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401\"/>
    </mc:Choice>
  </mc:AlternateContent>
  <xr:revisionPtr revIDLastSave="0" documentId="13_ncr:1_{9C31A132-D560-4FC0-BC33-7F8C8C0D8025}" xr6:coauthVersionLast="47" xr6:coauthVersionMax="47" xr10:uidLastSave="{00000000-0000-0000-0000-000000000000}"/>
  <bookViews>
    <workbookView xWindow="-108" yWindow="-108" windowWidth="41496" windowHeight="16896" tabRatio="909" firstSheet="5" activeTab="17"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externalReferences>
    <externalReference r:id="rId38"/>
  </externalReferences>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I'!$B$10:$P$11291</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Summary!#REF!</definedName>
    <definedName name="NonIQ.Cred.Wtd.Priced.CR">'Model Chg'!$H$10</definedName>
    <definedName name="Pal_Workbook_GUID">"QHBWUTPHGPBMZVGPYRNSBDRP"</definedName>
    <definedName name="PlannedDate">'Model Chg'!$AM$10</definedName>
    <definedName name="_xlnm.Print_Area" localSheetId="22">'CA RA'!$A$10:$Y$24</definedName>
    <definedName name="_xlnm.Print_Area" localSheetId="20">'CR TU Adeq'!$B$25:$GD$49</definedName>
    <definedName name="_xlnm.Print_Area" localSheetId="23">'FL RA'!$A$1:$Y$16</definedName>
    <definedName name="_xlnm.Print_Area" localSheetId="12">'GA Sev'!$A$1:$I$55</definedName>
    <definedName name="_xlnm.Print_Area" localSheetId="24">'IL RA'!$A$1:$Y$16</definedName>
    <definedName name="_xlnm.Print_Area" localSheetId="8">'IN Sev'!$A$1:$I$55</definedName>
    <definedName name="_xlnm.Print_Area" localSheetId="18">IQ!$A$1:$O$39</definedName>
    <definedName name="_xlnm.Print_Area" localSheetId="17">'Model Chg'!$A$1:$AK$40</definedName>
    <definedName name="_xlnm.Print_Area" localSheetId="7">'NC Sev'!$A$1:$I$55</definedName>
    <definedName name="_xlnm.Print_Area" localSheetId="9">'NJ Sev'!$A$1:$I$55</definedName>
    <definedName name="_xlnm.Print_Area" localSheetId="25">'NV RA'!$A$1:$Y$15</definedName>
    <definedName name="_xlnm.Print_Area" localSheetId="6">'PA Sev'!$A$1:$I$55</definedName>
    <definedName name="_xlnm.Print_Area" localSheetId="19">'Rate Chg History'!$B$1:$O$51</definedName>
    <definedName name="_xlnm.Print_Area" localSheetId="10">'SC Sev'!$A$1:$I$55</definedName>
    <definedName name="_xlnm.Print_Area" localSheetId="21">Summary!$B$1:$AN$60</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YoYPsEapChg">[1]Data!$TYR$5</definedName>
    <definedName name="Z_01D2ED19_79A9_4A63_8BF2_4918DBE41BB2_.wvu.FilterData" localSheetId="26" hidden="1">'RATES I'!$B$10:$M$10</definedName>
    <definedName name="Z_02D028F8_D85D_4CB3_BBAE_6C609EE56B6D_.wvu.FilterData" localSheetId="26" hidden="1">'RATES I'!$B$10:$P$11284</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I'!$B$10:$P$11286</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I'!$B$10:$P$11284</definedName>
    <definedName name="Z_089DFD1D_9A3F_406F_B15E_8D7FA531192E_.wvu.PrintArea" localSheetId="22" hidden="1">'CA RA'!$A$10:$V$42</definedName>
    <definedName name="Z_089DFD1D_9A3F_406F_B15E_8D7FA531192E_.wvu.PrintArea" localSheetId="20" hidden="1">'CR TU Adeq'!$B$25:$GD$49</definedName>
    <definedName name="Z_089DFD1D_9A3F_406F_B15E_8D7FA531192E_.wvu.PrintArea" localSheetId="23" hidden="1">'FL RA'!$A$10:$V$39</definedName>
    <definedName name="Z_089DFD1D_9A3F_406F_B15E_8D7FA531192E_.wvu.PrintArea" localSheetId="24" hidden="1">'IL RA'!$A$10:$V$38</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8F59A34_F8C7_4EF7_AC68_990EC812A088_.wvu.FilterData" localSheetId="17" hidden="1">'Model Chg'!$A$10:$AZ$31</definedName>
    <definedName name="Z_08FBAD4B_E83F_4926_A201_FAFF7F8E4E68_.wvu.FilterData" localSheetId="17" hidden="1">'Model Chg'!$A$10:$AZ$31</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I'!$B$10:$P$11284</definedName>
    <definedName name="Z_0DB4957F_5F77_4E13_90F6_7631642DF0DF_.wvu.FilterData" localSheetId="26" hidden="1">'RATES I'!$B$10:$P$11284</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0F1AAA31_AAB1_4F62_8F56_8710AC22AD49_.wvu.FilterData" localSheetId="17" hidden="1">'Model Chg'!$A$10:$AZ$31</definedName>
    <definedName name="Z_11004C34_3C11_498F_B9A2_EBF44F033CC0_.wvu.FilterData" localSheetId="17" hidden="1">'Model Chg'!$A$10:$AZ$31</definedName>
    <definedName name="Z_11004C34_3C11_498F_B9A2_EBF44F033CC0_.wvu.FilterData" localSheetId="26" hidden="1">'RATES I'!$B$10:$P$11284</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I'!$B$10:$P$11284</definedName>
    <definedName name="Z_11110E38_9625_4888_BEA4_C4562449C873_.wvu.PrintArea" localSheetId="22" hidden="1">'CA RA'!$A$10:$Y$42</definedName>
    <definedName name="Z_11110E38_9625_4888_BEA4_C4562449C873_.wvu.PrintArea" localSheetId="20" hidden="1">'CR TU Adeq'!$B$25:$GD$75</definedName>
    <definedName name="Z_11110E38_9625_4888_BEA4_C4562449C873_.wvu.PrintArea" localSheetId="23" hidden="1">'FL RA'!$A$10:$Y$39</definedName>
    <definedName name="Z_11110E38_9625_4888_BEA4_C4562449C873_.wvu.PrintArea" localSheetId="24" hidden="1">'IL RA'!$A$10:$Y$38</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I'!$B$10:$P$11284</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I'!$B$10:$P$11284</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I'!$B$10:$P$11291</definedName>
    <definedName name="Z_1A9FFAA3_8773_4515_8E34_9D2DD27FCA39_.wvu.PrintArea" localSheetId="22" hidden="1">'CA RA'!$A$10:$V$42</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RA'!$A$10:$V$39</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RA'!$A$10:$V$37</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History'!$B$1:$O$51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I'!$B$10:$P$11284</definedName>
    <definedName name="Z_1BBD4D9A_00DA_4ACB_A253_A76D967D6813_.wvu.FilterData" localSheetId="17" hidden="1">'Model Chg'!$A$10:$AZ$31</definedName>
    <definedName name="Z_1C17EE91_60D6_4FE8_8DEF_4FCAE19B1D4F_.wvu.FilterData" localSheetId="26" hidden="1">'RATES I'!$B$10:$P$11284</definedName>
    <definedName name="Z_1CE2CAAE_92D8_436B_AA5C_F603F76E0939_.wvu.FilterData" localSheetId="17" hidden="1">'Model Chg'!$A$10:$AZ$31</definedName>
    <definedName name="Z_1D8A2F1A_7203_4B6E_B4E2_C98CDC02029D_.wvu.FilterData" localSheetId="26" hidden="1">'RATES I'!$B$10:$P$11284</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I'!$B$10:$P$11284</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RA'!$A$10:$V$42</definedName>
    <definedName name="Z_1FA6BDE8_D8C9_401A_A37D_B9E7312FC2A0_.wvu.PrintArea" localSheetId="20" hidden="1">'CR TU Adeq'!$B$25:$GD$49</definedName>
    <definedName name="Z_1FA6BDE8_D8C9_401A_A37D_B9E7312FC2A0_.wvu.PrintArea" localSheetId="23" hidden="1">'FL RA'!$A$10:$V$39</definedName>
    <definedName name="Z_1FA6BDE8_D8C9_401A_A37D_B9E7312FC2A0_.wvu.PrintArea" localSheetId="24" hidden="1">'IL RA'!$A$10:$V$38</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I'!$B$10:$P$11284</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I'!$B$10:$P$11284</definedName>
    <definedName name="Z_26BB5C81_FA44_4811_A21E_755EC0250123_.wvu.FilterData" localSheetId="17" hidden="1">'Model Chg'!$A$10:$AZ$31</definedName>
    <definedName name="Z_277DFAD4_BDA2_487E_8BFF_350B886EFFC8_.wvu.FilterData" localSheetId="26" hidden="1">'RATES I'!$B$10:$P$11286</definedName>
    <definedName name="Z_28161445_BCC9_4B91_9FBF_793289A27CC2_.wvu.FilterData" localSheetId="26" hidden="1">'RATES I'!$B$10:$P$11284</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I'!$B$10:$P$11284</definedName>
    <definedName name="Z_2BF5D5EA_FEAD_4F1F_B620_7812F0C5C974_.wvu.PrintArea" localSheetId="22" hidden="1">'CA RA'!$A$10:$Y$42</definedName>
    <definedName name="Z_2BF5D5EA_FEAD_4F1F_B620_7812F0C5C974_.wvu.PrintArea" localSheetId="20" hidden="1">'CR TU Adeq'!$B$25:$GD$75</definedName>
    <definedName name="Z_2BF5D5EA_FEAD_4F1F_B620_7812F0C5C974_.wvu.PrintArea" localSheetId="23" hidden="1">'FL RA'!$A$10:$Y$39</definedName>
    <definedName name="Z_2BF5D5EA_FEAD_4F1F_B620_7812F0C5C974_.wvu.PrintArea" localSheetId="24" hidden="1">'IL RA'!$A$10:$Y$38</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I'!$B$10:$P$11291</definedName>
    <definedName name="Z_2D067A2B_544F_4687_B463_591ABEF3DC76_.wvu.PrintArea" localSheetId="22" hidden="1">'CA RA'!$A$10:$V$42</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RA'!$A$10:$V$39</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RA'!$A$10:$V$37</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History'!$B$1:$O$52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I'!$B$10:$P$11284</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I'!$B$10:$P$11284</definedName>
    <definedName name="Z_2F64D4E3_7253_474C_9105_E123FE4FEE57_.wvu.FilterData" localSheetId="17" hidden="1">'Model Chg'!$A$10:$AZ$31</definedName>
    <definedName name="Z_2F64D4E3_7253_474C_9105_E123FE4FEE57_.wvu.FilterData" localSheetId="26" hidden="1">'RATES I'!$B$10:$P$11286</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I'!$B$10:$P$11284</definedName>
    <definedName name="Z_3589DA20_F5FB_485E_91CA_36341F6FD8D2_.wvu.FilterData" localSheetId="17" hidden="1">'Model Chg'!$A$10:$AZ$31</definedName>
    <definedName name="Z_38017F96_099F_4957_BD55_E997C9A7716C_.wvu.FilterData" localSheetId="26" hidden="1">'RATES I'!$B$10:$P$11284</definedName>
    <definedName name="Z_390384F8_1C4D_40FC_8C5E_B9D8461BBF01_.wvu.FilterData" localSheetId="26" hidden="1">'RATES I'!$A$7:$M$7383</definedName>
    <definedName name="Z_3B559403_231C_46AF_8AE4_A08D483549D8_.wvu.FilterData" localSheetId="26" hidden="1">'RATES I'!$B$10:$P$11284</definedName>
    <definedName name="Z_3D692199_D02E_4BF9_98A6_CE23F030853A_.wvu.FilterData" localSheetId="26" hidden="1">'RATES I'!$B$10:$P$11284</definedName>
    <definedName name="Z_3DEE3B17_1D6E_43F3_8A2D_47F5850A6229_.wvu.FilterData" localSheetId="26" hidden="1">'RATES I'!$B$10:$P$11284</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I'!$B$10:$P$11284</definedName>
    <definedName name="Z_429E862E_2CDA_467A_B3C5_DFBE9DB3B489_.wvu.FilterData" localSheetId="26" hidden="1">'RATES I'!$B$10:$P$11284</definedName>
    <definedName name="Z_4308917F_F35A_40AF_87ED_6D8AE842F329_.wvu.FilterData" localSheetId="17" hidden="1">'Model Chg'!$A$10:$AZ$31</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I'!$B$10:$P$11284</definedName>
    <definedName name="Z_459980E4_9AF9_418B_85C4_CB32C8BEC88D_.wvu.FilterData" localSheetId="26" hidden="1">'RATES I'!$B$10:$P$11284</definedName>
    <definedName name="Z_4707927A_4134_4D65_95D5_90ECC95BA837_.wvu.FilterData" localSheetId="36" hidden="1">LER!$B$4:$R$48</definedName>
    <definedName name="Z_4707927A_4134_4D65_95D5_90ECC95BA837_.wvu.FilterData" localSheetId="17" hidden="1">'Model Chg'!$A$10:$AZ$31</definedName>
    <definedName name="Z_47BFCB6D_D5D0_4459_A846_08F1A71F8D5F_.wvu.FilterData" localSheetId="26" hidden="1">'RATES I'!$B$10:$P$11284</definedName>
    <definedName name="Z_48624C03_4080_4EB0_8585_07E6F18CE922_.wvu.FilterData" localSheetId="17" hidden="1">'Model Chg'!$A$10:$AZ$31</definedName>
    <definedName name="Z_4937B6C4_8288_46A4_9666_AE32BB9DD7C9_.wvu.FilterData" localSheetId="26" hidden="1">'RATES I'!$B$10:$P$11284</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I'!$B$10:$P$11284</definedName>
    <definedName name="Z_4BE8D1AB_B17E_49E7_A2EF_FEFEFCD4746E_.wvu.FilterData" localSheetId="26" hidden="1">'RATES I'!$B$10:$P$11284</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I'!$B$10:$P$11291</definedName>
    <definedName name="Z_4C13BEF0_D969_4F7C_9C90_218A9EA7683E_.wvu.PrintArea" localSheetId="22" hidden="1">'CA RA'!$A$10:$V$42</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RA'!$A$10:$V$39</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RA'!$A$10:$V$37</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History'!$B$1:$O$51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I'!$B$10:$P$11284</definedName>
    <definedName name="Z_4F6C1D68_EE19_4B47_850D_435BE3D45AB6_.wvu.FilterData" localSheetId="26" hidden="1">'RATES I'!$B$10:$P$11284</definedName>
    <definedName name="Z_500277CB_1D3A_46CF_A19D_EFD6C38DBA05_.wvu.FilterData" localSheetId="26" hidden="1">'RATES I'!$B$10:$P$11284</definedName>
    <definedName name="Z_502083AC_3D53_416F_A139_7AA4CBB0A40A_.wvu.FilterData" localSheetId="17" hidden="1">'Model Chg'!$A$10:$AO$33</definedName>
    <definedName name="Z_5022165F_A022_471E_89BE_4A7773739613_.wvu.FilterData" localSheetId="36" hidden="1">LER!$B$4:$R$48</definedName>
    <definedName name="Z_5022165F_A022_471E_89BE_4A7773739613_.wvu.FilterData" localSheetId="17" hidden="1">'Model Chg'!$A$10:$AZ$31</definedName>
    <definedName name="Z_5022165F_A022_471E_89BE_4A7773739613_.wvu.FilterData" localSheetId="26" hidden="1">'RATES I'!$B$10:$P$11291</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I'!$B$10:$P$11284</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RA'!$A$10:$V$42</definedName>
    <definedName name="Z_52AAB4DE_7F36_40B0_8282_FB3D3D35B60A_.wvu.PrintArea" localSheetId="20" hidden="1">'CR TU Adeq'!$B$25:$GD$49</definedName>
    <definedName name="Z_52AAB4DE_7F36_40B0_8282_FB3D3D35B60A_.wvu.PrintArea" localSheetId="23" hidden="1">'FL RA'!$A$10:$V$39</definedName>
    <definedName name="Z_52AAB4DE_7F36_40B0_8282_FB3D3D35B60A_.wvu.PrintArea" localSheetId="24" hidden="1">'IL RA'!$A$10:$V$38</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I'!$B$10:$P$11284</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I'!$B$10:$P$11284</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I'!$B$10:$P$11284</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I'!$B$10:$P$11284</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I'!$B$10:$P$11284</definedName>
    <definedName name="Z_5B0A10F8_596D_469C_AC68_D9B1577253EA_.wvu.PrintArea" localSheetId="22" hidden="1">'CA RA'!$A$10:$V$42</definedName>
    <definedName name="Z_5B0A10F8_596D_469C_AC68_D9B1577253EA_.wvu.PrintArea" localSheetId="20" hidden="1">'CR TU Adeq'!$B$39:$GI$75</definedName>
    <definedName name="Z_5B0A10F8_596D_469C_AC68_D9B1577253EA_.wvu.PrintArea" localSheetId="23" hidden="1">'FL RA'!$A$10:$V$39</definedName>
    <definedName name="Z_5B0A10F8_596D_469C_AC68_D9B1577253EA_.wvu.PrintArea" localSheetId="24" hidden="1">'IL RA'!$A$10:$V$38</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History'!$B$1:$O$50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I'!$B$10:$P$11284</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RA'!$A$10:$V$42</definedName>
    <definedName name="Z_64DB61B3_5E94_4593_A09F_9965AA73732C_.wvu.PrintArea" localSheetId="20" hidden="1">'CR TU Adeq'!$B$25:$GD$49</definedName>
    <definedName name="Z_64DB61B3_5E94_4593_A09F_9965AA73732C_.wvu.PrintArea" localSheetId="23" hidden="1">'FL RA'!$A$10:$V$39</definedName>
    <definedName name="Z_64DB61B3_5E94_4593_A09F_9965AA73732C_.wvu.PrintArea" localSheetId="24" hidden="1">'IL RA'!$A$10:$V$38</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I'!$B$10:$P$11284</definedName>
    <definedName name="Z_662647AD_9209_4066_BECC_ABD472B01D65_.wvu.FilterData" localSheetId="26" hidden="1">'RATES I'!$B$10:$M$10</definedName>
    <definedName name="Z_66336E0E_D3CE_4BCD_8706_2E622954FB7A_.wvu.Cols" localSheetId="17" hidden="1">'Model Chg'!$D:$I,'Model Chg'!$Z:$Z</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I'!$B$10:$P$11291</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I'!$B$10:$P$11284</definedName>
    <definedName name="Z_6C6ABFBA_FEED_423A_9012_1ACC874742FA_.wvu.FilterData" localSheetId="36" hidden="1">LER!$B$4:$R$48</definedName>
    <definedName name="Z_6EC079C0_5DF6_49F4_9263_EFBF75F82E16_.wvu.FilterData" localSheetId="26" hidden="1">'RATES I'!$B$10:$P$11284</definedName>
    <definedName name="Z_708470F1_24CE_49A2_ABF5_342FED465853_.wvu.FilterData" localSheetId="26" hidden="1">'RATES I'!$B$10:$P$11286</definedName>
    <definedName name="Z_710DAA37_42F1_4319_8604_4EFA792BF02F_.wvu.FilterData" localSheetId="17" hidden="1">'Model Chg'!$A$10:$AZ$31</definedName>
    <definedName name="Z_710DAA37_42F1_4319_8604_4EFA792BF02F_.wvu.FilterData" localSheetId="26" hidden="1">'RATES I'!$B$10:$P$11284</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I'!$B$10:$P$11284</definedName>
    <definedName name="Z_731598DA_00F4_461D_835D_7434CF92E7DC_.wvu.PrintArea" localSheetId="22" hidden="1">'CA RA'!$A$10:$Y$42</definedName>
    <definedName name="Z_731598DA_00F4_461D_835D_7434CF92E7DC_.wvu.PrintArea" localSheetId="20" hidden="1">'CR TU Adeq'!$B$25:$GD$75</definedName>
    <definedName name="Z_731598DA_00F4_461D_835D_7434CF92E7DC_.wvu.PrintArea" localSheetId="23" hidden="1">'FL RA'!$A$10:$Y$39</definedName>
    <definedName name="Z_731598DA_00F4_461D_835D_7434CF92E7DC_.wvu.PrintArea" localSheetId="24" hidden="1">'IL RA'!$A$10:$Y$38</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I'!$B$10:$P$11284</definedName>
    <definedName name="Z_761D784F_B240_4B60_8DBB_8E0B55E007BB_.wvu.FilterData" localSheetId="17" hidden="1">'Model Chg'!$A$10:$AZ$31</definedName>
    <definedName name="Z_7B74AFA0_B3A1_4E74_82B9_9AE2549379C3_.wvu.FilterData" localSheetId="26" hidden="1">'RATES I'!$B$10:$P$11284</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RA'!$A$10:$V$42</definedName>
    <definedName name="Z_7E0DC80D_72C4_4CB8_B088_AB63F2CE95D9_.wvu.PrintArea" localSheetId="20" hidden="1">'CR TU Adeq'!$B$25:$GD$49</definedName>
    <definedName name="Z_7E0DC80D_72C4_4CB8_B088_AB63F2CE95D9_.wvu.PrintArea" localSheetId="23" hidden="1">'FL RA'!$A$10:$V$39</definedName>
    <definedName name="Z_7E0DC80D_72C4_4CB8_B088_AB63F2CE95D9_.wvu.PrintArea" localSheetId="24" hidden="1">'IL RA'!$A$10:$V$38</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I'!$B$10:$P$11284</definedName>
    <definedName name="Z_81185063_44A0_4DC1_A9AB_6ECE9AB172FC_.wvu.FilterData" localSheetId="17" hidden="1">'Model Chg'!$A$10:$AO$33</definedName>
    <definedName name="Z_8151E8A0_3C27_4AD9_A3CF_CD924CDFEFFF_.wvu.FilterData" localSheetId="26" hidden="1">'RATES I'!$B$10:$P$11284</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I'!$B$10:$P$11284</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I'!$B$10:$P$11284</definedName>
    <definedName name="Z_8901DE15_9A17_4663_B66D_86BFE69FE459_.wvu.PrintArea" localSheetId="22" hidden="1">'CA RA'!$A$10:$V$42</definedName>
    <definedName name="Z_8901DE15_9A17_4663_B66D_86BFE69FE459_.wvu.PrintArea" localSheetId="20" hidden="1">'CR TU Adeq'!$B$39:$GI$75</definedName>
    <definedName name="Z_8901DE15_9A17_4663_B66D_86BFE69FE459_.wvu.PrintArea" localSheetId="23" hidden="1">'FL RA'!$A$10:$V$39</definedName>
    <definedName name="Z_8901DE15_9A17_4663_B66D_86BFE69FE459_.wvu.PrintArea" localSheetId="12" hidden="1">'GA Sev'!$A$1:$I$55</definedName>
    <definedName name="Z_8901DE15_9A17_4663_B66D_86BFE69FE459_.wvu.PrintArea" localSheetId="24" hidden="1">'IL RA'!$A$10:$V$38</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History'!$B$1:$O$51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I'!$B$10:$P$11284</definedName>
    <definedName name="Z_8A1DFB2B_056F_4377_8F3F_C109B8BEE38B_.wvu.FilterData" localSheetId="17" hidden="1">'Model Chg'!$A$10:$AZ$31</definedName>
    <definedName name="Z_8B85A131_8540_47A1_B72D_5FE913237764_.wvu.FilterData" localSheetId="26" hidden="1">'RATES I'!$B$10:$P$11284</definedName>
    <definedName name="Z_8C462A76_BD7D_4DF5_B6A7_5B919F34501A_.wvu.FilterData" localSheetId="26" hidden="1">'RATES I'!$B$10:$P$11284</definedName>
    <definedName name="Z_8C629A41_544A_439D_8F64_9FFE3C744FA3_.wvu.FilterData" localSheetId="36" hidden="1">LER!$B$4:$R$48</definedName>
    <definedName name="Z_8C629A41_544A_439D_8F64_9FFE3C744FA3_.wvu.FilterData" localSheetId="26" hidden="1">'RATES I'!$B$10:$P$11284</definedName>
    <definedName name="Z_8C6C111E_8E85_4721_8D7C_EE7B7FD634AE_.wvu.FilterData" localSheetId="26" hidden="1">'RATES I'!$B$10:$P$11284</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I'!$B$10:$P$11291</definedName>
    <definedName name="Z_8F017303_F4E6_4F2E_AE6E_4863CE4BAD60_.wvu.PrintArea" localSheetId="22" hidden="1">'CA RA'!$A$10:$V$42</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RA'!$A$10:$V$39</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RA'!$A$10:$V$37</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History'!$B$1:$O$51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16F9B94_FC89_4858_996A_0CA5EA7C5AE2_.wvu.FilterData" localSheetId="26" hidden="1">'RATES I'!$B$10:$P$11291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I'!$B$10:$P$11284</definedName>
    <definedName name="Z_957FD6ED_1008_468B_A702_882269C383D2_.wvu.FilterData" localSheetId="26" hidden="1">'RATES I'!$B$10:$P$11284</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I'!$B$10:$P$11286</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I'!$B$10:$P$11284</definedName>
    <definedName name="Z_9F671035_D2DD_40A9_AFA3_4BD8B5E3C602_.wvu.FilterData" localSheetId="17" hidden="1">'Model Chg'!$A$10:$AZ$31</definedName>
    <definedName name="Z_9F8F6DF4_5B55_409E_8A7F_2DA4BE0A81D8_.wvu.FilterData" localSheetId="26" hidden="1">'RATES I'!$B$10:$P$11284</definedName>
    <definedName name="Z_9F8F6DF4_5B55_409E_8A7F_2DA4BE0A81D8_.wvu.FilterData" localSheetId="27" hidden="1">'RATES II'!#REF!</definedName>
    <definedName name="Z_9FEB829D_CBC7_4E95_A11E_2760779B596E_.wvu.FilterData" localSheetId="26" hidden="1">'RATES I'!$B$10:$P$11291</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I'!$B$10:$P$11284</definedName>
    <definedName name="Z_A036C8A9_8077_47C5_9F69_F2A74D8962D0_.wvu.PrintArea" localSheetId="22" hidden="1">'CA RA'!$A$10:$V$42</definedName>
    <definedName name="Z_A036C8A9_8077_47C5_9F69_F2A74D8962D0_.wvu.PrintArea" localSheetId="20" hidden="1">'CR TU Adeq'!$B$25:$GD$49</definedName>
    <definedName name="Z_A036C8A9_8077_47C5_9F69_F2A74D8962D0_.wvu.PrintArea" localSheetId="23" hidden="1">'FL RA'!$A$10:$V$39</definedName>
    <definedName name="Z_A036C8A9_8077_47C5_9F69_F2A74D8962D0_.wvu.PrintArea" localSheetId="24" hidden="1">'IL RA'!$A$10:$V$38</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I'!$B$10:$P$11284</definedName>
    <definedName name="Z_A7173F95_B304_4BAD_8290_9012D08E6BCC_.wvu.FilterData" localSheetId="26" hidden="1">'RATES I'!$A$7:$M$7383</definedName>
    <definedName name="Z_A808FA99_025F_4386_9C57_ED69587AC1C9_.wvu.FilterData" localSheetId="26" hidden="1">'RATES I'!$B$10:$P$11284</definedName>
    <definedName name="Z_A8B0F5BB_9D67_4FA3_A7D8_6DCDE4641542_.wvu.FilterData" localSheetId="17" hidden="1">'Model Chg'!$A$10:$AO$33</definedName>
    <definedName name="Z_AB085144_99D1_4519_91E9_4EFFB027D341_.wvu.FilterData" localSheetId="26" hidden="1">'RATES I'!$B$10:$P$11286</definedName>
    <definedName name="Z_ABAFF4CC_53D2_4941_970B_AD3D0CB9774D_.wvu.FilterData" localSheetId="26" hidden="1">'RATES I'!$B$10:$M$10</definedName>
    <definedName name="Z_ABE6A835_F67F_4A1E_ABF2_70856D3B8ADF_.wvu.FilterData" localSheetId="26" hidden="1">'RATES I'!$B$10:$P$11284</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I'!$B$10:$P$11291</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History'!$B$1:$O$51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I'!$B$10:$P$11284</definedName>
    <definedName name="Z_B25B1D08_1791_464C_A0F5_9BCB75445504_.wvu.FilterData" localSheetId="26" hidden="1">'RATES I'!$B$10:$P$11284</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I'!$B$10:$P$11284</definedName>
    <definedName name="Z_B4D9E7C8_386F_4BD9_A982_0FD4F324D5C8_.wvu.FilterData" localSheetId="26" hidden="1">'RATES I'!$B$10:$P$11291</definedName>
    <definedName name="Z_B592D79E_97E1_4090_8587_17AFBA263665_.wvu.FilterData" localSheetId="17" hidden="1">'Model Chg'!$A$10:$AZ$31</definedName>
    <definedName name="Z_B592D79E_97E1_4090_8587_17AFBA263665_.wvu.FilterData" localSheetId="26" hidden="1">'RATES I'!$B$10:$P$11284</definedName>
    <definedName name="Z_B5B9622A_8B88_4CE9_8AD0_FA86C10A9CC6_.wvu.FilterData" localSheetId="17" hidden="1">'Model Chg'!$A$10:$AZ$31</definedName>
    <definedName name="Z_B92CFD8E_274E_446E_9041_329CEC3D0965_.wvu.FilterData" localSheetId="26" hidden="1">'RATES I'!$B$10:$P$11284</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I'!$B$10:$P$11284</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D3C0C54_0564_4201_93FD_CA67590A4F86_.wvu.FilterData" localSheetId="26" hidden="1">'RATES I'!$B$10:$P$11291</definedName>
    <definedName name="Z_BE337DF4_5615_4AE2_83BD_645CA88F33E4_.wvu.FilterData" localSheetId="26" hidden="1">'RATES I'!$B$10:$P$11284</definedName>
    <definedName name="Z_C0218927_1FB9_4339_87E9_4C99CE4CEC19_.wvu.FilterData" localSheetId="17" hidden="1">'Model Chg'!$A$10:$AZ$31</definedName>
    <definedName name="Z_C0565FC6_E8A6_4F99_BFD2_DEB61E73B365_.wvu.FilterData" localSheetId="17" hidden="1">'Model Chg'!$A$10:$AO$33</definedName>
    <definedName name="Z_C1B2A3D0_D014_4EEE_A7B2_402376B0306A_.wvu.FilterData" localSheetId="26" hidden="1">'RATES I'!$B$10:$P$11284</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I'!$B$10:$P$11284</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I'!$B$10:$P$11291</definedName>
    <definedName name="Z_C35CCEBD_5DD6_40D5_B0B9_29A308324E1F_.wvu.PrintArea" localSheetId="22" hidden="1">'CA RA'!$A$10:$V$42</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RA'!$A$10:$V$39</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RA'!$A$10:$V$37</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History'!$B$1:$O$51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I'!$B$10:$P$11284</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5F426B3_4305_4BB7_A743_18FB5AC97BED_.wvu.FilterData" localSheetId="17" hidden="1">'Model Chg'!$A$10:$AZ$31</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RA'!$A$10:$V$42</definedName>
    <definedName name="Z_C91CC7F7_B6A2_4002_ABF3_9B8FCF81AE16_.wvu.PrintArea" localSheetId="20" hidden="1">'CR TU Adeq'!$B$25:$GD$49</definedName>
    <definedName name="Z_C91CC7F7_B6A2_4002_ABF3_9B8FCF81AE16_.wvu.PrintArea" localSheetId="23" hidden="1">'FL RA'!$A$10:$V$39</definedName>
    <definedName name="Z_C91CC7F7_B6A2_4002_ABF3_9B8FCF81AE16_.wvu.PrintArea" localSheetId="24" hidden="1">'IL RA'!$A$10:$V$38</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I'!$A$7:$M$7383</definedName>
    <definedName name="Z_CCEB86CF_7B15_467B_8921_89CE3CB4C33A_.wvu.FilterData" localSheetId="17" hidden="1">'Model Chg'!$A$10:$AZ$31</definedName>
    <definedName name="Z_CD822A26_7F04_40BB_803B_55A3F9254BDD_.wvu.FilterData" localSheetId="17" hidden="1">'Model Chg'!$A$10:$AZ$31</definedName>
    <definedName name="Z_CDFCA219_D939_4D89_9ABD_0692AE63334C_.wvu.FilterData" localSheetId="26" hidden="1">'RATES I'!$B$10:$P$11291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I'!$B$10:$P$11286</definedName>
    <definedName name="Z_D1CD1B3A_1805_4EDD_B880_D4A2781155CB_.wvu.FilterData" localSheetId="17" hidden="1">'Model Chg'!$A$10:$AZ$31</definedName>
    <definedName name="Z_D27683DC_F00B_482D_8AEA_A1693E553015_.wvu.FilterData" localSheetId="26" hidden="1">'RATES I'!$B$10:$P$11284</definedName>
    <definedName name="Z_D3F0DB78_9151_49C8_8B47_6A9E6610F66E_.wvu.FilterData" localSheetId="26" hidden="1">'RATES I'!$B$10:$P$11286</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I'!$B$10:$P$11284</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I'!$B$10:$P$11284</definedName>
    <definedName name="Z_DD2E111A_0682_4EFA_9843_3FA28D8DB8BF_.wvu.FilterData" localSheetId="17" hidden="1">'Model Chg'!$A$10:$AZ$31</definedName>
    <definedName name="Z_DE8C9E2C_623C_44A2_955C_52E11872E92B_.wvu.FilterData" localSheetId="26" hidden="1">'RATES I'!$B$10:$P$11284</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I'!$B$10:$P$11291</definedName>
    <definedName name="Z_DEED4BF7_CD74_46B8_9246_650AA2D336A3_.wvu.PrintArea" localSheetId="22" hidden="1">'CA RA'!$A$10:$V$42</definedName>
    <definedName name="Z_DEED4BF7_CD74_46B8_9246_650AA2D336A3_.wvu.PrintArea" localSheetId="20" hidden="1">'CR TU Adeq'!$B$42:$GI$75</definedName>
    <definedName name="Z_DEED4BF7_CD74_46B8_9246_650AA2D336A3_.wvu.PrintArea" localSheetId="23" hidden="1">'FL RA'!$A$10:$V$39</definedName>
    <definedName name="Z_DEED4BF7_CD74_46B8_9246_650AA2D336A3_.wvu.PrintArea" localSheetId="12" hidden="1">'GA Sev'!$A$1:$I$55</definedName>
    <definedName name="Z_DEED4BF7_CD74_46B8_9246_650AA2D336A3_.wvu.PrintArea" localSheetId="24" hidden="1">'IL RA'!$A$10:$V$37</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History'!$B$1:$O$50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I'!$A$7:$M$7383</definedName>
    <definedName name="Z_E4EE5A78_EC41_48EE_A80A_E2CB7618806F_.wvu.FilterData" localSheetId="36" hidden="1">LER!$B$4:$R$48</definedName>
    <definedName name="Z_E646B56F_55CB_486F_BA0A_E57F09E5802E_.wvu.FilterData" localSheetId="26" hidden="1">'RATES I'!$B$10:$P$11284</definedName>
    <definedName name="Z_E6BFBF8E_FBBF_4F66_B95D_A5D277D1A348_.wvu.FilterData" localSheetId="17" hidden="1">'Model Chg'!$A$10:$AZ$31</definedName>
    <definedName name="Z_E7073055_B908_4755_B62F_F4F8FCCAF121_.wvu.FilterData" localSheetId="36" hidden="1">LER!$B$4:$R$48</definedName>
    <definedName name="Z_E7073055_B908_4755_B62F_F4F8FCCAF121_.wvu.FilterData" localSheetId="26" hidden="1">'RATES I'!$B$10:$P$11286</definedName>
    <definedName name="Z_E80EEF8E_5B3D_422B_B2AF_DA30698579AD_.wvu.FilterData" localSheetId="26" hidden="1">'RATES I'!$B$10:$P$11284</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I'!$B$10:$P$11284</definedName>
    <definedName name="Z_E8482715_1E3D_40A6_A093_06BA084B65B6_.wvu.PrintArea" localSheetId="22" hidden="1">'CA RA'!$A$10:$V$42</definedName>
    <definedName name="Z_E8482715_1E3D_40A6_A093_06BA084B65B6_.wvu.PrintArea" localSheetId="20" hidden="1">'CR TU Adeq'!$B$25:$GD$49</definedName>
    <definedName name="Z_E8482715_1E3D_40A6_A093_06BA084B65B6_.wvu.PrintArea" localSheetId="23" hidden="1">'FL RA'!$A$10:$V$39</definedName>
    <definedName name="Z_E8482715_1E3D_40A6_A093_06BA084B65B6_.wvu.PrintArea" localSheetId="24" hidden="1">'IL RA'!$A$10:$V$38</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8BAA88D_D825_49EE_B529_335B6EC0E776_.wvu.FilterData" localSheetId="36" hidden="1">LER!$B$4:$R$48</definedName>
    <definedName name="Z_E8BAA88D_D825_49EE_B529_335B6EC0E776_.wvu.FilterData" localSheetId="26" hidden="1">'RATES I'!$B$10:$P$11291</definedName>
    <definedName name="Z_E9E3D0C3_5FB3_4E57_AB0C_5967186BF877_.wvu.FilterData" localSheetId="26" hidden="1">'RATES I'!$B$10:$P$11284</definedName>
    <definedName name="Z_EB397E96_AFB8_4553_9E63_81F9F437AE11_.wvu.FilterData" localSheetId="17" hidden="1">'Model Chg'!$A$10:$AZ$31</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I'!$B$10:$P$11284</definedName>
    <definedName name="Z_F075C7EE_A4CF_4AAC_8862_83F59273FD8A_.wvu.FilterData" localSheetId="26" hidden="1">'RATES I'!$B$10:$P$11284</definedName>
    <definedName name="Z_F0EC6D78_D5D4_4A37_B8E4_FCA70A0E9614_.wvu.FilterData" localSheetId="17" hidden="1">'Model Chg'!$A$10:$AZ$31</definedName>
    <definedName name="Z_F0EC6D78_D5D4_4A37_B8E4_FCA70A0E9614_.wvu.FilterData" localSheetId="26" hidden="1">'RATES I'!$B$10:$P$11284</definedName>
    <definedName name="Z_F163FF6F_1CFF_4DDA_AB9B_99B0FEB644CD_.wvu.FilterData" localSheetId="36" hidden="1">LER!$B$4:$R$48</definedName>
    <definedName name="Z_F2970EE3_CFFA_4D84_AB61_2842D953B4B8_.wvu.FilterData" localSheetId="26" hidden="1">'RATES I'!$B$10:$P$11284</definedName>
    <definedName name="Z_F2F44674_8501_4425_933D_32BD64FBC06A_.wvu.FilterData" localSheetId="26" hidden="1">'RATES I'!$B$10:$P$11284</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I'!$B$10:$P$11284</definedName>
    <definedName name="Z_F415E0A4_7F39_4662_B559_E9A032A4E97D_.wvu.PrintArea" localSheetId="22" hidden="1">'CA RA'!$A$10:$Y$42</definedName>
    <definedName name="Z_F415E0A4_7F39_4662_B559_E9A032A4E97D_.wvu.PrintArea" localSheetId="20" hidden="1">'CR TU Adeq'!$B$25:$GD$75</definedName>
    <definedName name="Z_F415E0A4_7F39_4662_B559_E9A032A4E97D_.wvu.PrintArea" localSheetId="23" hidden="1">'FL RA'!$A$10:$Y$39</definedName>
    <definedName name="Z_F415E0A4_7F39_4662_B559_E9A032A4E97D_.wvu.PrintArea" localSheetId="24" hidden="1">'IL RA'!$A$10:$Y$38</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4D3EA49_7902_4F95_B9A5_BD73E1F58FC3_.wvu.FilterData" localSheetId="17" hidden="1">'Model Chg'!$A$10:$AZ$31</definedName>
    <definedName name="Z_F5538B11_21FD_4942_B597_9863FCB8E5C8_.wvu.FilterData" localSheetId="26" hidden="1">'RATES I'!$B$10:$P$11284</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I'!$B$10:$P$11284</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I'!$B$10:$P$11284</definedName>
    <definedName name="Z_F81DCBC9_9145_4EBA_9EAC_A0814F636FA0_.wvu.PrintArea" localSheetId="22" hidden="1">'CA RA'!$A$10:$V$42</definedName>
    <definedName name="Z_F81DCBC9_9145_4EBA_9EAC_A0814F636FA0_.wvu.PrintArea" localSheetId="20" hidden="1">'CR TU Adeq'!$B$25:$GD$49</definedName>
    <definedName name="Z_F81DCBC9_9145_4EBA_9EAC_A0814F636FA0_.wvu.PrintArea" localSheetId="23" hidden="1">'FL RA'!$A$10:$V$39</definedName>
    <definedName name="Z_F81DCBC9_9145_4EBA_9EAC_A0814F636FA0_.wvu.PrintArea" localSheetId="24" hidden="1">'IL RA'!$A$10:$V$38</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I'!$B$10:$P$11284</definedName>
    <definedName name="Z_F9C4B2D0_0789_45C6_B0E3_B46E05FCED6C_.wvu.FilterData" localSheetId="27" hidden="1">'RATES II'!#REF!</definedName>
    <definedName name="Z_FB88DC5F_F5EF_45E9_9603_BC728935F684_.wvu.FilterData" localSheetId="26" hidden="1">'RATES I'!$B$10:$P$11284</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I'!$B$10:$P$11284</definedName>
  </definedNames>
  <calcPr calcId="191029"/>
  <customWorkbookViews>
    <customWorkbookView name="Andrew Donovan - Personal View" guid="{B070D993-A558-4B1C-AC4E-67FBCE430B77}" mergeInterval="0" personalView="1" xWindow="960" windowWidth="960" windowHeight="999" tabRatio="909" activeSheetId="5"/>
    <customWorkbookView name="Mikael Gabouchian - Personal View" guid="{66336E0E-D3CE-4BCD-8706-2E622954FB7A}" mergeInterval="0" personalView="1" windowWidth="960" windowHeight="1030" tabRatio="690" activeSheetId="18"/>
    <customWorkbookView name="Robert Riesenberg - Personal View" guid="{8F017303-F4E6-4F2E-AE6E-4863CE4BAD60}" mergeInterval="0" personalView="1" maximized="1" xWindow="1912" yWindow="-8" windowWidth="1936" windowHeight="1056" activeSheetId="21" showComments="commIndAndComment"/>
    <customWorkbookView name="PF - Personal View" guid="{2D067A2B-544F-4687-B463-591ABEF3DC76}" mergeInterval="0" personalView="1" maximized="1" xWindow="3832" yWindow="-443" windowWidth="1376" windowHeight="744" activeSheetId="18"/>
    <customWorkbookView name="John Flattum - Personal View" guid="{DEED4BF7-CD74-46B8-9246-650AA2D336A3}" mergeInterval="0" personalView="1" maximized="1" xWindow="-8" yWindow="-8" windowWidth="1936" windowHeight="1056" tabRatio="813"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Yoyo Tsai - Personal View" guid="{1A9FFAA3-8773-4515-8E34-9D2DD27FCA39}" mergeInterval="0" personalView="1" maximized="1" xWindow="-16" yWindow="-16" windowWidth="3872" windowHeight="1989" activeSheetId="22"/>
    <customWorkbookView name="Brian Tran - Personal View" guid="{C35CCEBD-5DD6-40D5-B0B9-29A308324E1F}" mergeInterval="0" personalView="1" maximized="1" xWindow="-8" yWindow="-8" windowWidth="1936" windowHeight="1056" tabRatio="661" activeSheetId="21"/>
    <customWorkbookView name="Matthew Jones - Personal View" guid="{4C13BEF0-D969-4F7C-9C90-218A9EA7683E}" mergeInterval="0" personalView="1" maximized="1" xWindow="1912" yWindow="-8" windowWidth="1936" windowHeight="1056" tabRatio="877" activeSheetId="21"/>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H92" i="21" l="1"/>
  <c r="AA14" i="18" l="1"/>
  <c r="P12" i="18" l="1"/>
  <c r="AJ11" i="18"/>
  <c r="AM13" i="27" l="1"/>
  <c r="AK13" i="27"/>
  <c r="E57" i="32" l="1"/>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59" i="32" s="1"/>
  <c r="E9" i="32"/>
  <c r="E8" i="32"/>
  <c r="E7" i="32"/>
  <c r="E6" i="32"/>
  <c r="E63" i="32"/>
  <c r="E62" i="32"/>
  <c r="E61" i="32"/>
  <c r="E58" i="32"/>
  <c r="AD63" i="27"/>
  <c r="AD62" i="27"/>
  <c r="AD61" i="27"/>
  <c r="AD60" i="27"/>
  <c r="AD59" i="27"/>
  <c r="AD58" i="27"/>
  <c r="AD57" i="27"/>
  <c r="AD56" i="27"/>
  <c r="AD55" i="27"/>
  <c r="AD54" i="27"/>
  <c r="AD53" i="27"/>
  <c r="AD52" i="27"/>
  <c r="AD51" i="27"/>
  <c r="AD50" i="27"/>
  <c r="AD49" i="27"/>
  <c r="AD48" i="27"/>
  <c r="AD46" i="27"/>
  <c r="AF46" i="27" s="1"/>
  <c r="AD47" i="27"/>
  <c r="AD45" i="27"/>
  <c r="AD44" i="27"/>
  <c r="AD43" i="27"/>
  <c r="AD42" i="27"/>
  <c r="AD41" i="27"/>
  <c r="AD40" i="27"/>
  <c r="AD39" i="27"/>
  <c r="AD38" i="27"/>
  <c r="AD37" i="27"/>
  <c r="AD36" i="27"/>
  <c r="AD35" i="27"/>
  <c r="AD34" i="27"/>
  <c r="AD33" i="27"/>
  <c r="AD32" i="27"/>
  <c r="AD31" i="27"/>
  <c r="AD30" i="27"/>
  <c r="AD29" i="27"/>
  <c r="AD28" i="27"/>
  <c r="AD27" i="27"/>
  <c r="AD26" i="27"/>
  <c r="AD25" i="27"/>
  <c r="AD24" i="27"/>
  <c r="AD23" i="27"/>
  <c r="AD22" i="27"/>
  <c r="AD21" i="27"/>
  <c r="AD20" i="27"/>
  <c r="AD19" i="27"/>
  <c r="AD18" i="27"/>
  <c r="AD17" i="27"/>
  <c r="AD16" i="27"/>
  <c r="AD15" i="27"/>
  <c r="AD14" i="27"/>
  <c r="AD13" i="27"/>
  <c r="AD12" i="27"/>
  <c r="AF12" i="27" s="1"/>
  <c r="D11291" i="27" l="1"/>
  <c r="D11290" i="27"/>
  <c r="D11289" i="27"/>
  <c r="D11288" i="27"/>
  <c r="D11287" i="27"/>
  <c r="D11286" i="27"/>
  <c r="D11285" i="27"/>
  <c r="D11284" i="27"/>
  <c r="D11283" i="27"/>
  <c r="D11282" i="27"/>
  <c r="D11281" i="27"/>
  <c r="D11280" i="27"/>
  <c r="D11279" i="27"/>
  <c r="D11278" i="27"/>
  <c r="D11277" i="27"/>
  <c r="D11276" i="27"/>
  <c r="D11275" i="27"/>
  <c r="D11274" i="27"/>
  <c r="D11273" i="27"/>
  <c r="D11272" i="27"/>
  <c r="D11271" i="27"/>
  <c r="D11270" i="27"/>
  <c r="D11269" i="27"/>
  <c r="D11268" i="27"/>
  <c r="D11267" i="27"/>
  <c r="D11266" i="27"/>
  <c r="D11265" i="27"/>
  <c r="D11264" i="27"/>
  <c r="D11263" i="27"/>
  <c r="D11262" i="27"/>
  <c r="D11261" i="27"/>
  <c r="D11260" i="27"/>
  <c r="D11259" i="27"/>
  <c r="D11258" i="27"/>
  <c r="D11257" i="27"/>
  <c r="D11256" i="27"/>
  <c r="D11255" i="27"/>
  <c r="D11254" i="27"/>
  <c r="D11253" i="27"/>
  <c r="D11252" i="27"/>
  <c r="D11251" i="27"/>
  <c r="D11250" i="27"/>
  <c r="D11249" i="27"/>
  <c r="D11248" i="27"/>
  <c r="D11247" i="27"/>
  <c r="D11246" i="27"/>
  <c r="D11245" i="27"/>
  <c r="D11244" i="27"/>
  <c r="D11243" i="27"/>
  <c r="D11242" i="27"/>
  <c r="D11241" i="27"/>
  <c r="D11240" i="27"/>
  <c r="D11239" i="27"/>
  <c r="D11238" i="27"/>
  <c r="D11237" i="27"/>
  <c r="D11236" i="27"/>
  <c r="D11235" i="27"/>
  <c r="D11234" i="27"/>
  <c r="D11233" i="27"/>
  <c r="D11232" i="27"/>
  <c r="D11231" i="27"/>
  <c r="D11230" i="27"/>
  <c r="D11229" i="27"/>
  <c r="D11228" i="27"/>
  <c r="D11227" i="27"/>
  <c r="D11226" i="27"/>
  <c r="D11225" i="27"/>
  <c r="D11224" i="27"/>
  <c r="D11223" i="27"/>
  <c r="D11222" i="27"/>
  <c r="D11221" i="27"/>
  <c r="D11220" i="27"/>
  <c r="D11219" i="27"/>
  <c r="D11218" i="27"/>
  <c r="D11217" i="27"/>
  <c r="D11216" i="27"/>
  <c r="D11215" i="27"/>
  <c r="D11214" i="27"/>
  <c r="D11213" i="27"/>
  <c r="D11212" i="27"/>
  <c r="D11211" i="27"/>
  <c r="D11210" i="27"/>
  <c r="D11209" i="27"/>
  <c r="D11208" i="27"/>
  <c r="D11207" i="27"/>
  <c r="D11206" i="27"/>
  <c r="D11205" i="27"/>
  <c r="D11204" i="27"/>
  <c r="D11203" i="27"/>
  <c r="D11202" i="27"/>
  <c r="D11201" i="27"/>
  <c r="D11200" i="27"/>
  <c r="D11199" i="27"/>
  <c r="D11198" i="27"/>
  <c r="D11197" i="27"/>
  <c r="D11196" i="27"/>
  <c r="D11195" i="27"/>
  <c r="D11194" i="27"/>
  <c r="D11193" i="27"/>
  <c r="D11192" i="27"/>
  <c r="D11191" i="27"/>
  <c r="D11190" i="27"/>
  <c r="D11189" i="27"/>
  <c r="D11188" i="27"/>
  <c r="D11187" i="27"/>
  <c r="D11186" i="27"/>
  <c r="D11185" i="27"/>
  <c r="D11184" i="27"/>
  <c r="D11183" i="27"/>
  <c r="D11182" i="27"/>
  <c r="D11181" i="27"/>
  <c r="D11180" i="27"/>
  <c r="D11179" i="27"/>
  <c r="D11178" i="27"/>
  <c r="D11177" i="27"/>
  <c r="D11176" i="27"/>
  <c r="D11175" i="27"/>
  <c r="D11174" i="27"/>
  <c r="D11173" i="27"/>
  <c r="D11172" i="27"/>
  <c r="D11171" i="27"/>
  <c r="D11170" i="27"/>
  <c r="D11169" i="27"/>
  <c r="D11168" i="27"/>
  <c r="D11167" i="27"/>
  <c r="D11166" i="27"/>
  <c r="D11165" i="27"/>
  <c r="D11164" i="27"/>
  <c r="D11163" i="27"/>
  <c r="D11162" i="27"/>
  <c r="D11161" i="27"/>
  <c r="D11160" i="27"/>
  <c r="D11159" i="27"/>
  <c r="D11158" i="27"/>
  <c r="D11157" i="27"/>
  <c r="D11156" i="27"/>
  <c r="D11155" i="27"/>
  <c r="D11154" i="27"/>
  <c r="D11153" i="27"/>
  <c r="D11152" i="27"/>
  <c r="D11151" i="27"/>
  <c r="D11150" i="27"/>
  <c r="D11149" i="27"/>
  <c r="D11148" i="27"/>
  <c r="D11147" i="27"/>
  <c r="D11146" i="27"/>
  <c r="D11145" i="27"/>
  <c r="D11144" i="27"/>
  <c r="D11143" i="27"/>
  <c r="D11142" i="27"/>
  <c r="D11141" i="27"/>
  <c r="D11140" i="27"/>
  <c r="D11139" i="27"/>
  <c r="D11138" i="27"/>
  <c r="D11137" i="27"/>
  <c r="D11136" i="27"/>
  <c r="D11135" i="27"/>
  <c r="D11134" i="27"/>
  <c r="D11133" i="27"/>
  <c r="D11132" i="27"/>
  <c r="D11131" i="27"/>
  <c r="D11130" i="27"/>
  <c r="D11129" i="27"/>
  <c r="D11128" i="27"/>
  <c r="D11127" i="27"/>
  <c r="D11126" i="27"/>
  <c r="D11125" i="27"/>
  <c r="D11124" i="27"/>
  <c r="D11123" i="27"/>
  <c r="D11122" i="27"/>
  <c r="D11121" i="27"/>
  <c r="D11120" i="27"/>
  <c r="D11119" i="27"/>
  <c r="D11118" i="27"/>
  <c r="D11117" i="27"/>
  <c r="D11116" i="27"/>
  <c r="D11115" i="27"/>
  <c r="D11114" i="27"/>
  <c r="D11113" i="27"/>
  <c r="D11112" i="27"/>
  <c r="D11111" i="27"/>
  <c r="D11110" i="27"/>
  <c r="D11109" i="27"/>
  <c r="D11108" i="27"/>
  <c r="D11107" i="27"/>
  <c r="D11106" i="27"/>
  <c r="D11105" i="27"/>
  <c r="D11104" i="27"/>
  <c r="D11103" i="27"/>
  <c r="D11102" i="27"/>
  <c r="D11101" i="27"/>
  <c r="D11100" i="27"/>
  <c r="D11099" i="27"/>
  <c r="D11098" i="27"/>
  <c r="D11097" i="27"/>
  <c r="D11096" i="27"/>
  <c r="D11095" i="27"/>
  <c r="D11094" i="27"/>
  <c r="D11093" i="27"/>
  <c r="D11092" i="27"/>
  <c r="D11091" i="27"/>
  <c r="D11090" i="27"/>
  <c r="D11089" i="27"/>
  <c r="D11088" i="27"/>
  <c r="D11087" i="27"/>
  <c r="D11086" i="27"/>
  <c r="D11085" i="27"/>
  <c r="D11084" i="27"/>
  <c r="D11083" i="27"/>
  <c r="D11082" i="27"/>
  <c r="D11081" i="27"/>
  <c r="D11080" i="27"/>
  <c r="D11079" i="27"/>
  <c r="D11078" i="27"/>
  <c r="D11077" i="27"/>
  <c r="D11076" i="27"/>
  <c r="D11075" i="27"/>
  <c r="D11074" i="27"/>
  <c r="D11073" i="27"/>
  <c r="D11072" i="27"/>
  <c r="D11071" i="27"/>
  <c r="D11070" i="27"/>
  <c r="D11069" i="27"/>
  <c r="D11068" i="27"/>
  <c r="D11067" i="27"/>
  <c r="D11066" i="27"/>
  <c r="D11065" i="27"/>
  <c r="D11064" i="27"/>
  <c r="D11063" i="27"/>
  <c r="D11062" i="27"/>
  <c r="D11061" i="27"/>
  <c r="D11060" i="27"/>
  <c r="D11059" i="27"/>
  <c r="D11058" i="27"/>
  <c r="D11057" i="27"/>
  <c r="D11056" i="27"/>
  <c r="D11055" i="27"/>
  <c r="D11054" i="27"/>
  <c r="D11053" i="27"/>
  <c r="D11052" i="27"/>
  <c r="D11051" i="27"/>
  <c r="D11050" i="27"/>
  <c r="D11049" i="27"/>
  <c r="D11048" i="27"/>
  <c r="D11047" i="27"/>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U10230" i="27" l="1"/>
  <c r="U10229" i="27"/>
  <c r="G34" i="2" l="1"/>
  <c r="G34" i="4"/>
  <c r="G34" i="5"/>
  <c r="G34" i="6"/>
  <c r="G34" i="3"/>
  <c r="E12" i="33" l="1"/>
  <c r="G12" i="33" s="1"/>
  <c r="E560" i="35" l="1"/>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O4" i="20" l="1"/>
  <c r="C40" i="31" l="1"/>
  <c r="O50" i="32"/>
  <c r="O49" i="32"/>
  <c r="O48" i="32"/>
  <c r="O47" i="32"/>
  <c r="O46" i="32"/>
  <c r="O45" i="32"/>
  <c r="O44" i="32"/>
  <c r="O43" i="32"/>
  <c r="O42" i="32"/>
  <c r="O41" i="32"/>
  <c r="O40" i="32"/>
  <c r="O39" i="32"/>
  <c r="O38" i="32"/>
  <c r="O37" i="32"/>
  <c r="O36" i="32"/>
  <c r="O35" i="32"/>
  <c r="O34" i="32"/>
  <c r="O33" i="32"/>
  <c r="O32" i="32"/>
  <c r="O31" i="32"/>
  <c r="O30" i="32"/>
  <c r="O28" i="32" l="1"/>
  <c r="H38" i="22" l="1"/>
  <c r="AD41" i="22" l="1"/>
  <c r="AR35" i="22" l="1"/>
  <c r="AP35" i="22"/>
  <c r="AN35" i="22"/>
  <c r="AF35" i="22"/>
  <c r="P26" i="18" l="1"/>
  <c r="P29" i="18"/>
  <c r="P27" i="18"/>
  <c r="P31" i="18"/>
  <c r="AU27" i="18"/>
  <c r="AU31" i="18"/>
  <c r="AU26" i="18"/>
  <c r="AU23" i="18"/>
  <c r="AU28" i="18"/>
  <c r="AU24" i="18"/>
  <c r="AU30" i="18"/>
  <c r="AU29" i="18"/>
  <c r="AU25" i="18"/>
  <c r="R27" i="18" l="1"/>
  <c r="R31" i="18"/>
  <c r="R29" i="18"/>
  <c r="R26" i="18"/>
  <c r="G31" i="18"/>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G27" i="17" l="1"/>
  <c r="G27" i="16"/>
  <c r="G27" i="15"/>
  <c r="G27" i="14"/>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B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B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B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542" i="30" l="1"/>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G26" i="2" l="1"/>
  <c r="G25" i="2"/>
  <c r="G26" i="7"/>
  <c r="G25" i="7"/>
  <c r="G26" i="6"/>
  <c r="G25" i="6"/>
  <c r="G27" i="6" s="1"/>
  <c r="G26" i="5"/>
  <c r="G25" i="5"/>
  <c r="G27" i="5" s="1"/>
  <c r="G25" i="4"/>
  <c r="G26" i="4"/>
  <c r="G25" i="3"/>
  <c r="G26" i="3"/>
  <c r="A25" i="1"/>
  <c r="G27" i="7" l="1"/>
  <c r="G27" i="2"/>
  <c r="G27" i="3"/>
  <c r="G27" i="4"/>
  <c r="A25" i="14"/>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DY4" i="21" s="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S31" i="34"/>
  <c r="AL45" i="22" s="1"/>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1" i="27"/>
  <c r="AM21"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BE20" i="18"/>
  <c r="AU20" i="18"/>
  <c r="AQ20" i="18"/>
  <c r="AN20" i="18"/>
  <c r="AJ20" i="18"/>
  <c r="U20" i="18"/>
  <c r="P20" i="18"/>
  <c r="BE19" i="18"/>
  <c r="AU19" i="18"/>
  <c r="AQ19" i="18"/>
  <c r="AN19" i="18"/>
  <c r="AJ19" i="18"/>
  <c r="U19" i="18"/>
  <c r="P19" i="18"/>
  <c r="BE18" i="18"/>
  <c r="AU18" i="18"/>
  <c r="AQ18" i="18"/>
  <c r="AN18" i="18"/>
  <c r="AJ18" i="18"/>
  <c r="U18" i="18"/>
  <c r="P18" i="18"/>
  <c r="BE17" i="18"/>
  <c r="AU17" i="18"/>
  <c r="AQ17" i="18"/>
  <c r="AN17" i="18"/>
  <c r="AJ17" i="18"/>
  <c r="U17" i="18"/>
  <c r="P17" i="18"/>
  <c r="BE16" i="18"/>
  <c r="AU16" i="18"/>
  <c r="AQ16" i="18"/>
  <c r="AN16" i="18"/>
  <c r="AJ16" i="18"/>
  <c r="U16" i="18"/>
  <c r="P16" i="18"/>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BE12" i="18"/>
  <c r="AU12" i="18"/>
  <c r="AN12" i="18"/>
  <c r="AJ12" i="18"/>
  <c r="U12" i="18"/>
  <c r="AU11" i="18"/>
  <c r="AN11" i="18"/>
  <c r="U11" i="18"/>
  <c r="P11" i="18"/>
  <c r="R11" i="18" s="1"/>
  <c r="P38" i="22"/>
  <c r="G37" i="32" s="1"/>
  <c r="J37" i="32" s="1"/>
  <c r="E6" i="35"/>
  <c r="E41" i="23"/>
  <c r="L6" i="34"/>
  <c r="I25" i="34"/>
  <c r="I21" i="34"/>
  <c r="I32" i="34"/>
  <c r="I27" i="34"/>
  <c r="I24" i="34"/>
  <c r="E31" i="33"/>
  <c r="G31" i="33" s="1"/>
  <c r="L43" i="22"/>
  <c r="E17" i="33" s="1"/>
  <c r="G17" i="33" s="1"/>
  <c r="I23" i="34"/>
  <c r="D9610" i="28"/>
  <c r="F11" i="28"/>
  <c r="H3" i="20"/>
  <c r="AN42" i="22"/>
  <c r="D27" i="33" s="1"/>
  <c r="F27" i="33" s="1"/>
  <c r="AT43" i="22"/>
  <c r="E9" i="33" s="1"/>
  <c r="G9" i="33" s="1"/>
  <c r="D5" i="1"/>
  <c r="G5" i="1" s="1"/>
  <c r="E10" i="33"/>
  <c r="G10" i="33" s="1"/>
  <c r="E11" i="33"/>
  <c r="G11"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6" i="32"/>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K36" i="31" s="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F13" i="27"/>
  <c r="AF14" i="27"/>
  <c r="AF15" i="27"/>
  <c r="AF17" i="27"/>
  <c r="AF18" i="27"/>
  <c r="AF19" i="27"/>
  <c r="AF20" i="27"/>
  <c r="AF21" i="27"/>
  <c r="AF22" i="27"/>
  <c r="AF23" i="27"/>
  <c r="AF24" i="27"/>
  <c r="AF25" i="27"/>
  <c r="AF26" i="27"/>
  <c r="AF27" i="27"/>
  <c r="AF28" i="27"/>
  <c r="AF29" i="27"/>
  <c r="AF30" i="27"/>
  <c r="AF31" i="27"/>
  <c r="AF32" i="27"/>
  <c r="AF33" i="27"/>
  <c r="AF34" i="27"/>
  <c r="AF35" i="27"/>
  <c r="AF36" i="27"/>
  <c r="AF37" i="27"/>
  <c r="AF38" i="27"/>
  <c r="AF39" i="27"/>
  <c r="AF40" i="27"/>
  <c r="AF41" i="27"/>
  <c r="AF42" i="27"/>
  <c r="AF43" i="27"/>
  <c r="AF44" i="27"/>
  <c r="AF45" i="27"/>
  <c r="AF47" i="27"/>
  <c r="AF48" i="27"/>
  <c r="AF49" i="27"/>
  <c r="AF50" i="27"/>
  <c r="AF51" i="27"/>
  <c r="AF52" i="27"/>
  <c r="AF53" i="27"/>
  <c r="AF54" i="27"/>
  <c r="AF55" i="27"/>
  <c r="AF56" i="27"/>
  <c r="AF57" i="27"/>
  <c r="AF58" i="27"/>
  <c r="AF59" i="27"/>
  <c r="AF60" i="27"/>
  <c r="AF61" i="27"/>
  <c r="AF62" i="27"/>
  <c r="AF63" i="27"/>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20" i="27"/>
  <c r="AK20" i="27"/>
  <c r="AM19" i="27"/>
  <c r="AK19" i="27"/>
  <c r="AM18" i="27"/>
  <c r="AK18" i="27"/>
  <c r="AM17" i="27"/>
  <c r="AK17" i="27"/>
  <c r="AM16" i="27"/>
  <c r="AK16" i="27"/>
  <c r="AM15" i="27"/>
  <c r="AK15" i="27"/>
  <c r="AM14" i="27"/>
  <c r="AK14"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X43" i="26" s="1"/>
  <c r="G29" i="1"/>
  <c r="C32" i="18"/>
  <c r="DC96" i="21"/>
  <c r="DB96" i="21"/>
  <c r="DA96" i="21"/>
  <c r="CZ96" i="21"/>
  <c r="CY96" i="21"/>
  <c r="CX96" i="21"/>
  <c r="CW96" i="21"/>
  <c r="CV96" i="21"/>
  <c r="CU96" i="21"/>
  <c r="CT96" i="21"/>
  <c r="CS96" i="21"/>
  <c r="CR96" i="21"/>
  <c r="CQ96" i="21"/>
  <c r="CP96" i="21"/>
  <c r="CO96" i="21"/>
  <c r="CN96" i="21"/>
  <c r="CM96" i="21"/>
  <c r="CL96" i="21"/>
  <c r="CK96" i="21"/>
  <c r="CJ96" i="21"/>
  <c r="CI96" i="21"/>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G24" i="6" s="1"/>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G24" i="7" s="1"/>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2" i="21"/>
  <c r="C41" i="23"/>
  <c r="C37" i="24"/>
  <c r="C36" i="25"/>
  <c r="C43"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1"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AT41" i="22"/>
  <c r="AH41" i="22"/>
  <c r="AF41" i="22"/>
  <c r="AB41" i="22"/>
  <c r="AP41" i="22"/>
  <c r="AJ41" i="22"/>
  <c r="AL41" i="22"/>
  <c r="Z41" i="22"/>
  <c r="V41" i="22"/>
  <c r="T41" i="22"/>
  <c r="P41" i="22"/>
  <c r="L41" i="22"/>
  <c r="N41" i="22"/>
  <c r="X41" i="22"/>
  <c r="R41" i="22"/>
  <c r="H41" i="22"/>
  <c r="X36" i="25" s="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1" i="23"/>
  <c r="I21" i="36"/>
  <c r="I20" i="36"/>
  <c r="I19" i="36"/>
  <c r="I18" i="36"/>
  <c r="I17"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3" i="26"/>
  <c r="V43" i="26"/>
  <c r="U43" i="26"/>
  <c r="P43" i="26"/>
  <c r="I43" i="26"/>
  <c r="G43" i="26"/>
  <c r="F43" i="26"/>
  <c r="E43"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6" i="25"/>
  <c r="V36" i="25"/>
  <c r="U36" i="25"/>
  <c r="P36" i="25"/>
  <c r="I36" i="25"/>
  <c r="G36" i="25"/>
  <c r="F36" i="25"/>
  <c r="E36"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7" i="24"/>
  <c r="V37" i="24"/>
  <c r="U37" i="24"/>
  <c r="P37" i="24"/>
  <c r="I37" i="24"/>
  <c r="G37" i="24"/>
  <c r="F37" i="24"/>
  <c r="E37"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1" i="23"/>
  <c r="V41" i="23"/>
  <c r="I41" i="23"/>
  <c r="G41" i="23"/>
  <c r="F41"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7"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G24" i="5" s="1"/>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G24" i="4" s="1"/>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G24" i="3" s="1"/>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G24" i="2" s="1"/>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10"/>
  <c r="G29" i="9"/>
  <c r="O43" i="26"/>
  <c r="CK4" i="21"/>
  <c r="O36" i="25"/>
  <c r="U41" i="23"/>
  <c r="F41" i="22"/>
  <c r="X28" i="24" s="1"/>
  <c r="O41" i="23"/>
  <c r="EI4" i="21"/>
  <c r="G24" i="10"/>
  <c r="R13" i="18" l="1"/>
  <c r="R12" i="18"/>
  <c r="E11" i="19" s="1"/>
  <c r="R21" i="18"/>
  <c r="R19" i="18"/>
  <c r="R17" i="18"/>
  <c r="R16" i="18"/>
  <c r="EO4" i="21"/>
  <c r="EO92" i="21" s="1"/>
  <c r="CY4" i="21"/>
  <c r="CY92" i="21" s="1"/>
  <c r="BI4" i="21"/>
  <c r="CD4" i="21" s="1"/>
  <c r="GJ4" i="21"/>
  <c r="EG4" i="21"/>
  <c r="AS4" i="21"/>
  <c r="ET4" i="21" s="1"/>
  <c r="ET92" i="21" s="1"/>
  <c r="GR4" i="21"/>
  <c r="CQ4" i="21"/>
  <c r="CQ92" i="21" s="1"/>
  <c r="R20" i="18"/>
  <c r="R18" i="18"/>
  <c r="G29" i="7"/>
  <c r="G30" i="7" s="1"/>
  <c r="G29" i="3"/>
  <c r="G30" i="3" s="1"/>
  <c r="G32" i="3" s="1"/>
  <c r="G33" i="3" s="1"/>
  <c r="G29" i="6"/>
  <c r="G30" i="6" s="1"/>
  <c r="G32" i="6" s="1"/>
  <c r="G33" i="6" s="1"/>
  <c r="G29" i="4"/>
  <c r="G30" i="4" s="1"/>
  <c r="G32" i="4" s="1"/>
  <c r="G33" i="4" s="1"/>
  <c r="G29" i="5"/>
  <c r="G30" i="5" s="1"/>
  <c r="G32" i="5" s="1"/>
  <c r="G33" i="5" s="1"/>
  <c r="G29" i="2"/>
  <c r="G30" i="2" s="1"/>
  <c r="G32" i="2" s="1"/>
  <c r="G33" i="2" s="1"/>
  <c r="J52" i="22"/>
  <c r="Q43" i="26" s="1"/>
  <c r="X52" i="22"/>
  <c r="V52" i="22"/>
  <c r="T52" i="22"/>
  <c r="R52" i="22"/>
  <c r="H52" i="22"/>
  <c r="Q36" i="25" s="1"/>
  <c r="X30" i="26"/>
  <c r="M6" i="20"/>
  <c r="I8" i="20"/>
  <c r="M10" i="20"/>
  <c r="I12" i="20"/>
  <c r="M14" i="20"/>
  <c r="I16" i="20"/>
  <c r="M18" i="20"/>
  <c r="I20" i="20"/>
  <c r="M22" i="20"/>
  <c r="I24" i="20"/>
  <c r="M26" i="20"/>
  <c r="I28" i="20"/>
  <c r="M30" i="20"/>
  <c r="I32" i="20"/>
  <c r="M34" i="20"/>
  <c r="I36" i="20"/>
  <c r="M38" i="20"/>
  <c r="I40" i="20"/>
  <c r="M42" i="20"/>
  <c r="I44" i="20"/>
  <c r="M46" i="20"/>
  <c r="K18" i="20"/>
  <c r="K46" i="20"/>
  <c r="O8" i="20"/>
  <c r="N6" i="20"/>
  <c r="J8" i="20"/>
  <c r="N10" i="20"/>
  <c r="J12" i="20"/>
  <c r="N14" i="20"/>
  <c r="J16" i="20"/>
  <c r="N18" i="20"/>
  <c r="J20" i="20"/>
  <c r="N22" i="20"/>
  <c r="J24" i="20"/>
  <c r="N26" i="20"/>
  <c r="J28" i="20"/>
  <c r="N30" i="20"/>
  <c r="J32" i="20"/>
  <c r="N34" i="20"/>
  <c r="J36" i="20"/>
  <c r="N38" i="20"/>
  <c r="J40" i="20"/>
  <c r="N42" i="20"/>
  <c r="J44" i="20"/>
  <c r="N46" i="20"/>
  <c r="K30" i="20"/>
  <c r="O24" i="20"/>
  <c r="K8" i="20"/>
  <c r="K12" i="20"/>
  <c r="K16" i="20"/>
  <c r="K20" i="20"/>
  <c r="K24" i="20"/>
  <c r="K28" i="20"/>
  <c r="K32" i="20"/>
  <c r="K36" i="20"/>
  <c r="K40" i="20"/>
  <c r="K44" i="20"/>
  <c r="K14" i="20"/>
  <c r="K22" i="20"/>
  <c r="O32" i="20"/>
  <c r="L8" i="20"/>
  <c r="L12" i="20"/>
  <c r="L16" i="20"/>
  <c r="L20" i="20"/>
  <c r="L24" i="20"/>
  <c r="L28" i="20"/>
  <c r="L32" i="20"/>
  <c r="L36" i="20"/>
  <c r="L40" i="20"/>
  <c r="L44" i="20"/>
  <c r="K6" i="20"/>
  <c r="K42" i="20"/>
  <c r="O36" i="20"/>
  <c r="I6" i="20"/>
  <c r="M8" i="20"/>
  <c r="I10" i="20"/>
  <c r="M12" i="20"/>
  <c r="I14" i="20"/>
  <c r="M16" i="20"/>
  <c r="I18" i="20"/>
  <c r="M20" i="20"/>
  <c r="I22" i="20"/>
  <c r="M24" i="20"/>
  <c r="I26" i="20"/>
  <c r="M28" i="20"/>
  <c r="I30" i="20"/>
  <c r="M32" i="20"/>
  <c r="I34" i="20"/>
  <c r="M36" i="20"/>
  <c r="I38" i="20"/>
  <c r="M40" i="20"/>
  <c r="I42" i="20"/>
  <c r="M44" i="20"/>
  <c r="I46" i="20"/>
  <c r="K34" i="20"/>
  <c r="O40" i="20"/>
  <c r="J6" i="20"/>
  <c r="N8" i="20"/>
  <c r="J10" i="20"/>
  <c r="N12" i="20"/>
  <c r="J14" i="20"/>
  <c r="N16" i="20"/>
  <c r="J18" i="20"/>
  <c r="N20" i="20"/>
  <c r="J22" i="20"/>
  <c r="N24" i="20"/>
  <c r="J26" i="20"/>
  <c r="N28" i="20"/>
  <c r="J30" i="20"/>
  <c r="N32" i="20"/>
  <c r="J34" i="20"/>
  <c r="N36" i="20"/>
  <c r="J38" i="20"/>
  <c r="N40" i="20"/>
  <c r="J42" i="20"/>
  <c r="N44" i="20"/>
  <c r="J46" i="20"/>
  <c r="K10" i="20"/>
  <c r="K38" i="20"/>
  <c r="L6" i="20"/>
  <c r="L10" i="20"/>
  <c r="L14" i="20"/>
  <c r="L18" i="20"/>
  <c r="L22" i="20"/>
  <c r="L26" i="20"/>
  <c r="L30" i="20"/>
  <c r="L34" i="20"/>
  <c r="L38" i="20"/>
  <c r="L42" i="20"/>
  <c r="L46" i="20"/>
  <c r="K26" i="20"/>
  <c r="O28" i="20"/>
  <c r="O34" i="20"/>
  <c r="O30" i="20"/>
  <c r="O18" i="20"/>
  <c r="O20" i="20"/>
  <c r="O22" i="20"/>
  <c r="O14" i="20"/>
  <c r="O16" i="20"/>
  <c r="O26" i="20"/>
  <c r="O10" i="20"/>
  <c r="O44" i="20"/>
  <c r="O6" i="20"/>
  <c r="O12" i="20"/>
  <c r="O46" i="20"/>
  <c r="O42" i="20"/>
  <c r="O38" i="20"/>
  <c r="K5" i="20"/>
  <c r="K9" i="20"/>
  <c r="K13" i="20"/>
  <c r="K17" i="20"/>
  <c r="K21" i="20"/>
  <c r="K25" i="20"/>
  <c r="K29" i="20"/>
  <c r="K33" i="20"/>
  <c r="K37" i="20"/>
  <c r="K41" i="20"/>
  <c r="K45" i="20"/>
  <c r="M7" i="20"/>
  <c r="M27" i="20"/>
  <c r="I37" i="20"/>
  <c r="L5" i="20"/>
  <c r="L9" i="20"/>
  <c r="L13" i="20"/>
  <c r="L17" i="20"/>
  <c r="L21" i="20"/>
  <c r="L25" i="20"/>
  <c r="L29" i="20"/>
  <c r="L33" i="20"/>
  <c r="L37" i="20"/>
  <c r="L41" i="20"/>
  <c r="L45" i="20"/>
  <c r="M11" i="20"/>
  <c r="I21" i="20"/>
  <c r="M39" i="20"/>
  <c r="M5" i="20"/>
  <c r="I7" i="20"/>
  <c r="M9" i="20"/>
  <c r="I11" i="20"/>
  <c r="M13" i="20"/>
  <c r="I15" i="20"/>
  <c r="M17" i="20"/>
  <c r="I19" i="20"/>
  <c r="M21" i="20"/>
  <c r="I23" i="20"/>
  <c r="M25" i="20"/>
  <c r="I27" i="20"/>
  <c r="M29" i="20"/>
  <c r="I31" i="20"/>
  <c r="M33" i="20"/>
  <c r="I35" i="20"/>
  <c r="M37" i="20"/>
  <c r="I39" i="20"/>
  <c r="M41" i="20"/>
  <c r="I43" i="20"/>
  <c r="M45" i="20"/>
  <c r="I5" i="20"/>
  <c r="M31" i="20"/>
  <c r="I41" i="20"/>
  <c r="N5" i="20"/>
  <c r="J7" i="20"/>
  <c r="N9" i="20"/>
  <c r="J11" i="20"/>
  <c r="N13" i="20"/>
  <c r="J15" i="20"/>
  <c r="N17" i="20"/>
  <c r="J19" i="20"/>
  <c r="N21" i="20"/>
  <c r="J23" i="20"/>
  <c r="N25" i="20"/>
  <c r="J27" i="20"/>
  <c r="N29" i="20"/>
  <c r="J31" i="20"/>
  <c r="N33" i="20"/>
  <c r="J35" i="20"/>
  <c r="N37" i="20"/>
  <c r="J39" i="20"/>
  <c r="N41" i="20"/>
  <c r="J43" i="20"/>
  <c r="N45" i="20"/>
  <c r="I17" i="20"/>
  <c r="I25" i="20"/>
  <c r="I33" i="20"/>
  <c r="K7" i="20"/>
  <c r="K11" i="20"/>
  <c r="K15" i="20"/>
  <c r="K19" i="20"/>
  <c r="K23" i="20"/>
  <c r="K27" i="20"/>
  <c r="K31" i="20"/>
  <c r="K35" i="20"/>
  <c r="K39" i="20"/>
  <c r="K43" i="20"/>
  <c r="I9" i="20"/>
  <c r="M15" i="20"/>
  <c r="M23" i="20"/>
  <c r="M43" i="20"/>
  <c r="L7" i="20"/>
  <c r="L11" i="20"/>
  <c r="L15" i="20"/>
  <c r="L19" i="20"/>
  <c r="L23" i="20"/>
  <c r="L27" i="20"/>
  <c r="L31" i="20"/>
  <c r="L35" i="20"/>
  <c r="L39" i="20"/>
  <c r="L43" i="20"/>
  <c r="M19" i="20"/>
  <c r="I29" i="20"/>
  <c r="J5" i="20"/>
  <c r="N7" i="20"/>
  <c r="J9" i="20"/>
  <c r="N11" i="20"/>
  <c r="J13" i="20"/>
  <c r="N15" i="20"/>
  <c r="J17" i="20"/>
  <c r="N19" i="20"/>
  <c r="J21" i="20"/>
  <c r="N23" i="20"/>
  <c r="J25" i="20"/>
  <c r="N27" i="20"/>
  <c r="J29" i="20"/>
  <c r="N31" i="20"/>
  <c r="J33" i="20"/>
  <c r="N35" i="20"/>
  <c r="J37" i="20"/>
  <c r="N39" i="20"/>
  <c r="J41" i="20"/>
  <c r="N43" i="20"/>
  <c r="J45" i="20"/>
  <c r="I13" i="20"/>
  <c r="M35" i="20"/>
  <c r="I45" i="20"/>
  <c r="E29" i="33"/>
  <c r="G29" i="33" s="1"/>
  <c r="A19" i="13"/>
  <c r="A19" i="16"/>
  <c r="A19" i="14"/>
  <c r="A19" i="15"/>
  <c r="A19" i="17"/>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2" i="21" s="1"/>
  <c r="CS4" i="21"/>
  <c r="CS92" i="21" s="1"/>
  <c r="GL4" i="21"/>
  <c r="AU4" i="21"/>
  <c r="DF4" i="21" s="1"/>
  <c r="HB4" i="21"/>
  <c r="AR52" i="22"/>
  <c r="Z52" i="22"/>
  <c r="AB52" i="22"/>
  <c r="AF52" i="22"/>
  <c r="L52" i="22"/>
  <c r="AD52" i="22"/>
  <c r="AW4" i="21"/>
  <c r="BR4" i="21" s="1"/>
  <c r="BR92" i="21" s="1"/>
  <c r="E19" i="33"/>
  <c r="G19" i="33" s="1"/>
  <c r="GN4" i="21"/>
  <c r="D52" i="22"/>
  <c r="Q41" i="23" s="1"/>
  <c r="F52" i="22"/>
  <c r="Q37" i="24" s="1"/>
  <c r="AP52" i="22"/>
  <c r="AH52" i="22"/>
  <c r="P52" i="22"/>
  <c r="AJ52" i="22"/>
  <c r="AN52" i="22"/>
  <c r="AL52" i="22"/>
  <c r="N52" i="22"/>
  <c r="CI4" i="21"/>
  <c r="CI92" i="21" s="1"/>
  <c r="Y17" i="18"/>
  <c r="D22" i="11"/>
  <c r="AV4" i="21"/>
  <c r="DG4" i="21" s="1"/>
  <c r="P73" i="10"/>
  <c r="P69" i="12"/>
  <c r="P73" i="12"/>
  <c r="G29" i="8"/>
  <c r="G29" i="11"/>
  <c r="G29" i="12"/>
  <c r="G29" i="13"/>
  <c r="P73" i="8"/>
  <c r="E13" i="33"/>
  <c r="G13" i="33" s="1"/>
  <c r="Y12" i="18"/>
  <c r="G7" i="20"/>
  <c r="Y20" i="18"/>
  <c r="G11" i="20"/>
  <c r="Y11" i="18"/>
  <c r="G5" i="20"/>
  <c r="Y13" i="18"/>
  <c r="G21" i="20"/>
  <c r="Y21" i="18"/>
  <c r="G27" i="20"/>
  <c r="Y16" i="18"/>
  <c r="G15" i="20"/>
  <c r="Y19" i="18"/>
  <c r="G9" i="20"/>
  <c r="BC4" i="21"/>
  <c r="BX4" i="21" s="1"/>
  <c r="BX92" i="21" s="1"/>
  <c r="BK4" i="21"/>
  <c r="DV4" i="21" s="1"/>
  <c r="DV92" i="21" s="1"/>
  <c r="P69" i="7"/>
  <c r="P71" i="7"/>
  <c r="P69" i="6"/>
  <c r="P71" i="6"/>
  <c r="P70" i="8"/>
  <c r="P72" i="8"/>
  <c r="P69" i="10"/>
  <c r="P70" i="10"/>
  <c r="P71" i="10"/>
  <c r="P69" i="11"/>
  <c r="G21" i="18"/>
  <c r="E14" i="33"/>
  <c r="G14" i="33" s="1"/>
  <c r="A17" i="3"/>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4" i="11"/>
  <c r="A18" i="1"/>
  <c r="P70" i="3"/>
  <c r="P72" i="4"/>
  <c r="P73" i="7"/>
  <c r="G26" i="13"/>
  <c r="P73" i="2"/>
  <c r="A19" i="5"/>
  <c r="G26" i="9"/>
  <c r="G24" i="9"/>
  <c r="G25" i="12"/>
  <c r="G26" i="12"/>
  <c r="X27" i="25"/>
  <c r="A19" i="9"/>
  <c r="P70" i="6"/>
  <c r="P72" i="12"/>
  <c r="A19" i="11"/>
  <c r="A19" i="10"/>
  <c r="A19" i="4"/>
  <c r="A19" i="8"/>
  <c r="A19" i="3"/>
  <c r="P69" i="13"/>
  <c r="D22" i="7"/>
  <c r="P70" i="7"/>
  <c r="P69" i="9"/>
  <c r="A16" i="1"/>
  <c r="A19" i="12"/>
  <c r="P71" i="3"/>
  <c r="P72" i="3"/>
  <c r="P69" i="5"/>
  <c r="P70" i="5"/>
  <c r="D22" i="10"/>
  <c r="G25" i="13"/>
  <c r="P72" i="5"/>
  <c r="P71" i="8"/>
  <c r="P70" i="11"/>
  <c r="P71" i="11"/>
  <c r="P73" i="11"/>
  <c r="P72" i="6"/>
  <c r="G26" i="11"/>
  <c r="P72" i="13"/>
  <c r="AR45" i="22"/>
  <c r="P69" i="4"/>
  <c r="D22" i="5"/>
  <c r="G25" i="1"/>
  <c r="G26" i="1"/>
  <c r="G27" i="1" s="1"/>
  <c r="G30" i="1" s="1"/>
  <c r="G32" i="1" s="1"/>
  <c r="G33" i="1" s="1"/>
  <c r="P71" i="4"/>
  <c r="P71" i="2"/>
  <c r="P69" i="3"/>
  <c r="D22" i="3"/>
  <c r="P69" i="2"/>
  <c r="P73" i="3"/>
  <c r="A17" i="7"/>
  <c r="A17" i="13"/>
  <c r="A17" i="11"/>
  <c r="A17" i="5"/>
  <c r="A17" i="8"/>
  <c r="G24" i="1"/>
  <c r="P72" i="2"/>
  <c r="P70" i="4"/>
  <c r="P70" i="2"/>
  <c r="P73" i="4"/>
  <c r="G24" i="8"/>
  <c r="P70" i="13"/>
  <c r="T19" i="34"/>
  <c r="AB45" i="22"/>
  <c r="G24" i="12"/>
  <c r="J27" i="25"/>
  <c r="G25" i="11"/>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7" i="24"/>
  <c r="AT45" i="22"/>
  <c r="GX4" i="21"/>
  <c r="AP45" i="22"/>
  <c r="T40" i="34"/>
  <c r="E18" i="33"/>
  <c r="G18" i="33" s="1"/>
  <c r="I29" i="34"/>
  <c r="M29" i="34" s="1"/>
  <c r="S30" i="34" s="1"/>
  <c r="T30" i="34" s="1"/>
  <c r="F45" i="22"/>
  <c r="T16" i="34"/>
  <c r="P45" i="22"/>
  <c r="V45" i="22"/>
  <c r="L45" i="22"/>
  <c r="D45" i="22"/>
  <c r="N45" i="22"/>
  <c r="T55" i="34"/>
  <c r="G59" i="32"/>
  <c r="AN45" i="22"/>
  <c r="T27" i="34"/>
  <c r="AF45" i="22"/>
  <c r="T17" i="34"/>
  <c r="Z45" i="22"/>
  <c r="T45" i="34"/>
  <c r="R45" i="22"/>
  <c r="AD45" i="22"/>
  <c r="T24" i="34"/>
  <c r="T31" i="34"/>
  <c r="T47" i="34"/>
  <c r="J10" i="32"/>
  <c r="BD8" i="30"/>
  <c r="BE8" i="30" s="1"/>
  <c r="DY92" i="21"/>
  <c r="EM92" i="21"/>
  <c r="EE92" i="21"/>
  <c r="EQ92" i="21"/>
  <c r="CD92" i="21"/>
  <c r="CU92" i="21"/>
  <c r="CM92" i="21"/>
  <c r="J41" i="23"/>
  <c r="K31" i="23" s="1"/>
  <c r="EK4" i="21"/>
  <c r="EK92" i="21" s="1"/>
  <c r="DC4" i="21"/>
  <c r="DC92" i="21" s="1"/>
  <c r="GV4" i="21"/>
  <c r="BE4" i="21"/>
  <c r="DP4" i="21" s="1"/>
  <c r="DP92" i="21" s="1"/>
  <c r="CN4" i="21"/>
  <c r="CN92" i="21" s="1"/>
  <c r="BM4" i="21"/>
  <c r="FN4" i="21" s="1"/>
  <c r="FN92" i="21" s="1"/>
  <c r="EC4" i="21"/>
  <c r="EC92" i="21" s="1"/>
  <c r="HD4" i="21"/>
  <c r="AX4" i="21"/>
  <c r="BS4" i="21" s="1"/>
  <c r="BS92" i="21" s="1"/>
  <c r="CW4" i="21"/>
  <c r="CW92" i="21" s="1"/>
  <c r="AY4" i="21"/>
  <c r="EZ4" i="21" s="1"/>
  <c r="EZ92" i="21" s="1"/>
  <c r="CO4" i="21"/>
  <c r="CO92" i="21" s="1"/>
  <c r="GP4" i="21"/>
  <c r="BG4" i="21"/>
  <c r="DR4" i="21" s="1"/>
  <c r="DR92" i="21" s="1"/>
  <c r="AL92" i="21"/>
  <c r="O33" i="20" s="1"/>
  <c r="AD92" i="21"/>
  <c r="O15" i="20" s="1"/>
  <c r="EG92" i="21"/>
  <c r="EA92" i="21"/>
  <c r="A1" i="19"/>
  <c r="AR51" i="22"/>
  <c r="AB51" i="22"/>
  <c r="L51" i="22"/>
  <c r="AL50" i="22"/>
  <c r="V50" i="22"/>
  <c r="F50" i="22"/>
  <c r="L37" i="24" s="1"/>
  <c r="F51" i="22"/>
  <c r="D51" i="22"/>
  <c r="AR50" i="22"/>
  <c r="AF51" i="22"/>
  <c r="J50" i="22"/>
  <c r="L43" i="26" s="1"/>
  <c r="N51" i="22"/>
  <c r="AP51" i="22"/>
  <c r="Z51" i="22"/>
  <c r="J51" i="22"/>
  <c r="M43" i="26" s="1"/>
  <c r="AJ50" i="22"/>
  <c r="T50" i="22"/>
  <c r="D50" i="22"/>
  <c r="L41" i="23" s="1"/>
  <c r="V51" i="22"/>
  <c r="AF50" i="22"/>
  <c r="T51" i="22"/>
  <c r="N50" i="22"/>
  <c r="R51" i="22"/>
  <c r="AB50" i="22"/>
  <c r="Z50" i="22"/>
  <c r="AD51" i="22"/>
  <c r="X50" i="22"/>
  <c r="H50" i="22"/>
  <c r="L36" i="25" s="1"/>
  <c r="AN51" i="22"/>
  <c r="X51" i="22"/>
  <c r="H51" i="22"/>
  <c r="AH50" i="22"/>
  <c r="R50" i="22"/>
  <c r="AL51" i="22"/>
  <c r="P50" i="22"/>
  <c r="AJ51" i="22"/>
  <c r="AD50" i="22"/>
  <c r="AH51" i="22"/>
  <c r="L50" i="22"/>
  <c r="P51" i="22"/>
  <c r="AN50" i="22"/>
  <c r="AP50" i="22"/>
  <c r="AR92" i="21"/>
  <c r="O45" i="20" s="1"/>
  <c r="AJ92" i="21"/>
  <c r="O29" i="20" s="1"/>
  <c r="AB92" i="21"/>
  <c r="O13" i="20" s="1"/>
  <c r="CK92" i="21"/>
  <c r="BV92" i="21"/>
  <c r="EJ92" i="21"/>
  <c r="EI92" i="21"/>
  <c r="AP92" i="21"/>
  <c r="O41" i="20" s="1"/>
  <c r="O21" i="20"/>
  <c r="Z92" i="21"/>
  <c r="O9" i="20" s="1"/>
  <c r="ES92" i="21"/>
  <c r="BW92" i="21"/>
  <c r="AN92" i="21"/>
  <c r="O37" i="20" s="1"/>
  <c r="AF92" i="21"/>
  <c r="O27" i="20" s="1"/>
  <c r="X92" i="21"/>
  <c r="O5" i="20" s="1"/>
  <c r="DU92" i="21"/>
  <c r="BO92" i="21"/>
  <c r="GS4" i="21"/>
  <c r="CJ4" i="21"/>
  <c r="CJ92" i="21" s="1"/>
  <c r="HA4" i="21"/>
  <c r="DB92" i="21"/>
  <c r="CL92" i="21"/>
  <c r="Y18" i="18"/>
  <c r="HC4" i="21"/>
  <c r="BD4" i="21"/>
  <c r="BY4" i="21" s="1"/>
  <c r="BY92" i="21" s="1"/>
  <c r="GM4" i="21"/>
  <c r="Y14" i="18"/>
  <c r="BL4" i="21"/>
  <c r="DW4" i="21" s="1"/>
  <c r="DW92" i="21" s="1"/>
  <c r="AQ92" i="21"/>
  <c r="O43" i="20" s="1"/>
  <c r="BH4" i="21"/>
  <c r="CC4" i="21" s="1"/>
  <c r="CC92" i="21" s="1"/>
  <c r="AM92" i="21"/>
  <c r="O35" i="20" s="1"/>
  <c r="GU4" i="21"/>
  <c r="AI92" i="21"/>
  <c r="O23" i="20" s="1"/>
  <c r="GQ4" i="21"/>
  <c r="AE92" i="21"/>
  <c r="O17" i="20" s="1"/>
  <c r="EB4" i="21"/>
  <c r="EB92" i="21" s="1"/>
  <c r="AA92" i="21"/>
  <c r="O11" i="20" s="1"/>
  <c r="CZ4" i="21"/>
  <c r="CZ92" i="21" s="1"/>
  <c r="AO92" i="21"/>
  <c r="O39" i="20" s="1"/>
  <c r="BF4" i="21"/>
  <c r="FG4" i="21" s="1"/>
  <c r="FG92" i="21" s="1"/>
  <c r="AK92" i="21"/>
  <c r="O31" i="20" s="1"/>
  <c r="CR4" i="21"/>
  <c r="CR92" i="21" s="1"/>
  <c r="AG92" i="21"/>
  <c r="O19" i="20" s="1"/>
  <c r="ED4" i="21"/>
  <c r="ED92" i="21" s="1"/>
  <c r="AC92" i="21"/>
  <c r="O25" i="20" s="1"/>
  <c r="GK4" i="21"/>
  <c r="Y92" i="21"/>
  <c r="O7" i="20" s="1"/>
  <c r="L3" i="18"/>
  <c r="M3" i="18" s="1"/>
  <c r="N3" i="18" s="1"/>
  <c r="O3" i="18" s="1"/>
  <c r="P3" i="18" s="1"/>
  <c r="G3" i="18"/>
  <c r="J31" i="23"/>
  <c r="FB4" i="21"/>
  <c r="FB92" i="21" s="1"/>
  <c r="AL11" i="18"/>
  <c r="B1" i="20"/>
  <c r="F3" i="18"/>
  <c r="F59" i="32"/>
  <c r="FK4" i="21"/>
  <c r="FK92" i="21" s="1"/>
  <c r="CE4" i="21"/>
  <c r="CE92" i="21" s="1"/>
  <c r="DM4" i="21"/>
  <c r="DM92" i="21" s="1"/>
  <c r="I6" i="32"/>
  <c r="U12" i="23"/>
  <c r="X12" i="23" s="1"/>
  <c r="DE4" i="21"/>
  <c r="J37" i="24"/>
  <c r="K28" i="24" s="1"/>
  <c r="AL29" i="18"/>
  <c r="AL30" i="18"/>
  <c r="DD4" i="21"/>
  <c r="FC4" i="21"/>
  <c r="FC92" i="21" s="1"/>
  <c r="AL31" i="18"/>
  <c r="AL20" i="18"/>
  <c r="Y15" i="18"/>
  <c r="AL13" i="18"/>
  <c r="AL26" i="18"/>
  <c r="AL27" i="18"/>
  <c r="AL24" i="18"/>
  <c r="AL17" i="18"/>
  <c r="AL28" i="18"/>
  <c r="G18" i="18"/>
  <c r="G17" i="18"/>
  <c r="G16" i="18"/>
  <c r="G14" i="18"/>
  <c r="G15" i="18"/>
  <c r="G20" i="18"/>
  <c r="G13" i="18"/>
  <c r="G19" i="18"/>
  <c r="G12" i="18"/>
  <c r="G11" i="18"/>
  <c r="DZ4" i="21"/>
  <c r="DZ92" i="21" s="1"/>
  <c r="DL4" i="21"/>
  <c r="EP4" i="21"/>
  <c r="EP92" i="21" s="1"/>
  <c r="EL4" i="21"/>
  <c r="EL92" i="21" s="1"/>
  <c r="EH4" i="21"/>
  <c r="EH92" i="21" s="1"/>
  <c r="CV4" i="21"/>
  <c r="CV92" i="21" s="1"/>
  <c r="GW4" i="21"/>
  <c r="ER4" i="21"/>
  <c r="ER92" i="21" s="1"/>
  <c r="CT4" i="21"/>
  <c r="CT92" i="21" s="1"/>
  <c r="J36" i="25"/>
  <c r="AL16" i="18"/>
  <c r="AL15" i="18"/>
  <c r="AL25" i="18"/>
  <c r="AL18" i="18"/>
  <c r="AL22" i="18"/>
  <c r="AL23" i="18"/>
  <c r="AL21" i="18"/>
  <c r="AL19" i="18"/>
  <c r="AL12" i="18"/>
  <c r="AL14" i="18"/>
  <c r="H3" i="18"/>
  <c r="D3" i="18"/>
  <c r="I3" i="18"/>
  <c r="EU4" i="21"/>
  <c r="EU92" i="21" s="1"/>
  <c r="FJ4" i="21"/>
  <c r="FJ92" i="21" s="1"/>
  <c r="DT4" i="21"/>
  <c r="DT92" i="21" s="1"/>
  <c r="V32" i="27"/>
  <c r="T32" i="27"/>
  <c r="U32" i="27"/>
  <c r="J43" i="26"/>
  <c r="E12" i="19"/>
  <c r="CX4" i="21"/>
  <c r="CX92" i="21" s="1"/>
  <c r="GY4" i="21"/>
  <c r="EN4" i="21"/>
  <c r="EN92" i="21" s="1"/>
  <c r="CP4" i="21"/>
  <c r="CP92" i="21" s="1"/>
  <c r="EF4" i="21"/>
  <c r="EF92" i="21" s="1"/>
  <c r="AZ4" i="21"/>
  <c r="W10" i="23"/>
  <c r="X10" i="23" s="1"/>
  <c r="E10" i="19"/>
  <c r="P30" i="22"/>
  <c r="AR30" i="22"/>
  <c r="AF30" i="22"/>
  <c r="AN30" i="22"/>
  <c r="AP30" i="22"/>
  <c r="BN4" i="21" l="1"/>
  <c r="BN92" i="21" s="1"/>
  <c r="G32" i="7"/>
  <c r="AN31" i="22"/>
  <c r="AF31" i="22"/>
  <c r="AP31" i="22"/>
  <c r="AR31" i="22"/>
  <c r="G33" i="15"/>
  <c r="EV4" i="21"/>
  <c r="EV92" i="21" s="1"/>
  <c r="A16" i="8"/>
  <c r="A16" i="16"/>
  <c r="A16" i="14"/>
  <c r="A16" i="17"/>
  <c r="A16" i="15"/>
  <c r="A18" i="11"/>
  <c r="A18" i="17"/>
  <c r="A18" i="15"/>
  <c r="A18" i="14"/>
  <c r="A18" i="16"/>
  <c r="G33" i="14"/>
  <c r="BP4" i="21"/>
  <c r="BP92" i="21" s="1"/>
  <c r="G33" i="16"/>
  <c r="A14" i="8"/>
  <c r="A14" i="17"/>
  <c r="A14" i="15"/>
  <c r="A14" i="14"/>
  <c r="A14" i="16"/>
  <c r="G33" i="17"/>
  <c r="G27" i="9"/>
  <c r="G30" i="9" s="1"/>
  <c r="G32" i="9" s="1"/>
  <c r="DF92" i="21"/>
  <c r="G27" i="12"/>
  <c r="G30" i="12" s="1"/>
  <c r="G32" i="12" s="1"/>
  <c r="G27" i="11"/>
  <c r="G30" i="11" s="1"/>
  <c r="G32" i="11" s="1"/>
  <c r="G27" i="8"/>
  <c r="G30" i="8" s="1"/>
  <c r="G32" i="8" s="1"/>
  <c r="G27" i="13"/>
  <c r="G30" i="13" s="1"/>
  <c r="G32" i="13" s="1"/>
  <c r="G33" i="13" s="1"/>
  <c r="F31" i="22"/>
  <c r="D31" i="22"/>
  <c r="DH4" i="21"/>
  <c r="DH92" i="21" s="1"/>
  <c r="EX4" i="21"/>
  <c r="EX92" i="21" s="1"/>
  <c r="BQ4" i="21"/>
  <c r="BQ92" i="21" s="1"/>
  <c r="EW4" i="21"/>
  <c r="EW92" i="21" s="1"/>
  <c r="DG92" i="21"/>
  <c r="DL92" i="21"/>
  <c r="DE92" i="21"/>
  <c r="DD92" i="21"/>
  <c r="A15" i="1"/>
  <c r="A14" i="10"/>
  <c r="A14" i="13"/>
  <c r="A14" i="3"/>
  <c r="A16" i="12"/>
  <c r="A14" i="11"/>
  <c r="D25" i="20" a="1"/>
  <c r="D29" i="20" a="1"/>
  <c r="D23" i="20" a="1"/>
  <c r="D13" i="20" a="1"/>
  <c r="D33" i="20" a="1"/>
  <c r="D35" i="20" a="1"/>
  <c r="D37" i="20" a="1"/>
  <c r="FD4" i="21"/>
  <c r="FD92" i="21" s="1"/>
  <c r="DN4" i="21"/>
  <c r="DN92" i="21" s="1"/>
  <c r="FL4" i="21"/>
  <c r="FL92" i="21" s="1"/>
  <c r="CF4" i="21"/>
  <c r="CF92" i="21" s="1"/>
  <c r="A11" i="1"/>
  <c r="A11" i="8" s="1"/>
  <c r="A14" i="9"/>
  <c r="A14" i="7"/>
  <c r="A14" i="5"/>
  <c r="A14" i="6"/>
  <c r="A14" i="12"/>
  <c r="F11" i="19"/>
  <c r="K11" i="19" s="1"/>
  <c r="L11" i="19" s="1"/>
  <c r="M11" i="19" s="1"/>
  <c r="N11" i="19" s="1"/>
  <c r="F12" i="19"/>
  <c r="K12" i="19" s="1"/>
  <c r="L12" i="19" s="1"/>
  <c r="M12" i="19" s="1"/>
  <c r="N12" i="19" s="1"/>
  <c r="F10" i="19"/>
  <c r="K10" i="19" s="1"/>
  <c r="L10" i="19" s="1"/>
  <c r="BK92" i="21"/>
  <c r="BB92" i="21" a="1"/>
  <c r="BB92" i="21" s="1"/>
  <c r="AZ92" i="21" a="1"/>
  <c r="AZ92" i="21" s="1"/>
  <c r="BA92" i="21" a="1"/>
  <c r="BA92" i="21" s="1"/>
  <c r="BM92" i="21"/>
  <c r="BF92" i="21" a="1"/>
  <c r="BF92" i="21" s="1"/>
  <c r="BJ92" i="21"/>
  <c r="BL92" i="21"/>
  <c r="DI4" i="21"/>
  <c r="DI92" i="21" s="1"/>
  <c r="K41" i="23"/>
  <c r="A18" i="3"/>
  <c r="A18" i="13"/>
  <c r="A18" i="5"/>
  <c r="BZ4" i="21"/>
  <c r="BZ92" i="21" s="1"/>
  <c r="BE92" i="21" a="1"/>
  <c r="BE92" i="21" s="1"/>
  <c r="A16" i="11"/>
  <c r="P31" i="22"/>
  <c r="G33" i="10"/>
  <c r="A13" i="1"/>
  <c r="A18" i="8"/>
  <c r="A18" i="9"/>
  <c r="A18" i="7"/>
  <c r="A16" i="13"/>
  <c r="A16" i="5"/>
  <c r="A18" i="12"/>
  <c r="A18" i="6"/>
  <c r="A18" i="4"/>
  <c r="A18" i="10"/>
  <c r="A16" i="10"/>
  <c r="A16" i="4"/>
  <c r="A16" i="6"/>
  <c r="A16" i="7"/>
  <c r="A16" i="9"/>
  <c r="A16" i="3"/>
  <c r="E9" i="20" a="1"/>
  <c r="E9" i="20" s="1"/>
  <c r="AC19" i="18" s="1"/>
  <c r="E7" i="20" a="1"/>
  <c r="E7" i="20" s="1"/>
  <c r="AC12" i="18" s="1"/>
  <c r="E31" i="20" a="1"/>
  <c r="E31" i="20" s="1"/>
  <c r="AC26" i="18" s="1"/>
  <c r="CB4" i="21"/>
  <c r="CB92" i="21" s="1"/>
  <c r="DS4" i="21"/>
  <c r="DS92" i="21" s="1"/>
  <c r="FI4" i="21"/>
  <c r="FI92" i="21" s="1"/>
  <c r="FF4" i="21"/>
  <c r="FF92" i="21" s="1"/>
  <c r="EY4" i="21"/>
  <c r="EY92" i="21" s="1"/>
  <c r="AJ45" i="22"/>
  <c r="T5" i="34"/>
  <c r="FE4" i="21"/>
  <c r="FE92" i="21" s="1"/>
  <c r="FM4" i="21"/>
  <c r="FM92" i="21" s="1"/>
  <c r="DO4" i="21"/>
  <c r="DO92" i="21" s="1"/>
  <c r="E29" i="20" a="1"/>
  <c r="E29" i="20" s="1"/>
  <c r="E11" i="20" a="1"/>
  <c r="E11" i="20" s="1"/>
  <c r="AC20" i="18" s="1"/>
  <c r="E17" i="20" a="1"/>
  <c r="E17" i="20" s="1"/>
  <c r="AC18" i="18" s="1"/>
  <c r="E15" i="20" a="1"/>
  <c r="E15" i="20" s="1"/>
  <c r="AC16" i="18" s="1"/>
  <c r="E43" i="20" a="1"/>
  <c r="E43" i="20" s="1"/>
  <c r="E21" i="20" a="1"/>
  <c r="E21" i="20" s="1"/>
  <c r="AC13" i="18" s="1"/>
  <c r="E13" i="20" a="1"/>
  <c r="E13" i="20" s="1"/>
  <c r="AC14" i="18" s="1"/>
  <c r="E37" i="20" a="1"/>
  <c r="E37" i="20" s="1"/>
  <c r="AC28" i="18" s="1"/>
  <c r="E35" i="20" a="1"/>
  <c r="E35" i="20" s="1"/>
  <c r="E39" i="20" a="1"/>
  <c r="E39" i="20" s="1"/>
  <c r="E27" i="20" a="1"/>
  <c r="E27" i="20" s="1"/>
  <c r="AC21" i="18" s="1"/>
  <c r="E25" i="20" a="1"/>
  <c r="E25" i="20" s="1"/>
  <c r="AC17" i="18" s="1"/>
  <c r="E41" i="20" a="1"/>
  <c r="E41" i="20" s="1"/>
  <c r="E23" i="20" a="1"/>
  <c r="E23" i="20" s="1"/>
  <c r="AC15" i="18" s="1"/>
  <c r="E33" i="20" a="1"/>
  <c r="E33" i="20" s="1"/>
  <c r="AC30" i="18" s="1"/>
  <c r="E19" i="20" a="1"/>
  <c r="E19" i="20" s="1"/>
  <c r="AC22" i="18" s="1"/>
  <c r="E45" i="20" a="1"/>
  <c r="E45" i="20" s="1"/>
  <c r="AC31" i="18" s="1"/>
  <c r="E5" i="20" a="1"/>
  <c r="E5" i="20" s="1"/>
  <c r="AC11" i="18" s="1"/>
  <c r="CH4" i="21"/>
  <c r="CH92" i="21" s="1"/>
  <c r="DX4" i="21"/>
  <c r="DX92" i="21" s="1"/>
  <c r="FH4" i="21"/>
  <c r="FH92" i="21" s="1"/>
  <c r="BG92" i="21" a="1"/>
  <c r="BG92" i="21" s="1"/>
  <c r="DJ4" i="21"/>
  <c r="DJ92" i="21" s="1"/>
  <c r="BT4" i="21"/>
  <c r="BT92" i="21" s="1"/>
  <c r="BI92" i="21"/>
  <c r="DQ4" i="21"/>
  <c r="DQ92" i="21" s="1"/>
  <c r="CG4" i="21"/>
  <c r="CG92" i="21" s="1"/>
  <c r="CA4" i="21"/>
  <c r="CA92" i="21" s="1"/>
  <c r="K37" i="24"/>
  <c r="U13" i="23"/>
  <c r="X13" i="23" s="1"/>
  <c r="K36" i="25"/>
  <c r="K27" i="25"/>
  <c r="AW92" i="21" a="1"/>
  <c r="AW92" i="21" s="1"/>
  <c r="AV92" i="21" a="1"/>
  <c r="AV92" i="21" s="1"/>
  <c r="K43" i="26"/>
  <c r="K30" i="26"/>
  <c r="P4" i="18"/>
  <c r="AU92" i="21" a="1"/>
  <c r="AU92" i="21" s="1"/>
  <c r="M36" i="25"/>
  <c r="BH92" i="21" a="1"/>
  <c r="BH92" i="21" s="1"/>
  <c r="DK4" i="21"/>
  <c r="DK92" i="21" s="1"/>
  <c r="BU4" i="21"/>
  <c r="BU92" i="21" s="1"/>
  <c r="FA4" i="21"/>
  <c r="FA92" i="21" s="1"/>
  <c r="M41" i="23"/>
  <c r="BD92" i="21" a="1"/>
  <c r="BD92" i="21" s="1"/>
  <c r="AX92" i="21" a="1"/>
  <c r="AX92" i="21" s="1"/>
  <c r="Q3" i="18"/>
  <c r="R3" i="18" s="1"/>
  <c r="T3" i="18" s="1"/>
  <c r="AY92" i="21" a="1"/>
  <c r="AY92" i="21" s="1"/>
  <c r="M37" i="24"/>
  <c r="BC92" i="21" a="1"/>
  <c r="BC92" i="21" s="1"/>
  <c r="L30" i="22"/>
  <c r="D30" i="22"/>
  <c r="Z30" i="22"/>
  <c r="F30" i="22"/>
  <c r="X30" i="22"/>
  <c r="V30" i="22"/>
  <c r="R30" i="22"/>
  <c r="N30" i="22"/>
  <c r="T30" i="22"/>
  <c r="H30" i="22"/>
  <c r="J30" i="22"/>
  <c r="AD17" i="18" l="1"/>
  <c r="AF17" i="18" s="1"/>
  <c r="AD16" i="18"/>
  <c r="AF16" i="18" s="1"/>
  <c r="AD19" i="18"/>
  <c r="AF19" i="18" s="1"/>
  <c r="AD12" i="18"/>
  <c r="AF12" i="18" s="1"/>
  <c r="AD21" i="18"/>
  <c r="AF21" i="18" s="1"/>
  <c r="AD18" i="18"/>
  <c r="AF18" i="18" s="1"/>
  <c r="AF11" i="18"/>
  <c r="AD20" i="18"/>
  <c r="AF20" i="18" s="1"/>
  <c r="AD31" i="18"/>
  <c r="AF31" i="18" s="1"/>
  <c r="AD22" i="18"/>
  <c r="AF22" i="18" s="1"/>
  <c r="AD14" i="18"/>
  <c r="AF14" i="18" s="1"/>
  <c r="AD13" i="18"/>
  <c r="AF13" i="18" s="1"/>
  <c r="AD26" i="18"/>
  <c r="AF26" i="18" s="1"/>
  <c r="AD28" i="18"/>
  <c r="AF28" i="18" s="1"/>
  <c r="AD30" i="18"/>
  <c r="AF30" i="18" s="1"/>
  <c r="A15" i="7"/>
  <c r="A15" i="17"/>
  <c r="A15" i="15"/>
  <c r="A15" i="14"/>
  <c r="A15" i="16"/>
  <c r="A11" i="11"/>
  <c r="A11" i="16"/>
  <c r="A11" i="14"/>
  <c r="A11" i="15"/>
  <c r="A11" i="17"/>
  <c r="A13" i="12"/>
  <c r="A13" i="14"/>
  <c r="A13" i="15"/>
  <c r="A13" i="16"/>
  <c r="A13" i="17"/>
  <c r="AD15" i="18"/>
  <c r="AF15" i="18" s="1"/>
  <c r="AC27" i="18"/>
  <c r="AC23" i="18"/>
  <c r="AC24" i="18"/>
  <c r="AC29" i="18"/>
  <c r="AC25" i="18"/>
  <c r="A15" i="12"/>
  <c r="D39" i="20" a="1"/>
  <c r="D39" i="20" s="1"/>
  <c r="F39" i="20" s="1"/>
  <c r="A15" i="13"/>
  <c r="A15" i="11"/>
  <c r="A15" i="10"/>
  <c r="A15" i="5"/>
  <c r="A11" i="5"/>
  <c r="A11" i="12"/>
  <c r="A15" i="6"/>
  <c r="A11" i="4"/>
  <c r="A11" i="9"/>
  <c r="A8" i="1"/>
  <c r="N41"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6" i="25"/>
  <c r="H31" i="22"/>
  <c r="N43" i="26"/>
  <c r="J31" i="22"/>
  <c r="A10" i="1"/>
  <c r="A13" i="10"/>
  <c r="A13" i="7"/>
  <c r="A13" i="4"/>
  <c r="A13" i="8"/>
  <c r="A13" i="11"/>
  <c r="A13" i="6"/>
  <c r="A13" i="3"/>
  <c r="N31" i="22"/>
  <c r="R31" i="22"/>
  <c r="D43" i="20" a="1"/>
  <c r="D43" i="20" s="1"/>
  <c r="F43" i="20" s="1"/>
  <c r="G33" i="8"/>
  <c r="G33" i="7"/>
  <c r="L31" i="22"/>
  <c r="V31" i="22"/>
  <c r="X31" i="22"/>
  <c r="N37" i="24"/>
  <c r="G33" i="9"/>
  <c r="G33" i="12"/>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2" i="21" a="1"/>
  <c r="AT92" i="21" s="1"/>
  <c r="AS92" i="21" a="1"/>
  <c r="AS92" i="21" s="1"/>
  <c r="U3" i="18"/>
  <c r="V3" i="18" s="1"/>
  <c r="X3" i="18" s="1"/>
  <c r="AD27" i="18" l="1"/>
  <c r="AF27" i="18" s="1"/>
  <c r="AD29" i="18"/>
  <c r="AF29" i="18" s="1"/>
  <c r="AD24" i="18"/>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1EDECA33-87FF-4376-9465-6CEA662C8E13}">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s>
  <commentList>
    <comment ref="A1" authorId="0" shapeId="0" xr:uid="{86145A85-3F8F-479B-9F20-3546441531DE}">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38C8F0F6-BE18-4736-89C0-CEF76EFF70DA}">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EF4EC8C8-953C-43A9-8F18-4231F2D044CF}">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CE43A612-1186-4E1D-A42C-26E7C775574F}">
      <text>
        <r>
          <rPr>
            <b/>
            <sz val="9"/>
            <color indexed="81"/>
            <rFont val="Tahoma"/>
            <family val="2"/>
          </rPr>
          <t>Andrew Donovan:</t>
        </r>
        <r>
          <rPr>
            <sz val="9"/>
            <color indexed="81"/>
            <rFont val="Tahoma"/>
            <family val="2"/>
          </rPr>
          <t xml:space="preserve">
OLF
Combined Benefit &amp; SAWW Level
</t>
        </r>
      </text>
    </comment>
    <comment ref="F3" authorId="1" shapeId="0" xr:uid="{7527137D-280E-43CC-9C14-866EF8A38FF1}">
      <text>
        <r>
          <rPr>
            <b/>
            <sz val="9"/>
            <color indexed="81"/>
            <rFont val="Tahoma"/>
            <family val="2"/>
          </rPr>
          <t>Andrew Donovan:</t>
        </r>
        <r>
          <rPr>
            <sz val="9"/>
            <color indexed="81"/>
            <rFont val="Tahoma"/>
            <family val="2"/>
          </rPr>
          <t xml:space="preserve">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EDA26B8F-9BA5-4E99-BDA6-FDC1E099E0B2}">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BDD78BE7-047B-4FE0-BFB6-E63B12915701}">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CBCECF80-2668-4BEC-AB56-58E0A5A6333C}">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D408E339-F26E-4E43-BC20-DAE977145BA2}">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F279FC11-6184-4734-B140-11F3446D55E6}">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DDF53A51-0038-44B3-9EA9-A3FD1838F6FB}">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1E51073D-AB02-4CDE-94C2-04FF9A493322}">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EDBEEFD-4471-4A16-ACC5-6968571BD84B}">
      <text>
        <r>
          <rPr>
            <b/>
            <sz val="9"/>
            <color indexed="81"/>
            <rFont val="Tahoma"/>
            <family val="2"/>
          </rPr>
          <t>Andrew Donovan:</t>
        </r>
        <r>
          <rPr>
            <sz val="9"/>
            <color indexed="81"/>
            <rFont val="Tahoma"/>
            <family val="2"/>
          </rPr>
          <t xml:space="preserve">
OLF
Combined Benefit &amp; SAWW Level
</t>
        </r>
      </text>
    </comment>
    <comment ref="F3" authorId="1" shapeId="0" xr:uid="{819BEA2B-2513-4DDA-8D28-CB7E7B3D36D6}">
      <text>
        <r>
          <rPr>
            <b/>
            <sz val="9"/>
            <color indexed="81"/>
            <rFont val="Tahoma"/>
            <family val="2"/>
          </rPr>
          <t>Andrew Donovan:</t>
        </r>
        <r>
          <rPr>
            <sz val="9"/>
            <color indexed="81"/>
            <rFont val="Tahoma"/>
            <family val="2"/>
          </rPr>
          <t xml:space="preserve">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AC419A68-0FB8-46D4-BEE6-03128C3991AE}">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A1" authorId="0" shapeId="0" xr:uid="{D6ADE8DA-1390-49C1-AFCF-B7057E6D49FF}">
      <text>
        <r>
          <rPr>
            <sz val="9"/>
            <color indexed="81"/>
            <rFont val="Tahoma"/>
            <family val="2"/>
          </rPr>
          <t xml:space="preserve">wcAO_MD_202008_i_CD6 (Pricing) - Combined.xlsx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DE0A5DB8-F6E5-486C-86E7-9D1210FD3DF1}">
      <text>
        <r>
          <rPr>
            <sz val="9"/>
            <color indexed="81"/>
            <rFont val="Tahoma"/>
            <family val="2"/>
          </rPr>
          <t xml:space="preserve">wcAO_OK_202008_i_CD6 (Pricing) - Combined.xlsx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A1" authorId="0" shapeId="0" xr:uid="{FC5E1F54-6755-42E9-8D65-B6EDBD4B98CF}">
      <text>
        <r>
          <rPr>
            <sz val="9"/>
            <color indexed="81"/>
            <rFont val="Tahoma"/>
            <family val="2"/>
          </rPr>
          <t xml:space="preserve">wcAO_TN_202008_i_CD6 (Pricing) - Combined.xlsx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A1" authorId="0" shapeId="0" xr:uid="{B4D57BDF-AE8D-4C7C-BEE3-F4A53689F175}">
      <text>
        <r>
          <rPr>
            <sz val="9"/>
            <color indexed="81"/>
            <rFont val="Tahoma"/>
            <family val="2"/>
          </rPr>
          <t xml:space="preserve">wcAO_VA_202008_i_CD6 (Pricing) - Combined.xlsx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C33" authorId="0" shapeId="0" xr:uid="{00000000-0006-0000-1100-000004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PF</author>
    <author>Matthew Jones</author>
  </authors>
  <commentList>
    <comment ref="I4" authorId="0" shapeId="0" xr:uid="{13F0952C-E287-4532-97F8-6D67BD133A2B}">
      <text>
        <r>
          <rPr>
            <b/>
            <sz val="9"/>
            <color indexed="81"/>
            <rFont val="Tahoma"/>
            <family val="2"/>
          </rPr>
          <t>Brian Tran:</t>
        </r>
        <r>
          <rPr>
            <sz val="9"/>
            <color indexed="81"/>
            <rFont val="Tahoma"/>
            <family val="2"/>
          </rPr>
          <t xml:space="preserve">
COVID Impact around 0.2%-0.4% for most states. Expenses up around 1%.
</t>
        </r>
      </text>
    </comment>
    <comment ref="K4" authorId="0" shapeId="0" xr:uid="{29C070F0-7520-4DD7-98A4-F81742513E8A}">
      <text>
        <r>
          <rPr>
            <b/>
            <sz val="9"/>
            <color indexed="81"/>
            <rFont val="Tahoma"/>
            <family val="2"/>
          </rPr>
          <t>Brian Tran:</t>
        </r>
        <r>
          <rPr>
            <sz val="9"/>
            <color indexed="81"/>
            <rFont val="Tahoma"/>
            <family val="2"/>
          </rPr>
          <t xml:space="preserve">
CredWt method chg
</t>
        </r>
      </text>
    </comment>
    <comment ref="L4" authorId="1" shapeId="0" xr:uid="{ABFB8347-56C2-4D29-9203-5994B099B324}">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O4" authorId="1" shapeId="0" xr:uid="{824B6C48-681B-49C0-B9DB-D7F72D4404D3}">
      <text>
        <r>
          <rPr>
            <b/>
            <sz val="9"/>
            <color indexed="81"/>
            <rFont val="Tahoma"/>
            <family val="2"/>
          </rPr>
          <t>Mikael Gabouchian:</t>
        </r>
        <r>
          <rPr>
            <sz val="9"/>
            <color indexed="81"/>
            <rFont val="Tahoma"/>
            <family val="2"/>
          </rPr>
          <t xml:space="preserve">
Adjusted COVID tempering factors to 5% for health classes and 12.5% for non-health
</t>
        </r>
      </text>
    </comment>
    <comment ref="I5" authorId="0" shapeId="0" xr:uid="{1413A3B7-79A1-42E4-8BC8-58F092749709}">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M5" authorId="1" shapeId="0" xr:uid="{3E6C8E23-AAFB-464E-BFE0-38839C468EA1}">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O5" authorId="1" shapeId="0" xr:uid="{E856391E-7C1A-4D38-ACDB-390F823BF008}">
      <text>
        <r>
          <rPr>
            <b/>
            <sz val="9"/>
            <color indexed="81"/>
            <rFont val="Tahoma"/>
            <family val="2"/>
          </rPr>
          <t>Mikael Gabouchian:</t>
        </r>
        <r>
          <rPr>
            <sz val="9"/>
            <color indexed="81"/>
            <rFont val="Tahoma"/>
            <family val="2"/>
          </rPr>
          <t xml:space="preserve">
Large experience indication (-3.8%)
</t>
        </r>
      </text>
    </comment>
    <comment ref="M6" authorId="1" shapeId="0" xr:uid="{ED8C575E-4E80-411C-B7E2-B9F592DEEFB7}">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M7" authorId="1" shapeId="0" xr:uid="{A26E2C2D-3644-44AB-A999-3F1FEEA54151}">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O7" authorId="1" shapeId="0" xr:uid="{0FD089E2-9159-45F7-AB80-FF03C0743C09}">
      <text>
        <r>
          <rPr>
            <b/>
            <sz val="9"/>
            <color indexed="81"/>
            <rFont val="Tahoma"/>
            <family val="2"/>
          </rPr>
          <t>Mikael Gabouchian:</t>
        </r>
        <r>
          <rPr>
            <sz val="9"/>
            <color indexed="81"/>
            <rFont val="Tahoma"/>
            <family val="2"/>
          </rPr>
          <t xml:space="preserve">
Didn't match industry at 1/1, so matching it 75% of the way
</t>
        </r>
      </text>
    </comment>
    <comment ref="O9" authorId="1" shapeId="0" xr:uid="{0C22929F-FE56-4E0B-B94F-E39D4C1A2B64}">
      <text>
        <r>
          <rPr>
            <b/>
            <sz val="9"/>
            <color indexed="81"/>
            <rFont val="Tahoma"/>
            <family val="2"/>
          </rPr>
          <t>Mikael Gabouchian:</t>
        </r>
        <r>
          <rPr>
            <sz val="9"/>
            <color indexed="81"/>
            <rFont val="Tahoma"/>
            <family val="2"/>
          </rPr>
          <t xml:space="preserve">
Large OR to sync with 1/1/20 industry change
</t>
        </r>
      </text>
    </comment>
    <comment ref="N11" authorId="2" shapeId="0" xr:uid="{260E69F9-F0EF-4F36-ACBC-A784022FC5F0}">
      <text>
        <r>
          <rPr>
            <b/>
            <sz val="9"/>
            <color indexed="81"/>
            <rFont val="Tahoma"/>
            <family val="2"/>
          </rPr>
          <t>PF:</t>
        </r>
        <r>
          <rPr>
            <sz val="9"/>
            <color indexed="81"/>
            <rFont val="Tahoma"/>
            <family val="2"/>
          </rPr>
          <t xml:space="preserve">
</t>
        </r>
        <r>
          <rPr>
            <sz val="10"/>
            <color indexed="81"/>
            <rFont val="Tahoma"/>
            <family val="2"/>
          </rPr>
          <t xml:space="preserve">Expense chgs totaled 2.3% which completely offset  industry yoy LC chg yielding target to be 0%
</t>
        </r>
      </text>
    </comment>
    <comment ref="O11" authorId="1" shapeId="0" xr:uid="{56DEAD29-0BFF-483E-9344-4A4E307B8835}">
      <text>
        <r>
          <rPr>
            <b/>
            <sz val="9"/>
            <color indexed="81"/>
            <rFont val="Tahoma"/>
            <family val="2"/>
          </rPr>
          <t>Mikael Gabouchian:</t>
        </r>
        <r>
          <rPr>
            <sz val="9"/>
            <color indexed="81"/>
            <rFont val="Tahoma"/>
            <family val="2"/>
          </rPr>
          <t xml:space="preserve">
Large OR to help match industry YoY chg
</t>
        </r>
      </text>
    </comment>
    <comment ref="M13" authorId="1" shapeId="0" xr:uid="{0C8039FE-3942-4497-B1F0-8CC133D25E2F}">
      <text>
        <r>
          <rPr>
            <b/>
            <sz val="9"/>
            <color indexed="81"/>
            <rFont val="Tahoma"/>
            <family val="2"/>
          </rPr>
          <t>Mikael Gabouchian:</t>
        </r>
        <r>
          <rPr>
            <sz val="9"/>
            <color indexed="81"/>
            <rFont val="Tahoma"/>
            <family val="2"/>
          </rPr>
          <t xml:space="preserve">
Anticipated MRC of -3.9% at 4/1
</t>
        </r>
      </text>
    </comment>
    <comment ref="O13" authorId="1" shapeId="0" xr:uid="{761A1F6B-D43A-4FB8-8484-682020BB394B}">
      <text>
        <r>
          <rPr>
            <b/>
            <sz val="9"/>
            <color indexed="81"/>
            <rFont val="Tahoma"/>
            <family val="2"/>
          </rPr>
          <t>Mikael Gabouchian:</t>
        </r>
        <r>
          <rPr>
            <sz val="9"/>
            <color indexed="81"/>
            <rFont val="Tahoma"/>
            <family val="2"/>
          </rPr>
          <t xml:space="preserve">
Took -3.7% change at 1/1 in anticipation of 4/1 MRC
</t>
        </r>
      </text>
    </comment>
    <comment ref="O15" authorId="1" shapeId="0" xr:uid="{05781438-49F9-459C-B26A-A7A09A8E8F38}">
      <text>
        <r>
          <rPr>
            <b/>
            <sz val="9"/>
            <color indexed="81"/>
            <rFont val="Tahoma"/>
            <family val="2"/>
          </rPr>
          <t>Mikael Gabouchian:</t>
        </r>
        <r>
          <rPr>
            <sz val="9"/>
            <color indexed="81"/>
            <rFont val="Tahoma"/>
            <family val="2"/>
          </rPr>
          <t xml:space="preserve">
Experience indication of 0.2%, but large OR to target industry chg except expense chg
</t>
        </r>
      </text>
    </comment>
    <comment ref="F17" authorId="1" shapeId="0" xr:uid="{0E29A993-4891-47E3-AF0C-0DBA41219E68}">
      <text>
        <r>
          <rPr>
            <b/>
            <sz val="9"/>
            <color indexed="81"/>
            <rFont val="Tahoma"/>
            <family val="2"/>
          </rPr>
          <t>Mikael Gabouchian:</t>
        </r>
        <r>
          <rPr>
            <sz val="9"/>
            <color indexed="81"/>
            <rFont val="Tahoma"/>
            <family val="2"/>
          </rPr>
          <t xml:space="preserve">
Rolled off a -7.7% target in 4/1/20 that was taken in anticipation to 7/1/20 MRC; we are now trying to match a -4.1% MRC
</t>
        </r>
      </text>
    </comment>
    <comment ref="O17" authorId="1" shapeId="0" xr:uid="{6F970FAF-4679-45DE-B926-69324EBF6A69}">
      <text>
        <r>
          <rPr>
            <b/>
            <sz val="9"/>
            <color indexed="81"/>
            <rFont val="Tahoma"/>
            <family val="2"/>
          </rPr>
          <t>Mikael Gabouchian:</t>
        </r>
        <r>
          <rPr>
            <sz val="9"/>
            <color indexed="81"/>
            <rFont val="Tahoma"/>
            <family val="2"/>
          </rPr>
          <t xml:space="preserve">
Anticipated MRC at 7/1 of -4.1%
</t>
        </r>
        <r>
          <rPr>
            <b/>
            <sz val="9"/>
            <color indexed="81"/>
            <rFont val="Tahoma"/>
            <family val="2"/>
          </rPr>
          <t>Mikael Gabouchian:</t>
        </r>
        <r>
          <rPr>
            <sz val="9"/>
            <color indexed="81"/>
            <rFont val="Tahoma"/>
            <family val="2"/>
          </rPr>
          <t xml:space="preserve">
Started offering TX par
</t>
        </r>
        <r>
          <rPr>
            <b/>
            <sz val="9"/>
            <color indexed="81"/>
            <rFont val="Tahoma"/>
            <family val="2"/>
          </rPr>
          <t>Matthew Jones:</t>
        </r>
        <r>
          <rPr>
            <sz val="9"/>
            <color indexed="81"/>
            <rFont val="Tahoma"/>
            <family val="2"/>
          </rPr>
          <t xml:space="preserve">
Had -4.0% Act Override to target Industry ahead of 7/1
</t>
        </r>
      </text>
    </comment>
    <comment ref="F19" authorId="2" shapeId="0" xr:uid="{8A5D86D7-8F24-411A-8C0B-1F03ADFC3211}">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N19" authorId="2" shapeId="0" xr:uid="{11F1EAEB-3870-42C8-8AD2-E69C04C084B2}">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O21" authorId="2" shapeId="0" xr:uid="{69A6C317-8A9D-4EA3-A3F9-3F1938432656}">
      <text>
        <r>
          <rPr>
            <sz val="9"/>
            <color indexed="81"/>
            <rFont val="Tahoma"/>
            <family val="2"/>
          </rPr>
          <t xml:space="preserve">Favorable claim environment and historical loss expr combined with a negative expr indication
</t>
        </r>
      </text>
    </comment>
    <comment ref="M23" authorId="3" shapeId="0" xr:uid="{4ABC8665-C064-416E-A58D-A6C510EDEEDB}">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N23" authorId="1" shapeId="0" xr:uid="{7AA7E5A3-58EE-4704-B17E-8EB09EF5B18D}">
      <text>
        <r>
          <rPr>
            <b/>
            <sz val="9"/>
            <color indexed="81"/>
            <rFont val="Tahoma"/>
            <family val="2"/>
          </rPr>
          <t>Mikael Gabouchian:</t>
        </r>
        <r>
          <rPr>
            <sz val="9"/>
            <color indexed="81"/>
            <rFont val="Tahoma"/>
            <family val="2"/>
          </rPr>
          <t xml:space="preserve">
Re-TU at 3/1 to retroactively get Q1 target hit (off due to CR error). 
</t>
        </r>
      </text>
    </comment>
    <comment ref="M24" authorId="0" shapeId="0" xr:uid="{A659936D-93C8-4213-B2C8-9F8E4DFF8E7D}">
      <text>
        <r>
          <rPr>
            <b/>
            <sz val="9"/>
            <color indexed="81"/>
            <rFont val="Tahoma"/>
            <family val="2"/>
          </rPr>
          <t>Brian Tran:</t>
        </r>
        <r>
          <rPr>
            <sz val="9"/>
            <color indexed="81"/>
            <rFont val="Tahoma"/>
            <family val="2"/>
          </rPr>
          <t xml:space="preserve">
Rate Filing Delayed to Summer 2021
</t>
        </r>
      </text>
    </comment>
    <comment ref="O25" authorId="1" shapeId="0" xr:uid="{E4C723AE-3EFE-4537-85EB-3757A1D9F9F7}">
      <text>
        <r>
          <rPr>
            <b/>
            <sz val="9"/>
            <color indexed="81"/>
            <rFont val="Tahoma"/>
            <family val="2"/>
          </rPr>
          <t>Mikael Gabouchian:</t>
        </r>
        <r>
          <rPr>
            <sz val="9"/>
            <color indexed="81"/>
            <rFont val="Tahoma"/>
            <family val="2"/>
          </rPr>
          <t xml:space="preserve">
Matched industry 75% except expense changes
</t>
        </r>
      </text>
    </comment>
    <comment ref="M29" authorId="1" shapeId="0" xr:uid="{2A4FB51E-B02F-4070-A0DD-AB7CDBAA98CE}">
      <text>
        <r>
          <rPr>
            <b/>
            <sz val="9"/>
            <color indexed="81"/>
            <rFont val="Tahoma"/>
            <family val="2"/>
          </rPr>
          <t>Mikael Gabouchian:</t>
        </r>
        <r>
          <rPr>
            <sz val="9"/>
            <color indexed="81"/>
            <rFont val="Tahoma"/>
            <family val="2"/>
          </rPr>
          <t xml:space="preserve">
Actuarial OR of -4.9% included to help match indsutry YoY chg
</t>
        </r>
      </text>
    </comment>
    <comment ref="O29" authorId="2" shapeId="0" xr:uid="{23AAD0BA-6FBF-4287-A326-441681690449}">
      <text>
        <r>
          <rPr>
            <b/>
            <sz val="9"/>
            <color indexed="81"/>
            <rFont val="Tahoma"/>
            <family val="2"/>
          </rPr>
          <t>PF:</t>
        </r>
        <r>
          <rPr>
            <sz val="9"/>
            <color indexed="81"/>
            <rFont val="Tahoma"/>
            <family val="2"/>
          </rPr>
          <t xml:space="preserve">
Due to NCCI sev analysis, QoQ is -8.4%. Targeted to industry except expense chg
</t>
        </r>
      </text>
    </comment>
    <comment ref="I31" authorId="0" shapeId="0" xr:uid="{7D88C6C0-0725-4D9A-8D95-A0C897E32C59}">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M31" authorId="1" shapeId="0" xr:uid="{AF1E0B4D-77B0-4F5D-9C8E-A5608524D3F8}">
      <text>
        <r>
          <rPr>
            <b/>
            <sz val="9"/>
            <color indexed="81"/>
            <rFont val="Tahoma"/>
            <family val="2"/>
          </rPr>
          <t>Mikael Gabouchian:</t>
        </r>
        <r>
          <rPr>
            <sz val="9"/>
            <color indexed="81"/>
            <rFont val="Tahoma"/>
            <family val="2"/>
          </rPr>
          <t xml:space="preserve">
Large Actuarial OR to match YoY LC chg from anticipated MRC
</t>
        </r>
      </text>
    </comment>
    <comment ref="N31" authorId="2" shapeId="0" xr:uid="{A289E38D-2761-41DA-9710-12E7EB991E5F}">
      <text>
        <r>
          <rPr>
            <b/>
            <sz val="9"/>
            <color indexed="81"/>
            <rFont val="Tahoma"/>
            <family val="2"/>
          </rPr>
          <t>PF:</t>
        </r>
        <r>
          <rPr>
            <sz val="9"/>
            <color indexed="81"/>
            <rFont val="Tahoma"/>
            <family val="2"/>
          </rPr>
          <t xml:space="preserve">
Set yoy target equal to industry LC chg of -9.2%. We took most of it at 1/1/21, but now yoy is off 3/1/20 instead of 1/1/20, so there's a small adjmt.
</t>
        </r>
      </text>
    </comment>
    <comment ref="I33" authorId="0" shapeId="0" xr:uid="{9133295D-3444-40B6-8B43-246FA3710513}">
      <text>
        <r>
          <rPr>
            <b/>
            <sz val="9"/>
            <color indexed="81"/>
            <rFont val="Tahoma"/>
            <family val="2"/>
          </rPr>
          <t>Brian Tran:</t>
        </r>
        <r>
          <rPr>
            <sz val="9"/>
            <color indexed="81"/>
            <rFont val="Tahoma"/>
            <family val="2"/>
          </rPr>
          <t xml:space="preserve">
Severity trends lowered
</t>
        </r>
      </text>
    </comment>
    <comment ref="O33" authorId="3" shapeId="0" xr:uid="{D389FBA9-432D-4E8E-ACAF-9CB7879B868B}">
      <text>
        <r>
          <rPr>
            <b/>
            <sz val="9"/>
            <color indexed="81"/>
            <rFont val="Tahoma"/>
            <family val="2"/>
          </rPr>
          <t>Matthew Jones:</t>
        </r>
        <r>
          <rPr>
            <sz val="9"/>
            <color indexed="81"/>
            <rFont val="Tahoma"/>
            <family val="2"/>
          </rPr>
          <t xml:space="preserve">
-10% adjustment to yoy per KP was put in 4/1/20 and just dropped off
</t>
        </r>
      </text>
    </comment>
    <comment ref="M35" authorId="1" shapeId="0" xr:uid="{B90FEA18-269A-4E3D-8D9E-CF629C3669CD}">
      <text>
        <r>
          <rPr>
            <b/>
            <sz val="9"/>
            <color indexed="81"/>
            <rFont val="Tahoma"/>
            <family val="2"/>
          </rPr>
          <t>Mikael Gabouchian:</t>
        </r>
        <r>
          <rPr>
            <sz val="9"/>
            <color indexed="81"/>
            <rFont val="Tahoma"/>
            <family val="2"/>
          </rPr>
          <t xml:space="preserve">
Large Actuarial OR to match YoY LC chg from anticipated MRC
</t>
        </r>
      </text>
    </comment>
    <comment ref="O35" authorId="1" shapeId="0" xr:uid="{80951A56-79EB-45C2-ACCA-74EFF3BA60C7}">
      <text>
        <r>
          <rPr>
            <b/>
            <sz val="9"/>
            <color indexed="81"/>
            <rFont val="Tahoma"/>
            <family val="2"/>
          </rPr>
          <t>Mikael Gabouchian:</t>
        </r>
        <r>
          <rPr>
            <sz val="9"/>
            <color indexed="81"/>
            <rFont val="Tahoma"/>
            <family val="2"/>
          </rPr>
          <t xml:space="preserve">
Targeted -16.7% in 1/1 in anticipation to the MRC
</t>
        </r>
      </text>
    </comment>
    <comment ref="I37" authorId="0" shapeId="0" xr:uid="{96419455-2DE8-436D-A036-E797A07ED26A}">
      <text>
        <r>
          <rPr>
            <b/>
            <sz val="9"/>
            <color indexed="81"/>
            <rFont val="Tahoma"/>
            <family val="2"/>
          </rPr>
          <t>Brian Tran:</t>
        </r>
        <r>
          <rPr>
            <sz val="9"/>
            <color indexed="81"/>
            <rFont val="Tahoma"/>
            <family val="2"/>
          </rPr>
          <t xml:space="preserve">
Freq trend raised
</t>
        </r>
      </text>
    </comment>
    <comment ref="I39" authorId="0" shapeId="0" xr:uid="{9AE9F02F-DE02-470A-8B85-77E2993158AC}">
      <text>
        <r>
          <rPr>
            <b/>
            <sz val="9"/>
            <color indexed="81"/>
            <rFont val="Tahoma"/>
            <family val="2"/>
          </rPr>
          <t>Brian Tran:</t>
        </r>
        <r>
          <rPr>
            <sz val="9"/>
            <color indexed="81"/>
            <rFont val="Tahoma"/>
            <family val="2"/>
          </rPr>
          <t xml:space="preserve">
0.7% due to Covid adj
</t>
        </r>
      </text>
    </comment>
    <comment ref="K39" authorId="0" shapeId="0" xr:uid="{58655D40-4283-4E9F-80A5-E8BD3F5A9EF2}">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I41" authorId="0" shapeId="0" xr:uid="{A800242F-FEF1-466A-8F0B-5D2548D2E6F2}">
      <text>
        <r>
          <rPr>
            <b/>
            <sz val="9"/>
            <color indexed="81"/>
            <rFont val="Tahoma"/>
            <family val="2"/>
          </rPr>
          <t>Brian Tran:</t>
        </r>
        <r>
          <rPr>
            <sz val="9"/>
            <color indexed="81"/>
            <rFont val="Tahoma"/>
            <family val="2"/>
          </rPr>
          <t xml:space="preserve">
Freq trend raised
</t>
        </r>
      </text>
    </comment>
    <comment ref="O41" authorId="1" shapeId="0" xr:uid="{981255D6-3461-44F3-B99A-88BA9A53888B}">
      <text>
        <r>
          <rPr>
            <b/>
            <sz val="9"/>
            <color indexed="81"/>
            <rFont val="Tahoma"/>
            <family val="2"/>
          </rPr>
          <t>Mikael Gabouchian:</t>
        </r>
        <r>
          <rPr>
            <sz val="9"/>
            <color indexed="81"/>
            <rFont val="Tahoma"/>
            <family val="2"/>
          </rPr>
          <t xml:space="preserve">
New COVID tempering factors and large decrease in indem only sev swung down EAP
</t>
        </r>
      </text>
    </comment>
    <comment ref="M43" authorId="1" shapeId="0" xr:uid="{990748BF-EA53-4A34-9B0D-98424AD931D1}">
      <text>
        <r>
          <rPr>
            <b/>
            <sz val="9"/>
            <color indexed="81"/>
            <rFont val="Tahoma"/>
            <family val="2"/>
          </rPr>
          <t>Mikael Gabouchian:</t>
        </r>
        <r>
          <rPr>
            <sz val="9"/>
            <color indexed="81"/>
            <rFont val="Tahoma"/>
            <family val="2"/>
          </rPr>
          <t xml:space="preserve">
Actuarial OR set to match Industry's YoY chg
</t>
        </r>
      </text>
    </comment>
    <comment ref="O43" authorId="2" shapeId="0" xr:uid="{00222274-A10B-444A-9F8A-B34AA54AC475}">
      <text>
        <r>
          <rPr>
            <b/>
            <sz val="9"/>
            <color indexed="81"/>
            <rFont val="Tahoma"/>
            <family val="2"/>
          </rPr>
          <t>PF:</t>
        </r>
        <r>
          <rPr>
            <sz val="9"/>
            <color indexed="81"/>
            <rFont val="Tahoma"/>
            <family val="2"/>
          </rPr>
          <t xml:space="preserve">
@4/1/20 we started targeting industry rate chg. Target industry except expense chg
</t>
        </r>
      </text>
    </comment>
    <comment ref="M45" authorId="1" shapeId="0" xr:uid="{5FAFBDD5-C3C2-45AC-ADE8-ECFA0FA98715}">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A96" authorId="2" shapeId="0" xr:uid="{00000000-0006-0000-1400-000044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Yoyo Tsai</author>
    <author>John Flattum</author>
    <author>Matthew Jones</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C9" authorId="1" shapeId="0" xr:uid="{24DE9ED3-1517-4AEF-8BF7-CB9AA2D4B57D}">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S15" authorId="3" shapeId="0" xr:uid="{00000000-0006-0000-1500-000006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V20" authorId="1" shapeId="0" xr:uid="{4D70DC4D-CBA1-4B37-A534-051357AF007F}">
      <text>
        <r>
          <rPr>
            <b/>
            <sz val="9"/>
            <color indexed="81"/>
            <rFont val="Tahoma"/>
            <family val="2"/>
          </rPr>
          <t>PF:</t>
        </r>
        <r>
          <rPr>
            <sz val="9"/>
            <color indexed="81"/>
            <rFont val="Tahoma"/>
            <family val="2"/>
          </rPr>
          <t xml:space="preserve">
Approved rate decrease of -4.1% @7/1/21
</t>
        </r>
      </text>
    </comment>
    <comment ref="P24" authorId="1" shapeId="0" xr:uid="{00000000-0006-0000-1500-000007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0" authorId="0" shapeId="0" xr:uid="{2ED7FF44-3510-4EEB-89B6-15A0738E041E}">
      <text>
        <r>
          <rPr>
            <b/>
            <sz val="9"/>
            <color indexed="81"/>
            <rFont val="Tahoma"/>
            <family val="2"/>
          </rPr>
          <t>Mikael Gabouchian:</t>
        </r>
        <r>
          <rPr>
            <sz val="9"/>
            <color indexed="81"/>
            <rFont val="Tahoma"/>
            <family val="2"/>
          </rPr>
          <t xml:space="preserve">
Taken from sev tabs
</t>
        </r>
      </text>
    </comment>
    <comment ref="B32" authorId="0" shapeId="0" xr:uid="{00000000-0006-0000-1500-000008000000}">
      <text>
        <r>
          <rPr>
            <b/>
            <sz val="9"/>
            <color indexed="81"/>
            <rFont val="Tahoma"/>
            <family val="2"/>
          </rPr>
          <t>Mikael Gabouchian:</t>
        </r>
        <r>
          <rPr>
            <sz val="9"/>
            <color indexed="81"/>
            <rFont val="Tahoma"/>
            <family val="2"/>
          </rPr>
          <t xml:space="preserve">
Updated by Pricing Team
</t>
        </r>
      </text>
    </comment>
    <comment ref="G32" authorId="1" shapeId="0" xr:uid="{00000000-0006-0000-1500-000009000000}">
      <text>
        <r>
          <rPr>
            <b/>
            <sz val="9"/>
            <color indexed="81"/>
            <rFont val="Tahoma"/>
            <family val="2"/>
          </rPr>
          <t>PF:</t>
        </r>
        <r>
          <rPr>
            <sz val="9"/>
            <color indexed="81"/>
            <rFont val="Tahoma"/>
            <family val="2"/>
          </rPr>
          <t xml:space="preserve">
Based on the AO Reserve figure, the indicated is 1.40
</t>
        </r>
      </text>
    </comment>
    <comment ref="B34" authorId="0" shapeId="0" xr:uid="{248491BF-EBA4-4E69-9987-876F12C5470F}">
      <text>
        <r>
          <rPr>
            <b/>
            <sz val="9"/>
            <color indexed="81"/>
            <rFont val="Tahoma"/>
            <family val="2"/>
          </rPr>
          <t>Mikael Gabouchian:</t>
        </r>
        <r>
          <rPr>
            <sz val="9"/>
            <color indexed="81"/>
            <rFont val="Tahoma"/>
            <family val="2"/>
          </rPr>
          <t xml:space="preserve">
Updated with Freq_Factors Import file/macro by pricing team
</t>
        </r>
      </text>
    </comment>
    <comment ref="B36" authorId="0" shapeId="0" xr:uid="{00000000-0006-0000-1500-00000B000000}">
      <text>
        <r>
          <rPr>
            <b/>
            <sz val="9"/>
            <color indexed="81"/>
            <rFont val="Tahoma"/>
            <family val="2"/>
          </rPr>
          <t>Mikael Gabouchian:</t>
        </r>
        <r>
          <rPr>
            <sz val="9"/>
            <color indexed="81"/>
            <rFont val="Tahoma"/>
            <family val="2"/>
          </rPr>
          <t xml:space="preserve">
Updated by Pricing Team
</t>
        </r>
      </text>
    </comment>
    <comment ref="B39" authorId="4" shapeId="0" xr:uid="{00000000-0006-0000-1500-00000C000000}">
      <text>
        <r>
          <rPr>
            <b/>
            <sz val="9"/>
            <color indexed="81"/>
            <rFont val="Tahoma"/>
            <family val="2"/>
          </rPr>
          <t>RRR:</t>
        </r>
        <r>
          <rPr>
            <sz val="9"/>
            <color indexed="81"/>
            <rFont val="Tahoma"/>
            <family val="2"/>
          </rPr>
          <t xml:space="preserve">
Rate Adequacy File
</t>
        </r>
      </text>
    </comment>
    <comment ref="P39" authorId="2" shapeId="0" xr:uid="{00000000-0006-0000-1500-00000D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0E000000}">
      <text>
        <r>
          <rPr>
            <b/>
            <sz val="9"/>
            <color indexed="81"/>
            <rFont val="Tahoma"/>
            <family val="2"/>
          </rPr>
          <t>Mikael Gabouchian:</t>
        </r>
        <r>
          <rPr>
            <sz val="9"/>
            <color indexed="81"/>
            <rFont val="Tahoma"/>
            <family val="2"/>
          </rPr>
          <t xml:space="preserve">
Updated by Pricing Team
</t>
        </r>
      </text>
    </comment>
    <comment ref="B42" authorId="2" shapeId="0" xr:uid="{00000000-0006-0000-1500-000010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L42" authorId="0" shapeId="0" xr:uid="{00000000-0006-0000-1500-000011000000}">
      <text>
        <r>
          <rPr>
            <b/>
            <sz val="9"/>
            <color indexed="81"/>
            <rFont val="Tahoma"/>
            <family val="2"/>
          </rPr>
          <t>Mikael Gabouchian:</t>
        </r>
        <r>
          <rPr>
            <sz val="9"/>
            <color indexed="81"/>
            <rFont val="Tahoma"/>
            <family val="2"/>
          </rPr>
          <t xml:space="preserve">
Exhibit II - Section G
</t>
        </r>
      </text>
    </comment>
    <comment ref="N42" authorId="5" shapeId="0" xr:uid="{00000000-0006-0000-1500-000012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6" shapeId="0" xr:uid="{00000000-0006-0000-1500-000013000000}">
      <text>
        <r>
          <rPr>
            <b/>
            <sz val="9"/>
            <color indexed="81"/>
            <rFont val="Tahoma"/>
            <family val="2"/>
          </rPr>
          <t>John Flattum:</t>
        </r>
        <r>
          <rPr>
            <sz val="9"/>
            <color indexed="81"/>
            <rFont val="Tahoma"/>
            <family val="2"/>
          </rPr>
          <t xml:space="preserve">
From 2018 AM Best Pd DCCE to Pd Loss ratio avg. of top 50 cos. excl. state fund, neg. DCCE.
Inc. to Inc. ratio is 13.9%
</t>
        </r>
      </text>
    </comment>
    <comment ref="R42" authorId="2" shapeId="0" xr:uid="{00000000-0006-0000-1500-000014000000}">
      <text>
        <r>
          <rPr>
            <b/>
            <sz val="9"/>
            <color indexed="81"/>
            <rFont val="Tahoma"/>
            <family val="2"/>
          </rPr>
          <t>Brian Tran:</t>
        </r>
        <r>
          <rPr>
            <sz val="9"/>
            <color indexed="81"/>
            <rFont val="Tahoma"/>
            <family val="2"/>
          </rPr>
          <t xml:space="preserve">
Latest AM Best
(excl State Fund, top 50 of pd exp to pd loss)
</t>
        </r>
      </text>
    </comment>
    <comment ref="V42" authorId="1" shapeId="0" xr:uid="{5647DBFF-4BA8-4BA8-BDE4-B3C68DFAA5D3}">
      <text>
        <r>
          <rPr>
            <b/>
            <sz val="9"/>
            <color indexed="81"/>
            <rFont val="Tahoma"/>
            <family val="2"/>
          </rPr>
          <t>PF:</t>
        </r>
        <r>
          <rPr>
            <sz val="9"/>
            <color indexed="81"/>
            <rFont val="Tahoma"/>
            <family val="2"/>
          </rPr>
          <t xml:space="preserve">
Page 60/116 of TX Circular Eff 7/1/21
</t>
        </r>
      </text>
    </comment>
    <comment ref="Z42" authorId="1" shapeId="0" xr:uid="{00000000-0006-0000-1500-000015000000}">
      <text>
        <r>
          <rPr>
            <sz val="9"/>
            <color indexed="81"/>
            <rFont val="Tahoma"/>
            <family val="2"/>
          </rPr>
          <t xml:space="preserve">CY2018 AM Best
</t>
        </r>
      </text>
    </comment>
    <comment ref="AD42" authorId="2" shapeId="0" xr:uid="{00000000-0006-0000-1500-000016000000}">
      <text>
        <r>
          <rPr>
            <b/>
            <sz val="9"/>
            <color indexed="81"/>
            <rFont val="Tahoma"/>
            <family val="2"/>
          </rPr>
          <t>Brian Tran:</t>
        </r>
        <r>
          <rPr>
            <sz val="9"/>
            <color indexed="81"/>
            <rFont val="Tahoma"/>
            <family val="2"/>
          </rPr>
          <t xml:space="preserve">
Latest AM Best
(excl State Fund, top 50 of pd exp to pd loss)
</t>
        </r>
      </text>
    </comment>
    <comment ref="AF42" authorId="2" shapeId="0" xr:uid="{00000000-0006-0000-1500-000017000000}">
      <text>
        <r>
          <rPr>
            <b/>
            <sz val="9"/>
            <color indexed="81"/>
            <rFont val="Tahoma"/>
            <family val="2"/>
          </rPr>
          <t>Brian Tran:</t>
        </r>
        <r>
          <rPr>
            <sz val="9"/>
            <color indexed="81"/>
            <rFont val="Tahoma"/>
            <family val="2"/>
          </rPr>
          <t xml:space="preserve">
Latest AM Best
(excl State Fund, top 50 of pd exp to pd loss)
</t>
        </r>
      </text>
    </comment>
    <comment ref="AN42" authorId="7" shapeId="0" xr:uid="{00000000-0006-0000-1500-000018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19000000}">
      <text>
        <r>
          <rPr>
            <b/>
            <sz val="9"/>
            <color indexed="81"/>
            <rFont val="Tahoma"/>
            <family val="2"/>
          </rPr>
          <t>Brian Tran:</t>
        </r>
        <r>
          <rPr>
            <sz val="9"/>
            <color indexed="81"/>
            <rFont val="Tahoma"/>
            <family val="2"/>
          </rPr>
          <t xml:space="preserve">
VA Circular
</t>
        </r>
      </text>
    </comment>
    <comment ref="B43" authorId="1" shapeId="0" xr:uid="{00000000-0006-0000-1500-00001A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D43" authorId="6" shapeId="0" xr:uid="{00000000-0006-0000-1500-00001B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L43" authorId="1" shapeId="0" xr:uid="{00000000-0006-0000-1500-00001C000000}">
      <text>
        <r>
          <rPr>
            <b/>
            <sz val="9"/>
            <color indexed="81"/>
            <rFont val="Tahoma"/>
            <family val="2"/>
          </rPr>
          <t>PF:</t>
        </r>
        <r>
          <rPr>
            <sz val="9"/>
            <color indexed="81"/>
            <rFont val="Tahoma"/>
            <family val="2"/>
          </rPr>
          <t xml:space="preserve">
LAE=SW ALAE+CW ULAE
</t>
        </r>
      </text>
    </comment>
    <comment ref="R43" authorId="1" shapeId="0" xr:uid="{00000000-0006-0000-1500-00001D000000}">
      <text>
        <r>
          <rPr>
            <b/>
            <sz val="9"/>
            <color indexed="81"/>
            <rFont val="Tahoma"/>
            <family val="2"/>
          </rPr>
          <t>PF:</t>
        </r>
        <r>
          <rPr>
            <sz val="9"/>
            <color indexed="81"/>
            <rFont val="Tahoma"/>
            <family val="2"/>
          </rPr>
          <t xml:space="preserve">
LAE=SW ALAE+CW ULAE
</t>
        </r>
      </text>
    </comment>
    <comment ref="Z43" authorId="1" shapeId="0" xr:uid="{00000000-0006-0000-1500-00001E000000}">
      <text>
        <r>
          <rPr>
            <b/>
            <sz val="9"/>
            <color indexed="81"/>
            <rFont val="Tahoma"/>
            <family val="2"/>
          </rPr>
          <t>PF:</t>
        </r>
        <r>
          <rPr>
            <sz val="9"/>
            <color indexed="81"/>
            <rFont val="Tahoma"/>
            <family val="2"/>
          </rPr>
          <t xml:space="preserve">
LAE=SW ALAE+CW ULAE
</t>
        </r>
      </text>
    </comment>
    <comment ref="AB43" authorId="1" shapeId="0" xr:uid="{00000000-0006-0000-1500-00001F000000}">
      <text>
        <r>
          <rPr>
            <b/>
            <sz val="9"/>
            <color indexed="81"/>
            <rFont val="Tahoma"/>
            <family val="2"/>
          </rPr>
          <t>PF:</t>
        </r>
        <r>
          <rPr>
            <sz val="9"/>
            <color indexed="81"/>
            <rFont val="Tahoma"/>
            <family val="2"/>
          </rPr>
          <t xml:space="preserve">
LAE=SW ALAE+CW ULAE
</t>
        </r>
      </text>
    </comment>
    <comment ref="AD43" authorId="1" shapeId="0" xr:uid="{00000000-0006-0000-1500-000020000000}">
      <text>
        <r>
          <rPr>
            <b/>
            <sz val="9"/>
            <color indexed="81"/>
            <rFont val="Tahoma"/>
            <family val="2"/>
          </rPr>
          <t>PF:</t>
        </r>
        <r>
          <rPr>
            <sz val="9"/>
            <color indexed="81"/>
            <rFont val="Tahoma"/>
            <family val="2"/>
          </rPr>
          <t xml:space="preserve">
LAE=SW ALAE+CW ULAE
</t>
        </r>
      </text>
    </comment>
    <comment ref="AF43" authorId="1" shapeId="0" xr:uid="{00000000-0006-0000-1500-000021000000}">
      <text>
        <r>
          <rPr>
            <b/>
            <sz val="9"/>
            <color indexed="81"/>
            <rFont val="Tahoma"/>
            <family val="2"/>
          </rPr>
          <t>PF:</t>
        </r>
        <r>
          <rPr>
            <sz val="9"/>
            <color indexed="81"/>
            <rFont val="Tahoma"/>
            <family val="2"/>
          </rPr>
          <t xml:space="preserve">
LAE=SW ALAE+CW ULAE
</t>
        </r>
      </text>
    </comment>
    <comment ref="AJ43" authorId="1" shapeId="0" xr:uid="{00000000-0006-0000-1500-000022000000}">
      <text>
        <r>
          <rPr>
            <b/>
            <sz val="9"/>
            <color indexed="81"/>
            <rFont val="Tahoma"/>
            <family val="2"/>
          </rPr>
          <t>PF:</t>
        </r>
        <r>
          <rPr>
            <sz val="9"/>
            <color indexed="81"/>
            <rFont val="Tahoma"/>
            <family val="2"/>
          </rPr>
          <t xml:space="preserve">
LAE=SW ALAE+CW ULAE
</t>
        </r>
      </text>
    </comment>
    <comment ref="AP43" authorId="1" shapeId="0" xr:uid="{00000000-0006-0000-1500-000023000000}">
      <text>
        <r>
          <rPr>
            <b/>
            <sz val="9"/>
            <color indexed="81"/>
            <rFont val="Tahoma"/>
            <family val="2"/>
          </rPr>
          <t>PF:</t>
        </r>
        <r>
          <rPr>
            <sz val="9"/>
            <color indexed="81"/>
            <rFont val="Tahoma"/>
            <family val="2"/>
          </rPr>
          <t xml:space="preserve">
LAE=SW ALAE+CW ULAE
</t>
        </r>
      </text>
    </comment>
    <comment ref="AR43" authorId="2" shapeId="0" xr:uid="{00000000-0006-0000-1500-00002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25000000}">
      <text>
        <r>
          <rPr>
            <b/>
            <sz val="9"/>
            <color indexed="81"/>
            <rFont val="Tahoma"/>
            <family val="2"/>
          </rPr>
          <t>PF:</t>
        </r>
        <r>
          <rPr>
            <sz val="9"/>
            <color indexed="81"/>
            <rFont val="Tahoma"/>
            <family val="2"/>
          </rPr>
          <t xml:space="preserve">
LAE=SW ALAE+CW ULAE
</t>
        </r>
      </text>
    </comment>
    <comment ref="B44" authorId="4" shapeId="0" xr:uid="{00000000-0006-0000-1500-00002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2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28000000}">
      <text>
        <r>
          <rPr>
            <b/>
            <sz val="9"/>
            <color indexed="81"/>
            <rFont val="Tahoma"/>
            <family val="2"/>
          </rPr>
          <t>Brian Tran:</t>
        </r>
        <r>
          <rPr>
            <sz val="9"/>
            <color indexed="81"/>
            <rFont val="Tahoma"/>
            <family val="2"/>
          </rPr>
          <t xml:space="preserve">
Should be using ASCT LCM
</t>
        </r>
      </text>
    </comment>
    <comment ref="Q45" authorId="2" shapeId="0" xr:uid="{00000000-0006-0000-1500-00002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2A000000}">
      <text>
        <r>
          <rPr>
            <b/>
            <sz val="9"/>
            <color indexed="81"/>
            <rFont val="Tahoma"/>
            <family val="2"/>
          </rPr>
          <t>Brian Tran:</t>
        </r>
        <r>
          <rPr>
            <sz val="9"/>
            <color indexed="81"/>
            <rFont val="Tahoma"/>
            <family val="2"/>
          </rPr>
          <t xml:space="preserve">
Should be using ASCT LCM
</t>
        </r>
      </text>
    </comment>
    <comment ref="Z45" authorId="4" shapeId="0" xr:uid="{00000000-0006-0000-1500-00002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2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2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2E000000}">
      <text>
        <r>
          <rPr>
            <b/>
            <sz val="9"/>
            <color indexed="81"/>
            <rFont val="Tahoma"/>
            <family val="2"/>
          </rPr>
          <t>Brian Tran:</t>
        </r>
        <r>
          <rPr>
            <sz val="9"/>
            <color indexed="81"/>
            <rFont val="Tahoma"/>
            <family val="2"/>
          </rPr>
          <t xml:space="preserve">
Should be using ASCT
</t>
        </r>
      </text>
    </comment>
    <comment ref="AN45" authorId="2" shapeId="0" xr:uid="{00000000-0006-0000-1500-00002F000000}">
      <text>
        <r>
          <rPr>
            <b/>
            <sz val="9"/>
            <color indexed="81"/>
            <rFont val="Tahoma"/>
            <family val="2"/>
          </rPr>
          <t>Brian Tran:</t>
        </r>
        <r>
          <rPr>
            <sz val="9"/>
            <color indexed="81"/>
            <rFont val="Tahoma"/>
            <family val="2"/>
          </rPr>
          <t xml:space="preserve">
Should be using ASCT LCM
</t>
        </r>
      </text>
    </comment>
    <comment ref="B46" authorId="4" shapeId="0" xr:uid="{00000000-0006-0000-1500-00003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6" shapeId="0" xr:uid="{00000000-0006-0000-1500-00003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3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766FC808-FFD8-4675-BA82-45C067B42DE4}">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1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2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3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<sst xmlns="http://schemas.openxmlformats.org/spreadsheetml/2006/main" count="48735" uniqueCount="822">
  <si>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</si>
  <si>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</si>
  <si>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</si>
  <si>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</si>
  <si>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</si>
  <si>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</si>
  <si>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</si>
  <si>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</si>
  <si>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</si>
  <si>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</si>
  <si>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</si>
  <si>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</si>
  <si>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</si>
  <si>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</si>
  <si>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</si>
  <si>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</si>
  <si>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</si>
  <si>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</si>
  <si>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</si>
  <si>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</si>
  <si>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</si>
  <si>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</si>
  <si>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</si>
  <si>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</si>
  <si>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</si>
  <si>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</si>
  <si>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</si>
  <si>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</si>
  <si>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</si>
  <si>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</si>
  <si>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</si>
  <si>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</si>
  <si>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</si>
  <si>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</si>
  <si>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</si>
  <si>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</si>
  <si>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</si>
  <si>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</si>
  <si>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</si>
  <si>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</si>
  <si>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</si>
  <si>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</si>
  <si>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</si>
  <si>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</si>
  <si>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</si>
  <si>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</si>
  <si>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</si>
  <si>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</si>
  <si>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</si>
  <si>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</si>
  <si>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</si>
  <si>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</si>
  <si>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</si>
  <si>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</si>
  <si>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</si>
  <si>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</si>
  <si>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</si>
  <si>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</si>
  <si>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</si>
  <si>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</si>
  <si>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</si>
  <si>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</si>
  <si>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</si>
  <si>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</si>
  <si>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</si>
  <si>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</si>
  <si>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</si>
  <si>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</si>
  <si>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</si>
  <si>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</si>
  <si>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</si>
  <si>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</si>
  <si>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</si>
  <si>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</si>
  <si>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</si>
  <si>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</si>
  <si>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</si>
  <si>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</si>
  <si>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</si>
  <si>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</si>
  <si>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</si>
  <si>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</si>
  <si>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</si>
  <si>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</si>
  <si>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</si>
  <si>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</si>
  <si>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</si>
  <si>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</si>
  <si>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</si>
  <si>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</si>
  <si>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</si>
  <si>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</si>
  <si>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</si>
  <si>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</si>
  <si>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</si>
  <si>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</si>
  <si>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</si>
  <si>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</si>
  <si>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</si>
  <si>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</si>
  <si>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</si>
  <si>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</si>
  <si>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</si>
  <si>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</si>
  <si>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</si>
  <si>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</si>
  <si>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</si>
  <si>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</si>
  <si>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</si>
  <si>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</si>
  <si>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</si>
  <si>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</si>
  <si>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</si>
  <si>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</si>
  <si>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</si>
  <si>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</si>
  <si>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</si>
  <si>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</si>
  <si>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</si>
  <si>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</si>
  <si>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</si>
  <si>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</si>
  <si>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</si>
  <si>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</si>
  <si>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</si>
  <si>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</si>
  <si>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</si>
  <si>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</si>
  <si>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</si>
  <si>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</si>
  <si>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</si>
  <si>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</si>
  <si>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</si>
  <si>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</si>
  <si>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</si>
  <si>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</si>
  <si>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</si>
  <si>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</si>
  <si>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</si>
  <si>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</si>
  <si>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</si>
  <si>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</si>
  <si>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</si>
  <si>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</si>
  <si>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</si>
  <si>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</si>
  <si>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</si>
  <si>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</si>
  <si>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</si>
  <si>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</si>
  <si>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</si>
  <si>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</si>
  <si>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</si>
  <si>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</si>
  <si>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</si>
  <si>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</si>
  <si>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</si>
  <si>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</si>
  <si>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</si>
  <si>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</si>
  <si>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</si>
  <si>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</si>
  <si>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</si>
  <si>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</si>
  <si>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</si>
  <si>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</si>
  <si>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</si>
  <si>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</si>
  <si>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</si>
  <si>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</si>
  <si>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</si>
  <si>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</si>
  <si>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</si>
  <si>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</si>
  <si>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</si>
  <si>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</si>
  <si>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</si>
  <si>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</si>
  <si>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</si>
  <si>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</si>
  <si>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</si>
  <si>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</si>
  <si>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</si>
  <si>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</si>
  <si>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</si>
  <si>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</si>
  <si>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</si>
  <si>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</si>
  <si>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</si>
  <si>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</si>
  <si>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</si>
  <si>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</si>
  <si>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</si>
  <si>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</si>
  <si>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</si>
  <si>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</si>
  <si>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</si>
  <si>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</si>
  <si>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</si>
  <si>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</si>
  <si>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</si>
  <si>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</si>
  <si>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</si>
  <si>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</si>
  <si>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</si>
  <si>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</si>
  <si>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</si>
  <si>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</si>
  <si>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</si>
  <si>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</si>
  <si>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</si>
  <si>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</si>
  <si>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</si>
  <si>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</si>
  <si>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</si>
  <si>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</si>
  <si>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</si>
  <si>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</si>
  <si>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</si>
  <si>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</si>
  <si>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</si>
  <si>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</si>
  <si>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</si>
  <si>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</si>
  <si>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</si>
  <si>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</si>
  <si>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</si>
  <si>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</si>
  <si>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</si>
  <si>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</si>
  <si>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</si>
  <si>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</si>
  <si>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</si>
  <si>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</si>
  <si>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</si>
  <si>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</si>
  <si>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</si>
  <si>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</si>
  <si>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</si>
  <si>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</si>
  <si>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</si>
  <si>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</si>
  <si>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</si>
  <si>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</si>
  <si>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</si>
  <si>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</si>
  <si>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</si>
  <si>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</si>
  <si>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</si>
  <si>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</si>
  <si>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</si>
  <si>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</si>
  <si>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</si>
  <si>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</si>
  <si>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</si>
  <si>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</si>
  <si>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</si>
  <si>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</si>
  <si>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</si>
  <si>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</si>
  <si>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</si>
  <si>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</si>
  <si>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</si>
  <si>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</si>
  <si>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</si>
  <si>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</si>
  <si>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</si>
  <si>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</si>
  <si>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</si>
  <si>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</si>
  <si>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</si>
  <si>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</si>
  <si>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</si>
  <si>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</si>
  <si>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</si>
  <si>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</si>
  <si>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</si>
  <si>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</si>
  <si>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</si>
  <si>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</si>
  <si>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</si>
  <si>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</si>
  <si>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</si>
  <si>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</si>
  <si>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</si>
  <si>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</si>
  <si>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</si>
  <si>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</si>
  <si>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</si>
  <si>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</si>
  <si>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</si>
  <si>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</si>
  <si>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</si>
  <si>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</si>
  <si>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</si>
  <si>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</si>
  <si>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</si>
  <si>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</si>
  <si>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</si>
  <si>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</si>
  <si>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</si>
  <si>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</si>
  <si>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</si>
  <si>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</si>
  <si>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</si>
  <si>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</si>
  <si>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</si>
  <si>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</si>
  <si>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</si>
  <si>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</si>
  <si>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</si>
  <si>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</si>
  <si>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</si>
  <si>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</si>
  <si>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</si>
  <si>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</si>
  <si>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</si>
  <si>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</si>
  <si>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</si>
  <si>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</si>
  <si>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</si>
  <si>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</si>
  <si>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</si>
  <si>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</si>
  <si>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</si>
  <si>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</si>
  <si>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</si>
  <si>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</si>
  <si>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</si>
  <si>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</si>
  <si>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</si>
  <si>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</si>
  <si>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</si>
  <si>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</si>
  <si>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</si>
  <si>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</si>
  <si>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</si>
  <si>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</si>
  <si>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</si>
  <si>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</si>
  <si>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</si>
  <si>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</si>
  <si>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</si>
  <si>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</si>
  <si>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</si>
  <si>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</si>
  <si>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</si>
  <si>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</si>
  <si>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</si>
  <si>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</si>
  <si>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</si>
  <si>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</si>
  <si>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</si>
  <si>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</si>
  <si>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</si>
  <si>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</si>
  <si>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</si>
  <si>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</si>
  <si>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</si>
  <si>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</si>
  <si>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</si>
  <si>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</si>
  <si>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</si>
  <si>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</si>
  <si>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</si>
  <si>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</si>
  <si>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</si>
  <si>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</si>
  <si>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</si>
  <si>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</si>
  <si>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</si>
  <si>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</si>
  <si>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</si>
  <si>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</si>
  <si>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</si>
  <si>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</si>
  <si>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</si>
  <si>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</si>
  <si>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</si>
  <si>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</si>
  <si>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</si>
  <si>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</si>
  <si>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</si>
  <si>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</si>
  <si>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</si>
  <si>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</si>
  <si>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</si>
  <si>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</si>
  <si>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</si>
  <si>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</si>
  <si>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</si>
  <si>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</si>
  <si>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</si>
  <si>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</si>
  <si>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</si>
  <si>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</si>
  <si>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</si>
  <si>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</si>
  <si>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</si>
  <si>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</si>
  <si>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</si>
  <si>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</si>
  <si>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</si>
  <si>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</si>
  <si>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</si>
  <si>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</si>
  <si>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</si>
  <si>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</si>
  <si>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</si>
  <si>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</si>
  <si>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</si>
  <si>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</si>
  <si>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</si>
  <si>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</si>
  <si>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</si>
  <si>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</si>
  <si>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</si>
  <si>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</si>
  <si>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</si>
  <si>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</si>
  <si>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</si>
  <si>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</si>
  <si>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</si>
  <si>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</si>
  <si>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</si>
  <si>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</si>
  <si>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</si>
  <si>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</si>
  <si>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</si>
  <si>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</si>
  <si>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</si>
  <si>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</si>
  <si>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</si>
  <si>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</si>
  <si>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</si>
  <si>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</si>
  <si>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</si>
  <si>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</si>
  <si>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</si>
  <si>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</si>
  <si>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</si>
  <si>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</si>
  <si>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</si>
  <si>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</si>
  <si>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</si>
  <si>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</si>
  <si>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</si>
  <si>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</si>
  <si>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</si>
  <si>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</si>
  <si>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</si>
  <si>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</si>
  <si>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</si>
  <si>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</si>
  <si>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</si>
  <si>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</si>
  <si>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</si>
  <si>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</si>
  <si>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</si>
  <si>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</si>
  <si>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</si>
  <si>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</si>
  <si>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</si>
  <si>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</si>
  <si>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</si>
  <si>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</si>
  <si>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</si>
  <si>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</si>
  <si>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</si>
  <si>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</si>
  <si>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</si>
  <si>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</si>
  <si>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</si>
  <si>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</si>
  <si>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</si>
  <si>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</si>
  <si>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</si>
  <si>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</si>
  <si>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</si>
  <si>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</si>
  <si>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</si>
  <si>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</si>
  <si>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</si>
  <si>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</si>
  <si>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</si>
  <si>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</si>
  <si>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</si>
  <si>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</si>
  <si>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</si>
  <si>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</si>
  <si>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</si>
  <si>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</si>
  <si>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</si>
  <si>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</si>
  <si>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</si>
  <si>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</si>
  <si>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</si>
  <si>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</si>
  <si>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</si>
  <si>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</si>
  <si>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</si>
  <si>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</si>
  <si>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</si>
  <si>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</si>
  <si>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</si>
  <si>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</si>
  <si>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</si>
  <si>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</si>
  <si>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</si>
  <si>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</si>
  <si>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</si>
  <si>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</si>
  <si>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</si>
  <si>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</si>
  <si>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</si>
  <si>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</si>
  <si>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</si>
  <si>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</si>
  <si>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</si>
  <si>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</si>
  <si>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</si>
  <si>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</si>
  <si>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</si>
  <si>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</si>
  <si>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</si>
  <si>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</si>
  <si>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</si>
  <si>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</si>
  <si>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</si>
  <si>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</si>
  <si>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</si>
  <si>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</si>
  <si>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</si>
  <si>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</si>
  <si>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</si>
  <si>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</si>
  <si>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</si>
  <si>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</si>
  <si>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</si>
  <si>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</si>
  <si>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</si>
  <si>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</si>
  <si>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</si>
  <si>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</si>
  <si>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</si>
  <si>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</si>
  <si>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</si>
  <si>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</si>
  <si>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</si>
  <si>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</si>
  <si>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</si>
  <si>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</si>
  <si>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</si>
  <si>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</si>
  <si>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</si>
  <si>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</si>
  <si>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</si>
  <si>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</si>
  <si>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</si>
  <si>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</si>
  <si>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</si>
  <si>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</si>
  <si>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</si>
  <si>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</si>
  <si>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</si>
  <si>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</si>
  <si>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</si>
  <si>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</si>
  <si>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</si>
  <si>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</si>
  <si>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</si>
  <si>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</si>
  <si>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</si>
  <si>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</si>
  <si>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</si>
  <si>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</si>
  <si>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</si>
  <si>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</si>
  <si>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</si>
  <si>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</si>
  <si>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</si>
  <si>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</si>
  <si>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</si>
  <si>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</si>
  <si>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</si>
  <si>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</si>
  <si>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</si>
  <si>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</si>
  <si>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</si>
  <si>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</si>
  <si>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</si>
  <si>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</si>
  <si>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</si>
  <si>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</si>
  <si>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</si>
  <si>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</si>
  <si>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</si>
  <si>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</si>
  <si>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</si>
  <si>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</si>
  <si>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</si>
  <si>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</si>
  <si>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</si>
  <si>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</si>
  <si>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</si>
  <si>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</si>
  <si>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</si>
  <si>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</si>
  <si>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</si>
  <si>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</si>
  <si>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</si>
  <si>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</si>
  <si>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</si>
  <si>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</si>
  <si>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</si>
  <si>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</si>
  <si>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</si>
  <si>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</si>
  <si>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</si>
  <si>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</si>
  <si>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</si>
  <si>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</si>
  <si>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</si>
  <si>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</si>
  <si>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</si>
  <si>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</si>
  <si>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</si>
  <si>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</si>
  <si>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</si>
  <si>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</si>
  <si>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</si>
  <si>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</si>
  <si>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</si>
  <si>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</si>
  <si>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</si>
  <si>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</si>
  <si>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</si>
  <si>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</si>
  <si>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</si>
  <si>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</si>
  <si>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</si>
  <si>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</si>
  <si>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</si>
  <si>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</si>
  <si>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</si>
  <si>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</si>
  <si>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</si>
  <si>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</si>
  <si>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</si>
  <si>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</si>
  <si>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</si>
  <si>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</si>
  <si>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</si>
  <si>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</si>
  <si>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</si>
  <si>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</si>
  <si>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</si>
  <si>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</si>
  <si>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</si>
  <si>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</si>
  <si>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</si>
  <si>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</si>
  <si>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</si>
  <si>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</si>
  <si>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</si>
  <si>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</si>
  <si>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</si>
  <si>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</si>
  <si>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</si>
  <si>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</si>
  <si>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</si>
  <si>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</si>
  <si>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</si>
  <si>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</si>
  <si>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</si>
  <si>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</si>
  <si>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</si>
  <si>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</si>
  <si>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</si>
  <si>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</si>
  <si>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</si>
  <si>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</si>
  <si>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</si>
  <si>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</si>
  <si>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</si>
  <si>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</si>
  <si>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</si>
  <si>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</si>
  <si>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</si>
  <si>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</si>
  <si>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</si>
  <si>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</si>
  <si>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</si>
  <si>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</si>
  <si>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</si>
  <si>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</si>
  <si>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</si>
  <si>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</si>
  <si>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</si>
  <si>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</si>
  <si>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</si>
  <si>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</si>
  <si>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</si>
  <si>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</si>
  <si>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</si>
  <si>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</si>
  <si>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</si>
  <si>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</si>
  <si>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</si>
  <si>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</si>
  <si>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</si>
  <si>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</si>
  <si>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</si>
  <si>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</si>
  <si>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</si>
  <si>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</si>
  <si>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</si>
  <si>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</si>
  <si>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</si>
  <si>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</si>
  <si>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</si>
  <si>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</si>
  <si>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</si>
  <si>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</si>
  <si>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</si>
  <si>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</si>
  <si>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</si>
  <si>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</si>
  <si>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</si>
  <si>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</si>
  <si>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</si>
  <si>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</si>
  <si>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</si>
  <si>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</si>
  <si>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</si>
  <si>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</si>
  <si>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</si>
  <si>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</si>
  <si>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</si>
  <si>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</si>
  <si>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</si>
  <si>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</si>
  <si>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</si>
  <si>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</si>
  <si>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</si>
  <si>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</si>
  <si>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</si>
  <si>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</si>
  <si>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</si>
  <si>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</si>
  <si>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Prior Rate</t>
  </si>
  <si>
    <t>Prop Rate</t>
  </si>
  <si>
    <t>7/1/2020-21</t>
  </si>
  <si>
    <t>Updated</t>
  </si>
  <si>
    <t>CA,FL,IL,NV,NC,PA,SC,NJ,GA dataset included bound policies while TX,IN,WI,OK,TN,VA,MD dataset included quoted policies in addition to bound policies</t>
  </si>
  <si>
    <t>Some expansion states (KY,MO,MN,IA,MI) are using simulated data due to ICW data sparsity</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</si>
  <si>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</si>
  <si>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</si>
  <si>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</si>
  <si>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</si>
  <si>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</si>
  <si>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</si>
  <si>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</si>
  <si>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</si>
  <si>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</si>
  <si>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</si>
  <si>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</si>
  <si>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@1/1/21</t>
  </si>
  <si>
    <t>Source: wcAO_TX_202004_i_CD6 (Pricing) - Combined.xlsx</t>
  </si>
  <si>
    <t>2020:T2</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</si>
  <si>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</si>
  <si>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</si>
  <si>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</si>
  <si>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</si>
  <si>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</si>
  <si>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</si>
  <si>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</si>
  <si>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</si>
  <si>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</si>
  <si>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</si>
  <si>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</si>
  <si>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1. Based on analysis as of 08/30/2020</t>
  </si>
  <si>
    <t>105%/110%</t>
  </si>
  <si>
    <t>113%/110%</t>
  </si>
  <si>
    <t>110%/115%</t>
  </si>
  <si>
    <t>115%/110%</t>
  </si>
  <si>
    <t>100%/105%</t>
  </si>
  <si>
    <t>113%/109%</t>
  </si>
  <si>
    <t>Adjusted True-up, Freq Ftr, and Sev Ftr to balance to target experience change.</t>
  </si>
  <si>
    <t>Source: wcNV_202008_i_CD6 (Pricing)</t>
  </si>
  <si>
    <t>Assigned Risk Rates (Effective 3/1/21)</t>
  </si>
  <si>
    <t>Rate Decr -20.2%</t>
  </si>
  <si>
    <t>Rate Decr -6.6%</t>
  </si>
  <si>
    <t>Rate Decr -3.9%</t>
  </si>
  <si>
    <t>1/1/2021-22</t>
  </si>
  <si>
    <t>202012a</t>
  </si>
  <si>
    <t>ICW VA</t>
  </si>
  <si>
    <t>LCM</t>
  </si>
  <si>
    <t>EIC VA</t>
  </si>
  <si>
    <t>NIC</t>
  </si>
  <si>
    <t>PIC</t>
  </si>
  <si>
    <t>CIC</t>
  </si>
  <si>
    <t>Rate Decr -3.02%</t>
  </si>
  <si>
    <t>New Chg</t>
  </si>
  <si>
    <t>MN SCF Assessment released.. Since we use LCM to derive, decision needs to be made whether to split this for EIC as well.</t>
  </si>
  <si>
    <t>Inforce EAP is from WC - Retype Rolling 13 Month Direct Written and Earned Premium Report as of November 30, 2020</t>
  </si>
  <si>
    <t>202012b</t>
  </si>
  <si>
    <t>Many of the NCCI states' severity dropped dramatically due to favorable loss experience from NCCI Freq/Sev analysis</t>
  </si>
  <si>
    <t>Incidental Severities have been updated [aRates]</t>
  </si>
  <si>
    <t>TLF</t>
  </si>
  <si>
    <t>Incidental State</t>
  </si>
  <si>
    <t>Incidental Taxes have been updated [aExposure]</t>
  </si>
  <si>
    <t>PA released "temporary" staffing job classes (about 300 in total) [aRates]</t>
  </si>
  <si>
    <t>NC, PA, SC, VA LERs have been updated [aLER]</t>
  </si>
  <si>
    <t>Rescinded</t>
  </si>
  <si>
    <t>112%/109%</t>
  </si>
  <si>
    <t>115%/111%</t>
  </si>
  <si>
    <t>102%/105%</t>
  </si>
  <si>
    <t>111%/115%</t>
  </si>
  <si>
    <t>112%/115%</t>
  </si>
  <si>
    <t>Colors updated as of 2/25/21</t>
  </si>
  <si>
    <t>107%/110%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</si>
</sst>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3">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20"/>
      <color theme="5"/>
      <name val="Arial"/>
      <family val="2"/>
    </font>
    <font>
      <sz val="11"/>
      <color rgb="FF008000"/>
      <name val="Calibri"/>
      <family val="2"/>
      <scheme val="minor"/>
    </font>
  </fonts>
  <fills count="64">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8">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34" fillId="0" borderId="0" xfId="0" applyFont="1"/>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0" fontId="150" fillId="0" borderId="39" xfId="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80" fillId="0" borderId="0" xfId="0" applyFont="1" applyAlignment="1">
      <alignment horizontal="centerContinuous"/>
    </xf>
    <xf numFmtId="0" fontId="26" fillId="0" borderId="105" xfId="3760"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80" fontId="54" fillId="0" borderId="109" xfId="3755" applyNumberFormat="1" applyFont="1" applyBorder="1" applyAlignment="1">
      <alignment horizontal="right"/>
    </xf>
    <xf numFmtId="178" fontId="63" fillId="0" borderId="34" xfId="220" quotePrefix="1" applyFont="1" applyBorder="1" applyAlignment="1">
      <alignment horizontal="center"/>
    </xf>
    <xf numFmtId="166" fontId="54" fillId="0" borderId="61" xfId="218" applyNumberFormat="1" applyFont="1" applyBorder="1"/>
    <xf numFmtId="38" fontId="26" fillId="0" borderId="0" xfId="0" applyNumberFormat="1" applyFont="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0" fontId="0" fillId="0" borderId="0" xfId="0" quotePrefix="1" applyNumberFormat="1" applyAlignment="1">
      <alignment horizontal="center"/>
    </xf>
    <xf numFmtId="14" fontId="1" fillId="0" borderId="0" xfId="220" applyNumberFormat="1" applyFont="1"/>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78" fontId="131" fillId="0" borderId="0" xfId="0" applyFont="1"/>
    <xf numFmtId="178" fontId="131" fillId="0" borderId="0" xfId="0" quotePrefix="1" applyFont="1" applyAlignment="1">
      <alignment horizontal="left"/>
    </xf>
    <xf numFmtId="178" fontId="33" fillId="0" borderId="0" xfId="0" applyFont="1"/>
    <xf numFmtId="0" fontId="100" fillId="0" borderId="0" xfId="0" applyNumberFormat="1" applyFont="1"/>
    <xf numFmtId="178" fontId="100" fillId="0" borderId="0" xfId="0" applyFont="1"/>
    <xf numFmtId="165" fontId="114" fillId="0" borderId="53" xfId="2" applyNumberFormat="1" applyFont="1" applyBorder="1"/>
    <xf numFmtId="165" fontId="114" fillId="0" borderId="62" xfId="0" applyNumberFormat="1" applyFont="1" applyBorder="1"/>
    <xf numFmtId="178" fontId="132" fillId="0" borderId="0" xfId="0" applyFont="1"/>
    <xf numFmtId="10" fontId="161" fillId="0" borderId="0" xfId="0" applyNumberFormat="1" applyFont="1" applyAlignment="1">
      <alignment horizontal="center"/>
    </xf>
    <xf numFmtId="0" fontId="34" fillId="0" borderId="38" xfId="0" applyNumberFormat="1" applyFont="1" applyBorder="1"/>
    <xf numFmtId="0" fontId="34" fillId="0" borderId="63" xfId="0" applyNumberFormat="1" applyFont="1" applyBorder="1"/>
    <xf numFmtId="0" fontId="34" fillId="0" borderId="42" xfId="0" applyNumberFormat="1" applyFont="1" applyBorder="1"/>
    <xf numFmtId="1" fontId="26" fillId="0" borderId="0" xfId="286" applyNumberFormat="1" applyFont="1" applyFill="1" applyBorder="1"/>
    <xf numFmtId="165" fontId="26" fillId="0" borderId="97" xfId="3760" applyNumberFormat="1" applyBorder="1"/>
    <xf numFmtId="169" fontId="0" fillId="0" borderId="0" xfId="0" applyNumberFormat="1"/>
    <xf numFmtId="178" fontId="0" fillId="0" borderId="39" xfId="0" applyBorder="1" applyAlignment="1">
      <alignment horizontal="centerContinuous"/>
    </xf>
    <xf numFmtId="178" fontId="58" fillId="0" borderId="0" xfId="0" quotePrefix="1" applyFont="1" applyAlignment="1">
      <alignment horizontal="centerContinuous"/>
    </xf>
    <xf numFmtId="166" fontId="26" fillId="0" borderId="0" xfId="286" applyNumberFormat="1" applyFont="1" applyFill="1" applyBorder="1" applyAlignment="1">
      <alignment horizontal="center"/>
    </xf>
    <xf numFmtId="178" fontId="0" fillId="37" borderId="0" xfId="0" applyFill="1" applyAlignment="1">
      <alignment horizontal="centerContinuous"/>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178" fontId="171" fillId="0" borderId="0" xfId="2" applyFont="1"/>
    <xf numFmtId="178" fontId="25" fillId="3" borderId="0" xfId="0" applyFont="1" applyFill="1" applyAlignment="1">
      <alignment horizontal="centerContinuous"/>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66" fontId="172" fillId="0" borderId="39" xfId="218" applyNumberFormat="1" applyFont="1" applyFill="1" applyBorder="1" applyAlignment="1">
      <alignment horizontal="right"/>
    </xf>
    <xf numFmtId="166" fontId="172" fillId="0" borderId="0" xfId="218" applyNumberFormat="1" applyFont="1" applyFill="1" applyBorder="1" applyAlignment="1">
      <alignment horizontal="right"/>
    </xf>
    <xf numFmtId="178" fontId="25" fillId="5" borderId="0" xfId="0" applyFont="1" applyFill="1" applyAlignment="1">
      <alignment horizontal="centerContinuous"/>
    </xf>
    <xf numFmtId="180" fontId="54" fillId="0" borderId="109" xfId="3755" applyNumberFormat="1" applyFont="1" applyFill="1" applyBorder="1" applyAlignment="1">
      <alignment horizontal="right"/>
    </xf>
    <xf numFmtId="178" fontId="1" fillId="0" borderId="61" xfId="3445" applyBorder="1"/>
    <xf numFmtId="166" fontId="54" fillId="0" borderId="61" xfId="218" applyNumberFormat="1" applyFont="1" applyFill="1" applyBorder="1"/>
    <xf numFmtId="9" fontId="54" fillId="0" borderId="61" xfId="218" applyFont="1" applyFill="1" applyBorder="1"/>
    <xf numFmtId="166" fontId="54" fillId="0" borderId="110" xfId="218" applyNumberFormat="1" applyFont="1" applyFill="1" applyBorder="1" applyAlignment="1">
      <alignment horizontal="center"/>
    </xf>
    <xf numFmtId="180" fontId="54" fillId="0" borderId="111" xfId="3755" applyNumberFormat="1" applyFont="1" applyFill="1" applyBorder="1" applyAlignment="1">
      <alignment horizontal="right"/>
    </xf>
    <xf numFmtId="9" fontId="1" fillId="0" borderId="50" xfId="3445" applyNumberFormat="1" applyBorder="1"/>
    <xf numFmtId="178" fontId="1" fillId="0" borderId="50" xfId="3445" applyBorder="1"/>
    <xf numFmtId="166" fontId="54" fillId="0" borderId="50" xfId="218" applyNumberFormat="1" applyFont="1" applyFill="1" applyBorder="1"/>
    <xf numFmtId="166" fontId="83" fillId="0" borderId="0" xfId="218" applyNumberFormat="1" applyFont="1" applyFill="1" applyBorder="1"/>
    <xf numFmtId="10" fontId="0" fillId="46" borderId="0" xfId="4488" quotePrefix="1" applyNumberFormat="1" applyFont="1" applyFill="1" applyAlignment="1">
      <alignment horizontal="left"/>
    </xf>
    <xf numFmtId="0" fontId="54" fillId="46" borderId="0" xfId="4488" applyFont="1" applyFill="1" applyAlignment="1">
      <alignment horizontal="left"/>
    </xf>
    <xf numFmtId="179" fontId="54" fillId="46" borderId="0" xfId="4488" applyNumberFormat="1" applyFont="1" applyFill="1"/>
    <xf numFmtId="178" fontId="58" fillId="46" borderId="0" xfId="0" applyFont="1" applyFill="1" applyAlignment="1">
      <alignment horizontal="centerContinuous"/>
    </xf>
    <xf numFmtId="14" fontId="29" fillId="63" borderId="0" xfId="4" applyNumberFormat="1" applyFill="1" applyAlignment="1">
      <alignment horizontal="center"/>
    </xf>
    <xf numFmtId="178" fontId="29" fillId="63" borderId="0" xfId="3" applyFill="1" applyAlignment="1">
      <alignment horizontal="center"/>
    </xf>
    <xf numFmtId="3" fontId="26" fillId="63" borderId="0" xfId="4759" applyNumberFormat="1" applyFill="1" applyAlignment="1">
      <alignment horizontal="center"/>
    </xf>
    <xf numFmtId="2" fontId="26" fillId="63" borderId="0" xfId="4759" applyNumberFormat="1" applyFill="1"/>
    <xf numFmtId="38" fontId="115" fillId="63" borderId="0" xfId="219" applyNumberFormat="1" applyFont="1" applyFill="1"/>
    <xf numFmtId="165" fontId="115" fillId="63" borderId="0" xfId="219" applyNumberFormat="1" applyFont="1" applyFill="1"/>
    <xf numFmtId="178" fontId="58" fillId="60" borderId="0" xfId="0" applyFont="1" applyFill="1" applyAlignment="1">
      <alignment horizontal="centerContinuous"/>
    </xf>
    <xf numFmtId="14" fontId="29" fillId="63" borderId="0" xfId="0" applyNumberFormat="1" applyFont="1" applyFill="1" applyAlignment="1">
      <alignment horizontal="center"/>
    </xf>
    <xf numFmtId="165" fontId="114" fillId="60" borderId="0" xfId="2" applyNumberFormat="1" applyFont="1" applyFill="1"/>
    <xf numFmtId="165" fontId="114" fillId="60" borderId="0" xfId="0" applyNumberFormat="1" applyFont="1" applyFill="1"/>
    <xf numFmtId="14" fontId="29" fillId="63" borderId="0" xfId="3" applyNumberFormat="1" applyFill="1" applyAlignment="1">
      <alignment horizontal="center"/>
    </xf>
    <xf numFmtId="178" fontId="83" fillId="63" borderId="0" xfId="219" applyFont="1" applyFill="1"/>
    <xf numFmtId="1" fontId="115" fillId="63" borderId="0" xfId="219" applyNumberFormat="1" applyFont="1" applyFill="1"/>
    <xf numFmtId="178" fontId="1" fillId="63" borderId="0" xfId="219" applyFont="1" applyFill="1" applyAlignment="1">
      <alignment horizontal="left"/>
    </xf>
    <xf numFmtId="178" fontId="54" fillId="63" borderId="0" xfId="219" applyFont="1" applyFill="1" applyAlignment="1">
      <alignment horizontal="center"/>
    </xf>
    <xf numFmtId="178" fontId="1" fillId="63" borderId="0" xfId="219" applyFont="1" applyFill="1" applyAlignment="1">
      <alignment horizontal="left" vertical="top"/>
    </xf>
    <xf numFmtId="178" fontId="58" fillId="46" borderId="21" xfId="0" applyFont="1" applyFill="1" applyBorder="1" applyAlignment="1">
      <alignment horizontal="centerContinuous"/>
    </xf>
    <xf numFmtId="43" fontId="26" fillId="0" borderId="0" xfId="2" applyNumberFormat="1"/>
    <xf numFmtId="43" fontId="33" fillId="0" borderId="0" xfId="2" applyNumberFormat="1" applyFont="1"/>
    <xf numFmtId="178" fontId="0" fillId="47" borderId="0" xfId="0" applyFill="1" applyAlignment="1">
      <alignment horizontal="centerContinuous"/>
    </xf>
    <xf numFmtId="178" fontId="1" fillId="63" borderId="0" xfId="3444" applyFill="1" applyAlignment="1">
      <alignment horizontal="left"/>
    </xf>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65" fontId="114" fillId="60" borderId="0" xfId="3760" applyNumberFormat="1" applyFont="1" applyFill="1"/>
    <xf numFmtId="176" fontId="26" fillId="60" borderId="34" xfId="0" applyNumberFormat="1" applyFont="1" applyFill="1" applyBorder="1"/>
    <xf numFmtId="179" fontId="0" fillId="60" borderId="0" xfId="0" applyNumberFormat="1" applyFill="1" applyAlignment="1">
      <alignment horizontal="center"/>
    </xf>
    <xf numFmtId="165" fontId="114" fillId="46" borderId="0" xfId="2" applyNumberFormat="1" applyFont="1" applyFill="1"/>
    <xf numFmtId="165" fontId="114" fillId="46" borderId="36" xfId="2" applyNumberFormat="1" applyFont="1" applyFill="1" applyBorder="1"/>
    <xf numFmtId="165" fontId="114" fillId="46" borderId="36" xfId="0" applyNumberFormat="1" applyFont="1" applyFill="1" applyBorder="1"/>
    <xf numFmtId="165" fontId="114" fillId="46" borderId="0" xfId="0" applyNumberFormat="1" applyFont="1" applyFill="1"/>
    <xf numFmtId="3" fontId="150" fillId="60" borderId="38" xfId="3760" applyNumberFormat="1" applyFont="1" applyFill="1" applyBorder="1" applyAlignment="1">
      <alignment horizontal="center"/>
    </xf>
    <xf numFmtId="3" fontId="150" fillId="60" borderId="63" xfId="3760" applyNumberFormat="1" applyFont="1" applyFill="1" applyBorder="1" applyAlignment="1">
      <alignment horizontal="center"/>
    </xf>
    <xf numFmtId="3" fontId="150" fillId="60" borderId="42" xfId="3760" applyNumberFormat="1" applyFont="1" applyFill="1" applyBorder="1" applyAlignment="1">
      <alignment horizontal="center"/>
    </xf>
    <xf numFmtId="0" fontId="0" fillId="5" borderId="106" xfId="0" applyNumberFormat="1" applyFill="1" applyBorder="1"/>
    <xf numFmtId="0" fontId="0" fillId="5" borderId="108" xfId="0" applyNumberFormat="1" applyFill="1" applyBorder="1"/>
    <xf numFmtId="178" fontId="0" fillId="5" borderId="108" xfId="0" applyFill="1" applyBorder="1"/>
    <xf numFmtId="178" fontId="0" fillId="5" borderId="110" xfId="0" applyFill="1" applyBorder="1"/>
    <xf numFmtId="178" fontId="25" fillId="46" borderId="0" xfId="0" applyFont="1" applyFill="1"/>
    <xf numFmtId="0" fontId="0" fillId="46" borderId="0" xfId="0" applyNumberFormat="1" applyFill="1"/>
    <xf numFmtId="0" fontId="81" fillId="46" borderId="0" xfId="0" applyNumberFormat="1" applyFont="1" applyFill="1"/>
    <xf numFmtId="178" fontId="26" fillId="46" borderId="19" xfId="2" applyFill="1" applyBorder="1" applyAlignment="1">
      <alignment horizontal="center" wrapText="1"/>
    </xf>
    <xf numFmtId="166" fontId="0" fillId="46" borderId="107" xfId="0" applyNumberFormat="1" applyFill="1" applyBorder="1"/>
    <xf numFmtId="166" fontId="0" fillId="46" borderId="109" xfId="0" applyNumberFormat="1" applyFill="1" applyBorder="1"/>
    <xf numFmtId="166" fontId="0" fillId="46" borderId="111" xfId="0" applyNumberFormat="1" applyFill="1" applyBorder="1"/>
    <xf numFmtId="178" fontId="25" fillId="3" borderId="0" xfId="0" quotePrefix="1" applyFont="1" applyFill="1" applyAlignment="1">
      <alignment horizontal="centerContinuous"/>
    </xf>
    <xf numFmtId="178" fontId="0" fillId="3" borderId="109" xfId="0" quotePrefix="1" applyFill="1" applyBorder="1" applyAlignment="1">
      <alignment horizontal="centerContinuous"/>
    </xf>
    <xf numFmtId="10" fontId="115" fillId="0" borderId="109" xfId="3446" applyNumberFormat="1" applyFont="1" applyFill="1" applyBorder="1" applyAlignment="1">
      <alignment horizontal="center"/>
    </xf>
    <xf numFmtId="171" fontId="54" fillId="60" borderId="0" xfId="218" applyNumberFormat="1" applyFont="1" applyFill="1" applyAlignment="1">
      <alignment horizontal="center"/>
    </xf>
    <xf numFmtId="178" fontId="26" fillId="46" borderId="120" xfId="0" applyFont="1" applyFill="1" applyBorder="1" applyAlignment="1">
      <alignment horizontal="center"/>
    </xf>
    <xf numFmtId="166" fontId="115" fillId="46" borderId="109" xfId="3446" applyNumberFormat="1" applyFont="1" applyFill="1" applyBorder="1" applyAlignment="1">
      <alignment horizontal="center"/>
    </xf>
    <xf numFmtId="166" fontId="115" fillId="46" borderId="107" xfId="3446" applyNumberFormat="1" applyFont="1" applyFill="1" applyBorder="1" applyAlignment="1">
      <alignment horizontal="center"/>
    </xf>
    <xf numFmtId="166" fontId="115" fillId="46" borderId="109" xfId="0" applyNumberFormat="1" applyFont="1" applyFill="1" applyBorder="1" applyAlignment="1">
      <alignment horizontal="center"/>
    </xf>
    <xf numFmtId="166" fontId="115" fillId="46"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8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wfs5\EXCEL\ACTUARIA\WCDEV\LDP_On-Level%20Analysis\True_Up_20210401_Pricing\NC\03%20NC%20Comparison%20TU%20=%20-2.8%25_YoY%20Costs%20-%20CR%20Fix.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grams"/>
      <sheetName val="YoY Comparisons"/>
      <sheetName val="QoQ Comparisons"/>
      <sheetName val="Data"/>
      <sheetName val="Lookup Tables"/>
      <sheetName val="Issued Policies"/>
      <sheetName val="ClassCodes"/>
    </sheetNames>
    <sheetDataSet>
      <sheetData sheetId="0"/>
      <sheetData sheetId="1"/>
      <sheetData sheetId="2"/>
      <sheetData sheetId="3">
        <row r="5">
          <cell r="TYR5">
            <v>-2.8947854423347907E-2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16.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17.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1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19.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7.bin"/><Relationship Id="rId13" Type="http://schemas.openxmlformats.org/officeDocument/2006/relationships/printerSettings" Target="../printerSettings/printerSettings232.bin"/><Relationship Id="rId18" Type="http://schemas.openxmlformats.org/officeDocument/2006/relationships/printerSettings" Target="../printerSettings/printerSettings237.bin"/><Relationship Id="rId26" Type="http://schemas.openxmlformats.org/officeDocument/2006/relationships/printerSettings" Target="../printerSettings/printerSettings245.bin"/><Relationship Id="rId3" Type="http://schemas.openxmlformats.org/officeDocument/2006/relationships/printerSettings" Target="../printerSettings/printerSettings222.bin"/><Relationship Id="rId21" Type="http://schemas.openxmlformats.org/officeDocument/2006/relationships/printerSettings" Target="../printerSettings/printerSettings240.bin"/><Relationship Id="rId7" Type="http://schemas.openxmlformats.org/officeDocument/2006/relationships/printerSettings" Target="../printerSettings/printerSettings226.bin"/><Relationship Id="rId12" Type="http://schemas.openxmlformats.org/officeDocument/2006/relationships/printerSettings" Target="../printerSettings/printerSettings231.bin"/><Relationship Id="rId17" Type="http://schemas.openxmlformats.org/officeDocument/2006/relationships/printerSettings" Target="../printerSettings/printerSettings236.bin"/><Relationship Id="rId25" Type="http://schemas.openxmlformats.org/officeDocument/2006/relationships/printerSettings" Target="../printerSettings/printerSettings244.bin"/><Relationship Id="rId2" Type="http://schemas.openxmlformats.org/officeDocument/2006/relationships/printerSettings" Target="../printerSettings/printerSettings221.bin"/><Relationship Id="rId16" Type="http://schemas.openxmlformats.org/officeDocument/2006/relationships/printerSettings" Target="../printerSettings/printerSettings235.bin"/><Relationship Id="rId20" Type="http://schemas.openxmlformats.org/officeDocument/2006/relationships/printerSettings" Target="../printerSettings/printerSettings239.bin"/><Relationship Id="rId29" Type="http://schemas.openxmlformats.org/officeDocument/2006/relationships/comments" Target="../comments18.xml"/><Relationship Id="rId1" Type="http://schemas.openxmlformats.org/officeDocument/2006/relationships/printerSettings" Target="../printerSettings/printerSettings220.bin"/><Relationship Id="rId6" Type="http://schemas.openxmlformats.org/officeDocument/2006/relationships/printerSettings" Target="../printerSettings/printerSettings225.bin"/><Relationship Id="rId11" Type="http://schemas.openxmlformats.org/officeDocument/2006/relationships/printerSettings" Target="../printerSettings/printerSettings230.bin"/><Relationship Id="rId24" Type="http://schemas.openxmlformats.org/officeDocument/2006/relationships/printerSettings" Target="../printerSettings/printerSettings243.bin"/><Relationship Id="rId5" Type="http://schemas.openxmlformats.org/officeDocument/2006/relationships/printerSettings" Target="../printerSettings/printerSettings224.bin"/><Relationship Id="rId15" Type="http://schemas.openxmlformats.org/officeDocument/2006/relationships/printerSettings" Target="../printerSettings/printerSettings234.bin"/><Relationship Id="rId23" Type="http://schemas.openxmlformats.org/officeDocument/2006/relationships/printerSettings" Target="../printerSettings/printerSettings242.bin"/><Relationship Id="rId28" Type="http://schemas.openxmlformats.org/officeDocument/2006/relationships/vmlDrawing" Target="../drawings/vmlDrawing18.vml"/><Relationship Id="rId10" Type="http://schemas.openxmlformats.org/officeDocument/2006/relationships/printerSettings" Target="../printerSettings/printerSettings229.bin"/><Relationship Id="rId19" Type="http://schemas.openxmlformats.org/officeDocument/2006/relationships/printerSettings" Target="../printerSettings/printerSettings238.bin"/><Relationship Id="rId4" Type="http://schemas.openxmlformats.org/officeDocument/2006/relationships/printerSettings" Target="../printerSettings/printerSettings223.bin"/><Relationship Id="rId9" Type="http://schemas.openxmlformats.org/officeDocument/2006/relationships/printerSettings" Target="../printerSettings/printerSettings228.bin"/><Relationship Id="rId14" Type="http://schemas.openxmlformats.org/officeDocument/2006/relationships/printerSettings" Target="../printerSettings/printerSettings233.bin"/><Relationship Id="rId22" Type="http://schemas.openxmlformats.org/officeDocument/2006/relationships/printerSettings" Target="../printerSettings/printerSettings241.bin"/><Relationship Id="rId27" Type="http://schemas.openxmlformats.org/officeDocument/2006/relationships/printerSettings" Target="../printerSettings/printerSettings246.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4.bin"/><Relationship Id="rId13" Type="http://schemas.openxmlformats.org/officeDocument/2006/relationships/comments" Target="../comments19.xml"/><Relationship Id="rId3" Type="http://schemas.openxmlformats.org/officeDocument/2006/relationships/printerSettings" Target="../printerSettings/printerSettings249.bin"/><Relationship Id="rId7" Type="http://schemas.openxmlformats.org/officeDocument/2006/relationships/printerSettings" Target="../printerSettings/printerSettings253.bin"/><Relationship Id="rId12" Type="http://schemas.openxmlformats.org/officeDocument/2006/relationships/vmlDrawing" Target="../drawings/vmlDrawing19.vml"/><Relationship Id="rId2" Type="http://schemas.openxmlformats.org/officeDocument/2006/relationships/printerSettings" Target="../printerSettings/printerSettings248.bin"/><Relationship Id="rId1" Type="http://schemas.openxmlformats.org/officeDocument/2006/relationships/printerSettings" Target="../printerSettings/printerSettings247.bin"/><Relationship Id="rId6" Type="http://schemas.openxmlformats.org/officeDocument/2006/relationships/printerSettings" Target="../printerSettings/printerSettings252.bin"/><Relationship Id="rId11" Type="http://schemas.openxmlformats.org/officeDocument/2006/relationships/printerSettings" Target="../printerSettings/printerSettings257.bin"/><Relationship Id="rId5" Type="http://schemas.openxmlformats.org/officeDocument/2006/relationships/printerSettings" Target="../printerSettings/printerSettings251.bin"/><Relationship Id="rId10" Type="http://schemas.openxmlformats.org/officeDocument/2006/relationships/printerSettings" Target="../printerSettings/printerSettings256.bin"/><Relationship Id="rId4" Type="http://schemas.openxmlformats.org/officeDocument/2006/relationships/printerSettings" Target="../printerSettings/printerSettings250.bin"/><Relationship Id="rId9" Type="http://schemas.openxmlformats.org/officeDocument/2006/relationships/printerSettings" Target="../printerSettings/printerSettings255.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5.bin"/><Relationship Id="rId13" Type="http://schemas.openxmlformats.org/officeDocument/2006/relationships/comments" Target="../comments20.xml"/><Relationship Id="rId3" Type="http://schemas.openxmlformats.org/officeDocument/2006/relationships/printerSettings" Target="../printerSettings/printerSettings260.bin"/><Relationship Id="rId7" Type="http://schemas.openxmlformats.org/officeDocument/2006/relationships/printerSettings" Target="../printerSettings/printerSettings264.bin"/><Relationship Id="rId12" Type="http://schemas.openxmlformats.org/officeDocument/2006/relationships/vmlDrawing" Target="../drawings/vmlDrawing20.vml"/><Relationship Id="rId2" Type="http://schemas.openxmlformats.org/officeDocument/2006/relationships/printerSettings" Target="../printerSettings/printerSettings259.bin"/><Relationship Id="rId1" Type="http://schemas.openxmlformats.org/officeDocument/2006/relationships/printerSettings" Target="../printerSettings/printerSettings258.bin"/><Relationship Id="rId6" Type="http://schemas.openxmlformats.org/officeDocument/2006/relationships/printerSettings" Target="../printerSettings/printerSettings263.bin"/><Relationship Id="rId11" Type="http://schemas.openxmlformats.org/officeDocument/2006/relationships/printerSettings" Target="../printerSettings/printerSettings268.bin"/><Relationship Id="rId5" Type="http://schemas.openxmlformats.org/officeDocument/2006/relationships/printerSettings" Target="../printerSettings/printerSettings262.bin"/><Relationship Id="rId10" Type="http://schemas.openxmlformats.org/officeDocument/2006/relationships/printerSettings" Target="../printerSettings/printerSettings267.bin"/><Relationship Id="rId4" Type="http://schemas.openxmlformats.org/officeDocument/2006/relationships/printerSettings" Target="../printerSettings/printerSettings261.bin"/><Relationship Id="rId9" Type="http://schemas.openxmlformats.org/officeDocument/2006/relationships/printerSettings" Target="../printerSettings/printerSettings266.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6.bin"/><Relationship Id="rId13" Type="http://schemas.openxmlformats.org/officeDocument/2006/relationships/printerSettings" Target="../printerSettings/printerSettings281.bin"/><Relationship Id="rId18" Type="http://schemas.openxmlformats.org/officeDocument/2006/relationships/printerSettings" Target="../printerSettings/printerSettings286.bin"/><Relationship Id="rId26" Type="http://schemas.openxmlformats.org/officeDocument/2006/relationships/printerSettings" Target="../printerSettings/printerSettings294.bin"/><Relationship Id="rId3" Type="http://schemas.openxmlformats.org/officeDocument/2006/relationships/printerSettings" Target="../printerSettings/printerSettings271.bin"/><Relationship Id="rId21" Type="http://schemas.openxmlformats.org/officeDocument/2006/relationships/printerSettings" Target="../printerSettings/printerSettings289.bin"/><Relationship Id="rId7" Type="http://schemas.openxmlformats.org/officeDocument/2006/relationships/printerSettings" Target="../printerSettings/printerSettings275.bin"/><Relationship Id="rId12" Type="http://schemas.openxmlformats.org/officeDocument/2006/relationships/printerSettings" Target="../printerSettings/printerSettings280.bin"/><Relationship Id="rId17" Type="http://schemas.openxmlformats.org/officeDocument/2006/relationships/printerSettings" Target="../printerSettings/printerSettings285.bin"/><Relationship Id="rId25" Type="http://schemas.openxmlformats.org/officeDocument/2006/relationships/printerSettings" Target="../printerSettings/printerSettings293.bin"/><Relationship Id="rId2" Type="http://schemas.openxmlformats.org/officeDocument/2006/relationships/printerSettings" Target="../printerSettings/printerSettings270.bin"/><Relationship Id="rId16" Type="http://schemas.openxmlformats.org/officeDocument/2006/relationships/printerSettings" Target="../printerSettings/printerSettings284.bin"/><Relationship Id="rId20" Type="http://schemas.openxmlformats.org/officeDocument/2006/relationships/printerSettings" Target="../printerSettings/printerSettings288.bin"/><Relationship Id="rId29" Type="http://schemas.openxmlformats.org/officeDocument/2006/relationships/comments" Target="../comments21.xml"/><Relationship Id="rId1" Type="http://schemas.openxmlformats.org/officeDocument/2006/relationships/printerSettings" Target="../printerSettings/printerSettings269.bin"/><Relationship Id="rId6" Type="http://schemas.openxmlformats.org/officeDocument/2006/relationships/printerSettings" Target="../printerSettings/printerSettings274.bin"/><Relationship Id="rId11" Type="http://schemas.openxmlformats.org/officeDocument/2006/relationships/printerSettings" Target="../printerSettings/printerSettings279.bin"/><Relationship Id="rId24" Type="http://schemas.openxmlformats.org/officeDocument/2006/relationships/printerSettings" Target="../printerSettings/printerSettings292.bin"/><Relationship Id="rId5" Type="http://schemas.openxmlformats.org/officeDocument/2006/relationships/printerSettings" Target="../printerSettings/printerSettings273.bin"/><Relationship Id="rId15" Type="http://schemas.openxmlformats.org/officeDocument/2006/relationships/printerSettings" Target="../printerSettings/printerSettings283.bin"/><Relationship Id="rId23" Type="http://schemas.openxmlformats.org/officeDocument/2006/relationships/printerSettings" Target="../printerSettings/printerSettings291.bin"/><Relationship Id="rId28" Type="http://schemas.openxmlformats.org/officeDocument/2006/relationships/vmlDrawing" Target="../drawings/vmlDrawing21.vml"/><Relationship Id="rId10" Type="http://schemas.openxmlformats.org/officeDocument/2006/relationships/printerSettings" Target="../printerSettings/printerSettings278.bin"/><Relationship Id="rId19" Type="http://schemas.openxmlformats.org/officeDocument/2006/relationships/printerSettings" Target="../printerSettings/printerSettings287.bin"/><Relationship Id="rId4" Type="http://schemas.openxmlformats.org/officeDocument/2006/relationships/printerSettings" Target="../printerSettings/printerSettings272.bin"/><Relationship Id="rId9" Type="http://schemas.openxmlformats.org/officeDocument/2006/relationships/printerSettings" Target="../printerSettings/printerSettings277.bin"/><Relationship Id="rId14" Type="http://schemas.openxmlformats.org/officeDocument/2006/relationships/printerSettings" Target="../printerSettings/printerSettings282.bin"/><Relationship Id="rId22" Type="http://schemas.openxmlformats.org/officeDocument/2006/relationships/printerSettings" Target="../printerSettings/printerSettings290.bin"/><Relationship Id="rId27" Type="http://schemas.openxmlformats.org/officeDocument/2006/relationships/printerSettings" Target="../printerSettings/printerSettings295.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303.bin"/><Relationship Id="rId13" Type="http://schemas.openxmlformats.org/officeDocument/2006/relationships/printerSettings" Target="../printerSettings/printerSettings308.bin"/><Relationship Id="rId18" Type="http://schemas.openxmlformats.org/officeDocument/2006/relationships/printerSettings" Target="../printerSettings/printerSettings313.bin"/><Relationship Id="rId26" Type="http://schemas.openxmlformats.org/officeDocument/2006/relationships/printerSettings" Target="../printerSettings/printerSettings321.bin"/><Relationship Id="rId3" Type="http://schemas.openxmlformats.org/officeDocument/2006/relationships/printerSettings" Target="../printerSettings/printerSettings298.bin"/><Relationship Id="rId21" Type="http://schemas.openxmlformats.org/officeDocument/2006/relationships/printerSettings" Target="../printerSettings/printerSettings316.bin"/><Relationship Id="rId7" Type="http://schemas.openxmlformats.org/officeDocument/2006/relationships/printerSettings" Target="../printerSettings/printerSettings302.bin"/><Relationship Id="rId12" Type="http://schemas.openxmlformats.org/officeDocument/2006/relationships/printerSettings" Target="../printerSettings/printerSettings307.bin"/><Relationship Id="rId17" Type="http://schemas.openxmlformats.org/officeDocument/2006/relationships/printerSettings" Target="../printerSettings/printerSettings312.bin"/><Relationship Id="rId25" Type="http://schemas.openxmlformats.org/officeDocument/2006/relationships/printerSettings" Target="../printerSettings/printerSettings320.bin"/><Relationship Id="rId2" Type="http://schemas.openxmlformats.org/officeDocument/2006/relationships/printerSettings" Target="../printerSettings/printerSettings297.bin"/><Relationship Id="rId16" Type="http://schemas.openxmlformats.org/officeDocument/2006/relationships/printerSettings" Target="../printerSettings/printerSettings311.bin"/><Relationship Id="rId20" Type="http://schemas.openxmlformats.org/officeDocument/2006/relationships/printerSettings" Target="../printerSettings/printerSettings315.bin"/><Relationship Id="rId29" Type="http://schemas.openxmlformats.org/officeDocument/2006/relationships/vmlDrawing" Target="../drawings/vmlDrawing22.vml"/><Relationship Id="rId1" Type="http://schemas.openxmlformats.org/officeDocument/2006/relationships/printerSettings" Target="../printerSettings/printerSettings296.bin"/><Relationship Id="rId6" Type="http://schemas.openxmlformats.org/officeDocument/2006/relationships/printerSettings" Target="../printerSettings/printerSettings301.bin"/><Relationship Id="rId11" Type="http://schemas.openxmlformats.org/officeDocument/2006/relationships/printerSettings" Target="../printerSettings/printerSettings306.bin"/><Relationship Id="rId24" Type="http://schemas.openxmlformats.org/officeDocument/2006/relationships/printerSettings" Target="../printerSettings/printerSettings319.bin"/><Relationship Id="rId5" Type="http://schemas.openxmlformats.org/officeDocument/2006/relationships/printerSettings" Target="../printerSettings/printerSettings300.bin"/><Relationship Id="rId15" Type="http://schemas.openxmlformats.org/officeDocument/2006/relationships/printerSettings" Target="../printerSettings/printerSettings310.bin"/><Relationship Id="rId23" Type="http://schemas.openxmlformats.org/officeDocument/2006/relationships/printerSettings" Target="../printerSettings/printerSettings318.bin"/><Relationship Id="rId28" Type="http://schemas.openxmlformats.org/officeDocument/2006/relationships/printerSettings" Target="../printerSettings/printerSettings323.bin"/><Relationship Id="rId10" Type="http://schemas.openxmlformats.org/officeDocument/2006/relationships/printerSettings" Target="../printerSettings/printerSettings305.bin"/><Relationship Id="rId19" Type="http://schemas.openxmlformats.org/officeDocument/2006/relationships/printerSettings" Target="../printerSettings/printerSettings314.bin"/><Relationship Id="rId4" Type="http://schemas.openxmlformats.org/officeDocument/2006/relationships/printerSettings" Target="../printerSettings/printerSettings299.bin"/><Relationship Id="rId9" Type="http://schemas.openxmlformats.org/officeDocument/2006/relationships/printerSettings" Target="../printerSettings/printerSettings304.bin"/><Relationship Id="rId14" Type="http://schemas.openxmlformats.org/officeDocument/2006/relationships/printerSettings" Target="../printerSettings/printerSettings309.bin"/><Relationship Id="rId22" Type="http://schemas.openxmlformats.org/officeDocument/2006/relationships/printerSettings" Target="../printerSettings/printerSettings317.bin"/><Relationship Id="rId27" Type="http://schemas.openxmlformats.org/officeDocument/2006/relationships/printerSettings" Target="../printerSettings/printerSettings322.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31.bin"/><Relationship Id="rId13" Type="http://schemas.openxmlformats.org/officeDocument/2006/relationships/printerSettings" Target="../printerSettings/printerSettings336.bin"/><Relationship Id="rId18" Type="http://schemas.openxmlformats.org/officeDocument/2006/relationships/printerSettings" Target="../printerSettings/printerSettings341.bin"/><Relationship Id="rId26" Type="http://schemas.openxmlformats.org/officeDocument/2006/relationships/printerSettings" Target="../printerSettings/printerSettings349.bin"/><Relationship Id="rId3" Type="http://schemas.openxmlformats.org/officeDocument/2006/relationships/printerSettings" Target="../printerSettings/printerSettings326.bin"/><Relationship Id="rId21" Type="http://schemas.openxmlformats.org/officeDocument/2006/relationships/printerSettings" Target="../printerSettings/printerSettings344.bin"/><Relationship Id="rId7" Type="http://schemas.openxmlformats.org/officeDocument/2006/relationships/printerSettings" Target="../printerSettings/printerSettings330.bin"/><Relationship Id="rId12" Type="http://schemas.openxmlformats.org/officeDocument/2006/relationships/printerSettings" Target="../printerSettings/printerSettings335.bin"/><Relationship Id="rId17" Type="http://schemas.openxmlformats.org/officeDocument/2006/relationships/printerSettings" Target="../printerSettings/printerSettings340.bin"/><Relationship Id="rId25" Type="http://schemas.openxmlformats.org/officeDocument/2006/relationships/printerSettings" Target="../printerSettings/printerSettings348.bin"/><Relationship Id="rId2" Type="http://schemas.openxmlformats.org/officeDocument/2006/relationships/printerSettings" Target="../printerSettings/printerSettings325.bin"/><Relationship Id="rId16" Type="http://schemas.openxmlformats.org/officeDocument/2006/relationships/printerSettings" Target="../printerSettings/printerSettings339.bin"/><Relationship Id="rId20" Type="http://schemas.openxmlformats.org/officeDocument/2006/relationships/printerSettings" Target="../printerSettings/printerSettings343.bin"/><Relationship Id="rId29" Type="http://schemas.openxmlformats.org/officeDocument/2006/relationships/comments" Target="../comments23.xml"/><Relationship Id="rId1" Type="http://schemas.openxmlformats.org/officeDocument/2006/relationships/printerSettings" Target="../printerSettings/printerSettings324.bin"/><Relationship Id="rId6" Type="http://schemas.openxmlformats.org/officeDocument/2006/relationships/printerSettings" Target="../printerSettings/printerSettings329.bin"/><Relationship Id="rId11" Type="http://schemas.openxmlformats.org/officeDocument/2006/relationships/printerSettings" Target="../printerSettings/printerSettings334.bin"/><Relationship Id="rId24" Type="http://schemas.openxmlformats.org/officeDocument/2006/relationships/printerSettings" Target="../printerSettings/printerSettings347.bin"/><Relationship Id="rId5" Type="http://schemas.openxmlformats.org/officeDocument/2006/relationships/printerSettings" Target="../printerSettings/printerSettings328.bin"/><Relationship Id="rId15" Type="http://schemas.openxmlformats.org/officeDocument/2006/relationships/printerSettings" Target="../printerSettings/printerSettings338.bin"/><Relationship Id="rId23" Type="http://schemas.openxmlformats.org/officeDocument/2006/relationships/printerSettings" Target="../printerSettings/printerSettings346.bin"/><Relationship Id="rId28" Type="http://schemas.openxmlformats.org/officeDocument/2006/relationships/vmlDrawing" Target="../drawings/vmlDrawing23.vml"/><Relationship Id="rId10" Type="http://schemas.openxmlformats.org/officeDocument/2006/relationships/printerSettings" Target="../printerSettings/printerSettings333.bin"/><Relationship Id="rId19" Type="http://schemas.openxmlformats.org/officeDocument/2006/relationships/printerSettings" Target="../printerSettings/printerSettings342.bin"/><Relationship Id="rId4" Type="http://schemas.openxmlformats.org/officeDocument/2006/relationships/printerSettings" Target="../printerSettings/printerSettings327.bin"/><Relationship Id="rId9" Type="http://schemas.openxmlformats.org/officeDocument/2006/relationships/printerSettings" Target="../printerSettings/printerSettings332.bin"/><Relationship Id="rId14" Type="http://schemas.openxmlformats.org/officeDocument/2006/relationships/printerSettings" Target="../printerSettings/printerSettings337.bin"/><Relationship Id="rId22" Type="http://schemas.openxmlformats.org/officeDocument/2006/relationships/printerSettings" Target="../printerSettings/printerSettings345.bin"/><Relationship Id="rId27" Type="http://schemas.openxmlformats.org/officeDocument/2006/relationships/printerSettings" Target="../printerSettings/printerSettings350.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8.bin"/><Relationship Id="rId13" Type="http://schemas.openxmlformats.org/officeDocument/2006/relationships/printerSettings" Target="../printerSettings/printerSettings363.bin"/><Relationship Id="rId18" Type="http://schemas.openxmlformats.org/officeDocument/2006/relationships/printerSettings" Target="../printerSettings/printerSettings368.bin"/><Relationship Id="rId26" Type="http://schemas.openxmlformats.org/officeDocument/2006/relationships/printerSettings" Target="../printerSettings/printerSettings376.bin"/><Relationship Id="rId3" Type="http://schemas.openxmlformats.org/officeDocument/2006/relationships/printerSettings" Target="../printerSettings/printerSettings353.bin"/><Relationship Id="rId21" Type="http://schemas.openxmlformats.org/officeDocument/2006/relationships/printerSettings" Target="../printerSettings/printerSettings371.bin"/><Relationship Id="rId7" Type="http://schemas.openxmlformats.org/officeDocument/2006/relationships/printerSettings" Target="../printerSettings/printerSettings357.bin"/><Relationship Id="rId12" Type="http://schemas.openxmlformats.org/officeDocument/2006/relationships/printerSettings" Target="../printerSettings/printerSettings362.bin"/><Relationship Id="rId17" Type="http://schemas.openxmlformats.org/officeDocument/2006/relationships/printerSettings" Target="../printerSettings/printerSettings367.bin"/><Relationship Id="rId25" Type="http://schemas.openxmlformats.org/officeDocument/2006/relationships/printerSettings" Target="../printerSettings/printerSettings375.bin"/><Relationship Id="rId2" Type="http://schemas.openxmlformats.org/officeDocument/2006/relationships/printerSettings" Target="../printerSettings/printerSettings352.bin"/><Relationship Id="rId16" Type="http://schemas.openxmlformats.org/officeDocument/2006/relationships/printerSettings" Target="../printerSettings/printerSettings366.bin"/><Relationship Id="rId20" Type="http://schemas.openxmlformats.org/officeDocument/2006/relationships/printerSettings" Target="../printerSettings/printerSettings370.bin"/><Relationship Id="rId29" Type="http://schemas.openxmlformats.org/officeDocument/2006/relationships/comments" Target="../comments24.xml"/><Relationship Id="rId1" Type="http://schemas.openxmlformats.org/officeDocument/2006/relationships/printerSettings" Target="../printerSettings/printerSettings351.bin"/><Relationship Id="rId6" Type="http://schemas.openxmlformats.org/officeDocument/2006/relationships/printerSettings" Target="../printerSettings/printerSettings356.bin"/><Relationship Id="rId11" Type="http://schemas.openxmlformats.org/officeDocument/2006/relationships/printerSettings" Target="../printerSettings/printerSettings361.bin"/><Relationship Id="rId24" Type="http://schemas.openxmlformats.org/officeDocument/2006/relationships/printerSettings" Target="../printerSettings/printerSettings374.bin"/><Relationship Id="rId5" Type="http://schemas.openxmlformats.org/officeDocument/2006/relationships/printerSettings" Target="../printerSettings/printerSettings355.bin"/><Relationship Id="rId15" Type="http://schemas.openxmlformats.org/officeDocument/2006/relationships/printerSettings" Target="../printerSettings/printerSettings365.bin"/><Relationship Id="rId23" Type="http://schemas.openxmlformats.org/officeDocument/2006/relationships/printerSettings" Target="../printerSettings/printerSettings373.bin"/><Relationship Id="rId28" Type="http://schemas.openxmlformats.org/officeDocument/2006/relationships/vmlDrawing" Target="../drawings/vmlDrawing24.vml"/><Relationship Id="rId10" Type="http://schemas.openxmlformats.org/officeDocument/2006/relationships/printerSettings" Target="../printerSettings/printerSettings360.bin"/><Relationship Id="rId19" Type="http://schemas.openxmlformats.org/officeDocument/2006/relationships/printerSettings" Target="../printerSettings/printerSettings369.bin"/><Relationship Id="rId4" Type="http://schemas.openxmlformats.org/officeDocument/2006/relationships/printerSettings" Target="../printerSettings/printerSettings354.bin"/><Relationship Id="rId9" Type="http://schemas.openxmlformats.org/officeDocument/2006/relationships/printerSettings" Target="../printerSettings/printerSettings359.bin"/><Relationship Id="rId14" Type="http://schemas.openxmlformats.org/officeDocument/2006/relationships/printerSettings" Target="../printerSettings/printerSettings364.bin"/><Relationship Id="rId22" Type="http://schemas.openxmlformats.org/officeDocument/2006/relationships/printerSettings" Target="../printerSettings/printerSettings372.bin"/><Relationship Id="rId27" Type="http://schemas.openxmlformats.org/officeDocument/2006/relationships/printerSettings" Target="../printerSettings/printerSettings377.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5.bin"/><Relationship Id="rId13" Type="http://schemas.openxmlformats.org/officeDocument/2006/relationships/printerSettings" Target="../printerSettings/printerSettings390.bin"/><Relationship Id="rId18" Type="http://schemas.openxmlformats.org/officeDocument/2006/relationships/printerSettings" Target="../printerSettings/printerSettings395.bin"/><Relationship Id="rId26" Type="http://schemas.openxmlformats.org/officeDocument/2006/relationships/printerSettings" Target="../printerSettings/printerSettings403.bin"/><Relationship Id="rId3" Type="http://schemas.openxmlformats.org/officeDocument/2006/relationships/printerSettings" Target="../printerSettings/printerSettings380.bin"/><Relationship Id="rId21" Type="http://schemas.openxmlformats.org/officeDocument/2006/relationships/printerSettings" Target="../printerSettings/printerSettings398.bin"/><Relationship Id="rId7" Type="http://schemas.openxmlformats.org/officeDocument/2006/relationships/printerSettings" Target="../printerSettings/printerSettings384.bin"/><Relationship Id="rId12" Type="http://schemas.openxmlformats.org/officeDocument/2006/relationships/printerSettings" Target="../printerSettings/printerSettings389.bin"/><Relationship Id="rId17" Type="http://schemas.openxmlformats.org/officeDocument/2006/relationships/printerSettings" Target="../printerSettings/printerSettings394.bin"/><Relationship Id="rId25" Type="http://schemas.openxmlformats.org/officeDocument/2006/relationships/printerSettings" Target="../printerSettings/printerSettings402.bin"/><Relationship Id="rId2" Type="http://schemas.openxmlformats.org/officeDocument/2006/relationships/printerSettings" Target="../printerSettings/printerSettings379.bin"/><Relationship Id="rId16" Type="http://schemas.openxmlformats.org/officeDocument/2006/relationships/printerSettings" Target="../printerSettings/printerSettings393.bin"/><Relationship Id="rId20" Type="http://schemas.openxmlformats.org/officeDocument/2006/relationships/printerSettings" Target="../printerSettings/printerSettings397.bin"/><Relationship Id="rId1" Type="http://schemas.openxmlformats.org/officeDocument/2006/relationships/printerSettings" Target="../printerSettings/printerSettings378.bin"/><Relationship Id="rId6" Type="http://schemas.openxmlformats.org/officeDocument/2006/relationships/printerSettings" Target="../printerSettings/printerSettings383.bin"/><Relationship Id="rId11" Type="http://schemas.openxmlformats.org/officeDocument/2006/relationships/printerSettings" Target="../printerSettings/printerSettings388.bin"/><Relationship Id="rId24" Type="http://schemas.openxmlformats.org/officeDocument/2006/relationships/printerSettings" Target="../printerSettings/printerSettings401.bin"/><Relationship Id="rId5" Type="http://schemas.openxmlformats.org/officeDocument/2006/relationships/printerSettings" Target="../printerSettings/printerSettings382.bin"/><Relationship Id="rId15" Type="http://schemas.openxmlformats.org/officeDocument/2006/relationships/printerSettings" Target="../printerSettings/printerSettings392.bin"/><Relationship Id="rId23" Type="http://schemas.openxmlformats.org/officeDocument/2006/relationships/printerSettings" Target="../printerSettings/printerSettings400.bin"/><Relationship Id="rId10" Type="http://schemas.openxmlformats.org/officeDocument/2006/relationships/printerSettings" Target="../printerSettings/printerSettings387.bin"/><Relationship Id="rId19" Type="http://schemas.openxmlformats.org/officeDocument/2006/relationships/printerSettings" Target="../printerSettings/printerSettings396.bin"/><Relationship Id="rId4" Type="http://schemas.openxmlformats.org/officeDocument/2006/relationships/printerSettings" Target="../printerSettings/printerSettings381.bin"/><Relationship Id="rId9" Type="http://schemas.openxmlformats.org/officeDocument/2006/relationships/printerSettings" Target="../printerSettings/printerSettings386.bin"/><Relationship Id="rId14" Type="http://schemas.openxmlformats.org/officeDocument/2006/relationships/printerSettings" Target="../printerSettings/printerSettings391.bin"/><Relationship Id="rId22" Type="http://schemas.openxmlformats.org/officeDocument/2006/relationships/printerSettings" Target="../printerSettings/printerSettings399.bin"/><Relationship Id="rId27" Type="http://schemas.openxmlformats.org/officeDocument/2006/relationships/printerSettings" Target="../printerSettings/printerSettings404.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12.bin"/><Relationship Id="rId13" Type="http://schemas.openxmlformats.org/officeDocument/2006/relationships/printerSettings" Target="../printerSettings/printerSettings417.bin"/><Relationship Id="rId18" Type="http://schemas.openxmlformats.org/officeDocument/2006/relationships/printerSettings" Target="../printerSettings/printerSettings422.bin"/><Relationship Id="rId26" Type="http://schemas.openxmlformats.org/officeDocument/2006/relationships/printerSettings" Target="../printerSettings/printerSettings430.bin"/><Relationship Id="rId3" Type="http://schemas.openxmlformats.org/officeDocument/2006/relationships/printerSettings" Target="../printerSettings/printerSettings407.bin"/><Relationship Id="rId21" Type="http://schemas.openxmlformats.org/officeDocument/2006/relationships/printerSettings" Target="../printerSettings/printerSettings425.bin"/><Relationship Id="rId7" Type="http://schemas.openxmlformats.org/officeDocument/2006/relationships/printerSettings" Target="../printerSettings/printerSettings411.bin"/><Relationship Id="rId12" Type="http://schemas.openxmlformats.org/officeDocument/2006/relationships/printerSettings" Target="../printerSettings/printerSettings416.bin"/><Relationship Id="rId17" Type="http://schemas.openxmlformats.org/officeDocument/2006/relationships/printerSettings" Target="../printerSettings/printerSettings421.bin"/><Relationship Id="rId25" Type="http://schemas.openxmlformats.org/officeDocument/2006/relationships/printerSettings" Target="../printerSettings/printerSettings429.bin"/><Relationship Id="rId2" Type="http://schemas.openxmlformats.org/officeDocument/2006/relationships/printerSettings" Target="../printerSettings/printerSettings406.bin"/><Relationship Id="rId16" Type="http://schemas.openxmlformats.org/officeDocument/2006/relationships/printerSettings" Target="../printerSettings/printerSettings420.bin"/><Relationship Id="rId20" Type="http://schemas.openxmlformats.org/officeDocument/2006/relationships/printerSettings" Target="../printerSettings/printerSettings424.bin"/><Relationship Id="rId1" Type="http://schemas.openxmlformats.org/officeDocument/2006/relationships/printerSettings" Target="../printerSettings/printerSettings405.bin"/><Relationship Id="rId6" Type="http://schemas.openxmlformats.org/officeDocument/2006/relationships/printerSettings" Target="../printerSettings/printerSettings410.bin"/><Relationship Id="rId11" Type="http://schemas.openxmlformats.org/officeDocument/2006/relationships/printerSettings" Target="../printerSettings/printerSettings415.bin"/><Relationship Id="rId24" Type="http://schemas.openxmlformats.org/officeDocument/2006/relationships/printerSettings" Target="../printerSettings/printerSettings428.bin"/><Relationship Id="rId5" Type="http://schemas.openxmlformats.org/officeDocument/2006/relationships/printerSettings" Target="../printerSettings/printerSettings409.bin"/><Relationship Id="rId15" Type="http://schemas.openxmlformats.org/officeDocument/2006/relationships/printerSettings" Target="../printerSettings/printerSettings419.bin"/><Relationship Id="rId23" Type="http://schemas.openxmlformats.org/officeDocument/2006/relationships/printerSettings" Target="../printerSettings/printerSettings427.bin"/><Relationship Id="rId10" Type="http://schemas.openxmlformats.org/officeDocument/2006/relationships/printerSettings" Target="../printerSettings/printerSettings414.bin"/><Relationship Id="rId19" Type="http://schemas.openxmlformats.org/officeDocument/2006/relationships/printerSettings" Target="../printerSettings/printerSettings423.bin"/><Relationship Id="rId4" Type="http://schemas.openxmlformats.org/officeDocument/2006/relationships/printerSettings" Target="../printerSettings/printerSettings408.bin"/><Relationship Id="rId9" Type="http://schemas.openxmlformats.org/officeDocument/2006/relationships/printerSettings" Target="../printerSettings/printerSettings413.bin"/><Relationship Id="rId14" Type="http://schemas.openxmlformats.org/officeDocument/2006/relationships/printerSettings" Target="../printerSettings/printerSettings418.bin"/><Relationship Id="rId22" Type="http://schemas.openxmlformats.org/officeDocument/2006/relationships/printerSettings" Target="../printerSettings/printerSettings426.bin"/><Relationship Id="rId27" Type="http://schemas.openxmlformats.org/officeDocument/2006/relationships/printerSettings" Target="../printerSettings/printerSettings431.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9.bin"/><Relationship Id="rId13" Type="http://schemas.openxmlformats.org/officeDocument/2006/relationships/printerSettings" Target="../printerSettings/printerSettings444.bin"/><Relationship Id="rId18" Type="http://schemas.openxmlformats.org/officeDocument/2006/relationships/comments" Target="../comments25.xml"/><Relationship Id="rId3" Type="http://schemas.openxmlformats.org/officeDocument/2006/relationships/printerSettings" Target="../printerSettings/printerSettings434.bin"/><Relationship Id="rId7" Type="http://schemas.openxmlformats.org/officeDocument/2006/relationships/printerSettings" Target="../printerSettings/printerSettings438.bin"/><Relationship Id="rId12" Type="http://schemas.openxmlformats.org/officeDocument/2006/relationships/printerSettings" Target="../printerSettings/printerSettings443.bin"/><Relationship Id="rId17" Type="http://schemas.openxmlformats.org/officeDocument/2006/relationships/vmlDrawing" Target="../drawings/vmlDrawing25.vml"/><Relationship Id="rId2" Type="http://schemas.openxmlformats.org/officeDocument/2006/relationships/printerSettings" Target="../printerSettings/printerSettings433.bin"/><Relationship Id="rId16" Type="http://schemas.openxmlformats.org/officeDocument/2006/relationships/printerSettings" Target="../printerSettings/printerSettings447.bin"/><Relationship Id="rId1" Type="http://schemas.openxmlformats.org/officeDocument/2006/relationships/printerSettings" Target="../printerSettings/printerSettings432.bin"/><Relationship Id="rId6" Type="http://schemas.openxmlformats.org/officeDocument/2006/relationships/printerSettings" Target="../printerSettings/printerSettings437.bin"/><Relationship Id="rId11" Type="http://schemas.openxmlformats.org/officeDocument/2006/relationships/printerSettings" Target="../printerSettings/printerSettings442.bin"/><Relationship Id="rId5" Type="http://schemas.openxmlformats.org/officeDocument/2006/relationships/printerSettings" Target="../printerSettings/printerSettings436.bin"/><Relationship Id="rId15" Type="http://schemas.openxmlformats.org/officeDocument/2006/relationships/printerSettings" Target="../printerSettings/printerSettings446.bin"/><Relationship Id="rId10" Type="http://schemas.openxmlformats.org/officeDocument/2006/relationships/printerSettings" Target="../printerSettings/printerSettings441.bin"/><Relationship Id="rId4" Type="http://schemas.openxmlformats.org/officeDocument/2006/relationships/printerSettings" Target="../printerSettings/printerSettings435.bin"/><Relationship Id="rId9" Type="http://schemas.openxmlformats.org/officeDocument/2006/relationships/printerSettings" Target="../printerSettings/printerSettings440.bin"/><Relationship Id="rId14" Type="http://schemas.openxmlformats.org/officeDocument/2006/relationships/printerSettings" Target="../printerSettings/printerSettings44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printerSettings" Target="../printerSettings/printerSettings449.bin"/><Relationship Id="rId1" Type="http://schemas.openxmlformats.org/officeDocument/2006/relationships/printerSettings" Target="../printerSettings/printerSettings448.bin"/><Relationship Id="rId4" Type="http://schemas.openxmlformats.org/officeDocument/2006/relationships/comments" Target="../comments26.xml"/></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7.bin"/><Relationship Id="rId13" Type="http://schemas.openxmlformats.org/officeDocument/2006/relationships/printerSettings" Target="../printerSettings/printerSettings462.bin"/><Relationship Id="rId18" Type="http://schemas.openxmlformats.org/officeDocument/2006/relationships/printerSettings" Target="../printerSettings/printerSettings467.bin"/><Relationship Id="rId26" Type="http://schemas.openxmlformats.org/officeDocument/2006/relationships/printerSettings" Target="../printerSettings/printerSettings475.bin"/><Relationship Id="rId3" Type="http://schemas.openxmlformats.org/officeDocument/2006/relationships/printerSettings" Target="../printerSettings/printerSettings452.bin"/><Relationship Id="rId21" Type="http://schemas.openxmlformats.org/officeDocument/2006/relationships/printerSettings" Target="../printerSettings/printerSettings470.bin"/><Relationship Id="rId7" Type="http://schemas.openxmlformats.org/officeDocument/2006/relationships/printerSettings" Target="../printerSettings/printerSettings456.bin"/><Relationship Id="rId12" Type="http://schemas.openxmlformats.org/officeDocument/2006/relationships/printerSettings" Target="../printerSettings/printerSettings461.bin"/><Relationship Id="rId17" Type="http://schemas.openxmlformats.org/officeDocument/2006/relationships/printerSettings" Target="../printerSettings/printerSettings466.bin"/><Relationship Id="rId25" Type="http://schemas.openxmlformats.org/officeDocument/2006/relationships/printerSettings" Target="../printerSettings/printerSettings474.bin"/><Relationship Id="rId2" Type="http://schemas.openxmlformats.org/officeDocument/2006/relationships/printerSettings" Target="../printerSettings/printerSettings451.bin"/><Relationship Id="rId16" Type="http://schemas.openxmlformats.org/officeDocument/2006/relationships/printerSettings" Target="../printerSettings/printerSettings465.bin"/><Relationship Id="rId20" Type="http://schemas.openxmlformats.org/officeDocument/2006/relationships/printerSettings" Target="../printerSettings/printerSettings469.bin"/><Relationship Id="rId1" Type="http://schemas.openxmlformats.org/officeDocument/2006/relationships/printerSettings" Target="../printerSettings/printerSettings450.bin"/><Relationship Id="rId6" Type="http://schemas.openxmlformats.org/officeDocument/2006/relationships/printerSettings" Target="../printerSettings/printerSettings455.bin"/><Relationship Id="rId11" Type="http://schemas.openxmlformats.org/officeDocument/2006/relationships/printerSettings" Target="../printerSettings/printerSettings460.bin"/><Relationship Id="rId24" Type="http://schemas.openxmlformats.org/officeDocument/2006/relationships/printerSettings" Target="../printerSettings/printerSettings473.bin"/><Relationship Id="rId5" Type="http://schemas.openxmlformats.org/officeDocument/2006/relationships/printerSettings" Target="../printerSettings/printerSettings454.bin"/><Relationship Id="rId15" Type="http://schemas.openxmlformats.org/officeDocument/2006/relationships/printerSettings" Target="../printerSettings/printerSettings464.bin"/><Relationship Id="rId23" Type="http://schemas.openxmlformats.org/officeDocument/2006/relationships/printerSettings" Target="../printerSettings/printerSettings472.bin"/><Relationship Id="rId10" Type="http://schemas.openxmlformats.org/officeDocument/2006/relationships/printerSettings" Target="../printerSettings/printerSettings459.bin"/><Relationship Id="rId19" Type="http://schemas.openxmlformats.org/officeDocument/2006/relationships/printerSettings" Target="../printerSettings/printerSettings468.bin"/><Relationship Id="rId4" Type="http://schemas.openxmlformats.org/officeDocument/2006/relationships/printerSettings" Target="../printerSettings/printerSettings453.bin"/><Relationship Id="rId9" Type="http://schemas.openxmlformats.org/officeDocument/2006/relationships/printerSettings" Target="../printerSettings/printerSettings458.bin"/><Relationship Id="rId14" Type="http://schemas.openxmlformats.org/officeDocument/2006/relationships/printerSettings" Target="../printerSettings/printerSettings463.bin"/><Relationship Id="rId22" Type="http://schemas.openxmlformats.org/officeDocument/2006/relationships/printerSettings" Target="../printerSettings/printerSettings471.bin"/><Relationship Id="rId27" Type="http://schemas.openxmlformats.org/officeDocument/2006/relationships/printerSettings" Target="../printerSettings/printerSettings476.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84.bin"/><Relationship Id="rId13" Type="http://schemas.openxmlformats.org/officeDocument/2006/relationships/printerSettings" Target="../printerSettings/printerSettings489.bin"/><Relationship Id="rId18" Type="http://schemas.openxmlformats.org/officeDocument/2006/relationships/printerSettings" Target="../printerSettings/printerSettings494.bin"/><Relationship Id="rId26" Type="http://schemas.openxmlformats.org/officeDocument/2006/relationships/printerSettings" Target="../printerSettings/printerSettings502.bin"/><Relationship Id="rId3" Type="http://schemas.openxmlformats.org/officeDocument/2006/relationships/printerSettings" Target="../printerSettings/printerSettings479.bin"/><Relationship Id="rId21" Type="http://schemas.openxmlformats.org/officeDocument/2006/relationships/printerSettings" Target="../printerSettings/printerSettings497.bin"/><Relationship Id="rId7" Type="http://schemas.openxmlformats.org/officeDocument/2006/relationships/printerSettings" Target="../printerSettings/printerSettings483.bin"/><Relationship Id="rId12" Type="http://schemas.openxmlformats.org/officeDocument/2006/relationships/printerSettings" Target="../printerSettings/printerSettings488.bin"/><Relationship Id="rId17" Type="http://schemas.openxmlformats.org/officeDocument/2006/relationships/printerSettings" Target="../printerSettings/printerSettings493.bin"/><Relationship Id="rId25" Type="http://schemas.openxmlformats.org/officeDocument/2006/relationships/printerSettings" Target="../printerSettings/printerSettings501.bin"/><Relationship Id="rId2" Type="http://schemas.openxmlformats.org/officeDocument/2006/relationships/printerSettings" Target="../printerSettings/printerSettings478.bin"/><Relationship Id="rId16" Type="http://schemas.openxmlformats.org/officeDocument/2006/relationships/printerSettings" Target="../printerSettings/printerSettings492.bin"/><Relationship Id="rId20" Type="http://schemas.openxmlformats.org/officeDocument/2006/relationships/printerSettings" Target="../printerSettings/printerSettings496.bin"/><Relationship Id="rId1" Type="http://schemas.openxmlformats.org/officeDocument/2006/relationships/printerSettings" Target="../printerSettings/printerSettings477.bin"/><Relationship Id="rId6" Type="http://schemas.openxmlformats.org/officeDocument/2006/relationships/printerSettings" Target="../printerSettings/printerSettings482.bin"/><Relationship Id="rId11" Type="http://schemas.openxmlformats.org/officeDocument/2006/relationships/printerSettings" Target="../printerSettings/printerSettings487.bin"/><Relationship Id="rId24" Type="http://schemas.openxmlformats.org/officeDocument/2006/relationships/printerSettings" Target="../printerSettings/printerSettings500.bin"/><Relationship Id="rId5" Type="http://schemas.openxmlformats.org/officeDocument/2006/relationships/printerSettings" Target="../printerSettings/printerSettings481.bin"/><Relationship Id="rId15" Type="http://schemas.openxmlformats.org/officeDocument/2006/relationships/printerSettings" Target="../printerSettings/printerSettings491.bin"/><Relationship Id="rId23" Type="http://schemas.openxmlformats.org/officeDocument/2006/relationships/printerSettings" Target="../printerSettings/printerSettings499.bin"/><Relationship Id="rId10" Type="http://schemas.openxmlformats.org/officeDocument/2006/relationships/printerSettings" Target="../printerSettings/printerSettings486.bin"/><Relationship Id="rId19" Type="http://schemas.openxmlformats.org/officeDocument/2006/relationships/printerSettings" Target="../printerSettings/printerSettings495.bin"/><Relationship Id="rId4" Type="http://schemas.openxmlformats.org/officeDocument/2006/relationships/printerSettings" Target="../printerSettings/printerSettings480.bin"/><Relationship Id="rId9" Type="http://schemas.openxmlformats.org/officeDocument/2006/relationships/printerSettings" Target="../printerSettings/printerSettings485.bin"/><Relationship Id="rId14" Type="http://schemas.openxmlformats.org/officeDocument/2006/relationships/printerSettings" Target="../printerSettings/printerSettings490.bin"/><Relationship Id="rId22" Type="http://schemas.openxmlformats.org/officeDocument/2006/relationships/printerSettings" Target="../printerSettings/printerSettings498.bin"/><Relationship Id="rId27" Type="http://schemas.openxmlformats.org/officeDocument/2006/relationships/printerSettings" Target="../printerSettings/printerSettings503.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11.bin"/><Relationship Id="rId13" Type="http://schemas.openxmlformats.org/officeDocument/2006/relationships/printerSettings" Target="../printerSettings/printerSettings516.bin"/><Relationship Id="rId18" Type="http://schemas.openxmlformats.org/officeDocument/2006/relationships/printerSettings" Target="../printerSettings/printerSettings521.bin"/><Relationship Id="rId26" Type="http://schemas.openxmlformats.org/officeDocument/2006/relationships/printerSettings" Target="../printerSettings/printerSettings529.bin"/><Relationship Id="rId3" Type="http://schemas.openxmlformats.org/officeDocument/2006/relationships/printerSettings" Target="../printerSettings/printerSettings506.bin"/><Relationship Id="rId21" Type="http://schemas.openxmlformats.org/officeDocument/2006/relationships/printerSettings" Target="../printerSettings/printerSettings524.bin"/><Relationship Id="rId7" Type="http://schemas.openxmlformats.org/officeDocument/2006/relationships/printerSettings" Target="../printerSettings/printerSettings510.bin"/><Relationship Id="rId12" Type="http://schemas.openxmlformats.org/officeDocument/2006/relationships/printerSettings" Target="../printerSettings/printerSettings515.bin"/><Relationship Id="rId17" Type="http://schemas.openxmlformats.org/officeDocument/2006/relationships/printerSettings" Target="../printerSettings/printerSettings520.bin"/><Relationship Id="rId25" Type="http://schemas.openxmlformats.org/officeDocument/2006/relationships/printerSettings" Target="../printerSettings/printerSettings528.bin"/><Relationship Id="rId2" Type="http://schemas.openxmlformats.org/officeDocument/2006/relationships/printerSettings" Target="../printerSettings/printerSettings505.bin"/><Relationship Id="rId16" Type="http://schemas.openxmlformats.org/officeDocument/2006/relationships/printerSettings" Target="../printerSettings/printerSettings519.bin"/><Relationship Id="rId20" Type="http://schemas.openxmlformats.org/officeDocument/2006/relationships/printerSettings" Target="../printerSettings/printerSettings523.bin"/><Relationship Id="rId1" Type="http://schemas.openxmlformats.org/officeDocument/2006/relationships/printerSettings" Target="../printerSettings/printerSettings504.bin"/><Relationship Id="rId6" Type="http://schemas.openxmlformats.org/officeDocument/2006/relationships/printerSettings" Target="../printerSettings/printerSettings509.bin"/><Relationship Id="rId11" Type="http://schemas.openxmlformats.org/officeDocument/2006/relationships/printerSettings" Target="../printerSettings/printerSettings514.bin"/><Relationship Id="rId24" Type="http://schemas.openxmlformats.org/officeDocument/2006/relationships/printerSettings" Target="../printerSettings/printerSettings527.bin"/><Relationship Id="rId5" Type="http://schemas.openxmlformats.org/officeDocument/2006/relationships/printerSettings" Target="../printerSettings/printerSettings508.bin"/><Relationship Id="rId15" Type="http://schemas.openxmlformats.org/officeDocument/2006/relationships/printerSettings" Target="../printerSettings/printerSettings518.bin"/><Relationship Id="rId23" Type="http://schemas.openxmlformats.org/officeDocument/2006/relationships/printerSettings" Target="../printerSettings/printerSettings526.bin"/><Relationship Id="rId10" Type="http://schemas.openxmlformats.org/officeDocument/2006/relationships/printerSettings" Target="../printerSettings/printerSettings513.bin"/><Relationship Id="rId19" Type="http://schemas.openxmlformats.org/officeDocument/2006/relationships/printerSettings" Target="../printerSettings/printerSettings522.bin"/><Relationship Id="rId4" Type="http://schemas.openxmlformats.org/officeDocument/2006/relationships/printerSettings" Target="../printerSettings/printerSettings507.bin"/><Relationship Id="rId9" Type="http://schemas.openxmlformats.org/officeDocument/2006/relationships/printerSettings" Target="../printerSettings/printerSettings512.bin"/><Relationship Id="rId14" Type="http://schemas.openxmlformats.org/officeDocument/2006/relationships/printerSettings" Target="../printerSettings/printerSettings517.bin"/><Relationship Id="rId22" Type="http://schemas.openxmlformats.org/officeDocument/2006/relationships/printerSettings" Target="../printerSettings/printerSettings525.bin"/><Relationship Id="rId27" Type="http://schemas.openxmlformats.org/officeDocument/2006/relationships/printerSettings" Target="../printerSettings/printerSettings530.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8.bin"/><Relationship Id="rId13" Type="http://schemas.openxmlformats.org/officeDocument/2006/relationships/printerSettings" Target="../printerSettings/printerSettings543.bin"/><Relationship Id="rId18" Type="http://schemas.openxmlformats.org/officeDocument/2006/relationships/printerSettings" Target="../printerSettings/printerSettings548.bin"/><Relationship Id="rId26" Type="http://schemas.openxmlformats.org/officeDocument/2006/relationships/printerSettings" Target="../printerSettings/printerSettings556.bin"/><Relationship Id="rId3" Type="http://schemas.openxmlformats.org/officeDocument/2006/relationships/printerSettings" Target="../printerSettings/printerSettings533.bin"/><Relationship Id="rId21" Type="http://schemas.openxmlformats.org/officeDocument/2006/relationships/printerSettings" Target="../printerSettings/printerSettings551.bin"/><Relationship Id="rId7" Type="http://schemas.openxmlformats.org/officeDocument/2006/relationships/printerSettings" Target="../printerSettings/printerSettings537.bin"/><Relationship Id="rId12" Type="http://schemas.openxmlformats.org/officeDocument/2006/relationships/printerSettings" Target="../printerSettings/printerSettings542.bin"/><Relationship Id="rId17" Type="http://schemas.openxmlformats.org/officeDocument/2006/relationships/printerSettings" Target="../printerSettings/printerSettings547.bin"/><Relationship Id="rId25" Type="http://schemas.openxmlformats.org/officeDocument/2006/relationships/printerSettings" Target="../printerSettings/printerSettings555.bin"/><Relationship Id="rId2" Type="http://schemas.openxmlformats.org/officeDocument/2006/relationships/printerSettings" Target="../printerSettings/printerSettings532.bin"/><Relationship Id="rId16" Type="http://schemas.openxmlformats.org/officeDocument/2006/relationships/printerSettings" Target="../printerSettings/printerSettings546.bin"/><Relationship Id="rId20" Type="http://schemas.openxmlformats.org/officeDocument/2006/relationships/printerSettings" Target="../printerSettings/printerSettings550.bin"/><Relationship Id="rId1" Type="http://schemas.openxmlformats.org/officeDocument/2006/relationships/printerSettings" Target="../printerSettings/printerSettings531.bin"/><Relationship Id="rId6" Type="http://schemas.openxmlformats.org/officeDocument/2006/relationships/printerSettings" Target="../printerSettings/printerSettings536.bin"/><Relationship Id="rId11" Type="http://schemas.openxmlformats.org/officeDocument/2006/relationships/printerSettings" Target="../printerSettings/printerSettings541.bin"/><Relationship Id="rId24" Type="http://schemas.openxmlformats.org/officeDocument/2006/relationships/printerSettings" Target="../printerSettings/printerSettings554.bin"/><Relationship Id="rId5" Type="http://schemas.openxmlformats.org/officeDocument/2006/relationships/printerSettings" Target="../printerSettings/printerSettings535.bin"/><Relationship Id="rId15" Type="http://schemas.openxmlformats.org/officeDocument/2006/relationships/printerSettings" Target="../printerSettings/printerSettings545.bin"/><Relationship Id="rId23" Type="http://schemas.openxmlformats.org/officeDocument/2006/relationships/printerSettings" Target="../printerSettings/printerSettings553.bin"/><Relationship Id="rId10" Type="http://schemas.openxmlformats.org/officeDocument/2006/relationships/printerSettings" Target="../printerSettings/printerSettings540.bin"/><Relationship Id="rId19" Type="http://schemas.openxmlformats.org/officeDocument/2006/relationships/printerSettings" Target="../printerSettings/printerSettings549.bin"/><Relationship Id="rId4" Type="http://schemas.openxmlformats.org/officeDocument/2006/relationships/printerSettings" Target="../printerSettings/printerSettings534.bin"/><Relationship Id="rId9" Type="http://schemas.openxmlformats.org/officeDocument/2006/relationships/printerSettings" Target="../printerSettings/printerSettings539.bin"/><Relationship Id="rId14" Type="http://schemas.openxmlformats.org/officeDocument/2006/relationships/printerSettings" Target="../printerSettings/printerSettings544.bin"/><Relationship Id="rId22" Type="http://schemas.openxmlformats.org/officeDocument/2006/relationships/printerSettings" Target="../printerSettings/printerSettings552.bin"/><Relationship Id="rId27" Type="http://schemas.openxmlformats.org/officeDocument/2006/relationships/printerSettings" Target="../printerSettings/printerSettings557.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5.bin"/><Relationship Id="rId13" Type="http://schemas.openxmlformats.org/officeDocument/2006/relationships/printerSettings" Target="../printerSettings/printerSettings570.bin"/><Relationship Id="rId18" Type="http://schemas.openxmlformats.org/officeDocument/2006/relationships/printerSettings" Target="../printerSettings/printerSettings575.bin"/><Relationship Id="rId26" Type="http://schemas.openxmlformats.org/officeDocument/2006/relationships/printerSettings" Target="../printerSettings/printerSettings583.bin"/><Relationship Id="rId3" Type="http://schemas.openxmlformats.org/officeDocument/2006/relationships/printerSettings" Target="../printerSettings/printerSettings560.bin"/><Relationship Id="rId21" Type="http://schemas.openxmlformats.org/officeDocument/2006/relationships/printerSettings" Target="../printerSettings/printerSettings578.bin"/><Relationship Id="rId7" Type="http://schemas.openxmlformats.org/officeDocument/2006/relationships/printerSettings" Target="../printerSettings/printerSettings564.bin"/><Relationship Id="rId12" Type="http://schemas.openxmlformats.org/officeDocument/2006/relationships/printerSettings" Target="../printerSettings/printerSettings569.bin"/><Relationship Id="rId17" Type="http://schemas.openxmlformats.org/officeDocument/2006/relationships/printerSettings" Target="../printerSettings/printerSettings574.bin"/><Relationship Id="rId25" Type="http://schemas.openxmlformats.org/officeDocument/2006/relationships/printerSettings" Target="../printerSettings/printerSettings582.bin"/><Relationship Id="rId2" Type="http://schemas.openxmlformats.org/officeDocument/2006/relationships/printerSettings" Target="../printerSettings/printerSettings559.bin"/><Relationship Id="rId16" Type="http://schemas.openxmlformats.org/officeDocument/2006/relationships/printerSettings" Target="../printerSettings/printerSettings573.bin"/><Relationship Id="rId20" Type="http://schemas.openxmlformats.org/officeDocument/2006/relationships/printerSettings" Target="../printerSettings/printerSettings577.bin"/><Relationship Id="rId1" Type="http://schemas.openxmlformats.org/officeDocument/2006/relationships/printerSettings" Target="../printerSettings/printerSettings558.bin"/><Relationship Id="rId6" Type="http://schemas.openxmlformats.org/officeDocument/2006/relationships/printerSettings" Target="../printerSettings/printerSettings563.bin"/><Relationship Id="rId11" Type="http://schemas.openxmlformats.org/officeDocument/2006/relationships/printerSettings" Target="../printerSettings/printerSettings568.bin"/><Relationship Id="rId24" Type="http://schemas.openxmlformats.org/officeDocument/2006/relationships/printerSettings" Target="../printerSettings/printerSettings581.bin"/><Relationship Id="rId5" Type="http://schemas.openxmlformats.org/officeDocument/2006/relationships/printerSettings" Target="../printerSettings/printerSettings562.bin"/><Relationship Id="rId15" Type="http://schemas.openxmlformats.org/officeDocument/2006/relationships/printerSettings" Target="../printerSettings/printerSettings572.bin"/><Relationship Id="rId23" Type="http://schemas.openxmlformats.org/officeDocument/2006/relationships/printerSettings" Target="../printerSettings/printerSettings580.bin"/><Relationship Id="rId10" Type="http://schemas.openxmlformats.org/officeDocument/2006/relationships/printerSettings" Target="../printerSettings/printerSettings567.bin"/><Relationship Id="rId19" Type="http://schemas.openxmlformats.org/officeDocument/2006/relationships/printerSettings" Target="../printerSettings/printerSettings576.bin"/><Relationship Id="rId4" Type="http://schemas.openxmlformats.org/officeDocument/2006/relationships/printerSettings" Target="../printerSettings/printerSettings561.bin"/><Relationship Id="rId9" Type="http://schemas.openxmlformats.org/officeDocument/2006/relationships/printerSettings" Target="../printerSettings/printerSettings566.bin"/><Relationship Id="rId14" Type="http://schemas.openxmlformats.org/officeDocument/2006/relationships/printerSettings" Target="../printerSettings/printerSettings571.bin"/><Relationship Id="rId22" Type="http://schemas.openxmlformats.org/officeDocument/2006/relationships/printerSettings" Target="../printerSettings/printerSettings579.bin"/><Relationship Id="rId27" Type="http://schemas.openxmlformats.org/officeDocument/2006/relationships/printerSettings" Target="../printerSettings/printerSettings584.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92.bin"/><Relationship Id="rId13" Type="http://schemas.openxmlformats.org/officeDocument/2006/relationships/printerSettings" Target="../printerSettings/printerSettings597.bin"/><Relationship Id="rId18" Type="http://schemas.openxmlformats.org/officeDocument/2006/relationships/printerSettings" Target="../printerSettings/printerSettings602.bin"/><Relationship Id="rId26" Type="http://schemas.openxmlformats.org/officeDocument/2006/relationships/printerSettings" Target="../printerSettings/printerSettings610.bin"/><Relationship Id="rId3" Type="http://schemas.openxmlformats.org/officeDocument/2006/relationships/printerSettings" Target="../printerSettings/printerSettings587.bin"/><Relationship Id="rId21" Type="http://schemas.openxmlformats.org/officeDocument/2006/relationships/printerSettings" Target="../printerSettings/printerSettings605.bin"/><Relationship Id="rId7" Type="http://schemas.openxmlformats.org/officeDocument/2006/relationships/printerSettings" Target="../printerSettings/printerSettings591.bin"/><Relationship Id="rId12" Type="http://schemas.openxmlformats.org/officeDocument/2006/relationships/printerSettings" Target="../printerSettings/printerSettings596.bin"/><Relationship Id="rId17" Type="http://schemas.openxmlformats.org/officeDocument/2006/relationships/printerSettings" Target="../printerSettings/printerSettings601.bin"/><Relationship Id="rId25" Type="http://schemas.openxmlformats.org/officeDocument/2006/relationships/printerSettings" Target="../printerSettings/printerSettings609.bin"/><Relationship Id="rId2" Type="http://schemas.openxmlformats.org/officeDocument/2006/relationships/printerSettings" Target="../printerSettings/printerSettings586.bin"/><Relationship Id="rId16" Type="http://schemas.openxmlformats.org/officeDocument/2006/relationships/printerSettings" Target="../printerSettings/printerSettings600.bin"/><Relationship Id="rId20" Type="http://schemas.openxmlformats.org/officeDocument/2006/relationships/printerSettings" Target="../printerSettings/printerSettings604.bin"/><Relationship Id="rId29" Type="http://schemas.openxmlformats.org/officeDocument/2006/relationships/vmlDrawing" Target="../drawings/vmlDrawing27.vml"/><Relationship Id="rId1" Type="http://schemas.openxmlformats.org/officeDocument/2006/relationships/printerSettings" Target="../printerSettings/printerSettings585.bin"/><Relationship Id="rId6" Type="http://schemas.openxmlformats.org/officeDocument/2006/relationships/printerSettings" Target="../printerSettings/printerSettings590.bin"/><Relationship Id="rId11" Type="http://schemas.openxmlformats.org/officeDocument/2006/relationships/printerSettings" Target="../printerSettings/printerSettings595.bin"/><Relationship Id="rId24" Type="http://schemas.openxmlformats.org/officeDocument/2006/relationships/printerSettings" Target="../printerSettings/printerSettings608.bin"/><Relationship Id="rId5" Type="http://schemas.openxmlformats.org/officeDocument/2006/relationships/printerSettings" Target="../printerSettings/printerSettings589.bin"/><Relationship Id="rId15" Type="http://schemas.openxmlformats.org/officeDocument/2006/relationships/printerSettings" Target="../printerSettings/printerSettings599.bin"/><Relationship Id="rId23" Type="http://schemas.openxmlformats.org/officeDocument/2006/relationships/printerSettings" Target="../printerSettings/printerSettings607.bin"/><Relationship Id="rId28" Type="http://schemas.openxmlformats.org/officeDocument/2006/relationships/drawing" Target="../drawings/drawing1.xml"/><Relationship Id="rId10" Type="http://schemas.openxmlformats.org/officeDocument/2006/relationships/printerSettings" Target="../printerSettings/printerSettings594.bin"/><Relationship Id="rId19" Type="http://schemas.openxmlformats.org/officeDocument/2006/relationships/printerSettings" Target="../printerSettings/printerSettings603.bin"/><Relationship Id="rId4" Type="http://schemas.openxmlformats.org/officeDocument/2006/relationships/printerSettings" Target="../printerSettings/printerSettings588.bin"/><Relationship Id="rId9" Type="http://schemas.openxmlformats.org/officeDocument/2006/relationships/printerSettings" Target="../printerSettings/printerSettings593.bin"/><Relationship Id="rId14" Type="http://schemas.openxmlformats.org/officeDocument/2006/relationships/printerSettings" Target="../printerSettings/printerSettings598.bin"/><Relationship Id="rId22" Type="http://schemas.openxmlformats.org/officeDocument/2006/relationships/printerSettings" Target="../printerSettings/printerSettings606.bin"/><Relationship Id="rId27" Type="http://schemas.openxmlformats.org/officeDocument/2006/relationships/printerSettings" Target="../printerSettings/printerSettings611.bin"/><Relationship Id="rId30" Type="http://schemas.openxmlformats.org/officeDocument/2006/relationships/comments" Target="../comments2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612.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15.bin"/><Relationship Id="rId7" Type="http://schemas.openxmlformats.org/officeDocument/2006/relationships/vmlDrawing" Target="../drawings/vmlDrawing28.vml"/><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6" Type="http://schemas.openxmlformats.org/officeDocument/2006/relationships/printerSettings" Target="../printerSettings/printerSettings618.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21.bin"/><Relationship Id="rId2" Type="http://schemas.openxmlformats.org/officeDocument/2006/relationships/printerSettings" Target="../printerSettings/printerSettings620.bin"/><Relationship Id="rId1" Type="http://schemas.openxmlformats.org/officeDocument/2006/relationships/printerSettings" Target="../printerSettings/printerSettings619.bin"/><Relationship Id="rId6" Type="http://schemas.openxmlformats.org/officeDocument/2006/relationships/printerSettings" Target="../printerSettings/printerSettings624.bin"/><Relationship Id="rId5" Type="http://schemas.openxmlformats.org/officeDocument/2006/relationships/printerSettings" Target="../printerSettings/printerSettings623.bin"/><Relationship Id="rId4" Type="http://schemas.openxmlformats.org/officeDocument/2006/relationships/printerSettings" Target="../printerSettings/printerSettings6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E1" sqref="E1:F1"/>
    </sheetView>
  </sheetViews>
  <sheetFormatPr defaultColWidth="9" defaultRowHeight="13.2"/>
  <cols>
    <col min="1" max="1" width="7.88671875" style="105" customWidth="1"/>
    <col min="2" max="4" width="9" style="105" customWidth="1"/>
    <col min="5" max="6" width="9" style="105"/>
    <col min="7" max="8" width="13" style="105" bestFit="1" customWidth="1"/>
    <col min="9" max="9" width="13.88671875" style="105" customWidth="1"/>
    <col min="10" max="10" width="24" style="105" customWidth="1"/>
    <col min="11" max="16" width="9" style="105"/>
    <col min="17" max="17" width="10" style="105" bestFit="1" customWidth="1"/>
    <col min="18" max="16384" width="9" style="105"/>
  </cols>
  <sheetData>
    <row r="1" spans="1:13">
      <c r="A1" s="111" t="s">
        <v>46</v>
      </c>
      <c r="B1" s="285"/>
      <c r="C1" s="285"/>
      <c r="D1" s="285"/>
      <c r="E1" s="286" t="s">
        <v>295</v>
      </c>
      <c r="F1" s="286" t="s">
        <v>295</v>
      </c>
      <c r="G1" s="285"/>
    </row>
    <row r="2" spans="1:13">
      <c r="B2" s="285"/>
      <c r="C2" s="285"/>
      <c r="D2" s="285"/>
      <c r="E2" s="287" t="s">
        <v>227</v>
      </c>
      <c r="F2" s="287" t="s">
        <v>88</v>
      </c>
      <c r="G2" s="287" t="s">
        <v>226</v>
      </c>
      <c r="I2" s="730" t="s">
        <v>481</v>
      </c>
      <c r="J2" s="730"/>
      <c r="K2" s="730"/>
    </row>
    <row r="3" spans="1:13">
      <c r="A3" s="288" t="s">
        <v>225</v>
      </c>
      <c r="B3" s="288" t="s">
        <v>224</v>
      </c>
      <c r="C3" s="288" t="s">
        <v>223</v>
      </c>
      <c r="D3" s="288" t="s">
        <v>88</v>
      </c>
      <c r="E3" s="288" t="s">
        <v>222</v>
      </c>
      <c r="F3" s="288" t="s">
        <v>221</v>
      </c>
      <c r="G3" s="288" t="s">
        <v>88</v>
      </c>
      <c r="I3" s="726" t="s">
        <v>262</v>
      </c>
      <c r="J3" s="726" t="s">
        <v>482</v>
      </c>
      <c r="K3" s="726" t="s">
        <v>751</v>
      </c>
      <c r="L3" s="726" t="s">
        <v>750</v>
      </c>
    </row>
    <row r="4" spans="1:13" ht="14.4">
      <c r="A4" s="287" t="str">
        <f t="shared" ref="A4:A16" si="0">VALUE(LEFT(A7,4))-1&amp;RIGHT(A7,3)</f>
        <v>2015:T1</v>
      </c>
      <c r="B4" s="108"/>
      <c r="C4" s="108"/>
      <c r="D4" s="109"/>
      <c r="E4" s="110"/>
      <c r="F4" s="110"/>
      <c r="G4" s="109"/>
      <c r="I4" s="1461" t="s">
        <v>794</v>
      </c>
      <c r="J4" s="1462" t="s">
        <v>483</v>
      </c>
      <c r="K4" s="1463">
        <v>3.3869999999999997E-2</v>
      </c>
      <c r="L4" s="728">
        <v>3.2779999999999997E-2</v>
      </c>
    </row>
    <row r="5" spans="1:13" ht="14.4">
      <c r="A5" s="287" t="str">
        <f t="shared" si="0"/>
        <v>2015:T2</v>
      </c>
      <c r="B5" s="108">
        <v>2730</v>
      </c>
      <c r="C5" s="108">
        <v>127</v>
      </c>
      <c r="D5" s="109">
        <f t="shared" ref="D5" si="1">B5/C5*1000</f>
        <v>21496.062992125986</v>
      </c>
      <c r="E5" s="110">
        <v>1.0493345635689484</v>
      </c>
      <c r="F5" s="110">
        <v>1.0104337467682525</v>
      </c>
      <c r="G5" s="109">
        <f t="shared" ref="G5" si="2">D5*E5*F5</f>
        <v>22791.911332893673</v>
      </c>
      <c r="I5" s="1382" t="s">
        <v>752</v>
      </c>
      <c r="J5" s="727" t="s">
        <v>484</v>
      </c>
      <c r="K5" s="728">
        <v>2.1150000000000001E-3</v>
      </c>
      <c r="L5" s="728">
        <v>1.874E-3</v>
      </c>
    </row>
    <row r="6" spans="1:13" ht="14.4">
      <c r="A6" s="287" t="str">
        <f t="shared" si="0"/>
        <v>2015:T3</v>
      </c>
      <c r="B6" s="108">
        <v>2730</v>
      </c>
      <c r="C6" s="108">
        <v>127</v>
      </c>
      <c r="D6" s="109">
        <f t="shared" ref="D6" si="3">B6/C6*1000</f>
        <v>21496.062992125986</v>
      </c>
      <c r="E6" s="110">
        <v>1.0493345635689484</v>
      </c>
      <c r="F6" s="110">
        <v>1.0104337467682525</v>
      </c>
      <c r="G6" s="109">
        <f t="shared" ref="G6" si="4">D6*E6*F6</f>
        <v>22791.911332893673</v>
      </c>
      <c r="I6" s="1382" t="s">
        <v>752</v>
      </c>
      <c r="J6" s="727" t="s">
        <v>485</v>
      </c>
      <c r="K6" s="728">
        <v>1.6919999999999999E-3</v>
      </c>
      <c r="L6" s="728">
        <v>1.4989999999999999E-3</v>
      </c>
    </row>
    <row r="7" spans="1:13" ht="14.4">
      <c r="A7" s="287" t="str">
        <f t="shared" si="0"/>
        <v>2016:T1</v>
      </c>
      <c r="B7" s="108">
        <v>2730</v>
      </c>
      <c r="C7" s="108">
        <v>127</v>
      </c>
      <c r="D7" s="109">
        <f t="shared" ref="D7" si="5">B7/C7*1000</f>
        <v>21496.062992125986</v>
      </c>
      <c r="E7" s="110">
        <v>1.0493345635689484</v>
      </c>
      <c r="F7" s="110">
        <v>1.0104337467682525</v>
      </c>
      <c r="G7" s="109">
        <f t="shared" ref="G7" si="6">D7*E7*F7</f>
        <v>22791.911332893673</v>
      </c>
      <c r="I7" s="1382" t="s">
        <v>752</v>
      </c>
      <c r="J7" s="727" t="s">
        <v>486</v>
      </c>
      <c r="K7" s="728">
        <v>2.2079999999999999E-3</v>
      </c>
      <c r="L7" s="728">
        <v>1.9680000000000001E-3</v>
      </c>
    </row>
    <row r="8" spans="1:13" ht="14.4">
      <c r="A8" s="287" t="str">
        <f t="shared" si="0"/>
        <v>2016:T2</v>
      </c>
      <c r="B8" s="108">
        <v>2730</v>
      </c>
      <c r="C8" s="108">
        <v>127</v>
      </c>
      <c r="D8" s="109">
        <f t="shared" ref="D8:D17" si="7">B8/C8*1000</f>
        <v>21496.062992125986</v>
      </c>
      <c r="E8" s="110">
        <v>1.0493345635689484</v>
      </c>
      <c r="F8" s="110">
        <v>1.0104337467682525</v>
      </c>
      <c r="G8" s="109">
        <f t="shared" ref="G8:G17" si="8">D8*E8*F8</f>
        <v>22791.911332893673</v>
      </c>
      <c r="I8" s="1383" t="s">
        <v>752</v>
      </c>
      <c r="J8" s="729" t="s">
        <v>487</v>
      </c>
      <c r="K8" s="810">
        <v>4.1100000000000002E-4</v>
      </c>
      <c r="L8" s="810">
        <v>3.6400000000000001E-4</v>
      </c>
    </row>
    <row r="9" spans="1:13" ht="14.4">
      <c r="A9" s="287" t="str">
        <f t="shared" si="0"/>
        <v>2016:T3</v>
      </c>
      <c r="B9" s="108">
        <v>2633</v>
      </c>
      <c r="C9" s="108">
        <v>104</v>
      </c>
      <c r="D9" s="109">
        <f t="shared" si="7"/>
        <v>25317.307692307695</v>
      </c>
      <c r="E9" s="110">
        <v>1.0496469073826153</v>
      </c>
      <c r="F9" s="110">
        <v>1.0139258884013584</v>
      </c>
      <c r="G9" s="109">
        <f t="shared" si="8"/>
        <v>26944.30353565581</v>
      </c>
      <c r="K9" s="1359">
        <f t="shared" ref="K9:L9" si="9">SUM(K4:K8)</f>
        <v>4.0295999999999998E-2</v>
      </c>
      <c r="L9" s="1359">
        <f t="shared" si="9"/>
        <v>3.8484999999999998E-2</v>
      </c>
      <c r="M9" s="1359">
        <f>K9-L9</f>
        <v>1.8110000000000001E-3</v>
      </c>
    </row>
    <row r="10" spans="1:13" ht="14.4">
      <c r="A10" s="287" t="str">
        <f t="shared" si="0"/>
        <v>2017:T1</v>
      </c>
      <c r="B10" s="108">
        <v>2930</v>
      </c>
      <c r="C10" s="108">
        <v>111</v>
      </c>
      <c r="D10" s="109">
        <f t="shared" si="7"/>
        <v>26396.396396396398</v>
      </c>
      <c r="E10" s="110">
        <v>1.0499305943858701</v>
      </c>
      <c r="F10" s="110">
        <v>1.0168638908427536</v>
      </c>
      <c r="G10" s="109">
        <f t="shared" si="8"/>
        <v>28181.756507330076</v>
      </c>
      <c r="K10" s="412"/>
    </row>
    <row r="11" spans="1:13" ht="14.4">
      <c r="A11" s="287" t="str">
        <f t="shared" si="0"/>
        <v>2017:T2</v>
      </c>
      <c r="B11" s="108">
        <v>4252</v>
      </c>
      <c r="C11" s="108">
        <v>142</v>
      </c>
      <c r="D11" s="109">
        <f t="shared" si="7"/>
        <v>29943.661971830985</v>
      </c>
      <c r="E11" s="110">
        <v>1.0468404621219789</v>
      </c>
      <c r="F11" s="110">
        <v>1.0175756738155093</v>
      </c>
      <c r="G11" s="109">
        <f t="shared" si="8"/>
        <v>31897.168171950474</v>
      </c>
      <c r="K11" s="412"/>
    </row>
    <row r="12" spans="1:13" ht="14.4">
      <c r="A12" s="287" t="str">
        <f t="shared" si="0"/>
        <v>2017:T3</v>
      </c>
      <c r="B12" s="108">
        <v>4476</v>
      </c>
      <c r="C12" s="108">
        <v>122</v>
      </c>
      <c r="D12" s="109">
        <f t="shared" si="7"/>
        <v>36688.524590163935</v>
      </c>
      <c r="E12" s="110">
        <v>1.0401295567011255</v>
      </c>
      <c r="F12" s="110">
        <v>1.0165846036825341</v>
      </c>
      <c r="G12" s="109">
        <f t="shared" si="8"/>
        <v>38793.70087428284</v>
      </c>
      <c r="K12" s="412"/>
    </row>
    <row r="13" spans="1:13" ht="14.4">
      <c r="A13" s="287" t="str">
        <f t="shared" si="0"/>
        <v>2018:T1</v>
      </c>
      <c r="B13" s="108">
        <v>3823</v>
      </c>
      <c r="C13" s="108">
        <v>155</v>
      </c>
      <c r="D13" s="109">
        <f t="shared" si="7"/>
        <v>24664.516129032258</v>
      </c>
      <c r="E13" s="110">
        <v>1.0273975465448075</v>
      </c>
      <c r="F13" s="110">
        <v>1.0135537460163901</v>
      </c>
      <c r="G13" s="109">
        <f t="shared" si="8"/>
        <v>25683.718851221041</v>
      </c>
      <c r="K13" s="412"/>
    </row>
    <row r="14" spans="1:13" ht="14.4">
      <c r="A14" s="287" t="str">
        <f t="shared" si="0"/>
        <v>2018:T2</v>
      </c>
      <c r="B14" s="108">
        <v>4964</v>
      </c>
      <c r="C14" s="108">
        <v>176</v>
      </c>
      <c r="D14" s="109">
        <f t="shared" si="7"/>
        <v>28204.545454545452</v>
      </c>
      <c r="E14" s="110">
        <v>1.0188854786465409</v>
      </c>
      <c r="F14" s="110">
        <v>1.0110903204198785</v>
      </c>
      <c r="G14" s="109">
        <f t="shared" si="8"/>
        <v>29055.906571345047</v>
      </c>
      <c r="K14" s="412"/>
    </row>
    <row r="15" spans="1:13" ht="14.4">
      <c r="A15" s="287" t="str">
        <f t="shared" si="0"/>
        <v>2018:T3</v>
      </c>
      <c r="B15" s="108">
        <v>4497</v>
      </c>
      <c r="C15" s="108">
        <v>139</v>
      </c>
      <c r="D15" s="109">
        <f t="shared" si="7"/>
        <v>32352.517985611514</v>
      </c>
      <c r="E15" s="110">
        <v>1.0131802705258308</v>
      </c>
      <c r="F15" s="110">
        <v>1.0089552250271785</v>
      </c>
      <c r="G15" s="109">
        <f t="shared" si="8"/>
        <v>33072.475645346538</v>
      </c>
      <c r="K15" s="412"/>
    </row>
    <row r="16" spans="1:13" ht="14.4">
      <c r="A16" s="287" t="str">
        <f t="shared" si="0"/>
        <v>2019:T1</v>
      </c>
      <c r="B16" s="108">
        <v>3477</v>
      </c>
      <c r="C16" s="108">
        <v>101</v>
      </c>
      <c r="D16" s="109">
        <f t="shared" si="7"/>
        <v>34425.742574257427</v>
      </c>
      <c r="E16" s="110">
        <v>1.0073853384699665</v>
      </c>
      <c r="F16" s="110">
        <v>1.005941754322111</v>
      </c>
      <c r="G16" s="109">
        <f t="shared" si="8"/>
        <v>34886.048305829972</v>
      </c>
      <c r="K16" s="412"/>
    </row>
    <row r="17" spans="1:20" ht="14.4">
      <c r="A17" s="287" t="str">
        <f>VALUE(LEFT(A20,4))-1&amp;RIGHT(A20,3)</f>
        <v>2019:T2</v>
      </c>
      <c r="B17" s="108">
        <v>3477</v>
      </c>
      <c r="C17" s="108">
        <v>101</v>
      </c>
      <c r="D17" s="109">
        <f t="shared" si="7"/>
        <v>34425.742574257427</v>
      </c>
      <c r="E17" s="110">
        <v>1.0034762363504388</v>
      </c>
      <c r="F17" s="110">
        <v>1.0030840332947784</v>
      </c>
      <c r="G17" s="109">
        <f t="shared" si="8"/>
        <v>34651.953800768511</v>
      </c>
      <c r="K17" s="412"/>
    </row>
    <row r="18" spans="1:20" ht="14.4">
      <c r="A18" s="287" t="str">
        <f>IF(VALUE(RIGHT(A19,1))=1,TEXT(LEFT(A19,4)-1,"####")&amp;":T3",IF(VALUE(RIGHT(A19,1))=2,TEXT(LEFT(A19,4),"####")&amp;":T1",TEXT(LEFT(A19,4),"####")&amp;":T2"))</f>
        <v>2019:T3</v>
      </c>
      <c r="B18" s="108">
        <v>3477</v>
      </c>
      <c r="C18" s="108">
        <v>101</v>
      </c>
      <c r="D18" s="109">
        <v>34425.742574257427</v>
      </c>
      <c r="E18" s="110">
        <v>0.99984376333233749</v>
      </c>
      <c r="F18" s="110">
        <v>0.99968961545761359</v>
      </c>
      <c r="G18" s="109">
        <v>34409.680462023505</v>
      </c>
      <c r="K18" s="412"/>
    </row>
    <row r="19" spans="1:20" ht="14.4">
      <c r="A19" s="287" t="str">
        <f>IF(VALUE(RIGHT(A20,1))=1,TEXT(LEFT(A20,4)-1,"####")&amp;":T3",IF(VALUE(RIGHT(A20,1))=2,TEXT(LEFT(A20,4),"####")&amp;":T1",TEXT(LEFT(A20,4),"####")&amp;":T2"))</f>
        <v>2020:T1</v>
      </c>
      <c r="B19" s="108">
        <v>3477</v>
      </c>
      <c r="C19" s="108">
        <v>101</v>
      </c>
      <c r="D19" s="109">
        <v>34425.742574257427</v>
      </c>
      <c r="E19" s="110">
        <v>0.99984376333233749</v>
      </c>
      <c r="F19" s="110">
        <v>0.99968961545761359</v>
      </c>
      <c r="G19" s="109">
        <v>34409.680462023505</v>
      </c>
      <c r="K19" s="412"/>
    </row>
    <row r="20" spans="1:20" ht="14.4">
      <c r="A20" s="333" t="s">
        <v>769</v>
      </c>
      <c r="B20" s="108">
        <v>3477</v>
      </c>
      <c r="C20" s="108">
        <v>101</v>
      </c>
      <c r="D20" s="109">
        <v>34425.742574257427</v>
      </c>
      <c r="E20" s="110">
        <v>0.99984376333233749</v>
      </c>
      <c r="F20" s="110">
        <v>0.99968961545761359</v>
      </c>
      <c r="G20" s="109">
        <v>34409.680462023505</v>
      </c>
      <c r="K20" s="412"/>
    </row>
    <row r="21" spans="1:20">
      <c r="A21" s="285"/>
    </row>
    <row r="22" spans="1:20">
      <c r="A22" s="287" t="s">
        <v>127</v>
      </c>
      <c r="B22" s="109">
        <f>SUM(B4:B21)</f>
        <v>55880</v>
      </c>
      <c r="C22" s="109">
        <f>SUM(C4:C21)</f>
        <v>1962</v>
      </c>
      <c r="D22" s="109">
        <f>B22/C22*1000</f>
        <v>28481.141692150868</v>
      </c>
    </row>
    <row r="23" spans="1:20">
      <c r="G23" s="711" t="s">
        <v>475</v>
      </c>
      <c r="H23" s="711" t="s">
        <v>536</v>
      </c>
    </row>
    <row r="24" spans="1:20">
      <c r="A24" s="289" t="s">
        <v>256</v>
      </c>
      <c r="B24" s="285"/>
      <c r="C24" s="285"/>
      <c r="D24" s="285"/>
      <c r="E24" s="285"/>
      <c r="F24" s="290" t="s">
        <v>220</v>
      </c>
      <c r="G24" s="109">
        <f>SUMPRODUCT(G4:G20,$C$4:$C$20)/$C$22</f>
        <v>29516.95431711011</v>
      </c>
    </row>
    <row r="25" spans="1:20">
      <c r="A25" s="334" t="str">
        <f>"Onleveling to AAD of "&amp;TEXT(DATE(LEFT($A$20,4)*1,CHOOSE(RIGHT($A$20,1)*1,3,7,11),1),"m/d/yy")</f>
        <v>Onleveling to AAD of 7/1/20</v>
      </c>
      <c r="B25" s="334"/>
      <c r="C25" s="334"/>
      <c r="D25" s="285"/>
      <c r="E25" s="285"/>
      <c r="F25" s="290" t="s">
        <v>219</v>
      </c>
      <c r="G25" s="109">
        <f>SUMPRODUCT(G15:G20,$C$15:$C$20)/SUM($C$15:$C$20)</f>
        <v>34233.766315935929</v>
      </c>
    </row>
    <row r="26" spans="1:20">
      <c r="A26" s="291" t="s">
        <v>274</v>
      </c>
      <c r="B26" s="285"/>
      <c r="C26" s="285"/>
      <c r="D26" s="285"/>
      <c r="E26" s="285"/>
      <c r="F26" s="290" t="s">
        <v>218</v>
      </c>
      <c r="G26" s="109">
        <f>TRIMMEAN($G$15:$G$20,2/COUNT(G15:G20))</f>
        <v>34470.248796709755</v>
      </c>
      <c r="N26" s="329"/>
      <c r="O26" s="329"/>
      <c r="P26" s="329"/>
      <c r="Q26" s="329"/>
      <c r="R26" s="329"/>
      <c r="S26" s="329"/>
      <c r="T26" s="329"/>
    </row>
    <row r="27" spans="1:20">
      <c r="A27" s="291" t="s">
        <v>275</v>
      </c>
      <c r="B27" s="285"/>
      <c r="C27" s="285"/>
      <c r="D27" s="285"/>
      <c r="E27" s="285"/>
      <c r="F27" s="290" t="s">
        <v>217</v>
      </c>
      <c r="G27" s="337">
        <f>ROUNDUP(AVERAGE(G26),-2)</f>
        <v>34500</v>
      </c>
      <c r="N27" s="329"/>
      <c r="O27" s="329"/>
      <c r="P27" s="329"/>
      <c r="Q27" s="329"/>
      <c r="R27" s="329"/>
    </row>
    <row r="28" spans="1:20">
      <c r="A28" s="291" t="s">
        <v>276</v>
      </c>
      <c r="B28" s="285"/>
      <c r="C28" s="285"/>
      <c r="D28" s="285"/>
      <c r="E28" s="285"/>
      <c r="F28" s="290" t="s">
        <v>474</v>
      </c>
      <c r="G28" s="336">
        <v>1.6</v>
      </c>
      <c r="Q28" s="329"/>
      <c r="T28" s="329"/>
    </row>
    <row r="29" spans="1:20" ht="14.4">
      <c r="A29" s="291" t="s">
        <v>300</v>
      </c>
      <c r="B29" s="285"/>
      <c r="C29" s="285"/>
      <c r="D29" s="285"/>
      <c r="E29" s="285"/>
      <c r="F29" s="292" t="s">
        <v>231</v>
      </c>
      <c r="G29" s="284">
        <f>SUM(K4:K8)/65%</f>
        <v>6.1993846153846149E-2</v>
      </c>
      <c r="J29" s="725"/>
      <c r="K29" s="725"/>
      <c r="L29" s="725"/>
      <c r="M29" s="725"/>
      <c r="N29" s="725"/>
    </row>
    <row r="30" spans="1:20">
      <c r="A30" s="291"/>
      <c r="B30" s="285"/>
      <c r="C30" s="285"/>
      <c r="D30" s="285"/>
      <c r="E30" s="285"/>
      <c r="F30" s="293" t="s">
        <v>232</v>
      </c>
      <c r="G30" s="109">
        <f>G27*G28/(1-G29)</f>
        <v>58848.227992599692</v>
      </c>
    </row>
    <row r="31" spans="1:20">
      <c r="A31" s="285"/>
      <c r="B31" s="285"/>
      <c r="C31" s="285"/>
      <c r="D31" s="285"/>
      <c r="E31" s="285"/>
      <c r="F31" s="290" t="s">
        <v>216</v>
      </c>
      <c r="G31" s="337">
        <v>53900</v>
      </c>
    </row>
    <row r="32" spans="1:20">
      <c r="A32" s="285"/>
      <c r="B32" s="285"/>
      <c r="C32" s="285"/>
      <c r="D32" s="285"/>
      <c r="E32" s="285"/>
      <c r="F32" s="290" t="s">
        <v>228</v>
      </c>
      <c r="G32" s="107">
        <f>ROUND(G30/G31,2)</f>
        <v>1.0900000000000001</v>
      </c>
    </row>
    <row r="33" spans="1:7">
      <c r="A33" s="285"/>
      <c r="B33" s="285"/>
      <c r="C33" s="285"/>
      <c r="D33" s="285"/>
      <c r="E33" s="285"/>
      <c r="F33" s="290" t="s">
        <v>214</v>
      </c>
      <c r="G33" s="106">
        <f>ROUND(G34/G32,2)</f>
        <v>0.83</v>
      </c>
    </row>
    <row r="34" spans="1:7">
      <c r="A34" s="285"/>
      <c r="B34" s="285"/>
      <c r="C34" s="285"/>
      <c r="D34" s="285"/>
      <c r="E34" s="285"/>
      <c r="F34" s="290" t="s">
        <v>215</v>
      </c>
      <c r="G34" s="283">
        <v>0.9</v>
      </c>
    </row>
  </sheetData>
  <customSheetViews>
    <customSheetView guid="{B070D993-A558-4B1C-AC4E-67FBCE430B77}">
      <selection activeCell="E1" sqref="E1:F1"/>
      <pageMargins left="0.7" right="0.7" top="0.75" bottom="0.75" header="0.3" footer="0.3"/>
      <pageSetup orientation="portrait" r:id="rId1"/>
    </customSheetView>
    <customSheetView guid="{66336E0E-D3CE-4BCD-8706-2E622954FB7A}" topLeftCell="E1">
      <selection activeCell="K4" sqref="K4"/>
      <pageMargins left="0.7" right="0.7" top="0.75" bottom="0.75" header="0.3" footer="0.3"/>
      <pageSetup orientation="portrait" r:id="rId2"/>
    </customSheetView>
    <customSheetView guid="{8F017303-F4E6-4F2E-AE6E-4863CE4BAD60}" showPageBreaks="1">
      <selection activeCell="I27" sqref="I27"/>
      <pageMargins left="0.7" right="0.7" top="0.75" bottom="0.75" header="0.3" footer="0.3"/>
      <pageSetup orientation="portrait" r:id="rId3"/>
    </customSheetView>
    <customSheetView guid="{2D067A2B-544F-4687-B463-591ABEF3DC76}">
      <selection activeCell="I5" sqref="I5"/>
      <pageMargins left="0.7" right="0.7" top="0.75" bottom="0.75" header="0.3" footer="0.3"/>
      <pageSetup orientation="portrait" r:id="rId4"/>
    </customSheetView>
    <customSheetView guid="{DEED4BF7-CD74-46B8-9246-650AA2D336A3}">
      <selection activeCell="G29" sqref="G29"/>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1A9FFAA3-8773-4515-8E34-9D2DD27FCA39}">
      <selection activeCell="A2" sqref="A2"/>
      <pageMargins left="0.7" right="0.7" top="0.75" bottom="0.75" header="0.3" footer="0.3"/>
      <pageSetup orientation="portrait" r:id="rId24"/>
    </customSheetView>
    <customSheetView guid="{C35CCEBD-5DD6-40D5-B0B9-29A308324E1F}">
      <selection activeCell="K4" sqref="K4"/>
      <pageMargins left="0.7" right="0.7" top="0.75" bottom="0.75" header="0.3" footer="0.3"/>
      <pageSetup orientation="portrait" r:id="rId25"/>
    </customSheetView>
    <customSheetView guid="{4C13BEF0-D969-4F7C-9C90-218A9EA7683E}">
      <selection activeCell="I27" sqref="I27"/>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G31" sqref="G31"/>
    </sheetView>
  </sheetViews>
  <sheetFormatPr defaultColWidth="9" defaultRowHeight="13.2"/>
  <cols>
    <col min="1" max="1" width="8" style="105" customWidth="1"/>
    <col min="2" max="2" width="9.6640625" style="105" bestFit="1" customWidth="1"/>
    <col min="3" max="4" width="9" style="105" customWidth="1"/>
    <col min="5" max="6" width="9" style="105"/>
    <col min="7" max="8" width="13" style="105" bestFit="1" customWidth="1"/>
    <col min="9" max="9" width="19.88671875" style="105" bestFit="1" customWidth="1"/>
    <col min="10" max="16384" width="9" style="105"/>
  </cols>
  <sheetData>
    <row r="1" spans="1:16">
      <c r="A1" s="294" t="s">
        <v>5</v>
      </c>
      <c r="B1" s="335"/>
      <c r="C1" s="285"/>
      <c r="D1" s="285"/>
      <c r="E1" s="286" t="str">
        <f>'Sev Template'!E1</f>
        <v>Wtd</v>
      </c>
      <c r="F1" s="286" t="str">
        <f>'Sev Template'!F1</f>
        <v>Wtd</v>
      </c>
      <c r="G1" s="285"/>
      <c r="L1" s="1486" t="s">
        <v>763</v>
      </c>
      <c r="M1" s="445"/>
      <c r="O1" s="445"/>
      <c r="P1" s="445" t="s">
        <v>344</v>
      </c>
    </row>
    <row r="2" spans="1:16">
      <c r="A2" s="295"/>
      <c r="B2" s="285"/>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 t="shared" ref="A4:A18" si="0">IF(VALUE(RIGHT(A5,1))=1,TEXT(LEFT(A5,4)-1,"####")&amp;":T3",IF(VALUE(RIGHT(A5,1))=2,TEXT(LEFT(A5,4),"####")&amp;":T1",TEXT(LEFT(A5,4),"####")&amp;":T2"))</f>
        <v>2015:T1</v>
      </c>
      <c r="B4" s="330"/>
      <c r="C4" s="330"/>
      <c r="D4" s="109" t="str">
        <f>IFERROR(B4/C4*1000,"")</f>
        <v/>
      </c>
      <c r="E4" s="282"/>
      <c r="F4" s="282"/>
      <c r="G4" s="109" t="str">
        <f>IFERROR(D4*E4*F4,"")</f>
        <v/>
      </c>
      <c r="L4" s="445" t="s">
        <v>340</v>
      </c>
      <c r="M4" s="445" t="s">
        <v>341</v>
      </c>
      <c r="N4" s="492" t="s">
        <v>348</v>
      </c>
      <c r="O4" s="445" t="s">
        <v>341</v>
      </c>
      <c r="P4" s="445" t="s">
        <v>341</v>
      </c>
    </row>
    <row r="5" spans="1:16">
      <c r="A5" s="287" t="str">
        <f t="shared" si="0"/>
        <v>2015:T2</v>
      </c>
      <c r="B5" s="330"/>
      <c r="C5" s="330"/>
      <c r="D5" s="109" t="str">
        <f t="shared" ref="D5:D20" si="1">IFERROR(B5/C5*1000,"")</f>
        <v/>
      </c>
      <c r="E5" s="282"/>
      <c r="F5" s="282"/>
      <c r="G5" s="109" t="str">
        <f t="shared" ref="G5:G20" si="2">IFERROR(D5*E5*F5,"")</f>
        <v/>
      </c>
      <c r="L5" s="445" t="s">
        <v>144</v>
      </c>
      <c r="M5" s="445" t="s">
        <v>343</v>
      </c>
      <c r="N5" s="445" t="s">
        <v>99</v>
      </c>
      <c r="O5" s="445" t="s">
        <v>343</v>
      </c>
      <c r="P5" s="445" t="s">
        <v>347</v>
      </c>
    </row>
    <row r="6" spans="1:16">
      <c r="A6" s="287" t="str">
        <f t="shared" si="0"/>
        <v>2015:T3</v>
      </c>
      <c r="B6" s="330"/>
      <c r="C6" s="330"/>
      <c r="D6" s="109" t="str">
        <f t="shared" si="1"/>
        <v/>
      </c>
      <c r="E6" s="282"/>
      <c r="F6" s="282"/>
      <c r="G6" s="109" t="str">
        <f t="shared" si="2"/>
        <v/>
      </c>
      <c r="L6" s="445"/>
      <c r="M6" s="445"/>
      <c r="N6" s="445"/>
      <c r="O6" s="445"/>
      <c r="P6" s="445"/>
    </row>
    <row r="7" spans="1:16">
      <c r="A7" s="287" t="str">
        <f t="shared" si="0"/>
        <v>2016:T1</v>
      </c>
      <c r="B7" s="1469">
        <v>82293</v>
      </c>
      <c r="C7" s="1469">
        <v>1811</v>
      </c>
      <c r="D7" s="109">
        <f t="shared" si="1"/>
        <v>45440.640530093871</v>
      </c>
      <c r="E7" s="1470">
        <v>1.0494935431925287</v>
      </c>
      <c r="F7" s="1470">
        <v>1.0084819184449978</v>
      </c>
      <c r="G7" s="109">
        <f t="shared" si="2"/>
        <v>48094.158631773353</v>
      </c>
      <c r="L7" s="1476">
        <v>42248</v>
      </c>
      <c r="M7" s="1477">
        <v>465</v>
      </c>
      <c r="N7" s="1470">
        <v>1.0005487844301073</v>
      </c>
      <c r="O7" s="378">
        <f t="shared" ref="O7:O38" si="3">M7*N7</f>
        <v>465.25518475999991</v>
      </c>
      <c r="P7" s="1470">
        <v>1.075</v>
      </c>
    </row>
    <row r="8" spans="1:16">
      <c r="A8" s="287" t="str">
        <f t="shared" si="0"/>
        <v>2016:T2</v>
      </c>
      <c r="B8" s="1469">
        <v>88434</v>
      </c>
      <c r="C8" s="1469">
        <v>2097</v>
      </c>
      <c r="D8" s="109">
        <f t="shared" si="1"/>
        <v>42171.673819742486</v>
      </c>
      <c r="E8" s="1470">
        <v>1.0468679284816897</v>
      </c>
      <c r="F8" s="1470">
        <v>1.0193987279134433</v>
      </c>
      <c r="G8" s="109">
        <f t="shared" si="2"/>
        <v>45004.591204540404</v>
      </c>
      <c r="L8" s="105">
        <f t="shared" ref="L8:L39" si="4">EDATE(L7,1)</f>
        <v>42278</v>
      </c>
      <c r="M8" s="1477">
        <v>426</v>
      </c>
      <c r="N8" s="1470">
        <v>1.0010978700245654</v>
      </c>
      <c r="O8" s="378">
        <f t="shared" si="3"/>
        <v>426.46769263046485</v>
      </c>
      <c r="P8" s="1470">
        <v>1.075</v>
      </c>
    </row>
    <row r="9" spans="1:16">
      <c r="A9" s="287" t="str">
        <f t="shared" si="0"/>
        <v>2016:T3</v>
      </c>
      <c r="B9" s="1469">
        <v>85191</v>
      </c>
      <c r="C9" s="1469">
        <v>1925</v>
      </c>
      <c r="D9" s="109">
        <f t="shared" si="1"/>
        <v>44255.06493506494</v>
      </c>
      <c r="E9" s="1470">
        <v>1.0440342209939233</v>
      </c>
      <c r="F9" s="1470">
        <v>1.0269437399647685</v>
      </c>
      <c r="G9" s="109">
        <f t="shared" si="2"/>
        <v>47448.705477575844</v>
      </c>
      <c r="L9" s="105">
        <f t="shared" si="4"/>
        <v>42309</v>
      </c>
      <c r="M9" s="1477">
        <v>364</v>
      </c>
      <c r="N9" s="1470">
        <v>1.0016472569486485</v>
      </c>
      <c r="O9" s="378">
        <f t="shared" si="3"/>
        <v>364.59960152930807</v>
      </c>
      <c r="P9" s="1470">
        <v>1.075</v>
      </c>
    </row>
    <row r="10" spans="1:16">
      <c r="A10" s="287" t="str">
        <f t="shared" si="0"/>
        <v>2017:T1</v>
      </c>
      <c r="B10" s="1469">
        <v>80729</v>
      </c>
      <c r="C10" s="1469">
        <v>1867</v>
      </c>
      <c r="D10" s="109">
        <f t="shared" si="1"/>
        <v>43239.957150508839</v>
      </c>
      <c r="E10" s="1470">
        <v>1.0394188063124903</v>
      </c>
      <c r="F10" s="1470">
        <v>1.0338462173748237</v>
      </c>
      <c r="G10" s="109">
        <f t="shared" si="2"/>
        <v>46465.623412753062</v>
      </c>
      <c r="L10" s="105">
        <f t="shared" si="4"/>
        <v>42339</v>
      </c>
      <c r="M10" s="1477">
        <v>400</v>
      </c>
      <c r="N10" s="1470">
        <v>1.0021969453677217</v>
      </c>
      <c r="O10" s="378">
        <f t="shared" si="3"/>
        <v>400.87877814708872</v>
      </c>
      <c r="P10" s="1470">
        <v>1.075</v>
      </c>
    </row>
    <row r="11" spans="1:16">
      <c r="A11" s="287" t="str">
        <f t="shared" si="0"/>
        <v>2017:T2</v>
      </c>
      <c r="B11" s="1469">
        <v>92880</v>
      </c>
      <c r="C11" s="1469">
        <v>2050</v>
      </c>
      <c r="D11" s="109">
        <f t="shared" si="1"/>
        <v>45307.317073170729</v>
      </c>
      <c r="E11" s="1470">
        <v>1.0358837002725441</v>
      </c>
      <c r="F11" s="1470">
        <v>1.0348101215961678</v>
      </c>
      <c r="G11" s="109">
        <f t="shared" si="2"/>
        <v>48566.858568995944</v>
      </c>
      <c r="L11" s="105">
        <f t="shared" si="4"/>
        <v>42370</v>
      </c>
      <c r="M11" s="1477">
        <v>415</v>
      </c>
      <c r="N11" s="1470">
        <v>1.0027469354472407</v>
      </c>
      <c r="O11" s="378">
        <f t="shared" si="3"/>
        <v>416.13997821060491</v>
      </c>
      <c r="P11" s="1470">
        <v>1.075</v>
      </c>
    </row>
    <row r="12" spans="1:16">
      <c r="A12" s="287" t="str">
        <f t="shared" si="0"/>
        <v>2017:T3</v>
      </c>
      <c r="B12" s="1469">
        <v>84862</v>
      </c>
      <c r="C12" s="1469">
        <v>2028</v>
      </c>
      <c r="D12" s="109">
        <f t="shared" si="1"/>
        <v>41845.167652859964</v>
      </c>
      <c r="E12" s="1470">
        <v>1.0326996470163174</v>
      </c>
      <c r="F12" s="1470">
        <v>1.031243813270259</v>
      </c>
      <c r="G12" s="109">
        <f t="shared" si="2"/>
        <v>44563.644072528128</v>
      </c>
      <c r="L12" s="105">
        <f t="shared" si="4"/>
        <v>42401</v>
      </c>
      <c r="M12" s="1477">
        <v>422</v>
      </c>
      <c r="N12" s="1470">
        <v>1.0032972273527521</v>
      </c>
      <c r="O12" s="378">
        <f t="shared" si="3"/>
        <v>423.39142994286135</v>
      </c>
      <c r="P12" s="1470">
        <v>1.075</v>
      </c>
    </row>
    <row r="13" spans="1:16">
      <c r="A13" s="287" t="str">
        <f t="shared" si="0"/>
        <v>2018:T1</v>
      </c>
      <c r="B13" s="1469">
        <v>89750</v>
      </c>
      <c r="C13" s="1469">
        <v>2006</v>
      </c>
      <c r="D13" s="109">
        <f t="shared" si="1"/>
        <v>44740.777666998998</v>
      </c>
      <c r="E13" s="1470">
        <v>1.028016439585731</v>
      </c>
      <c r="F13" s="1470">
        <v>1.0212766247269573</v>
      </c>
      <c r="G13" s="109">
        <f t="shared" si="2"/>
        <v>46972.857463937464</v>
      </c>
      <c r="L13" s="105">
        <f t="shared" si="4"/>
        <v>42430</v>
      </c>
      <c r="M13" s="1477">
        <v>478</v>
      </c>
      <c r="N13" s="1470">
        <v>1.0039396162713485</v>
      </c>
      <c r="O13" s="378">
        <f t="shared" si="3"/>
        <v>479.88313657770459</v>
      </c>
      <c r="P13" s="1470">
        <v>1.075</v>
      </c>
    </row>
    <row r="14" spans="1:16">
      <c r="A14" s="287" t="str">
        <f t="shared" si="0"/>
        <v>2018:T2</v>
      </c>
      <c r="B14" s="1469">
        <v>100675</v>
      </c>
      <c r="C14" s="1469">
        <v>2397</v>
      </c>
      <c r="D14" s="109">
        <f t="shared" si="1"/>
        <v>42000.417188151856</v>
      </c>
      <c r="E14" s="1470">
        <v>1.024177964283312</v>
      </c>
      <c r="F14" s="1470">
        <v>1.0156099821329774</v>
      </c>
      <c r="G14" s="109">
        <f t="shared" si="2"/>
        <v>43687.379232949905</v>
      </c>
      <c r="L14" s="105">
        <f t="shared" si="4"/>
        <v>42461</v>
      </c>
      <c r="M14" s="1477">
        <v>471</v>
      </c>
      <c r="N14" s="1470">
        <v>1.0045824164972947</v>
      </c>
      <c r="O14" s="378">
        <f t="shared" si="3"/>
        <v>473.15831817022581</v>
      </c>
      <c r="P14" s="1470">
        <v>1.075</v>
      </c>
    </row>
    <row r="15" spans="1:16">
      <c r="A15" s="287" t="str">
        <f t="shared" si="0"/>
        <v>2018:T3</v>
      </c>
      <c r="B15" s="1469">
        <v>84250</v>
      </c>
      <c r="C15" s="1469">
        <v>1995</v>
      </c>
      <c r="D15" s="109">
        <f t="shared" si="1"/>
        <v>42230.576441102756</v>
      </c>
      <c r="E15" s="1470">
        <v>1.0203257204685585</v>
      </c>
      <c r="F15" s="1470">
        <v>1.0133874517056212</v>
      </c>
      <c r="G15" s="109">
        <f t="shared" si="2"/>
        <v>43665.794480988436</v>
      </c>
      <c r="L15" s="105">
        <f t="shared" si="4"/>
        <v>42491</v>
      </c>
      <c r="M15" s="1477">
        <v>538</v>
      </c>
      <c r="N15" s="1470">
        <v>1.0052256282939405</v>
      </c>
      <c r="O15" s="378">
        <f t="shared" si="3"/>
        <v>540.81138802214002</v>
      </c>
      <c r="P15" s="1470">
        <v>1.075</v>
      </c>
    </row>
    <row r="16" spans="1:16">
      <c r="A16" s="287" t="str">
        <f t="shared" si="0"/>
        <v>2019:T1</v>
      </c>
      <c r="B16" s="1469">
        <v>94275</v>
      </c>
      <c r="C16" s="1469">
        <v>2066</v>
      </c>
      <c r="D16" s="109">
        <f t="shared" si="1"/>
        <v>45631.655372700872</v>
      </c>
      <c r="E16" s="1470">
        <v>1.0145000374704534</v>
      </c>
      <c r="F16" s="1470">
        <v>1.0134783510912935</v>
      </c>
      <c r="G16" s="109">
        <f t="shared" si="2"/>
        <v>46917.273652823686</v>
      </c>
      <c r="L16" s="105">
        <f t="shared" si="4"/>
        <v>42522</v>
      </c>
      <c r="M16" s="1477">
        <v>479</v>
      </c>
      <c r="N16" s="1470">
        <v>1.005869251924806</v>
      </c>
      <c r="O16" s="378">
        <f t="shared" si="3"/>
        <v>481.8113716719821</v>
      </c>
      <c r="P16" s="1470">
        <v>1.075</v>
      </c>
    </row>
    <row r="17" spans="1:16">
      <c r="A17" s="287" t="str">
        <f t="shared" si="0"/>
        <v>2019:T2</v>
      </c>
      <c r="B17" s="1469">
        <v>104825</v>
      </c>
      <c r="C17" s="1469">
        <v>2297</v>
      </c>
      <c r="D17" s="109">
        <f t="shared" si="1"/>
        <v>45635.611667392252</v>
      </c>
      <c r="E17" s="1470">
        <v>1.0103756747104151</v>
      </c>
      <c r="F17" s="1470">
        <v>1.0125696328813862</v>
      </c>
      <c r="G17" s="109">
        <f t="shared" si="2"/>
        <v>46688.686538701535</v>
      </c>
      <c r="L17" s="105">
        <f t="shared" si="4"/>
        <v>42552</v>
      </c>
      <c r="M17" s="1477">
        <v>487</v>
      </c>
      <c r="N17" s="1470">
        <v>1.0065132876535801</v>
      </c>
      <c r="O17" s="378">
        <f t="shared" si="3"/>
        <v>490.17197108729351</v>
      </c>
      <c r="P17" s="1470">
        <v>1.075</v>
      </c>
    </row>
    <row r="18" spans="1:16">
      <c r="A18" s="287" t="str">
        <f t="shared" si="0"/>
        <v>2019:T3</v>
      </c>
      <c r="B18" s="1469">
        <v>89175</v>
      </c>
      <c r="C18" s="1469">
        <v>2009</v>
      </c>
      <c r="D18" s="109">
        <f t="shared" si="1"/>
        <v>44387.755102040814</v>
      </c>
      <c r="E18" s="1470">
        <v>1.0069011620534791</v>
      </c>
      <c r="F18" s="1470">
        <v>1.0098649361816625</v>
      </c>
      <c r="G18" s="109">
        <f t="shared" si="2"/>
        <v>45134.986461723944</v>
      </c>
      <c r="L18" s="105">
        <f t="shared" si="4"/>
        <v>42583</v>
      </c>
      <c r="M18" s="1477">
        <v>561</v>
      </c>
      <c r="N18" s="1470">
        <v>1.0071577357441177</v>
      </c>
      <c r="O18" s="378">
        <f t="shared" si="3"/>
        <v>565.01548975244998</v>
      </c>
      <c r="P18" s="1470">
        <v>1.075</v>
      </c>
    </row>
    <row r="19" spans="1:16">
      <c r="A19" s="287" t="str">
        <f>IF(VALUE(RIGHT(A20,1))=1,TEXT(LEFT(A20,4)-1,"####")&amp;":T3",IF(VALUE(RIGHT(A20,1))=2,TEXT(LEFT(A20,4),"####")&amp;":T1",TEXT(LEFT(A20,4),"####")&amp;":T2"))</f>
        <v>2020:T1</v>
      </c>
      <c r="B19" s="1469">
        <v>83725</v>
      </c>
      <c r="C19" s="1469">
        <v>1828</v>
      </c>
      <c r="D19" s="109">
        <f t="shared" si="1"/>
        <v>45801.422319474841</v>
      </c>
      <c r="E19" s="1470">
        <v>1.0027214733936296</v>
      </c>
      <c r="F19" s="1470">
        <v>1.0040295991928354</v>
      </c>
      <c r="G19" s="109">
        <f t="shared" si="2"/>
        <v>46111.133324986906</v>
      </c>
      <c r="L19" s="105">
        <f t="shared" si="4"/>
        <v>42614</v>
      </c>
      <c r="M19" s="1477">
        <v>535</v>
      </c>
      <c r="N19" s="1470">
        <v>1.0078947531190634</v>
      </c>
      <c r="O19" s="378">
        <f t="shared" si="3"/>
        <v>539.22369291869893</v>
      </c>
      <c r="P19" s="1470">
        <v>1.075</v>
      </c>
    </row>
    <row r="20" spans="1:16">
      <c r="A20" s="1487" t="str">
        <f>'Sev Template'!A20</f>
        <v>2020:T2</v>
      </c>
      <c r="B20" s="1469">
        <v>85975</v>
      </c>
      <c r="C20" s="1469">
        <v>1802</v>
      </c>
      <c r="D20" s="109">
        <f t="shared" si="1"/>
        <v>47710.876803551604</v>
      </c>
      <c r="E20" s="1470">
        <v>0.99988692454033923</v>
      </c>
      <c r="F20" s="1470">
        <v>0.99950615591050262</v>
      </c>
      <c r="G20" s="109">
        <f t="shared" si="2"/>
        <v>47681.922803966008</v>
      </c>
      <c r="L20" s="105">
        <f t="shared" si="4"/>
        <v>42644</v>
      </c>
      <c r="M20" s="1477">
        <v>504</v>
      </c>
      <c r="N20" s="1470">
        <v>1.0086323098282088</v>
      </c>
      <c r="O20" s="378">
        <f t="shared" si="3"/>
        <v>508.35068415341726</v>
      </c>
      <c r="P20" s="1470">
        <v>1.075</v>
      </c>
    </row>
    <row r="21" spans="1:16">
      <c r="A21" s="285"/>
      <c r="L21" s="105">
        <f t="shared" si="4"/>
        <v>42675</v>
      </c>
      <c r="M21" s="1477">
        <v>412</v>
      </c>
      <c r="N21" s="1470">
        <v>1.0093704062662259</v>
      </c>
      <c r="O21" s="378">
        <f t="shared" si="3"/>
        <v>415.86060738168504</v>
      </c>
      <c r="P21" s="1470">
        <v>1.075</v>
      </c>
    </row>
    <row r="22" spans="1:16">
      <c r="A22" s="287" t="str">
        <f>'Sev Template'!A22</f>
        <v>Total</v>
      </c>
      <c r="B22" s="109">
        <f>SUM(B4:B21)</f>
        <v>1247039</v>
      </c>
      <c r="C22" s="109">
        <f>SUM(C4:C21)</f>
        <v>28178</v>
      </c>
      <c r="D22" s="109">
        <f>B22/C22*1000</f>
        <v>44255.766910355596</v>
      </c>
      <c r="G22" s="499"/>
      <c r="H22" s="499"/>
      <c r="L22" s="105">
        <f t="shared" si="4"/>
        <v>42705</v>
      </c>
      <c r="M22" s="1477">
        <v>442</v>
      </c>
      <c r="N22" s="1470">
        <v>1.0101090428280806</v>
      </c>
      <c r="O22" s="378">
        <f t="shared" si="3"/>
        <v>446.46819693001163</v>
      </c>
      <c r="P22" s="1470">
        <v>1.075</v>
      </c>
    </row>
    <row r="23" spans="1:16">
      <c r="G23" s="500" t="str">
        <f>'Sev Template'!G23</f>
        <v>Proposed CD6</v>
      </c>
      <c r="H23" s="500" t="str">
        <f>'Sev Template'!H23</f>
        <v>Previous CD6</v>
      </c>
      <c r="L23" s="105">
        <f t="shared" si="4"/>
        <v>42736</v>
      </c>
      <c r="M23" s="1477">
        <v>447</v>
      </c>
      <c r="N23" s="1470">
        <v>1.0108482199090201</v>
      </c>
      <c r="O23" s="378">
        <f t="shared" si="3"/>
        <v>451.84915429933199</v>
      </c>
      <c r="P23" s="1470">
        <v>1.075</v>
      </c>
    </row>
    <row r="24" spans="1:16">
      <c r="A24" s="289" t="str">
        <f>'Sev Template'!A24</f>
        <v>Notes:</v>
      </c>
      <c r="B24" s="285"/>
      <c r="C24" s="285"/>
      <c r="D24" s="285"/>
      <c r="E24" s="285"/>
      <c r="F24" s="290" t="str">
        <f>'Sev Template'!F24</f>
        <v>Wtd Avg</v>
      </c>
      <c r="G24" s="109">
        <f>SUMPRODUCT(G4:G20,$C$4:$C$20)/$C$22</f>
        <v>46157.462597831771</v>
      </c>
      <c r="H24" s="447">
        <v>45841.858836820516</v>
      </c>
      <c r="L24" s="105">
        <f t="shared" si="4"/>
        <v>42767</v>
      </c>
      <c r="M24" s="1477">
        <v>444</v>
      </c>
      <c r="N24" s="1470">
        <v>1.0116654388307773</v>
      </c>
      <c r="O24" s="378">
        <f t="shared" si="3"/>
        <v>449.17945484086511</v>
      </c>
      <c r="P24" s="1470">
        <v>1.075</v>
      </c>
    </row>
    <row r="25" spans="1:16">
      <c r="A25" s="291" t="str">
        <f>'Sev Template'!A25</f>
        <v>Onleveling to AAD of 7/1/20</v>
      </c>
      <c r="B25" s="285"/>
      <c r="C25" s="285"/>
      <c r="D25" s="285"/>
      <c r="E25" s="285"/>
      <c r="F25" s="290" t="str">
        <f>'Sev Template'!F25</f>
        <v>6-Wtd Avg</v>
      </c>
      <c r="G25" s="109">
        <f>SUMPRODUCT(G15:G20,$C$15:$C$20)/SUM($C$15:$C$20)</f>
        <v>46026.375322841479</v>
      </c>
      <c r="H25" s="447">
        <v>45866.114908572134</v>
      </c>
      <c r="L25" s="105">
        <f t="shared" si="4"/>
        <v>42795</v>
      </c>
      <c r="M25" s="1477">
        <v>515</v>
      </c>
      <c r="N25" s="1470">
        <v>1.0124833184321012</v>
      </c>
      <c r="O25" s="378">
        <f t="shared" si="3"/>
        <v>521.42890899253212</v>
      </c>
      <c r="P25" s="1470">
        <v>1.075</v>
      </c>
    </row>
    <row r="26" spans="1:16">
      <c r="A26" s="291" t="str">
        <f>'Sev Template'!A26</f>
        <v>Col B:C is from UltLoss_IndClms (pricing version).</v>
      </c>
      <c r="B26" s="285"/>
      <c r="C26" s="285"/>
      <c r="D26" s="285"/>
      <c r="E26" s="285"/>
      <c r="F26" s="290" t="str">
        <f>'Sev Template'!F26</f>
        <v>6-Trimmean</v>
      </c>
      <c r="G26" s="109">
        <f>TRIMMEAN($G$15:$G$20,2/COUNT(G15:G20))</f>
        <v>46213.019994559021</v>
      </c>
      <c r="H26" s="447">
        <v>46068.53494299946</v>
      </c>
      <c r="L26" s="105">
        <f t="shared" si="4"/>
        <v>42826</v>
      </c>
      <c r="M26" s="1477">
        <v>425</v>
      </c>
      <c r="N26" s="1470">
        <v>1.0133018592471208</v>
      </c>
      <c r="O26" s="378">
        <f t="shared" si="3"/>
        <v>430.65329018002632</v>
      </c>
      <c r="P26" s="1470">
        <v>1.075</v>
      </c>
    </row>
    <row r="27" spans="1:16">
      <c r="A27" s="291" t="str">
        <f>'Sev Template'!A27</f>
        <v>Col E:F is from latest OLF.</v>
      </c>
      <c r="B27" s="285"/>
      <c r="C27" s="285"/>
      <c r="D27" s="285"/>
      <c r="E27" s="285"/>
      <c r="F27" s="290" t="str">
        <f>'Sev Template'!F27</f>
        <v>Selected Severity</v>
      </c>
      <c r="G27" s="337">
        <f>IFERROR(ROUNDUP(MIN(H27*1.1,AVERAGE(G25:G26)),-2),ROUNDUP(AVERAGE(G25:G26),-2))</f>
        <v>46200</v>
      </c>
      <c r="H27" s="447">
        <v>46000</v>
      </c>
      <c r="L27" s="105">
        <f t="shared" si="4"/>
        <v>42856</v>
      </c>
      <c r="M27" s="1477">
        <v>491</v>
      </c>
      <c r="N27" s="1470">
        <v>1.014121061810392</v>
      </c>
      <c r="O27" s="378">
        <f t="shared" si="3"/>
        <v>497.93344134890248</v>
      </c>
      <c r="P27" s="1470">
        <v>1.075</v>
      </c>
    </row>
    <row r="28" spans="1:16">
      <c r="A28" s="291" t="str">
        <f>'Sev Template'!A28</f>
        <v>Working with indemnity loss only.</v>
      </c>
      <c r="B28" s="285"/>
      <c r="C28" s="285"/>
      <c r="D28" s="285"/>
      <c r="E28" s="285"/>
      <c r="F28" s="290" t="str">
        <f>'Sev Template'!F28</f>
        <v>(ACT6/ACT3) Conversion Factor</v>
      </c>
      <c r="G28" s="336">
        <f>P77</f>
        <v>0.93</v>
      </c>
      <c r="H28" s="448">
        <v>0.93</v>
      </c>
      <c r="L28" s="105">
        <f t="shared" si="4"/>
        <v>42887</v>
      </c>
      <c r="M28" s="1477">
        <v>461</v>
      </c>
      <c r="N28" s="1470">
        <v>1.0149409266569045</v>
      </c>
      <c r="O28" s="378">
        <f t="shared" si="3"/>
        <v>467.88776718883298</v>
      </c>
      <c r="P28" s="1470">
        <v>1.075</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4"/>
        <v>42917</v>
      </c>
      <c r="M29" s="1477">
        <v>488</v>
      </c>
      <c r="N29" s="1470">
        <v>1.0157614543220801</v>
      </c>
      <c r="O29" s="378">
        <f t="shared" si="3"/>
        <v>495.6915897091751</v>
      </c>
      <c r="P29" s="1470">
        <v>1.075</v>
      </c>
    </row>
    <row r="30" spans="1:16">
      <c r="A30" s="291"/>
      <c r="B30" s="285"/>
      <c r="C30" s="285"/>
      <c r="D30" s="285"/>
      <c r="E30" s="285"/>
      <c r="F30" s="290" t="str">
        <f>'Sev Template'!F30</f>
        <v>Converted to Industry Definition &amp; Unlimited</v>
      </c>
      <c r="G30" s="109">
        <f>G27*G28/(1-G29)</f>
        <v>45805.669636413739</v>
      </c>
      <c r="H30" s="447">
        <v>45525.987485142286</v>
      </c>
      <c r="L30" s="105">
        <f t="shared" si="4"/>
        <v>42948</v>
      </c>
      <c r="M30" s="1477">
        <v>565</v>
      </c>
      <c r="N30" s="1470">
        <v>1.0165826453417743</v>
      </c>
      <c r="O30" s="378">
        <f t="shared" si="3"/>
        <v>574.36919461810248</v>
      </c>
      <c r="P30" s="1470">
        <v>1.075</v>
      </c>
    </row>
    <row r="31" spans="1:16">
      <c r="A31" s="285"/>
      <c r="B31" s="285"/>
      <c r="C31" s="285"/>
      <c r="D31" s="285"/>
      <c r="E31" s="285"/>
      <c r="F31" s="290" t="str">
        <f>'Sev Template'!F31</f>
        <v>Industry Trended</v>
      </c>
      <c r="G31" s="330">
        <v>55284</v>
      </c>
      <c r="H31" s="447">
        <v>55936</v>
      </c>
      <c r="L31" s="105">
        <f t="shared" si="4"/>
        <v>42979</v>
      </c>
      <c r="M31" s="1477">
        <v>533</v>
      </c>
      <c r="N31" s="1470">
        <v>1.0175072788226338</v>
      </c>
      <c r="O31" s="378">
        <f t="shared" si="3"/>
        <v>542.33137961246382</v>
      </c>
      <c r="P31" s="1470">
        <v>1.075</v>
      </c>
    </row>
    <row r="32" spans="1:16">
      <c r="A32" s="285"/>
      <c r="B32" s="285"/>
      <c r="C32" s="285"/>
      <c r="D32" s="285"/>
      <c r="E32" s="285"/>
      <c r="F32" s="290" t="s">
        <v>228</v>
      </c>
      <c r="G32" s="107">
        <f>ROUND(G30/G31,2)</f>
        <v>0.83</v>
      </c>
      <c r="H32" s="450">
        <v>0.81</v>
      </c>
      <c r="L32" s="105">
        <f t="shared" si="4"/>
        <v>43009</v>
      </c>
      <c r="M32" s="1477">
        <v>568</v>
      </c>
      <c r="N32" s="1470">
        <v>1.0184327533045483</v>
      </c>
      <c r="O32" s="378">
        <f t="shared" si="3"/>
        <v>578.46980387698341</v>
      </c>
      <c r="P32" s="1470">
        <v>1.075</v>
      </c>
    </row>
    <row r="33" spans="1:16">
      <c r="A33" s="285"/>
      <c r="B33" s="285"/>
      <c r="C33" s="285"/>
      <c r="D33" s="285"/>
      <c r="E33" s="285"/>
      <c r="F33" s="290" t="s">
        <v>214</v>
      </c>
      <c r="G33" s="106">
        <f>ROUND(G34/G32,2)</f>
        <v>0.84</v>
      </c>
      <c r="H33" s="451">
        <v>0.93</v>
      </c>
      <c r="L33" s="105">
        <f t="shared" si="4"/>
        <v>43040</v>
      </c>
      <c r="M33" s="1477">
        <v>461</v>
      </c>
      <c r="N33" s="1470">
        <v>1.0193590695524462</v>
      </c>
      <c r="O33" s="378">
        <f t="shared" si="3"/>
        <v>469.92453106367765</v>
      </c>
      <c r="P33" s="1470">
        <v>1.075</v>
      </c>
    </row>
    <row r="34" spans="1:16">
      <c r="A34" s="285"/>
      <c r="B34" s="285"/>
      <c r="C34" s="285"/>
      <c r="D34" s="285"/>
      <c r="E34" s="285"/>
      <c r="F34" s="290" t="str">
        <f>'Sev Template'!F34</f>
        <v>Selected ICWG Sev Factor</v>
      </c>
      <c r="G34" s="717">
        <f>INDEX(Summary!$32:$32,1,MATCH($A$1,Summary!$15:$15,0)+1)</f>
        <v>0.7</v>
      </c>
      <c r="H34" s="452">
        <v>0.75</v>
      </c>
      <c r="L34" s="105">
        <f t="shared" si="4"/>
        <v>43070</v>
      </c>
      <c r="M34" s="1477">
        <v>415</v>
      </c>
      <c r="N34" s="1470">
        <v>1.0202862283319585</v>
      </c>
      <c r="O34" s="378">
        <f t="shared" si="3"/>
        <v>423.41878475776275</v>
      </c>
      <c r="P34" s="1470">
        <v>1.075</v>
      </c>
    </row>
    <row r="35" spans="1:16">
      <c r="L35" s="105">
        <f t="shared" si="4"/>
        <v>43101</v>
      </c>
      <c r="M35" s="1477">
        <v>469</v>
      </c>
      <c r="N35" s="1470">
        <v>1.0213173938400881</v>
      </c>
      <c r="O35" s="378">
        <f t="shared" si="3"/>
        <v>478.99785771100136</v>
      </c>
      <c r="P35" s="1470">
        <v>1.075</v>
      </c>
    </row>
    <row r="36" spans="1:16">
      <c r="L36" s="105">
        <f t="shared" si="4"/>
        <v>43132</v>
      </c>
      <c r="M36" s="1477">
        <v>498</v>
      </c>
      <c r="N36" s="1470">
        <v>1.0223496015090112</v>
      </c>
      <c r="O36" s="378">
        <f t="shared" si="3"/>
        <v>509.1301015514876</v>
      </c>
      <c r="P36" s="1470">
        <v>1.075</v>
      </c>
    </row>
    <row r="37" spans="1:16">
      <c r="L37" s="105">
        <f t="shared" si="4"/>
        <v>43160</v>
      </c>
      <c r="M37" s="1477">
        <v>514</v>
      </c>
      <c r="N37" s="1470">
        <v>1.0233828523920008</v>
      </c>
      <c r="O37" s="378">
        <f t="shared" si="3"/>
        <v>526.01878612948838</v>
      </c>
      <c r="P37" s="1470">
        <v>1.075</v>
      </c>
    </row>
    <row r="38" spans="1:16">
      <c r="L38" s="105">
        <f t="shared" si="4"/>
        <v>43191</v>
      </c>
      <c r="M38" s="1477">
        <v>469</v>
      </c>
      <c r="N38" s="1470">
        <v>1.0244171475433939</v>
      </c>
      <c r="O38" s="378">
        <f t="shared" si="3"/>
        <v>480.4516421978517</v>
      </c>
      <c r="P38" s="1470">
        <v>1.075</v>
      </c>
    </row>
    <row r="39" spans="1:16">
      <c r="L39" s="105">
        <f t="shared" si="4"/>
        <v>43221</v>
      </c>
      <c r="M39" s="1477">
        <v>569</v>
      </c>
      <c r="N39" s="1470">
        <v>1.0254524880185949</v>
      </c>
      <c r="O39" s="378">
        <f t="shared" ref="O39:O66" si="5">M39*N39</f>
        <v>583.48246568258048</v>
      </c>
      <c r="P39" s="1470">
        <v>1.075</v>
      </c>
    </row>
    <row r="40" spans="1:16">
      <c r="L40" s="105">
        <f t="shared" ref="L40:L66" si="6">EDATE(L39,1)</f>
        <v>43252</v>
      </c>
      <c r="M40" s="1477">
        <v>563</v>
      </c>
      <c r="N40" s="1470">
        <v>1.0264888748740755</v>
      </c>
      <c r="O40" s="378">
        <f t="shared" si="5"/>
        <v>577.91323655410451</v>
      </c>
      <c r="P40" s="1470">
        <v>1.075</v>
      </c>
    </row>
    <row r="41" spans="1:16" ht="14.4">
      <c r="A41" s="718"/>
      <c r="B41" s="719"/>
      <c r="C41" s="720"/>
      <c r="D41" s="716"/>
      <c r="L41" s="105">
        <f t="shared" si="6"/>
        <v>43282</v>
      </c>
      <c r="M41" s="1477">
        <v>580</v>
      </c>
      <c r="N41" s="1470">
        <v>1.0276301102465273</v>
      </c>
      <c r="O41" s="378">
        <f t="shared" si="5"/>
        <v>596.02546394298588</v>
      </c>
      <c r="P41" s="1470">
        <v>1.075</v>
      </c>
    </row>
    <row r="42" spans="1:16">
      <c r="L42" s="105">
        <f t="shared" si="6"/>
        <v>43313</v>
      </c>
      <c r="M42" s="1477">
        <v>610</v>
      </c>
      <c r="N42" s="1470">
        <v>1.0287726144278349</v>
      </c>
      <c r="O42" s="378">
        <f t="shared" si="5"/>
        <v>627.55129480097924</v>
      </c>
      <c r="P42" s="1470">
        <v>1.075</v>
      </c>
    </row>
    <row r="43" spans="1:16">
      <c r="L43" s="105">
        <f t="shared" si="6"/>
        <v>43344</v>
      </c>
      <c r="M43" s="1477">
        <v>480</v>
      </c>
      <c r="N43" s="1470">
        <v>1.0299163888286436</v>
      </c>
      <c r="O43" s="378">
        <f t="shared" si="5"/>
        <v>494.35986663774889</v>
      </c>
      <c r="P43" s="1470">
        <v>1.075</v>
      </c>
    </row>
    <row r="44" spans="1:16">
      <c r="L44" s="105">
        <f t="shared" si="6"/>
        <v>43374</v>
      </c>
      <c r="M44" s="1477">
        <v>553</v>
      </c>
      <c r="N44" s="1470">
        <v>1.0310614348611631</v>
      </c>
      <c r="O44" s="378">
        <f t="shared" si="5"/>
        <v>570.1769734782232</v>
      </c>
      <c r="P44" s="1470">
        <v>1.075</v>
      </c>
    </row>
    <row r="45" spans="1:16">
      <c r="L45" s="105">
        <f t="shared" si="6"/>
        <v>43405</v>
      </c>
      <c r="M45" s="1477">
        <v>447</v>
      </c>
      <c r="N45" s="1470">
        <v>1.032207753939175</v>
      </c>
      <c r="O45" s="378">
        <f t="shared" si="5"/>
        <v>461.39686601081121</v>
      </c>
      <c r="P45" s="1470">
        <v>1.075</v>
      </c>
    </row>
    <row r="46" spans="1:16">
      <c r="L46" s="105">
        <f t="shared" si="6"/>
        <v>43435</v>
      </c>
      <c r="M46" s="1477">
        <v>440</v>
      </c>
      <c r="N46" s="1470">
        <v>1.0333553474780335</v>
      </c>
      <c r="O46" s="378">
        <f t="shared" si="5"/>
        <v>454.67635289033473</v>
      </c>
      <c r="P46" s="1470">
        <v>1.075</v>
      </c>
    </row>
    <row r="47" spans="1:16">
      <c r="L47" s="105">
        <f t="shared" si="6"/>
        <v>43466</v>
      </c>
      <c r="M47" s="1477">
        <v>548</v>
      </c>
      <c r="N47" s="1470">
        <v>1.0341473691600482</v>
      </c>
      <c r="O47" s="378">
        <f t="shared" si="5"/>
        <v>566.71275829970648</v>
      </c>
      <c r="P47" s="1470">
        <v>1.071</v>
      </c>
    </row>
    <row r="48" spans="1:16">
      <c r="L48" s="105">
        <f t="shared" si="6"/>
        <v>43497</v>
      </c>
      <c r="M48" s="1477">
        <v>452</v>
      </c>
      <c r="N48" s="1470">
        <v>1.0355374767447265</v>
      </c>
      <c r="O48" s="378">
        <f t="shared" si="5"/>
        <v>468.06293948861639</v>
      </c>
      <c r="P48" s="1470">
        <v>1.0629999999999999</v>
      </c>
    </row>
    <row r="49" spans="12:16">
      <c r="L49" s="105">
        <f t="shared" si="6"/>
        <v>43525</v>
      </c>
      <c r="M49" s="1477">
        <v>472</v>
      </c>
      <c r="N49" s="1470">
        <v>1.0387699237178412</v>
      </c>
      <c r="O49" s="378">
        <f t="shared" si="5"/>
        <v>490.29940399482103</v>
      </c>
      <c r="P49" s="1470">
        <v>1.08</v>
      </c>
    </row>
    <row r="50" spans="12:16">
      <c r="L50" s="105">
        <f t="shared" si="6"/>
        <v>43556</v>
      </c>
      <c r="M50" s="1477">
        <v>496</v>
      </c>
      <c r="N50" s="1470">
        <v>1.0414851206653584</v>
      </c>
      <c r="O50" s="378">
        <f t="shared" si="5"/>
        <v>516.57661985001778</v>
      </c>
      <c r="P50" s="1470">
        <v>1.054</v>
      </c>
    </row>
    <row r="51" spans="12:16">
      <c r="L51" s="105">
        <f t="shared" si="6"/>
        <v>43586</v>
      </c>
      <c r="M51" s="1477">
        <v>491</v>
      </c>
      <c r="N51" s="1470">
        <v>1.0452957120259589</v>
      </c>
      <c r="O51" s="378">
        <f t="shared" si="5"/>
        <v>513.24019460474585</v>
      </c>
      <c r="P51" s="1470">
        <v>1.1140000000000001</v>
      </c>
    </row>
    <row r="52" spans="12:16">
      <c r="L52" s="105">
        <f t="shared" si="6"/>
        <v>43617</v>
      </c>
      <c r="M52" s="1477">
        <v>542</v>
      </c>
      <c r="N52" s="1470">
        <v>1.048865617255524</v>
      </c>
      <c r="O52" s="378">
        <f t="shared" si="5"/>
        <v>568.48516455249398</v>
      </c>
      <c r="P52" s="1470">
        <v>1.0629999999999999</v>
      </c>
    </row>
    <row r="53" spans="12:16">
      <c r="L53" s="105">
        <f t="shared" si="6"/>
        <v>43647</v>
      </c>
      <c r="M53" s="1477">
        <v>545</v>
      </c>
      <c r="N53" s="1470">
        <v>1.0553451664441715</v>
      </c>
      <c r="O53" s="378">
        <f t="shared" si="5"/>
        <v>575.16311571207348</v>
      </c>
      <c r="P53" s="1470">
        <v>1.07</v>
      </c>
    </row>
    <row r="54" spans="12:16">
      <c r="L54" s="105">
        <f t="shared" si="6"/>
        <v>43678</v>
      </c>
      <c r="M54" s="1477">
        <v>597</v>
      </c>
      <c r="N54" s="1470">
        <v>1.0611245134381964</v>
      </c>
      <c r="O54" s="378">
        <f t="shared" si="5"/>
        <v>633.49133452260321</v>
      </c>
      <c r="P54" s="1470">
        <v>1.0740000000000001</v>
      </c>
    </row>
    <row r="55" spans="12:16">
      <c r="L55" s="105">
        <f t="shared" si="6"/>
        <v>43709</v>
      </c>
      <c r="M55" s="1477">
        <v>493</v>
      </c>
      <c r="N55" s="1470">
        <v>1.068981667214298</v>
      </c>
      <c r="O55" s="378">
        <f t="shared" si="5"/>
        <v>527.00796193664894</v>
      </c>
      <c r="P55" s="1470">
        <v>1.119</v>
      </c>
    </row>
    <row r="56" spans="12:16">
      <c r="L56" s="105">
        <f t="shared" si="6"/>
        <v>43739</v>
      </c>
      <c r="M56" s="1477">
        <v>532</v>
      </c>
      <c r="N56" s="1470">
        <v>1.0752292884082886</v>
      </c>
      <c r="O56" s="378">
        <f t="shared" si="5"/>
        <v>572.02198143320948</v>
      </c>
      <c r="P56" s="1470">
        <v>1.069</v>
      </c>
    </row>
    <row r="57" spans="12:16">
      <c r="L57" s="105">
        <f t="shared" si="6"/>
        <v>43770</v>
      </c>
      <c r="M57" s="1477">
        <v>430</v>
      </c>
      <c r="N57" s="1470">
        <v>1.083690618892595</v>
      </c>
      <c r="O57" s="378">
        <f t="shared" si="5"/>
        <v>465.98696612381582</v>
      </c>
      <c r="P57" s="1470">
        <v>1.0680000000000001</v>
      </c>
    </row>
    <row r="58" spans="12:16">
      <c r="L58" s="105">
        <f t="shared" si="6"/>
        <v>43800</v>
      </c>
      <c r="M58" s="1477">
        <v>405</v>
      </c>
      <c r="N58" s="1470">
        <v>1.0922443676977449</v>
      </c>
      <c r="O58" s="378">
        <f t="shared" si="5"/>
        <v>442.35896891758671</v>
      </c>
      <c r="P58" s="1470">
        <v>1.032</v>
      </c>
    </row>
    <row r="59" spans="12:16">
      <c r="L59" s="105">
        <f t="shared" si="6"/>
        <v>43831</v>
      </c>
      <c r="M59" s="1477">
        <v>468</v>
      </c>
      <c r="N59" s="1470">
        <v>1.1003738278730986</v>
      </c>
      <c r="O59" s="378">
        <f t="shared" si="5"/>
        <v>514.97495144461016</v>
      </c>
      <c r="P59" s="1470">
        <v>1.048</v>
      </c>
    </row>
    <row r="60" spans="12:16">
      <c r="L60" s="105">
        <f t="shared" si="6"/>
        <v>43862</v>
      </c>
      <c r="M60" s="1477">
        <v>438</v>
      </c>
      <c r="N60" s="1470">
        <v>1.1079483366715763</v>
      </c>
      <c r="O60" s="378">
        <f t="shared" si="5"/>
        <v>485.28137146215045</v>
      </c>
      <c r="P60" s="1470">
        <v>1.0740000000000001</v>
      </c>
    </row>
    <row r="61" spans="12:16">
      <c r="L61" s="105">
        <f t="shared" si="6"/>
        <v>43891</v>
      </c>
      <c r="M61" s="1477">
        <v>474</v>
      </c>
      <c r="N61" s="1470">
        <v>1.1132102853867283</v>
      </c>
      <c r="O61" s="378">
        <f t="shared" si="5"/>
        <v>527.66167527330924</v>
      </c>
      <c r="P61" s="1470">
        <v>1.123</v>
      </c>
    </row>
    <row r="62" spans="12:16">
      <c r="L62" s="105">
        <f t="shared" si="6"/>
        <v>43922</v>
      </c>
      <c r="M62" s="1477">
        <v>283</v>
      </c>
      <c r="N62" s="1470">
        <v>1.0986422904885467</v>
      </c>
      <c r="O62" s="378">
        <f t="shared" si="5"/>
        <v>310.91576820825873</v>
      </c>
      <c r="P62" s="1470">
        <v>1.1140000000000001</v>
      </c>
    </row>
    <row r="63" spans="12:16">
      <c r="L63" s="105">
        <f t="shared" si="6"/>
        <v>43952</v>
      </c>
      <c r="M63" s="1477">
        <v>408</v>
      </c>
      <c r="N63" s="1470">
        <v>1.0582458129847101</v>
      </c>
      <c r="O63" s="378">
        <f t="shared" si="5"/>
        <v>431.76429169776173</v>
      </c>
      <c r="P63" s="1470">
        <v>1.099</v>
      </c>
    </row>
    <row r="64" spans="12:16">
      <c r="L64" s="105">
        <f t="shared" si="6"/>
        <v>43983</v>
      </c>
      <c r="M64" s="1477">
        <v>470</v>
      </c>
      <c r="N64" s="1470">
        <v>0.96801954037355464</v>
      </c>
      <c r="O64" s="378">
        <f t="shared" si="5"/>
        <v>454.96918397557067</v>
      </c>
      <c r="P64" s="1470">
        <v>1.075</v>
      </c>
    </row>
    <row r="65" spans="12:16">
      <c r="L65" s="105">
        <f t="shared" si="6"/>
        <v>44013</v>
      </c>
      <c r="M65" s="1477">
        <v>579</v>
      </c>
      <c r="N65" s="1470">
        <v>0.87039378021263059</v>
      </c>
      <c r="O65" s="378">
        <f t="shared" si="5"/>
        <v>503.95799874311314</v>
      </c>
      <c r="P65" s="1470">
        <v>1.075</v>
      </c>
    </row>
    <row r="66" spans="12:16">
      <c r="L66" s="105">
        <f t="shared" si="6"/>
        <v>44044</v>
      </c>
      <c r="M66" s="1477">
        <v>363</v>
      </c>
      <c r="N66" s="1470">
        <v>1.3107205681746732</v>
      </c>
      <c r="O66" s="378">
        <f t="shared" si="5"/>
        <v>475.79156624740637</v>
      </c>
      <c r="P66" s="1470">
        <v>1.075</v>
      </c>
    </row>
    <row r="67" spans="12:16">
      <c r="L67" s="493"/>
      <c r="O67" s="378"/>
    </row>
    <row r="69" spans="12:16">
      <c r="O69" s="493" t="s">
        <v>220</v>
      </c>
      <c r="P69" s="494">
        <f>SUMPRODUCT($O$7:$O$66,$P$7:$P$66)/SUM($O$7:$O$66)</f>
        <v>1.0758170675649581</v>
      </c>
    </row>
    <row r="70" spans="12:16">
      <c r="O70" s="493" t="s">
        <v>351</v>
      </c>
      <c r="P70" s="494">
        <f>SUMPRODUCT($O$31:$O$66,$P$31:$P$66)/SUM($O$31:$O$66)</f>
        <v>1.0763195093242421</v>
      </c>
    </row>
    <row r="71" spans="12:16">
      <c r="O71" s="493" t="s">
        <v>350</v>
      </c>
      <c r="P71" s="494">
        <f>SUMPRODUCT($O$43:$O$66,$P$43:$P$66)/SUM($O$43:$O$66)</f>
        <v>1.0770210754366512</v>
      </c>
    </row>
    <row r="72" spans="12:16">
      <c r="O72" s="493" t="s">
        <v>352</v>
      </c>
      <c r="P72" s="494">
        <f>SUMPRODUCT($O$55:$O$66,$P$55:$P$66)/SUM($O$55:$O$66)</f>
        <v>1.0804088481605947</v>
      </c>
    </row>
    <row r="73" spans="12:16">
      <c r="O73" s="493" t="s">
        <v>353</v>
      </c>
      <c r="P73" s="494">
        <f>SUMPRODUCT($O$60:$O$65,$P$60:$P$65)/SUM($O$60:$O$65)</f>
        <v>1.0924358667025031</v>
      </c>
    </row>
    <row r="75" spans="12:16">
      <c r="O75" s="493" t="s">
        <v>210</v>
      </c>
      <c r="P75" s="494">
        <v>1.075</v>
      </c>
    </row>
    <row r="77" spans="12:16">
      <c r="O77" s="503" t="s">
        <v>473</v>
      </c>
      <c r="P77" s="495">
        <f>ROUND(1/P75,2)</f>
        <v>0.93</v>
      </c>
    </row>
  </sheetData>
  <customSheetViews>
    <customSheetView guid="{B070D993-A558-4B1C-AC4E-67FBCE430B77}">
      <selection activeCell="G31" sqref="G31"/>
      <pageMargins left="0.7" right="0.7" top="0.75" bottom="0.75" header="0.3" footer="0.3"/>
      <pageSetup orientation="portrait" blackAndWhite="1" r:id="rId1"/>
    </customSheetView>
    <customSheetView guid="{66336E0E-D3CE-4BCD-8706-2E622954FB7A}">
      <selection activeCell="F7" sqref="F7:F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2D067A2B-544F-4687-B463-591ABEF3DC76}" printArea="1">
      <selection activeCell="P77" sqref="P77"/>
      <pageMargins left="0.7" right="0.7" top="0.75" bottom="0.75" header="0.3" footer="0.3"/>
      <pageSetup orientation="portrait" blackAndWhite="1" r:id="rId4"/>
    </customSheetView>
    <customSheetView guid="{DEED4BF7-CD74-46B8-9246-650AA2D336A3}">
      <selection activeCell="H15" sqref="H15"/>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1A9FFAA3-8773-4515-8E34-9D2DD27FCA39}" printArea="1">
      <selection activeCell="H27" sqref="H27"/>
      <pageMargins left="0.7" right="0.7" top="0.75" bottom="0.75" header="0.3" footer="0.3"/>
      <pageSetup orientation="portrait" blackAndWhite="1" r:id="rId24"/>
    </customSheetView>
    <customSheetView guid="{C35CCEBD-5DD6-40D5-B0B9-29A308324E1F}" printArea="1">
      <selection activeCell="P77" sqref="P77"/>
      <pageMargins left="0.7" right="0.7" top="0.75" bottom="0.75" header="0.3" footer="0.3"/>
      <pageSetup orientation="portrait" blackAndWhite="1" r:id="rId25"/>
    </customSheetView>
    <customSheetView guid="{4C13BEF0-D969-4F7C-9C90-218A9EA7683E}" printArea="1">
      <selection activeCell="M7" sqref="M7:P66"/>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P73" sqref="P73"/>
    </sheetView>
  </sheetViews>
  <sheetFormatPr defaultColWidth="9" defaultRowHeight="13.2"/>
  <cols>
    <col min="1" max="1" width="8" style="105" customWidth="1"/>
    <col min="2" max="4" width="9" style="105" customWidth="1"/>
    <col min="5" max="6" width="9" style="105"/>
    <col min="7" max="7" width="14" style="105" customWidth="1"/>
    <col min="8" max="8" width="13.44140625" style="105" bestFit="1" customWidth="1"/>
    <col min="9" max="9" width="19.88671875" style="105" bestFit="1" customWidth="1"/>
    <col min="10" max="10" width="10" style="105" bestFit="1" customWidth="1"/>
    <col min="11" max="16384" width="9" style="105"/>
  </cols>
  <sheetData>
    <row r="1" spans="1:16">
      <c r="A1" s="111" t="s">
        <v>7</v>
      </c>
      <c r="B1" s="446"/>
      <c r="C1" s="285"/>
      <c r="D1" s="285"/>
      <c r="E1" s="286" t="str">
        <f>'Sev Template'!E1</f>
        <v>Wtd</v>
      </c>
      <c r="F1" s="286" t="str">
        <f>'Sev Template'!F1</f>
        <v>Wtd</v>
      </c>
      <c r="G1" s="285"/>
      <c r="L1" s="1480" t="s">
        <v>764</v>
      </c>
      <c r="M1" s="445"/>
      <c r="O1" s="445"/>
      <c r="P1" s="445" t="s">
        <v>344</v>
      </c>
    </row>
    <row r="2" spans="1:16">
      <c r="A2" s="295"/>
      <c r="B2" s="285"/>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'Sev Template'!A4</f>
        <v>2015:T1</v>
      </c>
      <c r="B4" s="330"/>
      <c r="C4" s="330"/>
      <c r="D4" s="109" t="str">
        <f>IFERROR(B4/C4*1000,"")</f>
        <v/>
      </c>
      <c r="E4" s="282"/>
      <c r="F4" s="282"/>
      <c r="G4" s="109" t="str">
        <f>IFERROR(D4*E4*F4,"")</f>
        <v/>
      </c>
      <c r="L4" s="445" t="s">
        <v>340</v>
      </c>
      <c r="M4" s="445" t="s">
        <v>341</v>
      </c>
      <c r="N4" s="492" t="s">
        <v>348</v>
      </c>
      <c r="O4" s="445" t="s">
        <v>341</v>
      </c>
      <c r="P4" s="445" t="s">
        <v>341</v>
      </c>
    </row>
    <row r="5" spans="1:16">
      <c r="A5" s="287" t="str">
        <f>'Sev Template'!A5</f>
        <v>2015:T2</v>
      </c>
      <c r="B5" s="330"/>
      <c r="C5" s="330"/>
      <c r="D5" s="109" t="str">
        <f t="shared" ref="D5:D20" si="0">IFERROR(B5/C5*1000,"")</f>
        <v/>
      </c>
      <c r="E5" s="282"/>
      <c r="F5" s="282"/>
      <c r="G5" s="109" t="str">
        <f t="shared" ref="G5:G20" si="1">IFERROR(D5*E5*F5,"")</f>
        <v/>
      </c>
      <c r="L5" s="445" t="s">
        <v>144</v>
      </c>
      <c r="M5" s="445" t="s">
        <v>343</v>
      </c>
      <c r="N5" s="445" t="s">
        <v>99</v>
      </c>
      <c r="O5" s="445" t="s">
        <v>343</v>
      </c>
      <c r="P5" s="445" t="s">
        <v>347</v>
      </c>
    </row>
    <row r="6" spans="1:16">
      <c r="A6" s="287" t="str">
        <f>'Sev Template'!A6</f>
        <v>2015:T3</v>
      </c>
      <c r="B6" s="330"/>
      <c r="C6" s="330"/>
      <c r="D6" s="109" t="str">
        <f t="shared" si="0"/>
        <v/>
      </c>
      <c r="E6" s="282"/>
      <c r="F6" s="282"/>
      <c r="G6" s="109" t="str">
        <f t="shared" si="1"/>
        <v/>
      </c>
      <c r="L6" s="445"/>
      <c r="M6" s="445"/>
      <c r="N6" s="445"/>
      <c r="O6" s="445"/>
      <c r="P6" s="445"/>
    </row>
    <row r="7" spans="1:16">
      <c r="A7" s="287" t="str">
        <f>'Sev Template'!A7</f>
        <v>2016:T1</v>
      </c>
      <c r="B7" s="1469">
        <v>4042</v>
      </c>
      <c r="C7" s="1469">
        <v>91</v>
      </c>
      <c r="D7" s="109">
        <f t="shared" si="0"/>
        <v>44417.582417582416</v>
      </c>
      <c r="E7" s="1470">
        <v>1.212049658192675</v>
      </c>
      <c r="F7" s="1470">
        <v>1.0023820835011799</v>
      </c>
      <c r="G7" s="109">
        <f t="shared" si="1"/>
        <v>53964.558186099785</v>
      </c>
      <c r="L7" s="1488">
        <v>42248</v>
      </c>
      <c r="M7" s="1477">
        <v>20</v>
      </c>
      <c r="N7" s="1470">
        <v>1</v>
      </c>
      <c r="O7" s="378">
        <f t="shared" ref="O7:O38" si="2">M7*N7</f>
        <v>20</v>
      </c>
      <c r="P7" s="1470">
        <v>0.85</v>
      </c>
    </row>
    <row r="8" spans="1:16">
      <c r="A8" s="287" t="str">
        <f>'Sev Template'!A8</f>
        <v>2016:T2</v>
      </c>
      <c r="B8" s="1469">
        <v>3764</v>
      </c>
      <c r="C8" s="1469">
        <v>95</v>
      </c>
      <c r="D8" s="109">
        <f t="shared" si="0"/>
        <v>39621.052631578947</v>
      </c>
      <c r="E8" s="1470">
        <v>1.1622025694901987</v>
      </c>
      <c r="F8" s="1470">
        <v>1.0008104646379168</v>
      </c>
      <c r="G8" s="109">
        <f t="shared" si="1"/>
        <v>46085.00919806103</v>
      </c>
      <c r="L8" s="105">
        <f t="shared" ref="L8:L39" si="3">EDATE(L7,1)</f>
        <v>42278</v>
      </c>
      <c r="M8" s="1477">
        <v>19</v>
      </c>
      <c r="N8" s="1470">
        <v>1</v>
      </c>
      <c r="O8" s="378">
        <f t="shared" si="2"/>
        <v>19</v>
      </c>
      <c r="P8" s="1470">
        <v>0.85</v>
      </c>
    </row>
    <row r="9" spans="1:16">
      <c r="A9" s="287" t="str">
        <f>'Sev Template'!A9</f>
        <v>2016:T3</v>
      </c>
      <c r="B9" s="1469">
        <v>4802</v>
      </c>
      <c r="C9" s="1469">
        <v>85</v>
      </c>
      <c r="D9" s="109">
        <f t="shared" si="0"/>
        <v>56494.117647058825</v>
      </c>
      <c r="E9" s="1470">
        <v>1.1161122767446823</v>
      </c>
      <c r="F9" s="1470">
        <v>1.0116465903333964</v>
      </c>
      <c r="G9" s="109">
        <f t="shared" si="1"/>
        <v>63788.139794221242</v>
      </c>
      <c r="L9" s="105">
        <f t="shared" si="3"/>
        <v>42309</v>
      </c>
      <c r="M9" s="1477">
        <v>17</v>
      </c>
      <c r="N9" s="1470">
        <v>1</v>
      </c>
      <c r="O9" s="378">
        <f t="shared" si="2"/>
        <v>17</v>
      </c>
      <c r="P9" s="1470">
        <v>0.85</v>
      </c>
    </row>
    <row r="10" spans="1:16">
      <c r="A10" s="287" t="str">
        <f>'Sev Template'!A10</f>
        <v>2017:T1</v>
      </c>
      <c r="B10" s="1469">
        <v>5490</v>
      </c>
      <c r="C10" s="1469">
        <v>94</v>
      </c>
      <c r="D10" s="109">
        <f t="shared" si="0"/>
        <v>58404.255319148935</v>
      </c>
      <c r="E10" s="1470">
        <v>1.0507341274071005</v>
      </c>
      <c r="F10" s="1470">
        <v>1.0487005708738588</v>
      </c>
      <c r="G10" s="109">
        <f t="shared" si="1"/>
        <v>64355.968947596943</v>
      </c>
      <c r="L10" s="105">
        <f t="shared" si="3"/>
        <v>42339</v>
      </c>
      <c r="M10" s="1477">
        <v>20</v>
      </c>
      <c r="N10" s="1470">
        <v>1</v>
      </c>
      <c r="O10" s="378">
        <f t="shared" si="2"/>
        <v>20</v>
      </c>
      <c r="P10" s="1470">
        <v>0.85</v>
      </c>
    </row>
    <row r="11" spans="1:16">
      <c r="A11" s="287" t="str">
        <f>'Sev Template'!A11</f>
        <v>2017:T2</v>
      </c>
      <c r="B11" s="1469">
        <v>7089</v>
      </c>
      <c r="C11" s="1469">
        <v>120</v>
      </c>
      <c r="D11" s="109">
        <f t="shared" si="0"/>
        <v>59075</v>
      </c>
      <c r="E11" s="1470">
        <v>1.0352578390418992</v>
      </c>
      <c r="F11" s="1470">
        <v>1.0684653171460492</v>
      </c>
      <c r="G11" s="109">
        <f t="shared" si="1"/>
        <v>65345.048906019329</v>
      </c>
      <c r="L11" s="105">
        <f t="shared" si="3"/>
        <v>42370</v>
      </c>
      <c r="M11" s="1477">
        <v>19</v>
      </c>
      <c r="N11" s="1470">
        <v>1</v>
      </c>
      <c r="O11" s="378">
        <f t="shared" si="2"/>
        <v>19</v>
      </c>
      <c r="P11" s="1470">
        <v>0.85</v>
      </c>
    </row>
    <row r="12" spans="1:16">
      <c r="A12" s="287" t="str">
        <f>'Sev Template'!A12</f>
        <v>2017:T3</v>
      </c>
      <c r="B12" s="1469">
        <v>5010</v>
      </c>
      <c r="C12" s="1469">
        <v>96</v>
      </c>
      <c r="D12" s="109">
        <f t="shared" si="0"/>
        <v>52187.5</v>
      </c>
      <c r="E12" s="1470">
        <v>1.0311421400441141</v>
      </c>
      <c r="F12" s="1470">
        <v>1.0733326211250092</v>
      </c>
      <c r="G12" s="109">
        <f t="shared" si="1"/>
        <v>57758.959006138139</v>
      </c>
      <c r="L12" s="105">
        <f t="shared" si="3"/>
        <v>42401</v>
      </c>
      <c r="M12" s="1477">
        <v>22</v>
      </c>
      <c r="N12" s="1470">
        <v>1</v>
      </c>
      <c r="O12" s="378">
        <f t="shared" si="2"/>
        <v>22</v>
      </c>
      <c r="P12" s="1470">
        <v>0.85</v>
      </c>
    </row>
    <row r="13" spans="1:16">
      <c r="A13" s="287" t="str">
        <f>'Sev Template'!A13</f>
        <v>2018:T1</v>
      </c>
      <c r="B13" s="1469">
        <v>3620</v>
      </c>
      <c r="C13" s="1469">
        <v>100</v>
      </c>
      <c r="D13" s="109">
        <f t="shared" si="0"/>
        <v>36200</v>
      </c>
      <c r="E13" s="1470">
        <v>1.0241661036391487</v>
      </c>
      <c r="F13" s="1470">
        <v>1.0697680350100616</v>
      </c>
      <c r="G13" s="109">
        <f t="shared" si="1"/>
        <v>39661.449799745467</v>
      </c>
      <c r="L13" s="105">
        <f t="shared" si="3"/>
        <v>42430</v>
      </c>
      <c r="M13" s="1477">
        <v>25</v>
      </c>
      <c r="N13" s="1470">
        <v>1</v>
      </c>
      <c r="O13" s="378">
        <f t="shared" si="2"/>
        <v>25</v>
      </c>
      <c r="P13" s="1470">
        <v>0.85</v>
      </c>
    </row>
    <row r="14" spans="1:16">
      <c r="A14" s="287" t="str">
        <f>'Sev Template'!A14</f>
        <v>2018:T2</v>
      </c>
      <c r="B14" s="1469">
        <v>5798</v>
      </c>
      <c r="C14" s="1469">
        <v>107</v>
      </c>
      <c r="D14" s="109">
        <f t="shared" si="0"/>
        <v>54186.915887850468</v>
      </c>
      <c r="E14" s="1470">
        <v>1.0194830824502092</v>
      </c>
      <c r="F14" s="1470">
        <v>1.0621029701128066</v>
      </c>
      <c r="G14" s="109">
        <f t="shared" si="1"/>
        <v>58673.376309448911</v>
      </c>
      <c r="L14" s="105">
        <f t="shared" si="3"/>
        <v>42461</v>
      </c>
      <c r="M14" s="1477">
        <v>25</v>
      </c>
      <c r="N14" s="1470">
        <v>1</v>
      </c>
      <c r="O14" s="378">
        <f t="shared" si="2"/>
        <v>25</v>
      </c>
      <c r="P14" s="1470">
        <v>0.85</v>
      </c>
    </row>
    <row r="15" spans="1:16">
      <c r="A15" s="287" t="str">
        <f>'Sev Template'!A15</f>
        <v>2018:T3</v>
      </c>
      <c r="B15" s="1469">
        <v>6297</v>
      </c>
      <c r="C15" s="1469">
        <v>123</v>
      </c>
      <c r="D15" s="109">
        <f t="shared" si="0"/>
        <v>51195.121951219509</v>
      </c>
      <c r="E15" s="1470">
        <v>1.0166013441323958</v>
      </c>
      <c r="F15" s="1470">
        <v>1.0517455872394363</v>
      </c>
      <c r="G15" s="109">
        <f t="shared" si="1"/>
        <v>54738.130417938381</v>
      </c>
      <c r="L15" s="105">
        <f t="shared" si="3"/>
        <v>42491</v>
      </c>
      <c r="M15" s="1477">
        <v>28</v>
      </c>
      <c r="N15" s="1470">
        <v>1</v>
      </c>
      <c r="O15" s="378">
        <f t="shared" si="2"/>
        <v>28</v>
      </c>
      <c r="P15" s="1470">
        <v>0.85</v>
      </c>
    </row>
    <row r="16" spans="1:16">
      <c r="A16" s="287" t="str">
        <f>'Sev Template'!A16</f>
        <v>2019:T1</v>
      </c>
      <c r="B16" s="1469">
        <v>8360</v>
      </c>
      <c r="C16" s="1469">
        <v>140</v>
      </c>
      <c r="D16" s="109">
        <f t="shared" si="0"/>
        <v>59714.285714285717</v>
      </c>
      <c r="E16" s="1470">
        <v>1.0135966095218791</v>
      </c>
      <c r="F16" s="1470">
        <v>1.0333448736360407</v>
      </c>
      <c r="G16" s="109">
        <f t="shared" si="1"/>
        <v>62544.435948662816</v>
      </c>
      <c r="L16" s="105">
        <f t="shared" si="3"/>
        <v>42522</v>
      </c>
      <c r="M16" s="1477">
        <v>18</v>
      </c>
      <c r="N16" s="1470">
        <v>1</v>
      </c>
      <c r="O16" s="378">
        <f t="shared" si="2"/>
        <v>18</v>
      </c>
      <c r="P16" s="1470">
        <v>0.85</v>
      </c>
    </row>
    <row r="17" spans="1:16">
      <c r="A17" s="287" t="str">
        <f>'Sev Template'!A17</f>
        <v>2019:T2</v>
      </c>
      <c r="B17" s="1469">
        <v>7301</v>
      </c>
      <c r="C17" s="1469">
        <v>144</v>
      </c>
      <c r="D17" s="109">
        <f t="shared" si="0"/>
        <v>50701.388888888883</v>
      </c>
      <c r="E17" s="1470">
        <v>1.0108374485427936</v>
      </c>
      <c r="F17" s="1470">
        <v>1.0204572800459268</v>
      </c>
      <c r="G17" s="109">
        <f t="shared" si="1"/>
        <v>52299.315830456086</v>
      </c>
      <c r="L17" s="105">
        <f t="shared" si="3"/>
        <v>42552</v>
      </c>
      <c r="M17" s="1477">
        <v>25</v>
      </c>
      <c r="N17" s="1470">
        <v>1</v>
      </c>
      <c r="O17" s="378">
        <f t="shared" si="2"/>
        <v>25</v>
      </c>
      <c r="P17" s="1470">
        <v>0.85</v>
      </c>
    </row>
    <row r="18" spans="1:16">
      <c r="A18" s="287" t="str">
        <f>'Sev Template'!A18</f>
        <v>2019:T3</v>
      </c>
      <c r="B18" s="1469">
        <v>6927</v>
      </c>
      <c r="C18" s="1469">
        <v>118</v>
      </c>
      <c r="D18" s="109">
        <f t="shared" si="0"/>
        <v>58703.38983050848</v>
      </c>
      <c r="E18" s="1470">
        <v>1.0077050348406746</v>
      </c>
      <c r="F18" s="1470">
        <v>1.0118831115736899</v>
      </c>
      <c r="G18" s="109">
        <f t="shared" si="1"/>
        <v>59858.655295496319</v>
      </c>
      <c r="L18" s="105">
        <f t="shared" si="3"/>
        <v>42583</v>
      </c>
      <c r="M18" s="1477">
        <v>24</v>
      </c>
      <c r="N18" s="1470">
        <v>1</v>
      </c>
      <c r="O18" s="378">
        <f t="shared" si="2"/>
        <v>24</v>
      </c>
      <c r="P18" s="1470">
        <v>0.85</v>
      </c>
    </row>
    <row r="19" spans="1:16">
      <c r="A19" s="287" t="str">
        <f>'Sev Template'!A19</f>
        <v>2020:T1</v>
      </c>
      <c r="B19" s="1469">
        <v>6848</v>
      </c>
      <c r="C19" s="1469">
        <v>106</v>
      </c>
      <c r="D19" s="109">
        <f t="shared" si="0"/>
        <v>64603.77358490567</v>
      </c>
      <c r="E19" s="1470">
        <v>1.0030811574104548</v>
      </c>
      <c r="F19" s="1470">
        <v>1.0045199450806643</v>
      </c>
      <c r="G19" s="109">
        <f t="shared" si="1"/>
        <v>65095.733204174328</v>
      </c>
      <c r="L19" s="105">
        <f t="shared" si="3"/>
        <v>42614</v>
      </c>
      <c r="M19" s="1477">
        <v>27</v>
      </c>
      <c r="N19" s="1470">
        <v>1</v>
      </c>
      <c r="O19" s="378">
        <f t="shared" si="2"/>
        <v>27</v>
      </c>
      <c r="P19" s="1470">
        <v>0.85</v>
      </c>
    </row>
    <row r="20" spans="1:16">
      <c r="A20" s="1479" t="str">
        <f>'Sev Template'!A20</f>
        <v>2020:T2</v>
      </c>
      <c r="B20" s="1469">
        <v>7480</v>
      </c>
      <c r="C20" s="1469">
        <v>128</v>
      </c>
      <c r="D20" s="109">
        <f t="shared" si="0"/>
        <v>58437.5</v>
      </c>
      <c r="E20" s="1470">
        <v>0.99938063969763813</v>
      </c>
      <c r="F20" s="1470">
        <v>0.99910360541551513</v>
      </c>
      <c r="G20" s="109">
        <f t="shared" si="1"/>
        <v>58348.955517786861</v>
      </c>
      <c r="L20" s="105">
        <f t="shared" si="3"/>
        <v>42644</v>
      </c>
      <c r="M20" s="1477">
        <v>20</v>
      </c>
      <c r="N20" s="1470">
        <v>1</v>
      </c>
      <c r="O20" s="378">
        <f t="shared" si="2"/>
        <v>20</v>
      </c>
      <c r="P20" s="1470">
        <v>0.85</v>
      </c>
    </row>
    <row r="21" spans="1:16">
      <c r="A21" s="285"/>
      <c r="L21" s="105">
        <f t="shared" si="3"/>
        <v>42675</v>
      </c>
      <c r="M21" s="1477">
        <v>16</v>
      </c>
      <c r="N21" s="1470">
        <v>1</v>
      </c>
      <c r="O21" s="378">
        <f t="shared" si="2"/>
        <v>16</v>
      </c>
      <c r="P21" s="1470">
        <v>0.85</v>
      </c>
    </row>
    <row r="22" spans="1:16">
      <c r="A22" s="287" t="str">
        <f>'Sev Template'!A22</f>
        <v>Total</v>
      </c>
      <c r="B22" s="109">
        <f>SUM(B4:B21)</f>
        <v>82828</v>
      </c>
      <c r="C22" s="109">
        <f>SUM(C4:C21)</f>
        <v>1547</v>
      </c>
      <c r="D22" s="109">
        <f>B22/C22*1000</f>
        <v>53541.047188106015</v>
      </c>
      <c r="H22" s="499"/>
      <c r="L22" s="105">
        <f t="shared" si="3"/>
        <v>42705</v>
      </c>
      <c r="M22" s="1477">
        <v>22</v>
      </c>
      <c r="N22" s="1470">
        <v>1</v>
      </c>
      <c r="O22" s="378">
        <f t="shared" si="2"/>
        <v>22</v>
      </c>
      <c r="P22" s="1470">
        <v>0.85</v>
      </c>
    </row>
    <row r="23" spans="1:16">
      <c r="G23" s="711" t="str">
        <f>'Sev Template'!G23</f>
        <v>Proposed CD6</v>
      </c>
      <c r="H23" s="711" t="str">
        <f>'Sev Template'!H23</f>
        <v>Previous CD6</v>
      </c>
      <c r="L23" s="105">
        <f t="shared" si="3"/>
        <v>42736</v>
      </c>
      <c r="M23" s="1477">
        <v>19</v>
      </c>
      <c r="N23" s="1470">
        <v>1</v>
      </c>
      <c r="O23" s="378">
        <f t="shared" si="2"/>
        <v>19</v>
      </c>
      <c r="P23" s="1470">
        <v>0.85</v>
      </c>
    </row>
    <row r="24" spans="1:16">
      <c r="A24" s="289" t="str">
        <f>'Sev Template'!A24</f>
        <v>Notes:</v>
      </c>
      <c r="B24" s="285"/>
      <c r="C24" s="285"/>
      <c r="D24" s="285"/>
      <c r="E24" s="285"/>
      <c r="F24" s="290" t="str">
        <f>'Sev Template'!F24</f>
        <v>Wtd Avg</v>
      </c>
      <c r="G24" s="109">
        <f>SUMPRODUCT(G4:G20,$C$4:$C$20)/$C$22</f>
        <v>57429.226706737951</v>
      </c>
      <c r="H24" s="447">
        <v>57289.941450258462</v>
      </c>
      <c r="L24" s="105">
        <f t="shared" si="3"/>
        <v>42767</v>
      </c>
      <c r="M24" s="1477">
        <v>20</v>
      </c>
      <c r="N24" s="1470">
        <v>1</v>
      </c>
      <c r="O24" s="378">
        <f t="shared" si="2"/>
        <v>20</v>
      </c>
      <c r="P24" s="1470">
        <v>0.85</v>
      </c>
    </row>
    <row r="25" spans="1:16">
      <c r="A25" s="291" t="str">
        <f>'Sev Template'!A25</f>
        <v>Onleveling to AAD of 7/1/20</v>
      </c>
      <c r="B25" s="285"/>
      <c r="C25" s="285"/>
      <c r="D25" s="285"/>
      <c r="E25" s="285"/>
      <c r="F25" s="290" t="str">
        <f>'Sev Template'!F25</f>
        <v>6-Wtd Avg</v>
      </c>
      <c r="G25" s="109">
        <f>SUMPRODUCT(G15:G20,$C$15:$C$20)/SUM($C$15:$C$20)</f>
        <v>58566.861534377676</v>
      </c>
      <c r="H25" s="447">
        <v>58395.871351203779</v>
      </c>
      <c r="L25" s="105">
        <f t="shared" si="3"/>
        <v>42795</v>
      </c>
      <c r="M25" s="1477">
        <v>31</v>
      </c>
      <c r="N25" s="1470">
        <v>1</v>
      </c>
      <c r="O25" s="378">
        <f t="shared" si="2"/>
        <v>31</v>
      </c>
      <c r="P25" s="1470">
        <v>0.85</v>
      </c>
    </row>
    <row r="26" spans="1:16">
      <c r="A26" s="291" t="str">
        <f>'Sev Template'!A26</f>
        <v>Col B:C is from UltLoss_IndClms (pricing version).</v>
      </c>
      <c r="B26" s="285"/>
      <c r="C26" s="285"/>
      <c r="D26" s="285"/>
      <c r="E26" s="285"/>
      <c r="F26" s="290" t="str">
        <f>'Sev Template'!F26</f>
        <v>6-Trimmean</v>
      </c>
      <c r="G26" s="109">
        <f>TRIMMEAN($G$15:$G$20,2/COUNT(G15:G20))</f>
        <v>58872.5442949711</v>
      </c>
      <c r="H26" s="447">
        <v>58621.573745122754</v>
      </c>
      <c r="L26" s="105">
        <f t="shared" si="3"/>
        <v>42826</v>
      </c>
      <c r="M26" s="1477">
        <v>24</v>
      </c>
      <c r="N26" s="1470">
        <v>1</v>
      </c>
      <c r="O26" s="378">
        <f t="shared" si="2"/>
        <v>24</v>
      </c>
      <c r="P26" s="1470">
        <v>0.85</v>
      </c>
    </row>
    <row r="27" spans="1:16">
      <c r="A27" s="291" t="str">
        <f>'Sev Template'!A27</f>
        <v>Col E:F is from latest OLF.</v>
      </c>
      <c r="B27" s="285"/>
      <c r="C27" s="285"/>
      <c r="D27" s="285"/>
      <c r="E27" s="285"/>
      <c r="F27" s="290" t="str">
        <f>'Sev Template'!F27</f>
        <v>Selected Severity</v>
      </c>
      <c r="G27" s="337">
        <f>IFERROR(ROUNDUP(MIN(H27*1.1,AVERAGE(G25:G26)),-2),ROUNDUP(AVERAGE(G25:G26),-2))</f>
        <v>58800</v>
      </c>
      <c r="H27" s="447">
        <v>58600</v>
      </c>
      <c r="J27" s="712"/>
      <c r="L27" s="105">
        <f t="shared" si="3"/>
        <v>42856</v>
      </c>
      <c r="M27" s="1477">
        <v>23</v>
      </c>
      <c r="N27" s="1470">
        <v>1</v>
      </c>
      <c r="O27" s="378">
        <f t="shared" si="2"/>
        <v>23</v>
      </c>
      <c r="P27" s="1470">
        <v>0.85</v>
      </c>
    </row>
    <row r="28" spans="1:16">
      <c r="A28" s="291" t="str">
        <f>'Sev Template'!A28</f>
        <v>Working with indemnity loss only.</v>
      </c>
      <c r="B28" s="285"/>
      <c r="C28" s="285"/>
      <c r="D28" s="285"/>
      <c r="E28" s="285"/>
      <c r="F28" s="290" t="str">
        <f>'Sev Template'!F28</f>
        <v>(ACT6/ACT3) Conversion Factor</v>
      </c>
      <c r="G28" s="336">
        <f>P77</f>
        <v>1.2</v>
      </c>
      <c r="H28" s="448">
        <v>1.2</v>
      </c>
      <c r="L28" s="105">
        <f t="shared" si="3"/>
        <v>42887</v>
      </c>
      <c r="M28" s="1477">
        <v>23</v>
      </c>
      <c r="N28" s="1470">
        <v>1</v>
      </c>
      <c r="O28" s="378">
        <f t="shared" si="2"/>
        <v>23</v>
      </c>
      <c r="P28" s="1470">
        <v>0.85</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42917</v>
      </c>
      <c r="M29" s="1477">
        <v>31</v>
      </c>
      <c r="N29" s="1470">
        <v>1</v>
      </c>
      <c r="O29" s="378">
        <f t="shared" si="2"/>
        <v>31</v>
      </c>
      <c r="P29" s="1470">
        <v>0.85</v>
      </c>
    </row>
    <row r="30" spans="1:16">
      <c r="A30" s="285"/>
      <c r="B30" s="285"/>
      <c r="C30" s="285"/>
      <c r="D30" s="285"/>
      <c r="E30" s="285"/>
      <c r="F30" s="290" t="str">
        <f>'Sev Template'!F30</f>
        <v>Converted to Industry Definition &amp; Unlimited</v>
      </c>
      <c r="G30" s="109">
        <f>G27*G28/(1-G29)</f>
        <v>75223.387086192641</v>
      </c>
      <c r="H30" s="447">
        <v>74833.740999420421</v>
      </c>
      <c r="L30" s="105">
        <f t="shared" si="3"/>
        <v>42948</v>
      </c>
      <c r="M30" s="1477">
        <v>43</v>
      </c>
      <c r="N30" s="1470">
        <v>1</v>
      </c>
      <c r="O30" s="378">
        <f t="shared" si="2"/>
        <v>43</v>
      </c>
      <c r="P30" s="1470">
        <v>0.85</v>
      </c>
    </row>
    <row r="31" spans="1:16">
      <c r="A31" s="285"/>
      <c r="B31" s="285"/>
      <c r="C31" s="285"/>
      <c r="D31" s="285"/>
      <c r="E31" s="285"/>
      <c r="F31" s="290" t="str">
        <f>'Sev Template'!F31</f>
        <v>Industry Trended</v>
      </c>
      <c r="G31" s="337">
        <v>59100</v>
      </c>
      <c r="H31" s="447">
        <v>60200</v>
      </c>
      <c r="L31" s="105">
        <f t="shared" si="3"/>
        <v>42979</v>
      </c>
      <c r="M31" s="1477">
        <v>27</v>
      </c>
      <c r="N31" s="1470">
        <v>1</v>
      </c>
      <c r="O31" s="378">
        <f t="shared" si="2"/>
        <v>27</v>
      </c>
      <c r="P31" s="1470">
        <v>0.85</v>
      </c>
    </row>
    <row r="32" spans="1:16">
      <c r="A32" s="285"/>
      <c r="B32" s="285"/>
      <c r="C32" s="285"/>
      <c r="D32" s="285"/>
      <c r="E32" s="285"/>
      <c r="F32" s="290" t="s">
        <v>228</v>
      </c>
      <c r="G32" s="107">
        <f>ROUND(G30/G31,2)</f>
        <v>1.27</v>
      </c>
      <c r="H32" s="450">
        <v>1.24</v>
      </c>
      <c r="L32" s="105">
        <f t="shared" si="3"/>
        <v>43009</v>
      </c>
      <c r="M32" s="1477">
        <v>23</v>
      </c>
      <c r="N32" s="1470">
        <v>1</v>
      </c>
      <c r="O32" s="378">
        <f t="shared" si="2"/>
        <v>23</v>
      </c>
      <c r="P32" s="1470">
        <v>0.85</v>
      </c>
    </row>
    <row r="33" spans="1:16">
      <c r="A33" s="285"/>
      <c r="B33" s="285"/>
      <c r="C33" s="285"/>
      <c r="D33" s="285"/>
      <c r="E33" s="285"/>
      <c r="F33" s="290" t="s">
        <v>214</v>
      </c>
      <c r="G33" s="106">
        <f>ROUND(G34/G32,2)</f>
        <v>0.98</v>
      </c>
      <c r="H33" s="451">
        <v>1.01</v>
      </c>
      <c r="L33" s="105">
        <f t="shared" si="3"/>
        <v>43040</v>
      </c>
      <c r="M33" s="1477">
        <v>22</v>
      </c>
      <c r="N33" s="1470">
        <v>1</v>
      </c>
      <c r="O33" s="378">
        <f t="shared" si="2"/>
        <v>22</v>
      </c>
      <c r="P33" s="1470">
        <v>0.85</v>
      </c>
    </row>
    <row r="34" spans="1:16">
      <c r="A34" s="285"/>
      <c r="B34" s="285"/>
      <c r="C34" s="285"/>
      <c r="D34" s="285"/>
      <c r="E34" s="285"/>
      <c r="F34" s="290" t="str">
        <f>'Sev Template'!F34</f>
        <v>Selected ICWG Sev Factor</v>
      </c>
      <c r="G34" s="717">
        <f>INDEX(Summary!$32:$32,1,MATCH($A$1,Summary!$15:$15,0)+1)</f>
        <v>1.25</v>
      </c>
      <c r="H34" s="452">
        <v>1.25</v>
      </c>
      <c r="L34" s="105">
        <f t="shared" si="3"/>
        <v>43070</v>
      </c>
      <c r="M34" s="1477">
        <v>24</v>
      </c>
      <c r="N34" s="1470">
        <v>1</v>
      </c>
      <c r="O34" s="378">
        <f t="shared" si="2"/>
        <v>24</v>
      </c>
      <c r="P34" s="1470">
        <v>0.85</v>
      </c>
    </row>
    <row r="35" spans="1:16">
      <c r="G35" s="716"/>
      <c r="L35" s="105">
        <f t="shared" si="3"/>
        <v>43101</v>
      </c>
      <c r="M35" s="1477">
        <v>27</v>
      </c>
      <c r="N35" s="1470">
        <v>1</v>
      </c>
      <c r="O35" s="378">
        <f t="shared" si="2"/>
        <v>27</v>
      </c>
      <c r="P35" s="1470">
        <v>0.85</v>
      </c>
    </row>
    <row r="36" spans="1:16">
      <c r="L36" s="105">
        <f t="shared" si="3"/>
        <v>43132</v>
      </c>
      <c r="M36" s="1477">
        <v>22</v>
      </c>
      <c r="N36" s="1470">
        <v>1</v>
      </c>
      <c r="O36" s="378">
        <f t="shared" si="2"/>
        <v>22</v>
      </c>
      <c r="P36" s="1470">
        <v>0.85</v>
      </c>
    </row>
    <row r="37" spans="1:16">
      <c r="L37" s="105">
        <f t="shared" si="3"/>
        <v>43160</v>
      </c>
      <c r="M37" s="1477">
        <v>27</v>
      </c>
      <c r="N37" s="1470">
        <v>1</v>
      </c>
      <c r="O37" s="378">
        <f t="shared" si="2"/>
        <v>27</v>
      </c>
      <c r="P37" s="1470">
        <v>0.85</v>
      </c>
    </row>
    <row r="38" spans="1:16">
      <c r="L38" s="105">
        <f t="shared" si="3"/>
        <v>43191</v>
      </c>
      <c r="M38" s="1477">
        <v>24</v>
      </c>
      <c r="N38" s="1470">
        <v>1</v>
      </c>
      <c r="O38" s="378">
        <f t="shared" si="2"/>
        <v>24</v>
      </c>
      <c r="P38" s="1470">
        <v>0.85</v>
      </c>
    </row>
    <row r="39" spans="1:16">
      <c r="L39" s="105">
        <f t="shared" si="3"/>
        <v>43221</v>
      </c>
      <c r="M39" s="1477">
        <v>28</v>
      </c>
      <c r="N39" s="1470">
        <v>1</v>
      </c>
      <c r="O39" s="378">
        <f t="shared" ref="O39:O66" si="4">M39*N39</f>
        <v>28</v>
      </c>
      <c r="P39" s="1470">
        <v>0.85</v>
      </c>
    </row>
    <row r="40" spans="1:16">
      <c r="L40" s="105">
        <f t="shared" ref="L40:L66" si="5">EDATE(L39,1)</f>
        <v>43252</v>
      </c>
      <c r="M40" s="1477">
        <v>18</v>
      </c>
      <c r="N40" s="1470">
        <v>1</v>
      </c>
      <c r="O40" s="378">
        <f t="shared" si="4"/>
        <v>18</v>
      </c>
      <c r="P40" s="1470">
        <v>0.85</v>
      </c>
    </row>
    <row r="41" spans="1:16">
      <c r="L41" s="105">
        <f t="shared" si="5"/>
        <v>43282</v>
      </c>
      <c r="M41" s="1477">
        <v>28</v>
      </c>
      <c r="N41" s="1470">
        <v>1</v>
      </c>
      <c r="O41" s="378">
        <f t="shared" si="4"/>
        <v>28</v>
      </c>
      <c r="P41" s="1470">
        <v>0.85</v>
      </c>
    </row>
    <row r="42" spans="1:16">
      <c r="L42" s="105">
        <f t="shared" si="5"/>
        <v>43313</v>
      </c>
      <c r="M42" s="1477">
        <v>33</v>
      </c>
      <c r="N42" s="1470">
        <v>1</v>
      </c>
      <c r="O42" s="378">
        <f t="shared" si="4"/>
        <v>33</v>
      </c>
      <c r="P42" s="1470">
        <v>0.85</v>
      </c>
    </row>
    <row r="43" spans="1:16">
      <c r="L43" s="105">
        <f t="shared" si="5"/>
        <v>43344</v>
      </c>
      <c r="M43" s="1477">
        <v>32</v>
      </c>
      <c r="N43" s="1470">
        <v>1</v>
      </c>
      <c r="O43" s="378">
        <f t="shared" si="4"/>
        <v>32</v>
      </c>
      <c r="P43" s="1470">
        <v>0.85</v>
      </c>
    </row>
    <row r="44" spans="1:16">
      <c r="L44" s="105">
        <f t="shared" si="5"/>
        <v>43374</v>
      </c>
      <c r="M44" s="1477">
        <v>32</v>
      </c>
      <c r="N44" s="1470">
        <v>1</v>
      </c>
      <c r="O44" s="378">
        <f t="shared" si="4"/>
        <v>32</v>
      </c>
      <c r="P44" s="1470">
        <v>0.85</v>
      </c>
    </row>
    <row r="45" spans="1:16">
      <c r="L45" s="105">
        <f t="shared" si="5"/>
        <v>43405</v>
      </c>
      <c r="M45" s="1477">
        <v>27</v>
      </c>
      <c r="N45" s="1470">
        <v>1</v>
      </c>
      <c r="O45" s="378">
        <f t="shared" si="4"/>
        <v>27</v>
      </c>
      <c r="P45" s="1470">
        <v>0.85</v>
      </c>
    </row>
    <row r="46" spans="1:16">
      <c r="L46" s="105">
        <f t="shared" si="5"/>
        <v>43435</v>
      </c>
      <c r="M46" s="1477">
        <v>32</v>
      </c>
      <c r="N46" s="1470">
        <v>1</v>
      </c>
      <c r="O46" s="378">
        <f t="shared" si="4"/>
        <v>32</v>
      </c>
      <c r="P46" s="1470">
        <v>0.85</v>
      </c>
    </row>
    <row r="47" spans="1:16">
      <c r="L47" s="105">
        <f t="shared" si="5"/>
        <v>43466</v>
      </c>
      <c r="M47" s="1477">
        <v>39</v>
      </c>
      <c r="N47" s="1470">
        <v>0.99800796812748926</v>
      </c>
      <c r="O47" s="378">
        <f t="shared" si="4"/>
        <v>38.922310756972081</v>
      </c>
      <c r="P47" s="1470">
        <v>0.82199999999999995</v>
      </c>
    </row>
    <row r="48" spans="1:16">
      <c r="L48" s="105">
        <f t="shared" si="5"/>
        <v>43497</v>
      </c>
      <c r="M48" s="1477">
        <v>28</v>
      </c>
      <c r="N48" s="1470">
        <v>0.99997255074191305</v>
      </c>
      <c r="O48" s="378">
        <f t="shared" si="4"/>
        <v>27.999231420773565</v>
      </c>
      <c r="P48" s="1470">
        <v>0.71399999999999997</v>
      </c>
    </row>
    <row r="49" spans="12:16">
      <c r="L49" s="105">
        <f t="shared" si="5"/>
        <v>43525</v>
      </c>
      <c r="M49" s="1477">
        <v>39</v>
      </c>
      <c r="N49" s="1470">
        <v>1.0028907585748172</v>
      </c>
      <c r="O49" s="378">
        <f t="shared" si="4"/>
        <v>39.112739584417874</v>
      </c>
      <c r="P49" s="1470">
        <v>0.61399999999999999</v>
      </c>
    </row>
    <row r="50" spans="12:16">
      <c r="L50" s="105">
        <f t="shared" si="5"/>
        <v>43556</v>
      </c>
      <c r="M50" s="1477">
        <v>34</v>
      </c>
      <c r="N50" s="1470">
        <v>1.0096215690350512</v>
      </c>
      <c r="O50" s="378">
        <f t="shared" si="4"/>
        <v>34.32713334719174</v>
      </c>
      <c r="P50" s="1470">
        <v>0.93500000000000005</v>
      </c>
    </row>
    <row r="51" spans="12:16">
      <c r="L51" s="105">
        <f t="shared" si="5"/>
        <v>43586</v>
      </c>
      <c r="M51" s="1477">
        <v>28</v>
      </c>
      <c r="N51" s="1470">
        <v>1.0124952547154173</v>
      </c>
      <c r="O51" s="378">
        <f t="shared" si="4"/>
        <v>28.349867132031687</v>
      </c>
      <c r="P51" s="1470">
        <v>0.67300000000000004</v>
      </c>
    </row>
    <row r="52" spans="12:16">
      <c r="L52" s="105">
        <f t="shared" si="5"/>
        <v>43617</v>
      </c>
      <c r="M52" s="1477">
        <v>36</v>
      </c>
      <c r="N52" s="1470">
        <v>1.0124952547154173</v>
      </c>
      <c r="O52" s="378">
        <f t="shared" si="4"/>
        <v>36.449829169755027</v>
      </c>
      <c r="P52" s="1470">
        <v>0.85399999999999998</v>
      </c>
    </row>
    <row r="53" spans="12:16">
      <c r="L53" s="105">
        <f t="shared" si="5"/>
        <v>43647</v>
      </c>
      <c r="M53" s="1477">
        <v>33</v>
      </c>
      <c r="N53" s="1470">
        <v>1.0143667801400291</v>
      </c>
      <c r="O53" s="378">
        <f t="shared" si="4"/>
        <v>33.474103744620962</v>
      </c>
      <c r="P53" s="1470">
        <v>0.78</v>
      </c>
    </row>
    <row r="54" spans="12:16">
      <c r="L54" s="105">
        <f t="shared" si="5"/>
        <v>43678</v>
      </c>
      <c r="M54" s="1477">
        <v>45</v>
      </c>
      <c r="N54" s="1470">
        <v>1.0152855906292868</v>
      </c>
      <c r="O54" s="378">
        <f t="shared" si="4"/>
        <v>45.687851578317904</v>
      </c>
      <c r="P54" s="1470">
        <v>0.86099999999999999</v>
      </c>
    </row>
    <row r="55" spans="12:16">
      <c r="L55" s="105">
        <f t="shared" si="5"/>
        <v>43709</v>
      </c>
      <c r="M55" s="1477">
        <v>27</v>
      </c>
      <c r="N55" s="1470">
        <v>1.0143790856376542</v>
      </c>
      <c r="O55" s="378">
        <f t="shared" si="4"/>
        <v>27.388235312216665</v>
      </c>
      <c r="P55" s="1470">
        <v>0.77300000000000002</v>
      </c>
    </row>
    <row r="56" spans="12:16">
      <c r="L56" s="105">
        <f t="shared" si="5"/>
        <v>43739</v>
      </c>
      <c r="M56" s="1477">
        <v>34</v>
      </c>
      <c r="N56" s="1470">
        <v>1.0179477015941625</v>
      </c>
      <c r="O56" s="378">
        <f t="shared" si="4"/>
        <v>34.610221854201527</v>
      </c>
      <c r="P56" s="1470">
        <v>0.90600000000000003</v>
      </c>
    </row>
    <row r="57" spans="12:16">
      <c r="L57" s="105">
        <f t="shared" si="5"/>
        <v>43770</v>
      </c>
      <c r="M57" s="1477">
        <v>27</v>
      </c>
      <c r="N57" s="1470">
        <v>1.0214791767081057</v>
      </c>
      <c r="O57" s="378">
        <f t="shared" si="4"/>
        <v>27.579937771118853</v>
      </c>
      <c r="P57" s="1470">
        <v>0.73599999999999999</v>
      </c>
    </row>
    <row r="58" spans="12:16">
      <c r="L58" s="105">
        <f t="shared" si="5"/>
        <v>43800</v>
      </c>
      <c r="M58" s="1477">
        <v>28</v>
      </c>
      <c r="N58" s="1470">
        <v>1.0267626896910793</v>
      </c>
      <c r="O58" s="378">
        <f t="shared" si="4"/>
        <v>28.749355311350222</v>
      </c>
      <c r="P58" s="1470">
        <v>0.63600000000000001</v>
      </c>
    </row>
    <row r="59" spans="12:16">
      <c r="L59" s="105">
        <f t="shared" si="5"/>
        <v>43831</v>
      </c>
      <c r="M59" s="1477">
        <v>37</v>
      </c>
      <c r="N59" s="1470">
        <v>1.0224303576670657</v>
      </c>
      <c r="O59" s="378">
        <f t="shared" si="4"/>
        <v>37.829923233681427</v>
      </c>
      <c r="P59" s="1470">
        <v>0.77900000000000003</v>
      </c>
    </row>
    <row r="60" spans="12:16">
      <c r="L60" s="105">
        <f t="shared" si="5"/>
        <v>43862</v>
      </c>
      <c r="M60" s="1477">
        <v>21</v>
      </c>
      <c r="N60" s="1470">
        <v>1.0174020116457532</v>
      </c>
      <c r="O60" s="378">
        <f t="shared" si="4"/>
        <v>21.365442244560818</v>
      </c>
      <c r="P60" s="1470">
        <v>0.85199999999999998</v>
      </c>
    </row>
    <row r="61" spans="12:16">
      <c r="L61" s="105">
        <f t="shared" si="5"/>
        <v>43891</v>
      </c>
      <c r="M61" s="1477">
        <v>29</v>
      </c>
      <c r="N61" s="1470">
        <v>1.0092562789664434</v>
      </c>
      <c r="O61" s="378">
        <f t="shared" si="4"/>
        <v>29.26843209002686</v>
      </c>
      <c r="P61" s="1470">
        <v>0.78900000000000003</v>
      </c>
    </row>
    <row r="62" spans="12:16">
      <c r="L62" s="105">
        <f t="shared" si="5"/>
        <v>43922</v>
      </c>
      <c r="M62" s="1477">
        <v>19</v>
      </c>
      <c r="N62" s="1470">
        <v>0.9807940210992494</v>
      </c>
      <c r="O62" s="378">
        <f t="shared" si="4"/>
        <v>18.63508640088574</v>
      </c>
      <c r="P62" s="1470">
        <v>0.89</v>
      </c>
    </row>
    <row r="63" spans="12:16">
      <c r="L63" s="105">
        <f t="shared" si="5"/>
        <v>43952</v>
      </c>
      <c r="M63" s="1477">
        <v>32</v>
      </c>
      <c r="N63" s="1470">
        <v>0.92836383465417227</v>
      </c>
      <c r="O63" s="378">
        <f t="shared" si="4"/>
        <v>29.707642708933513</v>
      </c>
      <c r="P63" s="1470">
        <v>0.80800000000000005</v>
      </c>
    </row>
    <row r="64" spans="12:16">
      <c r="L64" s="105">
        <f t="shared" si="5"/>
        <v>43983</v>
      </c>
      <c r="M64" s="1477">
        <v>42</v>
      </c>
      <c r="N64" s="1470">
        <v>0.82404674337790262</v>
      </c>
      <c r="O64" s="378">
        <f t="shared" si="4"/>
        <v>34.609963221871908</v>
      </c>
      <c r="P64" s="1470">
        <v>0.85</v>
      </c>
    </row>
    <row r="65" spans="12:16">
      <c r="L65" s="105">
        <f t="shared" si="5"/>
        <v>44013</v>
      </c>
      <c r="M65" s="1477">
        <v>52</v>
      </c>
      <c r="N65" s="1470">
        <v>0.67490178173518856</v>
      </c>
      <c r="O65" s="378">
        <f t="shared" si="4"/>
        <v>35.094892650229802</v>
      </c>
      <c r="P65" s="1470">
        <v>0.85</v>
      </c>
    </row>
    <row r="66" spans="12:16">
      <c r="L66" s="105">
        <f t="shared" si="5"/>
        <v>44044</v>
      </c>
      <c r="M66" s="1477">
        <v>32</v>
      </c>
      <c r="N66" s="1470">
        <v>0.8235189919902447</v>
      </c>
      <c r="O66" s="378">
        <f t="shared" si="4"/>
        <v>26.35260774368783</v>
      </c>
      <c r="P66" s="1470">
        <v>0.85</v>
      </c>
    </row>
    <row r="67" spans="12:16">
      <c r="L67" s="493"/>
      <c r="O67" s="378"/>
    </row>
    <row r="69" spans="12:16">
      <c r="O69" s="493" t="s">
        <v>220</v>
      </c>
      <c r="P69" s="494">
        <f>SUMPRODUCT($O$7:$O$66,$P$7:$P$66)/SUM($O$7:$O$66)</f>
        <v>0.83007947262151249</v>
      </c>
    </row>
    <row r="70" spans="12:16">
      <c r="O70" s="493" t="s">
        <v>351</v>
      </c>
      <c r="P70" s="494">
        <f>SUMPRODUCT($O$31:$O$66,$P$31:$P$66)/SUM($O$31:$O$66)</f>
        <v>0.81955167236595072</v>
      </c>
    </row>
    <row r="71" spans="12:16">
      <c r="O71" s="493" t="s">
        <v>350</v>
      </c>
      <c r="P71" s="494">
        <f>SUMPRODUCT($O$43:$O$66,$P$43:$P$66)/SUM($O$43:$O$66)</f>
        <v>0.80738863588385679</v>
      </c>
    </row>
    <row r="72" spans="12:16">
      <c r="O72" s="493" t="s">
        <v>352</v>
      </c>
      <c r="P72" s="494">
        <f>SUMPRODUCT($O$55:$O$66,$P$55:$P$66)/SUM($O$55:$O$66)</f>
        <v>0.80900221862899335</v>
      </c>
    </row>
    <row r="73" spans="12:16">
      <c r="O73" s="493" t="s">
        <v>353</v>
      </c>
      <c r="P73" s="494">
        <f>SUMPRODUCT($O$60:$O$65,$P$60:$P$65)/SUM($O$60:$O$65)</f>
        <v>0.8366911217164068</v>
      </c>
    </row>
    <row r="75" spans="12:16">
      <c r="O75" s="493" t="s">
        <v>210</v>
      </c>
      <c r="P75" s="494">
        <v>0.83</v>
      </c>
    </row>
    <row r="77" spans="12:16">
      <c r="O77" s="503" t="s">
        <v>473</v>
      </c>
      <c r="P77" s="495">
        <f>ROUND(1/P75,2)</f>
        <v>1.2</v>
      </c>
    </row>
  </sheetData>
  <customSheetViews>
    <customSheetView guid="{B070D993-A558-4B1C-AC4E-67FBCE430B77}">
      <selection activeCell="P73" sqref="P73"/>
      <pageMargins left="0.7" right="0.7" top="0.75" bottom="0.75" header="0.3" footer="0.3"/>
      <pageSetup orientation="portrait" blackAndWhite="1" r:id="rId1"/>
    </customSheetView>
    <customSheetView guid="{66336E0E-D3CE-4BCD-8706-2E622954FB7A}">
      <selection activeCell="F7" sqref="F7:F20"/>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2D067A2B-544F-4687-B463-591ABEF3DC76}" printArea="1">
      <selection activeCell="I28" sqref="I28"/>
      <pageMargins left="0.7" right="0.7" top="0.75" bottom="0.75" header="0.3" footer="0.3"/>
      <pageSetup orientation="portrait" blackAndWhite="1" r:id="rId4"/>
    </customSheetView>
    <customSheetView guid="{DEED4BF7-CD74-46B8-9246-650AA2D336A3}">
      <selection activeCell="G27" sqref="G27"/>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1A9FFAA3-8773-4515-8E34-9D2DD27FCA39}" printArea="1">
      <selection sqref="A1:XFD1048576"/>
      <pageMargins left="0.7" right="0.7" top="0.75" bottom="0.75" header="0.3" footer="0.3"/>
      <pageSetup orientation="portrait" blackAndWhite="1" r:id="rId24"/>
    </customSheetView>
    <customSheetView guid="{C35CCEBD-5DD6-40D5-B0B9-29A308324E1F}" printArea="1">
      <selection activeCell="I28" sqref="I28"/>
      <pageMargins left="0.7" right="0.7" top="0.75" bottom="0.75" header="0.3" footer="0.3"/>
      <pageSetup orientation="portrait" blackAndWhite="1" r:id="rId25"/>
    </customSheetView>
    <customSheetView guid="{4C13BEF0-D969-4F7C-9C90-218A9EA7683E}" printArea="1" topLeftCell="A42">
      <selection activeCell="M7" sqref="M7:P66"/>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Normal="85" workbookViewId="0">
      <selection activeCell="E62" sqref="E62"/>
    </sheetView>
  </sheetViews>
  <sheetFormatPr defaultColWidth="9" defaultRowHeight="13.2"/>
  <cols>
    <col min="1" max="1" width="8" style="105" customWidth="1"/>
    <col min="2" max="4" width="9" style="105" customWidth="1"/>
    <col min="5" max="6" width="9" style="105"/>
    <col min="7" max="8" width="13" style="105" bestFit="1" customWidth="1"/>
    <col min="9" max="9" width="19.88671875" style="105" bestFit="1" customWidth="1"/>
    <col min="10" max="16384" width="9" style="105"/>
  </cols>
  <sheetData>
    <row r="1" spans="1:16">
      <c r="A1" s="111" t="s">
        <v>6</v>
      </c>
      <c r="B1" s="446"/>
      <c r="C1" s="285"/>
      <c r="D1" s="285"/>
      <c r="E1" s="286" t="str">
        <f>'Sev Template'!E1</f>
        <v>Wtd</v>
      </c>
      <c r="F1" s="286" t="str">
        <f>'Sev Template'!F1</f>
        <v>Wtd</v>
      </c>
      <c r="G1" s="285"/>
      <c r="I1" s="189"/>
      <c r="L1" s="1478" t="s">
        <v>765</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1469">
        <v>8782</v>
      </c>
      <c r="C7" s="1469">
        <v>135</v>
      </c>
      <c r="D7" s="109">
        <f t="shared" si="0"/>
        <v>65051.851851851854</v>
      </c>
      <c r="E7" s="1470">
        <v>1.0950434896844772</v>
      </c>
      <c r="F7" s="1470">
        <v>1.0515595039591088</v>
      </c>
      <c r="G7" s="109">
        <f t="shared" si="1"/>
        <v>74907.427856831244</v>
      </c>
      <c r="L7" s="1476">
        <v>42248</v>
      </c>
      <c r="M7" s="1477">
        <v>37</v>
      </c>
      <c r="N7" s="1470">
        <v>1</v>
      </c>
      <c r="O7" s="378">
        <f t="shared" ref="O7:O38" si="2">M7*N7</f>
        <v>37</v>
      </c>
      <c r="P7" s="1470">
        <v>0.875</v>
      </c>
    </row>
    <row r="8" spans="1:16">
      <c r="A8" s="287" t="str">
        <f>'Sev Template'!A8</f>
        <v>2016:T2</v>
      </c>
      <c r="B8" s="1469">
        <v>6756</v>
      </c>
      <c r="C8" s="1469">
        <v>125</v>
      </c>
      <c r="D8" s="109">
        <f t="shared" si="0"/>
        <v>54048</v>
      </c>
      <c r="E8" s="1470">
        <v>1.0905907686084257</v>
      </c>
      <c r="F8" s="1470">
        <v>1.0455132665463305</v>
      </c>
      <c r="G8" s="109">
        <f t="shared" si="1"/>
        <v>61626.99521707945</v>
      </c>
      <c r="L8" s="105">
        <f t="shared" ref="L8:L62" si="3">EDATE(L7,1)</f>
        <v>42278</v>
      </c>
      <c r="M8" s="1477">
        <v>28</v>
      </c>
      <c r="N8" s="1470">
        <v>1</v>
      </c>
      <c r="O8" s="378">
        <f t="shared" si="2"/>
        <v>28</v>
      </c>
      <c r="P8" s="1470">
        <v>0.875</v>
      </c>
    </row>
    <row r="9" spans="1:16">
      <c r="A9" s="287" t="str">
        <f>'Sev Template'!A9</f>
        <v>2016:T3</v>
      </c>
      <c r="B9" s="1469">
        <v>10251</v>
      </c>
      <c r="C9" s="1469">
        <v>113</v>
      </c>
      <c r="D9" s="109">
        <f t="shared" si="0"/>
        <v>90716.814159292044</v>
      </c>
      <c r="E9" s="1470">
        <v>1.0853046698884474</v>
      </c>
      <c r="F9" s="1470">
        <v>1.0401740352739883</v>
      </c>
      <c r="G9" s="109">
        <f t="shared" si="1"/>
        <v>102410.7320356511</v>
      </c>
      <c r="L9" s="105">
        <f t="shared" si="3"/>
        <v>42309</v>
      </c>
      <c r="M9" s="1477">
        <v>31</v>
      </c>
      <c r="N9" s="1470">
        <v>1</v>
      </c>
      <c r="O9" s="378">
        <f t="shared" si="2"/>
        <v>31</v>
      </c>
      <c r="P9" s="1470">
        <v>0.875</v>
      </c>
    </row>
    <row r="10" spans="1:16">
      <c r="A10" s="287" t="str">
        <f>'Sev Template'!A10</f>
        <v>2017:T1</v>
      </c>
      <c r="B10" s="1469">
        <v>7793</v>
      </c>
      <c r="C10" s="1469">
        <v>121</v>
      </c>
      <c r="D10" s="109">
        <f t="shared" si="0"/>
        <v>64404.958677685951</v>
      </c>
      <c r="E10" s="1470">
        <v>1.0781555420948865</v>
      </c>
      <c r="F10" s="1470">
        <v>1.0342022301818987</v>
      </c>
      <c r="G10" s="109">
        <f t="shared" si="1"/>
        <v>71813.516856642324</v>
      </c>
      <c r="L10" s="105">
        <f t="shared" si="3"/>
        <v>42339</v>
      </c>
      <c r="M10" s="1477">
        <v>40</v>
      </c>
      <c r="N10" s="1470">
        <v>1</v>
      </c>
      <c r="O10" s="378">
        <f t="shared" si="2"/>
        <v>40</v>
      </c>
      <c r="P10" s="1470">
        <v>0.875</v>
      </c>
    </row>
    <row r="11" spans="1:16">
      <c r="A11" s="287" t="str">
        <f>'Sev Template'!A11</f>
        <v>2017:T2</v>
      </c>
      <c r="B11" s="1469">
        <v>9336</v>
      </c>
      <c r="C11" s="1469">
        <v>131</v>
      </c>
      <c r="D11" s="109">
        <f t="shared" si="0"/>
        <v>71267.175572519074</v>
      </c>
      <c r="E11" s="1470">
        <v>1.0710260098442641</v>
      </c>
      <c r="F11" s="1470">
        <v>1.0288687941084034</v>
      </c>
      <c r="G11" s="109">
        <f t="shared" si="1"/>
        <v>78532.524833881267</v>
      </c>
      <c r="L11" s="105">
        <f t="shared" si="3"/>
        <v>42370</v>
      </c>
      <c r="M11" s="1477">
        <v>36</v>
      </c>
      <c r="N11" s="1470">
        <v>1</v>
      </c>
      <c r="O11" s="378">
        <f t="shared" si="2"/>
        <v>36</v>
      </c>
      <c r="P11" s="1470">
        <v>0.875</v>
      </c>
    </row>
    <row r="12" spans="1:16">
      <c r="A12" s="287" t="str">
        <f>'Sev Template'!A12</f>
        <v>2017:T3</v>
      </c>
      <c r="B12" s="1469">
        <v>8912</v>
      </c>
      <c r="C12" s="1469">
        <v>117</v>
      </c>
      <c r="D12" s="109">
        <f t="shared" si="0"/>
        <v>76170.940170940172</v>
      </c>
      <c r="E12" s="1470">
        <v>1.0634942850364966</v>
      </c>
      <c r="F12" s="1470">
        <v>1.0242523978248752</v>
      </c>
      <c r="G12" s="109">
        <f t="shared" si="1"/>
        <v>82971.982268386651</v>
      </c>
      <c r="L12" s="105">
        <f t="shared" si="3"/>
        <v>42401</v>
      </c>
      <c r="M12" s="1477">
        <v>32</v>
      </c>
      <c r="N12" s="1470">
        <v>1</v>
      </c>
      <c r="O12" s="378">
        <f t="shared" si="2"/>
        <v>32</v>
      </c>
      <c r="P12" s="1470">
        <v>0.875</v>
      </c>
    </row>
    <row r="13" spans="1:16">
      <c r="A13" s="287" t="str">
        <f>'Sev Template'!A13</f>
        <v>2018:T1</v>
      </c>
      <c r="B13" s="1469">
        <v>9973</v>
      </c>
      <c r="C13" s="1469">
        <v>123</v>
      </c>
      <c r="D13" s="109">
        <f t="shared" si="0"/>
        <v>81081.300813008129</v>
      </c>
      <c r="E13" s="1470">
        <v>1.0549653011809974</v>
      </c>
      <c r="F13" s="1470">
        <v>1.0199052472219061</v>
      </c>
      <c r="G13" s="109">
        <f t="shared" si="1"/>
        <v>87240.61315174769</v>
      </c>
      <c r="L13" s="105">
        <f t="shared" si="3"/>
        <v>42430</v>
      </c>
      <c r="M13" s="1477">
        <v>31</v>
      </c>
      <c r="N13" s="1470">
        <v>1</v>
      </c>
      <c r="O13" s="378">
        <f t="shared" si="2"/>
        <v>31</v>
      </c>
      <c r="P13" s="1470">
        <v>0.875</v>
      </c>
    </row>
    <row r="14" spans="1:16">
      <c r="A14" s="287" t="str">
        <f>'Sev Template'!A14</f>
        <v>2018:T2</v>
      </c>
      <c r="B14" s="1469">
        <v>9260</v>
      </c>
      <c r="C14" s="1469">
        <v>111</v>
      </c>
      <c r="D14" s="109">
        <f t="shared" si="0"/>
        <v>83423.423423423432</v>
      </c>
      <c r="E14" s="1470">
        <v>1.046683582460852</v>
      </c>
      <c r="F14" s="1470">
        <v>1.0172336243382034</v>
      </c>
      <c r="G14" s="109">
        <f t="shared" si="1"/>
        <v>88822.732053776883</v>
      </c>
      <c r="L14" s="105">
        <f t="shared" si="3"/>
        <v>42461</v>
      </c>
      <c r="M14" s="1477">
        <v>36</v>
      </c>
      <c r="N14" s="1470">
        <v>1</v>
      </c>
      <c r="O14" s="378">
        <f t="shared" si="2"/>
        <v>36</v>
      </c>
      <c r="P14" s="1470">
        <v>0.875</v>
      </c>
    </row>
    <row r="15" spans="1:16">
      <c r="A15" s="287" t="str">
        <f>'Sev Template'!A15</f>
        <v>2018:T3</v>
      </c>
      <c r="B15" s="1469">
        <v>9969</v>
      </c>
      <c r="C15" s="1469">
        <v>94</v>
      </c>
      <c r="D15" s="109">
        <f t="shared" si="0"/>
        <v>106053.19148936171</v>
      </c>
      <c r="E15" s="1470">
        <v>1.0394745201341493</v>
      </c>
      <c r="F15" s="1470">
        <v>1.0162070249788333</v>
      </c>
      <c r="G15" s="109">
        <f t="shared" si="1"/>
        <v>112026.24612626799</v>
      </c>
      <c r="L15" s="105">
        <f t="shared" si="3"/>
        <v>42491</v>
      </c>
      <c r="M15" s="1477">
        <v>26</v>
      </c>
      <c r="N15" s="1470">
        <v>1</v>
      </c>
      <c r="O15" s="378">
        <f t="shared" si="2"/>
        <v>26</v>
      </c>
      <c r="P15" s="1470">
        <v>0.875</v>
      </c>
    </row>
    <row r="16" spans="1:16">
      <c r="A16" s="287" t="str">
        <f>'Sev Template'!A16</f>
        <v>2019:T1</v>
      </c>
      <c r="B16" s="1469">
        <v>8482</v>
      </c>
      <c r="C16" s="1469">
        <v>105</v>
      </c>
      <c r="D16" s="109">
        <f t="shared" si="0"/>
        <v>80780.952380952382</v>
      </c>
      <c r="E16" s="1470">
        <v>1.0318531002592055</v>
      </c>
      <c r="F16" s="1470">
        <v>1.016556293286959</v>
      </c>
      <c r="G16" s="109">
        <f t="shared" si="1"/>
        <v>84734.110687682143</v>
      </c>
      <c r="L16" s="105">
        <f t="shared" si="3"/>
        <v>42522</v>
      </c>
      <c r="M16" s="1477">
        <v>35</v>
      </c>
      <c r="N16" s="1470">
        <v>1</v>
      </c>
      <c r="O16" s="378">
        <f t="shared" si="2"/>
        <v>35</v>
      </c>
      <c r="P16" s="1470">
        <v>0.875</v>
      </c>
    </row>
    <row r="17" spans="1:16">
      <c r="A17" s="287" t="str">
        <f>'Sev Template'!A17</f>
        <v>2019:T2</v>
      </c>
      <c r="B17" s="1469">
        <v>5929</v>
      </c>
      <c r="C17" s="1469">
        <v>69</v>
      </c>
      <c r="D17" s="109">
        <f t="shared" si="0"/>
        <v>85927.536231884063</v>
      </c>
      <c r="E17" s="1470">
        <v>1.0234667560799735</v>
      </c>
      <c r="F17" s="1470">
        <v>1.0150159785372452</v>
      </c>
      <c r="G17" s="109">
        <f t="shared" si="1"/>
        <v>89264.541632776876</v>
      </c>
      <c r="L17" s="105">
        <f t="shared" si="3"/>
        <v>42552</v>
      </c>
      <c r="M17" s="1477">
        <v>33</v>
      </c>
      <c r="N17" s="1470">
        <v>1</v>
      </c>
      <c r="O17" s="378">
        <f t="shared" si="2"/>
        <v>33</v>
      </c>
      <c r="P17" s="1470">
        <v>0.875</v>
      </c>
    </row>
    <row r="18" spans="1:16">
      <c r="A18" s="287" t="str">
        <f>'Sev Template'!A18</f>
        <v>2019:T3</v>
      </c>
      <c r="B18" s="1469">
        <v>5594</v>
      </c>
      <c r="C18" s="1469">
        <v>64</v>
      </c>
      <c r="D18" s="109">
        <f t="shared" si="0"/>
        <v>87406.25</v>
      </c>
      <c r="E18" s="1470">
        <v>1.0151102588469176</v>
      </c>
      <c r="F18" s="1470">
        <v>1.0112941850784707</v>
      </c>
      <c r="G18" s="109">
        <f t="shared" si="1"/>
        <v>89729.080007910408</v>
      </c>
      <c r="L18" s="105">
        <f t="shared" si="3"/>
        <v>42583</v>
      </c>
      <c r="M18" s="1477">
        <v>31</v>
      </c>
      <c r="N18" s="1470">
        <v>1</v>
      </c>
      <c r="O18" s="378">
        <f t="shared" si="2"/>
        <v>31</v>
      </c>
      <c r="P18" s="1470">
        <v>0.875</v>
      </c>
    </row>
    <row r="19" spans="1:16">
      <c r="A19" s="287" t="str">
        <f>'Sev Template'!A19</f>
        <v>2020:T1</v>
      </c>
      <c r="B19" s="1469">
        <v>6226</v>
      </c>
      <c r="C19" s="1469">
        <v>67</v>
      </c>
      <c r="D19" s="109">
        <f t="shared" si="0"/>
        <v>92925.373134328358</v>
      </c>
      <c r="E19" s="1470">
        <v>1.0063784148924431</v>
      </c>
      <c r="F19" s="1470">
        <v>1.0054876276192262</v>
      </c>
      <c r="G19" s="109">
        <f t="shared" si="1"/>
        <v>94031.282170249135</v>
      </c>
      <c r="L19" s="105">
        <f t="shared" si="3"/>
        <v>42614</v>
      </c>
      <c r="M19" s="1477">
        <v>24</v>
      </c>
      <c r="N19" s="1470">
        <v>1</v>
      </c>
      <c r="O19" s="378">
        <f t="shared" si="2"/>
        <v>24</v>
      </c>
      <c r="P19" s="1470">
        <v>0.875</v>
      </c>
    </row>
    <row r="20" spans="1:16">
      <c r="A20" s="1479" t="str">
        <f>'Sev Template'!A20</f>
        <v>2020:T2</v>
      </c>
      <c r="B20" s="1469">
        <v>5657</v>
      </c>
      <c r="C20" s="1469">
        <v>69</v>
      </c>
      <c r="D20" s="109">
        <f t="shared" si="0"/>
        <v>81985.507246376816</v>
      </c>
      <c r="E20" s="1470">
        <v>0.99682100366848603</v>
      </c>
      <c r="F20" s="1470">
        <v>0.99942799609024924</v>
      </c>
      <c r="G20" s="109">
        <f t="shared" si="1"/>
        <v>81678.128671224971</v>
      </c>
      <c r="L20" s="105">
        <f t="shared" si="3"/>
        <v>42644</v>
      </c>
      <c r="M20" s="1477">
        <v>23</v>
      </c>
      <c r="N20" s="1470">
        <v>1</v>
      </c>
      <c r="O20" s="378">
        <f t="shared" si="2"/>
        <v>23</v>
      </c>
      <c r="P20" s="1470">
        <v>0.875</v>
      </c>
    </row>
    <row r="21" spans="1:16">
      <c r="A21" s="285"/>
      <c r="L21" s="105">
        <f t="shared" si="3"/>
        <v>42675</v>
      </c>
      <c r="M21" s="1477">
        <v>32</v>
      </c>
      <c r="N21" s="1470">
        <v>1</v>
      </c>
      <c r="O21" s="378">
        <f t="shared" si="2"/>
        <v>32</v>
      </c>
      <c r="P21" s="1470">
        <v>0.875</v>
      </c>
    </row>
    <row r="22" spans="1:16">
      <c r="A22" s="287" t="str">
        <f>'Sev Template'!A22</f>
        <v>Total</v>
      </c>
      <c r="B22" s="109">
        <f>SUM(B4:B21)</f>
        <v>112920</v>
      </c>
      <c r="C22" s="109">
        <f>SUM(C4:C21)</f>
        <v>1444</v>
      </c>
      <c r="D22" s="109">
        <f>B22/C22*1000</f>
        <v>78199.445983379512</v>
      </c>
      <c r="L22" s="105">
        <f t="shared" si="3"/>
        <v>42705</v>
      </c>
      <c r="M22" s="1477">
        <v>34</v>
      </c>
      <c r="N22" s="1470">
        <v>1</v>
      </c>
      <c r="O22" s="378">
        <f t="shared" si="2"/>
        <v>34</v>
      </c>
      <c r="P22" s="1470">
        <v>0.875</v>
      </c>
    </row>
    <row r="23" spans="1:16">
      <c r="G23" s="500" t="str">
        <f>'Sev Template'!G23</f>
        <v>Proposed CD6</v>
      </c>
      <c r="H23" s="500" t="str">
        <f>'Sev Template'!H23</f>
        <v>Previous CD6</v>
      </c>
      <c r="L23" s="105">
        <f t="shared" si="3"/>
        <v>42736</v>
      </c>
      <c r="M23" s="1477">
        <v>27</v>
      </c>
      <c r="N23" s="1470">
        <v>1</v>
      </c>
      <c r="O23" s="378">
        <f t="shared" si="2"/>
        <v>27</v>
      </c>
      <c r="P23" s="1470">
        <v>0.875</v>
      </c>
    </row>
    <row r="24" spans="1:16">
      <c r="A24" s="289" t="str">
        <f>'Sev Template'!A24</f>
        <v>Notes:</v>
      </c>
      <c r="B24" s="285"/>
      <c r="C24" s="285"/>
      <c r="D24" s="285"/>
      <c r="E24" s="285"/>
      <c r="F24" s="290" t="str">
        <f>'Sev Template'!F24</f>
        <v>Wtd Avg</v>
      </c>
      <c r="G24" s="109">
        <f>SUMPRODUCT(G4:G20,$C$4:$C$20)/$C$22</f>
        <v>84438.003332221779</v>
      </c>
      <c r="H24" s="447">
        <v>86735.157468948426</v>
      </c>
      <c r="L24" s="105">
        <f t="shared" si="3"/>
        <v>42767</v>
      </c>
      <c r="M24" s="1477">
        <v>40</v>
      </c>
      <c r="N24" s="1470">
        <v>1.0004984757762201</v>
      </c>
      <c r="O24" s="378">
        <f t="shared" si="2"/>
        <v>40.019939031048807</v>
      </c>
      <c r="P24" s="1470">
        <v>0.875</v>
      </c>
    </row>
    <row r="25" spans="1:16">
      <c r="A25" s="291" t="str">
        <f>'Sev Template'!A25</f>
        <v>Onleveling to AAD of 7/1/20</v>
      </c>
      <c r="B25" s="285"/>
      <c r="C25" s="285"/>
      <c r="D25" s="285"/>
      <c r="E25" s="285"/>
      <c r="F25" s="290" t="str">
        <f>'Sev Template'!F25</f>
        <v>6-Wtd Avg</v>
      </c>
      <c r="G25" s="109">
        <f>SUMPRODUCT(G15:G20,$C$15:$C$20)/SUM($C$15:$C$20)</f>
        <v>92447.3291345404</v>
      </c>
      <c r="H25" s="447">
        <v>93256.299276705889</v>
      </c>
      <c r="L25" s="105">
        <f t="shared" si="3"/>
        <v>42795</v>
      </c>
      <c r="M25" s="1477">
        <v>24</v>
      </c>
      <c r="N25" s="1470">
        <v>1.0009972000305396</v>
      </c>
      <c r="O25" s="378">
        <f t="shared" si="2"/>
        <v>24.02393280073295</v>
      </c>
      <c r="P25" s="1470">
        <v>0.875</v>
      </c>
    </row>
    <row r="26" spans="1:16">
      <c r="A26" s="291" t="str">
        <f>'Sev Template'!A26</f>
        <v>Col B:C is from UltLoss_IndClms (pricing version).</v>
      </c>
      <c r="B26" s="285"/>
      <c r="C26" s="285"/>
      <c r="D26" s="285"/>
      <c r="E26" s="285"/>
      <c r="F26" s="290" t="str">
        <f>'Sev Template'!F26</f>
        <v>6-Trimmean</v>
      </c>
      <c r="G26" s="109">
        <f>TRIMMEAN($G$15:$G$20,2/COUNT(G15:G20))</f>
        <v>89439.753624654637</v>
      </c>
      <c r="H26" s="447">
        <v>89930.330906332194</v>
      </c>
      <c r="L26" s="105">
        <f t="shared" si="3"/>
        <v>42826</v>
      </c>
      <c r="M26" s="1477">
        <v>30</v>
      </c>
      <c r="N26" s="1470">
        <v>1.001496172886819</v>
      </c>
      <c r="O26" s="378">
        <f t="shared" si="2"/>
        <v>30.044885186604571</v>
      </c>
      <c r="P26" s="1470">
        <v>0.875</v>
      </c>
    </row>
    <row r="27" spans="1:16">
      <c r="A27" s="291" t="str">
        <f>'Sev Template'!A27</f>
        <v>Col E:F is from latest OLF.</v>
      </c>
      <c r="B27" s="285"/>
      <c r="C27" s="285"/>
      <c r="D27" s="285"/>
      <c r="E27" s="285"/>
      <c r="F27" s="290" t="str">
        <f>'Sev Template'!F27</f>
        <v>Selected Severity</v>
      </c>
      <c r="G27" s="337">
        <f>IFERROR(ROUNDUP(MIN(H27*1.1,AVERAGE(G25:G26)),-2),ROUNDUP(AVERAGE(G25:G26),-2))</f>
        <v>91000</v>
      </c>
      <c r="H27" s="447">
        <v>91600</v>
      </c>
      <c r="L27" s="105">
        <f t="shared" si="3"/>
        <v>42856</v>
      </c>
      <c r="M27" s="1477">
        <v>35</v>
      </c>
      <c r="N27" s="1470">
        <v>1.0019953944689803</v>
      </c>
      <c r="O27" s="378">
        <f t="shared" si="2"/>
        <v>35.06983880641431</v>
      </c>
      <c r="P27" s="1470">
        <v>0.875</v>
      </c>
    </row>
    <row r="28" spans="1:16">
      <c r="A28" s="291" t="str">
        <f>'Sev Template'!A28</f>
        <v>Working with indemnity loss only.</v>
      </c>
      <c r="B28" s="285"/>
      <c r="C28" s="285"/>
      <c r="D28" s="285"/>
      <c r="E28" s="285"/>
      <c r="F28" s="290" t="str">
        <f>'Sev Template'!F28</f>
        <v>(ACT6/ACT3) Conversion Factor</v>
      </c>
      <c r="G28" s="336">
        <f>P77</f>
        <v>1.1399999999999999</v>
      </c>
      <c r="H28" s="448">
        <v>1.1399999999999999</v>
      </c>
      <c r="L28" s="105">
        <f t="shared" si="3"/>
        <v>42887</v>
      </c>
      <c r="M28" s="1477">
        <v>34</v>
      </c>
      <c r="N28" s="1470">
        <v>1.0024948649010073</v>
      </c>
      <c r="O28" s="378">
        <f t="shared" si="2"/>
        <v>34.084825406634245</v>
      </c>
      <c r="P28" s="1470">
        <v>0.875</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42917</v>
      </c>
      <c r="M29" s="1477">
        <v>29</v>
      </c>
      <c r="N29" s="1470">
        <v>1.0029945843069454</v>
      </c>
      <c r="O29" s="378">
        <f t="shared" si="2"/>
        <v>29.086842944901417</v>
      </c>
      <c r="P29" s="1470">
        <v>0.875</v>
      </c>
    </row>
    <row r="30" spans="1:16">
      <c r="A30" s="285"/>
      <c r="B30" s="285"/>
      <c r="C30" s="285"/>
      <c r="D30" s="285"/>
      <c r="E30" s="285"/>
      <c r="F30" s="290" t="str">
        <f>'Sev Template'!F30</f>
        <v>Converted to Industry Definition &amp; Unlimited</v>
      </c>
      <c r="G30" s="109">
        <f>G27*G28/(1-G29)</f>
        <v>110596.28934696178</v>
      </c>
      <c r="H30" s="447">
        <v>111126.8283578424</v>
      </c>
      <c r="L30" s="105">
        <f t="shared" si="3"/>
        <v>42948</v>
      </c>
      <c r="M30" s="1477">
        <v>33</v>
      </c>
      <c r="N30" s="1470">
        <v>1.0034945528109023</v>
      </c>
      <c r="O30" s="378">
        <f t="shared" si="2"/>
        <v>33.115320242759772</v>
      </c>
      <c r="P30" s="1470">
        <v>0.875</v>
      </c>
    </row>
    <row r="31" spans="1:16">
      <c r="A31" s="285"/>
      <c r="B31" s="285"/>
      <c r="C31" s="285"/>
      <c r="D31" s="285"/>
      <c r="E31" s="285"/>
      <c r="F31" s="290" t="str">
        <f>'Sev Template'!F31</f>
        <v>Industry Trended</v>
      </c>
      <c r="G31" s="337">
        <v>65600</v>
      </c>
      <c r="H31" s="447">
        <v>71000</v>
      </c>
      <c r="L31" s="105">
        <f t="shared" si="3"/>
        <v>42979</v>
      </c>
      <c r="M31" s="1477">
        <v>39</v>
      </c>
      <c r="N31" s="1470">
        <v>1.0040573152824372</v>
      </c>
      <c r="O31" s="378">
        <f t="shared" si="2"/>
        <v>39.15823529601505</v>
      </c>
      <c r="P31" s="1470">
        <v>0.875</v>
      </c>
    </row>
    <row r="32" spans="1:16">
      <c r="A32" s="285"/>
      <c r="B32" s="285"/>
      <c r="C32" s="285"/>
      <c r="D32" s="285"/>
      <c r="E32" s="285"/>
      <c r="F32" s="290" t="s">
        <v>228</v>
      </c>
      <c r="G32" s="107">
        <f>ROUND(G30/G31,2)</f>
        <v>1.69</v>
      </c>
      <c r="H32" s="451">
        <v>1.57</v>
      </c>
      <c r="L32" s="105">
        <f t="shared" si="3"/>
        <v>43009</v>
      </c>
      <c r="M32" s="1477">
        <v>24</v>
      </c>
      <c r="N32" s="1470">
        <v>1.0046203933526952</v>
      </c>
      <c r="O32" s="378">
        <f t="shared" si="2"/>
        <v>24.110889440464682</v>
      </c>
      <c r="P32" s="1470">
        <v>0.875</v>
      </c>
    </row>
    <row r="33" spans="1:16">
      <c r="A33" s="285"/>
      <c r="B33" s="285"/>
      <c r="C33" s="285"/>
      <c r="D33" s="285"/>
      <c r="E33" s="285"/>
      <c r="F33" s="290" t="s">
        <v>214</v>
      </c>
      <c r="G33" s="106">
        <f>ROUND(G34/G32,2)</f>
        <v>0.89</v>
      </c>
      <c r="H33" s="451">
        <v>0.89</v>
      </c>
      <c r="L33" s="105">
        <f t="shared" si="3"/>
        <v>43040</v>
      </c>
      <c r="M33" s="1477">
        <v>27</v>
      </c>
      <c r="N33" s="1470">
        <v>1.0051837871986637</v>
      </c>
      <c r="O33" s="378">
        <f t="shared" si="2"/>
        <v>27.139962254363923</v>
      </c>
      <c r="P33" s="1470">
        <v>0.875</v>
      </c>
    </row>
    <row r="34" spans="1:16">
      <c r="A34" s="285"/>
      <c r="B34" s="285"/>
      <c r="C34" s="285"/>
      <c r="D34" s="285"/>
      <c r="E34" s="285"/>
      <c r="F34" s="290" t="str">
        <f>'Sev Template'!F34</f>
        <v>Selected ICWG Sev Factor</v>
      </c>
      <c r="G34" s="717">
        <f>INDEX(Summary!$32:$32,1,MATCH($A$1,Summary!$15:$15,0)+1)</f>
        <v>1.5</v>
      </c>
      <c r="H34" s="452">
        <v>1.4</v>
      </c>
      <c r="L34" s="105">
        <f t="shared" si="3"/>
        <v>43070</v>
      </c>
      <c r="M34" s="1477">
        <v>27</v>
      </c>
      <c r="N34" s="1470">
        <v>1.0057474969974332</v>
      </c>
      <c r="O34" s="378">
        <f t="shared" si="2"/>
        <v>27.155182418930696</v>
      </c>
      <c r="P34" s="1470">
        <v>0.875</v>
      </c>
    </row>
    <row r="35" spans="1:16">
      <c r="F35" s="497"/>
      <c r="G35" s="716"/>
      <c r="L35" s="105">
        <f t="shared" si="3"/>
        <v>43101</v>
      </c>
      <c r="M35" s="1477">
        <v>35</v>
      </c>
      <c r="N35" s="1470">
        <v>1.0063742119957246</v>
      </c>
      <c r="O35" s="378">
        <f t="shared" si="2"/>
        <v>35.223097419850362</v>
      </c>
      <c r="P35" s="1470">
        <v>0.875</v>
      </c>
    </row>
    <row r="36" spans="1:16">
      <c r="L36" s="105">
        <f t="shared" si="3"/>
        <v>43132</v>
      </c>
      <c r="M36" s="1477">
        <v>25</v>
      </c>
      <c r="N36" s="1470">
        <v>1.0070013175211525</v>
      </c>
      <c r="O36" s="378">
        <f t="shared" si="2"/>
        <v>25.175032938028814</v>
      </c>
      <c r="P36" s="1470">
        <v>0.875</v>
      </c>
    </row>
    <row r="37" spans="1:16">
      <c r="L37" s="105">
        <f t="shared" si="3"/>
        <v>43160</v>
      </c>
      <c r="M37" s="1477">
        <v>31</v>
      </c>
      <c r="N37" s="1470">
        <v>1.0076288138170661</v>
      </c>
      <c r="O37" s="378">
        <f t="shared" si="2"/>
        <v>31.236493228329049</v>
      </c>
      <c r="P37" s="1470">
        <v>0.875</v>
      </c>
    </row>
    <row r="38" spans="1:16">
      <c r="L38" s="105">
        <f t="shared" si="3"/>
        <v>43191</v>
      </c>
      <c r="M38" s="1477">
        <v>32</v>
      </c>
      <c r="N38" s="1470">
        <v>1.0082567011269676</v>
      </c>
      <c r="O38" s="378">
        <f t="shared" si="2"/>
        <v>32.264214436062964</v>
      </c>
      <c r="P38" s="1470">
        <v>0.875</v>
      </c>
    </row>
    <row r="39" spans="1:16">
      <c r="L39" s="105">
        <f t="shared" si="3"/>
        <v>43221</v>
      </c>
      <c r="M39" s="1477">
        <v>39</v>
      </c>
      <c r="N39" s="1470">
        <v>1.0088849796945123</v>
      </c>
      <c r="O39" s="378">
        <f t="shared" ref="O39:O66" si="4">M39*N39</f>
        <v>39.346514208085978</v>
      </c>
      <c r="P39" s="1470">
        <v>0.875</v>
      </c>
    </row>
    <row r="40" spans="1:16">
      <c r="L40" s="105">
        <f t="shared" si="3"/>
        <v>43252</v>
      </c>
      <c r="M40" s="1477">
        <v>25</v>
      </c>
      <c r="N40" s="1470">
        <v>1.0095136497635036</v>
      </c>
      <c r="O40" s="378">
        <f t="shared" si="4"/>
        <v>25.237841244087591</v>
      </c>
      <c r="P40" s="1470">
        <v>0.875</v>
      </c>
    </row>
    <row r="41" spans="1:16">
      <c r="L41" s="105">
        <f t="shared" si="3"/>
        <v>43282</v>
      </c>
      <c r="M41" s="1477">
        <v>22</v>
      </c>
      <c r="N41" s="1470">
        <v>1.0102056393147361</v>
      </c>
      <c r="O41" s="378">
        <f t="shared" si="4"/>
        <v>22.224524064924193</v>
      </c>
      <c r="P41" s="1470">
        <v>0.875</v>
      </c>
    </row>
    <row r="42" spans="1:16">
      <c r="L42" s="105">
        <f t="shared" si="3"/>
        <v>43313</v>
      </c>
      <c r="M42" s="1477">
        <v>25</v>
      </c>
      <c r="N42" s="1470">
        <v>1.0108981032028319</v>
      </c>
      <c r="O42" s="378">
        <f t="shared" si="4"/>
        <v>25.272452580070798</v>
      </c>
      <c r="P42" s="1470">
        <v>0.875</v>
      </c>
    </row>
    <row r="43" spans="1:16">
      <c r="L43" s="105">
        <f t="shared" si="3"/>
        <v>43344</v>
      </c>
      <c r="M43" s="1477">
        <v>21</v>
      </c>
      <c r="N43" s="1470">
        <v>1.0115910417529344</v>
      </c>
      <c r="O43" s="378">
        <f t="shared" si="4"/>
        <v>21.243411876811621</v>
      </c>
      <c r="P43" s="1470">
        <v>0.875</v>
      </c>
    </row>
    <row r="44" spans="1:16">
      <c r="L44" s="105">
        <f t="shared" si="3"/>
        <v>43374</v>
      </c>
      <c r="M44" s="1477">
        <v>22</v>
      </c>
      <c r="N44" s="1470">
        <v>1.01228445529041</v>
      </c>
      <c r="O44" s="378">
        <f t="shared" si="4"/>
        <v>22.270258016389022</v>
      </c>
      <c r="P44" s="1470">
        <v>0.875</v>
      </c>
    </row>
    <row r="45" spans="1:16">
      <c r="L45" s="105">
        <f t="shared" si="3"/>
        <v>43405</v>
      </c>
      <c r="M45" s="1477">
        <v>33</v>
      </c>
      <c r="N45" s="1470">
        <v>1.0129783441408466</v>
      </c>
      <c r="O45" s="378">
        <f t="shared" si="4"/>
        <v>33.42828535664794</v>
      </c>
      <c r="P45" s="1470">
        <v>0.875</v>
      </c>
    </row>
    <row r="46" spans="1:16">
      <c r="L46" s="105">
        <f t="shared" si="3"/>
        <v>43435</v>
      </c>
      <c r="M46" s="1477">
        <v>18</v>
      </c>
      <c r="N46" s="1470">
        <v>1.0136727086300581</v>
      </c>
      <c r="O46" s="378">
        <f t="shared" si="4"/>
        <v>18.246108755341044</v>
      </c>
      <c r="P46" s="1470">
        <v>0.875</v>
      </c>
    </row>
    <row r="47" spans="1:16">
      <c r="L47" s="105">
        <f t="shared" si="3"/>
        <v>43466</v>
      </c>
      <c r="M47" s="1477">
        <v>36</v>
      </c>
      <c r="N47" s="1470">
        <v>1.016380167787724</v>
      </c>
      <c r="O47" s="378">
        <f t="shared" si="4"/>
        <v>36.58968604035806</v>
      </c>
      <c r="P47" s="1470">
        <v>0.80900000000000005</v>
      </c>
    </row>
    <row r="48" spans="1:16">
      <c r="L48" s="105">
        <f t="shared" si="3"/>
        <v>43497</v>
      </c>
      <c r="M48" s="1477">
        <v>26</v>
      </c>
      <c r="N48" s="1470">
        <v>1.0196291187769237</v>
      </c>
      <c r="O48" s="378">
        <f t="shared" si="4"/>
        <v>26.510357088200017</v>
      </c>
      <c r="P48" s="1470">
        <v>0.77300000000000002</v>
      </c>
    </row>
    <row r="49" spans="12:16">
      <c r="L49" s="105">
        <f t="shared" si="3"/>
        <v>43525</v>
      </c>
      <c r="M49" s="1477">
        <v>28</v>
      </c>
      <c r="N49" s="1470">
        <v>1.0240359437095088</v>
      </c>
      <c r="O49" s="378">
        <f t="shared" si="4"/>
        <v>28.673006423866248</v>
      </c>
      <c r="P49" s="1470">
        <v>0.82199999999999995</v>
      </c>
    </row>
    <row r="50" spans="12:16">
      <c r="L50" s="105">
        <f t="shared" si="3"/>
        <v>43556</v>
      </c>
      <c r="M50" s="1477">
        <v>14</v>
      </c>
      <c r="N50" s="1470">
        <v>1.0251454084372558</v>
      </c>
      <c r="O50" s="378">
        <f t="shared" si="4"/>
        <v>14.352035718121581</v>
      </c>
      <c r="P50" s="1470">
        <v>0.92900000000000005</v>
      </c>
    </row>
    <row r="51" spans="12:16">
      <c r="L51" s="105">
        <f t="shared" si="3"/>
        <v>43586</v>
      </c>
      <c r="M51" s="1477">
        <v>11</v>
      </c>
      <c r="N51" s="1470">
        <v>1.0313176030146005</v>
      </c>
      <c r="O51" s="378">
        <f t="shared" si="4"/>
        <v>11.344493633160607</v>
      </c>
      <c r="P51" s="1470">
        <v>1.367</v>
      </c>
    </row>
    <row r="52" spans="12:16">
      <c r="L52" s="105">
        <f t="shared" si="3"/>
        <v>43617</v>
      </c>
      <c r="M52" s="1477">
        <v>27</v>
      </c>
      <c r="N52" s="1470">
        <v>1.0341665466693373</v>
      </c>
      <c r="O52" s="378">
        <f t="shared" si="4"/>
        <v>27.922496760072107</v>
      </c>
      <c r="P52" s="1470">
        <v>0.74099999999999999</v>
      </c>
    </row>
    <row r="53" spans="12:16">
      <c r="L53" s="105">
        <f t="shared" si="3"/>
        <v>43647</v>
      </c>
      <c r="M53" s="1477">
        <v>15</v>
      </c>
      <c r="N53" s="1470">
        <v>1.0358872896754399</v>
      </c>
      <c r="O53" s="378">
        <f t="shared" si="4"/>
        <v>15.538309345131598</v>
      </c>
      <c r="P53" s="1470">
        <v>0.66800000000000004</v>
      </c>
    </row>
    <row r="54" spans="12:16">
      <c r="L54" s="105">
        <f t="shared" si="3"/>
        <v>43678</v>
      </c>
      <c r="M54" s="1477">
        <v>15</v>
      </c>
      <c r="N54" s="1470">
        <v>1.0347369428795778</v>
      </c>
      <c r="O54" s="378">
        <f t="shared" si="4"/>
        <v>15.521054143193668</v>
      </c>
      <c r="P54" s="1470">
        <v>1.0009999999999999</v>
      </c>
    </row>
    <row r="55" spans="12:16">
      <c r="L55" s="105">
        <f t="shared" si="3"/>
        <v>43709</v>
      </c>
      <c r="M55" s="1477">
        <v>19</v>
      </c>
      <c r="N55" s="1470">
        <v>1.0376369903652274</v>
      </c>
      <c r="O55" s="378">
        <f t="shared" si="4"/>
        <v>19.715102816939321</v>
      </c>
      <c r="P55" s="1470">
        <v>1.0009999999999999</v>
      </c>
    </row>
    <row r="56" spans="12:16">
      <c r="L56" s="105">
        <f t="shared" si="3"/>
        <v>43739</v>
      </c>
      <c r="M56" s="1477">
        <v>19</v>
      </c>
      <c r="N56" s="1470">
        <v>1.0411663678834748</v>
      </c>
      <c r="O56" s="378">
        <f t="shared" si="4"/>
        <v>19.782160989786021</v>
      </c>
      <c r="P56" s="1470">
        <v>1.004</v>
      </c>
    </row>
    <row r="57" spans="12:16">
      <c r="L57" s="105">
        <f t="shared" si="3"/>
        <v>43770</v>
      </c>
      <c r="M57" s="1477">
        <v>15</v>
      </c>
      <c r="N57" s="1470">
        <v>1.0520307125918233</v>
      </c>
      <c r="O57" s="378">
        <f t="shared" si="4"/>
        <v>15.78046068887735</v>
      </c>
      <c r="P57" s="1470">
        <v>0.73499999999999999</v>
      </c>
    </row>
    <row r="58" spans="12:16">
      <c r="L58" s="105">
        <f t="shared" si="3"/>
        <v>43800</v>
      </c>
      <c r="M58" s="1477">
        <v>9</v>
      </c>
      <c r="N58" s="1470">
        <v>1.0606387955703667</v>
      </c>
      <c r="O58" s="378">
        <f t="shared" si="4"/>
        <v>9.5457491601332993</v>
      </c>
      <c r="P58" s="1470">
        <v>0.78100000000000003</v>
      </c>
    </row>
    <row r="59" spans="12:16">
      <c r="L59" s="105">
        <f t="shared" si="3"/>
        <v>43831</v>
      </c>
      <c r="M59" s="1477">
        <v>25</v>
      </c>
      <c r="N59" s="1470">
        <v>1.0637712196565177</v>
      </c>
      <c r="O59" s="378">
        <f t="shared" si="4"/>
        <v>26.594280491412942</v>
      </c>
      <c r="P59" s="1470">
        <v>0.80400000000000005</v>
      </c>
    </row>
    <row r="60" spans="12:16">
      <c r="L60" s="105">
        <f t="shared" si="3"/>
        <v>43862</v>
      </c>
      <c r="M60" s="1477">
        <v>19</v>
      </c>
      <c r="N60" s="1470">
        <v>1.0726677531542423</v>
      </c>
      <c r="O60" s="378">
        <f t="shared" si="4"/>
        <v>20.380687309930604</v>
      </c>
      <c r="P60" s="1470">
        <v>0.89300000000000002</v>
      </c>
    </row>
    <row r="61" spans="12:16">
      <c r="L61" s="105">
        <f t="shared" si="3"/>
        <v>43891</v>
      </c>
      <c r="M61" s="1477">
        <v>10</v>
      </c>
      <c r="N61" s="1470">
        <v>1.0811447627536372</v>
      </c>
      <c r="O61" s="378">
        <f t="shared" si="4"/>
        <v>10.811447627536372</v>
      </c>
      <c r="P61" s="1470">
        <v>0.90100000000000002</v>
      </c>
    </row>
    <row r="62" spans="12:16">
      <c r="L62" s="105">
        <f t="shared" si="3"/>
        <v>43922</v>
      </c>
      <c r="M62" s="1477">
        <v>10</v>
      </c>
      <c r="N62" s="1470">
        <v>1.0871400202180763</v>
      </c>
      <c r="O62" s="378">
        <f t="shared" si="4"/>
        <v>10.871400202180762</v>
      </c>
      <c r="P62" s="1470">
        <v>0.996</v>
      </c>
    </row>
    <row r="63" spans="12:16">
      <c r="L63" s="105">
        <f>EDATE(L62,1)</f>
        <v>43952</v>
      </c>
      <c r="M63" s="1477">
        <v>13</v>
      </c>
      <c r="N63" s="1470">
        <v>1.0757035224806333</v>
      </c>
      <c r="O63" s="378">
        <f t="shared" si="4"/>
        <v>13.984145792248233</v>
      </c>
      <c r="P63" s="1470">
        <v>1.0069999999999999</v>
      </c>
    </row>
    <row r="64" spans="12:16">
      <c r="L64" s="105">
        <f>EDATE(L63,1)</f>
        <v>43983</v>
      </c>
      <c r="M64" s="1477">
        <v>19</v>
      </c>
      <c r="N64" s="1470">
        <v>1.0242652189549593</v>
      </c>
      <c r="O64" s="378">
        <f t="shared" si="4"/>
        <v>19.461039160144225</v>
      </c>
      <c r="P64" s="1470">
        <v>0.875</v>
      </c>
    </row>
    <row r="65" spans="12:16">
      <c r="L65" s="105">
        <f>EDATE(L64,1)</f>
        <v>44013</v>
      </c>
      <c r="M65" s="1477">
        <v>17</v>
      </c>
      <c r="N65" s="1470">
        <v>0.92568178026272085</v>
      </c>
      <c r="O65" s="378">
        <f t="shared" si="4"/>
        <v>15.736590264466255</v>
      </c>
      <c r="P65" s="1470">
        <v>0.875</v>
      </c>
    </row>
    <row r="66" spans="12:16">
      <c r="L66" s="105">
        <f>EDATE(L65,1)</f>
        <v>44044</v>
      </c>
      <c r="M66" s="1477">
        <v>12</v>
      </c>
      <c r="N66" s="1470">
        <v>1.5034063913374005</v>
      </c>
      <c r="O66" s="378">
        <f t="shared" si="4"/>
        <v>18.040876696048805</v>
      </c>
      <c r="P66" s="1470">
        <v>0.875</v>
      </c>
    </row>
    <row r="67" spans="12:16">
      <c r="L67" s="498"/>
      <c r="O67" s="378"/>
    </row>
    <row r="69" spans="12:16">
      <c r="O69" s="498" t="s">
        <v>220</v>
      </c>
      <c r="P69" s="494">
        <f>SUMPRODUCT($O$7:$O$66,$P$7:$P$66)/SUM($O$7:$O$66)</f>
        <v>0.87409660037821402</v>
      </c>
    </row>
    <row r="70" spans="12:16">
      <c r="O70" s="493" t="s">
        <v>351</v>
      </c>
      <c r="P70" s="494">
        <f>SUMPRODUCT($O$31:$O$66,$P$31:$P$66)/SUM($O$31:$O$66)</f>
        <v>0.87326369113424118</v>
      </c>
    </row>
    <row r="71" spans="12:16">
      <c r="O71" s="493" t="s">
        <v>350</v>
      </c>
      <c r="P71" s="494">
        <f>SUMPRODUCT($O$43:$O$66,$P$43:$P$66)/SUM($O$43:$O$66)</f>
        <v>0.87196408096260003</v>
      </c>
    </row>
    <row r="72" spans="12:16">
      <c r="O72" s="493" t="s">
        <v>352</v>
      </c>
      <c r="P72" s="494">
        <f>SUMPRODUCT($O$55:$O$66,$P$55:$P$66)/SUM($O$55:$O$66)</f>
        <v>0.89418517168198031</v>
      </c>
    </row>
    <row r="73" spans="12:16">
      <c r="O73" s="493" t="s">
        <v>353</v>
      </c>
      <c r="P73" s="494">
        <f>SUMPRODUCT($O$60:$O$65,$P$60:$P$65)/SUM($O$60:$O$65)</f>
        <v>0.9167478625920823</v>
      </c>
    </row>
    <row r="75" spans="12:16">
      <c r="O75" s="498" t="s">
        <v>210</v>
      </c>
      <c r="P75" s="710">
        <v>0.875</v>
      </c>
    </row>
    <row r="77" spans="12:16">
      <c r="O77" s="713" t="s">
        <v>473</v>
      </c>
      <c r="P77" s="495">
        <f>ROUND(1/P75,2)</f>
        <v>1.1399999999999999</v>
      </c>
    </row>
  </sheetData>
  <customSheetViews>
    <customSheetView guid="{B070D993-A558-4B1C-AC4E-67FBCE430B77}">
      <selection activeCell="E62" sqref="E62"/>
      <pageMargins left="0.7" right="0.7" top="0.75" bottom="0.75" header="0.3" footer="0.3"/>
      <pageSetup orientation="portrait" blackAndWhite="1" r:id="rId1"/>
    </customSheetView>
    <customSheetView guid="{66336E0E-D3CE-4BCD-8706-2E622954FB7A}">
      <selection activeCell="F7" sqref="F7:F20"/>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2D067A2B-544F-4687-B463-591ABEF3DC76}" printArea="1" topLeftCell="A7">
      <selection activeCell="G10" sqref="G10:G20"/>
      <pageMargins left="0.7" right="0.7" top="0.75" bottom="0.75" header="0.3" footer="0.3"/>
      <pageSetup orientation="portrait" blackAndWhite="1" r:id="rId4"/>
    </customSheetView>
    <customSheetView guid="{DEED4BF7-CD74-46B8-9246-650AA2D336A3}" topLeftCell="A3">
      <selection activeCell="L66" sqref="L6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1A9FFAA3-8773-4515-8E34-9D2DD27FCA39}" scale="85" printArea="1">
      <selection sqref="A1:XFD1048576"/>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4C13BEF0-D969-4F7C-9C90-218A9EA7683E}" printArea="1" topLeftCell="A42">
      <selection activeCell="M7" sqref="M7:P66"/>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workbookViewId="0">
      <selection activeCell="E3" sqref="E3:F3"/>
    </sheetView>
  </sheetViews>
  <sheetFormatPr defaultColWidth="9" defaultRowHeight="13.2"/>
  <cols>
    <col min="1" max="1" width="8" style="105" customWidth="1"/>
    <col min="2" max="4" width="9" style="105" customWidth="1"/>
    <col min="5" max="6" width="9" style="105"/>
    <col min="7" max="8" width="13" style="105" bestFit="1" customWidth="1"/>
    <col min="9" max="9" width="19.88671875" style="105" bestFit="1" customWidth="1"/>
    <col min="10" max="16384" width="9" style="105"/>
  </cols>
  <sheetData>
    <row r="1" spans="1:16">
      <c r="A1" s="111" t="s">
        <v>16</v>
      </c>
      <c r="B1" s="503"/>
      <c r="C1" s="504"/>
      <c r="D1" s="285"/>
      <c r="E1" s="286" t="str">
        <f>'Sev Template'!E1</f>
        <v>Wtd</v>
      </c>
      <c r="F1" s="286" t="str">
        <f>'Sev Template'!F1</f>
        <v>Wtd</v>
      </c>
      <c r="G1" s="285"/>
      <c r="L1" s="1480" t="s">
        <v>766</v>
      </c>
      <c r="M1" s="504"/>
      <c r="O1" s="445"/>
      <c r="P1" s="445" t="s">
        <v>344</v>
      </c>
    </row>
    <row r="2" spans="1:16">
      <c r="A2" s="1131" t="s">
        <v>789</v>
      </c>
      <c r="B2" s="504"/>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'Sev Template'!A4</f>
        <v>2015:T1</v>
      </c>
      <c r="B4" s="330"/>
      <c r="C4" s="330"/>
      <c r="D4" s="109" t="str">
        <f>IFERROR(B4/C4*1000,"")</f>
        <v/>
      </c>
      <c r="E4" s="109"/>
      <c r="F4" s="109"/>
      <c r="G4" s="109" t="str">
        <f>IFERROR(D4*E4*F4,"")</f>
        <v/>
      </c>
      <c r="L4" s="445" t="s">
        <v>340</v>
      </c>
      <c r="M4" s="445" t="s">
        <v>341</v>
      </c>
      <c r="N4" s="492" t="s">
        <v>348</v>
      </c>
      <c r="O4" s="445" t="s">
        <v>341</v>
      </c>
      <c r="P4" s="445" t="s">
        <v>341</v>
      </c>
    </row>
    <row r="5" spans="1:16">
      <c r="A5" s="287" t="str">
        <f>'Sev Template'!A5</f>
        <v>2015:T2</v>
      </c>
      <c r="B5" s="330"/>
      <c r="C5" s="330"/>
      <c r="D5" s="109" t="str">
        <f t="shared" ref="D5:D20" si="0">IFERROR(B5/C5*1000,"")</f>
        <v/>
      </c>
      <c r="E5" s="109"/>
      <c r="F5" s="109"/>
      <c r="G5" s="109" t="str">
        <f t="shared" ref="G5:G20" si="1">IFERROR(D5*E5*F5,"")</f>
        <v/>
      </c>
      <c r="L5" s="445" t="s">
        <v>144</v>
      </c>
      <c r="M5" s="445" t="s">
        <v>343</v>
      </c>
      <c r="N5" s="445" t="s">
        <v>99</v>
      </c>
      <c r="O5" s="445" t="s">
        <v>343</v>
      </c>
      <c r="P5" s="445" t="s">
        <v>347</v>
      </c>
    </row>
    <row r="6" spans="1:16">
      <c r="A6" s="287" t="str">
        <f>'Sev Template'!A6</f>
        <v>2015:T3</v>
      </c>
      <c r="B6" s="330"/>
      <c r="C6" s="330"/>
      <c r="D6" s="109" t="str">
        <f t="shared" si="0"/>
        <v/>
      </c>
      <c r="E6" s="282"/>
      <c r="F6" s="282"/>
      <c r="G6" s="109" t="str">
        <f t="shared" si="1"/>
        <v/>
      </c>
      <c r="L6" s="445"/>
      <c r="M6" s="445"/>
      <c r="N6" s="445"/>
      <c r="O6" s="445"/>
      <c r="P6" s="445"/>
    </row>
    <row r="7" spans="1:16">
      <c r="A7" s="287" t="str">
        <f>'Sev Template'!A7</f>
        <v>2016:T1</v>
      </c>
      <c r="B7" s="1469">
        <v>2301</v>
      </c>
      <c r="C7" s="1469">
        <v>89</v>
      </c>
      <c r="D7" s="109">
        <f t="shared" si="0"/>
        <v>25853.932584269663</v>
      </c>
      <c r="E7" s="1470">
        <v>1.198559013993661</v>
      </c>
      <c r="F7" s="1470">
        <v>0.96553300360213212</v>
      </c>
      <c r="G7" s="109">
        <f t="shared" si="1"/>
        <v>29919.419137852896</v>
      </c>
      <c r="L7" s="1476">
        <v>42248</v>
      </c>
      <c r="M7" s="1477">
        <v>26</v>
      </c>
      <c r="N7" s="1470">
        <v>1</v>
      </c>
      <c r="O7" s="378">
        <f t="shared" ref="O7:O38" si="2">M7*N7</f>
        <v>26</v>
      </c>
      <c r="P7" s="1470">
        <v>0.9</v>
      </c>
    </row>
    <row r="8" spans="1:16">
      <c r="A8" s="287" t="str">
        <f>'Sev Template'!A8</f>
        <v>2016:T2</v>
      </c>
      <c r="B8" s="1469">
        <v>2539</v>
      </c>
      <c r="C8" s="1469">
        <v>70</v>
      </c>
      <c r="D8" s="109">
        <f t="shared" si="0"/>
        <v>36271.428571428572</v>
      </c>
      <c r="E8" s="1470">
        <v>1.1901585566682442</v>
      </c>
      <c r="F8" s="1470">
        <v>0.94828308667550587</v>
      </c>
      <c r="G8" s="109">
        <f t="shared" si="1"/>
        <v>40936.196519097764</v>
      </c>
      <c r="L8" s="105">
        <f t="shared" ref="L8:L62" si="3">EDATE(L7,1)</f>
        <v>42278</v>
      </c>
      <c r="M8" s="1477">
        <v>28</v>
      </c>
      <c r="N8" s="1470">
        <v>1</v>
      </c>
      <c r="O8" s="378">
        <f t="shared" si="2"/>
        <v>28</v>
      </c>
      <c r="P8" s="1470">
        <v>0.9</v>
      </c>
    </row>
    <row r="9" spans="1:16">
      <c r="A9" s="287" t="str">
        <f>'Sev Template'!A9</f>
        <v>2016:T3</v>
      </c>
      <c r="B9" s="1469">
        <v>2095</v>
      </c>
      <c r="C9" s="1469">
        <v>62</v>
      </c>
      <c r="D9" s="109">
        <f t="shared" si="0"/>
        <v>33790.322580645159</v>
      </c>
      <c r="E9" s="1470">
        <v>1.181861013411839</v>
      </c>
      <c r="F9" s="1470">
        <v>0.92878143347827913</v>
      </c>
      <c r="G9" s="109">
        <f t="shared" si="1"/>
        <v>37091.318325924345</v>
      </c>
      <c r="L9" s="105">
        <f t="shared" si="3"/>
        <v>42309</v>
      </c>
      <c r="M9" s="1477">
        <v>17</v>
      </c>
      <c r="N9" s="1470">
        <v>1</v>
      </c>
      <c r="O9" s="378">
        <f t="shared" si="2"/>
        <v>17</v>
      </c>
      <c r="P9" s="1470">
        <v>0.9</v>
      </c>
    </row>
    <row r="10" spans="1:16">
      <c r="A10" s="287" t="str">
        <f>'Sev Template'!A10</f>
        <v>2017:T1</v>
      </c>
      <c r="B10" s="1469">
        <v>2104</v>
      </c>
      <c r="C10" s="1469">
        <v>52</v>
      </c>
      <c r="D10" s="109">
        <f t="shared" si="0"/>
        <v>40461.538461538461</v>
      </c>
      <c r="E10" s="1470">
        <v>1.1699114566501143</v>
      </c>
      <c r="F10" s="1470">
        <v>0.89748086689671458</v>
      </c>
      <c r="G10" s="109">
        <f t="shared" si="1"/>
        <v>42483.528923795893</v>
      </c>
      <c r="L10" s="105">
        <f t="shared" si="3"/>
        <v>42339</v>
      </c>
      <c r="M10" s="1477">
        <v>24</v>
      </c>
      <c r="N10" s="1470">
        <v>1</v>
      </c>
      <c r="O10" s="378">
        <f t="shared" si="2"/>
        <v>24</v>
      </c>
      <c r="P10" s="1470">
        <v>0.9</v>
      </c>
    </row>
    <row r="11" spans="1:16">
      <c r="A11" s="287" t="str">
        <f>'Sev Template'!A11</f>
        <v>2017:T2</v>
      </c>
      <c r="B11" s="1469">
        <v>2522</v>
      </c>
      <c r="C11" s="1469">
        <v>58</v>
      </c>
      <c r="D11" s="109">
        <f t="shared" si="0"/>
        <v>43482.758620689659</v>
      </c>
      <c r="E11" s="1470">
        <v>1.1561737744921845</v>
      </c>
      <c r="F11" s="1470">
        <v>0.89586807268259527</v>
      </c>
      <c r="G11" s="109">
        <f t="shared" si="1"/>
        <v>45038.535678690998</v>
      </c>
      <c r="L11" s="105">
        <f t="shared" si="3"/>
        <v>42370</v>
      </c>
      <c r="M11" s="1477">
        <v>26</v>
      </c>
      <c r="N11" s="1470">
        <v>1</v>
      </c>
      <c r="O11" s="378">
        <f t="shared" si="2"/>
        <v>26</v>
      </c>
      <c r="P11" s="1470">
        <v>0.9</v>
      </c>
    </row>
    <row r="12" spans="1:16">
      <c r="A12" s="287" t="str">
        <f>'Sev Template'!A12</f>
        <v>2017:T3</v>
      </c>
      <c r="B12" s="1469">
        <v>2061</v>
      </c>
      <c r="C12" s="1469">
        <v>45</v>
      </c>
      <c r="D12" s="109">
        <f t="shared" si="0"/>
        <v>45800</v>
      </c>
      <c r="E12" s="1470">
        <v>1.1314995781200177</v>
      </c>
      <c r="F12" s="1470">
        <v>0.91361906808218929</v>
      </c>
      <c r="G12" s="109">
        <f t="shared" si="1"/>
        <v>47346.189226460963</v>
      </c>
      <c r="L12" s="105">
        <f t="shared" si="3"/>
        <v>42401</v>
      </c>
      <c r="M12" s="1477">
        <v>25</v>
      </c>
      <c r="N12" s="1470">
        <v>1</v>
      </c>
      <c r="O12" s="378">
        <f t="shared" si="2"/>
        <v>25</v>
      </c>
      <c r="P12" s="1470">
        <v>0.9</v>
      </c>
    </row>
    <row r="13" spans="1:16">
      <c r="A13" s="287" t="str">
        <f>'Sev Template'!A13</f>
        <v>2018:T1</v>
      </c>
      <c r="B13" s="1469">
        <v>2517</v>
      </c>
      <c r="C13" s="1469">
        <v>49</v>
      </c>
      <c r="D13" s="109">
        <f t="shared" si="0"/>
        <v>51367.34693877551</v>
      </c>
      <c r="E13" s="1470">
        <v>1.0997875039435516</v>
      </c>
      <c r="F13" s="1470">
        <v>0.97635768452985583</v>
      </c>
      <c r="G13" s="109">
        <f t="shared" si="1"/>
        <v>55157.537015041184</v>
      </c>
      <c r="L13" s="105">
        <f t="shared" si="3"/>
        <v>42430</v>
      </c>
      <c r="M13" s="1477">
        <v>22</v>
      </c>
      <c r="N13" s="1470">
        <v>1</v>
      </c>
      <c r="O13" s="378">
        <f t="shared" si="2"/>
        <v>22</v>
      </c>
      <c r="P13" s="1470">
        <v>0.9</v>
      </c>
    </row>
    <row r="14" spans="1:16">
      <c r="A14" s="287" t="str">
        <f>'Sev Template'!A14</f>
        <v>2018:T2</v>
      </c>
      <c r="B14" s="1469">
        <v>2434</v>
      </c>
      <c r="C14" s="1469">
        <v>67</v>
      </c>
      <c r="D14" s="109">
        <f t="shared" si="0"/>
        <v>36328.358208955222</v>
      </c>
      <c r="E14" s="1470">
        <v>1.078725934444807</v>
      </c>
      <c r="F14" s="1470">
        <v>1.0152356563262699</v>
      </c>
      <c r="G14" s="109">
        <f t="shared" si="1"/>
        <v>39785.402268882957</v>
      </c>
      <c r="L14" s="105">
        <f t="shared" si="3"/>
        <v>42461</v>
      </c>
      <c r="M14" s="1477">
        <v>16</v>
      </c>
      <c r="N14" s="1470">
        <v>1</v>
      </c>
      <c r="O14" s="378">
        <f t="shared" si="2"/>
        <v>16</v>
      </c>
      <c r="P14" s="1470">
        <v>0.9</v>
      </c>
    </row>
    <row r="15" spans="1:16">
      <c r="A15" s="287" t="str">
        <f>'Sev Template'!A15</f>
        <v>2018:T3</v>
      </c>
      <c r="B15" s="1469">
        <v>2488</v>
      </c>
      <c r="C15" s="1469">
        <v>61</v>
      </c>
      <c r="D15" s="109">
        <f t="shared" si="0"/>
        <v>40786.885245901634</v>
      </c>
      <c r="E15" s="1470">
        <v>1.0747045900675654</v>
      </c>
      <c r="F15" s="1470">
        <v>1.0318152971898169</v>
      </c>
      <c r="G15" s="109">
        <f t="shared" si="1"/>
        <v>45228.439841764935</v>
      </c>
      <c r="L15" s="105">
        <f t="shared" si="3"/>
        <v>42491</v>
      </c>
      <c r="M15" s="1477">
        <v>16</v>
      </c>
      <c r="N15" s="1470">
        <v>1</v>
      </c>
      <c r="O15" s="378">
        <f t="shared" si="2"/>
        <v>16</v>
      </c>
      <c r="P15" s="1470">
        <v>0.9</v>
      </c>
    </row>
    <row r="16" spans="1:16">
      <c r="A16" s="287" t="str">
        <f>'Sev Template'!A16</f>
        <v>2019:T1</v>
      </c>
      <c r="B16" s="1469">
        <v>2565</v>
      </c>
      <c r="C16" s="1469">
        <v>57</v>
      </c>
      <c r="D16" s="109">
        <f t="shared" si="0"/>
        <v>45000</v>
      </c>
      <c r="E16" s="1470">
        <v>1.0564527886603428</v>
      </c>
      <c r="F16" s="1470">
        <v>1.0267059536012075</v>
      </c>
      <c r="G16" s="109">
        <f t="shared" si="1"/>
        <v>48809.986551727743</v>
      </c>
      <c r="L16" s="105">
        <f t="shared" si="3"/>
        <v>42522</v>
      </c>
      <c r="M16" s="1477">
        <v>19</v>
      </c>
      <c r="N16" s="1470">
        <v>1</v>
      </c>
      <c r="O16" s="378">
        <f t="shared" si="2"/>
        <v>19</v>
      </c>
      <c r="P16" s="1470">
        <v>0.9</v>
      </c>
    </row>
    <row r="17" spans="1:16">
      <c r="A17" s="287" t="str">
        <f>'Sev Template'!A17</f>
        <v>2019:T2</v>
      </c>
      <c r="B17" s="1469">
        <v>2044</v>
      </c>
      <c r="C17" s="1469">
        <v>58</v>
      </c>
      <c r="D17" s="109">
        <f t="shared" si="0"/>
        <v>35241.379310344826</v>
      </c>
      <c r="E17" s="1470">
        <v>1.0340789194040536</v>
      </c>
      <c r="F17" s="1470">
        <v>1.0192550142276389</v>
      </c>
      <c r="G17" s="109">
        <f t="shared" si="1"/>
        <v>37144.065739010104</v>
      </c>
      <c r="L17" s="105">
        <f t="shared" si="3"/>
        <v>42552</v>
      </c>
      <c r="M17" s="1477">
        <v>18</v>
      </c>
      <c r="N17" s="1470">
        <v>1</v>
      </c>
      <c r="O17" s="378">
        <f t="shared" si="2"/>
        <v>18</v>
      </c>
      <c r="P17" s="1470">
        <v>0.9</v>
      </c>
    </row>
    <row r="18" spans="1:16">
      <c r="A18" s="287" t="str">
        <f>'Sev Template'!A18</f>
        <v>2019:T3</v>
      </c>
      <c r="B18" s="1469">
        <v>1959</v>
      </c>
      <c r="C18" s="1469">
        <v>51</v>
      </c>
      <c r="D18" s="109">
        <f t="shared" si="0"/>
        <v>38411.764705882357</v>
      </c>
      <c r="E18" s="1470">
        <v>1.0173689611518162</v>
      </c>
      <c r="F18" s="1470">
        <v>1.0138026521851669</v>
      </c>
      <c r="G18" s="109">
        <f t="shared" si="1"/>
        <v>39618.330132145667</v>
      </c>
      <c r="L18" s="105">
        <f t="shared" si="3"/>
        <v>42583</v>
      </c>
      <c r="M18" s="1477">
        <v>17</v>
      </c>
      <c r="N18" s="1470">
        <v>1</v>
      </c>
      <c r="O18" s="378">
        <f t="shared" si="2"/>
        <v>17</v>
      </c>
      <c r="P18" s="1470">
        <v>0.9</v>
      </c>
    </row>
    <row r="19" spans="1:16">
      <c r="A19" s="287" t="str">
        <f>'Sev Template'!A19</f>
        <v>2020:T1</v>
      </c>
      <c r="B19" s="1469">
        <v>2015</v>
      </c>
      <c r="C19" s="1469">
        <v>54</v>
      </c>
      <c r="D19" s="109">
        <f t="shared" si="0"/>
        <v>37314.814814814818</v>
      </c>
      <c r="E19" s="1470">
        <v>0.99263576526973585</v>
      </c>
      <c r="F19" s="1470">
        <v>1.004969969203507</v>
      </c>
      <c r="G19" s="109">
        <f t="shared" si="1"/>
        <v>37224.107517104698</v>
      </c>
      <c r="L19" s="105">
        <f t="shared" si="3"/>
        <v>42614</v>
      </c>
      <c r="M19" s="1477">
        <v>26</v>
      </c>
      <c r="N19" s="1470">
        <v>1</v>
      </c>
      <c r="O19" s="378">
        <f t="shared" si="2"/>
        <v>26</v>
      </c>
      <c r="P19" s="1470">
        <v>0.9</v>
      </c>
    </row>
    <row r="20" spans="1:16">
      <c r="A20" s="1479" t="str">
        <f>'Sev Template'!A20</f>
        <v>2020:T2</v>
      </c>
      <c r="B20" s="1469">
        <v>2371</v>
      </c>
      <c r="C20" s="1469">
        <v>54</v>
      </c>
      <c r="D20" s="109">
        <f t="shared" si="0"/>
        <v>43907.407407407401</v>
      </c>
      <c r="E20" s="1470">
        <v>0.97481499746021394</v>
      </c>
      <c r="F20" s="1470">
        <v>0.99840106357022984</v>
      </c>
      <c r="G20" s="109">
        <f t="shared" si="1"/>
        <v>42733.162204058623</v>
      </c>
      <c r="L20" s="105">
        <f t="shared" si="3"/>
        <v>42644</v>
      </c>
      <c r="M20" s="1477">
        <v>14</v>
      </c>
      <c r="N20" s="1470">
        <v>1</v>
      </c>
      <c r="O20" s="378">
        <f t="shared" si="2"/>
        <v>14</v>
      </c>
      <c r="P20" s="1470">
        <v>0.9</v>
      </c>
    </row>
    <row r="21" spans="1:16">
      <c r="A21" s="285"/>
      <c r="L21" s="105">
        <f t="shared" si="3"/>
        <v>42675</v>
      </c>
      <c r="M21" s="1477">
        <v>6</v>
      </c>
      <c r="N21" s="1470">
        <v>1</v>
      </c>
      <c r="O21" s="378">
        <f t="shared" si="2"/>
        <v>6</v>
      </c>
      <c r="P21" s="1470">
        <v>0.9</v>
      </c>
    </row>
    <row r="22" spans="1:16">
      <c r="A22" s="287" t="str">
        <f>'Sev Template'!A22</f>
        <v>Total</v>
      </c>
      <c r="B22" s="109">
        <f>SUM(B4:B21)</f>
        <v>32015</v>
      </c>
      <c r="C22" s="109">
        <f>SUM(C4:C21)</f>
        <v>827</v>
      </c>
      <c r="D22" s="109">
        <f>B22/C22*1000</f>
        <v>38712.212817412335</v>
      </c>
      <c r="H22" s="499"/>
      <c r="L22" s="105">
        <f t="shared" si="3"/>
        <v>42705</v>
      </c>
      <c r="M22" s="1477">
        <v>16</v>
      </c>
      <c r="N22" s="1470">
        <v>1</v>
      </c>
      <c r="O22" s="378">
        <f t="shared" si="2"/>
        <v>16</v>
      </c>
      <c r="P22" s="1470">
        <v>0.9</v>
      </c>
    </row>
    <row r="23" spans="1:16">
      <c r="G23" s="500" t="str">
        <f>'Sev Template'!G23</f>
        <v>Proposed CD6</v>
      </c>
      <c r="H23" s="500" t="str">
        <f>'Sev Template'!H23</f>
        <v>Previous CD6</v>
      </c>
      <c r="L23" s="105">
        <f t="shared" si="3"/>
        <v>42736</v>
      </c>
      <c r="M23" s="1477">
        <v>19</v>
      </c>
      <c r="N23" s="1470">
        <v>1</v>
      </c>
      <c r="O23" s="378">
        <f t="shared" si="2"/>
        <v>19</v>
      </c>
      <c r="P23" s="1470">
        <v>0.9</v>
      </c>
    </row>
    <row r="24" spans="1:16">
      <c r="A24" s="289" t="str">
        <f>'Sev Template'!A24</f>
        <v>Notes:</v>
      </c>
      <c r="B24" s="285"/>
      <c r="C24" s="285"/>
      <c r="D24" s="285"/>
      <c r="E24" s="285"/>
      <c r="F24" s="290" t="str">
        <f>'Sev Template'!F24</f>
        <v>Wtd Avg</v>
      </c>
      <c r="G24" s="109">
        <f>SUMPRODUCT(G4:G20,$C$4:$C$20)/$C$22</f>
        <v>41332.538607615985</v>
      </c>
      <c r="H24" s="447">
        <v>41385.34649636018</v>
      </c>
      <c r="L24" s="105">
        <f t="shared" si="3"/>
        <v>42767</v>
      </c>
      <c r="M24" s="1477">
        <v>11</v>
      </c>
      <c r="N24" s="1470">
        <v>1</v>
      </c>
      <c r="O24" s="378">
        <f t="shared" si="2"/>
        <v>11</v>
      </c>
      <c r="P24" s="1470">
        <v>0.9</v>
      </c>
    </row>
    <row r="25" spans="1:16">
      <c r="A25" s="291" t="str">
        <f>'Sev Template'!A25</f>
        <v>Onleveling to AAD of 7/1/20</v>
      </c>
      <c r="B25" s="285"/>
      <c r="C25" s="285"/>
      <c r="D25" s="285"/>
      <c r="E25" s="285"/>
      <c r="F25" s="290" t="str">
        <f>'Sev Template'!F25</f>
        <v>6-Wtd Avg</v>
      </c>
      <c r="G25" s="109">
        <f>SUMPRODUCT(G15:G20,$C$15:$C$20)/SUM($C$15:$C$20)</f>
        <v>41891.603815943214</v>
      </c>
      <c r="H25" s="447">
        <v>41916.877276694766</v>
      </c>
      <c r="L25" s="105">
        <f t="shared" si="3"/>
        <v>42795</v>
      </c>
      <c r="M25" s="1477">
        <v>11</v>
      </c>
      <c r="N25" s="1470">
        <v>1</v>
      </c>
      <c r="O25" s="378">
        <f t="shared" si="2"/>
        <v>11</v>
      </c>
      <c r="P25" s="1470">
        <v>0.9</v>
      </c>
    </row>
    <row r="26" spans="1:16">
      <c r="A26" s="291" t="str">
        <f>'Sev Template'!A26</f>
        <v>Col B:C is from UltLoss_IndClms (pricing version).</v>
      </c>
      <c r="B26" s="285"/>
      <c r="C26" s="285"/>
      <c r="D26" s="285"/>
      <c r="E26" s="285"/>
      <c r="F26" s="290" t="str">
        <f>'Sev Template'!F26</f>
        <v>6-Trimmean</v>
      </c>
      <c r="G26" s="109">
        <f>TRIMMEAN($G$15:$G$20,2/COUNT(G15:G20))</f>
        <v>41201.009923768477</v>
      </c>
      <c r="H26" s="447">
        <v>41221.328653679797</v>
      </c>
      <c r="L26" s="105">
        <f t="shared" si="3"/>
        <v>42826</v>
      </c>
      <c r="M26" s="1477">
        <v>11</v>
      </c>
      <c r="N26" s="1470">
        <v>1</v>
      </c>
      <c r="O26" s="378">
        <f t="shared" si="2"/>
        <v>11</v>
      </c>
      <c r="P26" s="1470">
        <v>0.9</v>
      </c>
    </row>
    <row r="27" spans="1:16">
      <c r="A27" s="291" t="str">
        <f>'Sev Template'!A27</f>
        <v>Col E:F is from latest OLF.</v>
      </c>
      <c r="B27" s="285"/>
      <c r="C27" s="285"/>
      <c r="D27" s="285"/>
      <c r="E27" s="285"/>
      <c r="F27" s="290" t="str">
        <f>'Sev Template'!F27</f>
        <v>Selected Severity</v>
      </c>
      <c r="G27" s="337">
        <f>IFERROR(ROUNDUP(MIN(H27*1.1,AVERAGE(G25:G26)),-2),ROUNDUP(AVERAGE(G25:G26),-2))</f>
        <v>41600</v>
      </c>
      <c r="H27" s="447">
        <v>41600</v>
      </c>
      <c r="L27" s="105">
        <f t="shared" si="3"/>
        <v>42856</v>
      </c>
      <c r="M27" s="1477">
        <v>14</v>
      </c>
      <c r="N27" s="1470">
        <v>1</v>
      </c>
      <c r="O27" s="378">
        <f t="shared" si="2"/>
        <v>14</v>
      </c>
      <c r="P27" s="1470">
        <v>0.9</v>
      </c>
    </row>
    <row r="28" spans="1:16">
      <c r="A28" s="291" t="str">
        <f>'Sev Template'!A28</f>
        <v>Working with indemnity loss only.</v>
      </c>
      <c r="B28" s="285"/>
      <c r="C28" s="285"/>
      <c r="D28" s="285"/>
      <c r="E28" s="285"/>
      <c r="F28" s="290" t="str">
        <f>'Sev Template'!F28</f>
        <v>(ACT6/ACT3) Conversion Factor</v>
      </c>
      <c r="G28" s="336">
        <f>P77</f>
        <v>1.1399999999999999</v>
      </c>
      <c r="H28" s="448">
        <v>1.1399999999999999</v>
      </c>
      <c r="J28" s="709"/>
      <c r="L28" s="105">
        <f t="shared" si="3"/>
        <v>42887</v>
      </c>
      <c r="M28" s="1477">
        <v>20</v>
      </c>
      <c r="N28" s="1470">
        <v>1</v>
      </c>
      <c r="O28" s="378">
        <f t="shared" si="2"/>
        <v>20</v>
      </c>
      <c r="P28" s="1470">
        <v>0.9</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42917</v>
      </c>
      <c r="M29" s="1477">
        <v>11</v>
      </c>
      <c r="N29" s="1470">
        <v>1</v>
      </c>
      <c r="O29" s="378">
        <f t="shared" si="2"/>
        <v>11</v>
      </c>
      <c r="P29" s="1470">
        <v>0.9</v>
      </c>
    </row>
    <row r="30" spans="1:16">
      <c r="A30" s="285"/>
      <c r="B30" s="285"/>
      <c r="C30" s="285"/>
      <c r="D30" s="285"/>
      <c r="E30" s="285"/>
      <c r="F30" s="290" t="str">
        <f>'Sev Template'!F30</f>
        <v>Converted to Industry Definition &amp; Unlimited</v>
      </c>
      <c r="G30" s="109">
        <f>G27*G28/(1-G29)</f>
        <v>50558.303701468249</v>
      </c>
      <c r="H30" s="447">
        <v>50468.079254216631</v>
      </c>
      <c r="L30" s="105">
        <f t="shared" si="3"/>
        <v>42948</v>
      </c>
      <c r="M30" s="1477">
        <v>13</v>
      </c>
      <c r="N30" s="1470">
        <v>1</v>
      </c>
      <c r="O30" s="378">
        <f t="shared" si="2"/>
        <v>13</v>
      </c>
      <c r="P30" s="1470">
        <v>0.9</v>
      </c>
    </row>
    <row r="31" spans="1:16">
      <c r="A31" s="285"/>
      <c r="B31" s="285"/>
      <c r="C31" s="285"/>
      <c r="D31" s="285"/>
      <c r="E31" s="285"/>
      <c r="F31" s="290" t="str">
        <f>'Sev Template'!F31</f>
        <v>Industry Trended</v>
      </c>
      <c r="G31" s="337">
        <v>58500</v>
      </c>
      <c r="H31" s="447">
        <v>58600</v>
      </c>
      <c r="L31" s="105">
        <f t="shared" si="3"/>
        <v>42979</v>
      </c>
      <c r="M31" s="1477">
        <v>13</v>
      </c>
      <c r="N31" s="1470">
        <v>1</v>
      </c>
      <c r="O31" s="378">
        <f t="shared" si="2"/>
        <v>13</v>
      </c>
      <c r="P31" s="1470">
        <v>0.9</v>
      </c>
    </row>
    <row r="32" spans="1:16">
      <c r="A32" s="285"/>
      <c r="B32" s="285"/>
      <c r="C32" s="285"/>
      <c r="D32" s="285"/>
      <c r="E32" s="285"/>
      <c r="F32" s="290" t="s">
        <v>228</v>
      </c>
      <c r="G32" s="107">
        <f>ROUND(G30/G31,2)</f>
        <v>0.86</v>
      </c>
      <c r="H32" s="450">
        <v>0.86</v>
      </c>
      <c r="L32" s="105">
        <f t="shared" si="3"/>
        <v>43009</v>
      </c>
      <c r="M32" s="1477">
        <v>15</v>
      </c>
      <c r="N32" s="1470">
        <v>1</v>
      </c>
      <c r="O32" s="378">
        <f t="shared" si="2"/>
        <v>15</v>
      </c>
      <c r="P32" s="1470">
        <v>0.9</v>
      </c>
    </row>
    <row r="33" spans="1:16">
      <c r="A33" s="285"/>
      <c r="B33" s="285"/>
      <c r="C33" s="285"/>
      <c r="D33" s="285"/>
      <c r="E33" s="285"/>
      <c r="F33" s="290" t="s">
        <v>214</v>
      </c>
      <c r="G33" s="106">
        <f>ROUND(G34/G32,2)</f>
        <v>0.99</v>
      </c>
      <c r="H33" s="451">
        <v>0.93</v>
      </c>
      <c r="L33" s="105">
        <f t="shared" si="3"/>
        <v>43040</v>
      </c>
      <c r="M33" s="1477">
        <v>9</v>
      </c>
      <c r="N33" s="1470">
        <v>1</v>
      </c>
      <c r="O33" s="378">
        <f t="shared" si="2"/>
        <v>9</v>
      </c>
      <c r="P33" s="1470">
        <v>0.9</v>
      </c>
    </row>
    <row r="34" spans="1:16">
      <c r="A34" s="285"/>
      <c r="B34" s="285"/>
      <c r="C34" s="285"/>
      <c r="D34" s="285"/>
      <c r="E34" s="285"/>
      <c r="F34" s="290" t="str">
        <f>'Sev Template'!F34</f>
        <v>Selected ICWG Sev Factor</v>
      </c>
      <c r="G34" s="717">
        <f>INDEX(Summary!$32:$32,1,MATCH($A$1,Summary!$15:$15,0)+1)</f>
        <v>0.85</v>
      </c>
      <c r="H34" s="452">
        <v>0.8</v>
      </c>
      <c r="L34" s="105">
        <f t="shared" si="3"/>
        <v>43070</v>
      </c>
      <c r="M34" s="1477">
        <v>8</v>
      </c>
      <c r="N34" s="1470">
        <v>1</v>
      </c>
      <c r="O34" s="378">
        <f t="shared" si="2"/>
        <v>8</v>
      </c>
      <c r="P34" s="1470">
        <v>0.9</v>
      </c>
    </row>
    <row r="35" spans="1:16">
      <c r="G35" s="716"/>
      <c r="L35" s="105">
        <f t="shared" si="3"/>
        <v>43101</v>
      </c>
      <c r="M35" s="1477">
        <v>14</v>
      </c>
      <c r="N35" s="1470">
        <v>1</v>
      </c>
      <c r="O35" s="378">
        <f t="shared" si="2"/>
        <v>14</v>
      </c>
      <c r="P35" s="1470">
        <v>0.9</v>
      </c>
    </row>
    <row r="36" spans="1:16">
      <c r="L36" s="105">
        <f t="shared" si="3"/>
        <v>43132</v>
      </c>
      <c r="M36" s="1477">
        <v>12</v>
      </c>
      <c r="N36" s="1470">
        <v>1</v>
      </c>
      <c r="O36" s="378">
        <f t="shared" si="2"/>
        <v>12</v>
      </c>
      <c r="P36" s="1470">
        <v>0.9</v>
      </c>
    </row>
    <row r="37" spans="1:16">
      <c r="L37" s="105">
        <f t="shared" si="3"/>
        <v>43160</v>
      </c>
      <c r="M37" s="1477">
        <v>16</v>
      </c>
      <c r="N37" s="1470">
        <v>1</v>
      </c>
      <c r="O37" s="378">
        <f t="shared" si="2"/>
        <v>16</v>
      </c>
      <c r="P37" s="1470">
        <v>0.9</v>
      </c>
    </row>
    <row r="38" spans="1:16">
      <c r="L38" s="105">
        <f t="shared" si="3"/>
        <v>43191</v>
      </c>
      <c r="M38" s="1477">
        <v>7</v>
      </c>
      <c r="N38" s="1470">
        <v>1</v>
      </c>
      <c r="O38" s="378">
        <f t="shared" si="2"/>
        <v>7</v>
      </c>
      <c r="P38" s="1470">
        <v>0.9</v>
      </c>
    </row>
    <row r="39" spans="1:16">
      <c r="L39" s="105">
        <f t="shared" si="3"/>
        <v>43221</v>
      </c>
      <c r="M39" s="1477">
        <v>15</v>
      </c>
      <c r="N39" s="1470">
        <v>1</v>
      </c>
      <c r="O39" s="378">
        <f t="shared" ref="O39:O66" si="4">M39*N39</f>
        <v>15</v>
      </c>
      <c r="P39" s="1470">
        <v>0.9</v>
      </c>
    </row>
    <row r="40" spans="1:16">
      <c r="L40" s="105">
        <f t="shared" si="3"/>
        <v>43252</v>
      </c>
      <c r="M40" s="1477">
        <v>19</v>
      </c>
      <c r="N40" s="1470">
        <v>1</v>
      </c>
      <c r="O40" s="378">
        <f t="shared" si="4"/>
        <v>19</v>
      </c>
      <c r="P40" s="1470">
        <v>0.9</v>
      </c>
    </row>
    <row r="41" spans="1:16">
      <c r="L41" s="105">
        <f t="shared" si="3"/>
        <v>43282</v>
      </c>
      <c r="M41" s="1477">
        <v>20</v>
      </c>
      <c r="N41" s="1470">
        <v>1</v>
      </c>
      <c r="O41" s="378">
        <f t="shared" si="4"/>
        <v>20</v>
      </c>
      <c r="P41" s="1470">
        <v>0.9</v>
      </c>
    </row>
    <row r="42" spans="1:16">
      <c r="L42" s="105">
        <f t="shared" si="3"/>
        <v>43313</v>
      </c>
      <c r="M42" s="1477">
        <v>13</v>
      </c>
      <c r="N42" s="1470">
        <v>1</v>
      </c>
      <c r="O42" s="378">
        <f t="shared" si="4"/>
        <v>13</v>
      </c>
      <c r="P42" s="1470">
        <v>0.9</v>
      </c>
    </row>
    <row r="43" spans="1:16">
      <c r="L43" s="105">
        <f t="shared" si="3"/>
        <v>43344</v>
      </c>
      <c r="M43" s="1477">
        <v>17</v>
      </c>
      <c r="N43" s="1470">
        <v>1</v>
      </c>
      <c r="O43" s="378">
        <f t="shared" si="4"/>
        <v>17</v>
      </c>
      <c r="P43" s="1470">
        <v>0.9</v>
      </c>
    </row>
    <row r="44" spans="1:16">
      <c r="L44" s="105">
        <f t="shared" si="3"/>
        <v>43374</v>
      </c>
      <c r="M44" s="1477">
        <v>14</v>
      </c>
      <c r="N44" s="1470">
        <v>1</v>
      </c>
      <c r="O44" s="378">
        <f t="shared" si="4"/>
        <v>14</v>
      </c>
      <c r="P44" s="1470">
        <v>0.9</v>
      </c>
    </row>
    <row r="45" spans="1:16">
      <c r="L45" s="105">
        <f t="shared" si="3"/>
        <v>43405</v>
      </c>
      <c r="M45" s="1477">
        <v>19</v>
      </c>
      <c r="N45" s="1470">
        <v>1</v>
      </c>
      <c r="O45" s="378">
        <f t="shared" si="4"/>
        <v>19</v>
      </c>
      <c r="P45" s="1470">
        <v>0.9</v>
      </c>
    </row>
    <row r="46" spans="1:16">
      <c r="L46" s="105">
        <f t="shared" si="3"/>
        <v>43435</v>
      </c>
      <c r="M46" s="1477">
        <v>11</v>
      </c>
      <c r="N46" s="1470">
        <v>1</v>
      </c>
      <c r="O46" s="378">
        <f t="shared" si="4"/>
        <v>11</v>
      </c>
      <c r="P46" s="1470">
        <v>0.9</v>
      </c>
    </row>
    <row r="47" spans="1:16">
      <c r="L47" s="105">
        <f t="shared" si="3"/>
        <v>43466</v>
      </c>
      <c r="M47" s="1477">
        <v>11</v>
      </c>
      <c r="N47" s="1470">
        <v>1.0023166023166024</v>
      </c>
      <c r="O47" s="378">
        <f t="shared" si="4"/>
        <v>11.025482625482626</v>
      </c>
      <c r="P47" s="1470">
        <v>0.54500000000000004</v>
      </c>
    </row>
    <row r="48" spans="1:16">
      <c r="L48" s="105">
        <f t="shared" si="3"/>
        <v>43497</v>
      </c>
      <c r="M48" s="1477">
        <v>15</v>
      </c>
      <c r="N48" s="1470">
        <v>1.0015279975940872</v>
      </c>
      <c r="O48" s="378">
        <f t="shared" si="4"/>
        <v>15.022919963911308</v>
      </c>
      <c r="P48" s="1470">
        <v>0.86599999999999999</v>
      </c>
    </row>
    <row r="49" spans="12:16">
      <c r="L49" s="105">
        <f t="shared" si="3"/>
        <v>43525</v>
      </c>
      <c r="M49" s="1477">
        <v>11</v>
      </c>
      <c r="N49" s="1470">
        <v>1.0007318704099899</v>
      </c>
      <c r="O49" s="378">
        <f t="shared" si="4"/>
        <v>11.008050574509889</v>
      </c>
      <c r="P49" s="1470">
        <v>1.179</v>
      </c>
    </row>
    <row r="50" spans="12:16">
      <c r="L50" s="105">
        <f t="shared" si="3"/>
        <v>43556</v>
      </c>
      <c r="M50" s="1477">
        <v>20</v>
      </c>
      <c r="N50" s="1470">
        <v>1.002340764092321</v>
      </c>
      <c r="O50" s="378">
        <f t="shared" si="4"/>
        <v>20.04681528184642</v>
      </c>
      <c r="P50" s="1470">
        <v>0.84799999999999998</v>
      </c>
    </row>
    <row r="51" spans="12:16">
      <c r="L51" s="105">
        <f t="shared" si="3"/>
        <v>43586</v>
      </c>
      <c r="M51" s="1477">
        <v>16</v>
      </c>
      <c r="N51" s="1470">
        <v>1.0015284944293612</v>
      </c>
      <c r="O51" s="378">
        <f t="shared" si="4"/>
        <v>16.024455910869779</v>
      </c>
      <c r="P51" s="1470">
        <v>0.748</v>
      </c>
    </row>
    <row r="52" spans="12:16">
      <c r="L52" s="105">
        <f t="shared" si="3"/>
        <v>43617</v>
      </c>
      <c r="M52" s="1477">
        <v>11</v>
      </c>
      <c r="N52" s="1470">
        <v>0.99823669987084251</v>
      </c>
      <c r="O52" s="378">
        <f t="shared" si="4"/>
        <v>10.980603698579268</v>
      </c>
      <c r="P52" s="1470">
        <v>1.179</v>
      </c>
    </row>
    <row r="53" spans="12:16">
      <c r="L53" s="105">
        <f t="shared" si="3"/>
        <v>43647</v>
      </c>
      <c r="M53" s="1477">
        <v>17</v>
      </c>
      <c r="N53" s="1470">
        <v>0.99578804075423366</v>
      </c>
      <c r="O53" s="378">
        <f t="shared" si="4"/>
        <v>16.928396692821973</v>
      </c>
      <c r="P53" s="1470">
        <v>0.94</v>
      </c>
    </row>
    <row r="54" spans="12:16">
      <c r="L54" s="105">
        <f t="shared" si="3"/>
        <v>43678</v>
      </c>
      <c r="M54" s="1477">
        <v>13</v>
      </c>
      <c r="N54" s="1470">
        <v>0.99496711079483213</v>
      </c>
      <c r="O54" s="378">
        <f t="shared" si="4"/>
        <v>12.934572440332818</v>
      </c>
      <c r="P54" s="1470">
        <v>0.84499999999999997</v>
      </c>
    </row>
    <row r="55" spans="12:16">
      <c r="L55" s="105">
        <f t="shared" si="3"/>
        <v>43709</v>
      </c>
      <c r="M55" s="1477">
        <v>11</v>
      </c>
      <c r="N55" s="1470">
        <v>0.99746493617758047</v>
      </c>
      <c r="O55" s="378">
        <f t="shared" si="4"/>
        <v>10.972114297953386</v>
      </c>
      <c r="P55" s="1470">
        <v>0.81699999999999995</v>
      </c>
    </row>
    <row r="56" spans="12:16">
      <c r="L56" s="105">
        <f t="shared" si="3"/>
        <v>43739</v>
      </c>
      <c r="M56" s="1477">
        <v>18</v>
      </c>
      <c r="N56" s="1470">
        <v>0.99577860492453341</v>
      </c>
      <c r="O56" s="378">
        <f t="shared" si="4"/>
        <v>17.924014888641601</v>
      </c>
      <c r="P56" s="1470">
        <v>0.999</v>
      </c>
    </row>
    <row r="57" spans="12:16">
      <c r="L57" s="105">
        <f t="shared" si="3"/>
        <v>43770</v>
      </c>
      <c r="M57" s="1477">
        <v>9</v>
      </c>
      <c r="N57" s="1470">
        <v>0.99154124915889685</v>
      </c>
      <c r="O57" s="378">
        <f t="shared" si="4"/>
        <v>8.9238712424300708</v>
      </c>
      <c r="P57" s="1470">
        <v>0.88800000000000001</v>
      </c>
    </row>
    <row r="58" spans="12:16">
      <c r="L58" s="105">
        <f t="shared" si="3"/>
        <v>43800</v>
      </c>
      <c r="M58" s="1477">
        <v>12</v>
      </c>
      <c r="N58" s="1470">
        <v>0.99590158886496016</v>
      </c>
      <c r="O58" s="378">
        <f t="shared" si="4"/>
        <v>11.950819066379522</v>
      </c>
      <c r="P58" s="1470">
        <v>0.752</v>
      </c>
    </row>
    <row r="59" spans="12:16">
      <c r="L59" s="105">
        <f t="shared" si="3"/>
        <v>43831</v>
      </c>
      <c r="M59" s="1477">
        <v>14</v>
      </c>
      <c r="N59" s="1470">
        <v>0.99769439100513113</v>
      </c>
      <c r="O59" s="378">
        <f t="shared" si="4"/>
        <v>13.967721474071835</v>
      </c>
      <c r="P59" s="1470">
        <v>0.78700000000000003</v>
      </c>
    </row>
    <row r="60" spans="12:16">
      <c r="L60" s="105">
        <f t="shared" si="3"/>
        <v>43862</v>
      </c>
      <c r="M60" s="1477">
        <v>14</v>
      </c>
      <c r="N60" s="1470">
        <v>0.98858302670371434</v>
      </c>
      <c r="O60" s="378">
        <f t="shared" si="4"/>
        <v>13.840162373852001</v>
      </c>
      <c r="P60" s="1470">
        <v>0.85899999999999999</v>
      </c>
    </row>
    <row r="61" spans="12:16">
      <c r="L61" s="105">
        <f t="shared" si="3"/>
        <v>43891</v>
      </c>
      <c r="M61" s="1477">
        <v>13</v>
      </c>
      <c r="N61" s="1470">
        <v>0.97577991627461891</v>
      </c>
      <c r="O61" s="378">
        <f t="shared" si="4"/>
        <v>12.685138911570046</v>
      </c>
      <c r="P61" s="1470">
        <v>0.77100000000000002</v>
      </c>
    </row>
    <row r="62" spans="12:16">
      <c r="L62" s="105">
        <f t="shared" si="3"/>
        <v>43922</v>
      </c>
      <c r="M62" s="1477">
        <v>15</v>
      </c>
      <c r="N62" s="1470">
        <v>0.95145299315419929</v>
      </c>
      <c r="O62" s="378">
        <f t="shared" si="4"/>
        <v>14.27179489731299</v>
      </c>
      <c r="P62" s="1470">
        <v>0.73499999999999999</v>
      </c>
    </row>
    <row r="63" spans="12:16">
      <c r="L63" s="105">
        <f>EDATE(L62,1)</f>
        <v>43952</v>
      </c>
      <c r="M63" s="1477">
        <v>12</v>
      </c>
      <c r="N63" s="1470">
        <v>0.89957077189161372</v>
      </c>
      <c r="O63" s="378">
        <f t="shared" si="4"/>
        <v>10.794849262699366</v>
      </c>
      <c r="P63" s="1470">
        <v>0.92200000000000004</v>
      </c>
    </row>
    <row r="64" spans="12:16">
      <c r="L64" s="105">
        <f>EDATE(L63,1)</f>
        <v>43983</v>
      </c>
      <c r="M64" s="1477">
        <v>19</v>
      </c>
      <c r="N64" s="1470">
        <v>0.75682451168126763</v>
      </c>
      <c r="O64" s="378">
        <f t="shared" si="4"/>
        <v>14.379665721944084</v>
      </c>
      <c r="P64" s="1470">
        <v>0.9</v>
      </c>
    </row>
    <row r="65" spans="12:16">
      <c r="L65" s="105">
        <f>EDATE(L64,1)</f>
        <v>44013</v>
      </c>
      <c r="M65" s="1477">
        <v>33</v>
      </c>
      <c r="N65" s="1470">
        <v>0.62014357485536431</v>
      </c>
      <c r="O65" s="378">
        <f t="shared" si="4"/>
        <v>20.464737970227024</v>
      </c>
      <c r="P65" s="1470">
        <v>0.9</v>
      </c>
    </row>
    <row r="66" spans="12:16">
      <c r="L66" s="105">
        <f>EDATE(L65,1)</f>
        <v>44044</v>
      </c>
      <c r="M66" s="1477">
        <v>24</v>
      </c>
      <c r="N66" s="1470">
        <v>0.90969182715813746</v>
      </c>
      <c r="O66" s="378">
        <f t="shared" si="4"/>
        <v>21.832603851795298</v>
      </c>
      <c r="P66" s="1470">
        <v>0.9</v>
      </c>
    </row>
    <row r="67" spans="12:16">
      <c r="L67" s="493"/>
      <c r="O67" s="378"/>
    </row>
    <row r="69" spans="12:16">
      <c r="O69" s="493" t="s">
        <v>220</v>
      </c>
      <c r="P69" s="494">
        <f>SUMPRODUCT($O$7:$O$66,$P$7:$P$66)/SUM($O$7:$O$66)</f>
        <v>0.89067006046808261</v>
      </c>
    </row>
    <row r="70" spans="12:16">
      <c r="O70" s="493" t="s">
        <v>351</v>
      </c>
      <c r="P70" s="494">
        <f>SUMPRODUCT($O$31:$O$66,$P$31:$P$66)/SUM($O$31:$O$66)</f>
        <v>0.8828458081373497</v>
      </c>
    </row>
    <row r="71" spans="12:16">
      <c r="O71" s="493" t="s">
        <v>350</v>
      </c>
      <c r="P71" s="494">
        <f>SUMPRODUCT($O$43:$O$66,$P$43:$P$66)/SUM($O$43:$O$66)</f>
        <v>0.87488617210093589</v>
      </c>
    </row>
    <row r="72" spans="12:16">
      <c r="O72" s="493" t="s">
        <v>352</v>
      </c>
      <c r="P72" s="494">
        <f>SUMPRODUCT($O$55:$O$66,$P$55:$P$66)/SUM($O$55:$O$66)</f>
        <v>0.85981827821462153</v>
      </c>
    </row>
    <row r="73" spans="12:16">
      <c r="O73" s="493" t="s">
        <v>353</v>
      </c>
      <c r="P73" s="494">
        <f>SUMPRODUCT($O$60:$O$65,$P$60:$P$65)/SUM($O$60:$O$65)</f>
        <v>0.85000727015530875</v>
      </c>
    </row>
    <row r="75" spans="12:16">
      <c r="O75" s="493" t="s">
        <v>210</v>
      </c>
      <c r="P75" s="710">
        <v>0.875</v>
      </c>
    </row>
    <row r="77" spans="12:16">
      <c r="O77" s="503" t="s">
        <v>473</v>
      </c>
      <c r="P77" s="495">
        <f>ROUND(1/P75,2)</f>
        <v>1.1399999999999999</v>
      </c>
    </row>
  </sheetData>
  <customSheetViews>
    <customSheetView guid="{B070D993-A558-4B1C-AC4E-67FBCE430B77}">
      <selection activeCell="E3" sqref="E3:F3"/>
      <pageMargins left="0.7" right="0.7" top="0.75" bottom="0.75" header="0.3" footer="0.3"/>
      <pageSetup orientation="portrait" blackAndWhite="1" r:id="rId1"/>
    </customSheetView>
    <customSheetView guid="{66336E0E-D3CE-4BCD-8706-2E622954FB7A}">
      <selection activeCell="F7" sqref="F7:F20"/>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2D067A2B-544F-4687-B463-591ABEF3DC76}" printArea="1" topLeftCell="A10">
      <selection activeCell="H27" sqref="H27"/>
      <pageMargins left="0.7" right="0.7" top="0.75" bottom="0.75" header="0.3" footer="0.3"/>
      <pageSetup orientation="portrait" blackAndWhite="1" r:id="rId4"/>
    </customSheetView>
    <customSheetView guid="{DEED4BF7-CD74-46B8-9246-650AA2D336A3}" topLeftCell="A3">
      <selection activeCell="L66" sqref="L6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1A9FFAA3-8773-4515-8E34-9D2DD27FCA39}" printArea="1">
      <selection sqref="A1:XFD1048576"/>
      <pageMargins left="0.7" right="0.7" top="0.75" bottom="0.75" header="0.3" footer="0.3"/>
      <pageSetup orientation="portrait" blackAndWhite="1" r:id="rId24"/>
    </customSheetView>
    <customSheetView guid="{C35CCEBD-5DD6-40D5-B0B9-29A308324E1F}" printArea="1">
      <selection activeCell="H27" sqref="H27"/>
      <pageMargins left="0.7" right="0.7" top="0.75" bottom="0.75" header="0.3" footer="0.3"/>
      <pageSetup orientation="portrait" blackAndWhite="1" r:id="rId25"/>
    </customSheetView>
    <customSheetView guid="{4C13BEF0-D969-4F7C-9C90-218A9EA7683E}" printArea="1">
      <selection activeCell="M7" sqref="M7:P66"/>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77"/>
  <sheetViews>
    <sheetView zoomScaleNormal="100" workbookViewId="0">
      <selection activeCell="H62" sqref="H6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17</v>
      </c>
      <c r="B1" s="446"/>
      <c r="C1" s="285"/>
      <c r="D1" s="285"/>
      <c r="E1" s="286" t="str">
        <f>'Sev Template'!E1</f>
        <v>Wtd</v>
      </c>
      <c r="F1" s="286" t="str">
        <f>'Sev Template'!F1</f>
        <v>Wtd</v>
      </c>
      <c r="G1" s="285"/>
      <c r="I1" s="189"/>
      <c r="L1" s="1345" t="s">
        <v>552</v>
      </c>
      <c r="M1" s="496"/>
      <c r="O1" s="496"/>
      <c r="P1" s="496" t="s">
        <v>344</v>
      </c>
      <c r="Q1" s="716" t="s">
        <v>740</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1469">
        <v>1120</v>
      </c>
      <c r="C7" s="1469">
        <v>17</v>
      </c>
      <c r="D7" s="109">
        <f t="shared" si="0"/>
        <v>65882.352941176461</v>
      </c>
      <c r="E7" s="1470">
        <v>1.0493854377539045</v>
      </c>
      <c r="F7" s="1470">
        <v>1.1198324145688796</v>
      </c>
      <c r="G7" s="109">
        <f t="shared" si="1"/>
        <v>77420.713411892968</v>
      </c>
      <c r="L7" s="1343">
        <v>41883</v>
      </c>
      <c r="M7" s="1344">
        <v>1</v>
      </c>
      <c r="N7" s="282">
        <v>1</v>
      </c>
      <c r="O7" s="378">
        <f t="shared" ref="O7:O66" si="2">M7*N7</f>
        <v>1</v>
      </c>
      <c r="P7" s="282">
        <v>1</v>
      </c>
    </row>
    <row r="8" spans="1:17">
      <c r="A8" s="287" t="str">
        <f>'Sev Template'!A8</f>
        <v>2016:T2</v>
      </c>
      <c r="B8" s="1469">
        <v>1130</v>
      </c>
      <c r="C8" s="1469">
        <v>20</v>
      </c>
      <c r="D8" s="109">
        <f t="shared" si="0"/>
        <v>56500</v>
      </c>
      <c r="E8" s="1470">
        <v>1.0434643894768818</v>
      </c>
      <c r="F8" s="1470">
        <v>1.1154930352013119</v>
      </c>
      <c r="G8" s="109">
        <f t="shared" si="1"/>
        <v>65764.715130225872</v>
      </c>
      <c r="L8" s="105">
        <f t="shared" ref="L8:L62" si="3">EDATE(L7,1)</f>
        <v>41913</v>
      </c>
      <c r="M8" s="1344">
        <v>4</v>
      </c>
      <c r="N8" s="282">
        <v>1</v>
      </c>
      <c r="O8" s="378">
        <f t="shared" si="2"/>
        <v>4</v>
      </c>
      <c r="P8" s="282">
        <v>1</v>
      </c>
    </row>
    <row r="9" spans="1:17">
      <c r="A9" s="287" t="str">
        <f>'Sev Template'!A9</f>
        <v>2016:T3</v>
      </c>
      <c r="B9" s="1469">
        <v>1310</v>
      </c>
      <c r="C9" s="1469">
        <v>24</v>
      </c>
      <c r="D9" s="109">
        <f t="shared" si="0"/>
        <v>54583.333333333336</v>
      </c>
      <c r="E9" s="1470">
        <v>1.0336645876607413</v>
      </c>
      <c r="F9" s="1470">
        <v>1.1109372265202289</v>
      </c>
      <c r="G9" s="109">
        <f t="shared" si="1"/>
        <v>62680.032330003334</v>
      </c>
      <c r="L9" s="105">
        <f t="shared" si="3"/>
        <v>41944</v>
      </c>
      <c r="M9" s="1344">
        <v>3</v>
      </c>
      <c r="N9" s="282">
        <v>1</v>
      </c>
      <c r="O9" s="378">
        <f t="shared" si="2"/>
        <v>3</v>
      </c>
      <c r="P9" s="282">
        <v>1</v>
      </c>
    </row>
    <row r="10" spans="1:17">
      <c r="A10" s="287" t="str">
        <f>'Sev Template'!A10</f>
        <v>2017:T1</v>
      </c>
      <c r="B10" s="1469">
        <v>430</v>
      </c>
      <c r="C10" s="1469">
        <v>12</v>
      </c>
      <c r="D10" s="109">
        <f t="shared" si="0"/>
        <v>35833.333333333336</v>
      </c>
      <c r="E10" s="1470">
        <v>1.0239157307431872</v>
      </c>
      <c r="F10" s="1470">
        <v>1.1035503176985717</v>
      </c>
      <c r="G10" s="109">
        <f t="shared" si="1"/>
        <v>40489.607323502511</v>
      </c>
      <c r="L10" s="105">
        <f t="shared" si="3"/>
        <v>41974</v>
      </c>
      <c r="M10" s="1344">
        <v>6</v>
      </c>
      <c r="N10" s="282">
        <v>1</v>
      </c>
      <c r="O10" s="378">
        <f t="shared" si="2"/>
        <v>6</v>
      </c>
      <c r="P10" s="282">
        <v>1</v>
      </c>
    </row>
    <row r="11" spans="1:17">
      <c r="A11" s="287" t="str">
        <f>'Sev Template'!A11</f>
        <v>2017:T2</v>
      </c>
      <c r="B11" s="1469">
        <v>640</v>
      </c>
      <c r="C11" s="1469">
        <v>19</v>
      </c>
      <c r="D11" s="109">
        <f t="shared" si="0"/>
        <v>33684.210526315786</v>
      </c>
      <c r="E11" s="1470">
        <v>1.0164704995446538</v>
      </c>
      <c r="F11" s="1470">
        <v>1.0970870819537775</v>
      </c>
      <c r="G11" s="109">
        <f t="shared" si="1"/>
        <v>37563.171511159337</v>
      </c>
      <c r="L11" s="105">
        <f t="shared" si="3"/>
        <v>42005</v>
      </c>
      <c r="M11" s="1344">
        <v>3</v>
      </c>
      <c r="N11" s="282">
        <v>1</v>
      </c>
      <c r="O11" s="378">
        <f t="shared" si="2"/>
        <v>3</v>
      </c>
      <c r="P11" s="282">
        <v>1</v>
      </c>
    </row>
    <row r="12" spans="1:17">
      <c r="A12" s="287" t="str">
        <f>'Sev Template'!A12</f>
        <v>2017:T3</v>
      </c>
      <c r="B12" s="1469">
        <v>680</v>
      </c>
      <c r="C12" s="1469">
        <v>9</v>
      </c>
      <c r="D12" s="109">
        <f t="shared" si="0"/>
        <v>75555.555555555562</v>
      </c>
      <c r="E12" s="1470">
        <v>1.0138338591030618</v>
      </c>
      <c r="F12" s="1470">
        <v>1.0900105632813577</v>
      </c>
      <c r="G12" s="109">
        <f t="shared" si="1"/>
        <v>83495.659863061781</v>
      </c>
      <c r="L12" s="105">
        <f t="shared" si="3"/>
        <v>42036</v>
      </c>
      <c r="M12" s="1344">
        <v>10</v>
      </c>
      <c r="N12" s="282">
        <v>1</v>
      </c>
      <c r="O12" s="378">
        <f t="shared" si="2"/>
        <v>10</v>
      </c>
      <c r="P12" s="282">
        <v>1</v>
      </c>
    </row>
    <row r="13" spans="1:17">
      <c r="A13" s="287" t="str">
        <f>'Sev Template'!A13</f>
        <v>2018:T1</v>
      </c>
      <c r="B13" s="1469">
        <v>900</v>
      </c>
      <c r="C13" s="1469">
        <v>14</v>
      </c>
      <c r="D13" s="109">
        <f t="shared" si="0"/>
        <v>64285.71428571429</v>
      </c>
      <c r="E13" s="1470">
        <v>1.009709099054023</v>
      </c>
      <c r="F13" s="1470">
        <v>1.0766509619259603</v>
      </c>
      <c r="G13" s="109">
        <f t="shared" si="1"/>
        <v>69885.274677551264</v>
      </c>
      <c r="L13" s="105">
        <f t="shared" si="3"/>
        <v>42064</v>
      </c>
      <c r="M13" s="1344">
        <v>5</v>
      </c>
      <c r="N13" s="282">
        <v>1</v>
      </c>
      <c r="O13" s="378">
        <f t="shared" si="2"/>
        <v>5</v>
      </c>
      <c r="P13" s="282">
        <v>1</v>
      </c>
    </row>
    <row r="14" spans="1:17">
      <c r="A14" s="287" t="str">
        <f>'Sev Template'!A14</f>
        <v>2018:T2</v>
      </c>
      <c r="B14" s="1469">
        <v>620</v>
      </c>
      <c r="C14" s="1469">
        <v>13</v>
      </c>
      <c r="D14" s="109">
        <f t="shared" si="0"/>
        <v>47692.307692307695</v>
      </c>
      <c r="E14" s="1470">
        <v>1.0056649629800987</v>
      </c>
      <c r="F14" s="1470">
        <v>1.0633269866774719</v>
      </c>
      <c r="G14" s="109">
        <f t="shared" si="1"/>
        <v>50999.802362269125</v>
      </c>
      <c r="L14" s="105">
        <f t="shared" si="3"/>
        <v>42095</v>
      </c>
      <c r="M14" s="1344">
        <v>2</v>
      </c>
      <c r="N14" s="282">
        <v>1</v>
      </c>
      <c r="O14" s="378">
        <f t="shared" si="2"/>
        <v>2</v>
      </c>
      <c r="P14" s="282">
        <v>1</v>
      </c>
    </row>
    <row r="15" spans="1:17">
      <c r="A15" s="287" t="str">
        <f>'Sev Template'!A15</f>
        <v>2018:T3</v>
      </c>
      <c r="B15" s="1469">
        <v>500</v>
      </c>
      <c r="C15" s="1469">
        <v>10</v>
      </c>
      <c r="D15" s="109">
        <f t="shared" si="0"/>
        <v>50000</v>
      </c>
      <c r="E15" s="1470">
        <v>1.0027821474999461</v>
      </c>
      <c r="F15" s="1470">
        <v>1.0531540221103204</v>
      </c>
      <c r="G15" s="109">
        <f t="shared" si="1"/>
        <v>52804.202596999639</v>
      </c>
      <c r="L15" s="105">
        <f t="shared" si="3"/>
        <v>42125</v>
      </c>
      <c r="M15" s="1344">
        <v>1</v>
      </c>
      <c r="N15" s="282">
        <v>1</v>
      </c>
      <c r="O15" s="378">
        <f t="shared" si="2"/>
        <v>1</v>
      </c>
      <c r="P15" s="282">
        <v>1</v>
      </c>
    </row>
    <row r="16" spans="1:17">
      <c r="A16" s="287" t="str">
        <f>'Sev Template'!A16</f>
        <v>2019:T1</v>
      </c>
      <c r="B16" s="1469">
        <v>2250</v>
      </c>
      <c r="C16" s="1469">
        <v>9.9819999999999993</v>
      </c>
      <c r="D16" s="109">
        <f t="shared" si="0"/>
        <v>225405.73031456623</v>
      </c>
      <c r="E16" s="1470">
        <v>0.9993330404309706</v>
      </c>
      <c r="F16" s="1470">
        <v>1.0389901159682984</v>
      </c>
      <c r="G16" s="109">
        <f t="shared" si="1"/>
        <v>234038.12773279246</v>
      </c>
      <c r="L16" s="105">
        <f t="shared" si="3"/>
        <v>42156</v>
      </c>
      <c r="M16" s="1344">
        <v>2</v>
      </c>
      <c r="N16" s="282">
        <v>1</v>
      </c>
      <c r="O16" s="378">
        <f t="shared" si="2"/>
        <v>2</v>
      </c>
      <c r="P16" s="282">
        <v>1</v>
      </c>
    </row>
    <row r="17" spans="1:16">
      <c r="A17" s="287" t="str">
        <f>'Sev Template'!A17</f>
        <v>2019:T2</v>
      </c>
      <c r="B17" s="1469">
        <v>1070</v>
      </c>
      <c r="C17" s="1469">
        <v>12.108198717948714</v>
      </c>
      <c r="D17" s="109">
        <f t="shared" si="0"/>
        <v>88369.874406989577</v>
      </c>
      <c r="E17" s="1470">
        <v>0.99798172291309473</v>
      </c>
      <c r="F17" s="1470">
        <v>1.0294296809770469</v>
      </c>
      <c r="G17" s="109">
        <f t="shared" si="1"/>
        <v>90786.967798488142</v>
      </c>
      <c r="L17" s="105">
        <f t="shared" si="3"/>
        <v>42186</v>
      </c>
      <c r="M17" s="1344">
        <v>6</v>
      </c>
      <c r="N17" s="282">
        <v>1</v>
      </c>
      <c r="O17" s="378">
        <f t="shared" si="2"/>
        <v>6</v>
      </c>
      <c r="P17" s="282">
        <v>1</v>
      </c>
    </row>
    <row r="18" spans="1:16">
      <c r="A18" s="287" t="str">
        <f>'Sev Template'!A18</f>
        <v>2019:T3</v>
      </c>
      <c r="B18" s="1469">
        <v>910</v>
      </c>
      <c r="C18" s="1469">
        <v>12.291570467045251</v>
      </c>
      <c r="D18" s="109">
        <f t="shared" si="0"/>
        <v>74034.477729252554</v>
      </c>
      <c r="E18" s="1470">
        <v>0.99782373463202079</v>
      </c>
      <c r="F18" s="1470">
        <v>1.0218316531429887</v>
      </c>
      <c r="G18" s="109">
        <f t="shared" si="1"/>
        <v>75486.136610824789</v>
      </c>
      <c r="L18" s="105">
        <f t="shared" si="3"/>
        <v>42217</v>
      </c>
      <c r="M18" s="1344">
        <v>2</v>
      </c>
      <c r="N18" s="282">
        <v>1</v>
      </c>
      <c r="O18" s="378">
        <f t="shared" si="2"/>
        <v>2</v>
      </c>
      <c r="P18" s="282">
        <v>1</v>
      </c>
    </row>
    <row r="19" spans="1:16">
      <c r="A19" s="287" t="str">
        <f>'Sev Template'!A19</f>
        <v>2020:T1</v>
      </c>
      <c r="B19" s="1469">
        <v>1470</v>
      </c>
      <c r="C19" s="1469">
        <v>14.863437500260826</v>
      </c>
      <c r="D19" s="109">
        <f t="shared" si="0"/>
        <v>98900.40577586471</v>
      </c>
      <c r="E19" s="1470">
        <v>0.99905845388429826</v>
      </c>
      <c r="F19" s="1470">
        <v>1.0092145592801773</v>
      </c>
      <c r="G19" s="109">
        <f t="shared" si="1"/>
        <v>99717.752081575876</v>
      </c>
      <c r="L19" s="105">
        <f t="shared" si="3"/>
        <v>42248</v>
      </c>
      <c r="M19" s="1344">
        <v>5</v>
      </c>
      <c r="N19" s="282">
        <v>1</v>
      </c>
      <c r="O19" s="378">
        <f t="shared" si="2"/>
        <v>5</v>
      </c>
      <c r="P19" s="282">
        <v>1</v>
      </c>
    </row>
    <row r="20" spans="1:16">
      <c r="A20" s="287" t="str">
        <f>'Sev Template'!A20</f>
        <v>2020:T2</v>
      </c>
      <c r="B20" s="1469">
        <v>1100</v>
      </c>
      <c r="C20" s="1469">
        <v>16.178983003927783</v>
      </c>
      <c r="D20" s="109">
        <f t="shared" si="0"/>
        <v>67989.440358083826</v>
      </c>
      <c r="E20" s="1470">
        <v>1.0002953519507249</v>
      </c>
      <c r="F20" s="1470">
        <v>0.99743899041421102</v>
      </c>
      <c r="G20" s="109">
        <f t="shared" si="1"/>
        <v>67835.348136276079</v>
      </c>
      <c r="L20" s="105">
        <f t="shared" si="3"/>
        <v>42278</v>
      </c>
      <c r="M20" s="1344">
        <v>0</v>
      </c>
      <c r="N20" s="282">
        <v>1</v>
      </c>
      <c r="O20" s="378">
        <f t="shared" si="2"/>
        <v>0</v>
      </c>
      <c r="P20" s="282">
        <v>1</v>
      </c>
    </row>
    <row r="21" spans="1:16">
      <c r="A21" s="285"/>
      <c r="L21" s="105">
        <f t="shared" si="3"/>
        <v>42309</v>
      </c>
      <c r="M21" s="1344">
        <v>1</v>
      </c>
      <c r="N21" s="282">
        <v>1</v>
      </c>
      <c r="O21" s="378">
        <f t="shared" si="2"/>
        <v>1</v>
      </c>
      <c r="P21" s="282">
        <v>1</v>
      </c>
    </row>
    <row r="22" spans="1:16">
      <c r="A22" s="287" t="str">
        <f>'Sev Template'!A22</f>
        <v>Total</v>
      </c>
      <c r="B22" s="109">
        <f>SUM(B4:B21)</f>
        <v>14130</v>
      </c>
      <c r="C22" s="109">
        <f>SUM(C4:C21)</f>
        <v>203.42418968918258</v>
      </c>
      <c r="D22" s="109">
        <f>B22/C22*1000</f>
        <v>69460.765809560879</v>
      </c>
      <c r="L22" s="105">
        <f t="shared" si="3"/>
        <v>42339</v>
      </c>
      <c r="M22" s="1344">
        <v>3</v>
      </c>
      <c r="N22" s="282">
        <v>1</v>
      </c>
      <c r="O22" s="378">
        <f t="shared" si="2"/>
        <v>3</v>
      </c>
      <c r="P22" s="282">
        <v>1</v>
      </c>
    </row>
    <row r="23" spans="1:16">
      <c r="G23" s="500" t="str">
        <f>'Sev Template'!G23</f>
        <v>Proposed CD6</v>
      </c>
      <c r="H23" s="500" t="s">
        <v>277</v>
      </c>
      <c r="L23" s="105">
        <f t="shared" si="3"/>
        <v>42370</v>
      </c>
      <c r="M23" s="1344">
        <v>3</v>
      </c>
      <c r="N23" s="282">
        <v>1</v>
      </c>
      <c r="O23" s="378">
        <f t="shared" si="2"/>
        <v>3</v>
      </c>
      <c r="P23" s="282">
        <v>1</v>
      </c>
    </row>
    <row r="24" spans="1:16">
      <c r="A24" s="289" t="str">
        <f>'Sev Template'!A24</f>
        <v>Notes:</v>
      </c>
      <c r="B24" s="285"/>
      <c r="C24" s="285"/>
      <c r="D24" s="285"/>
      <c r="E24" s="285"/>
      <c r="F24" s="290" t="str">
        <f>'Sev Template'!F24</f>
        <v>Wtd Avg</v>
      </c>
      <c r="G24" s="109">
        <f>SUMPRODUCT(G4:G20,$C$4:$C$20)/$C$22</f>
        <v>74716.634944644349</v>
      </c>
      <c r="H24" s="447">
        <v>74716.710825105751</v>
      </c>
      <c r="L24" s="105">
        <f t="shared" si="3"/>
        <v>42401</v>
      </c>
      <c r="M24" s="1344">
        <v>6</v>
      </c>
      <c r="N24" s="282">
        <v>1</v>
      </c>
      <c r="O24" s="378">
        <f t="shared" si="2"/>
        <v>6</v>
      </c>
      <c r="P24" s="282">
        <v>1</v>
      </c>
    </row>
    <row r="25" spans="1:16">
      <c r="A25" s="291" t="str">
        <f>'Sev Template'!A25</f>
        <v>Onleveling to AAD of 7/1/20</v>
      </c>
      <c r="B25" s="285"/>
      <c r="C25" s="285"/>
      <c r="D25" s="285"/>
      <c r="E25" s="285"/>
      <c r="F25" s="290" t="str">
        <f>'Sev Template'!F25</f>
        <v>6-Wtd Avg</v>
      </c>
      <c r="G25" s="109">
        <f>SUMPRODUCT(G15:G20,$C$15:$C$20)/SUM($C$15:$C$20)</f>
        <v>99052.783763676693</v>
      </c>
      <c r="H25" s="447">
        <v>99052.988418462322</v>
      </c>
      <c r="L25" s="105">
        <f t="shared" si="3"/>
        <v>42430</v>
      </c>
      <c r="M25" s="1344">
        <v>2</v>
      </c>
      <c r="N25" s="282">
        <v>1</v>
      </c>
      <c r="O25" s="378">
        <f t="shared" si="2"/>
        <v>2</v>
      </c>
      <c r="P25" s="282">
        <v>1</v>
      </c>
    </row>
    <row r="26" spans="1:16">
      <c r="A26" s="291" t="s">
        <v>477</v>
      </c>
      <c r="B26" s="285"/>
      <c r="C26" s="285"/>
      <c r="D26" s="285"/>
      <c r="E26" s="285"/>
      <c r="F26" s="290" t="str">
        <f>'Sev Template'!F26</f>
        <v>6-Trimmean</v>
      </c>
      <c r="G26" s="109">
        <f>TRIMMEAN($G$15:$G$20,2/COUNT(G15:G20))</f>
        <v>83456.551156791218</v>
      </c>
      <c r="H26" s="447">
        <v>83456.772294298993</v>
      </c>
      <c r="L26" s="105">
        <f t="shared" si="3"/>
        <v>42461</v>
      </c>
      <c r="M26" s="1344">
        <v>6</v>
      </c>
      <c r="N26" s="282">
        <v>1</v>
      </c>
      <c r="O26" s="378">
        <f t="shared" si="2"/>
        <v>6</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91300</v>
      </c>
      <c r="H27" s="447">
        <v>91300</v>
      </c>
      <c r="L27" s="105">
        <f t="shared" si="3"/>
        <v>42491</v>
      </c>
      <c r="M27" s="1344">
        <v>3</v>
      </c>
      <c r="N27" s="282">
        <v>1</v>
      </c>
      <c r="O27" s="378">
        <f t="shared" si="2"/>
        <v>3</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44">
        <v>9</v>
      </c>
      <c r="N28" s="282">
        <v>1</v>
      </c>
      <c r="O28" s="378">
        <f t="shared" si="2"/>
        <v>9</v>
      </c>
      <c r="P28" s="282">
        <v>1</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42552</v>
      </c>
      <c r="M29" s="1344">
        <v>7</v>
      </c>
      <c r="N29" s="282">
        <v>1</v>
      </c>
      <c r="O29" s="378">
        <f t="shared" si="2"/>
        <v>7</v>
      </c>
      <c r="P29" s="282">
        <v>1</v>
      </c>
    </row>
    <row r="30" spans="1:16">
      <c r="A30" s="285"/>
      <c r="B30" s="285"/>
      <c r="C30" s="285"/>
      <c r="D30" s="285"/>
      <c r="E30" s="285"/>
      <c r="F30" s="290" t="str">
        <f>'Sev Template'!F30</f>
        <v>Converted to Industry Definition &amp; Unlimited</v>
      </c>
      <c r="G30" s="109">
        <f>G27*G28/(1-G29)</f>
        <v>97334.11622689043</v>
      </c>
      <c r="H30" s="447">
        <v>97160.417423877763</v>
      </c>
      <c r="L30" s="105">
        <f t="shared" si="3"/>
        <v>42583</v>
      </c>
      <c r="M30" s="1344">
        <v>1</v>
      </c>
      <c r="N30" s="282">
        <v>1</v>
      </c>
      <c r="O30" s="378">
        <f t="shared" si="2"/>
        <v>1</v>
      </c>
      <c r="P30" s="282">
        <v>1</v>
      </c>
    </row>
    <row r="31" spans="1:16">
      <c r="A31" s="285"/>
      <c r="B31" s="285"/>
      <c r="C31" s="285"/>
      <c r="D31" s="285"/>
      <c r="E31" s="285"/>
      <c r="F31" s="290" t="str">
        <f>'Sev Template'!F31</f>
        <v>Industry Trended</v>
      </c>
      <c r="G31" s="337">
        <v>58200</v>
      </c>
      <c r="H31" s="447">
        <v>58200</v>
      </c>
      <c r="L31" s="105">
        <f t="shared" si="3"/>
        <v>42614</v>
      </c>
      <c r="M31" s="1344">
        <v>6</v>
      </c>
      <c r="N31" s="282">
        <v>1</v>
      </c>
      <c r="O31" s="378">
        <f t="shared" si="2"/>
        <v>6</v>
      </c>
      <c r="P31" s="282">
        <v>1</v>
      </c>
    </row>
    <row r="32" spans="1:16">
      <c r="A32" s="285"/>
      <c r="B32" s="285"/>
      <c r="C32" s="285"/>
      <c r="D32" s="285"/>
      <c r="E32" s="285"/>
      <c r="F32" s="290" t="s">
        <v>228</v>
      </c>
      <c r="G32" s="107">
        <f>ROUND(G30/G31,2)</f>
        <v>1.67</v>
      </c>
      <c r="H32" s="451">
        <v>1.67</v>
      </c>
      <c r="L32" s="105">
        <f t="shared" si="3"/>
        <v>42644</v>
      </c>
      <c r="M32" s="1344">
        <v>9</v>
      </c>
      <c r="N32" s="282">
        <v>1</v>
      </c>
      <c r="O32" s="378">
        <f t="shared" si="2"/>
        <v>9</v>
      </c>
      <c r="P32" s="282">
        <v>1</v>
      </c>
    </row>
    <row r="33" spans="1:16">
      <c r="A33" s="285"/>
      <c r="B33" s="285"/>
      <c r="C33" s="285"/>
      <c r="D33" s="285"/>
      <c r="E33" s="285"/>
      <c r="F33" s="290" t="s">
        <v>214</v>
      </c>
      <c r="G33" s="106">
        <f>ROUND(G34/G32,2)</f>
        <v>0.66</v>
      </c>
      <c r="H33" s="451">
        <v>0.66</v>
      </c>
      <c r="L33" s="105">
        <f t="shared" si="3"/>
        <v>42675</v>
      </c>
      <c r="M33" s="1344">
        <v>5</v>
      </c>
      <c r="N33" s="282">
        <v>1</v>
      </c>
      <c r="O33" s="378">
        <f t="shared" si="2"/>
        <v>5</v>
      </c>
      <c r="P33" s="282">
        <v>1</v>
      </c>
    </row>
    <row r="34" spans="1:16">
      <c r="A34" s="285"/>
      <c r="B34" s="285"/>
      <c r="C34" s="285"/>
      <c r="D34" s="285"/>
      <c r="E34" s="285"/>
      <c r="F34" s="290" t="str">
        <f>'Sev Template'!F34</f>
        <v>Selected ICWG Sev Factor</v>
      </c>
      <c r="G34" s="717">
        <f>INDEX(Summary!$32:$32,1,MATCH($A$1,Summary!$15:$15,0)+1)</f>
        <v>1.1000000000000001</v>
      </c>
      <c r="H34" s="452">
        <v>1.1000000000000001</v>
      </c>
      <c r="L34" s="105">
        <f t="shared" si="3"/>
        <v>42705</v>
      </c>
      <c r="M34" s="1344">
        <v>4</v>
      </c>
      <c r="N34" s="282">
        <v>1</v>
      </c>
      <c r="O34" s="378">
        <f t="shared" si="2"/>
        <v>4</v>
      </c>
      <c r="P34" s="282">
        <v>1</v>
      </c>
    </row>
    <row r="35" spans="1:16">
      <c r="F35" s="497"/>
      <c r="L35" s="105">
        <f t="shared" si="3"/>
        <v>42736</v>
      </c>
      <c r="M35" s="1344">
        <v>4</v>
      </c>
      <c r="N35" s="282">
        <v>1</v>
      </c>
      <c r="O35" s="378">
        <f t="shared" si="2"/>
        <v>4</v>
      </c>
      <c r="P35" s="282">
        <v>1</v>
      </c>
    </row>
    <row r="36" spans="1:16">
      <c r="L36" s="105">
        <f t="shared" si="3"/>
        <v>42767</v>
      </c>
      <c r="M36" s="1344">
        <v>3</v>
      </c>
      <c r="N36" s="282">
        <v>1</v>
      </c>
      <c r="O36" s="378">
        <f t="shared" si="2"/>
        <v>3</v>
      </c>
      <c r="P36" s="282">
        <v>1</v>
      </c>
    </row>
    <row r="37" spans="1:16">
      <c r="L37" s="105">
        <f t="shared" si="3"/>
        <v>42795</v>
      </c>
      <c r="M37" s="1344">
        <v>4</v>
      </c>
      <c r="N37" s="282">
        <v>1</v>
      </c>
      <c r="O37" s="378">
        <f t="shared" si="2"/>
        <v>4</v>
      </c>
      <c r="P37" s="282">
        <v>1</v>
      </c>
    </row>
    <row r="38" spans="1:16">
      <c r="L38" s="105">
        <f t="shared" si="3"/>
        <v>42826</v>
      </c>
      <c r="M38" s="1344">
        <v>1</v>
      </c>
      <c r="N38" s="282">
        <v>1</v>
      </c>
      <c r="O38" s="378">
        <f t="shared" si="2"/>
        <v>1</v>
      </c>
      <c r="P38" s="282">
        <v>1</v>
      </c>
    </row>
    <row r="39" spans="1:16">
      <c r="L39" s="105">
        <f t="shared" si="3"/>
        <v>42856</v>
      </c>
      <c r="M39" s="1344">
        <v>6</v>
      </c>
      <c r="N39" s="282">
        <v>1</v>
      </c>
      <c r="O39" s="378">
        <f t="shared" si="2"/>
        <v>6</v>
      </c>
      <c r="P39" s="282">
        <v>1</v>
      </c>
    </row>
    <row r="40" spans="1:16">
      <c r="L40" s="105">
        <f t="shared" si="3"/>
        <v>42887</v>
      </c>
      <c r="M40" s="1344">
        <v>1</v>
      </c>
      <c r="N40" s="282">
        <v>1</v>
      </c>
      <c r="O40" s="378">
        <f t="shared" si="2"/>
        <v>1</v>
      </c>
      <c r="P40" s="282">
        <v>1</v>
      </c>
    </row>
    <row r="41" spans="1:16">
      <c r="L41" s="105">
        <f t="shared" si="3"/>
        <v>42917</v>
      </c>
      <c r="M41" s="1344">
        <v>5</v>
      </c>
      <c r="N41" s="282">
        <v>1</v>
      </c>
      <c r="O41" s="378">
        <f t="shared" si="2"/>
        <v>5</v>
      </c>
      <c r="P41" s="282">
        <v>1</v>
      </c>
    </row>
    <row r="42" spans="1:16">
      <c r="L42" s="105">
        <f t="shared" si="3"/>
        <v>42948</v>
      </c>
      <c r="M42" s="1344">
        <v>7</v>
      </c>
      <c r="N42" s="282">
        <v>1</v>
      </c>
      <c r="O42" s="378">
        <f t="shared" si="2"/>
        <v>7</v>
      </c>
      <c r="P42" s="282">
        <v>1</v>
      </c>
    </row>
    <row r="43" spans="1:16">
      <c r="L43" s="105">
        <f t="shared" si="3"/>
        <v>42979</v>
      </c>
      <c r="M43" s="1344">
        <v>2</v>
      </c>
      <c r="N43" s="282">
        <v>1</v>
      </c>
      <c r="O43" s="378">
        <f t="shared" si="2"/>
        <v>2</v>
      </c>
      <c r="P43" s="282">
        <v>1</v>
      </c>
    </row>
    <row r="44" spans="1:16">
      <c r="L44" s="105">
        <f t="shared" si="3"/>
        <v>43009</v>
      </c>
      <c r="M44" s="1344">
        <v>3</v>
      </c>
      <c r="N44" s="282">
        <v>1</v>
      </c>
      <c r="O44" s="378">
        <f t="shared" si="2"/>
        <v>3</v>
      </c>
      <c r="P44" s="282">
        <v>0.33300000000000002</v>
      </c>
    </row>
    <row r="45" spans="1:16">
      <c r="L45" s="105">
        <f t="shared" si="3"/>
        <v>43040</v>
      </c>
      <c r="M45" s="1344">
        <v>0</v>
      </c>
      <c r="N45" s="282">
        <v>1</v>
      </c>
      <c r="O45" s="378">
        <f t="shared" si="2"/>
        <v>0</v>
      </c>
      <c r="P45" s="282">
        <v>0.81599999999999995</v>
      </c>
    </row>
    <row r="46" spans="1:16">
      <c r="L46" s="105">
        <f t="shared" si="3"/>
        <v>43070</v>
      </c>
      <c r="M46" s="1344">
        <v>4</v>
      </c>
      <c r="N46" s="282">
        <v>1</v>
      </c>
      <c r="O46" s="378">
        <f t="shared" si="2"/>
        <v>4</v>
      </c>
      <c r="P46" s="282">
        <v>0.75</v>
      </c>
    </row>
    <row r="47" spans="1:16">
      <c r="L47" s="105">
        <f t="shared" si="3"/>
        <v>43101</v>
      </c>
      <c r="M47" s="1344">
        <v>5</v>
      </c>
      <c r="N47" s="282">
        <v>1</v>
      </c>
      <c r="O47" s="378">
        <f t="shared" si="2"/>
        <v>5</v>
      </c>
      <c r="P47" s="282">
        <v>0.6</v>
      </c>
    </row>
    <row r="48" spans="1:16">
      <c r="L48" s="105">
        <f t="shared" si="3"/>
        <v>43132</v>
      </c>
      <c r="M48" s="1344">
        <v>4</v>
      </c>
      <c r="N48" s="282">
        <v>0.99999999999999989</v>
      </c>
      <c r="O48" s="378">
        <f t="shared" si="2"/>
        <v>3.9999999999999996</v>
      </c>
      <c r="P48" s="282">
        <v>0.75</v>
      </c>
    </row>
    <row r="49" spans="12:16">
      <c r="L49" s="105">
        <f t="shared" si="3"/>
        <v>43160</v>
      </c>
      <c r="M49" s="1344">
        <v>3</v>
      </c>
      <c r="N49" s="282">
        <v>0.99999999999999967</v>
      </c>
      <c r="O49" s="378">
        <f t="shared" si="2"/>
        <v>2.9999999999999991</v>
      </c>
      <c r="P49" s="282">
        <v>0.33300000000000002</v>
      </c>
    </row>
    <row r="50" spans="12:16">
      <c r="L50" s="105">
        <f t="shared" si="3"/>
        <v>43191</v>
      </c>
      <c r="M50" s="1344">
        <v>1</v>
      </c>
      <c r="N50" s="282">
        <v>0.99999999999999967</v>
      </c>
      <c r="O50" s="378">
        <f t="shared" si="2"/>
        <v>0.99999999999999967</v>
      </c>
      <c r="P50" s="282">
        <v>0</v>
      </c>
    </row>
    <row r="51" spans="12:16">
      <c r="L51" s="105">
        <f t="shared" si="3"/>
        <v>43221</v>
      </c>
      <c r="M51" s="1344">
        <v>5</v>
      </c>
      <c r="N51" s="282">
        <v>0.99999999999999967</v>
      </c>
      <c r="O51" s="378">
        <f t="shared" si="2"/>
        <v>4.9999999999999982</v>
      </c>
      <c r="P51" s="282">
        <v>1.002</v>
      </c>
    </row>
    <row r="52" spans="12:16">
      <c r="L52" s="105">
        <f t="shared" si="3"/>
        <v>43252</v>
      </c>
      <c r="M52" s="1344">
        <v>2</v>
      </c>
      <c r="N52" s="282">
        <v>1.0064102564102559</v>
      </c>
      <c r="O52" s="378">
        <f t="shared" si="2"/>
        <v>2.0128205128205119</v>
      </c>
      <c r="P52" s="282">
        <v>1.004</v>
      </c>
    </row>
    <row r="53" spans="12:16">
      <c r="L53" s="105">
        <f t="shared" si="3"/>
        <v>43282</v>
      </c>
      <c r="M53" s="1344">
        <v>2</v>
      </c>
      <c r="N53" s="282">
        <v>1.0128205128205123</v>
      </c>
      <c r="O53" s="378">
        <f t="shared" si="2"/>
        <v>2.0256410256410247</v>
      </c>
      <c r="P53" s="282">
        <v>1.0049999999999999</v>
      </c>
    </row>
    <row r="54" spans="12:16">
      <c r="L54" s="105">
        <f t="shared" si="3"/>
        <v>43313</v>
      </c>
      <c r="M54" s="1344">
        <v>4</v>
      </c>
      <c r="N54" s="282">
        <v>1.0128205128205121</v>
      </c>
      <c r="O54" s="378">
        <f t="shared" si="2"/>
        <v>4.0512820512820484</v>
      </c>
      <c r="P54" s="282">
        <v>0.503</v>
      </c>
    </row>
    <row r="55" spans="12:16">
      <c r="L55" s="105">
        <f t="shared" si="3"/>
        <v>43344</v>
      </c>
      <c r="M55" s="1344">
        <v>2</v>
      </c>
      <c r="N55" s="282">
        <v>1.0128205128205121</v>
      </c>
      <c r="O55" s="378">
        <f t="shared" si="2"/>
        <v>2.0256410256410242</v>
      </c>
      <c r="P55" s="282">
        <v>0.503</v>
      </c>
    </row>
    <row r="56" spans="12:16">
      <c r="L56" s="105">
        <f t="shared" si="3"/>
        <v>43374</v>
      </c>
      <c r="M56" s="1344">
        <v>4</v>
      </c>
      <c r="N56" s="282">
        <v>1.0066822066822065</v>
      </c>
      <c r="O56" s="378">
        <f t="shared" si="2"/>
        <v>4.0267288267288261</v>
      </c>
      <c r="P56" s="282">
        <v>0.75900000000000001</v>
      </c>
    </row>
    <row r="57" spans="12:16">
      <c r="L57" s="105">
        <f t="shared" si="3"/>
        <v>43405</v>
      </c>
      <c r="M57" s="1344">
        <v>3</v>
      </c>
      <c r="N57" s="282">
        <v>1.0188109079675343</v>
      </c>
      <c r="O57" s="378">
        <f t="shared" si="2"/>
        <v>3.0564327239026028</v>
      </c>
      <c r="P57" s="282">
        <v>1.016</v>
      </c>
    </row>
    <row r="58" spans="12:16">
      <c r="L58" s="105">
        <f t="shared" si="3"/>
        <v>43435</v>
      </c>
      <c r="M58" s="1344">
        <v>2</v>
      </c>
      <c r="N58" s="282">
        <v>1.0249483230757723</v>
      </c>
      <c r="O58" s="378">
        <f t="shared" si="2"/>
        <v>2.0498966461515447</v>
      </c>
      <c r="P58" s="282">
        <v>1.516</v>
      </c>
    </row>
    <row r="59" spans="12:16">
      <c r="L59" s="105">
        <f t="shared" si="3"/>
        <v>43466</v>
      </c>
      <c r="M59" s="1344">
        <v>3</v>
      </c>
      <c r="N59" s="282">
        <v>1.0012500959526331</v>
      </c>
      <c r="O59" s="378">
        <f t="shared" si="2"/>
        <v>3.0037502878578994</v>
      </c>
      <c r="P59" s="282">
        <v>1.01</v>
      </c>
    </row>
    <row r="60" spans="12:16">
      <c r="L60" s="105">
        <f t="shared" si="3"/>
        <v>43497</v>
      </c>
      <c r="M60" s="1344">
        <v>4</v>
      </c>
      <c r="N60" s="282">
        <v>0.99549578505635394</v>
      </c>
      <c r="O60" s="378">
        <f t="shared" si="2"/>
        <v>3.9819831402254158</v>
      </c>
      <c r="P60" s="282">
        <v>0.50800000000000001</v>
      </c>
    </row>
    <row r="61" spans="12:16">
      <c r="L61" s="105">
        <f t="shared" si="3"/>
        <v>43525</v>
      </c>
      <c r="M61" s="1344">
        <v>5</v>
      </c>
      <c r="N61" s="282">
        <v>0.94758422320872193</v>
      </c>
      <c r="O61" s="378">
        <f t="shared" si="2"/>
        <v>4.7379211160436094</v>
      </c>
      <c r="P61" s="282">
        <v>0.40699999999999997</v>
      </c>
    </row>
    <row r="62" spans="12:16">
      <c r="L62" s="105">
        <f t="shared" si="3"/>
        <v>43556</v>
      </c>
      <c r="M62" s="1344">
        <v>6</v>
      </c>
      <c r="N62" s="282">
        <v>0.98505930548251275</v>
      </c>
      <c r="O62" s="378">
        <f t="shared" si="2"/>
        <v>5.9103558328950765</v>
      </c>
      <c r="P62" s="282">
        <v>0.66700000000000004</v>
      </c>
    </row>
    <row r="63" spans="12:16">
      <c r="L63" s="105">
        <f>EDATE(L62,1)</f>
        <v>43586</v>
      </c>
      <c r="M63" s="1344">
        <v>4</v>
      </c>
      <c r="N63" s="282">
        <v>0.99625316122663277</v>
      </c>
      <c r="O63" s="378">
        <f t="shared" si="2"/>
        <v>3.9850126449065311</v>
      </c>
      <c r="P63" s="282">
        <v>0.50700000000000001</v>
      </c>
    </row>
    <row r="64" spans="12:16">
      <c r="L64" s="105">
        <f>EDATE(L63,1)</f>
        <v>43617</v>
      </c>
      <c r="M64" s="1344">
        <v>4</v>
      </c>
      <c r="N64" s="282">
        <v>0.93857534662930131</v>
      </c>
      <c r="O64" s="378">
        <f t="shared" si="2"/>
        <v>3.7543013865172052</v>
      </c>
      <c r="P64" s="282">
        <v>1</v>
      </c>
    </row>
    <row r="65" spans="12:16">
      <c r="L65" s="105">
        <f>EDATE(L64,1)</f>
        <v>43647</v>
      </c>
      <c r="M65" s="1344">
        <v>5</v>
      </c>
      <c r="N65" s="282">
        <v>0.91912300783905621</v>
      </c>
      <c r="O65" s="378">
        <f t="shared" si="2"/>
        <v>4.5956150391952812</v>
      </c>
      <c r="P65" s="282">
        <v>1</v>
      </c>
    </row>
    <row r="66" spans="12:16">
      <c r="L66" s="105">
        <f>EDATE(L65,1)</f>
        <v>43678</v>
      </c>
      <c r="M66" s="1344">
        <v>6</v>
      </c>
      <c r="N66" s="282">
        <v>1.5347620036557836</v>
      </c>
      <c r="O66" s="378">
        <f t="shared" si="2"/>
        <v>9.2085720219347014</v>
      </c>
      <c r="P66" s="282">
        <v>1</v>
      </c>
    </row>
    <row r="67" spans="12:16">
      <c r="L67" s="498"/>
      <c r="O67" s="378"/>
    </row>
    <row r="69" spans="12:16">
      <c r="O69" s="498" t="s">
        <v>220</v>
      </c>
      <c r="P69" s="494">
        <f>SUMPRODUCT($O$7:$O$66,$P$7:$P$66)/SUM($O$7:$O$66)</f>
        <v>0.9112921947314403</v>
      </c>
    </row>
    <row r="70" spans="12:16">
      <c r="O70" s="493" t="s">
        <v>351</v>
      </c>
      <c r="P70" s="494">
        <f>SUMPRODUCT($O$31:$O$66,$P$31:$P$66)/SUM($O$31:$O$66)</f>
        <v>0.85380702170393252</v>
      </c>
    </row>
    <row r="71" spans="12:16">
      <c r="O71" s="493" t="s">
        <v>350</v>
      </c>
      <c r="P71" s="494">
        <f>SUMPRODUCT($O$43:$O$66,$P$43:$P$66)/SUM($O$43:$O$66)</f>
        <v>0.75968324077706162</v>
      </c>
    </row>
    <row r="72" spans="12:16">
      <c r="O72" s="493" t="s">
        <v>352</v>
      </c>
      <c r="P72" s="494">
        <f>SUMPRODUCT($O$55:$O$66,$P$55:$P$66)/SUM($O$55:$O$66)</f>
        <v>0.81043505931358606</v>
      </c>
    </row>
    <row r="73" spans="12:16">
      <c r="O73" s="493" t="s">
        <v>353</v>
      </c>
      <c r="P73" s="494">
        <f>SUMPRODUCT($O$60:$O$65,$P$60:$P$65)/SUM($O$60:$O$65)</f>
        <v>0.67730681948727223</v>
      </c>
    </row>
    <row r="75" spans="12:16">
      <c r="O75" s="498" t="s">
        <v>210</v>
      </c>
      <c r="P75" s="710">
        <v>1</v>
      </c>
    </row>
    <row r="77" spans="12:16">
      <c r="O77" s="713" t="s">
        <v>473</v>
      </c>
      <c r="P77" s="495">
        <f>ROUND(1/P75,2)</f>
        <v>1</v>
      </c>
    </row>
  </sheetData>
  <customSheetViews>
    <customSheetView guid="{B070D993-A558-4B1C-AC4E-67FBCE430B77}" printArea="1">
      <selection activeCell="H62" sqref="H62"/>
      <pageMargins left="0.7" right="0.7" top="0.75" bottom="0.75" header="0.3" footer="0.3"/>
      <pageSetup orientation="portrait" blackAndWhite="1" r:id="rId1"/>
    </customSheetView>
    <customSheetView guid="{66336E0E-D3CE-4BCD-8706-2E622954FB7A}">
      <selection activeCell="C21" sqref="C21"/>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2D067A2B-544F-4687-B463-591ABEF3DC76}" scale="85" printArea="1" topLeftCell="A4">
      <selection activeCell="I23" sqref="I23"/>
      <pageMargins left="0.7" right="0.7" top="0.75" bottom="0.75" header="0.3" footer="0.3"/>
      <pageSetup orientation="portrait" blackAndWhite="1" r:id="rId4"/>
    </customSheetView>
    <customSheetView guid="{DEED4BF7-CD74-46B8-9246-650AA2D336A3}" printArea="1" topLeftCell="A3">
      <selection activeCell="L66" sqref="L6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1A9FFAA3-8773-4515-8E34-9D2DD27FCA39}" printArea="1">
      <selection sqref="A1:XFD1048576"/>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21</v>
      </c>
      <c r="B1" s="446"/>
      <c r="C1" s="285"/>
      <c r="D1" s="285"/>
      <c r="E1" s="286" t="str">
        <f>'Sev Template'!E1</f>
        <v>Wtd</v>
      </c>
      <c r="F1" s="286" t="str">
        <f>'Sev Template'!F1</f>
        <v>Wtd</v>
      </c>
      <c r="G1" s="285"/>
      <c r="I1" s="189"/>
      <c r="L1" s="1478" t="s">
        <v>777</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1469">
        <v>1487</v>
      </c>
      <c r="C7" s="1469">
        <v>27</v>
      </c>
      <c r="D7" s="109">
        <f t="shared" si="0"/>
        <v>55074.074074074073</v>
      </c>
      <c r="E7" s="1470">
        <v>1.0516908375178124</v>
      </c>
      <c r="F7" s="1470">
        <v>1.0201162788689204</v>
      </c>
      <c r="G7" s="109">
        <f t="shared" si="1"/>
        <v>59086.052046883487</v>
      </c>
      <c r="L7" s="1476">
        <v>42248</v>
      </c>
      <c r="M7" s="1477">
        <v>9</v>
      </c>
      <c r="N7" s="1470">
        <v>1</v>
      </c>
      <c r="O7" s="378">
        <f t="shared" ref="O7:O66" si="2">M7*N7</f>
        <v>9</v>
      </c>
      <c r="P7" s="1470">
        <v>0.8</v>
      </c>
    </row>
    <row r="8" spans="1:16">
      <c r="A8" s="287" t="str">
        <f>'Sev Template'!A8</f>
        <v>2016:T2</v>
      </c>
      <c r="B8" s="1469">
        <v>2810</v>
      </c>
      <c r="C8" s="1469">
        <v>52</v>
      </c>
      <c r="D8" s="109">
        <f t="shared" si="0"/>
        <v>54038.461538461539</v>
      </c>
      <c r="E8" s="1470">
        <v>1.0471538795578184</v>
      </c>
      <c r="F8" s="1470">
        <v>1.0241630787093576</v>
      </c>
      <c r="G8" s="109">
        <f t="shared" si="1"/>
        <v>57953.890744014934</v>
      </c>
      <c r="L8" s="105">
        <f t="shared" ref="L8:L62" si="3">EDATE(L7,1)</f>
        <v>42278</v>
      </c>
      <c r="M8" s="1477">
        <v>6</v>
      </c>
      <c r="N8" s="1470">
        <v>1</v>
      </c>
      <c r="O8" s="378">
        <f t="shared" si="2"/>
        <v>6</v>
      </c>
      <c r="P8" s="1470">
        <v>0.8</v>
      </c>
    </row>
    <row r="9" spans="1:16">
      <c r="A9" s="287" t="str">
        <f>'Sev Template'!A9</f>
        <v>2016:T3</v>
      </c>
      <c r="B9" s="1469">
        <v>3231</v>
      </c>
      <c r="C9" s="1469">
        <v>41</v>
      </c>
      <c r="D9" s="109">
        <f t="shared" si="0"/>
        <v>78804.878048780491</v>
      </c>
      <c r="E9" s="1470">
        <v>1.0428073868318593</v>
      </c>
      <c r="F9" s="1470">
        <v>1.0244851487157707</v>
      </c>
      <c r="G9" s="109">
        <f t="shared" si="1"/>
        <v>84190.457063445938</v>
      </c>
      <c r="L9" s="105">
        <f t="shared" si="3"/>
        <v>42309</v>
      </c>
      <c r="M9" s="1477">
        <v>9</v>
      </c>
      <c r="N9" s="1470">
        <v>1</v>
      </c>
      <c r="O9" s="378">
        <f t="shared" si="2"/>
        <v>9</v>
      </c>
      <c r="P9" s="1470">
        <v>0.8</v>
      </c>
    </row>
    <row r="10" spans="1:16">
      <c r="A10" s="287" t="str">
        <f>'Sev Template'!A10</f>
        <v>2017:T1</v>
      </c>
      <c r="B10" s="1469">
        <v>2210</v>
      </c>
      <c r="C10" s="1469">
        <v>51</v>
      </c>
      <c r="D10" s="109">
        <f t="shared" si="0"/>
        <v>43333.333333333336</v>
      </c>
      <c r="E10" s="1470">
        <v>1.0238843128733512</v>
      </c>
      <c r="F10" s="1470">
        <v>1.0208067239244418</v>
      </c>
      <c r="G10" s="109">
        <f t="shared" si="1"/>
        <v>45291.479614414537</v>
      </c>
      <c r="L10" s="105">
        <f t="shared" si="3"/>
        <v>42339</v>
      </c>
      <c r="M10" s="1477">
        <v>4</v>
      </c>
      <c r="N10" s="1470">
        <v>1</v>
      </c>
      <c r="O10" s="378">
        <f t="shared" si="2"/>
        <v>4</v>
      </c>
      <c r="P10" s="1470">
        <v>0.8</v>
      </c>
    </row>
    <row r="11" spans="1:16">
      <c r="A11" s="287" t="str">
        <f>'Sev Template'!A11</f>
        <v>2017:T2</v>
      </c>
      <c r="B11" s="1469">
        <v>2351</v>
      </c>
      <c r="C11" s="1469">
        <v>42</v>
      </c>
      <c r="D11" s="109">
        <f t="shared" si="0"/>
        <v>55976.190476190473</v>
      </c>
      <c r="E11" s="1470">
        <v>0.99770008249866282</v>
      </c>
      <c r="F11" s="1470">
        <v>1.0191940693812633</v>
      </c>
      <c r="G11" s="109">
        <f t="shared" si="1"/>
        <v>56919.389683359863</v>
      </c>
      <c r="L11" s="105">
        <f t="shared" si="3"/>
        <v>42370</v>
      </c>
      <c r="M11" s="1477">
        <v>8</v>
      </c>
      <c r="N11" s="1470">
        <v>1</v>
      </c>
      <c r="O11" s="378">
        <f t="shared" si="2"/>
        <v>8</v>
      </c>
      <c r="P11" s="1470">
        <v>0.8</v>
      </c>
    </row>
    <row r="12" spans="1:16">
      <c r="A12" s="287" t="str">
        <f>'Sev Template'!A12</f>
        <v>2017:T3</v>
      </c>
      <c r="B12" s="1469">
        <v>2371</v>
      </c>
      <c r="C12" s="1469">
        <v>44</v>
      </c>
      <c r="D12" s="109">
        <f t="shared" si="0"/>
        <v>53886.363636363632</v>
      </c>
      <c r="E12" s="1470">
        <v>0.97406320939097468</v>
      </c>
      <c r="F12" s="1470">
        <v>1.0200959963871112</v>
      </c>
      <c r="G12" s="109">
        <f t="shared" si="1"/>
        <v>53543.537520063837</v>
      </c>
      <c r="L12" s="105">
        <f t="shared" si="3"/>
        <v>42401</v>
      </c>
      <c r="M12" s="1477">
        <v>7</v>
      </c>
      <c r="N12" s="1470">
        <v>1</v>
      </c>
      <c r="O12" s="378">
        <f t="shared" si="2"/>
        <v>7</v>
      </c>
      <c r="P12" s="1470">
        <v>0.8</v>
      </c>
    </row>
    <row r="13" spans="1:16">
      <c r="A13" s="287" t="str">
        <f>'Sev Template'!A13</f>
        <v>2018:T1</v>
      </c>
      <c r="B13" s="1469">
        <v>3980</v>
      </c>
      <c r="C13" s="1469">
        <v>57</v>
      </c>
      <c r="D13" s="109">
        <f t="shared" si="0"/>
        <v>69824.561403508764</v>
      </c>
      <c r="E13" s="1470">
        <v>0.95739443853870054</v>
      </c>
      <c r="F13" s="1470">
        <v>1.0238142945967985</v>
      </c>
      <c r="G13" s="109">
        <f t="shared" si="1"/>
        <v>68441.623942784601</v>
      </c>
      <c r="L13" s="105">
        <f t="shared" si="3"/>
        <v>42430</v>
      </c>
      <c r="M13" s="1477">
        <v>3</v>
      </c>
      <c r="N13" s="1470">
        <v>1</v>
      </c>
      <c r="O13" s="378">
        <f t="shared" si="2"/>
        <v>3</v>
      </c>
      <c r="P13" s="1470">
        <v>0.8</v>
      </c>
    </row>
    <row r="14" spans="1:16">
      <c r="A14" s="287" t="str">
        <f>'Sev Template'!A14</f>
        <v>2018:T2</v>
      </c>
      <c r="B14" s="1469">
        <v>4865</v>
      </c>
      <c r="C14" s="1469">
        <v>53</v>
      </c>
      <c r="D14" s="109">
        <f t="shared" si="0"/>
        <v>91792.452830188675</v>
      </c>
      <c r="E14" s="1470">
        <v>0.96780829544196723</v>
      </c>
      <c r="F14" s="1470">
        <v>1.0244304788570044</v>
      </c>
      <c r="G14" s="109">
        <f t="shared" si="1"/>
        <v>91007.839907714908</v>
      </c>
      <c r="L14" s="105">
        <f t="shared" si="3"/>
        <v>42461</v>
      </c>
      <c r="M14" s="1477">
        <v>9</v>
      </c>
      <c r="N14" s="1470">
        <v>1</v>
      </c>
      <c r="O14" s="378">
        <f t="shared" si="2"/>
        <v>9</v>
      </c>
      <c r="P14" s="1470">
        <v>0.8</v>
      </c>
    </row>
    <row r="15" spans="1:16">
      <c r="A15" s="287" t="str">
        <f>'Sev Template'!A15</f>
        <v>2018:T3</v>
      </c>
      <c r="B15" s="1469">
        <v>3369</v>
      </c>
      <c r="C15" s="1469">
        <v>59</v>
      </c>
      <c r="D15" s="109">
        <f t="shared" si="0"/>
        <v>57101.694915254237</v>
      </c>
      <c r="E15" s="1470">
        <v>0.98844512125248163</v>
      </c>
      <c r="F15" s="1470">
        <v>1.0222538083045312</v>
      </c>
      <c r="G15" s="109">
        <f t="shared" si="1"/>
        <v>57697.938793674439</v>
      </c>
      <c r="L15" s="105">
        <f t="shared" si="3"/>
        <v>42491</v>
      </c>
      <c r="M15" s="1477">
        <v>11</v>
      </c>
      <c r="N15" s="1470">
        <v>1</v>
      </c>
      <c r="O15" s="378">
        <f t="shared" si="2"/>
        <v>11</v>
      </c>
      <c r="P15" s="1470">
        <v>0.8</v>
      </c>
    </row>
    <row r="16" spans="1:16">
      <c r="A16" s="287" t="str">
        <f>'Sev Template'!A16</f>
        <v>2019:T1</v>
      </c>
      <c r="B16" s="1469">
        <v>2570</v>
      </c>
      <c r="C16" s="1469">
        <v>46</v>
      </c>
      <c r="D16" s="109">
        <f t="shared" si="0"/>
        <v>55869.565217391304</v>
      </c>
      <c r="E16" s="1470">
        <v>1.008203163960939</v>
      </c>
      <c r="F16" s="1470">
        <v>1.0176151370848017</v>
      </c>
      <c r="G16" s="109">
        <f t="shared" si="1"/>
        <v>57320.095615692291</v>
      </c>
      <c r="L16" s="105">
        <f t="shared" si="3"/>
        <v>42522</v>
      </c>
      <c r="M16" s="1477">
        <v>13</v>
      </c>
      <c r="N16" s="1470">
        <v>1</v>
      </c>
      <c r="O16" s="378">
        <f t="shared" si="2"/>
        <v>13</v>
      </c>
      <c r="P16" s="1470">
        <v>0.8</v>
      </c>
    </row>
    <row r="17" spans="1:16">
      <c r="A17" s="287" t="str">
        <f>'Sev Template'!A17</f>
        <v>2019:T2</v>
      </c>
      <c r="B17" s="1469">
        <v>2859</v>
      </c>
      <c r="C17" s="1469">
        <v>53</v>
      </c>
      <c r="D17" s="109">
        <f t="shared" si="0"/>
        <v>53943.396226415098</v>
      </c>
      <c r="E17" s="1470">
        <v>1.0141821188930118</v>
      </c>
      <c r="F17" s="1470">
        <v>1.0137465779817567</v>
      </c>
      <c r="G17" s="109">
        <f t="shared" si="1"/>
        <v>55460.481555374055</v>
      </c>
      <c r="L17" s="105">
        <f t="shared" si="3"/>
        <v>42552</v>
      </c>
      <c r="M17" s="1477">
        <v>15</v>
      </c>
      <c r="N17" s="1470">
        <v>1</v>
      </c>
      <c r="O17" s="378">
        <f t="shared" si="2"/>
        <v>15</v>
      </c>
      <c r="P17" s="1470">
        <v>0.8</v>
      </c>
    </row>
    <row r="18" spans="1:16">
      <c r="A18" s="287" t="str">
        <f>'Sev Template'!A18</f>
        <v>2019:T3</v>
      </c>
      <c r="B18" s="1469">
        <v>3167</v>
      </c>
      <c r="C18" s="1469">
        <v>55</v>
      </c>
      <c r="D18" s="109">
        <f t="shared" si="0"/>
        <v>57581.818181818177</v>
      </c>
      <c r="E18" s="1470">
        <v>1.0089640788278986</v>
      </c>
      <c r="F18" s="1470">
        <v>1.009007467679232</v>
      </c>
      <c r="G18" s="109">
        <f t="shared" si="1"/>
        <v>58621.301871429714</v>
      </c>
      <c r="L18" s="105">
        <f t="shared" si="3"/>
        <v>42583</v>
      </c>
      <c r="M18" s="1477">
        <v>13</v>
      </c>
      <c r="N18" s="1470">
        <v>1</v>
      </c>
      <c r="O18" s="378">
        <f t="shared" si="2"/>
        <v>13</v>
      </c>
      <c r="P18" s="1470">
        <v>0.8</v>
      </c>
    </row>
    <row r="19" spans="1:16">
      <c r="A19" s="287" t="str">
        <f>'Sev Template'!A19</f>
        <v>2020:T1</v>
      </c>
      <c r="B19" s="1469">
        <v>2863</v>
      </c>
      <c r="C19" s="1469">
        <v>48</v>
      </c>
      <c r="D19" s="109">
        <f t="shared" si="0"/>
        <v>59645.833333333336</v>
      </c>
      <c r="E19" s="1470">
        <v>1.0035886431023482</v>
      </c>
      <c r="F19" s="1470">
        <v>1.0035884030683291</v>
      </c>
      <c r="G19" s="109">
        <f t="shared" si="1"/>
        <v>60074.682322149856</v>
      </c>
      <c r="L19" s="105">
        <f t="shared" si="3"/>
        <v>42614</v>
      </c>
      <c r="M19" s="1477">
        <v>12</v>
      </c>
      <c r="N19" s="1470">
        <v>1</v>
      </c>
      <c r="O19" s="378">
        <f t="shared" si="2"/>
        <v>12</v>
      </c>
      <c r="P19" s="1470">
        <v>0.8</v>
      </c>
    </row>
    <row r="20" spans="1:16">
      <c r="A20" s="1479" t="str">
        <f>'Sev Template'!A20</f>
        <v>2020:T2</v>
      </c>
      <c r="B20" s="1469">
        <v>3550</v>
      </c>
      <c r="C20" s="1469">
        <v>58</v>
      </c>
      <c r="D20" s="109">
        <f t="shared" si="0"/>
        <v>61206.896551724138</v>
      </c>
      <c r="E20" s="1470">
        <v>0.99976996898902637</v>
      </c>
      <c r="F20" s="1470">
        <v>0.99959327936803122</v>
      </c>
      <c r="G20" s="109">
        <f t="shared" si="1"/>
        <v>61167.928686202169</v>
      </c>
      <c r="L20" s="105">
        <f t="shared" si="3"/>
        <v>42644</v>
      </c>
      <c r="M20" s="1477">
        <v>8</v>
      </c>
      <c r="N20" s="1470">
        <v>1</v>
      </c>
      <c r="O20" s="378">
        <f t="shared" si="2"/>
        <v>8</v>
      </c>
      <c r="P20" s="1470">
        <v>0.8</v>
      </c>
    </row>
    <row r="21" spans="1:16">
      <c r="A21" s="285"/>
      <c r="L21" s="105">
        <f t="shared" si="3"/>
        <v>42675</v>
      </c>
      <c r="M21" s="1477">
        <v>11</v>
      </c>
      <c r="N21" s="1470">
        <v>1</v>
      </c>
      <c r="O21" s="378">
        <f t="shared" si="2"/>
        <v>11</v>
      </c>
      <c r="P21" s="1470">
        <v>0.8</v>
      </c>
    </row>
    <row r="22" spans="1:16">
      <c r="A22" s="287" t="str">
        <f>'Sev Template'!A22</f>
        <v>Total</v>
      </c>
      <c r="B22" s="109">
        <f>SUM(B4:B21)</f>
        <v>41683</v>
      </c>
      <c r="C22" s="109">
        <f>SUM(C4:C21)</f>
        <v>686</v>
      </c>
      <c r="D22" s="109">
        <f>B22/C22*1000</f>
        <v>60762.390670553934</v>
      </c>
      <c r="L22" s="105">
        <f t="shared" si="3"/>
        <v>42705</v>
      </c>
      <c r="M22" s="1477">
        <v>10</v>
      </c>
      <c r="N22" s="1470">
        <v>1</v>
      </c>
      <c r="O22" s="378">
        <f t="shared" si="2"/>
        <v>10</v>
      </c>
      <c r="P22" s="1470">
        <v>0.8</v>
      </c>
    </row>
    <row r="23" spans="1:16">
      <c r="G23" s="500" t="str">
        <f>'Sev Template'!G23</f>
        <v>Proposed CD6</v>
      </c>
      <c r="H23" s="500" t="s">
        <v>277</v>
      </c>
      <c r="L23" s="105">
        <f t="shared" si="3"/>
        <v>42736</v>
      </c>
      <c r="M23" s="1477">
        <v>12</v>
      </c>
      <c r="N23" s="1470">
        <v>1</v>
      </c>
      <c r="O23" s="378">
        <f t="shared" si="2"/>
        <v>12</v>
      </c>
      <c r="P23" s="1470">
        <v>0.8</v>
      </c>
    </row>
    <row r="24" spans="1:16">
      <c r="A24" s="289" t="str">
        <f>'Sev Template'!A24</f>
        <v>Notes:</v>
      </c>
      <c r="B24" s="285"/>
      <c r="C24" s="285"/>
      <c r="D24" s="285"/>
      <c r="E24" s="285"/>
      <c r="F24" s="290" t="str">
        <f>'Sev Template'!F24</f>
        <v>Wtd Avg</v>
      </c>
      <c r="G24" s="109">
        <f>SUMPRODUCT(G4:G20,$C$4:$C$20)/$C$22</f>
        <v>61920.586806264728</v>
      </c>
      <c r="H24" s="447">
        <v>63178.538258950168</v>
      </c>
      <c r="L24" s="105">
        <f t="shared" si="3"/>
        <v>42767</v>
      </c>
      <c r="M24" s="1477">
        <v>11</v>
      </c>
      <c r="N24" s="1470">
        <v>1</v>
      </c>
      <c r="O24" s="378">
        <f t="shared" si="2"/>
        <v>11</v>
      </c>
      <c r="P24" s="1470">
        <v>0.8</v>
      </c>
    </row>
    <row r="25" spans="1:16">
      <c r="A25" s="291" t="str">
        <f>'Sev Template'!A25</f>
        <v>Onleveling to AAD of 7/1/20</v>
      </c>
      <c r="B25" s="285"/>
      <c r="C25" s="285"/>
      <c r="D25" s="285"/>
      <c r="E25" s="285"/>
      <c r="F25" s="290" t="str">
        <f>'Sev Template'!F25</f>
        <v>6-Wtd Avg</v>
      </c>
      <c r="G25" s="109">
        <f>SUMPRODUCT(G15:G20,$C$15:$C$20)/SUM($C$15:$C$20)</f>
        <v>58419.449930329203</v>
      </c>
      <c r="H25" s="447">
        <v>58495.33459974474</v>
      </c>
      <c r="L25" s="105">
        <f t="shared" si="3"/>
        <v>42795</v>
      </c>
      <c r="M25" s="1477">
        <v>18</v>
      </c>
      <c r="N25" s="1470">
        <v>1</v>
      </c>
      <c r="O25" s="378">
        <f t="shared" si="2"/>
        <v>18</v>
      </c>
      <c r="P25" s="1470">
        <v>0.8</v>
      </c>
    </row>
    <row r="26" spans="1:16">
      <c r="A26" s="715" t="s">
        <v>477</v>
      </c>
      <c r="B26" s="285"/>
      <c r="C26" s="285"/>
      <c r="D26" s="285"/>
      <c r="E26" s="285"/>
      <c r="F26" s="290" t="str">
        <f>'Sev Template'!F26</f>
        <v>6-Trimmean</v>
      </c>
      <c r="G26" s="109">
        <f>TRIMMEAN($G$15:$G$20,2/COUNT(G15:G20))</f>
        <v>58428.504650736577</v>
      </c>
      <c r="H26" s="447">
        <v>58513.299087467283</v>
      </c>
      <c r="L26" s="105">
        <f t="shared" si="3"/>
        <v>42826</v>
      </c>
      <c r="M26" s="1477">
        <v>10</v>
      </c>
      <c r="N26" s="1470">
        <v>1</v>
      </c>
      <c r="O26" s="378">
        <f t="shared" si="2"/>
        <v>10</v>
      </c>
      <c r="P26" s="1470">
        <v>0.8</v>
      </c>
    </row>
    <row r="27" spans="1:16">
      <c r="A27" s="291" t="str">
        <f>'Sev Template'!A27</f>
        <v>Col E:F is from latest OLF.</v>
      </c>
      <c r="B27" s="285"/>
      <c r="C27" s="285"/>
      <c r="D27" s="285"/>
      <c r="E27" s="285"/>
      <c r="F27" s="290" t="str">
        <f>'Sev Template'!F27</f>
        <v>Selected Severity</v>
      </c>
      <c r="G27" s="337">
        <f>IFERROR(ROUNDUP(MIN(H27*1.1,AVERAGE(G25:G26)),-2),ROUNDUP(AVERAGE(G25:G26),-2))</f>
        <v>58500</v>
      </c>
      <c r="H27" s="447">
        <v>58600</v>
      </c>
      <c r="L27" s="105">
        <f t="shared" si="3"/>
        <v>42856</v>
      </c>
      <c r="M27" s="1477">
        <v>11</v>
      </c>
      <c r="N27" s="1470">
        <v>1</v>
      </c>
      <c r="O27" s="378">
        <f t="shared" si="2"/>
        <v>11</v>
      </c>
      <c r="P27" s="1470">
        <v>0.8</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477">
        <v>12</v>
      </c>
      <c r="N28" s="1470">
        <v>1</v>
      </c>
      <c r="O28" s="378">
        <f t="shared" si="2"/>
        <v>12</v>
      </c>
      <c r="P28" s="1470">
        <v>0.8</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42917</v>
      </c>
      <c r="M29" s="1477">
        <v>11</v>
      </c>
      <c r="N29" s="1470">
        <v>1</v>
      </c>
      <c r="O29" s="378">
        <f t="shared" si="2"/>
        <v>11</v>
      </c>
      <c r="P29" s="1470">
        <v>0.8</v>
      </c>
    </row>
    <row r="30" spans="1:16">
      <c r="A30" s="285"/>
      <c r="B30" s="285"/>
      <c r="C30" s="285"/>
      <c r="D30" s="285"/>
      <c r="E30" s="285"/>
      <c r="F30" s="290" t="str">
        <f>'Sev Template'!F30</f>
        <v>Converted to Industry Definition &amp; Unlimited</v>
      </c>
      <c r="G30" s="109">
        <f>G27*G28/(1-G29)</f>
        <v>62366.328579113804</v>
      </c>
      <c r="H30" s="447">
        <v>62361.450832850351</v>
      </c>
      <c r="L30" s="105">
        <f t="shared" si="3"/>
        <v>42948</v>
      </c>
      <c r="M30" s="1477">
        <v>8</v>
      </c>
      <c r="N30" s="1470">
        <v>1</v>
      </c>
      <c r="O30" s="378">
        <f t="shared" si="2"/>
        <v>8</v>
      </c>
      <c r="P30" s="1470">
        <v>0.8</v>
      </c>
    </row>
    <row r="31" spans="1:16">
      <c r="A31" s="285"/>
      <c r="B31" s="285"/>
      <c r="C31" s="285"/>
      <c r="D31" s="285"/>
      <c r="E31" s="285"/>
      <c r="F31" s="290" t="str">
        <f>'Sev Template'!F31</f>
        <v>Industry Trended</v>
      </c>
      <c r="G31" s="337">
        <v>69800</v>
      </c>
      <c r="H31" s="447">
        <v>72200</v>
      </c>
      <c r="L31" s="105">
        <f t="shared" si="3"/>
        <v>42979</v>
      </c>
      <c r="M31" s="1477">
        <v>9</v>
      </c>
      <c r="N31" s="1470">
        <v>1</v>
      </c>
      <c r="O31" s="378">
        <f t="shared" si="2"/>
        <v>9</v>
      </c>
      <c r="P31" s="1470">
        <v>0.88900000000000001</v>
      </c>
    </row>
    <row r="32" spans="1:16">
      <c r="A32" s="285"/>
      <c r="B32" s="285"/>
      <c r="C32" s="285"/>
      <c r="D32" s="285"/>
      <c r="E32" s="285"/>
      <c r="F32" s="290" t="s">
        <v>228</v>
      </c>
      <c r="G32" s="107">
        <f>ROUND(G30/G31,2)</f>
        <v>0.89</v>
      </c>
      <c r="H32" s="451">
        <v>0.86</v>
      </c>
      <c r="L32" s="105">
        <f t="shared" si="3"/>
        <v>43009</v>
      </c>
      <c r="M32" s="1477">
        <v>9</v>
      </c>
      <c r="N32" s="1470">
        <v>1</v>
      </c>
      <c r="O32" s="378">
        <f t="shared" si="2"/>
        <v>9</v>
      </c>
      <c r="P32" s="1470">
        <v>0.88900000000000001</v>
      </c>
    </row>
    <row r="33" spans="1:16">
      <c r="A33" s="285"/>
      <c r="B33" s="285"/>
      <c r="C33" s="285"/>
      <c r="D33" s="285"/>
      <c r="E33" s="285"/>
      <c r="F33" s="290" t="s">
        <v>214</v>
      </c>
      <c r="G33" s="106">
        <f>ROUND(G34/G32,2)</f>
        <v>0.9</v>
      </c>
      <c r="H33" s="451">
        <v>0.93</v>
      </c>
      <c r="L33" s="105">
        <f t="shared" si="3"/>
        <v>43040</v>
      </c>
      <c r="M33" s="1477">
        <v>9</v>
      </c>
      <c r="N33" s="1470">
        <v>1</v>
      </c>
      <c r="O33" s="378">
        <f t="shared" si="2"/>
        <v>9</v>
      </c>
      <c r="P33" s="1470">
        <v>0.44500000000000001</v>
      </c>
    </row>
    <row r="34" spans="1:16">
      <c r="A34" s="285"/>
      <c r="B34" s="285"/>
      <c r="C34" s="285"/>
      <c r="D34" s="285"/>
      <c r="E34" s="285"/>
      <c r="F34" s="290" t="str">
        <f>'Sev Template'!F34</f>
        <v>Selected ICWG Sev Factor</v>
      </c>
      <c r="G34" s="717">
        <f>INDEX(Summary!$32:$32,1,MATCH($A$1,Summary!$15:$15,0)+1)</f>
        <v>0.8</v>
      </c>
      <c r="H34" s="452">
        <v>0.8</v>
      </c>
      <c r="L34" s="105">
        <f t="shared" si="3"/>
        <v>43070</v>
      </c>
      <c r="M34" s="1477">
        <v>17</v>
      </c>
      <c r="N34" s="1470">
        <v>1</v>
      </c>
      <c r="O34" s="378">
        <f t="shared" si="2"/>
        <v>17</v>
      </c>
      <c r="P34" s="1470">
        <v>0.70599999999999996</v>
      </c>
    </row>
    <row r="35" spans="1:16">
      <c r="F35" s="497"/>
      <c r="L35" s="105">
        <f t="shared" si="3"/>
        <v>43101</v>
      </c>
      <c r="M35" s="1477">
        <v>15</v>
      </c>
      <c r="N35" s="1470">
        <v>1</v>
      </c>
      <c r="O35" s="378">
        <f t="shared" si="2"/>
        <v>15</v>
      </c>
      <c r="P35" s="1470">
        <v>0.73399999999999999</v>
      </c>
    </row>
    <row r="36" spans="1:16">
      <c r="L36" s="105">
        <f t="shared" si="3"/>
        <v>43132</v>
      </c>
      <c r="M36" s="1477">
        <v>16</v>
      </c>
      <c r="N36" s="1470">
        <v>1</v>
      </c>
      <c r="O36" s="378">
        <f t="shared" si="2"/>
        <v>16</v>
      </c>
      <c r="P36" s="1470">
        <v>0.751</v>
      </c>
    </row>
    <row r="37" spans="1:16">
      <c r="L37" s="105">
        <f t="shared" si="3"/>
        <v>43160</v>
      </c>
      <c r="M37" s="1477">
        <v>10</v>
      </c>
      <c r="N37" s="1470">
        <v>1</v>
      </c>
      <c r="O37" s="378">
        <f t="shared" si="2"/>
        <v>10</v>
      </c>
      <c r="P37" s="1470">
        <v>1.0009999999999999</v>
      </c>
    </row>
    <row r="38" spans="1:16">
      <c r="L38" s="105">
        <f t="shared" si="3"/>
        <v>43191</v>
      </c>
      <c r="M38" s="1477">
        <v>16</v>
      </c>
      <c r="N38" s="1470">
        <v>1</v>
      </c>
      <c r="O38" s="378">
        <f t="shared" si="2"/>
        <v>16</v>
      </c>
      <c r="P38" s="1470">
        <v>0.81399999999999995</v>
      </c>
    </row>
    <row r="39" spans="1:16">
      <c r="L39" s="105">
        <f t="shared" si="3"/>
        <v>43221</v>
      </c>
      <c r="M39" s="1477">
        <v>17</v>
      </c>
      <c r="N39" s="1470">
        <v>1</v>
      </c>
      <c r="O39" s="378">
        <f t="shared" si="2"/>
        <v>17</v>
      </c>
      <c r="P39" s="1470">
        <v>0.94299999999999995</v>
      </c>
    </row>
    <row r="40" spans="1:16">
      <c r="L40" s="105">
        <f t="shared" si="3"/>
        <v>43252</v>
      </c>
      <c r="M40" s="1477">
        <v>11</v>
      </c>
      <c r="N40" s="1470">
        <v>1</v>
      </c>
      <c r="O40" s="378">
        <f t="shared" si="2"/>
        <v>11</v>
      </c>
      <c r="P40" s="1470">
        <v>0.82</v>
      </c>
    </row>
    <row r="41" spans="1:16">
      <c r="L41" s="105">
        <f t="shared" si="3"/>
        <v>43282</v>
      </c>
      <c r="M41" s="1477">
        <v>11</v>
      </c>
      <c r="N41" s="1470">
        <v>1</v>
      </c>
      <c r="O41" s="378">
        <f t="shared" si="2"/>
        <v>11</v>
      </c>
      <c r="P41" s="1470">
        <v>0.63800000000000001</v>
      </c>
    </row>
    <row r="42" spans="1:16">
      <c r="L42" s="105">
        <f t="shared" si="3"/>
        <v>43313</v>
      </c>
      <c r="M42" s="1477">
        <v>14</v>
      </c>
      <c r="N42" s="1470">
        <v>1</v>
      </c>
      <c r="O42" s="378">
        <f t="shared" si="2"/>
        <v>14</v>
      </c>
      <c r="P42" s="1470">
        <v>0.71599999999999997</v>
      </c>
    </row>
    <row r="43" spans="1:16">
      <c r="L43" s="105">
        <f t="shared" si="3"/>
        <v>43344</v>
      </c>
      <c r="M43" s="1477">
        <v>15</v>
      </c>
      <c r="N43" s="1470">
        <v>1</v>
      </c>
      <c r="O43" s="378">
        <f t="shared" si="2"/>
        <v>15</v>
      </c>
      <c r="P43" s="1470">
        <v>0.46800000000000003</v>
      </c>
    </row>
    <row r="44" spans="1:16">
      <c r="L44" s="105">
        <f t="shared" si="3"/>
        <v>43374</v>
      </c>
      <c r="M44" s="1477">
        <v>19</v>
      </c>
      <c r="N44" s="1470">
        <v>1</v>
      </c>
      <c r="O44" s="378">
        <f t="shared" si="2"/>
        <v>19</v>
      </c>
      <c r="P44" s="1470">
        <v>0.68700000000000006</v>
      </c>
    </row>
    <row r="45" spans="1:16">
      <c r="L45" s="105">
        <f t="shared" si="3"/>
        <v>43405</v>
      </c>
      <c r="M45" s="1477">
        <v>15</v>
      </c>
      <c r="N45" s="1470">
        <v>1</v>
      </c>
      <c r="O45" s="378">
        <f t="shared" si="2"/>
        <v>15</v>
      </c>
      <c r="P45" s="1470">
        <v>0.871</v>
      </c>
    </row>
    <row r="46" spans="1:16">
      <c r="L46" s="105">
        <f t="shared" si="3"/>
        <v>43435</v>
      </c>
      <c r="M46" s="1477">
        <v>10</v>
      </c>
      <c r="N46" s="1470">
        <v>1</v>
      </c>
      <c r="O46" s="378">
        <f t="shared" si="2"/>
        <v>10</v>
      </c>
      <c r="P46" s="1470">
        <v>0.90500000000000003</v>
      </c>
    </row>
    <row r="47" spans="1:16">
      <c r="L47" s="105">
        <f t="shared" si="3"/>
        <v>43466</v>
      </c>
      <c r="M47" s="1477">
        <v>12</v>
      </c>
      <c r="N47" s="1470">
        <v>1.0064516129032259</v>
      </c>
      <c r="O47" s="378">
        <f t="shared" si="2"/>
        <v>12.07741935483871</v>
      </c>
      <c r="P47" s="1470">
        <v>0.83599999999999997</v>
      </c>
    </row>
    <row r="48" spans="1:16">
      <c r="L48" s="105">
        <f t="shared" si="3"/>
        <v>43497</v>
      </c>
      <c r="M48" s="1477">
        <v>8</v>
      </c>
      <c r="N48" s="1470">
        <v>1.0096165550821667</v>
      </c>
      <c r="O48" s="378">
        <f t="shared" si="2"/>
        <v>8.076932440657334</v>
      </c>
      <c r="P48" s="1470">
        <v>0.879</v>
      </c>
    </row>
    <row r="49" spans="12:16">
      <c r="L49" s="105">
        <f t="shared" si="3"/>
        <v>43525</v>
      </c>
      <c r="M49" s="1477">
        <v>13</v>
      </c>
      <c r="N49" s="1470">
        <v>1.0096165550821665</v>
      </c>
      <c r="O49" s="378">
        <f t="shared" si="2"/>
        <v>13.125015216068165</v>
      </c>
      <c r="P49" s="1470">
        <v>0.92700000000000005</v>
      </c>
    </row>
    <row r="50" spans="12:16">
      <c r="L50" s="105">
        <f t="shared" si="3"/>
        <v>43556</v>
      </c>
      <c r="M50" s="1477">
        <v>13</v>
      </c>
      <c r="N50" s="1470">
        <v>1.0066644598918675</v>
      </c>
      <c r="O50" s="378">
        <f t="shared" si="2"/>
        <v>13.086637978594277</v>
      </c>
      <c r="P50" s="1470">
        <v>0.77400000000000002</v>
      </c>
    </row>
    <row r="51" spans="12:16">
      <c r="L51" s="105">
        <f t="shared" si="3"/>
        <v>43586</v>
      </c>
      <c r="M51" s="1477">
        <v>7</v>
      </c>
      <c r="N51" s="1470">
        <v>1.0095243021074698</v>
      </c>
      <c r="O51" s="378">
        <f t="shared" si="2"/>
        <v>7.0666701147522888</v>
      </c>
      <c r="P51" s="1470">
        <v>0.86299999999999999</v>
      </c>
    </row>
    <row r="52" spans="12:16">
      <c r="L52" s="105">
        <f t="shared" si="3"/>
        <v>43617</v>
      </c>
      <c r="M52" s="1477">
        <v>10</v>
      </c>
      <c r="N52" s="1470">
        <v>1.0095243021074698</v>
      </c>
      <c r="O52" s="378">
        <f t="shared" si="2"/>
        <v>10.095243021074698</v>
      </c>
      <c r="P52" s="1470">
        <v>0.80600000000000005</v>
      </c>
    </row>
    <row r="53" spans="12:16">
      <c r="L53" s="105">
        <f t="shared" si="3"/>
        <v>43647</v>
      </c>
      <c r="M53" s="1477">
        <v>18</v>
      </c>
      <c r="N53" s="1470">
        <v>1.0122601403245628</v>
      </c>
      <c r="O53" s="378">
        <f t="shared" si="2"/>
        <v>18.220682525842129</v>
      </c>
      <c r="P53" s="1470">
        <v>0.72599999999999998</v>
      </c>
    </row>
    <row r="54" spans="12:16">
      <c r="L54" s="105">
        <f t="shared" si="3"/>
        <v>43678</v>
      </c>
      <c r="M54" s="1477">
        <v>18</v>
      </c>
      <c r="N54" s="1470">
        <v>1.0042475270766118</v>
      </c>
      <c r="O54" s="378">
        <f t="shared" si="2"/>
        <v>18.076455487379011</v>
      </c>
      <c r="P54" s="1470">
        <v>0.72599999999999998</v>
      </c>
    </row>
    <row r="55" spans="12:16">
      <c r="L55" s="105">
        <f t="shared" si="3"/>
        <v>43709</v>
      </c>
      <c r="M55" s="1477">
        <v>16</v>
      </c>
      <c r="N55" s="1470">
        <v>1.0147632079884088</v>
      </c>
      <c r="O55" s="378">
        <f t="shared" si="2"/>
        <v>16.236211327814541</v>
      </c>
      <c r="P55" s="1470">
        <v>0.94</v>
      </c>
    </row>
    <row r="56" spans="12:16">
      <c r="L56" s="105">
        <f t="shared" si="3"/>
        <v>43739</v>
      </c>
      <c r="M56" s="1477">
        <v>17</v>
      </c>
      <c r="N56" s="1470">
        <v>1.0019505412208785</v>
      </c>
      <c r="O56" s="378">
        <f t="shared" si="2"/>
        <v>17.033159200754934</v>
      </c>
      <c r="P56" s="1470">
        <v>0.64900000000000002</v>
      </c>
    </row>
    <row r="57" spans="12:16">
      <c r="L57" s="105">
        <f t="shared" si="3"/>
        <v>43770</v>
      </c>
      <c r="M57" s="1477">
        <v>7</v>
      </c>
      <c r="N57" s="1470">
        <v>0.99950675941302336</v>
      </c>
      <c r="O57" s="378">
        <f t="shared" si="2"/>
        <v>6.9965473158911635</v>
      </c>
      <c r="P57" s="1470">
        <v>0.86099999999999999</v>
      </c>
    </row>
    <row r="58" spans="12:16">
      <c r="L58" s="105">
        <f t="shared" si="3"/>
        <v>43800</v>
      </c>
      <c r="M58" s="1477">
        <v>14</v>
      </c>
      <c r="N58" s="1470">
        <v>1.0114912529311646</v>
      </c>
      <c r="O58" s="378">
        <f t="shared" si="2"/>
        <v>14.160877541036305</v>
      </c>
      <c r="P58" s="1470">
        <v>0.85399999999999998</v>
      </c>
    </row>
    <row r="59" spans="12:16">
      <c r="L59" s="105">
        <f t="shared" si="3"/>
        <v>43831</v>
      </c>
      <c r="M59" s="1477">
        <v>13</v>
      </c>
      <c r="N59" s="1470">
        <v>1.0285525511733771</v>
      </c>
      <c r="O59" s="378">
        <f t="shared" si="2"/>
        <v>13.371183165253901</v>
      </c>
      <c r="P59" s="1470">
        <v>0.90400000000000003</v>
      </c>
    </row>
    <row r="60" spans="12:16">
      <c r="L60" s="105">
        <f t="shared" si="3"/>
        <v>43862</v>
      </c>
      <c r="M60" s="1477">
        <v>14</v>
      </c>
      <c r="N60" s="1470">
        <v>1.0261605684962307</v>
      </c>
      <c r="O60" s="378">
        <f t="shared" si="2"/>
        <v>14.366247958947231</v>
      </c>
      <c r="P60" s="1470">
        <v>0.77300000000000002</v>
      </c>
    </row>
    <row r="61" spans="12:16">
      <c r="L61" s="105">
        <f t="shared" si="3"/>
        <v>43891</v>
      </c>
      <c r="M61" s="1477">
        <v>12</v>
      </c>
      <c r="N61" s="1470">
        <v>1.0146822623609255</v>
      </c>
      <c r="O61" s="378">
        <f t="shared" si="2"/>
        <v>12.176187148331106</v>
      </c>
      <c r="P61" s="1470">
        <v>0.82299999999999995</v>
      </c>
    </row>
    <row r="62" spans="12:16">
      <c r="L62" s="105">
        <f t="shared" si="3"/>
        <v>43922</v>
      </c>
      <c r="M62" s="1477">
        <v>6</v>
      </c>
      <c r="N62" s="1470">
        <v>1.0146822623609255</v>
      </c>
      <c r="O62" s="378">
        <f t="shared" si="2"/>
        <v>6.0880935741655531</v>
      </c>
      <c r="P62" s="1470">
        <v>0.82099999999999995</v>
      </c>
    </row>
    <row r="63" spans="12:16">
      <c r="L63" s="105">
        <f>EDATE(L62,1)</f>
        <v>43952</v>
      </c>
      <c r="M63" s="1477">
        <v>10</v>
      </c>
      <c r="N63" s="1470">
        <v>0.96585863885820367</v>
      </c>
      <c r="O63" s="378">
        <f t="shared" si="2"/>
        <v>9.6585863885820373</v>
      </c>
      <c r="P63" s="1470">
        <v>0.79300000000000004</v>
      </c>
    </row>
    <row r="64" spans="12:16">
      <c r="L64" s="105">
        <f>EDATE(L63,1)</f>
        <v>43983</v>
      </c>
      <c r="M64" s="1477">
        <v>19</v>
      </c>
      <c r="N64" s="1470">
        <v>0.82200735221974763</v>
      </c>
      <c r="O64" s="378">
        <f t="shared" si="2"/>
        <v>15.618139692175205</v>
      </c>
      <c r="P64" s="1470">
        <v>0.8</v>
      </c>
    </row>
    <row r="65" spans="12:16">
      <c r="L65" s="105">
        <f>EDATE(L64,1)</f>
        <v>44013</v>
      </c>
      <c r="M65" s="1477">
        <v>13</v>
      </c>
      <c r="N65" s="1470">
        <v>0.69273023154423796</v>
      </c>
      <c r="O65" s="378">
        <f t="shared" si="2"/>
        <v>9.0054930100750941</v>
      </c>
      <c r="P65" s="1470">
        <v>0.8</v>
      </c>
    </row>
    <row r="66" spans="12:16">
      <c r="L66" s="105">
        <f>EDATE(L65,1)</f>
        <v>44044</v>
      </c>
      <c r="M66" s="1477">
        <v>12</v>
      </c>
      <c r="N66" s="1470">
        <v>0.94189406976765944</v>
      </c>
      <c r="O66" s="378">
        <f t="shared" si="2"/>
        <v>11.302728837211912</v>
      </c>
      <c r="P66" s="1470">
        <v>0.8</v>
      </c>
    </row>
    <row r="67" spans="12:16">
      <c r="L67" s="498"/>
      <c r="O67" s="378"/>
    </row>
    <row r="69" spans="12:16">
      <c r="O69" s="498" t="s">
        <v>220</v>
      </c>
      <c r="P69" s="494">
        <f>SUMPRODUCT($O$7:$O$66,$P$7:$P$66)/SUM($O$7:$O$66)</f>
        <v>0.79200503901458508</v>
      </c>
    </row>
    <row r="70" spans="12:16">
      <c r="O70" s="493" t="s">
        <v>351</v>
      </c>
      <c r="P70" s="494">
        <f>SUMPRODUCT($O$31:$O$66,$P$31:$P$66)/SUM($O$31:$O$66)</f>
        <v>0.78780577162521881</v>
      </c>
    </row>
    <row r="71" spans="12:16">
      <c r="O71" s="493" t="s">
        <v>350</v>
      </c>
      <c r="P71" s="494">
        <f>SUMPRODUCT($O$43:$O$66,$P$43:$P$66)/SUM($O$43:$O$66)</f>
        <v>0.79161135650797732</v>
      </c>
    </row>
    <row r="72" spans="12:16">
      <c r="O72" s="493" t="s">
        <v>352</v>
      </c>
      <c r="P72" s="494">
        <f>SUMPRODUCT($O$55:$O$66,$P$55:$P$66)/SUM($O$55:$O$66)</f>
        <v>0.81531054680307302</v>
      </c>
    </row>
    <row r="73" spans="12:16">
      <c r="O73" s="493" t="s">
        <v>353</v>
      </c>
      <c r="P73" s="494">
        <f>SUMPRODUCT($O$60:$O$65,$P$60:$P$65)/SUM($O$60:$O$65)</f>
        <v>0.7992886776925594</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66336E0E-D3CE-4BCD-8706-2E622954FB7A}">
      <selection activeCell="F7" sqref="F7:F20"/>
      <pageMargins left="0.7" right="0.7" top="0.75" bottom="0.75" header="0.3" footer="0.3"/>
      <pageSetup orientation="portrait" blackAndWhite="1" r:id="rId2"/>
    </customSheetView>
    <customSheetView guid="{8F017303-F4E6-4F2E-AE6E-4863CE4BAD60}" printArea="1">
      <selection activeCell="L11" sqref="L11"/>
      <pageMargins left="0.7" right="0.7" top="0.75" bottom="0.75" header="0.3" footer="0.3"/>
      <pageSetup orientation="portrait" blackAndWhite="1" r:id="rId3"/>
    </customSheetView>
    <customSheetView guid="{2D067A2B-544F-4687-B463-591ABEF3DC76}" printArea="1">
      <selection activeCell="G24" sqref="G24:G34"/>
      <pageMargins left="0.7" right="0.7" top="0.75" bottom="0.75" header="0.3" footer="0.3"/>
      <pageSetup orientation="portrait" blackAndWhite="1" r:id="rId4"/>
    </customSheetView>
    <customSheetView guid="{DEED4BF7-CD74-46B8-9246-650AA2D336A3}" printArea="1">
      <selection activeCell="L1" sqref="L1"/>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1A9FFAA3-8773-4515-8E34-9D2DD27FCA39}" printArea="1" topLeftCell="A13">
      <selection sqref="A1:XFD1048576"/>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294" t="s">
        <v>18</v>
      </c>
      <c r="B1" s="446"/>
      <c r="C1" s="285"/>
      <c r="D1" s="285"/>
      <c r="E1" s="286" t="str">
        <f>'Sev Template'!E1</f>
        <v>Wtd</v>
      </c>
      <c r="F1" s="286" t="str">
        <f>'Sev Template'!F1</f>
        <v>Wtd</v>
      </c>
      <c r="G1" s="285"/>
      <c r="I1" s="189"/>
      <c r="L1" s="1345" t="s">
        <v>551</v>
      </c>
      <c r="M1" s="496"/>
      <c r="O1" s="496"/>
      <c r="P1" s="496" t="s">
        <v>344</v>
      </c>
      <c r="Q1" s="105" t="s">
        <v>740</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1469">
        <v>1300</v>
      </c>
      <c r="C7" s="1469">
        <v>14.400000000000002</v>
      </c>
      <c r="D7" s="109">
        <f t="shared" si="0"/>
        <v>90277.777777777766</v>
      </c>
      <c r="E7" s="1470">
        <v>1.0883182514637455</v>
      </c>
      <c r="F7" s="1470">
        <v>1.0747411330876044</v>
      </c>
      <c r="G7" s="109">
        <f t="shared" si="1"/>
        <v>105594.34083051985</v>
      </c>
      <c r="L7" s="1355">
        <v>41883</v>
      </c>
      <c r="M7" s="1344">
        <v>5</v>
      </c>
      <c r="N7" s="282">
        <v>1</v>
      </c>
      <c r="O7" s="378">
        <f t="shared" ref="O7:O66" si="2">M7*N7</f>
        <v>5</v>
      </c>
      <c r="P7" s="282">
        <v>0.8</v>
      </c>
    </row>
    <row r="8" spans="1:17">
      <c r="A8" s="287" t="str">
        <f>'Sev Template'!A8</f>
        <v>2016:T2</v>
      </c>
      <c r="B8" s="1469">
        <v>530</v>
      </c>
      <c r="C8" s="1469">
        <v>8</v>
      </c>
      <c r="D8" s="109">
        <f t="shared" si="0"/>
        <v>66250</v>
      </c>
      <c r="E8" s="1470">
        <v>1.0823310456800874</v>
      </c>
      <c r="F8" s="1470">
        <v>1.0873243338854033</v>
      </c>
      <c r="G8" s="109">
        <f t="shared" si="1"/>
        <v>77965.973517803039</v>
      </c>
      <c r="L8" s="105">
        <f t="shared" ref="L8:L62" si="3">EDATE(L7,1)</f>
        <v>41913</v>
      </c>
      <c r="M8" s="1344">
        <v>3</v>
      </c>
      <c r="N8" s="282">
        <v>1</v>
      </c>
      <c r="O8" s="378">
        <f t="shared" si="2"/>
        <v>3</v>
      </c>
      <c r="P8" s="282">
        <v>0.8</v>
      </c>
    </row>
    <row r="9" spans="1:17">
      <c r="A9" s="287" t="str">
        <f>'Sev Template'!A9</f>
        <v>2016:T3</v>
      </c>
      <c r="B9" s="1469">
        <v>350</v>
      </c>
      <c r="C9" s="1469">
        <v>8</v>
      </c>
      <c r="D9" s="109">
        <f t="shared" si="0"/>
        <v>43750</v>
      </c>
      <c r="E9" s="1470">
        <v>1.0746683739761356</v>
      </c>
      <c r="F9" s="1470">
        <v>1.0921219911941409</v>
      </c>
      <c r="G9" s="109">
        <f t="shared" si="1"/>
        <v>51348.017195133179</v>
      </c>
      <c r="L9" s="105">
        <f t="shared" si="3"/>
        <v>41944</v>
      </c>
      <c r="M9" s="1344">
        <v>1</v>
      </c>
      <c r="N9" s="282">
        <v>1</v>
      </c>
      <c r="O9" s="378">
        <f t="shared" si="2"/>
        <v>1</v>
      </c>
      <c r="P9" s="282">
        <v>0.8</v>
      </c>
    </row>
    <row r="10" spans="1:17">
      <c r="A10" s="287" t="str">
        <f>'Sev Template'!A10</f>
        <v>2017:T1</v>
      </c>
      <c r="B10" s="1469">
        <v>730</v>
      </c>
      <c r="C10" s="1469">
        <v>8.0002462433497215</v>
      </c>
      <c r="D10" s="109">
        <f t="shared" si="0"/>
        <v>91247.191373242938</v>
      </c>
      <c r="E10" s="1470">
        <v>1.0639316019162464</v>
      </c>
      <c r="F10" s="1470">
        <v>1.0853186090554294</v>
      </c>
      <c r="G10" s="109">
        <f t="shared" si="1"/>
        <v>105363.56679216611</v>
      </c>
      <c r="L10" s="105">
        <f t="shared" si="3"/>
        <v>41974</v>
      </c>
      <c r="M10" s="1344">
        <v>4</v>
      </c>
      <c r="N10" s="282">
        <v>1</v>
      </c>
      <c r="O10" s="378">
        <f t="shared" si="2"/>
        <v>4</v>
      </c>
      <c r="P10" s="282">
        <v>0.8</v>
      </c>
    </row>
    <row r="11" spans="1:17">
      <c r="A11" s="287" t="str">
        <f>'Sev Template'!A11</f>
        <v>2017:T2</v>
      </c>
      <c r="B11" s="1469">
        <v>1150</v>
      </c>
      <c r="C11" s="1469">
        <v>12.80100962056712</v>
      </c>
      <c r="D11" s="109">
        <f t="shared" si="0"/>
        <v>89836.663988777771</v>
      </c>
      <c r="E11" s="1470">
        <v>1.0560620360803878</v>
      </c>
      <c r="F11" s="1470">
        <v>1.08148263293006</v>
      </c>
      <c r="G11" s="109">
        <f t="shared" si="1"/>
        <v>102603.59947742653</v>
      </c>
      <c r="L11" s="105">
        <f t="shared" si="3"/>
        <v>42005</v>
      </c>
      <c r="M11" s="1344">
        <v>8</v>
      </c>
      <c r="N11" s="282">
        <v>1</v>
      </c>
      <c r="O11" s="378">
        <f t="shared" si="2"/>
        <v>8</v>
      </c>
      <c r="P11" s="282">
        <v>0.8</v>
      </c>
    </row>
    <row r="12" spans="1:17">
      <c r="A12" s="287" t="str">
        <f>'Sev Template'!A12</f>
        <v>2017:T3</v>
      </c>
      <c r="B12" s="1469">
        <v>1080</v>
      </c>
      <c r="C12" s="1469">
        <v>19.004791804527578</v>
      </c>
      <c r="D12" s="109">
        <f t="shared" si="0"/>
        <v>56827.773285193682</v>
      </c>
      <c r="E12" s="1470">
        <v>1.0433662435389421</v>
      </c>
      <c r="F12" s="1470">
        <v>1.0796835567921752</v>
      </c>
      <c r="G12" s="109">
        <f t="shared" si="1"/>
        <v>64016.792160809484</v>
      </c>
      <c r="L12" s="105">
        <f t="shared" si="3"/>
        <v>42036</v>
      </c>
      <c r="M12" s="1344">
        <v>4</v>
      </c>
      <c r="N12" s="282">
        <v>1</v>
      </c>
      <c r="O12" s="378">
        <f t="shared" si="2"/>
        <v>4</v>
      </c>
      <c r="P12" s="282">
        <v>0.8</v>
      </c>
    </row>
    <row r="13" spans="1:17">
      <c r="A13" s="287" t="str">
        <f>'Sev Template'!A13</f>
        <v>2018:T1</v>
      </c>
      <c r="B13" s="1469">
        <v>1140</v>
      </c>
      <c r="C13" s="1469">
        <v>14.00503644287457</v>
      </c>
      <c r="D13" s="109">
        <f t="shared" si="0"/>
        <v>81399.288366722176</v>
      </c>
      <c r="E13" s="1470">
        <v>1.0297867540580428</v>
      </c>
      <c r="F13" s="1470">
        <v>1.079089950105929</v>
      </c>
      <c r="G13" s="109">
        <f t="shared" si="1"/>
        <v>90453.537726325172</v>
      </c>
      <c r="L13" s="105">
        <f t="shared" si="3"/>
        <v>42064</v>
      </c>
      <c r="M13" s="1344">
        <v>5</v>
      </c>
      <c r="N13" s="282">
        <v>1</v>
      </c>
      <c r="O13" s="378">
        <f t="shared" si="2"/>
        <v>5</v>
      </c>
      <c r="P13" s="282">
        <v>0.8</v>
      </c>
    </row>
    <row r="14" spans="1:17">
      <c r="A14" s="287" t="str">
        <f>'Sev Template'!A14</f>
        <v>2018:T2</v>
      </c>
      <c r="B14" s="1469">
        <v>1820</v>
      </c>
      <c r="C14" s="1469">
        <v>19.005881785733543</v>
      </c>
      <c r="D14" s="109">
        <f t="shared" si="0"/>
        <v>95759.82953688335</v>
      </c>
      <c r="E14" s="1470">
        <v>1.0220584536710284</v>
      </c>
      <c r="F14" s="1470">
        <v>1.0726002242139148</v>
      </c>
      <c r="G14" s="109">
        <f t="shared" si="1"/>
        <v>104977.68284816414</v>
      </c>
      <c r="L14" s="105">
        <f t="shared" si="3"/>
        <v>42095</v>
      </c>
      <c r="M14" s="1344">
        <v>5</v>
      </c>
      <c r="N14" s="282">
        <v>1</v>
      </c>
      <c r="O14" s="378">
        <f t="shared" si="2"/>
        <v>5</v>
      </c>
      <c r="P14" s="282">
        <v>0.8</v>
      </c>
    </row>
    <row r="15" spans="1:17">
      <c r="A15" s="287" t="str">
        <f>'Sev Template'!A15</f>
        <v>2018:T3</v>
      </c>
      <c r="B15" s="1469">
        <v>2750</v>
      </c>
      <c r="C15" s="1469">
        <v>25.009745645971918</v>
      </c>
      <c r="D15" s="109">
        <f t="shared" si="0"/>
        <v>109957.13586727006</v>
      </c>
      <c r="E15" s="1470">
        <v>1.0156390081416091</v>
      </c>
      <c r="F15" s="1470">
        <v>1.0551333080234706</v>
      </c>
      <c r="G15" s="109">
        <f t="shared" si="1"/>
        <v>117833.86542055893</v>
      </c>
      <c r="L15" s="105">
        <f t="shared" si="3"/>
        <v>42125</v>
      </c>
      <c r="M15" s="1344">
        <v>4</v>
      </c>
      <c r="N15" s="282">
        <v>1</v>
      </c>
      <c r="O15" s="378">
        <f t="shared" si="2"/>
        <v>4</v>
      </c>
      <c r="P15" s="282">
        <v>0.8</v>
      </c>
    </row>
    <row r="16" spans="1:17">
      <c r="A16" s="287" t="str">
        <f>'Sev Template'!A16</f>
        <v>2019:T1</v>
      </c>
      <c r="B16" s="1469">
        <v>1160</v>
      </c>
      <c r="C16" s="1469">
        <v>22.220828469905328</v>
      </c>
      <c r="D16" s="109">
        <f t="shared" si="0"/>
        <v>52203.274129542035</v>
      </c>
      <c r="E16" s="1470">
        <v>1.0115597136564036</v>
      </c>
      <c r="F16" s="1470">
        <v>1.0334478623075507</v>
      </c>
      <c r="G16" s="109">
        <f t="shared" si="1"/>
        <v>54573.001231927454</v>
      </c>
      <c r="L16" s="105">
        <f t="shared" si="3"/>
        <v>42156</v>
      </c>
      <c r="M16" s="1344">
        <v>5</v>
      </c>
      <c r="N16" s="282">
        <v>1</v>
      </c>
      <c r="O16" s="378">
        <f t="shared" si="2"/>
        <v>5</v>
      </c>
      <c r="P16" s="282">
        <v>0.8</v>
      </c>
    </row>
    <row r="17" spans="1:16">
      <c r="A17" s="287" t="str">
        <f>'Sev Template'!A17</f>
        <v>2019:T2</v>
      </c>
      <c r="B17" s="1469">
        <v>1040</v>
      </c>
      <c r="C17" s="1469">
        <v>21.635816620453586</v>
      </c>
      <c r="D17" s="109">
        <f t="shared" si="0"/>
        <v>48068.442169029484</v>
      </c>
      <c r="E17" s="1470">
        <v>1.0090683070220272</v>
      </c>
      <c r="F17" s="1470">
        <v>1.0205565861669228</v>
      </c>
      <c r="G17" s="109">
        <f t="shared" si="1"/>
        <v>49501.425237450952</v>
      </c>
      <c r="L17" s="105">
        <f t="shared" si="3"/>
        <v>42186</v>
      </c>
      <c r="M17" s="1344">
        <v>7</v>
      </c>
      <c r="N17" s="282">
        <v>1</v>
      </c>
      <c r="O17" s="378">
        <f t="shared" si="2"/>
        <v>7</v>
      </c>
      <c r="P17" s="282">
        <v>0.8</v>
      </c>
    </row>
    <row r="18" spans="1:16">
      <c r="A18" s="287" t="str">
        <f>'Sev Template'!A18</f>
        <v>2019:T3</v>
      </c>
      <c r="B18" s="1469">
        <v>1550</v>
      </c>
      <c r="C18" s="1469">
        <v>26.020756747190468</v>
      </c>
      <c r="D18" s="109">
        <f t="shared" si="0"/>
        <v>59567.829447057025</v>
      </c>
      <c r="E18" s="1470">
        <v>1.0055426793277085</v>
      </c>
      <c r="F18" s="1470">
        <v>1.0089052449748015</v>
      </c>
      <c r="G18" s="109">
        <f t="shared" si="1"/>
        <v>60431.40114133618</v>
      </c>
      <c r="L18" s="105">
        <f t="shared" si="3"/>
        <v>42217</v>
      </c>
      <c r="M18" s="1344">
        <v>1</v>
      </c>
      <c r="N18" s="282">
        <v>1</v>
      </c>
      <c r="O18" s="378">
        <f t="shared" si="2"/>
        <v>1</v>
      </c>
      <c r="P18" s="282">
        <v>0.8</v>
      </c>
    </row>
    <row r="19" spans="1:16">
      <c r="A19" s="287" t="str">
        <f>'Sev Template'!A19</f>
        <v>2020:T1</v>
      </c>
      <c r="B19" s="1469">
        <v>1640</v>
      </c>
      <c r="C19" s="1469">
        <v>20.037720518164758</v>
      </c>
      <c r="D19" s="109">
        <f t="shared" si="0"/>
        <v>81845.637008126447</v>
      </c>
      <c r="E19" s="1470">
        <v>1.0022629653737085</v>
      </c>
      <c r="F19" s="1470">
        <v>1.0032140169275046</v>
      </c>
      <c r="G19" s="109">
        <f t="shared" si="1"/>
        <v>82294.499393876598</v>
      </c>
      <c r="L19" s="105">
        <f t="shared" si="3"/>
        <v>42248</v>
      </c>
      <c r="M19" s="1344">
        <v>7</v>
      </c>
      <c r="N19" s="282">
        <v>1</v>
      </c>
      <c r="O19" s="378">
        <f t="shared" si="2"/>
        <v>7</v>
      </c>
      <c r="P19" s="282">
        <v>0.8</v>
      </c>
    </row>
    <row r="20" spans="1:16">
      <c r="A20" s="287" t="str">
        <f>'Sev Template'!A20</f>
        <v>2020:T2</v>
      </c>
      <c r="B20" s="1469">
        <v>1270</v>
      </c>
      <c r="C20" s="1469">
        <v>18.910488998717017</v>
      </c>
      <c r="D20" s="109">
        <f t="shared" si="0"/>
        <v>67158.496011719384</v>
      </c>
      <c r="E20" s="1470">
        <v>0.99978342569976897</v>
      </c>
      <c r="F20" s="1470">
        <v>0.99975348724819146</v>
      </c>
      <c r="G20" s="109">
        <f t="shared" si="1"/>
        <v>67127.399367261634</v>
      </c>
      <c r="L20" s="105">
        <f t="shared" si="3"/>
        <v>42278</v>
      </c>
      <c r="M20" s="1344">
        <v>6</v>
      </c>
      <c r="N20" s="282">
        <v>1</v>
      </c>
      <c r="O20" s="378">
        <f t="shared" si="2"/>
        <v>6</v>
      </c>
      <c r="P20" s="282">
        <v>0.8</v>
      </c>
    </row>
    <row r="21" spans="1:16">
      <c r="A21" s="285"/>
      <c r="L21" s="105">
        <f t="shared" si="3"/>
        <v>42309</v>
      </c>
      <c r="M21" s="1344">
        <v>4</v>
      </c>
      <c r="N21" s="282">
        <v>1</v>
      </c>
      <c r="O21" s="378">
        <f t="shared" si="2"/>
        <v>4</v>
      </c>
      <c r="P21" s="282">
        <v>0.8</v>
      </c>
    </row>
    <row r="22" spans="1:16">
      <c r="A22" s="287" t="str">
        <f>'Sev Template'!A22</f>
        <v>Total</v>
      </c>
      <c r="B22" s="109">
        <f>SUM(B4:B21)</f>
        <v>17510</v>
      </c>
      <c r="C22" s="109">
        <f>SUM(C4:C21)</f>
        <v>237.05232289745561</v>
      </c>
      <c r="D22" s="109">
        <f>B22/C22*1000</f>
        <v>73865.549115814822</v>
      </c>
      <c r="L22" s="105">
        <f t="shared" si="3"/>
        <v>42339</v>
      </c>
      <c r="M22" s="1344">
        <v>4</v>
      </c>
      <c r="N22" s="282">
        <v>1</v>
      </c>
      <c r="O22" s="378">
        <f t="shared" si="2"/>
        <v>4</v>
      </c>
      <c r="P22" s="282">
        <v>0.8</v>
      </c>
    </row>
    <row r="23" spans="1:16">
      <c r="G23" s="500" t="str">
        <f>'Sev Template'!G23</f>
        <v>Proposed CD6</v>
      </c>
      <c r="H23" s="500" t="s">
        <v>277</v>
      </c>
      <c r="L23" s="105">
        <f t="shared" si="3"/>
        <v>42370</v>
      </c>
      <c r="M23" s="1344">
        <v>7</v>
      </c>
      <c r="N23" s="282">
        <v>1</v>
      </c>
      <c r="O23" s="378">
        <f t="shared" si="2"/>
        <v>7</v>
      </c>
      <c r="P23" s="282">
        <v>0.8</v>
      </c>
    </row>
    <row r="24" spans="1:16">
      <c r="A24" s="289" t="str">
        <f>'Sev Template'!A24</f>
        <v>Notes:</v>
      </c>
      <c r="B24" s="285"/>
      <c r="C24" s="285"/>
      <c r="D24" s="285"/>
      <c r="E24" s="285"/>
      <c r="F24" s="290" t="str">
        <f>'Sev Template'!F24</f>
        <v>Wtd Avg</v>
      </c>
      <c r="G24" s="109">
        <f>SUMPRODUCT(G4:G20,$C$4:$C$20)/$C$22</f>
        <v>79778.133585959513</v>
      </c>
      <c r="H24" s="447">
        <v>77166.149628563377</v>
      </c>
      <c r="L24" s="105">
        <f t="shared" si="3"/>
        <v>42401</v>
      </c>
      <c r="M24" s="1344">
        <v>5</v>
      </c>
      <c r="N24" s="282">
        <v>1.000015390031717</v>
      </c>
      <c r="O24" s="378">
        <f t="shared" si="2"/>
        <v>5.0000769501585847</v>
      </c>
      <c r="P24" s="282">
        <v>0.8</v>
      </c>
    </row>
    <row r="25" spans="1:16">
      <c r="A25" s="291" t="str">
        <f>'Sev Template'!A25</f>
        <v>Onleveling to AAD of 7/1/20</v>
      </c>
      <c r="B25" s="285"/>
      <c r="C25" s="285"/>
      <c r="D25" s="285"/>
      <c r="E25" s="285"/>
      <c r="F25" s="290" t="str">
        <f>'Sev Template'!F25</f>
        <v>6-Wtd Avg</v>
      </c>
      <c r="G25" s="109">
        <f>SUMPRODUCT(G15:G20,$C$15:$C$20)/SUM($C$15:$C$20)</f>
        <v>72638.002349754403</v>
      </c>
      <c r="H25" s="447">
        <v>71376.795045692474</v>
      </c>
      <c r="L25" s="105">
        <f t="shared" si="3"/>
        <v>42430</v>
      </c>
      <c r="M25" s="1344">
        <v>3</v>
      </c>
      <c r="N25" s="282">
        <v>1.000030780300287</v>
      </c>
      <c r="O25" s="378">
        <f t="shared" si="2"/>
        <v>3.0000923409008609</v>
      </c>
      <c r="P25" s="282">
        <v>0.8</v>
      </c>
    </row>
    <row r="26" spans="1:16">
      <c r="A26" s="291" t="s">
        <v>477</v>
      </c>
      <c r="B26" s="285"/>
      <c r="C26" s="285"/>
      <c r="D26" s="285"/>
      <c r="E26" s="285"/>
      <c r="F26" s="290" t="str">
        <f>'Sev Template'!F26</f>
        <v>6-Trimmean</v>
      </c>
      <c r="G26" s="109">
        <f>TRIMMEAN($G$15:$G$20,2/COUNT(G15:G20))</f>
        <v>66106.575283600469</v>
      </c>
      <c r="H26" s="447">
        <v>65625.498050280905</v>
      </c>
      <c r="L26" s="105">
        <f t="shared" si="3"/>
        <v>42461</v>
      </c>
      <c r="M26" s="1344">
        <v>3</v>
      </c>
      <c r="N26" s="282">
        <v>1.0000461708057138</v>
      </c>
      <c r="O26" s="378">
        <f t="shared" si="2"/>
        <v>3.0001385124171414</v>
      </c>
      <c r="P26" s="282">
        <v>0.8</v>
      </c>
    </row>
    <row r="27" spans="1:16">
      <c r="A27" s="291" t="str">
        <f>'Sev Template'!A27</f>
        <v>Col E:F is from latest OLF.</v>
      </c>
      <c r="B27" s="285"/>
      <c r="C27" s="285"/>
      <c r="D27" s="285"/>
      <c r="E27" s="285"/>
      <c r="F27" s="290" t="str">
        <f>'Sev Template'!F27</f>
        <v>Selected Severity</v>
      </c>
      <c r="G27" s="1353">
        <f>IFERROR(ROUNDUP(MIN(H27*1.1,AVERAGE(G25:G26)),-2),ROUNDUP(AVERAGE(G25:G26),-2))</f>
        <v>69400</v>
      </c>
      <c r="H27" s="447">
        <v>68600</v>
      </c>
      <c r="L27" s="105">
        <f t="shared" si="3"/>
        <v>42491</v>
      </c>
      <c r="M27" s="1344">
        <v>1</v>
      </c>
      <c r="N27" s="282">
        <v>1.0000615615480011</v>
      </c>
      <c r="O27" s="378">
        <f t="shared" si="2"/>
        <v>1.0000615615480011</v>
      </c>
      <c r="P27" s="282">
        <v>0.8</v>
      </c>
    </row>
    <row r="28" spans="1:16">
      <c r="A28" s="291" t="str">
        <f>'Sev Template'!A28</f>
        <v>Working with indemnity loss only.</v>
      </c>
      <c r="B28" s="285"/>
      <c r="C28" s="285"/>
      <c r="D28" s="285"/>
      <c r="E28" s="285"/>
      <c r="F28" s="290" t="str">
        <f>'Sev Template'!F28</f>
        <v>(ACT6/ACT3) Conversion Factor</v>
      </c>
      <c r="G28" s="1354">
        <f>P77</f>
        <v>1</v>
      </c>
      <c r="H28" s="448">
        <v>1</v>
      </c>
      <c r="L28" s="105">
        <f t="shared" si="3"/>
        <v>42522</v>
      </c>
      <c r="M28" s="1344">
        <v>4</v>
      </c>
      <c r="N28" s="282">
        <v>1.0000769525271522</v>
      </c>
      <c r="O28" s="378">
        <f t="shared" si="2"/>
        <v>4.0003078101086089</v>
      </c>
      <c r="P28" s="282">
        <v>0.8</v>
      </c>
    </row>
    <row r="29" spans="1:16">
      <c r="A29" s="291" t="str">
        <f>'Sev Template'!A29</f>
        <v>Use 65% LR assumption.</v>
      </c>
      <c r="B29" s="285"/>
      <c r="C29" s="285"/>
      <c r="D29" s="285"/>
      <c r="E29" s="285"/>
      <c r="F29" s="290" t="str">
        <f>'Sev Template'!F29</f>
        <v>Reinsurance XS $1M</v>
      </c>
      <c r="G29" s="1351">
        <f>'Sev Template'!G29</f>
        <v>6.1993846153846149E-2</v>
      </c>
      <c r="H29" s="449">
        <v>6.0316923076923074E-2</v>
      </c>
      <c r="L29" s="105">
        <f t="shared" si="3"/>
        <v>42552</v>
      </c>
      <c r="M29" s="1344">
        <v>4</v>
      </c>
      <c r="N29" s="282">
        <v>1.000092343743171</v>
      </c>
      <c r="O29" s="378">
        <f t="shared" si="2"/>
        <v>4.0003693749726841</v>
      </c>
      <c r="P29" s="282">
        <v>0.8</v>
      </c>
    </row>
    <row r="30" spans="1:16">
      <c r="A30" s="285"/>
      <c r="B30" s="285"/>
      <c r="C30" s="285"/>
      <c r="D30" s="285"/>
      <c r="E30" s="285"/>
      <c r="F30" s="290" t="str">
        <f>'Sev Template'!F30</f>
        <v>Converted to Industry Definition &amp; Unlimited</v>
      </c>
      <c r="G30" s="109">
        <f>G27*G28/(1-G29)</f>
        <v>73986.721425478594</v>
      </c>
      <c r="H30" s="447">
        <v>73003.336640504</v>
      </c>
      <c r="L30" s="105">
        <f t="shared" si="3"/>
        <v>42583</v>
      </c>
      <c r="M30" s="1344">
        <v>1</v>
      </c>
      <c r="N30" s="282">
        <v>1.0001077351960612</v>
      </c>
      <c r="O30" s="378">
        <f t="shared" si="2"/>
        <v>1.0001077351960612</v>
      </c>
      <c r="P30" s="282">
        <v>0.8</v>
      </c>
    </row>
    <row r="31" spans="1:16">
      <c r="A31" s="285"/>
      <c r="B31" s="285"/>
      <c r="C31" s="285"/>
      <c r="D31" s="285"/>
      <c r="E31" s="285"/>
      <c r="F31" s="290" t="str">
        <f>'Sev Template'!F31</f>
        <v>Industry Trended</v>
      </c>
      <c r="G31" s="330">
        <v>59200</v>
      </c>
      <c r="H31" s="447">
        <v>57900</v>
      </c>
      <c r="L31" s="105">
        <f t="shared" si="3"/>
        <v>42614</v>
      </c>
      <c r="M31" s="1344">
        <v>4</v>
      </c>
      <c r="N31" s="282">
        <v>1.0001250508637027</v>
      </c>
      <c r="O31" s="378">
        <f t="shared" si="2"/>
        <v>4.0005002034548109</v>
      </c>
      <c r="P31" s="282">
        <v>1</v>
      </c>
    </row>
    <row r="32" spans="1:16">
      <c r="A32" s="285"/>
      <c r="B32" s="285"/>
      <c r="C32" s="285"/>
      <c r="D32" s="285"/>
      <c r="E32" s="285"/>
      <c r="F32" s="290" t="s">
        <v>228</v>
      </c>
      <c r="G32" s="107">
        <f>ROUND(G30/G31,2)</f>
        <v>1.25</v>
      </c>
      <c r="H32" s="451">
        <v>1.26</v>
      </c>
      <c r="L32" s="105">
        <f t="shared" si="3"/>
        <v>42644</v>
      </c>
      <c r="M32" s="1344">
        <v>1</v>
      </c>
      <c r="N32" s="282">
        <v>1.000142366831144</v>
      </c>
      <c r="O32" s="378">
        <f t="shared" si="2"/>
        <v>1.000142366831144</v>
      </c>
      <c r="P32" s="282">
        <v>2</v>
      </c>
    </row>
    <row r="33" spans="1:16">
      <c r="A33" s="285"/>
      <c r="B33" s="285"/>
      <c r="C33" s="285"/>
      <c r="D33" s="285"/>
      <c r="E33" s="285"/>
      <c r="F33" s="290" t="s">
        <v>214</v>
      </c>
      <c r="G33" s="106">
        <f>ROUND(G34/G32,2)</f>
        <v>0.88</v>
      </c>
      <c r="H33" s="451">
        <v>0.87</v>
      </c>
      <c r="L33" s="105">
        <f t="shared" si="3"/>
        <v>42675</v>
      </c>
      <c r="M33" s="1344">
        <v>3</v>
      </c>
      <c r="N33" s="282">
        <v>1.0001596830983903</v>
      </c>
      <c r="O33" s="378">
        <f t="shared" si="2"/>
        <v>3.000479049295171</v>
      </c>
      <c r="P33" s="282">
        <v>1</v>
      </c>
    </row>
    <row r="34" spans="1:16">
      <c r="A34" s="285"/>
      <c r="B34" s="285"/>
      <c r="C34" s="285"/>
      <c r="D34" s="285"/>
      <c r="E34" s="285"/>
      <c r="F34" s="290" t="str">
        <f>'Sev Template'!F34</f>
        <v>Selected ICWG Sev Factor</v>
      </c>
      <c r="G34" s="1352">
        <f>INDEX(Summary!$32:$32,1,MATCH($A$1,Summary!$15:$15,0)+1)</f>
        <v>1.1000000000000001</v>
      </c>
      <c r="H34" s="452">
        <v>1.1000000000000001</v>
      </c>
      <c r="L34" s="105">
        <f t="shared" si="3"/>
        <v>42705</v>
      </c>
      <c r="M34" s="1344">
        <v>2</v>
      </c>
      <c r="N34" s="282">
        <v>1.0001769996654475</v>
      </c>
      <c r="O34" s="378">
        <f t="shared" si="2"/>
        <v>2.000353999330895</v>
      </c>
      <c r="P34" s="282">
        <v>1.5</v>
      </c>
    </row>
    <row r="35" spans="1:16">
      <c r="F35" s="497"/>
      <c r="L35" s="105">
        <f t="shared" si="3"/>
        <v>42736</v>
      </c>
      <c r="M35" s="1344">
        <v>1</v>
      </c>
      <c r="N35" s="282">
        <v>1.0001962406471467</v>
      </c>
      <c r="O35" s="378">
        <f t="shared" si="2"/>
        <v>1.0001962406471467</v>
      </c>
      <c r="P35" s="282">
        <v>1</v>
      </c>
    </row>
    <row r="36" spans="1:16">
      <c r="L36" s="105">
        <f t="shared" si="3"/>
        <v>42767</v>
      </c>
      <c r="M36" s="1344">
        <v>2</v>
      </c>
      <c r="N36" s="282">
        <v>1.0002154819989959</v>
      </c>
      <c r="O36" s="378">
        <f t="shared" si="2"/>
        <v>2.0004309639979918</v>
      </c>
      <c r="P36" s="282">
        <v>1.5</v>
      </c>
    </row>
    <row r="37" spans="1:16">
      <c r="L37" s="105">
        <f t="shared" si="3"/>
        <v>42795</v>
      </c>
      <c r="M37" s="1344">
        <v>3</v>
      </c>
      <c r="N37" s="282">
        <v>1.0002347237210019</v>
      </c>
      <c r="O37" s="378">
        <f t="shared" si="2"/>
        <v>3.0007041711630054</v>
      </c>
      <c r="P37" s="282">
        <v>1</v>
      </c>
    </row>
    <row r="38" spans="1:16">
      <c r="L38" s="105">
        <f t="shared" si="3"/>
        <v>42826</v>
      </c>
      <c r="M38" s="1344">
        <v>4</v>
      </c>
      <c r="N38" s="282">
        <v>1.0002539658131722</v>
      </c>
      <c r="O38" s="378">
        <f t="shared" si="2"/>
        <v>4.0010158632526887</v>
      </c>
      <c r="P38" s="282">
        <v>1</v>
      </c>
    </row>
    <row r="39" spans="1:16">
      <c r="L39" s="105">
        <f t="shared" si="3"/>
        <v>42856</v>
      </c>
      <c r="M39" s="1344">
        <v>8</v>
      </c>
      <c r="N39" s="282">
        <v>1.0002732082755128</v>
      </c>
      <c r="O39" s="378">
        <f t="shared" si="2"/>
        <v>8.0021856662041024</v>
      </c>
      <c r="P39" s="282">
        <v>1</v>
      </c>
    </row>
    <row r="40" spans="1:16">
      <c r="L40" s="105">
        <f t="shared" si="3"/>
        <v>42887</v>
      </c>
      <c r="M40" s="1344">
        <v>2</v>
      </c>
      <c r="N40" s="282">
        <v>1.0002924511080331</v>
      </c>
      <c r="O40" s="378">
        <f t="shared" si="2"/>
        <v>2.0005849022160662</v>
      </c>
      <c r="P40" s="282">
        <v>1</v>
      </c>
    </row>
    <row r="41" spans="1:16">
      <c r="L41" s="105">
        <f t="shared" si="3"/>
        <v>42917</v>
      </c>
      <c r="M41" s="1344">
        <v>2</v>
      </c>
      <c r="N41" s="282">
        <v>1.0003136186513695</v>
      </c>
      <c r="O41" s="378">
        <f t="shared" si="2"/>
        <v>2.0006272373027389</v>
      </c>
      <c r="P41" s="282">
        <v>0.5</v>
      </c>
    </row>
    <row r="42" spans="1:16">
      <c r="L42" s="105">
        <f t="shared" si="3"/>
        <v>42948</v>
      </c>
      <c r="M42" s="1344">
        <v>6</v>
      </c>
      <c r="N42" s="282">
        <v>1.0003347866426391</v>
      </c>
      <c r="O42" s="378">
        <f t="shared" si="2"/>
        <v>6.0020087198558345</v>
      </c>
      <c r="P42" s="282">
        <v>1.1659999999999999</v>
      </c>
    </row>
    <row r="43" spans="1:16">
      <c r="L43" s="105">
        <f t="shared" si="3"/>
        <v>42979</v>
      </c>
      <c r="M43" s="1344">
        <v>6</v>
      </c>
      <c r="N43" s="282">
        <v>1.0003559550818524</v>
      </c>
      <c r="O43" s="378">
        <f t="shared" si="2"/>
        <v>6.0021357304911138</v>
      </c>
      <c r="P43" s="282">
        <v>1.1659999999999999</v>
      </c>
    </row>
    <row r="44" spans="1:16">
      <c r="L44" s="105">
        <f t="shared" si="3"/>
        <v>43009</v>
      </c>
      <c r="M44" s="1344">
        <v>5</v>
      </c>
      <c r="N44" s="282">
        <v>1.0003771239690187</v>
      </c>
      <c r="O44" s="378">
        <f t="shared" si="2"/>
        <v>5.0018856198450932</v>
      </c>
      <c r="P44" s="282">
        <v>0.8</v>
      </c>
    </row>
    <row r="45" spans="1:16">
      <c r="L45" s="105">
        <f t="shared" si="3"/>
        <v>43040</v>
      </c>
      <c r="M45" s="1344">
        <v>4</v>
      </c>
      <c r="N45" s="282">
        <v>1.000398293304148</v>
      </c>
      <c r="O45" s="378">
        <f t="shared" si="2"/>
        <v>4.0015931732165919</v>
      </c>
      <c r="P45" s="282">
        <v>0.999</v>
      </c>
    </row>
    <row r="46" spans="1:16">
      <c r="L46" s="105">
        <f t="shared" si="3"/>
        <v>43070</v>
      </c>
      <c r="M46" s="1344">
        <v>5</v>
      </c>
      <c r="N46" s="282">
        <v>1.0004194630872476</v>
      </c>
      <c r="O46" s="378">
        <f t="shared" si="2"/>
        <v>5.002097315436238</v>
      </c>
      <c r="P46" s="282">
        <v>0.79900000000000004</v>
      </c>
    </row>
    <row r="47" spans="1:16">
      <c r="L47" s="105">
        <f t="shared" si="3"/>
        <v>43101</v>
      </c>
      <c r="M47" s="1344">
        <v>7</v>
      </c>
      <c r="N47" s="282">
        <v>1.0004194630872476</v>
      </c>
      <c r="O47" s="378">
        <f t="shared" si="2"/>
        <v>7.0029362416107332</v>
      </c>
      <c r="P47" s="282">
        <v>0.85699999999999998</v>
      </c>
    </row>
    <row r="48" spans="1:16">
      <c r="L48" s="105">
        <f t="shared" si="3"/>
        <v>43132</v>
      </c>
      <c r="M48" s="1344">
        <v>7</v>
      </c>
      <c r="N48" s="282">
        <v>1.0004194630872476</v>
      </c>
      <c r="O48" s="378">
        <f t="shared" si="2"/>
        <v>7.0029362416107332</v>
      </c>
      <c r="P48" s="282">
        <v>0.42799999999999999</v>
      </c>
    </row>
    <row r="49" spans="12:16">
      <c r="L49" s="105">
        <f t="shared" si="3"/>
        <v>43160</v>
      </c>
      <c r="M49" s="1344">
        <v>3</v>
      </c>
      <c r="N49" s="282">
        <v>1.0119850060131124</v>
      </c>
      <c r="O49" s="378">
        <f t="shared" si="2"/>
        <v>3.0359550180393371</v>
      </c>
      <c r="P49" s="282">
        <v>0.99399999999999999</v>
      </c>
    </row>
    <row r="50" spans="12:16">
      <c r="L50" s="105">
        <f t="shared" si="3"/>
        <v>43191</v>
      </c>
      <c r="M50" s="1344">
        <v>2</v>
      </c>
      <c r="N50" s="282">
        <v>1.0240324465608874</v>
      </c>
      <c r="O50" s="378">
        <f t="shared" si="2"/>
        <v>2.0480648931217749</v>
      </c>
      <c r="P50" s="282">
        <v>0.98499999999999999</v>
      </c>
    </row>
    <row r="51" spans="12:16">
      <c r="L51" s="105">
        <f t="shared" si="3"/>
        <v>43221</v>
      </c>
      <c r="M51" s="1344">
        <v>4</v>
      </c>
      <c r="N51" s="282">
        <v>1.0301643773786173</v>
      </c>
      <c r="O51" s="378">
        <f t="shared" si="2"/>
        <v>4.1206575095144693</v>
      </c>
      <c r="P51" s="282">
        <v>0.98499999999999999</v>
      </c>
    </row>
    <row r="52" spans="12:16">
      <c r="L52" s="105">
        <f t="shared" si="3"/>
        <v>43252</v>
      </c>
      <c r="M52" s="1344">
        <v>5</v>
      </c>
      <c r="N52" s="282">
        <v>1.0301643773786178</v>
      </c>
      <c r="O52" s="378">
        <f t="shared" si="2"/>
        <v>5.1508218868930893</v>
      </c>
      <c r="P52" s="282">
        <v>0.59099999999999997</v>
      </c>
    </row>
    <row r="53" spans="12:16">
      <c r="L53" s="105">
        <f t="shared" si="3"/>
        <v>43282</v>
      </c>
      <c r="M53" s="1344">
        <v>8</v>
      </c>
      <c r="N53" s="282">
        <v>1.0301643773786178</v>
      </c>
      <c r="O53" s="378">
        <f t="shared" si="2"/>
        <v>8.2413150190289421</v>
      </c>
      <c r="P53" s="282">
        <v>0.98499999999999999</v>
      </c>
    </row>
    <row r="54" spans="12:16">
      <c r="L54" s="105">
        <f t="shared" si="3"/>
        <v>43313</v>
      </c>
      <c r="M54" s="1344">
        <v>6</v>
      </c>
      <c r="N54" s="282">
        <v>1.0360175840682693</v>
      </c>
      <c r="O54" s="378">
        <f t="shared" si="2"/>
        <v>6.2161055044096152</v>
      </c>
      <c r="P54" s="282">
        <v>0.98899999999999999</v>
      </c>
    </row>
    <row r="55" spans="12:16">
      <c r="L55" s="105">
        <f t="shared" si="3"/>
        <v>43344</v>
      </c>
      <c r="M55" s="1344">
        <v>5</v>
      </c>
      <c r="N55" s="282">
        <v>1.0301972605622676</v>
      </c>
      <c r="O55" s="378">
        <f t="shared" si="2"/>
        <v>5.1509863028113383</v>
      </c>
      <c r="P55" s="282">
        <v>1.1870000000000001</v>
      </c>
    </row>
    <row r="56" spans="12:16">
      <c r="L56" s="105">
        <f t="shared" si="3"/>
        <v>43374</v>
      </c>
      <c r="M56" s="1344">
        <v>7</v>
      </c>
      <c r="N56" s="282">
        <v>1.0359205786765031</v>
      </c>
      <c r="O56" s="378">
        <f t="shared" si="2"/>
        <v>7.2514440507355218</v>
      </c>
      <c r="P56" s="282">
        <v>1.0109999999999999</v>
      </c>
    </row>
    <row r="57" spans="12:16">
      <c r="L57" s="105">
        <f t="shared" si="3"/>
        <v>43405</v>
      </c>
      <c r="M57" s="1344">
        <v>4</v>
      </c>
      <c r="N57" s="282">
        <v>1.0359205786765036</v>
      </c>
      <c r="O57" s="378">
        <f t="shared" si="2"/>
        <v>4.1436823147060142</v>
      </c>
      <c r="P57" s="282">
        <v>0.76200000000000001</v>
      </c>
    </row>
    <row r="58" spans="12:16">
      <c r="L58" s="105">
        <f t="shared" si="3"/>
        <v>43435</v>
      </c>
      <c r="M58" s="1344">
        <v>9</v>
      </c>
      <c r="N58" s="282">
        <v>1.0359205786765036</v>
      </c>
      <c r="O58" s="378">
        <f t="shared" si="2"/>
        <v>9.3232852080885316</v>
      </c>
      <c r="P58" s="282">
        <v>1.044</v>
      </c>
    </row>
    <row r="59" spans="12:16">
      <c r="L59" s="105">
        <f t="shared" si="3"/>
        <v>43466</v>
      </c>
      <c r="M59" s="1344">
        <v>6</v>
      </c>
      <c r="N59" s="282">
        <v>1.0248412141986796</v>
      </c>
      <c r="O59" s="378">
        <f t="shared" si="2"/>
        <v>6.1490472851920774</v>
      </c>
      <c r="P59" s="282">
        <v>1.044</v>
      </c>
    </row>
    <row r="60" spans="12:16">
      <c r="L60" s="105">
        <f t="shared" si="3"/>
        <v>43497</v>
      </c>
      <c r="M60" s="1344">
        <v>6</v>
      </c>
      <c r="N60" s="282">
        <v>1.0419219011019907</v>
      </c>
      <c r="O60" s="378">
        <f t="shared" si="2"/>
        <v>6.2515314066119441</v>
      </c>
      <c r="P60" s="282">
        <v>0.69</v>
      </c>
    </row>
    <row r="61" spans="12:16">
      <c r="L61" s="105">
        <f t="shared" si="3"/>
        <v>43525</v>
      </c>
      <c r="M61" s="1344">
        <v>3</v>
      </c>
      <c r="N61" s="282">
        <v>1.0419219011019902</v>
      </c>
      <c r="O61" s="378">
        <f t="shared" si="2"/>
        <v>3.1257657033059707</v>
      </c>
      <c r="P61" s="282">
        <v>1.054</v>
      </c>
    </row>
    <row r="62" spans="12:16">
      <c r="L62" s="105">
        <f t="shared" si="3"/>
        <v>43556</v>
      </c>
      <c r="M62" s="1344">
        <v>6</v>
      </c>
      <c r="N62" s="282">
        <v>0.9728148362329806</v>
      </c>
      <c r="O62" s="378">
        <f t="shared" si="2"/>
        <v>5.8368890173978834</v>
      </c>
      <c r="P62" s="282">
        <v>1.054</v>
      </c>
    </row>
    <row r="63" spans="12:16">
      <c r="L63" s="105">
        <f>EDATE(L62,1)</f>
        <v>43586</v>
      </c>
      <c r="M63" s="1344">
        <v>10</v>
      </c>
      <c r="N63" s="282">
        <v>0.91800836658605234</v>
      </c>
      <c r="O63" s="378">
        <f t="shared" si="2"/>
        <v>9.1800836658605238</v>
      </c>
      <c r="P63" s="282">
        <v>0.63200000000000001</v>
      </c>
    </row>
    <row r="64" spans="12:16">
      <c r="L64" s="105">
        <f>EDATE(L63,1)</f>
        <v>43617</v>
      </c>
      <c r="M64" s="1344">
        <v>9</v>
      </c>
      <c r="N64" s="282">
        <v>0.80605612675848504</v>
      </c>
      <c r="O64" s="378">
        <f t="shared" si="2"/>
        <v>7.2545051408263657</v>
      </c>
      <c r="P64" s="282">
        <v>0.8</v>
      </c>
    </row>
    <row r="65" spans="12:16">
      <c r="L65" s="105">
        <f>EDATE(L64,1)</f>
        <v>43647</v>
      </c>
      <c r="M65" s="1344">
        <v>8</v>
      </c>
      <c r="N65" s="282">
        <v>0.68856319980724812</v>
      </c>
      <c r="O65" s="378">
        <f t="shared" si="2"/>
        <v>5.5085055984579849</v>
      </c>
      <c r="P65" s="282">
        <v>0.8</v>
      </c>
    </row>
    <row r="66" spans="12:16">
      <c r="L66" s="105">
        <f>EDATE(L65,1)</f>
        <v>43678</v>
      </c>
      <c r="M66" s="1344">
        <v>9</v>
      </c>
      <c r="N66" s="282">
        <v>1.0048410332115341</v>
      </c>
      <c r="O66" s="378">
        <f t="shared" si="2"/>
        <v>9.0435692989038063</v>
      </c>
      <c r="P66" s="282">
        <v>0.8</v>
      </c>
    </row>
    <row r="67" spans="12:16">
      <c r="L67" s="498"/>
      <c r="O67" s="378"/>
    </row>
    <row r="69" spans="12:16">
      <c r="O69" s="498" t="s">
        <v>220</v>
      </c>
      <c r="P69" s="494">
        <f>SUMPRODUCT($O$7:$O$66,$P$7:$P$66)/SUM($O$7:$O$66)</f>
        <v>0.87827570091242413</v>
      </c>
    </row>
    <row r="70" spans="12:16">
      <c r="O70" s="493" t="s">
        <v>351</v>
      </c>
      <c r="P70" s="494">
        <f>SUMPRODUCT($O$31:$O$66,$P$31:$P$66)/SUM($O$31:$O$66)</f>
        <v>0.92242936813733578</v>
      </c>
    </row>
    <row r="71" spans="12:16">
      <c r="O71" s="493" t="s">
        <v>350</v>
      </c>
      <c r="P71" s="494">
        <f>SUMPRODUCT($O$43:$O$66,$P$43:$P$66)/SUM($O$43:$O$66)</f>
        <v>0.88028026016513239</v>
      </c>
    </row>
    <row r="72" spans="12:16">
      <c r="O72" s="493" t="s">
        <v>352</v>
      </c>
      <c r="P72" s="494">
        <f>SUMPRODUCT($O$55:$O$66,$P$55:$P$66)/SUM($O$55:$O$66)</f>
        <v>0.89189378890994031</v>
      </c>
    </row>
    <row r="73" spans="12:16">
      <c r="O73" s="493" t="s">
        <v>353</v>
      </c>
      <c r="P73" s="494">
        <f>SUMPRODUCT($O$60:$O$65,$P$60:$P$65)/SUM($O$60:$O$65)</f>
        <v>0.80125390738501967</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66336E0E-D3CE-4BCD-8706-2E622954FB7A}">
      <selection activeCell="F7" sqref="F7: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2D067A2B-544F-4687-B463-591ABEF3DC76}" printArea="1">
      <selection activeCell="L1" sqref="L1"/>
      <pageMargins left="0.7" right="0.7" top="0.75" bottom="0.75" header="0.3" footer="0.3"/>
      <pageSetup orientation="portrait" blackAndWhite="1" r:id="rId4"/>
    </customSheetView>
    <customSheetView guid="{DEED4BF7-CD74-46B8-9246-650AA2D336A3}" printArea="1">
      <selection activeCell="L1" sqref="L1"/>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1A9FFAA3-8773-4515-8E34-9D2DD27FCA39}" printArea="1">
      <selection activeCell="G31" sqref="G3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4C13BEF0-D969-4F7C-9C90-218A9EA7683E}" printArea="1" topLeftCell="A42">
      <selection activeCell="M7" sqref="M7:P66"/>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23</v>
      </c>
      <c r="B1" s="446"/>
      <c r="C1" s="285"/>
      <c r="D1" s="285"/>
      <c r="E1" s="286" t="str">
        <f>'Sev Template'!E1</f>
        <v>Wtd</v>
      </c>
      <c r="F1" s="286" t="str">
        <f>'Sev Template'!F1</f>
        <v>Wtd</v>
      </c>
      <c r="G1" s="285"/>
      <c r="I1" s="189"/>
      <c r="L1" s="1345" t="s">
        <v>739</v>
      </c>
      <c r="M1" s="496"/>
      <c r="O1" s="496"/>
      <c r="P1" s="496" t="s">
        <v>344</v>
      </c>
      <c r="Q1" s="105" t="s">
        <v>740</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1469">
        <v>620</v>
      </c>
      <c r="C7" s="1469">
        <v>12</v>
      </c>
      <c r="D7" s="109">
        <f t="shared" si="0"/>
        <v>51666.666666666664</v>
      </c>
      <c r="E7" s="1470">
        <v>1.0737098997934358</v>
      </c>
      <c r="F7" s="1470">
        <v>1.0785383529128016</v>
      </c>
      <c r="G7" s="109">
        <f t="shared" si="1"/>
        <v>59831.927519518038</v>
      </c>
      <c r="L7" s="1343">
        <v>42005</v>
      </c>
      <c r="M7" s="1344">
        <v>3</v>
      </c>
      <c r="N7" s="282">
        <v>1</v>
      </c>
      <c r="O7" s="378">
        <f t="shared" ref="O7:O66" si="2">M7*N7</f>
        <v>3</v>
      </c>
      <c r="P7" s="282">
        <v>0.8</v>
      </c>
    </row>
    <row r="8" spans="1:17">
      <c r="A8" s="287" t="str">
        <f>'Sev Template'!A8</f>
        <v>2016:T2</v>
      </c>
      <c r="B8" s="1469">
        <v>1110</v>
      </c>
      <c r="C8" s="1469">
        <v>19.200000000000003</v>
      </c>
      <c r="D8" s="109">
        <f t="shared" si="0"/>
        <v>57812.499999999993</v>
      </c>
      <c r="E8" s="1470">
        <v>1.0648862085530866</v>
      </c>
      <c r="F8" s="1470">
        <v>1.0629509055263211</v>
      </c>
      <c r="G8" s="109">
        <f t="shared" si="1"/>
        <v>65439.226730574657</v>
      </c>
      <c r="L8" s="105">
        <f t="shared" ref="L8:L62" si="3">EDATE(L7,1)</f>
        <v>42036</v>
      </c>
      <c r="M8" s="1344">
        <v>0</v>
      </c>
      <c r="N8" s="282">
        <v>1</v>
      </c>
      <c r="O8" s="378">
        <f t="shared" si="2"/>
        <v>0</v>
      </c>
      <c r="P8" s="282">
        <v>0.8</v>
      </c>
    </row>
    <row r="9" spans="1:17">
      <c r="A9" s="287" t="str">
        <f>'Sev Template'!A9</f>
        <v>2016:T3</v>
      </c>
      <c r="B9" s="1469">
        <v>480</v>
      </c>
      <c r="C9" s="1469">
        <v>16</v>
      </c>
      <c r="D9" s="109">
        <f t="shared" si="0"/>
        <v>30000</v>
      </c>
      <c r="E9" s="1470">
        <v>1.0532146782448195</v>
      </c>
      <c r="F9" s="1470">
        <v>1.0592316071999461</v>
      </c>
      <c r="G9" s="109">
        <f t="shared" si="1"/>
        <v>33467.948290915032</v>
      </c>
      <c r="L9" s="105">
        <f t="shared" si="3"/>
        <v>42064</v>
      </c>
      <c r="M9" s="1344">
        <v>4</v>
      </c>
      <c r="N9" s="282">
        <v>1</v>
      </c>
      <c r="O9" s="378">
        <f t="shared" si="2"/>
        <v>4</v>
      </c>
      <c r="P9" s="282">
        <v>0.8</v>
      </c>
    </row>
    <row r="10" spans="1:17">
      <c r="A10" s="287" t="str">
        <f>'Sev Template'!A10</f>
        <v>2017:T1</v>
      </c>
      <c r="B10" s="1469">
        <v>240</v>
      </c>
      <c r="C10" s="1469">
        <v>14.400000000000002</v>
      </c>
      <c r="D10" s="109">
        <f t="shared" si="0"/>
        <v>16666.666666666664</v>
      </c>
      <c r="E10" s="1470">
        <v>1.043496668518884</v>
      </c>
      <c r="F10" s="1470">
        <v>1.0665162076526451</v>
      </c>
      <c r="G10" s="109">
        <f t="shared" si="1"/>
        <v>18548.435160115489</v>
      </c>
      <c r="L10" s="105">
        <f t="shared" si="3"/>
        <v>42095</v>
      </c>
      <c r="M10" s="1344">
        <v>3</v>
      </c>
      <c r="N10" s="282">
        <v>1</v>
      </c>
      <c r="O10" s="378">
        <f t="shared" si="2"/>
        <v>3</v>
      </c>
      <c r="P10" s="282">
        <v>0.8</v>
      </c>
    </row>
    <row r="11" spans="1:17">
      <c r="A11" s="287" t="str">
        <f>'Sev Template'!A11</f>
        <v>2017:T2</v>
      </c>
      <c r="B11" s="1469">
        <v>440</v>
      </c>
      <c r="C11" s="1469">
        <v>13.6</v>
      </c>
      <c r="D11" s="109">
        <f t="shared" si="0"/>
        <v>32352.941176470587</v>
      </c>
      <c r="E11" s="1470">
        <v>1.0349357041443465</v>
      </c>
      <c r="F11" s="1470">
        <v>1.0740452242450256</v>
      </c>
      <c r="G11" s="109">
        <f t="shared" si="1"/>
        <v>35962.486043546705</v>
      </c>
      <c r="L11" s="105">
        <f t="shared" si="3"/>
        <v>42125</v>
      </c>
      <c r="M11" s="1344">
        <v>0</v>
      </c>
      <c r="N11" s="282">
        <v>1</v>
      </c>
      <c r="O11" s="378">
        <f t="shared" si="2"/>
        <v>0</v>
      </c>
      <c r="P11" s="282">
        <v>0.8</v>
      </c>
    </row>
    <row r="12" spans="1:17">
      <c r="A12" s="287" t="str">
        <f>'Sev Template'!A12</f>
        <v>2017:T3</v>
      </c>
      <c r="B12" s="1469">
        <v>280</v>
      </c>
      <c r="C12" s="1469">
        <v>11.200000000000001</v>
      </c>
      <c r="D12" s="109">
        <f t="shared" si="0"/>
        <v>24999.999999999996</v>
      </c>
      <c r="E12" s="1470">
        <v>1.0247251378498541</v>
      </c>
      <c r="F12" s="1470">
        <v>1.074623071865245</v>
      </c>
      <c r="G12" s="109">
        <f t="shared" si="1"/>
        <v>27529.831886343665</v>
      </c>
      <c r="L12" s="105">
        <f t="shared" si="3"/>
        <v>42156</v>
      </c>
      <c r="M12" s="1344">
        <v>3</v>
      </c>
      <c r="N12" s="282">
        <v>1</v>
      </c>
      <c r="O12" s="378">
        <f t="shared" si="2"/>
        <v>3</v>
      </c>
      <c r="P12" s="282">
        <v>0.8</v>
      </c>
    </row>
    <row r="13" spans="1:17">
      <c r="A13" s="287" t="str">
        <f>'Sev Template'!A13</f>
        <v>2018:T1</v>
      </c>
      <c r="B13" s="1469">
        <v>750</v>
      </c>
      <c r="C13" s="1469">
        <v>22.400000000000002</v>
      </c>
      <c r="D13" s="109">
        <f t="shared" si="0"/>
        <v>33482.142857142855</v>
      </c>
      <c r="E13" s="1470">
        <v>1.0154485646706455</v>
      </c>
      <c r="F13" s="1470">
        <v>1.0704895106732613</v>
      </c>
      <c r="G13" s="109">
        <f t="shared" si="1"/>
        <v>36395.99454603163</v>
      </c>
      <c r="L13" s="105">
        <f t="shared" si="3"/>
        <v>42186</v>
      </c>
      <c r="M13" s="1344">
        <v>4</v>
      </c>
      <c r="N13" s="282">
        <v>1</v>
      </c>
      <c r="O13" s="378">
        <f t="shared" si="2"/>
        <v>4</v>
      </c>
      <c r="P13" s="282">
        <v>0.8</v>
      </c>
    </row>
    <row r="14" spans="1:17">
      <c r="A14" s="287" t="str">
        <f>'Sev Template'!A14</f>
        <v>2018:T2</v>
      </c>
      <c r="B14" s="1469">
        <v>620</v>
      </c>
      <c r="C14" s="1469">
        <v>13.600000000000001</v>
      </c>
      <c r="D14" s="109">
        <f t="shared" si="0"/>
        <v>45588.235294117643</v>
      </c>
      <c r="E14" s="1470">
        <v>1.0081230325738773</v>
      </c>
      <c r="F14" s="1470">
        <v>1.0619651644093597</v>
      </c>
      <c r="G14" s="109">
        <f t="shared" si="1"/>
        <v>48806.379122055252</v>
      </c>
      <c r="L14" s="105">
        <f t="shared" si="3"/>
        <v>42217</v>
      </c>
      <c r="M14" s="1344">
        <v>1</v>
      </c>
      <c r="N14" s="282">
        <v>1</v>
      </c>
      <c r="O14" s="378">
        <f t="shared" si="2"/>
        <v>1</v>
      </c>
      <c r="P14" s="282">
        <v>0.8</v>
      </c>
    </row>
    <row r="15" spans="1:17">
      <c r="A15" s="287" t="str">
        <f>'Sev Template'!A15</f>
        <v>2018:T3</v>
      </c>
      <c r="B15" s="1469">
        <v>440</v>
      </c>
      <c r="C15" s="1469">
        <v>11.998999999999999</v>
      </c>
      <c r="D15" s="109">
        <f t="shared" si="0"/>
        <v>36669.722476873074</v>
      </c>
      <c r="E15" s="1470">
        <v>1.0063512240435637</v>
      </c>
      <c r="F15" s="1470">
        <v>1.049541410688517</v>
      </c>
      <c r="G15" s="109">
        <f t="shared" si="1"/>
        <v>38730.827957792397</v>
      </c>
      <c r="L15" s="105">
        <f t="shared" si="3"/>
        <v>42248</v>
      </c>
      <c r="M15" s="1344">
        <v>4</v>
      </c>
      <c r="N15" s="282">
        <v>1</v>
      </c>
      <c r="O15" s="378">
        <f t="shared" si="2"/>
        <v>4</v>
      </c>
      <c r="P15" s="282">
        <v>0.8</v>
      </c>
    </row>
    <row r="16" spans="1:17">
      <c r="A16" s="287" t="str">
        <f>'Sev Template'!A16</f>
        <v>2019:T1</v>
      </c>
      <c r="B16" s="1469">
        <v>860</v>
      </c>
      <c r="C16" s="1469">
        <v>17.109460084033611</v>
      </c>
      <c r="D16" s="109">
        <f t="shared" si="0"/>
        <v>50264.590219450816</v>
      </c>
      <c r="E16" s="1470">
        <v>1.0074090035805827</v>
      </c>
      <c r="F16" s="1470">
        <v>1.0380323247239662</v>
      </c>
      <c r="G16" s="109">
        <f t="shared" si="1"/>
        <v>52562.843603872723</v>
      </c>
      <c r="L16" s="105">
        <f t="shared" si="3"/>
        <v>42278</v>
      </c>
      <c r="M16" s="1344">
        <v>0</v>
      </c>
      <c r="N16" s="282">
        <v>1</v>
      </c>
      <c r="O16" s="378">
        <f t="shared" si="2"/>
        <v>0</v>
      </c>
      <c r="P16" s="282">
        <v>0.8</v>
      </c>
    </row>
    <row r="17" spans="1:16">
      <c r="A17" s="287" t="str">
        <f>'Sev Template'!A17</f>
        <v>2019:T2</v>
      </c>
      <c r="B17" s="1469">
        <v>350</v>
      </c>
      <c r="C17" s="1469">
        <v>17.305540459504407</v>
      </c>
      <c r="D17" s="109">
        <f t="shared" si="0"/>
        <v>20224.736743646507</v>
      </c>
      <c r="E17" s="1470">
        <v>1.0079897648965332</v>
      </c>
      <c r="F17" s="1470">
        <v>1.025585917390448</v>
      </c>
      <c r="G17" s="109">
        <f t="shared" si="1"/>
        <v>20907.930530094487</v>
      </c>
      <c r="L17" s="105">
        <f t="shared" si="3"/>
        <v>42309</v>
      </c>
      <c r="M17" s="1344">
        <v>5</v>
      </c>
      <c r="N17" s="282">
        <v>1</v>
      </c>
      <c r="O17" s="378">
        <f t="shared" si="2"/>
        <v>5</v>
      </c>
      <c r="P17" s="282">
        <v>0.8</v>
      </c>
    </row>
    <row r="18" spans="1:16">
      <c r="A18" s="287" t="str">
        <f>'Sev Template'!A18</f>
        <v>2019:T3</v>
      </c>
      <c r="B18" s="1469">
        <v>990</v>
      </c>
      <c r="C18" s="1469">
        <v>15.450953171379945</v>
      </c>
      <c r="D18" s="109">
        <f t="shared" si="0"/>
        <v>64073.716942835177</v>
      </c>
      <c r="E18" s="1470">
        <v>1.0051506164354225</v>
      </c>
      <c r="F18" s="1470">
        <v>1.0126426559301649</v>
      </c>
      <c r="G18" s="109">
        <f t="shared" si="1"/>
        <v>65217.970358306477</v>
      </c>
      <c r="L18" s="105">
        <f t="shared" si="3"/>
        <v>42339</v>
      </c>
      <c r="M18" s="1344">
        <v>4</v>
      </c>
      <c r="N18" s="282">
        <v>1</v>
      </c>
      <c r="O18" s="378">
        <f t="shared" si="2"/>
        <v>4</v>
      </c>
      <c r="P18" s="282">
        <v>0.8</v>
      </c>
    </row>
    <row r="19" spans="1:16">
      <c r="A19" s="287" t="str">
        <f>'Sev Template'!A19</f>
        <v>2020:T1</v>
      </c>
      <c r="B19" s="1469">
        <v>1510</v>
      </c>
      <c r="C19" s="1469">
        <v>20.924429904557645</v>
      </c>
      <c r="D19" s="109">
        <f t="shared" si="0"/>
        <v>72164.451164860657</v>
      </c>
      <c r="E19" s="1470">
        <v>1.0025581822539942</v>
      </c>
      <c r="F19" s="1470">
        <v>1.0059828539128364</v>
      </c>
      <c r="G19" s="109">
        <f t="shared" si="1"/>
        <v>72781.914845793202</v>
      </c>
      <c r="L19" s="105">
        <f t="shared" si="3"/>
        <v>42370</v>
      </c>
      <c r="M19" s="1344">
        <v>5</v>
      </c>
      <c r="N19" s="282">
        <v>1</v>
      </c>
      <c r="O19" s="378">
        <f t="shared" si="2"/>
        <v>5</v>
      </c>
      <c r="P19" s="282">
        <v>0.8</v>
      </c>
    </row>
    <row r="20" spans="1:16">
      <c r="A20" s="287" t="str">
        <f>'Sev Template'!A20</f>
        <v>2020:T2</v>
      </c>
      <c r="B20" s="1469">
        <v>790</v>
      </c>
      <c r="C20" s="1469">
        <v>15.189162660089977</v>
      </c>
      <c r="D20" s="109">
        <f t="shared" si="0"/>
        <v>52010.766997429746</v>
      </c>
      <c r="E20" s="1470">
        <v>0.99996520102556341</v>
      </c>
      <c r="F20" s="1470">
        <v>1.0000470691956771</v>
      </c>
      <c r="G20" s="109">
        <f t="shared" si="1"/>
        <v>52011.405095856149</v>
      </c>
      <c r="L20" s="105">
        <f t="shared" si="3"/>
        <v>42401</v>
      </c>
      <c r="M20" s="1344">
        <v>2</v>
      </c>
      <c r="N20" s="282">
        <v>1</v>
      </c>
      <c r="O20" s="378">
        <f t="shared" si="2"/>
        <v>2</v>
      </c>
      <c r="P20" s="282">
        <v>0.8</v>
      </c>
    </row>
    <row r="21" spans="1:16">
      <c r="A21" s="285"/>
      <c r="L21" s="105">
        <f t="shared" si="3"/>
        <v>42430</v>
      </c>
      <c r="M21" s="1344">
        <v>3</v>
      </c>
      <c r="N21" s="282">
        <v>1</v>
      </c>
      <c r="O21" s="378">
        <f t="shared" si="2"/>
        <v>3</v>
      </c>
      <c r="P21" s="282">
        <v>0.8</v>
      </c>
    </row>
    <row r="22" spans="1:16">
      <c r="A22" s="287" t="str">
        <f>'Sev Template'!A22</f>
        <v>Total</v>
      </c>
      <c r="B22" s="109">
        <f>SUM(B4:B21)</f>
        <v>9480</v>
      </c>
      <c r="C22" s="109">
        <f>SUM(C4:C21)</f>
        <v>220.3785462795656</v>
      </c>
      <c r="D22" s="109">
        <f>B22/C22*1000</f>
        <v>43016.891435402962</v>
      </c>
      <c r="L22" s="105">
        <f t="shared" si="3"/>
        <v>42461</v>
      </c>
      <c r="M22" s="1344">
        <v>5</v>
      </c>
      <c r="N22" s="282">
        <v>1</v>
      </c>
      <c r="O22" s="378">
        <f t="shared" si="2"/>
        <v>5</v>
      </c>
      <c r="P22" s="282">
        <v>0.8</v>
      </c>
    </row>
    <row r="23" spans="1:16">
      <c r="G23" s="500" t="str">
        <f>'Sev Template'!G23</f>
        <v>Proposed CD6</v>
      </c>
      <c r="H23" s="500" t="s">
        <v>277</v>
      </c>
      <c r="L23" s="105">
        <f t="shared" si="3"/>
        <v>42491</v>
      </c>
      <c r="M23" s="1344">
        <v>7</v>
      </c>
      <c r="N23" s="282">
        <v>1</v>
      </c>
      <c r="O23" s="378">
        <f t="shared" si="2"/>
        <v>7</v>
      </c>
      <c r="P23" s="282">
        <v>0.8</v>
      </c>
    </row>
    <row r="24" spans="1:16">
      <c r="A24" s="289" t="str">
        <f>'Sev Template'!A24</f>
        <v>Notes:</v>
      </c>
      <c r="B24" s="285"/>
      <c r="C24" s="285"/>
      <c r="D24" s="285"/>
      <c r="E24" s="285"/>
      <c r="F24" s="290" t="str">
        <f>'Sev Template'!F24</f>
        <v>Wtd Avg</v>
      </c>
      <c r="G24" s="109">
        <f>SUMPRODUCT(G4:G20,$C$4:$C$20)/$C$22</f>
        <v>45829.99454661749</v>
      </c>
      <c r="H24" s="447">
        <v>46167.30551311146</v>
      </c>
      <c r="L24" s="105">
        <f t="shared" si="3"/>
        <v>42522</v>
      </c>
      <c r="M24" s="1344">
        <v>5</v>
      </c>
      <c r="N24" s="282">
        <v>1</v>
      </c>
      <c r="O24" s="378">
        <f t="shared" si="2"/>
        <v>5</v>
      </c>
      <c r="P24" s="282">
        <v>0.8</v>
      </c>
    </row>
    <row r="25" spans="1:16">
      <c r="A25" s="291" t="str">
        <f>'Sev Template'!A25</f>
        <v>Onleveling to AAD of 7/1/20</v>
      </c>
      <c r="B25" s="285"/>
      <c r="C25" s="285"/>
      <c r="D25" s="285"/>
      <c r="E25" s="285"/>
      <c r="F25" s="290" t="str">
        <f>'Sev Template'!F25</f>
        <v>6-Wtd Avg</v>
      </c>
      <c r="G25" s="109">
        <f>SUMPRODUCT(G15:G20,$C$15:$C$20)/SUM($C$15:$C$20)</f>
        <v>51506.027412907017</v>
      </c>
      <c r="H25" s="447">
        <v>51476.127787160753</v>
      </c>
      <c r="L25" s="105">
        <f t="shared" si="3"/>
        <v>42552</v>
      </c>
      <c r="M25" s="1344">
        <v>6</v>
      </c>
      <c r="N25" s="282">
        <v>1</v>
      </c>
      <c r="O25" s="378">
        <f t="shared" si="2"/>
        <v>6</v>
      </c>
      <c r="P25" s="282">
        <v>0.8</v>
      </c>
    </row>
    <row r="26" spans="1:16">
      <c r="A26" s="291" t="s">
        <v>477</v>
      </c>
      <c r="B26" s="285"/>
      <c r="C26" s="285"/>
      <c r="D26" s="285"/>
      <c r="E26" s="285"/>
      <c r="F26" s="290" t="str">
        <f>'Sev Template'!F26</f>
        <v>6-Trimmean</v>
      </c>
      <c r="G26" s="109">
        <f>TRIMMEAN($G$15:$G$20,2/COUNT(G15:G20))</f>
        <v>52130.761753956933</v>
      </c>
      <c r="H26" s="447">
        <v>52085.855280160467</v>
      </c>
      <c r="L26" s="105">
        <f t="shared" si="3"/>
        <v>42583</v>
      </c>
      <c r="M26" s="1344">
        <v>6</v>
      </c>
      <c r="N26" s="282">
        <v>1</v>
      </c>
      <c r="O26" s="378">
        <f t="shared" si="2"/>
        <v>6</v>
      </c>
      <c r="P26" s="282">
        <v>0.8</v>
      </c>
    </row>
    <row r="27" spans="1:16">
      <c r="A27" s="291" t="str">
        <f>'Sev Template'!A27</f>
        <v>Col E:F is from latest OLF.</v>
      </c>
      <c r="B27" s="285"/>
      <c r="C27" s="285"/>
      <c r="D27" s="285"/>
      <c r="E27" s="285"/>
      <c r="F27" s="290" t="str">
        <f>'Sev Template'!F27</f>
        <v>Selected Severity</v>
      </c>
      <c r="G27" s="337">
        <f>IFERROR(ROUNDUP(MIN(H27*1.1,AVERAGE(G25:G26)),-2),ROUNDUP(AVERAGE(G25:G26),-2))</f>
        <v>51900</v>
      </c>
      <c r="H27" s="447">
        <v>51800</v>
      </c>
      <c r="L27" s="105">
        <f t="shared" si="3"/>
        <v>42614</v>
      </c>
      <c r="M27" s="1344">
        <v>2</v>
      </c>
      <c r="N27" s="282">
        <v>1</v>
      </c>
      <c r="O27" s="378">
        <f t="shared" si="2"/>
        <v>2</v>
      </c>
      <c r="P27" s="282">
        <v>0.8</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42644</v>
      </c>
      <c r="M28" s="1344">
        <v>7</v>
      </c>
      <c r="N28" s="282">
        <v>1</v>
      </c>
      <c r="O28" s="378">
        <f t="shared" si="2"/>
        <v>7</v>
      </c>
      <c r="P28" s="282">
        <v>0.8</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42675</v>
      </c>
      <c r="M29" s="1344">
        <v>7</v>
      </c>
      <c r="N29" s="282">
        <v>1</v>
      </c>
      <c r="O29" s="378">
        <f t="shared" si="2"/>
        <v>7</v>
      </c>
      <c r="P29" s="282">
        <v>0.8</v>
      </c>
    </row>
    <row r="30" spans="1:16">
      <c r="A30" s="285"/>
      <c r="B30" s="285"/>
      <c r="C30" s="285"/>
      <c r="D30" s="285"/>
      <c r="E30" s="285"/>
      <c r="F30" s="290" t="str">
        <f>'Sev Template'!F30</f>
        <v>Converted to Industry Definition &amp; Unlimited</v>
      </c>
      <c r="G30" s="109">
        <f>G27*G28/(1-G29)</f>
        <v>55330.127406085579</v>
      </c>
      <c r="H30" s="447">
        <v>55124.968483645876</v>
      </c>
      <c r="L30" s="105">
        <f t="shared" si="3"/>
        <v>42705</v>
      </c>
      <c r="M30" s="1344">
        <v>4</v>
      </c>
      <c r="N30" s="282">
        <v>1</v>
      </c>
      <c r="O30" s="378">
        <f t="shared" si="2"/>
        <v>4</v>
      </c>
      <c r="P30" s="282">
        <v>0.8</v>
      </c>
    </row>
    <row r="31" spans="1:16">
      <c r="A31" s="285"/>
      <c r="B31" s="285"/>
      <c r="C31" s="285"/>
      <c r="D31" s="285"/>
      <c r="E31" s="285"/>
      <c r="F31" s="290" t="str">
        <f>'Sev Template'!F31</f>
        <v>Industry Trended</v>
      </c>
      <c r="G31" s="337">
        <v>48000</v>
      </c>
      <c r="H31" s="447">
        <v>48100</v>
      </c>
      <c r="L31" s="105">
        <f t="shared" si="3"/>
        <v>42736</v>
      </c>
      <c r="M31" s="1344">
        <v>4</v>
      </c>
      <c r="N31" s="282">
        <v>1</v>
      </c>
      <c r="O31" s="378">
        <f t="shared" si="2"/>
        <v>4</v>
      </c>
      <c r="P31" s="282">
        <v>0.8</v>
      </c>
    </row>
    <row r="32" spans="1:16">
      <c r="A32" s="285"/>
      <c r="B32" s="285"/>
      <c r="C32" s="285"/>
      <c r="D32" s="285"/>
      <c r="E32" s="285"/>
      <c r="F32" s="290" t="s">
        <v>228</v>
      </c>
      <c r="G32" s="107">
        <f>ROUND(G30/G31,2)</f>
        <v>1.1499999999999999</v>
      </c>
      <c r="H32" s="451">
        <v>1.1499999999999999</v>
      </c>
      <c r="L32" s="105">
        <f t="shared" si="3"/>
        <v>42767</v>
      </c>
      <c r="M32" s="1344">
        <v>4</v>
      </c>
      <c r="N32" s="282">
        <v>1</v>
      </c>
      <c r="O32" s="378">
        <f t="shared" si="2"/>
        <v>4</v>
      </c>
      <c r="P32" s="282">
        <v>0.8</v>
      </c>
    </row>
    <row r="33" spans="1:16">
      <c r="A33" s="285"/>
      <c r="B33" s="285"/>
      <c r="C33" s="285"/>
      <c r="D33" s="285"/>
      <c r="E33" s="285"/>
      <c r="F33" s="290" t="s">
        <v>214</v>
      </c>
      <c r="G33" s="106">
        <f>ROUND(G34/G32,2)</f>
        <v>0.74</v>
      </c>
      <c r="H33" s="451">
        <v>0.74</v>
      </c>
      <c r="L33" s="105">
        <f t="shared" si="3"/>
        <v>42795</v>
      </c>
      <c r="M33" s="1344">
        <v>3</v>
      </c>
      <c r="N33" s="282">
        <v>1</v>
      </c>
      <c r="O33" s="378">
        <f t="shared" si="2"/>
        <v>3</v>
      </c>
      <c r="P33" s="282">
        <v>0.8</v>
      </c>
    </row>
    <row r="34" spans="1:16">
      <c r="A34" s="285"/>
      <c r="B34" s="285"/>
      <c r="C34" s="285"/>
      <c r="D34" s="285"/>
      <c r="E34" s="285"/>
      <c r="F34" s="290" t="str">
        <f>'Sev Template'!F34</f>
        <v>Selected ICWG Sev Factor</v>
      </c>
      <c r="G34" s="717">
        <f>INDEX(Summary!$32:$32,1,MATCH($A$1,Summary!$15:$15,0)+1)</f>
        <v>0.85</v>
      </c>
      <c r="H34" s="452">
        <v>0.85</v>
      </c>
      <c r="L34" s="105">
        <f t="shared" si="3"/>
        <v>42826</v>
      </c>
      <c r="M34" s="1344">
        <v>7</v>
      </c>
      <c r="N34" s="282">
        <v>1</v>
      </c>
      <c r="O34" s="378">
        <f t="shared" si="2"/>
        <v>7</v>
      </c>
      <c r="P34" s="282">
        <v>0.8</v>
      </c>
    </row>
    <row r="35" spans="1:16">
      <c r="F35" s="497"/>
      <c r="L35" s="105">
        <f t="shared" si="3"/>
        <v>42856</v>
      </c>
      <c r="M35" s="1344">
        <v>4</v>
      </c>
      <c r="N35" s="282">
        <v>1</v>
      </c>
      <c r="O35" s="378">
        <f t="shared" si="2"/>
        <v>4</v>
      </c>
      <c r="P35" s="282">
        <v>0.8</v>
      </c>
    </row>
    <row r="36" spans="1:16">
      <c r="L36" s="105">
        <f t="shared" si="3"/>
        <v>42887</v>
      </c>
      <c r="M36" s="1344">
        <v>6</v>
      </c>
      <c r="N36" s="282">
        <v>1</v>
      </c>
      <c r="O36" s="378">
        <f t="shared" si="2"/>
        <v>6</v>
      </c>
      <c r="P36" s="282">
        <v>0.8</v>
      </c>
    </row>
    <row r="37" spans="1:16">
      <c r="L37" s="105">
        <f t="shared" si="3"/>
        <v>42917</v>
      </c>
      <c r="M37" s="1344">
        <v>2</v>
      </c>
      <c r="N37" s="282">
        <v>1</v>
      </c>
      <c r="O37" s="378">
        <f t="shared" si="2"/>
        <v>2</v>
      </c>
      <c r="P37" s="282">
        <v>0.8</v>
      </c>
    </row>
    <row r="38" spans="1:16">
      <c r="L38" s="105">
        <f t="shared" si="3"/>
        <v>42948</v>
      </c>
      <c r="M38" s="1344">
        <v>5</v>
      </c>
      <c r="N38" s="282">
        <v>1</v>
      </c>
      <c r="O38" s="378">
        <f t="shared" si="2"/>
        <v>5</v>
      </c>
      <c r="P38" s="282">
        <v>0.8</v>
      </c>
    </row>
    <row r="39" spans="1:16">
      <c r="L39" s="105">
        <f t="shared" si="3"/>
        <v>42979</v>
      </c>
      <c r="M39" s="1344">
        <v>6</v>
      </c>
      <c r="N39" s="282">
        <v>1</v>
      </c>
      <c r="O39" s="378">
        <f t="shared" si="2"/>
        <v>6</v>
      </c>
      <c r="P39" s="282">
        <v>0.8</v>
      </c>
    </row>
    <row r="40" spans="1:16">
      <c r="L40" s="105">
        <f t="shared" si="3"/>
        <v>43009</v>
      </c>
      <c r="M40" s="1344">
        <v>2</v>
      </c>
      <c r="N40" s="282">
        <v>1</v>
      </c>
      <c r="O40" s="378">
        <f t="shared" si="2"/>
        <v>2</v>
      </c>
      <c r="P40" s="282">
        <v>0.8</v>
      </c>
    </row>
    <row r="41" spans="1:16">
      <c r="L41" s="105">
        <f t="shared" si="3"/>
        <v>43040</v>
      </c>
      <c r="M41" s="1344">
        <v>3</v>
      </c>
      <c r="N41" s="282">
        <v>1</v>
      </c>
      <c r="O41" s="378">
        <f t="shared" si="2"/>
        <v>3</v>
      </c>
      <c r="P41" s="282">
        <v>0.8</v>
      </c>
    </row>
    <row r="42" spans="1:16">
      <c r="L42" s="105">
        <f t="shared" si="3"/>
        <v>43070</v>
      </c>
      <c r="M42" s="1344">
        <v>3</v>
      </c>
      <c r="N42" s="282">
        <v>1</v>
      </c>
      <c r="O42" s="378">
        <f t="shared" si="2"/>
        <v>3</v>
      </c>
      <c r="P42" s="282">
        <v>0.8</v>
      </c>
    </row>
    <row r="43" spans="1:16">
      <c r="L43" s="105">
        <f t="shared" si="3"/>
        <v>43101</v>
      </c>
      <c r="M43" s="1344">
        <v>9</v>
      </c>
      <c r="N43" s="282">
        <v>1</v>
      </c>
      <c r="O43" s="378">
        <f t="shared" si="2"/>
        <v>9</v>
      </c>
      <c r="P43" s="282">
        <v>0.55600000000000005</v>
      </c>
    </row>
    <row r="44" spans="1:16">
      <c r="L44" s="105">
        <f t="shared" si="3"/>
        <v>43132</v>
      </c>
      <c r="M44" s="1344">
        <v>6</v>
      </c>
      <c r="N44" s="282">
        <v>1</v>
      </c>
      <c r="O44" s="378">
        <f t="shared" si="2"/>
        <v>6</v>
      </c>
      <c r="P44" s="282">
        <v>0.5</v>
      </c>
    </row>
    <row r="45" spans="1:16">
      <c r="L45" s="105">
        <f t="shared" si="3"/>
        <v>43160</v>
      </c>
      <c r="M45" s="1344">
        <v>6</v>
      </c>
      <c r="N45" s="282">
        <v>1</v>
      </c>
      <c r="O45" s="378">
        <f t="shared" si="2"/>
        <v>6</v>
      </c>
      <c r="P45" s="282">
        <v>0.66700000000000004</v>
      </c>
    </row>
    <row r="46" spans="1:16">
      <c r="L46" s="105">
        <f t="shared" si="3"/>
        <v>43191</v>
      </c>
      <c r="M46" s="1344">
        <v>7</v>
      </c>
      <c r="N46" s="282">
        <v>1</v>
      </c>
      <c r="O46" s="378">
        <f t="shared" si="2"/>
        <v>7</v>
      </c>
      <c r="P46" s="282">
        <v>0.57099999999999995</v>
      </c>
    </row>
    <row r="47" spans="1:16">
      <c r="L47" s="105">
        <f t="shared" si="3"/>
        <v>43221</v>
      </c>
      <c r="M47" s="1344">
        <v>2</v>
      </c>
      <c r="N47" s="282">
        <v>1</v>
      </c>
      <c r="O47" s="378">
        <f t="shared" si="2"/>
        <v>2</v>
      </c>
      <c r="P47" s="282">
        <v>0</v>
      </c>
    </row>
    <row r="48" spans="1:16">
      <c r="L48" s="105">
        <f t="shared" si="3"/>
        <v>43252</v>
      </c>
      <c r="M48" s="1344">
        <v>3</v>
      </c>
      <c r="N48" s="282">
        <v>1.0084033613445378</v>
      </c>
      <c r="O48" s="378">
        <f t="shared" si="2"/>
        <v>3.0252100840336134</v>
      </c>
      <c r="P48" s="282">
        <v>0</v>
      </c>
    </row>
    <row r="49" spans="12:16">
      <c r="L49" s="105">
        <f t="shared" si="3"/>
        <v>43282</v>
      </c>
      <c r="M49" s="1344">
        <v>3</v>
      </c>
      <c r="N49" s="282">
        <v>1.0084033613445376</v>
      </c>
      <c r="O49" s="378">
        <f t="shared" si="2"/>
        <v>3.0252100840336125</v>
      </c>
      <c r="P49" s="282">
        <v>0.66300000000000003</v>
      </c>
    </row>
    <row r="50" spans="12:16">
      <c r="L50" s="105">
        <f t="shared" si="3"/>
        <v>43313</v>
      </c>
      <c r="M50" s="1344">
        <v>8</v>
      </c>
      <c r="N50" s="282">
        <v>1.0162815126050417</v>
      </c>
      <c r="O50" s="378">
        <f t="shared" si="2"/>
        <v>8.1302521008403339</v>
      </c>
      <c r="P50" s="282">
        <v>0.623</v>
      </c>
    </row>
    <row r="51" spans="12:16">
      <c r="L51" s="105">
        <f t="shared" si="3"/>
        <v>43344</v>
      </c>
      <c r="M51" s="1344">
        <v>4</v>
      </c>
      <c r="N51" s="282">
        <v>1.0085236384630185</v>
      </c>
      <c r="O51" s="378">
        <f t="shared" si="2"/>
        <v>4.034094553852074</v>
      </c>
      <c r="P51" s="282">
        <v>0.748</v>
      </c>
    </row>
    <row r="52" spans="12:16">
      <c r="L52" s="105">
        <f t="shared" si="3"/>
        <v>43374</v>
      </c>
      <c r="M52" s="1344">
        <v>6</v>
      </c>
      <c r="N52" s="282">
        <v>1.0085236384630185</v>
      </c>
      <c r="O52" s="378">
        <f t="shared" si="2"/>
        <v>6.0511418307781106</v>
      </c>
      <c r="P52" s="282">
        <v>0.84299999999999997</v>
      </c>
    </row>
    <row r="53" spans="12:16">
      <c r="L53" s="105">
        <f t="shared" si="3"/>
        <v>43405</v>
      </c>
      <c r="M53" s="1344">
        <v>3</v>
      </c>
      <c r="N53" s="282">
        <v>1.0229311190124901</v>
      </c>
      <c r="O53" s="378">
        <f t="shared" si="2"/>
        <v>3.0687933570374701</v>
      </c>
      <c r="P53" s="282">
        <v>0.66900000000000004</v>
      </c>
    </row>
    <row r="54" spans="12:16">
      <c r="L54" s="105">
        <f t="shared" si="3"/>
        <v>43435</v>
      </c>
      <c r="M54" s="1344">
        <v>2</v>
      </c>
      <c r="N54" s="282">
        <v>1.0158274306860147</v>
      </c>
      <c r="O54" s="378">
        <f t="shared" si="2"/>
        <v>2.0316548613720293</v>
      </c>
      <c r="P54" s="282">
        <v>1.004</v>
      </c>
    </row>
    <row r="55" spans="12:16">
      <c r="L55" s="105">
        <f t="shared" si="3"/>
        <v>43466</v>
      </c>
      <c r="M55" s="1344">
        <v>7</v>
      </c>
      <c r="N55" s="282">
        <v>1.0227851528140008</v>
      </c>
      <c r="O55" s="378">
        <f t="shared" si="2"/>
        <v>7.1594960696980063</v>
      </c>
      <c r="P55" s="282">
        <v>0.71899999999999997</v>
      </c>
    </row>
    <row r="56" spans="12:16">
      <c r="L56" s="105">
        <f t="shared" si="3"/>
        <v>43497</v>
      </c>
      <c r="M56" s="1344">
        <v>4</v>
      </c>
      <c r="N56" s="282">
        <v>1.0367005970699743</v>
      </c>
      <c r="O56" s="378">
        <f t="shared" si="2"/>
        <v>4.1468023882798972</v>
      </c>
      <c r="P56" s="282">
        <v>1.008</v>
      </c>
    </row>
    <row r="57" spans="12:16">
      <c r="L57" s="105">
        <f t="shared" si="3"/>
        <v>43525</v>
      </c>
      <c r="M57" s="1344">
        <v>3</v>
      </c>
      <c r="N57" s="282">
        <v>1.0367005970699741</v>
      </c>
      <c r="O57" s="378">
        <f t="shared" si="2"/>
        <v>3.1101017912099223</v>
      </c>
      <c r="P57" s="282">
        <v>0.33400000000000002</v>
      </c>
    </row>
    <row r="58" spans="12:16">
      <c r="L58" s="105">
        <f t="shared" si="3"/>
        <v>43556</v>
      </c>
      <c r="M58" s="1344">
        <v>10</v>
      </c>
      <c r="N58" s="282">
        <v>1.0496593545333486</v>
      </c>
      <c r="O58" s="378">
        <f t="shared" si="2"/>
        <v>10.496593545333486</v>
      </c>
      <c r="P58" s="282">
        <v>0.69899999999999995</v>
      </c>
    </row>
    <row r="59" spans="12:16">
      <c r="L59" s="105">
        <f t="shared" si="3"/>
        <v>43586</v>
      </c>
      <c r="M59" s="1344">
        <v>5</v>
      </c>
      <c r="N59" s="282">
        <v>1.0626181119967228</v>
      </c>
      <c r="O59" s="378">
        <f t="shared" si="2"/>
        <v>5.313090559983614</v>
      </c>
      <c r="P59" s="282">
        <v>0.39400000000000002</v>
      </c>
    </row>
    <row r="60" spans="12:16">
      <c r="L60" s="105">
        <f t="shared" si="3"/>
        <v>43617</v>
      </c>
      <c r="M60" s="1344">
        <v>3</v>
      </c>
      <c r="N60" s="282">
        <v>1.0689810947032901</v>
      </c>
      <c r="O60" s="378">
        <f t="shared" si="2"/>
        <v>3.2069432841098702</v>
      </c>
      <c r="P60" s="282">
        <v>0.97299999999999998</v>
      </c>
    </row>
    <row r="61" spans="12:16">
      <c r="L61" s="105">
        <f t="shared" si="3"/>
        <v>43647</v>
      </c>
      <c r="M61" s="1344">
        <v>2</v>
      </c>
      <c r="N61" s="282">
        <v>1.075420739852105</v>
      </c>
      <c r="O61" s="378">
        <f t="shared" si="2"/>
        <v>2.1508414797042099</v>
      </c>
      <c r="P61" s="282">
        <v>1.994</v>
      </c>
    </row>
    <row r="62" spans="12:16">
      <c r="L62" s="105">
        <f t="shared" si="3"/>
        <v>43678</v>
      </c>
      <c r="M62" s="1344">
        <v>11</v>
      </c>
      <c r="N62" s="282">
        <v>1.0213493060047925</v>
      </c>
      <c r="O62" s="378">
        <f t="shared" si="2"/>
        <v>11.234842366052717</v>
      </c>
      <c r="P62" s="282">
        <v>0.997</v>
      </c>
    </row>
    <row r="63" spans="12:16">
      <c r="L63" s="105">
        <f>EDATE(L62,1)</f>
        <v>43709</v>
      </c>
      <c r="M63" s="1344">
        <v>7</v>
      </c>
      <c r="N63" s="282">
        <v>1.0270234688159305</v>
      </c>
      <c r="O63" s="378">
        <f t="shared" si="2"/>
        <v>7.1891642817115136</v>
      </c>
      <c r="P63" s="282">
        <v>0.85499999999999998</v>
      </c>
    </row>
    <row r="64" spans="12:16">
      <c r="L64" s="105">
        <f>EDATE(L63,1)</f>
        <v>43739</v>
      </c>
      <c r="M64" s="1344">
        <v>6</v>
      </c>
      <c r="N64" s="282">
        <v>0.95619426407000407</v>
      </c>
      <c r="O64" s="378">
        <f t="shared" si="2"/>
        <v>5.7371655844200244</v>
      </c>
      <c r="P64" s="282">
        <v>0.8</v>
      </c>
    </row>
    <row r="65" spans="12:16">
      <c r="L65" s="105">
        <f>EDATE(L64,1)</f>
        <v>43770</v>
      </c>
      <c r="M65" s="1344">
        <v>5</v>
      </c>
      <c r="N65" s="282">
        <v>0.86392990525623159</v>
      </c>
      <c r="O65" s="378">
        <f t="shared" si="2"/>
        <v>4.3196495262811583</v>
      </c>
      <c r="P65" s="282">
        <v>0.8</v>
      </c>
    </row>
    <row r="66" spans="12:16">
      <c r="L66" s="105">
        <f>EDATE(L65,1)</f>
        <v>43800</v>
      </c>
      <c r="M66" s="1344">
        <v>2</v>
      </c>
      <c r="N66" s="282">
        <v>1.1087100450788296</v>
      </c>
      <c r="O66" s="378">
        <f t="shared" si="2"/>
        <v>2.2174200901576593</v>
      </c>
      <c r="P66" s="282">
        <v>0.8</v>
      </c>
    </row>
    <row r="67" spans="12:16">
      <c r="L67" s="498"/>
      <c r="O67" s="378"/>
    </row>
    <row r="69" spans="12:16">
      <c r="O69" s="498" t="s">
        <v>220</v>
      </c>
      <c r="P69" s="494">
        <f>SUMPRODUCT($O$7:$O$66,$P$7:$P$66)/SUM($O$7:$O$66)</f>
        <v>0.75896370285497627</v>
      </c>
    </row>
    <row r="70" spans="12:16">
      <c r="O70" s="493" t="s">
        <v>351</v>
      </c>
      <c r="P70" s="494">
        <f>SUMPRODUCT($O$31:$O$66,$P$31:$P$66)/SUM($O$31:$O$66)</f>
        <v>0.73781684260047287</v>
      </c>
    </row>
    <row r="71" spans="12:16">
      <c r="O71" s="493" t="s">
        <v>350</v>
      </c>
      <c r="P71" s="494">
        <f>SUMPRODUCT($O$43:$O$66,$P$43:$P$66)/SUM($O$43:$O$66)</f>
        <v>0.71356684763448763</v>
      </c>
    </row>
    <row r="72" spans="12:16">
      <c r="O72" s="493" t="s">
        <v>352</v>
      </c>
      <c r="P72" s="494">
        <f>SUMPRODUCT($O$55:$O$66,$P$55:$P$66)/SUM($O$55:$O$66)</f>
        <v>0.8203314505504703</v>
      </c>
    </row>
    <row r="73" spans="12:16">
      <c r="O73" s="493" t="s">
        <v>353</v>
      </c>
      <c r="P73" s="494">
        <f>SUMPRODUCT($O$60:$O$65,$P$60:$P$65)/SUM($O$60:$O$65)</f>
        <v>0.96937972586875443</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66336E0E-D3CE-4BCD-8706-2E622954FB7A}">
      <selection activeCell="F7" sqref="F7: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2D067A2B-544F-4687-B463-591ABEF3DC76}" printArea="1">
      <selection activeCell="G31" sqref="G31"/>
      <pageMargins left="0.7" right="0.7" top="0.75" bottom="0.75" header="0.3" footer="0.3"/>
      <pageSetup orientation="portrait" blackAndWhite="1" r:id="rId4"/>
    </customSheetView>
    <customSheetView guid="{DEED4BF7-CD74-46B8-9246-650AA2D336A3}" printArea="1">
      <selection activeCell="L1" sqref="L1"/>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1A9FFAA3-8773-4515-8E34-9D2DD27FCA39}" printArea="1">
      <selection sqref="A1:XFD1048576"/>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4C13BEF0-D969-4F7C-9C90-218A9EA7683E}" printArea="1" topLeftCell="A4">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77"/>
  <sheetViews>
    <sheetView workbookViewId="0">
      <selection activeCell="G44" sqref="G44"/>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22</v>
      </c>
      <c r="B1" s="446"/>
      <c r="C1" s="285"/>
      <c r="D1" s="285"/>
      <c r="E1" s="286" t="str">
        <f>'Sev Template'!E1</f>
        <v>Wtd</v>
      </c>
      <c r="F1" s="286" t="str">
        <f>'Sev Template'!F1</f>
        <v>Wtd</v>
      </c>
      <c r="G1" s="285"/>
      <c r="I1" s="189"/>
      <c r="L1" s="1485" t="s">
        <v>779</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1469">
        <v>2389</v>
      </c>
      <c r="C7" s="1469">
        <v>42</v>
      </c>
      <c r="D7" s="109">
        <f t="shared" si="0"/>
        <v>56880.952380952382</v>
      </c>
      <c r="E7" s="1470">
        <v>1.1266102733300187</v>
      </c>
      <c r="F7" s="1470">
        <v>1.0576639283533371</v>
      </c>
      <c r="G7" s="109">
        <f t="shared" si="1"/>
        <v>67777.923530255779</v>
      </c>
      <c r="L7" s="1476">
        <v>42248</v>
      </c>
      <c r="M7" s="1477">
        <v>7</v>
      </c>
      <c r="N7" s="1470">
        <v>1</v>
      </c>
      <c r="O7" s="378">
        <f t="shared" ref="O7:O66" si="2">M7*N7</f>
        <v>7</v>
      </c>
      <c r="P7" s="1470">
        <v>0.82499999999999996</v>
      </c>
    </row>
    <row r="8" spans="1:16">
      <c r="A8" s="287" t="str">
        <f>'Sev Template'!A8</f>
        <v>2016:T2</v>
      </c>
      <c r="B8" s="1469">
        <v>2078</v>
      </c>
      <c r="C8" s="1469">
        <v>59</v>
      </c>
      <c r="D8" s="109">
        <f t="shared" si="0"/>
        <v>35220.338983050846</v>
      </c>
      <c r="E8" s="1470">
        <v>1.1193018565976387</v>
      </c>
      <c r="F8" s="1470">
        <v>1.0517758334182881</v>
      </c>
      <c r="G8" s="109">
        <f t="shared" si="1"/>
        <v>41463.307598282496</v>
      </c>
      <c r="L8" s="105">
        <f t="shared" ref="L8:L62" si="3">EDATE(L7,1)</f>
        <v>42278</v>
      </c>
      <c r="M8" s="1477">
        <v>8</v>
      </c>
      <c r="N8" s="1470">
        <v>1</v>
      </c>
      <c r="O8" s="378">
        <f t="shared" si="2"/>
        <v>8</v>
      </c>
      <c r="P8" s="1470">
        <v>0.82499999999999996</v>
      </c>
    </row>
    <row r="9" spans="1:16">
      <c r="A9" s="287" t="str">
        <f>'Sev Template'!A9</f>
        <v>2016:T3</v>
      </c>
      <c r="B9" s="1469">
        <v>3785</v>
      </c>
      <c r="C9" s="1469">
        <v>56</v>
      </c>
      <c r="D9" s="109">
        <f t="shared" si="0"/>
        <v>67589.28571428571</v>
      </c>
      <c r="E9" s="1470">
        <v>1.1098680798391247</v>
      </c>
      <c r="F9" s="1470">
        <v>1.0454365115813933</v>
      </c>
      <c r="G9" s="109">
        <f t="shared" si="1"/>
        <v>78423.619336860094</v>
      </c>
      <c r="L9" s="105">
        <f t="shared" si="3"/>
        <v>42309</v>
      </c>
      <c r="M9" s="1477">
        <v>11</v>
      </c>
      <c r="N9" s="1470">
        <v>1</v>
      </c>
      <c r="O9" s="378">
        <f t="shared" si="2"/>
        <v>11</v>
      </c>
      <c r="P9" s="1470">
        <v>0.82499999999999996</v>
      </c>
    </row>
    <row r="10" spans="1:16">
      <c r="A10" s="287" t="str">
        <f>'Sev Template'!A10</f>
        <v>2017:T1</v>
      </c>
      <c r="B10" s="1469">
        <v>3418</v>
      </c>
      <c r="C10" s="1469">
        <v>55</v>
      </c>
      <c r="D10" s="109">
        <f t="shared" si="0"/>
        <v>62145.454545454551</v>
      </c>
      <c r="E10" s="1470">
        <v>1.0986995947575944</v>
      </c>
      <c r="F10" s="1470">
        <v>1.0374764236013176</v>
      </c>
      <c r="G10" s="109">
        <f t="shared" si="1"/>
        <v>70838.045412504958</v>
      </c>
      <c r="L10" s="105">
        <f t="shared" si="3"/>
        <v>42339</v>
      </c>
      <c r="M10" s="1477">
        <v>5</v>
      </c>
      <c r="N10" s="1470">
        <v>1</v>
      </c>
      <c r="O10" s="378">
        <f t="shared" si="2"/>
        <v>5</v>
      </c>
      <c r="P10" s="1470">
        <v>0.82499999999999996</v>
      </c>
    </row>
    <row r="11" spans="1:16">
      <c r="A11" s="287" t="str">
        <f>'Sev Template'!A11</f>
        <v>2017:T2</v>
      </c>
      <c r="B11" s="1469">
        <v>2796</v>
      </c>
      <c r="C11" s="1469">
        <v>61</v>
      </c>
      <c r="D11" s="109">
        <f t="shared" si="0"/>
        <v>45836.065573770487</v>
      </c>
      <c r="E11" s="1470">
        <v>1.0862101925783645</v>
      </c>
      <c r="F11" s="1470">
        <v>1.0297315647705412</v>
      </c>
      <c r="G11" s="109">
        <f t="shared" si="1"/>
        <v>51267.864916073937</v>
      </c>
      <c r="L11" s="105">
        <f t="shared" si="3"/>
        <v>42370</v>
      </c>
      <c r="M11" s="1477">
        <v>17</v>
      </c>
      <c r="N11" s="1470">
        <v>1</v>
      </c>
      <c r="O11" s="378">
        <f t="shared" si="2"/>
        <v>17</v>
      </c>
      <c r="P11" s="1470">
        <v>0.82499999999999996</v>
      </c>
    </row>
    <row r="12" spans="1:16">
      <c r="A12" s="287" t="str">
        <f>'Sev Template'!A12</f>
        <v>2017:T3</v>
      </c>
      <c r="B12" s="1469">
        <v>3491</v>
      </c>
      <c r="C12" s="1469">
        <v>56</v>
      </c>
      <c r="D12" s="109">
        <f t="shared" si="0"/>
        <v>62339.285714285717</v>
      </c>
      <c r="E12" s="1470">
        <v>1.078108318264964</v>
      </c>
      <c r="F12" s="1470">
        <v>1.024855783435803</v>
      </c>
      <c r="G12" s="109">
        <f t="shared" si="1"/>
        <v>68879.022466036404</v>
      </c>
      <c r="L12" s="105">
        <f t="shared" si="3"/>
        <v>42401</v>
      </c>
      <c r="M12" s="1477">
        <v>7</v>
      </c>
      <c r="N12" s="1470">
        <v>1</v>
      </c>
      <c r="O12" s="378">
        <f t="shared" si="2"/>
        <v>7</v>
      </c>
      <c r="P12" s="1470">
        <v>0.82499999999999996</v>
      </c>
    </row>
    <row r="13" spans="1:16">
      <c r="A13" s="287" t="str">
        <f>'Sev Template'!A13</f>
        <v>2018:T1</v>
      </c>
      <c r="B13" s="1469">
        <v>3067</v>
      </c>
      <c r="C13" s="1469">
        <v>53</v>
      </c>
      <c r="D13" s="109">
        <f t="shared" si="0"/>
        <v>57867.924528301883</v>
      </c>
      <c r="E13" s="1470">
        <v>1.0683420007609081</v>
      </c>
      <c r="F13" s="1470">
        <v>1.0206542610114246</v>
      </c>
      <c r="G13" s="109">
        <f t="shared" si="1"/>
        <v>63099.637160509024</v>
      </c>
      <c r="L13" s="105">
        <f t="shared" si="3"/>
        <v>42430</v>
      </c>
      <c r="M13" s="1477">
        <v>6</v>
      </c>
      <c r="N13" s="1470">
        <v>1</v>
      </c>
      <c r="O13" s="378">
        <f t="shared" si="2"/>
        <v>6</v>
      </c>
      <c r="P13" s="1470">
        <v>0.82499999999999996</v>
      </c>
    </row>
    <row r="14" spans="1:16">
      <c r="A14" s="287" t="str">
        <f>'Sev Template'!A14</f>
        <v>2018:T2</v>
      </c>
      <c r="B14" s="1469">
        <v>2856</v>
      </c>
      <c r="C14" s="1469">
        <v>60</v>
      </c>
      <c r="D14" s="109">
        <f t="shared" si="0"/>
        <v>47600</v>
      </c>
      <c r="E14" s="1470">
        <v>1.0615639904505869</v>
      </c>
      <c r="F14" s="1470">
        <v>1.0180462722890418</v>
      </c>
      <c r="G14" s="109">
        <f t="shared" si="1"/>
        <v>51442.332131866198</v>
      </c>
      <c r="L14" s="105">
        <f t="shared" si="3"/>
        <v>42461</v>
      </c>
      <c r="M14" s="1477">
        <v>12</v>
      </c>
      <c r="N14" s="1470">
        <v>1</v>
      </c>
      <c r="O14" s="378">
        <f t="shared" si="2"/>
        <v>12</v>
      </c>
      <c r="P14" s="1470">
        <v>0.82499999999999996</v>
      </c>
    </row>
    <row r="15" spans="1:16">
      <c r="A15" s="287" t="str">
        <f>'Sev Template'!A15</f>
        <v>2018:T3</v>
      </c>
      <c r="B15" s="1469">
        <v>5021</v>
      </c>
      <c r="C15" s="1469">
        <v>67</v>
      </c>
      <c r="D15" s="109">
        <f t="shared" si="0"/>
        <v>74940.298507462692</v>
      </c>
      <c r="E15" s="1470">
        <v>1.0527068545306542</v>
      </c>
      <c r="F15" s="1470">
        <v>1.0154137622414636</v>
      </c>
      <c r="G15" s="109">
        <f t="shared" si="1"/>
        <v>80106.160180050254</v>
      </c>
      <c r="L15" s="105">
        <f t="shared" si="3"/>
        <v>42491</v>
      </c>
      <c r="M15" s="1477">
        <v>16</v>
      </c>
      <c r="N15" s="1470">
        <v>1</v>
      </c>
      <c r="O15" s="378">
        <f t="shared" si="2"/>
        <v>16</v>
      </c>
      <c r="P15" s="1470">
        <v>0.82499999999999996</v>
      </c>
    </row>
    <row r="16" spans="1:16">
      <c r="A16" s="287" t="str">
        <f>'Sev Template'!A16</f>
        <v>2019:T1</v>
      </c>
      <c r="B16" s="1469">
        <v>4574</v>
      </c>
      <c r="C16" s="1469">
        <v>67</v>
      </c>
      <c r="D16" s="109">
        <f t="shared" si="0"/>
        <v>68268.656716417914</v>
      </c>
      <c r="E16" s="1470">
        <v>1.0388561643751388</v>
      </c>
      <c r="F16" s="1470">
        <v>1.0112142339262491</v>
      </c>
      <c r="G16" s="109">
        <f t="shared" si="1"/>
        <v>71716.643078696987</v>
      </c>
      <c r="L16" s="105">
        <f t="shared" si="3"/>
        <v>42522</v>
      </c>
      <c r="M16" s="1477">
        <v>13</v>
      </c>
      <c r="N16" s="1470">
        <v>1</v>
      </c>
      <c r="O16" s="378">
        <f t="shared" si="2"/>
        <v>13</v>
      </c>
      <c r="P16" s="1470">
        <v>0.82499999999999996</v>
      </c>
    </row>
    <row r="17" spans="1:16">
      <c r="A17" s="287" t="str">
        <f>'Sev Template'!A17</f>
        <v>2019:T2</v>
      </c>
      <c r="B17" s="1469">
        <v>4398</v>
      </c>
      <c r="C17" s="1469">
        <v>63</v>
      </c>
      <c r="D17" s="109">
        <f t="shared" si="0"/>
        <v>69809.523809523816</v>
      </c>
      <c r="E17" s="1470">
        <v>1.0304605264481241</v>
      </c>
      <c r="F17" s="1470">
        <v>1.0085964528835554</v>
      </c>
      <c r="G17" s="109">
        <f t="shared" si="1"/>
        <v>72554.352735073218</v>
      </c>
      <c r="L17" s="105">
        <f t="shared" si="3"/>
        <v>42552</v>
      </c>
      <c r="M17" s="1477">
        <v>11</v>
      </c>
      <c r="N17" s="1470">
        <v>1</v>
      </c>
      <c r="O17" s="378">
        <f t="shared" si="2"/>
        <v>11</v>
      </c>
      <c r="P17" s="1470">
        <v>0.82499999999999996</v>
      </c>
    </row>
    <row r="18" spans="1:16">
      <c r="A18" s="287" t="str">
        <f>'Sev Template'!A18</f>
        <v>2019:T3</v>
      </c>
      <c r="B18" s="1469">
        <v>4765</v>
      </c>
      <c r="C18" s="1469">
        <v>84</v>
      </c>
      <c r="D18" s="109">
        <f t="shared" si="0"/>
        <v>56726.190476190473</v>
      </c>
      <c r="E18" s="1470">
        <v>1.0218182084749545</v>
      </c>
      <c r="F18" s="1470">
        <v>1.0061628331597143</v>
      </c>
      <c r="G18" s="109">
        <f t="shared" si="1"/>
        <v>58321.075889495034</v>
      </c>
      <c r="L18" s="105">
        <f t="shared" si="3"/>
        <v>42583</v>
      </c>
      <c r="M18" s="1477">
        <v>19</v>
      </c>
      <c r="N18" s="1470">
        <v>1</v>
      </c>
      <c r="O18" s="378">
        <f t="shared" si="2"/>
        <v>19</v>
      </c>
      <c r="P18" s="1470">
        <v>0.82499999999999996</v>
      </c>
    </row>
    <row r="19" spans="1:16">
      <c r="A19" s="287" t="str">
        <f>'Sev Template'!A19</f>
        <v>2020:T1</v>
      </c>
      <c r="B19" s="1469">
        <v>2779</v>
      </c>
      <c r="C19" s="1469">
        <v>42</v>
      </c>
      <c r="D19" s="109">
        <f t="shared" si="0"/>
        <v>66166.666666666672</v>
      </c>
      <c r="E19" s="1470">
        <v>1.0094680653219024</v>
      </c>
      <c r="F19" s="1470">
        <v>1.0026067730730217</v>
      </c>
      <c r="G19" s="109">
        <f t="shared" si="1"/>
        <v>66967.251539764256</v>
      </c>
      <c r="L19" s="105">
        <f t="shared" si="3"/>
        <v>42614</v>
      </c>
      <c r="M19" s="1477">
        <v>15</v>
      </c>
      <c r="N19" s="1470">
        <v>1</v>
      </c>
      <c r="O19" s="378">
        <f t="shared" si="2"/>
        <v>15</v>
      </c>
      <c r="P19" s="1470">
        <v>0.82499999999999996</v>
      </c>
    </row>
    <row r="20" spans="1:16">
      <c r="A20" s="1479" t="str">
        <f>'Sev Template'!A20</f>
        <v>2020:T2</v>
      </c>
      <c r="B20" s="1469">
        <v>5435</v>
      </c>
      <c r="C20" s="1469">
        <v>66</v>
      </c>
      <c r="D20" s="109">
        <f t="shared" si="0"/>
        <v>82348.484848484848</v>
      </c>
      <c r="E20" s="1470">
        <v>0.99940134858015806</v>
      </c>
      <c r="F20" s="1470">
        <v>0.99966713920898409</v>
      </c>
      <c r="G20" s="109">
        <f t="shared" si="1"/>
        <v>82271.792638686558</v>
      </c>
      <c r="L20" s="105">
        <f t="shared" si="3"/>
        <v>42644</v>
      </c>
      <c r="M20" s="1477">
        <v>16</v>
      </c>
      <c r="N20" s="1470">
        <v>1</v>
      </c>
      <c r="O20" s="378">
        <f t="shared" si="2"/>
        <v>16</v>
      </c>
      <c r="P20" s="1470">
        <v>0.82499999999999996</v>
      </c>
    </row>
    <row r="21" spans="1:16">
      <c r="A21" s="285"/>
      <c r="L21" s="105">
        <f t="shared" si="3"/>
        <v>42675</v>
      </c>
      <c r="M21" s="1477">
        <v>14</v>
      </c>
      <c r="N21" s="1470">
        <v>1</v>
      </c>
      <c r="O21" s="378">
        <f t="shared" si="2"/>
        <v>14</v>
      </c>
      <c r="P21" s="1470">
        <v>0.82499999999999996</v>
      </c>
    </row>
    <row r="22" spans="1:16">
      <c r="A22" s="287" t="str">
        <f>'Sev Template'!A22</f>
        <v>Total</v>
      </c>
      <c r="B22" s="109">
        <f>SUM(B4:B21)</f>
        <v>50852</v>
      </c>
      <c r="C22" s="109">
        <f>SUM(C4:C21)</f>
        <v>831</v>
      </c>
      <c r="D22" s="109">
        <f>B22/C22*1000</f>
        <v>61193.742478941036</v>
      </c>
      <c r="L22" s="105">
        <f t="shared" si="3"/>
        <v>42705</v>
      </c>
      <c r="M22" s="1477">
        <v>11</v>
      </c>
      <c r="N22" s="1470">
        <v>1</v>
      </c>
      <c r="O22" s="378">
        <f t="shared" si="2"/>
        <v>11</v>
      </c>
      <c r="P22" s="1470">
        <v>0.82499999999999996</v>
      </c>
    </row>
    <row r="23" spans="1:16">
      <c r="G23" s="500" t="str">
        <f>'Sev Template'!G23</f>
        <v>Proposed CD6</v>
      </c>
      <c r="H23" s="500" t="s">
        <v>277</v>
      </c>
      <c r="L23" s="105">
        <f t="shared" si="3"/>
        <v>42736</v>
      </c>
      <c r="M23" s="1477">
        <v>14</v>
      </c>
      <c r="N23" s="1470">
        <v>1</v>
      </c>
      <c r="O23" s="378">
        <f t="shared" si="2"/>
        <v>14</v>
      </c>
      <c r="P23" s="1470">
        <v>0.82499999999999996</v>
      </c>
    </row>
    <row r="24" spans="1:16">
      <c r="A24" s="289" t="str">
        <f>'Sev Template'!A24</f>
        <v>Notes:</v>
      </c>
      <c r="B24" s="285"/>
      <c r="C24" s="285"/>
      <c r="D24" s="285"/>
      <c r="E24" s="285"/>
      <c r="F24" s="290" t="str">
        <f>'Sev Template'!F24</f>
        <v>Wtd Avg</v>
      </c>
      <c r="G24" s="109">
        <f>SUMPRODUCT(G4:G20,$C$4:$C$20)/$C$22</f>
        <v>66041.870188574641</v>
      </c>
      <c r="H24" s="447">
        <v>65983.743963735353</v>
      </c>
      <c r="L24" s="105">
        <f t="shared" si="3"/>
        <v>42767</v>
      </c>
      <c r="M24" s="1477">
        <v>16</v>
      </c>
      <c r="N24" s="1470">
        <v>1.0013729485369989</v>
      </c>
      <c r="O24" s="378">
        <f t="shared" si="2"/>
        <v>16.021967176591982</v>
      </c>
      <c r="P24" s="1470">
        <v>0.82499999999999996</v>
      </c>
    </row>
    <row r="25" spans="1:16">
      <c r="A25" s="291" t="str">
        <f>'Sev Template'!A25</f>
        <v>Onleveling to AAD of 7/1/20</v>
      </c>
      <c r="B25" s="285"/>
      <c r="C25" s="285"/>
      <c r="D25" s="285"/>
      <c r="E25" s="285"/>
      <c r="F25" s="290" t="str">
        <f>'Sev Template'!F25</f>
        <v>6-Wtd Avg</v>
      </c>
      <c r="G25" s="109">
        <f>SUMPRODUCT(G15:G20,$C$15:$C$20)/SUM($C$15:$C$20)</f>
        <v>71682.738545467029</v>
      </c>
      <c r="H25" s="447">
        <v>71638.923229081833</v>
      </c>
      <c r="L25" s="105">
        <f t="shared" si="3"/>
        <v>42795</v>
      </c>
      <c r="M25" s="1477">
        <v>14</v>
      </c>
      <c r="N25" s="1470">
        <v>1.002747782061683</v>
      </c>
      <c r="O25" s="378">
        <f t="shared" si="2"/>
        <v>14.038468948863562</v>
      </c>
      <c r="P25" s="1470">
        <v>0.82499999999999996</v>
      </c>
    </row>
    <row r="26" spans="1:16">
      <c r="A26" s="291" t="s">
        <v>477</v>
      </c>
      <c r="B26" s="285"/>
      <c r="C26" s="285"/>
      <c r="D26" s="285"/>
      <c r="E26" s="285"/>
      <c r="F26" s="290" t="str">
        <f>'Sev Template'!F26</f>
        <v>6-Trimmean</v>
      </c>
      <c r="G26" s="109">
        <f>TRIMMEAN($G$15:$G$20,2/COUNT(G15:G20))</f>
        <v>72836.101883396186</v>
      </c>
      <c r="H26" s="447">
        <v>72780.621332942523</v>
      </c>
      <c r="L26" s="105">
        <f t="shared" si="3"/>
        <v>42826</v>
      </c>
      <c r="M26" s="1477">
        <v>11</v>
      </c>
      <c r="N26" s="1470">
        <v>1.0041245031620434</v>
      </c>
      <c r="O26" s="378">
        <f t="shared" si="2"/>
        <v>11.045369534782477</v>
      </c>
      <c r="P26" s="1470">
        <v>0.82499999999999996</v>
      </c>
    </row>
    <row r="27" spans="1:16">
      <c r="A27" s="291" t="str">
        <f>'Sev Template'!A27</f>
        <v>Col E:F is from latest OLF.</v>
      </c>
      <c r="B27" s="285"/>
      <c r="C27" s="285"/>
      <c r="D27" s="285"/>
      <c r="E27" s="285"/>
      <c r="F27" s="290" t="str">
        <f>'Sev Template'!F27</f>
        <v>Selected Severity</v>
      </c>
      <c r="G27" s="337">
        <f>IFERROR(ROUNDUP(MIN(H27*1.1,AVERAGE(G25:G26)),-2),ROUNDUP(AVERAGE(G25:G26),-2))</f>
        <v>72300</v>
      </c>
      <c r="H27" s="447">
        <v>72300</v>
      </c>
      <c r="L27" s="105">
        <f t="shared" si="3"/>
        <v>42856</v>
      </c>
      <c r="M27" s="1477">
        <v>19</v>
      </c>
      <c r="N27" s="1470">
        <v>1.0055031144296245</v>
      </c>
      <c r="O27" s="378">
        <f t="shared" si="2"/>
        <v>19.104559174162866</v>
      </c>
      <c r="P27" s="1470">
        <v>0.82499999999999996</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477">
        <v>16</v>
      </c>
      <c r="N28" s="1470">
        <v>1.0068836184595285</v>
      </c>
      <c r="O28" s="378">
        <f t="shared" si="2"/>
        <v>16.110137895352455</v>
      </c>
      <c r="P28" s="1470">
        <v>0.82499999999999996</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42917</v>
      </c>
      <c r="M29" s="1477">
        <v>13</v>
      </c>
      <c r="N29" s="1470">
        <v>1.0082660178504206</v>
      </c>
      <c r="O29" s="378">
        <f t="shared" si="2"/>
        <v>13.107458232055468</v>
      </c>
      <c r="P29" s="1470">
        <v>0.82499999999999996</v>
      </c>
    </row>
    <row r="30" spans="1:16">
      <c r="A30" s="285"/>
      <c r="B30" s="285"/>
      <c r="C30" s="285"/>
      <c r="D30" s="285"/>
      <c r="E30" s="285"/>
      <c r="F30" s="290" t="str">
        <f>'Sev Template'!F30</f>
        <v>Converted to Industry Definition &amp; Unlimited</v>
      </c>
      <c r="G30" s="109">
        <f>G27*G28/(1-G29)</f>
        <v>77078.385577263718</v>
      </c>
      <c r="H30" s="447">
        <v>76940.83438933584</v>
      </c>
      <c r="L30" s="105">
        <f t="shared" si="3"/>
        <v>42948</v>
      </c>
      <c r="M30" s="1477">
        <v>13</v>
      </c>
      <c r="N30" s="1470">
        <v>1.009650315204534</v>
      </c>
      <c r="O30" s="378">
        <f t="shared" si="2"/>
        <v>13.125454097658942</v>
      </c>
      <c r="P30" s="1470">
        <v>0.82499999999999996</v>
      </c>
    </row>
    <row r="31" spans="1:16">
      <c r="A31" s="285"/>
      <c r="B31" s="285"/>
      <c r="C31" s="285"/>
      <c r="D31" s="285"/>
      <c r="E31" s="285"/>
      <c r="F31" s="290" t="str">
        <f>'Sev Template'!F31</f>
        <v>Industry Trended</v>
      </c>
      <c r="G31" s="337">
        <v>71900</v>
      </c>
      <c r="H31" s="447">
        <v>71800</v>
      </c>
      <c r="L31" s="105">
        <f t="shared" si="3"/>
        <v>42979</v>
      </c>
      <c r="M31" s="1477">
        <v>19</v>
      </c>
      <c r="N31" s="1470">
        <v>1.0112099216317476</v>
      </c>
      <c r="O31" s="378">
        <f t="shared" si="2"/>
        <v>19.212988511003203</v>
      </c>
      <c r="P31" s="1470">
        <v>0.82499999999999996</v>
      </c>
    </row>
    <row r="32" spans="1:16">
      <c r="A32" s="285"/>
      <c r="B32" s="285"/>
      <c r="C32" s="285"/>
      <c r="D32" s="285"/>
      <c r="E32" s="285"/>
      <c r="F32" s="290" t="s">
        <v>228</v>
      </c>
      <c r="G32" s="107">
        <f>ROUND(G30/G31,2)</f>
        <v>1.07</v>
      </c>
      <c r="H32" s="451">
        <v>1.07</v>
      </c>
      <c r="L32" s="105">
        <f t="shared" si="3"/>
        <v>43009</v>
      </c>
      <c r="M32" s="1477">
        <v>15</v>
      </c>
      <c r="N32" s="1470">
        <v>1.0127719371823678</v>
      </c>
      <c r="O32" s="378">
        <f t="shared" si="2"/>
        <v>15.191579057735517</v>
      </c>
      <c r="P32" s="1470">
        <v>0.82499999999999996</v>
      </c>
    </row>
    <row r="33" spans="1:16">
      <c r="A33" s="285"/>
      <c r="B33" s="285"/>
      <c r="C33" s="285"/>
      <c r="D33" s="285"/>
      <c r="E33" s="285"/>
      <c r="F33" s="290" t="s">
        <v>214</v>
      </c>
      <c r="G33" s="106">
        <f>ROUND(G34/G32,2)</f>
        <v>0.79</v>
      </c>
      <c r="H33" s="451">
        <v>0.79</v>
      </c>
      <c r="L33" s="105">
        <f t="shared" si="3"/>
        <v>43040</v>
      </c>
      <c r="M33" s="1477">
        <v>12</v>
      </c>
      <c r="N33" s="1470">
        <v>1.0143363655777671</v>
      </c>
      <c r="O33" s="378">
        <f t="shared" si="2"/>
        <v>12.172036386933204</v>
      </c>
      <c r="P33" s="1470">
        <v>0.82499999999999996</v>
      </c>
    </row>
    <row r="34" spans="1:16">
      <c r="A34" s="285"/>
      <c r="B34" s="285"/>
      <c r="C34" s="285"/>
      <c r="D34" s="285"/>
      <c r="E34" s="285"/>
      <c r="F34" s="290" t="str">
        <f>'Sev Template'!F34</f>
        <v>Selected ICWG Sev Factor</v>
      </c>
      <c r="G34" s="717">
        <f>INDEX(Summary!$32:$32,1,MATCH($A$1,Summary!$15:$15,0)+1)</f>
        <v>0.85</v>
      </c>
      <c r="H34" s="452">
        <v>0.85</v>
      </c>
      <c r="L34" s="105">
        <f t="shared" si="3"/>
        <v>43070</v>
      </c>
      <c r="M34" s="1477">
        <v>10</v>
      </c>
      <c r="N34" s="1470">
        <v>1.0159032105450676</v>
      </c>
      <c r="O34" s="378">
        <f t="shared" si="2"/>
        <v>10.159032105450676</v>
      </c>
      <c r="P34" s="1470">
        <v>0.82499999999999996</v>
      </c>
    </row>
    <row r="35" spans="1:16">
      <c r="F35" s="497"/>
      <c r="L35" s="105">
        <f t="shared" si="3"/>
        <v>43101</v>
      </c>
      <c r="M35" s="1477">
        <v>13</v>
      </c>
      <c r="N35" s="1470">
        <v>1.0176469881890289</v>
      </c>
      <c r="O35" s="378">
        <f t="shared" si="2"/>
        <v>13.229410846457375</v>
      </c>
      <c r="P35" s="1470">
        <v>0.82499999999999996</v>
      </c>
    </row>
    <row r="36" spans="1:16">
      <c r="L36" s="105">
        <f t="shared" si="3"/>
        <v>43132</v>
      </c>
      <c r="M36" s="1477">
        <v>12</v>
      </c>
      <c r="N36" s="1470">
        <v>1.0193937589926132</v>
      </c>
      <c r="O36" s="378">
        <f t="shared" si="2"/>
        <v>12.232725107911358</v>
      </c>
      <c r="P36" s="1470">
        <v>0.82499999999999996</v>
      </c>
    </row>
    <row r="37" spans="1:16">
      <c r="L37" s="105">
        <f t="shared" si="3"/>
        <v>43160</v>
      </c>
      <c r="M37" s="1477">
        <v>14</v>
      </c>
      <c r="N37" s="1470">
        <v>1.0211435280935213</v>
      </c>
      <c r="O37" s="378">
        <f t="shared" si="2"/>
        <v>14.296009393309298</v>
      </c>
      <c r="P37" s="1470">
        <v>0.85699999999999998</v>
      </c>
    </row>
    <row r="38" spans="1:16">
      <c r="L38" s="105">
        <f t="shared" si="3"/>
        <v>43191</v>
      </c>
      <c r="M38" s="1477">
        <v>14</v>
      </c>
      <c r="N38" s="1470">
        <v>1.0228963006382694</v>
      </c>
      <c r="O38" s="378">
        <f t="shared" si="2"/>
        <v>14.320548208935772</v>
      </c>
      <c r="P38" s="1470">
        <v>1</v>
      </c>
    </row>
    <row r="39" spans="1:16">
      <c r="L39" s="105">
        <f t="shared" si="3"/>
        <v>43221</v>
      </c>
      <c r="M39" s="1477">
        <v>18</v>
      </c>
      <c r="N39" s="1470">
        <v>1.0246520817822109</v>
      </c>
      <c r="O39" s="378">
        <f t="shared" si="2"/>
        <v>18.443737472079796</v>
      </c>
      <c r="P39" s="1470">
        <v>1.056</v>
      </c>
    </row>
    <row r="40" spans="1:16">
      <c r="L40" s="105">
        <f t="shared" si="3"/>
        <v>43252</v>
      </c>
      <c r="M40" s="1477">
        <v>16</v>
      </c>
      <c r="N40" s="1470">
        <v>1.0264108766895434</v>
      </c>
      <c r="O40" s="378">
        <f t="shared" si="2"/>
        <v>16.422574027032695</v>
      </c>
      <c r="P40" s="1470">
        <v>0.68799999999999994</v>
      </c>
    </row>
    <row r="41" spans="1:16">
      <c r="L41" s="105">
        <f t="shared" si="3"/>
        <v>43282</v>
      </c>
      <c r="M41" s="1477">
        <v>14</v>
      </c>
      <c r="N41" s="1470">
        <v>1.0283490381586453</v>
      </c>
      <c r="O41" s="378">
        <f t="shared" si="2"/>
        <v>14.396886534221034</v>
      </c>
      <c r="P41" s="1470">
        <v>0.64300000000000002</v>
      </c>
    </row>
    <row r="42" spans="1:16">
      <c r="L42" s="105">
        <f t="shared" si="3"/>
        <v>43313</v>
      </c>
      <c r="M42" s="1477">
        <v>12</v>
      </c>
      <c r="N42" s="1470">
        <v>1.03029085943881</v>
      </c>
      <c r="O42" s="378">
        <f t="shared" si="2"/>
        <v>12.363490313265721</v>
      </c>
      <c r="P42" s="1470">
        <v>0.75</v>
      </c>
    </row>
    <row r="43" spans="1:16">
      <c r="L43" s="105">
        <f t="shared" si="3"/>
        <v>43344</v>
      </c>
      <c r="M43" s="1477">
        <v>18</v>
      </c>
      <c r="N43" s="1470">
        <v>1.0322363474408223</v>
      </c>
      <c r="O43" s="378">
        <f t="shared" si="2"/>
        <v>18.5802542539348</v>
      </c>
      <c r="P43" s="1470">
        <v>0.89</v>
      </c>
    </row>
    <row r="44" spans="1:16">
      <c r="L44" s="105">
        <f t="shared" si="3"/>
        <v>43374</v>
      </c>
      <c r="M44" s="1477">
        <v>19</v>
      </c>
      <c r="N44" s="1470">
        <v>1.0341855090885128</v>
      </c>
      <c r="O44" s="378">
        <f t="shared" si="2"/>
        <v>19.649524672681743</v>
      </c>
      <c r="P44" s="1470">
        <v>0.73699999999999999</v>
      </c>
    </row>
    <row r="45" spans="1:16">
      <c r="L45" s="105">
        <f t="shared" si="3"/>
        <v>43405</v>
      </c>
      <c r="M45" s="1477">
        <v>17</v>
      </c>
      <c r="N45" s="1470">
        <v>1.0361383513187958</v>
      </c>
      <c r="O45" s="378">
        <f t="shared" si="2"/>
        <v>17.614351972419531</v>
      </c>
      <c r="P45" s="1470">
        <v>0.82399999999999995</v>
      </c>
    </row>
    <row r="46" spans="1:16">
      <c r="L46" s="105">
        <f t="shared" si="3"/>
        <v>43435</v>
      </c>
      <c r="M46" s="1477">
        <v>12</v>
      </c>
      <c r="N46" s="1470">
        <v>1.0380948810816732</v>
      </c>
      <c r="O46" s="378">
        <f t="shared" si="2"/>
        <v>12.457138572980078</v>
      </c>
      <c r="P46" s="1470">
        <v>0.91800000000000004</v>
      </c>
    </row>
    <row r="47" spans="1:16">
      <c r="L47" s="105">
        <f t="shared" si="3"/>
        <v>43466</v>
      </c>
      <c r="M47" s="1477">
        <v>18</v>
      </c>
      <c r="N47" s="1470">
        <v>1.038094881081673</v>
      </c>
      <c r="O47" s="378">
        <f t="shared" si="2"/>
        <v>18.685707859470114</v>
      </c>
      <c r="P47" s="1470">
        <v>0.83599999999999997</v>
      </c>
    </row>
    <row r="48" spans="1:16">
      <c r="L48" s="105">
        <f t="shared" si="3"/>
        <v>43497</v>
      </c>
      <c r="M48" s="1477">
        <v>17</v>
      </c>
      <c r="N48" s="1470">
        <v>1.038094881081673</v>
      </c>
      <c r="O48" s="378">
        <f t="shared" si="2"/>
        <v>17.647612978388441</v>
      </c>
      <c r="P48" s="1470">
        <v>0.64900000000000002</v>
      </c>
    </row>
    <row r="49" spans="12:16">
      <c r="L49" s="105">
        <f t="shared" si="3"/>
        <v>43525</v>
      </c>
      <c r="M49" s="1477">
        <v>12</v>
      </c>
      <c r="N49" s="1470">
        <v>1.0414114781458323</v>
      </c>
      <c r="O49" s="378">
        <f t="shared" si="2"/>
        <v>12.496937737749988</v>
      </c>
      <c r="P49" s="1470">
        <v>0.83599999999999997</v>
      </c>
    </row>
    <row r="50" spans="12:16">
      <c r="L50" s="105">
        <f t="shared" si="3"/>
        <v>43556</v>
      </c>
      <c r="M50" s="1477">
        <v>19</v>
      </c>
      <c r="N50" s="1470">
        <v>1.0382556857878142</v>
      </c>
      <c r="O50" s="378">
        <f t="shared" si="2"/>
        <v>19.726858029968472</v>
      </c>
      <c r="P50" s="1470">
        <v>0.95099999999999996</v>
      </c>
    </row>
    <row r="51" spans="12:16">
      <c r="L51" s="105">
        <f t="shared" si="3"/>
        <v>43586</v>
      </c>
      <c r="M51" s="1477">
        <v>22</v>
      </c>
      <c r="N51" s="1470">
        <v>1.0474437892018664</v>
      </c>
      <c r="O51" s="378">
        <f t="shared" si="2"/>
        <v>23.043763362441062</v>
      </c>
      <c r="P51" s="1470">
        <v>0.68200000000000005</v>
      </c>
    </row>
    <row r="52" spans="12:16">
      <c r="L52" s="105">
        <f t="shared" si="3"/>
        <v>43617</v>
      </c>
      <c r="M52" s="1477">
        <v>12</v>
      </c>
      <c r="N52" s="1470">
        <v>1.0474437892018662</v>
      </c>
      <c r="O52" s="378">
        <f t="shared" si="2"/>
        <v>12.569325470422395</v>
      </c>
      <c r="P52" s="1470">
        <v>0.75900000000000001</v>
      </c>
    </row>
    <row r="53" spans="12:16">
      <c r="L53" s="105">
        <f t="shared" si="3"/>
        <v>43647</v>
      </c>
      <c r="M53" s="1477">
        <v>14</v>
      </c>
      <c r="N53" s="1470">
        <v>1.0559827331355769</v>
      </c>
      <c r="O53" s="378">
        <f t="shared" si="2"/>
        <v>14.783758263898076</v>
      </c>
      <c r="P53" s="1470">
        <v>0.79500000000000004</v>
      </c>
    </row>
    <row r="54" spans="12:16">
      <c r="L54" s="105">
        <f t="shared" si="3"/>
        <v>43678</v>
      </c>
      <c r="M54" s="1477">
        <v>14</v>
      </c>
      <c r="N54" s="1470">
        <v>1.0699878091718564</v>
      </c>
      <c r="O54" s="378">
        <f t="shared" si="2"/>
        <v>14.979829328405991</v>
      </c>
      <c r="P54" s="1470">
        <v>0.86</v>
      </c>
    </row>
    <row r="55" spans="12:16">
      <c r="L55" s="105">
        <f t="shared" si="3"/>
        <v>43709</v>
      </c>
      <c r="M55" s="1477">
        <v>17</v>
      </c>
      <c r="N55" s="1470">
        <v>1.0727455097109595</v>
      </c>
      <c r="O55" s="378">
        <f t="shared" si="2"/>
        <v>18.236673665086311</v>
      </c>
      <c r="P55" s="1470">
        <v>1.1240000000000001</v>
      </c>
    </row>
    <row r="56" spans="12:16">
      <c r="L56" s="105">
        <f t="shared" si="3"/>
        <v>43739</v>
      </c>
      <c r="M56" s="1477">
        <v>19</v>
      </c>
      <c r="N56" s="1470">
        <v>1.0919016795272256</v>
      </c>
      <c r="O56" s="378">
        <f t="shared" si="2"/>
        <v>20.746131911017287</v>
      </c>
      <c r="P56" s="1470">
        <v>1.052</v>
      </c>
    </row>
    <row r="57" spans="12:16">
      <c r="L57" s="105">
        <f t="shared" si="3"/>
        <v>43770</v>
      </c>
      <c r="M57" s="1477">
        <v>30</v>
      </c>
      <c r="N57" s="1470">
        <v>1.1111059804234336</v>
      </c>
      <c r="O57" s="378">
        <f t="shared" si="2"/>
        <v>33.333179412703004</v>
      </c>
      <c r="P57" s="1470">
        <v>0.83599999999999997</v>
      </c>
    </row>
    <row r="58" spans="12:16">
      <c r="L58" s="105">
        <f t="shared" si="3"/>
        <v>43800</v>
      </c>
      <c r="M58" s="1477">
        <v>17</v>
      </c>
      <c r="N58" s="1470">
        <v>1.1220798666498386</v>
      </c>
      <c r="O58" s="378">
        <f t="shared" si="2"/>
        <v>19.075357733047255</v>
      </c>
      <c r="P58" s="1470">
        <v>0.64600000000000002</v>
      </c>
    </row>
    <row r="59" spans="12:16">
      <c r="L59" s="105">
        <f t="shared" si="3"/>
        <v>43831</v>
      </c>
      <c r="M59" s="1477">
        <v>11</v>
      </c>
      <c r="N59" s="1470">
        <v>1.1274615446673442</v>
      </c>
      <c r="O59" s="378">
        <f t="shared" si="2"/>
        <v>12.402076991340786</v>
      </c>
      <c r="P59" s="1470">
        <v>0.72299999999999998</v>
      </c>
    </row>
    <row r="60" spans="12:16">
      <c r="L60" s="105">
        <f t="shared" si="3"/>
        <v>43862</v>
      </c>
      <c r="M60" s="1477">
        <v>11</v>
      </c>
      <c r="N60" s="1470">
        <v>1.1433786488273538</v>
      </c>
      <c r="O60" s="378">
        <f t="shared" si="2"/>
        <v>12.577165137100891</v>
      </c>
      <c r="P60" s="1470">
        <v>0.90200000000000002</v>
      </c>
    </row>
    <row r="61" spans="12:16">
      <c r="L61" s="105">
        <f t="shared" si="3"/>
        <v>43891</v>
      </c>
      <c r="M61" s="1477">
        <v>12</v>
      </c>
      <c r="N61" s="1470">
        <v>1.1433786488273538</v>
      </c>
      <c r="O61" s="378">
        <f t="shared" si="2"/>
        <v>13.720543785928246</v>
      </c>
      <c r="P61" s="1470">
        <v>1.0740000000000001</v>
      </c>
    </row>
    <row r="62" spans="12:16">
      <c r="L62" s="105">
        <f t="shared" si="3"/>
        <v>43922</v>
      </c>
      <c r="M62" s="1477">
        <v>5</v>
      </c>
      <c r="N62" s="1470">
        <v>1.1691885506067523</v>
      </c>
      <c r="O62" s="378">
        <f t="shared" si="2"/>
        <v>5.8459427530337615</v>
      </c>
      <c r="P62" s="1470">
        <v>0.59899999999999998</v>
      </c>
    </row>
    <row r="63" spans="12:16">
      <c r="L63" s="105">
        <f>EDATE(L62,1)</f>
        <v>43952</v>
      </c>
      <c r="M63" s="1477">
        <v>12</v>
      </c>
      <c r="N63" s="1470">
        <v>1.2008595722936157</v>
      </c>
      <c r="O63" s="378">
        <f t="shared" si="2"/>
        <v>14.41031486752339</v>
      </c>
      <c r="P63" s="1470">
        <v>0.83899999999999997</v>
      </c>
    </row>
    <row r="64" spans="12:16">
      <c r="L64" s="105">
        <f>EDATE(L63,1)</f>
        <v>43983</v>
      </c>
      <c r="M64" s="1477">
        <v>21</v>
      </c>
      <c r="N64" s="1470">
        <v>1.2088122846929126</v>
      </c>
      <c r="O64" s="378">
        <f t="shared" si="2"/>
        <v>25.385057978551163</v>
      </c>
      <c r="P64" s="1470">
        <v>0.82499999999999996</v>
      </c>
    </row>
    <row r="65" spans="12:16">
      <c r="L65" s="105">
        <f>EDATE(L64,1)</f>
        <v>44013</v>
      </c>
      <c r="M65" s="1477">
        <v>14</v>
      </c>
      <c r="N65" s="1470">
        <v>1.1408469353527477</v>
      </c>
      <c r="O65" s="378">
        <f t="shared" si="2"/>
        <v>15.971857094938468</v>
      </c>
      <c r="P65" s="1470">
        <v>0.82499999999999996</v>
      </c>
    </row>
    <row r="66" spans="12:16">
      <c r="L66" s="105">
        <f>EDATE(L65,1)</f>
        <v>44044</v>
      </c>
      <c r="M66" s="1477">
        <v>5</v>
      </c>
      <c r="N66" s="1470">
        <v>1.681934338977193</v>
      </c>
      <c r="O66" s="378">
        <f t="shared" si="2"/>
        <v>8.4096716948859651</v>
      </c>
      <c r="P66" s="1470">
        <v>0.82499999999999996</v>
      </c>
    </row>
    <row r="67" spans="12:16">
      <c r="L67" s="498"/>
      <c r="O67" s="378"/>
    </row>
    <row r="69" spans="12:16">
      <c r="O69" s="498" t="s">
        <v>220</v>
      </c>
      <c r="P69" s="494">
        <f>SUMPRODUCT($O$7:$O$66,$P$7:$P$66)/SUM($O$7:$O$66)</f>
        <v>0.83277787389106728</v>
      </c>
    </row>
    <row r="70" spans="12:16">
      <c r="O70" s="493" t="s">
        <v>351</v>
      </c>
      <c r="P70" s="494">
        <f>SUMPRODUCT($O$31:$O$66,$P$31:$P$66)/SUM($O$31:$O$66)</f>
        <v>0.83689899262134915</v>
      </c>
    </row>
    <row r="71" spans="12:16">
      <c r="O71" s="493" t="s">
        <v>350</v>
      </c>
      <c r="P71" s="494">
        <f>SUMPRODUCT($O$43:$O$66,$P$43:$P$66)/SUM($O$43:$O$66)</f>
        <v>0.83845284392058694</v>
      </c>
    </row>
    <row r="72" spans="12:16">
      <c r="O72" s="493" t="s">
        <v>352</v>
      </c>
      <c r="P72" s="494">
        <f>SUMPRODUCT($O$55:$O$66,$P$55:$P$66)/SUM($O$55:$O$66)</f>
        <v>0.87054764358676739</v>
      </c>
    </row>
    <row r="73" spans="12:16">
      <c r="O73" s="493" t="s">
        <v>353</v>
      </c>
      <c r="P73" s="494">
        <f>SUMPRODUCT($O$60:$O$65,$P$60:$P$65)/SUM($O$60:$O$65)</f>
        <v>0.86214464471458907</v>
      </c>
    </row>
    <row r="75" spans="12:16">
      <c r="O75" s="498" t="s">
        <v>210</v>
      </c>
      <c r="P75" s="710">
        <v>1</v>
      </c>
    </row>
    <row r="77" spans="12:16">
      <c r="O77" s="713" t="s">
        <v>473</v>
      </c>
      <c r="P77" s="495">
        <f>ROUND(1/P75,2)</f>
        <v>1</v>
      </c>
    </row>
  </sheetData>
  <customSheetViews>
    <customSheetView guid="{B070D993-A558-4B1C-AC4E-67FBCE430B77}" printArea="1">
      <selection activeCell="G44" sqref="G44"/>
      <pageMargins left="0.7" right="0.7" top="0.75" bottom="0.75" header="0.3" footer="0.3"/>
      <pageSetup orientation="portrait" blackAndWhite="1" r:id="rId1"/>
    </customSheetView>
    <customSheetView guid="{66336E0E-D3CE-4BCD-8706-2E622954FB7A}">
      <selection activeCell="F7" sqref="F7: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2D067A2B-544F-4687-B463-591ABEF3DC76}" printArea="1">
      <selection activeCell="L1" sqref="L1"/>
      <pageMargins left="0.7" right="0.7" top="0.75" bottom="0.75" header="0.3" footer="0.3"/>
      <pageSetup orientation="portrait" blackAndWhite="1" r:id="rId4"/>
    </customSheetView>
    <customSheetView guid="{DEED4BF7-CD74-46B8-9246-650AA2D336A3}" printArea="1">
      <selection activeCell="E41" sqref="E41"/>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1A9FFAA3-8773-4515-8E34-9D2DD27FCA39}" printArea="1" topLeftCell="A9">
      <selection sqref="A1:XFD1048576"/>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19</v>
      </c>
      <c r="B1" s="446"/>
      <c r="C1" s="285"/>
      <c r="D1" s="285"/>
      <c r="E1" s="286" t="str">
        <f>'Sev Template'!E1</f>
        <v>Wtd</v>
      </c>
      <c r="F1" s="286" t="str">
        <f>'Sev Template'!F1</f>
        <v>Wtd</v>
      </c>
      <c r="G1" s="285"/>
      <c r="I1" s="189"/>
      <c r="L1" s="1345" t="s">
        <v>553</v>
      </c>
      <c r="M1" s="496"/>
      <c r="O1" s="496"/>
      <c r="P1" s="496" t="s">
        <v>344</v>
      </c>
      <c r="Q1" s="105" t="s">
        <v>740</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1469">
        <v>1710</v>
      </c>
      <c r="C7" s="1469">
        <v>18</v>
      </c>
      <c r="D7" s="109">
        <f t="shared" si="0"/>
        <v>95000</v>
      </c>
      <c r="E7" s="1470">
        <v>1.0912205818640719</v>
      </c>
      <c r="F7" s="1470">
        <v>1.0580786931905897</v>
      </c>
      <c r="G7" s="109">
        <f t="shared" si="1"/>
        <v>109686.73848793416</v>
      </c>
      <c r="L7" s="1343">
        <v>41883</v>
      </c>
      <c r="M7" s="1344">
        <v>0</v>
      </c>
      <c r="N7" s="282">
        <v>1</v>
      </c>
      <c r="O7" s="378">
        <f t="shared" ref="O7:O66" si="2">M7*N7</f>
        <v>0</v>
      </c>
      <c r="P7" s="282">
        <v>1</v>
      </c>
    </row>
    <row r="8" spans="1:17">
      <c r="A8" s="287" t="str">
        <f>'Sev Template'!A8</f>
        <v>2016:T2</v>
      </c>
      <c r="B8" s="1469">
        <v>2520</v>
      </c>
      <c r="C8" s="1469">
        <v>35</v>
      </c>
      <c r="D8" s="109">
        <f t="shared" si="0"/>
        <v>72000</v>
      </c>
      <c r="E8" s="1470">
        <v>1.0802356926136383</v>
      </c>
      <c r="F8" s="1470">
        <v>1.0775097556814159</v>
      </c>
      <c r="G8" s="109">
        <f t="shared" si="1"/>
        <v>83805.443800305584</v>
      </c>
      <c r="L8" s="105">
        <f t="shared" ref="L8:L62" si="3">EDATE(L7,1)</f>
        <v>41913</v>
      </c>
      <c r="M8" s="1344">
        <v>2</v>
      </c>
      <c r="N8" s="282">
        <v>1</v>
      </c>
      <c r="O8" s="378">
        <f t="shared" si="2"/>
        <v>2</v>
      </c>
      <c r="P8" s="282">
        <v>1</v>
      </c>
    </row>
    <row r="9" spans="1:17">
      <c r="A9" s="287" t="str">
        <f>'Sev Template'!A9</f>
        <v>2016:T3</v>
      </c>
      <c r="B9" s="1469">
        <v>610</v>
      </c>
      <c r="C9" s="1469">
        <v>18</v>
      </c>
      <c r="D9" s="109">
        <f t="shared" si="0"/>
        <v>33888.888888888883</v>
      </c>
      <c r="E9" s="1470">
        <v>1.0740527765439378</v>
      </c>
      <c r="F9" s="1470">
        <v>1.0719755589541131</v>
      </c>
      <c r="G9" s="109">
        <f t="shared" si="1"/>
        <v>39018.254363553438</v>
      </c>
      <c r="L9" s="105">
        <f t="shared" si="3"/>
        <v>41944</v>
      </c>
      <c r="M9" s="1344">
        <v>2</v>
      </c>
      <c r="N9" s="282">
        <v>1</v>
      </c>
      <c r="O9" s="378">
        <f t="shared" si="2"/>
        <v>2</v>
      </c>
      <c r="P9" s="282">
        <v>1</v>
      </c>
    </row>
    <row r="10" spans="1:17">
      <c r="A10" s="287" t="str">
        <f>'Sev Template'!A10</f>
        <v>2017:T1</v>
      </c>
      <c r="B10" s="1469">
        <v>1020</v>
      </c>
      <c r="C10" s="1469">
        <v>17</v>
      </c>
      <c r="D10" s="109">
        <f t="shared" si="0"/>
        <v>60000</v>
      </c>
      <c r="E10" s="1470">
        <v>1.0684803772320501</v>
      </c>
      <c r="F10" s="1470">
        <v>1.0451036205696103</v>
      </c>
      <c r="G10" s="109">
        <f t="shared" si="1"/>
        <v>67000.362645167916</v>
      </c>
      <c r="L10" s="105">
        <f t="shared" si="3"/>
        <v>41974</v>
      </c>
      <c r="M10" s="1344">
        <v>1</v>
      </c>
      <c r="N10" s="282">
        <v>1</v>
      </c>
      <c r="O10" s="378">
        <f t="shared" si="2"/>
        <v>1</v>
      </c>
      <c r="P10" s="282">
        <v>1</v>
      </c>
    </row>
    <row r="11" spans="1:17">
      <c r="A11" s="287" t="str">
        <f>'Sev Template'!A11</f>
        <v>2017:T2</v>
      </c>
      <c r="B11" s="1469">
        <v>1510</v>
      </c>
      <c r="C11" s="1469">
        <v>24</v>
      </c>
      <c r="D11" s="109">
        <f t="shared" si="0"/>
        <v>62916.666666666664</v>
      </c>
      <c r="E11" s="1470">
        <v>1.0618104314292891</v>
      </c>
      <c r="F11" s="1470">
        <v>1.0254709411335143</v>
      </c>
      <c r="G11" s="109">
        <f t="shared" si="1"/>
        <v>68507.173794124814</v>
      </c>
      <c r="L11" s="105">
        <f t="shared" si="3"/>
        <v>42005</v>
      </c>
      <c r="M11" s="1344">
        <v>1</v>
      </c>
      <c r="N11" s="282">
        <v>1</v>
      </c>
      <c r="O11" s="378">
        <f t="shared" si="2"/>
        <v>1</v>
      </c>
      <c r="P11" s="282">
        <v>1</v>
      </c>
    </row>
    <row r="12" spans="1:17">
      <c r="A12" s="287" t="str">
        <f>'Sev Template'!A12</f>
        <v>2017:T3</v>
      </c>
      <c r="B12" s="1469">
        <v>830</v>
      </c>
      <c r="C12" s="1469">
        <v>14.997999999999999</v>
      </c>
      <c r="D12" s="109">
        <f t="shared" si="0"/>
        <v>55340.712094945993</v>
      </c>
      <c r="E12" s="1470">
        <v>1.05776816258298</v>
      </c>
      <c r="F12" s="1470">
        <v>1.0199695432793687</v>
      </c>
      <c r="G12" s="109">
        <f t="shared" si="1"/>
        <v>59706.613351028929</v>
      </c>
      <c r="L12" s="105">
        <f t="shared" si="3"/>
        <v>42036</v>
      </c>
      <c r="M12" s="1344">
        <v>2</v>
      </c>
      <c r="N12" s="282">
        <v>1</v>
      </c>
      <c r="O12" s="378">
        <f t="shared" si="2"/>
        <v>2</v>
      </c>
      <c r="P12" s="282">
        <v>1</v>
      </c>
    </row>
    <row r="13" spans="1:17">
      <c r="A13" s="287" t="str">
        <f>'Sev Template'!A13</f>
        <v>2018:T1</v>
      </c>
      <c r="B13" s="1469">
        <v>1480</v>
      </c>
      <c r="C13" s="1469">
        <v>14.978000000000002</v>
      </c>
      <c r="D13" s="109">
        <f t="shared" si="0"/>
        <v>98811.590332487642</v>
      </c>
      <c r="E13" s="1470">
        <v>1.0520518000525654</v>
      </c>
      <c r="F13" s="1470">
        <v>1.0248905742163865</v>
      </c>
      <c r="G13" s="109">
        <f t="shared" si="1"/>
        <v>106542.40891458539</v>
      </c>
      <c r="L13" s="105">
        <f t="shared" si="3"/>
        <v>42064</v>
      </c>
      <c r="M13" s="1344">
        <v>3</v>
      </c>
      <c r="N13" s="282">
        <v>1</v>
      </c>
      <c r="O13" s="378">
        <f t="shared" si="2"/>
        <v>3</v>
      </c>
      <c r="P13" s="282">
        <v>1</v>
      </c>
    </row>
    <row r="14" spans="1:17">
      <c r="A14" s="287" t="str">
        <f>'Sev Template'!A14</f>
        <v>2018:T2</v>
      </c>
      <c r="B14" s="1469">
        <v>1230</v>
      </c>
      <c r="C14" s="1469">
        <v>22.930999999999997</v>
      </c>
      <c r="D14" s="109">
        <f t="shared" si="0"/>
        <v>53639.178404779566</v>
      </c>
      <c r="E14" s="1470">
        <v>1.0451382558949796</v>
      </c>
      <c r="F14" s="1470">
        <v>1.0273500040707126</v>
      </c>
      <c r="G14" s="109">
        <f t="shared" si="1"/>
        <v>57593.608367766028</v>
      </c>
      <c r="L14" s="105">
        <f t="shared" si="3"/>
        <v>42095</v>
      </c>
      <c r="M14" s="1344">
        <v>5</v>
      </c>
      <c r="N14" s="282">
        <v>1</v>
      </c>
      <c r="O14" s="378">
        <f t="shared" si="2"/>
        <v>5</v>
      </c>
      <c r="P14" s="282">
        <v>1</v>
      </c>
    </row>
    <row r="15" spans="1:17">
      <c r="A15" s="287" t="str">
        <f>'Sev Template'!A15</f>
        <v>2018:T3</v>
      </c>
      <c r="B15" s="1469">
        <v>1270</v>
      </c>
      <c r="C15" s="1469">
        <v>12.934000000000001</v>
      </c>
      <c r="D15" s="109">
        <f t="shared" si="0"/>
        <v>98190.814906448111</v>
      </c>
      <c r="E15" s="1470">
        <v>1.0352713258463677</v>
      </c>
      <c r="F15" s="1470">
        <v>1.0257088486342369</v>
      </c>
      <c r="G15" s="109">
        <f t="shared" si="1"/>
        <v>104267.54590734154</v>
      </c>
      <c r="L15" s="105">
        <f t="shared" si="3"/>
        <v>42125</v>
      </c>
      <c r="M15" s="1344">
        <v>3</v>
      </c>
      <c r="N15" s="282">
        <v>1</v>
      </c>
      <c r="O15" s="378">
        <f t="shared" si="2"/>
        <v>3</v>
      </c>
      <c r="P15" s="282">
        <v>1</v>
      </c>
    </row>
    <row r="16" spans="1:17">
      <c r="A16" s="287" t="str">
        <f>'Sev Template'!A16</f>
        <v>2019:T1</v>
      </c>
      <c r="B16" s="1469">
        <v>750</v>
      </c>
      <c r="C16" s="1469">
        <v>17.775353928681689</v>
      </c>
      <c r="D16" s="109">
        <f t="shared" si="0"/>
        <v>42193.252691853653</v>
      </c>
      <c r="E16" s="1470">
        <v>1.0275687534187432</v>
      </c>
      <c r="F16" s="1470">
        <v>1.021603844423113</v>
      </c>
      <c r="G16" s="109">
        <f t="shared" si="1"/>
        <v>44293.134462197049</v>
      </c>
      <c r="L16" s="105">
        <f t="shared" si="3"/>
        <v>42156</v>
      </c>
      <c r="M16" s="1344">
        <v>3</v>
      </c>
      <c r="N16" s="282">
        <v>1</v>
      </c>
      <c r="O16" s="378">
        <f t="shared" si="2"/>
        <v>3</v>
      </c>
      <c r="P16" s="282">
        <v>1</v>
      </c>
    </row>
    <row r="17" spans="1:16">
      <c r="A17" s="287" t="str">
        <f>'Sev Template'!A17</f>
        <v>2019:T2</v>
      </c>
      <c r="B17" s="1469">
        <v>1470</v>
      </c>
      <c r="C17" s="1469">
        <v>19.83025968663167</v>
      </c>
      <c r="D17" s="109">
        <f t="shared" si="0"/>
        <v>74129.135131345887</v>
      </c>
      <c r="E17" s="1470">
        <v>1.018490522804975</v>
      </c>
      <c r="F17" s="1470">
        <v>1.0157707317217015</v>
      </c>
      <c r="G17" s="109">
        <f t="shared" si="1"/>
        <v>76690.509026416257</v>
      </c>
      <c r="L17" s="105">
        <f t="shared" si="3"/>
        <v>42186</v>
      </c>
      <c r="M17" s="1344">
        <v>2</v>
      </c>
      <c r="N17" s="282">
        <v>1</v>
      </c>
      <c r="O17" s="378">
        <f t="shared" si="2"/>
        <v>2</v>
      </c>
      <c r="P17" s="282">
        <v>1</v>
      </c>
    </row>
    <row r="18" spans="1:16">
      <c r="A18" s="287" t="str">
        <f>'Sev Template'!A18</f>
        <v>2019:T3</v>
      </c>
      <c r="B18" s="1469">
        <v>1130</v>
      </c>
      <c r="C18" s="1469">
        <v>13.799962360036329</v>
      </c>
      <c r="D18" s="109">
        <f t="shared" si="0"/>
        <v>81884.28131314303</v>
      </c>
      <c r="E18" s="1470">
        <v>1.0114883361753804</v>
      </c>
      <c r="F18" s="1470">
        <v>1.0098060123927466</v>
      </c>
      <c r="G18" s="109">
        <f t="shared" si="1"/>
        <v>83637.178396300398</v>
      </c>
      <c r="L18" s="105">
        <f t="shared" si="3"/>
        <v>42217</v>
      </c>
      <c r="M18" s="1344">
        <v>4</v>
      </c>
      <c r="N18" s="282">
        <v>1</v>
      </c>
      <c r="O18" s="378">
        <f t="shared" si="2"/>
        <v>4</v>
      </c>
      <c r="P18" s="282">
        <v>1</v>
      </c>
    </row>
    <row r="19" spans="1:16">
      <c r="A19" s="287" t="str">
        <f>'Sev Template'!A19</f>
        <v>2020:T1</v>
      </c>
      <c r="B19" s="1469">
        <v>2410</v>
      </c>
      <c r="C19" s="1469">
        <v>27.845434589808583</v>
      </c>
      <c r="D19" s="109">
        <f t="shared" si="0"/>
        <v>86549.196861235512</v>
      </c>
      <c r="E19" s="1470">
        <v>1.0052832523462065</v>
      </c>
      <c r="F19" s="1470">
        <v>1.0041832327404601</v>
      </c>
      <c r="G19" s="109">
        <f t="shared" si="1"/>
        <v>87370.426372806352</v>
      </c>
      <c r="L19" s="105">
        <f t="shared" si="3"/>
        <v>42248</v>
      </c>
      <c r="M19" s="1344">
        <v>3</v>
      </c>
      <c r="N19" s="282">
        <v>1</v>
      </c>
      <c r="O19" s="378">
        <f t="shared" si="2"/>
        <v>3</v>
      </c>
      <c r="P19" s="282">
        <v>1</v>
      </c>
    </row>
    <row r="20" spans="1:16">
      <c r="A20" s="287" t="str">
        <f>'Sev Template'!A20</f>
        <v>2020:T2</v>
      </c>
      <c r="B20" s="1469">
        <v>2140</v>
      </c>
      <c r="C20" s="1469">
        <v>21.97355370825678</v>
      </c>
      <c r="D20" s="109">
        <f t="shared" si="0"/>
        <v>97389.799957385767</v>
      </c>
      <c r="E20" s="1470">
        <v>1.0002412589520171</v>
      </c>
      <c r="F20" s="1470">
        <v>0.99870100029190711</v>
      </c>
      <c r="G20" s="109">
        <f t="shared" si="1"/>
        <v>97286.756275238396</v>
      </c>
      <c r="L20" s="105">
        <f t="shared" si="3"/>
        <v>42278</v>
      </c>
      <c r="M20" s="1344">
        <v>6</v>
      </c>
      <c r="N20" s="282">
        <v>1</v>
      </c>
      <c r="O20" s="378">
        <f t="shared" si="2"/>
        <v>6</v>
      </c>
      <c r="P20" s="282">
        <v>1</v>
      </c>
    </row>
    <row r="21" spans="1:16">
      <c r="A21" s="285"/>
      <c r="L21" s="105">
        <f t="shared" si="3"/>
        <v>42309</v>
      </c>
      <c r="M21" s="1344">
        <v>3</v>
      </c>
      <c r="N21" s="282">
        <v>1</v>
      </c>
      <c r="O21" s="378">
        <f t="shared" si="2"/>
        <v>3</v>
      </c>
      <c r="P21" s="282">
        <v>1</v>
      </c>
    </row>
    <row r="22" spans="1:16">
      <c r="A22" s="287" t="str">
        <f>'Sev Template'!A22</f>
        <v>Total</v>
      </c>
      <c r="B22" s="109">
        <f>SUM(B4:B21)</f>
        <v>20080</v>
      </c>
      <c r="C22" s="109">
        <f>SUM(C4:C21)</f>
        <v>279.06556427341502</v>
      </c>
      <c r="D22" s="109">
        <f>B22/C22*1000</f>
        <v>71954.417064251538</v>
      </c>
      <c r="L22" s="105">
        <f t="shared" si="3"/>
        <v>42339</v>
      </c>
      <c r="M22" s="1344">
        <v>4</v>
      </c>
      <c r="N22" s="282">
        <v>1</v>
      </c>
      <c r="O22" s="378">
        <f t="shared" si="2"/>
        <v>4</v>
      </c>
      <c r="P22" s="282">
        <v>1</v>
      </c>
    </row>
    <row r="23" spans="1:16">
      <c r="G23" s="500" t="str">
        <f>'Sev Template'!G23</f>
        <v>Proposed CD6</v>
      </c>
      <c r="H23" s="500" t="s">
        <v>277</v>
      </c>
      <c r="L23" s="105">
        <f t="shared" si="3"/>
        <v>42370</v>
      </c>
      <c r="M23" s="1344">
        <v>4</v>
      </c>
      <c r="N23" s="282">
        <v>1</v>
      </c>
      <c r="O23" s="378">
        <f t="shared" si="2"/>
        <v>4</v>
      </c>
      <c r="P23" s="282">
        <v>1</v>
      </c>
    </row>
    <row r="24" spans="1:16">
      <c r="A24" s="289" t="str">
        <f>'Sev Template'!A24</f>
        <v>Notes:</v>
      </c>
      <c r="B24" s="285"/>
      <c r="C24" s="285"/>
      <c r="D24" s="285"/>
      <c r="E24" s="285"/>
      <c r="F24" s="290" t="str">
        <f>'Sev Template'!F24</f>
        <v>Wtd Avg</v>
      </c>
      <c r="G24" s="109">
        <f>SUMPRODUCT(G4:G20,$C$4:$C$20)/$C$22</f>
        <v>77352.855334474079</v>
      </c>
      <c r="H24" s="447">
        <v>76833.98613044477</v>
      </c>
      <c r="L24" s="105">
        <f t="shared" si="3"/>
        <v>42401</v>
      </c>
      <c r="M24" s="1344">
        <v>3</v>
      </c>
      <c r="N24" s="282">
        <v>1</v>
      </c>
      <c r="O24" s="378">
        <f t="shared" si="2"/>
        <v>3</v>
      </c>
      <c r="P24" s="282">
        <v>1</v>
      </c>
    </row>
    <row r="25" spans="1:16">
      <c r="A25" s="291" t="str">
        <f>'Sev Template'!A25</f>
        <v>Onleveling to AAD of 7/1/20</v>
      </c>
      <c r="B25" s="285"/>
      <c r="C25" s="285"/>
      <c r="D25" s="285"/>
      <c r="E25" s="285"/>
      <c r="F25" s="290" t="str">
        <f>'Sev Template'!F25</f>
        <v>6-Wtd Avg</v>
      </c>
      <c r="G25" s="109">
        <f>SUMPRODUCT(G15:G20,$C$15:$C$20)/SUM($C$15:$C$20)</f>
        <v>82179.629011440134</v>
      </c>
      <c r="H25" s="447">
        <v>82038.305440978918</v>
      </c>
      <c r="L25" s="105">
        <f t="shared" si="3"/>
        <v>42430</v>
      </c>
      <c r="M25" s="1344">
        <v>5</v>
      </c>
      <c r="N25" s="282">
        <v>1</v>
      </c>
      <c r="O25" s="378">
        <f t="shared" si="2"/>
        <v>5</v>
      </c>
      <c r="P25" s="282">
        <v>1</v>
      </c>
    </row>
    <row r="26" spans="1:16">
      <c r="A26" s="291" t="s">
        <v>477</v>
      </c>
      <c r="B26" s="285"/>
      <c r="C26" s="285"/>
      <c r="D26" s="285"/>
      <c r="E26" s="285"/>
      <c r="F26" s="290" t="str">
        <f>'Sev Template'!F26</f>
        <v>6-Trimmean</v>
      </c>
      <c r="G26" s="109">
        <f>TRIMMEAN($G$15:$G$20,2/COUNT(G15:G20))</f>
        <v>86246.217517690355</v>
      </c>
      <c r="H26" s="447">
        <v>86201.895862838835</v>
      </c>
      <c r="L26" s="105">
        <f t="shared" si="3"/>
        <v>42461</v>
      </c>
      <c r="M26" s="1344">
        <v>6</v>
      </c>
      <c r="N26" s="282">
        <v>1</v>
      </c>
      <c r="O26" s="378">
        <f t="shared" si="2"/>
        <v>6</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84300</v>
      </c>
      <c r="H27" s="447">
        <v>84200</v>
      </c>
      <c r="L27" s="105">
        <f t="shared" si="3"/>
        <v>42491</v>
      </c>
      <c r="M27" s="1344">
        <v>9</v>
      </c>
      <c r="N27" s="282">
        <v>1</v>
      </c>
      <c r="O27" s="378">
        <f t="shared" si="2"/>
        <v>9</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44">
        <v>6</v>
      </c>
      <c r="N28" s="282">
        <v>1</v>
      </c>
      <c r="O28" s="378">
        <f t="shared" si="2"/>
        <v>6</v>
      </c>
      <c r="P28" s="282">
        <v>1</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42552</v>
      </c>
      <c r="M29" s="1344">
        <v>8</v>
      </c>
      <c r="N29" s="282">
        <v>1</v>
      </c>
      <c r="O29" s="378">
        <f t="shared" si="2"/>
        <v>8</v>
      </c>
      <c r="P29" s="282">
        <v>1</v>
      </c>
    </row>
    <row r="30" spans="1:16">
      <c r="A30" s="285"/>
      <c r="B30" s="285"/>
      <c r="C30" s="285"/>
      <c r="D30" s="285"/>
      <c r="E30" s="285"/>
      <c r="F30" s="290" t="str">
        <f>'Sev Template'!F30</f>
        <v>Converted to Industry Definition &amp; Unlimited</v>
      </c>
      <c r="G30" s="109">
        <f>G27*G28/(1-G29)</f>
        <v>89871.478619133224</v>
      </c>
      <c r="H30" s="447">
        <v>89604.678500443682</v>
      </c>
      <c r="L30" s="105">
        <f t="shared" si="3"/>
        <v>42583</v>
      </c>
      <c r="M30" s="1344">
        <v>12</v>
      </c>
      <c r="N30" s="282">
        <v>1</v>
      </c>
      <c r="O30" s="378">
        <f t="shared" si="2"/>
        <v>12</v>
      </c>
      <c r="P30" s="282">
        <v>1</v>
      </c>
    </row>
    <row r="31" spans="1:16">
      <c r="A31" s="285"/>
      <c r="B31" s="285"/>
      <c r="C31" s="285"/>
      <c r="D31" s="285"/>
      <c r="E31" s="285"/>
      <c r="F31" s="290" t="str">
        <f>'Sev Template'!F31</f>
        <v>Industry Trended</v>
      </c>
      <c r="G31" s="337">
        <v>65600</v>
      </c>
      <c r="H31" s="447">
        <v>65000</v>
      </c>
      <c r="L31" s="105">
        <f t="shared" si="3"/>
        <v>42614</v>
      </c>
      <c r="M31" s="1344">
        <v>3</v>
      </c>
      <c r="N31" s="282">
        <v>1</v>
      </c>
      <c r="O31" s="378">
        <f t="shared" si="2"/>
        <v>3</v>
      </c>
      <c r="P31" s="282">
        <v>1</v>
      </c>
    </row>
    <row r="32" spans="1:16">
      <c r="A32" s="285"/>
      <c r="B32" s="285"/>
      <c r="C32" s="285"/>
      <c r="D32" s="285"/>
      <c r="E32" s="285"/>
      <c r="F32" s="290" t="s">
        <v>228</v>
      </c>
      <c r="G32" s="107">
        <f>ROUND(G30/G31,2)</f>
        <v>1.37</v>
      </c>
      <c r="H32" s="451">
        <v>1.38</v>
      </c>
      <c r="L32" s="105">
        <f t="shared" si="3"/>
        <v>42644</v>
      </c>
      <c r="M32" s="1344">
        <v>7</v>
      </c>
      <c r="N32" s="282">
        <v>1</v>
      </c>
      <c r="O32" s="378">
        <f t="shared" si="2"/>
        <v>7</v>
      </c>
      <c r="P32" s="282">
        <v>1.143</v>
      </c>
    </row>
    <row r="33" spans="1:16">
      <c r="A33" s="285"/>
      <c r="B33" s="285"/>
      <c r="C33" s="285"/>
      <c r="D33" s="285"/>
      <c r="E33" s="285"/>
      <c r="F33" s="290" t="s">
        <v>214</v>
      </c>
      <c r="G33" s="106">
        <f>ROUND(G34/G32,2)</f>
        <v>0.69</v>
      </c>
      <c r="H33" s="451">
        <v>0.69</v>
      </c>
      <c r="L33" s="105">
        <f t="shared" si="3"/>
        <v>42675</v>
      </c>
      <c r="M33" s="1344">
        <v>4</v>
      </c>
      <c r="N33" s="282">
        <v>1</v>
      </c>
      <c r="O33" s="378">
        <f t="shared" si="2"/>
        <v>4</v>
      </c>
      <c r="P33" s="282">
        <v>1.25</v>
      </c>
    </row>
    <row r="34" spans="1:16">
      <c r="A34" s="285"/>
      <c r="B34" s="285"/>
      <c r="C34" s="285"/>
      <c r="D34" s="285"/>
      <c r="E34" s="285"/>
      <c r="F34" s="290" t="str">
        <f>'Sev Template'!F34</f>
        <v>Selected ICWG Sev Factor</v>
      </c>
      <c r="G34" s="717">
        <f>INDEX(Summary!$32:$32,1,MATCH($A$1,Summary!$15:$15,0)+1)</f>
        <v>0.95</v>
      </c>
      <c r="H34" s="452">
        <v>0.95</v>
      </c>
      <c r="L34" s="105">
        <f t="shared" si="3"/>
        <v>42705</v>
      </c>
      <c r="M34" s="1344">
        <v>4</v>
      </c>
      <c r="N34" s="282">
        <v>1</v>
      </c>
      <c r="O34" s="378">
        <f t="shared" si="2"/>
        <v>4</v>
      </c>
      <c r="P34" s="282">
        <v>1.25</v>
      </c>
    </row>
    <row r="35" spans="1:16">
      <c r="F35" s="497"/>
      <c r="L35" s="105">
        <f t="shared" si="3"/>
        <v>42736</v>
      </c>
      <c r="M35" s="1344">
        <v>5</v>
      </c>
      <c r="N35" s="282">
        <v>1</v>
      </c>
      <c r="O35" s="378">
        <f t="shared" si="2"/>
        <v>5</v>
      </c>
      <c r="P35" s="282">
        <v>1</v>
      </c>
    </row>
    <row r="36" spans="1:16">
      <c r="L36" s="105">
        <f t="shared" si="3"/>
        <v>42767</v>
      </c>
      <c r="M36" s="1344">
        <v>4</v>
      </c>
      <c r="N36" s="282">
        <v>1</v>
      </c>
      <c r="O36" s="378">
        <f t="shared" si="2"/>
        <v>4</v>
      </c>
      <c r="P36" s="282">
        <v>1</v>
      </c>
    </row>
    <row r="37" spans="1:16">
      <c r="L37" s="105">
        <f t="shared" si="3"/>
        <v>42795</v>
      </c>
      <c r="M37" s="1344">
        <v>5</v>
      </c>
      <c r="N37" s="282">
        <v>1</v>
      </c>
      <c r="O37" s="378">
        <f t="shared" si="2"/>
        <v>5</v>
      </c>
      <c r="P37" s="282">
        <v>1.1990000000000001</v>
      </c>
    </row>
    <row r="38" spans="1:16">
      <c r="L38" s="105">
        <f t="shared" si="3"/>
        <v>42826</v>
      </c>
      <c r="M38" s="1344">
        <v>3</v>
      </c>
      <c r="N38" s="282">
        <v>1</v>
      </c>
      <c r="O38" s="378">
        <f t="shared" si="2"/>
        <v>3</v>
      </c>
      <c r="P38" s="282">
        <v>0.66600000000000004</v>
      </c>
    </row>
    <row r="39" spans="1:16">
      <c r="L39" s="105">
        <f t="shared" si="3"/>
        <v>42856</v>
      </c>
      <c r="M39" s="1344">
        <v>9</v>
      </c>
      <c r="N39" s="282">
        <v>1</v>
      </c>
      <c r="O39" s="378">
        <f t="shared" si="2"/>
        <v>9</v>
      </c>
      <c r="P39" s="282">
        <v>0.999</v>
      </c>
    </row>
    <row r="40" spans="1:16">
      <c r="L40" s="105">
        <f t="shared" si="3"/>
        <v>42887</v>
      </c>
      <c r="M40" s="1344">
        <v>6</v>
      </c>
      <c r="N40" s="282">
        <v>1</v>
      </c>
      <c r="O40" s="378">
        <f t="shared" si="2"/>
        <v>6</v>
      </c>
      <c r="P40" s="282">
        <v>0.83199999999999996</v>
      </c>
    </row>
    <row r="41" spans="1:16">
      <c r="L41" s="105">
        <f t="shared" si="3"/>
        <v>42917</v>
      </c>
      <c r="M41" s="1344">
        <v>6</v>
      </c>
      <c r="N41" s="282">
        <v>1</v>
      </c>
      <c r="O41" s="378">
        <f t="shared" si="2"/>
        <v>6</v>
      </c>
      <c r="P41" s="282">
        <v>1.165</v>
      </c>
    </row>
    <row r="42" spans="1:16">
      <c r="L42" s="105">
        <f t="shared" si="3"/>
        <v>42948</v>
      </c>
      <c r="M42" s="1344">
        <v>3</v>
      </c>
      <c r="N42" s="282">
        <v>1</v>
      </c>
      <c r="O42" s="378">
        <f t="shared" si="2"/>
        <v>3</v>
      </c>
      <c r="P42" s="282">
        <v>0.998</v>
      </c>
    </row>
    <row r="43" spans="1:16">
      <c r="L43" s="105">
        <f t="shared" si="3"/>
        <v>42979</v>
      </c>
      <c r="M43" s="1344">
        <v>3</v>
      </c>
      <c r="N43" s="282">
        <v>1</v>
      </c>
      <c r="O43" s="378">
        <f t="shared" si="2"/>
        <v>3</v>
      </c>
      <c r="P43" s="282">
        <v>0.998</v>
      </c>
    </row>
    <row r="44" spans="1:16">
      <c r="L44" s="105">
        <f t="shared" si="3"/>
        <v>43009</v>
      </c>
      <c r="M44" s="1344">
        <v>4</v>
      </c>
      <c r="N44" s="282">
        <v>1</v>
      </c>
      <c r="O44" s="378">
        <f t="shared" si="2"/>
        <v>4</v>
      </c>
      <c r="P44" s="282">
        <v>0.998</v>
      </c>
    </row>
    <row r="45" spans="1:16">
      <c r="L45" s="105">
        <f t="shared" si="3"/>
        <v>43040</v>
      </c>
      <c r="M45" s="1344">
        <v>6</v>
      </c>
      <c r="N45" s="282">
        <v>1</v>
      </c>
      <c r="O45" s="378">
        <f t="shared" si="2"/>
        <v>6</v>
      </c>
      <c r="P45" s="282">
        <v>0.997</v>
      </c>
    </row>
    <row r="46" spans="1:16">
      <c r="L46" s="105">
        <f t="shared" si="3"/>
        <v>43070</v>
      </c>
      <c r="M46" s="1344">
        <v>3</v>
      </c>
      <c r="N46" s="282">
        <v>1</v>
      </c>
      <c r="O46" s="378">
        <f t="shared" si="2"/>
        <v>3</v>
      </c>
      <c r="P46" s="282">
        <v>0.997</v>
      </c>
    </row>
    <row r="47" spans="1:16">
      <c r="L47" s="105">
        <f t="shared" si="3"/>
        <v>43101</v>
      </c>
      <c r="M47" s="1344">
        <v>4</v>
      </c>
      <c r="N47" s="282">
        <v>0.99999999999999978</v>
      </c>
      <c r="O47" s="378">
        <f t="shared" si="2"/>
        <v>3.9999999999999991</v>
      </c>
      <c r="P47" s="282">
        <v>0.997</v>
      </c>
    </row>
    <row r="48" spans="1:16">
      <c r="L48" s="105">
        <f t="shared" si="3"/>
        <v>43132</v>
      </c>
      <c r="M48" s="1344">
        <v>2</v>
      </c>
      <c r="N48" s="282">
        <v>0.99999999999999967</v>
      </c>
      <c r="O48" s="378">
        <f t="shared" si="2"/>
        <v>1.9999999999999993</v>
      </c>
      <c r="P48" s="282">
        <v>0.997</v>
      </c>
    </row>
    <row r="49" spans="12:16">
      <c r="L49" s="105">
        <f t="shared" si="3"/>
        <v>43160</v>
      </c>
      <c r="M49" s="1344">
        <v>8</v>
      </c>
      <c r="N49" s="282">
        <v>0.99367088607594911</v>
      </c>
      <c r="O49" s="378">
        <f t="shared" si="2"/>
        <v>7.9493670886075929</v>
      </c>
      <c r="P49" s="282">
        <v>1.002</v>
      </c>
    </row>
    <row r="50" spans="12:16">
      <c r="L50" s="105">
        <f t="shared" si="3"/>
        <v>43191</v>
      </c>
      <c r="M50" s="1344">
        <v>4</v>
      </c>
      <c r="N50" s="282">
        <v>0.98761191725841313</v>
      </c>
      <c r="O50" s="378">
        <f t="shared" si="2"/>
        <v>3.9504476690336525</v>
      </c>
      <c r="P50" s="282">
        <v>1.0069999999999999</v>
      </c>
    </row>
    <row r="51" spans="12:16">
      <c r="L51" s="105">
        <f t="shared" si="3"/>
        <v>43221</v>
      </c>
      <c r="M51" s="1344">
        <v>8</v>
      </c>
      <c r="N51" s="282">
        <v>0.98761191725841302</v>
      </c>
      <c r="O51" s="378">
        <f t="shared" si="2"/>
        <v>7.9008953380673042</v>
      </c>
      <c r="P51" s="282">
        <v>1.133</v>
      </c>
    </row>
    <row r="52" spans="12:16">
      <c r="L52" s="105">
        <f t="shared" si="3"/>
        <v>43252</v>
      </c>
      <c r="M52" s="1344">
        <v>7</v>
      </c>
      <c r="N52" s="282">
        <v>0.98761191725841302</v>
      </c>
      <c r="O52" s="378">
        <f t="shared" si="2"/>
        <v>6.9132834208088916</v>
      </c>
      <c r="P52" s="282">
        <v>1.012</v>
      </c>
    </row>
    <row r="53" spans="12:16">
      <c r="L53" s="105">
        <f t="shared" si="3"/>
        <v>43282</v>
      </c>
      <c r="M53" s="1344">
        <v>4</v>
      </c>
      <c r="N53" s="282">
        <v>0.98761191725841302</v>
      </c>
      <c r="O53" s="378">
        <f t="shared" si="2"/>
        <v>3.9504476690336521</v>
      </c>
      <c r="P53" s="282">
        <v>1.0209999999999999</v>
      </c>
    </row>
    <row r="54" spans="12:16">
      <c r="L54" s="105">
        <f t="shared" si="3"/>
        <v>43313</v>
      </c>
      <c r="M54" s="1344">
        <v>2</v>
      </c>
      <c r="N54" s="282">
        <v>0.98761191725841291</v>
      </c>
      <c r="O54" s="378">
        <f t="shared" si="2"/>
        <v>1.9752238345168258</v>
      </c>
      <c r="P54" s="282">
        <v>1.0209999999999999</v>
      </c>
    </row>
    <row r="55" spans="12:16">
      <c r="L55" s="105">
        <f t="shared" si="3"/>
        <v>43344</v>
      </c>
      <c r="M55" s="1344">
        <v>2</v>
      </c>
      <c r="N55" s="282">
        <v>0.97133259994096666</v>
      </c>
      <c r="O55" s="378">
        <f t="shared" si="2"/>
        <v>1.9426651998819333</v>
      </c>
      <c r="P55" s="282">
        <v>1.532</v>
      </c>
    </row>
    <row r="56" spans="12:16">
      <c r="L56" s="105">
        <f t="shared" si="3"/>
        <v>43374</v>
      </c>
      <c r="M56" s="1344">
        <v>6</v>
      </c>
      <c r="N56" s="282">
        <v>0.97133259994096666</v>
      </c>
      <c r="O56" s="378">
        <f t="shared" si="2"/>
        <v>5.8279955996458002</v>
      </c>
      <c r="P56" s="282">
        <v>1.0349999999999999</v>
      </c>
    </row>
    <row r="57" spans="12:16">
      <c r="L57" s="105">
        <f t="shared" si="3"/>
        <v>43405</v>
      </c>
      <c r="M57" s="1344">
        <v>3</v>
      </c>
      <c r="N57" s="282">
        <v>0.97655481822021883</v>
      </c>
      <c r="O57" s="378">
        <f t="shared" si="2"/>
        <v>2.9296644546606565</v>
      </c>
      <c r="P57" s="282">
        <v>1.0449999999999999</v>
      </c>
    </row>
    <row r="58" spans="12:16">
      <c r="L58" s="105">
        <f t="shared" si="3"/>
        <v>43435</v>
      </c>
      <c r="M58" s="1344">
        <v>1</v>
      </c>
      <c r="N58" s="282">
        <v>0.95099055596314508</v>
      </c>
      <c r="O58" s="378">
        <f t="shared" si="2"/>
        <v>0.95099055596314508</v>
      </c>
      <c r="P58" s="282">
        <v>1.0449999999999999</v>
      </c>
    </row>
    <row r="59" spans="12:16">
      <c r="L59" s="105">
        <f t="shared" si="3"/>
        <v>43466</v>
      </c>
      <c r="M59" s="1344">
        <v>5</v>
      </c>
      <c r="N59" s="282">
        <v>0.94143286193336462</v>
      </c>
      <c r="O59" s="378">
        <f t="shared" si="2"/>
        <v>4.7071643096668234</v>
      </c>
      <c r="P59" s="282">
        <v>1.0449999999999999</v>
      </c>
    </row>
    <row r="60" spans="12:16">
      <c r="L60" s="105">
        <f t="shared" si="3"/>
        <v>43497</v>
      </c>
      <c r="M60" s="1344">
        <v>4</v>
      </c>
      <c r="N60" s="282">
        <v>0.94143286193336484</v>
      </c>
      <c r="O60" s="378">
        <f t="shared" si="2"/>
        <v>3.7657314477334594</v>
      </c>
      <c r="P60" s="282">
        <v>1.335</v>
      </c>
    </row>
    <row r="61" spans="12:16">
      <c r="L61" s="105">
        <f t="shared" si="3"/>
        <v>43525</v>
      </c>
      <c r="M61" s="1344">
        <v>4</v>
      </c>
      <c r="N61" s="282">
        <v>0.94143286193336451</v>
      </c>
      <c r="O61" s="378">
        <f t="shared" si="2"/>
        <v>3.765731447733458</v>
      </c>
      <c r="P61" s="282">
        <v>0.81200000000000006</v>
      </c>
    </row>
    <row r="62" spans="12:16">
      <c r="L62" s="105">
        <f t="shared" si="3"/>
        <v>43556</v>
      </c>
      <c r="M62" s="1344">
        <v>8</v>
      </c>
      <c r="N62" s="282">
        <v>0.88727964421153427</v>
      </c>
      <c r="O62" s="378">
        <f t="shared" si="2"/>
        <v>7.0982371536922741</v>
      </c>
      <c r="P62" s="282">
        <v>0.95099999999999996</v>
      </c>
    </row>
    <row r="63" spans="12:16">
      <c r="L63" s="105">
        <f>EDATE(L62,1)</f>
        <v>43586</v>
      </c>
      <c r="M63" s="1344">
        <v>6</v>
      </c>
      <c r="N63" s="282">
        <v>0.83981200892449714</v>
      </c>
      <c r="O63" s="378">
        <f t="shared" si="2"/>
        <v>5.0388720535469833</v>
      </c>
      <c r="P63" s="282">
        <v>1.101</v>
      </c>
    </row>
    <row r="64" spans="12:16">
      <c r="L64" s="105">
        <f>EDATE(L63,1)</f>
        <v>43617</v>
      </c>
      <c r="M64" s="1344">
        <v>9</v>
      </c>
      <c r="N64" s="282">
        <v>0.77867626881121976</v>
      </c>
      <c r="O64" s="378">
        <f t="shared" si="2"/>
        <v>7.0080864193009775</v>
      </c>
      <c r="P64" s="282">
        <v>1</v>
      </c>
    </row>
    <row r="65" spans="12:16">
      <c r="L65" s="105">
        <f>EDATE(L64,1)</f>
        <v>43647</v>
      </c>
      <c r="M65" s="1344">
        <v>7</v>
      </c>
      <c r="N65" s="282">
        <v>0.68365136821052841</v>
      </c>
      <c r="O65" s="378">
        <f t="shared" si="2"/>
        <v>4.7855595774736992</v>
      </c>
      <c r="P65" s="282">
        <v>1</v>
      </c>
    </row>
    <row r="66" spans="12:16">
      <c r="L66" s="105">
        <f>EDATE(L65,1)</f>
        <v>43678</v>
      </c>
      <c r="M66" s="1344">
        <v>6</v>
      </c>
      <c r="N66" s="282">
        <v>0.94198967324860816</v>
      </c>
      <c r="O66" s="378">
        <f t="shared" si="2"/>
        <v>5.6519380394916485</v>
      </c>
      <c r="P66" s="282">
        <v>1</v>
      </c>
    </row>
    <row r="67" spans="12:16">
      <c r="L67" s="498"/>
      <c r="O67" s="378"/>
    </row>
    <row r="69" spans="12:16">
      <c r="O69" s="498" t="s">
        <v>220</v>
      </c>
      <c r="P69" s="494">
        <f>SUMPRODUCT($O$7:$O$66,$P$7:$P$66)/SUM($O$7:$O$66)</f>
        <v>1.0247711825621177</v>
      </c>
    </row>
    <row r="70" spans="12:16">
      <c r="O70" s="493" t="s">
        <v>351</v>
      </c>
      <c r="P70" s="494">
        <f>SUMPRODUCT($O$31:$O$66,$P$31:$P$66)/SUM($O$31:$O$66)</f>
        <v>1.0391495657818897</v>
      </c>
    </row>
    <row r="71" spans="12:16">
      <c r="O71" s="493" t="s">
        <v>350</v>
      </c>
      <c r="P71" s="494">
        <f>SUMPRODUCT($O$43:$O$66,$P$43:$P$66)/SUM($O$43:$O$66)</f>
        <v>1.0331264249258933</v>
      </c>
    </row>
    <row r="72" spans="12:16">
      <c r="O72" s="493" t="s">
        <v>352</v>
      </c>
      <c r="P72" s="494">
        <f>SUMPRODUCT($O$55:$O$66,$P$55:$P$66)/SUM($O$55:$O$66)</f>
        <v>1.0437346041836033</v>
      </c>
    </row>
    <row r="73" spans="12:16">
      <c r="O73" s="493" t="s">
        <v>353</v>
      </c>
      <c r="P73" s="494">
        <f>SUMPRODUCT($O$60:$O$65,$P$60:$P$65)/SUM($O$60:$O$65)</f>
        <v>1.0227153399494722</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66336E0E-D3CE-4BCD-8706-2E622954FB7A}">
      <selection activeCell="F7" sqref="F7: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2D067A2B-544F-4687-B463-591ABEF3DC76}" printArea="1">
      <selection activeCell="L1" sqref="L1"/>
      <pageMargins left="0.7" right="0.7" top="0.75" bottom="0.75" header="0.3" footer="0.3"/>
      <pageSetup orientation="portrait" blackAndWhite="1" r:id="rId4"/>
    </customSheetView>
    <customSheetView guid="{DEED4BF7-CD74-46B8-9246-650AA2D336A3}" printArea="1">
      <selection activeCell="L1" sqref="L1"/>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1A9FFAA3-8773-4515-8E34-9D2DD27FCA39}" printArea="1">
      <selection sqref="A1:XFD1048576"/>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4C13BEF0-D969-4F7C-9C90-218A9EA7683E}" printArea="1">
      <selection activeCell="I12" sqref="I1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20</v>
      </c>
      <c r="B1" s="446"/>
      <c r="C1" s="285"/>
      <c r="D1" s="285"/>
      <c r="E1" s="286" t="str">
        <f>'Sev Template'!E1</f>
        <v>Wtd</v>
      </c>
      <c r="F1" s="286" t="str">
        <f>'Sev Template'!F1</f>
        <v>Wtd</v>
      </c>
      <c r="G1" s="285"/>
      <c r="I1" s="189"/>
      <c r="L1" s="1131" t="s">
        <v>768</v>
      </c>
      <c r="M1" s="504"/>
      <c r="O1" s="496"/>
      <c r="P1" s="496" t="s">
        <v>344</v>
      </c>
      <c r="Q1" s="105" t="s">
        <v>740</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45" t="s">
        <v>343</v>
      </c>
      <c r="N5" s="445" t="s">
        <v>99</v>
      </c>
      <c r="O5" s="445" t="s">
        <v>343</v>
      </c>
      <c r="P5" s="445"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1469">
        <v>780</v>
      </c>
      <c r="C7" s="1469">
        <v>18.049999999999997</v>
      </c>
      <c r="D7" s="109">
        <f t="shared" si="0"/>
        <v>43213.29639889198</v>
      </c>
      <c r="E7" s="1470">
        <v>1.1002682942960844</v>
      </c>
      <c r="F7" s="1470">
        <v>1.0588658745618915</v>
      </c>
      <c r="G7" s="109">
        <f t="shared" si="1"/>
        <v>50345.069737406346</v>
      </c>
      <c r="L7" s="1343">
        <v>42005</v>
      </c>
      <c r="M7" s="1344">
        <v>1</v>
      </c>
      <c r="N7" s="282">
        <v>1</v>
      </c>
      <c r="O7" s="378">
        <f t="shared" ref="O7:O66" si="2">M7*N7</f>
        <v>1</v>
      </c>
      <c r="P7" s="282">
        <v>1</v>
      </c>
    </row>
    <row r="8" spans="1:17">
      <c r="A8" s="287" t="str">
        <f>'Sev Template'!A8</f>
        <v>2016:T2</v>
      </c>
      <c r="B8" s="1469">
        <v>260</v>
      </c>
      <c r="C8" s="1469">
        <v>8.5500000000000007</v>
      </c>
      <c r="D8" s="109">
        <f t="shared" si="0"/>
        <v>30409.356725146197</v>
      </c>
      <c r="E8" s="1470">
        <v>1.0965833848983761</v>
      </c>
      <c r="F8" s="1470">
        <v>1.0577427913907964</v>
      </c>
      <c r="G8" s="109">
        <f t="shared" si="1"/>
        <v>35271.909279432264</v>
      </c>
      <c r="L8" s="105">
        <f t="shared" ref="L8:L62" si="3">EDATE(L7,1)</f>
        <v>42036</v>
      </c>
      <c r="M8" s="1344">
        <v>2</v>
      </c>
      <c r="N8" s="282">
        <v>1</v>
      </c>
      <c r="O8" s="378">
        <f t="shared" si="2"/>
        <v>2</v>
      </c>
      <c r="P8" s="282">
        <v>1</v>
      </c>
    </row>
    <row r="9" spans="1:17">
      <c r="A9" s="287" t="str">
        <f>'Sev Template'!A9</f>
        <v>2016:T3</v>
      </c>
      <c r="B9" s="1469">
        <v>630</v>
      </c>
      <c r="C9" s="1469">
        <v>19.95</v>
      </c>
      <c r="D9" s="109">
        <f t="shared" si="0"/>
        <v>31578.947368421053</v>
      </c>
      <c r="E9" s="1470">
        <v>1.090543791551849</v>
      </c>
      <c r="F9" s="1470">
        <v>1.058523731870751</v>
      </c>
      <c r="G9" s="109">
        <f t="shared" si="1"/>
        <v>36453.678442166572</v>
      </c>
      <c r="L9" s="105">
        <f t="shared" si="3"/>
        <v>42064</v>
      </c>
      <c r="M9" s="1344">
        <v>1</v>
      </c>
      <c r="N9" s="282">
        <v>1</v>
      </c>
      <c r="O9" s="378">
        <f t="shared" si="2"/>
        <v>1</v>
      </c>
      <c r="P9" s="282">
        <v>1</v>
      </c>
    </row>
    <row r="10" spans="1:17">
      <c r="A10" s="287" t="str">
        <f>'Sev Template'!A10</f>
        <v>2017:T1</v>
      </c>
      <c r="B10" s="1469">
        <v>1060</v>
      </c>
      <c r="C10" s="1469">
        <v>17.099999999999998</v>
      </c>
      <c r="D10" s="109">
        <f t="shared" si="0"/>
        <v>61988.304093567262</v>
      </c>
      <c r="E10" s="1470">
        <v>1.0828070263186131</v>
      </c>
      <c r="F10" s="1470">
        <v>1.06039104302012</v>
      </c>
      <c r="G10" s="109">
        <f t="shared" si="1"/>
        <v>71174.900839132126</v>
      </c>
      <c r="L10" s="105">
        <f t="shared" si="3"/>
        <v>42095</v>
      </c>
      <c r="M10" s="1344">
        <v>4</v>
      </c>
      <c r="N10" s="282">
        <v>1</v>
      </c>
      <c r="O10" s="378">
        <f t="shared" si="2"/>
        <v>4</v>
      </c>
      <c r="P10" s="282">
        <v>1</v>
      </c>
    </row>
    <row r="11" spans="1:17">
      <c r="A11" s="287" t="str">
        <f>'Sev Template'!A11</f>
        <v>2017:T2</v>
      </c>
      <c r="B11" s="1469">
        <v>630</v>
      </c>
      <c r="C11" s="1469">
        <v>19.949999999999996</v>
      </c>
      <c r="D11" s="109">
        <f t="shared" si="0"/>
        <v>31578.947368421057</v>
      </c>
      <c r="E11" s="1470">
        <v>1.0764486284958001</v>
      </c>
      <c r="F11" s="1470">
        <v>1.0587165053222709</v>
      </c>
      <c r="G11" s="109">
        <f t="shared" si="1"/>
        <v>35989.071477474485</v>
      </c>
      <c r="L11" s="105">
        <f t="shared" si="3"/>
        <v>42125</v>
      </c>
      <c r="M11" s="1344">
        <v>1</v>
      </c>
      <c r="N11" s="282">
        <v>1</v>
      </c>
      <c r="O11" s="378">
        <f t="shared" si="2"/>
        <v>1</v>
      </c>
      <c r="P11" s="282">
        <v>1</v>
      </c>
    </row>
    <row r="12" spans="1:17">
      <c r="A12" s="287" t="str">
        <f>'Sev Template'!A12</f>
        <v>2017:T3</v>
      </c>
      <c r="B12" s="1469">
        <v>770</v>
      </c>
      <c r="C12" s="1469">
        <v>18.049999999999997</v>
      </c>
      <c r="D12" s="109">
        <f t="shared" si="0"/>
        <v>42659.279778393364</v>
      </c>
      <c r="E12" s="1470">
        <v>1.0700862973004854</v>
      </c>
      <c r="F12" s="1470">
        <v>1.0544889806122155</v>
      </c>
      <c r="G12" s="109">
        <f t="shared" si="1"/>
        <v>48136.484253837501</v>
      </c>
      <c r="L12" s="105">
        <f t="shared" si="3"/>
        <v>42156</v>
      </c>
      <c r="M12" s="1344">
        <v>4</v>
      </c>
      <c r="N12" s="282">
        <v>1</v>
      </c>
      <c r="O12" s="378">
        <f t="shared" si="2"/>
        <v>4</v>
      </c>
      <c r="P12" s="282">
        <v>1</v>
      </c>
    </row>
    <row r="13" spans="1:17">
      <c r="A13" s="287" t="str">
        <f>'Sev Template'!A13</f>
        <v>2018:T1</v>
      </c>
      <c r="B13" s="1469">
        <v>710</v>
      </c>
      <c r="C13" s="1469">
        <v>18.647999999999996</v>
      </c>
      <c r="D13" s="109">
        <f t="shared" si="0"/>
        <v>38073.788073788077</v>
      </c>
      <c r="E13" s="1470">
        <v>1.0602500778055259</v>
      </c>
      <c r="F13" s="1470">
        <v>1.0441016442198299</v>
      </c>
      <c r="G13" s="109">
        <f t="shared" si="1"/>
        <v>42148.020332468688</v>
      </c>
      <c r="L13" s="105">
        <f t="shared" si="3"/>
        <v>42186</v>
      </c>
      <c r="M13" s="1344">
        <v>1</v>
      </c>
      <c r="N13" s="282">
        <v>1</v>
      </c>
      <c r="O13" s="378">
        <f t="shared" si="2"/>
        <v>1</v>
      </c>
      <c r="P13" s="282">
        <v>1</v>
      </c>
    </row>
    <row r="14" spans="1:17">
      <c r="A14" s="287" t="str">
        <f>'Sev Template'!A14</f>
        <v>2018:T2</v>
      </c>
      <c r="B14" s="1469">
        <v>1440</v>
      </c>
      <c r="C14" s="1469">
        <v>16.997999999999998</v>
      </c>
      <c r="D14" s="109">
        <f t="shared" si="0"/>
        <v>84715.848923402766</v>
      </c>
      <c r="E14" s="1470">
        <v>1.0509276177080988</v>
      </c>
      <c r="F14" s="1470">
        <v>1.0362169456923791</v>
      </c>
      <c r="G14" s="109">
        <f t="shared" si="1"/>
        <v>92254.628125542207</v>
      </c>
      <c r="L14" s="105">
        <f t="shared" si="3"/>
        <v>42217</v>
      </c>
      <c r="M14" s="1344">
        <v>3</v>
      </c>
      <c r="N14" s="282">
        <v>1</v>
      </c>
      <c r="O14" s="378">
        <f t="shared" si="2"/>
        <v>3</v>
      </c>
      <c r="P14" s="282">
        <v>1</v>
      </c>
    </row>
    <row r="15" spans="1:17">
      <c r="A15" s="287" t="str">
        <f>'Sev Template'!A15</f>
        <v>2018:T3</v>
      </c>
      <c r="B15" s="1469">
        <v>1520</v>
      </c>
      <c r="C15" s="1469">
        <v>12.997999999999999</v>
      </c>
      <c r="D15" s="109">
        <f t="shared" si="0"/>
        <v>116941.06785659332</v>
      </c>
      <c r="E15" s="1470">
        <v>1.0412900926281579</v>
      </c>
      <c r="F15" s="1470">
        <v>1.0294767418284805</v>
      </c>
      <c r="G15" s="109">
        <f t="shared" si="1"/>
        <v>125358.9457164803</v>
      </c>
      <c r="L15" s="105">
        <f t="shared" si="3"/>
        <v>42248</v>
      </c>
      <c r="M15" s="1344">
        <v>5</v>
      </c>
      <c r="N15" s="282">
        <v>1</v>
      </c>
      <c r="O15" s="378">
        <f t="shared" si="2"/>
        <v>5</v>
      </c>
      <c r="P15" s="282">
        <v>1</v>
      </c>
    </row>
    <row r="16" spans="1:17">
      <c r="A16" s="287" t="str">
        <f>'Sev Template'!A16</f>
        <v>2019:T1</v>
      </c>
      <c r="B16" s="1469">
        <v>850</v>
      </c>
      <c r="C16" s="1469">
        <v>20.874581748468067</v>
      </c>
      <c r="D16" s="109">
        <f t="shared" si="0"/>
        <v>40719.378727785974</v>
      </c>
      <c r="E16" s="1470">
        <v>1.0282388569012848</v>
      </c>
      <c r="F16" s="1470">
        <v>1.0218145326034935</v>
      </c>
      <c r="G16" s="109">
        <f t="shared" si="1"/>
        <v>42782.605500082718</v>
      </c>
      <c r="L16" s="105">
        <f t="shared" si="3"/>
        <v>42278</v>
      </c>
      <c r="M16" s="1344">
        <v>5</v>
      </c>
      <c r="N16" s="282">
        <v>1</v>
      </c>
      <c r="O16" s="378">
        <f t="shared" si="2"/>
        <v>5</v>
      </c>
      <c r="P16" s="282">
        <v>1</v>
      </c>
    </row>
    <row r="17" spans="1:16">
      <c r="A17" s="287" t="str">
        <f>'Sev Template'!A17</f>
        <v>2019:T2</v>
      </c>
      <c r="B17" s="1469">
        <v>1360</v>
      </c>
      <c r="C17" s="1469">
        <v>17.059121256271006</v>
      </c>
      <c r="D17" s="109">
        <f t="shared" si="0"/>
        <v>79722.746533621015</v>
      </c>
      <c r="E17" s="1470">
        <v>1.019460325198152</v>
      </c>
      <c r="F17" s="1470">
        <v>1.0156514721852201</v>
      </c>
      <c r="G17" s="109">
        <f t="shared" si="1"/>
        <v>82546.23762921973</v>
      </c>
      <c r="L17" s="105">
        <f t="shared" si="3"/>
        <v>42309</v>
      </c>
      <c r="M17" s="1344">
        <v>4</v>
      </c>
      <c r="N17" s="282">
        <v>1</v>
      </c>
      <c r="O17" s="378">
        <f t="shared" si="2"/>
        <v>4</v>
      </c>
      <c r="P17" s="282">
        <v>1</v>
      </c>
    </row>
    <row r="18" spans="1:16">
      <c r="A18" s="287" t="str">
        <f>'Sev Template'!A18</f>
        <v>2019:T3</v>
      </c>
      <c r="B18" s="1469">
        <v>1990</v>
      </c>
      <c r="C18" s="1469">
        <v>28.197067007641749</v>
      </c>
      <c r="D18" s="109">
        <f t="shared" si="0"/>
        <v>70574.716138408505</v>
      </c>
      <c r="E18" s="1470">
        <v>1.0129898931391332</v>
      </c>
      <c r="F18" s="1470">
        <v>1.0107583594112111</v>
      </c>
      <c r="G18" s="109">
        <f t="shared" si="1"/>
        <v>72260.605133214922</v>
      </c>
      <c r="L18" s="105">
        <f t="shared" si="3"/>
        <v>42339</v>
      </c>
      <c r="M18" s="1344">
        <v>5</v>
      </c>
      <c r="N18" s="282">
        <v>1</v>
      </c>
      <c r="O18" s="378">
        <f t="shared" si="2"/>
        <v>5</v>
      </c>
      <c r="P18" s="282">
        <v>1</v>
      </c>
    </row>
    <row r="19" spans="1:16">
      <c r="A19" s="287" t="str">
        <f>'Sev Template'!A19</f>
        <v>2020:T1</v>
      </c>
      <c r="B19" s="1469">
        <v>1070</v>
      </c>
      <c r="C19" s="1469">
        <v>25.097669672785116</v>
      </c>
      <c r="D19" s="109">
        <f t="shared" si="0"/>
        <v>42633.440233706802</v>
      </c>
      <c r="E19" s="1470">
        <v>1.0052021783976675</v>
      </c>
      <c r="F19" s="1470">
        <v>1.0043380242779822</v>
      </c>
      <c r="G19" s="109">
        <f t="shared" si="1"/>
        <v>43041.134010653797</v>
      </c>
      <c r="L19" s="105">
        <f t="shared" si="3"/>
        <v>42370</v>
      </c>
      <c r="M19" s="1344">
        <v>5</v>
      </c>
      <c r="N19" s="282">
        <v>1</v>
      </c>
      <c r="O19" s="378">
        <f t="shared" si="2"/>
        <v>5</v>
      </c>
      <c r="P19" s="282">
        <v>1</v>
      </c>
    </row>
    <row r="20" spans="1:16">
      <c r="A20" s="287" t="str">
        <f>'Sev Template'!A20</f>
        <v>2020:T2</v>
      </c>
      <c r="B20" s="1469">
        <v>1680</v>
      </c>
      <c r="C20" s="1469">
        <v>25.781963449358987</v>
      </c>
      <c r="D20" s="109">
        <f t="shared" si="0"/>
        <v>65161.833128026163</v>
      </c>
      <c r="E20" s="1470">
        <v>0.99827669162815669</v>
      </c>
      <c r="F20" s="1470">
        <v>0.99808865986577744</v>
      </c>
      <c r="G20" s="109">
        <f t="shared" si="1"/>
        <v>64925.20740049499</v>
      </c>
      <c r="L20" s="105">
        <f t="shared" si="3"/>
        <v>42401</v>
      </c>
      <c r="M20" s="1344">
        <v>6</v>
      </c>
      <c r="N20" s="282">
        <v>1</v>
      </c>
      <c r="O20" s="378">
        <f t="shared" si="2"/>
        <v>6</v>
      </c>
      <c r="P20" s="282">
        <v>1</v>
      </c>
    </row>
    <row r="21" spans="1:16">
      <c r="A21" s="285"/>
      <c r="L21" s="105">
        <f t="shared" si="3"/>
        <v>42430</v>
      </c>
      <c r="M21" s="1344">
        <v>1</v>
      </c>
      <c r="N21" s="282">
        <v>1</v>
      </c>
      <c r="O21" s="378">
        <f t="shared" si="2"/>
        <v>1</v>
      </c>
      <c r="P21" s="282">
        <v>1</v>
      </c>
    </row>
    <row r="22" spans="1:16">
      <c r="A22" s="287" t="str">
        <f>'Sev Template'!A22</f>
        <v>Total</v>
      </c>
      <c r="B22" s="109">
        <f>SUM(B4:B21)</f>
        <v>14750</v>
      </c>
      <c r="C22" s="109">
        <f>SUM(C4:C21)</f>
        <v>267.30440313452493</v>
      </c>
      <c r="D22" s="109">
        <f>B22/C22*1000</f>
        <v>55180.535101686452</v>
      </c>
      <c r="L22" s="105">
        <f t="shared" si="3"/>
        <v>42461</v>
      </c>
      <c r="M22" s="1344">
        <v>7</v>
      </c>
      <c r="N22" s="282">
        <v>1</v>
      </c>
      <c r="O22" s="378">
        <f t="shared" si="2"/>
        <v>7</v>
      </c>
      <c r="P22" s="282">
        <v>1</v>
      </c>
    </row>
    <row r="23" spans="1:16">
      <c r="G23" s="500" t="str">
        <f>'Sev Template'!G23</f>
        <v>Proposed CD6</v>
      </c>
      <c r="H23" s="500" t="s">
        <v>277</v>
      </c>
      <c r="L23" s="105">
        <f t="shared" si="3"/>
        <v>42491</v>
      </c>
      <c r="M23" s="1344">
        <v>1</v>
      </c>
      <c r="N23" s="282">
        <v>1</v>
      </c>
      <c r="O23" s="378">
        <f t="shared" si="2"/>
        <v>1</v>
      </c>
      <c r="P23" s="282">
        <v>1</v>
      </c>
    </row>
    <row r="24" spans="1:16">
      <c r="A24" s="289" t="str">
        <f>'Sev Template'!A24</f>
        <v>Notes:</v>
      </c>
      <c r="B24" s="285"/>
      <c r="C24" s="285"/>
      <c r="D24" s="285"/>
      <c r="E24" s="285"/>
      <c r="F24" s="290" t="str">
        <f>'Sev Template'!F24</f>
        <v>Wtd Avg</v>
      </c>
      <c r="G24" s="109">
        <f>SUMPRODUCT(G4:G20,$C$4:$C$20)/$C$22</f>
        <v>59175.719770519368</v>
      </c>
      <c r="H24" s="447">
        <v>58681.539790998802</v>
      </c>
      <c r="L24" s="105">
        <f t="shared" si="3"/>
        <v>42522</v>
      </c>
      <c r="M24" s="1344">
        <v>4</v>
      </c>
      <c r="N24" s="282">
        <v>1</v>
      </c>
      <c r="O24" s="378">
        <f t="shared" si="2"/>
        <v>4</v>
      </c>
      <c r="P24" s="282">
        <v>1</v>
      </c>
    </row>
    <row r="25" spans="1:16">
      <c r="A25" s="291" t="str">
        <f>'Sev Template'!A25</f>
        <v>Onleveling to AAD of 7/1/20</v>
      </c>
      <c r="B25" s="285"/>
      <c r="C25" s="285"/>
      <c r="D25" s="285"/>
      <c r="E25" s="285"/>
      <c r="F25" s="290" t="str">
        <f>'Sev Template'!F25</f>
        <v>6-Wtd Avg</v>
      </c>
      <c r="G25" s="109">
        <f>SUMPRODUCT(G15:G20,$C$15:$C$20)/SUM($C$15:$C$20)</f>
        <v>67090.428401957324</v>
      </c>
      <c r="H25" s="447">
        <v>66781.293601793674</v>
      </c>
      <c r="L25" s="105">
        <f t="shared" si="3"/>
        <v>42552</v>
      </c>
      <c r="M25" s="1344">
        <v>2</v>
      </c>
      <c r="N25" s="282">
        <v>1</v>
      </c>
      <c r="O25" s="378">
        <f t="shared" si="2"/>
        <v>2</v>
      </c>
      <c r="P25" s="282">
        <v>1</v>
      </c>
    </row>
    <row r="26" spans="1:16">
      <c r="A26" s="291" t="s">
        <v>477</v>
      </c>
      <c r="B26" s="285"/>
      <c r="C26" s="285"/>
      <c r="D26" s="285"/>
      <c r="E26" s="285"/>
      <c r="F26" s="290" t="str">
        <f>'Sev Template'!F26</f>
        <v>6-Trimmean</v>
      </c>
      <c r="G26" s="109">
        <f>TRIMMEAN($G$15:$G$20,2/COUNT(G15:G20))</f>
        <v>65693.296043395865</v>
      </c>
      <c r="H26" s="447">
        <v>65506.198201878855</v>
      </c>
      <c r="L26" s="105">
        <f t="shared" si="3"/>
        <v>42583</v>
      </c>
      <c r="M26" s="1344">
        <v>2</v>
      </c>
      <c r="N26" s="282">
        <v>1</v>
      </c>
      <c r="O26" s="378">
        <f t="shared" si="2"/>
        <v>2</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66400</v>
      </c>
      <c r="H27" s="447">
        <v>66200</v>
      </c>
      <c r="L27" s="105">
        <f t="shared" si="3"/>
        <v>42614</v>
      </c>
      <c r="M27" s="1344">
        <v>6</v>
      </c>
      <c r="N27" s="282">
        <v>1</v>
      </c>
      <c r="O27" s="378">
        <f t="shared" si="2"/>
        <v>6</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42644</v>
      </c>
      <c r="M28" s="1344">
        <v>2</v>
      </c>
      <c r="N28" s="282">
        <v>1</v>
      </c>
      <c r="O28" s="378">
        <f t="shared" si="2"/>
        <v>2</v>
      </c>
      <c r="P28" s="282">
        <v>1</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42675</v>
      </c>
      <c r="M29" s="1344">
        <v>6</v>
      </c>
      <c r="N29" s="282">
        <v>1</v>
      </c>
      <c r="O29" s="378">
        <f t="shared" si="2"/>
        <v>6</v>
      </c>
      <c r="P29" s="282">
        <v>1</v>
      </c>
    </row>
    <row r="30" spans="1:16">
      <c r="A30" s="285"/>
      <c r="B30" s="285"/>
      <c r="C30" s="285"/>
      <c r="D30" s="285"/>
      <c r="E30" s="285"/>
      <c r="F30" s="290" t="str">
        <f>'Sev Template'!F30</f>
        <v>Converted to Industry Definition &amp; Unlimited</v>
      </c>
      <c r="G30" s="109">
        <f>G27*G28/(1-G29)</f>
        <v>70788.448165011214</v>
      </c>
      <c r="H30" s="447">
        <v>70449.284046667119</v>
      </c>
      <c r="L30" s="105">
        <f t="shared" si="3"/>
        <v>42705</v>
      </c>
      <c r="M30" s="1344">
        <v>7</v>
      </c>
      <c r="N30" s="282">
        <v>1</v>
      </c>
      <c r="O30" s="378">
        <f t="shared" si="2"/>
        <v>7</v>
      </c>
      <c r="P30" s="282">
        <v>1</v>
      </c>
    </row>
    <row r="31" spans="1:16">
      <c r="A31" s="285"/>
      <c r="B31" s="285"/>
      <c r="C31" s="285"/>
      <c r="D31" s="285"/>
      <c r="E31" s="285"/>
      <c r="F31" s="290" t="str">
        <f>'Sev Template'!F31</f>
        <v>Industry Trended</v>
      </c>
      <c r="G31" s="337">
        <v>47400</v>
      </c>
      <c r="H31" s="447">
        <v>46800</v>
      </c>
      <c r="L31" s="105">
        <f t="shared" si="3"/>
        <v>42736</v>
      </c>
      <c r="M31" s="1344">
        <v>5</v>
      </c>
      <c r="N31" s="282">
        <v>1</v>
      </c>
      <c r="O31" s="378">
        <f t="shared" si="2"/>
        <v>5</v>
      </c>
      <c r="P31" s="282">
        <v>1</v>
      </c>
    </row>
    <row r="32" spans="1:16">
      <c r="A32" s="285"/>
      <c r="B32" s="285"/>
      <c r="C32" s="285"/>
      <c r="D32" s="285"/>
      <c r="E32" s="285"/>
      <c r="F32" s="290" t="s">
        <v>228</v>
      </c>
      <c r="G32" s="107">
        <f>ROUND(G30/G31,2)</f>
        <v>1.49</v>
      </c>
      <c r="H32" s="451">
        <v>1.51</v>
      </c>
      <c r="L32" s="105">
        <f t="shared" si="3"/>
        <v>42767</v>
      </c>
      <c r="M32" s="1344">
        <v>6</v>
      </c>
      <c r="N32" s="282">
        <v>1</v>
      </c>
      <c r="O32" s="378">
        <f t="shared" si="2"/>
        <v>6</v>
      </c>
      <c r="P32" s="282">
        <v>1</v>
      </c>
    </row>
    <row r="33" spans="1:16">
      <c r="A33" s="285"/>
      <c r="B33" s="285"/>
      <c r="C33" s="285"/>
      <c r="D33" s="285"/>
      <c r="E33" s="285"/>
      <c r="F33" s="290" t="s">
        <v>214</v>
      </c>
      <c r="G33" s="106">
        <f>ROUND(G34/G32,2)</f>
        <v>0.47</v>
      </c>
      <c r="H33" s="451">
        <v>0.5</v>
      </c>
      <c r="L33" s="105">
        <f t="shared" si="3"/>
        <v>42795</v>
      </c>
      <c r="M33" s="1344">
        <v>5</v>
      </c>
      <c r="N33" s="282">
        <v>1</v>
      </c>
      <c r="O33" s="378">
        <f t="shared" si="2"/>
        <v>5</v>
      </c>
      <c r="P33" s="282">
        <v>1</v>
      </c>
    </row>
    <row r="34" spans="1:16">
      <c r="A34" s="285"/>
      <c r="B34" s="285"/>
      <c r="C34" s="285"/>
      <c r="D34" s="285"/>
      <c r="E34" s="285"/>
      <c r="F34" s="290" t="str">
        <f>'Sev Template'!F34</f>
        <v>Selected ICWG Sev Factor</v>
      </c>
      <c r="G34" s="717">
        <f>INDEX(Summary!$32:$32,1,MATCH($A$1,Summary!$15:$15,0)+1)</f>
        <v>0.7</v>
      </c>
      <c r="H34" s="452">
        <v>0.75</v>
      </c>
      <c r="L34" s="105">
        <f t="shared" si="3"/>
        <v>42826</v>
      </c>
      <c r="M34" s="1344">
        <v>2</v>
      </c>
      <c r="N34" s="282">
        <v>1</v>
      </c>
      <c r="O34" s="378">
        <f t="shared" si="2"/>
        <v>2</v>
      </c>
      <c r="P34" s="282">
        <v>1</v>
      </c>
    </row>
    <row r="35" spans="1:16">
      <c r="F35" s="497"/>
      <c r="L35" s="105">
        <f t="shared" si="3"/>
        <v>42856</v>
      </c>
      <c r="M35" s="1344">
        <v>2</v>
      </c>
      <c r="N35" s="282">
        <v>1</v>
      </c>
      <c r="O35" s="378">
        <f t="shared" si="2"/>
        <v>2</v>
      </c>
      <c r="P35" s="282">
        <v>1</v>
      </c>
    </row>
    <row r="36" spans="1:16">
      <c r="L36" s="105">
        <f t="shared" si="3"/>
        <v>42887</v>
      </c>
      <c r="M36" s="1344">
        <v>4</v>
      </c>
      <c r="N36" s="282">
        <v>1</v>
      </c>
      <c r="O36" s="378">
        <f t="shared" si="2"/>
        <v>4</v>
      </c>
      <c r="P36" s="282">
        <v>1</v>
      </c>
    </row>
    <row r="37" spans="1:16">
      <c r="L37" s="105">
        <f t="shared" si="3"/>
        <v>42917</v>
      </c>
      <c r="M37" s="1344">
        <v>6</v>
      </c>
      <c r="N37" s="282">
        <v>1</v>
      </c>
      <c r="O37" s="378">
        <f t="shared" si="2"/>
        <v>6</v>
      </c>
      <c r="P37" s="282">
        <v>1</v>
      </c>
    </row>
    <row r="38" spans="1:16">
      <c r="L38" s="105">
        <f t="shared" si="3"/>
        <v>42948</v>
      </c>
      <c r="M38" s="1344">
        <v>9</v>
      </c>
      <c r="N38" s="282">
        <v>1</v>
      </c>
      <c r="O38" s="378">
        <f t="shared" si="2"/>
        <v>9</v>
      </c>
      <c r="P38" s="282">
        <v>1</v>
      </c>
    </row>
    <row r="39" spans="1:16">
      <c r="L39" s="105">
        <f t="shared" si="3"/>
        <v>42979</v>
      </c>
      <c r="M39" s="1344">
        <v>8</v>
      </c>
      <c r="N39" s="282">
        <v>1</v>
      </c>
      <c r="O39" s="378">
        <f t="shared" si="2"/>
        <v>8</v>
      </c>
      <c r="P39" s="282">
        <v>1</v>
      </c>
    </row>
    <row r="40" spans="1:16">
      <c r="L40" s="105">
        <f t="shared" si="3"/>
        <v>43009</v>
      </c>
      <c r="M40" s="1344">
        <v>3</v>
      </c>
      <c r="N40" s="282">
        <v>1</v>
      </c>
      <c r="O40" s="378">
        <f t="shared" si="2"/>
        <v>3</v>
      </c>
      <c r="P40" s="282">
        <v>1</v>
      </c>
    </row>
    <row r="41" spans="1:16">
      <c r="L41" s="105">
        <f t="shared" si="3"/>
        <v>43040</v>
      </c>
      <c r="M41" s="1344">
        <v>6</v>
      </c>
      <c r="N41" s="282">
        <v>1</v>
      </c>
      <c r="O41" s="378">
        <f t="shared" si="2"/>
        <v>6</v>
      </c>
      <c r="P41" s="282">
        <v>1</v>
      </c>
    </row>
    <row r="42" spans="1:16">
      <c r="L42" s="105">
        <f t="shared" si="3"/>
        <v>43070</v>
      </c>
      <c r="M42" s="1344">
        <v>2</v>
      </c>
      <c r="N42" s="282">
        <v>1</v>
      </c>
      <c r="O42" s="378">
        <f t="shared" si="2"/>
        <v>2</v>
      </c>
      <c r="P42" s="282">
        <v>1</v>
      </c>
    </row>
    <row r="43" spans="1:16">
      <c r="L43" s="105">
        <f t="shared" si="3"/>
        <v>43101</v>
      </c>
      <c r="M43" s="1344">
        <v>5</v>
      </c>
      <c r="N43" s="282">
        <v>1</v>
      </c>
      <c r="O43" s="378">
        <f t="shared" si="2"/>
        <v>5</v>
      </c>
      <c r="P43" s="282">
        <v>1</v>
      </c>
    </row>
    <row r="44" spans="1:16">
      <c r="L44" s="105">
        <f t="shared" si="3"/>
        <v>43132</v>
      </c>
      <c r="M44" s="1344">
        <v>3</v>
      </c>
      <c r="N44" s="282">
        <v>1</v>
      </c>
      <c r="O44" s="378">
        <f t="shared" si="2"/>
        <v>3</v>
      </c>
      <c r="P44" s="282">
        <v>1</v>
      </c>
    </row>
    <row r="45" spans="1:16">
      <c r="L45" s="105">
        <f t="shared" si="3"/>
        <v>43160</v>
      </c>
      <c r="M45" s="1344">
        <v>4</v>
      </c>
      <c r="N45" s="282">
        <v>1</v>
      </c>
      <c r="O45" s="378">
        <f t="shared" si="2"/>
        <v>4</v>
      </c>
      <c r="P45" s="282">
        <v>1</v>
      </c>
    </row>
    <row r="46" spans="1:16">
      <c r="L46" s="105">
        <f t="shared" si="3"/>
        <v>43191</v>
      </c>
      <c r="M46" s="1344">
        <v>6</v>
      </c>
      <c r="N46" s="282">
        <v>1</v>
      </c>
      <c r="O46" s="378">
        <f t="shared" si="2"/>
        <v>6</v>
      </c>
      <c r="P46" s="282">
        <v>1</v>
      </c>
    </row>
    <row r="47" spans="1:16">
      <c r="L47" s="105">
        <f t="shared" si="3"/>
        <v>43221</v>
      </c>
      <c r="M47" s="1344">
        <v>4</v>
      </c>
      <c r="N47" s="282">
        <v>0.99253731343283602</v>
      </c>
      <c r="O47" s="378">
        <f t="shared" si="2"/>
        <v>3.9701492537313441</v>
      </c>
      <c r="P47" s="282">
        <v>0.99253731343283602</v>
      </c>
    </row>
    <row r="48" spans="1:16">
      <c r="L48" s="105">
        <f t="shared" si="3"/>
        <v>43252</v>
      </c>
      <c r="M48" s="1344">
        <v>6</v>
      </c>
      <c r="N48" s="282">
        <v>0.99988944168048655</v>
      </c>
      <c r="O48" s="378">
        <f t="shared" si="2"/>
        <v>5.9993366500829195</v>
      </c>
      <c r="P48" s="282">
        <v>0.99988944168048655</v>
      </c>
    </row>
    <row r="49" spans="12:16">
      <c r="L49" s="105">
        <f t="shared" si="3"/>
        <v>43282</v>
      </c>
      <c r="M49" s="1344">
        <v>3</v>
      </c>
      <c r="N49" s="282">
        <v>0.99988944168048677</v>
      </c>
      <c r="O49" s="378">
        <f t="shared" si="2"/>
        <v>2.9996683250414602</v>
      </c>
      <c r="P49" s="282">
        <v>0.99988944168048677</v>
      </c>
    </row>
    <row r="50" spans="12:16">
      <c r="L50" s="105">
        <f t="shared" si="3"/>
        <v>43313</v>
      </c>
      <c r="M50" s="1344">
        <v>7</v>
      </c>
      <c r="N50" s="282">
        <v>0.99279802720048338</v>
      </c>
      <c r="O50" s="378">
        <f t="shared" si="2"/>
        <v>6.9495861904033838</v>
      </c>
      <c r="P50" s="282">
        <v>0.99279802720048338</v>
      </c>
    </row>
    <row r="51" spans="12:16">
      <c r="L51" s="105">
        <f t="shared" si="3"/>
        <v>43344</v>
      </c>
      <c r="M51" s="1344">
        <v>2</v>
      </c>
      <c r="N51" s="282">
        <v>1.006491793092904</v>
      </c>
      <c r="O51" s="378">
        <f t="shared" si="2"/>
        <v>2.0129835861858081</v>
      </c>
      <c r="P51" s="282">
        <v>1.006491793092904</v>
      </c>
    </row>
    <row r="52" spans="12:16">
      <c r="L52" s="105">
        <f t="shared" si="3"/>
        <v>43374</v>
      </c>
      <c r="M52" s="1344">
        <v>7</v>
      </c>
      <c r="N52" s="282">
        <v>1.0130701708255367</v>
      </c>
      <c r="O52" s="378">
        <f t="shared" si="2"/>
        <v>7.0914911957787572</v>
      </c>
      <c r="P52" s="282">
        <v>1.0130701708255367</v>
      </c>
    </row>
    <row r="53" spans="12:16">
      <c r="L53" s="105">
        <f t="shared" si="3"/>
        <v>43405</v>
      </c>
      <c r="M53" s="1344">
        <v>5</v>
      </c>
      <c r="N53" s="282">
        <v>1.0130701708255365</v>
      </c>
      <c r="O53" s="378">
        <f t="shared" si="2"/>
        <v>5.0653508541276828</v>
      </c>
      <c r="P53" s="282">
        <v>1.0130701708255365</v>
      </c>
    </row>
    <row r="54" spans="12:16">
      <c r="L54" s="105">
        <f t="shared" si="3"/>
        <v>43435</v>
      </c>
      <c r="M54" s="1344">
        <v>2</v>
      </c>
      <c r="N54" s="282">
        <v>1.0068550164032946</v>
      </c>
      <c r="O54" s="378">
        <f t="shared" si="2"/>
        <v>2.0137100328065891</v>
      </c>
      <c r="P54" s="282">
        <v>1.0068550164032946</v>
      </c>
    </row>
    <row r="55" spans="12:16">
      <c r="L55" s="105">
        <f t="shared" si="3"/>
        <v>43466</v>
      </c>
      <c r="M55" s="1344">
        <v>2</v>
      </c>
      <c r="N55" s="282">
        <v>0.99500966326913787</v>
      </c>
      <c r="O55" s="378">
        <f t="shared" si="2"/>
        <v>1.9900193265382757</v>
      </c>
      <c r="P55" s="282">
        <v>0.99500966326913787</v>
      </c>
    </row>
    <row r="56" spans="12:16">
      <c r="L56" s="105">
        <f t="shared" si="3"/>
        <v>43497</v>
      </c>
      <c r="M56" s="1344">
        <v>7</v>
      </c>
      <c r="N56" s="282">
        <v>0.96690204566266524</v>
      </c>
      <c r="O56" s="378">
        <f t="shared" si="2"/>
        <v>6.768314319638657</v>
      </c>
      <c r="P56" s="282">
        <v>0.96690204566266524</v>
      </c>
    </row>
    <row r="57" spans="12:16">
      <c r="L57" s="105">
        <f t="shared" si="3"/>
        <v>43525</v>
      </c>
      <c r="M57" s="1344">
        <v>5</v>
      </c>
      <c r="N57" s="282">
        <v>0.97230373306860174</v>
      </c>
      <c r="O57" s="378">
        <f t="shared" si="2"/>
        <v>4.8615186653430085</v>
      </c>
      <c r="P57" s="282">
        <v>0.97230373306860174</v>
      </c>
    </row>
    <row r="58" spans="12:16">
      <c r="L58" s="105">
        <f t="shared" si="3"/>
        <v>43556</v>
      </c>
      <c r="M58" s="1344">
        <v>6</v>
      </c>
      <c r="N58" s="282">
        <v>0.96699059791522202</v>
      </c>
      <c r="O58" s="378">
        <f t="shared" si="2"/>
        <v>5.8019435874913317</v>
      </c>
      <c r="P58" s="282">
        <v>0.96699059791522202</v>
      </c>
    </row>
    <row r="59" spans="12:16">
      <c r="L59" s="105">
        <f t="shared" si="3"/>
        <v>43586</v>
      </c>
      <c r="M59" s="1344">
        <v>3</v>
      </c>
      <c r="N59" s="282">
        <v>0.96181952519909775</v>
      </c>
      <c r="O59" s="378">
        <f t="shared" si="2"/>
        <v>2.8854585755972932</v>
      </c>
      <c r="P59" s="282">
        <v>0.96181952519909775</v>
      </c>
    </row>
    <row r="60" spans="12:16">
      <c r="L60" s="105">
        <f t="shared" si="3"/>
        <v>43617</v>
      </c>
      <c r="M60" s="1344">
        <v>9</v>
      </c>
      <c r="N60" s="282">
        <v>0.96693558650334821</v>
      </c>
      <c r="O60" s="378">
        <f t="shared" si="2"/>
        <v>8.7024202785301341</v>
      </c>
      <c r="P60" s="282">
        <v>0.96693558650334821</v>
      </c>
    </row>
    <row r="61" spans="12:16">
      <c r="L61" s="105">
        <f t="shared" si="3"/>
        <v>43647</v>
      </c>
      <c r="M61" s="1344">
        <v>3</v>
      </c>
      <c r="N61" s="282">
        <v>0.96187309652165531</v>
      </c>
      <c r="O61" s="378">
        <f t="shared" si="2"/>
        <v>2.8856192895649659</v>
      </c>
      <c r="P61" s="282">
        <v>0.96187309652165531</v>
      </c>
    </row>
    <row r="62" spans="12:16">
      <c r="L62" s="105">
        <f t="shared" si="3"/>
        <v>43678</v>
      </c>
      <c r="M62" s="1344">
        <v>7</v>
      </c>
      <c r="N62" s="282">
        <v>0.96187309652165531</v>
      </c>
      <c r="O62" s="378">
        <f t="shared" si="2"/>
        <v>6.7331116756515872</v>
      </c>
      <c r="P62" s="282">
        <v>0.96187309652165531</v>
      </c>
    </row>
    <row r="63" spans="12:16">
      <c r="L63" s="105">
        <f>EDATE(L62,1)</f>
        <v>43709</v>
      </c>
      <c r="M63" s="1344">
        <v>8</v>
      </c>
      <c r="N63" s="282">
        <v>0.89618420212505523</v>
      </c>
      <c r="O63" s="378">
        <f t="shared" si="2"/>
        <v>7.1694736170004418</v>
      </c>
      <c r="P63" s="282">
        <v>0.89618420212505523</v>
      </c>
    </row>
    <row r="64" spans="12:16">
      <c r="L64" s="105">
        <f>EDATE(L63,1)</f>
        <v>43739</v>
      </c>
      <c r="M64" s="1344">
        <v>8</v>
      </c>
      <c r="N64" s="282">
        <v>0.82084128247737398</v>
      </c>
      <c r="O64" s="378">
        <f t="shared" si="2"/>
        <v>6.5667302598189918</v>
      </c>
      <c r="P64" s="282">
        <v>0.82084128247737398</v>
      </c>
    </row>
    <row r="65" spans="12:16">
      <c r="L65" s="105">
        <f>EDATE(L64,1)</f>
        <v>43770</v>
      </c>
      <c r="M65" s="1344">
        <v>6</v>
      </c>
      <c r="N65" s="282">
        <v>0.6270315352257716</v>
      </c>
      <c r="O65" s="378">
        <f t="shared" si="2"/>
        <v>3.7621892113546296</v>
      </c>
      <c r="P65" s="282">
        <v>0.6270315352257716</v>
      </c>
    </row>
    <row r="66" spans="12:16">
      <c r="L66" s="105">
        <f>EDATE(L65,1)</f>
        <v>43800</v>
      </c>
      <c r="M66" s="1344">
        <v>11</v>
      </c>
      <c r="N66" s="282">
        <v>0.8730439078980845</v>
      </c>
      <c r="O66" s="378">
        <f t="shared" si="2"/>
        <v>9.6034829868789302</v>
      </c>
      <c r="P66" s="282">
        <v>0.8730439078980845</v>
      </c>
    </row>
    <row r="67" spans="12:16">
      <c r="L67" s="498"/>
      <c r="O67" s="378"/>
    </row>
    <row r="69" spans="12:16">
      <c r="O69" s="498" t="s">
        <v>220</v>
      </c>
      <c r="P69" s="494">
        <f>SUMPRODUCT($O$7:$O$66,$P$7:$P$66)/SUM($O$7:$O$66)</f>
        <v>0.97823963246284651</v>
      </c>
    </row>
    <row r="70" spans="12:16">
      <c r="O70" s="493" t="s">
        <v>351</v>
      </c>
      <c r="P70" s="494">
        <f>SUMPRODUCT($O$31:$O$66,$P$31:$P$66)/SUM($O$31:$O$66)</f>
        <v>0.96795433561534105</v>
      </c>
    </row>
    <row r="71" spans="12:16">
      <c r="O71" s="493" t="s">
        <v>350</v>
      </c>
      <c r="P71" s="494">
        <f>SUMPRODUCT($O$43:$O$66,$P$43:$P$66)/SUM($O$43:$O$66)</f>
        <v>0.9526985733902964</v>
      </c>
    </row>
    <row r="72" spans="12:16">
      <c r="O72" s="493" t="s">
        <v>352</v>
      </c>
      <c r="P72" s="494">
        <f>SUMPRODUCT($O$55:$O$66,$P$55:$P$66)/SUM($O$55:$O$66)</f>
        <v>0.91336306441688098</v>
      </c>
    </row>
    <row r="73" spans="12:16">
      <c r="O73" s="493" t="s">
        <v>353</v>
      </c>
      <c r="P73" s="494">
        <f>SUMPRODUCT($O$60:$O$65,$P$60:$P$65)/SUM($O$60:$O$65)</f>
        <v>0.88893096063290511</v>
      </c>
    </row>
    <row r="75" spans="12:16">
      <c r="O75" s="498" t="s">
        <v>210</v>
      </c>
      <c r="P75" s="710">
        <v>1</v>
      </c>
    </row>
    <row r="77" spans="12:16">
      <c r="O77" s="713" t="s">
        <v>473</v>
      </c>
      <c r="P77" s="495">
        <f>ROUND(1/P75,2)</f>
        <v>1</v>
      </c>
    </row>
  </sheetData>
  <customSheetViews>
    <customSheetView guid="{B070D993-A558-4B1C-AC4E-67FBCE430B77}" printArea="1">
      <selection activeCell="F7" sqref="F7:F20"/>
      <pageMargins left="0.7" right="0.7" top="0.75" bottom="0.75" header="0.3" footer="0.3"/>
      <pageSetup orientation="portrait" blackAndWhite="1" r:id="rId1"/>
    </customSheetView>
    <customSheetView guid="{66336E0E-D3CE-4BCD-8706-2E622954FB7A}" topLeftCell="A4">
      <selection activeCell="F7" sqref="F7: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2D067A2B-544F-4687-B463-591ABEF3DC76}" printArea="1">
      <selection activeCell="L1" sqref="L1"/>
      <pageMargins left="0.7" right="0.7" top="0.75" bottom="0.75" header="0.3" footer="0.3"/>
      <pageSetup orientation="portrait" blackAndWhite="1" r:id="rId4"/>
    </customSheetView>
    <customSheetView guid="{DEED4BF7-CD74-46B8-9246-650AA2D336A3}" printArea="1">
      <selection activeCell="K59" sqref="K59"/>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1A9FFAA3-8773-4515-8E34-9D2DD27FCA39}" printArea="1">
      <selection sqref="A1:XFD1048576"/>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4C13BEF0-D969-4F7C-9C90-218A9EA7683E}" printArea="1">
      <selection activeCell="L22" sqref="L2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24</v>
      </c>
      <c r="B1" s="446"/>
      <c r="C1" s="285"/>
      <c r="D1" s="285"/>
      <c r="E1" s="286" t="str">
        <f>'Sev Template'!E1</f>
        <v>Wtd</v>
      </c>
      <c r="F1" s="286" t="str">
        <f>'Sev Template'!F1</f>
        <v>Wtd</v>
      </c>
      <c r="G1" s="285"/>
      <c r="I1" s="189"/>
      <c r="L1" s="1478" t="s">
        <v>776</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1469">
        <v>1343</v>
      </c>
      <c r="C7" s="1469">
        <v>24</v>
      </c>
      <c r="D7" s="109">
        <f t="shared" si="0"/>
        <v>55958.333333333336</v>
      </c>
      <c r="E7" s="1470">
        <v>1.1847400470965246</v>
      </c>
      <c r="F7" s="1470">
        <v>1.0131296601597544</v>
      </c>
      <c r="G7" s="109">
        <f t="shared" si="1"/>
        <v>67166.523448995795</v>
      </c>
      <c r="L7" s="1476">
        <v>42248</v>
      </c>
      <c r="M7" s="1477">
        <v>3</v>
      </c>
      <c r="N7" s="1470">
        <v>1</v>
      </c>
      <c r="O7" s="378">
        <f t="shared" ref="O7:O66" si="2">M7*N7</f>
        <v>3</v>
      </c>
      <c r="P7" s="1470">
        <v>0.9</v>
      </c>
    </row>
    <row r="8" spans="1:16">
      <c r="A8" s="287" t="str">
        <f>'Sev Template'!A8</f>
        <v>2016:T2</v>
      </c>
      <c r="B8" s="1469">
        <v>1128</v>
      </c>
      <c r="C8" s="1469">
        <v>33</v>
      </c>
      <c r="D8" s="109">
        <f t="shared" si="0"/>
        <v>34181.818181818177</v>
      </c>
      <c r="E8" s="1470">
        <v>1.1711610746227124</v>
      </c>
      <c r="F8" s="1470">
        <v>1.0236442864792203</v>
      </c>
      <c r="G8" s="109">
        <f t="shared" si="1"/>
        <v>40978.952801066873</v>
      </c>
      <c r="L8" s="105">
        <f t="shared" ref="L8:L62" si="3">EDATE(L7,1)</f>
        <v>42278</v>
      </c>
      <c r="M8" s="1477">
        <v>3</v>
      </c>
      <c r="N8" s="1470">
        <v>1</v>
      </c>
      <c r="O8" s="378">
        <f t="shared" si="2"/>
        <v>3</v>
      </c>
      <c r="P8" s="1470">
        <v>0.9</v>
      </c>
    </row>
    <row r="9" spans="1:16">
      <c r="A9" s="287" t="str">
        <f>'Sev Template'!A9</f>
        <v>2016:T3</v>
      </c>
      <c r="B9" s="1469">
        <v>1129</v>
      </c>
      <c r="C9" s="1469">
        <v>25</v>
      </c>
      <c r="D9" s="109">
        <f t="shared" si="0"/>
        <v>45160</v>
      </c>
      <c r="E9" s="1470">
        <v>1.1516422849583448</v>
      </c>
      <c r="F9" s="1470">
        <v>1.0382114274636198</v>
      </c>
      <c r="G9" s="109">
        <f t="shared" si="1"/>
        <v>53995.471835628108</v>
      </c>
      <c r="L9" s="105">
        <f t="shared" si="3"/>
        <v>42309</v>
      </c>
      <c r="M9" s="1477">
        <v>4</v>
      </c>
      <c r="N9" s="1470">
        <v>1</v>
      </c>
      <c r="O9" s="378">
        <f t="shared" si="2"/>
        <v>4</v>
      </c>
      <c r="P9" s="1470">
        <v>0.9</v>
      </c>
    </row>
    <row r="10" spans="1:16">
      <c r="A10" s="287" t="str">
        <f>'Sev Template'!A10</f>
        <v>2017:T1</v>
      </c>
      <c r="B10" s="1469">
        <v>1410</v>
      </c>
      <c r="C10" s="1469">
        <v>31</v>
      </c>
      <c r="D10" s="109">
        <f t="shared" si="0"/>
        <v>45483.870967741939</v>
      </c>
      <c r="E10" s="1470">
        <v>1.1368146743700354</v>
      </c>
      <c r="F10" s="1470">
        <v>1.0508339205014554</v>
      </c>
      <c r="G10" s="109">
        <f t="shared" si="1"/>
        <v>54335.18786529381</v>
      </c>
      <c r="L10" s="105">
        <f t="shared" si="3"/>
        <v>42339</v>
      </c>
      <c r="M10" s="1477">
        <v>6</v>
      </c>
      <c r="N10" s="1470">
        <v>1</v>
      </c>
      <c r="O10" s="378">
        <f t="shared" si="2"/>
        <v>6</v>
      </c>
      <c r="P10" s="1470">
        <v>0.9</v>
      </c>
    </row>
    <row r="11" spans="1:16">
      <c r="A11" s="287" t="str">
        <f>'Sev Template'!A11</f>
        <v>2017:T2</v>
      </c>
      <c r="B11" s="1469">
        <v>2129</v>
      </c>
      <c r="C11" s="1469">
        <v>35</v>
      </c>
      <c r="D11" s="109">
        <f t="shared" si="0"/>
        <v>60828.571428571428</v>
      </c>
      <c r="E11" s="1470">
        <v>1.1257393418003141</v>
      </c>
      <c r="F11" s="1470">
        <v>1.0572194614041339</v>
      </c>
      <c r="G11" s="109">
        <f t="shared" si="1"/>
        <v>72395.339656544835</v>
      </c>
      <c r="L11" s="105">
        <f t="shared" si="3"/>
        <v>42370</v>
      </c>
      <c r="M11" s="1477">
        <v>5</v>
      </c>
      <c r="N11" s="1470">
        <v>1</v>
      </c>
      <c r="O11" s="378">
        <f t="shared" si="2"/>
        <v>5</v>
      </c>
      <c r="P11" s="1470">
        <v>0.9</v>
      </c>
    </row>
    <row r="12" spans="1:16">
      <c r="A12" s="287" t="str">
        <f>'Sev Template'!A12</f>
        <v>2017:T3</v>
      </c>
      <c r="B12" s="1469">
        <v>1615</v>
      </c>
      <c r="C12" s="1469">
        <v>25</v>
      </c>
      <c r="D12" s="109">
        <f t="shared" si="0"/>
        <v>64599.999999999993</v>
      </c>
      <c r="E12" s="1470">
        <v>1.1151879865668424</v>
      </c>
      <c r="F12" s="1470">
        <v>1.0564732032357931</v>
      </c>
      <c r="G12" s="109">
        <f t="shared" si="1"/>
        <v>76109.538094841177</v>
      </c>
      <c r="L12" s="105">
        <f t="shared" si="3"/>
        <v>42401</v>
      </c>
      <c r="M12" s="1477">
        <v>8</v>
      </c>
      <c r="N12" s="1470">
        <v>1</v>
      </c>
      <c r="O12" s="378">
        <f t="shared" si="2"/>
        <v>8</v>
      </c>
      <c r="P12" s="1470">
        <v>0.9</v>
      </c>
    </row>
    <row r="13" spans="1:16">
      <c r="A13" s="287" t="str">
        <f>'Sev Template'!A13</f>
        <v>2018:T1</v>
      </c>
      <c r="B13" s="1469">
        <v>1114</v>
      </c>
      <c r="C13" s="1469">
        <v>33</v>
      </c>
      <c r="D13" s="109">
        <f t="shared" si="0"/>
        <v>33757.57575757576</v>
      </c>
      <c r="E13" s="1470">
        <v>1.1045042846353175</v>
      </c>
      <c r="F13" s="1470">
        <v>1.0476405729236298</v>
      </c>
      <c r="G13" s="109">
        <f t="shared" si="1"/>
        <v>39061.684264511212</v>
      </c>
      <c r="L13" s="105">
        <f t="shared" si="3"/>
        <v>42430</v>
      </c>
      <c r="M13" s="1477">
        <v>4</v>
      </c>
      <c r="N13" s="1470">
        <v>1</v>
      </c>
      <c r="O13" s="378">
        <f t="shared" si="2"/>
        <v>4</v>
      </c>
      <c r="P13" s="1470">
        <v>0.9</v>
      </c>
    </row>
    <row r="14" spans="1:16">
      <c r="A14" s="287" t="str">
        <f>'Sev Template'!A14</f>
        <v>2018:T2</v>
      </c>
      <c r="B14" s="1469">
        <v>3283</v>
      </c>
      <c r="C14" s="1469">
        <v>34</v>
      </c>
      <c r="D14" s="109">
        <f t="shared" si="0"/>
        <v>96558.823529411762</v>
      </c>
      <c r="E14" s="1470">
        <v>1.0959025123305222</v>
      </c>
      <c r="F14" s="1470">
        <v>1.039207242699951</v>
      </c>
      <c r="G14" s="109">
        <f t="shared" si="1"/>
        <v>109967.93075515059</v>
      </c>
      <c r="L14" s="105">
        <f t="shared" si="3"/>
        <v>42461</v>
      </c>
      <c r="M14" s="1477">
        <v>7</v>
      </c>
      <c r="N14" s="1470">
        <v>1</v>
      </c>
      <c r="O14" s="378">
        <f t="shared" si="2"/>
        <v>7</v>
      </c>
      <c r="P14" s="1470">
        <v>0.9</v>
      </c>
    </row>
    <row r="15" spans="1:16">
      <c r="A15" s="287" t="str">
        <f>'Sev Template'!A15</f>
        <v>2018:T3</v>
      </c>
      <c r="B15" s="1469">
        <v>1442</v>
      </c>
      <c r="C15" s="1469">
        <v>35</v>
      </c>
      <c r="D15" s="109">
        <f t="shared" si="0"/>
        <v>41200</v>
      </c>
      <c r="E15" s="1470">
        <v>1.0884493117790381</v>
      </c>
      <c r="F15" s="1470">
        <v>1.0320809134369346</v>
      </c>
      <c r="G15" s="109">
        <f t="shared" si="1"/>
        <v>46282.751709145356</v>
      </c>
      <c r="L15" s="105">
        <f t="shared" si="3"/>
        <v>42491</v>
      </c>
      <c r="M15" s="1477">
        <v>6</v>
      </c>
      <c r="N15" s="1470">
        <v>1</v>
      </c>
      <c r="O15" s="378">
        <f t="shared" si="2"/>
        <v>6</v>
      </c>
      <c r="P15" s="1470">
        <v>0.9</v>
      </c>
    </row>
    <row r="16" spans="1:16">
      <c r="A16" s="287" t="str">
        <f>'Sev Template'!A16</f>
        <v>2019:T1</v>
      </c>
      <c r="B16" s="1469">
        <v>2028</v>
      </c>
      <c r="C16" s="1469">
        <v>36</v>
      </c>
      <c r="D16" s="109">
        <f t="shared" si="0"/>
        <v>56333.333333333336</v>
      </c>
      <c r="E16" s="1470">
        <v>1.0688511768042115</v>
      </c>
      <c r="F16" s="1470">
        <v>1.0243277643289359</v>
      </c>
      <c r="G16" s="109">
        <f t="shared" si="1"/>
        <v>61676.771746939841</v>
      </c>
      <c r="L16" s="105">
        <f t="shared" si="3"/>
        <v>42522</v>
      </c>
      <c r="M16" s="1477">
        <v>12</v>
      </c>
      <c r="N16" s="1470">
        <v>1</v>
      </c>
      <c r="O16" s="378">
        <f t="shared" si="2"/>
        <v>12</v>
      </c>
      <c r="P16" s="1470">
        <v>0.9</v>
      </c>
    </row>
    <row r="17" spans="1:16">
      <c r="A17" s="287" t="str">
        <f>'Sev Template'!A17</f>
        <v>2019:T2</v>
      </c>
      <c r="B17" s="1469">
        <v>2424</v>
      </c>
      <c r="C17" s="1469">
        <v>45</v>
      </c>
      <c r="D17" s="109">
        <f t="shared" si="0"/>
        <v>53866.666666666664</v>
      </c>
      <c r="E17" s="1470">
        <v>1.0442771034330658</v>
      </c>
      <c r="F17" s="1470">
        <v>1.0179207393514182</v>
      </c>
      <c r="G17" s="109">
        <f t="shared" si="1"/>
        <v>57259.799169412647</v>
      </c>
      <c r="L17" s="105">
        <f t="shared" si="3"/>
        <v>42552</v>
      </c>
      <c r="M17" s="1477">
        <v>6</v>
      </c>
      <c r="N17" s="1470">
        <v>1</v>
      </c>
      <c r="O17" s="378">
        <f t="shared" si="2"/>
        <v>6</v>
      </c>
      <c r="P17" s="1470">
        <v>0.9</v>
      </c>
    </row>
    <row r="18" spans="1:16">
      <c r="A18" s="287" t="str">
        <f>'Sev Template'!A18</f>
        <v>2019:T3</v>
      </c>
      <c r="B18" s="1469">
        <v>2106</v>
      </c>
      <c r="C18" s="1469">
        <v>42</v>
      </c>
      <c r="D18" s="109">
        <f t="shared" si="0"/>
        <v>50142.857142857145</v>
      </c>
      <c r="E18" s="1470">
        <v>1.0215255117338229</v>
      </c>
      <c r="F18" s="1470">
        <v>1.0117344157979165</v>
      </c>
      <c r="G18" s="109">
        <f t="shared" si="1"/>
        <v>51823.270487096735</v>
      </c>
      <c r="L18" s="105">
        <f t="shared" si="3"/>
        <v>42583</v>
      </c>
      <c r="M18" s="1477">
        <v>9</v>
      </c>
      <c r="N18" s="1470">
        <v>1</v>
      </c>
      <c r="O18" s="378">
        <f t="shared" si="2"/>
        <v>9</v>
      </c>
      <c r="P18" s="1470">
        <v>0.9</v>
      </c>
    </row>
    <row r="19" spans="1:16">
      <c r="A19" s="287" t="str">
        <f>'Sev Template'!A19</f>
        <v>2020:T1</v>
      </c>
      <c r="B19" s="1469">
        <v>3255</v>
      </c>
      <c r="C19" s="1469">
        <v>53</v>
      </c>
      <c r="D19" s="109">
        <f t="shared" si="0"/>
        <v>61415.094339622643</v>
      </c>
      <c r="E19" s="1470">
        <v>1.0065300782613955</v>
      </c>
      <c r="F19" s="1470">
        <v>1.0049160244651361</v>
      </c>
      <c r="G19" s="109">
        <f t="shared" si="1"/>
        <v>62120.029367256277</v>
      </c>
      <c r="L19" s="105">
        <f t="shared" si="3"/>
        <v>42614</v>
      </c>
      <c r="M19" s="1477">
        <v>8</v>
      </c>
      <c r="N19" s="1470">
        <v>1</v>
      </c>
      <c r="O19" s="378">
        <f t="shared" si="2"/>
        <v>8</v>
      </c>
      <c r="P19" s="1470">
        <v>0.9</v>
      </c>
    </row>
    <row r="20" spans="1:16">
      <c r="A20" s="1479" t="str">
        <f>'Sev Template'!A20</f>
        <v>2020:T2</v>
      </c>
      <c r="B20" s="1469">
        <v>3753</v>
      </c>
      <c r="C20" s="1469">
        <v>71</v>
      </c>
      <c r="D20" s="109">
        <f t="shared" si="0"/>
        <v>52859.154929577468</v>
      </c>
      <c r="E20" s="1470">
        <v>0.99932877009607324</v>
      </c>
      <c r="F20" s="1470">
        <v>0.99829938818783126</v>
      </c>
      <c r="G20" s="109">
        <f t="shared" si="1"/>
        <v>52733.841719642754</v>
      </c>
      <c r="L20" s="105">
        <f t="shared" si="3"/>
        <v>42644</v>
      </c>
      <c r="M20" s="1477">
        <v>7</v>
      </c>
      <c r="N20" s="1470">
        <v>1</v>
      </c>
      <c r="O20" s="378">
        <f t="shared" si="2"/>
        <v>7</v>
      </c>
      <c r="P20" s="1470">
        <v>0.9</v>
      </c>
    </row>
    <row r="21" spans="1:16">
      <c r="A21" s="285"/>
      <c r="L21" s="105">
        <f t="shared" si="3"/>
        <v>42675</v>
      </c>
      <c r="M21" s="1477">
        <v>6</v>
      </c>
      <c r="N21" s="1470">
        <v>1</v>
      </c>
      <c r="O21" s="378">
        <f t="shared" si="2"/>
        <v>6</v>
      </c>
      <c r="P21" s="1470">
        <v>0.9</v>
      </c>
    </row>
    <row r="22" spans="1:16">
      <c r="A22" s="287" t="str">
        <f>'Sev Template'!A22</f>
        <v>Total</v>
      </c>
      <c r="B22" s="109">
        <f>SUM(B4:B21)</f>
        <v>28159</v>
      </c>
      <c r="C22" s="109">
        <f>SUM(C4:C21)</f>
        <v>522</v>
      </c>
      <c r="D22" s="109">
        <f>B22/C22*1000</f>
        <v>53944.444444444445</v>
      </c>
      <c r="L22" s="105">
        <f t="shared" si="3"/>
        <v>42705</v>
      </c>
      <c r="M22" s="1477">
        <v>4</v>
      </c>
      <c r="N22" s="1470">
        <v>1</v>
      </c>
      <c r="O22" s="378">
        <f t="shared" si="2"/>
        <v>4</v>
      </c>
      <c r="P22" s="1470">
        <v>0.9</v>
      </c>
    </row>
    <row r="23" spans="1:16">
      <c r="G23" s="500" t="str">
        <f>'Sev Template'!G23</f>
        <v>Proposed CD6</v>
      </c>
      <c r="H23" s="500" t="s">
        <v>277</v>
      </c>
      <c r="L23" s="105">
        <f t="shared" si="3"/>
        <v>42736</v>
      </c>
      <c r="M23" s="1477">
        <v>11</v>
      </c>
      <c r="N23" s="1470">
        <v>1</v>
      </c>
      <c r="O23" s="378">
        <f t="shared" si="2"/>
        <v>11</v>
      </c>
      <c r="P23" s="1470">
        <v>0.9</v>
      </c>
    </row>
    <row r="24" spans="1:16">
      <c r="A24" s="289" t="str">
        <f>'Sev Template'!A24</f>
        <v>Notes:</v>
      </c>
      <c r="B24" s="285"/>
      <c r="C24" s="285"/>
      <c r="D24" s="285"/>
      <c r="E24" s="285"/>
      <c r="F24" s="290" t="str">
        <f>'Sev Template'!F24</f>
        <v>Wtd Avg</v>
      </c>
      <c r="G24" s="109">
        <f>SUMPRODUCT(G4:G20,$C$4:$C$20)/$C$22</f>
        <v>59565.312118832917</v>
      </c>
      <c r="H24" s="447">
        <v>59440.743800838776</v>
      </c>
      <c r="L24" s="105">
        <f t="shared" si="3"/>
        <v>42767</v>
      </c>
      <c r="M24" s="1477">
        <v>6</v>
      </c>
      <c r="N24" s="1470">
        <v>1.0003233781353353</v>
      </c>
      <c r="O24" s="378">
        <f t="shared" si="2"/>
        <v>6.001940268812012</v>
      </c>
      <c r="P24" s="1470">
        <v>0.9</v>
      </c>
    </row>
    <row r="25" spans="1:16">
      <c r="A25" s="291" t="str">
        <f>'Sev Template'!A25</f>
        <v>Onleveling to AAD of 7/1/20</v>
      </c>
      <c r="B25" s="285"/>
      <c r="C25" s="285"/>
      <c r="D25" s="285"/>
      <c r="E25" s="285"/>
      <c r="F25" s="290" t="str">
        <f>'Sev Template'!F25</f>
        <v>6-Wtd Avg</v>
      </c>
      <c r="G25" s="109">
        <f>SUMPRODUCT(G15:G20,$C$15:$C$20)/SUM($C$15:$C$20)</f>
        <v>55425.506150180037</v>
      </c>
      <c r="H25" s="447">
        <v>55324.860600432155</v>
      </c>
      <c r="L25" s="105">
        <f t="shared" si="3"/>
        <v>42795</v>
      </c>
      <c r="M25" s="1477">
        <v>6</v>
      </c>
      <c r="N25" s="1470">
        <v>1.000646860844089</v>
      </c>
      <c r="O25" s="378">
        <f t="shared" si="2"/>
        <v>6.0038811650645343</v>
      </c>
      <c r="P25" s="1470">
        <v>0.9</v>
      </c>
    </row>
    <row r="26" spans="1:16">
      <c r="A26" s="291" t="s">
        <v>477</v>
      </c>
      <c r="B26" s="285"/>
      <c r="C26" s="285"/>
      <c r="D26" s="285"/>
      <c r="E26" s="285"/>
      <c r="F26" s="290" t="str">
        <f>'Sev Template'!F26</f>
        <v>6-Trimmean</v>
      </c>
      <c r="G26" s="109">
        <f>TRIMMEAN($G$15:$G$20,2/COUNT(G15:G20))</f>
        <v>55873.420780772991</v>
      </c>
      <c r="H26" s="447">
        <v>55759.421074778547</v>
      </c>
      <c r="L26" s="105">
        <f t="shared" si="3"/>
        <v>42826</v>
      </c>
      <c r="M26" s="1477">
        <v>8</v>
      </c>
      <c r="N26" s="1470">
        <v>1.0009704481600781</v>
      </c>
      <c r="O26" s="378">
        <f t="shared" si="2"/>
        <v>8.0077635852806246</v>
      </c>
      <c r="P26" s="1470">
        <v>0.9</v>
      </c>
    </row>
    <row r="27" spans="1:16">
      <c r="A27" s="291" t="str">
        <f>'Sev Template'!A27</f>
        <v>Col E:F is from latest OLF.</v>
      </c>
      <c r="B27" s="285"/>
      <c r="C27" s="285"/>
      <c r="D27" s="285"/>
      <c r="E27" s="285"/>
      <c r="F27" s="290" t="str">
        <f>'Sev Template'!F27</f>
        <v>Selected Severity</v>
      </c>
      <c r="G27" s="337">
        <f>IFERROR(ROUNDUP(MIN(H27*1.1,AVERAGE(G25:G26)),-2),ROUNDUP(AVERAGE(G25:G26),-2))</f>
        <v>55700</v>
      </c>
      <c r="H27" s="447">
        <v>55600</v>
      </c>
      <c r="L27" s="105">
        <f t="shared" si="3"/>
        <v>42856</v>
      </c>
      <c r="M27" s="1477">
        <v>15</v>
      </c>
      <c r="N27" s="1470">
        <v>1.0012941401171298</v>
      </c>
      <c r="O27" s="378">
        <f t="shared" si="2"/>
        <v>15.019412101756947</v>
      </c>
      <c r="P27" s="1470">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477">
        <v>8</v>
      </c>
      <c r="N28" s="1470">
        <v>1.0016179367490832</v>
      </c>
      <c r="O28" s="378">
        <f t="shared" si="2"/>
        <v>8.0129434939926654</v>
      </c>
      <c r="P28" s="1470">
        <v>0.9</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42917</v>
      </c>
      <c r="M29" s="1477">
        <v>6</v>
      </c>
      <c r="N29" s="1470">
        <v>1.0019418380897875</v>
      </c>
      <c r="O29" s="378">
        <f t="shared" si="2"/>
        <v>6.0116510285387257</v>
      </c>
      <c r="P29" s="1470">
        <v>0.9</v>
      </c>
    </row>
    <row r="30" spans="1:16">
      <c r="A30" s="285"/>
      <c r="B30" s="285"/>
      <c r="C30" s="285"/>
      <c r="D30" s="285"/>
      <c r="E30" s="285"/>
      <c r="F30" s="290" t="str">
        <f>'Sev Template'!F30</f>
        <v>Converted to Industry Definition &amp; Unlimited</v>
      </c>
      <c r="G30" s="109">
        <f>G27*G28/(1-G29)</f>
        <v>59381.273536010922</v>
      </c>
      <c r="H30" s="447">
        <v>59168.885090554257</v>
      </c>
      <c r="L30" s="105">
        <f t="shared" si="3"/>
        <v>42948</v>
      </c>
      <c r="M30" s="1477">
        <v>6</v>
      </c>
      <c r="N30" s="1470">
        <v>1.0022658441731034</v>
      </c>
      <c r="O30" s="378">
        <f t="shared" si="2"/>
        <v>6.0135950650386203</v>
      </c>
      <c r="P30" s="1470">
        <v>0.9</v>
      </c>
    </row>
    <row r="31" spans="1:16">
      <c r="A31" s="285"/>
      <c r="B31" s="285"/>
      <c r="C31" s="285"/>
      <c r="D31" s="285"/>
      <c r="E31" s="285"/>
      <c r="F31" s="290" t="str">
        <f>'Sev Template'!F31</f>
        <v>Industry Trended</v>
      </c>
      <c r="G31" s="337">
        <v>74400</v>
      </c>
      <c r="H31" s="447">
        <v>74000</v>
      </c>
      <c r="L31" s="105">
        <f t="shared" si="3"/>
        <v>42979</v>
      </c>
      <c r="M31" s="1477">
        <v>7</v>
      </c>
      <c r="N31" s="1470">
        <v>1.0026304762591611</v>
      </c>
      <c r="O31" s="378">
        <f t="shared" si="2"/>
        <v>7.0184133338141281</v>
      </c>
      <c r="P31" s="1470">
        <v>0.9</v>
      </c>
    </row>
    <row r="32" spans="1:16">
      <c r="A32" s="285"/>
      <c r="B32" s="285"/>
      <c r="C32" s="285"/>
      <c r="D32" s="285"/>
      <c r="E32" s="285"/>
      <c r="F32" s="290" t="s">
        <v>228</v>
      </c>
      <c r="G32" s="107">
        <f>ROUND(G30/G31,2)</f>
        <v>0.8</v>
      </c>
      <c r="H32" s="451">
        <v>0.8</v>
      </c>
      <c r="L32" s="105">
        <f t="shared" si="3"/>
        <v>43009</v>
      </c>
      <c r="M32" s="1477">
        <v>7</v>
      </c>
      <c r="N32" s="1470">
        <v>1.0029952410011989</v>
      </c>
      <c r="O32" s="378">
        <f t="shared" si="2"/>
        <v>7.020966687008392</v>
      </c>
      <c r="P32" s="1470">
        <v>0.9</v>
      </c>
    </row>
    <row r="33" spans="1:16">
      <c r="A33" s="285"/>
      <c r="B33" s="285"/>
      <c r="C33" s="285"/>
      <c r="D33" s="285"/>
      <c r="E33" s="285"/>
      <c r="F33" s="290" t="s">
        <v>214</v>
      </c>
      <c r="G33" s="106">
        <f>ROUND(G34/G32,2)</f>
        <v>0.88</v>
      </c>
      <c r="H33" s="451">
        <v>0.88</v>
      </c>
      <c r="L33" s="105">
        <f t="shared" si="3"/>
        <v>43040</v>
      </c>
      <c r="M33" s="1477">
        <v>7</v>
      </c>
      <c r="N33" s="1470">
        <v>1.0033601384474786</v>
      </c>
      <c r="O33" s="378">
        <f t="shared" si="2"/>
        <v>7.0235209691323508</v>
      </c>
      <c r="P33" s="1470">
        <v>0.9</v>
      </c>
    </row>
    <row r="34" spans="1:16">
      <c r="A34" s="285"/>
      <c r="B34" s="285"/>
      <c r="C34" s="285"/>
      <c r="D34" s="285"/>
      <c r="E34" s="285"/>
      <c r="F34" s="290" t="str">
        <f>'Sev Template'!F34</f>
        <v>Selected ICWG Sev Factor</v>
      </c>
      <c r="G34" s="717">
        <f>INDEX(Summary!$32:$32,1,MATCH($A$1,Summary!$15:$15,0)+1)</f>
        <v>0.7</v>
      </c>
      <c r="H34" s="452">
        <v>0.7</v>
      </c>
      <c r="L34" s="105">
        <f t="shared" si="3"/>
        <v>43070</v>
      </c>
      <c r="M34" s="1477">
        <v>4</v>
      </c>
      <c r="N34" s="1470">
        <v>1.0037251686462785</v>
      </c>
      <c r="O34" s="378">
        <f t="shared" si="2"/>
        <v>4.0149006745851139</v>
      </c>
      <c r="P34" s="1470">
        <v>0.9</v>
      </c>
    </row>
    <row r="35" spans="1:16">
      <c r="F35" s="497"/>
      <c r="L35" s="105">
        <f t="shared" si="3"/>
        <v>43101</v>
      </c>
      <c r="M35" s="1477">
        <v>8</v>
      </c>
      <c r="N35" s="1470">
        <v>1.0041309135121996</v>
      </c>
      <c r="O35" s="378">
        <f t="shared" si="2"/>
        <v>8.033047308097597</v>
      </c>
      <c r="P35" s="1470">
        <v>0.9</v>
      </c>
    </row>
    <row r="36" spans="1:16">
      <c r="L36" s="105">
        <f t="shared" si="3"/>
        <v>43132</v>
      </c>
      <c r="M36" s="1477">
        <v>10</v>
      </c>
      <c r="N36" s="1470">
        <v>1.0045368223960223</v>
      </c>
      <c r="O36" s="378">
        <f t="shared" si="2"/>
        <v>10.045368223960223</v>
      </c>
      <c r="P36" s="1470">
        <v>0.9</v>
      </c>
    </row>
    <row r="37" spans="1:16">
      <c r="L37" s="105">
        <f t="shared" si="3"/>
        <v>43160</v>
      </c>
      <c r="M37" s="1477">
        <v>11</v>
      </c>
      <c r="N37" s="1470">
        <v>1.0049428953640505</v>
      </c>
      <c r="O37" s="378">
        <f t="shared" si="2"/>
        <v>11.054371849004555</v>
      </c>
      <c r="P37" s="1470">
        <v>0.9</v>
      </c>
    </row>
    <row r="38" spans="1:16">
      <c r="L38" s="105">
        <f t="shared" si="3"/>
        <v>43191</v>
      </c>
      <c r="M38" s="1477">
        <v>4</v>
      </c>
      <c r="N38" s="1470">
        <v>1.0053491324826114</v>
      </c>
      <c r="O38" s="378">
        <f t="shared" si="2"/>
        <v>4.0213965299304455</v>
      </c>
      <c r="P38" s="1470">
        <v>0.9</v>
      </c>
    </row>
    <row r="39" spans="1:16">
      <c r="L39" s="105">
        <f t="shared" si="3"/>
        <v>43221</v>
      </c>
      <c r="M39" s="1477">
        <v>2</v>
      </c>
      <c r="N39" s="1470">
        <v>1.0057555338180615</v>
      </c>
      <c r="O39" s="378">
        <f t="shared" si="2"/>
        <v>2.011511067636123</v>
      </c>
      <c r="P39" s="1470">
        <v>0.9</v>
      </c>
    </row>
    <row r="40" spans="1:16">
      <c r="L40" s="105">
        <f t="shared" si="3"/>
        <v>43252</v>
      </c>
      <c r="M40" s="1477">
        <v>8</v>
      </c>
      <c r="N40" s="1470">
        <v>1.0061620994367844</v>
      </c>
      <c r="O40" s="378">
        <f t="shared" si="2"/>
        <v>8.0492967954942749</v>
      </c>
      <c r="P40" s="1470">
        <v>0.9</v>
      </c>
    </row>
    <row r="41" spans="1:16">
      <c r="L41" s="105">
        <f t="shared" si="3"/>
        <v>43282</v>
      </c>
      <c r="M41" s="1477">
        <v>10</v>
      </c>
      <c r="N41" s="1470">
        <v>1.0066095114438205</v>
      </c>
      <c r="O41" s="378">
        <f t="shared" si="2"/>
        <v>10.066095114438205</v>
      </c>
      <c r="P41" s="1470">
        <v>0.9</v>
      </c>
    </row>
    <row r="42" spans="1:16">
      <c r="L42" s="105">
        <f t="shared" si="3"/>
        <v>43313</v>
      </c>
      <c r="M42" s="1477">
        <v>14</v>
      </c>
      <c r="N42" s="1470">
        <v>1.0070571224024014</v>
      </c>
      <c r="O42" s="378">
        <f t="shared" si="2"/>
        <v>14.098799713633619</v>
      </c>
      <c r="P42" s="1470">
        <v>0.9</v>
      </c>
    </row>
    <row r="43" spans="1:16">
      <c r="L43" s="105">
        <f t="shared" si="3"/>
        <v>43344</v>
      </c>
      <c r="M43" s="1477">
        <v>12</v>
      </c>
      <c r="N43" s="1470">
        <v>1.007504932400993</v>
      </c>
      <c r="O43" s="378">
        <f t="shared" si="2"/>
        <v>12.090059188811917</v>
      </c>
      <c r="P43" s="1470">
        <v>0.91</v>
      </c>
    </row>
    <row r="44" spans="1:16">
      <c r="L44" s="105">
        <f t="shared" si="3"/>
        <v>43374</v>
      </c>
      <c r="M44" s="1477">
        <v>8</v>
      </c>
      <c r="N44" s="1470">
        <v>1.0079529415281083</v>
      </c>
      <c r="O44" s="378">
        <f t="shared" si="2"/>
        <v>8.0636235322248666</v>
      </c>
      <c r="P44" s="1470">
        <v>0.99199999999999999</v>
      </c>
    </row>
    <row r="45" spans="1:16">
      <c r="L45" s="105">
        <f t="shared" si="3"/>
        <v>43405</v>
      </c>
      <c r="M45" s="1477">
        <v>6</v>
      </c>
      <c r="N45" s="1470">
        <v>1.0084011498722896</v>
      </c>
      <c r="O45" s="378">
        <f t="shared" si="2"/>
        <v>6.050406899233737</v>
      </c>
      <c r="P45" s="1470">
        <v>0.99099999999999999</v>
      </c>
    </row>
    <row r="46" spans="1:16">
      <c r="L46" s="105">
        <f t="shared" si="3"/>
        <v>43435</v>
      </c>
      <c r="M46" s="1477">
        <v>9</v>
      </c>
      <c r="N46" s="1470">
        <v>1.0088495575221248</v>
      </c>
      <c r="O46" s="378">
        <f t="shared" si="2"/>
        <v>9.0796460176991225</v>
      </c>
      <c r="P46" s="1470">
        <v>0.99</v>
      </c>
    </row>
    <row r="47" spans="1:16">
      <c r="L47" s="105">
        <f t="shared" si="3"/>
        <v>43466</v>
      </c>
      <c r="M47" s="1477">
        <v>10</v>
      </c>
      <c r="N47" s="1470">
        <v>1.0088495575221248</v>
      </c>
      <c r="O47" s="378">
        <f t="shared" si="2"/>
        <v>10.088495575221248</v>
      </c>
      <c r="P47" s="1470">
        <v>0.79200000000000004</v>
      </c>
    </row>
    <row r="48" spans="1:16">
      <c r="L48" s="105">
        <f t="shared" si="3"/>
        <v>43497</v>
      </c>
      <c r="M48" s="1477">
        <v>9</v>
      </c>
      <c r="N48" s="1470">
        <v>1.0031818633787413</v>
      </c>
      <c r="O48" s="378">
        <f t="shared" si="2"/>
        <v>9.0286367704086707</v>
      </c>
      <c r="P48" s="1470">
        <v>0.99</v>
      </c>
    </row>
    <row r="49" spans="12:16">
      <c r="L49" s="105">
        <f t="shared" si="3"/>
        <v>43525</v>
      </c>
      <c r="M49" s="1477">
        <v>13</v>
      </c>
      <c r="N49" s="1470">
        <v>0.99801082284586073</v>
      </c>
      <c r="O49" s="378">
        <f t="shared" si="2"/>
        <v>12.974140696996189</v>
      </c>
      <c r="P49" s="1470">
        <v>0.68500000000000005</v>
      </c>
    </row>
    <row r="50" spans="12:16">
      <c r="L50" s="105">
        <f t="shared" si="3"/>
        <v>43556</v>
      </c>
      <c r="M50" s="1477">
        <v>3</v>
      </c>
      <c r="N50" s="1470">
        <v>1.002976050820219</v>
      </c>
      <c r="O50" s="378">
        <f t="shared" si="2"/>
        <v>3.008928152460657</v>
      </c>
      <c r="P50" s="1470">
        <v>0.66</v>
      </c>
    </row>
    <row r="51" spans="12:16">
      <c r="L51" s="105">
        <f t="shared" si="3"/>
        <v>43586</v>
      </c>
      <c r="M51" s="1477">
        <v>12</v>
      </c>
      <c r="N51" s="1470">
        <v>1.0128091493576707</v>
      </c>
      <c r="O51" s="378">
        <f t="shared" si="2"/>
        <v>12.153709792292048</v>
      </c>
      <c r="P51" s="1470">
        <v>0.74099999999999999</v>
      </c>
    </row>
    <row r="52" spans="12:16">
      <c r="L52" s="105">
        <f t="shared" si="3"/>
        <v>43617</v>
      </c>
      <c r="M52" s="1477">
        <v>8</v>
      </c>
      <c r="N52" s="1470">
        <v>1.0176551261488562</v>
      </c>
      <c r="O52" s="378">
        <f t="shared" si="2"/>
        <v>8.1412410091908498</v>
      </c>
      <c r="P52" s="1470">
        <v>0.99</v>
      </c>
    </row>
    <row r="53" spans="12:16">
      <c r="L53" s="105">
        <f t="shared" si="3"/>
        <v>43647</v>
      </c>
      <c r="M53" s="1477">
        <v>13</v>
      </c>
      <c r="N53" s="1470">
        <v>1.0223884058053623</v>
      </c>
      <c r="O53" s="378">
        <f t="shared" si="2"/>
        <v>13.29104927546971</v>
      </c>
      <c r="P53" s="1470">
        <v>0.76200000000000001</v>
      </c>
    </row>
    <row r="54" spans="12:16">
      <c r="L54" s="105">
        <f t="shared" si="3"/>
        <v>43678</v>
      </c>
      <c r="M54" s="1477">
        <v>11</v>
      </c>
      <c r="N54" s="1470">
        <v>1.0363937264328342</v>
      </c>
      <c r="O54" s="378">
        <f t="shared" si="2"/>
        <v>11.400330990761177</v>
      </c>
      <c r="P54" s="1470">
        <v>1.159</v>
      </c>
    </row>
    <row r="55" spans="12:16">
      <c r="L55" s="105">
        <f t="shared" si="3"/>
        <v>43709</v>
      </c>
      <c r="M55" s="1477">
        <v>10</v>
      </c>
      <c r="N55" s="1470">
        <v>1.0550674872694614</v>
      </c>
      <c r="O55" s="378">
        <f t="shared" si="2"/>
        <v>10.550674872694614</v>
      </c>
      <c r="P55" s="1470">
        <v>0.77500000000000002</v>
      </c>
    </row>
    <row r="56" spans="12:16">
      <c r="L56" s="105">
        <f t="shared" si="3"/>
        <v>43739</v>
      </c>
      <c r="M56" s="1477">
        <v>9</v>
      </c>
      <c r="N56" s="1470">
        <v>1.0550674872694616</v>
      </c>
      <c r="O56" s="378">
        <f t="shared" si="2"/>
        <v>9.4956073854251546</v>
      </c>
      <c r="P56" s="1470">
        <v>0.752</v>
      </c>
    </row>
    <row r="57" spans="12:16">
      <c r="L57" s="105">
        <f t="shared" si="3"/>
        <v>43770</v>
      </c>
      <c r="M57" s="1477">
        <v>10</v>
      </c>
      <c r="N57" s="1470">
        <v>1.0688292371034092</v>
      </c>
      <c r="O57" s="378">
        <f t="shared" si="2"/>
        <v>10.688292371034091</v>
      </c>
      <c r="P57" s="1470">
        <v>1.0529999999999999</v>
      </c>
    </row>
    <row r="58" spans="12:16">
      <c r="L58" s="105">
        <f t="shared" si="3"/>
        <v>43800</v>
      </c>
      <c r="M58" s="1477">
        <v>11</v>
      </c>
      <c r="N58" s="1470">
        <v>1.0733390651080663</v>
      </c>
      <c r="O58" s="378">
        <f t="shared" si="2"/>
        <v>11.80672971618873</v>
      </c>
      <c r="P58" s="1470">
        <v>0.77600000000000002</v>
      </c>
    </row>
    <row r="59" spans="12:16">
      <c r="L59" s="105">
        <f t="shared" si="3"/>
        <v>43831</v>
      </c>
      <c r="M59" s="1477">
        <v>14</v>
      </c>
      <c r="N59" s="1470">
        <v>1.0647523525872029</v>
      </c>
      <c r="O59" s="378">
        <f t="shared" si="2"/>
        <v>14.906532936220842</v>
      </c>
      <c r="P59" s="1470">
        <v>0.68200000000000005</v>
      </c>
    </row>
    <row r="60" spans="12:16">
      <c r="L60" s="105">
        <f t="shared" si="3"/>
        <v>43862</v>
      </c>
      <c r="M60" s="1477">
        <v>10</v>
      </c>
      <c r="N60" s="1470">
        <v>1.0363047706478496</v>
      </c>
      <c r="O60" s="378">
        <f t="shared" si="2"/>
        <v>10.363047706478497</v>
      </c>
      <c r="P60" s="1470">
        <v>0.76400000000000001</v>
      </c>
    </row>
    <row r="61" spans="12:16">
      <c r="L61" s="105">
        <f t="shared" si="3"/>
        <v>43891</v>
      </c>
      <c r="M61" s="1477">
        <v>13</v>
      </c>
      <c r="N61" s="1470">
        <v>1.0095367507418156</v>
      </c>
      <c r="O61" s="378">
        <f t="shared" si="2"/>
        <v>13.123977759643603</v>
      </c>
      <c r="P61" s="1470">
        <v>0.95499999999999996</v>
      </c>
    </row>
    <row r="62" spans="12:16">
      <c r="L62" s="105">
        <f t="shared" si="3"/>
        <v>43922</v>
      </c>
      <c r="M62" s="1477">
        <v>11</v>
      </c>
      <c r="N62" s="1470">
        <v>0.94495359160345216</v>
      </c>
      <c r="O62" s="378">
        <f t="shared" si="2"/>
        <v>10.394489507637974</v>
      </c>
      <c r="P62" s="1470">
        <v>0.95499999999999996</v>
      </c>
    </row>
    <row r="63" spans="12:16">
      <c r="L63" s="105">
        <f>EDATE(L62,1)</f>
        <v>43952</v>
      </c>
      <c r="M63" s="1477">
        <v>21</v>
      </c>
      <c r="N63" s="1470">
        <v>0.90093401435484322</v>
      </c>
      <c r="O63" s="378">
        <f t="shared" si="2"/>
        <v>18.919614301451709</v>
      </c>
      <c r="P63" s="1470">
        <v>0.78200000000000003</v>
      </c>
    </row>
    <row r="64" spans="12:16">
      <c r="L64" s="105">
        <f>EDATE(L63,1)</f>
        <v>43983</v>
      </c>
      <c r="M64" s="1477">
        <v>21</v>
      </c>
      <c r="N64" s="1470">
        <v>0.78656674310254426</v>
      </c>
      <c r="O64" s="378">
        <f t="shared" si="2"/>
        <v>16.51790160515343</v>
      </c>
      <c r="P64" s="1470">
        <v>0.9</v>
      </c>
    </row>
    <row r="65" spans="12:16">
      <c r="L65" s="105">
        <f>EDATE(L64,1)</f>
        <v>44013</v>
      </c>
      <c r="M65" s="1477">
        <v>25</v>
      </c>
      <c r="N65" s="1470">
        <v>0.64998716218724939</v>
      </c>
      <c r="O65" s="378">
        <f t="shared" si="2"/>
        <v>16.249679054681234</v>
      </c>
      <c r="P65" s="1470">
        <v>0.9</v>
      </c>
    </row>
    <row r="66" spans="12:16">
      <c r="L66" s="105">
        <f>EDATE(L65,1)</f>
        <v>44044</v>
      </c>
      <c r="M66" s="1477">
        <v>23</v>
      </c>
      <c r="N66" s="1470">
        <v>0.92238062610965199</v>
      </c>
      <c r="O66" s="378">
        <f t="shared" si="2"/>
        <v>21.214754400521997</v>
      </c>
      <c r="P66" s="1470">
        <v>0.9</v>
      </c>
    </row>
    <row r="67" spans="12:16">
      <c r="L67" s="498"/>
      <c r="O67" s="378"/>
    </row>
    <row r="69" spans="12:16">
      <c r="O69" s="498" t="s">
        <v>220</v>
      </c>
      <c r="P69" s="494">
        <f>SUMPRODUCT($O$7:$O$66,$P$7:$P$66)/SUM($O$7:$O$66)</f>
        <v>0.88173920378279602</v>
      </c>
    </row>
    <row r="70" spans="12:16">
      <c r="O70" s="493" t="s">
        <v>351</v>
      </c>
      <c r="P70" s="494">
        <f>SUMPRODUCT($O$31:$O$66,$P$31:$P$66)/SUM($O$31:$O$66)</f>
        <v>0.87368653356182668</v>
      </c>
    </row>
    <row r="71" spans="12:16">
      <c r="O71" s="493" t="s">
        <v>350</v>
      </c>
      <c r="P71" s="494">
        <f>SUMPRODUCT($O$43:$O$66,$P$43:$P$66)/SUM($O$43:$O$66)</f>
        <v>0.86498528670776675</v>
      </c>
    </row>
    <row r="72" spans="12:16">
      <c r="O72" s="493" t="s">
        <v>352</v>
      </c>
      <c r="P72" s="494">
        <f>SUMPRODUCT($O$55:$O$66,$P$55:$P$66)/SUM($O$55:$O$66)</f>
        <v>0.85036934262861208</v>
      </c>
    </row>
    <row r="73" spans="12:16">
      <c r="O73" s="493" t="s">
        <v>353</v>
      </c>
      <c r="P73" s="494">
        <f>SUMPRODUCT($O$60:$O$65,$P$60:$P$65)/SUM($O$60:$O$65)</f>
        <v>0.87255570081944089</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66336E0E-D3CE-4BCD-8706-2E622954FB7A}">
      <selection activeCell="F7" sqref="F7:F20"/>
      <pageMargins left="0.7" right="0.7" top="0.75" bottom="0.75" header="0.3" footer="0.3"/>
      <pageSetup orientation="portrait" blackAndWhite="1" r:id="rId2"/>
    </customSheetView>
    <customSheetView guid="{8F017303-F4E6-4F2E-AE6E-4863CE4BAD60}" printArea="1" topLeftCell="A10">
      <selection activeCell="F7" sqref="F7:F20"/>
      <pageMargins left="0.7" right="0.7" top="0.75" bottom="0.75" header="0.3" footer="0.3"/>
      <pageSetup orientation="portrait" blackAndWhite="1" r:id="rId3"/>
    </customSheetView>
    <customSheetView guid="{2D067A2B-544F-4687-B463-591ABEF3DC76}" printArea="1">
      <selection activeCell="L1" sqref="L1"/>
      <pageMargins left="0.7" right="0.7" top="0.75" bottom="0.75" header="0.3" footer="0.3"/>
      <pageSetup orientation="portrait" blackAndWhite="1" r:id="rId4"/>
    </customSheetView>
    <customSheetView guid="{DEED4BF7-CD74-46B8-9246-650AA2D336A3}" printArea="1">
      <selection activeCell="L1" sqref="L1"/>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1A9FFAA3-8773-4515-8E34-9D2DD27FCA39}" printArea="1">
      <selection sqref="A1:XFD1048576"/>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77"/>
  <sheetViews>
    <sheetView workbookViewId="0">
      <selection activeCell="H8" sqref="H8"/>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32</v>
      </c>
      <c r="B1" s="446"/>
      <c r="C1" s="285"/>
      <c r="D1" s="285"/>
      <c r="E1" s="286" t="str">
        <f>'Sev Template'!E1</f>
        <v>Wtd</v>
      </c>
      <c r="F1" s="286" t="str">
        <f>'Sev Template'!F1</f>
        <v>Wtd</v>
      </c>
      <c r="G1" s="285"/>
      <c r="I1" s="189"/>
      <c r="L1" s="1345" t="s">
        <v>772</v>
      </c>
      <c r="M1" s="496"/>
      <c r="O1" s="496"/>
      <c r="P1" s="496" t="s">
        <v>344</v>
      </c>
      <c r="Q1" s="105" t="s">
        <v>740</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1469">
        <v>10</v>
      </c>
      <c r="C7" s="1469">
        <v>0</v>
      </c>
      <c r="D7" s="109" t="str">
        <f t="shared" si="0"/>
        <v/>
      </c>
      <c r="E7" s="1470">
        <v>1.1039087286602163</v>
      </c>
      <c r="F7" s="1470">
        <v>1.047265977592496</v>
      </c>
      <c r="G7" s="109" t="str">
        <f t="shared" si="1"/>
        <v/>
      </c>
      <c r="L7" s="1343">
        <v>41883</v>
      </c>
      <c r="M7" s="1344">
        <v>3</v>
      </c>
      <c r="N7" s="282">
        <v>1</v>
      </c>
      <c r="O7" s="378">
        <f t="shared" ref="O7:O66" si="2">M7*N7</f>
        <v>3</v>
      </c>
      <c r="P7" s="282">
        <v>0.9</v>
      </c>
    </row>
    <row r="8" spans="1:17">
      <c r="A8" s="287" t="str">
        <f>'Sev Template'!A8</f>
        <v>2016:T2</v>
      </c>
      <c r="B8" s="1469">
        <v>10</v>
      </c>
      <c r="C8" s="1469">
        <v>1.05</v>
      </c>
      <c r="D8" s="109">
        <f t="shared" si="0"/>
        <v>9523.8095238095229</v>
      </c>
      <c r="E8" s="1470">
        <v>1.0997206277762785</v>
      </c>
      <c r="F8" s="1470">
        <v>1.0453392868020963</v>
      </c>
      <c r="G8" s="109">
        <f t="shared" si="1"/>
        <v>10948.392159249606</v>
      </c>
      <c r="L8" s="105">
        <f t="shared" ref="L8:L62" si="3">EDATE(L7,1)</f>
        <v>41913</v>
      </c>
      <c r="M8" s="1344">
        <v>1</v>
      </c>
      <c r="N8" s="282">
        <v>1</v>
      </c>
      <c r="O8" s="378">
        <f t="shared" si="2"/>
        <v>1</v>
      </c>
      <c r="P8" s="282">
        <v>0.9</v>
      </c>
    </row>
    <row r="9" spans="1:17">
      <c r="A9" s="287" t="str">
        <f>'Sev Template'!A9</f>
        <v>2016:T3</v>
      </c>
      <c r="B9" s="1469">
        <v>70</v>
      </c>
      <c r="C9" s="1469">
        <v>1.05</v>
      </c>
      <c r="D9" s="109">
        <f t="shared" si="0"/>
        <v>66666.666666666657</v>
      </c>
      <c r="E9" s="1470">
        <v>1.0933230950637405</v>
      </c>
      <c r="F9" s="1470">
        <v>1.0422580806229531</v>
      </c>
      <c r="G9" s="109">
        <f t="shared" si="1"/>
        <v>75968.322037458696</v>
      </c>
      <c r="L9" s="105">
        <f t="shared" si="3"/>
        <v>41944</v>
      </c>
      <c r="M9" s="1344">
        <v>1</v>
      </c>
      <c r="N9" s="282">
        <v>1</v>
      </c>
      <c r="O9" s="378">
        <f t="shared" si="2"/>
        <v>1</v>
      </c>
      <c r="P9" s="282">
        <v>0.9</v>
      </c>
    </row>
    <row r="10" spans="1:17">
      <c r="A10" s="287" t="str">
        <f>'Sev Template'!A10</f>
        <v>2017:T1</v>
      </c>
      <c r="B10" s="1469">
        <v>10</v>
      </c>
      <c r="C10" s="1469">
        <v>0</v>
      </c>
      <c r="D10" s="109" t="str">
        <f t="shared" si="0"/>
        <v/>
      </c>
      <c r="E10" s="1470">
        <v>1.0850401125693958</v>
      </c>
      <c r="F10" s="1470">
        <v>1.0383756305539602</v>
      </c>
      <c r="G10" s="109" t="str">
        <f t="shared" si="1"/>
        <v/>
      </c>
      <c r="L10" s="105">
        <f t="shared" si="3"/>
        <v>41974</v>
      </c>
      <c r="M10" s="1344">
        <v>1</v>
      </c>
      <c r="N10" s="282">
        <v>1</v>
      </c>
      <c r="O10" s="378">
        <f t="shared" si="2"/>
        <v>1</v>
      </c>
      <c r="P10" s="282">
        <v>0.9</v>
      </c>
    </row>
    <row r="11" spans="1:17">
      <c r="A11" s="287" t="str">
        <f>'Sev Template'!A11</f>
        <v>2017:T2</v>
      </c>
      <c r="B11" s="1469">
        <v>10</v>
      </c>
      <c r="C11" s="1469">
        <v>0</v>
      </c>
      <c r="D11" s="109" t="str">
        <f t="shared" si="0"/>
        <v/>
      </c>
      <c r="E11" s="1470">
        <v>1.0768219864654553</v>
      </c>
      <c r="F11" s="1470">
        <v>1.0350643154025543</v>
      </c>
      <c r="G11" s="109" t="str">
        <f t="shared" si="1"/>
        <v/>
      </c>
      <c r="L11" s="105">
        <f t="shared" si="3"/>
        <v>42005</v>
      </c>
      <c r="M11" s="1344">
        <v>3</v>
      </c>
      <c r="N11" s="282">
        <v>1</v>
      </c>
      <c r="O11" s="378">
        <f t="shared" si="2"/>
        <v>3</v>
      </c>
      <c r="P11" s="282">
        <v>0.9</v>
      </c>
    </row>
    <row r="12" spans="1:17">
      <c r="A12" s="287" t="str">
        <f>'Sev Template'!A12</f>
        <v>2017:T3</v>
      </c>
      <c r="B12" s="1469">
        <v>10</v>
      </c>
      <c r="C12" s="1469">
        <v>0</v>
      </c>
      <c r="D12" s="109" t="str">
        <f t="shared" si="0"/>
        <v/>
      </c>
      <c r="E12" s="1470">
        <v>1.0685972101364349</v>
      </c>
      <c r="F12" s="1470">
        <v>1.0326884338138258</v>
      </c>
      <c r="G12" s="109" t="str">
        <f t="shared" si="1"/>
        <v/>
      </c>
      <c r="L12" s="105">
        <f t="shared" si="3"/>
        <v>42036</v>
      </c>
      <c r="M12" s="1344">
        <v>4</v>
      </c>
      <c r="N12" s="282">
        <v>1</v>
      </c>
      <c r="O12" s="378">
        <f t="shared" si="2"/>
        <v>4</v>
      </c>
      <c r="P12" s="282">
        <v>0.9</v>
      </c>
    </row>
    <row r="13" spans="1:17">
      <c r="A13" s="287" t="str">
        <f>'Sev Template'!A13</f>
        <v>2018:T1</v>
      </c>
      <c r="B13" s="1469">
        <v>10</v>
      </c>
      <c r="C13" s="1469">
        <v>0</v>
      </c>
      <c r="D13" s="109" t="str">
        <f t="shared" si="0"/>
        <v/>
      </c>
      <c r="E13" s="1470">
        <v>1.052080253715479</v>
      </c>
      <c r="F13" s="1470">
        <v>1.0285103617787799</v>
      </c>
      <c r="G13" s="109" t="str">
        <f t="shared" si="1"/>
        <v/>
      </c>
      <c r="L13" s="105">
        <f t="shared" si="3"/>
        <v>42064</v>
      </c>
      <c r="M13" s="1344">
        <v>3</v>
      </c>
      <c r="N13" s="282">
        <v>1</v>
      </c>
      <c r="O13" s="378">
        <f t="shared" si="2"/>
        <v>3</v>
      </c>
      <c r="P13" s="282">
        <v>0.9</v>
      </c>
    </row>
    <row r="14" spans="1:17">
      <c r="A14" s="287" t="str">
        <f>'Sev Template'!A14</f>
        <v>2018:T2</v>
      </c>
      <c r="B14" s="1469">
        <v>30</v>
      </c>
      <c r="C14" s="1469">
        <v>2.1</v>
      </c>
      <c r="D14" s="109">
        <f t="shared" si="0"/>
        <v>14285.714285714284</v>
      </c>
      <c r="E14" s="1470">
        <v>1.0442152867127072</v>
      </c>
      <c r="F14" s="1470">
        <v>1.0260560061295345</v>
      </c>
      <c r="G14" s="109">
        <f t="shared" si="1"/>
        <v>15306.048094626387</v>
      </c>
      <c r="L14" s="105">
        <f t="shared" si="3"/>
        <v>42095</v>
      </c>
      <c r="M14" s="1344">
        <v>4</v>
      </c>
      <c r="N14" s="282">
        <v>1</v>
      </c>
      <c r="O14" s="378">
        <f t="shared" si="2"/>
        <v>4</v>
      </c>
      <c r="P14" s="282">
        <v>0.9</v>
      </c>
    </row>
    <row r="15" spans="1:17">
      <c r="A15" s="287" t="str">
        <f>'Sev Template'!A15</f>
        <v>2018:T3</v>
      </c>
      <c r="B15" s="1469">
        <v>250</v>
      </c>
      <c r="C15" s="1469">
        <v>2</v>
      </c>
      <c r="D15" s="109">
        <f t="shared" si="0"/>
        <v>125000</v>
      </c>
      <c r="E15" s="1470">
        <v>1.0373804221120702</v>
      </c>
      <c r="F15" s="1470">
        <v>1.023593368053912</v>
      </c>
      <c r="G15" s="109">
        <f t="shared" si="1"/>
        <v>132731.96502786034</v>
      </c>
      <c r="L15" s="105">
        <f t="shared" si="3"/>
        <v>42125</v>
      </c>
      <c r="M15" s="1344">
        <v>1</v>
      </c>
      <c r="N15" s="282">
        <v>1</v>
      </c>
      <c r="O15" s="378">
        <f t="shared" si="2"/>
        <v>1</v>
      </c>
      <c r="P15" s="282">
        <v>0.9</v>
      </c>
    </row>
    <row r="16" spans="1:17">
      <c r="A16" s="287" t="str">
        <f>'Sev Template'!A16</f>
        <v>2019:T1</v>
      </c>
      <c r="B16" s="1469">
        <v>160</v>
      </c>
      <c r="C16" s="1469">
        <v>4</v>
      </c>
      <c r="D16" s="109">
        <f t="shared" si="0"/>
        <v>40000</v>
      </c>
      <c r="E16" s="1470">
        <v>1.0265746626652603</v>
      </c>
      <c r="F16" s="1470">
        <v>1.0190589716839975</v>
      </c>
      <c r="G16" s="109">
        <f t="shared" si="1"/>
        <v>41845.604803700269</v>
      </c>
      <c r="L16" s="105">
        <f t="shared" si="3"/>
        <v>42156</v>
      </c>
      <c r="M16" s="1344">
        <v>8</v>
      </c>
      <c r="N16" s="282">
        <v>1</v>
      </c>
      <c r="O16" s="378">
        <f t="shared" si="2"/>
        <v>8</v>
      </c>
      <c r="P16" s="282">
        <v>0.9</v>
      </c>
    </row>
    <row r="17" spans="1:16">
      <c r="A17" s="287" t="str">
        <f>'Sev Template'!A17</f>
        <v>2019:T2</v>
      </c>
      <c r="B17" s="1469">
        <v>190</v>
      </c>
      <c r="C17" s="1469">
        <v>10.063090909090908</v>
      </c>
      <c r="D17" s="109">
        <f t="shared" si="0"/>
        <v>18880.878819086851</v>
      </c>
      <c r="E17" s="1470">
        <v>1.0169015603113956</v>
      </c>
      <c r="F17" s="1470">
        <v>1.0140560531258924</v>
      </c>
      <c r="G17" s="109">
        <f t="shared" si="1"/>
        <v>19469.871282760538</v>
      </c>
      <c r="L17" s="105">
        <f t="shared" si="3"/>
        <v>42186</v>
      </c>
      <c r="M17" s="1344">
        <v>9</v>
      </c>
      <c r="N17" s="282">
        <v>1</v>
      </c>
      <c r="O17" s="378">
        <f t="shared" si="2"/>
        <v>9</v>
      </c>
      <c r="P17" s="282">
        <v>0.9</v>
      </c>
    </row>
    <row r="18" spans="1:16">
      <c r="A18" s="287" t="str">
        <f>'Sev Template'!A18</f>
        <v>2019:T3</v>
      </c>
      <c r="B18" s="1469">
        <v>2570</v>
      </c>
      <c r="C18" s="1469">
        <v>17.210856727272727</v>
      </c>
      <c r="D18" s="109">
        <f t="shared" si="0"/>
        <v>149324.35036354221</v>
      </c>
      <c r="E18" s="1470">
        <v>1.0112077749275872</v>
      </c>
      <c r="F18" s="1470">
        <v>1.0101683913843726</v>
      </c>
      <c r="G18" s="109">
        <f t="shared" si="1"/>
        <v>152533.3502672012</v>
      </c>
      <c r="L18" s="105">
        <f t="shared" si="3"/>
        <v>42217</v>
      </c>
      <c r="M18" s="1344">
        <v>9</v>
      </c>
      <c r="N18" s="282">
        <v>1</v>
      </c>
      <c r="O18" s="378">
        <f t="shared" si="2"/>
        <v>9</v>
      </c>
      <c r="P18" s="282">
        <v>0.9</v>
      </c>
    </row>
    <row r="19" spans="1:16">
      <c r="A19" s="287" t="str">
        <f>'Sev Template'!A19</f>
        <v>2020:T1</v>
      </c>
      <c r="B19" s="1469">
        <v>500</v>
      </c>
      <c r="C19" s="1469">
        <v>8.6906958624078641</v>
      </c>
      <c r="D19" s="109">
        <f t="shared" si="0"/>
        <v>57532.79230064655</v>
      </c>
      <c r="E19" s="1470">
        <v>1.0052341459210787</v>
      </c>
      <c r="F19" s="1470">
        <v>1.0047434676920248</v>
      </c>
      <c r="G19" s="109">
        <f t="shared" si="1"/>
        <v>58108.260696591788</v>
      </c>
      <c r="L19" s="105">
        <f t="shared" si="3"/>
        <v>42248</v>
      </c>
      <c r="M19" s="1344">
        <v>3</v>
      </c>
      <c r="N19" s="282">
        <v>1</v>
      </c>
      <c r="O19" s="378">
        <f t="shared" si="2"/>
        <v>3</v>
      </c>
      <c r="P19" s="282">
        <v>0.9</v>
      </c>
    </row>
    <row r="20" spans="1:16">
      <c r="A20" s="287" t="str">
        <f>'Sev Template'!A20</f>
        <v>2020:T2</v>
      </c>
      <c r="B20" s="1469">
        <v>880</v>
      </c>
      <c r="C20" s="1469">
        <v>24.915345692664093</v>
      </c>
      <c r="D20" s="109">
        <f t="shared" si="0"/>
        <v>35319.598244992492</v>
      </c>
      <c r="E20" s="1470">
        <v>0.99739545807386387</v>
      </c>
      <c r="F20" s="1470">
        <v>0.99722546859150996</v>
      </c>
      <c r="G20" s="109">
        <f t="shared" si="1"/>
        <v>35129.866768840846</v>
      </c>
      <c r="L20" s="105">
        <f t="shared" si="3"/>
        <v>42278</v>
      </c>
      <c r="M20" s="1344">
        <v>3</v>
      </c>
      <c r="N20" s="282">
        <v>1</v>
      </c>
      <c r="O20" s="378">
        <f t="shared" si="2"/>
        <v>3</v>
      </c>
      <c r="P20" s="282">
        <v>0.9</v>
      </c>
    </row>
    <row r="21" spans="1:16">
      <c r="A21" s="285"/>
      <c r="L21" s="105">
        <f t="shared" si="3"/>
        <v>42309</v>
      </c>
      <c r="M21" s="1344">
        <v>4</v>
      </c>
      <c r="N21" s="282">
        <v>1</v>
      </c>
      <c r="O21" s="378">
        <f t="shared" si="2"/>
        <v>4</v>
      </c>
      <c r="P21" s="282">
        <v>0.9</v>
      </c>
    </row>
    <row r="22" spans="1:16">
      <c r="A22" s="287" t="str">
        <f>'Sev Template'!A22</f>
        <v>Total</v>
      </c>
      <c r="B22" s="109">
        <f>SUM(B4:B21)</f>
        <v>4710</v>
      </c>
      <c r="C22" s="109">
        <f>SUM(C4:C21)</f>
        <v>71.079989191435587</v>
      </c>
      <c r="D22" s="109">
        <f>B22/C22*1000</f>
        <v>66263.375298423751</v>
      </c>
      <c r="L22" s="105">
        <f t="shared" si="3"/>
        <v>42339</v>
      </c>
      <c r="M22" s="1344">
        <v>6</v>
      </c>
      <c r="N22" s="282">
        <v>1</v>
      </c>
      <c r="O22" s="378">
        <f t="shared" si="2"/>
        <v>6</v>
      </c>
      <c r="P22" s="282">
        <v>0.9</v>
      </c>
    </row>
    <row r="23" spans="1:16">
      <c r="G23" s="500" t="str">
        <f>'Sev Template'!G23</f>
        <v>Proposed CD6</v>
      </c>
      <c r="H23" s="500" t="s">
        <v>277</v>
      </c>
      <c r="L23" s="105">
        <f t="shared" si="3"/>
        <v>42370</v>
      </c>
      <c r="M23" s="1344">
        <v>5</v>
      </c>
      <c r="N23" s="282">
        <v>1</v>
      </c>
      <c r="O23" s="378">
        <f t="shared" si="2"/>
        <v>5</v>
      </c>
      <c r="P23" s="282">
        <v>0.9</v>
      </c>
    </row>
    <row r="24" spans="1:16">
      <c r="A24" s="289" t="str">
        <f>'Sev Template'!A24</f>
        <v>Notes:</v>
      </c>
      <c r="B24" s="285"/>
      <c r="C24" s="285"/>
      <c r="D24" s="285"/>
      <c r="E24" s="285"/>
      <c r="F24" s="290" t="str">
        <f>'Sev Template'!F24</f>
        <v>Wtd Avg</v>
      </c>
      <c r="G24" s="109">
        <f>SUMPRODUCT(G4:G20,$C$4:$C$20)/$C$22</f>
        <v>66934.201483051831</v>
      </c>
      <c r="H24" s="447">
        <v>66601.246928257649</v>
      </c>
      <c r="L24" s="105">
        <f t="shared" si="3"/>
        <v>42401</v>
      </c>
      <c r="M24" s="1344">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69292.431459317348</v>
      </c>
      <c r="H25" s="447">
        <v>68991.992273918586</v>
      </c>
      <c r="L25" s="105">
        <f t="shared" si="3"/>
        <v>42430</v>
      </c>
      <c r="M25" s="1344">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66953.924324248306</v>
      </c>
      <c r="H26" s="447">
        <v>66169.930251484504</v>
      </c>
      <c r="L26" s="105">
        <f t="shared" si="3"/>
        <v>42461</v>
      </c>
      <c r="M26" s="1344">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68200</v>
      </c>
      <c r="H27" s="447">
        <v>67600</v>
      </c>
      <c r="L27" s="105">
        <f t="shared" si="3"/>
        <v>42491</v>
      </c>
      <c r="M27" s="1344">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44">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42552</v>
      </c>
      <c r="M29" s="1344">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72707.412121291651</v>
      </c>
      <c r="H30" s="447">
        <v>71939.14805973864</v>
      </c>
      <c r="L30" s="105">
        <f t="shared" si="3"/>
        <v>42583</v>
      </c>
      <c r="M30" s="1344">
        <v>9</v>
      </c>
      <c r="N30" s="282">
        <v>1.0022658441731034</v>
      </c>
      <c r="O30" s="378">
        <f t="shared" si="2"/>
        <v>9.0203925975579295</v>
      </c>
      <c r="P30" s="282">
        <v>0.9</v>
      </c>
    </row>
    <row r="31" spans="1:16">
      <c r="A31" s="285"/>
      <c r="B31" s="285"/>
      <c r="C31" s="285"/>
      <c r="D31" s="285"/>
      <c r="E31" s="285"/>
      <c r="F31" s="290" t="str">
        <f>'Sev Template'!F31</f>
        <v>Industry Trended</v>
      </c>
      <c r="G31" s="337">
        <v>57400</v>
      </c>
      <c r="H31" s="447">
        <v>59600</v>
      </c>
      <c r="L31" s="105">
        <f t="shared" si="3"/>
        <v>42614</v>
      </c>
      <c r="M31" s="1344">
        <v>8</v>
      </c>
      <c r="N31" s="282">
        <v>1.0026304762591611</v>
      </c>
      <c r="O31" s="378">
        <f t="shared" si="2"/>
        <v>8.021043810073289</v>
      </c>
      <c r="P31" s="282">
        <v>0.9</v>
      </c>
    </row>
    <row r="32" spans="1:16">
      <c r="A32" s="285"/>
      <c r="B32" s="285"/>
      <c r="C32" s="285"/>
      <c r="D32" s="285"/>
      <c r="E32" s="285"/>
      <c r="F32" s="290" t="s">
        <v>228</v>
      </c>
      <c r="G32" s="107">
        <f>ROUND(G30/G31,2)</f>
        <v>1.27</v>
      </c>
      <c r="H32" s="451">
        <v>1.21</v>
      </c>
      <c r="L32" s="105">
        <f t="shared" si="3"/>
        <v>42644</v>
      </c>
      <c r="M32" s="1344">
        <v>7</v>
      </c>
      <c r="N32" s="282">
        <v>1.0029952410011991</v>
      </c>
      <c r="O32" s="378">
        <f t="shared" si="2"/>
        <v>7.0209666870083938</v>
      </c>
      <c r="P32" s="282">
        <v>0.9</v>
      </c>
    </row>
    <row r="33" spans="1:16">
      <c r="A33" s="285"/>
      <c r="B33" s="285"/>
      <c r="C33" s="285"/>
      <c r="D33" s="285"/>
      <c r="E33" s="285"/>
      <c r="F33" s="290" t="s">
        <v>214</v>
      </c>
      <c r="G33" s="106">
        <f>ROUND(G34/G32,2)</f>
        <v>0.63</v>
      </c>
      <c r="H33" s="451">
        <v>0.7</v>
      </c>
      <c r="L33" s="105">
        <f t="shared" si="3"/>
        <v>42675</v>
      </c>
      <c r="M33" s="1344">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v>
      </c>
      <c r="H34" s="452">
        <v>0.85</v>
      </c>
      <c r="L34" s="105">
        <f t="shared" si="3"/>
        <v>42705</v>
      </c>
      <c r="M34" s="1344">
        <v>4</v>
      </c>
      <c r="N34" s="282">
        <v>1.0037251686462789</v>
      </c>
      <c r="O34" s="378">
        <f t="shared" si="2"/>
        <v>4.0149006745851157</v>
      </c>
      <c r="P34" s="282">
        <v>0.9</v>
      </c>
    </row>
    <row r="35" spans="1:16">
      <c r="F35" s="497"/>
      <c r="L35" s="105">
        <f t="shared" si="3"/>
        <v>42736</v>
      </c>
      <c r="M35" s="1344">
        <v>11</v>
      </c>
      <c r="N35" s="282">
        <v>1.0041309135122001</v>
      </c>
      <c r="O35" s="378">
        <f t="shared" si="2"/>
        <v>11.045440048634202</v>
      </c>
      <c r="P35" s="282">
        <v>0.9</v>
      </c>
    </row>
    <row r="36" spans="1:16">
      <c r="L36" s="105">
        <f t="shared" si="3"/>
        <v>42767</v>
      </c>
      <c r="M36" s="1344">
        <v>6</v>
      </c>
      <c r="N36" s="282">
        <v>1.0045368223960229</v>
      </c>
      <c r="O36" s="378">
        <f t="shared" si="2"/>
        <v>6.0272209343761372</v>
      </c>
      <c r="P36" s="282">
        <v>0.9</v>
      </c>
    </row>
    <row r="37" spans="1:16">
      <c r="L37" s="105">
        <f t="shared" si="3"/>
        <v>42795</v>
      </c>
      <c r="M37" s="1344">
        <v>6</v>
      </c>
      <c r="N37" s="282">
        <v>1.0049428953640507</v>
      </c>
      <c r="O37" s="378">
        <f t="shared" si="2"/>
        <v>6.0296573721843041</v>
      </c>
      <c r="P37" s="282">
        <v>0.9</v>
      </c>
    </row>
    <row r="38" spans="1:16">
      <c r="L38" s="105">
        <f t="shared" si="3"/>
        <v>42826</v>
      </c>
      <c r="M38" s="1344">
        <v>8</v>
      </c>
      <c r="N38" s="282">
        <v>1.0053491324826116</v>
      </c>
      <c r="O38" s="378">
        <f t="shared" si="2"/>
        <v>8.0427930598608928</v>
      </c>
      <c r="P38" s="282">
        <v>0.9</v>
      </c>
    </row>
    <row r="39" spans="1:16">
      <c r="L39" s="105">
        <f t="shared" si="3"/>
        <v>42856</v>
      </c>
      <c r="M39" s="1344">
        <v>15</v>
      </c>
      <c r="N39" s="282">
        <v>1.0057555338180619</v>
      </c>
      <c r="O39" s="378">
        <f t="shared" si="2"/>
        <v>15.086333007270929</v>
      </c>
      <c r="P39" s="282">
        <v>0.9</v>
      </c>
    </row>
    <row r="40" spans="1:16">
      <c r="L40" s="105">
        <f t="shared" si="3"/>
        <v>42887</v>
      </c>
      <c r="M40" s="1344">
        <v>8</v>
      </c>
      <c r="N40" s="282">
        <v>1.0061620994367848</v>
      </c>
      <c r="O40" s="378">
        <f t="shared" si="2"/>
        <v>8.0492967954942785</v>
      </c>
      <c r="P40" s="282">
        <v>0.9</v>
      </c>
    </row>
    <row r="41" spans="1:16">
      <c r="L41" s="105">
        <f t="shared" si="3"/>
        <v>42917</v>
      </c>
      <c r="M41" s="1344">
        <v>6</v>
      </c>
      <c r="N41" s="282">
        <v>1.0066095114438207</v>
      </c>
      <c r="O41" s="378">
        <f t="shared" si="2"/>
        <v>6.0396570686629243</v>
      </c>
      <c r="P41" s="282">
        <v>0.9</v>
      </c>
    </row>
    <row r="42" spans="1:16">
      <c r="L42" s="105">
        <f t="shared" si="3"/>
        <v>42948</v>
      </c>
      <c r="M42" s="1344">
        <v>6</v>
      </c>
      <c r="N42" s="282">
        <v>1.0070571224024014</v>
      </c>
      <c r="O42" s="378">
        <f t="shared" si="2"/>
        <v>6.0423427344144081</v>
      </c>
      <c r="P42" s="282">
        <v>0.9</v>
      </c>
    </row>
    <row r="43" spans="1:16">
      <c r="L43" s="105">
        <f t="shared" si="3"/>
        <v>42979</v>
      </c>
      <c r="M43" s="1344">
        <v>7</v>
      </c>
      <c r="N43" s="282">
        <v>1.0075049324009939</v>
      </c>
      <c r="O43" s="378">
        <f t="shared" si="2"/>
        <v>7.0525345268069577</v>
      </c>
      <c r="P43" s="282">
        <v>0.71299999999999997</v>
      </c>
    </row>
    <row r="44" spans="1:16">
      <c r="L44" s="105">
        <f t="shared" si="3"/>
        <v>43009</v>
      </c>
      <c r="M44" s="1344">
        <v>7</v>
      </c>
      <c r="N44" s="282">
        <v>1.0079529415281085</v>
      </c>
      <c r="O44" s="378">
        <f t="shared" si="2"/>
        <v>7.0556705906967601</v>
      </c>
      <c r="P44" s="282">
        <v>0.997</v>
      </c>
    </row>
    <row r="45" spans="1:16">
      <c r="L45" s="105">
        <f t="shared" si="3"/>
        <v>43040</v>
      </c>
      <c r="M45" s="1344">
        <v>7</v>
      </c>
      <c r="N45" s="282">
        <v>1.0084011498722898</v>
      </c>
      <c r="O45" s="378">
        <f t="shared" si="2"/>
        <v>7.0588080491060285</v>
      </c>
      <c r="P45" s="282">
        <v>0.997</v>
      </c>
    </row>
    <row r="46" spans="1:16">
      <c r="L46" s="105">
        <f t="shared" si="3"/>
        <v>43070</v>
      </c>
      <c r="M46" s="1344">
        <v>4</v>
      </c>
      <c r="N46" s="282">
        <v>1.0088495575221248</v>
      </c>
      <c r="O46" s="378">
        <f t="shared" si="2"/>
        <v>4.0353982300884992</v>
      </c>
      <c r="P46" s="282">
        <v>0.997</v>
      </c>
    </row>
    <row r="47" spans="1:16">
      <c r="L47" s="105">
        <f t="shared" si="3"/>
        <v>43101</v>
      </c>
      <c r="M47" s="1344">
        <v>8</v>
      </c>
      <c r="N47" s="282">
        <v>1.0088495575221248</v>
      </c>
      <c r="O47" s="378">
        <f t="shared" si="2"/>
        <v>8.0707964601769984</v>
      </c>
      <c r="P47" s="282">
        <v>0.747</v>
      </c>
    </row>
    <row r="48" spans="1:16">
      <c r="L48" s="105">
        <f t="shared" si="3"/>
        <v>43132</v>
      </c>
      <c r="M48" s="1344">
        <v>10</v>
      </c>
      <c r="N48" s="282">
        <v>1.0031818633787415</v>
      </c>
      <c r="O48" s="378">
        <f t="shared" si="2"/>
        <v>10.031818633787415</v>
      </c>
      <c r="P48" s="282">
        <v>0.498</v>
      </c>
    </row>
    <row r="49" spans="12:16">
      <c r="L49" s="105">
        <f t="shared" si="3"/>
        <v>43160</v>
      </c>
      <c r="M49" s="1344">
        <v>11</v>
      </c>
      <c r="N49" s="282">
        <v>0.99801082284586129</v>
      </c>
      <c r="O49" s="378">
        <f t="shared" si="2"/>
        <v>10.978119051304475</v>
      </c>
      <c r="P49" s="282">
        <v>0.72499999999999998</v>
      </c>
    </row>
    <row r="50" spans="12:16">
      <c r="L50" s="105">
        <f t="shared" si="3"/>
        <v>43191</v>
      </c>
      <c r="M50" s="1344">
        <v>4</v>
      </c>
      <c r="N50" s="282">
        <v>1.002976050820219</v>
      </c>
      <c r="O50" s="378">
        <f t="shared" si="2"/>
        <v>4.011904203280876</v>
      </c>
      <c r="P50" s="282">
        <v>0.997</v>
      </c>
    </row>
    <row r="51" spans="12:16">
      <c r="L51" s="105">
        <f t="shared" si="3"/>
        <v>43221</v>
      </c>
      <c r="M51" s="1344">
        <v>2</v>
      </c>
      <c r="N51" s="282">
        <v>1.0128091493576714</v>
      </c>
      <c r="O51" s="378">
        <f t="shared" si="2"/>
        <v>2.0256182987153428</v>
      </c>
      <c r="P51" s="282">
        <v>1.4850000000000001</v>
      </c>
    </row>
    <row r="52" spans="12:16">
      <c r="L52" s="105">
        <f t="shared" si="3"/>
        <v>43252</v>
      </c>
      <c r="M52" s="1344">
        <v>8</v>
      </c>
      <c r="N52" s="282">
        <v>1.0176551261488567</v>
      </c>
      <c r="O52" s="378">
        <f t="shared" si="2"/>
        <v>8.1412410091908534</v>
      </c>
      <c r="P52" s="282">
        <v>1.1140000000000001</v>
      </c>
    </row>
    <row r="53" spans="12:16">
      <c r="L53" s="105">
        <f t="shared" si="3"/>
        <v>43282</v>
      </c>
      <c r="M53" s="1344">
        <v>10</v>
      </c>
      <c r="N53" s="282">
        <v>1.0223884058053629</v>
      </c>
      <c r="O53" s="378">
        <f t="shared" si="2"/>
        <v>10.223884058053629</v>
      </c>
      <c r="P53" s="282">
        <v>0.89100000000000001</v>
      </c>
    </row>
    <row r="54" spans="12:16">
      <c r="L54" s="105">
        <f t="shared" si="3"/>
        <v>43313</v>
      </c>
      <c r="M54" s="1344">
        <v>14</v>
      </c>
      <c r="N54" s="282">
        <v>1.0363937264328345</v>
      </c>
      <c r="O54" s="378">
        <f t="shared" si="2"/>
        <v>14.509512170059683</v>
      </c>
      <c r="P54" s="282">
        <v>0.90700000000000003</v>
      </c>
    </row>
    <row r="55" spans="12:16">
      <c r="L55" s="105">
        <f t="shared" si="3"/>
        <v>43344</v>
      </c>
      <c r="M55" s="1344">
        <v>12</v>
      </c>
      <c r="N55" s="282">
        <v>1.0550674872694616</v>
      </c>
      <c r="O55" s="378">
        <f t="shared" si="2"/>
        <v>12.660809847233541</v>
      </c>
      <c r="P55" s="282">
        <v>0.96399999999999997</v>
      </c>
    </row>
    <row r="56" spans="12:16">
      <c r="L56" s="105">
        <f t="shared" si="3"/>
        <v>43374</v>
      </c>
      <c r="M56" s="1344">
        <v>7</v>
      </c>
      <c r="N56" s="282">
        <v>1.0550674872694619</v>
      </c>
      <c r="O56" s="378">
        <f t="shared" si="2"/>
        <v>7.3854724108862335</v>
      </c>
      <c r="P56" s="282">
        <v>0.96399999999999997</v>
      </c>
    </row>
    <row r="57" spans="12:16">
      <c r="L57" s="105">
        <f t="shared" si="3"/>
        <v>43405</v>
      </c>
      <c r="M57" s="1344">
        <v>6</v>
      </c>
      <c r="N57" s="282">
        <v>1.06882923710341</v>
      </c>
      <c r="O57" s="378">
        <f t="shared" si="2"/>
        <v>6.4129754226204607</v>
      </c>
      <c r="P57" s="282">
        <v>0.94799999999999995</v>
      </c>
    </row>
    <row r="58" spans="12:16">
      <c r="L58" s="105">
        <f t="shared" si="3"/>
        <v>43435</v>
      </c>
      <c r="M58" s="1344">
        <v>9</v>
      </c>
      <c r="N58" s="282">
        <v>1.073339065108067</v>
      </c>
      <c r="O58" s="378">
        <f t="shared" si="2"/>
        <v>9.660051585972603</v>
      </c>
      <c r="P58" s="282">
        <v>0.94499999999999995</v>
      </c>
    </row>
    <row r="59" spans="12:16">
      <c r="L59" s="105">
        <f t="shared" si="3"/>
        <v>43466</v>
      </c>
      <c r="M59" s="1344">
        <v>10</v>
      </c>
      <c r="N59" s="282">
        <v>1.0647523525872031</v>
      </c>
      <c r="O59" s="378">
        <f t="shared" si="2"/>
        <v>10.647523525872032</v>
      </c>
      <c r="P59" s="282">
        <v>0.76300000000000001</v>
      </c>
    </row>
    <row r="60" spans="12:16">
      <c r="L60" s="105">
        <f t="shared" si="3"/>
        <v>43497</v>
      </c>
      <c r="M60" s="1344">
        <v>9</v>
      </c>
      <c r="N60" s="282">
        <v>1.0363047706478503</v>
      </c>
      <c r="O60" s="378">
        <f t="shared" si="2"/>
        <v>9.3267429358306533</v>
      </c>
      <c r="P60" s="282">
        <v>0.95399999999999996</v>
      </c>
    </row>
    <row r="61" spans="12:16">
      <c r="L61" s="105">
        <f t="shared" si="3"/>
        <v>43525</v>
      </c>
      <c r="M61" s="1344">
        <v>13</v>
      </c>
      <c r="N61" s="282">
        <v>1.0095367507418167</v>
      </c>
      <c r="O61" s="378">
        <f t="shared" si="2"/>
        <v>13.123977759643617</v>
      </c>
      <c r="P61" s="282">
        <v>0.58699999999999997</v>
      </c>
    </row>
    <row r="62" spans="12:16">
      <c r="L62" s="105">
        <f t="shared" si="3"/>
        <v>43556</v>
      </c>
      <c r="M62" s="1344">
        <v>4</v>
      </c>
      <c r="N62" s="282">
        <v>0.94495359160345249</v>
      </c>
      <c r="O62" s="378">
        <f t="shared" si="2"/>
        <v>3.77981436641381</v>
      </c>
      <c r="P62" s="282">
        <v>0.95399999999999996</v>
      </c>
    </row>
    <row r="63" spans="12:16">
      <c r="L63" s="105">
        <f>EDATE(L62,1)</f>
        <v>43586</v>
      </c>
      <c r="M63" s="1344">
        <v>11</v>
      </c>
      <c r="N63" s="282">
        <v>0.90093401435484366</v>
      </c>
      <c r="O63" s="378">
        <f t="shared" si="2"/>
        <v>9.9102741579032809</v>
      </c>
      <c r="P63" s="282">
        <v>0.79400000000000004</v>
      </c>
    </row>
    <row r="64" spans="12:16">
      <c r="L64" s="105">
        <f>EDATE(L63,1)</f>
        <v>43617</v>
      </c>
      <c r="M64" s="1344">
        <v>15</v>
      </c>
      <c r="N64" s="282">
        <v>0.78656674310254482</v>
      </c>
      <c r="O64" s="378">
        <f t="shared" si="2"/>
        <v>11.798501146538172</v>
      </c>
      <c r="P64" s="282">
        <v>0.9</v>
      </c>
    </row>
    <row r="65" spans="12:16">
      <c r="L65" s="105">
        <f>EDATE(L64,1)</f>
        <v>43647</v>
      </c>
      <c r="M65" s="1344">
        <v>18</v>
      </c>
      <c r="N65" s="282">
        <v>0.64998716218724972</v>
      </c>
      <c r="O65" s="378">
        <f t="shared" si="2"/>
        <v>11.699768919370495</v>
      </c>
      <c r="P65" s="282">
        <v>0.9</v>
      </c>
    </row>
    <row r="66" spans="12:16">
      <c r="L66" s="105">
        <f>EDATE(L65,1)</f>
        <v>43678</v>
      </c>
      <c r="M66" s="1344">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H8" sqref="H8"/>
      <pageMargins left="0.7" right="0.7" top="0.75" bottom="0.75" header="0.3" footer="0.3"/>
    </customSheetView>
    <customSheetView guid="{66336E0E-D3CE-4BCD-8706-2E622954FB7A}">
      <selection activeCell="F7" sqref="F7:F20"/>
      <pageMargins left="0.7" right="0.7" top="0.75" bottom="0.75" header="0.3" footer="0.3"/>
    </customSheetView>
    <customSheetView guid="{8F017303-F4E6-4F2E-AE6E-4863CE4BAD60}" showPageBreaks="1">
      <selection activeCell="G25" sqref="G25"/>
      <pageMargins left="0.7" right="0.7" top="0.75" bottom="0.75" header="0.3" footer="0.3"/>
      <pageSetup orientation="portrait" r:id="rId1"/>
    </customSheetView>
    <customSheetView guid="{2D067A2B-544F-4687-B463-591ABEF3DC76}" topLeftCell="A10">
      <selection activeCell="G34" sqref="G34"/>
      <pageMargins left="0.7" right="0.7" top="0.75" bottom="0.75" header="0.3" footer="0.3"/>
    </customSheetView>
    <customSheetView guid="{DEED4BF7-CD74-46B8-9246-650AA2D336A3}">
      <selection activeCell="G31" sqref="G31"/>
      <pageMargins left="0.7" right="0.7" top="0.75" bottom="0.75" header="0.3" footer="0.3"/>
    </customSheetView>
    <customSheetView guid="{1A9FFAA3-8773-4515-8E34-9D2DD27FCA39}">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4C13BEF0-D969-4F7C-9C90-218A9EA7683E}">
      <selection activeCell="H8" sqref="H8"/>
      <pageMargins left="0.7" right="0.7" top="0.75" bottom="0.75" header="0.3" footer="0.3"/>
    </customSheetView>
  </customSheetView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71</v>
      </c>
      <c r="B1" s="446"/>
      <c r="C1" s="285"/>
      <c r="D1" s="285"/>
      <c r="E1" s="286" t="str">
        <f>'Sev Template'!E1</f>
        <v>Wtd</v>
      </c>
      <c r="F1" s="286" t="str">
        <f>'Sev Template'!F1</f>
        <v>Wtd</v>
      </c>
      <c r="G1" s="285"/>
      <c r="I1" s="189"/>
      <c r="L1" s="1345" t="s">
        <v>773</v>
      </c>
      <c r="M1" s="496"/>
      <c r="O1" s="496"/>
      <c r="P1" s="496" t="s">
        <v>344</v>
      </c>
      <c r="Q1" s="105" t="s">
        <v>740</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1469">
        <v>140</v>
      </c>
      <c r="C7" s="1469">
        <v>2.1</v>
      </c>
      <c r="D7" s="109">
        <f t="shared" si="0"/>
        <v>66666.666666666657</v>
      </c>
      <c r="E7" s="1470">
        <v>1.1851429792022365</v>
      </c>
      <c r="F7" s="1470">
        <v>1.022978372743331</v>
      </c>
      <c r="G7" s="109">
        <f t="shared" si="1"/>
        <v>80825.042422165803</v>
      </c>
      <c r="L7" s="1343">
        <v>41883</v>
      </c>
      <c r="M7" s="1344">
        <v>3</v>
      </c>
      <c r="N7" s="282">
        <v>1</v>
      </c>
      <c r="O7" s="378">
        <f t="shared" ref="O7:O66" si="2">M7*N7</f>
        <v>3</v>
      </c>
      <c r="P7" s="282">
        <v>0.9</v>
      </c>
    </row>
    <row r="8" spans="1:17">
      <c r="A8" s="287" t="str">
        <f>'Sev Template'!A8</f>
        <v>2016:T2</v>
      </c>
      <c r="B8" s="1469">
        <v>10</v>
      </c>
      <c r="C8" s="1469">
        <v>0</v>
      </c>
      <c r="D8" s="109" t="str">
        <f t="shared" si="0"/>
        <v/>
      </c>
      <c r="E8" s="1470">
        <v>1.1771751208024834</v>
      </c>
      <c r="F8" s="1470">
        <v>1.0280972948922904</v>
      </c>
      <c r="G8" s="109" t="str">
        <f t="shared" si="1"/>
        <v/>
      </c>
      <c r="L8" s="105">
        <f t="shared" ref="L8:L62" si="3">EDATE(L7,1)</f>
        <v>41913</v>
      </c>
      <c r="M8" s="1344">
        <v>1</v>
      </c>
      <c r="N8" s="282">
        <v>1</v>
      </c>
      <c r="O8" s="378">
        <f t="shared" si="2"/>
        <v>1</v>
      </c>
      <c r="P8" s="282">
        <v>0.9</v>
      </c>
    </row>
    <row r="9" spans="1:17">
      <c r="A9" s="287" t="str">
        <f>'Sev Template'!A9</f>
        <v>2016:T3</v>
      </c>
      <c r="B9" s="1469">
        <v>10</v>
      </c>
      <c r="C9" s="1469">
        <v>0</v>
      </c>
      <c r="D9" s="109" t="str">
        <f t="shared" si="0"/>
        <v/>
      </c>
      <c r="E9" s="1470">
        <v>1.1567647042581384</v>
      </c>
      <c r="F9" s="1470">
        <v>1.0083506091618513</v>
      </c>
      <c r="G9" s="109" t="str">
        <f t="shared" si="1"/>
        <v/>
      </c>
      <c r="L9" s="105">
        <f t="shared" si="3"/>
        <v>41944</v>
      </c>
      <c r="M9" s="1344">
        <v>1</v>
      </c>
      <c r="N9" s="282">
        <v>1</v>
      </c>
      <c r="O9" s="378">
        <f t="shared" si="2"/>
        <v>1</v>
      </c>
      <c r="P9" s="282">
        <v>0.9</v>
      </c>
    </row>
    <row r="10" spans="1:17">
      <c r="A10" s="287" t="str">
        <f>'Sev Template'!A10</f>
        <v>2017:T1</v>
      </c>
      <c r="B10" s="1469">
        <v>190</v>
      </c>
      <c r="C10" s="1469">
        <v>1.05</v>
      </c>
      <c r="D10" s="109">
        <f t="shared" si="0"/>
        <v>180952.38095238095</v>
      </c>
      <c r="E10" s="1470">
        <v>1.1365577993269873</v>
      </c>
      <c r="F10" s="1470">
        <v>0.97063025798573033</v>
      </c>
      <c r="G10" s="109">
        <f t="shared" si="1"/>
        <v>199622.57532907146</v>
      </c>
      <c r="L10" s="105">
        <f t="shared" si="3"/>
        <v>41974</v>
      </c>
      <c r="M10" s="1344">
        <v>1</v>
      </c>
      <c r="N10" s="282">
        <v>1</v>
      </c>
      <c r="O10" s="378">
        <f t="shared" si="2"/>
        <v>1</v>
      </c>
      <c r="P10" s="282">
        <v>0.9</v>
      </c>
    </row>
    <row r="11" spans="1:17">
      <c r="A11" s="287" t="str">
        <f>'Sev Template'!A11</f>
        <v>2017:T2</v>
      </c>
      <c r="B11" s="1469">
        <v>10</v>
      </c>
      <c r="C11" s="1469">
        <v>0</v>
      </c>
      <c r="D11" s="109" t="str">
        <f t="shared" si="0"/>
        <v/>
      </c>
      <c r="E11" s="1470">
        <v>1.1323951964244465</v>
      </c>
      <c r="F11" s="1470">
        <v>0.96376923045969742</v>
      </c>
      <c r="G11" s="109" t="str">
        <f t="shared" si="1"/>
        <v/>
      </c>
      <c r="L11" s="105">
        <f t="shared" si="3"/>
        <v>42005</v>
      </c>
      <c r="M11" s="1344">
        <v>3</v>
      </c>
      <c r="N11" s="282">
        <v>1</v>
      </c>
      <c r="O11" s="378">
        <f t="shared" si="2"/>
        <v>3</v>
      </c>
      <c r="P11" s="282">
        <v>0.9</v>
      </c>
    </row>
    <row r="12" spans="1:17">
      <c r="A12" s="287" t="str">
        <f>'Sev Template'!A12</f>
        <v>2017:T3</v>
      </c>
      <c r="B12" s="1469">
        <v>70</v>
      </c>
      <c r="C12" s="1469">
        <v>3.1500000000000004</v>
      </c>
      <c r="D12" s="109">
        <f t="shared" si="0"/>
        <v>22222.222222222223</v>
      </c>
      <c r="E12" s="1470">
        <v>1.1278107316357373</v>
      </c>
      <c r="F12" s="1470">
        <v>0.95747729203361187</v>
      </c>
      <c r="G12" s="109">
        <f t="shared" si="1"/>
        <v>23996.737005622941</v>
      </c>
      <c r="L12" s="105">
        <f t="shared" si="3"/>
        <v>42036</v>
      </c>
      <c r="M12" s="1344">
        <v>4</v>
      </c>
      <c r="N12" s="282">
        <v>1</v>
      </c>
      <c r="O12" s="378">
        <f t="shared" si="2"/>
        <v>4</v>
      </c>
      <c r="P12" s="282">
        <v>0.9</v>
      </c>
    </row>
    <row r="13" spans="1:17">
      <c r="A13" s="287" t="str">
        <f>'Sev Template'!A13</f>
        <v>2018:T1</v>
      </c>
      <c r="B13" s="1469">
        <v>120</v>
      </c>
      <c r="C13" s="1469">
        <v>4.2</v>
      </c>
      <c r="D13" s="109">
        <f t="shared" si="0"/>
        <v>28571.428571428569</v>
      </c>
      <c r="E13" s="1470">
        <v>1.1233164949677872</v>
      </c>
      <c r="F13" s="1470">
        <v>0.95553851563070524</v>
      </c>
      <c r="G13" s="109">
        <f t="shared" si="1"/>
        <v>30667.776462428737</v>
      </c>
      <c r="L13" s="105">
        <f t="shared" si="3"/>
        <v>42064</v>
      </c>
      <c r="M13" s="1344">
        <v>3</v>
      </c>
      <c r="N13" s="282">
        <v>1</v>
      </c>
      <c r="O13" s="378">
        <f t="shared" si="2"/>
        <v>3</v>
      </c>
      <c r="P13" s="282">
        <v>0.9</v>
      </c>
    </row>
    <row r="14" spans="1:17">
      <c r="A14" s="287" t="str">
        <f>'Sev Template'!A14</f>
        <v>2018:T2</v>
      </c>
      <c r="B14" s="1469">
        <v>180</v>
      </c>
      <c r="C14" s="1469">
        <v>10.5</v>
      </c>
      <c r="D14" s="109">
        <f t="shared" si="0"/>
        <v>17142.857142857141</v>
      </c>
      <c r="E14" s="1470">
        <v>1.1183233826476562</v>
      </c>
      <c r="F14" s="1470">
        <v>0.96195560329834418</v>
      </c>
      <c r="G14" s="109">
        <f t="shared" si="1"/>
        <v>18441.899044070931</v>
      </c>
      <c r="L14" s="105">
        <f t="shared" si="3"/>
        <v>42095</v>
      </c>
      <c r="M14" s="1344">
        <v>4</v>
      </c>
      <c r="N14" s="282">
        <v>1</v>
      </c>
      <c r="O14" s="378">
        <f t="shared" si="2"/>
        <v>4</v>
      </c>
      <c r="P14" s="282">
        <v>0.9</v>
      </c>
    </row>
    <row r="15" spans="1:17">
      <c r="A15" s="287" t="str">
        <f>'Sev Template'!A15</f>
        <v>2018:T3</v>
      </c>
      <c r="B15" s="1469">
        <v>660</v>
      </c>
      <c r="C15" s="1469">
        <v>10</v>
      </c>
      <c r="D15" s="109">
        <f t="shared" si="0"/>
        <v>66000</v>
      </c>
      <c r="E15" s="1470">
        <v>1.1130293747745399</v>
      </c>
      <c r="F15" s="1470">
        <v>0.97227734999716964</v>
      </c>
      <c r="G15" s="109">
        <f t="shared" si="1"/>
        <v>71423.434564336552</v>
      </c>
      <c r="L15" s="105">
        <f t="shared" si="3"/>
        <v>42125</v>
      </c>
      <c r="M15" s="1344">
        <v>1</v>
      </c>
      <c r="N15" s="282">
        <v>1</v>
      </c>
      <c r="O15" s="378">
        <f t="shared" si="2"/>
        <v>1</v>
      </c>
      <c r="P15" s="282">
        <v>0.9</v>
      </c>
    </row>
    <row r="16" spans="1:17">
      <c r="A16" s="287" t="str">
        <f>'Sev Template'!A16</f>
        <v>2019:T1</v>
      </c>
      <c r="B16" s="1469">
        <v>250</v>
      </c>
      <c r="C16" s="1469">
        <v>10.001000000000001</v>
      </c>
      <c r="D16" s="109">
        <f t="shared" si="0"/>
        <v>24997.500249975001</v>
      </c>
      <c r="E16" s="1470">
        <v>1.0781022963929761</v>
      </c>
      <c r="F16" s="1470">
        <v>0.99239098226775557</v>
      </c>
      <c r="G16" s="109">
        <f t="shared" si="1"/>
        <v>26744.800442519459</v>
      </c>
      <c r="L16" s="105">
        <f t="shared" si="3"/>
        <v>42156</v>
      </c>
      <c r="M16" s="1344">
        <v>8</v>
      </c>
      <c r="N16" s="282">
        <v>1</v>
      </c>
      <c r="O16" s="378">
        <f t="shared" si="2"/>
        <v>8</v>
      </c>
      <c r="P16" s="282">
        <v>0.9</v>
      </c>
    </row>
    <row r="17" spans="1:16">
      <c r="A17" s="287" t="str">
        <f>'Sev Template'!A17</f>
        <v>2019:T2</v>
      </c>
      <c r="B17" s="1469">
        <v>230</v>
      </c>
      <c r="C17" s="1469">
        <v>10.062000000000001</v>
      </c>
      <c r="D17" s="109">
        <f t="shared" si="0"/>
        <v>22858.278672232158</v>
      </c>
      <c r="E17" s="1470">
        <v>1.037747298667004</v>
      </c>
      <c r="F17" s="1470">
        <v>1.0054378947482847</v>
      </c>
      <c r="G17" s="109">
        <f t="shared" si="1"/>
        <v>23850.109881541295</v>
      </c>
      <c r="L17" s="105">
        <f t="shared" si="3"/>
        <v>42186</v>
      </c>
      <c r="M17" s="1344">
        <v>9</v>
      </c>
      <c r="N17" s="282">
        <v>1</v>
      </c>
      <c r="O17" s="378">
        <f t="shared" si="2"/>
        <v>9</v>
      </c>
      <c r="P17" s="282">
        <v>0.9</v>
      </c>
    </row>
    <row r="18" spans="1:16">
      <c r="A18" s="287" t="str">
        <f>'Sev Template'!A18</f>
        <v>2019:T3</v>
      </c>
      <c r="B18" s="1469">
        <v>570</v>
      </c>
      <c r="C18" s="1469">
        <v>12.251000000000001</v>
      </c>
      <c r="D18" s="109">
        <f t="shared" si="0"/>
        <v>46526.814137621412</v>
      </c>
      <c r="E18" s="1470">
        <v>1.0136183324685213</v>
      </c>
      <c r="F18" s="1470">
        <v>1.0076570672402718</v>
      </c>
      <c r="G18" s="109">
        <f t="shared" si="1"/>
        <v>47521.542358324768</v>
      </c>
      <c r="L18" s="105">
        <f t="shared" si="3"/>
        <v>42217</v>
      </c>
      <c r="M18" s="1344">
        <v>9</v>
      </c>
      <c r="N18" s="282">
        <v>1</v>
      </c>
      <c r="O18" s="378">
        <f t="shared" si="2"/>
        <v>9</v>
      </c>
      <c r="P18" s="282">
        <v>0.9</v>
      </c>
    </row>
    <row r="19" spans="1:16">
      <c r="A19" s="287" t="str">
        <f>'Sev Template'!A19</f>
        <v>2020:T1</v>
      </c>
      <c r="B19" s="1469">
        <v>660</v>
      </c>
      <c r="C19" s="1469">
        <v>16.667736050156741</v>
      </c>
      <c r="D19" s="109">
        <f t="shared" si="0"/>
        <v>39597.459307846038</v>
      </c>
      <c r="E19" s="1470">
        <v>1.0031846453599411</v>
      </c>
      <c r="F19" s="1470">
        <v>1.0036983330963025</v>
      </c>
      <c r="G19" s="109">
        <f t="shared" si="1"/>
        <v>39870.474141281615</v>
      </c>
      <c r="L19" s="105">
        <f t="shared" si="3"/>
        <v>42248</v>
      </c>
      <c r="M19" s="1344">
        <v>3</v>
      </c>
      <c r="N19" s="282">
        <v>1</v>
      </c>
      <c r="O19" s="378">
        <f t="shared" si="2"/>
        <v>3</v>
      </c>
      <c r="P19" s="282">
        <v>0.9</v>
      </c>
    </row>
    <row r="20" spans="1:16">
      <c r="A20" s="287" t="str">
        <f>'Sev Template'!A20</f>
        <v>2020:T2</v>
      </c>
      <c r="B20" s="1469">
        <v>540</v>
      </c>
      <c r="C20" s="1469">
        <v>13.317033967911883</v>
      </c>
      <c r="D20" s="109">
        <f t="shared" si="0"/>
        <v>40549.569919334841</v>
      </c>
      <c r="E20" s="1470">
        <v>0.99826269267351853</v>
      </c>
      <c r="F20" s="1470">
        <v>0.9993329711985145</v>
      </c>
      <c r="G20" s="109">
        <f t="shared" si="1"/>
        <v>40452.122113625534</v>
      </c>
      <c r="L20" s="105">
        <f t="shared" si="3"/>
        <v>42278</v>
      </c>
      <c r="M20" s="1344">
        <v>3</v>
      </c>
      <c r="N20" s="282">
        <v>1</v>
      </c>
      <c r="O20" s="378">
        <f t="shared" si="2"/>
        <v>3</v>
      </c>
      <c r="P20" s="282">
        <v>0.9</v>
      </c>
    </row>
    <row r="21" spans="1:16">
      <c r="A21" s="285"/>
      <c r="L21" s="105">
        <f t="shared" si="3"/>
        <v>42309</v>
      </c>
      <c r="M21" s="1344">
        <v>4</v>
      </c>
      <c r="N21" s="282">
        <v>1</v>
      </c>
      <c r="O21" s="378">
        <f t="shared" si="2"/>
        <v>4</v>
      </c>
      <c r="P21" s="282">
        <v>0.9</v>
      </c>
    </row>
    <row r="22" spans="1:16">
      <c r="A22" s="287" t="str">
        <f>'Sev Template'!A22</f>
        <v>Total</v>
      </c>
      <c r="B22" s="109">
        <f>SUM(B4:B21)</f>
        <v>3640</v>
      </c>
      <c r="C22" s="109">
        <f>SUM(C4:C21)</f>
        <v>93.298770018068623</v>
      </c>
      <c r="D22" s="109">
        <f>B22/C22*1000</f>
        <v>39014.447878520397</v>
      </c>
      <c r="L22" s="105">
        <f t="shared" si="3"/>
        <v>42339</v>
      </c>
      <c r="M22" s="1344">
        <v>6</v>
      </c>
      <c r="N22" s="282">
        <v>1</v>
      </c>
      <c r="O22" s="378">
        <f t="shared" si="2"/>
        <v>6</v>
      </c>
      <c r="P22" s="282">
        <v>0.9</v>
      </c>
    </row>
    <row r="23" spans="1:16">
      <c r="G23" s="500" t="str">
        <f>'Sev Template'!G23</f>
        <v>Proposed CD6</v>
      </c>
      <c r="H23" s="500" t="s">
        <v>277</v>
      </c>
      <c r="L23" s="105">
        <f t="shared" si="3"/>
        <v>42370</v>
      </c>
      <c r="M23" s="1344">
        <v>5</v>
      </c>
      <c r="N23" s="282">
        <v>1</v>
      </c>
      <c r="O23" s="378">
        <f t="shared" si="2"/>
        <v>5</v>
      </c>
      <c r="P23" s="282">
        <v>0.9</v>
      </c>
    </row>
    <row r="24" spans="1:16">
      <c r="A24" s="289" t="str">
        <f>'Sev Template'!A24</f>
        <v>Notes:</v>
      </c>
      <c r="B24" s="285"/>
      <c r="C24" s="285"/>
      <c r="D24" s="285"/>
      <c r="E24" s="285"/>
      <c r="F24" s="290" t="str">
        <f>'Sev Template'!F24</f>
        <v>Wtd Avg</v>
      </c>
      <c r="G24" s="109">
        <f>SUMPRODUCT(G4:G20,$C$4:$C$20)/$C$22</f>
        <v>40563.222371457523</v>
      </c>
      <c r="H24" s="447">
        <v>42274.208261956453</v>
      </c>
      <c r="L24" s="105">
        <f t="shared" si="3"/>
        <v>42401</v>
      </c>
      <c r="M24" s="1344">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41593.074662544474</v>
      </c>
      <c r="H25" s="447">
        <v>42380.272855345072</v>
      </c>
      <c r="L25" s="105">
        <f t="shared" si="3"/>
        <v>42430</v>
      </c>
      <c r="M25" s="1344">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38647.234763937842</v>
      </c>
      <c r="H26" s="447">
        <v>38882.893429606484</v>
      </c>
      <c r="L26" s="105">
        <f t="shared" si="3"/>
        <v>42461</v>
      </c>
      <c r="M26" s="1344">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40200</v>
      </c>
      <c r="H27" s="447">
        <v>40700</v>
      </c>
      <c r="L27" s="105">
        <f t="shared" si="3"/>
        <v>42491</v>
      </c>
      <c r="M27" s="1344">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44">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42552</v>
      </c>
      <c r="M29" s="1344">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42856.86169026282</v>
      </c>
      <c r="H30" s="447">
        <v>43312.475237150327</v>
      </c>
      <c r="L30" s="105">
        <f t="shared" si="3"/>
        <v>42583</v>
      </c>
      <c r="M30" s="1344">
        <v>9</v>
      </c>
      <c r="N30" s="282">
        <v>1.0022658441731034</v>
      </c>
      <c r="O30" s="378">
        <f t="shared" si="2"/>
        <v>9.0203925975579295</v>
      </c>
      <c r="P30" s="282">
        <v>0.9</v>
      </c>
    </row>
    <row r="31" spans="1:16">
      <c r="A31" s="285"/>
      <c r="B31" s="285"/>
      <c r="C31" s="285"/>
      <c r="D31" s="285"/>
      <c r="E31" s="285"/>
      <c r="F31" s="290" t="str">
        <f>'Sev Template'!F31</f>
        <v>Industry Trended</v>
      </c>
      <c r="G31" s="337">
        <v>49100</v>
      </c>
      <c r="H31" s="447">
        <v>57000</v>
      </c>
      <c r="L31" s="105">
        <f t="shared" si="3"/>
        <v>42614</v>
      </c>
      <c r="M31" s="1344">
        <v>8</v>
      </c>
      <c r="N31" s="282">
        <v>1.0026304762591611</v>
      </c>
      <c r="O31" s="378">
        <f t="shared" si="2"/>
        <v>8.021043810073289</v>
      </c>
      <c r="P31" s="282">
        <v>0.9</v>
      </c>
    </row>
    <row r="32" spans="1:16">
      <c r="A32" s="285"/>
      <c r="B32" s="285"/>
      <c r="C32" s="285"/>
      <c r="D32" s="285"/>
      <c r="E32" s="285"/>
      <c r="F32" s="290" t="s">
        <v>228</v>
      </c>
      <c r="G32" s="107">
        <f>ROUND(G30/G31,2)</f>
        <v>0.87</v>
      </c>
      <c r="H32" s="451">
        <v>0.76</v>
      </c>
      <c r="L32" s="105">
        <f t="shared" si="3"/>
        <v>42644</v>
      </c>
      <c r="M32" s="1344">
        <v>7</v>
      </c>
      <c r="N32" s="282">
        <v>1.0029952410011991</v>
      </c>
      <c r="O32" s="378">
        <f t="shared" si="2"/>
        <v>7.0209666870083938</v>
      </c>
      <c r="P32" s="282">
        <v>0.9</v>
      </c>
    </row>
    <row r="33" spans="1:16">
      <c r="A33" s="285"/>
      <c r="B33" s="285"/>
      <c r="C33" s="285"/>
      <c r="D33" s="285"/>
      <c r="E33" s="285"/>
      <c r="F33" s="290" t="s">
        <v>214</v>
      </c>
      <c r="G33" s="106">
        <f>ROUND(G34/G32,2)</f>
        <v>1.03</v>
      </c>
      <c r="H33" s="451">
        <v>1.18</v>
      </c>
      <c r="L33" s="105">
        <f t="shared" si="3"/>
        <v>42675</v>
      </c>
      <c r="M33" s="1344">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0.9</v>
      </c>
      <c r="H34" s="452">
        <v>0.9</v>
      </c>
      <c r="L34" s="105">
        <f t="shared" si="3"/>
        <v>42705</v>
      </c>
      <c r="M34" s="1344">
        <v>4</v>
      </c>
      <c r="N34" s="282">
        <v>1.0037251686462789</v>
      </c>
      <c r="O34" s="378">
        <f t="shared" si="2"/>
        <v>4.0149006745851157</v>
      </c>
      <c r="P34" s="282">
        <v>0.9</v>
      </c>
    </row>
    <row r="35" spans="1:16">
      <c r="F35" s="497"/>
      <c r="L35" s="105">
        <f t="shared" si="3"/>
        <v>42736</v>
      </c>
      <c r="M35" s="1344">
        <v>11</v>
      </c>
      <c r="N35" s="282">
        <v>1.0041309135122001</v>
      </c>
      <c r="O35" s="378">
        <f t="shared" si="2"/>
        <v>11.045440048634202</v>
      </c>
      <c r="P35" s="282">
        <v>0.9</v>
      </c>
    </row>
    <row r="36" spans="1:16">
      <c r="L36" s="105">
        <f t="shared" si="3"/>
        <v>42767</v>
      </c>
      <c r="M36" s="1344">
        <v>6</v>
      </c>
      <c r="N36" s="282">
        <v>1.0045368223960229</v>
      </c>
      <c r="O36" s="378">
        <f t="shared" si="2"/>
        <v>6.0272209343761372</v>
      </c>
      <c r="P36" s="282">
        <v>0.9</v>
      </c>
    </row>
    <row r="37" spans="1:16">
      <c r="L37" s="105">
        <f t="shared" si="3"/>
        <v>42795</v>
      </c>
      <c r="M37" s="1344">
        <v>6</v>
      </c>
      <c r="N37" s="282">
        <v>1.0049428953640507</v>
      </c>
      <c r="O37" s="378">
        <f t="shared" si="2"/>
        <v>6.0296573721843041</v>
      </c>
      <c r="P37" s="282">
        <v>0.9</v>
      </c>
    </row>
    <row r="38" spans="1:16">
      <c r="L38" s="105">
        <f t="shared" si="3"/>
        <v>42826</v>
      </c>
      <c r="M38" s="1344">
        <v>8</v>
      </c>
      <c r="N38" s="282">
        <v>1.0053491324826116</v>
      </c>
      <c r="O38" s="378">
        <f t="shared" si="2"/>
        <v>8.0427930598608928</v>
      </c>
      <c r="P38" s="282">
        <v>0.9</v>
      </c>
    </row>
    <row r="39" spans="1:16">
      <c r="L39" s="105">
        <f t="shared" si="3"/>
        <v>42856</v>
      </c>
      <c r="M39" s="1344">
        <v>15</v>
      </c>
      <c r="N39" s="282">
        <v>1.0057555338180619</v>
      </c>
      <c r="O39" s="378">
        <f t="shared" si="2"/>
        <v>15.086333007270929</v>
      </c>
      <c r="P39" s="282">
        <v>0.9</v>
      </c>
    </row>
    <row r="40" spans="1:16">
      <c r="L40" s="105">
        <f t="shared" si="3"/>
        <v>42887</v>
      </c>
      <c r="M40" s="1344">
        <v>8</v>
      </c>
      <c r="N40" s="282">
        <v>1.0061620994367848</v>
      </c>
      <c r="O40" s="378">
        <f t="shared" si="2"/>
        <v>8.0492967954942785</v>
      </c>
      <c r="P40" s="282">
        <v>0.9</v>
      </c>
    </row>
    <row r="41" spans="1:16">
      <c r="L41" s="105">
        <f t="shared" si="3"/>
        <v>42917</v>
      </c>
      <c r="M41" s="1344">
        <v>6</v>
      </c>
      <c r="N41" s="282">
        <v>1.0066095114438207</v>
      </c>
      <c r="O41" s="378">
        <f t="shared" si="2"/>
        <v>6.0396570686629243</v>
      </c>
      <c r="P41" s="282">
        <v>0.9</v>
      </c>
    </row>
    <row r="42" spans="1:16">
      <c r="L42" s="105">
        <f t="shared" si="3"/>
        <v>42948</v>
      </c>
      <c r="M42" s="1344">
        <v>6</v>
      </c>
      <c r="N42" s="282">
        <v>1.0070571224024014</v>
      </c>
      <c r="O42" s="378">
        <f t="shared" si="2"/>
        <v>6.0423427344144081</v>
      </c>
      <c r="P42" s="282">
        <v>0.9</v>
      </c>
    </row>
    <row r="43" spans="1:16">
      <c r="L43" s="105">
        <f t="shared" si="3"/>
        <v>42979</v>
      </c>
      <c r="M43" s="1344">
        <v>7</v>
      </c>
      <c r="N43" s="282">
        <v>1.0075049324009939</v>
      </c>
      <c r="O43" s="378">
        <f t="shared" si="2"/>
        <v>7.0525345268069577</v>
      </c>
      <c r="P43" s="282">
        <v>0.71299999999999997</v>
      </c>
    </row>
    <row r="44" spans="1:16">
      <c r="L44" s="105">
        <f t="shared" si="3"/>
        <v>43009</v>
      </c>
      <c r="M44" s="1344">
        <v>7</v>
      </c>
      <c r="N44" s="282">
        <v>1.0079529415281085</v>
      </c>
      <c r="O44" s="378">
        <f t="shared" si="2"/>
        <v>7.0556705906967601</v>
      </c>
      <c r="P44" s="282">
        <v>0.997</v>
      </c>
    </row>
    <row r="45" spans="1:16">
      <c r="L45" s="105">
        <f t="shared" si="3"/>
        <v>43040</v>
      </c>
      <c r="M45" s="1344">
        <v>7</v>
      </c>
      <c r="N45" s="282">
        <v>1.0084011498722898</v>
      </c>
      <c r="O45" s="378">
        <f t="shared" si="2"/>
        <v>7.0588080491060285</v>
      </c>
      <c r="P45" s="282">
        <v>0.997</v>
      </c>
    </row>
    <row r="46" spans="1:16">
      <c r="L46" s="105">
        <f t="shared" si="3"/>
        <v>43070</v>
      </c>
      <c r="M46" s="1344">
        <v>4</v>
      </c>
      <c r="N46" s="282">
        <v>1.0088495575221248</v>
      </c>
      <c r="O46" s="378">
        <f t="shared" si="2"/>
        <v>4.0353982300884992</v>
      </c>
      <c r="P46" s="282">
        <v>0.997</v>
      </c>
    </row>
    <row r="47" spans="1:16">
      <c r="L47" s="105">
        <f t="shared" si="3"/>
        <v>43101</v>
      </c>
      <c r="M47" s="1344">
        <v>8</v>
      </c>
      <c r="N47" s="282">
        <v>1.0088495575221248</v>
      </c>
      <c r="O47" s="378">
        <f t="shared" si="2"/>
        <v>8.0707964601769984</v>
      </c>
      <c r="P47" s="282">
        <v>0.747</v>
      </c>
    </row>
    <row r="48" spans="1:16">
      <c r="L48" s="105">
        <f t="shared" si="3"/>
        <v>43132</v>
      </c>
      <c r="M48" s="1344">
        <v>10</v>
      </c>
      <c r="N48" s="282">
        <v>1.0031818633787415</v>
      </c>
      <c r="O48" s="378">
        <f t="shared" si="2"/>
        <v>10.031818633787415</v>
      </c>
      <c r="P48" s="282">
        <v>0.498</v>
      </c>
    </row>
    <row r="49" spans="12:16">
      <c r="L49" s="105">
        <f t="shared" si="3"/>
        <v>43160</v>
      </c>
      <c r="M49" s="1344">
        <v>11</v>
      </c>
      <c r="N49" s="282">
        <v>0.99801082284586129</v>
      </c>
      <c r="O49" s="378">
        <f t="shared" si="2"/>
        <v>10.978119051304475</v>
      </c>
      <c r="P49" s="282">
        <v>0.72499999999999998</v>
      </c>
    </row>
    <row r="50" spans="12:16">
      <c r="L50" s="105">
        <f t="shared" si="3"/>
        <v>43191</v>
      </c>
      <c r="M50" s="1344">
        <v>4</v>
      </c>
      <c r="N50" s="282">
        <v>1.002976050820219</v>
      </c>
      <c r="O50" s="378">
        <f t="shared" si="2"/>
        <v>4.011904203280876</v>
      </c>
      <c r="P50" s="282">
        <v>0.997</v>
      </c>
    </row>
    <row r="51" spans="12:16">
      <c r="L51" s="105">
        <f t="shared" si="3"/>
        <v>43221</v>
      </c>
      <c r="M51" s="1344">
        <v>2</v>
      </c>
      <c r="N51" s="282">
        <v>1.0128091493576714</v>
      </c>
      <c r="O51" s="378">
        <f t="shared" si="2"/>
        <v>2.0256182987153428</v>
      </c>
      <c r="P51" s="282">
        <v>1.4850000000000001</v>
      </c>
    </row>
    <row r="52" spans="12:16">
      <c r="L52" s="105">
        <f t="shared" si="3"/>
        <v>43252</v>
      </c>
      <c r="M52" s="1344">
        <v>8</v>
      </c>
      <c r="N52" s="282">
        <v>1.0176551261488567</v>
      </c>
      <c r="O52" s="378">
        <f t="shared" si="2"/>
        <v>8.1412410091908534</v>
      </c>
      <c r="P52" s="282">
        <v>1.1140000000000001</v>
      </c>
    </row>
    <row r="53" spans="12:16">
      <c r="L53" s="105">
        <f t="shared" si="3"/>
        <v>43282</v>
      </c>
      <c r="M53" s="1344">
        <v>10</v>
      </c>
      <c r="N53" s="282">
        <v>1.0223884058053629</v>
      </c>
      <c r="O53" s="378">
        <f t="shared" si="2"/>
        <v>10.223884058053629</v>
      </c>
      <c r="P53" s="282">
        <v>0.89100000000000001</v>
      </c>
    </row>
    <row r="54" spans="12:16">
      <c r="L54" s="105">
        <f t="shared" si="3"/>
        <v>43313</v>
      </c>
      <c r="M54" s="1344">
        <v>14</v>
      </c>
      <c r="N54" s="282">
        <v>1.0363937264328345</v>
      </c>
      <c r="O54" s="378">
        <f t="shared" si="2"/>
        <v>14.509512170059683</v>
      </c>
      <c r="P54" s="282">
        <v>0.90700000000000003</v>
      </c>
    </row>
    <row r="55" spans="12:16">
      <c r="L55" s="105">
        <f t="shared" si="3"/>
        <v>43344</v>
      </c>
      <c r="M55" s="1344">
        <v>12</v>
      </c>
      <c r="N55" s="282">
        <v>1.0550674872694616</v>
      </c>
      <c r="O55" s="378">
        <f t="shared" si="2"/>
        <v>12.660809847233541</v>
      </c>
      <c r="P55" s="282">
        <v>0.96399999999999997</v>
      </c>
    </row>
    <row r="56" spans="12:16">
      <c r="L56" s="105">
        <f t="shared" si="3"/>
        <v>43374</v>
      </c>
      <c r="M56" s="1344">
        <v>7</v>
      </c>
      <c r="N56" s="282">
        <v>1.0550674872694619</v>
      </c>
      <c r="O56" s="378">
        <f t="shared" si="2"/>
        <v>7.3854724108862335</v>
      </c>
      <c r="P56" s="282">
        <v>0.96399999999999997</v>
      </c>
    </row>
    <row r="57" spans="12:16">
      <c r="L57" s="105">
        <f t="shared" si="3"/>
        <v>43405</v>
      </c>
      <c r="M57" s="1344">
        <v>6</v>
      </c>
      <c r="N57" s="282">
        <v>1.06882923710341</v>
      </c>
      <c r="O57" s="378">
        <f t="shared" si="2"/>
        <v>6.4129754226204607</v>
      </c>
      <c r="P57" s="282">
        <v>0.94799999999999995</v>
      </c>
    </row>
    <row r="58" spans="12:16">
      <c r="L58" s="105">
        <f t="shared" si="3"/>
        <v>43435</v>
      </c>
      <c r="M58" s="1344">
        <v>9</v>
      </c>
      <c r="N58" s="282">
        <v>1.073339065108067</v>
      </c>
      <c r="O58" s="378">
        <f t="shared" si="2"/>
        <v>9.660051585972603</v>
      </c>
      <c r="P58" s="282">
        <v>0.94499999999999995</v>
      </c>
    </row>
    <row r="59" spans="12:16">
      <c r="L59" s="105">
        <f t="shared" si="3"/>
        <v>43466</v>
      </c>
      <c r="M59" s="1344">
        <v>10</v>
      </c>
      <c r="N59" s="282">
        <v>1.0647523525872031</v>
      </c>
      <c r="O59" s="378">
        <f t="shared" si="2"/>
        <v>10.647523525872032</v>
      </c>
      <c r="P59" s="282">
        <v>0.76300000000000001</v>
      </c>
    </row>
    <row r="60" spans="12:16">
      <c r="L60" s="105">
        <f t="shared" si="3"/>
        <v>43497</v>
      </c>
      <c r="M60" s="1344">
        <v>9</v>
      </c>
      <c r="N60" s="282">
        <v>1.0363047706478503</v>
      </c>
      <c r="O60" s="378">
        <f t="shared" si="2"/>
        <v>9.3267429358306533</v>
      </c>
      <c r="P60" s="282">
        <v>0.95399999999999996</v>
      </c>
    </row>
    <row r="61" spans="12:16">
      <c r="L61" s="105">
        <f t="shared" si="3"/>
        <v>43525</v>
      </c>
      <c r="M61" s="1344">
        <v>13</v>
      </c>
      <c r="N61" s="282">
        <v>1.0095367507418167</v>
      </c>
      <c r="O61" s="378">
        <f t="shared" si="2"/>
        <v>13.123977759643617</v>
      </c>
      <c r="P61" s="282">
        <v>0.58699999999999997</v>
      </c>
    </row>
    <row r="62" spans="12:16">
      <c r="L62" s="105">
        <f t="shared" si="3"/>
        <v>43556</v>
      </c>
      <c r="M62" s="1344">
        <v>4</v>
      </c>
      <c r="N62" s="282">
        <v>0.94495359160345249</v>
      </c>
      <c r="O62" s="378">
        <f t="shared" si="2"/>
        <v>3.77981436641381</v>
      </c>
      <c r="P62" s="282">
        <v>0.95399999999999996</v>
      </c>
    </row>
    <row r="63" spans="12:16">
      <c r="L63" s="105">
        <f>EDATE(L62,1)</f>
        <v>43586</v>
      </c>
      <c r="M63" s="1344">
        <v>11</v>
      </c>
      <c r="N63" s="282">
        <v>0.90093401435484366</v>
      </c>
      <c r="O63" s="378">
        <f t="shared" si="2"/>
        <v>9.9102741579032809</v>
      </c>
      <c r="P63" s="282">
        <v>0.79400000000000004</v>
      </c>
    </row>
    <row r="64" spans="12:16">
      <c r="L64" s="105">
        <f>EDATE(L63,1)</f>
        <v>43617</v>
      </c>
      <c r="M64" s="1344">
        <v>15</v>
      </c>
      <c r="N64" s="282">
        <v>0.78656674310254482</v>
      </c>
      <c r="O64" s="378">
        <f t="shared" si="2"/>
        <v>11.798501146538172</v>
      </c>
      <c r="P64" s="282">
        <v>0.9</v>
      </c>
    </row>
    <row r="65" spans="12:16">
      <c r="L65" s="105">
        <f>EDATE(L64,1)</f>
        <v>43647</v>
      </c>
      <c r="M65" s="1344">
        <v>18</v>
      </c>
      <c r="N65" s="282">
        <v>0.64998716218724972</v>
      </c>
      <c r="O65" s="378">
        <f t="shared" si="2"/>
        <v>11.699768919370495</v>
      </c>
      <c r="P65" s="282">
        <v>0.9</v>
      </c>
    </row>
    <row r="66" spans="12:16">
      <c r="L66" s="105">
        <f>EDATE(L65,1)</f>
        <v>43678</v>
      </c>
      <c r="M66" s="1344">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F7" sqref="F7:F20"/>
      <pageMargins left="0.7" right="0.7" top="0.75" bottom="0.75" header="0.3" footer="0.3"/>
    </customSheetView>
    <customSheetView guid="{66336E0E-D3CE-4BCD-8706-2E622954FB7A}">
      <selection activeCell="F7" sqref="F7:F20"/>
      <pageMargins left="0.7" right="0.7" top="0.75" bottom="0.75" header="0.3" footer="0.3"/>
    </customSheetView>
    <customSheetView guid="{8F017303-F4E6-4F2E-AE6E-4863CE4BAD60}" showPageBreaks="1">
      <selection activeCell="G35" sqref="G35"/>
      <pageMargins left="0.7" right="0.7" top="0.75" bottom="0.75" header="0.3" footer="0.3"/>
      <pageSetup orientation="portrait" r:id="rId1"/>
    </customSheetView>
    <customSheetView guid="{2D067A2B-544F-4687-B463-591ABEF3DC76}">
      <selection activeCell="F7" sqref="F7:F20"/>
      <pageMargins left="0.7" right="0.7" top="0.75" bottom="0.75" header="0.3" footer="0.3"/>
    </customSheetView>
    <customSheetView guid="{DEED4BF7-CD74-46B8-9246-650AA2D336A3}">
      <selection activeCell="F7" sqref="F7:F20"/>
      <pageMargins left="0.7" right="0.7" top="0.75" bottom="0.75" header="0.3" footer="0.3"/>
    </customSheetView>
    <customSheetView guid="{1A9FFAA3-8773-4515-8E34-9D2DD27FCA39}">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4C13BEF0-D969-4F7C-9C90-218A9EA7683E}">
      <selection activeCell="H11" sqref="H11"/>
      <pageMargins left="0.7" right="0.7" top="0.75" bottom="0.75" header="0.3" footer="0.3"/>
    </customSheetView>
  </customSheetViews>
  <pageMargins left="0.7" right="0.7" top="0.75" bottom="0.75" header="0.3" footer="0.3"/>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30</v>
      </c>
      <c r="B1" s="446"/>
      <c r="C1" s="285"/>
      <c r="D1" s="285"/>
      <c r="E1" s="286" t="str">
        <f>'Sev Template'!E1</f>
        <v>Wtd</v>
      </c>
      <c r="F1" s="286" t="str">
        <f>'Sev Template'!F1</f>
        <v>Wtd</v>
      </c>
      <c r="G1" s="285"/>
      <c r="I1" s="189"/>
      <c r="L1" s="1345" t="s">
        <v>774</v>
      </c>
      <c r="M1" s="496"/>
      <c r="O1" s="496"/>
      <c r="P1" s="496" t="s">
        <v>344</v>
      </c>
      <c r="Q1" s="105" t="s">
        <v>740</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1469">
        <v>20</v>
      </c>
      <c r="C7" s="1469">
        <v>0.85</v>
      </c>
      <c r="D7" s="109">
        <f t="shared" si="0"/>
        <v>23529.411764705885</v>
      </c>
      <c r="E7" s="1470">
        <v>1.049292644771189</v>
      </c>
      <c r="F7" s="1470">
        <v>1.1072747407173011</v>
      </c>
      <c r="G7" s="109">
        <f t="shared" si="1"/>
        <v>27337.770380602109</v>
      </c>
      <c r="L7" s="1343">
        <v>41883</v>
      </c>
      <c r="M7" s="1344">
        <v>3</v>
      </c>
      <c r="N7" s="282">
        <v>1</v>
      </c>
      <c r="O7" s="378">
        <f t="shared" ref="O7:O66" si="2">M7*N7</f>
        <v>3</v>
      </c>
      <c r="P7" s="282">
        <v>0.9</v>
      </c>
    </row>
    <row r="8" spans="1:17">
      <c r="A8" s="287" t="str">
        <f>'Sev Template'!A8</f>
        <v>2016:T2</v>
      </c>
      <c r="B8" s="1469">
        <v>110</v>
      </c>
      <c r="C8" s="1469">
        <v>2.5499999999999998</v>
      </c>
      <c r="D8" s="109">
        <f t="shared" si="0"/>
        <v>43137.25490196079</v>
      </c>
      <c r="E8" s="1470">
        <v>1.0560670615897965</v>
      </c>
      <c r="F8" s="1470">
        <v>1.0644720790647124</v>
      </c>
      <c r="G8" s="109">
        <f t="shared" si="1"/>
        <v>48492.913362763829</v>
      </c>
      <c r="L8" s="105">
        <f t="shared" ref="L8:L62" si="3">EDATE(L7,1)</f>
        <v>41913</v>
      </c>
      <c r="M8" s="1344">
        <v>1</v>
      </c>
      <c r="N8" s="282">
        <v>1</v>
      </c>
      <c r="O8" s="378">
        <f t="shared" si="2"/>
        <v>1</v>
      </c>
      <c r="P8" s="282">
        <v>0.9</v>
      </c>
    </row>
    <row r="9" spans="1:17">
      <c r="A9" s="287" t="str">
        <f>'Sev Template'!A9</f>
        <v>2016:T3</v>
      </c>
      <c r="B9" s="1469">
        <v>20</v>
      </c>
      <c r="C9" s="1469">
        <v>0.85</v>
      </c>
      <c r="D9" s="109">
        <f t="shared" si="0"/>
        <v>23529.411764705885</v>
      </c>
      <c r="E9" s="1470">
        <v>1.0571624614333319</v>
      </c>
      <c r="F9" s="1470">
        <v>1.0419782797427486</v>
      </c>
      <c r="G9" s="109">
        <f t="shared" si="1"/>
        <v>25918.595834656779</v>
      </c>
      <c r="L9" s="105">
        <f t="shared" si="3"/>
        <v>41944</v>
      </c>
      <c r="M9" s="1344">
        <v>1</v>
      </c>
      <c r="N9" s="282">
        <v>1</v>
      </c>
      <c r="O9" s="378">
        <f t="shared" si="2"/>
        <v>1</v>
      </c>
      <c r="P9" s="282">
        <v>0.9</v>
      </c>
    </row>
    <row r="10" spans="1:17">
      <c r="A10" s="287" t="str">
        <f>'Sev Template'!A10</f>
        <v>2017:T1</v>
      </c>
      <c r="B10" s="1469">
        <v>20</v>
      </c>
      <c r="C10" s="1469">
        <v>1.7</v>
      </c>
      <c r="D10" s="109">
        <f t="shared" si="0"/>
        <v>11764.705882352942</v>
      </c>
      <c r="E10" s="1470">
        <v>1.0564712353475134</v>
      </c>
      <c r="F10" s="1470">
        <v>1.0256498401068874</v>
      </c>
      <c r="G10" s="109">
        <f t="shared" si="1"/>
        <v>12747.877101314154</v>
      </c>
      <c r="L10" s="105">
        <f t="shared" si="3"/>
        <v>41974</v>
      </c>
      <c r="M10" s="1344">
        <v>1</v>
      </c>
      <c r="N10" s="282">
        <v>1</v>
      </c>
      <c r="O10" s="378">
        <f t="shared" si="2"/>
        <v>1</v>
      </c>
      <c r="P10" s="282">
        <v>0.9</v>
      </c>
    </row>
    <row r="11" spans="1:17">
      <c r="A11" s="287" t="str">
        <f>'Sev Template'!A11</f>
        <v>2017:T2</v>
      </c>
      <c r="B11" s="1469">
        <v>490</v>
      </c>
      <c r="C11" s="1469">
        <v>4.25</v>
      </c>
      <c r="D11" s="109">
        <f t="shared" si="0"/>
        <v>115294.11764705883</v>
      </c>
      <c r="E11" s="1470">
        <v>1.0518782037620147</v>
      </c>
      <c r="F11" s="1470">
        <v>1.0071434779628052</v>
      </c>
      <c r="G11" s="109">
        <f t="shared" si="1"/>
        <v>122141.6973034754</v>
      </c>
      <c r="L11" s="105">
        <f t="shared" si="3"/>
        <v>42005</v>
      </c>
      <c r="M11" s="1344">
        <v>3</v>
      </c>
      <c r="N11" s="282">
        <v>1</v>
      </c>
      <c r="O11" s="378">
        <f t="shared" si="2"/>
        <v>3</v>
      </c>
      <c r="P11" s="282">
        <v>0.9</v>
      </c>
    </row>
    <row r="12" spans="1:17">
      <c r="A12" s="287" t="str">
        <f>'Sev Template'!A12</f>
        <v>2017:T3</v>
      </c>
      <c r="B12" s="1469">
        <v>20</v>
      </c>
      <c r="C12" s="1469">
        <v>1.7</v>
      </c>
      <c r="D12" s="109">
        <f t="shared" si="0"/>
        <v>11764.705882352942</v>
      </c>
      <c r="E12" s="1470">
        <v>1.0452306208386104</v>
      </c>
      <c r="F12" s="1470">
        <v>0.99697230147062232</v>
      </c>
      <c r="G12" s="109">
        <f t="shared" si="1"/>
        <v>12259.59973676514</v>
      </c>
      <c r="L12" s="105">
        <f t="shared" si="3"/>
        <v>42036</v>
      </c>
      <c r="M12" s="1344">
        <v>4</v>
      </c>
      <c r="N12" s="282">
        <v>1</v>
      </c>
      <c r="O12" s="378">
        <f t="shared" si="2"/>
        <v>4</v>
      </c>
      <c r="P12" s="282">
        <v>0.9</v>
      </c>
    </row>
    <row r="13" spans="1:17">
      <c r="A13" s="287" t="str">
        <f>'Sev Template'!A13</f>
        <v>2018:T1</v>
      </c>
      <c r="B13" s="1469">
        <v>430</v>
      </c>
      <c r="C13" s="1469">
        <v>6.8</v>
      </c>
      <c r="D13" s="109">
        <f t="shared" si="0"/>
        <v>63235.294117647056</v>
      </c>
      <c r="E13" s="1470">
        <v>1.0401653102007797</v>
      </c>
      <c r="F13" s="1470">
        <v>0.99557171805148925</v>
      </c>
      <c r="G13" s="109">
        <f t="shared" si="1"/>
        <v>65483.888370835994</v>
      </c>
      <c r="L13" s="105">
        <f t="shared" si="3"/>
        <v>42064</v>
      </c>
      <c r="M13" s="1344">
        <v>3</v>
      </c>
      <c r="N13" s="282">
        <v>1</v>
      </c>
      <c r="O13" s="378">
        <f t="shared" si="2"/>
        <v>3</v>
      </c>
      <c r="P13" s="282">
        <v>0.9</v>
      </c>
    </row>
    <row r="14" spans="1:17">
      <c r="A14" s="287" t="str">
        <f>'Sev Template'!A14</f>
        <v>2018:T2</v>
      </c>
      <c r="B14" s="1469">
        <v>530</v>
      </c>
      <c r="C14" s="1469">
        <v>5.9499999999999993</v>
      </c>
      <c r="D14" s="109">
        <f t="shared" si="0"/>
        <v>89075.630252100847</v>
      </c>
      <c r="E14" s="1470">
        <v>1.0318553594052773</v>
      </c>
      <c r="F14" s="1470">
        <v>1.0002214082517629</v>
      </c>
      <c r="G14" s="109">
        <f t="shared" si="1"/>
        <v>91933.516801534788</v>
      </c>
      <c r="L14" s="105">
        <f t="shared" si="3"/>
        <v>42095</v>
      </c>
      <c r="M14" s="1344">
        <v>4</v>
      </c>
      <c r="N14" s="282">
        <v>1</v>
      </c>
      <c r="O14" s="378">
        <f t="shared" si="2"/>
        <v>4</v>
      </c>
      <c r="P14" s="282">
        <v>0.9</v>
      </c>
    </row>
    <row r="15" spans="1:17">
      <c r="A15" s="287" t="str">
        <f>'Sev Template'!A15</f>
        <v>2018:T3</v>
      </c>
      <c r="B15" s="1469">
        <v>290</v>
      </c>
      <c r="C15" s="1469">
        <v>5.9979999999999993</v>
      </c>
      <c r="D15" s="109">
        <f t="shared" si="0"/>
        <v>48349.449816605542</v>
      </c>
      <c r="E15" s="1470">
        <v>1.0254998374436355</v>
      </c>
      <c r="F15" s="1470">
        <v>1.010966972259338</v>
      </c>
      <c r="G15" s="109">
        <f t="shared" si="1"/>
        <v>50126.121216525891</v>
      </c>
      <c r="L15" s="105">
        <f t="shared" si="3"/>
        <v>42125</v>
      </c>
      <c r="M15" s="1344">
        <v>1</v>
      </c>
      <c r="N15" s="282">
        <v>1</v>
      </c>
      <c r="O15" s="378">
        <f t="shared" si="2"/>
        <v>1</v>
      </c>
      <c r="P15" s="282">
        <v>0.9</v>
      </c>
    </row>
    <row r="16" spans="1:17">
      <c r="A16" s="287" t="str">
        <f>'Sev Template'!A16</f>
        <v>2019:T1</v>
      </c>
      <c r="B16" s="1469">
        <v>110</v>
      </c>
      <c r="C16" s="1469">
        <v>5.0000000000000009</v>
      </c>
      <c r="D16" s="109">
        <f t="shared" si="0"/>
        <v>21999.999999999996</v>
      </c>
      <c r="E16" s="1470">
        <v>1.0227259574733265</v>
      </c>
      <c r="F16" s="1470">
        <v>1.0181867771651909</v>
      </c>
      <c r="G16" s="109">
        <f t="shared" si="1"/>
        <v>22909.173024384905</v>
      </c>
      <c r="L16" s="105">
        <f t="shared" si="3"/>
        <v>42156</v>
      </c>
      <c r="M16" s="1344">
        <v>8</v>
      </c>
      <c r="N16" s="282">
        <v>1</v>
      </c>
      <c r="O16" s="378">
        <f t="shared" si="2"/>
        <v>8</v>
      </c>
      <c r="P16" s="282">
        <v>0.9</v>
      </c>
    </row>
    <row r="17" spans="1:16">
      <c r="A17" s="287" t="str">
        <f>'Sev Template'!A17</f>
        <v>2019:T2</v>
      </c>
      <c r="B17" s="1469">
        <v>230</v>
      </c>
      <c r="C17" s="1469">
        <v>7.001000000000003</v>
      </c>
      <c r="D17" s="109">
        <f t="shared" si="0"/>
        <v>32852.449650049974</v>
      </c>
      <c r="E17" s="1470">
        <v>1.0171274420096303</v>
      </c>
      <c r="F17" s="1470">
        <v>1.0222418892951846</v>
      </c>
      <c r="G17" s="109">
        <f t="shared" si="1"/>
        <v>34158.343655763107</v>
      </c>
      <c r="L17" s="105">
        <f t="shared" si="3"/>
        <v>42186</v>
      </c>
      <c r="M17" s="1344">
        <v>9</v>
      </c>
      <c r="N17" s="282">
        <v>1</v>
      </c>
      <c r="O17" s="378">
        <f t="shared" si="2"/>
        <v>9</v>
      </c>
      <c r="P17" s="282">
        <v>0.9</v>
      </c>
    </row>
    <row r="18" spans="1:16">
      <c r="A18" s="287" t="str">
        <f>'Sev Template'!A18</f>
        <v>2019:T3</v>
      </c>
      <c r="B18" s="1469">
        <v>520</v>
      </c>
      <c r="C18" s="1469">
        <v>7.9728875927889717</v>
      </c>
      <c r="D18" s="109">
        <f t="shared" si="0"/>
        <v>65221.037415642328</v>
      </c>
      <c r="E18" s="1470">
        <v>1.0081869613937884</v>
      </c>
      <c r="F18" s="1470">
        <v>1.0175051841888345</v>
      </c>
      <c r="G18" s="109">
        <f t="shared" si="1"/>
        <v>66906.052909154372</v>
      </c>
      <c r="L18" s="105">
        <f t="shared" si="3"/>
        <v>42217</v>
      </c>
      <c r="M18" s="1344">
        <v>9</v>
      </c>
      <c r="N18" s="282">
        <v>1</v>
      </c>
      <c r="O18" s="378">
        <f t="shared" si="2"/>
        <v>9</v>
      </c>
      <c r="P18" s="282">
        <v>0.9</v>
      </c>
    </row>
    <row r="19" spans="1:16">
      <c r="A19" s="287" t="str">
        <f>'Sev Template'!A19</f>
        <v>2020:T1</v>
      </c>
      <c r="B19" s="1469">
        <v>1300</v>
      </c>
      <c r="C19" s="1469">
        <v>15.653786773852687</v>
      </c>
      <c r="D19" s="109">
        <f t="shared" si="0"/>
        <v>83046.998070234084</v>
      </c>
      <c r="E19" s="1470">
        <v>1.0028821918726278</v>
      </c>
      <c r="F19" s="1470">
        <v>1.0090338120792095</v>
      </c>
      <c r="G19" s="109">
        <f t="shared" si="1"/>
        <v>84038.748737043963</v>
      </c>
      <c r="L19" s="105">
        <f t="shared" si="3"/>
        <v>42248</v>
      </c>
      <c r="M19" s="1344">
        <v>3</v>
      </c>
      <c r="N19" s="282">
        <v>1</v>
      </c>
      <c r="O19" s="378">
        <f t="shared" si="2"/>
        <v>3</v>
      </c>
      <c r="P19" s="282">
        <v>0.9</v>
      </c>
    </row>
    <row r="20" spans="1:16">
      <c r="A20" s="287" t="str">
        <f>'Sev Template'!A20</f>
        <v>2020:T2</v>
      </c>
      <c r="B20" s="1469">
        <v>660</v>
      </c>
      <c r="C20" s="1469">
        <v>14.527357479491389</v>
      </c>
      <c r="D20" s="109">
        <f t="shared" si="0"/>
        <v>45431.524689313759</v>
      </c>
      <c r="E20" s="1470">
        <v>1.0000111332402866</v>
      </c>
      <c r="F20" s="1470">
        <v>0.99954580573737728</v>
      </c>
      <c r="G20" s="109">
        <f t="shared" si="1"/>
        <v>45411.395521807128</v>
      </c>
      <c r="L20" s="105">
        <f t="shared" si="3"/>
        <v>42278</v>
      </c>
      <c r="M20" s="1344">
        <v>3</v>
      </c>
      <c r="N20" s="282">
        <v>1</v>
      </c>
      <c r="O20" s="378">
        <f t="shared" si="2"/>
        <v>3</v>
      </c>
      <c r="P20" s="282">
        <v>0.9</v>
      </c>
    </row>
    <row r="21" spans="1:16">
      <c r="A21" s="285"/>
      <c r="L21" s="105">
        <f t="shared" si="3"/>
        <v>42309</v>
      </c>
      <c r="M21" s="1344">
        <v>4</v>
      </c>
      <c r="N21" s="282">
        <v>1</v>
      </c>
      <c r="O21" s="378">
        <f t="shared" si="2"/>
        <v>4</v>
      </c>
      <c r="P21" s="282">
        <v>0.9</v>
      </c>
    </row>
    <row r="22" spans="1:16">
      <c r="A22" s="287" t="str">
        <f>'Sev Template'!A22</f>
        <v>Total</v>
      </c>
      <c r="B22" s="109">
        <f>SUM(B4:B21)</f>
        <v>4750</v>
      </c>
      <c r="C22" s="109">
        <f>SUM(C4:C21)</f>
        <v>80.803031846133038</v>
      </c>
      <c r="D22" s="109">
        <f>B22/C22*1000</f>
        <v>58784.92293513265</v>
      </c>
      <c r="L22" s="105">
        <f t="shared" si="3"/>
        <v>42339</v>
      </c>
      <c r="M22" s="1344">
        <v>6</v>
      </c>
      <c r="N22" s="282">
        <v>1</v>
      </c>
      <c r="O22" s="378">
        <f t="shared" si="2"/>
        <v>6</v>
      </c>
      <c r="P22" s="282">
        <v>0.9</v>
      </c>
    </row>
    <row r="23" spans="1:16">
      <c r="G23" s="500" t="str">
        <f>'Sev Template'!G23</f>
        <v>Proposed CD6</v>
      </c>
      <c r="H23" s="500" t="s">
        <v>277</v>
      </c>
      <c r="L23" s="105">
        <f t="shared" si="3"/>
        <v>42370</v>
      </c>
      <c r="M23" s="1344">
        <v>5</v>
      </c>
      <c r="N23" s="282">
        <v>1</v>
      </c>
      <c r="O23" s="378">
        <f t="shared" si="2"/>
        <v>5</v>
      </c>
      <c r="P23" s="282">
        <v>0.9</v>
      </c>
    </row>
    <row r="24" spans="1:16">
      <c r="A24" s="289" t="str">
        <f>'Sev Template'!A24</f>
        <v>Notes:</v>
      </c>
      <c r="B24" s="285"/>
      <c r="C24" s="285"/>
      <c r="D24" s="285"/>
      <c r="E24" s="285"/>
      <c r="F24" s="290" t="str">
        <f>'Sev Template'!F24</f>
        <v>Wtd Avg</v>
      </c>
      <c r="G24" s="109">
        <f>SUMPRODUCT(G4:G20,$C$4:$C$20)/$C$22</f>
        <v>60466.124746538437</v>
      </c>
      <c r="H24" s="447">
        <v>62502.786179168084</v>
      </c>
      <c r="L24" s="105">
        <f t="shared" si="3"/>
        <v>42401</v>
      </c>
      <c r="M24" s="1344">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56328.420195734761</v>
      </c>
      <c r="H25" s="447">
        <v>56672.888498588756</v>
      </c>
      <c r="L25" s="105">
        <f t="shared" si="3"/>
        <v>42430</v>
      </c>
      <c r="M25" s="1344">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49150.478325812626</v>
      </c>
      <c r="H26" s="447">
        <v>49798.066425283563</v>
      </c>
      <c r="L26" s="105">
        <f t="shared" si="3"/>
        <v>42461</v>
      </c>
      <c r="M26" s="1344">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52800</v>
      </c>
      <c r="H27" s="447">
        <v>53300</v>
      </c>
      <c r="L27" s="105">
        <f t="shared" si="3"/>
        <v>42491</v>
      </c>
      <c r="M27" s="1344">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44">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42552</v>
      </c>
      <c r="M29" s="1344">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56289.609384225791</v>
      </c>
      <c r="H30" s="447">
        <v>56721.251354793923</v>
      </c>
      <c r="L30" s="105">
        <f t="shared" si="3"/>
        <v>42583</v>
      </c>
      <c r="M30" s="1344">
        <v>9</v>
      </c>
      <c r="N30" s="282">
        <v>1.0022658441731034</v>
      </c>
      <c r="O30" s="378">
        <f t="shared" si="2"/>
        <v>9.0203925975579295</v>
      </c>
      <c r="P30" s="282">
        <v>0.9</v>
      </c>
    </row>
    <row r="31" spans="1:16">
      <c r="A31" s="285"/>
      <c r="B31" s="285"/>
      <c r="C31" s="285"/>
      <c r="D31" s="285"/>
      <c r="E31" s="285"/>
      <c r="F31" s="290" t="str">
        <f>'Sev Template'!F31</f>
        <v>Industry Trended</v>
      </c>
      <c r="G31" s="337">
        <v>47400</v>
      </c>
      <c r="H31" s="447">
        <v>54300</v>
      </c>
      <c r="L31" s="105">
        <f t="shared" si="3"/>
        <v>42614</v>
      </c>
      <c r="M31" s="1344">
        <v>8</v>
      </c>
      <c r="N31" s="282">
        <v>1.0026304762591611</v>
      </c>
      <c r="O31" s="378">
        <f t="shared" si="2"/>
        <v>8.021043810073289</v>
      </c>
      <c r="P31" s="282">
        <v>0.9</v>
      </c>
    </row>
    <row r="32" spans="1:16">
      <c r="A32" s="285"/>
      <c r="B32" s="285"/>
      <c r="C32" s="285"/>
      <c r="D32" s="285"/>
      <c r="E32" s="285"/>
      <c r="F32" s="290" t="s">
        <v>228</v>
      </c>
      <c r="G32" s="107">
        <f>ROUND(G30/G31,2)</f>
        <v>1.19</v>
      </c>
      <c r="H32" s="451">
        <v>1.04</v>
      </c>
      <c r="L32" s="105">
        <f t="shared" si="3"/>
        <v>42644</v>
      </c>
      <c r="M32" s="1344">
        <v>7</v>
      </c>
      <c r="N32" s="282">
        <v>1.0029952410011991</v>
      </c>
      <c r="O32" s="378">
        <f t="shared" si="2"/>
        <v>7.0209666870083938</v>
      </c>
      <c r="P32" s="282">
        <v>0.9</v>
      </c>
    </row>
    <row r="33" spans="1:16">
      <c r="A33" s="285"/>
      <c r="B33" s="285"/>
      <c r="C33" s="285"/>
      <c r="D33" s="285"/>
      <c r="E33" s="285"/>
      <c r="F33" s="290" t="s">
        <v>214</v>
      </c>
      <c r="G33" s="106">
        <f>ROUND(G34/G32,2)</f>
        <v>0.76</v>
      </c>
      <c r="H33" s="451">
        <v>0.82</v>
      </c>
      <c r="L33" s="105">
        <f t="shared" si="3"/>
        <v>42675</v>
      </c>
      <c r="M33" s="1344">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0.9</v>
      </c>
      <c r="H34" s="452">
        <v>0.85</v>
      </c>
      <c r="L34" s="105">
        <f t="shared" si="3"/>
        <v>42705</v>
      </c>
      <c r="M34" s="1344">
        <v>4</v>
      </c>
      <c r="N34" s="282">
        <v>1.0037251686462789</v>
      </c>
      <c r="O34" s="378">
        <f t="shared" si="2"/>
        <v>4.0149006745851157</v>
      </c>
      <c r="P34" s="282">
        <v>0.9</v>
      </c>
    </row>
    <row r="35" spans="1:16">
      <c r="F35" s="497"/>
      <c r="L35" s="105">
        <f t="shared" si="3"/>
        <v>42736</v>
      </c>
      <c r="M35" s="1344">
        <v>11</v>
      </c>
      <c r="N35" s="282">
        <v>1.0041309135122001</v>
      </c>
      <c r="O35" s="378">
        <f t="shared" si="2"/>
        <v>11.045440048634202</v>
      </c>
      <c r="P35" s="282">
        <v>0.9</v>
      </c>
    </row>
    <row r="36" spans="1:16">
      <c r="L36" s="105">
        <f t="shared" si="3"/>
        <v>42767</v>
      </c>
      <c r="M36" s="1344">
        <v>6</v>
      </c>
      <c r="N36" s="282">
        <v>1.0045368223960229</v>
      </c>
      <c r="O36" s="378">
        <f t="shared" si="2"/>
        <v>6.0272209343761372</v>
      </c>
      <c r="P36" s="282">
        <v>0.9</v>
      </c>
    </row>
    <row r="37" spans="1:16">
      <c r="L37" s="105">
        <f t="shared" si="3"/>
        <v>42795</v>
      </c>
      <c r="M37" s="1344">
        <v>6</v>
      </c>
      <c r="N37" s="282">
        <v>1.0049428953640507</v>
      </c>
      <c r="O37" s="378">
        <f t="shared" si="2"/>
        <v>6.0296573721843041</v>
      </c>
      <c r="P37" s="282">
        <v>0.9</v>
      </c>
    </row>
    <row r="38" spans="1:16">
      <c r="L38" s="105">
        <f t="shared" si="3"/>
        <v>42826</v>
      </c>
      <c r="M38" s="1344">
        <v>8</v>
      </c>
      <c r="N38" s="282">
        <v>1.0053491324826116</v>
      </c>
      <c r="O38" s="378">
        <f t="shared" si="2"/>
        <v>8.0427930598608928</v>
      </c>
      <c r="P38" s="282">
        <v>0.9</v>
      </c>
    </row>
    <row r="39" spans="1:16">
      <c r="L39" s="105">
        <f t="shared" si="3"/>
        <v>42856</v>
      </c>
      <c r="M39" s="1344">
        <v>15</v>
      </c>
      <c r="N39" s="282">
        <v>1.0057555338180619</v>
      </c>
      <c r="O39" s="378">
        <f t="shared" si="2"/>
        <v>15.086333007270929</v>
      </c>
      <c r="P39" s="282">
        <v>0.9</v>
      </c>
    </row>
    <row r="40" spans="1:16">
      <c r="L40" s="105">
        <f t="shared" si="3"/>
        <v>42887</v>
      </c>
      <c r="M40" s="1344">
        <v>8</v>
      </c>
      <c r="N40" s="282">
        <v>1.0061620994367848</v>
      </c>
      <c r="O40" s="378">
        <f t="shared" si="2"/>
        <v>8.0492967954942785</v>
      </c>
      <c r="P40" s="282">
        <v>0.9</v>
      </c>
    </row>
    <row r="41" spans="1:16">
      <c r="L41" s="105">
        <f t="shared" si="3"/>
        <v>42917</v>
      </c>
      <c r="M41" s="1344">
        <v>6</v>
      </c>
      <c r="N41" s="282">
        <v>1.0066095114438207</v>
      </c>
      <c r="O41" s="378">
        <f t="shared" si="2"/>
        <v>6.0396570686629243</v>
      </c>
      <c r="P41" s="282">
        <v>0.9</v>
      </c>
    </row>
    <row r="42" spans="1:16">
      <c r="L42" s="105">
        <f t="shared" si="3"/>
        <v>42948</v>
      </c>
      <c r="M42" s="1344">
        <v>6</v>
      </c>
      <c r="N42" s="282">
        <v>1.0070571224024014</v>
      </c>
      <c r="O42" s="378">
        <f t="shared" si="2"/>
        <v>6.0423427344144081</v>
      </c>
      <c r="P42" s="282">
        <v>0.9</v>
      </c>
    </row>
    <row r="43" spans="1:16">
      <c r="L43" s="105">
        <f t="shared" si="3"/>
        <v>42979</v>
      </c>
      <c r="M43" s="1344">
        <v>7</v>
      </c>
      <c r="N43" s="282">
        <v>1.0075049324009939</v>
      </c>
      <c r="O43" s="378">
        <f t="shared" si="2"/>
        <v>7.0525345268069577</v>
      </c>
      <c r="P43" s="282">
        <v>0.71299999999999997</v>
      </c>
    </row>
    <row r="44" spans="1:16">
      <c r="L44" s="105">
        <f t="shared" si="3"/>
        <v>43009</v>
      </c>
      <c r="M44" s="1344">
        <v>7</v>
      </c>
      <c r="N44" s="282">
        <v>1.0079529415281085</v>
      </c>
      <c r="O44" s="378">
        <f t="shared" si="2"/>
        <v>7.0556705906967601</v>
      </c>
      <c r="P44" s="282">
        <v>0.997</v>
      </c>
    </row>
    <row r="45" spans="1:16">
      <c r="L45" s="105">
        <f t="shared" si="3"/>
        <v>43040</v>
      </c>
      <c r="M45" s="1344">
        <v>7</v>
      </c>
      <c r="N45" s="282">
        <v>1.0084011498722898</v>
      </c>
      <c r="O45" s="378">
        <f t="shared" si="2"/>
        <v>7.0588080491060285</v>
      </c>
      <c r="P45" s="282">
        <v>0.997</v>
      </c>
    </row>
    <row r="46" spans="1:16">
      <c r="L46" s="105">
        <f t="shared" si="3"/>
        <v>43070</v>
      </c>
      <c r="M46" s="1344">
        <v>4</v>
      </c>
      <c r="N46" s="282">
        <v>1.0088495575221248</v>
      </c>
      <c r="O46" s="378">
        <f t="shared" si="2"/>
        <v>4.0353982300884992</v>
      </c>
      <c r="P46" s="282">
        <v>0.997</v>
      </c>
    </row>
    <row r="47" spans="1:16">
      <c r="L47" s="105">
        <f t="shared" si="3"/>
        <v>43101</v>
      </c>
      <c r="M47" s="1344">
        <v>8</v>
      </c>
      <c r="N47" s="282">
        <v>1.0088495575221248</v>
      </c>
      <c r="O47" s="378">
        <f t="shared" si="2"/>
        <v>8.0707964601769984</v>
      </c>
      <c r="P47" s="282">
        <v>0.747</v>
      </c>
    </row>
    <row r="48" spans="1:16">
      <c r="L48" s="105">
        <f t="shared" si="3"/>
        <v>43132</v>
      </c>
      <c r="M48" s="1344">
        <v>10</v>
      </c>
      <c r="N48" s="282">
        <v>1.0031818633787415</v>
      </c>
      <c r="O48" s="378">
        <f t="shared" si="2"/>
        <v>10.031818633787415</v>
      </c>
      <c r="P48" s="282">
        <v>0.498</v>
      </c>
    </row>
    <row r="49" spans="12:16">
      <c r="L49" s="105">
        <f t="shared" si="3"/>
        <v>43160</v>
      </c>
      <c r="M49" s="1344">
        <v>11</v>
      </c>
      <c r="N49" s="282">
        <v>0.99801082284586129</v>
      </c>
      <c r="O49" s="378">
        <f t="shared" si="2"/>
        <v>10.978119051304475</v>
      </c>
      <c r="P49" s="282">
        <v>0.72499999999999998</v>
      </c>
    </row>
    <row r="50" spans="12:16">
      <c r="L50" s="105">
        <f t="shared" si="3"/>
        <v>43191</v>
      </c>
      <c r="M50" s="1344">
        <v>4</v>
      </c>
      <c r="N50" s="282">
        <v>1.002976050820219</v>
      </c>
      <c r="O50" s="378">
        <f t="shared" si="2"/>
        <v>4.011904203280876</v>
      </c>
      <c r="P50" s="282">
        <v>0.997</v>
      </c>
    </row>
    <row r="51" spans="12:16">
      <c r="L51" s="105">
        <f t="shared" si="3"/>
        <v>43221</v>
      </c>
      <c r="M51" s="1344">
        <v>2</v>
      </c>
      <c r="N51" s="282">
        <v>1.0128091493576714</v>
      </c>
      <c r="O51" s="378">
        <f t="shared" si="2"/>
        <v>2.0256182987153428</v>
      </c>
      <c r="P51" s="282">
        <v>1.4850000000000001</v>
      </c>
    </row>
    <row r="52" spans="12:16">
      <c r="L52" s="105">
        <f t="shared" si="3"/>
        <v>43252</v>
      </c>
      <c r="M52" s="1344">
        <v>8</v>
      </c>
      <c r="N52" s="282">
        <v>1.0176551261488567</v>
      </c>
      <c r="O52" s="378">
        <f t="shared" si="2"/>
        <v>8.1412410091908534</v>
      </c>
      <c r="P52" s="282">
        <v>1.1140000000000001</v>
      </c>
    </row>
    <row r="53" spans="12:16">
      <c r="L53" s="105">
        <f t="shared" si="3"/>
        <v>43282</v>
      </c>
      <c r="M53" s="1344">
        <v>10</v>
      </c>
      <c r="N53" s="282">
        <v>1.0223884058053629</v>
      </c>
      <c r="O53" s="378">
        <f t="shared" si="2"/>
        <v>10.223884058053629</v>
      </c>
      <c r="P53" s="282">
        <v>0.89100000000000001</v>
      </c>
    </row>
    <row r="54" spans="12:16">
      <c r="L54" s="105">
        <f t="shared" si="3"/>
        <v>43313</v>
      </c>
      <c r="M54" s="1344">
        <v>14</v>
      </c>
      <c r="N54" s="282">
        <v>1.0363937264328345</v>
      </c>
      <c r="O54" s="378">
        <f t="shared" si="2"/>
        <v>14.509512170059683</v>
      </c>
      <c r="P54" s="282">
        <v>0.90700000000000003</v>
      </c>
    </row>
    <row r="55" spans="12:16">
      <c r="L55" s="105">
        <f t="shared" si="3"/>
        <v>43344</v>
      </c>
      <c r="M55" s="1344">
        <v>12</v>
      </c>
      <c r="N55" s="282">
        <v>1.0550674872694616</v>
      </c>
      <c r="O55" s="378">
        <f t="shared" si="2"/>
        <v>12.660809847233541</v>
      </c>
      <c r="P55" s="282">
        <v>0.96399999999999997</v>
      </c>
    </row>
    <row r="56" spans="12:16">
      <c r="L56" s="105">
        <f t="shared" si="3"/>
        <v>43374</v>
      </c>
      <c r="M56" s="1344">
        <v>7</v>
      </c>
      <c r="N56" s="282">
        <v>1.0550674872694619</v>
      </c>
      <c r="O56" s="378">
        <f t="shared" si="2"/>
        <v>7.3854724108862335</v>
      </c>
      <c r="P56" s="282">
        <v>0.96399999999999997</v>
      </c>
    </row>
    <row r="57" spans="12:16">
      <c r="L57" s="105">
        <f t="shared" si="3"/>
        <v>43405</v>
      </c>
      <c r="M57" s="1344">
        <v>6</v>
      </c>
      <c r="N57" s="282">
        <v>1.06882923710341</v>
      </c>
      <c r="O57" s="378">
        <f t="shared" si="2"/>
        <v>6.4129754226204607</v>
      </c>
      <c r="P57" s="282">
        <v>0.94799999999999995</v>
      </c>
    </row>
    <row r="58" spans="12:16">
      <c r="L58" s="105">
        <f t="shared" si="3"/>
        <v>43435</v>
      </c>
      <c r="M58" s="1344">
        <v>9</v>
      </c>
      <c r="N58" s="282">
        <v>1.073339065108067</v>
      </c>
      <c r="O58" s="378">
        <f t="shared" si="2"/>
        <v>9.660051585972603</v>
      </c>
      <c r="P58" s="282">
        <v>0.94499999999999995</v>
      </c>
    </row>
    <row r="59" spans="12:16">
      <c r="L59" s="105">
        <f t="shared" si="3"/>
        <v>43466</v>
      </c>
      <c r="M59" s="1344">
        <v>10</v>
      </c>
      <c r="N59" s="282">
        <v>1.0647523525872031</v>
      </c>
      <c r="O59" s="378">
        <f t="shared" si="2"/>
        <v>10.647523525872032</v>
      </c>
      <c r="P59" s="282">
        <v>0.76300000000000001</v>
      </c>
    </row>
    <row r="60" spans="12:16">
      <c r="L60" s="105">
        <f t="shared" si="3"/>
        <v>43497</v>
      </c>
      <c r="M60" s="1344">
        <v>9</v>
      </c>
      <c r="N60" s="282">
        <v>1.0363047706478503</v>
      </c>
      <c r="O60" s="378">
        <f t="shared" si="2"/>
        <v>9.3267429358306533</v>
      </c>
      <c r="P60" s="282">
        <v>0.95399999999999996</v>
      </c>
    </row>
    <row r="61" spans="12:16">
      <c r="L61" s="105">
        <f t="shared" si="3"/>
        <v>43525</v>
      </c>
      <c r="M61" s="1344">
        <v>13</v>
      </c>
      <c r="N61" s="282">
        <v>1.0095367507418167</v>
      </c>
      <c r="O61" s="378">
        <f t="shared" si="2"/>
        <v>13.123977759643617</v>
      </c>
      <c r="P61" s="282">
        <v>0.58699999999999997</v>
      </c>
    </row>
    <row r="62" spans="12:16">
      <c r="L62" s="105">
        <f t="shared" si="3"/>
        <v>43556</v>
      </c>
      <c r="M62" s="1344">
        <v>4</v>
      </c>
      <c r="N62" s="282">
        <v>0.94495359160345249</v>
      </c>
      <c r="O62" s="378">
        <f t="shared" si="2"/>
        <v>3.77981436641381</v>
      </c>
      <c r="P62" s="282">
        <v>0.95399999999999996</v>
      </c>
    </row>
    <row r="63" spans="12:16">
      <c r="L63" s="105">
        <f>EDATE(L62,1)</f>
        <v>43586</v>
      </c>
      <c r="M63" s="1344">
        <v>11</v>
      </c>
      <c r="N63" s="282">
        <v>0.90093401435484366</v>
      </c>
      <c r="O63" s="378">
        <f t="shared" si="2"/>
        <v>9.9102741579032809</v>
      </c>
      <c r="P63" s="282">
        <v>0.79400000000000004</v>
      </c>
    </row>
    <row r="64" spans="12:16">
      <c r="L64" s="105">
        <f>EDATE(L63,1)</f>
        <v>43617</v>
      </c>
      <c r="M64" s="1344">
        <v>15</v>
      </c>
      <c r="N64" s="282">
        <v>0.78656674310254482</v>
      </c>
      <c r="O64" s="378">
        <f t="shared" si="2"/>
        <v>11.798501146538172</v>
      </c>
      <c r="P64" s="282">
        <v>0.9</v>
      </c>
    </row>
    <row r="65" spans="12:16">
      <c r="L65" s="105">
        <f>EDATE(L64,1)</f>
        <v>43647</v>
      </c>
      <c r="M65" s="1344">
        <v>18</v>
      </c>
      <c r="N65" s="282">
        <v>0.64998716218724972</v>
      </c>
      <c r="O65" s="378">
        <f t="shared" si="2"/>
        <v>11.699768919370495</v>
      </c>
      <c r="P65" s="282">
        <v>0.9</v>
      </c>
    </row>
    <row r="66" spans="12:16">
      <c r="L66" s="105">
        <f>EDATE(L65,1)</f>
        <v>43678</v>
      </c>
      <c r="M66" s="1344">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F7" sqref="F7:F20"/>
      <pageMargins left="0.7" right="0.7" top="0.75" bottom="0.75" header="0.3" footer="0.3"/>
    </customSheetView>
    <customSheetView guid="{66336E0E-D3CE-4BCD-8706-2E622954FB7A}">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2D067A2B-544F-4687-B463-591ABEF3DC76}">
      <selection activeCell="F7" sqref="F7:F20"/>
      <pageMargins left="0.7" right="0.7" top="0.75" bottom="0.75" header="0.3" footer="0.3"/>
    </customSheetView>
    <customSheetView guid="{DEED4BF7-CD74-46B8-9246-650AA2D336A3}">
      <selection activeCell="F7" sqref="F7:F20"/>
      <pageMargins left="0.7" right="0.7" top="0.75" bottom="0.75" header="0.3" footer="0.3"/>
    </customSheetView>
    <customSheetView guid="{1A9FFAA3-8773-4515-8E34-9D2DD27FCA39}">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s>
  <pageMargins left="0.7" right="0.7" top="0.75" bottom="0.75" header="0.3" footer="0.3"/>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31</v>
      </c>
      <c r="B1" s="446"/>
      <c r="C1" s="285"/>
      <c r="D1" s="285"/>
      <c r="E1" s="286" t="str">
        <f>'Sev Template'!E1</f>
        <v>Wtd</v>
      </c>
      <c r="F1" s="286" t="str">
        <f>'Sev Template'!F1</f>
        <v>Wtd</v>
      </c>
      <c r="G1" s="285"/>
      <c r="I1" s="189"/>
      <c r="L1" s="1345" t="s">
        <v>775</v>
      </c>
      <c r="M1" s="496"/>
      <c r="O1" s="496"/>
      <c r="P1" s="496" t="s">
        <v>344</v>
      </c>
      <c r="Q1" s="105" t="s">
        <v>740</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1469">
        <v>10</v>
      </c>
      <c r="C7" s="1469">
        <v>0.65</v>
      </c>
      <c r="D7" s="109">
        <f t="shared" si="0"/>
        <v>15384.615384615383</v>
      </c>
      <c r="E7" s="1470">
        <v>1.0610108461018413</v>
      </c>
      <c r="F7" s="1470">
        <v>1.0470888075675666</v>
      </c>
      <c r="G7" s="109">
        <f t="shared" si="1"/>
        <v>17091.885871708182</v>
      </c>
      <c r="L7" s="1343">
        <v>41883</v>
      </c>
      <c r="M7" s="1344">
        <v>3</v>
      </c>
      <c r="N7" s="282">
        <v>1</v>
      </c>
      <c r="O7" s="378">
        <f t="shared" ref="O7:O66" si="2">M7*N7</f>
        <v>3</v>
      </c>
      <c r="P7" s="282">
        <v>0.9</v>
      </c>
    </row>
    <row r="8" spans="1:17">
      <c r="A8" s="287" t="str">
        <f>'Sev Template'!A8</f>
        <v>2016:T2</v>
      </c>
      <c r="B8" s="1469">
        <v>30</v>
      </c>
      <c r="C8" s="1469">
        <v>0.65</v>
      </c>
      <c r="D8" s="109">
        <f t="shared" si="0"/>
        <v>46153.846153846156</v>
      </c>
      <c r="E8" s="1470">
        <v>1.061206522850789</v>
      </c>
      <c r="F8" s="1470">
        <v>1.0355132885179299</v>
      </c>
      <c r="G8" s="109">
        <f t="shared" si="1"/>
        <v>50718.159520333764</v>
      </c>
      <c r="L8" s="105">
        <f t="shared" ref="L8:L62" si="3">EDATE(L7,1)</f>
        <v>41913</v>
      </c>
      <c r="M8" s="1344">
        <v>1</v>
      </c>
      <c r="N8" s="282">
        <v>1</v>
      </c>
      <c r="O8" s="378">
        <f t="shared" si="2"/>
        <v>1</v>
      </c>
      <c r="P8" s="282">
        <v>0.9</v>
      </c>
    </row>
    <row r="9" spans="1:17">
      <c r="A9" s="287" t="str">
        <f>'Sev Template'!A9</f>
        <v>2016:T3</v>
      </c>
      <c r="B9" s="1469">
        <v>190</v>
      </c>
      <c r="C9" s="1469">
        <v>0.65</v>
      </c>
      <c r="D9" s="109">
        <f t="shared" si="0"/>
        <v>292307.69230769231</v>
      </c>
      <c r="E9" s="1470">
        <v>1.0578064477435611</v>
      </c>
      <c r="F9" s="1470">
        <v>1.0177142699770596</v>
      </c>
      <c r="G9" s="109">
        <f t="shared" si="1"/>
        <v>314682.30181699898</v>
      </c>
      <c r="L9" s="105">
        <f t="shared" si="3"/>
        <v>41944</v>
      </c>
      <c r="M9" s="1344">
        <v>1</v>
      </c>
      <c r="N9" s="282">
        <v>1</v>
      </c>
      <c r="O9" s="378">
        <f t="shared" si="2"/>
        <v>1</v>
      </c>
      <c r="P9" s="282">
        <v>0.9</v>
      </c>
    </row>
    <row r="10" spans="1:17">
      <c r="A10" s="287" t="str">
        <f>'Sev Template'!A10</f>
        <v>2017:T1</v>
      </c>
      <c r="B10" s="1469">
        <v>10</v>
      </c>
      <c r="C10" s="1469">
        <v>0</v>
      </c>
      <c r="D10" s="109" t="str">
        <f t="shared" si="0"/>
        <v/>
      </c>
      <c r="E10" s="1470">
        <v>1.0511949163921888</v>
      </c>
      <c r="F10" s="1470">
        <v>0.99671284513102054</v>
      </c>
      <c r="G10" s="109" t="str">
        <f t="shared" si="1"/>
        <v/>
      </c>
      <c r="L10" s="105">
        <f t="shared" si="3"/>
        <v>41974</v>
      </c>
      <c r="M10" s="1344">
        <v>1</v>
      </c>
      <c r="N10" s="282">
        <v>1</v>
      </c>
      <c r="O10" s="378">
        <f t="shared" si="2"/>
        <v>1</v>
      </c>
      <c r="P10" s="282">
        <v>0.9</v>
      </c>
    </row>
    <row r="11" spans="1:17">
      <c r="A11" s="287" t="str">
        <f>'Sev Template'!A11</f>
        <v>2017:T2</v>
      </c>
      <c r="B11" s="1469">
        <v>130</v>
      </c>
      <c r="C11" s="1469">
        <v>2.6</v>
      </c>
      <c r="D11" s="109">
        <f t="shared" si="0"/>
        <v>50000</v>
      </c>
      <c r="E11" s="1470">
        <v>1.0442007912130069</v>
      </c>
      <c r="F11" s="1470">
        <v>0.9834053314314668</v>
      </c>
      <c r="G11" s="109">
        <f t="shared" si="1"/>
        <v>51343.631258191344</v>
      </c>
      <c r="L11" s="105">
        <f t="shared" si="3"/>
        <v>42005</v>
      </c>
      <c r="M11" s="1344">
        <v>3</v>
      </c>
      <c r="N11" s="282">
        <v>1</v>
      </c>
      <c r="O11" s="378">
        <f t="shared" si="2"/>
        <v>3</v>
      </c>
      <c r="P11" s="282">
        <v>0.9</v>
      </c>
    </row>
    <row r="12" spans="1:17">
      <c r="A12" s="287" t="str">
        <f>'Sev Template'!A12</f>
        <v>2017:T3</v>
      </c>
      <c r="B12" s="1469">
        <v>10</v>
      </c>
      <c r="C12" s="1469">
        <v>0.65</v>
      </c>
      <c r="D12" s="109">
        <f t="shared" si="0"/>
        <v>15384.615384615383</v>
      </c>
      <c r="E12" s="1470">
        <v>1.0420120549075884</v>
      </c>
      <c r="F12" s="1470">
        <v>0.98041815803044641</v>
      </c>
      <c r="G12" s="109">
        <f t="shared" si="1"/>
        <v>15717.039069507971</v>
      </c>
      <c r="L12" s="105">
        <f t="shared" si="3"/>
        <v>42036</v>
      </c>
      <c r="M12" s="1344">
        <v>4</v>
      </c>
      <c r="N12" s="282">
        <v>1</v>
      </c>
      <c r="O12" s="378">
        <f t="shared" si="2"/>
        <v>4</v>
      </c>
      <c r="P12" s="282">
        <v>0.9</v>
      </c>
    </row>
    <row r="13" spans="1:17">
      <c r="A13" s="287" t="str">
        <f>'Sev Template'!A13</f>
        <v>2018:T1</v>
      </c>
      <c r="B13" s="1469">
        <v>170</v>
      </c>
      <c r="C13" s="1469">
        <v>3.25</v>
      </c>
      <c r="D13" s="109">
        <f t="shared" si="0"/>
        <v>52307.692307692305</v>
      </c>
      <c r="E13" s="1470">
        <v>1.0367198990970725</v>
      </c>
      <c r="F13" s="1470">
        <v>0.99093721559174963</v>
      </c>
      <c r="G13" s="109">
        <f t="shared" si="1"/>
        <v>53736.96496220558</v>
      </c>
      <c r="L13" s="105">
        <f t="shared" si="3"/>
        <v>42064</v>
      </c>
      <c r="M13" s="1344">
        <v>3</v>
      </c>
      <c r="N13" s="282">
        <v>1</v>
      </c>
      <c r="O13" s="378">
        <f t="shared" si="2"/>
        <v>3</v>
      </c>
      <c r="P13" s="282">
        <v>0.9</v>
      </c>
    </row>
    <row r="14" spans="1:17">
      <c r="A14" s="287" t="str">
        <f>'Sev Template'!A14</f>
        <v>2018:T2</v>
      </c>
      <c r="B14" s="1469">
        <v>160</v>
      </c>
      <c r="C14" s="1469">
        <v>0.65</v>
      </c>
      <c r="D14" s="109">
        <f t="shared" si="0"/>
        <v>246153.84615384613</v>
      </c>
      <c r="E14" s="1470">
        <v>1.0295537515425375</v>
      </c>
      <c r="F14" s="1470">
        <v>1.0009692768054166</v>
      </c>
      <c r="G14" s="109">
        <f t="shared" si="1"/>
        <v>253674.25824340608</v>
      </c>
      <c r="L14" s="105">
        <f t="shared" si="3"/>
        <v>42095</v>
      </c>
      <c r="M14" s="1344">
        <v>4</v>
      </c>
      <c r="N14" s="282">
        <v>1</v>
      </c>
      <c r="O14" s="378">
        <f t="shared" si="2"/>
        <v>4</v>
      </c>
      <c r="P14" s="282">
        <v>0.9</v>
      </c>
    </row>
    <row r="15" spans="1:17">
      <c r="A15" s="287" t="str">
        <f>'Sev Template'!A15</f>
        <v>2018:T3</v>
      </c>
      <c r="B15" s="1469">
        <v>130</v>
      </c>
      <c r="C15" s="1469">
        <v>4.032</v>
      </c>
      <c r="D15" s="109">
        <f t="shared" si="0"/>
        <v>32242.063492063495</v>
      </c>
      <c r="E15" s="1470">
        <v>1.0258520445593617</v>
      </c>
      <c r="F15" s="1470">
        <v>1.0049247525878857</v>
      </c>
      <c r="G15" s="109">
        <f t="shared" si="1"/>
        <v>33238.47583560941</v>
      </c>
      <c r="L15" s="105">
        <f t="shared" si="3"/>
        <v>42125</v>
      </c>
      <c r="M15" s="1344">
        <v>1</v>
      </c>
      <c r="N15" s="282">
        <v>1</v>
      </c>
      <c r="O15" s="378">
        <f t="shared" si="2"/>
        <v>1</v>
      </c>
      <c r="P15" s="282">
        <v>0.9</v>
      </c>
    </row>
    <row r="16" spans="1:17">
      <c r="A16" s="287" t="str">
        <f>'Sev Template'!A16</f>
        <v>2019:T1</v>
      </c>
      <c r="B16" s="1469">
        <v>40</v>
      </c>
      <c r="C16" s="1469">
        <v>0</v>
      </c>
      <c r="D16" s="109" t="str">
        <f t="shared" si="0"/>
        <v/>
      </c>
      <c r="E16" s="1470">
        <v>1.0214108156147643</v>
      </c>
      <c r="F16" s="1470">
        <v>1.0093395191478103</v>
      </c>
      <c r="G16" s="109" t="str">
        <f t="shared" si="1"/>
        <v/>
      </c>
      <c r="L16" s="105">
        <f t="shared" si="3"/>
        <v>42156</v>
      </c>
      <c r="M16" s="1344">
        <v>8</v>
      </c>
      <c r="N16" s="282">
        <v>1</v>
      </c>
      <c r="O16" s="378">
        <f t="shared" si="2"/>
        <v>8</v>
      </c>
      <c r="P16" s="282">
        <v>0.9</v>
      </c>
    </row>
    <row r="17" spans="1:16">
      <c r="A17" s="287" t="str">
        <f>'Sev Template'!A17</f>
        <v>2019:T2</v>
      </c>
      <c r="B17" s="1469">
        <v>80</v>
      </c>
      <c r="C17" s="1469">
        <v>2.016</v>
      </c>
      <c r="D17" s="109">
        <f t="shared" si="0"/>
        <v>39682.539682539682</v>
      </c>
      <c r="E17" s="1470">
        <v>1.0151401375607449</v>
      </c>
      <c r="F17" s="1470">
        <v>1.0115999176816832</v>
      </c>
      <c r="G17" s="109">
        <f t="shared" si="1"/>
        <v>40750.622206024687</v>
      </c>
      <c r="L17" s="105">
        <f t="shared" si="3"/>
        <v>42186</v>
      </c>
      <c r="M17" s="1344">
        <v>9</v>
      </c>
      <c r="N17" s="282">
        <v>1</v>
      </c>
      <c r="O17" s="378">
        <f t="shared" si="2"/>
        <v>9</v>
      </c>
      <c r="P17" s="282">
        <v>0.9</v>
      </c>
    </row>
    <row r="18" spans="1:16">
      <c r="A18" s="287" t="str">
        <f>'Sev Template'!A18</f>
        <v>2019:T3</v>
      </c>
      <c r="B18" s="1469">
        <v>490</v>
      </c>
      <c r="C18" s="1469">
        <v>7.1165217391304321</v>
      </c>
      <c r="D18" s="109">
        <f t="shared" si="0"/>
        <v>68853.861192570883</v>
      </c>
      <c r="E18" s="1470">
        <v>1.0083015925923797</v>
      </c>
      <c r="F18" s="1470">
        <v>1.0097995426539641</v>
      </c>
      <c r="G18" s="109">
        <f t="shared" si="1"/>
        <v>70105.795632532623</v>
      </c>
      <c r="L18" s="105">
        <f t="shared" si="3"/>
        <v>42217</v>
      </c>
      <c r="M18" s="1344">
        <v>9</v>
      </c>
      <c r="N18" s="282">
        <v>1</v>
      </c>
      <c r="O18" s="378">
        <f t="shared" si="2"/>
        <v>9</v>
      </c>
      <c r="P18" s="282">
        <v>0.9</v>
      </c>
    </row>
    <row r="19" spans="1:16">
      <c r="A19" s="287" t="str">
        <f>'Sev Template'!A19</f>
        <v>2020:T1</v>
      </c>
      <c r="B19" s="1469">
        <v>370</v>
      </c>
      <c r="C19" s="1469">
        <v>6.3071033448792821</v>
      </c>
      <c r="D19" s="109">
        <f t="shared" si="0"/>
        <v>58664.014170689283</v>
      </c>
      <c r="E19" s="1470">
        <v>1.0037399176607247</v>
      </c>
      <c r="F19" s="1470">
        <v>1.0046883995055096</v>
      </c>
      <c r="G19" s="109">
        <f t="shared" si="1"/>
        <v>59159.481716570699</v>
      </c>
      <c r="L19" s="105">
        <f t="shared" si="3"/>
        <v>42248</v>
      </c>
      <c r="M19" s="1344">
        <v>3</v>
      </c>
      <c r="N19" s="282">
        <v>1</v>
      </c>
      <c r="O19" s="378">
        <f t="shared" si="2"/>
        <v>3</v>
      </c>
      <c r="P19" s="282">
        <v>0.9</v>
      </c>
    </row>
    <row r="20" spans="1:16">
      <c r="A20" s="287" t="str">
        <f>'Sev Template'!A20</f>
        <v>2020:T2</v>
      </c>
      <c r="B20" s="1469">
        <v>720</v>
      </c>
      <c r="C20" s="1469">
        <v>7.9864081954548354</v>
      </c>
      <c r="D20" s="109">
        <f t="shared" si="0"/>
        <v>90153.16802987369</v>
      </c>
      <c r="E20" s="1470">
        <v>0.99930398963851819</v>
      </c>
      <c r="F20" s="1470">
        <v>0.99893662018117457</v>
      </c>
      <c r="G20" s="109">
        <f t="shared" si="1"/>
        <v>89994.620155785073</v>
      </c>
      <c r="L20" s="105">
        <f t="shared" si="3"/>
        <v>42278</v>
      </c>
      <c r="M20" s="1344">
        <v>3</v>
      </c>
      <c r="N20" s="282">
        <v>1</v>
      </c>
      <c r="O20" s="378">
        <f t="shared" si="2"/>
        <v>3</v>
      </c>
      <c r="P20" s="282">
        <v>0.9</v>
      </c>
    </row>
    <row r="21" spans="1:16">
      <c r="A21" s="285"/>
      <c r="L21" s="105">
        <f t="shared" si="3"/>
        <v>42309</v>
      </c>
      <c r="M21" s="1344">
        <v>4</v>
      </c>
      <c r="N21" s="282">
        <v>1</v>
      </c>
      <c r="O21" s="378">
        <f t="shared" si="2"/>
        <v>4</v>
      </c>
      <c r="P21" s="282">
        <v>0.9</v>
      </c>
    </row>
    <row r="22" spans="1:16">
      <c r="A22" s="287" t="str">
        <f>'Sev Template'!A22</f>
        <v>Total</v>
      </c>
      <c r="B22" s="109">
        <f>SUM(B4:B21)</f>
        <v>2540</v>
      </c>
      <c r="C22" s="109">
        <f>SUM(C4:C21)</f>
        <v>36.558033279464553</v>
      </c>
      <c r="D22" s="109">
        <f>B22/C22*1000</f>
        <v>69478.573439200118</v>
      </c>
      <c r="L22" s="105">
        <f t="shared" si="3"/>
        <v>42339</v>
      </c>
      <c r="M22" s="1344">
        <v>6</v>
      </c>
      <c r="N22" s="282">
        <v>1</v>
      </c>
      <c r="O22" s="378">
        <f t="shared" si="2"/>
        <v>6</v>
      </c>
      <c r="P22" s="282">
        <v>0.9</v>
      </c>
    </row>
    <row r="23" spans="1:16">
      <c r="G23" s="500" t="str">
        <f>'Sev Template'!G23</f>
        <v>Proposed CD6</v>
      </c>
      <c r="H23" s="500" t="s">
        <v>277</v>
      </c>
      <c r="L23" s="105">
        <f t="shared" si="3"/>
        <v>42370</v>
      </c>
      <c r="M23" s="1344">
        <v>5</v>
      </c>
      <c r="N23" s="282">
        <v>1</v>
      </c>
      <c r="O23" s="378">
        <f t="shared" si="2"/>
        <v>5</v>
      </c>
      <c r="P23" s="282">
        <v>0.9</v>
      </c>
    </row>
    <row r="24" spans="1:16">
      <c r="A24" s="289" t="str">
        <f>'Sev Template'!A24</f>
        <v>Notes:</v>
      </c>
      <c r="B24" s="285"/>
      <c r="C24" s="285"/>
      <c r="D24" s="285"/>
      <c r="E24" s="285"/>
      <c r="F24" s="290" t="str">
        <f>'Sev Template'!F24</f>
        <v>Wtd Avg</v>
      </c>
      <c r="G24" s="109">
        <f>SUMPRODUCT(G4:G20,$C$4:$C$20)/$C$22</f>
        <v>69445.800639752357</v>
      </c>
      <c r="H24" s="447">
        <v>70074.484608781087</v>
      </c>
      <c r="L24" s="105">
        <f t="shared" si="3"/>
        <v>42401</v>
      </c>
      <c r="M24" s="1344">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65807.296763704246</v>
      </c>
      <c r="H25" s="447">
        <v>65831.475518287814</v>
      </c>
      <c r="L25" s="105">
        <f t="shared" si="3"/>
        <v>42430</v>
      </c>
      <c r="M25" s="1344">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56671.966518376001</v>
      </c>
      <c r="H26" s="447">
        <v>56679.363550237089</v>
      </c>
      <c r="L26" s="105">
        <f t="shared" si="3"/>
        <v>42461</v>
      </c>
      <c r="M26" s="1344">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61300</v>
      </c>
      <c r="H27" s="447">
        <v>61300</v>
      </c>
      <c r="L27" s="105">
        <f t="shared" si="3"/>
        <v>42491</v>
      </c>
      <c r="M27" s="1344">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44">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49">
        <v>6.0316923076923074E-2</v>
      </c>
      <c r="L29" s="105">
        <f t="shared" si="3"/>
        <v>42552</v>
      </c>
      <c r="M29" s="1344">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65351.383622216686</v>
      </c>
      <c r="H30" s="447">
        <v>65234.760000916838</v>
      </c>
      <c r="L30" s="105">
        <f t="shared" si="3"/>
        <v>42583</v>
      </c>
      <c r="M30" s="1344">
        <v>9</v>
      </c>
      <c r="N30" s="282">
        <v>1.0022658441731034</v>
      </c>
      <c r="O30" s="378">
        <f t="shared" si="2"/>
        <v>9.0203925975579295</v>
      </c>
      <c r="P30" s="282">
        <v>0.9</v>
      </c>
    </row>
    <row r="31" spans="1:16">
      <c r="A31" s="285"/>
      <c r="B31" s="285"/>
      <c r="C31" s="285"/>
      <c r="D31" s="285"/>
      <c r="E31" s="285"/>
      <c r="F31" s="290" t="str">
        <f>'Sev Template'!F31</f>
        <v>Industry Trended</v>
      </c>
      <c r="G31" s="337">
        <v>69700</v>
      </c>
      <c r="H31" s="447">
        <v>78000</v>
      </c>
      <c r="L31" s="105">
        <f t="shared" si="3"/>
        <v>42614</v>
      </c>
      <c r="M31" s="1344">
        <v>8</v>
      </c>
      <c r="N31" s="282">
        <v>1.0026304762591611</v>
      </c>
      <c r="O31" s="378">
        <f t="shared" si="2"/>
        <v>8.021043810073289</v>
      </c>
      <c r="P31" s="282">
        <v>0.9</v>
      </c>
    </row>
    <row r="32" spans="1:16">
      <c r="A32" s="285"/>
      <c r="B32" s="285"/>
      <c r="C32" s="285"/>
      <c r="D32" s="285"/>
      <c r="E32" s="285"/>
      <c r="F32" s="290" t="s">
        <v>228</v>
      </c>
      <c r="G32" s="107">
        <f>ROUND(G30/G31,2)</f>
        <v>0.94</v>
      </c>
      <c r="H32" s="451">
        <v>0.84</v>
      </c>
      <c r="L32" s="105">
        <f t="shared" si="3"/>
        <v>42644</v>
      </c>
      <c r="M32" s="1344">
        <v>7</v>
      </c>
      <c r="N32" s="282">
        <v>1.0029952410011991</v>
      </c>
      <c r="O32" s="378">
        <f t="shared" si="2"/>
        <v>7.0209666870083938</v>
      </c>
      <c r="P32" s="282">
        <v>0.9</v>
      </c>
    </row>
    <row r="33" spans="1:16">
      <c r="A33" s="285"/>
      <c r="B33" s="285"/>
      <c r="C33" s="285"/>
      <c r="D33" s="285"/>
      <c r="E33" s="285"/>
      <c r="F33" s="290" t="s">
        <v>214</v>
      </c>
      <c r="G33" s="106">
        <f>ROUND(G34/G32,2)</f>
        <v>0.9</v>
      </c>
      <c r="H33" s="451">
        <v>0.95</v>
      </c>
      <c r="L33" s="105">
        <f t="shared" si="3"/>
        <v>42675</v>
      </c>
      <c r="M33" s="1344">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0.85</v>
      </c>
      <c r="H34" s="452">
        <v>0.8</v>
      </c>
      <c r="L34" s="105">
        <f t="shared" si="3"/>
        <v>42705</v>
      </c>
      <c r="M34" s="1344">
        <v>4</v>
      </c>
      <c r="N34" s="282">
        <v>1.0037251686462789</v>
      </c>
      <c r="O34" s="378">
        <f t="shared" si="2"/>
        <v>4.0149006745851157</v>
      </c>
      <c r="P34" s="282">
        <v>0.9</v>
      </c>
    </row>
    <row r="35" spans="1:16">
      <c r="F35" s="497"/>
      <c r="L35" s="105">
        <f t="shared" si="3"/>
        <v>42736</v>
      </c>
      <c r="M35" s="1344">
        <v>11</v>
      </c>
      <c r="N35" s="282">
        <v>1.0041309135122001</v>
      </c>
      <c r="O35" s="378">
        <f t="shared" si="2"/>
        <v>11.045440048634202</v>
      </c>
      <c r="P35" s="282">
        <v>0.9</v>
      </c>
    </row>
    <row r="36" spans="1:16">
      <c r="L36" s="105">
        <f t="shared" si="3"/>
        <v>42767</v>
      </c>
      <c r="M36" s="1344">
        <v>6</v>
      </c>
      <c r="N36" s="282">
        <v>1.0045368223960229</v>
      </c>
      <c r="O36" s="378">
        <f t="shared" si="2"/>
        <v>6.0272209343761372</v>
      </c>
      <c r="P36" s="282">
        <v>0.9</v>
      </c>
    </row>
    <row r="37" spans="1:16">
      <c r="L37" s="105">
        <f t="shared" si="3"/>
        <v>42795</v>
      </c>
      <c r="M37" s="1344">
        <v>6</v>
      </c>
      <c r="N37" s="282">
        <v>1.0049428953640507</v>
      </c>
      <c r="O37" s="378">
        <f t="shared" si="2"/>
        <v>6.0296573721843041</v>
      </c>
      <c r="P37" s="282">
        <v>0.9</v>
      </c>
    </row>
    <row r="38" spans="1:16">
      <c r="L38" s="105">
        <f t="shared" si="3"/>
        <v>42826</v>
      </c>
      <c r="M38" s="1344">
        <v>8</v>
      </c>
      <c r="N38" s="282">
        <v>1.0053491324826116</v>
      </c>
      <c r="O38" s="378">
        <f t="shared" si="2"/>
        <v>8.0427930598608928</v>
      </c>
      <c r="P38" s="282">
        <v>0.9</v>
      </c>
    </row>
    <row r="39" spans="1:16">
      <c r="L39" s="105">
        <f t="shared" si="3"/>
        <v>42856</v>
      </c>
      <c r="M39" s="1344">
        <v>15</v>
      </c>
      <c r="N39" s="282">
        <v>1.0057555338180619</v>
      </c>
      <c r="O39" s="378">
        <f t="shared" si="2"/>
        <v>15.086333007270929</v>
      </c>
      <c r="P39" s="282">
        <v>0.9</v>
      </c>
    </row>
    <row r="40" spans="1:16">
      <c r="L40" s="105">
        <f t="shared" si="3"/>
        <v>42887</v>
      </c>
      <c r="M40" s="1344">
        <v>8</v>
      </c>
      <c r="N40" s="282">
        <v>1.0061620994367848</v>
      </c>
      <c r="O40" s="378">
        <f t="shared" si="2"/>
        <v>8.0492967954942785</v>
      </c>
      <c r="P40" s="282">
        <v>0.9</v>
      </c>
    </row>
    <row r="41" spans="1:16">
      <c r="L41" s="105">
        <f t="shared" si="3"/>
        <v>42917</v>
      </c>
      <c r="M41" s="1344">
        <v>6</v>
      </c>
      <c r="N41" s="282">
        <v>1.0066095114438207</v>
      </c>
      <c r="O41" s="378">
        <f t="shared" si="2"/>
        <v>6.0396570686629243</v>
      </c>
      <c r="P41" s="282">
        <v>0.9</v>
      </c>
    </row>
    <row r="42" spans="1:16">
      <c r="L42" s="105">
        <f t="shared" si="3"/>
        <v>42948</v>
      </c>
      <c r="M42" s="1344">
        <v>6</v>
      </c>
      <c r="N42" s="282">
        <v>1.0070571224024014</v>
      </c>
      <c r="O42" s="378">
        <f t="shared" si="2"/>
        <v>6.0423427344144081</v>
      </c>
      <c r="P42" s="282">
        <v>0.9</v>
      </c>
    </row>
    <row r="43" spans="1:16">
      <c r="L43" s="105">
        <f t="shared" si="3"/>
        <v>42979</v>
      </c>
      <c r="M43" s="1344">
        <v>7</v>
      </c>
      <c r="N43" s="282">
        <v>1.0075049324009939</v>
      </c>
      <c r="O43" s="378">
        <f t="shared" si="2"/>
        <v>7.0525345268069577</v>
      </c>
      <c r="P43" s="282">
        <v>0.71299999999999997</v>
      </c>
    </row>
    <row r="44" spans="1:16">
      <c r="L44" s="105">
        <f t="shared" si="3"/>
        <v>43009</v>
      </c>
      <c r="M44" s="1344">
        <v>7</v>
      </c>
      <c r="N44" s="282">
        <v>1.0079529415281085</v>
      </c>
      <c r="O44" s="378">
        <f t="shared" si="2"/>
        <v>7.0556705906967601</v>
      </c>
      <c r="P44" s="282">
        <v>0.997</v>
      </c>
    </row>
    <row r="45" spans="1:16">
      <c r="L45" s="105">
        <f t="shared" si="3"/>
        <v>43040</v>
      </c>
      <c r="M45" s="1344">
        <v>7</v>
      </c>
      <c r="N45" s="282">
        <v>1.0084011498722898</v>
      </c>
      <c r="O45" s="378">
        <f t="shared" si="2"/>
        <v>7.0588080491060285</v>
      </c>
      <c r="P45" s="282">
        <v>0.997</v>
      </c>
    </row>
    <row r="46" spans="1:16">
      <c r="L46" s="105">
        <f t="shared" si="3"/>
        <v>43070</v>
      </c>
      <c r="M46" s="1344">
        <v>4</v>
      </c>
      <c r="N46" s="282">
        <v>1.0088495575221248</v>
      </c>
      <c r="O46" s="378">
        <f t="shared" si="2"/>
        <v>4.0353982300884992</v>
      </c>
      <c r="P46" s="282">
        <v>0.997</v>
      </c>
    </row>
    <row r="47" spans="1:16">
      <c r="L47" s="105">
        <f t="shared" si="3"/>
        <v>43101</v>
      </c>
      <c r="M47" s="1344">
        <v>8</v>
      </c>
      <c r="N47" s="282">
        <v>1.0088495575221248</v>
      </c>
      <c r="O47" s="378">
        <f t="shared" si="2"/>
        <v>8.0707964601769984</v>
      </c>
      <c r="P47" s="282">
        <v>0.747</v>
      </c>
    </row>
    <row r="48" spans="1:16">
      <c r="L48" s="105">
        <f t="shared" si="3"/>
        <v>43132</v>
      </c>
      <c r="M48" s="1344">
        <v>10</v>
      </c>
      <c r="N48" s="282">
        <v>1.0031818633787415</v>
      </c>
      <c r="O48" s="378">
        <f t="shared" si="2"/>
        <v>10.031818633787415</v>
      </c>
      <c r="P48" s="282">
        <v>0.498</v>
      </c>
    </row>
    <row r="49" spans="12:16">
      <c r="L49" s="105">
        <f t="shared" si="3"/>
        <v>43160</v>
      </c>
      <c r="M49" s="1344">
        <v>11</v>
      </c>
      <c r="N49" s="282">
        <v>0.99801082284586129</v>
      </c>
      <c r="O49" s="378">
        <f t="shared" si="2"/>
        <v>10.978119051304475</v>
      </c>
      <c r="P49" s="282">
        <v>0.72499999999999998</v>
      </c>
    </row>
    <row r="50" spans="12:16">
      <c r="L50" s="105">
        <f t="shared" si="3"/>
        <v>43191</v>
      </c>
      <c r="M50" s="1344">
        <v>4</v>
      </c>
      <c r="N50" s="282">
        <v>1.002976050820219</v>
      </c>
      <c r="O50" s="378">
        <f t="shared" si="2"/>
        <v>4.011904203280876</v>
      </c>
      <c r="P50" s="282">
        <v>0.997</v>
      </c>
    </row>
    <row r="51" spans="12:16">
      <c r="L51" s="105">
        <f t="shared" si="3"/>
        <v>43221</v>
      </c>
      <c r="M51" s="1344">
        <v>2</v>
      </c>
      <c r="N51" s="282">
        <v>1.0128091493576714</v>
      </c>
      <c r="O51" s="378">
        <f t="shared" si="2"/>
        <v>2.0256182987153428</v>
      </c>
      <c r="P51" s="282">
        <v>1.4850000000000001</v>
      </c>
    </row>
    <row r="52" spans="12:16">
      <c r="L52" s="105">
        <f t="shared" si="3"/>
        <v>43252</v>
      </c>
      <c r="M52" s="1344">
        <v>8</v>
      </c>
      <c r="N52" s="282">
        <v>1.0176551261488567</v>
      </c>
      <c r="O52" s="378">
        <f t="shared" si="2"/>
        <v>8.1412410091908534</v>
      </c>
      <c r="P52" s="282">
        <v>1.1140000000000001</v>
      </c>
    </row>
    <row r="53" spans="12:16">
      <c r="L53" s="105">
        <f t="shared" si="3"/>
        <v>43282</v>
      </c>
      <c r="M53" s="1344">
        <v>10</v>
      </c>
      <c r="N53" s="282">
        <v>1.0223884058053629</v>
      </c>
      <c r="O53" s="378">
        <f t="shared" si="2"/>
        <v>10.223884058053629</v>
      </c>
      <c r="P53" s="282">
        <v>0.89100000000000001</v>
      </c>
    </row>
    <row r="54" spans="12:16">
      <c r="L54" s="105">
        <f t="shared" si="3"/>
        <v>43313</v>
      </c>
      <c r="M54" s="1344">
        <v>14</v>
      </c>
      <c r="N54" s="282">
        <v>1.0363937264328345</v>
      </c>
      <c r="O54" s="378">
        <f t="shared" si="2"/>
        <v>14.509512170059683</v>
      </c>
      <c r="P54" s="282">
        <v>0.90700000000000003</v>
      </c>
    </row>
    <row r="55" spans="12:16">
      <c r="L55" s="105">
        <f t="shared" si="3"/>
        <v>43344</v>
      </c>
      <c r="M55" s="1344">
        <v>12</v>
      </c>
      <c r="N55" s="282">
        <v>1.0550674872694616</v>
      </c>
      <c r="O55" s="378">
        <f t="shared" si="2"/>
        <v>12.660809847233541</v>
      </c>
      <c r="P55" s="282">
        <v>0.96399999999999997</v>
      </c>
    </row>
    <row r="56" spans="12:16">
      <c r="L56" s="105">
        <f t="shared" si="3"/>
        <v>43374</v>
      </c>
      <c r="M56" s="1344">
        <v>7</v>
      </c>
      <c r="N56" s="282">
        <v>1.0550674872694619</v>
      </c>
      <c r="O56" s="378">
        <f t="shared" si="2"/>
        <v>7.3854724108862335</v>
      </c>
      <c r="P56" s="282">
        <v>0.96399999999999997</v>
      </c>
    </row>
    <row r="57" spans="12:16">
      <c r="L57" s="105">
        <f t="shared" si="3"/>
        <v>43405</v>
      </c>
      <c r="M57" s="1344">
        <v>6</v>
      </c>
      <c r="N57" s="282">
        <v>1.06882923710341</v>
      </c>
      <c r="O57" s="378">
        <f t="shared" si="2"/>
        <v>6.4129754226204607</v>
      </c>
      <c r="P57" s="282">
        <v>0.94799999999999995</v>
      </c>
    </row>
    <row r="58" spans="12:16">
      <c r="L58" s="105">
        <f t="shared" si="3"/>
        <v>43435</v>
      </c>
      <c r="M58" s="1344">
        <v>9</v>
      </c>
      <c r="N58" s="282">
        <v>1.073339065108067</v>
      </c>
      <c r="O58" s="378">
        <f t="shared" si="2"/>
        <v>9.660051585972603</v>
      </c>
      <c r="P58" s="282">
        <v>0.94499999999999995</v>
      </c>
    </row>
    <row r="59" spans="12:16">
      <c r="L59" s="105">
        <f t="shared" si="3"/>
        <v>43466</v>
      </c>
      <c r="M59" s="1344">
        <v>10</v>
      </c>
      <c r="N59" s="282">
        <v>1.0647523525872031</v>
      </c>
      <c r="O59" s="378">
        <f t="shared" si="2"/>
        <v>10.647523525872032</v>
      </c>
      <c r="P59" s="282">
        <v>0.76300000000000001</v>
      </c>
    </row>
    <row r="60" spans="12:16">
      <c r="L60" s="105">
        <f t="shared" si="3"/>
        <v>43497</v>
      </c>
      <c r="M60" s="1344">
        <v>9</v>
      </c>
      <c r="N60" s="282">
        <v>1.0363047706478503</v>
      </c>
      <c r="O60" s="378">
        <f t="shared" si="2"/>
        <v>9.3267429358306533</v>
      </c>
      <c r="P60" s="282">
        <v>0.95399999999999996</v>
      </c>
    </row>
    <row r="61" spans="12:16">
      <c r="L61" s="105">
        <f t="shared" si="3"/>
        <v>43525</v>
      </c>
      <c r="M61" s="1344">
        <v>13</v>
      </c>
      <c r="N61" s="282">
        <v>1.0095367507418167</v>
      </c>
      <c r="O61" s="378">
        <f t="shared" si="2"/>
        <v>13.123977759643617</v>
      </c>
      <c r="P61" s="282">
        <v>0.58699999999999997</v>
      </c>
    </row>
    <row r="62" spans="12:16">
      <c r="L62" s="105">
        <f t="shared" si="3"/>
        <v>43556</v>
      </c>
      <c r="M62" s="1344">
        <v>4</v>
      </c>
      <c r="N62" s="282">
        <v>0.94495359160345249</v>
      </c>
      <c r="O62" s="378">
        <f t="shared" si="2"/>
        <v>3.77981436641381</v>
      </c>
      <c r="P62" s="282">
        <v>0.95399999999999996</v>
      </c>
    </row>
    <row r="63" spans="12:16">
      <c r="L63" s="105">
        <f>EDATE(L62,1)</f>
        <v>43586</v>
      </c>
      <c r="M63" s="1344">
        <v>11</v>
      </c>
      <c r="N63" s="282">
        <v>0.90093401435484366</v>
      </c>
      <c r="O63" s="378">
        <f t="shared" si="2"/>
        <v>9.9102741579032809</v>
      </c>
      <c r="P63" s="282">
        <v>0.79400000000000004</v>
      </c>
    </row>
    <row r="64" spans="12:16">
      <c r="L64" s="105">
        <f>EDATE(L63,1)</f>
        <v>43617</v>
      </c>
      <c r="M64" s="1344">
        <v>15</v>
      </c>
      <c r="N64" s="282">
        <v>0.78656674310254482</v>
      </c>
      <c r="O64" s="378">
        <f t="shared" si="2"/>
        <v>11.798501146538172</v>
      </c>
      <c r="P64" s="282">
        <v>0.9</v>
      </c>
    </row>
    <row r="65" spans="12:16">
      <c r="L65" s="105">
        <f>EDATE(L64,1)</f>
        <v>43647</v>
      </c>
      <c r="M65" s="1344">
        <v>18</v>
      </c>
      <c r="N65" s="282">
        <v>0.64998716218724972</v>
      </c>
      <c r="O65" s="378">
        <f t="shared" si="2"/>
        <v>11.699768919370495</v>
      </c>
      <c r="P65" s="282">
        <v>0.9</v>
      </c>
    </row>
    <row r="66" spans="12:16">
      <c r="L66" s="105">
        <f>EDATE(L65,1)</f>
        <v>43678</v>
      </c>
      <c r="M66" s="1344">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F7" sqref="F7:F20"/>
      <pageMargins left="0.7" right="0.7" top="0.75" bottom="0.75" header="0.3" footer="0.3"/>
    </customSheetView>
    <customSheetView guid="{66336E0E-D3CE-4BCD-8706-2E622954FB7A}">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2D067A2B-544F-4687-B463-591ABEF3DC76}">
      <selection activeCell="F7" sqref="F7:F20"/>
      <pageMargins left="0.7" right="0.7" top="0.75" bottom="0.75" header="0.3" footer="0.3"/>
    </customSheetView>
    <customSheetView guid="{DEED4BF7-CD74-46B8-9246-650AA2D336A3}">
      <selection activeCell="D11" sqref="D11"/>
      <pageMargins left="0.7" right="0.7" top="0.75" bottom="0.75" header="0.3" footer="0.3"/>
    </customSheetView>
    <customSheetView guid="{1A9FFAA3-8773-4515-8E34-9D2DD27FCA39}">
      <selection activeCell="D11" sqref="D11"/>
      <pageMargins left="0.7" right="0.7" top="0.75" bottom="0.75" header="0.3" footer="0.3"/>
    </customSheetView>
    <customSheetView guid="{C35CCEBD-5DD6-40D5-B0B9-29A308324E1F}">
      <selection activeCell="D11" sqref="D11"/>
      <pageMargins left="0.7" right="0.7" top="0.75" bottom="0.75" header="0.3" footer="0.3"/>
    </customSheetView>
    <customSheetView guid="{4C13BEF0-D969-4F7C-9C90-218A9EA7683E}">
      <selection activeCell="A31" sqref="A31"/>
      <pageMargins left="0.7" right="0.7" top="0.75" bottom="0.75" header="0.3" footer="0.3"/>
    </customSheetView>
  </customSheetViews>
  <pageMargins left="0.7" right="0.7" top="0.75" bottom="0.75" header="0.3" footer="0.3"/>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tabSelected="1" topLeftCell="A16" zoomScaleNormal="100" zoomScaleSheetLayoutView="85" workbookViewId="0">
      <selection activeCell="AA26" sqref="AA26"/>
    </sheetView>
  </sheetViews>
  <sheetFormatPr defaultColWidth="9" defaultRowHeight="13.2" outlineLevelCol="2"/>
  <cols>
    <col min="1" max="1" width="6.5546875" style="114" customWidth="1"/>
    <col min="2" max="2" width="5.44140625" style="114" bestFit="1" customWidth="1"/>
    <col min="3" max="3" width="7.44140625" style="114" bestFit="1" customWidth="1"/>
    <col min="4" max="9" width="8" style="114" customWidth="1" outlineLevel="1"/>
    <col min="10" max="10" width="9.6640625" style="114" bestFit="1" customWidth="1"/>
    <col min="11" max="11" width="1.88671875" style="114" customWidth="1"/>
    <col min="12" max="13" width="9.6640625" style="114" bestFit="1" customWidth="1"/>
    <col min="14" max="14" width="8.88671875" style="114" bestFit="1" customWidth="1"/>
    <col min="15" max="15" width="8.88671875" style="114" customWidth="1"/>
    <col min="16" max="16" width="8" style="114" bestFit="1" customWidth="1"/>
    <col min="17" max="17" width="8" style="114" customWidth="1"/>
    <col min="18" max="18" width="8" style="114" bestFit="1" customWidth="1"/>
    <col min="19" max="19" width="1.5546875" style="114" customWidth="1"/>
    <col min="20" max="20" width="8.5546875" style="281" bestFit="1" customWidth="1"/>
    <col min="21" max="21" width="8" style="281" bestFit="1" customWidth="1"/>
    <col min="22" max="22" width="8" style="114" bestFit="1" customWidth="1"/>
    <col min="23" max="23" width="1.6640625" style="373" customWidth="1"/>
    <col min="24" max="24" width="8.5546875" style="1411" bestFit="1" customWidth="1"/>
    <col min="25" max="25" width="8" style="114" bestFit="1" customWidth="1"/>
    <col min="26" max="26" width="8" style="114" customWidth="1"/>
    <col min="27" max="27" width="9" style="114" bestFit="1" customWidth="1"/>
    <col min="28" max="28" width="1.88671875" style="114" customWidth="1"/>
    <col min="29" max="30" width="8" style="114" customWidth="1"/>
    <col min="31" max="31" width="1" style="399" customWidth="1"/>
    <col min="32" max="32" width="9.5546875" style="114" customWidth="1"/>
    <col min="33" max="33" width="7.6640625" style="114" customWidth="1"/>
    <col min="34" max="34" width="1.44140625" style="114" customWidth="1" outlineLevel="1"/>
    <col min="35" max="38" width="8" style="114" customWidth="1" outlineLevel="1"/>
    <col min="39" max="39" width="9.6640625" style="723" customWidth="1" outlineLevel="1"/>
    <col min="40" max="40" width="9.6640625" style="114" customWidth="1" outlineLevel="1"/>
    <col min="41" max="42" width="10" style="114" customWidth="1" outlineLevel="1"/>
    <col min="43" max="43" width="7" style="114" customWidth="1" outlineLevel="1" collapsed="1"/>
    <col min="44" max="44" width="8" style="114" customWidth="1" outlineLevel="1"/>
    <col min="45" max="45" width="9.88671875" style="114" customWidth="1" outlineLevel="1"/>
    <col min="46" max="47" width="8" style="114" customWidth="1" outlineLevel="1"/>
    <col min="48" max="48" width="8.88671875" style="114" customWidth="1" outlineLevel="1"/>
    <col min="49" max="49" width="16" style="114" customWidth="1" outlineLevel="2"/>
    <col min="50" max="50" width="8" style="114" customWidth="1" outlineLevel="1"/>
    <col min="51" max="51" width="9" style="114" customWidth="1" outlineLevel="1"/>
    <col min="52" max="52" width="7" style="114" customWidth="1" outlineLevel="1"/>
    <col min="53" max="53" width="10" style="114" customWidth="1" outlineLevel="1"/>
    <col min="54" max="56" width="9" style="114" customWidth="1" outlineLevel="1"/>
    <col min="57" max="57" width="9.5546875" style="114" customWidth="1" outlineLevel="1"/>
    <col min="58" max="58" width="1.88671875" style="114" customWidth="1"/>
    <col min="59" max="16384" width="9" style="114"/>
  </cols>
  <sheetData>
    <row r="1" spans="1:57" ht="18" customHeight="1">
      <c r="A1" s="112" t="str">
        <f>TEXT(Summary!D1,"mm/dd/yy")&amp;" WC Pricing"</f>
        <v>04/01/21 WC Pricing</v>
      </c>
      <c r="B1" s="113"/>
      <c r="C1" s="113"/>
      <c r="D1" s="113"/>
      <c r="E1" s="113"/>
      <c r="F1" s="113"/>
      <c r="G1" s="113"/>
      <c r="H1" s="113"/>
      <c r="I1" s="113"/>
      <c r="J1" s="113"/>
      <c r="K1" s="113"/>
      <c r="L1" s="113"/>
      <c r="M1" s="113"/>
      <c r="N1" s="113"/>
      <c r="O1" s="113"/>
      <c r="P1" s="113"/>
      <c r="Q1" s="113"/>
      <c r="R1" s="113"/>
      <c r="S1" s="113"/>
      <c r="T1" s="328"/>
      <c r="U1" s="328"/>
      <c r="V1" s="113"/>
      <c r="W1" s="376"/>
      <c r="X1" s="1413"/>
      <c r="Y1" s="113"/>
      <c r="Z1" s="113"/>
      <c r="AA1" s="113"/>
      <c r="AB1" s="113"/>
      <c r="AC1" s="113"/>
      <c r="AD1" s="113"/>
      <c r="AE1" s="376"/>
      <c r="AF1" s="113"/>
      <c r="AG1" s="113"/>
      <c r="AH1" s="113"/>
      <c r="AI1" s="113"/>
      <c r="AJ1" s="113"/>
      <c r="AK1" s="113"/>
    </row>
    <row r="2" spans="1:57" ht="22.5" customHeight="1"/>
    <row r="3" spans="1:57">
      <c r="C3" s="405">
        <v>-1</v>
      </c>
      <c r="D3" s="578" t="str">
        <f>TEXT(ABS($J$3),"(#")&amp;"a)"</f>
        <v>(2a)</v>
      </c>
      <c r="E3" s="578" t="str">
        <f>TEXT(ABS($J$3),"(#")&amp;"b)"</f>
        <v>(2b)</v>
      </c>
      <c r="F3" s="578" t="str">
        <f>TEXT(ABS($J$3),"(#")&amp;"c)"</f>
        <v>(2c)</v>
      </c>
      <c r="G3" s="578" t="str">
        <f>TEXT(ABS($J$3),"(#")&amp;"d)"</f>
        <v>(2d)</v>
      </c>
      <c r="H3" s="578" t="str">
        <f>TEXT(ABS($J$3),"(#")&amp;"e)"</f>
        <v>(2e)</v>
      </c>
      <c r="I3" s="578" t="str">
        <f>TEXT(ABS($J$3),"(#")&amp;"f)"</f>
        <v>(2f)</v>
      </c>
      <c r="J3" s="416">
        <f>C3-1</f>
        <v>-2</v>
      </c>
      <c r="K3" s="115"/>
      <c r="L3" s="115">
        <f>J3-1</f>
        <v>-3</v>
      </c>
      <c r="M3" s="115">
        <f t="shared" ref="M3:V3" si="0">L3-1</f>
        <v>-4</v>
      </c>
      <c r="N3" s="115">
        <f t="shared" si="0"/>
        <v>-5</v>
      </c>
      <c r="O3" s="115">
        <f t="shared" si="0"/>
        <v>-6</v>
      </c>
      <c r="P3" s="115">
        <f t="shared" si="0"/>
        <v>-7</v>
      </c>
      <c r="Q3" s="115">
        <f t="shared" si="0"/>
        <v>-8</v>
      </c>
      <c r="R3" s="115">
        <f t="shared" si="0"/>
        <v>-9</v>
      </c>
      <c r="S3" s="115"/>
      <c r="T3" s="115">
        <f>R3-1</f>
        <v>-10</v>
      </c>
      <c r="U3" s="115">
        <f t="shared" si="0"/>
        <v>-11</v>
      </c>
      <c r="V3" s="115">
        <f t="shared" si="0"/>
        <v>-12</v>
      </c>
      <c r="W3" s="374"/>
      <c r="X3" s="115">
        <f>V3-1</f>
        <v>-13</v>
      </c>
      <c r="Y3" s="115">
        <f>X3-1</f>
        <v>-14</v>
      </c>
      <c r="Z3" s="416" t="s">
        <v>733</v>
      </c>
      <c r="AA3" s="115">
        <f>Y3-1</f>
        <v>-15</v>
      </c>
      <c r="AB3" s="116"/>
      <c r="AC3" s="115">
        <f>AA3-1</f>
        <v>-16</v>
      </c>
      <c r="AD3" s="115">
        <f>AC3-1</f>
        <v>-17</v>
      </c>
      <c r="AE3" s="400"/>
      <c r="AF3" s="115">
        <f>AD3-1</f>
        <v>-18</v>
      </c>
      <c r="AG3" s="115">
        <f>AF3-1</f>
        <v>-19</v>
      </c>
      <c r="AH3" s="115"/>
      <c r="AI3" s="115"/>
      <c r="AJ3" s="115"/>
      <c r="AK3" s="115"/>
    </row>
    <row r="4" spans="1:57" ht="16.5" customHeight="1">
      <c r="D4" s="407"/>
      <c r="E4" s="407"/>
      <c r="F4" s="407"/>
      <c r="G4" s="407"/>
      <c r="H4" s="407"/>
      <c r="I4" s="407"/>
      <c r="J4" s="407"/>
      <c r="L4" s="115"/>
      <c r="M4" s="115"/>
      <c r="N4" s="115"/>
      <c r="O4" s="115"/>
      <c r="P4" s="116" t="str">
        <f>"("&amp;-M3&amp;")+("&amp;-N3&amp;")+("&amp;-O3&amp;")"</f>
        <v>(4)+(5)+(6)</v>
      </c>
      <c r="Q4" s="115"/>
      <c r="R4" s="116" t="str">
        <f>"("&amp;-P3&amp;")+("&amp;-Q3&amp;")"</f>
        <v>(7)+(8)</v>
      </c>
      <c r="S4" s="115"/>
      <c r="T4" s="325"/>
      <c r="U4" s="325"/>
      <c r="V4" s="116" t="str">
        <f>"("&amp;-T3&amp;")+("&amp;-U3&amp;")"</f>
        <v>(10)+(11)</v>
      </c>
      <c r="W4" s="374"/>
      <c r="Y4" s="115"/>
      <c r="Z4" s="115"/>
      <c r="AA4" s="116" t="str">
        <f>"("&amp;-X3&amp;")+("&amp;-Y3&amp;")"</f>
        <v>(13)+(14)</v>
      </c>
      <c r="AB4" s="116"/>
      <c r="AC4" s="115"/>
      <c r="AD4" s="115"/>
      <c r="AE4" s="400"/>
      <c r="AF4" s="116" t="str">
        <f>"("&amp;-X3&amp;")-("&amp;-AD3&amp;")"</f>
        <v>(13)-(17)</v>
      </c>
      <c r="AH4" s="116"/>
      <c r="AJ4" s="116"/>
      <c r="AK4" s="116"/>
    </row>
    <row r="5" spans="1:57" ht="15.75" customHeight="1">
      <c r="D5" s="419" t="s">
        <v>449</v>
      </c>
      <c r="E5" s="420"/>
      <c r="F5" s="420"/>
      <c r="G5" s="421"/>
      <c r="H5" s="421"/>
      <c r="I5" s="421"/>
      <c r="J5" s="417"/>
      <c r="L5" s="117" t="s">
        <v>236</v>
      </c>
      <c r="M5" s="377"/>
      <c r="N5" s="377"/>
      <c r="O5" s="377"/>
      <c r="P5" s="118"/>
      <c r="Q5" s="377"/>
      <c r="R5" s="377"/>
      <c r="S5" s="377"/>
      <c r="T5" s="326"/>
      <c r="U5" s="326"/>
      <c r="V5" s="119"/>
      <c r="W5" s="1418"/>
      <c r="X5" s="1419" t="s">
        <v>378</v>
      </c>
      <c r="Y5" s="118"/>
      <c r="Z5" s="377"/>
      <c r="AA5" s="119"/>
      <c r="AB5" s="116"/>
      <c r="AC5" s="433" t="s">
        <v>379</v>
      </c>
      <c r="AD5" s="434"/>
      <c r="AE5" s="435"/>
      <c r="AF5" s="436"/>
      <c r="AH5" s="115"/>
      <c r="AJ5" s="116"/>
      <c r="AK5" s="116"/>
      <c r="AN5" s="407"/>
    </row>
    <row r="6" spans="1:57" ht="9" customHeight="1">
      <c r="A6" s="116"/>
      <c r="B6" s="116"/>
      <c r="C6" s="116"/>
      <c r="K6" s="116"/>
      <c r="L6" s="116"/>
      <c r="M6" s="116"/>
      <c r="N6" s="395"/>
      <c r="O6" s="395"/>
      <c r="P6" s="116"/>
      <c r="Q6" s="116"/>
      <c r="R6" s="116"/>
      <c r="S6" s="116"/>
      <c r="T6" s="327"/>
      <c r="U6" s="327"/>
      <c r="V6" s="116"/>
      <c r="Y6" s="116"/>
      <c r="Z6" s="116"/>
      <c r="AB6" s="116"/>
      <c r="AC6" s="116"/>
      <c r="AD6" s="116"/>
      <c r="AF6" s="116"/>
      <c r="AH6" s="116"/>
    </row>
    <row r="7" spans="1:57" ht="12.75" customHeight="1">
      <c r="A7" s="116"/>
      <c r="B7" s="116"/>
      <c r="C7" s="116"/>
      <c r="F7" s="417" t="s">
        <v>395</v>
      </c>
      <c r="G7" s="417" t="s">
        <v>211</v>
      </c>
      <c r="H7" s="417" t="s">
        <v>409</v>
      </c>
      <c r="I7" s="417" t="s">
        <v>410</v>
      </c>
      <c r="J7" s="417"/>
      <c r="K7" s="413"/>
      <c r="L7" s="417" t="s">
        <v>185</v>
      </c>
      <c r="M7" s="417" t="s">
        <v>185</v>
      </c>
      <c r="N7" s="417"/>
      <c r="O7" s="417"/>
      <c r="P7" s="116"/>
      <c r="Q7" s="116"/>
      <c r="R7" s="413"/>
      <c r="S7" s="116"/>
      <c r="T7" s="327"/>
      <c r="U7" s="327"/>
      <c r="V7" s="413"/>
      <c r="X7" s="1411" t="s">
        <v>220</v>
      </c>
      <c r="AA7" s="413" t="s">
        <v>237</v>
      </c>
      <c r="AB7" s="116"/>
      <c r="AC7" s="116" t="s">
        <v>238</v>
      </c>
      <c r="AD7" s="116" t="s">
        <v>103</v>
      </c>
      <c r="AF7" s="413" t="s">
        <v>239</v>
      </c>
      <c r="AG7" s="442"/>
      <c r="AH7" s="116"/>
      <c r="AI7" s="437"/>
      <c r="AJ7" s="116"/>
      <c r="AK7" s="437"/>
      <c r="AL7" s="116"/>
      <c r="AM7" s="724"/>
      <c r="AN7" s="598">
        <v>-0.03</v>
      </c>
      <c r="AW7" s="742"/>
    </row>
    <row r="8" spans="1:57" ht="12.75" customHeight="1">
      <c r="A8" s="116"/>
      <c r="B8" s="116"/>
      <c r="C8" s="395" t="s">
        <v>381</v>
      </c>
      <c r="D8" s="417"/>
      <c r="E8" s="417" t="s">
        <v>387</v>
      </c>
      <c r="F8" s="417" t="s">
        <v>394</v>
      </c>
      <c r="G8" s="417" t="s">
        <v>396</v>
      </c>
      <c r="H8" s="417" t="s">
        <v>396</v>
      </c>
      <c r="I8" s="417" t="s">
        <v>396</v>
      </c>
      <c r="J8" s="565" t="s">
        <v>212</v>
      </c>
      <c r="K8" s="413"/>
      <c r="L8" s="116" t="s">
        <v>373</v>
      </c>
      <c r="M8" s="116" t="s">
        <v>373</v>
      </c>
      <c r="N8" s="417" t="s">
        <v>290</v>
      </c>
      <c r="O8" s="417"/>
      <c r="P8" s="116" t="s">
        <v>212</v>
      </c>
      <c r="Q8" s="116"/>
      <c r="R8" s="443" t="s">
        <v>156</v>
      </c>
      <c r="S8" s="116"/>
      <c r="T8" s="327" t="s">
        <v>241</v>
      </c>
      <c r="U8" s="327" t="s">
        <v>242</v>
      </c>
      <c r="V8" s="413" t="s">
        <v>240</v>
      </c>
      <c r="X8" s="1411" t="s">
        <v>241</v>
      </c>
      <c r="Y8" s="116" t="s">
        <v>242</v>
      </c>
      <c r="Z8" s="1385" t="s">
        <v>368</v>
      </c>
      <c r="AA8" s="413" t="s">
        <v>240</v>
      </c>
      <c r="AB8" s="116"/>
      <c r="AC8" s="116" t="s">
        <v>243</v>
      </c>
      <c r="AD8" s="116" t="s">
        <v>244</v>
      </c>
      <c r="AF8" s="413" t="s">
        <v>245</v>
      </c>
      <c r="AG8" s="443" t="s">
        <v>390</v>
      </c>
      <c r="AH8" s="116"/>
      <c r="AI8" s="116" t="s">
        <v>150</v>
      </c>
      <c r="AJ8" s="116" t="s">
        <v>246</v>
      </c>
      <c r="AK8" s="417" t="s">
        <v>463</v>
      </c>
      <c r="AL8" s="417" t="s">
        <v>209</v>
      </c>
      <c r="AM8" s="821" t="s">
        <v>448</v>
      </c>
      <c r="AN8" s="599" t="s">
        <v>419</v>
      </c>
      <c r="AQ8" s="823"/>
      <c r="AR8" s="677" t="s">
        <v>547</v>
      </c>
      <c r="AS8" s="677" t="s">
        <v>547</v>
      </c>
      <c r="AT8" s="677"/>
      <c r="AU8" s="677" t="s">
        <v>541</v>
      </c>
      <c r="AV8" s="580" t="s">
        <v>546</v>
      </c>
      <c r="AW8" s="817"/>
      <c r="AX8" s="580" t="s">
        <v>547</v>
      </c>
      <c r="AY8" s="680"/>
    </row>
    <row r="9" spans="1:57" ht="12.75" customHeight="1">
      <c r="A9" s="116"/>
      <c r="B9" s="116" t="s">
        <v>247</v>
      </c>
      <c r="C9" s="395" t="s">
        <v>386</v>
      </c>
      <c r="D9" s="417" t="s">
        <v>185</v>
      </c>
      <c r="E9" s="417" t="s">
        <v>389</v>
      </c>
      <c r="F9" s="417" t="s">
        <v>389</v>
      </c>
      <c r="G9" s="417" t="s">
        <v>389</v>
      </c>
      <c r="H9" s="417" t="s">
        <v>389</v>
      </c>
      <c r="I9" s="417" t="s">
        <v>389</v>
      </c>
      <c r="J9" s="565" t="s">
        <v>450</v>
      </c>
      <c r="K9" s="413"/>
      <c r="L9" s="394" t="s">
        <v>374</v>
      </c>
      <c r="M9" s="394" t="s">
        <v>374</v>
      </c>
      <c r="N9" s="417" t="s">
        <v>424</v>
      </c>
      <c r="O9" s="417" t="s">
        <v>464</v>
      </c>
      <c r="P9" s="116" t="s">
        <v>210</v>
      </c>
      <c r="Q9" s="417" t="s">
        <v>368</v>
      </c>
      <c r="R9" s="413" t="s">
        <v>210</v>
      </c>
      <c r="S9" s="116"/>
      <c r="T9" s="327" t="s">
        <v>249</v>
      </c>
      <c r="U9" s="327" t="s">
        <v>250</v>
      </c>
      <c r="V9" s="413" t="s">
        <v>248</v>
      </c>
      <c r="X9" s="1411" t="s">
        <v>249</v>
      </c>
      <c r="Y9" s="116" t="s">
        <v>250</v>
      </c>
      <c r="Z9" s="1385" t="s">
        <v>210</v>
      </c>
      <c r="AA9" s="413" t="s">
        <v>248</v>
      </c>
      <c r="AB9" s="116"/>
      <c r="AC9" s="116" t="s">
        <v>132</v>
      </c>
      <c r="AD9" s="116" t="s">
        <v>132</v>
      </c>
      <c r="AF9" s="413" t="s">
        <v>240</v>
      </c>
      <c r="AG9" s="444" t="s">
        <v>132</v>
      </c>
      <c r="AH9" s="116"/>
      <c r="AI9" s="116" t="s">
        <v>251</v>
      </c>
      <c r="AJ9" s="116" t="s">
        <v>251</v>
      </c>
      <c r="AK9" s="116" t="s">
        <v>251</v>
      </c>
      <c r="AL9" s="116" t="s">
        <v>447</v>
      </c>
      <c r="AM9" s="821" t="s">
        <v>447</v>
      </c>
      <c r="AN9" s="600" t="s">
        <v>372</v>
      </c>
      <c r="AQ9" s="824"/>
      <c r="AR9" s="680" t="s">
        <v>539</v>
      </c>
      <c r="AS9" s="680" t="s">
        <v>539</v>
      </c>
      <c r="AT9" s="680" t="s">
        <v>539</v>
      </c>
      <c r="AU9" s="680" t="s">
        <v>542</v>
      </c>
      <c r="AV9" s="681" t="s">
        <v>542</v>
      </c>
      <c r="AW9" s="818"/>
      <c r="AX9" s="681" t="s">
        <v>494</v>
      </c>
      <c r="AY9" s="680"/>
      <c r="AZ9" s="815"/>
      <c r="BA9" s="501" t="s">
        <v>421</v>
      </c>
      <c r="BB9" s="597" t="s">
        <v>458</v>
      </c>
      <c r="BC9" s="596"/>
      <c r="BD9" s="596"/>
    </row>
    <row r="10" spans="1:57" ht="12.75" customHeight="1">
      <c r="A10" s="120" t="s">
        <v>46</v>
      </c>
      <c r="B10" s="120" t="s">
        <v>178</v>
      </c>
      <c r="C10" s="120" t="s">
        <v>380</v>
      </c>
      <c r="D10" s="418" t="s">
        <v>392</v>
      </c>
      <c r="E10" s="418" t="s">
        <v>392</v>
      </c>
      <c r="F10" s="418" t="s">
        <v>392</v>
      </c>
      <c r="G10" s="418" t="s">
        <v>392</v>
      </c>
      <c r="H10" s="418" t="s">
        <v>392</v>
      </c>
      <c r="I10" s="418" t="s">
        <v>392</v>
      </c>
      <c r="J10" s="581" t="s">
        <v>451</v>
      </c>
      <c r="K10" s="414"/>
      <c r="L10" s="120" t="s">
        <v>252</v>
      </c>
      <c r="M10" s="120" t="s">
        <v>375</v>
      </c>
      <c r="N10" s="120" t="s">
        <v>92</v>
      </c>
      <c r="O10" s="120" t="s">
        <v>372</v>
      </c>
      <c r="P10" s="120" t="s">
        <v>202</v>
      </c>
      <c r="Q10" s="120" t="s">
        <v>372</v>
      </c>
      <c r="R10" s="415" t="s">
        <v>202</v>
      </c>
      <c r="S10" s="120"/>
      <c r="T10" s="120" t="s">
        <v>113</v>
      </c>
      <c r="U10" s="120" t="s">
        <v>254</v>
      </c>
      <c r="V10" s="415" t="s">
        <v>253</v>
      </c>
      <c r="W10" s="375"/>
      <c r="X10" s="1412" t="s">
        <v>113</v>
      </c>
      <c r="Y10" s="120" t="s">
        <v>254</v>
      </c>
      <c r="Z10" s="1386" t="s">
        <v>202</v>
      </c>
      <c r="AA10" s="415" t="s">
        <v>253</v>
      </c>
      <c r="AB10" s="120"/>
      <c r="AC10" s="120" t="s">
        <v>92</v>
      </c>
      <c r="AD10" s="120" t="s">
        <v>92</v>
      </c>
      <c r="AE10" s="401"/>
      <c r="AF10" s="415" t="s">
        <v>255</v>
      </c>
      <c r="AG10" s="415" t="s">
        <v>92</v>
      </c>
      <c r="AH10" s="120"/>
      <c r="AI10" s="120" t="s">
        <v>99</v>
      </c>
      <c r="AJ10" s="120" t="s">
        <v>92</v>
      </c>
      <c r="AK10" s="120" t="s">
        <v>99</v>
      </c>
      <c r="AL10" s="120" t="s">
        <v>178</v>
      </c>
      <c r="AM10" s="822" t="s">
        <v>178</v>
      </c>
      <c r="AN10" s="601" t="s">
        <v>400</v>
      </c>
      <c r="AO10" s="120" t="s">
        <v>457</v>
      </c>
      <c r="AP10" s="120"/>
      <c r="AQ10" s="816" t="s">
        <v>46</v>
      </c>
      <c r="AR10" s="678" t="s">
        <v>545</v>
      </c>
      <c r="AS10" s="678" t="s">
        <v>540</v>
      </c>
      <c r="AT10" s="678" t="s">
        <v>545</v>
      </c>
      <c r="AU10" s="678" t="s">
        <v>447</v>
      </c>
      <c r="AV10" s="502" t="s">
        <v>447</v>
      </c>
      <c r="AW10" s="819" t="s">
        <v>501</v>
      </c>
      <c r="AX10" s="502" t="s">
        <v>495</v>
      </c>
      <c r="AY10" s="680"/>
      <c r="AZ10" s="816" t="s">
        <v>46</v>
      </c>
      <c r="BA10" s="502" t="s">
        <v>420</v>
      </c>
      <c r="BB10" s="595" t="s">
        <v>423</v>
      </c>
      <c r="BC10" s="579" t="s">
        <v>422</v>
      </c>
      <c r="BD10" s="1392" t="s">
        <v>767</v>
      </c>
      <c r="BE10" s="417" t="s">
        <v>814</v>
      </c>
    </row>
    <row r="11" spans="1:57" s="173" customFormat="1" ht="18" customHeight="1">
      <c r="A11" s="1137" t="s">
        <v>5</v>
      </c>
      <c r="B11" s="1138">
        <v>42005</v>
      </c>
      <c r="C11" s="1139">
        <v>592.70000000000005</v>
      </c>
      <c r="D11" s="1140">
        <v>0.97858174885577121</v>
      </c>
      <c r="E11" s="1140">
        <v>1.0167727036296408</v>
      </c>
      <c r="F11" s="1140">
        <v>0.97858174885577121</v>
      </c>
      <c r="G11" s="1141">
        <f t="shared" ref="G11:G22" si="1">IF(E11="","--",E11*(1+P11))</f>
        <v>0.99745402226067759</v>
      </c>
      <c r="H11" s="1140">
        <v>1.0851144121723542</v>
      </c>
      <c r="I11" s="1140">
        <v>1.0606888401114924</v>
      </c>
      <c r="J11" s="1140">
        <v>0.99753491218733048</v>
      </c>
      <c r="K11" s="1140"/>
      <c r="L11" s="1142">
        <v>-3.7560955990986744E-2</v>
      </c>
      <c r="M11" s="1132">
        <v>-0.02</v>
      </c>
      <c r="N11" s="1132">
        <v>1E-3</v>
      </c>
      <c r="O11" s="1132">
        <v>0</v>
      </c>
      <c r="P11" s="1143">
        <f t="shared" ref="P11:P21" si="2">SUM(M11:O11)</f>
        <v>-1.9E-2</v>
      </c>
      <c r="Q11" s="1132">
        <v>0</v>
      </c>
      <c r="R11" s="1144">
        <f t="shared" ref="R11:R21" si="3">SUM(P11:Q11)</f>
        <v>-1.9E-2</v>
      </c>
      <c r="S11" s="1143"/>
      <c r="T11" s="1132">
        <v>0</v>
      </c>
      <c r="U11" s="1145">
        <f t="shared" ref="U11:U21" si="4">V11-T11</f>
        <v>-1.8662945006837739E-2</v>
      </c>
      <c r="V11" s="1146">
        <v>-1.8662945006837739E-2</v>
      </c>
      <c r="W11" s="1147"/>
      <c r="X11" s="1132">
        <v>-1.6358266645578601E-2</v>
      </c>
      <c r="Y11" s="1145">
        <f t="shared" ref="Y11:Y20" si="5">AA11-X11</f>
        <v>-4.0977668351979135E-3</v>
      </c>
      <c r="Z11" s="1240"/>
      <c r="AA11" s="1146">
        <v>-2.0456033480776514E-2</v>
      </c>
      <c r="AB11" s="1145"/>
      <c r="AC11" s="1163">
        <f>INDEX('Rate Chg History'!$B$5:$E$46,MATCH('Model Chg'!$A11,'Rate Chg History'!$B$5:$B$46,0),4)</f>
        <v>-4.6000000000000041E-2</v>
      </c>
      <c r="AD11" s="1143">
        <v>-1.2E-2</v>
      </c>
      <c r="AE11" s="1148"/>
      <c r="AF11" s="1144">
        <f t="shared" ref="AF11:AF22" si="6">IF(X11="","--",X11-AD11)</f>
        <v>-4.3582666455786005E-3</v>
      </c>
      <c r="AG11" s="1146"/>
      <c r="AH11" s="1143"/>
      <c r="AI11" s="1132">
        <v>-1.2999999999999999E-2</v>
      </c>
      <c r="AJ11" s="1145">
        <f>AK11-AI11</f>
        <v>-3.0000000000000009E-3</v>
      </c>
      <c r="AK11" s="1132">
        <v>-1.6E-2</v>
      </c>
      <c r="AL11" s="1149">
        <f t="shared" ref="AL11:AL31" si="7">IFERROR(DATEVALUE(LEFT($A$1,8))-VLOOKUP($A11,$AQ$11:$AV$31,6,0),DATEVALUE(LEFT($A$1,8))-MIN($AV$11:$AV$31))</f>
        <v>44212</v>
      </c>
      <c r="AM11" s="1150">
        <v>44214</v>
      </c>
      <c r="AN11" s="1141" t="str">
        <f t="shared" ref="AN11:AN22" si="8">IFERROR(IF($C11&gt;=VLOOKUP($A11,$AZ$11:$BA$24,2,0),"Yes","No"),"--")</f>
        <v>--</v>
      </c>
      <c r="AO11" s="1151" t="s">
        <v>537</v>
      </c>
      <c r="AP11" s="1152"/>
      <c r="AQ11" s="1153" t="str">
        <f t="shared" ref="AQ11:AQ21" si="9">$A11</f>
        <v>CA</v>
      </c>
      <c r="AR11" s="679">
        <v>45</v>
      </c>
      <c r="AS11" s="679"/>
      <c r="AT11" s="679"/>
      <c r="AU11" s="679" t="str">
        <f t="shared" ref="AU11:AU21" si="10">IF(MAX($AS11:$AT11)=0,"--",MAX($AS11:$AT11))</f>
        <v>--</v>
      </c>
      <c r="AV11" s="1154">
        <v>75</v>
      </c>
      <c r="AW11" s="1155" t="s">
        <v>503</v>
      </c>
      <c r="AX11" s="1154">
        <v>30</v>
      </c>
      <c r="AY11" s="679"/>
      <c r="AZ11" s="1156" t="s">
        <v>24</v>
      </c>
      <c r="BA11" s="1391">
        <v>15</v>
      </c>
      <c r="BB11" s="1157">
        <v>-0.03</v>
      </c>
      <c r="BC11" s="1158"/>
      <c r="BD11" s="1393"/>
      <c r="BE11" s="1513">
        <v>44287</v>
      </c>
    </row>
    <row r="12" spans="1:57" s="173" customFormat="1" ht="18" customHeight="1">
      <c r="A12" s="1159" t="s">
        <v>7</v>
      </c>
      <c r="B12" s="1160">
        <v>42005</v>
      </c>
      <c r="C12" s="1161">
        <v>40.200000000000003</v>
      </c>
      <c r="D12" s="831">
        <v>1.0042571933399913</v>
      </c>
      <c r="E12" s="831">
        <v>0.99830481238761037</v>
      </c>
      <c r="F12" s="831">
        <v>1.00157862191142</v>
      </c>
      <c r="G12" s="675">
        <f t="shared" si="1"/>
        <v>0.96436244876643162</v>
      </c>
      <c r="H12" s="831">
        <v>0.99334449492729293</v>
      </c>
      <c r="I12" s="831">
        <v>1.0902912508867113</v>
      </c>
      <c r="J12" s="831">
        <v>1.00025616866533</v>
      </c>
      <c r="K12" s="831"/>
      <c r="L12" s="1162">
        <v>2E-3</v>
      </c>
      <c r="M12" s="1133">
        <v>2E-3</v>
      </c>
      <c r="N12" s="1133">
        <v>1E-3</v>
      </c>
      <c r="O12" s="1133">
        <v>-3.6999999999999998E-2</v>
      </c>
      <c r="P12" s="1163">
        <f t="shared" si="2"/>
        <v>-3.3999999999999996E-2</v>
      </c>
      <c r="Q12" s="1133">
        <v>0</v>
      </c>
      <c r="R12" s="1164">
        <f t="shared" si="3"/>
        <v>-3.3999999999999996E-2</v>
      </c>
      <c r="S12" s="1163"/>
      <c r="T12" s="1133">
        <v>-2.0135291137202138E-5</v>
      </c>
      <c r="U12" s="1165">
        <f t="shared" si="4"/>
        <v>-3.4035926521526982E-2</v>
      </c>
      <c r="V12" s="1166">
        <v>-3.4056061812664185E-2</v>
      </c>
      <c r="W12" s="1167"/>
      <c r="X12" s="1133">
        <v>-7.7897312674189978E-2</v>
      </c>
      <c r="Y12" s="1165">
        <f t="shared" si="5"/>
        <v>6.0427074059807184E-2</v>
      </c>
      <c r="Z12" s="1241"/>
      <c r="AA12" s="1515">
        <v>-1.7470238614382794E-2</v>
      </c>
      <c r="AB12" s="1165"/>
      <c r="AC12" s="1163">
        <f>INDEX('Rate Chg History'!$B$5:$E$46,MATCH('Model Chg'!$A12,'Rate Chg History'!$B$5:$B$46,0),4)</f>
        <v>-6.6000000000000059E-2</v>
      </c>
      <c r="AD12" s="1163">
        <f t="shared" ref="AD12:AD22" si="11">AC12</f>
        <v>-6.6000000000000059E-2</v>
      </c>
      <c r="AE12" s="1168"/>
      <c r="AF12" s="1164">
        <f t="shared" si="6"/>
        <v>-1.1897312674189919E-2</v>
      </c>
      <c r="AG12" s="1166"/>
      <c r="AH12" s="1163"/>
      <c r="AI12" s="1133">
        <v>1.2999999999999999E-2</v>
      </c>
      <c r="AJ12" s="1165">
        <f t="shared" ref="AJ12:AJ21" si="12">AK12-AI12</f>
        <v>-1.7000000000000001E-2</v>
      </c>
      <c r="AK12" s="1133">
        <v>-4.0000000000000001E-3</v>
      </c>
      <c r="AL12" s="832">
        <f t="shared" si="7"/>
        <v>44212</v>
      </c>
      <c r="AM12" s="820">
        <v>44214</v>
      </c>
      <c r="AN12" s="675" t="str">
        <f t="shared" si="8"/>
        <v>--</v>
      </c>
      <c r="AO12" s="1169" t="s">
        <v>537</v>
      </c>
      <c r="AP12" s="833"/>
      <c r="AQ12" s="1153" t="str">
        <f t="shared" si="9"/>
        <v>FL</v>
      </c>
      <c r="AR12" s="679">
        <v>60</v>
      </c>
      <c r="AS12" s="679"/>
      <c r="AT12" s="679"/>
      <c r="AU12" s="679" t="str">
        <f t="shared" si="10"/>
        <v>--</v>
      </c>
      <c r="AV12" s="1154">
        <v>75</v>
      </c>
      <c r="AW12" s="1170" t="s">
        <v>503</v>
      </c>
      <c r="AX12" s="1154">
        <v>30</v>
      </c>
      <c r="AY12" s="679"/>
      <c r="AZ12" s="1156" t="s">
        <v>25</v>
      </c>
      <c r="BA12" s="1391">
        <v>7</v>
      </c>
      <c r="BB12" s="1171"/>
      <c r="BC12" s="1171">
        <v>-0.03</v>
      </c>
      <c r="BD12" s="1393"/>
      <c r="BE12" s="734" t="str">
        <f t="shared" ref="BE12:BE24" si="13">IF(VLOOKUP(AZ12,$A$11:$C$31,3,0)&gt;=BA12,"Yes","No")</f>
        <v>No</v>
      </c>
    </row>
    <row r="13" spans="1:57" s="173" customFormat="1" ht="18" customHeight="1">
      <c r="A13" s="1159" t="s">
        <v>23</v>
      </c>
      <c r="B13" s="1160">
        <v>42005</v>
      </c>
      <c r="C13" s="1161">
        <v>6.1</v>
      </c>
      <c r="D13" s="831">
        <v>0.95482783777894098</v>
      </c>
      <c r="E13" s="831">
        <v>0.99201376742718228</v>
      </c>
      <c r="F13" s="831">
        <v>0.98271728501512201</v>
      </c>
      <c r="G13" s="675">
        <f t="shared" si="1"/>
        <v>0.95927731310208519</v>
      </c>
      <c r="H13" s="834" t="s">
        <v>133</v>
      </c>
      <c r="I13" s="834" t="s">
        <v>133</v>
      </c>
      <c r="J13" s="831">
        <v>0.96252806227715826</v>
      </c>
      <c r="K13" s="831"/>
      <c r="L13" s="1162">
        <v>-9.3713239849190222E-3</v>
      </c>
      <c r="M13" s="1133">
        <v>-8.9999999999999993E-3</v>
      </c>
      <c r="N13" s="1133">
        <v>1E-3</v>
      </c>
      <c r="O13" s="1133">
        <v>-2.5000000000000001E-2</v>
      </c>
      <c r="P13" s="1163">
        <f t="shared" si="2"/>
        <v>-3.3000000000000002E-2</v>
      </c>
      <c r="Q13" s="1133">
        <v>0</v>
      </c>
      <c r="R13" s="1164">
        <f t="shared" si="3"/>
        <v>-3.3000000000000002E-2</v>
      </c>
      <c r="S13" s="1163"/>
      <c r="T13" s="1133">
        <v>0</v>
      </c>
      <c r="U13" s="1165">
        <f t="shared" si="4"/>
        <v>-3.3241890074794611E-2</v>
      </c>
      <c r="V13" s="1166">
        <v>-3.3241890074794611E-2</v>
      </c>
      <c r="W13" s="1167"/>
      <c r="X13" s="1133">
        <v>-9.3908594513064658E-3</v>
      </c>
      <c r="Y13" s="1165">
        <f t="shared" si="5"/>
        <v>-5.0474818169362501E-2</v>
      </c>
      <c r="Z13" s="1241"/>
      <c r="AA13" s="1166">
        <v>-5.9865677620668967E-2</v>
      </c>
      <c r="AB13" s="1165"/>
      <c r="AC13" s="1163">
        <f>INDEX('Rate Chg History'!$B$5:$E$46,MATCH('Model Chg'!$A13,'Rate Chg History'!$B$5:$B$46,0),4)</f>
        <v>0</v>
      </c>
      <c r="AD13" s="1163">
        <f t="shared" si="11"/>
        <v>0</v>
      </c>
      <c r="AE13" s="1168"/>
      <c r="AF13" s="1164">
        <f t="shared" si="6"/>
        <v>-9.3908594513064658E-3</v>
      </c>
      <c r="AG13" s="1166"/>
      <c r="AH13" s="1163"/>
      <c r="AI13" s="1133">
        <v>-1.9E-2</v>
      </c>
      <c r="AJ13" s="1163">
        <f t="shared" si="12"/>
        <v>-1.4000000000000002E-2</v>
      </c>
      <c r="AK13" s="1133">
        <v>-3.3000000000000002E-2</v>
      </c>
      <c r="AL13" s="832">
        <f t="shared" si="7"/>
        <v>44212</v>
      </c>
      <c r="AM13" s="820">
        <v>44214</v>
      </c>
      <c r="AN13" s="675" t="str">
        <f t="shared" si="8"/>
        <v>No</v>
      </c>
      <c r="AO13" s="1169" t="s">
        <v>537</v>
      </c>
      <c r="AP13" s="833"/>
      <c r="AQ13" s="1153" t="str">
        <f t="shared" si="9"/>
        <v>IN</v>
      </c>
      <c r="AR13" s="679">
        <v>45</v>
      </c>
      <c r="AS13" s="679"/>
      <c r="AT13" s="679"/>
      <c r="AU13" s="679" t="str">
        <f t="shared" si="10"/>
        <v>--</v>
      </c>
      <c r="AV13" s="1154">
        <v>75</v>
      </c>
      <c r="AW13" s="1156" t="s">
        <v>503</v>
      </c>
      <c r="AX13" s="1154">
        <v>30</v>
      </c>
      <c r="AY13" s="679"/>
      <c r="AZ13" s="1156" t="s">
        <v>23</v>
      </c>
      <c r="BA13" s="1391">
        <v>8</v>
      </c>
      <c r="BB13" s="1171"/>
      <c r="BC13" s="1171">
        <v>-0.03</v>
      </c>
      <c r="BD13" s="1393"/>
      <c r="BE13" s="734" t="str">
        <f t="shared" si="13"/>
        <v>No</v>
      </c>
    </row>
    <row r="14" spans="1:57" s="173" customFormat="1" ht="18" customHeight="1">
      <c r="A14" s="1159" t="s">
        <v>18</v>
      </c>
      <c r="B14" s="1160">
        <v>42095</v>
      </c>
      <c r="C14" s="1161">
        <v>7.3</v>
      </c>
      <c r="D14" s="831">
        <v>1.4349891002088579</v>
      </c>
      <c r="E14" s="1172">
        <v>1.4588727969897508</v>
      </c>
      <c r="F14" s="1172">
        <v>1.4529018727945275</v>
      </c>
      <c r="G14" s="1173">
        <f t="shared" si="1"/>
        <v>1.4544961785987816</v>
      </c>
      <c r="H14" s="1174" t="s">
        <v>133</v>
      </c>
      <c r="I14" s="1174" t="s">
        <v>133</v>
      </c>
      <c r="J14" s="831">
        <v>1.439307021272676</v>
      </c>
      <c r="K14" s="831"/>
      <c r="L14" s="1162">
        <v>-4.092834006874102E-3</v>
      </c>
      <c r="M14" s="1133">
        <v>-4.0000000000000001E-3</v>
      </c>
      <c r="N14" s="1133">
        <v>1E-3</v>
      </c>
      <c r="O14" s="1133">
        <v>0</v>
      </c>
      <c r="P14" s="1163">
        <f t="shared" si="2"/>
        <v>-3.0000000000000001E-3</v>
      </c>
      <c r="Q14" s="1133">
        <v>0</v>
      </c>
      <c r="R14" s="1164">
        <f t="shared" si="3"/>
        <v>-3.0000000000000001E-3</v>
      </c>
      <c r="S14" s="1163"/>
      <c r="T14" s="1133">
        <v>-4.2758172599665079E-2</v>
      </c>
      <c r="U14" s="1165">
        <f t="shared" si="4"/>
        <v>3.9833471401191201E-2</v>
      </c>
      <c r="V14" s="1166">
        <v>-2.924701198473878E-3</v>
      </c>
      <c r="W14" s="1167"/>
      <c r="X14" s="1133">
        <v>-4.5677481511426254E-2</v>
      </c>
      <c r="Y14" s="1165">
        <f t="shared" si="5"/>
        <v>1.6729627088078347E-2</v>
      </c>
      <c r="Z14" s="1241"/>
      <c r="AA14" s="1515">
        <f>YoYPsEapChg</f>
        <v>-2.8947854423347907E-2</v>
      </c>
      <c r="AB14" s="1165"/>
      <c r="AC14" s="1163">
        <f>INDEX('Rate Chg History'!$B$5:$E$46,MATCH('Model Chg'!$A14,'Rate Chg History'!$B$5:$B$46,0),4)</f>
        <v>-3.9000000000000035E-2</v>
      </c>
      <c r="AD14" s="1163">
        <f t="shared" si="11"/>
        <v>-3.9000000000000035E-2</v>
      </c>
      <c r="AE14" s="1175"/>
      <c r="AF14" s="1164">
        <f t="shared" si="6"/>
        <v>-6.6774815114262198E-3</v>
      </c>
      <c r="AG14" s="1166"/>
      <c r="AH14" s="1163"/>
      <c r="AI14" s="1133">
        <v>-0.02</v>
      </c>
      <c r="AJ14" s="1163">
        <f t="shared" si="12"/>
        <v>-8.0000000000000002E-3</v>
      </c>
      <c r="AK14" s="1133">
        <v>-2.8000000000000001E-2</v>
      </c>
      <c r="AL14" s="832">
        <f t="shared" si="7"/>
        <v>44212</v>
      </c>
      <c r="AM14" s="820">
        <v>44214</v>
      </c>
      <c r="AN14" s="675" t="str">
        <f t="shared" si="8"/>
        <v>No</v>
      </c>
      <c r="AO14" s="1169" t="s">
        <v>537</v>
      </c>
      <c r="AP14" s="833"/>
      <c r="AQ14" s="1153" t="str">
        <f t="shared" si="9"/>
        <v>NC</v>
      </c>
      <c r="AR14" s="679">
        <v>60</v>
      </c>
      <c r="AS14" s="679"/>
      <c r="AT14" s="679"/>
      <c r="AU14" s="679" t="str">
        <f t="shared" si="10"/>
        <v>--</v>
      </c>
      <c r="AV14" s="1154">
        <v>75</v>
      </c>
      <c r="AW14" s="1156" t="s">
        <v>497</v>
      </c>
      <c r="AX14" s="1154">
        <v>60</v>
      </c>
      <c r="AY14" s="679"/>
      <c r="AZ14" s="1156" t="s">
        <v>26</v>
      </c>
      <c r="BA14" s="1391">
        <v>5</v>
      </c>
      <c r="BB14" s="1171"/>
      <c r="BC14" s="1171">
        <v>-0.03</v>
      </c>
      <c r="BD14" s="1393"/>
      <c r="BE14" s="734" t="str">
        <f t="shared" si="13"/>
        <v>No</v>
      </c>
    </row>
    <row r="15" spans="1:57" s="173" customFormat="1" ht="18" customHeight="1">
      <c r="A15" s="1159" t="s">
        <v>22</v>
      </c>
      <c r="B15" s="1160">
        <v>42005</v>
      </c>
      <c r="C15" s="1161">
        <v>30.9</v>
      </c>
      <c r="D15" s="1172">
        <v>1.0034906269578345</v>
      </c>
      <c r="E15" s="1172">
        <v>1.0185357623640532</v>
      </c>
      <c r="F15" s="1172">
        <v>1.0125177082015657</v>
      </c>
      <c r="G15" s="1173">
        <f t="shared" si="1"/>
        <v>1.013443083552233</v>
      </c>
      <c r="H15" s="1174" t="s">
        <v>133</v>
      </c>
      <c r="I15" s="1174" t="s">
        <v>133</v>
      </c>
      <c r="J15" s="831">
        <v>1.0085332934249593</v>
      </c>
      <c r="K15" s="831"/>
      <c r="L15" s="1162">
        <v>-5.908534962502765E-3</v>
      </c>
      <c r="M15" s="1133">
        <v>-6.0000000000000001E-3</v>
      </c>
      <c r="N15" s="1133">
        <v>1E-3</v>
      </c>
      <c r="O15" s="1133">
        <v>0</v>
      </c>
      <c r="P15" s="1163">
        <f t="shared" si="2"/>
        <v>-5.0000000000000001E-3</v>
      </c>
      <c r="Q15" s="1133">
        <v>0</v>
      </c>
      <c r="R15" s="1164">
        <f t="shared" si="3"/>
        <v>-5.0000000000000001E-3</v>
      </c>
      <c r="S15" s="1163"/>
      <c r="T15" s="1133">
        <v>0</v>
      </c>
      <c r="U15" s="1165">
        <f t="shared" si="4"/>
        <v>-4.6239837224318903E-3</v>
      </c>
      <c r="V15" s="1329">
        <v>-4.6239837224318903E-3</v>
      </c>
      <c r="W15" s="1176"/>
      <c r="X15" s="835">
        <v>0</v>
      </c>
      <c r="Y15" s="598">
        <f t="shared" si="5"/>
        <v>-5.6341464136873132E-2</v>
      </c>
      <c r="Z15" s="1242"/>
      <c r="AA15" s="1517">
        <v>-5.6341464136873132E-2</v>
      </c>
      <c r="AB15" s="1165"/>
      <c r="AC15" s="1163">
        <f>INDEX('Rate Chg History'!$B$5:$E$46,MATCH('Model Chg'!$A15,'Rate Chg History'!$B$5:$B$46,0),4)</f>
        <v>0</v>
      </c>
      <c r="AD15" s="1163">
        <f t="shared" si="11"/>
        <v>0</v>
      </c>
      <c r="AE15" s="1168"/>
      <c r="AF15" s="1164">
        <f t="shared" si="6"/>
        <v>0</v>
      </c>
      <c r="AG15" s="1166"/>
      <c r="AH15" s="1163"/>
      <c r="AI15" s="1133">
        <v>-4.3999999999999997E-2</v>
      </c>
      <c r="AJ15" s="1163">
        <f t="shared" si="12"/>
        <v>-1.0000000000000009E-3</v>
      </c>
      <c r="AK15" s="1133">
        <v>-4.4999999999999998E-2</v>
      </c>
      <c r="AL15" s="832">
        <f t="shared" si="7"/>
        <v>44212</v>
      </c>
      <c r="AM15" s="820">
        <v>44214</v>
      </c>
      <c r="AN15" s="675" t="str">
        <f t="shared" si="8"/>
        <v>--</v>
      </c>
      <c r="AO15" s="1169" t="s">
        <v>537</v>
      </c>
      <c r="AP15" s="833"/>
      <c r="AQ15" s="1153" t="str">
        <f t="shared" si="9"/>
        <v>NJ</v>
      </c>
      <c r="AR15" s="679">
        <v>45</v>
      </c>
      <c r="AS15" s="679"/>
      <c r="AT15" s="679">
        <v>45</v>
      </c>
      <c r="AU15" s="679">
        <f t="shared" si="10"/>
        <v>45</v>
      </c>
      <c r="AV15" s="1154">
        <v>75</v>
      </c>
      <c r="AW15" s="1156" t="s">
        <v>503</v>
      </c>
      <c r="AX15" s="1154">
        <v>30</v>
      </c>
      <c r="AY15" s="679"/>
      <c r="AZ15" s="1156" t="s">
        <v>32</v>
      </c>
      <c r="BA15" s="1391">
        <v>9</v>
      </c>
      <c r="BB15" s="1171"/>
      <c r="BC15" s="1171">
        <v>-0.03</v>
      </c>
      <c r="BD15" s="1393"/>
      <c r="BE15" s="734" t="str">
        <f t="shared" si="13"/>
        <v>No</v>
      </c>
    </row>
    <row r="16" spans="1:57" s="173" customFormat="1" ht="18" customHeight="1">
      <c r="A16" s="1159" t="s">
        <v>21</v>
      </c>
      <c r="B16" s="1160">
        <v>42095</v>
      </c>
      <c r="C16" s="1161">
        <v>17.399999999999999</v>
      </c>
      <c r="D16" s="831">
        <v>1.1877613655443342</v>
      </c>
      <c r="E16" s="1172">
        <v>1.182810870494829</v>
      </c>
      <c r="F16" s="1172">
        <v>1.184791068514631</v>
      </c>
      <c r="G16" s="1173">
        <f t="shared" si="1"/>
        <v>1.1603374639554274</v>
      </c>
      <c r="H16" s="1174" t="s">
        <v>133</v>
      </c>
      <c r="I16" s="1174" t="s">
        <v>133</v>
      </c>
      <c r="J16" s="831">
        <v>1.1842087393263552</v>
      </c>
      <c r="K16" s="831"/>
      <c r="L16" s="1162">
        <v>1.6741459426845573E-3</v>
      </c>
      <c r="M16" s="1133">
        <v>2E-3</v>
      </c>
      <c r="N16" s="1133">
        <v>1E-3</v>
      </c>
      <c r="O16" s="1133">
        <v>-2.1999999999999999E-2</v>
      </c>
      <c r="P16" s="1163">
        <f t="shared" si="2"/>
        <v>-1.9E-2</v>
      </c>
      <c r="Q16" s="1133">
        <v>0</v>
      </c>
      <c r="R16" s="1164">
        <f t="shared" si="3"/>
        <v>-1.9E-2</v>
      </c>
      <c r="S16" s="1163"/>
      <c r="T16" s="1133">
        <v>-4.7331330749665224E-2</v>
      </c>
      <c r="U16" s="1165">
        <f t="shared" si="4"/>
        <v>2.7940204295764937E-2</v>
      </c>
      <c r="V16" s="1166">
        <v>-1.9391126453900287E-2</v>
      </c>
      <c r="W16" s="1167"/>
      <c r="X16" s="835">
        <v>-4.6543502636129608E-2</v>
      </c>
      <c r="Y16" s="1165">
        <f t="shared" si="5"/>
        <v>1.720552162818656E-2</v>
      </c>
      <c r="Z16" s="1241"/>
      <c r="AA16" s="1166">
        <v>-2.9337981007943048E-2</v>
      </c>
      <c r="AB16" s="1167"/>
      <c r="AC16" s="1163">
        <f>INDEX('Rate Chg History'!$B$5:$E$46,MATCH('Model Chg'!$A16,'Rate Chg History'!$B$5:$B$46,0),4)</f>
        <v>-3.0200000000000005E-2</v>
      </c>
      <c r="AD16" s="1163">
        <f t="shared" si="11"/>
        <v>-3.0200000000000005E-2</v>
      </c>
      <c r="AE16" s="1168"/>
      <c r="AF16" s="1164">
        <f t="shared" si="6"/>
        <v>-1.6343502636129603E-2</v>
      </c>
      <c r="AG16" s="1166"/>
      <c r="AH16" s="1163"/>
      <c r="AI16" s="1133">
        <v>-4.0000000000000001E-3</v>
      </c>
      <c r="AJ16" s="1163">
        <f t="shared" si="12"/>
        <v>2.1999999999999999E-2</v>
      </c>
      <c r="AK16" s="1133">
        <v>1.7999999999999999E-2</v>
      </c>
      <c r="AL16" s="832">
        <f t="shared" si="7"/>
        <v>44212</v>
      </c>
      <c r="AM16" s="820">
        <v>44214</v>
      </c>
      <c r="AN16" s="675" t="str">
        <f t="shared" si="8"/>
        <v>--</v>
      </c>
      <c r="AO16" s="1169" t="s">
        <v>537</v>
      </c>
      <c r="AP16" s="833"/>
      <c r="AQ16" s="1153" t="str">
        <f t="shared" si="9"/>
        <v>PA</v>
      </c>
      <c r="AR16" s="679">
        <v>75</v>
      </c>
      <c r="AS16" s="679"/>
      <c r="AT16" s="679"/>
      <c r="AU16" s="679" t="str">
        <f t="shared" si="10"/>
        <v>--</v>
      </c>
      <c r="AV16" s="1154">
        <v>75</v>
      </c>
      <c r="AW16" s="1156" t="s">
        <v>503</v>
      </c>
      <c r="AX16" s="1154">
        <v>30</v>
      </c>
      <c r="AY16" s="679"/>
      <c r="AZ16" s="1156" t="s">
        <v>27</v>
      </c>
      <c r="BA16" s="1391">
        <v>10</v>
      </c>
      <c r="BB16" s="1171"/>
      <c r="BC16" s="1171">
        <v>-0.03</v>
      </c>
      <c r="BD16" s="1393"/>
      <c r="BE16" s="734" t="str">
        <f t="shared" si="13"/>
        <v>No</v>
      </c>
    </row>
    <row r="17" spans="1:59" s="173" customFormat="1" ht="18" customHeight="1">
      <c r="A17" s="1159" t="s">
        <v>19</v>
      </c>
      <c r="B17" s="1160">
        <v>42095</v>
      </c>
      <c r="C17" s="1161">
        <v>9.6</v>
      </c>
      <c r="D17" s="1172">
        <v>1.237075855400213</v>
      </c>
      <c r="E17" s="1172">
        <v>1.200369506193864</v>
      </c>
      <c r="F17" s="1172">
        <v>1.207710776035134</v>
      </c>
      <c r="G17" s="1173">
        <f t="shared" si="1"/>
        <v>1.136749922365589</v>
      </c>
      <c r="H17" s="1174" t="s">
        <v>133</v>
      </c>
      <c r="I17" s="1174" t="s">
        <v>133</v>
      </c>
      <c r="J17" s="831">
        <v>1.2284765197618801</v>
      </c>
      <c r="K17" s="831"/>
      <c r="L17" s="1162">
        <v>6.1158416665778592E-3</v>
      </c>
      <c r="M17" s="1133">
        <v>6.0000000000000001E-3</v>
      </c>
      <c r="N17" s="1133">
        <v>1E-3</v>
      </c>
      <c r="O17" s="1133">
        <v>-0.06</v>
      </c>
      <c r="P17" s="1163">
        <f t="shared" si="2"/>
        <v>-5.2999999999999999E-2</v>
      </c>
      <c r="Q17" s="1133">
        <v>0</v>
      </c>
      <c r="R17" s="1164">
        <f t="shared" si="3"/>
        <v>-5.2999999999999999E-2</v>
      </c>
      <c r="S17" s="1163"/>
      <c r="T17" s="1133">
        <v>-6.2061680712619638E-2</v>
      </c>
      <c r="U17" s="1165">
        <f t="shared" si="4"/>
        <v>8.491024993625973E-3</v>
      </c>
      <c r="V17" s="1512">
        <v>-5.3570655718993665E-2</v>
      </c>
      <c r="W17" s="1167"/>
      <c r="X17" s="835">
        <v>-6.4562453234103478E-2</v>
      </c>
      <c r="Y17" s="1165">
        <f t="shared" si="5"/>
        <v>3.974520942204407E-2</v>
      </c>
      <c r="Z17" s="1241"/>
      <c r="AA17" s="1515">
        <v>-2.4817243812059409E-2</v>
      </c>
      <c r="AB17" s="1165"/>
      <c r="AC17" s="1163">
        <f>INDEX('Rate Chg History'!$B$5:$E$46,MATCH('Model Chg'!$A17,'Rate Chg History'!$B$5:$B$46,0),4)</f>
        <v>-6.6000000000000059E-2</v>
      </c>
      <c r="AD17" s="1163">
        <f t="shared" si="11"/>
        <v>-6.6000000000000059E-2</v>
      </c>
      <c r="AE17" s="1168"/>
      <c r="AF17" s="1164">
        <f t="shared" si="6"/>
        <v>1.4375467658965801E-3</v>
      </c>
      <c r="AG17" s="1166"/>
      <c r="AH17" s="1163"/>
      <c r="AI17" s="1133">
        <v>1.6E-2</v>
      </c>
      <c r="AJ17" s="1163">
        <f t="shared" si="12"/>
        <v>-0.01</v>
      </c>
      <c r="AK17" s="1133">
        <v>6.0000000000000001E-3</v>
      </c>
      <c r="AL17" s="832">
        <f t="shared" si="7"/>
        <v>44212</v>
      </c>
      <c r="AM17" s="820">
        <v>44214</v>
      </c>
      <c r="AN17" s="675" t="str">
        <f t="shared" si="8"/>
        <v>No</v>
      </c>
      <c r="AO17" s="1169" t="s">
        <v>537</v>
      </c>
      <c r="AP17" s="833"/>
      <c r="AQ17" s="1153" t="str">
        <f t="shared" si="9"/>
        <v>SC</v>
      </c>
      <c r="AR17" s="679">
        <v>45</v>
      </c>
      <c r="AS17" s="679"/>
      <c r="AT17" s="679"/>
      <c r="AU17" s="679" t="str">
        <f t="shared" si="10"/>
        <v>--</v>
      </c>
      <c r="AV17" s="1154">
        <v>75</v>
      </c>
      <c r="AW17" s="1156" t="s">
        <v>503</v>
      </c>
      <c r="AX17" s="1154">
        <v>30</v>
      </c>
      <c r="AY17" s="679"/>
      <c r="AZ17" s="1156" t="s">
        <v>63</v>
      </c>
      <c r="BA17" s="1391">
        <v>9</v>
      </c>
      <c r="BB17" s="1171"/>
      <c r="BC17" s="1171">
        <v>-0.03</v>
      </c>
      <c r="BD17" s="1393"/>
      <c r="BE17" s="734" t="str">
        <f t="shared" si="13"/>
        <v>No</v>
      </c>
    </row>
    <row r="18" spans="1:59" s="173" customFormat="1" ht="18" customHeight="1">
      <c r="A18" s="1159" t="s">
        <v>20</v>
      </c>
      <c r="B18" s="1160">
        <v>42186</v>
      </c>
      <c r="C18" s="1161">
        <v>9</v>
      </c>
      <c r="D18" s="831">
        <v>1.1028133089365091</v>
      </c>
      <c r="E18" s="1172">
        <v>1.1047974359206365</v>
      </c>
      <c r="F18" s="1172">
        <v>1.1043014041746047</v>
      </c>
      <c r="G18" s="1173">
        <f t="shared" si="1"/>
        <v>1.0617103359197317</v>
      </c>
      <c r="H18" s="1174" t="s">
        <v>133</v>
      </c>
      <c r="I18" s="1174" t="s">
        <v>133</v>
      </c>
      <c r="J18" s="831">
        <v>1.10171159733917</v>
      </c>
      <c r="K18" s="831"/>
      <c r="L18" s="1162">
        <v>-4.4897981286362576E-4</v>
      </c>
      <c r="M18" s="1133">
        <v>0</v>
      </c>
      <c r="N18" s="1133">
        <v>1E-3</v>
      </c>
      <c r="O18" s="1133">
        <v>-0.04</v>
      </c>
      <c r="P18" s="1163">
        <f t="shared" si="2"/>
        <v>-3.9E-2</v>
      </c>
      <c r="Q18" s="1133">
        <v>0</v>
      </c>
      <c r="R18" s="1164">
        <f t="shared" si="3"/>
        <v>-3.9E-2</v>
      </c>
      <c r="S18" s="1163"/>
      <c r="T18" s="1133">
        <v>0</v>
      </c>
      <c r="U18" s="1165">
        <f t="shared" si="4"/>
        <v>-3.8814024471821695E-2</v>
      </c>
      <c r="V18" s="1166">
        <v>-3.8814024471821695E-2</v>
      </c>
      <c r="W18" s="1167"/>
      <c r="X18" s="835">
        <v>-6.9069106805324743E-2</v>
      </c>
      <c r="Y18" s="1165">
        <f t="shared" si="5"/>
        <v>1.0975909981891352E-2</v>
      </c>
      <c r="Z18" s="1241"/>
      <c r="AA18" s="1515">
        <v>-5.8093196823433391E-2</v>
      </c>
      <c r="AB18" s="1165"/>
      <c r="AC18" s="1163">
        <f>INDEX('Rate Chg History'!$B$5:$E$46,MATCH('Model Chg'!$A18,'Rate Chg History'!$B$5:$B$46,0),4)</f>
        <v>-6.6999999999999948E-2</v>
      </c>
      <c r="AD18" s="1163">
        <f t="shared" si="11"/>
        <v>-6.6999999999999948E-2</v>
      </c>
      <c r="AE18" s="1168"/>
      <c r="AF18" s="1164">
        <f t="shared" si="6"/>
        <v>-2.0691068053247941E-3</v>
      </c>
      <c r="AG18" s="1166">
        <v>-4.1000000000000002E-2</v>
      </c>
      <c r="AH18" s="1163"/>
      <c r="AI18" s="1133">
        <v>6.0000000000000001E-3</v>
      </c>
      <c r="AJ18" s="1163">
        <f t="shared" si="12"/>
        <v>-2.3E-2</v>
      </c>
      <c r="AK18" s="1133">
        <v>-1.7000000000000001E-2</v>
      </c>
      <c r="AL18" s="832">
        <f t="shared" si="7"/>
        <v>44212</v>
      </c>
      <c r="AM18" s="820">
        <v>44214</v>
      </c>
      <c r="AN18" s="675" t="str">
        <f t="shared" si="8"/>
        <v>No</v>
      </c>
      <c r="AO18" s="1169" t="s">
        <v>537</v>
      </c>
      <c r="AP18" s="833"/>
      <c r="AQ18" s="1153" t="str">
        <f t="shared" si="9"/>
        <v>TX</v>
      </c>
      <c r="AR18" s="679">
        <v>45</v>
      </c>
      <c r="AS18" s="679"/>
      <c r="AT18" s="679">
        <v>45</v>
      </c>
      <c r="AU18" s="679">
        <f t="shared" si="10"/>
        <v>45</v>
      </c>
      <c r="AV18" s="1154">
        <v>75</v>
      </c>
      <c r="AW18" s="1156" t="s">
        <v>497</v>
      </c>
      <c r="AX18" s="1154">
        <v>30</v>
      </c>
      <c r="AY18" s="679"/>
      <c r="AZ18" s="1156" t="s">
        <v>28</v>
      </c>
      <c r="BA18" s="1391">
        <v>9</v>
      </c>
      <c r="BB18" s="1171"/>
      <c r="BC18" s="1171">
        <v>-0.03</v>
      </c>
      <c r="BD18" s="1393"/>
      <c r="BE18" s="734" t="str">
        <f t="shared" si="13"/>
        <v>No</v>
      </c>
    </row>
    <row r="19" spans="1:59" s="173" customFormat="1" ht="18" customHeight="1">
      <c r="A19" s="1159" t="s">
        <v>6</v>
      </c>
      <c r="B19" s="1160">
        <v>42005</v>
      </c>
      <c r="C19" s="1161">
        <v>23.3</v>
      </c>
      <c r="D19" s="831">
        <v>1.0889863297963125</v>
      </c>
      <c r="E19" s="831">
        <v>1.0752338740006346</v>
      </c>
      <c r="F19" s="831">
        <v>1.0821101018984736</v>
      </c>
      <c r="G19" s="675">
        <f t="shared" si="1"/>
        <v>1.0440520916546161</v>
      </c>
      <c r="H19" s="1174" t="s">
        <v>133</v>
      </c>
      <c r="I19" s="1174" t="s">
        <v>133</v>
      </c>
      <c r="J19" s="831">
        <v>1.0814164148920682</v>
      </c>
      <c r="K19" s="831"/>
      <c r="L19" s="1162">
        <v>6.3950997676947008E-3</v>
      </c>
      <c r="M19" s="1133">
        <v>6.0000000000000001E-3</v>
      </c>
      <c r="N19" s="1133">
        <v>1E-3</v>
      </c>
      <c r="O19" s="1133">
        <v>-3.5999999999999997E-2</v>
      </c>
      <c r="P19" s="1163">
        <f t="shared" si="2"/>
        <v>-2.8999999999999998E-2</v>
      </c>
      <c r="Q19" s="1133">
        <v>0</v>
      </c>
      <c r="R19" s="1164">
        <f t="shared" si="3"/>
        <v>-2.8999999999999998E-2</v>
      </c>
      <c r="S19" s="1133"/>
      <c r="T19" s="1133">
        <v>0</v>
      </c>
      <c r="U19" s="1165">
        <f t="shared" si="4"/>
        <v>-2.8734008713326653E-2</v>
      </c>
      <c r="V19" s="1166">
        <v>-2.8734008713326653E-2</v>
      </c>
      <c r="W19" s="1167"/>
      <c r="X19" s="835">
        <v>-4.6551425573744254E-3</v>
      </c>
      <c r="Y19" s="1165">
        <f t="shared" si="5"/>
        <v>-5.2464924087582965E-2</v>
      </c>
      <c r="Z19" s="1241"/>
      <c r="AA19" s="1166">
        <v>-5.712006664495739E-2</v>
      </c>
      <c r="AB19" s="1165"/>
      <c r="AC19" s="1163">
        <f>INDEX('Rate Chg History'!$B$5:$E$46,MATCH('Model Chg'!$A19,'Rate Chg History'!$B$5:$B$46,0),4)</f>
        <v>-4.0000000000000036E-3</v>
      </c>
      <c r="AD19" s="1163">
        <f t="shared" si="11"/>
        <v>-4.0000000000000036E-3</v>
      </c>
      <c r="AE19" s="1168"/>
      <c r="AF19" s="1164">
        <f t="shared" si="6"/>
        <v>-6.5514255737442184E-4</v>
      </c>
      <c r="AG19" s="1166"/>
      <c r="AH19" s="1163"/>
      <c r="AI19" s="1133">
        <v>3.5000000000000003E-2</v>
      </c>
      <c r="AJ19" s="1165">
        <f t="shared" si="12"/>
        <v>-0.04</v>
      </c>
      <c r="AK19" s="1133">
        <v>-5.0000000000000001E-3</v>
      </c>
      <c r="AL19" s="832">
        <f t="shared" si="7"/>
        <v>44212</v>
      </c>
      <c r="AM19" s="820">
        <v>44214</v>
      </c>
      <c r="AN19" s="675" t="str">
        <f t="shared" si="8"/>
        <v>--</v>
      </c>
      <c r="AO19" s="1169" t="s">
        <v>537</v>
      </c>
      <c r="AP19" s="833"/>
      <c r="AQ19" s="1153" t="str">
        <f t="shared" si="9"/>
        <v>IL</v>
      </c>
      <c r="AR19" s="679">
        <v>75</v>
      </c>
      <c r="AS19" s="679">
        <v>75</v>
      </c>
      <c r="AT19" s="679">
        <v>75</v>
      </c>
      <c r="AU19" s="679">
        <f t="shared" si="10"/>
        <v>75</v>
      </c>
      <c r="AV19" s="1154">
        <v>75</v>
      </c>
      <c r="AW19" s="1156" t="s">
        <v>499</v>
      </c>
      <c r="AX19" s="1154">
        <v>-30</v>
      </c>
      <c r="AY19" s="679"/>
      <c r="AZ19" s="1156" t="s">
        <v>71</v>
      </c>
      <c r="BA19" s="1391">
        <v>6</v>
      </c>
      <c r="BB19" s="1171"/>
      <c r="BC19" s="1171">
        <v>-0.03</v>
      </c>
      <c r="BD19" s="1393"/>
      <c r="BE19" s="734" t="str">
        <f t="shared" si="13"/>
        <v>No</v>
      </c>
    </row>
    <row r="20" spans="1:59" s="173" customFormat="1" ht="18" customHeight="1">
      <c r="A20" s="1159" t="s">
        <v>16</v>
      </c>
      <c r="B20" s="1160">
        <v>42064</v>
      </c>
      <c r="C20" s="1161">
        <v>14.6</v>
      </c>
      <c r="D20" s="831">
        <v>0.89412454854286738</v>
      </c>
      <c r="E20" s="831">
        <v>0.90439038230822122</v>
      </c>
      <c r="F20" s="831">
        <v>0.90028404880207957</v>
      </c>
      <c r="G20" s="675">
        <f t="shared" si="1"/>
        <v>0.88630257466205675</v>
      </c>
      <c r="H20" s="1174" t="s">
        <v>133</v>
      </c>
      <c r="I20" s="1174" t="s">
        <v>133</v>
      </c>
      <c r="J20" s="831">
        <v>0.89771541018360179</v>
      </c>
      <c r="K20" s="831"/>
      <c r="L20" s="1162">
        <v>-4.540443581079745E-3</v>
      </c>
      <c r="M20" s="1133">
        <v>-5.0000000000000001E-3</v>
      </c>
      <c r="N20" s="1133">
        <v>1E-3</v>
      </c>
      <c r="O20" s="1133">
        <v>-1.6E-2</v>
      </c>
      <c r="P20" s="1163">
        <f t="shared" si="2"/>
        <v>-0.02</v>
      </c>
      <c r="Q20" s="1133">
        <v>0</v>
      </c>
      <c r="R20" s="1164">
        <f t="shared" si="3"/>
        <v>-0.02</v>
      </c>
      <c r="S20" s="1163"/>
      <c r="T20" s="1133">
        <v>0</v>
      </c>
      <c r="U20" s="1165">
        <f t="shared" si="4"/>
        <v>-1.9990927122980007E-2</v>
      </c>
      <c r="V20" s="1166">
        <v>-1.9990927122980007E-2</v>
      </c>
      <c r="W20" s="1167"/>
      <c r="X20" s="835">
        <v>-2.8099637223207186E-2</v>
      </c>
      <c r="Y20" s="1165">
        <f t="shared" si="5"/>
        <v>1.3931484084480084E-2</v>
      </c>
      <c r="Z20" s="1241"/>
      <c r="AA20" s="1166">
        <v>-1.4168153138727102E-2</v>
      </c>
      <c r="AB20" s="1165"/>
      <c r="AC20" s="1163">
        <f>INDEX('Rate Chg History'!$B$5:$E$46,MATCH('Model Chg'!$A20,'Rate Chg History'!$B$5:$B$46,0),4)</f>
        <v>-2.2612000000000076E-2</v>
      </c>
      <c r="AD20" s="1163">
        <f t="shared" si="11"/>
        <v>-2.2612000000000076E-2</v>
      </c>
      <c r="AE20" s="1175"/>
      <c r="AF20" s="1164">
        <f t="shared" si="6"/>
        <v>-5.4876372232071091E-3</v>
      </c>
      <c r="AG20" s="1166"/>
      <c r="AH20" s="1163"/>
      <c r="AI20" s="1133">
        <v>7.0000000000000001E-3</v>
      </c>
      <c r="AJ20" s="1163">
        <f t="shared" si="12"/>
        <v>-1.4999999999999999E-2</v>
      </c>
      <c r="AK20" s="1133">
        <v>-8.0000000000000002E-3</v>
      </c>
      <c r="AL20" s="832">
        <f t="shared" si="7"/>
        <v>44212</v>
      </c>
      <c r="AM20" s="820">
        <v>44214</v>
      </c>
      <c r="AN20" s="675" t="str">
        <f t="shared" si="8"/>
        <v>--</v>
      </c>
      <c r="AO20" s="1169" t="s">
        <v>537</v>
      </c>
      <c r="AP20" s="833"/>
      <c r="AQ20" s="1153" t="str">
        <f t="shared" si="9"/>
        <v>NV</v>
      </c>
      <c r="AR20" s="679">
        <v>75</v>
      </c>
      <c r="AS20" s="679"/>
      <c r="AT20" s="679">
        <v>75</v>
      </c>
      <c r="AU20" s="679">
        <f t="shared" si="10"/>
        <v>75</v>
      </c>
      <c r="AV20" s="1154">
        <v>75</v>
      </c>
      <c r="AW20" s="1156" t="s">
        <v>497</v>
      </c>
      <c r="AX20" s="1154">
        <v>15</v>
      </c>
      <c r="AY20" s="679"/>
      <c r="AZ20" s="1170" t="s">
        <v>19</v>
      </c>
      <c r="BA20" s="1451">
        <v>10.5</v>
      </c>
      <c r="BB20" s="1171">
        <v>-0.03</v>
      </c>
      <c r="BC20" s="1452"/>
      <c r="BD20" s="1453"/>
      <c r="BE20" s="734" t="str">
        <f t="shared" si="13"/>
        <v>No</v>
      </c>
    </row>
    <row r="21" spans="1:59" s="173" customFormat="1" ht="18" customHeight="1">
      <c r="A21" s="1159" t="s">
        <v>17</v>
      </c>
      <c r="B21" s="1160">
        <v>42278</v>
      </c>
      <c r="C21" s="1161">
        <v>4.7</v>
      </c>
      <c r="D21" s="1172">
        <v>1.3614918801424649</v>
      </c>
      <c r="E21" s="1172">
        <v>1.3027874267011692</v>
      </c>
      <c r="F21" s="1172">
        <v>1.3145283173894284</v>
      </c>
      <c r="G21" s="1173">
        <f t="shared" si="1"/>
        <v>1.3040902141278703</v>
      </c>
      <c r="H21" s="1207" t="s">
        <v>133</v>
      </c>
      <c r="I21" s="1207" t="s">
        <v>133</v>
      </c>
      <c r="J21" s="831">
        <v>1.348011762517292</v>
      </c>
      <c r="K21" s="831"/>
      <c r="L21" s="1162">
        <v>9.012130795573281E-3</v>
      </c>
      <c r="M21" s="1133">
        <v>8.9999999999999993E-3</v>
      </c>
      <c r="N21" s="1133">
        <v>1E-3</v>
      </c>
      <c r="O21" s="1133">
        <v>-8.9999999999999993E-3</v>
      </c>
      <c r="P21" s="1163">
        <f t="shared" si="2"/>
        <v>9.9999999999999915E-4</v>
      </c>
      <c r="Q21" s="1133">
        <v>0</v>
      </c>
      <c r="R21" s="1164">
        <f t="shared" si="3"/>
        <v>9.9999999999999915E-4</v>
      </c>
      <c r="S21" s="1163"/>
      <c r="T21" s="1133">
        <v>0</v>
      </c>
      <c r="U21" s="1165">
        <f t="shared" si="4"/>
        <v>1.0811032262825204E-3</v>
      </c>
      <c r="V21" s="1166">
        <v>1.0811032262825204E-3</v>
      </c>
      <c r="W21" s="1167"/>
      <c r="X21" s="835">
        <v>-7.2994977296951813E-3</v>
      </c>
      <c r="Y21" s="1165">
        <f t="shared" ref="Y21:Y26" si="14">AA21-X21</f>
        <v>4.0172322310794817E-2</v>
      </c>
      <c r="Z21" s="1241"/>
      <c r="AA21" s="1515">
        <v>3.2872824581099636E-2</v>
      </c>
      <c r="AB21" s="1165"/>
      <c r="AC21" s="1163">
        <f>INDEX('Rate Chg History'!$B$5:$E$46,MATCH('Model Chg'!$A21,'Rate Chg History'!$B$5:$B$46,0),4)</f>
        <v>-9.299999999999975E-3</v>
      </c>
      <c r="AD21" s="1163">
        <f t="shared" si="11"/>
        <v>-9.299999999999975E-3</v>
      </c>
      <c r="AE21" s="1168"/>
      <c r="AF21" s="1164">
        <f t="shared" si="6"/>
        <v>2.0005022703047937E-3</v>
      </c>
      <c r="AG21" s="1166"/>
      <c r="AH21" s="1163"/>
      <c r="AI21" s="1133">
        <v>-2E-3</v>
      </c>
      <c r="AJ21" s="1163">
        <f t="shared" si="12"/>
        <v>-1E-3</v>
      </c>
      <c r="AK21" s="1133">
        <v>-3.0000000000000001E-3</v>
      </c>
      <c r="AL21" s="832">
        <f t="shared" si="7"/>
        <v>44212</v>
      </c>
      <c r="AM21" s="820">
        <v>44214</v>
      </c>
      <c r="AN21" s="675" t="str">
        <f t="shared" si="8"/>
        <v>No</v>
      </c>
      <c r="AO21" s="1169" t="s">
        <v>537</v>
      </c>
      <c r="AP21" s="833"/>
      <c r="AQ21" s="1153" t="str">
        <f t="shared" si="9"/>
        <v>WI</v>
      </c>
      <c r="AR21" s="679">
        <v>75</v>
      </c>
      <c r="AS21" s="679"/>
      <c r="AT21" s="679">
        <v>75</v>
      </c>
      <c r="AU21" s="679">
        <f t="shared" si="10"/>
        <v>75</v>
      </c>
      <c r="AV21" s="1154">
        <v>75</v>
      </c>
      <c r="AW21" s="1156" t="s">
        <v>502</v>
      </c>
      <c r="AX21" s="1154">
        <v>0</v>
      </c>
      <c r="AY21" s="679"/>
      <c r="AZ21" s="1170" t="s">
        <v>30</v>
      </c>
      <c r="BA21" s="1451">
        <v>10.5</v>
      </c>
      <c r="BB21" s="1171"/>
      <c r="BC21" s="1171">
        <v>-0.03</v>
      </c>
      <c r="BD21" s="1453"/>
      <c r="BE21" s="734" t="str">
        <f t="shared" si="13"/>
        <v>No</v>
      </c>
    </row>
    <row r="22" spans="1:59" s="173" customFormat="1" ht="18" customHeight="1">
      <c r="A22" s="1137" t="s">
        <v>24</v>
      </c>
      <c r="B22" s="1138">
        <v>42064</v>
      </c>
      <c r="C22" s="1177">
        <v>17.899999999999999</v>
      </c>
      <c r="D22" s="1140">
        <v>1.084268460270533</v>
      </c>
      <c r="E22" s="1178">
        <v>1.0902446273163544</v>
      </c>
      <c r="F22" s="1178">
        <v>1.0881529688503169</v>
      </c>
      <c r="G22" s="1179">
        <f t="shared" si="1"/>
        <v>1.089154382689038</v>
      </c>
      <c r="H22" s="1190" t="s">
        <v>133</v>
      </c>
      <c r="I22" s="1190" t="s">
        <v>133</v>
      </c>
      <c r="J22" s="1140">
        <v>1.0853538140846177</v>
      </c>
      <c r="K22" s="1180"/>
      <c r="L22" s="1181">
        <v>-1.9185221496447191E-3</v>
      </c>
      <c r="M22" s="1182">
        <v>-2E-3</v>
      </c>
      <c r="N22" s="1182">
        <v>1E-3</v>
      </c>
      <c r="O22" s="1182">
        <v>0</v>
      </c>
      <c r="P22" s="1143">
        <f>SUM(M22:O22)</f>
        <v>-1E-3</v>
      </c>
      <c r="Q22" s="1132">
        <v>0</v>
      </c>
      <c r="R22" s="1144">
        <f>SUM(P22:Q22)</f>
        <v>-1E-3</v>
      </c>
      <c r="S22" s="1143"/>
      <c r="T22" s="1132">
        <v>0</v>
      </c>
      <c r="U22" s="1145">
        <f t="shared" ref="U22:U31" si="15">V22-T22</f>
        <v>-8.5576382534380269E-4</v>
      </c>
      <c r="V22" s="1146">
        <v>-8.5576382534380269E-4</v>
      </c>
      <c r="W22" s="1183"/>
      <c r="X22" s="1132">
        <v>-0.10424035491412809</v>
      </c>
      <c r="Y22" s="1184">
        <f t="shared" si="14"/>
        <v>6.2958376612477496E-2</v>
      </c>
      <c r="Z22" s="1387"/>
      <c r="AA22" s="1516">
        <v>-4.128197830165059E-2</v>
      </c>
      <c r="AB22" s="1145"/>
      <c r="AC22" s="1143">
        <f>INDEX('Rate Chg History'!$B$5:$E$46,MATCH('Model Chg'!$A22,'Rate Chg History'!$B$5:$B$46,0),4)</f>
        <v>-0.10099999999999998</v>
      </c>
      <c r="AD22" s="1143">
        <f t="shared" si="11"/>
        <v>-0.10099999999999998</v>
      </c>
      <c r="AE22" s="1148"/>
      <c r="AF22" s="1144">
        <f t="shared" si="6"/>
        <v>-3.2403549141281074E-3</v>
      </c>
      <c r="AG22" s="1146"/>
      <c r="AH22" s="1143"/>
      <c r="AI22" s="1132">
        <v>-2.4E-2</v>
      </c>
      <c r="AJ22" s="1143">
        <f t="shared" ref="AJ22:AJ31" si="16">AK22-AI22</f>
        <v>0.03</v>
      </c>
      <c r="AK22" s="1132">
        <v>6.0000000000000001E-3</v>
      </c>
      <c r="AL22" s="1149">
        <f t="shared" si="7"/>
        <v>44197</v>
      </c>
      <c r="AM22" s="1150">
        <v>44200</v>
      </c>
      <c r="AN22" s="1141" t="str">
        <f t="shared" si="8"/>
        <v>Yes</v>
      </c>
      <c r="AO22" s="1180" t="s">
        <v>537</v>
      </c>
      <c r="AP22" s="1140"/>
      <c r="AQ22" s="1185" t="str">
        <f t="shared" ref="AQ22:AQ31" si="17">$A22</f>
        <v>GA</v>
      </c>
      <c r="AR22" s="1186">
        <v>90</v>
      </c>
      <c r="AS22" s="1186">
        <v>45</v>
      </c>
      <c r="AT22" s="1186">
        <v>45</v>
      </c>
      <c r="AU22" s="1186">
        <f t="shared" ref="AU22:AU31" si="18">IF(MAX($AS22:$AT22)=0,"--",MAX($AS22:$AT22))</f>
        <v>45</v>
      </c>
      <c r="AV22" s="1187">
        <v>90</v>
      </c>
      <c r="AW22" s="1155" t="s">
        <v>497</v>
      </c>
      <c r="AX22" s="1187">
        <v>45</v>
      </c>
      <c r="AY22" s="679"/>
      <c r="AZ22" s="1170" t="s">
        <v>18</v>
      </c>
      <c r="BA22" s="1451">
        <v>14</v>
      </c>
      <c r="BB22" s="1171"/>
      <c r="BC22" s="1171">
        <v>-0.03</v>
      </c>
      <c r="BD22" s="1453"/>
      <c r="BE22" s="1188" t="str">
        <f t="shared" si="13"/>
        <v>No</v>
      </c>
      <c r="BF22" s="1091"/>
      <c r="BG22" s="1239"/>
    </row>
    <row r="23" spans="1:59" s="173" customFormat="1" ht="18" customHeight="1">
      <c r="A23" s="1159" t="s">
        <v>26</v>
      </c>
      <c r="B23" s="1160">
        <v>43831</v>
      </c>
      <c r="C23" s="1161">
        <v>3.2</v>
      </c>
      <c r="D23" s="1189"/>
      <c r="E23" s="1189"/>
      <c r="F23" s="1189"/>
      <c r="G23" s="1189" t="s">
        <v>267</v>
      </c>
      <c r="H23" s="1190"/>
      <c r="I23" s="1190"/>
      <c r="J23" s="1297"/>
      <c r="K23" s="831"/>
      <c r="L23" s="1191"/>
      <c r="M23" s="1192"/>
      <c r="N23" s="1192"/>
      <c r="O23" s="1192"/>
      <c r="P23" s="1194" t="s">
        <v>267</v>
      </c>
      <c r="Q23" s="1192"/>
      <c r="R23" s="1193" t="s">
        <v>267</v>
      </c>
      <c r="S23" s="1133"/>
      <c r="T23" s="1192">
        <v>0</v>
      </c>
      <c r="U23" s="1163">
        <f t="shared" si="15"/>
        <v>-9.8738511689411279E-3</v>
      </c>
      <c r="V23" s="1166">
        <v>-9.8738511689411279E-3</v>
      </c>
      <c r="W23" s="1167"/>
      <c r="X23" s="1133">
        <v>-9.3010551984684664E-2</v>
      </c>
      <c r="Y23" s="1165">
        <f t="shared" si="14"/>
        <v>3.5165539775174892E-2</v>
      </c>
      <c r="Z23" s="1388"/>
      <c r="AA23" s="1515">
        <v>-5.7845012209509772E-2</v>
      </c>
      <c r="AB23" s="1165"/>
      <c r="AC23" s="1163">
        <f>INDEX('Rate Chg History'!$B$5:$E$46,MATCH('Model Chg'!$A23,'Rate Chg History'!$B$5:$B$46,0),4)</f>
        <v>-8.3999999999999964E-2</v>
      </c>
      <c r="AD23" s="1163">
        <f t="shared" ref="AD23:AD31" si="19">AC23</f>
        <v>-8.3999999999999964E-2</v>
      </c>
      <c r="AE23" s="1168"/>
      <c r="AF23" s="1164">
        <f t="shared" ref="AF23:AF31" si="20">IF(X23="","--",X23-AD23)</f>
        <v>-9.0105519846847004E-3</v>
      </c>
      <c r="AG23" s="1166"/>
      <c r="AH23" s="1163"/>
      <c r="AI23" s="1133">
        <v>1E-3</v>
      </c>
      <c r="AJ23" s="1163">
        <f t="shared" si="16"/>
        <v>0</v>
      </c>
      <c r="AK23" s="1133">
        <v>1E-3</v>
      </c>
      <c r="AL23" s="832">
        <f t="shared" si="7"/>
        <v>44197</v>
      </c>
      <c r="AM23" s="820">
        <v>44200</v>
      </c>
      <c r="AN23" s="675" t="str">
        <f t="shared" ref="AN23:AN31" si="21">IFERROR(IF($C23&gt;=VLOOKUP($A23,$AZ$11:$BA$24,2,0),"Yes","No"),"--")</f>
        <v>No</v>
      </c>
      <c r="AO23" s="1169" t="s">
        <v>537</v>
      </c>
      <c r="AP23" s="833"/>
      <c r="AQ23" s="1153" t="str">
        <f t="shared" si="17"/>
        <v>KY</v>
      </c>
      <c r="AR23" s="679">
        <v>90</v>
      </c>
      <c r="AS23" s="679"/>
      <c r="AT23" s="679"/>
      <c r="AU23" s="679" t="str">
        <f t="shared" si="18"/>
        <v>--</v>
      </c>
      <c r="AV23" s="1154">
        <v>90</v>
      </c>
      <c r="AW23" s="1195" t="s">
        <v>498</v>
      </c>
      <c r="AX23" s="1154" t="s">
        <v>496</v>
      </c>
      <c r="AY23" s="679"/>
      <c r="AZ23" s="1170" t="s">
        <v>17</v>
      </c>
      <c r="BA23" s="1451">
        <v>10</v>
      </c>
      <c r="BB23" s="1171"/>
      <c r="BC23" s="1171"/>
      <c r="BD23" s="1454">
        <v>-0.03</v>
      </c>
      <c r="BE23" s="1188" t="str">
        <f t="shared" si="13"/>
        <v>No</v>
      </c>
    </row>
    <row r="24" spans="1:59" s="173" customFormat="1" ht="18" customHeight="1">
      <c r="A24" s="1159" t="s">
        <v>28</v>
      </c>
      <c r="B24" s="1160">
        <v>42005</v>
      </c>
      <c r="C24" s="1161">
        <v>3</v>
      </c>
      <c r="D24" s="1189"/>
      <c r="E24" s="1189"/>
      <c r="F24" s="1189"/>
      <c r="G24" s="1189" t="s">
        <v>267</v>
      </c>
      <c r="H24" s="1190"/>
      <c r="I24" s="1190"/>
      <c r="J24" s="1192"/>
      <c r="K24" s="1133"/>
      <c r="L24" s="1191"/>
      <c r="M24" s="1192"/>
      <c r="N24" s="1192"/>
      <c r="O24" s="1192"/>
      <c r="P24" s="1194" t="s">
        <v>267</v>
      </c>
      <c r="Q24" s="1192"/>
      <c r="R24" s="1193" t="s">
        <v>267</v>
      </c>
      <c r="S24" s="1133"/>
      <c r="T24" s="1192">
        <v>0</v>
      </c>
      <c r="U24" s="1194">
        <f t="shared" si="15"/>
        <v>-4.7841456259364645E-2</v>
      </c>
      <c r="V24" s="1358">
        <v>-4.7841456259364645E-2</v>
      </c>
      <c r="W24" s="1167"/>
      <c r="X24" s="1192">
        <v>-2.7714515854011301E-2</v>
      </c>
      <c r="Y24" s="1194">
        <f t="shared" si="14"/>
        <v>3.2938020947537838E-2</v>
      </c>
      <c r="Z24" s="1388"/>
      <c r="AA24" s="1518">
        <v>5.223505093526537E-3</v>
      </c>
      <c r="AB24" s="1165"/>
      <c r="AC24" s="1163">
        <f>INDEX('Rate Chg History'!$B$5:$E$46,MATCH('Model Chg'!$A24,'Rate Chg History'!$B$5:$B$46,0),4)</f>
        <v>1.0000000000000009E-2</v>
      </c>
      <c r="AD24" s="1163">
        <f t="shared" si="19"/>
        <v>1.0000000000000009E-2</v>
      </c>
      <c r="AE24" s="1168"/>
      <c r="AF24" s="1193">
        <f t="shared" si="20"/>
        <v>-3.771451585401131E-2</v>
      </c>
      <c r="AG24" s="1166"/>
      <c r="AH24" s="1163"/>
      <c r="AI24" s="1133">
        <v>-1.6E-2</v>
      </c>
      <c r="AJ24" s="1163">
        <f t="shared" si="16"/>
        <v>0</v>
      </c>
      <c r="AK24" s="1133">
        <v>-1.6E-2</v>
      </c>
      <c r="AL24" s="832">
        <f t="shared" si="7"/>
        <v>44197</v>
      </c>
      <c r="AM24" s="820">
        <v>44200</v>
      </c>
      <c r="AN24" s="675" t="str">
        <f t="shared" si="21"/>
        <v>No</v>
      </c>
      <c r="AO24" s="1169" t="s">
        <v>537</v>
      </c>
      <c r="AP24" s="833"/>
      <c r="AQ24" s="1153" t="str">
        <f t="shared" si="17"/>
        <v>MO</v>
      </c>
      <c r="AR24" s="679">
        <v>75</v>
      </c>
      <c r="AS24" s="679"/>
      <c r="AT24" s="679">
        <v>75</v>
      </c>
      <c r="AU24" s="679">
        <f t="shared" si="18"/>
        <v>75</v>
      </c>
      <c r="AV24" s="1154">
        <v>90</v>
      </c>
      <c r="AW24" s="1156" t="s">
        <v>499</v>
      </c>
      <c r="AX24" s="1154">
        <v>-30</v>
      </c>
      <c r="AY24" s="679"/>
      <c r="AZ24" s="1455" t="s">
        <v>20</v>
      </c>
      <c r="BA24" s="1456">
        <v>17.5</v>
      </c>
      <c r="BB24" s="1457">
        <v>-0.03</v>
      </c>
      <c r="BC24" s="1458"/>
      <c r="BD24" s="1459"/>
      <c r="BE24" s="734" t="str">
        <f t="shared" si="13"/>
        <v>No</v>
      </c>
    </row>
    <row r="25" spans="1:59" s="173" customFormat="1" ht="18" customHeight="1">
      <c r="A25" s="1159" t="s">
        <v>63</v>
      </c>
      <c r="B25" s="1160">
        <v>42005</v>
      </c>
      <c r="C25" s="1161">
        <v>3.9</v>
      </c>
      <c r="D25" s="1189"/>
      <c r="E25" s="1189"/>
      <c r="F25" s="1189"/>
      <c r="G25" s="1189" t="s">
        <v>267</v>
      </c>
      <c r="H25" s="1190"/>
      <c r="I25" s="1190"/>
      <c r="J25" s="1297"/>
      <c r="K25" s="831"/>
      <c r="L25" s="1191"/>
      <c r="M25" s="1192"/>
      <c r="N25" s="1192"/>
      <c r="O25" s="1192"/>
      <c r="P25" s="1194" t="s">
        <v>267</v>
      </c>
      <c r="Q25" s="1192"/>
      <c r="R25" s="1193" t="s">
        <v>267</v>
      </c>
      <c r="S25" s="1133"/>
      <c r="T25" s="1133">
        <v>0</v>
      </c>
      <c r="U25" s="1163">
        <f t="shared" si="15"/>
        <v>1.4768674173045504E-2</v>
      </c>
      <c r="V25" s="1166">
        <v>1.4768674173045504E-2</v>
      </c>
      <c r="W25" s="1167"/>
      <c r="X25" s="1133">
        <v>-1.9060129020579741E-2</v>
      </c>
      <c r="Y25" s="1165">
        <f t="shared" si="14"/>
        <v>1.7154237374708892E-2</v>
      </c>
      <c r="Z25" s="1389"/>
      <c r="AA25" s="1166">
        <v>-1.9058916458708497E-3</v>
      </c>
      <c r="AB25" s="1165"/>
      <c r="AC25" s="1163">
        <f>INDEX('Rate Chg History'!$B$5:$E$46,MATCH('Model Chg'!$A25,'Rate Chg History'!$B$5:$B$46,0),4)</f>
        <v>-1.2000000000000011E-2</v>
      </c>
      <c r="AD25" s="1163">
        <f t="shared" si="19"/>
        <v>-1.2000000000000011E-2</v>
      </c>
      <c r="AE25" s="1168"/>
      <c r="AF25" s="1164">
        <f t="shared" si="20"/>
        <v>-7.0601290205797307E-3</v>
      </c>
      <c r="AG25" s="1166"/>
      <c r="AH25" s="1163"/>
      <c r="AI25" s="1133">
        <v>-6.7000000000000004E-2</v>
      </c>
      <c r="AJ25" s="1163">
        <f t="shared" si="16"/>
        <v>0</v>
      </c>
      <c r="AK25" s="1133">
        <v>-6.7000000000000004E-2</v>
      </c>
      <c r="AL25" s="832">
        <f t="shared" si="7"/>
        <v>44197</v>
      </c>
      <c r="AM25" s="820">
        <v>44200</v>
      </c>
      <c r="AN25" s="675" t="str">
        <f t="shared" si="21"/>
        <v>No</v>
      </c>
      <c r="AO25" s="1405" t="s">
        <v>537</v>
      </c>
      <c r="AP25" s="831"/>
      <c r="AQ25" s="1153" t="str">
        <f t="shared" si="17"/>
        <v>MN</v>
      </c>
      <c r="AR25" s="679">
        <v>75</v>
      </c>
      <c r="AS25" s="679"/>
      <c r="AT25" s="679">
        <v>75</v>
      </c>
      <c r="AU25" s="679">
        <f t="shared" si="18"/>
        <v>75</v>
      </c>
      <c r="AV25" s="1154">
        <v>90</v>
      </c>
      <c r="AW25" s="1156" t="s">
        <v>500</v>
      </c>
      <c r="AX25" s="1154">
        <v>60</v>
      </c>
      <c r="AY25" s="679"/>
      <c r="AZ25" s="1460"/>
      <c r="BA25" s="571"/>
      <c r="BB25" s="571"/>
      <c r="BC25" s="571"/>
      <c r="BD25" s="571"/>
    </row>
    <row r="26" spans="1:59" s="173" customFormat="1" ht="18" customHeight="1">
      <c r="A26" s="1159" t="s">
        <v>30</v>
      </c>
      <c r="B26" s="1160">
        <v>42064</v>
      </c>
      <c r="C26" s="1161">
        <v>4.0999999999999996</v>
      </c>
      <c r="D26" s="831">
        <v>1.2563149231124164</v>
      </c>
      <c r="E26" s="831">
        <v>1.2432594962978751</v>
      </c>
      <c r="F26" s="831">
        <v>1.2452178103200564</v>
      </c>
      <c r="G26" s="1173">
        <f>IF(E26="","--",E26*(1+P26))</f>
        <v>1.2469892747867686</v>
      </c>
      <c r="H26" s="1190" t="s">
        <v>133</v>
      </c>
      <c r="I26" s="1190" t="s">
        <v>133</v>
      </c>
      <c r="J26" s="1297">
        <v>1.2525572513583416</v>
      </c>
      <c r="K26" s="831"/>
      <c r="L26" s="1191">
        <v>1.5751450344940743E-3</v>
      </c>
      <c r="M26" s="1192">
        <v>2E-3</v>
      </c>
      <c r="N26" s="1192">
        <v>1E-3</v>
      </c>
      <c r="O26" s="1192">
        <v>0</v>
      </c>
      <c r="P26" s="1163">
        <f>SUM(M26:O26)</f>
        <v>3.0000000000000001E-3</v>
      </c>
      <c r="Q26" s="1192">
        <v>0</v>
      </c>
      <c r="R26" s="1164">
        <f>SUM(P26:Q26)</f>
        <v>3.0000000000000001E-3</v>
      </c>
      <c r="S26" s="1133"/>
      <c r="T26" s="1192">
        <v>0</v>
      </c>
      <c r="U26" s="1163">
        <f t="shared" si="15"/>
        <v>2.9601173286184501E-3</v>
      </c>
      <c r="V26" s="1166">
        <v>2.9601173286184501E-3</v>
      </c>
      <c r="W26" s="1167"/>
      <c r="X26" s="1133">
        <v>-9.5417532708325647E-2</v>
      </c>
      <c r="Y26" s="1165">
        <f t="shared" si="14"/>
        <v>4.8926972971864435E-3</v>
      </c>
      <c r="Z26" s="1388"/>
      <c r="AA26" s="1515">
        <v>-9.0524835411139204E-2</v>
      </c>
      <c r="AB26" s="1165"/>
      <c r="AC26" s="1163">
        <f>INDEX('Rate Chg History'!$B$5:$E$46,MATCH('Model Chg'!$A26,'Rate Chg History'!$B$5:$B$46,0),4)</f>
        <v>-9.1999999999999971E-2</v>
      </c>
      <c r="AD26" s="1163">
        <f t="shared" si="19"/>
        <v>-9.1999999999999971E-2</v>
      </c>
      <c r="AE26" s="1168"/>
      <c r="AF26" s="1164">
        <f t="shared" si="20"/>
        <v>-3.4175327083256768E-3</v>
      </c>
      <c r="AG26" s="1166"/>
      <c r="AH26" s="1163"/>
      <c r="AI26" s="1133">
        <v>-1.7000000000000001E-2</v>
      </c>
      <c r="AJ26" s="1163">
        <f t="shared" si="16"/>
        <v>8.0000000000000019E-3</v>
      </c>
      <c r="AK26" s="1133">
        <v>-8.9999999999999993E-3</v>
      </c>
      <c r="AL26" s="832">
        <f t="shared" si="7"/>
        <v>44197</v>
      </c>
      <c r="AM26" s="820">
        <v>44200</v>
      </c>
      <c r="AN26" s="675" t="str">
        <f t="shared" si="21"/>
        <v>No</v>
      </c>
      <c r="AO26" s="1169" t="s">
        <v>537</v>
      </c>
      <c r="AP26" s="833"/>
      <c r="AQ26" s="1153" t="str">
        <f t="shared" si="17"/>
        <v>TN</v>
      </c>
      <c r="AR26" s="679">
        <v>75</v>
      </c>
      <c r="AS26" s="679"/>
      <c r="AT26" s="679"/>
      <c r="AU26" s="679" t="str">
        <f t="shared" si="18"/>
        <v>--</v>
      </c>
      <c r="AV26" s="1154">
        <v>90</v>
      </c>
      <c r="AW26" s="1156" t="s">
        <v>499</v>
      </c>
      <c r="AX26" s="1154">
        <v>-15</v>
      </c>
      <c r="AY26" s="679"/>
      <c r="AZ26" s="1198"/>
      <c r="BA26" s="1198"/>
      <c r="BB26" s="1198"/>
      <c r="BC26" s="1198"/>
    </row>
    <row r="27" spans="1:59" s="173" customFormat="1" ht="18" customHeight="1">
      <c r="A27" s="1159" t="s">
        <v>71</v>
      </c>
      <c r="B27" s="1160">
        <v>42005</v>
      </c>
      <c r="C27" s="1161">
        <v>4.8</v>
      </c>
      <c r="D27" s="831">
        <v>1.1151480858755887</v>
      </c>
      <c r="E27" s="831">
        <v>1.1808260519772833</v>
      </c>
      <c r="F27" s="831">
        <v>1.170974357062029</v>
      </c>
      <c r="G27" s="1173">
        <f>IF(E27="","--",E27*(1+P27))</f>
        <v>1.1312313577942374</v>
      </c>
      <c r="H27" s="1190" t="s">
        <v>133</v>
      </c>
      <c r="I27" s="1190" t="s">
        <v>133</v>
      </c>
      <c r="J27" s="1192">
        <v>1.1640376679285895</v>
      </c>
      <c r="K27" s="1133"/>
      <c r="L27" s="1191">
        <v>-8.3430534910351462E-3</v>
      </c>
      <c r="M27" s="1192">
        <v>-8.0000000000000002E-3</v>
      </c>
      <c r="N27" s="1192">
        <v>1E-3</v>
      </c>
      <c r="O27" s="1192">
        <v>-3.5000000000000003E-2</v>
      </c>
      <c r="P27" s="1163">
        <f t="shared" ref="P27" si="22">SUM(M27:O27)</f>
        <v>-4.2000000000000003E-2</v>
      </c>
      <c r="Q27" s="1192">
        <v>0</v>
      </c>
      <c r="R27" s="1164">
        <f t="shared" ref="R27" si="23">SUM(P27:Q27)</f>
        <v>-4.2000000000000003E-2</v>
      </c>
      <c r="S27" s="1133"/>
      <c r="T27" s="1192">
        <v>0</v>
      </c>
      <c r="U27" s="1194">
        <f t="shared" si="15"/>
        <v>-4.223067861410601E-2</v>
      </c>
      <c r="V27" s="1358">
        <v>-4.223067861410601E-2</v>
      </c>
      <c r="W27" s="1167"/>
      <c r="X27" s="1192">
        <v>-9.3163523891223954E-2</v>
      </c>
      <c r="Y27" s="1194">
        <f t="shared" ref="Y27" si="24">AA27-X27</f>
        <v>1.0803613693239567E-2</v>
      </c>
      <c r="Z27" s="1388"/>
      <c r="AA27" s="1358">
        <v>-8.2359910197984387E-2</v>
      </c>
      <c r="AB27" s="1165"/>
      <c r="AC27" s="1163">
        <f>INDEX('Rate Chg History'!$B$5:$E$46,MATCH('Model Chg'!$A27,'Rate Chg History'!$B$5:$B$46,0),4)</f>
        <v>-9.5999999999999974E-2</v>
      </c>
      <c r="AD27" s="1163">
        <f t="shared" si="19"/>
        <v>-9.5999999999999974E-2</v>
      </c>
      <c r="AE27" s="1168"/>
      <c r="AF27" s="1193">
        <f t="shared" si="20"/>
        <v>2.8364761087760204E-3</v>
      </c>
      <c r="AG27" s="1166"/>
      <c r="AH27" s="1163"/>
      <c r="AI27" s="1133">
        <v>-3.7999999999999999E-2</v>
      </c>
      <c r="AJ27" s="1163">
        <f t="shared" si="16"/>
        <v>1.7999999999999999E-2</v>
      </c>
      <c r="AK27" s="1133">
        <v>-0.02</v>
      </c>
      <c r="AL27" s="832">
        <f t="shared" si="7"/>
        <v>44197</v>
      </c>
      <c r="AM27" s="820">
        <v>44200</v>
      </c>
      <c r="AN27" s="675" t="str">
        <f t="shared" si="21"/>
        <v>No</v>
      </c>
      <c r="AO27" s="1169" t="s">
        <v>537</v>
      </c>
      <c r="AP27" s="833"/>
      <c r="AQ27" s="1153" t="str">
        <f t="shared" si="17"/>
        <v>OK</v>
      </c>
      <c r="AR27" s="679">
        <v>60</v>
      </c>
      <c r="AS27" s="679"/>
      <c r="AT27" s="679"/>
      <c r="AU27" s="679" t="str">
        <f t="shared" si="18"/>
        <v>--</v>
      </c>
      <c r="AV27" s="1154">
        <v>90</v>
      </c>
      <c r="AW27" s="1197" t="s">
        <v>499</v>
      </c>
      <c r="AX27" s="1154">
        <v>-30</v>
      </c>
      <c r="AY27" s="679"/>
      <c r="AZ27" s="1199" t="s">
        <v>223</v>
      </c>
      <c r="BA27" s="1200" t="s">
        <v>393</v>
      </c>
      <c r="BB27" s="1198"/>
      <c r="BC27" s="1198"/>
    </row>
    <row r="28" spans="1:59" s="173" customFormat="1" ht="18" customHeight="1">
      <c r="A28" s="1159" t="s">
        <v>25</v>
      </c>
      <c r="B28" s="1160">
        <v>42005</v>
      </c>
      <c r="C28" s="1161">
        <v>4.0999999999999996</v>
      </c>
      <c r="D28" s="1189"/>
      <c r="E28" s="1189"/>
      <c r="F28" s="1189"/>
      <c r="G28" s="1189" t="s">
        <v>267</v>
      </c>
      <c r="H28" s="1190"/>
      <c r="I28" s="1190"/>
      <c r="J28" s="1192"/>
      <c r="K28" s="1133"/>
      <c r="L28" s="1191"/>
      <c r="M28" s="1192"/>
      <c r="N28" s="1192"/>
      <c r="O28" s="1192"/>
      <c r="P28" s="1194" t="s">
        <v>267</v>
      </c>
      <c r="Q28" s="1192"/>
      <c r="R28" s="1193" t="s">
        <v>267</v>
      </c>
      <c r="S28" s="1133"/>
      <c r="T28" s="1192">
        <v>-5.5328937229481845E-5</v>
      </c>
      <c r="U28" s="1194">
        <f t="shared" si="15"/>
        <v>1.8317201903056413E-3</v>
      </c>
      <c r="V28" s="1358">
        <v>1.7763912530761594E-3</v>
      </c>
      <c r="W28" s="1167"/>
      <c r="X28" s="1192">
        <v>2.8092074697294578E-4</v>
      </c>
      <c r="Y28" s="1194">
        <f>AA28-X28</f>
        <v>5.9937441787458523E-2</v>
      </c>
      <c r="Z28" s="1388"/>
      <c r="AA28" s="1358">
        <v>6.0218362534431469E-2</v>
      </c>
      <c r="AB28" s="1165"/>
      <c r="AC28" s="1163">
        <f>INDEX('Rate Chg History'!$B$5:$E$46,MATCH('Model Chg'!$A28,'Rate Chg History'!$B$5:$B$46,0),4)</f>
        <v>2.9999999999998916E-3</v>
      </c>
      <c r="AD28" s="1163">
        <f t="shared" si="19"/>
        <v>2.9999999999998916E-3</v>
      </c>
      <c r="AE28" s="1175"/>
      <c r="AF28" s="1193">
        <f t="shared" si="20"/>
        <v>-2.7190792530269459E-3</v>
      </c>
      <c r="AG28" s="1166"/>
      <c r="AH28" s="1163"/>
      <c r="AI28" s="1133">
        <v>-1.2999999999999999E-2</v>
      </c>
      <c r="AJ28" s="1163">
        <f t="shared" si="16"/>
        <v>0</v>
      </c>
      <c r="AK28" s="1133">
        <v>-1.2999999999999999E-2</v>
      </c>
      <c r="AL28" s="832">
        <f t="shared" si="7"/>
        <v>44197</v>
      </c>
      <c r="AM28" s="820">
        <v>44200</v>
      </c>
      <c r="AN28" s="675" t="str">
        <f t="shared" si="21"/>
        <v>No</v>
      </c>
      <c r="AO28" s="1169" t="s">
        <v>537</v>
      </c>
      <c r="AQ28" s="1153" t="str">
        <f t="shared" si="17"/>
        <v>IA</v>
      </c>
      <c r="AR28" s="679">
        <v>60</v>
      </c>
      <c r="AS28" s="679"/>
      <c r="AT28" s="679"/>
      <c r="AU28" s="679" t="str">
        <f t="shared" si="18"/>
        <v>--</v>
      </c>
      <c r="AV28" s="1154">
        <v>90</v>
      </c>
      <c r="AW28" s="1156" t="s">
        <v>497</v>
      </c>
      <c r="AX28" s="1154">
        <v>30</v>
      </c>
      <c r="AY28" s="679"/>
      <c r="AZ28" s="1201">
        <v>65</v>
      </c>
      <c r="BA28" s="1202">
        <v>0.25</v>
      </c>
      <c r="BB28" s="1198"/>
      <c r="BC28" s="1198"/>
    </row>
    <row r="29" spans="1:59" s="173" customFormat="1" ht="18" customHeight="1">
      <c r="A29" s="1159" t="s">
        <v>32</v>
      </c>
      <c r="B29" s="1160">
        <v>43101</v>
      </c>
      <c r="C29" s="1161">
        <v>7.2</v>
      </c>
      <c r="D29" s="831">
        <v>1.0003474719410632</v>
      </c>
      <c r="E29" s="831">
        <v>1.0509547593904558</v>
      </c>
      <c r="F29" s="831">
        <v>1.043363666273047</v>
      </c>
      <c r="G29" s="1173">
        <f>IF(E29="","--",E29*(1+P29))</f>
        <v>0.95952169532348619</v>
      </c>
      <c r="H29" s="1190" t="s">
        <v>133</v>
      </c>
      <c r="I29" s="1190" t="s">
        <v>133</v>
      </c>
      <c r="J29" s="1192">
        <v>1.0956708345466191</v>
      </c>
      <c r="K29" s="1133"/>
      <c r="L29" s="1191">
        <v>-7.2230446168887186E-3</v>
      </c>
      <c r="M29" s="1192">
        <v>-7.0000000000000001E-3</v>
      </c>
      <c r="N29" s="1192">
        <v>-1E-3</v>
      </c>
      <c r="O29" s="1192">
        <v>-7.9000000000000015E-2</v>
      </c>
      <c r="P29" s="1163">
        <f>SUM(M29:O29)</f>
        <v>-8.7000000000000022E-2</v>
      </c>
      <c r="Q29" s="1192">
        <v>0</v>
      </c>
      <c r="R29" s="1164">
        <f>SUM(P29:Q29)</f>
        <v>-8.7000000000000022E-2</v>
      </c>
      <c r="S29" s="1133"/>
      <c r="T29" s="1192">
        <v>0</v>
      </c>
      <c r="U29" s="1194">
        <f t="shared" si="15"/>
        <v>-8.7208716551755883E-2</v>
      </c>
      <c r="V29" s="1358">
        <v>-8.7208716551755883E-2</v>
      </c>
      <c r="W29" s="1167"/>
      <c r="X29" s="1133">
        <v>-9.6876929875665985E-2</v>
      </c>
      <c r="Y29" s="1194">
        <f>AA29-X29</f>
        <v>1.2135767886056859E-2</v>
      </c>
      <c r="Z29" s="1388"/>
      <c r="AA29" s="1358">
        <v>-8.4741161989609126E-2</v>
      </c>
      <c r="AB29" s="1165"/>
      <c r="AC29" s="1163">
        <f>INDEX('Rate Chg History'!$B$5:$E$46,MATCH('Model Chg'!$A29,'Rate Chg History'!$B$5:$B$46,0),4)</f>
        <v>-9.5999999999999974E-2</v>
      </c>
      <c r="AD29" s="1163">
        <f t="shared" si="19"/>
        <v>-9.5999999999999974E-2</v>
      </c>
      <c r="AE29" s="1175"/>
      <c r="AF29" s="1193">
        <f t="shared" si="20"/>
        <v>-8.7692987566601044E-4</v>
      </c>
      <c r="AG29" s="1166"/>
      <c r="AH29" s="1163"/>
      <c r="AI29" s="1133">
        <v>2.7E-2</v>
      </c>
      <c r="AJ29" s="1163">
        <f t="shared" si="16"/>
        <v>-5.1000000000000004E-2</v>
      </c>
      <c r="AK29" s="1133">
        <v>-2.4E-2</v>
      </c>
      <c r="AL29" s="832">
        <f t="shared" si="7"/>
        <v>44197</v>
      </c>
      <c r="AM29" s="820">
        <v>44200</v>
      </c>
      <c r="AN29" s="675" t="str">
        <f t="shared" si="21"/>
        <v>No</v>
      </c>
      <c r="AO29" s="1169" t="s">
        <v>537</v>
      </c>
      <c r="AP29" s="833"/>
      <c r="AQ29" s="1153" t="str">
        <f t="shared" si="17"/>
        <v>MD</v>
      </c>
      <c r="AR29" s="679">
        <v>60</v>
      </c>
      <c r="AS29" s="679"/>
      <c r="AT29" s="679"/>
      <c r="AU29" s="679" t="str">
        <f t="shared" si="18"/>
        <v>--</v>
      </c>
      <c r="AV29" s="1154">
        <v>90</v>
      </c>
      <c r="AW29" s="1156" t="s">
        <v>497</v>
      </c>
      <c r="AX29" s="1154">
        <v>30</v>
      </c>
      <c r="AY29" s="679"/>
      <c r="AZ29" s="1203">
        <v>260</v>
      </c>
      <c r="BA29" s="1204">
        <v>0.5</v>
      </c>
      <c r="BB29" s="1198"/>
      <c r="BC29" s="1198"/>
    </row>
    <row r="30" spans="1:59" s="173" customFormat="1" ht="18" customHeight="1">
      <c r="A30" s="1159" t="s">
        <v>27</v>
      </c>
      <c r="B30" s="1160">
        <v>42005</v>
      </c>
      <c r="C30" s="1161">
        <v>2.9</v>
      </c>
      <c r="D30" s="1189"/>
      <c r="E30" s="1189"/>
      <c r="F30" s="1189"/>
      <c r="G30" s="1189" t="s">
        <v>267</v>
      </c>
      <c r="H30" s="1190"/>
      <c r="I30" s="1190"/>
      <c r="J30" s="1297"/>
      <c r="K30" s="831"/>
      <c r="L30" s="1191"/>
      <c r="M30" s="1192"/>
      <c r="N30" s="1192"/>
      <c r="O30" s="1192"/>
      <c r="P30" s="1194" t="s">
        <v>267</v>
      </c>
      <c r="Q30" s="1192"/>
      <c r="R30" s="1193" t="s">
        <v>267</v>
      </c>
      <c r="S30" s="1133"/>
      <c r="T30" s="1192">
        <v>0</v>
      </c>
      <c r="U30" s="1163">
        <f t="shared" si="15"/>
        <v>-9.7602971384576076E-3</v>
      </c>
      <c r="V30" s="1166">
        <v>-9.7602971384576076E-3</v>
      </c>
      <c r="W30" s="1167"/>
      <c r="X30" s="1133">
        <v>-5.4212124065357026E-2</v>
      </c>
      <c r="Y30" s="1165">
        <f>AA30-X30</f>
        <v>6.2916813802953442E-2</v>
      </c>
      <c r="Z30" s="1389"/>
      <c r="AA30" s="1166">
        <v>8.7046897375964161E-3</v>
      </c>
      <c r="AB30" s="1165"/>
      <c r="AC30" s="1163">
        <f>INDEX('Rate Chg History'!$B$5:$E$46,MATCH('Model Chg'!$A30,'Rate Chg History'!$B$5:$B$46,0),4)</f>
        <v>-6.6000000000000059E-2</v>
      </c>
      <c r="AD30" s="1163">
        <f t="shared" si="19"/>
        <v>-6.6000000000000059E-2</v>
      </c>
      <c r="AE30" s="1168"/>
      <c r="AF30" s="1164">
        <f t="shared" si="20"/>
        <v>1.1787875934643033E-2</v>
      </c>
      <c r="AG30" s="1166"/>
      <c r="AH30" s="1163"/>
      <c r="AI30" s="1133">
        <v>-7.8E-2</v>
      </c>
      <c r="AJ30" s="1163">
        <f t="shared" si="16"/>
        <v>0</v>
      </c>
      <c r="AK30" s="1133">
        <v>-7.8E-2</v>
      </c>
      <c r="AL30" s="832">
        <f t="shared" si="7"/>
        <v>44197</v>
      </c>
      <c r="AM30" s="820">
        <v>44200</v>
      </c>
      <c r="AN30" s="675" t="str">
        <f t="shared" si="21"/>
        <v>No</v>
      </c>
      <c r="AO30" s="1169" t="s">
        <v>537</v>
      </c>
      <c r="AP30" s="833"/>
      <c r="AQ30" s="1153" t="str">
        <f t="shared" si="17"/>
        <v>MI</v>
      </c>
      <c r="AR30" s="679">
        <v>45</v>
      </c>
      <c r="AS30" s="679"/>
      <c r="AT30" s="679"/>
      <c r="AU30" s="679" t="str">
        <f t="shared" si="18"/>
        <v>--</v>
      </c>
      <c r="AV30" s="1154">
        <v>90</v>
      </c>
      <c r="AW30" s="1156" t="s">
        <v>497</v>
      </c>
      <c r="AX30" s="1154">
        <v>0</v>
      </c>
      <c r="AY30" s="679"/>
      <c r="AZ30" s="1203">
        <v>610</v>
      </c>
      <c r="BA30" s="1204">
        <v>0.75</v>
      </c>
      <c r="BB30" s="1198"/>
      <c r="BC30" s="1198"/>
    </row>
    <row r="31" spans="1:59" s="173" customFormat="1" ht="18" customHeight="1">
      <c r="A31" s="1372" t="s">
        <v>31</v>
      </c>
      <c r="B31" s="1205">
        <v>42095</v>
      </c>
      <c r="C31" s="1206">
        <v>4.2</v>
      </c>
      <c r="D31" s="1208">
        <v>1.1231818165481975</v>
      </c>
      <c r="E31" s="1208">
        <v>1.2480664541961783</v>
      </c>
      <c r="F31" s="1208">
        <v>1.2355779904313804</v>
      </c>
      <c r="G31" s="1406">
        <f>IF(E31="","--",E31*(1+P31))</f>
        <v>1.1856631314863695</v>
      </c>
      <c r="H31" s="1207" t="s">
        <v>133</v>
      </c>
      <c r="I31" s="1207" t="s">
        <v>133</v>
      </c>
      <c r="J31" s="1210">
        <v>1.1822966489981026</v>
      </c>
      <c r="K31" s="1134"/>
      <c r="L31" s="1209">
        <v>-1.0006249044519966E-2</v>
      </c>
      <c r="M31" s="1210">
        <v>-0.01</v>
      </c>
      <c r="N31" s="1210">
        <v>1E-3</v>
      </c>
      <c r="O31" s="1210">
        <v>-4.1000000000000002E-2</v>
      </c>
      <c r="P31" s="1212">
        <f>SUM(M31:O31)</f>
        <v>-0.05</v>
      </c>
      <c r="Q31" s="1210">
        <v>0</v>
      </c>
      <c r="R31" s="1217">
        <f>SUM(P31:Q31)</f>
        <v>-0.05</v>
      </c>
      <c r="S31" s="1134"/>
      <c r="T31" s="1210">
        <v>-0.219732709275681</v>
      </c>
      <c r="U31" s="1357">
        <f t="shared" si="15"/>
        <v>0.16986010234047355</v>
      </c>
      <c r="V31" s="1407">
        <v>-4.9872606935207453E-2</v>
      </c>
      <c r="W31" s="1214"/>
      <c r="X31" s="1210">
        <v>-0.21102193627921562</v>
      </c>
      <c r="Y31" s="1357">
        <f>AA31-X31</f>
        <v>3.2475256824815224E-2</v>
      </c>
      <c r="Z31" s="1408"/>
      <c r="AA31" s="1407">
        <v>-0.17854667945440039</v>
      </c>
      <c r="AB31" s="1215"/>
      <c r="AC31" s="1212">
        <f>INDEX('Rate Chg History'!$B$5:$E$46,MATCH('Model Chg'!$A31,'Rate Chg History'!$B$5:$B$46,0),4)</f>
        <v>-0.20199999999999996</v>
      </c>
      <c r="AD31" s="1212">
        <f t="shared" si="19"/>
        <v>-0.20199999999999996</v>
      </c>
      <c r="AE31" s="1216"/>
      <c r="AF31" s="1211">
        <f t="shared" si="20"/>
        <v>-9.0219362792156588E-3</v>
      </c>
      <c r="AG31" s="1213"/>
      <c r="AH31" s="1212"/>
      <c r="AI31" s="1134">
        <v>-3.9E-2</v>
      </c>
      <c r="AJ31" s="1212">
        <f t="shared" si="16"/>
        <v>0.02</v>
      </c>
      <c r="AK31" s="1134">
        <v>-1.9E-2</v>
      </c>
      <c r="AL31" s="1218">
        <f t="shared" si="7"/>
        <v>44197</v>
      </c>
      <c r="AM31" s="1219">
        <v>44200</v>
      </c>
      <c r="AN31" s="1220" t="str">
        <f t="shared" si="21"/>
        <v>--</v>
      </c>
      <c r="AO31" s="1409" t="s">
        <v>537</v>
      </c>
      <c r="AP31" s="1410"/>
      <c r="AQ31" s="1221" t="str">
        <f t="shared" si="17"/>
        <v>VA</v>
      </c>
      <c r="AR31" s="1222">
        <v>45</v>
      </c>
      <c r="AS31" s="1222"/>
      <c r="AT31" s="1222"/>
      <c r="AU31" s="1222" t="str">
        <f t="shared" si="18"/>
        <v>--</v>
      </c>
      <c r="AV31" s="1223">
        <v>90</v>
      </c>
      <c r="AW31" s="1196" t="s">
        <v>497</v>
      </c>
      <c r="AX31" s="1223">
        <v>60</v>
      </c>
      <c r="AY31" s="679"/>
      <c r="AZ31" s="1224">
        <v>1082</v>
      </c>
      <c r="BA31" s="1225">
        <v>1</v>
      </c>
      <c r="BB31" s="1198"/>
      <c r="BC31" s="1198"/>
    </row>
    <row r="32" spans="1:59">
      <c r="A32" s="395" t="s">
        <v>382</v>
      </c>
      <c r="C32" s="1086">
        <f>$C$33-SUM($C11:$C31)</f>
        <v>4.9999999999998863</v>
      </c>
      <c r="D32" s="1088"/>
      <c r="E32" s="1088"/>
      <c r="F32" s="1088"/>
      <c r="G32" s="1088"/>
      <c r="H32" s="1088"/>
      <c r="I32" s="1088"/>
      <c r="J32" s="1090"/>
      <c r="K32" s="348"/>
      <c r="T32" s="460"/>
      <c r="U32" s="460"/>
      <c r="V32" s="348"/>
      <c r="AI32" s="407"/>
      <c r="AK32" s="407"/>
      <c r="AM32" s="1401"/>
      <c r="AR32" s="407"/>
      <c r="AS32" s="407"/>
      <c r="AT32" s="407"/>
      <c r="AU32" s="407"/>
      <c r="AV32" s="407"/>
      <c r="AW32" s="407"/>
      <c r="AX32" s="407"/>
      <c r="BE32" s="173"/>
    </row>
    <row r="33" spans="1:57" ht="15" customHeight="1">
      <c r="A33" s="395" t="s">
        <v>127</v>
      </c>
      <c r="C33" s="1087">
        <v>816.1</v>
      </c>
      <c r="D33" s="1089"/>
      <c r="E33" s="1089"/>
      <c r="F33" s="1089"/>
      <c r="G33" s="1089"/>
      <c r="H33" s="1089"/>
      <c r="I33" s="1089"/>
      <c r="J33" s="348">
        <f>SUMPRODUCT(C11:C22,J11:J22)/SUM(C11:C22)</f>
        <v>1.0150865046884403</v>
      </c>
      <c r="K33" s="348"/>
      <c r="X33" s="1414"/>
      <c r="Y33" s="407"/>
      <c r="Z33" s="407"/>
      <c r="AA33" s="407"/>
      <c r="AW33" s="407"/>
      <c r="BE33" s="173"/>
    </row>
    <row r="34" spans="1:57" ht="15" customHeight="1">
      <c r="A34" s="173"/>
      <c r="B34" s="121"/>
      <c r="C34" s="1384"/>
      <c r="D34" s="121"/>
      <c r="E34" s="121"/>
      <c r="F34" s="121"/>
      <c r="G34" s="121"/>
      <c r="H34" s="121"/>
      <c r="I34" s="121"/>
      <c r="J34" s="121"/>
      <c r="K34" s="121"/>
      <c r="N34" s="1238"/>
      <c r="U34" s="407"/>
      <c r="V34" s="348"/>
      <c r="Y34" s="348"/>
      <c r="Z34" s="348"/>
      <c r="AA34" s="348"/>
      <c r="AC34" s="704"/>
      <c r="BE34" s="173"/>
    </row>
    <row r="35" spans="1:57" ht="15" customHeight="1">
      <c r="A35" s="121" t="s">
        <v>256</v>
      </c>
      <c r="B35" s="121"/>
      <c r="C35" s="121"/>
      <c r="D35" s="121"/>
      <c r="E35" s="121"/>
      <c r="F35" s="121"/>
      <c r="G35" s="121"/>
      <c r="H35" s="121"/>
      <c r="I35" s="121"/>
      <c r="J35" s="121"/>
      <c r="K35" s="121"/>
      <c r="V35" s="348"/>
      <c r="Y35" s="348"/>
      <c r="Z35" s="348"/>
      <c r="AA35" s="1093"/>
      <c r="AB35" s="407"/>
      <c r="AC35" s="704"/>
      <c r="AE35" s="114"/>
      <c r="BE35" s="173"/>
    </row>
    <row r="36" spans="1:57" ht="15" customHeight="1">
      <c r="A36" s="406" t="s">
        <v>805</v>
      </c>
      <c r="B36" s="121"/>
      <c r="C36" s="121"/>
      <c r="D36" s="121"/>
      <c r="E36" s="121"/>
      <c r="F36" s="121"/>
      <c r="G36" s="121"/>
      <c r="H36" s="121"/>
      <c r="I36" s="121"/>
      <c r="J36" s="121"/>
      <c r="K36" s="121"/>
      <c r="R36" s="348"/>
      <c r="V36" s="348"/>
      <c r="Y36" s="1092"/>
      <c r="Z36" s="1092"/>
      <c r="AA36" s="407"/>
      <c r="AB36" s="407"/>
      <c r="AC36" s="407"/>
      <c r="AE36" s="114"/>
      <c r="BE36" s="173"/>
    </row>
    <row r="37" spans="1:57" ht="15" customHeight="1">
      <c r="A37" s="339"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1"/>
      <c r="C37" s="121"/>
      <c r="D37" s="121"/>
      <c r="E37" s="121"/>
      <c r="F37" s="121"/>
      <c r="G37" s="121"/>
      <c r="H37" s="121"/>
      <c r="I37" s="121"/>
      <c r="J37" s="121"/>
      <c r="K37" s="121"/>
      <c r="R37" s="348"/>
      <c r="V37" s="348"/>
      <c r="X37" s="1415"/>
      <c r="Y37" s="1092"/>
      <c r="Z37" s="1092"/>
      <c r="AA37" s="407"/>
      <c r="AB37" s="407"/>
      <c r="AE37" s="114"/>
      <c r="BE37" s="173"/>
    </row>
    <row r="38" spans="1:57" ht="14.4">
      <c r="A38" s="122" t="str">
        <f>"Cols ("&amp;-AC3&amp;") &amp; ("&amp;-AD3&amp;") are for information only; percentages do not reflect ICW business mix"</f>
        <v>Cols (16) &amp; (17) are for information only; percentages do not reflect ICW business mix</v>
      </c>
      <c r="B38" s="121"/>
      <c r="C38" s="121"/>
      <c r="D38" s="121"/>
      <c r="E38" s="121"/>
      <c r="F38" s="121"/>
      <c r="G38" s="121"/>
      <c r="H38" s="121"/>
      <c r="I38" s="121"/>
      <c r="J38" s="121"/>
      <c r="K38" s="121"/>
      <c r="R38" s="348"/>
      <c r="T38" s="460"/>
      <c r="U38" s="460"/>
      <c r="V38" s="348"/>
      <c r="X38" s="1416"/>
      <c r="Y38" s="695"/>
      <c r="Z38" s="695"/>
      <c r="BE38" s="173"/>
    </row>
    <row r="39" spans="1:57" ht="14.4">
      <c r="A39" s="407" t="s">
        <v>754</v>
      </c>
      <c r="B39" s="121"/>
      <c r="C39" s="121"/>
      <c r="D39" s="121"/>
      <c r="E39" s="121"/>
      <c r="F39" s="121"/>
      <c r="G39" s="121"/>
      <c r="H39" s="121"/>
      <c r="I39" s="121"/>
      <c r="J39" s="121"/>
      <c r="K39" s="121"/>
      <c r="R39" s="348"/>
      <c r="T39" s="460"/>
      <c r="U39" s="460"/>
      <c r="X39" s="1416"/>
      <c r="Y39" s="695"/>
      <c r="Z39" s="695"/>
      <c r="BE39" s="173"/>
    </row>
    <row r="40" spans="1:57" ht="14.4">
      <c r="A40" s="407" t="s">
        <v>755</v>
      </c>
      <c r="B40" s="121"/>
      <c r="C40" s="121"/>
      <c r="D40" s="121"/>
      <c r="E40" s="121"/>
      <c r="F40" s="121"/>
      <c r="G40" s="121"/>
      <c r="H40" s="121"/>
      <c r="I40" s="121"/>
      <c r="J40" s="121"/>
      <c r="K40" s="121"/>
      <c r="R40" s="348"/>
      <c r="T40" s="460"/>
      <c r="U40" s="460"/>
      <c r="Y40" s="695"/>
      <c r="Z40" s="695"/>
      <c r="BE40" s="173"/>
    </row>
    <row r="41" spans="1:57" ht="14.4">
      <c r="A41" s="407"/>
      <c r="R41" s="348"/>
      <c r="T41" s="460"/>
      <c r="U41" s="460"/>
      <c r="Y41" s="695"/>
      <c r="Z41" s="695"/>
      <c r="BE41" s="173"/>
    </row>
    <row r="42" spans="1:57" ht="14.4">
      <c r="A42" s="407"/>
      <c r="R42" s="348"/>
      <c r="T42" s="460"/>
      <c r="U42" s="460"/>
      <c r="Y42" s="695"/>
      <c r="Z42" s="695"/>
      <c r="BE42" s="173"/>
    </row>
    <row r="43" spans="1:57" ht="14.4">
      <c r="A43" s="407"/>
      <c r="R43" s="348"/>
      <c r="T43" s="460"/>
      <c r="U43" s="460"/>
      <c r="Y43" s="695"/>
      <c r="Z43" s="695"/>
      <c r="BE43" s="173"/>
    </row>
    <row r="44" spans="1:57" ht="14.4">
      <c r="A44" s="406"/>
      <c r="R44" s="348"/>
      <c r="T44" s="460"/>
      <c r="U44" s="460"/>
      <c r="Y44" s="695"/>
      <c r="Z44" s="695"/>
      <c r="BE44" s="173"/>
    </row>
    <row r="45" spans="1:57" ht="14.4">
      <c r="R45" s="348"/>
      <c r="T45" s="460"/>
      <c r="U45" s="460"/>
      <c r="Y45" s="695"/>
      <c r="Z45" s="695"/>
      <c r="BE45" s="173"/>
    </row>
    <row r="46" spans="1:57" ht="14.4">
      <c r="R46" s="348"/>
      <c r="T46" s="460"/>
      <c r="U46" s="460"/>
      <c r="Y46" s="695"/>
      <c r="Z46" s="695"/>
      <c r="BE46" s="173"/>
    </row>
    <row r="47" spans="1:57" ht="14.4">
      <c r="A47" s="407"/>
      <c r="R47" s="348"/>
      <c r="T47" s="460"/>
      <c r="U47" s="460"/>
      <c r="Y47" s="695"/>
      <c r="Z47" s="695"/>
      <c r="BE47" s="173"/>
    </row>
    <row r="48" spans="1:57" ht="14.4">
      <c r="T48" s="460"/>
      <c r="U48" s="460"/>
      <c r="Y48" s="695"/>
      <c r="Z48" s="695"/>
      <c r="BE48" s="173"/>
    </row>
    <row r="49" spans="20:57" ht="14.4">
      <c r="T49" s="460"/>
      <c r="U49" s="460"/>
      <c r="Y49" s="695"/>
      <c r="Z49" s="695"/>
      <c r="BE49" s="173"/>
    </row>
    <row r="50" spans="20:57" ht="14.4">
      <c r="T50" s="460"/>
      <c r="U50" s="460"/>
      <c r="Y50" s="695"/>
      <c r="Z50" s="695"/>
      <c r="BE50" s="173"/>
    </row>
    <row r="51" spans="20:57" ht="14.4">
      <c r="T51" s="460"/>
      <c r="U51" s="460"/>
      <c r="Y51" s="695"/>
      <c r="Z51" s="695"/>
      <c r="BE51" s="173"/>
    </row>
    <row r="52" spans="20:57" ht="14.4">
      <c r="Y52" s="695"/>
      <c r="Z52" s="695"/>
      <c r="BE52" s="173"/>
    </row>
    <row r="53" spans="20:57" ht="14.4">
      <c r="Y53" s="695"/>
      <c r="Z53" s="695"/>
    </row>
    <row r="54" spans="20:57" ht="14.4">
      <c r="Y54" s="695"/>
      <c r="Z54" s="695"/>
    </row>
    <row r="55" spans="20:57" ht="14.4">
      <c r="Y55" s="695"/>
      <c r="Z55" s="695"/>
    </row>
    <row r="56" spans="20:57" ht="14.4">
      <c r="Y56" s="695"/>
      <c r="Z56" s="695"/>
      <c r="AG56" s="350"/>
    </row>
  </sheetData>
  <sortState xmlns:xlrd2="http://schemas.microsoft.com/office/spreadsheetml/2017/richdata2" ref="A26:AN34">
    <sortCondition ref="A11"/>
  </sortState>
  <customSheetViews>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1"/>
    </customSheetView>
    <customSheetView guid="{66336E0E-D3CE-4BCD-8706-2E622954FB7A}" scale="85" showPageBreaks="1" fitToPage="1" hiddenColumns="1">
      <selection activeCell="P19" sqref="P19"/>
      <pageMargins left="0.25" right="0.25" top="0.75" bottom="0.75" header="0.3" footer="0.3"/>
      <printOptions horizontalCentered="1"/>
      <pageSetup scale="34" orientation="landscape" r:id="rId2"/>
      <headerFooter>
        <oddFooter>&amp;RPrint Date: &amp;D</oddFooter>
      </headerFooter>
    </customSheetView>
    <customSheetView guid="{8F017303-F4E6-4F2E-AE6E-4863CE4BAD60}" showPageBreaks="1" fitToPage="1" printArea="1">
      <pane xSplit="1" ySplit="9" topLeftCell="H10" activePane="bottomRight" state="frozen"/>
      <selection pane="bottomRight" activeCell="A22" sqref="A21:AN22"/>
      <pageMargins left="0.25" right="0.25" top="0.75" bottom="0.75" header="0.3" footer="0.3"/>
      <printOptions horizontalCentered="1"/>
      <pageSetup scale="50" orientation="landscape" r:id="rId3"/>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Q22" sqref="Q22"/>
      <pageMargins left="0.25" right="0.25" top="0.75" bottom="0.75" header="0.3" footer="0.3"/>
      <printOptions horizontalCentered="1"/>
      <pageSetup scale="72" orientation="landscape" r:id="rId4"/>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5"/>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C1C5F476-5777-4D7E-AF6D-0DB94DDE7826}"/>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2" orientation="landscape" r:id="rId24"/>
      <headerFooter>
        <oddFooter>&amp;RPrint Date: &amp;D</oddFooter>
      </headerFooter>
    </customSheetView>
    <customSheetView guid="{C35CCEBD-5DD6-40D5-B0B9-29A308324E1F}" showPageBreaks="1" fitToPage="1" printArea="1" hiddenColumns="1">
      <pane xSplit="1" ySplit="10" topLeftCell="J16" activePane="bottomRight" state="frozen"/>
      <selection pane="bottomRight" activeCell="AG18" sqref="AG18"/>
      <pageMargins left="0.25" right="0.25" top="0.75" bottom="0.75" header="0.3" footer="0.3"/>
      <printOptions horizontalCentered="1"/>
      <pageSetup scale="62" orientation="landscape" r:id="rId25"/>
      <headerFooter>
        <oddFooter>&amp;RPrint Date: &amp;D</oddFooter>
      </headerFooter>
    </customSheetView>
    <customSheetView guid="{4C13BEF0-D969-4F7C-9C90-218A9EA7683E}" scale="90" showPageBreaks="1" showGridLines="0" fitToPage="1" printArea="1" hiddenColumns="1" topLeftCell="A4">
      <pane xSplit="8" topLeftCell="J1" activePane="topRight" state="frozen"/>
      <selection pane="topRight" activeCell="O13" sqref="O13"/>
      <pageMargins left="0.25" right="0.25" top="0.75" bottom="0.75" header="0.3" footer="0.3"/>
      <printOptions horizontalCentered="1"/>
      <pageSetup scale="62" orientation="landscape" r:id="rId26"/>
      <headerFooter>
        <oddFooter>&amp;RPrint Date: &amp;D</oddFooter>
      </headerFooter>
    </customSheetView>
  </customSheetViews>
  <printOptions horizontalCentered="1"/>
  <pageMargins left="0.7" right="0.7" top="0.75" bottom="0.75" header="0.3" footer="0.3"/>
  <pageSetup scale="46" orientation="landscape" blackAndWhite="1" r:id="rId27"/>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Normal="100" workbookViewId="0">
      <selection activeCell="O2" sqref="O2"/>
    </sheetView>
  </sheetViews>
  <sheetFormatPr defaultColWidth="9" defaultRowHeight="13.2" outlineLevelRow="1"/>
  <cols>
    <col min="1" max="1" width="6.5546875" style="563" customWidth="1"/>
    <col min="2" max="2" width="5.44140625" style="563" bestFit="1" customWidth="1"/>
    <col min="3" max="13" width="9.6640625" style="563" customWidth="1"/>
    <col min="14" max="14" width="10.6640625" style="563" bestFit="1" customWidth="1"/>
    <col min="15" max="15" width="7" style="563" bestFit="1" customWidth="1"/>
    <col min="16" max="16" width="6.6640625" style="563" customWidth="1"/>
    <col min="17" max="17" width="5.88671875" style="563" customWidth="1"/>
    <col min="18" max="16384" width="9" style="563"/>
  </cols>
  <sheetData>
    <row r="1" spans="1:23" ht="20.25" customHeight="1">
      <c r="A1" s="608" t="str">
        <f>'Model Chg'!A1</f>
        <v>04/01/21 WC Pricing</v>
      </c>
      <c r="B1" s="607"/>
      <c r="C1" s="607"/>
      <c r="D1" s="607"/>
      <c r="E1" s="607"/>
      <c r="F1" s="607"/>
      <c r="G1" s="607"/>
      <c r="H1" s="607"/>
      <c r="I1" s="607"/>
      <c r="J1" s="607"/>
      <c r="K1" s="607"/>
      <c r="L1" s="607"/>
      <c r="M1" s="607"/>
      <c r="N1" s="607"/>
      <c r="O1" s="1312"/>
    </row>
    <row r="2" spans="1:23" ht="22.5" customHeight="1"/>
    <row r="3" spans="1:23">
      <c r="C3" s="564">
        <v>-1</v>
      </c>
      <c r="D3" s="564">
        <f>C3-1</f>
        <v>-2</v>
      </c>
      <c r="E3" s="564">
        <f>D3-1</f>
        <v>-3</v>
      </c>
      <c r="F3" s="564">
        <f t="shared" ref="F3:N3" si="0">E3-1</f>
        <v>-4</v>
      </c>
      <c r="G3" s="564">
        <f t="shared" si="0"/>
        <v>-5</v>
      </c>
      <c r="H3" s="564">
        <f t="shared" si="0"/>
        <v>-6</v>
      </c>
      <c r="I3" s="564">
        <f t="shared" si="0"/>
        <v>-7</v>
      </c>
      <c r="J3" s="564">
        <f t="shared" si="0"/>
        <v>-8</v>
      </c>
      <c r="K3" s="564">
        <f t="shared" si="0"/>
        <v>-9</v>
      </c>
      <c r="L3" s="564">
        <f t="shared" si="0"/>
        <v>-10</v>
      </c>
      <c r="M3" s="564">
        <f t="shared" si="0"/>
        <v>-11</v>
      </c>
      <c r="N3" s="564">
        <f t="shared" si="0"/>
        <v>-12</v>
      </c>
      <c r="O3" s="1313">
        <f>N3-1</f>
        <v>-13</v>
      </c>
      <c r="P3" s="1313">
        <f>O3-1</f>
        <v>-14</v>
      </c>
    </row>
    <row r="4" spans="1:23">
      <c r="A4" s="565"/>
      <c r="B4" s="565"/>
      <c r="C4" s="566" t="s">
        <v>427</v>
      </c>
      <c r="D4" s="566" t="s">
        <v>427</v>
      </c>
      <c r="E4" s="566" t="s">
        <v>452</v>
      </c>
      <c r="F4" s="567" t="s">
        <v>429</v>
      </c>
      <c r="G4" s="566" t="s">
        <v>427</v>
      </c>
      <c r="H4" s="566" t="s">
        <v>427</v>
      </c>
      <c r="I4" s="566" t="s">
        <v>428</v>
      </c>
      <c r="J4" s="567" t="s">
        <v>431</v>
      </c>
      <c r="K4" s="567" t="s">
        <v>490</v>
      </c>
      <c r="L4" s="566" t="s">
        <v>430</v>
      </c>
      <c r="M4" s="566" t="s">
        <v>489</v>
      </c>
      <c r="N4" s="567" t="s">
        <v>432</v>
      </c>
      <c r="O4" s="1314"/>
    </row>
    <row r="5" spans="1:23" ht="11.25" customHeight="1" thickBot="1">
      <c r="A5" s="565"/>
      <c r="B5" s="565"/>
      <c r="C5" s="566"/>
      <c r="D5" s="567"/>
      <c r="E5" s="566"/>
      <c r="F5" s="567"/>
      <c r="G5" s="566"/>
      <c r="H5" s="567"/>
      <c r="I5" s="566"/>
      <c r="J5" s="567"/>
      <c r="K5" s="567" t="s">
        <v>491</v>
      </c>
      <c r="L5" s="567"/>
      <c r="M5" s="566"/>
      <c r="N5" s="567"/>
      <c r="O5" s="1314"/>
    </row>
    <row r="6" spans="1:23">
      <c r="A6" s="565"/>
      <c r="B6" s="565"/>
      <c r="C6" s="1519" t="s">
        <v>433</v>
      </c>
      <c r="D6" s="1520"/>
      <c r="E6" s="1520"/>
      <c r="F6" s="1521"/>
      <c r="G6" s="1522" t="s">
        <v>410</v>
      </c>
      <c r="H6" s="1523"/>
      <c r="I6" s="1523"/>
      <c r="J6" s="1523"/>
      <c r="K6" s="1523"/>
      <c r="L6" s="1523"/>
      <c r="M6" s="1523"/>
      <c r="N6" s="1524"/>
    </row>
    <row r="7" spans="1:23">
      <c r="A7" s="565"/>
      <c r="B7" s="565"/>
      <c r="C7" s="588" t="s">
        <v>381</v>
      </c>
      <c r="D7" s="584" t="s">
        <v>434</v>
      </c>
      <c r="E7" s="584" t="s">
        <v>210</v>
      </c>
      <c r="F7" s="590" t="s">
        <v>435</v>
      </c>
      <c r="G7" s="582" t="s">
        <v>381</v>
      </c>
      <c r="H7" s="582" t="s">
        <v>434</v>
      </c>
      <c r="I7" s="582" t="s">
        <v>238</v>
      </c>
      <c r="J7" s="582" t="s">
        <v>435</v>
      </c>
      <c r="K7" s="582"/>
      <c r="L7" s="582" t="s">
        <v>209</v>
      </c>
      <c r="M7" s="582" t="s">
        <v>210</v>
      </c>
      <c r="N7" s="592" t="s">
        <v>392</v>
      </c>
      <c r="O7" s="1320" t="s">
        <v>746</v>
      </c>
    </row>
    <row r="8" spans="1:23">
      <c r="A8" s="565"/>
      <c r="B8" s="565" t="s">
        <v>247</v>
      </c>
      <c r="C8" s="588" t="s">
        <v>388</v>
      </c>
      <c r="D8" s="584" t="s">
        <v>91</v>
      </c>
      <c r="E8" s="584" t="s">
        <v>132</v>
      </c>
      <c r="F8" s="590" t="s">
        <v>436</v>
      </c>
      <c r="G8" s="582" t="s">
        <v>388</v>
      </c>
      <c r="H8" s="582" t="s">
        <v>91</v>
      </c>
      <c r="I8" s="582" t="s">
        <v>132</v>
      </c>
      <c r="J8" s="582" t="s">
        <v>48</v>
      </c>
      <c r="K8" s="582" t="s">
        <v>202</v>
      </c>
      <c r="L8" s="582" t="s">
        <v>132</v>
      </c>
      <c r="M8" s="582" t="s">
        <v>132</v>
      </c>
      <c r="N8" s="592" t="s">
        <v>437</v>
      </c>
      <c r="O8" s="1315" t="s">
        <v>744</v>
      </c>
    </row>
    <row r="9" spans="1:23">
      <c r="A9" s="568" t="s">
        <v>46</v>
      </c>
      <c r="B9" s="568" t="s">
        <v>178</v>
      </c>
      <c r="C9" s="589" t="s">
        <v>391</v>
      </c>
      <c r="D9" s="585" t="s">
        <v>132</v>
      </c>
      <c r="E9" s="585" t="s">
        <v>92</v>
      </c>
      <c r="F9" s="591" t="s">
        <v>132</v>
      </c>
      <c r="G9" s="583" t="s">
        <v>391</v>
      </c>
      <c r="H9" s="583" t="s">
        <v>132</v>
      </c>
      <c r="I9" s="583" t="s">
        <v>92</v>
      </c>
      <c r="J9" s="583" t="s">
        <v>132</v>
      </c>
      <c r="K9" s="583" t="s">
        <v>392</v>
      </c>
      <c r="L9" s="586" t="s">
        <v>438</v>
      </c>
      <c r="M9" s="583" t="s">
        <v>438</v>
      </c>
      <c r="N9" s="593" t="s">
        <v>438</v>
      </c>
      <c r="O9" s="1316" t="s">
        <v>745</v>
      </c>
      <c r="P9" s="563" t="s">
        <v>202</v>
      </c>
    </row>
    <row r="10" spans="1:23" s="173" customFormat="1" ht="18" customHeight="1">
      <c r="A10" s="569" t="s">
        <v>5</v>
      </c>
      <c r="B10" s="570">
        <v>42005</v>
      </c>
      <c r="C10" s="616">
        <v>1948.901008214626</v>
      </c>
      <c r="D10" s="617">
        <v>1.0851144121723542</v>
      </c>
      <c r="E10" s="422">
        <f>VLOOKUP($A10,'Model Chg'!$A$11:$R$31,18,0)</f>
        <v>-1.9E-2</v>
      </c>
      <c r="F10" s="618">
        <f t="shared" ref="F10:F12" si="1">IF(D10="","",D10/(1+E10))</f>
        <v>1.1061308992582612</v>
      </c>
      <c r="G10" s="610">
        <v>96.006991785373884</v>
      </c>
      <c r="H10" s="617">
        <v>1.0606888401114924</v>
      </c>
      <c r="I10" s="617">
        <v>0</v>
      </c>
      <c r="J10" s="422">
        <f>IF(H10="","",H10/(1+I10))</f>
        <v>1.0606888401114924</v>
      </c>
      <c r="K10" s="422">
        <f>IF(F10="","",F10)</f>
        <v>1.1061308992582612</v>
      </c>
      <c r="L10" s="422">
        <f>IFERROR(IF(K10="",E10-I10,J10/K10-1),"")</f>
        <v>-4.1081990546725455E-2</v>
      </c>
      <c r="M10" s="422">
        <v>0</v>
      </c>
      <c r="N10" s="618">
        <f t="shared" ref="N10:N12" si="2">IF(J10="","",J10/(1+M10))</f>
        <v>1.0606888401114924</v>
      </c>
      <c r="O10" s="618">
        <v>0.20899999999999999</v>
      </c>
      <c r="P10" s="618">
        <v>0.21</v>
      </c>
      <c r="Q10" s="1368"/>
      <c r="R10" s="1298"/>
      <c r="S10" s="1299" t="s">
        <v>439</v>
      </c>
      <c r="T10" s="1300" t="s">
        <v>441</v>
      </c>
      <c r="U10" s="1300" t="s">
        <v>444</v>
      </c>
      <c r="V10" s="1301" t="s">
        <v>445</v>
      </c>
      <c r="W10" s="1302" t="s">
        <v>446</v>
      </c>
    </row>
    <row r="11" spans="1:23" s="173" customFormat="1" ht="18" customHeight="1">
      <c r="A11" s="605" t="s">
        <v>7</v>
      </c>
      <c r="B11" s="606">
        <v>42005</v>
      </c>
      <c r="C11" s="612">
        <v>103.33443469086225</v>
      </c>
      <c r="D11" s="613">
        <v>0.99334449492729293</v>
      </c>
      <c r="E11" s="615">
        <f>VLOOKUP($A11,'Model Chg'!$A$11:$R$31,18,0)</f>
        <v>-3.3999999999999996E-2</v>
      </c>
      <c r="F11" s="614">
        <f t="shared" si="1"/>
        <v>1.0283069305665558</v>
      </c>
      <c r="G11" s="609">
        <v>8.1025653091377414</v>
      </c>
      <c r="H11" s="613">
        <v>1.0902912508867113</v>
      </c>
      <c r="I11" s="613">
        <v>0</v>
      </c>
      <c r="J11" s="615">
        <f t="shared" ref="J11:J12" si="3">IF(H11="","",H11/(1+I11))</f>
        <v>1.0902912508867113</v>
      </c>
      <c r="K11" s="1373">
        <f t="shared" ref="K11:K12" si="4">IF(F11="","",F11+0.05)</f>
        <v>1.0783069305665558</v>
      </c>
      <c r="L11" s="615">
        <f t="shared" ref="L11:L12" si="5">IFERROR(IF(K11="",E11-I11,J11/K11-1),"")</f>
        <v>1.1114015852479842E-2</v>
      </c>
      <c r="M11" s="615">
        <f t="shared" ref="M11:M12" si="6">IFERROR(L11*0,"")</f>
        <v>0</v>
      </c>
      <c r="N11" s="614">
        <f t="shared" si="2"/>
        <v>1.0902912508867113</v>
      </c>
      <c r="O11" s="1370">
        <v>0.42899999999999999</v>
      </c>
      <c r="P11" s="614">
        <v>0.24628463704596498</v>
      </c>
      <c r="Q11" s="1368"/>
      <c r="R11" s="1303" t="s">
        <v>7</v>
      </c>
      <c r="S11" s="1304" t="s">
        <v>440</v>
      </c>
      <c r="T11" s="1304" t="s">
        <v>442</v>
      </c>
      <c r="U11" s="1304" t="s">
        <v>442</v>
      </c>
      <c r="V11" s="1304" t="s">
        <v>446</v>
      </c>
      <c r="W11" s="1304" t="s">
        <v>446</v>
      </c>
    </row>
    <row r="12" spans="1:23" s="173" customFormat="1" ht="18" customHeight="1" thickBot="1">
      <c r="A12" s="1322" t="s">
        <v>6</v>
      </c>
      <c r="B12" s="1323">
        <v>42005</v>
      </c>
      <c r="C12" s="1324">
        <v>88.988019829394446</v>
      </c>
      <c r="D12" s="1325">
        <v>1.1214028327432672</v>
      </c>
      <c r="E12" s="1326">
        <f>VLOOKUP($A12,'Model Chg'!$A$11:$R$31,18,0)</f>
        <v>-2.8999999999999998E-2</v>
      </c>
      <c r="F12" s="1327">
        <f t="shared" si="1"/>
        <v>1.1548947814039827</v>
      </c>
      <c r="G12" s="1328">
        <v>5.9309801706055492</v>
      </c>
      <c r="H12" s="1325">
        <v>1.2655880837326461</v>
      </c>
      <c r="I12" s="1325">
        <v>0</v>
      </c>
      <c r="J12" s="1326">
        <f t="shared" si="3"/>
        <v>1.2655880837326461</v>
      </c>
      <c r="K12" s="1374">
        <f t="shared" si="4"/>
        <v>1.2048947814039828</v>
      </c>
      <c r="L12" s="1326">
        <f t="shared" si="5"/>
        <v>5.0372284174010185E-2</v>
      </c>
      <c r="M12" s="1326">
        <f t="shared" si="6"/>
        <v>0</v>
      </c>
      <c r="N12" s="1327">
        <f t="shared" si="2"/>
        <v>1.2655880837326461</v>
      </c>
      <c r="O12" s="1371">
        <v>0.217</v>
      </c>
      <c r="P12" s="1327">
        <v>0.24201961421541021</v>
      </c>
      <c r="Q12" s="1368"/>
      <c r="R12" s="1307" t="s">
        <v>17</v>
      </c>
      <c r="S12" s="1305" t="s">
        <v>440</v>
      </c>
      <c r="T12" s="1305" t="s">
        <v>443</v>
      </c>
      <c r="U12" s="1305" t="s">
        <v>442</v>
      </c>
      <c r="V12" s="1305" t="s">
        <v>442</v>
      </c>
      <c r="W12" s="1305" t="s">
        <v>446</v>
      </c>
    </row>
    <row r="13" spans="1:23" s="173" customFormat="1" ht="18" customHeight="1">
      <c r="A13" s="605" t="s">
        <v>16</v>
      </c>
      <c r="B13" s="606">
        <v>42064</v>
      </c>
      <c r="C13" s="612"/>
      <c r="D13" s="613"/>
      <c r="E13" s="615"/>
      <c r="F13" s="614"/>
      <c r="G13" s="609"/>
      <c r="H13" s="613"/>
      <c r="I13" s="613"/>
      <c r="J13" s="615"/>
      <c r="K13" s="615"/>
      <c r="L13" s="615"/>
      <c r="M13" s="615"/>
      <c r="N13" s="614"/>
      <c r="O13" s="1318"/>
      <c r="P13" s="1318"/>
      <c r="Q13" s="1368"/>
      <c r="R13" s="1303" t="s">
        <v>5</v>
      </c>
      <c r="S13" s="1304">
        <v>-0.33</v>
      </c>
      <c r="T13" s="1304">
        <v>-0.3</v>
      </c>
      <c r="U13" s="1304">
        <v>-0.13</v>
      </c>
      <c r="V13" s="1304">
        <v>-0.12</v>
      </c>
      <c r="W13" s="1304" t="s">
        <v>446</v>
      </c>
    </row>
    <row r="14" spans="1:23" s="173" customFormat="1" ht="18" customHeight="1" outlineLevel="1">
      <c r="A14" s="569" t="s">
        <v>18</v>
      </c>
      <c r="B14" s="570">
        <v>42095</v>
      </c>
      <c r="C14" s="616"/>
      <c r="D14" s="619"/>
      <c r="E14" s="422"/>
      <c r="F14" s="618"/>
      <c r="G14" s="610"/>
      <c r="H14" s="619"/>
      <c r="I14" s="617"/>
      <c r="J14" s="422"/>
      <c r="K14" s="422"/>
      <c r="L14" s="422"/>
      <c r="M14" s="422"/>
      <c r="N14" s="618"/>
      <c r="O14" s="1363"/>
      <c r="P14" s="1317"/>
      <c r="Q14" s="1368"/>
      <c r="R14" s="1303" t="s">
        <v>25</v>
      </c>
      <c r="S14" s="1304">
        <v>-0.15</v>
      </c>
      <c r="T14" s="1304">
        <v>0</v>
      </c>
      <c r="U14" s="1304">
        <v>-0.15</v>
      </c>
      <c r="V14" s="1304">
        <v>-0.1</v>
      </c>
      <c r="W14" s="1304" t="s">
        <v>446</v>
      </c>
    </row>
    <row r="15" spans="1:23" s="173" customFormat="1" ht="18" customHeight="1" outlineLevel="1">
      <c r="A15" s="572" t="s">
        <v>21</v>
      </c>
      <c r="B15" s="573">
        <v>42095</v>
      </c>
      <c r="C15" s="620"/>
      <c r="D15" s="621"/>
      <c r="E15" s="624"/>
      <c r="F15" s="623"/>
      <c r="G15" s="611"/>
      <c r="H15" s="621"/>
      <c r="I15" s="622"/>
      <c r="J15" s="624"/>
      <c r="K15" s="624"/>
      <c r="L15" s="624"/>
      <c r="M15" s="624"/>
      <c r="N15" s="623"/>
      <c r="O15" s="1321"/>
      <c r="P15" s="1319"/>
      <c r="Q15" s="1368"/>
      <c r="R15" s="1303" t="s">
        <v>6</v>
      </c>
      <c r="S15" s="1304">
        <v>-0.15</v>
      </c>
      <c r="T15" s="1304">
        <v>-0.05</v>
      </c>
      <c r="U15" s="1304">
        <v>0.15</v>
      </c>
      <c r="V15" s="1304">
        <v>0.25</v>
      </c>
      <c r="W15" s="1304" t="s">
        <v>446</v>
      </c>
    </row>
    <row r="16" spans="1:23" s="173" customFormat="1" ht="18" customHeight="1" outlineLevel="1">
      <c r="A16" s="569" t="s">
        <v>20</v>
      </c>
      <c r="B16" s="570">
        <v>42186</v>
      </c>
      <c r="C16" s="616"/>
      <c r="D16" s="619"/>
      <c r="E16" s="422"/>
      <c r="F16" s="618"/>
      <c r="G16" s="610"/>
      <c r="H16" s="619"/>
      <c r="I16" s="617"/>
      <c r="J16" s="422"/>
      <c r="K16" s="422"/>
      <c r="L16" s="422"/>
      <c r="M16" s="422"/>
      <c r="N16" s="618"/>
      <c r="O16" s="1317"/>
      <c r="P16" s="1317"/>
      <c r="Q16" s="1368"/>
      <c r="R16" s="1298" t="s">
        <v>24</v>
      </c>
      <c r="S16" s="1304">
        <v>-0.4</v>
      </c>
      <c r="T16" s="1304">
        <v>-0.25</v>
      </c>
      <c r="U16" s="1304">
        <v>-0.15</v>
      </c>
      <c r="V16" s="1304">
        <v>-0.05</v>
      </c>
      <c r="W16" s="1304" t="s">
        <v>446</v>
      </c>
    </row>
    <row r="17" spans="1:23" s="173" customFormat="1" ht="18" customHeight="1" outlineLevel="1">
      <c r="A17" s="574" t="s">
        <v>24</v>
      </c>
      <c r="B17" s="575">
        <v>42064</v>
      </c>
      <c r="C17" s="620"/>
      <c r="D17" s="621"/>
      <c r="E17" s="624"/>
      <c r="F17" s="623"/>
      <c r="G17" s="611"/>
      <c r="H17" s="621"/>
      <c r="I17" s="622"/>
      <c r="J17" s="624"/>
      <c r="K17" s="624"/>
      <c r="L17" s="624"/>
      <c r="M17" s="624"/>
      <c r="N17" s="623"/>
      <c r="O17" s="1319"/>
      <c r="P17" s="1319"/>
      <c r="Q17" s="1368"/>
      <c r="R17" s="1303" t="s">
        <v>26</v>
      </c>
      <c r="S17" s="1304">
        <v>-0.45</v>
      </c>
      <c r="T17" s="1304">
        <v>-0.35</v>
      </c>
      <c r="U17" s="1304">
        <v>-0.2</v>
      </c>
      <c r="V17" s="1304">
        <v>-0.15</v>
      </c>
      <c r="W17" s="1304" t="s">
        <v>446</v>
      </c>
    </row>
    <row r="18" spans="1:23" s="173" customFormat="1" ht="18" customHeight="1" outlineLevel="1">
      <c r="A18" s="569" t="s">
        <v>23</v>
      </c>
      <c r="B18" s="570">
        <v>42005</v>
      </c>
      <c r="C18" s="616"/>
      <c r="D18" s="619"/>
      <c r="E18" s="422"/>
      <c r="F18" s="618"/>
      <c r="G18" s="610"/>
      <c r="H18" s="619"/>
      <c r="I18" s="617"/>
      <c r="J18" s="422"/>
      <c r="K18" s="422"/>
      <c r="L18" s="422"/>
      <c r="M18" s="422"/>
      <c r="N18" s="618"/>
      <c r="O18" s="1317"/>
      <c r="P18" s="1317"/>
      <c r="Q18" s="1368"/>
      <c r="R18" s="1303" t="s">
        <v>18</v>
      </c>
      <c r="S18" s="1304">
        <v>-0.35</v>
      </c>
      <c r="T18" s="1304">
        <v>-0.2</v>
      </c>
      <c r="U18" s="1304">
        <v>-0.05</v>
      </c>
      <c r="V18" s="1304">
        <v>0</v>
      </c>
      <c r="W18" s="1304" t="s">
        <v>446</v>
      </c>
    </row>
    <row r="19" spans="1:23" s="173" customFormat="1" ht="18" customHeight="1" outlineLevel="1">
      <c r="A19" s="572" t="s">
        <v>22</v>
      </c>
      <c r="B19" s="573">
        <v>42005</v>
      </c>
      <c r="C19" s="620"/>
      <c r="D19" s="621"/>
      <c r="E19" s="624"/>
      <c r="F19" s="623"/>
      <c r="G19" s="611"/>
      <c r="H19" s="621"/>
      <c r="I19" s="622"/>
      <c r="J19" s="624"/>
      <c r="K19" s="624"/>
      <c r="L19" s="624"/>
      <c r="M19" s="624"/>
      <c r="N19" s="623"/>
      <c r="O19" s="1365"/>
      <c r="P19" s="1319"/>
      <c r="Q19" s="1368"/>
      <c r="R19" s="1303" t="s">
        <v>21</v>
      </c>
      <c r="S19" s="1304">
        <v>-0.25</v>
      </c>
      <c r="T19" s="1304">
        <v>-0.1</v>
      </c>
      <c r="U19" s="1304">
        <v>0.05</v>
      </c>
      <c r="V19" s="1304">
        <v>0.1</v>
      </c>
      <c r="W19" s="1304" t="s">
        <v>446</v>
      </c>
    </row>
    <row r="20" spans="1:23" s="173" customFormat="1" ht="18" customHeight="1" outlineLevel="1">
      <c r="A20" s="569" t="s">
        <v>19</v>
      </c>
      <c r="B20" s="570">
        <v>42095</v>
      </c>
      <c r="C20" s="616"/>
      <c r="D20" s="619"/>
      <c r="E20" s="422"/>
      <c r="F20" s="618"/>
      <c r="G20" s="610"/>
      <c r="H20" s="619"/>
      <c r="I20" s="617"/>
      <c r="J20" s="422"/>
      <c r="K20" s="422"/>
      <c r="L20" s="422"/>
      <c r="M20" s="422"/>
      <c r="N20" s="618"/>
      <c r="O20" s="1363"/>
      <c r="P20" s="1317"/>
      <c r="Q20" s="1368"/>
      <c r="R20" s="1303" t="s">
        <v>32</v>
      </c>
      <c r="S20" s="1304">
        <v>-0.25</v>
      </c>
      <c r="T20" s="1304">
        <v>-0.1</v>
      </c>
      <c r="U20" s="1304">
        <v>0</v>
      </c>
      <c r="V20" s="1304">
        <v>0.1</v>
      </c>
      <c r="W20" s="1304" t="s">
        <v>446</v>
      </c>
    </row>
    <row r="21" spans="1:23" s="173" customFormat="1" ht="18" customHeight="1" outlineLevel="1">
      <c r="A21" s="572" t="s">
        <v>17</v>
      </c>
      <c r="B21" s="604">
        <v>42278</v>
      </c>
      <c r="C21" s="620"/>
      <c r="D21" s="621"/>
      <c r="E21" s="624"/>
      <c r="F21" s="623"/>
      <c r="G21" s="611"/>
      <c r="H21" s="621"/>
      <c r="I21" s="622"/>
      <c r="J21" s="624"/>
      <c r="K21" s="624"/>
      <c r="L21" s="624"/>
      <c r="M21" s="624"/>
      <c r="N21" s="623"/>
      <c r="O21" s="1321"/>
      <c r="P21" s="1319"/>
      <c r="Q21" s="1368"/>
      <c r="R21" s="1303" t="s">
        <v>27</v>
      </c>
      <c r="S21" s="1304">
        <v>-0.4</v>
      </c>
      <c r="T21" s="1304">
        <v>-0.3</v>
      </c>
      <c r="U21" s="1304">
        <v>-0.2</v>
      </c>
      <c r="V21" s="1304">
        <v>-0.15</v>
      </c>
      <c r="W21" s="1304" t="s">
        <v>446</v>
      </c>
    </row>
    <row r="22" spans="1:23" s="173" customFormat="1" ht="18" customHeight="1" outlineLevel="1">
      <c r="A22" s="602" t="s">
        <v>71</v>
      </c>
      <c r="B22" s="603">
        <v>42005</v>
      </c>
      <c r="C22" s="625"/>
      <c r="D22" s="626"/>
      <c r="E22" s="630"/>
      <c r="F22" s="628"/>
      <c r="G22" s="629"/>
      <c r="H22" s="626"/>
      <c r="I22" s="627"/>
      <c r="J22" s="630"/>
      <c r="K22" s="630"/>
      <c r="L22" s="630"/>
      <c r="M22" s="630"/>
      <c r="N22" s="628"/>
      <c r="O22" s="1366"/>
      <c r="P22" s="1361"/>
      <c r="Q22" s="1368"/>
      <c r="R22" s="1303" t="s">
        <v>63</v>
      </c>
      <c r="S22" s="1304">
        <v>-0.3</v>
      </c>
      <c r="T22" s="1304">
        <v>-0.2</v>
      </c>
      <c r="U22" s="1304">
        <v>-0.05</v>
      </c>
      <c r="V22" s="1304">
        <v>0</v>
      </c>
      <c r="W22" s="1304" t="s">
        <v>446</v>
      </c>
    </row>
    <row r="23" spans="1:23" s="173" customFormat="1" ht="18" customHeight="1" outlineLevel="1">
      <c r="A23" s="572" t="s">
        <v>30</v>
      </c>
      <c r="B23" s="573">
        <v>42064</v>
      </c>
      <c r="C23" s="620"/>
      <c r="D23" s="621"/>
      <c r="E23" s="624"/>
      <c r="F23" s="623"/>
      <c r="G23" s="631"/>
      <c r="H23" s="621"/>
      <c r="I23" s="622"/>
      <c r="J23" s="624"/>
      <c r="K23" s="624"/>
      <c r="L23" s="624"/>
      <c r="M23" s="624"/>
      <c r="N23" s="623"/>
      <c r="O23" s="1319"/>
      <c r="P23" s="1319"/>
      <c r="Q23" s="1368"/>
      <c r="R23" s="1303" t="s">
        <v>28</v>
      </c>
      <c r="S23" s="1304">
        <v>-0.25</v>
      </c>
      <c r="T23" s="1304">
        <v>-0.15</v>
      </c>
      <c r="U23" s="1304">
        <v>0</v>
      </c>
      <c r="V23" s="1304">
        <v>0.05</v>
      </c>
      <c r="W23" s="1304" t="s">
        <v>446</v>
      </c>
    </row>
    <row r="24" spans="1:23" s="173" customFormat="1" ht="18" customHeight="1" outlineLevel="1">
      <c r="A24" s="587" t="s">
        <v>27</v>
      </c>
      <c r="B24" s="576">
        <v>42005</v>
      </c>
      <c r="C24" s="616"/>
      <c r="D24" s="619"/>
      <c r="E24" s="422"/>
      <c r="F24" s="618"/>
      <c r="G24" s="632"/>
      <c r="H24" s="619"/>
      <c r="I24" s="617"/>
      <c r="J24" s="422"/>
      <c r="K24" s="422"/>
      <c r="L24" s="422"/>
      <c r="M24" s="422"/>
      <c r="N24" s="618"/>
      <c r="O24" s="1363"/>
      <c r="P24" s="1317"/>
      <c r="Q24" s="1368"/>
      <c r="R24" s="1303" t="s">
        <v>31</v>
      </c>
      <c r="S24" s="1304">
        <v>-0.15</v>
      </c>
      <c r="T24" s="1304">
        <v>0</v>
      </c>
      <c r="U24" s="1304">
        <v>-0.1</v>
      </c>
      <c r="V24" s="1304">
        <v>-0.05</v>
      </c>
      <c r="W24" s="1304" t="s">
        <v>446</v>
      </c>
    </row>
    <row r="25" spans="1:23" s="173" customFormat="1" ht="18" customHeight="1" outlineLevel="1">
      <c r="A25" s="572" t="s">
        <v>31</v>
      </c>
      <c r="B25" s="573">
        <v>42095</v>
      </c>
      <c r="C25" s="620"/>
      <c r="D25" s="621"/>
      <c r="E25" s="624"/>
      <c r="F25" s="623"/>
      <c r="G25" s="631"/>
      <c r="H25" s="621"/>
      <c r="I25" s="622"/>
      <c r="J25" s="624"/>
      <c r="K25" s="624"/>
      <c r="L25" s="624"/>
      <c r="M25" s="624"/>
      <c r="N25" s="623"/>
      <c r="O25" s="1365"/>
      <c r="P25" s="1319"/>
      <c r="Q25" s="1368"/>
      <c r="R25" s="1303" t="s">
        <v>30</v>
      </c>
      <c r="S25" s="1304">
        <v>-0.25</v>
      </c>
      <c r="T25" s="1304">
        <v>-0.1</v>
      </c>
      <c r="U25" s="1304">
        <v>0.1</v>
      </c>
      <c r="V25" s="1304">
        <v>0.15</v>
      </c>
      <c r="W25" s="1304" t="s">
        <v>446</v>
      </c>
    </row>
    <row r="26" spans="1:23" s="173" customFormat="1" ht="18" customHeight="1" outlineLevel="1">
      <c r="A26" s="587" t="s">
        <v>25</v>
      </c>
      <c r="B26" s="576">
        <v>42005</v>
      </c>
      <c r="C26" s="616"/>
      <c r="D26" s="619"/>
      <c r="E26" s="422"/>
      <c r="F26" s="618"/>
      <c r="G26" s="632"/>
      <c r="H26" s="619"/>
      <c r="I26" s="617"/>
      <c r="J26" s="422"/>
      <c r="K26" s="422"/>
      <c r="L26" s="422"/>
      <c r="M26" s="422"/>
      <c r="N26" s="618"/>
      <c r="O26" s="1367"/>
      <c r="P26" s="1317"/>
      <c r="Q26" s="1368"/>
      <c r="R26" s="1303" t="s">
        <v>20</v>
      </c>
      <c r="S26" s="1304">
        <v>-0.4</v>
      </c>
      <c r="T26" s="1304">
        <v>-0.3</v>
      </c>
      <c r="U26" s="1304">
        <v>-0.15</v>
      </c>
      <c r="V26" s="1304">
        <v>-0.1</v>
      </c>
      <c r="W26" s="1304" t="s">
        <v>446</v>
      </c>
    </row>
    <row r="27" spans="1:23" s="173" customFormat="1" ht="18" customHeight="1" outlineLevel="1">
      <c r="A27" s="572" t="s">
        <v>26</v>
      </c>
      <c r="B27" s="573">
        <v>43374</v>
      </c>
      <c r="C27" s="620"/>
      <c r="D27" s="621"/>
      <c r="E27" s="624"/>
      <c r="F27" s="623"/>
      <c r="G27" s="631"/>
      <c r="H27" s="621"/>
      <c r="I27" s="622"/>
      <c r="J27" s="624"/>
      <c r="K27" s="624"/>
      <c r="L27" s="624"/>
      <c r="M27" s="624"/>
      <c r="N27" s="623"/>
      <c r="O27" s="1319"/>
      <c r="P27" s="1319"/>
      <c r="Q27" s="1369"/>
      <c r="R27" s="1307" t="s">
        <v>22</v>
      </c>
      <c r="S27" s="1305">
        <v>-0.15</v>
      </c>
      <c r="T27" s="1305">
        <v>-0.05</v>
      </c>
      <c r="U27" s="1305">
        <v>0.1</v>
      </c>
      <c r="V27" s="1305">
        <v>0.15</v>
      </c>
      <c r="W27" s="1305" t="s">
        <v>446</v>
      </c>
    </row>
    <row r="28" spans="1:23" s="173" customFormat="1" ht="18" customHeight="1" outlineLevel="1">
      <c r="A28" s="587" t="s">
        <v>28</v>
      </c>
      <c r="B28" s="576">
        <v>42005</v>
      </c>
      <c r="C28" s="616"/>
      <c r="D28" s="619"/>
      <c r="E28" s="422"/>
      <c r="F28" s="618"/>
      <c r="G28" s="632"/>
      <c r="H28" s="619"/>
      <c r="I28" s="617"/>
      <c r="J28" s="422"/>
      <c r="K28" s="422"/>
      <c r="L28" s="422"/>
      <c r="M28" s="422"/>
      <c r="N28" s="618"/>
      <c r="O28" s="1363"/>
      <c r="P28" s="1317"/>
      <c r="Q28" s="1368"/>
      <c r="R28" s="1303" t="s">
        <v>71</v>
      </c>
      <c r="S28" s="1306">
        <v>6</v>
      </c>
      <c r="T28" s="1306">
        <v>7</v>
      </c>
      <c r="U28" s="1306">
        <v>8</v>
      </c>
      <c r="V28" s="1306">
        <v>9</v>
      </c>
      <c r="W28" s="1304" t="s">
        <v>446</v>
      </c>
    </row>
    <row r="29" spans="1:23" s="173" customFormat="1" ht="18" customHeight="1" outlineLevel="1">
      <c r="A29" s="572" t="s">
        <v>32</v>
      </c>
      <c r="B29" s="573">
        <v>43101</v>
      </c>
      <c r="C29" s="620"/>
      <c r="D29" s="621"/>
      <c r="E29" s="624"/>
      <c r="F29" s="623"/>
      <c r="G29" s="631"/>
      <c r="H29" s="621"/>
      <c r="I29" s="622"/>
      <c r="J29" s="624"/>
      <c r="K29" s="624"/>
      <c r="L29" s="624"/>
      <c r="M29" s="624"/>
      <c r="N29" s="623"/>
      <c r="O29" s="1321"/>
      <c r="P29" s="1319"/>
      <c r="Q29" s="1368"/>
    </row>
    <row r="30" spans="1:23" s="173" customFormat="1" ht="18" customHeight="1" outlineLevel="1" thickBot="1">
      <c r="A30" s="587" t="s">
        <v>63</v>
      </c>
      <c r="B30" s="576">
        <v>42005</v>
      </c>
      <c r="C30" s="633"/>
      <c r="D30" s="634"/>
      <c r="E30" s="638"/>
      <c r="F30" s="636"/>
      <c r="G30" s="637"/>
      <c r="H30" s="634"/>
      <c r="I30" s="635"/>
      <c r="J30" s="638"/>
      <c r="K30" s="638"/>
      <c r="L30" s="638"/>
      <c r="M30" s="638"/>
      <c r="N30" s="636"/>
      <c r="O30" s="1364"/>
      <c r="P30" s="1362"/>
      <c r="Q30" s="1368"/>
      <c r="S30" s="1308" t="s">
        <v>441</v>
      </c>
      <c r="T30" s="1309" t="s">
        <v>743</v>
      </c>
      <c r="U30" s="1309" t="s">
        <v>444</v>
      </c>
      <c r="V30" s="1310" t="s">
        <v>446</v>
      </c>
    </row>
    <row r="31" spans="1:23">
      <c r="A31" s="565"/>
      <c r="R31" s="1311" t="s">
        <v>23</v>
      </c>
      <c r="S31" s="1346">
        <v>2</v>
      </c>
      <c r="T31" s="1346">
        <v>3</v>
      </c>
      <c r="U31" s="1346">
        <v>4</v>
      </c>
      <c r="V31" s="1347" t="s">
        <v>446</v>
      </c>
    </row>
    <row r="32" spans="1:23" ht="15" customHeight="1">
      <c r="B32" s="558"/>
      <c r="G32" s="571"/>
      <c r="R32" s="1311" t="s">
        <v>16</v>
      </c>
      <c r="S32" s="1346">
        <v>6</v>
      </c>
      <c r="T32" s="1346">
        <v>7</v>
      </c>
      <c r="U32" s="1346">
        <v>8</v>
      </c>
      <c r="V32" s="1347" t="s">
        <v>446</v>
      </c>
    </row>
    <row r="33" spans="1:22">
      <c r="A33" s="558" t="s">
        <v>256</v>
      </c>
      <c r="R33" s="1311" t="s">
        <v>19</v>
      </c>
      <c r="S33" s="1348">
        <v>5</v>
      </c>
      <c r="T33" s="1348">
        <v>6</v>
      </c>
      <c r="U33" s="1348">
        <v>7</v>
      </c>
      <c r="V33" s="1349" t="s">
        <v>446</v>
      </c>
    </row>
    <row r="34" spans="1:22">
      <c r="A34" s="560" t="s">
        <v>781</v>
      </c>
    </row>
    <row r="35" spans="1:22">
      <c r="A35" s="577" t="str">
        <f>"2. Final selected rate change target effective "&amp;TEXT(Summary!D1,"MM/DD/YY")</f>
        <v>2. Final selected rate change target effective 04/01/21</v>
      </c>
    </row>
    <row r="36" spans="1:22">
      <c r="A36" s="560" t="str">
        <f>"3. Bureau filed rate change effective "&amp;TEXT(Summary!D1,"MM/DD/YY")</f>
        <v>3. Bureau filed rate change effective 04/01/21</v>
      </c>
    </row>
    <row r="37" spans="1:22">
      <c r="A37" s="560" t="s">
        <v>453</v>
      </c>
    </row>
    <row r="38" spans="1:22">
      <c r="A38" s="594" t="s">
        <v>454</v>
      </c>
    </row>
  </sheetData>
  <customSheetViews>
    <customSheetView guid="{B070D993-A558-4B1C-AC4E-67FBCE430B77}" showPageBreaks="1" fitToPage="1" printArea="1">
      <selection activeCell="O2" sqref="O2"/>
      <pageMargins left="0.7" right="0.7" top="0.75" bottom="0.75" header="0.3" footer="0.3"/>
      <printOptions horizontalCentered="1"/>
      <pageSetup scale="84" orientation="landscape" horizontalDpi="1200" verticalDpi="1200" r:id="rId1"/>
    </customSheetView>
    <customSheetView guid="{66336E0E-D3CE-4BCD-8706-2E622954FB7A}" scale="85" showPageBreaks="1" fitToPage="1">
      <selection activeCell="C19" sqref="C19"/>
      <pageMargins left="0.7" right="0.7" top="0.75" bottom="0.75" header="0.3" footer="0.3"/>
      <printOptions horizontalCentered="1"/>
      <pageSetup scale="60"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3" orientation="landscape" horizontalDpi="1200" verticalDpi="1200" r:id="rId3"/>
    </customSheetView>
    <customSheetView guid="{2D067A2B-544F-4687-B463-591ABEF3DC76}" showPageBreaks="1" fitToPage="1" printArea="1" topLeftCell="D3">
      <selection activeCell="K12" sqref="K12"/>
      <pageMargins left="0.7" right="0.7" top="0.75" bottom="0.75" header="0.3" footer="0.3"/>
      <printOptions horizontalCentered="1"/>
      <pageSetup scale="79" orientation="landscape" horizontalDpi="1200" verticalDpi="1200" r:id="rId4"/>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4C13BEF0-D969-4F7C-9C90-218A9EA7683E}"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84"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O58"/>
  <sheetViews>
    <sheetView showGridLines="0" zoomScaleNormal="100" workbookViewId="0">
      <selection activeCell="Q14" sqref="Q14"/>
    </sheetView>
  </sheetViews>
  <sheetFormatPr defaultColWidth="9" defaultRowHeight="14.4" outlineLevelRow="1"/>
  <cols>
    <col min="1" max="1" width="9" style="505"/>
    <col min="2" max="2" width="6.5546875" style="557" customWidth="1"/>
    <col min="3" max="3" width="5.44140625" style="557" bestFit="1" customWidth="1"/>
    <col min="4" max="6" width="8.6640625" style="557" customWidth="1"/>
    <col min="7" max="7" width="12" style="557" bestFit="1" customWidth="1"/>
    <col min="8" max="8" width="8.6640625" style="557" customWidth="1"/>
    <col min="9" max="15" width="9.6640625" style="505" customWidth="1"/>
    <col min="16" max="16384" width="9" style="505"/>
  </cols>
  <sheetData>
    <row r="1" spans="2:15" ht="18">
      <c r="B1" s="672" t="str">
        <f>'Model Chg'!A1</f>
        <v>04/01/21 WC Pricing</v>
      </c>
      <c r="C1" s="672"/>
      <c r="D1" s="672"/>
      <c r="E1" s="672"/>
      <c r="F1" s="672"/>
      <c r="G1" s="672"/>
      <c r="H1" s="672"/>
      <c r="I1" s="672"/>
      <c r="J1" s="672"/>
      <c r="K1" s="672"/>
      <c r="L1" s="672"/>
      <c r="M1" s="672"/>
      <c r="N1" s="672"/>
      <c r="O1" s="672"/>
    </row>
    <row r="2" spans="2:15">
      <c r="B2" s="506"/>
      <c r="C2" s="506"/>
      <c r="D2" s="506"/>
      <c r="E2" s="506"/>
      <c r="F2" s="506"/>
      <c r="G2" s="506"/>
      <c r="H2" s="506"/>
      <c r="I2" s="507"/>
      <c r="J2" s="507"/>
      <c r="K2" s="507"/>
      <c r="L2" s="507"/>
      <c r="M2" s="1256"/>
      <c r="N2" s="507"/>
      <c r="O2" s="507"/>
    </row>
    <row r="3" spans="2:15">
      <c r="B3" s="508"/>
      <c r="C3" s="509" t="s">
        <v>247</v>
      </c>
      <c r="D3" s="673" t="s">
        <v>425</v>
      </c>
      <c r="E3" s="673"/>
      <c r="F3" s="674"/>
      <c r="G3" s="696" t="s">
        <v>467</v>
      </c>
      <c r="H3" s="673" t="str">
        <f>"Rate Change History Since "&amp;TEXT(MIN($I$4:$O$4),"mm/dd/yy")</f>
        <v>Rate Change History Since 07/01/20</v>
      </c>
      <c r="I3" s="673"/>
      <c r="J3" s="673"/>
      <c r="K3" s="673"/>
      <c r="L3" s="673"/>
      <c r="M3" s="673"/>
      <c r="N3" s="673"/>
      <c r="O3" s="696"/>
    </row>
    <row r="4" spans="2:15" s="733" customFormat="1">
      <c r="B4" s="510" t="s">
        <v>46</v>
      </c>
      <c r="C4" s="511" t="s">
        <v>178</v>
      </c>
      <c r="D4" s="657" t="s">
        <v>103</v>
      </c>
      <c r="E4" s="657" t="s">
        <v>238</v>
      </c>
      <c r="F4" s="658" t="s">
        <v>426</v>
      </c>
      <c r="G4" s="658" t="s">
        <v>468</v>
      </c>
      <c r="H4" s="512" t="str">
        <f>""</f>
        <v/>
      </c>
      <c r="I4" s="731">
        <v>44013</v>
      </c>
      <c r="J4" s="731">
        <v>44075</v>
      </c>
      <c r="K4" s="731">
        <v>44105</v>
      </c>
      <c r="L4" s="731">
        <v>44166</v>
      </c>
      <c r="M4" s="731">
        <v>44197</v>
      </c>
      <c r="N4" s="731">
        <v>44256</v>
      </c>
      <c r="O4" s="732">
        <f>Summary!D1</f>
        <v>44287</v>
      </c>
    </row>
    <row r="5" spans="2:15">
      <c r="B5" s="513" t="s">
        <v>5</v>
      </c>
      <c r="C5" s="514">
        <v>42005</v>
      </c>
      <c r="D5" s="515">
        <f t="array" ref="D5">PRODUCT(1+I5:O5)-1</f>
        <v>-2.2257401024802226E-2</v>
      </c>
      <c r="E5" s="516">
        <f t="array" ref="E5">PRODUCT(1+I6:O6)-1</f>
        <v>-4.6000000000000041E-2</v>
      </c>
      <c r="F5" s="517">
        <f>D5-E5</f>
        <v>2.3742598975197815E-2</v>
      </c>
      <c r="G5" s="697">
        <f>IFERROR(VLOOKUP($B5,'Model Chg'!$A$11:$AA$31,27,0),"")</f>
        <v>-2.0456033480776514E-2</v>
      </c>
      <c r="H5" s="518" t="s">
        <v>103</v>
      </c>
      <c r="I5" s="519">
        <f>IFERROR(INDEX('CR TU Adeq'!$X$31:$AR$92,MATCH(I$4,'CR TU Adeq'!$A$31:$A$92,0),MATCH(INDEX($B$5:$B5,COUNTA($B$5:$B5)*2-1,1),'CR TU Adeq'!$X$4:$AR$4,0))*1,"")</f>
        <v>0</v>
      </c>
      <c r="J5" s="519">
        <f>IFERROR(INDEX('CR TU Adeq'!$X$31:$AR$92,MATCH(J$4,'CR TU Adeq'!$A$31:$A$92,0),MATCH(INDEX($B$5:$B5,COUNTA($B$5:$B5)*2-1,1),'CR TU Adeq'!$X$4:$AR$4,0))*1,"")</f>
        <v>0</v>
      </c>
      <c r="K5" s="519">
        <f>IFERROR(INDEX('CR TU Adeq'!$X$31:$AR$92,MATCH(K$4,'CR TU Adeq'!$A$31:$A$92,0),MATCH(INDEX($B$5:$B5,COUNTA($B$5:$B5)*2-1,1),'CR TU Adeq'!$X$4:$AR$4,0))*1,"")</f>
        <v>1E-3</v>
      </c>
      <c r="L5" s="519">
        <f>IFERROR(INDEX('CR TU Adeq'!$X$31:$AR$92,MATCH(L$4,'CR TU Adeq'!$A$31:$A$92,0),MATCH(INDEX($B$5:$B5,COUNTA($B$5:$B5)*2-1,1),'CR TU Adeq'!$X$4:$AR$4,0))*1,"")</f>
        <v>2.9999999999999997E-4</v>
      </c>
      <c r="M5" s="519">
        <f>IFERROR(INDEX('CR TU Adeq'!$X$31:$AR$92,MATCH(M$4,'CR TU Adeq'!$A$31:$A$92,0),MATCH(INDEX($B$5:$B5,COUNTA($B$5:$B5)*2-1,1),'CR TU Adeq'!$X$4:$AR$4,0))*1,"")</f>
        <v>-4.956669773896083E-3</v>
      </c>
      <c r="N5" s="519">
        <f>IFERROR(INDEX('CR TU Adeq'!$X$31:$AR$92,MATCH(N$4,'CR TU Adeq'!$A$31:$A$92,0),MATCH(INDEX($B$5:$B5,COUNTA($B$5:$B5)*2-1,1),'CR TU Adeq'!$X$4:$AR$4,0))*1,"")</f>
        <v>0</v>
      </c>
      <c r="O5" s="666">
        <f>IFERROR(INDEX('CR TU Adeq'!$X$31:$AR$92,MATCH(O$4,'CR TU Adeq'!$A$31:$A$92,0),MATCH(INDEX($B$5:$B5,COUNTA($B$5:$B5)*2-1,1),'CR TU Adeq'!$X$4:$AR$4,0))*1,"")</f>
        <v>-1.8662945006837739E-2</v>
      </c>
    </row>
    <row r="6" spans="2:15">
      <c r="B6" s="520"/>
      <c r="C6" s="521"/>
      <c r="D6" s="522"/>
      <c r="E6" s="522"/>
      <c r="F6" s="523"/>
      <c r="G6" s="698" t="str">
        <f>IFERROR(VLOOKUP($B6,'Model Chg'!$A$11:$AA$31,27,0),"")</f>
        <v/>
      </c>
      <c r="H6" s="524" t="s">
        <v>238</v>
      </c>
      <c r="I6" s="525">
        <f>IFERROR(INDEX('CR TU Adeq'!$FO$31:$GI$92,MATCH(I$4,'CR TU Adeq'!$A$31:$A$92,0),MATCH(INDEX($B$5:$B5,COUNTA($B$5:$B5)*2-1,1),'CR TU Adeq'!$FO$4:$GI$4,0))*1,"")</f>
        <v>0</v>
      </c>
      <c r="J6" s="525">
        <f>IFERROR(INDEX('CR TU Adeq'!$FO$31:$GI$92,MATCH(J$4,'CR TU Adeq'!$A$31:$A$92,0),MATCH(INDEX($B$5:$B5,COUNTA($B$5:$B5)*2-1,1),'CR TU Adeq'!$FO$4:$GI$4,0))*1,"")</f>
        <v>0</v>
      </c>
      <c r="K6" s="525">
        <f>IFERROR(INDEX('CR TU Adeq'!$FO$31:$GI$92,MATCH(K$4,'CR TU Adeq'!$A$31:$A$92,0),MATCH(INDEX($B$5:$B5,COUNTA($B$5:$B5)*2-1,1),'CR TU Adeq'!$FO$4:$GI$4,0))*1,"")</f>
        <v>0</v>
      </c>
      <c r="L6" s="525">
        <f>IFERROR(INDEX('CR TU Adeq'!$FO$31:$GI$92,MATCH(L$4,'CR TU Adeq'!$A$31:$A$92,0),MATCH(INDEX($B$5:$B5,COUNTA($B$5:$B5)*2-1,1),'CR TU Adeq'!$FO$4:$GI$4,0))*1,"")</f>
        <v>0</v>
      </c>
      <c r="M6" s="1258">
        <f>IFERROR(INDEX('CR TU Adeq'!$FO$31:$GI$92,MATCH(M$4,'CR TU Adeq'!$A$31:$A$92,0),MATCH(INDEX($B$5:$B5,COUNTA($B$5:$B5)*2-1,1),'CR TU Adeq'!$FO$4:$GI$4,0))*1,"")</f>
        <v>-4.5999999999999999E-2</v>
      </c>
      <c r="N6" s="525">
        <f>IFERROR(INDEX('CR TU Adeq'!$FO$31:$GI$92,MATCH(N$4,'CR TU Adeq'!$A$31:$A$92,0),MATCH(INDEX($B$5:$B5,COUNTA($B$5:$B5)*2-1,1),'CR TU Adeq'!$FO$4:$GI$4,0))*1,"")</f>
        <v>0</v>
      </c>
      <c r="O6" s="667">
        <f>IFERROR(INDEX('CR TU Adeq'!$FO$31:$GI$92,MATCH(O$4,'CR TU Adeq'!$A$31:$A$92,0),MATCH(INDEX($B$5:$B5,COUNTA($B$5:$B5)*2-1,1),'CR TU Adeq'!$FO$4:$GI$4,0))*1,"")</f>
        <v>0</v>
      </c>
    </row>
    <row r="7" spans="2:15">
      <c r="B7" s="526" t="s">
        <v>7</v>
      </c>
      <c r="C7" s="527">
        <v>42005</v>
      </c>
      <c r="D7" s="528">
        <f t="array" ref="D7">PRODUCT(1+I7:O7)-1</f>
        <v>-3.1254560907279516E-2</v>
      </c>
      <c r="E7" s="528">
        <f t="array" ref="E7">PRODUCT(1+I8:O8)-1</f>
        <v>-6.6000000000000059E-2</v>
      </c>
      <c r="F7" s="529">
        <f t="shared" ref="F7:F35" si="0">D7-E7</f>
        <v>3.4745439092720543E-2</v>
      </c>
      <c r="G7" s="699">
        <f>IFERROR(VLOOKUP($B7,'Model Chg'!$A$11:$AA$31,27,0),"")</f>
        <v>-1.7470238614382794E-2</v>
      </c>
      <c r="H7" s="530" t="s">
        <v>103</v>
      </c>
      <c r="I7" s="531">
        <f>IFERROR(INDEX('CR TU Adeq'!$X$31:$AR$92,MATCH(I$4,'CR TU Adeq'!$A$31:$A$92,0),MATCH(INDEX($B$5:$B7,COUNTA($B$5:$B7)*2-1,1),'CR TU Adeq'!$X$4:$AR$4,0))*1,"")</f>
        <v>1E-3</v>
      </c>
      <c r="J7" s="531">
        <f>IFERROR(INDEX('CR TU Adeq'!$X$31:$AR$92,MATCH(J$4,'CR TU Adeq'!$A$31:$A$92,0),MATCH(INDEX($B$5:$B7,COUNTA($B$5:$B7)*2-1,1),'CR TU Adeq'!$X$4:$AR$4,0))*1,"")</f>
        <v>0</v>
      </c>
      <c r="K7" s="531">
        <f>IFERROR(INDEX('CR TU Adeq'!$X$31:$AR$92,MATCH(K$4,'CR TU Adeq'!$A$31:$A$92,0),MATCH(INDEX($B$5:$B7,COUNTA($B$5:$B7)*2-1,1),'CR TU Adeq'!$X$4:$AR$4,0))*1,"")</f>
        <v>-5.8214106616574224E-3</v>
      </c>
      <c r="L7" s="531">
        <f>IFERROR(INDEX('CR TU Adeq'!$X$31:$AR$92,MATCH(L$4,'CR TU Adeq'!$A$31:$A$92,0),MATCH(INDEX($B$5:$B7,COUNTA($B$5:$B7)*2-1,1),'CR TU Adeq'!$X$4:$AR$4,0))*1,"")</f>
        <v>-2.2857629647132801E-4</v>
      </c>
      <c r="M7" s="1259">
        <f>IFERROR(INDEX('CR TU Adeq'!$X$31:$AR$92,MATCH(M$4,'CR TU Adeq'!$A$31:$A$92,0),MATCH(INDEX($B$5:$B7,COUNTA($B$5:$B7)*2-1,1),'CR TU Adeq'!$X$4:$AR$4,0))*1,"")</f>
        <v>7.9953921004707329E-3</v>
      </c>
      <c r="N7" s="531">
        <f>IFERROR(INDEX('CR TU Adeq'!$X$31:$AR$92,MATCH(N$4,'CR TU Adeq'!$A$31:$A$92,0),MATCH(INDEX($B$5:$B7,COUNTA($B$5:$B7)*2-1,1),'CR TU Adeq'!$X$4:$AR$4,0))*1,"")</f>
        <v>0</v>
      </c>
      <c r="O7" s="668">
        <f>IFERROR(INDEX('CR TU Adeq'!$X$31:$AR$92,MATCH(O$4,'CR TU Adeq'!$A$31:$A$92,0),MATCH(INDEX($B$5:$B7,COUNTA($B$5:$B7)*2-1,1),'CR TU Adeq'!$X$4:$AR$4,0))*1,"")</f>
        <v>-3.4056061812664185E-2</v>
      </c>
    </row>
    <row r="8" spans="2:15">
      <c r="B8" s="532"/>
      <c r="C8" s="533"/>
      <c r="D8" s="534"/>
      <c r="E8" s="534"/>
      <c r="F8" s="535"/>
      <c r="G8" s="700" t="str">
        <f>IFERROR(VLOOKUP($B8,'Model Chg'!$A$11:$AA$31,27,0),"")</f>
        <v/>
      </c>
      <c r="H8" s="536" t="s">
        <v>238</v>
      </c>
      <c r="I8" s="537">
        <f>IFERROR(INDEX('CR TU Adeq'!$FO$31:$GI$92,MATCH(I$4,'CR TU Adeq'!$A$31:$A$92,0),MATCH(INDEX($B$5:$B7,COUNTA($B$5:$B7)*2-1,1),'CR TU Adeq'!$FO$4:$GI$4,0))*1,"")</f>
        <v>0</v>
      </c>
      <c r="J8" s="537">
        <f>IFERROR(INDEX('CR TU Adeq'!$FO$31:$GI$92,MATCH(J$4,'CR TU Adeq'!$A$31:$A$92,0),MATCH(INDEX($B$5:$B7,COUNTA($B$5:$B7)*2-1,1),'CR TU Adeq'!$FO$4:$GI$4,0))*1,"")</f>
        <v>0</v>
      </c>
      <c r="K8" s="537">
        <f>IFERROR(INDEX('CR TU Adeq'!$FO$31:$GI$92,MATCH(K$4,'CR TU Adeq'!$A$31:$A$92,0),MATCH(INDEX($B$5:$B7,COUNTA($B$5:$B7)*2-1,1),'CR TU Adeq'!$FO$4:$GI$4,0))*1,"")</f>
        <v>0</v>
      </c>
      <c r="L8" s="537">
        <f>IFERROR(INDEX('CR TU Adeq'!$FO$31:$GI$92,MATCH(L$4,'CR TU Adeq'!$A$31:$A$92,0),MATCH(INDEX($B$5:$B7,COUNTA($B$5:$B7)*2-1,1),'CR TU Adeq'!$FO$4:$GI$4,0))*1,"")</f>
        <v>0</v>
      </c>
      <c r="M8" s="1260">
        <f>IFERROR(INDEX('CR TU Adeq'!$FO$31:$GI$92,MATCH(M$4,'CR TU Adeq'!$A$31:$A$92,0),MATCH(INDEX($B$5:$B7,COUNTA($B$5:$B7)*2-1,1),'CR TU Adeq'!$FO$4:$GI$4,0))*1,"")</f>
        <v>-6.6000000000000003E-2</v>
      </c>
      <c r="N8" s="537">
        <f>IFERROR(INDEX('CR TU Adeq'!$FO$31:$GI$92,MATCH(N$4,'CR TU Adeq'!$A$31:$A$92,0),MATCH(INDEX($B$5:$B7,COUNTA($B$5:$B7)*2-1,1),'CR TU Adeq'!$FO$4:$GI$4,0))*1,"")</f>
        <v>0</v>
      </c>
      <c r="O8" s="669">
        <f>IFERROR(INDEX('CR TU Adeq'!$FO$31:$GI$92,MATCH(O$4,'CR TU Adeq'!$A$31:$A$92,0),MATCH(INDEX($B$5:$B7,COUNTA($B$5:$B7)*2-1,1),'CR TU Adeq'!$FO$4:$GI$4,0))*1,"")</f>
        <v>0</v>
      </c>
    </row>
    <row r="9" spans="2:15">
      <c r="B9" s="513" t="s">
        <v>6</v>
      </c>
      <c r="C9" s="514">
        <v>42005</v>
      </c>
      <c r="D9" s="516">
        <f t="array" ref="D9">PRODUCT(1+I9:O9)-1</f>
        <v>-3.2742343155233389E-2</v>
      </c>
      <c r="E9" s="516">
        <f t="array" ref="E9">PRODUCT(1+I10:O10)-1</f>
        <v>-4.0000000000000036E-3</v>
      </c>
      <c r="F9" s="517">
        <f t="shared" si="0"/>
        <v>-2.8742343155233385E-2</v>
      </c>
      <c r="G9" s="697">
        <f>IFERROR(VLOOKUP($B9,'Model Chg'!$A$11:$AA$31,27,0),"")</f>
        <v>-5.712006664495739E-2</v>
      </c>
      <c r="H9" s="518" t="s">
        <v>103</v>
      </c>
      <c r="I9" s="519">
        <f>IFERROR(INDEX('CR TU Adeq'!$X$31:$AR$92,MATCH(I$4,'CR TU Adeq'!$A$31:$A$92,0),MATCH(INDEX($B$5:$B9,COUNTA($B$5:$B9)*2-1,1),'CR TU Adeq'!$X$4:$AR$4,0))*1,"")</f>
        <v>-2.058435268540304E-2</v>
      </c>
      <c r="J9" s="519">
        <f>IFERROR(INDEX('CR TU Adeq'!$X$31:$AR$92,MATCH(J$4,'CR TU Adeq'!$A$31:$A$92,0),MATCH(INDEX($B$5:$B9,COUNTA($B$5:$B9)*2-1,1),'CR TU Adeq'!$X$4:$AR$4,0))*1,"")</f>
        <v>0</v>
      </c>
      <c r="K9" s="519">
        <f>IFERROR(INDEX('CR TU Adeq'!$X$31:$AR$92,MATCH(K$4,'CR TU Adeq'!$A$31:$A$92,0),MATCH(INDEX($B$5:$B9,COUNTA($B$5:$B9)*2-1,1),'CR TU Adeq'!$X$4:$AR$4,0))*1,"")</f>
        <v>-1.2703239825224699E-3</v>
      </c>
      <c r="L9" s="519">
        <f>IFERROR(INDEX('CR TU Adeq'!$X$31:$AR$92,MATCH(L$4,'CR TU Adeq'!$A$31:$A$92,0),MATCH(INDEX($B$5:$B9,COUNTA($B$5:$B9)*2-1,1),'CR TU Adeq'!$X$4:$AR$4,0))*1,"")</f>
        <v>1.0664407491778327E-4</v>
      </c>
      <c r="M9" s="1257">
        <f>IFERROR(INDEX('CR TU Adeq'!$X$31:$AR$92,MATCH(M$4,'CR TU Adeq'!$A$31:$A$92,0),MATCH(INDEX($B$5:$B9,COUNTA($B$5:$B9)*2-1,1),'CR TU Adeq'!$X$4:$AR$4,0))*1,"")</f>
        <v>1.7988071021723506E-2</v>
      </c>
      <c r="N9" s="519">
        <f>IFERROR(INDEX('CR TU Adeq'!$X$31:$AR$92,MATCH(N$4,'CR TU Adeq'!$A$31:$A$92,0),MATCH(INDEX($B$5:$B9,COUNTA($B$5:$B9)*2-1,1),'CR TU Adeq'!$X$4:$AR$4,0))*1,"")</f>
        <v>0</v>
      </c>
      <c r="O9" s="666">
        <f>IFERROR(INDEX('CR TU Adeq'!$X$31:$AR$92,MATCH(O$4,'CR TU Adeq'!$A$31:$A$92,0),MATCH(INDEX($B$5:$B9,COUNTA($B$5:$B9)*2-1,1),'CR TU Adeq'!$X$4:$AR$4,0))*1,"")</f>
        <v>-2.8734008713326653E-2</v>
      </c>
    </row>
    <row r="10" spans="2:15">
      <c r="B10" s="520"/>
      <c r="C10" s="521"/>
      <c r="D10" s="522"/>
      <c r="E10" s="522"/>
      <c r="F10" s="523"/>
      <c r="G10" s="698" t="str">
        <f>IFERROR(VLOOKUP($B10,'Model Chg'!$A$11:$AA$31,27,0),"")</f>
        <v/>
      </c>
      <c r="H10" s="524" t="s">
        <v>238</v>
      </c>
      <c r="I10" s="525">
        <f>IFERROR(INDEX('CR TU Adeq'!$FO$31:$GI$92,MATCH(I$4,'CR TU Adeq'!$A$31:$A$92,0),MATCH(INDEX($B$5:$B9,COUNTA($B$5:$B9)*2-1,1),'CR TU Adeq'!$FO$4:$GI$4,0))*1,"")</f>
        <v>0</v>
      </c>
      <c r="J10" s="525">
        <f>IFERROR(INDEX('CR TU Adeq'!$FO$31:$GI$92,MATCH(J$4,'CR TU Adeq'!$A$31:$A$92,0),MATCH(INDEX($B$5:$B9,COUNTA($B$5:$B9)*2-1,1),'CR TU Adeq'!$FO$4:$GI$4,0))*1,"")</f>
        <v>0</v>
      </c>
      <c r="K10" s="525">
        <f>IFERROR(INDEX('CR TU Adeq'!$FO$31:$GI$92,MATCH(K$4,'CR TU Adeq'!$A$31:$A$92,0),MATCH(INDEX($B$5:$B9,COUNTA($B$5:$B9)*2-1,1),'CR TU Adeq'!$FO$4:$GI$4,0))*1,"")</f>
        <v>0</v>
      </c>
      <c r="L10" s="525">
        <f>IFERROR(INDEX('CR TU Adeq'!$FO$31:$GI$92,MATCH(L$4,'CR TU Adeq'!$A$31:$A$92,0),MATCH(INDEX($B$5:$B9,COUNTA($B$5:$B9)*2-1,1),'CR TU Adeq'!$FO$4:$GI$4,0))*1,"")</f>
        <v>0</v>
      </c>
      <c r="M10" s="1258">
        <f>IFERROR(INDEX('CR TU Adeq'!$FO$31:$GI$92,MATCH(M$4,'CR TU Adeq'!$A$31:$A$92,0),MATCH(INDEX($B$5:$B9,COUNTA($B$5:$B9)*2-1,1),'CR TU Adeq'!$FO$4:$GI$4,0))*1,"")</f>
        <v>-4.0000000000000001E-3</v>
      </c>
      <c r="N10" s="525">
        <f>IFERROR(INDEX('CR TU Adeq'!$FO$31:$GI$92,MATCH(N$4,'CR TU Adeq'!$A$31:$A$92,0),MATCH(INDEX($B$5:$B9,COUNTA($B$5:$B9)*2-1,1),'CR TU Adeq'!$FO$4:$GI$4,0))*1,"")</f>
        <v>0</v>
      </c>
      <c r="O10" s="667">
        <f>IFERROR(INDEX('CR TU Adeq'!$FO$31:$GI$92,MATCH(O$4,'CR TU Adeq'!$A$31:$A$92,0),MATCH(INDEX($B$5:$B9,COUNTA($B$5:$B9)*2-1,1),'CR TU Adeq'!$FO$4:$GI$4,0))*1,"")</f>
        <v>0</v>
      </c>
    </row>
    <row r="11" spans="2:15">
      <c r="B11" s="526" t="s">
        <v>16</v>
      </c>
      <c r="C11" s="527">
        <v>42064</v>
      </c>
      <c r="D11" s="528">
        <f t="array" ref="D11">PRODUCT(1+I11:O11)-1</f>
        <v>-2.2730077642909463E-2</v>
      </c>
      <c r="E11" s="528">
        <f t="array" ref="E11">PRODUCT(1+I12:O12)-1</f>
        <v>-2.2612000000000076E-2</v>
      </c>
      <c r="F11" s="529">
        <f t="shared" si="0"/>
        <v>-1.180776429093866E-4</v>
      </c>
      <c r="G11" s="699">
        <f>IFERROR(VLOOKUP($B11,'Model Chg'!$A$11:$AA$31,27,0),"")</f>
        <v>-1.4168153138727102E-2</v>
      </c>
      <c r="H11" s="530" t="s">
        <v>103</v>
      </c>
      <c r="I11" s="531">
        <f>IFERROR(INDEX('CR TU Adeq'!$X$31:$AR$92,MATCH(I$4,'CR TU Adeq'!$A$31:$A$92,0),MATCH(INDEX($B$5:$B11,COUNTA($B$5:$B11)*2-1,1),'CR TU Adeq'!$X$4:$AR$4,0))*1,"")</f>
        <v>1.0711793604119002E-2</v>
      </c>
      <c r="J11" s="531">
        <f>IFERROR(INDEX('CR TU Adeq'!$X$31:$AR$92,MATCH(J$4,'CR TU Adeq'!$A$31:$A$92,0),MATCH(INDEX($B$5:$B11,COUNTA($B$5:$B11)*2-1,1),'CR TU Adeq'!$X$4:$AR$4,0))*1,"")</f>
        <v>1.3074007938159715E-2</v>
      </c>
      <c r="K11" s="531">
        <f>IFERROR(INDEX('CR TU Adeq'!$X$31:$AR$92,MATCH(K$4,'CR TU Adeq'!$A$31:$A$92,0),MATCH(INDEX($B$5:$B11,COUNTA($B$5:$B11)*2-1,1),'CR TU Adeq'!$X$4:$AR$4,0))*1,"")</f>
        <v>5.9112555545315359E-4</v>
      </c>
      <c r="L11" s="531">
        <f>IFERROR(INDEX('CR TU Adeq'!$X$31:$AR$92,MATCH(L$4,'CR TU Adeq'!$A$31:$A$92,0),MATCH(INDEX($B$5:$B11,COUNTA($B$5:$B11)*2-1,1),'CR TU Adeq'!$X$4:$AR$4,0))*1,"")</f>
        <v>-1.8194757860612309E-4</v>
      </c>
      <c r="M11" s="1259">
        <f>IFERROR(INDEX('CR TU Adeq'!$X$31:$AR$92,MATCH(M$4,'CR TU Adeq'!$A$31:$A$92,0),MATCH(INDEX($B$5:$B11,COUNTA($B$5:$B11)*2-1,1),'CR TU Adeq'!$X$4:$AR$4,0))*1,"")</f>
        <v>-5.4619003066156413E-3</v>
      </c>
      <c r="N11" s="531">
        <f>IFERROR(INDEX('CR TU Adeq'!$X$31:$AR$92,MATCH(N$4,'CR TU Adeq'!$A$31:$A$92,0),MATCH(INDEX($B$5:$B11,COUNTA($B$5:$B11)*2-1,1),'CR TU Adeq'!$X$4:$AR$4,0))*1,"")</f>
        <v>-2.1148334589694451E-2</v>
      </c>
      <c r="O11" s="668">
        <f>IFERROR(INDEX('CR TU Adeq'!$X$31:$AR$92,MATCH(O$4,'CR TU Adeq'!$A$31:$A$92,0),MATCH(INDEX($B$5:$B11,COUNTA($B$5:$B11)*2-1,1),'CR TU Adeq'!$X$4:$AR$4,0))*1,"")</f>
        <v>-1.9990927122980007E-2</v>
      </c>
    </row>
    <row r="12" spans="2:15">
      <c r="B12" s="532"/>
      <c r="C12" s="533"/>
      <c r="D12" s="534"/>
      <c r="E12" s="534"/>
      <c r="F12" s="535"/>
      <c r="G12" s="700" t="str">
        <f>IFERROR(VLOOKUP($B12,'Model Chg'!$A$11:$AA$31,27,0),"")</f>
        <v/>
      </c>
      <c r="H12" s="536" t="s">
        <v>238</v>
      </c>
      <c r="I12" s="537">
        <f>IFERROR(INDEX('CR TU Adeq'!$FO$31:$GI$92,MATCH(I$4,'CR TU Adeq'!$A$31:$A$92,0),MATCH(INDEX($B$5:$B11,COUNTA($B$5:$B11)*2-1,1),'CR TU Adeq'!$FO$4:$GI$4,0))*1,"")</f>
        <v>0</v>
      </c>
      <c r="J12" s="537">
        <f>IFERROR(INDEX('CR TU Adeq'!$FO$31:$GI$92,MATCH(J$4,'CR TU Adeq'!$A$31:$A$92,0),MATCH(INDEX($B$5:$B11,COUNTA($B$5:$B11)*2-1,1),'CR TU Adeq'!$FO$4:$GI$4,0))*1,"")</f>
        <v>3.1E-2</v>
      </c>
      <c r="K12" s="537">
        <f>IFERROR(INDEX('CR TU Adeq'!$FO$31:$GI$92,MATCH(K$4,'CR TU Adeq'!$A$31:$A$92,0),MATCH(INDEX($B$5:$B11,COUNTA($B$5:$B11)*2-1,1),'CR TU Adeq'!$FO$4:$GI$4,0))*1,"")</f>
        <v>0</v>
      </c>
      <c r="L12" s="537">
        <f>IFERROR(INDEX('CR TU Adeq'!$FO$31:$GI$92,MATCH(L$4,'CR TU Adeq'!$A$31:$A$92,0),MATCH(INDEX($B$5:$B11,COUNTA($B$5:$B11)*2-1,1),'CR TU Adeq'!$FO$4:$GI$4,0))*1,"")</f>
        <v>0</v>
      </c>
      <c r="M12" s="1260">
        <f>IFERROR(INDEX('CR TU Adeq'!$FO$31:$GI$92,MATCH(M$4,'CR TU Adeq'!$A$31:$A$92,0),MATCH(INDEX($B$5:$B11,COUNTA($B$5:$B11)*2-1,1),'CR TU Adeq'!$FO$4:$GI$4,0))*1,"")</f>
        <v>0</v>
      </c>
      <c r="N12" s="537">
        <f>IFERROR(INDEX('CR TU Adeq'!$FO$31:$GI$92,MATCH(N$4,'CR TU Adeq'!$A$31:$A$92,0),MATCH(INDEX($B$5:$B11,COUNTA($B$5:$B11)*2-1,1),'CR TU Adeq'!$FO$4:$GI$4,0))*1,"")</f>
        <v>-5.1999999999999998E-2</v>
      </c>
      <c r="O12" s="669">
        <f>IFERROR(INDEX('CR TU Adeq'!$FO$31:$GI$92,MATCH(O$4,'CR TU Adeq'!$A$31:$A$92,0),MATCH(INDEX($B$5:$B11,COUNTA($B$5:$B11)*2-1,1),'CR TU Adeq'!$FO$4:$GI$4,0))*1,"")</f>
        <v>0</v>
      </c>
    </row>
    <row r="13" spans="2:15">
      <c r="B13" s="513" t="s">
        <v>18</v>
      </c>
      <c r="C13" s="514">
        <v>42095</v>
      </c>
      <c r="D13" s="516">
        <f t="array" ref="D13">PRODUCT(1+I13:O13)-1</f>
        <v>-3.1578271798555657E-2</v>
      </c>
      <c r="E13" s="516">
        <f t="array" ref="E13">PRODUCT(1+I14:O14)-1</f>
        <v>-3.9000000000000035E-2</v>
      </c>
      <c r="F13" s="517">
        <f t="shared" si="0"/>
        <v>7.4217282014443775E-3</v>
      </c>
      <c r="G13" s="697">
        <f>IFERROR(VLOOKUP($B13,'Model Chg'!$A$11:$AA$31,27,0),"")</f>
        <v>-2.8947854423347907E-2</v>
      </c>
      <c r="H13" s="518" t="s">
        <v>103</v>
      </c>
      <c r="I13" s="519">
        <f>IFERROR(INDEX('CR TU Adeq'!$X$31:$AR$92,MATCH(I$4,'CR TU Adeq'!$A$31:$A$92,0),MATCH(INDEX($B$5:$B13,COUNTA($B$5:$B13)*2-1,1),'CR TU Adeq'!$X$4:$AR$4,0))*1,"")</f>
        <v>8.9999999999999993E-3</v>
      </c>
      <c r="J13" s="519">
        <f>IFERROR(INDEX('CR TU Adeq'!$X$31:$AR$92,MATCH(J$4,'CR TU Adeq'!$A$31:$A$92,0),MATCH(INDEX($B$5:$B13,COUNTA($B$5:$B13)*2-1,1),'CR TU Adeq'!$X$4:$AR$4,0))*1,"")</f>
        <v>0</v>
      </c>
      <c r="K13" s="519">
        <f>IFERROR(INDEX('CR TU Adeq'!$X$31:$AR$92,MATCH(K$4,'CR TU Adeq'!$A$31:$A$92,0),MATCH(INDEX($B$5:$B13,COUNTA($B$5:$B13)*2-1,1),'CR TU Adeq'!$X$4:$AR$4,0))*1,"")</f>
        <v>-3.1117994556950634E-4</v>
      </c>
      <c r="L13" s="519">
        <f>IFERROR(INDEX('CR TU Adeq'!$X$31:$AR$92,MATCH(L$4,'CR TU Adeq'!$A$31:$A$92,0),MATCH(INDEX($B$5:$B13,COUNTA($B$5:$B13)*2-1,1),'CR TU Adeq'!$X$4:$AR$4,0))*1,"")</f>
        <v>-4.7654416561748698E-4</v>
      </c>
      <c r="M13" s="1257">
        <f>IFERROR(INDEX('CR TU Adeq'!$X$31:$AR$92,MATCH(M$4,'CR TU Adeq'!$A$31:$A$92,0),MATCH(INDEX($B$5:$B13,COUNTA($B$5:$B13)*2-1,1),'CR TU Adeq'!$X$4:$AR$4,0))*1,"")</f>
        <v>-3.6642293220252697E-2</v>
      </c>
      <c r="N13" s="519">
        <f>IFERROR(INDEX('CR TU Adeq'!$X$31:$AR$92,MATCH(N$4,'CR TU Adeq'!$A$31:$A$92,0),MATCH(INDEX($B$5:$B13,COUNTA($B$5:$B13)*2-1,1),'CR TU Adeq'!$X$4:$AR$4,0))*1,"")</f>
        <v>0</v>
      </c>
      <c r="O13" s="666">
        <f>IFERROR(INDEX('CR TU Adeq'!$X$31:$AR$92,MATCH(O$4,'CR TU Adeq'!$A$31:$A$92,0),MATCH(INDEX($B$5:$B13,COUNTA($B$5:$B13)*2-1,1),'CR TU Adeq'!$X$4:$AR$4,0))*1,"")</f>
        <v>-2.924701198473878E-3</v>
      </c>
    </row>
    <row r="14" spans="2:15">
      <c r="B14" s="520"/>
      <c r="C14" s="538"/>
      <c r="D14" s="539"/>
      <c r="E14" s="522"/>
      <c r="F14" s="523"/>
      <c r="G14" s="698" t="str">
        <f>IFERROR(VLOOKUP($B14,'Model Chg'!$A$11:$AA$31,27,0),"")</f>
        <v/>
      </c>
      <c r="H14" s="524" t="s">
        <v>238</v>
      </c>
      <c r="I14" s="525">
        <f>IFERROR(INDEX('CR TU Adeq'!$FO$31:$GI$92,MATCH(I$4,'CR TU Adeq'!$A$31:$A$92,0),MATCH(INDEX($B$5:$B13,COUNTA($B$5:$B13)*2-1,1),'CR TU Adeq'!$FO$4:$GI$4,0))*1,"")</f>
        <v>0</v>
      </c>
      <c r="J14" s="525">
        <f>IFERROR(INDEX('CR TU Adeq'!$FO$31:$GI$92,MATCH(J$4,'CR TU Adeq'!$A$31:$A$92,0),MATCH(INDEX($B$5:$B13,COUNTA($B$5:$B13)*2-1,1),'CR TU Adeq'!$FO$4:$GI$4,0))*1,"")</f>
        <v>0</v>
      </c>
      <c r="K14" s="525">
        <f>IFERROR(INDEX('CR TU Adeq'!$FO$31:$GI$92,MATCH(K$4,'CR TU Adeq'!$A$31:$A$92,0),MATCH(INDEX($B$5:$B13,COUNTA($B$5:$B13)*2-1,1),'CR TU Adeq'!$FO$4:$GI$4,0))*1,"")</f>
        <v>0</v>
      </c>
      <c r="L14" s="525">
        <f>IFERROR(INDEX('CR TU Adeq'!$FO$31:$GI$92,MATCH(L$4,'CR TU Adeq'!$A$31:$A$92,0),MATCH(INDEX($B$5:$B13,COUNTA($B$5:$B13)*2-1,1),'CR TU Adeq'!$FO$4:$GI$4,0))*1,"")</f>
        <v>0</v>
      </c>
      <c r="M14" s="1258">
        <f>IFERROR(INDEX('CR TU Adeq'!$FO$31:$GI$92,MATCH(M$4,'CR TU Adeq'!$A$31:$A$92,0),MATCH(INDEX($B$5:$B13,COUNTA($B$5:$B13)*2-1,1),'CR TU Adeq'!$FO$4:$GI$4,0))*1,"")</f>
        <v>0</v>
      </c>
      <c r="N14" s="525">
        <f>IFERROR(INDEX('CR TU Adeq'!$FO$31:$GI$92,MATCH(N$4,'CR TU Adeq'!$A$31:$A$92,0),MATCH(INDEX($B$5:$B13,COUNTA($B$5:$B13)*2-1,1),'CR TU Adeq'!$FO$4:$GI$4,0))*1,"")</f>
        <v>0</v>
      </c>
      <c r="O14" s="667">
        <f>IFERROR(INDEX('CR TU Adeq'!$FO$31:$GI$92,MATCH(O$4,'CR TU Adeq'!$A$31:$A$92,0),MATCH(INDEX($B$5:$B13,COUNTA($B$5:$B13)*2-1,1),'CR TU Adeq'!$FO$4:$GI$4,0))*1,"")</f>
        <v>-3.9E-2</v>
      </c>
    </row>
    <row r="15" spans="2:15">
      <c r="B15" s="526" t="s">
        <v>21</v>
      </c>
      <c r="C15" s="527">
        <v>42095</v>
      </c>
      <c r="D15" s="540">
        <f t="array" ref="D15">PRODUCT(1+I15:O15)-1</f>
        <v>-1.2895786551085031E-2</v>
      </c>
      <c r="E15" s="540">
        <f t="array" ref="E15">PRODUCT(1+I16:O16)-1</f>
        <v>-3.0200000000000005E-2</v>
      </c>
      <c r="F15" s="541">
        <f t="shared" si="0"/>
        <v>1.7304213448914973E-2</v>
      </c>
      <c r="G15" s="701">
        <f>IFERROR(VLOOKUP($B15,'Model Chg'!$A$11:$AA$31,27,0),"")</f>
        <v>-2.9337981007943048E-2</v>
      </c>
      <c r="H15" s="530" t="s">
        <v>103</v>
      </c>
      <c r="I15" s="385">
        <f>IFERROR(INDEX('CR TU Adeq'!$X$31:$AR$92,MATCH(I$4,'CR TU Adeq'!$A$31:$A$92,0),MATCH(INDEX($B$5:$B15,COUNTA($B$5:$B15)*2-1,1),'CR TU Adeq'!$X$4:$AR$4,0))*1,"")</f>
        <v>1.1484426334837483E-2</v>
      </c>
      <c r="J15" s="385">
        <f>IFERROR(INDEX('CR TU Adeq'!$X$31:$AR$92,MATCH(J$4,'CR TU Adeq'!$A$31:$A$92,0),MATCH(INDEX($B$5:$B15,COUNTA($B$5:$B15)*2-1,1),'CR TU Adeq'!$X$4:$AR$4,0))*1,"")</f>
        <v>0</v>
      </c>
      <c r="K15" s="385">
        <f>IFERROR(INDEX('CR TU Adeq'!$X$31:$AR$92,MATCH(K$4,'CR TU Adeq'!$A$31:$A$92,0),MATCH(INDEX($B$5:$B15,COUNTA($B$5:$B15)*2-1,1),'CR TU Adeq'!$X$4:$AR$4,0))*1,"")</f>
        <v>-1.4007726326562886E-2</v>
      </c>
      <c r="L15" s="385">
        <f>IFERROR(INDEX('CR TU Adeq'!$X$31:$AR$92,MATCH(L$4,'CR TU Adeq'!$A$31:$A$92,0),MATCH(INDEX($B$5:$B15,COUNTA($B$5:$B15)*2-1,1),'CR TU Adeq'!$X$4:$AR$4,0))*1,"")</f>
        <v>-4.9975899346477171E-4</v>
      </c>
      <c r="M15" s="385">
        <f>IFERROR(INDEX('CR TU Adeq'!$X$31:$AR$92,MATCH(M$4,'CR TU Adeq'!$A$31:$A$92,0),MATCH(INDEX($B$5:$B15,COUNTA($B$5:$B15)*2-1,1),'CR TU Adeq'!$X$4:$AR$4,0))*1,"")</f>
        <v>9.8376800397550479E-3</v>
      </c>
      <c r="N15" s="385">
        <f>IFERROR(INDEX('CR TU Adeq'!$X$31:$AR$92,MATCH(N$4,'CR TU Adeq'!$A$31:$A$92,0),MATCH(INDEX($B$5:$B15,COUNTA($B$5:$B15)*2-1,1),'CR TU Adeq'!$X$4:$AR$4,0))*1,"")</f>
        <v>0</v>
      </c>
      <c r="O15" s="387">
        <f>IFERROR(INDEX('CR TU Adeq'!$X$31:$AR$92,MATCH(O$4,'CR TU Adeq'!$A$31:$A$92,0),MATCH(INDEX($B$5:$B15,COUNTA($B$5:$B15)*2-1,1),'CR TU Adeq'!$X$4:$AR$4,0))*1,"")</f>
        <v>-1.9391126453900287E-2</v>
      </c>
    </row>
    <row r="16" spans="2:15">
      <c r="B16" s="532"/>
      <c r="C16" s="542"/>
      <c r="D16" s="540"/>
      <c r="E16" s="540"/>
      <c r="F16" s="541"/>
      <c r="G16" s="701" t="str">
        <f>IFERROR(VLOOKUP($B16,'Model Chg'!$A$11:$AA$31,27,0),"")</f>
        <v/>
      </c>
      <c r="H16" s="536" t="s">
        <v>238</v>
      </c>
      <c r="I16" s="537">
        <f>IFERROR(INDEX('CR TU Adeq'!$FO$31:$GI$92,MATCH(I$4,'CR TU Adeq'!$A$31:$A$92,0),MATCH(INDEX($B$5:$B15,COUNTA($B$5:$B15)*2-1,1),'CR TU Adeq'!$FO$4:$GI$4,0))*1,"")</f>
        <v>0</v>
      </c>
      <c r="J16" s="537">
        <f>IFERROR(INDEX('CR TU Adeq'!$FO$31:$GI$92,MATCH(J$4,'CR TU Adeq'!$A$31:$A$92,0),MATCH(INDEX($B$5:$B15,COUNTA($B$5:$B15)*2-1,1),'CR TU Adeq'!$FO$4:$GI$4,0))*1,"")</f>
        <v>0</v>
      </c>
      <c r="K16" s="537">
        <f>IFERROR(INDEX('CR TU Adeq'!$FO$31:$GI$92,MATCH(K$4,'CR TU Adeq'!$A$31:$A$92,0),MATCH(INDEX($B$5:$B15,COUNTA($B$5:$B15)*2-1,1),'CR TU Adeq'!$FO$4:$GI$4,0))*1,"")</f>
        <v>0</v>
      </c>
      <c r="L16" s="537">
        <f>IFERROR(INDEX('CR TU Adeq'!$FO$31:$GI$92,MATCH(L$4,'CR TU Adeq'!$A$31:$A$92,0),MATCH(INDEX($B$5:$B15,COUNTA($B$5:$B15)*2-1,1),'CR TU Adeq'!$FO$4:$GI$4,0))*1,"")</f>
        <v>0</v>
      </c>
      <c r="M16" s="1260">
        <f>IFERROR(INDEX('CR TU Adeq'!$FO$31:$GI$92,MATCH(M$4,'CR TU Adeq'!$A$31:$A$92,0),MATCH(INDEX($B$5:$B15,COUNTA($B$5:$B15)*2-1,1),'CR TU Adeq'!$FO$4:$GI$4,0))*1,"")</f>
        <v>0</v>
      </c>
      <c r="N16" s="537">
        <f>IFERROR(INDEX('CR TU Adeq'!$FO$31:$GI$92,MATCH(N$4,'CR TU Adeq'!$A$31:$A$92,0),MATCH(INDEX($B$5:$B15,COUNTA($B$5:$B15)*2-1,1),'CR TU Adeq'!$FO$4:$GI$4,0))*1,"")</f>
        <v>0</v>
      </c>
      <c r="O16" s="669">
        <f>IFERROR(INDEX('CR TU Adeq'!$FO$31:$GI$92,MATCH(O$4,'CR TU Adeq'!$A$31:$A$92,0),MATCH(INDEX($B$5:$B15,COUNTA($B$5:$B15)*2-1,1),'CR TU Adeq'!$FO$4:$GI$4,0))*1,"")</f>
        <v>-3.0200000000000001E-2</v>
      </c>
    </row>
    <row r="17" spans="2:15">
      <c r="B17" s="513" t="s">
        <v>20</v>
      </c>
      <c r="C17" s="514">
        <v>42186</v>
      </c>
      <c r="D17" s="516">
        <f t="array" ref="D17">PRODUCT(1+I17:O17)-1</f>
        <v>-1.0399566344637012E-2</v>
      </c>
      <c r="E17" s="516">
        <f t="array" ref="E17">PRODUCT(1+I18:O18)-1</f>
        <v>-6.6999999999999948E-2</v>
      </c>
      <c r="F17" s="517">
        <f t="shared" si="0"/>
        <v>5.6600433655362936E-2</v>
      </c>
      <c r="G17" s="697">
        <f>IFERROR(VLOOKUP($B17,'Model Chg'!$A$11:$AA$31,27,0),"")</f>
        <v>-5.8093196823433391E-2</v>
      </c>
      <c r="H17" s="518" t="s">
        <v>103</v>
      </c>
      <c r="I17" s="519">
        <f>IFERROR(INDEX('CR TU Adeq'!$X$31:$AR$92,MATCH(I$4,'CR TU Adeq'!$A$31:$A$92,0),MATCH(INDEX($B$5:$B17,COUNTA($B$5:$B17)*2-1,1),'CR TU Adeq'!$X$4:$AR$4,0))*1,"")</f>
        <v>1.3802486802458658E-2</v>
      </c>
      <c r="J17" s="519">
        <f>IFERROR(INDEX('CR TU Adeq'!$X$31:$AR$92,MATCH(J$4,'CR TU Adeq'!$A$31:$A$92,0),MATCH(INDEX($B$5:$B17,COUNTA($B$5:$B17)*2-1,1),'CR TU Adeq'!$X$4:$AR$4,0))*1,"")</f>
        <v>0</v>
      </c>
      <c r="K17" s="519">
        <f>IFERROR(INDEX('CR TU Adeq'!$X$31:$AR$92,MATCH(K$4,'CR TU Adeq'!$A$31:$A$92,0),MATCH(INDEX($B$5:$B17,COUNTA($B$5:$B17)*2-1,1),'CR TU Adeq'!$X$4:$AR$4,0))*1,"")</f>
        <v>7.1422217927521459E-3</v>
      </c>
      <c r="L17" s="519">
        <f>IFERROR(INDEX('CR TU Adeq'!$X$31:$AR$92,MATCH(L$4,'CR TU Adeq'!$A$31:$A$92,0),MATCH(INDEX($B$5:$B17,COUNTA($B$5:$B17)*2-1,1),'CR TU Adeq'!$X$4:$AR$4,0))*1,"")</f>
        <v>-1.614810179828563E-4</v>
      </c>
      <c r="M17" s="1257">
        <f>IFERROR(INDEX('CR TU Adeq'!$X$31:$AR$92,MATCH(M$4,'CR TU Adeq'!$A$31:$A$92,0),MATCH(INDEX($B$5:$B17,COUNTA($B$5:$B17)*2-1,1),'CR TU Adeq'!$X$4:$AR$4,0))*1,"")</f>
        <v>8.5058743657961955E-3</v>
      </c>
      <c r="N17" s="519">
        <f>IFERROR(INDEX('CR TU Adeq'!$X$31:$AR$92,MATCH(N$4,'CR TU Adeq'!$A$31:$A$92,0),MATCH(INDEX($B$5:$B17,COUNTA($B$5:$B17)*2-1,1),'CR TU Adeq'!$X$4:$AR$4,0))*1,"")</f>
        <v>0</v>
      </c>
      <c r="O17" s="666">
        <f>IFERROR(INDEX('CR TU Adeq'!$X$31:$AR$92,MATCH(O$4,'CR TU Adeq'!$A$31:$A$92,0),MATCH(INDEX($B$5:$B17,COUNTA($B$5:$B17)*2-1,1),'CR TU Adeq'!$X$4:$AR$4,0))*1,"")</f>
        <v>-3.8814024471821695E-2</v>
      </c>
    </row>
    <row r="18" spans="2:15">
      <c r="B18" s="520"/>
      <c r="C18" s="521"/>
      <c r="D18" s="522"/>
      <c r="E18" s="522"/>
      <c r="F18" s="523"/>
      <c r="G18" s="698" t="str">
        <f>IFERROR(VLOOKUP($B18,'Model Chg'!$A$11:$AA$31,27,0),"")</f>
        <v/>
      </c>
      <c r="H18" s="524" t="s">
        <v>238</v>
      </c>
      <c r="I18" s="525">
        <f>IFERROR(INDEX('CR TU Adeq'!$FO$31:$GI$92,MATCH(I$4,'CR TU Adeq'!$A$31:$A$92,0),MATCH(INDEX($B$5:$B17,COUNTA($B$5:$B17)*2-1,1),'CR TU Adeq'!$FO$4:$GI$4,0))*1,"")</f>
        <v>-6.7000000000000004E-2</v>
      </c>
      <c r="J18" s="525">
        <f>IFERROR(INDEX('CR TU Adeq'!$FO$31:$GI$92,MATCH(J$4,'CR TU Adeq'!$A$31:$A$92,0),MATCH(INDEX($B$5:$B17,COUNTA($B$5:$B17)*2-1,1),'CR TU Adeq'!$FO$4:$GI$4,0))*1,"")</f>
        <v>0</v>
      </c>
      <c r="K18" s="525">
        <f>IFERROR(INDEX('CR TU Adeq'!$FO$31:$GI$92,MATCH(K$4,'CR TU Adeq'!$A$31:$A$92,0),MATCH(INDEX($B$5:$B17,COUNTA($B$5:$B17)*2-1,1),'CR TU Adeq'!$FO$4:$GI$4,0))*1,"")</f>
        <v>0</v>
      </c>
      <c r="L18" s="525">
        <f>IFERROR(INDEX('CR TU Adeq'!$FO$31:$GI$92,MATCH(L$4,'CR TU Adeq'!$A$31:$A$92,0),MATCH(INDEX($B$5:$B17,COUNTA($B$5:$B17)*2-1,1),'CR TU Adeq'!$FO$4:$GI$4,0))*1,"")</f>
        <v>0</v>
      </c>
      <c r="M18" s="1258">
        <f>IFERROR(INDEX('CR TU Adeq'!$FO$31:$GI$92,MATCH(M$4,'CR TU Adeq'!$A$31:$A$92,0),MATCH(INDEX($B$5:$B17,COUNTA($B$5:$B17)*2-1,1),'CR TU Adeq'!$FO$4:$GI$4,0))*1,"")</f>
        <v>0</v>
      </c>
      <c r="N18" s="525">
        <f>IFERROR(INDEX('CR TU Adeq'!$FO$31:$GI$92,MATCH(N$4,'CR TU Adeq'!$A$31:$A$92,0),MATCH(INDEX($B$5:$B17,COUNTA($B$5:$B17)*2-1,1),'CR TU Adeq'!$FO$4:$GI$4,0))*1,"")</f>
        <v>0</v>
      </c>
      <c r="O18" s="667">
        <f>IFERROR(INDEX('CR TU Adeq'!$FO$31:$GI$92,MATCH(O$4,'CR TU Adeq'!$A$31:$A$92,0),MATCH(INDEX($B$5:$B17,COUNTA($B$5:$B17)*2-1,1),'CR TU Adeq'!$FO$4:$GI$4,0))*1,"")</f>
        <v>0</v>
      </c>
    </row>
    <row r="19" spans="2:15">
      <c r="B19" s="526" t="s">
        <v>24</v>
      </c>
      <c r="C19" s="527">
        <v>42064</v>
      </c>
      <c r="D19" s="528">
        <f t="array" ref="D19">PRODUCT(1+I19:O19)-1</f>
        <v>5.0609630594942168E-3</v>
      </c>
      <c r="E19" s="528">
        <f t="array" ref="E19">PRODUCT(1+I20:O20)-1</f>
        <v>-0.10099999999999998</v>
      </c>
      <c r="F19" s="529">
        <f t="shared" si="0"/>
        <v>0.1060609630594942</v>
      </c>
      <c r="G19" s="699">
        <f>IFERROR(VLOOKUP($B19,'Model Chg'!$A$11:$AA$31,27,0),"")</f>
        <v>-4.128197830165059E-2</v>
      </c>
      <c r="H19" s="530" t="s">
        <v>103</v>
      </c>
      <c r="I19" s="531">
        <f>IFERROR(INDEX('CR TU Adeq'!$X$31:$AR$92,MATCH(I$4,'CR TU Adeq'!$A$31:$A$92,0),MATCH(INDEX($B$5:$B19,COUNTA($B$5:$B19)*2-1,1),'CR TU Adeq'!$X$4:$AR$4,0))*1,"")</f>
        <v>8.0000000000000002E-3</v>
      </c>
      <c r="J19" s="531">
        <f>IFERROR(INDEX('CR TU Adeq'!$X$31:$AR$92,MATCH(J$4,'CR TU Adeq'!$A$31:$A$92,0),MATCH(INDEX($B$5:$B19,COUNTA($B$5:$B19)*2-1,1),'CR TU Adeq'!$X$4:$AR$4,0))*1,"")</f>
        <v>0</v>
      </c>
      <c r="K19" s="531">
        <f>IFERROR(INDEX('CR TU Adeq'!$X$31:$AR$92,MATCH(K$4,'CR TU Adeq'!$A$31:$A$92,0),MATCH(INDEX($B$5:$B19,COUNTA($B$5:$B19)*2-1,1),'CR TU Adeq'!$X$4:$AR$4,0))*1,"")</f>
        <v>-6.7019809314000645E-3</v>
      </c>
      <c r="L19" s="531">
        <f>IFERROR(INDEX('CR TU Adeq'!$X$31:$AR$92,MATCH(L$4,'CR TU Adeq'!$A$31:$A$92,0),MATCH(INDEX($B$5:$B19,COUNTA($B$5:$B19)*2-1,1),'CR TU Adeq'!$X$4:$AR$4,0))*1,"")</f>
        <v>5.9775745813950287E-4</v>
      </c>
      <c r="M19" s="1259">
        <f>IFERROR(INDEX('CR TU Adeq'!$X$31:$AR$92,MATCH(M$4,'CR TU Adeq'!$A$31:$A$92,0),MATCH(INDEX($B$5:$B19,COUNTA($B$5:$B19)*2-1,1),'CR TU Adeq'!$X$4:$AR$4,0))*1,"")</f>
        <v>6.166743348748227E-3</v>
      </c>
      <c r="N19" s="531">
        <f>IFERROR(INDEX('CR TU Adeq'!$X$31:$AR$92,MATCH(N$4,'CR TU Adeq'!$A$31:$A$92,0),MATCH(INDEX($B$5:$B19,COUNTA($B$5:$B19)*2-1,1),'CR TU Adeq'!$X$4:$AR$4,0))*1,"")</f>
        <v>-2.0825141837061967E-3</v>
      </c>
      <c r="O19" s="668">
        <f>IFERROR(INDEX('CR TU Adeq'!$X$31:$AR$92,MATCH(O$4,'CR TU Adeq'!$A$31:$A$92,0),MATCH(INDEX($B$5:$B19,COUNTA($B$5:$B19)*2-1,1),'CR TU Adeq'!$X$4:$AR$4,0))*1,"")</f>
        <v>-8.5576382534380269E-4</v>
      </c>
    </row>
    <row r="20" spans="2:15">
      <c r="B20" s="532"/>
      <c r="C20" s="533"/>
      <c r="D20" s="543"/>
      <c r="E20" s="534"/>
      <c r="F20" s="535"/>
      <c r="G20" s="700" t="str">
        <f>IFERROR(VLOOKUP($B20,'Model Chg'!$A$11:$AA$31,27,0),"")</f>
        <v/>
      </c>
      <c r="H20" s="536" t="s">
        <v>238</v>
      </c>
      <c r="I20" s="537">
        <f>IFERROR(INDEX('CR TU Adeq'!$FO$31:$GI$92,MATCH(I$4,'CR TU Adeq'!$A$31:$A$92,0),MATCH(INDEX($B$5:$B19,COUNTA($B$5:$B19)*2-1,1),'CR TU Adeq'!$FO$4:$GI$4,0))*1,"")</f>
        <v>0</v>
      </c>
      <c r="J20" s="537">
        <f>IFERROR(INDEX('CR TU Adeq'!$FO$31:$GI$92,MATCH(J$4,'CR TU Adeq'!$A$31:$A$92,0),MATCH(INDEX($B$5:$B19,COUNTA($B$5:$B19)*2-1,1),'CR TU Adeq'!$FO$4:$GI$4,0))*1,"")</f>
        <v>0</v>
      </c>
      <c r="K20" s="537">
        <f>IFERROR(INDEX('CR TU Adeq'!$FO$31:$GI$92,MATCH(K$4,'CR TU Adeq'!$A$31:$A$92,0),MATCH(INDEX($B$5:$B19,COUNTA($B$5:$B19)*2-1,1),'CR TU Adeq'!$FO$4:$GI$4,0))*1,"")</f>
        <v>0</v>
      </c>
      <c r="L20" s="537">
        <f>IFERROR(INDEX('CR TU Adeq'!$FO$31:$GI$92,MATCH(L$4,'CR TU Adeq'!$A$31:$A$92,0),MATCH(INDEX($B$5:$B19,COUNTA($B$5:$B19)*2-1,1),'CR TU Adeq'!$FO$4:$GI$4,0))*1,"")</f>
        <v>0</v>
      </c>
      <c r="M20" s="1260">
        <f>IFERROR(INDEX('CR TU Adeq'!$FO$31:$GI$92,MATCH(M$4,'CR TU Adeq'!$A$31:$A$92,0),MATCH(INDEX($B$5:$B19,COUNTA($B$5:$B19)*2-1,1),'CR TU Adeq'!$FO$4:$GI$4,0))*1,"")</f>
        <v>0</v>
      </c>
      <c r="N20" s="537">
        <f>IFERROR(INDEX('CR TU Adeq'!$FO$31:$GI$92,MATCH(N$4,'CR TU Adeq'!$A$31:$A$92,0),MATCH(INDEX($B$5:$B19,COUNTA($B$5:$B19)*2-1,1),'CR TU Adeq'!$FO$4:$GI$4,0))*1,"")</f>
        <v>-0.10100000000000001</v>
      </c>
      <c r="O20" s="669">
        <f>IFERROR(INDEX('CR TU Adeq'!$FO$31:$GI$92,MATCH(O$4,'CR TU Adeq'!$A$31:$A$92,0),MATCH(INDEX($B$5:$B19,COUNTA($B$5:$B19)*2-1,1),'CR TU Adeq'!$FO$4:$GI$4,0))*1,"")</f>
        <v>0</v>
      </c>
    </row>
    <row r="21" spans="2:15">
      <c r="B21" s="513" t="s">
        <v>23</v>
      </c>
      <c r="C21" s="514">
        <v>42005</v>
      </c>
      <c r="D21" s="544">
        <f t="array" ref="D21">PRODUCT(1+I21:O21)-1</f>
        <v>-5.7199376765199039E-2</v>
      </c>
      <c r="E21" s="544">
        <f t="array" ref="E21">PRODUCT(1+I22:O22)-1</f>
        <v>0</v>
      </c>
      <c r="F21" s="545">
        <f t="shared" si="0"/>
        <v>-5.7199376765199039E-2</v>
      </c>
      <c r="G21" s="702">
        <f>IFERROR(VLOOKUP($B21,'Model Chg'!$A$11:$AA$31,27,0),"")</f>
        <v>-5.9865677620668967E-2</v>
      </c>
      <c r="H21" s="518" t="s">
        <v>103</v>
      </c>
      <c r="I21" s="546">
        <f>IFERROR(INDEX('CR TU Adeq'!$X$31:$AR$92,MATCH(I$4,'CR TU Adeq'!$A$31:$A$92,0),MATCH(INDEX($B$5:$B21,COUNTA($B$5:$B21)*2-1,1),'CR TU Adeq'!$X$4:$AR$4,0))*1,"")</f>
        <v>-8.0000000000000002E-3</v>
      </c>
      <c r="J21" s="546">
        <f>IFERROR(INDEX('CR TU Adeq'!$X$31:$AR$92,MATCH(J$4,'CR TU Adeq'!$A$31:$A$92,0),MATCH(INDEX($B$5:$B21,COUNTA($B$5:$B21)*2-1,1),'CR TU Adeq'!$X$4:$AR$4,0))*1,"")</f>
        <v>0</v>
      </c>
      <c r="K21" s="546">
        <f>IFERROR(INDEX('CR TU Adeq'!$X$31:$AR$92,MATCH(K$4,'CR TU Adeq'!$A$31:$A$92,0),MATCH(INDEX($B$5:$B21,COUNTA($B$5:$B21)*2-1,1),'CR TU Adeq'!$X$4:$AR$4,0))*1,"")</f>
        <v>-1.1715640544609607E-2</v>
      </c>
      <c r="L21" s="546">
        <f>IFERROR(INDEX('CR TU Adeq'!$X$31:$AR$92,MATCH(L$4,'CR TU Adeq'!$A$31:$A$92,0),MATCH(INDEX($B$5:$B21,COUNTA($B$5:$B21)*2-1,1),'CR TU Adeq'!$X$4:$AR$4,0))*1,"")</f>
        <v>2.42163798048312E-4</v>
      </c>
      <c r="M21" s="546">
        <f>IFERROR(INDEX('CR TU Adeq'!$X$31:$AR$92,MATCH(M$4,'CR TU Adeq'!$A$31:$A$92,0),MATCH(INDEX($B$5:$B21,COUNTA($B$5:$B21)*2-1,1),'CR TU Adeq'!$X$4:$AR$4,0))*1,"")</f>
        <v>-5.5034408283768377E-3</v>
      </c>
      <c r="N21" s="546">
        <f>IFERROR(INDEX('CR TU Adeq'!$X$31:$AR$92,MATCH(N$4,'CR TU Adeq'!$A$31:$A$92,0),MATCH(INDEX($B$5:$B21,COUNTA($B$5:$B21)*2-1,1),'CR TU Adeq'!$X$4:$AR$4,0))*1,"")</f>
        <v>0</v>
      </c>
      <c r="O21" s="670">
        <f>IFERROR(INDEX('CR TU Adeq'!$X$31:$AR$92,MATCH(O$4,'CR TU Adeq'!$A$31:$A$92,0),MATCH(INDEX($B$5:$B21,COUNTA($B$5:$B21)*2-1,1),'CR TU Adeq'!$X$4:$AR$4,0))*1,"")</f>
        <v>-3.3241890074794611E-2</v>
      </c>
    </row>
    <row r="22" spans="2:15">
      <c r="B22" s="520"/>
      <c r="C22" s="521"/>
      <c r="D22" s="544"/>
      <c r="E22" s="544"/>
      <c r="F22" s="545"/>
      <c r="G22" s="702" t="str">
        <f>IFERROR(VLOOKUP($B22,'Model Chg'!$A$11:$AA$31,27,0),"")</f>
        <v/>
      </c>
      <c r="H22" s="524" t="s">
        <v>238</v>
      </c>
      <c r="I22" s="525">
        <f>IFERROR(INDEX('CR TU Adeq'!$FO$31:$GI$92,MATCH(I$4,'CR TU Adeq'!$A$31:$A$92,0),MATCH(INDEX($B$5:$B21,COUNTA($B$5:$B21)*2-1,1),'CR TU Adeq'!$FO$4:$GI$4,0))*1,"")</f>
        <v>0</v>
      </c>
      <c r="J22" s="525">
        <f>IFERROR(INDEX('CR TU Adeq'!$FO$31:$GI$92,MATCH(J$4,'CR TU Adeq'!$A$31:$A$92,0),MATCH(INDEX($B$5:$B21,COUNTA($B$5:$B21)*2-1,1),'CR TU Adeq'!$FO$4:$GI$4,0))*1,"")</f>
        <v>0</v>
      </c>
      <c r="K22" s="525">
        <f>IFERROR(INDEX('CR TU Adeq'!$FO$31:$GI$92,MATCH(K$4,'CR TU Adeq'!$A$31:$A$92,0),MATCH(INDEX($B$5:$B21,COUNTA($B$5:$B21)*2-1,1),'CR TU Adeq'!$FO$4:$GI$4,0))*1,"")</f>
        <v>0</v>
      </c>
      <c r="L22" s="525">
        <f>IFERROR(INDEX('CR TU Adeq'!$FO$31:$GI$92,MATCH(L$4,'CR TU Adeq'!$A$31:$A$92,0),MATCH(INDEX($B$5:$B21,COUNTA($B$5:$B21)*2-1,1),'CR TU Adeq'!$FO$4:$GI$4,0))*1,"")</f>
        <v>0</v>
      </c>
      <c r="M22" s="1258">
        <f>IFERROR(INDEX('CR TU Adeq'!$FO$31:$GI$92,MATCH(M$4,'CR TU Adeq'!$A$31:$A$92,0),MATCH(INDEX($B$5:$B21,COUNTA($B$5:$B21)*2-1,1),'CR TU Adeq'!$FO$4:$GI$4,0))*1,"")</f>
        <v>0</v>
      </c>
      <c r="N22" s="525">
        <f>IFERROR(INDEX('CR TU Adeq'!$FO$31:$GI$92,MATCH(N$4,'CR TU Adeq'!$A$31:$A$92,0),MATCH(INDEX($B$5:$B21,COUNTA($B$5:$B21)*2-1,1),'CR TU Adeq'!$FO$4:$GI$4,0))*1,"")</f>
        <v>0</v>
      </c>
      <c r="O22" s="667">
        <f>IFERROR(INDEX('CR TU Adeq'!$FO$31:$GI$92,MATCH(O$4,'CR TU Adeq'!$A$31:$A$92,0),MATCH(INDEX($B$5:$B21,COUNTA($B$5:$B21)*2-1,1),'CR TU Adeq'!$FO$4:$GI$4,0))*1,"")</f>
        <v>0</v>
      </c>
    </row>
    <row r="23" spans="2:15">
      <c r="B23" s="526" t="s">
        <v>22</v>
      </c>
      <c r="C23" s="527">
        <v>42005</v>
      </c>
      <c r="D23" s="528">
        <f t="array" ref="D23">PRODUCT(1+I23:O23)-1</f>
        <v>-1.219597425402974E-2</v>
      </c>
      <c r="E23" s="528">
        <f t="array" ref="E23">PRODUCT(1+I24:O24)-1</f>
        <v>0</v>
      </c>
      <c r="F23" s="529">
        <f t="shared" si="0"/>
        <v>-1.219597425402974E-2</v>
      </c>
      <c r="G23" s="699">
        <f>IFERROR(VLOOKUP($B23,'Model Chg'!$A$11:$AA$31,27,0),"")</f>
        <v>-5.6341464136873132E-2</v>
      </c>
      <c r="H23" s="530" t="s">
        <v>103</v>
      </c>
      <c r="I23" s="531">
        <f>IFERROR(INDEX('CR TU Adeq'!$X$31:$AR$92,MATCH(I$4,'CR TU Adeq'!$A$31:$A$92,0),MATCH(INDEX($B$5:$B23,COUNTA($B$5:$B23)*2-1,1),'CR TU Adeq'!$X$4:$AR$4,0))*1,"")</f>
        <v>6.0000000000000001E-3</v>
      </c>
      <c r="J23" s="531">
        <f>IFERROR(INDEX('CR TU Adeq'!$X$31:$AR$92,MATCH(J$4,'CR TU Adeq'!$A$31:$A$92,0),MATCH(INDEX($B$5:$B23,COUNTA($B$5:$B23)*2-1,1),'CR TU Adeq'!$X$4:$AR$4,0))*1,"")</f>
        <v>0</v>
      </c>
      <c r="K23" s="531">
        <f>IFERROR(INDEX('CR TU Adeq'!$X$31:$AR$92,MATCH(K$4,'CR TU Adeq'!$A$31:$A$92,0),MATCH(INDEX($B$5:$B23,COUNTA($B$5:$B23)*2-1,1),'CR TU Adeq'!$X$4:$AR$4,0))*1,"")</f>
        <v>-9.8458388628488436E-3</v>
      </c>
      <c r="L23" s="531">
        <f>IFERROR(INDEX('CR TU Adeq'!$X$31:$AR$92,MATCH(L$4,'CR TU Adeq'!$A$31:$A$92,0),MATCH(INDEX($B$5:$B23,COUNTA($B$5:$B23)*2-1,1),'CR TU Adeq'!$X$4:$AR$4,0))*1,"")</f>
        <v>-1.17630419718684E-4</v>
      </c>
      <c r="M23" s="1259">
        <f>IFERROR(INDEX('CR TU Adeq'!$X$31:$AR$92,MATCH(M$4,'CR TU Adeq'!$A$31:$A$92,0),MATCH(INDEX($B$5:$B23,COUNTA($B$5:$B23)*2-1,1),'CR TU Adeq'!$X$4:$AR$4,0))*1,"")</f>
        <v>9.31227846614191E-3</v>
      </c>
      <c r="N23" s="531">
        <f>IFERROR(INDEX('CR TU Adeq'!$X$31:$AR$92,MATCH(N$4,'CR TU Adeq'!$A$31:$A$92,0),MATCH(INDEX($B$5:$B23,COUNTA($B$5:$B23)*2-1,1),'CR TU Adeq'!$X$4:$AR$4,0))*1,"")</f>
        <v>-1.2792707902781975E-2</v>
      </c>
      <c r="O23" s="668">
        <f>IFERROR(INDEX('CR TU Adeq'!$X$31:$AR$92,MATCH(O$4,'CR TU Adeq'!$A$31:$A$92,0),MATCH(INDEX($B$5:$B23,COUNTA($B$5:$B23)*2-1,1),'CR TU Adeq'!$X$4:$AR$4,0))*1,"")</f>
        <v>-4.6239837224318903E-3</v>
      </c>
    </row>
    <row r="24" spans="2:15">
      <c r="B24" s="532"/>
      <c r="C24" s="533"/>
      <c r="D24" s="534"/>
      <c r="E24" s="534"/>
      <c r="F24" s="535"/>
      <c r="G24" s="700" t="str">
        <f>IFERROR(VLOOKUP($B24,'Model Chg'!$A$11:$AA$31,27,0),"")</f>
        <v/>
      </c>
      <c r="H24" s="536" t="s">
        <v>238</v>
      </c>
      <c r="I24" s="537">
        <f>IFERROR(INDEX('CR TU Adeq'!$FO$31:$GI$92,MATCH(I$4,'CR TU Adeq'!$A$31:$A$92,0),MATCH(INDEX($B$5:$B23,COUNTA($B$5:$B23)*2-1,1),'CR TU Adeq'!$FO$4:$GI$4,0))*1,"")</f>
        <v>0</v>
      </c>
      <c r="J24" s="537">
        <f>IFERROR(INDEX('CR TU Adeq'!$FO$31:$GI$92,MATCH(J$4,'CR TU Adeq'!$A$31:$A$92,0),MATCH(INDEX($B$5:$B23,COUNTA($B$5:$B23)*2-1,1),'CR TU Adeq'!$FO$4:$GI$4,0))*1,"")</f>
        <v>0</v>
      </c>
      <c r="K24" s="537">
        <f>IFERROR(INDEX('CR TU Adeq'!$FO$31:$GI$92,MATCH(K$4,'CR TU Adeq'!$A$31:$A$92,0),MATCH(INDEX($B$5:$B23,COUNTA($B$5:$B23)*2-1,1),'CR TU Adeq'!$FO$4:$GI$4,0))*1,"")</f>
        <v>0</v>
      </c>
      <c r="L24" s="537">
        <f>IFERROR(INDEX('CR TU Adeq'!$FO$31:$GI$92,MATCH(L$4,'CR TU Adeq'!$A$31:$A$92,0),MATCH(INDEX($B$5:$B23,COUNTA($B$5:$B23)*2-1,1),'CR TU Adeq'!$FO$4:$GI$4,0))*1,"")</f>
        <v>0</v>
      </c>
      <c r="M24" s="1260">
        <f>IFERROR(INDEX('CR TU Adeq'!$FO$31:$GI$92,MATCH(M$4,'CR TU Adeq'!$A$31:$A$92,0),MATCH(INDEX($B$5:$B23,COUNTA($B$5:$B23)*2-1,1),'CR TU Adeq'!$FO$4:$GI$4,0))*1,"")</f>
        <v>0</v>
      </c>
      <c r="N24" s="537">
        <f>IFERROR(INDEX('CR TU Adeq'!$FO$31:$GI$92,MATCH(N$4,'CR TU Adeq'!$A$31:$A$92,0),MATCH(INDEX($B$5:$B23,COUNTA($B$5:$B23)*2-1,1),'CR TU Adeq'!$FO$4:$GI$4,0))*1,"")</f>
        <v>0</v>
      </c>
      <c r="O24" s="669">
        <f>IFERROR(INDEX('CR TU Adeq'!$FO$31:$GI$92,MATCH(O$4,'CR TU Adeq'!$A$31:$A$92,0),MATCH(INDEX($B$5:$B23,COUNTA($B$5:$B23)*2-1,1),'CR TU Adeq'!$FO$4:$GI$4,0))*1,"")</f>
        <v>0</v>
      </c>
    </row>
    <row r="25" spans="2:15">
      <c r="B25" s="513" t="s">
        <v>19</v>
      </c>
      <c r="C25" s="514">
        <v>42095</v>
      </c>
      <c r="D25" s="516">
        <f t="array" ref="D25">PRODUCT(1+I25:O25)-1</f>
        <v>-2.3651373922827013E-2</v>
      </c>
      <c r="E25" s="516">
        <f t="array" ref="E25">PRODUCT(1+I26:O26)-1</f>
        <v>-6.6000000000000059E-2</v>
      </c>
      <c r="F25" s="517">
        <f t="shared" si="0"/>
        <v>4.2348626077173046E-2</v>
      </c>
      <c r="G25" s="697">
        <f>IFERROR(VLOOKUP($B25,'Model Chg'!$A$11:$AA$31,27,0),"")</f>
        <v>-2.4817243812059409E-2</v>
      </c>
      <c r="H25" s="518" t="s">
        <v>103</v>
      </c>
      <c r="I25" s="519">
        <f>IFERROR(INDEX('CR TU Adeq'!$X$31:$AR$92,MATCH(I$4,'CR TU Adeq'!$A$31:$A$92,0),MATCH(INDEX($B$5:$B25,COUNTA($B$5:$B25)*2-1,1),'CR TU Adeq'!$X$4:$AR$4,0))*1,"")</f>
        <v>1.3096709550044716E-2</v>
      </c>
      <c r="J25" s="519">
        <f>IFERROR(INDEX('CR TU Adeq'!$X$31:$AR$92,MATCH(J$4,'CR TU Adeq'!$A$31:$A$92,0),MATCH(INDEX($B$5:$B25,COUNTA($B$5:$B25)*2-1,1),'CR TU Adeq'!$X$4:$AR$4,0))*1,"")</f>
        <v>0</v>
      </c>
      <c r="K25" s="519">
        <f>IFERROR(INDEX('CR TU Adeq'!$X$31:$AR$92,MATCH(K$4,'CR TU Adeq'!$A$31:$A$92,0),MATCH(INDEX($B$5:$B25,COUNTA($B$5:$B25)*2-1,1),'CR TU Adeq'!$X$4:$AR$4,0))*1,"")</f>
        <v>9.9923615144463795E-3</v>
      </c>
      <c r="L25" s="519">
        <f>IFERROR(INDEX('CR TU Adeq'!$X$31:$AR$92,MATCH(L$4,'CR TU Adeq'!$A$31:$A$92,0),MATCH(INDEX($B$5:$B25,COUNTA($B$5:$B25)*2-1,1),'CR TU Adeq'!$X$4:$AR$4,0))*1,"")</f>
        <v>8.6314654622166032E-5</v>
      </c>
      <c r="M25" s="1257">
        <f>IFERROR(INDEX('CR TU Adeq'!$X$31:$AR$92,MATCH(M$4,'CR TU Adeq'!$A$31:$A$92,0),MATCH(INDEX($B$5:$B25,COUNTA($B$5:$B25)*2-1,1),'CR TU Adeq'!$X$4:$AR$4,0))*1,"")</f>
        <v>8.1153876952515525E-3</v>
      </c>
      <c r="N25" s="519">
        <f>IFERROR(INDEX('CR TU Adeq'!$X$31:$AR$92,MATCH(N$4,'CR TU Adeq'!$A$31:$A$92,0),MATCH(INDEX($B$5:$B25,COUNTA($B$5:$B25)*2-1,1),'CR TU Adeq'!$X$4:$AR$4,0))*1,"")</f>
        <v>0</v>
      </c>
      <c r="O25" s="666">
        <f>IFERROR(INDEX('CR TU Adeq'!$X$31:$AR$92,MATCH(O$4,'CR TU Adeq'!$A$31:$A$92,0),MATCH(INDEX($B$5:$B25,COUNTA($B$5:$B25)*2-1,1),'CR TU Adeq'!$X$4:$AR$4,0))*1,"")</f>
        <v>-5.3570655718993665E-2</v>
      </c>
    </row>
    <row r="26" spans="2:15">
      <c r="B26" s="547"/>
      <c r="C26" s="538"/>
      <c r="D26" s="544"/>
      <c r="E26" s="544"/>
      <c r="F26" s="545"/>
      <c r="G26" s="702" t="str">
        <f>IFERROR(VLOOKUP($B26,'Model Chg'!$A$11:$AA$31,27,0),"")</f>
        <v/>
      </c>
      <c r="H26" s="524" t="s">
        <v>238</v>
      </c>
      <c r="I26" s="525">
        <f>IFERROR(INDEX('CR TU Adeq'!$FO$31:$GI$92,MATCH(I$4,'CR TU Adeq'!$A$31:$A$92,0),MATCH(INDEX($B$5:$B25,COUNTA($B$5:$B25)*2-1,1),'CR TU Adeq'!$FO$4:$GI$4,0))*1,"")</f>
        <v>0</v>
      </c>
      <c r="J26" s="525">
        <f>IFERROR(INDEX('CR TU Adeq'!$FO$31:$GI$92,MATCH(J$4,'CR TU Adeq'!$A$31:$A$92,0),MATCH(INDEX($B$5:$B25,COUNTA($B$5:$B25)*2-1,1),'CR TU Adeq'!$FO$4:$GI$4,0))*1,"")</f>
        <v>0</v>
      </c>
      <c r="K26" s="525">
        <f>IFERROR(INDEX('CR TU Adeq'!$FO$31:$GI$92,MATCH(K$4,'CR TU Adeq'!$A$31:$A$92,0),MATCH(INDEX($B$5:$B25,COUNTA($B$5:$B25)*2-1,1),'CR TU Adeq'!$FO$4:$GI$4,0))*1,"")</f>
        <v>0</v>
      </c>
      <c r="L26" s="525">
        <f>IFERROR(INDEX('CR TU Adeq'!$FO$31:$GI$92,MATCH(L$4,'CR TU Adeq'!$A$31:$A$92,0),MATCH(INDEX($B$5:$B25,COUNTA($B$5:$B25)*2-1,1),'CR TU Adeq'!$FO$4:$GI$4,0))*1,"")</f>
        <v>0</v>
      </c>
      <c r="M26" s="1258">
        <f>IFERROR(INDEX('CR TU Adeq'!$FO$31:$GI$92,MATCH(M$4,'CR TU Adeq'!$A$31:$A$92,0),MATCH(INDEX($B$5:$B25,COUNTA($B$5:$B25)*2-1,1),'CR TU Adeq'!$FO$4:$GI$4,0))*1,"")</f>
        <v>0</v>
      </c>
      <c r="N26" s="525">
        <f>IFERROR(INDEX('CR TU Adeq'!$FO$31:$GI$92,MATCH(N$4,'CR TU Adeq'!$A$31:$A$92,0),MATCH(INDEX($B$5:$B25,COUNTA($B$5:$B25)*2-1,1),'CR TU Adeq'!$FO$4:$GI$4,0))*1,"")</f>
        <v>0</v>
      </c>
      <c r="O26" s="667">
        <f>IFERROR(INDEX('CR TU Adeq'!$FO$31:$GI$92,MATCH(O$4,'CR TU Adeq'!$A$31:$A$92,0),MATCH(INDEX($B$5:$B25,COUNTA($B$5:$B25)*2-1,1),'CR TU Adeq'!$FO$4:$GI$4,0))*1,"")</f>
        <v>-6.6000000000000003E-2</v>
      </c>
    </row>
    <row r="27" spans="2:15">
      <c r="B27" s="526" t="s">
        <v>17</v>
      </c>
      <c r="C27" s="527">
        <v>42278</v>
      </c>
      <c r="D27" s="528">
        <f t="array" ref="D27">PRODUCT(1+I27:O27)-1</f>
        <v>1.3260377697330794E-2</v>
      </c>
      <c r="E27" s="528">
        <f t="array" ref="E27">PRODUCT(1+I28:O28)-1</f>
        <v>-9.299999999999975E-3</v>
      </c>
      <c r="F27" s="529">
        <f t="shared" si="0"/>
        <v>2.2560377697330769E-2</v>
      </c>
      <c r="G27" s="699">
        <f>IFERROR(VLOOKUP($B27,'Model Chg'!$A$11:$AA$31,27,0),"")</f>
        <v>3.2872824581099636E-2</v>
      </c>
      <c r="H27" s="530" t="s">
        <v>103</v>
      </c>
      <c r="I27" s="531">
        <f>IFERROR(INDEX('CR TU Adeq'!$X$31:$AR$92,MATCH(I$4,'CR TU Adeq'!$A$31:$A$92,0),MATCH(INDEX($B$5:$B27,COUNTA($B$5:$B27)*2-1,1),'CR TU Adeq'!$X$4:$AR$4,0))*1,"")</f>
        <v>2.4287582770949667E-2</v>
      </c>
      <c r="J27" s="531">
        <f>IFERROR(INDEX('CR TU Adeq'!$X$31:$AR$92,MATCH(J$4,'CR TU Adeq'!$A$31:$A$92,0),MATCH(INDEX($B$5:$B27,COUNTA($B$5:$B27)*2-1,1),'CR TU Adeq'!$X$4:$AR$4,0))*1,"")</f>
        <v>0</v>
      </c>
      <c r="K27" s="531">
        <f>IFERROR(INDEX('CR TU Adeq'!$X$31:$AR$92,MATCH(K$4,'CR TU Adeq'!$A$31:$A$92,0),MATCH(INDEX($B$5:$B27,COUNTA($B$5:$B27)*2-1,1),'CR TU Adeq'!$X$4:$AR$4,0))*1,"")</f>
        <v>5.537726904385476E-4</v>
      </c>
      <c r="L27" s="531">
        <f>IFERROR(INDEX('CR TU Adeq'!$X$31:$AR$92,MATCH(L$4,'CR TU Adeq'!$A$31:$A$92,0),MATCH(INDEX($B$5:$B27,COUNTA($B$5:$B27)*2-1,1),'CR TU Adeq'!$X$4:$AR$4,0))*1,"")</f>
        <v>-3.6163420320534101E-5</v>
      </c>
      <c r="M27" s="1259">
        <f>IFERROR(INDEX('CR TU Adeq'!$X$31:$AR$92,MATCH(M$4,'CR TU Adeq'!$A$31:$A$92,0),MATCH(INDEX($B$5:$B27,COUNTA($B$5:$B27)*2-1,1),'CR TU Adeq'!$X$4:$AR$4,0))*1,"")</f>
        <v>-1.2345240365905896E-2</v>
      </c>
      <c r="N27" s="531">
        <f>IFERROR(INDEX('CR TU Adeq'!$X$31:$AR$92,MATCH(N$4,'CR TU Adeq'!$A$31:$A$92,0),MATCH(INDEX($B$5:$B27,COUNTA($B$5:$B27)*2-1,1),'CR TU Adeq'!$X$4:$AR$4,0))*1,"")</f>
        <v>0</v>
      </c>
      <c r="O27" s="668">
        <f>IFERROR(INDEX('CR TU Adeq'!$X$31:$AR$92,MATCH(O$4,'CR TU Adeq'!$A$31:$A$92,0),MATCH(INDEX($B$5:$B27,COUNTA($B$5:$B27)*2-1,1),'CR TU Adeq'!$X$4:$AR$4,0))*1,"")</f>
        <v>1.0811032262825204E-3</v>
      </c>
    </row>
    <row r="28" spans="2:15" ht="15" thickBot="1">
      <c r="B28" s="548"/>
      <c r="C28" s="549"/>
      <c r="D28" s="550"/>
      <c r="E28" s="550"/>
      <c r="F28" s="551"/>
      <c r="G28" s="703" t="str">
        <f>IFERROR(VLOOKUP($B28,'Model Chg'!$A$11:$AA$31,27,0),"")</f>
        <v/>
      </c>
      <c r="H28" s="552" t="s">
        <v>238</v>
      </c>
      <c r="I28" s="553">
        <f>IFERROR(INDEX('CR TU Adeq'!$FO$31:$GI$92,MATCH(I$4,'CR TU Adeq'!$A$31:$A$92,0),MATCH(INDEX($B$5:$B27,COUNTA($B$5:$B27)*2-1,1),'CR TU Adeq'!$FO$4:$GI$4,0))*1,"")</f>
        <v>0</v>
      </c>
      <c r="J28" s="553">
        <f>IFERROR(INDEX('CR TU Adeq'!$FO$31:$GI$92,MATCH(J$4,'CR TU Adeq'!$A$31:$A$92,0),MATCH(INDEX($B$5:$B27,COUNTA($B$5:$B27)*2-1,1),'CR TU Adeq'!$FO$4:$GI$4,0))*1,"")</f>
        <v>0</v>
      </c>
      <c r="K28" s="553">
        <f>IFERROR(INDEX('CR TU Adeq'!$FO$31:$GI$92,MATCH(K$4,'CR TU Adeq'!$A$31:$A$92,0),MATCH(INDEX($B$5:$B27,COUNTA($B$5:$B27)*2-1,1),'CR TU Adeq'!$FO$4:$GI$4,0))*1,"")</f>
        <v>-9.2999999999999992E-3</v>
      </c>
      <c r="L28" s="553">
        <f>IFERROR(INDEX('CR TU Adeq'!$FO$31:$GI$92,MATCH(L$4,'CR TU Adeq'!$A$31:$A$92,0),MATCH(INDEX($B$5:$B27,COUNTA($B$5:$B27)*2-1,1),'CR TU Adeq'!$FO$4:$GI$4,0))*1,"")</f>
        <v>0</v>
      </c>
      <c r="M28" s="553">
        <f>IFERROR(INDEX('CR TU Adeq'!$FO$31:$GI$92,MATCH(M$4,'CR TU Adeq'!$A$31:$A$92,0),MATCH(INDEX($B$5:$B27,COUNTA($B$5:$B27)*2-1,1),'CR TU Adeq'!$FO$4:$GI$4,0))*1,"")</f>
        <v>0</v>
      </c>
      <c r="N28" s="553">
        <f>IFERROR(INDEX('CR TU Adeq'!$FO$31:$GI$92,MATCH(N$4,'CR TU Adeq'!$A$31:$A$92,0),MATCH(INDEX($B$5:$B27,COUNTA($B$5:$B27)*2-1,1),'CR TU Adeq'!$FO$4:$GI$4,0))*1,"")</f>
        <v>0</v>
      </c>
      <c r="O28" s="671">
        <f>IFERROR(INDEX('CR TU Adeq'!$FO$31:$GI$92,MATCH(O$4,'CR TU Adeq'!$A$31:$A$92,0),MATCH(INDEX($B$5:$B27,COUNTA($B$5:$B27)*2-1,1),'CR TU Adeq'!$FO$4:$GI$4,0))*1,"")</f>
        <v>0</v>
      </c>
    </row>
    <row r="29" spans="2:15">
      <c r="B29" s="547" t="s">
        <v>71</v>
      </c>
      <c r="C29" s="538">
        <v>42005</v>
      </c>
      <c r="D29" s="544">
        <f t="array" ref="D29">PRODUCT(1+I29:O29)-1</f>
        <v>-7.4606715971320958E-2</v>
      </c>
      <c r="E29" s="544">
        <f t="array" ref="E29">PRODUCT(1+I30:O30)-1</f>
        <v>-9.5999999999999974E-2</v>
      </c>
      <c r="F29" s="545">
        <f t="shared" si="0"/>
        <v>2.1393284028679016E-2</v>
      </c>
      <c r="G29" s="702">
        <f>IFERROR(VLOOKUP($B29,'Model Chg'!$A$11:$AA$31,27,0),"")</f>
        <v>-8.2359910197984387E-2</v>
      </c>
      <c r="H29" s="554" t="s">
        <v>103</v>
      </c>
      <c r="I29" s="546">
        <f>IFERROR(INDEX('CR TU Adeq'!$X$31:$AR$92,MATCH(I$4,'CR TU Adeq'!$A$31:$A$92,0),MATCH(INDEX($B$5:$B29,COUNTA($B$5:$B29)*2-1,1),'CR TU Adeq'!$X$4:$AR$4,0))*1,"")</f>
        <v>2.0463116235958756E-2</v>
      </c>
      <c r="J29" s="546">
        <f>IFERROR(INDEX('CR TU Adeq'!$X$31:$AR$92,MATCH(J$4,'CR TU Adeq'!$A$31:$A$92,0),MATCH(INDEX($B$5:$B29,COUNTA($B$5:$B29)*2-1,1),'CR TU Adeq'!$X$4:$AR$4,0))*1,"")</f>
        <v>7.9142840905999101E-4</v>
      </c>
      <c r="K29" s="546">
        <f>IFERROR(INDEX('CR TU Adeq'!$X$31:$AR$92,MATCH(K$4,'CR TU Adeq'!$A$31:$A$92,0),MATCH(INDEX($B$5:$B29,COUNTA($B$5:$B29)*2-1,1),'CR TU Adeq'!$X$4:$AR$4,0))*1,"")</f>
        <v>1.0999999999999999E-2</v>
      </c>
      <c r="L29" s="546">
        <f>IFERROR(INDEX('CR TU Adeq'!$X$31:$AR$92,MATCH(L$4,'CR TU Adeq'!$A$31:$A$92,0),MATCH(INDEX($B$5:$B29,COUNTA($B$5:$B29)*2-1,1),'CR TU Adeq'!$X$4:$AR$4,0))*1,"")</f>
        <v>-8.8472945148750926E-3</v>
      </c>
      <c r="M29" s="546">
        <f>IFERROR(INDEX('CR TU Adeq'!$X$31:$AR$92,MATCH(M$4,'CR TU Adeq'!$A$31:$A$92,0),MATCH(INDEX($B$5:$B29,COUNTA($B$5:$B29)*2-1,1),'CR TU Adeq'!$X$4:$AR$4,0))*1,"")</f>
        <v>-5.5867808273937225E-2</v>
      </c>
      <c r="N29" s="546">
        <f>IFERROR(INDEX('CR TU Adeq'!$X$31:$AR$92,MATCH(N$4,'CR TU Adeq'!$A$31:$A$92,0),MATCH(INDEX($B$5:$B29,COUNTA($B$5:$B29)*2-1,1),'CR TU Adeq'!$X$4:$AR$4,0))*1,"")</f>
        <v>0</v>
      </c>
      <c r="O29" s="670">
        <f>IFERROR(INDEX('CR TU Adeq'!$X$31:$AR$92,MATCH(O$4,'CR TU Adeq'!$A$31:$A$92,0),MATCH(INDEX($B$5:$B29,COUNTA($B$5:$B29)*2-1,1),'CR TU Adeq'!$X$4:$AR$4,0))*1,"")</f>
        <v>-4.223067861410601E-2</v>
      </c>
    </row>
    <row r="30" spans="2:15">
      <c r="B30" s="547"/>
      <c r="C30" s="538"/>
      <c r="D30" s="522"/>
      <c r="E30" s="522"/>
      <c r="F30" s="523"/>
      <c r="G30" s="698" t="str">
        <f>IFERROR(VLOOKUP($B30,'Model Chg'!$A$11:$AA$31,27,0),"")</f>
        <v/>
      </c>
      <c r="H30" s="524" t="s">
        <v>238</v>
      </c>
      <c r="I30" s="525">
        <f>IFERROR(INDEX('CR TU Adeq'!$FO$31:$GI$92,MATCH(I$4,'CR TU Adeq'!$A$31:$A$92,0),MATCH(INDEX($B$5:$B29,COUNTA($B$5:$B29)*2-1,1),'CR TU Adeq'!$FO$4:$GI$4,0))*1,"")</f>
        <v>0</v>
      </c>
      <c r="J30" s="525">
        <f>IFERROR(INDEX('CR TU Adeq'!$FO$31:$GI$92,MATCH(J$4,'CR TU Adeq'!$A$31:$A$92,0),MATCH(INDEX($B$5:$B29,COUNTA($B$5:$B29)*2-1,1),'CR TU Adeq'!$FO$4:$GI$4,0))*1,"")</f>
        <v>0</v>
      </c>
      <c r="K30" s="525">
        <f>IFERROR(INDEX('CR TU Adeq'!$FO$31:$GI$92,MATCH(K$4,'CR TU Adeq'!$A$31:$A$92,0),MATCH(INDEX($B$5:$B29,COUNTA($B$5:$B29)*2-1,1),'CR TU Adeq'!$FO$4:$GI$4,0))*1,"")</f>
        <v>0</v>
      </c>
      <c r="L30" s="525">
        <f>IFERROR(INDEX('CR TU Adeq'!$FO$31:$GI$92,MATCH(L$4,'CR TU Adeq'!$A$31:$A$92,0),MATCH(INDEX($B$5:$B29,COUNTA($B$5:$B29)*2-1,1),'CR TU Adeq'!$FO$4:$GI$4,0))*1,"")</f>
        <v>0</v>
      </c>
      <c r="M30" s="1258">
        <f>IFERROR(INDEX('CR TU Adeq'!$FO$31:$GI$92,MATCH(M$4,'CR TU Adeq'!$A$31:$A$92,0),MATCH(INDEX($B$5:$B29,COUNTA($B$5:$B29)*2-1,1),'CR TU Adeq'!$FO$4:$GI$4,0))*1,"")</f>
        <v>-9.6000000000000002E-2</v>
      </c>
      <c r="N30" s="525">
        <f>IFERROR(INDEX('CR TU Adeq'!$FO$31:$GI$92,MATCH(N$4,'CR TU Adeq'!$A$31:$A$92,0),MATCH(INDEX($B$5:$B29,COUNTA($B$5:$B29)*2-1,1),'CR TU Adeq'!$FO$4:$GI$4,0))*1,"")</f>
        <v>0</v>
      </c>
      <c r="O30" s="667">
        <f>IFERROR(INDEX('CR TU Adeq'!$FO$31:$GI$92,MATCH(O$4,'CR TU Adeq'!$A$31:$A$92,0),MATCH(INDEX($B$5:$B29,COUNTA($B$5:$B29)*2-1,1),'CR TU Adeq'!$FO$4:$GI$4,0))*1,"")</f>
        <v>0</v>
      </c>
    </row>
    <row r="31" spans="2:15">
      <c r="B31" s="526" t="s">
        <v>30</v>
      </c>
      <c r="C31" s="527">
        <v>42064</v>
      </c>
      <c r="D31" s="528">
        <f t="array" ref="D31">PRODUCT(1+I31:O31)-1</f>
        <v>-9.1270951048455506E-2</v>
      </c>
      <c r="E31" s="528">
        <f t="array" ref="E31">PRODUCT(1+I32:O32)-1</f>
        <v>-9.1999999999999971E-2</v>
      </c>
      <c r="F31" s="529">
        <f t="shared" si="0"/>
        <v>7.2904895154446425E-4</v>
      </c>
      <c r="G31" s="699">
        <f>IFERROR(VLOOKUP($B31,'Model Chg'!$A$11:$AA$31,27,0),"")</f>
        <v>-9.0524835411139204E-2</v>
      </c>
      <c r="H31" s="530" t="s">
        <v>103</v>
      </c>
      <c r="I31" s="531">
        <f>IFERROR(INDEX('CR TU Adeq'!$X$31:$AR$92,MATCH(I$4,'CR TU Adeq'!$A$31:$A$92,0),MATCH(INDEX($B$5:$B31,COUNTA($B$5:$B31)*2-1,1),'CR TU Adeq'!$X$4:$AR$4,0))*1,"")</f>
        <v>-2.1453670811841907E-2</v>
      </c>
      <c r="J31" s="531">
        <f>IFERROR(INDEX('CR TU Adeq'!$X$31:$AR$92,MATCH(J$4,'CR TU Adeq'!$A$31:$A$92,0),MATCH(INDEX($B$5:$B31,COUNTA($B$5:$B31)*2-1,1),'CR TU Adeq'!$X$4:$AR$4,0))*1,"")</f>
        <v>0</v>
      </c>
      <c r="K31" s="531">
        <f>IFERROR(INDEX('CR TU Adeq'!$X$31:$AR$92,MATCH(K$4,'CR TU Adeq'!$A$31:$A$92,0),MATCH(INDEX($B$5:$B31,COUNTA($B$5:$B31)*2-1,1),'CR TU Adeq'!$X$4:$AR$4,0))*1,"")</f>
        <v>2.7001073106547535E-2</v>
      </c>
      <c r="L31" s="531">
        <f>IFERROR(INDEX('CR TU Adeq'!$X$31:$AR$92,MATCH(L$4,'CR TU Adeq'!$A$31:$A$92,0),MATCH(INDEX($B$5:$B31,COUNTA($B$5:$B31)*2-1,1),'CR TU Adeq'!$X$4:$AR$4,0))*1,"")</f>
        <v>-1.9369118500811022E-2</v>
      </c>
      <c r="M31" s="1259">
        <f>IFERROR(INDEX('CR TU Adeq'!$X$31:$AR$92,MATCH(M$4,'CR TU Adeq'!$A$31:$A$92,0),MATCH(INDEX($B$5:$B31,COUNTA($B$5:$B31)*2-1,1),'CR TU Adeq'!$X$4:$AR$4,0))*1,"")</f>
        <v>-7.8870642192152229E-2</v>
      </c>
      <c r="N31" s="531">
        <f>IFERROR(INDEX('CR TU Adeq'!$X$31:$AR$92,MATCH(N$4,'CR TU Adeq'!$A$31:$A$92,0),MATCH(INDEX($B$5:$B31,COUNTA($B$5:$B31)*2-1,1),'CR TU Adeq'!$X$4:$AR$4,0))*1,"")</f>
        <v>-1.9041078627329844E-3</v>
      </c>
      <c r="O31" s="668">
        <f>IFERROR(INDEX('CR TU Adeq'!$X$31:$AR$92,MATCH(O$4,'CR TU Adeq'!$A$31:$A$92,0),MATCH(INDEX($B$5:$B31,COUNTA($B$5:$B31)*2-1,1),'CR TU Adeq'!$X$4:$AR$4,0))*1,"")</f>
        <v>2.9601173286184501E-3</v>
      </c>
    </row>
    <row r="32" spans="2:15">
      <c r="B32" s="532"/>
      <c r="C32" s="533"/>
      <c r="D32" s="543"/>
      <c r="E32" s="534"/>
      <c r="F32" s="535"/>
      <c r="G32" s="700" t="str">
        <f>IFERROR(VLOOKUP($B32,'Model Chg'!$A$11:$AA$31,27,0),"")</f>
        <v/>
      </c>
      <c r="H32" s="536" t="s">
        <v>238</v>
      </c>
      <c r="I32" s="537">
        <f>IFERROR(INDEX('CR TU Adeq'!$FO$31:$GI$92,MATCH(I$4,'CR TU Adeq'!$A$31:$A$92,0),MATCH(INDEX($B$5:$B31,COUNTA($B$5:$B31)*2-1,1),'CR TU Adeq'!$FO$4:$GI$4,0))*1,"")</f>
        <v>0</v>
      </c>
      <c r="J32" s="537">
        <f>IFERROR(INDEX('CR TU Adeq'!$FO$31:$GI$92,MATCH(J$4,'CR TU Adeq'!$A$31:$A$92,0),MATCH(INDEX($B$5:$B31,COUNTA($B$5:$B31)*2-1,1),'CR TU Adeq'!$FO$4:$GI$4,0))*1,"")</f>
        <v>0</v>
      </c>
      <c r="K32" s="537">
        <f>IFERROR(INDEX('CR TU Adeq'!$FO$31:$GI$92,MATCH(K$4,'CR TU Adeq'!$A$31:$A$92,0),MATCH(INDEX($B$5:$B31,COUNTA($B$5:$B31)*2-1,1),'CR TU Adeq'!$FO$4:$GI$4,0))*1,"")</f>
        <v>0</v>
      </c>
      <c r="L32" s="537">
        <f>IFERROR(INDEX('CR TU Adeq'!$FO$31:$GI$92,MATCH(L$4,'CR TU Adeq'!$A$31:$A$92,0),MATCH(INDEX($B$5:$B31,COUNTA($B$5:$B31)*2-1,1),'CR TU Adeq'!$FO$4:$GI$4,0))*1,"")</f>
        <v>0</v>
      </c>
      <c r="M32" s="1260">
        <f>IFERROR(INDEX('CR TU Adeq'!$FO$31:$GI$92,MATCH(M$4,'CR TU Adeq'!$A$31:$A$92,0),MATCH(INDEX($B$5:$B31,COUNTA($B$5:$B31)*2-1,1),'CR TU Adeq'!$FO$4:$GI$4,0))*1,"")</f>
        <v>0</v>
      </c>
      <c r="N32" s="537">
        <f>IFERROR(INDEX('CR TU Adeq'!$FO$31:$GI$92,MATCH(N$4,'CR TU Adeq'!$A$31:$A$92,0),MATCH(INDEX($B$5:$B31,COUNTA($B$5:$B31)*2-1,1),'CR TU Adeq'!$FO$4:$GI$4,0))*1,"")</f>
        <v>-9.1999999999999998E-2</v>
      </c>
      <c r="O32" s="669">
        <f>IFERROR(INDEX('CR TU Adeq'!$FO$31:$GI$92,MATCH(O$4,'CR TU Adeq'!$A$31:$A$92,0),MATCH(INDEX($B$5:$B31,COUNTA($B$5:$B31)*2-1,1),'CR TU Adeq'!$FO$4:$GI$4,0))*1,"")</f>
        <v>0</v>
      </c>
    </row>
    <row r="33" spans="2:15">
      <c r="B33" s="513" t="s">
        <v>27</v>
      </c>
      <c r="C33" s="514">
        <v>42005</v>
      </c>
      <c r="D33" s="544">
        <f t="array" ref="D33">PRODUCT(1+I33:O33)-1</f>
        <v>-2.2471491088442708E-3</v>
      </c>
      <c r="E33" s="544">
        <f t="array" ref="E33">PRODUCT(1+I34:O34)-1</f>
        <v>-6.6000000000000059E-2</v>
      </c>
      <c r="F33" s="545">
        <f t="shared" si="0"/>
        <v>6.3752850891155788E-2</v>
      </c>
      <c r="G33" s="702">
        <f>IFERROR(VLOOKUP($B33,'Model Chg'!$A$11:$AA$31,27,0),"")</f>
        <v>8.7046897375964161E-3</v>
      </c>
      <c r="H33" s="518" t="s">
        <v>103</v>
      </c>
      <c r="I33" s="546">
        <f>IFERROR(INDEX('CR TU Adeq'!$X$31:$AR$92,MATCH(I$4,'CR TU Adeq'!$A$31:$A$92,0),MATCH(INDEX($B$5:$B33,COUNTA($B$5:$B33)*2-1,1),'CR TU Adeq'!$X$4:$AR$4,0))*1,"")</f>
        <v>-2.1155866937905388E-2</v>
      </c>
      <c r="J33" s="546">
        <f>IFERROR(INDEX('CR TU Adeq'!$X$31:$AR$92,MATCH(J$4,'CR TU Adeq'!$A$31:$A$92,0),MATCH(INDEX($B$5:$B33,COUNTA($B$5:$B33)*2-1,1),'CR TU Adeq'!$X$4:$AR$4,0))*1,"")</f>
        <v>0</v>
      </c>
      <c r="K33" s="546">
        <f>IFERROR(INDEX('CR TU Adeq'!$X$31:$AR$92,MATCH(K$4,'CR TU Adeq'!$A$31:$A$92,0),MATCH(INDEX($B$5:$B33,COUNTA($B$5:$B33)*2-1,1),'CR TU Adeq'!$X$4:$AR$4,0))*1,"")</f>
        <v>-2.4036448315974956E-3</v>
      </c>
      <c r="L33" s="546">
        <f>IFERROR(INDEX('CR TU Adeq'!$X$31:$AR$92,MATCH(L$4,'CR TU Adeq'!$A$31:$A$92,0),MATCH(INDEX($B$5:$B33,COUNTA($B$5:$B33)*2-1,1),'CR TU Adeq'!$X$4:$AR$4,0))*1,"")</f>
        <v>1.4173270174611119E-5</v>
      </c>
      <c r="M33" s="546">
        <f>IFERROR(INDEX('CR TU Adeq'!$X$31:$AR$92,MATCH(M$4,'CR TU Adeq'!$A$31:$A$92,0),MATCH(INDEX($B$5:$B33,COUNTA($B$5:$B33)*2-1,1),'CR TU Adeq'!$X$4:$AR$4,0))*1,"")</f>
        <v>3.1829858689703894E-2</v>
      </c>
      <c r="N33" s="546">
        <f>IFERROR(INDEX('CR TU Adeq'!$X$31:$AR$92,MATCH(N$4,'CR TU Adeq'!$A$31:$A$92,0),MATCH(INDEX($B$5:$B33,COUNTA($B$5:$B33)*2-1,1),'CR TU Adeq'!$X$4:$AR$4,0))*1,"")</f>
        <v>0</v>
      </c>
      <c r="O33" s="670">
        <f>IFERROR(INDEX('CR TU Adeq'!$X$31:$AR$92,MATCH(O$4,'CR TU Adeq'!$A$31:$A$92,0),MATCH(INDEX($B$5:$B33,COUNTA($B$5:$B33)*2-1,1),'CR TU Adeq'!$X$4:$AR$4,0))*1,"")</f>
        <v>-9.7602971384576076E-3</v>
      </c>
    </row>
    <row r="34" spans="2:15">
      <c r="B34" s="520"/>
      <c r="C34" s="521"/>
      <c r="D34" s="544"/>
      <c r="E34" s="544"/>
      <c r="F34" s="545"/>
      <c r="G34" s="702" t="str">
        <f>IFERROR(VLOOKUP($B34,'Model Chg'!$A$11:$AA$31,27,0),"")</f>
        <v/>
      </c>
      <c r="H34" s="524" t="s">
        <v>238</v>
      </c>
      <c r="I34" s="525">
        <f>IFERROR(INDEX('CR TU Adeq'!$FO$31:$GI$92,MATCH(I$4,'CR TU Adeq'!$A$31:$A$92,0),MATCH(INDEX($B$5:$B33,COUNTA($B$5:$B33)*2-1,1),'CR TU Adeq'!$FO$4:$GI$4,0))*1,"")</f>
        <v>0</v>
      </c>
      <c r="J34" s="525">
        <f>IFERROR(INDEX('CR TU Adeq'!$FO$31:$GI$92,MATCH(J$4,'CR TU Adeq'!$A$31:$A$92,0),MATCH(INDEX($B$5:$B33,COUNTA($B$5:$B33)*2-1,1),'CR TU Adeq'!$FO$4:$GI$4,0))*1,"")</f>
        <v>0</v>
      </c>
      <c r="K34" s="525">
        <f>IFERROR(INDEX('CR TU Adeq'!$FO$31:$GI$92,MATCH(K$4,'CR TU Adeq'!$A$31:$A$92,0),MATCH(INDEX($B$5:$B33,COUNTA($B$5:$B33)*2-1,1),'CR TU Adeq'!$FO$4:$GI$4,0))*1,"")</f>
        <v>0</v>
      </c>
      <c r="L34" s="525">
        <f>IFERROR(INDEX('CR TU Adeq'!$FO$31:$GI$92,MATCH(L$4,'CR TU Adeq'!$A$31:$A$92,0),MATCH(INDEX($B$5:$B33,COUNTA($B$5:$B33)*2-1,1),'CR TU Adeq'!$FO$4:$GI$4,0))*1,"")</f>
        <v>0</v>
      </c>
      <c r="M34" s="1258">
        <f>IFERROR(INDEX('CR TU Adeq'!$FO$31:$GI$92,MATCH(M$4,'CR TU Adeq'!$A$31:$A$92,0),MATCH(INDEX($B$5:$B33,COUNTA($B$5:$B33)*2-1,1),'CR TU Adeq'!$FO$4:$GI$4,0))*1,"")</f>
        <v>-6.6000000000000003E-2</v>
      </c>
      <c r="N34" s="525">
        <f>IFERROR(INDEX('CR TU Adeq'!$FO$31:$GI$92,MATCH(N$4,'CR TU Adeq'!$A$31:$A$92,0),MATCH(INDEX($B$5:$B33,COUNTA($B$5:$B33)*2-1,1),'CR TU Adeq'!$FO$4:$GI$4,0))*1,"")</f>
        <v>0</v>
      </c>
      <c r="O34" s="667">
        <f>IFERROR(INDEX('CR TU Adeq'!$FO$31:$GI$92,MATCH(O$4,'CR TU Adeq'!$A$31:$A$92,0),MATCH(INDEX($B$5:$B33,COUNTA($B$5:$B33)*2-1,1),'CR TU Adeq'!$FO$4:$GI$4,0))*1,"")</f>
        <v>0</v>
      </c>
    </row>
    <row r="35" spans="2:15">
      <c r="B35" s="526" t="s">
        <v>31</v>
      </c>
      <c r="C35" s="527">
        <v>42095</v>
      </c>
      <c r="D35" s="528">
        <f t="array" ref="D35">PRODUCT(1+I35:O35)-1</f>
        <v>-0.18846243716985567</v>
      </c>
      <c r="E35" s="528">
        <f t="array" ref="E35">PRODUCT(1+I36:O36)-1</f>
        <v>-0.20199999999999996</v>
      </c>
      <c r="F35" s="529">
        <f t="shared" si="0"/>
        <v>1.353756283014429E-2</v>
      </c>
      <c r="G35" s="699">
        <f>IFERROR(VLOOKUP($B35,'Model Chg'!$A$11:$AA$31,27,0),"")</f>
        <v>-0.17854667945440039</v>
      </c>
      <c r="H35" s="530" t="s">
        <v>103</v>
      </c>
      <c r="I35" s="531">
        <f>IFERROR(INDEX('CR TU Adeq'!$X$31:$AR$92,MATCH(I$4,'CR TU Adeq'!$A$31:$A$92,0),MATCH(INDEX($B$5:$B35,COUNTA($B$5:$B35)*2-1,1),'CR TU Adeq'!$X$4:$AR$4,0))*1,"")</f>
        <v>1.3852286515678713E-2</v>
      </c>
      <c r="J35" s="531">
        <f>IFERROR(INDEX('CR TU Adeq'!$X$31:$AR$92,MATCH(J$4,'CR TU Adeq'!$A$31:$A$92,0),MATCH(INDEX($B$5:$B35,COUNTA($B$5:$B35)*2-1,1),'CR TU Adeq'!$X$4:$AR$4,0))*1,"")</f>
        <v>0</v>
      </c>
      <c r="K35" s="531">
        <f>IFERROR(INDEX('CR TU Adeq'!$X$31:$AR$92,MATCH(K$4,'CR TU Adeq'!$A$31:$A$92,0),MATCH(INDEX($B$5:$B35,COUNTA($B$5:$B35)*2-1,1),'CR TU Adeq'!$X$4:$AR$4,0))*1,"")</f>
        <v>2.6326517404291927E-2</v>
      </c>
      <c r="L35" s="531">
        <f>IFERROR(INDEX('CR TU Adeq'!$X$31:$AR$92,MATCH(L$4,'CR TU Adeq'!$A$31:$A$92,0),MATCH(INDEX($B$5:$B35,COUNTA($B$5:$B35)*2-1,1),'CR TU Adeq'!$X$4:$AR$4,0))*1,"")</f>
        <v>-1.4299254919588833E-2</v>
      </c>
      <c r="M35" s="1259">
        <f>IFERROR(INDEX('CR TU Adeq'!$X$31:$AR$92,MATCH(M$4,'CR TU Adeq'!$A$31:$A$92,0),MATCH(INDEX($B$5:$B35,COUNTA($B$5:$B35)*2-1,1),'CR TU Adeq'!$X$4:$AR$4,0))*1,"")</f>
        <v>-0.16723691150078868</v>
      </c>
      <c r="N35" s="531">
        <f>IFERROR(INDEX('CR TU Adeq'!$X$31:$AR$92,MATCH(N$4,'CR TU Adeq'!$A$31:$A$92,0),MATCH(INDEX($B$5:$B35,COUNTA($B$5:$B35)*2-1,1),'CR TU Adeq'!$X$4:$AR$4,0))*1,"")</f>
        <v>0</v>
      </c>
      <c r="O35" s="668">
        <f>IFERROR(INDEX('CR TU Adeq'!$X$31:$AR$92,MATCH(O$4,'CR TU Adeq'!$A$31:$A$92,0),MATCH(INDEX($B$5:$B35,COUNTA($B$5:$B35)*2-1,1),'CR TU Adeq'!$X$4:$AR$4,0))*1,"")</f>
        <v>-4.9872606935207453E-2</v>
      </c>
    </row>
    <row r="36" spans="2:15">
      <c r="B36" s="532"/>
      <c r="C36" s="533"/>
      <c r="D36" s="534"/>
      <c r="E36" s="534"/>
      <c r="F36" s="535"/>
      <c r="G36" s="700" t="str">
        <f>IFERROR(VLOOKUP($B36,'Model Chg'!$A$11:$AA$31,27,0),"")</f>
        <v/>
      </c>
      <c r="H36" s="536" t="s">
        <v>238</v>
      </c>
      <c r="I36" s="537">
        <f>IFERROR(INDEX('CR TU Adeq'!$FO$31:$GI$92,MATCH(I$4,'CR TU Adeq'!$A$31:$A$92,0),MATCH(INDEX($B$5:$B35,COUNTA($B$5:$B35)*2-1,1),'CR TU Adeq'!$FO$4:$GI$4,0))*1,"")</f>
        <v>0</v>
      </c>
      <c r="J36" s="537">
        <f>IFERROR(INDEX('CR TU Adeq'!$FO$31:$GI$92,MATCH(J$4,'CR TU Adeq'!$A$31:$A$92,0),MATCH(INDEX($B$5:$B35,COUNTA($B$5:$B35)*2-1,1),'CR TU Adeq'!$FO$4:$GI$4,0))*1,"")</f>
        <v>0</v>
      </c>
      <c r="K36" s="537">
        <f>IFERROR(INDEX('CR TU Adeq'!$FO$31:$GI$92,MATCH(K$4,'CR TU Adeq'!$A$31:$A$92,0),MATCH(INDEX($B$5:$B35,COUNTA($B$5:$B35)*2-1,1),'CR TU Adeq'!$FO$4:$GI$4,0))*1,"")</f>
        <v>0</v>
      </c>
      <c r="L36" s="537">
        <f>IFERROR(INDEX('CR TU Adeq'!$FO$31:$GI$92,MATCH(L$4,'CR TU Adeq'!$A$31:$A$92,0),MATCH(INDEX($B$5:$B35,COUNTA($B$5:$B35)*2-1,1),'CR TU Adeq'!$FO$4:$GI$4,0))*1,"")</f>
        <v>0</v>
      </c>
      <c r="M36" s="1260">
        <f>IFERROR(INDEX('CR TU Adeq'!$FO$31:$GI$92,MATCH(M$4,'CR TU Adeq'!$A$31:$A$92,0),MATCH(INDEX($B$5:$B35,COUNTA($B$5:$B35)*2-1,1),'CR TU Adeq'!$FO$4:$GI$4,0))*1,"")</f>
        <v>0</v>
      </c>
      <c r="N36" s="537">
        <f>IFERROR(INDEX('CR TU Adeq'!$FO$31:$GI$92,MATCH(N$4,'CR TU Adeq'!$A$31:$A$92,0),MATCH(INDEX($B$5:$B35,COUNTA($B$5:$B35)*2-1,1),'CR TU Adeq'!$FO$4:$GI$4,0))*1,"")</f>
        <v>0</v>
      </c>
      <c r="O36" s="669">
        <f>IFERROR(INDEX('CR TU Adeq'!$FO$31:$GI$92,MATCH(O$4,'CR TU Adeq'!$A$31:$A$92,0),MATCH(INDEX($B$5:$B35,COUNTA($B$5:$B35)*2-1,1),'CR TU Adeq'!$FO$4:$GI$4,0))*1,"")</f>
        <v>-0.20200000000000001</v>
      </c>
    </row>
    <row r="37" spans="2:15" hidden="1" outlineLevel="1">
      <c r="B37" s="513" t="s">
        <v>25</v>
      </c>
      <c r="C37" s="514">
        <v>42005</v>
      </c>
      <c r="D37" s="516">
        <f t="array" ref="D37">PRODUCT(1+I37:O37)-1</f>
        <v>4.2900005037099342E-2</v>
      </c>
      <c r="E37" s="516">
        <f t="array" ref="E37">PRODUCT(1+I38:O38)-1</f>
        <v>2.9999999999998916E-3</v>
      </c>
      <c r="F37" s="517">
        <f t="shared" ref="F37" si="1">D37-E37</f>
        <v>3.9900005037099451E-2</v>
      </c>
      <c r="G37" s="697">
        <f>IFERROR(VLOOKUP($B37,'Model Chg'!$A$11:$AA$31,27,0),"")</f>
        <v>6.0218362534431469E-2</v>
      </c>
      <c r="H37" s="518" t="s">
        <v>103</v>
      </c>
      <c r="I37" s="519">
        <f>IFERROR(INDEX('CR TU Adeq'!$X$31:$AR$92,MATCH(I$4,'CR TU Adeq'!$A$31:$A$92,0),MATCH(INDEX($B$5:$B37,COUNTA($B$5:$B37)*2-1,1),'CR TU Adeq'!$X$4:$AR$4,0))*1,"")</f>
        <v>1.8091858059493315E-2</v>
      </c>
      <c r="J37" s="519">
        <f>IFERROR(INDEX('CR TU Adeq'!$X$31:$AR$92,MATCH(J$4,'CR TU Adeq'!$A$31:$A$92,0),MATCH(INDEX($B$5:$B37,COUNTA($B$5:$B37)*2-1,1),'CR TU Adeq'!$X$4:$AR$4,0))*1,"")</f>
        <v>0</v>
      </c>
      <c r="K37" s="519">
        <f>IFERROR(INDEX('CR TU Adeq'!$X$31:$AR$92,MATCH(K$4,'CR TU Adeq'!$A$31:$A$92,0),MATCH(INDEX($B$5:$B37,COUNTA($B$5:$B37)*2-1,1),'CR TU Adeq'!$X$4:$AR$4,0))*1,"")</f>
        <v>2.0072781490353409E-2</v>
      </c>
      <c r="L37" s="519">
        <f>IFERROR(INDEX('CR TU Adeq'!$X$31:$AR$92,MATCH(L$4,'CR TU Adeq'!$A$31:$A$92,0),MATCH(INDEX($B$5:$B37,COUNTA($B$5:$B37)*2-1,1),'CR TU Adeq'!$X$4:$AR$4,0))*1,"")</f>
        <v>1.5357063768739465E-3</v>
      </c>
      <c r="M37" s="1257">
        <f>IFERROR(INDEX('CR TU Adeq'!$X$31:$AR$92,MATCH(M$4,'CR TU Adeq'!$A$31:$A$92,0),MATCH(INDEX($B$5:$B37,COUNTA($B$5:$B37)*2-1,1),'CR TU Adeq'!$X$4:$AR$4,0))*1,"")</f>
        <v>8.9222598949234566E-4</v>
      </c>
      <c r="N37" s="519">
        <f>IFERROR(INDEX('CR TU Adeq'!$X$31:$AR$92,MATCH(N$4,'CR TU Adeq'!$A$31:$A$92,0),MATCH(INDEX($B$5:$B37,COUNTA($B$5:$B37)*2-1,1),'CR TU Adeq'!$X$4:$AR$4,0))*1,"")</f>
        <v>0</v>
      </c>
      <c r="O37" s="666">
        <f>IFERROR(INDEX('CR TU Adeq'!$X$31:$AR$92,MATCH(O$4,'CR TU Adeq'!$A$31:$A$92,0),MATCH(INDEX($B$5:$B37,COUNTA($B$5:$B37)*2-1,1),'CR TU Adeq'!$X$4:$AR$4,0))*1,"")</f>
        <v>1.7763912530761594E-3</v>
      </c>
    </row>
    <row r="38" spans="2:15" hidden="1" outlineLevel="1">
      <c r="B38" s="520"/>
      <c r="C38" s="521"/>
      <c r="D38" s="522"/>
      <c r="E38" s="522"/>
      <c r="F38" s="523"/>
      <c r="G38" s="698" t="str">
        <f>IFERROR(VLOOKUP($B38,'Model Chg'!$A$11:$AA$31,27,0),"")</f>
        <v/>
      </c>
      <c r="H38" s="524" t="s">
        <v>238</v>
      </c>
      <c r="I38" s="525">
        <f>IFERROR(INDEX('CR TU Adeq'!$FO$31:$GI$92,MATCH(I$4,'CR TU Adeq'!$A$31:$A$92,0),MATCH(INDEX($B$5:$B37,COUNTA($B$5:$B37)*2-1,1),'CR TU Adeq'!$FO$4:$GI$4,0))*1,"")</f>
        <v>0</v>
      </c>
      <c r="J38" s="525">
        <f>IFERROR(INDEX('CR TU Adeq'!$FO$31:$GI$92,MATCH(J$4,'CR TU Adeq'!$A$31:$A$92,0),MATCH(INDEX($B$5:$B37,COUNTA($B$5:$B37)*2-1,1),'CR TU Adeq'!$FO$4:$GI$4,0))*1,"")</f>
        <v>0</v>
      </c>
      <c r="K38" s="525">
        <f>IFERROR(INDEX('CR TU Adeq'!$FO$31:$GI$92,MATCH(K$4,'CR TU Adeq'!$A$31:$A$92,0),MATCH(INDEX($B$5:$B37,COUNTA($B$5:$B37)*2-1,1),'CR TU Adeq'!$FO$4:$GI$4,0))*1,"")</f>
        <v>0</v>
      </c>
      <c r="L38" s="525">
        <f>IFERROR(INDEX('CR TU Adeq'!$FO$31:$GI$92,MATCH(L$4,'CR TU Adeq'!$A$31:$A$92,0),MATCH(INDEX($B$5:$B37,COUNTA($B$5:$B37)*2-1,1),'CR TU Adeq'!$FO$4:$GI$4,0))*1,"")</f>
        <v>0</v>
      </c>
      <c r="M38" s="1258">
        <f>IFERROR(INDEX('CR TU Adeq'!$FO$31:$GI$92,MATCH(M$4,'CR TU Adeq'!$A$31:$A$92,0),MATCH(INDEX($B$5:$B37,COUNTA($B$5:$B37)*2-1,1),'CR TU Adeq'!$FO$4:$GI$4,0))*1,"")</f>
        <v>3.0000000000000001E-3</v>
      </c>
      <c r="N38" s="525">
        <f>IFERROR(INDEX('CR TU Adeq'!$FO$31:$GI$92,MATCH(N$4,'CR TU Adeq'!$A$31:$A$92,0),MATCH(INDEX($B$5:$B37,COUNTA($B$5:$B37)*2-1,1),'CR TU Adeq'!$FO$4:$GI$4,0))*1,"")</f>
        <v>0</v>
      </c>
      <c r="O38" s="667">
        <f>IFERROR(INDEX('CR TU Adeq'!$FO$31:$GI$92,MATCH(O$4,'CR TU Adeq'!$A$31:$A$92,0),MATCH(INDEX($B$5:$B37,COUNTA($B$5:$B37)*2-1,1),'CR TU Adeq'!$FO$4:$GI$4,0))*1,"")</f>
        <v>0</v>
      </c>
    </row>
    <row r="39" spans="2:15" hidden="1" outlineLevel="1">
      <c r="B39" s="526" t="s">
        <v>26</v>
      </c>
      <c r="C39" s="527">
        <v>43374</v>
      </c>
      <c r="D39" s="528">
        <f t="array" ref="D39">PRODUCT(1+I39:O39)-1</f>
        <v>-5.283588491061042E-2</v>
      </c>
      <c r="E39" s="528">
        <f t="array" ref="E39">PRODUCT(1+I40:O40)-1</f>
        <v>-8.3999999999999964E-2</v>
      </c>
      <c r="F39" s="529">
        <f t="shared" ref="F39" si="2">D39-E39</f>
        <v>3.1164115089389544E-2</v>
      </c>
      <c r="G39" s="699">
        <f>IFERROR(VLOOKUP($B39,'Model Chg'!$A$11:$AA$31,27,0),"")</f>
        <v>-5.7845012209509772E-2</v>
      </c>
      <c r="H39" s="530" t="s">
        <v>103</v>
      </c>
      <c r="I39" s="531">
        <f>IFERROR(INDEX('CR TU Adeq'!$X$31:$AR$92,MATCH(I$4,'CR TU Adeq'!$A$31:$A$92,0),MATCH(INDEX($B$5:$B39,COUNTA($B$5:$B39)*2-1,1),'CR TU Adeq'!$X$4:$AR$4,0))*1,"")</f>
        <v>1.0328885405150201E-2</v>
      </c>
      <c r="J39" s="531">
        <f>IFERROR(INDEX('CR TU Adeq'!$X$31:$AR$92,MATCH(J$4,'CR TU Adeq'!$A$31:$A$92,0),MATCH(INDEX($B$5:$B39,COUNTA($B$5:$B39)*2-1,1),'CR TU Adeq'!$X$4:$AR$4,0))*1,"")</f>
        <v>0</v>
      </c>
      <c r="K39" s="531">
        <f>IFERROR(INDEX('CR TU Adeq'!$X$31:$AR$92,MATCH(K$4,'CR TU Adeq'!$A$31:$A$92,0),MATCH(INDEX($B$5:$B39,COUNTA($B$5:$B39)*2-1,1),'CR TU Adeq'!$X$4:$AR$4,0))*1,"")</f>
        <v>1.6599623024688093E-2</v>
      </c>
      <c r="L39" s="531">
        <f>IFERROR(INDEX('CR TU Adeq'!$X$31:$AR$92,MATCH(L$4,'CR TU Adeq'!$A$31:$A$92,0),MATCH(INDEX($B$5:$B39,COUNTA($B$5:$B39)*2-1,1),'CR TU Adeq'!$X$4:$AR$4,0))*1,"")</f>
        <v>-5.7040153395138127E-4</v>
      </c>
      <c r="M39" s="1259">
        <f>IFERROR(INDEX('CR TU Adeq'!$X$31:$AR$92,MATCH(M$4,'CR TU Adeq'!$A$31:$A$92,0),MATCH(INDEX($B$5:$B39,COUNTA($B$5:$B39)*2-1,1),'CR TU Adeq'!$X$4:$AR$4,0))*1,"")</f>
        <v>-6.8098985737763962E-2</v>
      </c>
      <c r="N39" s="531">
        <f>IFERROR(INDEX('CR TU Adeq'!$X$31:$AR$92,MATCH(N$4,'CR TU Adeq'!$A$31:$A$92,0),MATCH(INDEX($B$5:$B39,COUNTA($B$5:$B39)*2-1,1),'CR TU Adeq'!$X$4:$AR$4,0))*1,"")</f>
        <v>0</v>
      </c>
      <c r="O39" s="668">
        <f>IFERROR(INDEX('CR TU Adeq'!$X$31:$AR$92,MATCH(O$4,'CR TU Adeq'!$A$31:$A$92,0),MATCH(INDEX($B$5:$B39,COUNTA($B$5:$B39)*2-1,1),'CR TU Adeq'!$X$4:$AR$4,0))*1,"")</f>
        <v>-9.8738511689411279E-3</v>
      </c>
    </row>
    <row r="40" spans="2:15" hidden="1" outlineLevel="1">
      <c r="B40" s="532"/>
      <c r="C40" s="533"/>
      <c r="D40" s="534"/>
      <c r="E40" s="534"/>
      <c r="F40" s="535"/>
      <c r="G40" s="700" t="str">
        <f>IFERROR(VLOOKUP($B40,'Model Chg'!$A$11:$AA$31,27,0),"")</f>
        <v/>
      </c>
      <c r="H40" s="536" t="s">
        <v>238</v>
      </c>
      <c r="I40" s="537">
        <f>IFERROR(INDEX('CR TU Adeq'!$FO$31:$GI$92,MATCH(I$4,'CR TU Adeq'!$A$31:$A$92,0),MATCH(INDEX($B$5:$B39,COUNTA($B$5:$B39)*2-1,1),'CR TU Adeq'!$FO$4:$GI$4,0))*1,"")</f>
        <v>0</v>
      </c>
      <c r="J40" s="537">
        <f>IFERROR(INDEX('CR TU Adeq'!$FO$31:$GI$92,MATCH(J$4,'CR TU Adeq'!$A$31:$A$92,0),MATCH(INDEX($B$5:$B39,COUNTA($B$5:$B39)*2-1,1),'CR TU Adeq'!$FO$4:$GI$4,0))*1,"")</f>
        <v>0</v>
      </c>
      <c r="K40" s="537">
        <f>IFERROR(INDEX('CR TU Adeq'!$FO$31:$GI$92,MATCH(K$4,'CR TU Adeq'!$A$31:$A$92,0),MATCH(INDEX($B$5:$B39,COUNTA($B$5:$B39)*2-1,1),'CR TU Adeq'!$FO$4:$GI$4,0))*1,"")</f>
        <v>0</v>
      </c>
      <c r="L40" s="537">
        <f>IFERROR(INDEX('CR TU Adeq'!$FO$31:$GI$92,MATCH(L$4,'CR TU Adeq'!$A$31:$A$92,0),MATCH(INDEX($B$5:$B39,COUNTA($B$5:$B39)*2-1,1),'CR TU Adeq'!$FO$4:$GI$4,0))*1,"")</f>
        <v>0</v>
      </c>
      <c r="M40" s="1260">
        <f>IFERROR(INDEX('CR TU Adeq'!$FO$31:$GI$92,MATCH(M$4,'CR TU Adeq'!$A$31:$A$92,0),MATCH(INDEX($B$5:$B39,COUNTA($B$5:$B39)*2-1,1),'CR TU Adeq'!$FO$4:$GI$4,0))*1,"")</f>
        <v>-8.4000000000000005E-2</v>
      </c>
      <c r="N40" s="537">
        <f>IFERROR(INDEX('CR TU Adeq'!$FO$31:$GI$92,MATCH(N$4,'CR TU Adeq'!$A$31:$A$92,0),MATCH(INDEX($B$5:$B39,COUNTA($B$5:$B39)*2-1,1),'CR TU Adeq'!$FO$4:$GI$4,0))*1,"")</f>
        <v>0</v>
      </c>
      <c r="O40" s="669">
        <f>IFERROR(INDEX('CR TU Adeq'!$FO$31:$GI$92,MATCH(O$4,'CR TU Adeq'!$A$31:$A$92,0),MATCH(INDEX($B$5:$B39,COUNTA($B$5:$B39)*2-1,1),'CR TU Adeq'!$FO$4:$GI$4,0))*1,"")</f>
        <v>0</v>
      </c>
    </row>
    <row r="41" spans="2:15" hidden="1" outlineLevel="1">
      <c r="B41" s="513" t="s">
        <v>28</v>
      </c>
      <c r="C41" s="514">
        <v>42005</v>
      </c>
      <c r="D41" s="516">
        <f t="array" ref="D41">PRODUCT(1+I41:O41)-1</f>
        <v>3.3509551100608492E-2</v>
      </c>
      <c r="E41" s="516">
        <f t="array" ref="E41">PRODUCT(1+I42:O42)-1</f>
        <v>1.0000000000000009E-2</v>
      </c>
      <c r="F41" s="517">
        <f t="shared" ref="F41" si="3">D41-E41</f>
        <v>2.3509551100608483E-2</v>
      </c>
      <c r="G41" s="697">
        <f>IFERROR(VLOOKUP($B41,'Model Chg'!$A$11:$AA$31,27,0),"")</f>
        <v>5.223505093526537E-3</v>
      </c>
      <c r="H41" s="518" t="s">
        <v>103</v>
      </c>
      <c r="I41" s="519">
        <f>IFERROR(INDEX('CR TU Adeq'!$X$31:$AR$92,MATCH(I$4,'CR TU Adeq'!$A$31:$A$92,0),MATCH(INDEX($B$5:$B41,COUNTA($B$5:$B41)*2-1,1),'CR TU Adeq'!$X$4:$AR$4,0))*1,"")</f>
        <v>3.2973116356070697E-2</v>
      </c>
      <c r="J41" s="519">
        <f>IFERROR(INDEX('CR TU Adeq'!$X$31:$AR$92,MATCH(J$4,'CR TU Adeq'!$A$31:$A$92,0),MATCH(INDEX($B$5:$B41,COUNTA($B$5:$B41)*2-1,1),'CR TU Adeq'!$X$4:$AR$4,0))*1,"")</f>
        <v>0</v>
      </c>
      <c r="K41" s="519">
        <f>IFERROR(INDEX('CR TU Adeq'!$X$31:$AR$92,MATCH(K$4,'CR TU Adeq'!$A$31:$A$92,0),MATCH(INDEX($B$5:$B41,COUNTA($B$5:$B41)*2-1,1),'CR TU Adeq'!$X$4:$AR$4,0))*1,"")</f>
        <v>2.141454705091772E-2</v>
      </c>
      <c r="L41" s="519">
        <f>IFERROR(INDEX('CR TU Adeq'!$X$31:$AR$92,MATCH(L$4,'CR TU Adeq'!$A$31:$A$92,0),MATCH(INDEX($B$5:$B41,COUNTA($B$5:$B41)*2-1,1),'CR TU Adeq'!$X$4:$AR$4,0))*1,"")</f>
        <v>-4.2493665466242225E-3</v>
      </c>
      <c r="M41" s="1257">
        <f>IFERROR(INDEX('CR TU Adeq'!$X$31:$AR$92,MATCH(M$4,'CR TU Adeq'!$A$31:$A$92,0),MATCH(INDEX($B$5:$B41,COUNTA($B$5:$B41)*2-1,1),'CR TU Adeq'!$X$4:$AR$4,0))*1,"")</f>
        <v>3.3150467796434713E-2</v>
      </c>
      <c r="N41" s="519">
        <f>IFERROR(INDEX('CR TU Adeq'!$X$31:$AR$92,MATCH(N$4,'CR TU Adeq'!$A$31:$A$92,0),MATCH(INDEX($B$5:$B41,COUNTA($B$5:$B41)*2-1,1),'CR TU Adeq'!$X$4:$AR$4,0))*1,"")</f>
        <v>0</v>
      </c>
      <c r="O41" s="666">
        <f>IFERROR(INDEX('CR TU Adeq'!$X$31:$AR$92,MATCH(O$4,'CR TU Adeq'!$A$31:$A$92,0),MATCH(INDEX($B$5:$B41,COUNTA($B$5:$B41)*2-1,1),'CR TU Adeq'!$X$4:$AR$4,0))*1,"")</f>
        <v>-4.7841456259364645E-2</v>
      </c>
    </row>
    <row r="42" spans="2:15" hidden="1" outlineLevel="1">
      <c r="B42" s="520"/>
      <c r="C42" s="521"/>
      <c r="D42" s="522"/>
      <c r="E42" s="522"/>
      <c r="F42" s="523"/>
      <c r="G42" s="698" t="str">
        <f>IFERROR(VLOOKUP($B42,'Model Chg'!$A$11:$AA$31,27,0),"")</f>
        <v/>
      </c>
      <c r="H42" s="524" t="s">
        <v>238</v>
      </c>
      <c r="I42" s="525">
        <f>IFERROR(INDEX('CR TU Adeq'!$FO$31:$GI$92,MATCH(I$4,'CR TU Adeq'!$A$31:$A$92,0),MATCH(INDEX($B$5:$B41,COUNTA($B$5:$B41)*2-1,1),'CR TU Adeq'!$FO$4:$GI$4,0))*1,"")</f>
        <v>0</v>
      </c>
      <c r="J42" s="525">
        <f>IFERROR(INDEX('CR TU Adeq'!$FO$31:$GI$92,MATCH(J$4,'CR TU Adeq'!$A$31:$A$92,0),MATCH(INDEX($B$5:$B41,COUNTA($B$5:$B41)*2-1,1),'CR TU Adeq'!$FO$4:$GI$4,0))*1,"")</f>
        <v>0</v>
      </c>
      <c r="K42" s="525">
        <f>IFERROR(INDEX('CR TU Adeq'!$FO$31:$GI$92,MATCH(K$4,'CR TU Adeq'!$A$31:$A$92,0),MATCH(INDEX($B$5:$B41,COUNTA($B$5:$B41)*2-1,1),'CR TU Adeq'!$FO$4:$GI$4,0))*1,"")</f>
        <v>0</v>
      </c>
      <c r="L42" s="525">
        <f>IFERROR(INDEX('CR TU Adeq'!$FO$31:$GI$92,MATCH(L$4,'CR TU Adeq'!$A$31:$A$92,0),MATCH(INDEX($B$5:$B41,COUNTA($B$5:$B41)*2-1,1),'CR TU Adeq'!$FO$4:$GI$4,0))*1,"")</f>
        <v>0</v>
      </c>
      <c r="M42" s="1258">
        <f>IFERROR(INDEX('CR TU Adeq'!$FO$31:$GI$92,MATCH(M$4,'CR TU Adeq'!$A$31:$A$92,0),MATCH(INDEX($B$5:$B41,COUNTA($B$5:$B41)*2-1,1),'CR TU Adeq'!$FO$4:$GI$4,0))*1,"")</f>
        <v>0.01</v>
      </c>
      <c r="N42" s="525">
        <f>IFERROR(INDEX('CR TU Adeq'!$FO$31:$GI$92,MATCH(N$4,'CR TU Adeq'!$A$31:$A$92,0),MATCH(INDEX($B$5:$B41,COUNTA($B$5:$B41)*2-1,1),'CR TU Adeq'!$FO$4:$GI$4,0))*1,"")</f>
        <v>0</v>
      </c>
      <c r="O42" s="667">
        <f>IFERROR(INDEX('CR TU Adeq'!$FO$31:$GI$92,MATCH(O$4,'CR TU Adeq'!$A$31:$A$92,0),MATCH(INDEX($B$5:$B41,COUNTA($B$5:$B41)*2-1,1),'CR TU Adeq'!$FO$4:$GI$4,0))*1,"")</f>
        <v>0</v>
      </c>
    </row>
    <row r="43" spans="2:15" hidden="1" outlineLevel="1">
      <c r="B43" s="526" t="s">
        <v>32</v>
      </c>
      <c r="C43" s="527">
        <v>43101</v>
      </c>
      <c r="D43" s="528">
        <f t="array" ref="D43">PRODUCT(1+I43:O43)-1</f>
        <v>-8.2234926114099549E-2</v>
      </c>
      <c r="E43" s="528">
        <f t="array" ref="E43">PRODUCT(1+I44:O44)-1</f>
        <v>-9.5999999999999974E-2</v>
      </c>
      <c r="F43" s="529">
        <f t="shared" ref="F43" si="4">D43-E43</f>
        <v>1.3765073885900425E-2</v>
      </c>
      <c r="G43" s="699">
        <f>IFERROR(VLOOKUP($B43,'Model Chg'!$A$11:$AA$31,27,0),"")</f>
        <v>-8.4741161989609126E-2</v>
      </c>
      <c r="H43" s="530" t="s">
        <v>103</v>
      </c>
      <c r="I43" s="531">
        <f>IFERROR(INDEX('CR TU Adeq'!$X$31:$AR$92,MATCH(I$4,'CR TU Adeq'!$A$31:$A$92,0),MATCH(INDEX($B$5:$B43,COUNTA($B$5:$B43)*2-1,1),'CR TU Adeq'!$X$4:$AR$4,0))*1,"")</f>
        <v>1.3360865674308053E-2</v>
      </c>
      <c r="J43" s="531">
        <f>IFERROR(INDEX('CR TU Adeq'!$X$31:$AR$92,MATCH(J$4,'CR TU Adeq'!$A$31:$A$92,0),MATCH(INDEX($B$5:$B43,COUNTA($B$5:$B43)*2-1,1),'CR TU Adeq'!$X$4:$AR$4,0))*1,"")</f>
        <v>0</v>
      </c>
      <c r="K43" s="531">
        <f>IFERROR(INDEX('CR TU Adeq'!$X$31:$AR$92,MATCH(K$4,'CR TU Adeq'!$A$31:$A$92,0),MATCH(INDEX($B$5:$B43,COUNTA($B$5:$B43)*2-1,1),'CR TU Adeq'!$X$4:$AR$4,0))*1,"")</f>
        <v>1.3886323539372469E-2</v>
      </c>
      <c r="L43" s="531">
        <f>IFERROR(INDEX('CR TU Adeq'!$X$31:$AR$92,MATCH(L$4,'CR TU Adeq'!$A$31:$A$92,0),MATCH(INDEX($B$5:$B43,COUNTA($B$5:$B43)*2-1,1),'CR TU Adeq'!$X$4:$AR$4,0))*1,"")</f>
        <v>-9.140859315424632E-3</v>
      </c>
      <c r="M43" s="1259">
        <f>IFERROR(INDEX('CR TU Adeq'!$X$31:$AR$92,MATCH(M$4,'CR TU Adeq'!$A$31:$A$92,0),MATCH(INDEX($B$5:$B43,COUNTA($B$5:$B43)*2-1,1),'CR TU Adeq'!$X$4:$AR$4,0))*1,"")</f>
        <v>-1.2368964906734781E-2</v>
      </c>
      <c r="N43" s="531">
        <f>IFERROR(INDEX('CR TU Adeq'!$X$31:$AR$92,MATCH(N$4,'CR TU Adeq'!$A$31:$A$92,0),MATCH(INDEX($B$5:$B43,COUNTA($B$5:$B43)*2-1,1),'CR TU Adeq'!$X$4:$AR$4,0))*1,"")</f>
        <v>0</v>
      </c>
      <c r="O43" s="668">
        <f>IFERROR(INDEX('CR TU Adeq'!$X$31:$AR$92,MATCH(O$4,'CR TU Adeq'!$A$31:$A$92,0),MATCH(INDEX($B$5:$B43,COUNTA($B$5:$B43)*2-1,1),'CR TU Adeq'!$X$4:$AR$4,0))*1,"")</f>
        <v>-8.7208716551755883E-2</v>
      </c>
    </row>
    <row r="44" spans="2:15" hidden="1" outlineLevel="1">
      <c r="B44" s="555"/>
      <c r="C44" s="542"/>
      <c r="D44" s="540"/>
      <c r="E44" s="540"/>
      <c r="F44" s="541"/>
      <c r="G44" s="701" t="str">
        <f>IFERROR(VLOOKUP($B44,'Model Chg'!$A$11:$AA$31,27,0),"")</f>
        <v/>
      </c>
      <c r="H44" s="536" t="s">
        <v>238</v>
      </c>
      <c r="I44" s="537">
        <f>IFERROR(INDEX('CR TU Adeq'!$FO$31:$GI$92,MATCH(I$4,'CR TU Adeq'!$A$31:$A$92,0),MATCH(INDEX($B$5:$B43,COUNTA($B$5:$B43)*2-1,1),'CR TU Adeq'!$FO$4:$GI$4,0))*1,"")</f>
        <v>0</v>
      </c>
      <c r="J44" s="537">
        <f>IFERROR(INDEX('CR TU Adeq'!$FO$31:$GI$92,MATCH(J$4,'CR TU Adeq'!$A$31:$A$92,0),MATCH(INDEX($B$5:$B43,COUNTA($B$5:$B43)*2-1,1),'CR TU Adeq'!$FO$4:$GI$4,0))*1,"")</f>
        <v>0</v>
      </c>
      <c r="K44" s="537">
        <f>IFERROR(INDEX('CR TU Adeq'!$FO$31:$GI$92,MATCH(K$4,'CR TU Adeq'!$A$31:$A$92,0),MATCH(INDEX($B$5:$B43,COUNTA($B$5:$B43)*2-1,1),'CR TU Adeq'!$FO$4:$GI$4,0))*1,"")</f>
        <v>0</v>
      </c>
      <c r="L44" s="537">
        <f>IFERROR(INDEX('CR TU Adeq'!$FO$31:$GI$92,MATCH(L$4,'CR TU Adeq'!$A$31:$A$92,0),MATCH(INDEX($B$5:$B43,COUNTA($B$5:$B43)*2-1,1),'CR TU Adeq'!$FO$4:$GI$4,0))*1,"")</f>
        <v>0</v>
      </c>
      <c r="M44" s="1260">
        <f>IFERROR(INDEX('CR TU Adeq'!$FO$31:$GI$92,MATCH(M$4,'CR TU Adeq'!$A$31:$A$92,0),MATCH(INDEX($B$5:$B43,COUNTA($B$5:$B43)*2-1,1),'CR TU Adeq'!$FO$4:$GI$4,0))*1,"")</f>
        <v>-9.6000000000000002E-2</v>
      </c>
      <c r="N44" s="537">
        <f>IFERROR(INDEX('CR TU Adeq'!$FO$31:$GI$92,MATCH(N$4,'CR TU Adeq'!$A$31:$A$92,0),MATCH(INDEX($B$5:$B43,COUNTA($B$5:$B43)*2-1,1),'CR TU Adeq'!$FO$4:$GI$4,0))*1,"")</f>
        <v>0</v>
      </c>
      <c r="O44" s="669">
        <f>IFERROR(INDEX('CR TU Adeq'!$FO$31:$GI$92,MATCH(O$4,'CR TU Adeq'!$A$31:$A$92,0),MATCH(INDEX($B$5:$B43,COUNTA($B$5:$B43)*2-1,1),'CR TU Adeq'!$FO$4:$GI$4,0))*1,"")</f>
        <v>0</v>
      </c>
    </row>
    <row r="45" spans="2:15" hidden="1" outlineLevel="1">
      <c r="B45" s="513" t="s">
        <v>63</v>
      </c>
      <c r="C45" s="514">
        <v>42005</v>
      </c>
      <c r="D45" s="516">
        <f t="array" ref="D45">PRODUCT(1+I45:O45)-1</f>
        <v>1.771443285186014E-2</v>
      </c>
      <c r="E45" s="516">
        <f t="array" ref="E45">PRODUCT(1+I46:O46)-1</f>
        <v>-1.2000000000000011E-2</v>
      </c>
      <c r="F45" s="517">
        <f t="shared" ref="F45" si="5">D45-E45</f>
        <v>2.9714432851860151E-2</v>
      </c>
      <c r="G45" s="697">
        <f>IFERROR(VLOOKUP($B45,'Model Chg'!$A$11:$AA$31,27,0),"")</f>
        <v>-1.9058916458708497E-3</v>
      </c>
      <c r="H45" s="518" t="s">
        <v>103</v>
      </c>
      <c r="I45" s="519">
        <f>IFERROR(INDEX('CR TU Adeq'!$X$31:$AR$92,MATCH(I$4,'CR TU Adeq'!$A$31:$A$92,0),MATCH(INDEX($B$5:$B45,COUNTA($B$5:$B45)*2-1,1),'CR TU Adeq'!$X$4:$AR$4,0))*1,"")</f>
        <v>2.1030470999035426E-2</v>
      </c>
      <c r="J45" s="519">
        <f>IFERROR(INDEX('CR TU Adeq'!$X$31:$AR$92,MATCH(J$4,'CR TU Adeq'!$A$31:$A$92,0),MATCH(INDEX($B$5:$B45,COUNTA($B$5:$B45)*2-1,1),'CR TU Adeq'!$X$4:$AR$4,0))*1,"")</f>
        <v>0</v>
      </c>
      <c r="K45" s="519">
        <f>IFERROR(INDEX('CR TU Adeq'!$X$31:$AR$92,MATCH(K$4,'CR TU Adeq'!$A$31:$A$92,0),MATCH(INDEX($B$5:$B45,COUNTA($B$5:$B45)*2-1,1),'CR TU Adeq'!$X$4:$AR$4,0))*1,"")</f>
        <v>8.3235252388262904E-3</v>
      </c>
      <c r="L45" s="519">
        <f>IFERROR(INDEX('CR TU Adeq'!$X$31:$AR$92,MATCH(L$4,'CR TU Adeq'!$A$31:$A$92,0),MATCH(INDEX($B$5:$B45,COUNTA($B$5:$B45)*2-1,1),'CR TU Adeq'!$X$4:$AR$4,0))*1,"")</f>
        <v>-2.1530407635840243E-3</v>
      </c>
      <c r="M45" s="1257">
        <f>IFERROR(INDEX('CR TU Adeq'!$X$31:$AR$92,MATCH(M$4,'CR TU Adeq'!$A$31:$A$92,0),MATCH(INDEX($B$5:$B45,COUNTA($B$5:$B45)*2-1,1),'CR TU Adeq'!$X$4:$AR$4,0))*1,"")</f>
        <v>-2.3760579928483683E-2</v>
      </c>
      <c r="N45" s="519">
        <f>IFERROR(INDEX('CR TU Adeq'!$X$31:$AR$92,MATCH(N$4,'CR TU Adeq'!$A$31:$A$92,0),MATCH(INDEX($B$5:$B45,COUNTA($B$5:$B45)*2-1,1),'CR TU Adeq'!$X$4:$AR$4,0))*1,"")</f>
        <v>0</v>
      </c>
      <c r="O45" s="666">
        <f>IFERROR(INDEX('CR TU Adeq'!$X$31:$AR$92,MATCH(O$4,'CR TU Adeq'!$A$31:$A$92,0),MATCH(INDEX($B$5:$B45,COUNTA($B$5:$B45)*2-1,1),'CR TU Adeq'!$X$4:$AR$4,0))*1,"")</f>
        <v>1.4768674173045504E-2</v>
      </c>
    </row>
    <row r="46" spans="2:15" hidden="1" outlineLevel="1">
      <c r="B46" s="520"/>
      <c r="C46" s="521"/>
      <c r="D46" s="522"/>
      <c r="E46" s="522"/>
      <c r="F46" s="523"/>
      <c r="G46" s="698" t="str">
        <f>IFERROR(VLOOKUP($B46,'Model Chg'!$A$11:$AA$31,27,0),"")</f>
        <v/>
      </c>
      <c r="H46" s="524" t="s">
        <v>238</v>
      </c>
      <c r="I46" s="525">
        <f>IFERROR(INDEX('CR TU Adeq'!$FO$31:$GI$92,MATCH(I$4,'CR TU Adeq'!$A$31:$A$92,0),MATCH(INDEX($B$5:$B45,COUNTA($B$5:$B45)*2-1,1),'CR TU Adeq'!$FO$4:$GI$4,0))*1,"")</f>
        <v>0</v>
      </c>
      <c r="J46" s="525">
        <f>IFERROR(INDEX('CR TU Adeq'!$FO$31:$GI$92,MATCH(J$4,'CR TU Adeq'!$A$31:$A$92,0),MATCH(INDEX($B$5:$B45,COUNTA($B$5:$B45)*2-1,1),'CR TU Adeq'!$FO$4:$GI$4,0))*1,"")</f>
        <v>0</v>
      </c>
      <c r="K46" s="525">
        <f>IFERROR(INDEX('CR TU Adeq'!$FO$31:$GI$92,MATCH(K$4,'CR TU Adeq'!$A$31:$A$92,0),MATCH(INDEX($B$5:$B45,COUNTA($B$5:$B45)*2-1,1),'CR TU Adeq'!$FO$4:$GI$4,0))*1,"")</f>
        <v>0</v>
      </c>
      <c r="L46" s="525">
        <f>IFERROR(INDEX('CR TU Adeq'!$FO$31:$GI$92,MATCH(L$4,'CR TU Adeq'!$A$31:$A$92,0),MATCH(INDEX($B$5:$B45,COUNTA($B$5:$B45)*2-1,1),'CR TU Adeq'!$FO$4:$GI$4,0))*1,"")</f>
        <v>0</v>
      </c>
      <c r="M46" s="1258">
        <f>IFERROR(INDEX('CR TU Adeq'!$FO$31:$GI$92,MATCH(M$4,'CR TU Adeq'!$A$31:$A$92,0),MATCH(INDEX($B$5:$B45,COUNTA($B$5:$B45)*2-1,1),'CR TU Adeq'!$FO$4:$GI$4,0))*1,"")</f>
        <v>-1.2E-2</v>
      </c>
      <c r="N46" s="525">
        <f>IFERROR(INDEX('CR TU Adeq'!$FO$31:$GI$92,MATCH(N$4,'CR TU Adeq'!$A$31:$A$92,0),MATCH(INDEX($B$5:$B45,COUNTA($B$5:$B45)*2-1,1),'CR TU Adeq'!$FO$4:$GI$4,0))*1,"")</f>
        <v>0</v>
      </c>
      <c r="O46" s="667">
        <f>IFERROR(INDEX('CR TU Adeq'!$FO$31:$GI$92,MATCH(O$4,'CR TU Adeq'!$A$31:$A$92,0),MATCH(INDEX($B$5:$B45,COUNTA($B$5:$B45)*2-1,1),'CR TU Adeq'!$FO$4:$GI$4,0))*1,"")</f>
        <v>0</v>
      </c>
    </row>
    <row r="47" spans="2:15" collapsed="1">
      <c r="B47" s="556"/>
      <c r="H47" s="540"/>
    </row>
    <row r="48" spans="2:15">
      <c r="B48" s="558" t="s">
        <v>256</v>
      </c>
      <c r="C48" s="559"/>
      <c r="D48" s="559"/>
      <c r="E48" s="559"/>
      <c r="F48" s="559"/>
      <c r="G48" s="559"/>
      <c r="H48" s="540"/>
    </row>
    <row r="49" spans="2:8">
      <c r="B49" s="560" t="s">
        <v>455</v>
      </c>
      <c r="C49" s="559"/>
      <c r="D49" s="559"/>
      <c r="E49" s="559"/>
      <c r="F49" s="559"/>
      <c r="G49" s="559"/>
      <c r="H49" s="559"/>
    </row>
    <row r="50" spans="2:8">
      <c r="B50" s="562" t="s">
        <v>456</v>
      </c>
      <c r="C50" s="559"/>
      <c r="D50" s="559"/>
      <c r="E50" s="559"/>
      <c r="F50" s="559"/>
      <c r="G50" s="559"/>
      <c r="H50" s="559"/>
    </row>
    <row r="51" spans="2:8">
      <c r="B51" s="560"/>
      <c r="C51" s="559"/>
      <c r="D51" s="559"/>
      <c r="E51" s="559"/>
      <c r="F51" s="559"/>
      <c r="G51" s="559"/>
      <c r="H51" s="559"/>
    </row>
    <row r="52" spans="2:8">
      <c r="C52" s="559"/>
      <c r="D52" s="559"/>
      <c r="E52" s="559"/>
      <c r="F52" s="559"/>
      <c r="G52" s="559"/>
      <c r="H52" s="559"/>
    </row>
    <row r="53" spans="2:8">
      <c r="C53" s="559"/>
      <c r="D53" s="559"/>
      <c r="E53" s="559"/>
      <c r="F53" s="559"/>
      <c r="G53" s="559"/>
      <c r="H53" s="559"/>
    </row>
    <row r="55" spans="2:8">
      <c r="C55" s="559"/>
      <c r="D55" s="559"/>
      <c r="E55" s="559"/>
      <c r="F55" s="559"/>
      <c r="G55" s="559"/>
      <c r="H55" s="559"/>
    </row>
    <row r="56" spans="2:8">
      <c r="B56" s="561"/>
    </row>
    <row r="58" spans="2:8">
      <c r="B58" s="562"/>
    </row>
  </sheetData>
  <customSheetViews>
    <customSheetView guid="{B070D993-A558-4B1C-AC4E-67FBCE430B77}" showPageBreaks="1" showGridLines="0" fitToPage="1" printArea="1" hiddenRows="1">
      <selection activeCell="Q14" sqref="Q14"/>
      <pageMargins left="0.45" right="0.45" top="0.75" bottom="0.75" header="0.3" footer="0.3"/>
      <pageSetup scale="77" orientation="portrait" horizontalDpi="1200" verticalDpi="1200" r:id="rId1"/>
    </customSheetView>
    <customSheetView guid="{66336E0E-D3CE-4BCD-8706-2E622954FB7A}" showPageBreaks="1" fitToPage="1" topLeftCell="H16">
      <selection activeCell="O40" sqref="O40"/>
      <pageMargins left="0.45" right="0.45" top="0.75" bottom="0.75" header="0.3" footer="0.3"/>
      <pageSetup scale="71" orientation="portrait" horizontalDpi="1200" verticalDpi="1200" r:id="rId2"/>
    </customSheetView>
    <customSheetView guid="{8F017303-F4E6-4F2E-AE6E-4863CE4BAD60}" showPageBreaks="1" fitToPage="1" printArea="1">
      <selection activeCell="O20" sqref="O20"/>
      <pageMargins left="0.45" right="0.45" top="0.75" bottom="0.75" header="0.3" footer="0.3"/>
      <pageSetup scale="77" orientation="portrait" horizontalDpi="1200" verticalDpi="1200" r:id="rId3"/>
    </customSheetView>
    <customSheetView guid="{2D067A2B-544F-4687-B463-591ABEF3DC76}" showPageBreaks="1" fitToPage="1" printArea="1" topLeftCell="A22">
      <selection activeCell="M34" sqref="M34"/>
      <pageMargins left="0.45" right="0.45" top="0.75" bottom="0.75" header="0.3" footer="0.3"/>
      <pageSetup scale="77" orientation="portrait" horizontalDpi="1200" verticalDpi="1200" r:id="rId4"/>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12" activePane="bottomRight" state="frozen"/>
      <selection pane="bottomRight" activeCell="M16" sqref="M16"/>
      <pageMargins left="0.45" right="0.45" top="0.75" bottom="0.75" header="0.3" footer="0.3"/>
      <pageSetup scale="77" orientation="portrait" horizontalDpi="1200" verticalDpi="1200" r:id="rId9"/>
    </customSheetView>
    <customSheetView guid="{4C13BEF0-D969-4F7C-9C90-218A9EA7683E}" showPageBreaks="1" showGridLines="0" fitToPage="1" printArea="1" hiddenRows="1">
      <selection activeCell="V25" sqref="V25"/>
      <pageMargins left="0.45" right="0.45" top="0.75" bottom="0.75" header="0.3" footer="0.3"/>
      <pageSetup scale="77" orientation="portrait" horizontalDpi="1200" verticalDpi="1200" r:id="rId10"/>
    </customSheetView>
  </customSheetViews>
  <conditionalFormatting sqref="I39:O40 I43:O44 I35:O36 I31:O32 I27:O28 I23:O24 I15:O16 I11:O12 I7:O8 I19:O20">
    <cfRule type="cellIs" dxfId="451" priority="9" operator="equal">
      <formula>0</formula>
    </cfRule>
  </conditionalFormatting>
  <conditionalFormatting sqref="I37:O38 I41:O42 I45:O46 I33:O34 I29:O30 I25:O26 I21:O22 I17:O18 I13:O14 I9:O10 I5:O6">
    <cfRule type="cellIs" dxfId="450" priority="8" operator="equal">
      <formula>0</formula>
    </cfRule>
  </conditionalFormatting>
  <conditionalFormatting sqref="I5:O46">
    <cfRule type="cellIs" dxfId="449" priority="12" operator="greaterThan">
      <formula>0</formula>
    </cfRule>
    <cfRule type="cellIs" dxfId="448" priority="13" operator="lessThan">
      <formula>0</formula>
    </cfRule>
  </conditionalFormatting>
  <pageMargins left="0.45" right="0.45" top="0.75" bottom="0.75" header="0.3" footer="0.3"/>
  <pageSetup scale="77"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2"/>
  <sheetViews>
    <sheetView zoomScale="85" workbookViewId="0">
      <pane xSplit="1" ySplit="4" topLeftCell="BJ77" activePane="bottomRight" state="frozen"/>
      <selection pane="topRight" activeCell="B1" sqref="B1"/>
      <selection pane="bottomLeft" activeCell="A5" sqref="A5"/>
      <selection pane="bottomRight" activeCell="BN92" sqref="BN92:CH92"/>
    </sheetView>
  </sheetViews>
  <sheetFormatPr defaultRowHeight="14.4" outlineLevelRow="1" outlineLevelCol="1"/>
  <cols>
    <col min="1" max="1" width="9.44140625" bestFit="1" customWidth="1"/>
    <col min="2" max="44" width="8" customWidth="1"/>
    <col min="45" max="45" width="8" customWidth="1" outlineLevel="1"/>
    <col min="46" max="46" width="8.88671875" customWidth="1" outlineLevel="1"/>
    <col min="47" max="65" width="8" customWidth="1" outlineLevel="1"/>
    <col min="66" max="86" width="8" customWidth="1"/>
    <col min="87" max="128" width="8" customWidth="1" outlineLevel="1"/>
    <col min="129" max="170" width="8" customWidth="1"/>
    <col min="171" max="171" width="8.88671875" style="192"/>
    <col min="172" max="191" width="9" style="192"/>
  </cols>
  <sheetData>
    <row r="1" spans="1:212" ht="15" thickBot="1">
      <c r="FO1"/>
      <c r="FP1"/>
      <c r="FQ1"/>
      <c r="FR1"/>
      <c r="FS1"/>
      <c r="FT1"/>
      <c r="FU1"/>
      <c r="FV1"/>
      <c r="FW1"/>
      <c r="FX1"/>
      <c r="FY1"/>
      <c r="FZ1"/>
      <c r="GA1"/>
      <c r="GB1"/>
      <c r="GC1"/>
      <c r="GD1"/>
      <c r="GE1"/>
      <c r="GF1"/>
      <c r="GG1"/>
      <c r="GH1"/>
      <c r="GI1"/>
    </row>
    <row r="2" spans="1:212" ht="15" thickBot="1">
      <c r="B2" s="123" t="s">
        <v>257</v>
      </c>
      <c r="C2" s="124"/>
      <c r="D2" s="124"/>
      <c r="E2" s="124"/>
      <c r="F2" s="124"/>
      <c r="G2" s="124"/>
      <c r="H2" s="124"/>
      <c r="I2" s="124"/>
      <c r="J2" s="124"/>
      <c r="K2" s="124"/>
      <c r="L2" s="124"/>
      <c r="M2" s="124"/>
      <c r="N2" s="124"/>
      <c r="O2" s="124"/>
      <c r="P2" s="124"/>
      <c r="Q2" s="124"/>
      <c r="R2" s="124"/>
      <c r="S2" s="124"/>
      <c r="T2" s="124"/>
      <c r="U2" s="124"/>
      <c r="V2" s="124"/>
      <c r="W2" s="125"/>
      <c r="X2" s="126" t="s">
        <v>355</v>
      </c>
      <c r="Y2" s="127"/>
      <c r="Z2" s="127"/>
      <c r="AA2" s="127"/>
      <c r="AB2" s="127"/>
      <c r="AC2" s="127"/>
      <c r="AD2" s="127"/>
      <c r="AE2" s="127"/>
      <c r="AF2" s="127"/>
      <c r="AG2" s="128"/>
      <c r="AH2" s="127"/>
      <c r="AI2" s="127"/>
      <c r="AJ2" s="127"/>
      <c r="AK2" s="127"/>
      <c r="AL2" s="127"/>
      <c r="AM2" s="127"/>
      <c r="AN2" s="127"/>
      <c r="AO2" s="127"/>
      <c r="AP2" s="127"/>
      <c r="AQ2" s="127"/>
      <c r="AR2" s="127"/>
      <c r="AS2" s="126" t="s">
        <v>356</v>
      </c>
      <c r="AT2" s="127"/>
      <c r="AU2" s="127"/>
      <c r="AV2" s="128"/>
      <c r="AW2" s="127"/>
      <c r="AX2" s="127"/>
      <c r="AY2" s="127"/>
      <c r="AZ2" s="127"/>
      <c r="BA2" s="127"/>
      <c r="BB2" s="127"/>
      <c r="BC2" s="127"/>
      <c r="BD2" s="127"/>
      <c r="BE2" s="127"/>
      <c r="BF2" s="127"/>
      <c r="BG2" s="127"/>
      <c r="BH2" s="127"/>
      <c r="BI2" s="127"/>
      <c r="BJ2" s="127"/>
      <c r="BK2" s="127"/>
      <c r="BL2" s="127"/>
      <c r="BM2" s="127"/>
      <c r="BN2" s="129" t="s">
        <v>357</v>
      </c>
      <c r="BO2" s="127"/>
      <c r="BP2" s="127"/>
      <c r="BQ2" s="127"/>
      <c r="BR2" s="127"/>
      <c r="BS2" s="127"/>
      <c r="BT2" s="127"/>
      <c r="BU2" s="127"/>
      <c r="BV2" s="127"/>
      <c r="BW2" s="127"/>
      <c r="BX2" s="127"/>
      <c r="BY2" s="127"/>
      <c r="BZ2" s="127"/>
      <c r="CA2" s="127"/>
      <c r="CB2" s="127"/>
      <c r="CC2" s="354"/>
      <c r="CD2" s="127"/>
      <c r="CE2" s="127"/>
      <c r="CF2" s="127"/>
      <c r="CG2" s="127"/>
      <c r="CH2" s="354"/>
      <c r="CI2" s="127" t="s">
        <v>358</v>
      </c>
      <c r="CJ2" s="127"/>
      <c r="CK2" s="127"/>
      <c r="CL2" s="127"/>
      <c r="CM2" s="127"/>
      <c r="CN2" s="127"/>
      <c r="CO2" s="127"/>
      <c r="CP2" s="127"/>
      <c r="CQ2" s="127"/>
      <c r="CR2" s="127"/>
      <c r="CS2" s="127"/>
      <c r="CT2" s="127"/>
      <c r="CU2" s="127"/>
      <c r="CV2" s="127"/>
      <c r="CW2" s="127"/>
      <c r="CX2" s="354"/>
      <c r="CY2" s="127"/>
      <c r="CZ2" s="127"/>
      <c r="DA2" s="127"/>
      <c r="DB2" s="127"/>
      <c r="DC2" s="354"/>
      <c r="DD2" s="127" t="s">
        <v>359</v>
      </c>
      <c r="DE2" s="127"/>
      <c r="DF2" s="127"/>
      <c r="DG2" s="127"/>
      <c r="DH2" s="127"/>
      <c r="DI2" s="127"/>
      <c r="DJ2" s="127"/>
      <c r="DK2" s="127"/>
      <c r="DL2" s="127"/>
      <c r="DM2" s="127"/>
      <c r="DN2" s="127"/>
      <c r="DO2" s="127"/>
      <c r="DP2" s="127"/>
      <c r="DQ2" s="127"/>
      <c r="DR2" s="127"/>
      <c r="DS2" s="127"/>
      <c r="DT2" s="127"/>
      <c r="DU2" s="127"/>
      <c r="DV2" s="127"/>
      <c r="DW2" s="127"/>
      <c r="DX2" s="127"/>
      <c r="DY2" s="130" t="s">
        <v>258</v>
      </c>
      <c r="DZ2" s="131"/>
      <c r="EA2" s="131"/>
      <c r="EB2" s="132"/>
      <c r="EC2" s="131"/>
      <c r="ED2" s="131"/>
      <c r="EE2" s="131"/>
      <c r="EF2" s="131"/>
      <c r="EG2" s="131"/>
      <c r="EH2" s="131"/>
      <c r="EI2" s="131"/>
      <c r="EJ2" s="131"/>
      <c r="EK2" s="131"/>
      <c r="EL2" s="131"/>
      <c r="EM2" s="131"/>
      <c r="EN2" s="131"/>
      <c r="EO2" s="131"/>
      <c r="EP2" s="131"/>
      <c r="EQ2" s="131"/>
      <c r="ER2" s="131"/>
      <c r="ES2" s="131"/>
      <c r="ET2" s="133" t="s">
        <v>259</v>
      </c>
      <c r="EU2" s="134"/>
      <c r="EV2" s="134"/>
      <c r="EW2" s="134"/>
      <c r="EX2" s="134"/>
      <c r="EY2" s="134"/>
      <c r="EZ2" s="134"/>
      <c r="FA2" s="134"/>
      <c r="FB2" s="134"/>
      <c r="FC2" s="134"/>
      <c r="FD2" s="134"/>
      <c r="FE2" s="134"/>
      <c r="FF2" s="134"/>
      <c r="FG2" s="134"/>
      <c r="FH2" s="134"/>
      <c r="FI2" s="135"/>
      <c r="FJ2" s="134"/>
      <c r="FK2" s="134"/>
      <c r="FL2" s="134"/>
      <c r="FM2" s="134"/>
      <c r="FN2" s="134"/>
      <c r="FO2" s="136" t="s">
        <v>260</v>
      </c>
      <c r="FP2" s="137"/>
      <c r="FQ2" s="137"/>
      <c r="FR2" s="137"/>
      <c r="FS2" s="137"/>
      <c r="FT2" s="137"/>
      <c r="FU2" s="137"/>
      <c r="FV2" s="137"/>
      <c r="FW2" s="137"/>
      <c r="FX2" s="137"/>
      <c r="FY2" s="137"/>
      <c r="FZ2" s="137"/>
      <c r="GA2" s="137"/>
      <c r="GB2" s="137"/>
      <c r="GC2" s="137"/>
      <c r="GD2" s="138"/>
      <c r="GE2" s="138"/>
      <c r="GF2" s="138"/>
      <c r="GG2" s="138"/>
      <c r="GH2" s="138"/>
      <c r="GI2" s="138"/>
      <c r="GJ2" s="423" t="s">
        <v>399</v>
      </c>
      <c r="GK2" s="424"/>
      <c r="GL2" s="424"/>
      <c r="GM2" s="424"/>
      <c r="GN2" s="424"/>
      <c r="GO2" s="424"/>
      <c r="GP2" s="424"/>
      <c r="GQ2" s="424"/>
      <c r="GR2" s="424"/>
      <c r="GS2" s="424"/>
      <c r="GT2" s="424"/>
      <c r="GU2" s="424"/>
      <c r="GV2" s="424"/>
      <c r="GW2" s="424"/>
      <c r="GX2" s="424"/>
      <c r="GY2" s="425"/>
      <c r="GZ2" s="425"/>
      <c r="HA2" s="425"/>
      <c r="HB2" s="425"/>
      <c r="HC2" s="425"/>
      <c r="HD2" s="425"/>
    </row>
    <row r="3" spans="1:212" ht="28.8" outlineLevel="1">
      <c r="A3" s="139" t="s">
        <v>261</v>
      </c>
      <c r="B3" s="140"/>
      <c r="C3" s="141"/>
      <c r="D3" s="141"/>
      <c r="E3" s="141"/>
      <c r="F3" s="141"/>
      <c r="G3" s="141"/>
      <c r="H3" s="141"/>
      <c r="I3" s="141"/>
      <c r="J3" s="141"/>
      <c r="K3" s="141"/>
      <c r="L3" s="141"/>
      <c r="M3" s="141"/>
      <c r="N3" s="141"/>
      <c r="O3" s="141"/>
      <c r="P3" s="141"/>
      <c r="Q3" s="141"/>
      <c r="R3" s="141"/>
      <c r="S3" s="141"/>
      <c r="T3" s="141"/>
      <c r="U3" s="141"/>
      <c r="V3" s="141"/>
      <c r="W3" s="141"/>
      <c r="X3" s="142"/>
      <c r="Y3" s="143"/>
      <c r="Z3" s="143"/>
      <c r="AA3" s="143"/>
      <c r="AB3" s="143"/>
      <c r="AC3" s="143"/>
      <c r="AD3" s="143"/>
      <c r="AE3" s="143"/>
      <c r="AF3" s="143"/>
      <c r="AG3" s="143"/>
      <c r="AH3" s="143"/>
      <c r="AI3" s="143"/>
      <c r="AJ3" s="143"/>
      <c r="AK3" s="143"/>
      <c r="AL3" s="143"/>
      <c r="AM3" s="144"/>
      <c r="AN3" s="144"/>
      <c r="AO3" s="144"/>
      <c r="AP3" s="144"/>
      <c r="AQ3" s="144"/>
      <c r="AR3" s="144"/>
      <c r="AS3" s="144"/>
      <c r="AT3" s="143"/>
      <c r="AU3" s="143"/>
      <c r="AV3" s="143"/>
      <c r="AW3" s="143"/>
      <c r="AX3" s="143"/>
      <c r="AY3" s="143"/>
      <c r="AZ3" s="143"/>
      <c r="BA3" s="143"/>
      <c r="BB3" s="143"/>
      <c r="BC3" s="143"/>
      <c r="BD3" s="143"/>
      <c r="BE3" s="143"/>
      <c r="BF3" s="143"/>
      <c r="BG3" s="143"/>
      <c r="BH3" s="143"/>
      <c r="BI3" s="143"/>
      <c r="BJ3" s="143"/>
      <c r="BK3" s="143"/>
      <c r="BL3" s="143"/>
      <c r="BM3" s="143"/>
      <c r="BN3" s="142"/>
      <c r="BO3" s="143"/>
      <c r="BP3" s="143"/>
      <c r="BQ3" s="143"/>
      <c r="BR3" s="143"/>
      <c r="BS3" s="143"/>
      <c r="BT3" s="143"/>
      <c r="BU3" s="143"/>
      <c r="BV3" s="143"/>
      <c r="BW3" s="143"/>
      <c r="BX3" s="143"/>
      <c r="BY3" s="143"/>
      <c r="BZ3" s="143"/>
      <c r="CA3" s="143"/>
      <c r="CB3" s="143"/>
      <c r="CC3" s="144"/>
      <c r="CD3" s="144"/>
      <c r="CE3" s="143"/>
      <c r="CF3" s="143"/>
      <c r="CG3" s="143"/>
      <c r="CH3" s="380"/>
      <c r="CI3" s="143"/>
      <c r="CJ3" s="143"/>
      <c r="CK3" s="143"/>
      <c r="CL3" s="143"/>
      <c r="CM3" s="143"/>
      <c r="CN3" s="143"/>
      <c r="CO3" s="143"/>
      <c r="CP3" s="143"/>
      <c r="CQ3" s="143"/>
      <c r="CR3" s="143"/>
      <c r="CS3" s="143"/>
      <c r="CT3" s="143"/>
      <c r="CU3" s="143"/>
      <c r="CV3" s="143"/>
      <c r="CW3" s="143"/>
      <c r="CX3" s="144"/>
      <c r="CY3" s="144"/>
      <c r="CZ3" s="143"/>
      <c r="DA3" s="143"/>
      <c r="DB3" s="143"/>
      <c r="DC3" s="380"/>
      <c r="DD3" s="143"/>
      <c r="DE3" s="143"/>
      <c r="DF3" s="143"/>
      <c r="DG3" s="143"/>
      <c r="DH3" s="143"/>
      <c r="DI3" s="143"/>
      <c r="DJ3" s="143"/>
      <c r="DK3" s="143"/>
      <c r="DL3" s="143"/>
      <c r="DM3" s="143"/>
      <c r="DN3" s="143"/>
      <c r="DO3" s="143"/>
      <c r="DP3" s="143"/>
      <c r="DQ3" s="143"/>
      <c r="DR3" s="143"/>
      <c r="DS3" s="143"/>
      <c r="DT3" s="143"/>
      <c r="DU3" s="143"/>
      <c r="DV3" s="143"/>
      <c r="DW3" s="143"/>
      <c r="DX3" s="143"/>
      <c r="DY3" s="145">
        <f t="shared" ref="DY3:FN3" si="0">DY75</f>
        <v>0</v>
      </c>
      <c r="DZ3" s="146">
        <f t="shared" si="0"/>
        <v>8.0000000000000002E-3</v>
      </c>
      <c r="EA3" s="146">
        <f t="shared" si="0"/>
        <v>1.9E-2</v>
      </c>
      <c r="EB3" s="146">
        <f t="shared" si="0"/>
        <v>-1.2999999999999999E-2</v>
      </c>
      <c r="EC3" s="146">
        <f t="shared" si="0"/>
        <v>-1.0999999999999999E-2</v>
      </c>
      <c r="ED3" s="146">
        <f t="shared" si="0"/>
        <v>8.0000000000000002E-3</v>
      </c>
      <c r="EE3" s="146">
        <f t="shared" si="0"/>
        <v>5.0000000000000001E-3</v>
      </c>
      <c r="EF3" s="146">
        <f t="shared" si="0"/>
        <v>-8.4000000000000005E-2</v>
      </c>
      <c r="EG3" s="146">
        <f t="shared" si="0"/>
        <v>1.2E-2</v>
      </c>
      <c r="EH3" s="146">
        <f t="shared" si="0"/>
        <v>-5.0000000000000001E-3</v>
      </c>
      <c r="EI3" s="146">
        <f t="shared" si="0"/>
        <v>2E-3</v>
      </c>
      <c r="EJ3" s="146">
        <f t="shared" si="0"/>
        <v>-2E-3</v>
      </c>
      <c r="EK3" s="146">
        <f t="shared" si="0"/>
        <v>-2.3E-2</v>
      </c>
      <c r="EL3" s="146">
        <f t="shared" si="0"/>
        <v>-1.6E-2</v>
      </c>
      <c r="EM3" s="146">
        <f t="shared" si="0"/>
        <v>-1.2E-2</v>
      </c>
      <c r="EN3" s="146">
        <f t="shared" si="0"/>
        <v>-2.1999999999999999E-2</v>
      </c>
      <c r="EO3" s="146">
        <f t="shared" si="0"/>
        <v>0</v>
      </c>
      <c r="EP3" s="146">
        <f t="shared" si="0"/>
        <v>-2.5000000000000001E-2</v>
      </c>
      <c r="EQ3" s="146">
        <f t="shared" si="0"/>
        <v>0</v>
      </c>
      <c r="ER3" s="146">
        <f t="shared" si="0"/>
        <v>0</v>
      </c>
      <c r="ES3" s="146">
        <f t="shared" si="0"/>
        <v>0</v>
      </c>
      <c r="ET3" s="147">
        <f t="shared" si="0"/>
        <v>7.3999999999999996E-2</v>
      </c>
      <c r="EU3" s="148">
        <f t="shared" si="0"/>
        <v>0</v>
      </c>
      <c r="EV3" s="148">
        <f t="shared" si="0"/>
        <v>6.5000000000000002E-2</v>
      </c>
      <c r="EW3" s="148">
        <f t="shared" si="0"/>
        <v>3.5000000000000003E-2</v>
      </c>
      <c r="EX3" s="148">
        <f t="shared" si="0"/>
        <v>0.01</v>
      </c>
      <c r="EY3" s="148">
        <f t="shared" si="0"/>
        <v>-0.03</v>
      </c>
      <c r="EZ3" s="148">
        <f t="shared" si="0"/>
        <v>4.8000000000000001E-2</v>
      </c>
      <c r="FA3" s="148">
        <f t="shared" si="0"/>
        <v>-0.09</v>
      </c>
      <c r="FB3" s="148">
        <f t="shared" si="0"/>
        <v>0</v>
      </c>
      <c r="FC3" s="149">
        <f t="shared" si="0"/>
        <v>0.02</v>
      </c>
      <c r="FD3" s="148">
        <f t="shared" si="0"/>
        <v>0.02</v>
      </c>
      <c r="FE3" s="148">
        <f t="shared" si="0"/>
        <v>0.06</v>
      </c>
      <c r="FF3" s="148">
        <f t="shared" si="0"/>
        <v>0.02</v>
      </c>
      <c r="FG3" s="148">
        <f t="shared" si="0"/>
        <v>0.1</v>
      </c>
      <c r="FH3" s="148">
        <f t="shared" si="0"/>
        <v>0</v>
      </c>
      <c r="FI3" s="148">
        <f t="shared" si="0"/>
        <v>0.03</v>
      </c>
      <c r="FJ3" s="148">
        <f t="shared" si="0"/>
        <v>0.01</v>
      </c>
      <c r="FK3" s="148">
        <f t="shared" si="0"/>
        <v>0.03</v>
      </c>
      <c r="FL3" s="148">
        <f t="shared" si="0"/>
        <v>0.03</v>
      </c>
      <c r="FM3" s="148">
        <f t="shared" si="0"/>
        <v>0</v>
      </c>
      <c r="FN3" s="148">
        <f t="shared" si="0"/>
        <v>2.5000000000000001E-2</v>
      </c>
      <c r="FO3" s="150"/>
      <c r="FP3" s="151"/>
      <c r="FQ3" s="151"/>
      <c r="FR3" s="151"/>
      <c r="FS3" s="151"/>
      <c r="FT3" s="151"/>
      <c r="FU3" s="151"/>
      <c r="FV3" s="151"/>
      <c r="FW3" s="151"/>
      <c r="FX3" s="151"/>
      <c r="FY3" s="151"/>
      <c r="FZ3" s="151"/>
      <c r="GA3" s="151"/>
      <c r="GB3" s="151"/>
      <c r="GC3" s="151"/>
      <c r="GD3" s="151"/>
      <c r="GE3" s="151"/>
      <c r="GF3" s="388"/>
      <c r="GG3" s="388"/>
      <c r="GH3" s="388"/>
      <c r="GI3" s="388"/>
      <c r="GJ3" s="426"/>
      <c r="GK3" s="427"/>
      <c r="GL3" s="427"/>
      <c r="GM3" s="427"/>
      <c r="GN3" s="427"/>
      <c r="GO3" s="427"/>
      <c r="GP3" s="427"/>
      <c r="GQ3" s="427"/>
      <c r="GR3" s="427"/>
      <c r="GS3" s="427"/>
      <c r="GT3" s="427"/>
      <c r="GU3" s="427"/>
      <c r="GV3" s="427"/>
      <c r="GW3" s="427"/>
      <c r="GX3" s="427"/>
      <c r="GY3" s="427"/>
      <c r="GZ3" s="427"/>
      <c r="HA3" s="428"/>
      <c r="HB3" s="428"/>
      <c r="HC3" s="428"/>
      <c r="HD3" s="440"/>
    </row>
    <row r="4" spans="1:212">
      <c r="A4" s="152" t="s">
        <v>262</v>
      </c>
      <c r="B4" s="153" t="s">
        <v>5</v>
      </c>
      <c r="C4" s="152" t="s">
        <v>7</v>
      </c>
      <c r="D4" s="152" t="s">
        <v>6</v>
      </c>
      <c r="E4" s="152" t="s">
        <v>16</v>
      </c>
      <c r="F4" s="152" t="s">
        <v>18</v>
      </c>
      <c r="G4" s="152" t="s">
        <v>19</v>
      </c>
      <c r="H4" s="152" t="s">
        <v>21</v>
      </c>
      <c r="I4" s="152" t="s">
        <v>20</v>
      </c>
      <c r="J4" s="152" t="s">
        <v>17</v>
      </c>
      <c r="K4" s="152" t="s">
        <v>24</v>
      </c>
      <c r="L4" s="152" t="s">
        <v>23</v>
      </c>
      <c r="M4" s="152" t="s">
        <v>22</v>
      </c>
      <c r="N4" s="152" t="s">
        <v>71</v>
      </c>
      <c r="O4" s="152" t="s">
        <v>30</v>
      </c>
      <c r="P4" s="152" t="s">
        <v>27</v>
      </c>
      <c r="Q4" s="152" t="s">
        <v>31</v>
      </c>
      <c r="R4" s="152" t="s">
        <v>25</v>
      </c>
      <c r="S4" s="152" t="s">
        <v>26</v>
      </c>
      <c r="T4" s="152" t="s">
        <v>28</v>
      </c>
      <c r="U4" s="152" t="s">
        <v>32</v>
      </c>
      <c r="V4" s="152" t="s">
        <v>63</v>
      </c>
      <c r="W4" s="152" t="s">
        <v>47</v>
      </c>
      <c r="X4" s="153" t="str">
        <f t="shared" ref="X4:AM4" si="1">B4</f>
        <v>CA</v>
      </c>
      <c r="Y4" s="152" t="str">
        <f t="shared" si="1"/>
        <v>FL</v>
      </c>
      <c r="Z4" s="152" t="str">
        <f t="shared" si="1"/>
        <v>IL</v>
      </c>
      <c r="AA4" s="152" t="str">
        <f t="shared" si="1"/>
        <v>NV</v>
      </c>
      <c r="AB4" s="152" t="str">
        <f t="shared" si="1"/>
        <v>NC</v>
      </c>
      <c r="AC4" s="152" t="str">
        <f t="shared" si="1"/>
        <v>SC</v>
      </c>
      <c r="AD4" s="152" t="str">
        <f t="shared" si="1"/>
        <v>PA</v>
      </c>
      <c r="AE4" s="152" t="str">
        <f t="shared" si="1"/>
        <v>TX</v>
      </c>
      <c r="AF4" s="152" t="str">
        <f t="shared" si="1"/>
        <v>WI</v>
      </c>
      <c r="AG4" s="152" t="str">
        <f t="shared" si="1"/>
        <v>GA</v>
      </c>
      <c r="AH4" s="152" t="str">
        <f t="shared" si="1"/>
        <v>IN</v>
      </c>
      <c r="AI4" s="152" t="str">
        <f t="shared" si="1"/>
        <v>NJ</v>
      </c>
      <c r="AJ4" s="152" t="str">
        <f t="shared" si="1"/>
        <v>OK</v>
      </c>
      <c r="AK4" s="152" t="str">
        <f t="shared" si="1"/>
        <v>TN</v>
      </c>
      <c r="AL4" s="152" t="str">
        <f t="shared" si="1"/>
        <v>MI</v>
      </c>
      <c r="AM4" s="152" t="str">
        <f t="shared" si="1"/>
        <v>VA</v>
      </c>
      <c r="AN4" s="152" t="str">
        <f>R4</f>
        <v>IA</v>
      </c>
      <c r="AO4" s="152" t="str">
        <f>S4</f>
        <v>KY</v>
      </c>
      <c r="AP4" s="152" t="str">
        <f>T4</f>
        <v>MO</v>
      </c>
      <c r="AQ4" s="152" t="str">
        <f>U4</f>
        <v>MD</v>
      </c>
      <c r="AR4" s="152" t="str">
        <f>V4</f>
        <v>MN</v>
      </c>
      <c r="AS4" s="153" t="str">
        <f t="shared" ref="AS4:BH4" si="2">X4</f>
        <v>CA</v>
      </c>
      <c r="AT4" s="152" t="str">
        <f t="shared" si="2"/>
        <v>FL</v>
      </c>
      <c r="AU4" s="152" t="str">
        <f t="shared" si="2"/>
        <v>IL</v>
      </c>
      <c r="AV4" s="152" t="str">
        <f t="shared" si="2"/>
        <v>NV</v>
      </c>
      <c r="AW4" s="152" t="str">
        <f t="shared" si="2"/>
        <v>NC</v>
      </c>
      <c r="AX4" s="152" t="str">
        <f t="shared" si="2"/>
        <v>SC</v>
      </c>
      <c r="AY4" s="152" t="str">
        <f t="shared" si="2"/>
        <v>PA</v>
      </c>
      <c r="AZ4" s="152" t="str">
        <f t="shared" si="2"/>
        <v>TX</v>
      </c>
      <c r="BA4" s="152" t="str">
        <f t="shared" si="2"/>
        <v>WI</v>
      </c>
      <c r="BB4" s="152" t="str">
        <f t="shared" si="2"/>
        <v>GA</v>
      </c>
      <c r="BC4" s="152" t="str">
        <f t="shared" si="2"/>
        <v>IN</v>
      </c>
      <c r="BD4" s="152" t="str">
        <f t="shared" si="2"/>
        <v>NJ</v>
      </c>
      <c r="BE4" s="152" t="str">
        <f t="shared" si="2"/>
        <v>OK</v>
      </c>
      <c r="BF4" s="152" t="str">
        <f t="shared" si="2"/>
        <v>TN</v>
      </c>
      <c r="BG4" s="152" t="str">
        <f t="shared" si="2"/>
        <v>MI</v>
      </c>
      <c r="BH4" s="152" t="str">
        <f t="shared" si="2"/>
        <v>VA</v>
      </c>
      <c r="BI4" s="152" t="str">
        <f>AN4</f>
        <v>IA</v>
      </c>
      <c r="BJ4" s="152" t="str">
        <f>AO4</f>
        <v>KY</v>
      </c>
      <c r="BK4" s="152" t="str">
        <f>AP4</f>
        <v>MO</v>
      </c>
      <c r="BL4" s="152" t="str">
        <f>AQ4</f>
        <v>MD</v>
      </c>
      <c r="BM4" s="152" t="str">
        <f>AR4</f>
        <v>MN</v>
      </c>
      <c r="BN4" s="153" t="str">
        <f t="shared" ref="BN4:CC4" si="3">AS4</f>
        <v>CA</v>
      </c>
      <c r="BO4" s="152" t="str">
        <f t="shared" si="3"/>
        <v>FL</v>
      </c>
      <c r="BP4" s="152" t="str">
        <f t="shared" si="3"/>
        <v>IL</v>
      </c>
      <c r="BQ4" s="152" t="str">
        <f t="shared" si="3"/>
        <v>NV</v>
      </c>
      <c r="BR4" s="152" t="str">
        <f t="shared" si="3"/>
        <v>NC</v>
      </c>
      <c r="BS4" s="152" t="str">
        <f t="shared" si="3"/>
        <v>SC</v>
      </c>
      <c r="BT4" s="152" t="str">
        <f t="shared" si="3"/>
        <v>PA</v>
      </c>
      <c r="BU4" s="152" t="str">
        <f t="shared" si="3"/>
        <v>TX</v>
      </c>
      <c r="BV4" s="152" t="str">
        <f t="shared" si="3"/>
        <v>WI</v>
      </c>
      <c r="BW4" s="152" t="str">
        <f t="shared" si="3"/>
        <v>GA</v>
      </c>
      <c r="BX4" s="152" t="str">
        <f t="shared" si="3"/>
        <v>IN</v>
      </c>
      <c r="BY4" s="152" t="str">
        <f t="shared" si="3"/>
        <v>NJ</v>
      </c>
      <c r="BZ4" s="152" t="str">
        <f t="shared" si="3"/>
        <v>OK</v>
      </c>
      <c r="CA4" s="152" t="str">
        <f t="shared" si="3"/>
        <v>TN</v>
      </c>
      <c r="CB4" s="152" t="str">
        <f t="shared" si="3"/>
        <v>MI</v>
      </c>
      <c r="CC4" s="152" t="str">
        <f t="shared" si="3"/>
        <v>VA</v>
      </c>
      <c r="CD4" s="152" t="str">
        <f>BI4</f>
        <v>IA</v>
      </c>
      <c r="CE4" s="152" t="str">
        <f>BJ4</f>
        <v>KY</v>
      </c>
      <c r="CF4" s="152" t="str">
        <f>BK4</f>
        <v>MO</v>
      </c>
      <c r="CG4" s="152" t="str">
        <f>BL4</f>
        <v>MD</v>
      </c>
      <c r="CH4" s="381" t="str">
        <f>BM4</f>
        <v>MN</v>
      </c>
      <c r="CI4" s="152" t="str">
        <f t="shared" ref="CI4:CX4" si="4">X4</f>
        <v>CA</v>
      </c>
      <c r="CJ4" s="152" t="str">
        <f t="shared" si="4"/>
        <v>FL</v>
      </c>
      <c r="CK4" s="152" t="str">
        <f t="shared" si="4"/>
        <v>IL</v>
      </c>
      <c r="CL4" s="152" t="str">
        <f t="shared" si="4"/>
        <v>NV</v>
      </c>
      <c r="CM4" s="152" t="str">
        <f t="shared" si="4"/>
        <v>NC</v>
      </c>
      <c r="CN4" s="152" t="str">
        <f t="shared" si="4"/>
        <v>SC</v>
      </c>
      <c r="CO4" s="152" t="str">
        <f t="shared" si="4"/>
        <v>PA</v>
      </c>
      <c r="CP4" s="152" t="str">
        <f t="shared" si="4"/>
        <v>TX</v>
      </c>
      <c r="CQ4" s="152" t="str">
        <f t="shared" si="4"/>
        <v>WI</v>
      </c>
      <c r="CR4" s="152" t="str">
        <f t="shared" si="4"/>
        <v>GA</v>
      </c>
      <c r="CS4" s="152" t="str">
        <f t="shared" si="4"/>
        <v>IN</v>
      </c>
      <c r="CT4" s="152" t="str">
        <f t="shared" si="4"/>
        <v>NJ</v>
      </c>
      <c r="CU4" s="152" t="str">
        <f t="shared" si="4"/>
        <v>OK</v>
      </c>
      <c r="CV4" s="152" t="str">
        <f t="shared" si="4"/>
        <v>TN</v>
      </c>
      <c r="CW4" s="152" t="str">
        <f t="shared" si="4"/>
        <v>MI</v>
      </c>
      <c r="CX4" s="152" t="str">
        <f t="shared" si="4"/>
        <v>VA</v>
      </c>
      <c r="CY4" s="152" t="str">
        <f>AN4</f>
        <v>IA</v>
      </c>
      <c r="CZ4" s="152" t="str">
        <f>AO4</f>
        <v>KY</v>
      </c>
      <c r="DA4" s="152" t="str">
        <f>AP4</f>
        <v>MO</v>
      </c>
      <c r="DB4" s="152" t="str">
        <f>AQ4</f>
        <v>MD</v>
      </c>
      <c r="DC4" s="381" t="str">
        <f>AR4</f>
        <v>MN</v>
      </c>
      <c r="DD4" s="152" t="str">
        <f t="shared" ref="DD4:DS4" si="5">AS4</f>
        <v>CA</v>
      </c>
      <c r="DE4" s="152" t="str">
        <f t="shared" si="5"/>
        <v>FL</v>
      </c>
      <c r="DF4" s="152" t="str">
        <f t="shared" si="5"/>
        <v>IL</v>
      </c>
      <c r="DG4" s="152" t="str">
        <f t="shared" si="5"/>
        <v>NV</v>
      </c>
      <c r="DH4" s="152" t="str">
        <f t="shared" si="5"/>
        <v>NC</v>
      </c>
      <c r="DI4" s="152" t="str">
        <f t="shared" si="5"/>
        <v>SC</v>
      </c>
      <c r="DJ4" s="152" t="str">
        <f t="shared" si="5"/>
        <v>PA</v>
      </c>
      <c r="DK4" s="152" t="str">
        <f t="shared" si="5"/>
        <v>TX</v>
      </c>
      <c r="DL4" s="152" t="str">
        <f t="shared" si="5"/>
        <v>WI</v>
      </c>
      <c r="DM4" s="152" t="str">
        <f t="shared" si="5"/>
        <v>GA</v>
      </c>
      <c r="DN4" s="152" t="str">
        <f t="shared" si="5"/>
        <v>IN</v>
      </c>
      <c r="DO4" s="152" t="str">
        <f t="shared" si="5"/>
        <v>NJ</v>
      </c>
      <c r="DP4" s="152" t="str">
        <f t="shared" si="5"/>
        <v>OK</v>
      </c>
      <c r="DQ4" s="152" t="str">
        <f t="shared" si="5"/>
        <v>TN</v>
      </c>
      <c r="DR4" s="152" t="str">
        <f t="shared" si="5"/>
        <v>MI</v>
      </c>
      <c r="DS4" s="152" t="str">
        <f t="shared" si="5"/>
        <v>VA</v>
      </c>
      <c r="DT4" s="152" t="str">
        <f>BI4</f>
        <v>IA</v>
      </c>
      <c r="DU4" s="152" t="str">
        <f>BJ4</f>
        <v>KY</v>
      </c>
      <c r="DV4" s="152" t="str">
        <f>BK4</f>
        <v>MO</v>
      </c>
      <c r="DW4" s="152" t="str">
        <f>BL4</f>
        <v>MD</v>
      </c>
      <c r="DX4" s="152" t="str">
        <f>BM4</f>
        <v>MN</v>
      </c>
      <c r="DY4" s="153" t="str">
        <f t="shared" ref="DY4:EN4" si="6">X4</f>
        <v>CA</v>
      </c>
      <c r="DZ4" s="152" t="str">
        <f t="shared" si="6"/>
        <v>FL</v>
      </c>
      <c r="EA4" s="152" t="str">
        <f t="shared" si="6"/>
        <v>IL</v>
      </c>
      <c r="EB4" s="152" t="str">
        <f t="shared" si="6"/>
        <v>NV</v>
      </c>
      <c r="EC4" s="152" t="str">
        <f t="shared" si="6"/>
        <v>NC</v>
      </c>
      <c r="ED4" s="152" t="str">
        <f t="shared" si="6"/>
        <v>SC</v>
      </c>
      <c r="EE4" s="152" t="str">
        <f t="shared" si="6"/>
        <v>PA</v>
      </c>
      <c r="EF4" s="152" t="str">
        <f t="shared" si="6"/>
        <v>TX</v>
      </c>
      <c r="EG4" s="152" t="str">
        <f t="shared" si="6"/>
        <v>WI</v>
      </c>
      <c r="EH4" s="152" t="str">
        <f t="shared" si="6"/>
        <v>GA</v>
      </c>
      <c r="EI4" s="152" t="str">
        <f t="shared" si="6"/>
        <v>IN</v>
      </c>
      <c r="EJ4" s="152" t="str">
        <f t="shared" si="6"/>
        <v>NJ</v>
      </c>
      <c r="EK4" s="152" t="str">
        <f t="shared" si="6"/>
        <v>OK</v>
      </c>
      <c r="EL4" s="152" t="str">
        <f t="shared" si="6"/>
        <v>TN</v>
      </c>
      <c r="EM4" s="152" t="str">
        <f t="shared" si="6"/>
        <v>MI</v>
      </c>
      <c r="EN4" s="152" t="str">
        <f t="shared" si="6"/>
        <v>VA</v>
      </c>
      <c r="EO4" s="152" t="str">
        <f>AN4</f>
        <v>IA</v>
      </c>
      <c r="EP4" s="152" t="str">
        <f>AO4</f>
        <v>KY</v>
      </c>
      <c r="EQ4" s="152" t="str">
        <f>AP4</f>
        <v>MO</v>
      </c>
      <c r="ER4" s="152" t="str">
        <f>AQ4</f>
        <v>MD</v>
      </c>
      <c r="ES4" s="152" t="str">
        <f>AR4</f>
        <v>MN</v>
      </c>
      <c r="ET4" s="153" t="str">
        <f t="shared" ref="ET4:FI4" si="7">AS4</f>
        <v>CA</v>
      </c>
      <c r="EU4" s="152" t="str">
        <f t="shared" si="7"/>
        <v>FL</v>
      </c>
      <c r="EV4" s="152" t="str">
        <f t="shared" si="7"/>
        <v>IL</v>
      </c>
      <c r="EW4" s="152" t="str">
        <f t="shared" si="7"/>
        <v>NV</v>
      </c>
      <c r="EX4" s="152" t="str">
        <f t="shared" si="7"/>
        <v>NC</v>
      </c>
      <c r="EY4" s="152" t="str">
        <f t="shared" si="7"/>
        <v>SC</v>
      </c>
      <c r="EZ4" s="152" t="str">
        <f t="shared" si="7"/>
        <v>PA</v>
      </c>
      <c r="FA4" s="152" t="str">
        <f t="shared" si="7"/>
        <v>TX</v>
      </c>
      <c r="FB4" s="152" t="str">
        <f t="shared" si="7"/>
        <v>WI</v>
      </c>
      <c r="FC4" s="152" t="str">
        <f t="shared" si="7"/>
        <v>GA</v>
      </c>
      <c r="FD4" s="152" t="str">
        <f t="shared" si="7"/>
        <v>IN</v>
      </c>
      <c r="FE4" s="152" t="str">
        <f t="shared" si="7"/>
        <v>NJ</v>
      </c>
      <c r="FF4" s="152" t="str">
        <f t="shared" si="7"/>
        <v>OK</v>
      </c>
      <c r="FG4" s="152" t="str">
        <f t="shared" si="7"/>
        <v>TN</v>
      </c>
      <c r="FH4" s="152" t="str">
        <f t="shared" si="7"/>
        <v>MI</v>
      </c>
      <c r="FI4" s="152" t="str">
        <f t="shared" si="7"/>
        <v>VA</v>
      </c>
      <c r="FJ4" s="152" t="str">
        <f>BI4</f>
        <v>IA</v>
      </c>
      <c r="FK4" s="152" t="str">
        <f>BJ4</f>
        <v>KY</v>
      </c>
      <c r="FL4" s="152" t="str">
        <f>BK4</f>
        <v>MO</v>
      </c>
      <c r="FM4" s="152" t="str">
        <f>BL4</f>
        <v>MD</v>
      </c>
      <c r="FN4" s="152" t="str">
        <f>BM4</f>
        <v>MN</v>
      </c>
      <c r="FO4" s="269" t="str">
        <f t="shared" ref="FO4:GD4" si="8">B4</f>
        <v>CA</v>
      </c>
      <c r="FP4" s="152" t="str">
        <f t="shared" si="8"/>
        <v>FL</v>
      </c>
      <c r="FQ4" s="152" t="str">
        <f t="shared" si="8"/>
        <v>IL</v>
      </c>
      <c r="FR4" s="152" t="str">
        <f t="shared" si="8"/>
        <v>NV</v>
      </c>
      <c r="FS4" s="152" t="str">
        <f t="shared" si="8"/>
        <v>NC</v>
      </c>
      <c r="FT4" s="152" t="str">
        <f t="shared" si="8"/>
        <v>SC</v>
      </c>
      <c r="FU4" s="152" t="str">
        <f t="shared" si="8"/>
        <v>PA</v>
      </c>
      <c r="FV4" s="152" t="str">
        <f t="shared" si="8"/>
        <v>TX</v>
      </c>
      <c r="FW4" s="152" t="str">
        <f t="shared" si="8"/>
        <v>WI</v>
      </c>
      <c r="FX4" s="152" t="str">
        <f t="shared" si="8"/>
        <v>GA</v>
      </c>
      <c r="FY4" s="152" t="str">
        <f t="shared" si="8"/>
        <v>IN</v>
      </c>
      <c r="FZ4" s="152" t="str">
        <f t="shared" si="8"/>
        <v>NJ</v>
      </c>
      <c r="GA4" s="152" t="str">
        <f t="shared" si="8"/>
        <v>OK</v>
      </c>
      <c r="GB4" s="152" t="str">
        <f t="shared" si="8"/>
        <v>TN</v>
      </c>
      <c r="GC4" s="152" t="str">
        <f t="shared" si="8"/>
        <v>MI</v>
      </c>
      <c r="GD4" s="152" t="str">
        <f t="shared" si="8"/>
        <v>VA</v>
      </c>
      <c r="GE4" s="152" t="str">
        <f>R4</f>
        <v>IA</v>
      </c>
      <c r="GF4" s="152" t="str">
        <f>S4</f>
        <v>KY</v>
      </c>
      <c r="GG4" s="152" t="str">
        <f>T4</f>
        <v>MO</v>
      </c>
      <c r="GH4" s="152" t="str">
        <f>U4</f>
        <v>MD</v>
      </c>
      <c r="GI4" s="152" t="str">
        <f>V4</f>
        <v>MN</v>
      </c>
      <c r="GJ4" s="269" t="str">
        <f t="shared" ref="GJ4:HD4" si="9">X4</f>
        <v>CA</v>
      </c>
      <c r="GK4" s="152" t="str">
        <f t="shared" si="9"/>
        <v>FL</v>
      </c>
      <c r="GL4" s="152" t="str">
        <f t="shared" si="9"/>
        <v>IL</v>
      </c>
      <c r="GM4" s="152" t="str">
        <f t="shared" si="9"/>
        <v>NV</v>
      </c>
      <c r="GN4" s="152" t="str">
        <f t="shared" si="9"/>
        <v>NC</v>
      </c>
      <c r="GO4" s="152" t="str">
        <f t="shared" si="9"/>
        <v>SC</v>
      </c>
      <c r="GP4" s="152" t="str">
        <f t="shared" si="9"/>
        <v>PA</v>
      </c>
      <c r="GQ4" s="152" t="str">
        <f t="shared" si="9"/>
        <v>TX</v>
      </c>
      <c r="GR4" s="152" t="str">
        <f t="shared" si="9"/>
        <v>WI</v>
      </c>
      <c r="GS4" s="152" t="str">
        <f t="shared" si="9"/>
        <v>GA</v>
      </c>
      <c r="GT4" s="152" t="str">
        <f t="shared" si="9"/>
        <v>IN</v>
      </c>
      <c r="GU4" s="152" t="str">
        <f t="shared" si="9"/>
        <v>NJ</v>
      </c>
      <c r="GV4" s="152" t="str">
        <f t="shared" si="9"/>
        <v>OK</v>
      </c>
      <c r="GW4" s="152" t="str">
        <f t="shared" si="9"/>
        <v>TN</v>
      </c>
      <c r="GX4" s="152" t="str">
        <f t="shared" si="9"/>
        <v>MI</v>
      </c>
      <c r="GY4" s="152" t="str">
        <f t="shared" si="9"/>
        <v>VA</v>
      </c>
      <c r="GZ4" s="152" t="str">
        <f t="shared" si="9"/>
        <v>IA</v>
      </c>
      <c r="HA4" s="152" t="str">
        <f t="shared" si="9"/>
        <v>KY</v>
      </c>
      <c r="HB4" s="152" t="str">
        <f t="shared" si="9"/>
        <v>MO</v>
      </c>
      <c r="HC4" s="152" t="str">
        <f t="shared" si="9"/>
        <v>MD</v>
      </c>
      <c r="HD4" s="381" t="str">
        <f t="shared" si="9"/>
        <v>MN</v>
      </c>
    </row>
    <row r="5" spans="1:212" outlineLevel="1">
      <c r="A5" s="38">
        <v>39447</v>
      </c>
      <c r="B5" s="154">
        <v>1.08</v>
      </c>
      <c r="C5" s="24"/>
      <c r="D5" s="24"/>
      <c r="E5" s="24"/>
      <c r="F5" s="24"/>
      <c r="G5" s="24"/>
      <c r="H5" s="24"/>
      <c r="I5" s="24"/>
      <c r="J5" s="24"/>
      <c r="K5" s="24"/>
      <c r="L5" s="24"/>
      <c r="M5" s="24"/>
      <c r="N5" s="24"/>
      <c r="O5" s="24"/>
      <c r="P5" s="24"/>
      <c r="Q5" s="24"/>
      <c r="R5" s="24"/>
      <c r="S5" s="24"/>
      <c r="T5" s="24"/>
      <c r="U5" s="24"/>
      <c r="V5" s="24"/>
      <c r="W5" s="155">
        <v>1</v>
      </c>
      <c r="X5" s="156"/>
      <c r="Y5" s="24"/>
      <c r="Z5" s="24"/>
      <c r="AA5" s="24"/>
      <c r="AB5" s="24"/>
      <c r="AC5" s="24"/>
      <c r="AD5" s="24"/>
      <c r="AE5" s="24"/>
      <c r="AF5" s="24"/>
      <c r="AG5" s="24"/>
      <c r="AH5" s="24"/>
      <c r="AI5" s="24"/>
      <c r="AJ5" s="24"/>
      <c r="AK5" s="24"/>
      <c r="AL5" s="24"/>
      <c r="AS5" s="156"/>
      <c r="AT5" s="24"/>
      <c r="AU5" s="24"/>
      <c r="AV5" s="24"/>
      <c r="AW5" s="24"/>
      <c r="AX5" s="24"/>
      <c r="AY5" s="24"/>
      <c r="AZ5" s="24"/>
      <c r="BA5" s="24"/>
      <c r="BB5" s="24"/>
      <c r="BC5" s="24"/>
      <c r="BD5" s="24"/>
      <c r="BE5" s="24"/>
      <c r="BF5" s="24"/>
      <c r="BG5" s="24"/>
      <c r="BN5" s="156"/>
      <c r="BO5" s="24"/>
      <c r="BP5" s="24"/>
      <c r="BQ5" s="24"/>
      <c r="BR5" s="24"/>
      <c r="BS5" s="24"/>
      <c r="BT5" s="24"/>
      <c r="BU5" s="24"/>
      <c r="BV5" s="24"/>
      <c r="BW5" s="24"/>
      <c r="BX5" s="24"/>
      <c r="BY5" s="24"/>
      <c r="BZ5" s="24"/>
      <c r="CA5" s="24"/>
      <c r="CB5" s="24"/>
      <c r="CH5" s="382"/>
      <c r="DC5" s="382"/>
      <c r="DY5" s="157"/>
      <c r="DZ5" s="158"/>
      <c r="EA5" s="158"/>
      <c r="EB5" s="158"/>
      <c r="EC5" s="158"/>
      <c r="ED5" s="158"/>
      <c r="EE5" s="158"/>
      <c r="EF5" s="158"/>
      <c r="EG5" s="158"/>
      <c r="EH5" s="158"/>
      <c r="EI5" s="158"/>
      <c r="EJ5" s="158"/>
      <c r="EK5" s="158"/>
      <c r="EL5" s="158"/>
      <c r="EM5" s="158"/>
      <c r="ET5" s="159"/>
      <c r="EU5" s="160"/>
      <c r="EV5" s="160"/>
      <c r="EW5" s="160"/>
      <c r="EX5" s="160"/>
      <c r="EY5" s="160"/>
      <c r="EZ5" s="160"/>
      <c r="FA5" s="160"/>
      <c r="FB5" s="160"/>
      <c r="FC5" s="160"/>
      <c r="FD5" s="160"/>
      <c r="FE5" s="160"/>
      <c r="FF5" s="160"/>
      <c r="FG5" s="160"/>
      <c r="FH5" s="160"/>
      <c r="FO5" s="161"/>
      <c r="FP5" s="162"/>
      <c r="FQ5" s="162"/>
      <c r="FR5" s="162"/>
      <c r="FS5" s="162"/>
      <c r="FT5" s="162"/>
      <c r="FU5" s="162"/>
      <c r="FV5" s="162"/>
      <c r="FW5" s="162"/>
      <c r="FX5" s="162"/>
      <c r="FY5" s="162"/>
      <c r="FZ5" s="162"/>
      <c r="GA5" s="162"/>
      <c r="GB5" s="162"/>
      <c r="GC5" s="162"/>
      <c r="GD5"/>
      <c r="GE5"/>
      <c r="GF5"/>
      <c r="GG5"/>
      <c r="GH5"/>
      <c r="GI5"/>
      <c r="GJ5" s="270"/>
      <c r="HD5" s="382"/>
    </row>
    <row r="6" spans="1:212" outlineLevel="1">
      <c r="A6" s="38">
        <v>39600</v>
      </c>
      <c r="B6" s="154">
        <v>1.1000000000000001</v>
      </c>
      <c r="C6" s="24"/>
      <c r="D6" s="24"/>
      <c r="E6" s="24"/>
      <c r="F6" s="24"/>
      <c r="G6" s="24"/>
      <c r="H6" s="24"/>
      <c r="I6" s="24"/>
      <c r="J6" s="24"/>
      <c r="K6" s="24"/>
      <c r="L6" s="24"/>
      <c r="M6" s="24"/>
      <c r="N6" s="24"/>
      <c r="O6" s="24"/>
      <c r="P6" s="24"/>
      <c r="Q6" s="24"/>
      <c r="R6" s="24"/>
      <c r="S6" s="24"/>
      <c r="T6" s="24"/>
      <c r="U6" s="24"/>
      <c r="V6" s="24"/>
      <c r="W6" s="24"/>
      <c r="X6" s="156"/>
      <c r="Y6" s="24"/>
      <c r="Z6" s="24"/>
      <c r="AA6" s="24"/>
      <c r="AB6" s="24"/>
      <c r="AC6" s="24"/>
      <c r="AD6" s="24"/>
      <c r="AE6" s="24"/>
      <c r="AF6" s="24"/>
      <c r="AG6" s="24"/>
      <c r="AH6" s="24"/>
      <c r="AI6" s="24"/>
      <c r="AJ6" s="24"/>
      <c r="AK6" s="24"/>
      <c r="AL6" s="24"/>
      <c r="AS6" s="156"/>
      <c r="AT6" s="24"/>
      <c r="AU6" s="24"/>
      <c r="AV6" s="24"/>
      <c r="AW6" s="24"/>
      <c r="AX6" s="24"/>
      <c r="AY6" s="24"/>
      <c r="AZ6" s="24"/>
      <c r="BA6" s="24"/>
      <c r="BB6" s="24"/>
      <c r="BC6" s="24"/>
      <c r="BD6" s="24"/>
      <c r="BE6" s="24"/>
      <c r="BF6" s="24"/>
      <c r="BG6" s="24"/>
      <c r="BN6" s="156"/>
      <c r="BO6" s="24"/>
      <c r="BP6" s="24"/>
      <c r="BQ6" s="24"/>
      <c r="BR6" s="24"/>
      <c r="BS6" s="24"/>
      <c r="BT6" s="24"/>
      <c r="BU6" s="24"/>
      <c r="BV6" s="24"/>
      <c r="BW6" s="24"/>
      <c r="BX6" s="24"/>
      <c r="BY6" s="24"/>
      <c r="BZ6" s="24"/>
      <c r="CA6" s="24"/>
      <c r="CB6" s="24"/>
      <c r="CH6" s="382"/>
      <c r="DC6" s="382"/>
      <c r="DY6" s="157"/>
      <c r="DZ6" s="158"/>
      <c r="EA6" s="158"/>
      <c r="EB6" s="158"/>
      <c r="EC6" s="158"/>
      <c r="ED6" s="158"/>
      <c r="EE6" s="158"/>
      <c r="EF6" s="158"/>
      <c r="EG6" s="158"/>
      <c r="EH6" s="158"/>
      <c r="EI6" s="158"/>
      <c r="EJ6" s="158"/>
      <c r="EK6" s="158"/>
      <c r="EL6" s="158"/>
      <c r="EM6" s="158"/>
      <c r="ET6" s="159"/>
      <c r="EU6" s="160"/>
      <c r="EV6" s="160"/>
      <c r="EW6" s="160"/>
      <c r="EX6" s="160"/>
      <c r="EY6" s="160"/>
      <c r="EZ6" s="160"/>
      <c r="FA6" s="160"/>
      <c r="FB6" s="160"/>
      <c r="FC6" s="160"/>
      <c r="FD6" s="160"/>
      <c r="FE6" s="160"/>
      <c r="FF6" s="160"/>
      <c r="FG6" s="160"/>
      <c r="FH6" s="160"/>
      <c r="FO6" s="161"/>
      <c r="FP6" s="162"/>
      <c r="FQ6" s="162"/>
      <c r="FR6" s="162"/>
      <c r="FS6" s="162"/>
      <c r="FT6" s="162"/>
      <c r="FU6" s="162"/>
      <c r="FV6" s="162"/>
      <c r="FW6" s="162"/>
      <c r="FX6" s="162"/>
      <c r="FY6" s="162"/>
      <c r="FZ6" s="162"/>
      <c r="GA6" s="162"/>
      <c r="GB6" s="162"/>
      <c r="GC6" s="162"/>
      <c r="GD6"/>
      <c r="GE6"/>
      <c r="GF6"/>
      <c r="GG6"/>
      <c r="GH6"/>
      <c r="GI6"/>
      <c r="GJ6" s="270"/>
      <c r="HD6" s="382"/>
    </row>
    <row r="7" spans="1:212" outlineLevel="1">
      <c r="A7" s="38">
        <v>39934</v>
      </c>
      <c r="B7" s="154">
        <v>1.1499999999999999</v>
      </c>
      <c r="C7" s="24"/>
      <c r="D7" s="24"/>
      <c r="E7" s="24"/>
      <c r="F7" s="24"/>
      <c r="G7" s="24"/>
      <c r="H7" s="24"/>
      <c r="I7" s="24"/>
      <c r="J7" s="24"/>
      <c r="K7" s="24"/>
      <c r="L7" s="24"/>
      <c r="M7" s="24"/>
      <c r="N7" s="24"/>
      <c r="O7" s="24"/>
      <c r="P7" s="24"/>
      <c r="Q7" s="24"/>
      <c r="R7" s="24"/>
      <c r="S7" s="24"/>
      <c r="T7" s="24"/>
      <c r="U7" s="24"/>
      <c r="V7" s="24"/>
      <c r="W7" s="24"/>
      <c r="X7" s="156"/>
      <c r="Y7" s="24"/>
      <c r="Z7" s="24"/>
      <c r="AA7" s="24"/>
      <c r="AB7" s="24"/>
      <c r="AC7" s="24"/>
      <c r="AD7" s="24"/>
      <c r="AE7" s="24"/>
      <c r="AF7" s="24"/>
      <c r="AG7" s="24"/>
      <c r="AH7" s="24"/>
      <c r="AI7" s="24"/>
      <c r="AJ7" s="24"/>
      <c r="AK7" s="24"/>
      <c r="AL7" s="24"/>
      <c r="AS7" s="156"/>
      <c r="AT7" s="24"/>
      <c r="AU7" s="24"/>
      <c r="AV7" s="24"/>
      <c r="AW7" s="24"/>
      <c r="AX7" s="24"/>
      <c r="AY7" s="24"/>
      <c r="AZ7" s="24"/>
      <c r="BA7" s="24"/>
      <c r="BB7" s="24"/>
      <c r="BC7" s="24"/>
      <c r="BD7" s="24"/>
      <c r="BE7" s="24"/>
      <c r="BF7" s="24"/>
      <c r="BG7" s="24"/>
      <c r="BN7" s="156"/>
      <c r="BO7" s="24"/>
      <c r="BP7" s="24"/>
      <c r="BQ7" s="24"/>
      <c r="BR7" s="24"/>
      <c r="BS7" s="24"/>
      <c r="BT7" s="24"/>
      <c r="BU7" s="24"/>
      <c r="BV7" s="24"/>
      <c r="BW7" s="24"/>
      <c r="BX7" s="24"/>
      <c r="BY7" s="24"/>
      <c r="BZ7" s="24"/>
      <c r="CA7" s="24"/>
      <c r="CB7" s="24"/>
      <c r="CH7" s="382"/>
      <c r="DC7" s="382"/>
      <c r="DY7" s="157"/>
      <c r="DZ7" s="158"/>
      <c r="EA7" s="158"/>
      <c r="EB7" s="158"/>
      <c r="EC7" s="158"/>
      <c r="ED7" s="158"/>
      <c r="EE7" s="158"/>
      <c r="EF7" s="158"/>
      <c r="EG7" s="158"/>
      <c r="EH7" s="158"/>
      <c r="EI7" s="158"/>
      <c r="EJ7" s="158"/>
      <c r="EK7" s="158"/>
      <c r="EL7" s="158"/>
      <c r="EM7" s="158"/>
      <c r="ET7" s="159"/>
      <c r="EU7" s="160"/>
      <c r="EV7" s="160"/>
      <c r="EW7" s="160"/>
      <c r="EX7" s="160"/>
      <c r="EY7" s="160"/>
      <c r="EZ7" s="160"/>
      <c r="FA7" s="160"/>
      <c r="FB7" s="160"/>
      <c r="FC7" s="160"/>
      <c r="FD7" s="160"/>
      <c r="FE7" s="160"/>
      <c r="FF7" s="160"/>
      <c r="FG7" s="160"/>
      <c r="FH7" s="160"/>
      <c r="FO7" s="161"/>
      <c r="FP7" s="162"/>
      <c r="FQ7" s="162"/>
      <c r="FR7" s="162"/>
      <c r="FS7" s="162"/>
      <c r="FT7" s="162"/>
      <c r="FU7" s="162"/>
      <c r="FV7" s="162"/>
      <c r="FW7" s="162"/>
      <c r="FX7" s="162"/>
      <c r="FY7" s="162"/>
      <c r="FZ7" s="162"/>
      <c r="GA7" s="162"/>
      <c r="GB7" s="162"/>
      <c r="GC7" s="162"/>
      <c r="GD7"/>
      <c r="GE7"/>
      <c r="GF7"/>
      <c r="GG7"/>
      <c r="GH7"/>
      <c r="GI7"/>
      <c r="GJ7" s="270"/>
      <c r="HD7" s="382"/>
    </row>
    <row r="8" spans="1:212" outlineLevel="1">
      <c r="A8" s="38">
        <v>39995</v>
      </c>
      <c r="B8" s="154"/>
      <c r="C8" s="155">
        <v>1.1000000000000001</v>
      </c>
      <c r="D8" s="155">
        <v>1.1000000000000001</v>
      </c>
      <c r="E8" s="155">
        <v>1.1000000000000001</v>
      </c>
      <c r="F8" s="24"/>
      <c r="G8" s="24"/>
      <c r="H8" s="24"/>
      <c r="I8" s="24"/>
      <c r="J8" s="24"/>
      <c r="K8" s="24"/>
      <c r="L8" s="24"/>
      <c r="M8" s="24"/>
      <c r="N8" s="24"/>
      <c r="O8" s="24"/>
      <c r="P8" s="24"/>
      <c r="Q8" s="24"/>
      <c r="R8" s="24"/>
      <c r="S8" s="24"/>
      <c r="T8" s="24"/>
      <c r="U8" s="24"/>
      <c r="V8" s="24"/>
      <c r="W8" s="24"/>
      <c r="X8" s="156"/>
      <c r="Y8" s="24"/>
      <c r="Z8" s="24"/>
      <c r="AA8" s="24"/>
      <c r="AB8" s="24"/>
      <c r="AC8" s="24"/>
      <c r="AD8" s="24"/>
      <c r="AE8" s="24"/>
      <c r="AF8" s="24"/>
      <c r="AG8" s="24"/>
      <c r="AH8" s="24"/>
      <c r="AI8" s="24"/>
      <c r="AJ8" s="24"/>
      <c r="AK8" s="24"/>
      <c r="AL8" s="24"/>
      <c r="AS8" s="156"/>
      <c r="AT8" s="24"/>
      <c r="AU8" s="24"/>
      <c r="AV8" s="24"/>
      <c r="AW8" s="24"/>
      <c r="AX8" s="24"/>
      <c r="AY8" s="24"/>
      <c r="AZ8" s="24"/>
      <c r="BA8" s="24"/>
      <c r="BB8" s="24"/>
      <c r="BC8" s="24"/>
      <c r="BD8" s="24"/>
      <c r="BE8" s="24"/>
      <c r="BF8" s="24"/>
      <c r="BG8" s="24"/>
      <c r="BN8" s="156"/>
      <c r="BO8" s="24"/>
      <c r="BP8" s="24"/>
      <c r="BQ8" s="24"/>
      <c r="BR8" s="24"/>
      <c r="BS8" s="24"/>
      <c r="BT8" s="24"/>
      <c r="BU8" s="24"/>
      <c r="BV8" s="24"/>
      <c r="BW8" s="24"/>
      <c r="BX8" s="24"/>
      <c r="BY8" s="24"/>
      <c r="BZ8" s="24"/>
      <c r="CA8" s="24"/>
      <c r="CB8" s="24"/>
      <c r="CH8" s="382"/>
      <c r="DC8" s="382"/>
      <c r="DY8" s="157">
        <v>0</v>
      </c>
      <c r="DZ8" s="158"/>
      <c r="EA8" s="158"/>
      <c r="EB8" s="158">
        <v>-1.6E-2</v>
      </c>
      <c r="EC8" s="158"/>
      <c r="ED8" s="158"/>
      <c r="EE8" s="158"/>
      <c r="EF8" s="158"/>
      <c r="EG8" s="158"/>
      <c r="EH8" s="158"/>
      <c r="EI8" s="158"/>
      <c r="EJ8" s="158"/>
      <c r="EK8" s="158"/>
      <c r="EL8" s="158"/>
      <c r="EM8" s="158"/>
      <c r="ET8" s="159"/>
      <c r="EU8" s="160"/>
      <c r="EV8" s="160"/>
      <c r="EW8" s="160"/>
      <c r="EX8" s="160"/>
      <c r="EY8" s="160"/>
      <c r="EZ8" s="160"/>
      <c r="FA8" s="160"/>
      <c r="FB8" s="160"/>
      <c r="FC8" s="160"/>
      <c r="FD8" s="160"/>
      <c r="FE8" s="160"/>
      <c r="FF8" s="160"/>
      <c r="FG8" s="160"/>
      <c r="FH8" s="160"/>
      <c r="FO8" s="161"/>
      <c r="FP8" s="162"/>
      <c r="FQ8" s="162"/>
      <c r="FR8" s="162"/>
      <c r="FS8" s="162"/>
      <c r="FT8" s="162"/>
      <c r="FU8" s="162"/>
      <c r="FV8" s="162"/>
      <c r="FW8" s="162"/>
      <c r="FX8" s="162"/>
      <c r="FY8" s="162"/>
      <c r="FZ8" s="162"/>
      <c r="GA8" s="162"/>
      <c r="GB8" s="162"/>
      <c r="GC8" s="162"/>
      <c r="GD8"/>
      <c r="GE8"/>
      <c r="GF8"/>
      <c r="GG8"/>
      <c r="GH8"/>
      <c r="GI8"/>
      <c r="GJ8" s="270"/>
      <c r="HD8" s="382"/>
    </row>
    <row r="9" spans="1:212" outlineLevel="1">
      <c r="A9" s="38">
        <v>40087</v>
      </c>
      <c r="B9" s="154">
        <v>1.1000000000000001</v>
      </c>
      <c r="C9" s="24"/>
      <c r="D9" s="24"/>
      <c r="E9" s="24"/>
      <c r="F9" s="24"/>
      <c r="G9" s="24"/>
      <c r="H9" s="24"/>
      <c r="I9" s="24"/>
      <c r="J9" s="24"/>
      <c r="K9" s="24"/>
      <c r="L9" s="24"/>
      <c r="M9" s="24"/>
      <c r="N9" s="24"/>
      <c r="O9" s="24"/>
      <c r="P9" s="24"/>
      <c r="Q9" s="24"/>
      <c r="R9" s="24"/>
      <c r="S9" s="24"/>
      <c r="T9" s="24"/>
      <c r="U9" s="24"/>
      <c r="V9" s="24"/>
      <c r="W9" s="24"/>
      <c r="X9" s="156"/>
      <c r="Y9" s="24"/>
      <c r="Z9" s="24"/>
      <c r="AA9" s="24"/>
      <c r="AB9" s="24"/>
      <c r="AC9" s="24"/>
      <c r="AD9" s="24"/>
      <c r="AE9" s="24"/>
      <c r="AF9" s="24"/>
      <c r="AG9" s="24"/>
      <c r="AH9" s="24"/>
      <c r="AI9" s="24"/>
      <c r="AJ9" s="24"/>
      <c r="AK9" s="24"/>
      <c r="AL9" s="24"/>
      <c r="AS9" s="156"/>
      <c r="AT9" s="24"/>
      <c r="AU9" s="24"/>
      <c r="AV9" s="24"/>
      <c r="AW9" s="24"/>
      <c r="AX9" s="24"/>
      <c r="AY9" s="24"/>
      <c r="AZ9" s="24"/>
      <c r="BA9" s="24"/>
      <c r="BB9" s="24"/>
      <c r="BC9" s="24"/>
      <c r="BD9" s="24"/>
      <c r="BE9" s="24"/>
      <c r="BF9" s="24"/>
      <c r="BG9" s="24"/>
      <c r="BN9" s="156"/>
      <c r="BO9" s="24"/>
      <c r="BP9" s="24"/>
      <c r="BQ9" s="24"/>
      <c r="BR9" s="24"/>
      <c r="BS9" s="24"/>
      <c r="BT9" s="24"/>
      <c r="BU9" s="24"/>
      <c r="BV9" s="24"/>
      <c r="BW9" s="24"/>
      <c r="BX9" s="24"/>
      <c r="BY9" s="24"/>
      <c r="BZ9" s="24"/>
      <c r="CA9" s="24"/>
      <c r="CB9" s="24"/>
      <c r="CH9" s="382"/>
      <c r="DC9" s="382"/>
      <c r="DY9" s="157"/>
      <c r="DZ9" s="158"/>
      <c r="EA9" s="158"/>
      <c r="EB9" s="158"/>
      <c r="EC9" s="158"/>
      <c r="ED9" s="158"/>
      <c r="EE9" s="158"/>
      <c r="EF9" s="158"/>
      <c r="EG9" s="158"/>
      <c r="EH9" s="158"/>
      <c r="EI9" s="158"/>
      <c r="EJ9" s="158"/>
      <c r="EK9" s="158"/>
      <c r="EL9" s="158"/>
      <c r="EM9" s="158"/>
      <c r="ET9" s="159"/>
      <c r="EU9" s="160"/>
      <c r="EV9" s="160"/>
      <c r="EW9" s="160"/>
      <c r="EX9" s="160"/>
      <c r="EY9" s="160"/>
      <c r="EZ9" s="160"/>
      <c r="FA9" s="160"/>
      <c r="FB9" s="160"/>
      <c r="FC9" s="160"/>
      <c r="FD9" s="160"/>
      <c r="FE9" s="160"/>
      <c r="FF9" s="160"/>
      <c r="FG9" s="160"/>
      <c r="FH9" s="160"/>
      <c r="FO9" s="161"/>
      <c r="FP9" s="162"/>
      <c r="FQ9" s="162"/>
      <c r="FR9" s="162"/>
      <c r="FS9" s="162"/>
      <c r="FT9" s="162"/>
      <c r="FU9" s="162"/>
      <c r="FV9" s="162"/>
      <c r="FW9" s="162"/>
      <c r="FX9" s="162"/>
      <c r="FY9" s="162"/>
      <c r="FZ9" s="162"/>
      <c r="GA9" s="162"/>
      <c r="GB9" s="162"/>
      <c r="GC9" s="162"/>
      <c r="GD9"/>
      <c r="GE9"/>
      <c r="GF9"/>
      <c r="GG9"/>
      <c r="GH9"/>
      <c r="GI9"/>
      <c r="GJ9" s="270"/>
      <c r="HD9" s="382"/>
    </row>
    <row r="10" spans="1:212" outlineLevel="1">
      <c r="A10" s="38">
        <v>40179</v>
      </c>
      <c r="B10" s="154">
        <v>1.1499999999999999</v>
      </c>
      <c r="C10" s="24"/>
      <c r="D10" s="24"/>
      <c r="E10" s="24"/>
      <c r="F10" s="24"/>
      <c r="G10" s="24"/>
      <c r="H10" s="24"/>
      <c r="I10" s="24"/>
      <c r="J10" s="24"/>
      <c r="K10" s="24"/>
      <c r="L10" s="24"/>
      <c r="M10" s="24"/>
      <c r="N10" s="24"/>
      <c r="O10" s="24"/>
      <c r="P10" s="24"/>
      <c r="Q10" s="24"/>
      <c r="R10" s="24"/>
      <c r="S10" s="24"/>
      <c r="T10" s="24"/>
      <c r="U10" s="24"/>
      <c r="V10" s="24"/>
      <c r="W10" s="24"/>
      <c r="X10" s="156"/>
      <c r="Y10" s="24"/>
      <c r="Z10" s="24"/>
      <c r="AA10" s="24"/>
      <c r="AB10" s="24"/>
      <c r="AC10" s="24"/>
      <c r="AD10" s="24"/>
      <c r="AE10" s="24"/>
      <c r="AF10" s="24"/>
      <c r="AG10" s="24"/>
      <c r="AH10" s="24"/>
      <c r="AI10" s="24"/>
      <c r="AJ10" s="24"/>
      <c r="AK10" s="24"/>
      <c r="AL10" s="24"/>
      <c r="AS10" s="156"/>
      <c r="AT10" s="24"/>
      <c r="AU10" s="24"/>
      <c r="AV10" s="24"/>
      <c r="AW10" s="24"/>
      <c r="AX10" s="24"/>
      <c r="AY10" s="24"/>
      <c r="AZ10" s="24"/>
      <c r="BA10" s="24"/>
      <c r="BB10" s="24"/>
      <c r="BC10" s="24"/>
      <c r="BD10" s="24"/>
      <c r="BE10" s="24"/>
      <c r="BF10" s="24"/>
      <c r="BG10" s="24"/>
      <c r="BN10" s="156"/>
      <c r="BO10" s="24"/>
      <c r="BP10" s="24"/>
      <c r="BQ10" s="24"/>
      <c r="BR10" s="24"/>
      <c r="BS10" s="24"/>
      <c r="BT10" s="24"/>
      <c r="BU10" s="24"/>
      <c r="BV10" s="24"/>
      <c r="BW10" s="24"/>
      <c r="BX10" s="24"/>
      <c r="BY10" s="24"/>
      <c r="BZ10" s="24"/>
      <c r="CA10" s="24"/>
      <c r="CB10" s="24"/>
      <c r="CH10" s="382"/>
      <c r="DC10" s="382"/>
      <c r="DY10" s="157"/>
      <c r="DZ10" s="158"/>
      <c r="EA10" s="158"/>
      <c r="EB10" s="158"/>
      <c r="EC10" s="158"/>
      <c r="ED10" s="158"/>
      <c r="EE10" s="158"/>
      <c r="EF10" s="158"/>
      <c r="EG10" s="158"/>
      <c r="EH10" s="158"/>
      <c r="EI10" s="158"/>
      <c r="EJ10" s="158"/>
      <c r="EK10" s="158"/>
      <c r="EL10" s="158"/>
      <c r="EM10" s="158"/>
      <c r="ET10" s="159"/>
      <c r="EU10" s="160"/>
      <c r="EV10" s="160"/>
      <c r="EW10" s="160"/>
      <c r="EX10" s="160"/>
      <c r="EY10" s="160"/>
      <c r="EZ10" s="160"/>
      <c r="FA10" s="160"/>
      <c r="FB10" s="160"/>
      <c r="FC10" s="160"/>
      <c r="FD10" s="160"/>
      <c r="FE10" s="160"/>
      <c r="FF10" s="160"/>
      <c r="FG10" s="160"/>
      <c r="FH10" s="160"/>
      <c r="FO10" s="161"/>
      <c r="FP10" s="162"/>
      <c r="FQ10" s="162"/>
      <c r="FR10" s="162"/>
      <c r="FS10" s="162"/>
      <c r="FT10" s="162"/>
      <c r="FU10" s="162"/>
      <c r="FV10" s="162"/>
      <c r="FW10" s="162"/>
      <c r="FX10" s="162"/>
      <c r="FY10" s="162"/>
      <c r="FZ10" s="162"/>
      <c r="GA10" s="162"/>
      <c r="GB10" s="162"/>
      <c r="GC10" s="162"/>
      <c r="GD10"/>
      <c r="GE10"/>
      <c r="GF10"/>
      <c r="GG10"/>
      <c r="GH10"/>
      <c r="GI10"/>
      <c r="GJ10" s="270"/>
      <c r="HD10" s="382"/>
    </row>
    <row r="11" spans="1:212" outlineLevel="1">
      <c r="A11" s="38">
        <v>40299</v>
      </c>
      <c r="B11" s="154">
        <v>1.1000000000000001</v>
      </c>
      <c r="C11" s="24"/>
      <c r="D11" s="24"/>
      <c r="E11" s="24"/>
      <c r="F11" s="24"/>
      <c r="G11" s="24"/>
      <c r="H11" s="24"/>
      <c r="I11" s="24"/>
      <c r="J11" s="24"/>
      <c r="K11" s="24"/>
      <c r="L11" s="24"/>
      <c r="M11" s="24"/>
      <c r="N11" s="24"/>
      <c r="O11" s="24"/>
      <c r="P11" s="24"/>
      <c r="Q11" s="24"/>
      <c r="R11" s="24"/>
      <c r="S11" s="24"/>
      <c r="T11" s="24"/>
      <c r="U11" s="24"/>
      <c r="V11" s="24"/>
      <c r="W11" s="24"/>
      <c r="X11" s="156"/>
      <c r="Y11" s="24"/>
      <c r="Z11" s="24"/>
      <c r="AA11" s="24"/>
      <c r="AB11" s="24"/>
      <c r="AC11" s="24"/>
      <c r="AD11" s="24"/>
      <c r="AE11" s="24"/>
      <c r="AF11" s="24"/>
      <c r="AG11" s="24"/>
      <c r="AH11" s="24"/>
      <c r="AI11" s="24"/>
      <c r="AJ11" s="24"/>
      <c r="AK11" s="24"/>
      <c r="AL11" s="24"/>
      <c r="AS11" s="156"/>
      <c r="AT11" s="24"/>
      <c r="AU11" s="24"/>
      <c r="AV11" s="24"/>
      <c r="AW11" s="24"/>
      <c r="AX11" s="24"/>
      <c r="AY11" s="24"/>
      <c r="AZ11" s="24"/>
      <c r="BA11" s="24"/>
      <c r="BB11" s="24"/>
      <c r="BC11" s="24"/>
      <c r="BD11" s="24"/>
      <c r="BE11" s="24"/>
      <c r="BF11" s="24"/>
      <c r="BG11" s="24"/>
      <c r="BN11" s="156"/>
      <c r="BO11" s="24"/>
      <c r="BP11" s="24"/>
      <c r="BQ11" s="24"/>
      <c r="BR11" s="24"/>
      <c r="BS11" s="24"/>
      <c r="BT11" s="24"/>
      <c r="BU11" s="24"/>
      <c r="BV11" s="24"/>
      <c r="BW11" s="24"/>
      <c r="BX11" s="24"/>
      <c r="BY11" s="24"/>
      <c r="BZ11" s="24"/>
      <c r="CA11" s="24"/>
      <c r="CB11" s="24"/>
      <c r="CH11" s="382"/>
      <c r="DC11" s="382"/>
      <c r="DY11" s="157"/>
      <c r="DZ11" s="158"/>
      <c r="EA11" s="158"/>
      <c r="EB11" s="158"/>
      <c r="EC11" s="158"/>
      <c r="ED11" s="158"/>
      <c r="EE11" s="158"/>
      <c r="EF11" s="158"/>
      <c r="EG11" s="158"/>
      <c r="EH11" s="158"/>
      <c r="EI11" s="158"/>
      <c r="EJ11" s="158"/>
      <c r="EK11" s="158"/>
      <c r="EL11" s="158"/>
      <c r="EM11" s="158"/>
      <c r="ET11" s="159"/>
      <c r="EU11" s="160"/>
      <c r="EV11" s="160"/>
      <c r="EW11" s="160"/>
      <c r="EX11" s="160"/>
      <c r="EY11" s="160"/>
      <c r="EZ11" s="160"/>
      <c r="FA11" s="160"/>
      <c r="FB11" s="160"/>
      <c r="FC11" s="160"/>
      <c r="FD11" s="160"/>
      <c r="FE11" s="160"/>
      <c r="FF11" s="160"/>
      <c r="FG11" s="160"/>
      <c r="FH11" s="160"/>
      <c r="FO11" s="161"/>
      <c r="FP11" s="162"/>
      <c r="FQ11" s="162"/>
      <c r="FR11" s="162"/>
      <c r="FS11" s="162"/>
      <c r="FT11" s="162"/>
      <c r="FU11" s="162"/>
      <c r="FV11" s="162"/>
      <c r="FW11" s="162"/>
      <c r="FX11" s="162"/>
      <c r="FY11" s="162"/>
      <c r="FZ11" s="162"/>
      <c r="GA11" s="162"/>
      <c r="GB11" s="162"/>
      <c r="GC11" s="162"/>
      <c r="GD11"/>
      <c r="GE11"/>
      <c r="GF11"/>
      <c r="GG11"/>
      <c r="GH11"/>
      <c r="GI11"/>
      <c r="GJ11" s="270"/>
      <c r="HD11" s="382"/>
    </row>
    <row r="12" spans="1:212" outlineLevel="1">
      <c r="A12" s="38">
        <v>40360</v>
      </c>
      <c r="B12" s="154">
        <v>1.05</v>
      </c>
      <c r="C12" s="24"/>
      <c r="D12" s="24"/>
      <c r="E12" s="24"/>
      <c r="F12" s="24"/>
      <c r="G12" s="24"/>
      <c r="H12" s="24"/>
      <c r="I12" s="24"/>
      <c r="J12" s="24"/>
      <c r="K12" s="24"/>
      <c r="L12" s="24"/>
      <c r="M12" s="24"/>
      <c r="N12" s="24"/>
      <c r="O12" s="24"/>
      <c r="P12" s="24"/>
      <c r="Q12" s="24"/>
      <c r="R12" s="24"/>
      <c r="S12" s="24"/>
      <c r="T12" s="24"/>
      <c r="U12" s="24"/>
      <c r="V12" s="24"/>
      <c r="W12" s="24"/>
      <c r="X12" s="156"/>
      <c r="Y12" s="24"/>
      <c r="Z12" s="24"/>
      <c r="AA12" s="24"/>
      <c r="AB12" s="24"/>
      <c r="AC12" s="24"/>
      <c r="AD12" s="24"/>
      <c r="AE12" s="24"/>
      <c r="AF12" s="24"/>
      <c r="AG12" s="24"/>
      <c r="AH12" s="24"/>
      <c r="AI12" s="24"/>
      <c r="AJ12" s="24"/>
      <c r="AK12" s="24"/>
      <c r="AL12" s="24"/>
      <c r="AS12" s="156"/>
      <c r="AT12" s="24"/>
      <c r="AU12" s="24"/>
      <c r="AV12" s="24"/>
      <c r="AW12" s="24"/>
      <c r="AX12" s="24"/>
      <c r="AY12" s="24"/>
      <c r="AZ12" s="24"/>
      <c r="BA12" s="24"/>
      <c r="BB12" s="24"/>
      <c r="BC12" s="24"/>
      <c r="BD12" s="24"/>
      <c r="BE12" s="24"/>
      <c r="BF12" s="24"/>
      <c r="BG12" s="24"/>
      <c r="BN12" s="156"/>
      <c r="BO12" s="24"/>
      <c r="BP12" s="24"/>
      <c r="BQ12" s="24"/>
      <c r="BR12" s="24"/>
      <c r="BS12" s="24"/>
      <c r="BT12" s="24"/>
      <c r="BU12" s="24"/>
      <c r="BV12" s="24"/>
      <c r="BW12" s="24"/>
      <c r="BX12" s="24"/>
      <c r="BY12" s="24"/>
      <c r="BZ12" s="24"/>
      <c r="CA12" s="24"/>
      <c r="CB12" s="24"/>
      <c r="CH12" s="382"/>
      <c r="DC12" s="382"/>
      <c r="DY12" s="157"/>
      <c r="DZ12" s="158"/>
      <c r="EA12" s="158"/>
      <c r="EB12" s="158"/>
      <c r="EC12" s="158"/>
      <c r="ED12" s="158"/>
      <c r="EE12" s="158"/>
      <c r="EF12" s="158"/>
      <c r="EG12" s="158"/>
      <c r="EH12" s="158"/>
      <c r="EI12" s="158"/>
      <c r="EJ12" s="158"/>
      <c r="EK12" s="158"/>
      <c r="EL12" s="158"/>
      <c r="EM12" s="158"/>
      <c r="ET12" s="159"/>
      <c r="EU12" s="160"/>
      <c r="EV12" s="160"/>
      <c r="EW12" s="160"/>
      <c r="EX12" s="160"/>
      <c r="EY12" s="160"/>
      <c r="EZ12" s="160"/>
      <c r="FA12" s="160"/>
      <c r="FB12" s="160"/>
      <c r="FC12" s="160"/>
      <c r="FD12" s="160"/>
      <c r="FE12" s="160"/>
      <c r="FF12" s="160"/>
      <c r="FG12" s="160"/>
      <c r="FH12" s="160"/>
      <c r="FO12" s="161"/>
      <c r="FP12" s="162"/>
      <c r="FQ12" s="162"/>
      <c r="FR12" s="162"/>
      <c r="FS12" s="162"/>
      <c r="FT12" s="162"/>
      <c r="FU12" s="162"/>
      <c r="FV12" s="162"/>
      <c r="FW12" s="162"/>
      <c r="FX12" s="162"/>
      <c r="FY12" s="162"/>
      <c r="FZ12" s="162"/>
      <c r="GA12" s="162"/>
      <c r="GB12" s="162"/>
      <c r="GC12" s="162"/>
      <c r="GD12"/>
      <c r="GE12"/>
      <c r="GF12"/>
      <c r="GG12"/>
      <c r="GH12"/>
      <c r="GI12"/>
      <c r="GJ12" s="270"/>
      <c r="HD12" s="382"/>
    </row>
    <row r="13" spans="1:212" outlineLevel="1">
      <c r="A13" s="38">
        <v>40422</v>
      </c>
      <c r="B13" s="156" t="s">
        <v>263</v>
      </c>
      <c r="C13" s="24"/>
      <c r="D13" s="24"/>
      <c r="E13" s="24"/>
      <c r="F13" s="24"/>
      <c r="G13" s="24"/>
      <c r="H13" s="24"/>
      <c r="I13" s="24"/>
      <c r="J13" s="24"/>
      <c r="K13" s="24"/>
      <c r="L13" s="24"/>
      <c r="M13" s="24"/>
      <c r="N13" s="24"/>
      <c r="O13" s="24"/>
      <c r="P13" s="24"/>
      <c r="Q13" s="24"/>
      <c r="R13" s="24"/>
      <c r="S13" s="24"/>
      <c r="T13" s="24"/>
      <c r="U13" s="24"/>
      <c r="V13" s="24"/>
      <c r="W13" s="24"/>
      <c r="X13" s="156"/>
      <c r="Y13" s="24"/>
      <c r="Z13" s="24"/>
      <c r="AA13" s="24"/>
      <c r="AB13" s="24"/>
      <c r="AC13" s="24"/>
      <c r="AD13" s="24"/>
      <c r="AE13" s="24"/>
      <c r="AF13" s="24"/>
      <c r="AG13" s="24"/>
      <c r="AH13" s="24"/>
      <c r="AI13" s="24"/>
      <c r="AJ13" s="24"/>
      <c r="AK13" s="24"/>
      <c r="AL13" s="24"/>
      <c r="AS13" s="156"/>
      <c r="AT13" s="24"/>
      <c r="AU13" s="24"/>
      <c r="AV13" s="24"/>
      <c r="AW13" s="24"/>
      <c r="AX13" s="24"/>
      <c r="AY13" s="24"/>
      <c r="AZ13" s="24"/>
      <c r="BA13" s="24"/>
      <c r="BB13" s="24"/>
      <c r="BC13" s="24"/>
      <c r="BD13" s="24"/>
      <c r="BE13" s="24"/>
      <c r="BF13" s="24"/>
      <c r="BG13" s="24"/>
      <c r="BN13" s="156"/>
      <c r="BO13" s="24"/>
      <c r="BP13" s="24"/>
      <c r="BQ13" s="24"/>
      <c r="BR13" s="24"/>
      <c r="BS13" s="24"/>
      <c r="BT13" s="24"/>
      <c r="BU13" s="24"/>
      <c r="BV13" s="24"/>
      <c r="BW13" s="24"/>
      <c r="BX13" s="24"/>
      <c r="BY13" s="24"/>
      <c r="BZ13" s="24"/>
      <c r="CA13" s="24"/>
      <c r="CB13" s="24"/>
      <c r="CH13" s="382"/>
      <c r="DC13" s="382"/>
      <c r="DY13" s="157"/>
      <c r="DZ13" s="158"/>
      <c r="EA13" s="158"/>
      <c r="EB13" s="158"/>
      <c r="EC13" s="158"/>
      <c r="ED13" s="158"/>
      <c r="EE13" s="158"/>
      <c r="EF13" s="158"/>
      <c r="EG13" s="158"/>
      <c r="EH13" s="158"/>
      <c r="EI13" s="158"/>
      <c r="EJ13" s="158"/>
      <c r="EK13" s="158"/>
      <c r="EL13" s="158"/>
      <c r="EM13" s="158"/>
      <c r="ET13" s="159"/>
      <c r="EU13" s="160"/>
      <c r="EV13" s="160"/>
      <c r="EW13" s="160"/>
      <c r="EX13" s="160"/>
      <c r="EY13" s="160"/>
      <c r="EZ13" s="160"/>
      <c r="FA13" s="160"/>
      <c r="FB13" s="160"/>
      <c r="FC13" s="160"/>
      <c r="FD13" s="160"/>
      <c r="FE13" s="160"/>
      <c r="FF13" s="160"/>
      <c r="FG13" s="160"/>
      <c r="FH13" s="160"/>
      <c r="FO13" s="161"/>
      <c r="FP13" s="162"/>
      <c r="FQ13" s="162"/>
      <c r="FR13" s="162"/>
      <c r="FS13" s="162"/>
      <c r="FT13" s="162"/>
      <c r="FU13" s="162"/>
      <c r="FV13" s="162"/>
      <c r="FW13" s="162"/>
      <c r="FX13" s="162"/>
      <c r="FY13" s="162"/>
      <c r="FZ13" s="162"/>
      <c r="GA13" s="162"/>
      <c r="GB13" s="162"/>
      <c r="GC13" s="162"/>
      <c r="GD13"/>
      <c r="GE13"/>
      <c r="GF13"/>
      <c r="GG13"/>
      <c r="GH13"/>
      <c r="GI13"/>
      <c r="GJ13" s="270"/>
      <c r="HD13" s="382"/>
    </row>
    <row r="14" spans="1:212" outlineLevel="1">
      <c r="A14" s="38">
        <v>40664</v>
      </c>
      <c r="B14" s="154">
        <v>1.05</v>
      </c>
      <c r="C14" s="155"/>
      <c r="D14" s="155"/>
      <c r="E14" s="155"/>
      <c r="F14" s="24"/>
      <c r="G14" s="24"/>
      <c r="H14" s="24"/>
      <c r="I14" s="24"/>
      <c r="J14" s="24"/>
      <c r="K14" s="24"/>
      <c r="L14" s="24"/>
      <c r="M14" s="24"/>
      <c r="N14" s="24"/>
      <c r="O14" s="24"/>
      <c r="P14" s="24"/>
      <c r="Q14" s="24"/>
      <c r="R14" s="24"/>
      <c r="S14" s="24"/>
      <c r="T14" s="24"/>
      <c r="U14" s="24"/>
      <c r="V14" s="24"/>
      <c r="W14" s="24"/>
      <c r="X14" s="156"/>
      <c r="Y14" s="24"/>
      <c r="Z14" s="24"/>
      <c r="AA14" s="24"/>
      <c r="AB14" s="24"/>
      <c r="AC14" s="24"/>
      <c r="AD14" s="24"/>
      <c r="AE14" s="24"/>
      <c r="AF14" s="24"/>
      <c r="AG14" s="24"/>
      <c r="AH14" s="24"/>
      <c r="AI14" s="24"/>
      <c r="AJ14" s="24"/>
      <c r="AK14" s="24"/>
      <c r="AL14" s="24"/>
      <c r="AS14" s="156"/>
      <c r="AT14" s="24"/>
      <c r="AU14" s="24"/>
      <c r="AV14" s="24"/>
      <c r="AW14" s="24"/>
      <c r="AX14" s="24"/>
      <c r="AY14" s="24"/>
      <c r="AZ14" s="24"/>
      <c r="BA14" s="24"/>
      <c r="BB14" s="24"/>
      <c r="BC14" s="24"/>
      <c r="BD14" s="24"/>
      <c r="BE14" s="24"/>
      <c r="BF14" s="24"/>
      <c r="BG14" s="24"/>
      <c r="BN14" s="156"/>
      <c r="BO14" s="24"/>
      <c r="BP14" s="24"/>
      <c r="BQ14" s="24"/>
      <c r="BR14" s="24"/>
      <c r="BS14" s="24"/>
      <c r="BT14" s="24"/>
      <c r="BU14" s="24"/>
      <c r="BV14" s="24"/>
      <c r="BW14" s="24"/>
      <c r="BX14" s="24"/>
      <c r="BY14" s="24"/>
      <c r="BZ14" s="24"/>
      <c r="CA14" s="24"/>
      <c r="CB14" s="24"/>
      <c r="CH14" s="382"/>
      <c r="DC14" s="382"/>
      <c r="DY14" s="157">
        <v>0.04</v>
      </c>
      <c r="DZ14" s="158"/>
      <c r="EA14" s="158"/>
      <c r="EB14" s="158"/>
      <c r="EC14" s="158"/>
      <c r="ED14" s="158"/>
      <c r="EE14" s="158"/>
      <c r="EF14" s="158"/>
      <c r="EG14" s="158"/>
      <c r="EH14" s="158"/>
      <c r="EI14" s="158"/>
      <c r="EJ14" s="158"/>
      <c r="EK14" s="158"/>
      <c r="EL14" s="158"/>
      <c r="EM14" s="158"/>
      <c r="ET14" s="159"/>
      <c r="EU14" s="160"/>
      <c r="EV14" s="160"/>
      <c r="EW14" s="160"/>
      <c r="EX14" s="160"/>
      <c r="EY14" s="160"/>
      <c r="EZ14" s="160"/>
      <c r="FA14" s="160"/>
      <c r="FB14" s="160"/>
      <c r="FC14" s="160"/>
      <c r="FD14" s="160"/>
      <c r="FE14" s="160"/>
      <c r="FF14" s="160"/>
      <c r="FG14" s="160"/>
      <c r="FH14" s="160"/>
      <c r="FO14" s="161"/>
      <c r="FP14" s="162"/>
      <c r="FQ14" s="162"/>
      <c r="FR14" s="162"/>
      <c r="FS14" s="162"/>
      <c r="FT14" s="162"/>
      <c r="FU14" s="162"/>
      <c r="FV14" s="162"/>
      <c r="FW14" s="162"/>
      <c r="FX14" s="162"/>
      <c r="FY14" s="162"/>
      <c r="FZ14" s="162"/>
      <c r="GA14" s="162"/>
      <c r="GB14" s="162"/>
      <c r="GC14" s="162"/>
      <c r="GD14"/>
      <c r="GE14"/>
      <c r="GF14"/>
      <c r="GG14"/>
      <c r="GH14"/>
      <c r="GI14"/>
      <c r="GJ14" s="270"/>
      <c r="HD14" s="382"/>
    </row>
    <row r="15" spans="1:212" outlineLevel="1">
      <c r="A15" s="38">
        <v>40725</v>
      </c>
      <c r="B15" s="156"/>
      <c r="C15" s="24"/>
      <c r="D15" s="24"/>
      <c r="E15" s="24"/>
      <c r="F15" s="24"/>
      <c r="G15" s="24"/>
      <c r="H15" s="24"/>
      <c r="I15" s="24"/>
      <c r="J15" s="24"/>
      <c r="K15" s="24"/>
      <c r="L15" s="24"/>
      <c r="M15" s="24"/>
      <c r="N15" s="24"/>
      <c r="O15" s="24"/>
      <c r="P15" s="24"/>
      <c r="Q15" s="24"/>
      <c r="R15" s="24"/>
      <c r="S15" s="24"/>
      <c r="T15" s="24"/>
      <c r="U15" s="24"/>
      <c r="V15" s="24"/>
      <c r="W15" s="24"/>
      <c r="X15" s="156"/>
      <c r="Y15" s="24"/>
      <c r="Z15" s="24"/>
      <c r="AA15" s="24"/>
      <c r="AB15" s="24"/>
      <c r="AC15" s="24"/>
      <c r="AD15" s="24"/>
      <c r="AE15" s="24"/>
      <c r="AF15" s="24"/>
      <c r="AG15" s="24"/>
      <c r="AH15" s="24"/>
      <c r="AI15" s="24"/>
      <c r="AJ15" s="24"/>
      <c r="AK15" s="24"/>
      <c r="AL15" s="24"/>
      <c r="AS15" s="156"/>
      <c r="AT15" s="24"/>
      <c r="AU15" s="24"/>
      <c r="AV15" s="24"/>
      <c r="AW15" s="24"/>
      <c r="AX15" s="24"/>
      <c r="AY15" s="24"/>
      <c r="AZ15" s="24"/>
      <c r="BA15" s="24"/>
      <c r="BB15" s="24"/>
      <c r="BC15" s="24"/>
      <c r="BD15" s="24"/>
      <c r="BE15" s="24"/>
      <c r="BF15" s="24"/>
      <c r="BG15" s="24"/>
      <c r="BN15" s="156"/>
      <c r="BO15" s="24"/>
      <c r="BP15" s="24"/>
      <c r="BQ15" s="24"/>
      <c r="BR15" s="24"/>
      <c r="BS15" s="24"/>
      <c r="BT15" s="24"/>
      <c r="BU15" s="24"/>
      <c r="BV15" s="24"/>
      <c r="BW15" s="24"/>
      <c r="BX15" s="24"/>
      <c r="BY15" s="24"/>
      <c r="BZ15" s="24"/>
      <c r="CA15" s="24"/>
      <c r="CB15" s="24"/>
      <c r="CH15" s="382"/>
      <c r="DC15" s="382"/>
      <c r="DY15" s="157">
        <v>0.01</v>
      </c>
      <c r="DZ15" s="158"/>
      <c r="EA15" s="158"/>
      <c r="EB15" s="158"/>
      <c r="EC15" s="158"/>
      <c r="ED15" s="158"/>
      <c r="EE15" s="158"/>
      <c r="EF15" s="158"/>
      <c r="EG15" s="158"/>
      <c r="EH15" s="158"/>
      <c r="EI15" s="158"/>
      <c r="EJ15" s="158"/>
      <c r="EK15" s="158"/>
      <c r="EL15" s="158"/>
      <c r="EM15" s="158"/>
      <c r="ET15" s="159"/>
      <c r="EU15" s="160"/>
      <c r="EV15" s="160"/>
      <c r="EW15" s="160"/>
      <c r="EX15" s="160"/>
      <c r="EY15" s="160"/>
      <c r="EZ15" s="160"/>
      <c r="FA15" s="160"/>
      <c r="FB15" s="160"/>
      <c r="FC15" s="160"/>
      <c r="FD15" s="160"/>
      <c r="FE15" s="160"/>
      <c r="FF15" s="160"/>
      <c r="FG15" s="160"/>
      <c r="FH15" s="160"/>
      <c r="FO15" s="161"/>
      <c r="FP15" s="162"/>
      <c r="FQ15" s="162"/>
      <c r="FR15" s="162"/>
      <c r="FS15" s="162"/>
      <c r="FT15" s="162"/>
      <c r="FU15" s="162"/>
      <c r="FV15" s="162"/>
      <c r="FW15" s="162"/>
      <c r="FX15" s="162"/>
      <c r="FY15" s="162"/>
      <c r="FZ15" s="162"/>
      <c r="GA15" s="162"/>
      <c r="GB15" s="162"/>
      <c r="GC15" s="162"/>
      <c r="GD15"/>
      <c r="GE15"/>
      <c r="GF15"/>
      <c r="GG15"/>
      <c r="GH15"/>
      <c r="GI15"/>
      <c r="GJ15" s="270"/>
      <c r="HD15" s="382"/>
    </row>
    <row r="16" spans="1:212" outlineLevel="1">
      <c r="A16" s="38">
        <v>40787</v>
      </c>
      <c r="B16" s="156"/>
      <c r="C16" s="24"/>
      <c r="D16" s="155">
        <v>1.05</v>
      </c>
      <c r="E16" s="155">
        <v>1.08</v>
      </c>
      <c r="F16" s="24"/>
      <c r="G16" s="24"/>
      <c r="H16" s="24"/>
      <c r="I16" s="24"/>
      <c r="J16" s="24"/>
      <c r="K16" s="24"/>
      <c r="L16" s="24"/>
      <c r="M16" s="24"/>
      <c r="N16" s="24"/>
      <c r="O16" s="24"/>
      <c r="P16" s="24"/>
      <c r="Q16" s="24"/>
      <c r="R16" s="24"/>
      <c r="S16" s="24"/>
      <c r="T16" s="24"/>
      <c r="U16" s="24"/>
      <c r="V16" s="24"/>
      <c r="W16" s="24"/>
      <c r="X16" s="156"/>
      <c r="Y16" s="24"/>
      <c r="Z16" s="24"/>
      <c r="AA16" s="24"/>
      <c r="AB16" s="24"/>
      <c r="AC16" s="24"/>
      <c r="AD16" s="24"/>
      <c r="AE16" s="24"/>
      <c r="AF16" s="24"/>
      <c r="AG16" s="24"/>
      <c r="AH16" s="24"/>
      <c r="AI16" s="24"/>
      <c r="AJ16" s="24"/>
      <c r="AK16" s="24"/>
      <c r="AL16" s="24"/>
      <c r="AS16" s="156"/>
      <c r="AT16" s="24"/>
      <c r="AU16" s="24"/>
      <c r="AV16" s="24"/>
      <c r="AW16" s="24"/>
      <c r="AX16" s="24"/>
      <c r="AY16" s="24"/>
      <c r="AZ16" s="24"/>
      <c r="BA16" s="24"/>
      <c r="BB16" s="24"/>
      <c r="BC16" s="24"/>
      <c r="BD16" s="24"/>
      <c r="BE16" s="24"/>
      <c r="BF16" s="24"/>
      <c r="BG16" s="24"/>
      <c r="BN16" s="156"/>
      <c r="BO16" s="24"/>
      <c r="BP16" s="24"/>
      <c r="BQ16" s="24"/>
      <c r="BR16" s="24"/>
      <c r="BS16" s="24"/>
      <c r="BT16" s="24"/>
      <c r="BU16" s="24"/>
      <c r="BV16" s="24"/>
      <c r="BW16" s="24"/>
      <c r="BX16" s="24"/>
      <c r="BY16" s="24"/>
      <c r="BZ16" s="24"/>
      <c r="CA16" s="24"/>
      <c r="CB16" s="24"/>
      <c r="CH16" s="382"/>
      <c r="DC16" s="382"/>
      <c r="DY16" s="157">
        <v>0.05</v>
      </c>
      <c r="DZ16" s="158"/>
      <c r="EA16" s="158"/>
      <c r="EB16" s="158"/>
      <c r="EC16" s="158"/>
      <c r="ED16" s="158"/>
      <c r="EE16" s="158"/>
      <c r="EF16" s="158"/>
      <c r="EG16" s="158"/>
      <c r="EH16" s="158"/>
      <c r="EI16" s="158"/>
      <c r="EJ16" s="158"/>
      <c r="EK16" s="158"/>
      <c r="EL16" s="158"/>
      <c r="EM16" s="158"/>
      <c r="ET16" s="157">
        <v>0.39800000000000002</v>
      </c>
      <c r="EU16" s="158">
        <v>0</v>
      </c>
      <c r="EV16" s="158">
        <v>0</v>
      </c>
      <c r="EW16" s="158">
        <v>0</v>
      </c>
      <c r="EX16" s="160"/>
      <c r="EY16" s="160"/>
      <c r="EZ16" s="160"/>
      <c r="FA16" s="160"/>
      <c r="FB16" s="160"/>
      <c r="FC16" s="160"/>
      <c r="FD16" s="160"/>
      <c r="FE16" s="160"/>
      <c r="FF16" s="160"/>
      <c r="FG16" s="160"/>
      <c r="FH16" s="160"/>
      <c r="FO16" s="161"/>
      <c r="FP16" s="162"/>
      <c r="FQ16" s="162"/>
      <c r="FR16" s="162"/>
      <c r="FS16" s="162"/>
      <c r="FT16" s="162"/>
      <c r="FU16" s="162"/>
      <c r="FV16" s="162"/>
      <c r="FW16" s="162"/>
      <c r="FX16" s="162"/>
      <c r="FY16" s="162"/>
      <c r="FZ16" s="162"/>
      <c r="GA16" s="162"/>
      <c r="GB16" s="162"/>
      <c r="GC16" s="162"/>
      <c r="GD16"/>
      <c r="GE16"/>
      <c r="GF16"/>
      <c r="GG16"/>
      <c r="GH16"/>
      <c r="GI16"/>
      <c r="GJ16" s="270"/>
      <c r="HD16" s="382"/>
    </row>
    <row r="17" spans="1:212" outlineLevel="1">
      <c r="A17" s="38">
        <v>40817</v>
      </c>
      <c r="B17" s="154">
        <v>1.03</v>
      </c>
      <c r="C17" s="24"/>
      <c r="D17" s="155"/>
      <c r="E17" s="155">
        <v>1.05</v>
      </c>
      <c r="F17" s="24"/>
      <c r="G17" s="24"/>
      <c r="H17" s="24"/>
      <c r="I17" s="24"/>
      <c r="J17" s="24"/>
      <c r="K17" s="24"/>
      <c r="L17" s="24"/>
      <c r="M17" s="24"/>
      <c r="N17" s="24"/>
      <c r="O17" s="24"/>
      <c r="P17" s="24"/>
      <c r="Q17" s="24"/>
      <c r="R17" s="24"/>
      <c r="S17" s="24"/>
      <c r="T17" s="24"/>
      <c r="U17" s="24"/>
      <c r="V17" s="24"/>
      <c r="W17" s="24"/>
      <c r="X17" s="156"/>
      <c r="Y17" s="24"/>
      <c r="Z17" s="24"/>
      <c r="AA17" s="24"/>
      <c r="AB17" s="24"/>
      <c r="AC17" s="24"/>
      <c r="AD17" s="24"/>
      <c r="AE17" s="24"/>
      <c r="AF17" s="24"/>
      <c r="AG17" s="24"/>
      <c r="AH17" s="24"/>
      <c r="AI17" s="24"/>
      <c r="AJ17" s="24"/>
      <c r="AK17" s="24"/>
      <c r="AL17" s="24"/>
      <c r="AS17" s="156"/>
      <c r="AT17" s="24"/>
      <c r="AU17" s="24"/>
      <c r="AV17" s="24"/>
      <c r="AW17" s="24"/>
      <c r="AX17" s="24"/>
      <c r="AY17" s="24"/>
      <c r="AZ17" s="24"/>
      <c r="BA17" s="24"/>
      <c r="BB17" s="24"/>
      <c r="BC17" s="24"/>
      <c r="BD17" s="24"/>
      <c r="BE17" s="24"/>
      <c r="BF17" s="24"/>
      <c r="BG17" s="24"/>
      <c r="BN17" s="156"/>
      <c r="BO17" s="24"/>
      <c r="BP17" s="24"/>
      <c r="BQ17" s="24"/>
      <c r="BR17" s="24"/>
      <c r="BS17" s="24"/>
      <c r="BT17" s="24"/>
      <c r="BU17" s="24"/>
      <c r="BV17" s="24"/>
      <c r="BW17" s="24"/>
      <c r="BX17" s="24"/>
      <c r="BY17" s="24"/>
      <c r="BZ17" s="24"/>
      <c r="CA17" s="24"/>
      <c r="CB17" s="24"/>
      <c r="CH17" s="382"/>
      <c r="DC17" s="382"/>
      <c r="DY17" s="157"/>
      <c r="DZ17" s="158"/>
      <c r="EA17" s="158"/>
      <c r="EB17" s="158"/>
      <c r="EC17" s="158"/>
      <c r="ED17" s="158"/>
      <c r="EE17" s="158"/>
      <c r="EF17" s="158"/>
      <c r="EG17" s="158"/>
      <c r="EH17" s="158"/>
      <c r="EI17" s="158"/>
      <c r="EJ17" s="158"/>
      <c r="EK17" s="158"/>
      <c r="EL17" s="158"/>
      <c r="EM17" s="158"/>
      <c r="ET17" s="157">
        <v>0.44800000000000001</v>
      </c>
      <c r="EU17" s="158"/>
      <c r="EV17" s="158"/>
      <c r="EW17" s="158"/>
      <c r="EX17" s="160"/>
      <c r="EY17" s="160"/>
      <c r="EZ17" s="160"/>
      <c r="FA17" s="160"/>
      <c r="FB17" s="160"/>
      <c r="FC17" s="160"/>
      <c r="FD17" s="160"/>
      <c r="FE17" s="160"/>
      <c r="FF17" s="160"/>
      <c r="FG17" s="160"/>
      <c r="FH17" s="160"/>
      <c r="FO17" s="161"/>
      <c r="FP17" s="162"/>
      <c r="FQ17" s="162"/>
      <c r="FR17" s="162"/>
      <c r="FS17" s="162"/>
      <c r="FT17" s="162"/>
      <c r="FU17" s="162"/>
      <c r="FV17" s="162"/>
      <c r="FW17" s="162"/>
      <c r="FX17" s="162"/>
      <c r="FY17" s="162"/>
      <c r="FZ17" s="162"/>
      <c r="GA17" s="162"/>
      <c r="GB17" s="162"/>
      <c r="GC17" s="162"/>
      <c r="GD17"/>
      <c r="GE17"/>
      <c r="GF17"/>
      <c r="GG17"/>
      <c r="GH17"/>
      <c r="GI17"/>
      <c r="GJ17" s="270"/>
      <c r="HD17" s="382"/>
    </row>
    <row r="18" spans="1:212" outlineLevel="1">
      <c r="A18" s="38">
        <v>40909</v>
      </c>
      <c r="B18" s="154"/>
      <c r="C18" s="24"/>
      <c r="D18" s="24"/>
      <c r="E18" s="24"/>
      <c r="F18" s="24"/>
      <c r="G18" s="24"/>
      <c r="H18" s="24"/>
      <c r="I18" s="24"/>
      <c r="J18" s="24"/>
      <c r="K18" s="24"/>
      <c r="L18" s="24"/>
      <c r="M18" s="24"/>
      <c r="N18" s="24"/>
      <c r="O18" s="24"/>
      <c r="P18" s="24"/>
      <c r="Q18" s="24"/>
      <c r="R18" s="24"/>
      <c r="S18" s="24"/>
      <c r="T18" s="24"/>
      <c r="U18" s="24"/>
      <c r="V18" s="24"/>
      <c r="W18" s="24"/>
      <c r="X18" s="156"/>
      <c r="Y18" s="24"/>
      <c r="Z18" s="24"/>
      <c r="AA18" s="24"/>
      <c r="AB18" s="24"/>
      <c r="AC18" s="24"/>
      <c r="AD18" s="24"/>
      <c r="AE18" s="24"/>
      <c r="AF18" s="24"/>
      <c r="AG18" s="24"/>
      <c r="AH18" s="24"/>
      <c r="AI18" s="24"/>
      <c r="AJ18" s="24"/>
      <c r="AK18" s="24"/>
      <c r="AL18" s="24"/>
      <c r="AS18" s="156"/>
      <c r="AT18" s="24"/>
      <c r="AU18" s="24"/>
      <c r="AV18" s="24"/>
      <c r="AW18" s="24"/>
      <c r="AX18" s="24"/>
      <c r="AY18" s="24"/>
      <c r="AZ18" s="24"/>
      <c r="BA18" s="24"/>
      <c r="BB18" s="24"/>
      <c r="BC18" s="24"/>
      <c r="BD18" s="24"/>
      <c r="BE18" s="24"/>
      <c r="BF18" s="24"/>
      <c r="BG18" s="24"/>
      <c r="BN18" s="156"/>
      <c r="BO18" s="24"/>
      <c r="BP18" s="24"/>
      <c r="BQ18" s="24"/>
      <c r="BR18" s="24"/>
      <c r="BS18" s="24"/>
      <c r="BT18" s="24"/>
      <c r="BU18" s="24"/>
      <c r="BV18" s="24"/>
      <c r="BW18" s="24"/>
      <c r="BX18" s="24"/>
      <c r="BY18" s="24"/>
      <c r="BZ18" s="24"/>
      <c r="CA18" s="24"/>
      <c r="CB18" s="24"/>
      <c r="CH18" s="382"/>
      <c r="DC18" s="382"/>
      <c r="DY18" s="157">
        <v>0</v>
      </c>
      <c r="DZ18" s="158"/>
      <c r="EA18" s="158"/>
      <c r="EB18" s="158"/>
      <c r="EC18" s="158"/>
      <c r="ED18" s="158"/>
      <c r="EE18" s="158"/>
      <c r="EF18" s="158"/>
      <c r="EG18" s="158"/>
      <c r="EH18" s="158"/>
      <c r="EI18" s="158"/>
      <c r="EJ18" s="158"/>
      <c r="EK18" s="158"/>
      <c r="EL18" s="158"/>
      <c r="EM18" s="158"/>
      <c r="ET18" s="157"/>
      <c r="EU18" s="158"/>
      <c r="EV18" s="158"/>
      <c r="EW18" s="158"/>
      <c r="EX18" s="160"/>
      <c r="EY18" s="160"/>
      <c r="EZ18" s="160"/>
      <c r="FA18" s="160"/>
      <c r="FB18" s="160"/>
      <c r="FC18" s="160"/>
      <c r="FD18" s="160"/>
      <c r="FE18" s="160"/>
      <c r="FF18" s="160"/>
      <c r="FG18" s="160"/>
      <c r="FH18" s="160"/>
      <c r="FO18" s="161"/>
      <c r="FP18" s="162"/>
      <c r="FQ18" s="162"/>
      <c r="FR18" s="162"/>
      <c r="FS18" s="162"/>
      <c r="FT18" s="162"/>
      <c r="FU18" s="162"/>
      <c r="FV18" s="162"/>
      <c r="FW18" s="162"/>
      <c r="FX18" s="162"/>
      <c r="FY18" s="162"/>
      <c r="FZ18" s="162"/>
      <c r="GA18" s="162"/>
      <c r="GB18" s="162"/>
      <c r="GC18" s="162"/>
      <c r="GD18"/>
      <c r="GE18"/>
      <c r="GF18"/>
      <c r="GG18"/>
      <c r="GH18"/>
      <c r="GI18"/>
      <c r="GJ18" s="270"/>
      <c r="HD18" s="382"/>
    </row>
    <row r="19" spans="1:212" outlineLevel="1">
      <c r="A19" s="38">
        <v>40923</v>
      </c>
      <c r="B19" s="154">
        <v>1.07</v>
      </c>
      <c r="C19" s="155"/>
      <c r="D19" s="155">
        <v>1.07</v>
      </c>
      <c r="E19" s="155">
        <v>1.07</v>
      </c>
      <c r="F19" s="24"/>
      <c r="G19" s="24"/>
      <c r="H19" s="24"/>
      <c r="I19" s="24"/>
      <c r="J19" s="24"/>
      <c r="K19" s="24"/>
      <c r="L19" s="24"/>
      <c r="M19" s="24"/>
      <c r="N19" s="24"/>
      <c r="O19" s="24"/>
      <c r="P19" s="24"/>
      <c r="Q19" s="24"/>
      <c r="R19" s="24"/>
      <c r="S19" s="24"/>
      <c r="T19" s="24"/>
      <c r="U19" s="24"/>
      <c r="V19" s="24"/>
      <c r="W19" s="24"/>
      <c r="X19" s="156"/>
      <c r="Y19" s="24"/>
      <c r="Z19" s="24"/>
      <c r="AA19" s="24"/>
      <c r="AB19" s="24"/>
      <c r="AC19" s="24"/>
      <c r="AD19" s="24"/>
      <c r="AE19" s="24"/>
      <c r="AF19" s="24"/>
      <c r="AG19" s="24"/>
      <c r="AH19" s="24"/>
      <c r="AI19" s="24"/>
      <c r="AJ19" s="24"/>
      <c r="AK19" s="24"/>
      <c r="AL19" s="24"/>
      <c r="AS19" s="156"/>
      <c r="AT19" s="24"/>
      <c r="AU19" s="24"/>
      <c r="AV19" s="24"/>
      <c r="AW19" s="24"/>
      <c r="AX19" s="24"/>
      <c r="AY19" s="24"/>
      <c r="AZ19" s="24"/>
      <c r="BA19" s="24"/>
      <c r="BB19" s="24"/>
      <c r="BC19" s="24"/>
      <c r="BD19" s="24"/>
      <c r="BE19" s="24"/>
      <c r="BF19" s="24"/>
      <c r="BG19" s="24"/>
      <c r="BN19" s="156"/>
      <c r="BO19" s="24"/>
      <c r="BP19" s="24"/>
      <c r="BQ19" s="24"/>
      <c r="BR19" s="24"/>
      <c r="BS19" s="24"/>
      <c r="BT19" s="24"/>
      <c r="BU19" s="24"/>
      <c r="BV19" s="24"/>
      <c r="BW19" s="24"/>
      <c r="BX19" s="24"/>
      <c r="BY19" s="24"/>
      <c r="BZ19" s="24"/>
      <c r="CA19" s="24"/>
      <c r="CB19" s="24"/>
      <c r="CH19" s="382"/>
      <c r="DC19" s="382"/>
      <c r="DY19" s="157"/>
      <c r="DZ19" s="158"/>
      <c r="EA19" s="158"/>
      <c r="EB19" s="158"/>
      <c r="EC19" s="158"/>
      <c r="ED19" s="158"/>
      <c r="EE19" s="158"/>
      <c r="EF19" s="158"/>
      <c r="EG19" s="158"/>
      <c r="EH19" s="158"/>
      <c r="EI19" s="158"/>
      <c r="EJ19" s="158"/>
      <c r="EK19" s="158"/>
      <c r="EL19" s="158"/>
      <c r="EM19" s="158"/>
      <c r="ET19" s="157"/>
      <c r="EU19" s="158"/>
      <c r="EV19" s="158"/>
      <c r="EW19" s="158"/>
      <c r="EX19" s="160"/>
      <c r="EY19" s="160"/>
      <c r="EZ19" s="160"/>
      <c r="FA19" s="160"/>
      <c r="FB19" s="160"/>
      <c r="FC19" s="160"/>
      <c r="FD19" s="160"/>
      <c r="FE19" s="160"/>
      <c r="FF19" s="160"/>
      <c r="FG19" s="160"/>
      <c r="FH19" s="160"/>
      <c r="FO19" s="161"/>
      <c r="FP19" s="162"/>
      <c r="FQ19" s="162"/>
      <c r="FR19" s="162"/>
      <c r="FS19" s="162"/>
      <c r="FT19" s="162"/>
      <c r="FU19" s="162"/>
      <c r="FV19" s="162"/>
      <c r="FW19" s="162"/>
      <c r="FX19" s="162"/>
      <c r="FY19" s="162"/>
      <c r="FZ19" s="162"/>
      <c r="GA19" s="162"/>
      <c r="GB19" s="162"/>
      <c r="GC19" s="162"/>
      <c r="GD19"/>
      <c r="GE19"/>
      <c r="GF19"/>
      <c r="GG19"/>
      <c r="GH19"/>
      <c r="GI19"/>
      <c r="GJ19" s="270"/>
      <c r="HD19" s="382"/>
    </row>
    <row r="20" spans="1:212" outlineLevel="1">
      <c r="A20" s="38">
        <v>40969</v>
      </c>
      <c r="B20" s="154">
        <v>1.05</v>
      </c>
      <c r="C20" s="24"/>
      <c r="D20" s="24"/>
      <c r="E20" s="24"/>
      <c r="F20" s="24"/>
      <c r="G20" s="24"/>
      <c r="H20" s="24"/>
      <c r="I20" s="24"/>
      <c r="J20" s="24"/>
      <c r="K20" s="24"/>
      <c r="L20" s="24"/>
      <c r="M20" s="24"/>
      <c r="N20" s="24"/>
      <c r="O20" s="24"/>
      <c r="P20" s="24"/>
      <c r="Q20" s="24"/>
      <c r="R20" s="24"/>
      <c r="S20" s="24"/>
      <c r="T20" s="24"/>
      <c r="U20" s="24"/>
      <c r="V20" s="24"/>
      <c r="W20" s="24"/>
      <c r="X20" s="156"/>
      <c r="Y20" s="24"/>
      <c r="Z20" s="24"/>
      <c r="AA20" s="24"/>
      <c r="AB20" s="24"/>
      <c r="AC20" s="24"/>
      <c r="AD20" s="24"/>
      <c r="AE20" s="24"/>
      <c r="AF20" s="24"/>
      <c r="AG20" s="24"/>
      <c r="AH20" s="24"/>
      <c r="AI20" s="24"/>
      <c r="AJ20" s="24"/>
      <c r="AK20" s="24"/>
      <c r="AL20" s="24"/>
      <c r="AS20" s="156"/>
      <c r="AT20" s="24"/>
      <c r="AU20" s="24"/>
      <c r="AV20" s="24"/>
      <c r="AW20" s="24"/>
      <c r="AX20" s="24"/>
      <c r="AY20" s="24"/>
      <c r="AZ20" s="24"/>
      <c r="BA20" s="24"/>
      <c r="BB20" s="24"/>
      <c r="BC20" s="24"/>
      <c r="BD20" s="24"/>
      <c r="BE20" s="24"/>
      <c r="BF20" s="24"/>
      <c r="BG20" s="24"/>
      <c r="BN20" s="156"/>
      <c r="BO20" s="24"/>
      <c r="BP20" s="24"/>
      <c r="BQ20" s="24"/>
      <c r="BR20" s="24"/>
      <c r="BS20" s="24"/>
      <c r="BT20" s="24"/>
      <c r="BU20" s="24"/>
      <c r="BV20" s="24"/>
      <c r="BW20" s="24"/>
      <c r="BX20" s="24"/>
      <c r="BY20" s="24"/>
      <c r="BZ20" s="24"/>
      <c r="CA20" s="24"/>
      <c r="CB20" s="24"/>
      <c r="CH20" s="382"/>
      <c r="DC20" s="382"/>
      <c r="DY20" s="157">
        <v>-0.03</v>
      </c>
      <c r="DZ20" s="158"/>
      <c r="EA20" s="158"/>
      <c r="EB20" s="158"/>
      <c r="EC20" s="158"/>
      <c r="ED20" s="158"/>
      <c r="EE20" s="158"/>
      <c r="EF20" s="158"/>
      <c r="EG20" s="158"/>
      <c r="EH20" s="158"/>
      <c r="EI20" s="158"/>
      <c r="EJ20" s="158"/>
      <c r="EK20" s="158"/>
      <c r="EL20" s="158"/>
      <c r="EM20" s="158"/>
      <c r="ET20" s="157">
        <v>5.8000000000000003E-2</v>
      </c>
      <c r="EU20" s="158"/>
      <c r="EV20" s="158"/>
      <c r="EW20" s="158"/>
      <c r="EX20" s="160"/>
      <c r="EY20" s="160"/>
      <c r="EZ20" s="160"/>
      <c r="FA20" s="160"/>
      <c r="FB20" s="160"/>
      <c r="FC20" s="160"/>
      <c r="FD20" s="160"/>
      <c r="FE20" s="160"/>
      <c r="FF20" s="160"/>
      <c r="FG20" s="160"/>
      <c r="FH20" s="160"/>
      <c r="FO20" s="161"/>
      <c r="FP20" s="162"/>
      <c r="FQ20" s="162"/>
      <c r="FR20" s="162"/>
      <c r="FS20" s="162"/>
      <c r="FT20" s="162"/>
      <c r="FU20" s="162"/>
      <c r="FV20" s="162"/>
      <c r="FW20" s="162"/>
      <c r="FX20" s="162"/>
      <c r="FY20" s="162"/>
      <c r="FZ20" s="162"/>
      <c r="GA20" s="162"/>
      <c r="GB20" s="162"/>
      <c r="GC20" s="162"/>
      <c r="GD20"/>
      <c r="GE20"/>
      <c r="GF20"/>
      <c r="GG20"/>
      <c r="GH20"/>
      <c r="GI20"/>
      <c r="GJ20" s="270"/>
      <c r="HD20" s="382"/>
    </row>
    <row r="21" spans="1:212" outlineLevel="1">
      <c r="A21" s="38">
        <v>41030</v>
      </c>
      <c r="B21" s="154">
        <v>1.02</v>
      </c>
      <c r="C21" s="24"/>
      <c r="D21" s="155">
        <v>1.05</v>
      </c>
      <c r="E21" s="155">
        <v>1.05</v>
      </c>
      <c r="F21" s="24"/>
      <c r="G21" s="24"/>
      <c r="H21" s="24"/>
      <c r="I21" s="24"/>
      <c r="J21" s="24"/>
      <c r="K21" s="24"/>
      <c r="L21" s="24"/>
      <c r="M21" s="24"/>
      <c r="N21" s="24"/>
      <c r="O21" s="24"/>
      <c r="P21" s="24"/>
      <c r="Q21" s="24"/>
      <c r="R21" s="24"/>
      <c r="S21" s="24"/>
      <c r="T21" s="24"/>
      <c r="U21" s="24"/>
      <c r="V21" s="24"/>
      <c r="W21" s="24"/>
      <c r="X21" s="156"/>
      <c r="Y21" s="24"/>
      <c r="Z21" s="24"/>
      <c r="AA21" s="24"/>
      <c r="AB21" s="24"/>
      <c r="AC21" s="24"/>
      <c r="AD21" s="24"/>
      <c r="AE21" s="24"/>
      <c r="AF21" s="24"/>
      <c r="AG21" s="24"/>
      <c r="AH21" s="24"/>
      <c r="AI21" s="24"/>
      <c r="AJ21" s="24"/>
      <c r="AK21" s="24"/>
      <c r="AL21" s="24"/>
      <c r="AS21" s="156"/>
      <c r="AT21" s="24"/>
      <c r="AU21" s="24"/>
      <c r="AV21" s="24"/>
      <c r="AW21" s="24"/>
      <c r="AX21" s="24"/>
      <c r="AY21" s="24"/>
      <c r="AZ21" s="24"/>
      <c r="BA21" s="24"/>
      <c r="BB21" s="24"/>
      <c r="BC21" s="24"/>
      <c r="BD21" s="24"/>
      <c r="BE21" s="24"/>
      <c r="BF21" s="24"/>
      <c r="BG21" s="24"/>
      <c r="BN21" s="156"/>
      <c r="BO21" s="24"/>
      <c r="BP21" s="24"/>
      <c r="BQ21" s="24"/>
      <c r="BR21" s="24"/>
      <c r="BS21" s="24"/>
      <c r="BT21" s="24"/>
      <c r="BU21" s="24"/>
      <c r="BV21" s="24"/>
      <c r="BW21" s="24"/>
      <c r="BX21" s="24"/>
      <c r="BY21" s="24"/>
      <c r="BZ21" s="24"/>
      <c r="CA21" s="24"/>
      <c r="CB21" s="24"/>
      <c r="CH21" s="382"/>
      <c r="DC21" s="382"/>
      <c r="DY21" s="157">
        <v>0</v>
      </c>
      <c r="DZ21" s="158"/>
      <c r="EA21" s="158"/>
      <c r="EB21" s="158"/>
      <c r="EC21" s="158"/>
      <c r="ED21" s="158"/>
      <c r="EE21" s="158"/>
      <c r="EF21" s="158"/>
      <c r="EG21" s="158"/>
      <c r="EH21" s="158"/>
      <c r="EI21" s="158"/>
      <c r="EJ21" s="158"/>
      <c r="EK21" s="158"/>
      <c r="EL21" s="158"/>
      <c r="EM21" s="158"/>
      <c r="ET21" s="157"/>
      <c r="EU21" s="158"/>
      <c r="EV21" s="158"/>
      <c r="EW21" s="158"/>
      <c r="EX21" s="160"/>
      <c r="EY21" s="160"/>
      <c r="EZ21" s="160"/>
      <c r="FA21" s="160"/>
      <c r="FB21" s="160"/>
      <c r="FC21" s="160"/>
      <c r="FD21" s="160"/>
      <c r="FE21" s="160"/>
      <c r="FF21" s="160"/>
      <c r="FG21" s="160"/>
      <c r="FH21" s="160"/>
      <c r="FO21" s="161"/>
      <c r="FP21" s="162"/>
      <c r="FQ21" s="162"/>
      <c r="FR21" s="162"/>
      <c r="FS21" s="162"/>
      <c r="FT21" s="162"/>
      <c r="FU21" s="162"/>
      <c r="FV21" s="162"/>
      <c r="FW21" s="162"/>
      <c r="FX21" s="162"/>
      <c r="FY21" s="162"/>
      <c r="FZ21" s="162"/>
      <c r="GA21" s="162"/>
      <c r="GB21" s="162"/>
      <c r="GC21" s="162"/>
      <c r="GD21"/>
      <c r="GE21"/>
      <c r="GF21"/>
      <c r="GG21"/>
      <c r="GH21"/>
      <c r="GI21"/>
      <c r="GJ21" s="270"/>
      <c r="HD21" s="382"/>
    </row>
    <row r="22" spans="1:212" outlineLevel="1">
      <c r="A22" s="38">
        <v>41091</v>
      </c>
      <c r="B22" s="154">
        <v>1</v>
      </c>
      <c r="C22" s="24"/>
      <c r="D22" s="155">
        <v>1.03</v>
      </c>
      <c r="E22" s="155">
        <v>1.03</v>
      </c>
      <c r="F22" s="24"/>
      <c r="G22" s="24"/>
      <c r="H22" s="24"/>
      <c r="I22" s="24"/>
      <c r="J22" s="24"/>
      <c r="K22" s="24"/>
      <c r="L22" s="24"/>
      <c r="M22" s="24"/>
      <c r="N22" s="24"/>
      <c r="O22" s="24"/>
      <c r="P22" s="24"/>
      <c r="Q22" s="24"/>
      <c r="R22" s="24"/>
      <c r="S22" s="24"/>
      <c r="T22" s="24"/>
      <c r="U22" s="24"/>
      <c r="V22" s="24"/>
      <c r="W22" s="24"/>
      <c r="X22" s="156"/>
      <c r="Y22" s="24"/>
      <c r="Z22" s="24"/>
      <c r="AA22" s="24"/>
      <c r="AB22" s="24"/>
      <c r="AC22" s="24"/>
      <c r="AD22" s="24"/>
      <c r="AE22" s="24"/>
      <c r="AF22" s="24"/>
      <c r="AG22" s="24"/>
      <c r="AH22" s="24"/>
      <c r="AI22" s="24"/>
      <c r="AJ22" s="24"/>
      <c r="AK22" s="24"/>
      <c r="AL22" s="24"/>
      <c r="AS22" s="156"/>
      <c r="AT22" s="24"/>
      <c r="AU22" s="24"/>
      <c r="AV22" s="24"/>
      <c r="AW22" s="24"/>
      <c r="AX22" s="24"/>
      <c r="AY22" s="24"/>
      <c r="AZ22" s="24"/>
      <c r="BA22" s="24"/>
      <c r="BB22" s="24"/>
      <c r="BC22" s="24"/>
      <c r="BD22" s="24"/>
      <c r="BE22" s="24"/>
      <c r="BF22" s="24"/>
      <c r="BG22" s="24"/>
      <c r="BN22" s="156"/>
      <c r="BO22" s="24"/>
      <c r="BP22" s="24"/>
      <c r="BQ22" s="24"/>
      <c r="BR22" s="24"/>
      <c r="BS22" s="24"/>
      <c r="BT22" s="24"/>
      <c r="BU22" s="24"/>
      <c r="BV22" s="24"/>
      <c r="BW22" s="24"/>
      <c r="BX22" s="24"/>
      <c r="BY22" s="24"/>
      <c r="BZ22" s="24"/>
      <c r="CA22" s="24"/>
      <c r="CB22" s="24"/>
      <c r="CH22" s="382"/>
      <c r="DC22" s="382"/>
      <c r="DY22" s="157"/>
      <c r="DZ22" s="158"/>
      <c r="EA22" s="158"/>
      <c r="EB22" s="158"/>
      <c r="EC22" s="158"/>
      <c r="ED22" s="158"/>
      <c r="EE22" s="158"/>
      <c r="EF22" s="158"/>
      <c r="EG22" s="158"/>
      <c r="EH22" s="158"/>
      <c r="EI22" s="158"/>
      <c r="EJ22" s="158"/>
      <c r="EK22" s="158"/>
      <c r="EL22" s="158"/>
      <c r="EM22" s="158"/>
      <c r="ET22" s="157">
        <v>0.01</v>
      </c>
      <c r="EU22" s="158"/>
      <c r="EV22" s="158"/>
      <c r="EW22" s="158"/>
      <c r="EX22" s="160"/>
      <c r="EY22" s="160"/>
      <c r="EZ22" s="160"/>
      <c r="FA22" s="160"/>
      <c r="FB22" s="160"/>
      <c r="FC22" s="160"/>
      <c r="FD22" s="160"/>
      <c r="FE22" s="160"/>
      <c r="FF22" s="160"/>
      <c r="FG22" s="160"/>
      <c r="FH22" s="160"/>
      <c r="FO22" s="161"/>
      <c r="FP22" s="162"/>
      <c r="FQ22" s="162"/>
      <c r="FR22" s="162"/>
      <c r="FS22" s="162"/>
      <c r="FT22" s="162"/>
      <c r="FU22" s="162"/>
      <c r="FV22" s="162"/>
      <c r="FW22" s="162"/>
      <c r="FX22" s="162"/>
      <c r="FY22" s="162"/>
      <c r="FZ22" s="162"/>
      <c r="GA22" s="162"/>
      <c r="GB22" s="162"/>
      <c r="GC22" s="162"/>
      <c r="GD22"/>
      <c r="GE22"/>
      <c r="GF22"/>
      <c r="GG22"/>
      <c r="GH22"/>
      <c r="GI22"/>
      <c r="GJ22" s="270"/>
      <c r="HD22" s="382"/>
    </row>
    <row r="23" spans="1:212" outlineLevel="1">
      <c r="A23" s="38">
        <v>41183</v>
      </c>
      <c r="B23" s="154">
        <v>0.98</v>
      </c>
      <c r="C23" s="24"/>
      <c r="D23" s="155">
        <v>1.01</v>
      </c>
      <c r="E23" s="155">
        <v>1.01</v>
      </c>
      <c r="F23" s="155">
        <v>1.01</v>
      </c>
      <c r="G23" s="155">
        <v>1.01</v>
      </c>
      <c r="H23" s="155">
        <v>1.01</v>
      </c>
      <c r="I23" s="155">
        <v>1.01</v>
      </c>
      <c r="J23" s="155">
        <v>1.01</v>
      </c>
      <c r="K23" s="155"/>
      <c r="L23" s="155"/>
      <c r="M23" s="155"/>
      <c r="N23" s="155"/>
      <c r="O23" s="155"/>
      <c r="P23" s="155"/>
      <c r="Q23" s="155"/>
      <c r="R23" s="155"/>
      <c r="S23" s="155"/>
      <c r="T23" s="155"/>
      <c r="U23" s="155"/>
      <c r="V23" s="155"/>
      <c r="W23" s="155"/>
      <c r="X23" s="156"/>
      <c r="Y23" s="24"/>
      <c r="Z23" s="24"/>
      <c r="AA23" s="24"/>
      <c r="AB23" s="24"/>
      <c r="AC23" s="24"/>
      <c r="AD23" s="24"/>
      <c r="AE23" s="24"/>
      <c r="AF23" s="24"/>
      <c r="AG23" s="24"/>
      <c r="AH23" s="24"/>
      <c r="AI23" s="24"/>
      <c r="AJ23" s="24"/>
      <c r="AK23" s="24"/>
      <c r="AL23" s="24"/>
      <c r="AS23" s="156"/>
      <c r="AT23" s="24"/>
      <c r="AU23" s="24"/>
      <c r="AV23" s="24"/>
      <c r="AW23" s="24"/>
      <c r="AX23" s="24"/>
      <c r="AY23" s="24"/>
      <c r="AZ23" s="24"/>
      <c r="BA23" s="24"/>
      <c r="BB23" s="24"/>
      <c r="BC23" s="24"/>
      <c r="BD23" s="24"/>
      <c r="BE23" s="24"/>
      <c r="BF23" s="24"/>
      <c r="BG23" s="24"/>
      <c r="BN23" s="156"/>
      <c r="BO23" s="24"/>
      <c r="BP23" s="24"/>
      <c r="BQ23" s="24"/>
      <c r="BR23" s="24"/>
      <c r="BS23" s="24"/>
      <c r="BT23" s="24"/>
      <c r="BU23" s="24"/>
      <c r="BV23" s="24"/>
      <c r="BW23" s="24"/>
      <c r="BX23" s="24"/>
      <c r="BY23" s="24"/>
      <c r="BZ23" s="24"/>
      <c r="CA23" s="24"/>
      <c r="CB23" s="24"/>
      <c r="CH23" s="382"/>
      <c r="DC23" s="382"/>
      <c r="DY23" s="157"/>
      <c r="DZ23" s="158"/>
      <c r="EA23" s="158"/>
      <c r="EB23" s="158"/>
      <c r="EC23" s="158"/>
      <c r="ED23" s="158"/>
      <c r="EE23" s="158"/>
      <c r="EF23" s="158"/>
      <c r="EG23" s="158"/>
      <c r="EH23" s="158"/>
      <c r="EI23" s="158"/>
      <c r="EJ23" s="158"/>
      <c r="EK23" s="158"/>
      <c r="EL23" s="158"/>
      <c r="EM23" s="158"/>
      <c r="ET23" s="157">
        <v>3.5000000000000003E-2</v>
      </c>
      <c r="EU23" s="158"/>
      <c r="EV23" s="158">
        <v>-3.7999999999999999E-2</v>
      </c>
      <c r="EW23" s="158"/>
      <c r="EX23" s="158">
        <v>0</v>
      </c>
      <c r="EY23" s="158">
        <v>0</v>
      </c>
      <c r="EZ23" s="158"/>
      <c r="FA23" s="158"/>
      <c r="FB23" s="160"/>
      <c r="FC23" s="160"/>
      <c r="FD23" s="160"/>
      <c r="FE23" s="160"/>
      <c r="FF23" s="160"/>
      <c r="FG23" s="160"/>
      <c r="FH23" s="160"/>
      <c r="FO23" s="161"/>
      <c r="FP23" s="162"/>
      <c r="FQ23" s="162"/>
      <c r="FR23" s="162"/>
      <c r="FS23" s="162"/>
      <c r="FT23" s="162"/>
      <c r="FU23" s="162"/>
      <c r="FV23" s="162"/>
      <c r="FW23" s="162"/>
      <c r="FX23" s="162"/>
      <c r="FY23" s="162"/>
      <c r="FZ23" s="162"/>
      <c r="GA23" s="162"/>
      <c r="GB23" s="162"/>
      <c r="GC23" s="162"/>
      <c r="GD23"/>
      <c r="GE23"/>
      <c r="GF23"/>
      <c r="GG23"/>
      <c r="GH23"/>
      <c r="GI23"/>
      <c r="GJ23" s="270"/>
      <c r="HD23" s="382"/>
    </row>
    <row r="24" spans="1:212" outlineLevel="1">
      <c r="A24" s="38">
        <v>41259</v>
      </c>
      <c r="B24" s="154">
        <v>0.93</v>
      </c>
      <c r="C24" s="24"/>
      <c r="D24" s="155">
        <v>0.97</v>
      </c>
      <c r="E24" s="155">
        <v>0.97</v>
      </c>
      <c r="F24" s="24"/>
      <c r="G24" s="24"/>
      <c r="H24" s="24"/>
      <c r="I24" s="24"/>
      <c r="J24" s="24"/>
      <c r="K24" s="24"/>
      <c r="L24" s="24"/>
      <c r="M24" s="24"/>
      <c r="N24" s="24"/>
      <c r="O24" s="24"/>
      <c r="P24" s="24"/>
      <c r="Q24" s="24"/>
      <c r="R24" s="24"/>
      <c r="S24" s="24"/>
      <c r="T24" s="24"/>
      <c r="U24" s="24"/>
      <c r="V24" s="24"/>
      <c r="W24" s="24"/>
      <c r="X24" s="156"/>
      <c r="Y24" s="24"/>
      <c r="Z24" s="24"/>
      <c r="AA24" s="24"/>
      <c r="AB24" s="24"/>
      <c r="AC24" s="24"/>
      <c r="AD24" s="24"/>
      <c r="AE24" s="24"/>
      <c r="AF24" s="24"/>
      <c r="AG24" s="24"/>
      <c r="AH24" s="24"/>
      <c r="AI24" s="24"/>
      <c r="AJ24" s="24"/>
      <c r="AK24" s="24"/>
      <c r="AL24" s="24"/>
      <c r="AS24" s="156"/>
      <c r="AT24" s="24"/>
      <c r="AU24" s="24"/>
      <c r="AV24" s="24"/>
      <c r="AW24" s="24"/>
      <c r="AX24" s="24"/>
      <c r="AY24" s="24"/>
      <c r="AZ24" s="24"/>
      <c r="BA24" s="24"/>
      <c r="BB24" s="24"/>
      <c r="BC24" s="24"/>
      <c r="BD24" s="24"/>
      <c r="BE24" s="24"/>
      <c r="BF24" s="24"/>
      <c r="BG24" s="24"/>
      <c r="BN24" s="156"/>
      <c r="BO24" s="24"/>
      <c r="BP24" s="24"/>
      <c r="BQ24" s="24"/>
      <c r="BR24" s="24"/>
      <c r="BS24" s="24"/>
      <c r="BT24" s="24"/>
      <c r="BU24" s="24"/>
      <c r="BV24" s="24"/>
      <c r="BW24" s="24"/>
      <c r="BX24" s="24"/>
      <c r="BY24" s="24"/>
      <c r="BZ24" s="24"/>
      <c r="CA24" s="24"/>
      <c r="CB24" s="24"/>
      <c r="CH24" s="382"/>
      <c r="DC24" s="382"/>
      <c r="DY24" s="157">
        <v>-5.5E-2</v>
      </c>
      <c r="DZ24" s="158"/>
      <c r="EA24" s="158"/>
      <c r="EB24" s="158"/>
      <c r="EC24" s="158"/>
      <c r="ED24" s="158"/>
      <c r="EE24" s="158"/>
      <c r="EF24" s="158"/>
      <c r="EG24" s="158"/>
      <c r="EH24" s="158"/>
      <c r="EI24" s="158"/>
      <c r="EJ24" s="158"/>
      <c r="EK24" s="158"/>
      <c r="EL24" s="158"/>
      <c r="EM24" s="158"/>
      <c r="ET24" s="157">
        <v>9.2999999999999999E-2</v>
      </c>
      <c r="EU24" s="158"/>
      <c r="EV24" s="158"/>
      <c r="EW24" s="158"/>
      <c r="EX24" s="158"/>
      <c r="EY24" s="158"/>
      <c r="EZ24" s="158"/>
      <c r="FA24" s="158"/>
      <c r="FB24" s="160"/>
      <c r="FC24" s="160"/>
      <c r="FD24" s="160"/>
      <c r="FE24" s="160"/>
      <c r="FF24" s="160"/>
      <c r="FG24" s="160"/>
      <c r="FH24" s="160"/>
      <c r="FO24" s="161"/>
      <c r="FP24" s="162"/>
      <c r="FQ24" s="162"/>
      <c r="FR24" s="162"/>
      <c r="FS24" s="162"/>
      <c r="FT24" s="162"/>
      <c r="FU24" s="162"/>
      <c r="FV24" s="162"/>
      <c r="FW24" s="162"/>
      <c r="FX24" s="162"/>
      <c r="FY24" s="162"/>
      <c r="FZ24" s="162"/>
      <c r="GA24" s="162"/>
      <c r="GB24" s="162"/>
      <c r="GC24" s="162"/>
      <c r="GD24"/>
      <c r="GE24"/>
      <c r="GF24"/>
      <c r="GG24"/>
      <c r="GH24"/>
      <c r="GI24"/>
      <c r="GJ24" s="270"/>
      <c r="HD24" s="382"/>
    </row>
    <row r="25" spans="1:212" outlineLevel="1">
      <c r="A25" s="38">
        <v>41395</v>
      </c>
      <c r="B25" s="154">
        <v>0.91</v>
      </c>
      <c r="C25" s="24"/>
      <c r="D25" s="155">
        <v>0.95</v>
      </c>
      <c r="E25" s="155">
        <v>0.95</v>
      </c>
      <c r="F25" s="155">
        <v>1</v>
      </c>
      <c r="G25" s="155">
        <v>1</v>
      </c>
      <c r="H25" s="24"/>
      <c r="I25" s="24"/>
      <c r="J25" s="24"/>
      <c r="K25" s="24"/>
      <c r="L25" s="24"/>
      <c r="M25" s="24"/>
      <c r="N25" s="24"/>
      <c r="O25" s="24"/>
      <c r="P25" s="24"/>
      <c r="Q25" s="24"/>
      <c r="R25" s="24"/>
      <c r="S25" s="24"/>
      <c r="T25" s="24"/>
      <c r="U25" s="24"/>
      <c r="V25" s="24"/>
      <c r="W25" s="24"/>
      <c r="X25" s="156"/>
      <c r="Y25" s="24"/>
      <c r="Z25" s="24"/>
      <c r="AA25" s="24"/>
      <c r="AB25" s="24"/>
      <c r="AC25" s="24"/>
      <c r="AD25" s="24"/>
      <c r="AE25" s="24"/>
      <c r="AF25" s="24"/>
      <c r="AG25" s="24"/>
      <c r="AH25" s="24"/>
      <c r="AI25" s="24"/>
      <c r="AJ25" s="24"/>
      <c r="AK25" s="24"/>
      <c r="AL25" s="24"/>
      <c r="AS25" s="156"/>
      <c r="AT25" s="24"/>
      <c r="AU25" s="24"/>
      <c r="AV25" s="24"/>
      <c r="AW25" s="24"/>
      <c r="AX25" s="24"/>
      <c r="AY25" s="24"/>
      <c r="AZ25" s="24"/>
      <c r="BA25" s="24"/>
      <c r="BB25" s="24"/>
      <c r="BC25" s="24"/>
      <c r="BD25" s="24"/>
      <c r="BE25" s="24"/>
      <c r="BF25" s="24"/>
      <c r="BG25" s="24"/>
      <c r="BN25" s="156"/>
      <c r="BO25" s="24"/>
      <c r="BP25" s="24"/>
      <c r="BQ25" s="24"/>
      <c r="BR25" s="24"/>
      <c r="BS25" s="24"/>
      <c r="BT25" s="24"/>
      <c r="BU25" s="24"/>
      <c r="BV25" s="24"/>
      <c r="BW25" s="24"/>
      <c r="BX25" s="24"/>
      <c r="BY25" s="24"/>
      <c r="BZ25" s="24"/>
      <c r="CA25" s="24"/>
      <c r="CB25" s="24"/>
      <c r="CH25" s="382"/>
      <c r="DC25" s="382"/>
      <c r="DY25" s="157"/>
      <c r="DZ25" s="158"/>
      <c r="EA25" s="158"/>
      <c r="EB25" s="158"/>
      <c r="EC25" s="158"/>
      <c r="ED25" s="158"/>
      <c r="EE25" s="158"/>
      <c r="EF25" s="158"/>
      <c r="EG25" s="158"/>
      <c r="EH25" s="158"/>
      <c r="EI25" s="158"/>
      <c r="EJ25" s="158"/>
      <c r="EK25" s="158"/>
      <c r="EL25" s="158"/>
      <c r="EM25" s="158"/>
      <c r="ET25" s="157">
        <v>0.06</v>
      </c>
      <c r="EU25" s="158"/>
      <c r="EV25" s="158">
        <v>0</v>
      </c>
      <c r="EW25" s="158"/>
      <c r="EX25" s="158"/>
      <c r="EY25" s="158"/>
      <c r="EZ25" s="158"/>
      <c r="FA25" s="158"/>
      <c r="FB25" s="160"/>
      <c r="FC25" s="160"/>
      <c r="FD25" s="160"/>
      <c r="FE25" s="160"/>
      <c r="FF25" s="160"/>
      <c r="FG25" s="160"/>
      <c r="FH25" s="160"/>
      <c r="FO25" s="161"/>
      <c r="FP25" s="162"/>
      <c r="FQ25" s="162"/>
      <c r="FR25" s="162"/>
      <c r="FS25" s="162"/>
      <c r="FT25" s="162"/>
      <c r="FU25" s="162"/>
      <c r="FV25" s="162"/>
      <c r="FW25" s="162"/>
      <c r="FX25" s="162"/>
      <c r="FY25" s="162"/>
      <c r="FZ25" s="162"/>
      <c r="GA25" s="162"/>
      <c r="GB25" s="162"/>
      <c r="GC25" s="162"/>
      <c r="GD25"/>
      <c r="GE25"/>
      <c r="GF25"/>
      <c r="GG25"/>
      <c r="GH25"/>
      <c r="GI25"/>
      <c r="GJ25" s="270"/>
      <c r="HD25" s="382"/>
    </row>
    <row r="26" spans="1:212" outlineLevel="1">
      <c r="A26" s="38">
        <v>41456</v>
      </c>
      <c r="B26" s="154">
        <v>0.95</v>
      </c>
      <c r="C26" s="24"/>
      <c r="D26" s="155">
        <v>0.98</v>
      </c>
      <c r="E26" s="155">
        <v>0.98</v>
      </c>
      <c r="F26" s="24"/>
      <c r="G26" s="24"/>
      <c r="H26" s="24"/>
      <c r="I26" s="24"/>
      <c r="J26" s="24"/>
      <c r="K26" s="24"/>
      <c r="L26" s="24"/>
      <c r="M26" s="24"/>
      <c r="N26" s="24"/>
      <c r="O26" s="24"/>
      <c r="P26" s="24"/>
      <c r="Q26" s="24"/>
      <c r="R26" s="24"/>
      <c r="S26" s="24"/>
      <c r="T26" s="24"/>
      <c r="U26" s="24"/>
      <c r="V26" s="24"/>
      <c r="W26" s="24"/>
      <c r="X26" s="156"/>
      <c r="Y26" s="24"/>
      <c r="Z26" s="24"/>
      <c r="AA26" s="24"/>
      <c r="AB26" s="24"/>
      <c r="AC26" s="24"/>
      <c r="AD26" s="24"/>
      <c r="AE26" s="24"/>
      <c r="AF26" s="24"/>
      <c r="AG26" s="24"/>
      <c r="AH26" s="24"/>
      <c r="AI26" s="24"/>
      <c r="AJ26" s="24"/>
      <c r="AK26" s="24"/>
      <c r="AL26" s="24"/>
      <c r="AS26" s="156"/>
      <c r="AT26" s="24"/>
      <c r="AU26" s="24"/>
      <c r="AV26" s="24"/>
      <c r="AW26" s="24"/>
      <c r="AX26" s="24"/>
      <c r="AY26" s="24"/>
      <c r="AZ26" s="24"/>
      <c r="BA26" s="24"/>
      <c r="BB26" s="24"/>
      <c r="BC26" s="24"/>
      <c r="BD26" s="24"/>
      <c r="BE26" s="24"/>
      <c r="BF26" s="24"/>
      <c r="BG26" s="24"/>
      <c r="BN26" s="156"/>
      <c r="BO26" s="24"/>
      <c r="BP26" s="24"/>
      <c r="BQ26" s="24"/>
      <c r="BR26" s="24"/>
      <c r="BS26" s="24"/>
      <c r="BT26" s="24"/>
      <c r="BU26" s="24"/>
      <c r="BV26" s="24"/>
      <c r="BW26" s="24"/>
      <c r="BX26" s="24"/>
      <c r="BY26" s="24"/>
      <c r="BZ26" s="24"/>
      <c r="CA26" s="24"/>
      <c r="CB26" s="24"/>
      <c r="CH26" s="382"/>
      <c r="DC26" s="382"/>
      <c r="DY26" s="157">
        <v>-2.5000000000000001E-2</v>
      </c>
      <c r="DZ26" s="158"/>
      <c r="EA26" s="158">
        <v>0.03</v>
      </c>
      <c r="EB26" s="158">
        <v>0</v>
      </c>
      <c r="EC26" s="158"/>
      <c r="ED26" s="158"/>
      <c r="EE26" s="158"/>
      <c r="EF26" s="158"/>
      <c r="EG26" s="158"/>
      <c r="EH26" s="158"/>
      <c r="EI26" s="158"/>
      <c r="EJ26" s="158"/>
      <c r="EK26" s="158"/>
      <c r="EL26" s="158"/>
      <c r="EM26" s="158"/>
      <c r="ET26" s="157">
        <v>0.09</v>
      </c>
      <c r="EU26" s="158"/>
      <c r="EV26" s="158"/>
      <c r="EW26" s="158"/>
      <c r="EX26" s="158"/>
      <c r="EY26" s="158"/>
      <c r="EZ26" s="158"/>
      <c r="FA26" s="158"/>
      <c r="FB26" s="160"/>
      <c r="FC26" s="160"/>
      <c r="FD26" s="160"/>
      <c r="FE26" s="160"/>
      <c r="FF26" s="160"/>
      <c r="FG26" s="160"/>
      <c r="FH26" s="160"/>
      <c r="FO26" s="161"/>
      <c r="FP26" s="162"/>
      <c r="FQ26" s="162"/>
      <c r="FR26" s="162"/>
      <c r="FS26" s="162"/>
      <c r="FT26" s="162"/>
      <c r="FU26" s="162"/>
      <c r="FV26" s="162"/>
      <c r="FW26" s="162"/>
      <c r="FX26" s="162"/>
      <c r="FY26" s="162"/>
      <c r="FZ26" s="162"/>
      <c r="GA26" s="162"/>
      <c r="GB26" s="162"/>
      <c r="GC26" s="162"/>
      <c r="GD26"/>
      <c r="GE26"/>
      <c r="GF26"/>
      <c r="GG26"/>
      <c r="GH26"/>
      <c r="GI26"/>
      <c r="GJ26" s="270"/>
      <c r="HD26" s="382"/>
    </row>
    <row r="27" spans="1:212" outlineLevel="1">
      <c r="A27" s="38">
        <v>41548</v>
      </c>
      <c r="B27" s="163" t="s">
        <v>264</v>
      </c>
      <c r="C27" s="24"/>
      <c r="D27" s="24"/>
      <c r="E27" s="24"/>
      <c r="F27" s="24"/>
      <c r="G27" s="24"/>
      <c r="H27" s="24"/>
      <c r="I27" s="24"/>
      <c r="J27" s="24"/>
      <c r="K27" s="24"/>
      <c r="L27" s="24"/>
      <c r="M27" s="24"/>
      <c r="N27" s="24"/>
      <c r="O27" s="24"/>
      <c r="P27" s="24"/>
      <c r="Q27" s="24"/>
      <c r="R27" s="24"/>
      <c r="S27" s="24"/>
      <c r="T27" s="24"/>
      <c r="U27" s="24"/>
      <c r="V27" s="24"/>
      <c r="W27" s="24"/>
      <c r="X27" s="164">
        <v>0.04</v>
      </c>
      <c r="Y27" s="165"/>
      <c r="Z27" s="165"/>
      <c r="AA27" s="165"/>
      <c r="AB27" s="165"/>
      <c r="AC27" s="165"/>
      <c r="AD27" s="165"/>
      <c r="AE27" s="165"/>
      <c r="AF27" s="165"/>
      <c r="AG27" s="165"/>
      <c r="AH27" s="165"/>
      <c r="AI27" s="165"/>
      <c r="AJ27" s="165"/>
      <c r="AK27" s="165"/>
      <c r="AL27" s="165"/>
      <c r="AS27" s="164"/>
      <c r="AT27" s="165"/>
      <c r="AU27" s="165"/>
      <c r="AV27" s="165"/>
      <c r="AW27" s="165"/>
      <c r="AX27" s="165"/>
      <c r="AY27" s="165"/>
      <c r="AZ27" s="165"/>
      <c r="BA27" s="165"/>
      <c r="BB27" s="165"/>
      <c r="BC27" s="165"/>
      <c r="BD27" s="165"/>
      <c r="BE27" s="165"/>
      <c r="BF27" s="165"/>
      <c r="BG27" s="165"/>
      <c r="BN27" s="164"/>
      <c r="BO27" s="165"/>
      <c r="BP27" s="165"/>
      <c r="BQ27" s="165"/>
      <c r="BR27" s="165"/>
      <c r="BS27" s="165"/>
      <c r="BT27" s="165"/>
      <c r="BU27" s="165"/>
      <c r="BV27" s="165"/>
      <c r="BW27" s="165"/>
      <c r="BX27" s="165"/>
      <c r="BY27" s="165"/>
      <c r="BZ27" s="165"/>
      <c r="CA27" s="165"/>
      <c r="CB27" s="165"/>
      <c r="CH27" s="382"/>
      <c r="DC27" s="382"/>
      <c r="DY27" s="157">
        <v>0.04</v>
      </c>
      <c r="DZ27" s="158"/>
      <c r="EA27" s="158">
        <v>0.06</v>
      </c>
      <c r="EB27" s="158"/>
      <c r="EC27" s="158"/>
      <c r="ED27" s="158"/>
      <c r="EE27" s="158"/>
      <c r="EF27" s="158"/>
      <c r="EG27" s="158"/>
      <c r="EH27" s="158"/>
      <c r="EI27" s="158"/>
      <c r="EJ27" s="158"/>
      <c r="EK27" s="158"/>
      <c r="EL27" s="158"/>
      <c r="EM27" s="158"/>
      <c r="ET27" s="157">
        <v>0.12</v>
      </c>
      <c r="EU27" s="158">
        <v>0.01</v>
      </c>
      <c r="EV27" s="158">
        <v>-0.03</v>
      </c>
      <c r="EW27" s="158"/>
      <c r="EX27" s="158"/>
      <c r="EY27" s="158"/>
      <c r="EZ27" s="158"/>
      <c r="FA27" s="158"/>
      <c r="FB27" s="158">
        <v>-0.04</v>
      </c>
      <c r="FC27" s="160"/>
      <c r="FD27" s="160"/>
      <c r="FE27" s="160"/>
      <c r="FF27" s="160"/>
      <c r="FG27" s="160"/>
      <c r="FH27" s="160"/>
      <c r="FO27" s="161"/>
      <c r="FP27" s="162"/>
      <c r="FQ27" s="162"/>
      <c r="FR27" s="162"/>
      <c r="FS27" s="162"/>
      <c r="FT27" s="162">
        <v>1.0999999999999999E-2</v>
      </c>
      <c r="FU27" s="162"/>
      <c r="FV27" s="162"/>
      <c r="FW27" s="166">
        <v>-1.7299999999999999E-2</v>
      </c>
      <c r="FX27" s="162"/>
      <c r="FY27" s="162"/>
      <c r="FZ27" s="162"/>
      <c r="GA27" s="162"/>
      <c r="GB27" s="162"/>
      <c r="GC27" s="162"/>
      <c r="GD27"/>
      <c r="GE27"/>
      <c r="GF27"/>
      <c r="GG27"/>
      <c r="GH27"/>
      <c r="GI27"/>
      <c r="GJ27" s="270"/>
      <c r="HD27" s="382"/>
    </row>
    <row r="28" spans="1:212" outlineLevel="1">
      <c r="A28" s="38">
        <v>41609</v>
      </c>
      <c r="B28" s="156" t="s">
        <v>265</v>
      </c>
      <c r="C28" s="24"/>
      <c r="D28" s="24" t="s">
        <v>266</v>
      </c>
      <c r="E28" s="24" t="s">
        <v>266</v>
      </c>
      <c r="F28" s="24"/>
      <c r="G28" s="24"/>
      <c r="H28" s="24"/>
      <c r="I28" s="24"/>
      <c r="J28" s="155">
        <v>1.1000000000000001</v>
      </c>
      <c r="K28" s="155"/>
      <c r="L28" s="155"/>
      <c r="M28" s="155"/>
      <c r="N28" s="155"/>
      <c r="O28" s="155"/>
      <c r="P28" s="155"/>
      <c r="Q28" s="155"/>
      <c r="R28" s="155"/>
      <c r="S28" s="155"/>
      <c r="T28" s="155"/>
      <c r="U28" s="155"/>
      <c r="V28" s="155"/>
      <c r="W28" s="155">
        <v>0.95</v>
      </c>
      <c r="X28" s="164">
        <v>-0.03</v>
      </c>
      <c r="Y28" s="165">
        <v>0.02</v>
      </c>
      <c r="Z28" s="165">
        <v>0.01</v>
      </c>
      <c r="AA28" s="165"/>
      <c r="AB28" s="165"/>
      <c r="AC28" s="165"/>
      <c r="AD28" s="165"/>
      <c r="AE28" s="165"/>
      <c r="AF28" s="165"/>
      <c r="AG28" s="165"/>
      <c r="AH28" s="165"/>
      <c r="AI28" s="165"/>
      <c r="AJ28" s="165"/>
      <c r="AK28" s="165"/>
      <c r="AL28" s="165"/>
      <c r="AS28" s="164"/>
      <c r="AT28" s="165"/>
      <c r="AU28" s="165"/>
      <c r="AV28" s="165"/>
      <c r="AW28" s="165"/>
      <c r="AX28" s="165"/>
      <c r="AY28" s="165"/>
      <c r="AZ28" s="165"/>
      <c r="BA28" s="165"/>
      <c r="BB28" s="165"/>
      <c r="BC28" s="165"/>
      <c r="BD28" s="165"/>
      <c r="BE28" s="165"/>
      <c r="BF28" s="165"/>
      <c r="BG28" s="165"/>
      <c r="BN28" s="164"/>
      <c r="BO28" s="165"/>
      <c r="BP28" s="165"/>
      <c r="BQ28" s="165"/>
      <c r="BR28" s="165"/>
      <c r="BS28" s="165"/>
      <c r="BT28" s="165"/>
      <c r="BU28" s="165"/>
      <c r="BV28" s="165"/>
      <c r="BW28" s="165"/>
      <c r="BX28" s="165"/>
      <c r="BY28" s="165"/>
      <c r="BZ28" s="165"/>
      <c r="CA28" s="165"/>
      <c r="CB28" s="165"/>
      <c r="CH28" s="382"/>
      <c r="DC28" s="382"/>
      <c r="DY28" s="157">
        <v>1.4999999999999999E-2</v>
      </c>
      <c r="DZ28" s="158"/>
      <c r="EA28" s="158">
        <v>7.0000000000000007E-2</v>
      </c>
      <c r="EB28" s="158">
        <v>2.5000000000000001E-2</v>
      </c>
      <c r="EC28" s="158"/>
      <c r="ED28" s="158"/>
      <c r="EE28" s="158"/>
      <c r="EF28" s="158"/>
      <c r="EG28" s="158"/>
      <c r="EH28" s="158"/>
      <c r="EI28" s="158"/>
      <c r="EJ28" s="158"/>
      <c r="EK28" s="158"/>
      <c r="EL28" s="158"/>
      <c r="EM28" s="158"/>
      <c r="ET28" s="157"/>
      <c r="EU28" s="158"/>
      <c r="EV28" s="158"/>
      <c r="EW28" s="158"/>
      <c r="EX28" s="158"/>
      <c r="EY28" s="158"/>
      <c r="EZ28" s="158"/>
      <c r="FA28" s="158"/>
      <c r="FB28" s="158"/>
      <c r="FC28" s="160"/>
      <c r="FD28" s="160"/>
      <c r="FE28" s="160"/>
      <c r="FF28" s="160"/>
      <c r="FG28" s="160"/>
      <c r="FH28" s="160"/>
      <c r="FO28" s="161"/>
      <c r="FP28" s="162"/>
      <c r="FQ28" s="162"/>
      <c r="FR28" s="162"/>
      <c r="FS28" s="162"/>
      <c r="FT28" s="162"/>
      <c r="FU28" s="162"/>
      <c r="FV28" s="162"/>
      <c r="FW28" s="162"/>
      <c r="FX28" s="162"/>
      <c r="FY28" s="162"/>
      <c r="FZ28" s="162"/>
      <c r="GA28" s="162"/>
      <c r="GB28" s="162"/>
      <c r="GC28" s="162"/>
      <c r="GD28"/>
      <c r="GE28"/>
      <c r="GF28"/>
      <c r="GG28"/>
      <c r="GH28"/>
      <c r="GI28"/>
      <c r="GJ28" s="270"/>
      <c r="HD28" s="382"/>
    </row>
    <row r="29" spans="1:212" outlineLevel="1">
      <c r="A29" s="38">
        <v>41640</v>
      </c>
      <c r="B29" s="154">
        <v>0.96</v>
      </c>
      <c r="C29" s="155">
        <v>1.05</v>
      </c>
      <c r="D29" s="155">
        <v>1.01</v>
      </c>
      <c r="E29" s="155">
        <v>1.01</v>
      </c>
      <c r="F29" s="155">
        <v>1.01</v>
      </c>
      <c r="G29" s="155">
        <v>1.01</v>
      </c>
      <c r="H29" s="155"/>
      <c r="I29" s="155"/>
      <c r="J29" s="155">
        <v>1.05</v>
      </c>
      <c r="K29" s="155"/>
      <c r="L29" s="155"/>
      <c r="M29" s="155"/>
      <c r="N29" s="155"/>
      <c r="O29" s="155"/>
      <c r="P29" s="155"/>
      <c r="Q29" s="155"/>
      <c r="R29" s="155"/>
      <c r="S29" s="155"/>
      <c r="T29" s="155"/>
      <c r="U29" s="155"/>
      <c r="V29" s="155"/>
      <c r="W29" s="155">
        <v>0.9</v>
      </c>
      <c r="X29" s="164">
        <v>-0.04</v>
      </c>
      <c r="Y29" s="165">
        <v>0.01</v>
      </c>
      <c r="Z29" s="165">
        <v>0.02</v>
      </c>
      <c r="AA29" s="165">
        <v>0</v>
      </c>
      <c r="AB29" s="165"/>
      <c r="AC29" s="165"/>
      <c r="AD29" s="165"/>
      <c r="AE29" s="165"/>
      <c r="AF29" s="165"/>
      <c r="AG29" s="165"/>
      <c r="AH29" s="165"/>
      <c r="AI29" s="165"/>
      <c r="AJ29" s="165"/>
      <c r="AK29" s="165"/>
      <c r="AL29" s="165"/>
      <c r="AS29" s="164"/>
      <c r="AT29" s="165"/>
      <c r="AU29" s="165"/>
      <c r="AV29" s="165"/>
      <c r="AW29" s="165"/>
      <c r="AX29" s="165"/>
      <c r="AY29" s="165"/>
      <c r="AZ29" s="165"/>
      <c r="BA29" s="165"/>
      <c r="BB29" s="165"/>
      <c r="BC29" s="165"/>
      <c r="BD29" s="165"/>
      <c r="BE29" s="165"/>
      <c r="BF29" s="165"/>
      <c r="BG29" s="165"/>
      <c r="BN29" s="164"/>
      <c r="BO29" s="165"/>
      <c r="BP29" s="165"/>
      <c r="BQ29" s="165"/>
      <c r="BR29" s="165"/>
      <c r="BS29" s="165"/>
      <c r="BT29" s="165"/>
      <c r="BU29" s="165"/>
      <c r="BV29" s="165"/>
      <c r="BW29" s="165"/>
      <c r="BX29" s="165"/>
      <c r="BY29" s="165"/>
      <c r="BZ29" s="165"/>
      <c r="CA29" s="165"/>
      <c r="CB29" s="165"/>
      <c r="CH29" s="382"/>
      <c r="DC29" s="382"/>
      <c r="DY29" s="167">
        <v>-6.5000000000000002E-2</v>
      </c>
      <c r="DZ29" s="168">
        <v>-0.05</v>
      </c>
      <c r="EA29" s="168">
        <v>0.09</v>
      </c>
      <c r="EB29" s="168">
        <v>0.05</v>
      </c>
      <c r="EC29" s="168"/>
      <c r="ED29" s="168"/>
      <c r="EE29" s="168"/>
      <c r="EF29" s="168"/>
      <c r="EG29" s="168"/>
      <c r="EH29" s="168"/>
      <c r="EI29" s="168"/>
      <c r="EJ29" s="168"/>
      <c r="EK29" s="168"/>
      <c r="EL29" s="168"/>
      <c r="EM29" s="168"/>
      <c r="ET29" s="167">
        <v>0.08</v>
      </c>
      <c r="EU29" s="168">
        <v>0</v>
      </c>
      <c r="EV29" s="168">
        <v>2.5000000000000001E-2</v>
      </c>
      <c r="EW29" s="168">
        <v>0.02</v>
      </c>
      <c r="EX29" s="168"/>
      <c r="EY29" s="168"/>
      <c r="EZ29" s="168"/>
      <c r="FA29" s="168">
        <v>0.02</v>
      </c>
      <c r="FB29" s="168"/>
      <c r="FC29" s="160"/>
      <c r="FD29" s="160"/>
      <c r="FE29" s="160"/>
      <c r="FF29" s="160"/>
      <c r="FG29" s="160"/>
      <c r="FH29" s="160"/>
      <c r="FO29" s="161"/>
      <c r="FP29" s="162"/>
      <c r="FQ29" s="162"/>
      <c r="FR29" s="162"/>
      <c r="FS29" s="162"/>
      <c r="FT29" s="162"/>
      <c r="FU29" s="162"/>
      <c r="FV29" s="162"/>
      <c r="FW29" s="162"/>
      <c r="FX29" s="162"/>
      <c r="FY29" s="162">
        <v>-7.6999999999999999E-2</v>
      </c>
      <c r="FZ29" s="162">
        <v>3.5999999999999997E-2</v>
      </c>
      <c r="GA29" s="162"/>
      <c r="GB29" s="162"/>
      <c r="GC29" s="162"/>
      <c r="GD29"/>
      <c r="GE29"/>
      <c r="GF29"/>
      <c r="GG29"/>
      <c r="GH29"/>
      <c r="GI29"/>
      <c r="GJ29" s="270"/>
      <c r="HD29" s="382"/>
    </row>
    <row r="30" spans="1:212" outlineLevel="1">
      <c r="A30" s="38">
        <v>41671</v>
      </c>
      <c r="B30" s="154">
        <v>0.94</v>
      </c>
      <c r="C30" s="155">
        <v>1.01</v>
      </c>
      <c r="D30" s="155">
        <v>0.98</v>
      </c>
      <c r="E30" s="155">
        <v>0.98</v>
      </c>
      <c r="F30" s="155"/>
      <c r="G30" s="155"/>
      <c r="H30" s="155"/>
      <c r="I30" s="155"/>
      <c r="J30" s="155"/>
      <c r="K30" s="155"/>
      <c r="L30" s="155"/>
      <c r="M30" s="155"/>
      <c r="N30" s="155"/>
      <c r="O30" s="155"/>
      <c r="P30" s="155"/>
      <c r="Q30" s="155"/>
      <c r="R30" s="155"/>
      <c r="S30" s="155"/>
      <c r="T30" s="155"/>
      <c r="U30" s="155"/>
      <c r="V30" s="155"/>
      <c r="W30" s="155"/>
      <c r="X30" s="164"/>
      <c r="Y30" s="165"/>
      <c r="Z30" s="165">
        <v>7.0000000000000001E-3</v>
      </c>
      <c r="AA30" s="165"/>
      <c r="AB30" s="165"/>
      <c r="AC30" s="165"/>
      <c r="AD30" s="165"/>
      <c r="AE30" s="165"/>
      <c r="AF30" s="165"/>
      <c r="AG30" s="165"/>
      <c r="AH30" s="165"/>
      <c r="AI30" s="165"/>
      <c r="AJ30" s="165"/>
      <c r="AK30" s="165"/>
      <c r="AL30" s="165"/>
      <c r="AS30" s="164"/>
      <c r="AT30" s="165"/>
      <c r="AU30" s="165"/>
      <c r="AV30" s="165"/>
      <c r="AW30" s="165"/>
      <c r="AX30" s="165"/>
      <c r="AY30" s="165"/>
      <c r="AZ30" s="165"/>
      <c r="BA30" s="165"/>
      <c r="BB30" s="165"/>
      <c r="BC30" s="165"/>
      <c r="BD30" s="165"/>
      <c r="BE30" s="165"/>
      <c r="BF30" s="165"/>
      <c r="BG30" s="165"/>
      <c r="BN30" s="164"/>
      <c r="BO30" s="165"/>
      <c r="BP30" s="165"/>
      <c r="BQ30" s="165"/>
      <c r="BR30" s="165"/>
      <c r="BS30" s="165"/>
      <c r="BT30" s="165"/>
      <c r="BU30" s="165"/>
      <c r="BV30" s="165"/>
      <c r="BW30" s="165"/>
      <c r="BX30" s="165"/>
      <c r="BY30" s="165"/>
      <c r="BZ30" s="165"/>
      <c r="CA30" s="165"/>
      <c r="CB30" s="165"/>
      <c r="CH30" s="382"/>
      <c r="DC30" s="382"/>
      <c r="DY30" s="167"/>
      <c r="DZ30" s="168"/>
      <c r="EA30" s="168"/>
      <c r="EB30" s="168"/>
      <c r="EC30" s="168"/>
      <c r="ED30" s="168"/>
      <c r="EE30" s="168"/>
      <c r="EF30" s="168"/>
      <c r="EG30" s="168"/>
      <c r="EH30" s="168"/>
      <c r="EI30" s="168"/>
      <c r="EJ30" s="168"/>
      <c r="EK30" s="168"/>
      <c r="EL30" s="168"/>
      <c r="EM30" s="168"/>
      <c r="ET30" s="167"/>
      <c r="EU30" s="168"/>
      <c r="EV30" s="168"/>
      <c r="EW30" s="168">
        <v>3.2000000000000001E-2</v>
      </c>
      <c r="EX30" s="168"/>
      <c r="EY30" s="168"/>
      <c r="EZ30" s="168">
        <v>-5.0999999999999997E-2</v>
      </c>
      <c r="FA30" s="168"/>
      <c r="FB30" s="168"/>
      <c r="FC30" s="160"/>
      <c r="FD30" s="160"/>
      <c r="FE30" s="160"/>
      <c r="FF30" s="160"/>
      <c r="FG30" s="160"/>
      <c r="FH30" s="160"/>
      <c r="FO30" s="161"/>
      <c r="FP30" s="162"/>
      <c r="FQ30" s="162"/>
      <c r="FR30" s="162"/>
      <c r="FS30" s="162"/>
      <c r="FT30" s="162"/>
      <c r="FU30" s="162"/>
      <c r="FV30" s="162"/>
      <c r="FW30" s="162"/>
      <c r="FX30" s="162"/>
      <c r="FY30" s="162"/>
      <c r="FZ30" s="162"/>
      <c r="GA30" s="162"/>
      <c r="GB30" s="162"/>
      <c r="GC30" s="162"/>
      <c r="GD30"/>
      <c r="GE30"/>
      <c r="GF30"/>
      <c r="GG30"/>
      <c r="GH30"/>
      <c r="GI30"/>
      <c r="GJ30" s="270"/>
      <c r="HD30" s="382"/>
    </row>
    <row r="31" spans="1:212">
      <c r="A31" s="38">
        <v>41699</v>
      </c>
      <c r="B31" s="154"/>
      <c r="C31" s="155"/>
      <c r="D31" s="155">
        <v>0.99</v>
      </c>
      <c r="E31" s="155">
        <v>0.99</v>
      </c>
      <c r="F31" s="155"/>
      <c r="G31" s="155"/>
      <c r="H31" s="155"/>
      <c r="I31" s="155"/>
      <c r="J31" s="155"/>
      <c r="K31" s="155"/>
      <c r="L31" s="155"/>
      <c r="M31" s="155"/>
      <c r="N31" s="155"/>
      <c r="O31" s="155"/>
      <c r="P31" s="155"/>
      <c r="Q31" s="155"/>
      <c r="R31" s="155"/>
      <c r="S31" s="155"/>
      <c r="T31" s="155"/>
      <c r="U31" s="155"/>
      <c r="V31" s="155"/>
      <c r="W31" s="155"/>
      <c r="X31" s="164">
        <v>-2E-3</v>
      </c>
      <c r="Y31" s="165">
        <v>2E-3</v>
      </c>
      <c r="Z31" s="165">
        <v>1.2E-2</v>
      </c>
      <c r="AA31" s="165">
        <v>6.2E-2</v>
      </c>
      <c r="AB31" s="165"/>
      <c r="AC31" s="165"/>
      <c r="AD31" s="165"/>
      <c r="AE31" s="165"/>
      <c r="AF31" s="165"/>
      <c r="AG31" s="165"/>
      <c r="AH31" s="165"/>
      <c r="AI31" s="165"/>
      <c r="AJ31" s="165"/>
      <c r="AK31" s="165"/>
      <c r="AL31" s="165"/>
      <c r="AS31" s="164"/>
      <c r="AT31" s="165"/>
      <c r="AU31" s="165"/>
      <c r="AV31" s="165"/>
      <c r="AW31" s="165"/>
      <c r="AX31" s="165"/>
      <c r="AY31" s="165"/>
      <c r="AZ31" s="165"/>
      <c r="BA31" s="165"/>
      <c r="BB31" s="165"/>
      <c r="BC31" s="165"/>
      <c r="BD31" s="165"/>
      <c r="BE31" s="165"/>
      <c r="BF31" s="165"/>
      <c r="BG31" s="165"/>
      <c r="BN31" s="164"/>
      <c r="BO31" s="165"/>
      <c r="BP31" s="165"/>
      <c r="BQ31" s="165"/>
      <c r="BR31" s="165"/>
      <c r="BS31" s="165"/>
      <c r="BT31" s="165"/>
      <c r="BU31" s="165"/>
      <c r="BV31" s="165"/>
      <c r="BW31" s="165"/>
      <c r="BX31" s="165"/>
      <c r="BY31" s="165"/>
      <c r="BZ31" s="165"/>
      <c r="CA31" s="165"/>
      <c r="CB31" s="165"/>
      <c r="CH31" s="382"/>
      <c r="DC31" s="382"/>
      <c r="DY31" s="167">
        <v>-8.5000000000000006E-2</v>
      </c>
      <c r="DZ31" s="168"/>
      <c r="EA31" s="168">
        <v>0.06</v>
      </c>
      <c r="EB31" s="168"/>
      <c r="EC31" s="168"/>
      <c r="ED31" s="168"/>
      <c r="EE31" s="168"/>
      <c r="EF31" s="168"/>
      <c r="EG31" s="168"/>
      <c r="EH31" s="168"/>
      <c r="EI31" s="168"/>
      <c r="EJ31" s="168"/>
      <c r="EK31" s="168"/>
      <c r="EL31" s="168"/>
      <c r="EM31" s="168"/>
      <c r="ET31" s="167">
        <v>0.1</v>
      </c>
      <c r="EU31" s="168"/>
      <c r="EV31" s="168"/>
      <c r="EW31" s="168">
        <v>0.02</v>
      </c>
      <c r="EX31" s="168"/>
      <c r="EY31" s="168"/>
      <c r="EZ31" s="168"/>
      <c r="FA31" s="168"/>
      <c r="FB31" s="168"/>
      <c r="FC31" s="160"/>
      <c r="FD31" s="160"/>
      <c r="FE31" s="160"/>
      <c r="FF31" s="160"/>
      <c r="FG31" s="160"/>
      <c r="FH31" s="160"/>
      <c r="FI31" s="160"/>
      <c r="FJ31" s="160"/>
      <c r="FK31" s="160"/>
      <c r="FL31" s="160"/>
      <c r="FM31" s="160"/>
      <c r="FN31" s="160"/>
      <c r="FO31" s="169"/>
      <c r="FP31" s="166"/>
      <c r="FQ31" s="166"/>
      <c r="FR31" s="166"/>
      <c r="FS31" s="166"/>
      <c r="FT31" s="166"/>
      <c r="FU31" s="166"/>
      <c r="FV31" s="166"/>
      <c r="FW31" s="166"/>
      <c r="FX31" s="166">
        <v>2.3E-2</v>
      </c>
      <c r="FY31" s="166"/>
      <c r="FZ31" s="166"/>
      <c r="GA31" s="1051"/>
      <c r="GB31" s="1051"/>
      <c r="GC31" s="1051"/>
      <c r="GD31" s="432"/>
      <c r="GE31" s="432"/>
      <c r="GF31" s="432"/>
      <c r="GG31" s="432"/>
      <c r="GH31" s="432"/>
      <c r="GI31" s="432"/>
      <c r="GJ31" s="431"/>
      <c r="GK31" s="432"/>
      <c r="GL31" s="432"/>
      <c r="GM31" s="432"/>
      <c r="GN31" s="432"/>
      <c r="GO31" s="432"/>
      <c r="GP31" s="432"/>
      <c r="GQ31" s="432"/>
      <c r="GR31" s="432"/>
      <c r="GS31" s="432"/>
      <c r="GT31" s="432"/>
      <c r="GU31" s="432"/>
      <c r="GV31" s="432"/>
      <c r="GW31" s="432"/>
      <c r="GX31" s="432"/>
      <c r="GY31" s="432"/>
      <c r="GZ31" s="432"/>
      <c r="HA31" s="432"/>
      <c r="HB31" s="432"/>
      <c r="HC31" s="432"/>
      <c r="HD31" s="441"/>
    </row>
    <row r="32" spans="1:212">
      <c r="A32" s="38">
        <v>41730</v>
      </c>
      <c r="B32" s="154"/>
      <c r="C32" s="155"/>
      <c r="D32" s="155"/>
      <c r="E32" s="155"/>
      <c r="F32" s="155">
        <v>1.1000000000000001</v>
      </c>
      <c r="G32" s="155">
        <v>1.1000000000000001</v>
      </c>
      <c r="H32" s="155">
        <v>1.1000000000000001</v>
      </c>
      <c r="I32" s="155">
        <v>1.1000000000000001</v>
      </c>
      <c r="J32" s="155">
        <v>1.1000000000000001</v>
      </c>
      <c r="K32" s="155"/>
      <c r="L32" s="155"/>
      <c r="M32" s="155"/>
      <c r="N32" s="155"/>
      <c r="O32" s="155"/>
      <c r="P32" s="155"/>
      <c r="Q32" s="155"/>
      <c r="R32" s="155"/>
      <c r="S32" s="155"/>
      <c r="T32" s="155"/>
      <c r="U32" s="155"/>
      <c r="V32" s="155"/>
      <c r="W32" s="155"/>
      <c r="X32" s="164"/>
      <c r="Y32" s="165"/>
      <c r="Z32" s="165"/>
      <c r="AA32" s="155"/>
      <c r="AB32" s="165"/>
      <c r="AC32" s="165"/>
      <c r="AD32" s="165"/>
      <c r="AE32" s="165"/>
      <c r="AF32" s="165"/>
      <c r="AG32" s="165"/>
      <c r="AH32" s="165"/>
      <c r="AI32" s="165"/>
      <c r="AJ32" s="165"/>
      <c r="AK32" s="165"/>
      <c r="AL32" s="165"/>
      <c r="AS32" s="164"/>
      <c r="AT32" s="165"/>
      <c r="AU32" s="165"/>
      <c r="AV32" s="155"/>
      <c r="AW32" s="155"/>
      <c r="AX32" s="155"/>
      <c r="AY32" s="155"/>
      <c r="AZ32" s="155"/>
      <c r="BA32" s="155"/>
      <c r="BB32" s="155"/>
      <c r="BC32" s="155"/>
      <c r="BD32" s="155"/>
      <c r="BE32" s="155"/>
      <c r="BF32" s="155"/>
      <c r="BG32" s="155"/>
      <c r="BN32" s="154"/>
      <c r="BO32" s="155"/>
      <c r="BP32" s="155"/>
      <c r="BQ32" s="155"/>
      <c r="BR32" s="155"/>
      <c r="BS32" s="155"/>
      <c r="BT32" s="155"/>
      <c r="BU32" s="155"/>
      <c r="BV32" s="155"/>
      <c r="BW32" s="155"/>
      <c r="BX32" s="155"/>
      <c r="BY32" s="155"/>
      <c r="BZ32" s="155"/>
      <c r="CA32" s="155"/>
      <c r="CB32" s="155"/>
      <c r="CH32" s="382"/>
      <c r="DC32" s="382"/>
      <c r="DY32" s="167"/>
      <c r="DZ32" s="168"/>
      <c r="EA32" s="168"/>
      <c r="EB32" s="168"/>
      <c r="EC32" s="168"/>
      <c r="ED32" s="168"/>
      <c r="EE32" s="168"/>
      <c r="EF32" s="168"/>
      <c r="EG32" s="168"/>
      <c r="EH32" s="168"/>
      <c r="EI32" s="168"/>
      <c r="EJ32" s="168"/>
      <c r="EK32" s="168"/>
      <c r="EL32" s="168"/>
      <c r="EM32" s="168"/>
      <c r="ET32" s="167"/>
      <c r="EU32" s="168"/>
      <c r="EV32" s="168"/>
      <c r="EW32" s="168"/>
      <c r="EX32" s="168"/>
      <c r="EY32" s="168"/>
      <c r="EZ32" s="168">
        <v>0</v>
      </c>
      <c r="FA32" s="168"/>
      <c r="FB32" s="168"/>
      <c r="FC32" s="160"/>
      <c r="FD32" s="160"/>
      <c r="FE32" s="160"/>
      <c r="FF32" s="160"/>
      <c r="FG32" s="160"/>
      <c r="FH32" s="160"/>
      <c r="FI32" s="160"/>
      <c r="FJ32" s="160"/>
      <c r="FK32" s="160"/>
      <c r="FL32" s="160"/>
      <c r="FM32" s="160"/>
      <c r="FN32" s="160"/>
      <c r="FO32" s="169"/>
      <c r="FP32" s="166"/>
      <c r="FQ32" s="166"/>
      <c r="FR32" s="166"/>
      <c r="FS32" s="166">
        <v>3.0000000000000001E-3</v>
      </c>
      <c r="FT32" s="166"/>
      <c r="FU32" s="166">
        <v>-5.1499999999999997E-2</v>
      </c>
      <c r="FV32" s="166"/>
      <c r="FW32" s="166"/>
      <c r="FX32" s="166"/>
      <c r="FY32" s="166"/>
      <c r="FZ32" s="166"/>
      <c r="GA32" s="1051"/>
      <c r="GB32" s="1051"/>
      <c r="GC32" s="1051"/>
      <c r="GD32" s="432"/>
      <c r="GE32" s="432"/>
      <c r="GF32" s="432"/>
      <c r="GG32" s="432"/>
      <c r="GH32" s="432"/>
      <c r="GI32" s="432"/>
      <c r="GJ32" s="431"/>
      <c r="GK32" s="432"/>
      <c r="GL32" s="432"/>
      <c r="GM32" s="432"/>
      <c r="GN32" s="432"/>
      <c r="GO32" s="432"/>
      <c r="GP32" s="432"/>
      <c r="GQ32" s="432"/>
      <c r="GR32" s="432"/>
      <c r="GS32" s="432"/>
      <c r="GT32" s="432"/>
      <c r="GU32" s="432"/>
      <c r="GV32" s="432"/>
      <c r="GW32" s="432"/>
      <c r="GX32" s="432"/>
      <c r="GY32" s="432"/>
      <c r="GZ32" s="432"/>
      <c r="HA32" s="432"/>
      <c r="HB32" s="432"/>
      <c r="HC32" s="432"/>
      <c r="HD32" s="441"/>
    </row>
    <row r="33" spans="1:212">
      <c r="A33" s="38">
        <v>41760</v>
      </c>
      <c r="B33" s="154">
        <v>0.99</v>
      </c>
      <c r="C33" s="155"/>
      <c r="D33" s="155"/>
      <c r="E33" s="155"/>
      <c r="F33" s="155"/>
      <c r="G33" s="155"/>
      <c r="H33" s="155"/>
      <c r="I33" s="155"/>
      <c r="J33" s="155"/>
      <c r="K33" s="155"/>
      <c r="L33" s="155"/>
      <c r="M33" s="155"/>
      <c r="N33" s="155"/>
      <c r="O33" s="155"/>
      <c r="P33" s="155"/>
      <c r="Q33" s="155"/>
      <c r="R33" s="155"/>
      <c r="S33" s="155"/>
      <c r="T33" s="155"/>
      <c r="U33" s="155"/>
      <c r="V33" s="155"/>
      <c r="W33" s="155"/>
      <c r="X33" s="164"/>
      <c r="Y33" s="165"/>
      <c r="Z33" s="165"/>
      <c r="AA33" s="165"/>
      <c r="AB33" s="165"/>
      <c r="AC33" s="165"/>
      <c r="AD33" s="165"/>
      <c r="AE33" s="165"/>
      <c r="AF33" s="165"/>
      <c r="AG33" s="165"/>
      <c r="AH33" s="165"/>
      <c r="AI33" s="165"/>
      <c r="AJ33" s="165"/>
      <c r="AK33" s="165"/>
      <c r="AL33" s="165"/>
      <c r="AS33" s="164"/>
      <c r="AT33" s="165"/>
      <c r="AU33" s="165"/>
      <c r="AV33" s="165"/>
      <c r="AW33" s="165"/>
      <c r="AX33" s="165"/>
      <c r="AY33" s="165"/>
      <c r="AZ33" s="165"/>
      <c r="BA33" s="165"/>
      <c r="BB33" s="165"/>
      <c r="BC33" s="165"/>
      <c r="BD33" s="165"/>
      <c r="BE33" s="165"/>
      <c r="BF33" s="165"/>
      <c r="BG33" s="165"/>
      <c r="BN33" s="164"/>
      <c r="BO33" s="165"/>
      <c r="BP33" s="165"/>
      <c r="BQ33" s="165"/>
      <c r="BR33" s="165"/>
      <c r="BS33" s="165"/>
      <c r="BT33" s="165"/>
      <c r="BU33" s="165"/>
      <c r="BV33" s="165"/>
      <c r="BW33" s="165"/>
      <c r="BX33" s="165"/>
      <c r="BY33" s="165"/>
      <c r="BZ33" s="165"/>
      <c r="CA33" s="165"/>
      <c r="CB33" s="165"/>
      <c r="CH33" s="382"/>
      <c r="DC33" s="382"/>
      <c r="DY33" s="167"/>
      <c r="DZ33" s="168"/>
      <c r="EA33" s="168"/>
      <c r="EB33" s="168"/>
      <c r="EC33" s="168"/>
      <c r="ED33" s="168"/>
      <c r="EE33" s="168"/>
      <c r="EF33" s="168"/>
      <c r="EG33" s="168"/>
      <c r="EH33" s="168"/>
      <c r="EI33" s="168"/>
      <c r="EJ33" s="168"/>
      <c r="EK33" s="168"/>
      <c r="EL33" s="168"/>
      <c r="EM33" s="168"/>
      <c r="ET33" s="167"/>
      <c r="EU33" s="168"/>
      <c r="EV33" s="168"/>
      <c r="EW33" s="168"/>
      <c r="EX33" s="168"/>
      <c r="EY33" s="168"/>
      <c r="EZ33" s="168"/>
      <c r="FA33" s="168"/>
      <c r="FB33" s="168"/>
      <c r="FC33" s="168"/>
      <c r="FD33" s="168"/>
      <c r="FE33" s="168"/>
      <c r="FF33" s="160"/>
      <c r="FG33" s="160"/>
      <c r="FH33" s="160"/>
      <c r="FI33" s="271"/>
      <c r="FJ33" s="271"/>
      <c r="FK33" s="271"/>
      <c r="FL33" s="271"/>
      <c r="FM33" s="271"/>
      <c r="FN33" s="271"/>
      <c r="FO33" s="169"/>
      <c r="FP33" s="166"/>
      <c r="FQ33" s="166"/>
      <c r="FR33" s="166"/>
      <c r="FS33" s="166"/>
      <c r="FT33" s="166"/>
      <c r="FU33" s="166"/>
      <c r="FV33" s="166"/>
      <c r="FW33" s="166"/>
      <c r="FX33" s="166"/>
      <c r="FY33" s="166"/>
      <c r="FZ33" s="166"/>
      <c r="GA33" s="1051"/>
      <c r="GB33" s="1051"/>
      <c r="GC33" s="1051"/>
      <c r="GD33" s="432"/>
      <c r="GE33" s="432"/>
      <c r="GF33" s="432"/>
      <c r="GG33" s="432"/>
      <c r="GH33" s="432"/>
      <c r="GI33" s="432"/>
      <c r="GJ33" s="431"/>
      <c r="GK33" s="432"/>
      <c r="GL33" s="432"/>
      <c r="GM33" s="432"/>
      <c r="GN33" s="432"/>
      <c r="GO33" s="432"/>
      <c r="GP33" s="432"/>
      <c r="GQ33" s="432"/>
      <c r="GR33" s="432"/>
      <c r="GS33" s="432"/>
      <c r="GT33" s="432"/>
      <c r="GU33" s="432"/>
      <c r="GV33" s="432"/>
      <c r="GW33" s="432"/>
      <c r="GX33" s="432"/>
      <c r="GY33" s="432"/>
      <c r="GZ33" s="432"/>
      <c r="HA33" s="432"/>
      <c r="HB33" s="432"/>
      <c r="HC33" s="432"/>
      <c r="HD33" s="441"/>
    </row>
    <row r="34" spans="1:212">
      <c r="A34" s="38">
        <v>41791</v>
      </c>
      <c r="B34" s="154"/>
      <c r="C34" s="155"/>
      <c r="D34" s="155"/>
      <c r="E34" s="155"/>
      <c r="F34" s="155"/>
      <c r="G34" s="155"/>
      <c r="H34" s="155"/>
      <c r="I34" s="155"/>
      <c r="J34" s="155"/>
      <c r="K34" s="155">
        <v>1.1000000000000001</v>
      </c>
      <c r="L34" s="155">
        <v>1.1000000000000001</v>
      </c>
      <c r="M34" s="155">
        <v>1.1000000000000001</v>
      </c>
      <c r="N34" s="155"/>
      <c r="O34" s="155"/>
      <c r="P34" s="155"/>
      <c r="Q34" s="155"/>
      <c r="R34" s="155"/>
      <c r="S34" s="155"/>
      <c r="T34" s="155"/>
      <c r="U34" s="155"/>
      <c r="V34" s="155"/>
      <c r="W34" s="155"/>
      <c r="X34" s="164"/>
      <c r="Y34" s="165"/>
      <c r="Z34" s="165"/>
      <c r="AA34" s="165"/>
      <c r="AB34" s="165"/>
      <c r="AC34" s="165"/>
      <c r="AD34" s="165"/>
      <c r="AE34" s="165"/>
      <c r="AF34" s="165"/>
      <c r="AG34" s="165"/>
      <c r="AH34" s="165"/>
      <c r="AI34" s="165"/>
      <c r="AJ34" s="165"/>
      <c r="AK34" s="165"/>
      <c r="AL34" s="165"/>
      <c r="AS34" s="167"/>
      <c r="AT34" s="168"/>
      <c r="AU34" s="168"/>
      <c r="AV34" s="168"/>
      <c r="AW34" s="168"/>
      <c r="AX34" s="168"/>
      <c r="AY34" s="168"/>
      <c r="AZ34" s="168"/>
      <c r="BA34" s="168"/>
      <c r="BB34" s="168"/>
      <c r="BC34" s="168"/>
      <c r="BD34" s="168"/>
      <c r="BE34" s="168"/>
      <c r="BF34" s="168"/>
      <c r="BG34" s="168"/>
      <c r="BN34" s="167"/>
      <c r="BO34" s="168"/>
      <c r="BP34" s="168"/>
      <c r="BQ34" s="168"/>
      <c r="BR34" s="168"/>
      <c r="BS34" s="168"/>
      <c r="BT34" s="168"/>
      <c r="BU34" s="168"/>
      <c r="BV34" s="168"/>
      <c r="BW34" s="168"/>
      <c r="BX34" s="168"/>
      <c r="BY34" s="168"/>
      <c r="BZ34" s="168"/>
      <c r="CA34" s="168"/>
      <c r="CB34" s="168"/>
      <c r="CH34" s="382"/>
      <c r="DC34" s="382"/>
      <c r="DY34" s="167"/>
      <c r="DZ34" s="168"/>
      <c r="EA34" s="168"/>
      <c r="EB34" s="168"/>
      <c r="EC34" s="168"/>
      <c r="ED34" s="168"/>
      <c r="EE34" s="168"/>
      <c r="EF34" s="168"/>
      <c r="EG34" s="168"/>
      <c r="EH34" s="168"/>
      <c r="EI34" s="168"/>
      <c r="EJ34" s="168"/>
      <c r="EK34" s="168"/>
      <c r="EL34" s="168"/>
      <c r="EM34" s="168"/>
      <c r="ET34" s="167"/>
      <c r="EU34" s="168"/>
      <c r="EV34" s="168"/>
      <c r="EW34" s="168"/>
      <c r="EX34" s="168"/>
      <c r="EY34" s="168"/>
      <c r="EZ34" s="168"/>
      <c r="FA34" s="168"/>
      <c r="FB34" s="168"/>
      <c r="FC34" s="168">
        <v>-0.02</v>
      </c>
      <c r="FD34" s="168">
        <v>0</v>
      </c>
      <c r="FE34" s="168">
        <v>-0.02</v>
      </c>
      <c r="FF34" s="160"/>
      <c r="FG34" s="160"/>
      <c r="FH34" s="160"/>
      <c r="FI34" s="271"/>
      <c r="FJ34" s="271"/>
      <c r="FK34" s="271"/>
      <c r="FL34" s="271"/>
      <c r="FM34" s="271"/>
      <c r="FN34" s="271"/>
      <c r="FO34" s="169"/>
      <c r="FP34" s="166"/>
      <c r="FQ34" s="166"/>
      <c r="FR34" s="166"/>
      <c r="FS34" s="166"/>
      <c r="FT34" s="166"/>
      <c r="FU34" s="166"/>
      <c r="FV34" s="166">
        <v>1E-3</v>
      </c>
      <c r="FW34" s="166"/>
      <c r="FX34" s="166"/>
      <c r="FY34" s="166"/>
      <c r="FZ34" s="166"/>
      <c r="GA34" s="1051"/>
      <c r="GB34" s="1051"/>
      <c r="GC34" s="1051"/>
      <c r="GD34" s="432"/>
      <c r="GE34" s="432"/>
      <c r="GF34" s="432"/>
      <c r="GG34" s="432"/>
      <c r="GH34" s="432"/>
      <c r="GI34" s="432"/>
      <c r="GJ34" s="431"/>
      <c r="GK34" s="432"/>
      <c r="GL34" s="432"/>
      <c r="GM34" s="432"/>
      <c r="GN34" s="432"/>
      <c r="GO34" s="432"/>
      <c r="GP34" s="432"/>
      <c r="GQ34" s="432"/>
      <c r="GR34" s="432"/>
      <c r="GS34" s="432"/>
      <c r="GT34" s="432"/>
      <c r="GU34" s="432"/>
      <c r="GV34" s="432"/>
      <c r="GW34" s="432"/>
      <c r="GX34" s="432"/>
      <c r="GY34" s="432"/>
      <c r="GZ34" s="432"/>
      <c r="HA34" s="432"/>
      <c r="HB34" s="432"/>
      <c r="HC34" s="432"/>
      <c r="HD34" s="441"/>
    </row>
    <row r="35" spans="1:212">
      <c r="A35" s="38">
        <v>41821</v>
      </c>
      <c r="B35" s="154"/>
      <c r="C35" s="155"/>
      <c r="D35" s="155"/>
      <c r="E35" s="155"/>
      <c r="F35" s="155"/>
      <c r="G35" s="155"/>
      <c r="H35" s="155"/>
      <c r="I35" s="155"/>
      <c r="J35" s="155"/>
      <c r="K35" s="155"/>
      <c r="L35" s="155"/>
      <c r="M35" s="155"/>
      <c r="N35" s="155"/>
      <c r="O35" s="155"/>
      <c r="P35" s="155"/>
      <c r="Q35" s="155"/>
      <c r="R35" s="155"/>
      <c r="S35" s="155"/>
      <c r="T35" s="155"/>
      <c r="U35" s="155"/>
      <c r="V35" s="155"/>
      <c r="W35" s="155"/>
      <c r="X35" s="164">
        <v>-1.5E-3</v>
      </c>
      <c r="Y35" s="165">
        <v>-2E-3</v>
      </c>
      <c r="Z35" s="165">
        <v>2.8000000000000001E-2</v>
      </c>
      <c r="AA35" s="165">
        <v>3.4000000000000002E-2</v>
      </c>
      <c r="AB35" s="165">
        <v>1.4E-2</v>
      </c>
      <c r="AC35" s="165">
        <v>-7.3999999999999996E-2</v>
      </c>
      <c r="AD35" s="165">
        <v>0.05</v>
      </c>
      <c r="AE35" s="170">
        <v>-0.03</v>
      </c>
      <c r="AF35" s="170">
        <v>0.02</v>
      </c>
      <c r="AG35" s="24"/>
      <c r="AH35" s="24"/>
      <c r="AI35" s="170"/>
      <c r="AJ35" s="24"/>
      <c r="AK35" s="24"/>
      <c r="AL35" s="24"/>
      <c r="AS35" s="164"/>
      <c r="AT35" s="165"/>
      <c r="AU35" s="165"/>
      <c r="AV35" s="165"/>
      <c r="AW35" s="165"/>
      <c r="AX35" s="165"/>
      <c r="AY35" s="165"/>
      <c r="AZ35" s="165"/>
      <c r="BA35" s="165"/>
      <c r="BB35" s="165"/>
      <c r="BC35" s="165"/>
      <c r="BD35" s="165"/>
      <c r="BE35" s="165"/>
      <c r="BF35" s="165"/>
      <c r="BG35" s="165"/>
      <c r="BN35" s="164"/>
      <c r="BO35" s="165"/>
      <c r="BP35" s="165"/>
      <c r="BQ35" s="165"/>
      <c r="BR35" s="165"/>
      <c r="BS35" s="165"/>
      <c r="BT35" s="165"/>
      <c r="BU35" s="165"/>
      <c r="BV35" s="165"/>
      <c r="BW35" s="165"/>
      <c r="BX35" s="165"/>
      <c r="BY35" s="165"/>
      <c r="BZ35" s="165"/>
      <c r="CA35" s="165"/>
      <c r="CB35" s="165"/>
      <c r="CH35" s="382"/>
      <c r="DC35" s="382"/>
      <c r="DY35" s="167">
        <v>-5.5E-2</v>
      </c>
      <c r="DZ35" s="168"/>
      <c r="EA35" s="168">
        <v>0.09</v>
      </c>
      <c r="EB35" s="168">
        <v>0.03</v>
      </c>
      <c r="EC35" s="168"/>
      <c r="ED35" s="168"/>
      <c r="EE35" s="168"/>
      <c r="EF35" s="168"/>
      <c r="EG35" s="168"/>
      <c r="EH35" s="168"/>
      <c r="EI35" s="168"/>
      <c r="EJ35" s="168"/>
      <c r="EK35" s="168"/>
      <c r="EL35" s="168"/>
      <c r="EM35" s="168"/>
      <c r="ET35" s="167">
        <v>0.05</v>
      </c>
      <c r="EU35" s="168"/>
      <c r="EV35" s="168"/>
      <c r="EW35" s="168"/>
      <c r="EX35" s="168"/>
      <c r="EY35" s="168">
        <v>-7.3999999999999996E-2</v>
      </c>
      <c r="EZ35" s="168">
        <v>0.05</v>
      </c>
      <c r="FA35" s="168">
        <v>-0.03</v>
      </c>
      <c r="FB35" s="168">
        <v>-0.02</v>
      </c>
      <c r="FC35" s="168"/>
      <c r="FD35" s="168"/>
      <c r="FE35" s="168"/>
      <c r="FF35" s="160"/>
      <c r="FG35" s="160"/>
      <c r="FH35" s="160"/>
      <c r="FI35" s="271"/>
      <c r="FJ35" s="271"/>
      <c r="FK35" s="271"/>
      <c r="FL35" s="271"/>
      <c r="FM35" s="271"/>
      <c r="FN35" s="271"/>
      <c r="FO35" s="169"/>
      <c r="FP35" s="166"/>
      <c r="FQ35" s="166"/>
      <c r="FR35" s="166"/>
      <c r="FS35" s="166"/>
      <c r="FT35" s="166"/>
      <c r="FU35" s="166"/>
      <c r="FV35" s="166"/>
      <c r="FW35" s="166"/>
      <c r="FX35" s="166"/>
      <c r="FY35" s="166"/>
      <c r="FZ35" s="166"/>
      <c r="GA35" s="1051"/>
      <c r="GB35" s="1051"/>
      <c r="GC35" s="1051"/>
      <c r="GD35" s="432"/>
      <c r="GE35" s="432"/>
      <c r="GF35" s="432"/>
      <c r="GG35" s="432"/>
      <c r="GH35" s="432"/>
      <c r="GI35" s="432"/>
      <c r="GJ35" s="431"/>
      <c r="GK35" s="432"/>
      <c r="GL35" s="432"/>
      <c r="GM35" s="432"/>
      <c r="GN35" s="432"/>
      <c r="GO35" s="432"/>
      <c r="GP35" s="432"/>
      <c r="GQ35" s="432"/>
      <c r="GR35" s="432"/>
      <c r="GS35" s="432"/>
      <c r="GT35" s="432"/>
      <c r="GU35" s="432"/>
      <c r="GV35" s="432"/>
      <c r="GW35" s="432"/>
      <c r="GX35" s="432"/>
      <c r="GY35" s="432"/>
      <c r="GZ35" s="432"/>
      <c r="HA35" s="432"/>
      <c r="HB35" s="432"/>
      <c r="HC35" s="432"/>
      <c r="HD35" s="441"/>
    </row>
    <row r="36" spans="1:212">
      <c r="A36" s="38">
        <v>41852</v>
      </c>
      <c r="B36" s="154">
        <v>1.04</v>
      </c>
      <c r="C36" s="155">
        <v>1.05</v>
      </c>
      <c r="D36" s="155">
        <v>1.05</v>
      </c>
      <c r="E36" s="155">
        <v>1.04</v>
      </c>
      <c r="F36" s="155"/>
      <c r="G36" s="155"/>
      <c r="H36" s="155"/>
      <c r="I36" s="155"/>
      <c r="J36" s="155"/>
      <c r="K36" s="155"/>
      <c r="L36" s="155"/>
      <c r="M36" s="155"/>
      <c r="N36" s="155"/>
      <c r="O36" s="155"/>
      <c r="P36" s="155"/>
      <c r="Q36" s="155"/>
      <c r="R36" s="155"/>
      <c r="S36" s="155"/>
      <c r="T36" s="155"/>
      <c r="U36" s="155"/>
      <c r="V36" s="155"/>
      <c r="W36" s="155"/>
      <c r="X36" s="164"/>
      <c r="Y36" s="165"/>
      <c r="Z36" s="165"/>
      <c r="AA36" s="165"/>
      <c r="AB36" s="165"/>
      <c r="AC36" s="165"/>
      <c r="AD36" s="165"/>
      <c r="AE36" s="170"/>
      <c r="AF36" s="170"/>
      <c r="AG36" s="24"/>
      <c r="AH36" s="24"/>
      <c r="AI36" s="170"/>
      <c r="AJ36" s="24"/>
      <c r="AK36" s="24"/>
      <c r="AL36" s="24"/>
      <c r="AS36" s="164"/>
      <c r="AT36" s="165"/>
      <c r="AU36" s="165"/>
      <c r="AV36" s="165"/>
      <c r="AW36" s="165"/>
      <c r="AX36" s="165"/>
      <c r="AY36" s="165"/>
      <c r="AZ36" s="165"/>
      <c r="BA36" s="165"/>
      <c r="BB36" s="165"/>
      <c r="BC36" s="165"/>
      <c r="BD36" s="165"/>
      <c r="BE36" s="165"/>
      <c r="BF36" s="165"/>
      <c r="BG36" s="165"/>
      <c r="BN36" s="164"/>
      <c r="BO36" s="165"/>
      <c r="BP36" s="165"/>
      <c r="BQ36" s="165"/>
      <c r="BR36" s="165"/>
      <c r="BS36" s="165"/>
      <c r="BT36" s="165"/>
      <c r="BU36" s="165"/>
      <c r="BV36" s="165"/>
      <c r="BW36" s="165"/>
      <c r="BX36" s="165"/>
      <c r="BY36" s="165"/>
      <c r="BZ36" s="165"/>
      <c r="CA36" s="165"/>
      <c r="CB36" s="165"/>
      <c r="CH36" s="382"/>
      <c r="DC36" s="382"/>
      <c r="DY36" s="167"/>
      <c r="DZ36" s="168"/>
      <c r="EA36" s="168"/>
      <c r="EB36" s="168"/>
      <c r="EC36" s="168"/>
      <c r="ED36" s="168"/>
      <c r="EE36" s="168"/>
      <c r="EF36" s="168"/>
      <c r="EG36" s="168"/>
      <c r="EH36" s="168"/>
      <c r="EI36" s="168"/>
      <c r="EJ36" s="168"/>
      <c r="EK36" s="168"/>
      <c r="EL36" s="168"/>
      <c r="EM36" s="168"/>
      <c r="ET36" s="167"/>
      <c r="EU36" s="168"/>
      <c r="EV36" s="168"/>
      <c r="EW36" s="168"/>
      <c r="EX36" s="168"/>
      <c r="EY36" s="168"/>
      <c r="EZ36" s="168"/>
      <c r="FA36" s="168"/>
      <c r="FB36" s="168"/>
      <c r="FC36" s="168"/>
      <c r="FD36" s="168"/>
      <c r="FE36" s="168"/>
      <c r="FF36" s="160"/>
      <c r="FG36" s="160"/>
      <c r="FH36" s="160"/>
      <c r="FI36" s="271"/>
      <c r="FJ36" s="271"/>
      <c r="FK36" s="271"/>
      <c r="FL36" s="271"/>
      <c r="FM36" s="271"/>
      <c r="FN36" s="271"/>
      <c r="FO36" s="169"/>
      <c r="FP36" s="166"/>
      <c r="FQ36" s="166"/>
      <c r="FR36" s="166"/>
      <c r="FS36" s="166"/>
      <c r="FT36" s="166"/>
      <c r="FU36" s="166"/>
      <c r="FV36" s="166"/>
      <c r="FW36" s="166"/>
      <c r="FX36" s="166"/>
      <c r="FY36" s="166"/>
      <c r="FZ36" s="166"/>
      <c r="GA36" s="1051"/>
      <c r="GB36" s="1051"/>
      <c r="GC36" s="1051"/>
      <c r="GD36" s="432"/>
      <c r="GE36" s="432"/>
      <c r="GF36" s="432"/>
      <c r="GG36" s="432"/>
      <c r="GH36" s="432"/>
      <c r="GI36" s="432"/>
      <c r="GJ36" s="431"/>
      <c r="GK36" s="432"/>
      <c r="GL36" s="432"/>
      <c r="GM36" s="432"/>
      <c r="GN36" s="432"/>
      <c r="GO36" s="432"/>
      <c r="GP36" s="432"/>
      <c r="GQ36" s="432"/>
      <c r="GR36" s="432"/>
      <c r="GS36" s="432"/>
      <c r="GT36" s="432"/>
      <c r="GU36" s="432"/>
      <c r="GV36" s="432"/>
      <c r="GW36" s="432"/>
      <c r="GX36" s="432"/>
      <c r="GY36" s="432"/>
      <c r="GZ36" s="432"/>
      <c r="HA36" s="432"/>
      <c r="HB36" s="432"/>
      <c r="HC36" s="432"/>
      <c r="HD36" s="441"/>
    </row>
    <row r="37" spans="1:212">
      <c r="A37" s="38">
        <v>41883</v>
      </c>
      <c r="B37" s="154"/>
      <c r="C37" s="155"/>
      <c r="D37" s="155"/>
      <c r="E37" s="155"/>
      <c r="F37" s="155"/>
      <c r="G37" s="155"/>
      <c r="H37" s="155"/>
      <c r="I37" s="155"/>
      <c r="J37" s="155"/>
      <c r="K37" s="155"/>
      <c r="L37" s="155"/>
      <c r="M37" s="155"/>
      <c r="N37" s="155"/>
      <c r="O37" s="155"/>
      <c r="P37" s="155"/>
      <c r="Q37" s="155"/>
      <c r="R37" s="155"/>
      <c r="S37" s="155"/>
      <c r="T37" s="155"/>
      <c r="U37" s="155"/>
      <c r="V37" s="155"/>
      <c r="W37" s="155"/>
      <c r="X37" s="164"/>
      <c r="Y37" s="165"/>
      <c r="Z37" s="165"/>
      <c r="AA37" s="165"/>
      <c r="AB37" s="165"/>
      <c r="AC37" s="165">
        <v>7.3999999999999996E-2</v>
      </c>
      <c r="AD37" s="165"/>
      <c r="AE37" s="170"/>
      <c r="AF37" s="170"/>
      <c r="AG37" s="24"/>
      <c r="AH37" s="24"/>
      <c r="AI37" s="170"/>
      <c r="AJ37" s="24"/>
      <c r="AK37" s="24"/>
      <c r="AL37" s="24"/>
      <c r="AS37" s="167">
        <f t="array" ref="AS37">PRODUCT(1+X27:X37)-1</f>
        <v>-3.4938662656000097E-2</v>
      </c>
      <c r="AT37" s="165"/>
      <c r="AU37" s="165"/>
      <c r="AV37" s="165"/>
      <c r="AW37" s="165"/>
      <c r="AX37" s="165"/>
      <c r="AY37" s="165"/>
      <c r="AZ37" s="165"/>
      <c r="BA37" s="165"/>
      <c r="BB37" s="165"/>
      <c r="BC37" s="165"/>
      <c r="BD37" s="165"/>
      <c r="BE37" s="165"/>
      <c r="BF37" s="165"/>
      <c r="BG37" s="165"/>
      <c r="BN37" s="164"/>
      <c r="BO37" s="165"/>
      <c r="BP37" s="165"/>
      <c r="BQ37" s="165"/>
      <c r="BR37" s="165"/>
      <c r="BS37" s="165"/>
      <c r="BT37" s="165"/>
      <c r="BU37" s="165"/>
      <c r="BV37" s="165"/>
      <c r="BW37" s="165"/>
      <c r="BX37" s="165"/>
      <c r="BY37" s="165"/>
      <c r="BZ37" s="165"/>
      <c r="CA37" s="165"/>
      <c r="CB37" s="165"/>
      <c r="CH37" s="382"/>
      <c r="DC37" s="382"/>
      <c r="DY37" s="167"/>
      <c r="DZ37" s="168"/>
      <c r="EA37" s="168"/>
      <c r="EB37" s="168"/>
      <c r="EC37" s="168"/>
      <c r="ED37" s="168"/>
      <c r="EE37" s="168"/>
      <c r="EF37" s="168"/>
      <c r="EG37" s="168"/>
      <c r="EH37" s="168"/>
      <c r="EI37" s="168"/>
      <c r="EJ37" s="168"/>
      <c r="EK37" s="168"/>
      <c r="EL37" s="168"/>
      <c r="EM37" s="168"/>
      <c r="ET37" s="167"/>
      <c r="EU37" s="168"/>
      <c r="EV37" s="168"/>
      <c r="EW37" s="168"/>
      <c r="EX37" s="168"/>
      <c r="EY37" s="168">
        <v>0</v>
      </c>
      <c r="EZ37" s="168"/>
      <c r="FA37" s="168"/>
      <c r="FB37" s="168"/>
      <c r="FC37" s="168"/>
      <c r="FD37" s="168"/>
      <c r="FE37" s="168"/>
      <c r="FF37" s="160"/>
      <c r="FG37" s="160"/>
      <c r="FH37" s="160"/>
      <c r="FI37" s="271"/>
      <c r="FJ37" s="271"/>
      <c r="FK37" s="271"/>
      <c r="FL37" s="271"/>
      <c r="FM37" s="271"/>
      <c r="FN37" s="271"/>
      <c r="FO37" s="169"/>
      <c r="FP37" s="166"/>
      <c r="FQ37" s="166"/>
      <c r="FR37" s="166"/>
      <c r="FS37" s="166"/>
      <c r="FT37" s="166">
        <v>-7.3999999999999996E-2</v>
      </c>
      <c r="FU37" s="166"/>
      <c r="FV37" s="166"/>
      <c r="FW37" s="166"/>
      <c r="FX37" s="166"/>
      <c r="FY37" s="166"/>
      <c r="FZ37" s="166"/>
      <c r="GA37" s="1051"/>
      <c r="GB37" s="1051"/>
      <c r="GC37" s="1051"/>
      <c r="GD37" s="432"/>
      <c r="GE37" s="432"/>
      <c r="GF37" s="432"/>
      <c r="GG37" s="432"/>
      <c r="GH37" s="432"/>
      <c r="GI37" s="432"/>
      <c r="GJ37" s="431"/>
      <c r="GK37" s="432"/>
      <c r="GL37" s="432"/>
      <c r="GM37" s="432"/>
      <c r="GN37" s="432"/>
      <c r="GO37" s="432"/>
      <c r="GP37" s="432"/>
      <c r="GQ37" s="432"/>
      <c r="GR37" s="432"/>
      <c r="GS37" s="432"/>
      <c r="GT37" s="432"/>
      <c r="GU37" s="432"/>
      <c r="GV37" s="432"/>
      <c r="GW37" s="432"/>
      <c r="GX37" s="432"/>
      <c r="GY37" s="432"/>
      <c r="GZ37" s="432"/>
      <c r="HA37" s="432"/>
      <c r="HB37" s="432"/>
      <c r="HC37" s="432"/>
      <c r="HD37" s="441"/>
    </row>
    <row r="38" spans="1:212">
      <c r="A38" s="38">
        <v>41913</v>
      </c>
      <c r="B38" s="154"/>
      <c r="C38" s="155"/>
      <c r="D38" s="155"/>
      <c r="E38" s="155"/>
      <c r="F38" s="155"/>
      <c r="G38" s="155"/>
      <c r="H38" s="155"/>
      <c r="I38" s="155"/>
      <c r="J38" s="155"/>
      <c r="K38" s="155"/>
      <c r="L38" s="155"/>
      <c r="M38" s="155"/>
      <c r="N38" s="155"/>
      <c r="O38" s="155"/>
      <c r="P38" s="155"/>
      <c r="Q38" s="155"/>
      <c r="R38" s="155"/>
      <c r="S38" s="155"/>
      <c r="T38" s="155"/>
      <c r="U38" s="155"/>
      <c r="V38" s="155"/>
      <c r="W38" s="155"/>
      <c r="X38" s="164">
        <v>-3.4000000000000002E-2</v>
      </c>
      <c r="Y38" s="165">
        <v>1.84E-2</v>
      </c>
      <c r="Z38" s="165">
        <v>1.35E-2</v>
      </c>
      <c r="AA38" s="165">
        <v>4.5999999999999999E-2</v>
      </c>
      <c r="AB38" s="165">
        <v>-5.8500000000000003E-2</v>
      </c>
      <c r="AC38" s="165">
        <v>3.0000000000000001E-3</v>
      </c>
      <c r="AD38" s="165">
        <v>2.63E-2</v>
      </c>
      <c r="AE38" s="170"/>
      <c r="AF38" s="170"/>
      <c r="AG38" s="24"/>
      <c r="AH38" s="24"/>
      <c r="AI38" s="170"/>
      <c r="AJ38" s="24"/>
      <c r="AK38" s="24"/>
      <c r="AL38" s="24"/>
      <c r="AS38" s="167">
        <f t="array" ref="AS38">PRODUCT(1+X28:X38)-1</f>
        <v>-0.10360648858240018</v>
      </c>
      <c r="AT38" s="168">
        <f t="array" ref="AT38">PRODUCT(1+Y28:Y38)-1</f>
        <v>4.9151483377279925E-2</v>
      </c>
      <c r="AU38" s="168">
        <f t="array" ref="AU38">PRODUCT(1+Z28:Z38)-1</f>
        <v>9.3826387984510262E-2</v>
      </c>
      <c r="AV38" s="168">
        <f t="array" ref="AV38">PRODUCT(1+AA28:AA38)-1</f>
        <v>0.14862096800000013</v>
      </c>
      <c r="AW38" s="168"/>
      <c r="AX38" s="168"/>
      <c r="AY38" s="168"/>
      <c r="AZ38" s="168"/>
      <c r="BA38" s="168"/>
      <c r="BB38" s="168"/>
      <c r="BC38" s="168"/>
      <c r="BD38" s="168"/>
      <c r="BE38" s="168"/>
      <c r="BF38" s="168"/>
      <c r="BG38" s="168"/>
      <c r="BN38" s="167"/>
      <c r="BO38" s="168"/>
      <c r="BP38" s="168"/>
      <c r="BQ38" s="168"/>
      <c r="BR38" s="168"/>
      <c r="BS38" s="168"/>
      <c r="BT38" s="168"/>
      <c r="BU38" s="168"/>
      <c r="BV38" s="168"/>
      <c r="BW38" s="168"/>
      <c r="BX38" s="168"/>
      <c r="BY38" s="168"/>
      <c r="BZ38" s="168"/>
      <c r="CA38" s="168"/>
      <c r="CB38" s="168"/>
      <c r="CH38" s="382"/>
      <c r="DC38" s="382"/>
      <c r="DY38" s="167">
        <v>-1.4999999999999999E-2</v>
      </c>
      <c r="DZ38" s="168">
        <v>4.0000000000000001E-3</v>
      </c>
      <c r="EA38" s="168">
        <v>0.02</v>
      </c>
      <c r="EB38" s="168">
        <v>0</v>
      </c>
      <c r="EC38" s="168"/>
      <c r="ED38" s="168"/>
      <c r="EE38" s="168"/>
      <c r="EF38" s="168"/>
      <c r="EG38" s="168"/>
      <c r="EH38" s="168"/>
      <c r="EI38" s="168"/>
      <c r="EJ38" s="168"/>
      <c r="EK38" s="168"/>
      <c r="EL38" s="168"/>
      <c r="EM38" s="168"/>
      <c r="ET38" s="167">
        <v>0</v>
      </c>
      <c r="EU38" s="168">
        <v>0</v>
      </c>
      <c r="EV38" s="168">
        <v>0.05</v>
      </c>
      <c r="EW38" s="168">
        <v>0.05</v>
      </c>
      <c r="EX38" s="168"/>
      <c r="EY38" s="168"/>
      <c r="EZ38" s="168"/>
      <c r="FA38" s="168">
        <v>0</v>
      </c>
      <c r="FB38" s="168">
        <v>0</v>
      </c>
      <c r="FC38" s="168"/>
      <c r="FD38" s="168"/>
      <c r="FE38" s="168"/>
      <c r="FF38" s="160"/>
      <c r="FG38" s="160"/>
      <c r="FH38" s="160"/>
      <c r="FI38" s="271"/>
      <c r="FJ38" s="271"/>
      <c r="FK38" s="271"/>
      <c r="FL38" s="271"/>
      <c r="FM38" s="271"/>
      <c r="FN38" s="271"/>
      <c r="FO38" s="161"/>
      <c r="FP38" s="162"/>
      <c r="FQ38" s="162"/>
      <c r="FR38" s="162"/>
      <c r="FS38" s="162"/>
      <c r="FT38" s="162"/>
      <c r="FU38" s="162"/>
      <c r="FV38" s="162"/>
      <c r="FW38" s="162">
        <v>3.1899999999999998E-2</v>
      </c>
      <c r="FX38" s="162"/>
      <c r="FY38" s="162"/>
      <c r="FZ38" s="162"/>
      <c r="GA38" s="1051"/>
      <c r="GB38" s="1051"/>
      <c r="GC38" s="1051"/>
      <c r="GD38" s="432"/>
      <c r="GE38" s="432"/>
      <c r="GF38" s="432"/>
      <c r="GG38" s="432"/>
      <c r="GH38" s="432"/>
      <c r="GI38" s="432"/>
      <c r="GJ38" s="431"/>
      <c r="GK38" s="432"/>
      <c r="GL38" s="432"/>
      <c r="GM38" s="432"/>
      <c r="GN38" s="432"/>
      <c r="GO38" s="432"/>
      <c r="GP38" s="432"/>
      <c r="GQ38" s="432"/>
      <c r="GR38" s="432"/>
      <c r="GS38" s="432"/>
      <c r="GT38" s="432"/>
      <c r="GU38" s="432"/>
      <c r="GV38" s="432"/>
      <c r="GW38" s="432"/>
      <c r="GX38" s="432"/>
      <c r="GY38" s="432"/>
      <c r="GZ38" s="432"/>
      <c r="HA38" s="432"/>
      <c r="HB38" s="432"/>
      <c r="HC38" s="432"/>
      <c r="HD38" s="441"/>
    </row>
    <row r="39" spans="1:212">
      <c r="A39" s="38">
        <v>42005</v>
      </c>
      <c r="B39" s="154"/>
      <c r="C39" s="155"/>
      <c r="D39" s="155"/>
      <c r="E39" s="155"/>
      <c r="F39" s="155"/>
      <c r="G39" s="155"/>
      <c r="H39" s="155"/>
      <c r="I39" s="155"/>
      <c r="J39" s="155"/>
      <c r="K39" s="155"/>
      <c r="L39" s="155"/>
      <c r="M39" s="155"/>
      <c r="N39" s="155"/>
      <c r="O39" s="155"/>
      <c r="P39" s="155"/>
      <c r="Q39" s="155"/>
      <c r="R39" s="155"/>
      <c r="S39" s="155"/>
      <c r="T39" s="155"/>
      <c r="U39" s="155"/>
      <c r="V39" s="155"/>
      <c r="W39" s="155"/>
      <c r="X39" s="164">
        <v>0</v>
      </c>
      <c r="Y39" s="165">
        <v>-0.02</v>
      </c>
      <c r="Z39" s="165">
        <v>0</v>
      </c>
      <c r="AA39" s="170" t="s">
        <v>267</v>
      </c>
      <c r="AB39" s="165">
        <v>-7.0000000000000001E-3</v>
      </c>
      <c r="AC39" s="165">
        <v>-2.4E-2</v>
      </c>
      <c r="AD39" s="165">
        <v>-2.7E-2</v>
      </c>
      <c r="AE39" s="170">
        <v>-2.5999999999999999E-2</v>
      </c>
      <c r="AF39" s="170">
        <v>8.0000000000000002E-3</v>
      </c>
      <c r="AG39" s="170" t="s">
        <v>268</v>
      </c>
      <c r="AH39" s="170" t="s">
        <v>269</v>
      </c>
      <c r="AI39" s="170"/>
      <c r="AJ39" s="170"/>
      <c r="AK39" s="170"/>
      <c r="AL39" s="170"/>
      <c r="AS39" s="167">
        <f t="array" ref="AS39">PRODUCT(1+X30:X39)-1</f>
        <v>-3.7378102000000024E-2</v>
      </c>
      <c r="AT39" s="168">
        <f t="array" ref="AT39">PRODUCT(1+Y30:Y39)-1</f>
        <v>-1.971992128000033E-3</v>
      </c>
      <c r="AU39" s="168">
        <f t="array" ref="AU39">PRODUCT(1+Z30:Z39)-1</f>
        <v>6.1761199752000007E-2</v>
      </c>
      <c r="AV39" s="168"/>
      <c r="AW39" s="168"/>
      <c r="AX39" s="168"/>
      <c r="AY39" s="168"/>
      <c r="AZ39" s="168"/>
      <c r="BA39" s="168"/>
      <c r="BB39" s="168"/>
      <c r="BC39" s="168"/>
      <c r="BD39" s="168"/>
      <c r="BE39" s="168"/>
      <c r="BF39" s="168"/>
      <c r="BG39" s="168"/>
      <c r="BN39" s="167"/>
      <c r="BO39" s="168"/>
      <c r="BP39" s="168"/>
      <c r="BQ39" s="168"/>
      <c r="BR39" s="168"/>
      <c r="BS39" s="168"/>
      <c r="BT39" s="168"/>
      <c r="BU39" s="168"/>
      <c r="BV39" s="168"/>
      <c r="BW39" s="168"/>
      <c r="BX39" s="168"/>
      <c r="BY39" s="168"/>
      <c r="BZ39" s="168"/>
      <c r="CA39" s="168"/>
      <c r="CB39" s="168"/>
      <c r="CH39" s="382"/>
      <c r="DC39" s="382"/>
      <c r="DY39" s="167"/>
      <c r="DZ39" s="168">
        <v>-4.0000000000000001E-3</v>
      </c>
      <c r="EA39" s="168">
        <v>2.7E-2</v>
      </c>
      <c r="EB39" s="168"/>
      <c r="EC39" s="168"/>
      <c r="ED39" s="168"/>
      <c r="EE39" s="168"/>
      <c r="EF39" s="168"/>
      <c r="EG39" s="168"/>
      <c r="EH39" s="168"/>
      <c r="EI39" s="168"/>
      <c r="EJ39" s="168"/>
      <c r="EK39" s="168"/>
      <c r="EL39" s="168"/>
      <c r="EM39" s="168"/>
      <c r="ET39" s="167">
        <v>-5.5E-2</v>
      </c>
      <c r="EU39" s="168">
        <v>0.03</v>
      </c>
      <c r="EV39" s="168">
        <v>0.1</v>
      </c>
      <c r="EW39" s="168"/>
      <c r="EX39" s="168"/>
      <c r="EY39" s="168"/>
      <c r="EZ39" s="168"/>
      <c r="FA39" s="168">
        <v>-0.02</v>
      </c>
      <c r="FB39" s="168"/>
      <c r="FC39" s="168">
        <v>-0.03</v>
      </c>
      <c r="FD39" s="168">
        <v>0.02</v>
      </c>
      <c r="FE39" s="168">
        <v>-0.01</v>
      </c>
      <c r="FF39" s="160"/>
      <c r="FG39" s="160"/>
      <c r="FH39" s="160"/>
      <c r="FI39" s="271"/>
      <c r="FJ39" s="271"/>
      <c r="FK39" s="271"/>
      <c r="FL39" s="271"/>
      <c r="FM39" s="271"/>
      <c r="FN39" s="271"/>
      <c r="FO39" s="169">
        <v>2.1999999999999999E-2</v>
      </c>
      <c r="FP39" s="166">
        <v>-5.1999999999999998E-2</v>
      </c>
      <c r="FQ39" s="166">
        <v>-5.5E-2</v>
      </c>
      <c r="FR39" s="166"/>
      <c r="FS39" s="166"/>
      <c r="FT39" s="166"/>
      <c r="FU39" s="171">
        <f>-5.88%+0.14%</f>
        <v>-5.74E-2</v>
      </c>
      <c r="FV39" s="166"/>
      <c r="FW39" s="166"/>
      <c r="FX39" s="166"/>
      <c r="FY39" s="166">
        <v>-3.7999999999999999E-2</v>
      </c>
      <c r="FZ39" s="166">
        <v>2.9000000000000001E-2</v>
      </c>
      <c r="GA39" s="1051"/>
      <c r="GB39" s="1051"/>
      <c r="GC39" s="1051"/>
      <c r="GD39" s="432"/>
      <c r="GE39" s="432"/>
      <c r="GF39" s="432"/>
      <c r="GG39" s="432"/>
      <c r="GH39" s="432"/>
      <c r="GI39" s="432"/>
      <c r="GJ39" s="431"/>
      <c r="GK39" s="432"/>
      <c r="GL39" s="432"/>
      <c r="GM39" s="432"/>
      <c r="GN39" s="432"/>
      <c r="GO39" s="432"/>
      <c r="GP39" s="432"/>
      <c r="GQ39" s="432"/>
      <c r="GR39" s="432"/>
      <c r="GS39" s="432"/>
      <c r="GT39" s="432"/>
      <c r="GU39" s="432"/>
      <c r="GV39" s="432"/>
      <c r="GW39" s="432"/>
      <c r="GX39" s="432"/>
      <c r="GY39" s="432"/>
      <c r="GZ39" s="432"/>
      <c r="HA39" s="432"/>
      <c r="HB39" s="432"/>
      <c r="HC39" s="432"/>
      <c r="HD39" s="441"/>
    </row>
    <row r="40" spans="1:212">
      <c r="A40" s="38">
        <v>42064</v>
      </c>
      <c r="B40" s="154"/>
      <c r="C40" s="155"/>
      <c r="D40" s="155"/>
      <c r="E40" s="155"/>
      <c r="F40" s="155"/>
      <c r="G40" s="155"/>
      <c r="H40" s="155"/>
      <c r="I40" s="155"/>
      <c r="J40" s="155"/>
      <c r="K40" s="155"/>
      <c r="L40" s="155"/>
      <c r="M40" s="155"/>
      <c r="N40" s="155"/>
      <c r="O40" s="155"/>
      <c r="P40" s="155"/>
      <c r="Q40" s="155"/>
      <c r="R40" s="155"/>
      <c r="S40" s="155"/>
      <c r="T40" s="155"/>
      <c r="U40" s="155"/>
      <c r="V40" s="155"/>
      <c r="W40" s="155"/>
      <c r="X40" s="164"/>
      <c r="Y40" s="165"/>
      <c r="Z40" s="165"/>
      <c r="AA40" s="165">
        <v>-1E-3</v>
      </c>
      <c r="AB40" s="165"/>
      <c r="AC40" s="165"/>
      <c r="AD40" s="165"/>
      <c r="AE40" s="170"/>
      <c r="AF40" s="170"/>
      <c r="AG40" s="24"/>
      <c r="AH40" s="170"/>
      <c r="AI40" s="170"/>
      <c r="AJ40" s="170"/>
      <c r="AK40" s="170"/>
      <c r="AL40" s="170"/>
      <c r="AS40" s="167"/>
      <c r="AT40" s="168"/>
      <c r="AU40" s="168"/>
      <c r="AV40" s="168"/>
      <c r="AW40" s="168"/>
      <c r="AX40" s="168"/>
      <c r="AY40" s="168"/>
      <c r="AZ40" s="168"/>
      <c r="BA40" s="168"/>
      <c r="BB40" s="168"/>
      <c r="BC40" s="168"/>
      <c r="BD40" s="168"/>
      <c r="BE40" s="168"/>
      <c r="BF40" s="168"/>
      <c r="BG40" s="168"/>
      <c r="BN40" s="167"/>
      <c r="BO40" s="168"/>
      <c r="BP40" s="168"/>
      <c r="BQ40" s="168"/>
      <c r="BR40" s="168"/>
      <c r="BS40" s="168"/>
      <c r="BT40" s="168"/>
      <c r="BU40" s="168"/>
      <c r="BV40" s="168"/>
      <c r="BW40" s="168"/>
      <c r="BX40" s="168"/>
      <c r="BY40" s="168"/>
      <c r="BZ40" s="168"/>
      <c r="CA40" s="168"/>
      <c r="CB40" s="168"/>
      <c r="CH40" s="382"/>
      <c r="DC40" s="382"/>
      <c r="DY40" s="167"/>
      <c r="DZ40" s="168"/>
      <c r="EA40" s="168"/>
      <c r="EB40" s="168"/>
      <c r="EC40" s="168"/>
      <c r="ED40" s="168"/>
      <c r="EE40" s="168"/>
      <c r="EF40" s="168"/>
      <c r="EG40" s="168"/>
      <c r="EH40" s="168"/>
      <c r="EI40" s="168"/>
      <c r="EJ40" s="168"/>
      <c r="EK40" s="168"/>
      <c r="EL40" s="168"/>
      <c r="EM40" s="168"/>
      <c r="ET40" s="167"/>
      <c r="EU40" s="168"/>
      <c r="EV40" s="168"/>
      <c r="EW40" s="168"/>
      <c r="EX40" s="168"/>
      <c r="EY40" s="168"/>
      <c r="EZ40" s="168"/>
      <c r="FA40" s="168"/>
      <c r="FB40" s="168"/>
      <c r="FC40" s="168">
        <v>0</v>
      </c>
      <c r="FD40" s="168"/>
      <c r="FE40" s="168"/>
      <c r="FF40" s="160"/>
      <c r="FG40" s="160"/>
      <c r="FH40" s="160"/>
      <c r="FI40" s="271"/>
      <c r="FJ40" s="271"/>
      <c r="FK40" s="271"/>
      <c r="FL40" s="271"/>
      <c r="FM40" s="271"/>
      <c r="FN40" s="271"/>
      <c r="FO40" s="169"/>
      <c r="FP40" s="166"/>
      <c r="FQ40" s="166"/>
      <c r="FR40" s="166">
        <v>-5.0000000000000001E-3</v>
      </c>
      <c r="FS40" s="166"/>
      <c r="FT40" s="166"/>
      <c r="FU40" s="166"/>
      <c r="FV40" s="166"/>
      <c r="FW40" s="166"/>
      <c r="FX40" s="166">
        <v>-3.3000000000000002E-2</v>
      </c>
      <c r="FY40" s="166"/>
      <c r="FZ40" s="166"/>
      <c r="GA40" s="1051"/>
      <c r="GB40" s="1051"/>
      <c r="GC40" s="1051"/>
      <c r="GD40" s="1051"/>
      <c r="GE40" s="1051"/>
      <c r="GF40" s="1051"/>
      <c r="GG40" s="1051"/>
      <c r="GH40" s="1051"/>
      <c r="GI40" s="1051"/>
      <c r="GJ40" s="431"/>
      <c r="GK40" s="432"/>
      <c r="GL40" s="432"/>
      <c r="GM40" s="432"/>
      <c r="GN40" s="432"/>
      <c r="GO40" s="432"/>
      <c r="GP40" s="432"/>
      <c r="GQ40" s="432"/>
      <c r="GR40" s="432"/>
      <c r="GS40" s="432"/>
      <c r="GT40" s="432"/>
      <c r="GU40" s="432"/>
      <c r="GV40" s="432"/>
      <c r="GW40" s="432"/>
      <c r="GX40" s="432"/>
      <c r="GY40" s="432"/>
      <c r="GZ40" s="432"/>
      <c r="HA40" s="432"/>
      <c r="HB40" s="432"/>
      <c r="HC40" s="432"/>
      <c r="HD40" s="441"/>
    </row>
    <row r="41" spans="1:212">
      <c r="A41" s="38">
        <v>42095</v>
      </c>
      <c r="B41" s="154"/>
      <c r="C41" s="155"/>
      <c r="D41" s="155"/>
      <c r="E41" s="155"/>
      <c r="F41" s="155"/>
      <c r="G41" s="155"/>
      <c r="H41" s="155"/>
      <c r="I41" s="155"/>
      <c r="J41" s="155"/>
      <c r="K41" s="155"/>
      <c r="L41" s="155"/>
      <c r="M41" s="155"/>
      <c r="N41" s="155"/>
      <c r="O41" s="155"/>
      <c r="P41" s="155"/>
      <c r="Q41" s="155"/>
      <c r="R41" s="155"/>
      <c r="S41" s="155"/>
      <c r="T41" s="155"/>
      <c r="U41" s="155"/>
      <c r="V41" s="155"/>
      <c r="W41" s="155"/>
      <c r="X41" s="164">
        <v>7.0000000000000001E-3</v>
      </c>
      <c r="Y41" s="165">
        <v>-2E-3</v>
      </c>
      <c r="Z41" s="165">
        <v>-0.01</v>
      </c>
      <c r="AA41" s="165">
        <v>2.8000000000000001E-2</v>
      </c>
      <c r="AB41" s="165">
        <v>-4.0000000000000001E-3</v>
      </c>
      <c r="AC41" s="165">
        <v>5.0000000000000001E-3</v>
      </c>
      <c r="AD41" s="165">
        <v>-0.05</v>
      </c>
      <c r="AE41" s="170">
        <v>1.6E-2</v>
      </c>
      <c r="AF41" s="170">
        <v>4.0000000000000001E-3</v>
      </c>
      <c r="AG41" s="170" t="s">
        <v>270</v>
      </c>
      <c r="AH41" s="170" t="s">
        <v>271</v>
      </c>
      <c r="AI41" s="170"/>
      <c r="AJ41" s="170"/>
      <c r="AK41" s="170"/>
      <c r="AL41" s="170"/>
      <c r="AS41" s="167">
        <f t="array" ref="AS41">PRODUCT(1+X$33:X$41)-1</f>
        <v>-2.8697143000000036E-2</v>
      </c>
      <c r="AT41" s="168">
        <f t="array" ref="AT41">PRODUCT(1+Y$33:Y$41)-1</f>
        <v>-5.9561358720000568E-3</v>
      </c>
      <c r="AU41" s="168">
        <f t="array" ref="AU41">PRODUCT(1+Z$33:Z$41)-1</f>
        <v>3.1459220000000121E-2</v>
      </c>
      <c r="AV41" s="168"/>
      <c r="AW41" s="168">
        <f t="array" ref="AW41">PRODUCT(1+AB$33:AB$41)-1</f>
        <v>-5.5793759932000087E-2</v>
      </c>
      <c r="AX41" s="168">
        <f t="array" ref="AX41">PRODUCT(1+AC$33:AC$41)-1</f>
        <v>-2.1564772776640151E-2</v>
      </c>
      <c r="AY41" s="168">
        <f t="array" ref="AY41">PRODUCT(1+AD$33:AD$41)-1</f>
        <v>-3.9065747500000025E-3</v>
      </c>
      <c r="AZ41" s="168">
        <f t="array" ref="AZ41">PRODUCT(1+AE$33:AE$41)-1</f>
        <v>-4.0103520000000059E-2</v>
      </c>
      <c r="BA41" s="168">
        <f t="array" ref="BA41">PRODUCT(1+AF$33:AF$41)-1</f>
        <v>3.2272639999999964E-2</v>
      </c>
      <c r="BB41" s="168"/>
      <c r="BC41" s="168"/>
      <c r="BD41" s="168"/>
      <c r="BE41" s="168"/>
      <c r="BF41" s="168"/>
      <c r="BG41" s="168"/>
      <c r="BN41" s="167"/>
      <c r="BO41" s="168"/>
      <c r="BP41" s="168"/>
      <c r="BQ41" s="168"/>
      <c r="BR41" s="168"/>
      <c r="BS41" s="168"/>
      <c r="BT41" s="168"/>
      <c r="BU41" s="168"/>
      <c r="BV41" s="168"/>
      <c r="BW41" s="168"/>
      <c r="BX41" s="168"/>
      <c r="BY41" s="168"/>
      <c r="BZ41" s="168"/>
      <c r="CA41" s="168"/>
      <c r="CB41" s="168"/>
      <c r="CH41" s="382"/>
      <c r="DC41" s="382"/>
      <c r="DY41" s="167">
        <v>-2.9000000000000001E-2</v>
      </c>
      <c r="DZ41" s="168">
        <v>-6.0000000000000001E-3</v>
      </c>
      <c r="EA41" s="168">
        <v>1E-3</v>
      </c>
      <c r="EB41" s="168">
        <v>3.6999999999999998E-2</v>
      </c>
      <c r="EC41" s="168"/>
      <c r="ED41" s="168">
        <v>-5.0000000000000001E-3</v>
      </c>
      <c r="EE41" s="168">
        <v>-1.4999999999999999E-2</v>
      </c>
      <c r="EF41" s="168">
        <v>-0.02</v>
      </c>
      <c r="EG41" s="168">
        <v>-1.4999999999999999E-2</v>
      </c>
      <c r="EH41" s="168"/>
      <c r="EI41" s="168">
        <v>-0.02</v>
      </c>
      <c r="EJ41" s="168"/>
      <c r="EK41" s="168"/>
      <c r="EL41" s="168"/>
      <c r="EM41" s="168"/>
      <c r="ET41" s="167"/>
      <c r="EU41" s="168"/>
      <c r="EV41" s="168">
        <v>0.05</v>
      </c>
      <c r="EW41" s="168"/>
      <c r="EX41" s="168"/>
      <c r="EY41" s="168"/>
      <c r="EZ41" s="168">
        <v>0</v>
      </c>
      <c r="FA41" s="168"/>
      <c r="FB41" s="168"/>
      <c r="FC41" s="168"/>
      <c r="FD41" s="168"/>
      <c r="FE41" s="168"/>
      <c r="FF41" s="160"/>
      <c r="FG41" s="160"/>
      <c r="FH41" s="160"/>
      <c r="FI41" s="271"/>
      <c r="FJ41" s="271"/>
      <c r="FK41" s="271"/>
      <c r="FL41" s="271"/>
      <c r="FM41" s="271"/>
      <c r="FN41" s="271"/>
      <c r="FO41" s="161"/>
      <c r="FP41" s="162"/>
      <c r="FQ41" s="162"/>
      <c r="FR41" s="162"/>
      <c r="FS41" s="162">
        <v>-3.4000000000000002E-2</v>
      </c>
      <c r="FT41" s="162"/>
      <c r="FU41" s="162">
        <v>-5.9900000000000002E-2</v>
      </c>
      <c r="FV41" s="162"/>
      <c r="FW41" s="162"/>
      <c r="FX41" s="162"/>
      <c r="FY41" s="162"/>
      <c r="FZ41" s="162"/>
      <c r="GA41" s="1051"/>
      <c r="GB41" s="1051"/>
      <c r="GC41" s="1051"/>
      <c r="GD41" s="1051">
        <v>8.9999999999999993E-3</v>
      </c>
      <c r="GE41" s="1051"/>
      <c r="GF41" s="1051"/>
      <c r="GG41" s="1051"/>
      <c r="GH41" s="1051"/>
      <c r="GI41" s="1051"/>
      <c r="GJ41" s="431"/>
      <c r="GK41" s="432"/>
      <c r="GL41" s="432"/>
      <c r="GM41" s="432"/>
      <c r="GN41" s="432"/>
      <c r="GO41" s="432"/>
      <c r="GP41" s="432"/>
      <c r="GQ41" s="432"/>
      <c r="GR41" s="432"/>
      <c r="GS41" s="432"/>
      <c r="GT41" s="432"/>
      <c r="GU41" s="432"/>
      <c r="GV41" s="432"/>
      <c r="GW41" s="432"/>
      <c r="GX41" s="432"/>
      <c r="GY41" s="432"/>
      <c r="GZ41" s="432"/>
      <c r="HA41" s="432"/>
      <c r="HB41" s="432"/>
      <c r="HC41" s="432"/>
      <c r="HD41" s="441"/>
    </row>
    <row r="42" spans="1:212">
      <c r="A42" s="38">
        <v>42186</v>
      </c>
      <c r="B42" s="154"/>
      <c r="C42" s="155"/>
      <c r="D42" s="155"/>
      <c r="E42" s="155">
        <v>1.07</v>
      </c>
      <c r="F42" s="155"/>
      <c r="G42" s="155"/>
      <c r="H42" s="155">
        <v>1.1499999999999999</v>
      </c>
      <c r="I42" s="155">
        <v>1.1499999999999999</v>
      </c>
      <c r="J42" s="155"/>
      <c r="K42" s="155"/>
      <c r="L42" s="155"/>
      <c r="M42" s="155"/>
      <c r="N42" s="155"/>
      <c r="O42" s="155"/>
      <c r="P42" s="155"/>
      <c r="Q42" s="155"/>
      <c r="R42" s="155"/>
      <c r="S42" s="155"/>
      <c r="T42" s="155"/>
      <c r="U42" s="155"/>
      <c r="V42" s="155"/>
      <c r="W42" s="155"/>
      <c r="X42" s="164">
        <v>-0.02</v>
      </c>
      <c r="Y42" s="165">
        <v>-7.0000000000000001E-3</v>
      </c>
      <c r="Z42" s="165">
        <v>-1.6E-2</v>
      </c>
      <c r="AA42" s="165">
        <v>-4.0000000000000001E-3</v>
      </c>
      <c r="AB42" s="165">
        <v>1E-3</v>
      </c>
      <c r="AC42" s="165">
        <v>1.9E-2</v>
      </c>
      <c r="AD42" s="165">
        <v>1E-3</v>
      </c>
      <c r="AE42" s="170">
        <v>-0.109</v>
      </c>
      <c r="AF42" s="170">
        <v>-3.0000000000000001E-3</v>
      </c>
      <c r="AG42" s="170">
        <v>0</v>
      </c>
      <c r="AH42" s="170">
        <v>4.0000000000000001E-3</v>
      </c>
      <c r="AI42" s="170">
        <v>-5.2999999999999999E-2</v>
      </c>
      <c r="AJ42" s="170"/>
      <c r="AK42" s="170"/>
      <c r="AL42" s="170"/>
      <c r="AS42" s="167">
        <f t="array" ref="AS42">PRODUCT(1+X$36:X$42)-1</f>
        <v>-4.669324000000008E-2</v>
      </c>
      <c r="AT42" s="168">
        <f t="array" ref="AT42">PRODUCT(1+Y$36:Y$42)-1</f>
        <v>-1.0936315552000031E-2</v>
      </c>
      <c r="AU42" s="168">
        <f t="array" ref="AU42">PRODUCT(1+Z$36:Z$42)-1</f>
        <v>-1.2688839999999924E-2</v>
      </c>
      <c r="AV42" s="168"/>
      <c r="AW42" s="168">
        <f t="array" ref="AW42">PRODUCT(1+AB$36:AB$42)-1</f>
        <v>-6.7898968138000115E-2</v>
      </c>
      <c r="AX42" s="168">
        <f t="array" ref="AX42">PRODUCT(1+AC$36:AC$42)-1</f>
        <v>7.6701400151839794E-2</v>
      </c>
      <c r="AY42" s="168">
        <f t="array" ref="AY42">PRODUCT(1+AD$36:AD$42)-1</f>
        <v>-5.0390934595000214E-2</v>
      </c>
      <c r="AZ42" s="168">
        <f t="array" ref="AZ42">PRODUCT(1+AE$36:AE$42)-1</f>
        <v>-0.11828065599999993</v>
      </c>
      <c r="BA42" s="168">
        <f t="array" ref="BA42">PRODUCT(1+AF$36:AF$42)-1</f>
        <v>8.9959040000000545E-3</v>
      </c>
      <c r="BB42" s="168"/>
      <c r="BC42" s="168"/>
      <c r="BD42" s="168">
        <f t="array" ref="BD42">PRODUCT(1+AI$36:AI$42)-1</f>
        <v>-5.3000000000000047E-2</v>
      </c>
      <c r="BE42" s="168"/>
      <c r="BF42" s="168"/>
      <c r="BG42" s="168"/>
      <c r="BN42" s="167">
        <v>-2.7E-2</v>
      </c>
      <c r="BO42" s="168">
        <v>-5.7000000000000002E-2</v>
      </c>
      <c r="BP42" s="168">
        <v>-8.9999999999999993E-3</v>
      </c>
      <c r="BQ42" s="168">
        <v>0.112</v>
      </c>
      <c r="BR42" s="168">
        <v>-0.104</v>
      </c>
      <c r="BS42" s="24"/>
      <c r="BT42" s="168">
        <v>-0.113</v>
      </c>
      <c r="BU42" s="168">
        <v>-0.20899999999999999</v>
      </c>
      <c r="BV42" s="168">
        <v>4.8000000000000001E-2</v>
      </c>
      <c r="BW42" s="168">
        <v>-0.06</v>
      </c>
      <c r="BX42" s="168">
        <v>-1.4999999999999999E-2</v>
      </c>
      <c r="BY42" s="168" t="s">
        <v>42</v>
      </c>
      <c r="BZ42" s="168"/>
      <c r="CA42" s="168"/>
      <c r="CB42" s="168"/>
      <c r="CH42" s="382"/>
      <c r="DC42" s="382"/>
      <c r="DY42" s="167">
        <v>1.6E-2</v>
      </c>
      <c r="DZ42" s="168">
        <v>3.0000000000000001E-3</v>
      </c>
      <c r="EA42" s="168">
        <v>3.1E-2</v>
      </c>
      <c r="EB42" s="168">
        <v>0.04</v>
      </c>
      <c r="EC42" s="168"/>
      <c r="ED42" s="168"/>
      <c r="EE42" s="168"/>
      <c r="EF42" s="168">
        <v>0.05</v>
      </c>
      <c r="EG42" s="168"/>
      <c r="EH42" s="168"/>
      <c r="EI42" s="168"/>
      <c r="EJ42" s="168"/>
      <c r="EK42" s="168"/>
      <c r="EL42" s="168"/>
      <c r="EM42" s="168"/>
      <c r="ET42" s="167">
        <v>0.03</v>
      </c>
      <c r="EU42" s="168"/>
      <c r="EV42" s="168"/>
      <c r="EW42" s="168"/>
      <c r="EX42" s="168"/>
      <c r="EY42" s="168">
        <v>1.9E-2</v>
      </c>
      <c r="EZ42" s="168"/>
      <c r="FA42" s="168">
        <v>0.03</v>
      </c>
      <c r="FB42" s="168"/>
      <c r="FC42" s="168"/>
      <c r="FD42" s="168"/>
      <c r="FE42" s="168"/>
      <c r="FF42" s="160"/>
      <c r="FG42" s="160"/>
      <c r="FH42" s="160"/>
      <c r="FI42" s="271"/>
      <c r="FJ42" s="271"/>
      <c r="FK42" s="271"/>
      <c r="FL42" s="271"/>
      <c r="FM42" s="271"/>
      <c r="FN42" s="271"/>
      <c r="FO42" s="169">
        <v>-0.10199999999999999</v>
      </c>
      <c r="FP42" s="166"/>
      <c r="FQ42" s="166"/>
      <c r="FR42" s="166"/>
      <c r="FS42" s="166"/>
      <c r="FT42" s="166"/>
      <c r="FU42" s="166"/>
      <c r="FV42" s="166">
        <v>-0.109</v>
      </c>
      <c r="FW42" s="166"/>
      <c r="FX42" s="166"/>
      <c r="FY42" s="166"/>
      <c r="FZ42" s="166"/>
      <c r="GA42" s="1051"/>
      <c r="GB42" s="1051"/>
      <c r="GC42" s="1051"/>
      <c r="GD42" s="1051"/>
      <c r="GE42" s="1051"/>
      <c r="GF42" s="1051"/>
      <c r="GG42" s="1051"/>
      <c r="GH42" s="1051"/>
      <c r="GI42" s="1051"/>
      <c r="GJ42" s="431"/>
      <c r="GK42" s="432"/>
      <c r="GL42" s="432"/>
      <c r="GM42" s="432"/>
      <c r="GN42" s="432"/>
      <c r="GO42" s="432"/>
      <c r="GP42" s="432"/>
      <c r="GQ42" s="432"/>
      <c r="GR42" s="432"/>
      <c r="GS42" s="432"/>
      <c r="GT42" s="432"/>
      <c r="GU42" s="432"/>
      <c r="GV42" s="432"/>
      <c r="GW42" s="432"/>
      <c r="GX42" s="432"/>
      <c r="GY42" s="432"/>
      <c r="GZ42" s="432"/>
      <c r="HA42" s="432"/>
      <c r="HB42" s="432"/>
      <c r="HC42" s="432"/>
      <c r="HD42" s="441"/>
    </row>
    <row r="43" spans="1:212">
      <c r="A43" s="38">
        <v>42217</v>
      </c>
      <c r="B43" s="154"/>
      <c r="C43" s="155"/>
      <c r="D43" s="155"/>
      <c r="E43" s="155"/>
      <c r="F43" s="155"/>
      <c r="G43" s="155"/>
      <c r="H43" s="155"/>
      <c r="I43" s="155"/>
      <c r="J43" s="155"/>
      <c r="K43" s="155"/>
      <c r="L43" s="155"/>
      <c r="M43" s="155"/>
      <c r="N43" s="155"/>
      <c r="O43" s="155"/>
      <c r="P43" s="155"/>
      <c r="Q43" s="155"/>
      <c r="R43" s="155"/>
      <c r="S43" s="155"/>
      <c r="T43" s="155"/>
      <c r="U43" s="155"/>
      <c r="V43" s="155"/>
      <c r="W43" s="155"/>
      <c r="X43" s="164"/>
      <c r="Y43" s="165"/>
      <c r="Z43" s="165"/>
      <c r="AA43" s="165">
        <v>-5.0000000000000001E-3</v>
      </c>
      <c r="AB43" s="165"/>
      <c r="AC43" s="165"/>
      <c r="AD43" s="165"/>
      <c r="AE43" s="170"/>
      <c r="AF43" s="170"/>
      <c r="AG43" s="170"/>
      <c r="AH43" s="170"/>
      <c r="AI43" s="170"/>
      <c r="AJ43" s="170"/>
      <c r="AK43" s="170"/>
      <c r="AL43" s="170"/>
      <c r="AS43" s="167"/>
      <c r="AT43" s="168"/>
      <c r="AU43" s="168"/>
      <c r="AV43" s="168"/>
      <c r="AW43" s="168"/>
      <c r="AX43" s="165"/>
      <c r="AY43" s="168"/>
      <c r="AZ43" s="168"/>
      <c r="BA43" s="168"/>
      <c r="BB43" s="168"/>
      <c r="BC43" s="168"/>
      <c r="BD43" s="168"/>
      <c r="BE43" s="168"/>
      <c r="BF43" s="168"/>
      <c r="BG43" s="168"/>
      <c r="BN43" s="167"/>
      <c r="BO43" s="168"/>
      <c r="BP43" s="168"/>
      <c r="BQ43" s="168"/>
      <c r="BR43" s="168"/>
      <c r="BS43" s="24"/>
      <c r="BT43" s="168"/>
      <c r="BU43" s="168"/>
      <c r="BV43" s="168"/>
      <c r="BW43" s="168"/>
      <c r="BX43" s="168"/>
      <c r="BY43" s="168"/>
      <c r="BZ43" s="168"/>
      <c r="CA43" s="168"/>
      <c r="CB43" s="168"/>
      <c r="CH43" s="382"/>
      <c r="DC43" s="382"/>
      <c r="DY43" s="167"/>
      <c r="DZ43" s="168"/>
      <c r="EA43" s="168"/>
      <c r="EB43" s="168">
        <v>3.5000000000000003E-2</v>
      </c>
      <c r="EC43" s="168"/>
      <c r="ED43" s="168"/>
      <c r="EE43" s="168"/>
      <c r="EF43" s="168"/>
      <c r="EG43" s="168"/>
      <c r="EH43" s="168"/>
      <c r="EI43" s="168"/>
      <c r="EJ43" s="168"/>
      <c r="EK43" s="168"/>
      <c r="EL43" s="168"/>
      <c r="EM43" s="168"/>
      <c r="ET43" s="167"/>
      <c r="EU43" s="168"/>
      <c r="EV43" s="168"/>
      <c r="EW43" s="168"/>
      <c r="EX43" s="168"/>
      <c r="EY43" s="168"/>
      <c r="EZ43" s="168"/>
      <c r="FA43" s="168"/>
      <c r="FB43" s="168"/>
      <c r="FC43" s="168"/>
      <c r="FD43" s="168"/>
      <c r="FE43" s="168"/>
      <c r="FF43" s="160"/>
      <c r="FG43" s="160"/>
      <c r="FH43" s="160"/>
      <c r="FI43" s="271"/>
      <c r="FJ43" s="271"/>
      <c r="FK43" s="271"/>
      <c r="FL43" s="271"/>
      <c r="FM43" s="271"/>
      <c r="FN43" s="271"/>
      <c r="FO43" s="169"/>
      <c r="FP43" s="166"/>
      <c r="FQ43" s="166"/>
      <c r="FR43" s="166">
        <v>1.4E-2</v>
      </c>
      <c r="FS43" s="166"/>
      <c r="FT43" s="166"/>
      <c r="FU43" s="166"/>
      <c r="FV43" s="166"/>
      <c r="FW43" s="166"/>
      <c r="FX43" s="166"/>
      <c r="FY43" s="166"/>
      <c r="FZ43" s="166"/>
      <c r="GA43" s="1051"/>
      <c r="GB43" s="1051"/>
      <c r="GC43" s="1051"/>
      <c r="GD43" s="1051"/>
      <c r="GE43" s="1051"/>
      <c r="GF43" s="1051"/>
      <c r="GG43" s="1051"/>
      <c r="GH43" s="1051"/>
      <c r="GI43" s="1051"/>
      <c r="GJ43" s="431"/>
      <c r="GK43" s="432"/>
      <c r="GL43" s="432"/>
      <c r="GM43" s="432"/>
      <c r="GN43" s="432"/>
      <c r="GO43" s="432"/>
      <c r="GP43" s="432"/>
      <c r="GQ43" s="432"/>
      <c r="GR43" s="432"/>
      <c r="GS43" s="432"/>
      <c r="GT43" s="432"/>
      <c r="GU43" s="432"/>
      <c r="GV43" s="432"/>
      <c r="GW43" s="432"/>
      <c r="GX43" s="432"/>
      <c r="GY43" s="432"/>
      <c r="GZ43" s="432"/>
      <c r="HA43" s="432"/>
      <c r="HB43" s="432"/>
      <c r="HC43" s="432"/>
      <c r="HD43" s="441"/>
    </row>
    <row r="44" spans="1:212">
      <c r="A44" s="38">
        <v>42248</v>
      </c>
      <c r="B44" s="154"/>
      <c r="C44" s="155"/>
      <c r="D44" s="155"/>
      <c r="E44" s="155"/>
      <c r="F44" s="155"/>
      <c r="G44" s="155"/>
      <c r="H44" s="155"/>
      <c r="I44" s="155"/>
      <c r="J44" s="155"/>
      <c r="K44" s="155"/>
      <c r="L44" s="155"/>
      <c r="M44" s="155"/>
      <c r="N44" s="155"/>
      <c r="O44" s="155"/>
      <c r="P44" s="155"/>
      <c r="Q44" s="155"/>
      <c r="R44" s="155"/>
      <c r="S44" s="155"/>
      <c r="T44" s="155"/>
      <c r="U44" s="155"/>
      <c r="V44" s="155"/>
      <c r="W44" s="155"/>
      <c r="X44" s="164"/>
      <c r="Y44" s="165"/>
      <c r="Z44" s="165"/>
      <c r="AA44" s="165"/>
      <c r="AB44" s="165"/>
      <c r="AC44" s="165">
        <v>0</v>
      </c>
      <c r="AD44" s="165"/>
      <c r="AE44" s="170"/>
      <c r="AF44" s="170"/>
      <c r="AG44" s="170"/>
      <c r="AH44" s="170"/>
      <c r="AI44" s="170"/>
      <c r="AJ44" s="170"/>
      <c r="AK44" s="170"/>
      <c r="AL44" s="170"/>
      <c r="AS44" s="236"/>
      <c r="AT44" s="168"/>
      <c r="AU44" s="168"/>
      <c r="AV44" s="168"/>
      <c r="AW44" s="168"/>
      <c r="AX44" s="168">
        <f t="array" ref="AX44">PRODUCT(1+AC$38:AC$44)-1</f>
        <v>2.5152701599997496E-3</v>
      </c>
      <c r="AY44" s="168"/>
      <c r="AZ44" s="168"/>
      <c r="BA44" s="168"/>
      <c r="BB44" s="168"/>
      <c r="BC44" s="168"/>
      <c r="BD44" s="168"/>
      <c r="BE44" s="168"/>
      <c r="BF44" s="168"/>
      <c r="BG44" s="168"/>
      <c r="BN44" s="167"/>
      <c r="BO44" s="168"/>
      <c r="BP44" s="168"/>
      <c r="BQ44" s="168"/>
      <c r="BR44" s="168"/>
      <c r="BS44" s="168">
        <v>-0.106</v>
      </c>
      <c r="BT44" s="168"/>
      <c r="BU44" s="168"/>
      <c r="BV44" s="168"/>
      <c r="BW44" s="168"/>
      <c r="BX44" s="168"/>
      <c r="BY44" s="168"/>
      <c r="BZ44" s="168"/>
      <c r="CA44" s="168"/>
      <c r="CB44" s="168"/>
      <c r="CH44" s="382"/>
      <c r="DC44" s="382"/>
      <c r="DY44" s="167"/>
      <c r="DZ44" s="168"/>
      <c r="EA44" s="168"/>
      <c r="EB44" s="168"/>
      <c r="EC44" s="168"/>
      <c r="ED44" s="168"/>
      <c r="EE44" s="168"/>
      <c r="EF44" s="168"/>
      <c r="EG44" s="168"/>
      <c r="EH44" s="168"/>
      <c r="EI44" s="168"/>
      <c r="EJ44" s="168"/>
      <c r="EK44" s="168"/>
      <c r="EL44" s="168"/>
      <c r="EM44" s="168"/>
      <c r="ET44" s="167"/>
      <c r="EU44" s="168"/>
      <c r="EV44" s="168"/>
      <c r="EW44" s="168"/>
      <c r="EX44" s="168"/>
      <c r="EY44" s="168">
        <v>0</v>
      </c>
      <c r="EZ44" s="168"/>
      <c r="FA44" s="168"/>
      <c r="FB44" s="168"/>
      <c r="FC44" s="168"/>
      <c r="FD44" s="168"/>
      <c r="FE44" s="168"/>
      <c r="FF44" s="160"/>
      <c r="FG44" s="160"/>
      <c r="FH44" s="160"/>
      <c r="FI44" s="271"/>
      <c r="FJ44" s="271"/>
      <c r="FK44" s="271"/>
      <c r="FL44" s="271"/>
      <c r="FM44" s="271"/>
      <c r="FN44" s="271"/>
      <c r="FO44" s="169"/>
      <c r="FP44" s="166"/>
      <c r="FQ44" s="166"/>
      <c r="FR44" s="166"/>
      <c r="FS44" s="166"/>
      <c r="FT44" s="166">
        <v>1.9E-2</v>
      </c>
      <c r="FU44" s="166"/>
      <c r="FV44" s="166"/>
      <c r="FW44" s="166"/>
      <c r="FX44" s="166"/>
      <c r="FY44" s="166"/>
      <c r="FZ44" s="166"/>
      <c r="GA44" s="1051"/>
      <c r="GB44" s="1051"/>
      <c r="GC44" s="1051"/>
      <c r="GD44" s="1051"/>
      <c r="GE44" s="1051"/>
      <c r="GF44" s="1051"/>
      <c r="GG44" s="1051"/>
      <c r="GH44" s="1051"/>
      <c r="GI44" s="1051"/>
      <c r="GJ44" s="431"/>
      <c r="GK44" s="432"/>
      <c r="GL44" s="432"/>
      <c r="GM44" s="432"/>
      <c r="GN44" s="432"/>
      <c r="GO44" s="432"/>
      <c r="GP44" s="432"/>
      <c r="GQ44" s="432"/>
      <c r="GR44" s="432"/>
      <c r="GS44" s="432"/>
      <c r="GT44" s="432"/>
      <c r="GU44" s="432"/>
      <c r="GV44" s="432"/>
      <c r="GW44" s="432"/>
      <c r="GX44" s="432"/>
      <c r="GY44" s="432"/>
      <c r="GZ44" s="432"/>
      <c r="HA44" s="432"/>
      <c r="HB44" s="432"/>
      <c r="HC44" s="432"/>
      <c r="HD44" s="441"/>
    </row>
    <row r="45" spans="1:212">
      <c r="A45" s="38">
        <v>42278</v>
      </c>
      <c r="B45" s="273"/>
      <c r="C45" s="155"/>
      <c r="D45" s="155"/>
      <c r="E45" s="155"/>
      <c r="F45" s="155"/>
      <c r="G45" s="155"/>
      <c r="H45" s="155"/>
      <c r="I45" s="155"/>
      <c r="J45" s="155"/>
      <c r="K45" s="155"/>
      <c r="L45" s="155"/>
      <c r="M45" s="155"/>
      <c r="N45" s="155"/>
      <c r="O45" s="155"/>
      <c r="P45" s="155"/>
      <c r="Q45" s="155"/>
      <c r="R45" s="155"/>
      <c r="S45" s="155"/>
      <c r="T45" s="155"/>
      <c r="U45" s="155"/>
      <c r="V45" s="155"/>
      <c r="W45" s="155"/>
      <c r="X45" s="164">
        <v>-0.01</v>
      </c>
      <c r="Y45" s="165">
        <v>0.04</v>
      </c>
      <c r="Z45" s="165">
        <v>0.04</v>
      </c>
      <c r="AA45" s="165">
        <v>-0.04</v>
      </c>
      <c r="AB45" s="165">
        <v>-1.0999999999999999E-2</v>
      </c>
      <c r="AC45" s="165">
        <v>0</v>
      </c>
      <c r="AD45" s="165">
        <v>-5.0000000000000001E-3</v>
      </c>
      <c r="AE45" s="170">
        <v>-5.0000000000000001E-3</v>
      </c>
      <c r="AF45" s="170">
        <v>-1.6E-2</v>
      </c>
      <c r="AG45" s="170">
        <v>-3.0000000000000001E-3</v>
      </c>
      <c r="AH45" s="170">
        <v>2E-3</v>
      </c>
      <c r="AI45" s="170">
        <v>2E-3</v>
      </c>
      <c r="AJ45" s="170"/>
      <c r="AK45" s="170"/>
      <c r="AL45" s="170"/>
      <c r="AS45" s="236">
        <f t="array" ref="AS45">PRODUCT(1+X$38:X$44)-1</f>
        <v>-4.669324000000008E-2</v>
      </c>
      <c r="AT45" s="168">
        <f t="array" ref="AT45">PRODUCT(1+Y$38:Y$44)-1</f>
        <v>-1.0936315552000031E-2</v>
      </c>
      <c r="AU45" s="168">
        <f t="array" ref="AU45">PRODUCT(1+Z$38:Z$44)-1</f>
        <v>-1.2688839999999924E-2</v>
      </c>
      <c r="AV45" s="168"/>
      <c r="AW45" s="168">
        <f t="array" ref="AW45">PRODUCT(1+AB$38:AB$44)-1</f>
        <v>-6.7898968138000115E-2</v>
      </c>
      <c r="AX45" s="168">
        <f t="array" ref="AX45">PRODUCT(1+AC$38:AC$44)-1</f>
        <v>2.5152701599997496E-3</v>
      </c>
      <c r="AY45" s="168">
        <f t="array" ref="AY45">PRODUCT(1+AD$38:AD$44)-1</f>
        <v>-5.0390934595000214E-2</v>
      </c>
      <c r="AZ45" s="168">
        <f t="array" ref="AZ45">PRODUCT(1+AE$38:AE$44)-1</f>
        <v>-0.11828065599999993</v>
      </c>
      <c r="BA45" s="168">
        <f t="array" ref="BA45">PRODUCT(1+AF$38:AF$44)-1</f>
        <v>8.9959040000000545E-3</v>
      </c>
      <c r="BB45" s="168"/>
      <c r="BC45" s="168"/>
      <c r="BD45" s="168">
        <f t="array" ref="BD45">PRODUCT(1+AI$38:AI$44)-1</f>
        <v>-5.3000000000000047E-2</v>
      </c>
      <c r="BE45" s="168"/>
      <c r="BF45" s="168"/>
      <c r="BG45" s="168"/>
      <c r="BN45" s="167">
        <v>-2.266022523000244E-2</v>
      </c>
      <c r="BO45" s="168">
        <v>1.8939483937876034E-2</v>
      </c>
      <c r="BP45" s="168">
        <v>1.7000000000000001E-2</v>
      </c>
      <c r="BQ45" s="168">
        <v>1.6E-2</v>
      </c>
      <c r="BR45" s="168">
        <v>-2.1573101796899419E-2</v>
      </c>
      <c r="BS45" s="168">
        <v>5.2778393075131325E-2</v>
      </c>
      <c r="BT45" s="168">
        <v>-8.5125748198417117E-2</v>
      </c>
      <c r="BU45" s="168">
        <v>-5.7525620450588288E-2</v>
      </c>
      <c r="BV45" s="168">
        <v>-1.0217304529230642E-2</v>
      </c>
      <c r="BW45" s="168">
        <v>-5.9484858466695489E-2</v>
      </c>
      <c r="BX45" s="168">
        <v>6.6068855900729417E-3</v>
      </c>
      <c r="BY45" s="168">
        <v>-0.12190655445626974</v>
      </c>
      <c r="BZ45" s="168"/>
      <c r="CA45" s="168"/>
      <c r="CB45" s="168"/>
      <c r="CH45" s="382"/>
      <c r="DC45" s="382"/>
      <c r="DY45" s="167">
        <v>0</v>
      </c>
      <c r="DZ45" s="168">
        <v>1.4999999999999999E-2</v>
      </c>
      <c r="EA45" s="168">
        <v>2.4E-2</v>
      </c>
      <c r="EB45" s="168">
        <v>-2.1999999999999999E-2</v>
      </c>
      <c r="EC45" s="168">
        <v>0</v>
      </c>
      <c r="ED45" s="168">
        <v>-5.0000000000000001E-3</v>
      </c>
      <c r="EE45" s="168">
        <v>-1.4999999999999999E-2</v>
      </c>
      <c r="EF45" s="168">
        <v>0.05</v>
      </c>
      <c r="EG45" s="168">
        <v>-1.4999999999999999E-2</v>
      </c>
      <c r="EH45" s="168">
        <v>0</v>
      </c>
      <c r="EI45" s="168">
        <v>-0.02</v>
      </c>
      <c r="EJ45" s="168">
        <v>0</v>
      </c>
      <c r="EK45" s="168"/>
      <c r="EL45" s="168"/>
      <c r="EM45" s="168"/>
      <c r="ET45" s="167">
        <v>3.0000000000000027E-2</v>
      </c>
      <c r="EU45" s="168">
        <v>3.0000000000000027E-2</v>
      </c>
      <c r="EV45" s="168">
        <v>5.0000000000000044E-2</v>
      </c>
      <c r="EW45" s="168">
        <v>5.0000000000000044E-2</v>
      </c>
      <c r="EX45" s="168">
        <v>0</v>
      </c>
      <c r="EY45" s="168">
        <v>0</v>
      </c>
      <c r="EZ45" s="168">
        <v>0</v>
      </c>
      <c r="FA45" s="168">
        <v>3.0000000000000027E-2</v>
      </c>
      <c r="FB45" s="168">
        <v>-1.0000000000000009E-2</v>
      </c>
      <c r="FC45" s="168">
        <v>0</v>
      </c>
      <c r="FD45" s="168">
        <v>2.0000000000000018E-2</v>
      </c>
      <c r="FE45" s="168">
        <v>-1.0000000000000009E-2</v>
      </c>
      <c r="FF45" s="160"/>
      <c r="FG45" s="160"/>
      <c r="FH45" s="160"/>
      <c r="FI45" s="271"/>
      <c r="FJ45" s="271"/>
      <c r="FK45" s="271"/>
      <c r="FL45" s="271"/>
      <c r="FM45" s="271"/>
      <c r="FN45" s="271"/>
      <c r="FO45" s="169"/>
      <c r="FP45" s="166"/>
      <c r="FQ45" s="166"/>
      <c r="FR45" s="166"/>
      <c r="FS45" s="166"/>
      <c r="FT45" s="166"/>
      <c r="FU45" s="166"/>
      <c r="FV45" s="166"/>
      <c r="FW45" s="166">
        <v>1.24E-2</v>
      </c>
      <c r="FX45" s="166"/>
      <c r="FY45" s="166"/>
      <c r="FZ45" s="166"/>
      <c r="GA45" s="1051"/>
      <c r="GB45" s="1051"/>
      <c r="GC45" s="1051"/>
      <c r="GD45" s="1051"/>
      <c r="GE45" s="1051"/>
      <c r="GF45" s="1051">
        <v>-3.4000000000000002E-2</v>
      </c>
      <c r="GG45" s="1051"/>
      <c r="GH45" s="1051"/>
      <c r="GI45" s="1051"/>
      <c r="GJ45" s="431"/>
      <c r="GK45" s="432"/>
      <c r="GL45" s="432"/>
      <c r="GM45" s="432"/>
      <c r="GN45" s="432"/>
      <c r="GO45" s="432"/>
      <c r="GP45" s="432"/>
      <c r="GQ45" s="432"/>
      <c r="GR45" s="432"/>
      <c r="GS45" s="432"/>
      <c r="GT45" s="432"/>
      <c r="GU45" s="432"/>
      <c r="GV45" s="432"/>
      <c r="GW45" s="432"/>
      <c r="GX45" s="432"/>
      <c r="GY45" s="432"/>
      <c r="GZ45" s="432"/>
      <c r="HA45" s="432"/>
      <c r="HB45" s="432"/>
      <c r="HC45" s="432"/>
      <c r="HD45" s="441"/>
    </row>
    <row r="46" spans="1:212">
      <c r="A46" s="38">
        <v>42339</v>
      </c>
      <c r="B46" s="273"/>
      <c r="C46" s="155"/>
      <c r="D46" s="155"/>
      <c r="E46" s="155"/>
      <c r="F46" s="155"/>
      <c r="G46" s="155"/>
      <c r="H46" s="155"/>
      <c r="I46" s="155"/>
      <c r="J46" s="155"/>
      <c r="K46" s="155"/>
      <c r="L46" s="155"/>
      <c r="M46" s="155"/>
      <c r="N46" s="155"/>
      <c r="O46" s="155"/>
      <c r="P46" s="155"/>
      <c r="Q46" s="155"/>
      <c r="R46" s="155"/>
      <c r="S46" s="155"/>
      <c r="T46" s="155"/>
      <c r="U46" s="155"/>
      <c r="V46" s="155"/>
      <c r="W46" s="155"/>
      <c r="X46" s="164">
        <v>-3.1E-2</v>
      </c>
      <c r="Y46" s="165"/>
      <c r="Z46" s="165"/>
      <c r="AA46" s="165"/>
      <c r="AB46" s="165"/>
      <c r="AC46" s="165"/>
      <c r="AD46" s="165"/>
      <c r="AE46" s="170"/>
      <c r="AF46" s="170"/>
      <c r="AG46" s="170"/>
      <c r="AH46" s="170"/>
      <c r="AI46" s="170"/>
      <c r="AJ46" s="170"/>
      <c r="AK46" s="170"/>
      <c r="AL46" s="170"/>
      <c r="AS46" s="236">
        <f t="array" ref="AS46">PRODUCT(1+X$39:X$45)-1</f>
        <v>-2.3008600000000157E-2</v>
      </c>
      <c r="AT46" s="168"/>
      <c r="AU46" s="168"/>
      <c r="AV46" s="168"/>
      <c r="AW46" s="168"/>
      <c r="AX46" s="168"/>
      <c r="AY46" s="168"/>
      <c r="AZ46" s="168"/>
      <c r="BA46" s="168"/>
      <c r="BB46" s="168"/>
      <c r="BC46" s="168"/>
      <c r="BD46" s="168"/>
      <c r="BE46" s="168"/>
      <c r="BF46" s="168"/>
      <c r="BG46" s="168"/>
      <c r="BN46" s="167">
        <v>-5.3999999999999999E-2</v>
      </c>
      <c r="BO46" s="168"/>
      <c r="BP46" s="168"/>
      <c r="BQ46" s="168"/>
      <c r="BR46" s="168"/>
      <c r="BS46" s="168"/>
      <c r="BT46" s="168"/>
      <c r="BU46" s="168"/>
      <c r="BV46" s="168"/>
      <c r="BW46" s="168"/>
      <c r="BX46" s="168"/>
      <c r="BY46" s="168"/>
      <c r="BZ46" s="168"/>
      <c r="CA46" s="168"/>
      <c r="CB46" s="168"/>
      <c r="CH46" s="382"/>
      <c r="DC46" s="382"/>
      <c r="DY46" s="167">
        <v>-4.7E-2</v>
      </c>
      <c r="DZ46" s="168"/>
      <c r="EA46" s="168"/>
      <c r="EB46" s="168"/>
      <c r="EC46" s="168"/>
      <c r="ED46" s="168"/>
      <c r="EE46" s="168"/>
      <c r="EF46" s="168"/>
      <c r="EG46" s="168"/>
      <c r="EH46" s="168"/>
      <c r="EI46" s="168"/>
      <c r="EJ46" s="168"/>
      <c r="EK46" s="168"/>
      <c r="EL46" s="168"/>
      <c r="EM46" s="168"/>
      <c r="ET46" s="167"/>
      <c r="EU46" s="168"/>
      <c r="EV46" s="168"/>
      <c r="EW46" s="168"/>
      <c r="EX46" s="168"/>
      <c r="EY46" s="168"/>
      <c r="EZ46" s="168"/>
      <c r="FA46" s="168"/>
      <c r="FB46" s="168"/>
      <c r="FC46" s="168"/>
      <c r="FD46" s="168"/>
      <c r="FE46" s="168"/>
      <c r="FF46" s="160"/>
      <c r="FG46" s="160"/>
      <c r="FH46" s="160"/>
      <c r="FI46" s="271"/>
      <c r="FJ46" s="271"/>
      <c r="FK46" s="271"/>
      <c r="FL46" s="271"/>
      <c r="FM46" s="271"/>
      <c r="FN46" s="271"/>
      <c r="FO46" s="169"/>
      <c r="FP46" s="166"/>
      <c r="FQ46" s="166"/>
      <c r="FR46" s="166"/>
      <c r="FS46" s="166"/>
      <c r="FT46" s="166"/>
      <c r="FU46" s="166"/>
      <c r="FV46" s="166"/>
      <c r="FW46" s="166"/>
      <c r="FX46" s="166"/>
      <c r="FY46" s="166"/>
      <c r="FZ46" s="166"/>
      <c r="GA46" s="1051"/>
      <c r="GB46" s="1051"/>
      <c r="GC46" s="1051"/>
      <c r="GD46" s="1051"/>
      <c r="GE46" s="1051"/>
      <c r="GF46" s="1051"/>
      <c r="GG46" s="1051"/>
      <c r="GH46" s="1051"/>
      <c r="GI46" s="1051"/>
      <c r="GJ46" s="431"/>
      <c r="GK46" s="432"/>
      <c r="GL46" s="432"/>
      <c r="GM46" s="432"/>
      <c r="GN46" s="432"/>
      <c r="GO46" s="432"/>
      <c r="GP46" s="432"/>
      <c r="GQ46" s="432"/>
      <c r="GR46" s="432"/>
      <c r="GS46" s="432"/>
      <c r="GT46" s="432"/>
      <c r="GU46" s="432"/>
      <c r="GV46" s="432"/>
      <c r="GW46" s="432"/>
      <c r="GX46" s="432"/>
      <c r="GY46" s="432"/>
      <c r="GZ46" s="432"/>
      <c r="HA46" s="432"/>
      <c r="HB46" s="432"/>
      <c r="HC46" s="432"/>
      <c r="HD46" s="441"/>
    </row>
    <row r="47" spans="1:212">
      <c r="A47" s="38">
        <v>42370</v>
      </c>
      <c r="B47" s="273"/>
      <c r="C47" s="155"/>
      <c r="D47" s="155"/>
      <c r="E47" s="155"/>
      <c r="F47" s="155"/>
      <c r="G47" s="155"/>
      <c r="H47" s="155"/>
      <c r="I47" s="155"/>
      <c r="J47" s="155"/>
      <c r="K47" s="155"/>
      <c r="L47" s="155"/>
      <c r="M47" s="155"/>
      <c r="N47" s="155"/>
      <c r="O47" s="155"/>
      <c r="P47" s="155"/>
      <c r="Q47" s="155"/>
      <c r="R47" s="155"/>
      <c r="S47" s="155"/>
      <c r="T47" s="155"/>
      <c r="U47" s="155"/>
      <c r="V47" s="155"/>
      <c r="W47" s="155"/>
      <c r="X47" s="164">
        <v>0.01</v>
      </c>
      <c r="Y47" s="165">
        <v>-1.3280604630461212E-5</v>
      </c>
      <c r="Z47" s="165">
        <v>1.0999999999999999E-2</v>
      </c>
      <c r="AA47" s="165">
        <v>3.2000000000000001E-2</v>
      </c>
      <c r="AB47" s="165">
        <v>-5.6000000000000001E-2</v>
      </c>
      <c r="AC47" s="165">
        <v>-1E-3</v>
      </c>
      <c r="AD47" s="165">
        <v>-1.4E-2</v>
      </c>
      <c r="AE47" s="170">
        <v>0</v>
      </c>
      <c r="AF47" s="170">
        <v>1E-3</v>
      </c>
      <c r="AG47" s="170">
        <v>8.9999999999999993E-3</v>
      </c>
      <c r="AH47" s="272">
        <v>-8.9999999999999993E-3</v>
      </c>
      <c r="AI47" s="170">
        <v>-8.9999999999999993E-3</v>
      </c>
      <c r="AJ47" s="170"/>
      <c r="AK47" s="170"/>
      <c r="AL47" s="170"/>
      <c r="AS47" s="236">
        <f t="array" ref="AS47">PRODUCT(1+X$39:X$46)-1</f>
        <v>-5.3295333400000144E-2</v>
      </c>
      <c r="AT47" s="168">
        <f t="array" ref="AT47">PRODUCT(1+Y$39:Y$46)-1</f>
        <v>1.004146880000012E-2</v>
      </c>
      <c r="AU47" s="168">
        <f t="array" ref="AU47">PRODUCT(1+Z$39:Z$46)-1</f>
        <v>1.3126399999999983E-2</v>
      </c>
      <c r="AV47" s="168"/>
      <c r="AW47" s="168">
        <f t="array" ref="AW47">PRODUCT(1+AB$39:AB$46)-1</f>
        <v>-2.0873159308000044E-2</v>
      </c>
      <c r="AX47" s="168">
        <f t="array" ref="AX47">PRODUCT(1+AC$39:AC$46)-1</f>
        <v>-4.8328000000019689E-4</v>
      </c>
      <c r="AY47" s="168">
        <f t="array" ref="AY47">PRODUCT(1+AD$39:AD$46)-1</f>
        <v>-7.9352021750000223E-2</v>
      </c>
      <c r="AZ47" s="168">
        <f t="array" ref="AZ47">PRODUCT(1+AE$39:AE$46)-1</f>
        <v>-0.12268925271999997</v>
      </c>
      <c r="BA47" s="168">
        <f t="array" ref="BA47">PRODUCT(1+AF$39:AF$46)-1</f>
        <v>-7.1480304639999215E-3</v>
      </c>
      <c r="BB47" s="168"/>
      <c r="BC47" s="168"/>
      <c r="BD47" s="168">
        <f t="array" ref="BD47">PRODUCT(1+AI$39:AI$46)-1</f>
        <v>-5.1106000000000096E-2</v>
      </c>
      <c r="BE47" s="168"/>
      <c r="BF47" s="168"/>
      <c r="BG47" s="168"/>
      <c r="BN47" s="167">
        <v>-4.2000000000000003E-2</v>
      </c>
      <c r="BO47" s="168">
        <v>3.343836484445184E-2</v>
      </c>
      <c r="BP47" s="168">
        <v>2.5000000000000001E-2</v>
      </c>
      <c r="BQ47" s="168">
        <v>4.1000000000000002E-2</v>
      </c>
      <c r="BR47" s="168">
        <v>-7.6999999999999999E-2</v>
      </c>
      <c r="BS47" s="168">
        <v>3.9E-2</v>
      </c>
      <c r="BT47" s="168">
        <v>-0.08</v>
      </c>
      <c r="BU47" s="168">
        <v>-4.9000000000000002E-2</v>
      </c>
      <c r="BV47" s="168">
        <v>-2.1999999999999999E-2</v>
      </c>
      <c r="BW47" s="168">
        <v>-2.5999999999999999E-2</v>
      </c>
      <c r="BX47" s="168">
        <v>2E-3</v>
      </c>
      <c r="BY47" s="168">
        <v>0</v>
      </c>
      <c r="BZ47" s="168"/>
      <c r="CA47" s="168"/>
      <c r="CB47" s="168"/>
      <c r="CH47" s="382"/>
      <c r="DC47" s="382"/>
      <c r="DY47" s="167">
        <v>-3.9E-2</v>
      </c>
      <c r="DZ47" s="168">
        <v>4.3999999999999997E-2</v>
      </c>
      <c r="EA47" s="168">
        <v>6.0000000000000001E-3</v>
      </c>
      <c r="EB47" s="168">
        <v>3.6999999999999998E-2</v>
      </c>
      <c r="EC47" s="168">
        <v>0</v>
      </c>
      <c r="ED47" s="168">
        <v>-5.0000000000000001E-3</v>
      </c>
      <c r="EE47" s="168">
        <v>-1.4999999999999999E-2</v>
      </c>
      <c r="EF47" s="168">
        <v>0.05</v>
      </c>
      <c r="EG47" s="168">
        <v>-1.4999999999999999E-2</v>
      </c>
      <c r="EH47" s="168">
        <v>0</v>
      </c>
      <c r="EI47" s="168">
        <v>-0.02</v>
      </c>
      <c r="EJ47" s="168">
        <v>0</v>
      </c>
      <c r="EK47" s="168"/>
      <c r="EL47" s="168"/>
      <c r="EM47" s="168"/>
      <c r="ET47" s="167">
        <v>4.2359999999999953E-2</v>
      </c>
      <c r="EU47" s="168">
        <v>4.5350000000000001E-2</v>
      </c>
      <c r="EV47" s="168">
        <v>5.0000000000000044E-2</v>
      </c>
      <c r="EW47" s="168">
        <v>5.0000000000000044E-2</v>
      </c>
      <c r="EX47" s="168">
        <v>-7.1999999999999953E-2</v>
      </c>
      <c r="EY47" s="168">
        <v>0</v>
      </c>
      <c r="EZ47" s="168">
        <v>0</v>
      </c>
      <c r="FA47" s="168">
        <v>3.0000000000000027E-2</v>
      </c>
      <c r="FB47" s="168">
        <v>-1.0000000000000009E-2</v>
      </c>
      <c r="FC47" s="168">
        <v>0</v>
      </c>
      <c r="FD47" s="168">
        <v>2.0000000000000018E-2</v>
      </c>
      <c r="FE47" s="168">
        <v>0</v>
      </c>
      <c r="FF47" s="160"/>
      <c r="FG47" s="160"/>
      <c r="FH47" s="160"/>
      <c r="FI47" s="271"/>
      <c r="FJ47" s="271"/>
      <c r="FK47" s="271"/>
      <c r="FL47" s="271"/>
      <c r="FM47" s="271"/>
      <c r="FN47" s="271"/>
      <c r="FO47" s="169">
        <v>-0.02</v>
      </c>
      <c r="FP47" s="166">
        <v>-4.7E-2</v>
      </c>
      <c r="FQ47" s="166">
        <v>0</v>
      </c>
      <c r="FR47" s="166"/>
      <c r="FS47" s="166"/>
      <c r="FT47" s="166"/>
      <c r="FU47" s="166"/>
      <c r="FV47" s="166"/>
      <c r="FW47" s="166"/>
      <c r="FX47" s="166"/>
      <c r="FY47" s="166">
        <v>1.2999999999999999E-2</v>
      </c>
      <c r="FZ47" s="166"/>
      <c r="GA47" s="1051">
        <v>-0.14799999999999999</v>
      </c>
      <c r="GB47" s="1051"/>
      <c r="GC47" s="1051">
        <v>-6.9000000000000006E-2</v>
      </c>
      <c r="GD47" s="1051"/>
      <c r="GE47" s="1051">
        <v>2.1999999999999999E-2</v>
      </c>
      <c r="GF47" s="1051"/>
      <c r="GG47" s="1051">
        <v>-2.4E-2</v>
      </c>
      <c r="GH47" s="1051">
        <v>-5.2999999999999999E-2</v>
      </c>
      <c r="GI47" s="1051">
        <v>0.02</v>
      </c>
      <c r="GJ47" s="431"/>
      <c r="GK47" s="432"/>
      <c r="GL47" s="432"/>
      <c r="GM47" s="432"/>
      <c r="GN47" s="432"/>
      <c r="GO47" s="432"/>
      <c r="GP47" s="432"/>
      <c r="GQ47" s="432"/>
      <c r="GR47" s="432"/>
      <c r="GS47" s="432"/>
      <c r="GT47" s="432"/>
      <c r="GU47" s="432"/>
      <c r="GV47" s="432"/>
      <c r="GW47" s="432"/>
      <c r="GX47" s="432"/>
      <c r="GY47" s="432"/>
      <c r="GZ47" s="432"/>
      <c r="HA47" s="432"/>
      <c r="HB47" s="432"/>
      <c r="HC47" s="432"/>
      <c r="HD47" s="441"/>
    </row>
    <row r="48" spans="1:212">
      <c r="A48" s="38">
        <v>42430</v>
      </c>
      <c r="B48" s="273"/>
      <c r="C48" s="155"/>
      <c r="D48" s="155"/>
      <c r="E48" s="155"/>
      <c r="F48" s="155"/>
      <c r="G48" s="155"/>
      <c r="H48" s="155"/>
      <c r="I48" s="155"/>
      <c r="J48" s="155"/>
      <c r="K48" s="155"/>
      <c r="L48" s="155"/>
      <c r="M48" s="155"/>
      <c r="N48" s="155"/>
      <c r="O48" s="155"/>
      <c r="P48" s="155"/>
      <c r="Q48" s="155"/>
      <c r="R48" s="155"/>
      <c r="S48" s="155"/>
      <c r="T48" s="155"/>
      <c r="U48" s="155"/>
      <c r="V48" s="155"/>
      <c r="W48" s="155"/>
      <c r="X48" s="235"/>
      <c r="Y48" s="165"/>
      <c r="Z48" s="165"/>
      <c r="AA48" s="165">
        <v>-2.75E-2</v>
      </c>
      <c r="AB48" s="165"/>
      <c r="AC48" s="165"/>
      <c r="AD48" s="165"/>
      <c r="AE48" s="170"/>
      <c r="AF48" s="170"/>
      <c r="AG48" s="170">
        <v>0.02</v>
      </c>
      <c r="AH48" s="170"/>
      <c r="AI48" s="170"/>
      <c r="AJ48" s="170"/>
      <c r="AK48" s="170"/>
      <c r="AL48" s="170"/>
      <c r="AS48" s="236">
        <f t="array" ref="AS48">PRODUCT(1+X$40:X$47)-1</f>
        <v>-4.3828286734000188E-2</v>
      </c>
      <c r="AT48" s="168">
        <f t="array" ref="AT48">PRODUCT(1+Y$40:Y$47)-1</f>
        <v>3.064087228427792E-2</v>
      </c>
      <c r="AU48" s="168">
        <f t="array" ref="AU48">PRODUCT(1+Z$40:Z$47)-1</f>
        <v>2.4270790399999909E-2</v>
      </c>
      <c r="AV48" s="168">
        <f t="array" ref="AV48">PRODUCT(1+AA$40:AA$47)-1</f>
        <v>8.3050733754368444E-3</v>
      </c>
      <c r="AW48" s="168">
        <f t="array" ref="AW48">PRODUCT(1+AB$40:AB$47)-1</f>
        <v>-6.918858246400017E-2</v>
      </c>
      <c r="AX48" s="168">
        <f t="array" ref="AX48">PRODUCT(1+AC$40:AC$47)-1</f>
        <v>2.3070904999999753E-2</v>
      </c>
      <c r="AY48" s="168">
        <f t="array" ref="AY48">PRODUCT(1+AD$40:AD$47)-1</f>
        <v>-6.7051483500000231E-2</v>
      </c>
      <c r="AZ48" s="168">
        <f t="array" ref="AZ48">PRODUCT(1+AE$40:AE$47)-1</f>
        <v>-9.9270279999999933E-2</v>
      </c>
      <c r="BA48" s="168">
        <f t="array" ref="BA48">PRODUCT(1+AF$40:AF$47)-1</f>
        <v>-1.4042835808000143E-2</v>
      </c>
      <c r="BB48" s="168"/>
      <c r="BC48" s="168"/>
      <c r="BD48" s="168">
        <f t="array" ref="BD48">PRODUCT(1+AI$40:AI$47)-1</f>
        <v>-5.9646046000000119E-2</v>
      </c>
      <c r="BE48" s="168"/>
      <c r="BF48" s="168"/>
      <c r="BG48" s="168"/>
      <c r="BN48" s="236">
        <v>-3.9072001585385485E-2</v>
      </c>
      <c r="BO48" s="168">
        <v>6.0900000000000003E-2</v>
      </c>
      <c r="BP48" s="168">
        <v>2.1800882852607062E-2</v>
      </c>
      <c r="BQ48" s="168">
        <v>7.0215041399206424E-3</v>
      </c>
      <c r="BR48" s="241" t="s">
        <v>133</v>
      </c>
      <c r="BS48" s="241" t="s">
        <v>133</v>
      </c>
      <c r="BT48" s="241" t="s">
        <v>133</v>
      </c>
      <c r="BU48" s="241" t="s">
        <v>133</v>
      </c>
      <c r="BV48" s="241" t="s">
        <v>133</v>
      </c>
      <c r="BW48" s="168">
        <v>-1.2900815370750052E-2</v>
      </c>
      <c r="BX48" s="241" t="s">
        <v>133</v>
      </c>
      <c r="BY48" s="241" t="s">
        <v>133</v>
      </c>
      <c r="BZ48" s="241"/>
      <c r="CA48" s="241"/>
      <c r="CB48" s="241"/>
      <c r="CH48" s="382"/>
      <c r="DC48" s="382"/>
      <c r="DY48" s="236">
        <v>-1.9E-2</v>
      </c>
      <c r="DZ48" s="168">
        <v>6.8000000000000005E-2</v>
      </c>
      <c r="EA48" s="168">
        <v>-3.0000000000000001E-3</v>
      </c>
      <c r="EB48" s="168">
        <v>5.5E-2</v>
      </c>
      <c r="EC48" s="168">
        <v>0</v>
      </c>
      <c r="ED48" s="168">
        <v>-5.0000000000000001E-3</v>
      </c>
      <c r="EE48" s="168">
        <v>-1.4999999999999999E-2</v>
      </c>
      <c r="EF48" s="168">
        <v>0.05</v>
      </c>
      <c r="EG48" s="168">
        <v>-1.4999999999999999E-2</v>
      </c>
      <c r="EH48" s="168">
        <v>0</v>
      </c>
      <c r="EI48" s="168">
        <v>-0.02</v>
      </c>
      <c r="EJ48" s="168">
        <v>0</v>
      </c>
      <c r="EK48" s="168"/>
      <c r="EL48" s="168"/>
      <c r="EM48" s="168"/>
      <c r="ET48" s="236">
        <v>4.2359999999999953E-2</v>
      </c>
      <c r="EU48" s="168">
        <v>4.5350000000000001E-2</v>
      </c>
      <c r="EV48" s="168">
        <v>5.0000000000000044E-2</v>
      </c>
      <c r="EW48" s="168">
        <v>5.0000000000000044E-2</v>
      </c>
      <c r="EX48" s="168">
        <v>-7.1999999999999953E-2</v>
      </c>
      <c r="EY48" s="168">
        <v>0</v>
      </c>
      <c r="EZ48" s="168">
        <v>0</v>
      </c>
      <c r="FA48" s="168">
        <v>3.0000000000000027E-2</v>
      </c>
      <c r="FB48" s="168">
        <v>-1.0000000000000009E-2</v>
      </c>
      <c r="FC48" s="168">
        <v>0</v>
      </c>
      <c r="FD48" s="168">
        <v>2.0000000000000018E-2</v>
      </c>
      <c r="FE48" s="168">
        <v>0</v>
      </c>
      <c r="FF48" s="160"/>
      <c r="FG48" s="160"/>
      <c r="FH48" s="160"/>
      <c r="FI48" s="271"/>
      <c r="FJ48" s="271"/>
      <c r="FK48" s="271"/>
      <c r="FL48" s="271"/>
      <c r="FM48" s="271"/>
      <c r="FN48" s="271"/>
      <c r="FO48" s="237"/>
      <c r="FP48" s="166"/>
      <c r="FQ48" s="166"/>
      <c r="FR48" s="166">
        <v>-5.5E-2</v>
      </c>
      <c r="FS48" s="166"/>
      <c r="FT48" s="166"/>
      <c r="FU48" s="166"/>
      <c r="FV48" s="166"/>
      <c r="FW48" s="166"/>
      <c r="FX48" s="166">
        <v>2.8000000000000001E-2</v>
      </c>
      <c r="FY48" s="166"/>
      <c r="FZ48" s="166"/>
      <c r="GA48" s="1051"/>
      <c r="GB48" s="1051">
        <v>8.9999999999999993E-3</v>
      </c>
      <c r="GC48" s="1051"/>
      <c r="GD48" s="1051"/>
      <c r="GE48" s="1051"/>
      <c r="GF48" s="1051"/>
      <c r="GG48" s="1051"/>
      <c r="GH48" s="1051"/>
      <c r="GI48" s="1051"/>
      <c r="GJ48" s="431"/>
      <c r="GK48" s="432"/>
      <c r="GL48" s="432"/>
      <c r="GM48" s="432"/>
      <c r="GN48" s="432"/>
      <c r="GO48" s="432"/>
      <c r="GP48" s="432"/>
      <c r="GQ48" s="432"/>
      <c r="GR48" s="432"/>
      <c r="GS48" s="432"/>
      <c r="GT48" s="432"/>
      <c r="GU48" s="432"/>
      <c r="GV48" s="432"/>
      <c r="GW48" s="432"/>
      <c r="GX48" s="432"/>
      <c r="GY48" s="432"/>
      <c r="GZ48" s="432"/>
      <c r="HA48" s="432"/>
      <c r="HB48" s="432"/>
      <c r="HC48" s="432"/>
      <c r="HD48" s="441"/>
    </row>
    <row r="49" spans="1:212">
      <c r="A49" s="38">
        <v>42461</v>
      </c>
      <c r="B49" s="273"/>
      <c r="C49" s="155"/>
      <c r="D49" s="155"/>
      <c r="E49" s="155"/>
      <c r="F49" s="155"/>
      <c r="G49" s="155"/>
      <c r="H49" s="155"/>
      <c r="I49" s="155"/>
      <c r="J49" s="155"/>
      <c r="K49" s="155"/>
      <c r="L49" s="155"/>
      <c r="M49" s="155"/>
      <c r="N49" s="155"/>
      <c r="O49" s="155"/>
      <c r="P49" s="155"/>
      <c r="Q49" s="155"/>
      <c r="R49" s="155"/>
      <c r="S49" s="155"/>
      <c r="T49" s="155"/>
      <c r="U49" s="155"/>
      <c r="V49" s="155"/>
      <c r="W49" s="155"/>
      <c r="X49" s="240">
        <v>5.0000000000000001E-4</v>
      </c>
      <c r="Y49" s="165">
        <v>-1.55E-2</v>
      </c>
      <c r="Z49" s="165">
        <v>8.0000000000000002E-3</v>
      </c>
      <c r="AA49" s="165">
        <v>-4.0000000000000001E-3</v>
      </c>
      <c r="AB49" s="165">
        <v>-4.6500238978050001E-3</v>
      </c>
      <c r="AC49" s="165">
        <v>-1.4586289396575358E-3</v>
      </c>
      <c r="AD49" s="165">
        <v>-1.8924023146165148E-2</v>
      </c>
      <c r="AE49" s="170">
        <v>-1.4088692454696572E-2</v>
      </c>
      <c r="AF49" s="170">
        <v>-1.2606816693243594E-3</v>
      </c>
      <c r="AG49" s="170">
        <v>-6.81965440614829E-3</v>
      </c>
      <c r="AH49" s="170">
        <v>-3.5727309183097855E-3</v>
      </c>
      <c r="AI49" s="170">
        <v>-3.724310745395254E-3</v>
      </c>
      <c r="AJ49" s="170"/>
      <c r="AK49" s="170"/>
      <c r="AL49" s="170"/>
      <c r="AS49" s="236">
        <f t="array" ref="AS49">PRODUCT(1+X$41:X$48)-1</f>
        <v>-4.3828286734000188E-2</v>
      </c>
      <c r="AT49" s="168">
        <f t="array" ref="AT49">PRODUCT(1+Y$41:Y$48)-1</f>
        <v>3.064087228427792E-2</v>
      </c>
      <c r="AU49" s="168">
        <f t="array" ref="AU49">PRODUCT(1+Z$41:Z$48)-1</f>
        <v>2.4270790399999909E-2</v>
      </c>
      <c r="AV49" s="168">
        <f t="array" ref="AV49">PRODUCT(1+AA$41:AA$48)-1</f>
        <v>-1.8441757900287903E-2</v>
      </c>
      <c r="AW49" s="168">
        <f t="array" ref="AW49">PRODUCT(1+AB$41:AB$48)-1</f>
        <v>-6.918858246400017E-2</v>
      </c>
      <c r="AX49" s="168">
        <f t="array" ref="AX49">PRODUCT(1+AC$41:AC$48)-1</f>
        <v>2.3070904999999753E-2</v>
      </c>
      <c r="AY49" s="168">
        <f t="array" ref="AY49">PRODUCT(1+AD$41:AD$48)-1</f>
        <v>-6.7051483500000231E-2</v>
      </c>
      <c r="AZ49" s="168">
        <f t="array" ref="AZ49">PRODUCT(1+AE$41:AE$48)-1</f>
        <v>-9.9270279999999933E-2</v>
      </c>
      <c r="BA49" s="168">
        <f t="array" ref="BA49">PRODUCT(1+AF$41:AF$48)-1</f>
        <v>-1.4042835808000143E-2</v>
      </c>
      <c r="BB49" s="168"/>
      <c r="BC49" s="168"/>
      <c r="BD49" s="168">
        <f t="array" ref="BD49">PRODUCT(1+AI$41:AI$48)-1</f>
        <v>-5.9646046000000119E-2</v>
      </c>
      <c r="BE49" s="168"/>
      <c r="BF49" s="168"/>
      <c r="BG49" s="168"/>
      <c r="BN49" s="167">
        <v>-4.0717307636801259E-2</v>
      </c>
      <c r="BO49" s="168">
        <v>2.3445216216131604E-2</v>
      </c>
      <c r="BP49" s="168">
        <v>4.5997186585722494E-2</v>
      </c>
      <c r="BQ49" s="168">
        <v>-3.5518995268701059E-2</v>
      </c>
      <c r="BR49" s="168">
        <v>-6.1197075339301965E-2</v>
      </c>
      <c r="BS49" s="168">
        <v>3.8940268085644547E-2</v>
      </c>
      <c r="BT49" s="168">
        <v>6.8910186120847428E-3</v>
      </c>
      <c r="BU49" s="168">
        <v>-2.1962621205049992E-2</v>
      </c>
      <c r="BV49" s="168">
        <v>-1.182235071165616E-2</v>
      </c>
      <c r="BW49" s="168">
        <v>-2.1147771868245124E-3</v>
      </c>
      <c r="BX49" s="168">
        <v>1.4286030455193277E-2</v>
      </c>
      <c r="BY49" s="168">
        <v>-5.7202572273774233E-2</v>
      </c>
      <c r="BZ49" s="168"/>
      <c r="CA49" s="168"/>
      <c r="CB49" s="168"/>
      <c r="CH49" s="382"/>
      <c r="DC49" s="382"/>
      <c r="DY49" s="167">
        <v>-0.02</v>
      </c>
      <c r="DZ49" s="168">
        <v>4.9000000000000002E-2</v>
      </c>
      <c r="EA49" s="168">
        <v>-8.0000000000000002E-3</v>
      </c>
      <c r="EB49" s="168">
        <v>3.6999999999999998E-2</v>
      </c>
      <c r="EC49" s="168">
        <v>0</v>
      </c>
      <c r="ED49" s="168">
        <v>-5.0000000000000001E-3</v>
      </c>
      <c r="EE49" s="168">
        <v>-1.4999999999999999E-2</v>
      </c>
      <c r="EF49" s="168">
        <v>0.05</v>
      </c>
      <c r="EG49" s="168">
        <v>-1.4999999999999999E-2</v>
      </c>
      <c r="EH49" s="168">
        <v>0</v>
      </c>
      <c r="EI49" s="168">
        <v>-0.02</v>
      </c>
      <c r="EJ49" s="168">
        <v>0</v>
      </c>
      <c r="EK49" s="168"/>
      <c r="EL49" s="168"/>
      <c r="EM49" s="168"/>
      <c r="ET49" s="167">
        <v>4.2359999999999953E-2</v>
      </c>
      <c r="EU49" s="168">
        <v>4.5350000000000001E-2</v>
      </c>
      <c r="EV49" s="168">
        <v>5.0000000000000044E-2</v>
      </c>
      <c r="EW49" s="168">
        <v>5.0000000000000044E-2</v>
      </c>
      <c r="EX49" s="168">
        <v>3.0000000000000027E-2</v>
      </c>
      <c r="EY49" s="168">
        <v>0</v>
      </c>
      <c r="EZ49" s="168">
        <v>1.0000000000000009E-2</v>
      </c>
      <c r="FA49" s="168">
        <v>-4.500000000000004E-2</v>
      </c>
      <c r="FB49" s="168">
        <v>-1.0000000000000009E-2</v>
      </c>
      <c r="FC49" s="168">
        <v>0</v>
      </c>
      <c r="FD49" s="168">
        <v>2.0000000000000018E-2</v>
      </c>
      <c r="FE49" s="168">
        <v>0</v>
      </c>
      <c r="FF49" s="160"/>
      <c r="FG49" s="160"/>
      <c r="FH49" s="160"/>
      <c r="FI49" s="271"/>
      <c r="FJ49" s="271"/>
      <c r="FK49" s="271"/>
      <c r="FL49" s="271"/>
      <c r="FM49" s="271"/>
      <c r="FN49" s="271"/>
      <c r="FO49" s="169"/>
      <c r="FP49" s="166"/>
      <c r="FQ49" s="166"/>
      <c r="FR49" s="166"/>
      <c r="FS49" s="166">
        <v>-0.10199999999999999</v>
      </c>
      <c r="FT49" s="166"/>
      <c r="FU49" s="166">
        <v>-8.9999999999999993E-3</v>
      </c>
      <c r="FV49" s="166"/>
      <c r="FW49" s="166"/>
      <c r="FX49" s="166"/>
      <c r="FY49" s="166"/>
      <c r="FZ49" s="166"/>
      <c r="GA49" s="1051"/>
      <c r="GB49" s="1051"/>
      <c r="GC49" s="1051"/>
      <c r="GD49" s="1051">
        <v>3.4000000000000002E-2</v>
      </c>
      <c r="GE49" s="1051"/>
      <c r="GF49" s="1051"/>
      <c r="GG49" s="1051"/>
      <c r="GH49" s="1051"/>
      <c r="GI49" s="1051"/>
      <c r="GJ49" s="431"/>
      <c r="GK49" s="432"/>
      <c r="GL49" s="432"/>
      <c r="GM49" s="432"/>
      <c r="GN49" s="432"/>
      <c r="GO49" s="432"/>
      <c r="GP49" s="432"/>
      <c r="GQ49" s="432"/>
      <c r="GR49" s="432"/>
      <c r="GS49" s="432"/>
      <c r="GT49" s="432"/>
      <c r="GU49" s="432"/>
      <c r="GV49" s="432"/>
      <c r="GW49" s="432"/>
      <c r="GX49" s="432"/>
      <c r="GY49" s="432"/>
      <c r="GZ49" s="432"/>
      <c r="HA49" s="432"/>
      <c r="HB49" s="432"/>
      <c r="HC49" s="432"/>
      <c r="HD49" s="441"/>
    </row>
    <row r="50" spans="1:212">
      <c r="A50" s="38">
        <v>42552</v>
      </c>
      <c r="B50" s="273"/>
      <c r="C50" s="155"/>
      <c r="D50" s="155">
        <v>1.07</v>
      </c>
      <c r="E50" s="155"/>
      <c r="F50" s="155"/>
      <c r="G50" s="155"/>
      <c r="H50" s="155"/>
      <c r="I50" s="155"/>
      <c r="J50" s="155">
        <v>1.1499999999999999</v>
      </c>
      <c r="K50" s="155"/>
      <c r="L50" s="155"/>
      <c r="M50" s="155"/>
      <c r="N50" s="155"/>
      <c r="O50" s="155"/>
      <c r="P50" s="155"/>
      <c r="Q50" s="155"/>
      <c r="R50" s="155"/>
      <c r="S50" s="155"/>
      <c r="T50" s="155"/>
      <c r="U50" s="155"/>
      <c r="V50" s="155"/>
      <c r="W50" s="155"/>
      <c r="X50" s="239">
        <v>5.0000000000000001E-4</v>
      </c>
      <c r="Y50" s="165">
        <v>0.1</v>
      </c>
      <c r="Z50" s="165">
        <v>0</v>
      </c>
      <c r="AA50" s="165">
        <v>1E-3</v>
      </c>
      <c r="AB50" s="165">
        <v>4.007497472895416E-3</v>
      </c>
      <c r="AC50" s="165">
        <v>0.01</v>
      </c>
      <c r="AD50" s="165">
        <v>4.1384026293269649E-3</v>
      </c>
      <c r="AE50" s="170">
        <v>1.7370021547114867E-2</v>
      </c>
      <c r="AF50" s="170">
        <v>3.8032168492150298E-3</v>
      </c>
      <c r="AG50" s="170">
        <v>3.804160784475652E-3</v>
      </c>
      <c r="AH50" s="170">
        <v>2.8575190401405326E-3</v>
      </c>
      <c r="AI50" s="170">
        <v>1.7779554785819496E-3</v>
      </c>
      <c r="AJ50" s="170"/>
      <c r="AK50" s="170"/>
      <c r="AL50" s="170"/>
      <c r="AS50" s="236">
        <v>-5.0000199481000096E-2</v>
      </c>
      <c r="AT50" s="168">
        <v>1.6685835056820641E-2</v>
      </c>
      <c r="AU50" s="168">
        <v>4.2893895680000016E-2</v>
      </c>
      <c r="AV50" s="168">
        <v>-4.4217185996799913E-2</v>
      </c>
      <c r="AW50" s="168">
        <v>-6.9796062048084639E-2</v>
      </c>
      <c r="AX50" s="168">
        <v>1.6496143453378354E-2</v>
      </c>
      <c r="AY50" s="168">
        <v>-3.6533287179396412E-2</v>
      </c>
      <c r="AZ50" s="168">
        <v>-0.12594525985224891</v>
      </c>
      <c r="BA50" s="168">
        <v>-1.9208978019557787E-2</v>
      </c>
      <c r="BB50" s="168">
        <v>1.9094864034045367E-2</v>
      </c>
      <c r="BC50" s="168">
        <v>-6.6079201226959539E-3</v>
      </c>
      <c r="BD50" s="168">
        <v>-6.3148216335357277E-2</v>
      </c>
      <c r="BE50" s="168"/>
      <c r="BF50" s="168"/>
      <c r="BG50" s="168"/>
      <c r="BN50" s="236">
        <v>-2.3E-2</v>
      </c>
      <c r="BO50" s="168">
        <v>0.12504607971567783</v>
      </c>
      <c r="BP50" s="168">
        <v>5.8191650278913265E-2</v>
      </c>
      <c r="BQ50" s="168">
        <v>-3.3973475845896495E-2</v>
      </c>
      <c r="BR50" s="168">
        <v>-6.1986776871538307E-2</v>
      </c>
      <c r="BS50" s="168">
        <v>4.8000000000000001E-2</v>
      </c>
      <c r="BT50" s="168">
        <v>5.8807188867204818E-3</v>
      </c>
      <c r="BU50" s="168">
        <v>1.1352816821944112E-2</v>
      </c>
      <c r="BV50" s="168">
        <v>-1.1465648875580881E-2</v>
      </c>
      <c r="BW50" s="168">
        <v>8.4667791082275734E-3</v>
      </c>
      <c r="BX50" s="168">
        <v>1.1813489615615458E-2</v>
      </c>
      <c r="BY50" s="168">
        <v>2.8877789173490154E-2</v>
      </c>
      <c r="BZ50" s="168"/>
      <c r="CA50" s="168"/>
      <c r="CB50" s="168"/>
      <c r="CH50" s="382"/>
      <c r="DC50" s="382"/>
      <c r="DY50" s="236">
        <v>5.1999999999999998E-2</v>
      </c>
      <c r="DZ50" s="168">
        <v>0.124</v>
      </c>
      <c r="EA50" s="168">
        <v>-1.4999999999999999E-2</v>
      </c>
      <c r="EB50" s="168">
        <v>3.5000000000000003E-2</v>
      </c>
      <c r="EC50" s="168">
        <v>0</v>
      </c>
      <c r="ED50" s="168">
        <v>-5.0000000000000001E-3</v>
      </c>
      <c r="EE50" s="168">
        <v>-1.4999999999999999E-2</v>
      </c>
      <c r="EF50" s="168">
        <v>0.05</v>
      </c>
      <c r="EG50" s="168">
        <v>-1.4999999999999999E-2</v>
      </c>
      <c r="EH50" s="168">
        <v>0</v>
      </c>
      <c r="EI50" s="168">
        <v>-0.02</v>
      </c>
      <c r="EJ50" s="168">
        <v>0</v>
      </c>
      <c r="EK50" s="168"/>
      <c r="EL50" s="168"/>
      <c r="EM50" s="168"/>
      <c r="ET50" s="236">
        <v>1.2000000000000011E-2</v>
      </c>
      <c r="EU50" s="168">
        <v>4.5350000000000001E-2</v>
      </c>
      <c r="EV50" s="168">
        <v>5.0000000000000044E-2</v>
      </c>
      <c r="EW50" s="168">
        <v>5.0000000000000044E-2</v>
      </c>
      <c r="EX50" s="168">
        <v>2.0000000000000018E-2</v>
      </c>
      <c r="EY50" s="168">
        <v>4.0999999999999925E-2</v>
      </c>
      <c r="EZ50" s="168">
        <v>1.0000000000000009E-2</v>
      </c>
      <c r="FA50" s="168">
        <v>4.4999999999999929E-2</v>
      </c>
      <c r="FB50" s="168">
        <v>-1.0000000000000009E-2</v>
      </c>
      <c r="FC50" s="168">
        <v>0</v>
      </c>
      <c r="FD50" s="168">
        <v>2.0000000000000018E-2</v>
      </c>
      <c r="FE50" s="168">
        <v>0</v>
      </c>
      <c r="FF50" s="160"/>
      <c r="FG50" s="160"/>
      <c r="FH50" s="160"/>
      <c r="FI50" s="271"/>
      <c r="FJ50" s="271"/>
      <c r="FK50" s="271"/>
      <c r="FL50" s="271"/>
      <c r="FM50" s="271"/>
      <c r="FN50" s="271"/>
      <c r="FO50" s="237">
        <v>-0.05</v>
      </c>
      <c r="FP50" s="166"/>
      <c r="FQ50" s="166"/>
      <c r="FR50" s="166"/>
      <c r="FS50" s="166"/>
      <c r="FT50" s="166"/>
      <c r="FU50" s="166"/>
      <c r="FV50" s="166">
        <v>-9.9000000000000005E-2</v>
      </c>
      <c r="FW50" s="166"/>
      <c r="FX50" s="166"/>
      <c r="FY50" s="166"/>
      <c r="FZ50" s="166"/>
      <c r="GA50" s="1051">
        <v>3.4000000000000002E-2</v>
      </c>
      <c r="GB50" s="1051"/>
      <c r="GC50" s="1051"/>
      <c r="GD50" s="1051"/>
      <c r="GE50" s="1051"/>
      <c r="GF50" s="1051"/>
      <c r="GG50" s="1051"/>
      <c r="GH50" s="1051"/>
      <c r="GI50" s="1051"/>
      <c r="GJ50" s="431"/>
      <c r="GK50" s="432"/>
      <c r="GL50" s="432"/>
      <c r="GM50" s="432"/>
      <c r="GN50" s="432"/>
      <c r="GO50" s="432"/>
      <c r="GP50" s="432"/>
      <c r="GQ50" s="432"/>
      <c r="GR50" s="432"/>
      <c r="GS50" s="432"/>
      <c r="GT50" s="432"/>
      <c r="GU50" s="432"/>
      <c r="GV50" s="432"/>
      <c r="GW50" s="432"/>
      <c r="GX50" s="432"/>
      <c r="GY50" s="432"/>
      <c r="GZ50" s="432"/>
      <c r="HA50" s="432"/>
      <c r="HB50" s="432"/>
      <c r="HC50" s="432"/>
      <c r="HD50" s="441"/>
    </row>
    <row r="51" spans="1:212">
      <c r="A51" s="38">
        <v>42583</v>
      </c>
      <c r="B51" s="273">
        <v>1.07</v>
      </c>
      <c r="C51" s="155">
        <v>1.07</v>
      </c>
      <c r="D51" s="155">
        <v>1.1000000000000001</v>
      </c>
      <c r="E51" s="155">
        <v>1.1000000000000001</v>
      </c>
      <c r="F51" s="155">
        <v>1.1499999999999999</v>
      </c>
      <c r="G51" s="155"/>
      <c r="H51" s="155"/>
      <c r="I51" s="155"/>
      <c r="J51" s="155"/>
      <c r="K51" s="155"/>
      <c r="L51" s="155"/>
      <c r="M51" s="155"/>
      <c r="N51" s="155"/>
      <c r="O51" s="155"/>
      <c r="P51" s="155"/>
      <c r="Q51" s="155"/>
      <c r="R51" s="155"/>
      <c r="S51" s="155"/>
      <c r="T51" s="155"/>
      <c r="U51" s="155"/>
      <c r="V51" s="155"/>
      <c r="W51" s="155"/>
      <c r="X51" s="239"/>
      <c r="Y51" s="165"/>
      <c r="Z51" s="165"/>
      <c r="AA51" s="165"/>
      <c r="AB51" s="165"/>
      <c r="AC51" s="165"/>
      <c r="AD51" s="165"/>
      <c r="AE51" s="170"/>
      <c r="AF51" s="170"/>
      <c r="AG51" s="170"/>
      <c r="AH51" s="170"/>
      <c r="AI51" s="170"/>
      <c r="AJ51" s="170"/>
      <c r="AK51" s="170"/>
      <c r="AL51" s="170"/>
      <c r="AS51" s="236"/>
      <c r="AT51" s="168"/>
      <c r="AU51" s="168"/>
      <c r="AV51" s="168"/>
      <c r="AW51" s="168"/>
      <c r="AX51" s="168"/>
      <c r="AY51" s="168"/>
      <c r="AZ51" s="168"/>
      <c r="BA51" s="168"/>
      <c r="BB51" s="168"/>
      <c r="BC51" s="168"/>
      <c r="BD51" s="168"/>
      <c r="BE51" s="168"/>
      <c r="BF51" s="168"/>
      <c r="BG51" s="168"/>
      <c r="BN51" s="236"/>
      <c r="BO51" s="168"/>
      <c r="BP51" s="168"/>
      <c r="BQ51" s="168"/>
      <c r="BR51" s="168"/>
      <c r="BS51" s="168"/>
      <c r="BT51" s="168"/>
      <c r="BU51" s="168"/>
      <c r="BV51" s="168"/>
      <c r="BW51" s="168"/>
      <c r="BX51" s="168"/>
      <c r="BY51" s="168"/>
      <c r="BZ51" s="168"/>
      <c r="CA51" s="168"/>
      <c r="CB51" s="168"/>
      <c r="CH51" s="382"/>
      <c r="DC51" s="382"/>
      <c r="DY51" s="236"/>
      <c r="DZ51" s="168"/>
      <c r="EA51" s="168"/>
      <c r="EB51" s="168"/>
      <c r="EC51" s="168"/>
      <c r="ED51" s="168"/>
      <c r="EE51" s="168"/>
      <c r="EF51" s="168"/>
      <c r="EG51" s="168"/>
      <c r="EH51" s="168"/>
      <c r="EI51" s="168"/>
      <c r="EJ51" s="168"/>
      <c r="EK51" s="168"/>
      <c r="EL51" s="168"/>
      <c r="EM51" s="168"/>
      <c r="ET51" s="236"/>
      <c r="EU51" s="168"/>
      <c r="EV51" s="168"/>
      <c r="EW51" s="168"/>
      <c r="EX51" s="168"/>
      <c r="EY51" s="168"/>
      <c r="EZ51" s="168"/>
      <c r="FA51" s="168"/>
      <c r="FB51" s="168"/>
      <c r="FC51" s="168"/>
      <c r="FD51" s="168"/>
      <c r="FE51" s="168"/>
      <c r="FF51" s="160"/>
      <c r="FG51" s="160"/>
      <c r="FH51" s="160"/>
      <c r="FI51" s="271"/>
      <c r="FJ51" s="271"/>
      <c r="FK51" s="271"/>
      <c r="FL51" s="271"/>
      <c r="FM51" s="271"/>
      <c r="FN51" s="271"/>
      <c r="FO51" s="237"/>
      <c r="FP51" s="166"/>
      <c r="FQ51" s="166"/>
      <c r="FR51" s="166"/>
      <c r="FS51" s="166"/>
      <c r="FT51" s="166"/>
      <c r="FU51" s="166"/>
      <c r="FV51" s="166"/>
      <c r="FW51" s="166"/>
      <c r="FX51" s="166"/>
      <c r="FY51" s="166"/>
      <c r="FZ51" s="166"/>
      <c r="GA51" s="1051"/>
      <c r="GB51" s="1051">
        <v>-2.7E-2</v>
      </c>
      <c r="GC51" s="1051"/>
      <c r="GD51" s="1051"/>
      <c r="GE51" s="1051"/>
      <c r="GF51" s="1051"/>
      <c r="GG51" s="1051"/>
      <c r="GH51" s="1051"/>
      <c r="GI51" s="1051"/>
      <c r="GJ51" s="431"/>
      <c r="GK51" s="432"/>
      <c r="GL51" s="432"/>
      <c r="GM51" s="432"/>
      <c r="GN51" s="432"/>
      <c r="GO51" s="432"/>
      <c r="GP51" s="432"/>
      <c r="GQ51" s="432"/>
      <c r="GR51" s="432"/>
      <c r="GS51" s="432"/>
      <c r="GT51" s="432"/>
      <c r="GU51" s="432"/>
      <c r="GV51" s="432"/>
      <c r="GW51" s="432"/>
      <c r="GX51" s="432"/>
      <c r="GY51" s="432"/>
      <c r="GZ51" s="432"/>
      <c r="HA51" s="432"/>
      <c r="HB51" s="432"/>
      <c r="HC51" s="432"/>
      <c r="HD51" s="441"/>
    </row>
    <row r="52" spans="1:212">
      <c r="A52" s="38">
        <v>42614</v>
      </c>
      <c r="B52" s="273"/>
      <c r="C52" s="155"/>
      <c r="D52" s="155"/>
      <c r="E52" s="155"/>
      <c r="F52" s="155"/>
      <c r="G52" s="155"/>
      <c r="H52" s="155"/>
      <c r="I52" s="155"/>
      <c r="J52" s="155"/>
      <c r="K52" s="155"/>
      <c r="L52" s="155"/>
      <c r="M52" s="155"/>
      <c r="N52" s="155">
        <v>1.1000000000000001</v>
      </c>
      <c r="O52" s="155">
        <v>1.1000000000000001</v>
      </c>
      <c r="P52" s="155">
        <v>1.1000000000000001</v>
      </c>
      <c r="Q52" s="155">
        <v>1.1000000000000001</v>
      </c>
      <c r="R52" s="155"/>
      <c r="S52" s="155"/>
      <c r="T52" s="155"/>
      <c r="U52" s="155"/>
      <c r="V52" s="155"/>
      <c r="W52" s="155"/>
      <c r="X52" s="235">
        <v>0</v>
      </c>
      <c r="Y52" s="165">
        <v>0</v>
      </c>
      <c r="Z52" s="165">
        <v>0</v>
      </c>
      <c r="AA52" s="165">
        <v>0</v>
      </c>
      <c r="AB52" s="165">
        <v>0</v>
      </c>
      <c r="AC52" s="165">
        <v>1.6E-2</v>
      </c>
      <c r="AD52" s="165">
        <v>0</v>
      </c>
      <c r="AE52" s="170">
        <v>0</v>
      </c>
      <c r="AF52" s="170">
        <v>0</v>
      </c>
      <c r="AG52" s="170">
        <v>0</v>
      </c>
      <c r="AH52" s="170">
        <v>0</v>
      </c>
      <c r="AI52" s="170">
        <v>0</v>
      </c>
      <c r="AJ52" s="170"/>
      <c r="AK52" s="170"/>
      <c r="AL52" s="170"/>
      <c r="AS52" s="236">
        <v>-3.0127754674225016E-2</v>
      </c>
      <c r="AT52" s="168">
        <v>2.9483995115441308E-2</v>
      </c>
      <c r="AU52" s="168">
        <v>5.9851520000000047E-2</v>
      </c>
      <c r="AV52" s="168">
        <v>-3.9419079500800036E-2</v>
      </c>
      <c r="AW52" s="168">
        <v>-6.7001270846618333E-2</v>
      </c>
      <c r="AX52" s="168">
        <v>7.8835019550644869E-3</v>
      </c>
      <c r="AY52" s="168">
        <v>-3.3512561440350197E-2</v>
      </c>
      <c r="AZ52" s="168">
        <v>-1.9785748400950043E-3</v>
      </c>
      <c r="BA52" s="168">
        <v>-1.2516366177736105E-2</v>
      </c>
      <c r="BB52" s="168">
        <v>2.2971664751464171E-2</v>
      </c>
      <c r="BC52" s="168">
        <v>-7.7383300200416505E-3</v>
      </c>
      <c r="BD52" s="168">
        <v>-8.9572709334437839E-3</v>
      </c>
      <c r="BE52" s="168"/>
      <c r="BF52" s="168"/>
      <c r="BG52" s="168"/>
      <c r="BN52" s="236">
        <v>0</v>
      </c>
      <c r="BO52" s="168">
        <v>0</v>
      </c>
      <c r="BP52" s="168">
        <v>0</v>
      </c>
      <c r="BQ52" s="168">
        <v>0</v>
      </c>
      <c r="BR52" s="168">
        <v>0</v>
      </c>
      <c r="BS52" s="168">
        <v>1.6E-2</v>
      </c>
      <c r="BT52" s="168">
        <v>0</v>
      </c>
      <c r="BU52" s="168">
        <v>0</v>
      </c>
      <c r="BV52" s="168">
        <v>0</v>
      </c>
      <c r="BW52" s="168">
        <v>0</v>
      </c>
      <c r="BX52" s="168">
        <v>0</v>
      </c>
      <c r="BY52" s="168">
        <v>0</v>
      </c>
      <c r="BZ52" s="168"/>
      <c r="CA52" s="168"/>
      <c r="CB52" s="168"/>
      <c r="CH52" s="382"/>
      <c r="DC52" s="382"/>
      <c r="DY52" s="236">
        <v>5.1999999999999998E-2</v>
      </c>
      <c r="DZ52" s="168">
        <v>0.124</v>
      </c>
      <c r="EA52" s="168">
        <v>-1.4999999999999999E-2</v>
      </c>
      <c r="EB52" s="168">
        <v>3.5000000000000003E-2</v>
      </c>
      <c r="EC52" s="168">
        <v>0</v>
      </c>
      <c r="ED52" s="168">
        <v>-5.0000000000000001E-3</v>
      </c>
      <c r="EE52" s="168">
        <v>-1.4999999999999999E-2</v>
      </c>
      <c r="EF52" s="168">
        <v>0.05</v>
      </c>
      <c r="EG52" s="168">
        <v>-1.4999999999999999E-2</v>
      </c>
      <c r="EH52" s="168">
        <v>0</v>
      </c>
      <c r="EI52" s="168">
        <v>-0.02</v>
      </c>
      <c r="EJ52" s="168">
        <v>0</v>
      </c>
      <c r="EK52" s="168"/>
      <c r="EL52" s="168"/>
      <c r="EM52" s="168"/>
      <c r="ET52" s="236">
        <v>1.2000000000000011E-2</v>
      </c>
      <c r="EU52" s="168">
        <v>4.5350000000000001E-2</v>
      </c>
      <c r="EV52" s="168">
        <v>5.0000000000000044E-2</v>
      </c>
      <c r="EW52" s="168">
        <v>5.0000000000000044E-2</v>
      </c>
      <c r="EX52" s="168">
        <v>2.0000000000000018E-2</v>
      </c>
      <c r="EY52" s="168">
        <v>1.6E-2</v>
      </c>
      <c r="EZ52" s="168">
        <v>1.0000000000000009E-2</v>
      </c>
      <c r="FA52" s="168">
        <v>4.4999999999999929E-2</v>
      </c>
      <c r="FB52" s="168">
        <v>-1.0000000000000009E-2</v>
      </c>
      <c r="FC52" s="168">
        <v>0</v>
      </c>
      <c r="FD52" s="168">
        <v>2.0000000000000018E-2</v>
      </c>
      <c r="FE52" s="168">
        <v>0</v>
      </c>
      <c r="FF52" s="168"/>
      <c r="FG52" s="168"/>
      <c r="FH52" s="168"/>
      <c r="FJ52" s="271"/>
      <c r="FK52" s="271"/>
      <c r="FL52" s="271"/>
      <c r="FM52" s="271"/>
      <c r="FN52" s="271"/>
      <c r="FO52" s="237"/>
      <c r="FP52" s="166"/>
      <c r="FQ52" s="166"/>
      <c r="FR52" s="166"/>
      <c r="FS52" s="166"/>
      <c r="FT52" s="166">
        <v>2.5000000000000001E-2</v>
      </c>
      <c r="FU52" s="166"/>
      <c r="FV52" s="166"/>
      <c r="FW52" s="166"/>
      <c r="FX52" s="166"/>
      <c r="FY52" s="166"/>
      <c r="FZ52" s="166"/>
      <c r="GA52" s="166"/>
      <c r="GB52" s="166"/>
      <c r="GC52" s="166"/>
      <c r="GD52" s="166"/>
      <c r="GE52" s="1051"/>
      <c r="GF52" s="1051"/>
      <c r="GG52" s="1051"/>
      <c r="GH52" s="1051"/>
      <c r="GI52" s="1051"/>
      <c r="GJ52" s="431"/>
      <c r="GK52" s="432"/>
      <c r="GL52" s="432"/>
      <c r="GM52" s="432"/>
      <c r="GN52" s="432"/>
      <c r="GO52" s="432"/>
      <c r="GP52" s="432"/>
      <c r="GQ52" s="432"/>
      <c r="GR52" s="432"/>
      <c r="GS52" s="432"/>
      <c r="GT52" s="432"/>
      <c r="GU52" s="432"/>
      <c r="GV52" s="432"/>
      <c r="GW52" s="432"/>
      <c r="GX52" s="432"/>
      <c r="GY52" s="432"/>
      <c r="GZ52" s="432"/>
      <c r="HA52" s="432"/>
      <c r="HB52" s="432"/>
      <c r="HC52" s="432"/>
      <c r="HD52" s="441"/>
    </row>
    <row r="53" spans="1:212">
      <c r="A53" s="38">
        <v>42644</v>
      </c>
      <c r="B53" s="273"/>
      <c r="C53" s="155"/>
      <c r="D53" s="155"/>
      <c r="E53" s="155"/>
      <c r="F53" s="155"/>
      <c r="G53" s="155"/>
      <c r="H53" s="155"/>
      <c r="I53" s="155"/>
      <c r="J53" s="155"/>
      <c r="K53" s="155"/>
      <c r="L53" s="155"/>
      <c r="M53" s="155"/>
      <c r="N53" s="155"/>
      <c r="O53" s="155"/>
      <c r="P53" s="155"/>
      <c r="Q53" s="155"/>
      <c r="R53" s="155"/>
      <c r="S53" s="155"/>
      <c r="T53" s="155"/>
      <c r="U53" s="155"/>
      <c r="V53" s="155"/>
      <c r="W53" s="155"/>
      <c r="X53" s="235">
        <v>2E-3</v>
      </c>
      <c r="Y53" s="165">
        <v>0</v>
      </c>
      <c r="Z53" s="165">
        <v>-0.1</v>
      </c>
      <c r="AA53" s="165">
        <v>-1.7999999999999999E-2</v>
      </c>
      <c r="AB53" s="165">
        <v>-1.6E-2</v>
      </c>
      <c r="AC53" s="165">
        <v>1.18E-2</v>
      </c>
      <c r="AD53" s="165">
        <v>1E-3</v>
      </c>
      <c r="AE53" s="170">
        <v>8.9999999999999993E-3</v>
      </c>
      <c r="AF53" s="170">
        <v>-3.2300000000000002E-2</v>
      </c>
      <c r="AG53" s="170">
        <v>2.7300000000000001E-2</v>
      </c>
      <c r="AH53" s="170">
        <v>2.1000000000000001E-2</v>
      </c>
      <c r="AI53" s="170">
        <v>2.7799999999999998E-2</v>
      </c>
      <c r="AJ53" s="170"/>
      <c r="AK53" s="170"/>
      <c r="AL53" s="170"/>
      <c r="AS53" s="236">
        <v>-3.0127754674225016E-2</v>
      </c>
      <c r="AT53" s="168">
        <v>0.12623808515861312</v>
      </c>
      <c r="AU53" s="168">
        <v>5.9851520000000047E-2</v>
      </c>
      <c r="AV53" s="168">
        <v>-3.9419079500800036E-2</v>
      </c>
      <c r="AW53" s="168">
        <v>-0.16515273715355394</v>
      </c>
      <c r="AX53" s="168">
        <v>-5.9155849529271221E-2</v>
      </c>
      <c r="AY53" s="168">
        <v>-9.394322075638073E-2</v>
      </c>
      <c r="AZ53" s="168">
        <v>-0.11874708158380398</v>
      </c>
      <c r="BA53" s="168">
        <v>-7.8677769643827777E-2</v>
      </c>
      <c r="BB53" s="168">
        <v>2.2971664751464171E-2</v>
      </c>
      <c r="BC53" s="168">
        <v>-4.9599973440976886E-3</v>
      </c>
      <c r="BD53" s="168">
        <v>-0.10697139683812629</v>
      </c>
      <c r="BE53" s="168"/>
      <c r="BF53" s="168"/>
      <c r="BG53" s="168"/>
      <c r="BN53" s="236">
        <v>-7.9000000000000008E-3</v>
      </c>
      <c r="BO53" s="168">
        <v>0</v>
      </c>
      <c r="BP53" s="168">
        <v>-7.6999999999999999E-2</v>
      </c>
      <c r="BQ53" s="168">
        <v>-4.1000000000000003E-3</v>
      </c>
      <c r="BR53" s="168">
        <v>-8.5999999999999993E-2</v>
      </c>
      <c r="BS53" s="168">
        <v>4.8899999999999999E-2</v>
      </c>
      <c r="BT53" s="168">
        <v>-8.0000000000000002E-3</v>
      </c>
      <c r="BU53" s="168">
        <v>6.0000000000000001E-3</v>
      </c>
      <c r="BV53" s="168">
        <v>-0.10100000000000001</v>
      </c>
      <c r="BW53" s="168">
        <v>3.9449999999999999E-2</v>
      </c>
      <c r="BX53" s="168">
        <v>3.1E-2</v>
      </c>
      <c r="BY53" s="168">
        <v>5.7599999999999998E-2</v>
      </c>
      <c r="BZ53" s="168"/>
      <c r="CA53" s="168"/>
      <c r="CB53" s="168"/>
      <c r="CH53" s="382"/>
      <c r="CI53" s="350"/>
      <c r="CJ53" s="350"/>
      <c r="CK53" s="350"/>
      <c r="CL53" s="350"/>
      <c r="CM53" s="350"/>
      <c r="CN53" s="350"/>
      <c r="CO53" s="350"/>
      <c r="CP53" s="350"/>
      <c r="CQ53" s="350"/>
      <c r="CR53" s="350"/>
      <c r="CS53" s="350"/>
      <c r="CT53" s="350"/>
      <c r="CU53" s="350"/>
      <c r="CV53" s="350"/>
      <c r="CW53" s="350"/>
      <c r="CX53" s="350"/>
      <c r="CY53" s="350"/>
      <c r="CZ53" s="350"/>
      <c r="DA53" s="350"/>
      <c r="DB53" s="350"/>
      <c r="DC53" s="386"/>
      <c r="DD53" s="350"/>
      <c r="DE53" s="350"/>
      <c r="DF53" s="350"/>
      <c r="DG53" s="350"/>
      <c r="DH53" s="350"/>
      <c r="DI53" s="350"/>
      <c r="DJ53" s="350"/>
      <c r="DK53" s="350"/>
      <c r="DL53" s="350"/>
      <c r="DM53" s="350"/>
      <c r="DN53" s="350"/>
      <c r="DO53" s="350"/>
      <c r="DP53" s="350"/>
      <c r="DQ53" s="350"/>
      <c r="DR53" s="350"/>
      <c r="DS53" s="350"/>
      <c r="DT53" s="350"/>
      <c r="DU53" s="350"/>
      <c r="DV53" s="350"/>
      <c r="DW53" s="350"/>
      <c r="DX53" s="350"/>
      <c r="DY53" s="236">
        <v>4.4999999999999998E-2</v>
      </c>
      <c r="DZ53" s="168">
        <v>0.124</v>
      </c>
      <c r="EA53" s="168">
        <v>-7.0000000000000001E-3</v>
      </c>
      <c r="EB53" s="168">
        <v>4.0000000000000001E-3</v>
      </c>
      <c r="EC53" s="168">
        <v>0</v>
      </c>
      <c r="ED53" s="168">
        <v>-5.0000000000000001E-3</v>
      </c>
      <c r="EE53" s="168">
        <v>-1.4999999999999999E-2</v>
      </c>
      <c r="EF53" s="168">
        <v>0.05</v>
      </c>
      <c r="EG53" s="168">
        <v>-1.4999999999999999E-2</v>
      </c>
      <c r="EH53" s="168">
        <v>0</v>
      </c>
      <c r="EI53" s="168">
        <v>-0.02</v>
      </c>
      <c r="EJ53" s="168">
        <v>-2.5000000000000001E-2</v>
      </c>
      <c r="EK53" s="168"/>
      <c r="EL53" s="168"/>
      <c r="EM53" s="168"/>
      <c r="ET53" s="236">
        <v>1.2000000000000011E-2</v>
      </c>
      <c r="EU53" s="168">
        <v>4.5350000000000001E-2</v>
      </c>
      <c r="EV53" s="168">
        <v>5.0000000000000044E-2</v>
      </c>
      <c r="EW53" s="168">
        <v>0</v>
      </c>
      <c r="EX53" s="168">
        <v>2.0000000000000018E-2</v>
      </c>
      <c r="EY53" s="168">
        <v>1.6000000000000014E-2</v>
      </c>
      <c r="EZ53" s="168">
        <v>1.0000000000000009E-2</v>
      </c>
      <c r="FA53" s="168">
        <v>4.4999999999999929E-2</v>
      </c>
      <c r="FB53" s="168">
        <v>-1.0000000000000009E-2</v>
      </c>
      <c r="FC53" s="168">
        <v>0</v>
      </c>
      <c r="FD53" s="168">
        <v>2.0000000000000018E-2</v>
      </c>
      <c r="FE53" s="168">
        <v>0</v>
      </c>
      <c r="FF53" s="168"/>
      <c r="FG53" s="168"/>
      <c r="FH53" s="168"/>
      <c r="FJ53" s="271"/>
      <c r="FK53" s="271"/>
      <c r="FL53" s="271"/>
      <c r="FM53" s="271"/>
      <c r="FN53" s="271"/>
      <c r="FO53" s="237"/>
      <c r="FP53" s="166"/>
      <c r="FQ53" s="166"/>
      <c r="FR53" s="166"/>
      <c r="FS53" s="166"/>
      <c r="FT53" s="166"/>
      <c r="FU53" s="166"/>
      <c r="FV53" s="166"/>
      <c r="FW53" s="166">
        <v>-3.1899999999999998E-2</v>
      </c>
      <c r="FX53" s="166"/>
      <c r="FY53" s="166"/>
      <c r="FZ53" s="166"/>
      <c r="GA53" s="166"/>
      <c r="GB53" s="166"/>
      <c r="GC53" s="166"/>
      <c r="GD53" s="166"/>
      <c r="GE53" s="1051"/>
      <c r="GF53" s="1051">
        <v>-0.05</v>
      </c>
      <c r="GG53" s="1051"/>
      <c r="GH53" s="1051"/>
      <c r="GI53" s="1051"/>
      <c r="GJ53" s="431"/>
      <c r="GK53" s="432"/>
      <c r="GL53" s="432"/>
      <c r="GM53" s="432"/>
      <c r="GN53" s="432"/>
      <c r="GO53" s="432"/>
      <c r="GP53" s="432"/>
      <c r="GQ53" s="432"/>
      <c r="GR53" s="432"/>
      <c r="GS53" s="432"/>
      <c r="GT53" s="432"/>
      <c r="GU53" s="432"/>
      <c r="GV53" s="432"/>
      <c r="GW53" s="432"/>
      <c r="GX53" s="432"/>
      <c r="GY53" s="432"/>
      <c r="GZ53" s="432"/>
      <c r="HA53" s="432"/>
      <c r="HB53" s="432"/>
      <c r="HC53" s="432"/>
      <c r="HD53" s="441"/>
    </row>
    <row r="54" spans="1:212">
      <c r="A54" s="38">
        <v>42705</v>
      </c>
      <c r="B54" s="273"/>
      <c r="C54" s="155"/>
      <c r="D54" s="155"/>
      <c r="E54" s="155"/>
      <c r="F54" s="155"/>
      <c r="G54" s="155"/>
      <c r="H54" s="155"/>
      <c r="I54" s="155"/>
      <c r="J54" s="155"/>
      <c r="K54" s="155"/>
      <c r="L54" s="155"/>
      <c r="M54" s="155"/>
      <c r="N54" s="155"/>
      <c r="O54" s="155"/>
      <c r="P54" s="155"/>
      <c r="Q54" s="155"/>
      <c r="R54" s="155"/>
      <c r="S54" s="155"/>
      <c r="T54" s="155"/>
      <c r="U54" s="155"/>
      <c r="V54" s="155"/>
      <c r="W54" s="155"/>
      <c r="X54" s="235"/>
      <c r="Y54" s="165">
        <v>5.0999999999999997E-2</v>
      </c>
      <c r="Z54" s="165"/>
      <c r="AA54" s="165"/>
      <c r="AB54" s="165"/>
      <c r="AC54" s="165"/>
      <c r="AD54" s="165"/>
      <c r="AE54" s="170"/>
      <c r="AF54" s="170"/>
      <c r="AG54" s="170"/>
      <c r="AH54" s="170"/>
      <c r="AI54" s="170"/>
      <c r="AJ54" s="170"/>
      <c r="AK54" s="170"/>
      <c r="AL54" s="170"/>
      <c r="AS54" s="236">
        <v>-1.8371727458155185E-2</v>
      </c>
      <c r="AT54" s="168">
        <v>8.2921235729435772E-2</v>
      </c>
      <c r="AU54" s="168">
        <v>-8.2820800000000028E-2</v>
      </c>
      <c r="AV54" s="168">
        <v>-1.740576673936034E-2</v>
      </c>
      <c r="AW54" s="168">
        <v>-0.16937340076754004</v>
      </c>
      <c r="AX54" s="168">
        <v>-4.8053888553716617E-2</v>
      </c>
      <c r="AY54" s="168">
        <v>-8.8479561786067529E-2</v>
      </c>
      <c r="AZ54" s="168">
        <v>-0.10634754303322425</v>
      </c>
      <c r="BA54" s="168">
        <v>-9.3939509841800994E-2</v>
      </c>
      <c r="BB54" s="168">
        <v>5.406097412154387E-2</v>
      </c>
      <c r="BC54" s="168">
        <v>1.3908026658359329E-2</v>
      </c>
      <c r="BD54" s="168">
        <v>-8.3977247175874292E-2</v>
      </c>
      <c r="BE54" s="168"/>
      <c r="BF54" s="168"/>
      <c r="BG54" s="168"/>
      <c r="BN54" s="236"/>
      <c r="BO54" s="168">
        <v>0.128</v>
      </c>
      <c r="BP54" s="168"/>
      <c r="BQ54" s="168"/>
      <c r="BR54" s="168"/>
      <c r="BS54" s="168"/>
      <c r="BT54" s="168"/>
      <c r="BU54" s="168"/>
      <c r="BV54" s="168"/>
      <c r="BW54" s="168"/>
      <c r="BX54" s="168"/>
      <c r="BY54" s="168"/>
      <c r="BZ54" s="168"/>
      <c r="CA54" s="168"/>
      <c r="CB54" s="168"/>
      <c r="CH54" s="382"/>
      <c r="CI54" s="350"/>
      <c r="CJ54" s="350"/>
      <c r="CK54" s="350"/>
      <c r="CL54" s="350"/>
      <c r="CM54" s="350"/>
      <c r="CN54" s="350"/>
      <c r="CO54" s="350"/>
      <c r="CP54" s="350"/>
      <c r="CQ54" s="350"/>
      <c r="CR54" s="350"/>
      <c r="CS54" s="350"/>
      <c r="CT54" s="350"/>
      <c r="CU54" s="350"/>
      <c r="CV54" s="350"/>
      <c r="CW54" s="350"/>
      <c r="CX54" s="350"/>
      <c r="CY54" s="350"/>
      <c r="CZ54" s="350"/>
      <c r="DA54" s="350"/>
      <c r="DB54" s="350"/>
      <c r="DC54" s="386"/>
      <c r="DD54" s="350"/>
      <c r="DE54" s="350"/>
      <c r="DF54" s="350"/>
      <c r="DG54" s="350"/>
      <c r="DH54" s="350"/>
      <c r="DI54" s="350"/>
      <c r="DJ54" s="350"/>
      <c r="DK54" s="350"/>
      <c r="DL54" s="350"/>
      <c r="DM54" s="350"/>
      <c r="DN54" s="350"/>
      <c r="DO54" s="350"/>
      <c r="DP54" s="350"/>
      <c r="DQ54" s="350"/>
      <c r="DR54" s="350"/>
      <c r="DS54" s="350"/>
      <c r="DT54" s="350"/>
      <c r="DU54" s="350"/>
      <c r="DV54" s="350"/>
      <c r="DW54" s="350"/>
      <c r="DX54" s="350"/>
      <c r="DY54" s="236">
        <v>4.4999999999999998E-2</v>
      </c>
      <c r="DZ54" s="168">
        <v>0.01</v>
      </c>
      <c r="EA54" s="168">
        <v>-7.0000000000000001E-3</v>
      </c>
      <c r="EB54" s="168">
        <v>4.0000000000000001E-3</v>
      </c>
      <c r="EC54" s="168">
        <v>0</v>
      </c>
      <c r="ED54" s="168">
        <v>-5.0000000000000001E-3</v>
      </c>
      <c r="EE54" s="168">
        <v>-1.4999999999999999E-2</v>
      </c>
      <c r="EF54" s="168">
        <v>0.05</v>
      </c>
      <c r="EG54" s="168">
        <v>-1.4999999999999999E-2</v>
      </c>
      <c r="EH54" s="168">
        <v>0</v>
      </c>
      <c r="EI54" s="168">
        <v>-0.02</v>
      </c>
      <c r="EJ54" s="168">
        <v>-2.5000000000000001E-2</v>
      </c>
      <c r="EK54" s="168"/>
      <c r="EL54" s="168"/>
      <c r="EM54" s="168"/>
      <c r="ET54" s="236">
        <v>1.2000000000000011E-2</v>
      </c>
      <c r="EU54" s="168">
        <v>9.8000000000000004E-2</v>
      </c>
      <c r="EV54" s="168">
        <v>5.0000000000000044E-2</v>
      </c>
      <c r="EW54" s="168">
        <v>0</v>
      </c>
      <c r="EX54" s="168">
        <v>2.0000000000000018E-2</v>
      </c>
      <c r="EY54" s="168">
        <v>1.6000000000000014E-2</v>
      </c>
      <c r="EZ54" s="168">
        <v>1.0000000000000009E-2</v>
      </c>
      <c r="FA54" s="168">
        <v>4.4999999999999929E-2</v>
      </c>
      <c r="FB54" s="168">
        <v>-1.0000000000000009E-2</v>
      </c>
      <c r="FC54" s="168">
        <v>0</v>
      </c>
      <c r="FD54" s="168">
        <v>2.0000000000000018E-2</v>
      </c>
      <c r="FE54" s="168">
        <v>0</v>
      </c>
      <c r="FF54" s="168"/>
      <c r="FG54" s="168"/>
      <c r="FH54" s="168"/>
      <c r="FJ54" s="271"/>
      <c r="FK54" s="271"/>
      <c r="FL54" s="271"/>
      <c r="FM54" s="271"/>
      <c r="FN54" s="271"/>
      <c r="FO54" s="237"/>
      <c r="FP54" s="166">
        <v>0.14499999999999999</v>
      </c>
      <c r="FQ54" s="166"/>
      <c r="FR54" s="166"/>
      <c r="FS54" s="166"/>
      <c r="FT54" s="166"/>
      <c r="FU54" s="166"/>
      <c r="FV54" s="166"/>
      <c r="FW54" s="166"/>
      <c r="FX54" s="166"/>
      <c r="FY54" s="166"/>
      <c r="FZ54" s="166"/>
      <c r="GA54" s="166"/>
      <c r="GB54" s="166"/>
      <c r="GC54" s="166"/>
      <c r="GD54" s="166"/>
      <c r="GE54" s="1051"/>
      <c r="GF54" s="1051"/>
      <c r="GG54" s="1051"/>
      <c r="GH54" s="1051"/>
      <c r="GI54" s="1051"/>
      <c r="GJ54" s="431"/>
      <c r="GK54" s="432"/>
      <c r="GL54" s="432"/>
      <c r="GM54" s="432"/>
      <c r="GN54" s="432"/>
      <c r="GO54" s="432"/>
      <c r="GP54" s="432"/>
      <c r="GQ54" s="432"/>
      <c r="GR54" s="432"/>
      <c r="GS54" s="432"/>
      <c r="GT54" s="432"/>
      <c r="GU54" s="432"/>
      <c r="GV54" s="432"/>
      <c r="GW54" s="432"/>
      <c r="GX54" s="432"/>
      <c r="GY54" s="432"/>
      <c r="GZ54" s="432"/>
      <c r="HA54" s="432"/>
      <c r="HB54" s="432"/>
      <c r="HC54" s="432"/>
      <c r="HD54" s="441"/>
    </row>
    <row r="55" spans="1:212">
      <c r="A55" s="38">
        <v>42736</v>
      </c>
      <c r="B55" s="274" t="s">
        <v>317</v>
      </c>
      <c r="C55" s="155"/>
      <c r="D55" s="155"/>
      <c r="E55" s="155"/>
      <c r="F55" s="155"/>
      <c r="G55" s="155"/>
      <c r="H55" s="155"/>
      <c r="I55" s="155"/>
      <c r="J55" s="155"/>
      <c r="K55" s="155"/>
      <c r="L55" s="155"/>
      <c r="M55" s="155"/>
      <c r="N55" s="155"/>
      <c r="O55" s="155"/>
      <c r="P55" s="155"/>
      <c r="Q55" s="155"/>
      <c r="R55" s="155"/>
      <c r="S55" s="155"/>
      <c r="T55" s="155"/>
      <c r="U55" s="155"/>
      <c r="V55" s="155"/>
      <c r="W55" s="155"/>
      <c r="X55" s="235">
        <v>-8.0000000000000002E-3</v>
      </c>
      <c r="Y55" s="165">
        <v>0</v>
      </c>
      <c r="Z55" s="165">
        <v>5.0000000000000001E-3</v>
      </c>
      <c r="AA55" s="165">
        <v>-4.7E-2</v>
      </c>
      <c r="AB55" s="165">
        <v>4.7800000000000002E-2</v>
      </c>
      <c r="AC55" s="165">
        <v>2.9000000000000001E-2</v>
      </c>
      <c r="AD55" s="165">
        <v>-0.04</v>
      </c>
      <c r="AE55" s="170">
        <v>-4.7699999999999999E-2</v>
      </c>
      <c r="AF55" s="170">
        <v>3.8E-3</v>
      </c>
      <c r="AG55" s="170">
        <v>9.1999999999999998E-3</v>
      </c>
      <c r="AH55" s="170">
        <v>-0.05</v>
      </c>
      <c r="AI55" s="170">
        <v>-0.01</v>
      </c>
      <c r="AJ55" s="350">
        <v>-7.0000000000000007E-2</v>
      </c>
      <c r="AK55" s="350">
        <v>-4.1000000000000002E-2</v>
      </c>
      <c r="AL55" s="350">
        <v>-7.1999999999999995E-2</v>
      </c>
      <c r="AM55" s="350">
        <v>-8.0000000000000004E-4</v>
      </c>
      <c r="AN55" s="350"/>
      <c r="AO55" s="350"/>
      <c r="AP55" s="350"/>
      <c r="AQ55" s="350"/>
      <c r="AR55" s="350"/>
      <c r="AS55" s="236">
        <v>1.3032273005000095E-2</v>
      </c>
      <c r="AT55" s="168">
        <v>0.13816533427544542</v>
      </c>
      <c r="AU55" s="168">
        <v>-8.2820800000000028E-2</v>
      </c>
      <c r="AV55" s="168">
        <v>-1.740576673936034E-2</v>
      </c>
      <c r="AW55" s="168">
        <v>-7.171815016488603E-2</v>
      </c>
      <c r="AX55" s="168">
        <v>3.5717485005298366E-2</v>
      </c>
      <c r="AY55" s="168">
        <v>-2.7684496484211674E-2</v>
      </c>
      <c r="AZ55" s="168">
        <v>1.2063937674717584E-2</v>
      </c>
      <c r="BA55" s="168">
        <v>-2.8874072713612975E-2</v>
      </c>
      <c r="BB55" s="168">
        <v>5.406097412154387E-2</v>
      </c>
      <c r="BC55" s="168">
        <v>1.1077011027482486E-2</v>
      </c>
      <c r="BD55" s="168">
        <v>1.6560595743120299E-2</v>
      </c>
      <c r="BE55" s="168"/>
      <c r="BF55" s="168"/>
      <c r="BG55" s="168"/>
      <c r="BN55" s="236">
        <v>1.2999999999999999E-2</v>
      </c>
      <c r="BO55" s="168">
        <v>0.14319999999999999</v>
      </c>
      <c r="BP55" s="168">
        <v>-8.8700000000000001E-2</v>
      </c>
      <c r="BQ55" s="168">
        <v>-7.2999999999999995E-2</v>
      </c>
      <c r="BR55" s="168">
        <v>4.6800000000000001E-2</v>
      </c>
      <c r="BS55" s="168">
        <v>0.113</v>
      </c>
      <c r="BT55" s="168">
        <v>-3.6999999999999998E-2</v>
      </c>
      <c r="BU55" s="168">
        <v>-5.8999999999999997E-2</v>
      </c>
      <c r="BV55" s="168">
        <v>-6.6000000000000003E-2</v>
      </c>
      <c r="BW55" s="168">
        <v>6.2700000000000006E-2</v>
      </c>
      <c r="BX55" s="168">
        <v>-1.9E-2</v>
      </c>
      <c r="BY55" s="168">
        <v>0.04</v>
      </c>
      <c r="BZ55" s="241" t="s">
        <v>133</v>
      </c>
      <c r="CA55" s="241" t="s">
        <v>133</v>
      </c>
      <c r="CB55" s="241" t="s">
        <v>133</v>
      </c>
      <c r="CC55" s="379" t="s">
        <v>133</v>
      </c>
      <c r="CD55" s="379"/>
      <c r="CE55" s="379"/>
      <c r="CF55" s="379"/>
      <c r="CG55" s="379"/>
      <c r="CH55" s="383"/>
      <c r="CI55" s="277">
        <v>5.1799999999999999E-2</v>
      </c>
      <c r="CJ55" s="277">
        <v>0</v>
      </c>
      <c r="CK55" s="277">
        <v>0.126</v>
      </c>
      <c r="CL55" s="277">
        <v>-4.7E-2</v>
      </c>
      <c r="CM55" s="277">
        <v>4.7800000000000002E-2</v>
      </c>
      <c r="CN55" s="277">
        <v>2.9000000000000001E-2</v>
      </c>
      <c r="CO55" s="277">
        <v>-0.04</v>
      </c>
      <c r="CP55" s="277">
        <v>-4.7699999999999999E-2</v>
      </c>
      <c r="CQ55" s="277">
        <v>3.8E-3</v>
      </c>
      <c r="CR55" s="277">
        <v>9.1999999999999998E-3</v>
      </c>
      <c r="CS55" s="277">
        <v>3.599999999999999E-2</v>
      </c>
      <c r="CT55" s="277">
        <v>1.5000000000000001E-2</v>
      </c>
      <c r="CU55" s="277">
        <v>-7.0000000000000007E-2</v>
      </c>
      <c r="CV55" s="277">
        <v>-4.1000000000000002E-2</v>
      </c>
      <c r="CW55" s="277">
        <v>-7.1999999999999995E-2</v>
      </c>
      <c r="CX55" s="385">
        <v>-8.0000000000000004E-4</v>
      </c>
      <c r="CY55" s="385"/>
      <c r="CZ55" s="385"/>
      <c r="DA55" s="385"/>
      <c r="DB55" s="385"/>
      <c r="DC55" s="387"/>
      <c r="DD55" s="277">
        <v>0.11499999999999999</v>
      </c>
      <c r="DE55" s="277">
        <v>1.7199999999999993E-2</v>
      </c>
      <c r="DF55" s="277">
        <v>3.2299999999999995E-2</v>
      </c>
      <c r="DG55" s="277">
        <v>-3.0999999999999993E-2</v>
      </c>
      <c r="DH55" s="277">
        <v>0.1368</v>
      </c>
      <c r="DI55" s="277">
        <v>7.3000000000000009E-2</v>
      </c>
      <c r="DJ55" s="277">
        <v>-2.4999999999999998E-2</v>
      </c>
      <c r="DK55" s="277">
        <v>1.8000000000000002E-2</v>
      </c>
      <c r="DL55" s="277">
        <v>-2.4E-2</v>
      </c>
      <c r="DM55" s="277">
        <v>2.2150000000000003E-2</v>
      </c>
      <c r="DN55" s="277">
        <v>6.699999999999999E-2</v>
      </c>
      <c r="DO55" s="277">
        <v>6.5000000000000002E-2</v>
      </c>
      <c r="DP55" s="241" t="s">
        <v>133</v>
      </c>
      <c r="DQ55" s="241" t="s">
        <v>133</v>
      </c>
      <c r="DR55" s="241" t="s">
        <v>133</v>
      </c>
      <c r="DS55" s="241" t="s">
        <v>133</v>
      </c>
      <c r="DT55" s="241"/>
      <c r="DU55" s="241"/>
      <c r="DV55" s="241"/>
      <c r="DW55" s="241"/>
      <c r="DX55" s="241"/>
      <c r="DY55" s="236">
        <v>4.9000000000000002E-2</v>
      </c>
      <c r="DZ55" s="168">
        <v>4.9000000000000002E-2</v>
      </c>
      <c r="EA55" s="168">
        <v>1.2E-2</v>
      </c>
      <c r="EB55" s="168">
        <v>-5.0000000000000001E-3</v>
      </c>
      <c r="EC55" s="168">
        <v>0.04</v>
      </c>
      <c r="ED55" s="168">
        <v>0.03</v>
      </c>
      <c r="EE55" s="168">
        <v>-0.05</v>
      </c>
      <c r="EF55" s="168">
        <v>0</v>
      </c>
      <c r="EG55" s="168">
        <v>-1.4999999999999999E-2</v>
      </c>
      <c r="EH55" s="168">
        <v>0</v>
      </c>
      <c r="EI55" s="168">
        <v>-0.02</v>
      </c>
      <c r="EJ55" s="168">
        <v>-2.5000000000000001E-2</v>
      </c>
      <c r="EK55" s="168">
        <v>0</v>
      </c>
      <c r="EL55" s="168">
        <v>0</v>
      </c>
      <c r="EM55" s="168">
        <v>0</v>
      </c>
      <c r="EN55" s="168">
        <v>0</v>
      </c>
      <c r="EO55" s="168"/>
      <c r="EP55" s="168"/>
      <c r="EQ55" s="168"/>
      <c r="ER55" s="168"/>
      <c r="ES55" s="168"/>
      <c r="ET55" s="236">
        <v>8.5999999999999993E-2</v>
      </c>
      <c r="EU55" s="168">
        <v>4.4999999999999998E-2</v>
      </c>
      <c r="EV55" s="168">
        <v>2.9000000000000001E-2</v>
      </c>
      <c r="EW55" s="168">
        <v>0</v>
      </c>
      <c r="EX55" s="168">
        <v>0.05</v>
      </c>
      <c r="EY55" s="168">
        <v>1.6E-2</v>
      </c>
      <c r="EZ55" s="168">
        <v>0.01</v>
      </c>
      <c r="FA55" s="168">
        <v>8.0000000000000002E-3</v>
      </c>
      <c r="FB55" s="168">
        <v>-0.01</v>
      </c>
      <c r="FC55" s="168">
        <v>0</v>
      </c>
      <c r="FD55" s="168">
        <v>0</v>
      </c>
      <c r="FE55" s="168">
        <v>2.1999999999999999E-2</v>
      </c>
      <c r="FF55" s="168">
        <v>-0.01</v>
      </c>
      <c r="FG55" s="168">
        <v>-0.125</v>
      </c>
      <c r="FH55" s="168">
        <v>0</v>
      </c>
      <c r="FI55" s="279">
        <v>-4.4999999999999998E-2</v>
      </c>
      <c r="FJ55" s="271"/>
      <c r="FK55" s="271"/>
      <c r="FL55" s="271"/>
      <c r="FM55" s="271"/>
      <c r="FN55" s="271"/>
      <c r="FO55" s="237">
        <v>-5.6000000000000001E-2</v>
      </c>
      <c r="FP55" s="166"/>
      <c r="FQ55" s="166">
        <v>-0.129</v>
      </c>
      <c r="FR55" s="166"/>
      <c r="FS55" s="166"/>
      <c r="FT55" s="166"/>
      <c r="FU55" s="166"/>
      <c r="FV55" s="166"/>
      <c r="FW55" s="166"/>
      <c r="FX55" s="166"/>
      <c r="FY55" s="166">
        <v>-9.0999999999999998E-2</v>
      </c>
      <c r="FZ55" s="166">
        <v>-0.03</v>
      </c>
      <c r="GA55" s="166">
        <v>-0.10199999999999999</v>
      </c>
      <c r="GB55" s="166"/>
      <c r="GC55" s="166">
        <v>-9.2999999999999999E-2</v>
      </c>
      <c r="GD55" s="166"/>
      <c r="GE55" s="1051">
        <v>-4.7E-2</v>
      </c>
      <c r="GF55" s="1051"/>
      <c r="GG55" s="1051">
        <v>-3.6999999999999998E-2</v>
      </c>
      <c r="GH55" s="1051">
        <v>-9.9000000000000005E-2</v>
      </c>
      <c r="GI55" s="1051">
        <v>-0.121</v>
      </c>
      <c r="GJ55" s="431"/>
      <c r="GK55" s="432"/>
      <c r="GL55" s="432"/>
      <c r="GM55" s="432"/>
      <c r="GN55" s="432"/>
      <c r="GO55" s="432"/>
      <c r="GP55" s="432"/>
      <c r="GQ55" s="432"/>
      <c r="GR55" s="432"/>
      <c r="GS55" s="432"/>
      <c r="GT55" s="432"/>
      <c r="GU55" s="432"/>
      <c r="GV55" s="432"/>
      <c r="GW55" s="432"/>
      <c r="GX55" s="432"/>
      <c r="GY55" s="432"/>
      <c r="GZ55" s="432"/>
      <c r="HA55" s="432"/>
      <c r="HB55" s="432"/>
      <c r="HC55" s="432"/>
      <c r="HD55" s="441"/>
    </row>
    <row r="56" spans="1:212">
      <c r="A56" s="38">
        <v>42795</v>
      </c>
      <c r="B56" s="273"/>
      <c r="C56" s="155"/>
      <c r="D56" s="155"/>
      <c r="E56" s="155"/>
      <c r="F56" s="155"/>
      <c r="G56" s="155"/>
      <c r="H56" s="155"/>
      <c r="I56" s="155"/>
      <c r="J56" s="155"/>
      <c r="K56" s="155"/>
      <c r="L56" s="155"/>
      <c r="M56" s="155"/>
      <c r="N56" s="155"/>
      <c r="O56" s="155"/>
      <c r="P56" s="155"/>
      <c r="Q56" s="155"/>
      <c r="R56" s="155"/>
      <c r="S56" s="155"/>
      <c r="T56" s="155"/>
      <c r="U56" s="155"/>
      <c r="V56" s="155"/>
      <c r="W56" s="155"/>
      <c r="X56" s="235"/>
      <c r="Y56" s="165"/>
      <c r="Z56" s="165"/>
      <c r="AA56" s="165">
        <v>0</v>
      </c>
      <c r="AB56" s="165"/>
      <c r="AC56" s="165"/>
      <c r="AD56" s="165"/>
      <c r="AE56" s="170"/>
      <c r="AF56" s="170"/>
      <c r="AG56" s="170">
        <v>1.0999999999999999E-2</v>
      </c>
      <c r="AH56" s="170"/>
      <c r="AI56" s="170"/>
      <c r="AJ56" s="170"/>
      <c r="AK56" s="170"/>
      <c r="AL56" s="170"/>
      <c r="AM56" s="170"/>
      <c r="AN56" s="170"/>
      <c r="AO56" s="170"/>
      <c r="AP56" s="170"/>
      <c r="AQ56" s="170"/>
      <c r="AR56" s="170"/>
      <c r="AS56" s="236">
        <v>-5.0217675039999632E-3</v>
      </c>
      <c r="AT56" s="168">
        <v>0.18689743707506024</v>
      </c>
      <c r="AU56" s="168">
        <v>-8.826400000000012E-2</v>
      </c>
      <c r="AV56" s="168">
        <v>-9.2623736145940105E-2</v>
      </c>
      <c r="AW56" s="168">
        <v>3.0353519340288626E-2</v>
      </c>
      <c r="AX56" s="168">
        <v>6.6820112182634617E-2</v>
      </c>
      <c r="AY56" s="168">
        <v>-5.3323647692538723E-2</v>
      </c>
      <c r="AZ56" s="168">
        <v>-3.6211512152366399E-2</v>
      </c>
      <c r="BA56" s="168">
        <v>-2.6157636553371111E-2</v>
      </c>
      <c r="BB56" s="168">
        <v>5.4269905930091511E-2</v>
      </c>
      <c r="BC56" s="168">
        <v>-3.0753622122998703E-2</v>
      </c>
      <c r="BD56" s="168">
        <v>1.553480301280441E-2</v>
      </c>
      <c r="BE56" s="168"/>
      <c r="BF56" s="168"/>
      <c r="BG56" s="168"/>
      <c r="BN56" s="236"/>
      <c r="BO56" s="168"/>
      <c r="BP56" s="168"/>
      <c r="BQ56" s="168">
        <v>-7.1999999999999995E-2</v>
      </c>
      <c r="BR56" s="168"/>
      <c r="BS56" s="168"/>
      <c r="BT56" s="168"/>
      <c r="BU56" s="168"/>
      <c r="BV56" s="168"/>
      <c r="BW56" s="168">
        <v>5.8999999999999997E-2</v>
      </c>
      <c r="BX56" s="168"/>
      <c r="BY56" s="168"/>
      <c r="BZ56" s="241" t="s">
        <v>133</v>
      </c>
      <c r="CA56" s="241" t="s">
        <v>133</v>
      </c>
      <c r="CB56" s="241" t="s">
        <v>133</v>
      </c>
      <c r="CC56" s="379" t="s">
        <v>133</v>
      </c>
      <c r="CD56" s="379"/>
      <c r="CE56" s="379"/>
      <c r="CF56" s="379"/>
      <c r="CG56" s="379"/>
      <c r="CH56" s="383"/>
      <c r="CI56" s="241"/>
      <c r="CJ56" s="241"/>
      <c r="CK56" s="241"/>
      <c r="CL56" s="165">
        <v>8.7999999999999995E-2</v>
      </c>
      <c r="CM56" s="241"/>
      <c r="CN56" s="241"/>
      <c r="CO56" s="241"/>
      <c r="CP56" s="241"/>
      <c r="CQ56" s="241"/>
      <c r="CR56" s="165">
        <v>1.6E-2</v>
      </c>
      <c r="CS56" s="241"/>
      <c r="CT56" s="241"/>
      <c r="CU56" s="241"/>
      <c r="CV56" s="165">
        <v>6.2E-2</v>
      </c>
      <c r="CW56" s="241"/>
      <c r="CX56" s="379"/>
      <c r="CY56" s="379"/>
      <c r="CZ56" s="379"/>
      <c r="DA56" s="379"/>
      <c r="DB56" s="379"/>
      <c r="DC56" s="383"/>
      <c r="DD56" s="241"/>
      <c r="DE56" s="241"/>
      <c r="DF56" s="241"/>
      <c r="DG56" s="168">
        <v>1.6E-2</v>
      </c>
      <c r="DH56" s="241"/>
      <c r="DI56" s="241"/>
      <c r="DJ56" s="241"/>
      <c r="DK56" s="241"/>
      <c r="DL56" s="241"/>
      <c r="DM56" s="168">
        <v>6.4000000000000001E-2</v>
      </c>
      <c r="DN56" s="241"/>
      <c r="DO56" s="241"/>
      <c r="DP56" s="241"/>
      <c r="DQ56" s="241"/>
      <c r="DR56" s="241"/>
      <c r="DS56" s="241"/>
      <c r="DT56" s="241"/>
      <c r="DU56" s="241"/>
      <c r="DV56" s="241"/>
      <c r="DW56" s="241"/>
      <c r="DX56" s="241"/>
      <c r="DY56" s="236">
        <v>4.4999999999999998E-2</v>
      </c>
      <c r="DZ56" s="168">
        <v>4.9000000000000002E-2</v>
      </c>
      <c r="EA56" s="168">
        <v>1.2E-2</v>
      </c>
      <c r="EB56" s="168">
        <v>3.3000000000000002E-2</v>
      </c>
      <c r="EC56" s="168">
        <v>0.04</v>
      </c>
      <c r="ED56" s="168">
        <v>0.03</v>
      </c>
      <c r="EE56" s="168">
        <v>-0.05</v>
      </c>
      <c r="EF56" s="168">
        <v>0</v>
      </c>
      <c r="EG56" s="168">
        <v>-1.4999999999999999E-2</v>
      </c>
      <c r="EH56" s="168">
        <v>0</v>
      </c>
      <c r="EI56" s="168">
        <v>-0.02</v>
      </c>
      <c r="EJ56" s="168">
        <v>-2.5000000000000001E-2</v>
      </c>
      <c r="EK56" s="168">
        <v>0</v>
      </c>
      <c r="EL56" s="168">
        <v>0</v>
      </c>
      <c r="EM56" s="168">
        <v>0</v>
      </c>
      <c r="EN56" s="168">
        <v>0</v>
      </c>
      <c r="EO56" s="168"/>
      <c r="EP56" s="168"/>
      <c r="EQ56" s="168"/>
      <c r="ER56" s="168"/>
      <c r="ES56" s="168"/>
      <c r="ET56" s="236">
        <v>8.5999999999999993E-2</v>
      </c>
      <c r="EU56" s="168">
        <v>4.4999999999999998E-2</v>
      </c>
      <c r="EV56" s="168">
        <v>2.9000000000000001E-2</v>
      </c>
      <c r="EW56" s="168">
        <v>0.03</v>
      </c>
      <c r="EX56" s="168">
        <v>0.05</v>
      </c>
      <c r="EY56" s="168">
        <v>1.6E-2</v>
      </c>
      <c r="EZ56" s="168">
        <v>0.01</v>
      </c>
      <c r="FA56" s="168">
        <v>8.0000000000000002E-3</v>
      </c>
      <c r="FB56" s="168">
        <v>-0.01</v>
      </c>
      <c r="FC56" s="168">
        <v>0</v>
      </c>
      <c r="FD56" s="168">
        <v>0</v>
      </c>
      <c r="FE56" s="168">
        <v>2.1999999999999999E-2</v>
      </c>
      <c r="FF56" s="168">
        <v>-0.01</v>
      </c>
      <c r="FG56" s="168">
        <v>0</v>
      </c>
      <c r="FH56" s="168">
        <v>0</v>
      </c>
      <c r="FI56" s="279">
        <v>-4.4999999999999998E-2</v>
      </c>
      <c r="FJ56" s="271"/>
      <c r="FK56" s="271"/>
      <c r="FL56" s="271"/>
      <c r="FM56" s="271"/>
      <c r="FN56" s="271"/>
      <c r="FO56" s="237"/>
      <c r="FP56" s="166"/>
      <c r="FQ56" s="166"/>
      <c r="FR56" s="178">
        <v>-0.107</v>
      </c>
      <c r="FS56" s="178"/>
      <c r="FT56" s="178"/>
      <c r="FU56" s="178"/>
      <c r="FV56" s="178"/>
      <c r="FW56" s="178"/>
      <c r="FX56" s="178">
        <v>-5.0000000000000001E-3</v>
      </c>
      <c r="FY56" s="172"/>
      <c r="FZ56" s="162"/>
      <c r="GA56" s="162"/>
      <c r="GB56" s="172">
        <v>-0.128</v>
      </c>
      <c r="GC56" s="166"/>
      <c r="GD56" s="166"/>
      <c r="GE56" s="1051"/>
      <c r="GF56" s="1051"/>
      <c r="GG56" s="1051"/>
      <c r="GH56" s="1051"/>
      <c r="GI56" s="1051"/>
      <c r="GJ56" s="431"/>
      <c r="GK56" s="432"/>
      <c r="GL56" s="432"/>
      <c r="GM56" s="432"/>
      <c r="GN56" s="432"/>
      <c r="GO56" s="432"/>
      <c r="GP56" s="432"/>
      <c r="GQ56" s="432"/>
      <c r="GR56" s="432"/>
      <c r="GS56" s="432"/>
      <c r="GT56" s="432"/>
      <c r="GU56" s="432"/>
      <c r="GV56" s="432"/>
      <c r="GW56" s="432"/>
      <c r="GX56" s="432"/>
      <c r="GY56" s="432"/>
      <c r="GZ56" s="432"/>
      <c r="HA56" s="432"/>
      <c r="HB56" s="432"/>
      <c r="HC56" s="432"/>
      <c r="HD56" s="441"/>
    </row>
    <row r="57" spans="1:212">
      <c r="A57" s="38">
        <v>42826</v>
      </c>
      <c r="B57" s="273"/>
      <c r="C57" s="155"/>
      <c r="D57" s="155"/>
      <c r="E57" s="155"/>
      <c r="F57" s="155"/>
      <c r="G57" s="155"/>
      <c r="H57" s="155"/>
      <c r="I57" s="155"/>
      <c r="J57" s="155"/>
      <c r="K57" s="155"/>
      <c r="L57" s="155"/>
      <c r="M57" s="155"/>
      <c r="N57" s="155"/>
      <c r="O57" s="155"/>
      <c r="P57" s="155"/>
      <c r="Q57" s="155"/>
      <c r="R57" s="155"/>
      <c r="S57" s="155"/>
      <c r="T57" s="155"/>
      <c r="U57" s="155"/>
      <c r="V57" s="155"/>
      <c r="W57" s="155"/>
      <c r="X57" s="235">
        <v>-5.5500000000000001E-2</v>
      </c>
      <c r="Y57" s="165">
        <v>0</v>
      </c>
      <c r="Z57" s="165">
        <v>0</v>
      </c>
      <c r="AA57" s="165">
        <v>-6.0000000000000001E-3</v>
      </c>
      <c r="AB57" s="165">
        <v>-7.6700000000000004E-2</v>
      </c>
      <c r="AC57" s="165">
        <v>8.0000000000000002E-3</v>
      </c>
      <c r="AD57" s="165">
        <v>-3.1E-2</v>
      </c>
      <c r="AE57" s="170">
        <v>-4.8000000000000001E-2</v>
      </c>
      <c r="AF57" s="170">
        <v>8.0000000000000004E-4</v>
      </c>
      <c r="AG57" s="170">
        <v>-2.7000000000000001E-3</v>
      </c>
      <c r="AH57" s="170">
        <v>-6.0000000000000001E-3</v>
      </c>
      <c r="AI57" s="170">
        <v>3.3E-3</v>
      </c>
      <c r="AJ57" s="170"/>
      <c r="AK57" s="170"/>
      <c r="AL57" s="170"/>
      <c r="AM57" s="170"/>
      <c r="AN57" s="170"/>
      <c r="AO57" s="170"/>
      <c r="AP57" s="170"/>
      <c r="AQ57" s="170"/>
      <c r="AR57" s="170"/>
      <c r="AS57" s="236">
        <v>-5.0217675039999632E-3</v>
      </c>
      <c r="AT57" s="168">
        <v>0.13818045000000012</v>
      </c>
      <c r="AU57" s="168">
        <v>-8.826400000000012E-2</v>
      </c>
      <c r="AV57" s="168">
        <v>-6.6965281384000153E-2</v>
      </c>
      <c r="AW57" s="168">
        <v>3.0353519340288626E-2</v>
      </c>
      <c r="AX57" s="168">
        <v>6.6820112182634617E-2</v>
      </c>
      <c r="AY57" s="168">
        <v>-5.3323647692538723E-2</v>
      </c>
      <c r="AZ57" s="168">
        <v>-3.6211512152366399E-2</v>
      </c>
      <c r="BA57" s="168">
        <v>-2.6157636553371111E-2</v>
      </c>
      <c r="BB57" s="168">
        <v>4.4967524407178772E-2</v>
      </c>
      <c r="BC57" s="168">
        <v>-3.0753622122998703E-2</v>
      </c>
      <c r="BD57" s="168">
        <v>1.553480301280441E-2</v>
      </c>
      <c r="BE57" s="168"/>
      <c r="BF57" s="168"/>
      <c r="BG57" s="168"/>
      <c r="BN57" s="236">
        <v>-4.53E-2</v>
      </c>
      <c r="BO57" s="168">
        <v>0.15670000000000001</v>
      </c>
      <c r="BP57" s="168">
        <v>-9.5500000000000002E-2</v>
      </c>
      <c r="BQ57" s="168">
        <v>-6.7000000000000004E-2</v>
      </c>
      <c r="BR57" s="168">
        <v>-3.2599999999999997E-2</v>
      </c>
      <c r="BS57" s="168">
        <v>0.124</v>
      </c>
      <c r="BT57" s="168">
        <v>-4.8000000000000001E-2</v>
      </c>
      <c r="BU57" s="168">
        <v>-7.5999999999999998E-2</v>
      </c>
      <c r="BV57" s="168">
        <v>-7.5600000000000001E-2</v>
      </c>
      <c r="BW57" s="168">
        <v>0.05</v>
      </c>
      <c r="BX57" s="168">
        <v>-0.02</v>
      </c>
      <c r="BY57" s="168">
        <v>2.5000000000000001E-2</v>
      </c>
      <c r="BZ57" s="241" t="s">
        <v>133</v>
      </c>
      <c r="CA57" s="241" t="s">
        <v>133</v>
      </c>
      <c r="CB57" s="241" t="s">
        <v>133</v>
      </c>
      <c r="CC57" s="379" t="s">
        <v>133</v>
      </c>
      <c r="CD57" s="379"/>
      <c r="CE57" s="379"/>
      <c r="CF57" s="379"/>
      <c r="CG57" s="379"/>
      <c r="CH57" s="383"/>
      <c r="CI57" s="277">
        <v>-5.5599999999999997E-2</v>
      </c>
      <c r="CJ57" s="277">
        <v>-8.9999999999999998E-4</v>
      </c>
      <c r="CK57" s="277">
        <v>4.0000000000000002E-4</v>
      </c>
      <c r="CL57" s="277">
        <v>-6.7000000000000002E-3</v>
      </c>
      <c r="CM57" s="277">
        <v>4.5299999999999993E-2</v>
      </c>
      <c r="CN57" s="277">
        <v>8.0000000000000002E-3</v>
      </c>
      <c r="CO57" s="277">
        <v>9.0000000000000011E-3</v>
      </c>
      <c r="CP57" s="277">
        <v>-4.8000000000000001E-2</v>
      </c>
      <c r="CQ57" s="277">
        <v>8.0000000000000004E-4</v>
      </c>
      <c r="CR57" s="277">
        <v>-2.7000000000000001E-3</v>
      </c>
      <c r="CS57" s="277">
        <v>-6.0000000000000001E-3</v>
      </c>
      <c r="CT57" s="277">
        <v>3.3E-3</v>
      </c>
      <c r="CU57" s="351">
        <v>2.9000000000000001E-2</v>
      </c>
      <c r="CV57" s="351">
        <v>1E-3</v>
      </c>
      <c r="CW57" s="241">
        <v>-1.6E-2</v>
      </c>
      <c r="CX57" s="379">
        <v>-4.9000000000000002E-2</v>
      </c>
      <c r="CY57" s="379"/>
      <c r="CZ57" s="379"/>
      <c r="DA57" s="379"/>
      <c r="DB57" s="379"/>
      <c r="DC57" s="383"/>
      <c r="DD57" s="277">
        <v>5.6000000000000001E-2</v>
      </c>
      <c r="DE57" s="277">
        <v>3.0100000000000016E-2</v>
      </c>
      <c r="DF57" s="277">
        <v>2.5499999999999995E-2</v>
      </c>
      <c r="DG57" s="277">
        <v>2.0999999999999991E-2</v>
      </c>
      <c r="DH57" s="277">
        <v>9.4400000000000012E-2</v>
      </c>
      <c r="DI57" s="277">
        <v>9.7000000000000003E-2</v>
      </c>
      <c r="DJ57" s="277">
        <v>2.6999999999999996E-2</v>
      </c>
      <c r="DK57" s="277">
        <v>-9.999999999999995E-3</v>
      </c>
      <c r="DL57" s="277">
        <v>-3.2000000000000001E-2</v>
      </c>
      <c r="DM57" s="277">
        <v>5.5E-2</v>
      </c>
      <c r="DN57" s="277">
        <v>6.3E-2</v>
      </c>
      <c r="DO57" s="277">
        <v>4.9600000000000005E-2</v>
      </c>
      <c r="DP57" s="241" t="s">
        <v>133</v>
      </c>
      <c r="DQ57" s="241" t="s">
        <v>133</v>
      </c>
      <c r="DR57" s="241" t="s">
        <v>133</v>
      </c>
      <c r="DS57" s="241" t="s">
        <v>133</v>
      </c>
      <c r="DT57" s="241"/>
      <c r="DU57" s="241"/>
      <c r="DV57" s="241"/>
      <c r="DW57" s="241"/>
      <c r="DX57" s="241"/>
      <c r="DY57" s="236">
        <v>3.0000000000000001E-3</v>
      </c>
      <c r="DZ57" s="168">
        <v>4.5999999999999999E-2</v>
      </c>
      <c r="EA57" s="168">
        <v>2E-3</v>
      </c>
      <c r="EB57" s="168">
        <v>0.02</v>
      </c>
      <c r="EC57" s="168">
        <v>0.04</v>
      </c>
      <c r="ED57" s="168">
        <v>0.03</v>
      </c>
      <c r="EE57" s="168">
        <v>-0.05</v>
      </c>
      <c r="EF57" s="168">
        <v>-4.4999999999999998E-2</v>
      </c>
      <c r="EG57" s="168">
        <v>-1.4999999999999999E-2</v>
      </c>
      <c r="EH57" s="168">
        <v>0</v>
      </c>
      <c r="EI57" s="168">
        <v>-0.02</v>
      </c>
      <c r="EJ57" s="168">
        <v>-2.5000000000000001E-2</v>
      </c>
      <c r="EK57" s="168">
        <v>0</v>
      </c>
      <c r="EL57" s="168">
        <v>0</v>
      </c>
      <c r="EM57" s="168">
        <v>0</v>
      </c>
      <c r="EN57" s="168">
        <v>0</v>
      </c>
      <c r="EO57" s="168"/>
      <c r="EP57" s="168"/>
      <c r="EQ57" s="168"/>
      <c r="ER57" s="168"/>
      <c r="ES57" s="168"/>
      <c r="ET57" s="236">
        <v>5.8999999999999997E-2</v>
      </c>
      <c r="EU57" s="168">
        <v>4.4999999999999998E-2</v>
      </c>
      <c r="EV57" s="168">
        <v>2.9000000000000001E-2</v>
      </c>
      <c r="EW57" s="168">
        <v>0.03</v>
      </c>
      <c r="EX57" s="168">
        <v>0.05</v>
      </c>
      <c r="EY57" s="168">
        <v>1.6E-2</v>
      </c>
      <c r="EZ57" s="168">
        <v>0.01</v>
      </c>
      <c r="FA57" s="168">
        <v>-9.9000000000000005E-2</v>
      </c>
      <c r="FB57" s="168">
        <v>-0.01</v>
      </c>
      <c r="FC57" s="168">
        <v>0</v>
      </c>
      <c r="FD57" s="168">
        <v>-0.04</v>
      </c>
      <c r="FE57" s="168">
        <v>2.1999999999999999E-2</v>
      </c>
      <c r="FF57" s="168">
        <v>-0.01</v>
      </c>
      <c r="FG57" s="168">
        <v>0</v>
      </c>
      <c r="FH57" s="168">
        <v>0</v>
      </c>
      <c r="FI57" s="279">
        <v>0</v>
      </c>
      <c r="FJ57" s="271"/>
      <c r="FK57" s="271"/>
      <c r="FL57" s="271"/>
      <c r="FM57" s="271"/>
      <c r="FN57" s="271"/>
      <c r="FO57" s="237"/>
      <c r="FP57" s="166"/>
      <c r="FQ57" s="166"/>
      <c r="FR57" s="178"/>
      <c r="FS57" s="178">
        <v>-0.14399999999999999</v>
      </c>
      <c r="FT57" s="178"/>
      <c r="FU57" s="178">
        <v>-6.2100000000000002E-2</v>
      </c>
      <c r="FV57" s="178"/>
      <c r="FW57" s="178"/>
      <c r="FX57" s="178"/>
      <c r="FY57" s="172"/>
      <c r="FZ57" s="162"/>
      <c r="GA57" s="162"/>
      <c r="GB57" s="172"/>
      <c r="GC57" s="166"/>
      <c r="GD57" s="166">
        <v>-5.5E-2</v>
      </c>
      <c r="GE57" s="1051"/>
      <c r="GF57" s="1051"/>
      <c r="GG57" s="1051"/>
      <c r="GH57" s="1051"/>
      <c r="GI57" s="1051"/>
      <c r="GJ57" s="431"/>
      <c r="GK57" s="432"/>
      <c r="GL57" s="432"/>
      <c r="GM57" s="432"/>
      <c r="GN57" s="432"/>
      <c r="GO57" s="432"/>
      <c r="GP57" s="432"/>
      <c r="GQ57" s="432"/>
      <c r="GR57" s="432"/>
      <c r="GS57" s="432"/>
      <c r="GT57" s="432"/>
      <c r="GU57" s="432"/>
      <c r="GV57" s="432"/>
      <c r="GW57" s="432"/>
      <c r="GX57" s="432"/>
      <c r="GY57" s="432"/>
      <c r="GZ57" s="432"/>
      <c r="HA57" s="432"/>
      <c r="HB57" s="432"/>
      <c r="HC57" s="432"/>
      <c r="HD57" s="441"/>
    </row>
    <row r="58" spans="1:212">
      <c r="A58" s="38">
        <v>42917</v>
      </c>
      <c r="B58" s="273"/>
      <c r="C58" s="155"/>
      <c r="D58" s="155"/>
      <c r="E58" s="155"/>
      <c r="F58" s="155"/>
      <c r="G58" s="155"/>
      <c r="H58" s="155"/>
      <c r="I58" s="155"/>
      <c r="J58" s="155"/>
      <c r="K58" s="155"/>
      <c r="L58" s="155"/>
      <c r="M58" s="155"/>
      <c r="N58" s="155"/>
      <c r="O58" s="155"/>
      <c r="P58" s="155"/>
      <c r="Q58" s="155"/>
      <c r="R58" s="155"/>
      <c r="S58" s="155"/>
      <c r="T58" s="155"/>
      <c r="U58" s="155"/>
      <c r="V58" s="155"/>
      <c r="W58" s="155"/>
      <c r="X58" s="235">
        <v>-5.5E-2</v>
      </c>
      <c r="Y58" s="165">
        <v>-1.4E-2</v>
      </c>
      <c r="Z58" s="165">
        <v>-3.4000000000000002E-2</v>
      </c>
      <c r="AA58" s="165">
        <v>-0.06</v>
      </c>
      <c r="AB58" s="165">
        <v>-3.5999999999999997E-2</v>
      </c>
      <c r="AC58" s="165">
        <v>-3.0000000000000001E-3</v>
      </c>
      <c r="AD58" s="165">
        <v>-4.1000000000000002E-2</v>
      </c>
      <c r="AE58" s="170">
        <v>-3.4000000000000002E-2</v>
      </c>
      <c r="AF58" s="170">
        <v>-1.8E-3</v>
      </c>
      <c r="AG58" s="170">
        <v>-2.7E-2</v>
      </c>
      <c r="AH58" s="170">
        <v>-7.0000000000000001E-3</v>
      </c>
      <c r="AI58" s="170">
        <v>-2.5000000000000001E-3</v>
      </c>
      <c r="AJ58" s="350">
        <v>1E-3</v>
      </c>
      <c r="AK58" s="350">
        <v>-2E-3</v>
      </c>
      <c r="AL58" s="350">
        <v>-5.0000000000000001E-3</v>
      </c>
      <c r="AM58" s="350">
        <v>-1.6999999999999999E-3</v>
      </c>
      <c r="AN58" s="350"/>
      <c r="AO58" s="350"/>
      <c r="AP58" s="350"/>
      <c r="AQ58" s="350"/>
      <c r="AR58" s="350"/>
      <c r="AS58" s="236">
        <v>-6.0712703056000183E-2</v>
      </c>
      <c r="AT58" s="168">
        <v>0.15610000000000013</v>
      </c>
      <c r="AU58" s="168">
        <v>-9.5500000000000029E-2</v>
      </c>
      <c r="AV58" s="168">
        <v>-6.8838845076000132E-2</v>
      </c>
      <c r="AW58" s="168">
        <v>-4.4230243384048129E-2</v>
      </c>
      <c r="AX58" s="168">
        <v>7.6925507791615999E-2</v>
      </c>
      <c r="AY58" s="168">
        <v>-6.4976202630433133E-2</v>
      </c>
      <c r="AZ58" s="168">
        <v>-6.936188538563226E-2</v>
      </c>
      <c r="BA58" s="168">
        <v>-2.4148324343133964E-2</v>
      </c>
      <c r="BB58" s="168">
        <v>4.9301989024107762E-2</v>
      </c>
      <c r="BC58" s="168">
        <v>-3.3114679310573658E-2</v>
      </c>
      <c r="BD58" s="168">
        <v>2.2694901473565565E-2</v>
      </c>
      <c r="BE58" s="168"/>
      <c r="BF58" s="168"/>
      <c r="BG58" s="168"/>
      <c r="BN58" s="236">
        <v>-0.106</v>
      </c>
      <c r="BO58" s="168">
        <v>4.9000000000000002E-2</v>
      </c>
      <c r="BP58" s="168">
        <v>-0.129</v>
      </c>
      <c r="BQ58" s="168">
        <v>-0.121</v>
      </c>
      <c r="BR58" s="168">
        <v>-7.1900000000000006E-2</v>
      </c>
      <c r="BS58" s="168">
        <v>0.105</v>
      </c>
      <c r="BT58" s="168">
        <v>-9.9000000000000005E-2</v>
      </c>
      <c r="BU58" s="168">
        <v>-0.115</v>
      </c>
      <c r="BV58" s="168">
        <v>-2.8899999999999999E-2</v>
      </c>
      <c r="BW58" s="168">
        <v>1.7999999999999999E-2</v>
      </c>
      <c r="BX58" s="168">
        <v>-3.9E-2</v>
      </c>
      <c r="BY58" s="168">
        <v>1.9E-2</v>
      </c>
      <c r="BZ58" s="241" t="s">
        <v>133</v>
      </c>
      <c r="CA58" s="241" t="s">
        <v>133</v>
      </c>
      <c r="CB58" s="241" t="s">
        <v>133</v>
      </c>
      <c r="CC58" s="379" t="s">
        <v>133</v>
      </c>
      <c r="CD58" s="379"/>
      <c r="CE58" s="379"/>
      <c r="CF58" s="379"/>
      <c r="CG58" s="379"/>
      <c r="CH58" s="383"/>
      <c r="CI58" s="277">
        <v>2.1700000000000004E-2</v>
      </c>
      <c r="CJ58" s="277">
        <v>-1.4E-2</v>
      </c>
      <c r="CK58" s="277">
        <v>-3.4000000000000002E-2</v>
      </c>
      <c r="CL58" s="277">
        <v>-0.06</v>
      </c>
      <c r="CM58" s="277">
        <v>-3.5999999999999997E-2</v>
      </c>
      <c r="CN58" s="277">
        <v>-3.0000000000000001E-3</v>
      </c>
      <c r="CO58" s="277">
        <v>-4.1000000000000002E-2</v>
      </c>
      <c r="CP58" s="277">
        <v>2.5999999999999995E-2</v>
      </c>
      <c r="CQ58" s="277">
        <v>-1.8E-3</v>
      </c>
      <c r="CR58" s="277">
        <v>-2.7E-2</v>
      </c>
      <c r="CS58" s="277">
        <v>-7.0000000000000001E-3</v>
      </c>
      <c r="CT58" s="277">
        <v>-2.5000000000000001E-3</v>
      </c>
      <c r="CU58" s="351">
        <v>1E-3</v>
      </c>
      <c r="CV58" s="351">
        <v>-2.3E-3</v>
      </c>
      <c r="CW58" s="241">
        <v>-5.0000000000000001E-3</v>
      </c>
      <c r="CX58" s="379">
        <v>-1.6999999999999999E-3</v>
      </c>
      <c r="CY58" s="379"/>
      <c r="CZ58" s="379"/>
      <c r="DA58" s="379"/>
      <c r="DB58" s="379"/>
      <c r="DC58" s="383"/>
      <c r="DD58" s="277">
        <v>2.2200000000000011E-2</v>
      </c>
      <c r="DE58" s="277">
        <v>-7.8099999999999989E-2</v>
      </c>
      <c r="DF58" s="277">
        <v>-8.6999999999999994E-3</v>
      </c>
      <c r="DG58" s="277">
        <v>-3.3000000000000002E-2</v>
      </c>
      <c r="DH58" s="277">
        <v>5.4099999999999995E-2</v>
      </c>
      <c r="DI58" s="277">
        <v>7.6299999999999993E-2</v>
      </c>
      <c r="DJ58" s="277">
        <v>-2.360000000000001E-2</v>
      </c>
      <c r="DK58" s="277">
        <v>-5.8300000000000005E-2</v>
      </c>
      <c r="DL58" s="277">
        <v>1.1600000000000003E-2</v>
      </c>
      <c r="DM58" s="277">
        <v>2.4999999999999998E-2</v>
      </c>
      <c r="DN58" s="277">
        <v>4.4000000000000004E-2</v>
      </c>
      <c r="DO58" s="277">
        <v>4.3799999999999999E-2</v>
      </c>
      <c r="DP58" s="241" t="s">
        <v>133</v>
      </c>
      <c r="DQ58" s="241" t="s">
        <v>133</v>
      </c>
      <c r="DR58" s="241" t="s">
        <v>133</v>
      </c>
      <c r="DS58" s="241" t="s">
        <v>133</v>
      </c>
      <c r="DT58" s="241"/>
      <c r="DU58" s="241"/>
      <c r="DV58" s="241"/>
      <c r="DW58" s="241"/>
      <c r="DX58" s="241"/>
      <c r="DY58" s="236">
        <v>0.04</v>
      </c>
      <c r="DZ58" s="168">
        <v>3.9E-2</v>
      </c>
      <c r="EA58" s="168">
        <v>-6.0000000000000001E-3</v>
      </c>
      <c r="EB58" s="168">
        <v>-2E-3</v>
      </c>
      <c r="EC58" s="168">
        <v>0.04</v>
      </c>
      <c r="ED58" s="168">
        <v>0.03</v>
      </c>
      <c r="EE58" s="168">
        <v>-0.05</v>
      </c>
      <c r="EF58" s="168">
        <v>-4.4999999999999998E-2</v>
      </c>
      <c r="EG58" s="168">
        <v>-1.4999999999999999E-2</v>
      </c>
      <c r="EH58" s="168">
        <v>0</v>
      </c>
      <c r="EI58" s="168">
        <v>-0.02</v>
      </c>
      <c r="EJ58" s="168">
        <v>-2.5000000000000001E-2</v>
      </c>
      <c r="EK58" s="168">
        <v>0</v>
      </c>
      <c r="EL58" s="168">
        <v>0</v>
      </c>
      <c r="EM58" s="168">
        <v>0</v>
      </c>
      <c r="EN58" s="168">
        <v>0</v>
      </c>
      <c r="EO58" s="168"/>
      <c r="EP58" s="168"/>
      <c r="EQ58" s="168"/>
      <c r="ER58" s="168"/>
      <c r="ES58" s="168"/>
      <c r="ET58" s="236">
        <v>0.05</v>
      </c>
      <c r="EU58" s="168">
        <v>4.4999999999999998E-2</v>
      </c>
      <c r="EV58" s="168">
        <v>2.9000000000000001E-2</v>
      </c>
      <c r="EW58" s="168">
        <v>0.03</v>
      </c>
      <c r="EX58" s="168">
        <v>0.05</v>
      </c>
      <c r="EY58" s="168">
        <v>1.6E-2</v>
      </c>
      <c r="EZ58" s="168">
        <v>0.01</v>
      </c>
      <c r="FA58" s="168">
        <v>-2.3E-2</v>
      </c>
      <c r="FB58" s="168">
        <v>-0.01</v>
      </c>
      <c r="FC58" s="168">
        <v>0</v>
      </c>
      <c r="FD58" s="168">
        <v>-0.04</v>
      </c>
      <c r="FE58" s="168">
        <v>2.1999999999999999E-2</v>
      </c>
      <c r="FF58" s="168">
        <v>-0.01</v>
      </c>
      <c r="FG58" s="168">
        <v>0</v>
      </c>
      <c r="FH58" s="168">
        <v>0</v>
      </c>
      <c r="FI58" s="279">
        <v>0</v>
      </c>
      <c r="FJ58" s="271"/>
      <c r="FK58" s="271"/>
      <c r="FL58" s="271"/>
      <c r="FM58" s="271"/>
      <c r="FN58" s="271"/>
      <c r="FO58" s="237">
        <v>-7.8E-2</v>
      </c>
      <c r="FP58" s="166"/>
      <c r="FQ58" s="166"/>
      <c r="FR58" s="178"/>
      <c r="FS58" s="178"/>
      <c r="FT58" s="178"/>
      <c r="FU58" s="178"/>
      <c r="FV58" s="178">
        <v>-7.8E-2</v>
      </c>
      <c r="FW58" s="178"/>
      <c r="FX58" s="178"/>
      <c r="FY58" s="172"/>
      <c r="FZ58" s="162"/>
      <c r="GA58" s="162"/>
      <c r="GB58" s="172"/>
      <c r="GC58" s="166"/>
      <c r="GD58" s="166"/>
      <c r="GE58" s="1051">
        <v>-3.9E-2</v>
      </c>
      <c r="GF58" s="1051">
        <v>5.6000000000000001E-2</v>
      </c>
      <c r="GG58" s="1051"/>
      <c r="GH58" s="1051"/>
      <c r="GI58" s="1051"/>
      <c r="GJ58" s="431"/>
      <c r="GK58" s="432"/>
      <c r="GL58" s="432"/>
      <c r="GM58" s="432"/>
      <c r="GN58" s="432"/>
      <c r="GO58" s="432"/>
      <c r="GP58" s="432"/>
      <c r="GQ58" s="432"/>
      <c r="GR58" s="432"/>
      <c r="GS58" s="432"/>
      <c r="GT58" s="432"/>
      <c r="GU58" s="432"/>
      <c r="GV58" s="432"/>
      <c r="GW58" s="432"/>
      <c r="GX58" s="432"/>
      <c r="GY58" s="432"/>
      <c r="GZ58" s="432"/>
      <c r="HA58" s="432"/>
      <c r="HB58" s="432"/>
      <c r="HC58" s="432"/>
      <c r="HD58" s="441"/>
    </row>
    <row r="59" spans="1:212">
      <c r="A59" s="38">
        <v>42948</v>
      </c>
      <c r="B59" s="273"/>
      <c r="C59" s="155"/>
      <c r="D59" s="155"/>
      <c r="E59" s="155"/>
      <c r="F59" s="155"/>
      <c r="G59" s="155"/>
      <c r="H59" s="155"/>
      <c r="I59" s="155"/>
      <c r="J59" s="155"/>
      <c r="K59" s="155"/>
      <c r="L59" s="155"/>
      <c r="M59" s="155"/>
      <c r="N59" s="155"/>
      <c r="O59" s="155"/>
      <c r="P59" s="155"/>
      <c r="Q59" s="155"/>
      <c r="R59" s="155"/>
      <c r="S59" s="155"/>
      <c r="T59" s="155"/>
      <c r="U59" s="155"/>
      <c r="V59" s="155"/>
      <c r="W59" s="155"/>
      <c r="X59" s="235"/>
      <c r="Y59" s="165"/>
      <c r="Z59" s="165"/>
      <c r="AA59" s="165"/>
      <c r="AB59" s="165"/>
      <c r="AC59" s="165"/>
      <c r="AD59" s="165"/>
      <c r="AE59" s="170"/>
      <c r="AF59" s="170"/>
      <c r="AG59" s="170"/>
      <c r="AH59" s="170"/>
      <c r="AI59" s="170"/>
      <c r="AJ59" s="350"/>
      <c r="AK59" s="350"/>
      <c r="AL59" s="350"/>
      <c r="AM59" s="350"/>
      <c r="AN59" s="350"/>
      <c r="AO59" s="350"/>
      <c r="AP59" s="350"/>
      <c r="AQ59" s="350"/>
      <c r="AR59" s="350"/>
      <c r="AS59" s="236"/>
      <c r="AT59" s="168"/>
      <c r="AU59" s="168"/>
      <c r="AV59" s="168"/>
      <c r="AW59" s="168"/>
      <c r="AX59" s="168"/>
      <c r="AY59" s="168"/>
      <c r="AZ59" s="168"/>
      <c r="BA59" s="168"/>
      <c r="BB59" s="168"/>
      <c r="BC59" s="168"/>
      <c r="BD59" s="168"/>
      <c r="BE59" s="168"/>
      <c r="BF59" s="168"/>
      <c r="BG59" s="168"/>
      <c r="BN59" s="236"/>
      <c r="BO59" s="168"/>
      <c r="BP59" s="168"/>
      <c r="BQ59" s="168"/>
      <c r="BR59" s="168"/>
      <c r="BS59" s="168"/>
      <c r="BT59" s="168"/>
      <c r="BU59" s="168"/>
      <c r="BV59" s="168"/>
      <c r="BW59" s="168"/>
      <c r="BX59" s="168"/>
      <c r="BY59" s="168"/>
      <c r="BZ59" s="241"/>
      <c r="CA59" s="241"/>
      <c r="CB59" s="241"/>
      <c r="CC59" s="379"/>
      <c r="CD59" s="379"/>
      <c r="CE59" s="379"/>
      <c r="CF59" s="379"/>
      <c r="CG59" s="379"/>
      <c r="CH59" s="383"/>
      <c r="CI59" s="277"/>
      <c r="CJ59" s="277"/>
      <c r="CK59" s="277"/>
      <c r="CL59" s="277"/>
      <c r="CM59" s="277"/>
      <c r="CN59" s="277"/>
      <c r="CO59" s="277"/>
      <c r="CP59" s="277"/>
      <c r="CQ59" s="277"/>
      <c r="CR59" s="277"/>
      <c r="CS59" s="277"/>
      <c r="CT59" s="277"/>
      <c r="CU59" s="351"/>
      <c r="CV59" s="351"/>
      <c r="CW59" s="241"/>
      <c r="CX59" s="379"/>
      <c r="CY59" s="379"/>
      <c r="CZ59" s="379"/>
      <c r="DA59" s="379"/>
      <c r="DB59" s="379"/>
      <c r="DC59" s="383"/>
      <c r="DD59" s="277"/>
      <c r="DE59" s="277"/>
      <c r="DF59" s="277"/>
      <c r="DG59" s="277"/>
      <c r="DH59" s="277"/>
      <c r="DI59" s="277"/>
      <c r="DJ59" s="277"/>
      <c r="DK59" s="277"/>
      <c r="DL59" s="277"/>
      <c r="DM59" s="277"/>
      <c r="DN59" s="277"/>
      <c r="DO59" s="277"/>
      <c r="DP59" s="241"/>
      <c r="DQ59" s="241"/>
      <c r="DR59" s="241"/>
      <c r="DS59" s="241"/>
      <c r="DT59" s="241"/>
      <c r="DU59" s="241"/>
      <c r="DV59" s="241"/>
      <c r="DW59" s="241"/>
      <c r="DX59" s="241"/>
      <c r="DY59" s="236"/>
      <c r="DZ59" s="168"/>
      <c r="EA59" s="168"/>
      <c r="EB59" s="168"/>
      <c r="EC59" s="168"/>
      <c r="ED59" s="168"/>
      <c r="EE59" s="168"/>
      <c r="EF59" s="168"/>
      <c r="EG59" s="168"/>
      <c r="EH59" s="168"/>
      <c r="EI59" s="168"/>
      <c r="EJ59" s="168"/>
      <c r="EK59" s="168"/>
      <c r="EL59" s="168"/>
      <c r="EM59" s="168"/>
      <c r="EN59" s="168"/>
      <c r="EO59" s="168"/>
      <c r="EP59" s="168"/>
      <c r="EQ59" s="168"/>
      <c r="ER59" s="168"/>
      <c r="ES59" s="168"/>
      <c r="ET59" s="236"/>
      <c r="EU59" s="168"/>
      <c r="EV59" s="168"/>
      <c r="EW59" s="168"/>
      <c r="EX59" s="168"/>
      <c r="EY59" s="168"/>
      <c r="EZ59" s="168"/>
      <c r="FA59" s="168"/>
      <c r="FB59" s="168"/>
      <c r="FC59" s="168"/>
      <c r="FD59" s="168"/>
      <c r="FE59" s="168"/>
      <c r="FF59" s="168"/>
      <c r="FG59" s="168"/>
      <c r="FH59" s="168"/>
      <c r="FI59" s="279"/>
      <c r="FJ59" s="271"/>
      <c r="FK59" s="271"/>
      <c r="FL59" s="271"/>
      <c r="FM59" s="271"/>
      <c r="FN59" s="271"/>
      <c r="FO59" s="237"/>
      <c r="FP59" s="166"/>
      <c r="FQ59" s="166"/>
      <c r="FR59" s="178"/>
      <c r="FS59" s="178"/>
      <c r="FT59" s="178"/>
      <c r="FU59" s="178"/>
      <c r="FV59" s="178"/>
      <c r="FW59" s="178"/>
      <c r="FX59" s="178"/>
      <c r="FY59" s="172"/>
      <c r="FZ59" s="162"/>
      <c r="GA59" s="162"/>
      <c r="GB59" s="172"/>
      <c r="GC59" s="166"/>
      <c r="GD59" s="166"/>
      <c r="GE59" s="1051"/>
      <c r="GF59" s="1051"/>
      <c r="GG59" s="1051">
        <v>-0.04</v>
      </c>
      <c r="GH59" s="1051"/>
      <c r="GI59" s="1051"/>
      <c r="GJ59" s="431"/>
      <c r="GK59" s="432"/>
      <c r="GL59" s="432"/>
      <c r="GM59" s="432"/>
      <c r="GN59" s="432"/>
      <c r="GO59" s="432"/>
      <c r="GP59" s="432"/>
      <c r="GQ59" s="432"/>
      <c r="GR59" s="432"/>
      <c r="GS59" s="432"/>
      <c r="GT59" s="432"/>
      <c r="GU59" s="432"/>
      <c r="GV59" s="432"/>
      <c r="GW59" s="432"/>
      <c r="GX59" s="432"/>
      <c r="GY59" s="432"/>
      <c r="GZ59" s="432"/>
      <c r="HA59" s="432"/>
      <c r="HB59" s="432"/>
      <c r="HC59" s="432"/>
      <c r="HD59" s="441"/>
    </row>
    <row r="60" spans="1:212">
      <c r="A60" s="38">
        <v>43009</v>
      </c>
      <c r="B60" s="273"/>
      <c r="C60" s="155"/>
      <c r="D60" s="155"/>
      <c r="E60" s="155"/>
      <c r="F60" s="155"/>
      <c r="G60" s="155"/>
      <c r="H60" s="155"/>
      <c r="I60" s="155"/>
      <c r="J60" s="155"/>
      <c r="K60" s="155"/>
      <c r="L60" s="155"/>
      <c r="M60" s="155"/>
      <c r="N60" s="155"/>
      <c r="O60" s="155"/>
      <c r="P60" s="155"/>
      <c r="Q60" s="155"/>
      <c r="R60" s="155"/>
      <c r="S60" s="155"/>
      <c r="T60" s="155"/>
      <c r="U60" s="155"/>
      <c r="V60" s="155"/>
      <c r="W60" s="155"/>
      <c r="X60" s="235">
        <v>-9.0000000000000011E-3</v>
      </c>
      <c r="Y60" s="165">
        <v>-6.0000000000000001E-3</v>
      </c>
      <c r="Z60" s="165">
        <v>-1E-3</v>
      </c>
      <c r="AA60" s="165">
        <v>-4.4999999999999998E-2</v>
      </c>
      <c r="AB60" s="165">
        <v>-3.4500000000000003E-2</v>
      </c>
      <c r="AC60" s="165">
        <v>-2.5000000000000001E-2</v>
      </c>
      <c r="AD60" s="165">
        <v>5.0000000000000001E-4</v>
      </c>
      <c r="AE60" s="170">
        <v>-6.4000000000000001E-2</v>
      </c>
      <c r="AF60" s="170">
        <v>-7.6300000000000007E-2</v>
      </c>
      <c r="AG60" s="170">
        <v>-2.5000000000000001E-2</v>
      </c>
      <c r="AH60" s="170">
        <v>-4.9000000000000002E-2</v>
      </c>
      <c r="AI60" s="170">
        <v>-3.0499999999999999E-2</v>
      </c>
      <c r="AJ60" s="350">
        <v>-0.13139999999999999</v>
      </c>
      <c r="AK60" s="350">
        <v>-1.9E-3</v>
      </c>
      <c r="AL60" s="350">
        <v>-6.1000000000000004E-3</v>
      </c>
      <c r="AM60" s="350">
        <v>-4.1999999999999997E-3</v>
      </c>
      <c r="AN60" s="350"/>
      <c r="AO60" s="350"/>
      <c r="AP60" s="350"/>
      <c r="AQ60" s="350"/>
      <c r="AR60" s="350"/>
      <c r="AS60" s="236">
        <v>-0.1128170958400001</v>
      </c>
      <c r="AT60" s="168">
        <v>3.6285999999999818E-2</v>
      </c>
      <c r="AU60" s="168">
        <v>-0.12625300000000006</v>
      </c>
      <c r="AV60" s="168">
        <v>-0.1255829314400001</v>
      </c>
      <c r="AW60" s="168">
        <v>-8.231557264576006E-2</v>
      </c>
      <c r="AX60" s="168">
        <v>4.6322923587200027E-2</v>
      </c>
      <c r="AY60" s="168">
        <v>-0.10700773984000023</v>
      </c>
      <c r="AZ60" s="168">
        <v>-0.11635255641760012</v>
      </c>
      <c r="BA60" s="168">
        <v>-2.9595516043254499E-2</v>
      </c>
      <c r="BB60" s="168">
        <v>1.7101617234347222E-2</v>
      </c>
      <c r="BC60" s="168">
        <v>-4.2618612100000175E-2</v>
      </c>
      <c r="BD60" s="168">
        <v>1.832762304350033E-2</v>
      </c>
      <c r="BE60" s="168"/>
      <c r="BF60" s="168"/>
      <c r="BG60" s="168"/>
      <c r="BH60" s="168"/>
      <c r="BI60" s="168"/>
      <c r="BJ60" s="168"/>
      <c r="BK60" s="168"/>
      <c r="BL60" s="168"/>
      <c r="BM60" s="168"/>
      <c r="BN60" s="236">
        <v>-0.11899999999999999</v>
      </c>
      <c r="BO60" s="168">
        <v>5.5300000000000002E-2</v>
      </c>
      <c r="BP60" s="168">
        <v>-2.3400000000000001E-2</v>
      </c>
      <c r="BQ60" s="168">
        <v>-0.159</v>
      </c>
      <c r="BR60" s="168">
        <v>-9.2299999999999993E-2</v>
      </c>
      <c r="BS60" s="168">
        <v>5.0000000000000001E-3</v>
      </c>
      <c r="BT60" s="168">
        <v>-9.8000000000000004E-2</v>
      </c>
      <c r="BU60" s="168">
        <v>-0.18</v>
      </c>
      <c r="BV60" s="168">
        <v>-7.2999999999999995E-2</v>
      </c>
      <c r="BW60" s="168">
        <v>-2.7400000000000001E-2</v>
      </c>
      <c r="BX60" s="168">
        <v>-0.10299999999999999</v>
      </c>
      <c r="BY60" s="168">
        <v>-3.78E-2</v>
      </c>
      <c r="BZ60" s="241" t="s">
        <v>133</v>
      </c>
      <c r="CA60" s="241" t="s">
        <v>133</v>
      </c>
      <c r="CB60" s="241" t="s">
        <v>133</v>
      </c>
      <c r="CC60" s="379" t="s">
        <v>133</v>
      </c>
      <c r="CD60" s="379"/>
      <c r="CE60" s="379"/>
      <c r="CF60" s="379"/>
      <c r="CG60" s="379"/>
      <c r="CH60" s="383"/>
      <c r="CI60" s="277">
        <v>-8.0000000000000002E-3</v>
      </c>
      <c r="CJ60" s="277">
        <v>-6.6E-3</v>
      </c>
      <c r="CK60" s="277">
        <v>-1.48E-3</v>
      </c>
      <c r="CL60" s="277">
        <v>-4.6199999999999998E-2</v>
      </c>
      <c r="CM60" s="277">
        <v>-3.4500000000000003E-2</v>
      </c>
      <c r="CN60" s="277">
        <v>-2.5000000000000001E-2</v>
      </c>
      <c r="CO60" s="277">
        <v>5.0000000000000001E-4</v>
      </c>
      <c r="CP60" s="277">
        <v>-6.4000000000000001E-2</v>
      </c>
      <c r="CQ60" s="277">
        <v>1.55E-2</v>
      </c>
      <c r="CR60" s="277">
        <v>-2.5000000000000001E-2</v>
      </c>
      <c r="CS60" s="277">
        <v>-4.9000000000000002E-2</v>
      </c>
      <c r="CT60" s="277">
        <v>-3.0499999999999999E-2</v>
      </c>
      <c r="CU60" s="277">
        <v>-0.13139999999999999</v>
      </c>
      <c r="CV60" s="277">
        <v>-1.9E-3</v>
      </c>
      <c r="CW60" s="277">
        <v>-6.1000000000000004E-3</v>
      </c>
      <c r="CX60" s="385">
        <v>-4.1999999999999997E-3</v>
      </c>
      <c r="CY60" s="385"/>
      <c r="CZ60" s="385"/>
      <c r="DA60" s="385"/>
      <c r="DB60" s="385"/>
      <c r="DC60" s="387"/>
      <c r="DD60" s="350">
        <v>1.100000000000001E-2</v>
      </c>
      <c r="DE60" s="350">
        <v>-7.9700000000000007E-2</v>
      </c>
      <c r="DF60" s="350">
        <v>9.3600000000000003E-2</v>
      </c>
      <c r="DG60" s="350">
        <v>-7.9399999999999998E-2</v>
      </c>
      <c r="DH60" s="350">
        <v>1.1400000000000007E-2</v>
      </c>
      <c r="DI60" s="350">
        <v>5.0000000000000001E-3</v>
      </c>
      <c r="DJ60" s="350">
        <v>-2.3300000000000001E-2</v>
      </c>
      <c r="DK60" s="350">
        <v>-0.12329999999999999</v>
      </c>
      <c r="DL60" s="350">
        <v>1.8800000000000011E-2</v>
      </c>
      <c r="DM60" s="350">
        <v>-2.2700000000000001E-2</v>
      </c>
      <c r="DN60" s="350">
        <v>-1.8299999999999997E-2</v>
      </c>
      <c r="DO60" s="350">
        <v>-1.3000000000000001E-2</v>
      </c>
      <c r="DP60" s="350">
        <v>-0.16040000000000004</v>
      </c>
      <c r="DQ60" s="350">
        <v>-1.8500000000000003E-2</v>
      </c>
      <c r="DR60" s="350">
        <v>-3.6600000000000008E-2</v>
      </c>
      <c r="DS60" s="350">
        <v>-5.0000000000000044E-4</v>
      </c>
      <c r="DT60" s="350"/>
      <c r="DU60" s="350"/>
      <c r="DV60" s="350"/>
      <c r="DW60" s="350"/>
      <c r="DX60" s="350"/>
      <c r="DY60" s="236">
        <v>7.4999999999999997E-2</v>
      </c>
      <c r="DZ60" s="168">
        <v>0.04</v>
      </c>
      <c r="EA60" s="168">
        <v>4.2999999999999997E-2</v>
      </c>
      <c r="EB60" s="168">
        <v>-0.02</v>
      </c>
      <c r="EC60" s="168">
        <v>0.04</v>
      </c>
      <c r="ED60" s="168">
        <v>0.03</v>
      </c>
      <c r="EE60" s="168">
        <v>-0.05</v>
      </c>
      <c r="EF60" s="168">
        <v>-4.4999999999999998E-2</v>
      </c>
      <c r="EG60" s="168">
        <v>-1.4999999999999999E-2</v>
      </c>
      <c r="EH60" s="168">
        <v>0</v>
      </c>
      <c r="EI60" s="168">
        <v>-0.02</v>
      </c>
      <c r="EJ60" s="168">
        <v>-2.5000000000000001E-2</v>
      </c>
      <c r="EK60" s="168">
        <v>0</v>
      </c>
      <c r="EL60" s="168">
        <v>0</v>
      </c>
      <c r="EM60" s="168">
        <v>0</v>
      </c>
      <c r="EN60" s="168">
        <v>0</v>
      </c>
      <c r="EO60" s="168"/>
      <c r="EP60" s="168"/>
      <c r="EQ60" s="168"/>
      <c r="ER60" s="168"/>
      <c r="ES60" s="168"/>
      <c r="ET60" s="236">
        <v>0.05</v>
      </c>
      <c r="EU60" s="168">
        <v>4.4999999999999998E-2</v>
      </c>
      <c r="EV60" s="168">
        <v>2.9000000000000001E-2</v>
      </c>
      <c r="EW60" s="168">
        <v>0.03</v>
      </c>
      <c r="EX60" s="168">
        <v>0.05</v>
      </c>
      <c r="EY60" s="168">
        <v>1.6E-2</v>
      </c>
      <c r="EZ60" s="168">
        <v>0.01</v>
      </c>
      <c r="FA60" s="168">
        <v>-2.3E-2</v>
      </c>
      <c r="FB60" s="168">
        <v>0</v>
      </c>
      <c r="FC60" s="168">
        <v>0</v>
      </c>
      <c r="FD60" s="168">
        <v>-0.04</v>
      </c>
      <c r="FE60" s="168">
        <v>2.1999999999999999E-2</v>
      </c>
      <c r="FF60" s="168">
        <v>-0.01</v>
      </c>
      <c r="FG60" s="168">
        <v>0</v>
      </c>
      <c r="FH60" s="168">
        <v>0</v>
      </c>
      <c r="FI60" s="279">
        <v>0</v>
      </c>
      <c r="FJ60" s="271"/>
      <c r="FK60" s="271"/>
      <c r="FL60" s="271"/>
      <c r="FM60" s="271"/>
      <c r="FN60" s="271"/>
      <c r="FO60" s="237"/>
      <c r="FP60" s="166"/>
      <c r="FQ60" s="166"/>
      <c r="FR60" s="178"/>
      <c r="FS60" s="178"/>
      <c r="FT60" s="178"/>
      <c r="FU60" s="178"/>
      <c r="FV60" s="178"/>
      <c r="FW60" s="178">
        <v>-8.4599999999999995E-2</v>
      </c>
      <c r="FX60" s="178"/>
      <c r="FY60" s="172"/>
      <c r="FZ60" s="162"/>
      <c r="GA60" s="162"/>
      <c r="GB60" s="172"/>
      <c r="GC60" s="166"/>
      <c r="GD60" s="166"/>
      <c r="GE60" s="1051"/>
      <c r="GF60" s="1051">
        <v>-4.5999999999999999E-2</v>
      </c>
      <c r="GG60" s="1051"/>
      <c r="GH60" s="1051"/>
      <c r="GI60" s="1051"/>
      <c r="GJ60" s="431"/>
      <c r="GK60" s="432"/>
      <c r="GL60" s="432"/>
      <c r="GM60" s="432"/>
      <c r="GN60" s="432"/>
      <c r="GO60" s="432"/>
      <c r="GP60" s="432"/>
      <c r="GQ60" s="432"/>
      <c r="GR60" s="432"/>
      <c r="GS60" s="432"/>
      <c r="GT60" s="432"/>
      <c r="GU60" s="432"/>
      <c r="GV60" s="432"/>
      <c r="GW60" s="432"/>
      <c r="GX60" s="432"/>
      <c r="GY60" s="432"/>
      <c r="GZ60" s="432"/>
      <c r="HA60" s="432"/>
      <c r="HB60" s="432"/>
      <c r="HC60" s="432"/>
      <c r="HD60" s="441"/>
    </row>
    <row r="61" spans="1:212">
      <c r="A61" s="38">
        <v>43040</v>
      </c>
      <c r="B61" s="273"/>
      <c r="C61" s="155"/>
      <c r="D61" s="155"/>
      <c r="E61" s="155"/>
      <c r="F61" s="155"/>
      <c r="G61" s="155"/>
      <c r="H61" s="155"/>
      <c r="I61" s="155"/>
      <c r="J61" s="155"/>
      <c r="K61" s="155"/>
      <c r="L61" s="155"/>
      <c r="M61" s="155"/>
      <c r="N61" s="155"/>
      <c r="O61" s="155"/>
      <c r="P61" s="155"/>
      <c r="Q61" s="155"/>
      <c r="R61" s="155"/>
      <c r="S61" s="155"/>
      <c r="T61" s="155"/>
      <c r="U61" s="155"/>
      <c r="V61" s="155"/>
      <c r="W61" s="155"/>
      <c r="X61" s="235"/>
      <c r="Y61" s="165"/>
      <c r="Z61" s="165"/>
      <c r="AA61" s="165"/>
      <c r="AB61" s="165"/>
      <c r="AC61" s="165"/>
      <c r="AD61" s="165">
        <v>6.0999999999999999E-2</v>
      </c>
      <c r="AE61" s="170"/>
      <c r="AF61" s="170"/>
      <c r="AG61" s="170"/>
      <c r="AH61" s="170"/>
      <c r="AI61" s="170"/>
      <c r="AJ61" s="241"/>
      <c r="AK61" s="241"/>
      <c r="AL61" s="241"/>
      <c r="AM61" s="176"/>
      <c r="AN61" s="176"/>
      <c r="AO61" s="176"/>
      <c r="AP61" s="176"/>
      <c r="AQ61" s="176"/>
      <c r="AR61" s="176"/>
      <c r="AS61" s="236">
        <v>-0.12255662872000006</v>
      </c>
      <c r="AT61" s="168">
        <v>3.0068283999999723E-2</v>
      </c>
      <c r="AU61" s="168">
        <v>-3.0140830000000118E-2</v>
      </c>
      <c r="AV61" s="168">
        <v>-0.1496249486000002</v>
      </c>
      <c r="AW61" s="168">
        <v>-9.9568785964920026E-2</v>
      </c>
      <c r="AX61" s="168">
        <v>8.2672963999999016E-3</v>
      </c>
      <c r="AY61" s="168">
        <v>-0.1074537899200001</v>
      </c>
      <c r="AZ61" s="168">
        <v>-0.18028344183040013</v>
      </c>
      <c r="BA61" s="168">
        <v>-7.3718485242486587E-2</v>
      </c>
      <c r="BB61" s="168">
        <v>-3.4679181540457016E-2</v>
      </c>
      <c r="BC61" s="168">
        <v>-0.10825690510000008</v>
      </c>
      <c r="BD61" s="168">
        <v>-3.9435074391249825E-2</v>
      </c>
      <c r="BE61" s="168"/>
      <c r="BF61" s="168"/>
      <c r="BG61" s="168"/>
      <c r="BH61" s="168"/>
      <c r="BI61" s="168"/>
      <c r="BJ61" s="168"/>
      <c r="BK61" s="168"/>
      <c r="BL61" s="168"/>
      <c r="BM61" s="168"/>
      <c r="BN61" s="236"/>
      <c r="BO61" s="168"/>
      <c r="BP61" s="168"/>
      <c r="BQ61" s="168"/>
      <c r="BR61" s="168"/>
      <c r="BS61" s="168"/>
      <c r="BT61" s="168">
        <v>-4.4999999999999998E-2</v>
      </c>
      <c r="BU61" s="168"/>
      <c r="BV61" s="168"/>
      <c r="BW61" s="168"/>
      <c r="BX61" s="168"/>
      <c r="BY61" s="168"/>
      <c r="BZ61" s="241"/>
      <c r="CA61" s="241"/>
      <c r="CB61" s="241"/>
      <c r="CC61" s="379"/>
      <c r="CD61" s="379"/>
      <c r="CE61" s="379"/>
      <c r="CF61" s="379"/>
      <c r="CG61" s="379"/>
      <c r="CH61" s="383"/>
      <c r="CI61" s="241"/>
      <c r="CJ61" s="241"/>
      <c r="CK61" s="241"/>
      <c r="CL61" s="241"/>
      <c r="CM61" s="241"/>
      <c r="CN61" s="241"/>
      <c r="CO61" s="241">
        <v>0.06</v>
      </c>
      <c r="CP61" s="241"/>
      <c r="CQ61" s="241"/>
      <c r="CR61" s="241"/>
      <c r="CS61" s="241"/>
      <c r="CT61" s="241"/>
      <c r="CU61" s="241"/>
      <c r="CV61" s="241"/>
      <c r="CW61" s="241"/>
      <c r="CX61" s="379"/>
      <c r="CY61" s="379"/>
      <c r="CZ61" s="379"/>
      <c r="DA61" s="379"/>
      <c r="DB61" s="379"/>
      <c r="DC61" s="383"/>
      <c r="DD61" s="241"/>
      <c r="DE61" s="241"/>
      <c r="DF61" s="241"/>
      <c r="DG61" s="241"/>
      <c r="DH61" s="241"/>
      <c r="DI61" s="241"/>
      <c r="DJ61" s="241">
        <v>3.1E-2</v>
      </c>
      <c r="DK61" s="241"/>
      <c r="DL61" s="241"/>
      <c r="DM61" s="241"/>
      <c r="DN61" s="241"/>
      <c r="DO61" s="241"/>
      <c r="DP61" s="241"/>
      <c r="DQ61" s="241"/>
      <c r="DR61" s="241"/>
      <c r="DS61" s="241"/>
      <c r="DT61" s="241"/>
      <c r="DU61" s="241"/>
      <c r="DV61" s="241"/>
      <c r="DW61" s="241"/>
      <c r="DX61" s="241"/>
      <c r="DY61" s="236">
        <v>7.4999999999999997E-2</v>
      </c>
      <c r="DZ61" s="168">
        <v>0.04</v>
      </c>
      <c r="EA61" s="168">
        <v>4.2999999999999997E-2</v>
      </c>
      <c r="EB61" s="168">
        <v>-0.02</v>
      </c>
      <c r="EC61" s="168">
        <v>0.04</v>
      </c>
      <c r="ED61" s="168">
        <v>0.03</v>
      </c>
      <c r="EE61" s="398">
        <v>-4.0000000000000001E-3</v>
      </c>
      <c r="EF61" s="168">
        <v>-4.4999999999999998E-2</v>
      </c>
      <c r="EG61" s="168">
        <v>-1.4999999999999999E-2</v>
      </c>
      <c r="EH61" s="168">
        <v>0</v>
      </c>
      <c r="EI61" s="168">
        <v>-0.02</v>
      </c>
      <c r="EJ61" s="168">
        <v>-2.5000000000000001E-2</v>
      </c>
      <c r="EK61" s="168">
        <v>0</v>
      </c>
      <c r="EL61" s="168">
        <v>0</v>
      </c>
      <c r="EM61" s="168">
        <v>0</v>
      </c>
      <c r="EN61" s="168">
        <v>0</v>
      </c>
      <c r="EO61" s="168"/>
      <c r="EP61" s="168"/>
      <c r="EQ61" s="168"/>
      <c r="ER61" s="168"/>
      <c r="ES61" s="168"/>
      <c r="ET61" s="236">
        <v>0.05</v>
      </c>
      <c r="EU61" s="168">
        <v>4.4999999999999998E-2</v>
      </c>
      <c r="EV61" s="168">
        <v>2.9000000000000001E-2</v>
      </c>
      <c r="EW61" s="168">
        <v>0.03</v>
      </c>
      <c r="EX61" s="168">
        <v>0.05</v>
      </c>
      <c r="EY61" s="168">
        <v>1.6E-2</v>
      </c>
      <c r="EZ61" s="168">
        <v>0.01</v>
      </c>
      <c r="FA61" s="168">
        <v>-2.3E-2</v>
      </c>
      <c r="FB61" s="168">
        <v>0</v>
      </c>
      <c r="FC61" s="168">
        <v>0</v>
      </c>
      <c r="FD61" s="168">
        <v>-0.04</v>
      </c>
      <c r="FE61" s="168">
        <v>2.1999999999999999E-2</v>
      </c>
      <c r="FF61" s="168">
        <v>-0.01</v>
      </c>
      <c r="FG61" s="168">
        <v>0</v>
      </c>
      <c r="FH61" s="168">
        <v>0</v>
      </c>
      <c r="FI61" s="279">
        <v>0</v>
      </c>
      <c r="FJ61" s="271"/>
      <c r="FK61" s="271"/>
      <c r="FL61" s="271"/>
      <c r="FM61" s="271"/>
      <c r="FN61" s="271"/>
      <c r="FO61" s="237"/>
      <c r="FP61" s="166"/>
      <c r="FQ61" s="166"/>
      <c r="FR61" s="178"/>
      <c r="FS61" s="178"/>
      <c r="FT61" s="178"/>
      <c r="FU61" s="359"/>
      <c r="FV61" s="178"/>
      <c r="FW61" s="178"/>
      <c r="FX61" s="178"/>
      <c r="FY61" s="172"/>
      <c r="FZ61" s="162"/>
      <c r="GA61" s="162"/>
      <c r="GB61" s="172"/>
      <c r="GC61" s="166"/>
      <c r="GD61" s="166"/>
      <c r="GE61" s="1051"/>
      <c r="GF61" s="1051"/>
      <c r="GG61" s="1051"/>
      <c r="GH61" s="1051"/>
      <c r="GI61" s="1051"/>
      <c r="GJ61" s="431"/>
      <c r="GK61" s="432"/>
      <c r="GL61" s="432"/>
      <c r="GM61" s="432"/>
      <c r="GN61" s="432"/>
      <c r="GO61" s="432"/>
      <c r="GP61" s="432"/>
      <c r="GQ61" s="432"/>
      <c r="GR61" s="432"/>
      <c r="GS61" s="432"/>
      <c r="GT61" s="432"/>
      <c r="GU61" s="432"/>
      <c r="GV61" s="432"/>
      <c r="GW61" s="432"/>
      <c r="GX61" s="432"/>
      <c r="GY61" s="432"/>
      <c r="GZ61" s="432"/>
      <c r="HA61" s="432"/>
      <c r="HB61" s="432"/>
      <c r="HC61" s="432"/>
      <c r="HD61" s="441"/>
    </row>
    <row r="62" spans="1:212">
      <c r="A62" s="38">
        <v>43070</v>
      </c>
      <c r="B62" s="273"/>
      <c r="C62" s="155"/>
      <c r="D62" s="155"/>
      <c r="E62" s="155"/>
      <c r="F62" s="155"/>
      <c r="G62" s="155"/>
      <c r="H62" s="155"/>
      <c r="I62" s="155"/>
      <c r="J62" s="155"/>
      <c r="K62" s="155"/>
      <c r="L62" s="155"/>
      <c r="M62" s="155"/>
      <c r="N62" s="155"/>
      <c r="O62" s="155"/>
      <c r="P62" s="155"/>
      <c r="Q62" s="155"/>
      <c r="R62" s="155"/>
      <c r="S62" s="155"/>
      <c r="T62" s="155"/>
      <c r="U62" s="155"/>
      <c r="V62" s="155"/>
      <c r="W62" s="155"/>
      <c r="X62" s="235"/>
      <c r="Y62" s="165">
        <v>-0.03</v>
      </c>
      <c r="Z62" s="165"/>
      <c r="AA62" s="165">
        <v>-2.5000000000000001E-2</v>
      </c>
      <c r="AB62" s="165"/>
      <c r="AC62" s="165"/>
      <c r="AD62" s="165"/>
      <c r="AE62" s="170"/>
      <c r="AF62" s="170"/>
      <c r="AG62" s="170"/>
      <c r="AH62" s="170"/>
      <c r="AI62" s="170"/>
      <c r="AJ62" s="241"/>
      <c r="AK62" s="241"/>
      <c r="AL62" s="241"/>
      <c r="AM62" s="176"/>
      <c r="AN62" s="176"/>
      <c r="AO62" s="176"/>
      <c r="AP62" s="176"/>
      <c r="AQ62" s="176"/>
      <c r="AR62" s="176"/>
      <c r="AS62" s="236">
        <v>-0.12255662872000006</v>
      </c>
      <c r="AT62" s="168">
        <v>3.0068283999999723E-2</v>
      </c>
      <c r="AU62" s="168">
        <v>-3.0140830000000118E-2</v>
      </c>
      <c r="AV62" s="168">
        <v>-0.1496249486000002</v>
      </c>
      <c r="AW62" s="168">
        <v>-9.9568785964920026E-2</v>
      </c>
      <c r="AX62" s="168">
        <v>8.2672963999999016E-3</v>
      </c>
      <c r="AY62" s="168">
        <v>-5.3811762694192078E-2</v>
      </c>
      <c r="AZ62" s="168">
        <v>-0.18028344183040013</v>
      </c>
      <c r="BA62" s="168">
        <v>-7.3718485242486587E-2</v>
      </c>
      <c r="BB62" s="168">
        <v>-3.4679181540457016E-2</v>
      </c>
      <c r="BC62" s="168">
        <v>-0.10825690510000008</v>
      </c>
      <c r="BD62" s="168">
        <v>-3.9435074391249825E-2</v>
      </c>
      <c r="BE62" s="168"/>
      <c r="BF62" s="168"/>
      <c r="BG62" s="168"/>
      <c r="BH62" s="168"/>
      <c r="BI62" s="168"/>
      <c r="BJ62" s="168"/>
      <c r="BK62" s="168"/>
      <c r="BL62" s="168"/>
      <c r="BM62" s="168"/>
      <c r="BN62" s="236"/>
      <c r="BO62" s="168">
        <v>-4.48E-2</v>
      </c>
      <c r="BP62" s="168"/>
      <c r="BQ62" s="168">
        <v>-0.183</v>
      </c>
      <c r="BR62" s="168"/>
      <c r="BS62" s="168"/>
      <c r="BT62" s="168"/>
      <c r="BU62" s="168"/>
      <c r="BV62" s="168"/>
      <c r="BW62" s="168"/>
      <c r="BX62" s="168"/>
      <c r="BY62" s="168"/>
      <c r="BZ62" s="241"/>
      <c r="CA62" s="241"/>
      <c r="CB62" s="241"/>
      <c r="CC62" s="379"/>
      <c r="CD62" s="379"/>
      <c r="CE62" s="379"/>
      <c r="CF62" s="379"/>
      <c r="CG62" s="379"/>
      <c r="CH62" s="383"/>
      <c r="CI62" s="241"/>
      <c r="CJ62" s="241">
        <v>-0.03</v>
      </c>
      <c r="CK62" s="241"/>
      <c r="CL62" s="241">
        <v>-2.5000000000000001E-2</v>
      </c>
      <c r="CM62" s="241"/>
      <c r="CN62" s="241"/>
      <c r="CO62" s="241"/>
      <c r="CP62" s="241"/>
      <c r="CQ62" s="241"/>
      <c r="CR62" s="241"/>
      <c r="CS62" s="241"/>
      <c r="CT62" s="241"/>
      <c r="CU62" s="241"/>
      <c r="CV62" s="241"/>
      <c r="CW62" s="241"/>
      <c r="CX62" s="379"/>
      <c r="CY62" s="379"/>
      <c r="CZ62" s="379"/>
      <c r="DA62" s="379"/>
      <c r="DB62" s="379"/>
      <c r="DC62" s="383"/>
      <c r="DD62" s="241"/>
      <c r="DE62" s="241">
        <v>-4.4999999999999998E-2</v>
      </c>
      <c r="DF62" s="241"/>
      <c r="DG62" s="241">
        <v>-9.6000000000000002E-2</v>
      </c>
      <c r="DH62" s="241"/>
      <c r="DI62" s="241"/>
      <c r="DJ62" s="241"/>
      <c r="DK62" s="241"/>
      <c r="DL62" s="241"/>
      <c r="DM62" s="241"/>
      <c r="DN62" s="241"/>
      <c r="DO62" s="241"/>
      <c r="DP62" s="241"/>
      <c r="DQ62" s="241"/>
      <c r="DR62" s="241"/>
      <c r="DS62" s="241"/>
      <c r="DT62" s="241"/>
      <c r="DU62" s="241"/>
      <c r="DV62" s="241"/>
      <c r="DW62" s="241"/>
      <c r="DX62" s="241"/>
      <c r="DY62" s="236">
        <v>7.4999999999999997E-2</v>
      </c>
      <c r="DZ62" s="168">
        <v>3.4000000000000002E-2</v>
      </c>
      <c r="EA62" s="168">
        <v>4.2999999999999997E-2</v>
      </c>
      <c r="EB62" s="168">
        <v>3.0000000000000001E-3</v>
      </c>
      <c r="EC62" s="168">
        <v>0.04</v>
      </c>
      <c r="ED62" s="168">
        <v>0.03</v>
      </c>
      <c r="EE62" s="398">
        <v>-4.0000000000000001E-3</v>
      </c>
      <c r="EF62" s="168">
        <v>-4.4999999999999998E-2</v>
      </c>
      <c r="EG62" s="168">
        <v>-1.4999999999999999E-2</v>
      </c>
      <c r="EH62" s="168">
        <v>0</v>
      </c>
      <c r="EI62" s="168">
        <v>-0.02</v>
      </c>
      <c r="EJ62" s="168">
        <v>-2.5000000000000001E-2</v>
      </c>
      <c r="EK62" s="168">
        <v>0</v>
      </c>
      <c r="EL62" s="168">
        <v>0</v>
      </c>
      <c r="EM62" s="168">
        <v>0</v>
      </c>
      <c r="EN62" s="168">
        <v>0</v>
      </c>
      <c r="EO62" s="168"/>
      <c r="EP62" s="168"/>
      <c r="EQ62" s="168"/>
      <c r="ER62" s="168"/>
      <c r="ES62" s="168"/>
      <c r="ET62" s="236">
        <v>0.05</v>
      </c>
      <c r="EU62" s="168">
        <v>0</v>
      </c>
      <c r="EV62" s="168">
        <v>2.9000000000000001E-2</v>
      </c>
      <c r="EW62" s="168">
        <v>0</v>
      </c>
      <c r="EX62" s="168">
        <v>0.05</v>
      </c>
      <c r="EY62" s="168">
        <v>1.6E-2</v>
      </c>
      <c r="EZ62" s="168">
        <v>0.01</v>
      </c>
      <c r="FA62" s="168">
        <v>-2.3E-2</v>
      </c>
      <c r="FB62" s="168">
        <v>0</v>
      </c>
      <c r="FC62" s="168">
        <v>0</v>
      </c>
      <c r="FD62" s="168">
        <v>-0.04</v>
      </c>
      <c r="FE62" s="168">
        <v>2.1999999999999999E-2</v>
      </c>
      <c r="FF62" s="168">
        <v>-0.01</v>
      </c>
      <c r="FG62" s="168">
        <v>0</v>
      </c>
      <c r="FH62" s="168">
        <v>0</v>
      </c>
      <c r="FI62" s="279">
        <v>0</v>
      </c>
      <c r="FJ62" s="271"/>
      <c r="FK62" s="271"/>
      <c r="FL62" s="271"/>
      <c r="FM62" s="271"/>
      <c r="FN62" s="271"/>
      <c r="FO62" s="237"/>
      <c r="FP62" s="166"/>
      <c r="FQ62" s="166"/>
      <c r="FR62" s="178"/>
      <c r="FS62" s="178"/>
      <c r="FT62" s="178"/>
      <c r="FU62" s="178"/>
      <c r="FV62" s="178"/>
      <c r="FW62" s="178"/>
      <c r="FX62" s="178"/>
      <c r="FY62" s="172"/>
      <c r="FZ62" s="162"/>
      <c r="GA62" s="162"/>
      <c r="GB62" s="172"/>
      <c r="GC62" s="166"/>
      <c r="GD62" s="166"/>
      <c r="GE62" s="1051"/>
      <c r="GF62" s="1051"/>
      <c r="GG62" s="1051"/>
      <c r="GH62" s="1051"/>
      <c r="GI62" s="1051"/>
      <c r="GJ62" s="431"/>
      <c r="GK62" s="432"/>
      <c r="GL62" s="432"/>
      <c r="GM62" s="432"/>
      <c r="GN62" s="432"/>
      <c r="GO62" s="432"/>
      <c r="GP62" s="432"/>
      <c r="GQ62" s="432"/>
      <c r="GR62" s="432"/>
      <c r="GS62" s="432"/>
      <c r="GT62" s="432"/>
      <c r="GU62" s="432"/>
      <c r="GV62" s="432"/>
      <c r="GW62" s="432"/>
      <c r="GX62" s="432"/>
      <c r="GY62" s="432"/>
      <c r="GZ62" s="432"/>
      <c r="HA62" s="432"/>
      <c r="HB62" s="432"/>
      <c r="HC62" s="432"/>
      <c r="HD62" s="441"/>
    </row>
    <row r="63" spans="1:212">
      <c r="A63" s="38">
        <v>43101</v>
      </c>
      <c r="B63" s="273"/>
      <c r="C63" s="155"/>
      <c r="D63" s="155"/>
      <c r="E63" s="155"/>
      <c r="F63" s="155"/>
      <c r="G63" s="155"/>
      <c r="H63" s="155"/>
      <c r="I63" s="155"/>
      <c r="J63" s="155"/>
      <c r="K63" s="155"/>
      <c r="L63" s="155"/>
      <c r="M63" s="155"/>
      <c r="N63" s="155"/>
      <c r="O63" s="155"/>
      <c r="P63" s="155"/>
      <c r="Q63" s="155"/>
      <c r="R63" s="155"/>
      <c r="S63" s="155"/>
      <c r="T63" s="155"/>
      <c r="U63" s="155"/>
      <c r="V63" s="155"/>
      <c r="W63" s="155"/>
      <c r="X63" s="235">
        <v>-3.5000000000000003E-2</v>
      </c>
      <c r="Y63" s="165">
        <v>0</v>
      </c>
      <c r="Z63" s="165">
        <v>-2.5000000000000001E-2</v>
      </c>
      <c r="AA63" s="165">
        <v>0</v>
      </c>
      <c r="AB63" s="165">
        <v>-4.2999999999999997E-2</v>
      </c>
      <c r="AC63" s="165">
        <v>-1.4999999999999999E-2</v>
      </c>
      <c r="AD63" s="396">
        <v>7.0000000000000001E-3</v>
      </c>
      <c r="AE63" s="170">
        <v>4.0000000000000001E-3</v>
      </c>
      <c r="AF63" s="170">
        <v>-5.7999999999999996E-3</v>
      </c>
      <c r="AG63" s="170">
        <v>-4.0000000000000001E-3</v>
      </c>
      <c r="AH63" s="170">
        <v>-7.6999999999999999E-2</v>
      </c>
      <c r="AI63" s="170">
        <v>-2.3E-2</v>
      </c>
      <c r="AJ63" s="241">
        <v>-9.7000000000000003E-2</v>
      </c>
      <c r="AK63" s="241">
        <v>-0.01</v>
      </c>
      <c r="AL63" s="241">
        <v>-4.0000000000000001E-3</v>
      </c>
      <c r="AM63" s="241">
        <v>-3.3799999999999997E-2</v>
      </c>
      <c r="AN63" s="241"/>
      <c r="AO63" s="241"/>
      <c r="AP63" s="241"/>
      <c r="AQ63" s="241"/>
      <c r="AR63" s="241"/>
      <c r="AS63" s="236">
        <v>-0.12255662872000006</v>
      </c>
      <c r="AT63" s="168">
        <v>-4.9318520000000032E-2</v>
      </c>
      <c r="AU63" s="168">
        <v>-3.0140830000000118E-2</v>
      </c>
      <c r="AV63" s="168">
        <v>-0.17088432488500016</v>
      </c>
      <c r="AW63" s="168">
        <v>-9.9568785964920026E-2</v>
      </c>
      <c r="AX63" s="168">
        <v>8.2672963999999016E-3</v>
      </c>
      <c r="AY63" s="168">
        <v>-5.3008471105120192E-2</v>
      </c>
      <c r="AZ63" s="168">
        <v>-0.18028344183040013</v>
      </c>
      <c r="BA63" s="168">
        <v>-7.3718485242486587E-2</v>
      </c>
      <c r="BB63" s="168">
        <v>-3.4679181540457016E-2</v>
      </c>
      <c r="BC63" s="168">
        <v>-0.10825690510000008</v>
      </c>
      <c r="BD63" s="168">
        <v>-3.9435074391249825E-2</v>
      </c>
      <c r="BE63" s="168">
        <v>-0.19139420200000012</v>
      </c>
      <c r="BF63" s="168">
        <v>-4.4736455800000074E-2</v>
      </c>
      <c r="BG63" s="168">
        <v>-8.2272495999999973E-2</v>
      </c>
      <c r="BH63" s="168">
        <v>-6.6881457120000487E-3</v>
      </c>
      <c r="BI63" s="168"/>
      <c r="BJ63" s="168"/>
      <c r="BK63" s="168"/>
      <c r="BL63" s="168"/>
      <c r="BM63" s="168"/>
      <c r="BN63" s="236">
        <v>-0.14580000000000001</v>
      </c>
      <c r="BO63" s="397">
        <v>-0.05</v>
      </c>
      <c r="BP63" s="168">
        <v>-5.5E-2</v>
      </c>
      <c r="BQ63" s="168">
        <v>-0.1406</v>
      </c>
      <c r="BR63" s="168">
        <v>-0.1757</v>
      </c>
      <c r="BS63" s="168">
        <v>-4.1000000000000002E-2</v>
      </c>
      <c r="BT63" s="397">
        <v>-0.04</v>
      </c>
      <c r="BU63" s="168">
        <v>-0.1411</v>
      </c>
      <c r="BV63" s="168">
        <v>-8.2799999999999999E-2</v>
      </c>
      <c r="BW63" s="168">
        <v>-4.2000000000000003E-2</v>
      </c>
      <c r="BX63" s="168">
        <v>-0.14000000000000001</v>
      </c>
      <c r="BY63" s="168">
        <v>-6.1400000000000003E-2</v>
      </c>
      <c r="BZ63" s="241">
        <v>-0.26800000000000002</v>
      </c>
      <c r="CA63" s="241">
        <v>-0.107</v>
      </c>
      <c r="CB63" s="241">
        <v>-6.5000000000000002E-2</v>
      </c>
      <c r="CC63" s="379">
        <v>-6.8900000000000003E-2</v>
      </c>
      <c r="CD63" s="379"/>
      <c r="CE63" s="379"/>
      <c r="CF63" s="379"/>
      <c r="CG63" s="379"/>
      <c r="CH63" s="383"/>
      <c r="CI63" s="241">
        <v>-8.7000000000000029E-3</v>
      </c>
      <c r="CJ63" s="241">
        <v>8.1699999999999995E-2</v>
      </c>
      <c r="CK63" s="241">
        <v>7.640000000000001E-2</v>
      </c>
      <c r="CL63" s="241">
        <v>2.9999999999999997E-4</v>
      </c>
      <c r="CM63" s="241">
        <v>-4.2999999999999997E-2</v>
      </c>
      <c r="CN63" s="241">
        <v>-1.4999999999999999E-2</v>
      </c>
      <c r="CO63" s="398">
        <v>7.0000000000000001E-3</v>
      </c>
      <c r="CP63" s="241">
        <v>4.0000000000000001E-3</v>
      </c>
      <c r="CQ63" s="241">
        <v>-5.7999999999999996E-3</v>
      </c>
      <c r="CR63" s="241">
        <v>-4.0000000000000001E-3</v>
      </c>
      <c r="CS63" s="241">
        <v>6.1600000000000002E-2</v>
      </c>
      <c r="CT63" s="241">
        <v>2.4E-2</v>
      </c>
      <c r="CU63" s="241">
        <v>8.3999999999999991E-2</v>
      </c>
      <c r="CV63" s="241">
        <v>-0.01</v>
      </c>
      <c r="CW63" s="241">
        <v>9.7699999999999995E-2</v>
      </c>
      <c r="CX63" s="379">
        <v>-3.3799999999999997E-2</v>
      </c>
      <c r="CY63" s="379"/>
      <c r="CZ63" s="379"/>
      <c r="DA63" s="379"/>
      <c r="DB63" s="379"/>
      <c r="DC63" s="383"/>
      <c r="DD63" s="241">
        <v>-4.4800000000000006E-2</v>
      </c>
      <c r="DE63" s="241">
        <v>3.0400000000000003E-2</v>
      </c>
      <c r="DF63" s="241">
        <v>4.6000000000000006E-2</v>
      </c>
      <c r="DG63" s="241">
        <v>-5.3900000000000003E-2</v>
      </c>
      <c r="DH63" s="241">
        <v>-4.99E-2</v>
      </c>
      <c r="DI63" s="241">
        <v>-4.1000000000000002E-2</v>
      </c>
      <c r="DJ63" s="398">
        <v>8.9999999999999993E-3</v>
      </c>
      <c r="DK63" s="241">
        <v>-8.1100000000000005E-2</v>
      </c>
      <c r="DL63" s="241">
        <v>9.4000000000000056E-3</v>
      </c>
      <c r="DM63" s="241">
        <v>-3.7000000000000005E-2</v>
      </c>
      <c r="DN63" s="241">
        <v>-1.4000000000000123E-3</v>
      </c>
      <c r="DO63" s="241">
        <v>-1.4000000000000005E-2</v>
      </c>
      <c r="DP63" s="241">
        <v>-8.7000000000000022E-2</v>
      </c>
      <c r="DQ63" s="241">
        <v>9.000000000000008E-3</v>
      </c>
      <c r="DR63" s="241">
        <v>2.6999999999999996E-2</v>
      </c>
      <c r="DS63" s="241">
        <v>-2.18E-2</v>
      </c>
      <c r="DT63" s="241"/>
      <c r="DU63" s="241"/>
      <c r="DV63" s="241"/>
      <c r="DW63" s="241"/>
      <c r="DX63" s="241"/>
      <c r="DY63" s="236">
        <v>2.7E-2</v>
      </c>
      <c r="DZ63" s="168">
        <v>2.7E-2</v>
      </c>
      <c r="EA63" s="168">
        <v>1.6E-2</v>
      </c>
      <c r="EB63" s="168">
        <v>8.0000000000000002E-3</v>
      </c>
      <c r="EC63" s="168">
        <v>0.04</v>
      </c>
      <c r="ED63" s="168">
        <v>0.03</v>
      </c>
      <c r="EE63" s="398">
        <v>-1.9E-2</v>
      </c>
      <c r="EF63" s="168">
        <v>-4.4999999999999998E-2</v>
      </c>
      <c r="EG63" s="168">
        <v>-1.4999999999999999E-2</v>
      </c>
      <c r="EH63" s="168">
        <v>0</v>
      </c>
      <c r="EI63" s="168">
        <v>0</v>
      </c>
      <c r="EJ63" s="168">
        <v>-2.5000000000000001E-2</v>
      </c>
      <c r="EK63" s="168">
        <v>0</v>
      </c>
      <c r="EL63" s="168">
        <v>0</v>
      </c>
      <c r="EM63" s="168">
        <v>0</v>
      </c>
      <c r="EN63" s="168">
        <v>0</v>
      </c>
      <c r="EO63" s="168"/>
      <c r="EP63" s="168"/>
      <c r="EQ63" s="168"/>
      <c r="ER63" s="168"/>
      <c r="ES63" s="168"/>
      <c r="ET63" s="236">
        <v>7.1999999999999995E-2</v>
      </c>
      <c r="EU63" s="168">
        <v>8.2000000000000003E-2</v>
      </c>
      <c r="EV63" s="168">
        <v>4.2000000000000003E-2</v>
      </c>
      <c r="EW63" s="168">
        <v>0.03</v>
      </c>
      <c r="EX63" s="168">
        <v>-0.08</v>
      </c>
      <c r="EY63" s="168">
        <v>0.02</v>
      </c>
      <c r="EZ63" s="168">
        <v>0.01</v>
      </c>
      <c r="FA63" s="168">
        <v>-2.3E-2</v>
      </c>
      <c r="FB63" s="168">
        <v>0</v>
      </c>
      <c r="FC63" s="168">
        <v>0</v>
      </c>
      <c r="FD63" s="168">
        <v>0.03</v>
      </c>
      <c r="FE63" s="168">
        <v>0</v>
      </c>
      <c r="FF63" s="168">
        <v>0.1</v>
      </c>
      <c r="FG63" s="168">
        <v>0</v>
      </c>
      <c r="FH63" s="168">
        <v>0</v>
      </c>
      <c r="FI63" s="279">
        <v>1.0999999999999999E-2</v>
      </c>
      <c r="FJ63" s="271"/>
      <c r="FK63" s="271"/>
      <c r="FL63" s="271"/>
      <c r="FM63" s="271"/>
      <c r="FN63" s="271"/>
      <c r="FO63" s="237">
        <v>-0.03</v>
      </c>
      <c r="FP63" s="166">
        <v>-9.2999999999999999E-2</v>
      </c>
      <c r="FQ63" s="166">
        <v>-0.109</v>
      </c>
      <c r="FR63" s="178"/>
      <c r="FS63" s="178"/>
      <c r="FT63" s="178"/>
      <c r="FU63" s="178"/>
      <c r="FV63" s="178"/>
      <c r="FW63" s="178"/>
      <c r="FX63" s="178"/>
      <c r="FY63" s="178">
        <v>-0.121</v>
      </c>
      <c r="FZ63" s="166">
        <v>-5.0999999999999997E-2</v>
      </c>
      <c r="GA63" s="166">
        <v>-0.16300000000000001</v>
      </c>
      <c r="GB63" s="178"/>
      <c r="GC63" s="166">
        <v>-9.2999999999999999E-2</v>
      </c>
      <c r="GD63" s="166"/>
      <c r="GE63" s="1051">
        <v>-8.6999999999999994E-2</v>
      </c>
      <c r="GF63" s="1051"/>
      <c r="GG63" s="1051">
        <v>-0.03</v>
      </c>
      <c r="GH63" s="1051">
        <v>-0.13</v>
      </c>
      <c r="GI63" s="1051">
        <v>-6.7000000000000004E-2</v>
      </c>
      <c r="GJ63" s="431"/>
      <c r="GK63" s="432"/>
      <c r="GL63" s="432"/>
      <c r="GM63" s="432"/>
      <c r="GN63" s="432"/>
      <c r="GO63" s="432"/>
      <c r="GP63" s="432"/>
      <c r="GQ63" s="432"/>
      <c r="GR63" s="432"/>
      <c r="GS63" s="432"/>
      <c r="GT63" s="432"/>
      <c r="GU63" s="432"/>
      <c r="GV63" s="432"/>
      <c r="GW63" s="432"/>
      <c r="GX63" s="432"/>
      <c r="GY63" s="432"/>
      <c r="GZ63" s="432"/>
      <c r="HA63" s="432"/>
      <c r="HB63" s="432"/>
      <c r="HC63" s="432"/>
      <c r="HD63" s="441"/>
    </row>
    <row r="64" spans="1:212">
      <c r="A64" s="38">
        <v>43132</v>
      </c>
      <c r="B64" s="273"/>
      <c r="C64" s="155"/>
      <c r="D64" s="155"/>
      <c r="E64" s="155"/>
      <c r="F64" s="155"/>
      <c r="G64" s="155"/>
      <c r="H64" s="155"/>
      <c r="I64" s="155"/>
      <c r="J64" s="155"/>
      <c r="K64" s="155"/>
      <c r="L64" s="155"/>
      <c r="M64" s="155"/>
      <c r="N64" s="155"/>
      <c r="O64" s="155"/>
      <c r="P64" s="155"/>
      <c r="Q64" s="155"/>
      <c r="R64" s="155"/>
      <c r="S64" s="155"/>
      <c r="T64" s="155"/>
      <c r="U64" s="155"/>
      <c r="V64" s="155"/>
      <c r="W64" s="155"/>
      <c r="X64" s="235"/>
      <c r="Y64" s="165"/>
      <c r="Z64" s="165"/>
      <c r="AA64" s="165"/>
      <c r="AB64" s="165"/>
      <c r="AC64" s="165"/>
      <c r="AD64" s="396">
        <v>0.05</v>
      </c>
      <c r="AE64" s="170"/>
      <c r="AF64" s="170"/>
      <c r="AG64" s="170"/>
      <c r="AH64" s="170"/>
      <c r="AI64" s="170"/>
      <c r="AJ64" s="241"/>
      <c r="AK64" s="241">
        <v>-8.3999999999999995E-3</v>
      </c>
      <c r="AL64" s="241"/>
      <c r="AM64" s="241"/>
      <c r="AN64" s="241"/>
      <c r="AO64" s="241"/>
      <c r="AP64" s="241"/>
      <c r="AQ64" s="241"/>
      <c r="AR64" s="241"/>
      <c r="AS64" s="236"/>
      <c r="AT64" s="168"/>
      <c r="AU64" s="168"/>
      <c r="AV64" s="168"/>
      <c r="AW64" s="168"/>
      <c r="AX64" s="168"/>
      <c r="AY64" s="168">
        <v>-1.3550490734500098E-2</v>
      </c>
      <c r="AZ64" s="168"/>
      <c r="BA64" s="168"/>
      <c r="BB64" s="168"/>
      <c r="BC64" s="168"/>
      <c r="BD64" s="168"/>
      <c r="BE64" s="168"/>
      <c r="BF64" s="168">
        <v>-1.3857238000000049E-2</v>
      </c>
      <c r="BG64" s="168"/>
      <c r="BH64" s="168"/>
      <c r="BI64" s="168"/>
      <c r="BJ64" s="168"/>
      <c r="BK64" s="168"/>
      <c r="BL64" s="168"/>
      <c r="BM64" s="168"/>
      <c r="BN64" s="236"/>
      <c r="BO64" s="168"/>
      <c r="BP64" s="168"/>
      <c r="BQ64" s="168"/>
      <c r="BR64" s="168"/>
      <c r="BS64" s="168"/>
      <c r="BT64" s="397">
        <v>1.7000000000000001E-2</v>
      </c>
      <c r="BU64" s="168"/>
      <c r="BV64" s="168"/>
      <c r="BW64" s="168"/>
      <c r="BX64" s="168"/>
      <c r="BY64" s="168"/>
      <c r="BZ64" s="241"/>
      <c r="CA64" s="241">
        <v>-0.114</v>
      </c>
      <c r="CB64" s="241"/>
      <c r="CC64" s="379"/>
      <c r="CD64" s="379"/>
      <c r="CE64" s="379"/>
      <c r="CF64" s="379"/>
      <c r="CG64" s="379"/>
      <c r="CH64" s="383"/>
      <c r="CI64" s="241"/>
      <c r="CJ64" s="241"/>
      <c r="CK64" s="241"/>
      <c r="CL64" s="241"/>
      <c r="CM64" s="241"/>
      <c r="CN64" s="241"/>
      <c r="CO64" s="398">
        <v>-7.0000000000000001E-3</v>
      </c>
      <c r="CP64" s="241"/>
      <c r="CQ64" s="241"/>
      <c r="CR64" s="241"/>
      <c r="CS64" s="241"/>
      <c r="CT64" s="241"/>
      <c r="CU64" s="241"/>
      <c r="CV64" s="241">
        <v>-8.3999999999999995E-3</v>
      </c>
      <c r="CW64" s="241"/>
      <c r="CX64" s="379"/>
      <c r="CY64" s="379"/>
      <c r="CZ64" s="379"/>
      <c r="DA64" s="379"/>
      <c r="DB64" s="379"/>
      <c r="DC64" s="383"/>
      <c r="DD64" s="241"/>
      <c r="DE64" s="241"/>
      <c r="DF64" s="241"/>
      <c r="DG64" s="241"/>
      <c r="DH64" s="241"/>
      <c r="DI64" s="241"/>
      <c r="DJ64" s="398">
        <v>1.4E-2</v>
      </c>
      <c r="DK64" s="241"/>
      <c r="DL64" s="241"/>
      <c r="DM64" s="241"/>
      <c r="DN64" s="241"/>
      <c r="DO64" s="241"/>
      <c r="DP64" s="241"/>
      <c r="DQ64" s="241">
        <v>2E-3</v>
      </c>
      <c r="DR64" s="241"/>
      <c r="DS64" s="241"/>
      <c r="DT64" s="241"/>
      <c r="DU64" s="241"/>
      <c r="DV64" s="241"/>
      <c r="DW64" s="241"/>
      <c r="DX64" s="241"/>
      <c r="DY64" s="236">
        <v>2.7E-2</v>
      </c>
      <c r="DZ64" s="168">
        <v>2.7E-2</v>
      </c>
      <c r="EA64" s="168">
        <v>1.6E-2</v>
      </c>
      <c r="EB64" s="168">
        <v>8.0000000000000002E-3</v>
      </c>
      <c r="EC64" s="168">
        <v>0.04</v>
      </c>
      <c r="ED64" s="168">
        <v>0.03</v>
      </c>
      <c r="EE64" s="168">
        <v>-0.05</v>
      </c>
      <c r="EF64" s="168">
        <v>-4.4999999999999998E-2</v>
      </c>
      <c r="EG64" s="168">
        <v>-1.4999999999999999E-2</v>
      </c>
      <c r="EH64" s="168">
        <v>0</v>
      </c>
      <c r="EI64" s="168">
        <v>0</v>
      </c>
      <c r="EJ64" s="168">
        <v>-2.5000000000000001E-2</v>
      </c>
      <c r="EK64" s="168">
        <v>0</v>
      </c>
      <c r="EL64" s="168">
        <v>0</v>
      </c>
      <c r="EM64" s="168">
        <v>0</v>
      </c>
      <c r="EN64" s="168">
        <v>0</v>
      </c>
      <c r="EO64" s="168"/>
      <c r="EP64" s="168"/>
      <c r="EQ64" s="168"/>
      <c r="ER64" s="168"/>
      <c r="ES64" s="168"/>
      <c r="ET64" s="236">
        <v>7.1999999999999995E-2</v>
      </c>
      <c r="EU64" s="168">
        <v>8.2000000000000003E-2</v>
      </c>
      <c r="EV64" s="168">
        <v>4.2000000000000003E-2</v>
      </c>
      <c r="EW64" s="168">
        <v>0.03</v>
      </c>
      <c r="EX64" s="168">
        <v>-0.08</v>
      </c>
      <c r="EY64" s="168">
        <v>0.02</v>
      </c>
      <c r="EZ64" s="168">
        <v>0</v>
      </c>
      <c r="FA64" s="168">
        <v>-2.3E-2</v>
      </c>
      <c r="FB64" s="168">
        <v>0</v>
      </c>
      <c r="FC64" s="168">
        <v>0</v>
      </c>
      <c r="FD64" s="168">
        <v>0.03</v>
      </c>
      <c r="FE64" s="168">
        <v>0</v>
      </c>
      <c r="FF64" s="168">
        <v>0.1</v>
      </c>
      <c r="FG64" s="168">
        <v>-0.04</v>
      </c>
      <c r="FH64" s="168">
        <v>0</v>
      </c>
      <c r="FI64" s="279">
        <v>1.0999999999999999E-2</v>
      </c>
      <c r="FJ64" s="271"/>
      <c r="FK64" s="271"/>
      <c r="FL64" s="271"/>
      <c r="FM64" s="271"/>
      <c r="FN64" s="271"/>
      <c r="FO64" s="237"/>
      <c r="FP64" s="166"/>
      <c r="FQ64" s="166"/>
      <c r="FR64" s="178"/>
      <c r="FS64" s="178"/>
      <c r="FT64" s="178"/>
      <c r="FU64" s="178">
        <v>6.0600000000000001E-2</v>
      </c>
      <c r="FV64" s="178"/>
      <c r="FW64" s="178"/>
      <c r="FX64" s="178"/>
      <c r="FY64" s="178"/>
      <c r="FZ64" s="166"/>
      <c r="GA64" s="166"/>
      <c r="GB64" s="178"/>
      <c r="GC64" s="166"/>
      <c r="GD64" s="166"/>
      <c r="GE64" s="1051"/>
      <c r="GF64" s="1051"/>
      <c r="GG64" s="1051"/>
      <c r="GH64" s="1051"/>
      <c r="GI64" s="1051"/>
      <c r="GJ64" s="431"/>
      <c r="GK64" s="432"/>
      <c r="GL64" s="432"/>
      <c r="GM64" s="432"/>
      <c r="GN64" s="432"/>
      <c r="GO64" s="432"/>
      <c r="GP64" s="432"/>
      <c r="GQ64" s="432"/>
      <c r="GR64" s="432"/>
      <c r="GS64" s="432"/>
      <c r="GT64" s="432"/>
      <c r="GU64" s="432"/>
      <c r="GV64" s="432"/>
      <c r="GW64" s="432"/>
      <c r="GX64" s="432"/>
      <c r="GY64" s="432"/>
      <c r="GZ64" s="432"/>
      <c r="HA64" s="432"/>
      <c r="HB64" s="432"/>
      <c r="HC64" s="432"/>
      <c r="HD64" s="441"/>
    </row>
    <row r="65" spans="1:212">
      <c r="A65" s="38">
        <v>43160</v>
      </c>
      <c r="B65" s="273"/>
      <c r="C65" s="155" t="s">
        <v>364</v>
      </c>
      <c r="D65" s="155"/>
      <c r="E65" s="155"/>
      <c r="F65" s="155"/>
      <c r="G65" s="155"/>
      <c r="H65" s="155"/>
      <c r="I65" s="155"/>
      <c r="J65" s="155"/>
      <c r="K65" s="155"/>
      <c r="L65" s="155"/>
      <c r="M65" s="155">
        <v>1.05</v>
      </c>
      <c r="N65" s="155"/>
      <c r="O65" s="155"/>
      <c r="P65" s="155"/>
      <c r="Q65" s="155"/>
      <c r="R65" s="155">
        <v>1.1000000000000001</v>
      </c>
      <c r="S65" s="155">
        <v>1.1000000000000001</v>
      </c>
      <c r="T65" s="155">
        <v>1.1000000000000001</v>
      </c>
      <c r="U65" s="155">
        <v>1.1000000000000001</v>
      </c>
      <c r="V65" s="155">
        <v>1.1000000000000001</v>
      </c>
      <c r="W65" s="155"/>
      <c r="X65" s="235"/>
      <c r="Y65" s="165"/>
      <c r="Z65" s="165"/>
      <c r="AA65" s="165">
        <v>0</v>
      </c>
      <c r="AB65" s="165"/>
      <c r="AC65" s="165"/>
      <c r="AD65" s="165"/>
      <c r="AE65" s="170"/>
      <c r="AF65" s="170"/>
      <c r="AG65" s="170">
        <v>-4.3999999999999997E-2</v>
      </c>
      <c r="AH65" s="170"/>
      <c r="AI65" s="170"/>
      <c r="AJ65" s="241"/>
      <c r="AK65" s="241">
        <v>-0.05</v>
      </c>
      <c r="AL65" s="241"/>
      <c r="AM65" s="241"/>
      <c r="AN65" s="241"/>
      <c r="AO65" s="241"/>
      <c r="AP65" s="241"/>
      <c r="AQ65" s="241"/>
      <c r="AR65" s="241"/>
      <c r="AS65" s="236">
        <v>-0.14643865596250005</v>
      </c>
      <c r="AT65" s="168">
        <v>-4.9318520000000032E-2</v>
      </c>
      <c r="AU65" s="168">
        <v>-5.9091850000000057E-2</v>
      </c>
      <c r="AV65" s="168">
        <v>-0.12999404500000011</v>
      </c>
      <c r="AW65" s="168">
        <v>-0.1775981372098</v>
      </c>
      <c r="AX65" s="168">
        <v>-3.4846174000000008E-2</v>
      </c>
      <c r="AY65" s="168">
        <v>3.7744883747306002E-2</v>
      </c>
      <c r="AZ65" s="168">
        <v>-0.13578134579200007</v>
      </c>
      <c r="BA65" s="168">
        <v>-8.2577124953257863E-2</v>
      </c>
      <c r="BB65" s="168">
        <v>-4.7305256454910016E-2</v>
      </c>
      <c r="BC65" s="168">
        <v>-0.133601182534</v>
      </c>
      <c r="BD65" s="168">
        <v>-5.2048553212374893E-2</v>
      </c>
      <c r="BE65" s="168">
        <v>-0.21486985420000004</v>
      </c>
      <c r="BF65" s="168">
        <v>-2.2140837200800068E-2</v>
      </c>
      <c r="BG65" s="168">
        <v>-1.5025222000000005E-2</v>
      </c>
      <c r="BH65" s="168">
        <v>-3.9493681332000041E-2</v>
      </c>
      <c r="BI65" s="168"/>
      <c r="BJ65" s="168"/>
      <c r="BK65" s="168"/>
      <c r="BL65" s="168"/>
      <c r="BM65" s="168"/>
      <c r="BN65" s="236"/>
      <c r="BO65" s="168"/>
      <c r="BP65" s="168"/>
      <c r="BQ65" s="168">
        <v>-0.13</v>
      </c>
      <c r="BR65" s="168"/>
      <c r="BS65" s="168"/>
      <c r="BT65" s="168"/>
      <c r="BU65" s="168"/>
      <c r="BV65" s="168"/>
      <c r="BW65" s="168">
        <v>-9.5000000000000001E-2</v>
      </c>
      <c r="BX65" s="168"/>
      <c r="BY65" s="168"/>
      <c r="BZ65" s="241"/>
      <c r="CA65" s="241">
        <v>-0.127</v>
      </c>
      <c r="CB65" s="241"/>
      <c r="CC65" s="379"/>
      <c r="CD65" s="379"/>
      <c r="CE65" s="379"/>
      <c r="CF65" s="379"/>
      <c r="CG65" s="379"/>
      <c r="CH65" s="383"/>
      <c r="CI65" s="241">
        <v>0</v>
      </c>
      <c r="CJ65" s="241">
        <v>0</v>
      </c>
      <c r="CK65" s="241">
        <v>0</v>
      </c>
      <c r="CL65" s="241">
        <v>9.1999999999999998E-3</v>
      </c>
      <c r="CM65" s="241">
        <v>0</v>
      </c>
      <c r="CN65" s="241">
        <v>0</v>
      </c>
      <c r="CO65" s="241"/>
      <c r="CP65" s="241">
        <v>0</v>
      </c>
      <c r="CQ65" s="241">
        <v>0</v>
      </c>
      <c r="CR65" s="241">
        <v>3.73E-2</v>
      </c>
      <c r="CS65" s="241">
        <v>0</v>
      </c>
      <c r="CT65" s="241">
        <v>0</v>
      </c>
      <c r="CU65" s="241">
        <v>0</v>
      </c>
      <c r="CV65" s="241">
        <v>5.7999999999999996E-2</v>
      </c>
      <c r="CW65" s="241">
        <v>0</v>
      </c>
      <c r="CX65" s="379">
        <v>0</v>
      </c>
      <c r="CY65" s="379"/>
      <c r="CZ65" s="379"/>
      <c r="DA65" s="379"/>
      <c r="DB65" s="379"/>
      <c r="DC65" s="383"/>
      <c r="DD65" s="241">
        <v>0</v>
      </c>
      <c r="DE65" s="241">
        <v>0</v>
      </c>
      <c r="DF65" s="241">
        <v>0</v>
      </c>
      <c r="DG65" s="241">
        <v>-0.11900000000000001</v>
      </c>
      <c r="DH65" s="241">
        <v>0</v>
      </c>
      <c r="DI65" s="241">
        <v>0</v>
      </c>
      <c r="DJ65" s="241"/>
      <c r="DK65" s="241">
        <v>0</v>
      </c>
      <c r="DL65" s="241">
        <v>0</v>
      </c>
      <c r="DM65" s="241">
        <v>-1.3999999999999999E-2</v>
      </c>
      <c r="DN65" s="241">
        <v>0</v>
      </c>
      <c r="DO65" s="241">
        <v>0</v>
      </c>
      <c r="DP65" s="241">
        <v>0</v>
      </c>
      <c r="DQ65" s="241">
        <v>-2.0000000000000004E-2</v>
      </c>
      <c r="DR65" s="241">
        <v>0</v>
      </c>
      <c r="DS65" s="241">
        <v>0</v>
      </c>
      <c r="DT65" s="241"/>
      <c r="DU65" s="241"/>
      <c r="DV65" s="241"/>
      <c r="DW65" s="241"/>
      <c r="DX65" s="241"/>
      <c r="DY65" s="236">
        <v>2.7E-2</v>
      </c>
      <c r="DZ65" s="168">
        <v>2.7E-2</v>
      </c>
      <c r="EA65" s="168">
        <v>1.6E-2</v>
      </c>
      <c r="EB65" s="168">
        <v>0</v>
      </c>
      <c r="EC65" s="168">
        <v>0.04</v>
      </c>
      <c r="ED65" s="168">
        <v>0.03</v>
      </c>
      <c r="EE65" s="168">
        <v>-0.05</v>
      </c>
      <c r="EF65" s="168">
        <v>-4.4999999999999998E-2</v>
      </c>
      <c r="EG65" s="168">
        <v>-1.4999999999999999E-2</v>
      </c>
      <c r="EH65" s="168">
        <v>0</v>
      </c>
      <c r="EI65" s="168">
        <v>0</v>
      </c>
      <c r="EJ65" s="168">
        <v>-2.5000000000000001E-2</v>
      </c>
      <c r="EK65" s="168">
        <v>0</v>
      </c>
      <c r="EL65" s="168">
        <v>0</v>
      </c>
      <c r="EM65" s="168">
        <v>0</v>
      </c>
      <c r="EN65" s="168">
        <v>0</v>
      </c>
      <c r="EO65" s="168">
        <v>0</v>
      </c>
      <c r="EP65" s="168">
        <v>0</v>
      </c>
      <c r="EQ65" s="168">
        <v>0</v>
      </c>
      <c r="ER65" s="168">
        <v>0</v>
      </c>
      <c r="ES65" s="168">
        <v>0</v>
      </c>
      <c r="ET65" s="236">
        <v>7.1999999999999995E-2</v>
      </c>
      <c r="EU65" s="168">
        <v>8.2000000000000003E-2</v>
      </c>
      <c r="EV65" s="168">
        <v>4.2000000000000003E-2</v>
      </c>
      <c r="EW65" s="168">
        <v>3.5000000000000003E-2</v>
      </c>
      <c r="EX65" s="168">
        <v>-0.08</v>
      </c>
      <c r="EY65" s="168">
        <v>0.02</v>
      </c>
      <c r="EZ65" s="168">
        <v>0</v>
      </c>
      <c r="FA65" s="168">
        <v>-2.3E-2</v>
      </c>
      <c r="FB65" s="168">
        <v>0</v>
      </c>
      <c r="FC65" s="168">
        <v>0</v>
      </c>
      <c r="FD65" s="168">
        <v>0.03</v>
      </c>
      <c r="FE65" s="168">
        <v>0</v>
      </c>
      <c r="FF65" s="168">
        <v>0.1</v>
      </c>
      <c r="FG65" s="168">
        <v>4.4999999999999998E-2</v>
      </c>
      <c r="FH65" s="168">
        <v>0</v>
      </c>
      <c r="FI65" s="279">
        <v>1.0999999999999999E-2</v>
      </c>
      <c r="FJ65" s="279">
        <v>-0.01</v>
      </c>
      <c r="FK65" s="279">
        <v>0.03</v>
      </c>
      <c r="FL65" s="279">
        <v>0.01</v>
      </c>
      <c r="FM65" s="279">
        <v>0</v>
      </c>
      <c r="FN65" s="279">
        <v>0</v>
      </c>
      <c r="FO65" s="237"/>
      <c r="FP65" s="166"/>
      <c r="FQ65" s="166"/>
      <c r="FR65" s="178">
        <v>-2.3E-2</v>
      </c>
      <c r="FS65" s="178"/>
      <c r="FT65" s="178"/>
      <c r="FU65" s="178"/>
      <c r="FV65" s="178"/>
      <c r="FW65" s="178"/>
      <c r="FX65" s="178">
        <v>-8.6999999999999994E-2</v>
      </c>
      <c r="FY65" s="178"/>
      <c r="FZ65" s="166"/>
      <c r="GA65" s="166"/>
      <c r="GB65" s="178">
        <v>-0.126</v>
      </c>
      <c r="GC65" s="166"/>
      <c r="GD65" s="166"/>
      <c r="GE65" s="166"/>
      <c r="GF65" s="166"/>
      <c r="GG65" s="166"/>
      <c r="GH65" s="166"/>
      <c r="GI65" s="166"/>
      <c r="GJ65" s="431"/>
      <c r="GK65" s="432"/>
      <c r="GL65" s="432"/>
      <c r="GM65" s="432"/>
      <c r="GN65" s="432"/>
      <c r="GO65" s="432"/>
      <c r="GP65" s="432"/>
      <c r="GQ65" s="432"/>
      <c r="GR65" s="432"/>
      <c r="GS65" s="432"/>
      <c r="GT65" s="432"/>
      <c r="GU65" s="432"/>
      <c r="GV65" s="432"/>
      <c r="GW65" s="432"/>
      <c r="GX65" s="432"/>
      <c r="GY65" s="432"/>
      <c r="GZ65" s="432"/>
      <c r="HA65" s="432"/>
      <c r="HB65" s="432"/>
      <c r="HC65" s="432"/>
      <c r="HD65" s="441"/>
    </row>
    <row r="66" spans="1:212">
      <c r="A66" s="38">
        <v>43174</v>
      </c>
      <c r="B66" s="273"/>
      <c r="C66" s="155"/>
      <c r="D66" s="155"/>
      <c r="E66" s="155"/>
      <c r="F66" s="155"/>
      <c r="G66" s="155"/>
      <c r="H66" s="155"/>
      <c r="I66" s="155"/>
      <c r="J66" s="155"/>
      <c r="K66" s="155"/>
      <c r="L66" s="155"/>
      <c r="M66" s="155"/>
      <c r="N66" s="155"/>
      <c r="O66" s="155"/>
      <c r="P66" s="155"/>
      <c r="Q66" s="155"/>
      <c r="R66" s="155"/>
      <c r="S66" s="155"/>
      <c r="T66" s="155"/>
      <c r="U66" s="155"/>
      <c r="V66" s="155"/>
      <c r="W66" s="155"/>
      <c r="X66" s="235"/>
      <c r="Y66" s="165"/>
      <c r="Z66" s="165"/>
      <c r="AA66" s="165">
        <v>0</v>
      </c>
      <c r="AB66" s="165"/>
      <c r="AC66" s="165"/>
      <c r="AD66" s="165"/>
      <c r="AE66" s="170"/>
      <c r="AF66" s="170"/>
      <c r="AG66" s="170"/>
      <c r="AH66" s="170"/>
      <c r="AI66" s="170"/>
      <c r="AJ66" s="241"/>
      <c r="AK66" s="241"/>
      <c r="AL66" s="241"/>
      <c r="AM66" s="241"/>
      <c r="AN66" s="241"/>
      <c r="AO66" s="241"/>
      <c r="AP66" s="241"/>
      <c r="AQ66" s="241"/>
      <c r="AR66" s="241"/>
      <c r="AS66" s="236"/>
      <c r="AT66" s="168"/>
      <c r="AU66" s="168"/>
      <c r="AV66" s="168"/>
      <c r="AW66" s="168"/>
      <c r="AX66" s="168"/>
      <c r="AY66" s="168"/>
      <c r="AZ66" s="168"/>
      <c r="BA66" s="168"/>
      <c r="BB66" s="168"/>
      <c r="BC66" s="168"/>
      <c r="BD66" s="168"/>
      <c r="BE66" s="168"/>
      <c r="BF66" s="168"/>
      <c r="BG66" s="168"/>
      <c r="BH66" s="168"/>
      <c r="BI66" s="168"/>
      <c r="BJ66" s="168"/>
      <c r="BK66" s="168"/>
      <c r="BL66" s="168"/>
      <c r="BM66" s="168"/>
      <c r="BN66" s="236"/>
      <c r="BO66" s="168"/>
      <c r="BP66" s="168"/>
      <c r="BQ66" s="168">
        <v>-0.129</v>
      </c>
      <c r="BR66" s="168"/>
      <c r="BS66" s="168"/>
      <c r="BT66" s="168"/>
      <c r="BU66" s="168"/>
      <c r="BV66" s="168"/>
      <c r="BW66" s="168"/>
      <c r="BX66" s="168"/>
      <c r="BY66" s="168"/>
      <c r="BZ66" s="241"/>
      <c r="CA66" s="241"/>
      <c r="CB66" s="241"/>
      <c r="CC66" s="379"/>
      <c r="CD66" s="379"/>
      <c r="CE66" s="379"/>
      <c r="CF66" s="379"/>
      <c r="CG66" s="379"/>
      <c r="CH66" s="383"/>
      <c r="CI66" s="241"/>
      <c r="CJ66" s="241"/>
      <c r="CK66" s="241"/>
      <c r="CL66" s="241">
        <v>-4.4499999999999998E-2</v>
      </c>
      <c r="CM66" s="241"/>
      <c r="CN66" s="241"/>
      <c r="CO66" s="241"/>
      <c r="CP66" s="241"/>
      <c r="CQ66" s="241"/>
      <c r="CR66" s="241"/>
      <c r="CS66" s="241"/>
      <c r="CT66" s="241"/>
      <c r="CU66" s="241"/>
      <c r="CV66" s="241"/>
      <c r="CW66" s="241"/>
      <c r="CX66" s="379"/>
      <c r="CY66" s="379"/>
      <c r="CZ66" s="379"/>
      <c r="DA66" s="379"/>
      <c r="DB66" s="379"/>
      <c r="DC66" s="383"/>
      <c r="DD66" s="241"/>
      <c r="DE66" s="241"/>
      <c r="DF66" s="241"/>
      <c r="DG66" s="241">
        <v>-0.16200000000000001</v>
      </c>
      <c r="DH66" s="241"/>
      <c r="DI66" s="241"/>
      <c r="DJ66" s="241"/>
      <c r="DK66" s="241"/>
      <c r="DL66" s="241"/>
      <c r="DM66" s="241"/>
      <c r="DN66" s="241"/>
      <c r="DO66" s="241"/>
      <c r="DP66" s="241"/>
      <c r="DQ66" s="241"/>
      <c r="DR66" s="241"/>
      <c r="DS66" s="241"/>
      <c r="DT66" s="241"/>
      <c r="DU66" s="241"/>
      <c r="DV66" s="241"/>
      <c r="DW66" s="241"/>
      <c r="DX66" s="241"/>
      <c r="DY66" s="236"/>
      <c r="DZ66" s="168"/>
      <c r="EA66" s="168"/>
      <c r="EB66" s="168">
        <v>-0.01</v>
      </c>
      <c r="EC66" s="168"/>
      <c r="ED66" s="168"/>
      <c r="EE66" s="168"/>
      <c r="EF66" s="168"/>
      <c r="EG66" s="168"/>
      <c r="EH66" s="168"/>
      <c r="EI66" s="168"/>
      <c r="EJ66" s="168"/>
      <c r="EK66" s="168"/>
      <c r="EL66" s="168"/>
      <c r="EM66" s="168"/>
      <c r="EN66" s="168"/>
      <c r="EO66" s="168"/>
      <c r="EP66" s="168"/>
      <c r="EQ66" s="168"/>
      <c r="ER66" s="168"/>
      <c r="ES66" s="168"/>
      <c r="ET66" s="236"/>
      <c r="EU66" s="168"/>
      <c r="EV66" s="168"/>
      <c r="EW66" s="168">
        <v>0</v>
      </c>
      <c r="EX66" s="168"/>
      <c r="EY66" s="168"/>
      <c r="EZ66" s="168"/>
      <c r="FA66" s="168"/>
      <c r="FB66" s="168"/>
      <c r="FC66" s="168"/>
      <c r="FD66" s="168"/>
      <c r="FE66" s="168"/>
      <c r="FF66" s="168"/>
      <c r="FG66" s="168"/>
      <c r="FH66" s="168"/>
      <c r="FI66" s="279"/>
      <c r="FO66" s="237"/>
      <c r="FP66" s="166"/>
      <c r="FQ66" s="166"/>
      <c r="FR66" s="178">
        <v>4.7E-2</v>
      </c>
      <c r="FS66" s="178"/>
      <c r="FT66" s="178"/>
      <c r="FU66" s="178"/>
      <c r="FV66" s="178"/>
      <c r="FW66" s="178"/>
      <c r="FX66" s="178"/>
      <c r="FY66" s="178"/>
      <c r="FZ66" s="166"/>
      <c r="GA66" s="166"/>
      <c r="GB66" s="178"/>
      <c r="GC66" s="166"/>
      <c r="GD66" s="166"/>
      <c r="GE66" s="166"/>
      <c r="GF66" s="166"/>
      <c r="GG66" s="166"/>
      <c r="GH66" s="166"/>
      <c r="GI66" s="166"/>
      <c r="GJ66" s="431"/>
      <c r="GK66" s="432"/>
      <c r="GL66" s="432"/>
      <c r="GM66" s="432"/>
      <c r="GN66" s="432"/>
      <c r="GO66" s="432"/>
      <c r="GP66" s="432"/>
      <c r="GQ66" s="432"/>
      <c r="GR66" s="432"/>
      <c r="GS66" s="432"/>
      <c r="GT66" s="432"/>
      <c r="GU66" s="432"/>
      <c r="GV66" s="432"/>
      <c r="GW66" s="432"/>
      <c r="GX66" s="432"/>
      <c r="GY66" s="432"/>
      <c r="GZ66" s="432"/>
      <c r="HA66" s="432"/>
      <c r="HB66" s="432"/>
      <c r="HC66" s="432"/>
      <c r="HD66" s="441"/>
    </row>
    <row r="67" spans="1:212">
      <c r="A67" s="38">
        <v>43191</v>
      </c>
      <c r="B67" s="273"/>
      <c r="C67" s="155"/>
      <c r="D67" s="155"/>
      <c r="E67" s="155"/>
      <c r="F67" s="155"/>
      <c r="G67" s="155"/>
      <c r="H67" s="155"/>
      <c r="I67" s="155"/>
      <c r="J67" s="155"/>
      <c r="K67" s="155"/>
      <c r="L67" s="155"/>
      <c r="M67" s="155"/>
      <c r="N67" s="155"/>
      <c r="O67" s="155"/>
      <c r="P67" s="155"/>
      <c r="Q67" s="155"/>
      <c r="R67" s="155"/>
      <c r="S67" s="155"/>
      <c r="T67" s="155"/>
      <c r="U67" s="155"/>
      <c r="V67" s="155"/>
      <c r="W67" s="155"/>
      <c r="X67" s="235">
        <v>-1.4999999999999999E-2</v>
      </c>
      <c r="Y67" s="165">
        <v>0</v>
      </c>
      <c r="Z67" s="165">
        <v>4.4999999999999998E-2</v>
      </c>
      <c r="AA67" s="165">
        <v>0</v>
      </c>
      <c r="AB67" s="165">
        <v>2.9700000000000001E-2</v>
      </c>
      <c r="AC67" s="165">
        <v>-4.99E-2</v>
      </c>
      <c r="AD67" s="396">
        <v>2E-3</v>
      </c>
      <c r="AE67" s="170">
        <v>-8.9700000000000002E-2</v>
      </c>
      <c r="AF67" s="170">
        <v>0</v>
      </c>
      <c r="AG67" s="170">
        <v>-2.0199999999999999E-2</v>
      </c>
      <c r="AH67" s="170">
        <v>-1.47E-2</v>
      </c>
      <c r="AI67" s="170">
        <v>-6.9999999999999999E-4</v>
      </c>
      <c r="AJ67" s="241">
        <v>4.0000000000000001E-3</v>
      </c>
      <c r="AK67" s="241">
        <v>-8.9999999999999993E-3</v>
      </c>
      <c r="AL67" s="241">
        <v>-4.8999999999999998E-3</v>
      </c>
      <c r="AM67" s="241">
        <v>-5.4199999999999998E-2</v>
      </c>
      <c r="AN67" s="241"/>
      <c r="AO67" s="241"/>
      <c r="AP67" s="241"/>
      <c r="AQ67" s="241"/>
      <c r="AR67" s="241"/>
      <c r="AS67" s="236">
        <v>-0.14643865596250005</v>
      </c>
      <c r="AT67" s="168">
        <v>-4.9318520000000032E-2</v>
      </c>
      <c r="AU67" s="168">
        <v>-5.9091850000000057E-2</v>
      </c>
      <c r="AV67" s="168">
        <v>-0.12999404500000011</v>
      </c>
      <c r="AW67" s="168">
        <v>-0.1775981372098</v>
      </c>
      <c r="AX67" s="168">
        <v>-3.4846174000000008E-2</v>
      </c>
      <c r="AY67" s="168">
        <v>3.7744883747306002E-2</v>
      </c>
      <c r="AZ67" s="168">
        <v>-0.13578134579200007</v>
      </c>
      <c r="BA67" s="168">
        <v>-8.2577124953257863E-2</v>
      </c>
      <c r="BB67" s="168">
        <v>-9.9133358230360069E-2</v>
      </c>
      <c r="BC67" s="168">
        <v>-0.133601182534</v>
      </c>
      <c r="BD67" s="168">
        <v>-5.2048553212374893E-2</v>
      </c>
      <c r="BE67" s="168">
        <v>-0.21486985420000004</v>
      </c>
      <c r="BF67" s="168">
        <v>-7.1033795340760153E-2</v>
      </c>
      <c r="BG67" s="168">
        <v>-1.5025222000000005E-2</v>
      </c>
      <c r="BH67" s="168">
        <v>-3.9493681332000041E-2</v>
      </c>
      <c r="BI67" s="168"/>
      <c r="BJ67" s="168"/>
      <c r="BK67" s="168"/>
      <c r="BL67" s="168"/>
      <c r="BM67" s="168"/>
      <c r="BN67" s="236">
        <v>-0.1043</v>
      </c>
      <c r="BO67" s="168">
        <v>-5.1999999999999998E-2</v>
      </c>
      <c r="BP67" s="168">
        <v>-1.6E-2</v>
      </c>
      <c r="BQ67" s="168">
        <v>-0.13300000000000001</v>
      </c>
      <c r="BR67" s="168">
        <v>-8.6999999999999994E-2</v>
      </c>
      <c r="BS67" s="168">
        <v>-7.6999999999999999E-2</v>
      </c>
      <c r="BT67" s="397">
        <v>5.1999999999999998E-2</v>
      </c>
      <c r="BU67" s="168">
        <v>-0.16830000000000001</v>
      </c>
      <c r="BV67" s="168">
        <v>-6.9699999999999998E-2</v>
      </c>
      <c r="BW67" s="168">
        <v>-0.113</v>
      </c>
      <c r="BX67" s="168">
        <v>-0.12</v>
      </c>
      <c r="BY67" s="168">
        <v>-6.08E-2</v>
      </c>
      <c r="BZ67" s="241">
        <v>-0.23400000000000001</v>
      </c>
      <c r="CA67" s="241">
        <v>-8.6999999999999994E-2</v>
      </c>
      <c r="CB67" s="241">
        <v>-3.5099999999999999E-2</v>
      </c>
      <c r="CC67" s="379">
        <v>-9.6500000000000002E-2</v>
      </c>
      <c r="CD67" s="379"/>
      <c r="CE67" s="379"/>
      <c r="CF67" s="379"/>
      <c r="CG67" s="379"/>
      <c r="CH67" s="383"/>
      <c r="CI67" s="241">
        <v>-1.4999999999999999E-2</v>
      </c>
      <c r="CJ67" s="241">
        <v>0</v>
      </c>
      <c r="CK67" s="241">
        <v>4.4600000000000001E-2</v>
      </c>
      <c r="CL67" s="241">
        <v>-1E-4</v>
      </c>
      <c r="CM67" s="241">
        <v>0.13500000000000001</v>
      </c>
      <c r="CN67" s="241">
        <v>1.4399999999999996E-2</v>
      </c>
      <c r="CO67" s="398">
        <v>-1.4999999999999999E-2</v>
      </c>
      <c r="CP67" s="241">
        <v>-8.9700000000000002E-2</v>
      </c>
      <c r="CQ67" s="241">
        <v>0</v>
      </c>
      <c r="CR67" s="241">
        <v>-2.0199999999999999E-2</v>
      </c>
      <c r="CS67" s="241">
        <v>-1.47E-2</v>
      </c>
      <c r="CT67" s="241">
        <v>-6.9999999999999999E-4</v>
      </c>
      <c r="CU67" s="241">
        <v>4.0000000000000001E-3</v>
      </c>
      <c r="CV67" s="241">
        <v>-8.9999999999999993E-3</v>
      </c>
      <c r="CW67" s="241">
        <v>-4.8999999999999998E-3</v>
      </c>
      <c r="CX67" s="379">
        <v>3.3700000000000008E-2</v>
      </c>
      <c r="CY67" s="379"/>
      <c r="CZ67" s="379"/>
      <c r="DA67" s="379"/>
      <c r="DB67" s="379"/>
      <c r="DC67" s="383"/>
      <c r="DD67" s="241">
        <v>-4.1000000000000064E-3</v>
      </c>
      <c r="DE67" s="241">
        <v>3.1099999999999996E-2</v>
      </c>
      <c r="DF67" s="241">
        <v>8.5999999999999993E-2</v>
      </c>
      <c r="DG67" s="241">
        <v>-0.16900000000000001</v>
      </c>
      <c r="DH67" s="241">
        <v>1.7000000000000001E-2</v>
      </c>
      <c r="DI67" s="241">
        <v>-1.1999999999999997E-2</v>
      </c>
      <c r="DJ67" s="398">
        <v>-2.1000000000000001E-2</v>
      </c>
      <c r="DK67" s="241">
        <v>-0.105</v>
      </c>
      <c r="DL67" s="241">
        <v>2.3199999999999998E-2</v>
      </c>
      <c r="DM67" s="241">
        <v>-3.2000000000000001E-2</v>
      </c>
      <c r="DN67" s="241">
        <v>-1.799999999999996E-3</v>
      </c>
      <c r="DO67" s="241">
        <v>-1.3100000000000001E-2</v>
      </c>
      <c r="DP67" s="241">
        <v>-5.400000000000002E-2</v>
      </c>
      <c r="DQ67" s="241">
        <v>1.5600000000000003E-2</v>
      </c>
      <c r="DR67" s="241">
        <v>9.920000000000001E-2</v>
      </c>
      <c r="DS67" s="241">
        <v>-1.4100000000000001E-2</v>
      </c>
      <c r="DT67" s="241"/>
      <c r="DU67" s="241"/>
      <c r="DV67" s="241"/>
      <c r="DW67" s="241"/>
      <c r="DX67" s="241"/>
      <c r="DY67" s="236">
        <v>1.6E-2</v>
      </c>
      <c r="DZ67" s="168">
        <v>0.04</v>
      </c>
      <c r="EA67" s="168">
        <v>4.9000000000000002E-2</v>
      </c>
      <c r="EB67" s="168">
        <v>3.0000000000000001E-3</v>
      </c>
      <c r="EC67" s="168">
        <v>8.9999999999999993E-3</v>
      </c>
      <c r="ED67" s="168">
        <v>4.5999999999999999E-2</v>
      </c>
      <c r="EE67" s="168">
        <v>-0.02</v>
      </c>
      <c r="EF67" s="168">
        <v>-8.0000000000000002E-3</v>
      </c>
      <c r="EG67" s="168">
        <v>-7.0000000000000001E-3</v>
      </c>
      <c r="EH67" s="168">
        <v>-6.0000000000000001E-3</v>
      </c>
      <c r="EI67" s="168">
        <v>-1.4999999999999999E-2</v>
      </c>
      <c r="EJ67" s="168">
        <v>-4.0000000000000001E-3</v>
      </c>
      <c r="EK67" s="168">
        <v>0</v>
      </c>
      <c r="EL67" s="168">
        <v>0</v>
      </c>
      <c r="EM67" s="168">
        <v>0</v>
      </c>
      <c r="EN67" s="168">
        <v>0</v>
      </c>
      <c r="EO67" s="168">
        <v>0</v>
      </c>
      <c r="EP67" s="168">
        <v>0</v>
      </c>
      <c r="EQ67" s="168">
        <v>0</v>
      </c>
      <c r="ER67" s="168">
        <v>0</v>
      </c>
      <c r="ES67" s="168">
        <v>0</v>
      </c>
      <c r="ET67" s="236">
        <v>7.1999999999999995E-2</v>
      </c>
      <c r="EU67" s="168">
        <v>8.2000000000000003E-2</v>
      </c>
      <c r="EV67" s="168">
        <v>4.2000000000000003E-2</v>
      </c>
      <c r="EW67" s="168">
        <v>0</v>
      </c>
      <c r="EX67" s="168">
        <v>0.01</v>
      </c>
      <c r="EY67" s="168">
        <v>3.9E-2</v>
      </c>
      <c r="EZ67" s="168">
        <v>-0.03</v>
      </c>
      <c r="FA67" s="168">
        <v>-0.13900000000000001</v>
      </c>
      <c r="FB67" s="168">
        <v>0</v>
      </c>
      <c r="FC67" s="168">
        <v>0</v>
      </c>
      <c r="FD67" s="168">
        <v>0.03</v>
      </c>
      <c r="FE67" s="168">
        <v>0</v>
      </c>
      <c r="FF67" s="168">
        <v>0.1</v>
      </c>
      <c r="FG67" s="168">
        <v>4.4999999999999998E-2</v>
      </c>
      <c r="FH67" s="168">
        <v>0</v>
      </c>
      <c r="FI67" s="279">
        <v>0</v>
      </c>
      <c r="FJ67" s="279">
        <v>-0.01</v>
      </c>
      <c r="FK67" s="279">
        <v>0.03</v>
      </c>
      <c r="FL67" s="279">
        <v>0.01</v>
      </c>
      <c r="FM67" s="279">
        <v>0</v>
      </c>
      <c r="FN67" s="279">
        <v>0</v>
      </c>
      <c r="FO67" s="237"/>
      <c r="FP67" s="166"/>
      <c r="FQ67" s="166"/>
      <c r="FR67" s="178"/>
      <c r="FS67" s="178">
        <v>-0.113</v>
      </c>
      <c r="FT67" s="178">
        <v>-7.0000000000000007E-2</v>
      </c>
      <c r="FU67" s="178">
        <v>7.0000000000000001E-3</v>
      </c>
      <c r="FV67" s="178"/>
      <c r="FW67" s="178"/>
      <c r="FX67" s="178"/>
      <c r="FY67" s="178"/>
      <c r="FZ67" s="166"/>
      <c r="GA67" s="166"/>
      <c r="GB67" s="178"/>
      <c r="GC67" s="166"/>
      <c r="GD67" s="166">
        <v>-8.9999999999999993E-3</v>
      </c>
      <c r="GE67" s="166"/>
      <c r="GF67" s="166"/>
      <c r="GG67" s="166"/>
      <c r="GH67" s="166"/>
      <c r="GI67" s="166"/>
      <c r="GJ67" s="431"/>
      <c r="GK67" s="432"/>
      <c r="GL67" s="432"/>
      <c r="GM67" s="432"/>
      <c r="GN67" s="432"/>
      <c r="GO67" s="432"/>
      <c r="GP67" s="432"/>
      <c r="GQ67" s="432"/>
      <c r="GR67" s="432"/>
      <c r="GS67" s="432"/>
      <c r="GT67" s="432"/>
      <c r="GU67" s="432"/>
      <c r="GV67" s="432"/>
      <c r="GW67" s="432"/>
      <c r="GX67" s="432"/>
      <c r="GY67" s="432"/>
      <c r="GZ67" s="432"/>
      <c r="HA67" s="432"/>
      <c r="HB67" s="432"/>
      <c r="HC67" s="432"/>
      <c r="HD67" s="441"/>
    </row>
    <row r="68" spans="1:212">
      <c r="A68" s="38">
        <v>43252</v>
      </c>
      <c r="B68" s="273"/>
      <c r="C68" s="155"/>
      <c r="D68" s="155"/>
      <c r="E68" s="155"/>
      <c r="F68" s="155"/>
      <c r="G68" s="155"/>
      <c r="H68" s="155"/>
      <c r="I68" s="155"/>
      <c r="J68" s="155"/>
      <c r="K68" s="155"/>
      <c r="L68" s="155"/>
      <c r="M68" s="155"/>
      <c r="N68" s="155"/>
      <c r="O68" s="155"/>
      <c r="P68" s="155"/>
      <c r="Q68" s="155"/>
      <c r="R68" s="155"/>
      <c r="S68" s="155"/>
      <c r="T68" s="155"/>
      <c r="U68" s="155"/>
      <c r="V68" s="155"/>
      <c r="W68" s="155"/>
      <c r="X68" s="235"/>
      <c r="Y68" s="165">
        <v>0</v>
      </c>
      <c r="Z68" s="165">
        <v>0</v>
      </c>
      <c r="AA68" s="165"/>
      <c r="AB68" s="165"/>
      <c r="AC68" s="165"/>
      <c r="AD68" s="165"/>
      <c r="AE68" s="170"/>
      <c r="AF68" s="170"/>
      <c r="AG68" s="170"/>
      <c r="AH68" s="170"/>
      <c r="AI68" s="170"/>
      <c r="AJ68" s="241"/>
      <c r="AK68" s="241"/>
      <c r="AL68" s="241"/>
      <c r="AM68" s="241"/>
      <c r="AN68" s="241"/>
      <c r="AO68" s="241"/>
      <c r="AP68" s="241"/>
      <c r="AQ68" s="241"/>
      <c r="AR68" s="241"/>
      <c r="AS68" s="236">
        <v>-0.14643865596250005</v>
      </c>
      <c r="AT68" s="168">
        <v>-4.9318520000000032E-2</v>
      </c>
      <c r="AU68" s="168">
        <v>-5.9091850000000057E-2</v>
      </c>
      <c r="AV68" s="168">
        <v>-0.12999404500000011</v>
      </c>
      <c r="AW68" s="168">
        <v>-0.1775981372098</v>
      </c>
      <c r="AX68" s="168">
        <v>-3.4846174000000008E-2</v>
      </c>
      <c r="AY68" s="168">
        <v>3.7744883747306002E-2</v>
      </c>
      <c r="AZ68" s="168">
        <v>-0.13578134579200007</v>
      </c>
      <c r="BA68" s="168">
        <v>-8.2577124953257863E-2</v>
      </c>
      <c r="BB68" s="168">
        <v>-9.9133358230360069E-2</v>
      </c>
      <c r="BC68" s="168">
        <v>-0.133601182534</v>
      </c>
      <c r="BD68" s="168">
        <v>-5.2048553212374893E-2</v>
      </c>
      <c r="BE68" s="168">
        <v>-0.21486985420000004</v>
      </c>
      <c r="BF68" s="168">
        <v>-7.1033795340760153E-2</v>
      </c>
      <c r="BG68" s="168">
        <v>-1.5025222000000005E-2</v>
      </c>
      <c r="BH68" s="168">
        <v>-3.9493681332000041E-2</v>
      </c>
      <c r="BI68" s="168"/>
      <c r="BJ68" s="168"/>
      <c r="BK68" s="168"/>
      <c r="BL68" s="168"/>
      <c r="BM68" s="168"/>
      <c r="BN68" s="236"/>
      <c r="BO68" s="168">
        <v>-5.0999999999999997E-2</v>
      </c>
      <c r="BP68" s="168">
        <v>-3.2000000000000001E-2</v>
      </c>
      <c r="BQ68" s="168"/>
      <c r="BR68" s="168"/>
      <c r="BS68" s="168"/>
      <c r="BT68" s="168"/>
      <c r="BU68" s="168"/>
      <c r="BV68" s="168"/>
      <c r="BW68" s="168"/>
      <c r="BX68" s="168"/>
      <c r="BY68" s="168"/>
      <c r="BZ68" s="241"/>
      <c r="CA68" s="241"/>
      <c r="CB68" s="241"/>
      <c r="CC68" s="379"/>
      <c r="CD68" s="379"/>
      <c r="CE68" s="379"/>
      <c r="CF68" s="379"/>
      <c r="CG68" s="379"/>
      <c r="CH68" s="383"/>
      <c r="CI68" s="241"/>
      <c r="CJ68" s="241">
        <v>1.6E-2</v>
      </c>
      <c r="CK68" s="241">
        <v>3.2000000000000001E-2</v>
      </c>
      <c r="CL68" s="241"/>
      <c r="CM68" s="241"/>
      <c r="CN68" s="241"/>
      <c r="CO68" s="241"/>
      <c r="CP68" s="241"/>
      <c r="CQ68" s="241"/>
      <c r="CR68" s="241"/>
      <c r="CS68" s="241"/>
      <c r="CT68" s="241"/>
      <c r="CU68" s="241"/>
      <c r="CV68" s="241"/>
      <c r="CW68" s="241"/>
      <c r="CX68" s="379"/>
      <c r="CY68" s="379"/>
      <c r="CZ68" s="379"/>
      <c r="DA68" s="379"/>
      <c r="DB68" s="379"/>
      <c r="DC68" s="383"/>
      <c r="DD68" s="241"/>
      <c r="DE68" s="241">
        <v>4.7E-2</v>
      </c>
      <c r="DF68" s="241">
        <v>9.6000000000000002E-2</v>
      </c>
      <c r="DG68" s="241"/>
      <c r="DH68" s="241"/>
      <c r="DI68" s="241"/>
      <c r="DJ68" s="241"/>
      <c r="DK68" s="241"/>
      <c r="DL68" s="241"/>
      <c r="DM68" s="241"/>
      <c r="DN68" s="241"/>
      <c r="DO68" s="241"/>
      <c r="DP68" s="241"/>
      <c r="DQ68" s="241"/>
      <c r="DR68" s="241"/>
      <c r="DS68" s="241"/>
      <c r="DT68" s="241"/>
      <c r="DU68" s="241"/>
      <c r="DV68" s="241"/>
      <c r="DW68" s="241"/>
      <c r="DX68" s="241"/>
      <c r="DY68" s="236"/>
      <c r="DZ68" s="168">
        <v>0</v>
      </c>
      <c r="EA68" s="168">
        <v>0</v>
      </c>
      <c r="EB68" s="168"/>
      <c r="EC68" s="168"/>
      <c r="ED68" s="168"/>
      <c r="EE68" s="168"/>
      <c r="EF68" s="168"/>
      <c r="EG68" s="168"/>
      <c r="EH68" s="168"/>
      <c r="EI68" s="168"/>
      <c r="EJ68" s="168"/>
      <c r="EK68" s="168"/>
      <c r="EL68" s="168"/>
      <c r="EM68" s="168"/>
      <c r="EN68" s="168"/>
      <c r="EO68" s="168"/>
      <c r="EP68" s="168"/>
      <c r="EQ68" s="168"/>
      <c r="ER68" s="168"/>
      <c r="ES68" s="168"/>
      <c r="ET68" s="236"/>
      <c r="EU68" s="168">
        <v>7.3999999999999996E-2</v>
      </c>
      <c r="EV68" s="168">
        <v>0.05</v>
      </c>
      <c r="EW68" s="168"/>
      <c r="EX68" s="168"/>
      <c r="EY68" s="168"/>
      <c r="EZ68" s="168"/>
      <c r="FA68" s="168"/>
      <c r="FB68" s="168"/>
      <c r="FC68" s="168"/>
      <c r="FD68" s="168"/>
      <c r="FE68" s="168"/>
      <c r="FF68" s="168"/>
      <c r="FG68" s="168"/>
      <c r="FH68" s="168"/>
      <c r="FI68" s="279"/>
      <c r="FJ68" s="279"/>
      <c r="FK68" s="279"/>
      <c r="FL68" s="279"/>
      <c r="FM68" s="279"/>
      <c r="FN68" s="279"/>
      <c r="FO68" s="237"/>
      <c r="FP68" s="166">
        <v>-1.7999999999999999E-2</v>
      </c>
      <c r="FQ68" s="166">
        <v>-3.3000000000000002E-2</v>
      </c>
      <c r="FR68" s="178"/>
      <c r="FS68" s="178"/>
      <c r="FT68" s="178"/>
      <c r="FU68" s="178"/>
      <c r="FV68" s="178"/>
      <c r="FW68" s="178"/>
      <c r="FX68" s="178"/>
      <c r="FY68" s="178"/>
      <c r="FZ68" s="166"/>
      <c r="GA68" s="166"/>
      <c r="GB68" s="178"/>
      <c r="GC68" s="166"/>
      <c r="GD68" s="166"/>
      <c r="GE68" s="166">
        <v>-1.9E-2</v>
      </c>
      <c r="GF68" s="166"/>
      <c r="GG68" s="166"/>
      <c r="GH68" s="166"/>
      <c r="GI68" s="166"/>
      <c r="GJ68" s="431"/>
      <c r="GK68" s="432"/>
      <c r="GL68" s="432"/>
      <c r="GM68" s="432"/>
      <c r="GN68" s="432"/>
      <c r="GO68" s="432"/>
      <c r="GP68" s="432"/>
      <c r="GQ68" s="432"/>
      <c r="GR68" s="432"/>
      <c r="GS68" s="432"/>
      <c r="GT68" s="432"/>
      <c r="GU68" s="432"/>
      <c r="GV68" s="432"/>
      <c r="GW68" s="432"/>
      <c r="GX68" s="432"/>
      <c r="GY68" s="432"/>
      <c r="GZ68" s="432"/>
      <c r="HA68" s="432"/>
      <c r="HB68" s="432"/>
      <c r="HC68" s="432"/>
      <c r="HD68" s="441"/>
    </row>
    <row r="69" spans="1:212">
      <c r="A69" s="38">
        <v>43282</v>
      </c>
      <c r="B69" s="273"/>
      <c r="C69" s="155"/>
      <c r="D69" s="155"/>
      <c r="E69" s="155"/>
      <c r="F69" s="155">
        <v>1.1200000000000001</v>
      </c>
      <c r="G69" s="155"/>
      <c r="H69" s="155">
        <v>1.1200000000000001</v>
      </c>
      <c r="I69" s="155">
        <v>1.1200000000000001</v>
      </c>
      <c r="J69" s="155"/>
      <c r="K69" s="155"/>
      <c r="L69" s="155"/>
      <c r="M69" s="155"/>
      <c r="N69" s="155"/>
      <c r="O69" s="155"/>
      <c r="P69" s="155"/>
      <c r="Q69" s="155">
        <v>1.1200000000000001</v>
      </c>
      <c r="R69" s="155"/>
      <c r="S69" s="155"/>
      <c r="T69" s="155"/>
      <c r="U69" s="155"/>
      <c r="V69" s="155"/>
      <c r="W69" s="155"/>
      <c r="X69" s="235">
        <v>-3.2000000000000001E-2</v>
      </c>
      <c r="Y69" s="165">
        <v>0</v>
      </c>
      <c r="Z69" s="396">
        <v>0.05</v>
      </c>
      <c r="AA69" s="165">
        <v>0</v>
      </c>
      <c r="AB69" s="165">
        <v>0</v>
      </c>
      <c r="AC69" s="165">
        <v>0</v>
      </c>
      <c r="AD69" s="165">
        <v>7.0000000000000001E-3</v>
      </c>
      <c r="AE69" s="170">
        <v>0</v>
      </c>
      <c r="AF69" s="170">
        <v>0</v>
      </c>
      <c r="AG69" s="170">
        <v>-0.02</v>
      </c>
      <c r="AH69" s="170">
        <v>-0.04</v>
      </c>
      <c r="AI69" s="170">
        <v>-0.01</v>
      </c>
      <c r="AJ69" s="241">
        <v>0</v>
      </c>
      <c r="AK69" s="241">
        <v>1.48E-3</v>
      </c>
      <c r="AL69" s="241">
        <v>3.0000000000000001E-3</v>
      </c>
      <c r="AM69" s="241">
        <v>6.0000000000000001E-3</v>
      </c>
      <c r="AN69" s="241"/>
      <c r="AO69" s="241"/>
      <c r="AP69" s="241"/>
      <c r="AQ69" s="241"/>
      <c r="AR69" s="241"/>
      <c r="AS69" s="236">
        <v>-8.8172773800000215E-2</v>
      </c>
      <c r="AT69" s="168">
        <v>-3.5820000000000074E-2</v>
      </c>
      <c r="AU69" s="168">
        <v>1.7856125E-2</v>
      </c>
      <c r="AV69" s="168">
        <v>-6.887500000000002E-2</v>
      </c>
      <c r="AW69" s="168">
        <v>-4.8574190049999966E-2</v>
      </c>
      <c r="AX69" s="168">
        <v>-8.7547712500000041E-2</v>
      </c>
      <c r="AY69" s="168">
        <v>0.13252667137241314</v>
      </c>
      <c r="AZ69" s="168">
        <v>-0.14455103680000003</v>
      </c>
      <c r="BA69" s="168">
        <v>-8.1657460000000071E-2</v>
      </c>
      <c r="BB69" s="168">
        <v>-0.10857387619360015</v>
      </c>
      <c r="BC69" s="168">
        <v>-0.16972505257600001</v>
      </c>
      <c r="BD69" s="168">
        <v>-6.2926925639499975E-2</v>
      </c>
      <c r="BE69" s="168">
        <v>-0.2125168167999999</v>
      </c>
      <c r="BF69" s="168">
        <v>-7.618436375715798E-2</v>
      </c>
      <c r="BG69" s="168">
        <v>-1.1971008248680137E-2</v>
      </c>
      <c r="BH69" s="168">
        <v>-8.4546171037392148E-2</v>
      </c>
      <c r="BI69" s="168"/>
      <c r="BJ69" s="168"/>
      <c r="BK69" s="168"/>
      <c r="BL69" s="168"/>
      <c r="BM69" s="168"/>
      <c r="BN69" s="236">
        <v>-8.4099999999999994E-2</v>
      </c>
      <c r="BO69" s="168">
        <v>-3.7999999999999999E-2</v>
      </c>
      <c r="BP69" s="168">
        <v>7.2999999999999995E-2</v>
      </c>
      <c r="BQ69" s="168">
        <v>-7.0999999999999994E-2</v>
      </c>
      <c r="BR69" s="168">
        <v>-5.5206818018842085E-2</v>
      </c>
      <c r="BS69" s="168">
        <v>-5.8999999999999997E-2</v>
      </c>
      <c r="BT69" s="168">
        <v>9.6000000000000002E-2</v>
      </c>
      <c r="BU69" s="168">
        <v>-0.13900000000000001</v>
      </c>
      <c r="BV69" s="168">
        <v>-7.0999999999999994E-2</v>
      </c>
      <c r="BW69" s="168">
        <v>-0.106</v>
      </c>
      <c r="BX69" s="168">
        <v>-0.13</v>
      </c>
      <c r="BY69" s="168">
        <v>-3.5000000000000003E-2</v>
      </c>
      <c r="BZ69" s="241">
        <v>-0.22500000000000001</v>
      </c>
      <c r="CA69" s="241">
        <v>-8.1000000000000003E-2</v>
      </c>
      <c r="CB69" s="241">
        <v>-2.3E-2</v>
      </c>
      <c r="CC69" s="379">
        <v>-8.8999999999999996E-2</v>
      </c>
      <c r="CD69" s="379" t="s">
        <v>42</v>
      </c>
      <c r="CE69" s="379" t="s">
        <v>42</v>
      </c>
      <c r="CF69" s="379" t="s">
        <v>42</v>
      </c>
      <c r="CG69" s="379" t="s">
        <v>42</v>
      </c>
      <c r="CH69" s="383" t="s">
        <v>42</v>
      </c>
      <c r="CI69" s="241">
        <v>4.0100000000000004E-2</v>
      </c>
      <c r="CJ69" s="241">
        <v>0</v>
      </c>
      <c r="CK69" s="241">
        <v>0.05</v>
      </c>
      <c r="CL69" s="241">
        <v>0</v>
      </c>
      <c r="CM69" s="241">
        <v>0</v>
      </c>
      <c r="CN69" s="241">
        <v>0</v>
      </c>
      <c r="CO69" s="241">
        <v>7.0000000000000001E-3</v>
      </c>
      <c r="CP69" s="241">
        <v>0.10865429943594918</v>
      </c>
      <c r="CQ69" s="241">
        <v>0</v>
      </c>
      <c r="CR69" s="241">
        <v>-0.02</v>
      </c>
      <c r="CS69" s="241">
        <v>-0.04</v>
      </c>
      <c r="CT69" s="241">
        <v>-0.01</v>
      </c>
      <c r="CU69" s="241">
        <v>0</v>
      </c>
      <c r="CV69" s="241">
        <v>1.48E-3</v>
      </c>
      <c r="CW69" s="241">
        <v>3.0000000000000001E-3</v>
      </c>
      <c r="CX69" s="379">
        <v>6.0000000000000001E-3</v>
      </c>
      <c r="CY69" s="379" t="s">
        <v>42</v>
      </c>
      <c r="CZ69" s="379" t="s">
        <v>42</v>
      </c>
      <c r="DA69" s="379" t="s">
        <v>42</v>
      </c>
      <c r="DB69" s="379" t="s">
        <v>42</v>
      </c>
      <c r="DC69" s="383" t="s">
        <v>42</v>
      </c>
      <c r="DD69" s="241">
        <v>1.100000000000001E-2</v>
      </c>
      <c r="DE69" s="241">
        <v>5.9000000000000004E-2</v>
      </c>
      <c r="DF69" s="241">
        <v>0.2</v>
      </c>
      <c r="DG69" s="241">
        <v>-0.104</v>
      </c>
      <c r="DH69" s="241">
        <v>4.6793181981157908E-2</v>
      </c>
      <c r="DI69" s="241">
        <v>5.0000000000000044E-3</v>
      </c>
      <c r="DJ69" s="241">
        <v>1.7000000000000001E-2</v>
      </c>
      <c r="DK69" s="241">
        <v>-3.0178372634943718E-2</v>
      </c>
      <c r="DL69" s="241">
        <v>2.2105003493728861E-2</v>
      </c>
      <c r="DM69" s="241">
        <v>-2.2288203749995086E-2</v>
      </c>
      <c r="DN69" s="241">
        <v>-9.000000000000008E-3</v>
      </c>
      <c r="DO69" s="241">
        <v>3.8130011486853521E-3</v>
      </c>
      <c r="DP69" s="241">
        <v>-4.5000000000000012E-2</v>
      </c>
      <c r="DQ69" s="241">
        <v>2.0999999999999991E-2</v>
      </c>
      <c r="DR69" s="241">
        <v>0.10900000000000001</v>
      </c>
      <c r="DS69" s="241">
        <v>-6.5999999999999948E-3</v>
      </c>
      <c r="DT69" s="241" t="s">
        <v>267</v>
      </c>
      <c r="DU69" s="241" t="s">
        <v>267</v>
      </c>
      <c r="DV69" s="241" t="s">
        <v>267</v>
      </c>
      <c r="DW69" s="241" t="s">
        <v>267</v>
      </c>
      <c r="DX69" s="241" t="s">
        <v>267</v>
      </c>
      <c r="DY69" s="236">
        <v>8.9999999999999993E-3</v>
      </c>
      <c r="DZ69" s="168">
        <v>0</v>
      </c>
      <c r="EA69" s="168">
        <v>2.1999999999999999E-2</v>
      </c>
      <c r="EB69" s="168">
        <v>-4.0000000000000001E-3</v>
      </c>
      <c r="EC69" s="168">
        <v>1.2E-2</v>
      </c>
      <c r="ED69" s="168">
        <v>2.3E-2</v>
      </c>
      <c r="EE69" s="168">
        <v>-0.02</v>
      </c>
      <c r="EF69" s="168">
        <v>6.0000000000000001E-3</v>
      </c>
      <c r="EG69" s="168">
        <v>-1.2E-2</v>
      </c>
      <c r="EH69" s="168">
        <v>-6.0000000000000001E-3</v>
      </c>
      <c r="EI69" s="168">
        <v>-3.0000000000000001E-3</v>
      </c>
      <c r="EJ69" s="168">
        <v>-1.7000000000000001E-2</v>
      </c>
      <c r="EK69" s="168">
        <v>0</v>
      </c>
      <c r="EL69" s="168">
        <v>0</v>
      </c>
      <c r="EM69" s="168">
        <v>0</v>
      </c>
      <c r="EN69" s="168">
        <v>0</v>
      </c>
      <c r="EO69" s="168">
        <v>0</v>
      </c>
      <c r="EP69" s="168">
        <v>0</v>
      </c>
      <c r="EQ69" s="168">
        <v>0</v>
      </c>
      <c r="ER69" s="168">
        <v>0</v>
      </c>
      <c r="ES69" s="168">
        <v>0</v>
      </c>
      <c r="ET69" s="236">
        <v>7.1999999999999995E-2</v>
      </c>
      <c r="EU69" s="168">
        <v>5.6000000000000001E-2</v>
      </c>
      <c r="EV69" s="168">
        <v>0.05</v>
      </c>
      <c r="EW69" s="168">
        <v>0</v>
      </c>
      <c r="EX69" s="168">
        <v>0.01</v>
      </c>
      <c r="EY69" s="168">
        <v>3.9E-2</v>
      </c>
      <c r="EZ69" s="168">
        <v>-0.03</v>
      </c>
      <c r="FA69" s="168">
        <v>0</v>
      </c>
      <c r="FB69" s="168">
        <v>0</v>
      </c>
      <c r="FC69" s="168">
        <v>0</v>
      </c>
      <c r="FD69" s="168">
        <v>-1E-3</v>
      </c>
      <c r="FE69" s="168">
        <v>0</v>
      </c>
      <c r="FF69" s="168">
        <v>0.1</v>
      </c>
      <c r="FG69" s="168">
        <v>4.4999999999999998E-2</v>
      </c>
      <c r="FH69" s="168">
        <v>0</v>
      </c>
      <c r="FI69" s="279">
        <v>0</v>
      </c>
      <c r="FJ69" s="279">
        <v>-0.01</v>
      </c>
      <c r="FK69" s="279">
        <v>-2.5000000000000001E-2</v>
      </c>
      <c r="FL69" s="279">
        <v>0.01</v>
      </c>
      <c r="FM69" s="279">
        <v>0</v>
      </c>
      <c r="FN69" s="279">
        <v>0</v>
      </c>
      <c r="FO69" s="237">
        <v>-0.10299999999999999</v>
      </c>
      <c r="FP69" s="166"/>
      <c r="FQ69" s="166"/>
      <c r="FR69" s="178"/>
      <c r="FS69" s="178"/>
      <c r="FT69" s="178"/>
      <c r="FU69" s="178"/>
      <c r="FV69" s="178">
        <v>-0.13700000000000001</v>
      </c>
      <c r="FW69" s="178"/>
      <c r="FX69" s="178"/>
      <c r="FY69" s="178"/>
      <c r="FZ69" s="166"/>
      <c r="GA69" s="166"/>
      <c r="GB69" s="178"/>
      <c r="GC69" s="166"/>
      <c r="GD69" s="166"/>
      <c r="GE69" s="166"/>
      <c r="GF69" s="166"/>
      <c r="GG69" s="166"/>
      <c r="GH69" s="166"/>
      <c r="GI69" s="166"/>
      <c r="GJ69" s="429">
        <v>-7.1999999999999995E-2</v>
      </c>
      <c r="GK69" s="192"/>
      <c r="GL69" s="192"/>
      <c r="GM69" s="192"/>
      <c r="GN69" s="192"/>
      <c r="GO69" s="192"/>
      <c r="GP69" s="192"/>
      <c r="GQ69" s="192"/>
      <c r="GR69" s="192"/>
      <c r="GS69" s="192"/>
      <c r="GT69" s="192"/>
      <c r="GU69" s="192"/>
      <c r="GV69" s="192"/>
      <c r="GW69" s="192"/>
      <c r="GX69" s="192"/>
      <c r="GY69" s="192"/>
      <c r="GZ69" s="192"/>
      <c r="HA69" s="192"/>
      <c r="HB69" s="192"/>
      <c r="HC69" s="192"/>
      <c r="HD69" s="706"/>
    </row>
    <row r="70" spans="1:212">
      <c r="A70" s="38">
        <v>43295</v>
      </c>
      <c r="B70" s="273"/>
      <c r="C70" s="155"/>
      <c r="D70" s="155"/>
      <c r="E70" s="155"/>
      <c r="F70" s="155"/>
      <c r="G70" s="155"/>
      <c r="H70" s="155"/>
      <c r="I70" s="155"/>
      <c r="J70" s="155"/>
      <c r="K70" s="155"/>
      <c r="L70" s="155"/>
      <c r="M70" s="155"/>
      <c r="N70" s="155"/>
      <c r="O70" s="155"/>
      <c r="P70" s="155"/>
      <c r="Q70" s="155"/>
      <c r="R70" s="155"/>
      <c r="S70" s="155"/>
      <c r="T70" s="155"/>
      <c r="U70" s="155"/>
      <c r="V70" s="155"/>
      <c r="W70" s="155"/>
      <c r="X70" s="235"/>
      <c r="Y70" s="165"/>
      <c r="Z70" s="165"/>
      <c r="AA70" s="165"/>
      <c r="AB70" s="165"/>
      <c r="AC70" s="165"/>
      <c r="AD70" s="165"/>
      <c r="AE70" s="170"/>
      <c r="AF70" s="170"/>
      <c r="AG70" s="170"/>
      <c r="AH70" s="170"/>
      <c r="AI70" s="170"/>
      <c r="AJ70" s="241"/>
      <c r="AK70" s="241"/>
      <c r="AL70" s="241"/>
      <c r="AM70" s="241"/>
      <c r="AN70" s="241"/>
      <c r="AO70" s="241"/>
      <c r="AP70" s="241"/>
      <c r="AQ70" s="241"/>
      <c r="AR70" s="241"/>
      <c r="AS70" s="236"/>
      <c r="AT70" s="168"/>
      <c r="AU70" s="168"/>
      <c r="AV70" s="168"/>
      <c r="AW70" s="168"/>
      <c r="AX70" s="168"/>
      <c r="AY70" s="168"/>
      <c r="AZ70" s="168"/>
      <c r="BA70" s="168"/>
      <c r="BB70" s="168"/>
      <c r="BC70" s="168"/>
      <c r="BD70" s="168"/>
      <c r="BE70" s="168"/>
      <c r="BF70" s="168"/>
      <c r="BG70" s="168"/>
      <c r="BH70" s="168"/>
      <c r="BI70" s="168"/>
      <c r="BJ70" s="168"/>
      <c r="BK70" s="168"/>
      <c r="BL70" s="168"/>
      <c r="BM70" s="168"/>
      <c r="BN70" s="236"/>
      <c r="BO70" s="168"/>
      <c r="BP70" s="168"/>
      <c r="BQ70" s="168"/>
      <c r="BR70" s="168"/>
      <c r="BS70" s="168"/>
      <c r="BT70" s="168"/>
      <c r="BU70" s="168"/>
      <c r="BV70" s="168"/>
      <c r="BW70" s="168"/>
      <c r="BX70" s="168"/>
      <c r="BY70" s="168"/>
      <c r="BZ70" s="241"/>
      <c r="CA70" s="241"/>
      <c r="CB70" s="241"/>
      <c r="CC70" s="379"/>
      <c r="CD70" s="379"/>
      <c r="CE70" s="379"/>
      <c r="CF70" s="379"/>
      <c r="CG70" s="379"/>
      <c r="CH70" s="383"/>
      <c r="CI70" s="241"/>
      <c r="CJ70" s="241"/>
      <c r="CK70" s="241"/>
      <c r="CL70" s="241"/>
      <c r="CM70" s="241"/>
      <c r="CN70" s="241"/>
      <c r="CO70" s="241"/>
      <c r="CP70" s="241"/>
      <c r="CQ70" s="241"/>
      <c r="CR70" s="241"/>
      <c r="CS70" s="241"/>
      <c r="CT70" s="241"/>
      <c r="CU70" s="241"/>
      <c r="CV70" s="241"/>
      <c r="CW70" s="241"/>
      <c r="CX70" s="379"/>
      <c r="CY70" s="379"/>
      <c r="CZ70" s="379"/>
      <c r="DA70" s="379"/>
      <c r="DB70" s="379"/>
      <c r="DC70" s="383"/>
      <c r="DD70" s="241"/>
      <c r="DE70" s="241"/>
      <c r="DF70" s="241"/>
      <c r="DG70" s="241"/>
      <c r="DH70" s="241"/>
      <c r="DI70" s="241"/>
      <c r="DJ70" s="241"/>
      <c r="DK70" s="241"/>
      <c r="DL70" s="241"/>
      <c r="DM70" s="241"/>
      <c r="DN70" s="241"/>
      <c r="DO70" s="241"/>
      <c r="DP70" s="241"/>
      <c r="DQ70" s="241"/>
      <c r="DR70" s="241"/>
      <c r="DS70" s="241"/>
      <c r="DT70" s="241"/>
      <c r="DU70" s="241"/>
      <c r="DV70" s="241"/>
      <c r="DW70" s="241"/>
      <c r="DX70" s="241"/>
      <c r="DY70" s="236"/>
      <c r="DZ70" s="168"/>
      <c r="EA70" s="168"/>
      <c r="EB70" s="168"/>
      <c r="EC70" s="168"/>
      <c r="ED70" s="168"/>
      <c r="EE70" s="168"/>
      <c r="EF70" s="168"/>
      <c r="EG70" s="168"/>
      <c r="EH70" s="168"/>
      <c r="EI70" s="168"/>
      <c r="EJ70" s="168"/>
      <c r="EK70" s="168"/>
      <c r="EL70" s="168"/>
      <c r="EM70" s="168"/>
      <c r="EN70" s="168"/>
      <c r="EO70" s="168"/>
      <c r="EP70" s="168"/>
      <c r="EQ70" s="168"/>
      <c r="ER70" s="168"/>
      <c r="ES70" s="168"/>
      <c r="ET70" s="236"/>
      <c r="EU70" s="168"/>
      <c r="EV70" s="168"/>
      <c r="EW70" s="168"/>
      <c r="EX70" s="168"/>
      <c r="EY70" s="168"/>
      <c r="EZ70" s="168"/>
      <c r="FA70" s="168"/>
      <c r="FB70" s="168"/>
      <c r="FC70" s="168"/>
      <c r="FD70" s="168"/>
      <c r="FE70" s="168"/>
      <c r="FF70" s="168"/>
      <c r="FG70" s="168"/>
      <c r="FH70" s="168"/>
      <c r="FI70" s="279"/>
      <c r="FJ70" s="279"/>
      <c r="FK70" s="279">
        <v>0.03</v>
      </c>
      <c r="FL70" s="279"/>
      <c r="FM70" s="279"/>
      <c r="FN70" s="279"/>
      <c r="FO70" s="237"/>
      <c r="FP70" s="166"/>
      <c r="FQ70" s="166"/>
      <c r="FR70" s="178"/>
      <c r="FS70" s="178"/>
      <c r="FT70" s="178"/>
      <c r="FU70" s="178"/>
      <c r="FV70" s="178"/>
      <c r="FW70" s="178"/>
      <c r="FX70" s="178"/>
      <c r="FY70" s="178"/>
      <c r="FZ70" s="166"/>
      <c r="GA70" s="166"/>
      <c r="GB70" s="178"/>
      <c r="GC70" s="166"/>
      <c r="GD70" s="166"/>
      <c r="GE70" s="166"/>
      <c r="GF70" s="166">
        <v>-5.2999999999999999E-2</v>
      </c>
      <c r="GG70" s="166"/>
      <c r="GH70" s="166"/>
      <c r="GI70" s="166"/>
      <c r="GJ70" s="429"/>
      <c r="GK70" s="192"/>
      <c r="GL70" s="192"/>
      <c r="GM70" s="192"/>
      <c r="GN70" s="192"/>
      <c r="GO70" s="192"/>
      <c r="GP70" s="192"/>
      <c r="GQ70" s="192"/>
      <c r="GR70" s="192"/>
      <c r="GS70" s="192"/>
      <c r="GT70" s="192"/>
      <c r="GU70" s="192"/>
      <c r="GV70" s="192"/>
      <c r="GW70" s="192"/>
      <c r="GX70" s="192"/>
      <c r="GY70" s="192"/>
      <c r="GZ70" s="192"/>
      <c r="HA70" s="192"/>
      <c r="HB70" s="192"/>
      <c r="HC70" s="192"/>
      <c r="HD70" s="706"/>
    </row>
    <row r="71" spans="1:212">
      <c r="A71" s="38">
        <v>43374</v>
      </c>
      <c r="B71" s="273"/>
      <c r="C71" s="155"/>
      <c r="D71" s="155"/>
      <c r="E71" s="155"/>
      <c r="F71" s="155"/>
      <c r="G71" s="155"/>
      <c r="H71" s="155"/>
      <c r="I71" s="155"/>
      <c r="J71" s="155"/>
      <c r="K71" s="155"/>
      <c r="L71" s="155"/>
      <c r="M71" s="155"/>
      <c r="N71" s="155"/>
      <c r="O71" s="155"/>
      <c r="P71" s="155"/>
      <c r="Q71" s="155"/>
      <c r="R71" s="155"/>
      <c r="S71" s="155"/>
      <c r="T71" s="155"/>
      <c r="U71" s="155"/>
      <c r="V71" s="155"/>
      <c r="W71" s="155"/>
      <c r="X71" s="235">
        <v>-4.8000000000000001E-2</v>
      </c>
      <c r="Y71" s="165">
        <v>-5.0000000000000001E-3</v>
      </c>
      <c r="Z71" s="165">
        <v>1.7999999999999999E-2</v>
      </c>
      <c r="AA71" s="457">
        <v>-1.2E-2</v>
      </c>
      <c r="AB71" s="165">
        <v>-5.0999999999999997E-2</v>
      </c>
      <c r="AC71" s="165">
        <v>-2E-3</v>
      </c>
      <c r="AD71" s="165">
        <v>1E-3</v>
      </c>
      <c r="AE71" s="170">
        <v>-2.1999999999999999E-2</v>
      </c>
      <c r="AF71" s="170">
        <v>1.9E-2</v>
      </c>
      <c r="AG71" s="170">
        <v>-0.02</v>
      </c>
      <c r="AH71" s="170">
        <v>-3.5999999999999997E-2</v>
      </c>
      <c r="AI71" s="170">
        <v>-2.3E-2</v>
      </c>
      <c r="AJ71" s="241">
        <v>-3.4000000000000002E-2</v>
      </c>
      <c r="AK71" s="241">
        <v>-2.7E-2</v>
      </c>
      <c r="AL71" s="241">
        <v>-0.03</v>
      </c>
      <c r="AM71" s="241">
        <v>-0.03</v>
      </c>
      <c r="AN71" s="241"/>
      <c r="AO71" s="241"/>
      <c r="AP71" s="241"/>
      <c r="AQ71" s="241"/>
      <c r="AR71" s="241"/>
      <c r="AS71" s="236">
        <v>-9.5052190089828348E-2</v>
      </c>
      <c r="AT71" s="168">
        <v>-1.0600000000000054E-2</v>
      </c>
      <c r="AU71" s="168">
        <v>9.1215124999999952E-2</v>
      </c>
      <c r="AV71" s="168">
        <v>-3.3774999999999999E-2</v>
      </c>
      <c r="AW71" s="168">
        <v>-5.1037747299999991E-2</v>
      </c>
      <c r="AX71" s="168">
        <v>-4.9177923999999984E-2</v>
      </c>
      <c r="AY71" s="168">
        <v>0.15459990484743757</v>
      </c>
      <c r="AZ71" s="168">
        <v>-8.148909400000004E-2</v>
      </c>
      <c r="BA71" s="168">
        <v>1.4083999999999985E-2</v>
      </c>
      <c r="BB71" s="168">
        <v>-9.2116778523328113E-2</v>
      </c>
      <c r="BC71" s="168">
        <v>-0.13567592224000014</v>
      </c>
      <c r="BD71" s="168">
        <v>-2.3781531610000073E-2</v>
      </c>
      <c r="BE71" s="168">
        <v>-0.12421280800000001</v>
      </c>
      <c r="BF71" s="168">
        <v>-9.9416276861751918E-2</v>
      </c>
      <c r="BG71" s="168">
        <v>-3.5729829964000093E-2</v>
      </c>
      <c r="BH71" s="168">
        <v>-0.10826449679280015</v>
      </c>
      <c r="BI71" s="168"/>
      <c r="BJ71" s="168"/>
      <c r="BK71" s="168"/>
      <c r="BL71" s="168"/>
      <c r="BM71" s="168"/>
      <c r="BN71" s="236">
        <v>-0.1200648925054596</v>
      </c>
      <c r="BO71" s="168">
        <v>-3.2000000000000001E-2</v>
      </c>
      <c r="BP71" s="168">
        <v>8.5599999999999996E-2</v>
      </c>
      <c r="BQ71" s="168">
        <v>-3.2000000000000001E-2</v>
      </c>
      <c r="BR71" s="168">
        <v>-7.1999999999999995E-2</v>
      </c>
      <c r="BS71" s="168">
        <v>-5.3999999999999999E-2</v>
      </c>
      <c r="BT71" s="168">
        <v>8.1000000000000003E-2</v>
      </c>
      <c r="BU71" s="168">
        <v>-0.111</v>
      </c>
      <c r="BV71" s="168">
        <v>2.7E-2</v>
      </c>
      <c r="BW71" s="168">
        <v>-0.105</v>
      </c>
      <c r="BX71" s="168">
        <v>-0.14280000000000001</v>
      </c>
      <c r="BY71" s="168">
        <v>-5.1999999999999998E-2</v>
      </c>
      <c r="BZ71" s="241">
        <v>-0.127</v>
      </c>
      <c r="CA71" s="241">
        <v>-9.4E-2</v>
      </c>
      <c r="CB71" s="241">
        <v>-3.9E-2</v>
      </c>
      <c r="CC71" s="379">
        <v>-0.13200000000000001</v>
      </c>
      <c r="CD71" s="379" t="s">
        <v>267</v>
      </c>
      <c r="CE71" s="379" t="s">
        <v>267</v>
      </c>
      <c r="CF71" s="379" t="s">
        <v>267</v>
      </c>
      <c r="CG71" s="379" t="s">
        <v>267</v>
      </c>
      <c r="CH71" s="383" t="s">
        <v>267</v>
      </c>
      <c r="CI71" s="241">
        <v>-1.5033891105451946E-2</v>
      </c>
      <c r="CJ71" s="241">
        <v>-5.0000000000000001E-3</v>
      </c>
      <c r="CK71" s="241">
        <v>1.8200000000000001E-2</v>
      </c>
      <c r="CL71" s="241">
        <v>-1.2E-2</v>
      </c>
      <c r="CM71" s="241">
        <v>-5.0999999999999997E-2</v>
      </c>
      <c r="CN71" s="241">
        <v>-2E-3</v>
      </c>
      <c r="CO71" s="241">
        <v>1.2999999999999999E-3</v>
      </c>
      <c r="CP71" s="241">
        <v>-2.1999999999999999E-2</v>
      </c>
      <c r="CQ71" s="241">
        <v>6.8747830164830215E-2</v>
      </c>
      <c r="CR71" s="241">
        <v>-0.02</v>
      </c>
      <c r="CS71" s="241">
        <v>-3.6490000000000002E-2</v>
      </c>
      <c r="CT71" s="241">
        <v>-2.3E-2</v>
      </c>
      <c r="CU71" s="241">
        <v>-3.4000000000000002E-2</v>
      </c>
      <c r="CV71" s="241">
        <v>-3.0300000000000001E-2</v>
      </c>
      <c r="CW71" s="241">
        <v>-0.03</v>
      </c>
      <c r="CX71" s="379">
        <v>-3.3299999999999996E-2</v>
      </c>
      <c r="CY71" s="379" t="s">
        <v>267</v>
      </c>
      <c r="CZ71" s="379" t="s">
        <v>267</v>
      </c>
      <c r="DA71" s="379" t="s">
        <v>267</v>
      </c>
      <c r="DB71" s="379" t="s">
        <v>267</v>
      </c>
      <c r="DC71" s="383" t="s">
        <v>267</v>
      </c>
      <c r="DD71" s="241">
        <v>4.7042886295490804E-3</v>
      </c>
      <c r="DE71" s="241">
        <v>6.6247836536953791E-2</v>
      </c>
      <c r="DF71" s="241">
        <v>0.21439999999999998</v>
      </c>
      <c r="DG71" s="241">
        <v>-6.7000000000000004E-2</v>
      </c>
      <c r="DH71" s="241">
        <v>2.6719389727953805E-2</v>
      </c>
      <c r="DI71" s="241">
        <v>1.1000000000000003E-2</v>
      </c>
      <c r="DJ71" s="241">
        <v>0</v>
      </c>
      <c r="DK71" s="241">
        <v>-4.1720367067091951E-3</v>
      </c>
      <c r="DL71" s="241">
        <v>6.9999999999999993E-2</v>
      </c>
      <c r="DM71" s="241">
        <v>-2.3999999999999994E-2</v>
      </c>
      <c r="DN71" s="241">
        <v>-2.5400375750276621E-2</v>
      </c>
      <c r="DO71" s="241">
        <v>2.0000000000000018E-3</v>
      </c>
      <c r="DP71" s="241">
        <v>5.099999999999999E-2</v>
      </c>
      <c r="DQ71" s="241">
        <v>1.2999999999999998E-2</v>
      </c>
      <c r="DR71" s="241">
        <v>0.11402219940395744</v>
      </c>
      <c r="DS71" s="241">
        <v>-4.7197947217961889E-2</v>
      </c>
      <c r="DT71" s="241" t="s">
        <v>267</v>
      </c>
      <c r="DU71" s="241" t="s">
        <v>267</v>
      </c>
      <c r="DV71" s="241" t="s">
        <v>267</v>
      </c>
      <c r="DW71" s="241" t="s">
        <v>267</v>
      </c>
      <c r="DX71" s="241" t="s">
        <v>267</v>
      </c>
      <c r="DY71" s="236">
        <v>-1.5000000000000001E-2</v>
      </c>
      <c r="DZ71" s="168">
        <v>1.7000000000000001E-2</v>
      </c>
      <c r="EA71" s="168">
        <v>8.0000000000000002E-3</v>
      </c>
      <c r="EB71" s="168">
        <v>-2.9000000000000001E-2</v>
      </c>
      <c r="EC71" s="168">
        <v>-7.0000000000000001E-3</v>
      </c>
      <c r="ED71" s="168">
        <v>-1.0000000000000002E-2</v>
      </c>
      <c r="EE71" s="168">
        <v>-1.9000000000000003E-2</v>
      </c>
      <c r="EF71" s="168">
        <v>-8.0000000000000002E-3</v>
      </c>
      <c r="EG71" s="168">
        <v>1.6E-2</v>
      </c>
      <c r="EH71" s="168">
        <v>-4.5999999999999999E-2</v>
      </c>
      <c r="EI71" s="168">
        <v>-0.04</v>
      </c>
      <c r="EJ71" s="168">
        <v>-3.2000000000000001E-2</v>
      </c>
      <c r="EK71" s="168">
        <v>-2.5000000000000001E-2</v>
      </c>
      <c r="EL71" s="168">
        <v>-2.5000000000000001E-2</v>
      </c>
      <c r="EM71" s="168">
        <v>-2.5000000000000001E-2</v>
      </c>
      <c r="EN71" s="168">
        <v>-2.5000000000000001E-2</v>
      </c>
      <c r="EO71" s="168">
        <v>-2.5000000000000001E-2</v>
      </c>
      <c r="EP71" s="168">
        <v>-2.5000000000000001E-2</v>
      </c>
      <c r="EQ71" s="168">
        <v>-2.5000000000000001E-2</v>
      </c>
      <c r="ER71" s="168">
        <v>-2.5000000000000001E-2</v>
      </c>
      <c r="ES71" s="168">
        <v>-2.5000000000000001E-2</v>
      </c>
      <c r="ET71" s="236">
        <v>7.1999999999999995E-2</v>
      </c>
      <c r="EU71" s="168">
        <v>5.6000000000000001E-2</v>
      </c>
      <c r="EV71" s="168">
        <v>0.05</v>
      </c>
      <c r="EW71" s="168">
        <v>0</v>
      </c>
      <c r="EX71" s="168">
        <v>0.01</v>
      </c>
      <c r="EY71" s="168">
        <v>3.9E-2</v>
      </c>
      <c r="EZ71" s="168">
        <v>-0.03</v>
      </c>
      <c r="FA71" s="168">
        <v>0</v>
      </c>
      <c r="FB71" s="168">
        <v>0</v>
      </c>
      <c r="FC71" s="168">
        <v>0</v>
      </c>
      <c r="FD71" s="168">
        <v>-1E-3</v>
      </c>
      <c r="FE71" s="168">
        <v>0</v>
      </c>
      <c r="FF71" s="168">
        <v>0.1</v>
      </c>
      <c r="FG71" s="168">
        <v>4.4999999999999998E-2</v>
      </c>
      <c r="FH71" s="168">
        <v>0</v>
      </c>
      <c r="FI71" s="279">
        <v>0</v>
      </c>
      <c r="FJ71" s="279">
        <v>-0.01</v>
      </c>
      <c r="FK71" s="279">
        <v>0.03</v>
      </c>
      <c r="FL71" s="279">
        <v>0.01</v>
      </c>
      <c r="FM71" s="279">
        <v>0</v>
      </c>
      <c r="FN71" s="279">
        <v>0</v>
      </c>
      <c r="FO71" s="237"/>
      <c r="FP71" s="166"/>
      <c r="FQ71" s="166"/>
      <c r="FR71" s="178"/>
      <c r="FS71" s="178"/>
      <c r="FT71" s="178"/>
      <c r="FU71" s="178"/>
      <c r="FV71" s="178"/>
      <c r="FW71" s="178">
        <v>-6.0299999999999999E-2</v>
      </c>
      <c r="FX71" s="178"/>
      <c r="FY71" s="178"/>
      <c r="FZ71" s="166"/>
      <c r="GA71" s="166"/>
      <c r="GB71" s="178"/>
      <c r="GC71" s="166"/>
      <c r="GD71" s="166"/>
      <c r="GE71" s="166"/>
      <c r="GF71" s="166">
        <v>-0.108</v>
      </c>
      <c r="GG71" s="166"/>
      <c r="GH71" s="166"/>
      <c r="GI71" s="166"/>
      <c r="GJ71" s="430">
        <f>(1+FO69)/(1+GJ69)-1</f>
        <v>-3.3405172413793149E-2</v>
      </c>
      <c r="GK71" s="192"/>
      <c r="GL71" s="192"/>
      <c r="GM71" s="192"/>
      <c r="GN71" s="192"/>
      <c r="GO71" s="192"/>
      <c r="GP71" s="192"/>
      <c r="GQ71" s="192"/>
      <c r="GR71" s="192"/>
      <c r="GS71" s="192"/>
      <c r="GT71" s="192"/>
      <c r="GU71" s="192"/>
      <c r="GV71" s="192"/>
      <c r="GW71" s="192"/>
      <c r="GX71" s="192"/>
      <c r="GY71" s="192"/>
      <c r="GZ71" s="192"/>
      <c r="HA71" s="192"/>
      <c r="HB71" s="192"/>
      <c r="HC71" s="192"/>
      <c r="HD71" s="706"/>
    </row>
    <row r="72" spans="1:212">
      <c r="A72" s="38">
        <v>43405</v>
      </c>
      <c r="B72" s="274"/>
      <c r="C72" s="24"/>
      <c r="D72" s="155"/>
      <c r="E72" s="24"/>
      <c r="F72" s="155"/>
      <c r="G72" s="24"/>
      <c r="H72" s="155"/>
      <c r="I72" s="155"/>
      <c r="J72" s="155"/>
      <c r="K72" s="24"/>
      <c r="L72" s="24"/>
      <c r="M72" s="24"/>
      <c r="N72" s="24"/>
      <c r="O72" s="24"/>
      <c r="P72" s="24"/>
      <c r="Q72" s="155"/>
      <c r="R72" s="24"/>
      <c r="S72" s="24"/>
      <c r="T72" s="24"/>
      <c r="U72" s="24"/>
      <c r="V72" s="24"/>
      <c r="W72" s="24"/>
      <c r="X72" s="453">
        <v>8.8000000000000005E-3</v>
      </c>
      <c r="Y72" s="438">
        <v>1.06E-2</v>
      </c>
      <c r="Z72" s="438">
        <v>1.1999999999999999E-3</v>
      </c>
      <c r="AA72" s="438">
        <v>1E-4</v>
      </c>
      <c r="AB72" s="438">
        <v>1.2699999999999999E-2</v>
      </c>
      <c r="AC72" s="438">
        <v>-5.9999999999999995E-4</v>
      </c>
      <c r="AD72" s="438">
        <v>2.5200000000000001E-3</v>
      </c>
      <c r="AE72" s="438">
        <v>7.4599999999999996E-3</v>
      </c>
      <c r="AF72" s="438">
        <v>1E-4</v>
      </c>
      <c r="AG72" s="438">
        <v>3.2000000000000002E-3</v>
      </c>
      <c r="AH72" s="438">
        <v>1.06E-2</v>
      </c>
      <c r="AI72" s="438">
        <v>4.8999999999999998E-3</v>
      </c>
      <c r="AJ72" s="438">
        <v>4.0000000000000002E-4</v>
      </c>
      <c r="AK72" s="438">
        <v>4.0000000000000002E-4</v>
      </c>
      <c r="AL72" s="438">
        <v>1E-4</v>
      </c>
      <c r="AM72" s="438">
        <v>2.9999999999999997E-4</v>
      </c>
      <c r="AN72" s="438"/>
      <c r="AO72" s="438"/>
      <c r="AP72" s="438"/>
      <c r="AQ72" s="438"/>
      <c r="AR72" s="438"/>
      <c r="AS72" s="236">
        <v>-0.14727649081365135</v>
      </c>
      <c r="AT72" s="411">
        <v>-7.5924429034000096E-2</v>
      </c>
      <c r="AU72" s="411">
        <v>9.0382378085000159E-2</v>
      </c>
      <c r="AV72" s="411">
        <v>-7.7066315860000123E-2</v>
      </c>
      <c r="AW72" s="411">
        <v>-5.2957055482330095E-2</v>
      </c>
      <c r="AX72" s="411">
        <v>-0.13804967762672515</v>
      </c>
      <c r="AY72" s="411">
        <v>4.0528409403434162E-2</v>
      </c>
      <c r="AZ72" s="411">
        <v>-0.18137659129474903</v>
      </c>
      <c r="BA72" s="411">
        <v>3.3454931159599965E-2</v>
      </c>
      <c r="BB72" s="411">
        <v>-0.14607850464430527</v>
      </c>
      <c r="BC72" s="411">
        <v>-0.1520057587308361</v>
      </c>
      <c r="BD72" s="411">
        <v>-2.353106710377717E-2</v>
      </c>
      <c r="BE72" s="411">
        <v>-0.15189889334325768</v>
      </c>
      <c r="BF72" s="411">
        <v>-0.21681742498721646</v>
      </c>
      <c r="BG72" s="411">
        <v>-0.16678726014620493</v>
      </c>
      <c r="BH72" s="411">
        <v>-0.13921708197687366</v>
      </c>
      <c r="BI72" s="409"/>
      <c r="BJ72" s="409"/>
      <c r="BK72" s="409"/>
      <c r="BL72" s="409"/>
      <c r="BM72" s="409"/>
      <c r="BN72" s="410"/>
      <c r="BO72" s="176"/>
      <c r="BP72" s="176"/>
      <c r="BQ72" s="176"/>
      <c r="BR72" s="176"/>
      <c r="BS72" s="176"/>
      <c r="BT72" s="176"/>
      <c r="BU72" s="176"/>
      <c r="BV72" s="176"/>
      <c r="BW72" s="176"/>
      <c r="BX72" s="176"/>
      <c r="BY72" s="176"/>
      <c r="BZ72" s="176"/>
      <c r="CA72" s="176"/>
      <c r="CB72" s="176"/>
      <c r="CC72" s="176"/>
      <c r="CD72" s="176"/>
      <c r="CE72" s="176"/>
      <c r="CF72" s="176"/>
      <c r="CG72" s="176"/>
      <c r="CH72" s="384"/>
      <c r="CI72" s="438">
        <f t="shared" ref="CI72:CX72" si="10">X72</f>
        <v>8.8000000000000005E-3</v>
      </c>
      <c r="CJ72" s="438">
        <f t="shared" si="10"/>
        <v>1.06E-2</v>
      </c>
      <c r="CK72" s="438">
        <f t="shared" si="10"/>
        <v>1.1999999999999999E-3</v>
      </c>
      <c r="CL72" s="438">
        <f t="shared" si="10"/>
        <v>1E-4</v>
      </c>
      <c r="CM72" s="438">
        <f t="shared" si="10"/>
        <v>1.2699999999999999E-2</v>
      </c>
      <c r="CN72" s="438">
        <f t="shared" si="10"/>
        <v>-5.9999999999999995E-4</v>
      </c>
      <c r="CO72" s="438">
        <f t="shared" si="10"/>
        <v>2.5200000000000001E-3</v>
      </c>
      <c r="CP72" s="438">
        <f t="shared" si="10"/>
        <v>7.4599999999999996E-3</v>
      </c>
      <c r="CQ72" s="438">
        <f t="shared" si="10"/>
        <v>1E-4</v>
      </c>
      <c r="CR72" s="438">
        <f t="shared" si="10"/>
        <v>3.2000000000000002E-3</v>
      </c>
      <c r="CS72" s="438">
        <f t="shared" si="10"/>
        <v>1.06E-2</v>
      </c>
      <c r="CT72" s="438">
        <f t="shared" si="10"/>
        <v>4.8999999999999998E-3</v>
      </c>
      <c r="CU72" s="438">
        <f t="shared" si="10"/>
        <v>4.0000000000000002E-4</v>
      </c>
      <c r="CV72" s="438">
        <f t="shared" si="10"/>
        <v>4.0000000000000002E-4</v>
      </c>
      <c r="CW72" s="438">
        <f t="shared" si="10"/>
        <v>1E-4</v>
      </c>
      <c r="CX72" s="438">
        <f t="shared" si="10"/>
        <v>2.9999999999999997E-4</v>
      </c>
      <c r="CY72" s="438" t="s">
        <v>267</v>
      </c>
      <c r="CZ72" s="438" t="s">
        <v>267</v>
      </c>
      <c r="DA72" s="438" t="s">
        <v>267</v>
      </c>
      <c r="DB72" s="438" t="s">
        <v>267</v>
      </c>
      <c r="DC72" s="439" t="s">
        <v>267</v>
      </c>
      <c r="DD72" s="176"/>
      <c r="DE72" s="176"/>
      <c r="DF72" s="176"/>
      <c r="DG72" s="176"/>
      <c r="DH72" s="176"/>
      <c r="DI72" s="176"/>
      <c r="DJ72" s="176"/>
      <c r="DK72" s="176"/>
      <c r="DL72" s="176"/>
      <c r="DM72" s="176"/>
      <c r="DN72" s="176"/>
      <c r="DO72" s="176"/>
      <c r="DP72" s="176"/>
      <c r="DQ72" s="176"/>
      <c r="DR72" s="176"/>
      <c r="DS72" s="176"/>
      <c r="DT72" s="176"/>
      <c r="DU72" s="176"/>
      <c r="DV72" s="176"/>
      <c r="DW72" s="176"/>
      <c r="DX72" s="176"/>
      <c r="DY72" s="454">
        <v>-1.5000000000000001E-2</v>
      </c>
      <c r="DZ72" s="438">
        <v>1.7000000000000001E-2</v>
      </c>
      <c r="EA72" s="438">
        <v>-4.0000000000000001E-3</v>
      </c>
      <c r="EB72" s="438">
        <v>-2.4E-2</v>
      </c>
      <c r="EC72" s="438">
        <v>8.0000000000000002E-3</v>
      </c>
      <c r="ED72" s="438">
        <v>-1.0000000000000002E-2</v>
      </c>
      <c r="EE72" s="438">
        <v>-1.7999999999999999E-2</v>
      </c>
      <c r="EF72" s="438">
        <v>0.01</v>
      </c>
      <c r="EG72" s="438">
        <v>8.9999999999999993E-3</v>
      </c>
      <c r="EH72" s="438">
        <v>-4.5999999999999999E-2</v>
      </c>
      <c r="EI72" s="438">
        <v>-3.4000000000000002E-2</v>
      </c>
      <c r="EJ72" s="455">
        <v>-3.2000000000000001E-2</v>
      </c>
      <c r="EK72" s="438">
        <v>-4.8000000000000001E-2</v>
      </c>
      <c r="EL72" s="438">
        <v>-4.1000000000000002E-2</v>
      </c>
      <c r="EM72" s="438">
        <v>-3.6999999999999998E-2</v>
      </c>
      <c r="EN72" s="438">
        <v>-4.7E-2</v>
      </c>
      <c r="EO72" s="438">
        <v>-2.5000000000000001E-2</v>
      </c>
      <c r="EP72" s="438">
        <v>-2.5000000000000001E-2</v>
      </c>
      <c r="EQ72" s="438">
        <v>-2.5000000000000001E-2</v>
      </c>
      <c r="ER72" s="438">
        <v>-2.5000000000000001E-2</v>
      </c>
      <c r="ES72" s="438">
        <v>-2.5000000000000001E-2</v>
      </c>
      <c r="ET72" s="174"/>
      <c r="EU72" s="176"/>
      <c r="EV72" s="176"/>
      <c r="EW72" s="176"/>
      <c r="EX72" s="176"/>
      <c r="EY72" s="176"/>
      <c r="EZ72" s="176"/>
      <c r="FA72" s="176"/>
      <c r="FB72" s="176"/>
      <c r="FC72" s="176"/>
      <c r="FD72" s="176"/>
      <c r="FE72" s="176"/>
      <c r="FF72" s="176"/>
      <c r="FG72" s="176"/>
      <c r="FH72" s="176"/>
      <c r="FI72" s="176"/>
      <c r="FJ72" s="176"/>
      <c r="FK72" s="176"/>
      <c r="FL72" s="176"/>
      <c r="FM72" s="176"/>
      <c r="FN72" s="176"/>
      <c r="FO72" s="169"/>
      <c r="FP72" s="178"/>
      <c r="FQ72" s="178"/>
      <c r="FR72" s="178"/>
      <c r="FS72" s="178"/>
      <c r="FT72" s="178"/>
      <c r="FU72" s="178"/>
      <c r="FV72" s="178"/>
      <c r="FW72" s="178"/>
      <c r="FX72" s="172"/>
      <c r="FY72" s="172"/>
      <c r="FZ72" s="172"/>
      <c r="GA72" s="166"/>
      <c r="GB72" s="172"/>
      <c r="GC72" s="166"/>
      <c r="GD72" s="162"/>
      <c r="GE72" s="162"/>
      <c r="GF72" s="162"/>
      <c r="GG72" s="162"/>
      <c r="GH72" s="162"/>
      <c r="GI72" s="162"/>
      <c r="GJ72" s="430"/>
      <c r="GK72" s="192"/>
      <c r="GL72" s="192"/>
      <c r="GM72" s="192"/>
      <c r="GN72" s="192"/>
      <c r="GO72" s="192"/>
      <c r="GP72" s="192"/>
      <c r="GQ72" s="192"/>
      <c r="GR72" s="192"/>
      <c r="GS72" s="192"/>
      <c r="GT72" s="192"/>
      <c r="GU72" s="192"/>
      <c r="GV72" s="192"/>
      <c r="GW72" s="192"/>
      <c r="GX72" s="192"/>
      <c r="GY72" s="192"/>
      <c r="GZ72" s="192"/>
      <c r="HA72" s="192"/>
      <c r="HB72" s="192"/>
      <c r="HC72" s="192"/>
      <c r="HD72" s="706"/>
    </row>
    <row r="73" spans="1:212">
      <c r="A73" s="38">
        <v>43435</v>
      </c>
      <c r="B73" s="274"/>
      <c r="C73" s="24"/>
      <c r="D73" s="155"/>
      <c r="E73" s="24"/>
      <c r="F73" s="155"/>
      <c r="G73" s="24"/>
      <c r="H73" s="155"/>
      <c r="I73" s="155"/>
      <c r="J73" s="155"/>
      <c r="K73" s="24"/>
      <c r="L73" s="24"/>
      <c r="M73" s="24"/>
      <c r="N73" s="24"/>
      <c r="O73" s="24"/>
      <c r="P73" s="24"/>
      <c r="Q73" s="155"/>
      <c r="R73" s="24"/>
      <c r="S73" s="24"/>
      <c r="T73" s="24"/>
      <c r="U73" s="24"/>
      <c r="V73" s="24"/>
      <c r="W73" s="24"/>
      <c r="X73" s="458">
        <v>-3.5000000000000003E-2</v>
      </c>
      <c r="Y73" s="438">
        <v>-5.2600000000000001E-2</v>
      </c>
      <c r="Z73" s="438"/>
      <c r="AA73" s="438"/>
      <c r="AB73" s="438"/>
      <c r="AC73" s="438"/>
      <c r="AD73" s="438"/>
      <c r="AE73" s="438"/>
      <c r="AF73" s="438"/>
      <c r="AG73" s="438"/>
      <c r="AH73" s="438"/>
      <c r="AI73" s="438"/>
      <c r="AJ73" s="438"/>
      <c r="AK73" s="438"/>
      <c r="AL73" s="438"/>
      <c r="AM73" s="438"/>
      <c r="AN73" s="438"/>
      <c r="AO73" s="438"/>
      <c r="AP73" s="438"/>
      <c r="AQ73" s="438"/>
      <c r="AR73" s="438"/>
      <c r="AS73" s="236"/>
      <c r="AT73" s="411"/>
      <c r="AU73" s="411"/>
      <c r="AV73" s="411"/>
      <c r="AW73" s="411"/>
      <c r="AX73" s="411"/>
      <c r="AY73" s="411"/>
      <c r="AZ73" s="411"/>
      <c r="BA73" s="411"/>
      <c r="BB73" s="411"/>
      <c r="BC73" s="411"/>
      <c r="BD73" s="411"/>
      <c r="BE73" s="411"/>
      <c r="BF73" s="411"/>
      <c r="BG73" s="411"/>
      <c r="BH73" s="411"/>
      <c r="BI73" s="409"/>
      <c r="BJ73" s="409"/>
      <c r="BK73" s="409"/>
      <c r="BL73" s="409"/>
      <c r="BM73" s="409"/>
      <c r="BN73" s="459">
        <v>-0.1434</v>
      </c>
      <c r="BO73" s="438">
        <v>-4.2000000000000003E-2</v>
      </c>
      <c r="BP73" s="176"/>
      <c r="BQ73" s="176"/>
      <c r="BR73" s="176"/>
      <c r="BS73" s="176"/>
      <c r="BT73" s="176"/>
      <c r="BU73" s="176"/>
      <c r="BV73" s="176"/>
      <c r="BW73" s="176"/>
      <c r="BX73" s="176"/>
      <c r="BY73" s="176"/>
      <c r="BZ73" s="176"/>
      <c r="CA73" s="176"/>
      <c r="CB73" s="176"/>
      <c r="CC73" s="176"/>
      <c r="CD73" s="176"/>
      <c r="CE73" s="176"/>
      <c r="CF73" s="176"/>
      <c r="CG73" s="176"/>
      <c r="CH73" s="384"/>
      <c r="CI73" s="458">
        <v>-3.5000000000000003E-2</v>
      </c>
      <c r="CJ73" s="438">
        <v>-5.2600000000000001E-2</v>
      </c>
      <c r="CK73" s="438"/>
      <c r="CL73" s="438"/>
      <c r="CM73" s="438"/>
      <c r="CN73" s="438"/>
      <c r="CO73" s="438"/>
      <c r="CP73" s="438"/>
      <c r="CQ73" s="438"/>
      <c r="CR73" s="438"/>
      <c r="CS73" s="438"/>
      <c r="CT73" s="438"/>
      <c r="CU73" s="438"/>
      <c r="CV73" s="438"/>
      <c r="CW73" s="438"/>
      <c r="CX73" s="438"/>
      <c r="CY73" s="438"/>
      <c r="CZ73" s="438"/>
      <c r="DA73" s="438"/>
      <c r="DB73" s="438"/>
      <c r="DC73" s="439"/>
      <c r="DD73" s="438">
        <v>-1.4399999999999996E-2</v>
      </c>
      <c r="DE73" s="438">
        <v>5.6000000000000001E-2</v>
      </c>
      <c r="DF73" s="176"/>
      <c r="DG73" s="176"/>
      <c r="DH73" s="176"/>
      <c r="DI73" s="176"/>
      <c r="DJ73" s="176"/>
      <c r="DK73" s="176"/>
      <c r="DL73" s="176"/>
      <c r="DM73" s="176"/>
      <c r="DN73" s="176"/>
      <c r="DO73" s="176"/>
      <c r="DP73" s="176"/>
      <c r="DQ73" s="176"/>
      <c r="DR73" s="176"/>
      <c r="DS73" s="176"/>
      <c r="DT73" s="176"/>
      <c r="DU73" s="176"/>
      <c r="DV73" s="176"/>
      <c r="DW73" s="176"/>
      <c r="DX73" s="176"/>
      <c r="DY73" s="459">
        <v>-1.7999999999999999E-2</v>
      </c>
      <c r="DZ73" s="438">
        <v>5.0000000000000001E-3</v>
      </c>
      <c r="EA73" s="438"/>
      <c r="EB73" s="438"/>
      <c r="EC73" s="438"/>
      <c r="ED73" s="438"/>
      <c r="EE73" s="438"/>
      <c r="EF73" s="438"/>
      <c r="EG73" s="438"/>
      <c r="EH73" s="438"/>
      <c r="EI73" s="438"/>
      <c r="EJ73" s="455"/>
      <c r="EK73" s="438"/>
      <c r="EL73" s="438"/>
      <c r="EM73" s="438"/>
      <c r="EN73" s="438"/>
      <c r="EO73" s="438"/>
      <c r="EP73" s="438"/>
      <c r="EQ73" s="438"/>
      <c r="ER73" s="438"/>
      <c r="ES73" s="438"/>
      <c r="ET73" s="410"/>
      <c r="EU73" s="176"/>
      <c r="EV73" s="176"/>
      <c r="EW73" s="176"/>
      <c r="EX73" s="176"/>
      <c r="EY73" s="176"/>
      <c r="EZ73" s="176"/>
      <c r="FA73" s="176"/>
      <c r="FB73" s="176"/>
      <c r="FC73" s="176"/>
      <c r="FD73" s="176"/>
      <c r="FE73" s="176"/>
      <c r="FF73" s="176"/>
      <c r="FG73" s="176"/>
      <c r="FH73" s="176"/>
      <c r="FI73" s="176"/>
      <c r="FJ73" s="176"/>
      <c r="FK73" s="176"/>
      <c r="FL73" s="176"/>
      <c r="FM73" s="176"/>
      <c r="FN73" s="176"/>
      <c r="FO73" s="237"/>
      <c r="FP73" s="178"/>
      <c r="FQ73" s="178"/>
      <c r="FR73" s="178"/>
      <c r="FS73" s="178"/>
      <c r="FT73" s="178"/>
      <c r="FU73" s="178"/>
      <c r="FV73" s="178"/>
      <c r="FW73" s="178"/>
      <c r="FX73" s="172"/>
      <c r="FY73" s="172"/>
      <c r="FZ73" s="172"/>
      <c r="GA73" s="166"/>
      <c r="GB73" s="172"/>
      <c r="GC73" s="166"/>
      <c r="GD73" s="162"/>
      <c r="GE73" s="162"/>
      <c r="GF73" s="162"/>
      <c r="GG73" s="162"/>
      <c r="GH73" s="162"/>
      <c r="GI73" s="162"/>
      <c r="GJ73" s="430"/>
      <c r="GK73" s="192"/>
      <c r="GL73" s="192"/>
      <c r="GM73" s="192"/>
      <c r="GN73" s="192"/>
      <c r="GO73" s="192"/>
      <c r="GP73" s="192"/>
      <c r="GQ73" s="192"/>
      <c r="GR73" s="192"/>
      <c r="GS73" s="192"/>
      <c r="GT73" s="192"/>
      <c r="GU73" s="192"/>
      <c r="GV73" s="192"/>
      <c r="GW73" s="192"/>
      <c r="GX73" s="192"/>
      <c r="GY73" s="192"/>
      <c r="GZ73" s="192"/>
      <c r="HA73" s="192"/>
      <c r="HB73" s="192"/>
      <c r="HC73" s="192"/>
      <c r="HD73" s="706"/>
    </row>
    <row r="74" spans="1:212" s="480" customFormat="1">
      <c r="A74" s="469">
        <v>43466</v>
      </c>
      <c r="B74" s="470"/>
      <c r="C74" s="155" t="s">
        <v>413</v>
      </c>
      <c r="D74" s="155"/>
      <c r="E74" s="24"/>
      <c r="F74" s="155" t="s">
        <v>414</v>
      </c>
      <c r="G74" s="24"/>
      <c r="H74" s="155">
        <v>1.0900000000000001</v>
      </c>
      <c r="I74" s="155"/>
      <c r="J74" s="155"/>
      <c r="K74" s="155" t="s">
        <v>415</v>
      </c>
      <c r="L74" s="24"/>
      <c r="M74" s="155" t="s">
        <v>416</v>
      </c>
      <c r="N74" s="155" t="s">
        <v>417</v>
      </c>
      <c r="O74" s="155">
        <v>1.1499999999999999</v>
      </c>
      <c r="P74" s="155">
        <v>1.1200000000000001</v>
      </c>
      <c r="Q74" s="155">
        <v>1.1499999999999999</v>
      </c>
      <c r="R74" s="155">
        <v>1.1200000000000001</v>
      </c>
      <c r="S74" s="155">
        <v>1.1499999999999999</v>
      </c>
      <c r="T74" s="155">
        <v>1.1499999999999999</v>
      </c>
      <c r="U74" s="155">
        <v>1.1499999999999999</v>
      </c>
      <c r="V74" s="155">
        <v>1.1200000000000001</v>
      </c>
      <c r="W74" s="471"/>
      <c r="X74" s="481">
        <v>0</v>
      </c>
      <c r="Y74" s="438">
        <v>0</v>
      </c>
      <c r="Z74" s="438">
        <v>0</v>
      </c>
      <c r="AA74" s="438">
        <v>0</v>
      </c>
      <c r="AB74" s="438">
        <v>0</v>
      </c>
      <c r="AC74" s="438">
        <v>1.7000000000000001E-2</v>
      </c>
      <c r="AD74" s="438">
        <v>-8.4000000000000005E-2</v>
      </c>
      <c r="AE74" s="438">
        <v>1.7999999999999999E-2</v>
      </c>
      <c r="AF74" s="438">
        <v>0.02</v>
      </c>
      <c r="AG74" s="438">
        <v>0</v>
      </c>
      <c r="AH74" s="438">
        <v>-3.0000000000000001E-3</v>
      </c>
      <c r="AI74" s="438">
        <v>2.9000000000000001E-2</v>
      </c>
      <c r="AJ74" s="438">
        <v>-3.2000000000000001E-2</v>
      </c>
      <c r="AK74" s="438">
        <v>-0.03</v>
      </c>
      <c r="AL74" s="438">
        <v>-0.13600000000000001</v>
      </c>
      <c r="AM74" s="438">
        <v>-3.5000000000000003E-2</v>
      </c>
      <c r="AN74" s="438">
        <v>-4.5999999999999999E-2</v>
      </c>
      <c r="AO74" s="438">
        <v>5.0000000000000001E-3</v>
      </c>
      <c r="AP74" s="438">
        <v>-5.5E-2</v>
      </c>
      <c r="AQ74" s="438">
        <v>-1.6E-2</v>
      </c>
      <c r="AR74" s="438">
        <v>-5.1999999999999998E-2</v>
      </c>
      <c r="AS74" s="459">
        <v>-0.11634869514368018</v>
      </c>
      <c r="AT74" s="472">
        <v>-4.7344772199999996E-2</v>
      </c>
      <c r="AU74" s="472">
        <v>0.11834090060000024</v>
      </c>
      <c r="AV74" s="472">
        <v>-1.1901200000000056E-2</v>
      </c>
      <c r="AW74" s="472">
        <v>-1.0404446690000069E-2</v>
      </c>
      <c r="AX74" s="472">
        <v>-3.6259394917960264E-2</v>
      </c>
      <c r="AY74" s="472">
        <v>-2.6111835994939714E-2</v>
      </c>
      <c r="AZ74" s="472">
        <v>-8.6940693323848017E-2</v>
      </c>
      <c r="BA74" s="472">
        <v>3.948393799999983E-2</v>
      </c>
      <c r="BB74" s="472">
        <v>-9.7525369524736005E-2</v>
      </c>
      <c r="BC74" s="472">
        <v>-8.1263010542617753E-2</v>
      </c>
      <c r="BD74" s="472">
        <v>-5.4356919526832304E-4</v>
      </c>
      <c r="BE74" s="472">
        <v>-6.0796116659200039E-2</v>
      </c>
      <c r="BF74" s="472">
        <v>-0.11725693138517379</v>
      </c>
      <c r="BG74" s="472">
        <v>-0.16344102424317775</v>
      </c>
      <c r="BH74" s="472">
        <v>-0.10910482506403807</v>
      </c>
      <c r="BI74" s="473"/>
      <c r="BJ74" s="473"/>
      <c r="BK74" s="473"/>
      <c r="BL74" s="473"/>
      <c r="BM74" s="473"/>
      <c r="BN74" s="459">
        <v>-0.11404158260586084</v>
      </c>
      <c r="BO74" s="438">
        <v>-3.5999999999999997E-2</v>
      </c>
      <c r="BP74" s="438">
        <v>0.10952055602143318</v>
      </c>
      <c r="BQ74" s="438">
        <v>-8.9999999999999993E-3</v>
      </c>
      <c r="BR74" s="438">
        <v>-0.01</v>
      </c>
      <c r="BS74" s="438">
        <v>-2.9593553677142559E-2</v>
      </c>
      <c r="BT74" s="438">
        <v>-4.7E-2</v>
      </c>
      <c r="BU74" s="438">
        <v>-9.3071801409565724E-2</v>
      </c>
      <c r="BV74" s="438">
        <v>4.6181135411074159E-2</v>
      </c>
      <c r="BW74" s="438">
        <v>-9.7000000000000003E-2</v>
      </c>
      <c r="BX74" s="438">
        <v>-8.633603997948569E-2</v>
      </c>
      <c r="BY74" s="438">
        <v>0</v>
      </c>
      <c r="BZ74" s="438">
        <v>-7.4999999999999997E-2</v>
      </c>
      <c r="CA74" s="438">
        <v>-0.125</v>
      </c>
      <c r="CB74" s="438">
        <v>-0.182</v>
      </c>
      <c r="CC74" s="438">
        <v>-0.14899999999999999</v>
      </c>
      <c r="CD74" s="438" t="s">
        <v>267</v>
      </c>
      <c r="CE74" s="438" t="s">
        <v>267</v>
      </c>
      <c r="CF74" s="438" t="s">
        <v>267</v>
      </c>
      <c r="CG74" s="438" t="s">
        <v>267</v>
      </c>
      <c r="CH74" s="439" t="s">
        <v>267</v>
      </c>
      <c r="CI74" s="438">
        <v>7.8868282748077556E-2</v>
      </c>
      <c r="CJ74" s="438">
        <v>0.1208</v>
      </c>
      <c r="CK74" s="438">
        <v>7.6530687542280096E-2</v>
      </c>
      <c r="CL74" s="438">
        <v>0</v>
      </c>
      <c r="CM74" s="438">
        <v>4.0000000000000001E-3</v>
      </c>
      <c r="CN74" s="438">
        <v>1.7443988242524133E-2</v>
      </c>
      <c r="CO74" s="438">
        <v>5.6000000000000008E-2</v>
      </c>
      <c r="CP74" s="438">
        <v>1.8024285908188942E-2</v>
      </c>
      <c r="CQ74" s="438">
        <v>1.9964479276024072E-2</v>
      </c>
      <c r="CR74" s="438">
        <v>8.0000000000000002E-3</v>
      </c>
      <c r="CS74" s="438">
        <v>4.620003424036756E-2</v>
      </c>
      <c r="CT74" s="438">
        <v>7.0000000000000007E-2</v>
      </c>
      <c r="CU74" s="438">
        <v>-3.132347513824349E-2</v>
      </c>
      <c r="CV74" s="438">
        <v>-0.03</v>
      </c>
      <c r="CW74" s="438">
        <v>-6.3319426054895045E-2</v>
      </c>
      <c r="CX74" s="438">
        <v>-3.5009190605291257E-2</v>
      </c>
      <c r="CY74" s="438">
        <v>5.2948010172767443E-2</v>
      </c>
      <c r="CZ74" s="438">
        <v>5.0000000000000001E-3</v>
      </c>
      <c r="DA74" s="438">
        <v>3.0000000000000027E-3</v>
      </c>
      <c r="DB74" s="438">
        <v>4.1000000000000002E-2</v>
      </c>
      <c r="DC74" s="439">
        <v>-5.8373499622902121E-2</v>
      </c>
      <c r="DD74" s="438">
        <v>5.8775668516751978E-2</v>
      </c>
      <c r="DE74" s="438">
        <v>9.838503190876749E-2</v>
      </c>
      <c r="DF74" s="438">
        <v>0.21536252921474097</v>
      </c>
      <c r="DG74" s="438">
        <v>-4.4308308552768121E-2</v>
      </c>
      <c r="DH74" s="438">
        <v>9.5000000000000001E-2</v>
      </c>
      <c r="DI74" s="438">
        <v>3.3203880141619568E-2</v>
      </c>
      <c r="DJ74" s="438">
        <v>2.2000000000000006E-2</v>
      </c>
      <c r="DK74" s="438">
        <v>1.4811357318605278E-2</v>
      </c>
      <c r="DL74" s="438">
        <v>8.9804078579176827E-2</v>
      </c>
      <c r="DM74" s="438">
        <v>-1.1999999999999997E-2</v>
      </c>
      <c r="DN74" s="438">
        <v>-3.7510144090739939E-2</v>
      </c>
      <c r="DO74" s="438">
        <v>4.1000000000000002E-2</v>
      </c>
      <c r="DP74" s="438">
        <v>-7.3887722721277013E-2</v>
      </c>
      <c r="DQ74" s="438">
        <v>-1.5043662051090201E-2</v>
      </c>
      <c r="DR74" s="438">
        <v>-0.11475996963662244</v>
      </c>
      <c r="DS74" s="438">
        <v>-5.3999999999999992E-2</v>
      </c>
      <c r="DT74" s="438" t="s">
        <v>267</v>
      </c>
      <c r="DU74" s="438" t="s">
        <v>267</v>
      </c>
      <c r="DV74" s="438" t="s">
        <v>267</v>
      </c>
      <c r="DW74" s="438" t="s">
        <v>267</v>
      </c>
      <c r="DX74" s="438" t="s">
        <v>267</v>
      </c>
      <c r="DY74" s="459">
        <v>0</v>
      </c>
      <c r="DZ74" s="438">
        <v>8.0000000000000002E-3</v>
      </c>
      <c r="EA74" s="438">
        <v>1.9E-2</v>
      </c>
      <c r="EB74" s="438">
        <v>-3.5000000000000003E-2</v>
      </c>
      <c r="EC74" s="438">
        <v>-1.0999999999999999E-2</v>
      </c>
      <c r="ED74" s="438">
        <v>3.0000000000000001E-3</v>
      </c>
      <c r="EE74" s="438">
        <v>5.0000000000000001E-3</v>
      </c>
      <c r="EF74" s="438">
        <v>1.6E-2</v>
      </c>
      <c r="EG74" s="438">
        <v>1.2E-2</v>
      </c>
      <c r="EH74" s="438">
        <v>-4.8000000000000001E-2</v>
      </c>
      <c r="EI74" s="438">
        <v>2E-3</v>
      </c>
      <c r="EJ74" s="455">
        <v>-2E-3</v>
      </c>
      <c r="EK74" s="438">
        <v>-2.3E-2</v>
      </c>
      <c r="EL74" s="438">
        <v>-1.6E-2</v>
      </c>
      <c r="EM74" s="438">
        <v>-1.2E-2</v>
      </c>
      <c r="EN74" s="438">
        <v>-2.1999999999999999E-2</v>
      </c>
      <c r="EO74" s="438">
        <v>0</v>
      </c>
      <c r="EP74" s="438">
        <v>-2.5000000000000001E-2</v>
      </c>
      <c r="EQ74" s="438">
        <v>0</v>
      </c>
      <c r="ER74" s="438">
        <v>0</v>
      </c>
      <c r="ES74" s="438">
        <v>0</v>
      </c>
      <c r="ET74" s="459">
        <v>7.3999999999999996E-2</v>
      </c>
      <c r="EU74" s="438">
        <v>0</v>
      </c>
      <c r="EV74" s="438">
        <v>6.5000000000000002E-2</v>
      </c>
      <c r="EW74" s="438">
        <v>0</v>
      </c>
      <c r="EX74" s="438">
        <v>0.01</v>
      </c>
      <c r="EY74" s="438">
        <v>6.5000000000000002E-2</v>
      </c>
      <c r="EZ74" s="438">
        <v>4.8000000000000001E-2</v>
      </c>
      <c r="FA74" s="438">
        <v>0</v>
      </c>
      <c r="FB74" s="438">
        <v>0</v>
      </c>
      <c r="FC74" s="438">
        <v>0</v>
      </c>
      <c r="FD74" s="438">
        <v>0.02</v>
      </c>
      <c r="FE74" s="438">
        <v>0.06</v>
      </c>
      <c r="FF74" s="438">
        <v>0.02</v>
      </c>
      <c r="FG74" s="438">
        <v>-0.05</v>
      </c>
      <c r="FH74" s="438">
        <v>0</v>
      </c>
      <c r="FI74" s="438">
        <v>0.03</v>
      </c>
      <c r="FJ74" s="438">
        <v>0.01</v>
      </c>
      <c r="FK74" s="438">
        <v>0.03</v>
      </c>
      <c r="FL74" s="438">
        <v>0.03</v>
      </c>
      <c r="FM74" s="438">
        <v>0</v>
      </c>
      <c r="FN74" s="438">
        <v>2.5000000000000001E-2</v>
      </c>
      <c r="FO74" s="474">
        <v>-8.4000000000000005E-2</v>
      </c>
      <c r="FP74" s="475">
        <v>-0.13800000000000001</v>
      </c>
      <c r="FQ74" s="475">
        <v>-8.5000000000000006E-2</v>
      </c>
      <c r="FR74" s="475"/>
      <c r="FS74" s="475"/>
      <c r="FT74" s="475"/>
      <c r="FU74" s="475">
        <v>-0.1474</v>
      </c>
      <c r="FV74" s="475"/>
      <c r="FW74" s="475"/>
      <c r="FX74" s="476"/>
      <c r="FY74" s="476">
        <v>-7.5999999999999998E-2</v>
      </c>
      <c r="FZ74" s="476">
        <v>-5.2999999999999999E-2</v>
      </c>
      <c r="GA74" s="477">
        <v>-2.3E-2</v>
      </c>
      <c r="GB74" s="476"/>
      <c r="GC74" s="477">
        <v>-8.3000000000000004E-2</v>
      </c>
      <c r="GD74" s="478"/>
      <c r="GE74" s="813">
        <v>-0.115</v>
      </c>
      <c r="GF74" s="478"/>
      <c r="GG74" s="478">
        <v>-3.5000000000000003E-2</v>
      </c>
      <c r="GH74" s="478">
        <v>-6.9000000000000006E-2</v>
      </c>
      <c r="GI74" s="478">
        <v>1.2E-2</v>
      </c>
      <c r="GJ74" s="479"/>
      <c r="GK74" s="707"/>
      <c r="GL74" s="707"/>
      <c r="GM74" s="707"/>
      <c r="GN74" s="707"/>
      <c r="GO74" s="707"/>
      <c r="GP74" s="707"/>
      <c r="GQ74" s="707"/>
      <c r="GR74" s="707"/>
      <c r="GS74" s="707"/>
      <c r="GT74" s="707"/>
      <c r="GU74" s="707"/>
      <c r="GV74" s="707"/>
      <c r="GW74" s="707"/>
      <c r="GX74" s="707"/>
      <c r="GY74" s="707"/>
      <c r="GZ74" s="707"/>
      <c r="HA74" s="707"/>
      <c r="HB74" s="707"/>
      <c r="HC74" s="707"/>
      <c r="HD74" s="708"/>
    </row>
    <row r="75" spans="1:212">
      <c r="A75" s="38">
        <v>43525</v>
      </c>
      <c r="B75" s="273"/>
      <c r="C75" s="155"/>
      <c r="D75" s="155"/>
      <c r="E75" s="155"/>
      <c r="F75" s="155"/>
      <c r="G75" s="155"/>
      <c r="H75" s="155"/>
      <c r="I75" s="155"/>
      <c r="J75" s="155"/>
      <c r="K75" s="155"/>
      <c r="L75" s="155"/>
      <c r="M75" s="155"/>
      <c r="N75" s="155"/>
      <c r="O75" s="155"/>
      <c r="P75" s="155"/>
      <c r="Q75" s="155"/>
      <c r="R75" s="155"/>
      <c r="S75" s="155"/>
      <c r="T75" s="155"/>
      <c r="U75" s="155"/>
      <c r="V75" s="155"/>
      <c r="W75" s="155"/>
      <c r="X75" s="235"/>
      <c r="Y75" s="165"/>
      <c r="Z75" s="165"/>
      <c r="AA75" s="165">
        <v>-4.2000000000000003E-2</v>
      </c>
      <c r="AB75" s="165"/>
      <c r="AC75" s="165">
        <v>-9.1999999999999998E-2</v>
      </c>
      <c r="AD75" s="165"/>
      <c r="AE75" s="170">
        <v>-0.107</v>
      </c>
      <c r="AF75" s="170"/>
      <c r="AG75" s="170">
        <v>-0.05</v>
      </c>
      <c r="AH75" s="170"/>
      <c r="AI75" s="170"/>
      <c r="AJ75" s="241"/>
      <c r="AK75" s="241">
        <v>-0.10382359461028379</v>
      </c>
      <c r="AL75" s="241"/>
      <c r="AM75" s="241"/>
      <c r="AN75" s="241"/>
      <c r="AO75" s="241"/>
      <c r="AP75" s="241"/>
      <c r="AQ75" s="241"/>
      <c r="AR75" s="241"/>
      <c r="AS75" s="236">
        <v>-0.11634869514368018</v>
      </c>
      <c r="AT75" s="168">
        <v>-4.7344772199999996E-2</v>
      </c>
      <c r="AU75" s="168">
        <v>0.11834090060000024</v>
      </c>
      <c r="AV75" s="168">
        <v>-5.3401349600000092E-2</v>
      </c>
      <c r="AW75" s="168">
        <v>-1.0404446690000069E-2</v>
      </c>
      <c r="AX75" s="168">
        <v>-0.12492353058550787</v>
      </c>
      <c r="AY75" s="168">
        <v>-7.2487462852323659E-2</v>
      </c>
      <c r="AZ75" s="168">
        <v>-0.18463803913819632</v>
      </c>
      <c r="BA75" s="168">
        <v>3.948393799999983E-2</v>
      </c>
      <c r="BB75" s="168">
        <v>-0.10318943624320009</v>
      </c>
      <c r="BC75" s="168">
        <v>-8.1263010542617753E-2</v>
      </c>
      <c r="BD75" s="168">
        <v>-5.4356919526832304E-4</v>
      </c>
      <c r="BE75" s="168">
        <v>-6.0796116659200039E-2</v>
      </c>
      <c r="BF75" s="168">
        <v>-0.16021580209133279</v>
      </c>
      <c r="BG75" s="168">
        <v>-0.16344102424317775</v>
      </c>
      <c r="BH75" s="168">
        <v>-0.10910482506403807</v>
      </c>
      <c r="BI75" s="168"/>
      <c r="BJ75" s="168"/>
      <c r="BK75" s="168"/>
      <c r="BL75" s="168"/>
      <c r="BM75" s="168"/>
      <c r="BN75" s="236"/>
      <c r="BO75" s="168"/>
      <c r="BP75" s="168"/>
      <c r="BQ75" s="168">
        <v>-5.238361886329379E-2</v>
      </c>
      <c r="BR75" s="168"/>
      <c r="BS75" s="168">
        <v>-0.12901190458274447</v>
      </c>
      <c r="BT75" s="168"/>
      <c r="BU75" s="168">
        <v>-0.20209716019979962</v>
      </c>
      <c r="BV75" s="168"/>
      <c r="BW75" s="168">
        <v>-0.10199999999999999</v>
      </c>
      <c r="BX75" s="168"/>
      <c r="BY75" s="168"/>
      <c r="BZ75" s="241"/>
      <c r="CA75" s="241">
        <v>-0.18381884186906561</v>
      </c>
      <c r="CB75" s="241"/>
      <c r="CC75" s="379"/>
      <c r="CD75" s="379" t="s">
        <v>267</v>
      </c>
      <c r="CE75" s="379" t="s">
        <v>267</v>
      </c>
      <c r="CF75" s="379" t="s">
        <v>267</v>
      </c>
      <c r="CG75" s="379" t="s">
        <v>267</v>
      </c>
      <c r="CH75" s="383" t="s">
        <v>267</v>
      </c>
      <c r="CI75" s="241"/>
      <c r="CJ75" s="241"/>
      <c r="CK75" s="241"/>
      <c r="CL75" s="241">
        <v>2.7671215841572172E-2</v>
      </c>
      <c r="CM75" s="241"/>
      <c r="CN75" s="241">
        <v>-9.1860446689989717E-2</v>
      </c>
      <c r="CO75" s="241"/>
      <c r="CP75" s="241">
        <v>-0.10677635690878207</v>
      </c>
      <c r="CQ75" s="241"/>
      <c r="CR75" s="241">
        <v>4.1132266227261335E-2</v>
      </c>
      <c r="CS75" s="241"/>
      <c r="CT75" s="241"/>
      <c r="CU75" s="241"/>
      <c r="CV75" s="241">
        <v>8.0842734625140134E-2</v>
      </c>
      <c r="CW75" s="241"/>
      <c r="CX75" s="379"/>
      <c r="CY75" s="379"/>
      <c r="CZ75" s="379"/>
      <c r="DA75" s="379"/>
      <c r="DB75" s="379"/>
      <c r="DC75" s="383"/>
      <c r="DD75" s="241"/>
      <c r="DE75" s="241"/>
      <c r="DF75" s="241"/>
      <c r="DG75" s="241">
        <v>-2.4586050692928407E-2</v>
      </c>
      <c r="DH75" s="241"/>
      <c r="DI75" s="241">
        <v>-6.3030470755636503E-2</v>
      </c>
      <c r="DJ75" s="241"/>
      <c r="DK75" s="241">
        <v>-9.2173979607897527E-2</v>
      </c>
      <c r="DL75" s="241"/>
      <c r="DM75" s="241">
        <v>-9.8725424130462619E-3</v>
      </c>
      <c r="DN75" s="241"/>
      <c r="DO75" s="241"/>
      <c r="DP75" s="241"/>
      <c r="DQ75" s="241">
        <v>1.5943112320571107E-4</v>
      </c>
      <c r="DR75" s="241"/>
      <c r="DS75" s="241"/>
      <c r="DT75" s="241"/>
      <c r="DU75" s="241"/>
      <c r="DV75" s="241"/>
      <c r="DW75" s="241"/>
      <c r="DX75" s="241"/>
      <c r="DY75" s="236">
        <v>0</v>
      </c>
      <c r="DZ75" s="168">
        <v>8.0000000000000002E-3</v>
      </c>
      <c r="EA75" s="168">
        <v>1.9E-2</v>
      </c>
      <c r="EB75" s="168">
        <v>-1.2999999999999999E-2</v>
      </c>
      <c r="EC75" s="168">
        <v>-1.0999999999999999E-2</v>
      </c>
      <c r="ED75" s="168">
        <v>8.0000000000000002E-3</v>
      </c>
      <c r="EE75" s="168">
        <v>5.0000000000000001E-3</v>
      </c>
      <c r="EF75" s="168">
        <v>-8.4000000000000005E-2</v>
      </c>
      <c r="EG75" s="168">
        <v>1.2E-2</v>
      </c>
      <c r="EH75" s="168">
        <v>-5.0000000000000001E-3</v>
      </c>
      <c r="EI75" s="168">
        <v>2E-3</v>
      </c>
      <c r="EJ75" s="168">
        <v>-2E-3</v>
      </c>
      <c r="EK75" s="168">
        <v>-2.3E-2</v>
      </c>
      <c r="EL75" s="168">
        <v>-1.6E-2</v>
      </c>
      <c r="EM75" s="168">
        <v>-1.2E-2</v>
      </c>
      <c r="EN75" s="168">
        <v>-2.1999999999999999E-2</v>
      </c>
      <c r="EO75" s="168">
        <v>0</v>
      </c>
      <c r="EP75" s="168">
        <v>-2.5000000000000001E-2</v>
      </c>
      <c r="EQ75" s="168">
        <v>0</v>
      </c>
      <c r="ER75" s="168">
        <v>0</v>
      </c>
      <c r="ES75" s="168">
        <v>0</v>
      </c>
      <c r="ET75" s="236">
        <v>7.3999999999999996E-2</v>
      </c>
      <c r="EU75" s="168">
        <v>0</v>
      </c>
      <c r="EV75" s="168">
        <v>6.5000000000000002E-2</v>
      </c>
      <c r="EW75" s="168">
        <v>3.5000000000000003E-2</v>
      </c>
      <c r="EX75" s="168">
        <v>0.01</v>
      </c>
      <c r="EY75" s="168">
        <v>-0.03</v>
      </c>
      <c r="EZ75" s="168">
        <v>4.8000000000000001E-2</v>
      </c>
      <c r="FA75" s="168">
        <v>-0.09</v>
      </c>
      <c r="FB75" s="168">
        <v>0</v>
      </c>
      <c r="FC75" s="168">
        <v>0.02</v>
      </c>
      <c r="FD75" s="168">
        <v>0.02</v>
      </c>
      <c r="FE75" s="168">
        <v>0.06</v>
      </c>
      <c r="FF75" s="168">
        <v>0.02</v>
      </c>
      <c r="FG75" s="168">
        <v>0.1</v>
      </c>
      <c r="FH75" s="168">
        <v>0</v>
      </c>
      <c r="FI75" s="279">
        <v>0.03</v>
      </c>
      <c r="FJ75" s="279">
        <v>0.01</v>
      </c>
      <c r="FK75" s="279">
        <v>0.03</v>
      </c>
      <c r="FL75" s="279">
        <v>0.03</v>
      </c>
      <c r="FM75" s="279">
        <v>0</v>
      </c>
      <c r="FN75" s="279">
        <v>2.5000000000000001E-2</v>
      </c>
      <c r="FO75" s="237"/>
      <c r="FP75" s="166"/>
      <c r="FQ75" s="166"/>
      <c r="FR75" s="178">
        <v>-8.1000000000000003E-2</v>
      </c>
      <c r="FS75" s="178"/>
      <c r="FT75" s="178"/>
      <c r="FU75" s="178"/>
      <c r="FV75" s="178"/>
      <c r="FW75" s="178"/>
      <c r="FX75" s="178">
        <v>-8.8999999999999996E-2</v>
      </c>
      <c r="FY75" s="178"/>
      <c r="FZ75" s="166"/>
      <c r="GA75" s="166"/>
      <c r="GB75" s="178">
        <v>-0.19</v>
      </c>
      <c r="GC75" s="166"/>
      <c r="GD75" s="166"/>
      <c r="GE75" s="166"/>
      <c r="GF75" s="166"/>
      <c r="GG75" s="166"/>
      <c r="GH75" s="166"/>
      <c r="GI75" s="166"/>
      <c r="GJ75" s="430"/>
      <c r="GK75" s="192"/>
      <c r="GL75" s="192"/>
      <c r="GM75" s="192"/>
      <c r="GN75" s="192"/>
      <c r="GO75" s="192"/>
      <c r="GP75" s="192"/>
      <c r="GQ75" s="192"/>
      <c r="GR75" s="192"/>
      <c r="GS75" s="192"/>
      <c r="GT75" s="192"/>
      <c r="GU75" s="192"/>
      <c r="GV75" s="192"/>
      <c r="GW75" s="192"/>
      <c r="GX75" s="192"/>
      <c r="GY75" s="192"/>
      <c r="GZ75" s="192"/>
      <c r="HA75" s="192"/>
      <c r="HB75" s="192"/>
      <c r="HC75" s="192"/>
      <c r="HD75" s="706"/>
    </row>
    <row r="76" spans="1:212">
      <c r="A76" s="38">
        <v>43556</v>
      </c>
      <c r="B76" s="273"/>
      <c r="C76" s="155"/>
      <c r="D76" s="155"/>
      <c r="E76" s="155"/>
      <c r="F76" s="155"/>
      <c r="G76" s="155"/>
      <c r="H76" s="155"/>
      <c r="I76" s="155">
        <v>1.0900000000000001</v>
      </c>
      <c r="J76" s="155"/>
      <c r="K76" s="155"/>
      <c r="L76" s="155"/>
      <c r="M76" s="155"/>
      <c r="N76" s="155"/>
      <c r="O76" s="155"/>
      <c r="P76" s="155"/>
      <c r="Q76" s="155"/>
      <c r="R76" s="155"/>
      <c r="S76" s="155"/>
      <c r="T76" s="155"/>
      <c r="U76" s="155"/>
      <c r="V76" s="155"/>
      <c r="W76" s="155"/>
      <c r="X76" s="235">
        <v>7.4999999999999997E-3</v>
      </c>
      <c r="Y76" s="165">
        <v>-2.8199999999999999E-2</v>
      </c>
      <c r="Z76" s="165">
        <v>7.4000000000000003E-3</v>
      </c>
      <c r="AA76" s="165">
        <v>5.4000000000000003E-3</v>
      </c>
      <c r="AB76" s="165">
        <v>-9.820000000000001E-2</v>
      </c>
      <c r="AC76" s="165">
        <v>4.9999999999999958E-4</v>
      </c>
      <c r="AD76" s="165">
        <v>-8.4400000000000003E-2</v>
      </c>
      <c r="AE76" s="170">
        <v>7.4999999999999997E-3</v>
      </c>
      <c r="AF76" s="170">
        <v>2.75E-2</v>
      </c>
      <c r="AG76" s="170">
        <v>7.4999999999999997E-3</v>
      </c>
      <c r="AH76" s="170">
        <v>-2.8297491754634536E-2</v>
      </c>
      <c r="AI76" s="170">
        <v>-2.2500000000000003E-2</v>
      </c>
      <c r="AJ76" s="241">
        <v>-1.77E-2</v>
      </c>
      <c r="AK76" s="241">
        <v>-2.2499999999999999E-2</v>
      </c>
      <c r="AL76" s="241">
        <v>-2.2499999999999999E-2</v>
      </c>
      <c r="AM76" s="241">
        <v>7.4999999999999997E-3</v>
      </c>
      <c r="AN76" s="241">
        <v>-2.2499999999999999E-2</v>
      </c>
      <c r="AO76" s="241">
        <v>-5.000000000000001E-3</v>
      </c>
      <c r="AP76" s="241">
        <v>-2.2499999999999999E-2</v>
      </c>
      <c r="AQ76" s="241">
        <v>-2.2499999999999999E-2</v>
      </c>
      <c r="AR76" s="241">
        <v>-2.2499999999999999E-2</v>
      </c>
      <c r="AS76" s="236">
        <v>-9.6163766860160038E-2</v>
      </c>
      <c r="AT76" s="168">
        <v>-7.4209649623960039E-2</v>
      </c>
      <c r="AU76" s="168">
        <v>7.8102031832000041E-2</v>
      </c>
      <c r="AV76" s="168">
        <v>-4.8289716887840006E-2</v>
      </c>
      <c r="AW76" s="168">
        <v>-0.13332303586000016</v>
      </c>
      <c r="AX76" s="168">
        <v>-7.850330738953859E-2</v>
      </c>
      <c r="AY76" s="168">
        <f t="array" ref="AY76">PRODUCT(AD68:AD76+1)-1</f>
        <v>-0.15246459180397953</v>
      </c>
      <c r="AZ76" s="168">
        <v>-9.7575331683766531E-2</v>
      </c>
      <c r="BA76" s="168">
        <v>6.8069746294999955E-2</v>
      </c>
      <c r="BB76" s="168">
        <v>-7.7835636879999948E-2</v>
      </c>
      <c r="BC76" s="168">
        <v>-9.3941908988598222E-2</v>
      </c>
      <c r="BD76" s="168">
        <v>-2.234698177561778E-2</v>
      </c>
      <c r="BE76" s="168">
        <v>-8.1095642823040159E-2</v>
      </c>
      <c r="BF76" s="168">
        <v>-0.17165584918696042</v>
      </c>
      <c r="BG76" s="168">
        <v>-0.17823696231304009</v>
      </c>
      <c r="BH76" s="168">
        <v>-5.0986584110825017E-2</v>
      </c>
      <c r="BI76" s="168"/>
      <c r="BJ76" s="168"/>
      <c r="BK76" s="168"/>
      <c r="BL76" s="168"/>
      <c r="BM76" s="168"/>
      <c r="BN76" s="236">
        <v>-9.2067811968037261E-2</v>
      </c>
      <c r="BO76" s="168">
        <v>-7.3052908603942202E-2</v>
      </c>
      <c r="BP76" s="168">
        <v>6.9447176026649293E-2</v>
      </c>
      <c r="BQ76" s="168">
        <v>-4.8024418103823852E-2</v>
      </c>
      <c r="BR76" s="168">
        <v>-0.14614951215525163</v>
      </c>
      <c r="BS76" s="168">
        <v>-7.6787462661650596E-2</v>
      </c>
      <c r="BT76" s="168">
        <v>-0.17049983660134249</v>
      </c>
      <c r="BU76" s="168">
        <v>-0.12170943052382288</v>
      </c>
      <c r="BV76" s="168">
        <v>6.5352835210621629E-2</v>
      </c>
      <c r="BW76" s="168">
        <v>-8.2623704397548181E-2</v>
      </c>
      <c r="BX76" s="168">
        <v>-9.6427606487805906E-2</v>
      </c>
      <c r="BY76" s="168">
        <v>-2.9887780458196955E-2</v>
      </c>
      <c r="BZ76" s="241">
        <v>-0.09</v>
      </c>
      <c r="CA76" s="241">
        <v>-0.19460679066400288</v>
      </c>
      <c r="CB76" s="241">
        <v>-0.19762497466876383</v>
      </c>
      <c r="CC76" s="379">
        <v>-9.0999999999999998E-2</v>
      </c>
      <c r="CD76" s="379">
        <v>-7.0999999999999994E-2</v>
      </c>
      <c r="CE76" s="379">
        <v>-0.11257582022148926</v>
      </c>
      <c r="CF76" s="379">
        <v>-4.5133986444551244E-2</v>
      </c>
      <c r="CG76" s="379">
        <v>-2.670354768071348E-2</v>
      </c>
      <c r="CH76" s="383">
        <v>-5.8547783694859468E-2</v>
      </c>
      <c r="CI76" s="241">
        <v>7.6596283462413428E-3</v>
      </c>
      <c r="CJ76" s="241">
        <v>-2.8303263868915129E-2</v>
      </c>
      <c r="CK76" s="241">
        <v>6.6774586923572521E-3</v>
      </c>
      <c r="CL76" s="241">
        <v>5.2088442891735642E-3</v>
      </c>
      <c r="CM76" s="241">
        <v>5.9263774146497861E-2</v>
      </c>
      <c r="CN76" s="241">
        <v>8.9687905839308968E-2</v>
      </c>
      <c r="CO76" s="241">
        <v>4.3710939940101889E-2</v>
      </c>
      <c r="CP76" s="241">
        <v>7.8098268955602013E-3</v>
      </c>
      <c r="CQ76" s="241">
        <v>2.8083113061412313E-2</v>
      </c>
      <c r="CR76" s="241">
        <v>7.9977539015934074E-3</v>
      </c>
      <c r="CS76" s="241">
        <v>-2.7502479789828116E-2</v>
      </c>
      <c r="CT76" s="241">
        <v>-2.2934338167915014E-2</v>
      </c>
      <c r="CU76" s="241">
        <v>-1.7999999999999999E-2</v>
      </c>
      <c r="CV76" s="241">
        <v>-2.3270637076077016E-2</v>
      </c>
      <c r="CW76" s="241">
        <v>-2.3451811617175355E-2</v>
      </c>
      <c r="CX76" s="379">
        <v>3.600242551229315E-2</v>
      </c>
      <c r="CY76" s="379">
        <v>-2.2588911260387867E-2</v>
      </c>
      <c r="CZ76" s="379">
        <v>-3.8861822589810746E-3</v>
      </c>
      <c r="DA76" s="379">
        <v>-2.2511492111391807E-2</v>
      </c>
      <c r="DB76" s="379">
        <v>-2.334635246448058E-2</v>
      </c>
      <c r="DC76" s="383">
        <v>-2.2737561403675555E-2</v>
      </c>
      <c r="DD76" s="241">
        <v>8.0930364087279494E-2</v>
      </c>
      <c r="DE76" s="241">
        <v>6.0573677446607466E-2</v>
      </c>
      <c r="DF76" s="241">
        <v>0.17457138813068895</v>
      </c>
      <c r="DG76" s="241">
        <v>2.2365881871602267E-2</v>
      </c>
      <c r="DH76" s="241">
        <v>4.0438791493043746E-3</v>
      </c>
      <c r="DI76" s="241">
        <v>1.0301444070544563E-2</v>
      </c>
      <c r="DJ76" s="241">
        <v>8.2217773924539439E-2</v>
      </c>
      <c r="DK76" s="241">
        <v>-1.0022279951915514E-2</v>
      </c>
      <c r="DL76" s="241">
        <v>0.1111233478994903</v>
      </c>
      <c r="DM76" s="241">
        <v>9.1867065052071428E-3</v>
      </c>
      <c r="DN76" s="241">
        <v>-4.4823455150152181E-2</v>
      </c>
      <c r="DO76" s="241">
        <v>7.2652916820596936E-3</v>
      </c>
      <c r="DP76" s="241">
        <v>-9.2381052814433678E-2</v>
      </c>
      <c r="DQ76" s="241">
        <v>-6.7285269843813111E-3</v>
      </c>
      <c r="DR76" s="241">
        <v>-0.12457107988393845</v>
      </c>
      <c r="DS76" s="241">
        <v>-6.5694043026521626E-2</v>
      </c>
      <c r="DT76" s="241">
        <v>4.5000000000000012E-2</v>
      </c>
      <c r="DU76" s="241">
        <v>6.3932948553955926E-2</v>
      </c>
      <c r="DV76" s="241">
        <v>1.4472970955552444E-2</v>
      </c>
      <c r="DW76" s="241">
        <v>3.1631638938347417E-2</v>
      </c>
      <c r="DX76" s="241">
        <v>-6.6793572946466262E-2</v>
      </c>
      <c r="DY76" s="236">
        <v>6.0000000000000001E-3</v>
      </c>
      <c r="DZ76" s="168">
        <v>-6.0000000000000001E-3</v>
      </c>
      <c r="EA76" s="168">
        <v>0</v>
      </c>
      <c r="EB76" s="168">
        <v>-5.0000000000000001E-3</v>
      </c>
      <c r="EC76" s="168">
        <v>-0.01</v>
      </c>
      <c r="ED76" s="168">
        <v>4.0000000000000001E-3</v>
      </c>
      <c r="EE76" s="168">
        <v>8.9999999999999993E-3</v>
      </c>
      <c r="EF76" s="168">
        <v>-8.2000000000000003E-2</v>
      </c>
      <c r="EG76" s="168">
        <v>1.2999999999999999E-2</v>
      </c>
      <c r="EH76" s="168">
        <v>1.2999999999999999E-2</v>
      </c>
      <c r="EI76" s="168">
        <v>-1.2999999999999999E-2</v>
      </c>
      <c r="EJ76" s="168">
        <v>-0.01</v>
      </c>
      <c r="EK76" s="168">
        <v>-1.2999999999999999E-2</v>
      </c>
      <c r="EL76" s="168">
        <v>-3.5000000000000003E-2</v>
      </c>
      <c r="EM76" s="168">
        <v>-4.0000000000000001E-3</v>
      </c>
      <c r="EN76" s="168">
        <v>-3.2000000000000001E-2</v>
      </c>
      <c r="EO76" s="168">
        <v>-1.2999999999999999E-2</v>
      </c>
      <c r="EP76" s="168">
        <v>3.3000000000000002E-2</v>
      </c>
      <c r="EQ76" s="168">
        <v>-1.6E-2</v>
      </c>
      <c r="ER76" s="168">
        <v>-5.0000000000000001E-3</v>
      </c>
      <c r="ES76" s="168">
        <v>-0.03</v>
      </c>
      <c r="ET76" s="236">
        <v>7.3853711790393017E-2</v>
      </c>
      <c r="EU76" s="168">
        <v>-3.8283062645017019E-4</v>
      </c>
      <c r="EV76" s="168">
        <v>6.4999999999999947E-2</v>
      </c>
      <c r="EW76" s="168">
        <v>3.499999999999992E-2</v>
      </c>
      <c r="EX76" s="168">
        <v>-6.0000000000000053E-3</v>
      </c>
      <c r="EY76" s="168">
        <v>4.0000000000000036E-2</v>
      </c>
      <c r="EZ76" s="168">
        <v>4.0000000000000036E-2</v>
      </c>
      <c r="FA76" s="168">
        <v>-8.9999999999999969E-2</v>
      </c>
      <c r="FB76" s="168">
        <v>0</v>
      </c>
      <c r="FC76" s="168">
        <v>2.0000000000000018E-2</v>
      </c>
      <c r="FD76" s="168">
        <v>-4.0000000000000036E-2</v>
      </c>
      <c r="FE76" s="168">
        <v>0</v>
      </c>
      <c r="FF76" s="168">
        <v>0</v>
      </c>
      <c r="FG76" s="168">
        <v>0</v>
      </c>
      <c r="FH76" s="168">
        <v>0</v>
      </c>
      <c r="FI76" s="279">
        <v>6.0000000000000053E-2</v>
      </c>
      <c r="FJ76" s="279">
        <v>1.0000000000000009E-2</v>
      </c>
      <c r="FK76" s="279">
        <v>8.4999999999999964E-2</v>
      </c>
      <c r="FL76" s="279">
        <v>3.0000000000000027E-2</v>
      </c>
      <c r="FM76" s="279">
        <v>0</v>
      </c>
      <c r="FN76" s="279">
        <v>2.4999999999999911E-2</v>
      </c>
      <c r="FO76" s="237"/>
      <c r="FP76" s="166"/>
      <c r="FQ76" s="166"/>
      <c r="FR76" s="178"/>
      <c r="FS76" s="178">
        <v>-0.159</v>
      </c>
      <c r="FT76" s="178">
        <v>-9.1999999999999998E-2</v>
      </c>
      <c r="FU76" s="178">
        <v>-0.1295</v>
      </c>
      <c r="FV76" s="178"/>
      <c r="FW76" s="178"/>
      <c r="FX76" s="178"/>
      <c r="FY76" s="178"/>
      <c r="FZ76" s="166"/>
      <c r="GA76" s="166"/>
      <c r="GB76" s="178"/>
      <c r="GC76" s="166"/>
      <c r="GD76" s="166">
        <v>-2.5999999999999999E-2</v>
      </c>
      <c r="GE76" s="166"/>
      <c r="GF76" s="166"/>
      <c r="GG76" s="166"/>
      <c r="GH76" s="166"/>
      <c r="GI76" s="166"/>
      <c r="GJ76" s="430"/>
      <c r="GK76" s="192"/>
      <c r="GL76" s="192"/>
      <c r="GM76" s="192"/>
      <c r="GN76" s="192"/>
      <c r="GO76" s="192"/>
      <c r="GP76" s="192"/>
      <c r="GQ76" s="192"/>
      <c r="GR76" s="192"/>
      <c r="GS76" s="192"/>
      <c r="GT76" s="192"/>
      <c r="GU76" s="192"/>
      <c r="GV76" s="192"/>
      <c r="GW76" s="192"/>
      <c r="GX76" s="192"/>
      <c r="GY76" s="192"/>
      <c r="GZ76" s="192"/>
      <c r="HA76" s="192"/>
      <c r="HB76" s="192"/>
      <c r="HC76" s="192"/>
      <c r="HD76" s="706"/>
    </row>
    <row r="77" spans="1:212">
      <c r="A77" s="38">
        <v>43647</v>
      </c>
      <c r="B77" s="273"/>
      <c r="C77" s="155"/>
      <c r="D77" s="155"/>
      <c r="E77" s="155"/>
      <c r="F77" s="155"/>
      <c r="G77" s="155"/>
      <c r="H77" s="155"/>
      <c r="I77" s="155"/>
      <c r="J77" s="155"/>
      <c r="K77" s="155"/>
      <c r="L77" s="155"/>
      <c r="M77" s="155"/>
      <c r="N77" s="155"/>
      <c r="O77" s="155"/>
      <c r="P77" s="155"/>
      <c r="Q77" s="155"/>
      <c r="R77" s="155"/>
      <c r="S77" s="155"/>
      <c r="T77" s="155"/>
      <c r="U77" s="155"/>
      <c r="V77" s="155"/>
      <c r="W77" s="155"/>
      <c r="X77" s="738">
        <f>(1+X95)*(1+X96)-1</f>
        <v>-1.707132096629782E-2</v>
      </c>
      <c r="Y77" s="739">
        <f t="shared" ref="Y77:AR77" si="11">(1+Y95)*(1+Y96)-1</f>
        <v>8.2042622785880592E-3</v>
      </c>
      <c r="Z77" s="739">
        <f t="shared" si="11"/>
        <v>-1.9227625681214278E-2</v>
      </c>
      <c r="AA77" s="739">
        <f t="shared" si="11"/>
        <v>9.0454105494390813E-3</v>
      </c>
      <c r="AB77" s="739">
        <f t="shared" si="11"/>
        <v>2.0103198161149916E-3</v>
      </c>
      <c r="AC77" s="739">
        <f t="shared" si="11"/>
        <v>1.9021450846223864E-3</v>
      </c>
      <c r="AD77" s="739">
        <f t="shared" si="11"/>
        <v>1.6235486691802414E-3</v>
      </c>
      <c r="AE77" s="740">
        <f t="shared" si="11"/>
        <v>3.5677642128173481E-4</v>
      </c>
      <c r="AF77" s="740">
        <f t="shared" si="11"/>
        <v>1.4246393150758152E-2</v>
      </c>
      <c r="AG77" s="740">
        <f t="shared" si="11"/>
        <v>4.277983780571093E-3</v>
      </c>
      <c r="AH77" s="740">
        <f t="shared" si="11"/>
        <v>2.8451971800214082E-4</v>
      </c>
      <c r="AI77" s="740">
        <f t="shared" si="11"/>
        <v>4.55358174941356E-3</v>
      </c>
      <c r="AJ77" s="741">
        <f t="shared" si="11"/>
        <v>-5.1812189686055721E-3</v>
      </c>
      <c r="AK77" s="741">
        <f t="shared" si="11"/>
        <v>-2.5135156093594291E-2</v>
      </c>
      <c r="AL77" s="741">
        <f t="shared" si="11"/>
        <v>-1.0544086877331327E-2</v>
      </c>
      <c r="AM77" s="741">
        <f t="shared" si="11"/>
        <v>-1.1521338688400107E-2</v>
      </c>
      <c r="AN77" s="741">
        <f t="shared" si="11"/>
        <v>-4.6455183300670111E-2</v>
      </c>
      <c r="AO77" s="741">
        <f t="shared" si="11"/>
        <v>-6.1576299646380894E-3</v>
      </c>
      <c r="AP77" s="741">
        <f t="shared" si="11"/>
        <v>9.2995231716508364E-4</v>
      </c>
      <c r="AQ77" s="741">
        <f t="shared" si="11"/>
        <v>9.5547620304738956E-3</v>
      </c>
      <c r="AR77" s="741">
        <f t="shared" si="11"/>
        <v>-6.5033772518120481E-3</v>
      </c>
      <c r="AS77" s="236">
        <v>-8.7426303640591563E-2</v>
      </c>
      <c r="AT77" s="168">
        <v>-7.0518046977184889E-2</v>
      </c>
      <c r="AU77" s="168">
        <v>1.5132859915965025E-3</v>
      </c>
      <c r="AV77" s="168">
        <v>-4.3411800630508757E-2</v>
      </c>
      <c r="AW77" s="168">
        <v>-0.13357351889136893</v>
      </c>
      <c r="AX77" s="168">
        <v>-7.8869088082603844E-2</v>
      </c>
      <c r="AY77" s="168">
        <v>-0.15842033470599448</v>
      </c>
      <c r="AZ77" s="168">
        <v>-9.8335365401646446E-2</v>
      </c>
      <c r="BA77" s="168">
        <v>8.2960999513295164E-2</v>
      </c>
      <c r="BB77" s="168">
        <v>-5.7910917677192475E-2</v>
      </c>
      <c r="BC77" s="168">
        <v>-5.9307449012772961E-2</v>
      </c>
      <c r="BD77" s="168">
        <v>-1.3008564236104969E-2</v>
      </c>
      <c r="BE77" s="168">
        <v>-8.5856687508779728E-2</v>
      </c>
      <c r="BF77" s="168">
        <v>-0.19366977744624136</v>
      </c>
      <c r="BG77" s="168">
        <v>-0.18933370206878453</v>
      </c>
      <c r="BH77" s="168">
        <v>-6.7515396714830755E-2</v>
      </c>
      <c r="BI77" s="168">
        <v>-4.6455183300670111E-2</v>
      </c>
      <c r="BJ77" s="168">
        <v>-6.1576299646380894E-3</v>
      </c>
      <c r="BK77" s="168">
        <v>9.2995231716508364E-4</v>
      </c>
      <c r="BL77" s="168">
        <v>9.5547620304738956E-3</v>
      </c>
      <c r="BM77" s="168">
        <v>-6.5033772518120481E-3</v>
      </c>
      <c r="BN77" s="236">
        <v>-3.2271352332797321E-2</v>
      </c>
      <c r="BO77" s="168">
        <v>-0.13949927588385114</v>
      </c>
      <c r="BP77" s="168">
        <v>-8.7093029820678902E-2</v>
      </c>
      <c r="BQ77" s="168">
        <v>-7.7715799173786015E-2</v>
      </c>
      <c r="BR77" s="168">
        <v>-1.6069832990132205E-2</v>
      </c>
      <c r="BS77" s="168">
        <v>-0.12624890355212315</v>
      </c>
      <c r="BT77" s="168">
        <v>-9.1490471691985098E-3</v>
      </c>
      <c r="BU77" s="168">
        <v>7.2669357771769194E-2</v>
      </c>
      <c r="BV77" s="168">
        <v>-5.6771633602786142E-2</v>
      </c>
      <c r="BW77" s="168">
        <v>-4.8154168903000505E-2</v>
      </c>
      <c r="BX77" s="168">
        <v>-0.1688179585312134</v>
      </c>
      <c r="BY77" s="168">
        <v>-7.8912563268534353E-2</v>
      </c>
      <c r="BZ77" s="241">
        <v>-9.1352353722751634E-2</v>
      </c>
      <c r="CA77" s="241">
        <v>-0.1985491897617645</v>
      </c>
      <c r="CB77" s="241">
        <v>-0.20581502222227144</v>
      </c>
      <c r="CC77" s="379">
        <v>-9.078851565459789E-2</v>
      </c>
      <c r="CD77" s="379">
        <v>-0.12802224806473317</v>
      </c>
      <c r="CE77" s="379">
        <v>-0.17616611055027331</v>
      </c>
      <c r="CF77" s="379">
        <v>-1.8519895022901411E-2</v>
      </c>
      <c r="CG77" s="379">
        <v>-1.5688806509896347E-2</v>
      </c>
      <c r="CH77" s="383">
        <v>-0.10920695146422599</v>
      </c>
      <c r="CI77" s="241">
        <v>5.1254214059557324E-3</v>
      </c>
      <c r="CJ77" s="241">
        <v>-2.8901544835369108E-4</v>
      </c>
      <c r="CK77" s="241">
        <v>-2.2642260083820087E-2</v>
      </c>
      <c r="CL77" s="241">
        <v>3.987514716777607E-3</v>
      </c>
      <c r="CM77" s="241">
        <v>-5.4364565773201701E-4</v>
      </c>
      <c r="CN77" s="241">
        <v>9.7900907630445677E-2</v>
      </c>
      <c r="CO77" s="241">
        <v>-2.4592367659089343E-2</v>
      </c>
      <c r="CP77" s="241">
        <v>1.3942210487611906E-2</v>
      </c>
      <c r="CQ77" s="241">
        <v>-3.3035873674750471E-3</v>
      </c>
      <c r="CR77" s="241">
        <v>1.1743433162905159E-3</v>
      </c>
      <c r="CS77" s="241">
        <v>-7.6321584126737285E-5</v>
      </c>
      <c r="CT77" s="241">
        <v>-3.9694194889516865E-4</v>
      </c>
      <c r="CU77" s="241">
        <v>-5.1812189686055721E-3</v>
      </c>
      <c r="CV77" s="241">
        <v>-2.5135156093594291E-2</v>
      </c>
      <c r="CW77" s="241">
        <v>-1.0544086877331327E-2</v>
      </c>
      <c r="CX77" s="379">
        <v>-1.1546925610940839E-2</v>
      </c>
      <c r="CY77" s="379">
        <v>-4.6455183300670111E-2</v>
      </c>
      <c r="CZ77" s="379">
        <v>-6.1576299646380894E-3</v>
      </c>
      <c r="DA77" s="379">
        <v>9.2995231716508364E-4</v>
      </c>
      <c r="DB77" s="379">
        <v>9.5547620304738956E-3</v>
      </c>
      <c r="DC77" s="383">
        <v>-6.5033772518120481E-3</v>
      </c>
      <c r="DD77" s="241">
        <v>3.5502512915869811E-2</v>
      </c>
      <c r="DE77" s="241">
        <v>2.4300627385297813E-2</v>
      </c>
      <c r="DF77" s="241">
        <v>2.2665100309771757E-2</v>
      </c>
      <c r="DG77" s="241">
        <v>5.2174743251246936E-2</v>
      </c>
      <c r="DH77" s="241">
        <v>2.1707530288294308E-2</v>
      </c>
      <c r="DI77" s="241">
        <v>-3.2484709416399915E-2</v>
      </c>
      <c r="DJ77" s="241">
        <v>7.0215086394195048E-2</v>
      </c>
      <c r="DK77" s="241">
        <v>0.13369824761348403</v>
      </c>
      <c r="DL77" s="241">
        <v>-2.6038195766260319E-3</v>
      </c>
      <c r="DM77" s="241">
        <v>4.3078212265314053E-2</v>
      </c>
      <c r="DN77" s="241">
        <v>8.4987243147826019E-2</v>
      </c>
      <c r="DO77" s="241">
        <v>8.9294723547506116E-3</v>
      </c>
      <c r="DP77" s="241">
        <v>-9.3494309263583819E-2</v>
      </c>
      <c r="DQ77" s="241">
        <v>-1.0663873218457853E-2</v>
      </c>
      <c r="DR77" s="241">
        <v>-0.13286998394863925</v>
      </c>
      <c r="DS77" s="241">
        <v>-6.5567693442118991E-2</v>
      </c>
      <c r="DT77" s="241">
        <v>-2.9001962513618196E-2</v>
      </c>
      <c r="DU77" s="241">
        <v>-7.9260651657036219E-2</v>
      </c>
      <c r="DV77" s="241">
        <v>4.2966841290954294E-2</v>
      </c>
      <c r="DW77" s="241">
        <v>4.3054614070341501E-2</v>
      </c>
      <c r="DX77" s="241">
        <v>-0.11764922384046228</v>
      </c>
      <c r="DY77" s="236">
        <v>1E-3</v>
      </c>
      <c r="DZ77" s="168">
        <v>6.0000000000000001E-3</v>
      </c>
      <c r="EA77" s="168">
        <v>0.01</v>
      </c>
      <c r="EB77" s="168">
        <v>0</v>
      </c>
      <c r="EC77" s="168">
        <v>1.2999999999999999E-2</v>
      </c>
      <c r="ED77" s="168">
        <v>1.7000000000000001E-2</v>
      </c>
      <c r="EE77" s="168">
        <v>-1.4E-2</v>
      </c>
      <c r="EF77" s="168">
        <v>-5.6000000000000001E-2</v>
      </c>
      <c r="EG77" s="168">
        <v>3.0000000000000001E-3</v>
      </c>
      <c r="EH77" s="168">
        <v>1.2E-2</v>
      </c>
      <c r="EI77" s="168">
        <v>-1.2E-2</v>
      </c>
      <c r="EJ77" s="168">
        <v>8.0000000000000002E-3</v>
      </c>
      <c r="EK77" s="168">
        <v>-1.2999999999999999E-2</v>
      </c>
      <c r="EL77" s="168">
        <v>-3.5000000000000003E-2</v>
      </c>
      <c r="EM77" s="168">
        <v>-4.0000000000000001E-3</v>
      </c>
      <c r="EN77" s="168">
        <v>-3.2000000000000001E-2</v>
      </c>
      <c r="EO77" s="168">
        <v>-1.2999999999999999E-2</v>
      </c>
      <c r="EP77" s="168">
        <v>3.3000000000000002E-2</v>
      </c>
      <c r="EQ77" s="168">
        <v>-1.6E-2</v>
      </c>
      <c r="ER77" s="168">
        <v>-5.0000000000000001E-3</v>
      </c>
      <c r="ES77" s="168">
        <v>-0.03</v>
      </c>
      <c r="ET77" s="236">
        <v>3.465600000000002E-2</v>
      </c>
      <c r="EU77" s="168">
        <v>-2.500000000016378E-5</v>
      </c>
      <c r="EV77" s="168">
        <v>6.4999999999999947E-2</v>
      </c>
      <c r="EW77" s="168">
        <v>3.499999999999992E-2</v>
      </c>
      <c r="EX77" s="168">
        <v>-6.0000000000000053E-3</v>
      </c>
      <c r="EY77" s="168">
        <v>4.0000000000000036E-2</v>
      </c>
      <c r="EZ77" s="168">
        <v>4.0000000000000036E-2</v>
      </c>
      <c r="FA77" s="168">
        <v>5.0000000000000044E-2</v>
      </c>
      <c r="FB77" s="168">
        <v>-2.0000000000000018E-3</v>
      </c>
      <c r="FC77" s="168">
        <v>2.0000000000000018E-2</v>
      </c>
      <c r="FD77" s="168">
        <v>-4.0000000000000036E-2</v>
      </c>
      <c r="FE77" s="168">
        <v>0</v>
      </c>
      <c r="FF77" s="168">
        <v>0</v>
      </c>
      <c r="FG77" s="168">
        <v>0</v>
      </c>
      <c r="FH77" s="168">
        <v>0</v>
      </c>
      <c r="FI77" s="279">
        <v>6.0000000000000053E-2</v>
      </c>
      <c r="FJ77" s="279">
        <v>1.0000000000000009E-2</v>
      </c>
      <c r="FK77" s="279">
        <v>8.4999999999999964E-2</v>
      </c>
      <c r="FL77" s="279">
        <v>3.0000000000000027E-2</v>
      </c>
      <c r="FM77" s="279">
        <v>0</v>
      </c>
      <c r="FN77" s="279">
        <v>2.4999999999999911E-2</v>
      </c>
      <c r="FO77" s="237"/>
      <c r="FP77" s="166"/>
      <c r="FQ77" s="166"/>
      <c r="FR77" s="178"/>
      <c r="FS77" s="178"/>
      <c r="FT77" s="178"/>
      <c r="FU77" s="178"/>
      <c r="FV77" s="172">
        <v>-0.124</v>
      </c>
      <c r="FW77" s="178"/>
      <c r="FX77" s="172">
        <v>3.5000000000000003E-2</v>
      </c>
      <c r="FY77" s="178"/>
      <c r="FZ77" s="166"/>
      <c r="GA77" s="166"/>
      <c r="GB77" s="178"/>
      <c r="GC77" s="166"/>
      <c r="GD77" s="166"/>
      <c r="GE77" s="166"/>
      <c r="GF77" s="166"/>
      <c r="GG77" s="166"/>
      <c r="GH77" s="166"/>
      <c r="GI77" s="166"/>
      <c r="GJ77" s="430"/>
      <c r="GK77" s="192"/>
      <c r="GL77" s="192"/>
      <c r="GM77" s="192"/>
      <c r="GN77" s="192"/>
      <c r="GO77" s="192"/>
      <c r="GP77" s="192"/>
      <c r="GQ77" s="192"/>
      <c r="GR77" s="192"/>
      <c r="GS77" s="192">
        <v>0</v>
      </c>
      <c r="GT77" s="192"/>
      <c r="GU77" s="192"/>
      <c r="GV77" s="192"/>
      <c r="GW77" s="192"/>
      <c r="GX77" s="192"/>
      <c r="GY77" s="192"/>
      <c r="GZ77" s="192"/>
      <c r="HA77" s="192"/>
      <c r="HB77" s="192"/>
      <c r="HC77" s="192"/>
      <c r="HD77" s="706"/>
    </row>
    <row r="78" spans="1:212">
      <c r="A78" s="38">
        <v>43678</v>
      </c>
      <c r="B78" s="273"/>
      <c r="C78" s="155"/>
      <c r="D78" s="155"/>
      <c r="E78" s="155"/>
      <c r="F78" s="155"/>
      <c r="G78" s="155"/>
      <c r="H78" s="155"/>
      <c r="I78" s="155"/>
      <c r="J78" s="155"/>
      <c r="K78" s="155"/>
      <c r="L78" s="155"/>
      <c r="M78" s="155"/>
      <c r="N78" s="155"/>
      <c r="O78" s="155"/>
      <c r="P78" s="155"/>
      <c r="Q78" s="155"/>
      <c r="R78" s="155"/>
      <c r="S78" s="155"/>
      <c r="T78" s="155"/>
      <c r="U78" s="155"/>
      <c r="V78" s="155"/>
      <c r="W78" s="155"/>
      <c r="X78" s="235"/>
      <c r="Y78" s="165"/>
      <c r="Z78" s="165"/>
      <c r="AA78" s="165"/>
      <c r="AB78" s="165"/>
      <c r="AC78" s="165"/>
      <c r="AD78" s="165"/>
      <c r="AE78" s="170"/>
      <c r="AF78" s="170"/>
      <c r="AG78" s="170"/>
      <c r="AH78" s="170"/>
      <c r="AI78" s="170"/>
      <c r="AJ78" s="241">
        <v>5.7681527228123031E-2</v>
      </c>
      <c r="AK78" s="241"/>
      <c r="AL78" s="241"/>
      <c r="AM78" s="241"/>
      <c r="AN78" s="241"/>
      <c r="AO78" s="241"/>
      <c r="AP78" s="241"/>
      <c r="AQ78" s="241"/>
      <c r="AR78" s="241"/>
      <c r="AS78" s="236"/>
      <c r="AT78" s="168"/>
      <c r="AU78" s="168"/>
      <c r="AV78" s="168"/>
      <c r="AW78" s="168"/>
      <c r="AX78" s="168"/>
      <c r="AY78" s="168"/>
      <c r="AZ78" s="168"/>
      <c r="BA78" s="168"/>
      <c r="BB78" s="168"/>
      <c r="BC78" s="168"/>
      <c r="BD78" s="168"/>
      <c r="BE78" s="168">
        <v>-2.8091836124496505E-2</v>
      </c>
      <c r="BF78" s="168"/>
      <c r="BG78" s="168"/>
      <c r="BH78" s="168"/>
      <c r="BI78" s="168"/>
      <c r="BJ78" s="168"/>
      <c r="BK78" s="168"/>
      <c r="BL78" s="168"/>
      <c r="BM78" s="168"/>
      <c r="BN78" s="236"/>
      <c r="BO78" s="168"/>
      <c r="BP78" s="168"/>
      <c r="BQ78" s="168"/>
      <c r="BR78" s="168"/>
      <c r="BS78" s="168"/>
      <c r="BT78" s="168"/>
      <c r="BU78" s="168"/>
      <c r="BV78" s="168"/>
      <c r="BW78" s="168"/>
      <c r="BX78" s="168"/>
      <c r="BY78" s="168"/>
      <c r="BZ78" s="241">
        <v>-3.7182263107465974E-2</v>
      </c>
      <c r="CA78" s="241"/>
      <c r="CB78" s="241"/>
      <c r="CC78" s="379"/>
      <c r="CD78" s="379"/>
      <c r="CE78" s="379"/>
      <c r="CF78" s="379"/>
      <c r="CG78" s="379"/>
      <c r="CH78" s="383"/>
      <c r="CI78" s="1261"/>
      <c r="CJ78" s="1261"/>
      <c r="CK78" s="1261"/>
      <c r="CL78" s="1261"/>
      <c r="CM78" s="1261"/>
      <c r="CN78" s="1261"/>
      <c r="CO78" s="1261"/>
      <c r="CP78" s="1261"/>
      <c r="CQ78" s="1261"/>
      <c r="CR78" s="1261"/>
      <c r="CS78" s="1261"/>
      <c r="CT78" s="1261"/>
      <c r="CU78" s="1261"/>
      <c r="CV78" s="1261"/>
      <c r="CW78" s="1261"/>
      <c r="CX78" s="1262"/>
      <c r="CY78" s="1262"/>
      <c r="CZ78" s="1262"/>
      <c r="DA78" s="1262"/>
      <c r="DB78" s="1262"/>
      <c r="DC78" s="1263"/>
      <c r="DD78" s="1261"/>
      <c r="DE78" s="1261"/>
      <c r="DF78" s="1261"/>
      <c r="DG78" s="1261"/>
      <c r="DH78" s="1261"/>
      <c r="DI78" s="1261"/>
      <c r="DJ78" s="1261"/>
      <c r="DK78" s="1261"/>
      <c r="DL78" s="1261"/>
      <c r="DM78" s="1261"/>
      <c r="DN78" s="1261"/>
      <c r="DO78" s="1261"/>
      <c r="DP78" s="1261"/>
      <c r="DQ78" s="1261"/>
      <c r="DR78" s="1261"/>
      <c r="DS78" s="1261"/>
      <c r="DT78" s="1261"/>
      <c r="DU78" s="1261"/>
      <c r="DV78" s="1261"/>
      <c r="DW78" s="1261"/>
      <c r="DX78" s="1261"/>
      <c r="DY78" s="236"/>
      <c r="DZ78" s="168"/>
      <c r="EA78" s="168"/>
      <c r="EB78" s="168"/>
      <c r="EC78" s="168"/>
      <c r="ED78" s="168"/>
      <c r="EE78" s="168"/>
      <c r="EF78" s="168"/>
      <c r="EG78" s="168"/>
      <c r="EH78" s="168"/>
      <c r="EI78" s="168"/>
      <c r="EJ78" s="168"/>
      <c r="EK78" s="168">
        <v>-1.2999999999999999E-2</v>
      </c>
      <c r="EL78" s="168"/>
      <c r="EM78" s="168"/>
      <c r="EN78" s="168"/>
      <c r="EO78" s="168"/>
      <c r="EP78" s="168"/>
      <c r="EQ78" s="168"/>
      <c r="ER78" s="168"/>
      <c r="ES78" s="168"/>
      <c r="ET78" s="236"/>
      <c r="EU78" s="168"/>
      <c r="EV78" s="168"/>
      <c r="EW78" s="168"/>
      <c r="EX78" s="168"/>
      <c r="EY78" s="168"/>
      <c r="EZ78" s="168"/>
      <c r="FA78" s="168"/>
      <c r="FB78" s="168"/>
      <c r="FC78" s="168"/>
      <c r="FD78" s="168"/>
      <c r="FE78" s="168"/>
      <c r="FF78" s="168">
        <v>0</v>
      </c>
      <c r="FG78" s="168"/>
      <c r="FH78" s="168"/>
      <c r="FI78" s="279"/>
      <c r="FJ78" s="279"/>
      <c r="FK78" s="279"/>
      <c r="FL78" s="279"/>
      <c r="FM78" s="279"/>
      <c r="FN78" s="279"/>
      <c r="FO78" s="237"/>
      <c r="FP78" s="166"/>
      <c r="FQ78" s="166"/>
      <c r="FR78" s="178"/>
      <c r="FS78" s="178"/>
      <c r="FT78" s="178"/>
      <c r="FU78" s="178"/>
      <c r="FV78" s="178"/>
      <c r="FW78" s="178"/>
      <c r="FX78" s="178"/>
      <c r="FY78" s="178"/>
      <c r="FZ78" s="166"/>
      <c r="GA78" s="166">
        <v>6.4000000000000001E-2</v>
      </c>
      <c r="GB78" s="178"/>
      <c r="GC78" s="166"/>
      <c r="GD78" s="166"/>
      <c r="GE78" s="166"/>
      <c r="GF78" s="166"/>
      <c r="GG78" s="166"/>
      <c r="GH78" s="166"/>
      <c r="GI78" s="166"/>
      <c r="GJ78" s="430"/>
      <c r="GK78" s="192"/>
      <c r="GL78" s="192"/>
      <c r="GM78" s="192"/>
      <c r="GN78" s="192"/>
      <c r="GO78" s="192"/>
      <c r="GP78" s="192"/>
      <c r="GQ78" s="192"/>
      <c r="GR78" s="192"/>
      <c r="GS78" s="192"/>
      <c r="GT78" s="192"/>
      <c r="GU78" s="192"/>
      <c r="GV78" s="192"/>
      <c r="GW78" s="192"/>
      <c r="GX78" s="192"/>
      <c r="GY78" s="192"/>
      <c r="GZ78" s="192"/>
      <c r="HA78" s="192"/>
      <c r="HB78" s="192"/>
      <c r="HC78" s="192"/>
      <c r="HD78" s="706"/>
    </row>
    <row r="79" spans="1:212">
      <c r="A79" s="38">
        <v>43709</v>
      </c>
      <c r="B79" s="273"/>
      <c r="C79" s="155"/>
      <c r="D79" s="155"/>
      <c r="E79" s="155"/>
      <c r="F79" s="155"/>
      <c r="G79" s="155"/>
      <c r="H79" s="155"/>
      <c r="I79" s="155"/>
      <c r="J79" s="155"/>
      <c r="K79" s="155"/>
      <c r="L79" s="155"/>
      <c r="M79" s="155"/>
      <c r="N79" s="155"/>
      <c r="O79" s="155"/>
      <c r="P79" s="155"/>
      <c r="Q79" s="155"/>
      <c r="R79" s="155"/>
      <c r="S79" s="155"/>
      <c r="T79" s="155"/>
      <c r="U79" s="155"/>
      <c r="V79" s="155"/>
      <c r="W79" s="155"/>
      <c r="X79" s="235"/>
      <c r="Y79" s="165"/>
      <c r="Z79" s="165"/>
      <c r="AA79" s="165">
        <v>1.6919486832273067E-2</v>
      </c>
      <c r="AB79" s="165"/>
      <c r="AC79" s="165"/>
      <c r="AD79" s="165"/>
      <c r="AE79" s="170"/>
      <c r="AF79" s="170"/>
      <c r="AG79" s="272">
        <f>-AG77</f>
        <v>-4.277983780571093E-3</v>
      </c>
      <c r="AH79" s="170"/>
      <c r="AI79" s="170"/>
      <c r="AJ79" s="241"/>
      <c r="AK79" s="241"/>
      <c r="AL79" s="241"/>
      <c r="AM79" s="241"/>
      <c r="AN79" s="241"/>
      <c r="AO79" s="241"/>
      <c r="AP79" s="241"/>
      <c r="AQ79" s="241"/>
      <c r="AR79" s="241"/>
      <c r="AS79" s="236"/>
      <c r="AT79" s="168"/>
      <c r="AU79" s="168"/>
      <c r="AV79" s="168">
        <v>-1.5812372497300275E-2</v>
      </c>
      <c r="AW79" s="168"/>
      <c r="AX79" s="168"/>
      <c r="AY79" s="168"/>
      <c r="AZ79" s="168"/>
      <c r="BA79" s="168"/>
      <c r="BB79" s="411">
        <v>-5.9014441376111892E-2</v>
      </c>
      <c r="BC79" s="168"/>
      <c r="BD79" s="168"/>
      <c r="BE79" s="168"/>
      <c r="BF79" s="168"/>
      <c r="BG79" s="168"/>
      <c r="BH79" s="168"/>
      <c r="BI79" s="168"/>
      <c r="BJ79" s="168"/>
      <c r="BK79" s="168"/>
      <c r="BL79" s="168"/>
      <c r="BM79" s="168"/>
      <c r="BN79" s="236"/>
      <c r="BO79" s="168"/>
      <c r="BP79" s="168"/>
      <c r="BQ79" s="168">
        <v>-7.7715799173786015E-2</v>
      </c>
      <c r="BR79" s="168"/>
      <c r="BS79" s="168"/>
      <c r="BT79" s="168"/>
      <c r="BU79" s="168"/>
      <c r="BV79" s="168"/>
      <c r="BW79" s="168">
        <v>-5.5853074552526305E-2</v>
      </c>
      <c r="BX79" s="168"/>
      <c r="BY79" s="168"/>
      <c r="BZ79" s="241"/>
      <c r="CA79" s="241"/>
      <c r="CB79" s="241"/>
      <c r="CC79" s="379"/>
      <c r="CD79" s="379"/>
      <c r="CE79" s="379"/>
      <c r="CF79" s="379"/>
      <c r="CG79" s="379"/>
      <c r="CH79" s="383"/>
      <c r="CI79" s="1261"/>
      <c r="CJ79" s="1261"/>
      <c r="CK79" s="1261"/>
      <c r="CL79" s="1261"/>
      <c r="CM79" s="1261"/>
      <c r="CN79" s="1261"/>
      <c r="CO79" s="1261"/>
      <c r="CP79" s="1261"/>
      <c r="CQ79" s="1261"/>
      <c r="CR79" s="1261"/>
      <c r="CS79" s="1261"/>
      <c r="CT79" s="1261"/>
      <c r="CU79" s="1261"/>
      <c r="CV79" s="1261"/>
      <c r="CW79" s="1261"/>
      <c r="CX79" s="1262"/>
      <c r="CY79" s="1262"/>
      <c r="CZ79" s="1262"/>
      <c r="DA79" s="1262"/>
      <c r="DB79" s="1262"/>
      <c r="DC79" s="1263"/>
      <c r="DD79" s="1261"/>
      <c r="DE79" s="1261"/>
      <c r="DF79" s="1261"/>
      <c r="DG79" s="1261"/>
      <c r="DH79" s="1261"/>
      <c r="DI79" s="1261"/>
      <c r="DJ79" s="1261"/>
      <c r="DK79" s="1261"/>
      <c r="DL79" s="1261"/>
      <c r="DM79" s="1261"/>
      <c r="DN79" s="1261"/>
      <c r="DO79" s="1261"/>
      <c r="DP79" s="1261"/>
      <c r="DQ79" s="1261"/>
      <c r="DR79" s="1261"/>
      <c r="DS79" s="1261"/>
      <c r="DT79" s="1261"/>
      <c r="DU79" s="1261"/>
      <c r="DV79" s="1261"/>
      <c r="DW79" s="1261"/>
      <c r="DX79" s="1261"/>
      <c r="DY79" s="236"/>
      <c r="DZ79" s="168"/>
      <c r="EA79" s="168"/>
      <c r="EB79" s="168">
        <v>-5.0000000000000001E-3</v>
      </c>
      <c r="EC79" s="168"/>
      <c r="ED79" s="168"/>
      <c r="EE79" s="168"/>
      <c r="EF79" s="168"/>
      <c r="EG79" s="168"/>
      <c r="EH79" s="168">
        <v>-2.4E-2</v>
      </c>
      <c r="EI79" s="168"/>
      <c r="EJ79" s="168"/>
      <c r="EK79" s="168"/>
      <c r="EL79" s="168"/>
      <c r="EM79" s="168"/>
      <c r="EN79" s="168"/>
      <c r="EO79" s="168"/>
      <c r="EP79" s="168"/>
      <c r="EQ79" s="168"/>
      <c r="ER79" s="168"/>
      <c r="ES79" s="168"/>
      <c r="ET79" s="236"/>
      <c r="EU79" s="168"/>
      <c r="EV79" s="168"/>
      <c r="EW79" s="168">
        <v>3.499999999999992E-2</v>
      </c>
      <c r="EX79" s="168"/>
      <c r="EY79" s="168"/>
      <c r="EZ79" s="168"/>
      <c r="FA79" s="168"/>
      <c r="FB79" s="168"/>
      <c r="FC79" s="168">
        <v>0</v>
      </c>
      <c r="FD79" s="168"/>
      <c r="FE79" s="168"/>
      <c r="FF79" s="168"/>
      <c r="FG79" s="168"/>
      <c r="FH79" s="168"/>
      <c r="FI79" s="279"/>
      <c r="FJ79" s="279"/>
      <c r="FK79" s="279"/>
      <c r="FL79" s="279"/>
      <c r="FM79" s="279"/>
      <c r="FN79" s="279"/>
      <c r="FO79" s="237"/>
      <c r="FP79" s="166"/>
      <c r="FQ79" s="166"/>
      <c r="FR79" s="178">
        <v>3.3000000000000002E-2</v>
      </c>
      <c r="FS79" s="178"/>
      <c r="FT79" s="178"/>
      <c r="FU79" s="178"/>
      <c r="FV79" s="178"/>
      <c r="FW79" s="178"/>
      <c r="FX79" s="178"/>
      <c r="FY79" s="178"/>
      <c r="FZ79" s="166"/>
      <c r="GA79" s="166"/>
      <c r="GB79" s="178"/>
      <c r="GC79" s="166"/>
      <c r="GD79" s="166"/>
      <c r="GE79" s="166"/>
      <c r="GF79" s="166"/>
      <c r="GG79" s="166"/>
      <c r="GH79" s="166"/>
      <c r="GI79" s="166"/>
      <c r="GJ79" s="430"/>
      <c r="GK79" s="192"/>
      <c r="GL79" s="192"/>
      <c r="GM79" s="192"/>
      <c r="GN79" s="192"/>
      <c r="GO79" s="192"/>
      <c r="GP79" s="192"/>
      <c r="GQ79" s="192"/>
      <c r="GR79" s="192"/>
      <c r="GS79" s="705">
        <v>3.5000000000000003E-2</v>
      </c>
      <c r="GT79" s="192"/>
      <c r="GU79" s="192"/>
      <c r="GV79" s="192"/>
      <c r="GW79" s="192"/>
      <c r="GX79" s="192"/>
      <c r="GY79" s="192"/>
      <c r="GZ79" s="192"/>
      <c r="HA79" s="192"/>
      <c r="HB79" s="192"/>
      <c r="HC79" s="192"/>
      <c r="HD79" s="706"/>
    </row>
    <row r="80" spans="1:212">
      <c r="A80" s="38">
        <v>43739</v>
      </c>
      <c r="B80" s="273"/>
      <c r="C80" s="155"/>
      <c r="D80" s="155"/>
      <c r="E80" s="155"/>
      <c r="F80" s="155"/>
      <c r="G80" s="155"/>
      <c r="H80" s="155"/>
      <c r="I80" s="155"/>
      <c r="J80" s="155"/>
      <c r="K80" s="155"/>
      <c r="L80" s="155"/>
      <c r="M80" s="155"/>
      <c r="N80" s="155"/>
      <c r="O80" s="155"/>
      <c r="P80" s="155"/>
      <c r="Q80" s="155"/>
      <c r="R80" s="155"/>
      <c r="S80" s="155"/>
      <c r="T80" s="155"/>
      <c r="U80" s="155"/>
      <c r="V80" s="155"/>
      <c r="W80" s="155"/>
      <c r="X80" s="235">
        <v>-5.5814592854798173E-3</v>
      </c>
      <c r="Y80" s="165">
        <v>1.2810771212452332E-2</v>
      </c>
      <c r="Z80" s="165">
        <v>1.6758512961299266E-2</v>
      </c>
      <c r="AA80" s="165">
        <v>8.3342764237859246E-3</v>
      </c>
      <c r="AB80" s="165">
        <v>1.994342909654967E-2</v>
      </c>
      <c r="AC80" s="165">
        <v>2.0516562449826248E-2</v>
      </c>
      <c r="AD80" s="165">
        <v>1.3044495457070093E-2</v>
      </c>
      <c r="AE80" s="170">
        <v>1.7291042280498159E-2</v>
      </c>
      <c r="AF80" s="170">
        <v>-6.1484346263844802E-2</v>
      </c>
      <c r="AG80" s="170">
        <v>7.9344566232333325E-3</v>
      </c>
      <c r="AH80" s="170">
        <v>9.5272661764680411E-3</v>
      </c>
      <c r="AI80" s="170">
        <v>1.4881697581297759E-2</v>
      </c>
      <c r="AJ80" s="241">
        <v>1.761242037545685E-5</v>
      </c>
      <c r="AK80" s="241">
        <v>-8.262250244025493E-4</v>
      </c>
      <c r="AL80" s="241">
        <v>8.0824366471965448E-4</v>
      </c>
      <c r="AM80" s="241">
        <v>-5.4970910366573866E-2</v>
      </c>
      <c r="AN80" s="241">
        <v>3.1568017480296806E-3</v>
      </c>
      <c r="AO80" s="241">
        <v>-0.17823083802336859</v>
      </c>
      <c r="AP80" s="241">
        <v>-4.2373852818577973E-4</v>
      </c>
      <c r="AQ80" s="241">
        <v>5.533792710741281E-4</v>
      </c>
      <c r="AR80" s="241">
        <v>3.1834602139519941E-3</v>
      </c>
      <c r="AS80" s="236">
        <v>-4.1331049802815767E-2</v>
      </c>
      <c r="AT80" s="168">
        <v>-4.990636294421702E-2</v>
      </c>
      <c r="AU80" s="168">
        <v>5.7935105622466399E-3</v>
      </c>
      <c r="AV80" s="168">
        <v>-3.334032883981819E-3</v>
      </c>
      <c r="AW80" s="168">
        <v>-6.6661201271592585E-2</v>
      </c>
      <c r="AX80" s="168">
        <v>-5.5920421537729248E-2</v>
      </c>
      <c r="AY80" s="168">
        <v>-0.14684615842627302</v>
      </c>
      <c r="AZ80" s="168">
        <v>-6.0985621324002759E-2</v>
      </c>
      <c r="BA80" s="168">
        <v>-2.2759929498439302E-3</v>
      </c>
      <c r="BB80" s="411">
        <v>-3.2211343515642588E-2</v>
      </c>
      <c r="BC80" s="168">
        <v>-1.1334505688566532E-2</v>
      </c>
      <c r="BD80" s="168">
        <v>3.048936489230103E-2</v>
      </c>
      <c r="BE80" s="168">
        <v>9.208321179277057E-4</v>
      </c>
      <c r="BF80" s="168">
        <v>-0.17197943232687296</v>
      </c>
      <c r="BG80" s="168">
        <v>-0.16358606821575261</v>
      </c>
      <c r="BH80" s="168">
        <v>-9.1520540474463896E-2</v>
      </c>
      <c r="BI80" s="168">
        <v>3.1568017480296806E-3</v>
      </c>
      <c r="BJ80" s="168">
        <v>-0.17823083802336859</v>
      </c>
      <c r="BK80" s="168">
        <v>-4.2373852818577973E-4</v>
      </c>
      <c r="BL80" s="168">
        <v>5.533792710741281E-4</v>
      </c>
      <c r="BM80" s="168">
        <v>3.1834602139519941E-3</v>
      </c>
      <c r="BN80" s="236">
        <v>1.047E-2</v>
      </c>
      <c r="BO80" s="168">
        <v>-7.599183087288075E-2</v>
      </c>
      <c r="BP80" s="168">
        <v>-3.8003617536026324E-2</v>
      </c>
      <c r="BQ80" s="168">
        <v>-5.7363716193960079E-2</v>
      </c>
      <c r="BR80" s="168">
        <v>2.6110500387646063E-2</v>
      </c>
      <c r="BS80" s="168">
        <v>-7.5889581873761713E-2</v>
      </c>
      <c r="BT80" s="168">
        <v>1.4441968838846631E-2</v>
      </c>
      <c r="BU80" s="168">
        <v>2.1324065309027862E-2</v>
      </c>
      <c r="BV80" s="168">
        <v>1.7549751058150154E-3</v>
      </c>
      <c r="BW80" s="168">
        <v>-1.8267322793518392E-2</v>
      </c>
      <c r="BX80" s="168">
        <v>-0.15724931088115512</v>
      </c>
      <c r="BY80" s="168">
        <v>-4.7213871318574019E-2</v>
      </c>
      <c r="BZ80" s="241">
        <v>3.9069996121419148E-3</v>
      </c>
      <c r="CA80" s="241">
        <v>-0.16791379586922761</v>
      </c>
      <c r="CB80" s="241">
        <v>-0.1620604648877586</v>
      </c>
      <c r="CC80" s="379">
        <v>-0.10033372701943266</v>
      </c>
      <c r="CD80" s="379">
        <v>-5.8924800239948394E-2</v>
      </c>
      <c r="CE80" s="379">
        <v>-0.17156883767744924</v>
      </c>
      <c r="CF80" s="379">
        <v>-1.4381750973080365E-2</v>
      </c>
      <c r="CG80" s="379">
        <v>-1.1881949524746638E-2</v>
      </c>
      <c r="CH80" s="383">
        <v>-0.10264111706397361</v>
      </c>
      <c r="CI80" s="1261"/>
      <c r="CJ80" s="1261"/>
      <c r="CK80" s="1261"/>
      <c r="CL80" s="1261"/>
      <c r="CM80" s="1261"/>
      <c r="CN80" s="1261"/>
      <c r="CO80" s="1261"/>
      <c r="CP80" s="1261"/>
      <c r="CQ80" s="1261"/>
      <c r="CR80" s="1261"/>
      <c r="CS80" s="1261"/>
      <c r="CT80" s="1261"/>
      <c r="CU80" s="1261"/>
      <c r="CV80" s="1261"/>
      <c r="CW80" s="1261"/>
      <c r="CX80" s="1262"/>
      <c r="CY80" s="1262"/>
      <c r="CZ80" s="1262"/>
      <c r="DA80" s="1262"/>
      <c r="DB80" s="1262"/>
      <c r="DC80" s="1263"/>
      <c r="DD80" s="1261"/>
      <c r="DE80" s="1261"/>
      <c r="DF80" s="1261"/>
      <c r="DG80" s="1261"/>
      <c r="DH80" s="1261"/>
      <c r="DI80" s="1261"/>
      <c r="DJ80" s="1261"/>
      <c r="DK80" s="1261"/>
      <c r="DL80" s="1261"/>
      <c r="DM80" s="1261"/>
      <c r="DN80" s="1261"/>
      <c r="DO80" s="1261"/>
      <c r="DP80" s="1261"/>
      <c r="DQ80" s="1261"/>
      <c r="DR80" s="1261"/>
      <c r="DS80" s="1261"/>
      <c r="DT80" s="1261"/>
      <c r="DU80" s="1261"/>
      <c r="DV80" s="1261"/>
      <c r="DW80" s="1261"/>
      <c r="DX80" s="1261"/>
      <c r="DY80" s="236">
        <v>-3.0000000000000001E-3</v>
      </c>
      <c r="DZ80" s="168">
        <v>1.0999999999999999E-2</v>
      </c>
      <c r="EA80" s="168">
        <v>1E-3</v>
      </c>
      <c r="EB80" s="168">
        <v>-1.0999999999999999E-2</v>
      </c>
      <c r="EC80" s="168">
        <v>1.4999999999999999E-2</v>
      </c>
      <c r="ED80" s="168">
        <v>1.0999999999999999E-2</v>
      </c>
      <c r="EE80" s="168">
        <v>-4.0000000000000001E-3</v>
      </c>
      <c r="EF80" s="168">
        <v>-3.1E-2</v>
      </c>
      <c r="EG80" s="168">
        <v>1.6E-2</v>
      </c>
      <c r="EH80" s="168">
        <v>7.0000000000000001E-3</v>
      </c>
      <c r="EI80" s="168">
        <v>-6.0000000000000001E-3</v>
      </c>
      <c r="EJ80" s="168">
        <v>1.7999999999999999E-2</v>
      </c>
      <c r="EK80" s="168">
        <v>-1.2999999999999999E-2</v>
      </c>
      <c r="EL80" s="168">
        <v>-3.5000000000000003E-2</v>
      </c>
      <c r="EM80" s="168">
        <v>-4.0000000000000001E-3</v>
      </c>
      <c r="EN80" s="168">
        <v>-3.2000000000000001E-2</v>
      </c>
      <c r="EO80" s="168">
        <v>-1.2999999999999999E-2</v>
      </c>
      <c r="EP80" s="168">
        <v>3.3000000000000002E-2</v>
      </c>
      <c r="EQ80" s="168">
        <v>-1.6E-2</v>
      </c>
      <c r="ER80" s="168">
        <v>-5.0000000000000001E-3</v>
      </c>
      <c r="ES80" s="168">
        <v>-0.03</v>
      </c>
      <c r="ET80" s="236">
        <v>3.465600000000002E-2</v>
      </c>
      <c r="EU80" s="168">
        <v>-2.500000000016378E-5</v>
      </c>
      <c r="EV80" s="168">
        <v>6.4999999999999947E-2</v>
      </c>
      <c r="EW80" s="168">
        <v>0</v>
      </c>
      <c r="EX80" s="168">
        <v>2.0000000000000018E-2</v>
      </c>
      <c r="EY80" s="168">
        <v>4.0000000000000036E-2</v>
      </c>
      <c r="EZ80" s="168">
        <v>4.0000000000000036E-2</v>
      </c>
      <c r="FA80" s="168">
        <v>3.499999999999992E-2</v>
      </c>
      <c r="FB80" s="168">
        <v>0</v>
      </c>
      <c r="FC80" s="168">
        <v>0</v>
      </c>
      <c r="FD80" s="168">
        <v>-4.0000000000000036E-2</v>
      </c>
      <c r="FE80" s="168">
        <v>0</v>
      </c>
      <c r="FF80" s="168">
        <v>0</v>
      </c>
      <c r="FG80" s="168">
        <v>0</v>
      </c>
      <c r="FH80" s="168">
        <v>0</v>
      </c>
      <c r="FI80" s="279">
        <v>-6.9999999999999951E-2</v>
      </c>
      <c r="FJ80" s="279">
        <v>1.0000000000000009E-2</v>
      </c>
      <c r="FK80" s="279">
        <v>0</v>
      </c>
      <c r="FL80" s="279">
        <v>3.0000000000000027E-2</v>
      </c>
      <c r="FM80" s="279">
        <v>0</v>
      </c>
      <c r="FN80" s="279">
        <v>2.4999999999999911E-2</v>
      </c>
      <c r="FO80" s="237"/>
      <c r="FP80" s="166"/>
      <c r="FQ80" s="166"/>
      <c r="FR80" s="178"/>
      <c r="FS80" s="178"/>
      <c r="FT80" s="178"/>
      <c r="FU80" s="178"/>
      <c r="FV80" s="178"/>
      <c r="FW80" s="178">
        <v>-8.8400000000000006E-2</v>
      </c>
      <c r="FX80" s="178"/>
      <c r="FY80" s="178"/>
      <c r="FZ80" s="166"/>
      <c r="GA80" s="166"/>
      <c r="GB80" s="178"/>
      <c r="GC80" s="166"/>
      <c r="GD80" s="166"/>
      <c r="GE80" s="166"/>
      <c r="GF80" s="166">
        <v>-0.09</v>
      </c>
      <c r="GG80" s="166"/>
      <c r="GH80" s="166"/>
      <c r="GI80" s="166"/>
      <c r="GJ80" s="811"/>
      <c r="GK80" s="192"/>
      <c r="GL80" s="192"/>
      <c r="GM80" s="192"/>
      <c r="GN80" s="192"/>
      <c r="GO80" s="192"/>
      <c r="GP80" s="192"/>
      <c r="GQ80" s="192"/>
      <c r="GR80" s="192"/>
      <c r="GS80" s="812"/>
      <c r="GT80" s="192"/>
      <c r="GU80" s="192"/>
      <c r="GV80" s="192"/>
      <c r="GW80" s="192"/>
      <c r="GX80" s="192"/>
      <c r="GY80" s="192"/>
      <c r="GZ80" s="192"/>
      <c r="HA80" s="192"/>
      <c r="HB80" s="192"/>
      <c r="HC80" s="192"/>
      <c r="HD80" s="706"/>
    </row>
    <row r="81" spans="1:212">
      <c r="A81" s="38">
        <v>43800</v>
      </c>
      <c r="B81" s="273"/>
      <c r="C81" s="155"/>
      <c r="D81" s="155"/>
      <c r="E81" s="155"/>
      <c r="F81" s="155"/>
      <c r="G81" s="155"/>
      <c r="H81" s="155"/>
      <c r="I81" s="155"/>
      <c r="J81" s="155"/>
      <c r="K81" s="155"/>
      <c r="L81" s="155"/>
      <c r="M81" s="155"/>
      <c r="N81" s="155"/>
      <c r="O81" s="155"/>
      <c r="P81" s="155"/>
      <c r="Q81" s="155"/>
      <c r="R81" s="155"/>
      <c r="S81" s="155"/>
      <c r="T81" s="155"/>
      <c r="U81" s="155"/>
      <c r="V81" s="155"/>
      <c r="W81" s="155"/>
      <c r="X81" s="1234">
        <v>-1E-3</v>
      </c>
      <c r="Y81" s="1235"/>
      <c r="Z81" s="1235">
        <v>-1E-3</v>
      </c>
      <c r="AA81" s="1235">
        <v>0</v>
      </c>
      <c r="AB81" s="1235">
        <v>0</v>
      </c>
      <c r="AC81" s="1235">
        <v>0</v>
      </c>
      <c r="AD81" s="1235">
        <v>1E-3</v>
      </c>
      <c r="AE81" s="1236">
        <v>0</v>
      </c>
      <c r="AF81" s="1236"/>
      <c r="AG81" s="1236">
        <v>0</v>
      </c>
      <c r="AH81" s="1236">
        <v>1E-3</v>
      </c>
      <c r="AI81" s="1236"/>
      <c r="AJ81" s="1237">
        <v>-4.2537518985164002E-3</v>
      </c>
      <c r="AK81" s="1237">
        <v>-2.3284514262593814E-2</v>
      </c>
      <c r="AL81" s="1237">
        <v>-3.7755634193162413E-2</v>
      </c>
      <c r="AM81" s="1237">
        <v>-1.6031225427417861E-2</v>
      </c>
      <c r="AN81" s="1237">
        <v>-3.0693053643885859E-2</v>
      </c>
      <c r="AO81" s="1237">
        <v>-8.8312072833562905E-3</v>
      </c>
      <c r="AP81" s="1237">
        <v>-5.465318988799428E-3</v>
      </c>
      <c r="AQ81" s="1237">
        <v>9.8969281978635859E-3</v>
      </c>
      <c r="AR81" s="1237">
        <v>-2.8393620403106556E-3</v>
      </c>
      <c r="AS81" s="236"/>
      <c r="AT81" s="168"/>
      <c r="AU81" s="168"/>
      <c r="AV81" s="168"/>
      <c r="AW81" s="168"/>
      <c r="AX81" s="168"/>
      <c r="AY81" s="168"/>
      <c r="AZ81" s="168"/>
      <c r="BA81" s="168"/>
      <c r="BB81" s="411"/>
      <c r="BC81" s="168"/>
      <c r="BD81" s="168"/>
      <c r="BE81" s="168"/>
      <c r="BF81" s="168"/>
      <c r="BG81" s="168"/>
      <c r="BH81" s="168"/>
      <c r="BI81" s="168"/>
      <c r="BJ81" s="168"/>
      <c r="BK81" s="168"/>
      <c r="BL81" s="168"/>
      <c r="BM81" s="168"/>
      <c r="BN81" s="236">
        <v>-8.0000000000000002E-3</v>
      </c>
      <c r="BO81" s="168"/>
      <c r="BP81" s="411"/>
      <c r="BQ81" s="411"/>
      <c r="BR81" s="411"/>
      <c r="BS81" s="411"/>
      <c r="BT81" s="411"/>
      <c r="BU81" s="168"/>
      <c r="BV81" s="168"/>
      <c r="BW81" s="168"/>
      <c r="BX81" s="168"/>
      <c r="BY81" s="168"/>
      <c r="BZ81" s="241"/>
      <c r="CA81" s="241"/>
      <c r="CB81" s="241"/>
      <c r="CC81" s="379"/>
      <c r="CD81" s="379"/>
      <c r="CE81" s="379"/>
      <c r="CF81" s="379"/>
      <c r="CG81" s="379"/>
      <c r="CH81" s="383"/>
      <c r="CI81" s="1261"/>
      <c r="CJ81" s="1261"/>
      <c r="CK81" s="1261"/>
      <c r="CL81" s="1261"/>
      <c r="CM81" s="1261"/>
      <c r="CN81" s="1261"/>
      <c r="CO81" s="1261"/>
      <c r="CP81" s="1261"/>
      <c r="CQ81" s="1261"/>
      <c r="CR81" s="1261"/>
      <c r="CS81" s="1261"/>
      <c r="CT81" s="1261"/>
      <c r="CU81" s="1261"/>
      <c r="CV81" s="1261"/>
      <c r="CW81" s="1261"/>
      <c r="CX81" s="1262"/>
      <c r="CY81" s="1262"/>
      <c r="CZ81" s="1262"/>
      <c r="DA81" s="1262"/>
      <c r="DB81" s="1262"/>
      <c r="DC81" s="1263"/>
      <c r="DD81" s="1261"/>
      <c r="DE81" s="1261"/>
      <c r="DF81" s="1261"/>
      <c r="DG81" s="1261"/>
      <c r="DH81" s="1261"/>
      <c r="DI81" s="1261"/>
      <c r="DJ81" s="1261"/>
      <c r="DK81" s="1261"/>
      <c r="DL81" s="1261"/>
      <c r="DM81" s="1261"/>
      <c r="DN81" s="1261"/>
      <c r="DO81" s="1261"/>
      <c r="DP81" s="1261"/>
      <c r="DQ81" s="1261"/>
      <c r="DR81" s="1261"/>
      <c r="DS81" s="1261"/>
      <c r="DT81" s="1261"/>
      <c r="DU81" s="1261"/>
      <c r="DV81" s="1261"/>
      <c r="DW81" s="1261"/>
      <c r="DX81" s="1261"/>
      <c r="DY81" s="236">
        <v>-3.0000000000000001E-3</v>
      </c>
      <c r="DZ81" s="168"/>
      <c r="EA81" s="168">
        <v>1.7000000000000001E-2</v>
      </c>
      <c r="EB81" s="168">
        <v>-1.0999999999999999E-2</v>
      </c>
      <c r="EC81" s="168">
        <v>3.1E-2</v>
      </c>
      <c r="ED81" s="168">
        <v>1.2999999999999999E-2</v>
      </c>
      <c r="EE81" s="168">
        <v>2.4E-2</v>
      </c>
      <c r="EF81" s="168">
        <v>-1.4E-2</v>
      </c>
      <c r="EG81" s="168"/>
      <c r="EH81" s="168">
        <v>3.1E-2</v>
      </c>
      <c r="EI81" s="168">
        <v>1.2999999999999999E-2</v>
      </c>
      <c r="EJ81" s="168"/>
      <c r="EK81" s="168"/>
      <c r="EL81" s="168"/>
      <c r="EM81" s="168"/>
      <c r="EN81" s="168"/>
      <c r="EO81" s="168"/>
      <c r="EP81" s="168"/>
      <c r="EQ81" s="168"/>
      <c r="ER81" s="168"/>
      <c r="ES81" s="168"/>
      <c r="ET81" s="236"/>
      <c r="EU81" s="168"/>
      <c r="EV81" s="168"/>
      <c r="EW81" s="168"/>
      <c r="EX81" s="168"/>
      <c r="EY81" s="168"/>
      <c r="EZ81" s="168"/>
      <c r="FA81" s="168"/>
      <c r="FB81" s="168"/>
      <c r="FC81" s="168"/>
      <c r="FD81" s="168"/>
      <c r="FE81" s="168"/>
      <c r="FF81" s="168"/>
      <c r="FG81" s="168"/>
      <c r="FH81" s="168"/>
      <c r="FI81" s="279"/>
      <c r="FJ81" s="279"/>
      <c r="FK81" s="279"/>
      <c r="FL81" s="279"/>
      <c r="FM81" s="279"/>
      <c r="FN81" s="279"/>
      <c r="FO81" s="237"/>
      <c r="FP81" s="166"/>
      <c r="FQ81" s="166"/>
      <c r="FR81" s="178"/>
      <c r="FS81" s="178"/>
      <c r="FT81" s="178"/>
      <c r="FU81" s="178"/>
      <c r="FV81" s="178"/>
      <c r="FW81" s="178"/>
      <c r="FX81" s="178"/>
      <c r="FY81" s="178"/>
      <c r="FZ81" s="166"/>
      <c r="GA81" s="166"/>
      <c r="GB81" s="178"/>
      <c r="GC81" s="166"/>
      <c r="GD81" s="166"/>
      <c r="GE81" s="166"/>
      <c r="GF81" s="166"/>
      <c r="GG81" s="166"/>
      <c r="GH81" s="166"/>
      <c r="GI81" s="166"/>
      <c r="GJ81" s="811"/>
      <c r="GK81" s="192"/>
      <c r="GL81" s="192"/>
      <c r="GM81" s="192"/>
      <c r="GN81" s="192"/>
      <c r="GO81" s="192"/>
      <c r="GP81" s="192"/>
      <c r="GQ81" s="192"/>
      <c r="GR81" s="192"/>
      <c r="GS81" s="812"/>
      <c r="GT81" s="192"/>
      <c r="GU81" s="192"/>
      <c r="GV81" s="192"/>
      <c r="GW81" s="192"/>
      <c r="GX81" s="192"/>
      <c r="GY81" s="192"/>
      <c r="GZ81" s="192"/>
      <c r="HA81" s="192"/>
      <c r="HB81" s="192"/>
      <c r="HC81" s="192"/>
      <c r="HD81" s="706"/>
    </row>
    <row r="82" spans="1:212">
      <c r="A82" s="38">
        <v>43831</v>
      </c>
      <c r="B82" s="1100"/>
      <c r="C82" s="155"/>
      <c r="D82" s="155"/>
      <c r="E82" s="155"/>
      <c r="F82" s="155"/>
      <c r="G82" s="155"/>
      <c r="H82" s="155"/>
      <c r="I82" s="155"/>
      <c r="J82" s="155"/>
      <c r="K82" s="155"/>
      <c r="L82" s="155"/>
      <c r="M82" s="155"/>
      <c r="N82" s="155"/>
      <c r="O82" s="155"/>
      <c r="P82" s="155"/>
      <c r="Q82" s="155"/>
      <c r="R82" s="155"/>
      <c r="S82" s="155"/>
      <c r="T82" s="155"/>
      <c r="U82" s="155"/>
      <c r="V82" s="155"/>
      <c r="W82" s="155"/>
      <c r="X82" s="1243">
        <v>1.3061980474000645E-3</v>
      </c>
      <c r="Y82" s="1244">
        <v>-2.452297702585482E-3</v>
      </c>
      <c r="Z82" s="165">
        <v>9.0155772748623519E-5</v>
      </c>
      <c r="AA82" s="165">
        <v>9.6974605891975152E-4</v>
      </c>
      <c r="AB82" s="165">
        <v>8.2505474147784863E-3</v>
      </c>
      <c r="AC82" s="165">
        <v>1.1115255331287877E-2</v>
      </c>
      <c r="AD82" s="165">
        <v>9.4165383762945254E-5</v>
      </c>
      <c r="AE82" s="170">
        <v>8.6456129256331504E-3</v>
      </c>
      <c r="AF82" s="170">
        <v>9.0843888194069855E-4</v>
      </c>
      <c r="AG82" s="170">
        <v>2.2587060023071537E-3</v>
      </c>
      <c r="AH82" s="170">
        <v>4.7133315162795064E-4</v>
      </c>
      <c r="AI82" s="1245">
        <v>-7.1474903823804947E-3</v>
      </c>
      <c r="AJ82" s="241">
        <v>4.7652095777731995E-2</v>
      </c>
      <c r="AK82" s="241">
        <v>-1.4144533484697908E-2</v>
      </c>
      <c r="AL82" s="241">
        <v>-2.3190579263066113E-2</v>
      </c>
      <c r="AM82" s="241">
        <v>-7.4622550884481109E-3</v>
      </c>
      <c r="AN82" s="241">
        <v>-1.9621750351776823E-2</v>
      </c>
      <c r="AO82" s="241">
        <v>1.9974083507421581E-2</v>
      </c>
      <c r="AP82" s="241">
        <v>-4.871749564579364E-3</v>
      </c>
      <c r="AQ82" s="241">
        <v>-1.8137431142430493E-2</v>
      </c>
      <c r="AR82" s="241">
        <v>-1.894873955009535E-2</v>
      </c>
      <c r="AS82" s="1102">
        <v>-1.4926429239966121E-2</v>
      </c>
      <c r="AT82" s="168">
        <v>-1.0108926639610938E-2</v>
      </c>
      <c r="AU82" s="168">
        <v>3.6738957898156954E-3</v>
      </c>
      <c r="AV82" s="168">
        <v>-2.4672732629852367E-3</v>
      </c>
      <c r="AW82" s="168">
        <v>-7.0761968261707664E-2</v>
      </c>
      <c r="AX82" s="168">
        <v>-6.081971303732725E-2</v>
      </c>
      <c r="AY82" s="168">
        <v>-6.9933926644854871E-2</v>
      </c>
      <c r="AZ82" s="168">
        <v>-7.6503494612280898E-2</v>
      </c>
      <c r="BA82" s="168">
        <v>-2.1048504628354836E-2</v>
      </c>
      <c r="BB82" s="411">
        <v>-3.311941135195029E-2</v>
      </c>
      <c r="BC82" s="168">
        <v>-1.7316528429631051E-2</v>
      </c>
      <c r="BD82" s="168">
        <v>-1.0558707360572628E-2</v>
      </c>
      <c r="BE82" s="168">
        <v>8.284868643032306E-2</v>
      </c>
      <c r="BF82" s="168">
        <v>-0.15878122665608407</v>
      </c>
      <c r="BG82" s="168">
        <v>-5.4473015427077609E-2</v>
      </c>
      <c r="BH82" s="168">
        <v>-6.5875932499067757E-2</v>
      </c>
      <c r="BI82" s="168">
        <v>-1.9621750351776823E-2</v>
      </c>
      <c r="BJ82" s="168">
        <v>1.9974083507421581E-2</v>
      </c>
      <c r="BK82" s="168">
        <v>-4.871749564579364E-3</v>
      </c>
      <c r="BL82" s="168">
        <v>-1.8137431142430493E-2</v>
      </c>
      <c r="BM82" s="168">
        <v>-1.894873955009535E-2</v>
      </c>
      <c r="BN82" s="1102">
        <v>-6.8420192819274028E-5</v>
      </c>
      <c r="BO82" s="168">
        <v>-9.315671520276414E-2</v>
      </c>
      <c r="BP82" s="411">
        <v>-1.6529369320286591E-2</v>
      </c>
      <c r="BQ82" s="411">
        <v>-2.2158689153122357E-2</v>
      </c>
      <c r="BR82" s="411">
        <v>-4.0110312502217083E-2</v>
      </c>
      <c r="BS82" s="411">
        <v>-5.9404222263543804E-2</v>
      </c>
      <c r="BT82" s="411">
        <v>-1.4399929789510102E-2</v>
      </c>
      <c r="BU82" s="168">
        <v>-4.4883222308837789E-2</v>
      </c>
      <c r="BV82" s="168">
        <v>-1.4962535802607646E-2</v>
      </c>
      <c r="BW82" s="168">
        <v>-3.5787502714061059E-2</v>
      </c>
      <c r="BX82" s="168">
        <v>-7.1788649893120393E-2</v>
      </c>
      <c r="BY82" s="168">
        <v>-5.8044500260869825E-2</v>
      </c>
      <c r="BZ82" s="241">
        <v>5.3915641224504762E-2</v>
      </c>
      <c r="CA82" s="241">
        <v>-0.1592813681370232</v>
      </c>
      <c r="CB82" s="241">
        <v>-1.5411379808210612E-2</v>
      </c>
      <c r="CC82" s="379">
        <v>-0.11544409774367281</v>
      </c>
      <c r="CD82" s="379">
        <v>-0.11730094371649558</v>
      </c>
      <c r="CE82" s="379">
        <v>-0.17318967723249712</v>
      </c>
      <c r="CF82" s="379">
        <v>-3.7073200347731206E-2</v>
      </c>
      <c r="CG82" s="379">
        <v>-4.1526674642313854E-2</v>
      </c>
      <c r="CH82" s="1103">
        <v>-4.3636408681037464E-2</v>
      </c>
      <c r="CI82" s="1261"/>
      <c r="CJ82" s="1261"/>
      <c r="CK82" s="1261"/>
      <c r="CL82" s="1261"/>
      <c r="CM82" s="1261"/>
      <c r="CN82" s="1261"/>
      <c r="CO82" s="1261"/>
      <c r="CP82" s="1261"/>
      <c r="CQ82" s="1261"/>
      <c r="CR82" s="1261"/>
      <c r="CS82" s="1261"/>
      <c r="CT82" s="1261"/>
      <c r="CU82" s="1261"/>
      <c r="CV82" s="1261"/>
      <c r="CW82" s="1261"/>
      <c r="CX82" s="1262"/>
      <c r="CY82" s="1262"/>
      <c r="CZ82" s="1262"/>
      <c r="DA82" s="1262"/>
      <c r="DB82" s="1262"/>
      <c r="DC82" s="1264"/>
      <c r="DD82" s="1261"/>
      <c r="DE82" s="1261"/>
      <c r="DF82" s="1261"/>
      <c r="DG82" s="1261"/>
      <c r="DH82" s="1261"/>
      <c r="DI82" s="1261"/>
      <c r="DJ82" s="1261"/>
      <c r="DK82" s="1261"/>
      <c r="DL82" s="1261"/>
      <c r="DM82" s="1261"/>
      <c r="DN82" s="1261"/>
      <c r="DO82" s="1261"/>
      <c r="DP82" s="1261"/>
      <c r="DQ82" s="1261"/>
      <c r="DR82" s="1261"/>
      <c r="DS82" s="1261"/>
      <c r="DT82" s="1261"/>
      <c r="DU82" s="1261"/>
      <c r="DV82" s="1261"/>
      <c r="DW82" s="1261"/>
      <c r="DX82" s="1261"/>
      <c r="DY82" s="1102">
        <v>8.9999999999999993E-3</v>
      </c>
      <c r="DZ82" s="168">
        <v>-7.0000000000000001E-3</v>
      </c>
      <c r="EA82" s="168">
        <v>1.6E-2</v>
      </c>
      <c r="EB82" s="168">
        <v>-9.0000000000000011E-3</v>
      </c>
      <c r="EC82" s="168">
        <v>4.0000000000000001E-3</v>
      </c>
      <c r="ED82" s="168">
        <v>3.0000000000000001E-3</v>
      </c>
      <c r="EE82" s="168">
        <v>-7.0000000000000001E-3</v>
      </c>
      <c r="EF82" s="168">
        <v>-9.0000000000000011E-3</v>
      </c>
      <c r="EG82" s="168">
        <v>8.0000000000000002E-3</v>
      </c>
      <c r="EH82" s="168">
        <v>-0.02</v>
      </c>
      <c r="EI82" s="168">
        <v>-3.3000000000000002E-2</v>
      </c>
      <c r="EJ82" s="168">
        <v>-4.0000000000000001E-3</v>
      </c>
      <c r="EK82" s="168">
        <v>-1.2999999999999999E-2</v>
      </c>
      <c r="EL82" s="168">
        <v>-3.5000000000000003E-2</v>
      </c>
      <c r="EM82" s="168">
        <v>-4.0000000000000001E-3</v>
      </c>
      <c r="EN82" s="168">
        <v>-3.2000000000000001E-2</v>
      </c>
      <c r="EO82" s="168">
        <v>-1.2999999999999999E-2</v>
      </c>
      <c r="EP82" s="168">
        <v>3.3000000000000002E-2</v>
      </c>
      <c r="EQ82" s="168">
        <v>-1.6E-2</v>
      </c>
      <c r="ER82" s="168">
        <v>-5.0000000000000001E-3</v>
      </c>
      <c r="ES82" s="168">
        <v>-0.03</v>
      </c>
      <c r="ET82" s="1102">
        <v>5.4559999999999942E-2</v>
      </c>
      <c r="EU82" s="168">
        <v>2.7816216216216105E-2</v>
      </c>
      <c r="EV82" s="168">
        <v>4.0000000000000036E-2</v>
      </c>
      <c r="EW82" s="168">
        <v>0</v>
      </c>
      <c r="EX82" s="168">
        <v>-5.5000000000000049E-2</v>
      </c>
      <c r="EY82" s="168">
        <v>4.0000000000000036E-2</v>
      </c>
      <c r="EZ82" s="168">
        <v>4.0000000000000036E-2</v>
      </c>
      <c r="FA82" s="168">
        <v>0</v>
      </c>
      <c r="FB82" s="168">
        <v>0</v>
      </c>
      <c r="FC82" s="168">
        <v>0</v>
      </c>
      <c r="FD82" s="168">
        <v>0</v>
      </c>
      <c r="FE82" s="168">
        <v>2.0999999999999908E-2</v>
      </c>
      <c r="FF82" s="168">
        <v>2.0000000000000018E-2</v>
      </c>
      <c r="FG82" s="168">
        <v>-3.0000000000000027E-2</v>
      </c>
      <c r="FH82" s="168">
        <v>1.0000000000000009E-2</v>
      </c>
      <c r="FI82" s="279">
        <v>-6.9999999999999951E-2</v>
      </c>
      <c r="FJ82" s="279">
        <v>4.9999999999998934E-3</v>
      </c>
      <c r="FK82" s="279">
        <v>0</v>
      </c>
      <c r="FL82" s="279">
        <v>1.0000000000000009E-2</v>
      </c>
      <c r="FM82" s="279">
        <v>2.0000000000000018E-2</v>
      </c>
      <c r="FN82" s="279">
        <v>0</v>
      </c>
      <c r="FO82" s="1104">
        <v>-0.09</v>
      </c>
      <c r="FP82" s="166">
        <v>-7.4999999999999997E-2</v>
      </c>
      <c r="FQ82" s="166">
        <v>-5.0999999999999997E-2</v>
      </c>
      <c r="FR82" s="178"/>
      <c r="FS82" s="178"/>
      <c r="FT82" s="178"/>
      <c r="FU82" s="178"/>
      <c r="FV82" s="178"/>
      <c r="FW82" s="178"/>
      <c r="FX82" s="178"/>
      <c r="FY82" s="178">
        <v>-6.9000000000000006E-2</v>
      </c>
      <c r="FZ82" s="166">
        <v>-5.8000000000000003E-2</v>
      </c>
      <c r="GA82" s="166">
        <v>-5.0999999999999997E-2</v>
      </c>
      <c r="GB82" s="178"/>
      <c r="GC82" s="166">
        <v>-0.08</v>
      </c>
      <c r="GD82" s="166"/>
      <c r="GE82" s="166">
        <v>-0.03</v>
      </c>
      <c r="GF82" s="166"/>
      <c r="GG82" s="166">
        <v>-1.6E-2</v>
      </c>
      <c r="GH82" s="166">
        <v>-7.0000000000000007E-2</v>
      </c>
      <c r="GI82" s="166">
        <v>-4.0000000000000001E-3</v>
      </c>
      <c r="GJ82" s="1105"/>
      <c r="GK82" s="192"/>
      <c r="GL82" s="192"/>
      <c r="GM82" s="192"/>
      <c r="GN82" s="192"/>
      <c r="GO82" s="192"/>
      <c r="GP82" s="192"/>
      <c r="GQ82" s="192"/>
      <c r="GR82" s="192"/>
      <c r="GS82" s="812"/>
      <c r="GT82" s="192"/>
      <c r="GU82" s="192"/>
      <c r="GV82" s="192"/>
      <c r="GW82" s="192"/>
      <c r="GX82" s="192"/>
      <c r="GY82" s="192"/>
      <c r="GZ82" s="192"/>
      <c r="HA82" s="192"/>
      <c r="HB82" s="192"/>
      <c r="HC82" s="192"/>
      <c r="HD82" s="1106"/>
    </row>
    <row r="83" spans="1:212">
      <c r="A83" s="38">
        <v>43862</v>
      </c>
      <c r="B83" s="1100"/>
      <c r="C83" s="155"/>
      <c r="D83" s="155"/>
      <c r="E83" s="155"/>
      <c r="F83" s="155"/>
      <c r="G83" s="155"/>
      <c r="H83" s="155"/>
      <c r="I83" s="155"/>
      <c r="J83" s="155"/>
      <c r="K83" s="155"/>
      <c r="L83" s="155"/>
      <c r="M83" s="155"/>
      <c r="N83" s="155"/>
      <c r="O83" s="155"/>
      <c r="P83" s="155"/>
      <c r="Q83" s="155"/>
      <c r="R83" s="155"/>
      <c r="S83" s="155"/>
      <c r="T83" s="155"/>
      <c r="U83" s="155"/>
      <c r="V83" s="155"/>
      <c r="W83" s="155"/>
      <c r="X83" s="1243">
        <v>-5.8729137420851174E-2</v>
      </c>
      <c r="Y83" s="165">
        <v>0</v>
      </c>
      <c r="Z83" s="165">
        <v>0</v>
      </c>
      <c r="AA83" s="165">
        <v>0</v>
      </c>
      <c r="AB83" s="165">
        <v>0</v>
      </c>
      <c r="AC83" s="165">
        <v>0</v>
      </c>
      <c r="AD83" s="165">
        <v>0</v>
      </c>
      <c r="AE83" s="170">
        <v>0</v>
      </c>
      <c r="AF83" s="170">
        <v>0</v>
      </c>
      <c r="AG83" s="170">
        <v>0</v>
      </c>
      <c r="AH83" s="170">
        <v>0</v>
      </c>
      <c r="AI83" s="170">
        <v>0</v>
      </c>
      <c r="AJ83" s="241">
        <v>0</v>
      </c>
      <c r="AK83" s="241">
        <v>0</v>
      </c>
      <c r="AL83" s="241">
        <v>0</v>
      </c>
      <c r="AM83" s="241">
        <v>0</v>
      </c>
      <c r="AN83" s="241">
        <v>0</v>
      </c>
      <c r="AO83" s="241">
        <v>0</v>
      </c>
      <c r="AP83" s="241">
        <v>0</v>
      </c>
      <c r="AQ83" s="241">
        <v>0</v>
      </c>
      <c r="AR83" s="241">
        <v>0</v>
      </c>
      <c r="AS83" s="1255">
        <v>-7.2778950346780724E-2</v>
      </c>
      <c r="AT83" s="168">
        <v>-1.0108926639610938E-2</v>
      </c>
      <c r="AU83" s="168">
        <v>3.6738957898156954E-3</v>
      </c>
      <c r="AV83" s="168">
        <v>-2.4672732629852367E-3</v>
      </c>
      <c r="AW83" s="168">
        <v>-7.0761968261707664E-2</v>
      </c>
      <c r="AX83" s="168">
        <v>-6.081971303732725E-2</v>
      </c>
      <c r="AY83" s="168">
        <v>-6.9933926644854871E-2</v>
      </c>
      <c r="AZ83" s="168">
        <v>-7.6503494612280898E-2</v>
      </c>
      <c r="BA83" s="168">
        <v>-2.1048504628354836E-2</v>
      </c>
      <c r="BB83" s="411">
        <v>-3.311941135195029E-2</v>
      </c>
      <c r="BC83" s="168">
        <v>-1.7316528429631051E-2</v>
      </c>
      <c r="BD83" s="168">
        <v>-1.0558707360572628E-2</v>
      </c>
      <c r="BE83" s="168">
        <v>8.284868643032306E-2</v>
      </c>
      <c r="BF83" s="168">
        <v>-0.15878122665608407</v>
      </c>
      <c r="BG83" s="168">
        <v>-5.4473015427077609E-2</v>
      </c>
      <c r="BH83" s="168">
        <v>-6.5875932499067757E-2</v>
      </c>
      <c r="BI83" s="168">
        <v>0</v>
      </c>
      <c r="BJ83" s="168">
        <v>0</v>
      </c>
      <c r="BK83" s="168">
        <v>0</v>
      </c>
      <c r="BL83" s="168">
        <v>0</v>
      </c>
      <c r="BM83" s="168">
        <v>0</v>
      </c>
      <c r="BN83" s="1255">
        <v>-7.450125279546671E-2</v>
      </c>
      <c r="BO83" s="168">
        <v>0</v>
      </c>
      <c r="BP83" s="411">
        <v>0</v>
      </c>
      <c r="BQ83" s="411">
        <v>-1.1925929787492962E-5</v>
      </c>
      <c r="BR83" s="411">
        <v>0</v>
      </c>
      <c r="BS83" s="411">
        <v>0</v>
      </c>
      <c r="BT83" s="411">
        <v>0</v>
      </c>
      <c r="BU83" s="168">
        <v>0</v>
      </c>
      <c r="BV83" s="168">
        <v>0</v>
      </c>
      <c r="BW83" s="168">
        <v>0</v>
      </c>
      <c r="BX83" s="168">
        <v>0</v>
      </c>
      <c r="BY83" s="168">
        <v>0</v>
      </c>
      <c r="BZ83" s="241">
        <v>0</v>
      </c>
      <c r="CA83" s="241">
        <v>0</v>
      </c>
      <c r="CB83" s="241">
        <v>0</v>
      </c>
      <c r="CC83" s="379">
        <v>0</v>
      </c>
      <c r="CD83" s="379">
        <v>0</v>
      </c>
      <c r="CE83" s="379">
        <v>0</v>
      </c>
      <c r="CF83" s="379">
        <v>0</v>
      </c>
      <c r="CG83" s="379">
        <v>0</v>
      </c>
      <c r="CH83" s="1103">
        <v>0</v>
      </c>
      <c r="CI83" s="1261"/>
      <c r="CJ83" s="1261"/>
      <c r="CK83" s="1261"/>
      <c r="CL83" s="1261"/>
      <c r="CM83" s="1261"/>
      <c r="CN83" s="1261"/>
      <c r="CO83" s="1261"/>
      <c r="CP83" s="1261"/>
      <c r="CQ83" s="1261"/>
      <c r="CR83" s="1261"/>
      <c r="CS83" s="1261"/>
      <c r="CT83" s="1261"/>
      <c r="CU83" s="1261"/>
      <c r="CV83" s="1261"/>
      <c r="CW83" s="1261"/>
      <c r="CX83" s="1262"/>
      <c r="CY83" s="1262"/>
      <c r="CZ83" s="1262"/>
      <c r="DA83" s="1262"/>
      <c r="DB83" s="1262"/>
      <c r="DC83" s="1264"/>
      <c r="DD83" s="1261"/>
      <c r="DE83" s="1261"/>
      <c r="DF83" s="1261"/>
      <c r="DG83" s="1261"/>
      <c r="DH83" s="1261"/>
      <c r="DI83" s="1261"/>
      <c r="DJ83" s="1261"/>
      <c r="DK83" s="1261"/>
      <c r="DL83" s="1261"/>
      <c r="DM83" s="1261"/>
      <c r="DN83" s="1261"/>
      <c r="DO83" s="1261"/>
      <c r="DP83" s="1261"/>
      <c r="DQ83" s="1261"/>
      <c r="DR83" s="1261"/>
      <c r="DS83" s="1261"/>
      <c r="DT83" s="1261"/>
      <c r="DU83" s="1261"/>
      <c r="DV83" s="1261"/>
      <c r="DW83" s="1261"/>
      <c r="DX83" s="1261"/>
      <c r="DY83" s="1102">
        <v>-4.5999999999999999E-2</v>
      </c>
      <c r="DZ83" s="168">
        <v>-7.0000000000000001E-3</v>
      </c>
      <c r="EA83" s="168">
        <v>1.6E-2</v>
      </c>
      <c r="EB83" s="168">
        <v>-9.0000000000000011E-3</v>
      </c>
      <c r="EC83" s="168">
        <v>4.0000000000000001E-3</v>
      </c>
      <c r="ED83" s="168">
        <v>3.0000000000000001E-3</v>
      </c>
      <c r="EE83" s="168">
        <v>-7.0000000000000001E-3</v>
      </c>
      <c r="EF83" s="168">
        <v>-9.0000000000000011E-3</v>
      </c>
      <c r="EG83" s="168">
        <v>8.0000000000000002E-3</v>
      </c>
      <c r="EH83" s="168">
        <v>-0.02</v>
      </c>
      <c r="EI83" s="168">
        <v>-3.3000000000000002E-2</v>
      </c>
      <c r="EJ83" s="168">
        <v>-4.0000000000000001E-3</v>
      </c>
      <c r="EK83" s="168">
        <v>-1.2999999999999999E-2</v>
      </c>
      <c r="EL83" s="168">
        <v>-3.5000000000000003E-2</v>
      </c>
      <c r="EM83" s="168">
        <v>-4.0000000000000001E-3</v>
      </c>
      <c r="EN83" s="168">
        <v>-3.2000000000000001E-2</v>
      </c>
      <c r="EO83" s="168">
        <v>-1.2999999999999999E-2</v>
      </c>
      <c r="EP83" s="168">
        <v>3.3000000000000002E-2</v>
      </c>
      <c r="EQ83" s="168">
        <v>-1.6E-2</v>
      </c>
      <c r="ER83" s="168">
        <v>-5.0000000000000001E-3</v>
      </c>
      <c r="ES83" s="168">
        <v>-0.03</v>
      </c>
      <c r="ET83" s="1102">
        <v>5.4559999999999942E-2</v>
      </c>
      <c r="EU83" s="168">
        <v>2.7816216216216105E-2</v>
      </c>
      <c r="EV83" s="168">
        <v>4.0000000000000036E-2</v>
      </c>
      <c r="EW83" s="168">
        <v>0</v>
      </c>
      <c r="EX83" s="168">
        <v>-5.5000000000000049E-2</v>
      </c>
      <c r="EY83" s="168">
        <v>4.0000000000000036E-2</v>
      </c>
      <c r="EZ83" s="168">
        <v>4.0000000000000036E-2</v>
      </c>
      <c r="FA83" s="168">
        <v>0</v>
      </c>
      <c r="FB83" s="168">
        <v>0</v>
      </c>
      <c r="FC83" s="168">
        <v>0</v>
      </c>
      <c r="FD83" s="168">
        <v>0</v>
      </c>
      <c r="FE83" s="168">
        <v>2.0999999999999908E-2</v>
      </c>
      <c r="FF83" s="168">
        <v>2.0000000000000018E-2</v>
      </c>
      <c r="FG83" s="168">
        <v>-3.0000000000000027E-2</v>
      </c>
      <c r="FH83" s="168">
        <v>1.0000000000000009E-2</v>
      </c>
      <c r="FI83" s="279">
        <v>-6.9999999999999951E-2</v>
      </c>
      <c r="FJ83" s="279">
        <v>4.9999999999998934E-3</v>
      </c>
      <c r="FK83" s="279">
        <v>0</v>
      </c>
      <c r="FL83" s="279">
        <v>1.0000000000000009E-2</v>
      </c>
      <c r="FM83" s="279">
        <v>2.0000000000000018E-2</v>
      </c>
      <c r="FN83" s="279">
        <v>0</v>
      </c>
      <c r="FO83" s="1104"/>
      <c r="FP83" s="166"/>
      <c r="FQ83" s="166"/>
      <c r="FR83" s="178"/>
      <c r="FS83" s="178"/>
      <c r="FT83" s="178"/>
      <c r="FU83" s="178"/>
      <c r="FV83" s="178"/>
      <c r="FW83" s="178"/>
      <c r="FX83" s="178"/>
      <c r="FY83" s="178"/>
      <c r="FZ83" s="166"/>
      <c r="GA83" s="166"/>
      <c r="GB83" s="178"/>
      <c r="GC83" s="166"/>
      <c r="GD83" s="166"/>
      <c r="GE83" s="166"/>
      <c r="GF83" s="166"/>
      <c r="GG83" s="166"/>
      <c r="GH83" s="166"/>
      <c r="GI83" s="166"/>
      <c r="GJ83" s="1105"/>
      <c r="GK83" s="192"/>
      <c r="GL83" s="192"/>
      <c r="GM83" s="192"/>
      <c r="GN83" s="192"/>
      <c r="GO83" s="192"/>
      <c r="GP83" s="192"/>
      <c r="GQ83" s="192"/>
      <c r="GR83" s="192"/>
      <c r="GS83" s="812"/>
      <c r="GT83" s="192"/>
      <c r="GU83" s="192"/>
      <c r="GV83" s="192"/>
      <c r="GW83" s="192"/>
      <c r="GX83" s="192"/>
      <c r="GY83" s="192"/>
      <c r="GZ83" s="192"/>
      <c r="HA83" s="192"/>
      <c r="HB83" s="192"/>
      <c r="HC83" s="192"/>
      <c r="HD83" s="1106"/>
    </row>
    <row r="84" spans="1:212">
      <c r="A84" s="38">
        <v>43891</v>
      </c>
      <c r="B84" s="1100"/>
      <c r="C84" s="155"/>
      <c r="D84" s="155"/>
      <c r="E84" s="155"/>
      <c r="F84" s="155"/>
      <c r="G84" s="155"/>
      <c r="H84" s="155"/>
      <c r="I84" s="155"/>
      <c r="J84" s="155"/>
      <c r="K84" s="155"/>
      <c r="L84" s="155"/>
      <c r="M84" s="155"/>
      <c r="N84" s="155"/>
      <c r="O84" s="155"/>
      <c r="P84" s="155"/>
      <c r="Q84" s="155"/>
      <c r="R84" s="155"/>
      <c r="S84" s="155"/>
      <c r="T84" s="155"/>
      <c r="U84" s="155"/>
      <c r="V84" s="155"/>
      <c r="W84" s="155"/>
      <c r="X84" s="1101">
        <v>0</v>
      </c>
      <c r="Y84" s="165">
        <v>0</v>
      </c>
      <c r="Z84" s="165">
        <v>0</v>
      </c>
      <c r="AA84" s="1244">
        <v>-4.1873802995064047E-2</v>
      </c>
      <c r="AB84" s="165">
        <v>0</v>
      </c>
      <c r="AC84" s="165">
        <v>0</v>
      </c>
      <c r="AD84" s="165">
        <v>0</v>
      </c>
      <c r="AE84" s="170">
        <v>0</v>
      </c>
      <c r="AF84" s="170">
        <v>0</v>
      </c>
      <c r="AG84" s="170">
        <v>-4.4425156688411516E-2</v>
      </c>
      <c r="AH84" s="170">
        <v>0</v>
      </c>
      <c r="AI84" s="1267">
        <v>-3.8415362131755337E-2</v>
      </c>
      <c r="AJ84" s="241">
        <v>0</v>
      </c>
      <c r="AK84" s="1246">
        <v>-2.0461666191219141E-2</v>
      </c>
      <c r="AL84" s="241">
        <v>0</v>
      </c>
      <c r="AM84" s="241">
        <v>0</v>
      </c>
      <c r="AN84" s="241">
        <v>0</v>
      </c>
      <c r="AO84" s="241">
        <v>0</v>
      </c>
      <c r="AP84" s="241">
        <v>0</v>
      </c>
      <c r="AQ84" s="241">
        <v>0</v>
      </c>
      <c r="AR84" s="241">
        <v>0</v>
      </c>
      <c r="AS84" s="1255">
        <v>-1.4926429239966121E-2</v>
      </c>
      <c r="AT84" s="168">
        <v>-1.0108926639610938E-2</v>
      </c>
      <c r="AU84" s="168">
        <v>3.6738957898156954E-3</v>
      </c>
      <c r="AV84" s="168">
        <v>-2.3358686257831662E-3</v>
      </c>
      <c r="AW84" s="168">
        <v>-7.0761968261707664E-2</v>
      </c>
      <c r="AX84" s="168">
        <v>3.4339523086643897E-2</v>
      </c>
      <c r="AY84" s="168">
        <v>-6.9933926644854871E-2</v>
      </c>
      <c r="AZ84" s="168">
        <v>3.4150621934735836E-2</v>
      </c>
      <c r="BA84" s="168">
        <v>-2.1048504628354836E-2</v>
      </c>
      <c r="BB84" s="411">
        <v>-2.7445508422761611E-2</v>
      </c>
      <c r="BC84" s="168">
        <v>-1.7316528429631051E-2</v>
      </c>
      <c r="BD84" s="168">
        <v>-1.0558707360572628E-2</v>
      </c>
      <c r="BE84" s="168">
        <v>8.284868643032306E-2</v>
      </c>
      <c r="BF84" s="168">
        <v>-8.0531432590401519E-2</v>
      </c>
      <c r="BG84" s="168">
        <v>-5.4473015427077609E-2</v>
      </c>
      <c r="BH84" s="168">
        <v>-6.5875932499067757E-2</v>
      </c>
      <c r="BI84" s="168">
        <v>0</v>
      </c>
      <c r="BJ84" s="168">
        <v>0</v>
      </c>
      <c r="BK84" s="168">
        <v>0</v>
      </c>
      <c r="BL84" s="168">
        <v>0</v>
      </c>
      <c r="BM84" s="168">
        <v>0</v>
      </c>
      <c r="BN84" s="1247">
        <v>0</v>
      </c>
      <c r="BO84" s="1248">
        <v>0</v>
      </c>
      <c r="BP84" s="1249">
        <v>0</v>
      </c>
      <c r="BQ84" s="1265">
        <v>-7.3547559595302792E-3</v>
      </c>
      <c r="BR84" s="1249">
        <v>0</v>
      </c>
      <c r="BS84" s="1249">
        <v>0</v>
      </c>
      <c r="BT84" s="1249">
        <v>0</v>
      </c>
      <c r="BU84" s="1248">
        <v>0</v>
      </c>
      <c r="BV84" s="1248">
        <v>0</v>
      </c>
      <c r="BW84" s="1248">
        <v>-3.3012417748860212E-2</v>
      </c>
      <c r="BX84" s="1248">
        <v>0</v>
      </c>
      <c r="BY84" s="1248">
        <v>2.4237523590986632E-2</v>
      </c>
      <c r="BZ84" s="1250">
        <v>0</v>
      </c>
      <c r="CA84" s="1250">
        <v>-0.10500926176573266</v>
      </c>
      <c r="CB84" s="1250">
        <v>0</v>
      </c>
      <c r="CC84" s="1251">
        <v>0</v>
      </c>
      <c r="CD84" s="1251">
        <v>0</v>
      </c>
      <c r="CE84" s="1251">
        <v>0</v>
      </c>
      <c r="CF84" s="1251">
        <v>0</v>
      </c>
      <c r="CG84" s="1251">
        <v>0</v>
      </c>
      <c r="CH84" s="1252">
        <v>0</v>
      </c>
      <c r="CI84" s="1261">
        <v>-9.873802995064046E-3</v>
      </c>
      <c r="CJ84" s="1261">
        <v>0</v>
      </c>
      <c r="CK84" s="1261">
        <v>0</v>
      </c>
      <c r="CL84" s="1261">
        <v>0</v>
      </c>
      <c r="CM84" s="1261">
        <v>0</v>
      </c>
      <c r="CN84" s="1261">
        <v>0</v>
      </c>
      <c r="CO84" s="1261">
        <v>0</v>
      </c>
      <c r="CP84" s="1261">
        <v>0</v>
      </c>
      <c r="CQ84" s="1261">
        <v>0</v>
      </c>
      <c r="CR84" s="1261">
        <v>8.3364713250227984E-3</v>
      </c>
      <c r="CS84" s="1261">
        <v>0</v>
      </c>
      <c r="CT84" s="1261">
        <v>0</v>
      </c>
      <c r="CU84" s="1261">
        <v>0</v>
      </c>
      <c r="CV84" s="1261">
        <v>4.4163645462346302E-2</v>
      </c>
      <c r="CW84" s="1261">
        <v>0</v>
      </c>
      <c r="CX84" s="1262">
        <v>0</v>
      </c>
      <c r="CY84" s="1262">
        <v>0</v>
      </c>
      <c r="CZ84" s="1262">
        <v>0</v>
      </c>
      <c r="DA84" s="1262">
        <v>0</v>
      </c>
      <c r="DB84" s="1262">
        <v>0</v>
      </c>
      <c r="DC84" s="1264">
        <v>0</v>
      </c>
      <c r="DD84" s="1261">
        <v>-1.3056867595507282E-2</v>
      </c>
      <c r="DE84" s="1261">
        <v>0</v>
      </c>
      <c r="DF84" s="1261">
        <v>0</v>
      </c>
      <c r="DG84" s="1261">
        <v>0</v>
      </c>
      <c r="DH84" s="1261">
        <v>0</v>
      </c>
      <c r="DI84" s="1261">
        <v>0</v>
      </c>
      <c r="DJ84" s="1261">
        <v>0</v>
      </c>
      <c r="DK84" s="1261">
        <v>0</v>
      </c>
      <c r="DL84" s="1261">
        <v>0</v>
      </c>
      <c r="DM84" s="1261">
        <v>-1.8111959598851257E-2</v>
      </c>
      <c r="DN84" s="1261">
        <v>0</v>
      </c>
      <c r="DO84" s="1261">
        <v>0</v>
      </c>
      <c r="DP84" s="1261">
        <v>0</v>
      </c>
      <c r="DQ84" s="1261">
        <v>-4.1226159147608077E-2</v>
      </c>
      <c r="DR84" s="1261">
        <v>0</v>
      </c>
      <c r="DS84" s="1261">
        <v>0</v>
      </c>
      <c r="DT84" s="1261">
        <v>0</v>
      </c>
      <c r="DU84" s="1261">
        <v>0</v>
      </c>
      <c r="DV84" s="1261">
        <v>0</v>
      </c>
      <c r="DW84" s="1261">
        <v>0</v>
      </c>
      <c r="DX84" s="1261">
        <v>0</v>
      </c>
      <c r="DY84" s="1102">
        <v>8.9999999999999993E-3</v>
      </c>
      <c r="DZ84" s="168">
        <v>-7.0000000000000001E-3</v>
      </c>
      <c r="EA84" s="168">
        <v>1.6E-2</v>
      </c>
      <c r="EB84" s="1266">
        <v>-2.5000000000000001E-2</v>
      </c>
      <c r="EC84" s="168">
        <v>4.0000000000000001E-3</v>
      </c>
      <c r="ED84" s="168">
        <v>3.0000000000000001E-3</v>
      </c>
      <c r="EE84" s="168">
        <v>-7.0000000000000001E-3</v>
      </c>
      <c r="EF84" s="168">
        <v>-9.0000000000000011E-3</v>
      </c>
      <c r="EG84" s="168">
        <v>8.0000000000000002E-3</v>
      </c>
      <c r="EH84" s="168">
        <v>-1.4999999999999999E-2</v>
      </c>
      <c r="EI84" s="168">
        <v>-3.3000000000000002E-2</v>
      </c>
      <c r="EJ84" s="168">
        <v>-4.3999999999999997E-2</v>
      </c>
      <c r="EK84" s="168">
        <v>-1.2999999999999999E-2</v>
      </c>
      <c r="EL84" s="168">
        <v>-3.5000000000000003E-2</v>
      </c>
      <c r="EM84" s="168">
        <v>-4.0000000000000001E-3</v>
      </c>
      <c r="EN84" s="168">
        <v>-3.2000000000000001E-2</v>
      </c>
      <c r="EO84" s="168">
        <v>-1.2999999999999999E-2</v>
      </c>
      <c r="EP84" s="168">
        <v>3.3000000000000002E-2</v>
      </c>
      <c r="EQ84" s="168">
        <v>-1.6E-2</v>
      </c>
      <c r="ER84" s="168">
        <v>-5.0000000000000001E-3</v>
      </c>
      <c r="ES84" s="168">
        <v>-0.03</v>
      </c>
      <c r="ET84" s="1102">
        <v>5.4559999999999942E-2</v>
      </c>
      <c r="EU84" s="168">
        <v>2.7816216216216105E-2</v>
      </c>
      <c r="EV84" s="168">
        <v>4.0000000000000036E-2</v>
      </c>
      <c r="EW84" s="168">
        <v>1.4000000000000012E-2</v>
      </c>
      <c r="EX84" s="168">
        <v>-5.5000000000000049E-2</v>
      </c>
      <c r="EY84" s="168">
        <v>4.0000000000000036E-2</v>
      </c>
      <c r="EZ84" s="168">
        <v>4.0000000000000036E-2</v>
      </c>
      <c r="FA84" s="168">
        <v>0</v>
      </c>
      <c r="FB84" s="168">
        <v>0</v>
      </c>
      <c r="FC84" s="168">
        <v>-2.0000000000000018E-2</v>
      </c>
      <c r="FD84" s="168">
        <v>0</v>
      </c>
      <c r="FE84" s="168">
        <v>2.0999999999999908E-2</v>
      </c>
      <c r="FF84" s="168">
        <v>2.0000000000000018E-2</v>
      </c>
      <c r="FG84" s="168">
        <v>3.74000000000001E-2</v>
      </c>
      <c r="FH84" s="168">
        <v>1.0000000000000009E-2</v>
      </c>
      <c r="FI84" s="279">
        <v>-6.9999999999999951E-2</v>
      </c>
      <c r="FJ84" s="279">
        <v>4.9999999999998934E-3</v>
      </c>
      <c r="FK84" s="279">
        <v>0</v>
      </c>
      <c r="FL84" s="279">
        <v>1.0000000000000009E-2</v>
      </c>
      <c r="FM84" s="279">
        <v>2.0000000000000018E-2</v>
      </c>
      <c r="FN84" s="279">
        <v>0</v>
      </c>
      <c r="FO84" s="1104"/>
      <c r="FP84" s="166"/>
      <c r="FQ84" s="166"/>
      <c r="FR84" s="178">
        <v>-3.2000000000000001E-2</v>
      </c>
      <c r="FS84" s="178"/>
      <c r="FT84" s="178"/>
      <c r="FU84" s="178"/>
      <c r="FV84" s="178"/>
      <c r="FW84" s="178"/>
      <c r="FX84" s="178">
        <v>-0.06</v>
      </c>
      <c r="FY84" s="178"/>
      <c r="FZ84" s="166"/>
      <c r="GA84" s="166"/>
      <c r="GB84" s="178">
        <v>-7.0999999999999994E-2</v>
      </c>
      <c r="GC84" s="166"/>
      <c r="GD84" s="166"/>
      <c r="GE84" s="166"/>
      <c r="GF84" s="166"/>
      <c r="GG84" s="166"/>
      <c r="GH84" s="166"/>
      <c r="GI84" s="166"/>
      <c r="GJ84" s="1105"/>
      <c r="GK84" s="192"/>
      <c r="GL84" s="192"/>
      <c r="GM84" s="192"/>
      <c r="GN84" s="192"/>
      <c r="GO84" s="192"/>
      <c r="GP84" s="192"/>
      <c r="GQ84" s="192"/>
      <c r="GR84" s="192"/>
      <c r="GS84" s="812"/>
      <c r="GT84" s="192"/>
      <c r="GU84" s="192"/>
      <c r="GV84" s="192"/>
      <c r="GW84" s="192"/>
      <c r="GX84" s="192"/>
      <c r="GY84" s="192"/>
      <c r="GZ84" s="192"/>
      <c r="HA84" s="192"/>
      <c r="HB84" s="192"/>
      <c r="HC84" s="192"/>
      <c r="HD84" s="1106"/>
    </row>
    <row r="85" spans="1:212">
      <c r="A85" s="38">
        <v>43922</v>
      </c>
      <c r="B85" s="1100"/>
      <c r="C85" s="155"/>
      <c r="D85" s="155"/>
      <c r="E85" s="155"/>
      <c r="F85" s="155"/>
      <c r="G85" s="155"/>
      <c r="H85" s="155"/>
      <c r="I85" s="155"/>
      <c r="J85" s="155"/>
      <c r="K85" s="155"/>
      <c r="L85" s="155"/>
      <c r="M85" s="155"/>
      <c r="N85" s="155"/>
      <c r="O85" s="155"/>
      <c r="P85" s="155"/>
      <c r="Q85" s="155"/>
      <c r="R85" s="155"/>
      <c r="S85" s="155"/>
      <c r="T85" s="155"/>
      <c r="U85" s="155"/>
      <c r="V85" s="155"/>
      <c r="W85" s="155"/>
      <c r="X85" s="1101">
        <v>2.5871396435055427E-3</v>
      </c>
      <c r="Y85" s="165">
        <v>-7.8223416349574304E-3</v>
      </c>
      <c r="Z85" s="165">
        <v>3.1925226182905053E-3</v>
      </c>
      <c r="AA85" s="165">
        <v>2.5361111717538999E-3</v>
      </c>
      <c r="AB85" s="165">
        <v>-0.11060213289988097</v>
      </c>
      <c r="AC85" s="165">
        <v>-0.11630893618389027</v>
      </c>
      <c r="AD85" s="165">
        <v>-9.6148999707009186E-2</v>
      </c>
      <c r="AE85" s="170">
        <v>-7.6807304545423505E-2</v>
      </c>
      <c r="AF85" s="170">
        <v>8.5134178302004315E-4</v>
      </c>
      <c r="AG85" s="170">
        <v>3.3806212985336703E-3</v>
      </c>
      <c r="AH85" s="170">
        <v>1.1347663307756939E-3</v>
      </c>
      <c r="AI85" s="170">
        <v>3.3753765412976033E-3</v>
      </c>
      <c r="AJ85" s="241">
        <v>-7.2529493408991175E-2</v>
      </c>
      <c r="AK85" s="241">
        <v>2.0311753918047515E-3</v>
      </c>
      <c r="AL85" s="241">
        <v>-0.10038376181485553</v>
      </c>
      <c r="AM85" s="241">
        <v>-7.952754833225506E-2</v>
      </c>
      <c r="AN85" s="241">
        <v>-4.0148069071207049E-2</v>
      </c>
      <c r="AO85" s="241">
        <v>6.8476202040812506E-3</v>
      </c>
      <c r="AP85" s="241">
        <v>-1.1435000136419848E-2</v>
      </c>
      <c r="AQ85" s="241">
        <v>-0.10947842232157001</v>
      </c>
      <c r="AR85" s="241">
        <v>1.3534736324234409E-3</v>
      </c>
      <c r="AS85" s="1102">
        <v>-7.7300347405389713E-2</v>
      </c>
      <c r="AT85" s="168">
        <v>1.0648083147941412E-2</v>
      </c>
      <c r="AU85" s="168">
        <v>-5.1801925400807303E-4</v>
      </c>
      <c r="AV85" s="168">
        <v>-5.1777217789404917E-3</v>
      </c>
      <c r="AW85" s="168">
        <v>-8.3541446599745051E-2</v>
      </c>
      <c r="AX85" s="168">
        <v>-8.6420196398316773E-2</v>
      </c>
      <c r="AY85" s="168">
        <v>-8.1868555329158821E-2</v>
      </c>
      <c r="AZ85" s="168">
        <v>-5.2386798838753967E-2</v>
      </c>
      <c r="BA85" s="168">
        <v>-4.6438036318048659E-2</v>
      </c>
      <c r="BB85" s="411">
        <v>-3.1422004957370686E-2</v>
      </c>
      <c r="BC85" s="168">
        <v>1.2448336131388293E-2</v>
      </c>
      <c r="BD85" s="168">
        <v>-2.3383133709240278E-2</v>
      </c>
      <c r="BE85" s="168">
        <v>1.8057755533865016E-2</v>
      </c>
      <c r="BF85" s="168">
        <v>-7.9403269399813903E-2</v>
      </c>
      <c r="BG85" s="168">
        <v>-0.16266388234112916</v>
      </c>
      <c r="BH85" s="168">
        <v>-0.16024689397998948</v>
      </c>
      <c r="BI85" s="168">
        <v>-4.0148069071207049E-2</v>
      </c>
      <c r="BJ85" s="168">
        <v>6.8476202040812506E-3</v>
      </c>
      <c r="BK85" s="168">
        <v>-1.1435000136419848E-2</v>
      </c>
      <c r="BL85" s="168">
        <v>-0.10947842232157001</v>
      </c>
      <c r="BM85" s="168">
        <v>1.3534736324234409E-3</v>
      </c>
      <c r="BN85" s="1102">
        <v>-8.175737555093987E-2</v>
      </c>
      <c r="BO85" s="168">
        <v>-1.2617184188536745E-2</v>
      </c>
      <c r="BP85" s="411">
        <v>-1.9537925794815503E-2</v>
      </c>
      <c r="BQ85" s="411">
        <v>-1.9968854852366769E-2</v>
      </c>
      <c r="BR85" s="411">
        <v>-0.10407544981737926</v>
      </c>
      <c r="BS85" s="411">
        <v>-9.5208778724169218E-2</v>
      </c>
      <c r="BT85" s="411">
        <v>-8.8276705399313316E-2</v>
      </c>
      <c r="BU85" s="168">
        <v>-5.5645956097920668E-2</v>
      </c>
      <c r="BV85" s="168">
        <v>-7.8299936694340544E-2</v>
      </c>
      <c r="BW85" s="168">
        <v>-4.3207837433600016E-2</v>
      </c>
      <c r="BX85" s="168">
        <v>1.2613062653610063E-2</v>
      </c>
      <c r="BY85" s="168">
        <v>-3.3068561156566645E-2</v>
      </c>
      <c r="BZ85" s="241">
        <v>-2.1781569919581134E-3</v>
      </c>
      <c r="CA85" s="241">
        <v>-8.1506537337463381E-2</v>
      </c>
      <c r="CB85" s="241">
        <v>-0.10471816275575796</v>
      </c>
      <c r="CC85" s="379">
        <v>-0.19321937053018556</v>
      </c>
      <c r="CD85" s="379">
        <v>-0.13464322747006829</v>
      </c>
      <c r="CE85" s="379">
        <v>-0.16716106701871902</v>
      </c>
      <c r="CF85" s="379">
        <v>-3.3584665476333431E-2</v>
      </c>
      <c r="CG85" s="379">
        <v>-0.12345630443238254</v>
      </c>
      <c r="CH85" s="1103">
        <v>-2.5447819804070404E-2</v>
      </c>
      <c r="CI85" s="241">
        <v>2.5871396435055427E-3</v>
      </c>
      <c r="CJ85" s="241">
        <v>-7.7618870968869658E-3</v>
      </c>
      <c r="CK85" s="241">
        <v>3.1925226182905053E-3</v>
      </c>
      <c r="CL85" s="241">
        <v>2.5361111717538999E-3</v>
      </c>
      <c r="CM85" s="241">
        <v>-8.2932266958679612E-3</v>
      </c>
      <c r="CN85" s="241">
        <v>-1.0653946269840731E-2</v>
      </c>
      <c r="CO85" s="241">
        <v>4.4142166614601352E-3</v>
      </c>
      <c r="CP85" s="241">
        <v>-7.6807304545423505E-2</v>
      </c>
      <c r="CQ85" s="241">
        <v>8.5134178302004315E-4</v>
      </c>
      <c r="CR85" s="241">
        <v>3.3806212985336703E-3</v>
      </c>
      <c r="CS85" s="241">
        <v>1.1347663307756939E-3</v>
      </c>
      <c r="CT85" s="241">
        <v>3.3753765412976033E-3</v>
      </c>
      <c r="CU85" s="241">
        <v>-7.2529493408991175E-2</v>
      </c>
      <c r="CV85" s="241">
        <v>2.0311753918047515E-3</v>
      </c>
      <c r="CW85" s="241">
        <v>-0.10038376181485553</v>
      </c>
      <c r="CX85" s="379">
        <v>2.1900166121026188E-2</v>
      </c>
      <c r="CY85" s="379">
        <v>-4.011170893749072E-2</v>
      </c>
      <c r="CZ85" s="379">
        <v>6.8476202040812506E-3</v>
      </c>
      <c r="DA85" s="379">
        <v>-1.1435000136419848E-2</v>
      </c>
      <c r="DB85" s="379">
        <v>-0.10947842232157001</v>
      </c>
      <c r="DC85" s="1103">
        <v>1.3534736324234409E-3</v>
      </c>
      <c r="DD85" s="241">
        <v>1.0619602972668951E-2</v>
      </c>
      <c r="DE85" s="241">
        <v>5.9786172545668204E-2</v>
      </c>
      <c r="DF85" s="241">
        <v>2.3251840329900797E-2</v>
      </c>
      <c r="DG85" s="241">
        <v>-2.5227614891283445E-2</v>
      </c>
      <c r="DH85" s="241">
        <v>-3.0440731288960965E-4</v>
      </c>
      <c r="DI85" s="241">
        <v>6.4075860250474292E-3</v>
      </c>
      <c r="DJ85" s="241">
        <v>7.8501509891707455E-3</v>
      </c>
      <c r="DK85" s="241">
        <v>5.2398339821038586E-2</v>
      </c>
      <c r="DL85" s="241">
        <v>3.5787710032187947E-3</v>
      </c>
      <c r="DM85" s="241">
        <v>-2.626334038429512E-2</v>
      </c>
      <c r="DN85" s="241">
        <v>8.6566865502081813E-2</v>
      </c>
      <c r="DO85" s="241">
        <v>1.6458558473450902E-2</v>
      </c>
      <c r="DP85" s="241">
        <v>-1.9242070887306006E-2</v>
      </c>
      <c r="DQ85" s="241">
        <v>-1.7517693631159181E-2</v>
      </c>
      <c r="DR85" s="241">
        <v>-2.1934831545856626E-2</v>
      </c>
      <c r="DS85" s="241">
        <v>-9.9878286084232326E-2</v>
      </c>
      <c r="DT85" s="241">
        <v>-9.8125884881446468E-2</v>
      </c>
      <c r="DU85" s="241">
        <v>-4.1637323520295144E-2</v>
      </c>
      <c r="DV85" s="241">
        <v>1.3353417397511835E-2</v>
      </c>
      <c r="DW85" s="241">
        <v>-4.5062336392718616E-2</v>
      </c>
      <c r="DX85" s="241">
        <v>-3.8404726493769026E-2</v>
      </c>
      <c r="DY85" s="1102">
        <v>-4.1000000000000002E-2</v>
      </c>
      <c r="DZ85" s="168">
        <v>-0.03</v>
      </c>
      <c r="EA85" s="168">
        <v>0.02</v>
      </c>
      <c r="EB85" s="168">
        <v>-2.4E-2</v>
      </c>
      <c r="EC85" s="168">
        <v>-0.02</v>
      </c>
      <c r="ED85" s="168">
        <v>-0.01</v>
      </c>
      <c r="EE85" s="168">
        <v>-2.5000000000000001E-2</v>
      </c>
      <c r="EF85" s="168">
        <v>-4.1000000000000002E-2</v>
      </c>
      <c r="EG85" s="168">
        <v>3.0000000000000001E-3</v>
      </c>
      <c r="EH85" s="168">
        <v>-1.7999999999999999E-2</v>
      </c>
      <c r="EI85" s="168">
        <v>-3.4000000000000002E-2</v>
      </c>
      <c r="EJ85" s="168">
        <v>-5.0999999999999997E-2</v>
      </c>
      <c r="EK85" s="168">
        <v>-1.2999999999999999E-2</v>
      </c>
      <c r="EL85" s="168">
        <v>-3.5000000000000003E-2</v>
      </c>
      <c r="EM85" s="168">
        <v>-7.8E-2</v>
      </c>
      <c r="EN85" s="168">
        <v>-3.2000000000000001E-2</v>
      </c>
      <c r="EO85" s="168">
        <v>-1.2999999999999999E-2</v>
      </c>
      <c r="EP85" s="168">
        <v>3.3000000000000002E-2</v>
      </c>
      <c r="EQ85" s="168">
        <v>-1.6E-2</v>
      </c>
      <c r="ER85" s="168">
        <v>4.0000000000000001E-3</v>
      </c>
      <c r="ES85" s="168">
        <v>-0.03</v>
      </c>
      <c r="ET85" s="1102">
        <v>5.5599999999999872E-2</v>
      </c>
      <c r="EU85" s="168">
        <v>2.7816216216216105E-2</v>
      </c>
      <c r="EV85" s="168">
        <v>4.0000000000000036E-2</v>
      </c>
      <c r="EW85" s="168">
        <v>1.4000000000000012E-2</v>
      </c>
      <c r="EX85" s="168">
        <v>1.4999999999999902E-2</v>
      </c>
      <c r="EY85" s="168">
        <v>4.0000000000000036E-2</v>
      </c>
      <c r="EZ85" s="168">
        <v>5.0000000000000044E-2</v>
      </c>
      <c r="FA85" s="168">
        <v>-3.5000000000000031E-2</v>
      </c>
      <c r="FB85" s="168">
        <v>0</v>
      </c>
      <c r="FC85" s="168">
        <v>-2.0000000000000018E-2</v>
      </c>
      <c r="FD85" s="168">
        <v>2.0000000000000018E-3</v>
      </c>
      <c r="FE85" s="168">
        <v>2.0999999999999908E-2</v>
      </c>
      <c r="FF85" s="168">
        <v>2.0000000000000018E-2</v>
      </c>
      <c r="FG85" s="168">
        <v>3.74000000000001E-2</v>
      </c>
      <c r="FH85" s="168">
        <v>-5.1000000000000045E-2</v>
      </c>
      <c r="FI85" s="279">
        <v>1.4999999999999902E-2</v>
      </c>
      <c r="FJ85" s="279">
        <v>4.9999999999998934E-3</v>
      </c>
      <c r="FK85" s="279">
        <v>0</v>
      </c>
      <c r="FL85" s="279">
        <v>1.0000000000000009E-2</v>
      </c>
      <c r="FM85" s="279">
        <v>2.0000000000000018E-2</v>
      </c>
      <c r="FN85" s="279">
        <v>0</v>
      </c>
      <c r="FO85" s="1104"/>
      <c r="FP85" s="166"/>
      <c r="FQ85" s="166"/>
      <c r="FR85" s="178"/>
      <c r="FS85" s="178">
        <v>-0.10299999999999999</v>
      </c>
      <c r="FT85" s="178">
        <v>-0.105</v>
      </c>
      <c r="FU85" s="178">
        <v>-0.1008</v>
      </c>
      <c r="FV85" s="178"/>
      <c r="FW85" s="178"/>
      <c r="FX85" s="178"/>
      <c r="FY85" s="178"/>
      <c r="FZ85" s="166"/>
      <c r="GA85" s="166"/>
      <c r="GB85" s="178"/>
      <c r="GC85" s="166"/>
      <c r="GD85" s="166">
        <v>-0.107</v>
      </c>
      <c r="GE85" s="166"/>
      <c r="GF85" s="166"/>
      <c r="GG85" s="166"/>
      <c r="GH85" s="166"/>
      <c r="GI85" s="166"/>
      <c r="GJ85" s="1105"/>
      <c r="GK85" s="192"/>
      <c r="GL85" s="192"/>
      <c r="GM85" s="192"/>
      <c r="GN85" s="192"/>
      <c r="GO85" s="192"/>
      <c r="GP85" s="192"/>
      <c r="GQ85" s="192"/>
      <c r="GR85" s="192"/>
      <c r="GS85" s="812"/>
      <c r="GT85" s="192"/>
      <c r="GU85" s="192"/>
      <c r="GV85" s="192"/>
      <c r="GW85" s="192"/>
      <c r="GX85" s="192"/>
      <c r="GY85" s="192"/>
      <c r="GZ85" s="192"/>
      <c r="HA85" s="192"/>
      <c r="HB85" s="192"/>
      <c r="HC85" s="192"/>
      <c r="HD85" s="1106"/>
    </row>
    <row r="86" spans="1:212">
      <c r="A86" s="38">
        <v>44013</v>
      </c>
      <c r="B86" s="1100"/>
      <c r="C86" s="155"/>
      <c r="D86" s="155"/>
      <c r="E86" s="155"/>
      <c r="F86" s="155"/>
      <c r="G86" s="155"/>
      <c r="H86" s="155"/>
      <c r="I86" s="155"/>
      <c r="J86" s="155"/>
      <c r="K86" s="155"/>
      <c r="L86" s="155"/>
      <c r="M86" s="155"/>
      <c r="N86" s="155"/>
      <c r="O86" s="155"/>
      <c r="P86" s="155"/>
      <c r="Q86" s="155"/>
      <c r="R86" s="155"/>
      <c r="S86" s="155"/>
      <c r="T86" s="155"/>
      <c r="U86" s="155"/>
      <c r="V86" s="155"/>
      <c r="W86" s="155"/>
      <c r="X86" s="1243">
        <v>0</v>
      </c>
      <c r="Y86" s="165">
        <v>1E-3</v>
      </c>
      <c r="Z86" s="165">
        <v>-2.058435268540304E-2</v>
      </c>
      <c r="AA86" s="165">
        <v>1.0711793604119002E-2</v>
      </c>
      <c r="AB86" s="165">
        <v>8.9999999999999993E-3</v>
      </c>
      <c r="AC86" s="165">
        <v>1.3096709550044716E-2</v>
      </c>
      <c r="AD86" s="165">
        <v>1.1484426334837483E-2</v>
      </c>
      <c r="AE86" s="170">
        <v>1.3802486802458658E-2</v>
      </c>
      <c r="AF86" s="170">
        <v>2.4287582770949667E-2</v>
      </c>
      <c r="AG86" s="170">
        <v>8.0000000000000002E-3</v>
      </c>
      <c r="AH86" s="170">
        <v>-8.0000000000000002E-3</v>
      </c>
      <c r="AI86" s="170">
        <v>6.0000000000000001E-3</v>
      </c>
      <c r="AJ86" s="241">
        <v>2.0463116235958756E-2</v>
      </c>
      <c r="AK86" s="241">
        <v>-2.1453670811841907E-2</v>
      </c>
      <c r="AL86" s="241">
        <v>-2.1155866937905388E-2</v>
      </c>
      <c r="AM86" s="241">
        <v>1.3852286515678713E-2</v>
      </c>
      <c r="AN86" s="241">
        <v>1.8091858059493315E-2</v>
      </c>
      <c r="AO86" s="241">
        <v>1.0328885405150201E-2</v>
      </c>
      <c r="AP86" s="241">
        <v>3.2973116356070697E-2</v>
      </c>
      <c r="AQ86" s="241">
        <v>1.3360865674308053E-2</v>
      </c>
      <c r="AR86" s="241">
        <v>2.1030470999035426E-2</v>
      </c>
      <c r="AS86" s="1255">
        <v>-6.1280000000000001E-2</v>
      </c>
      <c r="AT86" s="168">
        <v>3.426358211077174E-3</v>
      </c>
      <c r="AU86" s="168">
        <v>-1.9006277256425896E-3</v>
      </c>
      <c r="AV86" s="168">
        <v>-3.5348274458271156E-3</v>
      </c>
      <c r="AW86" s="168">
        <v>-7.7148546184079514E-2</v>
      </c>
      <c r="AX86" s="168">
        <v>-7.6212484940764047E-2</v>
      </c>
      <c r="AY86" s="168">
        <v>-7.2829648577294348E-2</v>
      </c>
      <c r="AZ86" s="168">
        <v>-3.9650010368369015E-2</v>
      </c>
      <c r="BA86" s="168">
        <v>-3.6997631544028908E-2</v>
      </c>
      <c r="BB86" s="411">
        <v>-2.7832298655377063E-2</v>
      </c>
      <c r="BC86" s="168">
        <v>4.0630736997517847E-3</v>
      </c>
      <c r="BD86" s="168">
        <v>-2.1976940465895711E-2</v>
      </c>
      <c r="BE86" s="168">
        <v>-1.2650674399023898E-2</v>
      </c>
      <c r="BF86" s="168">
        <v>-7.5926722537632219E-2</v>
      </c>
      <c r="BG86" s="168">
        <v>-0.17164419829005129</v>
      </c>
      <c r="BH86" s="168">
        <v>-0.13869096018993676</v>
      </c>
      <c r="BI86" s="168">
        <v>1.8091858059493315E-2</v>
      </c>
      <c r="BJ86" s="168">
        <v>1.0328885405150201E-2</v>
      </c>
      <c r="BK86" s="168">
        <v>3.2973116356070697E-2</v>
      </c>
      <c r="BL86" s="168">
        <v>1.3360865674308053E-2</v>
      </c>
      <c r="BM86" s="168">
        <v>2.1030470999035433E-2</v>
      </c>
      <c r="BN86" s="1255">
        <v>-6.8000000000000005E-2</v>
      </c>
      <c r="BO86" s="168">
        <v>-1.360540184699488E-2</v>
      </c>
      <c r="BP86" s="411">
        <v>-8.0527123778569853E-3</v>
      </c>
      <c r="BQ86" s="411">
        <v>-1.0786555791314711E-2</v>
      </c>
      <c r="BR86" s="411">
        <v>-0.10871858193991968</v>
      </c>
      <c r="BS86" s="411">
        <v>-7.7805564904149582E-2</v>
      </c>
      <c r="BT86" s="411">
        <v>-0.11582499826373149</v>
      </c>
      <c r="BU86" s="168">
        <v>-4.6501513697255525E-2</v>
      </c>
      <c r="BV86" s="168">
        <v>-5.8717799408321891E-2</v>
      </c>
      <c r="BW86" s="168">
        <v>-5.4387231288705484E-2</v>
      </c>
      <c r="BX86" s="168">
        <v>9.2378308073264304E-3</v>
      </c>
      <c r="BY86" s="168">
        <v>-4.0116024609113454E-2</v>
      </c>
      <c r="BZ86" s="241">
        <v>1.7399852697699947E-2</v>
      </c>
      <c r="CA86" s="241">
        <v>-9.9658961829051873E-2</v>
      </c>
      <c r="CB86" s="241">
        <v>-0.11044528759841477</v>
      </c>
      <c r="CC86" s="379">
        <v>-0.14604467208362504</v>
      </c>
      <c r="CD86" s="379">
        <v>-0.1076366226116795</v>
      </c>
      <c r="CE86" s="379">
        <v>-0.16079053967369294</v>
      </c>
      <c r="CF86" s="379">
        <v>-2.6712145422508771E-2</v>
      </c>
      <c r="CG86" s="379">
        <v>-0.14914643971217156</v>
      </c>
      <c r="CH86" s="1103">
        <v>-7.892914212601701E-4</v>
      </c>
      <c r="CI86" s="1246">
        <v>0</v>
      </c>
      <c r="CJ86" s="241">
        <v>9.4307113469904637E-4</v>
      </c>
      <c r="CK86" s="241">
        <v>-2.058435268540304E-2</v>
      </c>
      <c r="CL86" s="241">
        <v>1.0711793604119002E-2</v>
      </c>
      <c r="CM86" s="241">
        <v>8.9999999999999993E-3</v>
      </c>
      <c r="CN86" s="241">
        <v>1.3096709550044716E-2</v>
      </c>
      <c r="CO86" s="241">
        <v>1.1484426334837483E-2</v>
      </c>
      <c r="CP86" s="241">
        <v>8.1144926215189428E-2</v>
      </c>
      <c r="CQ86" s="241">
        <v>2.4287582770949667E-2</v>
      </c>
      <c r="CR86" s="241">
        <v>8.0000000000000002E-3</v>
      </c>
      <c r="CS86" s="241">
        <v>-8.0000000000000002E-3</v>
      </c>
      <c r="CT86" s="241">
        <v>6.0000000000000001E-3</v>
      </c>
      <c r="CU86" s="241">
        <v>2.0463116235958756E-2</v>
      </c>
      <c r="CV86" s="241">
        <v>-2.2004356836052508E-2</v>
      </c>
      <c r="CW86" s="241">
        <v>-2.1155866937905388E-2</v>
      </c>
      <c r="CX86" s="379">
        <v>1.348983242842694E-2</v>
      </c>
      <c r="CY86" s="379">
        <v>0.12286541788264682</v>
      </c>
      <c r="CZ86" s="379">
        <v>1.0328885405150201E-2</v>
      </c>
      <c r="DA86" s="379">
        <v>3.2973116356070697E-2</v>
      </c>
      <c r="DB86" s="379">
        <v>1.3360865674308053E-2</v>
      </c>
      <c r="DC86" s="1103">
        <v>2.0250410113780586E-2</v>
      </c>
      <c r="DD86" s="1246">
        <v>2.4606686683106116E-2</v>
      </c>
      <c r="DE86" s="241">
        <v>5.9792518852950893E-2</v>
      </c>
      <c r="DF86" s="241">
        <v>3.4282363113745551E-2</v>
      </c>
      <c r="DG86" s="241">
        <v>-1.6167593975062289E-2</v>
      </c>
      <c r="DH86" s="241">
        <v>-1.1982417080856456E-2</v>
      </c>
      <c r="DI86" s="241">
        <v>2.229375932759492E-2</v>
      </c>
      <c r="DJ86" s="241">
        <v>-3.154793411688317E-2</v>
      </c>
      <c r="DK86" s="241">
        <v>2.2445405239880256E-2</v>
      </c>
      <c r="DL86" s="241">
        <v>2.6017412306714949E-2</v>
      </c>
      <c r="DM86" s="241">
        <v>-3.6852708864150707E-2</v>
      </c>
      <c r="DN86" s="241">
        <v>8.3119155215545248E-2</v>
      </c>
      <c r="DO86" s="241">
        <v>1.3917632936268687E-2</v>
      </c>
      <c r="DP86" s="241">
        <v>9.9636137566445626E-3</v>
      </c>
      <c r="DQ86" s="241">
        <v>-2.8355470077859324E-2</v>
      </c>
      <c r="DR86" s="241">
        <v>-2.7551364732470773E-2</v>
      </c>
      <c r="DS86" s="241">
        <v>-4.0084378012657629E-2</v>
      </c>
      <c r="DT86" s="241">
        <v>3.8024497976890115E-2</v>
      </c>
      <c r="DU86" s="241">
        <v>-3.6288881662720818E-2</v>
      </c>
      <c r="DV86" s="241">
        <v>8.993582120085275E-3</v>
      </c>
      <c r="DW86" s="241">
        <v>-7.8098765492615407E-2</v>
      </c>
      <c r="DX86" s="241">
        <v>2.3827372864886273E-3</v>
      </c>
      <c r="DY86" s="1360">
        <v>-3.3000000000000002E-2</v>
      </c>
      <c r="DZ86" s="168">
        <v>-0.01</v>
      </c>
      <c r="EA86" s="168">
        <v>-1.4999999999999999E-2</v>
      </c>
      <c r="EB86" s="168">
        <v>1.4999999999999999E-2</v>
      </c>
      <c r="EC86" s="168">
        <v>-1.2999999999999999E-2</v>
      </c>
      <c r="ED86" s="168">
        <v>2.1000000000000001E-2</v>
      </c>
      <c r="EE86" s="168">
        <v>-1.2999999999999999E-2</v>
      </c>
      <c r="EF86" s="168">
        <v>-2.8000000000000001E-2</v>
      </c>
      <c r="EG86" s="168">
        <v>0.02</v>
      </c>
      <c r="EH86" s="168">
        <v>-6.0000000000000001E-3</v>
      </c>
      <c r="EI86" s="168">
        <v>-2.5999999999999999E-2</v>
      </c>
      <c r="EJ86" s="168">
        <v>-4.2999999999999997E-2</v>
      </c>
      <c r="EK86" s="168">
        <v>-1.2999999999999999E-2</v>
      </c>
      <c r="EL86" s="168">
        <v>-3.5000000000000003E-2</v>
      </c>
      <c r="EM86" s="168">
        <v>-7.8E-2</v>
      </c>
      <c r="EN86" s="168">
        <v>-3.2000000000000001E-2</v>
      </c>
      <c r="EO86" s="168">
        <v>-1.2999999999999999E-2</v>
      </c>
      <c r="EP86" s="168">
        <v>3.3000000000000002E-2</v>
      </c>
      <c r="EQ86" s="168">
        <v>-1.6E-2</v>
      </c>
      <c r="ER86" s="168">
        <v>4.0000000000000001E-3</v>
      </c>
      <c r="ES86" s="168">
        <v>-0.03</v>
      </c>
      <c r="ET86" s="1102">
        <v>5.5599999999999872E-2</v>
      </c>
      <c r="EU86" s="168">
        <v>2.7816216216216105E-2</v>
      </c>
      <c r="EV86" s="168">
        <v>4.0000000000000036E-2</v>
      </c>
      <c r="EW86" s="168">
        <v>1.4000000000000012E-2</v>
      </c>
      <c r="EX86" s="168">
        <v>1.4999999999999902E-2</v>
      </c>
      <c r="EY86" s="168">
        <v>4.0000000000000036E-2</v>
      </c>
      <c r="EZ86" s="168">
        <v>1.0000000000000009E-2</v>
      </c>
      <c r="FA86" s="168">
        <v>3.499999999999992E-2</v>
      </c>
      <c r="FB86" s="168">
        <v>0</v>
      </c>
      <c r="FC86" s="168">
        <v>-2.0000000000000018E-2</v>
      </c>
      <c r="FD86" s="168">
        <v>4.9999999999998934E-3</v>
      </c>
      <c r="FE86" s="168">
        <v>1.8957999999999808E-2</v>
      </c>
      <c r="FF86" s="168">
        <v>2.0000000000000018E-2</v>
      </c>
      <c r="FG86" s="168">
        <v>3.74000000000001E-2</v>
      </c>
      <c r="FH86" s="168">
        <v>-5.1000000000000045E-2</v>
      </c>
      <c r="FI86" s="279">
        <v>1.4999999999999902E-2</v>
      </c>
      <c r="FJ86" s="279">
        <v>4.9999999999998934E-3</v>
      </c>
      <c r="FK86" s="279">
        <v>0</v>
      </c>
      <c r="FL86" s="279">
        <v>1.0000000000000009E-2</v>
      </c>
      <c r="FM86" s="279">
        <v>2.0000000000000018E-2</v>
      </c>
      <c r="FN86" s="279">
        <v>0</v>
      </c>
      <c r="FO86" s="1104"/>
      <c r="FP86" s="166"/>
      <c r="FQ86" s="166"/>
      <c r="FR86" s="178"/>
      <c r="FS86" s="178"/>
      <c r="FT86" s="178"/>
      <c r="FU86" s="178"/>
      <c r="FV86" s="178">
        <v>-6.7000000000000004E-2</v>
      </c>
      <c r="FW86" s="178"/>
      <c r="FX86" s="178"/>
      <c r="FY86" s="178"/>
      <c r="FZ86" s="166"/>
      <c r="GA86" s="166"/>
      <c r="GB86" s="178"/>
      <c r="GC86" s="166"/>
      <c r="GD86" s="166"/>
      <c r="GE86" s="166"/>
      <c r="GF86" s="166"/>
      <c r="GG86" s="166"/>
      <c r="GH86" s="166"/>
      <c r="GI86" s="166"/>
      <c r="GJ86" s="1105"/>
      <c r="GK86" s="192"/>
      <c r="GL86" s="192"/>
      <c r="GM86" s="192"/>
      <c r="GN86" s="192"/>
      <c r="GO86" s="192"/>
      <c r="GP86" s="192"/>
      <c r="GQ86" s="192"/>
      <c r="GR86" s="192"/>
      <c r="GS86" s="812"/>
      <c r="GT86" s="192"/>
      <c r="GU86" s="192"/>
      <c r="GV86" s="192"/>
      <c r="GW86" s="192"/>
      <c r="GX86" s="192"/>
      <c r="GY86" s="192"/>
      <c r="GZ86" s="192"/>
      <c r="HA86" s="192"/>
      <c r="HB86" s="192"/>
      <c r="HC86" s="192"/>
      <c r="HD86" s="1106"/>
    </row>
    <row r="87" spans="1:212">
      <c r="A87" s="38">
        <v>44075</v>
      </c>
      <c r="B87" s="1100"/>
      <c r="C87" s="155"/>
      <c r="D87" s="155"/>
      <c r="E87" s="155"/>
      <c r="F87" s="155"/>
      <c r="G87" s="155"/>
      <c r="H87" s="155"/>
      <c r="I87" s="155"/>
      <c r="J87" s="155"/>
      <c r="K87" s="155"/>
      <c r="L87" s="155"/>
      <c r="M87" s="155"/>
      <c r="N87" s="155"/>
      <c r="O87" s="155"/>
      <c r="P87" s="155"/>
      <c r="Q87" s="155"/>
      <c r="R87" s="155"/>
      <c r="S87" s="155"/>
      <c r="T87" s="155"/>
      <c r="U87" s="155"/>
      <c r="V87" s="155"/>
      <c r="W87" s="155"/>
      <c r="X87" s="1101">
        <v>0</v>
      </c>
      <c r="Y87" s="165">
        <v>0</v>
      </c>
      <c r="Z87" s="165">
        <v>0</v>
      </c>
      <c r="AA87" s="165">
        <v>1.3074007938159715E-2</v>
      </c>
      <c r="AB87" s="165">
        <v>0</v>
      </c>
      <c r="AC87" s="165">
        <v>0</v>
      </c>
      <c r="AD87" s="165">
        <v>0</v>
      </c>
      <c r="AE87" s="170">
        <v>0</v>
      </c>
      <c r="AF87" s="170">
        <v>0</v>
      </c>
      <c r="AG87" s="170">
        <v>0</v>
      </c>
      <c r="AH87" s="170">
        <v>0</v>
      </c>
      <c r="AI87" s="170">
        <v>0</v>
      </c>
      <c r="AJ87" s="241">
        <v>7.9142840905999101E-4</v>
      </c>
      <c r="AK87" s="241">
        <v>0</v>
      </c>
      <c r="AL87" s="241">
        <v>0</v>
      </c>
      <c r="AM87" s="241">
        <v>0</v>
      </c>
      <c r="AN87" s="241">
        <v>0</v>
      </c>
      <c r="AO87" s="241">
        <v>0</v>
      </c>
      <c r="AP87" s="241">
        <v>0</v>
      </c>
      <c r="AQ87" s="241">
        <v>0</v>
      </c>
      <c r="AR87" s="241">
        <v>0</v>
      </c>
      <c r="AS87" s="1255">
        <v>-6.1280000000000001E-2</v>
      </c>
      <c r="AT87" s="168">
        <v>3.426358211077174E-3</v>
      </c>
      <c r="AU87" s="168">
        <v>-1.9006277256425896E-3</v>
      </c>
      <c r="AV87" s="168">
        <v>-7.3029583936493614E-3</v>
      </c>
      <c r="AW87" s="168">
        <v>-7.7148546184079514E-2</v>
      </c>
      <c r="AX87" s="168">
        <v>-7.6212484940764047E-2</v>
      </c>
      <c r="AY87" s="168">
        <v>-7.2829648577294348E-2</v>
      </c>
      <c r="AZ87" s="168">
        <v>-3.9650010368369015E-2</v>
      </c>
      <c r="BA87" s="168">
        <v>-3.6997631544028908E-2</v>
      </c>
      <c r="BB87" s="411">
        <v>-2.365551277477751E-2</v>
      </c>
      <c r="BC87" s="168">
        <v>4.0630736997517847E-3</v>
      </c>
      <c r="BD87" s="168">
        <v>-2.1976940465895711E-2</v>
      </c>
      <c r="BE87" s="168">
        <v>-1.186925809307704E-2</v>
      </c>
      <c r="BF87" s="168">
        <v>-7.5926722537632219E-2</v>
      </c>
      <c r="BG87" s="168">
        <v>-0.17164419829005129</v>
      </c>
      <c r="BH87" s="168">
        <v>-0.13869096018993676</v>
      </c>
      <c r="BI87" s="168">
        <v>0</v>
      </c>
      <c r="BJ87" s="168">
        <v>0</v>
      </c>
      <c r="BK87" s="168">
        <v>0</v>
      </c>
      <c r="BL87" s="168">
        <v>0</v>
      </c>
      <c r="BM87" s="168">
        <v>0</v>
      </c>
      <c r="BN87" s="1102">
        <v>0</v>
      </c>
      <c r="BO87" s="168">
        <v>-1.8041195018840828E-2</v>
      </c>
      <c r="BP87" s="411">
        <v>0</v>
      </c>
      <c r="BQ87" s="411">
        <v>1.503483407862638E-2</v>
      </c>
      <c r="BR87" s="411">
        <v>0</v>
      </c>
      <c r="BS87" s="411">
        <v>0</v>
      </c>
      <c r="BT87" s="411">
        <v>0</v>
      </c>
      <c r="BU87" s="168">
        <v>0</v>
      </c>
      <c r="BV87" s="168">
        <v>-5.1732001895916424E-2</v>
      </c>
      <c r="BW87" s="168">
        <v>0</v>
      </c>
      <c r="BX87" s="168">
        <v>0</v>
      </c>
      <c r="BY87" s="168">
        <v>-7.7399243433822651E-2</v>
      </c>
      <c r="BZ87" s="241">
        <v>-5.2838573494751628E-2</v>
      </c>
      <c r="CA87" s="241">
        <v>0</v>
      </c>
      <c r="CB87" s="241">
        <v>0</v>
      </c>
      <c r="CC87" s="379">
        <v>0</v>
      </c>
      <c r="CD87" s="379">
        <v>0</v>
      </c>
      <c r="CE87" s="379">
        <v>0</v>
      </c>
      <c r="CF87" s="379">
        <v>0</v>
      </c>
      <c r="CG87" s="379">
        <v>0</v>
      </c>
      <c r="CH87" s="1103">
        <v>0</v>
      </c>
      <c r="CI87" s="241">
        <v>0</v>
      </c>
      <c r="CJ87" s="241">
        <v>0</v>
      </c>
      <c r="CK87" s="241">
        <v>0</v>
      </c>
      <c r="CL87" s="241">
        <v>-1.9068251714106532E-2</v>
      </c>
      <c r="CM87" s="241">
        <v>0</v>
      </c>
      <c r="CN87" s="241">
        <v>0</v>
      </c>
      <c r="CO87" s="241">
        <v>0</v>
      </c>
      <c r="CP87" s="241">
        <v>0</v>
      </c>
      <c r="CQ87" s="241">
        <v>0</v>
      </c>
      <c r="CR87" s="241">
        <v>0</v>
      </c>
      <c r="CS87" s="241">
        <v>0</v>
      </c>
      <c r="CT87" s="241">
        <v>0</v>
      </c>
      <c r="CU87" s="241">
        <v>-1.7000685498567369E-2</v>
      </c>
      <c r="CV87" s="241">
        <v>0</v>
      </c>
      <c r="CW87" s="241">
        <v>0</v>
      </c>
      <c r="CX87" s="379">
        <v>0</v>
      </c>
      <c r="CY87" s="379">
        <v>0</v>
      </c>
      <c r="CZ87" s="379">
        <v>0</v>
      </c>
      <c r="DA87" s="379">
        <v>0</v>
      </c>
      <c r="DB87" s="379">
        <v>0</v>
      </c>
      <c r="DC87" s="1103">
        <v>0</v>
      </c>
      <c r="DD87" s="241">
        <v>0</v>
      </c>
      <c r="DE87" s="241">
        <v>-1.8041195018840828E-2</v>
      </c>
      <c r="DF87" s="241">
        <v>0</v>
      </c>
      <c r="DG87" s="241">
        <v>1.7451657295636802E-2</v>
      </c>
      <c r="DH87" s="241">
        <v>0</v>
      </c>
      <c r="DI87" s="241">
        <v>0</v>
      </c>
      <c r="DJ87" s="241">
        <v>0</v>
      </c>
      <c r="DK87" s="241">
        <v>0</v>
      </c>
      <c r="DL87" s="241">
        <v>-5.1732001895916424E-2</v>
      </c>
      <c r="DM87" s="241">
        <v>0</v>
      </c>
      <c r="DN87" s="241">
        <v>0</v>
      </c>
      <c r="DO87" s="241">
        <v>-7.7399243433822651E-2</v>
      </c>
      <c r="DP87" s="241">
        <v>-1.739503316237434E-2</v>
      </c>
      <c r="DQ87" s="241">
        <v>0</v>
      </c>
      <c r="DR87" s="241">
        <v>0</v>
      </c>
      <c r="DS87" s="241">
        <v>0</v>
      </c>
      <c r="DT87" s="241">
        <v>0</v>
      </c>
      <c r="DU87" s="241">
        <v>0</v>
      </c>
      <c r="DV87" s="241">
        <v>0</v>
      </c>
      <c r="DW87" s="241">
        <v>0</v>
      </c>
      <c r="DX87" s="241">
        <v>0</v>
      </c>
      <c r="DY87" s="1360">
        <v>-3.3000000000000002E-2</v>
      </c>
      <c r="DZ87" s="168">
        <v>-0.01</v>
      </c>
      <c r="EA87" s="168">
        <v>-1.4999999999999999E-2</v>
      </c>
      <c r="EB87" s="168">
        <v>0</v>
      </c>
      <c r="EC87" s="168">
        <v>-1.2999999999999999E-2</v>
      </c>
      <c r="ED87" s="168">
        <v>2.1000000000000001E-2</v>
      </c>
      <c r="EE87" s="168">
        <v>-1.2999999999999999E-2</v>
      </c>
      <c r="EF87" s="168">
        <v>-2.8000000000000001E-2</v>
      </c>
      <c r="EG87" s="168">
        <v>0.02</v>
      </c>
      <c r="EH87" s="168">
        <v>-6.0000000000000001E-3</v>
      </c>
      <c r="EI87" s="168">
        <v>-2.5999999999999999E-2</v>
      </c>
      <c r="EJ87" s="168">
        <v>-4.2999999999999997E-2</v>
      </c>
      <c r="EK87" s="168">
        <v>-1.2999999999999999E-2</v>
      </c>
      <c r="EL87" s="168">
        <v>-3.5000000000000003E-2</v>
      </c>
      <c r="EM87" s="168">
        <v>-7.8E-2</v>
      </c>
      <c r="EN87" s="168">
        <v>-3.2000000000000001E-2</v>
      </c>
      <c r="EO87" s="168">
        <v>-1.2999999999999999E-2</v>
      </c>
      <c r="EP87" s="168">
        <v>3.3000000000000002E-2</v>
      </c>
      <c r="EQ87" s="168">
        <v>-1.6E-2</v>
      </c>
      <c r="ER87" s="168">
        <v>4.0000000000000001E-3</v>
      </c>
      <c r="ES87" s="168">
        <v>-0.03</v>
      </c>
      <c r="ET87" s="1102">
        <v>5.5599999999999872E-2</v>
      </c>
      <c r="EU87" s="168">
        <v>2.7816216216216105E-2</v>
      </c>
      <c r="EV87" s="168">
        <v>4.0000000000000036E-2</v>
      </c>
      <c r="EW87" s="168">
        <v>1.4000000000000012E-2</v>
      </c>
      <c r="EX87" s="168">
        <v>1.4999999999999902E-2</v>
      </c>
      <c r="EY87" s="168">
        <v>4.0000000000000036E-2</v>
      </c>
      <c r="EZ87" s="168">
        <v>1.0000000000000009E-2</v>
      </c>
      <c r="FA87" s="168">
        <v>3.499999999999992E-2</v>
      </c>
      <c r="FB87" s="168">
        <v>0</v>
      </c>
      <c r="FC87" s="168">
        <v>-2.0000000000000018E-2</v>
      </c>
      <c r="FD87" s="168">
        <v>4.9999999999998934E-3</v>
      </c>
      <c r="FE87" s="168">
        <v>1.8957999999999808E-2</v>
      </c>
      <c r="FF87" s="168">
        <v>2.0000000000000018E-2</v>
      </c>
      <c r="FG87" s="168">
        <v>3.74000000000001E-2</v>
      </c>
      <c r="FH87" s="168">
        <v>-5.1000000000000045E-2</v>
      </c>
      <c r="FI87" s="279">
        <v>1.4999999999999902E-2</v>
      </c>
      <c r="FJ87" s="279">
        <v>4.9999999999998934E-3</v>
      </c>
      <c r="FK87" s="279">
        <v>0</v>
      </c>
      <c r="FL87" s="279">
        <v>1.0000000000000009E-2</v>
      </c>
      <c r="FM87" s="279">
        <v>2.0000000000000018E-2</v>
      </c>
      <c r="FN87" s="279">
        <v>0</v>
      </c>
      <c r="FO87" s="1104"/>
      <c r="FP87" s="166"/>
      <c r="FQ87" s="166"/>
      <c r="FR87" s="178">
        <v>3.1E-2</v>
      </c>
      <c r="FS87" s="178"/>
      <c r="FT87" s="178"/>
      <c r="FU87" s="178"/>
      <c r="FV87" s="178"/>
      <c r="FW87" s="178"/>
      <c r="FX87" s="178"/>
      <c r="FY87" s="178"/>
      <c r="FZ87" s="166"/>
      <c r="GA87" s="166"/>
      <c r="GB87" s="178"/>
      <c r="GC87" s="166"/>
      <c r="GD87" s="166"/>
      <c r="GE87" s="166"/>
      <c r="GF87" s="166"/>
      <c r="GG87" s="166"/>
      <c r="GH87" s="166"/>
      <c r="GI87" s="166"/>
      <c r="GJ87" s="1105"/>
      <c r="GK87" s="192"/>
      <c r="GL87" s="192"/>
      <c r="GM87" s="192"/>
      <c r="GN87" s="192"/>
      <c r="GO87" s="192"/>
      <c r="GP87" s="192"/>
      <c r="GQ87" s="192"/>
      <c r="GR87" s="192"/>
      <c r="GS87" s="812"/>
      <c r="GT87" s="192"/>
      <c r="GU87" s="192"/>
      <c r="GV87" s="192"/>
      <c r="GW87" s="192"/>
      <c r="GX87" s="192"/>
      <c r="GY87" s="192"/>
      <c r="GZ87" s="192"/>
      <c r="HA87" s="192"/>
      <c r="HB87" s="192"/>
      <c r="HC87" s="192"/>
      <c r="HD87" s="1106"/>
    </row>
    <row r="88" spans="1:212">
      <c r="A88" s="38">
        <v>44105</v>
      </c>
      <c r="B88" s="1100"/>
      <c r="C88" s="155"/>
      <c r="D88" s="155"/>
      <c r="E88" s="155"/>
      <c r="F88" s="155"/>
      <c r="G88" s="155"/>
      <c r="H88" s="155"/>
      <c r="I88" s="155"/>
      <c r="J88" s="155"/>
      <c r="K88" s="155"/>
      <c r="L88" s="155"/>
      <c r="M88" s="155"/>
      <c r="N88" s="155"/>
      <c r="O88" s="155"/>
      <c r="P88" s="155"/>
      <c r="Q88" s="155"/>
      <c r="R88" s="155"/>
      <c r="S88" s="155"/>
      <c r="T88" s="155"/>
      <c r="U88" s="155"/>
      <c r="V88" s="155"/>
      <c r="W88" s="155"/>
      <c r="X88" s="1101">
        <v>1E-3</v>
      </c>
      <c r="Y88" s="165">
        <v>-5.8214106616574224E-3</v>
      </c>
      <c r="Z88" s="165">
        <v>-1.2703239825224699E-3</v>
      </c>
      <c r="AA88" s="165">
        <v>5.9112555545315359E-4</v>
      </c>
      <c r="AB88" s="165">
        <v>-3.1117994556950634E-4</v>
      </c>
      <c r="AC88" s="165">
        <v>9.9923615144463795E-3</v>
      </c>
      <c r="AD88" s="165">
        <v>-1.4007726326562886E-2</v>
      </c>
      <c r="AE88" s="170">
        <v>7.1422217927521459E-3</v>
      </c>
      <c r="AF88" s="170">
        <v>5.537726904385476E-4</v>
      </c>
      <c r="AG88" s="170">
        <v>-6.7019809314000645E-3</v>
      </c>
      <c r="AH88" s="170">
        <v>-1.1715640544609607E-2</v>
      </c>
      <c r="AI88" s="170">
        <v>-9.8458388628488436E-3</v>
      </c>
      <c r="AJ88" s="241">
        <v>1.0999999999999999E-2</v>
      </c>
      <c r="AK88" s="241">
        <v>2.7001073106547535E-2</v>
      </c>
      <c r="AL88" s="241">
        <v>-2.4036448315974956E-3</v>
      </c>
      <c r="AM88" s="241">
        <v>2.6326517404291927E-2</v>
      </c>
      <c r="AN88" s="241">
        <v>2.0072781490353409E-2</v>
      </c>
      <c r="AO88" s="241">
        <v>1.6599623024688093E-2</v>
      </c>
      <c r="AP88" s="241">
        <v>2.141454705091772E-2</v>
      </c>
      <c r="AQ88" s="241">
        <v>1.3886323539372469E-2</v>
      </c>
      <c r="AR88" s="241">
        <v>8.3235252388262904E-3</v>
      </c>
      <c r="AS88" s="1255">
        <v>-5.4116332513069576E-2</v>
      </c>
      <c r="AT88" s="168">
        <v>-1.5033183230295122E-2</v>
      </c>
      <c r="AU88" s="168">
        <v>-1.8617223975193831E-2</v>
      </c>
      <c r="AV88" s="168">
        <v>-1.4926028579230199E-2</v>
      </c>
      <c r="AW88" s="168">
        <v>-9.5475048289740294E-2</v>
      </c>
      <c r="AX88" s="168">
        <v>-8.5739155832552427E-2</v>
      </c>
      <c r="AY88" s="168">
        <v>-9.8490207050114242E-2</v>
      </c>
      <c r="AZ88" s="168">
        <v>-4.9230768720798124E-2</v>
      </c>
      <c r="BA88" s="168">
        <v>2.6659117546619315E-2</v>
      </c>
      <c r="BB88" s="411">
        <v>-3.7833225447640562E-2</v>
      </c>
      <c r="BC88" s="168">
        <v>-1.8046806327898457E-2</v>
      </c>
      <c r="BD88" s="168">
        <v>-4.5806418232104074E-2</v>
      </c>
      <c r="BE88" s="168">
        <v>3.2501628515708703E-3</v>
      </c>
      <c r="BF88" s="168">
        <v>-2.7547922174101958E-2</v>
      </c>
      <c r="BG88" s="168">
        <v>-0.14190470399611099</v>
      </c>
      <c r="BH88" s="168">
        <v>-4.9355671368116472E-2</v>
      </c>
      <c r="BI88" s="168">
        <v>2.0072781490353409E-2</v>
      </c>
      <c r="BJ88" s="168">
        <v>1.6599623024688093E-2</v>
      </c>
      <c r="BK88" s="168">
        <v>2.141454705091772E-2</v>
      </c>
      <c r="BL88" s="168">
        <v>1.3886323539372469E-2</v>
      </c>
      <c r="BM88" s="168">
        <v>8.3235252388262904E-3</v>
      </c>
      <c r="BN88" s="1102">
        <v>-6.0999999999999999E-2</v>
      </c>
      <c r="BO88" s="168">
        <v>-2.1013138540855514E-2</v>
      </c>
      <c r="BP88" s="411">
        <v>-3.482509665893696E-2</v>
      </c>
      <c r="BQ88" s="411">
        <v>1.763359198713621E-2</v>
      </c>
      <c r="BR88" s="411">
        <v>-0.12858576492290941</v>
      </c>
      <c r="BS88" s="411">
        <v>-8.5961584798014745E-2</v>
      </c>
      <c r="BT88" s="411">
        <v>-0.11998798419549495</v>
      </c>
      <c r="BU88" s="168">
        <v>-5.9444100027372881E-2</v>
      </c>
      <c r="BV88" s="168">
        <v>7.3946220476273083E-3</v>
      </c>
      <c r="BW88" s="168">
        <v>-5.5427619594301536E-2</v>
      </c>
      <c r="BX88" s="168">
        <v>-1.6504711220270862E-2</v>
      </c>
      <c r="BY88" s="168">
        <v>-6.9419351843345467E-2</v>
      </c>
      <c r="BZ88" s="241">
        <v>-3.9237528656868692E-2</v>
      </c>
      <c r="CA88" s="241">
        <v>-7.1567589098620821E-2</v>
      </c>
      <c r="CB88" s="241">
        <v>-0.11194192420740035</v>
      </c>
      <c r="CC88" s="379">
        <v>-7.5262072779090028E-2</v>
      </c>
      <c r="CD88" s="379">
        <v>-6.7453458741239425E-2</v>
      </c>
      <c r="CE88" s="379">
        <v>5.2454596930879394E-2</v>
      </c>
      <c r="CF88" s="379">
        <v>-1.2122685331501959E-2</v>
      </c>
      <c r="CG88" s="379">
        <v>-0.13236092646735076</v>
      </c>
      <c r="CH88" s="1103">
        <v>-1.0748737388474705E-2</v>
      </c>
      <c r="CI88" s="241">
        <v>1E-3</v>
      </c>
      <c r="CJ88" s="241">
        <v>-5.8253447850404871E-3</v>
      </c>
      <c r="CK88" s="241">
        <v>-1.2703239825224699E-3</v>
      </c>
      <c r="CL88" s="241">
        <v>5.9112555545315359E-4</v>
      </c>
      <c r="CM88" s="241">
        <v>-3.1117994556950634E-4</v>
      </c>
      <c r="CN88" s="241">
        <v>9.9923615144463795E-3</v>
      </c>
      <c r="CO88" s="241">
        <v>-1.4007726326562886E-2</v>
      </c>
      <c r="CP88" s="241">
        <v>7.1422217927521459E-3</v>
      </c>
      <c r="CQ88" s="241">
        <v>9.9412130869610572E-3</v>
      </c>
      <c r="CR88" s="241">
        <v>-6.7019809314000645E-3</v>
      </c>
      <c r="CS88" s="241">
        <v>-1.1715640544609607E-2</v>
      </c>
      <c r="CT88" s="241">
        <v>-9.8458388628488436E-3</v>
      </c>
      <c r="CU88" s="241">
        <v>1.0999999999999999E-2</v>
      </c>
      <c r="CV88" s="241">
        <v>2.6395249034872448E-2</v>
      </c>
      <c r="CW88" s="241">
        <v>-2.4036448315974956E-3</v>
      </c>
      <c r="CX88" s="379">
        <v>2.6172153789943531E-2</v>
      </c>
      <c r="CY88" s="379">
        <v>2.0038788743605318E-2</v>
      </c>
      <c r="CZ88" s="379">
        <v>1.6599623024688093E-2</v>
      </c>
      <c r="DA88" s="379">
        <v>2.141454705091772E-2</v>
      </c>
      <c r="DB88" s="379">
        <v>1.3886323539372469E-2</v>
      </c>
      <c r="DC88" s="1103">
        <v>8.3235252388262904E-3</v>
      </c>
      <c r="DD88" s="241">
        <v>3.1720874384016662E-2</v>
      </c>
      <c r="DE88" s="241">
        <v>5.148096920024936E-2</v>
      </c>
      <c r="DF88" s="241">
        <v>5.471370743371784E-3</v>
      </c>
      <c r="DG88" s="241">
        <v>2.0595473924332142E-2</v>
      </c>
      <c r="DH88" s="241">
        <v>-3.346983553200078E-2</v>
      </c>
      <c r="DI88" s="241">
        <v>1.2941100352982904E-2</v>
      </c>
      <c r="DJ88" s="241">
        <v>-3.4527912915132353E-2</v>
      </c>
      <c r="DK88" s="241">
        <v>1.3490592138818758E-2</v>
      </c>
      <c r="DL88" s="241">
        <v>1.6239614191812191E-2</v>
      </c>
      <c r="DM88" s="241">
        <v>-5.2828437072774959E-3</v>
      </c>
      <c r="DN88" s="241">
        <v>5.4804521307338483E-2</v>
      </c>
      <c r="DO88" s="241">
        <v>-1.8933967194884271E-2</v>
      </c>
      <c r="DP88" s="241">
        <v>-4.0170099741388965E-3</v>
      </c>
      <c r="DQ88" s="241">
        <v>-1.1541437648091679E-2</v>
      </c>
      <c r="DR88" s="241">
        <v>-2.8837872148055665E-2</v>
      </c>
      <c r="DS88" s="241">
        <v>3.24710116306135E-2</v>
      </c>
      <c r="DT88" s="241">
        <v>8.3676570836132336E-2</v>
      </c>
      <c r="DU88" s="241">
        <v>5.2454596930879394E-2</v>
      </c>
      <c r="DV88" s="241">
        <v>2.221666077199258E-2</v>
      </c>
      <c r="DW88" s="241">
        <v>-6.274785348674139E-2</v>
      </c>
      <c r="DX88" s="241">
        <v>-1.0458236872911142E-2</v>
      </c>
      <c r="DY88" s="1360">
        <v>-1.9E-2</v>
      </c>
      <c r="DZ88" s="168">
        <v>-4.0000000000000001E-3</v>
      </c>
      <c r="EA88" s="168">
        <v>-2.4E-2</v>
      </c>
      <c r="EB88" s="168">
        <v>1E-3</v>
      </c>
      <c r="EC88" s="168">
        <v>-2.5000000000000001E-2</v>
      </c>
      <c r="ED88" s="168">
        <v>2.1999999999999999E-2</v>
      </c>
      <c r="EE88" s="168">
        <v>-0.01</v>
      </c>
      <c r="EF88" s="168">
        <v>-1.0999999999999999E-2</v>
      </c>
      <c r="EG88" s="168">
        <v>0.02</v>
      </c>
      <c r="EH88" s="168">
        <v>-2.1999999999999999E-2</v>
      </c>
      <c r="EI88" s="168">
        <v>-1.2999999999999999E-2</v>
      </c>
      <c r="EJ88" s="168">
        <v>-2.9000000000000001E-2</v>
      </c>
      <c r="EK88" s="168">
        <v>-1.2999999999999999E-2</v>
      </c>
      <c r="EL88" s="168">
        <v>-3.5000000000000003E-2</v>
      </c>
      <c r="EM88" s="168">
        <v>-7.8E-2</v>
      </c>
      <c r="EN88" s="168">
        <v>-3.2000000000000001E-2</v>
      </c>
      <c r="EO88" s="168">
        <v>-1.2999999999999999E-2</v>
      </c>
      <c r="EP88" s="168">
        <v>3.3000000000000002E-2</v>
      </c>
      <c r="EQ88" s="168">
        <v>-1.6E-2</v>
      </c>
      <c r="ER88" s="168">
        <v>4.0000000000000001E-3</v>
      </c>
      <c r="ES88" s="168">
        <v>-0.03</v>
      </c>
      <c r="ET88" s="1102">
        <v>5.5599999999999872E-2</v>
      </c>
      <c r="EU88" s="168">
        <v>2.7816216216216105E-2</v>
      </c>
      <c r="EV88" s="168">
        <v>2.0000000000000018E-2</v>
      </c>
      <c r="EW88" s="168">
        <v>1.2000000000000011E-2</v>
      </c>
      <c r="EX88" s="168">
        <v>1.4999999999999902E-2</v>
      </c>
      <c r="EY88" s="168">
        <v>4.0000000000000036E-2</v>
      </c>
      <c r="EZ88" s="168">
        <v>1.0000000000000009E-2</v>
      </c>
      <c r="FA88" s="168">
        <v>-5.0000000000000044E-2</v>
      </c>
      <c r="FB88" s="168">
        <v>-1.0000000000000009E-2</v>
      </c>
      <c r="FC88" s="168">
        <v>-2.0000000000000018E-2</v>
      </c>
      <c r="FD88" s="168">
        <v>4.9999999999998934E-3</v>
      </c>
      <c r="FE88" s="168">
        <v>1.8957999999999808E-2</v>
      </c>
      <c r="FF88" s="168">
        <v>2.0000000000000018E-2</v>
      </c>
      <c r="FG88" s="168">
        <v>3.74000000000001E-2</v>
      </c>
      <c r="FH88" s="168">
        <v>-5.1000000000000045E-2</v>
      </c>
      <c r="FI88" s="279">
        <v>1.4999999999999902E-2</v>
      </c>
      <c r="FJ88" s="279">
        <v>4.9999999999998934E-3</v>
      </c>
      <c r="FK88" s="279">
        <v>0</v>
      </c>
      <c r="FL88" s="279">
        <v>1.0000000000000009E-2</v>
      </c>
      <c r="FM88" s="279">
        <v>2.0000000000000018E-2</v>
      </c>
      <c r="FN88" s="279">
        <v>0</v>
      </c>
      <c r="FO88" s="1104"/>
      <c r="FP88" s="166"/>
      <c r="FQ88" s="166"/>
      <c r="FR88" s="178"/>
      <c r="FS88" s="178"/>
      <c r="FT88" s="178"/>
      <c r="FU88" s="178"/>
      <c r="FV88" s="178"/>
      <c r="FW88" s="178">
        <v>-9.2999999999999992E-3</v>
      </c>
      <c r="FX88" s="178"/>
      <c r="FY88" s="178"/>
      <c r="FZ88" s="166"/>
      <c r="GA88" s="166"/>
      <c r="GB88" s="178"/>
      <c r="GC88" s="166"/>
      <c r="GD88" s="166"/>
      <c r="GE88" s="166"/>
      <c r="GF88" s="166"/>
      <c r="GG88" s="166"/>
      <c r="GH88" s="166"/>
      <c r="GI88" s="166"/>
      <c r="GJ88" s="1105"/>
      <c r="GK88" s="192"/>
      <c r="GL88" s="192"/>
      <c r="GM88" s="192"/>
      <c r="GN88" s="192"/>
      <c r="GO88" s="192"/>
      <c r="GP88" s="192"/>
      <c r="GQ88" s="192"/>
      <c r="GR88" s="192"/>
      <c r="GS88" s="812"/>
      <c r="GT88" s="192"/>
      <c r="GU88" s="192"/>
      <c r="GV88" s="192"/>
      <c r="GW88" s="192"/>
      <c r="GX88" s="192"/>
      <c r="GY88" s="192"/>
      <c r="GZ88" s="192"/>
      <c r="HA88" s="192"/>
      <c r="HB88" s="192"/>
      <c r="HC88" s="192"/>
      <c r="HD88" s="1106"/>
    </row>
    <row r="89" spans="1:212">
      <c r="A89" s="38">
        <v>44166</v>
      </c>
      <c r="B89" s="1100"/>
      <c r="C89" s="155" t="s">
        <v>782</v>
      </c>
      <c r="D89" s="155"/>
      <c r="E89" s="155"/>
      <c r="F89" s="155" t="s">
        <v>785</v>
      </c>
      <c r="G89" s="155" t="s">
        <v>783</v>
      </c>
      <c r="H89" s="155"/>
      <c r="I89" s="155" t="s">
        <v>787</v>
      </c>
      <c r="J89" s="155" t="s">
        <v>785</v>
      </c>
      <c r="K89" s="155" t="s">
        <v>783</v>
      </c>
      <c r="L89" s="155"/>
      <c r="M89" s="155"/>
      <c r="N89" s="155"/>
      <c r="O89" s="155" t="s">
        <v>784</v>
      </c>
      <c r="P89" s="155"/>
      <c r="Q89" s="155"/>
      <c r="R89" s="155"/>
      <c r="S89" s="155"/>
      <c r="T89" s="155"/>
      <c r="U89" s="155"/>
      <c r="V89" s="155"/>
      <c r="W89" s="155"/>
      <c r="X89" s="1101">
        <v>2.9999999999999997E-4</v>
      </c>
      <c r="Y89" s="165">
        <v>-2.2857629647132801E-4</v>
      </c>
      <c r="Z89" s="165">
        <v>1.0664407491778327E-4</v>
      </c>
      <c r="AA89" s="165">
        <v>-1.8194757860612309E-4</v>
      </c>
      <c r="AB89" s="165">
        <v>-4.7654416561748698E-4</v>
      </c>
      <c r="AC89" s="165">
        <v>8.6314654622166032E-5</v>
      </c>
      <c r="AD89" s="165">
        <v>-4.9975899346477171E-4</v>
      </c>
      <c r="AE89" s="170">
        <v>-1.614810179828563E-4</v>
      </c>
      <c r="AF89" s="170">
        <v>-3.6163420320534101E-5</v>
      </c>
      <c r="AG89" s="170">
        <v>5.9775745813950287E-4</v>
      </c>
      <c r="AH89" s="170">
        <v>2.42163798048312E-4</v>
      </c>
      <c r="AI89" s="170">
        <v>-1.17630419718684E-4</v>
      </c>
      <c r="AJ89" s="241">
        <v>-8.8472945148750926E-3</v>
      </c>
      <c r="AK89" s="241">
        <v>-1.9369118500811022E-2</v>
      </c>
      <c r="AL89" s="241">
        <v>1.4173270174611119E-5</v>
      </c>
      <c r="AM89" s="241">
        <v>-1.4299254919588833E-2</v>
      </c>
      <c r="AN89" s="241">
        <v>1.5357063768739465E-3</v>
      </c>
      <c r="AO89" s="241">
        <v>-5.7040153395138127E-4</v>
      </c>
      <c r="AP89" s="241">
        <v>-4.2493665466242225E-3</v>
      </c>
      <c r="AQ89" s="241">
        <v>-9.140859315424632E-3</v>
      </c>
      <c r="AR89" s="241">
        <v>-2.1530407635840243E-3</v>
      </c>
      <c r="AS89" s="1101">
        <v>-5.3832567412823495E-2</v>
      </c>
      <c r="AT89" s="168">
        <v>-1.5258323297419496E-2</v>
      </c>
      <c r="AU89" s="168">
        <v>-1.8512565316904372E-2</v>
      </c>
      <c r="AV89" s="168">
        <v>-1.5105260403078136E-2</v>
      </c>
      <c r="AW89" s="168">
        <v>-9.5906094378133244E-2</v>
      </c>
      <c r="AX89" s="168">
        <v>-8.5660241723553576E-2</v>
      </c>
      <c r="AY89" s="168">
        <v>-9.8940744676837555E-2</v>
      </c>
      <c r="AZ89" s="168">
        <v>-4.9384299904131845E-2</v>
      </c>
      <c r="BA89" s="168">
        <v>2.6621990041425514E-2</v>
      </c>
      <c r="BB89" s="411">
        <v>-3.7258083082177818E-2</v>
      </c>
      <c r="BC89" s="168">
        <v>-1.780901281301317E-2</v>
      </c>
      <c r="BD89" s="168">
        <v>-4.5918660423620361E-2</v>
      </c>
      <c r="BE89" s="168">
        <v>-5.6258868112734062E-3</v>
      </c>
      <c r="BF89" s="168">
        <v>-4.6383461705871709E-2</v>
      </c>
      <c r="BG89" s="168">
        <v>-0.14189254197964518</v>
      </c>
      <c r="BH89" s="168">
        <v>-6.2949176961085151E-2</v>
      </c>
      <c r="BI89" s="168">
        <v>-2.1225893740811297E-2</v>
      </c>
      <c r="BJ89" s="168">
        <v>5.4187363211919637E-2</v>
      </c>
      <c r="BK89" s="168">
        <v>3.3536776483147568E-2</v>
      </c>
      <c r="BL89" s="168">
        <v>-0.10985559907507081</v>
      </c>
      <c r="BM89" s="168">
        <v>9.2102434903154062E-3</v>
      </c>
      <c r="BN89" s="1102"/>
      <c r="BO89" s="168"/>
      <c r="BP89" s="411"/>
      <c r="BQ89" s="411"/>
      <c r="BR89" s="411"/>
      <c r="BS89" s="411"/>
      <c r="BT89" s="411"/>
      <c r="BU89" s="168"/>
      <c r="BV89" s="168"/>
      <c r="BW89" s="168"/>
      <c r="BX89" s="168"/>
      <c r="BY89" s="168"/>
      <c r="BZ89" s="241"/>
      <c r="CA89" s="241"/>
      <c r="CB89" s="241"/>
      <c r="CC89" s="379"/>
      <c r="CD89" s="379"/>
      <c r="CE89" s="379"/>
      <c r="CF89" s="379"/>
      <c r="CG89" s="379"/>
      <c r="CH89" s="1103"/>
      <c r="CI89" s="241">
        <v>2.9999999999999997E-4</v>
      </c>
      <c r="CJ89" s="241">
        <v>-2.2857629647132801E-4</v>
      </c>
      <c r="CK89" s="241">
        <v>1.0664407491778327E-4</v>
      </c>
      <c r="CL89" s="241">
        <v>-1.8194757860612309E-4</v>
      </c>
      <c r="CM89" s="241">
        <v>-4.7654416561748698E-4</v>
      </c>
      <c r="CN89" s="241">
        <v>8.6314654622166032E-5</v>
      </c>
      <c r="CO89" s="241">
        <v>-4.9975899346477171E-4</v>
      </c>
      <c r="CP89" s="241">
        <v>-1.614810179828563E-4</v>
      </c>
      <c r="CQ89" s="241">
        <v>-3.6163420320534101E-5</v>
      </c>
      <c r="CR89" s="241">
        <v>5.9775745813950287E-4</v>
      </c>
      <c r="CS89" s="241">
        <v>2.42163798048312E-4</v>
      </c>
      <c r="CT89" s="241">
        <v>-1.17630419718684E-4</v>
      </c>
      <c r="CU89" s="241">
        <v>-8.8472945148750926E-3</v>
      </c>
      <c r="CV89" s="241">
        <v>-1.9369118500811022E-2</v>
      </c>
      <c r="CW89" s="241">
        <v>1.4173270174611119E-5</v>
      </c>
      <c r="CX89" s="379">
        <v>-1.4299254919588833E-2</v>
      </c>
      <c r="CY89" s="379">
        <v>1.5357063768739465E-3</v>
      </c>
      <c r="CZ89" s="379">
        <v>-5.7040153395138127E-4</v>
      </c>
      <c r="DA89" s="379">
        <v>-4.2493665466242225E-3</v>
      </c>
      <c r="DB89" s="379">
        <v>-9.140859315424632E-3</v>
      </c>
      <c r="DC89" s="1103">
        <v>-2.1530407635840243E-3</v>
      </c>
      <c r="DD89" s="241"/>
      <c r="DE89" s="241"/>
      <c r="DF89" s="241"/>
      <c r="DG89" s="241"/>
      <c r="DH89" s="241"/>
      <c r="DI89" s="241"/>
      <c r="DJ89" s="241"/>
      <c r="DK89" s="241"/>
      <c r="DL89" s="241"/>
      <c r="DM89" s="241"/>
      <c r="DN89" s="241"/>
      <c r="DO89" s="241"/>
      <c r="DP89" s="241"/>
      <c r="DQ89" s="241"/>
      <c r="DR89" s="241"/>
      <c r="DS89" s="241"/>
      <c r="DT89" s="241"/>
      <c r="DU89" s="241"/>
      <c r="DV89" s="241"/>
      <c r="DW89" s="241"/>
      <c r="DX89" s="241"/>
      <c r="DY89" s="1102">
        <v>-1.9E-2</v>
      </c>
      <c r="DZ89" s="168">
        <v>1.0999999999999999E-2</v>
      </c>
      <c r="EA89" s="168">
        <v>-1.7999999999999999E-2</v>
      </c>
      <c r="EB89" s="168">
        <v>2.4E-2</v>
      </c>
      <c r="EC89" s="168">
        <v>-1.9E-2</v>
      </c>
      <c r="ED89" s="168">
        <v>2.8000000000000001E-2</v>
      </c>
      <c r="EE89" s="168">
        <v>1E-3</v>
      </c>
      <c r="EF89" s="168">
        <v>3.0000000000000001E-3</v>
      </c>
      <c r="EG89" s="168">
        <v>2.8000000000000001E-2</v>
      </c>
      <c r="EH89" s="168">
        <v>-1.9E-2</v>
      </c>
      <c r="EI89" s="168">
        <v>1E-3</v>
      </c>
      <c r="EJ89" s="168">
        <v>-2.1000000000000001E-2</v>
      </c>
      <c r="EK89" s="168">
        <v>-1.2999999999999999E-2</v>
      </c>
      <c r="EL89" s="168">
        <v>-3.5000000000000003E-2</v>
      </c>
      <c r="EM89" s="168">
        <v>-7.8E-2</v>
      </c>
      <c r="EN89" s="168">
        <v>-3.2000000000000001E-2</v>
      </c>
      <c r="EO89" s="168">
        <v>-1.2999999999999999E-2</v>
      </c>
      <c r="EP89" s="168">
        <v>3.3000000000000002E-2</v>
      </c>
      <c r="EQ89" s="168">
        <v>-1.6E-2</v>
      </c>
      <c r="ER89" s="168">
        <v>4.0000000000000001E-3</v>
      </c>
      <c r="ES89" s="168">
        <v>-0.03</v>
      </c>
      <c r="ET89" s="1102">
        <v>5.5599999999999872E-2</v>
      </c>
      <c r="EU89" s="168">
        <v>2.7816216216216105E-2</v>
      </c>
      <c r="EV89" s="168">
        <v>2.0000000000000018E-2</v>
      </c>
      <c r="EW89" s="168">
        <v>1.2000000000000011E-2</v>
      </c>
      <c r="EX89" s="168">
        <v>1.4999999999999902E-2</v>
      </c>
      <c r="EY89" s="168">
        <v>4.0000000000000036E-2</v>
      </c>
      <c r="EZ89" s="168">
        <v>1.0000000000000009E-2</v>
      </c>
      <c r="FA89" s="168">
        <v>-5.0000000000000044E-2</v>
      </c>
      <c r="FB89" s="168">
        <v>-1.0000000000000009E-2</v>
      </c>
      <c r="FC89" s="168">
        <v>-2.0000000000000018E-2</v>
      </c>
      <c r="FD89" s="168">
        <v>4.9999999999998934E-3</v>
      </c>
      <c r="FE89" s="168">
        <v>1.8957999999999808E-2</v>
      </c>
      <c r="FF89" s="168">
        <v>2.0000000000000018E-2</v>
      </c>
      <c r="FG89" s="168">
        <v>3.74000000000001E-2</v>
      </c>
      <c r="FH89" s="168">
        <v>-5.1000000000000045E-2</v>
      </c>
      <c r="FI89" s="279">
        <v>1.4999999999999902E-2</v>
      </c>
      <c r="FJ89" s="279">
        <v>4.9999999999998934E-3</v>
      </c>
      <c r="FK89" s="279">
        <v>0</v>
      </c>
      <c r="FL89" s="279">
        <v>1.0000000000000009E-2</v>
      </c>
      <c r="FM89" s="279">
        <v>2.0000000000000018E-2</v>
      </c>
      <c r="FN89" s="279">
        <v>0</v>
      </c>
      <c r="FO89" s="1104"/>
      <c r="FP89" s="166"/>
      <c r="FQ89" s="166"/>
      <c r="FR89" s="178"/>
      <c r="FS89" s="178"/>
      <c r="FT89" s="178"/>
      <c r="FU89" s="178"/>
      <c r="FV89" s="178"/>
      <c r="FW89" s="178"/>
      <c r="FX89" s="178"/>
      <c r="FY89" s="178"/>
      <c r="FZ89" s="166"/>
      <c r="GA89" s="166"/>
      <c r="GB89" s="178"/>
      <c r="GC89" s="166"/>
      <c r="GD89" s="166"/>
      <c r="GE89" s="166"/>
      <c r="GF89" s="166"/>
      <c r="GG89" s="166"/>
      <c r="GH89" s="166"/>
      <c r="GI89" s="166"/>
      <c r="GJ89" s="1105"/>
      <c r="GK89" s="192"/>
      <c r="GL89" s="192"/>
      <c r="GM89" s="192"/>
      <c r="GN89" s="192"/>
      <c r="GO89" s="192"/>
      <c r="GP89" s="192"/>
      <c r="GQ89" s="192"/>
      <c r="GR89" s="192"/>
      <c r="GS89" s="812"/>
      <c r="GT89" s="192"/>
      <c r="GU89" s="192"/>
      <c r="GV89" s="192"/>
      <c r="GW89" s="192"/>
      <c r="GX89" s="192"/>
      <c r="GY89" s="192"/>
      <c r="GZ89" s="192"/>
      <c r="HA89" s="192"/>
      <c r="HB89" s="192"/>
      <c r="HC89" s="192"/>
      <c r="HD89" s="1106"/>
    </row>
    <row r="90" spans="1:212">
      <c r="A90" s="38">
        <v>44197</v>
      </c>
      <c r="B90" s="1100"/>
      <c r="C90" s="155"/>
      <c r="D90" s="155"/>
      <c r="E90" s="155"/>
      <c r="F90" s="155"/>
      <c r="G90" s="155"/>
      <c r="H90" s="155"/>
      <c r="I90" s="155"/>
      <c r="J90" s="155"/>
      <c r="K90" s="155"/>
      <c r="L90" s="155"/>
      <c r="M90" s="155" t="s">
        <v>786</v>
      </c>
      <c r="N90" s="155"/>
      <c r="O90" s="155"/>
      <c r="P90" s="155"/>
      <c r="Q90" s="155"/>
      <c r="R90" s="155"/>
      <c r="S90" s="155" t="s">
        <v>784</v>
      </c>
      <c r="T90" s="155" t="s">
        <v>784</v>
      </c>
      <c r="U90" s="155"/>
      <c r="V90" s="155"/>
      <c r="W90" s="155"/>
      <c r="X90" s="1101">
        <v>-4.956669773896083E-3</v>
      </c>
      <c r="Y90" s="165">
        <v>7.9953921004707329E-3</v>
      </c>
      <c r="Z90" s="165">
        <v>1.7988071021723506E-2</v>
      </c>
      <c r="AA90" s="165">
        <v>-5.4619003066156413E-3</v>
      </c>
      <c r="AB90" s="165">
        <v>-3.6642293220252697E-2</v>
      </c>
      <c r="AC90" s="165">
        <v>8.1153876952515525E-3</v>
      </c>
      <c r="AD90" s="165">
        <v>9.8376800397550479E-3</v>
      </c>
      <c r="AE90" s="170">
        <v>8.5058743657961955E-3</v>
      </c>
      <c r="AF90" s="170">
        <v>-1.2345240365905896E-2</v>
      </c>
      <c r="AG90" s="170">
        <v>6.166743348748227E-3</v>
      </c>
      <c r="AH90" s="170">
        <v>-5.5034408283768377E-3</v>
      </c>
      <c r="AI90" s="1267">
        <v>9.31227846614191E-3</v>
      </c>
      <c r="AJ90" s="241">
        <v>-5.5867808273937225E-2</v>
      </c>
      <c r="AK90" s="241">
        <v>-7.8870642192152229E-2</v>
      </c>
      <c r="AL90" s="241">
        <v>3.1829858689703894E-2</v>
      </c>
      <c r="AM90" s="241">
        <v>-0.16723691150078868</v>
      </c>
      <c r="AN90" s="241">
        <v>8.9222598949234566E-4</v>
      </c>
      <c r="AO90" s="241">
        <v>-6.8098985737763962E-2</v>
      </c>
      <c r="AP90" s="1250">
        <v>3.3150467796434713E-2</v>
      </c>
      <c r="AQ90" s="241">
        <v>-1.2368964906734781E-2</v>
      </c>
      <c r="AR90" s="241">
        <v>-2.3760579928483683E-2</v>
      </c>
      <c r="AS90" s="1101">
        <v>-5.975055891099279E-2</v>
      </c>
      <c r="AT90" s="168">
        <v>-4.9447557851737267E-3</v>
      </c>
      <c r="AU90" s="168">
        <v>-9.4756997874079207E-4</v>
      </c>
      <c r="AV90" s="168">
        <v>-2.1433618175432323E-2</v>
      </c>
      <c r="AW90" s="168">
        <v>-0.13616131043356117</v>
      </c>
      <c r="AX90" s="168">
        <v>-8.8372987115072799E-2</v>
      </c>
      <c r="AY90" s="168">
        <v>-9.0162087262323221E-2</v>
      </c>
      <c r="AZ90" s="168">
        <v>-4.9515998954013707E-2</v>
      </c>
      <c r="BA90" s="168">
        <v>1.3027820948402269E-2</v>
      </c>
      <c r="BB90" s="411">
        <v>-3.3504130790452558E-2</v>
      </c>
      <c r="BC90" s="168">
        <v>-2.3674617312798074E-2</v>
      </c>
      <c r="BD90" s="168">
        <v>-4.2034342988165219E-2</v>
      </c>
      <c r="BE90" s="168">
        <v>-0.10388132218301693</v>
      </c>
      <c r="BF90" s="168">
        <v>-0.10899293116596109</v>
      </c>
      <c r="BG90" s="168">
        <v>-9.3558192260537298E-2</v>
      </c>
      <c r="BH90" s="168">
        <v>-0.21379177620680478</v>
      </c>
      <c r="BI90" s="168">
        <v>8.9222598949234566E-4</v>
      </c>
      <c r="BJ90" s="168">
        <v>-6.8098985737763962E-2</v>
      </c>
      <c r="BK90" s="168">
        <v>1.3885209077405314E-2</v>
      </c>
      <c r="BL90" s="168">
        <v>-1.2368964906734781E-2</v>
      </c>
      <c r="BM90" s="168">
        <v>-2.3760579928483683E-2</v>
      </c>
      <c r="BN90" s="1102">
        <v>-6.0009875298156601E-2</v>
      </c>
      <c r="BO90" s="168">
        <v>-1.241810848276681E-2</v>
      </c>
      <c r="BP90" s="411">
        <v>-2.6004326089103857E-2</v>
      </c>
      <c r="BQ90" s="411">
        <v>3.8516264123211741E-4</v>
      </c>
      <c r="BR90" s="411">
        <v>-0.13903314418881807</v>
      </c>
      <c r="BS90" s="411">
        <v>-8.4259102600709457E-2</v>
      </c>
      <c r="BT90" s="411">
        <v>-0.12592285511078127</v>
      </c>
      <c r="BU90" s="168">
        <v>-8.2809404753130478E-2</v>
      </c>
      <c r="BV90" s="168">
        <v>3.3697911772369471E-2</v>
      </c>
      <c r="BW90" s="168">
        <v>-8.5803750872437745E-2</v>
      </c>
      <c r="BX90" s="168">
        <v>-2.8061749813039993E-2</v>
      </c>
      <c r="BY90" s="168">
        <v>-4.9851962242652648E-2</v>
      </c>
      <c r="BZ90" s="241">
        <v>-7.537747767353109E-2</v>
      </c>
      <c r="CA90" s="241">
        <v>-0.10566797732472721</v>
      </c>
      <c r="CB90" s="241">
        <v>-9.1859475253027512E-2</v>
      </c>
      <c r="CC90" s="379">
        <v>-0.19930758785630154</v>
      </c>
      <c r="CD90" s="379">
        <v>1.3828861016206062E-2</v>
      </c>
      <c r="CE90" s="379">
        <v>-3.9631558428631419E-2</v>
      </c>
      <c r="CF90" s="379">
        <v>6.9727956646607359E-2</v>
      </c>
      <c r="CG90" s="379">
        <v>-9.1660255119124567E-2</v>
      </c>
      <c r="CH90" s="1103">
        <v>-1.8626666931973013E-2</v>
      </c>
      <c r="CI90" s="241">
        <v>1.2505038179130623E-2</v>
      </c>
      <c r="CJ90" s="241">
        <v>8.5065857441560033E-2</v>
      </c>
      <c r="CK90" s="241">
        <v>2.1867473288902373E-2</v>
      </c>
      <c r="CL90" s="241">
        <v>-5.4619003066156413E-3</v>
      </c>
      <c r="CM90" s="241">
        <v>-3.6642293220252697E-2</v>
      </c>
      <c r="CN90" s="241">
        <v>8.1153876952515525E-3</v>
      </c>
      <c r="CO90" s="241">
        <v>9.8376800397550479E-3</v>
      </c>
      <c r="CP90" s="241">
        <v>8.5058743657961955E-3</v>
      </c>
      <c r="CQ90" s="241">
        <v>-1.2345240365905896E-2</v>
      </c>
      <c r="CR90" s="241">
        <v>6.166743348748227E-3</v>
      </c>
      <c r="CS90" s="241">
        <v>3.2245472343184201E-4</v>
      </c>
      <c r="CT90" s="241">
        <v>-3.105325260845504E-3</v>
      </c>
      <c r="CU90" s="241">
        <v>5.5432053664832726E-2</v>
      </c>
      <c r="CV90" s="241">
        <v>-7.8870642192152229E-2</v>
      </c>
      <c r="CW90" s="241">
        <v>8.5583076333370145E-2</v>
      </c>
      <c r="CX90" s="379">
        <v>-0.16727579298719653</v>
      </c>
      <c r="CY90" s="379">
        <v>7.1098846248074388E-4</v>
      </c>
      <c r="CZ90" s="379">
        <v>2.526244945268441E-2</v>
      </c>
      <c r="DA90" s="379">
        <v>4.193571188877121E-2</v>
      </c>
      <c r="DB90" s="379">
        <v>8.6265021026584621E-2</v>
      </c>
      <c r="DC90" s="1103">
        <v>-8.8837506707271086E-3</v>
      </c>
      <c r="DD90" s="241">
        <v>-4.2990507361989505E-2</v>
      </c>
      <c r="DE90" s="241">
        <v>6.2464985836934384E-2</v>
      </c>
      <c r="DF90" s="241">
        <v>-2.0847602615985505E-2</v>
      </c>
      <c r="DG90" s="241">
        <v>1.0970101174214708E-3</v>
      </c>
      <c r="DH90" s="241">
        <v>-4.3194291832678422E-2</v>
      </c>
      <c r="DI90" s="241">
        <v>1.3272325201711732E-2</v>
      </c>
      <c r="DJ90" s="241">
        <v>-3.3953883094215542E-2</v>
      </c>
      <c r="DK90" s="241">
        <v>-1.8286796084381329E-2</v>
      </c>
      <c r="DL90" s="241">
        <v>4.18784662725602E-2</v>
      </c>
      <c r="DM90" s="241">
        <v>-3.4829911265452651E-2</v>
      </c>
      <c r="DN90" s="241">
        <v>-1.9537019509854758E-2</v>
      </c>
      <c r="DO90" s="241">
        <v>-4.9851962242652648E-2</v>
      </c>
      <c r="DP90" s="241">
        <v>1.858729543512827E-2</v>
      </c>
      <c r="DQ90" s="241">
        <v>-4.1324251720365135E-2</v>
      </c>
      <c r="DR90" s="241">
        <v>-3.8147534834130248E-2</v>
      </c>
      <c r="DS90" s="241">
        <v>-9.362967006893308E-2</v>
      </c>
      <c r="DT90" s="241">
        <v>0.1183956551755817</v>
      </c>
      <c r="DU90" s="241">
        <v>5.3657491196429374E-2</v>
      </c>
      <c r="DV90" s="241">
        <v>9.9255337734391103E-2</v>
      </c>
      <c r="DW90" s="241">
        <v>3.3279431173051099E-3</v>
      </c>
      <c r="DX90" s="241">
        <v>3.8935242810197446E-3</v>
      </c>
      <c r="DY90" s="1102">
        <v>-1.2999999999999999E-2</v>
      </c>
      <c r="DZ90" s="168">
        <v>1.2999999999999999E-2</v>
      </c>
      <c r="EA90" s="168">
        <v>3.5000000000000003E-2</v>
      </c>
      <c r="EB90" s="168">
        <v>1.4E-2</v>
      </c>
      <c r="EC90" s="168">
        <v>-0.02</v>
      </c>
      <c r="ED90" s="168">
        <v>1.6E-2</v>
      </c>
      <c r="EE90" s="168">
        <v>-4.0000000000000001E-3</v>
      </c>
      <c r="EF90" s="168">
        <v>6.0000000000000001E-3</v>
      </c>
      <c r="EG90" s="168">
        <v>-2E-3</v>
      </c>
      <c r="EH90" s="168">
        <v>-2.9000000000000001E-2</v>
      </c>
      <c r="EI90" s="168">
        <v>-1.9E-2</v>
      </c>
      <c r="EJ90" s="168">
        <v>-3.2000000000000001E-2</v>
      </c>
      <c r="EK90" s="168">
        <v>-3.7999999999999999E-2</v>
      </c>
      <c r="EL90" s="168">
        <v>-2.3E-2</v>
      </c>
      <c r="EM90" s="168">
        <v>-7.8E-2</v>
      </c>
      <c r="EN90" s="168">
        <v>-3.9E-2</v>
      </c>
      <c r="EO90" s="168">
        <v>-1.2999999999999999E-2</v>
      </c>
      <c r="EP90" s="168">
        <v>1E-3</v>
      </c>
      <c r="EQ90" s="168">
        <v>-1.6E-2</v>
      </c>
      <c r="ER90" s="168">
        <v>2.7E-2</v>
      </c>
      <c r="ES90" s="168">
        <v>-6.7000000000000004E-2</v>
      </c>
      <c r="ET90" s="1102">
        <v>1.0000000000000009E-2</v>
      </c>
      <c r="EU90" s="168">
        <v>-9.9999999999988987E-5</v>
      </c>
      <c r="EV90" s="168">
        <v>4.0436746987951633E-2</v>
      </c>
      <c r="EW90" s="168">
        <v>4.9999999999998934E-3</v>
      </c>
      <c r="EX90" s="168">
        <v>4.9999999999998934E-3</v>
      </c>
      <c r="EY90" s="168">
        <v>4.0000000000000036E-2</v>
      </c>
      <c r="EZ90" s="168">
        <v>1.0000000000000009E-2</v>
      </c>
      <c r="FA90" s="168">
        <v>-5.0000000000000044E-2</v>
      </c>
      <c r="FB90" s="168">
        <v>-1.0000000000000009E-2</v>
      </c>
      <c r="FC90" s="168">
        <v>-2.0000000000000018E-2</v>
      </c>
      <c r="FD90" s="168">
        <v>7.777999999999996E-2</v>
      </c>
      <c r="FE90" s="168">
        <v>1.8957999999999808E-2</v>
      </c>
      <c r="FF90" s="168">
        <v>2.4999999999999911E-2</v>
      </c>
      <c r="FG90" s="168">
        <v>-1.0000000000000009E-2</v>
      </c>
      <c r="FH90" s="168">
        <v>-3.0000000000000027E-2</v>
      </c>
      <c r="FI90" s="279">
        <v>-0.20999999999999996</v>
      </c>
      <c r="FJ90" s="279">
        <v>6.4999999999999947E-2</v>
      </c>
      <c r="FK90" s="279">
        <v>0</v>
      </c>
      <c r="FL90" s="279">
        <v>0</v>
      </c>
      <c r="FM90" s="279">
        <v>5.4999999999999938E-2</v>
      </c>
      <c r="FN90" s="279">
        <v>0</v>
      </c>
      <c r="FO90" s="1104">
        <v>-4.5999999999999999E-2</v>
      </c>
      <c r="FP90" s="166">
        <v>-6.6000000000000003E-2</v>
      </c>
      <c r="FQ90" s="166">
        <v>-4.0000000000000001E-3</v>
      </c>
      <c r="FR90" s="178"/>
      <c r="FS90" s="178"/>
      <c r="FT90" s="178"/>
      <c r="FU90" s="178"/>
      <c r="FV90" s="178"/>
      <c r="FW90" s="178"/>
      <c r="FX90" s="178"/>
      <c r="FY90" s="178">
        <v>0</v>
      </c>
      <c r="FZ90" s="166"/>
      <c r="GA90" s="166">
        <v>-9.6000000000000002E-2</v>
      </c>
      <c r="GB90" s="178"/>
      <c r="GC90" s="166">
        <v>-6.6000000000000003E-2</v>
      </c>
      <c r="GD90" s="166"/>
      <c r="GE90" s="166">
        <v>3.0000000000000001E-3</v>
      </c>
      <c r="GF90" s="166">
        <v>-8.4000000000000005E-2</v>
      </c>
      <c r="GG90" s="166">
        <v>0.01</v>
      </c>
      <c r="GH90" s="166">
        <v>-9.6000000000000002E-2</v>
      </c>
      <c r="GI90" s="166">
        <v>-1.2E-2</v>
      </c>
      <c r="GJ90" s="1105">
        <v>-1.2E-2</v>
      </c>
      <c r="GK90" s="192"/>
      <c r="GL90" s="192"/>
      <c r="GM90" s="192"/>
      <c r="GN90" s="192"/>
      <c r="GO90" s="192"/>
      <c r="GP90" s="192"/>
      <c r="GQ90" s="192"/>
      <c r="GR90" s="192"/>
      <c r="GS90" s="812"/>
      <c r="GT90" s="192"/>
      <c r="GU90" s="192"/>
      <c r="GV90" s="192"/>
      <c r="GW90" s="192"/>
      <c r="GX90" s="192"/>
      <c r="GY90" s="192"/>
      <c r="GZ90" s="192"/>
      <c r="HA90" s="192"/>
      <c r="HB90" s="192"/>
      <c r="HC90" s="192"/>
      <c r="HD90" s="1106"/>
    </row>
    <row r="91" spans="1:212">
      <c r="A91" s="38">
        <v>44256</v>
      </c>
      <c r="B91" s="1100"/>
      <c r="C91" s="155"/>
      <c r="D91" s="155"/>
      <c r="E91" s="155"/>
      <c r="F91" s="155"/>
      <c r="G91" s="155"/>
      <c r="H91" s="155"/>
      <c r="I91" s="155"/>
      <c r="J91" s="155"/>
      <c r="K91" s="155"/>
      <c r="L91" s="155"/>
      <c r="M91" s="155"/>
      <c r="N91" s="155"/>
      <c r="O91" s="155"/>
      <c r="P91" s="155"/>
      <c r="Q91" s="155"/>
      <c r="R91" s="155"/>
      <c r="S91" s="155"/>
      <c r="T91" s="155"/>
      <c r="U91" s="155"/>
      <c r="V91" s="155"/>
      <c r="W91" s="155"/>
      <c r="X91" s="1101">
        <v>0</v>
      </c>
      <c r="Y91" s="165">
        <v>0</v>
      </c>
      <c r="Z91" s="165">
        <v>0</v>
      </c>
      <c r="AA91" s="165">
        <v>-2.1148334589694451E-2</v>
      </c>
      <c r="AB91" s="165">
        <v>0</v>
      </c>
      <c r="AC91" s="165">
        <v>0</v>
      </c>
      <c r="AD91" s="165">
        <v>0</v>
      </c>
      <c r="AE91" s="170">
        <v>0</v>
      </c>
      <c r="AF91" s="170">
        <v>0</v>
      </c>
      <c r="AG91" s="170">
        <v>-2.0825141837061967E-3</v>
      </c>
      <c r="AH91" s="170">
        <v>0</v>
      </c>
      <c r="AI91" s="170">
        <v>-1.2792707902781975E-2</v>
      </c>
      <c r="AJ91" s="241">
        <v>0</v>
      </c>
      <c r="AK91" s="241">
        <v>-1.9041078627329844E-3</v>
      </c>
      <c r="AL91" s="241">
        <v>0</v>
      </c>
      <c r="AM91" s="241">
        <v>0</v>
      </c>
      <c r="AN91" s="241">
        <v>0</v>
      </c>
      <c r="AO91" s="241">
        <v>0</v>
      </c>
      <c r="AP91" s="241">
        <v>0</v>
      </c>
      <c r="AQ91" s="241">
        <v>0</v>
      </c>
      <c r="AR91" s="241">
        <v>0</v>
      </c>
      <c r="AS91" s="1101">
        <v>-1.0851515018140967E-3</v>
      </c>
      <c r="AT91" s="168">
        <v>-4.9447557851737267E-3</v>
      </c>
      <c r="AU91" s="168">
        <v>-9.4756997874079207E-4</v>
      </c>
      <c r="AV91" s="168">
        <v>-2.6600299857992837E-4</v>
      </c>
      <c r="AW91" s="168">
        <v>-0.13616131043356117</v>
      </c>
      <c r="AX91" s="168">
        <v>-8.8372987115072799E-2</v>
      </c>
      <c r="AY91" s="168">
        <v>-9.0162087262323221E-2</v>
      </c>
      <c r="AZ91" s="168">
        <v>-4.9515998954013707E-2</v>
      </c>
      <c r="BA91" s="168">
        <v>1.3027820948402269E-2</v>
      </c>
      <c r="BB91" s="411">
        <v>9.3224351856779908E-3</v>
      </c>
      <c r="BC91" s="168">
        <v>-2.3674617312798074E-2</v>
      </c>
      <c r="BD91" s="168">
        <v>-4.2574664512647908E-3</v>
      </c>
      <c r="BE91" s="168">
        <v>-0.10388132218301693</v>
      </c>
      <c r="BF91" s="168">
        <v>-9.2112616143793846E-2</v>
      </c>
      <c r="BG91" s="168">
        <v>-9.3558192260537298E-2</v>
      </c>
      <c r="BH91" s="168">
        <v>-0.21379177620680478</v>
      </c>
      <c r="BI91" s="168">
        <v>0</v>
      </c>
      <c r="BJ91" s="168">
        <v>0</v>
      </c>
      <c r="BK91" s="168">
        <v>0</v>
      </c>
      <c r="BL91" s="168">
        <v>0</v>
      </c>
      <c r="BM91" s="168">
        <v>0</v>
      </c>
      <c r="BN91" s="1102">
        <v>0</v>
      </c>
      <c r="BO91" s="168">
        <v>0</v>
      </c>
      <c r="BP91" s="411">
        <v>0</v>
      </c>
      <c r="BQ91" s="411">
        <v>1.0990987818790821E-2</v>
      </c>
      <c r="BR91" s="411">
        <v>0</v>
      </c>
      <c r="BS91" s="411">
        <v>0</v>
      </c>
      <c r="BT91" s="411">
        <v>0</v>
      </c>
      <c r="BU91" s="168">
        <v>0</v>
      </c>
      <c r="BV91" s="168">
        <v>0</v>
      </c>
      <c r="BW91" s="168">
        <v>-5.8451847467434925E-2</v>
      </c>
      <c r="BX91" s="168">
        <v>0</v>
      </c>
      <c r="BY91" s="168">
        <v>0</v>
      </c>
      <c r="BZ91" s="241">
        <v>0</v>
      </c>
      <c r="CA91" s="241">
        <v>-3.1455888126964759E-2</v>
      </c>
      <c r="CB91" s="241">
        <v>0</v>
      </c>
      <c r="CC91" s="379">
        <v>0</v>
      </c>
      <c r="CD91" s="379">
        <v>0</v>
      </c>
      <c r="CE91" s="379">
        <v>0</v>
      </c>
      <c r="CF91" s="379">
        <v>0</v>
      </c>
      <c r="CG91" s="379">
        <v>0</v>
      </c>
      <c r="CH91" s="1103">
        <v>0</v>
      </c>
      <c r="CI91" s="241">
        <v>0</v>
      </c>
      <c r="CJ91" s="241">
        <v>0</v>
      </c>
      <c r="CK91" s="241">
        <v>0</v>
      </c>
      <c r="CL91" s="241">
        <v>3.5858320955021727E-2</v>
      </c>
      <c r="CM91" s="241">
        <v>0</v>
      </c>
      <c r="CN91" s="241">
        <v>0</v>
      </c>
      <c r="CO91" s="241">
        <v>0</v>
      </c>
      <c r="CP91" s="241">
        <v>0</v>
      </c>
      <c r="CQ91" s="241">
        <v>0</v>
      </c>
      <c r="CR91" s="241">
        <v>0.10297076948752137</v>
      </c>
      <c r="CS91" s="241">
        <v>0</v>
      </c>
      <c r="CT91" s="241">
        <v>-1.2792707902781975E-2</v>
      </c>
      <c r="CU91" s="241">
        <v>0</v>
      </c>
      <c r="CV91" s="241">
        <v>9.0908858258932579E-2</v>
      </c>
      <c r="CW91" s="241">
        <v>0</v>
      </c>
      <c r="CX91" s="379">
        <v>0</v>
      </c>
      <c r="CY91" s="379">
        <v>0</v>
      </c>
      <c r="CZ91" s="379">
        <v>0</v>
      </c>
      <c r="DA91" s="379">
        <v>0</v>
      </c>
      <c r="DB91" s="379">
        <v>0</v>
      </c>
      <c r="DC91" s="1103">
        <v>0</v>
      </c>
      <c r="DD91" s="241">
        <v>0</v>
      </c>
      <c r="DE91" s="241">
        <v>0</v>
      </c>
      <c r="DF91" s="241">
        <v>0</v>
      </c>
      <c r="DG91" s="241">
        <v>3.8853244285126376E-2</v>
      </c>
      <c r="DH91" s="241">
        <v>0</v>
      </c>
      <c r="DI91" s="241">
        <v>0</v>
      </c>
      <c r="DJ91" s="241">
        <v>0</v>
      </c>
      <c r="DK91" s="241">
        <v>0</v>
      </c>
      <c r="DL91" s="241">
        <v>0</v>
      </c>
      <c r="DM91" s="241">
        <v>4.5941758583377679E-2</v>
      </c>
      <c r="DN91" s="241">
        <v>0</v>
      </c>
      <c r="DO91" s="241">
        <v>0</v>
      </c>
      <c r="DP91" s="241">
        <v>0</v>
      </c>
      <c r="DQ91" s="241">
        <v>6.2713905655301549E-2</v>
      </c>
      <c r="DR91" s="241">
        <v>0</v>
      </c>
      <c r="DS91" s="241">
        <v>0</v>
      </c>
      <c r="DT91" s="241">
        <v>0</v>
      </c>
      <c r="DU91" s="241">
        <v>0</v>
      </c>
      <c r="DV91" s="241">
        <v>0</v>
      </c>
      <c r="DW91" s="241">
        <v>0</v>
      </c>
      <c r="DX91" s="241">
        <v>0</v>
      </c>
      <c r="DY91" s="1102">
        <v>-1.2999999999999999E-2</v>
      </c>
      <c r="DZ91" s="168">
        <v>1.2999999999999999E-2</v>
      </c>
      <c r="EA91" s="168">
        <v>3.5000000000000003E-2</v>
      </c>
      <c r="EB91" s="168">
        <v>7.0000000000000001E-3</v>
      </c>
      <c r="EC91" s="168">
        <v>-0.02</v>
      </c>
      <c r="ED91" s="168">
        <v>1.6E-2</v>
      </c>
      <c r="EE91" s="168">
        <v>-4.0000000000000001E-3</v>
      </c>
      <c r="EF91" s="168">
        <v>6.0000000000000001E-3</v>
      </c>
      <c r="EG91" s="168">
        <v>-2E-3</v>
      </c>
      <c r="EH91" s="168">
        <v>-2.4E-2</v>
      </c>
      <c r="EI91" s="168">
        <v>-1.9E-2</v>
      </c>
      <c r="EJ91" s="168">
        <v>-4.3999999999999997E-2</v>
      </c>
      <c r="EK91" s="168">
        <v>-3.7999999999999999E-2</v>
      </c>
      <c r="EL91" s="168">
        <v>-1.7000000000000001E-2</v>
      </c>
      <c r="EM91" s="168">
        <v>-7.8E-2</v>
      </c>
      <c r="EN91" s="168">
        <v>-3.9E-2</v>
      </c>
      <c r="EO91" s="168">
        <v>-1.2999999999999999E-2</v>
      </c>
      <c r="EP91" s="168">
        <v>1E-3</v>
      </c>
      <c r="EQ91" s="168">
        <v>-1.6E-2</v>
      </c>
      <c r="ER91" s="168">
        <v>2.7E-2</v>
      </c>
      <c r="ES91" s="168">
        <v>-6.7000000000000004E-2</v>
      </c>
      <c r="ET91" s="1102">
        <v>1.0000000000000009E-2</v>
      </c>
      <c r="EU91" s="168">
        <v>-9.9999999999988987E-5</v>
      </c>
      <c r="EV91" s="168">
        <v>4.0436746987951633E-2</v>
      </c>
      <c r="EW91" s="168">
        <v>3.0999999999999917E-2</v>
      </c>
      <c r="EX91" s="168">
        <v>4.9999999999998934E-3</v>
      </c>
      <c r="EY91" s="168">
        <v>4.0000000000000036E-2</v>
      </c>
      <c r="EZ91" s="168">
        <v>1.0000000000000009E-2</v>
      </c>
      <c r="FA91" s="168">
        <v>-5.0000000000000044E-2</v>
      </c>
      <c r="FB91" s="168">
        <v>-1.0000000000000009E-2</v>
      </c>
      <c r="FC91" s="168">
        <v>3.0999999999999917E-2</v>
      </c>
      <c r="FD91" s="168">
        <v>7.777999999999996E-2</v>
      </c>
      <c r="FE91" s="168">
        <v>1.8957999999999808E-2</v>
      </c>
      <c r="FF91" s="168">
        <v>2.4999999999999911E-2</v>
      </c>
      <c r="FG91" s="168">
        <v>9.000000000000008E-2</v>
      </c>
      <c r="FH91" s="168">
        <v>-3.0000000000000027E-2</v>
      </c>
      <c r="FI91" s="279">
        <v>-0.20999999999999996</v>
      </c>
      <c r="FJ91" s="279">
        <v>6.4999999999999947E-2</v>
      </c>
      <c r="FK91" s="279">
        <v>0</v>
      </c>
      <c r="FL91" s="279">
        <v>0</v>
      </c>
      <c r="FM91" s="279">
        <v>5.4999999999999938E-2</v>
      </c>
      <c r="FN91" s="279">
        <v>0</v>
      </c>
      <c r="FO91" s="1104"/>
      <c r="FP91" s="166"/>
      <c r="FQ91" s="166"/>
      <c r="FR91" s="178">
        <v>-5.1999999999999998E-2</v>
      </c>
      <c r="FS91" s="178"/>
      <c r="FT91" s="178"/>
      <c r="FU91" s="178"/>
      <c r="FV91" s="178"/>
      <c r="FW91" s="178"/>
      <c r="FX91" s="178">
        <v>-0.10100000000000001</v>
      </c>
      <c r="FY91" s="178"/>
      <c r="FZ91" s="166"/>
      <c r="GA91" s="166"/>
      <c r="GB91" s="178">
        <v>-9.1999999999999998E-2</v>
      </c>
      <c r="GC91" s="166"/>
      <c r="GD91" s="166"/>
      <c r="GE91" s="166"/>
      <c r="GF91" s="166"/>
      <c r="GG91" s="166"/>
      <c r="GH91" s="166"/>
      <c r="GI91" s="166"/>
      <c r="GJ91" s="1105"/>
      <c r="GK91" s="192"/>
      <c r="GL91" s="192"/>
      <c r="GM91" s="192"/>
      <c r="GN91" s="192"/>
      <c r="GO91" s="192"/>
      <c r="GP91" s="192"/>
      <c r="GQ91" s="192"/>
      <c r="GR91" s="192"/>
      <c r="GS91" s="812"/>
      <c r="GT91" s="192"/>
      <c r="GU91" s="192"/>
      <c r="GV91" s="192"/>
      <c r="GW91" s="192"/>
      <c r="GX91" s="192"/>
      <c r="GY91" s="192"/>
      <c r="GZ91" s="192"/>
      <c r="HA91" s="192"/>
      <c r="HB91" s="192"/>
      <c r="HC91" s="192"/>
      <c r="HD91" s="1106"/>
    </row>
    <row r="92" spans="1:212">
      <c r="A92" s="714">
        <f>Summary!$D$1</f>
        <v>44287</v>
      </c>
      <c r="B92" s="155">
        <v>1.1000000000000001</v>
      </c>
      <c r="C92" s="24" t="s">
        <v>821</v>
      </c>
      <c r="D92" s="155">
        <v>1.1200000000000001</v>
      </c>
      <c r="E92" s="24"/>
      <c r="F92" s="155"/>
      <c r="G92" s="24"/>
      <c r="H92" s="155" t="s">
        <v>815</v>
      </c>
      <c r="I92" s="155"/>
      <c r="J92" s="155" t="s">
        <v>816</v>
      </c>
      <c r="K92" s="24"/>
      <c r="L92" s="24"/>
      <c r="M92" s="24" t="s">
        <v>817</v>
      </c>
      <c r="N92" s="24"/>
      <c r="O92" s="24" t="s">
        <v>818</v>
      </c>
      <c r="P92" s="24"/>
      <c r="Q92" s="155"/>
      <c r="R92" s="24"/>
      <c r="S92" s="155" t="s">
        <v>819</v>
      </c>
      <c r="T92" s="24"/>
      <c r="U92" s="24"/>
      <c r="V92" s="24"/>
      <c r="W92" s="24"/>
      <c r="X92" s="175">
        <f>INDEX('Model Chg'!$V:$V,MATCH(X$4,'Model Chg'!$A:$A,0),1)</f>
        <v>-1.8662945006837739E-2</v>
      </c>
      <c r="Y92" s="176">
        <f>INDEX('Model Chg'!$V:$V,MATCH(Y$4,'Model Chg'!$A:$A,0),1)</f>
        <v>-3.4056061812664185E-2</v>
      </c>
      <c r="Z92" s="176">
        <f>INDEX('Model Chg'!$V:$V,MATCH(Z$4,'Model Chg'!$A:$A,0),1)</f>
        <v>-2.8734008713326653E-2</v>
      </c>
      <c r="AA92" s="176">
        <f>INDEX('Model Chg'!$V:$V,MATCH(AA$4,'Model Chg'!$A:$A,0),1)</f>
        <v>-1.9990927122980007E-2</v>
      </c>
      <c r="AB92" s="176">
        <f>INDEX('Model Chg'!$V:$V,MATCH(AB$4,'Model Chg'!$A:$A,0),1)</f>
        <v>-2.924701198473878E-3</v>
      </c>
      <c r="AC92" s="176">
        <f>INDEX('Model Chg'!$V:$V,MATCH(AC$4,'Model Chg'!$A:$A,0),1)</f>
        <v>-5.3570655718993665E-2</v>
      </c>
      <c r="AD92" s="176">
        <f>INDEX('Model Chg'!$V:$V,MATCH(AD$4,'Model Chg'!$A:$A,0),1)</f>
        <v>-1.9391126453900287E-2</v>
      </c>
      <c r="AE92" s="176">
        <f>INDEX('Model Chg'!$V:$V,MATCH(AE$4,'Model Chg'!$A:$A,0),1)</f>
        <v>-3.8814024471821695E-2</v>
      </c>
      <c r="AF92" s="176">
        <f>INDEX('Model Chg'!$V:$V,MATCH(AF$4,'Model Chg'!$A:$A,0),1)</f>
        <v>1.0811032262825204E-3</v>
      </c>
      <c r="AG92" s="176">
        <f>INDEX('Model Chg'!$V:$V,MATCH(AG$4,'Model Chg'!$A:$A,0),1)</f>
        <v>-8.5576382534380269E-4</v>
      </c>
      <c r="AH92" s="176">
        <f>INDEX('Model Chg'!$V:$V,MATCH(AH$4,'Model Chg'!$A:$A,0),1)</f>
        <v>-3.3241890074794611E-2</v>
      </c>
      <c r="AI92" s="176">
        <f>INDEX('Model Chg'!$V:$V,MATCH(AI$4,'Model Chg'!$A:$A,0),1)</f>
        <v>-4.6239837224318903E-3</v>
      </c>
      <c r="AJ92" s="176">
        <f>INDEX('Model Chg'!$V:$V,MATCH(AJ$4,'Model Chg'!$A:$A,0),1)</f>
        <v>-4.223067861410601E-2</v>
      </c>
      <c r="AK92" s="176">
        <f>INDEX('Model Chg'!$V:$V,MATCH(AK$4,'Model Chg'!$A:$A,0),1)</f>
        <v>2.9601173286184501E-3</v>
      </c>
      <c r="AL92" s="176">
        <f>INDEX('Model Chg'!$V:$V,MATCH(AL$4,'Model Chg'!$A:$A,0),1)</f>
        <v>-9.7602971384576076E-3</v>
      </c>
      <c r="AM92" s="176">
        <f>INDEX('Model Chg'!$V:$V,MATCH(AM$4,'Model Chg'!$A:$A,0),1)</f>
        <v>-4.9872606935207453E-2</v>
      </c>
      <c r="AN92" s="176">
        <f>INDEX('Model Chg'!$V:$V,MATCH(AN$4,'Model Chg'!$A:$A,0),1)</f>
        <v>1.7763912530761594E-3</v>
      </c>
      <c r="AO92" s="176">
        <f>INDEX('Model Chg'!$V:$V,MATCH(AO$4,'Model Chg'!$A:$A,0),1)</f>
        <v>-9.8738511689411279E-3</v>
      </c>
      <c r="AP92" s="176">
        <f>INDEX('Model Chg'!$V:$V,MATCH(AP$4,'Model Chg'!$A:$A,0),1)</f>
        <v>-4.7841456259364645E-2</v>
      </c>
      <c r="AQ92" s="176">
        <f>INDEX('Model Chg'!$V:$V,MATCH(AQ$4,'Model Chg'!$A:$A,0),1)</f>
        <v>-8.7208716551755883E-2</v>
      </c>
      <c r="AR92" s="176">
        <f>INDEX('Model Chg'!$V:$V,MATCH(AR$4,'Model Chg'!$A:$A,0),1)</f>
        <v>1.4768674173045504E-2</v>
      </c>
      <c r="AS92" s="1448">
        <f t="array" aca="1" ref="AS92" ca="1">PRODUCT(OFFSET(X92,0,0,COUNTIF($A31:$A92,"&gt;"&amp;DATE(YEAR($A92)-1,MONTH($A92),DAY($A92)))*-1,1)+1)-1</f>
        <v>-2.2257401024802226E-2</v>
      </c>
      <c r="AT92" s="1449">
        <f t="array" aca="1" ref="AT92" ca="1">PRODUCT(OFFSET(Y92,0,0,COUNTIF($A31:$A92,"&gt;"&amp;DATE(YEAR($A92)-1,MONTH($A92),DAY($A92)))*-1,1)+1)-1</f>
        <v>-3.1254560907279516E-2</v>
      </c>
      <c r="AU92" s="1449">
        <f t="array" aca="1" ref="AU92" ca="1">PRODUCT(OFFSET(Z92,0,0,COUNTIF($A31:$A92,"&gt;"&amp;DATE(YEAR($A92)-1,MONTH($A92),DAY($A92)))*-1,1)+1)-1</f>
        <v>-3.2742343155233389E-2</v>
      </c>
      <c r="AV92" s="1449">
        <f t="array" aca="1" ref="AV92" ca="1">PRODUCT(OFFSET(AA92,0,0,COUNTIF($A31:$A92,"&gt;"&amp;DATE(YEAR($A92)-1,MONTH($A92),DAY($A92)))*-1,1)+1)-1</f>
        <v>-2.2730077642909463E-2</v>
      </c>
      <c r="AW92" s="1449">
        <f t="array" aca="1" ref="AW92" ca="1">PRODUCT(OFFSET(AB92,0,0,COUNTIF($A31:$A92,"&gt;"&amp;DATE(YEAR($A92)-1,MONTH($A92),DAY($A92)))*-1,1)+1)-1</f>
        <v>-3.1578271798555657E-2</v>
      </c>
      <c r="AX92" s="1449">
        <f t="array" aca="1" ref="AX92" ca="1">PRODUCT(OFFSET(AC92,0,0,COUNTIF($A31:$A92,"&gt;"&amp;DATE(YEAR($A92)-1,MONTH($A92),DAY($A92)))*-1,1)+1)-1</f>
        <v>-2.3651373922827013E-2</v>
      </c>
      <c r="AY92" s="1449">
        <f t="array" aca="1" ref="AY92" ca="1">PRODUCT(OFFSET(AD92,0,0,COUNTIF($A31:$A92,"&gt;"&amp;DATE(YEAR($A92)-1,MONTH($A92),DAY($A92)))*-1,1)+1)-1</f>
        <v>-1.2895786551085031E-2</v>
      </c>
      <c r="AZ92" s="1449">
        <f t="array" aca="1" ref="AZ92" ca="1">PRODUCT(OFFSET(AE92,0,0,COUNTIF($A31:$A92,"&gt;"&amp;DATE(YEAR($A92)-1,MONTH($A92),DAY($A92)))*-1,1)+1)-1</f>
        <v>-1.0399566344637012E-2</v>
      </c>
      <c r="BA92" s="1449">
        <f t="array" aca="1" ref="BA92" ca="1">PRODUCT(OFFSET(AF92,0,0,COUNTIF($A31:$A92,"&gt;"&amp;DATE(YEAR($A92)-1,MONTH($A92),DAY($A92)))*-1,1)+1)-1</f>
        <v>1.3260377697330794E-2</v>
      </c>
      <c r="BB92" s="1449">
        <f t="array" aca="1" ref="BB92" ca="1">PRODUCT(OFFSET(AG92,0,0,COUNTIF($A31:$A92,"&gt;"&amp;DATE(YEAR($A92)-1,MONTH($A92),DAY($A92)))*-1,1)+1)-1</f>
        <v>5.0609630594942168E-3</v>
      </c>
      <c r="BC92" s="1449">
        <f t="array" aca="1" ref="BC92" ca="1">PRODUCT(OFFSET(AH92,0,0,COUNTIF($A31:$A92,"&gt;"&amp;DATE(YEAR($A92)-1,MONTH($A92),DAY($A92)))*-1,1)+1)-1</f>
        <v>-5.7199376765199039E-2</v>
      </c>
      <c r="BD92" s="1449">
        <f t="array" aca="1" ref="BD92" ca="1">PRODUCT(OFFSET(AI92,0,0,COUNTIF($A31:$A92,"&gt;"&amp;DATE(YEAR($A92)-1,MONTH($A92),DAY($A92)))*-1,1)+1)-1</f>
        <v>-1.219597425402974E-2</v>
      </c>
      <c r="BE92" s="1449">
        <f t="array" aca="1" ref="BE92" ca="1">PRODUCT(OFFSET(AJ92,0,0,COUNTIF($A31:$A92,"&gt;"&amp;DATE(YEAR($A92)-1,MONTH($A92),DAY($A92)))*-1,1)+1)-1</f>
        <v>-7.4606715971320958E-2</v>
      </c>
      <c r="BF92" s="1449">
        <f t="array" aca="1" ref="BF92" ca="1">PRODUCT(OFFSET(AK92,0,0,COUNTIF($A31:$A92,"&gt;"&amp;DATE(YEAR($A92)-1,MONTH($A92),DAY($A92)))*-1,1)+1)-1</f>
        <v>-9.1270951048455506E-2</v>
      </c>
      <c r="BG92" s="1449">
        <f t="array" aca="1" ref="BG92" ca="1">PRODUCT(OFFSET(AL92,0,0,COUNTIF($A31:$A92,"&gt;"&amp;DATE(YEAR($A92)-1,MONTH($A92),DAY($A92)))*-1,1)+1)-1</f>
        <v>-2.2471491088442708E-3</v>
      </c>
      <c r="BH92" s="1449">
        <f t="array" aca="1" ref="BH92" ca="1">PRODUCT(OFFSET(AM92,0,0,COUNTIF($A31:$A92,"&gt;"&amp;DATE(YEAR($A92)-1,MONTH($A92),DAY($A92)))*-1,1)+1)-1</f>
        <v>-0.18846243716985567</v>
      </c>
      <c r="BI92" s="1449">
        <f ca="1">PRODUCT(OFFSET(AN92,0,0,COUNTIF($A31:$A92,"&gt;"&amp;DATE(YEAR($A92)-1,MONTH($A92),DAY($A92)))*-1,1)+1)-1</f>
        <v>1.7763912530761594E-3</v>
      </c>
      <c r="BJ92" s="1449">
        <f ca="1">PRODUCT(OFFSET(AO92,0,0,COUNTIF($A31:$A92,"&gt;"&amp;DATE(YEAR($A92)-1,MONTH($A92),DAY($A92)))*-1,1)+1)-1</f>
        <v>-9.8738511689411279E-3</v>
      </c>
      <c r="BK92" s="1449">
        <f ca="1">PRODUCT(OFFSET(AP92,0,0,COUNTIF($A31:$A92,"&gt;"&amp;DATE(YEAR($A92)-1,MONTH($A92),DAY($A92)))*-1,1)+1)-1</f>
        <v>-4.7841456259364645E-2</v>
      </c>
      <c r="BL92" s="1449">
        <f ca="1">PRODUCT(OFFSET(AQ92,0,0,COUNTIF($A31:$A92,"&gt;"&amp;DATE(YEAR($A92)-1,MONTH($A92),DAY($A92)))*-1,1)+1)-1</f>
        <v>-8.7208716551755883E-2</v>
      </c>
      <c r="BM92" s="1449">
        <f ca="1">PRODUCT(OFFSET(AR92,0,0,COUNTIF($A31:$A92,"&gt;"&amp;DATE(YEAR($A92)-1,MONTH($A92),DAY($A92)))*-1,1)+1)-1</f>
        <v>1.4768674173045504E-2</v>
      </c>
      <c r="BN92" s="1448">
        <f>INDEX('Model Chg'!$AA:$AA,MATCH(BN$4,'Model Chg'!$A:$A,0),1)</f>
        <v>-2.0456033480776514E-2</v>
      </c>
      <c r="BO92" s="176">
        <f>INDEX('Model Chg'!$AA:$AA,MATCH(BO$4,'Model Chg'!$A:$A,0),1)</f>
        <v>-1.7470238614382794E-2</v>
      </c>
      <c r="BP92" s="176">
        <f>INDEX('Model Chg'!$AA:$AA,MATCH(BP$4,'Model Chg'!$A:$A,0),1)</f>
        <v>-5.712006664495739E-2</v>
      </c>
      <c r="BQ92" s="176">
        <f>INDEX('Model Chg'!$AA:$AA,MATCH(BQ$4,'Model Chg'!$A:$A,0),1)</f>
        <v>-1.4168153138727102E-2</v>
      </c>
      <c r="BR92" s="176">
        <f>INDEX('Model Chg'!$AA:$AA,MATCH(BR$4,'Model Chg'!$A:$A,0),1)</f>
        <v>-2.8947854423347907E-2</v>
      </c>
      <c r="BS92" s="176">
        <f>INDEX('Model Chg'!$AA:$AA,MATCH(BS$4,'Model Chg'!$A:$A,0),1)</f>
        <v>-2.4817243812059409E-2</v>
      </c>
      <c r="BT92" s="176">
        <f>INDEX('Model Chg'!$AA:$AA,MATCH(BT$4,'Model Chg'!$A:$A,0),1)</f>
        <v>-2.9337981007943048E-2</v>
      </c>
      <c r="BU92" s="176">
        <f>INDEX('Model Chg'!$AA:$AA,MATCH(BU$4,'Model Chg'!$A:$A,0),1)</f>
        <v>-5.8093196823433391E-2</v>
      </c>
      <c r="BV92" s="176">
        <f>INDEX('Model Chg'!$AA:$AA,MATCH(BV$4,'Model Chg'!$A:$A,0),1)</f>
        <v>3.2872824581099636E-2</v>
      </c>
      <c r="BW92" s="176">
        <f>INDEX('Model Chg'!$AA:$AA,MATCH(BW$4,'Model Chg'!$A:$A,0),1)</f>
        <v>-4.128197830165059E-2</v>
      </c>
      <c r="BX92" s="176">
        <f>INDEX('Model Chg'!$AA:$AA,MATCH(BX$4,'Model Chg'!$A:$A,0),1)</f>
        <v>-5.9865677620668967E-2</v>
      </c>
      <c r="BY92" s="176">
        <f>INDEX('Model Chg'!$AA:$AA,MATCH(BY$4,'Model Chg'!$A:$A,0),1)</f>
        <v>-5.6341464136873132E-2</v>
      </c>
      <c r="BZ92" s="176">
        <f>INDEX('Model Chg'!$AA:$AA,MATCH(BZ$4,'Model Chg'!$A:$A,0),1)</f>
        <v>-8.2359910197984387E-2</v>
      </c>
      <c r="CA92" s="176">
        <f>INDEX('Model Chg'!$AA:$AA,MATCH(CA$4,'Model Chg'!$A:$A,0),1)</f>
        <v>-9.0524835411139204E-2</v>
      </c>
      <c r="CB92" s="176">
        <f>INDEX('Model Chg'!$AA:$AA,MATCH(CB$4,'Model Chg'!$A:$A,0),1)</f>
        <v>8.7046897375964161E-3</v>
      </c>
      <c r="CC92" s="176">
        <f>INDEX('Model Chg'!$AA:$AA,MATCH(CC$4,'Model Chg'!$A:$A,0),1)</f>
        <v>-0.17854667945440039</v>
      </c>
      <c r="CD92" s="176">
        <f>INDEX('Model Chg'!$AA:$AA,MATCH(CD$4,'Model Chg'!$A:$A,0),1)</f>
        <v>6.0218362534431469E-2</v>
      </c>
      <c r="CE92" s="176">
        <f>INDEX('Model Chg'!$AA:$AA,MATCH(CE$4,'Model Chg'!$A:$A,0),1)</f>
        <v>-5.7845012209509772E-2</v>
      </c>
      <c r="CF92" s="176">
        <f>INDEX('Model Chg'!$AA:$AA,MATCH(CF$4,'Model Chg'!$A:$A,0),1)</f>
        <v>5.223505093526537E-3</v>
      </c>
      <c r="CG92" s="176">
        <f>INDEX('Model Chg'!$AA:$AA,MATCH(CG$4,'Model Chg'!$A:$A,0),1)</f>
        <v>-8.4741161989609126E-2</v>
      </c>
      <c r="CH92" s="384">
        <f>INDEX('Model Chg'!$AA:$AA,MATCH(CH$4,'Model Chg'!$A:$A,0),1)</f>
        <v>-1.9058916458708497E-3</v>
      </c>
      <c r="CI92" s="176">
        <f>INDEX('Model Chg'!$U:$U,MATCH(CI$4,'Model Chg'!$A:$A,0),1)</f>
        <v>-1.8662945006837739E-2</v>
      </c>
      <c r="CJ92" s="176">
        <f>INDEX('Model Chg'!$U:$U,MATCH(CJ$4,'Model Chg'!$A:$A,0),1)</f>
        <v>-3.4035926521526982E-2</v>
      </c>
      <c r="CK92" s="176">
        <f>INDEX('Model Chg'!$U:$U,MATCH(CK$4,'Model Chg'!$A:$A,0),1)</f>
        <v>-2.8734008713326653E-2</v>
      </c>
      <c r="CL92" s="176">
        <f>INDEX('Model Chg'!$U:$U,MATCH(CL$4,'Model Chg'!$A:$A,0),1)</f>
        <v>-1.9990927122980007E-2</v>
      </c>
      <c r="CM92" s="176">
        <f>INDEX('Model Chg'!$U:$U,MATCH(CM$4,'Model Chg'!$A:$A,0),1)</f>
        <v>3.9833471401191201E-2</v>
      </c>
      <c r="CN92" s="176">
        <f>INDEX('Model Chg'!$U:$U,MATCH(CN$4,'Model Chg'!$A:$A,0),1)</f>
        <v>8.491024993625973E-3</v>
      </c>
      <c r="CO92" s="176">
        <f>INDEX('Model Chg'!$U:$U,MATCH(CO$4,'Model Chg'!$A:$A,0),1)</f>
        <v>2.7940204295764937E-2</v>
      </c>
      <c r="CP92" s="176">
        <f>INDEX('Model Chg'!$U:$U,MATCH(CP$4,'Model Chg'!$A:$A,0),1)</f>
        <v>-3.8814024471821695E-2</v>
      </c>
      <c r="CQ92" s="176">
        <f>INDEX('Model Chg'!$U:$U,MATCH(CQ$4,'Model Chg'!$A:$A,0),1)</f>
        <v>1.0811032262825204E-3</v>
      </c>
      <c r="CR92" s="176">
        <f>INDEX('Model Chg'!$U:$U,MATCH(CR$4,'Model Chg'!$A:$A,0),1)</f>
        <v>-8.5576382534380269E-4</v>
      </c>
      <c r="CS92" s="176">
        <f>INDEX('Model Chg'!$U:$U,MATCH(CS$4,'Model Chg'!$A:$A,0),1)</f>
        <v>-3.3241890074794611E-2</v>
      </c>
      <c r="CT92" s="176">
        <f>INDEX('Model Chg'!$U:$U,MATCH(CT$4,'Model Chg'!$A:$A,0),1)</f>
        <v>-4.6239837224318903E-3</v>
      </c>
      <c r="CU92" s="176">
        <f>INDEX('Model Chg'!$U:$U,MATCH(CU$4,'Model Chg'!$A:$A,0),1)</f>
        <v>-4.223067861410601E-2</v>
      </c>
      <c r="CV92" s="176">
        <f>INDEX('Model Chg'!$U:$U,MATCH(CV$4,'Model Chg'!$A:$A,0),1)</f>
        <v>2.9601173286184501E-3</v>
      </c>
      <c r="CW92" s="176">
        <f>INDEX('Model Chg'!$U:$U,MATCH(CW$4,'Model Chg'!$A:$A,0),1)</f>
        <v>-9.7602971384576076E-3</v>
      </c>
      <c r="CX92" s="176">
        <f>INDEX('Model Chg'!$U:$U,MATCH(CX$4,'Model Chg'!$A:$A,0),1)</f>
        <v>0.16986010234047355</v>
      </c>
      <c r="CY92" s="176">
        <f>INDEX('Model Chg'!$U:$U,MATCH(CY$4,'Model Chg'!$A:$A,0),1)</f>
        <v>1.8317201903056413E-3</v>
      </c>
      <c r="CZ92" s="176">
        <f>INDEX('Model Chg'!$U:$U,MATCH(CZ$4,'Model Chg'!$A:$A,0),1)</f>
        <v>-9.8738511689411279E-3</v>
      </c>
      <c r="DA92" s="176">
        <f>INDEX('Model Chg'!$U:$U,MATCH(DA$4,'Model Chg'!$A:$A,0),1)</f>
        <v>-4.7841456259364645E-2</v>
      </c>
      <c r="DB92" s="176">
        <f>INDEX('Model Chg'!$U:$U,MATCH(DB$4,'Model Chg'!$A:$A,0),1)</f>
        <v>-8.7208716551755883E-2</v>
      </c>
      <c r="DC92" s="384">
        <f>INDEX('Model Chg'!$U:$U,MATCH(DC$4,'Model Chg'!$A:$A,0),1)</f>
        <v>1.4768674173045504E-2</v>
      </c>
      <c r="DD92" s="176">
        <f>INDEX('Model Chg'!$Y:$Y,MATCH(DD$4,'Model Chg'!$A:$A,0),1)</f>
        <v>-4.0977668351979135E-3</v>
      </c>
      <c r="DE92" s="176">
        <f>INDEX('Model Chg'!$Y:$Y,MATCH(DE$4,'Model Chg'!$A:$A,0),1)</f>
        <v>6.0427074059807184E-2</v>
      </c>
      <c r="DF92" s="176">
        <f>INDEX('Model Chg'!$Y:$Y,MATCH(DF$4,'Model Chg'!$A:$A,0),1)</f>
        <v>-5.2464924087582965E-2</v>
      </c>
      <c r="DG92" s="176">
        <f>INDEX('Model Chg'!$Y:$Y,MATCH(DG$4,'Model Chg'!$A:$A,0),1)</f>
        <v>1.3931484084480084E-2</v>
      </c>
      <c r="DH92" s="176">
        <f>INDEX('Model Chg'!$Y:$Y,MATCH(DH$4,'Model Chg'!$A:$A,0),1)</f>
        <v>1.6729627088078347E-2</v>
      </c>
      <c r="DI92" s="176">
        <f>INDEX('Model Chg'!$Y:$Y,MATCH(DI$4,'Model Chg'!$A:$A,0),1)</f>
        <v>3.974520942204407E-2</v>
      </c>
      <c r="DJ92" s="176">
        <f>INDEX('Model Chg'!$Y:$Y,MATCH(DJ$4,'Model Chg'!$A:$A,0),1)</f>
        <v>1.720552162818656E-2</v>
      </c>
      <c r="DK92" s="176">
        <f>INDEX('Model Chg'!$Y:$Y,MATCH(DK$4,'Model Chg'!$A:$A,0),1)</f>
        <v>1.0975909981891352E-2</v>
      </c>
      <c r="DL92" s="176">
        <f>INDEX('Model Chg'!$Y:$Y,MATCH(DL$4,'Model Chg'!$A:$A,0),1)</f>
        <v>4.0172322310794817E-2</v>
      </c>
      <c r="DM92" s="176">
        <f>INDEX('Model Chg'!$Y:$Y,MATCH(DM$4,'Model Chg'!$A:$A,0),1)</f>
        <v>6.2958376612477496E-2</v>
      </c>
      <c r="DN92" s="176">
        <f>INDEX('Model Chg'!$Y:$Y,MATCH(DN$4,'Model Chg'!$A:$A,0),1)</f>
        <v>-5.0474818169362501E-2</v>
      </c>
      <c r="DO92" s="176">
        <f>INDEX('Model Chg'!$Y:$Y,MATCH(DO$4,'Model Chg'!$A:$A,0),1)</f>
        <v>-5.6341464136873132E-2</v>
      </c>
      <c r="DP92" s="176">
        <f>INDEX('Model Chg'!$Y:$Y,MATCH(DP$4,'Model Chg'!$A:$A,0),1)</f>
        <v>1.0803613693239567E-2</v>
      </c>
      <c r="DQ92" s="176">
        <f>INDEX('Model Chg'!$Y:$Y,MATCH(DQ$4,'Model Chg'!$A:$A,0),1)</f>
        <v>4.8926972971864435E-3</v>
      </c>
      <c r="DR92" s="176">
        <f>INDEX('Model Chg'!$Y:$Y,MATCH(DR$4,'Model Chg'!$A:$A,0),1)</f>
        <v>6.2916813802953442E-2</v>
      </c>
      <c r="DS92" s="176">
        <f>INDEX('Model Chg'!$Y:$Y,MATCH(DS$4,'Model Chg'!$A:$A,0),1)</f>
        <v>3.2475256824815224E-2</v>
      </c>
      <c r="DT92" s="176">
        <f>INDEX('Model Chg'!$Y:$Y,MATCH(DT$4,'Model Chg'!$A:$A,0),1)</f>
        <v>5.9937441787458523E-2</v>
      </c>
      <c r="DU92" s="176">
        <f>INDEX('Model Chg'!$Y:$Y,MATCH(DU$4,'Model Chg'!$A:$A,0),1)</f>
        <v>3.5165539775174892E-2</v>
      </c>
      <c r="DV92" s="176">
        <f>INDEX('Model Chg'!$Y:$Y,MATCH(DV$4,'Model Chg'!$A:$A,0),1)</f>
        <v>3.2938020947537838E-2</v>
      </c>
      <c r="DW92" s="176">
        <f>INDEX('Model Chg'!$Y:$Y,MATCH(DW$4,'Model Chg'!$A:$A,0),1)</f>
        <v>1.2135767886056859E-2</v>
      </c>
      <c r="DX92" s="176">
        <f>INDEX('Model Chg'!$Y:$Y,MATCH(DX$4,'Model Chg'!$A:$A,0),1)</f>
        <v>1.7154237374708892E-2</v>
      </c>
      <c r="DY92" s="174">
        <f>INDEX('Model Chg'!$AK:$AK,MATCH(DY$4,'Model Chg'!$A:$A,0),1)</f>
        <v>-1.6E-2</v>
      </c>
      <c r="DZ92" s="176">
        <f>INDEX('Model Chg'!$AK:$AK,MATCH(DZ$4,'Model Chg'!$A:$A,0),1)</f>
        <v>-4.0000000000000001E-3</v>
      </c>
      <c r="EA92" s="176">
        <f>INDEX('Model Chg'!$AK:$AK,MATCH(EA$4,'Model Chg'!$A:$A,0),1)</f>
        <v>-5.0000000000000001E-3</v>
      </c>
      <c r="EB92" s="176">
        <f>INDEX('Model Chg'!$AK:$AK,MATCH(EB$4,'Model Chg'!$A:$A,0),1)</f>
        <v>-8.0000000000000002E-3</v>
      </c>
      <c r="EC92" s="176">
        <f>INDEX('Model Chg'!$AK:$AK,MATCH(EC$4,'Model Chg'!$A:$A,0),1)</f>
        <v>-2.8000000000000001E-2</v>
      </c>
      <c r="ED92" s="176">
        <f>INDEX('Model Chg'!$AK:$AK,MATCH(ED$4,'Model Chg'!$A:$A,0),1)</f>
        <v>6.0000000000000001E-3</v>
      </c>
      <c r="EE92" s="176">
        <f>INDEX('Model Chg'!$AK:$AK,MATCH(EE$4,'Model Chg'!$A:$A,0),1)</f>
        <v>1.7999999999999999E-2</v>
      </c>
      <c r="EF92" s="176">
        <f>INDEX('Model Chg'!$AK:$AK,MATCH(EF$4,'Model Chg'!$A:$A,0),1)</f>
        <v>-1.7000000000000001E-2</v>
      </c>
      <c r="EG92" s="176">
        <f>INDEX('Model Chg'!$AK:$AK,MATCH(EG$4,'Model Chg'!$A:$A,0),1)</f>
        <v>-3.0000000000000001E-3</v>
      </c>
      <c r="EH92" s="176">
        <f>INDEX('Model Chg'!$AK:$AK,MATCH(EH$4,'Model Chg'!$A:$A,0),1)</f>
        <v>6.0000000000000001E-3</v>
      </c>
      <c r="EI92" s="176">
        <f>INDEX('Model Chg'!$AK:$AK,MATCH(EI$4,'Model Chg'!$A:$A,0),1)</f>
        <v>-3.3000000000000002E-2</v>
      </c>
      <c r="EJ92" s="177">
        <f>INDEX('Model Chg'!$AK:$AK,MATCH(EJ$4,'Model Chg'!$A:$A,0),1)</f>
        <v>-4.4999999999999998E-2</v>
      </c>
      <c r="EK92" s="176">
        <f>INDEX('Model Chg'!$AK:$AK,MATCH(EK$4,'Model Chg'!$A:$A,0),1)</f>
        <v>-0.02</v>
      </c>
      <c r="EL92" s="176">
        <f>INDEX('Model Chg'!$AK:$AK,MATCH(EL$4,'Model Chg'!$A:$A,0),1)</f>
        <v>-8.9999999999999993E-3</v>
      </c>
      <c r="EM92" s="176">
        <f>INDEX('Model Chg'!$AK:$AK,MATCH(EM$4,'Model Chg'!$A:$A,0),1)</f>
        <v>-7.8E-2</v>
      </c>
      <c r="EN92" s="176">
        <f>INDEX('Model Chg'!$AK:$AK,MATCH(EN$4,'Model Chg'!$A:$A,0),1)</f>
        <v>-1.9E-2</v>
      </c>
      <c r="EO92" s="176">
        <f>INDEX('Model Chg'!$AK:$AK,MATCH(EO$4,'Model Chg'!$A:$A,0),1)</f>
        <v>-1.2999999999999999E-2</v>
      </c>
      <c r="EP92" s="176">
        <f>INDEX('Model Chg'!$AK:$AK,MATCH(EP$4,'Model Chg'!$A:$A,0),1)</f>
        <v>1E-3</v>
      </c>
      <c r="EQ92" s="176">
        <f>INDEX('Model Chg'!$AK:$AK,MATCH(EQ$4,'Model Chg'!$A:$A,0),1)</f>
        <v>-1.6E-2</v>
      </c>
      <c r="ER92" s="176">
        <f>INDEX('Model Chg'!$AK:$AK,MATCH(ER$4,'Model Chg'!$A:$A,0),1)</f>
        <v>-2.4E-2</v>
      </c>
      <c r="ES92" s="176">
        <f>INDEX('Model Chg'!$AK:$AK,MATCH(ES$4,'Model Chg'!$A:$A,0),1)</f>
        <v>-6.7000000000000004E-2</v>
      </c>
      <c r="ET92" s="174">
        <f>INDEX(Summary!$41:$41,1,MATCH(ET$4,Summary!$15:$15,0)+1)</f>
        <v>1.0000000000000009E-2</v>
      </c>
      <c r="EU92" s="176">
        <f>INDEX(Summary!$41:$41,1,MATCH(EU$4,Summary!$15:$15,0)+1)</f>
        <v>-9.9999999999988987E-5</v>
      </c>
      <c r="EV92" s="176">
        <f>INDEX(Summary!$41:$41,1,MATCH(EV$4,Summary!$15:$15,0)+1)</f>
        <v>4.0436746987951633E-2</v>
      </c>
      <c r="EW92" s="176">
        <f>INDEX(Summary!$41:$41,1,MATCH(EW$4,Summary!$15:$15,0)+1)</f>
        <v>3.0999999999999917E-2</v>
      </c>
      <c r="EX92" s="176">
        <f>INDEX(Summary!$41:$41,1,MATCH(EX$4,Summary!$15:$15,0)+1)</f>
        <v>5.0000000000000044E-2</v>
      </c>
      <c r="EY92" s="176">
        <f>INDEX(Summary!$41:$41,1,MATCH(EY$4,Summary!$15:$15,0)+1)</f>
        <v>6.0000000000000053E-2</v>
      </c>
      <c r="EZ92" s="176">
        <f>INDEX(Summary!$41:$41,1,MATCH(EZ$4,Summary!$15:$15,0)+1)</f>
        <v>6.4999999999999947E-2</v>
      </c>
      <c r="FA92" s="176">
        <f>INDEX(Summary!$41:$41,1,MATCH(FA$4,Summary!$15:$15,0)+1)</f>
        <v>5.4999999999999938E-2</v>
      </c>
      <c r="FB92" s="176">
        <f>INDEX(Summary!$41:$41,1,MATCH(FB$4,Summary!$15:$15,0)+1)</f>
        <v>-1.0000000000000009E-2</v>
      </c>
      <c r="FC92" s="176">
        <f>INDEX(Summary!$41:$41,1,MATCH(FC$4,Summary!$15:$15,0)+1)</f>
        <v>3.0999999999999917E-2</v>
      </c>
      <c r="FD92" s="176">
        <f>INDEX(Summary!$41:$41,1,MATCH(FD$4,Summary!$15:$15,0)+1)</f>
        <v>-1.4400000000003299E-4</v>
      </c>
      <c r="FE92" s="176">
        <f>INDEX(Summary!$41:$41,1,MATCH(FE$4,Summary!$15:$15,0)+1)</f>
        <v>4.6640000000000015E-3</v>
      </c>
      <c r="FF92" s="176">
        <f>INDEX(Summary!$41:$41,1,MATCH(FF$4,Summary!$15:$15,0)+1)</f>
        <v>2.4999999999999911E-2</v>
      </c>
      <c r="FG92" s="176">
        <f>INDEX(Summary!$41:$41,1,MATCH(FG$4,Summary!$15:$15,0)+1)</f>
        <v>9.000000000000008E-2</v>
      </c>
      <c r="FH92" s="176">
        <f>INDEX(Summary!$41:$41,1,MATCH(FH$4,Summary!$15:$15,0)+1)</f>
        <v>-3.0000000000000027E-2</v>
      </c>
      <c r="FI92" s="176">
        <f>INDEX(Summary!$41:$41,1,MATCH(FI$4,Summary!$15:$15,0)+1)</f>
        <v>4.9999999999998934E-3</v>
      </c>
      <c r="FJ92" s="176">
        <f>INDEX(Summary!$41:$41,1,MATCH(FJ$4,Summary!$15:$15,0)+1)</f>
        <v>6.4999999999999947E-2</v>
      </c>
      <c r="FK92" s="176">
        <f>INDEX(Summary!$41:$41,1,MATCH(FK$4,Summary!$15:$15,0)+1)</f>
        <v>0</v>
      </c>
      <c r="FL92" s="176">
        <f>INDEX(Summary!$41:$41,1,MATCH(FL$4,Summary!$15:$15,0)+1)</f>
        <v>0</v>
      </c>
      <c r="FM92" s="176">
        <f>INDEX(Summary!$41:$41,1,MATCH(FM$4,Summary!$15:$15,0)+1)</f>
        <v>5.4999999999999938E-2</v>
      </c>
      <c r="FN92" s="176">
        <f>INDEX(Summary!$41:$41,1,MATCH(FN$4,Summary!$15:$15,0)+1)</f>
        <v>0</v>
      </c>
      <c r="FO92" s="454"/>
      <c r="FP92" s="455"/>
      <c r="FQ92" s="455"/>
      <c r="FR92" s="455"/>
      <c r="FS92" s="455">
        <v>-3.9E-2</v>
      </c>
      <c r="FT92" s="455">
        <v>-6.6000000000000003E-2</v>
      </c>
      <c r="FU92" s="455">
        <v>-3.0200000000000001E-2</v>
      </c>
      <c r="FV92" s="1027"/>
      <c r="FW92" s="475"/>
      <c r="FX92" s="1027"/>
      <c r="FY92" s="1027"/>
      <c r="FZ92" s="1027"/>
      <c r="GA92" s="472"/>
      <c r="GB92" s="438"/>
      <c r="GC92" s="472"/>
      <c r="GD92" s="1028">
        <v>-0.20200000000000001</v>
      </c>
      <c r="GE92" s="1028"/>
      <c r="GF92" s="1028"/>
      <c r="GG92" s="1028"/>
      <c r="GH92" s="1028"/>
      <c r="GI92" s="1028"/>
      <c r="GJ92" s="430"/>
      <c r="GK92" s="192"/>
      <c r="GL92" s="192"/>
      <c r="GM92" s="192"/>
      <c r="GN92" s="192"/>
      <c r="GO92" s="192"/>
      <c r="GP92" s="192"/>
      <c r="GQ92" s="192"/>
      <c r="GR92" s="192"/>
      <c r="GS92" s="192"/>
      <c r="GT92" s="192"/>
      <c r="GU92" s="192"/>
      <c r="GV92" s="192"/>
      <c r="GW92" s="192"/>
      <c r="GX92" s="192"/>
      <c r="GY92" s="192"/>
      <c r="GZ92" s="192"/>
      <c r="HA92" s="192"/>
      <c r="HB92" s="192"/>
      <c r="HC92" s="192"/>
      <c r="HD92" s="706"/>
    </row>
    <row r="93" spans="1:212">
      <c r="A93" s="735"/>
      <c r="B93" s="24"/>
      <c r="C93" s="24"/>
      <c r="D93" s="155"/>
      <c r="E93" s="24"/>
      <c r="F93" s="155"/>
      <c r="G93" s="24"/>
      <c r="H93" s="155"/>
      <c r="I93" s="155"/>
      <c r="J93" s="155"/>
      <c r="K93" s="24"/>
      <c r="L93" s="24"/>
      <c r="M93" s="24"/>
      <c r="N93" s="24"/>
      <c r="O93" s="24"/>
      <c r="P93" s="24"/>
      <c r="Q93" s="155"/>
      <c r="R93" s="24"/>
      <c r="S93" s="24"/>
      <c r="T93" s="24"/>
      <c r="U93" s="24"/>
      <c r="V93" s="24"/>
      <c r="W93" s="24"/>
      <c r="X93" s="176"/>
      <c r="Y93" s="176"/>
      <c r="Z93" s="176"/>
      <c r="AA93" s="176"/>
      <c r="AB93" s="176"/>
      <c r="AC93" s="176"/>
      <c r="AD93" s="176"/>
      <c r="AE93" s="176"/>
      <c r="AF93" s="176"/>
      <c r="AG93" s="176"/>
      <c r="AH93" s="176"/>
      <c r="AI93" s="176"/>
      <c r="AJ93" s="176"/>
      <c r="AK93" s="176"/>
      <c r="AL93" s="176"/>
      <c r="AM93" s="176"/>
      <c r="AN93" s="176"/>
      <c r="AO93" s="176"/>
      <c r="AP93" s="176"/>
      <c r="AQ93" s="176"/>
      <c r="AR93" s="176"/>
      <c r="AS93" s="411"/>
      <c r="AT93" s="411"/>
      <c r="AU93" s="411"/>
      <c r="AV93" s="411"/>
      <c r="AW93" s="411"/>
      <c r="AX93" s="411"/>
      <c r="AY93" s="411"/>
      <c r="AZ93" s="411"/>
      <c r="BA93" s="411"/>
      <c r="BB93" s="411"/>
      <c r="BC93" s="411"/>
      <c r="BD93" s="411"/>
      <c r="BE93" s="411"/>
      <c r="BF93" s="411"/>
      <c r="BG93" s="411"/>
      <c r="BH93" s="411"/>
      <c r="BI93" s="411"/>
      <c r="BJ93" s="411"/>
      <c r="BK93" s="411"/>
      <c r="BL93" s="411"/>
      <c r="BM93" s="411"/>
      <c r="BN93" s="736"/>
      <c r="BO93" s="176"/>
      <c r="BP93" s="176"/>
      <c r="BQ93" s="176"/>
      <c r="BR93" s="176"/>
      <c r="BS93" s="176"/>
      <c r="BT93" s="176"/>
      <c r="BU93" s="176"/>
      <c r="BV93" s="176"/>
      <c r="BW93" s="176"/>
      <c r="BX93" s="176"/>
      <c r="BY93" s="176"/>
      <c r="BZ93" s="176"/>
      <c r="CA93" s="176"/>
      <c r="CB93" s="176"/>
      <c r="CC93" s="176"/>
      <c r="CD93" s="176"/>
      <c r="CE93" s="176"/>
      <c r="CF93" s="176"/>
      <c r="CG93" s="176"/>
      <c r="CH93" s="176"/>
      <c r="CI93" s="176"/>
      <c r="CJ93" s="176"/>
      <c r="CK93" s="176"/>
      <c r="CL93" s="176"/>
      <c r="CM93" s="176"/>
      <c r="CN93" s="176"/>
      <c r="CO93" s="176"/>
      <c r="CP93" s="176"/>
      <c r="CQ93" s="176"/>
      <c r="CR93" s="176"/>
      <c r="CS93" s="176"/>
      <c r="CT93" s="176"/>
      <c r="CU93" s="176"/>
      <c r="CV93" s="176"/>
      <c r="CW93" s="176"/>
      <c r="CX93" s="176"/>
      <c r="CY93" s="176"/>
      <c r="CZ93" s="176"/>
      <c r="DA93" s="176"/>
      <c r="DB93" s="176"/>
      <c r="DC93" s="176"/>
      <c r="DD93" s="176"/>
      <c r="DE93" s="176"/>
      <c r="DF93" s="176"/>
      <c r="DG93" s="176"/>
      <c r="DH93" s="176"/>
      <c r="DI93" s="176"/>
      <c r="DJ93" s="176"/>
      <c r="DK93" s="176"/>
      <c r="DL93" s="176"/>
      <c r="DM93" s="176"/>
      <c r="DN93" s="176"/>
      <c r="DO93" s="176"/>
      <c r="DP93" s="176"/>
      <c r="DQ93" s="176"/>
      <c r="DR93" s="176"/>
      <c r="DS93" s="176"/>
      <c r="DT93" s="176"/>
      <c r="DU93" s="176"/>
      <c r="DV93" s="176"/>
      <c r="DW93" s="176"/>
      <c r="DX93" s="176"/>
      <c r="DY93" s="736"/>
      <c r="DZ93" s="176"/>
      <c r="EA93" s="176"/>
      <c r="EB93" s="176"/>
      <c r="EC93" s="176"/>
      <c r="ED93" s="176"/>
      <c r="EE93" s="176"/>
      <c r="EF93" s="176"/>
      <c r="EG93" s="176"/>
      <c r="EH93" s="176"/>
      <c r="EI93" s="176"/>
      <c r="EJ93" s="177"/>
      <c r="EK93" s="176"/>
      <c r="EL93" s="176"/>
      <c r="EM93" s="176"/>
      <c r="EN93" s="176"/>
      <c r="EO93" s="176"/>
      <c r="EP93" s="176"/>
      <c r="EQ93" s="176"/>
      <c r="ER93" s="176"/>
      <c r="ES93" s="176"/>
      <c r="ET93" s="736"/>
      <c r="EU93" s="176"/>
      <c r="EV93" s="176"/>
      <c r="EW93" s="176"/>
      <c r="EX93" s="176"/>
      <c r="EY93" s="176"/>
      <c r="EZ93" s="176"/>
      <c r="FA93" s="176"/>
      <c r="FB93" s="176"/>
      <c r="FC93" s="176"/>
      <c r="FD93" s="176"/>
      <c r="FE93" s="176"/>
      <c r="FF93" s="176"/>
      <c r="FG93" s="176"/>
      <c r="FH93" s="176"/>
      <c r="FI93" s="176"/>
      <c r="FJ93" s="176"/>
      <c r="FK93" s="176"/>
      <c r="FL93" s="176"/>
      <c r="FM93" s="176"/>
      <c r="FN93" s="176"/>
      <c r="FO93" s="166"/>
      <c r="FP93" s="178"/>
      <c r="FQ93" s="178"/>
      <c r="FR93" s="178"/>
      <c r="FS93" s="178"/>
      <c r="FT93" s="178"/>
      <c r="FU93" s="178"/>
      <c r="FV93" s="172"/>
      <c r="FW93" s="178"/>
      <c r="FX93" s="172"/>
      <c r="FY93" s="172"/>
      <c r="FZ93" s="172"/>
      <c r="GA93" s="166"/>
      <c r="GB93" s="456"/>
      <c r="GC93" s="166"/>
      <c r="GD93" s="162"/>
      <c r="GE93" s="162"/>
      <c r="GF93" s="162"/>
      <c r="GG93" s="162"/>
      <c r="GH93" s="162"/>
      <c r="GI93" s="162"/>
      <c r="GJ93" s="705"/>
      <c r="GK93" s="192"/>
      <c r="GL93" s="192"/>
      <c r="GM93" s="192"/>
      <c r="GN93" s="192"/>
      <c r="GO93" s="192"/>
      <c r="GP93" s="192"/>
      <c r="GQ93" s="192"/>
      <c r="GR93" s="192"/>
      <c r="GS93" s="192"/>
      <c r="GT93" s="192"/>
      <c r="GU93" s="192"/>
      <c r="GV93" s="192"/>
      <c r="GW93" s="192"/>
      <c r="GX93" s="192"/>
      <c r="GY93" s="192"/>
      <c r="GZ93" s="192"/>
      <c r="HA93" s="192"/>
      <c r="HB93" s="192"/>
      <c r="HC93" s="192"/>
      <c r="HD93" s="192"/>
    </row>
    <row r="94" spans="1:212">
      <c r="A94" s="737" t="s">
        <v>493</v>
      </c>
      <c r="B94" s="24"/>
      <c r="C94" s="24"/>
      <c r="D94" s="24"/>
      <c r="E94" s="24"/>
      <c r="F94" s="24"/>
      <c r="G94" s="24"/>
      <c r="H94" s="24"/>
      <c r="I94" s="24"/>
      <c r="J94" s="24"/>
      <c r="K94" s="24"/>
      <c r="L94" s="24"/>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c r="AU94" s="24"/>
      <c r="AV94" s="24"/>
      <c r="AW94" s="24"/>
      <c r="AX94" s="24"/>
      <c r="AY94" s="24"/>
      <c r="AZ94" s="24"/>
      <c r="BA94" s="24"/>
      <c r="BB94" s="24"/>
      <c r="BC94" s="24"/>
      <c r="BD94" s="24"/>
      <c r="BE94" s="24"/>
      <c r="BF94" s="24"/>
      <c r="BG94" s="24"/>
      <c r="BH94" s="24"/>
      <c r="BI94" s="24"/>
      <c r="BJ94" s="24"/>
      <c r="BK94" s="24"/>
      <c r="BL94" s="24"/>
      <c r="BM94" s="24"/>
      <c r="BN94" s="24"/>
      <c r="BO94" s="24"/>
      <c r="BP94" s="24"/>
      <c r="BQ94" s="24"/>
      <c r="BR94" s="24"/>
      <c r="BS94" s="24"/>
      <c r="BT94" s="24"/>
      <c r="BU94" s="24"/>
      <c r="BV94" s="24"/>
      <c r="BW94" s="24"/>
      <c r="BX94" s="24"/>
      <c r="BY94" s="24"/>
      <c r="BZ94" s="24"/>
      <c r="CA94" s="24"/>
      <c r="CB94" s="24"/>
      <c r="CC94" s="24"/>
      <c r="CD94" s="24"/>
      <c r="CE94" s="24"/>
      <c r="CF94" s="24"/>
      <c r="CG94" s="24"/>
      <c r="CH94" s="24"/>
      <c r="CI94" s="24"/>
      <c r="CJ94" s="24"/>
      <c r="CK94" s="24"/>
      <c r="CL94" s="24"/>
      <c r="CM94" s="24"/>
      <c r="CN94" s="24"/>
      <c r="CO94" s="24"/>
      <c r="CP94" s="24"/>
      <c r="CQ94" s="24"/>
      <c r="CR94" s="24"/>
      <c r="CS94" s="24"/>
      <c r="CT94" s="24"/>
      <c r="CU94" s="24"/>
      <c r="CV94" s="24"/>
      <c r="CW94" s="24"/>
      <c r="CX94" s="24"/>
      <c r="CY94" s="24"/>
      <c r="CZ94" s="24"/>
      <c r="DA94" s="24"/>
      <c r="DB94" s="24"/>
      <c r="DC94" s="24"/>
      <c r="DD94" s="24"/>
      <c r="DE94" s="24"/>
      <c r="DF94" s="24"/>
      <c r="DG94" s="24"/>
      <c r="DH94" s="24"/>
      <c r="DI94" s="24"/>
      <c r="DJ94" s="24"/>
      <c r="DK94" s="24"/>
      <c r="DL94" s="24"/>
      <c r="DM94" s="24"/>
      <c r="DN94" s="24"/>
      <c r="DO94" s="24"/>
      <c r="DP94" s="24"/>
      <c r="DQ94" s="24"/>
      <c r="DR94" s="24"/>
      <c r="DS94" s="24"/>
      <c r="DT94" s="24"/>
      <c r="DU94" s="24"/>
      <c r="DV94" s="24"/>
      <c r="DW94" s="24"/>
      <c r="DX94" s="24"/>
      <c r="DY94" s="24"/>
      <c r="DZ94" s="24"/>
      <c r="EA94" s="24"/>
      <c r="EB94" s="24"/>
      <c r="EC94" s="24"/>
      <c r="ED94" s="24"/>
      <c r="EE94" s="24"/>
      <c r="EF94" s="24"/>
      <c r="EG94" s="24"/>
      <c r="EH94" s="24"/>
      <c r="EI94" s="24"/>
      <c r="EJ94" s="24"/>
      <c r="EK94" s="24"/>
      <c r="EL94" s="24"/>
      <c r="EM94" s="24"/>
      <c r="EN94" s="24"/>
      <c r="EO94" s="24"/>
      <c r="EP94" s="24"/>
      <c r="EQ94" s="24"/>
      <c r="ER94" s="24"/>
      <c r="ES94" s="24"/>
      <c r="ET94" s="24"/>
      <c r="EU94" s="24"/>
      <c r="EV94" s="24"/>
      <c r="EW94" s="24"/>
      <c r="EX94" s="24"/>
      <c r="EY94" s="24"/>
      <c r="EZ94" s="24"/>
      <c r="FA94" s="24"/>
      <c r="FB94" s="24"/>
      <c r="FC94" s="24"/>
      <c r="FD94" s="24"/>
      <c r="FE94" s="24"/>
      <c r="FF94" s="24"/>
      <c r="FG94" s="24"/>
      <c r="FH94" s="24"/>
      <c r="FI94" s="24"/>
      <c r="FJ94" s="24"/>
      <c r="FK94" s="24"/>
      <c r="FL94" s="24"/>
      <c r="FM94" s="24"/>
      <c r="FN94" s="24"/>
      <c r="FO94" s="166"/>
      <c r="FP94" s="178"/>
      <c r="FQ94" s="178"/>
      <c r="FR94" s="178"/>
      <c r="FS94" s="178"/>
      <c r="FT94" s="178"/>
      <c r="FU94" s="178"/>
      <c r="FV94" s="172"/>
      <c r="FW94" s="178"/>
      <c r="FX94" s="172"/>
      <c r="FY94" s="172"/>
      <c r="FZ94" s="172"/>
      <c r="GA94" s="166"/>
      <c r="GB94" s="456"/>
      <c r="GC94" s="166"/>
      <c r="GD94" s="162"/>
      <c r="GE94" s="162"/>
      <c r="GF94" s="162"/>
      <c r="GG94" s="162"/>
      <c r="GH94" s="162"/>
      <c r="GI94" s="162"/>
    </row>
    <row r="95" spans="1:212">
      <c r="A95" s="38" t="s">
        <v>492</v>
      </c>
      <c r="B95" s="273"/>
      <c r="C95" s="155"/>
      <c r="D95" s="155"/>
      <c r="E95" s="155"/>
      <c r="F95" s="155"/>
      <c r="G95" s="155"/>
      <c r="H95" s="155"/>
      <c r="I95" s="155"/>
      <c r="J95" s="155"/>
      <c r="K95" s="155"/>
      <c r="L95" s="155"/>
      <c r="M95" s="155"/>
      <c r="N95" s="155"/>
      <c r="O95" s="155"/>
      <c r="P95" s="155"/>
      <c r="Q95" s="155"/>
      <c r="R95" s="155"/>
      <c r="S95" s="155"/>
      <c r="T95" s="155"/>
      <c r="U95" s="155"/>
      <c r="V95" s="155"/>
      <c r="W95" s="155"/>
      <c r="X95" s="235">
        <v>-2.2642260083820087E-2</v>
      </c>
      <c r="Y95" s="165">
        <v>3.987514716777607E-3</v>
      </c>
      <c r="Z95" s="165">
        <v>-2.4592367659089343E-2</v>
      </c>
      <c r="AA95" s="165">
        <v>5.1254214059557324E-3</v>
      </c>
      <c r="AB95" s="165">
        <v>-2.8901544835369108E-4</v>
      </c>
      <c r="AC95" s="165">
        <v>-3.9694194889516865E-4</v>
      </c>
      <c r="AD95" s="165">
        <v>-7.6321584126737285E-5</v>
      </c>
      <c r="AE95" s="170">
        <v>-8.4221292321051688E-4</v>
      </c>
      <c r="AF95" s="170">
        <v>1.3942210487611906E-2</v>
      </c>
      <c r="AG95" s="170">
        <v>1.1743433162905159E-3</v>
      </c>
      <c r="AH95" s="170">
        <v>-3.3035873674750471E-3</v>
      </c>
      <c r="AI95" s="170">
        <v>-5.4364565773201701E-4</v>
      </c>
      <c r="AJ95" s="241">
        <v>-5.1812189686055721E-3</v>
      </c>
      <c r="AK95" s="241">
        <v>-2.5135156093594291E-2</v>
      </c>
      <c r="AL95" s="241">
        <v>-1.0544086877331327E-2</v>
      </c>
      <c r="AM95" s="241">
        <v>-1.1521338688400107E-2</v>
      </c>
      <c r="AN95" s="241">
        <v>-4.6455183300670111E-2</v>
      </c>
      <c r="AO95" s="241">
        <v>-6.1576299646380894E-3</v>
      </c>
      <c r="AP95" s="241">
        <v>9.2995231716508364E-4</v>
      </c>
      <c r="AQ95" s="241">
        <v>9.5547620304738956E-3</v>
      </c>
      <c r="AR95" s="241">
        <v>-6.5033772518120481E-3</v>
      </c>
      <c r="AS95" s="236">
        <v>-8.7426303640591563E-2</v>
      </c>
      <c r="AT95" s="168">
        <v>-7.0518046977184889E-2</v>
      </c>
      <c r="AU95" s="168">
        <v>1.5132859915965025E-3</v>
      </c>
      <c r="AV95" s="168">
        <v>-4.3411800630508757E-2</v>
      </c>
      <c r="AW95" s="168">
        <v>-0.13357351889136893</v>
      </c>
      <c r="AX95" s="168">
        <v>-7.8869088082603844E-2</v>
      </c>
      <c r="AY95" s="168">
        <v>-0.15842033470599448</v>
      </c>
      <c r="AZ95" s="168">
        <v>-9.8335365401646446E-2</v>
      </c>
      <c r="BA95" s="168">
        <v>8.2960999513295164E-2</v>
      </c>
      <c r="BB95" s="168">
        <v>-5.7910917677192475E-2</v>
      </c>
      <c r="BC95" s="168">
        <v>-5.9307449012772961E-2</v>
      </c>
      <c r="BD95" s="168">
        <v>-1.3008564236104969E-2</v>
      </c>
      <c r="BE95" s="168">
        <v>-8.5856687508779728E-2</v>
      </c>
      <c r="BF95" s="168">
        <v>-0.19366977744624136</v>
      </c>
      <c r="BG95" s="168">
        <v>-0.18933370206878453</v>
      </c>
      <c r="BH95" s="168">
        <v>-6.7515396714830755E-2</v>
      </c>
      <c r="BI95" s="168">
        <v>-4.6455183300670111E-2</v>
      </c>
      <c r="BJ95" s="168">
        <v>-6.1576299646380894E-3</v>
      </c>
      <c r="BK95" s="168">
        <v>9.2995231716508364E-4</v>
      </c>
      <c r="BL95" s="168">
        <v>9.5547620304738956E-3</v>
      </c>
      <c r="BM95" s="168">
        <v>-6.5033772518120481E-3</v>
      </c>
      <c r="BN95" s="236">
        <v>-3.2271352332797321E-2</v>
      </c>
      <c r="BO95" s="168">
        <v>-0.13949927588385114</v>
      </c>
      <c r="BP95" s="168">
        <v>-8.7093029820678902E-2</v>
      </c>
      <c r="BQ95" s="168">
        <v>-7.7715799173786015E-2</v>
      </c>
      <c r="BR95" s="168">
        <v>-1.6069832990132205E-2</v>
      </c>
      <c r="BS95" s="168">
        <v>-0.12624890355212315</v>
      </c>
      <c r="BT95" s="168">
        <v>-9.1490471691985098E-3</v>
      </c>
      <c r="BU95" s="168">
        <v>7.2669357771769194E-2</v>
      </c>
      <c r="BV95" s="168">
        <v>-5.6771633602786142E-2</v>
      </c>
      <c r="BW95" s="168">
        <v>-4.8154168903000505E-2</v>
      </c>
      <c r="BX95" s="168">
        <v>-0.1688179585312134</v>
      </c>
      <c r="BY95" s="168">
        <v>-7.8912563268534353E-2</v>
      </c>
      <c r="BZ95" s="241">
        <v>-9.1352353722751634E-2</v>
      </c>
      <c r="CA95" s="241">
        <v>-0.1985491897617645</v>
      </c>
      <c r="CB95" s="241">
        <v>-0.20581502222227144</v>
      </c>
      <c r="CC95" s="379">
        <v>-9.078851565459789E-2</v>
      </c>
      <c r="CD95" s="379">
        <v>-0.12802224806473317</v>
      </c>
      <c r="CE95" s="379">
        <v>-0.17616611055027331</v>
      </c>
      <c r="CF95" s="379">
        <v>-1.8519895022901411E-2</v>
      </c>
      <c r="CG95" s="379">
        <v>-1.5688806509896347E-2</v>
      </c>
      <c r="CH95" s="383">
        <v>-0.10920695146422599</v>
      </c>
      <c r="CI95" s="241">
        <v>5.1254214059557324E-3</v>
      </c>
      <c r="CJ95" s="241">
        <v>-2.8901544835369108E-4</v>
      </c>
      <c r="CK95" s="241">
        <v>-2.2642260083820087E-2</v>
      </c>
      <c r="CL95" s="241">
        <v>3.987514716777607E-3</v>
      </c>
      <c r="CM95" s="241">
        <v>-5.4364565773201701E-4</v>
      </c>
      <c r="CN95" s="241">
        <v>9.7900907630445677E-2</v>
      </c>
      <c r="CO95" s="241">
        <v>-2.4592367659089343E-2</v>
      </c>
      <c r="CP95" s="241">
        <v>1.3942210487611906E-2</v>
      </c>
      <c r="CQ95" s="241">
        <v>-3.3035873674750471E-3</v>
      </c>
      <c r="CR95" s="241">
        <v>1.1743433162905159E-3</v>
      </c>
      <c r="CS95" s="241">
        <v>-7.6321584126737285E-5</v>
      </c>
      <c r="CT95" s="241">
        <v>-3.9694194889516865E-4</v>
      </c>
      <c r="CU95" s="241">
        <v>-5.1812189686055721E-3</v>
      </c>
      <c r="CV95" s="241">
        <v>-2.5135156093594291E-2</v>
      </c>
      <c r="CW95" s="241">
        <v>-1.0544086877331327E-2</v>
      </c>
      <c r="CX95" s="379">
        <v>-1.1546925610940839E-2</v>
      </c>
      <c r="CY95" s="379">
        <v>-4.6455183300670111E-2</v>
      </c>
      <c r="CZ95" s="379">
        <v>-6.1576299646380894E-3</v>
      </c>
      <c r="DA95" s="379">
        <v>9.2995231716508364E-4</v>
      </c>
      <c r="DB95" s="379">
        <v>9.5547620304738956E-3</v>
      </c>
      <c r="DC95" s="383">
        <v>-6.5033772518120481E-3</v>
      </c>
      <c r="DD95" s="241">
        <v>3.5502512915869811E-2</v>
      </c>
      <c r="DE95" s="241">
        <v>2.4300627385297813E-2</v>
      </c>
      <c r="DF95" s="241">
        <v>2.2665100309771757E-2</v>
      </c>
      <c r="DG95" s="241">
        <v>5.2174743251246936E-2</v>
      </c>
      <c r="DH95" s="241">
        <v>2.1707530288294308E-2</v>
      </c>
      <c r="DI95" s="241">
        <v>-3.2484709416399915E-2</v>
      </c>
      <c r="DJ95" s="241">
        <v>7.0215086394195048E-2</v>
      </c>
      <c r="DK95" s="241">
        <v>0.13369824761348403</v>
      </c>
      <c r="DL95" s="241">
        <v>-2.6038195766260319E-3</v>
      </c>
      <c r="DM95" s="241">
        <v>4.3078212265314053E-2</v>
      </c>
      <c r="DN95" s="241">
        <v>8.4987243147826019E-2</v>
      </c>
      <c r="DO95" s="241">
        <v>8.9294723547506116E-3</v>
      </c>
      <c r="DP95" s="241">
        <v>-9.3494309263583819E-2</v>
      </c>
      <c r="DQ95" s="241">
        <v>-1.0663873218457853E-2</v>
      </c>
      <c r="DR95" s="241">
        <v>-0.13286998394863925</v>
      </c>
      <c r="DS95" s="241">
        <v>-6.5567693442118991E-2</v>
      </c>
      <c r="DT95" s="241">
        <v>-2.9001962513618196E-2</v>
      </c>
      <c r="DU95" s="241">
        <v>-7.9260651657036219E-2</v>
      </c>
      <c r="DV95" s="241">
        <v>4.2966841290954294E-2</v>
      </c>
      <c r="DW95" s="241">
        <v>4.3054614070341501E-2</v>
      </c>
      <c r="DX95" s="241">
        <v>-0.11764922384046228</v>
      </c>
      <c r="DY95" s="236">
        <v>1E-3</v>
      </c>
      <c r="DZ95" s="168">
        <v>6.0000000000000001E-3</v>
      </c>
      <c r="EA95" s="168">
        <v>0.01</v>
      </c>
      <c r="EB95" s="168">
        <v>0</v>
      </c>
      <c r="EC95" s="168">
        <v>1.2999999999999999E-2</v>
      </c>
      <c r="ED95" s="168">
        <v>1.7000000000000001E-2</v>
      </c>
      <c r="EE95" s="168">
        <v>-1.4E-2</v>
      </c>
      <c r="EF95" s="168">
        <v>-5.6000000000000001E-2</v>
      </c>
      <c r="EG95" s="168">
        <v>3.0000000000000001E-3</v>
      </c>
      <c r="EH95" s="168">
        <v>1.2E-2</v>
      </c>
      <c r="EI95" s="168">
        <v>-1.2E-2</v>
      </c>
      <c r="EJ95" s="168">
        <v>8.0000000000000002E-3</v>
      </c>
      <c r="EK95" s="168">
        <v>-1.2999999999999999E-2</v>
      </c>
      <c r="EL95" s="168">
        <v>-3.5000000000000003E-2</v>
      </c>
      <c r="EM95" s="168">
        <v>-4.0000000000000001E-3</v>
      </c>
      <c r="EN95" s="168">
        <v>-3.2000000000000001E-2</v>
      </c>
      <c r="EO95" s="168">
        <v>-1.2999999999999999E-2</v>
      </c>
      <c r="EP95" s="168">
        <v>3.3000000000000002E-2</v>
      </c>
      <c r="EQ95" s="168">
        <v>-1.6E-2</v>
      </c>
      <c r="ER95" s="168">
        <v>-5.0000000000000001E-3</v>
      </c>
      <c r="ES95" s="168">
        <v>-0.03</v>
      </c>
      <c r="ET95" s="236">
        <v>3.465600000000002E-2</v>
      </c>
      <c r="EU95" s="168">
        <v>-2.500000000016378E-5</v>
      </c>
      <c r="EV95" s="168">
        <v>6.4999999999999947E-2</v>
      </c>
      <c r="EW95" s="168">
        <v>3.499999999999992E-2</v>
      </c>
      <c r="EX95" s="168">
        <v>-6.0000000000000053E-3</v>
      </c>
      <c r="EY95" s="168">
        <v>4.0000000000000036E-2</v>
      </c>
      <c r="EZ95" s="168">
        <v>4.0000000000000036E-2</v>
      </c>
      <c r="FA95" s="168">
        <v>5.0000000000000044E-2</v>
      </c>
      <c r="FB95" s="168">
        <v>-2.0000000000000018E-3</v>
      </c>
      <c r="FC95" s="168">
        <v>2.0000000000000018E-2</v>
      </c>
      <c r="FD95" s="168">
        <v>-4.0000000000000036E-2</v>
      </c>
      <c r="FE95" s="168">
        <v>0</v>
      </c>
      <c r="FF95" s="168">
        <v>0</v>
      </c>
      <c r="FG95" s="168">
        <v>0</v>
      </c>
      <c r="FH95" s="168">
        <v>0</v>
      </c>
      <c r="FI95" s="279">
        <v>6.0000000000000053E-2</v>
      </c>
      <c r="FJ95" s="279">
        <v>1.0000000000000009E-2</v>
      </c>
      <c r="FK95" s="279">
        <v>8.4999999999999964E-2</v>
      </c>
      <c r="FL95" s="279">
        <v>3.0000000000000027E-2</v>
      </c>
      <c r="FM95" s="279">
        <v>0</v>
      </c>
      <c r="FN95" s="279">
        <v>2.4999999999999911E-2</v>
      </c>
      <c r="FO95" s="237"/>
      <c r="FP95" s="166"/>
      <c r="FQ95" s="166"/>
      <c r="FR95" s="178"/>
      <c r="FS95" s="178"/>
      <c r="FT95" s="178"/>
      <c r="FU95" s="178"/>
      <c r="FV95" s="172">
        <v>-0.124</v>
      </c>
      <c r="FW95" s="178"/>
      <c r="FX95" s="172">
        <v>3.5000000000000003E-2</v>
      </c>
      <c r="FY95" s="178"/>
      <c r="FZ95" s="166"/>
      <c r="GA95" s="166"/>
      <c r="GB95" s="178"/>
      <c r="GC95" s="166"/>
      <c r="GD95" s="166"/>
      <c r="GE95" s="166"/>
      <c r="GF95" s="166"/>
      <c r="GG95" s="166"/>
      <c r="GH95" s="166"/>
      <c r="GI95" s="166"/>
      <c r="GJ95" s="430"/>
      <c r="GK95" s="192"/>
      <c r="GL95" s="192"/>
      <c r="GM95" s="192"/>
      <c r="GN95" s="192"/>
      <c r="GO95" s="192"/>
      <c r="GP95" s="192"/>
      <c r="GQ95" s="192"/>
      <c r="GR95" s="192"/>
      <c r="GS95" s="192"/>
      <c r="GT95" s="192"/>
      <c r="GU95" s="192"/>
      <c r="GV95" s="192"/>
      <c r="GW95" s="192"/>
      <c r="GX95" s="192"/>
      <c r="GY95" s="192"/>
      <c r="GZ95" s="192"/>
      <c r="HA95" s="192"/>
      <c r="HB95" s="192"/>
      <c r="HC95" s="192"/>
      <c r="HD95" s="706"/>
    </row>
    <row r="96" spans="1:212">
      <c r="A96" s="38" t="s">
        <v>488</v>
      </c>
      <c r="B96" s="273"/>
      <c r="C96" s="155"/>
      <c r="D96" s="155"/>
      <c r="E96" s="155"/>
      <c r="F96" s="155"/>
      <c r="G96" s="155"/>
      <c r="H96" s="155"/>
      <c r="I96" s="155"/>
      <c r="J96" s="155"/>
      <c r="K96" s="155"/>
      <c r="L96" s="155"/>
      <c r="M96" s="155"/>
      <c r="N96" s="155"/>
      <c r="O96" s="155"/>
      <c r="P96" s="155"/>
      <c r="Q96" s="155"/>
      <c r="R96" s="155"/>
      <c r="S96" s="155"/>
      <c r="T96" s="155"/>
      <c r="U96" s="155"/>
      <c r="V96" s="155"/>
      <c r="W96" s="155"/>
      <c r="X96" s="235">
        <v>5.7000000000000002E-3</v>
      </c>
      <c r="Y96" s="165">
        <v>4.1999999999999997E-3</v>
      </c>
      <c r="Z96" s="165">
        <v>5.4999999999999997E-3</v>
      </c>
      <c r="AA96" s="165">
        <v>3.8999999999999998E-3</v>
      </c>
      <c r="AB96" s="165">
        <v>2.3E-3</v>
      </c>
      <c r="AC96" s="165">
        <v>2.3E-3</v>
      </c>
      <c r="AD96" s="165">
        <v>1.6999999999999999E-3</v>
      </c>
      <c r="AE96" s="170">
        <v>1.1999999999999999E-3</v>
      </c>
      <c r="AF96" s="170">
        <v>2.9999999999999997E-4</v>
      </c>
      <c r="AG96" s="170">
        <v>3.0999999999999999E-3</v>
      </c>
      <c r="AH96" s="170">
        <v>3.5999999999999999E-3</v>
      </c>
      <c r="AI96" s="170">
        <v>5.1000000000000004E-3</v>
      </c>
      <c r="AJ96" s="241"/>
      <c r="AK96" s="241"/>
      <c r="AL96" s="241"/>
      <c r="AM96" s="241"/>
      <c r="AN96" s="241"/>
      <c r="AO96" s="241"/>
      <c r="AP96" s="241"/>
      <c r="AQ96" s="241"/>
      <c r="AR96" s="241"/>
      <c r="AS96" s="236"/>
      <c r="AT96" s="168"/>
      <c r="AU96" s="168"/>
      <c r="AV96" s="168"/>
      <c r="AW96" s="168"/>
      <c r="AX96" s="168"/>
      <c r="AY96" s="168"/>
      <c r="AZ96" s="168"/>
      <c r="BA96" s="168"/>
      <c r="BB96" s="168"/>
      <c r="BC96" s="168"/>
      <c r="BD96" s="168"/>
      <c r="BE96" s="168"/>
      <c r="BF96" s="168"/>
      <c r="BG96" s="168"/>
      <c r="BH96" s="168"/>
      <c r="BI96" s="168"/>
      <c r="BJ96" s="168"/>
      <c r="BK96" s="168"/>
      <c r="BL96" s="168"/>
      <c r="BM96" s="168"/>
      <c r="BN96" s="236"/>
      <c r="BO96" s="168"/>
      <c r="BP96" s="168"/>
      <c r="BQ96" s="168"/>
      <c r="BR96" s="168"/>
      <c r="BS96" s="168"/>
      <c r="BT96" s="168"/>
      <c r="BU96" s="168"/>
      <c r="BV96" s="168"/>
      <c r="BW96" s="168"/>
      <c r="BX96" s="168"/>
      <c r="BY96" s="168"/>
      <c r="BZ96" s="241"/>
      <c r="CA96" s="241"/>
      <c r="CB96" s="241"/>
      <c r="CC96" s="379"/>
      <c r="CD96" s="379"/>
      <c r="CE96" s="379"/>
      <c r="CF96" s="379"/>
      <c r="CG96" s="379"/>
      <c r="CH96" s="383"/>
      <c r="CI96" s="241">
        <f t="shared" ref="CI96:DC96" si="12">X96</f>
        <v>5.7000000000000002E-3</v>
      </c>
      <c r="CJ96" s="241">
        <f t="shared" si="12"/>
        <v>4.1999999999999997E-3</v>
      </c>
      <c r="CK96" s="241">
        <f t="shared" si="12"/>
        <v>5.4999999999999997E-3</v>
      </c>
      <c r="CL96" s="241">
        <f t="shared" si="12"/>
        <v>3.8999999999999998E-3</v>
      </c>
      <c r="CM96" s="241">
        <f t="shared" si="12"/>
        <v>2.3E-3</v>
      </c>
      <c r="CN96" s="241">
        <f t="shared" si="12"/>
        <v>2.3E-3</v>
      </c>
      <c r="CO96" s="241">
        <f t="shared" si="12"/>
        <v>1.6999999999999999E-3</v>
      </c>
      <c r="CP96" s="241">
        <f t="shared" si="12"/>
        <v>1.1999999999999999E-3</v>
      </c>
      <c r="CQ96" s="241">
        <f t="shared" si="12"/>
        <v>2.9999999999999997E-4</v>
      </c>
      <c r="CR96" s="241">
        <f t="shared" si="12"/>
        <v>3.0999999999999999E-3</v>
      </c>
      <c r="CS96" s="241">
        <f t="shared" si="12"/>
        <v>3.5999999999999999E-3</v>
      </c>
      <c r="CT96" s="241">
        <f t="shared" si="12"/>
        <v>5.1000000000000004E-3</v>
      </c>
      <c r="CU96" s="241">
        <f t="shared" si="12"/>
        <v>0</v>
      </c>
      <c r="CV96" s="241">
        <f t="shared" si="12"/>
        <v>0</v>
      </c>
      <c r="CW96" s="241">
        <f t="shared" si="12"/>
        <v>0</v>
      </c>
      <c r="CX96" s="379">
        <f t="shared" si="12"/>
        <v>0</v>
      </c>
      <c r="CY96" s="379">
        <f t="shared" si="12"/>
        <v>0</v>
      </c>
      <c r="CZ96" s="379">
        <f t="shared" si="12"/>
        <v>0</v>
      </c>
      <c r="DA96" s="379">
        <f t="shared" si="12"/>
        <v>0</v>
      </c>
      <c r="DB96" s="379">
        <f t="shared" si="12"/>
        <v>0</v>
      </c>
      <c r="DC96" s="383">
        <f t="shared" si="12"/>
        <v>0</v>
      </c>
      <c r="DD96" s="241"/>
      <c r="DE96" s="241"/>
      <c r="DF96" s="241"/>
      <c r="DG96" s="241"/>
      <c r="DH96" s="241"/>
      <c r="DI96" s="241"/>
      <c r="DJ96" s="241"/>
      <c r="DK96" s="241"/>
      <c r="DL96" s="241"/>
      <c r="DM96" s="241"/>
      <c r="DN96" s="241"/>
      <c r="DO96" s="241"/>
      <c r="DP96" s="241"/>
      <c r="DQ96" s="241"/>
      <c r="DR96" s="241"/>
      <c r="DS96" s="241"/>
      <c r="DT96" s="241"/>
      <c r="DU96" s="241"/>
      <c r="DV96" s="241"/>
      <c r="DW96" s="241"/>
      <c r="DX96" s="241"/>
      <c r="DY96" s="236"/>
      <c r="DZ96" s="168"/>
      <c r="EA96" s="168"/>
      <c r="EB96" s="168"/>
      <c r="EC96" s="168"/>
      <c r="ED96" s="168"/>
      <c r="EE96" s="168"/>
      <c r="EF96" s="168"/>
      <c r="EG96" s="168"/>
      <c r="EH96" s="168"/>
      <c r="EI96" s="168"/>
      <c r="EJ96" s="168"/>
      <c r="EK96" s="168"/>
      <c r="EL96" s="168"/>
      <c r="EM96" s="168"/>
      <c r="EN96" s="168"/>
      <c r="EO96" s="168"/>
      <c r="EP96" s="168"/>
      <c r="EQ96" s="168"/>
      <c r="ER96" s="168"/>
      <c r="ES96" s="168"/>
      <c r="ET96" s="236"/>
      <c r="EU96" s="168"/>
      <c r="EV96" s="168"/>
      <c r="EW96" s="168"/>
      <c r="EX96" s="168"/>
      <c r="EY96" s="168"/>
      <c r="EZ96" s="168"/>
      <c r="FA96" s="168"/>
      <c r="FB96" s="168"/>
      <c r="FC96" s="168"/>
      <c r="FD96" s="168"/>
      <c r="FE96" s="168"/>
      <c r="FF96" s="168"/>
      <c r="FG96" s="168"/>
      <c r="FH96" s="168"/>
      <c r="FI96" s="279"/>
      <c r="FJ96" s="279"/>
      <c r="FK96" s="279"/>
      <c r="FL96" s="279"/>
      <c r="FM96" s="279"/>
      <c r="FN96" s="279"/>
      <c r="FO96" s="237"/>
      <c r="FP96" s="166"/>
      <c r="FQ96" s="166"/>
      <c r="FR96" s="178"/>
      <c r="FS96" s="178"/>
      <c r="FT96" s="178"/>
      <c r="FU96" s="178"/>
      <c r="FV96" s="178"/>
      <c r="FW96" s="178"/>
      <c r="FX96" s="178"/>
      <c r="FY96" s="178"/>
      <c r="FZ96" s="166"/>
      <c r="GA96" s="166"/>
      <c r="GB96" s="178"/>
      <c r="GC96" s="166"/>
      <c r="GD96" s="166"/>
      <c r="GE96" s="166"/>
      <c r="GF96" s="166"/>
      <c r="GG96" s="166"/>
      <c r="GH96" s="166"/>
      <c r="GI96" s="166"/>
      <c r="GJ96" s="430"/>
      <c r="GK96" s="192"/>
      <c r="GL96" s="192"/>
      <c r="GM96" s="192"/>
      <c r="GN96" s="192"/>
      <c r="GO96" s="192"/>
      <c r="GP96" s="192"/>
      <c r="GQ96" s="192"/>
      <c r="GR96" s="192"/>
      <c r="GS96" s="192"/>
      <c r="GT96" s="192"/>
      <c r="GU96" s="192"/>
      <c r="GV96" s="192"/>
      <c r="GW96" s="192"/>
      <c r="GX96" s="192"/>
      <c r="GY96" s="192"/>
      <c r="GZ96" s="192"/>
      <c r="HA96" s="192"/>
      <c r="HB96" s="192"/>
      <c r="HC96" s="192"/>
      <c r="HD96" s="706"/>
    </row>
    <row r="97" spans="1:191">
      <c r="A97" s="38">
        <v>43800</v>
      </c>
      <c r="B97" s="24"/>
      <c r="C97" s="24"/>
      <c r="D97" s="24"/>
      <c r="E97" s="24"/>
      <c r="F97" s="24"/>
      <c r="G97" s="24"/>
      <c r="H97" s="24"/>
      <c r="I97" s="24"/>
      <c r="J97" s="24"/>
      <c r="K97" s="24"/>
      <c r="L97" s="24"/>
      <c r="M97" s="24"/>
      <c r="N97" s="24"/>
      <c r="O97" s="24"/>
      <c r="P97" s="24"/>
      <c r="Q97" s="24"/>
      <c r="R97" s="24"/>
      <c r="S97" s="24"/>
      <c r="T97" s="24"/>
      <c r="U97" s="24"/>
      <c r="V97" s="24"/>
      <c r="W97" s="24" t="s">
        <v>549</v>
      </c>
      <c r="X97" s="165">
        <v>-1E-3</v>
      </c>
      <c r="Y97" s="165">
        <v>1.7999999999999999E-2</v>
      </c>
      <c r="Z97" s="165">
        <v>-1.7000000000000001E-2</v>
      </c>
      <c r="AA97" s="165">
        <v>0</v>
      </c>
      <c r="AB97" s="165">
        <v>-1.4999999999999999E-2</v>
      </c>
      <c r="AC97" s="165">
        <v>-2E-3</v>
      </c>
      <c r="AD97" s="165">
        <v>-2.1999999999999999E-2</v>
      </c>
      <c r="AE97" s="165">
        <v>-1.7000000000000001E-2</v>
      </c>
      <c r="AF97" s="165">
        <v>5.1999999999999998E-2</v>
      </c>
      <c r="AG97" s="165">
        <v>-2.1999999999999999E-2</v>
      </c>
      <c r="AH97" s="165">
        <v>-0.02</v>
      </c>
      <c r="AI97" s="165">
        <v>7.6999999999999999E-2</v>
      </c>
      <c r="AJ97" s="165">
        <v>-4.0000000000000001E-3</v>
      </c>
      <c r="AK97" s="165">
        <v>-2.3E-2</v>
      </c>
      <c r="AL97" s="165">
        <v>-3.7999999999999999E-2</v>
      </c>
      <c r="AM97" s="165">
        <v>-1.6E-2</v>
      </c>
      <c r="AN97" s="165">
        <v>-3.1E-2</v>
      </c>
      <c r="AO97" s="165">
        <v>-8.9999999999999993E-3</v>
      </c>
      <c r="AP97" s="165">
        <v>-5.0000000000000001E-3</v>
      </c>
      <c r="AQ97" s="165">
        <v>0.01</v>
      </c>
      <c r="AR97" s="165">
        <v>-3.0000000000000001E-3</v>
      </c>
      <c r="AS97" s="24"/>
      <c r="AT97" s="24"/>
      <c r="AU97" s="24"/>
      <c r="AV97" s="24"/>
      <c r="AW97" s="24"/>
      <c r="AX97" s="24"/>
      <c r="AY97" s="24"/>
      <c r="AZ97" s="24"/>
      <c r="BA97" s="24"/>
      <c r="BB97" s="24"/>
      <c r="BC97" s="24"/>
      <c r="BD97" s="24"/>
      <c r="BE97" s="24"/>
      <c r="BF97" s="24"/>
      <c r="BG97" s="24"/>
      <c r="BH97" s="24"/>
      <c r="BI97" s="24"/>
      <c r="BJ97" s="24"/>
      <c r="BK97" s="24"/>
      <c r="BL97" s="24"/>
      <c r="BM97" s="24"/>
      <c r="BN97" s="165"/>
      <c r="BO97" s="165"/>
      <c r="BP97" s="165"/>
      <c r="BQ97" s="165"/>
      <c r="BR97" s="165"/>
      <c r="BS97" s="165"/>
      <c r="BT97" s="165"/>
      <c r="BU97" s="165"/>
      <c r="BV97" s="165"/>
      <c r="BW97" s="165"/>
      <c r="BX97" s="165"/>
      <c r="BY97" s="165"/>
      <c r="BZ97" s="165"/>
      <c r="CA97" s="165"/>
      <c r="CB97" s="165"/>
      <c r="CC97" s="165"/>
      <c r="CD97" s="165"/>
      <c r="CE97" s="165"/>
      <c r="CF97" s="165"/>
      <c r="CG97" s="165"/>
      <c r="CH97" s="165"/>
      <c r="CI97" s="165"/>
      <c r="CJ97" s="165"/>
      <c r="CK97" s="165"/>
      <c r="CL97" s="165"/>
      <c r="CM97" s="165"/>
      <c r="CN97" s="165"/>
      <c r="CO97" s="165"/>
      <c r="CP97" s="165"/>
      <c r="CQ97" s="165"/>
      <c r="CR97" s="165"/>
      <c r="CS97" s="165"/>
      <c r="CT97" s="165"/>
      <c r="CU97" s="165"/>
      <c r="CV97" s="165"/>
      <c r="CW97" s="165"/>
      <c r="CX97" s="165"/>
      <c r="CY97" s="165"/>
      <c r="CZ97" s="165"/>
      <c r="DA97" s="165"/>
      <c r="DB97" s="165"/>
      <c r="DC97" s="165"/>
      <c r="DD97" s="24"/>
      <c r="DE97" s="24"/>
      <c r="DF97" s="24"/>
      <c r="DG97" s="24"/>
      <c r="DH97" s="24"/>
      <c r="DI97" s="24"/>
      <c r="DJ97" s="24"/>
      <c r="DK97" s="24"/>
      <c r="DL97" s="24"/>
      <c r="DM97" s="24"/>
      <c r="DN97" s="24"/>
      <c r="DO97" s="24"/>
      <c r="DP97" s="24"/>
      <c r="DQ97" s="24"/>
      <c r="DR97" s="24"/>
      <c r="DS97" s="24"/>
      <c r="DT97" s="24"/>
      <c r="DU97" s="24"/>
      <c r="DV97" s="24"/>
      <c r="DW97" s="24"/>
      <c r="DX97" s="24"/>
      <c r="DY97" s="24"/>
      <c r="DZ97" s="24"/>
      <c r="EA97" s="24"/>
      <c r="EB97" s="24"/>
      <c r="EC97" s="24"/>
      <c r="ED97" s="24"/>
      <c r="EE97" s="24"/>
      <c r="EF97" s="24"/>
      <c r="EG97" s="24"/>
      <c r="EH97" s="24"/>
      <c r="EI97" s="24"/>
      <c r="EJ97" s="24"/>
      <c r="EK97" s="24"/>
      <c r="EL97" s="24"/>
      <c r="EM97" s="24"/>
      <c r="EN97" s="24"/>
      <c r="EO97" s="24"/>
      <c r="EP97" s="24"/>
      <c r="EQ97" s="24"/>
      <c r="ER97" s="24"/>
      <c r="ES97" s="24"/>
      <c r="ET97" s="24"/>
      <c r="EU97" s="24"/>
      <c r="EV97" s="24"/>
      <c r="EW97" s="24"/>
      <c r="EX97" s="24"/>
      <c r="EY97" s="24"/>
      <c r="EZ97" s="24"/>
      <c r="FA97" s="24"/>
      <c r="FB97" s="24"/>
      <c r="FC97" s="24"/>
      <c r="FD97" s="24"/>
      <c r="FE97" s="24"/>
      <c r="FF97" s="24"/>
      <c r="FG97" s="24"/>
      <c r="FH97" s="24"/>
      <c r="FI97" s="24"/>
      <c r="FJ97" s="24"/>
      <c r="FK97" s="24"/>
      <c r="FL97" s="24"/>
      <c r="FM97" s="24"/>
      <c r="FN97" s="24"/>
      <c r="FO97" s="456"/>
      <c r="FP97" s="456"/>
      <c r="FQ97" s="456"/>
      <c r="FR97" s="456"/>
      <c r="FS97" s="456"/>
      <c r="FT97" s="456"/>
      <c r="FU97" s="456"/>
      <c r="FV97" s="456"/>
      <c r="FW97" s="456"/>
      <c r="FX97" s="456"/>
      <c r="FY97" s="456"/>
      <c r="FZ97" s="456"/>
      <c r="GA97" s="456"/>
      <c r="GB97" s="456"/>
      <c r="GC97" s="456"/>
      <c r="GD97" s="456"/>
      <c r="GE97" s="456"/>
      <c r="GF97" s="456"/>
      <c r="GG97" s="456"/>
      <c r="GH97" s="456"/>
      <c r="GI97" s="456"/>
    </row>
    <row r="98" spans="1:191">
      <c r="A98" s="38"/>
      <c r="B98" s="24"/>
      <c r="C98" s="24"/>
      <c r="D98" s="24"/>
      <c r="E98" s="24"/>
      <c r="F98" s="24"/>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c r="AU98" s="24"/>
      <c r="AV98" s="24"/>
      <c r="AW98" s="24"/>
      <c r="AX98" s="24"/>
      <c r="AY98" s="24"/>
      <c r="AZ98" s="24"/>
      <c r="BA98" s="24"/>
      <c r="BB98" s="24"/>
      <c r="BC98" s="24"/>
      <c r="BD98" s="24"/>
      <c r="BE98" s="24"/>
      <c r="BF98" s="24"/>
      <c r="BG98" s="24"/>
      <c r="BH98" s="24"/>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c r="CK98" s="24"/>
      <c r="CL98" s="24"/>
      <c r="CM98" s="24"/>
      <c r="CN98" s="24"/>
      <c r="CO98" s="24"/>
      <c r="CP98" s="24"/>
      <c r="CQ98" s="24"/>
      <c r="CR98" s="24"/>
      <c r="CS98" s="24"/>
      <c r="CT98" s="24"/>
      <c r="CU98" s="24"/>
      <c r="CV98" s="24"/>
      <c r="CW98" s="24"/>
      <c r="CX98" s="24"/>
      <c r="CY98" s="24"/>
      <c r="CZ98" s="24"/>
      <c r="DA98" s="24"/>
      <c r="DB98" s="24"/>
      <c r="DC98" s="24"/>
      <c r="DD98" s="24"/>
      <c r="DE98" s="24"/>
      <c r="DF98" s="24"/>
      <c r="DG98" s="24"/>
      <c r="DH98" s="24"/>
      <c r="DI98" s="24"/>
      <c r="DJ98" s="24"/>
      <c r="DK98" s="24"/>
      <c r="DL98" s="24"/>
      <c r="DM98" s="24"/>
      <c r="DN98" s="24"/>
      <c r="DO98" s="24"/>
      <c r="DP98" s="24"/>
      <c r="DQ98" s="24"/>
      <c r="DR98" s="24"/>
      <c r="DS98" s="24"/>
      <c r="DT98" s="24"/>
      <c r="DU98" s="24"/>
      <c r="DV98" s="24"/>
      <c r="DW98" s="24"/>
      <c r="DX98" s="24"/>
      <c r="DY98" s="24"/>
      <c r="DZ98" s="24"/>
      <c r="EA98" s="24"/>
      <c r="EB98" s="24"/>
      <c r="EC98" s="24"/>
      <c r="ED98" s="24"/>
      <c r="EE98" s="24"/>
      <c r="EF98" s="24"/>
      <c r="EG98" s="24"/>
      <c r="EH98" s="24"/>
      <c r="EI98" s="24"/>
      <c r="EJ98" s="24"/>
      <c r="EK98" s="24"/>
      <c r="EL98" s="24"/>
      <c r="EM98" s="24"/>
      <c r="EN98" s="24"/>
      <c r="EO98" s="24"/>
      <c r="EP98" s="24"/>
      <c r="EQ98" s="24"/>
      <c r="ER98" s="24"/>
      <c r="ES98" s="24"/>
      <c r="ET98" s="24"/>
      <c r="EU98" s="24"/>
      <c r="EV98" s="24"/>
      <c r="EW98" s="24"/>
      <c r="EX98" s="24"/>
      <c r="EY98" s="24"/>
      <c r="EZ98" s="24"/>
      <c r="FA98" s="24"/>
      <c r="FB98" s="24"/>
      <c r="FC98" s="24"/>
      <c r="FD98" s="24"/>
      <c r="FE98" s="24"/>
      <c r="FF98" s="24"/>
      <c r="FG98" s="24"/>
      <c r="FH98" s="24"/>
      <c r="FI98" s="24"/>
      <c r="FJ98" s="24"/>
      <c r="FK98" s="24"/>
      <c r="FL98" s="24"/>
      <c r="FM98" s="24"/>
      <c r="FN98" s="24"/>
      <c r="FO98" s="456"/>
      <c r="FP98" s="456"/>
      <c r="FQ98" s="456"/>
      <c r="FR98" s="456"/>
      <c r="FS98" s="456"/>
      <c r="FT98" s="456"/>
      <c r="FU98" s="456"/>
      <c r="FV98" s="456"/>
      <c r="FW98" s="456"/>
      <c r="FX98" s="456"/>
      <c r="FY98" s="456"/>
      <c r="FZ98" s="456"/>
      <c r="GA98" s="456"/>
      <c r="GB98" s="456"/>
      <c r="GC98" s="456"/>
      <c r="GD98" s="456"/>
      <c r="GE98" s="456"/>
      <c r="GF98" s="456"/>
      <c r="GG98" s="456"/>
      <c r="GH98" s="456"/>
      <c r="GI98" s="456"/>
    </row>
    <row r="99" spans="1:191">
      <c r="A99" s="38"/>
      <c r="B99" s="24"/>
      <c r="C99" s="24"/>
      <c r="D99" s="24"/>
      <c r="E99" s="24"/>
      <c r="F99" s="24"/>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c r="AU99" s="24"/>
      <c r="AV99" s="24"/>
      <c r="AW99" s="24"/>
      <c r="AX99" s="24"/>
      <c r="AY99" s="24"/>
      <c r="AZ99" s="24"/>
      <c r="BA99" s="24"/>
      <c r="BB99" s="24"/>
      <c r="BC99" s="24"/>
      <c r="BD99" s="24"/>
      <c r="BE99" s="24"/>
      <c r="BF99" s="24"/>
      <c r="BG99" s="24"/>
      <c r="BH99" s="24"/>
      <c r="BI99" s="24"/>
      <c r="BJ99" s="24"/>
      <c r="BK99" s="24"/>
      <c r="BL99" s="24"/>
      <c r="BM99" s="24"/>
      <c r="BN99" s="24"/>
      <c r="BO99" s="24"/>
      <c r="BP99" s="24"/>
      <c r="BQ99" s="24"/>
      <c r="BR99" s="24"/>
      <c r="BS99" s="24"/>
      <c r="BT99" s="24"/>
      <c r="BU99" s="24"/>
      <c r="BV99" s="24"/>
      <c r="BW99" s="24"/>
      <c r="BX99" s="24"/>
      <c r="BY99" s="24"/>
      <c r="BZ99" s="24"/>
      <c r="CA99" s="24"/>
      <c r="CB99" s="24"/>
      <c r="CC99" s="24"/>
      <c r="CD99" s="24"/>
      <c r="CE99" s="24"/>
      <c r="CF99" s="24"/>
      <c r="CG99" s="24"/>
      <c r="CH99" s="24"/>
      <c r="CI99" s="24"/>
      <c r="CJ99" s="24"/>
      <c r="CK99" s="24"/>
      <c r="CL99" s="24"/>
      <c r="CM99" s="24"/>
      <c r="CN99" s="24"/>
      <c r="CO99" s="24"/>
      <c r="CP99" s="24"/>
      <c r="CQ99" s="24"/>
      <c r="CR99" s="24"/>
      <c r="CS99" s="24"/>
      <c r="CT99" s="24"/>
      <c r="CU99" s="24"/>
      <c r="CV99" s="24"/>
      <c r="CW99" s="24"/>
      <c r="CX99" s="24"/>
      <c r="CY99" s="24"/>
      <c r="CZ99" s="24"/>
      <c r="DA99" s="24"/>
      <c r="DB99" s="24"/>
      <c r="DC99" s="24"/>
      <c r="DD99" s="24"/>
      <c r="DE99" s="24"/>
      <c r="DF99" s="24"/>
      <c r="DG99" s="24"/>
      <c r="DH99" s="24"/>
      <c r="DI99" s="24"/>
      <c r="DJ99" s="24"/>
      <c r="DK99" s="24"/>
      <c r="DL99" s="24"/>
      <c r="DM99" s="24"/>
      <c r="DN99" s="24"/>
      <c r="DO99" s="24"/>
      <c r="DP99" s="24"/>
      <c r="DQ99" s="24"/>
      <c r="DR99" s="24"/>
      <c r="DS99" s="24"/>
      <c r="DT99" s="24"/>
      <c r="DU99" s="24"/>
      <c r="DV99" s="24"/>
      <c r="DW99" s="24"/>
      <c r="DX99" s="24"/>
      <c r="DY99" s="24"/>
      <c r="DZ99" s="24"/>
      <c r="EA99" s="24"/>
      <c r="EB99" s="24"/>
      <c r="EC99" s="24"/>
      <c r="ED99" s="24"/>
      <c r="EE99" s="24"/>
      <c r="EF99" s="24"/>
      <c r="EG99" s="24"/>
      <c r="EH99" s="24"/>
      <c r="EI99" s="24"/>
      <c r="EJ99" s="24"/>
      <c r="EK99" s="24"/>
      <c r="EL99" s="24"/>
      <c r="EM99" s="24"/>
      <c r="EN99" s="24"/>
      <c r="EO99" s="24"/>
      <c r="EP99" s="24"/>
      <c r="EQ99" s="24"/>
      <c r="ER99" s="24"/>
      <c r="ES99" s="24"/>
      <c r="ET99" s="24"/>
      <c r="EU99" s="24"/>
      <c r="EV99" s="24"/>
      <c r="EW99" s="24"/>
      <c r="EX99" s="24"/>
      <c r="EY99" s="24"/>
      <c r="EZ99" s="24"/>
      <c r="FA99" s="24"/>
      <c r="FB99" s="24"/>
      <c r="FC99" s="24"/>
      <c r="FD99" s="24"/>
      <c r="FE99" s="24"/>
      <c r="FF99" s="24"/>
      <c r="FG99" s="24"/>
      <c r="FH99" s="24"/>
      <c r="FI99" s="24"/>
      <c r="FJ99" s="24"/>
      <c r="FK99" s="24"/>
      <c r="FL99" s="24"/>
      <c r="FM99" s="24"/>
      <c r="FN99" s="24"/>
      <c r="FO99" s="456"/>
      <c r="FP99" s="456"/>
      <c r="FQ99" s="456"/>
      <c r="FR99" s="456"/>
      <c r="FS99" s="456"/>
      <c r="FT99" s="456"/>
      <c r="FU99" s="456"/>
      <c r="FV99" s="456"/>
      <c r="FW99" s="456"/>
      <c r="FX99" s="456"/>
      <c r="FY99" s="456"/>
      <c r="FZ99" s="456"/>
      <c r="GA99" s="456"/>
      <c r="GB99" s="456"/>
      <c r="GC99" s="456"/>
      <c r="GD99" s="456"/>
      <c r="GE99" s="456"/>
      <c r="GF99" s="456"/>
      <c r="GG99" s="456"/>
      <c r="GH99" s="456"/>
      <c r="GI99" s="456"/>
    </row>
    <row r="100" spans="1:191">
      <c r="B100" s="24"/>
      <c r="C100" s="24"/>
      <c r="D100" s="24"/>
      <c r="E100" s="24"/>
      <c r="F100" s="24"/>
      <c r="G100" s="24"/>
      <c r="H100" s="24"/>
      <c r="I100" s="24"/>
      <c r="J100" s="24"/>
      <c r="K100" s="24"/>
      <c r="L100" s="24"/>
      <c r="M100" s="24"/>
      <c r="N100" s="24"/>
      <c r="O100" s="24"/>
      <c r="P100" s="24"/>
      <c r="Q100" s="24"/>
      <c r="R100" s="24"/>
      <c r="S100" s="24"/>
      <c r="T100" s="24"/>
      <c r="U100" s="24"/>
      <c r="V100" s="24"/>
      <c r="W100" s="24"/>
      <c r="X100" s="158"/>
      <c r="Y100" s="158"/>
      <c r="Z100" s="158"/>
      <c r="AA100" s="158"/>
      <c r="AB100" s="158"/>
      <c r="AC100" s="158"/>
      <c r="AD100" s="158"/>
      <c r="AE100" s="158"/>
      <c r="AF100" s="158"/>
      <c r="AG100" s="158"/>
      <c r="AH100" s="158"/>
      <c r="AI100" s="158"/>
      <c r="AJ100" s="158"/>
      <c r="AK100" s="158"/>
      <c r="AL100" s="158"/>
      <c r="AM100" s="158"/>
      <c r="AN100" s="158"/>
      <c r="AO100" s="158"/>
      <c r="AP100" s="158"/>
      <c r="AQ100" s="158"/>
      <c r="AR100" s="158"/>
      <c r="AS100" s="158"/>
      <c r="AT100" s="158"/>
      <c r="AU100" s="158"/>
      <c r="AV100" s="158"/>
      <c r="AW100" s="158"/>
      <c r="AX100" s="158"/>
      <c r="AY100" s="158"/>
      <c r="AZ100" s="158"/>
      <c r="BA100" s="158"/>
      <c r="BB100" s="158"/>
      <c r="BC100" s="158"/>
      <c r="BD100" s="158"/>
      <c r="BE100" s="158"/>
      <c r="BF100" s="158"/>
      <c r="BG100" s="158"/>
      <c r="BH100" s="158"/>
      <c r="BI100" s="158"/>
      <c r="BJ100" s="158"/>
      <c r="BK100" s="158"/>
      <c r="BL100" s="158"/>
      <c r="BM100" s="158"/>
      <c r="BN100" s="158"/>
      <c r="BO100" s="158"/>
      <c r="BP100" s="158"/>
      <c r="BQ100" s="158"/>
      <c r="BR100" s="158"/>
      <c r="BS100" s="158"/>
      <c r="BT100" s="158"/>
      <c r="BU100" s="158"/>
      <c r="BV100" s="158"/>
      <c r="BW100" s="158"/>
      <c r="BX100" s="158"/>
      <c r="BY100" s="158"/>
      <c r="BZ100" s="158"/>
      <c r="CA100" s="158"/>
      <c r="CB100" s="158"/>
      <c r="CC100" s="158"/>
      <c r="CD100" s="158"/>
      <c r="CE100" s="158"/>
      <c r="CF100" s="158"/>
      <c r="CG100" s="158"/>
      <c r="CH100" s="158"/>
      <c r="CI100" s="158"/>
      <c r="CJ100" s="158"/>
      <c r="CK100" s="158"/>
      <c r="CL100" s="158"/>
      <c r="CM100" s="158"/>
      <c r="CN100" s="158"/>
      <c r="CO100" s="158"/>
      <c r="CP100" s="158"/>
      <c r="CQ100" s="158"/>
      <c r="CR100" s="158"/>
      <c r="CS100" s="158"/>
      <c r="CT100" s="158"/>
      <c r="CU100" s="158"/>
      <c r="CV100" s="158"/>
      <c r="CW100" s="158"/>
      <c r="CX100" s="158"/>
      <c r="CY100" s="158"/>
      <c r="CZ100" s="158"/>
      <c r="DA100" s="158"/>
      <c r="DB100" s="158"/>
      <c r="DC100" s="158"/>
      <c r="DD100" s="158"/>
      <c r="DE100" s="158"/>
      <c r="DF100" s="158"/>
      <c r="DG100" s="158"/>
      <c r="DH100" s="158"/>
      <c r="DI100" s="158"/>
      <c r="DJ100" s="158"/>
      <c r="DK100" s="158"/>
      <c r="DL100" s="158"/>
      <c r="DM100" s="158"/>
      <c r="DN100" s="158"/>
      <c r="DO100" s="158"/>
      <c r="DP100" s="158"/>
      <c r="DQ100" s="158"/>
      <c r="DR100" s="158"/>
      <c r="DS100" s="158"/>
      <c r="DT100" s="158"/>
      <c r="DU100" s="158"/>
      <c r="DV100" s="158"/>
      <c r="DW100" s="158"/>
      <c r="DX100" s="158"/>
      <c r="DY100" s="158"/>
      <c r="DZ100" s="158"/>
      <c r="EA100" s="158"/>
      <c r="EB100" s="158"/>
      <c r="EC100" s="158"/>
      <c r="ED100" s="158"/>
      <c r="EE100" s="158"/>
      <c r="EF100" s="158"/>
      <c r="EG100" s="158"/>
      <c r="EH100" s="158"/>
      <c r="EI100" s="158"/>
      <c r="EJ100" s="158"/>
      <c r="EK100" s="158"/>
      <c r="EL100" s="158"/>
      <c r="EM100" s="158"/>
      <c r="EN100" s="158"/>
      <c r="EO100" s="158"/>
      <c r="EP100" s="158"/>
      <c r="EQ100" s="158"/>
      <c r="ER100" s="158"/>
      <c r="ES100" s="158"/>
      <c r="ET100" s="158"/>
      <c r="EU100" s="158"/>
      <c r="EV100" s="158"/>
      <c r="EW100" s="158"/>
      <c r="EX100" s="158"/>
      <c r="EY100" s="158"/>
      <c r="EZ100" s="158"/>
      <c r="FA100" s="158"/>
      <c r="FB100" s="158"/>
      <c r="FC100" s="158"/>
      <c r="FD100" s="158"/>
      <c r="FE100" s="158"/>
      <c r="FF100" s="158"/>
      <c r="FG100" s="158"/>
      <c r="FH100" s="158"/>
      <c r="FI100" s="158"/>
      <c r="FJ100" s="158"/>
      <c r="FK100" s="158"/>
      <c r="FL100" s="158"/>
      <c r="FM100" s="158"/>
      <c r="FN100" s="158"/>
      <c r="FO100" s="158"/>
      <c r="FP100" s="158"/>
      <c r="FQ100" s="158"/>
      <c r="FR100" s="158"/>
      <c r="FS100" s="158"/>
      <c r="FT100" s="158"/>
      <c r="FU100" s="158"/>
      <c r="FV100" s="158"/>
      <c r="FW100" s="158"/>
      <c r="FX100" s="158"/>
      <c r="FY100" s="158"/>
      <c r="FZ100" s="158"/>
      <c r="GA100" s="158"/>
      <c r="GB100" s="158"/>
      <c r="GC100" s="456"/>
      <c r="GD100" s="456"/>
      <c r="GE100" s="456"/>
      <c r="GF100" s="456"/>
      <c r="GG100" s="456"/>
      <c r="GH100" s="456"/>
      <c r="GI100" s="456"/>
    </row>
    <row r="101" spans="1:191">
      <c r="B101" s="1253"/>
      <c r="C101" s="1253"/>
      <c r="D101" s="1253"/>
      <c r="E101" s="1253"/>
      <c r="F101" s="1253"/>
      <c r="G101" s="1253"/>
      <c r="H101" s="1253"/>
      <c r="I101" s="1253"/>
      <c r="J101" s="1253"/>
      <c r="K101" s="1253"/>
      <c r="L101" s="1253"/>
      <c r="M101" s="1253"/>
      <c r="X101" s="639"/>
      <c r="Y101" s="639"/>
      <c r="Z101" s="639"/>
      <c r="AA101" s="639"/>
      <c r="AB101" s="639"/>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c r="BJ101" s="639"/>
      <c r="BK101" s="639"/>
      <c r="BL101" s="639"/>
      <c r="BM101" s="639"/>
      <c r="BN101" s="639"/>
      <c r="BO101" s="639"/>
      <c r="BP101" s="639"/>
      <c r="BQ101" s="639"/>
      <c r="BR101" s="639"/>
      <c r="BS101" s="639"/>
      <c r="BT101" s="639"/>
      <c r="BU101" s="639"/>
      <c r="BV101" s="639"/>
      <c r="BW101" s="639"/>
      <c r="BX101" s="639"/>
      <c r="BY101" s="639"/>
      <c r="BZ101" s="639"/>
      <c r="CA101" s="639"/>
      <c r="CB101" s="639"/>
      <c r="CC101" s="639"/>
      <c r="CD101" s="639"/>
      <c r="CE101" s="639"/>
      <c r="CF101" s="639"/>
      <c r="CG101" s="639"/>
      <c r="CH101" s="639"/>
      <c r="CI101" s="639"/>
      <c r="CJ101" s="639"/>
      <c r="CK101" s="639"/>
      <c r="CL101" s="639"/>
      <c r="CM101" s="639"/>
      <c r="CN101" s="639"/>
      <c r="CO101" s="639"/>
      <c r="CP101" s="639"/>
      <c r="CQ101" s="639"/>
      <c r="CR101" s="639"/>
      <c r="CS101" s="639"/>
      <c r="CT101" s="639"/>
      <c r="CU101" s="639"/>
      <c r="CV101" s="639"/>
      <c r="CW101" s="639"/>
      <c r="CX101" s="639"/>
      <c r="CY101" s="639"/>
      <c r="CZ101" s="639"/>
      <c r="DA101" s="639"/>
      <c r="DB101" s="639"/>
      <c r="DC101" s="639"/>
      <c r="DD101" s="639"/>
      <c r="DE101" s="639"/>
      <c r="DF101" s="639"/>
      <c r="DG101" s="639"/>
      <c r="DH101" s="639"/>
      <c r="DI101" s="639"/>
      <c r="DJ101" s="639"/>
      <c r="DK101" s="639"/>
      <c r="DL101" s="639"/>
      <c r="DM101" s="639"/>
      <c r="DN101" s="639"/>
      <c r="DO101" s="639"/>
      <c r="DP101" s="639"/>
      <c r="DQ101" s="639"/>
      <c r="DR101" s="639"/>
      <c r="DS101" s="639"/>
      <c r="DT101" s="639"/>
      <c r="DU101" s="639"/>
      <c r="DV101" s="639"/>
      <c r="DW101" s="639"/>
      <c r="DX101" s="639"/>
      <c r="DY101" s="639"/>
      <c r="DZ101" s="639"/>
      <c r="EA101" s="639"/>
      <c r="EB101" s="639"/>
      <c r="EC101" s="639"/>
      <c r="ED101" s="639"/>
      <c r="EE101" s="639"/>
      <c r="EF101" s="639"/>
      <c r="EG101" s="639"/>
      <c r="EH101" s="639"/>
      <c r="EI101" s="639"/>
      <c r="EJ101" s="639"/>
      <c r="EK101" s="639"/>
      <c r="EL101" s="639"/>
      <c r="EM101" s="639"/>
      <c r="EN101" s="639"/>
      <c r="EO101" s="639"/>
      <c r="EP101" s="639"/>
      <c r="EQ101" s="639"/>
      <c r="ER101" s="639"/>
      <c r="ES101" s="639"/>
      <c r="ET101" s="639"/>
      <c r="EU101" s="639"/>
      <c r="EV101" s="639"/>
      <c r="EW101" s="639"/>
      <c r="EX101" s="639"/>
      <c r="EY101" s="639"/>
      <c r="EZ101" s="639"/>
      <c r="FA101" s="639"/>
      <c r="FB101" s="639"/>
      <c r="FC101" s="639"/>
      <c r="FD101" s="639"/>
      <c r="FE101" s="639"/>
      <c r="FF101" s="639"/>
      <c r="FG101" s="639"/>
      <c r="FH101" s="639"/>
      <c r="FI101" s="639"/>
      <c r="FJ101" s="639"/>
      <c r="FK101" s="639"/>
      <c r="FL101" s="639"/>
      <c r="FM101" s="639"/>
      <c r="FN101" s="639"/>
      <c r="FO101" s="1254"/>
      <c r="FP101" s="1254"/>
      <c r="FQ101" s="1254"/>
      <c r="FR101" s="1254"/>
      <c r="FS101" s="1254"/>
      <c r="FT101" s="1254"/>
      <c r="FU101" s="1254"/>
      <c r="FV101" s="1254"/>
      <c r="FW101" s="1254"/>
      <c r="FX101" s="1254"/>
      <c r="FY101" s="1254"/>
      <c r="FZ101" s="1254"/>
      <c r="GA101" s="1254"/>
      <c r="GB101" s="1254"/>
      <c r="GC101" s="1254"/>
      <c r="GD101" s="1254"/>
      <c r="GE101" s="1254"/>
      <c r="GF101" s="1254"/>
      <c r="GG101" s="1254"/>
      <c r="GH101" s="1254"/>
      <c r="GI101" s="1254"/>
    </row>
    <row r="102" spans="1:191">
      <c r="B102" s="1253"/>
      <c r="C102" s="1253"/>
      <c r="D102" s="1253"/>
      <c r="E102" s="1253"/>
      <c r="F102" s="1253"/>
      <c r="G102" s="1253"/>
      <c r="H102" s="1253"/>
      <c r="I102" s="1253"/>
      <c r="J102" s="1253"/>
      <c r="K102" s="1253"/>
      <c r="L102" s="1253"/>
      <c r="M102" s="1253"/>
      <c r="EM102" s="24"/>
      <c r="EN102" s="24"/>
      <c r="EO102" s="24"/>
      <c r="EP102" s="24"/>
      <c r="EQ102" s="24"/>
      <c r="ER102" s="24"/>
      <c r="EV102" s="1253"/>
      <c r="EW102" s="1253"/>
      <c r="EX102" s="1253"/>
      <c r="EY102" s="1253"/>
      <c r="EZ102" s="1253"/>
      <c r="FA102" s="1253"/>
      <c r="FB102" s="1253"/>
      <c r="FC102" s="1253"/>
      <c r="FD102" s="1253"/>
      <c r="FE102" s="1253"/>
      <c r="FF102" s="1253"/>
      <c r="FG102" s="1253"/>
      <c r="FH102" s="1253"/>
      <c r="FI102" s="1253"/>
      <c r="FJ102" s="1253"/>
      <c r="FK102" s="1253"/>
      <c r="FL102" s="1253"/>
      <c r="FM102" s="1253"/>
      <c r="FN102" s="1253"/>
      <c r="FO102" s="1254"/>
      <c r="FP102" s="1254"/>
      <c r="FQ102" s="1254"/>
      <c r="FR102" s="1254"/>
      <c r="FS102" s="1254"/>
      <c r="FT102" s="1254"/>
      <c r="FU102" s="1254"/>
      <c r="FV102" s="1254"/>
      <c r="FW102" s="1254"/>
      <c r="FX102" s="1254"/>
      <c r="FY102" s="1254"/>
      <c r="FZ102" s="1254"/>
      <c r="GA102" s="1254"/>
      <c r="GB102" s="1254"/>
      <c r="GC102" s="1254"/>
      <c r="GD102" s="1254"/>
      <c r="GE102" s="1254"/>
      <c r="GF102" s="1254"/>
      <c r="GG102" s="1254"/>
      <c r="GH102" s="1254"/>
      <c r="GI102" s="1254"/>
    </row>
  </sheetData>
  <customSheetViews>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
    </customSheetView>
    <customSheetView guid="{66336E0E-D3CE-4BCD-8706-2E622954FB7A}" scale="85" showPageBreaks="1" hiddenRows="1">
      <pane xSplit="1" ySplit="29" topLeftCell="B90" activePane="bottomRight" state="frozen"/>
      <selection pane="bottomRight" activeCell="G105" sqref="G105"/>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O79" activePane="bottomRight" state="frozen"/>
      <selection pane="bottomRight" activeCell="AJ85" sqref="AJ85"/>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2D067A2B-544F-4687-B463-591ABEF3DC76}" scale="85" showPageBreaks="1" printArea="1" hiddenRows="1">
      <pane xSplit="1" ySplit="29" topLeftCell="EA75" activePane="bottomRight" state="frozen"/>
      <selection pane="bottomRight" activeCell="EP92" sqref="EP89:EP92"/>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J66" activePane="bottomRight" state="frozen"/>
      <selection pane="bottomRight" activeCell="FS92" sqref="FS92"/>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4C13BEF0-D969-4F7C-9C90-218A9EA7683E}" scale="85" showPageBreaks="1" printArea="1" hiddenRows="1">
      <pane xSplit="1" ySplit="29" topLeftCell="B84" activePane="bottomRight" state="frozen"/>
      <selection pane="bottomRight" activeCell="J93" sqref="J9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110" fitToWidth="3" orientation="landscape" r:id="rId27"/>
  <colBreaks count="6" manualBreakCount="6">
    <brk id="14" min="24" max="44" man="1"/>
    <brk id="26" min="24" max="44" man="1"/>
    <brk id="38" min="24" max="44" man="1"/>
    <brk id="50" min="24" max="44" man="1"/>
    <brk id="62" min="24" max="44" man="1"/>
    <brk id="74" min="24" max="44"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BG76"/>
  <sheetViews>
    <sheetView zoomScale="85" zoomScaleNormal="85" workbookViewId="0">
      <pane xSplit="2" ySplit="18" topLeftCell="C19" activePane="bottomRight" state="frozen"/>
      <selection pane="topRight" activeCell="C1" sqref="C1"/>
      <selection pane="bottomLeft" activeCell="A19" sqref="A19"/>
      <selection pane="bottomRight" activeCell="AB29" sqref="AB29"/>
    </sheetView>
  </sheetViews>
  <sheetFormatPr defaultColWidth="9" defaultRowHeight="14.4" outlineLevelRow="1"/>
  <cols>
    <col min="1" max="1" width="13.44140625" customWidth="1"/>
    <col min="2" max="2" width="26.44140625" bestFit="1" customWidth="1"/>
    <col min="3" max="4" width="10"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0" customWidth="1"/>
    <col min="24" max="24" width="9.44140625" style="840" customWidth="1"/>
    <col min="25" max="25" width="8.44140625" customWidth="1"/>
    <col min="26" max="26" width="9.44140625" customWidth="1"/>
    <col min="27" max="27" width="8.44140625" customWidth="1"/>
    <col min="28" max="32" width="9.6640625" customWidth="1"/>
    <col min="33" max="33" width="8.44140625" style="840" customWidth="1"/>
    <col min="34" max="34" width="9.6640625" style="840"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1" customWidth="1"/>
    <col min="46" max="47" width="9.6640625" customWidth="1"/>
  </cols>
  <sheetData>
    <row r="1" spans="1:50">
      <c r="B1" t="s">
        <v>33</v>
      </c>
      <c r="C1" s="1" t="s">
        <v>34</v>
      </c>
      <c r="D1" s="837">
        <v>44287</v>
      </c>
      <c r="F1" s="838"/>
      <c r="K1" s="24"/>
      <c r="L1" s="24"/>
      <c r="M1" s="839"/>
      <c r="AA1" s="24"/>
      <c r="AB1" s="24"/>
      <c r="AQ1" s="24"/>
      <c r="AR1" s="24"/>
    </row>
    <row r="3" spans="1:50">
      <c r="A3" s="39" t="s">
        <v>506</v>
      </c>
      <c r="B3" t="s">
        <v>1</v>
      </c>
      <c r="C3" s="842" t="s">
        <v>126</v>
      </c>
      <c r="D3" s="842"/>
      <c r="E3" s="1"/>
      <c r="F3" s="1"/>
    </row>
    <row r="4" spans="1:50">
      <c r="C4" s="842"/>
      <c r="D4" s="842"/>
      <c r="E4" s="1"/>
      <c r="F4" s="1"/>
    </row>
    <row r="5" spans="1:50">
      <c r="B5" s="2" t="s">
        <v>2</v>
      </c>
      <c r="C5" s="843" t="s">
        <v>150</v>
      </c>
      <c r="D5" s="843" t="s">
        <v>48</v>
      </c>
      <c r="E5" s="2"/>
      <c r="F5" s="843"/>
    </row>
    <row r="6" spans="1:50">
      <c r="A6" s="39" t="s">
        <v>504</v>
      </c>
      <c r="B6" t="s">
        <v>0</v>
      </c>
      <c r="C6" s="844">
        <v>0.105</v>
      </c>
      <c r="D6" s="844">
        <v>0.105</v>
      </c>
      <c r="F6" s="844"/>
    </row>
    <row r="7" spans="1:50">
      <c r="A7" s="39" t="s">
        <v>505</v>
      </c>
      <c r="B7" t="s">
        <v>3</v>
      </c>
      <c r="C7" s="845">
        <v>3.9205999999999998E-2</v>
      </c>
      <c r="D7" s="1491">
        <v>4.0295999999999998E-2</v>
      </c>
      <c r="E7" s="192"/>
      <c r="F7" s="844"/>
      <c r="Q7" s="846"/>
      <c r="R7" s="846"/>
      <c r="AM7" s="846"/>
      <c r="AN7" s="846"/>
      <c r="AS7" s="847"/>
      <c r="AT7" s="846"/>
    </row>
    <row r="8" spans="1:50">
      <c r="A8" s="39" t="s">
        <v>505</v>
      </c>
      <c r="B8" t="s">
        <v>397</v>
      </c>
      <c r="C8" s="844">
        <v>3.0000000000000001E-3</v>
      </c>
      <c r="D8" s="844">
        <v>3.0000000000000001E-3</v>
      </c>
      <c r="F8" s="844"/>
      <c r="K8" s="17"/>
      <c r="Z8" s="17"/>
      <c r="AU8" s="1"/>
    </row>
    <row r="9" spans="1:50">
      <c r="A9" s="39" t="s">
        <v>108</v>
      </c>
      <c r="B9" t="s">
        <v>39</v>
      </c>
      <c r="C9" s="1" t="s">
        <v>753</v>
      </c>
      <c r="D9" s="1" t="s">
        <v>138</v>
      </c>
      <c r="F9" s="844"/>
      <c r="Z9" s="17"/>
      <c r="AC9" s="848"/>
      <c r="AU9" s="1"/>
    </row>
    <row r="10" spans="1:50">
      <c r="A10" s="39" t="s">
        <v>98</v>
      </c>
      <c r="B10" t="s">
        <v>550</v>
      </c>
      <c r="C10" s="958">
        <v>8.8999999999999996E-2</v>
      </c>
      <c r="D10" s="958">
        <v>8.8999999999999996E-2</v>
      </c>
      <c r="F10" s="844"/>
      <c r="V10" s="350"/>
      <c r="W10" s="1342"/>
      <c r="Z10" s="17"/>
      <c r="AC10" s="1350"/>
      <c r="AD10" s="848"/>
      <c r="AM10" s="1350"/>
      <c r="AN10" s="848"/>
      <c r="AS10" s="270"/>
      <c r="AU10" s="1"/>
    </row>
    <row r="11" spans="1:50" ht="15.75" customHeight="1">
      <c r="C11" s="849" t="s">
        <v>466</v>
      </c>
      <c r="D11" s="850"/>
      <c r="E11" s="850"/>
      <c r="F11" s="850"/>
      <c r="G11" s="850"/>
      <c r="H11" s="850"/>
      <c r="I11" s="850"/>
      <c r="J11" s="850"/>
      <c r="K11" s="850"/>
      <c r="L11" s="850"/>
      <c r="M11" s="850"/>
      <c r="N11" s="850"/>
      <c r="O11" s="850"/>
      <c r="P11" s="850"/>
      <c r="Q11" s="850"/>
      <c r="R11" s="850"/>
      <c r="S11" s="850"/>
      <c r="T11" s="850"/>
      <c r="U11" s="850"/>
      <c r="V11" s="850"/>
      <c r="W11" s="850"/>
      <c r="X11" s="850"/>
      <c r="Y11" s="849" t="s">
        <v>465</v>
      </c>
      <c r="Z11" s="850"/>
      <c r="AA11" s="850"/>
      <c r="AB11" s="850"/>
      <c r="AC11" s="850"/>
      <c r="AD11" s="850"/>
      <c r="AE11" s="850"/>
      <c r="AF11" s="850"/>
      <c r="AG11" s="850"/>
      <c r="AH11" s="850"/>
      <c r="AI11" s="850"/>
      <c r="AJ11" s="850"/>
      <c r="AK11" s="850"/>
      <c r="AL11" s="850"/>
      <c r="AM11" s="850"/>
      <c r="AN11" s="850"/>
      <c r="AO11" s="850"/>
      <c r="AP11" s="850"/>
      <c r="AQ11" s="850"/>
      <c r="AR11" s="850"/>
      <c r="AS11" s="28" t="s">
        <v>360</v>
      </c>
      <c r="AT11" s="180"/>
      <c r="AU11" s="851" t="s">
        <v>370</v>
      </c>
    </row>
    <row r="12" spans="1:50">
      <c r="B12" t="s">
        <v>35</v>
      </c>
      <c r="C12" s="1471" t="s">
        <v>37</v>
      </c>
      <c r="D12" s="1471"/>
      <c r="E12" s="1471" t="s">
        <v>304</v>
      </c>
      <c r="F12" s="1471"/>
      <c r="G12" s="1464" t="s">
        <v>36</v>
      </c>
      <c r="H12" s="1464"/>
      <c r="I12" s="1464" t="s">
        <v>338</v>
      </c>
      <c r="J12" s="1464"/>
      <c r="K12" s="1471" t="s">
        <v>537</v>
      </c>
      <c r="L12" s="1471"/>
      <c r="M12" s="1464" t="s">
        <v>472</v>
      </c>
      <c r="N12" s="1464"/>
      <c r="O12" s="1464" t="s">
        <v>537</v>
      </c>
      <c r="P12" s="1464"/>
      <c r="Q12" s="1464" t="s">
        <v>304</v>
      </c>
      <c r="R12" s="1464"/>
      <c r="S12" s="1464" t="s">
        <v>538</v>
      </c>
      <c r="T12" s="1464"/>
      <c r="U12" s="1464" t="s">
        <v>338</v>
      </c>
      <c r="V12" s="1464"/>
      <c r="W12" s="1464" t="s">
        <v>36</v>
      </c>
      <c r="X12" s="1464"/>
      <c r="Y12" s="1464" t="s">
        <v>548</v>
      </c>
      <c r="Z12" s="1464"/>
      <c r="AA12" s="1464" t="s">
        <v>338</v>
      </c>
      <c r="AB12" s="1464"/>
      <c r="AC12" s="1464" t="s">
        <v>37</v>
      </c>
      <c r="AD12" s="1464"/>
      <c r="AE12" s="1464" t="s">
        <v>548</v>
      </c>
      <c r="AF12" s="1464"/>
      <c r="AG12" s="1464" t="s">
        <v>36</v>
      </c>
      <c r="AH12" s="1464"/>
      <c r="AI12" s="1464" t="s">
        <v>548</v>
      </c>
      <c r="AJ12" s="1464"/>
      <c r="AK12" s="1464" t="s">
        <v>537</v>
      </c>
      <c r="AL12" s="1464"/>
      <c r="AM12" s="1464" t="s">
        <v>538</v>
      </c>
      <c r="AN12" s="1464"/>
      <c r="AO12" s="1464" t="s">
        <v>538</v>
      </c>
      <c r="AP12" s="1464"/>
      <c r="AQ12" s="1464" t="s">
        <v>304</v>
      </c>
      <c r="AR12" s="1464"/>
      <c r="AS12" s="1481" t="s">
        <v>36</v>
      </c>
      <c r="AT12" s="1464"/>
      <c r="AU12" s="852" t="s">
        <v>37</v>
      </c>
    </row>
    <row r="13" spans="1:50" s="480" customFormat="1">
      <c r="B13" s="480" t="s">
        <v>145</v>
      </c>
      <c r="C13" s="1471" t="s">
        <v>36</v>
      </c>
      <c r="D13" s="1471"/>
      <c r="E13" s="1471" t="s">
        <v>37</v>
      </c>
      <c r="F13" s="1471"/>
      <c r="G13" s="1464" t="s">
        <v>304</v>
      </c>
      <c r="H13" s="1464"/>
      <c r="I13" s="1464" t="s">
        <v>36</v>
      </c>
      <c r="J13" s="1464"/>
      <c r="K13" s="1471" t="s">
        <v>36</v>
      </c>
      <c r="L13" s="1471"/>
      <c r="M13" s="1464" t="s">
        <v>304</v>
      </c>
      <c r="N13" s="1464"/>
      <c r="O13" s="1464" t="s">
        <v>36</v>
      </c>
      <c r="P13" s="1464"/>
      <c r="Q13" s="1464" t="s">
        <v>548</v>
      </c>
      <c r="R13" s="1464"/>
      <c r="S13" s="1464" t="s">
        <v>36</v>
      </c>
      <c r="T13" s="1464"/>
      <c r="U13" s="1464" t="s">
        <v>36</v>
      </c>
      <c r="V13" s="1464"/>
      <c r="W13" s="1464" t="s">
        <v>548</v>
      </c>
      <c r="X13" s="1464"/>
      <c r="Y13" s="1464" t="s">
        <v>304</v>
      </c>
      <c r="Z13" s="1464"/>
      <c r="AA13" s="1464" t="s">
        <v>304</v>
      </c>
      <c r="AB13" s="1464"/>
      <c r="AC13" s="1464" t="s">
        <v>36</v>
      </c>
      <c r="AD13" s="1464"/>
      <c r="AE13" s="1464" t="s">
        <v>36</v>
      </c>
      <c r="AF13" s="1464"/>
      <c r="AG13" s="1464" t="s">
        <v>304</v>
      </c>
      <c r="AH13" s="1464"/>
      <c r="AI13" s="1464" t="s">
        <v>304</v>
      </c>
      <c r="AJ13" s="1464"/>
      <c r="AK13" s="1464" t="s">
        <v>304</v>
      </c>
      <c r="AL13" s="1464"/>
      <c r="AM13" s="1464" t="s">
        <v>548</v>
      </c>
      <c r="AN13" s="1464"/>
      <c r="AO13" s="1464" t="s">
        <v>36</v>
      </c>
      <c r="AP13" s="1464"/>
      <c r="AQ13" s="1464" t="s">
        <v>36</v>
      </c>
      <c r="AR13" s="1464"/>
      <c r="AS13" s="1481" t="s">
        <v>304</v>
      </c>
      <c r="AT13" s="1464"/>
      <c r="AU13" s="852" t="s">
        <v>304</v>
      </c>
    </row>
    <row r="14" spans="1:50">
      <c r="B14" t="s">
        <v>10</v>
      </c>
      <c r="C14" s="840" t="s">
        <v>11</v>
      </c>
      <c r="D14" s="840"/>
      <c r="E14" s="853" t="s">
        <v>12</v>
      </c>
      <c r="F14" s="853"/>
      <c r="G14" s="853" t="s">
        <v>12</v>
      </c>
      <c r="H14" s="853"/>
      <c r="I14" s="853" t="s">
        <v>13</v>
      </c>
      <c r="J14" s="853"/>
      <c r="K14" s="853" t="s">
        <v>12</v>
      </c>
      <c r="L14" s="853"/>
      <c r="M14" s="853" t="s">
        <v>15</v>
      </c>
      <c r="N14" s="853"/>
      <c r="O14" s="853" t="s">
        <v>12</v>
      </c>
      <c r="P14" s="853"/>
      <c r="Q14" s="853" t="s">
        <v>15</v>
      </c>
      <c r="R14" s="853"/>
      <c r="S14" s="853" t="s">
        <v>15</v>
      </c>
      <c r="T14" s="853"/>
      <c r="U14" s="853" t="s">
        <v>137</v>
      </c>
      <c r="V14" s="853"/>
      <c r="W14" s="853" t="s">
        <v>14</v>
      </c>
      <c r="X14" s="853"/>
      <c r="Y14" s="853" t="s">
        <v>13</v>
      </c>
      <c r="Z14" s="853"/>
      <c r="AA14" s="853" t="s">
        <v>12</v>
      </c>
      <c r="AB14" s="853"/>
      <c r="AC14" s="1436" t="s">
        <v>12</v>
      </c>
      <c r="AD14" s="853"/>
      <c r="AE14" s="853" t="s">
        <v>12</v>
      </c>
      <c r="AF14" s="853"/>
      <c r="AG14" s="853" t="s">
        <v>12</v>
      </c>
      <c r="AH14" s="853"/>
      <c r="AI14" s="853" t="s">
        <v>12</v>
      </c>
      <c r="AJ14" s="853"/>
      <c r="AK14" s="853" t="s">
        <v>12</v>
      </c>
      <c r="AL14" s="853"/>
      <c r="AM14" s="853" t="s">
        <v>12</v>
      </c>
      <c r="AN14" s="853"/>
      <c r="AO14" s="853" t="s">
        <v>13</v>
      </c>
      <c r="AP14" s="853"/>
      <c r="AQ14" s="853" t="s">
        <v>15</v>
      </c>
      <c r="AR14" s="853"/>
      <c r="AS14" s="854" t="s">
        <v>12</v>
      </c>
      <c r="AT14" s="853"/>
      <c r="AU14" s="853" t="s">
        <v>14</v>
      </c>
    </row>
    <row r="15" spans="1:50">
      <c r="A15" s="855"/>
      <c r="B15" t="s">
        <v>46</v>
      </c>
      <c r="C15" s="856" t="s">
        <v>5</v>
      </c>
      <c r="D15" s="856"/>
      <c r="E15" s="856" t="s">
        <v>7</v>
      </c>
      <c r="F15" s="856"/>
      <c r="G15" s="856" t="s">
        <v>6</v>
      </c>
      <c r="H15" s="856"/>
      <c r="I15" s="856" t="s">
        <v>16</v>
      </c>
      <c r="J15" s="856"/>
      <c r="K15" s="856" t="s">
        <v>23</v>
      </c>
      <c r="L15" s="856"/>
      <c r="M15" s="1443" t="s">
        <v>18</v>
      </c>
      <c r="N15" s="1443"/>
      <c r="O15" s="856" t="s">
        <v>22</v>
      </c>
      <c r="P15" s="856"/>
      <c r="Q15" s="1450" t="s">
        <v>21</v>
      </c>
      <c r="R15" s="1450"/>
      <c r="S15" s="1443" t="s">
        <v>19</v>
      </c>
      <c r="T15" s="1443"/>
      <c r="U15" s="856" t="s">
        <v>20</v>
      </c>
      <c r="V15" s="856"/>
      <c r="W15" s="1380" t="s">
        <v>17</v>
      </c>
      <c r="X15" s="1380"/>
      <c r="Y15" s="856" t="s">
        <v>24</v>
      </c>
      <c r="Z15" s="856"/>
      <c r="AA15" s="857" t="s">
        <v>25</v>
      </c>
      <c r="AB15" s="857"/>
      <c r="AC15" s="857" t="s">
        <v>26</v>
      </c>
      <c r="AD15" s="857"/>
      <c r="AE15" s="857" t="s">
        <v>32</v>
      </c>
      <c r="AF15" s="857"/>
      <c r="AG15" s="857" t="s">
        <v>27</v>
      </c>
      <c r="AH15" s="853"/>
      <c r="AI15" s="857" t="s">
        <v>63</v>
      </c>
      <c r="AJ15" s="853"/>
      <c r="AK15" s="857" t="s">
        <v>28</v>
      </c>
      <c r="AL15" s="857"/>
      <c r="AM15" s="856" t="s">
        <v>71</v>
      </c>
      <c r="AN15" s="856"/>
      <c r="AO15" s="856" t="s">
        <v>30</v>
      </c>
      <c r="AP15" s="856"/>
      <c r="AQ15" s="1510" t="s">
        <v>31</v>
      </c>
      <c r="AR15" s="1511"/>
      <c r="AS15" s="856" t="s">
        <v>41</v>
      </c>
      <c r="AT15" s="856"/>
      <c r="AU15" s="856" t="s">
        <v>29</v>
      </c>
    </row>
    <row r="16" spans="1:50" hidden="1" outlineLevel="1">
      <c r="A16" s="855"/>
      <c r="B16" t="s">
        <v>135</v>
      </c>
      <c r="C16" s="840" t="s">
        <v>129</v>
      </c>
      <c r="D16" s="840"/>
      <c r="E16" s="840" t="s">
        <v>130</v>
      </c>
      <c r="F16" s="840"/>
      <c r="G16" s="840" t="s">
        <v>130</v>
      </c>
      <c r="H16" s="840"/>
      <c r="I16" s="840" t="s">
        <v>130</v>
      </c>
      <c r="J16" s="840"/>
      <c r="K16" s="840" t="s">
        <v>129</v>
      </c>
      <c r="L16" s="840"/>
      <c r="M16" s="840" t="s">
        <v>129</v>
      </c>
      <c r="N16" s="840"/>
      <c r="O16" s="840" t="s">
        <v>129</v>
      </c>
      <c r="P16" s="840"/>
      <c r="Q16" s="840" t="s">
        <v>129</v>
      </c>
      <c r="R16" s="840"/>
      <c r="S16" s="840" t="s">
        <v>130</v>
      </c>
      <c r="T16" s="840"/>
      <c r="U16" s="840" t="s">
        <v>130</v>
      </c>
      <c r="V16" s="840"/>
      <c r="W16" s="840" t="s">
        <v>129</v>
      </c>
      <c r="Y16" s="840" t="s">
        <v>130</v>
      </c>
      <c r="Z16" s="840"/>
      <c r="AA16" s="853" t="s">
        <v>130</v>
      </c>
      <c r="AB16" s="853"/>
      <c r="AC16" s="853" t="s">
        <v>130</v>
      </c>
      <c r="AD16" s="853"/>
      <c r="AE16" s="853" t="s">
        <v>130</v>
      </c>
      <c r="AF16" s="853"/>
      <c r="AG16" s="840" t="s">
        <v>129</v>
      </c>
      <c r="AI16" s="853" t="s">
        <v>129</v>
      </c>
      <c r="AJ16" s="853"/>
      <c r="AK16" s="853" t="s">
        <v>130</v>
      </c>
      <c r="AL16" s="853"/>
      <c r="AM16" s="840" t="s">
        <v>130</v>
      </c>
      <c r="AN16" s="840"/>
      <c r="AO16" s="840" t="s">
        <v>130</v>
      </c>
      <c r="AP16" s="840"/>
      <c r="AQ16" s="853" t="s">
        <v>130</v>
      </c>
      <c r="AR16" s="853"/>
      <c r="AS16" s="858" t="s">
        <v>130</v>
      </c>
      <c r="AT16" s="840"/>
      <c r="AU16" s="840" t="s">
        <v>129</v>
      </c>
      <c r="AX16" s="639"/>
    </row>
    <row r="17" spans="1:53" hidden="1" outlineLevel="1">
      <c r="A17" s="855"/>
      <c r="B17" t="s">
        <v>134</v>
      </c>
      <c r="C17" s="840" t="s">
        <v>131</v>
      </c>
      <c r="D17" s="840"/>
      <c r="E17" s="840" t="s">
        <v>132</v>
      </c>
      <c r="F17" s="840"/>
      <c r="G17" s="840" t="s">
        <v>132</v>
      </c>
      <c r="H17" s="840"/>
      <c r="I17" s="840" t="s">
        <v>131</v>
      </c>
      <c r="J17" s="840"/>
      <c r="K17" s="840" t="s">
        <v>131</v>
      </c>
      <c r="L17" s="840"/>
      <c r="M17" s="840" t="s">
        <v>131</v>
      </c>
      <c r="N17" s="840"/>
      <c r="O17" s="840" t="s">
        <v>132</v>
      </c>
      <c r="P17" s="840"/>
      <c r="Q17" s="840" t="s">
        <v>131</v>
      </c>
      <c r="R17" s="840"/>
      <c r="S17" s="840" t="s">
        <v>131</v>
      </c>
      <c r="T17" s="840"/>
      <c r="U17" s="840" t="s">
        <v>131</v>
      </c>
      <c r="V17" s="840"/>
      <c r="W17" s="840" t="s">
        <v>132</v>
      </c>
      <c r="Y17" s="840" t="s">
        <v>131</v>
      </c>
      <c r="Z17" s="840"/>
      <c r="AA17" s="840" t="s">
        <v>132</v>
      </c>
      <c r="AB17" s="840"/>
      <c r="AC17" s="840" t="s">
        <v>131</v>
      </c>
      <c r="AD17" s="840"/>
      <c r="AE17" s="840" t="s">
        <v>131</v>
      </c>
      <c r="AF17" s="840"/>
      <c r="AG17" s="840" t="s">
        <v>131</v>
      </c>
      <c r="AI17" s="840" t="s">
        <v>131</v>
      </c>
      <c r="AJ17" s="840"/>
      <c r="AK17" s="840" t="s">
        <v>131</v>
      </c>
      <c r="AL17" s="840"/>
      <c r="AM17" s="840" t="s">
        <v>131</v>
      </c>
      <c r="AN17" s="840"/>
      <c r="AO17" s="840" t="s">
        <v>131</v>
      </c>
      <c r="AP17" s="840"/>
      <c r="AQ17" s="840" t="s">
        <v>131</v>
      </c>
      <c r="AR17" s="840"/>
      <c r="AS17" s="858" t="s">
        <v>132</v>
      </c>
      <c r="AT17" s="840"/>
      <c r="AU17" s="840" t="s">
        <v>131</v>
      </c>
    </row>
    <row r="18" spans="1:53" hidden="1" outlineLevel="1">
      <c r="A18" s="855"/>
      <c r="B18" t="s">
        <v>136</v>
      </c>
      <c r="C18" s="840" t="s">
        <v>129</v>
      </c>
      <c r="D18" s="840"/>
      <c r="E18" s="840" t="s">
        <v>133</v>
      </c>
      <c r="F18" s="840"/>
      <c r="G18" s="840" t="s">
        <v>133</v>
      </c>
      <c r="H18" s="840"/>
      <c r="I18" s="840" t="s">
        <v>129</v>
      </c>
      <c r="J18" s="840"/>
      <c r="K18" s="840" t="s">
        <v>129</v>
      </c>
      <c r="L18" s="840"/>
      <c r="M18" s="840" t="s">
        <v>129</v>
      </c>
      <c r="N18" s="840"/>
      <c r="O18" s="840" t="s">
        <v>133</v>
      </c>
      <c r="P18" s="840"/>
      <c r="Q18" s="840" t="s">
        <v>130</v>
      </c>
      <c r="R18" s="840"/>
      <c r="S18" s="840" t="s">
        <v>129</v>
      </c>
      <c r="T18" s="840"/>
      <c r="U18" s="840" t="s">
        <v>129</v>
      </c>
      <c r="V18" s="840"/>
      <c r="W18" s="840" t="s">
        <v>133</v>
      </c>
      <c r="Y18" s="840" t="s">
        <v>130</v>
      </c>
      <c r="Z18" s="840"/>
      <c r="AA18" s="840" t="s">
        <v>133</v>
      </c>
      <c r="AB18" s="840"/>
      <c r="AC18" s="840" t="s">
        <v>130</v>
      </c>
      <c r="AD18" s="840"/>
      <c r="AE18" s="840" t="s">
        <v>130</v>
      </c>
      <c r="AF18" s="840"/>
      <c r="AG18" s="840" t="s">
        <v>129</v>
      </c>
      <c r="AI18" s="840" t="s">
        <v>130</v>
      </c>
      <c r="AJ18" s="840"/>
      <c r="AK18" s="840" t="s">
        <v>129</v>
      </c>
      <c r="AL18" s="840"/>
      <c r="AM18" s="840" t="s">
        <v>129</v>
      </c>
      <c r="AN18" s="840"/>
      <c r="AO18" s="840" t="s">
        <v>129</v>
      </c>
      <c r="AP18" s="840"/>
      <c r="AQ18" s="840" t="s">
        <v>129</v>
      </c>
      <c r="AR18" s="840"/>
      <c r="AS18" s="854" t="s">
        <v>133</v>
      </c>
      <c r="AT18" s="840"/>
      <c r="AU18" s="840" t="s">
        <v>129</v>
      </c>
    </row>
    <row r="19" spans="1:53" collapsed="1">
      <c r="A19" s="859" t="s">
        <v>442</v>
      </c>
      <c r="B19" t="s">
        <v>38</v>
      </c>
      <c r="C19" s="840" t="s">
        <v>138</v>
      </c>
      <c r="D19" s="840"/>
      <c r="E19" s="840" t="s">
        <v>138</v>
      </c>
      <c r="F19" s="840"/>
      <c r="G19" s="840" t="s">
        <v>138</v>
      </c>
      <c r="H19" s="840"/>
      <c r="I19" s="840" t="s">
        <v>138</v>
      </c>
      <c r="J19" s="840"/>
      <c r="K19" s="840" t="s">
        <v>138</v>
      </c>
      <c r="L19" s="840"/>
      <c r="M19" s="840" t="s">
        <v>138</v>
      </c>
      <c r="N19" s="840"/>
      <c r="O19" s="840" t="s">
        <v>138</v>
      </c>
      <c r="P19" s="840"/>
      <c r="Q19" s="1484" t="s">
        <v>803</v>
      </c>
      <c r="R19" s="1484"/>
      <c r="S19" s="840" t="s">
        <v>138</v>
      </c>
      <c r="T19" s="840"/>
      <c r="U19" s="840" t="s">
        <v>138</v>
      </c>
      <c r="V19" s="840"/>
      <c r="W19" s="840" t="s">
        <v>138</v>
      </c>
      <c r="Y19" s="840" t="s">
        <v>138</v>
      </c>
      <c r="Z19" s="840"/>
      <c r="AA19" s="840" t="s">
        <v>138</v>
      </c>
      <c r="AB19" s="840"/>
      <c r="AC19" s="840" t="s">
        <v>138</v>
      </c>
      <c r="AD19" s="840"/>
      <c r="AE19" s="840" t="s">
        <v>138</v>
      </c>
      <c r="AF19" s="840"/>
      <c r="AG19" s="840" t="s">
        <v>138</v>
      </c>
      <c r="AI19" s="840" t="s">
        <v>138</v>
      </c>
      <c r="AJ19" s="840"/>
      <c r="AK19" s="840" t="s">
        <v>138</v>
      </c>
      <c r="AL19" s="840"/>
      <c r="AM19" s="840" t="s">
        <v>138</v>
      </c>
      <c r="AN19" s="840"/>
      <c r="AO19" s="840" t="s">
        <v>138</v>
      </c>
      <c r="AP19" s="840"/>
      <c r="AQ19" s="840" t="s">
        <v>138</v>
      </c>
      <c r="AR19" s="840"/>
      <c r="AS19" s="858" t="s">
        <v>138</v>
      </c>
      <c r="AT19" s="840"/>
      <c r="AU19" s="840" t="s">
        <v>138</v>
      </c>
    </row>
    <row r="20" spans="1:53">
      <c r="A20" s="859" t="s">
        <v>507</v>
      </c>
      <c r="B20" t="s">
        <v>107</v>
      </c>
      <c r="C20" s="840" t="s">
        <v>138</v>
      </c>
      <c r="D20" s="840"/>
      <c r="E20" s="840" t="s">
        <v>138</v>
      </c>
      <c r="F20" s="840"/>
      <c r="G20" s="840" t="s">
        <v>138</v>
      </c>
      <c r="H20" s="840"/>
      <c r="I20" s="840" t="s">
        <v>138</v>
      </c>
      <c r="J20" s="840"/>
      <c r="K20" s="840" t="s">
        <v>138</v>
      </c>
      <c r="L20" s="840"/>
      <c r="M20" s="1438" t="s">
        <v>793</v>
      </c>
      <c r="N20" s="1438"/>
      <c r="O20" s="840" t="s">
        <v>138</v>
      </c>
      <c r="P20" s="840"/>
      <c r="Q20" s="1438" t="s">
        <v>802</v>
      </c>
      <c r="R20" s="1438"/>
      <c r="S20" s="1438" t="s">
        <v>792</v>
      </c>
      <c r="T20" s="1438"/>
      <c r="U20" s="840" t="s">
        <v>138</v>
      </c>
      <c r="V20" s="840"/>
      <c r="W20" s="840" t="s">
        <v>138</v>
      </c>
      <c r="Y20" s="840" t="s">
        <v>138</v>
      </c>
      <c r="Z20" s="840"/>
      <c r="AA20" s="840" t="s">
        <v>138</v>
      </c>
      <c r="AB20" s="840"/>
      <c r="AC20" s="840" t="s">
        <v>138</v>
      </c>
      <c r="AD20" s="840"/>
      <c r="AE20" s="840" t="s">
        <v>138</v>
      </c>
      <c r="AF20" s="840"/>
      <c r="AG20" s="840" t="s">
        <v>138</v>
      </c>
      <c r="AI20" s="840" t="s">
        <v>138</v>
      </c>
      <c r="AJ20" s="840"/>
      <c r="AK20" s="840" t="s">
        <v>138</v>
      </c>
      <c r="AL20" s="840"/>
      <c r="AM20" s="840" t="s">
        <v>138</v>
      </c>
      <c r="AN20" s="840"/>
      <c r="AO20" s="840" t="s">
        <v>138</v>
      </c>
      <c r="AP20" s="840"/>
      <c r="AQ20" s="1438" t="s">
        <v>791</v>
      </c>
      <c r="AR20" s="1438"/>
      <c r="AS20" s="1435" t="s">
        <v>138</v>
      </c>
      <c r="AT20" s="840"/>
      <c r="AU20" s="840" t="s">
        <v>138</v>
      </c>
    </row>
    <row r="21" spans="1:53">
      <c r="A21" s="859" t="s">
        <v>108</v>
      </c>
      <c r="B21" t="s">
        <v>40</v>
      </c>
      <c r="C21" s="840" t="s">
        <v>138</v>
      </c>
      <c r="D21" s="840"/>
      <c r="E21" s="840" t="s">
        <v>138</v>
      </c>
      <c r="F21" s="840"/>
      <c r="G21" s="840" t="s">
        <v>138</v>
      </c>
      <c r="H21" s="840"/>
      <c r="I21" s="840" t="s">
        <v>138</v>
      </c>
      <c r="J21" s="840"/>
      <c r="K21" s="840" t="s">
        <v>138</v>
      </c>
      <c r="L21" s="840"/>
      <c r="M21" s="840" t="s">
        <v>138</v>
      </c>
      <c r="N21" s="840"/>
      <c r="O21" s="840" t="s">
        <v>138</v>
      </c>
      <c r="P21" s="840"/>
      <c r="Q21" s="840" t="s">
        <v>138</v>
      </c>
      <c r="R21" s="840"/>
      <c r="S21" s="840" t="s">
        <v>138</v>
      </c>
      <c r="T21" s="840"/>
      <c r="U21" s="840" t="s">
        <v>138</v>
      </c>
      <c r="V21" s="840"/>
      <c r="W21" s="840" t="s">
        <v>138</v>
      </c>
      <c r="Y21" s="840" t="s">
        <v>138</v>
      </c>
      <c r="Z21" s="840"/>
      <c r="AA21" s="840" t="s">
        <v>138</v>
      </c>
      <c r="AB21" s="840"/>
      <c r="AC21" s="840" t="s">
        <v>138</v>
      </c>
      <c r="AD21" s="840"/>
      <c r="AE21" s="840" t="s">
        <v>138</v>
      </c>
      <c r="AF21" s="840"/>
      <c r="AG21" s="840" t="s">
        <v>138</v>
      </c>
      <c r="AI21" s="840" t="s">
        <v>138</v>
      </c>
      <c r="AJ21" s="840"/>
      <c r="AK21" s="840" t="s">
        <v>138</v>
      </c>
      <c r="AL21" s="840"/>
      <c r="AM21" s="840" t="s">
        <v>138</v>
      </c>
      <c r="AN21" s="840"/>
      <c r="AO21" s="840" t="s">
        <v>138</v>
      </c>
      <c r="AP21" s="840"/>
      <c r="AQ21" s="840" t="s">
        <v>138</v>
      </c>
      <c r="AR21" s="840"/>
      <c r="AS21" s="1435" t="s">
        <v>138</v>
      </c>
      <c r="AT21" s="840"/>
      <c r="AU21" s="840" t="s">
        <v>138</v>
      </c>
    </row>
    <row r="22" spans="1:53" ht="6.75" customHeight="1">
      <c r="A22" s="859"/>
      <c r="C22" s="840"/>
      <c r="D22" s="840"/>
      <c r="E22" s="840"/>
      <c r="F22" s="840"/>
      <c r="G22" s="840"/>
      <c r="H22" s="840"/>
      <c r="I22" s="840"/>
      <c r="J22" s="840"/>
      <c r="K22" s="840"/>
      <c r="L22" s="840"/>
      <c r="M22" s="840"/>
      <c r="N22" s="840"/>
      <c r="O22" s="840"/>
      <c r="P22" s="840"/>
      <c r="Q22" s="840"/>
      <c r="R22" s="840"/>
      <c r="S22" s="840"/>
      <c r="T22" s="840"/>
      <c r="U22" s="840"/>
      <c r="V22" s="840"/>
      <c r="Y22" s="840"/>
      <c r="Z22" s="840"/>
      <c r="AA22" s="840"/>
      <c r="AB22" s="840"/>
      <c r="AC22" s="840"/>
      <c r="AD22" s="840"/>
      <c r="AE22" s="840"/>
      <c r="AF22" s="840"/>
      <c r="AI22" s="840"/>
      <c r="AJ22" s="840"/>
      <c r="AK22" s="840"/>
      <c r="AL22" s="840"/>
      <c r="AM22" s="840"/>
      <c r="AN22" s="840"/>
      <c r="AO22" s="840"/>
      <c r="AP22" s="840"/>
      <c r="AQ22" s="840"/>
      <c r="AR22" s="840"/>
      <c r="AS22" s="858"/>
      <c r="AT22" s="840"/>
      <c r="AU22" s="840"/>
    </row>
    <row r="23" spans="1:53">
      <c r="A23" s="859"/>
      <c r="C23" s="840" t="str">
        <f>C5</f>
        <v>Expiring</v>
      </c>
      <c r="D23" s="860" t="str">
        <f>D5</f>
        <v>Proposed</v>
      </c>
      <c r="E23" s="1" t="str">
        <f>C23</f>
        <v>Expiring</v>
      </c>
      <c r="F23" s="861" t="str">
        <f>D23</f>
        <v>Proposed</v>
      </c>
      <c r="G23" s="1" t="str">
        <f>E23</f>
        <v>Expiring</v>
      </c>
      <c r="H23" s="861" t="str">
        <f>F23</f>
        <v>Proposed</v>
      </c>
      <c r="I23" s="1" t="str">
        <f t="shared" ref="I23" si="0">G23</f>
        <v>Expiring</v>
      </c>
      <c r="J23" s="861" t="s">
        <v>48</v>
      </c>
      <c r="K23" s="840" t="str">
        <f>Y23</f>
        <v>Expiring</v>
      </c>
      <c r="L23" s="860" t="str">
        <f>Z23</f>
        <v>Proposed</v>
      </c>
      <c r="M23" s="1" t="str">
        <f>I23</f>
        <v>Expiring</v>
      </c>
      <c r="N23" s="861" t="str">
        <f>J23</f>
        <v>Proposed</v>
      </c>
      <c r="O23" s="840" t="str">
        <f>K23</f>
        <v>Expiring</v>
      </c>
      <c r="P23" s="862" t="str">
        <f>L23</f>
        <v>Proposed</v>
      </c>
      <c r="Q23" s="1" t="str">
        <f>S23</f>
        <v>Expiring</v>
      </c>
      <c r="R23" s="861" t="str">
        <f>T23</f>
        <v>Proposed</v>
      </c>
      <c r="S23" s="1" t="str">
        <f>M23</f>
        <v>Expiring</v>
      </c>
      <c r="T23" s="861" t="str">
        <f>N23</f>
        <v>Proposed</v>
      </c>
      <c r="U23" s="1" t="str">
        <f>Q23</f>
        <v>Expiring</v>
      </c>
      <c r="V23" s="861" t="str">
        <f>R23</f>
        <v>Proposed</v>
      </c>
      <c r="W23" s="840" t="str">
        <f>U23</f>
        <v>Expiring</v>
      </c>
      <c r="X23" s="860" t="str">
        <f>V23</f>
        <v>Proposed</v>
      </c>
      <c r="Y23" s="840" t="str">
        <f>W23</f>
        <v>Expiring</v>
      </c>
      <c r="Z23" s="860" t="str">
        <f>X23</f>
        <v>Proposed</v>
      </c>
      <c r="AA23" s="840" t="str">
        <f>AQ23</f>
        <v>Expiring</v>
      </c>
      <c r="AB23" s="863" t="str">
        <f>AR23</f>
        <v>Proposed</v>
      </c>
      <c r="AC23" s="840" t="str">
        <f>AA23</f>
        <v>Expiring</v>
      </c>
      <c r="AD23" s="863" t="str">
        <f>AB23</f>
        <v>Proposed</v>
      </c>
      <c r="AE23" s="840" t="str">
        <f>AK23</f>
        <v>Expiring</v>
      </c>
      <c r="AF23" s="863" t="str">
        <f>AL23</f>
        <v>Proposed</v>
      </c>
      <c r="AG23" s="840" t="str">
        <f>AO23</f>
        <v>Expiring</v>
      </c>
      <c r="AH23" s="863" t="str">
        <f>AP23</f>
        <v>Proposed</v>
      </c>
      <c r="AI23" s="840" t="str">
        <f>AE23</f>
        <v>Expiring</v>
      </c>
      <c r="AJ23" s="863" t="str">
        <f>AF23</f>
        <v>Proposed</v>
      </c>
      <c r="AK23" s="840" t="str">
        <f>AC23</f>
        <v>Expiring</v>
      </c>
      <c r="AL23" s="863" t="str">
        <f>AD23</f>
        <v>Proposed</v>
      </c>
      <c r="AM23" s="1" t="str">
        <f>O23</f>
        <v>Expiring</v>
      </c>
      <c r="AN23" s="864" t="str">
        <f>P23</f>
        <v>Proposed</v>
      </c>
      <c r="AO23" s="1" t="str">
        <f>AM23</f>
        <v>Expiring</v>
      </c>
      <c r="AP23" s="864" t="str">
        <f>AN23</f>
        <v>Proposed</v>
      </c>
      <c r="AQ23" s="840" t="str">
        <f t="shared" ref="AQ23:AR23" si="1">AG23</f>
        <v>Expiring</v>
      </c>
      <c r="AR23" s="863" t="str">
        <f t="shared" si="1"/>
        <v>Proposed</v>
      </c>
      <c r="AS23" s="858" t="str">
        <f>AQ23</f>
        <v>Expiring</v>
      </c>
      <c r="AT23" s="864" t="str">
        <f>AR23</f>
        <v>Proposed</v>
      </c>
      <c r="AU23" s="840"/>
    </row>
    <row r="24" spans="1:53" s="1" customFormat="1">
      <c r="A24" s="865" t="s">
        <v>109</v>
      </c>
      <c r="B24" s="866" t="s">
        <v>207</v>
      </c>
      <c r="C24" s="867"/>
      <c r="D24" s="868"/>
      <c r="E24" s="867"/>
      <c r="F24" s="868"/>
      <c r="G24" s="867"/>
      <c r="H24" s="868"/>
      <c r="I24" s="867"/>
      <c r="J24" s="868"/>
      <c r="K24" s="867"/>
      <c r="L24" s="869"/>
      <c r="M24" s="867"/>
      <c r="N24" s="868"/>
      <c r="O24" s="870"/>
      <c r="P24" s="871"/>
      <c r="Q24" s="867"/>
      <c r="R24" s="868"/>
      <c r="S24" s="867"/>
      <c r="T24" s="868"/>
      <c r="U24" s="867"/>
      <c r="V24" s="868"/>
      <c r="W24" s="870"/>
      <c r="X24" s="869"/>
      <c r="Y24" s="870"/>
      <c r="Z24" s="869"/>
      <c r="AA24" s="867"/>
      <c r="AB24" s="872"/>
      <c r="AC24" s="867"/>
      <c r="AD24" s="872"/>
      <c r="AE24" s="867"/>
      <c r="AF24" s="872"/>
      <c r="AG24" s="867"/>
      <c r="AH24" s="872"/>
      <c r="AI24" s="867"/>
      <c r="AJ24" s="872"/>
      <c r="AK24" s="867"/>
      <c r="AL24" s="872"/>
      <c r="AM24" s="873"/>
      <c r="AN24" s="872"/>
      <c r="AO24" s="867"/>
      <c r="AP24" s="872"/>
      <c r="AQ24" s="867"/>
      <c r="AR24" s="872"/>
      <c r="AS24" s="874"/>
      <c r="AT24" s="867"/>
      <c r="AU24" s="875"/>
    </row>
    <row r="25" spans="1:53" s="1" customFormat="1" ht="15" customHeight="1">
      <c r="A25" s="865"/>
      <c r="B25" s="876" t="s">
        <v>204</v>
      </c>
      <c r="C25" s="877">
        <v>2.5000000000000001E-2</v>
      </c>
      <c r="D25" s="878">
        <v>1.4999999999999999E-2</v>
      </c>
      <c r="E25" s="877">
        <v>0.03</v>
      </c>
      <c r="F25" s="878">
        <v>2.5000000000000001E-2</v>
      </c>
      <c r="G25" s="877">
        <v>0.03</v>
      </c>
      <c r="H25" s="878">
        <v>0.03</v>
      </c>
      <c r="I25" s="877">
        <v>0.04</v>
      </c>
      <c r="J25" s="878">
        <v>0.04</v>
      </c>
      <c r="K25" s="877">
        <v>3.5000000000000003E-2</v>
      </c>
      <c r="L25" s="878">
        <v>3.5000000000000003E-2</v>
      </c>
      <c r="M25" s="877">
        <v>1.4999999999999999E-2</v>
      </c>
      <c r="N25" s="878">
        <v>1.4999999999999999E-2</v>
      </c>
      <c r="O25" s="877">
        <v>1.4999999999999999E-2</v>
      </c>
      <c r="P25" s="879">
        <v>1.4999999999999999E-2</v>
      </c>
      <c r="Q25" s="877">
        <v>0.03</v>
      </c>
      <c r="R25" s="878">
        <v>0.03</v>
      </c>
      <c r="S25" s="877">
        <v>2.5000000000000001E-2</v>
      </c>
      <c r="T25" s="878">
        <v>2.5000000000000001E-2</v>
      </c>
      <c r="U25" s="877">
        <v>2.5000000000000001E-2</v>
      </c>
      <c r="V25" s="878">
        <v>2.5000000000000001E-2</v>
      </c>
      <c r="W25" s="877">
        <v>4.4999999999999998E-2</v>
      </c>
      <c r="X25" s="878">
        <v>4.4999999999999998E-2</v>
      </c>
      <c r="Y25" s="877">
        <v>2.5000000000000001E-2</v>
      </c>
      <c r="Z25" s="878">
        <v>2.5000000000000001E-2</v>
      </c>
      <c r="AA25" s="877">
        <v>5.5E-2</v>
      </c>
      <c r="AB25" s="880">
        <v>5.5E-2</v>
      </c>
      <c r="AC25" s="877">
        <v>0.03</v>
      </c>
      <c r="AD25" s="880">
        <v>0.03</v>
      </c>
      <c r="AE25" s="877">
        <v>2.5000000000000001E-2</v>
      </c>
      <c r="AF25" s="880">
        <v>2.5000000000000001E-2</v>
      </c>
      <c r="AG25" s="881">
        <v>0.01</v>
      </c>
      <c r="AH25" s="882">
        <v>0.01</v>
      </c>
      <c r="AI25" s="877">
        <v>0.02</v>
      </c>
      <c r="AJ25" s="880">
        <v>0.02</v>
      </c>
      <c r="AK25" s="877">
        <v>0.04</v>
      </c>
      <c r="AL25" s="880">
        <v>0.04</v>
      </c>
      <c r="AM25" s="877">
        <v>0.02</v>
      </c>
      <c r="AN25" s="880">
        <v>0.02</v>
      </c>
      <c r="AO25" s="877">
        <v>0.05</v>
      </c>
      <c r="AP25" s="880">
        <v>0.05</v>
      </c>
      <c r="AQ25" s="877">
        <v>2.5000000000000001E-2</v>
      </c>
      <c r="AR25" s="880">
        <v>2.5000000000000001E-2</v>
      </c>
      <c r="AS25" s="883">
        <v>0.06</v>
      </c>
      <c r="AT25" s="877">
        <v>0.05</v>
      </c>
      <c r="AU25" s="877">
        <v>0.04</v>
      </c>
    </row>
    <row r="26" spans="1:53" s="1" customFormat="1">
      <c r="A26" s="865"/>
      <c r="B26" s="876" t="s">
        <v>205</v>
      </c>
      <c r="C26" s="877">
        <v>5.0000000000000001E-3</v>
      </c>
      <c r="D26" s="878">
        <v>5.0000000000000001E-3</v>
      </c>
      <c r="E26" s="877">
        <v>0.01</v>
      </c>
      <c r="F26" s="878">
        <v>5.0000000000000001E-3</v>
      </c>
      <c r="G26" s="877">
        <v>1.4999999999999999E-2</v>
      </c>
      <c r="H26" s="878">
        <v>0.01</v>
      </c>
      <c r="I26" s="877">
        <v>0</v>
      </c>
      <c r="J26" s="878">
        <v>0</v>
      </c>
      <c r="K26" s="877">
        <v>0</v>
      </c>
      <c r="L26" s="878">
        <v>0</v>
      </c>
      <c r="M26" s="877">
        <v>0</v>
      </c>
      <c r="N26" s="878">
        <v>0.01</v>
      </c>
      <c r="O26" s="877">
        <v>5.0000000000000001E-3</v>
      </c>
      <c r="P26" s="879">
        <v>5.0000000000000001E-3</v>
      </c>
      <c r="Q26" s="877">
        <v>0</v>
      </c>
      <c r="R26" s="878">
        <v>-5.0000000000000001E-3</v>
      </c>
      <c r="S26" s="877">
        <v>0.01</v>
      </c>
      <c r="T26" s="878">
        <v>0.01</v>
      </c>
      <c r="U26" s="877">
        <v>0.01</v>
      </c>
      <c r="V26" s="878">
        <v>0.01</v>
      </c>
      <c r="W26" s="877">
        <v>5.0000000000000001E-3</v>
      </c>
      <c r="X26" s="878">
        <v>5.0000000000000001E-3</v>
      </c>
      <c r="Y26" s="877">
        <v>1.4999999999999999E-2</v>
      </c>
      <c r="Z26" s="878">
        <v>1.4999999999999999E-2</v>
      </c>
      <c r="AA26" s="877">
        <v>0.01</v>
      </c>
      <c r="AB26" s="880">
        <v>0.01</v>
      </c>
      <c r="AC26" s="877">
        <v>0.01</v>
      </c>
      <c r="AD26" s="880">
        <v>0.01</v>
      </c>
      <c r="AE26" s="877">
        <v>0</v>
      </c>
      <c r="AF26" s="880">
        <v>0.01</v>
      </c>
      <c r="AG26" s="881">
        <v>-0.02</v>
      </c>
      <c r="AH26" s="882">
        <v>-0.02</v>
      </c>
      <c r="AI26" s="877">
        <v>-1.4999999999999999E-2</v>
      </c>
      <c r="AJ26" s="880">
        <v>0</v>
      </c>
      <c r="AK26" s="877">
        <v>5.0000000000000001E-3</v>
      </c>
      <c r="AL26" s="880">
        <v>5.0000000000000001E-3</v>
      </c>
      <c r="AM26" s="877">
        <v>0.01</v>
      </c>
      <c r="AN26" s="880">
        <v>0.01</v>
      </c>
      <c r="AO26" s="877">
        <v>0.01</v>
      </c>
      <c r="AP26" s="880">
        <v>0.01</v>
      </c>
      <c r="AQ26" s="877">
        <v>0.01</v>
      </c>
      <c r="AR26" s="880">
        <v>0.01</v>
      </c>
      <c r="AS26" s="883">
        <v>0.01</v>
      </c>
      <c r="AT26" s="877">
        <v>0.01</v>
      </c>
      <c r="AU26" s="877">
        <v>0.02</v>
      </c>
    </row>
    <row r="27" spans="1:53" s="1" customFormat="1">
      <c r="A27" s="865"/>
      <c r="B27" s="884" t="s">
        <v>206</v>
      </c>
      <c r="C27" s="885">
        <v>0</v>
      </c>
      <c r="D27" s="886">
        <v>0</v>
      </c>
      <c r="E27" s="885">
        <v>-0.01</v>
      </c>
      <c r="F27" s="886">
        <v>-0.01</v>
      </c>
      <c r="G27" s="885">
        <v>-0.01</v>
      </c>
      <c r="H27" s="886">
        <v>-0.01</v>
      </c>
      <c r="I27" s="885">
        <v>-0.01</v>
      </c>
      <c r="J27" s="886">
        <v>-0.01</v>
      </c>
      <c r="K27" s="885">
        <v>0</v>
      </c>
      <c r="L27" s="886">
        <v>0</v>
      </c>
      <c r="M27" s="885">
        <v>-0.01</v>
      </c>
      <c r="N27" s="886">
        <v>-0.01</v>
      </c>
      <c r="O27" s="885">
        <v>5.0000000000000001E-3</v>
      </c>
      <c r="P27" s="887">
        <v>5.0000000000000001E-3</v>
      </c>
      <c r="Q27" s="885">
        <v>0</v>
      </c>
      <c r="R27" s="886">
        <v>0</v>
      </c>
      <c r="S27" s="885">
        <v>-0.01</v>
      </c>
      <c r="T27" s="886">
        <v>-0.01</v>
      </c>
      <c r="U27" s="885">
        <v>-0.01</v>
      </c>
      <c r="V27" s="886">
        <v>-0.01</v>
      </c>
      <c r="W27" s="885">
        <v>-0.01</v>
      </c>
      <c r="X27" s="886">
        <v>-0.01</v>
      </c>
      <c r="Y27" s="885">
        <v>-5.0000000000000001E-3</v>
      </c>
      <c r="Z27" s="886">
        <v>-5.0000000000000001E-3</v>
      </c>
      <c r="AA27" s="885">
        <v>0</v>
      </c>
      <c r="AB27" s="887">
        <v>0</v>
      </c>
      <c r="AC27" s="885">
        <v>-0.01</v>
      </c>
      <c r="AD27" s="887">
        <v>-0.01</v>
      </c>
      <c r="AE27" s="885">
        <v>-0.01</v>
      </c>
      <c r="AF27" s="887">
        <v>-0.01</v>
      </c>
      <c r="AG27" s="889">
        <v>-0.01</v>
      </c>
      <c r="AH27" s="890">
        <v>-0.01</v>
      </c>
      <c r="AI27" s="885">
        <v>-5.0000000000000001E-3</v>
      </c>
      <c r="AJ27" s="887">
        <v>-5.0000000000000001E-3</v>
      </c>
      <c r="AK27" s="885">
        <v>-0.01</v>
      </c>
      <c r="AL27" s="887">
        <v>-0.01</v>
      </c>
      <c r="AM27" s="888">
        <v>-0.01</v>
      </c>
      <c r="AN27" s="887">
        <v>-0.01</v>
      </c>
      <c r="AO27" s="885">
        <v>-0.02</v>
      </c>
      <c r="AP27" s="887">
        <v>-0.02</v>
      </c>
      <c r="AQ27" s="885">
        <v>-0.01</v>
      </c>
      <c r="AR27" s="887">
        <v>-0.01</v>
      </c>
      <c r="AS27" s="891">
        <v>-0.02</v>
      </c>
      <c r="AT27" s="885">
        <v>-0.02</v>
      </c>
      <c r="AU27" s="877">
        <v>0</v>
      </c>
    </row>
    <row r="28" spans="1:53">
      <c r="A28" s="859" t="s">
        <v>507</v>
      </c>
      <c r="B28" t="s">
        <v>154</v>
      </c>
      <c r="C28" s="892">
        <v>57617</v>
      </c>
      <c r="D28" s="893">
        <v>56486</v>
      </c>
      <c r="E28" s="892">
        <v>62400</v>
      </c>
      <c r="F28" s="893">
        <v>61400</v>
      </c>
      <c r="G28" s="892">
        <v>75400</v>
      </c>
      <c r="H28" s="893">
        <v>70000</v>
      </c>
      <c r="I28" s="893">
        <v>63500</v>
      </c>
      <c r="J28" s="893">
        <v>63800</v>
      </c>
      <c r="K28" s="892">
        <v>50200</v>
      </c>
      <c r="L28" s="893">
        <v>50400</v>
      </c>
      <c r="M28" s="892">
        <v>59000</v>
      </c>
      <c r="N28" s="893">
        <v>61200</v>
      </c>
      <c r="O28" s="892">
        <v>74400</v>
      </c>
      <c r="P28" s="894">
        <v>74900</v>
      </c>
      <c r="Q28" s="892">
        <v>74800</v>
      </c>
      <c r="R28" s="893">
        <v>72700</v>
      </c>
      <c r="S28" s="892">
        <v>67600</v>
      </c>
      <c r="T28" s="893">
        <v>68200</v>
      </c>
      <c r="U28" s="892">
        <v>48800</v>
      </c>
      <c r="V28" s="893">
        <v>49900</v>
      </c>
      <c r="W28" s="892">
        <v>60700</v>
      </c>
      <c r="X28" s="893">
        <v>61400</v>
      </c>
      <c r="Y28" s="892">
        <v>77700</v>
      </c>
      <c r="Z28" s="893">
        <v>78100</v>
      </c>
      <c r="AA28" s="892">
        <v>69800</v>
      </c>
      <c r="AB28" s="895">
        <v>70400</v>
      </c>
      <c r="AC28" s="892">
        <v>56500</v>
      </c>
      <c r="AD28" s="895">
        <v>55900</v>
      </c>
      <c r="AE28" s="892">
        <v>61600</v>
      </c>
      <c r="AF28" s="895">
        <v>60100</v>
      </c>
      <c r="AG28" s="892">
        <v>45300</v>
      </c>
      <c r="AH28" s="895">
        <v>45400</v>
      </c>
      <c r="AI28" s="892">
        <v>51500</v>
      </c>
      <c r="AJ28" s="895">
        <v>53400</v>
      </c>
      <c r="AK28" s="892">
        <v>61400</v>
      </c>
      <c r="AL28" s="895">
        <v>57600</v>
      </c>
      <c r="AM28" s="892">
        <v>62600</v>
      </c>
      <c r="AN28" s="895">
        <v>51300</v>
      </c>
      <c r="AO28" s="892">
        <v>57300</v>
      </c>
      <c r="AP28" s="895">
        <v>50400</v>
      </c>
      <c r="AQ28" s="892">
        <v>80900</v>
      </c>
      <c r="AR28" s="895">
        <v>72800</v>
      </c>
      <c r="AS28" s="896">
        <v>72700</v>
      </c>
      <c r="AT28" s="892">
        <v>66900</v>
      </c>
      <c r="AU28" s="892">
        <v>119500</v>
      </c>
    </row>
    <row r="29" spans="1:53">
      <c r="A29" s="859" t="s">
        <v>507</v>
      </c>
      <c r="B29" s="866" t="s">
        <v>208</v>
      </c>
      <c r="C29" s="897"/>
      <c r="D29" s="898"/>
      <c r="E29" s="899"/>
      <c r="F29" s="898"/>
      <c r="G29" s="899"/>
      <c r="H29" s="898"/>
      <c r="I29" s="899"/>
      <c r="J29" s="901"/>
      <c r="K29" s="899"/>
      <c r="L29" s="898"/>
      <c r="M29" s="899"/>
      <c r="N29" s="898"/>
      <c r="O29" s="899"/>
      <c r="P29" s="900"/>
      <c r="Q29" s="899"/>
      <c r="R29" s="898"/>
      <c r="S29" s="899"/>
      <c r="T29" s="898"/>
      <c r="U29" s="899"/>
      <c r="V29" s="898"/>
      <c r="W29" s="899"/>
      <c r="X29" s="898"/>
      <c r="Y29" s="899"/>
      <c r="Z29" s="898"/>
      <c r="AA29" s="899"/>
      <c r="AB29" s="902"/>
      <c r="AC29" s="899"/>
      <c r="AD29" s="902"/>
      <c r="AE29" s="899"/>
      <c r="AF29" s="902"/>
      <c r="AG29" s="899"/>
      <c r="AH29" s="902"/>
      <c r="AI29" s="899"/>
      <c r="AJ29" s="902"/>
      <c r="AK29" s="899"/>
      <c r="AL29" s="902"/>
      <c r="AM29" s="903"/>
      <c r="AN29" s="902"/>
      <c r="AO29" s="899"/>
      <c r="AP29" s="902"/>
      <c r="AQ29" s="899"/>
      <c r="AR29" s="902"/>
      <c r="AS29" s="904"/>
      <c r="AT29" s="899"/>
      <c r="AU29" s="892"/>
    </row>
    <row r="30" spans="1:53">
      <c r="A30" s="859"/>
      <c r="B30" s="876" t="s">
        <v>209</v>
      </c>
      <c r="C30" s="905">
        <v>0.81</v>
      </c>
      <c r="D30" s="906">
        <f ca="1">INDIRECT("'"&amp;C15&amp;" Sev'!G32")</f>
        <v>0.83</v>
      </c>
      <c r="E30" s="907">
        <v>1.24</v>
      </c>
      <c r="F30" s="908">
        <f ca="1">INDIRECT("'"&amp;E15&amp;" Sev'!G32")</f>
        <v>1.27</v>
      </c>
      <c r="G30" s="911">
        <v>1.57</v>
      </c>
      <c r="H30" s="908">
        <f ca="1">INDIRECT("'"&amp;G15&amp;" Sev'!G32")</f>
        <v>1.69</v>
      </c>
      <c r="I30" s="912">
        <v>0.86</v>
      </c>
      <c r="J30" s="908">
        <f ca="1">INDIRECT("'"&amp;I15&amp;" Sev'!G32")</f>
        <v>0.86</v>
      </c>
      <c r="K30" s="909">
        <v>1.1499999999999999</v>
      </c>
      <c r="L30" s="910">
        <f ca="1">INDIRECT("'"&amp;K15&amp;" Sev'!G32")</f>
        <v>1.1499999999999999</v>
      </c>
      <c r="M30" s="909">
        <v>1.26</v>
      </c>
      <c r="N30" s="910">
        <f ca="1">INDIRECT("'"&amp;M15&amp;" Sev'!G32")</f>
        <v>1.25</v>
      </c>
      <c r="O30" s="909">
        <v>1.07</v>
      </c>
      <c r="P30" s="910">
        <f ca="1">INDIRECT("'"&amp;O15&amp;" Sev'!G32")</f>
        <v>1.07</v>
      </c>
      <c r="Q30" s="909">
        <v>0.86</v>
      </c>
      <c r="R30" s="910">
        <f ca="1">INDIRECT("'"&amp;Q15&amp;" Sev'!G32")</f>
        <v>0.89</v>
      </c>
      <c r="S30" s="909">
        <v>1.38</v>
      </c>
      <c r="T30" s="910">
        <f ca="1">INDIRECT("'"&amp;S15&amp;" Sev'!G32")</f>
        <v>1.37</v>
      </c>
      <c r="U30" s="909">
        <v>1.51</v>
      </c>
      <c r="V30" s="910">
        <f ca="1">INDIRECT("'"&amp;U15&amp;" Sev'!G32")</f>
        <v>1.49</v>
      </c>
      <c r="W30" s="909">
        <v>1.67</v>
      </c>
      <c r="X30" s="910">
        <f ca="1">INDIRECT("'"&amp;W15&amp;" Sev'!G32")</f>
        <v>1.67</v>
      </c>
      <c r="Y30" s="909">
        <v>0.8</v>
      </c>
      <c r="Z30" s="910">
        <f ca="1">INDIRECT("'"&amp;Y15&amp;" Sev'!G32")</f>
        <v>0.8</v>
      </c>
      <c r="AA30" s="909" t="s">
        <v>133</v>
      </c>
      <c r="AB30" s="913" t="s">
        <v>133</v>
      </c>
      <c r="AC30" s="909" t="s">
        <v>133</v>
      </c>
      <c r="AD30" s="913" t="s">
        <v>133</v>
      </c>
      <c r="AE30" s="909">
        <v>1.21</v>
      </c>
      <c r="AF30" s="910">
        <f ca="1">INDIRECT("'"&amp;AE15&amp;" Sev'!G32")</f>
        <v>1.27</v>
      </c>
      <c r="AG30" s="909" t="s">
        <v>133</v>
      </c>
      <c r="AH30" s="914" t="s">
        <v>133</v>
      </c>
      <c r="AI30" s="909" t="s">
        <v>133</v>
      </c>
      <c r="AJ30" s="913" t="s">
        <v>133</v>
      </c>
      <c r="AK30" s="909" t="s">
        <v>133</v>
      </c>
      <c r="AL30" s="913" t="s">
        <v>133</v>
      </c>
      <c r="AM30" s="909">
        <v>0.76</v>
      </c>
      <c r="AN30" s="910">
        <f ca="1">INDIRECT("'"&amp;AM15&amp;" Sev'!G32")</f>
        <v>0.87</v>
      </c>
      <c r="AO30" s="909">
        <v>1.04</v>
      </c>
      <c r="AP30" s="910">
        <f ca="1">INDIRECT("'"&amp;AO15&amp;" Sev'!G32")</f>
        <v>1.19</v>
      </c>
      <c r="AQ30" s="909">
        <v>0.84</v>
      </c>
      <c r="AR30" s="910">
        <f ca="1">INDIRECT("'"&amp;AQ15&amp;" Sev'!G32")</f>
        <v>0.94</v>
      </c>
      <c r="AS30" s="915" t="s">
        <v>133</v>
      </c>
      <c r="AT30" s="905" t="s">
        <v>133</v>
      </c>
      <c r="AU30" s="909" t="s">
        <v>133</v>
      </c>
    </row>
    <row r="31" spans="1:53">
      <c r="A31" s="859"/>
      <c r="B31" s="876" t="s">
        <v>230</v>
      </c>
      <c r="C31" s="905">
        <v>0.93</v>
      </c>
      <c r="D31" s="906">
        <f>'CA Sev'!G33</f>
        <v>0.84</v>
      </c>
      <c r="E31" s="907">
        <v>1.01</v>
      </c>
      <c r="F31" s="908">
        <f>'FL Sev'!G33</f>
        <v>0.98</v>
      </c>
      <c r="G31" s="911">
        <v>0.89</v>
      </c>
      <c r="H31" s="908">
        <f>'IL Sev'!G33</f>
        <v>0.89</v>
      </c>
      <c r="I31" s="912">
        <v>0.99</v>
      </c>
      <c r="J31" s="908">
        <f>'NV Sev'!G33</f>
        <v>0.99</v>
      </c>
      <c r="K31" s="911">
        <v>0.74</v>
      </c>
      <c r="L31" s="916">
        <f ca="1">ROUND(L32/L30,2)</f>
        <v>0.74</v>
      </c>
      <c r="M31" s="917">
        <v>0.87</v>
      </c>
      <c r="N31" s="916">
        <f ca="1">ROUND(N32/N30,2)</f>
        <v>0.88</v>
      </c>
      <c r="O31" s="911">
        <v>0.79</v>
      </c>
      <c r="P31" s="918">
        <f ca="1">ROUND(P32/P30,2)</f>
        <v>0.79</v>
      </c>
      <c r="Q31" s="911">
        <v>0.93</v>
      </c>
      <c r="R31" s="916">
        <f ca="1">ROUND(R32/R30,2)</f>
        <v>0.9</v>
      </c>
      <c r="S31" s="911">
        <v>0.69</v>
      </c>
      <c r="T31" s="916">
        <f ca="1">ROUND(T32/T30,2)</f>
        <v>0.69</v>
      </c>
      <c r="U31" s="911">
        <v>0.5</v>
      </c>
      <c r="V31" s="916">
        <f ca="1">ROUND(V32/V30,2)</f>
        <v>0.47</v>
      </c>
      <c r="W31" s="911">
        <v>0.66</v>
      </c>
      <c r="X31" s="916">
        <f ca="1">ROUND(X32/X30,2)</f>
        <v>0.66</v>
      </c>
      <c r="Y31" s="911">
        <v>0.88</v>
      </c>
      <c r="Z31" s="916">
        <f ca="1">ROUND(Z32/Z30,2)</f>
        <v>0.88</v>
      </c>
      <c r="AA31" s="911" t="s">
        <v>133</v>
      </c>
      <c r="AB31" s="919" t="s">
        <v>133</v>
      </c>
      <c r="AC31" s="911" t="s">
        <v>133</v>
      </c>
      <c r="AD31" s="919" t="s">
        <v>133</v>
      </c>
      <c r="AE31" s="911">
        <v>0.7</v>
      </c>
      <c r="AF31" s="916">
        <f ca="1">ROUND(AF32/AF30,2)</f>
        <v>0.63</v>
      </c>
      <c r="AG31" s="911" t="s">
        <v>133</v>
      </c>
      <c r="AH31" s="919" t="s">
        <v>133</v>
      </c>
      <c r="AI31" s="911" t="s">
        <v>133</v>
      </c>
      <c r="AJ31" s="919" t="s">
        <v>133</v>
      </c>
      <c r="AK31" s="911" t="s">
        <v>133</v>
      </c>
      <c r="AL31" s="919" t="s">
        <v>133</v>
      </c>
      <c r="AM31" s="917">
        <v>1.18</v>
      </c>
      <c r="AN31" s="916">
        <f ca="1">ROUND(AN32/AN30,2)</f>
        <v>1.03</v>
      </c>
      <c r="AO31" s="917">
        <v>0.82</v>
      </c>
      <c r="AP31" s="916">
        <f ca="1">ROUND(AP32/AP30,2)</f>
        <v>0.76</v>
      </c>
      <c r="AQ31" s="911">
        <v>0.95</v>
      </c>
      <c r="AR31" s="916">
        <f ca="1">ROUND(AR32/AR30,2)</f>
        <v>0.9</v>
      </c>
      <c r="AS31" s="920" t="s">
        <v>133</v>
      </c>
      <c r="AT31" s="911" t="s">
        <v>133</v>
      </c>
      <c r="AU31" s="911" t="s">
        <v>133</v>
      </c>
      <c r="BA31" s="487"/>
    </row>
    <row r="32" spans="1:53">
      <c r="A32" s="859"/>
      <c r="B32" s="884" t="s">
        <v>210</v>
      </c>
      <c r="C32" s="921">
        <v>0.75</v>
      </c>
      <c r="D32" s="922">
        <v>0.7</v>
      </c>
      <c r="E32" s="923">
        <v>1.25</v>
      </c>
      <c r="F32" s="924">
        <v>1.25</v>
      </c>
      <c r="G32" s="925">
        <v>1.4</v>
      </c>
      <c r="H32" s="924">
        <v>1.5</v>
      </c>
      <c r="I32" s="929">
        <v>0.85</v>
      </c>
      <c r="J32" s="924">
        <v>0.85</v>
      </c>
      <c r="K32" s="925">
        <v>0.85</v>
      </c>
      <c r="L32" s="926">
        <v>0.85</v>
      </c>
      <c r="M32" s="927">
        <v>1.1000000000000001</v>
      </c>
      <c r="N32" s="926">
        <v>1.1000000000000001</v>
      </c>
      <c r="O32" s="925">
        <v>0.85</v>
      </c>
      <c r="P32" s="928">
        <v>0.85</v>
      </c>
      <c r="Q32" s="925">
        <v>0.8</v>
      </c>
      <c r="R32" s="926">
        <v>0.8</v>
      </c>
      <c r="S32" s="926">
        <v>0.95</v>
      </c>
      <c r="T32" s="926">
        <v>0.95</v>
      </c>
      <c r="U32" s="927">
        <v>0.75</v>
      </c>
      <c r="V32" s="926">
        <v>0.7</v>
      </c>
      <c r="W32" s="925">
        <v>1.1000000000000001</v>
      </c>
      <c r="X32" s="926">
        <v>1.1000000000000001</v>
      </c>
      <c r="Y32" s="925">
        <v>0.7</v>
      </c>
      <c r="Z32" s="926">
        <v>0.7</v>
      </c>
      <c r="AA32" s="925">
        <v>0.95</v>
      </c>
      <c r="AB32" s="928">
        <v>0.95</v>
      </c>
      <c r="AC32" s="925">
        <v>1</v>
      </c>
      <c r="AD32" s="928">
        <v>1</v>
      </c>
      <c r="AE32" s="925">
        <v>0.85</v>
      </c>
      <c r="AF32" s="928">
        <v>0.8</v>
      </c>
      <c r="AG32" s="925">
        <v>0.8</v>
      </c>
      <c r="AH32" s="928">
        <v>0.8</v>
      </c>
      <c r="AI32" s="925">
        <v>1</v>
      </c>
      <c r="AJ32" s="928">
        <v>1</v>
      </c>
      <c r="AK32" s="925">
        <v>1</v>
      </c>
      <c r="AL32" s="928">
        <v>1</v>
      </c>
      <c r="AM32" s="930">
        <v>0.9</v>
      </c>
      <c r="AN32" s="928">
        <v>0.9</v>
      </c>
      <c r="AO32" s="927">
        <v>0.85</v>
      </c>
      <c r="AP32" s="928">
        <v>0.9</v>
      </c>
      <c r="AQ32" s="925">
        <v>0.8</v>
      </c>
      <c r="AR32" s="928">
        <v>0.85</v>
      </c>
      <c r="AS32" s="931">
        <v>1</v>
      </c>
      <c r="AT32" s="925">
        <v>1</v>
      </c>
      <c r="AU32" s="911">
        <v>1</v>
      </c>
    </row>
    <row r="33" spans="1:49">
      <c r="A33" s="859" t="s">
        <v>110</v>
      </c>
      <c r="B33" s="932" t="s">
        <v>314</v>
      </c>
      <c r="C33" s="933"/>
      <c r="D33" s="934"/>
      <c r="E33" s="933"/>
      <c r="F33" s="934"/>
      <c r="G33" s="933"/>
      <c r="H33" s="934"/>
      <c r="I33" s="933"/>
      <c r="J33" s="934"/>
      <c r="K33" s="933"/>
      <c r="L33" s="934"/>
      <c r="M33" s="933"/>
      <c r="N33" s="934"/>
      <c r="O33" s="933"/>
      <c r="P33" s="935"/>
      <c r="Q33" s="933"/>
      <c r="R33" s="934"/>
      <c r="S33" s="933"/>
      <c r="T33" s="934"/>
      <c r="U33" s="933"/>
      <c r="V33" s="934"/>
      <c r="W33" s="933"/>
      <c r="X33" s="934"/>
      <c r="Y33" s="933"/>
      <c r="Z33" s="934"/>
      <c r="AA33" s="933"/>
      <c r="AB33" s="934"/>
      <c r="AC33" s="933"/>
      <c r="AD33" s="934"/>
      <c r="AE33" s="933"/>
      <c r="AF33" s="934"/>
      <c r="AG33" s="933"/>
      <c r="AH33" s="934"/>
      <c r="AI33" s="933"/>
      <c r="AJ33" s="934"/>
      <c r="AK33" s="933"/>
      <c r="AL33" s="934"/>
      <c r="AM33" s="933"/>
      <c r="AN33" s="934"/>
      <c r="AO33" s="933"/>
      <c r="AP33" s="934"/>
      <c r="AQ33" s="933"/>
      <c r="AR33" s="934"/>
      <c r="AS33" s="936"/>
      <c r="AT33" s="937"/>
      <c r="AU33" s="487"/>
    </row>
    <row r="34" spans="1:49">
      <c r="A34" s="859"/>
      <c r="B34" s="938" t="s">
        <v>209</v>
      </c>
      <c r="C34" s="911">
        <v>1.25</v>
      </c>
      <c r="D34" s="919">
        <v>1.25</v>
      </c>
      <c r="E34" s="911">
        <v>1.2</v>
      </c>
      <c r="F34" s="919">
        <v>1.2</v>
      </c>
      <c r="G34" s="911">
        <v>1</v>
      </c>
      <c r="H34" s="919">
        <v>1</v>
      </c>
      <c r="I34" s="911">
        <v>1.175</v>
      </c>
      <c r="J34" s="919">
        <v>1.175</v>
      </c>
      <c r="K34" s="911">
        <v>1.4</v>
      </c>
      <c r="L34" s="919">
        <v>1.4</v>
      </c>
      <c r="M34" s="911">
        <v>1.05</v>
      </c>
      <c r="N34" s="919">
        <v>1.05</v>
      </c>
      <c r="O34" s="911">
        <v>0.9</v>
      </c>
      <c r="P34" s="939">
        <v>0.9</v>
      </c>
      <c r="Q34" s="911">
        <v>1.5</v>
      </c>
      <c r="R34" s="919">
        <v>1.5</v>
      </c>
      <c r="S34" s="911">
        <v>1.25</v>
      </c>
      <c r="T34" s="919">
        <v>1.25</v>
      </c>
      <c r="U34" s="911">
        <v>1.3</v>
      </c>
      <c r="V34" s="919">
        <v>1.3</v>
      </c>
      <c r="W34" s="911">
        <v>1.5</v>
      </c>
      <c r="X34" s="919">
        <v>1.5</v>
      </c>
      <c r="Y34" s="911">
        <v>1.55</v>
      </c>
      <c r="Z34" s="919">
        <v>1.55</v>
      </c>
      <c r="AA34" s="909" t="s">
        <v>133</v>
      </c>
      <c r="AB34" s="913" t="s">
        <v>133</v>
      </c>
      <c r="AC34" s="909" t="s">
        <v>133</v>
      </c>
      <c r="AD34" s="913" t="s">
        <v>133</v>
      </c>
      <c r="AE34" s="909">
        <v>1.35</v>
      </c>
      <c r="AF34" s="913">
        <v>1.35</v>
      </c>
      <c r="AG34" s="909" t="s">
        <v>133</v>
      </c>
      <c r="AH34" s="914" t="s">
        <v>133</v>
      </c>
      <c r="AI34" s="909" t="s">
        <v>133</v>
      </c>
      <c r="AJ34" s="913" t="s">
        <v>133</v>
      </c>
      <c r="AK34" s="909" t="s">
        <v>133</v>
      </c>
      <c r="AL34" s="913" t="s">
        <v>133</v>
      </c>
      <c r="AM34" s="909">
        <v>1.35</v>
      </c>
      <c r="AN34" s="913">
        <v>1.35</v>
      </c>
      <c r="AO34" s="909">
        <v>1.5</v>
      </c>
      <c r="AP34" s="914">
        <v>1.5</v>
      </c>
      <c r="AQ34" s="909">
        <v>1</v>
      </c>
      <c r="AR34" s="913">
        <v>1</v>
      </c>
      <c r="AS34" s="940" t="s">
        <v>133</v>
      </c>
      <c r="AT34" s="941" t="s">
        <v>133</v>
      </c>
      <c r="AU34" s="911" t="s">
        <v>133</v>
      </c>
    </row>
    <row r="35" spans="1:49">
      <c r="A35" s="859"/>
      <c r="B35" s="938" t="s">
        <v>230</v>
      </c>
      <c r="C35" s="911">
        <v>0.8</v>
      </c>
      <c r="D35" s="919">
        <f>ROUND(D36/D34,2)</f>
        <v>0.8</v>
      </c>
      <c r="E35" s="919">
        <v>1</v>
      </c>
      <c r="F35" s="919">
        <f>ROUND(F36/F34,2)</f>
        <v>1</v>
      </c>
      <c r="G35" s="911">
        <v>1.1499999999999999</v>
      </c>
      <c r="H35" s="919">
        <f>ROUND(H36/H34,2)</f>
        <v>1.2</v>
      </c>
      <c r="I35" s="911">
        <v>1.02</v>
      </c>
      <c r="J35" s="919">
        <f>ROUND(J36/J34,2)</f>
        <v>1.02</v>
      </c>
      <c r="K35" s="911">
        <v>0.64</v>
      </c>
      <c r="L35" s="913">
        <f>ROUND(L36/L34,2)</f>
        <v>0.64</v>
      </c>
      <c r="M35" s="911">
        <v>0.95</v>
      </c>
      <c r="N35" s="913">
        <f>ROUND(N36/N34,2)</f>
        <v>0.95</v>
      </c>
      <c r="O35" s="911">
        <v>0.89</v>
      </c>
      <c r="P35" s="918">
        <f>ROUND(P36/P34,2)</f>
        <v>0.89</v>
      </c>
      <c r="Q35" s="911">
        <v>0.6</v>
      </c>
      <c r="R35" s="913">
        <f>ROUND(R36/R34,2)</f>
        <v>0.6</v>
      </c>
      <c r="S35" s="911">
        <v>0.8</v>
      </c>
      <c r="T35" s="913">
        <f>ROUND(T36/T34,2)</f>
        <v>0.8</v>
      </c>
      <c r="U35" s="911">
        <v>0.54</v>
      </c>
      <c r="V35" s="913">
        <f>ROUND(V36/V34,2)</f>
        <v>0.54</v>
      </c>
      <c r="W35" s="911">
        <v>0.73</v>
      </c>
      <c r="X35" s="913">
        <f>ROUND(X36/X34,2)</f>
        <v>0.73</v>
      </c>
      <c r="Y35" s="911">
        <v>0.71</v>
      </c>
      <c r="Z35" s="913">
        <f>ROUND(Z36/Z34,2)</f>
        <v>0.65</v>
      </c>
      <c r="AA35" s="911" t="s">
        <v>133</v>
      </c>
      <c r="AB35" s="919" t="s">
        <v>133</v>
      </c>
      <c r="AC35" s="911" t="s">
        <v>133</v>
      </c>
      <c r="AD35" s="919" t="s">
        <v>133</v>
      </c>
      <c r="AE35" s="911">
        <v>0.63</v>
      </c>
      <c r="AF35" s="913">
        <f>ROUND(AF36/AF34,2)</f>
        <v>0.63</v>
      </c>
      <c r="AG35" s="911" t="s">
        <v>133</v>
      </c>
      <c r="AH35" s="919" t="s">
        <v>133</v>
      </c>
      <c r="AI35" s="911" t="s">
        <v>133</v>
      </c>
      <c r="AJ35" s="919" t="s">
        <v>133</v>
      </c>
      <c r="AK35" s="911" t="s">
        <v>133</v>
      </c>
      <c r="AL35" s="919" t="s">
        <v>133</v>
      </c>
      <c r="AM35" s="911">
        <v>0.63</v>
      </c>
      <c r="AN35" s="913">
        <f>ROUND(AN36/AN34,2)</f>
        <v>0.7</v>
      </c>
      <c r="AO35" s="917">
        <v>0.67</v>
      </c>
      <c r="AP35" s="913">
        <f>ROUND(AP36/AP34,2)</f>
        <v>0.77</v>
      </c>
      <c r="AQ35" s="911">
        <v>0.85</v>
      </c>
      <c r="AR35" s="913">
        <f>ROUND(AR36/AR34,2)</f>
        <v>0.95</v>
      </c>
      <c r="AS35" s="942" t="s">
        <v>133</v>
      </c>
      <c r="AT35" s="943" t="s">
        <v>133</v>
      </c>
      <c r="AU35" s="911" t="s">
        <v>133</v>
      </c>
    </row>
    <row r="36" spans="1:49">
      <c r="A36" s="859"/>
      <c r="B36" s="944" t="s">
        <v>210</v>
      </c>
      <c r="C36" s="945">
        <v>1</v>
      </c>
      <c r="D36" s="928">
        <v>1</v>
      </c>
      <c r="E36" s="945">
        <v>1.2</v>
      </c>
      <c r="F36" s="928">
        <v>1.2</v>
      </c>
      <c r="G36" s="945">
        <v>1.1499999999999999</v>
      </c>
      <c r="H36" s="928">
        <v>1.2</v>
      </c>
      <c r="I36" s="945">
        <v>1.2</v>
      </c>
      <c r="J36" s="928">
        <v>1.2</v>
      </c>
      <c r="K36" s="945">
        <v>0.9</v>
      </c>
      <c r="L36" s="928">
        <v>0.9</v>
      </c>
      <c r="M36" s="945">
        <v>1</v>
      </c>
      <c r="N36" s="928">
        <v>1</v>
      </c>
      <c r="O36" s="945">
        <v>0.8</v>
      </c>
      <c r="P36" s="928">
        <v>0.8</v>
      </c>
      <c r="Q36" s="945">
        <v>0.9</v>
      </c>
      <c r="R36" s="928">
        <v>0.9</v>
      </c>
      <c r="S36" s="945">
        <v>1</v>
      </c>
      <c r="T36" s="928">
        <v>1</v>
      </c>
      <c r="U36" s="945">
        <v>0.7</v>
      </c>
      <c r="V36" s="928">
        <v>0.7</v>
      </c>
      <c r="W36" s="945">
        <v>1.1000000000000001</v>
      </c>
      <c r="X36" s="928">
        <v>1.1000000000000001</v>
      </c>
      <c r="Y36" s="945">
        <v>1.1000000000000001</v>
      </c>
      <c r="Z36" s="928">
        <v>1</v>
      </c>
      <c r="AA36" s="945">
        <v>0.9</v>
      </c>
      <c r="AB36" s="928">
        <v>0.9</v>
      </c>
      <c r="AC36" s="945">
        <v>1</v>
      </c>
      <c r="AD36" s="928">
        <v>1</v>
      </c>
      <c r="AE36" s="945">
        <v>0.85</v>
      </c>
      <c r="AF36" s="928">
        <v>0.85</v>
      </c>
      <c r="AG36" s="945">
        <v>0.8</v>
      </c>
      <c r="AH36" s="928">
        <v>0.8</v>
      </c>
      <c r="AI36" s="945">
        <v>0.9</v>
      </c>
      <c r="AJ36" s="928">
        <v>0.9</v>
      </c>
      <c r="AK36" s="945">
        <v>0.9</v>
      </c>
      <c r="AL36" s="928">
        <v>0.9</v>
      </c>
      <c r="AM36" s="930">
        <v>0.85</v>
      </c>
      <c r="AN36" s="928">
        <v>0.95</v>
      </c>
      <c r="AO36" s="945">
        <v>1</v>
      </c>
      <c r="AP36" s="928">
        <v>1.1499999999999999</v>
      </c>
      <c r="AQ36" s="945">
        <v>0.85</v>
      </c>
      <c r="AR36" s="928">
        <v>0.95</v>
      </c>
      <c r="AS36" s="946">
        <v>0.9</v>
      </c>
      <c r="AT36" s="947">
        <v>0.9</v>
      </c>
      <c r="AU36" s="911">
        <v>0.9</v>
      </c>
    </row>
    <row r="37" spans="1:49">
      <c r="A37" s="859" t="s">
        <v>506</v>
      </c>
      <c r="B37" s="932" t="s">
        <v>153</v>
      </c>
      <c r="C37" s="948"/>
      <c r="D37" s="949"/>
      <c r="E37" s="948"/>
      <c r="F37" s="949"/>
      <c r="G37" s="953"/>
      <c r="H37" s="954"/>
      <c r="I37" s="933"/>
      <c r="J37" s="934"/>
      <c r="K37" s="950"/>
      <c r="L37" s="951"/>
      <c r="M37" s="933"/>
      <c r="N37" s="934"/>
      <c r="O37" s="950"/>
      <c r="P37" s="952"/>
      <c r="Q37" s="933"/>
      <c r="R37" s="934"/>
      <c r="S37" s="933"/>
      <c r="T37" s="934"/>
      <c r="U37" s="933"/>
      <c r="V37" s="934"/>
      <c r="W37" s="948"/>
      <c r="X37" s="949"/>
      <c r="Y37" s="950"/>
      <c r="Z37" s="951"/>
      <c r="AA37" s="950"/>
      <c r="AB37" s="951"/>
      <c r="AC37" s="950"/>
      <c r="AD37" s="951"/>
      <c r="AE37" s="950"/>
      <c r="AF37" s="951"/>
      <c r="AG37" s="948"/>
      <c r="AH37" s="949"/>
      <c r="AI37" s="950"/>
      <c r="AJ37" s="951"/>
      <c r="AK37" s="950"/>
      <c r="AL37" s="951"/>
      <c r="AM37" s="933"/>
      <c r="AN37" s="934"/>
      <c r="AO37" s="933"/>
      <c r="AP37" s="934"/>
      <c r="AQ37" s="950"/>
      <c r="AR37" s="951"/>
      <c r="AS37" s="936"/>
      <c r="AT37" s="937"/>
      <c r="AU37" s="955"/>
    </row>
    <row r="38" spans="1:49" s="350" customFormat="1" ht="15" customHeight="1">
      <c r="A38" s="956"/>
      <c r="B38" s="957" t="s">
        <v>233</v>
      </c>
      <c r="C38" s="958">
        <v>0</v>
      </c>
      <c r="D38" s="959">
        <v>0</v>
      </c>
      <c r="E38" s="958">
        <v>-0.01</v>
      </c>
      <c r="F38" s="960">
        <v>-0.01</v>
      </c>
      <c r="G38" s="963">
        <v>1.5060240963855387E-2</v>
      </c>
      <c r="H38" s="960">
        <f>(1+1.1%)/(1-0.4%)-1</f>
        <v>1.5060240963855387E-2</v>
      </c>
      <c r="I38" s="963">
        <v>0</v>
      </c>
      <c r="J38" s="960">
        <v>0</v>
      </c>
      <c r="K38" s="961">
        <v>1.2000000000000011E-2</v>
      </c>
      <c r="L38" s="962">
        <v>1.2E-2</v>
      </c>
      <c r="M38" s="963">
        <v>0</v>
      </c>
      <c r="N38" s="960">
        <v>0</v>
      </c>
      <c r="O38" s="961">
        <v>2.1000000000000001E-2</v>
      </c>
      <c r="P38" s="964">
        <f>ROUND((1-3.8%)/(1-5.8%)-1,3)</f>
        <v>2.1000000000000001E-2</v>
      </c>
      <c r="Q38" s="961">
        <v>0</v>
      </c>
      <c r="R38" s="962">
        <v>0</v>
      </c>
      <c r="S38" s="963">
        <v>0</v>
      </c>
      <c r="T38" s="960">
        <v>0</v>
      </c>
      <c r="U38" s="961">
        <v>0</v>
      </c>
      <c r="V38" s="962">
        <v>0</v>
      </c>
      <c r="W38" s="961">
        <v>0</v>
      </c>
      <c r="X38" s="962">
        <v>0</v>
      </c>
      <c r="Y38" s="961">
        <v>0</v>
      </c>
      <c r="Z38" s="962">
        <v>0</v>
      </c>
      <c r="AA38" s="961">
        <v>0</v>
      </c>
      <c r="AB38" s="962">
        <v>0</v>
      </c>
      <c r="AC38" s="961">
        <v>0</v>
      </c>
      <c r="AD38" s="962">
        <v>0</v>
      </c>
      <c r="AE38" s="961">
        <v>0</v>
      </c>
      <c r="AF38" s="962">
        <v>0</v>
      </c>
      <c r="AG38" s="961">
        <v>0</v>
      </c>
      <c r="AH38" s="962">
        <v>0</v>
      </c>
      <c r="AI38" s="961">
        <v>0</v>
      </c>
      <c r="AJ38" s="962">
        <v>0</v>
      </c>
      <c r="AK38" s="961">
        <v>0</v>
      </c>
      <c r="AL38" s="962">
        <v>0</v>
      </c>
      <c r="AM38" s="961">
        <v>0</v>
      </c>
      <c r="AN38" s="962">
        <v>0</v>
      </c>
      <c r="AO38" s="961">
        <v>0</v>
      </c>
      <c r="AP38" s="962">
        <v>0</v>
      </c>
      <c r="AQ38" s="961">
        <v>0</v>
      </c>
      <c r="AR38" s="962">
        <v>0</v>
      </c>
      <c r="AS38" s="965">
        <v>0</v>
      </c>
      <c r="AT38" s="966">
        <v>0</v>
      </c>
      <c r="AU38" s="961">
        <v>0</v>
      </c>
    </row>
    <row r="39" spans="1:49" s="350" customFormat="1" ht="15" customHeight="1">
      <c r="A39" s="956"/>
      <c r="B39" s="957" t="s">
        <v>234</v>
      </c>
      <c r="C39" s="958">
        <v>0.01</v>
      </c>
      <c r="D39" s="959">
        <v>0.01</v>
      </c>
      <c r="E39" s="958">
        <v>0.01</v>
      </c>
      <c r="F39" s="960">
        <v>0.01</v>
      </c>
      <c r="G39" s="963">
        <v>2.5000000000000001E-2</v>
      </c>
      <c r="H39" s="960">
        <v>2.5000000000000001E-2</v>
      </c>
      <c r="I39" s="963">
        <v>0.03</v>
      </c>
      <c r="J39" s="960">
        <v>0.03</v>
      </c>
      <c r="K39" s="961">
        <v>6.5000000000000002E-2</v>
      </c>
      <c r="L39" s="962">
        <v>6.5000000000000002E-2</v>
      </c>
      <c r="M39" s="963">
        <v>5.0000000000000001E-3</v>
      </c>
      <c r="N39" s="960">
        <v>0.05</v>
      </c>
      <c r="O39" s="961">
        <v>0</v>
      </c>
      <c r="P39" s="964">
        <v>0</v>
      </c>
      <c r="Q39" s="961">
        <v>0.05</v>
      </c>
      <c r="R39" s="962">
        <v>6.5000000000000002E-2</v>
      </c>
      <c r="S39" s="963">
        <v>0.04</v>
      </c>
      <c r="T39" s="960">
        <v>0.06</v>
      </c>
      <c r="U39" s="961">
        <v>3.5000000000000003E-2</v>
      </c>
      <c r="V39" s="962">
        <v>5.5E-2</v>
      </c>
      <c r="W39" s="961">
        <v>-0.01</v>
      </c>
      <c r="X39" s="962">
        <v>-0.01</v>
      </c>
      <c r="Y39" s="961">
        <v>0.03</v>
      </c>
      <c r="Z39" s="962">
        <v>0.03</v>
      </c>
      <c r="AA39" s="961">
        <v>6.5000000000000002E-2</v>
      </c>
      <c r="AB39" s="962">
        <v>6.5000000000000002E-2</v>
      </c>
      <c r="AC39" s="961">
        <v>0</v>
      </c>
      <c r="AD39" s="962">
        <v>0</v>
      </c>
      <c r="AE39" s="961">
        <v>5.5E-2</v>
      </c>
      <c r="AF39" s="962">
        <v>5.5E-2</v>
      </c>
      <c r="AG39" s="961">
        <v>-0.03</v>
      </c>
      <c r="AH39" s="962">
        <v>-0.03</v>
      </c>
      <c r="AI39" s="961">
        <v>0</v>
      </c>
      <c r="AJ39" s="962">
        <v>0</v>
      </c>
      <c r="AK39" s="961">
        <v>0</v>
      </c>
      <c r="AL39" s="962">
        <v>0</v>
      </c>
      <c r="AM39" s="961">
        <v>2.5000000000000001E-2</v>
      </c>
      <c r="AN39" s="962">
        <v>2.5000000000000001E-2</v>
      </c>
      <c r="AO39" s="961">
        <v>0.09</v>
      </c>
      <c r="AP39" s="962">
        <v>0.09</v>
      </c>
      <c r="AQ39" s="961">
        <v>-0.2</v>
      </c>
      <c r="AR39" s="962">
        <v>5.0000000000000001E-3</v>
      </c>
      <c r="AS39" s="965">
        <v>7.4999999999999997E-2</v>
      </c>
      <c r="AT39" s="966">
        <v>7.4999999999999997E-2</v>
      </c>
      <c r="AU39" s="961">
        <v>0</v>
      </c>
    </row>
    <row r="40" spans="1:49" s="350" customFormat="1">
      <c r="A40" s="956"/>
      <c r="B40" s="957" t="s">
        <v>148</v>
      </c>
      <c r="C40" s="958">
        <v>0</v>
      </c>
      <c r="D40" s="959">
        <v>0</v>
      </c>
      <c r="E40" s="958">
        <v>0</v>
      </c>
      <c r="F40" s="959">
        <v>0</v>
      </c>
      <c r="G40" s="958">
        <v>0</v>
      </c>
      <c r="H40" s="960">
        <v>0</v>
      </c>
      <c r="I40" s="963">
        <v>1E-3</v>
      </c>
      <c r="J40" s="960">
        <v>1E-3</v>
      </c>
      <c r="K40" s="963">
        <v>0</v>
      </c>
      <c r="L40" s="960">
        <v>-7.1999999999999995E-2</v>
      </c>
      <c r="M40" s="963">
        <v>0</v>
      </c>
      <c r="N40" s="960">
        <v>0</v>
      </c>
      <c r="O40" s="963">
        <v>-2E-3</v>
      </c>
      <c r="P40" s="967">
        <v>-1.6E-2</v>
      </c>
      <c r="Q40" s="963">
        <v>-3.7999999999999999E-2</v>
      </c>
      <c r="R40" s="960">
        <v>0</v>
      </c>
      <c r="S40" s="963">
        <v>0</v>
      </c>
      <c r="T40" s="960">
        <v>0</v>
      </c>
      <c r="U40" s="958">
        <v>-8.2000000000000003E-2</v>
      </c>
      <c r="V40" s="960">
        <v>0</v>
      </c>
      <c r="W40" s="958">
        <v>0</v>
      </c>
      <c r="X40" s="960">
        <v>0</v>
      </c>
      <c r="Y40" s="963">
        <v>1E-3</v>
      </c>
      <c r="Z40" s="960">
        <v>1E-3</v>
      </c>
      <c r="AA40" s="963">
        <v>0</v>
      </c>
      <c r="AB40" s="960">
        <v>0</v>
      </c>
      <c r="AC40" s="963">
        <v>0</v>
      </c>
      <c r="AD40" s="960">
        <v>0</v>
      </c>
      <c r="AE40" s="963">
        <v>0</v>
      </c>
      <c r="AF40" s="960">
        <v>0</v>
      </c>
      <c r="AG40" s="958">
        <v>0</v>
      </c>
      <c r="AH40" s="960">
        <v>0</v>
      </c>
      <c r="AI40" s="963">
        <v>0</v>
      </c>
      <c r="AJ40" s="960">
        <v>0</v>
      </c>
      <c r="AK40" s="963">
        <v>0</v>
      </c>
      <c r="AL40" s="960">
        <v>0</v>
      </c>
      <c r="AM40" s="963">
        <v>0</v>
      </c>
      <c r="AN40" s="960">
        <v>0</v>
      </c>
      <c r="AO40" s="958">
        <v>0</v>
      </c>
      <c r="AP40" s="960">
        <v>0</v>
      </c>
      <c r="AQ40" s="963">
        <v>-1.2E-2</v>
      </c>
      <c r="AR40" s="960">
        <v>0</v>
      </c>
      <c r="AS40" s="968">
        <v>0</v>
      </c>
      <c r="AT40" s="969">
        <v>0</v>
      </c>
      <c r="AU40" s="963">
        <v>0</v>
      </c>
    </row>
    <row r="41" spans="1:49" s="350" customFormat="1">
      <c r="A41" s="956"/>
      <c r="B41" s="970" t="s">
        <v>235</v>
      </c>
      <c r="C41" s="971">
        <v>1.0000000000000009E-2</v>
      </c>
      <c r="D41" s="825">
        <f>(1+D38)*ROUND((1+D39)*(1+D40),3)-1</f>
        <v>1.0000000000000009E-2</v>
      </c>
      <c r="E41" s="971">
        <v>-9.9999999999988987E-5</v>
      </c>
      <c r="F41" s="825">
        <f>(1+F38)*ROUND((1+F39)*(1+F40),3)-1</f>
        <v>-9.9999999999988987E-5</v>
      </c>
      <c r="G41" s="971">
        <v>4.0436746987951633E-2</v>
      </c>
      <c r="H41" s="825">
        <f>(1+H38)*ROUND((1+H39)*(1+H40),3)-1</f>
        <v>4.0436746987951633E-2</v>
      </c>
      <c r="I41" s="971">
        <v>3.0999999999999917E-2</v>
      </c>
      <c r="J41" s="825">
        <f>(1+J38)*ROUND((1+J39)*(1+J40),3)-1</f>
        <v>3.0999999999999917E-2</v>
      </c>
      <c r="K41" s="971">
        <v>7.777999999999996E-2</v>
      </c>
      <c r="L41" s="825">
        <f>(1+L38)*ROUND((1+L39)*(1+L40),3)-1</f>
        <v>-1.4400000000003299E-4</v>
      </c>
      <c r="M41" s="971">
        <v>4.9999999999998934E-3</v>
      </c>
      <c r="N41" s="825">
        <f>(1+N38)*ROUND((1+N39)*(1+N40),3)-1</f>
        <v>5.0000000000000044E-2</v>
      </c>
      <c r="O41" s="971">
        <v>1.8957999999999808E-2</v>
      </c>
      <c r="P41" s="825">
        <f>(1+P38)*ROUND((1+P39)*(1+P40),3)-1</f>
        <v>4.6640000000000015E-3</v>
      </c>
      <c r="Q41" s="971">
        <v>1.0000000000000009E-2</v>
      </c>
      <c r="R41" s="825">
        <f>(1+R38)*ROUND((1+R39)*(1+R40),3)-1</f>
        <v>6.4999999999999947E-2</v>
      </c>
      <c r="S41" s="971">
        <v>4.0000000000000036E-2</v>
      </c>
      <c r="T41" s="825">
        <f>(1+T38)*ROUND((1+T39)*(1+T40),3)-1</f>
        <v>6.0000000000000053E-2</v>
      </c>
      <c r="U41" s="971">
        <v>-5.0000000000000044E-2</v>
      </c>
      <c r="V41" s="825">
        <f>(1+V38)*ROUND((1+V39)*(1+V40),3)-1</f>
        <v>5.4999999999999938E-2</v>
      </c>
      <c r="W41" s="971">
        <v>-1.0000000000000009E-2</v>
      </c>
      <c r="X41" s="825">
        <f>(1+X38)*ROUND((1+X39)*(1+X40),3)-1</f>
        <v>-1.0000000000000009E-2</v>
      </c>
      <c r="Y41" s="971">
        <v>3.0999999999999917E-2</v>
      </c>
      <c r="Z41" s="825">
        <f>(1+Z38)*ROUND((1+Z39)*(1+Z40),3)-1</f>
        <v>3.0999999999999917E-2</v>
      </c>
      <c r="AA41" s="971">
        <v>6.4999999999999947E-2</v>
      </c>
      <c r="AB41" s="825">
        <f>(1+AB38)*ROUND((1+AB39)*(1+AB40),3)-1</f>
        <v>6.4999999999999947E-2</v>
      </c>
      <c r="AC41" s="971">
        <v>0</v>
      </c>
      <c r="AD41" s="825">
        <f>(1+AD38)*ROUND((1+AD39)*(1+AD40),3)-1</f>
        <v>0</v>
      </c>
      <c r="AE41" s="971">
        <v>5.4999999999999938E-2</v>
      </c>
      <c r="AF41" s="825">
        <f>(1+AF38)*ROUND((1+AF39)*(1+AF40),3)-1</f>
        <v>5.4999999999999938E-2</v>
      </c>
      <c r="AG41" s="971">
        <v>-3.0000000000000027E-2</v>
      </c>
      <c r="AH41" s="825">
        <f>(1+AH38)*ROUND((1+AH39)*(1+AH40),3)-1</f>
        <v>-3.0000000000000027E-2</v>
      </c>
      <c r="AI41" s="971">
        <v>0</v>
      </c>
      <c r="AJ41" s="825">
        <f>(1+AJ38)*ROUND((1+AJ39)*(1+AJ40),3)-1</f>
        <v>0</v>
      </c>
      <c r="AK41" s="971">
        <v>0</v>
      </c>
      <c r="AL41" s="825">
        <f>(1+AL38)*ROUND((1+AL39)*(1+AL40),3)-1</f>
        <v>0</v>
      </c>
      <c r="AM41" s="972">
        <v>2.4999999999999911E-2</v>
      </c>
      <c r="AN41" s="825">
        <f>(1+AN38)*ROUND((1+AN39)*(1+AN40),3)-1</f>
        <v>2.4999999999999911E-2</v>
      </c>
      <c r="AO41" s="971">
        <v>9.000000000000008E-2</v>
      </c>
      <c r="AP41" s="825">
        <f>(1+AP38)*ROUND((1+AP39)*(1+AP40),3)-1</f>
        <v>9.000000000000008E-2</v>
      </c>
      <c r="AQ41" s="971">
        <v>-0.20999999999999996</v>
      </c>
      <c r="AR41" s="825">
        <f>(1+AR38)*ROUND((1+AR39)*(1+AR40),3)-1</f>
        <v>4.9999999999998934E-3</v>
      </c>
      <c r="AS41" s="973">
        <v>7.4999999999999956E-2</v>
      </c>
      <c r="AT41" s="826">
        <f>(1+AT38)*ROUND((1+AT39)*(1+AT40),3)-1</f>
        <v>7.4999999999999956E-2</v>
      </c>
      <c r="AU41" s="974">
        <v>0</v>
      </c>
    </row>
    <row r="42" spans="1:49">
      <c r="A42" s="859" t="s">
        <v>98</v>
      </c>
      <c r="B42" t="s">
        <v>308</v>
      </c>
      <c r="C42" s="830">
        <v>1.19</v>
      </c>
      <c r="D42" s="827">
        <v>1.19</v>
      </c>
      <c r="E42" s="830">
        <v>1.135</v>
      </c>
      <c r="F42" s="827">
        <v>1.135</v>
      </c>
      <c r="G42" s="830">
        <v>1.105</v>
      </c>
      <c r="H42" s="827">
        <v>1.105</v>
      </c>
      <c r="I42" s="830">
        <v>1.075</v>
      </c>
      <c r="J42" s="827">
        <v>1.075</v>
      </c>
      <c r="K42" s="830">
        <v>1.081</v>
      </c>
      <c r="L42" s="827">
        <v>1.081</v>
      </c>
      <c r="M42" s="830">
        <v>1.109</v>
      </c>
      <c r="N42" s="827">
        <v>1.109</v>
      </c>
      <c r="O42" s="830">
        <v>1.155</v>
      </c>
      <c r="P42" s="975">
        <v>1.155</v>
      </c>
      <c r="Q42" s="830">
        <v>1.1120000000000001</v>
      </c>
      <c r="R42" s="827">
        <v>1.1120000000000001</v>
      </c>
      <c r="S42" s="830">
        <v>1.115</v>
      </c>
      <c r="T42" s="827">
        <v>1.115</v>
      </c>
      <c r="U42" s="830">
        <v>1.1279999999999999</v>
      </c>
      <c r="V42" s="827">
        <v>1.125</v>
      </c>
      <c r="W42" s="830">
        <v>1.0880000000000001</v>
      </c>
      <c r="X42" s="827">
        <v>1.0880000000000001</v>
      </c>
      <c r="Y42" s="830">
        <v>1.1200000000000001</v>
      </c>
      <c r="Z42" s="827">
        <v>1.1200000000000001</v>
      </c>
      <c r="AA42" s="976">
        <v>1.08</v>
      </c>
      <c r="AB42" s="828">
        <v>1.08</v>
      </c>
      <c r="AC42" s="976">
        <v>1.1399999999999999</v>
      </c>
      <c r="AD42" s="828">
        <v>1.1399999999999999</v>
      </c>
      <c r="AE42" s="976">
        <v>1.1240000000000001</v>
      </c>
      <c r="AF42" s="828">
        <v>1.1240000000000001</v>
      </c>
      <c r="AG42" s="976">
        <v>1.129</v>
      </c>
      <c r="AH42" s="828">
        <v>1.129</v>
      </c>
      <c r="AI42" s="976">
        <v>1.1080000000000001</v>
      </c>
      <c r="AJ42" s="828">
        <v>1.1080000000000001</v>
      </c>
      <c r="AK42" s="976">
        <v>1.1020000000000001</v>
      </c>
      <c r="AL42" s="828">
        <v>1.1020000000000001</v>
      </c>
      <c r="AM42" s="830">
        <v>1.149</v>
      </c>
      <c r="AN42" s="829">
        <f>AN43-$D$10</f>
        <v>1.149</v>
      </c>
      <c r="AO42" s="830">
        <v>1.103</v>
      </c>
      <c r="AP42" s="829">
        <v>1.103</v>
      </c>
      <c r="AQ42" s="976">
        <v>1.0900000000000001</v>
      </c>
      <c r="AR42" s="828">
        <v>1.0900000000000001</v>
      </c>
      <c r="AS42" s="977">
        <v>1.127</v>
      </c>
      <c r="AT42" s="830">
        <v>1.127</v>
      </c>
      <c r="AU42" s="830">
        <v>1.0860000000000001</v>
      </c>
    </row>
    <row r="43" spans="1:49">
      <c r="A43" s="859" t="s">
        <v>98</v>
      </c>
      <c r="B43" t="s">
        <v>9</v>
      </c>
      <c r="C43" s="830">
        <v>1.34</v>
      </c>
      <c r="D43" s="827">
        <v>1.34</v>
      </c>
      <c r="E43" s="830">
        <v>1.216</v>
      </c>
      <c r="F43" s="827">
        <v>1.216</v>
      </c>
      <c r="G43" s="830">
        <v>1.2</v>
      </c>
      <c r="H43" s="827">
        <v>1.2</v>
      </c>
      <c r="I43" s="830">
        <v>1.18</v>
      </c>
      <c r="J43" s="827">
        <v>1.18</v>
      </c>
      <c r="K43" s="830">
        <v>1.17</v>
      </c>
      <c r="L43" s="827">
        <f>L42+$D$10</f>
        <v>1.17</v>
      </c>
      <c r="M43" s="830">
        <v>1.2</v>
      </c>
      <c r="N43" s="827">
        <v>1.2</v>
      </c>
      <c r="O43" s="830">
        <v>1.214</v>
      </c>
      <c r="P43" s="975">
        <v>1.214</v>
      </c>
      <c r="Q43" s="830">
        <v>1.2010000000000001</v>
      </c>
      <c r="R43" s="827">
        <f>R42+$D$10</f>
        <v>1.2010000000000001</v>
      </c>
      <c r="S43" s="830">
        <v>1.1950000000000001</v>
      </c>
      <c r="T43" s="827">
        <v>1.1950000000000001</v>
      </c>
      <c r="U43" s="830">
        <v>1.21</v>
      </c>
      <c r="V43" s="827">
        <v>1.2110000000000001</v>
      </c>
      <c r="W43" s="830">
        <v>1.1819999999999999</v>
      </c>
      <c r="X43" s="827">
        <v>1.1819999999999999</v>
      </c>
      <c r="Y43" s="830">
        <v>1.2090000000000001</v>
      </c>
      <c r="Z43" s="827">
        <f>Z42+$D$10</f>
        <v>1.2090000000000001</v>
      </c>
      <c r="AA43" s="976">
        <v>1.169</v>
      </c>
      <c r="AB43" s="828">
        <v>1.169</v>
      </c>
      <c r="AC43" s="976">
        <v>1.2289999999999999</v>
      </c>
      <c r="AD43" s="828">
        <f>AD42+$D$10</f>
        <v>1.2289999999999999</v>
      </c>
      <c r="AE43" s="976">
        <v>1.2130000000000001</v>
      </c>
      <c r="AF43" s="828">
        <f>AF42+$D$10</f>
        <v>1.2130000000000001</v>
      </c>
      <c r="AG43" s="976">
        <v>1.2150000000000001</v>
      </c>
      <c r="AH43" s="828">
        <v>1.2150000000000001</v>
      </c>
      <c r="AI43" s="976">
        <v>1.1970000000000001</v>
      </c>
      <c r="AJ43" s="828">
        <f>AJ42+$D$10</f>
        <v>1.1970000000000001</v>
      </c>
      <c r="AK43" s="976">
        <v>1.1930000000000001</v>
      </c>
      <c r="AL43" s="828">
        <v>1.1930000000000001</v>
      </c>
      <c r="AM43" s="830">
        <v>1.238</v>
      </c>
      <c r="AN43" s="829">
        <v>1.238</v>
      </c>
      <c r="AO43" s="830">
        <v>1.1919999999999999</v>
      </c>
      <c r="AP43" s="828">
        <f>AP42+$D$10</f>
        <v>1.1919999999999999</v>
      </c>
      <c r="AQ43" s="976">
        <v>1.1700000000000002</v>
      </c>
      <c r="AR43" s="828">
        <f>AR42+8%</f>
        <v>1.1700000000000002</v>
      </c>
      <c r="AS43" s="977">
        <v>1.216</v>
      </c>
      <c r="AT43" s="830">
        <f>AT42+$D$10</f>
        <v>1.216</v>
      </c>
      <c r="AU43" s="830">
        <v>1.1539999999999999</v>
      </c>
    </row>
    <row r="44" spans="1:49">
      <c r="A44" s="859" t="s">
        <v>110</v>
      </c>
      <c r="B44" t="s">
        <v>139</v>
      </c>
      <c r="C44" s="830">
        <v>1.0349999999999999</v>
      </c>
      <c r="D44" s="827">
        <v>1.0349999999999999</v>
      </c>
      <c r="E44" s="830">
        <v>1.1000000000000001</v>
      </c>
      <c r="F44" s="827">
        <v>1.1000000000000001</v>
      </c>
      <c r="G44" s="830">
        <v>1.05</v>
      </c>
      <c r="H44" s="827">
        <v>1.05</v>
      </c>
      <c r="I44" s="830">
        <v>1.0900000000000001</v>
      </c>
      <c r="J44" s="827">
        <v>1.0900000000000001</v>
      </c>
      <c r="K44" s="830">
        <v>1.18</v>
      </c>
      <c r="L44" s="827">
        <v>1.18</v>
      </c>
      <c r="M44" s="830">
        <v>1.05</v>
      </c>
      <c r="N44" s="827">
        <v>1.05</v>
      </c>
      <c r="O44" s="830">
        <v>1.06</v>
      </c>
      <c r="P44" s="975">
        <v>1.06</v>
      </c>
      <c r="Q44" s="830">
        <v>1.085</v>
      </c>
      <c r="R44" s="827">
        <v>1.085</v>
      </c>
      <c r="S44" s="830">
        <v>1.03</v>
      </c>
      <c r="T44" s="827">
        <v>1.03</v>
      </c>
      <c r="U44" s="830">
        <v>1.085</v>
      </c>
      <c r="V44" s="829">
        <v>1.085</v>
      </c>
      <c r="W44" s="830">
        <v>1.125</v>
      </c>
      <c r="X44" s="827">
        <v>1.125</v>
      </c>
      <c r="Y44" s="830">
        <v>1.07</v>
      </c>
      <c r="Z44" s="827">
        <v>1.07</v>
      </c>
      <c r="AA44" s="830">
        <v>1.08</v>
      </c>
      <c r="AB44" s="829">
        <v>1.08</v>
      </c>
      <c r="AC44" s="830">
        <v>1.095</v>
      </c>
      <c r="AD44" s="829">
        <v>1.095</v>
      </c>
      <c r="AE44" s="830">
        <v>1.04</v>
      </c>
      <c r="AF44" s="829">
        <v>1.04</v>
      </c>
      <c r="AG44" s="830">
        <v>1.1200000000000001</v>
      </c>
      <c r="AH44" s="829">
        <v>1.1200000000000001</v>
      </c>
      <c r="AI44" s="830">
        <v>1.085</v>
      </c>
      <c r="AJ44" s="829">
        <v>1.085</v>
      </c>
      <c r="AK44" s="830">
        <v>1.075</v>
      </c>
      <c r="AL44" s="829">
        <v>1.075</v>
      </c>
      <c r="AM44" s="830">
        <v>1.0449999999999999</v>
      </c>
      <c r="AN44" s="829">
        <v>1.0449999999999999</v>
      </c>
      <c r="AO44" s="830">
        <v>1.085</v>
      </c>
      <c r="AP44" s="829">
        <v>1.085</v>
      </c>
      <c r="AQ44" s="830">
        <v>1.1100000000000001</v>
      </c>
      <c r="AR44" s="829">
        <v>1.1100000000000001</v>
      </c>
      <c r="AS44" s="977">
        <v>1.1599999999999999</v>
      </c>
      <c r="AT44" s="830">
        <v>1.1599999999999999</v>
      </c>
      <c r="AU44" s="830">
        <v>1.02</v>
      </c>
    </row>
    <row r="45" spans="1:49">
      <c r="A45" s="859" t="s">
        <v>508</v>
      </c>
      <c r="B45" t="s">
        <v>128</v>
      </c>
      <c r="C45" s="830">
        <v>1.7270000000000001</v>
      </c>
      <c r="D45" s="827">
        <f>VLOOKUP(C15,'COSEL - RATES'!$O$7:$S$58,5,0)</f>
        <v>1.7270000000000001</v>
      </c>
      <c r="E45" s="830">
        <v>1.387</v>
      </c>
      <c r="F45" s="827">
        <f>VLOOKUP(E15,'COSEL - RATES'!$O$7:$S$58,5,0)</f>
        <v>1.387</v>
      </c>
      <c r="G45" s="830">
        <v>1.3580000000000001</v>
      </c>
      <c r="H45" s="827">
        <f>VLOOKUP(G15,'COSEL - RATES'!$O$7:$S$58,5,0)</f>
        <v>1.3580000000000001</v>
      </c>
      <c r="I45" s="830">
        <v>1.5</v>
      </c>
      <c r="J45" s="827">
        <f>VLOOKUP(I15,'COSEL - RATES'!$O$7:$S$58,5,0)</f>
        <v>1.5</v>
      </c>
      <c r="K45" s="830">
        <v>1.3660000000000001</v>
      </c>
      <c r="L45" s="827">
        <f>VLOOKUP(K15,'COSEL - RATES'!$O$7:$S$58,5,0)</f>
        <v>1.3660000000000001</v>
      </c>
      <c r="M45" s="830">
        <v>1.45</v>
      </c>
      <c r="N45" s="827">
        <f>VLOOKUP(M15,'COSEL - RATES'!$O$7:$S$58,5,0)</f>
        <v>1.45</v>
      </c>
      <c r="O45" s="830">
        <v>1.421</v>
      </c>
      <c r="P45" s="975">
        <f>VLOOKUP(O15,'COSEL - RATES'!$O$7:$S$58,5,0)</f>
        <v>1.421</v>
      </c>
      <c r="Q45" s="830">
        <v>1.2490000000000001</v>
      </c>
      <c r="R45" s="827">
        <f>VLOOKUP(Q15,'COSEL - RATES'!$O$7:$S$58,5,0)</f>
        <v>1.2490000000000001</v>
      </c>
      <c r="S45" s="830">
        <v>1.6</v>
      </c>
      <c r="T45" s="827">
        <f>VLOOKUP(S15,'COSEL - RATES'!$O$7:$S$58,5,0)</f>
        <v>1.6</v>
      </c>
      <c r="U45" s="830">
        <v>1.7</v>
      </c>
      <c r="V45" s="827">
        <f>VLOOKUP(U15,'COSEL - RATES'!$O$7:$S$58,5,0)</f>
        <v>1.7</v>
      </c>
      <c r="W45" s="830">
        <v>1.401</v>
      </c>
      <c r="X45" s="827">
        <f>VLOOKUP(W15,'COSEL - RATES'!$O$7:$S$58,5,0)</f>
        <v>1.401</v>
      </c>
      <c r="Y45" s="830">
        <v>1.514</v>
      </c>
      <c r="Z45" s="827">
        <f>VLOOKUP(Y15,'COSEL - RATES'!$O$7:$S$58,5,0)</f>
        <v>1.514</v>
      </c>
      <c r="AA45" s="830">
        <v>1.1779999999999999</v>
      </c>
      <c r="AB45" s="829">
        <f>VLOOKUP(AA15,'COSEL - RATES'!$O$7:$S$58,5,0)</f>
        <v>1.1779999999999999</v>
      </c>
      <c r="AC45" s="830">
        <v>1.302</v>
      </c>
      <c r="AD45" s="829">
        <f>VLOOKUP(AC15,'COSEL - RATES'!$O$7:$S$58,5,0)</f>
        <v>1.302</v>
      </c>
      <c r="AE45" s="830">
        <v>1.319</v>
      </c>
      <c r="AF45" s="829">
        <f>VLOOKUP(AE15,'COSEL - RATES'!$O$7:$S$58,5,0)</f>
        <v>1.319</v>
      </c>
      <c r="AG45" s="830">
        <v>1.65</v>
      </c>
      <c r="AH45" s="829">
        <f>VLOOKUP(AG15,'COSEL - RATES'!$O$7:$S$58,5,0)</f>
        <v>1.65</v>
      </c>
      <c r="AI45" s="830">
        <v>1.353</v>
      </c>
      <c r="AJ45" s="829">
        <f>VLOOKUP(AI15,'COSEL - RATES'!$O$7:$S$58,5,0)</f>
        <v>1.353</v>
      </c>
      <c r="AK45" s="830">
        <v>1.4</v>
      </c>
      <c r="AL45" s="829">
        <f>VLOOKUP(AK15,'COSEL - RATES'!$O$7:$S$58,5,0)</f>
        <v>1.4</v>
      </c>
      <c r="AM45" s="830">
        <v>1.43</v>
      </c>
      <c r="AN45" s="829">
        <f>VLOOKUP(AM15,'COSEL - RATES'!$O$7:$S$58,5,0)</f>
        <v>1.43</v>
      </c>
      <c r="AO45" s="830">
        <v>1.4</v>
      </c>
      <c r="AP45" s="829">
        <f>VLOOKUP(AO15,'COSEL - RATES'!$O$7:$S$58,5,0)</f>
        <v>1.4</v>
      </c>
      <c r="AQ45" s="830">
        <v>1.2</v>
      </c>
      <c r="AR45" s="829">
        <f>VLOOKUP(AQ15,'COSEL - RATES'!$O$7:$S$58,5,0)</f>
        <v>1.2</v>
      </c>
      <c r="AS45" s="977">
        <v>1.371</v>
      </c>
      <c r="AT45" s="830">
        <f>VLOOKUP(AS15,'COSEL - RATES'!$O$7:$S$58,5,0)</f>
        <v>1.371</v>
      </c>
      <c r="AU45" s="830">
        <v>1.39</v>
      </c>
      <c r="AW45" s="487"/>
    </row>
    <row r="46" spans="1:49">
      <c r="A46" s="859" t="s">
        <v>506</v>
      </c>
      <c r="B46" t="s">
        <v>8</v>
      </c>
      <c r="C46" s="830">
        <v>2.7E-2</v>
      </c>
      <c r="D46" s="827">
        <v>2.7E-2</v>
      </c>
      <c r="E46" s="830">
        <v>2.5000000000000001E-2</v>
      </c>
      <c r="F46" s="827">
        <v>2.5000000000000001E-2</v>
      </c>
      <c r="G46" s="830">
        <v>1.2999999999999999E-2</v>
      </c>
      <c r="H46" s="827">
        <v>1.2999999999999999E-2</v>
      </c>
      <c r="I46" s="830">
        <v>4.1000000000000002E-2</v>
      </c>
      <c r="J46" s="827">
        <v>4.1000000000000002E-2</v>
      </c>
      <c r="K46" s="830">
        <v>1.9E-2</v>
      </c>
      <c r="L46" s="827">
        <v>1.9E-2</v>
      </c>
      <c r="M46" s="830">
        <v>2.7E-2</v>
      </c>
      <c r="N46" s="827">
        <v>2.7E-2</v>
      </c>
      <c r="O46" s="830">
        <v>5.1999999999999998E-2</v>
      </c>
      <c r="P46" s="975">
        <v>5.1999999999999998E-2</v>
      </c>
      <c r="Q46" s="830">
        <v>0.02</v>
      </c>
      <c r="R46" s="827">
        <v>0.02</v>
      </c>
      <c r="S46" s="975">
        <v>2.5999999999999999E-2</v>
      </c>
      <c r="T46" s="827">
        <v>2.5999999999999999E-2</v>
      </c>
      <c r="U46" s="830">
        <v>3.7999999999999999E-2</v>
      </c>
      <c r="V46" s="827">
        <v>3.7999999999999999E-2</v>
      </c>
      <c r="W46" s="830">
        <v>3.9E-2</v>
      </c>
      <c r="X46" s="827">
        <v>3.9E-2</v>
      </c>
      <c r="Y46" s="830">
        <v>5.8000000000000003E-2</v>
      </c>
      <c r="Z46" s="827">
        <v>5.8000000000000003E-2</v>
      </c>
      <c r="AA46" s="830">
        <v>2.4E-2</v>
      </c>
      <c r="AB46" s="829">
        <v>2.4E-2</v>
      </c>
      <c r="AC46" s="830">
        <v>0</v>
      </c>
      <c r="AD46" s="829">
        <v>0</v>
      </c>
      <c r="AE46" s="830">
        <v>7.5999999999999998E-2</v>
      </c>
      <c r="AF46" s="829">
        <v>7.3999999999999996E-2</v>
      </c>
      <c r="AG46" s="830">
        <v>1.2999999999999999E-2</v>
      </c>
      <c r="AH46" s="829">
        <v>1.2999999999999999E-2</v>
      </c>
      <c r="AI46" s="830">
        <v>0.02</v>
      </c>
      <c r="AJ46" s="829">
        <v>0.02</v>
      </c>
      <c r="AK46" s="830">
        <v>0.01</v>
      </c>
      <c r="AL46" s="829">
        <v>0.01</v>
      </c>
      <c r="AM46" s="830">
        <v>0.114</v>
      </c>
      <c r="AN46" s="829">
        <v>0.114</v>
      </c>
      <c r="AO46" s="830">
        <v>4.5999999999999999E-2</v>
      </c>
      <c r="AP46" s="829">
        <v>4.5999999999999999E-2</v>
      </c>
      <c r="AQ46" s="830">
        <v>2.5000000000000001E-2</v>
      </c>
      <c r="AR46" s="829">
        <v>2.4E-2</v>
      </c>
      <c r="AS46" s="977">
        <v>2.1000000000000001E-2</v>
      </c>
      <c r="AT46" s="830">
        <v>2.1000000000000001E-2</v>
      </c>
      <c r="AU46" s="830">
        <v>0.02</v>
      </c>
    </row>
    <row r="47" spans="1:49" outlineLevel="1">
      <c r="A47" s="859" t="s">
        <v>507</v>
      </c>
      <c r="B47" t="s">
        <v>4</v>
      </c>
      <c r="C47" s="978" t="s">
        <v>780</v>
      </c>
      <c r="D47" s="1417" t="s">
        <v>133</v>
      </c>
      <c r="E47" s="978" t="s">
        <v>133</v>
      </c>
      <c r="F47" s="979" t="s">
        <v>133</v>
      </c>
      <c r="G47" s="978" t="s">
        <v>133</v>
      </c>
      <c r="H47" s="979" t="s">
        <v>133</v>
      </c>
      <c r="I47" s="978" t="s">
        <v>133</v>
      </c>
      <c r="J47" s="979" t="s">
        <v>133</v>
      </c>
      <c r="K47" s="978" t="s">
        <v>133</v>
      </c>
      <c r="L47" s="979" t="s">
        <v>133</v>
      </c>
      <c r="M47" s="978" t="s">
        <v>133</v>
      </c>
      <c r="N47" s="979" t="s">
        <v>133</v>
      </c>
      <c r="O47" s="978" t="s">
        <v>133</v>
      </c>
      <c r="P47" s="980" t="s">
        <v>133</v>
      </c>
      <c r="Q47" s="978" t="s">
        <v>133</v>
      </c>
      <c r="R47" s="979" t="s">
        <v>133</v>
      </c>
      <c r="S47" s="978" t="s">
        <v>133</v>
      </c>
      <c r="T47" s="979" t="s">
        <v>133</v>
      </c>
      <c r="U47" s="978" t="s">
        <v>133</v>
      </c>
      <c r="V47" s="979" t="s">
        <v>133</v>
      </c>
      <c r="W47" s="978" t="s">
        <v>133</v>
      </c>
      <c r="X47" s="979" t="s">
        <v>133</v>
      </c>
      <c r="Y47" s="978" t="s">
        <v>133</v>
      </c>
      <c r="Z47" s="979" t="s">
        <v>133</v>
      </c>
      <c r="AA47" s="978" t="s">
        <v>133</v>
      </c>
      <c r="AB47" s="981" t="s">
        <v>133</v>
      </c>
      <c r="AC47" s="978" t="s">
        <v>133</v>
      </c>
      <c r="AD47" s="981" t="s">
        <v>133</v>
      </c>
      <c r="AE47" s="978" t="s">
        <v>133</v>
      </c>
      <c r="AF47" s="981" t="s">
        <v>133</v>
      </c>
      <c r="AG47" s="978" t="s">
        <v>133</v>
      </c>
      <c r="AH47" s="981" t="s">
        <v>133</v>
      </c>
      <c r="AI47" s="978" t="s">
        <v>133</v>
      </c>
      <c r="AJ47" s="981" t="s">
        <v>133</v>
      </c>
      <c r="AK47" s="978" t="s">
        <v>133</v>
      </c>
      <c r="AL47" s="981" t="s">
        <v>133</v>
      </c>
      <c r="AM47" s="978" t="s">
        <v>133</v>
      </c>
      <c r="AN47" s="981" t="s">
        <v>133</v>
      </c>
      <c r="AO47" s="978" t="s">
        <v>133</v>
      </c>
      <c r="AP47" s="981" t="s">
        <v>133</v>
      </c>
      <c r="AQ47" s="978" t="s">
        <v>133</v>
      </c>
      <c r="AR47" s="981" t="s">
        <v>133</v>
      </c>
      <c r="AS47" s="982" t="s">
        <v>133</v>
      </c>
      <c r="AT47" s="978" t="s">
        <v>133</v>
      </c>
      <c r="AU47" s="978" t="s">
        <v>133</v>
      </c>
    </row>
    <row r="48" spans="1:49" outlineLevel="1">
      <c r="A48" s="859" t="s">
        <v>506</v>
      </c>
      <c r="B48" t="s">
        <v>281</v>
      </c>
      <c r="C48" s="958" t="s">
        <v>294</v>
      </c>
      <c r="D48" s="983" t="s">
        <v>294</v>
      </c>
      <c r="E48" s="958" t="s">
        <v>294</v>
      </c>
      <c r="F48" s="983" t="s">
        <v>294</v>
      </c>
      <c r="G48" s="958" t="s">
        <v>294</v>
      </c>
      <c r="H48" s="983" t="s">
        <v>294</v>
      </c>
      <c r="I48" s="958" t="s">
        <v>294</v>
      </c>
      <c r="J48" s="983" t="s">
        <v>294</v>
      </c>
      <c r="K48" s="958" t="s">
        <v>294</v>
      </c>
      <c r="L48" s="983" t="s">
        <v>294</v>
      </c>
      <c r="M48" s="958" t="s">
        <v>294</v>
      </c>
      <c r="N48" s="983" t="s">
        <v>294</v>
      </c>
      <c r="O48" s="958" t="s">
        <v>337</v>
      </c>
      <c r="P48" s="984" t="s">
        <v>337</v>
      </c>
      <c r="Q48" s="958" t="s">
        <v>305</v>
      </c>
      <c r="R48" s="983" t="s">
        <v>305</v>
      </c>
      <c r="S48" s="974" t="s">
        <v>294</v>
      </c>
      <c r="T48" s="985" t="s">
        <v>294</v>
      </c>
      <c r="U48" s="958" t="s">
        <v>298</v>
      </c>
      <c r="V48" s="983" t="s">
        <v>298</v>
      </c>
      <c r="W48" s="958" t="s">
        <v>294</v>
      </c>
      <c r="X48" s="983" t="s">
        <v>294</v>
      </c>
      <c r="Y48" s="958" t="s">
        <v>294</v>
      </c>
      <c r="Z48" s="983" t="s">
        <v>294</v>
      </c>
      <c r="AA48" s="958" t="s">
        <v>305</v>
      </c>
      <c r="AB48" s="959" t="s">
        <v>305</v>
      </c>
      <c r="AC48" s="958" t="s">
        <v>305</v>
      </c>
      <c r="AD48" s="959" t="s">
        <v>305</v>
      </c>
      <c r="AE48" s="958" t="s">
        <v>305</v>
      </c>
      <c r="AF48" s="959" t="s">
        <v>305</v>
      </c>
      <c r="AG48" s="974" t="s">
        <v>305</v>
      </c>
      <c r="AH48" s="986" t="s">
        <v>305</v>
      </c>
      <c r="AI48" s="958" t="s">
        <v>305</v>
      </c>
      <c r="AJ48" s="959" t="s">
        <v>305</v>
      </c>
      <c r="AK48" s="958" t="s">
        <v>305</v>
      </c>
      <c r="AL48" s="959" t="s">
        <v>305</v>
      </c>
      <c r="AM48" s="974" t="s">
        <v>305</v>
      </c>
      <c r="AN48" s="986" t="s">
        <v>305</v>
      </c>
      <c r="AO48" s="978" t="s">
        <v>294</v>
      </c>
      <c r="AP48" s="981" t="s">
        <v>294</v>
      </c>
      <c r="AQ48" s="958" t="s">
        <v>305</v>
      </c>
      <c r="AR48" s="959" t="s">
        <v>305</v>
      </c>
      <c r="AS48" s="987" t="s">
        <v>294</v>
      </c>
      <c r="AT48" s="958" t="s">
        <v>294</v>
      </c>
      <c r="AU48" s="974" t="s">
        <v>294</v>
      </c>
    </row>
    <row r="49" spans="1:59" outlineLevel="1">
      <c r="A49" s="859" t="s">
        <v>506</v>
      </c>
      <c r="B49" t="s">
        <v>282</v>
      </c>
      <c r="C49" s="974" t="s">
        <v>133</v>
      </c>
      <c r="D49" s="985" t="s">
        <v>133</v>
      </c>
      <c r="E49" s="988">
        <v>160</v>
      </c>
      <c r="F49" s="989">
        <v>160</v>
      </c>
      <c r="G49" s="988">
        <v>160</v>
      </c>
      <c r="H49" s="989">
        <v>160</v>
      </c>
      <c r="I49" s="988">
        <v>220</v>
      </c>
      <c r="J49" s="989">
        <v>220</v>
      </c>
      <c r="K49" s="988">
        <v>160</v>
      </c>
      <c r="L49" s="989">
        <v>160</v>
      </c>
      <c r="M49" s="988">
        <v>210</v>
      </c>
      <c r="N49" s="989">
        <v>210</v>
      </c>
      <c r="O49" s="988">
        <v>160</v>
      </c>
      <c r="P49" s="990">
        <v>160</v>
      </c>
      <c r="Q49" s="988">
        <v>270</v>
      </c>
      <c r="R49" s="989">
        <v>270</v>
      </c>
      <c r="S49" s="988">
        <v>230</v>
      </c>
      <c r="T49" s="989">
        <v>230</v>
      </c>
      <c r="U49" s="988">
        <v>140</v>
      </c>
      <c r="V49" s="989">
        <v>140</v>
      </c>
      <c r="W49" s="988">
        <v>220</v>
      </c>
      <c r="X49" s="989">
        <v>220</v>
      </c>
      <c r="Y49" s="988">
        <v>150</v>
      </c>
      <c r="Z49" s="989">
        <v>150</v>
      </c>
      <c r="AA49" s="988">
        <v>160</v>
      </c>
      <c r="AB49" s="991">
        <v>160</v>
      </c>
      <c r="AC49" s="988">
        <v>140</v>
      </c>
      <c r="AD49" s="991">
        <v>140</v>
      </c>
      <c r="AE49" s="988">
        <v>200</v>
      </c>
      <c r="AF49" s="991">
        <v>200</v>
      </c>
      <c r="AG49" s="992">
        <v>200</v>
      </c>
      <c r="AH49" s="993">
        <v>200</v>
      </c>
      <c r="AI49" s="988">
        <v>160</v>
      </c>
      <c r="AJ49" s="991">
        <v>160</v>
      </c>
      <c r="AK49" s="988">
        <v>160</v>
      </c>
      <c r="AL49" s="991">
        <v>160</v>
      </c>
      <c r="AM49" s="992">
        <v>140</v>
      </c>
      <c r="AN49" s="993">
        <v>140</v>
      </c>
      <c r="AO49" s="992">
        <v>180</v>
      </c>
      <c r="AP49" s="993">
        <v>180</v>
      </c>
      <c r="AQ49" s="988">
        <v>240</v>
      </c>
      <c r="AR49" s="991">
        <v>240</v>
      </c>
      <c r="AS49" s="1400">
        <v>160</v>
      </c>
      <c r="AT49" s="1400">
        <v>160</v>
      </c>
      <c r="AU49" s="992">
        <v>200</v>
      </c>
    </row>
    <row r="50" spans="1:59">
      <c r="A50" s="859"/>
      <c r="B50" t="s">
        <v>147</v>
      </c>
      <c r="C50" s="1284">
        <v>-4.4405280818363146E-2</v>
      </c>
      <c r="D50" s="983">
        <f>INDEX('Model Chg'!$L:$L,MATCH(C$15,'Model Chg'!$A:$A,0),1)</f>
        <v>-3.7560955990986744E-2</v>
      </c>
      <c r="E50" s="958">
        <v>1.6162189658703863E-3</v>
      </c>
      <c r="F50" s="983">
        <f>INDEX('Model Chg'!$L:$L,MATCH(E$15,'Model Chg'!$A:$A,0),1)</f>
        <v>2E-3</v>
      </c>
      <c r="G50" s="1285">
        <v>1.0632754477002404E-2</v>
      </c>
      <c r="H50" s="983">
        <f>INDEX('Model Chg'!$L:$L,MATCH(G$15,'Model Chg'!$A:$A,0),1)</f>
        <v>6.3950997676947008E-3</v>
      </c>
      <c r="I50" s="958">
        <v>-7.0000000000000001E-3</v>
      </c>
      <c r="J50" s="983">
        <f>INDEX('Model Chg'!$L:$L,MATCH(I$15,'Model Chg'!$A:$A,0),1)</f>
        <v>-4.540443581079745E-3</v>
      </c>
      <c r="K50" s="974">
        <v>-1.2865095017696171E-2</v>
      </c>
      <c r="L50" s="985">
        <f>INDEX('Model Chg'!$L:$L,MATCH(K$15,'Model Chg'!$A:$A,0),1)</f>
        <v>-9.3713239849190222E-3</v>
      </c>
      <c r="M50" s="974">
        <v>-5.6058231649604995E-3</v>
      </c>
      <c r="N50" s="985">
        <f>INDEX('Model Chg'!$L:$L,MATCH(M$15,'Model Chg'!$A:$A,0),1)</f>
        <v>-4.092834006874102E-3</v>
      </c>
      <c r="O50" s="974">
        <v>-1.0831420990618845E-2</v>
      </c>
      <c r="P50" s="994">
        <f>INDEX('Model Chg'!$L:$L,MATCH(O$15,'Model Chg'!$A:$A,0),1)</f>
        <v>-5.908534962502765E-3</v>
      </c>
      <c r="Q50" s="974">
        <v>1.6520201599010687E-3</v>
      </c>
      <c r="R50" s="985">
        <f>INDEX('Model Chg'!$L:$L,MATCH(Q$15,'Model Chg'!$A:$A,0),1)</f>
        <v>1.6741459426845573E-3</v>
      </c>
      <c r="S50" s="974">
        <v>5.1971023608885503E-3</v>
      </c>
      <c r="T50" s="985">
        <f>INDEX('Model Chg'!$L:$L,MATCH(S$15,'Model Chg'!$A:$A,0),1)</f>
        <v>6.1158416665778592E-3</v>
      </c>
      <c r="U50" s="974">
        <v>-2.3795114951696839E-4</v>
      </c>
      <c r="V50" s="985">
        <f>INDEX('Model Chg'!$L:$L,MATCH(U$15,'Model Chg'!$A:$A,0),1)</f>
        <v>-4.4897981286362576E-4</v>
      </c>
      <c r="W50" s="974">
        <v>1.1020638887111689E-2</v>
      </c>
      <c r="X50" s="985">
        <f>INDEX('Model Chg'!$L:$L,MATCH(W$15,'Model Chg'!$A:$A,0),1)</f>
        <v>9.012130795573281E-3</v>
      </c>
      <c r="Y50" s="974">
        <v>-2E-3</v>
      </c>
      <c r="Z50" s="985">
        <f>INDEX('Model Chg'!$L:$L,MATCH(Y$15,'Model Chg'!$A:$A,0),1)</f>
        <v>-1.9185221496447191E-3</v>
      </c>
      <c r="AA50" s="974">
        <v>0</v>
      </c>
      <c r="AB50" s="1291">
        <f>INDEX('Model Chg'!$L:$L,MATCH(AA$15,'Model Chg'!$A:$A,0),1)</f>
        <v>0</v>
      </c>
      <c r="AC50" s="974">
        <v>0</v>
      </c>
      <c r="AD50" s="1291">
        <f>INDEX('Model Chg'!$L:$L,MATCH(AC$15,'Model Chg'!$A:$A,0),1)</f>
        <v>0</v>
      </c>
      <c r="AE50" s="974">
        <v>-1.5427755098846752E-2</v>
      </c>
      <c r="AF50" s="1291">
        <f>INDEX('Model Chg'!$L:$L,MATCH(AE$15,'Model Chg'!$A:$A,0),1)</f>
        <v>-7.2230446168887186E-3</v>
      </c>
      <c r="AG50" s="974">
        <v>0</v>
      </c>
      <c r="AH50" s="1291">
        <f>INDEX('Model Chg'!$L:$L,MATCH(AG$15,'Model Chg'!$A:$A,0),1)</f>
        <v>0</v>
      </c>
      <c r="AI50" s="974">
        <v>0</v>
      </c>
      <c r="AJ50" s="1291">
        <f>INDEX('Model Chg'!$L:$L,MATCH(AI$15,'Model Chg'!$A:$A,0),1)</f>
        <v>0</v>
      </c>
      <c r="AK50" s="974">
        <v>0</v>
      </c>
      <c r="AL50" s="1291">
        <f>INDEX('Model Chg'!$L:$L,MATCH(AK$15,'Model Chg'!$A:$A,0),1)</f>
        <v>0</v>
      </c>
      <c r="AM50" s="974">
        <v>-1.4951475993669971E-2</v>
      </c>
      <c r="AN50" s="1291">
        <f>INDEX('Model Chg'!$L:$L,MATCH(AM$15,'Model Chg'!$A:$A,0),1)</f>
        <v>-8.3430534910351462E-3</v>
      </c>
      <c r="AO50" s="974">
        <v>-8.0000000000000002E-3</v>
      </c>
      <c r="AP50" s="1291">
        <f>INDEX('Model Chg'!$L:$L,MATCH(AO$15,'Model Chg'!$A:$A,0),1)</f>
        <v>1.5751450344940743E-3</v>
      </c>
      <c r="AQ50" s="974">
        <v>-1.507578707870505E-2</v>
      </c>
      <c r="AR50" s="1291">
        <f>INDEX('Model Chg'!$L:$L,MATCH(AQ$15,'Model Chg'!$A:$A,0),1)</f>
        <v>-1.0006249044519966E-2</v>
      </c>
      <c r="AS50" s="982" t="s">
        <v>133</v>
      </c>
      <c r="AT50" s="978" t="s">
        <v>133</v>
      </c>
      <c r="AU50" s="978" t="s">
        <v>133</v>
      </c>
    </row>
    <row r="51" spans="1:59">
      <c r="A51" s="859"/>
      <c r="B51" t="s">
        <v>146</v>
      </c>
      <c r="C51" s="1284">
        <v>-4.956669773896083E-3</v>
      </c>
      <c r="D51" s="983">
        <f>IF(ISNUMBER(INDEX('Model Chg'!$V:$V,MATCH(C$15,'Model Chg'!$A:$A,0),1)),INDEX('Model Chg'!$V:$V,MATCH(C$15,'Model Chg'!$A:$A,0),1),INDEX('Model Chg'!$R:$R,MATCH(C$15,'Model Chg'!$A:$A,0),1))</f>
        <v>-1.8662945006837739E-2</v>
      </c>
      <c r="E51" s="958">
        <v>7.9953921004707329E-3</v>
      </c>
      <c r="F51" s="983">
        <f>IF(ISNUMBER(INDEX('Model Chg'!$V:$V,MATCH(E$15,'Model Chg'!$A:$A,0),1)),INDEX('Model Chg'!$V:$V,MATCH(E$15,'Model Chg'!$A:$A,0),1),INDEX('Model Chg'!$R:$R,MATCH(E$15,'Model Chg'!$A:$A,0),1))</f>
        <v>-3.4056061812664185E-2</v>
      </c>
      <c r="G51" s="1285">
        <v>1.7988071021723506E-2</v>
      </c>
      <c r="H51" s="983">
        <f>IF(ISNUMBER(INDEX('Model Chg'!$V:$V,MATCH(G$15,'Model Chg'!$A:$A,0),1)),INDEX('Model Chg'!$V:$V,MATCH(G$15,'Model Chg'!$A:$A,0),1),INDEX('Model Chg'!$R:$R,MATCH(G$15,'Model Chg'!$A:$A,0),1))</f>
        <v>-2.8734008713326653E-2</v>
      </c>
      <c r="I51" s="958">
        <v>-2.1148334589694451E-2</v>
      </c>
      <c r="J51" s="983">
        <f>IF(ISNUMBER(INDEX('Model Chg'!$V:$V,MATCH(I$15,'Model Chg'!$A:$A,0),1)),INDEX('Model Chg'!$V:$V,MATCH(I$15,'Model Chg'!$A:$A,0),1),INDEX('Model Chg'!$R:$R,MATCH(I$15,'Model Chg'!$A:$A,0),1))</f>
        <v>-1.9990927122980007E-2</v>
      </c>
      <c r="K51" s="974">
        <v>-5.5034408283768377E-3</v>
      </c>
      <c r="L51" s="985">
        <f>IF(ISNUMBER(INDEX('Model Chg'!$V:$V,MATCH(K$15,'Model Chg'!$A:$A,0),1)),INDEX('Model Chg'!$V:$V,MATCH(K$15,'Model Chg'!$A:$A,0),1),INDEX('Model Chg'!$R:$R,MATCH(K$15,'Model Chg'!$A:$A,0),1))</f>
        <v>-3.3241890074794611E-2</v>
      </c>
      <c r="M51" s="1285">
        <v>-3.6642293220252697E-2</v>
      </c>
      <c r="N51" s="985">
        <f>IF(ISNUMBER(INDEX('Model Chg'!$V:$V,MATCH(M$15,'Model Chg'!$A:$A,0),1)),INDEX('Model Chg'!$V:$V,MATCH(M$15,'Model Chg'!$A:$A,0),1),INDEX('Model Chg'!$R:$R,MATCH(M$15,'Model Chg'!$A:$A,0),1))</f>
        <v>-2.924701198473878E-3</v>
      </c>
      <c r="O51" s="974">
        <v>-3.105325260845504E-3</v>
      </c>
      <c r="P51" s="994">
        <f>IF(ISNUMBER(INDEX('Model Chg'!$V:$V,MATCH(O$15,'Model Chg'!$A:$A,0),1)),INDEX('Model Chg'!$V:$V,MATCH(O$15,'Model Chg'!$A:$A,0),1),INDEX('Model Chg'!$R:$R,MATCH(O$15,'Model Chg'!$A:$A,0),1))</f>
        <v>-4.6239837224318903E-3</v>
      </c>
      <c r="Q51" s="974">
        <v>9.8376800397550479E-3</v>
      </c>
      <c r="R51" s="985">
        <f>IF(ISNUMBER(INDEX('Model Chg'!$V:$V,MATCH(Q$15,'Model Chg'!$A:$A,0),1)),INDEX('Model Chg'!$V:$V,MATCH(Q$15,'Model Chg'!$A:$A,0),1),INDEX('Model Chg'!$R:$R,MATCH(Q$15,'Model Chg'!$A:$A,0),1))</f>
        <v>-1.9391126453900287E-2</v>
      </c>
      <c r="S51" s="1285">
        <v>8.1153876952515525E-3</v>
      </c>
      <c r="T51" s="985">
        <f>IF(ISNUMBER(INDEX('Model Chg'!$V:$V,MATCH(S$15,'Model Chg'!$A:$A,0),1)),INDEX('Model Chg'!$V:$V,MATCH(S$15,'Model Chg'!$A:$A,0),1),INDEX('Model Chg'!$R:$R,MATCH(S$15,'Model Chg'!$A:$A,0),1))</f>
        <v>-5.3570655718993665E-2</v>
      </c>
      <c r="U51" s="974">
        <v>8.5058743657961955E-3</v>
      </c>
      <c r="V51" s="985">
        <f>IF(ISNUMBER(INDEX('Model Chg'!$V:$V,MATCH(U$15,'Model Chg'!$A:$A,0),1)),INDEX('Model Chg'!$V:$V,MATCH(U$15,'Model Chg'!$A:$A,0),1),INDEX('Model Chg'!$R:$R,MATCH(U$15,'Model Chg'!$A:$A,0),1))</f>
        <v>-3.8814024471821695E-2</v>
      </c>
      <c r="W51" s="974">
        <v>-1.2345240365905896E-2</v>
      </c>
      <c r="X51" s="985">
        <f>IF(ISNUMBER(INDEX('Model Chg'!$V:$V,MATCH(W$15,'Model Chg'!$A:$A,0),1)),INDEX('Model Chg'!$V:$V,MATCH(W$15,'Model Chg'!$A:$A,0),1),INDEX('Model Chg'!$R:$R,MATCH(W$15,'Model Chg'!$A:$A,0),1))</f>
        <v>1.0811032262825204E-3</v>
      </c>
      <c r="Y51" s="974">
        <v>-2.0825141837061967E-3</v>
      </c>
      <c r="Z51" s="985">
        <f>IF(ISNUMBER(INDEX('Model Chg'!$V:$V,MATCH(Y$15,'Model Chg'!$A:$A,0),1)),INDEX('Model Chg'!$V:$V,MATCH(Y$15,'Model Chg'!$A:$A,0),1),INDEX('Model Chg'!$R:$R,MATCH(Y$15,'Model Chg'!$A:$A,0),1))</f>
        <v>-8.5576382534380269E-4</v>
      </c>
      <c r="AA51" s="974">
        <v>8.9222598949234566E-4</v>
      </c>
      <c r="AB51" s="986">
        <f>IF(ISNUMBER(INDEX('Model Chg'!$V:$V,MATCH(AA$15,'Model Chg'!$A:$A,0),1)),INDEX('Model Chg'!$V:$V,MATCH(AA$15,'Model Chg'!$A:$A,0),1),INDEX('Model Chg'!$R:$R,MATCH(AA$15,'Model Chg'!$A:$A,0),1))</f>
        <v>1.7763912530761594E-3</v>
      </c>
      <c r="AC51" s="974">
        <v>-6.8098985737763962E-2</v>
      </c>
      <c r="AD51" s="986">
        <f>IF(ISNUMBER(INDEX('Model Chg'!$V:$V,MATCH(AC$15,'Model Chg'!$A:$A,0),1)),INDEX('Model Chg'!$V:$V,MATCH(AC$15,'Model Chg'!$A:$A,0),1),INDEX('Model Chg'!$R:$R,MATCH(AC$15,'Model Chg'!$A:$A,0),1))</f>
        <v>-9.8738511689411279E-3</v>
      </c>
      <c r="AE51" s="974">
        <v>-1.2368964906734781E-2</v>
      </c>
      <c r="AF51" s="986">
        <f>IF(ISNUMBER(INDEX('Model Chg'!$V:$V,MATCH(AE$15,'Model Chg'!$A:$A,0),1)),INDEX('Model Chg'!$V:$V,MATCH(AE$15,'Model Chg'!$A:$A,0),1),INDEX('Model Chg'!$R:$R,MATCH(AE$15,'Model Chg'!$A:$A,0),1))</f>
        <v>-8.7208716551755883E-2</v>
      </c>
      <c r="AG51" s="974">
        <v>3.1829858689703894E-2</v>
      </c>
      <c r="AH51" s="986">
        <f>IF(ISNUMBER(INDEX('Model Chg'!$V:$V,MATCH(AG$15,'Model Chg'!$A:$A,0),1)),INDEX('Model Chg'!$V:$V,MATCH(AG$15,'Model Chg'!$A:$A,0),1),INDEX('Model Chg'!$R:$R,MATCH(AG$15,'Model Chg'!$A:$A,0),1))</f>
        <v>-9.7602971384576076E-3</v>
      </c>
      <c r="AI51" s="974">
        <v>-2.3760579928483683E-2</v>
      </c>
      <c r="AJ51" s="986">
        <f>IF(ISNUMBER(INDEX('Model Chg'!$V:$V,MATCH(AI$15,'Model Chg'!$A:$A,0),1)),INDEX('Model Chg'!$V:$V,MATCH(AI$15,'Model Chg'!$A:$A,0),1),INDEX('Model Chg'!$R:$R,MATCH(AI$15,'Model Chg'!$A:$A,0),1))</f>
        <v>1.4768674173045504E-2</v>
      </c>
      <c r="AK51" s="974">
        <v>1.3885209077405314E-2</v>
      </c>
      <c r="AL51" s="986">
        <f>IF(ISNUMBER(INDEX('Model Chg'!$V:$V,MATCH(AK$15,'Model Chg'!$A:$A,0),1)),INDEX('Model Chg'!$V:$V,MATCH(AK$15,'Model Chg'!$A:$A,0),1),INDEX('Model Chg'!$R:$R,MATCH(AK$15,'Model Chg'!$A:$A,0),1))</f>
        <v>-4.7841456259364645E-2</v>
      </c>
      <c r="AM51" s="974">
        <v>-5.5867808273937225E-2</v>
      </c>
      <c r="AN51" s="986">
        <f>IF(ISNUMBER(INDEX('Model Chg'!$V:$V,MATCH(AM$15,'Model Chg'!$A:$A,0),1)),INDEX('Model Chg'!$V:$V,MATCH(AM$15,'Model Chg'!$A:$A,0),1),INDEX('Model Chg'!$R:$R,MATCH(AM$15,'Model Chg'!$A:$A,0),1))</f>
        <v>-4.223067861410601E-2</v>
      </c>
      <c r="AO51" s="974">
        <v>-1.9041078627329844E-3</v>
      </c>
      <c r="AP51" s="986">
        <f>IF(ISNUMBER(INDEX('Model Chg'!$V:$V,MATCH(AO$15,'Model Chg'!$A:$A,0),1)),INDEX('Model Chg'!$V:$V,MATCH(AO$15,'Model Chg'!$A:$A,0),1),INDEX('Model Chg'!$R:$R,MATCH(AO$15,'Model Chg'!$A:$A,0),1))</f>
        <v>2.9601173286184501E-3</v>
      </c>
      <c r="AQ51" s="974">
        <v>-0.16723691150078868</v>
      </c>
      <c r="AR51" s="986">
        <f>IF(ISNUMBER(INDEX('Model Chg'!$V:$V,MATCH(AQ$15,'Model Chg'!$A:$A,0),1)),INDEX('Model Chg'!$V:$V,MATCH(AQ$15,'Model Chg'!$A:$A,0),1),INDEX('Model Chg'!$R:$R,MATCH(AQ$15,'Model Chg'!$A:$A,0),1))</f>
        <v>-4.9872606935207453E-2</v>
      </c>
      <c r="AS51" s="982" t="s">
        <v>133</v>
      </c>
      <c r="AT51" s="978" t="s">
        <v>133</v>
      </c>
      <c r="AU51" s="978" t="s">
        <v>133</v>
      </c>
    </row>
    <row r="52" spans="1:59">
      <c r="A52" s="859" t="s">
        <v>505</v>
      </c>
      <c r="B52" t="s">
        <v>229</v>
      </c>
      <c r="C52" s="958">
        <v>-1.2999999999999999E-2</v>
      </c>
      <c r="D52" s="995">
        <f>INDEX('Model Chg'!$AK:$AK,MATCH(C$15,'Model Chg'!$A:$A,0),1)</f>
        <v>-1.6E-2</v>
      </c>
      <c r="E52" s="958">
        <v>1.2999999999999999E-2</v>
      </c>
      <c r="F52" s="995">
        <f>INDEX('Model Chg'!$AK:$AK,MATCH(E$15,'Model Chg'!$A:$A,0),1)</f>
        <v>-4.0000000000000001E-3</v>
      </c>
      <c r="G52" s="959">
        <v>3.5000000000000003E-2</v>
      </c>
      <c r="H52" s="995">
        <f>INDEX('Model Chg'!$AK:$AK,MATCH(G$15,'Model Chg'!$A:$A,0),1)</f>
        <v>-5.0000000000000001E-3</v>
      </c>
      <c r="I52" s="958">
        <v>7.0000000000000001E-3</v>
      </c>
      <c r="J52" s="995">
        <f>INDEX('Model Chg'!$AK:$AK,MATCH(I$15,'Model Chg'!$A:$A,0),1)</f>
        <v>-8.0000000000000002E-3</v>
      </c>
      <c r="K52" s="958">
        <v>-1.9E-2</v>
      </c>
      <c r="L52" s="995">
        <f>INDEX('Model Chg'!$AK:$AK,MATCH(K$15,'Model Chg'!$A:$A,0),1)</f>
        <v>-3.3000000000000002E-2</v>
      </c>
      <c r="M52" s="958">
        <v>-0.02</v>
      </c>
      <c r="N52" s="995">
        <f>INDEX('Model Chg'!$AK:$AK,MATCH(M$15,'Model Chg'!$A:$A,0),1)</f>
        <v>-2.8000000000000001E-2</v>
      </c>
      <c r="O52" s="958">
        <v>-4.3999999999999997E-2</v>
      </c>
      <c r="P52" s="825">
        <f>INDEX('Model Chg'!$AK:$AK,MATCH(O$15,'Model Chg'!$A:$A,0),1)</f>
        <v>-4.4999999999999998E-2</v>
      </c>
      <c r="Q52" s="958">
        <v>-4.0000000000000001E-3</v>
      </c>
      <c r="R52" s="995">
        <f>INDEX('Model Chg'!$AK:$AK,MATCH(Q$15,'Model Chg'!$A:$A,0),1)</f>
        <v>1.7999999999999999E-2</v>
      </c>
      <c r="S52" s="958">
        <v>1.6E-2</v>
      </c>
      <c r="T52" s="995">
        <f>INDEX('Model Chg'!$AK:$AK,MATCH(S$15,'Model Chg'!$A:$A,0),1)</f>
        <v>6.0000000000000001E-3</v>
      </c>
      <c r="U52" s="958">
        <v>6.0000000000000001E-3</v>
      </c>
      <c r="V52" s="995">
        <f>INDEX('Model Chg'!$AK:$AK,MATCH(U$15,'Model Chg'!$A:$A,0),1)</f>
        <v>-1.7000000000000001E-2</v>
      </c>
      <c r="W52" s="958">
        <v>-2E-3</v>
      </c>
      <c r="X52" s="995">
        <f>INDEX('Model Chg'!$AK:$AK,MATCH(W$15,'Model Chg'!$A:$A,0),1)</f>
        <v>-3.0000000000000001E-3</v>
      </c>
      <c r="Y52" s="958">
        <v>-2.4E-2</v>
      </c>
      <c r="Z52" s="995">
        <f>INDEX('Model Chg'!$AK:$AK,MATCH(Y$15,'Model Chg'!$A:$A,0),1)</f>
        <v>6.0000000000000001E-3</v>
      </c>
      <c r="AA52" s="996">
        <v>-1.2999999999999999E-2</v>
      </c>
      <c r="AB52" s="995">
        <f>INDEX('Model Chg'!$AK:$AK,MATCH(AA$15,'Model Chg'!$A:$A,0),1)</f>
        <v>-1.2999999999999999E-2</v>
      </c>
      <c r="AC52" s="996">
        <v>1E-3</v>
      </c>
      <c r="AD52" s="995">
        <f>INDEX('Model Chg'!$AK:$AK,MATCH(AC$15,'Model Chg'!$A:$A,0),1)</f>
        <v>1E-3</v>
      </c>
      <c r="AE52" s="996">
        <v>2.7E-2</v>
      </c>
      <c r="AF52" s="995">
        <f>INDEX('Model Chg'!$AK:$AK,MATCH(AE$15,'Model Chg'!$A:$A,0),1)</f>
        <v>-2.4E-2</v>
      </c>
      <c r="AG52" s="996">
        <v>-7.8E-2</v>
      </c>
      <c r="AH52" s="997">
        <f>INDEX('Model Chg'!$AK:$AK,MATCH(AG$15,'Model Chg'!$A:$A,0),1)</f>
        <v>-7.8E-2</v>
      </c>
      <c r="AI52" s="996">
        <v>-6.7000000000000004E-2</v>
      </c>
      <c r="AJ52" s="997">
        <f>INDEX('Model Chg'!$AK:$AK,MATCH(AI$15,'Model Chg'!$A:$A,0),1)</f>
        <v>-6.7000000000000004E-2</v>
      </c>
      <c r="AK52" s="996">
        <v>-1.6E-2</v>
      </c>
      <c r="AL52" s="997">
        <f>INDEX('Model Chg'!$AK:$AK,MATCH(AK$15,'Model Chg'!$A:$A,0),1)</f>
        <v>-1.6E-2</v>
      </c>
      <c r="AM52" s="996">
        <v>-3.7999999999999999E-2</v>
      </c>
      <c r="AN52" s="998">
        <f>INDEX('Model Chg'!$AK:$AK,MATCH(AM$15,'Model Chg'!$A:$A,0),1)</f>
        <v>-0.02</v>
      </c>
      <c r="AO52" s="996">
        <v>-1.7000000000000001E-2</v>
      </c>
      <c r="AP52" s="998">
        <f>INDEX('Model Chg'!$AK:$AK,MATCH(AO$15,'Model Chg'!$A:$A,0),1)</f>
        <v>-8.9999999999999993E-3</v>
      </c>
      <c r="AQ52" s="996">
        <v>-3.9E-2</v>
      </c>
      <c r="AR52" s="995">
        <f>INDEX('Model Chg'!$AK:$AK,MATCH(AQ$15,'Model Chg'!$A:$A,0),1)</f>
        <v>-1.9E-2</v>
      </c>
      <c r="AS52" s="982" t="s">
        <v>133</v>
      </c>
      <c r="AT52" s="978" t="s">
        <v>133</v>
      </c>
      <c r="AU52" s="978" t="s">
        <v>133</v>
      </c>
    </row>
    <row r="53" spans="1:59">
      <c r="A53" s="999"/>
      <c r="C53" s="1"/>
      <c r="D53" s="1"/>
      <c r="E53" s="1"/>
      <c r="F53" s="1"/>
      <c r="G53" s="844"/>
      <c r="H53" s="844"/>
      <c r="I53" s="1001"/>
      <c r="J53" s="1001"/>
      <c r="K53" s="1000"/>
      <c r="L53" s="1000"/>
      <c r="M53" s="1000"/>
      <c r="N53" s="1000"/>
      <c r="O53" s="1000"/>
      <c r="P53" s="1000"/>
      <c r="Q53" s="1000"/>
      <c r="R53" s="1000"/>
      <c r="S53" s="1000"/>
      <c r="T53" s="1000"/>
      <c r="U53" s="1000"/>
      <c r="V53" s="1000"/>
      <c r="W53" s="1000"/>
      <c r="X53" s="1000"/>
      <c r="Y53" s="1000"/>
      <c r="Z53" s="1000"/>
      <c r="AA53" s="1000"/>
      <c r="AB53" s="1000"/>
      <c r="AG53" s="852"/>
      <c r="AM53" s="1000"/>
      <c r="AN53" s="1000"/>
      <c r="AO53" s="1001"/>
      <c r="AP53" s="1001"/>
      <c r="AQ53" s="1000"/>
      <c r="AR53" s="1000"/>
      <c r="AS53" s="1002"/>
      <c r="AT53" s="1000"/>
      <c r="AU53" s="1000"/>
    </row>
    <row r="54" spans="1:59">
      <c r="B54" s="1003" t="s">
        <v>152</v>
      </c>
      <c r="C54" s="1004"/>
      <c r="D54" s="1"/>
      <c r="E54" s="1"/>
      <c r="F54" s="1"/>
      <c r="G54" s="844"/>
      <c r="J54" s="1008"/>
      <c r="K54" s="1000"/>
      <c r="L54" s="1000"/>
      <c r="M54" s="1000"/>
      <c r="N54" s="1006"/>
      <c r="O54" s="1000"/>
      <c r="P54" s="1000"/>
      <c r="Q54" s="1005"/>
      <c r="S54" s="1007"/>
      <c r="T54" s="1007"/>
      <c r="V54" s="1013"/>
      <c r="W54" s="844"/>
      <c r="X54" s="958"/>
      <c r="AA54" s="1000"/>
      <c r="AB54" s="1000"/>
      <c r="AG54" s="852"/>
      <c r="AM54" s="1000"/>
      <c r="AN54" s="1000"/>
      <c r="AO54" s="1000"/>
      <c r="AP54" s="1000"/>
      <c r="AQ54" s="1000"/>
      <c r="AR54" s="1000"/>
      <c r="AS54" s="1002"/>
      <c r="AT54" s="1000"/>
      <c r="BG54" s="487"/>
    </row>
    <row r="55" spans="1:59">
      <c r="B55" s="1009" t="s">
        <v>151</v>
      </c>
      <c r="D55" s="1"/>
      <c r="G55" s="958"/>
      <c r="K55" s="1000"/>
      <c r="L55" s="1000"/>
      <c r="O55" s="1000"/>
      <c r="P55" s="1000"/>
      <c r="Q55" s="1007"/>
      <c r="V55" s="1000"/>
      <c r="W55" s="1007"/>
      <c r="X55" s="1023"/>
      <c r="AA55" s="1000"/>
      <c r="AB55" s="1000"/>
      <c r="AG55" s="852"/>
      <c r="AH55" s="852"/>
      <c r="AM55" s="1000"/>
      <c r="AN55" s="1023"/>
      <c r="AO55" s="1000"/>
      <c r="AP55" s="1000"/>
      <c r="AQ55" s="1000"/>
      <c r="AR55" s="1000"/>
      <c r="AS55" s="1002"/>
      <c r="AT55" s="1000"/>
    </row>
    <row r="56" spans="1:59">
      <c r="B56" s="480"/>
      <c r="D56" s="1010"/>
      <c r="K56" s="1000"/>
      <c r="L56" s="1000"/>
      <c r="O56" s="1000"/>
      <c r="P56" s="1000"/>
      <c r="U56" s="1000"/>
      <c r="V56" s="1000"/>
      <c r="W56" s="852"/>
      <c r="X56" s="852"/>
      <c r="Y56" s="1000"/>
      <c r="Z56" s="1000"/>
      <c r="AA56" s="1000"/>
      <c r="AB56" s="1000"/>
      <c r="AG56" s="852"/>
      <c r="AH56" s="852"/>
      <c r="AM56" s="1000"/>
      <c r="AN56" s="1023"/>
      <c r="AO56" s="1000"/>
      <c r="AP56" s="1000"/>
      <c r="AQ56" s="1000"/>
      <c r="AR56" s="1000"/>
      <c r="AS56" s="1002"/>
      <c r="AT56" s="1000"/>
    </row>
    <row r="57" spans="1:59">
      <c r="D57" s="978"/>
      <c r="E57" s="830"/>
      <c r="F57" s="830"/>
      <c r="G57" s="1013"/>
      <c r="H57" s="1013"/>
      <c r="J57" s="1014"/>
      <c r="K57" s="1000"/>
      <c r="L57" s="1000"/>
      <c r="M57" s="1011"/>
      <c r="O57" s="1286"/>
      <c r="P57" s="1286"/>
      <c r="Q57" s="1016"/>
      <c r="R57" s="1016"/>
      <c r="S57" s="1012"/>
      <c r="U57" s="1016"/>
      <c r="V57" s="1016"/>
      <c r="W57" s="1287"/>
      <c r="X57" s="1287"/>
      <c r="Y57" s="1016"/>
      <c r="Z57" s="1016"/>
      <c r="AA57" s="1000"/>
      <c r="AB57" s="1000"/>
      <c r="AG57" s="1287"/>
      <c r="AH57" s="1287"/>
      <c r="AM57" s="1016"/>
      <c r="AN57" s="1016"/>
      <c r="AO57" s="1016"/>
      <c r="AP57" s="1016"/>
      <c r="AQ57" s="1000"/>
      <c r="AR57" s="1000"/>
      <c r="AS57" s="1015"/>
      <c r="AT57" s="1016"/>
    </row>
    <row r="58" spans="1:59">
      <c r="B58" s="1017" t="s">
        <v>309</v>
      </c>
      <c r="D58" s="1018"/>
      <c r="E58" s="1"/>
      <c r="F58" s="1"/>
      <c r="G58" s="844"/>
      <c r="H58" s="844"/>
      <c r="I58" s="1019"/>
      <c r="J58" s="1020"/>
      <c r="K58" s="1000"/>
      <c r="L58" s="1000"/>
      <c r="M58" s="1011"/>
      <c r="O58" s="1000"/>
      <c r="P58" s="1000"/>
      <c r="Q58" s="1011"/>
      <c r="R58" s="1011"/>
      <c r="S58" s="1007"/>
      <c r="T58" s="1007"/>
      <c r="U58" s="1011"/>
      <c r="V58" s="1011"/>
      <c r="W58" s="852"/>
      <c r="X58" s="852"/>
      <c r="Y58" s="1000"/>
      <c r="Z58" s="1000"/>
      <c r="AA58" s="1000"/>
      <c r="AB58" s="1000"/>
      <c r="AG58" s="852"/>
      <c r="AH58" s="852"/>
      <c r="AM58" s="1011"/>
      <c r="AN58" s="1011"/>
      <c r="AO58" s="1011"/>
      <c r="AP58" s="1011"/>
      <c r="AQ58" s="1000"/>
      <c r="AR58" s="1000"/>
      <c r="AS58" s="1021"/>
      <c r="AT58" s="1011"/>
    </row>
    <row r="59" spans="1:59">
      <c r="B59" s="1022" t="s">
        <v>319</v>
      </c>
      <c r="D59" s="1018"/>
      <c r="G59" s="958"/>
      <c r="H59" s="958"/>
      <c r="J59" s="1023"/>
      <c r="K59" s="1288"/>
      <c r="L59" s="1288"/>
      <c r="M59" s="1011"/>
      <c r="O59" s="1288"/>
      <c r="P59" s="1288"/>
      <c r="Q59" s="1011"/>
      <c r="R59" s="1011"/>
      <c r="S59" s="1023"/>
      <c r="T59" s="1023"/>
      <c r="U59" s="1011"/>
      <c r="V59" s="1011"/>
      <c r="W59" s="1289"/>
      <c r="X59" s="1289"/>
      <c r="Y59" s="1023"/>
      <c r="Z59" s="1023"/>
      <c r="AA59" s="1288"/>
      <c r="AB59" s="1288"/>
      <c r="AG59" s="1289"/>
      <c r="AH59" s="1289"/>
      <c r="AM59" s="1011"/>
      <c r="AN59" s="1011"/>
      <c r="AO59" s="1011"/>
      <c r="AP59" s="1011"/>
      <c r="AQ59" s="1288"/>
      <c r="AR59" s="1288"/>
      <c r="AS59" s="1021"/>
      <c r="AT59" s="1011"/>
    </row>
    <row r="60" spans="1:59">
      <c r="B60" s="1024" t="s">
        <v>363</v>
      </c>
      <c r="C60" s="480"/>
    </row>
    <row r="61" spans="1:59">
      <c r="B61" s="1025" t="s">
        <v>406</v>
      </c>
    </row>
    <row r="62" spans="1:59">
      <c r="H62" s="406"/>
    </row>
    <row r="63" spans="1:59">
      <c r="B63" s="1231" t="s">
        <v>576</v>
      </c>
      <c r="AH63" s="1012"/>
    </row>
    <row r="64" spans="1:59">
      <c r="AH64" s="1012"/>
    </row>
    <row r="65" spans="2:3">
      <c r="B65" t="s">
        <v>747</v>
      </c>
      <c r="C65" t="s">
        <v>804</v>
      </c>
    </row>
    <row r="66" spans="2:3">
      <c r="C66" t="s">
        <v>812</v>
      </c>
    </row>
    <row r="67" spans="2:3">
      <c r="C67" t="s">
        <v>813</v>
      </c>
    </row>
    <row r="68" spans="2:3">
      <c r="C68" s="480" t="s">
        <v>807</v>
      </c>
    </row>
    <row r="69" spans="2:3">
      <c r="C69" s="480" t="s">
        <v>808</v>
      </c>
    </row>
    <row r="70" spans="2:3">
      <c r="C70" t="s">
        <v>811</v>
      </c>
    </row>
    <row r="72" spans="2:3">
      <c r="C72" s="480"/>
    </row>
    <row r="73" spans="2:3">
      <c r="C73" s="480"/>
    </row>
    <row r="74" spans="2:3">
      <c r="C74" s="480"/>
    </row>
    <row r="75" spans="2:3">
      <c r="C75" s="480"/>
    </row>
    <row r="76" spans="2:3">
      <c r="C76" s="480"/>
    </row>
  </sheetData>
  <sheetProtection formatCells="0" formatColumns="0" formatRows="0" insertColumns="0" insertRows="0" insertHyperlinks="0" deleteColumns="0" deleteRows="0" sort="0" autoFilter="0" pivotTables="0"/>
  <customSheetViews>
    <customSheetView guid="{B070D993-A558-4B1C-AC4E-67FBCE430B77}" scale="85" showPageBreaks="1" printArea="1" hiddenRows="1">
      <pane xSplit="2" ySplit="17" topLeftCell="C19" activePane="bottomRight" state="frozen"/>
      <selection pane="bottomRight" activeCell="AB29" sqref="AB29"/>
      <colBreaks count="2" manualBreakCount="2">
        <brk id="16" max="55" man="1"/>
        <brk id="30" max="57" man="1"/>
      </colBreaks>
      <pageMargins left="0.25" right="0.25" top="0.25" bottom="0.25" header="0.3" footer="0.3"/>
      <printOptions gridLines="1"/>
      <pageSetup scale="66" fitToWidth="2" orientation="landscape" r:id="rId1"/>
    </customSheetView>
    <customSheetView guid="{66336E0E-D3CE-4BCD-8706-2E622954FB7A}" scale="85" showPageBreaks="1" fitToPage="1">
      <pane xSplit="2" ySplit="15" topLeftCell="K48" activePane="bottomRight" state="frozen"/>
      <selection pane="bottomRight" activeCell="O52" sqref="O52"/>
      <pageMargins left="0.25" right="0.25" top="0.75" bottom="0.75" header="0.3" footer="0.3"/>
      <printOptions gridLines="1"/>
      <pageSetup scale="45" fitToWidth="3" orientation="landscape" r:id="rId2"/>
      <headerFooter>
        <oddFooter>&amp;RPrint Date: &amp;D</oddFooter>
      </headerFooter>
    </customSheetView>
    <customSheetView guid="{8F017303-F4E6-4F2E-AE6E-4863CE4BAD60}" scale="85" showPageBreaks="1" fitToPage="1" printArea="1">
      <pane xSplit="2" ySplit="14" topLeftCell="U15" activePane="bottomRight" state="frozen"/>
      <selection pane="bottomRight" activeCell="Y23" sqref="Y23"/>
      <pageMargins left="0.25" right="0.25" top="0.75" bottom="0.75" header="0.3" footer="0.3"/>
      <printOptions gridLines="1"/>
      <pageSetup scale="56" fitToWidth="3" orientation="landscape" r:id="rId3"/>
      <headerFooter>
        <oddFooter>&amp;RPrint Date: &amp;D</oddFooter>
      </headerFooter>
    </customSheetView>
    <customSheetView guid="{2D067A2B-544F-4687-B463-591ABEF3DC76}" scale="85" showPageBreaks="1" fitToPage="1" printArea="1">
      <pane xSplit="2" ySplit="15" topLeftCell="N25" activePane="bottomRight" state="frozen"/>
      <selection pane="bottomRight" activeCell="AP36" sqref="AP36"/>
      <pageMargins left="0.25" right="0.25" top="0.75" bottom="0.75" header="0.3" footer="0.3"/>
      <printOptions gridLines="1"/>
      <pageSetup scale="55" fitToWidth="3" orientation="landscape" r:id="rId4"/>
      <headerFooter>
        <oddFooter>&amp;RPrint Date: &amp;D</oddFooter>
      </headerFooter>
    </customSheetView>
    <customSheetView guid="{DEED4BF7-CD74-46B8-9246-650AA2D336A3}" scale="80" showPageBreaks="1" fitToPage="1" printArea="1">
      <pane xSplit="2" topLeftCell="C1" activePane="topRight" state="frozen"/>
      <selection pane="topRight" activeCell="C1" sqref="C1"/>
      <pageMargins left="0.25" right="0.25" top="0.75" bottom="0.75" header="0.3" footer="0.3"/>
      <printOptions gridLines="1"/>
      <pageSetup scale="56" fitToWidth="3" orientation="landscape" r:id="rId5"/>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1A9FFAA3-8773-4515-8E34-9D2DD27FCA39}" showPageBreaks="1" fitToPage="1" printArea="1">
      <pane xSplit="2" ySplit="15" topLeftCell="C19" activePane="bottomRight" state="frozen"/>
      <selection pane="bottomRight" activeCell="N29" sqref="N29"/>
      <pageMargins left="0.25" right="0.25" top="0.75" bottom="0.75" header="0.3" footer="0.3"/>
      <printOptions gridLines="1"/>
      <pageSetup scale="55" fitToWidth="3" orientation="landscape" r:id="rId25"/>
      <headerFooter>
        <oddFooter>&amp;RPrint Date: &amp;D</oddFooter>
      </headerFooter>
    </customSheetView>
    <customSheetView guid="{C35CCEBD-5DD6-40D5-B0B9-29A308324E1F}" scale="80" showPageBreaks="1" fitToPage="1" printArea="1">
      <pane xSplit="2" ySplit="14" topLeftCell="C15" activePane="bottomRight" state="frozen"/>
      <selection pane="bottomRight" activeCell="C15" sqref="C15"/>
      <pageMargins left="0.25" right="0.25" top="0.75" bottom="0.75" header="0.3" footer="0.3"/>
      <printOptions gridLines="1"/>
      <pageSetup scale="56" fitToWidth="3" orientation="landscape" r:id="rId26"/>
      <headerFooter>
        <oddFooter>&amp;RPrint Date: &amp;D</oddFooter>
      </headerFooter>
    </customSheetView>
    <customSheetView guid="{4C13BEF0-D969-4F7C-9C90-218A9EA7683E}" scale="85" showPageBreaks="1" fitToPage="1" printArea="1">
      <selection activeCell="H35" sqref="H35"/>
      <pageMargins left="0.25" right="0.25" top="0.75" bottom="0.75" header="0.3" footer="0.3"/>
      <printOptions gridLines="1"/>
      <pageSetup scale="56"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25" bottom="0.25" header="0.3" footer="0.3"/>
  <pageSetup scale="66" fitToWidth="2" orientation="landscape" r:id="rId28"/>
  <colBreaks count="2" manualBreakCount="2">
    <brk id="16" max="55" man="1"/>
    <brk id="30" max="57" man="1"/>
  </colBreaks>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1"/>
  <sheetViews>
    <sheetView view="pageBreakPreview" topLeftCell="A8" zoomScale="115" zoomScaleNormal="90" zoomScaleSheetLayoutView="115" workbookViewId="0">
      <selection activeCell="S20" sqref="S20:T20"/>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1" width="5.6640625" style="39" customWidth="1"/>
    <col min="12" max="12" width="6.88671875" style="39" customWidth="1"/>
    <col min="13" max="13" width="7" style="39" customWidth="1"/>
    <col min="14" max="15" width="5.6640625" style="39" customWidth="1"/>
    <col min="16" max="16" width="6" style="39" bestFit="1" customWidth="1"/>
    <col min="17" max="17" width="6.5546875" style="39" customWidth="1"/>
    <col min="18" max="20" width="6.44140625" style="39" bestFit="1" customWidth="1"/>
    <col min="21" max="21" width="5.88671875" style="39" bestFit="1" customWidth="1"/>
    <col min="22" max="22" width="7" style="39" bestFit="1" customWidth="1"/>
    <col min="23" max="23" width="8" style="39" bestFit="1" customWidth="1"/>
    <col min="24" max="24" width="6" style="39" customWidth="1"/>
    <col min="25" max="25" width="38"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25" t="s">
        <v>188</v>
      </c>
      <c r="F6" s="1526"/>
      <c r="G6" s="1526"/>
      <c r="H6" s="1526"/>
      <c r="I6" s="1526"/>
      <c r="J6" s="1526"/>
      <c r="K6" s="1527"/>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c r="B10" s="65" t="s">
        <v>5</v>
      </c>
      <c r="C10" s="64">
        <v>41913</v>
      </c>
      <c r="D10" s="63" t="s">
        <v>156</v>
      </c>
      <c r="E10" s="62">
        <v>2.5000000000000001E-2</v>
      </c>
      <c r="F10" s="62">
        <v>1.4E-2</v>
      </c>
      <c r="G10" s="62">
        <v>0.04</v>
      </c>
      <c r="H10" s="61">
        <v>0.4</v>
      </c>
      <c r="I10" s="60">
        <f t="shared" ref="I10:I16" si="0">1-H10</f>
        <v>0.6</v>
      </c>
      <c r="J10" s="59">
        <f>ROUND(F10*H10+G10*I10,3)</f>
        <v>0.03</v>
      </c>
      <c r="K10" s="58">
        <f>ROUND((1+E10)*(1+J10)-1,3)</f>
        <v>5.6000000000000001E-2</v>
      </c>
      <c r="L10" s="53">
        <v>-3.6999999999999998E-2</v>
      </c>
      <c r="M10" s="53">
        <v>-3.6999999999999998E-2</v>
      </c>
      <c r="N10" s="86" t="s">
        <v>133</v>
      </c>
      <c r="O10" s="57">
        <v>0.7</v>
      </c>
      <c r="P10" s="57">
        <v>0.75</v>
      </c>
      <c r="Q10" s="53">
        <v>-1.4999999999999999E-2</v>
      </c>
      <c r="R10" s="56" t="s">
        <v>42</v>
      </c>
      <c r="S10" s="55">
        <v>0</v>
      </c>
      <c r="T10" s="54">
        <f>S10</f>
        <v>0</v>
      </c>
      <c r="U10" s="53">
        <f>S10-T10</f>
        <v>0</v>
      </c>
      <c r="V10" s="94">
        <v>0</v>
      </c>
      <c r="W10" s="103">
        <f>V10-U10</f>
        <v>0</v>
      </c>
      <c r="X10" s="101">
        <f t="shared" ref="X10:X27" si="1">SUM(U10:W10)</f>
        <v>0</v>
      </c>
      <c r="Y10" s="52" t="s">
        <v>163</v>
      </c>
    </row>
    <row r="11" spans="2:25" ht="55.2">
      <c r="B11" s="51" t="s">
        <v>5</v>
      </c>
      <c r="C11" s="50">
        <v>42005</v>
      </c>
      <c r="D11" s="66" t="s">
        <v>160</v>
      </c>
      <c r="E11" s="42">
        <v>2.5000000000000001E-2</v>
      </c>
      <c r="F11" s="42">
        <v>1.2E-2</v>
      </c>
      <c r="G11" s="42">
        <v>0.04</v>
      </c>
      <c r="H11" s="49">
        <v>0.4</v>
      </c>
      <c r="I11" s="48">
        <f t="shared" si="0"/>
        <v>0.6</v>
      </c>
      <c r="J11" s="41">
        <f>ROUND(F11*H11+G11*I11,3)</f>
        <v>2.9000000000000001E-2</v>
      </c>
      <c r="K11" s="47">
        <f>ROUND((1+E11)*(1+J11)-1,3)</f>
        <v>5.5E-2</v>
      </c>
      <c r="L11" s="42">
        <v>-1E-3</v>
      </c>
      <c r="M11" s="42">
        <v>-1E-3</v>
      </c>
      <c r="N11" s="92" t="s">
        <v>133</v>
      </c>
      <c r="O11" s="46">
        <v>0.7</v>
      </c>
      <c r="P11" s="46">
        <v>0.8</v>
      </c>
      <c r="Q11" s="42">
        <v>-1.4999999999999999E-2</v>
      </c>
      <c r="R11" s="45" t="s">
        <v>158</v>
      </c>
      <c r="S11" s="44">
        <v>3.4000000000000002E-2</v>
      </c>
      <c r="T11" s="43">
        <v>2.1999999999999999E-2</v>
      </c>
      <c r="U11" s="42">
        <f>S11-T11</f>
        <v>1.2000000000000004E-2</v>
      </c>
      <c r="V11" s="95">
        <v>-6.7000000000000004E-2</v>
      </c>
      <c r="W11" s="104">
        <v>0</v>
      </c>
      <c r="X11" s="101">
        <f t="shared" si="1"/>
        <v>-5.5E-2</v>
      </c>
      <c r="Y11" s="40" t="s">
        <v>162</v>
      </c>
    </row>
    <row r="12" spans="2:25" ht="27.6">
      <c r="B12" s="65" t="s">
        <v>5</v>
      </c>
      <c r="C12" s="64">
        <v>42095</v>
      </c>
      <c r="D12" s="63" t="s">
        <v>156</v>
      </c>
      <c r="E12" s="62">
        <v>2.5000000000000001E-2</v>
      </c>
      <c r="F12" s="62">
        <v>1.2999999999999999E-2</v>
      </c>
      <c r="G12" s="62">
        <v>0.04</v>
      </c>
      <c r="H12" s="61">
        <v>0.4</v>
      </c>
      <c r="I12" s="60">
        <f t="shared" si="0"/>
        <v>0.6</v>
      </c>
      <c r="J12" s="59">
        <f>ROUND(F12*H12+G12*I12,3)</f>
        <v>2.9000000000000001E-2</v>
      </c>
      <c r="K12" s="58">
        <f>ROUND((1+E12)*(1+J12)-1,3)</f>
        <v>5.5E-2</v>
      </c>
      <c r="L12" s="53">
        <v>7.0000000000000001E-3</v>
      </c>
      <c r="M12" s="53">
        <v>7.0000000000000001E-3</v>
      </c>
      <c r="N12" s="86" t="s">
        <v>133</v>
      </c>
      <c r="O12" s="57">
        <v>0.7</v>
      </c>
      <c r="P12" s="57">
        <v>0.8</v>
      </c>
      <c r="Q12" s="53">
        <v>-2.9000000000000001E-2</v>
      </c>
      <c r="R12" s="56" t="s">
        <v>42</v>
      </c>
      <c r="S12" s="55">
        <v>0</v>
      </c>
      <c r="T12" s="54">
        <f>S12</f>
        <v>0</v>
      </c>
      <c r="U12" s="102">
        <f>U11</f>
        <v>1.2000000000000004E-2</v>
      </c>
      <c r="V12" s="94">
        <v>-6.7000000000000004E-2</v>
      </c>
      <c r="W12" s="103">
        <v>0</v>
      </c>
      <c r="X12" s="101">
        <f t="shared" si="1"/>
        <v>-5.5E-2</v>
      </c>
      <c r="Y12" s="52" t="s">
        <v>161</v>
      </c>
    </row>
    <row r="13" spans="2:25" ht="82.8">
      <c r="B13" s="65" t="s">
        <v>5</v>
      </c>
      <c r="C13" s="64">
        <v>42156</v>
      </c>
      <c r="D13" s="182" t="s">
        <v>160</v>
      </c>
      <c r="E13" s="62">
        <v>2.5000000000000001E-2</v>
      </c>
      <c r="F13" s="62">
        <v>1.2999999999999999E-2</v>
      </c>
      <c r="G13" s="62">
        <v>0.04</v>
      </c>
      <c r="H13" s="61">
        <v>0.4</v>
      </c>
      <c r="I13" s="60">
        <f t="shared" si="0"/>
        <v>0.6</v>
      </c>
      <c r="J13" s="59">
        <f>ROUND(F13*H13+G13*I13,3)</f>
        <v>2.9000000000000001E-2</v>
      </c>
      <c r="K13" s="58">
        <f>ROUND((1+E13)*(1+J13)-1,3)</f>
        <v>5.5E-2</v>
      </c>
      <c r="L13" s="62">
        <v>7.0000000000000001E-3</v>
      </c>
      <c r="M13" s="62">
        <v>7.0000000000000001E-3</v>
      </c>
      <c r="N13" s="183" t="s">
        <v>133</v>
      </c>
      <c r="O13" s="184">
        <v>0.7</v>
      </c>
      <c r="P13" s="184">
        <v>0.8</v>
      </c>
      <c r="Q13" s="62">
        <v>-2.9000000000000001E-2</v>
      </c>
      <c r="R13" s="90" t="s">
        <v>42</v>
      </c>
      <c r="S13" s="91">
        <v>0</v>
      </c>
      <c r="T13" s="54">
        <f>S13</f>
        <v>0</v>
      </c>
      <c r="U13" s="187">
        <f>U12</f>
        <v>1.2000000000000004E-2</v>
      </c>
      <c r="V13" s="185">
        <v>-6.7000000000000004E-2</v>
      </c>
      <c r="W13" s="186">
        <v>0</v>
      </c>
      <c r="X13" s="101">
        <f t="shared" si="1"/>
        <v>-5.5E-2</v>
      </c>
      <c r="Y13" s="238" t="s">
        <v>159</v>
      </c>
    </row>
    <row r="14" spans="2:25" ht="41.4">
      <c r="B14" s="65" t="s">
        <v>5</v>
      </c>
      <c r="C14" s="64">
        <v>42186</v>
      </c>
      <c r="D14" s="182" t="s">
        <v>156</v>
      </c>
      <c r="E14" s="62">
        <v>0.01</v>
      </c>
      <c r="F14" s="62">
        <v>0</v>
      </c>
      <c r="G14" s="62">
        <v>2.5000000000000001E-2</v>
      </c>
      <c r="H14" s="61">
        <v>0.4</v>
      </c>
      <c r="I14" s="60">
        <f t="shared" si="0"/>
        <v>0.6</v>
      </c>
      <c r="J14" s="59">
        <f>ROUND(F14*H14+G14*I14,3)</f>
        <v>1.4999999999999999E-2</v>
      </c>
      <c r="K14" s="58">
        <f>ROUND((1+E14)*(1+J14)-1,3)</f>
        <v>2.5000000000000001E-2</v>
      </c>
      <c r="L14" s="62">
        <v>-0.02</v>
      </c>
      <c r="M14" s="62">
        <v>-0.02</v>
      </c>
      <c r="N14" s="183" t="s">
        <v>133</v>
      </c>
      <c r="O14" s="184">
        <v>0.75</v>
      </c>
      <c r="P14" s="184">
        <v>0.8</v>
      </c>
      <c r="Q14" s="62">
        <v>1.6E-2</v>
      </c>
      <c r="R14" s="90" t="s">
        <v>158</v>
      </c>
      <c r="S14" s="91">
        <v>-0.10199999999999999</v>
      </c>
      <c r="T14" s="54">
        <f>S14</f>
        <v>-0.10199999999999999</v>
      </c>
      <c r="U14" s="62">
        <f>S14-T14</f>
        <v>0</v>
      </c>
      <c r="V14" s="185">
        <v>0.03</v>
      </c>
      <c r="W14" s="186">
        <v>0</v>
      </c>
      <c r="X14" s="101">
        <f t="shared" si="1"/>
        <v>0.03</v>
      </c>
      <c r="Y14" s="238" t="s">
        <v>157</v>
      </c>
    </row>
    <row r="15" spans="2:25">
      <c r="B15" s="65" t="s">
        <v>5</v>
      </c>
      <c r="C15" s="64">
        <v>42278</v>
      </c>
      <c r="D15" s="182" t="s">
        <v>156</v>
      </c>
      <c r="E15" s="62">
        <v>0.01</v>
      </c>
      <c r="F15" s="62">
        <v>0</v>
      </c>
      <c r="G15" s="62">
        <v>2.5000000000000001E-2</v>
      </c>
      <c r="H15" s="61">
        <v>0.4</v>
      </c>
      <c r="I15" s="60">
        <f t="shared" si="0"/>
        <v>0.6</v>
      </c>
      <c r="J15" s="59">
        <f t="shared" ref="J15:J27" si="2">ROUND(F15*H15+G15*I15,3)</f>
        <v>1.4999999999999999E-2</v>
      </c>
      <c r="K15" s="58">
        <f t="shared" ref="K15:K27" si="3">ROUND((1+E15)*(1+J15)-1,3)</f>
        <v>2.5000000000000001E-2</v>
      </c>
      <c r="L15" s="62">
        <v>-0.01</v>
      </c>
      <c r="M15" s="62">
        <v>-0.01</v>
      </c>
      <c r="N15" s="183">
        <v>0.72</v>
      </c>
      <c r="O15" s="184">
        <v>0.75</v>
      </c>
      <c r="P15" s="184">
        <v>0.8</v>
      </c>
      <c r="Q15" s="62">
        <v>0</v>
      </c>
      <c r="R15" s="90" t="s">
        <v>42</v>
      </c>
      <c r="S15" s="91">
        <v>0</v>
      </c>
      <c r="T15" s="54">
        <v>0</v>
      </c>
      <c r="U15" s="62">
        <v>0</v>
      </c>
      <c r="V15" s="185">
        <v>0.03</v>
      </c>
      <c r="W15" s="186">
        <v>0</v>
      </c>
      <c r="X15" s="101">
        <f t="shared" si="1"/>
        <v>0.03</v>
      </c>
      <c r="Y15" s="52" t="s">
        <v>155</v>
      </c>
    </row>
    <row r="16" spans="2:25">
      <c r="B16" s="65" t="s">
        <v>5</v>
      </c>
      <c r="C16" s="64">
        <v>42339</v>
      </c>
      <c r="D16" s="182" t="s">
        <v>156</v>
      </c>
      <c r="E16" s="62">
        <v>0.01</v>
      </c>
      <c r="F16" s="62">
        <v>0</v>
      </c>
      <c r="G16" s="62">
        <v>2.5000000000000001E-2</v>
      </c>
      <c r="H16" s="61">
        <v>0.4</v>
      </c>
      <c r="I16" s="60">
        <f t="shared" si="0"/>
        <v>0.6</v>
      </c>
      <c r="J16" s="59">
        <f t="shared" si="2"/>
        <v>1.4999999999999999E-2</v>
      </c>
      <c r="K16" s="58">
        <f t="shared" si="3"/>
        <v>2.5000000000000001E-2</v>
      </c>
      <c r="L16" s="188" t="s">
        <v>133</v>
      </c>
      <c r="M16" s="62">
        <v>-0.03</v>
      </c>
      <c r="N16" s="183">
        <v>0.72</v>
      </c>
      <c r="O16" s="184">
        <v>0.75</v>
      </c>
      <c r="P16" s="184">
        <v>0.8</v>
      </c>
      <c r="Q16" s="62">
        <v>-4.7E-2</v>
      </c>
      <c r="R16" s="90" t="s">
        <v>42</v>
      </c>
      <c r="S16" s="91">
        <v>0</v>
      </c>
      <c r="T16" s="54">
        <v>0</v>
      </c>
      <c r="U16" s="62">
        <v>0</v>
      </c>
      <c r="V16" s="185">
        <v>0.03</v>
      </c>
      <c r="W16" s="186">
        <v>0</v>
      </c>
      <c r="X16" s="101">
        <f t="shared" si="1"/>
        <v>0.03</v>
      </c>
      <c r="Y16" s="52" t="s">
        <v>273</v>
      </c>
    </row>
    <row r="17" spans="2:25">
      <c r="B17" s="65" t="s">
        <v>5</v>
      </c>
      <c r="C17" s="64">
        <v>42370</v>
      </c>
      <c r="D17" s="182" t="s">
        <v>156</v>
      </c>
      <c r="E17" s="62">
        <v>0.01</v>
      </c>
      <c r="F17" s="62">
        <v>0</v>
      </c>
      <c r="G17" s="62">
        <v>2.5000000000000001E-2</v>
      </c>
      <c r="H17" s="61">
        <v>0.4</v>
      </c>
      <c r="I17" s="60">
        <v>0.6</v>
      </c>
      <c r="J17" s="59">
        <f t="shared" si="2"/>
        <v>1.4999999999999999E-2</v>
      </c>
      <c r="K17" s="58">
        <f t="shared" si="3"/>
        <v>2.5000000000000001E-2</v>
      </c>
      <c r="L17" s="188">
        <v>0.01</v>
      </c>
      <c r="M17" s="62">
        <v>0.01</v>
      </c>
      <c r="N17" s="183">
        <v>0.69</v>
      </c>
      <c r="O17" s="184">
        <v>0.75</v>
      </c>
      <c r="P17" s="184">
        <v>0.8</v>
      </c>
      <c r="Q17" s="62">
        <v>-3.9E-2</v>
      </c>
      <c r="R17" s="90" t="s">
        <v>158</v>
      </c>
      <c r="S17" s="91">
        <v>-0.02</v>
      </c>
      <c r="T17" s="54">
        <v>-0.02</v>
      </c>
      <c r="U17" s="62">
        <v>1.2E-2</v>
      </c>
      <c r="V17" s="185">
        <v>0.03</v>
      </c>
      <c r="W17" s="186">
        <v>0</v>
      </c>
      <c r="X17" s="101">
        <f t="shared" si="1"/>
        <v>4.1999999999999996E-2</v>
      </c>
      <c r="Y17" s="52" t="s">
        <v>155</v>
      </c>
    </row>
    <row r="18" spans="2:25">
      <c r="B18" s="65" t="s">
        <v>5</v>
      </c>
      <c r="C18" s="64">
        <v>42430</v>
      </c>
      <c r="D18" s="182" t="s">
        <v>156</v>
      </c>
      <c r="E18" s="62">
        <v>0.01</v>
      </c>
      <c r="F18" s="62">
        <v>0</v>
      </c>
      <c r="G18" s="62">
        <v>2.5000000000000001E-2</v>
      </c>
      <c r="H18" s="61">
        <v>0.4</v>
      </c>
      <c r="I18" s="60">
        <v>0.6</v>
      </c>
      <c r="J18" s="59">
        <f t="shared" si="2"/>
        <v>1.4999999999999999E-2</v>
      </c>
      <c r="K18" s="58">
        <f t="shared" si="3"/>
        <v>2.5000000000000001E-2</v>
      </c>
      <c r="L18" s="188">
        <v>1E-3</v>
      </c>
      <c r="M18" s="62">
        <v>0</v>
      </c>
      <c r="N18" s="183">
        <v>0.69</v>
      </c>
      <c r="O18" s="184">
        <v>0.75</v>
      </c>
      <c r="P18" s="184">
        <v>0.8</v>
      </c>
      <c r="Q18" s="62">
        <v>-1.9E-2</v>
      </c>
      <c r="R18" s="90" t="s">
        <v>42</v>
      </c>
      <c r="S18" s="91">
        <v>0</v>
      </c>
      <c r="T18" s="227">
        <v>0</v>
      </c>
      <c r="U18" s="62">
        <v>1.2E-2</v>
      </c>
      <c r="V18" s="185">
        <v>0.03</v>
      </c>
      <c r="W18" s="186">
        <v>0</v>
      </c>
      <c r="X18" s="101">
        <f t="shared" si="1"/>
        <v>4.1999999999999996E-2</v>
      </c>
      <c r="Y18" s="52" t="s">
        <v>155</v>
      </c>
    </row>
    <row r="19" spans="2:25">
      <c r="B19" s="65" t="s">
        <v>5</v>
      </c>
      <c r="C19" s="64">
        <v>42461</v>
      </c>
      <c r="D19" s="182" t="s">
        <v>156</v>
      </c>
      <c r="E19" s="62">
        <v>0.01</v>
      </c>
      <c r="F19" s="62">
        <v>0</v>
      </c>
      <c r="G19" s="62">
        <v>2.5000000000000001E-2</v>
      </c>
      <c r="H19" s="61">
        <v>0.4</v>
      </c>
      <c r="I19" s="60">
        <v>0.6</v>
      </c>
      <c r="J19" s="59">
        <f t="shared" si="2"/>
        <v>1.4999999999999999E-2</v>
      </c>
      <c r="K19" s="58">
        <f t="shared" si="3"/>
        <v>2.5000000000000001E-2</v>
      </c>
      <c r="L19" s="188">
        <v>1.838497778872128E-4</v>
      </c>
      <c r="M19" s="62">
        <v>5.0000000000000001E-4</v>
      </c>
      <c r="N19" s="183">
        <v>0.7</v>
      </c>
      <c r="O19" s="184">
        <v>0.75</v>
      </c>
      <c r="P19" s="184">
        <v>0.8</v>
      </c>
      <c r="Q19" s="62">
        <v>-0.02</v>
      </c>
      <c r="R19" s="90" t="s">
        <v>42</v>
      </c>
      <c r="S19" s="91">
        <v>0</v>
      </c>
      <c r="T19" s="227">
        <v>0</v>
      </c>
      <c r="U19" s="62">
        <v>1.2E-2</v>
      </c>
      <c r="V19" s="185">
        <v>0.03</v>
      </c>
      <c r="W19" s="186">
        <v>0</v>
      </c>
      <c r="X19" s="101">
        <f t="shared" si="1"/>
        <v>4.1999999999999996E-2</v>
      </c>
      <c r="Y19" s="52" t="s">
        <v>155</v>
      </c>
    </row>
    <row r="20" spans="2:25" ht="27.6">
      <c r="B20" s="65" t="s">
        <v>5</v>
      </c>
      <c r="C20" s="64">
        <v>42552</v>
      </c>
      <c r="D20" s="182" t="s">
        <v>156</v>
      </c>
      <c r="E20" s="62">
        <v>0.01</v>
      </c>
      <c r="F20" s="62">
        <v>0</v>
      </c>
      <c r="G20" s="62">
        <v>2.5000000000000001E-2</v>
      </c>
      <c r="H20" s="61">
        <v>0.4</v>
      </c>
      <c r="I20" s="60">
        <v>0.6</v>
      </c>
      <c r="J20" s="59">
        <f t="shared" si="2"/>
        <v>1.4999999999999999E-2</v>
      </c>
      <c r="K20" s="58">
        <f t="shared" si="3"/>
        <v>2.5000000000000001E-2</v>
      </c>
      <c r="L20" s="188">
        <v>5.0000000000000001E-4</v>
      </c>
      <c r="M20" s="62">
        <v>5.0000000000000001E-4</v>
      </c>
      <c r="N20" s="183">
        <v>0.69</v>
      </c>
      <c r="O20" s="184">
        <v>0.75</v>
      </c>
      <c r="P20" s="184">
        <v>0.8</v>
      </c>
      <c r="Q20" s="62">
        <v>5.1999999999999998E-2</v>
      </c>
      <c r="R20" s="90" t="s">
        <v>42</v>
      </c>
      <c r="S20" s="91">
        <v>-0.05</v>
      </c>
      <c r="T20" s="227">
        <v>-0.05</v>
      </c>
      <c r="U20" s="62">
        <v>1.2E-2</v>
      </c>
      <c r="V20" s="185">
        <v>0</v>
      </c>
      <c r="W20" s="186">
        <v>0</v>
      </c>
      <c r="X20" s="101">
        <f t="shared" si="1"/>
        <v>1.2E-2</v>
      </c>
      <c r="Y20" s="52" t="s">
        <v>299</v>
      </c>
    </row>
    <row r="21" spans="2:25">
      <c r="B21" s="65" t="s">
        <v>5</v>
      </c>
      <c r="C21" s="64">
        <v>42644</v>
      </c>
      <c r="D21" s="182"/>
      <c r="E21" s="62">
        <v>0.01</v>
      </c>
      <c r="F21" s="62">
        <v>0</v>
      </c>
      <c r="G21" s="62">
        <v>2.5000000000000001E-2</v>
      </c>
      <c r="H21" s="61">
        <v>0.4</v>
      </c>
      <c r="I21" s="60">
        <v>0.6</v>
      </c>
      <c r="J21" s="59">
        <f t="shared" si="2"/>
        <v>1.4999999999999999E-2</v>
      </c>
      <c r="K21" s="58">
        <f t="shared" si="3"/>
        <v>2.5000000000000001E-2</v>
      </c>
      <c r="L21" s="188">
        <v>2E-3</v>
      </c>
      <c r="M21" s="62">
        <v>2E-3</v>
      </c>
      <c r="N21" s="183">
        <v>0.72</v>
      </c>
      <c r="O21" s="184">
        <v>0.75</v>
      </c>
      <c r="P21" s="184">
        <v>0.8</v>
      </c>
      <c r="Q21" s="62">
        <v>4.4999999999999998E-2</v>
      </c>
      <c r="R21" s="90" t="s">
        <v>42</v>
      </c>
      <c r="S21" s="91">
        <v>0</v>
      </c>
      <c r="T21" s="227">
        <v>0</v>
      </c>
      <c r="U21" s="62">
        <v>1.2E-2</v>
      </c>
      <c r="V21" s="185">
        <v>0</v>
      </c>
      <c r="W21" s="186">
        <v>0</v>
      </c>
      <c r="X21" s="101">
        <f t="shared" si="1"/>
        <v>1.2E-2</v>
      </c>
      <c r="Y21" s="52" t="s">
        <v>155</v>
      </c>
    </row>
    <row r="22" spans="2:25" ht="27.6">
      <c r="B22" s="65" t="s">
        <v>5</v>
      </c>
      <c r="C22" s="64">
        <v>42736</v>
      </c>
      <c r="D22" s="182" t="s">
        <v>156</v>
      </c>
      <c r="E22" s="62">
        <v>0</v>
      </c>
      <c r="F22" s="62">
        <v>0</v>
      </c>
      <c r="G22" s="62">
        <v>2.5000000000000001E-2</v>
      </c>
      <c r="H22" s="61">
        <v>0.4</v>
      </c>
      <c r="I22" s="60">
        <v>0.6</v>
      </c>
      <c r="J22" s="59">
        <f t="shared" si="2"/>
        <v>1.4999999999999999E-2</v>
      </c>
      <c r="K22" s="58">
        <f t="shared" si="3"/>
        <v>1.4999999999999999E-2</v>
      </c>
      <c r="L22" s="188">
        <v>-8.0000000000000002E-3</v>
      </c>
      <c r="M22" s="62">
        <v>-8.0000000000000002E-3</v>
      </c>
      <c r="N22" s="183">
        <v>0.78</v>
      </c>
      <c r="O22" s="184">
        <v>0.75</v>
      </c>
      <c r="P22" s="184">
        <v>0.8</v>
      </c>
      <c r="Q22" s="62">
        <v>4.9000000000000002E-2</v>
      </c>
      <c r="R22" s="90" t="s">
        <v>158</v>
      </c>
      <c r="S22" s="91">
        <v>-4.2999999999999997E-2</v>
      </c>
      <c r="T22" s="227">
        <v>-5.6000000000000001E-2</v>
      </c>
      <c r="U22" s="62">
        <v>1.3771186440677985E-2</v>
      </c>
      <c r="V22" s="185">
        <v>0.04</v>
      </c>
      <c r="W22" s="186">
        <v>0.03</v>
      </c>
      <c r="X22" s="101">
        <f t="shared" si="1"/>
        <v>8.3771186440677992E-2</v>
      </c>
      <c r="Y22" s="52" t="s">
        <v>316</v>
      </c>
    </row>
    <row r="23" spans="2:25" ht="27.6">
      <c r="B23" s="65" t="s">
        <v>5</v>
      </c>
      <c r="C23" s="64">
        <v>42826</v>
      </c>
      <c r="D23" s="182" t="s">
        <v>156</v>
      </c>
      <c r="E23" s="62">
        <v>0</v>
      </c>
      <c r="F23" s="62">
        <v>1.2999999999999999E-2</v>
      </c>
      <c r="G23" s="62">
        <v>2.5000000000000001E-2</v>
      </c>
      <c r="H23" s="61">
        <v>0.4</v>
      </c>
      <c r="I23" s="60">
        <v>0.6</v>
      </c>
      <c r="J23" s="59">
        <f t="shared" si="2"/>
        <v>0.02</v>
      </c>
      <c r="K23" s="58">
        <f t="shared" si="3"/>
        <v>0.02</v>
      </c>
      <c r="L23" s="188">
        <v>-5.4999999999999997E-3</v>
      </c>
      <c r="M23" s="62">
        <v>-5.5500000000000001E-2</v>
      </c>
      <c r="N23" s="183">
        <v>0.86</v>
      </c>
      <c r="O23" s="184">
        <v>0.75</v>
      </c>
      <c r="P23" s="184">
        <v>0.8</v>
      </c>
      <c r="Q23" s="62">
        <v>3.0000000000000001E-3</v>
      </c>
      <c r="R23" s="90" t="s">
        <v>42</v>
      </c>
      <c r="S23" s="91">
        <v>0</v>
      </c>
      <c r="T23" s="227">
        <v>0</v>
      </c>
      <c r="U23" s="62">
        <v>1.3771186440677985E-2</v>
      </c>
      <c r="V23" s="185">
        <v>4.4999999999999998E-2</v>
      </c>
      <c r="W23" s="186">
        <v>0</v>
      </c>
      <c r="X23" s="101">
        <f t="shared" si="1"/>
        <v>5.8771186440677983E-2</v>
      </c>
      <c r="Y23" s="52" t="s">
        <v>316</v>
      </c>
    </row>
    <row r="24" spans="2:25">
      <c r="B24" s="65" t="s">
        <v>5</v>
      </c>
      <c r="C24" s="64">
        <v>42917</v>
      </c>
      <c r="D24" s="182" t="s">
        <v>156</v>
      </c>
      <c r="E24" s="62">
        <v>0</v>
      </c>
      <c r="F24" s="62">
        <v>1.2999999999999999E-2</v>
      </c>
      <c r="G24" s="62">
        <v>2.5000000000000001E-2</v>
      </c>
      <c r="H24" s="61">
        <v>0.4</v>
      </c>
      <c r="I24" s="60">
        <v>0.6</v>
      </c>
      <c r="J24" s="59">
        <f t="shared" si="2"/>
        <v>0.02</v>
      </c>
      <c r="K24" s="58">
        <f t="shared" si="3"/>
        <v>0.02</v>
      </c>
      <c r="L24" s="188">
        <v>-2.7E-2</v>
      </c>
      <c r="M24" s="62">
        <v>-5.5E-2</v>
      </c>
      <c r="N24" s="183">
        <v>0.83</v>
      </c>
      <c r="O24" s="184">
        <v>0.75</v>
      </c>
      <c r="P24" s="184">
        <v>0.8</v>
      </c>
      <c r="Q24" s="62">
        <v>0.04</v>
      </c>
      <c r="R24" s="90" t="s">
        <v>158</v>
      </c>
      <c r="S24" s="91">
        <v>-7.8E-2</v>
      </c>
      <c r="T24" s="227">
        <v>-7.8E-2</v>
      </c>
      <c r="U24" s="62">
        <v>0</v>
      </c>
      <c r="V24" s="185">
        <v>0.05</v>
      </c>
      <c r="W24" s="186">
        <v>0</v>
      </c>
      <c r="X24" s="101">
        <f t="shared" si="1"/>
        <v>0.05</v>
      </c>
      <c r="Y24" s="52" t="s">
        <v>336</v>
      </c>
    </row>
    <row r="25" spans="2:25">
      <c r="B25" s="65" t="s">
        <v>5</v>
      </c>
      <c r="C25" s="64">
        <v>43009</v>
      </c>
      <c r="D25" s="182" t="s">
        <v>156</v>
      </c>
      <c r="E25" s="62">
        <v>0</v>
      </c>
      <c r="F25" s="62">
        <v>1.2999999999999999E-2</v>
      </c>
      <c r="G25" s="62">
        <v>2.5000000000000001E-2</v>
      </c>
      <c r="H25" s="61">
        <v>0.4</v>
      </c>
      <c r="I25" s="60">
        <v>0.6</v>
      </c>
      <c r="J25" s="59">
        <f t="shared" si="2"/>
        <v>0.02</v>
      </c>
      <c r="K25" s="58">
        <f t="shared" si="3"/>
        <v>0.02</v>
      </c>
      <c r="L25" s="188">
        <v>-9.0000000000000011E-3</v>
      </c>
      <c r="M25" s="62">
        <v>-9.0000000000000011E-3</v>
      </c>
      <c r="N25" s="183">
        <v>0.83</v>
      </c>
      <c r="O25" s="184">
        <v>0.75</v>
      </c>
      <c r="P25" s="184">
        <v>0.8</v>
      </c>
      <c r="Q25" s="62">
        <v>7.4999999999999997E-2</v>
      </c>
      <c r="R25" s="90" t="s">
        <v>42</v>
      </c>
      <c r="S25" s="91">
        <v>0</v>
      </c>
      <c r="T25" s="227">
        <v>0</v>
      </c>
      <c r="U25" s="62">
        <v>0</v>
      </c>
      <c r="V25" s="185">
        <v>0.05</v>
      </c>
      <c r="W25" s="186">
        <v>0</v>
      </c>
      <c r="X25" s="101">
        <f t="shared" si="1"/>
        <v>0.05</v>
      </c>
      <c r="Y25" s="52" t="s">
        <v>336</v>
      </c>
    </row>
    <row r="26" spans="2:25">
      <c r="B26" s="65" t="s">
        <v>5</v>
      </c>
      <c r="C26" s="64">
        <v>43101</v>
      </c>
      <c r="D26" s="182" t="s">
        <v>156</v>
      </c>
      <c r="E26" s="62">
        <v>5.0000000000000001E-3</v>
      </c>
      <c r="F26" s="62">
        <v>1.0999999999999999E-2</v>
      </c>
      <c r="G26" s="62">
        <v>0.03</v>
      </c>
      <c r="H26" s="61">
        <v>0.4</v>
      </c>
      <c r="I26" s="60">
        <v>0.6</v>
      </c>
      <c r="J26" s="59">
        <f t="shared" si="2"/>
        <v>2.1999999999999999E-2</v>
      </c>
      <c r="K26" s="58">
        <f t="shared" si="3"/>
        <v>2.7E-2</v>
      </c>
      <c r="L26" s="188">
        <v>-3.5000000000000003E-2</v>
      </c>
      <c r="M26" s="62">
        <v>-3.5000000000000003E-2</v>
      </c>
      <c r="N26" s="183">
        <v>0.84</v>
      </c>
      <c r="O26" s="184">
        <v>0.75</v>
      </c>
      <c r="P26" s="184">
        <v>0.8</v>
      </c>
      <c r="Q26" s="62">
        <v>2.7E-2</v>
      </c>
      <c r="R26" s="90" t="s">
        <v>158</v>
      </c>
      <c r="S26" s="91">
        <v>-0.02</v>
      </c>
      <c r="T26" s="227">
        <v>-0.03</v>
      </c>
      <c r="U26" s="62">
        <v>1.0309278350515427E-2</v>
      </c>
      <c r="V26" s="185">
        <v>0.03</v>
      </c>
      <c r="W26" s="186">
        <v>0.03</v>
      </c>
      <c r="X26" s="101">
        <f t="shared" si="1"/>
        <v>7.0309278350515425E-2</v>
      </c>
      <c r="Y26" s="52" t="s">
        <v>336</v>
      </c>
    </row>
    <row r="27" spans="2:25">
      <c r="B27" s="65" t="s">
        <v>5</v>
      </c>
      <c r="C27" s="64">
        <v>43191</v>
      </c>
      <c r="D27" s="182" t="s">
        <v>156</v>
      </c>
      <c r="E27" s="62">
        <v>5.0000000000000001E-3</v>
      </c>
      <c r="F27" s="62">
        <v>1.0999999999999999E-2</v>
      </c>
      <c r="G27" s="62">
        <v>0.03</v>
      </c>
      <c r="H27" s="61">
        <v>0.4</v>
      </c>
      <c r="I27" s="60">
        <v>0.6</v>
      </c>
      <c r="J27" s="59">
        <f t="shared" si="2"/>
        <v>2.1999999999999999E-2</v>
      </c>
      <c r="K27" s="58">
        <f t="shared" si="3"/>
        <v>2.7E-2</v>
      </c>
      <c r="L27" s="188">
        <v>-1.7999999999999999E-2</v>
      </c>
      <c r="M27" s="62">
        <v>-1.4999999999999999E-2</v>
      </c>
      <c r="N27" s="183">
        <v>0.88</v>
      </c>
      <c r="O27" s="184">
        <v>0.75</v>
      </c>
      <c r="P27" s="184">
        <v>0.8</v>
      </c>
      <c r="Q27" s="62">
        <v>1.6E-2</v>
      </c>
      <c r="R27" s="90" t="s">
        <v>42</v>
      </c>
      <c r="S27" s="91">
        <v>0</v>
      </c>
      <c r="T27" s="227">
        <v>0</v>
      </c>
      <c r="U27" s="62">
        <v>1.0309278350515427E-2</v>
      </c>
      <c r="V27" s="185">
        <v>0.03</v>
      </c>
      <c r="W27" s="186">
        <v>0.03</v>
      </c>
      <c r="X27" s="101">
        <f t="shared" si="1"/>
        <v>7.0309278350515425E-2</v>
      </c>
      <c r="Y27" s="52" t="s">
        <v>336</v>
      </c>
    </row>
    <row r="28" spans="2:25" ht="27.6">
      <c r="B28" s="65" t="s">
        <v>5</v>
      </c>
      <c r="C28" s="64">
        <v>43282</v>
      </c>
      <c r="D28" s="182"/>
      <c r="E28" s="62">
        <v>5.0000000000000001E-3</v>
      </c>
      <c r="F28" s="62">
        <v>0</v>
      </c>
      <c r="G28" s="62">
        <v>3.5000000000000003E-2</v>
      </c>
      <c r="H28" s="61">
        <v>0.4</v>
      </c>
      <c r="I28" s="60">
        <v>0.6</v>
      </c>
      <c r="J28" s="59">
        <v>2.1000000000000001E-2</v>
      </c>
      <c r="K28" s="408">
        <v>2.5999999999999999E-2</v>
      </c>
      <c r="L28" s="188">
        <v>-8.9999999999999993E-3</v>
      </c>
      <c r="M28" s="62">
        <v>-3.2000000000000001E-2</v>
      </c>
      <c r="N28" s="183">
        <v>0.9</v>
      </c>
      <c r="O28" s="184">
        <v>0.8</v>
      </c>
      <c r="P28" s="184">
        <v>0.85</v>
      </c>
      <c r="Q28" s="62">
        <v>8.9999999999999993E-3</v>
      </c>
      <c r="R28" s="90" t="s">
        <v>158</v>
      </c>
      <c r="S28" s="91">
        <v>-7.1999999999999995E-2</v>
      </c>
      <c r="T28" s="403">
        <v>-0.10299999999999999</v>
      </c>
      <c r="U28" s="62">
        <v>3.455964325529548E-2</v>
      </c>
      <c r="V28" s="185">
        <v>0.02</v>
      </c>
      <c r="W28" s="186">
        <v>1.6E-2</v>
      </c>
      <c r="X28" s="404">
        <v>7.1999999999999995E-2</v>
      </c>
      <c r="Y28" s="52" t="s">
        <v>385</v>
      </c>
    </row>
    <row r="29" spans="2:25" ht="41.4">
      <c r="B29" s="65" t="s">
        <v>5</v>
      </c>
      <c r="C29" s="64">
        <v>43374</v>
      </c>
      <c r="D29" s="182" t="s">
        <v>156</v>
      </c>
      <c r="E29" s="62">
        <v>5.0000000000000001E-3</v>
      </c>
      <c r="F29" s="62">
        <v>0</v>
      </c>
      <c r="G29" s="62">
        <v>3.5000000000000003E-2</v>
      </c>
      <c r="H29" s="61">
        <v>0.4</v>
      </c>
      <c r="I29" s="60">
        <v>0.6</v>
      </c>
      <c r="J29" s="59">
        <v>2.1000000000000001E-2</v>
      </c>
      <c r="K29" s="408">
        <v>2.5999999999999999E-2</v>
      </c>
      <c r="L29" s="188">
        <v>-4.1000000000000002E-2</v>
      </c>
      <c r="M29" s="62">
        <v>-1.6E-2</v>
      </c>
      <c r="N29" s="183">
        <v>0.98</v>
      </c>
      <c r="O29" s="184">
        <v>0.8</v>
      </c>
      <c r="P29" s="184">
        <v>0.85</v>
      </c>
      <c r="Q29" s="62">
        <v>-1.4999999999999999E-2</v>
      </c>
      <c r="R29" s="90" t="s">
        <v>158</v>
      </c>
      <c r="S29" s="91">
        <v>0</v>
      </c>
      <c r="T29" s="403">
        <v>-3.1E-2</v>
      </c>
      <c r="U29" s="62">
        <v>0</v>
      </c>
      <c r="V29" s="185">
        <v>0.02</v>
      </c>
      <c r="W29" s="186">
        <v>5.0999999999999997E-2</v>
      </c>
      <c r="X29" s="404">
        <v>7.1999999999999995E-2</v>
      </c>
      <c r="Y29" s="52" t="s">
        <v>404</v>
      </c>
    </row>
    <row r="30" spans="2:25" ht="41.4">
      <c r="B30" s="65" t="s">
        <v>5</v>
      </c>
      <c r="C30" s="64">
        <v>43435</v>
      </c>
      <c r="D30" s="182" t="s">
        <v>156</v>
      </c>
      <c r="E30" s="62">
        <v>5.0000000000000001E-3</v>
      </c>
      <c r="F30" s="62">
        <v>0</v>
      </c>
      <c r="G30" s="62">
        <v>3.5000000000000003E-2</v>
      </c>
      <c r="H30" s="61">
        <v>0.4</v>
      </c>
      <c r="I30" s="60">
        <v>0.6</v>
      </c>
      <c r="J30" s="59">
        <v>2.1000000000000001E-2</v>
      </c>
      <c r="K30" s="408">
        <v>2.5999999999999999E-2</v>
      </c>
      <c r="L30" s="188">
        <v>-5.8000000000000003E-2</v>
      </c>
      <c r="M30" s="62">
        <v>-3.5000000000000003E-2</v>
      </c>
      <c r="N30" s="183">
        <v>0.98</v>
      </c>
      <c r="O30" s="184">
        <v>0.8</v>
      </c>
      <c r="P30" s="184">
        <v>0.85</v>
      </c>
      <c r="Q30" s="62">
        <v>-1.4999999999999999E-2</v>
      </c>
      <c r="R30" s="90" t="s">
        <v>42</v>
      </c>
      <c r="S30" s="91">
        <v>0</v>
      </c>
      <c r="T30" s="403">
        <v>0</v>
      </c>
      <c r="U30" s="62">
        <v>0</v>
      </c>
      <c r="V30" s="185">
        <v>0.02</v>
      </c>
      <c r="W30" s="186">
        <v>5.0999999999999997E-2</v>
      </c>
      <c r="X30" s="404">
        <v>7.1999999999999995E-2</v>
      </c>
      <c r="Y30" s="52" t="s">
        <v>408</v>
      </c>
    </row>
    <row r="31" spans="2:25" ht="41.4">
      <c r="B31" s="65" t="s">
        <v>5</v>
      </c>
      <c r="C31" s="64">
        <v>43466</v>
      </c>
      <c r="D31" s="63" t="s">
        <v>156</v>
      </c>
      <c r="E31" s="461">
        <v>5.0000000000000001E-3</v>
      </c>
      <c r="F31" s="461">
        <v>0</v>
      </c>
      <c r="G31" s="461">
        <v>2.5000000000000001E-2</v>
      </c>
      <c r="H31" s="61">
        <v>0.4</v>
      </c>
      <c r="I31" s="60">
        <f>1-H41</f>
        <v>0.6</v>
      </c>
      <c r="J31" s="59">
        <f>ROUND(F41*H41+G41*I41,3)</f>
        <v>1.0999999999999999E-2</v>
      </c>
      <c r="K31" s="58">
        <f>ROUND((1+E41)*(1+J41)-1,3)</f>
        <v>1.0999999999999999E-2</v>
      </c>
      <c r="L31" s="461">
        <v>0</v>
      </c>
      <c r="M31" s="461">
        <v>0</v>
      </c>
      <c r="N31" s="462">
        <v>0.84</v>
      </c>
      <c r="O31" s="462">
        <v>0.83</v>
      </c>
      <c r="P31" s="462">
        <v>0.9</v>
      </c>
      <c r="Q31" s="461">
        <v>8.0000000000000002E-3</v>
      </c>
      <c r="R31" s="90" t="s">
        <v>158</v>
      </c>
      <c r="S31" s="91">
        <v>-4.4999999999999998E-2</v>
      </c>
      <c r="T31" s="227">
        <v>-8.4000000000000005E-2</v>
      </c>
      <c r="U31" s="461">
        <v>4.2576419213973704E-2</v>
      </c>
      <c r="V31" s="186">
        <v>0.03</v>
      </c>
      <c r="W31" s="186">
        <v>0</v>
      </c>
      <c r="X31" s="463">
        <v>0.03</v>
      </c>
      <c r="Y31" s="52" t="s">
        <v>411</v>
      </c>
    </row>
    <row r="32" spans="2:25" ht="27.6">
      <c r="B32" s="65" t="s">
        <v>5</v>
      </c>
      <c r="C32" s="64">
        <v>43556</v>
      </c>
      <c r="D32" s="402" t="s">
        <v>156</v>
      </c>
      <c r="E32" s="461">
        <v>5.0000000000000001E-3</v>
      </c>
      <c r="F32" s="461">
        <v>0</v>
      </c>
      <c r="G32" s="461">
        <v>2.5000000000000001E-2</v>
      </c>
      <c r="H32" s="61">
        <v>0.4</v>
      </c>
      <c r="I32" s="60">
        <v>0.6</v>
      </c>
      <c r="J32" s="59">
        <v>1.4999999999999999E-2</v>
      </c>
      <c r="K32" s="408">
        <v>0.02</v>
      </c>
      <c r="L32" s="461">
        <v>1.4E-2</v>
      </c>
      <c r="M32" s="461">
        <v>7.4999999999999997E-3</v>
      </c>
      <c r="N32" s="462">
        <v>0.93</v>
      </c>
      <c r="O32" s="462">
        <v>0.85</v>
      </c>
      <c r="P32" s="462">
        <v>0.95</v>
      </c>
      <c r="Q32" s="461">
        <v>6.0000000000000001E-3</v>
      </c>
      <c r="R32" s="90" t="s">
        <v>42</v>
      </c>
      <c r="S32" s="91">
        <v>0</v>
      </c>
      <c r="T32" s="403">
        <v>0</v>
      </c>
      <c r="U32" s="461">
        <v>4.2576419213973704E-2</v>
      </c>
      <c r="V32" s="186">
        <v>0.03</v>
      </c>
      <c r="W32" s="186">
        <v>0</v>
      </c>
      <c r="X32" s="665">
        <v>7.3853711790393017E-2</v>
      </c>
      <c r="Y32" s="52" t="s">
        <v>462</v>
      </c>
    </row>
    <row r="33" spans="2:25" ht="27.6">
      <c r="B33" s="65" t="s">
        <v>5</v>
      </c>
      <c r="C33" s="64">
        <v>43647</v>
      </c>
      <c r="D33" s="402" t="s">
        <v>156</v>
      </c>
      <c r="E33" s="461">
        <v>0</v>
      </c>
      <c r="F33" s="461">
        <v>0</v>
      </c>
      <c r="G33" s="461">
        <v>2.5000000000000001E-2</v>
      </c>
      <c r="H33" s="61">
        <v>0.4</v>
      </c>
      <c r="I33" s="60">
        <v>0.6</v>
      </c>
      <c r="J33" s="59">
        <v>1.4999999999999999E-2</v>
      </c>
      <c r="K33" s="408">
        <v>1.4999999999999999E-2</v>
      </c>
      <c r="L33" s="461">
        <v>-6.8547388949437904E-2</v>
      </c>
      <c r="M33" s="461">
        <v>-2.2642260083820087E-2</v>
      </c>
      <c r="N33" s="462">
        <v>0.89</v>
      </c>
      <c r="O33" s="462">
        <v>0.85</v>
      </c>
      <c r="P33" s="462">
        <v>0.95</v>
      </c>
      <c r="Q33" s="461">
        <v>1E-3</v>
      </c>
      <c r="R33" s="90" t="s">
        <v>42</v>
      </c>
      <c r="S33" s="91">
        <v>0</v>
      </c>
      <c r="T33" s="403">
        <v>0</v>
      </c>
      <c r="U33" s="461">
        <v>4.2999999999999997E-2</v>
      </c>
      <c r="V33" s="186">
        <v>0.03</v>
      </c>
      <c r="W33" s="186">
        <v>-3.6999999999999998E-2</v>
      </c>
      <c r="X33" s="665">
        <v>3.465600000000002E-2</v>
      </c>
      <c r="Y33" s="52" t="s">
        <v>469</v>
      </c>
    </row>
    <row r="34" spans="2:25">
      <c r="B34" s="65" t="s">
        <v>5</v>
      </c>
      <c r="C34" s="64">
        <v>43739</v>
      </c>
      <c r="D34" s="402" t="s">
        <v>156</v>
      </c>
      <c r="E34" s="461">
        <v>0</v>
      </c>
      <c r="F34" s="461">
        <v>0</v>
      </c>
      <c r="G34" s="461">
        <v>2.5000000000000001E-2</v>
      </c>
      <c r="H34" s="61">
        <v>0.4</v>
      </c>
      <c r="I34" s="60">
        <v>0.6</v>
      </c>
      <c r="J34" s="59">
        <v>1.4999999999999999E-2</v>
      </c>
      <c r="K34" s="408">
        <v>1.4999999999999999E-2</v>
      </c>
      <c r="L34" s="461">
        <v>-1.4999999999999999E-2</v>
      </c>
      <c r="M34" s="461">
        <v>-5.5814592854798173E-3</v>
      </c>
      <c r="N34" s="462">
        <v>0.95</v>
      </c>
      <c r="O34" s="462">
        <v>0.85</v>
      </c>
      <c r="P34" s="462">
        <v>0.95</v>
      </c>
      <c r="Q34" s="461">
        <v>-3.0000000000000001E-3</v>
      </c>
      <c r="R34" s="90" t="s">
        <v>42</v>
      </c>
      <c r="S34" s="91">
        <v>0</v>
      </c>
      <c r="T34" s="403">
        <v>0</v>
      </c>
      <c r="U34" s="461">
        <v>4.2999999999999997E-2</v>
      </c>
      <c r="V34" s="186">
        <v>0.03</v>
      </c>
      <c r="W34" s="186">
        <v>-3.6999999999999998E-2</v>
      </c>
      <c r="X34" s="665">
        <v>3.465600000000002E-2</v>
      </c>
      <c r="Y34" s="52" t="s">
        <v>336</v>
      </c>
    </row>
    <row r="35" spans="2:25" ht="27.6">
      <c r="B35" s="65" t="s">
        <v>5</v>
      </c>
      <c r="C35" s="64">
        <v>43831</v>
      </c>
      <c r="D35" s="1095" t="s">
        <v>156</v>
      </c>
      <c r="E35" s="461">
        <v>0</v>
      </c>
      <c r="F35" s="461">
        <v>0</v>
      </c>
      <c r="G35" s="461">
        <v>2.5000000000000001E-2</v>
      </c>
      <c r="H35" s="61">
        <v>0.4</v>
      </c>
      <c r="I35" s="60">
        <v>0.6</v>
      </c>
      <c r="J35" s="59">
        <v>1.4999999999999999E-2</v>
      </c>
      <c r="K35" s="1096">
        <v>1.4999999999999999E-2</v>
      </c>
      <c r="L35" s="461">
        <v>-2E-3</v>
      </c>
      <c r="M35" s="461">
        <v>-2.6809313025012438E-3</v>
      </c>
      <c r="N35" s="462">
        <v>0.71</v>
      </c>
      <c r="O35" s="462">
        <v>0.85</v>
      </c>
      <c r="P35" s="462">
        <v>0.95</v>
      </c>
      <c r="Q35" s="461">
        <v>-1.0000000000000009E-3</v>
      </c>
      <c r="R35" s="90" t="s">
        <v>42</v>
      </c>
      <c r="S35" s="91">
        <v>0</v>
      </c>
      <c r="T35" s="1097">
        <v>0</v>
      </c>
      <c r="U35" s="461">
        <v>4.2999999999999997E-2</v>
      </c>
      <c r="V35" s="186">
        <v>1.4999999999999999E-2</v>
      </c>
      <c r="W35" s="186">
        <v>-1E-3</v>
      </c>
      <c r="X35" s="1098">
        <v>5.7601999999999931E-2</v>
      </c>
      <c r="Y35" s="52" t="s">
        <v>757</v>
      </c>
    </row>
    <row r="36" spans="2:25">
      <c r="B36" s="65" t="s">
        <v>5</v>
      </c>
      <c r="C36" s="64">
        <v>43862</v>
      </c>
      <c r="D36" s="1095" t="s">
        <v>156</v>
      </c>
      <c r="E36" s="461">
        <v>0</v>
      </c>
      <c r="F36" s="461">
        <v>0</v>
      </c>
      <c r="G36" s="461">
        <v>2.5000000000000001E-2</v>
      </c>
      <c r="H36" s="61">
        <v>0.4</v>
      </c>
      <c r="I36" s="60">
        <v>0.6</v>
      </c>
      <c r="J36" s="59">
        <v>1.4999999999999999E-2</v>
      </c>
      <c r="K36" s="1096">
        <v>1.4999999999999999E-2</v>
      </c>
      <c r="L36" s="461">
        <v>0</v>
      </c>
      <c r="M36" s="461">
        <v>-5.8729137420851174E-2</v>
      </c>
      <c r="N36" s="462">
        <v>0.71</v>
      </c>
      <c r="O36" s="462">
        <v>0.85</v>
      </c>
      <c r="P36" s="462">
        <v>1</v>
      </c>
      <c r="Q36" s="461">
        <v>-8.9999999999999993E-3</v>
      </c>
      <c r="R36" s="90" t="s">
        <v>42</v>
      </c>
      <c r="S36" s="91">
        <v>0</v>
      </c>
      <c r="T36" s="1097">
        <v>0</v>
      </c>
      <c r="U36" s="461">
        <v>0.04</v>
      </c>
      <c r="V36" s="186">
        <v>1.4999999999999999E-2</v>
      </c>
      <c r="W36" s="186">
        <v>-1E-3</v>
      </c>
      <c r="X36" s="1098">
        <v>5.4559999999999942E-2</v>
      </c>
      <c r="Y36" s="52" t="s">
        <v>336</v>
      </c>
    </row>
    <row r="37" spans="2:25">
      <c r="B37" s="65" t="s">
        <v>5</v>
      </c>
      <c r="C37" s="64">
        <v>43922</v>
      </c>
      <c r="D37" s="1095" t="s">
        <v>156</v>
      </c>
      <c r="E37" s="461">
        <v>0</v>
      </c>
      <c r="F37" s="461">
        <v>0</v>
      </c>
      <c r="G37" s="461">
        <v>2.5000000000000001E-2</v>
      </c>
      <c r="H37" s="61">
        <v>0.4</v>
      </c>
      <c r="I37" s="60">
        <v>0.6</v>
      </c>
      <c r="J37" s="59">
        <v>1.4999999999999999E-2</v>
      </c>
      <c r="K37" s="1096">
        <v>1.4999999999999999E-2</v>
      </c>
      <c r="L37" s="461">
        <v>0</v>
      </c>
      <c r="M37" s="461">
        <v>2.5871396435055427E-3</v>
      </c>
      <c r="N37" s="462">
        <v>0.72</v>
      </c>
      <c r="O37" s="462">
        <v>0.85</v>
      </c>
      <c r="P37" s="462">
        <v>1</v>
      </c>
      <c r="Q37" s="461">
        <v>-4.1000000000000002E-2</v>
      </c>
      <c r="R37" s="90" t="s">
        <v>42</v>
      </c>
      <c r="S37" s="91">
        <v>0</v>
      </c>
      <c r="T37" s="1097">
        <v>0</v>
      </c>
      <c r="U37" s="461">
        <v>0.04</v>
      </c>
      <c r="V37" s="186">
        <v>1.4999999999999999E-2</v>
      </c>
      <c r="W37" s="186">
        <v>0</v>
      </c>
      <c r="X37" s="1098">
        <v>5.5599999999999872E-2</v>
      </c>
      <c r="Y37" s="52" t="s">
        <v>336</v>
      </c>
    </row>
    <row r="38" spans="2:25">
      <c r="B38" s="65" t="s">
        <v>5</v>
      </c>
      <c r="C38" s="64">
        <v>44013</v>
      </c>
      <c r="D38" s="1095" t="s">
        <v>156</v>
      </c>
      <c r="E38" s="461">
        <v>0</v>
      </c>
      <c r="F38" s="461">
        <v>0</v>
      </c>
      <c r="G38" s="461">
        <v>2.5000000000000001E-2</v>
      </c>
      <c r="H38" s="61">
        <v>0.4</v>
      </c>
      <c r="I38" s="60">
        <v>0.6</v>
      </c>
      <c r="J38" s="59">
        <v>1.4999999999999999E-2</v>
      </c>
      <c r="K38" s="1096">
        <v>1.4999999999999999E-2</v>
      </c>
      <c r="L38" s="461">
        <v>8.4123485938325526E-3</v>
      </c>
      <c r="M38" s="461">
        <v>4.7E-2</v>
      </c>
      <c r="N38" s="462">
        <v>0.78</v>
      </c>
      <c r="O38" s="462">
        <v>0.85</v>
      </c>
      <c r="P38" s="462">
        <v>1</v>
      </c>
      <c r="Q38" s="461">
        <v>-2E-3</v>
      </c>
      <c r="R38" s="90" t="s">
        <v>42</v>
      </c>
      <c r="S38" s="91">
        <v>0</v>
      </c>
      <c r="T38" s="1097">
        <v>0</v>
      </c>
      <c r="U38" s="461">
        <v>0.04</v>
      </c>
      <c r="V38" s="186">
        <v>1.4999999999999999E-2</v>
      </c>
      <c r="W38" s="186">
        <v>0</v>
      </c>
      <c r="X38" s="1098">
        <v>5.5599999999999872E-2</v>
      </c>
      <c r="Y38" s="52" t="s">
        <v>336</v>
      </c>
    </row>
    <row r="39" spans="2:25">
      <c r="B39" s="65" t="s">
        <v>5</v>
      </c>
      <c r="C39" s="64">
        <v>44105</v>
      </c>
      <c r="D39" s="1095" t="s">
        <v>156</v>
      </c>
      <c r="E39" s="461">
        <v>0</v>
      </c>
      <c r="F39" s="461">
        <v>5.0000000000000001E-3</v>
      </c>
      <c r="G39" s="461">
        <v>2.5000000000000001E-2</v>
      </c>
      <c r="H39" s="61">
        <v>0.4</v>
      </c>
      <c r="I39" s="60">
        <v>0.6</v>
      </c>
      <c r="J39" s="59">
        <v>1.7000000000000001E-2</v>
      </c>
      <c r="K39" s="1096">
        <v>1.7000000000000001E-2</v>
      </c>
      <c r="L39" s="461">
        <v>1.4999999999999999E-2</v>
      </c>
      <c r="M39" s="461">
        <v>1E-3</v>
      </c>
      <c r="N39" s="462">
        <v>0.78</v>
      </c>
      <c r="O39" s="462">
        <v>0.8</v>
      </c>
      <c r="P39" s="462">
        <v>1</v>
      </c>
      <c r="Q39" s="461">
        <v>-1.9E-2</v>
      </c>
      <c r="R39" s="90" t="s">
        <v>42</v>
      </c>
      <c r="S39" s="91">
        <v>0</v>
      </c>
      <c r="T39" s="1097">
        <v>0</v>
      </c>
      <c r="U39" s="461">
        <v>0.04</v>
      </c>
      <c r="V39" s="186">
        <v>1.4999999999999999E-2</v>
      </c>
      <c r="W39" s="186">
        <v>0</v>
      </c>
      <c r="X39" s="1098">
        <v>5.5599999999999872E-2</v>
      </c>
      <c r="Y39" s="52" t="s">
        <v>336</v>
      </c>
    </row>
    <row r="40" spans="2:25" ht="27.6">
      <c r="B40" s="65" t="s">
        <v>5</v>
      </c>
      <c r="C40" s="64">
        <v>44197</v>
      </c>
      <c r="D40" s="1095" t="s">
        <v>156</v>
      </c>
      <c r="E40" s="461">
        <v>0</v>
      </c>
      <c r="F40" s="461">
        <v>5.0000000000000001E-3</v>
      </c>
      <c r="G40" s="461">
        <v>2.5000000000000001E-2</v>
      </c>
      <c r="H40" s="61">
        <v>0.4</v>
      </c>
      <c r="I40" s="60">
        <v>0.6</v>
      </c>
      <c r="J40" s="59">
        <v>1.7000000000000001E-2</v>
      </c>
      <c r="K40" s="1096">
        <v>1.7000000000000001E-2</v>
      </c>
      <c r="L40" s="461">
        <v>-4.4405280818363146E-2</v>
      </c>
      <c r="M40" s="461">
        <v>-4.956669773896083E-3</v>
      </c>
      <c r="N40" s="462">
        <v>0.81</v>
      </c>
      <c r="O40" s="462">
        <v>0.75</v>
      </c>
      <c r="P40" s="462">
        <v>1</v>
      </c>
      <c r="Q40" s="461">
        <v>-1.2999999999999999E-2</v>
      </c>
      <c r="R40" s="90" t="s">
        <v>42</v>
      </c>
      <c r="S40" s="91">
        <v>0</v>
      </c>
      <c r="T40" s="1097">
        <v>0</v>
      </c>
      <c r="U40" s="461">
        <v>0</v>
      </c>
      <c r="V40" s="186">
        <v>0.01</v>
      </c>
      <c r="W40" s="186">
        <v>0</v>
      </c>
      <c r="X40" s="1098">
        <v>1.0000000000000009E-2</v>
      </c>
      <c r="Y40" s="52" t="s">
        <v>462</v>
      </c>
    </row>
    <row r="41" spans="2:25">
      <c r="B41" s="65" t="s">
        <v>5</v>
      </c>
      <c r="C41" s="278">
        <f>Summary!$D$1</f>
        <v>44287</v>
      </c>
      <c r="D41" s="63" t="s">
        <v>156</v>
      </c>
      <c r="E41" s="87">
        <f>Summary!D27</f>
        <v>0</v>
      </c>
      <c r="F41" s="87">
        <f>Summary!D26</f>
        <v>5.0000000000000001E-3</v>
      </c>
      <c r="G41" s="87">
        <f>Summary!D25</f>
        <v>1.4999999999999999E-2</v>
      </c>
      <c r="H41" s="61">
        <v>0.4</v>
      </c>
      <c r="I41" s="60">
        <f>1-H41</f>
        <v>0.6</v>
      </c>
      <c r="J41" s="59">
        <f>ROUND(F41*H41+G41*I41,3)</f>
        <v>1.0999999999999999E-2</v>
      </c>
      <c r="K41" s="58">
        <f>ROUND((1+E41)*(1+J41)-1,3)</f>
        <v>1.0999999999999999E-2</v>
      </c>
      <c r="L41" s="87">
        <f>Summary!D50</f>
        <v>-3.7560955990986744E-2</v>
      </c>
      <c r="M41" s="87">
        <f>Summary!D51</f>
        <v>-1.8662945006837739E-2</v>
      </c>
      <c r="N41" s="89">
        <f ca="1">Summary!D30</f>
        <v>0.83</v>
      </c>
      <c r="O41" s="89">
        <f>Summary!D32</f>
        <v>0.7</v>
      </c>
      <c r="P41" s="89">
        <f>Summary!D36</f>
        <v>1</v>
      </c>
      <c r="Q41" s="87">
        <f>Summary!D52</f>
        <v>-1.6E-2</v>
      </c>
      <c r="R41" s="90" t="s">
        <v>42</v>
      </c>
      <c r="S41" s="91">
        <v>0</v>
      </c>
      <c r="T41" s="227">
        <v>0</v>
      </c>
      <c r="U41" s="87">
        <f>Summary!D38</f>
        <v>0</v>
      </c>
      <c r="V41" s="96">
        <f>Summary!D39</f>
        <v>0.01</v>
      </c>
      <c r="W41" s="96">
        <f>Summary!D40</f>
        <v>0</v>
      </c>
      <c r="X41" s="276">
        <f>Summary!D41</f>
        <v>1.0000000000000009E-2</v>
      </c>
      <c r="Y41" s="52"/>
    </row>
  </sheetData>
  <customSheetViews>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6" orientation="landscape" r:id="rId1"/>
    </customSheetView>
    <customSheetView guid="{66336E0E-D3CE-4BCD-8706-2E622954FB7A}" showPageBreaks="1" fitToPage="1" topLeftCell="B27">
      <selection activeCell="B39" sqref="B39"/>
      <pageMargins left="0.5" right="0.5" top="0.5" bottom="0.5" header="0.3" footer="0.3"/>
      <printOptions horizontalCentered="1"/>
      <pageSetup scale="58"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4" orientation="landscape" r:id="rId3"/>
    </customSheetView>
    <customSheetView guid="{2D067A2B-544F-4687-B463-591ABEF3DC76}" showPageBreaks="1" fitToPage="1" printArea="1" hiddenColumns="1">
      <selection activeCell="C34" sqref="C34"/>
      <pageMargins left="0.5" right="0.5" top="0.5" bottom="0.5" header="0.3" footer="0.3"/>
      <printOptions horizontalCentered="1"/>
      <pageSetup scale="61" orientation="landscape" r:id="rId4"/>
    </customSheetView>
    <customSheetView guid="{DEED4BF7-CD74-46B8-9246-650AA2D336A3}" scale="90" showPageBreaks="1" fitToPage="1" printArea="1" hiddenColumns="1">
      <selection activeCell="C34" sqref="C34"/>
      <pageMargins left="0.5" right="0.5" top="0.5" bottom="0.5" header="0.3" footer="0.3"/>
      <printOptions horizontalCentered="1"/>
      <pageSetup scale="64"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1A9FFAA3-8773-4515-8E34-9D2DD27FCA39}" showPageBreaks="1" fitToPage="1" printArea="1" hiddenColumns="1" topLeftCell="A7">
      <selection activeCell="E36" sqref="E36"/>
      <pageMargins left="0.5" right="0.5" top="0.5" bottom="0.5" header="0.3" footer="0.3"/>
      <printOptions horizontalCentered="1"/>
      <pageSetup scale="62"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4" orientation="landscape" r:id="rId25"/>
    </customSheetView>
    <customSheetView guid="{4C13BEF0-D969-4F7C-9C90-218A9EA7683E}" scale="90" showPageBreaks="1" fitToPage="1" printArea="1" hiddenColumns="1">
      <selection activeCell="C34" sqref="C34"/>
      <pageMargins left="0.5" right="0.5" top="0.5" bottom="0.5" header="0.3" footer="0.3"/>
      <printOptions horizontalCentered="1"/>
      <pageSetup scale="58" orientation="landscape" r:id="rId26"/>
    </customSheetView>
  </customSheetViews>
  <mergeCells count="1">
    <mergeCell ref="E6:K6"/>
  </mergeCells>
  <printOptions horizontalCentered="1"/>
  <pageMargins left="0.5" right="0.5" top="0.5" bottom="0.5" header="0.3" footer="0.3"/>
  <pageSetup scale="76"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7"/>
  <sheetViews>
    <sheetView view="pageBreakPreview" zoomScaleNormal="90" zoomScaleSheetLayoutView="100" workbookViewId="0">
      <selection activeCell="R25" sqref="R2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2" width="5.6640625" style="39" customWidth="1"/>
    <col min="13" max="13" width="7" style="39" customWidth="1"/>
    <col min="14" max="15" width="5.6640625" style="39" customWidth="1"/>
    <col min="16" max="16" width="6" style="39" bestFit="1" customWidth="1"/>
    <col min="17" max="17" width="6.5546875" style="39" customWidth="1"/>
    <col min="18" max="18" width="6" style="39" bestFit="1" customWidth="1"/>
    <col min="19" max="19" width="6.6640625" style="39" customWidth="1"/>
    <col min="20"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7.44140625"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25" t="s">
        <v>188</v>
      </c>
      <c r="F6" s="1526"/>
      <c r="G6" s="1526"/>
      <c r="H6" s="1526"/>
      <c r="I6" s="1526"/>
      <c r="J6" s="1526"/>
      <c r="K6" s="1527"/>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7</v>
      </c>
      <c r="C10" s="64">
        <v>42186</v>
      </c>
      <c r="D10" s="63" t="s">
        <v>156</v>
      </c>
      <c r="E10" s="62">
        <v>1.4999999999999999E-2</v>
      </c>
      <c r="F10" s="62">
        <v>0</v>
      </c>
      <c r="G10" s="62">
        <v>4.4999999999999998E-2</v>
      </c>
      <c r="H10" s="61">
        <v>0.35</v>
      </c>
      <c r="I10" s="48">
        <f>1-H10</f>
        <v>0.65</v>
      </c>
      <c r="J10" s="41">
        <f>ROUND(F10*H10+G10*I10,3)</f>
        <v>2.9000000000000001E-2</v>
      </c>
      <c r="K10" s="47">
        <f>ROUND((1+E10)*(1+J10)-1,3)</f>
        <v>4.3999999999999997E-2</v>
      </c>
      <c r="L10" s="53">
        <v>-7.0000000000000001E-3</v>
      </c>
      <c r="M10" s="53">
        <v>-7.0000000000000001E-3</v>
      </c>
      <c r="N10" s="86" t="s">
        <v>133</v>
      </c>
      <c r="O10" s="57">
        <v>0.85</v>
      </c>
      <c r="P10" s="57">
        <v>0.85</v>
      </c>
      <c r="Q10" s="53">
        <v>3.0000000000000001E-3</v>
      </c>
      <c r="R10" s="56" t="s">
        <v>42</v>
      </c>
      <c r="S10" s="55">
        <v>0</v>
      </c>
      <c r="T10" s="54">
        <v>0</v>
      </c>
      <c r="U10" s="94">
        <f>S10-T10</f>
        <v>0</v>
      </c>
      <c r="V10" s="94">
        <v>0.03</v>
      </c>
      <c r="W10" s="103">
        <v>0</v>
      </c>
      <c r="X10" s="101">
        <f t="shared" ref="X10:X24" si="0">SUM(U10:W10)</f>
        <v>0.03</v>
      </c>
      <c r="Y10" s="52" t="s">
        <v>199</v>
      </c>
    </row>
    <row r="11" spans="2:25" ht="27.6">
      <c r="B11" s="65" t="s">
        <v>7</v>
      </c>
      <c r="C11" s="64">
        <v>42278</v>
      </c>
      <c r="D11" s="63" t="s">
        <v>156</v>
      </c>
      <c r="E11" s="62">
        <v>1.4999999999999999E-2</v>
      </c>
      <c r="F11" s="62">
        <v>0</v>
      </c>
      <c r="G11" s="62">
        <v>4.4999999999999998E-2</v>
      </c>
      <c r="H11" s="61">
        <v>0.35</v>
      </c>
      <c r="I11" s="60">
        <f>1-H11</f>
        <v>0.65</v>
      </c>
      <c r="J11" s="59">
        <f>ROUND(F11*H11+G11*I11,3)</f>
        <v>2.9000000000000001E-2</v>
      </c>
      <c r="K11" s="58">
        <f>ROUND((1+E11)*(1+J11)-1,3)</f>
        <v>4.3999999999999997E-2</v>
      </c>
      <c r="L11" s="53">
        <v>7.8E-2</v>
      </c>
      <c r="M11" s="53">
        <v>0.04</v>
      </c>
      <c r="N11" s="86">
        <v>0.98</v>
      </c>
      <c r="O11" s="57">
        <v>0.95</v>
      </c>
      <c r="P11" s="57">
        <v>0.85</v>
      </c>
      <c r="Q11" s="53">
        <v>1.4999999999999999E-2</v>
      </c>
      <c r="R11" s="56" t="s">
        <v>42</v>
      </c>
      <c r="S11" s="55">
        <v>0</v>
      </c>
      <c r="T11" s="54">
        <v>0</v>
      </c>
      <c r="U11" s="94">
        <v>0</v>
      </c>
      <c r="V11" s="94">
        <v>0.03</v>
      </c>
      <c r="W11" s="103">
        <v>0</v>
      </c>
      <c r="X11" s="101">
        <f t="shared" si="0"/>
        <v>0.03</v>
      </c>
      <c r="Y11" s="52" t="s">
        <v>198</v>
      </c>
    </row>
    <row r="12" spans="2:25" ht="27.6">
      <c r="B12" s="65" t="s">
        <v>7</v>
      </c>
      <c r="C12" s="64">
        <v>42370</v>
      </c>
      <c r="D12" s="63" t="s">
        <v>156</v>
      </c>
      <c r="E12" s="62">
        <v>0</v>
      </c>
      <c r="F12" s="62">
        <v>0</v>
      </c>
      <c r="G12" s="62">
        <v>3.5000000000000003E-2</v>
      </c>
      <c r="H12" s="61">
        <v>0.35</v>
      </c>
      <c r="I12" s="60">
        <f t="shared" ref="I12:I23" si="1">1-H12</f>
        <v>0.65</v>
      </c>
      <c r="J12" s="59">
        <f t="shared" ref="J12:J23" si="2">ROUND(F12*H12+G12*I12,3)</f>
        <v>2.3E-2</v>
      </c>
      <c r="K12" s="58">
        <f t="shared" ref="K12:K23" si="3">ROUND((1+E12)*(1+J12)-1,3)</f>
        <v>2.3E-2</v>
      </c>
      <c r="L12" s="53">
        <v>0</v>
      </c>
      <c r="M12" s="53">
        <v>-1.3280604630461212E-5</v>
      </c>
      <c r="N12" s="86">
        <v>0.97</v>
      </c>
      <c r="O12" s="57">
        <v>1</v>
      </c>
      <c r="P12" s="57">
        <v>0.85</v>
      </c>
      <c r="Q12" s="53">
        <v>4.3999999999999997E-2</v>
      </c>
      <c r="R12" s="56" t="s">
        <v>158</v>
      </c>
      <c r="S12" s="55">
        <v>-4.7E-2</v>
      </c>
      <c r="T12" s="54">
        <v>-4.7E-2</v>
      </c>
      <c r="U12" s="94">
        <v>0</v>
      </c>
      <c r="V12" s="94">
        <v>0.01</v>
      </c>
      <c r="W12" s="103">
        <v>3.5000000000000003E-2</v>
      </c>
      <c r="X12" s="101">
        <f t="shared" si="0"/>
        <v>4.5000000000000005E-2</v>
      </c>
      <c r="Y12" s="52" t="s">
        <v>278</v>
      </c>
    </row>
    <row r="13" spans="2:25" ht="27.6">
      <c r="B13" s="65" t="s">
        <v>7</v>
      </c>
      <c r="C13" s="64">
        <v>42430</v>
      </c>
      <c r="D13" s="229" t="s">
        <v>156</v>
      </c>
      <c r="E13" s="62">
        <v>0</v>
      </c>
      <c r="F13" s="62">
        <v>0</v>
      </c>
      <c r="G13" s="62">
        <v>3.5000000000000003E-2</v>
      </c>
      <c r="H13" s="61">
        <v>0.35</v>
      </c>
      <c r="I13" s="60">
        <f t="shared" si="1"/>
        <v>0.65</v>
      </c>
      <c r="J13" s="59">
        <f t="shared" si="2"/>
        <v>2.3E-2</v>
      </c>
      <c r="K13" s="58">
        <f t="shared" si="3"/>
        <v>2.3E-2</v>
      </c>
      <c r="L13" s="53">
        <v>-5.0000000000000001E-4</v>
      </c>
      <c r="M13" s="53">
        <v>-1.3280604630461212E-5</v>
      </c>
      <c r="N13" s="86">
        <v>0.97</v>
      </c>
      <c r="O13" s="57">
        <v>1</v>
      </c>
      <c r="P13" s="57">
        <v>0.85</v>
      </c>
      <c r="Q13" s="53">
        <v>6.8000000000000005E-2</v>
      </c>
      <c r="R13" s="56" t="s">
        <v>42</v>
      </c>
      <c r="S13" s="55">
        <v>0</v>
      </c>
      <c r="T13" s="227">
        <v>0</v>
      </c>
      <c r="U13" s="94">
        <v>0</v>
      </c>
      <c r="V13" s="94">
        <v>0.01</v>
      </c>
      <c r="W13" s="103">
        <v>3.5000000000000003E-2</v>
      </c>
      <c r="X13" s="101">
        <f t="shared" si="0"/>
        <v>4.5000000000000005E-2</v>
      </c>
      <c r="Y13" s="52" t="s">
        <v>198</v>
      </c>
    </row>
    <row r="14" spans="2:25" ht="27.6">
      <c r="B14" s="65" t="s">
        <v>7</v>
      </c>
      <c r="C14" s="64">
        <v>42461</v>
      </c>
      <c r="D14" s="229" t="s">
        <v>156</v>
      </c>
      <c r="E14" s="62">
        <v>0</v>
      </c>
      <c r="F14" s="62">
        <v>0</v>
      </c>
      <c r="G14" s="62">
        <v>3.5000000000000003E-2</v>
      </c>
      <c r="H14" s="61">
        <v>0.35</v>
      </c>
      <c r="I14" s="60">
        <f t="shared" si="1"/>
        <v>0.65</v>
      </c>
      <c r="J14" s="59">
        <f t="shared" si="2"/>
        <v>2.3E-2</v>
      </c>
      <c r="K14" s="58">
        <f t="shared" si="3"/>
        <v>2.3E-2</v>
      </c>
      <c r="L14" s="53">
        <v>-1.4711184707970171E-2</v>
      </c>
      <c r="M14" s="53">
        <v>-1.55E-2</v>
      </c>
      <c r="N14" s="86">
        <v>0.96</v>
      </c>
      <c r="O14" s="57">
        <v>1</v>
      </c>
      <c r="P14" s="57">
        <v>0.85</v>
      </c>
      <c r="Q14" s="53">
        <v>4.9000000000000002E-2</v>
      </c>
      <c r="R14" s="56" t="s">
        <v>42</v>
      </c>
      <c r="S14" s="55">
        <v>0</v>
      </c>
      <c r="T14" s="227">
        <v>0</v>
      </c>
      <c r="U14" s="94">
        <v>0</v>
      </c>
      <c r="V14" s="94">
        <v>0.01</v>
      </c>
      <c r="W14" s="103">
        <v>3.5000000000000003E-2</v>
      </c>
      <c r="X14" s="101">
        <f t="shared" si="0"/>
        <v>4.5000000000000005E-2</v>
      </c>
      <c r="Y14" s="52" t="s">
        <v>198</v>
      </c>
    </row>
    <row r="15" spans="2:25" ht="27.6">
      <c r="B15" s="65" t="s">
        <v>7</v>
      </c>
      <c r="C15" s="64">
        <v>42552</v>
      </c>
      <c r="D15" s="229" t="s">
        <v>156</v>
      </c>
      <c r="E15" s="62">
        <v>0</v>
      </c>
      <c r="F15" s="62">
        <v>0</v>
      </c>
      <c r="G15" s="62">
        <v>3.5000000000000003E-2</v>
      </c>
      <c r="H15" s="61">
        <v>0.35</v>
      </c>
      <c r="I15" s="60">
        <f t="shared" si="1"/>
        <v>0.65</v>
      </c>
      <c r="J15" s="59">
        <f t="shared" si="2"/>
        <v>2.3E-2</v>
      </c>
      <c r="K15" s="58">
        <f t="shared" si="3"/>
        <v>2.3E-2</v>
      </c>
      <c r="L15" s="53">
        <v>5.4999999999999997E-3</v>
      </c>
      <c r="M15" s="53">
        <v>0.1</v>
      </c>
      <c r="N15" s="86">
        <v>0.94</v>
      </c>
      <c r="O15" s="57">
        <v>1</v>
      </c>
      <c r="P15" s="57">
        <v>0.85</v>
      </c>
      <c r="Q15" s="53">
        <v>0.124</v>
      </c>
      <c r="R15" s="56" t="s">
        <v>42</v>
      </c>
      <c r="S15" s="55">
        <v>0</v>
      </c>
      <c r="T15" s="227">
        <v>0</v>
      </c>
      <c r="U15" s="94">
        <v>0</v>
      </c>
      <c r="V15" s="94">
        <v>0.01</v>
      </c>
      <c r="W15" s="103">
        <v>3.5000000000000003E-2</v>
      </c>
      <c r="X15" s="101">
        <f t="shared" si="0"/>
        <v>4.5000000000000005E-2</v>
      </c>
      <c r="Y15" s="52" t="s">
        <v>303</v>
      </c>
    </row>
    <row r="16" spans="2:25" ht="27.6">
      <c r="B16" s="65" t="s">
        <v>7</v>
      </c>
      <c r="C16" s="64">
        <v>42705</v>
      </c>
      <c r="D16" s="229" t="s">
        <v>156</v>
      </c>
      <c r="E16" s="62">
        <v>0</v>
      </c>
      <c r="F16" s="62">
        <v>0</v>
      </c>
      <c r="G16" s="62">
        <v>3.5000000000000003E-2</v>
      </c>
      <c r="H16" s="61">
        <v>0.35</v>
      </c>
      <c r="I16" s="60">
        <f t="shared" si="1"/>
        <v>0.65</v>
      </c>
      <c r="J16" s="59">
        <f t="shared" si="2"/>
        <v>2.3E-2</v>
      </c>
      <c r="K16" s="58">
        <f t="shared" si="3"/>
        <v>2.3E-2</v>
      </c>
      <c r="L16" s="53">
        <v>0</v>
      </c>
      <c r="M16" s="53">
        <v>0</v>
      </c>
      <c r="N16" s="86">
        <v>0.94</v>
      </c>
      <c r="O16" s="57">
        <v>1</v>
      </c>
      <c r="P16" s="57">
        <v>0.85</v>
      </c>
      <c r="Q16" s="53">
        <v>0.01</v>
      </c>
      <c r="R16" s="56" t="s">
        <v>158</v>
      </c>
      <c r="S16" s="55">
        <v>0.19600000000000001</v>
      </c>
      <c r="T16" s="227">
        <v>0.14499999999999999</v>
      </c>
      <c r="U16" s="94">
        <v>5.0999999999999997E-2</v>
      </c>
      <c r="V16" s="94">
        <v>8.9999999999999993E-3</v>
      </c>
      <c r="W16" s="103">
        <v>3.5000000000000003E-2</v>
      </c>
      <c r="X16" s="101">
        <f t="shared" si="0"/>
        <v>9.5000000000000001E-2</v>
      </c>
      <c r="Y16" s="52" t="s">
        <v>315</v>
      </c>
    </row>
    <row r="17" spans="2:25" ht="27.6">
      <c r="B17" s="65" t="s">
        <v>7</v>
      </c>
      <c r="C17" s="64">
        <v>42736</v>
      </c>
      <c r="D17" s="229" t="s">
        <v>156</v>
      </c>
      <c r="E17" s="62">
        <v>0</v>
      </c>
      <c r="F17" s="62">
        <v>5.0000000000000001E-3</v>
      </c>
      <c r="G17" s="62">
        <v>3.5000000000000003E-2</v>
      </c>
      <c r="H17" s="61">
        <v>0.35</v>
      </c>
      <c r="I17" s="60">
        <f t="shared" si="1"/>
        <v>0.65</v>
      </c>
      <c r="J17" s="59">
        <f t="shared" si="2"/>
        <v>2.5000000000000001E-2</v>
      </c>
      <c r="K17" s="58">
        <f t="shared" si="3"/>
        <v>2.5000000000000001E-2</v>
      </c>
      <c r="L17" s="53">
        <v>0</v>
      </c>
      <c r="M17" s="53">
        <v>0</v>
      </c>
      <c r="N17" s="86">
        <v>1.03</v>
      </c>
      <c r="O17" s="57">
        <v>1</v>
      </c>
      <c r="P17" s="57">
        <v>0.85</v>
      </c>
      <c r="Q17" s="53">
        <v>4.9000000000000002E-2</v>
      </c>
      <c r="R17" s="56" t="s">
        <v>42</v>
      </c>
      <c r="S17" s="55">
        <v>0</v>
      </c>
      <c r="T17" s="227">
        <v>0</v>
      </c>
      <c r="U17" s="94">
        <v>4.4541484716157154E-2</v>
      </c>
      <c r="V17" s="94">
        <v>-3.7625418060200588E-2</v>
      </c>
      <c r="W17" s="103">
        <v>0.04</v>
      </c>
      <c r="X17" s="101">
        <f t="shared" si="0"/>
        <v>4.6916066655956566E-2</v>
      </c>
      <c r="Y17" s="52" t="s">
        <v>315</v>
      </c>
    </row>
    <row r="18" spans="2:25" ht="27.6">
      <c r="B18" s="65" t="s">
        <v>7</v>
      </c>
      <c r="C18" s="64">
        <v>42826</v>
      </c>
      <c r="D18" s="229" t="s">
        <v>156</v>
      </c>
      <c r="E18" s="62">
        <v>0</v>
      </c>
      <c r="F18" s="62">
        <v>5.0000000000000001E-3</v>
      </c>
      <c r="G18" s="62">
        <v>3.5000000000000003E-2</v>
      </c>
      <c r="H18" s="61">
        <v>0.35</v>
      </c>
      <c r="I18" s="60">
        <f t="shared" si="1"/>
        <v>0.65</v>
      </c>
      <c r="J18" s="59">
        <f t="shared" si="2"/>
        <v>2.5000000000000001E-2</v>
      </c>
      <c r="K18" s="58">
        <f t="shared" si="3"/>
        <v>2.5000000000000001E-2</v>
      </c>
      <c r="L18" s="53">
        <v>0</v>
      </c>
      <c r="M18" s="53">
        <v>0</v>
      </c>
      <c r="N18" s="86">
        <v>1.08</v>
      </c>
      <c r="O18" s="57">
        <v>1</v>
      </c>
      <c r="P18" s="57">
        <v>0.85</v>
      </c>
      <c r="Q18" s="53">
        <v>4.5999999999999999E-2</v>
      </c>
      <c r="R18" s="56" t="s">
        <v>42</v>
      </c>
      <c r="S18" s="55">
        <v>0</v>
      </c>
      <c r="T18" s="227">
        <v>0</v>
      </c>
      <c r="U18" s="94">
        <v>4.4541484716157154E-2</v>
      </c>
      <c r="V18" s="94">
        <v>-3.7625418060200588E-2</v>
      </c>
      <c r="W18" s="103">
        <v>0.04</v>
      </c>
      <c r="X18" s="101">
        <f t="shared" si="0"/>
        <v>4.6916066655956566E-2</v>
      </c>
      <c r="Y18" s="52" t="s">
        <v>198</v>
      </c>
    </row>
    <row r="19" spans="2:25" ht="27.6">
      <c r="B19" s="65" t="s">
        <v>7</v>
      </c>
      <c r="C19" s="64">
        <v>42917</v>
      </c>
      <c r="D19" s="229" t="s">
        <v>156</v>
      </c>
      <c r="E19" s="62">
        <v>0</v>
      </c>
      <c r="F19" s="62">
        <v>5.0000000000000001E-3</v>
      </c>
      <c r="G19" s="62">
        <v>3.5000000000000003E-2</v>
      </c>
      <c r="H19" s="61">
        <v>0.35</v>
      </c>
      <c r="I19" s="60">
        <f t="shared" si="1"/>
        <v>0.65</v>
      </c>
      <c r="J19" s="59">
        <f t="shared" si="2"/>
        <v>2.5000000000000001E-2</v>
      </c>
      <c r="K19" s="58">
        <f t="shared" si="3"/>
        <v>2.5000000000000001E-2</v>
      </c>
      <c r="L19" s="53">
        <v>0</v>
      </c>
      <c r="M19" s="53">
        <v>-1.4E-2</v>
      </c>
      <c r="N19" s="86">
        <v>1.08</v>
      </c>
      <c r="O19" s="57">
        <v>1</v>
      </c>
      <c r="P19" s="57">
        <v>0.85</v>
      </c>
      <c r="Q19" s="53">
        <v>3.9E-2</v>
      </c>
      <c r="R19" s="56" t="s">
        <v>42</v>
      </c>
      <c r="S19" s="55">
        <v>0</v>
      </c>
      <c r="T19" s="227">
        <v>0</v>
      </c>
      <c r="U19" s="94">
        <v>4.4541484716157154E-2</v>
      </c>
      <c r="V19" s="94">
        <v>-3.7625418060200588E-2</v>
      </c>
      <c r="W19" s="103">
        <v>0.04</v>
      </c>
      <c r="X19" s="101">
        <f t="shared" si="0"/>
        <v>4.6916066655956566E-2</v>
      </c>
      <c r="Y19" s="52" t="s">
        <v>198</v>
      </c>
    </row>
    <row r="20" spans="2:25" ht="27.6">
      <c r="B20" s="65" t="s">
        <v>7</v>
      </c>
      <c r="C20" s="64">
        <v>43009</v>
      </c>
      <c r="D20" s="229" t="s">
        <v>156</v>
      </c>
      <c r="E20" s="62">
        <v>0</v>
      </c>
      <c r="F20" s="62">
        <v>5.0000000000000001E-3</v>
      </c>
      <c r="G20" s="62">
        <v>3.5000000000000003E-2</v>
      </c>
      <c r="H20" s="61">
        <v>0.35</v>
      </c>
      <c r="I20" s="60">
        <f t="shared" si="1"/>
        <v>0.65</v>
      </c>
      <c r="J20" s="59">
        <f t="shared" si="2"/>
        <v>2.5000000000000001E-2</v>
      </c>
      <c r="K20" s="58">
        <f t="shared" si="3"/>
        <v>2.5000000000000001E-2</v>
      </c>
      <c r="L20" s="53">
        <v>-6.0000000000000001E-3</v>
      </c>
      <c r="M20" s="53">
        <v>-6.0000000000000001E-3</v>
      </c>
      <c r="N20" s="86">
        <v>0.99</v>
      </c>
      <c r="O20" s="57">
        <v>1</v>
      </c>
      <c r="P20" s="57">
        <v>0.85</v>
      </c>
      <c r="Q20" s="53">
        <v>0.04</v>
      </c>
      <c r="R20" s="56" t="s">
        <v>42</v>
      </c>
      <c r="S20" s="55">
        <v>0</v>
      </c>
      <c r="T20" s="227">
        <v>0</v>
      </c>
      <c r="U20" s="94">
        <v>4.4541484716157154E-2</v>
      </c>
      <c r="V20" s="94">
        <v>-3.7625418060200588E-2</v>
      </c>
      <c r="W20" s="103">
        <v>0.04</v>
      </c>
      <c r="X20" s="101">
        <f t="shared" si="0"/>
        <v>4.6916066655956566E-2</v>
      </c>
      <c r="Y20" s="52" t="s">
        <v>198</v>
      </c>
    </row>
    <row r="21" spans="2:25" ht="27.6">
      <c r="B21" s="65" t="s">
        <v>7</v>
      </c>
      <c r="C21" s="64">
        <v>43070</v>
      </c>
      <c r="D21" s="229" t="s">
        <v>156</v>
      </c>
      <c r="E21" s="62">
        <v>0</v>
      </c>
      <c r="F21" s="62">
        <v>5.0000000000000001E-3</v>
      </c>
      <c r="G21" s="62">
        <v>3.5000000000000003E-2</v>
      </c>
      <c r="H21" s="61">
        <v>0.35</v>
      </c>
      <c r="I21" s="60">
        <f t="shared" si="1"/>
        <v>0.65</v>
      </c>
      <c r="J21" s="59">
        <f t="shared" si="2"/>
        <v>2.5000000000000001E-2</v>
      </c>
      <c r="K21" s="58">
        <f t="shared" si="3"/>
        <v>2.5000000000000001E-2</v>
      </c>
      <c r="L21" s="53">
        <v>-0.03</v>
      </c>
      <c r="M21" s="53">
        <v>-0.03</v>
      </c>
      <c r="N21" s="86">
        <v>1.1100000000000001</v>
      </c>
      <c r="O21" s="57">
        <v>1</v>
      </c>
      <c r="P21" s="57">
        <v>0.85</v>
      </c>
      <c r="Q21" s="53">
        <v>3.4000000000000002E-2</v>
      </c>
      <c r="R21" s="56" t="s">
        <v>42</v>
      </c>
      <c r="S21" s="55">
        <v>0</v>
      </c>
      <c r="T21" s="227">
        <v>0</v>
      </c>
      <c r="U21" s="94">
        <v>4.4541484716157154E-2</v>
      </c>
      <c r="V21" s="94">
        <v>-3.7625418060200588E-2</v>
      </c>
      <c r="W21" s="103">
        <v>-5.0000000000000001E-3</v>
      </c>
      <c r="X21" s="101">
        <f t="shared" si="0"/>
        <v>1.9160666559565652E-3</v>
      </c>
      <c r="Y21" s="52" t="s">
        <v>315</v>
      </c>
    </row>
    <row r="22" spans="2:25" ht="27.6">
      <c r="B22" s="65" t="s">
        <v>7</v>
      </c>
      <c r="C22" s="64">
        <v>43101</v>
      </c>
      <c r="D22" s="229" t="s">
        <v>156</v>
      </c>
      <c r="E22" s="62">
        <v>0</v>
      </c>
      <c r="F22" s="62">
        <v>5.0000000000000001E-3</v>
      </c>
      <c r="G22" s="62">
        <v>3.5000000000000003E-2</v>
      </c>
      <c r="H22" s="61">
        <v>0.35</v>
      </c>
      <c r="I22" s="60">
        <f t="shared" si="1"/>
        <v>0.65</v>
      </c>
      <c r="J22" s="59">
        <f t="shared" si="2"/>
        <v>2.5000000000000001E-2</v>
      </c>
      <c r="K22" s="58">
        <f t="shared" si="3"/>
        <v>2.5000000000000001E-2</v>
      </c>
      <c r="L22" s="53">
        <v>0</v>
      </c>
      <c r="M22" s="53">
        <v>0</v>
      </c>
      <c r="N22" s="86">
        <v>1.1100000000000001</v>
      </c>
      <c r="O22" s="57">
        <v>1.05</v>
      </c>
      <c r="P22" s="57">
        <v>0.95</v>
      </c>
      <c r="Q22" s="53">
        <v>2.8000000000000001E-2</v>
      </c>
      <c r="R22" s="56" t="s">
        <v>158</v>
      </c>
      <c r="S22" s="55">
        <v>-9.2999999999999999E-2</v>
      </c>
      <c r="T22" s="227">
        <v>-9.2999999999999999E-2</v>
      </c>
      <c r="U22" s="94">
        <v>0</v>
      </c>
      <c r="V22" s="94">
        <v>0.04</v>
      </c>
      <c r="W22" s="103">
        <v>0.04</v>
      </c>
      <c r="X22" s="101">
        <f t="shared" si="0"/>
        <v>0.08</v>
      </c>
      <c r="Y22" s="52" t="s">
        <v>278</v>
      </c>
    </row>
    <row r="23" spans="2:25" ht="27.6">
      <c r="B23" s="65" t="s">
        <v>7</v>
      </c>
      <c r="C23" s="64">
        <v>43191</v>
      </c>
      <c r="D23" s="229" t="s">
        <v>156</v>
      </c>
      <c r="E23" s="62">
        <v>0</v>
      </c>
      <c r="F23" s="62">
        <v>5.0000000000000001E-3</v>
      </c>
      <c r="G23" s="62">
        <v>3.5000000000000003E-2</v>
      </c>
      <c r="H23" s="61">
        <v>0.35</v>
      </c>
      <c r="I23" s="60">
        <f t="shared" si="1"/>
        <v>0.65</v>
      </c>
      <c r="J23" s="59">
        <f t="shared" si="2"/>
        <v>2.5000000000000001E-2</v>
      </c>
      <c r="K23" s="58">
        <f t="shared" si="3"/>
        <v>2.5000000000000001E-2</v>
      </c>
      <c r="L23" s="53">
        <v>1E-3</v>
      </c>
      <c r="M23" s="53">
        <v>0</v>
      </c>
      <c r="N23" s="86">
        <v>1.1299999999999999</v>
      </c>
      <c r="O23" s="57">
        <v>1.05</v>
      </c>
      <c r="P23" s="57">
        <v>0.95</v>
      </c>
      <c r="Q23" s="53">
        <v>0.04</v>
      </c>
      <c r="R23" s="56" t="s">
        <v>42</v>
      </c>
      <c r="S23" s="55">
        <v>0</v>
      </c>
      <c r="T23" s="227">
        <v>0</v>
      </c>
      <c r="U23" s="94">
        <v>0</v>
      </c>
      <c r="V23" s="94">
        <v>0.04</v>
      </c>
      <c r="W23" s="103">
        <v>0.04</v>
      </c>
      <c r="X23" s="101">
        <f t="shared" si="0"/>
        <v>0.08</v>
      </c>
      <c r="Y23" s="52" t="s">
        <v>198</v>
      </c>
    </row>
    <row r="24" spans="2:25" ht="27.6">
      <c r="B24" s="65" t="s">
        <v>7</v>
      </c>
      <c r="C24" s="64">
        <v>43252</v>
      </c>
      <c r="D24" s="402"/>
      <c r="E24" s="62">
        <v>0</v>
      </c>
      <c r="F24" s="62">
        <v>5.0000000000000001E-3</v>
      </c>
      <c r="G24" s="62">
        <v>3.5000000000000003E-2</v>
      </c>
      <c r="H24" s="61">
        <v>0.35</v>
      </c>
      <c r="I24" s="60">
        <f>1-H24</f>
        <v>0.65</v>
      </c>
      <c r="J24" s="59">
        <f>ROUND(F24*H24+G24*I24,3)</f>
        <v>2.5000000000000001E-2</v>
      </c>
      <c r="K24" s="58">
        <f>ROUND((1+E24)*(1+J24)-1,3)</f>
        <v>2.5000000000000001E-2</v>
      </c>
      <c r="L24" s="53">
        <v>0</v>
      </c>
      <c r="M24" s="53">
        <v>0</v>
      </c>
      <c r="N24" s="86">
        <v>1.1299999999999999</v>
      </c>
      <c r="O24" s="57">
        <v>1.05</v>
      </c>
      <c r="P24" s="57">
        <v>1.1000000000000001</v>
      </c>
      <c r="Q24" s="53">
        <v>0</v>
      </c>
      <c r="R24" s="56" t="s">
        <v>158</v>
      </c>
      <c r="S24" s="55">
        <v>-1.7999999999999999E-2</v>
      </c>
      <c r="T24" s="403">
        <v>-1.7999999999999999E-2</v>
      </c>
      <c r="U24" s="94">
        <v>0</v>
      </c>
      <c r="V24" s="94">
        <v>0.04</v>
      </c>
      <c r="W24" s="103">
        <v>3.3000000000000002E-2</v>
      </c>
      <c r="X24" s="101">
        <f t="shared" si="0"/>
        <v>7.3000000000000009E-2</v>
      </c>
      <c r="Y24" s="52" t="s">
        <v>377</v>
      </c>
    </row>
    <row r="25" spans="2:25" ht="27.6">
      <c r="B25" s="65" t="s">
        <v>7</v>
      </c>
      <c r="C25" s="64">
        <v>43282</v>
      </c>
      <c r="D25" s="402" t="s">
        <v>156</v>
      </c>
      <c r="E25" s="62">
        <v>0</v>
      </c>
      <c r="F25" s="62">
        <v>5.0000000000000001E-3</v>
      </c>
      <c r="G25" s="62">
        <v>3.5000000000000003E-2</v>
      </c>
      <c r="H25" s="61">
        <v>0.35</v>
      </c>
      <c r="I25" s="60">
        <v>0.65</v>
      </c>
      <c r="J25" s="59">
        <v>2.5000000000000001E-2</v>
      </c>
      <c r="K25" s="408">
        <v>2.5000000000000001E-2</v>
      </c>
      <c r="L25" s="53">
        <v>3.1E-2</v>
      </c>
      <c r="M25" s="53">
        <v>0</v>
      </c>
      <c r="N25" s="86">
        <v>1.1299999999999999</v>
      </c>
      <c r="O25" s="57">
        <v>1.05</v>
      </c>
      <c r="P25" s="57">
        <v>1.1000000000000001</v>
      </c>
      <c r="Q25" s="53">
        <v>0</v>
      </c>
      <c r="R25" s="56" t="s">
        <v>42</v>
      </c>
      <c r="S25" s="55">
        <v>0</v>
      </c>
      <c r="T25" s="403">
        <v>0</v>
      </c>
      <c r="U25" s="94">
        <v>0</v>
      </c>
      <c r="V25" s="94">
        <v>0.04</v>
      </c>
      <c r="W25" s="103">
        <v>1.4999999999999999E-2</v>
      </c>
      <c r="X25" s="404">
        <v>5.6000000000000001E-2</v>
      </c>
      <c r="Y25" s="52" t="s">
        <v>383</v>
      </c>
    </row>
    <row r="26" spans="2:25" ht="27.6">
      <c r="B26" s="65" t="s">
        <v>7</v>
      </c>
      <c r="C26" s="64">
        <v>43374</v>
      </c>
      <c r="D26" s="402" t="s">
        <v>156</v>
      </c>
      <c r="E26" s="62">
        <v>0</v>
      </c>
      <c r="F26" s="62">
        <v>5.0000000000000001E-3</v>
      </c>
      <c r="G26" s="62">
        <v>3.5000000000000003E-2</v>
      </c>
      <c r="H26" s="61">
        <v>0.35</v>
      </c>
      <c r="I26" s="60">
        <v>0.65</v>
      </c>
      <c r="J26" s="59">
        <v>2.5000000000000001E-2</v>
      </c>
      <c r="K26" s="408">
        <v>2.5000000000000001E-2</v>
      </c>
      <c r="L26" s="53">
        <v>0.04</v>
      </c>
      <c r="M26" s="53">
        <v>0.02</v>
      </c>
      <c r="N26" s="86">
        <v>1.1499999999999999</v>
      </c>
      <c r="O26" s="57">
        <v>1.05</v>
      </c>
      <c r="P26" s="57">
        <v>1.1000000000000001</v>
      </c>
      <c r="Q26" s="53">
        <v>1.7000000000000001E-2</v>
      </c>
      <c r="R26" s="56" t="s">
        <v>42</v>
      </c>
      <c r="S26" s="55">
        <v>0</v>
      </c>
      <c r="T26" s="403">
        <v>0</v>
      </c>
      <c r="U26" s="94">
        <v>0</v>
      </c>
      <c r="V26" s="94">
        <v>0.04</v>
      </c>
      <c r="W26" s="103">
        <v>1.4999999999999999E-2</v>
      </c>
      <c r="X26" s="404">
        <v>5.6000000000000001E-2</v>
      </c>
      <c r="Y26" s="52" t="s">
        <v>403</v>
      </c>
    </row>
    <row r="27" spans="2:25">
      <c r="B27" s="65" t="s">
        <v>7</v>
      </c>
      <c r="C27" s="64">
        <v>43435</v>
      </c>
      <c r="D27" s="402" t="s">
        <v>156</v>
      </c>
      <c r="E27" s="62">
        <v>0</v>
      </c>
      <c r="F27" s="62">
        <v>5.0000000000000001E-3</v>
      </c>
      <c r="G27" s="62">
        <v>3.5000000000000003E-2</v>
      </c>
      <c r="H27" s="61">
        <v>0.35</v>
      </c>
      <c r="I27" s="60">
        <v>0.65</v>
      </c>
      <c r="J27" s="59">
        <v>2.5000000000000001E-2</v>
      </c>
      <c r="K27" s="408">
        <v>2.5000000000000001E-2</v>
      </c>
      <c r="L27" s="53">
        <v>-3.0000000000000001E-3</v>
      </c>
      <c r="M27" s="53">
        <v>-5.2999999999999999E-2</v>
      </c>
      <c r="N27" s="86">
        <v>1.1499999999999999</v>
      </c>
      <c r="O27" s="57">
        <v>1.05</v>
      </c>
      <c r="P27" s="57">
        <v>1.1000000000000001</v>
      </c>
      <c r="Q27" s="53">
        <v>5.0000000000000001E-3</v>
      </c>
      <c r="R27" s="56" t="s">
        <v>42</v>
      </c>
      <c r="S27" s="55">
        <v>0</v>
      </c>
      <c r="T27" s="403">
        <v>0</v>
      </c>
      <c r="U27" s="94">
        <v>0</v>
      </c>
      <c r="V27" s="94">
        <v>0.04</v>
      </c>
      <c r="W27" s="103">
        <v>0.01</v>
      </c>
      <c r="X27" s="404">
        <v>0.05</v>
      </c>
      <c r="Y27" s="52" t="s">
        <v>407</v>
      </c>
    </row>
    <row r="28" spans="2:25" ht="41.4">
      <c r="B28" s="65" t="s">
        <v>7</v>
      </c>
      <c r="C28" s="64">
        <v>43466</v>
      </c>
      <c r="D28" s="402" t="s">
        <v>156</v>
      </c>
      <c r="E28" s="62">
        <v>0</v>
      </c>
      <c r="F28" s="62">
        <v>0.01</v>
      </c>
      <c r="G28" s="62">
        <v>0.03</v>
      </c>
      <c r="H28" s="61">
        <v>0.35</v>
      </c>
      <c r="I28" s="60">
        <f>1-H37</f>
        <v>0.65</v>
      </c>
      <c r="J28" s="59">
        <f>ROUND(F37*H37+G37*I37,3)</f>
        <v>1.7999999999999999E-2</v>
      </c>
      <c r="K28" s="408">
        <f>ROUND((1+E37)*(1+J37)-1,3)</f>
        <v>8.0000000000000002E-3</v>
      </c>
      <c r="L28" s="53">
        <v>0</v>
      </c>
      <c r="M28" s="53">
        <v>0</v>
      </c>
      <c r="N28" s="86">
        <v>1.01</v>
      </c>
      <c r="O28" s="57">
        <v>1</v>
      </c>
      <c r="P28" s="57">
        <v>1.05</v>
      </c>
      <c r="Q28" s="53">
        <v>7.0000000000000001E-3</v>
      </c>
      <c r="R28" s="56" t="s">
        <v>158</v>
      </c>
      <c r="S28" s="55">
        <v>-0.13400000000000001</v>
      </c>
      <c r="T28" s="403">
        <v>-0.13800000000000001</v>
      </c>
      <c r="U28" s="94">
        <v>4.6403712296982924E-3</v>
      </c>
      <c r="V28" s="94">
        <v>1.4999999999999999E-2</v>
      </c>
      <c r="W28" s="103">
        <v>-1.4999999999999999E-2</v>
      </c>
      <c r="X28" s="404">
        <f>Summary!F41</f>
        <v>-9.9999999999988987E-5</v>
      </c>
      <c r="Y28" s="52" t="s">
        <v>412</v>
      </c>
    </row>
    <row r="29" spans="2:25" ht="27.6">
      <c r="B29" s="65" t="s">
        <v>7</v>
      </c>
      <c r="C29" s="64">
        <v>43556</v>
      </c>
      <c r="D29" s="402" t="s">
        <v>156</v>
      </c>
      <c r="E29" s="62">
        <v>0</v>
      </c>
      <c r="F29" s="62">
        <v>0.01</v>
      </c>
      <c r="G29" s="62">
        <v>0.03</v>
      </c>
      <c r="H29" s="61">
        <v>0.35</v>
      </c>
      <c r="I29" s="60">
        <v>0.65</v>
      </c>
      <c r="J29" s="59">
        <v>2.3E-2</v>
      </c>
      <c r="K29" s="408">
        <v>2.3E-2</v>
      </c>
      <c r="L29" s="53">
        <v>-1.4E-2</v>
      </c>
      <c r="M29" s="53">
        <v>-2.8199999999999999E-2</v>
      </c>
      <c r="N29" s="86">
        <v>1.1599999999999999</v>
      </c>
      <c r="O29" s="57">
        <v>1.05</v>
      </c>
      <c r="P29" s="57">
        <v>1.1000000000000001</v>
      </c>
      <c r="Q29" s="53">
        <v>-6.0000000000000001E-3</v>
      </c>
      <c r="R29" s="56" t="s">
        <v>42</v>
      </c>
      <c r="S29" s="55">
        <v>0</v>
      </c>
      <c r="T29" s="403">
        <v>0</v>
      </c>
      <c r="U29" s="94">
        <v>4.6403712296982924E-3</v>
      </c>
      <c r="V29" s="94">
        <v>1.4999999999999999E-2</v>
      </c>
      <c r="W29" s="103">
        <v>-0.02</v>
      </c>
      <c r="X29" s="404">
        <v>-3.8283062645017019E-4</v>
      </c>
      <c r="Y29" s="52" t="s">
        <v>459</v>
      </c>
    </row>
    <row r="30" spans="2:25">
      <c r="B30" s="65" t="s">
        <v>7</v>
      </c>
      <c r="C30" s="64">
        <v>43647</v>
      </c>
      <c r="D30" s="402" t="s">
        <v>156</v>
      </c>
      <c r="E30" s="62">
        <v>0</v>
      </c>
      <c r="F30" s="62">
        <v>0.01</v>
      </c>
      <c r="G30" s="62">
        <v>0.03</v>
      </c>
      <c r="H30" s="61">
        <v>0.35</v>
      </c>
      <c r="I30" s="60">
        <v>0.65</v>
      </c>
      <c r="J30" s="59">
        <v>2.3E-2</v>
      </c>
      <c r="K30" s="408">
        <v>2.3E-2</v>
      </c>
      <c r="L30" s="53">
        <v>-5.0000000000000001E-3</v>
      </c>
      <c r="M30" s="53">
        <v>3.987514716777607E-3</v>
      </c>
      <c r="N30" s="86">
        <v>1.0900000000000001</v>
      </c>
      <c r="O30" s="57">
        <v>1.05</v>
      </c>
      <c r="P30" s="57">
        <v>1.1000000000000001</v>
      </c>
      <c r="Q30" s="53">
        <v>6.0000000000000001E-3</v>
      </c>
      <c r="R30" s="56" t="s">
        <v>42</v>
      </c>
      <c r="S30" s="55">
        <v>0</v>
      </c>
      <c r="T30" s="403">
        <v>0</v>
      </c>
      <c r="U30" s="94">
        <v>5.0000000000000001E-3</v>
      </c>
      <c r="V30" s="94">
        <v>1.4999999999999999E-2</v>
      </c>
      <c r="W30" s="103">
        <v>-0.02</v>
      </c>
      <c r="X30" s="404">
        <v>-2.500000000016378E-5</v>
      </c>
      <c r="Y30" s="52" t="s">
        <v>470</v>
      </c>
    </row>
    <row r="31" spans="2:25">
      <c r="B31" s="65" t="s">
        <v>7</v>
      </c>
      <c r="C31" s="64">
        <v>43739</v>
      </c>
      <c r="D31" s="402" t="s">
        <v>156</v>
      </c>
      <c r="E31" s="62">
        <v>0</v>
      </c>
      <c r="F31" s="62">
        <v>0.01</v>
      </c>
      <c r="G31" s="62">
        <v>0.03</v>
      </c>
      <c r="H31" s="61">
        <v>0.35</v>
      </c>
      <c r="I31" s="60">
        <v>0.65</v>
      </c>
      <c r="J31" s="59">
        <v>2.3E-2</v>
      </c>
      <c r="K31" s="408">
        <v>2.3E-2</v>
      </c>
      <c r="L31" s="53">
        <v>-6.0000000000000001E-3</v>
      </c>
      <c r="M31" s="53">
        <v>1.2810771212452332E-2</v>
      </c>
      <c r="N31" s="86">
        <v>1.1000000000000001</v>
      </c>
      <c r="O31" s="57">
        <v>1.05</v>
      </c>
      <c r="P31" s="57">
        <v>1.1000000000000001</v>
      </c>
      <c r="Q31" s="53">
        <v>1.0999999999999999E-2</v>
      </c>
      <c r="R31" s="56" t="s">
        <v>42</v>
      </c>
      <c r="S31" s="55">
        <v>0</v>
      </c>
      <c r="T31" s="403">
        <v>0</v>
      </c>
      <c r="U31" s="94">
        <v>5.0000000000000001E-3</v>
      </c>
      <c r="V31" s="94">
        <v>1.4999999999999999E-2</v>
      </c>
      <c r="W31" s="103">
        <v>-0.02</v>
      </c>
      <c r="X31" s="404">
        <v>-2.500000000016378E-5</v>
      </c>
      <c r="Y31" s="52" t="s">
        <v>336</v>
      </c>
    </row>
    <row r="32" spans="2:25">
      <c r="B32" s="65" t="s">
        <v>7</v>
      </c>
      <c r="C32" s="64">
        <v>43831</v>
      </c>
      <c r="D32" s="1095" t="s">
        <v>156</v>
      </c>
      <c r="E32" s="62">
        <v>0</v>
      </c>
      <c r="F32" s="62">
        <v>0.01</v>
      </c>
      <c r="G32" s="62">
        <v>0.03</v>
      </c>
      <c r="H32" s="61">
        <v>0.35</v>
      </c>
      <c r="I32" s="60">
        <v>0.65</v>
      </c>
      <c r="J32" s="59">
        <v>2.3E-2</v>
      </c>
      <c r="K32" s="1096">
        <v>2.3E-2</v>
      </c>
      <c r="L32" s="53">
        <v>-5.0000000000000001E-3</v>
      </c>
      <c r="M32" s="53">
        <v>-3.0464808563460677E-3</v>
      </c>
      <c r="N32" s="86">
        <v>1.1599999999999999</v>
      </c>
      <c r="O32" s="57">
        <v>1.1499999999999999</v>
      </c>
      <c r="P32" s="57">
        <v>1.2</v>
      </c>
      <c r="Q32" s="53">
        <v>-0.01</v>
      </c>
      <c r="R32" s="56" t="s">
        <v>42</v>
      </c>
      <c r="S32" s="55">
        <v>0</v>
      </c>
      <c r="T32" s="1097">
        <v>0</v>
      </c>
      <c r="U32" s="94">
        <v>0</v>
      </c>
      <c r="V32" s="94">
        <v>5.0000000000000001E-3</v>
      </c>
      <c r="W32" s="103">
        <v>0</v>
      </c>
      <c r="X32" s="1099">
        <v>4.9999999999998934E-3</v>
      </c>
      <c r="Y32" s="52" t="s">
        <v>336</v>
      </c>
    </row>
    <row r="33" spans="2:25">
      <c r="B33" s="65" t="s">
        <v>7</v>
      </c>
      <c r="C33" s="64">
        <v>43922</v>
      </c>
      <c r="D33" s="1095" t="s">
        <v>156</v>
      </c>
      <c r="E33" s="62">
        <v>0</v>
      </c>
      <c r="F33" s="62">
        <v>0.01</v>
      </c>
      <c r="G33" s="62">
        <v>0.03</v>
      </c>
      <c r="H33" s="61">
        <v>0.35</v>
      </c>
      <c r="I33" s="60">
        <v>0.65</v>
      </c>
      <c r="J33" s="59">
        <v>2.3E-2</v>
      </c>
      <c r="K33" s="1096">
        <v>2.3E-2</v>
      </c>
      <c r="L33" s="53">
        <v>0</v>
      </c>
      <c r="M33" s="53">
        <v>-7.8223416349574304E-3</v>
      </c>
      <c r="N33" s="86">
        <v>1.1299999999999999</v>
      </c>
      <c r="O33" s="57">
        <v>1.1499999999999999</v>
      </c>
      <c r="P33" s="57">
        <v>1.2</v>
      </c>
      <c r="Q33" s="53">
        <v>-0.03</v>
      </c>
      <c r="R33" s="56" t="s">
        <v>42</v>
      </c>
      <c r="S33" s="55">
        <v>0</v>
      </c>
      <c r="T33" s="1097">
        <v>0</v>
      </c>
      <c r="U33" s="94">
        <v>2.2702702702702693E-2</v>
      </c>
      <c r="V33" s="94">
        <v>5.0000000000000001E-3</v>
      </c>
      <c r="W33" s="103">
        <v>0</v>
      </c>
      <c r="X33" s="1099">
        <v>2.7816216216216105E-2</v>
      </c>
      <c r="Y33" s="52" t="s">
        <v>336</v>
      </c>
    </row>
    <row r="34" spans="2:25" ht="27.6">
      <c r="B34" s="65" t="s">
        <v>7</v>
      </c>
      <c r="C34" s="64">
        <v>44013</v>
      </c>
      <c r="D34" s="1095" t="s">
        <v>156</v>
      </c>
      <c r="E34" s="62">
        <v>-0.01</v>
      </c>
      <c r="F34" s="62">
        <v>0.01</v>
      </c>
      <c r="G34" s="62">
        <v>0.03</v>
      </c>
      <c r="H34" s="61">
        <v>0.35</v>
      </c>
      <c r="I34" s="60">
        <v>0.65</v>
      </c>
      <c r="J34" s="59">
        <v>2.3E-2</v>
      </c>
      <c r="K34" s="1096">
        <v>1.2999999999999999E-2</v>
      </c>
      <c r="L34" s="53">
        <v>-1.5842178917194416E-2</v>
      </c>
      <c r="M34" s="53">
        <v>1E-3</v>
      </c>
      <c r="N34" s="86">
        <v>1.17</v>
      </c>
      <c r="O34" s="57">
        <v>1.1499999999999999</v>
      </c>
      <c r="P34" s="57">
        <v>1.1499999999999999</v>
      </c>
      <c r="Q34" s="53">
        <v>-0.01</v>
      </c>
      <c r="R34" s="56" t="s">
        <v>42</v>
      </c>
      <c r="S34" s="55">
        <v>0</v>
      </c>
      <c r="T34" s="1097">
        <v>0</v>
      </c>
      <c r="U34" s="94">
        <v>2.2702702702702693E-2</v>
      </c>
      <c r="V34" s="94">
        <v>5.0000000000000001E-3</v>
      </c>
      <c r="W34" s="103">
        <v>0</v>
      </c>
      <c r="X34" s="1099">
        <v>2.7816216216216105E-2</v>
      </c>
      <c r="Y34" s="52" t="s">
        <v>759</v>
      </c>
    </row>
    <row r="35" spans="2:25" ht="27.6">
      <c r="B35" s="65" t="s">
        <v>7</v>
      </c>
      <c r="C35" s="64">
        <v>44105</v>
      </c>
      <c r="D35" s="1095" t="s">
        <v>156</v>
      </c>
      <c r="E35" s="62">
        <v>-0.01</v>
      </c>
      <c r="F35" s="62">
        <v>0.01</v>
      </c>
      <c r="G35" s="62">
        <v>0.03</v>
      </c>
      <c r="H35" s="61">
        <v>0.35</v>
      </c>
      <c r="I35" s="60">
        <v>0.65</v>
      </c>
      <c r="J35" s="59">
        <v>2.3E-2</v>
      </c>
      <c r="K35" s="1096">
        <v>1.2999999999999999E-2</v>
      </c>
      <c r="L35" s="53">
        <v>-8.268862311848868E-3</v>
      </c>
      <c r="M35" s="53">
        <v>-5.8214106616574224E-3</v>
      </c>
      <c r="N35" s="86">
        <v>1.23</v>
      </c>
      <c r="O35" s="57">
        <v>1.1000000000000001</v>
      </c>
      <c r="P35" s="57">
        <v>1.1000000000000001</v>
      </c>
      <c r="Q35" s="53">
        <v>-4.0000000000000001E-3</v>
      </c>
      <c r="R35" s="56" t="s">
        <v>42</v>
      </c>
      <c r="S35" s="55">
        <v>0</v>
      </c>
      <c r="T35" s="1097">
        <v>0</v>
      </c>
      <c r="U35" s="94">
        <v>2.2702702702702693E-2</v>
      </c>
      <c r="V35" s="94">
        <v>5.0000000000000001E-3</v>
      </c>
      <c r="W35" s="103">
        <v>0</v>
      </c>
      <c r="X35" s="1099">
        <v>2.7816216216216105E-2</v>
      </c>
      <c r="Y35" s="52" t="s">
        <v>760</v>
      </c>
    </row>
    <row r="36" spans="2:25" ht="27.6">
      <c r="B36" s="65" t="s">
        <v>7</v>
      </c>
      <c r="C36" s="64">
        <v>44197</v>
      </c>
      <c r="D36" s="1095" t="s">
        <v>156</v>
      </c>
      <c r="E36" s="62">
        <v>-0.01</v>
      </c>
      <c r="F36" s="62">
        <v>0.01</v>
      </c>
      <c r="G36" s="62">
        <v>0.03</v>
      </c>
      <c r="H36" s="61">
        <v>0.35</v>
      </c>
      <c r="I36" s="60">
        <v>0.65</v>
      </c>
      <c r="J36" s="59">
        <v>2.3E-2</v>
      </c>
      <c r="K36" s="1096">
        <v>1.2999999999999999E-2</v>
      </c>
      <c r="L36" s="53">
        <v>1.6162189658703863E-3</v>
      </c>
      <c r="M36" s="53">
        <v>7.9953921004707329E-3</v>
      </c>
      <c r="N36" s="86">
        <v>1.24</v>
      </c>
      <c r="O36" s="57">
        <v>1.25</v>
      </c>
      <c r="P36" s="57">
        <v>1.2</v>
      </c>
      <c r="Q36" s="53">
        <v>1.2999999999999999E-2</v>
      </c>
      <c r="R36" s="56" t="s">
        <v>42</v>
      </c>
      <c r="S36" s="55">
        <v>0</v>
      </c>
      <c r="T36" s="1097">
        <v>0</v>
      </c>
      <c r="U36" s="94">
        <v>-0.01</v>
      </c>
      <c r="V36" s="94">
        <v>0.01</v>
      </c>
      <c r="W36" s="103">
        <v>0</v>
      </c>
      <c r="X36" s="1099">
        <v>-9.9999999999988987E-5</v>
      </c>
      <c r="Y36" s="52" t="s">
        <v>760</v>
      </c>
    </row>
    <row r="37" spans="2:25">
      <c r="B37" s="65" t="s">
        <v>7</v>
      </c>
      <c r="C37" s="278">
        <f>Summary!$D$1</f>
        <v>44287</v>
      </c>
      <c r="D37" s="63" t="s">
        <v>156</v>
      </c>
      <c r="E37" s="87">
        <f>Summary!F27</f>
        <v>-0.01</v>
      </c>
      <c r="F37" s="87">
        <f>Summary!F26</f>
        <v>5.0000000000000001E-3</v>
      </c>
      <c r="G37" s="87">
        <f>Summary!F25</f>
        <v>2.5000000000000001E-2</v>
      </c>
      <c r="H37" s="61">
        <v>0.35</v>
      </c>
      <c r="I37" s="60">
        <f>1-H37</f>
        <v>0.65</v>
      </c>
      <c r="J37" s="59">
        <f>ROUND(F37*H37+G37*I37,3)</f>
        <v>1.7999999999999999E-2</v>
      </c>
      <c r="K37" s="58">
        <f>ROUND((1+E37)*(1+J37)-1,3)</f>
        <v>8.0000000000000002E-3</v>
      </c>
      <c r="L37" s="87">
        <f>Summary!F50</f>
        <v>2E-3</v>
      </c>
      <c r="M37" s="87">
        <f>Summary!F51</f>
        <v>-3.4056061812664185E-2</v>
      </c>
      <c r="N37" s="89">
        <f ca="1">Summary!F30</f>
        <v>1.27</v>
      </c>
      <c r="O37" s="89">
        <f>Summary!F32</f>
        <v>1.25</v>
      </c>
      <c r="P37" s="89">
        <f>Summary!F36</f>
        <v>1.2</v>
      </c>
      <c r="Q37" s="87">
        <f>Summary!F52</f>
        <v>-4.0000000000000001E-3</v>
      </c>
      <c r="R37" s="56" t="s">
        <v>42</v>
      </c>
      <c r="S37" s="55">
        <v>0</v>
      </c>
      <c r="T37" s="227">
        <v>0</v>
      </c>
      <c r="U37" s="96">
        <f>Summary!F38</f>
        <v>-0.01</v>
      </c>
      <c r="V37" s="96">
        <f>Summary!F39</f>
        <v>0.01</v>
      </c>
      <c r="W37" s="96">
        <f>Summary!F40</f>
        <v>0</v>
      </c>
      <c r="X37" s="276">
        <f>Summary!F41</f>
        <v>-9.9999999999988987E-5</v>
      </c>
      <c r="Y37" s="52"/>
    </row>
  </sheetData>
  <customSheetViews>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1"/>
    </customSheetView>
    <customSheetView guid="{66336E0E-D3CE-4BCD-8706-2E622954FB7A}" showPageBreaks="1" fitToPage="1" topLeftCell="B23">
      <selection activeCell="C36" sqref="C36"/>
      <pageMargins left="0.5" right="0.5" top="0.5" bottom="0.5" header="0.3" footer="0.3"/>
      <printOptions horizontalCentered="1"/>
      <pageSetup scale="63"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69" orientation="landscape" r:id="rId3"/>
    </customSheetView>
    <customSheetView guid="{2D067A2B-544F-4687-B463-591ABEF3DC76}" showPageBreaks="1" fitToPage="1" printArea="1" hiddenColumns="1">
      <selection activeCell="E12" sqref="E12"/>
      <pageMargins left="0.5" right="0.5" top="0.5" bottom="0.5" header="0.3" footer="0.3"/>
      <printOptions horizontalCentered="1"/>
      <pageSetup scale="63" orientation="landscape" r:id="rId4"/>
    </customSheetView>
    <customSheetView guid="{DEED4BF7-CD74-46B8-9246-650AA2D336A3}" scale="90" showPageBreaks="1" fitToPage="1" printArea="1" hiddenColumns="1">
      <selection activeCell="E12" sqref="E12"/>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1A9FFAA3-8773-4515-8E34-9D2DD27FCA39}" showPageBreaks="1" fitToPage="1" printArea="1" hiddenColumns="1" topLeftCell="A7">
      <selection activeCell="J33" sqref="J33"/>
      <pageMargins left="0.5" right="0.5" top="0.5" bottom="0.5" header="0.3" footer="0.3"/>
      <printOptions horizontalCentered="1"/>
      <pageSetup scale="65" orientation="landscape" r:id="rId24"/>
    </customSheetView>
    <customSheetView guid="{C35CCEBD-5DD6-40D5-B0B9-29A308324E1F}" showPageBreaks="1" fitToPage="1" printArea="1" hiddenColumns="1" topLeftCell="A21">
      <selection activeCell="J48" sqref="J48"/>
      <pageMargins left="0.5" right="0.5" top="0.5" bottom="0.5" header="0.3" footer="0.3"/>
      <printOptions horizontalCentered="1"/>
      <pageSetup scale="69" orientation="landscape" r:id="rId25"/>
    </customSheetView>
    <customSheetView guid="{4C13BEF0-D969-4F7C-9C90-218A9EA7683E}" scale="90" showPageBreaks="1" fitToPage="1" printArea="1" hiddenColumns="1">
      <selection activeCell="E12" sqref="E12"/>
      <pageMargins left="0.5" right="0.5" top="0.5" bottom="0.5" header="0.3" footer="0.3"/>
      <printOptions horizontalCentered="1"/>
      <pageSetup scale="61" orientation="landscape" r:id="rId26"/>
    </customSheetView>
  </customSheetViews>
  <mergeCells count="1">
    <mergeCell ref="E6:K6"/>
  </mergeCells>
  <printOptions horizontalCentered="1"/>
  <pageMargins left="0.5" right="0.5" top="0.5" bottom="0.5" header="0.3" footer="0.3"/>
  <pageSetup scale="76"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6"/>
  <sheetViews>
    <sheetView view="pageBreakPreview" zoomScale="115" zoomScaleNormal="90" zoomScaleSheetLayoutView="115" workbookViewId="0">
      <selection activeCell="X12" sqref="X12"/>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1" width="5.6640625" style="39" customWidth="1"/>
    <col min="12" max="12" width="6" style="39" customWidth="1"/>
    <col min="13" max="13" width="7.5546875" style="39" customWidth="1"/>
    <col min="14" max="15" width="5.6640625" style="39" customWidth="1"/>
    <col min="16" max="16" width="6" style="39" bestFit="1" customWidth="1"/>
    <col min="17" max="17" width="6.5546875" style="39" customWidth="1"/>
    <col min="18" max="18" width="6" style="39" bestFit="1" customWidth="1"/>
    <col min="19"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5.6640625"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25" t="s">
        <v>188</v>
      </c>
      <c r="F6" s="1526"/>
      <c r="G6" s="1526"/>
      <c r="H6" s="1526"/>
      <c r="I6" s="1526"/>
      <c r="J6" s="1526"/>
      <c r="K6" s="1527"/>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6</v>
      </c>
      <c r="C10" s="64">
        <v>42186</v>
      </c>
      <c r="D10" s="63" t="s">
        <v>156</v>
      </c>
      <c r="E10" s="62">
        <v>0</v>
      </c>
      <c r="F10" s="62">
        <v>1.4999999999999999E-2</v>
      </c>
      <c r="G10" s="62">
        <v>0.04</v>
      </c>
      <c r="H10" s="61">
        <v>0.52</v>
      </c>
      <c r="I10" s="48">
        <f>1-H10</f>
        <v>0.48</v>
      </c>
      <c r="J10" s="41">
        <f>ROUND(F10*H10+G10*I10,3)</f>
        <v>2.7E-2</v>
      </c>
      <c r="K10" s="47">
        <f>ROUND((1+E10)*(1+J10)-1,3)</f>
        <v>2.7E-2</v>
      </c>
      <c r="L10" s="53">
        <v>-1.6E-2</v>
      </c>
      <c r="M10" s="53">
        <v>-1.6E-2</v>
      </c>
      <c r="N10" s="86" t="s">
        <v>133</v>
      </c>
      <c r="O10" s="57">
        <v>1</v>
      </c>
      <c r="P10" s="57">
        <v>1</v>
      </c>
      <c r="Q10" s="53">
        <v>3.1E-2</v>
      </c>
      <c r="R10" s="56" t="s">
        <v>42</v>
      </c>
      <c r="S10" s="55">
        <v>0</v>
      </c>
      <c r="T10" s="54">
        <v>0</v>
      </c>
      <c r="U10" s="94">
        <f>S10-T10</f>
        <v>0</v>
      </c>
      <c r="V10" s="94">
        <v>0.05</v>
      </c>
      <c r="W10" s="103">
        <v>0</v>
      </c>
      <c r="X10" s="101">
        <f>SUM(U10:W10)</f>
        <v>0.05</v>
      </c>
      <c r="Y10" s="52" t="s">
        <v>200</v>
      </c>
    </row>
    <row r="11" spans="2:25" ht="27.6">
      <c r="B11" s="65" t="s">
        <v>6</v>
      </c>
      <c r="C11" s="64">
        <v>42278</v>
      </c>
      <c r="D11" s="63" t="s">
        <v>156</v>
      </c>
      <c r="E11" s="62">
        <v>0</v>
      </c>
      <c r="F11" s="62">
        <v>1.4999999999999999E-2</v>
      </c>
      <c r="G11" s="62">
        <v>0.04</v>
      </c>
      <c r="H11" s="61">
        <v>0.52</v>
      </c>
      <c r="I11" s="60">
        <f t="shared" ref="I11:I23" si="0">1-H11</f>
        <v>0.48</v>
      </c>
      <c r="J11" s="59">
        <f t="shared" ref="J11:J23" si="1">ROUND(F11*H11+G11*I11,3)</f>
        <v>2.7E-2</v>
      </c>
      <c r="K11" s="58">
        <f t="shared" ref="K11:K23" si="2">ROUND((1+E11)*(1+J11)-1,3)</f>
        <v>2.7E-2</v>
      </c>
      <c r="L11" s="53">
        <v>8.4000000000000005E-2</v>
      </c>
      <c r="M11" s="53">
        <v>0.04</v>
      </c>
      <c r="N11" s="86">
        <v>1.25</v>
      </c>
      <c r="O11" s="57">
        <v>1.1000000000000001</v>
      </c>
      <c r="P11" s="57">
        <v>1</v>
      </c>
      <c r="Q11" s="53">
        <v>2.4E-2</v>
      </c>
      <c r="R11" s="56" t="s">
        <v>42</v>
      </c>
      <c r="S11" s="55">
        <v>0</v>
      </c>
      <c r="T11" s="54">
        <v>0</v>
      </c>
      <c r="U11" s="94">
        <v>0</v>
      </c>
      <c r="V11" s="94">
        <v>0.05</v>
      </c>
      <c r="W11" s="103">
        <v>0</v>
      </c>
      <c r="X11" s="101">
        <f t="shared" ref="X11:X22" si="3">SUM(U11:W11)</f>
        <v>0.05</v>
      </c>
      <c r="Y11" s="52" t="s">
        <v>198</v>
      </c>
    </row>
    <row r="12" spans="2:25" ht="27.6">
      <c r="B12" s="65" t="s">
        <v>6</v>
      </c>
      <c r="C12" s="64">
        <v>42370</v>
      </c>
      <c r="D12" s="63" t="s">
        <v>156</v>
      </c>
      <c r="E12" s="62">
        <v>0</v>
      </c>
      <c r="F12" s="62">
        <v>1.4999999999999999E-2</v>
      </c>
      <c r="G12" s="62">
        <v>0.04</v>
      </c>
      <c r="H12" s="61">
        <v>0.52</v>
      </c>
      <c r="I12" s="60">
        <f t="shared" si="0"/>
        <v>0.48</v>
      </c>
      <c r="J12" s="59">
        <f t="shared" si="1"/>
        <v>2.7E-2</v>
      </c>
      <c r="K12" s="58">
        <f t="shared" si="2"/>
        <v>2.7E-2</v>
      </c>
      <c r="L12" s="53">
        <v>1.0999999999999999E-2</v>
      </c>
      <c r="M12" s="53">
        <v>1.0999999999999999E-2</v>
      </c>
      <c r="N12" s="86">
        <v>1.23</v>
      </c>
      <c r="O12" s="57">
        <v>1.1499999999999999</v>
      </c>
      <c r="P12" s="57">
        <v>1</v>
      </c>
      <c r="Q12" s="53">
        <v>6.0000000000000001E-3</v>
      </c>
      <c r="R12" s="56" t="s">
        <v>42</v>
      </c>
      <c r="S12" s="55">
        <v>0</v>
      </c>
      <c r="T12" s="54">
        <v>0</v>
      </c>
      <c r="U12" s="94">
        <v>0</v>
      </c>
      <c r="V12" s="94">
        <v>0.05</v>
      </c>
      <c r="W12" s="103">
        <v>0</v>
      </c>
      <c r="X12" s="101">
        <f t="shared" si="3"/>
        <v>0.05</v>
      </c>
      <c r="Y12" s="52" t="s">
        <v>198</v>
      </c>
    </row>
    <row r="13" spans="2:25" ht="27.6">
      <c r="B13" s="65" t="s">
        <v>6</v>
      </c>
      <c r="C13" s="64">
        <v>42430</v>
      </c>
      <c r="D13" s="229" t="s">
        <v>156</v>
      </c>
      <c r="E13" s="62">
        <v>0</v>
      </c>
      <c r="F13" s="62">
        <v>1.4999999999999999E-2</v>
      </c>
      <c r="G13" s="62">
        <v>0.04</v>
      </c>
      <c r="H13" s="61">
        <v>0.52</v>
      </c>
      <c r="I13" s="60">
        <f t="shared" si="0"/>
        <v>0.48</v>
      </c>
      <c r="J13" s="59">
        <f t="shared" si="1"/>
        <v>2.7E-2</v>
      </c>
      <c r="K13" s="226">
        <f t="shared" si="2"/>
        <v>2.7E-2</v>
      </c>
      <c r="L13" s="53">
        <v>-6.9999999999999999E-4</v>
      </c>
      <c r="M13" s="53">
        <v>0</v>
      </c>
      <c r="N13" s="86">
        <v>1.23</v>
      </c>
      <c r="O13" s="57">
        <v>1.1499999999999999</v>
      </c>
      <c r="P13" s="57">
        <v>1</v>
      </c>
      <c r="Q13" s="53">
        <v>-3.0000000000000001E-3</v>
      </c>
      <c r="R13" s="56" t="s">
        <v>42</v>
      </c>
      <c r="S13" s="55">
        <v>0</v>
      </c>
      <c r="T13" s="227">
        <v>0</v>
      </c>
      <c r="U13" s="94">
        <v>0</v>
      </c>
      <c r="V13" s="94">
        <v>0.05</v>
      </c>
      <c r="W13" s="103">
        <v>0</v>
      </c>
      <c r="X13" s="228">
        <f t="shared" si="3"/>
        <v>0.05</v>
      </c>
      <c r="Y13" s="52" t="s">
        <v>198</v>
      </c>
    </row>
    <row r="14" spans="2:25" ht="27.6">
      <c r="B14" s="65" t="s">
        <v>6</v>
      </c>
      <c r="C14" s="64">
        <v>42461</v>
      </c>
      <c r="D14" s="229" t="s">
        <v>156</v>
      </c>
      <c r="E14" s="62">
        <v>0</v>
      </c>
      <c r="F14" s="62">
        <v>1.4999999999999999E-2</v>
      </c>
      <c r="G14" s="62">
        <v>0.04</v>
      </c>
      <c r="H14" s="61">
        <v>0.52</v>
      </c>
      <c r="I14" s="60">
        <f t="shared" si="0"/>
        <v>0.48</v>
      </c>
      <c r="J14" s="59">
        <f t="shared" si="1"/>
        <v>2.7E-2</v>
      </c>
      <c r="K14" s="226">
        <f t="shared" si="2"/>
        <v>2.7E-2</v>
      </c>
      <c r="L14" s="53">
        <v>8.1411506074697826E-3</v>
      </c>
      <c r="M14" s="53">
        <v>8.0000000000000002E-3</v>
      </c>
      <c r="N14" s="86">
        <v>1.26</v>
      </c>
      <c r="O14" s="57">
        <v>1.1499999999999999</v>
      </c>
      <c r="P14" s="57">
        <v>1</v>
      </c>
      <c r="Q14" s="53">
        <v>-8.0000000000000002E-3</v>
      </c>
      <c r="R14" s="56" t="s">
        <v>42</v>
      </c>
      <c r="S14" s="55">
        <v>0</v>
      </c>
      <c r="T14" s="227">
        <v>0</v>
      </c>
      <c r="U14" s="94">
        <v>0</v>
      </c>
      <c r="V14" s="94">
        <v>0.05</v>
      </c>
      <c r="W14" s="103">
        <v>0</v>
      </c>
      <c r="X14" s="228">
        <f t="shared" si="3"/>
        <v>0.05</v>
      </c>
      <c r="Y14" s="52" t="s">
        <v>198</v>
      </c>
    </row>
    <row r="15" spans="2:25" ht="27.6">
      <c r="B15" s="65" t="s">
        <v>6</v>
      </c>
      <c r="C15" s="64">
        <v>42552</v>
      </c>
      <c r="D15" s="229" t="s">
        <v>156</v>
      </c>
      <c r="E15" s="62">
        <v>0</v>
      </c>
      <c r="F15" s="62">
        <v>1.4999999999999999E-2</v>
      </c>
      <c r="G15" s="62">
        <v>0.04</v>
      </c>
      <c r="H15" s="61">
        <v>0.52</v>
      </c>
      <c r="I15" s="60">
        <f t="shared" si="0"/>
        <v>0.48</v>
      </c>
      <c r="J15" s="59">
        <f t="shared" si="1"/>
        <v>2.7E-2</v>
      </c>
      <c r="K15" s="226">
        <f t="shared" si="2"/>
        <v>2.7E-2</v>
      </c>
      <c r="L15" s="53">
        <v>0</v>
      </c>
      <c r="M15" s="53">
        <v>0</v>
      </c>
      <c r="N15" s="86">
        <v>1.25</v>
      </c>
      <c r="O15" s="57">
        <v>1.1499999999999999</v>
      </c>
      <c r="P15" s="57">
        <v>1</v>
      </c>
      <c r="Q15" s="53">
        <v>-1.4999999999999999E-2</v>
      </c>
      <c r="R15" s="56" t="s">
        <v>42</v>
      </c>
      <c r="S15" s="55">
        <v>0</v>
      </c>
      <c r="T15" s="227">
        <v>0</v>
      </c>
      <c r="U15" s="94">
        <v>0</v>
      </c>
      <c r="V15" s="94">
        <v>0.05</v>
      </c>
      <c r="W15" s="103">
        <v>0</v>
      </c>
      <c r="X15" s="228">
        <f t="shared" si="3"/>
        <v>0.05</v>
      </c>
      <c r="Y15" s="52" t="s">
        <v>198</v>
      </c>
    </row>
    <row r="16" spans="2:25" ht="27.6">
      <c r="B16" s="65" t="s">
        <v>6</v>
      </c>
      <c r="C16" s="64">
        <v>42644</v>
      </c>
      <c r="D16" s="229" t="s">
        <v>156</v>
      </c>
      <c r="E16" s="62">
        <v>-1.4999999999999999E-2</v>
      </c>
      <c r="F16" s="62">
        <v>5.0000000000000001E-3</v>
      </c>
      <c r="G16" s="62">
        <v>3.5000000000000003E-2</v>
      </c>
      <c r="H16" s="61">
        <v>0.52</v>
      </c>
      <c r="I16" s="60">
        <f t="shared" si="0"/>
        <v>0.48</v>
      </c>
      <c r="J16" s="59">
        <f t="shared" si="1"/>
        <v>1.9E-2</v>
      </c>
      <c r="K16" s="226">
        <f t="shared" si="2"/>
        <v>4.0000000000000001E-3</v>
      </c>
      <c r="L16" s="53">
        <v>-0.1</v>
      </c>
      <c r="M16" s="53">
        <v>-0.1</v>
      </c>
      <c r="N16" s="86">
        <v>1.28</v>
      </c>
      <c r="O16" s="57">
        <v>1.1499999999999999</v>
      </c>
      <c r="P16" s="57">
        <v>0.85</v>
      </c>
      <c r="Q16" s="53">
        <v>-7.0000000000000001E-3</v>
      </c>
      <c r="R16" s="56" t="s">
        <v>42</v>
      </c>
      <c r="S16" s="55">
        <v>0</v>
      </c>
      <c r="T16" s="227">
        <v>0</v>
      </c>
      <c r="U16" s="94">
        <v>0</v>
      </c>
      <c r="V16" s="94">
        <v>-7.0000000000000007E-2</v>
      </c>
      <c r="W16" s="103">
        <v>-0.03</v>
      </c>
      <c r="X16" s="228">
        <f t="shared" si="3"/>
        <v>-0.1</v>
      </c>
      <c r="Y16" s="52" t="s">
        <v>313</v>
      </c>
    </row>
    <row r="17" spans="2:25" ht="27.6">
      <c r="B17" s="65" t="s">
        <v>6</v>
      </c>
      <c r="C17" s="64">
        <v>42736</v>
      </c>
      <c r="D17" s="229" t="s">
        <v>156</v>
      </c>
      <c r="E17" s="62">
        <v>-1.4999999999999999E-2</v>
      </c>
      <c r="F17" s="62">
        <v>5.0000000000000001E-3</v>
      </c>
      <c r="G17" s="62">
        <v>3.5000000000000003E-2</v>
      </c>
      <c r="H17" s="61">
        <v>0.52</v>
      </c>
      <c r="I17" s="60">
        <f t="shared" si="0"/>
        <v>0.48</v>
      </c>
      <c r="J17" s="59">
        <f t="shared" si="1"/>
        <v>1.9E-2</v>
      </c>
      <c r="K17" s="226">
        <f t="shared" si="2"/>
        <v>4.0000000000000001E-3</v>
      </c>
      <c r="L17" s="53">
        <v>0</v>
      </c>
      <c r="M17" s="53">
        <v>0</v>
      </c>
      <c r="N17" s="86">
        <v>1.35</v>
      </c>
      <c r="O17" s="57">
        <v>1.1499999999999999</v>
      </c>
      <c r="P17" s="57">
        <v>0.85</v>
      </c>
      <c r="Q17" s="53">
        <v>1.2E-2</v>
      </c>
      <c r="R17" s="56" t="s">
        <v>158</v>
      </c>
      <c r="S17" s="55">
        <v>-0.129</v>
      </c>
      <c r="T17" s="227">
        <v>-0.129</v>
      </c>
      <c r="U17" s="94">
        <v>0</v>
      </c>
      <c r="V17" s="94">
        <v>2.9000000000000001E-2</v>
      </c>
      <c r="W17" s="103">
        <v>0</v>
      </c>
      <c r="X17" s="228">
        <f t="shared" si="3"/>
        <v>2.9000000000000001E-2</v>
      </c>
      <c r="Y17" s="52" t="s">
        <v>198</v>
      </c>
    </row>
    <row r="18" spans="2:25" ht="27.6">
      <c r="B18" s="65" t="s">
        <v>6</v>
      </c>
      <c r="C18" s="64">
        <v>42826</v>
      </c>
      <c r="D18" s="229" t="s">
        <v>156</v>
      </c>
      <c r="E18" s="62">
        <v>-1.4999999999999999E-2</v>
      </c>
      <c r="F18" s="62">
        <v>5.0000000000000001E-3</v>
      </c>
      <c r="G18" s="62">
        <v>3.5000000000000003E-2</v>
      </c>
      <c r="H18" s="61">
        <v>0.52</v>
      </c>
      <c r="I18" s="60">
        <f t="shared" si="0"/>
        <v>0.48</v>
      </c>
      <c r="J18" s="59">
        <f t="shared" si="1"/>
        <v>1.9E-2</v>
      </c>
      <c r="K18" s="226">
        <f t="shared" si="2"/>
        <v>4.0000000000000001E-3</v>
      </c>
      <c r="L18" s="53">
        <v>0</v>
      </c>
      <c r="M18" s="53">
        <v>0</v>
      </c>
      <c r="N18" s="86">
        <v>1.44</v>
      </c>
      <c r="O18" s="57">
        <v>1.1499999999999999</v>
      </c>
      <c r="P18" s="57">
        <v>0.85</v>
      </c>
      <c r="Q18" s="53">
        <v>2E-3</v>
      </c>
      <c r="R18" s="56" t="s">
        <v>42</v>
      </c>
      <c r="S18" s="55">
        <v>0</v>
      </c>
      <c r="T18" s="227">
        <v>0</v>
      </c>
      <c r="U18" s="94">
        <v>0</v>
      </c>
      <c r="V18" s="94">
        <v>2.9000000000000001E-2</v>
      </c>
      <c r="W18" s="103">
        <v>0</v>
      </c>
      <c r="X18" s="228">
        <f t="shared" si="3"/>
        <v>2.9000000000000001E-2</v>
      </c>
      <c r="Y18" s="52" t="s">
        <v>198</v>
      </c>
    </row>
    <row r="19" spans="2:25" ht="27.6">
      <c r="B19" s="65" t="s">
        <v>6</v>
      </c>
      <c r="C19" s="64">
        <v>42917</v>
      </c>
      <c r="D19" s="229" t="s">
        <v>156</v>
      </c>
      <c r="E19" s="62">
        <v>-1.4999999999999999E-2</v>
      </c>
      <c r="F19" s="62">
        <v>5.0000000000000001E-3</v>
      </c>
      <c r="G19" s="62">
        <v>3.5000000000000003E-2</v>
      </c>
      <c r="H19" s="61">
        <v>0.52</v>
      </c>
      <c r="I19" s="60">
        <f t="shared" si="0"/>
        <v>0.48</v>
      </c>
      <c r="J19" s="59">
        <f t="shared" si="1"/>
        <v>1.9E-2</v>
      </c>
      <c r="K19" s="226">
        <f t="shared" si="2"/>
        <v>4.0000000000000001E-3</v>
      </c>
      <c r="L19" s="53">
        <v>0</v>
      </c>
      <c r="M19" s="53">
        <v>-3.4000000000000002E-2</v>
      </c>
      <c r="N19" s="86">
        <v>1.44</v>
      </c>
      <c r="O19" s="57">
        <v>1.1499999999999999</v>
      </c>
      <c r="P19" s="57">
        <v>0.85</v>
      </c>
      <c r="Q19" s="53">
        <v>-6.0000000000000001E-3</v>
      </c>
      <c r="R19" s="56" t="s">
        <v>42</v>
      </c>
      <c r="S19" s="55">
        <v>0</v>
      </c>
      <c r="T19" s="227">
        <v>0</v>
      </c>
      <c r="U19" s="94">
        <v>0</v>
      </c>
      <c r="V19" s="94">
        <v>2.9000000000000001E-2</v>
      </c>
      <c r="W19" s="103">
        <v>0</v>
      </c>
      <c r="X19" s="228">
        <f t="shared" si="3"/>
        <v>2.9000000000000001E-2</v>
      </c>
      <c r="Y19" s="52" t="s">
        <v>198</v>
      </c>
    </row>
    <row r="20" spans="2:25" ht="27.6">
      <c r="B20" s="65" t="s">
        <v>6</v>
      </c>
      <c r="C20" s="64">
        <v>43009</v>
      </c>
      <c r="D20" s="229" t="s">
        <v>156</v>
      </c>
      <c r="E20" s="62">
        <v>-1.4999999999999999E-2</v>
      </c>
      <c r="F20" s="62">
        <v>5.0000000000000001E-3</v>
      </c>
      <c r="G20" s="62">
        <v>0.03</v>
      </c>
      <c r="H20" s="61">
        <v>0.52</v>
      </c>
      <c r="I20" s="60">
        <f t="shared" si="0"/>
        <v>0.48</v>
      </c>
      <c r="J20" s="59">
        <f t="shared" si="1"/>
        <v>1.7000000000000001E-2</v>
      </c>
      <c r="K20" s="226">
        <f t="shared" si="2"/>
        <v>2E-3</v>
      </c>
      <c r="L20" s="53">
        <v>-1E-3</v>
      </c>
      <c r="M20" s="53">
        <v>-1E-3</v>
      </c>
      <c r="N20" s="86">
        <v>1.5</v>
      </c>
      <c r="O20" s="57">
        <v>1.1499999999999999</v>
      </c>
      <c r="P20" s="57">
        <v>0.85</v>
      </c>
      <c r="Q20" s="53">
        <v>4.2999999999999997E-2</v>
      </c>
      <c r="R20" s="56" t="s">
        <v>42</v>
      </c>
      <c r="S20" s="55">
        <v>0</v>
      </c>
      <c r="T20" s="227">
        <v>0</v>
      </c>
      <c r="U20" s="94">
        <v>0</v>
      </c>
      <c r="V20" s="94">
        <v>2.9000000000000001E-2</v>
      </c>
      <c r="W20" s="103">
        <v>0</v>
      </c>
      <c r="X20" s="228">
        <f t="shared" si="3"/>
        <v>2.9000000000000001E-2</v>
      </c>
      <c r="Y20" s="52" t="s">
        <v>198</v>
      </c>
    </row>
    <row r="21" spans="2:25" ht="27.6">
      <c r="B21" s="65" t="s">
        <v>6</v>
      </c>
      <c r="C21" s="64">
        <v>43101</v>
      </c>
      <c r="D21" s="229" t="s">
        <v>156</v>
      </c>
      <c r="E21" s="62">
        <v>-1.4999999999999999E-2</v>
      </c>
      <c r="F21" s="62">
        <v>5.0000000000000001E-3</v>
      </c>
      <c r="G21" s="62">
        <v>0.03</v>
      </c>
      <c r="H21" s="61">
        <v>0.52</v>
      </c>
      <c r="I21" s="60">
        <f t="shared" si="0"/>
        <v>0.48</v>
      </c>
      <c r="J21" s="59">
        <f t="shared" si="1"/>
        <v>1.7000000000000001E-2</v>
      </c>
      <c r="K21" s="226">
        <f t="shared" si="2"/>
        <v>2E-3</v>
      </c>
      <c r="L21" s="53">
        <v>8.6400000000000005E-2</v>
      </c>
      <c r="M21" s="53">
        <v>-2.5000000000000001E-2</v>
      </c>
      <c r="N21" s="86">
        <v>1.46</v>
      </c>
      <c r="O21" s="57">
        <v>1.3</v>
      </c>
      <c r="P21" s="57">
        <v>0.85</v>
      </c>
      <c r="Q21" s="53">
        <v>1.6E-2</v>
      </c>
      <c r="R21" s="56" t="s">
        <v>158</v>
      </c>
      <c r="S21" s="55">
        <v>-0.109</v>
      </c>
      <c r="T21" s="227">
        <v>-0.109</v>
      </c>
      <c r="U21" s="94">
        <v>0</v>
      </c>
      <c r="V21" s="94">
        <v>0.03</v>
      </c>
      <c r="W21" s="103">
        <v>1.2E-2</v>
      </c>
      <c r="X21" s="228">
        <f t="shared" si="3"/>
        <v>4.1999999999999996E-2</v>
      </c>
      <c r="Y21" s="52" t="s">
        <v>313</v>
      </c>
    </row>
    <row r="22" spans="2:25" ht="27.6">
      <c r="B22" s="65" t="s">
        <v>6</v>
      </c>
      <c r="C22" s="64">
        <v>43191</v>
      </c>
      <c r="D22" s="229" t="s">
        <v>156</v>
      </c>
      <c r="E22" s="62">
        <v>-1.4999999999999999E-2</v>
      </c>
      <c r="F22" s="62">
        <v>5.0000000000000001E-3</v>
      </c>
      <c r="G22" s="62">
        <v>0.03</v>
      </c>
      <c r="H22" s="61">
        <v>0.52</v>
      </c>
      <c r="I22" s="60">
        <f t="shared" si="0"/>
        <v>0.48</v>
      </c>
      <c r="J22" s="59">
        <f t="shared" si="1"/>
        <v>1.7000000000000001E-2</v>
      </c>
      <c r="K22" s="226">
        <f t="shared" si="2"/>
        <v>2E-3</v>
      </c>
      <c r="L22" s="53">
        <v>4.4999999999999998E-2</v>
      </c>
      <c r="M22" s="53">
        <v>4.4999999999999998E-2</v>
      </c>
      <c r="N22" s="86">
        <v>1.49</v>
      </c>
      <c r="O22" s="57">
        <v>1.3</v>
      </c>
      <c r="P22" s="57">
        <v>0.95</v>
      </c>
      <c r="Q22" s="53">
        <v>4.9000000000000002E-2</v>
      </c>
      <c r="R22" s="56" t="s">
        <v>42</v>
      </c>
      <c r="S22" s="55">
        <v>0</v>
      </c>
      <c r="T22" s="227">
        <v>0</v>
      </c>
      <c r="U22" s="94">
        <v>0</v>
      </c>
      <c r="V22" s="94">
        <v>0.03</v>
      </c>
      <c r="W22" s="103">
        <v>1.2E-2</v>
      </c>
      <c r="X22" s="228">
        <f t="shared" si="3"/>
        <v>4.1999999999999996E-2</v>
      </c>
      <c r="Y22" s="52" t="s">
        <v>369</v>
      </c>
    </row>
    <row r="23" spans="2:25" ht="27.6">
      <c r="B23" s="65" t="s">
        <v>6</v>
      </c>
      <c r="C23" s="64">
        <v>43252</v>
      </c>
      <c r="D23" s="402"/>
      <c r="E23" s="62">
        <v>-1.4999999999999999E-2</v>
      </c>
      <c r="F23" s="62">
        <v>5.0000000000000001E-3</v>
      </c>
      <c r="G23" s="62">
        <v>0.03</v>
      </c>
      <c r="H23" s="61">
        <v>0.52</v>
      </c>
      <c r="I23" s="60">
        <f t="shared" si="0"/>
        <v>0.48</v>
      </c>
      <c r="J23" s="59">
        <f t="shared" si="1"/>
        <v>1.7000000000000001E-2</v>
      </c>
      <c r="K23" s="226">
        <f t="shared" si="2"/>
        <v>2E-3</v>
      </c>
      <c r="L23" s="53">
        <v>4.4999999999999998E-2</v>
      </c>
      <c r="M23" s="53">
        <v>4.4999999999999998E-2</v>
      </c>
      <c r="N23" s="86">
        <v>1.49</v>
      </c>
      <c r="O23" s="57">
        <v>1.35</v>
      </c>
      <c r="P23" s="57">
        <v>1.1000000000000001</v>
      </c>
      <c r="Q23" s="53">
        <v>0</v>
      </c>
      <c r="R23" s="56" t="s">
        <v>158</v>
      </c>
      <c r="S23" s="55">
        <v>-3.3000000000000002E-2</v>
      </c>
      <c r="T23" s="403">
        <v>-3.3000000000000002E-2</v>
      </c>
      <c r="U23" s="94">
        <v>0</v>
      </c>
      <c r="V23" s="94">
        <v>0.03</v>
      </c>
      <c r="W23" s="103">
        <v>1.9E-2</v>
      </c>
      <c r="X23" s="404">
        <v>0.05</v>
      </c>
      <c r="Y23" s="52" t="s">
        <v>376</v>
      </c>
    </row>
    <row r="24" spans="2:25" ht="27.6">
      <c r="B24" s="65" t="s">
        <v>6</v>
      </c>
      <c r="C24" s="64">
        <v>43282</v>
      </c>
      <c r="D24" s="402" t="s">
        <v>156</v>
      </c>
      <c r="E24" s="62">
        <v>-1.4999999999999999E-2</v>
      </c>
      <c r="F24" s="62">
        <v>5.0000000000000001E-3</v>
      </c>
      <c r="G24" s="62">
        <v>0.03</v>
      </c>
      <c r="H24" s="61">
        <v>0.52</v>
      </c>
      <c r="I24" s="60">
        <v>0.48</v>
      </c>
      <c r="J24" s="59">
        <v>1.7000000000000001E-2</v>
      </c>
      <c r="K24" s="408">
        <v>2E-3</v>
      </c>
      <c r="L24" s="53">
        <v>9.4E-2</v>
      </c>
      <c r="M24" s="53">
        <v>0</v>
      </c>
      <c r="N24" s="86">
        <v>1.49</v>
      </c>
      <c r="O24" s="57">
        <v>1.4</v>
      </c>
      <c r="P24" s="57">
        <v>1.1000000000000001</v>
      </c>
      <c r="Q24" s="53">
        <v>2.1999999999999999E-2</v>
      </c>
      <c r="R24" s="56" t="s">
        <v>42</v>
      </c>
      <c r="S24" s="55">
        <v>0</v>
      </c>
      <c r="T24" s="403">
        <v>0</v>
      </c>
      <c r="U24" s="94">
        <v>0</v>
      </c>
      <c r="V24" s="94">
        <v>0.03</v>
      </c>
      <c r="W24" s="103">
        <v>1.9E-2</v>
      </c>
      <c r="X24" s="404">
        <v>0.05</v>
      </c>
      <c r="Y24" s="52" t="s">
        <v>384</v>
      </c>
    </row>
    <row r="25" spans="2:25" ht="27.6">
      <c r="B25" s="65" t="s">
        <v>6</v>
      </c>
      <c r="C25" s="64">
        <v>43374</v>
      </c>
      <c r="D25" s="402" t="s">
        <v>156</v>
      </c>
      <c r="E25" s="62">
        <v>-1.4999999999999999E-2</v>
      </c>
      <c r="F25" s="62">
        <v>5.0000000000000001E-3</v>
      </c>
      <c r="G25" s="62">
        <v>0.03</v>
      </c>
      <c r="H25" s="61">
        <v>0.52</v>
      </c>
      <c r="I25" s="60">
        <v>0.48</v>
      </c>
      <c r="J25" s="59">
        <v>1.7000000000000001E-2</v>
      </c>
      <c r="K25" s="408">
        <v>2E-3</v>
      </c>
      <c r="L25" s="53">
        <v>0.06</v>
      </c>
      <c r="M25" s="53">
        <v>0.02</v>
      </c>
      <c r="N25" s="86">
        <v>1.58</v>
      </c>
      <c r="O25" s="57">
        <v>1.5</v>
      </c>
      <c r="P25" s="57">
        <v>1.1000000000000001</v>
      </c>
      <c r="Q25" s="53">
        <v>8.0000000000000002E-3</v>
      </c>
      <c r="R25" s="56" t="s">
        <v>42</v>
      </c>
      <c r="S25" s="55">
        <v>0</v>
      </c>
      <c r="T25" s="403">
        <v>0</v>
      </c>
      <c r="U25" s="94">
        <v>0</v>
      </c>
      <c r="V25" s="94">
        <v>0.03</v>
      </c>
      <c r="W25" s="103">
        <v>1.9E-2</v>
      </c>
      <c r="X25" s="404">
        <v>0.05</v>
      </c>
      <c r="Y25" s="52" t="s">
        <v>384</v>
      </c>
    </row>
    <row r="26" spans="2:25" ht="27.6">
      <c r="B26" s="65" t="s">
        <v>6</v>
      </c>
      <c r="C26" s="64">
        <v>43405</v>
      </c>
      <c r="D26" s="402" t="s">
        <v>156</v>
      </c>
      <c r="E26" s="62">
        <v>-1.4999999999999999E-2</v>
      </c>
      <c r="F26" s="62">
        <v>5.0000000000000001E-3</v>
      </c>
      <c r="G26" s="62">
        <v>0.03</v>
      </c>
      <c r="H26" s="61">
        <v>0.52</v>
      </c>
      <c r="I26" s="60">
        <v>0.48</v>
      </c>
      <c r="J26" s="59">
        <v>1.7000000000000001E-2</v>
      </c>
      <c r="K26" s="408">
        <v>2E-3</v>
      </c>
      <c r="L26" s="53">
        <v>0</v>
      </c>
      <c r="M26" s="53">
        <v>0</v>
      </c>
      <c r="N26" s="86">
        <v>1.58</v>
      </c>
      <c r="O26" s="57">
        <v>1.5</v>
      </c>
      <c r="P26" s="57">
        <v>1.1000000000000001</v>
      </c>
      <c r="Q26" s="53">
        <v>-4.0000000000000001E-3</v>
      </c>
      <c r="R26" s="56" t="s">
        <v>42</v>
      </c>
      <c r="S26" s="55">
        <v>0</v>
      </c>
      <c r="T26" s="403">
        <v>0</v>
      </c>
      <c r="U26" s="94">
        <v>0</v>
      </c>
      <c r="V26" s="94">
        <v>0.03</v>
      </c>
      <c r="W26" s="103">
        <v>1.9E-2</v>
      </c>
      <c r="X26" s="404">
        <v>0.05</v>
      </c>
      <c r="Y26" s="52" t="s">
        <v>402</v>
      </c>
    </row>
    <row r="27" spans="2:25" ht="27.6">
      <c r="B27" s="65" t="s">
        <v>6</v>
      </c>
      <c r="C27" s="64">
        <v>43466</v>
      </c>
      <c r="D27" s="402" t="s">
        <v>156</v>
      </c>
      <c r="E27" s="461">
        <v>-1.4999999999999999E-2</v>
      </c>
      <c r="F27" s="461">
        <v>5.0000000000000001E-3</v>
      </c>
      <c r="G27" s="461">
        <v>0.03</v>
      </c>
      <c r="H27" s="61">
        <v>0.52</v>
      </c>
      <c r="I27" s="60">
        <f>1-H36</f>
        <v>0.48</v>
      </c>
      <c r="J27" s="59">
        <f>ROUND(F36*H36+G36*I36,3)</f>
        <v>0.02</v>
      </c>
      <c r="K27" s="408">
        <f>ROUND((1+E36)*(1+J36)-1,3)</f>
        <v>0.01</v>
      </c>
      <c r="L27" s="464">
        <v>0</v>
      </c>
      <c r="M27" s="464">
        <v>0</v>
      </c>
      <c r="N27" s="465">
        <v>1.51</v>
      </c>
      <c r="O27" s="466">
        <v>1.5</v>
      </c>
      <c r="P27" s="466">
        <v>1.2</v>
      </c>
      <c r="Q27" s="464">
        <v>1.9E-2</v>
      </c>
      <c r="R27" s="56" t="s">
        <v>158</v>
      </c>
      <c r="S27" s="55">
        <v>-8.5000000000000006E-2</v>
      </c>
      <c r="T27" s="403">
        <v>-8.5000000000000006E-2</v>
      </c>
      <c r="U27" s="103">
        <v>0</v>
      </c>
      <c r="V27" s="103">
        <v>6.5000000000000002E-2</v>
      </c>
      <c r="W27" s="103">
        <v>0</v>
      </c>
      <c r="X27" s="404">
        <f>Summary!H41</f>
        <v>4.0436746987951633E-2</v>
      </c>
      <c r="Y27" s="52" t="s">
        <v>384</v>
      </c>
    </row>
    <row r="28" spans="2:25" ht="27.6">
      <c r="B28" s="65" t="s">
        <v>6</v>
      </c>
      <c r="C28" s="64">
        <v>43556</v>
      </c>
      <c r="D28" s="402" t="s">
        <v>156</v>
      </c>
      <c r="E28" s="461">
        <v>-1.4999999999999999E-2</v>
      </c>
      <c r="F28" s="461">
        <v>0.01</v>
      </c>
      <c r="G28" s="461">
        <v>0.03</v>
      </c>
      <c r="H28" s="61">
        <v>0.52</v>
      </c>
      <c r="I28" s="60">
        <v>0.48</v>
      </c>
      <c r="J28" s="59">
        <v>0.02</v>
      </c>
      <c r="K28" s="408">
        <v>5.0000000000000001E-3</v>
      </c>
      <c r="L28" s="464">
        <v>0</v>
      </c>
      <c r="M28" s="464">
        <v>7.4000000000000003E-3</v>
      </c>
      <c r="N28" s="465">
        <v>1.49</v>
      </c>
      <c r="O28" s="466">
        <v>1.5</v>
      </c>
      <c r="P28" s="466">
        <v>1.2</v>
      </c>
      <c r="Q28" s="464">
        <v>0</v>
      </c>
      <c r="R28" s="56" t="s">
        <v>42</v>
      </c>
      <c r="S28" s="55">
        <v>0</v>
      </c>
      <c r="T28" s="403">
        <v>0</v>
      </c>
      <c r="U28" s="103">
        <v>0</v>
      </c>
      <c r="V28" s="103">
        <v>6.5000000000000002E-2</v>
      </c>
      <c r="W28" s="103">
        <v>0</v>
      </c>
      <c r="X28" s="404">
        <v>6.4999999999999947E-2</v>
      </c>
      <c r="Y28" s="52" t="s">
        <v>460</v>
      </c>
    </row>
    <row r="29" spans="2:25" ht="27.6">
      <c r="B29" s="65" t="s">
        <v>6</v>
      </c>
      <c r="C29" s="64">
        <v>43647</v>
      </c>
      <c r="D29" s="402" t="s">
        <v>156</v>
      </c>
      <c r="E29" s="461">
        <v>-1.4999999999999999E-2</v>
      </c>
      <c r="F29" s="461">
        <v>0.01</v>
      </c>
      <c r="G29" s="461">
        <v>0.03</v>
      </c>
      <c r="H29" s="61">
        <v>0.52</v>
      </c>
      <c r="I29" s="60">
        <v>0.48</v>
      </c>
      <c r="J29" s="59">
        <v>0.02</v>
      </c>
      <c r="K29" s="408">
        <v>5.0000000000000001E-3</v>
      </c>
      <c r="L29" s="464">
        <v>-3.1581409856518805E-2</v>
      </c>
      <c r="M29" s="464">
        <v>-2.4592367659089343E-2</v>
      </c>
      <c r="N29" s="465">
        <v>1.36</v>
      </c>
      <c r="O29" s="466">
        <v>1.35</v>
      </c>
      <c r="P29" s="466">
        <v>1.2</v>
      </c>
      <c r="Q29" s="464">
        <v>0.01</v>
      </c>
      <c r="R29" s="56" t="s">
        <v>42</v>
      </c>
      <c r="S29" s="55">
        <v>0</v>
      </c>
      <c r="T29" s="403">
        <v>0</v>
      </c>
      <c r="U29" s="103">
        <v>0</v>
      </c>
      <c r="V29" s="103">
        <v>6.5000000000000002E-2</v>
      </c>
      <c r="W29" s="103">
        <v>0</v>
      </c>
      <c r="X29" s="404">
        <v>6.4999999999999947E-2</v>
      </c>
      <c r="Y29" s="52" t="s">
        <v>384</v>
      </c>
    </row>
    <row r="30" spans="2:25" ht="27.6">
      <c r="B30" s="65" t="s">
        <v>6</v>
      </c>
      <c r="C30" s="64">
        <v>43739</v>
      </c>
      <c r="D30" s="402" t="s">
        <v>156</v>
      </c>
      <c r="E30" s="461">
        <v>-1.4999999999999999E-2</v>
      </c>
      <c r="F30" s="461">
        <v>0.01</v>
      </c>
      <c r="G30" s="461">
        <v>0.03</v>
      </c>
      <c r="H30" s="61">
        <v>0.52</v>
      </c>
      <c r="I30" s="60">
        <v>0.48</v>
      </c>
      <c r="J30" s="59">
        <v>0.02</v>
      </c>
      <c r="K30" s="408">
        <v>5.0000000000000001E-3</v>
      </c>
      <c r="L30" s="464">
        <v>4.0000000000000001E-3</v>
      </c>
      <c r="M30" s="464">
        <v>1.6758512961299266E-2</v>
      </c>
      <c r="N30" s="465">
        <v>1.36</v>
      </c>
      <c r="O30" s="466">
        <v>1.35</v>
      </c>
      <c r="P30" s="466">
        <v>1.25</v>
      </c>
      <c r="Q30" s="464">
        <v>1E-3</v>
      </c>
      <c r="R30" s="56" t="s">
        <v>42</v>
      </c>
      <c r="S30" s="55">
        <v>0</v>
      </c>
      <c r="T30" s="403">
        <v>0</v>
      </c>
      <c r="U30" s="103">
        <v>0</v>
      </c>
      <c r="V30" s="103">
        <v>6.5000000000000002E-2</v>
      </c>
      <c r="W30" s="103">
        <v>0</v>
      </c>
      <c r="X30" s="404">
        <v>6.4999999999999947E-2</v>
      </c>
      <c r="Y30" s="52" t="s">
        <v>336</v>
      </c>
    </row>
    <row r="31" spans="2:25" ht="27.6">
      <c r="B31" s="65" t="s">
        <v>6</v>
      </c>
      <c r="C31" s="64">
        <v>43831</v>
      </c>
      <c r="D31" s="1095" t="s">
        <v>156</v>
      </c>
      <c r="E31" s="461">
        <v>-0.01</v>
      </c>
      <c r="F31" s="461">
        <v>0.01</v>
      </c>
      <c r="G31" s="461">
        <v>0.03</v>
      </c>
      <c r="H31" s="61">
        <v>0.52</v>
      </c>
      <c r="I31" s="60">
        <v>0.48</v>
      </c>
      <c r="J31" s="59">
        <v>0.02</v>
      </c>
      <c r="K31" s="1096">
        <v>0.01</v>
      </c>
      <c r="L31" s="464">
        <v>-3.0000000000000001E-3</v>
      </c>
      <c r="M31" s="464">
        <v>9.0155772748623519E-5</v>
      </c>
      <c r="N31" s="465">
        <v>1.47</v>
      </c>
      <c r="O31" s="466">
        <v>1.45</v>
      </c>
      <c r="P31" s="466">
        <v>1.25</v>
      </c>
      <c r="Q31" s="464">
        <v>1.6E-2</v>
      </c>
      <c r="R31" s="56" t="s">
        <v>42</v>
      </c>
      <c r="S31" s="55">
        <v>0</v>
      </c>
      <c r="T31" s="1097">
        <v>0</v>
      </c>
      <c r="U31" s="103">
        <v>0</v>
      </c>
      <c r="V31" s="103">
        <v>0.04</v>
      </c>
      <c r="W31" s="103">
        <v>0</v>
      </c>
      <c r="X31" s="1099">
        <v>4.0000000000000036E-2</v>
      </c>
      <c r="Y31" s="52" t="s">
        <v>471</v>
      </c>
    </row>
    <row r="32" spans="2:25" ht="27.6">
      <c r="B32" s="65" t="s">
        <v>6</v>
      </c>
      <c r="C32" s="64">
        <v>43922</v>
      </c>
      <c r="D32" s="1095" t="s">
        <v>156</v>
      </c>
      <c r="E32" s="461">
        <v>-0.01</v>
      </c>
      <c r="F32" s="461">
        <v>1.4999999999999999E-2</v>
      </c>
      <c r="G32" s="461">
        <v>0.03</v>
      </c>
      <c r="H32" s="61">
        <v>0.52</v>
      </c>
      <c r="I32" s="60">
        <v>0.48</v>
      </c>
      <c r="J32" s="59">
        <v>2.1999999999999999E-2</v>
      </c>
      <c r="K32" s="1096">
        <v>1.2E-2</v>
      </c>
      <c r="L32" s="464">
        <v>-9.1369715092626258E-4</v>
      </c>
      <c r="M32" s="464">
        <v>3.1925226182905053E-3</v>
      </c>
      <c r="N32" s="465">
        <v>1.54</v>
      </c>
      <c r="O32" s="466">
        <v>1.5</v>
      </c>
      <c r="P32" s="466">
        <v>1.25</v>
      </c>
      <c r="Q32" s="464">
        <v>0.02</v>
      </c>
      <c r="R32" s="56" t="s">
        <v>42</v>
      </c>
      <c r="S32" s="55">
        <v>0</v>
      </c>
      <c r="T32" s="1097">
        <v>0</v>
      </c>
      <c r="U32" s="103">
        <v>0</v>
      </c>
      <c r="V32" s="103">
        <v>0.04</v>
      </c>
      <c r="W32" s="103">
        <v>0</v>
      </c>
      <c r="X32" s="1099">
        <v>4.0000000000000036E-2</v>
      </c>
      <c r="Y32" s="52" t="s">
        <v>758</v>
      </c>
    </row>
    <row r="33" spans="2:25" ht="27.6">
      <c r="B33" s="65" t="s">
        <v>6</v>
      </c>
      <c r="C33" s="64">
        <v>44013</v>
      </c>
      <c r="D33" s="1095" t="s">
        <v>156</v>
      </c>
      <c r="E33" s="461">
        <v>-0.01</v>
      </c>
      <c r="F33" s="461">
        <v>1.4999999999999999E-2</v>
      </c>
      <c r="G33" s="461">
        <v>0.03</v>
      </c>
      <c r="H33" s="61">
        <v>0.52</v>
      </c>
      <c r="I33" s="60">
        <v>0.48</v>
      </c>
      <c r="J33" s="59">
        <v>2.1999999999999999E-2</v>
      </c>
      <c r="K33" s="1096">
        <v>1.2E-2</v>
      </c>
      <c r="L33" s="464">
        <v>-3.3279339512455985E-2</v>
      </c>
      <c r="M33" s="464">
        <v>-2.058435268540304E-2</v>
      </c>
      <c r="N33" s="465">
        <v>1.67</v>
      </c>
      <c r="O33" s="466">
        <v>1.5</v>
      </c>
      <c r="P33" s="466">
        <v>1.25</v>
      </c>
      <c r="Q33" s="464">
        <v>-1.4999999999999999E-2</v>
      </c>
      <c r="R33" s="56" t="s">
        <v>42</v>
      </c>
      <c r="S33" s="55">
        <v>0</v>
      </c>
      <c r="T33" s="1097">
        <v>0</v>
      </c>
      <c r="U33" s="103">
        <v>0</v>
      </c>
      <c r="V33" s="103">
        <v>0.04</v>
      </c>
      <c r="W33" s="103">
        <v>0</v>
      </c>
      <c r="X33" s="1099">
        <v>4.0000000000000036E-2</v>
      </c>
      <c r="Y33" s="52" t="s">
        <v>336</v>
      </c>
    </row>
    <row r="34" spans="2:25" ht="27.6">
      <c r="B34" s="65" t="s">
        <v>6</v>
      </c>
      <c r="C34" s="64">
        <v>44105</v>
      </c>
      <c r="D34" s="1095" t="s">
        <v>156</v>
      </c>
      <c r="E34" s="461">
        <v>-0.01</v>
      </c>
      <c r="F34" s="461">
        <v>1.4999999999999999E-2</v>
      </c>
      <c r="G34" s="461">
        <v>0.03</v>
      </c>
      <c r="H34" s="61">
        <v>0.52</v>
      </c>
      <c r="I34" s="60">
        <v>0.48</v>
      </c>
      <c r="J34" s="59">
        <v>2.1999999999999999E-2</v>
      </c>
      <c r="K34" s="1096">
        <v>1.2E-2</v>
      </c>
      <c r="L34" s="464">
        <v>-3.3110168487393565E-3</v>
      </c>
      <c r="M34" s="464">
        <v>-1.2703239825224699E-3</v>
      </c>
      <c r="N34" s="465">
        <v>1.71</v>
      </c>
      <c r="O34" s="466">
        <v>1.5</v>
      </c>
      <c r="P34" s="466">
        <v>1.2</v>
      </c>
      <c r="Q34" s="464">
        <v>-2.4E-2</v>
      </c>
      <c r="R34" s="56" t="s">
        <v>42</v>
      </c>
      <c r="S34" s="55">
        <v>0</v>
      </c>
      <c r="T34" s="1097">
        <v>0</v>
      </c>
      <c r="U34" s="103">
        <v>0</v>
      </c>
      <c r="V34" s="103">
        <v>0.04</v>
      </c>
      <c r="W34" s="103">
        <v>-1.9E-2</v>
      </c>
      <c r="X34" s="1099">
        <v>2.0000000000000018E-2</v>
      </c>
      <c r="Y34" s="52" t="s">
        <v>761</v>
      </c>
    </row>
    <row r="35" spans="2:25" ht="27.6">
      <c r="B35" s="65" t="s">
        <v>6</v>
      </c>
      <c r="C35" s="64">
        <v>44197</v>
      </c>
      <c r="D35" s="1095" t="s">
        <v>156</v>
      </c>
      <c r="E35" s="461">
        <v>-0.01</v>
      </c>
      <c r="F35" s="461">
        <v>1.4999999999999999E-2</v>
      </c>
      <c r="G35" s="461">
        <v>0.03</v>
      </c>
      <c r="H35" s="61">
        <v>0.52</v>
      </c>
      <c r="I35" s="60">
        <v>0.48</v>
      </c>
      <c r="J35" s="59">
        <v>2.1999999999999999E-2</v>
      </c>
      <c r="K35" s="1096">
        <v>1.2E-2</v>
      </c>
      <c r="L35" s="464">
        <v>1.0632754477002404E-2</v>
      </c>
      <c r="M35" s="464">
        <v>1.7988071021723506E-2</v>
      </c>
      <c r="N35" s="465">
        <v>1.57</v>
      </c>
      <c r="O35" s="466">
        <v>1.4</v>
      </c>
      <c r="P35" s="466">
        <v>1.1499999999999999</v>
      </c>
      <c r="Q35" s="464">
        <v>3.3000000000000002E-2</v>
      </c>
      <c r="R35" s="56" t="s">
        <v>42</v>
      </c>
      <c r="S35" s="55">
        <v>0</v>
      </c>
      <c r="T35" s="1097">
        <v>0</v>
      </c>
      <c r="U35" s="103">
        <v>1.5060240963855387E-2</v>
      </c>
      <c r="V35" s="103">
        <v>2.5000000000000001E-2</v>
      </c>
      <c r="W35" s="103">
        <v>0</v>
      </c>
      <c r="X35" s="1099">
        <v>4.0436746987951633E-2</v>
      </c>
      <c r="Y35" s="52" t="s">
        <v>788</v>
      </c>
    </row>
    <row r="36" spans="2:25">
      <c r="B36" s="65" t="s">
        <v>6</v>
      </c>
      <c r="C36" s="278">
        <f>Summary!$D$1</f>
        <v>44287</v>
      </c>
      <c r="D36" s="63" t="s">
        <v>156</v>
      </c>
      <c r="E36" s="87">
        <f>Summary!H27</f>
        <v>-0.01</v>
      </c>
      <c r="F36" s="87">
        <f>Summary!H26</f>
        <v>0.01</v>
      </c>
      <c r="G36" s="87">
        <f>Summary!H25</f>
        <v>0.03</v>
      </c>
      <c r="H36" s="61">
        <v>0.52</v>
      </c>
      <c r="I36" s="60">
        <f>1-H36</f>
        <v>0.48</v>
      </c>
      <c r="J36" s="59">
        <f>ROUND(F36*H36+G36*I36,3)</f>
        <v>0.02</v>
      </c>
      <c r="K36" s="58">
        <f>ROUND((1+E36)*(1+J36)-1,3)</f>
        <v>0.01</v>
      </c>
      <c r="L36" s="87">
        <f>Summary!H50</f>
        <v>6.3950997676947008E-3</v>
      </c>
      <c r="M36" s="87">
        <f>Summary!H51</f>
        <v>-2.8734008713326653E-2</v>
      </c>
      <c r="N36" s="89">
        <f ca="1">Summary!H30</f>
        <v>1.69</v>
      </c>
      <c r="O36" s="89">
        <f>Summary!H32</f>
        <v>1.5</v>
      </c>
      <c r="P36" s="89">
        <f>Summary!H36</f>
        <v>1.2</v>
      </c>
      <c r="Q36" s="87">
        <f>Summary!H52</f>
        <v>-5.0000000000000001E-3</v>
      </c>
      <c r="R36" s="56" t="s">
        <v>42</v>
      </c>
      <c r="S36" s="55">
        <v>0</v>
      </c>
      <c r="T36" s="227">
        <v>0</v>
      </c>
      <c r="U36" s="96">
        <f>Summary!H38</f>
        <v>1.5060240963855387E-2</v>
      </c>
      <c r="V36" s="96">
        <f>Summary!H39</f>
        <v>2.5000000000000001E-2</v>
      </c>
      <c r="W36" s="96">
        <f>Summary!H40</f>
        <v>0</v>
      </c>
      <c r="X36" s="276">
        <f>Summary!H41</f>
        <v>4.0436746987951633E-2</v>
      </c>
      <c r="Y36" s="52"/>
    </row>
  </sheetData>
  <customSheetViews>
    <customSheetView guid="{B070D993-A558-4B1C-AC4E-67FBCE430B77}" scale="115" showPageBreaks="1" fitToPage="1" printArea="1" hiddenColumns="1" view="pageBreakPreview">
      <selection activeCell="X12" sqref="X12"/>
      <pageMargins left="0.5" right="0.5" top="0.5" bottom="0.5" header="0.3" footer="0.3"/>
      <printOptions horizontalCentered="1"/>
      <pageSetup scale="77" orientation="landscape" r:id="rId1"/>
    </customSheetView>
    <customSheetView guid="{66336E0E-D3CE-4BCD-8706-2E622954FB7A}" showPageBreaks="1" fitToPage="1">
      <selection activeCell="C30" sqref="C30"/>
      <pageMargins left="0.5" right="0.5" top="0.5" bottom="0.5" header="0.3" footer="0.3"/>
      <printOptions horizontalCentered="1"/>
      <pageSetup scale="25"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68" orientation="landscape" r:id="rId3"/>
    </customSheetView>
    <customSheetView guid="{2D067A2B-544F-4687-B463-591ABEF3DC76}" showPageBreaks="1" fitToPage="1" printArea="1" hiddenColumns="1">
      <selection activeCell="C30" sqref="C30"/>
      <pageMargins left="0.5" right="0.5" top="0.5" bottom="0.5" header="0.3" footer="0.3"/>
      <printOptions horizontalCentered="1"/>
      <pageSetup scale="32" orientation="landscape" r:id="rId4"/>
    </customSheetView>
    <customSheetView guid="{DEED4BF7-CD74-46B8-9246-650AA2D336A3}" scale="90" showPageBreaks="1" fitToPage="1" printArea="1" hiddenColumns="1">
      <selection activeCell="C30" sqref="C30"/>
      <pageMargins left="0.5" right="0.5" top="0.5" bottom="0.5" header="0.3" footer="0.3"/>
      <printOptions horizontalCentered="1"/>
      <pageSetup scale="23"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1A9FFAA3-8773-4515-8E34-9D2DD27FCA39}" showPageBreaks="1" fitToPage="1" printArea="1" hiddenColumns="1">
      <selection activeCell="C30" sqref="C30"/>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23" orientation="landscape" r:id="rId25"/>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60" orientation="landscape" r:id="rId26"/>
    </customSheetView>
  </customSheetViews>
  <mergeCells count="1">
    <mergeCell ref="E6:K6"/>
  </mergeCells>
  <printOptions horizontalCentered="1"/>
  <pageMargins left="0.5" right="0.5" top="0.5" bottom="0.5" header="0.3" footer="0.3"/>
  <pageSetup scale="77"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3"/>
  <sheetViews>
    <sheetView view="pageBreakPreview" zoomScale="115" zoomScaleNormal="90" zoomScaleSheetLayoutView="115" workbookViewId="0">
      <selection activeCell="G15" sqref="G15"/>
    </sheetView>
  </sheetViews>
  <sheetFormatPr defaultColWidth="8.88671875" defaultRowHeight="13.8" outlineLevelCol="1"/>
  <cols>
    <col min="1" max="1" width="2.5546875" style="39" bestFit="1" customWidth="1"/>
    <col min="2" max="2" width="5" style="39" bestFit="1" customWidth="1"/>
    <col min="3" max="3" width="8.6640625" style="39" bestFit="1" customWidth="1"/>
    <col min="4" max="4" width="5.6640625" style="39" hidden="1" customWidth="1"/>
    <col min="5" max="5" width="5.6640625" style="39" customWidth="1"/>
    <col min="6" max="6" width="6.88671875" style="39" bestFit="1" customWidth="1"/>
    <col min="7" max="7" width="5.6640625" style="39" customWidth="1"/>
    <col min="8" max="9" width="5.6640625" style="39" hidden="1" customWidth="1" outlineLevel="1"/>
    <col min="10" max="10" width="5.6640625" style="39" customWidth="1" collapsed="1"/>
    <col min="11" max="11" width="5.6640625" style="39" customWidth="1"/>
    <col min="12" max="13" width="7.6640625" style="39" customWidth="1"/>
    <col min="14" max="17" width="5.6640625" style="39" customWidth="1"/>
    <col min="18" max="18" width="6" style="39" bestFit="1" customWidth="1"/>
    <col min="19" max="19" width="6.5546875" style="39" customWidth="1"/>
    <col min="20" max="20" width="6.5546875" style="39" bestFit="1" customWidth="1"/>
    <col min="21" max="21" width="6" style="39" bestFit="1" customWidth="1"/>
    <col min="22" max="22" width="7" style="39" bestFit="1" customWidth="1"/>
    <col min="23" max="23" width="8" style="39" bestFit="1" customWidth="1"/>
    <col min="24" max="24" width="7" style="39" bestFit="1" customWidth="1"/>
    <col min="25" max="25" width="35.6640625" style="39" customWidth="1"/>
    <col min="26" max="16384" width="8.88671875" style="39"/>
  </cols>
  <sheetData>
    <row r="1" spans="2:25">
      <c r="D1" s="73" t="s">
        <v>197</v>
      </c>
      <c r="E1" s="71" t="s">
        <v>196</v>
      </c>
      <c r="L1" s="78"/>
      <c r="M1" s="83" t="s">
        <v>195</v>
      </c>
      <c r="N1" s="83"/>
      <c r="O1" s="83"/>
      <c r="P1" s="78"/>
      <c r="Q1" s="78"/>
      <c r="R1" s="78"/>
      <c r="S1" s="78"/>
      <c r="T1" s="78"/>
      <c r="U1" s="78"/>
      <c r="V1" s="78"/>
      <c r="W1" s="78"/>
      <c r="X1" s="78"/>
      <c r="Y1" s="78"/>
    </row>
    <row r="2" spans="2:25">
      <c r="C2" s="82"/>
      <c r="E2" s="39" t="s">
        <v>194</v>
      </c>
      <c r="L2" s="80" t="s">
        <v>190</v>
      </c>
      <c r="M2" s="79" t="s">
        <v>193</v>
      </c>
      <c r="N2" s="79"/>
      <c r="O2" s="79"/>
      <c r="P2" s="78"/>
      <c r="Q2" s="78"/>
      <c r="R2" s="78"/>
      <c r="S2" s="78"/>
      <c r="T2" s="78"/>
      <c r="U2" s="78"/>
      <c r="V2" s="78"/>
      <c r="W2" s="78"/>
      <c r="X2" s="78"/>
      <c r="Y2" s="78"/>
    </row>
    <row r="3" spans="2:25">
      <c r="C3" s="82"/>
      <c r="E3" s="81" t="s">
        <v>192</v>
      </c>
      <c r="L3" s="80" t="s">
        <v>190</v>
      </c>
      <c r="M3" s="79" t="s">
        <v>191</v>
      </c>
      <c r="N3" s="79"/>
      <c r="O3" s="79"/>
      <c r="P3" s="78"/>
      <c r="Q3" s="78"/>
      <c r="R3" s="78"/>
      <c r="S3" s="78"/>
      <c r="T3" s="78"/>
      <c r="U3" s="78"/>
      <c r="V3" s="78"/>
      <c r="W3" s="78"/>
      <c r="X3" s="78"/>
      <c r="Y3" s="78"/>
    </row>
    <row r="4" spans="2:25">
      <c r="L4" s="72" t="s">
        <v>190</v>
      </c>
      <c r="M4" s="77" t="s">
        <v>189</v>
      </c>
      <c r="N4" s="77"/>
      <c r="O4" s="77"/>
      <c r="P4" s="76"/>
      <c r="Q4" s="76"/>
      <c r="R4" s="76"/>
      <c r="S4" s="76"/>
      <c r="T4" s="76"/>
      <c r="U4" s="76"/>
      <c r="V4" s="76"/>
      <c r="W4" s="76"/>
      <c r="X4" s="76"/>
      <c r="Y4" s="76"/>
    </row>
    <row r="5" spans="2:25">
      <c r="K5" s="75"/>
      <c r="T5" s="75"/>
      <c r="X5" s="75"/>
    </row>
    <row r="6" spans="2:25" ht="14.4" thickBot="1">
      <c r="D6" s="74"/>
      <c r="E6" s="1525" t="s">
        <v>188</v>
      </c>
      <c r="F6" s="1526"/>
      <c r="G6" s="1526"/>
      <c r="H6" s="1526"/>
      <c r="I6" s="1526"/>
      <c r="J6" s="1526"/>
      <c r="K6" s="1527"/>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27.6">
      <c r="B10" s="65" t="s">
        <v>16</v>
      </c>
      <c r="C10" s="64">
        <v>42186</v>
      </c>
      <c r="D10" s="63" t="s">
        <v>156</v>
      </c>
      <c r="E10" s="62">
        <v>1.4999999999999999E-2</v>
      </c>
      <c r="F10" s="62">
        <v>0.01</v>
      </c>
      <c r="G10" s="62">
        <v>0.03</v>
      </c>
      <c r="H10" s="61">
        <v>0.5</v>
      </c>
      <c r="I10" s="48">
        <f>1-H10</f>
        <v>0.5</v>
      </c>
      <c r="J10" s="41">
        <f>ROUND(F10*H10+G10*I10,3)</f>
        <v>0.02</v>
      </c>
      <c r="K10" s="47">
        <f>ROUND((1+E10)*(1+J10)-1,3)</f>
        <v>3.5000000000000003E-2</v>
      </c>
      <c r="L10" s="53">
        <v>-4.0000000000000001E-3</v>
      </c>
      <c r="M10" s="53">
        <v>-4.0000000000000001E-3</v>
      </c>
      <c r="N10" s="85" t="s">
        <v>133</v>
      </c>
      <c r="O10" s="84">
        <v>0.92500000000000004</v>
      </c>
      <c r="P10" s="57">
        <v>1</v>
      </c>
      <c r="Q10" s="53">
        <v>3.5000000000000003E-2</v>
      </c>
      <c r="R10" s="56" t="s">
        <v>42</v>
      </c>
      <c r="S10" s="55">
        <v>0</v>
      </c>
      <c r="T10" s="54">
        <v>0</v>
      </c>
      <c r="U10" s="94">
        <f>S10-T10</f>
        <v>0</v>
      </c>
      <c r="V10" s="94">
        <v>0.05</v>
      </c>
      <c r="W10" s="103">
        <v>0</v>
      </c>
      <c r="X10" s="101">
        <f>SUM(U10:W10)</f>
        <v>0.05</v>
      </c>
      <c r="Y10" s="52" t="s">
        <v>201</v>
      </c>
    </row>
    <row r="11" spans="2:25" ht="27.6">
      <c r="B11" s="65" t="s">
        <v>16</v>
      </c>
      <c r="C11" s="64">
        <v>42278</v>
      </c>
      <c r="D11" s="63" t="s">
        <v>156</v>
      </c>
      <c r="E11" s="62">
        <v>1.4999999999999999E-2</v>
      </c>
      <c r="F11" s="62">
        <v>0.01</v>
      </c>
      <c r="G11" s="62">
        <v>0.03</v>
      </c>
      <c r="H11" s="61">
        <v>0.5</v>
      </c>
      <c r="I11" s="60">
        <f>1-H11</f>
        <v>0.5</v>
      </c>
      <c r="J11" s="59">
        <f>ROUND(F11*H11+G11*I11,3)</f>
        <v>0.02</v>
      </c>
      <c r="K11" s="58">
        <f>ROUND((1+E11)*(1+J11)-1,3)</f>
        <v>3.5000000000000003E-2</v>
      </c>
      <c r="L11" s="53">
        <v>-5.6000000000000001E-2</v>
      </c>
      <c r="M11" s="53">
        <v>-0.04</v>
      </c>
      <c r="N11" s="85">
        <v>0.93</v>
      </c>
      <c r="O11" s="84">
        <v>0.9</v>
      </c>
      <c r="P11" s="57">
        <v>1</v>
      </c>
      <c r="Q11" s="53">
        <v>-2.1999999999999999E-2</v>
      </c>
      <c r="R11" s="56" t="s">
        <v>42</v>
      </c>
      <c r="S11" s="55">
        <v>0</v>
      </c>
      <c r="T11" s="54">
        <v>0</v>
      </c>
      <c r="U11" s="94">
        <v>0</v>
      </c>
      <c r="V11" s="94">
        <v>0.05</v>
      </c>
      <c r="W11" s="103">
        <v>0</v>
      </c>
      <c r="X11" s="101">
        <f t="shared" ref="X11:X26" si="0">SUM(U11:W11)</f>
        <v>0.05</v>
      </c>
      <c r="Y11" s="52" t="s">
        <v>198</v>
      </c>
    </row>
    <row r="12" spans="2:25" ht="27.6">
      <c r="B12" s="65" t="s">
        <v>16</v>
      </c>
      <c r="C12" s="64">
        <v>42370</v>
      </c>
      <c r="D12" s="63" t="s">
        <v>156</v>
      </c>
      <c r="E12" s="62">
        <v>1.4999999999999999E-2</v>
      </c>
      <c r="F12" s="62">
        <v>0.01</v>
      </c>
      <c r="G12" s="62">
        <v>0.03</v>
      </c>
      <c r="H12" s="61">
        <v>0.5</v>
      </c>
      <c r="I12" s="60">
        <v>0.5</v>
      </c>
      <c r="J12" s="59">
        <v>0.02</v>
      </c>
      <c r="K12" s="58">
        <v>3.5000000000000003E-2</v>
      </c>
      <c r="L12" s="53">
        <v>3.1E-2</v>
      </c>
      <c r="M12" s="53">
        <v>3.2000000000000001E-2</v>
      </c>
      <c r="N12" s="85">
        <v>0.86</v>
      </c>
      <c r="O12" s="84">
        <v>0.9</v>
      </c>
      <c r="P12" s="57">
        <v>1</v>
      </c>
      <c r="Q12" s="53">
        <v>3.6999999999999998E-2</v>
      </c>
      <c r="R12" s="56" t="s">
        <v>42</v>
      </c>
      <c r="S12" s="55">
        <v>0</v>
      </c>
      <c r="T12" s="54">
        <v>0</v>
      </c>
      <c r="U12" s="94">
        <v>0</v>
      </c>
      <c r="V12" s="94">
        <v>0.05</v>
      </c>
      <c r="W12" s="103">
        <v>0</v>
      </c>
      <c r="X12" s="101">
        <f t="shared" si="0"/>
        <v>0.05</v>
      </c>
      <c r="Y12" s="52" t="s">
        <v>198</v>
      </c>
    </row>
    <row r="13" spans="2:25" ht="27.6">
      <c r="B13" s="65" t="s">
        <v>16</v>
      </c>
      <c r="C13" s="64">
        <v>42430</v>
      </c>
      <c r="D13" s="229" t="s">
        <v>156</v>
      </c>
      <c r="E13" s="62">
        <v>1.4999999999999999E-2</v>
      </c>
      <c r="F13" s="62">
        <v>0.01</v>
      </c>
      <c r="G13" s="62">
        <v>0.03</v>
      </c>
      <c r="H13" s="61">
        <v>0.5</v>
      </c>
      <c r="I13" s="60">
        <v>0.5</v>
      </c>
      <c r="J13" s="59">
        <v>0.02</v>
      </c>
      <c r="K13" s="226">
        <v>3.5000000000000003E-2</v>
      </c>
      <c r="L13" s="53">
        <v>-2.7E-2</v>
      </c>
      <c r="M13" s="53">
        <v>-2.75E-2</v>
      </c>
      <c r="N13" s="85">
        <v>0.86</v>
      </c>
      <c r="O13" s="84">
        <v>0.9</v>
      </c>
      <c r="P13" s="57">
        <v>1</v>
      </c>
      <c r="Q13" s="53">
        <v>5.5E-2</v>
      </c>
      <c r="R13" s="56" t="s">
        <v>158</v>
      </c>
      <c r="S13" s="55">
        <v>5.5E-2</v>
      </c>
      <c r="T13" s="227">
        <v>5.5E-2</v>
      </c>
      <c r="U13" s="94">
        <v>0</v>
      </c>
      <c r="V13" s="94">
        <v>0.05</v>
      </c>
      <c r="W13" s="103">
        <v>0</v>
      </c>
      <c r="X13" s="101">
        <f t="shared" si="0"/>
        <v>0.05</v>
      </c>
      <c r="Y13" s="52" t="s">
        <v>198</v>
      </c>
    </row>
    <row r="14" spans="2:25" ht="27.6">
      <c r="B14" s="65" t="s">
        <v>16</v>
      </c>
      <c r="C14" s="64">
        <v>42461</v>
      </c>
      <c r="D14" s="229" t="s">
        <v>156</v>
      </c>
      <c r="E14" s="62">
        <v>1.4999999999999999E-2</v>
      </c>
      <c r="F14" s="62">
        <v>0.01</v>
      </c>
      <c r="G14" s="62">
        <v>0.03</v>
      </c>
      <c r="H14" s="61">
        <v>0.5</v>
      </c>
      <c r="I14" s="60">
        <v>0.5</v>
      </c>
      <c r="J14" s="59">
        <v>0.02</v>
      </c>
      <c r="K14" s="226">
        <v>3.5000000000000003E-2</v>
      </c>
      <c r="L14" s="53">
        <v>-3.2953123056900235E-3</v>
      </c>
      <c r="M14" s="53">
        <v>-4.0000000000000001E-3</v>
      </c>
      <c r="N14" s="85">
        <v>0.86</v>
      </c>
      <c r="O14" s="84">
        <v>0.9</v>
      </c>
      <c r="P14" s="57">
        <v>1</v>
      </c>
      <c r="Q14" s="53">
        <v>3.6999999999999998E-2</v>
      </c>
      <c r="R14" s="56" t="s">
        <v>42</v>
      </c>
      <c r="S14" s="55">
        <v>0</v>
      </c>
      <c r="T14" s="227">
        <v>0</v>
      </c>
      <c r="U14" s="94">
        <v>0</v>
      </c>
      <c r="V14" s="94">
        <v>0.05</v>
      </c>
      <c r="W14" s="103">
        <v>0</v>
      </c>
      <c r="X14" s="101">
        <f t="shared" si="0"/>
        <v>0.05</v>
      </c>
      <c r="Y14" s="52" t="s">
        <v>198</v>
      </c>
    </row>
    <row r="15" spans="2:25" ht="27.6">
      <c r="B15" s="65" t="s">
        <v>16</v>
      </c>
      <c r="C15" s="64">
        <v>42552</v>
      </c>
      <c r="D15" s="229" t="s">
        <v>156</v>
      </c>
      <c r="E15" s="62">
        <v>1.4999999999999999E-2</v>
      </c>
      <c r="F15" s="62">
        <v>0.01</v>
      </c>
      <c r="G15" s="62">
        <v>0.03</v>
      </c>
      <c r="H15" s="61">
        <v>0.5</v>
      </c>
      <c r="I15" s="60">
        <v>0.5</v>
      </c>
      <c r="J15" s="59">
        <v>0.02</v>
      </c>
      <c r="K15" s="226">
        <v>3.5000000000000003E-2</v>
      </c>
      <c r="L15" s="53">
        <v>1E-3</v>
      </c>
      <c r="M15" s="53">
        <v>1E-3</v>
      </c>
      <c r="N15" s="85">
        <v>0.86</v>
      </c>
      <c r="O15" s="84">
        <v>0.9</v>
      </c>
      <c r="P15" s="57">
        <v>1</v>
      </c>
      <c r="Q15" s="53">
        <v>3.5000000000000003E-2</v>
      </c>
      <c r="R15" s="56" t="s">
        <v>42</v>
      </c>
      <c r="S15" s="55">
        <v>0</v>
      </c>
      <c r="T15" s="227">
        <v>0</v>
      </c>
      <c r="U15" s="94">
        <v>0</v>
      </c>
      <c r="V15" s="94">
        <v>0.05</v>
      </c>
      <c r="W15" s="103">
        <v>0</v>
      </c>
      <c r="X15" s="101">
        <f t="shared" si="0"/>
        <v>0.05</v>
      </c>
      <c r="Y15" s="52" t="s">
        <v>198</v>
      </c>
    </row>
    <row r="16" spans="2:25" ht="27.6">
      <c r="B16" s="65" t="s">
        <v>16</v>
      </c>
      <c r="C16" s="64">
        <v>42644</v>
      </c>
      <c r="D16" s="229" t="s">
        <v>156</v>
      </c>
      <c r="E16" s="62">
        <v>1.4999999999999999E-2</v>
      </c>
      <c r="F16" s="62">
        <v>0.01</v>
      </c>
      <c r="G16" s="62">
        <v>0.03</v>
      </c>
      <c r="H16" s="61">
        <v>0.5</v>
      </c>
      <c r="I16" s="60">
        <v>0.5</v>
      </c>
      <c r="J16" s="59">
        <v>0.02</v>
      </c>
      <c r="K16" s="226">
        <v>3.5000000000000003E-2</v>
      </c>
      <c r="L16" s="53">
        <v>-1.7999999999999999E-2</v>
      </c>
      <c r="M16" s="53">
        <v>-1.7999999999999999E-2</v>
      </c>
      <c r="N16" s="85">
        <v>0.75</v>
      </c>
      <c r="O16" s="84">
        <v>0.9</v>
      </c>
      <c r="P16" s="57">
        <v>1</v>
      </c>
      <c r="Q16" s="53">
        <v>4.0000000000000001E-3</v>
      </c>
      <c r="R16" s="56" t="s">
        <v>42</v>
      </c>
      <c r="S16" s="55">
        <v>0</v>
      </c>
      <c r="T16" s="227">
        <v>0</v>
      </c>
      <c r="U16" s="94">
        <v>0</v>
      </c>
      <c r="V16" s="94">
        <v>0.05</v>
      </c>
      <c r="W16" s="103">
        <v>-0.05</v>
      </c>
      <c r="X16" s="101">
        <f t="shared" si="0"/>
        <v>0</v>
      </c>
      <c r="Y16" s="52" t="s">
        <v>313</v>
      </c>
    </row>
    <row r="17" spans="2:25" ht="27.6">
      <c r="B17" s="65" t="s">
        <v>16</v>
      </c>
      <c r="C17" s="64">
        <v>42736</v>
      </c>
      <c r="D17" s="229" t="s">
        <v>156</v>
      </c>
      <c r="E17" s="62">
        <v>1.4999999999999999E-2</v>
      </c>
      <c r="F17" s="62">
        <v>0.01</v>
      </c>
      <c r="G17" s="62">
        <v>0.03</v>
      </c>
      <c r="H17" s="61">
        <v>0.5</v>
      </c>
      <c r="I17" s="60">
        <v>0.5</v>
      </c>
      <c r="J17" s="59">
        <v>0.02</v>
      </c>
      <c r="K17" s="226">
        <v>3.5000000000000003E-2</v>
      </c>
      <c r="L17" s="53">
        <v>0</v>
      </c>
      <c r="M17" s="53">
        <v>0</v>
      </c>
      <c r="N17" s="85">
        <v>0.74</v>
      </c>
      <c r="O17" s="84">
        <v>0.9</v>
      </c>
      <c r="P17" s="57">
        <v>1</v>
      </c>
      <c r="Q17" s="53">
        <v>0</v>
      </c>
      <c r="R17" s="56" t="s">
        <v>42</v>
      </c>
      <c r="S17" s="55">
        <v>0</v>
      </c>
      <c r="T17" s="227">
        <v>0</v>
      </c>
      <c r="U17" s="94">
        <v>0</v>
      </c>
      <c r="V17" s="94">
        <v>0.05</v>
      </c>
      <c r="W17" s="103">
        <v>-0.05</v>
      </c>
      <c r="X17" s="101">
        <f t="shared" si="0"/>
        <v>0</v>
      </c>
      <c r="Y17" s="52" t="s">
        <v>313</v>
      </c>
    </row>
    <row r="18" spans="2:25" ht="27.6">
      <c r="B18" s="65" t="s">
        <v>16</v>
      </c>
      <c r="C18" s="64">
        <v>42795</v>
      </c>
      <c r="D18" s="229" t="s">
        <v>156</v>
      </c>
      <c r="E18" s="62">
        <v>0.01</v>
      </c>
      <c r="F18" s="62">
        <v>1.4999999999999999E-2</v>
      </c>
      <c r="G18" s="62">
        <v>0.03</v>
      </c>
      <c r="H18" s="61">
        <v>0.5</v>
      </c>
      <c r="I18" s="60">
        <v>0.5</v>
      </c>
      <c r="J18" s="59">
        <v>2.3E-2</v>
      </c>
      <c r="K18" s="226">
        <v>3.3000000000000002E-2</v>
      </c>
      <c r="L18" s="53">
        <v>0</v>
      </c>
      <c r="M18" s="53">
        <v>0</v>
      </c>
      <c r="N18" s="85">
        <v>0.75</v>
      </c>
      <c r="O18" s="84">
        <v>0.9</v>
      </c>
      <c r="P18" s="57">
        <v>1</v>
      </c>
      <c r="Q18" s="53">
        <v>3.3000000000000002E-2</v>
      </c>
      <c r="R18" s="56" t="s">
        <v>158</v>
      </c>
      <c r="S18" s="55">
        <v>-0.107</v>
      </c>
      <c r="T18" s="227">
        <v>-0.107</v>
      </c>
      <c r="U18" s="94">
        <v>0</v>
      </c>
      <c r="V18" s="94">
        <v>0.03</v>
      </c>
      <c r="W18" s="103">
        <v>0</v>
      </c>
      <c r="X18" s="101">
        <f t="shared" si="0"/>
        <v>0.03</v>
      </c>
      <c r="Y18" s="52" t="s">
        <v>313</v>
      </c>
    </row>
    <row r="19" spans="2:25" ht="27.6">
      <c r="B19" s="65" t="s">
        <v>16</v>
      </c>
      <c r="C19" s="64">
        <v>42826</v>
      </c>
      <c r="D19" s="229" t="s">
        <v>156</v>
      </c>
      <c r="E19" s="62">
        <v>0.01</v>
      </c>
      <c r="F19" s="62">
        <v>1.4999999999999999E-2</v>
      </c>
      <c r="G19" s="62">
        <v>0.03</v>
      </c>
      <c r="H19" s="61">
        <v>0.5</v>
      </c>
      <c r="I19" s="60">
        <v>0.5</v>
      </c>
      <c r="J19" s="59">
        <v>2.3E-2</v>
      </c>
      <c r="K19" s="226">
        <v>3.3000000000000002E-2</v>
      </c>
      <c r="L19" s="53">
        <v>-6.0000000000000001E-3</v>
      </c>
      <c r="M19" s="53">
        <v>-6.0000000000000001E-3</v>
      </c>
      <c r="N19" s="85">
        <v>0.72</v>
      </c>
      <c r="O19" s="84">
        <v>0.9</v>
      </c>
      <c r="P19" s="57">
        <v>1</v>
      </c>
      <c r="Q19" s="53">
        <v>0.02</v>
      </c>
      <c r="R19" s="56" t="s">
        <v>42</v>
      </c>
      <c r="S19" s="55">
        <v>0</v>
      </c>
      <c r="T19" s="227">
        <v>0</v>
      </c>
      <c r="U19" s="94">
        <v>0</v>
      </c>
      <c r="V19" s="94">
        <v>0.03</v>
      </c>
      <c r="W19" s="103">
        <v>0</v>
      </c>
      <c r="X19" s="101">
        <f t="shared" si="0"/>
        <v>0.03</v>
      </c>
      <c r="Y19" s="52" t="s">
        <v>198</v>
      </c>
    </row>
    <row r="20" spans="2:25" ht="27.6">
      <c r="B20" s="65" t="s">
        <v>16</v>
      </c>
      <c r="C20" s="64">
        <v>42917</v>
      </c>
      <c r="D20" s="229" t="s">
        <v>156</v>
      </c>
      <c r="E20" s="62">
        <v>0.01</v>
      </c>
      <c r="F20" s="62">
        <v>1.4999999999999999E-2</v>
      </c>
      <c r="G20" s="62">
        <v>0.03</v>
      </c>
      <c r="H20" s="61">
        <v>0.5</v>
      </c>
      <c r="I20" s="60">
        <v>0.5</v>
      </c>
      <c r="J20" s="59">
        <v>2.3E-2</v>
      </c>
      <c r="K20" s="226">
        <v>3.3000000000000002E-2</v>
      </c>
      <c r="L20" s="53">
        <v>-1.35E-2</v>
      </c>
      <c r="M20" s="53">
        <v>-0.06</v>
      </c>
      <c r="N20" s="85">
        <v>0.72</v>
      </c>
      <c r="O20" s="84">
        <v>0.9</v>
      </c>
      <c r="P20" s="57">
        <v>1</v>
      </c>
      <c r="Q20" s="53">
        <v>-2E-3</v>
      </c>
      <c r="R20" s="56" t="s">
        <v>42</v>
      </c>
      <c r="S20" s="55">
        <v>0</v>
      </c>
      <c r="T20" s="227">
        <v>0</v>
      </c>
      <c r="U20" s="94">
        <v>0</v>
      </c>
      <c r="V20" s="94">
        <v>0.03</v>
      </c>
      <c r="W20" s="103">
        <v>0</v>
      </c>
      <c r="X20" s="101">
        <f t="shared" si="0"/>
        <v>0.03</v>
      </c>
      <c r="Y20" s="52" t="s">
        <v>335</v>
      </c>
    </row>
    <row r="21" spans="2:25" ht="27.6">
      <c r="B21" s="65" t="s">
        <v>16</v>
      </c>
      <c r="C21" s="64">
        <v>43009</v>
      </c>
      <c r="D21" s="229" t="s">
        <v>156</v>
      </c>
      <c r="E21" s="62">
        <v>0.01</v>
      </c>
      <c r="F21" s="62">
        <v>0.01</v>
      </c>
      <c r="G21" s="62">
        <v>2.5000000000000001E-2</v>
      </c>
      <c r="H21" s="61">
        <v>0.5</v>
      </c>
      <c r="I21" s="60">
        <v>0.5</v>
      </c>
      <c r="J21" s="59">
        <v>1.7999999999999999E-2</v>
      </c>
      <c r="K21" s="226">
        <v>2.8000000000000001E-2</v>
      </c>
      <c r="L21" s="53">
        <v>-4.4999999999999998E-2</v>
      </c>
      <c r="M21" s="53">
        <v>-4.4999999999999998E-2</v>
      </c>
      <c r="N21" s="85">
        <v>0.77</v>
      </c>
      <c r="O21" s="84">
        <v>0.9</v>
      </c>
      <c r="P21" s="57">
        <v>1</v>
      </c>
      <c r="Q21" s="53">
        <v>-0.02</v>
      </c>
      <c r="R21" s="56" t="s">
        <v>42</v>
      </c>
      <c r="S21" s="55">
        <v>0</v>
      </c>
      <c r="T21" s="227">
        <v>0</v>
      </c>
      <c r="U21" s="94">
        <v>0</v>
      </c>
      <c r="V21" s="94">
        <v>0.03</v>
      </c>
      <c r="W21" s="103">
        <v>0</v>
      </c>
      <c r="X21" s="101">
        <f t="shared" si="0"/>
        <v>0.03</v>
      </c>
      <c r="Y21" s="52" t="s">
        <v>198</v>
      </c>
    </row>
    <row r="22" spans="2:25" ht="27.6">
      <c r="B22" s="65" t="s">
        <v>16</v>
      </c>
      <c r="C22" s="64">
        <v>43070</v>
      </c>
      <c r="D22" s="229"/>
      <c r="E22" s="62">
        <v>0.01</v>
      </c>
      <c r="F22" s="62">
        <v>0.01</v>
      </c>
      <c r="G22" s="62">
        <v>2.5000000000000001E-2</v>
      </c>
      <c r="H22" s="61">
        <v>0.5</v>
      </c>
      <c r="I22" s="60">
        <v>0.5</v>
      </c>
      <c r="J22" s="59">
        <v>1.7999999999999999E-2</v>
      </c>
      <c r="K22" s="226">
        <v>2.8000000000000001E-2</v>
      </c>
      <c r="L22" s="53">
        <v>-2.5000000000000001E-2</v>
      </c>
      <c r="M22" s="53">
        <v>-2.5000000000000001E-2</v>
      </c>
      <c r="N22" s="85">
        <v>0.75</v>
      </c>
      <c r="O22" s="84">
        <v>0.88</v>
      </c>
      <c r="P22" s="57">
        <v>1</v>
      </c>
      <c r="Q22" s="53">
        <v>3.0000000000000001E-3</v>
      </c>
      <c r="R22" s="56" t="s">
        <v>42</v>
      </c>
      <c r="S22" s="55">
        <v>0</v>
      </c>
      <c r="T22" s="227">
        <v>0</v>
      </c>
      <c r="U22" s="94">
        <v>0</v>
      </c>
      <c r="V22" s="94">
        <v>0.03</v>
      </c>
      <c r="W22" s="103">
        <v>-2.9000000000000001E-2</v>
      </c>
      <c r="X22" s="101">
        <f t="shared" si="0"/>
        <v>9.9999999999999742E-4</v>
      </c>
      <c r="Y22" s="52" t="s">
        <v>313</v>
      </c>
    </row>
    <row r="23" spans="2:25" ht="27.6">
      <c r="B23" s="65" t="s">
        <v>16</v>
      </c>
      <c r="C23" s="64">
        <v>43101</v>
      </c>
      <c r="D23" s="229" t="s">
        <v>156</v>
      </c>
      <c r="E23" s="62">
        <v>0.01</v>
      </c>
      <c r="F23" s="62">
        <v>0.01</v>
      </c>
      <c r="G23" s="62">
        <v>2.5000000000000001E-2</v>
      </c>
      <c r="H23" s="61">
        <v>0.5</v>
      </c>
      <c r="I23" s="60">
        <v>0.5</v>
      </c>
      <c r="J23" s="59">
        <v>1.7999999999999999E-2</v>
      </c>
      <c r="K23" s="226">
        <v>2.8000000000000001E-2</v>
      </c>
      <c r="L23" s="53">
        <v>0</v>
      </c>
      <c r="M23" s="53">
        <v>0</v>
      </c>
      <c r="N23" s="85">
        <v>0.75</v>
      </c>
      <c r="O23" s="84">
        <v>0.88</v>
      </c>
      <c r="P23" s="57">
        <v>1</v>
      </c>
      <c r="Q23" s="53">
        <v>8.0000000000000002E-3</v>
      </c>
      <c r="R23" s="56" t="s">
        <v>42</v>
      </c>
      <c r="S23" s="55">
        <v>0</v>
      </c>
      <c r="T23" s="227">
        <v>0</v>
      </c>
      <c r="U23" s="94">
        <v>0</v>
      </c>
      <c r="V23" s="94">
        <v>0.03</v>
      </c>
      <c r="W23" s="103">
        <v>0</v>
      </c>
      <c r="X23" s="101">
        <f t="shared" si="0"/>
        <v>0.03</v>
      </c>
      <c r="Y23" s="52" t="s">
        <v>313</v>
      </c>
    </row>
    <row r="24" spans="2:25" ht="27.6">
      <c r="B24" s="65" t="s">
        <v>16</v>
      </c>
      <c r="C24" s="64">
        <v>43160</v>
      </c>
      <c r="D24" s="229"/>
      <c r="E24" s="62">
        <v>0</v>
      </c>
      <c r="F24" s="62">
        <v>0.01</v>
      </c>
      <c r="G24" s="62">
        <v>2.5000000000000001E-2</v>
      </c>
      <c r="H24" s="61">
        <v>0.5</v>
      </c>
      <c r="I24" s="60">
        <v>0.5</v>
      </c>
      <c r="J24" s="59">
        <v>1.7999999999999999E-2</v>
      </c>
      <c r="K24" s="226">
        <v>1.7999999999999999E-2</v>
      </c>
      <c r="L24" s="53">
        <v>6.7999999999999996E-3</v>
      </c>
      <c r="M24" s="53">
        <v>0</v>
      </c>
      <c r="N24" s="85">
        <v>0.74</v>
      </c>
      <c r="O24" s="84">
        <v>0.88</v>
      </c>
      <c r="P24" s="57">
        <v>1</v>
      </c>
      <c r="Q24" s="53">
        <v>0</v>
      </c>
      <c r="R24" s="56" t="s">
        <v>158</v>
      </c>
      <c r="S24" s="55">
        <v>-2.3E-2</v>
      </c>
      <c r="T24" s="227">
        <v>-2.3E-2</v>
      </c>
      <c r="U24" s="94">
        <v>0</v>
      </c>
      <c r="V24" s="94">
        <v>6.8000000000000005E-2</v>
      </c>
      <c r="W24" s="103">
        <v>-3.1E-2</v>
      </c>
      <c r="X24" s="101">
        <f t="shared" si="0"/>
        <v>3.7000000000000005E-2</v>
      </c>
      <c r="Y24" s="52" t="s">
        <v>313</v>
      </c>
    </row>
    <row r="25" spans="2:25" ht="27.6">
      <c r="B25" s="65" t="s">
        <v>16</v>
      </c>
      <c r="C25" s="64">
        <v>43174</v>
      </c>
      <c r="D25" s="229"/>
      <c r="E25" s="62">
        <v>0</v>
      </c>
      <c r="F25" s="62">
        <v>0.01</v>
      </c>
      <c r="G25" s="62">
        <v>2.5000000000000001E-2</v>
      </c>
      <c r="H25" s="61">
        <v>0.5</v>
      </c>
      <c r="I25" s="60">
        <v>0.5</v>
      </c>
      <c r="J25" s="59">
        <v>1.7999999999999999E-2</v>
      </c>
      <c r="K25" s="226">
        <v>1.7999999999999999E-2</v>
      </c>
      <c r="L25" s="53">
        <v>0</v>
      </c>
      <c r="M25" s="53">
        <v>0</v>
      </c>
      <c r="N25" s="85">
        <v>0.74</v>
      </c>
      <c r="O25" s="84">
        <v>0.88</v>
      </c>
      <c r="P25" s="57">
        <v>1</v>
      </c>
      <c r="Q25" s="53">
        <v>-0.01</v>
      </c>
      <c r="R25" s="56" t="s">
        <v>158</v>
      </c>
      <c r="S25" s="55">
        <v>4.7E-2</v>
      </c>
      <c r="T25" s="227">
        <v>4.7E-2</v>
      </c>
      <c r="U25" s="94">
        <v>0</v>
      </c>
      <c r="V25" s="94">
        <v>0.02</v>
      </c>
      <c r="W25" s="103">
        <v>-0.02</v>
      </c>
      <c r="X25" s="101">
        <f t="shared" si="0"/>
        <v>0</v>
      </c>
      <c r="Y25" s="52" t="s">
        <v>313</v>
      </c>
    </row>
    <row r="26" spans="2:25" ht="27.6">
      <c r="B26" s="65" t="s">
        <v>16</v>
      </c>
      <c r="C26" s="64">
        <v>43191</v>
      </c>
      <c r="D26" s="229" t="s">
        <v>156</v>
      </c>
      <c r="E26" s="62">
        <v>0</v>
      </c>
      <c r="F26" s="62">
        <v>5.0000000000000001E-3</v>
      </c>
      <c r="G26" s="62">
        <v>2.5000000000000001E-2</v>
      </c>
      <c r="H26" s="61">
        <v>0.5</v>
      </c>
      <c r="I26" s="60">
        <v>0.5</v>
      </c>
      <c r="J26" s="59">
        <v>1.4999999999999999E-2</v>
      </c>
      <c r="K26" s="226">
        <v>1.4999999999999999E-2</v>
      </c>
      <c r="L26" s="53">
        <v>-2E-3</v>
      </c>
      <c r="M26" s="53">
        <v>0</v>
      </c>
      <c r="N26" s="85">
        <v>0.7</v>
      </c>
      <c r="O26" s="84">
        <v>0.85</v>
      </c>
      <c r="P26" s="57">
        <v>0.9</v>
      </c>
      <c r="Q26" s="53">
        <v>3.0000000000000001E-3</v>
      </c>
      <c r="R26" s="56" t="s">
        <v>42</v>
      </c>
      <c r="S26" s="55">
        <v>0</v>
      </c>
      <c r="T26" s="227">
        <v>0</v>
      </c>
      <c r="U26" s="94">
        <v>0</v>
      </c>
      <c r="V26" s="94">
        <v>0.02</v>
      </c>
      <c r="W26" s="103">
        <v>-1.9607843137254943E-2</v>
      </c>
      <c r="X26" s="101">
        <f t="shared" si="0"/>
        <v>3.9215686274505709E-4</v>
      </c>
      <c r="Y26" s="52" t="s">
        <v>398</v>
      </c>
    </row>
    <row r="27" spans="2:25" ht="27.6">
      <c r="B27" s="65" t="s">
        <v>16</v>
      </c>
      <c r="C27" s="64">
        <v>43282</v>
      </c>
      <c r="D27" s="402" t="s">
        <v>156</v>
      </c>
      <c r="E27" s="62">
        <v>0</v>
      </c>
      <c r="F27" s="62">
        <v>5.0000000000000001E-3</v>
      </c>
      <c r="G27" s="62">
        <v>2.5000000000000001E-2</v>
      </c>
      <c r="H27" s="61">
        <v>0.5</v>
      </c>
      <c r="I27" s="60">
        <v>0.5</v>
      </c>
      <c r="J27" s="59">
        <v>1.4999999999999999E-2</v>
      </c>
      <c r="K27" s="408">
        <v>1.4999999999999999E-2</v>
      </c>
      <c r="L27" s="53">
        <v>-6.8000000000000005E-2</v>
      </c>
      <c r="M27" s="53">
        <v>0</v>
      </c>
      <c r="N27" s="85">
        <v>0.7</v>
      </c>
      <c r="O27" s="84">
        <v>0.84</v>
      </c>
      <c r="P27" s="57">
        <v>0.9</v>
      </c>
      <c r="Q27" s="53">
        <v>-4.0000000000000001E-3</v>
      </c>
      <c r="R27" s="56" t="s">
        <v>42</v>
      </c>
      <c r="S27" s="55">
        <v>0</v>
      </c>
      <c r="T27" s="403">
        <v>0</v>
      </c>
      <c r="U27" s="94">
        <v>0</v>
      </c>
      <c r="V27" s="94">
        <v>0.02</v>
      </c>
      <c r="W27" s="103">
        <v>-1.9607843137254943E-2</v>
      </c>
      <c r="X27" s="404">
        <v>0</v>
      </c>
      <c r="Y27" s="52" t="s">
        <v>398</v>
      </c>
    </row>
    <row r="28" spans="2:25" ht="27.6">
      <c r="B28" s="65" t="s">
        <v>16</v>
      </c>
      <c r="C28" s="64">
        <v>43374</v>
      </c>
      <c r="D28" s="402" t="s">
        <v>156</v>
      </c>
      <c r="E28" s="62">
        <v>0</v>
      </c>
      <c r="F28" s="62">
        <v>5.0000000000000001E-3</v>
      </c>
      <c r="G28" s="62">
        <v>2.5000000000000001E-2</v>
      </c>
      <c r="H28" s="61">
        <v>0.5</v>
      </c>
      <c r="I28" s="60">
        <v>0.5</v>
      </c>
      <c r="J28" s="59">
        <v>1.4999999999999999E-2</v>
      </c>
      <c r="K28" s="408">
        <v>1.4999999999999999E-2</v>
      </c>
      <c r="L28" s="53">
        <v>-8.9999999999999993E-3</v>
      </c>
      <c r="M28" s="53">
        <v>-8.9999999999999993E-3</v>
      </c>
      <c r="N28" s="85">
        <v>0.71</v>
      </c>
      <c r="O28" s="84">
        <v>0.82</v>
      </c>
      <c r="P28" s="57">
        <v>0.9</v>
      </c>
      <c r="Q28" s="53">
        <v>-4.0000000000000001E-3</v>
      </c>
      <c r="R28" s="56" t="s">
        <v>42</v>
      </c>
      <c r="S28" s="55">
        <v>0</v>
      </c>
      <c r="T28" s="403">
        <v>0</v>
      </c>
      <c r="U28" s="94">
        <v>0</v>
      </c>
      <c r="V28" s="94">
        <v>0.02</v>
      </c>
      <c r="W28" s="103">
        <v>-1.9607843137254943E-2</v>
      </c>
      <c r="X28" s="404">
        <v>0</v>
      </c>
      <c r="Y28" s="52" t="s">
        <v>405</v>
      </c>
    </row>
    <row r="29" spans="2:25" ht="27.6">
      <c r="B29" s="65" t="s">
        <v>16</v>
      </c>
      <c r="C29" s="64">
        <v>43405</v>
      </c>
      <c r="D29" s="402" t="s">
        <v>156</v>
      </c>
      <c r="E29" s="62">
        <v>0</v>
      </c>
      <c r="F29" s="62">
        <v>5.0000000000000001E-3</v>
      </c>
      <c r="G29" s="62">
        <v>2.5000000000000001E-2</v>
      </c>
      <c r="H29" s="61">
        <v>0.5</v>
      </c>
      <c r="I29" s="60">
        <v>0.5</v>
      </c>
      <c r="J29" s="59">
        <v>1.4999999999999999E-2</v>
      </c>
      <c r="K29" s="408">
        <v>1.4999999999999999E-2</v>
      </c>
      <c r="L29" s="53">
        <v>-8.9999999999999993E-3</v>
      </c>
      <c r="M29" s="53">
        <v>-8.9999999999999993E-3</v>
      </c>
      <c r="N29" s="85">
        <v>0.71</v>
      </c>
      <c r="O29" s="84">
        <v>0.82</v>
      </c>
      <c r="P29" s="57">
        <v>0.9</v>
      </c>
      <c r="Q29" s="53">
        <v>-2.4E-2</v>
      </c>
      <c r="R29" s="56" t="s">
        <v>42</v>
      </c>
      <c r="S29" s="55">
        <v>0</v>
      </c>
      <c r="T29" s="403">
        <v>0</v>
      </c>
      <c r="U29" s="94">
        <v>0</v>
      </c>
      <c r="V29" s="94">
        <v>0.02</v>
      </c>
      <c r="W29" s="103">
        <v>-1.9607843137254943E-2</v>
      </c>
      <c r="X29" s="404">
        <v>0</v>
      </c>
      <c r="Y29" s="52" t="s">
        <v>405</v>
      </c>
    </row>
    <row r="30" spans="2:25" ht="27.6">
      <c r="B30" s="65" t="s">
        <v>16</v>
      </c>
      <c r="C30" s="64">
        <v>43466</v>
      </c>
      <c r="D30" s="402" t="s">
        <v>156</v>
      </c>
      <c r="E30" s="461">
        <v>0</v>
      </c>
      <c r="F30" s="461">
        <v>5.0000000000000001E-3</v>
      </c>
      <c r="G30" s="461">
        <v>2.5000000000000001E-2</v>
      </c>
      <c r="H30" s="61">
        <v>0.5</v>
      </c>
      <c r="I30" s="60">
        <f>1-H43</f>
        <v>0.5</v>
      </c>
      <c r="J30" s="59">
        <f>ROUND(F43*H43+G43*I43,3)</f>
        <v>0.02</v>
      </c>
      <c r="K30" s="408">
        <f>ROUND((1+E43)*(1+J43)-1,3)</f>
        <v>0.01</v>
      </c>
      <c r="L30" s="464">
        <v>-8.9999999999999993E-3</v>
      </c>
      <c r="M30" s="464">
        <v>0</v>
      </c>
      <c r="N30" s="467">
        <v>0.74</v>
      </c>
      <c r="O30" s="468">
        <v>0.82</v>
      </c>
      <c r="P30" s="466">
        <v>0.9</v>
      </c>
      <c r="Q30" s="464">
        <v>-3.5000000000000003E-2</v>
      </c>
      <c r="R30" s="56" t="s">
        <v>42</v>
      </c>
      <c r="S30" s="55">
        <v>0</v>
      </c>
      <c r="T30" s="403">
        <v>0</v>
      </c>
      <c r="U30" s="94">
        <f>Summary!J38</f>
        <v>0</v>
      </c>
      <c r="V30" s="94">
        <f>Summary!J39</f>
        <v>0.03</v>
      </c>
      <c r="W30" s="103">
        <f>Summary!J40</f>
        <v>1E-3</v>
      </c>
      <c r="X30" s="404">
        <f>Summary!J41</f>
        <v>3.0999999999999917E-2</v>
      </c>
      <c r="Y30" s="52" t="s">
        <v>198</v>
      </c>
    </row>
    <row r="31" spans="2:25" ht="27.6">
      <c r="B31" s="65" t="s">
        <v>16</v>
      </c>
      <c r="C31" s="64">
        <v>43525</v>
      </c>
      <c r="D31" s="402" t="s">
        <v>156</v>
      </c>
      <c r="E31" s="461">
        <v>0</v>
      </c>
      <c r="F31" s="461">
        <v>5.0000000000000001E-3</v>
      </c>
      <c r="G31" s="461">
        <v>2.5000000000000001E-2</v>
      </c>
      <c r="H31" s="61">
        <v>0.5</v>
      </c>
      <c r="I31" s="60">
        <v>0.5</v>
      </c>
      <c r="J31" s="59">
        <v>1.4999999999999999E-2</v>
      </c>
      <c r="K31" s="408">
        <v>1.4999999999999999E-2</v>
      </c>
      <c r="L31" s="464">
        <v>-8.0000000000000002E-3</v>
      </c>
      <c r="M31" s="464">
        <v>-4.2000000000000003E-2</v>
      </c>
      <c r="N31" s="467">
        <v>0.74</v>
      </c>
      <c r="O31" s="468">
        <v>0.82</v>
      </c>
      <c r="P31" s="466">
        <v>0.9</v>
      </c>
      <c r="Q31" s="464">
        <v>-1.2999999999999999E-2</v>
      </c>
      <c r="R31" s="56" t="s">
        <v>158</v>
      </c>
      <c r="S31" s="55">
        <v>8.1000000000000003E-2</v>
      </c>
      <c r="T31" s="403">
        <v>8.1000000000000003E-2</v>
      </c>
      <c r="U31" s="94">
        <v>0</v>
      </c>
      <c r="V31" s="94">
        <v>3.5000000000000003E-2</v>
      </c>
      <c r="W31" s="103">
        <v>0</v>
      </c>
      <c r="X31" s="404">
        <v>3.5000000000000003E-2</v>
      </c>
      <c r="Y31" s="52" t="s">
        <v>198</v>
      </c>
    </row>
    <row r="32" spans="2:25" ht="27.6">
      <c r="B32" s="65" t="s">
        <v>16</v>
      </c>
      <c r="C32" s="64">
        <v>43556</v>
      </c>
      <c r="D32" s="402" t="s">
        <v>156</v>
      </c>
      <c r="E32" s="461">
        <v>0</v>
      </c>
      <c r="F32" s="461">
        <v>0</v>
      </c>
      <c r="G32" s="461">
        <v>0.03</v>
      </c>
      <c r="H32" s="61">
        <v>0.5</v>
      </c>
      <c r="I32" s="60">
        <v>0.5</v>
      </c>
      <c r="J32" s="59">
        <v>1.4999999999999999E-2</v>
      </c>
      <c r="K32" s="408">
        <v>1.4999999999999999E-2</v>
      </c>
      <c r="L32" s="464">
        <v>-5.1958848591914242E-3</v>
      </c>
      <c r="M32" s="464">
        <v>5.4000000000000003E-3</v>
      </c>
      <c r="N32" s="467">
        <v>0.78</v>
      </c>
      <c r="O32" s="468">
        <v>0.82</v>
      </c>
      <c r="P32" s="466">
        <v>1.05</v>
      </c>
      <c r="Q32" s="464">
        <v>-5.0000000000000001E-3</v>
      </c>
      <c r="R32" s="56" t="s">
        <v>42</v>
      </c>
      <c r="S32" s="55">
        <v>0</v>
      </c>
      <c r="T32" s="403">
        <v>0</v>
      </c>
      <c r="U32" s="94">
        <v>0</v>
      </c>
      <c r="V32" s="94">
        <v>3.5000000000000003E-2</v>
      </c>
      <c r="W32" s="103">
        <v>0</v>
      </c>
      <c r="X32" s="404">
        <v>3.499999999999992E-2</v>
      </c>
      <c r="Y32" s="52" t="s">
        <v>461</v>
      </c>
    </row>
    <row r="33" spans="2:25" ht="27.6">
      <c r="B33" s="65" t="s">
        <v>16</v>
      </c>
      <c r="C33" s="64">
        <v>43647</v>
      </c>
      <c r="D33" s="402" t="s">
        <v>156</v>
      </c>
      <c r="E33" s="461">
        <v>0</v>
      </c>
      <c r="F33" s="461">
        <v>0</v>
      </c>
      <c r="G33" s="461">
        <v>0.03</v>
      </c>
      <c r="H33" s="61">
        <v>0.5</v>
      </c>
      <c r="I33" s="60">
        <v>0.5</v>
      </c>
      <c r="J33" s="59">
        <v>1.4999999999999999E-2</v>
      </c>
      <c r="K33" s="408">
        <v>1.4999999999999999E-2</v>
      </c>
      <c r="L33" s="464">
        <v>3.0000000000000001E-3</v>
      </c>
      <c r="M33" s="464">
        <v>5.1254214059557324E-3</v>
      </c>
      <c r="N33" s="467">
        <v>0.83</v>
      </c>
      <c r="O33" s="468">
        <v>0.82</v>
      </c>
      <c r="P33" s="466">
        <v>1.05</v>
      </c>
      <c r="Q33" s="464">
        <v>0</v>
      </c>
      <c r="R33" s="56" t="s">
        <v>42</v>
      </c>
      <c r="S33" s="55">
        <v>0</v>
      </c>
      <c r="T33" s="403">
        <v>0</v>
      </c>
      <c r="U33" s="94">
        <v>0</v>
      </c>
      <c r="V33" s="94">
        <v>3.5000000000000003E-2</v>
      </c>
      <c r="W33" s="103">
        <v>0</v>
      </c>
      <c r="X33" s="404">
        <v>3.499999999999992E-2</v>
      </c>
      <c r="Y33" s="52" t="s">
        <v>471</v>
      </c>
    </row>
    <row r="34" spans="2:25" ht="27.6">
      <c r="B34" s="65" t="s">
        <v>16</v>
      </c>
      <c r="C34" s="64">
        <v>43709</v>
      </c>
      <c r="D34" s="402"/>
      <c r="E34" s="461">
        <v>0</v>
      </c>
      <c r="F34" s="461">
        <v>0</v>
      </c>
      <c r="G34" s="461">
        <v>0.03</v>
      </c>
      <c r="H34" s="61">
        <v>0.5</v>
      </c>
      <c r="I34" s="60">
        <v>0.5</v>
      </c>
      <c r="J34" s="59">
        <v>1.4999999999999999E-2</v>
      </c>
      <c r="K34" s="408">
        <v>1.4999999999999999E-2</v>
      </c>
      <c r="L34" s="464">
        <v>-2.2910002593585221E-2</v>
      </c>
      <c r="M34" s="464">
        <v>1.6919486832273067E-2</v>
      </c>
      <c r="N34" s="467">
        <v>0.89</v>
      </c>
      <c r="O34" s="468">
        <v>0.82</v>
      </c>
      <c r="P34" s="466">
        <v>1.05</v>
      </c>
      <c r="Q34" s="464">
        <v>-5.0000000000000001E-3</v>
      </c>
      <c r="R34" s="56" t="s">
        <v>42</v>
      </c>
      <c r="S34" s="55">
        <v>0</v>
      </c>
      <c r="T34" s="403">
        <v>0</v>
      </c>
      <c r="U34" s="94">
        <v>0</v>
      </c>
      <c r="V34" s="94">
        <v>3.5000000000000003E-2</v>
      </c>
      <c r="W34" s="103">
        <v>0</v>
      </c>
      <c r="X34" s="404">
        <v>3.499999999999992E-2</v>
      </c>
      <c r="Y34" s="52" t="s">
        <v>471</v>
      </c>
    </row>
    <row r="35" spans="2:25" ht="27.6">
      <c r="B35" s="65" t="s">
        <v>16</v>
      </c>
      <c r="C35" s="64">
        <v>43739</v>
      </c>
      <c r="D35" s="402" t="s">
        <v>156</v>
      </c>
      <c r="E35" s="461">
        <v>0</v>
      </c>
      <c r="F35" s="461">
        <v>0</v>
      </c>
      <c r="G35" s="461">
        <v>0.03</v>
      </c>
      <c r="H35" s="61">
        <v>0.5</v>
      </c>
      <c r="I35" s="60">
        <v>0.5</v>
      </c>
      <c r="J35" s="59">
        <v>1.4999999999999999E-2</v>
      </c>
      <c r="K35" s="408">
        <v>1.4999999999999999E-2</v>
      </c>
      <c r="L35" s="464">
        <v>-7.0000000000000001E-3</v>
      </c>
      <c r="M35" s="464">
        <v>8.3342764237859246E-3</v>
      </c>
      <c r="N35" s="467">
        <v>0.89</v>
      </c>
      <c r="O35" s="468">
        <v>0.82</v>
      </c>
      <c r="P35" s="466">
        <v>1.05</v>
      </c>
      <c r="Q35" s="464">
        <v>-1.0999999999999999E-2</v>
      </c>
      <c r="R35" s="56" t="s">
        <v>42</v>
      </c>
      <c r="S35" s="55">
        <v>0</v>
      </c>
      <c r="T35" s="403">
        <v>0</v>
      </c>
      <c r="U35" s="94">
        <v>0</v>
      </c>
      <c r="V35" s="94">
        <v>3.5000000000000003E-2</v>
      </c>
      <c r="W35" s="103">
        <v>-3.4000000000000002E-2</v>
      </c>
      <c r="X35" s="404">
        <v>0</v>
      </c>
      <c r="Y35" s="52" t="s">
        <v>336</v>
      </c>
    </row>
    <row r="36" spans="2:25" ht="27.6">
      <c r="B36" s="65" t="s">
        <v>16</v>
      </c>
      <c r="C36" s="64">
        <v>43831</v>
      </c>
      <c r="D36" s="1095" t="s">
        <v>156</v>
      </c>
      <c r="E36" s="461">
        <v>0</v>
      </c>
      <c r="F36" s="461">
        <v>0</v>
      </c>
      <c r="G36" s="461">
        <v>0.03</v>
      </c>
      <c r="H36" s="61">
        <v>0.5</v>
      </c>
      <c r="I36" s="60">
        <v>0.5</v>
      </c>
      <c r="J36" s="59">
        <v>1.4999999999999999E-2</v>
      </c>
      <c r="K36" s="1096">
        <v>1.4999999999999999E-2</v>
      </c>
      <c r="L36" s="464">
        <v>-2E-3</v>
      </c>
      <c r="M36" s="464">
        <v>9.6974605891975152E-4</v>
      </c>
      <c r="N36" s="467">
        <v>0.93</v>
      </c>
      <c r="O36" s="468">
        <v>0.8</v>
      </c>
      <c r="P36" s="466">
        <v>1.05</v>
      </c>
      <c r="Q36" s="464">
        <v>-9.0000000000000011E-3</v>
      </c>
      <c r="R36" s="56" t="s">
        <v>42</v>
      </c>
      <c r="S36" s="55">
        <v>0</v>
      </c>
      <c r="T36" s="1097">
        <v>0</v>
      </c>
      <c r="U36" s="94">
        <v>0</v>
      </c>
      <c r="V36" s="94">
        <v>3.5000000000000003E-2</v>
      </c>
      <c r="W36" s="103">
        <v>-3.4000000000000002E-2</v>
      </c>
      <c r="X36" s="1099">
        <v>0</v>
      </c>
      <c r="Y36" s="52" t="s">
        <v>471</v>
      </c>
    </row>
    <row r="37" spans="2:25" ht="27.6">
      <c r="B37" s="65" t="s">
        <v>16</v>
      </c>
      <c r="C37" s="64">
        <v>43891</v>
      </c>
      <c r="D37" s="1095" t="s">
        <v>156</v>
      </c>
      <c r="E37" s="461">
        <v>-0.01</v>
      </c>
      <c r="F37" s="461">
        <v>0</v>
      </c>
      <c r="G37" s="461">
        <v>0.03</v>
      </c>
      <c r="H37" s="61">
        <v>0.5</v>
      </c>
      <c r="I37" s="60">
        <v>0.5</v>
      </c>
      <c r="J37" s="59">
        <v>1.4999999999999999E-2</v>
      </c>
      <c r="K37" s="1096">
        <v>5.0000000000000001E-3</v>
      </c>
      <c r="L37" s="464">
        <v>-1.0376673238559064E-3</v>
      </c>
      <c r="M37" s="464">
        <v>-1.7000000000000001E-2</v>
      </c>
      <c r="N37" s="467">
        <v>0.93</v>
      </c>
      <c r="O37" s="468">
        <v>0.8</v>
      </c>
      <c r="P37" s="466">
        <v>1.2</v>
      </c>
      <c r="Q37" s="464">
        <v>0</v>
      </c>
      <c r="R37" s="56" t="s">
        <v>42</v>
      </c>
      <c r="S37" s="55">
        <v>0</v>
      </c>
      <c r="T37" s="1097">
        <v>0</v>
      </c>
      <c r="U37" s="94">
        <v>0</v>
      </c>
      <c r="V37" s="94">
        <v>0</v>
      </c>
      <c r="W37" s="103">
        <v>1.4E-2</v>
      </c>
      <c r="X37" s="1099">
        <v>1.4000000000000012E-2</v>
      </c>
      <c r="Y37" s="52" t="s">
        <v>461</v>
      </c>
    </row>
    <row r="38" spans="2:25" ht="27.6">
      <c r="B38" s="65" t="s">
        <v>16</v>
      </c>
      <c r="C38" s="64">
        <v>43922</v>
      </c>
      <c r="D38" s="1095" t="s">
        <v>156</v>
      </c>
      <c r="E38" s="461">
        <v>-0.01</v>
      </c>
      <c r="F38" s="461">
        <v>0</v>
      </c>
      <c r="G38" s="461">
        <v>0.03</v>
      </c>
      <c r="H38" s="61">
        <v>0.5</v>
      </c>
      <c r="I38" s="60">
        <v>0.5</v>
      </c>
      <c r="J38" s="59">
        <v>1.4999999999999999E-2</v>
      </c>
      <c r="K38" s="1096">
        <v>5.0000000000000001E-3</v>
      </c>
      <c r="L38" s="464">
        <v>2.9701920016973471E-3</v>
      </c>
      <c r="M38" s="464">
        <v>2.5361111717538999E-3</v>
      </c>
      <c r="N38" s="467">
        <v>0.93</v>
      </c>
      <c r="O38" s="468">
        <v>0.8</v>
      </c>
      <c r="P38" s="466">
        <v>1.2</v>
      </c>
      <c r="Q38" s="464">
        <v>-2.4E-2</v>
      </c>
      <c r="R38" s="56" t="s">
        <v>42</v>
      </c>
      <c r="S38" s="55">
        <v>0</v>
      </c>
      <c r="T38" s="1097">
        <v>0</v>
      </c>
      <c r="U38" s="94">
        <v>0</v>
      </c>
      <c r="V38" s="94">
        <v>0</v>
      </c>
      <c r="W38" s="103">
        <v>1.4E-2</v>
      </c>
      <c r="X38" s="1099">
        <v>1.4000000000000012E-2</v>
      </c>
      <c r="Y38" s="52" t="s">
        <v>336</v>
      </c>
    </row>
    <row r="39" spans="2:25" ht="27.6">
      <c r="B39" s="65" t="s">
        <v>16</v>
      </c>
      <c r="C39" s="64">
        <v>44013</v>
      </c>
      <c r="D39" s="1095" t="s">
        <v>156</v>
      </c>
      <c r="E39" s="461">
        <v>-0.01</v>
      </c>
      <c r="F39" s="461">
        <v>0</v>
      </c>
      <c r="G39" s="461">
        <v>0.04</v>
      </c>
      <c r="H39" s="61">
        <v>0.5</v>
      </c>
      <c r="I39" s="60">
        <v>0.5</v>
      </c>
      <c r="J39" s="59">
        <v>0.02</v>
      </c>
      <c r="K39" s="1096">
        <v>0.01</v>
      </c>
      <c r="L39" s="464">
        <v>-5.5527602310455615E-3</v>
      </c>
      <c r="M39" s="464">
        <v>1.0711793604119002E-2</v>
      </c>
      <c r="N39" s="467">
        <v>0.96</v>
      </c>
      <c r="O39" s="468">
        <v>0.8</v>
      </c>
      <c r="P39" s="466">
        <v>1.2</v>
      </c>
      <c r="Q39" s="464">
        <v>1.4999999999999999E-2</v>
      </c>
      <c r="R39" s="56" t="s">
        <v>42</v>
      </c>
      <c r="S39" s="55">
        <v>0</v>
      </c>
      <c r="T39" s="1097">
        <v>0</v>
      </c>
      <c r="U39" s="94">
        <v>0</v>
      </c>
      <c r="V39" s="94">
        <v>0</v>
      </c>
      <c r="W39" s="103">
        <v>1.4E-2</v>
      </c>
      <c r="X39" s="1099">
        <v>1.4000000000000012E-2</v>
      </c>
      <c r="Y39" s="52" t="s">
        <v>336</v>
      </c>
    </row>
    <row r="40" spans="2:25" ht="27.6">
      <c r="B40" s="65" t="s">
        <v>16</v>
      </c>
      <c r="C40" s="64">
        <v>44105</v>
      </c>
      <c r="D40" s="1095" t="s">
        <v>156</v>
      </c>
      <c r="E40" s="461">
        <v>-0.01</v>
      </c>
      <c r="F40" s="461">
        <v>0</v>
      </c>
      <c r="G40" s="461">
        <v>0.04</v>
      </c>
      <c r="H40" s="61">
        <v>0.5</v>
      </c>
      <c r="I40" s="60">
        <v>0.5</v>
      </c>
      <c r="J40" s="59">
        <v>0.02</v>
      </c>
      <c r="K40" s="1096">
        <v>0.01</v>
      </c>
      <c r="L40" s="464">
        <v>-1.017841547681142E-2</v>
      </c>
      <c r="M40" s="464">
        <v>5.9112555545315359E-4</v>
      </c>
      <c r="N40" s="467">
        <v>0.88</v>
      </c>
      <c r="O40" s="468">
        <v>0.8</v>
      </c>
      <c r="P40" s="466">
        <v>1.2</v>
      </c>
      <c r="Q40" s="464">
        <v>0</v>
      </c>
      <c r="R40" s="56" t="s">
        <v>42</v>
      </c>
      <c r="S40" s="55">
        <v>0</v>
      </c>
      <c r="T40" s="1097">
        <v>0</v>
      </c>
      <c r="U40" s="94">
        <v>0</v>
      </c>
      <c r="V40" s="94">
        <v>0</v>
      </c>
      <c r="W40" s="103">
        <v>1.2E-2</v>
      </c>
      <c r="X40" s="1099">
        <v>1.2000000000000011E-2</v>
      </c>
      <c r="Y40" s="52" t="s">
        <v>762</v>
      </c>
    </row>
    <row r="41" spans="2:25" ht="27.6">
      <c r="B41" s="65" t="s">
        <v>16</v>
      </c>
      <c r="C41" s="64">
        <v>44197</v>
      </c>
      <c r="D41" s="1095" t="s">
        <v>156</v>
      </c>
      <c r="E41" s="461">
        <v>-0.01</v>
      </c>
      <c r="F41" s="461">
        <v>0</v>
      </c>
      <c r="G41" s="461">
        <v>0.04</v>
      </c>
      <c r="H41" s="61">
        <v>0.5</v>
      </c>
      <c r="I41" s="60">
        <v>0.5</v>
      </c>
      <c r="J41" s="59">
        <v>0.02</v>
      </c>
      <c r="K41" s="1096">
        <v>0.01</v>
      </c>
      <c r="L41" s="464">
        <v>-1.3601521426154006E-2</v>
      </c>
      <c r="M41" s="464">
        <v>-5.4619003066156413E-3</v>
      </c>
      <c r="N41" s="467">
        <v>0.86</v>
      </c>
      <c r="O41" s="468">
        <v>0.8</v>
      </c>
      <c r="P41" s="466">
        <v>1.2</v>
      </c>
      <c r="Q41" s="464">
        <v>1.4E-2</v>
      </c>
      <c r="R41" s="56" t="s">
        <v>42</v>
      </c>
      <c r="S41" s="55">
        <v>0</v>
      </c>
      <c r="T41" s="1097">
        <v>0</v>
      </c>
      <c r="U41" s="94">
        <v>0</v>
      </c>
      <c r="V41" s="94">
        <v>0</v>
      </c>
      <c r="W41" s="103">
        <v>5.0000000000000001E-3</v>
      </c>
      <c r="X41" s="1099">
        <v>4.9999999999998934E-3</v>
      </c>
      <c r="Y41" s="52" t="s">
        <v>762</v>
      </c>
    </row>
    <row r="42" spans="2:25" ht="27.6">
      <c r="B42" s="65" t="s">
        <v>16</v>
      </c>
      <c r="C42" s="64">
        <v>44256</v>
      </c>
      <c r="D42" s="1095" t="s">
        <v>156</v>
      </c>
      <c r="E42" s="461">
        <v>-0.01</v>
      </c>
      <c r="F42" s="461">
        <v>0</v>
      </c>
      <c r="G42" s="461">
        <v>0.04</v>
      </c>
      <c r="H42" s="61">
        <v>0.5</v>
      </c>
      <c r="I42" s="60">
        <v>0.5</v>
      </c>
      <c r="J42" s="59">
        <v>0.02</v>
      </c>
      <c r="K42" s="1096">
        <v>0.01</v>
      </c>
      <c r="L42" s="464">
        <v>-7.0000000000000001E-3</v>
      </c>
      <c r="M42" s="464">
        <v>-2.1540631172082603E-2</v>
      </c>
      <c r="N42" s="467">
        <v>0.86</v>
      </c>
      <c r="O42" s="468">
        <v>0.85</v>
      </c>
      <c r="P42" s="466">
        <v>1.2</v>
      </c>
      <c r="Q42" s="464">
        <v>7.0000000000000001E-3</v>
      </c>
      <c r="R42" s="56" t="s">
        <v>42</v>
      </c>
      <c r="S42" s="55">
        <v>0</v>
      </c>
      <c r="T42" s="1097">
        <v>0</v>
      </c>
      <c r="U42" s="94">
        <v>0</v>
      </c>
      <c r="V42" s="94">
        <v>0.03</v>
      </c>
      <c r="W42" s="103">
        <v>0</v>
      </c>
      <c r="X42" s="1099">
        <v>3.0000000000000027E-2</v>
      </c>
      <c r="Y42" s="52" t="s">
        <v>471</v>
      </c>
    </row>
    <row r="43" spans="2:25">
      <c r="B43" s="65" t="s">
        <v>16</v>
      </c>
      <c r="C43" s="278">
        <f>Summary!$D$1</f>
        <v>44287</v>
      </c>
      <c r="D43" s="63" t="s">
        <v>156</v>
      </c>
      <c r="E43" s="87">
        <f>Summary!J27</f>
        <v>-0.01</v>
      </c>
      <c r="F43" s="87">
        <f>Summary!J26</f>
        <v>0</v>
      </c>
      <c r="G43" s="87">
        <f>Summary!J25</f>
        <v>0.04</v>
      </c>
      <c r="H43" s="61">
        <v>0.5</v>
      </c>
      <c r="I43" s="60">
        <f>1-H43</f>
        <v>0.5</v>
      </c>
      <c r="J43" s="59">
        <f>ROUND(F43*H43+G43*I43,3)</f>
        <v>0.02</v>
      </c>
      <c r="K43" s="58">
        <f>ROUND((1+E43)*(1+J43)-1,3)</f>
        <v>0.01</v>
      </c>
      <c r="L43" s="87">
        <f>Summary!J50</f>
        <v>-4.540443581079745E-3</v>
      </c>
      <c r="M43" s="87">
        <f>Summary!J51</f>
        <v>-1.9990927122980007E-2</v>
      </c>
      <c r="N43" s="88">
        <f ca="1">Summary!J30</f>
        <v>0.86</v>
      </c>
      <c r="O43" s="88">
        <f>Summary!J32</f>
        <v>0.85</v>
      </c>
      <c r="P43" s="89">
        <f>Summary!J36</f>
        <v>1.2</v>
      </c>
      <c r="Q43" s="87">
        <f>Summary!J52</f>
        <v>-8.0000000000000002E-3</v>
      </c>
      <c r="R43" s="56" t="s">
        <v>42</v>
      </c>
      <c r="S43" s="55">
        <v>0</v>
      </c>
      <c r="T43" s="403">
        <v>0</v>
      </c>
      <c r="U43" s="96">
        <f>Summary!J38</f>
        <v>0</v>
      </c>
      <c r="V43" s="96">
        <f>Summary!J39</f>
        <v>0.03</v>
      </c>
      <c r="W43" s="96">
        <f>Summary!J40</f>
        <v>1E-3</v>
      </c>
      <c r="X43" s="276">
        <f>Summary!J41</f>
        <v>3.0999999999999917E-2</v>
      </c>
      <c r="Y43" s="52"/>
    </row>
  </sheetData>
  <customSheetViews>
    <customSheetView guid="{B070D993-A558-4B1C-AC4E-67FBCE430B77}" scale="115" showPageBreaks="1" fitToPage="1" printArea="1" hiddenColumns="1" view="pageBreakPreview">
      <selection activeCell="G15" sqref="G15"/>
      <pageMargins left="0.5" right="0.5" top="0.5" bottom="0.5" header="0.3" footer="0.3"/>
      <printOptions horizontalCentered="1"/>
      <pageSetup scale="76" orientation="landscape" r:id="rId1"/>
    </customSheetView>
    <customSheetView guid="{66336E0E-D3CE-4BCD-8706-2E622954FB7A}" showPageBreaks="1" fitToPage="1" topLeftCell="A31">
      <selection activeCell="Y42" sqref="Y42"/>
      <pageMargins left="0.5" right="0.5" top="0.5" bottom="0.5" header="0.3" footer="0.3"/>
      <printOptions horizontalCentered="1"/>
      <pageSetup scale="5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4"/>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4C13BEF0-D969-4F7C-9C90-218A9EA7683E}" scale="90" showPageBreaks="1" fitToPage="1" printArea="1" hiddenColumns="1">
      <selection activeCell="A77" sqref="A7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76"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291"/>
  <sheetViews>
    <sheetView topLeftCell="A9570" workbookViewId="0">
      <selection activeCell="A9576" sqref="A9576"/>
    </sheetView>
  </sheetViews>
  <sheetFormatPr defaultColWidth="9" defaultRowHeight="11.25" customHeight="1"/>
  <cols>
    <col min="1" max="1" width="9" style="21"/>
    <col min="2" max="2" width="5" style="21" bestFit="1" customWidth="1"/>
    <col min="3" max="3" width="9" style="21" bestFit="1" customWidth="1"/>
    <col min="4" max="4" width="8.88671875" bestFit="1" customWidth="1"/>
    <col min="5" max="5" width="7" style="21" bestFit="1" customWidth="1"/>
    <col min="6" max="6" width="7.88671875" style="21" bestFit="1" customWidth="1"/>
    <col min="7" max="7" width="9" style="21" bestFit="1" customWidth="1"/>
    <col min="8" max="14" width="7" style="21" customWidth="1"/>
    <col min="15" max="15" width="8.88671875" customWidth="1"/>
    <col min="16" max="16" width="9" style="21"/>
    <col min="17" max="17" width="9" style="341"/>
    <col min="18" max="25" width="9" style="21"/>
    <col min="34" max="16384" width="9" style="21"/>
  </cols>
  <sheetData>
    <row r="1" spans="1:42" ht="11.25" customHeight="1">
      <c r="A1" s="21" t="s">
        <v>112</v>
      </c>
      <c r="D1" s="21"/>
    </row>
    <row r="2" spans="1:42" ht="11.25" customHeight="1">
      <c r="A2" s="181" t="s">
        <v>820</v>
      </c>
      <c r="D2" s="21"/>
      <c r="K2" s="349"/>
      <c r="AE2" s="234"/>
    </row>
    <row r="3" spans="1:42" ht="23.25" customHeight="1">
      <c r="A3" s="1442" t="str">
        <f>IF(COUNTBLANK($E$11:$E$11286)&gt;0,"There are missing class colors. Please review.","")</f>
        <v/>
      </c>
    </row>
    <row r="4" spans="1:42" ht="11.25" customHeight="1">
      <c r="E4" s="489"/>
    </row>
    <row r="5" spans="1:42" ht="11.25" customHeight="1">
      <c r="B5" s="21" t="s">
        <v>513</v>
      </c>
      <c r="AH5" s="754" t="s">
        <v>770</v>
      </c>
    </row>
    <row r="6" spans="1:42" ht="11.25" customHeight="1">
      <c r="D6" s="21"/>
      <c r="AH6" s="754" t="s">
        <v>515</v>
      </c>
      <c r="AI6" s="754"/>
      <c r="AJ6" s="754"/>
      <c r="AK6" s="754"/>
      <c r="AL6" s="651" t="s">
        <v>771</v>
      </c>
      <c r="AN6" s="754"/>
      <c r="AO6" s="754"/>
    </row>
    <row r="7" spans="1:42" ht="11.25" customHeight="1">
      <c r="B7" s="243"/>
      <c r="C7" s="244"/>
      <c r="D7" s="244"/>
      <c r="E7" s="245"/>
      <c r="F7" s="245"/>
      <c r="G7" s="246" t="s">
        <v>749</v>
      </c>
      <c r="H7" s="247"/>
      <c r="I7" s="247"/>
      <c r="J7" s="248"/>
      <c r="K7" s="247"/>
      <c r="L7" s="247"/>
      <c r="M7" s="247"/>
      <c r="N7" s="247"/>
      <c r="O7" s="247"/>
      <c r="P7" s="248"/>
      <c r="Q7" s="21"/>
      <c r="R7" s="341"/>
      <c r="S7" s="807" t="s">
        <v>535</v>
      </c>
      <c r="T7" s="808"/>
      <c r="U7" s="808"/>
      <c r="V7" s="808"/>
      <c r="W7" s="808"/>
      <c r="X7" s="808"/>
      <c r="Y7" s="809"/>
      <c r="Z7" s="21"/>
      <c r="AB7" s="807" t="s">
        <v>543</v>
      </c>
      <c r="AC7" s="807"/>
      <c r="AD7" s="807"/>
      <c r="AE7" s="807"/>
      <c r="AF7" s="807"/>
      <c r="AG7" s="814"/>
      <c r="AH7"/>
      <c r="AI7" s="651" t="s">
        <v>516</v>
      </c>
      <c r="AJ7" s="754"/>
      <c r="AK7" s="754"/>
      <c r="AL7" s="651"/>
      <c r="AM7" s="651"/>
      <c r="AO7" s="754"/>
      <c r="AP7" s="754"/>
    </row>
    <row r="8" spans="1:42" ht="11.25" customHeight="1">
      <c r="B8" s="249" t="s">
        <v>113</v>
      </c>
      <c r="C8" s="250"/>
      <c r="D8" s="250"/>
      <c r="E8" s="251"/>
      <c r="F8" s="486"/>
      <c r="G8" s="486">
        <v>1</v>
      </c>
      <c r="H8" s="486">
        <v>2</v>
      </c>
      <c r="I8" s="486">
        <v>3</v>
      </c>
      <c r="J8" s="486">
        <v>4</v>
      </c>
      <c r="K8" s="486">
        <v>5</v>
      </c>
      <c r="L8" s="486">
        <v>6</v>
      </c>
      <c r="M8" s="486">
        <v>7</v>
      </c>
      <c r="N8" s="486">
        <v>8</v>
      </c>
      <c r="O8" s="486">
        <v>9</v>
      </c>
      <c r="P8" s="486">
        <v>1</v>
      </c>
      <c r="Q8" s="21"/>
      <c r="R8" s="341"/>
      <c r="T8" s="389" t="s">
        <v>48</v>
      </c>
      <c r="U8" s="390"/>
      <c r="V8" s="391"/>
      <c r="W8" s="389" t="s">
        <v>371</v>
      </c>
      <c r="X8" s="390"/>
      <c r="Y8" s="391"/>
      <c r="Z8" s="21"/>
      <c r="AB8" s="28" t="s">
        <v>91</v>
      </c>
      <c r="AC8" s="29"/>
      <c r="AD8" s="28" t="s">
        <v>92</v>
      </c>
      <c r="AE8" s="29"/>
      <c r="AF8" s="28" t="s">
        <v>48</v>
      </c>
      <c r="AG8" s="29"/>
      <c r="AH8" s="356"/>
      <c r="AI8" s="651"/>
      <c r="AJ8" s="651"/>
      <c r="AL8" s="651"/>
      <c r="AM8" s="651"/>
      <c r="AO8" s="651"/>
      <c r="AP8" s="651"/>
    </row>
    <row r="9" spans="1:42" ht="11.25" customHeight="1">
      <c r="B9" s="253"/>
      <c r="C9" s="253"/>
      <c r="D9" s="253"/>
      <c r="E9" s="254"/>
      <c r="F9" s="252" t="s">
        <v>735</v>
      </c>
      <c r="G9" s="252" t="s">
        <v>103</v>
      </c>
      <c r="H9" s="252" t="s">
        <v>103</v>
      </c>
      <c r="I9" s="252" t="s">
        <v>103</v>
      </c>
      <c r="J9" s="252" t="s">
        <v>103</v>
      </c>
      <c r="K9" s="252" t="s">
        <v>103</v>
      </c>
      <c r="L9" s="252" t="s">
        <v>103</v>
      </c>
      <c r="M9" s="252" t="s">
        <v>103</v>
      </c>
      <c r="N9" s="252" t="s">
        <v>103</v>
      </c>
      <c r="O9" s="252" t="s">
        <v>103</v>
      </c>
      <c r="P9" s="252" t="s">
        <v>306</v>
      </c>
      <c r="Q9" s="21"/>
      <c r="R9" s="341"/>
      <c r="U9" s="21" t="s">
        <v>312</v>
      </c>
      <c r="V9" s="21" t="s">
        <v>311</v>
      </c>
      <c r="X9" s="21" t="str">
        <f>U9</f>
        <v>Per $100 PR</v>
      </c>
      <c r="Y9" s="21" t="str">
        <f>V9</f>
        <v>Per Capita</v>
      </c>
      <c r="Z9" s="21"/>
      <c r="AA9" s="19"/>
      <c r="AB9" s="8" t="s">
        <v>86</v>
      </c>
      <c r="AC9" s="19"/>
      <c r="AD9" s="8" t="s">
        <v>86</v>
      </c>
      <c r="AE9" s="19"/>
      <c r="AF9" s="8" t="s">
        <v>86</v>
      </c>
      <c r="AG9" s="19"/>
      <c r="AH9" s="356"/>
      <c r="AI9" s="754"/>
      <c r="AJ9" s="755" t="s">
        <v>143</v>
      </c>
      <c r="AK9" s="755"/>
      <c r="AL9" s="755" t="s">
        <v>209</v>
      </c>
      <c r="AM9" s="755"/>
      <c r="AO9" s="754"/>
      <c r="AP9" s="755"/>
    </row>
    <row r="10" spans="1:42" ht="11.25" customHeight="1">
      <c r="B10" s="255" t="s">
        <v>46</v>
      </c>
      <c r="C10" s="256" t="s">
        <v>114</v>
      </c>
      <c r="D10" s="257" t="s">
        <v>101</v>
      </c>
      <c r="E10" s="358" t="s">
        <v>734</v>
      </c>
      <c r="F10" s="358" t="s">
        <v>736</v>
      </c>
      <c r="G10" s="258" t="s">
        <v>748</v>
      </c>
      <c r="H10" s="258" t="s">
        <v>115</v>
      </c>
      <c r="I10" s="259" t="s">
        <v>116</v>
      </c>
      <c r="J10" s="259" t="s">
        <v>117</v>
      </c>
      <c r="K10" s="259" t="s">
        <v>118</v>
      </c>
      <c r="L10" s="259" t="s">
        <v>119</v>
      </c>
      <c r="M10" s="259" t="s">
        <v>120</v>
      </c>
      <c r="N10" s="259" t="s">
        <v>272</v>
      </c>
      <c r="O10" s="1085" t="s">
        <v>573</v>
      </c>
      <c r="P10" s="259" t="s">
        <v>306</v>
      </c>
      <c r="R10" s="341"/>
      <c r="T10" s="21" t="s">
        <v>127</v>
      </c>
      <c r="U10" s="341">
        <v>99.99</v>
      </c>
      <c r="V10" s="341">
        <v>99999.99</v>
      </c>
      <c r="W10" s="21" t="str">
        <f>T10</f>
        <v>Total</v>
      </c>
      <c r="X10" s="341">
        <f>U10</f>
        <v>99.99</v>
      </c>
      <c r="Y10" s="341">
        <f>V10</f>
        <v>99999.99</v>
      </c>
      <c r="Z10" s="21"/>
      <c r="AA10" s="19"/>
      <c r="AB10" s="8" t="s">
        <v>87</v>
      </c>
      <c r="AC10" s="19"/>
      <c r="AD10" s="8" t="s">
        <v>87</v>
      </c>
      <c r="AE10" s="19"/>
      <c r="AF10" s="8" t="s">
        <v>87</v>
      </c>
      <c r="AG10" s="19"/>
      <c r="AH10" s="356"/>
      <c r="AI10" s="756"/>
      <c r="AJ10" s="755" t="s">
        <v>140</v>
      </c>
      <c r="AK10" s="755"/>
      <c r="AL10" s="757" t="s">
        <v>511</v>
      </c>
      <c r="AM10" s="755" t="s">
        <v>517</v>
      </c>
      <c r="AO10" s="756"/>
      <c r="AP10" s="755"/>
    </row>
    <row r="11" spans="1:42" ht="11.25" customHeight="1" thickBot="1">
      <c r="A11" t="s">
        <v>5</v>
      </c>
      <c r="B11" s="1281" t="s">
        <v>5</v>
      </c>
      <c r="C11" s="1282">
        <v>5</v>
      </c>
      <c r="D11" s="1341" t="str">
        <f t="shared" ref="D11" si="0">B11&amp;TEXT(C11,"0000")</f>
        <v>CA0005</v>
      </c>
      <c r="E11" s="1514" t="s">
        <v>121</v>
      </c>
      <c r="F11" s="1390">
        <v>500</v>
      </c>
      <c r="G11" s="1283">
        <v>8.48</v>
      </c>
      <c r="H11" s="1283"/>
      <c r="I11" s="1283"/>
      <c r="J11" s="1283"/>
      <c r="K11" s="1283"/>
      <c r="L11" s="1283"/>
      <c r="M11" s="1283"/>
      <c r="N11" s="1283"/>
      <c r="O11" s="1283"/>
      <c r="P11" s="1283"/>
      <c r="R11" s="1394"/>
      <c r="S11" s="191" t="s">
        <v>5</v>
      </c>
      <c r="T11" s="357">
        <f t="shared" ref="T11:T31" si="1">COUNTIF($B:$B,S11)</f>
        <v>497</v>
      </c>
      <c r="U11" s="357">
        <f t="shared" ref="U11:U31" si="2">COUNTIFS($B$11:$B$11284,S11,$G$11:$G$11284,U$10)</f>
        <v>0</v>
      </c>
      <c r="V11" s="357">
        <f t="shared" ref="V11:V31" si="3">COUNTIFS($B$11:$B$11284,S11,$G$11:$G$11284,V$10)</f>
        <v>0</v>
      </c>
      <c r="W11" s="392">
        <v>497</v>
      </c>
      <c r="X11" s="392">
        <v>0</v>
      </c>
      <c r="Y11" s="392">
        <v>0</v>
      </c>
      <c r="Z11" s="21" t="str">
        <f t="shared" ref="Z11:Z31" si="4">INDEX(D:D,MATCH(S11,A:A,0),1)</f>
        <v>CA0005</v>
      </c>
      <c r="AA11" s="30" t="s">
        <v>46</v>
      </c>
      <c r="AB11" s="30" t="s">
        <v>88</v>
      </c>
      <c r="AC11" s="30" t="s">
        <v>89</v>
      </c>
      <c r="AD11" s="30" t="s">
        <v>88</v>
      </c>
      <c r="AE11" s="30" t="s">
        <v>89</v>
      </c>
      <c r="AF11" s="30" t="s">
        <v>88</v>
      </c>
      <c r="AG11" s="30" t="s">
        <v>89</v>
      </c>
      <c r="AH11" s="356"/>
      <c r="AI11" s="755" t="s">
        <v>46</v>
      </c>
      <c r="AJ11" s="755" t="s">
        <v>518</v>
      </c>
      <c r="AK11" s="755" t="s">
        <v>519</v>
      </c>
      <c r="AL11" s="755" t="s">
        <v>92</v>
      </c>
      <c r="AM11" s="755" t="s">
        <v>99</v>
      </c>
      <c r="AO11" s="755"/>
      <c r="AP11" s="755"/>
    </row>
    <row r="12" spans="1:42" ht="11.25" customHeight="1" thickTop="1">
      <c r="A12"/>
      <c r="B12" s="1281" t="s">
        <v>5</v>
      </c>
      <c r="C12" s="1282">
        <v>16</v>
      </c>
      <c r="D12" s="1341" t="str">
        <f t="shared" ref="D12:D75" si="5">B12&amp;TEXT(C12,"0000")</f>
        <v>CA0016</v>
      </c>
      <c r="E12" s="1514" t="s">
        <v>121</v>
      </c>
      <c r="F12" s="1390">
        <v>650</v>
      </c>
      <c r="G12" s="1283">
        <v>10.71</v>
      </c>
      <c r="H12" s="1283"/>
      <c r="I12" s="1283"/>
      <c r="J12" s="1283"/>
      <c r="K12" s="1283"/>
      <c r="L12" s="1283"/>
      <c r="M12" s="1283"/>
      <c r="N12" s="1283"/>
      <c r="O12" s="1283"/>
      <c r="P12" s="1283"/>
      <c r="R12" s="1394"/>
      <c r="S12" s="191" t="s">
        <v>7</v>
      </c>
      <c r="T12" s="357">
        <f t="shared" si="1"/>
        <v>586</v>
      </c>
      <c r="U12" s="357">
        <f t="shared" si="2"/>
        <v>1</v>
      </c>
      <c r="V12" s="357">
        <f t="shared" si="3"/>
        <v>0</v>
      </c>
      <c r="W12" s="392">
        <v>586</v>
      </c>
      <c r="X12" s="392">
        <v>1</v>
      </c>
      <c r="Y12" s="392">
        <v>0</v>
      </c>
      <c r="Z12" s="21" t="str">
        <f t="shared" si="4"/>
        <v>FL0005</v>
      </c>
      <c r="AA12" s="21" t="s">
        <v>50</v>
      </c>
      <c r="AB12" s="14">
        <v>65000</v>
      </c>
      <c r="AC12" s="15">
        <v>1</v>
      </c>
      <c r="AD12" s="689">
        <f>IFERROR(IF(AND(IFERROR(INDEX(Summary!$C$28:$BZ$28,MATCH($AA12,Summary!$C$15:$BZ$15,0)+1),"")&lt;&gt;"",IFERROR(INDEX(Summary!$C$28:$BZ$28,MATCH($AA12,Summary!$C$15:$BZ$15,0)+1),"")&lt;&gt;AB12,AA12&lt;&gt;"CA",AA12&lt;&gt;"NY"),INDEX(Summary!$C$28:$BZ$28,MATCH($AA12,Summary!$C$15:$BZ$15,0)+1),IF(AND(IFERROR(VLOOKUP($AA12,'RATES I'!$AC$68:$AD$96,2,FALSE),"")&lt;&gt;AB12,AA12&lt;&gt;"Other"),VLOOKUP($AA12,'RATES I'!$AC$68:$AD$96,2,FALSE),IF(AA12="Other",VLOOKUP("CW4",'RATES I'!$AC$68:$AD$96,2,FALSE),""))),IF(AND(IFERROR(VLOOKUP($AA12,'RATES I'!$AC$68:$AD$96,2,FALSE),"")&lt;&gt;AB12,AA12&lt;&gt;"Other"),VLOOKUP($AA12,'RATES I'!$AC$68:$AD$96,2,FALSE),IF(AA12="Other",VLOOKUP("CW4",'RATES I'!$AC$68:$AD$96,2,FALSE),"")))</f>
        <v>57900</v>
      </c>
      <c r="AE12" s="688" t="str">
        <f>IFERROR(IF(AND(IFERROR(INDEX(Summary!$C$32:$BZ$32,MATCH($AA12,Summary!$C$15:$BZ$15,0)+1),"")&lt;&gt;"",IFERROR(INDEX(Summary!$C$32:$BZ$32,MATCH($AA12,Summary!$C$15:$BZ$15,0)+1),"")&lt;&gt;AC12),INDEX(Summary!$C$32:$BZ$32,MATCH($AA12,Summary!$C$15:$BZ$15,0)+1),""),"")</f>
        <v/>
      </c>
      <c r="AF12" s="14">
        <f>IF(AD12="",AB12,AD12)</f>
        <v>57900</v>
      </c>
      <c r="AG12" s="15">
        <f t="shared" ref="AF12:AG15" si="6">IF(AE12="",AC12,AE12)</f>
        <v>1</v>
      </c>
      <c r="AH12" s="356"/>
      <c r="AI12" s="756" t="s">
        <v>5</v>
      </c>
      <c r="AJ12" s="651">
        <v>44</v>
      </c>
      <c r="AK12" s="1338" t="str">
        <f t="shared" ref="AK12" si="7">AI12&amp;TEXT(AJ12,"0000")</f>
        <v>CA0044</v>
      </c>
      <c r="AL12" s="1292">
        <v>0.8</v>
      </c>
      <c r="AM12" s="758">
        <f t="shared" ref="AM12" si="8">(1+AL12)/(1+SIGN(AL12)*0.25)</f>
        <v>1.44</v>
      </c>
      <c r="AO12" s="756"/>
      <c r="AP12" s="651"/>
    </row>
    <row r="13" spans="1:42" ht="11.25" customHeight="1">
      <c r="A13"/>
      <c r="B13" s="1281" t="s">
        <v>5</v>
      </c>
      <c r="C13" s="1282">
        <v>34</v>
      </c>
      <c r="D13" s="1341" t="str">
        <f t="shared" si="5"/>
        <v>CA0034</v>
      </c>
      <c r="E13" s="1514" t="s">
        <v>123</v>
      </c>
      <c r="F13" s="1390">
        <v>600</v>
      </c>
      <c r="G13" s="1283">
        <v>10.36</v>
      </c>
      <c r="H13" s="1283"/>
      <c r="I13" s="1283"/>
      <c r="J13" s="1283"/>
      <c r="K13" s="1283"/>
      <c r="L13" s="1283"/>
      <c r="M13" s="1283"/>
      <c r="N13" s="1283"/>
      <c r="O13" s="1283"/>
      <c r="P13" s="1283"/>
      <c r="R13" s="1394"/>
      <c r="S13" s="191" t="s">
        <v>24</v>
      </c>
      <c r="T13" s="357">
        <f t="shared" si="1"/>
        <v>555</v>
      </c>
      <c r="U13" s="357">
        <f t="shared" si="2"/>
        <v>0</v>
      </c>
      <c r="V13" s="357">
        <f t="shared" si="3"/>
        <v>0</v>
      </c>
      <c r="W13" s="392">
        <v>555</v>
      </c>
      <c r="X13" s="392">
        <v>0</v>
      </c>
      <c r="Y13" s="392">
        <v>0</v>
      </c>
      <c r="Z13" s="21" t="str">
        <f t="shared" si="4"/>
        <v>GA0005</v>
      </c>
      <c r="AA13" s="21" t="s">
        <v>51</v>
      </c>
      <c r="AB13" s="14">
        <v>60900</v>
      </c>
      <c r="AC13" s="15">
        <v>1</v>
      </c>
      <c r="AD13" s="689">
        <f>IFERROR(IF(AND(IFERROR(INDEX(Summary!$C$28:$BZ$28,MATCH($AA13,Summary!$C$15:$BZ$15,0)+1),"")&lt;&gt;"",IFERROR(INDEX(Summary!$C$28:$BZ$28,MATCH($AA13,Summary!$C$15:$BZ$15,0)+1),"")&lt;&gt;AB13,AA13&lt;&gt;"CA",AA13&lt;&gt;"NY"),INDEX(Summary!$C$28:$BZ$28,MATCH($AA13,Summary!$C$15:$BZ$15,0)+1),IF(AND(IFERROR(VLOOKUP($AA13,'RATES I'!$AC$68:$AD$96,2,FALSE),"")&lt;&gt;AB13,AA13&lt;&gt;"Other"),VLOOKUP($AA13,'RATES I'!$AC$68:$AD$96,2,FALSE),IF(AA13="Other",VLOOKUP("CW4",'RATES I'!$AC$68:$AD$96,2,FALSE),""))),IF(AND(IFERROR(VLOOKUP($AA13,'RATES I'!$AC$68:$AD$96,2,FALSE),"")&lt;&gt;AB13,AA13&lt;&gt;"Other"),VLOOKUP($AA13,'RATES I'!$AC$68:$AD$96,2,FALSE),IF(AA13="Other",VLOOKUP("CW4",'RATES I'!$AC$68:$AD$96,2,FALSE),"")))</f>
        <v>61500</v>
      </c>
      <c r="AE13" s="688" t="str">
        <f>IFERROR(IF(AND(IFERROR(INDEX(Summary!$C$32:$BZ$32,MATCH($AA13,Summary!$C$15:$BZ$15,0)+1),"")&lt;&gt;"",IFERROR(INDEX(Summary!$C$32:$BZ$32,MATCH($AA13,Summary!$C$15:$BZ$15,0)+1),"")&lt;&gt;AC13),INDEX(Summary!$C$32:$BZ$32,MATCH($AA13,Summary!$C$15:$BZ$15,0)+1),""),"")</f>
        <v/>
      </c>
      <c r="AF13" s="14">
        <f t="shared" si="6"/>
        <v>61500</v>
      </c>
      <c r="AG13" s="15">
        <f t="shared" si="6"/>
        <v>1</v>
      </c>
      <c r="AH13" s="356"/>
      <c r="AI13" s="756" t="s">
        <v>5</v>
      </c>
      <c r="AJ13" s="651">
        <v>172</v>
      </c>
      <c r="AK13" s="1339" t="str">
        <f t="shared" ref="AK13:AK21" si="9">AI13&amp;TEXT(AJ13,"0000")</f>
        <v>CA0172</v>
      </c>
      <c r="AL13" s="1293">
        <v>0.05</v>
      </c>
      <c r="AM13" s="759">
        <f>(1+AL13)</f>
        <v>1.05</v>
      </c>
      <c r="AO13" s="756"/>
      <c r="AP13" s="651"/>
    </row>
    <row r="14" spans="1:42" ht="11.25" customHeight="1">
      <c r="A14"/>
      <c r="B14" s="1281" t="s">
        <v>5</v>
      </c>
      <c r="C14" s="1282">
        <v>35</v>
      </c>
      <c r="D14" s="1341" t="str">
        <f t="shared" si="5"/>
        <v>CA0035</v>
      </c>
      <c r="E14" s="1514" t="s">
        <v>121</v>
      </c>
      <c r="F14" s="1390">
        <v>550</v>
      </c>
      <c r="G14" s="1283">
        <v>9.17</v>
      </c>
      <c r="H14" s="1283"/>
      <c r="I14" s="1283"/>
      <c r="J14" s="1283"/>
      <c r="K14" s="1283"/>
      <c r="L14" s="1283"/>
      <c r="M14" s="1283"/>
      <c r="N14" s="1283"/>
      <c r="O14" s="1283"/>
      <c r="P14" s="1283"/>
      <c r="R14" s="1394"/>
      <c r="S14" s="191" t="s">
        <v>25</v>
      </c>
      <c r="T14" s="357">
        <f t="shared" si="1"/>
        <v>552</v>
      </c>
      <c r="U14" s="357">
        <f t="shared" si="2"/>
        <v>1</v>
      </c>
      <c r="V14" s="357">
        <f t="shared" si="3"/>
        <v>0</v>
      </c>
      <c r="W14" s="392">
        <v>552</v>
      </c>
      <c r="X14" s="392">
        <v>1</v>
      </c>
      <c r="Y14" s="392">
        <v>0</v>
      </c>
      <c r="Z14" s="21" t="str">
        <f t="shared" si="4"/>
        <v>IA0005</v>
      </c>
      <c r="AA14" s="21" t="s">
        <v>52</v>
      </c>
      <c r="AB14" s="14">
        <v>44000</v>
      </c>
      <c r="AC14" s="15">
        <v>1</v>
      </c>
      <c r="AD14" s="689" t="str">
        <f>IFERROR(IF(AND(IFERROR(INDEX(Summary!$C$28:$BZ$28,MATCH($AA14,Summary!$C$15:$BZ$15,0)+1),"")&lt;&gt;"",IFERROR(INDEX(Summary!$C$28:$BZ$28,MATCH($AA14,Summary!$C$15:$BZ$15,0)+1),"")&lt;&gt;AB14,AA14&lt;&gt;"CA",AA14&lt;&gt;"NY"),INDEX(Summary!$C$28:$BZ$28,MATCH($AA14,Summary!$C$15:$BZ$15,0)+1),IF(AND(IFERROR(VLOOKUP($AA14,'RATES I'!$AC$68:$AD$96,2,FALSE),"")&lt;&gt;AB14,AA14&lt;&gt;"Other"),VLOOKUP($AA14,'RATES I'!$AC$68:$AD$96,2,FALSE),IF(AA14="Other",VLOOKUP("CW4",'RATES I'!$AC$68:$AD$96,2,FALSE),""))),IF(AND(IFERROR(VLOOKUP($AA14,'RATES I'!$AC$68:$AD$96,2,FALSE),"")&lt;&gt;AB14,AA14&lt;&gt;"Other"),VLOOKUP($AA14,'RATES I'!$AC$68:$AD$96,2,FALSE),IF(AA14="Other",VLOOKUP("CW4",'RATES I'!$AC$68:$AD$96,2,FALSE),"")))</f>
        <v/>
      </c>
      <c r="AE14" s="688" t="str">
        <f>IFERROR(IF(AND(IFERROR(INDEX(Summary!$C$32:$BZ$32,MATCH($AA14,Summary!$C$15:$BZ$15,0)+1),"")&lt;&gt;"",IFERROR(INDEX(Summary!$C$32:$BZ$32,MATCH($AA14,Summary!$C$15:$BZ$15,0)+1),"")&lt;&gt;AC14),INDEX(Summary!$C$32:$BZ$32,MATCH($AA14,Summary!$C$15:$BZ$15,0)+1),""),"")</f>
        <v/>
      </c>
      <c r="AF14" s="14">
        <f t="shared" si="6"/>
        <v>44000</v>
      </c>
      <c r="AG14" s="15">
        <f t="shared" si="6"/>
        <v>1</v>
      </c>
      <c r="AH14" s="356"/>
      <c r="AI14" s="756" t="s">
        <v>5</v>
      </c>
      <c r="AJ14" s="651">
        <v>400</v>
      </c>
      <c r="AK14" s="1339" t="str">
        <f t="shared" si="9"/>
        <v>CA0400</v>
      </c>
      <c r="AL14" s="1293">
        <v>1.879</v>
      </c>
      <c r="AM14" s="759">
        <f t="shared" ref="AM14:AM21" si="10">(1+AL14)/(1+SIGN(AL14)*0.25)</f>
        <v>2.3031999999999999</v>
      </c>
      <c r="AO14" s="756"/>
      <c r="AP14" s="651"/>
    </row>
    <row r="15" spans="1:42" ht="11.25" customHeight="1">
      <c r="A15"/>
      <c r="B15" s="1281" t="s">
        <v>5</v>
      </c>
      <c r="C15" s="1282">
        <v>36</v>
      </c>
      <c r="D15" s="1341" t="str">
        <f t="shared" si="5"/>
        <v>CA0036</v>
      </c>
      <c r="E15" s="1514" t="s">
        <v>123</v>
      </c>
      <c r="F15" s="1390">
        <v>750</v>
      </c>
      <c r="G15" s="1283">
        <v>12.59</v>
      </c>
      <c r="H15" s="1283"/>
      <c r="I15" s="1283"/>
      <c r="J15" s="1283"/>
      <c r="K15" s="1283"/>
      <c r="L15" s="1283"/>
      <c r="M15" s="1283"/>
      <c r="N15" s="1283"/>
      <c r="O15" s="1283"/>
      <c r="P15" s="1283"/>
      <c r="R15" s="1394"/>
      <c r="S15" s="191" t="s">
        <v>6</v>
      </c>
      <c r="T15" s="357">
        <f t="shared" si="1"/>
        <v>555</v>
      </c>
      <c r="U15" s="357">
        <f t="shared" si="2"/>
        <v>1</v>
      </c>
      <c r="V15" s="357">
        <f t="shared" si="3"/>
        <v>0</v>
      </c>
      <c r="W15" s="392">
        <v>555</v>
      </c>
      <c r="X15" s="392">
        <v>1</v>
      </c>
      <c r="Y15" s="392">
        <v>0</v>
      </c>
      <c r="Z15" s="21" t="str">
        <f t="shared" si="4"/>
        <v>IL0005</v>
      </c>
      <c r="AA15" s="21" t="s">
        <v>41</v>
      </c>
      <c r="AB15" s="20">
        <v>72700</v>
      </c>
      <c r="AC15" s="15">
        <v>1</v>
      </c>
      <c r="AD15" s="689">
        <f>IFERROR(IF(AND(IFERROR(INDEX(Summary!$C$28:$BZ$28,MATCH($AA15,Summary!$C$15:$BZ$15,0)+1),"")&lt;&gt;"",IFERROR(INDEX(Summary!$C$28:$BZ$28,MATCH($AA15,Summary!$C$15:$BZ$15,0)+1),"")&lt;&gt;AB15,AA15&lt;&gt;"CA",AA15&lt;&gt;"NY"),INDEX(Summary!$C$28:$BZ$28,MATCH($AA15,Summary!$C$15:$BZ$15,0)+1),IF(AND(IFERROR(VLOOKUP($AA15,'RATES I'!$AC$68:$AD$96,2,FALSE),"")&lt;&gt;AB15,AA15&lt;&gt;"Other"),VLOOKUP($AA15,'RATES I'!$AC$68:$AD$96,2,FALSE),IF(AA15="Other",VLOOKUP("CW4",'RATES I'!$AC$68:$AD$96,2,FALSE),""))),IF(AND(IFERROR(VLOOKUP($AA15,'RATES I'!$AC$68:$AD$96,2,FALSE),"")&lt;&gt;AB15,AA15&lt;&gt;"Other"),VLOOKUP($AA15,'RATES I'!$AC$68:$AD$96,2,FALSE),IF(AA15="Other",VLOOKUP("CW4",'RATES I'!$AC$68:$AD$96,2,FALSE),"")))</f>
        <v>66900</v>
      </c>
      <c r="AE15" s="688" t="str">
        <f>IFERROR(IF(AND(IFERROR(INDEX(Summary!$C$32:$BZ$32,MATCH($AA15,Summary!$C$15:$BZ$15,0)+1),"")&lt;&gt;"",IFERROR(INDEX(Summary!$C$32:$BZ$32,MATCH($AA15,Summary!$C$15:$BZ$15,0)+1),"")&lt;&gt;AC15),INDEX(Summary!$C$32:$BZ$32,MATCH($AA15,Summary!$C$15:$BZ$15,0)+1),""),"")</f>
        <v/>
      </c>
      <c r="AF15" s="20">
        <f t="shared" si="6"/>
        <v>66900</v>
      </c>
      <c r="AG15" s="15">
        <f t="shared" si="6"/>
        <v>1</v>
      </c>
      <c r="AH15" s="356"/>
      <c r="AI15" s="756" t="s">
        <v>5</v>
      </c>
      <c r="AJ15" s="651">
        <v>6206</v>
      </c>
      <c r="AK15" s="1339" t="str">
        <f t="shared" si="9"/>
        <v>CA6206</v>
      </c>
      <c r="AL15" s="1293">
        <v>0.29299999999999998</v>
      </c>
      <c r="AM15" s="759">
        <f t="shared" si="10"/>
        <v>1.0344</v>
      </c>
      <c r="AO15" s="756"/>
      <c r="AP15" s="651"/>
    </row>
    <row r="16" spans="1:42" ht="11.25" customHeight="1">
      <c r="A16"/>
      <c r="B16" s="1281" t="s">
        <v>5</v>
      </c>
      <c r="C16" s="1282">
        <v>38</v>
      </c>
      <c r="D16" s="1341" t="str">
        <f t="shared" si="5"/>
        <v>CA0038</v>
      </c>
      <c r="E16" s="1514" t="s">
        <v>122</v>
      </c>
      <c r="F16" s="1390">
        <v>750</v>
      </c>
      <c r="G16" s="1283">
        <v>12.38</v>
      </c>
      <c r="H16" s="1283"/>
      <c r="I16" s="1283"/>
      <c r="J16" s="1283"/>
      <c r="K16" s="1283"/>
      <c r="L16" s="1283"/>
      <c r="M16" s="1283"/>
      <c r="N16" s="1283"/>
      <c r="O16" s="1283"/>
      <c r="P16" s="1283"/>
      <c r="R16" s="1394"/>
      <c r="S16" s="191" t="s">
        <v>23</v>
      </c>
      <c r="T16" s="357">
        <f t="shared" si="1"/>
        <v>558</v>
      </c>
      <c r="U16" s="357">
        <f t="shared" si="2"/>
        <v>1</v>
      </c>
      <c r="V16" s="357">
        <f t="shared" si="3"/>
        <v>0</v>
      </c>
      <c r="W16" s="392">
        <v>558</v>
      </c>
      <c r="X16" s="392">
        <v>1</v>
      </c>
      <c r="Y16" s="392">
        <v>0</v>
      </c>
      <c r="Z16" s="21" t="str">
        <f t="shared" si="4"/>
        <v>IN0005</v>
      </c>
      <c r="AA16" s="21" t="s">
        <v>5</v>
      </c>
      <c r="AB16" s="16"/>
      <c r="AC16" s="15">
        <v>0.75</v>
      </c>
      <c r="AD16" s="689" t="str">
        <f>IFERROR(IF(AND(IFERROR(INDEX(Summary!$C$28:$BZ$28,MATCH($AA16,Summary!$C$15:$BZ$15,0)+1),"")&lt;&gt;"",IFERROR(INDEX(Summary!$C$28:$BZ$28,MATCH($AA16,Summary!$C$15:$BZ$15,0)+1),"")&lt;&gt;AB16,AA16&lt;&gt;"CA",AA16&lt;&gt;"NY"),INDEX(Summary!$C$28:$BZ$28,MATCH($AA16,Summary!$C$15:$BZ$15,0)+1),IF(AND(IFERROR(VLOOKUP($AA16,'RATES I'!$AC$68:$AD$96,2,FALSE),"")&lt;&gt;AB16,AA16&lt;&gt;"Other"),VLOOKUP($AA16,'RATES I'!$AC$68:$AD$96,2,FALSE),IF(AA16="Other",VLOOKUP("CW4",'RATES I'!$AC$68:$AD$96,2,FALSE),""))),IF(AND(IFERROR(VLOOKUP($AA16,'RATES I'!$AC$68:$AD$96,2,FALSE),"")&lt;&gt;AB16,AA16&lt;&gt;"Other"),VLOOKUP($AA16,'RATES I'!$AC$68:$AD$96,2,FALSE),IF(AA16="Other",VLOOKUP("CW4",'RATES I'!$AC$68:$AD$96,2,FALSE),"")))</f>
        <v/>
      </c>
      <c r="AE16" s="688">
        <f>IFERROR(IF(AND(IFERROR(INDEX(Summary!$C$32:$BZ$32,MATCH($AA16,Summary!$C$15:$BZ$15,0)+1),"")&lt;&gt;"",IFERROR(INDEX(Summary!$C$32:$BZ$32,MATCH($AA16,Summary!$C$15:$BZ$15,0)+1),"")&lt;&gt;AC16),INDEX(Summary!$C$32:$BZ$32,MATCH($AA16,Summary!$C$15:$BZ$15,0)+1),""),"")</f>
        <v>0.7</v>
      </c>
      <c r="AF16" s="16"/>
      <c r="AG16" s="15">
        <f t="shared" ref="AG16:AG63" si="11">IF(AE16="",AC16,AE16)</f>
        <v>0.7</v>
      </c>
      <c r="AH16" s="356"/>
      <c r="AI16" s="756" t="s">
        <v>5</v>
      </c>
      <c r="AJ16" s="651">
        <v>8110</v>
      </c>
      <c r="AK16" s="1339" t="str">
        <f t="shared" si="9"/>
        <v>CA8110</v>
      </c>
      <c r="AL16" s="1293">
        <v>0.51600000000000001</v>
      </c>
      <c r="AM16" s="759">
        <f t="shared" si="10"/>
        <v>1.2128000000000001</v>
      </c>
      <c r="AO16" s="756"/>
      <c r="AP16" s="651"/>
    </row>
    <row r="17" spans="1:42" ht="11.25" customHeight="1">
      <c r="A17"/>
      <c r="B17" s="1281" t="s">
        <v>5</v>
      </c>
      <c r="C17" s="1282">
        <v>40</v>
      </c>
      <c r="D17" s="1341" t="str">
        <f t="shared" si="5"/>
        <v>CA0040</v>
      </c>
      <c r="E17" s="1514" t="s">
        <v>121</v>
      </c>
      <c r="F17" s="1390">
        <v>500</v>
      </c>
      <c r="G17" s="1283">
        <v>6.03</v>
      </c>
      <c r="H17" s="1283"/>
      <c r="I17" s="1283"/>
      <c r="J17" s="1283"/>
      <c r="K17" s="1283"/>
      <c r="L17" s="1283"/>
      <c r="M17" s="1283"/>
      <c r="N17" s="1283"/>
      <c r="O17" s="1283"/>
      <c r="P17" s="1283"/>
      <c r="R17" s="1394"/>
      <c r="S17" s="191" t="s">
        <v>26</v>
      </c>
      <c r="T17" s="357">
        <f t="shared" si="1"/>
        <v>548</v>
      </c>
      <c r="U17" s="357">
        <f t="shared" si="2"/>
        <v>1</v>
      </c>
      <c r="V17" s="357">
        <f t="shared" si="3"/>
        <v>0</v>
      </c>
      <c r="W17" s="392">
        <v>548</v>
      </c>
      <c r="X17" s="392">
        <v>1</v>
      </c>
      <c r="Y17" s="392">
        <v>0</v>
      </c>
      <c r="Z17" s="21" t="str">
        <f t="shared" si="4"/>
        <v>KY0005</v>
      </c>
      <c r="AA17" s="21" t="s">
        <v>53</v>
      </c>
      <c r="AB17" s="20">
        <v>45600</v>
      </c>
      <c r="AC17" s="15">
        <v>1</v>
      </c>
      <c r="AD17" s="689">
        <f>IFERROR(IF(AND(IFERROR(INDEX(Summary!$C$28:$BZ$28,MATCH($AA17,Summary!$C$15:$BZ$15,0)+1),"")&lt;&gt;"",IFERROR(INDEX(Summary!$C$28:$BZ$28,MATCH($AA17,Summary!$C$15:$BZ$15,0)+1),"")&lt;&gt;AB17,AA17&lt;&gt;"CA",AA17&lt;&gt;"NY"),INDEX(Summary!$C$28:$BZ$28,MATCH($AA17,Summary!$C$15:$BZ$15,0)+1),IF(AND(IFERROR(VLOOKUP($AA17,'RATES I'!$AC$68:$AD$96,2,FALSE),"")&lt;&gt;AB17,AA17&lt;&gt;"Other"),VLOOKUP($AA17,'RATES I'!$AC$68:$AD$96,2,FALSE),IF(AA17="Other",VLOOKUP("CW4",'RATES I'!$AC$68:$AD$96,2,FALSE),""))),IF(AND(IFERROR(VLOOKUP($AA17,'RATES I'!$AC$68:$AD$96,2,FALSE),"")&lt;&gt;AB17,AA17&lt;&gt;"Other"),VLOOKUP($AA17,'RATES I'!$AC$68:$AD$96,2,FALSE),IF(AA17="Other",VLOOKUP("CW4",'RATES I'!$AC$68:$AD$96,2,FALSE),"")))</f>
        <v>44700</v>
      </c>
      <c r="AE17" s="688" t="str">
        <f>IFERROR(IF(AND(IFERROR(INDEX(Summary!$C$32:$BZ$32,MATCH($AA17,Summary!$C$15:$BZ$15,0)+1),"")&lt;&gt;"",IFERROR(INDEX(Summary!$C$32:$BZ$32,MATCH($AA17,Summary!$C$15:$BZ$15,0)+1),"")&lt;&gt;AC17),INDEX(Summary!$C$32:$BZ$32,MATCH($AA17,Summary!$C$15:$BZ$15,0)+1),""),"")</f>
        <v/>
      </c>
      <c r="AF17" s="20">
        <f t="shared" ref="AF17:AF63" si="12">IF(AD17="",AB17,AD17)</f>
        <v>44700</v>
      </c>
      <c r="AG17" s="15">
        <f t="shared" si="11"/>
        <v>1</v>
      </c>
      <c r="AH17" s="356"/>
      <c r="AI17" s="756" t="s">
        <v>5</v>
      </c>
      <c r="AJ17" s="651">
        <v>8278</v>
      </c>
      <c r="AK17" s="1339" t="str">
        <f t="shared" si="9"/>
        <v>CA8278</v>
      </c>
      <c r="AL17" s="1293">
        <v>0.48299999999999998</v>
      </c>
      <c r="AM17" s="759">
        <f t="shared" si="10"/>
        <v>1.1864000000000001</v>
      </c>
      <c r="AO17" s="756"/>
      <c r="AP17" s="651"/>
    </row>
    <row r="18" spans="1:42" ht="11.25" customHeight="1">
      <c r="A18"/>
      <c r="B18" s="1281" t="s">
        <v>5</v>
      </c>
      <c r="C18" s="1282">
        <v>41</v>
      </c>
      <c r="D18" s="1341" t="str">
        <f t="shared" si="5"/>
        <v>CA0041</v>
      </c>
      <c r="E18" s="1514" t="s">
        <v>121</v>
      </c>
      <c r="F18" s="1390">
        <v>550</v>
      </c>
      <c r="G18" s="1283">
        <v>9</v>
      </c>
      <c r="H18" s="1283"/>
      <c r="I18" s="1283"/>
      <c r="J18" s="1283"/>
      <c r="K18" s="1283"/>
      <c r="L18" s="1283"/>
      <c r="M18" s="1283"/>
      <c r="N18" s="1283"/>
      <c r="O18" s="1283"/>
      <c r="P18" s="1283"/>
      <c r="R18" s="1394"/>
      <c r="S18" s="191" t="s">
        <v>32</v>
      </c>
      <c r="T18" s="357">
        <f t="shared" si="1"/>
        <v>551</v>
      </c>
      <c r="U18" s="357">
        <f t="shared" si="2"/>
        <v>1</v>
      </c>
      <c r="V18" s="357">
        <f t="shared" si="3"/>
        <v>0</v>
      </c>
      <c r="W18" s="392">
        <v>551</v>
      </c>
      <c r="X18" s="392">
        <v>1</v>
      </c>
      <c r="Y18" s="392">
        <v>0</v>
      </c>
      <c r="Z18" s="21" t="str">
        <f t="shared" si="4"/>
        <v>MD0005</v>
      </c>
      <c r="AA18" s="21" t="s">
        <v>54</v>
      </c>
      <c r="AB18" s="20">
        <v>54800</v>
      </c>
      <c r="AC18" s="15">
        <v>1</v>
      </c>
      <c r="AD18" s="689">
        <f>IFERROR(IF(AND(IFERROR(INDEX(Summary!$C$28:$BZ$28,MATCH($AA18,Summary!$C$15:$BZ$15,0)+1),"")&lt;&gt;"",IFERROR(INDEX(Summary!$C$28:$BZ$28,MATCH($AA18,Summary!$C$15:$BZ$15,0)+1),"")&lt;&gt;AB18,AA18&lt;&gt;"CA",AA18&lt;&gt;"NY"),INDEX(Summary!$C$28:$BZ$28,MATCH($AA18,Summary!$C$15:$BZ$15,0)+1),IF(AND(IFERROR(VLOOKUP($AA18,'RATES I'!$AC$68:$AD$96,2,FALSE),"")&lt;&gt;AB18,AA18&lt;&gt;"Other"),VLOOKUP($AA18,'RATES I'!$AC$68:$AD$96,2,FALSE),IF(AA18="Other",VLOOKUP("CW4",'RATES I'!$AC$68:$AD$96,2,FALSE),""))),IF(AND(IFERROR(VLOOKUP($AA18,'RATES I'!$AC$68:$AD$96,2,FALSE),"")&lt;&gt;AB18,AA18&lt;&gt;"Other"),VLOOKUP($AA18,'RATES I'!$AC$68:$AD$96,2,FALSE),IF(AA18="Other",VLOOKUP("CW4",'RATES I'!$AC$68:$AD$96,2,FALSE),"")))</f>
        <v>52800</v>
      </c>
      <c r="AE18" s="688" t="str">
        <f>IFERROR(IF(AND(IFERROR(INDEX(Summary!$C$32:$BZ$32,MATCH($AA18,Summary!$C$15:$BZ$15,0)+1),"")&lt;&gt;"",IFERROR(INDEX(Summary!$C$32:$BZ$32,MATCH($AA18,Summary!$C$15:$BZ$15,0)+1),"")&lt;&gt;AC18),INDEX(Summary!$C$32:$BZ$32,MATCH($AA18,Summary!$C$15:$BZ$15,0)+1),""),"")</f>
        <v/>
      </c>
      <c r="AF18" s="20">
        <f t="shared" si="12"/>
        <v>52800</v>
      </c>
      <c r="AG18" s="15">
        <f t="shared" si="11"/>
        <v>1</v>
      </c>
      <c r="AH18" s="356"/>
      <c r="AI18" s="756" t="s">
        <v>5</v>
      </c>
      <c r="AJ18" s="651">
        <v>8631</v>
      </c>
      <c r="AK18" s="1339" t="str">
        <f t="shared" si="9"/>
        <v>CA8631</v>
      </c>
      <c r="AL18" s="1293">
        <v>0.308</v>
      </c>
      <c r="AM18" s="759">
        <f t="shared" si="10"/>
        <v>1.0464</v>
      </c>
    </row>
    <row r="19" spans="1:42" ht="11.25" customHeight="1">
      <c r="A19"/>
      <c r="B19" s="1281" t="s">
        <v>5</v>
      </c>
      <c r="C19" s="1282">
        <v>42</v>
      </c>
      <c r="D19" s="1341" t="str">
        <f t="shared" si="5"/>
        <v>CA0042</v>
      </c>
      <c r="E19" s="1514" t="s">
        <v>121</v>
      </c>
      <c r="F19" s="1390">
        <v>550</v>
      </c>
      <c r="G19" s="1283">
        <v>8.77</v>
      </c>
      <c r="H19" s="1283"/>
      <c r="I19" s="1283"/>
      <c r="J19" s="1283"/>
      <c r="K19" s="1283"/>
      <c r="L19" s="1283"/>
      <c r="M19" s="1283"/>
      <c r="N19" s="1283"/>
      <c r="O19" s="1283"/>
      <c r="P19" s="1283"/>
      <c r="R19" s="1394"/>
      <c r="S19" s="191" t="s">
        <v>27</v>
      </c>
      <c r="T19" s="357">
        <f t="shared" si="1"/>
        <v>387</v>
      </c>
      <c r="U19" s="357">
        <f t="shared" si="2"/>
        <v>2</v>
      </c>
      <c r="V19" s="357">
        <f t="shared" si="3"/>
        <v>0</v>
      </c>
      <c r="W19" s="392">
        <v>387</v>
      </c>
      <c r="X19" s="392">
        <v>2</v>
      </c>
      <c r="Y19" s="392">
        <v>0</v>
      </c>
      <c r="Z19" s="21" t="str">
        <f t="shared" si="4"/>
        <v>MI0005</v>
      </c>
      <c r="AA19" s="21" t="s">
        <v>55</v>
      </c>
      <c r="AB19" s="20">
        <v>54900</v>
      </c>
      <c r="AC19" s="15">
        <v>1</v>
      </c>
      <c r="AD19" s="689">
        <f>IFERROR(IF(AND(IFERROR(INDEX(Summary!$C$28:$BZ$28,MATCH($AA19,Summary!$C$15:$BZ$15,0)+1),"")&lt;&gt;"",IFERROR(INDEX(Summary!$C$28:$BZ$28,MATCH($AA19,Summary!$C$15:$BZ$15,0)+1),"")&lt;&gt;AB19,AA19&lt;&gt;"CA",AA19&lt;&gt;"NY"),INDEX(Summary!$C$28:$BZ$28,MATCH($AA19,Summary!$C$15:$BZ$15,0)+1),IF(AND(IFERROR(VLOOKUP($AA19,'RATES I'!$AC$68:$AD$96,2,FALSE),"")&lt;&gt;AB19,AA19&lt;&gt;"Other"),VLOOKUP($AA19,'RATES I'!$AC$68:$AD$96,2,FALSE),IF(AA19="Other",VLOOKUP("CW4",'RATES I'!$AC$68:$AD$96,2,FALSE),""))),IF(AND(IFERROR(VLOOKUP($AA19,'RATES I'!$AC$68:$AD$96,2,FALSE),"")&lt;&gt;AB19,AA19&lt;&gt;"Other"),VLOOKUP($AA19,'RATES I'!$AC$68:$AD$96,2,FALSE),IF(AA19="Other",VLOOKUP("CW4",'RATES I'!$AC$68:$AD$96,2,FALSE),"")))</f>
        <v>52900</v>
      </c>
      <c r="AE19" s="688" t="str">
        <f>IFERROR(IF(AND(IFERROR(INDEX(Summary!$C$32:$BZ$32,MATCH($AA19,Summary!$C$15:$BZ$15,0)+1),"")&lt;&gt;"",IFERROR(INDEX(Summary!$C$32:$BZ$32,MATCH($AA19,Summary!$C$15:$BZ$15,0)+1),"")&lt;&gt;AC19),INDEX(Summary!$C$32:$BZ$32,MATCH($AA19,Summary!$C$15:$BZ$15,0)+1),""),"")</f>
        <v/>
      </c>
      <c r="AF19" s="20">
        <f t="shared" si="12"/>
        <v>52900</v>
      </c>
      <c r="AG19" s="15">
        <f t="shared" si="11"/>
        <v>1</v>
      </c>
      <c r="AH19" s="356"/>
      <c r="AI19" s="756" t="s">
        <v>5</v>
      </c>
      <c r="AJ19" s="651">
        <v>8808</v>
      </c>
      <c r="AK19" s="1339" t="str">
        <f t="shared" si="9"/>
        <v>CA8808</v>
      </c>
      <c r="AL19" s="1293">
        <v>0.254</v>
      </c>
      <c r="AM19" s="759">
        <f t="shared" si="10"/>
        <v>1.0032000000000001</v>
      </c>
    </row>
    <row r="20" spans="1:42" ht="11.25" customHeight="1">
      <c r="A20"/>
      <c r="B20" s="1281" t="s">
        <v>5</v>
      </c>
      <c r="C20" s="1282">
        <v>44</v>
      </c>
      <c r="D20" s="1341" t="str">
        <f t="shared" si="5"/>
        <v>CA0044</v>
      </c>
      <c r="E20" s="1514" t="s">
        <v>121</v>
      </c>
      <c r="F20" s="1390">
        <v>500</v>
      </c>
      <c r="G20" s="1283">
        <v>6.65</v>
      </c>
      <c r="H20" s="1283"/>
      <c r="I20" s="1283"/>
      <c r="J20" s="1283"/>
      <c r="K20" s="1283"/>
      <c r="L20" s="1283"/>
      <c r="M20" s="1283"/>
      <c r="N20" s="1283"/>
      <c r="O20" s="1283"/>
      <c r="P20" s="1283"/>
      <c r="R20" s="1394"/>
      <c r="S20" s="191" t="s">
        <v>63</v>
      </c>
      <c r="T20" s="357">
        <f t="shared" si="1"/>
        <v>512</v>
      </c>
      <c r="U20" s="357">
        <f t="shared" si="2"/>
        <v>0</v>
      </c>
      <c r="V20" s="357">
        <f t="shared" si="3"/>
        <v>0</v>
      </c>
      <c r="W20" s="392">
        <v>512</v>
      </c>
      <c r="X20" s="392">
        <v>0</v>
      </c>
      <c r="Y20" s="392">
        <v>0</v>
      </c>
      <c r="Z20" s="21" t="str">
        <f t="shared" si="4"/>
        <v>MN0005</v>
      </c>
      <c r="AA20" s="21" t="s">
        <v>56</v>
      </c>
      <c r="AB20" s="20">
        <v>89000</v>
      </c>
      <c r="AC20" s="15">
        <v>1</v>
      </c>
      <c r="AD20" s="689">
        <f>IFERROR(IF(AND(IFERROR(INDEX(Summary!$C$28:$BZ$28,MATCH($AA20,Summary!$C$15:$BZ$15,0)+1),"")&lt;&gt;"",IFERROR(INDEX(Summary!$C$28:$BZ$28,MATCH($AA20,Summary!$C$15:$BZ$15,0)+1),"")&lt;&gt;AB20,AA20&lt;&gt;"CA",AA20&lt;&gt;"NY"),INDEX(Summary!$C$28:$BZ$28,MATCH($AA20,Summary!$C$15:$BZ$15,0)+1),IF(AND(IFERROR(VLOOKUP($AA20,'RATES I'!$AC$68:$AD$96,2,FALSE),"")&lt;&gt;AB20,AA20&lt;&gt;"Other"),VLOOKUP($AA20,'RATES I'!$AC$68:$AD$96,2,FALSE),IF(AA20="Other",VLOOKUP("CW4",'RATES I'!$AC$68:$AD$96,2,FALSE),""))),IF(AND(IFERROR(VLOOKUP($AA20,'RATES I'!$AC$68:$AD$96,2,FALSE),"")&lt;&gt;AB20,AA20&lt;&gt;"Other"),VLOOKUP($AA20,'RATES I'!$AC$68:$AD$96,2,FALSE),IF(AA20="Other",VLOOKUP("CW4",'RATES I'!$AC$68:$AD$96,2,FALSE),"")))</f>
        <v>86000</v>
      </c>
      <c r="AE20" s="688" t="str">
        <f>IFERROR(IF(AND(IFERROR(INDEX(Summary!$C$32:$BZ$32,MATCH($AA20,Summary!$C$15:$BZ$15,0)+1),"")&lt;&gt;"",IFERROR(INDEX(Summary!$C$32:$BZ$32,MATCH($AA20,Summary!$C$15:$BZ$15,0)+1),"")&lt;&gt;AC20),INDEX(Summary!$C$32:$BZ$32,MATCH($AA20,Summary!$C$15:$BZ$15,0)+1),""),"")</f>
        <v/>
      </c>
      <c r="AF20" s="20">
        <f t="shared" si="12"/>
        <v>86000</v>
      </c>
      <c r="AG20" s="15">
        <f t="shared" si="11"/>
        <v>1</v>
      </c>
      <c r="AH20" s="356"/>
      <c r="AI20" s="756" t="s">
        <v>5</v>
      </c>
      <c r="AJ20" s="651">
        <v>9549</v>
      </c>
      <c r="AK20" s="1339" t="str">
        <f t="shared" si="9"/>
        <v>CA9549</v>
      </c>
      <c r="AL20" s="1293">
        <v>0.26700000000000002</v>
      </c>
      <c r="AM20" s="759">
        <f t="shared" si="10"/>
        <v>1.0135999999999998</v>
      </c>
    </row>
    <row r="21" spans="1:42" ht="11.25" customHeight="1" thickBot="1">
      <c r="A21"/>
      <c r="B21" s="1281" t="s">
        <v>5</v>
      </c>
      <c r="C21" s="1282">
        <v>45</v>
      </c>
      <c r="D21" s="1341" t="str">
        <f t="shared" si="5"/>
        <v>CA0045</v>
      </c>
      <c r="E21" s="1514" t="s">
        <v>121</v>
      </c>
      <c r="F21" s="1390">
        <v>500</v>
      </c>
      <c r="G21" s="1283">
        <v>6.74</v>
      </c>
      <c r="H21" s="1283"/>
      <c r="I21" s="1283"/>
      <c r="J21" s="1283"/>
      <c r="K21" s="1283"/>
      <c r="L21" s="1283"/>
      <c r="M21" s="1283"/>
      <c r="N21" s="1283"/>
      <c r="O21" s="1283"/>
      <c r="P21" s="1283"/>
      <c r="R21" s="1394"/>
      <c r="S21" s="191" t="s">
        <v>28</v>
      </c>
      <c r="T21" s="357">
        <f t="shared" si="1"/>
        <v>555</v>
      </c>
      <c r="U21" s="357">
        <f t="shared" si="2"/>
        <v>2</v>
      </c>
      <c r="V21" s="357">
        <f t="shared" si="3"/>
        <v>0</v>
      </c>
      <c r="W21" s="392">
        <v>555</v>
      </c>
      <c r="X21" s="392">
        <v>2</v>
      </c>
      <c r="Y21" s="392">
        <v>0</v>
      </c>
      <c r="Z21" s="21" t="str">
        <f t="shared" si="4"/>
        <v>MO0005</v>
      </c>
      <c r="AA21" s="21" t="s">
        <v>7</v>
      </c>
      <c r="AB21" s="20">
        <v>62400</v>
      </c>
      <c r="AC21" s="15">
        <v>1.25</v>
      </c>
      <c r="AD21" s="689">
        <f>IFERROR(IF(AND(IFERROR(INDEX(Summary!$C$28:$BZ$28,MATCH($AA21,Summary!$C$15:$BZ$15,0)+1),"")&lt;&gt;"",IFERROR(INDEX(Summary!$C$28:$BZ$28,MATCH($AA21,Summary!$C$15:$BZ$15,0)+1),"")&lt;&gt;AB21,AA21&lt;&gt;"CA",AA21&lt;&gt;"NY"),INDEX(Summary!$C$28:$BZ$28,MATCH($AA21,Summary!$C$15:$BZ$15,0)+1),IF(AND(IFERROR(VLOOKUP($AA21,'RATES I'!$AC$68:$AD$96,2,FALSE),"")&lt;&gt;AB21,AA21&lt;&gt;"Other"),VLOOKUP($AA21,'RATES I'!$AC$68:$AD$96,2,FALSE),IF(AA21="Other",VLOOKUP("CW4",'RATES I'!$AC$68:$AD$96,2,FALSE),""))),IF(AND(IFERROR(VLOOKUP($AA21,'RATES I'!$AC$68:$AD$96,2,FALSE),"")&lt;&gt;AB21,AA21&lt;&gt;"Other"),VLOOKUP($AA21,'RATES I'!$AC$68:$AD$96,2,FALSE),IF(AA21="Other",VLOOKUP("CW4",'RATES I'!$AC$68:$AD$96,2,FALSE),"")))</f>
        <v>61400</v>
      </c>
      <c r="AE21" s="688" t="str">
        <f>IFERROR(IF(AND(IFERROR(INDEX(Summary!$C$32:$BZ$32,MATCH($AA21,Summary!$C$15:$BZ$15,0)+1),"")&lt;&gt;"",IFERROR(INDEX(Summary!$C$32:$BZ$32,MATCH($AA21,Summary!$C$15:$BZ$15,0)+1),"")&lt;&gt;AC21),INDEX(Summary!$C$32:$BZ$32,MATCH($AA21,Summary!$C$15:$BZ$15,0)+1),""),"")</f>
        <v/>
      </c>
      <c r="AF21" s="20">
        <f t="shared" si="12"/>
        <v>61400</v>
      </c>
      <c r="AG21" s="15">
        <f t="shared" si="11"/>
        <v>1.25</v>
      </c>
      <c r="AH21" s="356"/>
      <c r="AI21" s="756" t="s">
        <v>5</v>
      </c>
      <c r="AJ21" s="651">
        <v>3683</v>
      </c>
      <c r="AK21" s="1340" t="str">
        <f t="shared" si="9"/>
        <v>CA3683</v>
      </c>
      <c r="AL21" s="1294">
        <v>-0.371</v>
      </c>
      <c r="AM21" s="760">
        <f t="shared" si="10"/>
        <v>0.83866666666666667</v>
      </c>
    </row>
    <row r="22" spans="1:42" ht="11.25" customHeight="1" thickTop="1">
      <c r="A22"/>
      <c r="B22" s="1281" t="s">
        <v>5</v>
      </c>
      <c r="C22" s="1282">
        <v>50</v>
      </c>
      <c r="D22" s="1341" t="str">
        <f t="shared" si="5"/>
        <v>CA0050</v>
      </c>
      <c r="E22" s="1514" t="s">
        <v>123</v>
      </c>
      <c r="F22" s="1390">
        <v>600</v>
      </c>
      <c r="G22" s="1283">
        <v>10.1</v>
      </c>
      <c r="H22" s="1283"/>
      <c r="I22" s="1283"/>
      <c r="J22" s="1283"/>
      <c r="K22" s="1283"/>
      <c r="L22" s="1283"/>
      <c r="M22" s="1283"/>
      <c r="N22" s="1283"/>
      <c r="O22" s="1283"/>
      <c r="P22" s="1283"/>
      <c r="R22" s="1394"/>
      <c r="S22" s="191" t="s">
        <v>18</v>
      </c>
      <c r="T22" s="357">
        <f t="shared" si="1"/>
        <v>552</v>
      </c>
      <c r="U22" s="357">
        <f t="shared" si="2"/>
        <v>0</v>
      </c>
      <c r="V22" s="357">
        <f t="shared" si="3"/>
        <v>0</v>
      </c>
      <c r="W22" s="392">
        <v>556</v>
      </c>
      <c r="X22" s="392">
        <v>0</v>
      </c>
      <c r="Y22" s="392">
        <v>0</v>
      </c>
      <c r="Z22" s="21" t="str">
        <f t="shared" si="4"/>
        <v>NC0005</v>
      </c>
      <c r="AA22" s="21" t="s">
        <v>24</v>
      </c>
      <c r="AB22" s="20">
        <v>77700</v>
      </c>
      <c r="AC22" s="15">
        <v>0.7</v>
      </c>
      <c r="AD22" s="689">
        <f>IFERROR(IF(AND(IFERROR(INDEX(Summary!$C$28:$BZ$28,MATCH($AA22,Summary!$C$15:$BZ$15,0)+1),"")&lt;&gt;"",IFERROR(INDEX(Summary!$C$28:$BZ$28,MATCH($AA22,Summary!$C$15:$BZ$15,0)+1),"")&lt;&gt;AB22,AA22&lt;&gt;"CA",AA22&lt;&gt;"NY"),INDEX(Summary!$C$28:$BZ$28,MATCH($AA22,Summary!$C$15:$BZ$15,0)+1),IF(AND(IFERROR(VLOOKUP($AA22,'RATES I'!$AC$68:$AD$96,2,FALSE),"")&lt;&gt;AB22,AA22&lt;&gt;"Other"),VLOOKUP($AA22,'RATES I'!$AC$68:$AD$96,2,FALSE),IF(AA22="Other",VLOOKUP("CW4",'RATES I'!$AC$68:$AD$96,2,FALSE),""))),IF(AND(IFERROR(VLOOKUP($AA22,'RATES I'!$AC$68:$AD$96,2,FALSE),"")&lt;&gt;AB22,AA22&lt;&gt;"Other"),VLOOKUP($AA22,'RATES I'!$AC$68:$AD$96,2,FALSE),IF(AA22="Other",VLOOKUP("CW4",'RATES I'!$AC$68:$AD$96,2,FALSE),"")))</f>
        <v>78100</v>
      </c>
      <c r="AE22" s="688" t="str">
        <f>IFERROR(IF(AND(IFERROR(INDEX(Summary!$C$32:$BZ$32,MATCH($AA22,Summary!$C$15:$BZ$15,0)+1),"")&lt;&gt;"",IFERROR(INDEX(Summary!$C$32:$BZ$32,MATCH($AA22,Summary!$C$15:$BZ$15,0)+1),"")&lt;&gt;AC22),INDEX(Summary!$C$32:$BZ$32,MATCH($AA22,Summary!$C$15:$BZ$15,0)+1),""),"")</f>
        <v/>
      </c>
      <c r="AF22" s="20">
        <f t="shared" si="12"/>
        <v>78100</v>
      </c>
      <c r="AG22" s="15">
        <f t="shared" si="11"/>
        <v>0.7</v>
      </c>
      <c r="AH22" s="356"/>
    </row>
    <row r="23" spans="1:42" ht="11.25" customHeight="1">
      <c r="A23"/>
      <c r="B23" s="1281" t="s">
        <v>5</v>
      </c>
      <c r="C23" s="1282">
        <v>79</v>
      </c>
      <c r="D23" s="1341" t="str">
        <f t="shared" si="5"/>
        <v>CA0079</v>
      </c>
      <c r="E23" s="1514" t="s">
        <v>121</v>
      </c>
      <c r="F23" s="1390">
        <v>500</v>
      </c>
      <c r="G23" s="1283">
        <v>5.34</v>
      </c>
      <c r="H23" s="1283"/>
      <c r="I23" s="1283"/>
      <c r="J23" s="1283"/>
      <c r="K23" s="1283"/>
      <c r="L23" s="1283"/>
      <c r="M23" s="1283"/>
      <c r="N23" s="1283"/>
      <c r="O23" s="1283"/>
      <c r="P23" s="1283"/>
      <c r="R23" s="1394"/>
      <c r="S23" s="191" t="s">
        <v>22</v>
      </c>
      <c r="T23" s="357">
        <f t="shared" si="1"/>
        <v>550</v>
      </c>
      <c r="U23" s="357">
        <f t="shared" si="2"/>
        <v>7</v>
      </c>
      <c r="V23" s="357">
        <f t="shared" si="3"/>
        <v>0</v>
      </c>
      <c r="W23" s="392">
        <v>550</v>
      </c>
      <c r="X23" s="392">
        <v>7</v>
      </c>
      <c r="Y23" s="392">
        <v>0</v>
      </c>
      <c r="Z23" s="21" t="str">
        <f t="shared" si="4"/>
        <v>NJ0005</v>
      </c>
      <c r="AA23" s="21" t="s">
        <v>57</v>
      </c>
      <c r="AB23" s="20">
        <v>44000</v>
      </c>
      <c r="AC23" s="15">
        <v>1</v>
      </c>
      <c r="AD23" s="689" t="str">
        <f>IFERROR(IF(AND(IFERROR(INDEX(Summary!$C$28:$BZ$28,MATCH($AA23,Summary!$C$15:$BZ$15,0)+1),"")&lt;&gt;"",IFERROR(INDEX(Summary!$C$28:$BZ$28,MATCH($AA23,Summary!$C$15:$BZ$15,0)+1),"")&lt;&gt;AB23,AA23&lt;&gt;"CA",AA23&lt;&gt;"NY"),INDEX(Summary!$C$28:$BZ$28,MATCH($AA23,Summary!$C$15:$BZ$15,0)+1),IF(AND(IFERROR(VLOOKUP($AA23,'RATES I'!$AC$68:$AD$96,2,FALSE),"")&lt;&gt;AB23,AA23&lt;&gt;"Other"),VLOOKUP($AA23,'RATES I'!$AC$68:$AD$96,2,FALSE),IF(AA23="Other",VLOOKUP("CW4",'RATES I'!$AC$68:$AD$96,2,FALSE),""))),IF(AND(IFERROR(VLOOKUP($AA23,'RATES I'!$AC$68:$AD$96,2,FALSE),"")&lt;&gt;AB23,AA23&lt;&gt;"Other"),VLOOKUP($AA23,'RATES I'!$AC$68:$AD$96,2,FALSE),IF(AA23="Other",VLOOKUP("CW4",'RATES I'!$AC$68:$AD$96,2,FALSE),"")))</f>
        <v/>
      </c>
      <c r="AE23" s="688" t="str">
        <f>IFERROR(IF(AND(IFERROR(INDEX(Summary!$C$32:$BZ$32,MATCH($AA23,Summary!$C$15:$BZ$15,0)+1),"")&lt;&gt;"",IFERROR(INDEX(Summary!$C$32:$BZ$32,MATCH($AA23,Summary!$C$15:$BZ$15,0)+1),"")&lt;&gt;AC23),INDEX(Summary!$C$32:$BZ$32,MATCH($AA23,Summary!$C$15:$BZ$15,0)+1),""),"")</f>
        <v/>
      </c>
      <c r="AF23" s="20">
        <f t="shared" si="12"/>
        <v>44000</v>
      </c>
      <c r="AG23" s="15">
        <f t="shared" si="11"/>
        <v>1</v>
      </c>
      <c r="AH23" s="356"/>
    </row>
    <row r="24" spans="1:42" ht="11.25" customHeight="1">
      <c r="A24"/>
      <c r="B24" s="1281" t="s">
        <v>5</v>
      </c>
      <c r="C24" s="1282">
        <v>96</v>
      </c>
      <c r="D24" s="1341" t="str">
        <f t="shared" si="5"/>
        <v>CA0096</v>
      </c>
      <c r="E24" s="1514" t="s">
        <v>121</v>
      </c>
      <c r="F24" s="1390">
        <v>600</v>
      </c>
      <c r="G24" s="1283">
        <v>9.6199999999999992</v>
      </c>
      <c r="H24" s="1283"/>
      <c r="I24" s="1283"/>
      <c r="J24" s="1283"/>
      <c r="K24" s="1283"/>
      <c r="L24" s="1283"/>
      <c r="M24" s="1283"/>
      <c r="N24" s="1283"/>
      <c r="O24" s="1283"/>
      <c r="P24" s="1283"/>
      <c r="R24" s="1394"/>
      <c r="S24" s="191" t="s">
        <v>16</v>
      </c>
      <c r="T24" s="357">
        <f t="shared" si="1"/>
        <v>558</v>
      </c>
      <c r="U24" s="357">
        <f t="shared" si="2"/>
        <v>0</v>
      </c>
      <c r="V24" s="357">
        <f t="shared" si="3"/>
        <v>0</v>
      </c>
      <c r="W24" s="392">
        <v>558</v>
      </c>
      <c r="X24" s="392">
        <v>0</v>
      </c>
      <c r="Y24" s="392">
        <v>0</v>
      </c>
      <c r="Z24" s="21" t="str">
        <f t="shared" si="4"/>
        <v>NV0005</v>
      </c>
      <c r="AA24" s="21" t="s">
        <v>25</v>
      </c>
      <c r="AB24" s="20">
        <v>69800</v>
      </c>
      <c r="AC24" s="15">
        <v>0.95</v>
      </c>
      <c r="AD24" s="689">
        <f>IFERROR(IF(AND(IFERROR(INDEX(Summary!$C$28:$BZ$28,MATCH($AA24,Summary!$C$15:$BZ$15,0)+1),"")&lt;&gt;"",IFERROR(INDEX(Summary!$C$28:$BZ$28,MATCH($AA24,Summary!$C$15:$BZ$15,0)+1),"")&lt;&gt;AB24,AA24&lt;&gt;"CA",AA24&lt;&gt;"NY"),INDEX(Summary!$C$28:$BZ$28,MATCH($AA24,Summary!$C$15:$BZ$15,0)+1),IF(AND(IFERROR(VLOOKUP($AA24,'RATES I'!$AC$68:$AD$96,2,FALSE),"")&lt;&gt;AB24,AA24&lt;&gt;"Other"),VLOOKUP($AA24,'RATES I'!$AC$68:$AD$96,2,FALSE),IF(AA24="Other",VLOOKUP("CW4",'RATES I'!$AC$68:$AD$96,2,FALSE),""))),IF(AND(IFERROR(VLOOKUP($AA24,'RATES I'!$AC$68:$AD$96,2,FALSE),"")&lt;&gt;AB24,AA24&lt;&gt;"Other"),VLOOKUP($AA24,'RATES I'!$AC$68:$AD$96,2,FALSE),IF(AA24="Other",VLOOKUP("CW4",'RATES I'!$AC$68:$AD$96,2,FALSE),"")))</f>
        <v>70400</v>
      </c>
      <c r="AE24" s="688" t="str">
        <f>IFERROR(IF(AND(IFERROR(INDEX(Summary!$C$32:$BZ$32,MATCH($AA24,Summary!$C$15:$BZ$15,0)+1),"")&lt;&gt;"",IFERROR(INDEX(Summary!$C$32:$BZ$32,MATCH($AA24,Summary!$C$15:$BZ$15,0)+1),"")&lt;&gt;AC24),INDEX(Summary!$C$32:$BZ$32,MATCH($AA24,Summary!$C$15:$BZ$15,0)+1),""),"")</f>
        <v/>
      </c>
      <c r="AF24" s="20">
        <f t="shared" si="12"/>
        <v>70400</v>
      </c>
      <c r="AG24" s="15">
        <f t="shared" si="11"/>
        <v>0.95</v>
      </c>
      <c r="AH24" s="356"/>
    </row>
    <row r="25" spans="1:42" ht="11.25" customHeight="1">
      <c r="A25"/>
      <c r="B25" s="1281" t="s">
        <v>5</v>
      </c>
      <c r="C25" s="1282">
        <v>106</v>
      </c>
      <c r="D25" s="1341" t="str">
        <f t="shared" si="5"/>
        <v>CA0106</v>
      </c>
      <c r="E25" s="1514" t="s">
        <v>124</v>
      </c>
      <c r="F25" s="1390">
        <v>1100</v>
      </c>
      <c r="G25" s="1283">
        <v>18.739999999999998</v>
      </c>
      <c r="H25" s="1283"/>
      <c r="I25" s="1283"/>
      <c r="J25" s="1283"/>
      <c r="K25" s="1283"/>
      <c r="L25" s="1283"/>
      <c r="M25" s="1283"/>
      <c r="N25" s="1283"/>
      <c r="O25" s="1283"/>
      <c r="P25" s="1283"/>
      <c r="R25" s="1394"/>
      <c r="S25" s="191" t="s">
        <v>71</v>
      </c>
      <c r="T25" s="357">
        <f t="shared" si="1"/>
        <v>557</v>
      </c>
      <c r="U25" s="357">
        <f t="shared" si="2"/>
        <v>0</v>
      </c>
      <c r="V25" s="357">
        <f t="shared" si="3"/>
        <v>0</v>
      </c>
      <c r="W25" s="392">
        <v>557</v>
      </c>
      <c r="X25" s="392">
        <v>0</v>
      </c>
      <c r="Y25" s="392">
        <v>0</v>
      </c>
      <c r="Z25" s="21" t="str">
        <f t="shared" si="4"/>
        <v>OK0005</v>
      </c>
      <c r="AA25" s="21" t="s">
        <v>58</v>
      </c>
      <c r="AB25" s="20">
        <v>44000</v>
      </c>
      <c r="AC25" s="15">
        <v>1</v>
      </c>
      <c r="AD25" s="689" t="str">
        <f>IFERROR(IF(AND(IFERROR(INDEX(Summary!$C$28:$BZ$28,MATCH($AA25,Summary!$C$15:$BZ$15,0)+1),"")&lt;&gt;"",IFERROR(INDEX(Summary!$C$28:$BZ$28,MATCH($AA25,Summary!$C$15:$BZ$15,0)+1),"")&lt;&gt;AB25,AA25&lt;&gt;"CA",AA25&lt;&gt;"NY"),INDEX(Summary!$C$28:$BZ$28,MATCH($AA25,Summary!$C$15:$BZ$15,0)+1),IF(AND(IFERROR(VLOOKUP($AA25,'RATES I'!$AC$68:$AD$96,2,FALSE),"")&lt;&gt;AB25,AA25&lt;&gt;"Other"),VLOOKUP($AA25,'RATES I'!$AC$68:$AD$96,2,FALSE),IF(AA25="Other",VLOOKUP("CW4",'RATES I'!$AC$68:$AD$96,2,FALSE),""))),IF(AND(IFERROR(VLOOKUP($AA25,'RATES I'!$AC$68:$AD$96,2,FALSE),"")&lt;&gt;AB25,AA25&lt;&gt;"Other"),VLOOKUP($AA25,'RATES I'!$AC$68:$AD$96,2,FALSE),IF(AA25="Other",VLOOKUP("CW4",'RATES I'!$AC$68:$AD$96,2,FALSE),"")))</f>
        <v/>
      </c>
      <c r="AE25" s="688" t="str">
        <f>IFERROR(IF(AND(IFERROR(INDEX(Summary!$C$32:$BZ$32,MATCH($AA25,Summary!$C$15:$BZ$15,0)+1),"")&lt;&gt;"",IFERROR(INDEX(Summary!$C$32:$BZ$32,MATCH($AA25,Summary!$C$15:$BZ$15,0)+1),"")&lt;&gt;AC25),INDEX(Summary!$C$32:$BZ$32,MATCH($AA25,Summary!$C$15:$BZ$15,0)+1),""),"")</f>
        <v/>
      </c>
      <c r="AF25" s="20">
        <f t="shared" si="12"/>
        <v>44000</v>
      </c>
      <c r="AG25" s="15">
        <f t="shared" si="11"/>
        <v>1</v>
      </c>
      <c r="AH25" s="356"/>
    </row>
    <row r="26" spans="1:42" ht="11.25" customHeight="1">
      <c r="A26"/>
      <c r="B26" s="1281" t="s">
        <v>5</v>
      </c>
      <c r="C26" s="1282">
        <v>171</v>
      </c>
      <c r="D26" s="1341" t="str">
        <f t="shared" si="5"/>
        <v>CA0171</v>
      </c>
      <c r="E26" s="1514" t="s">
        <v>121</v>
      </c>
      <c r="F26" s="1390">
        <v>600</v>
      </c>
      <c r="G26" s="1283">
        <v>9.57</v>
      </c>
      <c r="H26" s="1283"/>
      <c r="I26" s="1283"/>
      <c r="J26" s="1283"/>
      <c r="K26" s="1283"/>
      <c r="L26" s="1283"/>
      <c r="M26" s="1283"/>
      <c r="N26" s="1283"/>
      <c r="O26" s="1283"/>
      <c r="P26" s="1283"/>
      <c r="R26" s="1394"/>
      <c r="S26" s="191" t="s">
        <v>21</v>
      </c>
      <c r="T26" s="357">
        <f t="shared" si="1"/>
        <v>640</v>
      </c>
      <c r="U26" s="357">
        <f t="shared" si="2"/>
        <v>2</v>
      </c>
      <c r="V26" s="357">
        <f t="shared" si="3"/>
        <v>1</v>
      </c>
      <c r="W26" s="392">
        <v>383</v>
      </c>
      <c r="X26" s="392">
        <v>2</v>
      </c>
      <c r="Y26" s="392">
        <v>1</v>
      </c>
      <c r="Z26" s="21" t="str">
        <f t="shared" si="4"/>
        <v>PA0005</v>
      </c>
      <c r="AA26" s="21" t="s">
        <v>6</v>
      </c>
      <c r="AB26" s="20">
        <v>75400</v>
      </c>
      <c r="AC26" s="15">
        <v>1.4</v>
      </c>
      <c r="AD26" s="689">
        <f>IFERROR(IF(AND(IFERROR(INDEX(Summary!$C$28:$BZ$28,MATCH($AA26,Summary!$C$15:$BZ$15,0)+1),"")&lt;&gt;"",IFERROR(INDEX(Summary!$C$28:$BZ$28,MATCH($AA26,Summary!$C$15:$BZ$15,0)+1),"")&lt;&gt;AB26,AA26&lt;&gt;"CA",AA26&lt;&gt;"NY"),INDEX(Summary!$C$28:$BZ$28,MATCH($AA26,Summary!$C$15:$BZ$15,0)+1),IF(AND(IFERROR(VLOOKUP($AA26,'RATES I'!$AC$68:$AD$96,2,FALSE),"")&lt;&gt;AB26,AA26&lt;&gt;"Other"),VLOOKUP($AA26,'RATES I'!$AC$68:$AD$96,2,FALSE),IF(AA26="Other",VLOOKUP("CW4",'RATES I'!$AC$68:$AD$96,2,FALSE),""))),IF(AND(IFERROR(VLOOKUP($AA26,'RATES I'!$AC$68:$AD$96,2,FALSE),"")&lt;&gt;AB26,AA26&lt;&gt;"Other"),VLOOKUP($AA26,'RATES I'!$AC$68:$AD$96,2,FALSE),IF(AA26="Other",VLOOKUP("CW4",'RATES I'!$AC$68:$AD$96,2,FALSE),"")))</f>
        <v>70000</v>
      </c>
      <c r="AE26" s="688">
        <f>IFERROR(IF(AND(IFERROR(INDEX(Summary!$C$32:$BZ$32,MATCH($AA26,Summary!$C$15:$BZ$15,0)+1),"")&lt;&gt;"",IFERROR(INDEX(Summary!$C$32:$BZ$32,MATCH($AA26,Summary!$C$15:$BZ$15,0)+1),"")&lt;&gt;AC26),INDEX(Summary!$C$32:$BZ$32,MATCH($AA26,Summary!$C$15:$BZ$15,0)+1),""),"")</f>
        <v>1.5</v>
      </c>
      <c r="AF26" s="20">
        <f t="shared" si="12"/>
        <v>70000</v>
      </c>
      <c r="AG26" s="15">
        <f t="shared" si="11"/>
        <v>1.5</v>
      </c>
      <c r="AH26" s="356"/>
    </row>
    <row r="27" spans="1:42" ht="11.25" customHeight="1">
      <c r="A27"/>
      <c r="B27" s="1281" t="s">
        <v>5</v>
      </c>
      <c r="C27" s="1282">
        <v>172</v>
      </c>
      <c r="D27" s="1341" t="str">
        <f t="shared" si="5"/>
        <v>CA0172</v>
      </c>
      <c r="E27" s="1514" t="s">
        <v>121</v>
      </c>
      <c r="F27" s="1390">
        <v>500</v>
      </c>
      <c r="G27" s="1283">
        <v>6.8</v>
      </c>
      <c r="H27" s="1283"/>
      <c r="I27" s="1283"/>
      <c r="J27" s="1283"/>
      <c r="K27" s="1283"/>
      <c r="L27" s="1283"/>
      <c r="M27" s="1283"/>
      <c r="N27" s="1283"/>
      <c r="O27" s="1283"/>
      <c r="P27" s="1283"/>
      <c r="R27" s="1394"/>
      <c r="S27" s="191" t="s">
        <v>19</v>
      </c>
      <c r="T27" s="357">
        <f t="shared" si="1"/>
        <v>551</v>
      </c>
      <c r="U27" s="357">
        <f t="shared" si="2"/>
        <v>1</v>
      </c>
      <c r="V27" s="357">
        <f t="shared" si="3"/>
        <v>0</v>
      </c>
      <c r="W27" s="392">
        <v>553</v>
      </c>
      <c r="X27" s="392">
        <v>1</v>
      </c>
      <c r="Y27" s="392">
        <v>0</v>
      </c>
      <c r="Z27" s="21" t="str">
        <f t="shared" si="4"/>
        <v>SC0005</v>
      </c>
      <c r="AA27" s="21" t="s">
        <v>23</v>
      </c>
      <c r="AB27" s="20">
        <v>50200</v>
      </c>
      <c r="AC27" s="15">
        <v>0.85</v>
      </c>
      <c r="AD27" s="689">
        <f>IFERROR(IF(AND(IFERROR(INDEX(Summary!$C$28:$BZ$28,MATCH($AA27,Summary!$C$15:$BZ$15,0)+1),"")&lt;&gt;"",IFERROR(INDEX(Summary!$C$28:$BZ$28,MATCH($AA27,Summary!$C$15:$BZ$15,0)+1),"")&lt;&gt;AB27,AA27&lt;&gt;"CA",AA27&lt;&gt;"NY"),INDEX(Summary!$C$28:$BZ$28,MATCH($AA27,Summary!$C$15:$BZ$15,0)+1),IF(AND(IFERROR(VLOOKUP($AA27,'RATES I'!$AC$68:$AD$96,2,FALSE),"")&lt;&gt;AB27,AA27&lt;&gt;"Other"),VLOOKUP($AA27,'RATES I'!$AC$68:$AD$96,2,FALSE),IF(AA27="Other",VLOOKUP("CW4",'RATES I'!$AC$68:$AD$96,2,FALSE),""))),IF(AND(IFERROR(VLOOKUP($AA27,'RATES I'!$AC$68:$AD$96,2,FALSE),"")&lt;&gt;AB27,AA27&lt;&gt;"Other"),VLOOKUP($AA27,'RATES I'!$AC$68:$AD$96,2,FALSE),IF(AA27="Other",VLOOKUP("CW4",'RATES I'!$AC$68:$AD$96,2,FALSE),"")))</f>
        <v>50400</v>
      </c>
      <c r="AE27" s="688" t="str">
        <f>IFERROR(IF(AND(IFERROR(INDEX(Summary!$C$32:$BZ$32,MATCH($AA27,Summary!$C$15:$BZ$15,0)+1),"")&lt;&gt;"",IFERROR(INDEX(Summary!$C$32:$BZ$32,MATCH($AA27,Summary!$C$15:$BZ$15,0)+1),"")&lt;&gt;AC27),INDEX(Summary!$C$32:$BZ$32,MATCH($AA27,Summary!$C$15:$BZ$15,0)+1),""),"")</f>
        <v/>
      </c>
      <c r="AF27" s="20">
        <f t="shared" si="12"/>
        <v>50400</v>
      </c>
      <c r="AG27" s="15">
        <f t="shared" si="11"/>
        <v>0.85</v>
      </c>
      <c r="AH27" s="356"/>
    </row>
    <row r="28" spans="1:42" ht="11.25" customHeight="1">
      <c r="A28"/>
      <c r="B28" s="1281" t="s">
        <v>5</v>
      </c>
      <c r="C28" s="1282">
        <v>251</v>
      </c>
      <c r="D28" s="1341" t="str">
        <f t="shared" si="5"/>
        <v>CA0251</v>
      </c>
      <c r="E28" s="1514" t="s">
        <v>122</v>
      </c>
      <c r="F28" s="1390">
        <v>500</v>
      </c>
      <c r="G28" s="1283">
        <v>7.91</v>
      </c>
      <c r="H28" s="1283"/>
      <c r="I28" s="1283"/>
      <c r="J28" s="1283"/>
      <c r="K28" s="1283"/>
      <c r="L28" s="1283"/>
      <c r="M28" s="1283"/>
      <c r="N28" s="1283"/>
      <c r="O28" s="1283"/>
      <c r="P28" s="1283"/>
      <c r="R28" s="1394"/>
      <c r="S28" s="191" t="s">
        <v>30</v>
      </c>
      <c r="T28" s="357">
        <f t="shared" si="1"/>
        <v>554</v>
      </c>
      <c r="U28" s="357">
        <f t="shared" si="2"/>
        <v>1</v>
      </c>
      <c r="V28" s="357">
        <f t="shared" si="3"/>
        <v>0</v>
      </c>
      <c r="W28" s="392">
        <v>554</v>
      </c>
      <c r="X28" s="392">
        <v>1</v>
      </c>
      <c r="Y28" s="392">
        <v>0</v>
      </c>
      <c r="Z28" s="21" t="str">
        <f t="shared" si="4"/>
        <v>TN0005</v>
      </c>
      <c r="AA28" s="21" t="s">
        <v>59</v>
      </c>
      <c r="AB28" s="20">
        <v>44900</v>
      </c>
      <c r="AC28" s="15">
        <v>1</v>
      </c>
      <c r="AD28" s="689">
        <f>IFERROR(IF(AND(IFERROR(INDEX(Summary!$C$28:$BZ$28,MATCH($AA28,Summary!$C$15:$BZ$15,0)+1),"")&lt;&gt;"",IFERROR(INDEX(Summary!$C$28:$BZ$28,MATCH($AA28,Summary!$C$15:$BZ$15,0)+1),"")&lt;&gt;AB28,AA28&lt;&gt;"CA",AA28&lt;&gt;"NY"),INDEX(Summary!$C$28:$BZ$28,MATCH($AA28,Summary!$C$15:$BZ$15,0)+1),IF(AND(IFERROR(VLOOKUP($AA28,'RATES I'!$AC$68:$AD$96,2,FALSE),"")&lt;&gt;AB28,AA28&lt;&gt;"Other"),VLOOKUP($AA28,'RATES I'!$AC$68:$AD$96,2,FALSE),IF(AA28="Other",VLOOKUP("CW4",'RATES I'!$AC$68:$AD$96,2,FALSE),""))),IF(AND(IFERROR(VLOOKUP($AA28,'RATES I'!$AC$68:$AD$96,2,FALSE),"")&lt;&gt;AB28,AA28&lt;&gt;"Other"),VLOOKUP($AA28,'RATES I'!$AC$68:$AD$96,2,FALSE),IF(AA28="Other",VLOOKUP("CW4",'RATES I'!$AC$68:$AD$96,2,FALSE),"")))</f>
        <v>46600</v>
      </c>
      <c r="AE28" s="688" t="str">
        <f>IFERROR(IF(AND(IFERROR(INDEX(Summary!$C$32:$BZ$32,MATCH($AA28,Summary!$C$15:$BZ$15,0)+1),"")&lt;&gt;"",IFERROR(INDEX(Summary!$C$32:$BZ$32,MATCH($AA28,Summary!$C$15:$BZ$15,0)+1),"")&lt;&gt;AC28),INDEX(Summary!$C$32:$BZ$32,MATCH($AA28,Summary!$C$15:$BZ$15,0)+1),""),"")</f>
        <v/>
      </c>
      <c r="AF28" s="20">
        <f t="shared" si="12"/>
        <v>46600</v>
      </c>
      <c r="AG28" s="15">
        <f t="shared" si="11"/>
        <v>1</v>
      </c>
      <c r="AH28" s="356"/>
    </row>
    <row r="29" spans="1:42" ht="11.25" customHeight="1">
      <c r="A29"/>
      <c r="B29" s="1281" t="s">
        <v>5</v>
      </c>
      <c r="C29" s="1282">
        <v>400</v>
      </c>
      <c r="D29" s="1341" t="str">
        <f t="shared" si="5"/>
        <v>CA0400</v>
      </c>
      <c r="E29" s="1514" t="s">
        <v>122</v>
      </c>
      <c r="F29" s="1390">
        <v>500</v>
      </c>
      <c r="G29" s="1283">
        <v>5.08</v>
      </c>
      <c r="H29" s="1283"/>
      <c r="I29" s="1283"/>
      <c r="J29" s="1283"/>
      <c r="K29" s="1283"/>
      <c r="L29" s="1283"/>
      <c r="M29" s="1283"/>
      <c r="N29" s="1283"/>
      <c r="O29" s="1283"/>
      <c r="P29" s="1283"/>
      <c r="R29" s="1394"/>
      <c r="S29" s="191" t="s">
        <v>20</v>
      </c>
      <c r="T29" s="357">
        <f t="shared" si="1"/>
        <v>375</v>
      </c>
      <c r="U29" s="357">
        <f t="shared" si="2"/>
        <v>3</v>
      </c>
      <c r="V29" s="357">
        <f t="shared" si="3"/>
        <v>0</v>
      </c>
      <c r="W29" s="392">
        <v>375</v>
      </c>
      <c r="X29" s="392">
        <v>3</v>
      </c>
      <c r="Y29" s="392">
        <v>0</v>
      </c>
      <c r="Z29" s="21" t="str">
        <f t="shared" si="4"/>
        <v>TX0005</v>
      </c>
      <c r="AA29" s="21" t="s">
        <v>26</v>
      </c>
      <c r="AB29" s="20">
        <v>56500</v>
      </c>
      <c r="AC29" s="15">
        <v>1</v>
      </c>
      <c r="AD29" s="689">
        <f>IFERROR(IF(AND(IFERROR(INDEX(Summary!$C$28:$BZ$28,MATCH($AA29,Summary!$C$15:$BZ$15,0)+1),"")&lt;&gt;"",IFERROR(INDEX(Summary!$C$28:$BZ$28,MATCH($AA29,Summary!$C$15:$BZ$15,0)+1),"")&lt;&gt;AB29,AA29&lt;&gt;"CA",AA29&lt;&gt;"NY"),INDEX(Summary!$C$28:$BZ$28,MATCH($AA29,Summary!$C$15:$BZ$15,0)+1),IF(AND(IFERROR(VLOOKUP($AA29,'RATES I'!$AC$68:$AD$96,2,FALSE),"")&lt;&gt;AB29,AA29&lt;&gt;"Other"),VLOOKUP($AA29,'RATES I'!$AC$68:$AD$96,2,FALSE),IF(AA29="Other",VLOOKUP("CW4",'RATES I'!$AC$68:$AD$96,2,FALSE),""))),IF(AND(IFERROR(VLOOKUP($AA29,'RATES I'!$AC$68:$AD$96,2,FALSE),"")&lt;&gt;AB29,AA29&lt;&gt;"Other"),VLOOKUP($AA29,'RATES I'!$AC$68:$AD$96,2,FALSE),IF(AA29="Other",VLOOKUP("CW4",'RATES I'!$AC$68:$AD$96,2,FALSE),"")))</f>
        <v>55900</v>
      </c>
      <c r="AE29" s="688" t="str">
        <f>IFERROR(IF(AND(IFERROR(INDEX(Summary!$C$32:$BZ$32,MATCH($AA29,Summary!$C$15:$BZ$15,0)+1),"")&lt;&gt;"",IFERROR(INDEX(Summary!$C$32:$BZ$32,MATCH($AA29,Summary!$C$15:$BZ$15,0)+1),"")&lt;&gt;AC29),INDEX(Summary!$C$32:$BZ$32,MATCH($AA29,Summary!$C$15:$BZ$15,0)+1),""),"")</f>
        <v/>
      </c>
      <c r="AF29" s="20">
        <f t="shared" si="12"/>
        <v>55900</v>
      </c>
      <c r="AG29" s="15">
        <f t="shared" si="11"/>
        <v>1</v>
      </c>
      <c r="AH29" s="356"/>
    </row>
    <row r="30" spans="1:42" ht="11.25" customHeight="1">
      <c r="A30"/>
      <c r="B30" s="1281" t="s">
        <v>5</v>
      </c>
      <c r="C30" s="1282">
        <v>401</v>
      </c>
      <c r="D30" s="1341" t="str">
        <f t="shared" si="5"/>
        <v>CA0401</v>
      </c>
      <c r="E30" s="1514" t="s">
        <v>123</v>
      </c>
      <c r="F30" s="1390">
        <v>700</v>
      </c>
      <c r="G30" s="1283">
        <v>11.71</v>
      </c>
      <c r="H30" s="1283"/>
      <c r="I30" s="1283"/>
      <c r="J30" s="1283"/>
      <c r="K30" s="1283"/>
      <c r="L30" s="1283"/>
      <c r="M30" s="1283"/>
      <c r="N30" s="1283"/>
      <c r="O30" s="1283"/>
      <c r="P30" s="1283"/>
      <c r="R30" s="1394"/>
      <c r="S30" s="191" t="s">
        <v>31</v>
      </c>
      <c r="T30" s="357">
        <f t="shared" si="1"/>
        <v>558</v>
      </c>
      <c r="U30" s="357">
        <f t="shared" si="2"/>
        <v>13</v>
      </c>
      <c r="V30" s="357">
        <f t="shared" si="3"/>
        <v>0</v>
      </c>
      <c r="W30" s="392">
        <v>559</v>
      </c>
      <c r="X30" s="392">
        <v>13</v>
      </c>
      <c r="Y30" s="392">
        <v>0</v>
      </c>
      <c r="Z30" s="21" t="str">
        <f t="shared" si="4"/>
        <v>VA0005</v>
      </c>
      <c r="AA30" s="21" t="s">
        <v>60</v>
      </c>
      <c r="AB30" s="20">
        <v>88600</v>
      </c>
      <c r="AC30" s="15">
        <v>1</v>
      </c>
      <c r="AD30" s="689">
        <f>IFERROR(IF(AND(IFERROR(INDEX(Summary!$C$28:$BZ$28,MATCH($AA30,Summary!$C$15:$BZ$15,0)+1),"")&lt;&gt;"",IFERROR(INDEX(Summary!$C$28:$BZ$28,MATCH($AA30,Summary!$C$15:$BZ$15,0)+1),"")&lt;&gt;AB30,AA30&lt;&gt;"CA",AA30&lt;&gt;"NY"),INDEX(Summary!$C$28:$BZ$28,MATCH($AA30,Summary!$C$15:$BZ$15,0)+1),IF(AND(IFERROR(VLOOKUP($AA30,'RATES I'!$AC$68:$AD$96,2,FALSE),"")&lt;&gt;AB30,AA30&lt;&gt;"Other"),VLOOKUP($AA30,'RATES I'!$AC$68:$AD$96,2,FALSE),IF(AA30="Other",VLOOKUP("CW4",'RATES I'!$AC$68:$AD$96,2,FALSE),""))),IF(AND(IFERROR(VLOOKUP($AA30,'RATES I'!$AC$68:$AD$96,2,FALSE),"")&lt;&gt;AB30,AA30&lt;&gt;"Other"),VLOOKUP($AA30,'RATES I'!$AC$68:$AD$96,2,FALSE),IF(AA30="Other",VLOOKUP("CW4",'RATES I'!$AC$68:$AD$96,2,FALSE),"")))</f>
        <v>90700</v>
      </c>
      <c r="AE30" s="688" t="str">
        <f>IFERROR(IF(AND(IFERROR(INDEX(Summary!$C$32:$BZ$32,MATCH($AA30,Summary!$C$15:$BZ$15,0)+1),"")&lt;&gt;"",IFERROR(INDEX(Summary!$C$32:$BZ$32,MATCH($AA30,Summary!$C$15:$BZ$15,0)+1),"")&lt;&gt;AC30),INDEX(Summary!$C$32:$BZ$32,MATCH($AA30,Summary!$C$15:$BZ$15,0)+1),""),"")</f>
        <v/>
      </c>
      <c r="AF30" s="20">
        <f t="shared" si="12"/>
        <v>90700</v>
      </c>
      <c r="AG30" s="15">
        <f t="shared" si="11"/>
        <v>1</v>
      </c>
      <c r="AH30" s="356"/>
    </row>
    <row r="31" spans="1:42" ht="11.25" customHeight="1">
      <c r="A31"/>
      <c r="B31" s="1281" t="s">
        <v>5</v>
      </c>
      <c r="C31" s="1282">
        <v>1122</v>
      </c>
      <c r="D31" s="1341" t="str">
        <f t="shared" si="5"/>
        <v>CA1122</v>
      </c>
      <c r="E31" s="1514" t="s">
        <v>122</v>
      </c>
      <c r="F31" s="1390">
        <v>500</v>
      </c>
      <c r="G31" s="1283">
        <v>4.4400000000000004</v>
      </c>
      <c r="H31" s="1283"/>
      <c r="I31" s="1283"/>
      <c r="J31" s="1283"/>
      <c r="K31" s="1283"/>
      <c r="L31" s="1283"/>
      <c r="M31" s="1283"/>
      <c r="N31" s="1283"/>
      <c r="O31" s="1283"/>
      <c r="P31" s="1283"/>
      <c r="R31" s="1394"/>
      <c r="S31" s="191" t="s">
        <v>17</v>
      </c>
      <c r="T31" s="357">
        <f t="shared" si="1"/>
        <v>530</v>
      </c>
      <c r="U31" s="357">
        <f t="shared" si="2"/>
        <v>7</v>
      </c>
      <c r="V31" s="357">
        <f t="shared" si="3"/>
        <v>0</v>
      </c>
      <c r="W31" s="392">
        <v>530</v>
      </c>
      <c r="X31" s="392">
        <v>7</v>
      </c>
      <c r="Y31" s="392">
        <v>0</v>
      </c>
      <c r="Z31" s="21" t="str">
        <f t="shared" si="4"/>
        <v>WI0005</v>
      </c>
      <c r="AA31" s="21" t="s">
        <v>61</v>
      </c>
      <c r="AB31" s="20">
        <v>44000</v>
      </c>
      <c r="AC31" s="15">
        <v>1</v>
      </c>
      <c r="AD31" s="689" t="str">
        <f>IFERROR(IF(AND(IFERROR(INDEX(Summary!$C$28:$BZ$28,MATCH($AA31,Summary!$C$15:$BZ$15,0)+1),"")&lt;&gt;"",IFERROR(INDEX(Summary!$C$28:$BZ$28,MATCH($AA31,Summary!$C$15:$BZ$15,0)+1),"")&lt;&gt;AB31,AA31&lt;&gt;"CA",AA31&lt;&gt;"NY"),INDEX(Summary!$C$28:$BZ$28,MATCH($AA31,Summary!$C$15:$BZ$15,0)+1),IF(AND(IFERROR(VLOOKUP($AA31,'RATES I'!$AC$68:$AD$96,2,FALSE),"")&lt;&gt;AB31,AA31&lt;&gt;"Other"),VLOOKUP($AA31,'RATES I'!$AC$68:$AD$96,2,FALSE),IF(AA31="Other",VLOOKUP("CW4",'RATES I'!$AC$68:$AD$96,2,FALSE),""))),IF(AND(IFERROR(VLOOKUP($AA31,'RATES I'!$AC$68:$AD$96,2,FALSE),"")&lt;&gt;AB31,AA31&lt;&gt;"Other"),VLOOKUP($AA31,'RATES I'!$AC$68:$AD$96,2,FALSE),IF(AA31="Other",VLOOKUP("CW4",'RATES I'!$AC$68:$AD$96,2,FALSE),"")))</f>
        <v/>
      </c>
      <c r="AE31" s="688" t="str">
        <f>IFERROR(IF(AND(IFERROR(INDEX(Summary!$C$32:$BZ$32,MATCH($AA31,Summary!$C$15:$BZ$15,0)+1),"")&lt;&gt;"",IFERROR(INDEX(Summary!$C$32:$BZ$32,MATCH($AA31,Summary!$C$15:$BZ$15,0)+1),"")&lt;&gt;AC31),INDEX(Summary!$C$32:$BZ$32,MATCH($AA31,Summary!$C$15:$BZ$15,0)+1),""),"")</f>
        <v/>
      </c>
      <c r="AF31" s="20">
        <f t="shared" si="12"/>
        <v>44000</v>
      </c>
      <c r="AG31" s="15">
        <f t="shared" si="11"/>
        <v>1</v>
      </c>
      <c r="AH31" s="356"/>
    </row>
    <row r="32" spans="1:42" ht="11.25" customHeight="1">
      <c r="A32"/>
      <c r="B32" s="1281" t="s">
        <v>5</v>
      </c>
      <c r="C32" s="1282">
        <v>1123</v>
      </c>
      <c r="D32" s="1341" t="str">
        <f t="shared" si="5"/>
        <v>CA1123</v>
      </c>
      <c r="E32" s="1514" t="s">
        <v>122</v>
      </c>
      <c r="F32" s="1390">
        <v>1650</v>
      </c>
      <c r="G32" s="1283">
        <v>27.84</v>
      </c>
      <c r="H32" s="1283"/>
      <c r="I32" s="1283"/>
      <c r="J32" s="1283"/>
      <c r="K32" s="1283"/>
      <c r="L32" s="1283"/>
      <c r="M32" s="1283"/>
      <c r="N32" s="1283"/>
      <c r="O32" s="1283"/>
      <c r="P32" s="1283"/>
      <c r="R32" s="1394"/>
      <c r="T32" s="357">
        <f t="shared" ref="T32:Y32" si="13">SUM(T11:T31)</f>
        <v>11281</v>
      </c>
      <c r="U32" s="357">
        <f t="shared" si="13"/>
        <v>44</v>
      </c>
      <c r="V32" s="357">
        <f t="shared" si="13"/>
        <v>1</v>
      </c>
      <c r="W32" s="357">
        <f t="shared" si="13"/>
        <v>11031</v>
      </c>
      <c r="X32" s="357">
        <f t="shared" si="13"/>
        <v>44</v>
      </c>
      <c r="Y32" s="357">
        <f t="shared" si="13"/>
        <v>1</v>
      </c>
      <c r="Z32" s="21"/>
      <c r="AA32" s="21" t="s">
        <v>32</v>
      </c>
      <c r="AB32" s="20">
        <v>61600</v>
      </c>
      <c r="AC32" s="15">
        <v>0.85</v>
      </c>
      <c r="AD32" s="689">
        <f>IFERROR(IF(AND(IFERROR(INDEX(Summary!$C$28:$BZ$28,MATCH($AA32,Summary!$C$15:$BZ$15,0)+1),"")&lt;&gt;"",IFERROR(INDEX(Summary!$C$28:$BZ$28,MATCH($AA32,Summary!$C$15:$BZ$15,0)+1),"")&lt;&gt;AB32,AA32&lt;&gt;"CA",AA32&lt;&gt;"NY"),INDEX(Summary!$C$28:$BZ$28,MATCH($AA32,Summary!$C$15:$BZ$15,0)+1),IF(AND(IFERROR(VLOOKUP($AA32,'RATES I'!$AC$68:$AD$96,2,FALSE),"")&lt;&gt;AB32,AA32&lt;&gt;"Other"),VLOOKUP($AA32,'RATES I'!$AC$68:$AD$96,2,FALSE),IF(AA32="Other",VLOOKUP("CW4",'RATES I'!$AC$68:$AD$96,2,FALSE),""))),IF(AND(IFERROR(VLOOKUP($AA32,'RATES I'!$AC$68:$AD$96,2,FALSE),"")&lt;&gt;AB32,AA32&lt;&gt;"Other"),VLOOKUP($AA32,'RATES I'!$AC$68:$AD$96,2,FALSE),IF(AA32="Other",VLOOKUP("CW4",'RATES I'!$AC$68:$AD$96,2,FALSE),"")))</f>
        <v>60100</v>
      </c>
      <c r="AE32" s="688">
        <f>IFERROR(IF(AND(IFERROR(INDEX(Summary!$C$32:$BZ$32,MATCH($AA32,Summary!$C$15:$BZ$15,0)+1),"")&lt;&gt;"",IFERROR(INDEX(Summary!$C$32:$BZ$32,MATCH($AA32,Summary!$C$15:$BZ$15,0)+1),"")&lt;&gt;AC32),INDEX(Summary!$C$32:$BZ$32,MATCH($AA32,Summary!$C$15:$BZ$15,0)+1),""),"")</f>
        <v>0.8</v>
      </c>
      <c r="AF32" s="20">
        <f t="shared" si="12"/>
        <v>60100</v>
      </c>
      <c r="AG32" s="15">
        <f t="shared" si="11"/>
        <v>0.8</v>
      </c>
      <c r="AH32" s="356"/>
    </row>
    <row r="33" spans="1:34" ht="11.25" customHeight="1">
      <c r="A33"/>
      <c r="B33" s="1281" t="s">
        <v>5</v>
      </c>
      <c r="C33" s="1282">
        <v>1124</v>
      </c>
      <c r="D33" s="1341" t="str">
        <f t="shared" si="5"/>
        <v>CA1124</v>
      </c>
      <c r="E33" s="1514" t="s">
        <v>122</v>
      </c>
      <c r="F33" s="1390">
        <v>500</v>
      </c>
      <c r="G33" s="1283">
        <v>7.74</v>
      </c>
      <c r="H33" s="1283"/>
      <c r="I33" s="1283"/>
      <c r="J33" s="1283"/>
      <c r="K33" s="1283"/>
      <c r="L33" s="1283"/>
      <c r="M33" s="1283"/>
      <c r="N33" s="1283"/>
      <c r="O33" s="1283"/>
      <c r="P33" s="1283"/>
      <c r="R33" s="1067"/>
      <c r="Z33" s="21"/>
      <c r="AA33" s="21" t="s">
        <v>62</v>
      </c>
      <c r="AB33" s="20">
        <v>46000</v>
      </c>
      <c r="AC33" s="15">
        <v>1</v>
      </c>
      <c r="AD33" s="689">
        <f>IFERROR(IF(AND(IFERROR(INDEX(Summary!$C$28:$BZ$28,MATCH($AA33,Summary!$C$15:$BZ$15,0)+1),"")&lt;&gt;"",IFERROR(INDEX(Summary!$C$28:$BZ$28,MATCH($AA33,Summary!$C$15:$BZ$15,0)+1),"")&lt;&gt;AB33,AA33&lt;&gt;"CA",AA33&lt;&gt;"NY"),INDEX(Summary!$C$28:$BZ$28,MATCH($AA33,Summary!$C$15:$BZ$15,0)+1),IF(AND(IFERROR(VLOOKUP($AA33,'RATES I'!$AC$68:$AD$96,2,FALSE),"")&lt;&gt;AB33,AA33&lt;&gt;"Other"),VLOOKUP($AA33,'RATES I'!$AC$68:$AD$96,2,FALSE),IF(AA33="Other",VLOOKUP("CW4",'RATES I'!$AC$68:$AD$96,2,FALSE),""))),IF(AND(IFERROR(VLOOKUP($AA33,'RATES I'!$AC$68:$AD$96,2,FALSE),"")&lt;&gt;AB33,AA33&lt;&gt;"Other"),VLOOKUP($AA33,'RATES I'!$AC$68:$AD$96,2,FALSE),IF(AA33="Other",VLOOKUP("CW4",'RATES I'!$AC$68:$AD$96,2,FALSE),"")))</f>
        <v>47600</v>
      </c>
      <c r="AE33" s="688" t="str">
        <f>IFERROR(IF(AND(IFERROR(INDEX(Summary!$C$32:$BZ$32,MATCH($AA33,Summary!$C$15:$BZ$15,0)+1),"")&lt;&gt;"",IFERROR(INDEX(Summary!$C$32:$BZ$32,MATCH($AA33,Summary!$C$15:$BZ$15,0)+1),"")&lt;&gt;AC33),INDEX(Summary!$C$32:$BZ$32,MATCH($AA33,Summary!$C$15:$BZ$15,0)+1),""),"")</f>
        <v/>
      </c>
      <c r="AF33" s="20">
        <f t="shared" si="12"/>
        <v>47600</v>
      </c>
      <c r="AG33" s="15">
        <f t="shared" si="11"/>
        <v>1</v>
      </c>
      <c r="AH33" s="356"/>
    </row>
    <row r="34" spans="1:34" ht="11.25" customHeight="1">
      <c r="A34"/>
      <c r="B34" s="1281" t="s">
        <v>5</v>
      </c>
      <c r="C34" s="1282">
        <v>1320</v>
      </c>
      <c r="D34" s="1341" t="str">
        <f t="shared" si="5"/>
        <v>CA1320</v>
      </c>
      <c r="E34" s="1514" t="s">
        <v>122</v>
      </c>
      <c r="F34" s="1390">
        <v>500</v>
      </c>
      <c r="G34" s="1283">
        <v>2.69</v>
      </c>
      <c r="H34" s="1283"/>
      <c r="I34" s="1283"/>
      <c r="J34" s="1283"/>
      <c r="K34" s="1283"/>
      <c r="L34" s="1283"/>
      <c r="M34" s="1283"/>
      <c r="N34" s="1283"/>
      <c r="O34" s="1283"/>
      <c r="P34" s="1283"/>
      <c r="R34" s="1067"/>
      <c r="Z34" s="21"/>
      <c r="AA34" s="21" t="s">
        <v>27</v>
      </c>
      <c r="AB34" s="20">
        <v>45300</v>
      </c>
      <c r="AC34" s="15">
        <v>0.8</v>
      </c>
      <c r="AD34" s="689">
        <f>IFERROR(IF(AND(IFERROR(INDEX(Summary!$C$28:$BZ$28,MATCH($AA34,Summary!$C$15:$BZ$15,0)+1),"")&lt;&gt;"",IFERROR(INDEX(Summary!$C$28:$BZ$28,MATCH($AA34,Summary!$C$15:$BZ$15,0)+1),"")&lt;&gt;AB34,AA34&lt;&gt;"CA",AA34&lt;&gt;"NY"),INDEX(Summary!$C$28:$BZ$28,MATCH($AA34,Summary!$C$15:$BZ$15,0)+1),IF(AND(IFERROR(VLOOKUP($AA34,'RATES I'!$AC$68:$AD$96,2,FALSE),"")&lt;&gt;AB34,AA34&lt;&gt;"Other"),VLOOKUP($AA34,'RATES I'!$AC$68:$AD$96,2,FALSE),IF(AA34="Other",VLOOKUP("CW4",'RATES I'!$AC$68:$AD$96,2,FALSE),""))),IF(AND(IFERROR(VLOOKUP($AA34,'RATES I'!$AC$68:$AD$96,2,FALSE),"")&lt;&gt;AB34,AA34&lt;&gt;"Other"),VLOOKUP($AA34,'RATES I'!$AC$68:$AD$96,2,FALSE),IF(AA34="Other",VLOOKUP("CW4",'RATES I'!$AC$68:$AD$96,2,FALSE),"")))</f>
        <v>45400</v>
      </c>
      <c r="AE34" s="688" t="str">
        <f>IFERROR(IF(AND(IFERROR(INDEX(Summary!$C$32:$BZ$32,MATCH($AA34,Summary!$C$15:$BZ$15,0)+1),"")&lt;&gt;"",IFERROR(INDEX(Summary!$C$32:$BZ$32,MATCH($AA34,Summary!$C$15:$BZ$15,0)+1),"")&lt;&gt;AC34),INDEX(Summary!$C$32:$BZ$32,MATCH($AA34,Summary!$C$15:$BZ$15,0)+1),""),"")</f>
        <v/>
      </c>
      <c r="AF34" s="20">
        <f t="shared" si="12"/>
        <v>45400</v>
      </c>
      <c r="AG34" s="15">
        <f t="shared" si="11"/>
        <v>0.8</v>
      </c>
      <c r="AH34" s="356"/>
    </row>
    <row r="35" spans="1:34" ht="11.25" customHeight="1">
      <c r="A35"/>
      <c r="B35" s="1281" t="s">
        <v>5</v>
      </c>
      <c r="C35" s="1282">
        <v>1322</v>
      </c>
      <c r="D35" s="1341" t="str">
        <f t="shared" si="5"/>
        <v>CA1322</v>
      </c>
      <c r="E35" s="1514" t="s">
        <v>122</v>
      </c>
      <c r="F35" s="1390">
        <v>500</v>
      </c>
      <c r="G35" s="1283">
        <v>6.61</v>
      </c>
      <c r="H35" s="1283"/>
      <c r="I35" s="1283"/>
      <c r="J35" s="1283"/>
      <c r="K35" s="1283"/>
      <c r="L35" s="1283"/>
      <c r="M35" s="1283"/>
      <c r="N35" s="1283"/>
      <c r="O35" s="1283"/>
      <c r="P35" s="1283"/>
      <c r="R35" s="1067"/>
      <c r="S35" s="21" t="s">
        <v>121</v>
      </c>
      <c r="T35" s="357">
        <f t="shared" ref="T35:T40" si="14">COUNTIF($E$11:$E$11284,S35)</f>
        <v>2266</v>
      </c>
      <c r="Z35" s="21"/>
      <c r="AA35" s="21" t="s">
        <v>63</v>
      </c>
      <c r="AB35" s="20">
        <v>51500</v>
      </c>
      <c r="AC35" s="15">
        <v>1</v>
      </c>
      <c r="AD35" s="689">
        <f>IFERROR(IF(AND(IFERROR(INDEX(Summary!$C$28:$BZ$28,MATCH($AA35,Summary!$C$15:$BZ$15,0)+1),"")&lt;&gt;"",IFERROR(INDEX(Summary!$C$28:$BZ$28,MATCH($AA35,Summary!$C$15:$BZ$15,0)+1),"")&lt;&gt;AB35,AA35&lt;&gt;"CA",AA35&lt;&gt;"NY"),INDEX(Summary!$C$28:$BZ$28,MATCH($AA35,Summary!$C$15:$BZ$15,0)+1),IF(AND(IFERROR(VLOOKUP($AA35,'RATES I'!$AC$68:$AD$96,2,FALSE),"")&lt;&gt;AB35,AA35&lt;&gt;"Other"),VLOOKUP($AA35,'RATES I'!$AC$68:$AD$96,2,FALSE),IF(AA35="Other",VLOOKUP("CW4",'RATES I'!$AC$68:$AD$96,2,FALSE),""))),IF(AND(IFERROR(VLOOKUP($AA35,'RATES I'!$AC$68:$AD$96,2,FALSE),"")&lt;&gt;AB35,AA35&lt;&gt;"Other"),VLOOKUP($AA35,'RATES I'!$AC$68:$AD$96,2,FALSE),IF(AA35="Other",VLOOKUP("CW4",'RATES I'!$AC$68:$AD$96,2,FALSE),"")))</f>
        <v>53400</v>
      </c>
      <c r="AE35" s="688" t="str">
        <f>IFERROR(IF(AND(IFERROR(INDEX(Summary!$C$32:$BZ$32,MATCH($AA35,Summary!$C$15:$BZ$15,0)+1),"")&lt;&gt;"",IFERROR(INDEX(Summary!$C$32:$BZ$32,MATCH($AA35,Summary!$C$15:$BZ$15,0)+1),"")&lt;&gt;AC35),INDEX(Summary!$C$32:$BZ$32,MATCH($AA35,Summary!$C$15:$BZ$15,0)+1),""),"")</f>
        <v/>
      </c>
      <c r="AF35" s="20">
        <f t="shared" si="12"/>
        <v>53400</v>
      </c>
      <c r="AG35" s="15">
        <f t="shared" si="11"/>
        <v>1</v>
      </c>
      <c r="AH35" s="356"/>
    </row>
    <row r="36" spans="1:34" ht="11.25" customHeight="1">
      <c r="A36"/>
      <c r="B36" s="1281" t="s">
        <v>5</v>
      </c>
      <c r="C36" s="1282">
        <v>1330</v>
      </c>
      <c r="D36" s="1341" t="str">
        <f t="shared" si="5"/>
        <v>CA1330</v>
      </c>
      <c r="E36" s="1514" t="s">
        <v>122</v>
      </c>
      <c r="F36" s="1390">
        <v>500</v>
      </c>
      <c r="G36" s="1283">
        <v>4.3499999999999996</v>
      </c>
      <c r="H36" s="1283"/>
      <c r="I36" s="1283"/>
      <c r="J36" s="1283"/>
      <c r="K36" s="1283"/>
      <c r="L36" s="1283"/>
      <c r="M36" s="1283"/>
      <c r="N36" s="1283"/>
      <c r="O36" s="1283"/>
      <c r="P36" s="1283"/>
      <c r="R36" s="1067"/>
      <c r="S36" s="21" t="s">
        <v>123</v>
      </c>
      <c r="T36" s="357">
        <f t="shared" si="14"/>
        <v>2176</v>
      </c>
      <c r="Z36" s="21"/>
      <c r="AA36" s="21" t="s">
        <v>28</v>
      </c>
      <c r="AB36" s="20">
        <v>61400</v>
      </c>
      <c r="AC36" s="15">
        <v>1</v>
      </c>
      <c r="AD36" s="689">
        <f>IFERROR(IF(AND(IFERROR(INDEX(Summary!$C$28:$BZ$28,MATCH($AA36,Summary!$C$15:$BZ$15,0)+1),"")&lt;&gt;"",IFERROR(INDEX(Summary!$C$28:$BZ$28,MATCH($AA36,Summary!$C$15:$BZ$15,0)+1),"")&lt;&gt;AB36,AA36&lt;&gt;"CA",AA36&lt;&gt;"NY"),INDEX(Summary!$C$28:$BZ$28,MATCH($AA36,Summary!$C$15:$BZ$15,0)+1),IF(AND(IFERROR(VLOOKUP($AA36,'RATES I'!$AC$68:$AD$96,2,FALSE),"")&lt;&gt;AB36,AA36&lt;&gt;"Other"),VLOOKUP($AA36,'RATES I'!$AC$68:$AD$96,2,FALSE),IF(AA36="Other",VLOOKUP("CW4",'RATES I'!$AC$68:$AD$96,2,FALSE),""))),IF(AND(IFERROR(VLOOKUP($AA36,'RATES I'!$AC$68:$AD$96,2,FALSE),"")&lt;&gt;AB36,AA36&lt;&gt;"Other"),VLOOKUP($AA36,'RATES I'!$AC$68:$AD$96,2,FALSE),IF(AA36="Other",VLOOKUP("CW4",'RATES I'!$AC$68:$AD$96,2,FALSE),"")))</f>
        <v>57600</v>
      </c>
      <c r="AE36" s="688" t="str">
        <f>IFERROR(IF(AND(IFERROR(INDEX(Summary!$C$32:$BZ$32,MATCH($AA36,Summary!$C$15:$BZ$15,0)+1),"")&lt;&gt;"",IFERROR(INDEX(Summary!$C$32:$BZ$32,MATCH($AA36,Summary!$C$15:$BZ$15,0)+1),"")&lt;&gt;AC36),INDEX(Summary!$C$32:$BZ$32,MATCH($AA36,Summary!$C$15:$BZ$15,0)+1),""),"")</f>
        <v/>
      </c>
      <c r="AF36" s="20">
        <f t="shared" si="12"/>
        <v>57600</v>
      </c>
      <c r="AG36" s="15">
        <f t="shared" si="11"/>
        <v>1</v>
      </c>
      <c r="AH36" s="356"/>
    </row>
    <row r="37" spans="1:34" ht="11.25" customHeight="1">
      <c r="A37"/>
      <c r="B37" s="1281" t="s">
        <v>5</v>
      </c>
      <c r="C37" s="1282">
        <v>1438</v>
      </c>
      <c r="D37" s="1341" t="str">
        <f t="shared" si="5"/>
        <v>CA1438</v>
      </c>
      <c r="E37" s="1514" t="s">
        <v>123</v>
      </c>
      <c r="F37" s="1390">
        <v>500</v>
      </c>
      <c r="G37" s="1283">
        <v>7.75</v>
      </c>
      <c r="H37" s="1283"/>
      <c r="I37" s="1283"/>
      <c r="J37" s="1283"/>
      <c r="K37" s="1283"/>
      <c r="L37" s="1283"/>
      <c r="M37" s="1283"/>
      <c r="N37" s="1283"/>
      <c r="O37" s="1283"/>
      <c r="P37" s="1283"/>
      <c r="R37" s="1067"/>
      <c r="S37" s="21" t="s">
        <v>122</v>
      </c>
      <c r="T37" s="357">
        <f t="shared" si="14"/>
        <v>2493</v>
      </c>
      <c r="Z37" s="21"/>
      <c r="AA37" s="21" t="s">
        <v>64</v>
      </c>
      <c r="AB37" s="20">
        <v>48700</v>
      </c>
      <c r="AC37" s="15">
        <v>1</v>
      </c>
      <c r="AD37" s="689">
        <f>IFERROR(IF(AND(IFERROR(INDEX(Summary!$C$28:$BZ$28,MATCH($AA37,Summary!$C$15:$BZ$15,0)+1),"")&lt;&gt;"",IFERROR(INDEX(Summary!$C$28:$BZ$28,MATCH($AA37,Summary!$C$15:$BZ$15,0)+1),"")&lt;&gt;AB37,AA37&lt;&gt;"CA",AA37&lt;&gt;"NY"),INDEX(Summary!$C$28:$BZ$28,MATCH($AA37,Summary!$C$15:$BZ$15,0)+1),IF(AND(IFERROR(VLOOKUP($AA37,'RATES I'!$AC$68:$AD$96,2,FALSE),"")&lt;&gt;AB37,AA37&lt;&gt;"Other"),VLOOKUP($AA37,'RATES I'!$AC$68:$AD$96,2,FALSE),IF(AA37="Other",VLOOKUP("CW4",'RATES I'!$AC$68:$AD$96,2,FALSE),""))),IF(AND(IFERROR(VLOOKUP($AA37,'RATES I'!$AC$68:$AD$96,2,FALSE),"")&lt;&gt;AB37,AA37&lt;&gt;"Other"),VLOOKUP($AA37,'RATES I'!$AC$68:$AD$96,2,FALSE),IF(AA37="Other",VLOOKUP("CW4",'RATES I'!$AC$68:$AD$96,2,FALSE),"")))</f>
        <v>48100</v>
      </c>
      <c r="AE37" s="688" t="str">
        <f>IFERROR(IF(AND(IFERROR(INDEX(Summary!$C$32:$BZ$32,MATCH($AA37,Summary!$C$15:$BZ$15,0)+1),"")&lt;&gt;"",IFERROR(INDEX(Summary!$C$32:$BZ$32,MATCH($AA37,Summary!$C$15:$BZ$15,0)+1),"")&lt;&gt;AC37),INDEX(Summary!$C$32:$BZ$32,MATCH($AA37,Summary!$C$15:$BZ$15,0)+1),""),"")</f>
        <v/>
      </c>
      <c r="AF37" s="20">
        <f t="shared" si="12"/>
        <v>48100</v>
      </c>
      <c r="AG37" s="15">
        <f t="shared" si="11"/>
        <v>1</v>
      </c>
      <c r="AH37" s="356"/>
    </row>
    <row r="38" spans="1:34" ht="11.25" customHeight="1">
      <c r="A38"/>
      <c r="B38" s="1281" t="s">
        <v>5</v>
      </c>
      <c r="C38" s="1282">
        <v>1452</v>
      </c>
      <c r="D38" s="1341" t="str">
        <f t="shared" si="5"/>
        <v>CA1452</v>
      </c>
      <c r="E38" s="1514" t="s">
        <v>122</v>
      </c>
      <c r="F38" s="1390">
        <v>500</v>
      </c>
      <c r="G38" s="1283">
        <v>4.18</v>
      </c>
      <c r="H38" s="1283"/>
      <c r="I38" s="1283"/>
      <c r="J38" s="1283"/>
      <c r="K38" s="1283"/>
      <c r="L38" s="1283"/>
      <c r="M38" s="1283"/>
      <c r="N38" s="1283"/>
      <c r="O38" s="1283"/>
      <c r="P38" s="1283"/>
      <c r="R38" s="1067"/>
      <c r="S38" s="21" t="s">
        <v>125</v>
      </c>
      <c r="T38" s="357">
        <f t="shared" si="14"/>
        <v>2725</v>
      </c>
      <c r="Z38" s="21"/>
      <c r="AA38" s="21" t="s">
        <v>65</v>
      </c>
      <c r="AB38" s="20">
        <v>51600</v>
      </c>
      <c r="AC38" s="15">
        <v>1</v>
      </c>
      <c r="AD38" s="689">
        <f>IFERROR(IF(AND(IFERROR(INDEX(Summary!$C$28:$BZ$28,MATCH($AA38,Summary!$C$15:$BZ$15,0)+1),"")&lt;&gt;"",IFERROR(INDEX(Summary!$C$28:$BZ$28,MATCH($AA38,Summary!$C$15:$BZ$15,0)+1),"")&lt;&gt;AB38,AA38&lt;&gt;"CA",AA38&lt;&gt;"NY"),INDEX(Summary!$C$28:$BZ$28,MATCH($AA38,Summary!$C$15:$BZ$15,0)+1),IF(AND(IFERROR(VLOOKUP($AA38,'RATES I'!$AC$68:$AD$96,2,FALSE),"")&lt;&gt;AB38,AA38&lt;&gt;"Other"),VLOOKUP($AA38,'RATES I'!$AC$68:$AD$96,2,FALSE),IF(AA38="Other",VLOOKUP("CW4",'RATES I'!$AC$68:$AD$96,2,FALSE),""))),IF(AND(IFERROR(VLOOKUP($AA38,'RATES I'!$AC$68:$AD$96,2,FALSE),"")&lt;&gt;AB38,AA38&lt;&gt;"Other"),VLOOKUP($AA38,'RATES I'!$AC$68:$AD$96,2,FALSE),IF(AA38="Other",VLOOKUP("CW4",'RATES I'!$AC$68:$AD$96,2,FALSE),"")))</f>
        <v>50100</v>
      </c>
      <c r="AE38" s="688" t="str">
        <f>IFERROR(IF(AND(IFERROR(INDEX(Summary!$C$32:$BZ$32,MATCH($AA38,Summary!$C$15:$BZ$15,0)+1),"")&lt;&gt;"",IFERROR(INDEX(Summary!$C$32:$BZ$32,MATCH($AA38,Summary!$C$15:$BZ$15,0)+1),"")&lt;&gt;AC38),INDEX(Summary!$C$32:$BZ$32,MATCH($AA38,Summary!$C$15:$BZ$15,0)+1),""),"")</f>
        <v/>
      </c>
      <c r="AF38" s="20">
        <f t="shared" si="12"/>
        <v>50100</v>
      </c>
      <c r="AG38" s="15">
        <f t="shared" si="11"/>
        <v>1</v>
      </c>
      <c r="AH38" s="356"/>
    </row>
    <row r="39" spans="1:34" ht="11.25" customHeight="1">
      <c r="A39"/>
      <c r="B39" s="1281" t="s">
        <v>5</v>
      </c>
      <c r="C39" s="1282">
        <v>1463</v>
      </c>
      <c r="D39" s="1341" t="str">
        <f t="shared" si="5"/>
        <v>CA1463</v>
      </c>
      <c r="E39" s="1514" t="s">
        <v>123</v>
      </c>
      <c r="F39" s="1390">
        <v>500</v>
      </c>
      <c r="G39" s="1283">
        <v>4.96</v>
      </c>
      <c r="H39" s="1283"/>
      <c r="I39" s="1283"/>
      <c r="J39" s="1283"/>
      <c r="K39" s="1283"/>
      <c r="L39" s="1283"/>
      <c r="M39" s="1283"/>
      <c r="N39" s="1283"/>
      <c r="O39" s="1283"/>
      <c r="P39" s="1283"/>
      <c r="R39" s="1067"/>
      <c r="S39" s="21" t="s">
        <v>124</v>
      </c>
      <c r="T39" s="357">
        <f t="shared" si="14"/>
        <v>1234</v>
      </c>
      <c r="Z39" s="21"/>
      <c r="AA39" s="13" t="s">
        <v>18</v>
      </c>
      <c r="AB39" s="20">
        <v>59000</v>
      </c>
      <c r="AC39" s="15">
        <v>1.1000000000000001</v>
      </c>
      <c r="AD39" s="689">
        <f>IFERROR(IF(AND(IFERROR(INDEX(Summary!$C$28:$BZ$28,MATCH($AA39,Summary!$C$15:$BZ$15,0)+1),"")&lt;&gt;"",IFERROR(INDEX(Summary!$C$28:$BZ$28,MATCH($AA39,Summary!$C$15:$BZ$15,0)+1),"")&lt;&gt;AB39,AA39&lt;&gt;"CA",AA39&lt;&gt;"NY"),INDEX(Summary!$C$28:$BZ$28,MATCH($AA39,Summary!$C$15:$BZ$15,0)+1),IF(AND(IFERROR(VLOOKUP($AA39,'RATES I'!$AC$68:$AD$96,2,FALSE),"")&lt;&gt;AB39,AA39&lt;&gt;"Other"),VLOOKUP($AA39,'RATES I'!$AC$68:$AD$96,2,FALSE),IF(AA39="Other",VLOOKUP("CW4",'RATES I'!$AC$68:$AD$96,2,FALSE),""))),IF(AND(IFERROR(VLOOKUP($AA39,'RATES I'!$AC$68:$AD$96,2,FALSE),"")&lt;&gt;AB39,AA39&lt;&gt;"Other"),VLOOKUP($AA39,'RATES I'!$AC$68:$AD$96,2,FALSE),IF(AA39="Other",VLOOKUP("CW4",'RATES I'!$AC$68:$AD$96,2,FALSE),"")))</f>
        <v>61200</v>
      </c>
      <c r="AE39" s="688" t="str">
        <f>IFERROR(IF(AND(IFERROR(INDEX(Summary!$C$32:$BZ$32,MATCH($AA39,Summary!$C$15:$BZ$15,0)+1),"")&lt;&gt;"",IFERROR(INDEX(Summary!$C$32:$BZ$32,MATCH($AA39,Summary!$C$15:$BZ$15,0)+1),"")&lt;&gt;AC39),INDEX(Summary!$C$32:$BZ$32,MATCH($AA39,Summary!$C$15:$BZ$15,0)+1),""),"")</f>
        <v/>
      </c>
      <c r="AF39" s="20">
        <f t="shared" si="12"/>
        <v>61200</v>
      </c>
      <c r="AG39" s="15">
        <f t="shared" si="11"/>
        <v>1.1000000000000001</v>
      </c>
      <c r="AH39" s="356"/>
    </row>
    <row r="40" spans="1:34" ht="11.25" customHeight="1">
      <c r="A40"/>
      <c r="B40" s="1281" t="s">
        <v>5</v>
      </c>
      <c r="C40" s="1282">
        <v>1624</v>
      </c>
      <c r="D40" s="1341" t="str">
        <f t="shared" si="5"/>
        <v>CA1624</v>
      </c>
      <c r="E40" s="1514" t="s">
        <v>122</v>
      </c>
      <c r="F40" s="1390">
        <v>500</v>
      </c>
      <c r="G40" s="1283">
        <v>8.1</v>
      </c>
      <c r="H40" s="1283"/>
      <c r="I40" s="1283"/>
      <c r="J40" s="1283"/>
      <c r="K40" s="1283"/>
      <c r="L40" s="1283"/>
      <c r="M40" s="1283"/>
      <c r="N40" s="1283"/>
      <c r="O40" s="1283"/>
      <c r="P40" s="1283"/>
      <c r="R40" s="1067"/>
      <c r="S40" s="21" t="s">
        <v>280</v>
      </c>
      <c r="T40" s="357">
        <f t="shared" si="14"/>
        <v>370</v>
      </c>
      <c r="Z40" s="21"/>
      <c r="AA40" s="13" t="s">
        <v>66</v>
      </c>
      <c r="AB40" s="20">
        <v>49900</v>
      </c>
      <c r="AC40" s="15">
        <v>1</v>
      </c>
      <c r="AD40" s="689" t="str">
        <f>IFERROR(IF(AND(IFERROR(INDEX(Summary!$C$28:$BZ$28,MATCH($AA40,Summary!$C$15:$BZ$15,0)+1),"")&lt;&gt;"",IFERROR(INDEX(Summary!$C$28:$BZ$28,MATCH($AA40,Summary!$C$15:$BZ$15,0)+1),"")&lt;&gt;AB40,AA40&lt;&gt;"CA",AA40&lt;&gt;"NY"),INDEX(Summary!$C$28:$BZ$28,MATCH($AA40,Summary!$C$15:$BZ$15,0)+1),IF(AND(IFERROR(VLOOKUP($AA40,'RATES I'!$AC$68:$AD$96,2,FALSE),"")&lt;&gt;AB40,AA40&lt;&gt;"Other"),VLOOKUP($AA40,'RATES I'!$AC$68:$AD$96,2,FALSE),IF(AA40="Other",VLOOKUP("CW4",'RATES I'!$AC$68:$AD$96,2,FALSE),""))),IF(AND(IFERROR(VLOOKUP($AA40,'RATES I'!$AC$68:$AD$96,2,FALSE),"")&lt;&gt;AB40,AA40&lt;&gt;"Other"),VLOOKUP($AA40,'RATES I'!$AC$68:$AD$96,2,FALSE),IF(AA40="Other",VLOOKUP("CW4",'RATES I'!$AC$68:$AD$96,2,FALSE),"")))</f>
        <v/>
      </c>
      <c r="AE40" s="688" t="str">
        <f>IFERROR(IF(AND(IFERROR(INDEX(Summary!$C$32:$BZ$32,MATCH($AA40,Summary!$C$15:$BZ$15,0)+1),"")&lt;&gt;"",IFERROR(INDEX(Summary!$C$32:$BZ$32,MATCH($AA40,Summary!$C$15:$BZ$15,0)+1),"")&lt;&gt;AC40),INDEX(Summary!$C$32:$BZ$32,MATCH($AA40,Summary!$C$15:$BZ$15,0)+1),""),"")</f>
        <v/>
      </c>
      <c r="AF40" s="20">
        <f t="shared" si="12"/>
        <v>49900</v>
      </c>
      <c r="AG40" s="15">
        <f t="shared" si="11"/>
        <v>1</v>
      </c>
      <c r="AH40" s="356"/>
    </row>
    <row r="41" spans="1:34" ht="11.25" customHeight="1">
      <c r="A41"/>
      <c r="B41" s="1281" t="s">
        <v>5</v>
      </c>
      <c r="C41" s="1282">
        <v>1699</v>
      </c>
      <c r="D41" s="1341" t="str">
        <f t="shared" si="5"/>
        <v>CA1699</v>
      </c>
      <c r="E41" s="1514" t="s">
        <v>122</v>
      </c>
      <c r="F41" s="1390">
        <v>500</v>
      </c>
      <c r="G41" s="1283">
        <v>3.16</v>
      </c>
      <c r="H41" s="1283"/>
      <c r="I41" s="1283"/>
      <c r="J41" s="1283"/>
      <c r="K41" s="1283"/>
      <c r="L41" s="1283"/>
      <c r="M41" s="1283"/>
      <c r="N41" s="1283"/>
      <c r="O41" s="1283"/>
      <c r="P41" s="1283"/>
      <c r="R41" s="1067"/>
      <c r="Z41" s="21"/>
      <c r="AA41" s="13" t="s">
        <v>67</v>
      </c>
      <c r="AB41" s="20">
        <v>56400</v>
      </c>
      <c r="AC41" s="15">
        <v>1</v>
      </c>
      <c r="AD41" s="689">
        <f>IFERROR(IF(AND(IFERROR(INDEX(Summary!$C$28:$BZ$28,MATCH($AA41,Summary!$C$15:$BZ$15,0)+1),"")&lt;&gt;"",IFERROR(INDEX(Summary!$C$28:$BZ$28,MATCH($AA41,Summary!$C$15:$BZ$15,0)+1),"")&lt;&gt;AB41,AA41&lt;&gt;"CA",AA41&lt;&gt;"NY"),INDEX(Summary!$C$28:$BZ$28,MATCH($AA41,Summary!$C$15:$BZ$15,0)+1),IF(AND(IFERROR(VLOOKUP($AA41,'RATES I'!$AC$68:$AD$96,2,FALSE),"")&lt;&gt;AB41,AA41&lt;&gt;"Other"),VLOOKUP($AA41,'RATES I'!$AC$68:$AD$96,2,FALSE),IF(AA41="Other",VLOOKUP("CW4",'RATES I'!$AC$68:$AD$96,2,FALSE),""))),IF(AND(IFERROR(VLOOKUP($AA41,'RATES I'!$AC$68:$AD$96,2,FALSE),"")&lt;&gt;AB41,AA41&lt;&gt;"Other"),VLOOKUP($AA41,'RATES I'!$AC$68:$AD$96,2,FALSE),IF(AA41="Other",VLOOKUP("CW4",'RATES I'!$AC$68:$AD$96,2,FALSE),"")))</f>
        <v>57800</v>
      </c>
      <c r="AE41" s="688" t="str">
        <f>IFERROR(IF(AND(IFERROR(INDEX(Summary!$C$32:$BZ$32,MATCH($AA41,Summary!$C$15:$BZ$15,0)+1),"")&lt;&gt;"",IFERROR(INDEX(Summary!$C$32:$BZ$32,MATCH($AA41,Summary!$C$15:$BZ$15,0)+1),"")&lt;&gt;AC41),INDEX(Summary!$C$32:$BZ$32,MATCH($AA41,Summary!$C$15:$BZ$15,0)+1),""),"")</f>
        <v/>
      </c>
      <c r="AF41" s="20">
        <f t="shared" si="12"/>
        <v>57800</v>
      </c>
      <c r="AG41" s="15">
        <f t="shared" si="11"/>
        <v>1</v>
      </c>
      <c r="AH41" s="356"/>
    </row>
    <row r="42" spans="1:34" ht="11.25" customHeight="1">
      <c r="A42"/>
      <c r="B42" s="1281" t="s">
        <v>5</v>
      </c>
      <c r="C42" s="1282">
        <v>1701</v>
      </c>
      <c r="D42" s="1341" t="str">
        <f t="shared" si="5"/>
        <v>CA1701</v>
      </c>
      <c r="E42" s="1514" t="s">
        <v>123</v>
      </c>
      <c r="F42" s="1390">
        <v>500</v>
      </c>
      <c r="G42" s="1283">
        <v>5.32</v>
      </c>
      <c r="H42" s="1283"/>
      <c r="I42" s="1283"/>
      <c r="J42" s="1283"/>
      <c r="K42" s="1283"/>
      <c r="L42" s="1283"/>
      <c r="M42" s="1283"/>
      <c r="N42" s="1283"/>
      <c r="O42" s="1283"/>
      <c r="P42" s="1283"/>
      <c r="R42" s="1067"/>
      <c r="Z42" s="21"/>
      <c r="AA42" s="13" t="s">
        <v>68</v>
      </c>
      <c r="AB42" s="20">
        <v>44000</v>
      </c>
      <c r="AC42" s="15">
        <v>1</v>
      </c>
      <c r="AD42" s="689" t="str">
        <f>IFERROR(IF(AND(IFERROR(INDEX(Summary!$C$28:$BZ$28,MATCH($AA42,Summary!$C$15:$BZ$15,0)+1),"")&lt;&gt;"",IFERROR(INDEX(Summary!$C$28:$BZ$28,MATCH($AA42,Summary!$C$15:$BZ$15,0)+1),"")&lt;&gt;AB42,AA42&lt;&gt;"CA",AA42&lt;&gt;"NY"),INDEX(Summary!$C$28:$BZ$28,MATCH($AA42,Summary!$C$15:$BZ$15,0)+1),IF(AND(IFERROR(VLOOKUP($AA42,'RATES I'!$AC$68:$AD$96,2,FALSE),"")&lt;&gt;AB42,AA42&lt;&gt;"Other"),VLOOKUP($AA42,'RATES I'!$AC$68:$AD$96,2,FALSE),IF(AA42="Other",VLOOKUP("CW4",'RATES I'!$AC$68:$AD$96,2,FALSE),""))),IF(AND(IFERROR(VLOOKUP($AA42,'RATES I'!$AC$68:$AD$96,2,FALSE),"")&lt;&gt;AB42,AA42&lt;&gt;"Other"),VLOOKUP($AA42,'RATES I'!$AC$68:$AD$96,2,FALSE),IF(AA42="Other",VLOOKUP("CW4",'RATES I'!$AC$68:$AD$96,2,FALSE),"")))</f>
        <v/>
      </c>
      <c r="AE42" s="688" t="str">
        <f>IFERROR(IF(AND(IFERROR(INDEX(Summary!$C$32:$BZ$32,MATCH($AA42,Summary!$C$15:$BZ$15,0)+1),"")&lt;&gt;"",IFERROR(INDEX(Summary!$C$32:$BZ$32,MATCH($AA42,Summary!$C$15:$BZ$15,0)+1),"")&lt;&gt;AC42),INDEX(Summary!$C$32:$BZ$32,MATCH($AA42,Summary!$C$15:$BZ$15,0)+1),""),"")</f>
        <v/>
      </c>
      <c r="AF42" s="20">
        <f t="shared" si="12"/>
        <v>44000</v>
      </c>
      <c r="AG42" s="15">
        <f t="shared" si="11"/>
        <v>1</v>
      </c>
      <c r="AH42" s="356"/>
    </row>
    <row r="43" spans="1:34" ht="11.25" customHeight="1">
      <c r="A43"/>
      <c r="B43" s="1281" t="s">
        <v>5</v>
      </c>
      <c r="C43" s="1282">
        <v>1710</v>
      </c>
      <c r="D43" s="1341" t="str">
        <f t="shared" si="5"/>
        <v>CA1710</v>
      </c>
      <c r="E43" s="1514" t="s">
        <v>123</v>
      </c>
      <c r="F43" s="1390">
        <v>500</v>
      </c>
      <c r="G43" s="1283">
        <v>6.68</v>
      </c>
      <c r="H43" s="1283"/>
      <c r="I43" s="1283"/>
      <c r="J43" s="1283"/>
      <c r="K43" s="1283"/>
      <c r="L43" s="1283"/>
      <c r="M43" s="1283"/>
      <c r="N43" s="1283"/>
      <c r="O43" s="1283"/>
      <c r="P43" s="1283"/>
      <c r="R43" s="1067"/>
      <c r="Z43" s="21"/>
      <c r="AA43" s="13" t="s">
        <v>22</v>
      </c>
      <c r="AB43" s="20">
        <v>74400</v>
      </c>
      <c r="AC43" s="15">
        <v>0.85</v>
      </c>
      <c r="AD43" s="689">
        <f>IFERROR(IF(AND(IFERROR(INDEX(Summary!$C$28:$BZ$28,MATCH($AA43,Summary!$C$15:$BZ$15,0)+1),"")&lt;&gt;"",IFERROR(INDEX(Summary!$C$28:$BZ$28,MATCH($AA43,Summary!$C$15:$BZ$15,0)+1),"")&lt;&gt;AB43,AA43&lt;&gt;"CA",AA43&lt;&gt;"NY"),INDEX(Summary!$C$28:$BZ$28,MATCH($AA43,Summary!$C$15:$BZ$15,0)+1),IF(AND(IFERROR(VLOOKUP($AA43,'RATES I'!$AC$68:$AD$96,2,FALSE),"")&lt;&gt;AB43,AA43&lt;&gt;"Other"),VLOOKUP($AA43,'RATES I'!$AC$68:$AD$96,2,FALSE),IF(AA43="Other",VLOOKUP("CW4",'RATES I'!$AC$68:$AD$96,2,FALSE),""))),IF(AND(IFERROR(VLOOKUP($AA43,'RATES I'!$AC$68:$AD$96,2,FALSE),"")&lt;&gt;AB43,AA43&lt;&gt;"Other"),VLOOKUP($AA43,'RATES I'!$AC$68:$AD$96,2,FALSE),IF(AA43="Other",VLOOKUP("CW4",'RATES I'!$AC$68:$AD$96,2,FALSE),"")))</f>
        <v>74900</v>
      </c>
      <c r="AE43" s="688" t="str">
        <f>IFERROR(IF(AND(IFERROR(INDEX(Summary!$C$32:$BZ$32,MATCH($AA43,Summary!$C$15:$BZ$15,0)+1),"")&lt;&gt;"",IFERROR(INDEX(Summary!$C$32:$BZ$32,MATCH($AA43,Summary!$C$15:$BZ$15,0)+1),"")&lt;&gt;AC43),INDEX(Summary!$C$32:$BZ$32,MATCH($AA43,Summary!$C$15:$BZ$15,0)+1),""),"")</f>
        <v/>
      </c>
      <c r="AF43" s="20">
        <f t="shared" si="12"/>
        <v>74900</v>
      </c>
      <c r="AG43" s="15">
        <f t="shared" si="11"/>
        <v>0.85</v>
      </c>
      <c r="AH43" s="356"/>
    </row>
    <row r="44" spans="1:34" ht="11.25" customHeight="1">
      <c r="A44"/>
      <c r="B44" s="1281" t="s">
        <v>5</v>
      </c>
      <c r="C44" s="1282">
        <v>1741</v>
      </c>
      <c r="D44" s="1341" t="str">
        <f t="shared" si="5"/>
        <v>CA1741</v>
      </c>
      <c r="E44" s="1514" t="s">
        <v>123</v>
      </c>
      <c r="F44" s="1390">
        <v>500</v>
      </c>
      <c r="G44" s="1283">
        <v>5.66</v>
      </c>
      <c r="H44" s="1283"/>
      <c r="I44" s="1283"/>
      <c r="J44" s="1283"/>
      <c r="K44" s="1283"/>
      <c r="L44" s="1283"/>
      <c r="M44" s="1283"/>
      <c r="N44" s="1283"/>
      <c r="O44" s="1283"/>
      <c r="P44" s="1283"/>
      <c r="R44" s="1067"/>
      <c r="Z44" s="21"/>
      <c r="AA44" s="13" t="s">
        <v>69</v>
      </c>
      <c r="AB44" s="20">
        <v>60700</v>
      </c>
      <c r="AC44" s="15">
        <v>1</v>
      </c>
      <c r="AD44" s="689">
        <f>IFERROR(IF(AND(IFERROR(INDEX(Summary!$C$28:$BZ$28,MATCH($AA44,Summary!$C$15:$BZ$15,0)+1),"")&lt;&gt;"",IFERROR(INDEX(Summary!$C$28:$BZ$28,MATCH($AA44,Summary!$C$15:$BZ$15,0)+1),"")&lt;&gt;AB44,AA44&lt;&gt;"CA",AA44&lt;&gt;"NY"),INDEX(Summary!$C$28:$BZ$28,MATCH($AA44,Summary!$C$15:$BZ$15,0)+1),IF(AND(IFERROR(VLOOKUP($AA44,'RATES I'!$AC$68:$AD$96,2,FALSE),"")&lt;&gt;AB44,AA44&lt;&gt;"Other"),VLOOKUP($AA44,'RATES I'!$AC$68:$AD$96,2,FALSE),IF(AA44="Other",VLOOKUP("CW4",'RATES I'!$AC$68:$AD$96,2,FALSE),""))),IF(AND(IFERROR(VLOOKUP($AA44,'RATES I'!$AC$68:$AD$96,2,FALSE),"")&lt;&gt;AB44,AA44&lt;&gt;"Other"),VLOOKUP($AA44,'RATES I'!$AC$68:$AD$96,2,FALSE),IF(AA44="Other",VLOOKUP("CW4",'RATES I'!$AC$68:$AD$96,2,FALSE),"")))</f>
        <v>65000</v>
      </c>
      <c r="AE44" s="688" t="str">
        <f>IFERROR(IF(AND(IFERROR(INDEX(Summary!$C$32:$BZ$32,MATCH($AA44,Summary!$C$15:$BZ$15,0)+1),"")&lt;&gt;"",IFERROR(INDEX(Summary!$C$32:$BZ$32,MATCH($AA44,Summary!$C$15:$BZ$15,0)+1),"")&lt;&gt;AC44),INDEX(Summary!$C$32:$BZ$32,MATCH($AA44,Summary!$C$15:$BZ$15,0)+1),""),"")</f>
        <v/>
      </c>
      <c r="AF44" s="20">
        <f t="shared" si="12"/>
        <v>65000</v>
      </c>
      <c r="AG44" s="15">
        <f t="shared" si="11"/>
        <v>1</v>
      </c>
      <c r="AH44" s="356"/>
    </row>
    <row r="45" spans="1:34" ht="11.25" customHeight="1">
      <c r="A45"/>
      <c r="B45" s="1281" t="s">
        <v>5</v>
      </c>
      <c r="C45" s="1282">
        <v>1803</v>
      </c>
      <c r="D45" s="1341" t="str">
        <f t="shared" si="5"/>
        <v>CA1803</v>
      </c>
      <c r="E45" s="1514" t="s">
        <v>123</v>
      </c>
      <c r="F45" s="1390">
        <v>800</v>
      </c>
      <c r="G45" s="1283">
        <v>13.14</v>
      </c>
      <c r="H45" s="1283"/>
      <c r="I45" s="1283"/>
      <c r="J45" s="1283"/>
      <c r="K45" s="1283"/>
      <c r="L45" s="1283"/>
      <c r="M45" s="1283"/>
      <c r="N45" s="1283"/>
      <c r="O45" s="1283"/>
      <c r="P45" s="1283"/>
      <c r="R45" s="1067"/>
      <c r="Z45" s="21"/>
      <c r="AA45" s="13" t="s">
        <v>16</v>
      </c>
      <c r="AB45" s="20">
        <v>63500</v>
      </c>
      <c r="AC45" s="15">
        <v>0.85</v>
      </c>
      <c r="AD45" s="689">
        <f>IFERROR(IF(AND(IFERROR(INDEX(Summary!$C$28:$BZ$28,MATCH($AA45,Summary!$C$15:$BZ$15,0)+1),"")&lt;&gt;"",IFERROR(INDEX(Summary!$C$28:$BZ$28,MATCH($AA45,Summary!$C$15:$BZ$15,0)+1),"")&lt;&gt;AB45,AA45&lt;&gt;"CA",AA45&lt;&gt;"NY"),INDEX(Summary!$C$28:$BZ$28,MATCH($AA45,Summary!$C$15:$BZ$15,0)+1),IF(AND(IFERROR(VLOOKUP($AA45,'RATES I'!$AC$68:$AD$96,2,FALSE),"")&lt;&gt;AB45,AA45&lt;&gt;"Other"),VLOOKUP($AA45,'RATES I'!$AC$68:$AD$96,2,FALSE),IF(AA45="Other",VLOOKUP("CW4",'RATES I'!$AC$68:$AD$96,2,FALSE),""))),IF(AND(IFERROR(VLOOKUP($AA45,'RATES I'!$AC$68:$AD$96,2,FALSE),"")&lt;&gt;AB45,AA45&lt;&gt;"Other"),VLOOKUP($AA45,'RATES I'!$AC$68:$AD$96,2,FALSE),IF(AA45="Other",VLOOKUP("CW4",'RATES I'!$AC$68:$AD$96,2,FALSE),"")))</f>
        <v>63800</v>
      </c>
      <c r="AE45" s="688" t="str">
        <f>IFERROR(IF(AND(IFERROR(INDEX(Summary!$C$32:$BZ$32,MATCH($AA45,Summary!$C$15:$BZ$15,0)+1),"")&lt;&gt;"",IFERROR(INDEX(Summary!$C$32:$BZ$32,MATCH($AA45,Summary!$C$15:$BZ$15,0)+1),"")&lt;&gt;AC45),INDEX(Summary!$C$32:$BZ$32,MATCH($AA45,Summary!$C$15:$BZ$15,0)+1),""),"")</f>
        <v/>
      </c>
      <c r="AF45" s="20">
        <f t="shared" si="12"/>
        <v>63800</v>
      </c>
      <c r="AG45" s="15">
        <f t="shared" si="11"/>
        <v>0.85</v>
      </c>
      <c r="AH45" s="356"/>
    </row>
    <row r="46" spans="1:34" ht="11.25" customHeight="1">
      <c r="A46"/>
      <c r="B46" s="1281" t="s">
        <v>5</v>
      </c>
      <c r="C46" s="1282">
        <v>1925</v>
      </c>
      <c r="D46" s="1341" t="str">
        <f t="shared" si="5"/>
        <v>CA1925</v>
      </c>
      <c r="E46" s="1514" t="s">
        <v>123</v>
      </c>
      <c r="F46" s="1390">
        <v>950</v>
      </c>
      <c r="G46" s="1283">
        <v>16.27</v>
      </c>
      <c r="H46" s="1283"/>
      <c r="I46" s="1283"/>
      <c r="J46" s="1283"/>
      <c r="K46" s="1283"/>
      <c r="L46" s="1283"/>
      <c r="M46" s="1283"/>
      <c r="N46" s="1283"/>
      <c r="O46" s="1283"/>
      <c r="P46" s="1283"/>
      <c r="R46" s="1067"/>
      <c r="Z46" s="21"/>
      <c r="AA46" s="13" t="s">
        <v>29</v>
      </c>
      <c r="AB46" s="20">
        <v>119500</v>
      </c>
      <c r="AC46" s="15">
        <v>1</v>
      </c>
      <c r="AD46" s="689"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88" t="str">
        <f>IFERROR(IF(AND(IFERROR(INDEX(Summary!$C$32:$BZ$32,MATCH($AA46,Summary!$C$15:$BZ$15,0)+1),"")&lt;&gt;"",IFERROR(INDEX(Summary!$C$32:$BZ$32,MATCH($AA46,Summary!$C$15:$BZ$15,0)+1),"")&lt;&gt;AC46),INDEX(Summary!$C$32:$BZ$32,MATCH($AA46,Summary!$C$15:$BZ$15,0)+1),""),"")</f>
        <v/>
      </c>
      <c r="AF46" s="20">
        <f>IF(AD46="",AB46,AD46)</f>
        <v>119500</v>
      </c>
      <c r="AG46" s="15">
        <f t="shared" si="11"/>
        <v>1</v>
      </c>
      <c r="AH46" s="356"/>
    </row>
    <row r="47" spans="1:34" ht="11.25" customHeight="1">
      <c r="A47"/>
      <c r="B47" s="1281" t="s">
        <v>5</v>
      </c>
      <c r="C47" s="1282">
        <v>2002</v>
      </c>
      <c r="D47" s="1341" t="str">
        <f t="shared" si="5"/>
        <v>CA2002</v>
      </c>
      <c r="E47" s="1514" t="s">
        <v>125</v>
      </c>
      <c r="F47" s="1390">
        <v>800</v>
      </c>
      <c r="G47" s="1283">
        <v>13.33</v>
      </c>
      <c r="H47" s="1283"/>
      <c r="I47" s="1283"/>
      <c r="J47" s="1283"/>
      <c r="K47" s="1283"/>
      <c r="L47" s="1283"/>
      <c r="M47" s="1283"/>
      <c r="N47" s="1283"/>
      <c r="O47" s="1283"/>
      <c r="P47" s="1283"/>
      <c r="R47" s="1067"/>
      <c r="Z47" s="21"/>
      <c r="AA47" s="13" t="s">
        <v>70</v>
      </c>
      <c r="AB47" s="20">
        <v>49900</v>
      </c>
      <c r="AC47" s="15">
        <v>1</v>
      </c>
      <c r="AD47" s="689" t="str">
        <f>IFERROR(IF(AND(IFERROR(INDEX(Summary!$C$28:$BZ$28,MATCH($AA47,Summary!$C$15:$BZ$15,0)+1),"")&lt;&gt;"",IFERROR(INDEX(Summary!$C$28:$BZ$28,MATCH($AA47,Summary!$C$15:$BZ$15,0)+1),"")&lt;&gt;AB47,AA47&lt;&gt;"CA",AA47&lt;&gt;"NY"),INDEX(Summary!$C$28:$BZ$28,MATCH($AA47,Summary!$C$15:$BZ$15,0)+1),IF(AND(IFERROR(VLOOKUP($AA47,'RATES I'!$AC$68:$AD$96,2,FALSE),"")&lt;&gt;AB47,AA47&lt;&gt;"Other"),VLOOKUP($AA47,'RATES I'!$AC$68:$AD$96,2,FALSE),IF(AA47="Other",VLOOKUP("CW4",'RATES I'!$AC$68:$AD$96,2,FALSE),""))),IF(AND(IFERROR(VLOOKUP($AA47,'RATES I'!$AC$68:$AD$96,2,FALSE),"")&lt;&gt;AB47,AA47&lt;&gt;"Other"),VLOOKUP($AA47,'RATES I'!$AC$68:$AD$96,2,FALSE),IF(AA47="Other",VLOOKUP("CW4",'RATES I'!$AC$68:$AD$96,2,FALSE),"")))</f>
        <v/>
      </c>
      <c r="AE47" s="688" t="str">
        <f>IFERROR(IF(AND(IFERROR(INDEX(Summary!$C$32:$BZ$32,MATCH($AA47,Summary!$C$15:$BZ$15,0)+1),"")&lt;&gt;"",IFERROR(INDEX(Summary!$C$32:$BZ$32,MATCH($AA47,Summary!$C$15:$BZ$15,0)+1),"")&lt;&gt;AC47),INDEX(Summary!$C$32:$BZ$32,MATCH($AA47,Summary!$C$15:$BZ$15,0)+1),""),"")</f>
        <v/>
      </c>
      <c r="AF47" s="20">
        <f t="shared" si="12"/>
        <v>49900</v>
      </c>
      <c r="AG47" s="15">
        <f t="shared" si="11"/>
        <v>1</v>
      </c>
      <c r="AH47" s="356"/>
    </row>
    <row r="48" spans="1:34" ht="11.25" customHeight="1">
      <c r="A48"/>
      <c r="B48" s="1281" t="s">
        <v>5</v>
      </c>
      <c r="C48" s="1282">
        <v>2003</v>
      </c>
      <c r="D48" s="1341" t="str">
        <f t="shared" si="5"/>
        <v>CA2003</v>
      </c>
      <c r="E48" s="1514" t="s">
        <v>121</v>
      </c>
      <c r="F48" s="1390">
        <v>650</v>
      </c>
      <c r="G48" s="1283">
        <v>10.86</v>
      </c>
      <c r="H48" s="1283"/>
      <c r="I48" s="1283"/>
      <c r="J48" s="1283"/>
      <c r="K48" s="1283"/>
      <c r="L48" s="1283"/>
      <c r="M48" s="1283"/>
      <c r="N48" s="1283"/>
      <c r="O48" s="1283"/>
      <c r="P48" s="1283"/>
      <c r="R48" s="1067"/>
      <c r="Z48" s="21"/>
      <c r="AA48" s="13" t="s">
        <v>71</v>
      </c>
      <c r="AB48" s="20">
        <v>62600</v>
      </c>
      <c r="AC48" s="15">
        <v>0.9</v>
      </c>
      <c r="AD48" s="689">
        <f>IFERROR(IF(AND(IFERROR(INDEX(Summary!$C$28:$BZ$28,MATCH($AA48,Summary!$C$15:$BZ$15,0)+1),"")&lt;&gt;"",IFERROR(INDEX(Summary!$C$28:$BZ$28,MATCH($AA48,Summary!$C$15:$BZ$15,0)+1),"")&lt;&gt;AB48,AA48&lt;&gt;"CA",AA48&lt;&gt;"NY"),INDEX(Summary!$C$28:$BZ$28,MATCH($AA48,Summary!$C$15:$BZ$15,0)+1),IF(AND(IFERROR(VLOOKUP($AA48,'RATES I'!$AC$68:$AD$96,2,FALSE),"")&lt;&gt;AB48,AA48&lt;&gt;"Other"),VLOOKUP($AA48,'RATES I'!$AC$68:$AD$96,2,FALSE),IF(AA48="Other",VLOOKUP("CW4",'RATES I'!$AC$68:$AD$96,2,FALSE),""))),IF(AND(IFERROR(VLOOKUP($AA48,'RATES I'!$AC$68:$AD$96,2,FALSE),"")&lt;&gt;AB48,AA48&lt;&gt;"Other"),VLOOKUP($AA48,'RATES I'!$AC$68:$AD$96,2,FALSE),IF(AA48="Other",VLOOKUP("CW4",'RATES I'!$AC$68:$AD$96,2,FALSE),"")))</f>
        <v>51300</v>
      </c>
      <c r="AE48" s="688" t="str">
        <f>IFERROR(IF(AND(IFERROR(INDEX(Summary!$C$32:$BZ$32,MATCH($AA48,Summary!$C$15:$BZ$15,0)+1),"")&lt;&gt;"",IFERROR(INDEX(Summary!$C$32:$BZ$32,MATCH($AA48,Summary!$C$15:$BZ$15,0)+1),"")&lt;&gt;AC48),INDEX(Summary!$C$32:$BZ$32,MATCH($AA48,Summary!$C$15:$BZ$15,0)+1),""),"")</f>
        <v/>
      </c>
      <c r="AF48" s="20">
        <f t="shared" si="12"/>
        <v>51300</v>
      </c>
      <c r="AG48" s="15">
        <f t="shared" si="11"/>
        <v>0.9</v>
      </c>
      <c r="AH48" s="356"/>
    </row>
    <row r="49" spans="1:34" ht="11.25" customHeight="1">
      <c r="A49"/>
      <c r="B49" s="1281" t="s">
        <v>5</v>
      </c>
      <c r="C49" s="1282">
        <v>2014</v>
      </c>
      <c r="D49" s="1341" t="str">
        <f t="shared" si="5"/>
        <v>CA2014</v>
      </c>
      <c r="E49" s="1514" t="s">
        <v>123</v>
      </c>
      <c r="F49" s="1390">
        <v>500</v>
      </c>
      <c r="G49" s="1283">
        <v>7.86</v>
      </c>
      <c r="H49" s="1283"/>
      <c r="I49" s="1283"/>
      <c r="J49" s="1283"/>
      <c r="K49" s="1283"/>
      <c r="L49" s="1283"/>
      <c r="M49" s="1283"/>
      <c r="N49" s="1283"/>
      <c r="O49" s="1283"/>
      <c r="P49" s="1283"/>
      <c r="R49" s="1067"/>
      <c r="Z49" s="21"/>
      <c r="AA49" s="13" t="s">
        <v>72</v>
      </c>
      <c r="AB49" s="20">
        <v>44000</v>
      </c>
      <c r="AC49" s="15">
        <v>1</v>
      </c>
      <c r="AD49" s="689" t="str">
        <f>IFERROR(IF(AND(IFERROR(INDEX(Summary!$C$28:$BZ$28,MATCH($AA49,Summary!$C$15:$BZ$15,0)+1),"")&lt;&gt;"",IFERROR(INDEX(Summary!$C$28:$BZ$28,MATCH($AA49,Summary!$C$15:$BZ$15,0)+1),"")&lt;&gt;AB49,AA49&lt;&gt;"CA",AA49&lt;&gt;"NY"),INDEX(Summary!$C$28:$BZ$28,MATCH($AA49,Summary!$C$15:$BZ$15,0)+1),IF(AND(IFERROR(VLOOKUP($AA49,'RATES I'!$AC$68:$AD$96,2,FALSE),"")&lt;&gt;AB49,AA49&lt;&gt;"Other"),VLOOKUP($AA49,'RATES I'!$AC$68:$AD$96,2,FALSE),IF(AA49="Other",VLOOKUP("CW4",'RATES I'!$AC$68:$AD$96,2,FALSE),""))),IF(AND(IFERROR(VLOOKUP($AA49,'RATES I'!$AC$68:$AD$96,2,FALSE),"")&lt;&gt;AB49,AA49&lt;&gt;"Other"),VLOOKUP($AA49,'RATES I'!$AC$68:$AD$96,2,FALSE),IF(AA49="Other",VLOOKUP("CW4",'RATES I'!$AC$68:$AD$96,2,FALSE),"")))</f>
        <v/>
      </c>
      <c r="AE49" s="688" t="str">
        <f>IFERROR(IF(AND(IFERROR(INDEX(Summary!$C$32:$BZ$32,MATCH($AA49,Summary!$C$15:$BZ$15,0)+1),"")&lt;&gt;"",IFERROR(INDEX(Summary!$C$32:$BZ$32,MATCH($AA49,Summary!$C$15:$BZ$15,0)+1),"")&lt;&gt;AC49),INDEX(Summary!$C$32:$BZ$32,MATCH($AA49,Summary!$C$15:$BZ$15,0)+1),""),"")</f>
        <v/>
      </c>
      <c r="AF49" s="20">
        <f t="shared" si="12"/>
        <v>44000</v>
      </c>
      <c r="AG49" s="15">
        <f t="shared" si="11"/>
        <v>1</v>
      </c>
      <c r="AH49" s="356"/>
    </row>
    <row r="50" spans="1:34" ht="11.25" customHeight="1">
      <c r="A50"/>
      <c r="B50" s="1281" t="s">
        <v>5</v>
      </c>
      <c r="C50" s="1282">
        <v>2030</v>
      </c>
      <c r="D50" s="1341" t="str">
        <f t="shared" si="5"/>
        <v>CA2030</v>
      </c>
      <c r="E50" s="1514" t="s">
        <v>125</v>
      </c>
      <c r="F50" s="1390">
        <v>500</v>
      </c>
      <c r="G50" s="1283">
        <v>6.36</v>
      </c>
      <c r="H50" s="1283"/>
      <c r="I50" s="1283"/>
      <c r="J50" s="1283"/>
      <c r="K50" s="1283"/>
      <c r="L50" s="1283"/>
      <c r="M50" s="1283"/>
      <c r="N50" s="1283"/>
      <c r="O50" s="1283"/>
      <c r="P50" s="1283"/>
      <c r="R50" s="1067"/>
      <c r="Z50" s="21"/>
      <c r="AA50" s="13" t="s">
        <v>21</v>
      </c>
      <c r="AB50" s="20">
        <v>74800</v>
      </c>
      <c r="AC50" s="15">
        <v>0.8</v>
      </c>
      <c r="AD50" s="689">
        <f>IFERROR(IF(AND(IFERROR(INDEX(Summary!$C$28:$BZ$28,MATCH($AA50,Summary!$C$15:$BZ$15,0)+1),"")&lt;&gt;"",IFERROR(INDEX(Summary!$C$28:$BZ$28,MATCH($AA50,Summary!$C$15:$BZ$15,0)+1),"")&lt;&gt;AB50,AA50&lt;&gt;"CA",AA50&lt;&gt;"NY"),INDEX(Summary!$C$28:$BZ$28,MATCH($AA50,Summary!$C$15:$BZ$15,0)+1),IF(AND(IFERROR(VLOOKUP($AA50,'RATES I'!$AC$68:$AD$96,2,FALSE),"")&lt;&gt;AB50,AA50&lt;&gt;"Other"),VLOOKUP($AA50,'RATES I'!$AC$68:$AD$96,2,FALSE),IF(AA50="Other",VLOOKUP("CW4",'RATES I'!$AC$68:$AD$96,2,FALSE),""))),IF(AND(IFERROR(VLOOKUP($AA50,'RATES I'!$AC$68:$AD$96,2,FALSE),"")&lt;&gt;AB50,AA50&lt;&gt;"Other"),VLOOKUP($AA50,'RATES I'!$AC$68:$AD$96,2,FALSE),IF(AA50="Other",VLOOKUP("CW4",'RATES I'!$AC$68:$AD$96,2,FALSE),"")))</f>
        <v>72700</v>
      </c>
      <c r="AE50" s="688" t="str">
        <f>IFERROR(IF(AND(IFERROR(INDEX(Summary!$C$32:$BZ$32,MATCH($AA50,Summary!$C$15:$BZ$15,0)+1),"")&lt;&gt;"",IFERROR(INDEX(Summary!$C$32:$BZ$32,MATCH($AA50,Summary!$C$15:$BZ$15,0)+1),"")&lt;&gt;AC50),INDEX(Summary!$C$32:$BZ$32,MATCH($AA50,Summary!$C$15:$BZ$15,0)+1),""),"")</f>
        <v/>
      </c>
      <c r="AF50" s="20">
        <f t="shared" si="12"/>
        <v>72700</v>
      </c>
      <c r="AG50" s="15">
        <f t="shared" si="11"/>
        <v>0.8</v>
      </c>
      <c r="AH50" s="356"/>
    </row>
    <row r="51" spans="1:34" ht="11.25" customHeight="1">
      <c r="A51"/>
      <c r="B51" s="1281" t="s">
        <v>5</v>
      </c>
      <c r="C51" s="1282">
        <v>2063</v>
      </c>
      <c r="D51" s="1341" t="str">
        <f t="shared" si="5"/>
        <v>CA2063</v>
      </c>
      <c r="E51" s="1514" t="s">
        <v>121</v>
      </c>
      <c r="F51" s="1390">
        <v>500</v>
      </c>
      <c r="G51" s="1283">
        <v>7.2</v>
      </c>
      <c r="H51" s="1283"/>
      <c r="I51" s="1283"/>
      <c r="J51" s="1283"/>
      <c r="K51" s="1283"/>
      <c r="L51" s="1283"/>
      <c r="M51" s="1283"/>
      <c r="N51" s="1283"/>
      <c r="O51" s="1283"/>
      <c r="P51" s="1283"/>
      <c r="R51" s="1067"/>
      <c r="Z51" s="21"/>
      <c r="AA51" s="13" t="s">
        <v>73</v>
      </c>
      <c r="AB51" s="20">
        <v>44000</v>
      </c>
      <c r="AC51" s="15">
        <v>1</v>
      </c>
      <c r="AD51" s="689" t="str">
        <f>IFERROR(IF(AND(IFERROR(INDEX(Summary!$C$28:$BZ$28,MATCH($AA51,Summary!$C$15:$BZ$15,0)+1),"")&lt;&gt;"",IFERROR(INDEX(Summary!$C$28:$BZ$28,MATCH($AA51,Summary!$C$15:$BZ$15,0)+1),"")&lt;&gt;AB51,AA51&lt;&gt;"CA",AA51&lt;&gt;"NY"),INDEX(Summary!$C$28:$BZ$28,MATCH($AA51,Summary!$C$15:$BZ$15,0)+1),IF(AND(IFERROR(VLOOKUP($AA51,'RATES I'!$AC$68:$AD$96,2,FALSE),"")&lt;&gt;AB51,AA51&lt;&gt;"Other"),VLOOKUP($AA51,'RATES I'!$AC$68:$AD$96,2,FALSE),IF(AA51="Other",VLOOKUP("CW4",'RATES I'!$AC$68:$AD$96,2,FALSE),""))),IF(AND(IFERROR(VLOOKUP($AA51,'RATES I'!$AC$68:$AD$96,2,FALSE),"")&lt;&gt;AB51,AA51&lt;&gt;"Other"),VLOOKUP($AA51,'RATES I'!$AC$68:$AD$96,2,FALSE),IF(AA51="Other",VLOOKUP("CW4",'RATES I'!$AC$68:$AD$96,2,FALSE),"")))</f>
        <v/>
      </c>
      <c r="AE51" s="688" t="str">
        <f>IFERROR(IF(AND(IFERROR(INDEX(Summary!$C$32:$BZ$32,MATCH($AA51,Summary!$C$15:$BZ$15,0)+1),"")&lt;&gt;"",IFERROR(INDEX(Summary!$C$32:$BZ$32,MATCH($AA51,Summary!$C$15:$BZ$15,0)+1),"")&lt;&gt;AC51),INDEX(Summary!$C$32:$BZ$32,MATCH($AA51,Summary!$C$15:$BZ$15,0)+1),""),"")</f>
        <v/>
      </c>
      <c r="AF51" s="20">
        <f t="shared" si="12"/>
        <v>44000</v>
      </c>
      <c r="AG51" s="15">
        <f t="shared" si="11"/>
        <v>1</v>
      </c>
      <c r="AH51" s="356"/>
    </row>
    <row r="52" spans="1:34" ht="11.25" customHeight="1">
      <c r="A52"/>
      <c r="B52" s="1281" t="s">
        <v>5</v>
      </c>
      <c r="C52" s="1282">
        <v>2081</v>
      </c>
      <c r="D52" s="1341" t="str">
        <f t="shared" si="5"/>
        <v>CA2081</v>
      </c>
      <c r="E52" s="1514" t="s">
        <v>122</v>
      </c>
      <c r="F52" s="1390">
        <v>1250</v>
      </c>
      <c r="G52" s="1283">
        <v>21.14</v>
      </c>
      <c r="H52" s="1283"/>
      <c r="I52" s="1283"/>
      <c r="J52" s="1283"/>
      <c r="K52" s="1283"/>
      <c r="L52" s="1283"/>
      <c r="M52" s="1283"/>
      <c r="N52" s="1283"/>
      <c r="O52" s="1283"/>
      <c r="P52" s="1283"/>
      <c r="R52" s="1067"/>
      <c r="Z52" s="21"/>
      <c r="AA52" s="13" t="s">
        <v>19</v>
      </c>
      <c r="AB52" s="20">
        <v>67600</v>
      </c>
      <c r="AC52" s="15">
        <v>0.95</v>
      </c>
      <c r="AD52" s="689">
        <f>IFERROR(IF(AND(IFERROR(INDEX(Summary!$C$28:$BZ$28,MATCH($AA52,Summary!$C$15:$BZ$15,0)+1),"")&lt;&gt;"",IFERROR(INDEX(Summary!$C$28:$BZ$28,MATCH($AA52,Summary!$C$15:$BZ$15,0)+1),"")&lt;&gt;AB52,AA52&lt;&gt;"CA",AA52&lt;&gt;"NY"),INDEX(Summary!$C$28:$BZ$28,MATCH($AA52,Summary!$C$15:$BZ$15,0)+1),IF(AND(IFERROR(VLOOKUP($AA52,'RATES I'!$AC$68:$AD$96,2,FALSE),"")&lt;&gt;AB52,AA52&lt;&gt;"Other"),VLOOKUP($AA52,'RATES I'!$AC$68:$AD$96,2,FALSE),IF(AA52="Other",VLOOKUP("CW4",'RATES I'!$AC$68:$AD$96,2,FALSE),""))),IF(AND(IFERROR(VLOOKUP($AA52,'RATES I'!$AC$68:$AD$96,2,FALSE),"")&lt;&gt;AB52,AA52&lt;&gt;"Other"),VLOOKUP($AA52,'RATES I'!$AC$68:$AD$96,2,FALSE),IF(AA52="Other",VLOOKUP("CW4",'RATES I'!$AC$68:$AD$96,2,FALSE),"")))</f>
        <v>68200</v>
      </c>
      <c r="AE52" s="688" t="str">
        <f>IFERROR(IF(AND(IFERROR(INDEX(Summary!$C$32:$BZ$32,MATCH($AA52,Summary!$C$15:$BZ$15,0)+1),"")&lt;&gt;"",IFERROR(INDEX(Summary!$C$32:$BZ$32,MATCH($AA52,Summary!$C$15:$BZ$15,0)+1),"")&lt;&gt;AC52),INDEX(Summary!$C$32:$BZ$32,MATCH($AA52,Summary!$C$15:$BZ$15,0)+1),""),"")</f>
        <v/>
      </c>
      <c r="AF52" s="20">
        <f t="shared" si="12"/>
        <v>68200</v>
      </c>
      <c r="AG52" s="15">
        <f t="shared" si="11"/>
        <v>0.95</v>
      </c>
      <c r="AH52" s="356"/>
    </row>
    <row r="53" spans="1:34" ht="11.25" customHeight="1">
      <c r="A53"/>
      <c r="B53" s="1281" t="s">
        <v>5</v>
      </c>
      <c r="C53" s="1282">
        <v>2095</v>
      </c>
      <c r="D53" s="1341" t="str">
        <f t="shared" si="5"/>
        <v>CA2095</v>
      </c>
      <c r="E53" s="1514" t="s">
        <v>123</v>
      </c>
      <c r="F53" s="1390">
        <v>600</v>
      </c>
      <c r="G53" s="1283">
        <v>9.7200000000000006</v>
      </c>
      <c r="H53" s="1283"/>
      <c r="I53" s="1283"/>
      <c r="J53" s="1283"/>
      <c r="K53" s="1283"/>
      <c r="L53" s="1283"/>
      <c r="M53" s="1283"/>
      <c r="N53" s="1283"/>
      <c r="O53" s="1283"/>
      <c r="P53" s="1283"/>
      <c r="R53" s="1067"/>
      <c r="Z53" s="21"/>
      <c r="AA53" s="13" t="s">
        <v>74</v>
      </c>
      <c r="AB53" s="20">
        <v>51400</v>
      </c>
      <c r="AC53" s="15">
        <v>1</v>
      </c>
      <c r="AD53" s="689">
        <f>IFERROR(IF(AND(IFERROR(INDEX(Summary!$C$28:$BZ$28,MATCH($AA53,Summary!$C$15:$BZ$15,0)+1),"")&lt;&gt;"",IFERROR(INDEX(Summary!$C$28:$BZ$28,MATCH($AA53,Summary!$C$15:$BZ$15,0)+1),"")&lt;&gt;AB53,AA53&lt;&gt;"CA",AA53&lt;&gt;"NY"),INDEX(Summary!$C$28:$BZ$28,MATCH($AA53,Summary!$C$15:$BZ$15,0)+1),IF(AND(IFERROR(VLOOKUP($AA53,'RATES I'!$AC$68:$AD$96,2,FALSE),"")&lt;&gt;AB53,AA53&lt;&gt;"Other"),VLOOKUP($AA53,'RATES I'!$AC$68:$AD$96,2,FALSE),IF(AA53="Other",VLOOKUP("CW4",'RATES I'!$AC$68:$AD$96,2,FALSE),""))),IF(AND(IFERROR(VLOOKUP($AA53,'RATES I'!$AC$68:$AD$96,2,FALSE),"")&lt;&gt;AB53,AA53&lt;&gt;"Other"),VLOOKUP($AA53,'RATES I'!$AC$68:$AD$96,2,FALSE),IF(AA53="Other",VLOOKUP("CW4",'RATES I'!$AC$68:$AD$96,2,FALSE),"")))</f>
        <v>52600</v>
      </c>
      <c r="AE53" s="688" t="str">
        <f>IFERROR(IF(AND(IFERROR(INDEX(Summary!$C$32:$BZ$32,MATCH($AA53,Summary!$C$15:$BZ$15,0)+1),"")&lt;&gt;"",IFERROR(INDEX(Summary!$C$32:$BZ$32,MATCH($AA53,Summary!$C$15:$BZ$15,0)+1),"")&lt;&gt;AC53),INDEX(Summary!$C$32:$BZ$32,MATCH($AA53,Summary!$C$15:$BZ$15,0)+1),""),"")</f>
        <v/>
      </c>
      <c r="AF53" s="20">
        <f t="shared" si="12"/>
        <v>52600</v>
      </c>
      <c r="AG53" s="15">
        <f t="shared" si="11"/>
        <v>1</v>
      </c>
      <c r="AH53" s="356"/>
    </row>
    <row r="54" spans="1:34" ht="11.25" customHeight="1">
      <c r="A54"/>
      <c r="B54" s="1281" t="s">
        <v>5</v>
      </c>
      <c r="C54" s="1282">
        <v>2102</v>
      </c>
      <c r="D54" s="1341" t="str">
        <f t="shared" si="5"/>
        <v>CA2102</v>
      </c>
      <c r="E54" s="1514" t="s">
        <v>125</v>
      </c>
      <c r="F54" s="1390">
        <v>550</v>
      </c>
      <c r="G54" s="1283">
        <v>8.89</v>
      </c>
      <c r="H54" s="1283"/>
      <c r="I54" s="1283"/>
      <c r="J54" s="1283"/>
      <c r="K54" s="1283"/>
      <c r="L54" s="1283"/>
      <c r="M54" s="1283"/>
      <c r="N54" s="1283"/>
      <c r="O54" s="1283"/>
      <c r="P54" s="1283"/>
      <c r="R54" s="1067"/>
      <c r="Z54" s="21"/>
      <c r="AA54" s="13" t="s">
        <v>30</v>
      </c>
      <c r="AB54" s="20">
        <v>57300</v>
      </c>
      <c r="AC54" s="15">
        <v>0.85</v>
      </c>
      <c r="AD54" s="689">
        <f>IFERROR(IF(AND(IFERROR(INDEX(Summary!$C$28:$BZ$28,MATCH($AA54,Summary!$C$15:$BZ$15,0)+1),"")&lt;&gt;"",IFERROR(INDEX(Summary!$C$28:$BZ$28,MATCH($AA54,Summary!$C$15:$BZ$15,0)+1),"")&lt;&gt;AB54,AA54&lt;&gt;"CA",AA54&lt;&gt;"NY"),INDEX(Summary!$C$28:$BZ$28,MATCH($AA54,Summary!$C$15:$BZ$15,0)+1),IF(AND(IFERROR(VLOOKUP($AA54,'RATES I'!$AC$68:$AD$96,2,FALSE),"")&lt;&gt;AB54,AA54&lt;&gt;"Other"),VLOOKUP($AA54,'RATES I'!$AC$68:$AD$96,2,FALSE),IF(AA54="Other",VLOOKUP("CW4",'RATES I'!$AC$68:$AD$96,2,FALSE),""))),IF(AND(IFERROR(VLOOKUP($AA54,'RATES I'!$AC$68:$AD$96,2,FALSE),"")&lt;&gt;AB54,AA54&lt;&gt;"Other"),VLOOKUP($AA54,'RATES I'!$AC$68:$AD$96,2,FALSE),IF(AA54="Other",VLOOKUP("CW4",'RATES I'!$AC$68:$AD$96,2,FALSE),"")))</f>
        <v>50400</v>
      </c>
      <c r="AE54" s="688">
        <f>IFERROR(IF(AND(IFERROR(INDEX(Summary!$C$32:$BZ$32,MATCH($AA54,Summary!$C$15:$BZ$15,0)+1),"")&lt;&gt;"",IFERROR(INDEX(Summary!$C$32:$BZ$32,MATCH($AA54,Summary!$C$15:$BZ$15,0)+1),"")&lt;&gt;AC54),INDEX(Summary!$C$32:$BZ$32,MATCH($AA54,Summary!$C$15:$BZ$15,0)+1),""),"")</f>
        <v>0.9</v>
      </c>
      <c r="AF54" s="20">
        <f t="shared" si="12"/>
        <v>50400</v>
      </c>
      <c r="AG54" s="15">
        <f t="shared" si="11"/>
        <v>0.9</v>
      </c>
      <c r="AH54" s="356"/>
    </row>
    <row r="55" spans="1:34" ht="11.25" customHeight="1">
      <c r="A55"/>
      <c r="B55" s="1281" t="s">
        <v>5</v>
      </c>
      <c r="C55" s="1282">
        <v>2107</v>
      </c>
      <c r="D55" s="1341" t="str">
        <f t="shared" si="5"/>
        <v>CA2107</v>
      </c>
      <c r="E55" s="1514" t="s">
        <v>121</v>
      </c>
      <c r="F55" s="1390">
        <v>500</v>
      </c>
      <c r="G55" s="1283">
        <v>7.13</v>
      </c>
      <c r="H55" s="1283"/>
      <c r="I55" s="1283"/>
      <c r="J55" s="1283"/>
      <c r="K55" s="1283"/>
      <c r="L55" s="1283"/>
      <c r="M55" s="1283"/>
      <c r="N55" s="1283"/>
      <c r="O55" s="1283"/>
      <c r="P55" s="1283"/>
      <c r="R55" s="1067"/>
      <c r="Z55" s="21"/>
      <c r="AA55" s="13" t="s">
        <v>20</v>
      </c>
      <c r="AB55" s="20">
        <v>48800</v>
      </c>
      <c r="AC55" s="15">
        <v>0.75</v>
      </c>
      <c r="AD55" s="689">
        <f>IFERROR(IF(AND(IFERROR(INDEX(Summary!$C$28:$BZ$28,MATCH($AA55,Summary!$C$15:$BZ$15,0)+1),"")&lt;&gt;"",IFERROR(INDEX(Summary!$C$28:$BZ$28,MATCH($AA55,Summary!$C$15:$BZ$15,0)+1),"")&lt;&gt;AB55,AA55&lt;&gt;"CA",AA55&lt;&gt;"NY"),INDEX(Summary!$C$28:$BZ$28,MATCH($AA55,Summary!$C$15:$BZ$15,0)+1),IF(AND(IFERROR(VLOOKUP($AA55,'RATES I'!$AC$68:$AD$96,2,FALSE),"")&lt;&gt;AB55,AA55&lt;&gt;"Other"),VLOOKUP($AA55,'RATES I'!$AC$68:$AD$96,2,FALSE),IF(AA55="Other",VLOOKUP("CW4",'RATES I'!$AC$68:$AD$96,2,FALSE),""))),IF(AND(IFERROR(VLOOKUP($AA55,'RATES I'!$AC$68:$AD$96,2,FALSE),"")&lt;&gt;AB55,AA55&lt;&gt;"Other"),VLOOKUP($AA55,'RATES I'!$AC$68:$AD$96,2,FALSE),IF(AA55="Other",VLOOKUP("CW4",'RATES I'!$AC$68:$AD$96,2,FALSE),"")))</f>
        <v>49900</v>
      </c>
      <c r="AE55" s="688">
        <f>IFERROR(IF(AND(IFERROR(INDEX(Summary!$C$32:$BZ$32,MATCH($AA55,Summary!$C$15:$BZ$15,0)+1),"")&lt;&gt;"",IFERROR(INDEX(Summary!$C$32:$BZ$32,MATCH($AA55,Summary!$C$15:$BZ$15,0)+1),"")&lt;&gt;AC55),INDEX(Summary!$C$32:$BZ$32,MATCH($AA55,Summary!$C$15:$BZ$15,0)+1),""),"")</f>
        <v>0.7</v>
      </c>
      <c r="AF55" s="20">
        <f t="shared" si="12"/>
        <v>49900</v>
      </c>
      <c r="AG55" s="15">
        <f t="shared" si="11"/>
        <v>0.7</v>
      </c>
      <c r="AH55" s="356"/>
    </row>
    <row r="56" spans="1:34" ht="11.25" customHeight="1">
      <c r="A56"/>
      <c r="B56" s="1281" t="s">
        <v>5</v>
      </c>
      <c r="C56" s="1282">
        <v>2108</v>
      </c>
      <c r="D56" s="1341" t="str">
        <f t="shared" si="5"/>
        <v>CA2108</v>
      </c>
      <c r="E56" s="1514" t="s">
        <v>121</v>
      </c>
      <c r="F56" s="1390">
        <v>600</v>
      </c>
      <c r="G56" s="1283">
        <v>9.76</v>
      </c>
      <c r="H56" s="1283"/>
      <c r="I56" s="1283"/>
      <c r="J56" s="1283"/>
      <c r="K56" s="1283"/>
      <c r="L56" s="1283"/>
      <c r="M56" s="1283"/>
      <c r="N56" s="1283"/>
      <c r="O56" s="1283"/>
      <c r="P56" s="1283"/>
      <c r="R56" s="1067"/>
      <c r="Z56" s="21"/>
      <c r="AA56" s="13" t="s">
        <v>75</v>
      </c>
      <c r="AB56" s="20">
        <v>44300</v>
      </c>
      <c r="AC56" s="15">
        <v>1</v>
      </c>
      <c r="AD56" s="689">
        <f>IFERROR(IF(AND(IFERROR(INDEX(Summary!$C$28:$BZ$28,MATCH($AA56,Summary!$C$15:$BZ$15,0)+1),"")&lt;&gt;"",IFERROR(INDEX(Summary!$C$28:$BZ$28,MATCH($AA56,Summary!$C$15:$BZ$15,0)+1),"")&lt;&gt;AB56,AA56&lt;&gt;"CA",AA56&lt;&gt;"NY"),INDEX(Summary!$C$28:$BZ$28,MATCH($AA56,Summary!$C$15:$BZ$15,0)+1),IF(AND(IFERROR(VLOOKUP($AA56,'RATES I'!$AC$68:$AD$96,2,FALSE),"")&lt;&gt;AB56,AA56&lt;&gt;"Other"),VLOOKUP($AA56,'RATES I'!$AC$68:$AD$96,2,FALSE),IF(AA56="Other",VLOOKUP("CW4",'RATES I'!$AC$68:$AD$96,2,FALSE),""))),IF(AND(IFERROR(VLOOKUP($AA56,'RATES I'!$AC$68:$AD$96,2,FALSE),"")&lt;&gt;AB56,AA56&lt;&gt;"Other"),VLOOKUP($AA56,'RATES I'!$AC$68:$AD$96,2,FALSE),IF(AA56="Other",VLOOKUP("CW4",'RATES I'!$AC$68:$AD$96,2,FALSE),"")))</f>
        <v>45900</v>
      </c>
      <c r="AE56" s="688" t="str">
        <f>IFERROR(IF(AND(IFERROR(INDEX(Summary!$C$32:$BZ$32,MATCH($AA56,Summary!$C$15:$BZ$15,0)+1),"")&lt;&gt;"",IFERROR(INDEX(Summary!$C$32:$BZ$32,MATCH($AA56,Summary!$C$15:$BZ$15,0)+1),"")&lt;&gt;AC56),INDEX(Summary!$C$32:$BZ$32,MATCH($AA56,Summary!$C$15:$BZ$15,0)+1),""),"")</f>
        <v/>
      </c>
      <c r="AF56" s="20">
        <f t="shared" si="12"/>
        <v>45900</v>
      </c>
      <c r="AG56" s="15">
        <f t="shared" si="11"/>
        <v>1</v>
      </c>
      <c r="AH56" s="356"/>
    </row>
    <row r="57" spans="1:34" ht="11.25" customHeight="1">
      <c r="A57"/>
      <c r="B57" s="1281" t="s">
        <v>5</v>
      </c>
      <c r="C57" s="1282">
        <v>2109</v>
      </c>
      <c r="D57" s="1341" t="str">
        <f t="shared" si="5"/>
        <v>CA2109</v>
      </c>
      <c r="E57" s="1514" t="s">
        <v>121</v>
      </c>
      <c r="F57" s="1390">
        <v>500</v>
      </c>
      <c r="G57" s="1283">
        <v>7.6</v>
      </c>
      <c r="H57" s="1283"/>
      <c r="I57" s="1283"/>
      <c r="J57" s="1283"/>
      <c r="K57" s="1283"/>
      <c r="L57" s="1283"/>
      <c r="M57" s="1283"/>
      <c r="N57" s="1283"/>
      <c r="O57" s="1283"/>
      <c r="P57" s="1283"/>
      <c r="R57" s="1067"/>
      <c r="Z57" s="21"/>
      <c r="AA57" s="13" t="s">
        <v>31</v>
      </c>
      <c r="AB57" s="20">
        <v>80900</v>
      </c>
      <c r="AC57" s="15">
        <v>0.8</v>
      </c>
      <c r="AD57" s="689">
        <f>IFERROR(IF(AND(IFERROR(INDEX(Summary!$C$28:$BZ$28,MATCH($AA57,Summary!$C$15:$BZ$15,0)+1),"")&lt;&gt;"",IFERROR(INDEX(Summary!$C$28:$BZ$28,MATCH($AA57,Summary!$C$15:$BZ$15,0)+1),"")&lt;&gt;AB57,AA57&lt;&gt;"CA",AA57&lt;&gt;"NY"),INDEX(Summary!$C$28:$BZ$28,MATCH($AA57,Summary!$C$15:$BZ$15,0)+1),IF(AND(IFERROR(VLOOKUP($AA57,'RATES I'!$AC$68:$AD$96,2,FALSE),"")&lt;&gt;AB57,AA57&lt;&gt;"Other"),VLOOKUP($AA57,'RATES I'!$AC$68:$AD$96,2,FALSE),IF(AA57="Other",VLOOKUP("CW4",'RATES I'!$AC$68:$AD$96,2,FALSE),""))),IF(AND(IFERROR(VLOOKUP($AA57,'RATES I'!$AC$68:$AD$96,2,FALSE),"")&lt;&gt;AB57,AA57&lt;&gt;"Other"),VLOOKUP($AA57,'RATES I'!$AC$68:$AD$96,2,FALSE),IF(AA57="Other",VLOOKUP("CW4",'RATES I'!$AC$68:$AD$96,2,FALSE),"")))</f>
        <v>72800</v>
      </c>
      <c r="AE57" s="688">
        <f>IFERROR(IF(AND(IFERROR(INDEX(Summary!$C$32:$BZ$32,MATCH($AA57,Summary!$C$15:$BZ$15,0)+1),"")&lt;&gt;"",IFERROR(INDEX(Summary!$C$32:$BZ$32,MATCH($AA57,Summary!$C$15:$BZ$15,0)+1),"")&lt;&gt;AC57),INDEX(Summary!$C$32:$BZ$32,MATCH($AA57,Summary!$C$15:$BZ$15,0)+1),""),"")</f>
        <v>0.85</v>
      </c>
      <c r="AF57" s="20">
        <f t="shared" si="12"/>
        <v>72800</v>
      </c>
      <c r="AG57" s="15">
        <f t="shared" si="11"/>
        <v>0.85</v>
      </c>
      <c r="AH57" s="356"/>
    </row>
    <row r="58" spans="1:34" ht="11.25" customHeight="1">
      <c r="A58"/>
      <c r="B58" s="1281" t="s">
        <v>5</v>
      </c>
      <c r="C58" s="1282">
        <v>2111</v>
      </c>
      <c r="D58" s="1341" t="str">
        <f t="shared" si="5"/>
        <v>CA2111</v>
      </c>
      <c r="E58" s="1514" t="s">
        <v>121</v>
      </c>
      <c r="F58" s="1390">
        <v>500</v>
      </c>
      <c r="G58" s="1283">
        <v>8.19</v>
      </c>
      <c r="H58" s="1283"/>
      <c r="I58" s="1283"/>
      <c r="J58" s="1283"/>
      <c r="K58" s="1283"/>
      <c r="L58" s="1283"/>
      <c r="M58" s="1283"/>
      <c r="N58" s="1283"/>
      <c r="O58" s="1283"/>
      <c r="P58" s="1283"/>
      <c r="R58" s="1067"/>
      <c r="Z58" s="21"/>
      <c r="AA58" s="13" t="s">
        <v>76</v>
      </c>
      <c r="AB58" s="20">
        <v>54800</v>
      </c>
      <c r="AC58" s="15">
        <v>1</v>
      </c>
      <c r="AD58" s="689">
        <f>IFERROR(IF(AND(IFERROR(INDEX(Summary!$C$28:$BZ$28,MATCH($AA58,Summary!$C$15:$BZ$15,0)+1),"")&lt;&gt;"",IFERROR(INDEX(Summary!$C$28:$BZ$28,MATCH($AA58,Summary!$C$15:$BZ$15,0)+1),"")&lt;&gt;AB58,AA58&lt;&gt;"CA",AA58&lt;&gt;"NY"),INDEX(Summary!$C$28:$BZ$28,MATCH($AA58,Summary!$C$15:$BZ$15,0)+1),IF(AND(IFERROR(VLOOKUP($AA58,'RATES I'!$AC$68:$AD$96,2,FALSE),"")&lt;&gt;AB58,AA58&lt;&gt;"Other"),VLOOKUP($AA58,'RATES I'!$AC$68:$AD$96,2,FALSE),IF(AA58="Other",VLOOKUP("CW4",'RATES I'!$AC$68:$AD$96,2,FALSE),""))),IF(AND(IFERROR(VLOOKUP($AA58,'RATES I'!$AC$68:$AD$96,2,FALSE),"")&lt;&gt;AB58,AA58&lt;&gt;"Other"),VLOOKUP($AA58,'RATES I'!$AC$68:$AD$96,2,FALSE),IF(AA58="Other",VLOOKUP("CW4",'RATES I'!$AC$68:$AD$96,2,FALSE),"")))</f>
        <v>53100</v>
      </c>
      <c r="AE58" s="688" t="str">
        <f>IFERROR(IF(AND(IFERROR(INDEX(Summary!$C$32:$BZ$32,MATCH($AA58,Summary!$C$15:$BZ$15,0)+1),"")&lt;&gt;"",IFERROR(INDEX(Summary!$C$32:$BZ$32,MATCH($AA58,Summary!$C$15:$BZ$15,0)+1),"")&lt;&gt;AC58),INDEX(Summary!$C$32:$BZ$32,MATCH($AA58,Summary!$C$15:$BZ$15,0)+1),""),"")</f>
        <v/>
      </c>
      <c r="AF58" s="20">
        <f t="shared" si="12"/>
        <v>53100</v>
      </c>
      <c r="AG58" s="15">
        <f t="shared" si="11"/>
        <v>1</v>
      </c>
      <c r="AH58" s="356"/>
    </row>
    <row r="59" spans="1:34" ht="11.25" customHeight="1">
      <c r="A59"/>
      <c r="B59" s="1281" t="s">
        <v>5</v>
      </c>
      <c r="C59" s="1282">
        <v>2113</v>
      </c>
      <c r="D59" s="1341" t="str">
        <f t="shared" si="5"/>
        <v>CA2113</v>
      </c>
      <c r="E59" s="1514" t="s">
        <v>121</v>
      </c>
      <c r="F59" s="1390">
        <v>750</v>
      </c>
      <c r="G59" s="1283">
        <v>12.57</v>
      </c>
      <c r="H59" s="1283"/>
      <c r="I59" s="1283"/>
      <c r="J59" s="1283"/>
      <c r="K59" s="1283"/>
      <c r="L59" s="1283"/>
      <c r="M59" s="1283"/>
      <c r="N59" s="1283"/>
      <c r="O59" s="1283"/>
      <c r="P59" s="1283"/>
      <c r="R59" s="1067"/>
      <c r="Z59" s="21"/>
      <c r="AA59" s="13" t="s">
        <v>77</v>
      </c>
      <c r="AB59" s="20">
        <v>49900</v>
      </c>
      <c r="AC59" s="15">
        <v>1</v>
      </c>
      <c r="AD59" s="689" t="str">
        <f>IFERROR(IF(AND(IFERROR(INDEX(Summary!$C$28:$BZ$28,MATCH($AA59,Summary!$C$15:$BZ$15,0)+1),"")&lt;&gt;"",IFERROR(INDEX(Summary!$C$28:$BZ$28,MATCH($AA59,Summary!$C$15:$BZ$15,0)+1),"")&lt;&gt;AB59,AA59&lt;&gt;"CA",AA59&lt;&gt;"NY"),INDEX(Summary!$C$28:$BZ$28,MATCH($AA59,Summary!$C$15:$BZ$15,0)+1),IF(AND(IFERROR(VLOOKUP($AA59,'RATES I'!$AC$68:$AD$96,2,FALSE),"")&lt;&gt;AB59,AA59&lt;&gt;"Other"),VLOOKUP($AA59,'RATES I'!$AC$68:$AD$96,2,FALSE),IF(AA59="Other",VLOOKUP("CW4",'RATES I'!$AC$68:$AD$96,2,FALSE),""))),IF(AND(IFERROR(VLOOKUP($AA59,'RATES I'!$AC$68:$AD$96,2,FALSE),"")&lt;&gt;AB59,AA59&lt;&gt;"Other"),VLOOKUP($AA59,'RATES I'!$AC$68:$AD$96,2,FALSE),IF(AA59="Other",VLOOKUP("CW4",'RATES I'!$AC$68:$AD$96,2,FALSE),"")))</f>
        <v/>
      </c>
      <c r="AE59" s="688" t="str">
        <f>IFERROR(IF(AND(IFERROR(INDEX(Summary!$C$32:$BZ$32,MATCH($AA59,Summary!$C$15:$BZ$15,0)+1),"")&lt;&gt;"",IFERROR(INDEX(Summary!$C$32:$BZ$32,MATCH($AA59,Summary!$C$15:$BZ$15,0)+1),"")&lt;&gt;AC59),INDEX(Summary!$C$32:$BZ$32,MATCH($AA59,Summary!$C$15:$BZ$15,0)+1),""),"")</f>
        <v/>
      </c>
      <c r="AF59" s="20">
        <f t="shared" si="12"/>
        <v>49900</v>
      </c>
      <c r="AG59" s="15">
        <f t="shared" si="11"/>
        <v>1</v>
      </c>
      <c r="AH59" s="356"/>
    </row>
    <row r="60" spans="1:34" ht="11.25" customHeight="1">
      <c r="A60"/>
      <c r="B60" s="1281" t="s">
        <v>5</v>
      </c>
      <c r="C60" s="1282">
        <v>2116</v>
      </c>
      <c r="D60" s="1341" t="str">
        <f t="shared" si="5"/>
        <v>CA2116</v>
      </c>
      <c r="E60" s="1514" t="s">
        <v>125</v>
      </c>
      <c r="F60" s="1390">
        <v>550</v>
      </c>
      <c r="G60" s="1283">
        <v>9.15</v>
      </c>
      <c r="H60" s="1283"/>
      <c r="I60" s="1283"/>
      <c r="J60" s="1283"/>
      <c r="K60" s="1283"/>
      <c r="L60" s="1283"/>
      <c r="M60" s="1283"/>
      <c r="N60" s="1283"/>
      <c r="O60" s="1283"/>
      <c r="P60" s="1283"/>
      <c r="R60" s="1067"/>
      <c r="Z60" s="21"/>
      <c r="AA60" s="13" t="s">
        <v>17</v>
      </c>
      <c r="AB60" s="20">
        <v>60700</v>
      </c>
      <c r="AC60" s="15">
        <v>1.1000000000000001</v>
      </c>
      <c r="AD60" s="689">
        <f>IFERROR(IF(AND(IFERROR(INDEX(Summary!$C$28:$BZ$28,MATCH($AA60,Summary!$C$15:$BZ$15,0)+1),"")&lt;&gt;"",IFERROR(INDEX(Summary!$C$28:$BZ$28,MATCH($AA60,Summary!$C$15:$BZ$15,0)+1),"")&lt;&gt;AB60,AA60&lt;&gt;"CA",AA60&lt;&gt;"NY"),INDEX(Summary!$C$28:$BZ$28,MATCH($AA60,Summary!$C$15:$BZ$15,0)+1),IF(AND(IFERROR(VLOOKUP($AA60,'RATES I'!$AC$68:$AD$96,2,FALSE),"")&lt;&gt;AB60,AA60&lt;&gt;"Other"),VLOOKUP($AA60,'RATES I'!$AC$68:$AD$96,2,FALSE),IF(AA60="Other",VLOOKUP("CW4",'RATES I'!$AC$68:$AD$96,2,FALSE),""))),IF(AND(IFERROR(VLOOKUP($AA60,'RATES I'!$AC$68:$AD$96,2,FALSE),"")&lt;&gt;AB60,AA60&lt;&gt;"Other"),VLOOKUP($AA60,'RATES I'!$AC$68:$AD$96,2,FALSE),IF(AA60="Other",VLOOKUP("CW4",'RATES I'!$AC$68:$AD$96,2,FALSE),"")))</f>
        <v>61400</v>
      </c>
      <c r="AE60" s="688" t="str">
        <f>IFERROR(IF(AND(IFERROR(INDEX(Summary!$C$32:$BZ$32,MATCH($AA60,Summary!$C$15:$BZ$15,0)+1),"")&lt;&gt;"",IFERROR(INDEX(Summary!$C$32:$BZ$32,MATCH($AA60,Summary!$C$15:$BZ$15,0)+1),"")&lt;&gt;AC60),INDEX(Summary!$C$32:$BZ$32,MATCH($AA60,Summary!$C$15:$BZ$15,0)+1),""),"")</f>
        <v/>
      </c>
      <c r="AF60" s="20">
        <f t="shared" si="12"/>
        <v>61400</v>
      </c>
      <c r="AG60" s="15">
        <f t="shared" si="11"/>
        <v>1.1000000000000001</v>
      </c>
      <c r="AH60" s="356"/>
    </row>
    <row r="61" spans="1:34" ht="11.25" customHeight="1">
      <c r="A61"/>
      <c r="B61" s="1281" t="s">
        <v>5</v>
      </c>
      <c r="C61" s="1282">
        <v>2117</v>
      </c>
      <c r="D61" s="1341" t="str">
        <f t="shared" si="5"/>
        <v>CA2117</v>
      </c>
      <c r="E61" s="1514" t="s">
        <v>125</v>
      </c>
      <c r="F61" s="1390">
        <v>700</v>
      </c>
      <c r="G61" s="1283">
        <v>11.35</v>
      </c>
      <c r="H61" s="1283"/>
      <c r="I61" s="1283"/>
      <c r="J61" s="1283"/>
      <c r="K61" s="1283"/>
      <c r="L61" s="1283"/>
      <c r="M61" s="1283"/>
      <c r="N61" s="1283"/>
      <c r="O61" s="1283"/>
      <c r="P61" s="1283"/>
      <c r="R61" s="1067"/>
      <c r="Z61" s="21"/>
      <c r="AA61" s="21" t="s">
        <v>78</v>
      </c>
      <c r="AB61" s="20">
        <v>44000</v>
      </c>
      <c r="AC61" s="15">
        <v>1</v>
      </c>
      <c r="AD61" s="689" t="str">
        <f>IFERROR(IF(AND(IFERROR(INDEX(Summary!$C$28:$BZ$28,MATCH($AA61,Summary!$C$15:$BZ$15,0)+1),"")&lt;&gt;"",IFERROR(INDEX(Summary!$C$28:$BZ$28,MATCH($AA61,Summary!$C$15:$BZ$15,0)+1),"")&lt;&gt;AB61,AA61&lt;&gt;"CA",AA61&lt;&gt;"NY"),INDEX(Summary!$C$28:$BZ$28,MATCH($AA61,Summary!$C$15:$BZ$15,0)+1),IF(AND(IFERROR(VLOOKUP($AA61,'RATES I'!$AC$68:$AD$96,2,FALSE),"")&lt;&gt;AB61,AA61&lt;&gt;"Other"),VLOOKUP($AA61,'RATES I'!$AC$68:$AD$96,2,FALSE),IF(AA61="Other",VLOOKUP("CW4",'RATES I'!$AC$68:$AD$96,2,FALSE),""))),IF(AND(IFERROR(VLOOKUP($AA61,'RATES I'!$AC$68:$AD$96,2,FALSE),"")&lt;&gt;AB61,AA61&lt;&gt;"Other"),VLOOKUP($AA61,'RATES I'!$AC$68:$AD$96,2,FALSE),IF(AA61="Other",VLOOKUP("CW4",'RATES I'!$AC$68:$AD$96,2,FALSE),"")))</f>
        <v/>
      </c>
      <c r="AE61" s="688" t="str">
        <f>IFERROR(IF(AND(IFERROR(INDEX(Summary!$C$32:$BZ$32,MATCH($AA61,Summary!$C$15:$BZ$15,0)+1),"")&lt;&gt;"",IFERROR(INDEX(Summary!$C$32:$BZ$32,MATCH($AA61,Summary!$C$15:$BZ$15,0)+1),"")&lt;&gt;AC61),INDEX(Summary!$C$32:$BZ$32,MATCH($AA61,Summary!$C$15:$BZ$15,0)+1),""),"")</f>
        <v/>
      </c>
      <c r="AF61" s="20">
        <f t="shared" si="12"/>
        <v>44000</v>
      </c>
      <c r="AG61" s="15">
        <f t="shared" si="11"/>
        <v>1</v>
      </c>
      <c r="AH61" s="356"/>
    </row>
    <row r="62" spans="1:34" ht="11.25" customHeight="1">
      <c r="A62"/>
      <c r="B62" s="1281" t="s">
        <v>5</v>
      </c>
      <c r="C62" s="1282">
        <v>2121</v>
      </c>
      <c r="D62" s="1341" t="str">
        <f t="shared" si="5"/>
        <v>CA2121</v>
      </c>
      <c r="E62" s="1514" t="s">
        <v>123</v>
      </c>
      <c r="F62" s="1390">
        <v>500</v>
      </c>
      <c r="G62" s="1283">
        <v>4.71</v>
      </c>
      <c r="H62" s="1283"/>
      <c r="I62" s="1283"/>
      <c r="J62" s="1283"/>
      <c r="K62" s="1283"/>
      <c r="L62" s="1283"/>
      <c r="M62" s="1283"/>
      <c r="N62" s="1283"/>
      <c r="O62" s="1283"/>
      <c r="P62" s="1283"/>
      <c r="R62" s="1067"/>
      <c r="Z62" s="21"/>
      <c r="AA62" s="21" t="s">
        <v>79</v>
      </c>
      <c r="AB62" s="20">
        <v>49900</v>
      </c>
      <c r="AC62" s="15">
        <v>1</v>
      </c>
      <c r="AD62" s="689" t="str">
        <f>IFERROR(IF(AND(IFERROR(INDEX(Summary!$C$28:$BZ$28,MATCH($AA62,Summary!$C$15:$BZ$15,0)+1),"")&lt;&gt;"",IFERROR(INDEX(Summary!$C$28:$BZ$28,MATCH($AA62,Summary!$C$15:$BZ$15,0)+1),"")&lt;&gt;AB62,AA62&lt;&gt;"CA",AA62&lt;&gt;"NY"),INDEX(Summary!$C$28:$BZ$28,MATCH($AA62,Summary!$C$15:$BZ$15,0)+1),IF(AND(IFERROR(VLOOKUP($AA62,'RATES I'!$AC$68:$AD$96,2,FALSE),"")&lt;&gt;AB62,AA62&lt;&gt;"Other"),VLOOKUP($AA62,'RATES I'!$AC$68:$AD$96,2,FALSE),IF(AA62="Other",VLOOKUP("CW4",'RATES I'!$AC$68:$AD$96,2,FALSE),""))),IF(AND(IFERROR(VLOOKUP($AA62,'RATES I'!$AC$68:$AD$96,2,FALSE),"")&lt;&gt;AB62,AA62&lt;&gt;"Other"),VLOOKUP($AA62,'RATES I'!$AC$68:$AD$96,2,FALSE),IF(AA62="Other",VLOOKUP("CW4",'RATES I'!$AC$68:$AD$96,2,FALSE),"")))</f>
        <v/>
      </c>
      <c r="AE62" s="688" t="str">
        <f>IFERROR(IF(AND(IFERROR(INDEX(Summary!$C$32:$BZ$32,MATCH($AA62,Summary!$C$15:$BZ$15,0)+1),"")&lt;&gt;"",IFERROR(INDEX(Summary!$C$32:$BZ$32,MATCH($AA62,Summary!$C$15:$BZ$15,0)+1),"")&lt;&gt;AC62),INDEX(Summary!$C$32:$BZ$32,MATCH($AA62,Summary!$C$15:$BZ$15,0)+1),""),"")</f>
        <v/>
      </c>
      <c r="AF62" s="20">
        <f t="shared" si="12"/>
        <v>49900</v>
      </c>
      <c r="AG62" s="15">
        <f t="shared" si="11"/>
        <v>1</v>
      </c>
      <c r="AH62" s="356"/>
    </row>
    <row r="63" spans="1:34" ht="11.25" customHeight="1">
      <c r="A63"/>
      <c r="B63" s="1281" t="s">
        <v>5</v>
      </c>
      <c r="C63" s="1282">
        <v>2123</v>
      </c>
      <c r="D63" s="1341" t="str">
        <f t="shared" si="5"/>
        <v>CA2123</v>
      </c>
      <c r="E63" s="1514" t="s">
        <v>125</v>
      </c>
      <c r="F63" s="1390">
        <v>600</v>
      </c>
      <c r="G63" s="1283">
        <v>10.26</v>
      </c>
      <c r="H63" s="1283"/>
      <c r="I63" s="1283"/>
      <c r="J63" s="1283"/>
      <c r="K63" s="1283"/>
      <c r="L63" s="1283"/>
      <c r="M63" s="1283"/>
      <c r="N63" s="1283"/>
      <c r="O63" s="1283"/>
      <c r="P63" s="1283"/>
      <c r="R63" s="1067"/>
      <c r="Z63" s="21"/>
      <c r="AA63" s="21" t="s">
        <v>90</v>
      </c>
      <c r="AB63" s="20">
        <v>49900</v>
      </c>
      <c r="AC63" s="15">
        <v>1</v>
      </c>
      <c r="AD63" s="689"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88" t="str">
        <f>IFERROR(IF(AND(IFERROR(INDEX(Summary!$C$32:$BZ$32,MATCH($AA63,Summary!$C$15:$BZ$15,0)+1),"")&lt;&gt;"",IFERROR(INDEX(Summary!$C$32:$BZ$32,MATCH($AA63,Summary!$C$15:$BZ$15,0)+1),"")&lt;&gt;AC63),INDEX(Summary!$C$32:$BZ$32,MATCH($AA63,Summary!$C$15:$BZ$15,0)+1),""),"")</f>
        <v/>
      </c>
      <c r="AF63" s="20">
        <f t="shared" si="12"/>
        <v>49900</v>
      </c>
      <c r="AG63" s="15">
        <f t="shared" si="11"/>
        <v>1</v>
      </c>
      <c r="AH63" s="356"/>
    </row>
    <row r="64" spans="1:34" ht="11.25" customHeight="1">
      <c r="A64"/>
      <c r="B64" s="1281" t="s">
        <v>5</v>
      </c>
      <c r="C64" s="1282">
        <v>2142</v>
      </c>
      <c r="D64" s="1341" t="str">
        <f t="shared" si="5"/>
        <v>CA2142</v>
      </c>
      <c r="E64" s="1514" t="s">
        <v>121</v>
      </c>
      <c r="F64" s="1390">
        <v>500</v>
      </c>
      <c r="G64" s="1283">
        <v>4.09</v>
      </c>
      <c r="H64" s="1283"/>
      <c r="I64" s="1283"/>
      <c r="J64" s="1283"/>
      <c r="K64" s="1283"/>
      <c r="L64" s="1283"/>
      <c r="M64" s="1283"/>
      <c r="N64" s="1283"/>
      <c r="O64" s="1283"/>
      <c r="P64" s="1283"/>
      <c r="R64" s="1067"/>
      <c r="Z64" s="21"/>
      <c r="AH64" s="356"/>
    </row>
    <row r="65" spans="1:34" ht="11.25" customHeight="1">
      <c r="A65"/>
      <c r="B65" s="1281" t="s">
        <v>5</v>
      </c>
      <c r="C65" s="1282">
        <v>2163</v>
      </c>
      <c r="D65" s="1341" t="str">
        <f t="shared" si="5"/>
        <v>CA2163</v>
      </c>
      <c r="E65" s="1514" t="s">
        <v>121</v>
      </c>
      <c r="F65" s="1390">
        <v>650</v>
      </c>
      <c r="G65" s="1283">
        <v>10.95</v>
      </c>
      <c r="H65" s="1283"/>
      <c r="I65" s="1283"/>
      <c r="J65" s="1283"/>
      <c r="K65" s="1283"/>
      <c r="L65" s="1283"/>
      <c r="M65" s="1283"/>
      <c r="N65" s="1283"/>
      <c r="O65" s="1283"/>
      <c r="P65" s="1283"/>
      <c r="R65" s="1067"/>
      <c r="Z65" s="21"/>
      <c r="AA65" s="21"/>
      <c r="AB65" s="21"/>
      <c r="AC65" s="721" t="s">
        <v>479</v>
      </c>
      <c r="AD65" s="722"/>
      <c r="AH65" s="356"/>
    </row>
    <row r="66" spans="1:34" ht="11.25" customHeight="1">
      <c r="A66"/>
      <c r="B66" s="1281" t="s">
        <v>5</v>
      </c>
      <c r="C66" s="1282">
        <v>2222</v>
      </c>
      <c r="D66" s="1341" t="str">
        <f t="shared" si="5"/>
        <v>CA2222</v>
      </c>
      <c r="E66" s="1514" t="s">
        <v>124</v>
      </c>
      <c r="F66" s="1390">
        <v>500</v>
      </c>
      <c r="G66" s="1283">
        <v>8.2899999999999991</v>
      </c>
      <c r="H66" s="1283"/>
      <c r="I66" s="1283"/>
      <c r="J66" s="1283"/>
      <c r="K66" s="1283"/>
      <c r="L66" s="1283"/>
      <c r="M66" s="1283"/>
      <c r="N66" s="1283"/>
      <c r="O66" s="1283"/>
      <c r="P66" s="1283"/>
      <c r="R66" s="1067"/>
      <c r="Z66" s="21"/>
      <c r="AA66" s="21"/>
      <c r="AB66" s="21"/>
      <c r="AD66" s="233" t="s">
        <v>480</v>
      </c>
      <c r="AH66" s="356"/>
    </row>
    <row r="67" spans="1:34" ht="11.25" customHeight="1">
      <c r="A67"/>
      <c r="B67" s="1281" t="s">
        <v>5</v>
      </c>
      <c r="C67" s="1282">
        <v>2362</v>
      </c>
      <c r="D67" s="1341" t="str">
        <f t="shared" si="5"/>
        <v>CA2362</v>
      </c>
      <c r="E67" s="1514" t="s">
        <v>123</v>
      </c>
      <c r="F67" s="1390">
        <v>1500</v>
      </c>
      <c r="G67" s="1283">
        <v>25.06</v>
      </c>
      <c r="H67" s="1283"/>
      <c r="I67" s="1283"/>
      <c r="J67" s="1283"/>
      <c r="K67" s="1283"/>
      <c r="L67" s="1283"/>
      <c r="M67" s="1283"/>
      <c r="N67" s="1283"/>
      <c r="O67" s="1283"/>
      <c r="P67" s="1283"/>
      <c r="R67" s="1067"/>
      <c r="Z67" s="21"/>
      <c r="AA67" s="21"/>
      <c r="AB67" s="21"/>
      <c r="AC67" s="280" t="s">
        <v>46</v>
      </c>
      <c r="AD67" s="280" t="s">
        <v>88</v>
      </c>
      <c r="AH67" s="356"/>
    </row>
    <row r="68" spans="1:34" ht="11.25" customHeight="1">
      <c r="A68"/>
      <c r="B68" s="1281" t="s">
        <v>5</v>
      </c>
      <c r="C68" s="1282">
        <v>2402</v>
      </c>
      <c r="D68" s="1341" t="str">
        <f t="shared" si="5"/>
        <v>CA2402</v>
      </c>
      <c r="E68" s="1514" t="s">
        <v>123</v>
      </c>
      <c r="F68" s="1390">
        <v>850</v>
      </c>
      <c r="G68" s="1283">
        <v>14.27</v>
      </c>
      <c r="H68" s="1283"/>
      <c r="I68" s="1283"/>
      <c r="J68" s="1283"/>
      <c r="K68" s="1283"/>
      <c r="L68" s="1283"/>
      <c r="M68" s="1283"/>
      <c r="N68" s="1283"/>
      <c r="O68" s="1283"/>
      <c r="P68" s="1283"/>
      <c r="R68" s="1067"/>
      <c r="Z68" s="21"/>
      <c r="AC68" s="761" t="s">
        <v>50</v>
      </c>
      <c r="AD68" s="1496">
        <v>57900</v>
      </c>
      <c r="AH68" s="356"/>
    </row>
    <row r="69" spans="1:34" ht="11.25" customHeight="1">
      <c r="A69"/>
      <c r="B69" s="1281" t="s">
        <v>5</v>
      </c>
      <c r="C69" s="1282">
        <v>2413</v>
      </c>
      <c r="D69" s="1341" t="str">
        <f t="shared" si="5"/>
        <v>CA2413</v>
      </c>
      <c r="E69" s="1514" t="s">
        <v>124</v>
      </c>
      <c r="F69" s="1390">
        <v>500</v>
      </c>
      <c r="G69" s="1283">
        <v>8.58</v>
      </c>
      <c r="H69" s="1283"/>
      <c r="I69" s="1283"/>
      <c r="J69" s="1283"/>
      <c r="K69" s="1283"/>
      <c r="L69" s="1283"/>
      <c r="M69" s="1283"/>
      <c r="N69" s="1283"/>
      <c r="O69" s="1283"/>
      <c r="P69" s="1283"/>
      <c r="R69" s="1067"/>
      <c r="Z69" s="21"/>
      <c r="AC69" s="762" t="s">
        <v>51</v>
      </c>
      <c r="AD69" s="1497">
        <v>61500</v>
      </c>
      <c r="AH69" s="356"/>
    </row>
    <row r="70" spans="1:34" ht="11.25" customHeight="1">
      <c r="A70"/>
      <c r="B70" s="1281" t="s">
        <v>5</v>
      </c>
      <c r="C70" s="1282">
        <v>2501</v>
      </c>
      <c r="D70" s="1341" t="str">
        <f t="shared" si="5"/>
        <v>CA2501</v>
      </c>
      <c r="E70" s="1514" t="s">
        <v>121</v>
      </c>
      <c r="F70" s="1390">
        <v>600</v>
      </c>
      <c r="G70" s="1283">
        <v>10.26</v>
      </c>
      <c r="H70" s="1283"/>
      <c r="I70" s="1283"/>
      <c r="J70" s="1283"/>
      <c r="K70" s="1283"/>
      <c r="L70" s="1283"/>
      <c r="M70" s="1283"/>
      <c r="N70" s="1283"/>
      <c r="O70" s="1283"/>
      <c r="P70" s="1283"/>
      <c r="R70" s="1067"/>
      <c r="Z70" s="21"/>
      <c r="AC70" s="762" t="s">
        <v>52</v>
      </c>
      <c r="AD70" s="1497">
        <v>44000</v>
      </c>
      <c r="AH70" s="356"/>
    </row>
    <row r="71" spans="1:34" ht="11.25" customHeight="1">
      <c r="A71"/>
      <c r="B71" s="1281" t="s">
        <v>5</v>
      </c>
      <c r="C71" s="1282">
        <v>2570</v>
      </c>
      <c r="D71" s="1341" t="str">
        <f t="shared" si="5"/>
        <v>CA2570</v>
      </c>
      <c r="E71" s="1514" t="s">
        <v>124</v>
      </c>
      <c r="F71" s="1390">
        <v>1000</v>
      </c>
      <c r="G71" s="1283">
        <v>16.84</v>
      </c>
      <c r="H71" s="1283"/>
      <c r="I71" s="1283"/>
      <c r="J71" s="1283"/>
      <c r="K71" s="1283"/>
      <c r="L71" s="1283"/>
      <c r="M71" s="1283"/>
      <c r="N71" s="1283"/>
      <c r="O71" s="1283"/>
      <c r="P71" s="1283"/>
      <c r="R71" s="1067"/>
      <c r="Z71" s="21"/>
      <c r="AC71" s="763" t="s">
        <v>53</v>
      </c>
      <c r="AD71" s="1497">
        <v>44700</v>
      </c>
      <c r="AH71" s="356"/>
    </row>
    <row r="72" spans="1:34" ht="11.25" customHeight="1">
      <c r="A72"/>
      <c r="B72" s="1281" t="s">
        <v>5</v>
      </c>
      <c r="C72" s="1282">
        <v>2571</v>
      </c>
      <c r="D72" s="1341" t="str">
        <f t="shared" si="5"/>
        <v>CA2571</v>
      </c>
      <c r="E72" s="1514" t="s">
        <v>124</v>
      </c>
      <c r="F72" s="1390">
        <v>800</v>
      </c>
      <c r="G72" s="1283">
        <v>13.44</v>
      </c>
      <c r="H72" s="1283"/>
      <c r="I72" s="1283"/>
      <c r="J72" s="1283"/>
      <c r="K72" s="1283"/>
      <c r="L72" s="1283"/>
      <c r="M72" s="1283"/>
      <c r="N72" s="1283"/>
      <c r="O72" s="1283"/>
      <c r="P72" s="1283"/>
      <c r="R72" s="1067"/>
      <c r="Z72" s="21"/>
      <c r="AC72" s="763" t="s">
        <v>54</v>
      </c>
      <c r="AD72" s="1497">
        <v>52800</v>
      </c>
      <c r="AH72" s="356"/>
    </row>
    <row r="73" spans="1:34" ht="11.25" customHeight="1">
      <c r="A73"/>
      <c r="B73" s="1281" t="s">
        <v>5</v>
      </c>
      <c r="C73" s="1282">
        <v>2576</v>
      </c>
      <c r="D73" s="1341" t="str">
        <f t="shared" si="5"/>
        <v>CA2576</v>
      </c>
      <c r="E73" s="1514" t="s">
        <v>124</v>
      </c>
      <c r="F73" s="1390">
        <v>550</v>
      </c>
      <c r="G73" s="1283">
        <v>9.1</v>
      </c>
      <c r="H73" s="1283"/>
      <c r="I73" s="1283"/>
      <c r="J73" s="1283"/>
      <c r="K73" s="1283"/>
      <c r="L73" s="1283"/>
      <c r="M73" s="1283"/>
      <c r="N73" s="1283"/>
      <c r="O73" s="1283"/>
      <c r="P73" s="1283"/>
      <c r="R73" s="1067"/>
      <c r="Z73" s="21"/>
      <c r="AC73" s="763" t="s">
        <v>55</v>
      </c>
      <c r="AD73" s="1497">
        <v>52900</v>
      </c>
      <c r="AH73" s="356"/>
    </row>
    <row r="74" spans="1:34" ht="11.25" customHeight="1">
      <c r="A74"/>
      <c r="B74" s="1281" t="s">
        <v>5</v>
      </c>
      <c r="C74" s="1282">
        <v>2584</v>
      </c>
      <c r="D74" s="1341" t="str">
        <f t="shared" si="5"/>
        <v>CA2584</v>
      </c>
      <c r="E74" s="1514" t="s">
        <v>124</v>
      </c>
      <c r="F74" s="1390">
        <v>600</v>
      </c>
      <c r="G74" s="1283">
        <v>10.1</v>
      </c>
      <c r="H74" s="1283"/>
      <c r="I74" s="1283"/>
      <c r="J74" s="1283"/>
      <c r="K74" s="1283"/>
      <c r="L74" s="1283"/>
      <c r="M74" s="1283"/>
      <c r="N74" s="1283"/>
      <c r="O74" s="1283"/>
      <c r="P74" s="1283"/>
      <c r="R74" s="1067"/>
      <c r="Z74" s="21"/>
      <c r="AC74" s="763" t="s">
        <v>56</v>
      </c>
      <c r="AD74" s="1497">
        <v>86000</v>
      </c>
      <c r="AH74" s="356"/>
    </row>
    <row r="75" spans="1:34" ht="11.25" customHeight="1">
      <c r="A75"/>
      <c r="B75" s="1281" t="s">
        <v>5</v>
      </c>
      <c r="C75" s="1282">
        <v>2585</v>
      </c>
      <c r="D75" s="1341" t="str">
        <f t="shared" si="5"/>
        <v>CA2585</v>
      </c>
      <c r="E75" s="1514" t="s">
        <v>121</v>
      </c>
      <c r="F75" s="1390">
        <v>700</v>
      </c>
      <c r="G75" s="1283">
        <v>11.59</v>
      </c>
      <c r="H75" s="1283"/>
      <c r="I75" s="1283"/>
      <c r="J75" s="1283"/>
      <c r="K75" s="1283"/>
      <c r="L75" s="1283"/>
      <c r="M75" s="1283"/>
      <c r="N75" s="1283"/>
      <c r="O75" s="1283"/>
      <c r="P75" s="1283"/>
      <c r="R75" s="1067"/>
      <c r="Z75" s="21"/>
      <c r="AC75" s="763" t="s">
        <v>57</v>
      </c>
      <c r="AD75" s="1497">
        <v>44000</v>
      </c>
      <c r="AH75" s="356"/>
    </row>
    <row r="76" spans="1:34" ht="11.25" customHeight="1">
      <c r="A76"/>
      <c r="B76" s="1281" t="s">
        <v>5</v>
      </c>
      <c r="C76" s="1282">
        <v>2589</v>
      </c>
      <c r="D76" s="1341" t="str">
        <f t="shared" ref="D76:D139" si="15">B76&amp;TEXT(C76,"0000")</f>
        <v>CA2589</v>
      </c>
      <c r="E76" s="1514" t="s">
        <v>121</v>
      </c>
      <c r="F76" s="1390">
        <v>500</v>
      </c>
      <c r="G76" s="1283">
        <v>7.22</v>
      </c>
      <c r="H76" s="1283"/>
      <c r="I76" s="1283"/>
      <c r="J76" s="1283"/>
      <c r="K76" s="1283"/>
      <c r="L76" s="1283"/>
      <c r="M76" s="1283"/>
      <c r="N76" s="1283"/>
      <c r="O76" s="1283"/>
      <c r="P76" s="1283"/>
      <c r="R76" s="1067"/>
      <c r="Z76" s="21"/>
      <c r="AC76" s="763" t="s">
        <v>58</v>
      </c>
      <c r="AD76" s="1497">
        <v>44000</v>
      </c>
      <c r="AH76" s="356"/>
    </row>
    <row r="77" spans="1:34" ht="11.25" customHeight="1">
      <c r="A77"/>
      <c r="B77" s="1281" t="s">
        <v>5</v>
      </c>
      <c r="C77" s="1282">
        <v>2660</v>
      </c>
      <c r="D77" s="1341" t="str">
        <f t="shared" si="15"/>
        <v>CA2660</v>
      </c>
      <c r="E77" s="1514" t="s">
        <v>123</v>
      </c>
      <c r="F77" s="1390">
        <v>800</v>
      </c>
      <c r="G77" s="1283">
        <v>13.78</v>
      </c>
      <c r="H77" s="1283"/>
      <c r="I77" s="1283"/>
      <c r="J77" s="1283"/>
      <c r="K77" s="1283"/>
      <c r="L77" s="1283"/>
      <c r="M77" s="1283"/>
      <c r="N77" s="1283"/>
      <c r="O77" s="1283"/>
      <c r="P77" s="1283"/>
      <c r="R77" s="1067"/>
      <c r="Z77" s="21"/>
      <c r="AC77" s="763" t="s">
        <v>59</v>
      </c>
      <c r="AD77" s="1497">
        <v>46600</v>
      </c>
      <c r="AH77" s="356"/>
    </row>
    <row r="78" spans="1:34" ht="11.25" customHeight="1">
      <c r="A78"/>
      <c r="B78" s="1281" t="s">
        <v>5</v>
      </c>
      <c r="C78" s="1282">
        <v>2683</v>
      </c>
      <c r="D78" s="1341" t="str">
        <f t="shared" si="15"/>
        <v>CA2683</v>
      </c>
      <c r="E78" s="1514" t="s">
        <v>123</v>
      </c>
      <c r="F78" s="1390">
        <v>550</v>
      </c>
      <c r="G78" s="1283">
        <v>8.6999999999999993</v>
      </c>
      <c r="H78" s="1283"/>
      <c r="I78" s="1283"/>
      <c r="J78" s="1283"/>
      <c r="K78" s="1283"/>
      <c r="L78" s="1283"/>
      <c r="M78" s="1283"/>
      <c r="N78" s="1283"/>
      <c r="O78" s="1283"/>
      <c r="P78" s="1283"/>
      <c r="R78" s="1067"/>
      <c r="Z78" s="21"/>
      <c r="AC78" s="763" t="s">
        <v>60</v>
      </c>
      <c r="AD78" s="1497">
        <v>90700</v>
      </c>
      <c r="AH78" s="356"/>
    </row>
    <row r="79" spans="1:34" ht="11.25" customHeight="1">
      <c r="A79"/>
      <c r="B79" s="1281" t="s">
        <v>5</v>
      </c>
      <c r="C79" s="1282">
        <v>2688</v>
      </c>
      <c r="D79" s="1341" t="str">
        <f t="shared" si="15"/>
        <v>CA2688</v>
      </c>
      <c r="E79" s="1514" t="s">
        <v>124</v>
      </c>
      <c r="F79" s="1390">
        <v>600</v>
      </c>
      <c r="G79" s="1283">
        <v>9.6</v>
      </c>
      <c r="H79" s="1283"/>
      <c r="I79" s="1283"/>
      <c r="J79" s="1283"/>
      <c r="K79" s="1283"/>
      <c r="L79" s="1283"/>
      <c r="M79" s="1283"/>
      <c r="N79" s="1283"/>
      <c r="O79" s="1283"/>
      <c r="P79" s="1283"/>
      <c r="R79" s="1067"/>
      <c r="Z79" s="21"/>
      <c r="AC79" s="764" t="s">
        <v>61</v>
      </c>
      <c r="AD79" s="1497">
        <v>44000</v>
      </c>
      <c r="AH79" s="356"/>
    </row>
    <row r="80" spans="1:34" ht="11.25" customHeight="1">
      <c r="A80"/>
      <c r="B80" s="1281" t="s">
        <v>5</v>
      </c>
      <c r="C80" s="1282">
        <v>2702</v>
      </c>
      <c r="D80" s="1341" t="str">
        <f t="shared" si="15"/>
        <v>CA2702</v>
      </c>
      <c r="E80" s="1514" t="s">
        <v>122</v>
      </c>
      <c r="F80" s="1390">
        <v>1900</v>
      </c>
      <c r="G80" s="1283">
        <v>32.07</v>
      </c>
      <c r="H80" s="1283"/>
      <c r="I80" s="1283"/>
      <c r="J80" s="1283"/>
      <c r="K80" s="1283"/>
      <c r="L80" s="1283"/>
      <c r="M80" s="1283"/>
      <c r="N80" s="1283"/>
      <c r="O80" s="1283"/>
      <c r="P80" s="1283"/>
      <c r="R80" s="1067"/>
      <c r="Z80" s="21"/>
      <c r="AC80" s="764" t="s">
        <v>62</v>
      </c>
      <c r="AD80" s="1497">
        <v>47600</v>
      </c>
      <c r="AH80" s="356"/>
    </row>
    <row r="81" spans="1:34" ht="11.25" customHeight="1">
      <c r="A81"/>
      <c r="B81" s="1281" t="s">
        <v>5</v>
      </c>
      <c r="C81" s="1282">
        <v>2710</v>
      </c>
      <c r="D81" s="1341" t="str">
        <f t="shared" si="15"/>
        <v>CA2710</v>
      </c>
      <c r="E81" s="1514" t="s">
        <v>123</v>
      </c>
      <c r="F81" s="1390">
        <v>600</v>
      </c>
      <c r="G81" s="1283">
        <v>9.74</v>
      </c>
      <c r="H81" s="1283"/>
      <c r="I81" s="1283"/>
      <c r="J81" s="1283"/>
      <c r="K81" s="1283"/>
      <c r="L81" s="1283"/>
      <c r="M81" s="1283"/>
      <c r="N81" s="1283"/>
      <c r="O81" s="1283"/>
      <c r="P81" s="1283"/>
      <c r="R81" s="1067"/>
      <c r="Z81" s="21"/>
      <c r="AC81" s="764" t="s">
        <v>64</v>
      </c>
      <c r="AD81" s="1497">
        <v>48100</v>
      </c>
      <c r="AH81" s="356"/>
    </row>
    <row r="82" spans="1:34" ht="11.25" customHeight="1">
      <c r="A82"/>
      <c r="B82" s="1281" t="s">
        <v>5</v>
      </c>
      <c r="C82" s="1282">
        <v>2727</v>
      </c>
      <c r="D82" s="1341" t="str">
        <f t="shared" si="15"/>
        <v>CA2727</v>
      </c>
      <c r="E82" s="1514" t="s">
        <v>122</v>
      </c>
      <c r="F82" s="1390">
        <v>1050</v>
      </c>
      <c r="G82" s="1283">
        <v>18.059999999999999</v>
      </c>
      <c r="H82" s="1283"/>
      <c r="I82" s="1283"/>
      <c r="J82" s="1283"/>
      <c r="K82" s="1283"/>
      <c r="L82" s="1283"/>
      <c r="M82" s="1283"/>
      <c r="N82" s="1283"/>
      <c r="O82" s="1283"/>
      <c r="P82" s="1283"/>
      <c r="R82" s="1067"/>
      <c r="Z82" s="21"/>
      <c r="AC82" s="764" t="s">
        <v>65</v>
      </c>
      <c r="AD82" s="1497">
        <v>50100</v>
      </c>
      <c r="AH82" s="356"/>
    </row>
    <row r="83" spans="1:34" ht="11.25" customHeight="1">
      <c r="A83"/>
      <c r="B83" s="1281" t="s">
        <v>5</v>
      </c>
      <c r="C83" s="1282">
        <v>2731</v>
      </c>
      <c r="D83" s="1341" t="str">
        <f t="shared" si="15"/>
        <v>CA2731</v>
      </c>
      <c r="E83" s="1514" t="s">
        <v>124</v>
      </c>
      <c r="F83" s="1390">
        <v>500</v>
      </c>
      <c r="G83" s="1283">
        <v>8.24</v>
      </c>
      <c r="H83" s="1283"/>
      <c r="I83" s="1283"/>
      <c r="J83" s="1283"/>
      <c r="K83" s="1283"/>
      <c r="L83" s="1283"/>
      <c r="M83" s="1283"/>
      <c r="N83" s="1283"/>
      <c r="O83" s="1283"/>
      <c r="P83" s="1283"/>
      <c r="R83" s="1067"/>
      <c r="Z83" s="21"/>
      <c r="AC83" s="764" t="s">
        <v>66</v>
      </c>
      <c r="AD83" s="1497">
        <v>49900</v>
      </c>
      <c r="AH83" s="356"/>
    </row>
    <row r="84" spans="1:34" ht="11.25" customHeight="1">
      <c r="A84"/>
      <c r="B84" s="1281" t="s">
        <v>5</v>
      </c>
      <c r="C84" s="1282">
        <v>2757</v>
      </c>
      <c r="D84" s="1341" t="str">
        <f t="shared" si="15"/>
        <v>CA2757</v>
      </c>
      <c r="E84" s="1514" t="s">
        <v>124</v>
      </c>
      <c r="F84" s="1390">
        <v>800</v>
      </c>
      <c r="G84" s="1283">
        <v>13.47</v>
      </c>
      <c r="H84" s="1283"/>
      <c r="I84" s="1283"/>
      <c r="J84" s="1283"/>
      <c r="K84" s="1283"/>
      <c r="L84" s="1283"/>
      <c r="M84" s="1283"/>
      <c r="N84" s="1283"/>
      <c r="O84" s="1283"/>
      <c r="P84" s="1283"/>
      <c r="R84" s="1067"/>
      <c r="Z84" s="21"/>
      <c r="AC84" s="764" t="s">
        <v>67</v>
      </c>
      <c r="AD84" s="1497">
        <v>57800</v>
      </c>
      <c r="AH84" s="356"/>
    </row>
    <row r="85" spans="1:34" ht="11.25" customHeight="1">
      <c r="A85"/>
      <c r="B85" s="1281" t="s">
        <v>5</v>
      </c>
      <c r="C85" s="1282">
        <v>2759</v>
      </c>
      <c r="D85" s="1341" t="str">
        <f t="shared" si="15"/>
        <v>CA2759</v>
      </c>
      <c r="E85" s="1514" t="s">
        <v>124</v>
      </c>
      <c r="F85" s="1390">
        <v>800</v>
      </c>
      <c r="G85" s="1283">
        <v>13.07</v>
      </c>
      <c r="H85" s="1283"/>
      <c r="I85" s="1283"/>
      <c r="J85" s="1283"/>
      <c r="K85" s="1283"/>
      <c r="L85" s="1283"/>
      <c r="M85" s="1283"/>
      <c r="N85" s="1283"/>
      <c r="O85" s="1283"/>
      <c r="P85" s="1283"/>
      <c r="R85" s="1067"/>
      <c r="Z85" s="21"/>
      <c r="AC85" s="764" t="s">
        <v>68</v>
      </c>
      <c r="AD85" s="1497">
        <v>44000</v>
      </c>
      <c r="AH85" s="356"/>
    </row>
    <row r="86" spans="1:34" ht="11.25" customHeight="1">
      <c r="A86"/>
      <c r="B86" s="1281" t="s">
        <v>5</v>
      </c>
      <c r="C86" s="1282">
        <v>2790</v>
      </c>
      <c r="D86" s="1341" t="str">
        <f t="shared" si="15"/>
        <v>CA2790</v>
      </c>
      <c r="E86" s="1514" t="s">
        <v>125</v>
      </c>
      <c r="F86" s="1390">
        <v>500</v>
      </c>
      <c r="G86" s="1283">
        <v>3.19</v>
      </c>
      <c r="H86" s="1283"/>
      <c r="I86" s="1283"/>
      <c r="J86" s="1283"/>
      <c r="K86" s="1283"/>
      <c r="L86" s="1283"/>
      <c r="M86" s="1283"/>
      <c r="N86" s="1283"/>
      <c r="O86" s="1283"/>
      <c r="P86" s="1283"/>
      <c r="R86" s="1067"/>
      <c r="Z86" s="21"/>
      <c r="AC86" s="764" t="s">
        <v>69</v>
      </c>
      <c r="AD86" s="1497">
        <v>65000</v>
      </c>
      <c r="AH86" s="356"/>
    </row>
    <row r="87" spans="1:34" ht="11.25" customHeight="1">
      <c r="A87"/>
      <c r="B87" s="1281" t="s">
        <v>5</v>
      </c>
      <c r="C87" s="1282">
        <v>2797</v>
      </c>
      <c r="D87" s="1341" t="str">
        <f t="shared" si="15"/>
        <v>CA2797</v>
      </c>
      <c r="E87" s="1514" t="s">
        <v>123</v>
      </c>
      <c r="F87" s="1390">
        <v>800</v>
      </c>
      <c r="G87" s="1283">
        <v>13.66</v>
      </c>
      <c r="H87" s="1283"/>
      <c r="I87" s="1283"/>
      <c r="J87" s="1283"/>
      <c r="K87" s="1283"/>
      <c r="L87" s="1283"/>
      <c r="M87" s="1283"/>
      <c r="N87" s="1283"/>
      <c r="O87" s="1283"/>
      <c r="P87" s="1283"/>
      <c r="R87" s="1067"/>
      <c r="Z87" s="21"/>
      <c r="AC87" s="764" t="s">
        <v>70</v>
      </c>
      <c r="AD87" s="1497">
        <v>49900</v>
      </c>
      <c r="AH87" s="356"/>
    </row>
    <row r="88" spans="1:34" ht="11.25" customHeight="1">
      <c r="A88"/>
      <c r="B88" s="1281" t="s">
        <v>5</v>
      </c>
      <c r="C88" s="1282">
        <v>2806</v>
      </c>
      <c r="D88" s="1341" t="str">
        <f t="shared" si="15"/>
        <v>CA2806</v>
      </c>
      <c r="E88" s="1514" t="s">
        <v>124</v>
      </c>
      <c r="F88" s="1390">
        <v>550</v>
      </c>
      <c r="G88" s="1283">
        <v>8.86</v>
      </c>
      <c r="H88" s="1283"/>
      <c r="I88" s="1283"/>
      <c r="J88" s="1283"/>
      <c r="K88" s="1283"/>
      <c r="L88" s="1283"/>
      <c r="M88" s="1283"/>
      <c r="N88" s="1283"/>
      <c r="O88" s="1283"/>
      <c r="P88" s="1283"/>
      <c r="R88" s="1067"/>
      <c r="Z88" s="21"/>
      <c r="AC88" s="764" t="s">
        <v>72</v>
      </c>
      <c r="AD88" s="1497">
        <v>44000</v>
      </c>
      <c r="AH88" s="356"/>
    </row>
    <row r="89" spans="1:34" ht="11.25" customHeight="1">
      <c r="A89"/>
      <c r="B89" s="1281" t="s">
        <v>5</v>
      </c>
      <c r="C89" s="1282">
        <v>2812</v>
      </c>
      <c r="D89" s="1341" t="str">
        <f t="shared" si="15"/>
        <v>CA2812</v>
      </c>
      <c r="E89" s="1514" t="s">
        <v>121</v>
      </c>
      <c r="F89" s="1390">
        <v>500</v>
      </c>
      <c r="G89" s="1283">
        <v>8.64</v>
      </c>
      <c r="H89" s="1283"/>
      <c r="I89" s="1283"/>
      <c r="J89" s="1283"/>
      <c r="K89" s="1283"/>
      <c r="L89" s="1283"/>
      <c r="M89" s="1283"/>
      <c r="N89" s="1283"/>
      <c r="O89" s="1283"/>
      <c r="P89" s="1283"/>
      <c r="R89" s="1067"/>
      <c r="Z89" s="21"/>
      <c r="AC89" s="764" t="s">
        <v>73</v>
      </c>
      <c r="AD89" s="1497">
        <v>44000</v>
      </c>
      <c r="AH89" s="356"/>
    </row>
    <row r="90" spans="1:34" ht="11.25" customHeight="1">
      <c r="A90"/>
      <c r="B90" s="1281" t="s">
        <v>5</v>
      </c>
      <c r="C90" s="1282">
        <v>2819</v>
      </c>
      <c r="D90" s="1341" t="str">
        <f t="shared" si="15"/>
        <v>CA2819</v>
      </c>
      <c r="E90" s="1514" t="s">
        <v>124</v>
      </c>
      <c r="F90" s="1390">
        <v>800</v>
      </c>
      <c r="G90" s="1283">
        <v>13.21</v>
      </c>
      <c r="H90" s="1283"/>
      <c r="I90" s="1283"/>
      <c r="J90" s="1283"/>
      <c r="K90" s="1283"/>
      <c r="L90" s="1283"/>
      <c r="M90" s="1283"/>
      <c r="N90" s="1283"/>
      <c r="O90" s="1283"/>
      <c r="P90" s="1283"/>
      <c r="R90" s="1067"/>
      <c r="Z90" s="21"/>
      <c r="AC90" s="764" t="s">
        <v>74</v>
      </c>
      <c r="AD90" s="1497">
        <v>52600</v>
      </c>
      <c r="AH90" s="356"/>
    </row>
    <row r="91" spans="1:34" ht="11.25" customHeight="1">
      <c r="A91"/>
      <c r="B91" s="1281" t="s">
        <v>5</v>
      </c>
      <c r="C91" s="1282">
        <v>2840</v>
      </c>
      <c r="D91" s="1341" t="str">
        <f t="shared" si="15"/>
        <v>CA2840</v>
      </c>
      <c r="E91" s="1514" t="s">
        <v>121</v>
      </c>
      <c r="F91" s="1390">
        <v>500</v>
      </c>
      <c r="G91" s="1283">
        <v>6.63</v>
      </c>
      <c r="H91" s="1283"/>
      <c r="I91" s="1283"/>
      <c r="J91" s="1283"/>
      <c r="K91" s="1283"/>
      <c r="L91" s="1283"/>
      <c r="M91" s="1283"/>
      <c r="N91" s="1283"/>
      <c r="O91" s="1283"/>
      <c r="P91" s="1283"/>
      <c r="R91" s="1067"/>
      <c r="Z91" s="21"/>
      <c r="AC91" s="764" t="s">
        <v>75</v>
      </c>
      <c r="AD91" s="1497">
        <v>45900</v>
      </c>
      <c r="AH91" s="356"/>
    </row>
    <row r="92" spans="1:34" ht="11.25" customHeight="1">
      <c r="A92"/>
      <c r="B92" s="1281" t="s">
        <v>5</v>
      </c>
      <c r="C92" s="1282">
        <v>2842</v>
      </c>
      <c r="D92" s="1341" t="str">
        <f t="shared" si="15"/>
        <v>CA2842</v>
      </c>
      <c r="E92" s="1514" t="s">
        <v>125</v>
      </c>
      <c r="F92" s="1390">
        <v>650</v>
      </c>
      <c r="G92" s="1283">
        <v>10.79</v>
      </c>
      <c r="H92" s="1283"/>
      <c r="I92" s="1283"/>
      <c r="J92" s="1283"/>
      <c r="K92" s="1283"/>
      <c r="L92" s="1283"/>
      <c r="M92" s="1283"/>
      <c r="N92" s="1283"/>
      <c r="O92" s="1283"/>
      <c r="P92" s="1283"/>
      <c r="R92" s="1067"/>
      <c r="Z92" s="21"/>
      <c r="AC92" s="764" t="s">
        <v>76</v>
      </c>
      <c r="AD92" s="1497">
        <v>53100</v>
      </c>
      <c r="AH92" s="356"/>
    </row>
    <row r="93" spans="1:34" ht="11.25" customHeight="1">
      <c r="A93"/>
      <c r="B93" s="1281" t="s">
        <v>5</v>
      </c>
      <c r="C93" s="1282">
        <v>2852</v>
      </c>
      <c r="D93" s="1341" t="str">
        <f t="shared" si="15"/>
        <v>CA2852</v>
      </c>
      <c r="E93" s="1514" t="s">
        <v>121</v>
      </c>
      <c r="F93" s="1390">
        <v>600</v>
      </c>
      <c r="G93" s="1283">
        <v>9.93</v>
      </c>
      <c r="H93" s="1283"/>
      <c r="I93" s="1283"/>
      <c r="J93" s="1283"/>
      <c r="K93" s="1283"/>
      <c r="L93" s="1283"/>
      <c r="M93" s="1283"/>
      <c r="N93" s="1283"/>
      <c r="O93" s="1283"/>
      <c r="P93" s="1283"/>
      <c r="R93" s="1067"/>
      <c r="Z93" s="21"/>
      <c r="AC93" s="764" t="s">
        <v>77</v>
      </c>
      <c r="AD93" s="1497">
        <v>49900</v>
      </c>
      <c r="AH93" s="356"/>
    </row>
    <row r="94" spans="1:34" ht="11.25" customHeight="1">
      <c r="A94"/>
      <c r="B94" s="1281" t="s">
        <v>5</v>
      </c>
      <c r="C94" s="1282">
        <v>2881</v>
      </c>
      <c r="D94" s="1341" t="str">
        <f t="shared" si="15"/>
        <v>CA2881</v>
      </c>
      <c r="E94" s="1514" t="s">
        <v>121</v>
      </c>
      <c r="F94" s="1390">
        <v>600</v>
      </c>
      <c r="G94" s="1283">
        <v>9.91</v>
      </c>
      <c r="H94" s="1283"/>
      <c r="I94" s="1283"/>
      <c r="J94" s="1283"/>
      <c r="K94" s="1283"/>
      <c r="L94" s="1283"/>
      <c r="M94" s="1283"/>
      <c r="N94" s="1283"/>
      <c r="O94" s="1283"/>
      <c r="P94" s="1283"/>
      <c r="R94" s="1067"/>
      <c r="Z94" s="21"/>
      <c r="AC94" s="764" t="s">
        <v>78</v>
      </c>
      <c r="AD94" s="1497">
        <v>44000</v>
      </c>
      <c r="AH94" s="356"/>
    </row>
    <row r="95" spans="1:34" ht="11.25" customHeight="1">
      <c r="A95"/>
      <c r="B95" s="1281" t="s">
        <v>5</v>
      </c>
      <c r="C95" s="1282">
        <v>2883</v>
      </c>
      <c r="D95" s="1341" t="str">
        <f t="shared" si="15"/>
        <v>CA2883</v>
      </c>
      <c r="E95" s="1514" t="s">
        <v>121</v>
      </c>
      <c r="F95" s="1390">
        <v>1350</v>
      </c>
      <c r="G95" s="1283">
        <v>22.81</v>
      </c>
      <c r="H95" s="1283"/>
      <c r="I95" s="1283"/>
      <c r="J95" s="1283"/>
      <c r="K95" s="1283"/>
      <c r="L95" s="1283"/>
      <c r="M95" s="1283"/>
      <c r="N95" s="1283"/>
      <c r="O95" s="1283"/>
      <c r="P95" s="1283"/>
      <c r="R95" s="1067"/>
      <c r="Z95" s="21"/>
      <c r="AC95" s="764" t="s">
        <v>79</v>
      </c>
      <c r="AD95" s="1497">
        <v>49900</v>
      </c>
      <c r="AH95" s="356"/>
    </row>
    <row r="96" spans="1:34" ht="11.25" customHeight="1">
      <c r="A96"/>
      <c r="B96" s="1281" t="s">
        <v>5</v>
      </c>
      <c r="C96" s="1282">
        <v>2915</v>
      </c>
      <c r="D96" s="1341" t="str">
        <f t="shared" si="15"/>
        <v>CA2915</v>
      </c>
      <c r="E96" s="1514" t="s">
        <v>123</v>
      </c>
      <c r="F96" s="1390">
        <v>600</v>
      </c>
      <c r="G96" s="1283">
        <v>9.67</v>
      </c>
      <c r="H96" s="1283"/>
      <c r="I96" s="1283"/>
      <c r="J96" s="1283"/>
      <c r="K96" s="1283"/>
      <c r="L96" s="1283"/>
      <c r="M96" s="1283"/>
      <c r="N96" s="1283"/>
      <c r="O96" s="1283"/>
      <c r="P96" s="1283"/>
      <c r="R96" s="1067"/>
      <c r="Z96" s="21"/>
      <c r="AC96" s="765" t="s">
        <v>478</v>
      </c>
      <c r="AD96" s="1498">
        <v>49900</v>
      </c>
      <c r="AH96" s="356"/>
    </row>
    <row r="97" spans="1:34" ht="11.25" customHeight="1">
      <c r="A97"/>
      <c r="B97" s="1281" t="s">
        <v>5</v>
      </c>
      <c r="C97" s="1282">
        <v>2923</v>
      </c>
      <c r="D97" s="1341" t="str">
        <f t="shared" si="15"/>
        <v>CA2923</v>
      </c>
      <c r="E97" s="1514" t="s">
        <v>124</v>
      </c>
      <c r="F97" s="1390">
        <v>500</v>
      </c>
      <c r="G97" s="1283">
        <v>6.27</v>
      </c>
      <c r="H97" s="1283"/>
      <c r="I97" s="1283"/>
      <c r="J97" s="1283"/>
      <c r="K97" s="1283"/>
      <c r="L97" s="1283"/>
      <c r="M97" s="1283"/>
      <c r="N97" s="1283"/>
      <c r="O97" s="1283"/>
      <c r="P97" s="1283"/>
      <c r="R97" s="1067"/>
      <c r="Z97" s="21"/>
      <c r="AH97" s="356"/>
    </row>
    <row r="98" spans="1:34" ht="11.25" customHeight="1">
      <c r="A98"/>
      <c r="B98" s="1281" t="s">
        <v>5</v>
      </c>
      <c r="C98" s="1282">
        <v>3018</v>
      </c>
      <c r="D98" s="1341" t="str">
        <f t="shared" si="15"/>
        <v>CA3018</v>
      </c>
      <c r="E98" s="1514" t="s">
        <v>123</v>
      </c>
      <c r="F98" s="1390">
        <v>500</v>
      </c>
      <c r="G98" s="1283">
        <v>5.03</v>
      </c>
      <c r="H98" s="1283"/>
      <c r="I98" s="1283"/>
      <c r="J98" s="1283"/>
      <c r="K98" s="1283"/>
      <c r="L98" s="1283"/>
      <c r="M98" s="1283"/>
      <c r="N98" s="1283"/>
      <c r="O98" s="1283"/>
      <c r="P98" s="1283"/>
      <c r="R98" s="1067"/>
      <c r="Z98" s="21"/>
      <c r="AH98" s="356"/>
    </row>
    <row r="99" spans="1:34" ht="11.25" customHeight="1">
      <c r="A99"/>
      <c r="B99" s="1281" t="s">
        <v>5</v>
      </c>
      <c r="C99" s="1282">
        <v>3022</v>
      </c>
      <c r="D99" s="1341" t="str">
        <f t="shared" si="15"/>
        <v>CA3022</v>
      </c>
      <c r="E99" s="1514" t="s">
        <v>125</v>
      </c>
      <c r="F99" s="1390">
        <v>550</v>
      </c>
      <c r="G99" s="1283">
        <v>8.81</v>
      </c>
      <c r="H99" s="1283"/>
      <c r="I99" s="1283"/>
      <c r="J99" s="1283"/>
      <c r="K99" s="1283"/>
      <c r="L99" s="1283"/>
      <c r="M99" s="1283"/>
      <c r="N99" s="1283"/>
      <c r="O99" s="1283"/>
      <c r="P99" s="1283"/>
      <c r="R99" s="1067"/>
      <c r="Z99" s="21"/>
      <c r="AH99" s="356"/>
    </row>
    <row r="100" spans="1:34" ht="11.25" customHeight="1">
      <c r="A100"/>
      <c r="B100" s="1281" t="s">
        <v>5</v>
      </c>
      <c r="C100" s="1282">
        <v>3030</v>
      </c>
      <c r="D100" s="1341" t="str">
        <f t="shared" si="15"/>
        <v>CA3030</v>
      </c>
      <c r="E100" s="1514" t="s">
        <v>123</v>
      </c>
      <c r="F100" s="1390">
        <v>750</v>
      </c>
      <c r="G100" s="1283">
        <v>12.35</v>
      </c>
      <c r="H100" s="1283"/>
      <c r="I100" s="1283"/>
      <c r="J100" s="1283"/>
      <c r="K100" s="1283"/>
      <c r="L100" s="1283"/>
      <c r="M100" s="1283"/>
      <c r="N100" s="1283"/>
      <c r="O100" s="1283"/>
      <c r="P100" s="1283"/>
      <c r="R100" s="1067"/>
      <c r="Z100" s="21"/>
      <c r="AH100" s="356"/>
    </row>
    <row r="101" spans="1:34" ht="11.25" customHeight="1">
      <c r="A101"/>
      <c r="B101" s="1281" t="s">
        <v>5</v>
      </c>
      <c r="C101" s="1282">
        <v>3039</v>
      </c>
      <c r="D101" s="1341" t="str">
        <f t="shared" si="15"/>
        <v>CA3039</v>
      </c>
      <c r="E101" s="1514" t="s">
        <v>123</v>
      </c>
      <c r="F101" s="1390">
        <v>550</v>
      </c>
      <c r="G101" s="1283">
        <v>9.4499999999999993</v>
      </c>
      <c r="H101" s="1283"/>
      <c r="I101" s="1283"/>
      <c r="J101" s="1283"/>
      <c r="K101" s="1283"/>
      <c r="L101" s="1283"/>
      <c r="M101" s="1283"/>
      <c r="N101" s="1283"/>
      <c r="O101" s="1283"/>
      <c r="P101" s="1283"/>
      <c r="R101" s="1067"/>
      <c r="Z101" s="21"/>
      <c r="AH101" s="356"/>
    </row>
    <row r="102" spans="1:34" ht="11.25" customHeight="1">
      <c r="A102"/>
      <c r="B102" s="1281" t="s">
        <v>5</v>
      </c>
      <c r="C102" s="1282">
        <v>3040</v>
      </c>
      <c r="D102" s="1341" t="str">
        <f t="shared" si="15"/>
        <v>CA3040</v>
      </c>
      <c r="E102" s="1514" t="s">
        <v>125</v>
      </c>
      <c r="F102" s="1390">
        <v>700</v>
      </c>
      <c r="G102" s="1283">
        <v>11.9</v>
      </c>
      <c r="H102" s="1283"/>
      <c r="I102" s="1283"/>
      <c r="J102" s="1283"/>
      <c r="K102" s="1283"/>
      <c r="L102" s="1283"/>
      <c r="M102" s="1283"/>
      <c r="N102" s="1283"/>
      <c r="O102" s="1283"/>
      <c r="P102" s="1283"/>
      <c r="R102" s="1067"/>
      <c r="Z102" s="21"/>
      <c r="AH102" s="356"/>
    </row>
    <row r="103" spans="1:34" ht="11.25" customHeight="1">
      <c r="A103"/>
      <c r="B103" s="1281" t="s">
        <v>5</v>
      </c>
      <c r="C103" s="1282">
        <v>3060</v>
      </c>
      <c r="D103" s="1341" t="str">
        <f t="shared" si="15"/>
        <v>CA3060</v>
      </c>
      <c r="E103" s="1514" t="s">
        <v>125</v>
      </c>
      <c r="F103" s="1390">
        <v>600</v>
      </c>
      <c r="G103" s="1283">
        <v>10.17</v>
      </c>
      <c r="H103" s="1283"/>
      <c r="I103" s="1283"/>
      <c r="J103" s="1283"/>
      <c r="K103" s="1283"/>
      <c r="L103" s="1283"/>
      <c r="M103" s="1283"/>
      <c r="N103" s="1283"/>
      <c r="O103" s="1283"/>
      <c r="P103" s="1283"/>
      <c r="R103" s="1067"/>
      <c r="Z103" s="21"/>
      <c r="AH103" s="356"/>
    </row>
    <row r="104" spans="1:34" ht="11.25" customHeight="1">
      <c r="A104"/>
      <c r="B104" s="1281" t="s">
        <v>5</v>
      </c>
      <c r="C104" s="1282">
        <v>3066</v>
      </c>
      <c r="D104" s="1341" t="str">
        <f t="shared" si="15"/>
        <v>CA3066</v>
      </c>
      <c r="E104" s="1514" t="s">
        <v>121</v>
      </c>
      <c r="F104" s="1390">
        <v>500</v>
      </c>
      <c r="G104" s="1283">
        <v>7.43</v>
      </c>
      <c r="H104" s="1283"/>
      <c r="I104" s="1283"/>
      <c r="J104" s="1283"/>
      <c r="K104" s="1283"/>
      <c r="L104" s="1283"/>
      <c r="M104" s="1283"/>
      <c r="N104" s="1283"/>
      <c r="O104" s="1283"/>
      <c r="P104" s="1283"/>
      <c r="R104" s="1067"/>
      <c r="Z104" s="21"/>
      <c r="AH104" s="356"/>
    </row>
    <row r="105" spans="1:34" ht="11.25" customHeight="1">
      <c r="A105"/>
      <c r="B105" s="1281" t="s">
        <v>5</v>
      </c>
      <c r="C105" s="1282">
        <v>3070</v>
      </c>
      <c r="D105" s="1341" t="str">
        <f t="shared" si="15"/>
        <v>CA3070</v>
      </c>
      <c r="E105" s="1514" t="s">
        <v>121</v>
      </c>
      <c r="F105" s="1390">
        <v>500</v>
      </c>
      <c r="G105" s="1283">
        <v>0.52</v>
      </c>
      <c r="H105" s="1283"/>
      <c r="I105" s="1283"/>
      <c r="J105" s="1283"/>
      <c r="K105" s="1283"/>
      <c r="L105" s="1283"/>
      <c r="M105" s="1283"/>
      <c r="N105" s="1283"/>
      <c r="O105" s="1283"/>
      <c r="P105" s="1283"/>
      <c r="R105" s="1067"/>
      <c r="Z105" s="21"/>
      <c r="AH105" s="356"/>
    </row>
    <row r="106" spans="1:34" ht="11.25" customHeight="1">
      <c r="A106"/>
      <c r="B106" s="1281" t="s">
        <v>5</v>
      </c>
      <c r="C106" s="1282">
        <v>3076</v>
      </c>
      <c r="D106" s="1341" t="str">
        <f t="shared" si="15"/>
        <v>CA3076</v>
      </c>
      <c r="E106" s="1514" t="s">
        <v>121</v>
      </c>
      <c r="F106" s="1390">
        <v>550</v>
      </c>
      <c r="G106" s="1283">
        <v>9.1199999999999992</v>
      </c>
      <c r="H106" s="1283"/>
      <c r="I106" s="1283"/>
      <c r="J106" s="1283"/>
      <c r="K106" s="1283"/>
      <c r="L106" s="1283"/>
      <c r="M106" s="1283"/>
      <c r="N106" s="1283"/>
      <c r="O106" s="1283"/>
      <c r="P106" s="1283"/>
      <c r="R106" s="1067"/>
      <c r="Z106" s="21"/>
      <c r="AH106" s="356"/>
    </row>
    <row r="107" spans="1:34" ht="11.25" customHeight="1">
      <c r="A107"/>
      <c r="B107" s="1281" t="s">
        <v>5</v>
      </c>
      <c r="C107" s="1282">
        <v>3081</v>
      </c>
      <c r="D107" s="1341" t="str">
        <f t="shared" si="15"/>
        <v>CA3081</v>
      </c>
      <c r="E107" s="1514" t="s">
        <v>123</v>
      </c>
      <c r="F107" s="1390">
        <v>800</v>
      </c>
      <c r="G107" s="1283">
        <v>13.44</v>
      </c>
      <c r="H107" s="1283"/>
      <c r="I107" s="1283"/>
      <c r="J107" s="1283"/>
      <c r="K107" s="1283"/>
      <c r="L107" s="1283"/>
      <c r="M107" s="1283"/>
      <c r="N107" s="1283"/>
      <c r="O107" s="1283"/>
      <c r="P107" s="1283"/>
      <c r="R107" s="1067"/>
      <c r="Z107" s="21"/>
      <c r="AH107" s="356"/>
    </row>
    <row r="108" spans="1:34" ht="11.25" customHeight="1">
      <c r="A108"/>
      <c r="B108" s="1281" t="s">
        <v>5</v>
      </c>
      <c r="C108" s="1282">
        <v>3082</v>
      </c>
      <c r="D108" s="1341" t="str">
        <f t="shared" si="15"/>
        <v>CA3082</v>
      </c>
      <c r="E108" s="1514" t="s">
        <v>123</v>
      </c>
      <c r="F108" s="1390">
        <v>1400</v>
      </c>
      <c r="G108" s="1283">
        <v>23.88</v>
      </c>
      <c r="H108" s="1283"/>
      <c r="I108" s="1283"/>
      <c r="J108" s="1283"/>
      <c r="K108" s="1283"/>
      <c r="L108" s="1283"/>
      <c r="M108" s="1283"/>
      <c r="N108" s="1283"/>
      <c r="O108" s="1283"/>
      <c r="P108" s="1283"/>
      <c r="R108" s="1067"/>
      <c r="Z108" s="21"/>
      <c r="AH108" s="356"/>
    </row>
    <row r="109" spans="1:34" ht="11.25" customHeight="1">
      <c r="A109"/>
      <c r="B109" s="1281" t="s">
        <v>5</v>
      </c>
      <c r="C109" s="1282">
        <v>3085</v>
      </c>
      <c r="D109" s="1341" t="str">
        <f t="shared" si="15"/>
        <v>CA3085</v>
      </c>
      <c r="E109" s="1514" t="s">
        <v>123</v>
      </c>
      <c r="F109" s="1390">
        <v>850</v>
      </c>
      <c r="G109" s="1283">
        <v>14.14</v>
      </c>
      <c r="H109" s="1283"/>
      <c r="I109" s="1283"/>
      <c r="J109" s="1283"/>
      <c r="K109" s="1283"/>
      <c r="L109" s="1283"/>
      <c r="M109" s="1283"/>
      <c r="N109" s="1283"/>
      <c r="O109" s="1283"/>
      <c r="P109" s="1283"/>
      <c r="R109" s="1067"/>
      <c r="Z109" s="21"/>
      <c r="AH109" s="356"/>
    </row>
    <row r="110" spans="1:34" ht="11.25" customHeight="1">
      <c r="A110"/>
      <c r="B110" s="1281" t="s">
        <v>5</v>
      </c>
      <c r="C110" s="1282">
        <v>3099</v>
      </c>
      <c r="D110" s="1341" t="str">
        <f t="shared" si="15"/>
        <v>CA3099</v>
      </c>
      <c r="E110" s="1514" t="s">
        <v>121</v>
      </c>
      <c r="F110" s="1390">
        <v>500</v>
      </c>
      <c r="G110" s="1283">
        <v>5.94</v>
      </c>
      <c r="H110" s="1283"/>
      <c r="I110" s="1283"/>
      <c r="J110" s="1283"/>
      <c r="K110" s="1283"/>
      <c r="L110" s="1283"/>
      <c r="M110" s="1283"/>
      <c r="N110" s="1283"/>
      <c r="O110" s="1283"/>
      <c r="P110" s="1283"/>
      <c r="R110" s="1067"/>
      <c r="Z110" s="21"/>
      <c r="AH110" s="356"/>
    </row>
    <row r="111" spans="1:34" ht="11.25" customHeight="1">
      <c r="A111"/>
      <c r="B111" s="1281" t="s">
        <v>5</v>
      </c>
      <c r="C111" s="1282">
        <v>3110</v>
      </c>
      <c r="D111" s="1341" t="str">
        <f t="shared" si="15"/>
        <v>CA3110</v>
      </c>
      <c r="E111" s="1514" t="s">
        <v>122</v>
      </c>
      <c r="F111" s="1390">
        <v>600</v>
      </c>
      <c r="G111" s="1283">
        <v>9.86</v>
      </c>
      <c r="H111" s="1283"/>
      <c r="I111" s="1283"/>
      <c r="J111" s="1283"/>
      <c r="K111" s="1283"/>
      <c r="L111" s="1283"/>
      <c r="M111" s="1283"/>
      <c r="N111" s="1283"/>
      <c r="O111" s="1283"/>
      <c r="P111" s="1283"/>
      <c r="R111" s="1067"/>
      <c r="Z111" s="21"/>
      <c r="AH111" s="356"/>
    </row>
    <row r="112" spans="1:34" ht="11.25" customHeight="1">
      <c r="A112"/>
      <c r="B112" s="1281" t="s">
        <v>5</v>
      </c>
      <c r="C112" s="1282">
        <v>3131</v>
      </c>
      <c r="D112" s="1341" t="str">
        <f t="shared" si="15"/>
        <v>CA3131</v>
      </c>
      <c r="E112" s="1514" t="s">
        <v>125</v>
      </c>
      <c r="F112" s="1390">
        <v>500</v>
      </c>
      <c r="G112" s="1283">
        <v>7.27</v>
      </c>
      <c r="H112" s="1283"/>
      <c r="I112" s="1283"/>
      <c r="J112" s="1283"/>
      <c r="K112" s="1283"/>
      <c r="L112" s="1283"/>
      <c r="M112" s="1283"/>
      <c r="N112" s="1283"/>
      <c r="O112" s="1283"/>
      <c r="P112" s="1283"/>
      <c r="R112" s="1067"/>
      <c r="Z112" s="21"/>
      <c r="AH112" s="356"/>
    </row>
    <row r="113" spans="1:34" ht="11.25" customHeight="1">
      <c r="A113"/>
      <c r="B113" s="1281" t="s">
        <v>5</v>
      </c>
      <c r="C113" s="1282">
        <v>3146</v>
      </c>
      <c r="D113" s="1341" t="str">
        <f t="shared" si="15"/>
        <v>CA3146</v>
      </c>
      <c r="E113" s="1514" t="s">
        <v>123</v>
      </c>
      <c r="F113" s="1390">
        <v>500</v>
      </c>
      <c r="G113" s="1283">
        <v>4.66</v>
      </c>
      <c r="H113" s="1283"/>
      <c r="I113" s="1283"/>
      <c r="J113" s="1283"/>
      <c r="K113" s="1283"/>
      <c r="L113" s="1283"/>
      <c r="M113" s="1283"/>
      <c r="N113" s="1283"/>
      <c r="O113" s="1283"/>
      <c r="P113" s="1283"/>
      <c r="R113" s="1067"/>
      <c r="Z113" s="21"/>
      <c r="AH113" s="356"/>
    </row>
    <row r="114" spans="1:34" ht="11.25" customHeight="1">
      <c r="A114"/>
      <c r="B114" s="1281" t="s">
        <v>5</v>
      </c>
      <c r="C114" s="1282">
        <v>3152</v>
      </c>
      <c r="D114" s="1341" t="str">
        <f t="shared" si="15"/>
        <v>CA3152</v>
      </c>
      <c r="E114" s="1514" t="s">
        <v>125</v>
      </c>
      <c r="F114" s="1390">
        <v>500</v>
      </c>
      <c r="G114" s="1283">
        <v>5.39</v>
      </c>
      <c r="H114" s="1283"/>
      <c r="I114" s="1283"/>
      <c r="J114" s="1283"/>
      <c r="K114" s="1283"/>
      <c r="L114" s="1283"/>
      <c r="M114" s="1283"/>
      <c r="N114" s="1283"/>
      <c r="O114" s="1283"/>
      <c r="P114" s="1283"/>
      <c r="R114" s="1067"/>
      <c r="Z114" s="21"/>
      <c r="AH114" s="356"/>
    </row>
    <row r="115" spans="1:34" ht="11.25" customHeight="1">
      <c r="A115"/>
      <c r="B115" s="1281" t="s">
        <v>5</v>
      </c>
      <c r="C115" s="1282">
        <v>3165</v>
      </c>
      <c r="D115" s="1341" t="str">
        <f t="shared" si="15"/>
        <v>CA3165</v>
      </c>
      <c r="E115" s="1514" t="s">
        <v>125</v>
      </c>
      <c r="F115" s="1390">
        <v>500</v>
      </c>
      <c r="G115" s="1283">
        <v>6.42</v>
      </c>
      <c r="H115" s="1283"/>
      <c r="I115" s="1283"/>
      <c r="J115" s="1283"/>
      <c r="K115" s="1283"/>
      <c r="L115" s="1283"/>
      <c r="M115" s="1283"/>
      <c r="N115" s="1283"/>
      <c r="O115" s="1283"/>
      <c r="P115" s="1283"/>
      <c r="R115" s="1067"/>
      <c r="Z115" s="21"/>
      <c r="AH115" s="356"/>
    </row>
    <row r="116" spans="1:34" ht="11.25" customHeight="1">
      <c r="A116"/>
      <c r="B116" s="1281" t="s">
        <v>5</v>
      </c>
      <c r="C116" s="1282">
        <v>3169</v>
      </c>
      <c r="D116" s="1341" t="str">
        <f t="shared" si="15"/>
        <v>CA3169</v>
      </c>
      <c r="E116" s="1514" t="s">
        <v>123</v>
      </c>
      <c r="F116" s="1390">
        <v>500</v>
      </c>
      <c r="G116" s="1283">
        <v>6.23</v>
      </c>
      <c r="H116" s="1283"/>
      <c r="I116" s="1283"/>
      <c r="J116" s="1283"/>
      <c r="K116" s="1283"/>
      <c r="L116" s="1283"/>
      <c r="M116" s="1283"/>
      <c r="N116" s="1283"/>
      <c r="O116" s="1283"/>
      <c r="P116" s="1283"/>
      <c r="R116" s="1067"/>
      <c r="Z116" s="21"/>
      <c r="AH116" s="356"/>
    </row>
    <row r="117" spans="1:34" ht="11.25" customHeight="1">
      <c r="A117"/>
      <c r="B117" s="1281" t="s">
        <v>5</v>
      </c>
      <c r="C117" s="1282">
        <v>3175</v>
      </c>
      <c r="D117" s="1341" t="str">
        <f t="shared" si="15"/>
        <v>CA3175</v>
      </c>
      <c r="E117" s="1514" t="s">
        <v>124</v>
      </c>
      <c r="F117" s="1390">
        <v>500</v>
      </c>
      <c r="G117" s="1283">
        <v>5.32</v>
      </c>
      <c r="H117" s="1283"/>
      <c r="I117" s="1283"/>
      <c r="J117" s="1283"/>
      <c r="K117" s="1283"/>
      <c r="L117" s="1283"/>
      <c r="M117" s="1283"/>
      <c r="N117" s="1283"/>
      <c r="O117" s="1283"/>
      <c r="P117" s="1283"/>
      <c r="R117" s="1067"/>
      <c r="Z117" s="21"/>
      <c r="AH117" s="356"/>
    </row>
    <row r="118" spans="1:34" ht="11.25" customHeight="1">
      <c r="A118"/>
      <c r="B118" s="1281" t="s">
        <v>5</v>
      </c>
      <c r="C118" s="1282">
        <v>3178</v>
      </c>
      <c r="D118" s="1341" t="str">
        <f t="shared" si="15"/>
        <v>CA3178</v>
      </c>
      <c r="E118" s="1514" t="s">
        <v>121</v>
      </c>
      <c r="F118" s="1390">
        <v>500</v>
      </c>
      <c r="G118" s="1283">
        <v>3.32</v>
      </c>
      <c r="H118" s="1283"/>
      <c r="I118" s="1283"/>
      <c r="J118" s="1283"/>
      <c r="K118" s="1283"/>
      <c r="L118" s="1283"/>
      <c r="M118" s="1283"/>
      <c r="N118" s="1283"/>
      <c r="O118" s="1283"/>
      <c r="P118" s="1283"/>
      <c r="R118" s="1067"/>
      <c r="Z118" s="21"/>
      <c r="AH118" s="356"/>
    </row>
    <row r="119" spans="1:34" ht="11.25" customHeight="1">
      <c r="A119"/>
      <c r="B119" s="1281" t="s">
        <v>5</v>
      </c>
      <c r="C119" s="1282">
        <v>3179</v>
      </c>
      <c r="D119" s="1341" t="str">
        <f t="shared" si="15"/>
        <v>CA3179</v>
      </c>
      <c r="E119" s="1514" t="s">
        <v>121</v>
      </c>
      <c r="F119" s="1390">
        <v>500</v>
      </c>
      <c r="G119" s="1283">
        <v>5.47</v>
      </c>
      <c r="H119" s="1283"/>
      <c r="I119" s="1283"/>
      <c r="J119" s="1283"/>
      <c r="K119" s="1283"/>
      <c r="L119" s="1283"/>
      <c r="M119" s="1283"/>
      <c r="N119" s="1283"/>
      <c r="O119" s="1283"/>
      <c r="P119" s="1283"/>
      <c r="R119" s="1067"/>
      <c r="Z119" s="21"/>
      <c r="AH119" s="356"/>
    </row>
    <row r="120" spans="1:34" ht="11.25" customHeight="1">
      <c r="A120"/>
      <c r="B120" s="1281" t="s">
        <v>5</v>
      </c>
      <c r="C120" s="1282">
        <v>3180</v>
      </c>
      <c r="D120" s="1341" t="str">
        <f t="shared" si="15"/>
        <v>CA3180</v>
      </c>
      <c r="E120" s="1514" t="s">
        <v>121</v>
      </c>
      <c r="F120" s="1390">
        <v>500</v>
      </c>
      <c r="G120" s="1283">
        <v>8.4600000000000009</v>
      </c>
      <c r="H120" s="1283"/>
      <c r="I120" s="1283"/>
      <c r="J120" s="1283"/>
      <c r="K120" s="1283"/>
      <c r="L120" s="1283"/>
      <c r="M120" s="1283"/>
      <c r="N120" s="1283"/>
      <c r="O120" s="1283"/>
      <c r="P120" s="1283"/>
      <c r="R120" s="1067"/>
      <c r="Z120" s="21"/>
      <c r="AH120" s="356"/>
    </row>
    <row r="121" spans="1:34" ht="11.25" customHeight="1">
      <c r="A121"/>
      <c r="B121" s="1281" t="s">
        <v>5</v>
      </c>
      <c r="C121" s="1282">
        <v>3220</v>
      </c>
      <c r="D121" s="1341" t="str">
        <f t="shared" si="15"/>
        <v>CA3220</v>
      </c>
      <c r="E121" s="1514" t="s">
        <v>125</v>
      </c>
      <c r="F121" s="1390">
        <v>500</v>
      </c>
      <c r="G121" s="1283">
        <v>3.97</v>
      </c>
      <c r="H121" s="1283"/>
      <c r="I121" s="1283"/>
      <c r="J121" s="1283"/>
      <c r="K121" s="1283"/>
      <c r="L121" s="1283"/>
      <c r="M121" s="1283"/>
      <c r="N121" s="1283"/>
      <c r="O121" s="1283"/>
      <c r="P121" s="1283"/>
      <c r="R121" s="1067"/>
      <c r="Z121" s="21"/>
      <c r="AH121" s="356"/>
    </row>
    <row r="122" spans="1:34" ht="11.25" customHeight="1">
      <c r="A122"/>
      <c r="B122" s="1281" t="s">
        <v>5</v>
      </c>
      <c r="C122" s="1282">
        <v>3241</v>
      </c>
      <c r="D122" s="1341" t="str">
        <f t="shared" si="15"/>
        <v>CA3241</v>
      </c>
      <c r="E122" s="1514" t="s">
        <v>125</v>
      </c>
      <c r="F122" s="1390">
        <v>500</v>
      </c>
      <c r="G122" s="1283">
        <v>6.01</v>
      </c>
      <c r="H122" s="1283"/>
      <c r="I122" s="1283"/>
      <c r="J122" s="1283"/>
      <c r="K122" s="1283"/>
      <c r="L122" s="1283"/>
      <c r="M122" s="1283"/>
      <c r="N122" s="1283"/>
      <c r="O122" s="1283"/>
      <c r="P122" s="1283"/>
      <c r="R122" s="1067"/>
      <c r="Z122" s="21"/>
      <c r="AH122" s="356"/>
    </row>
    <row r="123" spans="1:34" ht="11.25" customHeight="1">
      <c r="A123"/>
      <c r="B123" s="1281" t="s">
        <v>5</v>
      </c>
      <c r="C123" s="1282">
        <v>3257</v>
      </c>
      <c r="D123" s="1341" t="str">
        <f t="shared" si="15"/>
        <v>CA3257</v>
      </c>
      <c r="E123" s="1514" t="s">
        <v>125</v>
      </c>
      <c r="F123" s="1390">
        <v>500</v>
      </c>
      <c r="G123" s="1283">
        <v>8.34</v>
      </c>
      <c r="H123" s="1283"/>
      <c r="I123" s="1283"/>
      <c r="J123" s="1283"/>
      <c r="K123" s="1283"/>
      <c r="L123" s="1283"/>
      <c r="M123" s="1283"/>
      <c r="N123" s="1283"/>
      <c r="O123" s="1283"/>
      <c r="P123" s="1283"/>
      <c r="R123" s="1067"/>
      <c r="Z123" s="21"/>
      <c r="AH123" s="356"/>
    </row>
    <row r="124" spans="1:34" ht="11.25" customHeight="1">
      <c r="A124"/>
      <c r="B124" s="1281" t="s">
        <v>5</v>
      </c>
      <c r="C124" s="1282">
        <v>3339</v>
      </c>
      <c r="D124" s="1341" t="str">
        <f t="shared" si="15"/>
        <v>CA3339</v>
      </c>
      <c r="E124" s="1514" t="s">
        <v>123</v>
      </c>
      <c r="F124" s="1390">
        <v>650</v>
      </c>
      <c r="G124" s="1283">
        <v>11.1</v>
      </c>
      <c r="H124" s="1283"/>
      <c r="I124" s="1283"/>
      <c r="J124" s="1283"/>
      <c r="K124" s="1283"/>
      <c r="L124" s="1283"/>
      <c r="M124" s="1283"/>
      <c r="N124" s="1283"/>
      <c r="O124" s="1283"/>
      <c r="P124" s="1283"/>
      <c r="R124" s="1067"/>
      <c r="Z124" s="21"/>
      <c r="AH124" s="356"/>
    </row>
    <row r="125" spans="1:34" ht="11.25" customHeight="1">
      <c r="A125"/>
      <c r="B125" s="1281" t="s">
        <v>5</v>
      </c>
      <c r="C125" s="1282">
        <v>3365</v>
      </c>
      <c r="D125" s="1341" t="str">
        <f t="shared" si="15"/>
        <v>CA3365</v>
      </c>
      <c r="E125" s="1514" t="s">
        <v>125</v>
      </c>
      <c r="F125" s="1390">
        <v>500</v>
      </c>
      <c r="G125" s="1283">
        <v>7.25</v>
      </c>
      <c r="H125" s="1283"/>
      <c r="I125" s="1283"/>
      <c r="J125" s="1283"/>
      <c r="K125" s="1283"/>
      <c r="L125" s="1283"/>
      <c r="M125" s="1283"/>
      <c r="N125" s="1283"/>
      <c r="O125" s="1283"/>
      <c r="P125" s="1283"/>
      <c r="R125" s="1067"/>
      <c r="Z125" s="21"/>
      <c r="AH125" s="356"/>
    </row>
    <row r="126" spans="1:34" ht="11.25" customHeight="1">
      <c r="A126"/>
      <c r="B126" s="1281" t="s">
        <v>5</v>
      </c>
      <c r="C126" s="1282">
        <v>3372</v>
      </c>
      <c r="D126" s="1341" t="str">
        <f t="shared" si="15"/>
        <v>CA3372</v>
      </c>
      <c r="E126" s="1514" t="s">
        <v>121</v>
      </c>
      <c r="F126" s="1390">
        <v>550</v>
      </c>
      <c r="G126" s="1283">
        <v>8.84</v>
      </c>
      <c r="H126" s="1283"/>
      <c r="I126" s="1283"/>
      <c r="J126" s="1283"/>
      <c r="K126" s="1283"/>
      <c r="L126" s="1283"/>
      <c r="M126" s="1283"/>
      <c r="N126" s="1283"/>
      <c r="O126" s="1283"/>
      <c r="P126" s="1283"/>
      <c r="R126" s="1067"/>
      <c r="Z126" s="21"/>
      <c r="AH126" s="356"/>
    </row>
    <row r="127" spans="1:34" ht="11.25" customHeight="1">
      <c r="A127"/>
      <c r="B127" s="1281" t="s">
        <v>5</v>
      </c>
      <c r="C127" s="1282">
        <v>3383</v>
      </c>
      <c r="D127" s="1341" t="str">
        <f t="shared" si="15"/>
        <v>CA3383</v>
      </c>
      <c r="E127" s="1514" t="s">
        <v>121</v>
      </c>
      <c r="F127" s="1390">
        <v>500</v>
      </c>
      <c r="G127" s="1283">
        <v>5.75</v>
      </c>
      <c r="H127" s="1283"/>
      <c r="I127" s="1283"/>
      <c r="J127" s="1283"/>
      <c r="K127" s="1283"/>
      <c r="L127" s="1283"/>
      <c r="M127" s="1283"/>
      <c r="N127" s="1283"/>
      <c r="O127" s="1283"/>
      <c r="P127" s="1283"/>
      <c r="R127" s="1067"/>
      <c r="Z127" s="21"/>
      <c r="AH127" s="356"/>
    </row>
    <row r="128" spans="1:34" ht="11.25" customHeight="1">
      <c r="A128"/>
      <c r="B128" s="1281" t="s">
        <v>5</v>
      </c>
      <c r="C128" s="1282">
        <v>3400</v>
      </c>
      <c r="D128" s="1341" t="str">
        <f t="shared" si="15"/>
        <v>CA3400</v>
      </c>
      <c r="E128" s="1514" t="s">
        <v>125</v>
      </c>
      <c r="F128" s="1390">
        <v>750</v>
      </c>
      <c r="G128" s="1283">
        <v>12.14</v>
      </c>
      <c r="H128" s="1283"/>
      <c r="I128" s="1283"/>
      <c r="J128" s="1283"/>
      <c r="K128" s="1283"/>
      <c r="L128" s="1283"/>
      <c r="M128" s="1283"/>
      <c r="N128" s="1283"/>
      <c r="O128" s="1283"/>
      <c r="P128" s="1283"/>
      <c r="R128" s="1067"/>
      <c r="Z128" s="21"/>
      <c r="AH128" s="356"/>
    </row>
    <row r="129" spans="1:34" ht="11.25" customHeight="1">
      <c r="A129"/>
      <c r="B129" s="1281" t="s">
        <v>5</v>
      </c>
      <c r="C129" s="1282">
        <v>3401</v>
      </c>
      <c r="D129" s="1341" t="str">
        <f t="shared" si="15"/>
        <v>CA3401</v>
      </c>
      <c r="E129" s="1514" t="s">
        <v>125</v>
      </c>
      <c r="F129" s="1390">
        <v>500</v>
      </c>
      <c r="G129" s="1283">
        <v>7.31</v>
      </c>
      <c r="H129" s="1283"/>
      <c r="I129" s="1283"/>
      <c r="J129" s="1283"/>
      <c r="K129" s="1283"/>
      <c r="L129" s="1283"/>
      <c r="M129" s="1283"/>
      <c r="N129" s="1283"/>
      <c r="O129" s="1283"/>
      <c r="P129" s="1283"/>
      <c r="R129" s="1067"/>
      <c r="Z129" s="21"/>
      <c r="AH129" s="356"/>
    </row>
    <row r="130" spans="1:34" ht="11.25" customHeight="1">
      <c r="A130"/>
      <c r="B130" s="1281" t="s">
        <v>5</v>
      </c>
      <c r="C130" s="1282">
        <v>3501</v>
      </c>
      <c r="D130" s="1341" t="str">
        <f t="shared" si="15"/>
        <v>CA3501</v>
      </c>
      <c r="E130" s="1514" t="s">
        <v>125</v>
      </c>
      <c r="F130" s="1390">
        <v>600</v>
      </c>
      <c r="G130" s="1283">
        <v>9.74</v>
      </c>
      <c r="H130" s="1283"/>
      <c r="I130" s="1283"/>
      <c r="J130" s="1283"/>
      <c r="K130" s="1283"/>
      <c r="L130" s="1283"/>
      <c r="M130" s="1283"/>
      <c r="N130" s="1283"/>
      <c r="O130" s="1283"/>
      <c r="P130" s="1283"/>
      <c r="R130" s="1067"/>
      <c r="Z130" s="21"/>
      <c r="AH130" s="356"/>
    </row>
    <row r="131" spans="1:34" ht="11.25" customHeight="1">
      <c r="A131"/>
      <c r="B131" s="1281" t="s">
        <v>5</v>
      </c>
      <c r="C131" s="1282">
        <v>3507</v>
      </c>
      <c r="D131" s="1341" t="str">
        <f t="shared" si="15"/>
        <v>CA3507</v>
      </c>
      <c r="E131" s="1514" t="s">
        <v>125</v>
      </c>
      <c r="F131" s="1390">
        <v>500</v>
      </c>
      <c r="G131" s="1283">
        <v>7.06</v>
      </c>
      <c r="H131" s="1283"/>
      <c r="I131" s="1283"/>
      <c r="J131" s="1283"/>
      <c r="K131" s="1283"/>
      <c r="L131" s="1283"/>
      <c r="M131" s="1283"/>
      <c r="N131" s="1283"/>
      <c r="O131" s="1283"/>
      <c r="P131" s="1283"/>
      <c r="R131" s="1067"/>
      <c r="Z131" s="21"/>
      <c r="AH131" s="356"/>
    </row>
    <row r="132" spans="1:34" ht="11.25" customHeight="1">
      <c r="A132"/>
      <c r="B132" s="1281" t="s">
        <v>5</v>
      </c>
      <c r="C132" s="1282">
        <v>3560</v>
      </c>
      <c r="D132" s="1341" t="str">
        <f t="shared" si="15"/>
        <v>CA3560</v>
      </c>
      <c r="E132" s="1514" t="s">
        <v>125</v>
      </c>
      <c r="F132" s="1390">
        <v>500</v>
      </c>
      <c r="G132" s="1283">
        <v>4.96</v>
      </c>
      <c r="H132" s="1283"/>
      <c r="I132" s="1283"/>
      <c r="J132" s="1283"/>
      <c r="K132" s="1283"/>
      <c r="L132" s="1283"/>
      <c r="M132" s="1283"/>
      <c r="N132" s="1283"/>
      <c r="O132" s="1283"/>
      <c r="P132" s="1283"/>
      <c r="R132" s="1067"/>
      <c r="Z132" s="21"/>
      <c r="AH132" s="356"/>
    </row>
    <row r="133" spans="1:34" ht="11.25" customHeight="1">
      <c r="A133"/>
      <c r="B133" s="1281" t="s">
        <v>5</v>
      </c>
      <c r="C133" s="1282">
        <v>3568</v>
      </c>
      <c r="D133" s="1341" t="str">
        <f t="shared" si="15"/>
        <v>CA3568</v>
      </c>
      <c r="E133" s="1514" t="s">
        <v>125</v>
      </c>
      <c r="F133" s="1390">
        <v>500</v>
      </c>
      <c r="G133" s="1283">
        <v>4.3899999999999997</v>
      </c>
      <c r="H133" s="1283"/>
      <c r="I133" s="1283"/>
      <c r="J133" s="1283"/>
      <c r="K133" s="1283"/>
      <c r="L133" s="1283"/>
      <c r="M133" s="1283"/>
      <c r="N133" s="1283"/>
      <c r="O133" s="1283"/>
      <c r="P133" s="1283"/>
      <c r="R133" s="1067"/>
      <c r="Z133" s="21"/>
      <c r="AH133" s="356"/>
    </row>
    <row r="134" spans="1:34" ht="11.25" customHeight="1">
      <c r="A134"/>
      <c r="B134" s="1281" t="s">
        <v>5</v>
      </c>
      <c r="C134" s="1282">
        <v>3569</v>
      </c>
      <c r="D134" s="1341" t="str">
        <f t="shared" si="15"/>
        <v>CA3569</v>
      </c>
      <c r="E134" s="1514" t="s">
        <v>125</v>
      </c>
      <c r="F134" s="1390">
        <v>500</v>
      </c>
      <c r="G134" s="1283">
        <v>3.02</v>
      </c>
      <c r="H134" s="1283"/>
      <c r="I134" s="1283"/>
      <c r="J134" s="1283"/>
      <c r="K134" s="1283"/>
      <c r="L134" s="1283"/>
      <c r="M134" s="1283"/>
      <c r="N134" s="1283"/>
      <c r="O134" s="1283"/>
      <c r="P134" s="1283"/>
      <c r="R134" s="1067"/>
      <c r="Z134" s="21"/>
      <c r="AH134" s="356"/>
    </row>
    <row r="135" spans="1:34" ht="11.25" customHeight="1">
      <c r="A135"/>
      <c r="B135" s="1281" t="s">
        <v>5</v>
      </c>
      <c r="C135" s="1282">
        <v>3570</v>
      </c>
      <c r="D135" s="1341" t="str">
        <f t="shared" si="15"/>
        <v>CA3570</v>
      </c>
      <c r="E135" s="1514" t="s">
        <v>125</v>
      </c>
      <c r="F135" s="1390">
        <v>500</v>
      </c>
      <c r="G135" s="1283">
        <v>6.32</v>
      </c>
      <c r="H135" s="1283"/>
      <c r="I135" s="1283"/>
      <c r="J135" s="1283"/>
      <c r="K135" s="1283"/>
      <c r="L135" s="1283"/>
      <c r="M135" s="1283"/>
      <c r="N135" s="1283"/>
      <c r="O135" s="1283"/>
      <c r="P135" s="1283"/>
      <c r="R135" s="1067"/>
      <c r="Z135" s="21"/>
      <c r="AH135" s="356"/>
    </row>
    <row r="136" spans="1:34" ht="11.25" customHeight="1">
      <c r="A136"/>
      <c r="B136" s="1281" t="s">
        <v>5</v>
      </c>
      <c r="C136" s="1282">
        <v>3572</v>
      </c>
      <c r="D136" s="1341" t="str">
        <f t="shared" si="15"/>
        <v>CA3572</v>
      </c>
      <c r="E136" s="1514" t="s">
        <v>125</v>
      </c>
      <c r="F136" s="1390">
        <v>500</v>
      </c>
      <c r="G136" s="1283">
        <v>1.64</v>
      </c>
      <c r="H136" s="1283"/>
      <c r="I136" s="1283"/>
      <c r="J136" s="1283"/>
      <c r="K136" s="1283"/>
      <c r="L136" s="1283"/>
      <c r="M136" s="1283"/>
      <c r="N136" s="1283"/>
      <c r="O136" s="1283"/>
      <c r="P136" s="1283"/>
      <c r="R136" s="1067"/>
      <c r="Z136" s="21"/>
      <c r="AH136" s="356"/>
    </row>
    <row r="137" spans="1:34" ht="11.25" customHeight="1">
      <c r="A137"/>
      <c r="B137" s="1281" t="s">
        <v>5</v>
      </c>
      <c r="C137" s="1282">
        <v>3573</v>
      </c>
      <c r="D137" s="1341" t="str">
        <f t="shared" si="15"/>
        <v>CA3573</v>
      </c>
      <c r="E137" s="1514" t="s">
        <v>125</v>
      </c>
      <c r="F137" s="1390">
        <v>500</v>
      </c>
      <c r="G137" s="1283">
        <v>2.09</v>
      </c>
      <c r="H137" s="1283"/>
      <c r="I137" s="1283"/>
      <c r="J137" s="1283"/>
      <c r="K137" s="1283"/>
      <c r="L137" s="1283"/>
      <c r="M137" s="1283"/>
      <c r="N137" s="1283"/>
      <c r="O137" s="1283"/>
      <c r="P137" s="1283"/>
      <c r="R137" s="1067"/>
      <c r="Z137" s="21"/>
      <c r="AH137" s="356"/>
    </row>
    <row r="138" spans="1:34" ht="11.25" customHeight="1">
      <c r="A138"/>
      <c r="B138" s="1281" t="s">
        <v>5</v>
      </c>
      <c r="C138" s="1282">
        <v>3574</v>
      </c>
      <c r="D138" s="1341" t="str">
        <f t="shared" si="15"/>
        <v>CA3574</v>
      </c>
      <c r="E138" s="1514" t="s">
        <v>125</v>
      </c>
      <c r="F138" s="1390">
        <v>500</v>
      </c>
      <c r="G138" s="1283">
        <v>6.1</v>
      </c>
      <c r="H138" s="1283"/>
      <c r="I138" s="1283"/>
      <c r="J138" s="1283"/>
      <c r="K138" s="1283"/>
      <c r="L138" s="1283"/>
      <c r="M138" s="1283"/>
      <c r="N138" s="1283"/>
      <c r="O138" s="1283"/>
      <c r="P138" s="1283"/>
      <c r="R138" s="1067"/>
      <c r="Z138" s="21"/>
      <c r="AH138" s="356"/>
    </row>
    <row r="139" spans="1:34" ht="11.25" customHeight="1">
      <c r="A139"/>
      <c r="B139" s="1281" t="s">
        <v>5</v>
      </c>
      <c r="C139" s="1282">
        <v>3577</v>
      </c>
      <c r="D139" s="1341" t="str">
        <f t="shared" si="15"/>
        <v>CA3577</v>
      </c>
      <c r="E139" s="1514" t="s">
        <v>121</v>
      </c>
      <c r="F139" s="1390">
        <v>500</v>
      </c>
      <c r="G139" s="1283">
        <v>2.23</v>
      </c>
      <c r="H139" s="1283"/>
      <c r="I139" s="1283"/>
      <c r="J139" s="1283"/>
      <c r="K139" s="1283"/>
      <c r="L139" s="1283"/>
      <c r="M139" s="1283"/>
      <c r="N139" s="1283"/>
      <c r="O139" s="1283"/>
      <c r="P139" s="1283"/>
      <c r="R139" s="1067"/>
      <c r="Z139" s="21"/>
      <c r="AH139" s="356"/>
    </row>
    <row r="140" spans="1:34" ht="11.25" customHeight="1">
      <c r="A140"/>
      <c r="B140" s="1281" t="s">
        <v>5</v>
      </c>
      <c r="C140" s="1282">
        <v>3612</v>
      </c>
      <c r="D140" s="1341" t="str">
        <f t="shared" ref="D140:D203" si="16">B140&amp;TEXT(C140,"0000")</f>
        <v>CA3612</v>
      </c>
      <c r="E140" s="1514" t="s">
        <v>125</v>
      </c>
      <c r="F140" s="1390">
        <v>500</v>
      </c>
      <c r="G140" s="1283">
        <v>4.9000000000000004</v>
      </c>
      <c r="H140" s="1283"/>
      <c r="I140" s="1283"/>
      <c r="J140" s="1283"/>
      <c r="K140" s="1283"/>
      <c r="L140" s="1283"/>
      <c r="M140" s="1283"/>
      <c r="N140" s="1283"/>
      <c r="O140" s="1283"/>
      <c r="P140" s="1283"/>
      <c r="R140" s="1067"/>
      <c r="Z140" s="21"/>
      <c r="AH140" s="356"/>
    </row>
    <row r="141" spans="1:34" ht="11.25" customHeight="1">
      <c r="A141"/>
      <c r="B141" s="1281" t="s">
        <v>5</v>
      </c>
      <c r="C141" s="1282">
        <v>3620</v>
      </c>
      <c r="D141" s="1341" t="str">
        <f t="shared" si="16"/>
        <v>CA3620</v>
      </c>
      <c r="E141" s="1514" t="s">
        <v>124</v>
      </c>
      <c r="F141" s="1390">
        <v>650</v>
      </c>
      <c r="G141" s="1283">
        <v>10.38</v>
      </c>
      <c r="H141" s="1283"/>
      <c r="I141" s="1283"/>
      <c r="J141" s="1283"/>
      <c r="K141" s="1283"/>
      <c r="L141" s="1283"/>
      <c r="M141" s="1283"/>
      <c r="N141" s="1283"/>
      <c r="O141" s="1283"/>
      <c r="P141" s="1283"/>
      <c r="R141" s="1067"/>
      <c r="Z141" s="21"/>
      <c r="AH141" s="356"/>
    </row>
    <row r="142" spans="1:34" ht="11.25" customHeight="1">
      <c r="A142"/>
      <c r="B142" s="1281" t="s">
        <v>5</v>
      </c>
      <c r="C142" s="1282">
        <v>3632</v>
      </c>
      <c r="D142" s="1341" t="str">
        <f t="shared" si="16"/>
        <v>CA3632</v>
      </c>
      <c r="E142" s="1514" t="s">
        <v>121</v>
      </c>
      <c r="F142" s="1390">
        <v>500</v>
      </c>
      <c r="G142" s="1283">
        <v>4.63</v>
      </c>
      <c r="H142" s="1283"/>
      <c r="I142" s="1283"/>
      <c r="J142" s="1283"/>
      <c r="K142" s="1283"/>
      <c r="L142" s="1283"/>
      <c r="M142" s="1283"/>
      <c r="N142" s="1283"/>
      <c r="O142" s="1283"/>
      <c r="P142" s="1283"/>
      <c r="R142" s="1067"/>
      <c r="Z142" s="21"/>
      <c r="AH142" s="356"/>
    </row>
    <row r="143" spans="1:34" ht="11.25" customHeight="1">
      <c r="A143"/>
      <c r="B143" s="1281" t="s">
        <v>5</v>
      </c>
      <c r="C143" s="1282">
        <v>3634</v>
      </c>
      <c r="D143" s="1341" t="str">
        <f t="shared" si="16"/>
        <v>CA3634</v>
      </c>
      <c r="E143" s="1514" t="s">
        <v>125</v>
      </c>
      <c r="F143" s="1390">
        <v>500</v>
      </c>
      <c r="G143" s="1283">
        <v>4.71</v>
      </c>
      <c r="H143" s="1283"/>
      <c r="I143" s="1283"/>
      <c r="J143" s="1283"/>
      <c r="K143" s="1283"/>
      <c r="L143" s="1283"/>
      <c r="M143" s="1283"/>
      <c r="N143" s="1283"/>
      <c r="O143" s="1283"/>
      <c r="P143" s="1283"/>
      <c r="R143" s="1067"/>
      <c r="Z143" s="21"/>
      <c r="AH143" s="356"/>
    </row>
    <row r="144" spans="1:34" ht="11.25" customHeight="1">
      <c r="A144"/>
      <c r="B144" s="1281" t="s">
        <v>5</v>
      </c>
      <c r="C144" s="1282">
        <v>3643</v>
      </c>
      <c r="D144" s="1341" t="str">
        <f t="shared" si="16"/>
        <v>CA3643</v>
      </c>
      <c r="E144" s="1514" t="s">
        <v>125</v>
      </c>
      <c r="F144" s="1390">
        <v>500</v>
      </c>
      <c r="G144" s="1283">
        <v>4.0199999999999996</v>
      </c>
      <c r="H144" s="1283"/>
      <c r="I144" s="1283"/>
      <c r="J144" s="1283"/>
      <c r="K144" s="1283"/>
      <c r="L144" s="1283"/>
      <c r="M144" s="1283"/>
      <c r="N144" s="1283"/>
      <c r="O144" s="1283"/>
      <c r="P144" s="1283"/>
      <c r="R144" s="1067"/>
      <c r="Z144" s="21"/>
      <c r="AH144" s="356"/>
    </row>
    <row r="145" spans="1:34" ht="11.25" customHeight="1">
      <c r="A145"/>
      <c r="B145" s="1281" t="s">
        <v>5</v>
      </c>
      <c r="C145" s="1282">
        <v>3647</v>
      </c>
      <c r="D145" s="1341" t="str">
        <f t="shared" si="16"/>
        <v>CA3647</v>
      </c>
      <c r="E145" s="1514" t="s">
        <v>123</v>
      </c>
      <c r="F145" s="1390">
        <v>500</v>
      </c>
      <c r="G145" s="1283">
        <v>8.5299999999999994</v>
      </c>
      <c r="H145" s="1283"/>
      <c r="I145" s="1283"/>
      <c r="J145" s="1283"/>
      <c r="K145" s="1283"/>
      <c r="L145" s="1283"/>
      <c r="M145" s="1283"/>
      <c r="N145" s="1283"/>
      <c r="O145" s="1283"/>
      <c r="P145" s="1283"/>
      <c r="R145" s="1067"/>
      <c r="Z145" s="21"/>
      <c r="AH145" s="356"/>
    </row>
    <row r="146" spans="1:34" ht="11.25" customHeight="1">
      <c r="A146"/>
      <c r="B146" s="1281" t="s">
        <v>5</v>
      </c>
      <c r="C146" s="1282">
        <v>3651</v>
      </c>
      <c r="D146" s="1341" t="str">
        <f t="shared" si="16"/>
        <v>CA3651</v>
      </c>
      <c r="E146" s="1514" t="s">
        <v>125</v>
      </c>
      <c r="F146" s="1390">
        <v>500</v>
      </c>
      <c r="G146" s="1283">
        <v>4.25</v>
      </c>
      <c r="H146" s="1283"/>
      <c r="I146" s="1283"/>
      <c r="J146" s="1283"/>
      <c r="K146" s="1283"/>
      <c r="L146" s="1283"/>
      <c r="M146" s="1283"/>
      <c r="N146" s="1283"/>
      <c r="O146" s="1283"/>
      <c r="P146" s="1283"/>
      <c r="R146" s="1067"/>
      <c r="Z146" s="21"/>
      <c r="AH146" s="356"/>
    </row>
    <row r="147" spans="1:34" ht="11.25" customHeight="1">
      <c r="A147"/>
      <c r="B147" s="1281" t="s">
        <v>5</v>
      </c>
      <c r="C147" s="1282">
        <v>3681</v>
      </c>
      <c r="D147" s="1341" t="str">
        <f t="shared" si="16"/>
        <v>CA3681</v>
      </c>
      <c r="E147" s="1514" t="s">
        <v>121</v>
      </c>
      <c r="F147" s="1390">
        <v>500</v>
      </c>
      <c r="G147" s="1283">
        <v>1.19</v>
      </c>
      <c r="H147" s="1283"/>
      <c r="I147" s="1283"/>
      <c r="J147" s="1283"/>
      <c r="K147" s="1283"/>
      <c r="L147" s="1283"/>
      <c r="M147" s="1283"/>
      <c r="N147" s="1283"/>
      <c r="O147" s="1283"/>
      <c r="P147" s="1283"/>
      <c r="R147" s="1067"/>
      <c r="Z147" s="21"/>
      <c r="AH147" s="356"/>
    </row>
    <row r="148" spans="1:34" ht="11.25" customHeight="1">
      <c r="A148"/>
      <c r="B148" s="1281" t="s">
        <v>5</v>
      </c>
      <c r="C148" s="1282">
        <v>3682</v>
      </c>
      <c r="D148" s="1341" t="str">
        <f t="shared" si="16"/>
        <v>CA3682</v>
      </c>
      <c r="E148" s="1514" t="s">
        <v>125</v>
      </c>
      <c r="F148" s="1390">
        <v>500</v>
      </c>
      <c r="G148" s="1283">
        <v>2.02</v>
      </c>
      <c r="H148" s="1283"/>
      <c r="I148" s="1283"/>
      <c r="J148" s="1283"/>
      <c r="K148" s="1283"/>
      <c r="L148" s="1283"/>
      <c r="M148" s="1283"/>
      <c r="N148" s="1283"/>
      <c r="O148" s="1283"/>
      <c r="P148" s="1283"/>
      <c r="R148" s="1067"/>
      <c r="Z148" s="21"/>
      <c r="AH148" s="356"/>
    </row>
    <row r="149" spans="1:34" ht="11.25" customHeight="1">
      <c r="A149"/>
      <c r="B149" s="1281" t="s">
        <v>5</v>
      </c>
      <c r="C149" s="1282">
        <v>3683</v>
      </c>
      <c r="D149" s="1341" t="str">
        <f t="shared" si="16"/>
        <v>CA3683</v>
      </c>
      <c r="E149" s="1514" t="s">
        <v>125</v>
      </c>
      <c r="F149" s="1390">
        <v>500</v>
      </c>
      <c r="G149" s="1283">
        <v>2.68</v>
      </c>
      <c r="H149" s="1283"/>
      <c r="I149" s="1283"/>
      <c r="J149" s="1283"/>
      <c r="K149" s="1283"/>
      <c r="L149" s="1283"/>
      <c r="M149" s="1283"/>
      <c r="N149" s="1283"/>
      <c r="O149" s="1283"/>
      <c r="P149" s="1283"/>
      <c r="R149" s="1067"/>
      <c r="Z149" s="21"/>
      <c r="AH149" s="356"/>
    </row>
    <row r="150" spans="1:34" ht="11.25" customHeight="1">
      <c r="A150"/>
      <c r="B150" s="1281" t="s">
        <v>5</v>
      </c>
      <c r="C150" s="1282">
        <v>3719</v>
      </c>
      <c r="D150" s="1341" t="str">
        <f t="shared" si="16"/>
        <v>CA3719</v>
      </c>
      <c r="E150" s="1514" t="s">
        <v>122</v>
      </c>
      <c r="F150" s="1390">
        <v>500</v>
      </c>
      <c r="G150" s="1283">
        <v>2.99</v>
      </c>
      <c r="H150" s="1283"/>
      <c r="I150" s="1283"/>
      <c r="J150" s="1283"/>
      <c r="K150" s="1283"/>
      <c r="L150" s="1283"/>
      <c r="M150" s="1283"/>
      <c r="N150" s="1283"/>
      <c r="O150" s="1283"/>
      <c r="P150" s="1283"/>
      <c r="R150" s="1067"/>
      <c r="Z150" s="21"/>
      <c r="AH150" s="356"/>
    </row>
    <row r="151" spans="1:34" ht="11.25" customHeight="1">
      <c r="A151"/>
      <c r="B151" s="1281" t="s">
        <v>5</v>
      </c>
      <c r="C151" s="1282">
        <v>3724</v>
      </c>
      <c r="D151" s="1341" t="str">
        <f t="shared" si="16"/>
        <v>CA3724</v>
      </c>
      <c r="E151" s="1514" t="s">
        <v>124</v>
      </c>
      <c r="F151" s="1390">
        <v>500</v>
      </c>
      <c r="G151" s="1283">
        <v>6.7</v>
      </c>
      <c r="H151" s="1283"/>
      <c r="I151" s="1283"/>
      <c r="J151" s="1283"/>
      <c r="K151" s="1283"/>
      <c r="L151" s="1283"/>
      <c r="M151" s="1283"/>
      <c r="N151" s="1283"/>
      <c r="O151" s="1283"/>
      <c r="P151" s="1283"/>
      <c r="R151" s="1067"/>
      <c r="Z151" s="21"/>
      <c r="AH151" s="356"/>
    </row>
    <row r="152" spans="1:34" ht="11.25" customHeight="1">
      <c r="A152"/>
      <c r="B152" s="1281" t="s">
        <v>5</v>
      </c>
      <c r="C152" s="1282">
        <v>3726</v>
      </c>
      <c r="D152" s="1341" t="str">
        <f t="shared" si="16"/>
        <v>CA3726</v>
      </c>
      <c r="E152" s="1514" t="s">
        <v>123</v>
      </c>
      <c r="F152" s="1390">
        <v>500</v>
      </c>
      <c r="G152" s="1283">
        <v>3.89</v>
      </c>
      <c r="H152" s="1283"/>
      <c r="I152" s="1283"/>
      <c r="J152" s="1283"/>
      <c r="K152" s="1283"/>
      <c r="L152" s="1283"/>
      <c r="M152" s="1283"/>
      <c r="N152" s="1283"/>
      <c r="O152" s="1283"/>
      <c r="P152" s="1283"/>
      <c r="R152" s="1067"/>
      <c r="Z152" s="21"/>
      <c r="AH152" s="356"/>
    </row>
    <row r="153" spans="1:34" ht="11.25" customHeight="1">
      <c r="A153"/>
      <c r="B153" s="1281" t="s">
        <v>5</v>
      </c>
      <c r="C153" s="1282">
        <v>3805</v>
      </c>
      <c r="D153" s="1341" t="str">
        <f t="shared" si="16"/>
        <v>CA3805</v>
      </c>
      <c r="E153" s="1514" t="s">
        <v>124</v>
      </c>
      <c r="F153" s="1390">
        <v>500</v>
      </c>
      <c r="G153" s="1283">
        <v>1.61</v>
      </c>
      <c r="H153" s="1283"/>
      <c r="I153" s="1283"/>
      <c r="J153" s="1283"/>
      <c r="K153" s="1283"/>
      <c r="L153" s="1283"/>
      <c r="M153" s="1283"/>
      <c r="N153" s="1283"/>
      <c r="O153" s="1283"/>
      <c r="P153" s="1283"/>
      <c r="R153" s="1067"/>
      <c r="Z153" s="21"/>
      <c r="AH153" s="356"/>
    </row>
    <row r="154" spans="1:34" ht="11.25" customHeight="1">
      <c r="A154"/>
      <c r="B154" s="1281" t="s">
        <v>5</v>
      </c>
      <c r="C154" s="1282">
        <v>3808</v>
      </c>
      <c r="D154" s="1341" t="str">
        <f t="shared" si="16"/>
        <v>CA3808</v>
      </c>
      <c r="E154" s="1514" t="s">
        <v>124</v>
      </c>
      <c r="F154" s="1390">
        <v>500</v>
      </c>
      <c r="G154" s="1283">
        <v>6.67</v>
      </c>
      <c r="H154" s="1283"/>
      <c r="I154" s="1283"/>
      <c r="J154" s="1283"/>
      <c r="K154" s="1283"/>
      <c r="L154" s="1283"/>
      <c r="M154" s="1283"/>
      <c r="N154" s="1283"/>
      <c r="O154" s="1283"/>
      <c r="P154" s="1283"/>
      <c r="R154" s="1067"/>
      <c r="Z154" s="21"/>
      <c r="AH154" s="356"/>
    </row>
    <row r="155" spans="1:34" ht="11.25" customHeight="1">
      <c r="A155"/>
      <c r="B155" s="1281" t="s">
        <v>5</v>
      </c>
      <c r="C155" s="1282">
        <v>3815</v>
      </c>
      <c r="D155" s="1341" t="str">
        <f t="shared" si="16"/>
        <v>CA3815</v>
      </c>
      <c r="E155" s="1514" t="s">
        <v>124</v>
      </c>
      <c r="F155" s="1390">
        <v>550</v>
      </c>
      <c r="G155" s="1283">
        <v>8.9600000000000009</v>
      </c>
      <c r="H155" s="1283"/>
      <c r="I155" s="1283"/>
      <c r="J155" s="1283"/>
      <c r="K155" s="1283"/>
      <c r="L155" s="1283"/>
      <c r="M155" s="1283"/>
      <c r="N155" s="1283"/>
      <c r="O155" s="1283"/>
      <c r="P155" s="1283"/>
      <c r="R155" s="1067"/>
      <c r="Z155" s="21"/>
      <c r="AH155" s="356"/>
    </row>
    <row r="156" spans="1:34" ht="11.25" customHeight="1">
      <c r="A156"/>
      <c r="B156" s="1281" t="s">
        <v>5</v>
      </c>
      <c r="C156" s="1282">
        <v>3821</v>
      </c>
      <c r="D156" s="1341" t="str">
        <f t="shared" si="16"/>
        <v>CA3821</v>
      </c>
      <c r="E156" s="1514" t="s">
        <v>124</v>
      </c>
      <c r="F156" s="1390">
        <v>750</v>
      </c>
      <c r="G156" s="1283">
        <v>12.24</v>
      </c>
      <c r="H156" s="1283"/>
      <c r="I156" s="1283"/>
      <c r="J156" s="1283"/>
      <c r="K156" s="1283"/>
      <c r="L156" s="1283"/>
      <c r="M156" s="1283"/>
      <c r="N156" s="1283"/>
      <c r="O156" s="1283"/>
      <c r="P156" s="1283"/>
      <c r="R156" s="1067"/>
      <c r="Z156" s="21"/>
      <c r="AH156" s="356"/>
    </row>
    <row r="157" spans="1:34" ht="11.25" customHeight="1">
      <c r="A157"/>
      <c r="B157" s="1281" t="s">
        <v>5</v>
      </c>
      <c r="C157" s="1282">
        <v>3828</v>
      </c>
      <c r="D157" s="1341" t="str">
        <f t="shared" si="16"/>
        <v>CA3828</v>
      </c>
      <c r="E157" s="1514" t="s">
        <v>124</v>
      </c>
      <c r="F157" s="1390">
        <v>500</v>
      </c>
      <c r="G157" s="1283">
        <v>5.7</v>
      </c>
      <c r="H157" s="1283"/>
      <c r="I157" s="1283"/>
      <c r="J157" s="1283"/>
      <c r="K157" s="1283"/>
      <c r="L157" s="1283"/>
      <c r="M157" s="1283"/>
      <c r="N157" s="1283"/>
      <c r="O157" s="1283"/>
      <c r="P157" s="1283"/>
      <c r="R157" s="1067"/>
      <c r="Z157" s="21"/>
      <c r="AH157" s="356"/>
    </row>
    <row r="158" spans="1:34" ht="11.25" customHeight="1">
      <c r="A158"/>
      <c r="B158" s="1281" t="s">
        <v>5</v>
      </c>
      <c r="C158" s="1282">
        <v>3830</v>
      </c>
      <c r="D158" s="1341" t="str">
        <f t="shared" si="16"/>
        <v>CA3830</v>
      </c>
      <c r="E158" s="1514" t="s">
        <v>123</v>
      </c>
      <c r="F158" s="1390">
        <v>500</v>
      </c>
      <c r="G158" s="1283">
        <v>2.85</v>
      </c>
      <c r="H158" s="1283"/>
      <c r="I158" s="1283"/>
      <c r="J158" s="1283"/>
      <c r="K158" s="1283"/>
      <c r="L158" s="1283"/>
      <c r="M158" s="1283"/>
      <c r="N158" s="1283"/>
      <c r="O158" s="1283"/>
      <c r="P158" s="1283"/>
      <c r="R158" s="1067"/>
      <c r="Z158" s="21"/>
      <c r="AH158" s="356"/>
    </row>
    <row r="159" spans="1:34" ht="11.25" customHeight="1">
      <c r="A159"/>
      <c r="B159" s="1281" t="s">
        <v>5</v>
      </c>
      <c r="C159" s="1282">
        <v>3831</v>
      </c>
      <c r="D159" s="1341" t="str">
        <f t="shared" si="16"/>
        <v>CA3831</v>
      </c>
      <c r="E159" s="1514" t="s">
        <v>125</v>
      </c>
      <c r="F159" s="1390">
        <v>500</v>
      </c>
      <c r="G159" s="1283">
        <v>4.96</v>
      </c>
      <c r="H159" s="1283"/>
      <c r="I159" s="1283"/>
      <c r="J159" s="1283"/>
      <c r="K159" s="1283"/>
      <c r="L159" s="1283"/>
      <c r="M159" s="1283"/>
      <c r="N159" s="1283"/>
      <c r="O159" s="1283"/>
      <c r="P159" s="1283"/>
      <c r="R159" s="1067"/>
      <c r="Z159" s="21"/>
      <c r="AH159" s="356"/>
    </row>
    <row r="160" spans="1:34" ht="11.25" customHeight="1">
      <c r="A160"/>
      <c r="B160" s="1281" t="s">
        <v>5</v>
      </c>
      <c r="C160" s="1282">
        <v>3840</v>
      </c>
      <c r="D160" s="1341" t="str">
        <f t="shared" si="16"/>
        <v>CA3840</v>
      </c>
      <c r="E160" s="1514" t="s">
        <v>125</v>
      </c>
      <c r="F160" s="1390">
        <v>500</v>
      </c>
      <c r="G160" s="1283">
        <v>6.55</v>
      </c>
      <c r="H160" s="1283"/>
      <c r="I160" s="1283"/>
      <c r="J160" s="1283"/>
      <c r="K160" s="1283"/>
      <c r="L160" s="1283"/>
      <c r="M160" s="1283"/>
      <c r="N160" s="1283"/>
      <c r="O160" s="1283"/>
      <c r="P160" s="1283"/>
      <c r="R160" s="1067"/>
      <c r="Z160" s="21"/>
      <c r="AH160" s="356"/>
    </row>
    <row r="161" spans="1:34" ht="11.25" customHeight="1">
      <c r="A161"/>
      <c r="B161" s="1281" t="s">
        <v>5</v>
      </c>
      <c r="C161" s="1282">
        <v>4000</v>
      </c>
      <c r="D161" s="1341" t="str">
        <f t="shared" si="16"/>
        <v>CA4000</v>
      </c>
      <c r="E161" s="1514" t="s">
        <v>123</v>
      </c>
      <c r="F161" s="1390">
        <v>500</v>
      </c>
      <c r="G161" s="1283">
        <v>4.21</v>
      </c>
      <c r="H161" s="1283"/>
      <c r="I161" s="1283"/>
      <c r="J161" s="1283"/>
      <c r="K161" s="1283"/>
      <c r="L161" s="1283"/>
      <c r="M161" s="1283"/>
      <c r="N161" s="1283"/>
      <c r="O161" s="1283"/>
      <c r="P161" s="1283"/>
      <c r="R161" s="1067"/>
      <c r="Z161" s="21"/>
      <c r="AH161" s="356"/>
    </row>
    <row r="162" spans="1:34" ht="11.25" customHeight="1">
      <c r="A162"/>
      <c r="B162" s="1281" t="s">
        <v>5</v>
      </c>
      <c r="C162" s="1282">
        <v>4034</v>
      </c>
      <c r="D162" s="1341" t="str">
        <f t="shared" si="16"/>
        <v>CA4034</v>
      </c>
      <c r="E162" s="1514" t="s">
        <v>125</v>
      </c>
      <c r="F162" s="1390">
        <v>550</v>
      </c>
      <c r="G162" s="1283">
        <v>8.65</v>
      </c>
      <c r="H162" s="1283"/>
      <c r="I162" s="1283"/>
      <c r="J162" s="1283"/>
      <c r="K162" s="1283"/>
      <c r="L162" s="1283"/>
      <c r="M162" s="1283"/>
      <c r="N162" s="1283"/>
      <c r="O162" s="1283"/>
      <c r="P162" s="1283"/>
      <c r="R162" s="1067"/>
      <c r="Z162" s="21"/>
      <c r="AH162" s="356"/>
    </row>
    <row r="163" spans="1:34" ht="11.25" customHeight="1">
      <c r="A163"/>
      <c r="B163" s="1281" t="s">
        <v>5</v>
      </c>
      <c r="C163" s="1282">
        <v>4036</v>
      </c>
      <c r="D163" s="1341" t="str">
        <f t="shared" si="16"/>
        <v>CA4036</v>
      </c>
      <c r="E163" s="1514" t="s">
        <v>123</v>
      </c>
      <c r="F163" s="1390">
        <v>500</v>
      </c>
      <c r="G163" s="1283">
        <v>7.51</v>
      </c>
      <c r="H163" s="1283"/>
      <c r="I163" s="1283"/>
      <c r="J163" s="1283"/>
      <c r="K163" s="1283"/>
      <c r="L163" s="1283"/>
      <c r="M163" s="1283"/>
      <c r="N163" s="1283"/>
      <c r="O163" s="1283"/>
      <c r="P163" s="1283"/>
      <c r="R163" s="1067"/>
      <c r="Z163" s="21"/>
      <c r="AH163" s="356"/>
    </row>
    <row r="164" spans="1:34" ht="11.25" customHeight="1">
      <c r="A164"/>
      <c r="B164" s="1281" t="s">
        <v>5</v>
      </c>
      <c r="C164" s="1282">
        <v>4038</v>
      </c>
      <c r="D164" s="1341" t="str">
        <f t="shared" si="16"/>
        <v>CA4038</v>
      </c>
      <c r="E164" s="1514" t="s">
        <v>124</v>
      </c>
      <c r="F164" s="1390">
        <v>600</v>
      </c>
      <c r="G164" s="1283">
        <v>9.5500000000000007</v>
      </c>
      <c r="H164" s="1283"/>
      <c r="I164" s="1283"/>
      <c r="J164" s="1283"/>
      <c r="K164" s="1283"/>
      <c r="L164" s="1283"/>
      <c r="M164" s="1283"/>
      <c r="N164" s="1283"/>
      <c r="O164" s="1283"/>
      <c r="P164" s="1283"/>
      <c r="R164" s="1067"/>
      <c r="Z164" s="21"/>
      <c r="AH164"/>
    </row>
    <row r="165" spans="1:34" ht="11.25" customHeight="1">
      <c r="A165"/>
      <c r="B165" s="1281" t="s">
        <v>5</v>
      </c>
      <c r="C165" s="1282">
        <v>4041</v>
      </c>
      <c r="D165" s="1341" t="str">
        <f t="shared" si="16"/>
        <v>CA4041</v>
      </c>
      <c r="E165" s="1514" t="s">
        <v>124</v>
      </c>
      <c r="F165" s="1390">
        <v>500</v>
      </c>
      <c r="G165" s="1283">
        <v>5.63</v>
      </c>
      <c r="H165" s="1283"/>
      <c r="I165" s="1283"/>
      <c r="J165" s="1283"/>
      <c r="K165" s="1283"/>
      <c r="L165" s="1283"/>
      <c r="M165" s="1283"/>
      <c r="N165" s="1283"/>
      <c r="O165" s="1283"/>
      <c r="P165" s="1283"/>
      <c r="R165" s="1067"/>
      <c r="Z165" s="21"/>
      <c r="AH165"/>
    </row>
    <row r="166" spans="1:34" ht="11.25" customHeight="1">
      <c r="A166"/>
      <c r="B166" s="1281" t="s">
        <v>5</v>
      </c>
      <c r="C166" s="1282">
        <v>4049</v>
      </c>
      <c r="D166" s="1341" t="str">
        <f t="shared" si="16"/>
        <v>CA4049</v>
      </c>
      <c r="E166" s="1514" t="s">
        <v>124</v>
      </c>
      <c r="F166" s="1390">
        <v>500</v>
      </c>
      <c r="G166" s="1283">
        <v>5.32</v>
      </c>
      <c r="H166" s="1283"/>
      <c r="I166" s="1283"/>
      <c r="J166" s="1283"/>
      <c r="K166" s="1283"/>
      <c r="L166" s="1283"/>
      <c r="M166" s="1283"/>
      <c r="N166" s="1283"/>
      <c r="O166" s="1283"/>
      <c r="P166" s="1283"/>
      <c r="R166" s="1067"/>
      <c r="Z166" s="21"/>
      <c r="AH166"/>
    </row>
    <row r="167" spans="1:34" ht="11.25" customHeight="1">
      <c r="A167"/>
      <c r="B167" s="1281" t="s">
        <v>5</v>
      </c>
      <c r="C167" s="1282">
        <v>4111</v>
      </c>
      <c r="D167" s="1341" t="str">
        <f t="shared" si="16"/>
        <v>CA4111</v>
      </c>
      <c r="E167" s="1514" t="s">
        <v>124</v>
      </c>
      <c r="F167" s="1390">
        <v>500</v>
      </c>
      <c r="G167" s="1283">
        <v>4.2699999999999996</v>
      </c>
      <c r="H167" s="1283"/>
      <c r="I167" s="1283"/>
      <c r="J167" s="1283"/>
      <c r="K167" s="1283"/>
      <c r="L167" s="1283"/>
      <c r="M167" s="1283"/>
      <c r="N167" s="1283"/>
      <c r="O167" s="1283"/>
      <c r="P167" s="1283"/>
      <c r="R167" s="1067"/>
      <c r="Z167" s="21"/>
      <c r="AH167"/>
    </row>
    <row r="168" spans="1:34" ht="11.25" customHeight="1">
      <c r="A168"/>
      <c r="B168" s="1281" t="s">
        <v>5</v>
      </c>
      <c r="C168" s="1282">
        <v>4112</v>
      </c>
      <c r="D168" s="1341" t="str">
        <f t="shared" si="16"/>
        <v>CA4112</v>
      </c>
      <c r="E168" s="1514" t="s">
        <v>121</v>
      </c>
      <c r="F168" s="1390">
        <v>500</v>
      </c>
      <c r="G168" s="1283">
        <v>0.73</v>
      </c>
      <c r="H168" s="1283"/>
      <c r="I168" s="1283"/>
      <c r="J168" s="1283"/>
      <c r="K168" s="1283"/>
      <c r="L168" s="1283"/>
      <c r="M168" s="1283"/>
      <c r="N168" s="1283"/>
      <c r="O168" s="1283"/>
      <c r="P168" s="1283"/>
      <c r="R168" s="1067"/>
      <c r="Z168" s="21"/>
      <c r="AH168"/>
    </row>
    <row r="169" spans="1:34" ht="11.25" customHeight="1">
      <c r="A169"/>
      <c r="B169" s="1281" t="s">
        <v>5</v>
      </c>
      <c r="C169" s="1282">
        <v>4114</v>
      </c>
      <c r="D169" s="1341" t="str">
        <f t="shared" si="16"/>
        <v>CA4114</v>
      </c>
      <c r="E169" s="1514" t="s">
        <v>125</v>
      </c>
      <c r="F169" s="1390">
        <v>500</v>
      </c>
      <c r="G169" s="1283">
        <v>4.47</v>
      </c>
      <c r="H169" s="1283"/>
      <c r="I169" s="1283"/>
      <c r="J169" s="1283"/>
      <c r="K169" s="1283"/>
      <c r="L169" s="1283"/>
      <c r="M169" s="1283"/>
      <c r="N169" s="1283"/>
      <c r="O169" s="1283"/>
      <c r="P169" s="1283"/>
      <c r="R169" s="1067"/>
      <c r="Z169" s="21"/>
      <c r="AH169"/>
    </row>
    <row r="170" spans="1:34" ht="11.25" customHeight="1">
      <c r="A170"/>
      <c r="B170" s="1281" t="s">
        <v>5</v>
      </c>
      <c r="C170" s="1282">
        <v>4130</v>
      </c>
      <c r="D170" s="1341" t="str">
        <f t="shared" si="16"/>
        <v>CA4130</v>
      </c>
      <c r="E170" s="1514" t="s">
        <v>125</v>
      </c>
      <c r="F170" s="1390">
        <v>600</v>
      </c>
      <c r="G170" s="1283">
        <v>10.26</v>
      </c>
      <c r="H170" s="1283"/>
      <c r="I170" s="1283"/>
      <c r="J170" s="1283"/>
      <c r="K170" s="1283"/>
      <c r="L170" s="1283"/>
      <c r="M170" s="1283"/>
      <c r="N170" s="1283"/>
      <c r="O170" s="1283"/>
      <c r="P170" s="1283"/>
      <c r="R170" s="1067"/>
      <c r="Z170" s="21"/>
      <c r="AH170"/>
    </row>
    <row r="171" spans="1:34" ht="11.25" customHeight="1">
      <c r="A171"/>
      <c r="B171" s="1281" t="s">
        <v>5</v>
      </c>
      <c r="C171" s="1282">
        <v>4150</v>
      </c>
      <c r="D171" s="1341" t="str">
        <f t="shared" si="16"/>
        <v>CA4150</v>
      </c>
      <c r="E171" s="1514" t="s">
        <v>121</v>
      </c>
      <c r="F171" s="1390">
        <v>500</v>
      </c>
      <c r="G171" s="1283">
        <v>4.54</v>
      </c>
      <c r="H171" s="1283"/>
      <c r="I171" s="1283"/>
      <c r="J171" s="1283"/>
      <c r="K171" s="1283"/>
      <c r="L171" s="1283"/>
      <c r="M171" s="1283"/>
      <c r="N171" s="1283"/>
      <c r="O171" s="1283"/>
      <c r="P171" s="1283"/>
      <c r="R171" s="1067"/>
      <c r="Z171" s="21"/>
      <c r="AH171"/>
    </row>
    <row r="172" spans="1:34" ht="11.25" customHeight="1">
      <c r="A172"/>
      <c r="B172" s="1281" t="s">
        <v>5</v>
      </c>
      <c r="C172" s="1282">
        <v>4239</v>
      </c>
      <c r="D172" s="1341" t="str">
        <f t="shared" si="16"/>
        <v>CA4239</v>
      </c>
      <c r="E172" s="1514" t="s">
        <v>123</v>
      </c>
      <c r="F172" s="1390">
        <v>500</v>
      </c>
      <c r="G172" s="1283">
        <v>4.9400000000000004</v>
      </c>
      <c r="H172" s="1283"/>
      <c r="I172" s="1283"/>
      <c r="J172" s="1283"/>
      <c r="K172" s="1283"/>
      <c r="L172" s="1283"/>
      <c r="M172" s="1283"/>
      <c r="N172" s="1283"/>
      <c r="O172" s="1283"/>
      <c r="P172" s="1283"/>
      <c r="R172" s="1067"/>
      <c r="Z172" s="21"/>
      <c r="AH172"/>
    </row>
    <row r="173" spans="1:34" ht="11.25" customHeight="1">
      <c r="A173"/>
      <c r="B173" s="1281" t="s">
        <v>5</v>
      </c>
      <c r="C173" s="1282">
        <v>4240</v>
      </c>
      <c r="D173" s="1341" t="str">
        <f t="shared" si="16"/>
        <v>CA4240</v>
      </c>
      <c r="E173" s="1514" t="s">
        <v>125</v>
      </c>
      <c r="F173" s="1390">
        <v>900</v>
      </c>
      <c r="G173" s="1283">
        <v>14.71</v>
      </c>
      <c r="H173" s="1283"/>
      <c r="I173" s="1283"/>
      <c r="J173" s="1283"/>
      <c r="K173" s="1283"/>
      <c r="L173" s="1283"/>
      <c r="M173" s="1283"/>
      <c r="N173" s="1283"/>
      <c r="O173" s="1283"/>
      <c r="P173" s="1283"/>
      <c r="R173" s="1067"/>
      <c r="Z173" s="21"/>
      <c r="AH173"/>
    </row>
    <row r="174" spans="1:34" ht="11.25" customHeight="1">
      <c r="A174"/>
      <c r="B174" s="1281" t="s">
        <v>5</v>
      </c>
      <c r="C174" s="1282">
        <v>4243</v>
      </c>
      <c r="D174" s="1341" t="str">
        <f t="shared" si="16"/>
        <v>CA4243</v>
      </c>
      <c r="E174" s="1514" t="s">
        <v>125</v>
      </c>
      <c r="F174" s="1390">
        <v>500</v>
      </c>
      <c r="G174" s="1283">
        <v>6.23</v>
      </c>
      <c r="H174" s="1283"/>
      <c r="I174" s="1283"/>
      <c r="J174" s="1283"/>
      <c r="K174" s="1283"/>
      <c r="L174" s="1283"/>
      <c r="M174" s="1283"/>
      <c r="N174" s="1283"/>
      <c r="O174" s="1283"/>
      <c r="P174" s="1283"/>
      <c r="R174" s="1067"/>
      <c r="Z174" s="21"/>
      <c r="AH174"/>
    </row>
    <row r="175" spans="1:34" ht="11.25" customHeight="1">
      <c r="A175"/>
      <c r="B175" s="1281" t="s">
        <v>5</v>
      </c>
      <c r="C175" s="1282">
        <v>4244</v>
      </c>
      <c r="D175" s="1341" t="str">
        <f t="shared" si="16"/>
        <v>CA4244</v>
      </c>
      <c r="E175" s="1514" t="s">
        <v>125</v>
      </c>
      <c r="F175" s="1390">
        <v>500</v>
      </c>
      <c r="G175" s="1283">
        <v>7.56</v>
      </c>
      <c r="H175" s="1283"/>
      <c r="I175" s="1283"/>
      <c r="J175" s="1283"/>
      <c r="K175" s="1283"/>
      <c r="L175" s="1283"/>
      <c r="M175" s="1283"/>
      <c r="N175" s="1283"/>
      <c r="O175" s="1283"/>
      <c r="P175" s="1283"/>
      <c r="R175" s="1067"/>
      <c r="Z175" s="21"/>
      <c r="AH175"/>
    </row>
    <row r="176" spans="1:34" ht="11.25" customHeight="1">
      <c r="A176"/>
      <c r="B176" s="1281" t="s">
        <v>5</v>
      </c>
      <c r="C176" s="1282">
        <v>4250</v>
      </c>
      <c r="D176" s="1341" t="str">
        <f t="shared" si="16"/>
        <v>CA4250</v>
      </c>
      <c r="E176" s="1514" t="s">
        <v>125</v>
      </c>
      <c r="F176" s="1390">
        <v>500</v>
      </c>
      <c r="G176" s="1283">
        <v>6.91</v>
      </c>
      <c r="H176" s="1283"/>
      <c r="I176" s="1283"/>
      <c r="J176" s="1283"/>
      <c r="K176" s="1283"/>
      <c r="L176" s="1283"/>
      <c r="M176" s="1283"/>
      <c r="N176" s="1283"/>
      <c r="O176" s="1283"/>
      <c r="P176" s="1283"/>
      <c r="R176" s="1067"/>
      <c r="Z176" s="21"/>
      <c r="AH176"/>
    </row>
    <row r="177" spans="1:34" ht="11.25" customHeight="1">
      <c r="A177"/>
      <c r="B177" s="1281" t="s">
        <v>5</v>
      </c>
      <c r="C177" s="1282">
        <v>4251</v>
      </c>
      <c r="D177" s="1341" t="str">
        <f t="shared" si="16"/>
        <v>CA4251</v>
      </c>
      <c r="E177" s="1514" t="s">
        <v>125</v>
      </c>
      <c r="F177" s="1390">
        <v>500</v>
      </c>
      <c r="G177" s="1283">
        <v>6.44</v>
      </c>
      <c r="H177" s="1283"/>
      <c r="I177" s="1283"/>
      <c r="J177" s="1283"/>
      <c r="K177" s="1283"/>
      <c r="L177" s="1283"/>
      <c r="M177" s="1283"/>
      <c r="N177" s="1283"/>
      <c r="O177" s="1283"/>
      <c r="P177" s="1283"/>
      <c r="R177" s="1067"/>
      <c r="Z177" s="21"/>
      <c r="AH177"/>
    </row>
    <row r="178" spans="1:34" ht="11.25" customHeight="1">
      <c r="A178"/>
      <c r="B178" s="1281" t="s">
        <v>5</v>
      </c>
      <c r="C178" s="1282">
        <v>4279</v>
      </c>
      <c r="D178" s="1341" t="str">
        <f t="shared" si="16"/>
        <v>CA4279</v>
      </c>
      <c r="E178" s="1514" t="s">
        <v>125</v>
      </c>
      <c r="F178" s="1390">
        <v>500</v>
      </c>
      <c r="G178" s="1283">
        <v>8.57</v>
      </c>
      <c r="H178" s="1283"/>
      <c r="I178" s="1283"/>
      <c r="J178" s="1283"/>
      <c r="K178" s="1283"/>
      <c r="L178" s="1283"/>
      <c r="M178" s="1283"/>
      <c r="N178" s="1283"/>
      <c r="O178" s="1283"/>
      <c r="P178" s="1283"/>
      <c r="R178" s="1067"/>
      <c r="Z178" s="21"/>
      <c r="AH178"/>
    </row>
    <row r="179" spans="1:34" ht="11.25" customHeight="1">
      <c r="A179"/>
      <c r="B179" s="1281" t="s">
        <v>5</v>
      </c>
      <c r="C179" s="1282">
        <v>4283</v>
      </c>
      <c r="D179" s="1341" t="str">
        <f t="shared" si="16"/>
        <v>CA4283</v>
      </c>
      <c r="E179" s="1514" t="s">
        <v>125</v>
      </c>
      <c r="F179" s="1390">
        <v>500</v>
      </c>
      <c r="G179" s="1283">
        <v>4.8899999999999997</v>
      </c>
      <c r="H179" s="1283"/>
      <c r="I179" s="1283"/>
      <c r="J179" s="1283"/>
      <c r="K179" s="1283"/>
      <c r="L179" s="1283"/>
      <c r="M179" s="1283"/>
      <c r="N179" s="1283"/>
      <c r="O179" s="1283"/>
      <c r="P179" s="1283"/>
      <c r="R179" s="1067"/>
      <c r="Z179" s="21"/>
      <c r="AH179"/>
    </row>
    <row r="180" spans="1:34" ht="11.25" customHeight="1">
      <c r="A180"/>
      <c r="B180" s="1281" t="s">
        <v>5</v>
      </c>
      <c r="C180" s="1282">
        <v>4286</v>
      </c>
      <c r="D180" s="1341" t="str">
        <f t="shared" si="16"/>
        <v>CA4286</v>
      </c>
      <c r="E180" s="1514" t="s">
        <v>121</v>
      </c>
      <c r="F180" s="1390">
        <v>650</v>
      </c>
      <c r="G180" s="1283">
        <v>10.98</v>
      </c>
      <c r="H180" s="1283"/>
      <c r="I180" s="1283"/>
      <c r="J180" s="1283"/>
      <c r="K180" s="1283"/>
      <c r="L180" s="1283"/>
      <c r="M180" s="1283"/>
      <c r="N180" s="1283"/>
      <c r="O180" s="1283"/>
      <c r="P180" s="1283"/>
      <c r="R180" s="1067"/>
      <c r="Z180" s="21"/>
      <c r="AH180"/>
    </row>
    <row r="181" spans="1:34" ht="11.25" customHeight="1">
      <c r="A181"/>
      <c r="B181" s="1281" t="s">
        <v>5</v>
      </c>
      <c r="C181" s="1282">
        <v>4295</v>
      </c>
      <c r="D181" s="1341" t="str">
        <f t="shared" si="16"/>
        <v>CA4295</v>
      </c>
      <c r="E181" s="1514" t="s">
        <v>121</v>
      </c>
      <c r="F181" s="1390">
        <v>650</v>
      </c>
      <c r="G181" s="1283">
        <v>10.6</v>
      </c>
      <c r="H181" s="1283"/>
      <c r="I181" s="1283"/>
      <c r="J181" s="1283"/>
      <c r="K181" s="1283"/>
      <c r="L181" s="1283"/>
      <c r="M181" s="1283"/>
      <c r="N181" s="1283"/>
      <c r="O181" s="1283"/>
      <c r="P181" s="1283"/>
      <c r="R181" s="1067"/>
      <c r="Z181" s="21"/>
      <c r="AH181"/>
    </row>
    <row r="182" spans="1:34" ht="11.25" customHeight="1">
      <c r="A182"/>
      <c r="B182" s="1281" t="s">
        <v>5</v>
      </c>
      <c r="C182" s="1282">
        <v>4297</v>
      </c>
      <c r="D182" s="1341" t="str">
        <f t="shared" si="16"/>
        <v>CA4297</v>
      </c>
      <c r="E182" s="1514" t="s">
        <v>125</v>
      </c>
      <c r="F182" s="1390">
        <v>500</v>
      </c>
      <c r="G182" s="1283">
        <v>0.36</v>
      </c>
      <c r="H182" s="1283"/>
      <c r="I182" s="1283"/>
      <c r="J182" s="1283"/>
      <c r="K182" s="1283"/>
      <c r="L182" s="1283"/>
      <c r="M182" s="1283"/>
      <c r="N182" s="1283"/>
      <c r="O182" s="1283"/>
      <c r="P182" s="1283"/>
      <c r="R182" s="1067"/>
      <c r="Z182" s="21"/>
      <c r="AH182"/>
    </row>
    <row r="183" spans="1:34" ht="11.25" customHeight="1">
      <c r="A183"/>
      <c r="B183" s="1281" t="s">
        <v>5</v>
      </c>
      <c r="C183" s="1282">
        <v>4299</v>
      </c>
      <c r="D183" s="1341" t="str">
        <f t="shared" si="16"/>
        <v>CA4299</v>
      </c>
      <c r="E183" s="1514" t="s">
        <v>121</v>
      </c>
      <c r="F183" s="1390">
        <v>500</v>
      </c>
      <c r="G183" s="1283">
        <v>6.94</v>
      </c>
      <c r="H183" s="1283"/>
      <c r="I183" s="1283"/>
      <c r="J183" s="1283"/>
      <c r="K183" s="1283"/>
      <c r="L183" s="1283"/>
      <c r="M183" s="1283"/>
      <c r="N183" s="1283"/>
      <c r="O183" s="1283"/>
      <c r="P183" s="1283"/>
      <c r="R183" s="1067"/>
      <c r="Z183" s="21"/>
      <c r="AH183"/>
    </row>
    <row r="184" spans="1:34" ht="11.25" customHeight="1">
      <c r="A184"/>
      <c r="B184" s="1281" t="s">
        <v>5</v>
      </c>
      <c r="C184" s="1282">
        <v>4304</v>
      </c>
      <c r="D184" s="1341" t="str">
        <f t="shared" si="16"/>
        <v>CA4304</v>
      </c>
      <c r="E184" s="1514" t="s">
        <v>124</v>
      </c>
      <c r="F184" s="1390">
        <v>700</v>
      </c>
      <c r="G184" s="1283">
        <v>11.28</v>
      </c>
      <c r="H184" s="1283"/>
      <c r="I184" s="1283"/>
      <c r="J184" s="1283"/>
      <c r="K184" s="1283"/>
      <c r="L184" s="1283"/>
      <c r="M184" s="1283"/>
      <c r="N184" s="1283"/>
      <c r="O184" s="1283"/>
      <c r="P184" s="1283"/>
      <c r="R184" s="1067"/>
      <c r="Z184" s="21"/>
      <c r="AH184"/>
    </row>
    <row r="185" spans="1:34" ht="11.25" customHeight="1">
      <c r="A185"/>
      <c r="B185" s="1281" t="s">
        <v>5</v>
      </c>
      <c r="C185" s="1282">
        <v>4312</v>
      </c>
      <c r="D185" s="1341" t="str">
        <f t="shared" si="16"/>
        <v>CA4312</v>
      </c>
      <c r="E185" s="1514" t="s">
        <v>123</v>
      </c>
      <c r="F185" s="1390">
        <v>500</v>
      </c>
      <c r="G185" s="1283">
        <v>7.24</v>
      </c>
      <c r="H185" s="1283"/>
      <c r="I185" s="1283"/>
      <c r="J185" s="1283"/>
      <c r="K185" s="1283"/>
      <c r="L185" s="1283"/>
      <c r="M185" s="1283"/>
      <c r="N185" s="1283"/>
      <c r="O185" s="1283"/>
      <c r="P185" s="1283"/>
      <c r="R185" s="1067"/>
      <c r="Z185" s="21"/>
      <c r="AH185"/>
    </row>
    <row r="186" spans="1:34" ht="11.25" customHeight="1">
      <c r="A186"/>
      <c r="B186" s="1281" t="s">
        <v>5</v>
      </c>
      <c r="C186" s="1282">
        <v>4351</v>
      </c>
      <c r="D186" s="1341" t="str">
        <f t="shared" si="16"/>
        <v>CA4351</v>
      </c>
      <c r="E186" s="1514" t="s">
        <v>121</v>
      </c>
      <c r="F186" s="1390">
        <v>500</v>
      </c>
      <c r="G186" s="1283">
        <v>4.7</v>
      </c>
      <c r="H186" s="1283"/>
      <c r="I186" s="1283"/>
      <c r="J186" s="1283"/>
      <c r="K186" s="1283"/>
      <c r="L186" s="1283"/>
      <c r="M186" s="1283"/>
      <c r="N186" s="1283"/>
      <c r="O186" s="1283"/>
      <c r="P186" s="1283"/>
      <c r="R186" s="1067"/>
      <c r="Z186" s="21"/>
      <c r="AH186"/>
    </row>
    <row r="187" spans="1:34" ht="11.25" customHeight="1">
      <c r="A187"/>
      <c r="B187" s="1281" t="s">
        <v>5</v>
      </c>
      <c r="C187" s="1282">
        <v>4354</v>
      </c>
      <c r="D187" s="1341" t="str">
        <f t="shared" si="16"/>
        <v>CA4354</v>
      </c>
      <c r="E187" s="1514" t="s">
        <v>125</v>
      </c>
      <c r="F187" s="1390">
        <v>500</v>
      </c>
      <c r="G187" s="1283">
        <v>3.87</v>
      </c>
      <c r="H187" s="1283"/>
      <c r="I187" s="1283"/>
      <c r="J187" s="1283"/>
      <c r="K187" s="1283"/>
      <c r="L187" s="1283"/>
      <c r="M187" s="1283"/>
      <c r="N187" s="1283"/>
      <c r="O187" s="1283"/>
      <c r="P187" s="1283"/>
      <c r="R187" s="1067"/>
      <c r="Z187" s="21"/>
      <c r="AH187"/>
    </row>
    <row r="188" spans="1:34" ht="11.25" customHeight="1">
      <c r="A188"/>
      <c r="B188" s="1281" t="s">
        <v>5</v>
      </c>
      <c r="C188" s="1282">
        <v>4361</v>
      </c>
      <c r="D188" s="1341" t="str">
        <f t="shared" si="16"/>
        <v>CA4361</v>
      </c>
      <c r="E188" s="1514" t="s">
        <v>121</v>
      </c>
      <c r="F188" s="1390">
        <v>500</v>
      </c>
      <c r="G188" s="1283">
        <v>3.25</v>
      </c>
      <c r="H188" s="1283"/>
      <c r="I188" s="1283"/>
      <c r="J188" s="1283"/>
      <c r="K188" s="1283"/>
      <c r="L188" s="1283"/>
      <c r="M188" s="1283"/>
      <c r="N188" s="1283"/>
      <c r="O188" s="1283"/>
      <c r="P188" s="1283"/>
      <c r="R188" s="1067"/>
      <c r="Z188" s="21"/>
      <c r="AH188"/>
    </row>
    <row r="189" spans="1:34" ht="11.25" customHeight="1">
      <c r="A189"/>
      <c r="B189" s="1281" t="s">
        <v>5</v>
      </c>
      <c r="C189" s="1282">
        <v>4362</v>
      </c>
      <c r="D189" s="1341" t="str">
        <f t="shared" si="16"/>
        <v>CA4362</v>
      </c>
      <c r="E189" s="1514" t="s">
        <v>125</v>
      </c>
      <c r="F189" s="1390">
        <v>500</v>
      </c>
      <c r="G189" s="1283">
        <v>3.09</v>
      </c>
      <c r="H189" s="1283"/>
      <c r="I189" s="1283"/>
      <c r="J189" s="1283"/>
      <c r="K189" s="1283"/>
      <c r="L189" s="1283"/>
      <c r="M189" s="1283"/>
      <c r="N189" s="1283"/>
      <c r="O189" s="1283"/>
      <c r="P189" s="1283"/>
      <c r="R189" s="1067"/>
      <c r="Z189" s="21"/>
      <c r="AH189"/>
    </row>
    <row r="190" spans="1:34" ht="11.25" customHeight="1">
      <c r="A190"/>
      <c r="B190" s="1281" t="s">
        <v>5</v>
      </c>
      <c r="C190" s="1282">
        <v>4410</v>
      </c>
      <c r="D190" s="1341" t="str">
        <f t="shared" si="16"/>
        <v>CA4410</v>
      </c>
      <c r="E190" s="1514" t="s">
        <v>123</v>
      </c>
      <c r="F190" s="1390">
        <v>650</v>
      </c>
      <c r="G190" s="1283">
        <v>10.62</v>
      </c>
      <c r="H190" s="1283"/>
      <c r="I190" s="1283"/>
      <c r="J190" s="1283"/>
      <c r="K190" s="1283"/>
      <c r="L190" s="1283"/>
      <c r="M190" s="1283"/>
      <c r="N190" s="1283"/>
      <c r="O190" s="1283"/>
      <c r="P190" s="1283"/>
      <c r="R190" s="1067"/>
      <c r="Z190" s="21"/>
      <c r="AH190"/>
    </row>
    <row r="191" spans="1:34" ht="11.25" customHeight="1">
      <c r="A191"/>
      <c r="B191" s="1281" t="s">
        <v>5</v>
      </c>
      <c r="C191" s="1282">
        <v>4420</v>
      </c>
      <c r="D191" s="1341" t="str">
        <f t="shared" si="16"/>
        <v>CA4420</v>
      </c>
      <c r="E191" s="1514" t="s">
        <v>123</v>
      </c>
      <c r="F191" s="1390">
        <v>850</v>
      </c>
      <c r="G191" s="1283">
        <v>14.64</v>
      </c>
      <c r="H191" s="1283"/>
      <c r="I191" s="1283"/>
      <c r="J191" s="1283"/>
      <c r="K191" s="1283"/>
      <c r="L191" s="1283"/>
      <c r="M191" s="1283"/>
      <c r="N191" s="1283"/>
      <c r="O191" s="1283"/>
      <c r="P191" s="1283"/>
      <c r="R191" s="1067"/>
      <c r="Z191" s="21"/>
      <c r="AH191"/>
    </row>
    <row r="192" spans="1:34" ht="11.25" customHeight="1">
      <c r="A192"/>
      <c r="B192" s="1281" t="s">
        <v>5</v>
      </c>
      <c r="C192" s="1282">
        <v>4432</v>
      </c>
      <c r="D192" s="1341" t="str">
        <f t="shared" si="16"/>
        <v>CA4432</v>
      </c>
      <c r="E192" s="1514" t="s">
        <v>125</v>
      </c>
      <c r="F192" s="1390">
        <v>500</v>
      </c>
      <c r="G192" s="1283">
        <v>5.08</v>
      </c>
      <c r="H192" s="1283"/>
      <c r="I192" s="1283"/>
      <c r="J192" s="1283"/>
      <c r="K192" s="1283"/>
      <c r="L192" s="1283"/>
      <c r="M192" s="1283"/>
      <c r="N192" s="1283"/>
      <c r="O192" s="1283"/>
      <c r="P192" s="1283"/>
      <c r="R192" s="1067"/>
      <c r="Z192" s="21"/>
      <c r="AH192"/>
    </row>
    <row r="193" spans="1:34" ht="11.25" customHeight="1">
      <c r="A193"/>
      <c r="B193" s="1281" t="s">
        <v>5</v>
      </c>
      <c r="C193" s="1282">
        <v>4470</v>
      </c>
      <c r="D193" s="1341" t="str">
        <f t="shared" si="16"/>
        <v>CA4470</v>
      </c>
      <c r="E193" s="1514" t="s">
        <v>124</v>
      </c>
      <c r="F193" s="1390">
        <v>500</v>
      </c>
      <c r="G193" s="1283">
        <v>3.3</v>
      </c>
      <c r="H193" s="1283"/>
      <c r="I193" s="1283"/>
      <c r="J193" s="1283"/>
      <c r="K193" s="1283"/>
      <c r="L193" s="1283"/>
      <c r="M193" s="1283"/>
      <c r="N193" s="1283"/>
      <c r="O193" s="1283"/>
      <c r="P193" s="1283"/>
      <c r="R193" s="1067"/>
      <c r="Z193" s="21"/>
      <c r="AH193"/>
    </row>
    <row r="194" spans="1:34" ht="11.25" customHeight="1">
      <c r="A194"/>
      <c r="B194" s="1281" t="s">
        <v>5</v>
      </c>
      <c r="C194" s="1282">
        <v>4478</v>
      </c>
      <c r="D194" s="1341" t="str">
        <f t="shared" si="16"/>
        <v>CA4478</v>
      </c>
      <c r="E194" s="1514" t="s">
        <v>121</v>
      </c>
      <c r="F194" s="1390">
        <v>500</v>
      </c>
      <c r="G194" s="1283">
        <v>8.17</v>
      </c>
      <c r="H194" s="1283"/>
      <c r="I194" s="1283"/>
      <c r="J194" s="1283"/>
      <c r="K194" s="1283"/>
      <c r="L194" s="1283"/>
      <c r="M194" s="1283"/>
      <c r="N194" s="1283"/>
      <c r="O194" s="1283"/>
      <c r="P194" s="1283"/>
      <c r="R194" s="1067"/>
      <c r="Z194" s="21"/>
      <c r="AH194"/>
    </row>
    <row r="195" spans="1:34" ht="11.25" customHeight="1">
      <c r="A195"/>
      <c r="B195" s="1281" t="s">
        <v>5</v>
      </c>
      <c r="C195" s="1282">
        <v>4492</v>
      </c>
      <c r="D195" s="1341" t="str">
        <f t="shared" si="16"/>
        <v>CA4492</v>
      </c>
      <c r="E195" s="1514" t="s">
        <v>125</v>
      </c>
      <c r="F195" s="1390">
        <v>550</v>
      </c>
      <c r="G195" s="1283">
        <v>9.41</v>
      </c>
      <c r="H195" s="1283"/>
      <c r="I195" s="1283"/>
      <c r="J195" s="1283"/>
      <c r="K195" s="1283"/>
      <c r="L195" s="1283"/>
      <c r="M195" s="1283"/>
      <c r="N195" s="1283"/>
      <c r="O195" s="1283"/>
      <c r="P195" s="1283"/>
      <c r="R195" s="1067"/>
      <c r="Z195" s="21"/>
      <c r="AH195"/>
    </row>
    <row r="196" spans="1:34" ht="11.25" customHeight="1">
      <c r="A196"/>
      <c r="B196" s="1281" t="s">
        <v>5</v>
      </c>
      <c r="C196" s="1282">
        <v>4494</v>
      </c>
      <c r="D196" s="1341" t="str">
        <f t="shared" si="16"/>
        <v>CA4494</v>
      </c>
      <c r="E196" s="1514" t="s">
        <v>121</v>
      </c>
      <c r="F196" s="1390">
        <v>600</v>
      </c>
      <c r="G196" s="1283">
        <v>9.74</v>
      </c>
      <c r="H196" s="1283"/>
      <c r="I196" s="1283"/>
      <c r="J196" s="1283"/>
      <c r="K196" s="1283"/>
      <c r="L196" s="1283"/>
      <c r="M196" s="1283"/>
      <c r="N196" s="1283"/>
      <c r="O196" s="1283"/>
      <c r="P196" s="1283"/>
      <c r="R196" s="1067"/>
      <c r="Z196" s="21"/>
      <c r="AH196"/>
    </row>
    <row r="197" spans="1:34" ht="11.25" customHeight="1">
      <c r="A197"/>
      <c r="B197" s="1281" t="s">
        <v>5</v>
      </c>
      <c r="C197" s="1282">
        <v>4495</v>
      </c>
      <c r="D197" s="1341" t="str">
        <f t="shared" si="16"/>
        <v>CA4495</v>
      </c>
      <c r="E197" s="1514" t="s">
        <v>121</v>
      </c>
      <c r="F197" s="1390">
        <v>500</v>
      </c>
      <c r="G197" s="1283">
        <v>5.51</v>
      </c>
      <c r="H197" s="1283"/>
      <c r="I197" s="1283"/>
      <c r="J197" s="1283"/>
      <c r="K197" s="1283"/>
      <c r="L197" s="1283"/>
      <c r="M197" s="1283"/>
      <c r="N197" s="1283"/>
      <c r="O197" s="1283"/>
      <c r="P197" s="1283"/>
      <c r="R197" s="1067"/>
      <c r="Z197" s="21"/>
      <c r="AH197"/>
    </row>
    <row r="198" spans="1:34" ht="11.25" customHeight="1">
      <c r="A198"/>
      <c r="B198" s="1281" t="s">
        <v>5</v>
      </c>
      <c r="C198" s="1282">
        <v>4496</v>
      </c>
      <c r="D198" s="1341" t="str">
        <f t="shared" si="16"/>
        <v>CA4496</v>
      </c>
      <c r="E198" s="1514" t="s">
        <v>121</v>
      </c>
      <c r="F198" s="1390">
        <v>600</v>
      </c>
      <c r="G198" s="1283">
        <v>10.15</v>
      </c>
      <c r="H198" s="1283"/>
      <c r="I198" s="1283"/>
      <c r="J198" s="1283"/>
      <c r="K198" s="1283"/>
      <c r="L198" s="1283"/>
      <c r="M198" s="1283"/>
      <c r="N198" s="1283"/>
      <c r="O198" s="1283"/>
      <c r="P198" s="1283"/>
      <c r="R198" s="1067"/>
      <c r="Z198" s="21"/>
      <c r="AH198"/>
    </row>
    <row r="199" spans="1:34" ht="11.25" customHeight="1">
      <c r="A199"/>
      <c r="B199" s="1281" t="s">
        <v>5</v>
      </c>
      <c r="C199" s="1282">
        <v>4497</v>
      </c>
      <c r="D199" s="1341" t="str">
        <f t="shared" si="16"/>
        <v>CA4497</v>
      </c>
      <c r="E199" s="1514" t="s">
        <v>121</v>
      </c>
      <c r="F199" s="1390">
        <v>500</v>
      </c>
      <c r="G199" s="1283">
        <v>6.51</v>
      </c>
      <c r="H199" s="1283"/>
      <c r="I199" s="1283"/>
      <c r="J199" s="1283"/>
      <c r="K199" s="1283"/>
      <c r="L199" s="1283"/>
      <c r="M199" s="1283"/>
      <c r="N199" s="1283"/>
      <c r="O199" s="1283"/>
      <c r="P199" s="1283"/>
      <c r="R199" s="1067"/>
      <c r="Z199" s="21"/>
      <c r="AH199"/>
    </row>
    <row r="200" spans="1:34" ht="11.25" customHeight="1">
      <c r="A200"/>
      <c r="B200" s="1281" t="s">
        <v>5</v>
      </c>
      <c r="C200" s="1282">
        <v>4498</v>
      </c>
      <c r="D200" s="1341" t="str">
        <f t="shared" si="16"/>
        <v>CA4498</v>
      </c>
      <c r="E200" s="1514" t="s">
        <v>121</v>
      </c>
      <c r="F200" s="1390">
        <v>500</v>
      </c>
      <c r="G200" s="1283">
        <v>6.61</v>
      </c>
      <c r="H200" s="1283"/>
      <c r="I200" s="1283"/>
      <c r="J200" s="1283"/>
      <c r="K200" s="1283"/>
      <c r="L200" s="1283"/>
      <c r="M200" s="1283"/>
      <c r="N200" s="1283"/>
      <c r="O200" s="1283"/>
      <c r="P200" s="1283"/>
      <c r="R200" s="1067"/>
      <c r="Z200" s="21"/>
      <c r="AH200"/>
    </row>
    <row r="201" spans="1:34" ht="11.25" customHeight="1">
      <c r="A201"/>
      <c r="B201" s="1281" t="s">
        <v>5</v>
      </c>
      <c r="C201" s="1282">
        <v>4499</v>
      </c>
      <c r="D201" s="1341" t="str">
        <f t="shared" si="16"/>
        <v>CA4499</v>
      </c>
      <c r="E201" s="1514" t="s">
        <v>121</v>
      </c>
      <c r="F201" s="1390">
        <v>600</v>
      </c>
      <c r="G201" s="1283">
        <v>9.93</v>
      </c>
      <c r="H201" s="1283"/>
      <c r="I201" s="1283"/>
      <c r="J201" s="1283"/>
      <c r="K201" s="1283"/>
      <c r="L201" s="1283"/>
      <c r="M201" s="1283"/>
      <c r="N201" s="1283"/>
      <c r="O201" s="1283"/>
      <c r="P201" s="1283"/>
      <c r="R201" s="1067"/>
      <c r="Z201" s="21"/>
      <c r="AH201"/>
    </row>
    <row r="202" spans="1:34" ht="11.25" customHeight="1">
      <c r="A202"/>
      <c r="B202" s="1281" t="s">
        <v>5</v>
      </c>
      <c r="C202" s="1282">
        <v>4511</v>
      </c>
      <c r="D202" s="1341" t="str">
        <f t="shared" si="16"/>
        <v>CA4511</v>
      </c>
      <c r="E202" s="1514" t="s">
        <v>123</v>
      </c>
      <c r="F202" s="1390">
        <v>500</v>
      </c>
      <c r="G202" s="1283">
        <v>0.85</v>
      </c>
      <c r="H202" s="1283"/>
      <c r="I202" s="1283"/>
      <c r="J202" s="1283"/>
      <c r="K202" s="1283"/>
      <c r="L202" s="1283"/>
      <c r="M202" s="1283"/>
      <c r="N202" s="1283"/>
      <c r="O202" s="1283"/>
      <c r="P202" s="1283"/>
      <c r="R202" s="1067"/>
      <c r="Z202" s="21"/>
      <c r="AH202"/>
    </row>
    <row r="203" spans="1:34" ht="11.25" customHeight="1">
      <c r="A203"/>
      <c r="B203" s="1281" t="s">
        <v>5</v>
      </c>
      <c r="C203" s="1282">
        <v>4512</v>
      </c>
      <c r="D203" s="1341" t="str">
        <f t="shared" si="16"/>
        <v>CA4512</v>
      </c>
      <c r="E203" s="1514" t="s">
        <v>123</v>
      </c>
      <c r="F203" s="1390">
        <v>500</v>
      </c>
      <c r="G203" s="1283">
        <v>0.43</v>
      </c>
      <c r="H203" s="1283"/>
      <c r="I203" s="1283"/>
      <c r="J203" s="1283"/>
      <c r="K203" s="1283"/>
      <c r="L203" s="1283"/>
      <c r="M203" s="1283"/>
      <c r="N203" s="1283"/>
      <c r="O203" s="1283"/>
      <c r="P203" s="1283"/>
      <c r="R203" s="1067"/>
      <c r="Z203" s="21"/>
      <c r="AH203"/>
    </row>
    <row r="204" spans="1:34" ht="11.25" customHeight="1">
      <c r="A204"/>
      <c r="B204" s="1281" t="s">
        <v>5</v>
      </c>
      <c r="C204" s="1282">
        <v>4557</v>
      </c>
      <c r="D204" s="1341" t="str">
        <f t="shared" ref="D204:D267" si="17">B204&amp;TEXT(C204,"0000")</f>
        <v>CA4557</v>
      </c>
      <c r="E204" s="1514" t="s">
        <v>123</v>
      </c>
      <c r="F204" s="1390">
        <v>500</v>
      </c>
      <c r="G204" s="1283">
        <v>5.41</v>
      </c>
      <c r="H204" s="1283"/>
      <c r="I204" s="1283"/>
      <c r="J204" s="1283"/>
      <c r="K204" s="1283"/>
      <c r="L204" s="1283"/>
      <c r="M204" s="1283"/>
      <c r="N204" s="1283"/>
      <c r="O204" s="1283"/>
      <c r="P204" s="1283"/>
      <c r="R204" s="1067"/>
      <c r="Z204" s="21"/>
      <c r="AH204"/>
    </row>
    <row r="205" spans="1:34" ht="11.25" customHeight="1">
      <c r="A205"/>
      <c r="B205" s="1281" t="s">
        <v>5</v>
      </c>
      <c r="C205" s="1282">
        <v>4558</v>
      </c>
      <c r="D205" s="1341" t="str">
        <f t="shared" si="17"/>
        <v>CA4558</v>
      </c>
      <c r="E205" s="1514" t="s">
        <v>123</v>
      </c>
      <c r="F205" s="1390">
        <v>500</v>
      </c>
      <c r="G205" s="1283">
        <v>5.09</v>
      </c>
      <c r="H205" s="1283"/>
      <c r="I205" s="1283"/>
      <c r="J205" s="1283"/>
      <c r="K205" s="1283"/>
      <c r="L205" s="1283"/>
      <c r="M205" s="1283"/>
      <c r="N205" s="1283"/>
      <c r="O205" s="1283"/>
      <c r="P205" s="1283"/>
      <c r="R205" s="1067"/>
      <c r="Z205" s="21"/>
      <c r="AH205"/>
    </row>
    <row r="206" spans="1:34" ht="11.25" customHeight="1">
      <c r="A206"/>
      <c r="B206" s="1281" t="s">
        <v>5</v>
      </c>
      <c r="C206" s="1282">
        <v>4611</v>
      </c>
      <c r="D206" s="1341" t="str">
        <f t="shared" si="17"/>
        <v>CA4611</v>
      </c>
      <c r="E206" s="1514" t="s">
        <v>121</v>
      </c>
      <c r="F206" s="1390">
        <v>500</v>
      </c>
      <c r="G206" s="1283">
        <v>2.1800000000000002</v>
      </c>
      <c r="H206" s="1283"/>
      <c r="I206" s="1283"/>
      <c r="J206" s="1283"/>
      <c r="K206" s="1283"/>
      <c r="L206" s="1283"/>
      <c r="M206" s="1283"/>
      <c r="N206" s="1283"/>
      <c r="O206" s="1283"/>
      <c r="P206" s="1283"/>
      <c r="R206" s="1067"/>
      <c r="Z206" s="21"/>
      <c r="AH206"/>
    </row>
    <row r="207" spans="1:34" ht="11.25" customHeight="1">
      <c r="A207"/>
      <c r="B207" s="1281" t="s">
        <v>5</v>
      </c>
      <c r="C207" s="1282">
        <v>4623</v>
      </c>
      <c r="D207" s="1341" t="str">
        <f t="shared" si="17"/>
        <v>CA4623</v>
      </c>
      <c r="E207" s="1514" t="s">
        <v>121</v>
      </c>
      <c r="F207" s="1390">
        <v>650</v>
      </c>
      <c r="G207" s="1283">
        <v>10.86</v>
      </c>
      <c r="H207" s="1283"/>
      <c r="I207" s="1283"/>
      <c r="J207" s="1283"/>
      <c r="K207" s="1283"/>
      <c r="L207" s="1283"/>
      <c r="M207" s="1283"/>
      <c r="N207" s="1283"/>
      <c r="O207" s="1283"/>
      <c r="P207" s="1283"/>
      <c r="R207" s="1067"/>
      <c r="Z207" s="21"/>
      <c r="AH207"/>
    </row>
    <row r="208" spans="1:34" ht="11.25" customHeight="1">
      <c r="A208"/>
      <c r="B208" s="1281" t="s">
        <v>5</v>
      </c>
      <c r="C208" s="1282">
        <v>4635</v>
      </c>
      <c r="D208" s="1341" t="str">
        <f t="shared" si="17"/>
        <v>CA4635</v>
      </c>
      <c r="E208" s="1514" t="s">
        <v>122</v>
      </c>
      <c r="F208" s="1390">
        <v>500</v>
      </c>
      <c r="G208" s="1283">
        <v>4.2</v>
      </c>
      <c r="H208" s="1283"/>
      <c r="I208" s="1283"/>
      <c r="J208" s="1283"/>
      <c r="K208" s="1283"/>
      <c r="L208" s="1283"/>
      <c r="M208" s="1283"/>
      <c r="N208" s="1283"/>
      <c r="O208" s="1283"/>
      <c r="P208" s="1283"/>
      <c r="R208" s="1067"/>
      <c r="Z208" s="21"/>
      <c r="AH208"/>
    </row>
    <row r="209" spans="1:34" ht="11.25" customHeight="1">
      <c r="A209"/>
      <c r="B209" s="1281" t="s">
        <v>5</v>
      </c>
      <c r="C209" s="1282">
        <v>4665</v>
      </c>
      <c r="D209" s="1341" t="str">
        <f t="shared" si="17"/>
        <v>CA4665</v>
      </c>
      <c r="E209" s="1514" t="s">
        <v>123</v>
      </c>
      <c r="F209" s="1390">
        <v>700</v>
      </c>
      <c r="G209" s="1283">
        <v>11.26</v>
      </c>
      <c r="H209" s="1283"/>
      <c r="I209" s="1283"/>
      <c r="J209" s="1283"/>
      <c r="K209" s="1283"/>
      <c r="L209" s="1283"/>
      <c r="M209" s="1283"/>
      <c r="N209" s="1283"/>
      <c r="O209" s="1283"/>
      <c r="P209" s="1283"/>
      <c r="R209" s="1067"/>
      <c r="Z209" s="21"/>
      <c r="AH209"/>
    </row>
    <row r="210" spans="1:34" ht="11.25" customHeight="1">
      <c r="A210"/>
      <c r="B210" s="1281" t="s">
        <v>5</v>
      </c>
      <c r="C210" s="1282">
        <v>4683</v>
      </c>
      <c r="D210" s="1341" t="str">
        <f t="shared" si="17"/>
        <v>CA4683</v>
      </c>
      <c r="E210" s="1514" t="s">
        <v>125</v>
      </c>
      <c r="F210" s="1390">
        <v>500</v>
      </c>
      <c r="G210" s="1283">
        <v>7.1</v>
      </c>
      <c r="H210" s="1283"/>
      <c r="I210" s="1283"/>
      <c r="J210" s="1283"/>
      <c r="K210" s="1283"/>
      <c r="L210" s="1283"/>
      <c r="M210" s="1283"/>
      <c r="N210" s="1283"/>
      <c r="O210" s="1283"/>
      <c r="P210" s="1283"/>
      <c r="R210" s="1067"/>
      <c r="Z210" s="21"/>
      <c r="AH210"/>
    </row>
    <row r="211" spans="1:34" ht="11.25" customHeight="1">
      <c r="A211"/>
      <c r="B211" s="1281" t="s">
        <v>5</v>
      </c>
      <c r="C211" s="1282">
        <v>4691</v>
      </c>
      <c r="D211" s="1341" t="str">
        <f t="shared" si="17"/>
        <v>CA4691</v>
      </c>
      <c r="E211" s="1514" t="s">
        <v>125</v>
      </c>
      <c r="F211" s="1390">
        <v>500</v>
      </c>
      <c r="G211" s="1283">
        <v>2.71</v>
      </c>
      <c r="H211" s="1283"/>
      <c r="I211" s="1283"/>
      <c r="J211" s="1283"/>
      <c r="K211" s="1283"/>
      <c r="L211" s="1283"/>
      <c r="M211" s="1283"/>
      <c r="N211" s="1283"/>
      <c r="O211" s="1283"/>
      <c r="P211" s="1283"/>
      <c r="R211" s="1067"/>
      <c r="Z211" s="21"/>
      <c r="AH211"/>
    </row>
    <row r="212" spans="1:34" ht="11.25" customHeight="1">
      <c r="A212"/>
      <c r="B212" s="1281" t="s">
        <v>5</v>
      </c>
      <c r="C212" s="1282">
        <v>4692</v>
      </c>
      <c r="D212" s="1341" t="str">
        <f t="shared" si="17"/>
        <v>CA4692</v>
      </c>
      <c r="E212" s="1514" t="s">
        <v>121</v>
      </c>
      <c r="F212" s="1390">
        <v>500</v>
      </c>
      <c r="G212" s="1283">
        <v>2.5</v>
      </c>
      <c r="H212" s="1283"/>
      <c r="I212" s="1283"/>
      <c r="J212" s="1283"/>
      <c r="K212" s="1283"/>
      <c r="L212" s="1283"/>
      <c r="M212" s="1283"/>
      <c r="N212" s="1283"/>
      <c r="O212" s="1283"/>
      <c r="P212" s="1283"/>
      <c r="R212" s="1067"/>
      <c r="Z212" s="21"/>
      <c r="AH212"/>
    </row>
    <row r="213" spans="1:34" ht="11.25" customHeight="1">
      <c r="A213"/>
      <c r="B213" s="1281" t="s">
        <v>5</v>
      </c>
      <c r="C213" s="1282">
        <v>4717</v>
      </c>
      <c r="D213" s="1341" t="str">
        <f t="shared" si="17"/>
        <v>CA4717</v>
      </c>
      <c r="E213" s="1514" t="s">
        <v>123</v>
      </c>
      <c r="F213" s="1390">
        <v>500</v>
      </c>
      <c r="G213" s="1283">
        <v>6.58</v>
      </c>
      <c r="H213" s="1283"/>
      <c r="I213" s="1283"/>
      <c r="J213" s="1283"/>
      <c r="K213" s="1283"/>
      <c r="L213" s="1283"/>
      <c r="M213" s="1283"/>
      <c r="N213" s="1283"/>
      <c r="O213" s="1283"/>
      <c r="P213" s="1283"/>
      <c r="R213" s="1067"/>
      <c r="Z213" s="21"/>
      <c r="AH213"/>
    </row>
    <row r="214" spans="1:34" ht="11.25" customHeight="1">
      <c r="A214"/>
      <c r="B214" s="1281" t="s">
        <v>5</v>
      </c>
      <c r="C214" s="1282">
        <v>4720</v>
      </c>
      <c r="D214" s="1341" t="str">
        <f t="shared" si="17"/>
        <v>CA4720</v>
      </c>
      <c r="E214" s="1514" t="s">
        <v>123</v>
      </c>
      <c r="F214" s="1390">
        <v>500</v>
      </c>
      <c r="G214" s="1283">
        <v>5.75</v>
      </c>
      <c r="H214" s="1283"/>
      <c r="I214" s="1283"/>
      <c r="J214" s="1283"/>
      <c r="K214" s="1283"/>
      <c r="L214" s="1283"/>
      <c r="M214" s="1283"/>
      <c r="N214" s="1283"/>
      <c r="O214" s="1283"/>
      <c r="P214" s="1283"/>
      <c r="R214" s="1067"/>
      <c r="Z214" s="21"/>
      <c r="AH214"/>
    </row>
    <row r="215" spans="1:34" ht="11.25" customHeight="1">
      <c r="A215"/>
      <c r="B215" s="1281" t="s">
        <v>5</v>
      </c>
      <c r="C215" s="1282">
        <v>4740</v>
      </c>
      <c r="D215" s="1341" t="str">
        <f t="shared" si="17"/>
        <v>CA4740</v>
      </c>
      <c r="E215" s="1514" t="s">
        <v>122</v>
      </c>
      <c r="F215" s="1390">
        <v>500</v>
      </c>
      <c r="G215" s="1283">
        <v>1.73</v>
      </c>
      <c r="H215" s="1283"/>
      <c r="I215" s="1283"/>
      <c r="J215" s="1283"/>
      <c r="K215" s="1283"/>
      <c r="L215" s="1283"/>
      <c r="M215" s="1283"/>
      <c r="N215" s="1283"/>
      <c r="O215" s="1283"/>
      <c r="P215" s="1283"/>
      <c r="R215" s="1067"/>
      <c r="Z215" s="21"/>
      <c r="AH215"/>
    </row>
    <row r="216" spans="1:34" ht="11.25" customHeight="1">
      <c r="A216"/>
      <c r="B216" s="1281" t="s">
        <v>5</v>
      </c>
      <c r="C216" s="1282">
        <v>4771</v>
      </c>
      <c r="D216" s="1341" t="str">
        <f t="shared" si="17"/>
        <v>CA4771</v>
      </c>
      <c r="E216" s="1514" t="s">
        <v>122</v>
      </c>
      <c r="F216" s="1390">
        <v>500</v>
      </c>
      <c r="G216" s="1283">
        <v>2.2999999999999998</v>
      </c>
      <c r="H216" s="1283"/>
      <c r="I216" s="1283"/>
      <c r="J216" s="1283"/>
      <c r="K216" s="1283"/>
      <c r="L216" s="1283"/>
      <c r="M216" s="1283"/>
      <c r="N216" s="1283"/>
      <c r="O216" s="1283"/>
      <c r="P216" s="1283"/>
      <c r="R216" s="1067"/>
      <c r="Z216" s="21"/>
      <c r="AH216"/>
    </row>
    <row r="217" spans="1:34" ht="11.25" customHeight="1">
      <c r="A217"/>
      <c r="B217" s="1281" t="s">
        <v>5</v>
      </c>
      <c r="C217" s="1282">
        <v>4828</v>
      </c>
      <c r="D217" s="1341" t="str">
        <f t="shared" si="17"/>
        <v>CA4828</v>
      </c>
      <c r="E217" s="1514" t="s">
        <v>123</v>
      </c>
      <c r="F217" s="1390">
        <v>500</v>
      </c>
      <c r="G217" s="1283">
        <v>3.85</v>
      </c>
      <c r="H217" s="1283"/>
      <c r="I217" s="1283"/>
      <c r="J217" s="1283"/>
      <c r="K217" s="1283"/>
      <c r="L217" s="1283"/>
      <c r="M217" s="1283"/>
      <c r="N217" s="1283"/>
      <c r="O217" s="1283"/>
      <c r="P217" s="1283"/>
      <c r="R217" s="1067"/>
      <c r="Z217" s="21"/>
      <c r="AH217"/>
    </row>
    <row r="218" spans="1:34" ht="11.25" customHeight="1">
      <c r="A218"/>
      <c r="B218" s="1281" t="s">
        <v>5</v>
      </c>
      <c r="C218" s="1282">
        <v>4829</v>
      </c>
      <c r="D218" s="1341" t="str">
        <f t="shared" si="17"/>
        <v>CA4829</v>
      </c>
      <c r="E218" s="1514" t="s">
        <v>123</v>
      </c>
      <c r="F218" s="1390">
        <v>500</v>
      </c>
      <c r="G218" s="1283">
        <v>2.52</v>
      </c>
      <c r="H218" s="1283"/>
      <c r="I218" s="1283"/>
      <c r="J218" s="1283"/>
      <c r="K218" s="1283"/>
      <c r="L218" s="1283"/>
      <c r="M218" s="1283"/>
      <c r="N218" s="1283"/>
      <c r="O218" s="1283"/>
      <c r="P218" s="1283"/>
      <c r="R218" s="1067"/>
      <c r="Z218" s="21"/>
      <c r="AH218"/>
    </row>
    <row r="219" spans="1:34" ht="11.25" customHeight="1">
      <c r="A219"/>
      <c r="B219" s="1281" t="s">
        <v>5</v>
      </c>
      <c r="C219" s="1282">
        <v>4831</v>
      </c>
      <c r="D219" s="1341" t="str">
        <f t="shared" si="17"/>
        <v>CA4831</v>
      </c>
      <c r="E219" s="1514" t="s">
        <v>123</v>
      </c>
      <c r="F219" s="1390">
        <v>500</v>
      </c>
      <c r="G219" s="1283">
        <v>7.24</v>
      </c>
      <c r="H219" s="1283"/>
      <c r="I219" s="1283"/>
      <c r="J219" s="1283"/>
      <c r="K219" s="1283"/>
      <c r="L219" s="1283"/>
      <c r="M219" s="1283"/>
      <c r="N219" s="1283"/>
      <c r="O219" s="1283"/>
      <c r="P219" s="1283"/>
      <c r="R219" s="1067"/>
      <c r="Z219" s="21"/>
      <c r="AH219"/>
    </row>
    <row r="220" spans="1:34" ht="11.25" customHeight="1">
      <c r="A220"/>
      <c r="B220" s="1281" t="s">
        <v>5</v>
      </c>
      <c r="C220" s="1282">
        <v>4983</v>
      </c>
      <c r="D220" s="1341" t="str">
        <f t="shared" si="17"/>
        <v>CA4983</v>
      </c>
      <c r="E220" s="1514" t="s">
        <v>125</v>
      </c>
      <c r="F220" s="1390">
        <v>500</v>
      </c>
      <c r="G220" s="1283">
        <v>5.47</v>
      </c>
      <c r="H220" s="1283"/>
      <c r="I220" s="1283"/>
      <c r="J220" s="1283"/>
      <c r="K220" s="1283"/>
      <c r="L220" s="1283"/>
      <c r="M220" s="1283"/>
      <c r="N220" s="1283"/>
      <c r="O220" s="1283"/>
      <c r="P220" s="1283"/>
      <c r="R220" s="1067"/>
      <c r="Z220" s="21"/>
      <c r="AH220"/>
    </row>
    <row r="221" spans="1:34" ht="11.25" customHeight="1">
      <c r="A221"/>
      <c r="B221" s="1281" t="s">
        <v>5</v>
      </c>
      <c r="C221" s="1282">
        <v>5020</v>
      </c>
      <c r="D221" s="1341" t="str">
        <f t="shared" si="17"/>
        <v>CA5020</v>
      </c>
      <c r="E221" s="1514" t="s">
        <v>123</v>
      </c>
      <c r="F221" s="1390">
        <v>500</v>
      </c>
      <c r="G221" s="1283">
        <v>6.39</v>
      </c>
      <c r="H221" s="1283"/>
      <c r="I221" s="1283"/>
      <c r="J221" s="1283"/>
      <c r="K221" s="1283"/>
      <c r="L221" s="1283"/>
      <c r="M221" s="1283"/>
      <c r="N221" s="1283"/>
      <c r="O221" s="1283"/>
      <c r="P221" s="1283"/>
      <c r="R221" s="1067"/>
      <c r="Z221" s="21"/>
      <c r="AH221"/>
    </row>
    <row r="222" spans="1:34" ht="11.25" customHeight="1">
      <c r="A222"/>
      <c r="B222" s="1281" t="s">
        <v>5</v>
      </c>
      <c r="C222" s="1282">
        <v>5027</v>
      </c>
      <c r="D222" s="1341" t="str">
        <f t="shared" si="17"/>
        <v>CA5027</v>
      </c>
      <c r="E222" s="1514" t="s">
        <v>124</v>
      </c>
      <c r="F222" s="1390">
        <v>900</v>
      </c>
      <c r="G222" s="1283">
        <v>15.42</v>
      </c>
      <c r="H222" s="1283"/>
      <c r="I222" s="1283"/>
      <c r="J222" s="1283"/>
      <c r="K222" s="1283"/>
      <c r="L222" s="1283"/>
      <c r="M222" s="1283"/>
      <c r="N222" s="1283"/>
      <c r="O222" s="1283"/>
      <c r="P222" s="1283"/>
      <c r="R222" s="1067"/>
      <c r="Z222" s="21"/>
      <c r="AH222"/>
    </row>
    <row r="223" spans="1:34" ht="11.25" customHeight="1">
      <c r="A223"/>
      <c r="B223" s="1281" t="s">
        <v>5</v>
      </c>
      <c r="C223" s="1282">
        <v>5028</v>
      </c>
      <c r="D223" s="1341" t="str">
        <f t="shared" si="17"/>
        <v>CA5028</v>
      </c>
      <c r="E223" s="1514" t="s">
        <v>124</v>
      </c>
      <c r="F223" s="1390">
        <v>500</v>
      </c>
      <c r="G223" s="1283">
        <v>7.84</v>
      </c>
      <c r="H223" s="1283"/>
      <c r="I223" s="1283"/>
      <c r="J223" s="1283"/>
      <c r="K223" s="1283"/>
      <c r="L223" s="1283"/>
      <c r="M223" s="1283"/>
      <c r="N223" s="1283"/>
      <c r="O223" s="1283"/>
      <c r="P223" s="1283"/>
      <c r="R223" s="1067"/>
      <c r="Z223" s="21"/>
      <c r="AH223"/>
    </row>
    <row r="224" spans="1:34" ht="11.25" customHeight="1">
      <c r="A224"/>
      <c r="B224" s="1281" t="s">
        <v>5</v>
      </c>
      <c r="C224" s="1282">
        <v>5029</v>
      </c>
      <c r="D224" s="1341" t="str">
        <f t="shared" si="17"/>
        <v>CA5029</v>
      </c>
      <c r="E224" s="1514" t="s">
        <v>123</v>
      </c>
      <c r="F224" s="1390">
        <v>550</v>
      </c>
      <c r="G224" s="1283">
        <v>9.01</v>
      </c>
      <c r="H224" s="1283"/>
      <c r="I224" s="1283"/>
      <c r="J224" s="1283"/>
      <c r="K224" s="1283"/>
      <c r="L224" s="1283"/>
      <c r="M224" s="1283"/>
      <c r="N224" s="1283"/>
      <c r="O224" s="1283"/>
      <c r="P224" s="1283"/>
      <c r="R224" s="1067"/>
      <c r="Z224" s="21"/>
      <c r="AH224"/>
    </row>
    <row r="225" spans="1:34" ht="11.25" customHeight="1">
      <c r="A225"/>
      <c r="B225" s="1281" t="s">
        <v>5</v>
      </c>
      <c r="C225" s="1282">
        <v>5040</v>
      </c>
      <c r="D225" s="1341" t="str">
        <f t="shared" si="17"/>
        <v>CA5040</v>
      </c>
      <c r="E225" s="1514" t="s">
        <v>122</v>
      </c>
      <c r="F225" s="1390">
        <v>950</v>
      </c>
      <c r="G225" s="1283">
        <v>15.85</v>
      </c>
      <c r="H225" s="1283"/>
      <c r="I225" s="1283"/>
      <c r="J225" s="1283"/>
      <c r="K225" s="1283"/>
      <c r="L225" s="1283"/>
      <c r="M225" s="1283"/>
      <c r="N225" s="1283"/>
      <c r="O225" s="1283"/>
      <c r="P225" s="1283"/>
      <c r="R225" s="1067"/>
      <c r="Z225" s="21"/>
      <c r="AH225"/>
    </row>
    <row r="226" spans="1:34" ht="11.25" customHeight="1">
      <c r="A226"/>
      <c r="B226" s="1281" t="s">
        <v>5</v>
      </c>
      <c r="C226" s="1282">
        <v>5057</v>
      </c>
      <c r="D226" s="1341" t="str">
        <f t="shared" si="17"/>
        <v>CA5057</v>
      </c>
      <c r="E226" s="1514" t="s">
        <v>123</v>
      </c>
      <c r="F226" s="1390">
        <v>500</v>
      </c>
      <c r="G226" s="1283">
        <v>8.31</v>
      </c>
      <c r="H226" s="1283"/>
      <c r="I226" s="1283"/>
      <c r="J226" s="1283"/>
      <c r="K226" s="1283"/>
      <c r="L226" s="1283"/>
      <c r="M226" s="1283"/>
      <c r="N226" s="1283"/>
      <c r="O226" s="1283"/>
      <c r="P226" s="1283"/>
      <c r="R226" s="1067"/>
      <c r="Z226" s="21"/>
      <c r="AH226"/>
    </row>
    <row r="227" spans="1:34" ht="11.25" customHeight="1">
      <c r="A227"/>
      <c r="B227" s="1281" t="s">
        <v>5</v>
      </c>
      <c r="C227" s="1282">
        <v>5059</v>
      </c>
      <c r="D227" s="1341" t="str">
        <f t="shared" si="17"/>
        <v>CA5059</v>
      </c>
      <c r="E227" s="1514" t="s">
        <v>123</v>
      </c>
      <c r="F227" s="1390">
        <v>950</v>
      </c>
      <c r="G227" s="1283">
        <v>16.350000000000001</v>
      </c>
      <c r="H227" s="1283"/>
      <c r="I227" s="1283"/>
      <c r="J227" s="1283"/>
      <c r="K227" s="1283"/>
      <c r="L227" s="1283"/>
      <c r="M227" s="1283"/>
      <c r="N227" s="1283"/>
      <c r="O227" s="1283"/>
      <c r="P227" s="1283"/>
      <c r="R227" s="1067"/>
      <c r="Z227" s="21"/>
      <c r="AH227"/>
    </row>
    <row r="228" spans="1:34" ht="11.25" customHeight="1">
      <c r="A228"/>
      <c r="B228" s="1281" t="s">
        <v>5</v>
      </c>
      <c r="C228" s="1282">
        <v>5102</v>
      </c>
      <c r="D228" s="1341" t="str">
        <f t="shared" si="17"/>
        <v>CA5102</v>
      </c>
      <c r="E228" s="1514" t="s">
        <v>121</v>
      </c>
      <c r="F228" s="1390">
        <v>600</v>
      </c>
      <c r="G228" s="1283">
        <v>10.34</v>
      </c>
      <c r="H228" s="1283"/>
      <c r="I228" s="1283"/>
      <c r="J228" s="1283"/>
      <c r="K228" s="1283"/>
      <c r="L228" s="1283"/>
      <c r="M228" s="1283"/>
      <c r="N228" s="1283"/>
      <c r="O228" s="1283"/>
      <c r="P228" s="1283"/>
      <c r="R228" s="1067"/>
      <c r="Z228" s="21"/>
      <c r="AH228"/>
    </row>
    <row r="229" spans="1:34" ht="11.25" customHeight="1">
      <c r="A229"/>
      <c r="B229" s="1281" t="s">
        <v>5</v>
      </c>
      <c r="C229" s="1282">
        <v>5107</v>
      </c>
      <c r="D229" s="1341" t="str">
        <f t="shared" si="17"/>
        <v>CA5107</v>
      </c>
      <c r="E229" s="1514" t="s">
        <v>121</v>
      </c>
      <c r="F229" s="1390">
        <v>500</v>
      </c>
      <c r="G229" s="1283">
        <v>7.7</v>
      </c>
      <c r="H229" s="1283"/>
      <c r="I229" s="1283"/>
      <c r="J229" s="1283"/>
      <c r="K229" s="1283"/>
      <c r="L229" s="1283"/>
      <c r="M229" s="1283"/>
      <c r="N229" s="1283"/>
      <c r="O229" s="1283"/>
      <c r="P229" s="1283"/>
      <c r="R229" s="1067"/>
      <c r="Z229" s="21"/>
      <c r="AH229"/>
    </row>
    <row r="230" spans="1:34" ht="11.25" customHeight="1">
      <c r="A230"/>
      <c r="B230" s="1281" t="s">
        <v>5</v>
      </c>
      <c r="C230" s="1282">
        <v>5108</v>
      </c>
      <c r="D230" s="1341" t="str">
        <f t="shared" si="17"/>
        <v>CA5108</v>
      </c>
      <c r="E230" s="1514" t="s">
        <v>125</v>
      </c>
      <c r="F230" s="1390">
        <v>850</v>
      </c>
      <c r="G230" s="1283">
        <v>14.52</v>
      </c>
      <c r="H230" s="1283"/>
      <c r="I230" s="1283"/>
      <c r="J230" s="1283"/>
      <c r="K230" s="1283"/>
      <c r="L230" s="1283"/>
      <c r="M230" s="1283"/>
      <c r="N230" s="1283"/>
      <c r="O230" s="1283"/>
      <c r="P230" s="1283"/>
      <c r="R230" s="1067"/>
      <c r="Z230" s="21"/>
      <c r="AH230"/>
    </row>
    <row r="231" spans="1:34" ht="11.25" customHeight="1">
      <c r="A231"/>
      <c r="B231" s="1281" t="s">
        <v>5</v>
      </c>
      <c r="C231" s="1282">
        <v>5128</v>
      </c>
      <c r="D231" s="1341" t="str">
        <f t="shared" si="17"/>
        <v>CA5128</v>
      </c>
      <c r="E231" s="1514" t="s">
        <v>121</v>
      </c>
      <c r="F231" s="1390">
        <v>500</v>
      </c>
      <c r="G231" s="1283">
        <v>2.21</v>
      </c>
      <c r="H231" s="1283"/>
      <c r="I231" s="1283"/>
      <c r="J231" s="1283"/>
      <c r="K231" s="1283"/>
      <c r="L231" s="1283"/>
      <c r="M231" s="1283"/>
      <c r="N231" s="1283"/>
      <c r="O231" s="1283"/>
      <c r="P231" s="1283"/>
      <c r="R231" s="1067"/>
      <c r="Z231" s="21"/>
      <c r="AH231"/>
    </row>
    <row r="232" spans="1:34" ht="11.25" customHeight="1">
      <c r="A232"/>
      <c r="B232" s="1281" t="s">
        <v>5</v>
      </c>
      <c r="C232" s="1282">
        <v>5129</v>
      </c>
      <c r="D232" s="1341" t="str">
        <f t="shared" si="17"/>
        <v>CA5129</v>
      </c>
      <c r="E232" s="1514" t="s">
        <v>121</v>
      </c>
      <c r="F232" s="1390">
        <v>500</v>
      </c>
      <c r="G232" s="1283">
        <v>1.04</v>
      </c>
      <c r="H232" s="1283"/>
      <c r="I232" s="1283"/>
      <c r="J232" s="1283"/>
      <c r="K232" s="1283"/>
      <c r="L232" s="1283"/>
      <c r="M232" s="1283"/>
      <c r="N232" s="1283"/>
      <c r="O232" s="1283"/>
      <c r="P232" s="1283"/>
      <c r="R232" s="1067"/>
      <c r="Z232" s="21"/>
      <c r="AH232"/>
    </row>
    <row r="233" spans="1:34" ht="11.25" customHeight="1">
      <c r="A233"/>
      <c r="B233" s="1281" t="s">
        <v>5</v>
      </c>
      <c r="C233" s="1282">
        <v>5130</v>
      </c>
      <c r="D233" s="1341" t="str">
        <f t="shared" si="17"/>
        <v>CA5130</v>
      </c>
      <c r="E233" s="1514" t="s">
        <v>121</v>
      </c>
      <c r="F233" s="1390">
        <v>500</v>
      </c>
      <c r="G233" s="1283">
        <v>1.71</v>
      </c>
      <c r="H233" s="1283"/>
      <c r="I233" s="1283"/>
      <c r="J233" s="1283"/>
      <c r="K233" s="1283"/>
      <c r="L233" s="1283"/>
      <c r="M233" s="1283"/>
      <c r="N233" s="1283"/>
      <c r="O233" s="1283"/>
      <c r="P233" s="1283"/>
      <c r="R233" s="1067"/>
      <c r="Z233" s="21"/>
      <c r="AH233"/>
    </row>
    <row r="234" spans="1:34" ht="11.25" customHeight="1">
      <c r="A234"/>
      <c r="B234" s="1281" t="s">
        <v>5</v>
      </c>
      <c r="C234" s="1282">
        <v>5140</v>
      </c>
      <c r="D234" s="1341" t="str">
        <f t="shared" si="17"/>
        <v>CA5140</v>
      </c>
      <c r="E234" s="1514" t="s">
        <v>125</v>
      </c>
      <c r="F234" s="1390">
        <v>500</v>
      </c>
      <c r="G234" s="1283">
        <v>2.68</v>
      </c>
      <c r="H234" s="1283"/>
      <c r="I234" s="1283"/>
      <c r="J234" s="1283"/>
      <c r="K234" s="1283"/>
      <c r="L234" s="1283"/>
      <c r="M234" s="1283"/>
      <c r="N234" s="1283"/>
      <c r="O234" s="1283"/>
      <c r="P234" s="1283"/>
      <c r="R234" s="1067"/>
      <c r="Z234" s="21"/>
      <c r="AH234"/>
    </row>
    <row r="235" spans="1:34" ht="11.25" customHeight="1">
      <c r="A235"/>
      <c r="B235" s="1281" t="s">
        <v>5</v>
      </c>
      <c r="C235" s="1282">
        <v>5146</v>
      </c>
      <c r="D235" s="1341" t="str">
        <f t="shared" si="17"/>
        <v>CA5146</v>
      </c>
      <c r="E235" s="1514" t="s">
        <v>125</v>
      </c>
      <c r="F235" s="1390">
        <v>500</v>
      </c>
      <c r="G235" s="1283">
        <v>8.1999999999999993</v>
      </c>
      <c r="H235" s="1283"/>
      <c r="I235" s="1283"/>
      <c r="J235" s="1283"/>
      <c r="K235" s="1283"/>
      <c r="L235" s="1283"/>
      <c r="M235" s="1283"/>
      <c r="N235" s="1283"/>
      <c r="O235" s="1283"/>
      <c r="P235" s="1283"/>
      <c r="R235" s="1067"/>
      <c r="Z235" s="21"/>
      <c r="AH235"/>
    </row>
    <row r="236" spans="1:34" ht="11.25" customHeight="1">
      <c r="A236"/>
      <c r="B236" s="1281" t="s">
        <v>5</v>
      </c>
      <c r="C236" s="1282">
        <v>5160</v>
      </c>
      <c r="D236" s="1341" t="str">
        <f t="shared" si="17"/>
        <v>CA5160</v>
      </c>
      <c r="E236" s="1514" t="s">
        <v>124</v>
      </c>
      <c r="F236" s="1390">
        <v>500</v>
      </c>
      <c r="G236" s="1283">
        <v>3.06</v>
      </c>
      <c r="H236" s="1283"/>
      <c r="I236" s="1283"/>
      <c r="J236" s="1283"/>
      <c r="K236" s="1283"/>
      <c r="L236" s="1283"/>
      <c r="M236" s="1283"/>
      <c r="N236" s="1283"/>
      <c r="O236" s="1283"/>
      <c r="P236" s="1283"/>
      <c r="R236" s="1067"/>
      <c r="Z236" s="21"/>
      <c r="AH236"/>
    </row>
    <row r="237" spans="1:34" ht="11.25" customHeight="1">
      <c r="A237"/>
      <c r="B237" s="1281" t="s">
        <v>5</v>
      </c>
      <c r="C237" s="1282">
        <v>5183</v>
      </c>
      <c r="D237" s="1341" t="str">
        <f t="shared" si="17"/>
        <v>CA5183</v>
      </c>
      <c r="E237" s="1514" t="s">
        <v>125</v>
      </c>
      <c r="F237" s="1390">
        <v>550</v>
      </c>
      <c r="G237" s="1283">
        <v>9.3800000000000008</v>
      </c>
      <c r="H237" s="1283"/>
      <c r="I237" s="1283"/>
      <c r="J237" s="1283"/>
      <c r="K237" s="1283"/>
      <c r="L237" s="1283"/>
      <c r="M237" s="1283"/>
      <c r="N237" s="1283"/>
      <c r="O237" s="1283"/>
      <c r="P237" s="1283"/>
      <c r="R237" s="1067"/>
      <c r="Z237" s="21"/>
      <c r="AH237"/>
    </row>
    <row r="238" spans="1:34" ht="11.25" customHeight="1">
      <c r="A238"/>
      <c r="B238" s="1281" t="s">
        <v>5</v>
      </c>
      <c r="C238" s="1282">
        <v>5184</v>
      </c>
      <c r="D238" s="1341" t="str">
        <f t="shared" si="17"/>
        <v>CA5184</v>
      </c>
      <c r="E238" s="1514" t="s">
        <v>125</v>
      </c>
      <c r="F238" s="1390">
        <v>500</v>
      </c>
      <c r="G238" s="1283">
        <v>3.99</v>
      </c>
      <c r="H238" s="1283"/>
      <c r="I238" s="1283"/>
      <c r="J238" s="1283"/>
      <c r="K238" s="1283"/>
      <c r="L238" s="1283"/>
      <c r="M238" s="1283"/>
      <c r="N238" s="1283"/>
      <c r="O238" s="1283"/>
      <c r="P238" s="1283"/>
      <c r="R238" s="1067"/>
      <c r="Z238" s="21"/>
      <c r="AH238"/>
    </row>
    <row r="239" spans="1:34" ht="11.25" customHeight="1">
      <c r="A239"/>
      <c r="B239" s="1281" t="s">
        <v>5</v>
      </c>
      <c r="C239" s="1282">
        <v>5185</v>
      </c>
      <c r="D239" s="1341" t="str">
        <f t="shared" si="17"/>
        <v>CA5185</v>
      </c>
      <c r="E239" s="1514" t="s">
        <v>125</v>
      </c>
      <c r="F239" s="1390">
        <v>500</v>
      </c>
      <c r="G239" s="1283">
        <v>8.24</v>
      </c>
      <c r="H239" s="1283"/>
      <c r="I239" s="1283"/>
      <c r="J239" s="1283"/>
      <c r="K239" s="1283"/>
      <c r="L239" s="1283"/>
      <c r="M239" s="1283"/>
      <c r="N239" s="1283"/>
      <c r="O239" s="1283"/>
      <c r="P239" s="1283"/>
      <c r="R239" s="1067"/>
      <c r="Z239" s="21"/>
      <c r="AH239"/>
    </row>
    <row r="240" spans="1:34" ht="11.25" customHeight="1">
      <c r="A240"/>
      <c r="B240" s="1281" t="s">
        <v>5</v>
      </c>
      <c r="C240" s="1282">
        <v>5186</v>
      </c>
      <c r="D240" s="1341" t="str">
        <f t="shared" si="17"/>
        <v>CA5186</v>
      </c>
      <c r="E240" s="1514" t="s">
        <v>125</v>
      </c>
      <c r="F240" s="1390">
        <v>500</v>
      </c>
      <c r="G240" s="1283">
        <v>3.87</v>
      </c>
      <c r="H240" s="1283"/>
      <c r="I240" s="1283"/>
      <c r="J240" s="1283"/>
      <c r="K240" s="1283"/>
      <c r="L240" s="1283"/>
      <c r="M240" s="1283"/>
      <c r="N240" s="1283"/>
      <c r="O240" s="1283"/>
      <c r="P240" s="1283"/>
      <c r="R240" s="1067"/>
      <c r="Z240" s="21"/>
      <c r="AH240"/>
    </row>
    <row r="241" spans="1:34" ht="11.25" customHeight="1">
      <c r="A241"/>
      <c r="B241" s="1281" t="s">
        <v>5</v>
      </c>
      <c r="C241" s="1282">
        <v>5187</v>
      </c>
      <c r="D241" s="1341" t="str">
        <f t="shared" si="17"/>
        <v>CA5187</v>
      </c>
      <c r="E241" s="1514" t="s">
        <v>125</v>
      </c>
      <c r="F241" s="1390">
        <v>500</v>
      </c>
      <c r="G241" s="1283">
        <v>4.2699999999999996</v>
      </c>
      <c r="H241" s="1283"/>
      <c r="I241" s="1283"/>
      <c r="J241" s="1283"/>
      <c r="K241" s="1283"/>
      <c r="L241" s="1283"/>
      <c r="M241" s="1283"/>
      <c r="N241" s="1283"/>
      <c r="O241" s="1283"/>
      <c r="P241" s="1283"/>
      <c r="R241" s="1067"/>
      <c r="Z241" s="21"/>
      <c r="AH241"/>
    </row>
    <row r="242" spans="1:34" ht="11.25" customHeight="1">
      <c r="A242"/>
      <c r="B242" s="1281" t="s">
        <v>5</v>
      </c>
      <c r="C242" s="1282">
        <v>5190</v>
      </c>
      <c r="D242" s="1341" t="str">
        <f t="shared" si="17"/>
        <v>CA5190</v>
      </c>
      <c r="E242" s="1514" t="s">
        <v>125</v>
      </c>
      <c r="F242" s="1390">
        <v>500</v>
      </c>
      <c r="G242" s="1283">
        <v>6.99</v>
      </c>
      <c r="H242" s="1283"/>
      <c r="I242" s="1283"/>
      <c r="J242" s="1283"/>
      <c r="K242" s="1283"/>
      <c r="L242" s="1283"/>
      <c r="M242" s="1283"/>
      <c r="N242" s="1283"/>
      <c r="O242" s="1283"/>
      <c r="P242" s="1283"/>
      <c r="R242" s="1067"/>
      <c r="Z242" s="21"/>
      <c r="AH242"/>
    </row>
    <row r="243" spans="1:34" ht="11.25" customHeight="1">
      <c r="A243"/>
      <c r="B243" s="1281" t="s">
        <v>5</v>
      </c>
      <c r="C243" s="1282">
        <v>5191</v>
      </c>
      <c r="D243" s="1341" t="str">
        <f t="shared" si="17"/>
        <v>CA5191</v>
      </c>
      <c r="E243" s="1514" t="s">
        <v>121</v>
      </c>
      <c r="F243" s="1390">
        <v>500</v>
      </c>
      <c r="G243" s="1283">
        <v>3.97</v>
      </c>
      <c r="H243" s="1283"/>
      <c r="I243" s="1283"/>
      <c r="J243" s="1283"/>
      <c r="K243" s="1283"/>
      <c r="L243" s="1283"/>
      <c r="M243" s="1283"/>
      <c r="N243" s="1283"/>
      <c r="O243" s="1283"/>
      <c r="P243" s="1283"/>
      <c r="R243" s="1067"/>
      <c r="Z243" s="21"/>
      <c r="AH243"/>
    </row>
    <row r="244" spans="1:34" ht="11.25" customHeight="1">
      <c r="A244"/>
      <c r="B244" s="1281" t="s">
        <v>5</v>
      </c>
      <c r="C244" s="1282">
        <v>5192</v>
      </c>
      <c r="D244" s="1341" t="str">
        <f t="shared" si="17"/>
        <v>CA5192</v>
      </c>
      <c r="E244" s="1514" t="s">
        <v>125</v>
      </c>
      <c r="F244" s="1390">
        <v>500</v>
      </c>
      <c r="G244" s="1283">
        <v>6.1</v>
      </c>
      <c r="H244" s="1283"/>
      <c r="I244" s="1283"/>
      <c r="J244" s="1283"/>
      <c r="K244" s="1283"/>
      <c r="L244" s="1283"/>
      <c r="M244" s="1283"/>
      <c r="N244" s="1283"/>
      <c r="O244" s="1283"/>
      <c r="P244" s="1283"/>
      <c r="R244" s="1067"/>
      <c r="Z244" s="21"/>
      <c r="AH244"/>
    </row>
    <row r="245" spans="1:34" ht="11.25" customHeight="1">
      <c r="A245"/>
      <c r="B245" s="1281" t="s">
        <v>5</v>
      </c>
      <c r="C245" s="1282">
        <v>5193</v>
      </c>
      <c r="D245" s="1341" t="str">
        <f t="shared" si="17"/>
        <v>CA5193</v>
      </c>
      <c r="E245" s="1514" t="s">
        <v>121</v>
      </c>
      <c r="F245" s="1390">
        <v>500</v>
      </c>
      <c r="G245" s="1283">
        <v>2.02</v>
      </c>
      <c r="H245" s="1283"/>
      <c r="I245" s="1283"/>
      <c r="J245" s="1283"/>
      <c r="K245" s="1283"/>
      <c r="L245" s="1283"/>
      <c r="M245" s="1283"/>
      <c r="N245" s="1283"/>
      <c r="O245" s="1283"/>
      <c r="P245" s="1283"/>
      <c r="R245" s="1067"/>
      <c r="Z245" s="21"/>
      <c r="AH245"/>
    </row>
    <row r="246" spans="1:34" ht="11.25" customHeight="1">
      <c r="A246"/>
      <c r="B246" s="1281" t="s">
        <v>5</v>
      </c>
      <c r="C246" s="1282">
        <v>5195</v>
      </c>
      <c r="D246" s="1341" t="str">
        <f t="shared" si="17"/>
        <v>CA5195</v>
      </c>
      <c r="E246" s="1514" t="s">
        <v>124</v>
      </c>
      <c r="F246" s="1390">
        <v>500</v>
      </c>
      <c r="G246" s="1283">
        <v>5.51</v>
      </c>
      <c r="H246" s="1283"/>
      <c r="I246" s="1283"/>
      <c r="J246" s="1283"/>
      <c r="K246" s="1283"/>
      <c r="L246" s="1283"/>
      <c r="M246" s="1283"/>
      <c r="N246" s="1283"/>
      <c r="O246" s="1283"/>
      <c r="P246" s="1283"/>
      <c r="R246" s="1067"/>
      <c r="Z246" s="21"/>
      <c r="AH246"/>
    </row>
    <row r="247" spans="1:34" ht="11.25" customHeight="1">
      <c r="A247"/>
      <c r="B247" s="1281" t="s">
        <v>5</v>
      </c>
      <c r="C247" s="1282">
        <v>5201</v>
      </c>
      <c r="D247" s="1341" t="str">
        <f t="shared" si="17"/>
        <v>CA5201</v>
      </c>
      <c r="E247" s="1514" t="s">
        <v>125</v>
      </c>
      <c r="F247" s="1390">
        <v>700</v>
      </c>
      <c r="G247" s="1283">
        <v>11.83</v>
      </c>
      <c r="H247" s="1283"/>
      <c r="I247" s="1283"/>
      <c r="J247" s="1283"/>
      <c r="K247" s="1283"/>
      <c r="L247" s="1283"/>
      <c r="M247" s="1283"/>
      <c r="N247" s="1283"/>
      <c r="O247" s="1283"/>
      <c r="P247" s="1283"/>
      <c r="R247" s="1067"/>
      <c r="Z247" s="21"/>
      <c r="AH247"/>
    </row>
    <row r="248" spans="1:34" ht="11.25" customHeight="1">
      <c r="A248"/>
      <c r="B248" s="1281" t="s">
        <v>5</v>
      </c>
      <c r="C248" s="1282">
        <v>5205</v>
      </c>
      <c r="D248" s="1341" t="str">
        <f t="shared" si="17"/>
        <v>CA5205</v>
      </c>
      <c r="E248" s="1514" t="s">
        <v>125</v>
      </c>
      <c r="F248" s="1390">
        <v>500</v>
      </c>
      <c r="G248" s="1283">
        <v>7.13</v>
      </c>
      <c r="H248" s="1283"/>
      <c r="I248" s="1283"/>
      <c r="J248" s="1283"/>
      <c r="K248" s="1283"/>
      <c r="L248" s="1283"/>
      <c r="M248" s="1283"/>
      <c r="N248" s="1283"/>
      <c r="O248" s="1283"/>
      <c r="P248" s="1283"/>
      <c r="R248" s="1067"/>
      <c r="Z248" s="21"/>
      <c r="AH248"/>
    </row>
    <row r="249" spans="1:34" ht="11.25" customHeight="1">
      <c r="A249"/>
      <c r="B249" s="1281" t="s">
        <v>5</v>
      </c>
      <c r="C249" s="1282">
        <v>5212</v>
      </c>
      <c r="D249" s="1341" t="str">
        <f t="shared" si="17"/>
        <v>CA5212</v>
      </c>
      <c r="E249" s="1514" t="s">
        <v>125</v>
      </c>
      <c r="F249" s="1390">
        <v>600</v>
      </c>
      <c r="G249" s="1283">
        <v>9.7899999999999991</v>
      </c>
      <c r="H249" s="1283"/>
      <c r="I249" s="1283"/>
      <c r="J249" s="1283"/>
      <c r="K249" s="1283"/>
      <c r="L249" s="1283"/>
      <c r="M249" s="1283"/>
      <c r="N249" s="1283"/>
      <c r="O249" s="1283"/>
      <c r="P249" s="1283"/>
      <c r="R249" s="1067"/>
      <c r="Z249" s="21"/>
      <c r="AH249"/>
    </row>
    <row r="250" spans="1:34" ht="11.25" customHeight="1">
      <c r="A250"/>
      <c r="B250" s="1281" t="s">
        <v>5</v>
      </c>
      <c r="C250" s="1282">
        <v>5213</v>
      </c>
      <c r="D250" s="1341" t="str">
        <f t="shared" si="17"/>
        <v>CA5213</v>
      </c>
      <c r="E250" s="1514" t="s">
        <v>124</v>
      </c>
      <c r="F250" s="1390">
        <v>500</v>
      </c>
      <c r="G250" s="1283">
        <v>7.72</v>
      </c>
      <c r="H250" s="1283"/>
      <c r="I250" s="1283"/>
      <c r="J250" s="1283"/>
      <c r="K250" s="1283"/>
      <c r="L250" s="1283"/>
      <c r="M250" s="1283"/>
      <c r="N250" s="1283"/>
      <c r="O250" s="1283"/>
      <c r="P250" s="1283"/>
      <c r="R250" s="1067"/>
      <c r="Z250" s="21"/>
      <c r="AH250"/>
    </row>
    <row r="251" spans="1:34" ht="11.25" customHeight="1">
      <c r="A251"/>
      <c r="B251" s="1281" t="s">
        <v>5</v>
      </c>
      <c r="C251" s="1282">
        <v>5214</v>
      </c>
      <c r="D251" s="1341" t="str">
        <f t="shared" si="17"/>
        <v>CA5214</v>
      </c>
      <c r="E251" s="1514" t="s">
        <v>123</v>
      </c>
      <c r="F251" s="1390">
        <v>500</v>
      </c>
      <c r="G251" s="1283">
        <v>7.89</v>
      </c>
      <c r="H251" s="1283"/>
      <c r="I251" s="1283"/>
      <c r="J251" s="1283"/>
      <c r="K251" s="1283"/>
      <c r="L251" s="1283"/>
      <c r="M251" s="1283"/>
      <c r="N251" s="1283"/>
      <c r="O251" s="1283"/>
      <c r="P251" s="1283"/>
      <c r="R251" s="1067"/>
      <c r="Z251" s="21"/>
      <c r="AH251"/>
    </row>
    <row r="252" spans="1:34" ht="11.25" customHeight="1">
      <c r="A252"/>
      <c r="B252" s="1281" t="s">
        <v>5</v>
      </c>
      <c r="C252" s="1282">
        <v>5222</v>
      </c>
      <c r="D252" s="1341" t="str">
        <f t="shared" si="17"/>
        <v>CA5222</v>
      </c>
      <c r="E252" s="1514" t="s">
        <v>123</v>
      </c>
      <c r="F252" s="1390">
        <v>600</v>
      </c>
      <c r="G252" s="1283">
        <v>10.19</v>
      </c>
      <c r="H252" s="1283"/>
      <c r="I252" s="1283"/>
      <c r="J252" s="1283"/>
      <c r="K252" s="1283"/>
      <c r="L252" s="1283"/>
      <c r="M252" s="1283"/>
      <c r="N252" s="1283"/>
      <c r="O252" s="1283"/>
      <c r="P252" s="1283"/>
      <c r="R252" s="1067"/>
      <c r="Z252" s="21"/>
      <c r="AH252"/>
    </row>
    <row r="253" spans="1:34" ht="11.25" customHeight="1">
      <c r="A253"/>
      <c r="B253" s="1281" t="s">
        <v>5</v>
      </c>
      <c r="C253" s="1282">
        <v>5225</v>
      </c>
      <c r="D253" s="1341" t="str">
        <f t="shared" si="17"/>
        <v>CA5225</v>
      </c>
      <c r="E253" s="1514" t="s">
        <v>123</v>
      </c>
      <c r="F253" s="1390">
        <v>550</v>
      </c>
      <c r="G253" s="1283">
        <v>8.7899999999999991</v>
      </c>
      <c r="H253" s="1283"/>
      <c r="I253" s="1283"/>
      <c r="J253" s="1283"/>
      <c r="K253" s="1283"/>
      <c r="L253" s="1283"/>
      <c r="M253" s="1283"/>
      <c r="N253" s="1283"/>
      <c r="O253" s="1283"/>
      <c r="P253" s="1283"/>
      <c r="R253" s="1067"/>
      <c r="Z253" s="21"/>
      <c r="AH253"/>
    </row>
    <row r="254" spans="1:34" ht="11.25" customHeight="1">
      <c r="A254"/>
      <c r="B254" s="1281" t="s">
        <v>5</v>
      </c>
      <c r="C254" s="1282">
        <v>5348</v>
      </c>
      <c r="D254" s="1341" t="str">
        <f t="shared" si="17"/>
        <v>CA5348</v>
      </c>
      <c r="E254" s="1514" t="s">
        <v>124</v>
      </c>
      <c r="F254" s="1390">
        <v>500</v>
      </c>
      <c r="G254" s="1283">
        <v>8.15</v>
      </c>
      <c r="H254" s="1283"/>
      <c r="I254" s="1283"/>
      <c r="J254" s="1283"/>
      <c r="K254" s="1283"/>
      <c r="L254" s="1283"/>
      <c r="M254" s="1283"/>
      <c r="N254" s="1283"/>
      <c r="O254" s="1283"/>
      <c r="P254" s="1283"/>
      <c r="R254" s="1067"/>
      <c r="Z254" s="21"/>
      <c r="AH254"/>
    </row>
    <row r="255" spans="1:34" ht="11.25" customHeight="1">
      <c r="A255"/>
      <c r="B255" s="1281" t="s">
        <v>5</v>
      </c>
      <c r="C255" s="1282">
        <v>5403</v>
      </c>
      <c r="D255" s="1341" t="str">
        <f t="shared" si="17"/>
        <v>CA5403</v>
      </c>
      <c r="E255" s="1514" t="s">
        <v>124</v>
      </c>
      <c r="F255" s="1390">
        <v>1100</v>
      </c>
      <c r="G255" s="1283">
        <v>18.77</v>
      </c>
      <c r="H255" s="1283"/>
      <c r="I255" s="1283"/>
      <c r="J255" s="1283"/>
      <c r="K255" s="1283"/>
      <c r="L255" s="1283"/>
      <c r="M255" s="1283"/>
      <c r="N255" s="1283"/>
      <c r="O255" s="1283"/>
      <c r="P255" s="1283"/>
      <c r="R255" s="1067"/>
      <c r="Z255" s="21"/>
      <c r="AH255"/>
    </row>
    <row r="256" spans="1:34" ht="11.25" customHeight="1">
      <c r="A256"/>
      <c r="B256" s="1281" t="s">
        <v>5</v>
      </c>
      <c r="C256" s="1282">
        <v>5432</v>
      </c>
      <c r="D256" s="1341" t="str">
        <f t="shared" si="17"/>
        <v>CA5432</v>
      </c>
      <c r="E256" s="1514" t="s">
        <v>124</v>
      </c>
      <c r="F256" s="1390">
        <v>500</v>
      </c>
      <c r="G256" s="1283">
        <v>7.58</v>
      </c>
      <c r="H256" s="1283"/>
      <c r="I256" s="1283"/>
      <c r="J256" s="1283"/>
      <c r="K256" s="1283"/>
      <c r="L256" s="1283"/>
      <c r="M256" s="1283"/>
      <c r="N256" s="1283"/>
      <c r="O256" s="1283"/>
      <c r="P256" s="1283"/>
      <c r="R256" s="1067"/>
      <c r="Z256" s="21"/>
      <c r="AH256"/>
    </row>
    <row r="257" spans="1:34" ht="11.25" customHeight="1">
      <c r="A257"/>
      <c r="B257" s="1281" t="s">
        <v>5</v>
      </c>
      <c r="C257" s="1282">
        <v>5436</v>
      </c>
      <c r="D257" s="1341" t="str">
        <f t="shared" si="17"/>
        <v>CA5436</v>
      </c>
      <c r="E257" s="1514" t="s">
        <v>124</v>
      </c>
      <c r="F257" s="1390">
        <v>500</v>
      </c>
      <c r="G257" s="1283">
        <v>6.72</v>
      </c>
      <c r="H257" s="1283"/>
      <c r="I257" s="1283"/>
      <c r="J257" s="1283"/>
      <c r="K257" s="1283"/>
      <c r="L257" s="1283"/>
      <c r="M257" s="1283"/>
      <c r="N257" s="1283"/>
      <c r="O257" s="1283"/>
      <c r="P257" s="1283"/>
      <c r="R257" s="1067"/>
      <c r="Z257" s="21"/>
      <c r="AH257"/>
    </row>
    <row r="258" spans="1:34" ht="11.25" customHeight="1">
      <c r="A258"/>
      <c r="B258" s="1281" t="s">
        <v>5</v>
      </c>
      <c r="C258" s="1282">
        <v>5443</v>
      </c>
      <c r="D258" s="1341" t="str">
        <f t="shared" si="17"/>
        <v>CA5443</v>
      </c>
      <c r="E258" s="1514" t="s">
        <v>124</v>
      </c>
      <c r="F258" s="1390">
        <v>500</v>
      </c>
      <c r="G258" s="1283">
        <v>7.89</v>
      </c>
      <c r="H258" s="1283"/>
      <c r="I258" s="1283"/>
      <c r="J258" s="1283"/>
      <c r="K258" s="1283"/>
      <c r="L258" s="1283"/>
      <c r="M258" s="1283"/>
      <c r="N258" s="1283"/>
      <c r="O258" s="1283"/>
      <c r="P258" s="1283"/>
      <c r="R258" s="1067"/>
      <c r="Z258" s="21"/>
      <c r="AH258"/>
    </row>
    <row r="259" spans="1:34" ht="11.25" customHeight="1">
      <c r="A259"/>
      <c r="B259" s="1281" t="s">
        <v>5</v>
      </c>
      <c r="C259" s="1282">
        <v>5446</v>
      </c>
      <c r="D259" s="1341" t="str">
        <f t="shared" si="17"/>
        <v>CA5446</v>
      </c>
      <c r="E259" s="1514" t="s">
        <v>124</v>
      </c>
      <c r="F259" s="1390">
        <v>550</v>
      </c>
      <c r="G259" s="1283">
        <v>9.07</v>
      </c>
      <c r="H259" s="1283"/>
      <c r="I259" s="1283"/>
      <c r="J259" s="1283"/>
      <c r="K259" s="1283"/>
      <c r="L259" s="1283"/>
      <c r="M259" s="1283"/>
      <c r="N259" s="1283"/>
      <c r="O259" s="1283"/>
      <c r="P259" s="1283"/>
      <c r="R259" s="1067"/>
      <c r="Z259" s="21"/>
      <c r="AH259"/>
    </row>
    <row r="260" spans="1:34" ht="11.25" customHeight="1">
      <c r="A260"/>
      <c r="B260" s="1281" t="s">
        <v>5</v>
      </c>
      <c r="C260" s="1282">
        <v>5447</v>
      </c>
      <c r="D260" s="1341" t="str">
        <f t="shared" si="17"/>
        <v>CA5447</v>
      </c>
      <c r="E260" s="1514" t="s">
        <v>124</v>
      </c>
      <c r="F260" s="1390">
        <v>500</v>
      </c>
      <c r="G260" s="1283">
        <v>4.28</v>
      </c>
      <c r="H260" s="1283"/>
      <c r="I260" s="1283"/>
      <c r="J260" s="1283"/>
      <c r="K260" s="1283"/>
      <c r="L260" s="1283"/>
      <c r="M260" s="1283"/>
      <c r="N260" s="1283"/>
      <c r="O260" s="1283"/>
      <c r="P260" s="1283"/>
      <c r="R260" s="1067"/>
      <c r="Z260" s="21"/>
      <c r="AH260"/>
    </row>
    <row r="261" spans="1:34" ht="11.25" customHeight="1">
      <c r="A261"/>
      <c r="B261" s="1281" t="s">
        <v>5</v>
      </c>
      <c r="C261" s="1282">
        <v>5467</v>
      </c>
      <c r="D261" s="1341" t="str">
        <f t="shared" si="17"/>
        <v>CA5467</v>
      </c>
      <c r="E261" s="1514" t="s">
        <v>125</v>
      </c>
      <c r="F261" s="1390">
        <v>800</v>
      </c>
      <c r="G261" s="1283">
        <v>13.44</v>
      </c>
      <c r="H261" s="1283"/>
      <c r="I261" s="1283"/>
      <c r="J261" s="1283"/>
      <c r="K261" s="1283"/>
      <c r="L261" s="1283"/>
      <c r="M261" s="1283"/>
      <c r="N261" s="1283"/>
      <c r="O261" s="1283"/>
      <c r="P261" s="1283"/>
      <c r="R261" s="1067"/>
      <c r="Z261" s="21"/>
      <c r="AH261"/>
    </row>
    <row r="262" spans="1:34" ht="11.25" customHeight="1">
      <c r="A262"/>
      <c r="B262" s="1281" t="s">
        <v>5</v>
      </c>
      <c r="C262" s="1282">
        <v>5470</v>
      </c>
      <c r="D262" s="1341" t="str">
        <f t="shared" si="17"/>
        <v>CA5470</v>
      </c>
      <c r="E262" s="1514" t="s">
        <v>125</v>
      </c>
      <c r="F262" s="1390">
        <v>500</v>
      </c>
      <c r="G262" s="1283">
        <v>6.51</v>
      </c>
      <c r="H262" s="1283"/>
      <c r="I262" s="1283"/>
      <c r="J262" s="1283"/>
      <c r="K262" s="1283"/>
      <c r="L262" s="1283"/>
      <c r="M262" s="1283"/>
      <c r="N262" s="1283"/>
      <c r="O262" s="1283"/>
      <c r="P262" s="1283"/>
      <c r="R262" s="1067"/>
      <c r="Z262" s="21"/>
      <c r="AH262"/>
    </row>
    <row r="263" spans="1:34" ht="11.25" customHeight="1">
      <c r="A263"/>
      <c r="B263" s="1281" t="s">
        <v>5</v>
      </c>
      <c r="C263" s="1282">
        <v>5473</v>
      </c>
      <c r="D263" s="1341" t="str">
        <f t="shared" si="17"/>
        <v>CA5473</v>
      </c>
      <c r="E263" s="1514" t="s">
        <v>122</v>
      </c>
      <c r="F263" s="1390">
        <v>1050</v>
      </c>
      <c r="G263" s="1283">
        <v>17.37</v>
      </c>
      <c r="H263" s="1283"/>
      <c r="I263" s="1283"/>
      <c r="J263" s="1283"/>
      <c r="K263" s="1283"/>
      <c r="L263" s="1283"/>
      <c r="M263" s="1283"/>
      <c r="N263" s="1283"/>
      <c r="O263" s="1283"/>
      <c r="P263" s="1283"/>
      <c r="R263" s="1067"/>
      <c r="Z263" s="21"/>
      <c r="AH263"/>
    </row>
    <row r="264" spans="1:34" ht="11.25" customHeight="1">
      <c r="A264"/>
      <c r="B264" s="1281" t="s">
        <v>5</v>
      </c>
      <c r="C264" s="1282">
        <v>5474</v>
      </c>
      <c r="D264" s="1341" t="str">
        <f t="shared" si="17"/>
        <v>CA5474</v>
      </c>
      <c r="E264" s="1514" t="s">
        <v>125</v>
      </c>
      <c r="F264" s="1390">
        <v>900</v>
      </c>
      <c r="G264" s="1283">
        <v>15.2</v>
      </c>
      <c r="H264" s="1283"/>
      <c r="I264" s="1283"/>
      <c r="J264" s="1283"/>
      <c r="K264" s="1283"/>
      <c r="L264" s="1283"/>
      <c r="M264" s="1283"/>
      <c r="N264" s="1283"/>
      <c r="O264" s="1283"/>
      <c r="P264" s="1283"/>
      <c r="R264" s="1067"/>
      <c r="Z264" s="21"/>
      <c r="AH264"/>
    </row>
    <row r="265" spans="1:34" ht="11.25" customHeight="1">
      <c r="A265"/>
      <c r="B265" s="1281" t="s">
        <v>5</v>
      </c>
      <c r="C265" s="1282">
        <v>5479</v>
      </c>
      <c r="D265" s="1341" t="str">
        <f t="shared" si="17"/>
        <v>CA5479</v>
      </c>
      <c r="E265" s="1514" t="s">
        <v>123</v>
      </c>
      <c r="F265" s="1390">
        <v>600</v>
      </c>
      <c r="G265" s="1283">
        <v>9.76</v>
      </c>
      <c r="H265" s="1283"/>
      <c r="I265" s="1283"/>
      <c r="J265" s="1283"/>
      <c r="K265" s="1283"/>
      <c r="L265" s="1283"/>
      <c r="M265" s="1283"/>
      <c r="N265" s="1283"/>
      <c r="O265" s="1283"/>
      <c r="P265" s="1283"/>
      <c r="R265" s="1067"/>
      <c r="Z265" s="21"/>
      <c r="AH265"/>
    </row>
    <row r="266" spans="1:34" ht="11.25" customHeight="1">
      <c r="A266"/>
      <c r="B266" s="1281" t="s">
        <v>5</v>
      </c>
      <c r="C266" s="1282">
        <v>5482</v>
      </c>
      <c r="D266" s="1341" t="str">
        <f t="shared" si="17"/>
        <v>CA5482</v>
      </c>
      <c r="E266" s="1514" t="s">
        <v>125</v>
      </c>
      <c r="F266" s="1390">
        <v>500</v>
      </c>
      <c r="G266" s="1283">
        <v>6.79</v>
      </c>
      <c r="H266" s="1283"/>
      <c r="I266" s="1283"/>
      <c r="J266" s="1283"/>
      <c r="K266" s="1283"/>
      <c r="L266" s="1283"/>
      <c r="M266" s="1283"/>
      <c r="N266" s="1283"/>
      <c r="O266" s="1283"/>
      <c r="P266" s="1283"/>
      <c r="R266" s="1067"/>
      <c r="Z266" s="21"/>
      <c r="AH266"/>
    </row>
    <row r="267" spans="1:34" ht="11.25" customHeight="1">
      <c r="A267"/>
      <c r="B267" s="1281" t="s">
        <v>5</v>
      </c>
      <c r="C267" s="1282">
        <v>5484</v>
      </c>
      <c r="D267" s="1341" t="str">
        <f t="shared" si="17"/>
        <v>CA5484</v>
      </c>
      <c r="E267" s="1514" t="s">
        <v>124</v>
      </c>
      <c r="F267" s="1390">
        <v>900</v>
      </c>
      <c r="G267" s="1283">
        <v>15.11</v>
      </c>
      <c r="H267" s="1283"/>
      <c r="I267" s="1283"/>
      <c r="J267" s="1283"/>
      <c r="K267" s="1283"/>
      <c r="L267" s="1283"/>
      <c r="M267" s="1283"/>
      <c r="N267" s="1283"/>
      <c r="O267" s="1283"/>
      <c r="P267" s="1283"/>
      <c r="R267" s="1067"/>
      <c r="Z267" s="21"/>
      <c r="AH267"/>
    </row>
    <row r="268" spans="1:34" ht="11.25" customHeight="1">
      <c r="A268"/>
      <c r="B268" s="1281" t="s">
        <v>5</v>
      </c>
      <c r="C268" s="1282">
        <v>5485</v>
      </c>
      <c r="D268" s="1341" t="str">
        <f t="shared" ref="D268:D331" si="18">B268&amp;TEXT(C268,"0000")</f>
        <v>CA5485</v>
      </c>
      <c r="E268" s="1514" t="s">
        <v>124</v>
      </c>
      <c r="F268" s="1390">
        <v>650</v>
      </c>
      <c r="G268" s="1283">
        <v>10.76</v>
      </c>
      <c r="H268" s="1283"/>
      <c r="I268" s="1283"/>
      <c r="J268" s="1283"/>
      <c r="K268" s="1283"/>
      <c r="L268" s="1283"/>
      <c r="M268" s="1283"/>
      <c r="N268" s="1283"/>
      <c r="O268" s="1283"/>
      <c r="P268" s="1283"/>
      <c r="R268" s="1067"/>
      <c r="Z268" s="21"/>
      <c r="AH268"/>
    </row>
    <row r="269" spans="1:34" ht="11.25" customHeight="1">
      <c r="A269"/>
      <c r="B269" s="1281" t="s">
        <v>5</v>
      </c>
      <c r="C269" s="1282">
        <v>5506</v>
      </c>
      <c r="D269" s="1341" t="str">
        <f t="shared" si="18"/>
        <v>CA5506</v>
      </c>
      <c r="E269" s="1514" t="s">
        <v>123</v>
      </c>
      <c r="F269" s="1390">
        <v>500</v>
      </c>
      <c r="G269" s="1283">
        <v>6.93</v>
      </c>
      <c r="H269" s="1283"/>
      <c r="I269" s="1283"/>
      <c r="J269" s="1283"/>
      <c r="K269" s="1283"/>
      <c r="L269" s="1283"/>
      <c r="M269" s="1283"/>
      <c r="N269" s="1283"/>
      <c r="O269" s="1283"/>
      <c r="P269" s="1283"/>
      <c r="R269" s="1067"/>
      <c r="Z269" s="21"/>
      <c r="AH269"/>
    </row>
    <row r="270" spans="1:34" ht="11.25" customHeight="1">
      <c r="A270"/>
      <c r="B270" s="1281" t="s">
        <v>5</v>
      </c>
      <c r="C270" s="1282">
        <v>5507</v>
      </c>
      <c r="D270" s="1341" t="str">
        <f t="shared" si="18"/>
        <v>CA5507</v>
      </c>
      <c r="E270" s="1514" t="s">
        <v>123</v>
      </c>
      <c r="F270" s="1390">
        <v>500</v>
      </c>
      <c r="G270" s="1283">
        <v>6.39</v>
      </c>
      <c r="H270" s="1283"/>
      <c r="I270" s="1283"/>
      <c r="J270" s="1283"/>
      <c r="K270" s="1283"/>
      <c r="L270" s="1283"/>
      <c r="M270" s="1283"/>
      <c r="N270" s="1283"/>
      <c r="O270" s="1283"/>
      <c r="P270" s="1283"/>
      <c r="R270" s="1067"/>
      <c r="Z270" s="21"/>
      <c r="AH270"/>
    </row>
    <row r="271" spans="1:34" ht="11.25" customHeight="1">
      <c r="A271"/>
      <c r="B271" s="1281" t="s">
        <v>5</v>
      </c>
      <c r="C271" s="1282">
        <v>5538</v>
      </c>
      <c r="D271" s="1341" t="str">
        <f t="shared" si="18"/>
        <v>CA5538</v>
      </c>
      <c r="E271" s="1514" t="s">
        <v>125</v>
      </c>
      <c r="F271" s="1390">
        <v>550</v>
      </c>
      <c r="G271" s="1283">
        <v>8.93</v>
      </c>
      <c r="H271" s="1283"/>
      <c r="I271" s="1283"/>
      <c r="J271" s="1283"/>
      <c r="K271" s="1283"/>
      <c r="L271" s="1283"/>
      <c r="M271" s="1283"/>
      <c r="N271" s="1283"/>
      <c r="O271" s="1283"/>
      <c r="P271" s="1283"/>
      <c r="R271" s="1067"/>
      <c r="Z271" s="21"/>
      <c r="AH271"/>
    </row>
    <row r="272" spans="1:34" ht="11.25" customHeight="1">
      <c r="A272"/>
      <c r="B272" s="1281" t="s">
        <v>5</v>
      </c>
      <c r="C272" s="1282">
        <v>5542</v>
      </c>
      <c r="D272" s="1341" t="str">
        <f t="shared" si="18"/>
        <v>CA5542</v>
      </c>
      <c r="E272" s="1514" t="s">
        <v>125</v>
      </c>
      <c r="F272" s="1390">
        <v>500</v>
      </c>
      <c r="G272" s="1283">
        <v>5.09</v>
      </c>
      <c r="H272" s="1283"/>
      <c r="I272" s="1283"/>
      <c r="J272" s="1283"/>
      <c r="K272" s="1283"/>
      <c r="L272" s="1283"/>
      <c r="M272" s="1283"/>
      <c r="N272" s="1283"/>
      <c r="O272" s="1283"/>
      <c r="P272" s="1283"/>
      <c r="R272" s="1067"/>
      <c r="Z272" s="21"/>
      <c r="AH272"/>
    </row>
    <row r="273" spans="1:34" ht="11.25" customHeight="1">
      <c r="A273"/>
      <c r="B273" s="1281" t="s">
        <v>5</v>
      </c>
      <c r="C273" s="1282">
        <v>5552</v>
      </c>
      <c r="D273" s="1341" t="str">
        <f t="shared" si="18"/>
        <v>CA5552</v>
      </c>
      <c r="E273" s="1514" t="s">
        <v>122</v>
      </c>
      <c r="F273" s="1390">
        <v>2350</v>
      </c>
      <c r="G273" s="1283">
        <v>39.880000000000003</v>
      </c>
      <c r="H273" s="1283"/>
      <c r="I273" s="1283"/>
      <c r="J273" s="1283"/>
      <c r="K273" s="1283"/>
      <c r="L273" s="1283"/>
      <c r="M273" s="1283"/>
      <c r="N273" s="1283"/>
      <c r="O273" s="1283"/>
      <c r="P273" s="1283"/>
      <c r="R273" s="1067"/>
      <c r="Z273" s="21"/>
      <c r="AH273"/>
    </row>
    <row r="274" spans="1:34" ht="11.25" customHeight="1">
      <c r="A274"/>
      <c r="B274" s="1281" t="s">
        <v>5</v>
      </c>
      <c r="C274" s="1282">
        <v>5553</v>
      </c>
      <c r="D274" s="1341" t="str">
        <f t="shared" si="18"/>
        <v>CA5553</v>
      </c>
      <c r="E274" s="1514" t="s">
        <v>122</v>
      </c>
      <c r="F274" s="1390">
        <v>900</v>
      </c>
      <c r="G274" s="1283">
        <v>14.71</v>
      </c>
      <c r="H274" s="1283"/>
      <c r="I274" s="1283"/>
      <c r="J274" s="1283"/>
      <c r="K274" s="1283"/>
      <c r="L274" s="1283"/>
      <c r="M274" s="1283"/>
      <c r="N274" s="1283"/>
      <c r="O274" s="1283"/>
      <c r="P274" s="1283"/>
      <c r="R274" s="1067"/>
      <c r="Z274" s="21"/>
      <c r="AH274"/>
    </row>
    <row r="275" spans="1:34" ht="11.25" customHeight="1">
      <c r="A275"/>
      <c r="B275" s="1281" t="s">
        <v>5</v>
      </c>
      <c r="C275" s="1282">
        <v>5606</v>
      </c>
      <c r="D275" s="1341" t="str">
        <f t="shared" si="18"/>
        <v>CA5606</v>
      </c>
      <c r="E275" s="1514" t="s">
        <v>125</v>
      </c>
      <c r="F275" s="1390">
        <v>500</v>
      </c>
      <c r="G275" s="1283">
        <v>1.35</v>
      </c>
      <c r="H275" s="1283"/>
      <c r="I275" s="1283"/>
      <c r="J275" s="1283"/>
      <c r="K275" s="1283"/>
      <c r="L275" s="1283"/>
      <c r="M275" s="1283"/>
      <c r="N275" s="1283"/>
      <c r="O275" s="1283"/>
      <c r="P275" s="1283"/>
      <c r="R275" s="1067"/>
      <c r="Z275" s="21"/>
      <c r="AH275"/>
    </row>
    <row r="276" spans="1:34" ht="11.25" customHeight="1">
      <c r="A276"/>
      <c r="B276" s="1281" t="s">
        <v>5</v>
      </c>
      <c r="C276" s="1282">
        <v>5610</v>
      </c>
      <c r="D276" s="1341" t="str">
        <f t="shared" si="18"/>
        <v>CA5610</v>
      </c>
      <c r="E276" s="1514" t="s">
        <v>125</v>
      </c>
      <c r="F276" s="1390">
        <v>500</v>
      </c>
      <c r="G276" s="1283">
        <v>6.01</v>
      </c>
      <c r="H276" s="1283"/>
      <c r="I276" s="1283"/>
      <c r="J276" s="1283"/>
      <c r="K276" s="1283"/>
      <c r="L276" s="1283"/>
      <c r="M276" s="1283"/>
      <c r="N276" s="1283"/>
      <c r="O276" s="1283"/>
      <c r="P276" s="1283"/>
      <c r="R276" s="1067"/>
      <c r="Z276" s="21"/>
      <c r="AH276"/>
    </row>
    <row r="277" spans="1:34" ht="11.25" customHeight="1">
      <c r="A277"/>
      <c r="B277" s="1281" t="s">
        <v>5</v>
      </c>
      <c r="C277" s="1282">
        <v>5632</v>
      </c>
      <c r="D277" s="1341" t="str">
        <f t="shared" si="18"/>
        <v>CA5632</v>
      </c>
      <c r="E277" s="1514" t="s">
        <v>122</v>
      </c>
      <c r="F277" s="1390">
        <v>1100</v>
      </c>
      <c r="G277" s="1283">
        <v>18.77</v>
      </c>
      <c r="H277" s="1283"/>
      <c r="I277" s="1283"/>
      <c r="J277" s="1283"/>
      <c r="K277" s="1283"/>
      <c r="L277" s="1283"/>
      <c r="M277" s="1283"/>
      <c r="N277" s="1283"/>
      <c r="O277" s="1283"/>
      <c r="P277" s="1283"/>
      <c r="R277" s="1067"/>
      <c r="Z277" s="21"/>
      <c r="AH277"/>
    </row>
    <row r="278" spans="1:34" ht="11.25" customHeight="1">
      <c r="A278"/>
      <c r="B278" s="1281" t="s">
        <v>5</v>
      </c>
      <c r="C278" s="1282">
        <v>5633</v>
      </c>
      <c r="D278" s="1341" t="str">
        <f t="shared" si="18"/>
        <v>CA5633</v>
      </c>
      <c r="E278" s="1514" t="s">
        <v>122</v>
      </c>
      <c r="F278" s="1390">
        <v>500</v>
      </c>
      <c r="G278" s="1283">
        <v>7.58</v>
      </c>
      <c r="H278" s="1283"/>
      <c r="I278" s="1283"/>
      <c r="J278" s="1283"/>
      <c r="K278" s="1283"/>
      <c r="L278" s="1283"/>
      <c r="M278" s="1283"/>
      <c r="N278" s="1283"/>
      <c r="O278" s="1283"/>
      <c r="P278" s="1283"/>
      <c r="R278" s="1067"/>
      <c r="Z278" s="21"/>
      <c r="AH278"/>
    </row>
    <row r="279" spans="1:34" ht="11.25" customHeight="1">
      <c r="A279"/>
      <c r="B279" s="1281" t="s">
        <v>5</v>
      </c>
      <c r="C279" s="1282">
        <v>5650</v>
      </c>
      <c r="D279" s="1341" t="str">
        <f t="shared" si="18"/>
        <v>CA5650</v>
      </c>
      <c r="E279" s="1514" t="s">
        <v>121</v>
      </c>
      <c r="F279" s="1390">
        <v>600</v>
      </c>
      <c r="G279" s="1283">
        <v>9.7899999999999991</v>
      </c>
      <c r="H279" s="1283"/>
      <c r="I279" s="1283"/>
      <c r="J279" s="1283"/>
      <c r="K279" s="1283"/>
      <c r="L279" s="1283"/>
      <c r="M279" s="1283"/>
      <c r="N279" s="1283"/>
      <c r="O279" s="1283"/>
      <c r="P279" s="1283"/>
      <c r="R279" s="1067"/>
      <c r="Z279" s="21"/>
      <c r="AH279"/>
    </row>
    <row r="280" spans="1:34" ht="11.25" customHeight="1">
      <c r="A280"/>
      <c r="B280" s="1281" t="s">
        <v>5</v>
      </c>
      <c r="C280" s="1282">
        <v>5951</v>
      </c>
      <c r="D280" s="1341" t="str">
        <f t="shared" si="18"/>
        <v>CA5951</v>
      </c>
      <c r="E280" s="1514" t="s">
        <v>123</v>
      </c>
      <c r="F280" s="1390">
        <v>500</v>
      </c>
      <c r="G280" s="1283">
        <v>1</v>
      </c>
      <c r="H280" s="1283"/>
      <c r="I280" s="1283"/>
      <c r="J280" s="1283"/>
      <c r="K280" s="1283"/>
      <c r="L280" s="1283"/>
      <c r="M280" s="1283"/>
      <c r="N280" s="1283"/>
      <c r="O280" s="1283"/>
      <c r="P280" s="1283"/>
      <c r="R280" s="1067"/>
      <c r="Z280" s="21"/>
      <c r="AH280"/>
    </row>
    <row r="281" spans="1:34" ht="11.25" customHeight="1">
      <c r="A281"/>
      <c r="B281" s="1281" t="s">
        <v>5</v>
      </c>
      <c r="C281" s="1282">
        <v>6003</v>
      </c>
      <c r="D281" s="1341" t="str">
        <f t="shared" si="18"/>
        <v>CA6003</v>
      </c>
      <c r="E281" s="1514" t="s">
        <v>122</v>
      </c>
      <c r="F281" s="1390">
        <v>1400</v>
      </c>
      <c r="G281" s="1283">
        <v>23.76</v>
      </c>
      <c r="H281" s="1283"/>
      <c r="I281" s="1283"/>
      <c r="J281" s="1283"/>
      <c r="K281" s="1283"/>
      <c r="L281" s="1283"/>
      <c r="M281" s="1283"/>
      <c r="N281" s="1283"/>
      <c r="O281" s="1283"/>
      <c r="P281" s="1283"/>
      <c r="R281" s="1067"/>
      <c r="Z281" s="21"/>
      <c r="AH281"/>
    </row>
    <row r="282" spans="1:34" ht="11.25" customHeight="1">
      <c r="A282"/>
      <c r="B282" s="1281" t="s">
        <v>5</v>
      </c>
      <c r="C282" s="1282">
        <v>6011</v>
      </c>
      <c r="D282" s="1341" t="str">
        <f t="shared" si="18"/>
        <v>CA6011</v>
      </c>
      <c r="E282" s="1514" t="s">
        <v>122</v>
      </c>
      <c r="F282" s="1390">
        <v>650</v>
      </c>
      <c r="G282" s="1283">
        <v>10.47</v>
      </c>
      <c r="H282" s="1283"/>
      <c r="I282" s="1283"/>
      <c r="J282" s="1283"/>
      <c r="K282" s="1283"/>
      <c r="L282" s="1283"/>
      <c r="M282" s="1283"/>
      <c r="N282" s="1283"/>
      <c r="O282" s="1283"/>
      <c r="P282" s="1283"/>
      <c r="R282" s="1067"/>
      <c r="Z282" s="21"/>
      <c r="AH282"/>
    </row>
    <row r="283" spans="1:34" ht="11.25" customHeight="1">
      <c r="A283"/>
      <c r="B283" s="1281" t="s">
        <v>5</v>
      </c>
      <c r="C283" s="1282">
        <v>6204</v>
      </c>
      <c r="D283" s="1341" t="str">
        <f t="shared" si="18"/>
        <v>CA6204</v>
      </c>
      <c r="E283" s="1514" t="s">
        <v>122</v>
      </c>
      <c r="F283" s="1390">
        <v>700</v>
      </c>
      <c r="G283" s="1283">
        <v>11.67</v>
      </c>
      <c r="H283" s="1283"/>
      <c r="I283" s="1283"/>
      <c r="J283" s="1283"/>
      <c r="K283" s="1283"/>
      <c r="L283" s="1283"/>
      <c r="M283" s="1283"/>
      <c r="N283" s="1283"/>
      <c r="O283" s="1283"/>
      <c r="P283" s="1283"/>
      <c r="R283" s="1067"/>
      <c r="Z283" s="21"/>
      <c r="AH283"/>
    </row>
    <row r="284" spans="1:34" ht="11.25" customHeight="1">
      <c r="A284"/>
      <c r="B284" s="1281" t="s">
        <v>5</v>
      </c>
      <c r="C284" s="1282">
        <v>6206</v>
      </c>
      <c r="D284" s="1341" t="str">
        <f t="shared" si="18"/>
        <v>CA6206</v>
      </c>
      <c r="E284" s="1514" t="s">
        <v>122</v>
      </c>
      <c r="F284" s="1390">
        <v>500</v>
      </c>
      <c r="G284" s="1283">
        <v>4.6100000000000003</v>
      </c>
      <c r="H284" s="1283"/>
      <c r="I284" s="1283"/>
      <c r="J284" s="1283"/>
      <c r="K284" s="1283"/>
      <c r="L284" s="1283"/>
      <c r="M284" s="1283"/>
      <c r="N284" s="1283"/>
      <c r="O284" s="1283"/>
      <c r="P284" s="1283"/>
      <c r="R284" s="1067"/>
      <c r="Z284" s="21"/>
      <c r="AH284"/>
    </row>
    <row r="285" spans="1:34" ht="11.25" customHeight="1">
      <c r="A285"/>
      <c r="B285" s="1281" t="s">
        <v>5</v>
      </c>
      <c r="C285" s="1282">
        <v>6213</v>
      </c>
      <c r="D285" s="1341" t="str">
        <f t="shared" si="18"/>
        <v>CA6213</v>
      </c>
      <c r="E285" s="1514" t="s">
        <v>122</v>
      </c>
      <c r="F285" s="1390">
        <v>500</v>
      </c>
      <c r="G285" s="1283">
        <v>2.92</v>
      </c>
      <c r="H285" s="1283"/>
      <c r="I285" s="1283"/>
      <c r="J285" s="1283"/>
      <c r="K285" s="1283"/>
      <c r="L285" s="1283"/>
      <c r="M285" s="1283"/>
      <c r="N285" s="1283"/>
      <c r="O285" s="1283"/>
      <c r="P285" s="1283"/>
      <c r="R285" s="1067"/>
      <c r="Z285" s="21"/>
      <c r="AH285"/>
    </row>
    <row r="286" spans="1:34" ht="11.25" customHeight="1">
      <c r="A286"/>
      <c r="B286" s="1281" t="s">
        <v>5</v>
      </c>
      <c r="C286" s="1282">
        <v>6216</v>
      </c>
      <c r="D286" s="1341" t="str">
        <f t="shared" si="18"/>
        <v>CA6216</v>
      </c>
      <c r="E286" s="1514" t="s">
        <v>122</v>
      </c>
      <c r="F286" s="1390">
        <v>500</v>
      </c>
      <c r="G286" s="1283">
        <v>4.6100000000000003</v>
      </c>
      <c r="H286" s="1283"/>
      <c r="I286" s="1283"/>
      <c r="J286" s="1283"/>
      <c r="K286" s="1283"/>
      <c r="L286" s="1283"/>
      <c r="M286" s="1283"/>
      <c r="N286" s="1283"/>
      <c r="O286" s="1283"/>
      <c r="P286" s="1283"/>
      <c r="R286" s="1067"/>
      <c r="Z286" s="21"/>
      <c r="AH286"/>
    </row>
    <row r="287" spans="1:34" ht="11.25" customHeight="1">
      <c r="A287"/>
      <c r="B287" s="1281" t="s">
        <v>5</v>
      </c>
      <c r="C287" s="1282">
        <v>6218</v>
      </c>
      <c r="D287" s="1341" t="str">
        <f t="shared" si="18"/>
        <v>CA6218</v>
      </c>
      <c r="E287" s="1514" t="s">
        <v>124</v>
      </c>
      <c r="F287" s="1390">
        <v>600</v>
      </c>
      <c r="G287" s="1283">
        <v>9.93</v>
      </c>
      <c r="H287" s="1283"/>
      <c r="I287" s="1283"/>
      <c r="J287" s="1283"/>
      <c r="K287" s="1283"/>
      <c r="L287" s="1283"/>
      <c r="M287" s="1283"/>
      <c r="N287" s="1283"/>
      <c r="O287" s="1283"/>
      <c r="P287" s="1283"/>
      <c r="R287" s="1067"/>
      <c r="Z287" s="21"/>
      <c r="AH287"/>
    </row>
    <row r="288" spans="1:34" ht="11.25" customHeight="1">
      <c r="A288"/>
      <c r="B288" s="1281" t="s">
        <v>5</v>
      </c>
      <c r="C288" s="1282">
        <v>6220</v>
      </c>
      <c r="D288" s="1341" t="str">
        <f t="shared" si="18"/>
        <v>CA6220</v>
      </c>
      <c r="E288" s="1514" t="s">
        <v>124</v>
      </c>
      <c r="F288" s="1390">
        <v>500</v>
      </c>
      <c r="G288" s="1283">
        <v>4.5199999999999996</v>
      </c>
      <c r="H288" s="1283"/>
      <c r="I288" s="1283"/>
      <c r="J288" s="1283"/>
      <c r="K288" s="1283"/>
      <c r="L288" s="1283"/>
      <c r="M288" s="1283"/>
      <c r="N288" s="1283"/>
      <c r="O288" s="1283"/>
      <c r="P288" s="1283"/>
      <c r="R288" s="1067"/>
      <c r="Z288" s="21"/>
      <c r="AH288"/>
    </row>
    <row r="289" spans="1:34" ht="11.25" customHeight="1">
      <c r="A289"/>
      <c r="B289" s="1281" t="s">
        <v>5</v>
      </c>
      <c r="C289" s="1282">
        <v>6233</v>
      </c>
      <c r="D289" s="1341" t="str">
        <f t="shared" si="18"/>
        <v>CA6233</v>
      </c>
      <c r="E289" s="1514" t="s">
        <v>123</v>
      </c>
      <c r="F289" s="1390">
        <v>500</v>
      </c>
      <c r="G289" s="1283">
        <v>3.49</v>
      </c>
      <c r="H289" s="1283"/>
      <c r="I289" s="1283"/>
      <c r="J289" s="1283"/>
      <c r="K289" s="1283"/>
      <c r="L289" s="1283"/>
      <c r="M289" s="1283"/>
      <c r="N289" s="1283"/>
      <c r="O289" s="1283"/>
      <c r="P289" s="1283"/>
      <c r="R289" s="1067"/>
      <c r="Z289" s="21"/>
      <c r="AH289"/>
    </row>
    <row r="290" spans="1:34" ht="11.25" customHeight="1">
      <c r="A290"/>
      <c r="B290" s="1281" t="s">
        <v>5</v>
      </c>
      <c r="C290" s="1282">
        <v>6235</v>
      </c>
      <c r="D290" s="1341" t="str">
        <f t="shared" si="18"/>
        <v>CA6235</v>
      </c>
      <c r="E290" s="1514" t="s">
        <v>122</v>
      </c>
      <c r="F290" s="1390">
        <v>500</v>
      </c>
      <c r="G290" s="1283">
        <v>5.37</v>
      </c>
      <c r="H290" s="1283"/>
      <c r="I290" s="1283"/>
      <c r="J290" s="1283"/>
      <c r="K290" s="1283"/>
      <c r="L290" s="1283"/>
      <c r="M290" s="1283"/>
      <c r="N290" s="1283"/>
      <c r="O290" s="1283"/>
      <c r="P290" s="1283"/>
      <c r="R290" s="1067"/>
      <c r="Z290" s="21"/>
      <c r="AH290"/>
    </row>
    <row r="291" spans="1:34" ht="11.25" customHeight="1">
      <c r="A291"/>
      <c r="B291" s="1281" t="s">
        <v>5</v>
      </c>
      <c r="C291" s="1282">
        <v>6237</v>
      </c>
      <c r="D291" s="1341" t="str">
        <f t="shared" si="18"/>
        <v>CA6237</v>
      </c>
      <c r="E291" s="1514" t="s">
        <v>122</v>
      </c>
      <c r="F291" s="1390">
        <v>500</v>
      </c>
      <c r="G291" s="1283">
        <v>2.83</v>
      </c>
      <c r="H291" s="1283"/>
      <c r="I291" s="1283"/>
      <c r="J291" s="1283"/>
      <c r="K291" s="1283"/>
      <c r="L291" s="1283"/>
      <c r="M291" s="1283"/>
      <c r="N291" s="1283"/>
      <c r="O291" s="1283"/>
      <c r="P291" s="1283"/>
      <c r="R291" s="1067"/>
      <c r="Z291" s="21"/>
      <c r="AH291"/>
    </row>
    <row r="292" spans="1:34" ht="11.25" customHeight="1">
      <c r="A292"/>
      <c r="B292" s="1281" t="s">
        <v>5</v>
      </c>
      <c r="C292" s="1282">
        <v>6251</v>
      </c>
      <c r="D292" s="1341" t="str">
        <f t="shared" si="18"/>
        <v>CA6251</v>
      </c>
      <c r="E292" s="1514" t="s">
        <v>122</v>
      </c>
      <c r="F292" s="1390">
        <v>500</v>
      </c>
      <c r="G292" s="1283">
        <v>7.91</v>
      </c>
      <c r="H292" s="1283"/>
      <c r="I292" s="1283"/>
      <c r="J292" s="1283"/>
      <c r="K292" s="1283"/>
      <c r="L292" s="1283"/>
      <c r="M292" s="1283"/>
      <c r="N292" s="1283"/>
      <c r="O292" s="1283"/>
      <c r="P292" s="1283"/>
      <c r="R292" s="1067"/>
      <c r="Z292" s="21"/>
      <c r="AH292"/>
    </row>
    <row r="293" spans="1:34" ht="11.25" customHeight="1">
      <c r="A293"/>
      <c r="B293" s="1281" t="s">
        <v>5</v>
      </c>
      <c r="C293" s="1282">
        <v>6258</v>
      </c>
      <c r="D293" s="1341" t="str">
        <f t="shared" si="18"/>
        <v>CA6258</v>
      </c>
      <c r="E293" s="1514" t="s">
        <v>123</v>
      </c>
      <c r="F293" s="1390">
        <v>550</v>
      </c>
      <c r="G293" s="1283">
        <v>9.3800000000000008</v>
      </c>
      <c r="H293" s="1283"/>
      <c r="I293" s="1283"/>
      <c r="J293" s="1283"/>
      <c r="K293" s="1283"/>
      <c r="L293" s="1283"/>
      <c r="M293" s="1283"/>
      <c r="N293" s="1283"/>
      <c r="O293" s="1283"/>
      <c r="P293" s="1283"/>
      <c r="R293" s="1067"/>
      <c r="Z293" s="21"/>
      <c r="AH293"/>
    </row>
    <row r="294" spans="1:34" ht="11.25" customHeight="1">
      <c r="A294"/>
      <c r="B294" s="1281" t="s">
        <v>5</v>
      </c>
      <c r="C294" s="1282">
        <v>6307</v>
      </c>
      <c r="D294" s="1341" t="str">
        <f t="shared" si="18"/>
        <v>CA6307</v>
      </c>
      <c r="E294" s="1514" t="s">
        <v>123</v>
      </c>
      <c r="F294" s="1390">
        <v>800</v>
      </c>
      <c r="G294" s="1283">
        <v>13.8</v>
      </c>
      <c r="H294" s="1283"/>
      <c r="I294" s="1283"/>
      <c r="J294" s="1283"/>
      <c r="K294" s="1283"/>
      <c r="L294" s="1283"/>
      <c r="M294" s="1283"/>
      <c r="N294" s="1283"/>
      <c r="O294" s="1283"/>
      <c r="P294" s="1283"/>
      <c r="R294" s="1067"/>
      <c r="Z294" s="21"/>
      <c r="AH294"/>
    </row>
    <row r="295" spans="1:34" ht="11.25" customHeight="1">
      <c r="A295"/>
      <c r="B295" s="1281" t="s">
        <v>5</v>
      </c>
      <c r="C295" s="1282">
        <v>6308</v>
      </c>
      <c r="D295" s="1341" t="str">
        <f t="shared" si="18"/>
        <v>CA6308</v>
      </c>
      <c r="E295" s="1514" t="s">
        <v>123</v>
      </c>
      <c r="F295" s="1390">
        <v>500</v>
      </c>
      <c r="G295" s="1283">
        <v>5.27</v>
      </c>
      <c r="H295" s="1283"/>
      <c r="I295" s="1283"/>
      <c r="J295" s="1283"/>
      <c r="K295" s="1283"/>
      <c r="L295" s="1283"/>
      <c r="M295" s="1283"/>
      <c r="N295" s="1283"/>
      <c r="O295" s="1283"/>
      <c r="P295" s="1283"/>
      <c r="R295" s="1067"/>
      <c r="Z295" s="21"/>
      <c r="AH295"/>
    </row>
    <row r="296" spans="1:34" ht="11.25" customHeight="1">
      <c r="A296"/>
      <c r="B296" s="1281" t="s">
        <v>5</v>
      </c>
      <c r="C296" s="1282">
        <v>6315</v>
      </c>
      <c r="D296" s="1341" t="str">
        <f t="shared" si="18"/>
        <v>CA6315</v>
      </c>
      <c r="E296" s="1514" t="s">
        <v>123</v>
      </c>
      <c r="F296" s="1390">
        <v>500</v>
      </c>
      <c r="G296" s="1283">
        <v>8.15</v>
      </c>
      <c r="H296" s="1283"/>
      <c r="I296" s="1283"/>
      <c r="J296" s="1283"/>
      <c r="K296" s="1283"/>
      <c r="L296" s="1283"/>
      <c r="M296" s="1283"/>
      <c r="N296" s="1283"/>
      <c r="O296" s="1283"/>
      <c r="P296" s="1283"/>
      <c r="R296" s="1067"/>
      <c r="Z296" s="21"/>
      <c r="AH296"/>
    </row>
    <row r="297" spans="1:34" ht="11.25" customHeight="1">
      <c r="A297"/>
      <c r="B297" s="1281" t="s">
        <v>5</v>
      </c>
      <c r="C297" s="1282">
        <v>6316</v>
      </c>
      <c r="D297" s="1341" t="str">
        <f t="shared" si="18"/>
        <v>CA6316</v>
      </c>
      <c r="E297" s="1514" t="s">
        <v>123</v>
      </c>
      <c r="F297" s="1390">
        <v>500</v>
      </c>
      <c r="G297" s="1283">
        <v>6.77</v>
      </c>
      <c r="H297" s="1283"/>
      <c r="I297" s="1283"/>
      <c r="J297" s="1283"/>
      <c r="K297" s="1283"/>
      <c r="L297" s="1283"/>
      <c r="M297" s="1283"/>
      <c r="N297" s="1283"/>
      <c r="O297" s="1283"/>
      <c r="P297" s="1283"/>
      <c r="R297" s="1067"/>
      <c r="Z297" s="21"/>
      <c r="AH297"/>
    </row>
    <row r="298" spans="1:34" ht="11.25" customHeight="1">
      <c r="A298"/>
      <c r="B298" s="1281" t="s">
        <v>5</v>
      </c>
      <c r="C298" s="1282">
        <v>6325</v>
      </c>
      <c r="D298" s="1341" t="str">
        <f t="shared" si="18"/>
        <v>CA6325</v>
      </c>
      <c r="E298" s="1514" t="s">
        <v>124</v>
      </c>
      <c r="F298" s="1390">
        <v>500</v>
      </c>
      <c r="G298" s="1283">
        <v>5.25</v>
      </c>
      <c r="H298" s="1283"/>
      <c r="I298" s="1283"/>
      <c r="J298" s="1283"/>
      <c r="K298" s="1283"/>
      <c r="L298" s="1283"/>
      <c r="M298" s="1283"/>
      <c r="N298" s="1283"/>
      <c r="O298" s="1283"/>
      <c r="P298" s="1283"/>
      <c r="R298" s="1067"/>
      <c r="Z298" s="21"/>
      <c r="AH298"/>
    </row>
    <row r="299" spans="1:34" ht="11.25" customHeight="1">
      <c r="A299"/>
      <c r="B299" s="1281" t="s">
        <v>5</v>
      </c>
      <c r="C299" s="1282">
        <v>6361</v>
      </c>
      <c r="D299" s="1341" t="str">
        <f t="shared" si="18"/>
        <v>CA6361</v>
      </c>
      <c r="E299" s="1514" t="s">
        <v>122</v>
      </c>
      <c r="F299" s="1390">
        <v>500</v>
      </c>
      <c r="G299" s="1283">
        <v>6.77</v>
      </c>
      <c r="H299" s="1283"/>
      <c r="I299" s="1283"/>
      <c r="J299" s="1283"/>
      <c r="K299" s="1283"/>
      <c r="L299" s="1283"/>
      <c r="M299" s="1283"/>
      <c r="N299" s="1283"/>
      <c r="O299" s="1283"/>
      <c r="P299" s="1283"/>
      <c r="R299" s="1067"/>
      <c r="Z299" s="21"/>
      <c r="AH299"/>
    </row>
    <row r="300" spans="1:34" ht="11.25" customHeight="1">
      <c r="A300"/>
      <c r="B300" s="1281" t="s">
        <v>5</v>
      </c>
      <c r="C300" s="1282">
        <v>6364</v>
      </c>
      <c r="D300" s="1341" t="str">
        <f t="shared" si="18"/>
        <v>CA6364</v>
      </c>
      <c r="E300" s="1514" t="s">
        <v>124</v>
      </c>
      <c r="F300" s="1390">
        <v>550</v>
      </c>
      <c r="G300" s="1283">
        <v>8.65</v>
      </c>
      <c r="H300" s="1283"/>
      <c r="I300" s="1283"/>
      <c r="J300" s="1283"/>
      <c r="K300" s="1283"/>
      <c r="L300" s="1283"/>
      <c r="M300" s="1283"/>
      <c r="N300" s="1283"/>
      <c r="O300" s="1283"/>
      <c r="P300" s="1283"/>
      <c r="R300" s="1067"/>
      <c r="Z300" s="21"/>
      <c r="AH300"/>
    </row>
    <row r="301" spans="1:34" ht="11.25" customHeight="1">
      <c r="A301"/>
      <c r="B301" s="1281" t="s">
        <v>5</v>
      </c>
      <c r="C301" s="1282">
        <v>6400</v>
      </c>
      <c r="D301" s="1341" t="str">
        <f t="shared" si="18"/>
        <v>CA6400</v>
      </c>
      <c r="E301" s="1514" t="s">
        <v>125</v>
      </c>
      <c r="F301" s="1390">
        <v>550</v>
      </c>
      <c r="G301" s="1283">
        <v>9.14</v>
      </c>
      <c r="H301" s="1283"/>
      <c r="I301" s="1283"/>
      <c r="J301" s="1283"/>
      <c r="K301" s="1283"/>
      <c r="L301" s="1283"/>
      <c r="M301" s="1283"/>
      <c r="N301" s="1283"/>
      <c r="O301" s="1283"/>
      <c r="P301" s="1283"/>
      <c r="R301" s="1067"/>
      <c r="Z301" s="21"/>
      <c r="AH301"/>
    </row>
    <row r="302" spans="1:34" ht="11.25" customHeight="1">
      <c r="A302"/>
      <c r="B302" s="1281" t="s">
        <v>5</v>
      </c>
      <c r="C302" s="1282">
        <v>6504</v>
      </c>
      <c r="D302" s="1341" t="str">
        <f t="shared" si="18"/>
        <v>CA6504</v>
      </c>
      <c r="E302" s="1514" t="s">
        <v>121</v>
      </c>
      <c r="F302" s="1390">
        <v>650</v>
      </c>
      <c r="G302" s="1283">
        <v>10.64</v>
      </c>
      <c r="H302" s="1283"/>
      <c r="I302" s="1283"/>
      <c r="J302" s="1283"/>
      <c r="K302" s="1283"/>
      <c r="L302" s="1283"/>
      <c r="M302" s="1283"/>
      <c r="N302" s="1283"/>
      <c r="O302" s="1283"/>
      <c r="P302" s="1283"/>
      <c r="R302" s="1067"/>
      <c r="Z302" s="21"/>
      <c r="AH302"/>
    </row>
    <row r="303" spans="1:34" ht="11.25" customHeight="1">
      <c r="A303"/>
      <c r="B303" s="1281" t="s">
        <v>5</v>
      </c>
      <c r="C303" s="1282">
        <v>6834</v>
      </c>
      <c r="D303" s="1341" t="str">
        <f t="shared" si="18"/>
        <v>CA6834</v>
      </c>
      <c r="E303" s="1514" t="s">
        <v>123</v>
      </c>
      <c r="F303" s="1390">
        <v>550</v>
      </c>
      <c r="G303" s="1283">
        <v>8.6999999999999993</v>
      </c>
      <c r="H303" s="1283"/>
      <c r="I303" s="1283"/>
      <c r="J303" s="1283"/>
      <c r="K303" s="1283"/>
      <c r="L303" s="1283"/>
      <c r="M303" s="1283"/>
      <c r="N303" s="1283"/>
      <c r="O303" s="1283"/>
      <c r="P303" s="1283"/>
      <c r="R303" s="1067"/>
      <c r="Z303" s="21"/>
      <c r="AH303"/>
    </row>
    <row r="304" spans="1:34" ht="11.25" customHeight="1">
      <c r="A304"/>
      <c r="B304" s="1281" t="s">
        <v>5</v>
      </c>
      <c r="C304" s="1282">
        <v>7133</v>
      </c>
      <c r="D304" s="1341" t="str">
        <f t="shared" si="18"/>
        <v>CA7133</v>
      </c>
      <c r="E304" s="1514" t="s">
        <v>122</v>
      </c>
      <c r="F304" s="1390">
        <v>500</v>
      </c>
      <c r="G304" s="1283">
        <v>4.7699999999999996</v>
      </c>
      <c r="H304" s="1283"/>
      <c r="I304" s="1283"/>
      <c r="J304" s="1283"/>
      <c r="K304" s="1283"/>
      <c r="L304" s="1283"/>
      <c r="M304" s="1283"/>
      <c r="N304" s="1283"/>
      <c r="O304" s="1283"/>
      <c r="P304" s="1283"/>
      <c r="R304" s="1067"/>
      <c r="Z304" s="21"/>
      <c r="AH304"/>
    </row>
    <row r="305" spans="1:34" ht="11.25" customHeight="1">
      <c r="A305"/>
      <c r="B305" s="1281" t="s">
        <v>5</v>
      </c>
      <c r="C305" s="1282">
        <v>7198</v>
      </c>
      <c r="D305" s="1341" t="str">
        <f t="shared" si="18"/>
        <v>CA7198</v>
      </c>
      <c r="E305" s="1514" t="s">
        <v>124</v>
      </c>
      <c r="F305" s="1390">
        <v>800</v>
      </c>
      <c r="G305" s="1283">
        <v>13.13</v>
      </c>
      <c r="H305" s="1283"/>
      <c r="I305" s="1283"/>
      <c r="J305" s="1283"/>
      <c r="K305" s="1283"/>
      <c r="L305" s="1283"/>
      <c r="M305" s="1283"/>
      <c r="N305" s="1283"/>
      <c r="O305" s="1283"/>
      <c r="P305" s="1283"/>
      <c r="R305" s="1067"/>
      <c r="Z305" s="21"/>
      <c r="AH305"/>
    </row>
    <row r="306" spans="1:34" ht="11.25" customHeight="1">
      <c r="A306"/>
      <c r="B306" s="1281" t="s">
        <v>5</v>
      </c>
      <c r="C306" s="1282">
        <v>7207</v>
      </c>
      <c r="D306" s="1341" t="str">
        <f t="shared" si="18"/>
        <v>CA7207</v>
      </c>
      <c r="E306" s="1514" t="s">
        <v>122</v>
      </c>
      <c r="F306" s="1390">
        <v>800</v>
      </c>
      <c r="G306" s="1283">
        <v>13.32</v>
      </c>
      <c r="H306" s="1283"/>
      <c r="I306" s="1283"/>
      <c r="J306" s="1283"/>
      <c r="K306" s="1283"/>
      <c r="L306" s="1283"/>
      <c r="M306" s="1283"/>
      <c r="N306" s="1283"/>
      <c r="O306" s="1283"/>
      <c r="P306" s="1283"/>
      <c r="R306" s="1067"/>
      <c r="Z306" s="21"/>
      <c r="AH306"/>
    </row>
    <row r="307" spans="1:34" ht="11.25" customHeight="1">
      <c r="A307"/>
      <c r="B307" s="1281" t="s">
        <v>5</v>
      </c>
      <c r="C307" s="1282">
        <v>7219</v>
      </c>
      <c r="D307" s="1341" t="str">
        <f t="shared" si="18"/>
        <v>CA7219</v>
      </c>
      <c r="E307" s="1514" t="s">
        <v>124</v>
      </c>
      <c r="F307" s="1390">
        <v>700</v>
      </c>
      <c r="G307" s="1283">
        <v>12.02</v>
      </c>
      <c r="H307" s="1283"/>
      <c r="I307" s="1283"/>
      <c r="J307" s="1283"/>
      <c r="K307" s="1283"/>
      <c r="L307" s="1283"/>
      <c r="M307" s="1283"/>
      <c r="N307" s="1283"/>
      <c r="O307" s="1283"/>
      <c r="P307" s="1283"/>
      <c r="R307" s="1067"/>
      <c r="Z307" s="21"/>
      <c r="AH307"/>
    </row>
    <row r="308" spans="1:34" ht="11.25" customHeight="1">
      <c r="A308"/>
      <c r="B308" s="1281" t="s">
        <v>5</v>
      </c>
      <c r="C308" s="1282">
        <v>7227</v>
      </c>
      <c r="D308" s="1341" t="str">
        <f t="shared" si="18"/>
        <v>CA7227</v>
      </c>
      <c r="E308" s="1514" t="s">
        <v>123</v>
      </c>
      <c r="F308" s="1390">
        <v>850</v>
      </c>
      <c r="G308" s="1283">
        <v>14.21</v>
      </c>
      <c r="H308" s="1283"/>
      <c r="I308" s="1283"/>
      <c r="J308" s="1283"/>
      <c r="K308" s="1283"/>
      <c r="L308" s="1283"/>
      <c r="M308" s="1283"/>
      <c r="N308" s="1283"/>
      <c r="O308" s="1283"/>
      <c r="P308" s="1283"/>
      <c r="R308" s="1067"/>
      <c r="Z308" s="21"/>
      <c r="AH308"/>
    </row>
    <row r="309" spans="1:34" ht="11.25" customHeight="1">
      <c r="A309"/>
      <c r="B309" s="1281" t="s">
        <v>5</v>
      </c>
      <c r="C309" s="1282">
        <v>7232</v>
      </c>
      <c r="D309" s="1341" t="str">
        <f t="shared" si="18"/>
        <v>CA7232</v>
      </c>
      <c r="E309" s="1514" t="s">
        <v>123</v>
      </c>
      <c r="F309" s="1390">
        <v>900</v>
      </c>
      <c r="G309" s="1283">
        <v>15.32</v>
      </c>
      <c r="H309" s="1283"/>
      <c r="I309" s="1283"/>
      <c r="J309" s="1283"/>
      <c r="K309" s="1283"/>
      <c r="L309" s="1283"/>
      <c r="M309" s="1283"/>
      <c r="N309" s="1283"/>
      <c r="O309" s="1283"/>
      <c r="P309" s="1283"/>
      <c r="R309" s="1067"/>
      <c r="Z309" s="21"/>
      <c r="AH309"/>
    </row>
    <row r="310" spans="1:34" ht="11.25" customHeight="1">
      <c r="A310"/>
      <c r="B310" s="1281" t="s">
        <v>5</v>
      </c>
      <c r="C310" s="1282">
        <v>7248</v>
      </c>
      <c r="D310" s="1341" t="str">
        <f t="shared" si="18"/>
        <v>CA7248</v>
      </c>
      <c r="E310" s="1514" t="s">
        <v>122</v>
      </c>
      <c r="F310" s="1390">
        <v>500</v>
      </c>
      <c r="G310" s="1283">
        <v>2.4900000000000002</v>
      </c>
      <c r="H310" s="1283"/>
      <c r="I310" s="1283"/>
      <c r="J310" s="1283"/>
      <c r="K310" s="1283"/>
      <c r="L310" s="1283"/>
      <c r="M310" s="1283"/>
      <c r="N310" s="1283"/>
      <c r="O310" s="1283"/>
      <c r="P310" s="1283"/>
      <c r="R310" s="1067"/>
      <c r="Z310" s="21"/>
      <c r="AH310"/>
    </row>
    <row r="311" spans="1:34" ht="11.25" customHeight="1">
      <c r="A311"/>
      <c r="B311" s="1281" t="s">
        <v>5</v>
      </c>
      <c r="C311" s="1282">
        <v>7272</v>
      </c>
      <c r="D311" s="1341" t="str">
        <f t="shared" si="18"/>
        <v>CA7272</v>
      </c>
      <c r="E311" s="1514" t="s">
        <v>125</v>
      </c>
      <c r="F311" s="1390">
        <v>650</v>
      </c>
      <c r="G311" s="1283">
        <v>10.88</v>
      </c>
      <c r="H311" s="1283"/>
      <c r="I311" s="1283"/>
      <c r="J311" s="1283"/>
      <c r="K311" s="1283"/>
      <c r="L311" s="1283"/>
      <c r="M311" s="1283"/>
      <c r="N311" s="1283"/>
      <c r="O311" s="1283"/>
      <c r="P311" s="1283"/>
      <c r="R311" s="1067"/>
      <c r="Z311" s="21"/>
      <c r="AH311"/>
    </row>
    <row r="312" spans="1:34" ht="11.25" customHeight="1">
      <c r="A312"/>
      <c r="B312" s="1281" t="s">
        <v>5</v>
      </c>
      <c r="C312" s="1282">
        <v>7332</v>
      </c>
      <c r="D312" s="1341" t="str">
        <f t="shared" si="18"/>
        <v>CA7332</v>
      </c>
      <c r="E312" s="1514" t="s">
        <v>124</v>
      </c>
      <c r="F312" s="1390">
        <v>500</v>
      </c>
      <c r="G312" s="1283">
        <v>5.03</v>
      </c>
      <c r="H312" s="1283"/>
      <c r="I312" s="1283"/>
      <c r="J312" s="1283"/>
      <c r="K312" s="1283"/>
      <c r="L312" s="1283"/>
      <c r="M312" s="1283"/>
      <c r="N312" s="1283"/>
      <c r="O312" s="1283"/>
      <c r="P312" s="1283"/>
      <c r="R312" s="1067"/>
      <c r="Z312" s="21"/>
      <c r="AH312"/>
    </row>
    <row r="313" spans="1:34" ht="11.25" customHeight="1">
      <c r="A313"/>
      <c r="B313" s="1281" t="s">
        <v>5</v>
      </c>
      <c r="C313" s="1282">
        <v>7360</v>
      </c>
      <c r="D313" s="1341" t="str">
        <f t="shared" si="18"/>
        <v>CA7360</v>
      </c>
      <c r="E313" s="1514" t="s">
        <v>123</v>
      </c>
      <c r="F313" s="1390">
        <v>550</v>
      </c>
      <c r="G313" s="1283">
        <v>9.5</v>
      </c>
      <c r="H313" s="1283"/>
      <c r="I313" s="1283"/>
      <c r="J313" s="1283"/>
      <c r="K313" s="1283"/>
      <c r="L313" s="1283"/>
      <c r="M313" s="1283"/>
      <c r="N313" s="1283"/>
      <c r="O313" s="1283"/>
      <c r="P313" s="1283"/>
      <c r="R313" s="1067"/>
      <c r="Z313" s="21"/>
      <c r="AH313"/>
    </row>
    <row r="314" spans="1:34" ht="11.25" customHeight="1">
      <c r="A314"/>
      <c r="B314" s="1281" t="s">
        <v>5</v>
      </c>
      <c r="C314" s="1282">
        <v>7365</v>
      </c>
      <c r="D314" s="1341" t="str">
        <f t="shared" si="18"/>
        <v>CA7365</v>
      </c>
      <c r="E314" s="1514" t="s">
        <v>123</v>
      </c>
      <c r="F314" s="1390">
        <v>600</v>
      </c>
      <c r="G314" s="1283">
        <v>10.26</v>
      </c>
      <c r="H314" s="1283"/>
      <c r="I314" s="1283"/>
      <c r="J314" s="1283"/>
      <c r="K314" s="1283"/>
      <c r="L314" s="1283"/>
      <c r="M314" s="1283"/>
      <c r="N314" s="1283"/>
      <c r="O314" s="1283"/>
      <c r="P314" s="1283"/>
      <c r="R314" s="1067"/>
      <c r="Z314" s="21"/>
      <c r="AH314"/>
    </row>
    <row r="315" spans="1:34" ht="11.25" customHeight="1">
      <c r="A315"/>
      <c r="B315" s="1281" t="s">
        <v>5</v>
      </c>
      <c r="C315" s="1282">
        <v>7382</v>
      </c>
      <c r="D315" s="1341" t="str">
        <f t="shared" si="18"/>
        <v>CA7382</v>
      </c>
      <c r="E315" s="1514" t="s">
        <v>124</v>
      </c>
      <c r="F315" s="1390">
        <v>700</v>
      </c>
      <c r="G315" s="1283">
        <v>11.29</v>
      </c>
      <c r="H315" s="1283"/>
      <c r="I315" s="1283"/>
      <c r="J315" s="1283"/>
      <c r="K315" s="1283"/>
      <c r="L315" s="1283"/>
      <c r="M315" s="1283"/>
      <c r="N315" s="1283"/>
      <c r="O315" s="1283"/>
      <c r="P315" s="1283"/>
      <c r="R315" s="1067"/>
      <c r="Z315" s="21"/>
      <c r="AH315"/>
    </row>
    <row r="316" spans="1:34" ht="11.25" customHeight="1">
      <c r="A316"/>
      <c r="B316" s="1281" t="s">
        <v>5</v>
      </c>
      <c r="C316" s="1282">
        <v>7392</v>
      </c>
      <c r="D316" s="1341" t="str">
        <f t="shared" si="18"/>
        <v>CA7392</v>
      </c>
      <c r="E316" s="1514" t="s">
        <v>123</v>
      </c>
      <c r="F316" s="1390">
        <v>500</v>
      </c>
      <c r="G316" s="1283">
        <v>8.64</v>
      </c>
      <c r="H316" s="1283"/>
      <c r="I316" s="1283"/>
      <c r="J316" s="1283"/>
      <c r="K316" s="1283"/>
      <c r="L316" s="1283"/>
      <c r="M316" s="1283"/>
      <c r="N316" s="1283"/>
      <c r="O316" s="1283"/>
      <c r="P316" s="1283"/>
      <c r="R316" s="1067"/>
      <c r="Z316" s="21"/>
      <c r="AH316"/>
    </row>
    <row r="317" spans="1:34" ht="11.25" customHeight="1">
      <c r="A317"/>
      <c r="B317" s="1281" t="s">
        <v>5</v>
      </c>
      <c r="C317" s="1282">
        <v>7403</v>
      </c>
      <c r="D317" s="1341" t="str">
        <f t="shared" si="18"/>
        <v>CA7403</v>
      </c>
      <c r="E317" s="1514" t="s">
        <v>122</v>
      </c>
      <c r="F317" s="1390">
        <v>550</v>
      </c>
      <c r="G317" s="1283">
        <v>9.24</v>
      </c>
      <c r="H317" s="1283"/>
      <c r="I317" s="1283"/>
      <c r="J317" s="1283"/>
      <c r="K317" s="1283"/>
      <c r="L317" s="1283"/>
      <c r="M317" s="1283"/>
      <c r="N317" s="1283"/>
      <c r="O317" s="1283"/>
      <c r="P317" s="1283"/>
      <c r="R317" s="1067"/>
      <c r="Z317" s="21"/>
      <c r="AH317"/>
    </row>
    <row r="318" spans="1:34" ht="11.25" customHeight="1">
      <c r="A318"/>
      <c r="B318" s="1281" t="s">
        <v>5</v>
      </c>
      <c r="C318" s="1282">
        <v>7405</v>
      </c>
      <c r="D318" s="1341" t="str">
        <f t="shared" si="18"/>
        <v>CA7405</v>
      </c>
      <c r="E318" s="1514" t="s">
        <v>122</v>
      </c>
      <c r="F318" s="1390">
        <v>500</v>
      </c>
      <c r="G318" s="1283">
        <v>3.14</v>
      </c>
      <c r="H318" s="1283"/>
      <c r="I318" s="1283"/>
      <c r="J318" s="1283"/>
      <c r="K318" s="1283"/>
      <c r="L318" s="1283"/>
      <c r="M318" s="1283"/>
      <c r="N318" s="1283"/>
      <c r="O318" s="1283"/>
      <c r="P318" s="1283"/>
      <c r="R318" s="1067"/>
      <c r="Z318" s="21"/>
      <c r="AH318"/>
    </row>
    <row r="319" spans="1:34" ht="11.25" customHeight="1">
      <c r="A319"/>
      <c r="B319" s="1281" t="s">
        <v>5</v>
      </c>
      <c r="C319" s="1282">
        <v>7409</v>
      </c>
      <c r="D319" s="1341" t="str">
        <f t="shared" si="18"/>
        <v>CA7409</v>
      </c>
      <c r="E319" s="1514" t="s">
        <v>122</v>
      </c>
      <c r="F319" s="1390">
        <v>800</v>
      </c>
      <c r="G319" s="1283">
        <v>13.06</v>
      </c>
      <c r="H319" s="1283"/>
      <c r="I319" s="1283"/>
      <c r="J319" s="1283"/>
      <c r="K319" s="1283"/>
      <c r="L319" s="1283"/>
      <c r="M319" s="1283"/>
      <c r="N319" s="1283"/>
      <c r="O319" s="1283"/>
      <c r="P319" s="1283"/>
      <c r="R319" s="1067"/>
      <c r="Z319" s="21"/>
      <c r="AH319"/>
    </row>
    <row r="320" spans="1:34" ht="11.25" customHeight="1">
      <c r="A320"/>
      <c r="B320" s="1281" t="s">
        <v>5</v>
      </c>
      <c r="C320" s="1282">
        <v>7410</v>
      </c>
      <c r="D320" s="1341" t="str">
        <f t="shared" si="18"/>
        <v>CA7410</v>
      </c>
      <c r="E320" s="1514" t="s">
        <v>122</v>
      </c>
      <c r="F320" s="1390">
        <v>500</v>
      </c>
      <c r="G320" s="1283">
        <v>8.15</v>
      </c>
      <c r="H320" s="1283"/>
      <c r="I320" s="1283"/>
      <c r="J320" s="1283"/>
      <c r="K320" s="1283"/>
      <c r="L320" s="1283"/>
      <c r="M320" s="1283"/>
      <c r="N320" s="1283"/>
      <c r="O320" s="1283"/>
      <c r="P320" s="1283"/>
      <c r="R320" s="1067"/>
      <c r="Z320" s="21"/>
      <c r="AH320"/>
    </row>
    <row r="321" spans="1:34" ht="11.25" customHeight="1">
      <c r="A321"/>
      <c r="B321" s="1281" t="s">
        <v>5</v>
      </c>
      <c r="C321" s="1282">
        <v>7421</v>
      </c>
      <c r="D321" s="1341" t="str">
        <f t="shared" si="18"/>
        <v>CA7421</v>
      </c>
      <c r="E321" s="1514" t="s">
        <v>122</v>
      </c>
      <c r="F321" s="1390">
        <v>500</v>
      </c>
      <c r="G321" s="1283">
        <v>2.56</v>
      </c>
      <c r="H321" s="1283"/>
      <c r="I321" s="1283"/>
      <c r="J321" s="1283"/>
      <c r="K321" s="1283"/>
      <c r="L321" s="1283"/>
      <c r="M321" s="1283"/>
      <c r="N321" s="1283"/>
      <c r="O321" s="1283"/>
      <c r="P321" s="1283"/>
      <c r="R321" s="1067"/>
      <c r="Z321" s="21"/>
      <c r="AH321"/>
    </row>
    <row r="322" spans="1:34" ht="11.25" customHeight="1">
      <c r="A322"/>
      <c r="B322" s="1281" t="s">
        <v>5</v>
      </c>
      <c r="C322" s="1282">
        <v>7424</v>
      </c>
      <c r="D322" s="1341" t="str">
        <f t="shared" si="18"/>
        <v>CA7424</v>
      </c>
      <c r="E322" s="1514" t="s">
        <v>122</v>
      </c>
      <c r="F322" s="1390">
        <v>500</v>
      </c>
      <c r="G322" s="1283">
        <v>2.82</v>
      </c>
      <c r="H322" s="1283"/>
      <c r="I322" s="1283"/>
      <c r="J322" s="1283"/>
      <c r="K322" s="1283"/>
      <c r="L322" s="1283"/>
      <c r="M322" s="1283"/>
      <c r="N322" s="1283"/>
      <c r="O322" s="1283"/>
      <c r="P322" s="1283"/>
      <c r="R322" s="1067"/>
      <c r="Z322" s="21"/>
      <c r="AH322"/>
    </row>
    <row r="323" spans="1:34" ht="11.25" customHeight="1">
      <c r="A323"/>
      <c r="B323" s="1281" t="s">
        <v>5</v>
      </c>
      <c r="C323" s="1282">
        <v>7428</v>
      </c>
      <c r="D323" s="1341" t="str">
        <f t="shared" si="18"/>
        <v>CA7428</v>
      </c>
      <c r="E323" s="1514" t="s">
        <v>122</v>
      </c>
      <c r="F323" s="1390">
        <v>500</v>
      </c>
      <c r="G323" s="1283">
        <v>5.75</v>
      </c>
      <c r="H323" s="1283"/>
      <c r="I323" s="1283"/>
      <c r="J323" s="1283"/>
      <c r="K323" s="1283"/>
      <c r="L323" s="1283"/>
      <c r="M323" s="1283"/>
      <c r="N323" s="1283"/>
      <c r="O323" s="1283"/>
      <c r="P323" s="1283"/>
      <c r="R323" s="1067"/>
      <c r="Z323" s="21"/>
      <c r="AH323"/>
    </row>
    <row r="324" spans="1:34" ht="11.25" customHeight="1">
      <c r="A324"/>
      <c r="B324" s="1281" t="s">
        <v>5</v>
      </c>
      <c r="C324" s="1282">
        <v>7429</v>
      </c>
      <c r="D324" s="1341" t="str">
        <f t="shared" si="18"/>
        <v>CA7429</v>
      </c>
      <c r="E324" s="1514" t="s">
        <v>122</v>
      </c>
      <c r="F324" s="1390">
        <v>500</v>
      </c>
      <c r="G324" s="1283">
        <v>4.1100000000000003</v>
      </c>
      <c r="H324" s="1283"/>
      <c r="I324" s="1283"/>
      <c r="J324" s="1283"/>
      <c r="K324" s="1283"/>
      <c r="L324" s="1283"/>
      <c r="M324" s="1283"/>
      <c r="N324" s="1283"/>
      <c r="O324" s="1283"/>
      <c r="P324" s="1283"/>
      <c r="R324" s="1067"/>
      <c r="Z324" s="21"/>
      <c r="AH324"/>
    </row>
    <row r="325" spans="1:34" ht="11.25" customHeight="1">
      <c r="A325"/>
      <c r="B325" s="1281" t="s">
        <v>5</v>
      </c>
      <c r="C325" s="1282">
        <v>7500</v>
      </c>
      <c r="D325" s="1341" t="str">
        <f t="shared" si="18"/>
        <v>CA7500</v>
      </c>
      <c r="E325" s="1514" t="s">
        <v>122</v>
      </c>
      <c r="F325" s="1390">
        <v>500</v>
      </c>
      <c r="G325" s="1283">
        <v>5.3</v>
      </c>
      <c r="H325" s="1283"/>
      <c r="I325" s="1283"/>
      <c r="J325" s="1283"/>
      <c r="K325" s="1283"/>
      <c r="L325" s="1283"/>
      <c r="M325" s="1283"/>
      <c r="N325" s="1283"/>
      <c r="O325" s="1283"/>
      <c r="P325" s="1283"/>
      <c r="R325" s="1067"/>
      <c r="Z325" s="21"/>
      <c r="AH325"/>
    </row>
    <row r="326" spans="1:34" ht="11.25" customHeight="1">
      <c r="A326"/>
      <c r="B326" s="1281" t="s">
        <v>5</v>
      </c>
      <c r="C326" s="1282">
        <v>7515</v>
      </c>
      <c r="D326" s="1341" t="str">
        <f t="shared" si="18"/>
        <v>CA7515</v>
      </c>
      <c r="E326" s="1514" t="s">
        <v>122</v>
      </c>
      <c r="F326" s="1390">
        <v>500</v>
      </c>
      <c r="G326" s="1283">
        <v>1.76</v>
      </c>
      <c r="H326" s="1283"/>
      <c r="I326" s="1283"/>
      <c r="J326" s="1283"/>
      <c r="K326" s="1283"/>
      <c r="L326" s="1283"/>
      <c r="M326" s="1283"/>
      <c r="N326" s="1283"/>
      <c r="O326" s="1283"/>
      <c r="P326" s="1283"/>
      <c r="R326" s="1067"/>
      <c r="Z326" s="21"/>
      <c r="AH326"/>
    </row>
    <row r="327" spans="1:34" ht="11.25" customHeight="1">
      <c r="A327"/>
      <c r="B327" s="1281" t="s">
        <v>5</v>
      </c>
      <c r="C327" s="1282">
        <v>7520</v>
      </c>
      <c r="D327" s="1341" t="str">
        <f t="shared" si="18"/>
        <v>CA7520</v>
      </c>
      <c r="E327" s="1514" t="s">
        <v>124</v>
      </c>
      <c r="F327" s="1390">
        <v>500</v>
      </c>
      <c r="G327" s="1283">
        <v>5.3</v>
      </c>
      <c r="H327" s="1283"/>
      <c r="I327" s="1283"/>
      <c r="J327" s="1283"/>
      <c r="K327" s="1283"/>
      <c r="L327" s="1283"/>
      <c r="M327" s="1283"/>
      <c r="N327" s="1283"/>
      <c r="O327" s="1283"/>
      <c r="P327" s="1283"/>
      <c r="R327" s="1067"/>
      <c r="Z327" s="21"/>
      <c r="AH327"/>
    </row>
    <row r="328" spans="1:34" ht="11.25" customHeight="1">
      <c r="A328"/>
      <c r="B328" s="1281" t="s">
        <v>5</v>
      </c>
      <c r="C328" s="1282">
        <v>7538</v>
      </c>
      <c r="D328" s="1341" t="str">
        <f t="shared" si="18"/>
        <v>CA7538</v>
      </c>
      <c r="E328" s="1514" t="s">
        <v>122</v>
      </c>
      <c r="F328" s="1390">
        <v>500</v>
      </c>
      <c r="G328" s="1283">
        <v>4.5199999999999996</v>
      </c>
      <c r="H328" s="1283"/>
      <c r="I328" s="1283"/>
      <c r="J328" s="1283"/>
      <c r="K328" s="1283"/>
      <c r="L328" s="1283"/>
      <c r="M328" s="1283"/>
      <c r="N328" s="1283"/>
      <c r="O328" s="1283"/>
      <c r="P328" s="1283"/>
      <c r="R328" s="1067"/>
      <c r="Z328" s="21"/>
      <c r="AH328"/>
    </row>
    <row r="329" spans="1:34" ht="11.25" customHeight="1">
      <c r="A329"/>
      <c r="B329" s="1281" t="s">
        <v>5</v>
      </c>
      <c r="C329" s="1282">
        <v>7539</v>
      </c>
      <c r="D329" s="1341" t="str">
        <f t="shared" si="18"/>
        <v>CA7539</v>
      </c>
      <c r="E329" s="1514" t="s">
        <v>122</v>
      </c>
      <c r="F329" s="1390">
        <v>500</v>
      </c>
      <c r="G329" s="1283">
        <v>2.64</v>
      </c>
      <c r="H329" s="1283"/>
      <c r="I329" s="1283"/>
      <c r="J329" s="1283"/>
      <c r="K329" s="1283"/>
      <c r="L329" s="1283"/>
      <c r="M329" s="1283"/>
      <c r="N329" s="1283"/>
      <c r="O329" s="1283"/>
      <c r="P329" s="1283"/>
      <c r="R329" s="1067"/>
      <c r="Z329" s="21"/>
      <c r="AH329"/>
    </row>
    <row r="330" spans="1:34" ht="11.25" customHeight="1">
      <c r="A330"/>
      <c r="B330" s="1281" t="s">
        <v>5</v>
      </c>
      <c r="C330" s="1282">
        <v>7580</v>
      </c>
      <c r="D330" s="1341" t="str">
        <f t="shared" si="18"/>
        <v>CA7580</v>
      </c>
      <c r="E330" s="1514" t="s">
        <v>122</v>
      </c>
      <c r="F330" s="1390">
        <v>500</v>
      </c>
      <c r="G330" s="1283">
        <v>4.92</v>
      </c>
      <c r="H330" s="1283"/>
      <c r="I330" s="1283"/>
      <c r="J330" s="1283"/>
      <c r="K330" s="1283"/>
      <c r="L330" s="1283"/>
      <c r="M330" s="1283"/>
      <c r="N330" s="1283"/>
      <c r="O330" s="1283"/>
      <c r="P330" s="1283"/>
      <c r="R330" s="1067"/>
      <c r="Z330" s="21"/>
      <c r="AH330"/>
    </row>
    <row r="331" spans="1:34" ht="11.25" customHeight="1">
      <c r="A331"/>
      <c r="B331" s="1281" t="s">
        <v>5</v>
      </c>
      <c r="C331" s="1282">
        <v>7600</v>
      </c>
      <c r="D331" s="1341" t="str">
        <f t="shared" si="18"/>
        <v>CA7600</v>
      </c>
      <c r="E331" s="1514" t="s">
        <v>123</v>
      </c>
      <c r="F331" s="1390">
        <v>850</v>
      </c>
      <c r="G331" s="1283">
        <v>14.04</v>
      </c>
      <c r="H331" s="1283"/>
      <c r="I331" s="1283"/>
      <c r="J331" s="1283"/>
      <c r="K331" s="1283"/>
      <c r="L331" s="1283"/>
      <c r="M331" s="1283"/>
      <c r="N331" s="1283"/>
      <c r="O331" s="1283"/>
      <c r="P331" s="1283"/>
      <c r="R331" s="1067"/>
      <c r="Z331" s="21"/>
      <c r="AH331"/>
    </row>
    <row r="332" spans="1:34" ht="11.25" customHeight="1">
      <c r="A332"/>
      <c r="B332" s="1281" t="s">
        <v>5</v>
      </c>
      <c r="C332" s="1282">
        <v>7601</v>
      </c>
      <c r="D332" s="1341" t="str">
        <f t="shared" ref="D332:D395" si="19">B332&amp;TEXT(C332,"0000")</f>
        <v>CA7601</v>
      </c>
      <c r="E332" s="1514" t="s">
        <v>123</v>
      </c>
      <c r="F332" s="1390">
        <v>500</v>
      </c>
      <c r="G332" s="1283">
        <v>6.22</v>
      </c>
      <c r="H332" s="1283"/>
      <c r="I332" s="1283"/>
      <c r="J332" s="1283"/>
      <c r="K332" s="1283"/>
      <c r="L332" s="1283"/>
      <c r="M332" s="1283"/>
      <c r="N332" s="1283"/>
      <c r="O332" s="1283"/>
      <c r="P332" s="1283"/>
      <c r="R332" s="1067"/>
      <c r="Z332" s="21"/>
      <c r="AH332"/>
    </row>
    <row r="333" spans="1:34" ht="11.25" customHeight="1">
      <c r="A333"/>
      <c r="B333" s="1281" t="s">
        <v>5</v>
      </c>
      <c r="C333" s="1282">
        <v>7605</v>
      </c>
      <c r="D333" s="1341" t="str">
        <f t="shared" si="19"/>
        <v>CA7605</v>
      </c>
      <c r="E333" s="1514" t="s">
        <v>121</v>
      </c>
      <c r="F333" s="1390">
        <v>500</v>
      </c>
      <c r="G333" s="1283">
        <v>4.47</v>
      </c>
      <c r="H333" s="1283"/>
      <c r="I333" s="1283"/>
      <c r="J333" s="1283"/>
      <c r="K333" s="1283"/>
      <c r="L333" s="1283"/>
      <c r="M333" s="1283"/>
      <c r="N333" s="1283"/>
      <c r="O333" s="1283"/>
      <c r="P333" s="1283"/>
      <c r="R333" s="1067"/>
      <c r="Z333" s="21"/>
      <c r="AH333"/>
    </row>
    <row r="334" spans="1:34" ht="11.25" customHeight="1">
      <c r="A334"/>
      <c r="B334" s="1281" t="s">
        <v>5</v>
      </c>
      <c r="C334" s="1282">
        <v>7607</v>
      </c>
      <c r="D334" s="1341" t="str">
        <f t="shared" si="19"/>
        <v>CA7607</v>
      </c>
      <c r="E334" s="1514" t="s">
        <v>121</v>
      </c>
      <c r="F334" s="1390">
        <v>500</v>
      </c>
      <c r="G334" s="1283">
        <v>0.52</v>
      </c>
      <c r="H334" s="1283"/>
      <c r="I334" s="1283"/>
      <c r="J334" s="1283"/>
      <c r="K334" s="1283"/>
      <c r="L334" s="1283"/>
      <c r="M334" s="1283"/>
      <c r="N334" s="1283"/>
      <c r="O334" s="1283"/>
      <c r="P334" s="1283"/>
      <c r="R334" s="1067"/>
      <c r="Z334" s="21"/>
      <c r="AH334"/>
    </row>
    <row r="335" spans="1:34" ht="11.25" customHeight="1">
      <c r="A335"/>
      <c r="B335" s="1281" t="s">
        <v>5</v>
      </c>
      <c r="C335" s="1282">
        <v>7610</v>
      </c>
      <c r="D335" s="1341" t="str">
        <f t="shared" si="19"/>
        <v>CA7610</v>
      </c>
      <c r="E335" s="1514" t="s">
        <v>122</v>
      </c>
      <c r="F335" s="1390">
        <v>500</v>
      </c>
      <c r="G335" s="1283">
        <v>0.81</v>
      </c>
      <c r="H335" s="1283"/>
      <c r="I335" s="1283"/>
      <c r="J335" s="1283"/>
      <c r="K335" s="1283"/>
      <c r="L335" s="1283"/>
      <c r="M335" s="1283"/>
      <c r="N335" s="1283"/>
      <c r="O335" s="1283"/>
      <c r="P335" s="1283"/>
      <c r="R335" s="1067"/>
      <c r="Z335" s="21"/>
      <c r="AH335"/>
    </row>
    <row r="336" spans="1:34" ht="11.25" customHeight="1">
      <c r="A336"/>
      <c r="B336" s="1281" t="s">
        <v>5</v>
      </c>
      <c r="C336" s="1282">
        <v>7706</v>
      </c>
      <c r="D336" s="1341" t="str">
        <f t="shared" si="19"/>
        <v>CA7706</v>
      </c>
      <c r="E336" s="1514" t="s">
        <v>122</v>
      </c>
      <c r="F336" s="1390">
        <v>500</v>
      </c>
      <c r="G336" s="1283">
        <v>8.24</v>
      </c>
      <c r="H336" s="1283"/>
      <c r="I336" s="1283"/>
      <c r="J336" s="1283"/>
      <c r="K336" s="1283"/>
      <c r="L336" s="1283"/>
      <c r="M336" s="1283"/>
      <c r="N336" s="1283"/>
      <c r="O336" s="1283"/>
      <c r="P336" s="1283"/>
      <c r="R336" s="1067"/>
      <c r="Z336" s="21"/>
      <c r="AH336"/>
    </row>
    <row r="337" spans="1:34" ht="11.25" customHeight="1">
      <c r="A337"/>
      <c r="B337" s="1281" t="s">
        <v>5</v>
      </c>
      <c r="C337" s="1282">
        <v>7707</v>
      </c>
      <c r="D337" s="1341" t="str">
        <f t="shared" si="19"/>
        <v>CA7707</v>
      </c>
      <c r="E337" s="1514" t="s">
        <v>122</v>
      </c>
      <c r="F337" s="1390">
        <v>500</v>
      </c>
      <c r="G337" s="1283">
        <v>393.74</v>
      </c>
      <c r="H337" s="1283"/>
      <c r="I337" s="1283"/>
      <c r="J337" s="1283"/>
      <c r="K337" s="1283"/>
      <c r="L337" s="1283"/>
      <c r="M337" s="1283"/>
      <c r="N337" s="1283"/>
      <c r="O337" s="1283"/>
      <c r="P337" s="1283"/>
      <c r="R337" s="1067"/>
      <c r="Z337" s="21"/>
      <c r="AH337"/>
    </row>
    <row r="338" spans="1:34" ht="11.25" customHeight="1">
      <c r="A338"/>
      <c r="B338" s="1281" t="s">
        <v>5</v>
      </c>
      <c r="C338" s="1282">
        <v>7720</v>
      </c>
      <c r="D338" s="1341" t="str">
        <f t="shared" si="19"/>
        <v>CA7720</v>
      </c>
      <c r="E338" s="1514" t="s">
        <v>122</v>
      </c>
      <c r="F338" s="1390">
        <v>500</v>
      </c>
      <c r="G338" s="1283">
        <v>4.0199999999999996</v>
      </c>
      <c r="H338" s="1283"/>
      <c r="I338" s="1283"/>
      <c r="J338" s="1283"/>
      <c r="K338" s="1283"/>
      <c r="L338" s="1283"/>
      <c r="M338" s="1283"/>
      <c r="N338" s="1283"/>
      <c r="O338" s="1283"/>
      <c r="P338" s="1283"/>
      <c r="R338" s="1067"/>
      <c r="Z338" s="21"/>
      <c r="AH338"/>
    </row>
    <row r="339" spans="1:34" ht="11.25" customHeight="1">
      <c r="A339"/>
      <c r="B339" s="1281" t="s">
        <v>5</v>
      </c>
      <c r="C339" s="1282">
        <v>7721</v>
      </c>
      <c r="D339" s="1341" t="str">
        <f t="shared" si="19"/>
        <v>CA7721</v>
      </c>
      <c r="E339" s="1514" t="s">
        <v>123</v>
      </c>
      <c r="F339" s="1390">
        <v>500</v>
      </c>
      <c r="G339" s="1283">
        <v>5.91</v>
      </c>
      <c r="H339" s="1283"/>
      <c r="I339" s="1283"/>
      <c r="J339" s="1283"/>
      <c r="K339" s="1283"/>
      <c r="L339" s="1283"/>
      <c r="M339" s="1283"/>
      <c r="N339" s="1283"/>
      <c r="O339" s="1283"/>
      <c r="P339" s="1283"/>
      <c r="R339" s="1067"/>
      <c r="Z339" s="21"/>
      <c r="AH339"/>
    </row>
    <row r="340" spans="1:34" ht="11.25" customHeight="1">
      <c r="A340"/>
      <c r="B340" s="1281" t="s">
        <v>5</v>
      </c>
      <c r="C340" s="1282">
        <v>7722</v>
      </c>
      <c r="D340" s="1341" t="str">
        <f t="shared" si="19"/>
        <v>CA7722</v>
      </c>
      <c r="E340" s="1514" t="s">
        <v>122</v>
      </c>
      <c r="F340" s="1390">
        <v>500</v>
      </c>
      <c r="G340" s="1283">
        <v>187.31</v>
      </c>
      <c r="H340" s="1283"/>
      <c r="I340" s="1283"/>
      <c r="J340" s="1283"/>
      <c r="K340" s="1283"/>
      <c r="L340" s="1283"/>
      <c r="M340" s="1283"/>
      <c r="N340" s="1283"/>
      <c r="O340" s="1283"/>
      <c r="P340" s="1283"/>
      <c r="R340" s="1067"/>
      <c r="Z340" s="21"/>
      <c r="AH340"/>
    </row>
    <row r="341" spans="1:34" ht="11.25" customHeight="1">
      <c r="A341"/>
      <c r="B341" s="1281" t="s">
        <v>5</v>
      </c>
      <c r="C341" s="1282">
        <v>7855</v>
      </c>
      <c r="D341" s="1341" t="str">
        <f t="shared" si="19"/>
        <v>CA7855</v>
      </c>
      <c r="E341" s="1514" t="s">
        <v>122</v>
      </c>
      <c r="F341" s="1390">
        <v>500</v>
      </c>
      <c r="G341" s="1283">
        <v>5.53</v>
      </c>
      <c r="H341" s="1283"/>
      <c r="I341" s="1283"/>
      <c r="J341" s="1283"/>
      <c r="K341" s="1283"/>
      <c r="L341" s="1283"/>
      <c r="M341" s="1283"/>
      <c r="N341" s="1283"/>
      <c r="O341" s="1283"/>
      <c r="P341" s="1283"/>
      <c r="R341" s="1067"/>
      <c r="Z341" s="21"/>
      <c r="AH341"/>
    </row>
    <row r="342" spans="1:34" ht="11.25" customHeight="1">
      <c r="A342"/>
      <c r="B342" s="1281" t="s">
        <v>5</v>
      </c>
      <c r="C342" s="1282">
        <v>8001</v>
      </c>
      <c r="D342" s="1341" t="str">
        <f t="shared" si="19"/>
        <v>CA8001</v>
      </c>
      <c r="E342" s="1514" t="s">
        <v>121</v>
      </c>
      <c r="F342" s="1390">
        <v>500</v>
      </c>
      <c r="G342" s="1283">
        <v>7.82</v>
      </c>
      <c r="H342" s="1283"/>
      <c r="I342" s="1283"/>
      <c r="J342" s="1283"/>
      <c r="K342" s="1283"/>
      <c r="L342" s="1283"/>
      <c r="M342" s="1283"/>
      <c r="N342" s="1283"/>
      <c r="O342" s="1283"/>
      <c r="P342" s="1283"/>
      <c r="R342" s="1067"/>
      <c r="Z342" s="21"/>
      <c r="AH342"/>
    </row>
    <row r="343" spans="1:34" ht="11.25" customHeight="1">
      <c r="A343"/>
      <c r="B343" s="1281" t="s">
        <v>5</v>
      </c>
      <c r="C343" s="1282">
        <v>8004</v>
      </c>
      <c r="D343" s="1341" t="str">
        <f t="shared" si="19"/>
        <v>CA8004</v>
      </c>
      <c r="E343" s="1514" t="s">
        <v>121</v>
      </c>
      <c r="F343" s="1390">
        <v>500</v>
      </c>
      <c r="G343" s="1283">
        <v>6.18</v>
      </c>
      <c r="H343" s="1283"/>
      <c r="I343" s="1283"/>
      <c r="J343" s="1283"/>
      <c r="K343" s="1283"/>
      <c r="L343" s="1283"/>
      <c r="M343" s="1283"/>
      <c r="N343" s="1283"/>
      <c r="O343" s="1283"/>
      <c r="P343" s="1283"/>
      <c r="R343" s="1067"/>
      <c r="Z343" s="21"/>
      <c r="AH343"/>
    </row>
    <row r="344" spans="1:34" ht="11.25" customHeight="1">
      <c r="A344"/>
      <c r="B344" s="1281" t="s">
        <v>5</v>
      </c>
      <c r="C344" s="1282">
        <v>8006</v>
      </c>
      <c r="D344" s="1341" t="str">
        <f t="shared" si="19"/>
        <v>CA8006</v>
      </c>
      <c r="E344" s="1514" t="s">
        <v>121</v>
      </c>
      <c r="F344" s="1390">
        <v>500</v>
      </c>
      <c r="G344" s="1283">
        <v>6.34</v>
      </c>
      <c r="H344" s="1283"/>
      <c r="I344" s="1283"/>
      <c r="J344" s="1283"/>
      <c r="K344" s="1283"/>
      <c r="L344" s="1283"/>
      <c r="M344" s="1283"/>
      <c r="N344" s="1283"/>
      <c r="O344" s="1283"/>
      <c r="P344" s="1283"/>
      <c r="R344" s="1067"/>
      <c r="Z344" s="21"/>
      <c r="AH344"/>
    </row>
    <row r="345" spans="1:34" ht="11.25" customHeight="1">
      <c r="A345"/>
      <c r="B345" s="1281" t="s">
        <v>5</v>
      </c>
      <c r="C345" s="1282">
        <v>8008</v>
      </c>
      <c r="D345" s="1341" t="str">
        <f t="shared" si="19"/>
        <v>CA8008</v>
      </c>
      <c r="E345" s="1514" t="s">
        <v>121</v>
      </c>
      <c r="F345" s="1390">
        <v>500</v>
      </c>
      <c r="G345" s="1283">
        <v>3.99</v>
      </c>
      <c r="H345" s="1283"/>
      <c r="I345" s="1283"/>
      <c r="J345" s="1283"/>
      <c r="K345" s="1283"/>
      <c r="L345" s="1283"/>
      <c r="M345" s="1283"/>
      <c r="N345" s="1283"/>
      <c r="O345" s="1283"/>
      <c r="P345" s="1283"/>
      <c r="R345" s="1067"/>
      <c r="Z345" s="21"/>
      <c r="AH345"/>
    </row>
    <row r="346" spans="1:34" ht="11.25" customHeight="1">
      <c r="A346"/>
      <c r="B346" s="1281" t="s">
        <v>5</v>
      </c>
      <c r="C346" s="1282">
        <v>8010</v>
      </c>
      <c r="D346" s="1341" t="str">
        <f t="shared" si="19"/>
        <v>CA8010</v>
      </c>
      <c r="E346" s="1514" t="s">
        <v>121</v>
      </c>
      <c r="F346" s="1390">
        <v>500</v>
      </c>
      <c r="G346" s="1283">
        <v>5.32</v>
      </c>
      <c r="H346" s="1283"/>
      <c r="I346" s="1283"/>
      <c r="J346" s="1283"/>
      <c r="K346" s="1283"/>
      <c r="L346" s="1283"/>
      <c r="M346" s="1283"/>
      <c r="N346" s="1283"/>
      <c r="O346" s="1283"/>
      <c r="P346" s="1283"/>
      <c r="R346" s="1067"/>
      <c r="Z346" s="21"/>
      <c r="AH346"/>
    </row>
    <row r="347" spans="1:34" ht="11.25" customHeight="1">
      <c r="A347"/>
      <c r="B347" s="1281" t="s">
        <v>5</v>
      </c>
      <c r="C347" s="1282">
        <v>8013</v>
      </c>
      <c r="D347" s="1341" t="str">
        <f t="shared" si="19"/>
        <v>CA8013</v>
      </c>
      <c r="E347" s="1514" t="s">
        <v>121</v>
      </c>
      <c r="F347" s="1390">
        <v>500</v>
      </c>
      <c r="G347" s="1283">
        <v>2.09</v>
      </c>
      <c r="H347" s="1283"/>
      <c r="I347" s="1283"/>
      <c r="J347" s="1283"/>
      <c r="K347" s="1283"/>
      <c r="L347" s="1283"/>
      <c r="M347" s="1283"/>
      <c r="N347" s="1283"/>
      <c r="O347" s="1283"/>
      <c r="P347" s="1283"/>
      <c r="R347" s="1067"/>
      <c r="Z347" s="21"/>
      <c r="AH347"/>
    </row>
    <row r="348" spans="1:34" ht="11.25" customHeight="1">
      <c r="A348"/>
      <c r="B348" s="1281" t="s">
        <v>5</v>
      </c>
      <c r="C348" s="1282">
        <v>8015</v>
      </c>
      <c r="D348" s="1341" t="str">
        <f t="shared" si="19"/>
        <v>CA8015</v>
      </c>
      <c r="E348" s="1514" t="s">
        <v>121</v>
      </c>
      <c r="F348" s="1390">
        <v>500</v>
      </c>
      <c r="G348" s="1283">
        <v>6.37</v>
      </c>
      <c r="H348" s="1283"/>
      <c r="I348" s="1283"/>
      <c r="J348" s="1283"/>
      <c r="K348" s="1283"/>
      <c r="L348" s="1283"/>
      <c r="M348" s="1283"/>
      <c r="N348" s="1283"/>
      <c r="O348" s="1283"/>
      <c r="P348" s="1283"/>
      <c r="R348" s="1067"/>
      <c r="Z348" s="21"/>
      <c r="AH348"/>
    </row>
    <row r="349" spans="1:34" ht="11.25" customHeight="1">
      <c r="A349"/>
      <c r="B349" s="1281" t="s">
        <v>5</v>
      </c>
      <c r="C349" s="1282">
        <v>8017</v>
      </c>
      <c r="D349" s="1341" t="str">
        <f t="shared" si="19"/>
        <v>CA8017</v>
      </c>
      <c r="E349" s="1514" t="s">
        <v>121</v>
      </c>
      <c r="F349" s="1390">
        <v>500</v>
      </c>
      <c r="G349" s="1283">
        <v>4.84</v>
      </c>
      <c r="H349" s="1283"/>
      <c r="I349" s="1283"/>
      <c r="J349" s="1283"/>
      <c r="K349" s="1283"/>
      <c r="L349" s="1283"/>
      <c r="M349" s="1283"/>
      <c r="N349" s="1283"/>
      <c r="O349" s="1283"/>
      <c r="P349" s="1283"/>
      <c r="R349" s="1067"/>
      <c r="Z349" s="21"/>
      <c r="AH349"/>
    </row>
    <row r="350" spans="1:34" ht="11.25" customHeight="1">
      <c r="A350"/>
      <c r="B350" s="1281" t="s">
        <v>5</v>
      </c>
      <c r="C350" s="1282">
        <v>8018</v>
      </c>
      <c r="D350" s="1341" t="str">
        <f t="shared" si="19"/>
        <v>CA8018</v>
      </c>
      <c r="E350" s="1514" t="s">
        <v>121</v>
      </c>
      <c r="F350" s="1390">
        <v>550</v>
      </c>
      <c r="G350" s="1283">
        <v>9.33</v>
      </c>
      <c r="H350" s="1283"/>
      <c r="I350" s="1283"/>
      <c r="J350" s="1283"/>
      <c r="K350" s="1283"/>
      <c r="L350" s="1283"/>
      <c r="M350" s="1283"/>
      <c r="N350" s="1283"/>
      <c r="O350" s="1283"/>
      <c r="P350" s="1283"/>
      <c r="R350" s="1067"/>
      <c r="Z350" s="21"/>
      <c r="AH350"/>
    </row>
    <row r="351" spans="1:34" ht="11.25" customHeight="1">
      <c r="A351"/>
      <c r="B351" s="1281" t="s">
        <v>5</v>
      </c>
      <c r="C351" s="1282">
        <v>8019</v>
      </c>
      <c r="D351" s="1341" t="str">
        <f t="shared" si="19"/>
        <v>CA8019</v>
      </c>
      <c r="E351" s="1514" t="s">
        <v>121</v>
      </c>
      <c r="F351" s="1390">
        <v>500</v>
      </c>
      <c r="G351" s="1283">
        <v>3.18</v>
      </c>
      <c r="H351" s="1283"/>
      <c r="I351" s="1283"/>
      <c r="J351" s="1283"/>
      <c r="K351" s="1283"/>
      <c r="L351" s="1283"/>
      <c r="M351" s="1283"/>
      <c r="N351" s="1283"/>
      <c r="O351" s="1283"/>
      <c r="P351" s="1283"/>
      <c r="R351" s="1067"/>
      <c r="Z351" s="21"/>
      <c r="AH351"/>
    </row>
    <row r="352" spans="1:34" ht="11.25" customHeight="1">
      <c r="A352"/>
      <c r="B352" s="1281" t="s">
        <v>5</v>
      </c>
      <c r="C352" s="1282">
        <v>8021</v>
      </c>
      <c r="D352" s="1341" t="str">
        <f t="shared" si="19"/>
        <v>CA8021</v>
      </c>
      <c r="E352" s="1514" t="s">
        <v>121</v>
      </c>
      <c r="F352" s="1390">
        <v>650</v>
      </c>
      <c r="G352" s="1283">
        <v>10.69</v>
      </c>
      <c r="H352" s="1283"/>
      <c r="I352" s="1283"/>
      <c r="J352" s="1283"/>
      <c r="K352" s="1283"/>
      <c r="L352" s="1283"/>
      <c r="M352" s="1283"/>
      <c r="N352" s="1283"/>
      <c r="O352" s="1283"/>
      <c r="P352" s="1283"/>
      <c r="R352" s="1067"/>
      <c r="Z352" s="21"/>
      <c r="AH352"/>
    </row>
    <row r="353" spans="1:34" ht="11.25" customHeight="1">
      <c r="A353"/>
      <c r="B353" s="1281" t="s">
        <v>5</v>
      </c>
      <c r="C353" s="1282">
        <v>8028</v>
      </c>
      <c r="D353" s="1341" t="str">
        <f t="shared" si="19"/>
        <v>CA8028</v>
      </c>
      <c r="E353" s="1514" t="s">
        <v>121</v>
      </c>
      <c r="F353" s="1390">
        <v>500</v>
      </c>
      <c r="G353" s="1283">
        <v>7.37</v>
      </c>
      <c r="H353" s="1283"/>
      <c r="I353" s="1283"/>
      <c r="J353" s="1283"/>
      <c r="K353" s="1283"/>
      <c r="L353" s="1283"/>
      <c r="M353" s="1283"/>
      <c r="N353" s="1283"/>
      <c r="O353" s="1283"/>
      <c r="P353" s="1283"/>
      <c r="R353" s="1067"/>
      <c r="Z353" s="21"/>
      <c r="AH353"/>
    </row>
    <row r="354" spans="1:34" ht="11.25" customHeight="1">
      <c r="A354"/>
      <c r="B354" s="1281" t="s">
        <v>5</v>
      </c>
      <c r="C354" s="1282">
        <v>8031</v>
      </c>
      <c r="D354" s="1341" t="str">
        <f t="shared" si="19"/>
        <v>CA8031</v>
      </c>
      <c r="E354" s="1514" t="s">
        <v>121</v>
      </c>
      <c r="F354" s="1390">
        <v>550</v>
      </c>
      <c r="G354" s="1283">
        <v>9.0500000000000007</v>
      </c>
      <c r="H354" s="1283"/>
      <c r="I354" s="1283"/>
      <c r="J354" s="1283"/>
      <c r="K354" s="1283"/>
      <c r="L354" s="1283"/>
      <c r="M354" s="1283"/>
      <c r="N354" s="1283"/>
      <c r="O354" s="1283"/>
      <c r="P354" s="1283"/>
      <c r="R354" s="1067"/>
      <c r="Z354" s="21"/>
      <c r="AH354"/>
    </row>
    <row r="355" spans="1:34" ht="11.25" customHeight="1">
      <c r="A355"/>
      <c r="B355" s="1281" t="s">
        <v>5</v>
      </c>
      <c r="C355" s="1282">
        <v>8032</v>
      </c>
      <c r="D355" s="1341" t="str">
        <f t="shared" si="19"/>
        <v>CA8032</v>
      </c>
      <c r="E355" s="1514" t="s">
        <v>121</v>
      </c>
      <c r="F355" s="1390">
        <v>500</v>
      </c>
      <c r="G355" s="1283">
        <v>8.26</v>
      </c>
      <c r="H355" s="1283"/>
      <c r="I355" s="1283"/>
      <c r="J355" s="1283"/>
      <c r="K355" s="1283"/>
      <c r="L355" s="1283"/>
      <c r="M355" s="1283"/>
      <c r="N355" s="1283"/>
      <c r="O355" s="1283"/>
      <c r="P355" s="1283"/>
      <c r="R355" s="1067"/>
      <c r="Z355" s="21"/>
      <c r="AH355"/>
    </row>
    <row r="356" spans="1:34" ht="11.25" customHeight="1">
      <c r="A356"/>
      <c r="B356" s="1281" t="s">
        <v>5</v>
      </c>
      <c r="C356" s="1282">
        <v>8039</v>
      </c>
      <c r="D356" s="1341" t="str">
        <f t="shared" si="19"/>
        <v>CA8039</v>
      </c>
      <c r="E356" s="1514" t="s">
        <v>125</v>
      </c>
      <c r="F356" s="1390">
        <v>500</v>
      </c>
      <c r="G356" s="1283">
        <v>4.0199999999999996</v>
      </c>
      <c r="H356" s="1283"/>
      <c r="I356" s="1283"/>
      <c r="J356" s="1283"/>
      <c r="K356" s="1283"/>
      <c r="L356" s="1283"/>
      <c r="M356" s="1283"/>
      <c r="N356" s="1283"/>
      <c r="O356" s="1283"/>
      <c r="P356" s="1283"/>
      <c r="R356" s="1067"/>
      <c r="Z356" s="21"/>
      <c r="AH356"/>
    </row>
    <row r="357" spans="1:34" ht="11.25" customHeight="1">
      <c r="A357"/>
      <c r="B357" s="1281" t="s">
        <v>5</v>
      </c>
      <c r="C357" s="1282">
        <v>8041</v>
      </c>
      <c r="D357" s="1341" t="str">
        <f t="shared" si="19"/>
        <v>CA8041</v>
      </c>
      <c r="E357" s="1514" t="s">
        <v>124</v>
      </c>
      <c r="F357" s="1390">
        <v>700</v>
      </c>
      <c r="G357" s="1283">
        <v>11.57</v>
      </c>
      <c r="H357" s="1283"/>
      <c r="I357" s="1283"/>
      <c r="J357" s="1283"/>
      <c r="K357" s="1283"/>
      <c r="L357" s="1283"/>
      <c r="M357" s="1283"/>
      <c r="N357" s="1283"/>
      <c r="O357" s="1283"/>
      <c r="P357" s="1283"/>
      <c r="R357" s="1067"/>
      <c r="Z357" s="21"/>
      <c r="AH357"/>
    </row>
    <row r="358" spans="1:34" ht="11.25" customHeight="1">
      <c r="A358"/>
      <c r="B358" s="1281" t="s">
        <v>5</v>
      </c>
      <c r="C358" s="1282">
        <v>8042</v>
      </c>
      <c r="D358" s="1341" t="str">
        <f t="shared" si="19"/>
        <v>CA8042</v>
      </c>
      <c r="E358" s="1514" t="s">
        <v>124</v>
      </c>
      <c r="F358" s="1390">
        <v>500</v>
      </c>
      <c r="G358" s="1283">
        <v>5.79</v>
      </c>
      <c r="H358" s="1283"/>
      <c r="I358" s="1283"/>
      <c r="J358" s="1283"/>
      <c r="K358" s="1283"/>
      <c r="L358" s="1283"/>
      <c r="M358" s="1283"/>
      <c r="N358" s="1283"/>
      <c r="O358" s="1283"/>
      <c r="P358" s="1283"/>
      <c r="R358" s="1067"/>
      <c r="Z358" s="21"/>
      <c r="AH358"/>
    </row>
    <row r="359" spans="1:34" ht="11.25" customHeight="1">
      <c r="A359"/>
      <c r="B359" s="1281" t="s">
        <v>5</v>
      </c>
      <c r="C359" s="1282">
        <v>8046</v>
      </c>
      <c r="D359" s="1341" t="str">
        <f t="shared" si="19"/>
        <v>CA8046</v>
      </c>
      <c r="E359" s="1514" t="s">
        <v>121</v>
      </c>
      <c r="F359" s="1390">
        <v>500</v>
      </c>
      <c r="G359" s="1283">
        <v>5.98</v>
      </c>
      <c r="H359" s="1283"/>
      <c r="I359" s="1283"/>
      <c r="J359" s="1283"/>
      <c r="K359" s="1283"/>
      <c r="L359" s="1283"/>
      <c r="M359" s="1283"/>
      <c r="N359" s="1283"/>
      <c r="O359" s="1283"/>
      <c r="P359" s="1283"/>
      <c r="R359" s="1067"/>
      <c r="Z359" s="21"/>
      <c r="AH359"/>
    </row>
    <row r="360" spans="1:34" ht="11.25" customHeight="1">
      <c r="A360"/>
      <c r="B360" s="1281" t="s">
        <v>5</v>
      </c>
      <c r="C360" s="1282">
        <v>8057</v>
      </c>
      <c r="D360" s="1341" t="str">
        <f t="shared" si="19"/>
        <v>CA8057</v>
      </c>
      <c r="E360" s="1514" t="s">
        <v>123</v>
      </c>
      <c r="F360" s="1390">
        <v>500</v>
      </c>
      <c r="G360" s="1283">
        <v>6.53</v>
      </c>
      <c r="H360" s="1283"/>
      <c r="I360" s="1283"/>
      <c r="J360" s="1283"/>
      <c r="K360" s="1283"/>
      <c r="L360" s="1283"/>
      <c r="M360" s="1283"/>
      <c r="N360" s="1283"/>
      <c r="O360" s="1283"/>
      <c r="P360" s="1283"/>
      <c r="R360" s="1067"/>
      <c r="Z360" s="21"/>
      <c r="AH360"/>
    </row>
    <row r="361" spans="1:34" ht="11.25" customHeight="1">
      <c r="A361"/>
      <c r="B361" s="1281" t="s">
        <v>5</v>
      </c>
      <c r="C361" s="1282">
        <v>8059</v>
      </c>
      <c r="D361" s="1341" t="str">
        <f t="shared" si="19"/>
        <v>CA8059</v>
      </c>
      <c r="E361" s="1514" t="s">
        <v>125</v>
      </c>
      <c r="F361" s="1390">
        <v>500</v>
      </c>
      <c r="G361" s="1283">
        <v>5.2</v>
      </c>
      <c r="H361" s="1283"/>
      <c r="I361" s="1283"/>
      <c r="J361" s="1283"/>
      <c r="K361" s="1283"/>
      <c r="L361" s="1283"/>
      <c r="M361" s="1283"/>
      <c r="N361" s="1283"/>
      <c r="O361" s="1283"/>
      <c r="P361" s="1283"/>
      <c r="R361" s="1067"/>
      <c r="Z361" s="21"/>
      <c r="AH361"/>
    </row>
    <row r="362" spans="1:34" ht="11.25" customHeight="1">
      <c r="A362"/>
      <c r="B362" s="1281" t="s">
        <v>5</v>
      </c>
      <c r="C362" s="1282">
        <v>8060</v>
      </c>
      <c r="D362" s="1341" t="str">
        <f t="shared" si="19"/>
        <v>CA8060</v>
      </c>
      <c r="E362" s="1514" t="s">
        <v>121</v>
      </c>
      <c r="F362" s="1390">
        <v>500</v>
      </c>
      <c r="G362" s="1283">
        <v>3</v>
      </c>
      <c r="H362" s="1283"/>
      <c r="I362" s="1283"/>
      <c r="J362" s="1283"/>
      <c r="K362" s="1283"/>
      <c r="L362" s="1283"/>
      <c r="M362" s="1283"/>
      <c r="N362" s="1283"/>
      <c r="O362" s="1283"/>
      <c r="P362" s="1283"/>
      <c r="R362" s="1067"/>
      <c r="Z362" s="21"/>
      <c r="AH362"/>
    </row>
    <row r="363" spans="1:34" ht="11.25" customHeight="1">
      <c r="A363"/>
      <c r="B363" s="1281" t="s">
        <v>5</v>
      </c>
      <c r="C363" s="1282">
        <v>8061</v>
      </c>
      <c r="D363" s="1341" t="str">
        <f t="shared" si="19"/>
        <v>CA8061</v>
      </c>
      <c r="E363" s="1514" t="s">
        <v>121</v>
      </c>
      <c r="F363" s="1390">
        <v>500</v>
      </c>
      <c r="G363" s="1283">
        <v>5.2</v>
      </c>
      <c r="H363" s="1283"/>
      <c r="I363" s="1283"/>
      <c r="J363" s="1283"/>
      <c r="K363" s="1283"/>
      <c r="L363" s="1283"/>
      <c r="M363" s="1283"/>
      <c r="N363" s="1283"/>
      <c r="O363" s="1283"/>
      <c r="P363" s="1283"/>
      <c r="R363" s="1067"/>
      <c r="Z363" s="21"/>
      <c r="AH363"/>
    </row>
    <row r="364" spans="1:34" ht="11.25" customHeight="1">
      <c r="A364"/>
      <c r="B364" s="1281" t="s">
        <v>5</v>
      </c>
      <c r="C364" s="1282">
        <v>8062</v>
      </c>
      <c r="D364" s="1341" t="str">
        <f t="shared" si="19"/>
        <v>CA8062</v>
      </c>
      <c r="E364" s="1514" t="s">
        <v>121</v>
      </c>
      <c r="F364" s="1390">
        <v>500</v>
      </c>
      <c r="G364" s="1283">
        <v>1.95</v>
      </c>
      <c r="H364" s="1283"/>
      <c r="I364" s="1283"/>
      <c r="J364" s="1283"/>
      <c r="K364" s="1283"/>
      <c r="L364" s="1283"/>
      <c r="M364" s="1283"/>
      <c r="N364" s="1283"/>
      <c r="O364" s="1283"/>
      <c r="P364" s="1283"/>
      <c r="R364" s="1067"/>
      <c r="Z364" s="21"/>
      <c r="AH364"/>
    </row>
    <row r="365" spans="1:34" ht="11.25" customHeight="1">
      <c r="A365"/>
      <c r="B365" s="1281" t="s">
        <v>5</v>
      </c>
      <c r="C365" s="1282">
        <v>8063</v>
      </c>
      <c r="D365" s="1341" t="str">
        <f t="shared" si="19"/>
        <v>CA8063</v>
      </c>
      <c r="E365" s="1514" t="s">
        <v>121</v>
      </c>
      <c r="F365" s="1390">
        <v>500</v>
      </c>
      <c r="G365" s="1283">
        <v>5.53</v>
      </c>
      <c r="H365" s="1283"/>
      <c r="I365" s="1283"/>
      <c r="J365" s="1283"/>
      <c r="K365" s="1283"/>
      <c r="L365" s="1283"/>
      <c r="M365" s="1283"/>
      <c r="N365" s="1283"/>
      <c r="O365" s="1283"/>
      <c r="P365" s="1283"/>
      <c r="R365" s="1067"/>
      <c r="Z365" s="21"/>
      <c r="AH365"/>
    </row>
    <row r="366" spans="1:34" ht="11.25" customHeight="1">
      <c r="A366"/>
      <c r="B366" s="1281" t="s">
        <v>5</v>
      </c>
      <c r="C366" s="1282">
        <v>8064</v>
      </c>
      <c r="D366" s="1341" t="str">
        <f t="shared" si="19"/>
        <v>CA8064</v>
      </c>
      <c r="E366" s="1514" t="s">
        <v>121</v>
      </c>
      <c r="F366" s="1390">
        <v>500</v>
      </c>
      <c r="G366" s="1283">
        <v>6.1</v>
      </c>
      <c r="H366" s="1283"/>
      <c r="I366" s="1283"/>
      <c r="J366" s="1283"/>
      <c r="K366" s="1283"/>
      <c r="L366" s="1283"/>
      <c r="M366" s="1283"/>
      <c r="N366" s="1283"/>
      <c r="O366" s="1283"/>
      <c r="P366" s="1283"/>
      <c r="R366" s="1067"/>
      <c r="Z366" s="21"/>
      <c r="AH366"/>
    </row>
    <row r="367" spans="1:34" ht="11.25" customHeight="1">
      <c r="A367"/>
      <c r="B367" s="1281" t="s">
        <v>5</v>
      </c>
      <c r="C367" s="1282">
        <v>8065</v>
      </c>
      <c r="D367" s="1341" t="str">
        <f t="shared" si="19"/>
        <v>CA8065</v>
      </c>
      <c r="E367" s="1514" t="s">
        <v>125</v>
      </c>
      <c r="F367" s="1390">
        <v>500</v>
      </c>
      <c r="G367" s="1283">
        <v>3.73</v>
      </c>
      <c r="H367" s="1283"/>
      <c r="I367" s="1283"/>
      <c r="J367" s="1283"/>
      <c r="K367" s="1283"/>
      <c r="L367" s="1283"/>
      <c r="M367" s="1283"/>
      <c r="N367" s="1283"/>
      <c r="O367" s="1283"/>
      <c r="P367" s="1283"/>
      <c r="R367" s="1067"/>
      <c r="Z367" s="21"/>
      <c r="AH367"/>
    </row>
    <row r="368" spans="1:34" ht="11.25" customHeight="1">
      <c r="A368"/>
      <c r="B368" s="1281" t="s">
        <v>5</v>
      </c>
      <c r="C368" s="1282">
        <v>8066</v>
      </c>
      <c r="D368" s="1341" t="str">
        <f t="shared" si="19"/>
        <v>CA8066</v>
      </c>
      <c r="E368" s="1514" t="s">
        <v>121</v>
      </c>
      <c r="F368" s="1390">
        <v>500</v>
      </c>
      <c r="G368" s="1283">
        <v>1.99</v>
      </c>
      <c r="H368" s="1283"/>
      <c r="I368" s="1283"/>
      <c r="J368" s="1283"/>
      <c r="K368" s="1283"/>
      <c r="L368" s="1283"/>
      <c r="M368" s="1283"/>
      <c r="N368" s="1283"/>
      <c r="O368" s="1283"/>
      <c r="P368" s="1283"/>
      <c r="R368" s="1067"/>
      <c r="Z368" s="21"/>
      <c r="AH368"/>
    </row>
    <row r="369" spans="1:34" ht="11.25" customHeight="1">
      <c r="A369"/>
      <c r="B369" s="1281" t="s">
        <v>5</v>
      </c>
      <c r="C369" s="1282">
        <v>8071</v>
      </c>
      <c r="D369" s="1341" t="str">
        <f t="shared" si="19"/>
        <v>CA8071</v>
      </c>
      <c r="E369" s="1514" t="s">
        <v>121</v>
      </c>
      <c r="F369" s="1390">
        <v>500</v>
      </c>
      <c r="G369" s="1283">
        <v>1.97</v>
      </c>
      <c r="H369" s="1283"/>
      <c r="I369" s="1283"/>
      <c r="J369" s="1283"/>
      <c r="K369" s="1283"/>
      <c r="L369" s="1283"/>
      <c r="M369" s="1283"/>
      <c r="N369" s="1283"/>
      <c r="O369" s="1283"/>
      <c r="P369" s="1283"/>
      <c r="R369" s="1067"/>
      <c r="Z369" s="21"/>
      <c r="AH369"/>
    </row>
    <row r="370" spans="1:34" ht="11.25" customHeight="1">
      <c r="A370"/>
      <c r="B370" s="1281" t="s">
        <v>5</v>
      </c>
      <c r="C370" s="1282">
        <v>8078</v>
      </c>
      <c r="D370" s="1341" t="str">
        <f t="shared" si="19"/>
        <v>CA8078</v>
      </c>
      <c r="E370" s="1514" t="s">
        <v>121</v>
      </c>
      <c r="F370" s="1390">
        <v>500</v>
      </c>
      <c r="G370" s="1283">
        <v>2.2799999999999998</v>
      </c>
      <c r="H370" s="1283"/>
      <c r="I370" s="1283"/>
      <c r="J370" s="1283"/>
      <c r="K370" s="1283"/>
      <c r="L370" s="1283"/>
      <c r="M370" s="1283"/>
      <c r="N370" s="1283"/>
      <c r="O370" s="1283"/>
      <c r="P370" s="1283"/>
      <c r="R370" s="1067"/>
      <c r="Z370" s="21"/>
      <c r="AH370"/>
    </row>
    <row r="371" spans="1:34" ht="11.25" customHeight="1">
      <c r="A371"/>
      <c r="B371" s="1281" t="s">
        <v>5</v>
      </c>
      <c r="C371" s="1282">
        <v>8102</v>
      </c>
      <c r="D371" s="1341" t="str">
        <f t="shared" si="19"/>
        <v>CA8102</v>
      </c>
      <c r="E371" s="1514" t="s">
        <v>123</v>
      </c>
      <c r="F371" s="1390">
        <v>500</v>
      </c>
      <c r="G371" s="1283">
        <v>2.35</v>
      </c>
      <c r="H371" s="1283"/>
      <c r="I371" s="1283"/>
      <c r="J371" s="1283"/>
      <c r="K371" s="1283"/>
      <c r="L371" s="1283"/>
      <c r="M371" s="1283"/>
      <c r="N371" s="1283"/>
      <c r="O371" s="1283"/>
      <c r="P371" s="1283"/>
      <c r="R371" s="1067"/>
      <c r="Z371" s="21"/>
      <c r="AH371"/>
    </row>
    <row r="372" spans="1:34" ht="11.25" customHeight="1">
      <c r="A372"/>
      <c r="B372" s="1281" t="s">
        <v>5</v>
      </c>
      <c r="C372" s="1282">
        <v>8106</v>
      </c>
      <c r="D372" s="1341" t="str">
        <f t="shared" si="19"/>
        <v>CA8106</v>
      </c>
      <c r="E372" s="1514" t="s">
        <v>123</v>
      </c>
      <c r="F372" s="1390">
        <v>500</v>
      </c>
      <c r="G372" s="1283">
        <v>8.43</v>
      </c>
      <c r="H372" s="1283"/>
      <c r="I372" s="1283"/>
      <c r="J372" s="1283"/>
      <c r="K372" s="1283"/>
      <c r="L372" s="1283"/>
      <c r="M372" s="1283"/>
      <c r="N372" s="1283"/>
      <c r="O372" s="1283"/>
      <c r="P372" s="1283"/>
      <c r="R372" s="1067"/>
      <c r="Z372" s="21"/>
      <c r="AH372"/>
    </row>
    <row r="373" spans="1:34" ht="11.25" customHeight="1">
      <c r="A373"/>
      <c r="B373" s="1281" t="s">
        <v>5</v>
      </c>
      <c r="C373" s="1282">
        <v>8107</v>
      </c>
      <c r="D373" s="1341" t="str">
        <f t="shared" si="19"/>
        <v>CA8107</v>
      </c>
      <c r="E373" s="1514" t="s">
        <v>121</v>
      </c>
      <c r="F373" s="1390">
        <v>500</v>
      </c>
      <c r="G373" s="1283">
        <v>3.89</v>
      </c>
      <c r="H373" s="1283"/>
      <c r="I373" s="1283"/>
      <c r="J373" s="1283"/>
      <c r="K373" s="1283"/>
      <c r="L373" s="1283"/>
      <c r="M373" s="1283"/>
      <c r="N373" s="1283"/>
      <c r="O373" s="1283"/>
      <c r="P373" s="1283"/>
      <c r="R373" s="1067"/>
      <c r="Z373" s="21"/>
      <c r="AH373"/>
    </row>
    <row r="374" spans="1:34" ht="11.25" customHeight="1">
      <c r="A374"/>
      <c r="B374" s="1281" t="s">
        <v>5</v>
      </c>
      <c r="C374" s="1282">
        <v>8110</v>
      </c>
      <c r="D374" s="1341" t="str">
        <f t="shared" si="19"/>
        <v>CA8110</v>
      </c>
      <c r="E374" s="1514" t="s">
        <v>123</v>
      </c>
      <c r="F374" s="1390">
        <v>500</v>
      </c>
      <c r="G374" s="1283">
        <v>4.3899999999999997</v>
      </c>
      <c r="H374" s="1283"/>
      <c r="I374" s="1283"/>
      <c r="J374" s="1283"/>
      <c r="K374" s="1283"/>
      <c r="L374" s="1283"/>
      <c r="M374" s="1283"/>
      <c r="N374" s="1283"/>
      <c r="O374" s="1283"/>
      <c r="P374" s="1283"/>
      <c r="R374" s="1067"/>
      <c r="Z374" s="21"/>
      <c r="AH374"/>
    </row>
    <row r="375" spans="1:34" ht="11.25" customHeight="1">
      <c r="A375"/>
      <c r="B375" s="1281" t="s">
        <v>5</v>
      </c>
      <c r="C375" s="1282">
        <v>8116</v>
      </c>
      <c r="D375" s="1341" t="str">
        <f t="shared" si="19"/>
        <v>CA8116</v>
      </c>
      <c r="E375" s="1514" t="s">
        <v>125</v>
      </c>
      <c r="F375" s="1390">
        <v>500</v>
      </c>
      <c r="G375" s="1283">
        <v>4.8</v>
      </c>
      <c r="H375" s="1283"/>
      <c r="I375" s="1283"/>
      <c r="J375" s="1283"/>
      <c r="K375" s="1283"/>
      <c r="L375" s="1283"/>
      <c r="M375" s="1283"/>
      <c r="N375" s="1283"/>
      <c r="O375" s="1283"/>
      <c r="P375" s="1283"/>
      <c r="R375" s="1067"/>
      <c r="Z375" s="21"/>
      <c r="AH375"/>
    </row>
    <row r="376" spans="1:34" ht="11.25" customHeight="1">
      <c r="A376"/>
      <c r="B376" s="1281" t="s">
        <v>5</v>
      </c>
      <c r="C376" s="1282">
        <v>8117</v>
      </c>
      <c r="D376" s="1341" t="str">
        <f t="shared" si="19"/>
        <v>CA8117</v>
      </c>
      <c r="E376" s="1514" t="s">
        <v>123</v>
      </c>
      <c r="F376" s="1390">
        <v>500</v>
      </c>
      <c r="G376" s="1283">
        <v>6.3</v>
      </c>
      <c r="H376" s="1283"/>
      <c r="I376" s="1283"/>
      <c r="J376" s="1283"/>
      <c r="K376" s="1283"/>
      <c r="L376" s="1283"/>
      <c r="M376" s="1283"/>
      <c r="N376" s="1283"/>
      <c r="O376" s="1283"/>
      <c r="P376" s="1283"/>
      <c r="R376" s="1067"/>
      <c r="Z376" s="21"/>
      <c r="AH376"/>
    </row>
    <row r="377" spans="1:34" ht="11.25" customHeight="1">
      <c r="A377"/>
      <c r="B377" s="1281" t="s">
        <v>5</v>
      </c>
      <c r="C377" s="1282">
        <v>8209</v>
      </c>
      <c r="D377" s="1341" t="str">
        <f t="shared" si="19"/>
        <v>CA8209</v>
      </c>
      <c r="E377" s="1514" t="s">
        <v>121</v>
      </c>
      <c r="F377" s="1390">
        <v>600</v>
      </c>
      <c r="G377" s="1283">
        <v>9.5500000000000007</v>
      </c>
      <c r="H377" s="1283"/>
      <c r="I377" s="1283"/>
      <c r="J377" s="1283"/>
      <c r="K377" s="1283"/>
      <c r="L377" s="1283"/>
      <c r="M377" s="1283"/>
      <c r="N377" s="1283"/>
      <c r="O377" s="1283"/>
      <c r="P377" s="1283"/>
      <c r="R377" s="1067"/>
      <c r="Z377" s="21"/>
      <c r="AH377"/>
    </row>
    <row r="378" spans="1:34" ht="11.25" customHeight="1">
      <c r="A378"/>
      <c r="B378" s="1281" t="s">
        <v>5</v>
      </c>
      <c r="C378" s="1282">
        <v>8215</v>
      </c>
      <c r="D378" s="1341" t="str">
        <f t="shared" si="19"/>
        <v>CA8215</v>
      </c>
      <c r="E378" s="1514" t="s">
        <v>123</v>
      </c>
      <c r="F378" s="1390">
        <v>800</v>
      </c>
      <c r="G378" s="1283">
        <v>13.09</v>
      </c>
      <c r="H378" s="1283"/>
      <c r="I378" s="1283"/>
      <c r="J378" s="1283"/>
      <c r="K378" s="1283"/>
      <c r="L378" s="1283"/>
      <c r="M378" s="1283"/>
      <c r="N378" s="1283"/>
      <c r="O378" s="1283"/>
      <c r="P378" s="1283"/>
      <c r="R378" s="1067"/>
      <c r="Z378" s="21"/>
      <c r="AH378"/>
    </row>
    <row r="379" spans="1:34" ht="11.25" customHeight="1">
      <c r="A379"/>
      <c r="B379" s="1281" t="s">
        <v>5</v>
      </c>
      <c r="C379" s="1282">
        <v>8227</v>
      </c>
      <c r="D379" s="1341" t="str">
        <f t="shared" si="19"/>
        <v>CA8227</v>
      </c>
      <c r="E379" s="1514" t="s">
        <v>124</v>
      </c>
      <c r="F379" s="1390">
        <v>500</v>
      </c>
      <c r="G379" s="1283">
        <v>7.15</v>
      </c>
      <c r="H379" s="1283"/>
      <c r="I379" s="1283"/>
      <c r="J379" s="1283"/>
      <c r="K379" s="1283"/>
      <c r="L379" s="1283"/>
      <c r="M379" s="1283"/>
      <c r="N379" s="1283"/>
      <c r="O379" s="1283"/>
      <c r="P379" s="1283"/>
      <c r="R379" s="1067"/>
      <c r="Z379" s="21"/>
      <c r="AH379"/>
    </row>
    <row r="380" spans="1:34" ht="11.25" customHeight="1">
      <c r="A380"/>
      <c r="B380" s="1281" t="s">
        <v>5</v>
      </c>
      <c r="C380" s="1282">
        <v>8232</v>
      </c>
      <c r="D380" s="1341" t="str">
        <f t="shared" si="19"/>
        <v>CA8232</v>
      </c>
      <c r="E380" s="1514" t="s">
        <v>121</v>
      </c>
      <c r="F380" s="1390">
        <v>600</v>
      </c>
      <c r="G380" s="1283">
        <v>10.29</v>
      </c>
      <c r="H380" s="1283"/>
      <c r="I380" s="1283"/>
      <c r="J380" s="1283"/>
      <c r="K380" s="1283"/>
      <c r="L380" s="1283"/>
      <c r="M380" s="1283"/>
      <c r="N380" s="1283"/>
      <c r="O380" s="1283"/>
      <c r="P380" s="1283"/>
      <c r="R380" s="1067"/>
      <c r="Z380" s="21"/>
      <c r="AH380"/>
    </row>
    <row r="381" spans="1:34" ht="11.25" customHeight="1">
      <c r="A381"/>
      <c r="B381" s="1281" t="s">
        <v>5</v>
      </c>
      <c r="C381" s="1282">
        <v>8267</v>
      </c>
      <c r="D381" s="1341" t="str">
        <f t="shared" si="19"/>
        <v>CA8267</v>
      </c>
      <c r="E381" s="1514" t="s">
        <v>123</v>
      </c>
      <c r="F381" s="1390">
        <v>750</v>
      </c>
      <c r="G381" s="1283">
        <v>12.18</v>
      </c>
      <c r="H381" s="1283"/>
      <c r="I381" s="1283"/>
      <c r="J381" s="1283"/>
      <c r="K381" s="1283"/>
      <c r="L381" s="1283"/>
      <c r="M381" s="1283"/>
      <c r="N381" s="1283"/>
      <c r="O381" s="1283"/>
      <c r="P381" s="1283"/>
      <c r="R381" s="1067"/>
      <c r="Z381" s="21"/>
      <c r="AH381"/>
    </row>
    <row r="382" spans="1:34" ht="11.25" customHeight="1">
      <c r="A382"/>
      <c r="B382" s="1281" t="s">
        <v>5</v>
      </c>
      <c r="C382" s="1282">
        <v>8278</v>
      </c>
      <c r="D382" s="1341" t="str">
        <f t="shared" si="19"/>
        <v>CA8278</v>
      </c>
      <c r="E382" s="1514" t="s">
        <v>122</v>
      </c>
      <c r="F382" s="1390">
        <v>500</v>
      </c>
      <c r="G382" s="1283">
        <v>241.3</v>
      </c>
      <c r="H382" s="1283"/>
      <c r="I382" s="1283"/>
      <c r="J382" s="1283"/>
      <c r="K382" s="1283"/>
      <c r="L382" s="1283"/>
      <c r="M382" s="1283"/>
      <c r="N382" s="1283"/>
      <c r="O382" s="1283"/>
      <c r="P382" s="1283"/>
      <c r="R382" s="1067"/>
      <c r="Z382" s="21"/>
      <c r="AH382"/>
    </row>
    <row r="383" spans="1:34" ht="11.25" customHeight="1">
      <c r="A383"/>
      <c r="B383" s="1281" t="s">
        <v>5</v>
      </c>
      <c r="C383" s="1282">
        <v>8286</v>
      </c>
      <c r="D383" s="1341" t="str">
        <f t="shared" si="19"/>
        <v>CA8286</v>
      </c>
      <c r="E383" s="1514" t="s">
        <v>122</v>
      </c>
      <c r="F383" s="1390">
        <v>550</v>
      </c>
      <c r="G383" s="1283">
        <v>9.3800000000000008</v>
      </c>
      <c r="H383" s="1283"/>
      <c r="I383" s="1283"/>
      <c r="J383" s="1283"/>
      <c r="K383" s="1283"/>
      <c r="L383" s="1283"/>
      <c r="M383" s="1283"/>
      <c r="N383" s="1283"/>
      <c r="O383" s="1283"/>
      <c r="P383" s="1283"/>
      <c r="R383" s="1067"/>
      <c r="Z383" s="21"/>
      <c r="AH383"/>
    </row>
    <row r="384" spans="1:34" ht="11.25" customHeight="1">
      <c r="A384"/>
      <c r="B384" s="1281" t="s">
        <v>5</v>
      </c>
      <c r="C384" s="1282">
        <v>8290</v>
      </c>
      <c r="D384" s="1341" t="str">
        <f t="shared" si="19"/>
        <v>CA8290</v>
      </c>
      <c r="E384" s="1514" t="s">
        <v>121</v>
      </c>
      <c r="F384" s="1390">
        <v>500</v>
      </c>
      <c r="G384" s="1283">
        <v>4.75</v>
      </c>
      <c r="H384" s="1283"/>
      <c r="I384" s="1283"/>
      <c r="J384" s="1283"/>
      <c r="K384" s="1283"/>
      <c r="L384" s="1283"/>
      <c r="M384" s="1283"/>
      <c r="N384" s="1283"/>
      <c r="O384" s="1283"/>
      <c r="P384" s="1283"/>
      <c r="R384" s="1067"/>
      <c r="Z384" s="21"/>
      <c r="AH384"/>
    </row>
    <row r="385" spans="1:34" ht="11.25" customHeight="1">
      <c r="A385"/>
      <c r="B385" s="1281" t="s">
        <v>5</v>
      </c>
      <c r="C385" s="1282">
        <v>8291</v>
      </c>
      <c r="D385" s="1341" t="str">
        <f t="shared" si="19"/>
        <v>CA8291</v>
      </c>
      <c r="E385" s="1514" t="s">
        <v>125</v>
      </c>
      <c r="F385" s="1390">
        <v>500</v>
      </c>
      <c r="G385" s="1283">
        <v>7.53</v>
      </c>
      <c r="H385" s="1283"/>
      <c r="I385" s="1283"/>
      <c r="J385" s="1283"/>
      <c r="K385" s="1283"/>
      <c r="L385" s="1283"/>
      <c r="M385" s="1283"/>
      <c r="N385" s="1283"/>
      <c r="O385" s="1283"/>
      <c r="P385" s="1283"/>
      <c r="R385" s="1067"/>
      <c r="Z385" s="21"/>
      <c r="AH385"/>
    </row>
    <row r="386" spans="1:34" ht="11.25" customHeight="1">
      <c r="A386"/>
      <c r="B386" s="1281" t="s">
        <v>5</v>
      </c>
      <c r="C386" s="1282">
        <v>8292</v>
      </c>
      <c r="D386" s="1341" t="str">
        <f t="shared" si="19"/>
        <v>CA8292</v>
      </c>
      <c r="E386" s="1514" t="s">
        <v>121</v>
      </c>
      <c r="F386" s="1390">
        <v>800</v>
      </c>
      <c r="G386" s="1283">
        <v>13.75</v>
      </c>
      <c r="H386" s="1283"/>
      <c r="I386" s="1283"/>
      <c r="J386" s="1283"/>
      <c r="K386" s="1283"/>
      <c r="L386" s="1283"/>
      <c r="M386" s="1283"/>
      <c r="N386" s="1283"/>
      <c r="O386" s="1283"/>
      <c r="P386" s="1283"/>
      <c r="R386" s="1067"/>
      <c r="Z386" s="21"/>
      <c r="AH386"/>
    </row>
    <row r="387" spans="1:34" ht="11.25" customHeight="1">
      <c r="A387"/>
      <c r="B387" s="1281" t="s">
        <v>5</v>
      </c>
      <c r="C387" s="1282">
        <v>8293</v>
      </c>
      <c r="D387" s="1341" t="str">
        <f t="shared" si="19"/>
        <v>CA8293</v>
      </c>
      <c r="E387" s="1514" t="s">
        <v>125</v>
      </c>
      <c r="F387" s="1390">
        <v>1000</v>
      </c>
      <c r="G387" s="1283">
        <v>17.149999999999999</v>
      </c>
      <c r="H387" s="1283"/>
      <c r="I387" s="1283"/>
      <c r="J387" s="1283"/>
      <c r="K387" s="1283"/>
      <c r="L387" s="1283"/>
      <c r="M387" s="1283"/>
      <c r="N387" s="1283"/>
      <c r="O387" s="1283"/>
      <c r="P387" s="1283"/>
      <c r="R387" s="1067"/>
      <c r="Z387" s="21"/>
      <c r="AH387"/>
    </row>
    <row r="388" spans="1:34" ht="11.25" customHeight="1">
      <c r="A388"/>
      <c r="B388" s="1281" t="s">
        <v>5</v>
      </c>
      <c r="C388" s="1282">
        <v>8304</v>
      </c>
      <c r="D388" s="1341" t="str">
        <f t="shared" si="19"/>
        <v>CA8304</v>
      </c>
      <c r="E388" s="1514" t="s">
        <v>123</v>
      </c>
      <c r="F388" s="1390">
        <v>750</v>
      </c>
      <c r="G388" s="1283">
        <v>12.61</v>
      </c>
      <c r="H388" s="1283"/>
      <c r="I388" s="1283"/>
      <c r="J388" s="1283"/>
      <c r="K388" s="1283"/>
      <c r="L388" s="1283"/>
      <c r="M388" s="1283"/>
      <c r="N388" s="1283"/>
      <c r="O388" s="1283"/>
      <c r="P388" s="1283"/>
      <c r="R388" s="1067"/>
      <c r="Z388" s="21"/>
      <c r="AH388"/>
    </row>
    <row r="389" spans="1:34" ht="11.25" customHeight="1">
      <c r="A389"/>
      <c r="B389" s="1281" t="s">
        <v>5</v>
      </c>
      <c r="C389" s="1282">
        <v>8324</v>
      </c>
      <c r="D389" s="1341" t="str">
        <f t="shared" si="19"/>
        <v>CA8324</v>
      </c>
      <c r="E389" s="1514" t="s">
        <v>121</v>
      </c>
      <c r="F389" s="1390">
        <v>500</v>
      </c>
      <c r="G389" s="1283">
        <v>5.41</v>
      </c>
      <c r="H389" s="1283"/>
      <c r="I389" s="1283"/>
      <c r="J389" s="1283"/>
      <c r="K389" s="1283"/>
      <c r="L389" s="1283"/>
      <c r="M389" s="1283"/>
      <c r="N389" s="1283"/>
      <c r="O389" s="1283"/>
      <c r="P389" s="1283"/>
      <c r="R389" s="1067"/>
      <c r="Z389" s="21"/>
      <c r="AH389"/>
    </row>
    <row r="390" spans="1:34" ht="11.25" customHeight="1">
      <c r="A390"/>
      <c r="B390" s="1281" t="s">
        <v>5</v>
      </c>
      <c r="C390" s="1282">
        <v>8350</v>
      </c>
      <c r="D390" s="1341" t="str">
        <f t="shared" si="19"/>
        <v>CA8350</v>
      </c>
      <c r="E390" s="1514" t="s">
        <v>124</v>
      </c>
      <c r="F390" s="1390">
        <v>500</v>
      </c>
      <c r="G390" s="1283">
        <v>8.1199999999999992</v>
      </c>
      <c r="H390" s="1283"/>
      <c r="I390" s="1283"/>
      <c r="J390" s="1283"/>
      <c r="K390" s="1283"/>
      <c r="L390" s="1283"/>
      <c r="M390" s="1283"/>
      <c r="N390" s="1283"/>
      <c r="O390" s="1283"/>
      <c r="P390" s="1283"/>
      <c r="R390" s="1067"/>
      <c r="Z390" s="21"/>
      <c r="AH390"/>
    </row>
    <row r="391" spans="1:34" ht="11.25" customHeight="1">
      <c r="A391"/>
      <c r="B391" s="1281" t="s">
        <v>5</v>
      </c>
      <c r="C391" s="1282">
        <v>8370</v>
      </c>
      <c r="D391" s="1341" t="str">
        <f t="shared" si="19"/>
        <v>CA8370</v>
      </c>
      <c r="E391" s="1514" t="s">
        <v>125</v>
      </c>
      <c r="F391" s="1390">
        <v>500</v>
      </c>
      <c r="G391" s="1283">
        <v>3.59</v>
      </c>
      <c r="H391" s="1283"/>
      <c r="I391" s="1283"/>
      <c r="J391" s="1283"/>
      <c r="K391" s="1283"/>
      <c r="L391" s="1283"/>
      <c r="M391" s="1283"/>
      <c r="N391" s="1283"/>
      <c r="O391" s="1283"/>
      <c r="P391" s="1283"/>
      <c r="R391" s="1067"/>
      <c r="Z391" s="21"/>
      <c r="AH391"/>
    </row>
    <row r="392" spans="1:34" ht="11.25" customHeight="1">
      <c r="A392"/>
      <c r="B392" s="1281" t="s">
        <v>5</v>
      </c>
      <c r="C392" s="1282">
        <v>8387</v>
      </c>
      <c r="D392" s="1341" t="str">
        <f t="shared" si="19"/>
        <v>CA8387</v>
      </c>
      <c r="E392" s="1514" t="s">
        <v>121</v>
      </c>
      <c r="F392" s="1390">
        <v>500</v>
      </c>
      <c r="G392" s="1283">
        <v>5.75</v>
      </c>
      <c r="H392" s="1283"/>
      <c r="I392" s="1283"/>
      <c r="J392" s="1283"/>
      <c r="K392" s="1283"/>
      <c r="L392" s="1283"/>
      <c r="M392" s="1283"/>
      <c r="N392" s="1283"/>
      <c r="O392" s="1283"/>
      <c r="P392" s="1283"/>
      <c r="R392" s="1067"/>
      <c r="Z392" s="21"/>
      <c r="AH392"/>
    </row>
    <row r="393" spans="1:34" ht="11.25" customHeight="1">
      <c r="A393"/>
      <c r="B393" s="1281" t="s">
        <v>5</v>
      </c>
      <c r="C393" s="1282">
        <v>8388</v>
      </c>
      <c r="D393" s="1341" t="str">
        <f t="shared" si="19"/>
        <v>CA8388</v>
      </c>
      <c r="E393" s="1514" t="s">
        <v>121</v>
      </c>
      <c r="F393" s="1390">
        <v>550</v>
      </c>
      <c r="G393" s="1283">
        <v>8.8800000000000008</v>
      </c>
      <c r="H393" s="1283"/>
      <c r="I393" s="1283"/>
      <c r="J393" s="1283"/>
      <c r="K393" s="1283"/>
      <c r="L393" s="1283"/>
      <c r="M393" s="1283"/>
      <c r="N393" s="1283"/>
      <c r="O393" s="1283"/>
      <c r="P393" s="1283"/>
      <c r="R393" s="1067"/>
      <c r="Z393" s="21"/>
      <c r="AH393"/>
    </row>
    <row r="394" spans="1:34" ht="11.25" customHeight="1">
      <c r="A394"/>
      <c r="B394" s="1281" t="s">
        <v>5</v>
      </c>
      <c r="C394" s="1282">
        <v>8389</v>
      </c>
      <c r="D394" s="1341" t="str">
        <f t="shared" si="19"/>
        <v>CA8389</v>
      </c>
      <c r="E394" s="1514" t="s">
        <v>121</v>
      </c>
      <c r="F394" s="1390">
        <v>500</v>
      </c>
      <c r="G394" s="1283">
        <v>5.68</v>
      </c>
      <c r="H394" s="1283"/>
      <c r="I394" s="1283"/>
      <c r="J394" s="1283"/>
      <c r="K394" s="1283"/>
      <c r="L394" s="1283"/>
      <c r="M394" s="1283"/>
      <c r="N394" s="1283"/>
      <c r="O394" s="1283"/>
      <c r="P394" s="1283"/>
      <c r="R394" s="1067"/>
      <c r="Z394" s="21"/>
      <c r="AH394"/>
    </row>
    <row r="395" spans="1:34" ht="11.25" customHeight="1">
      <c r="A395"/>
      <c r="B395" s="1281" t="s">
        <v>5</v>
      </c>
      <c r="C395" s="1282">
        <v>8390</v>
      </c>
      <c r="D395" s="1341" t="str">
        <f t="shared" si="19"/>
        <v>CA8390</v>
      </c>
      <c r="E395" s="1514" t="s">
        <v>125</v>
      </c>
      <c r="F395" s="1390">
        <v>500</v>
      </c>
      <c r="G395" s="1283">
        <v>5.27</v>
      </c>
      <c r="H395" s="1283"/>
      <c r="I395" s="1283"/>
      <c r="J395" s="1283"/>
      <c r="K395" s="1283"/>
      <c r="L395" s="1283"/>
      <c r="M395" s="1283"/>
      <c r="N395" s="1283"/>
      <c r="O395" s="1283"/>
      <c r="P395" s="1283"/>
      <c r="R395" s="1067"/>
      <c r="Z395" s="21"/>
      <c r="AH395"/>
    </row>
    <row r="396" spans="1:34" ht="11.25" customHeight="1">
      <c r="A396"/>
      <c r="B396" s="1281" t="s">
        <v>5</v>
      </c>
      <c r="C396" s="1282">
        <v>8391</v>
      </c>
      <c r="D396" s="1341" t="str">
        <f t="shared" ref="D396:D459" si="20">B396&amp;TEXT(C396,"0000")</f>
        <v>CA8391</v>
      </c>
      <c r="E396" s="1514" t="s">
        <v>121</v>
      </c>
      <c r="F396" s="1390">
        <v>500</v>
      </c>
      <c r="G396" s="1283">
        <v>4.8899999999999997</v>
      </c>
      <c r="H396" s="1283"/>
      <c r="I396" s="1283"/>
      <c r="J396" s="1283"/>
      <c r="K396" s="1283"/>
      <c r="L396" s="1283"/>
      <c r="M396" s="1283"/>
      <c r="N396" s="1283"/>
      <c r="O396" s="1283"/>
      <c r="P396" s="1283"/>
      <c r="R396" s="1067"/>
      <c r="Z396" s="21"/>
      <c r="AH396"/>
    </row>
    <row r="397" spans="1:34" ht="11.25" customHeight="1">
      <c r="A397"/>
      <c r="B397" s="1281" t="s">
        <v>5</v>
      </c>
      <c r="C397" s="1282">
        <v>8392</v>
      </c>
      <c r="D397" s="1341" t="str">
        <f t="shared" si="20"/>
        <v>CA8392</v>
      </c>
      <c r="E397" s="1514" t="s">
        <v>121</v>
      </c>
      <c r="F397" s="1390">
        <v>500</v>
      </c>
      <c r="G397" s="1283">
        <v>5.0599999999999996</v>
      </c>
      <c r="H397" s="1283"/>
      <c r="I397" s="1283"/>
      <c r="J397" s="1283"/>
      <c r="K397" s="1283"/>
      <c r="L397" s="1283"/>
      <c r="M397" s="1283"/>
      <c r="N397" s="1283"/>
      <c r="O397" s="1283"/>
      <c r="P397" s="1283"/>
      <c r="R397" s="1067"/>
      <c r="Z397" s="21"/>
      <c r="AH397"/>
    </row>
    <row r="398" spans="1:34" ht="11.25" customHeight="1">
      <c r="A398"/>
      <c r="B398" s="1281" t="s">
        <v>5</v>
      </c>
      <c r="C398" s="1282">
        <v>8393</v>
      </c>
      <c r="D398" s="1341" t="str">
        <f t="shared" si="20"/>
        <v>CA8393</v>
      </c>
      <c r="E398" s="1514" t="s">
        <v>121</v>
      </c>
      <c r="F398" s="1390">
        <v>500</v>
      </c>
      <c r="G398" s="1283">
        <v>4.3499999999999996</v>
      </c>
      <c r="H398" s="1283"/>
      <c r="I398" s="1283"/>
      <c r="J398" s="1283"/>
      <c r="K398" s="1283"/>
      <c r="L398" s="1283"/>
      <c r="M398" s="1283"/>
      <c r="N398" s="1283"/>
      <c r="O398" s="1283"/>
      <c r="P398" s="1283"/>
      <c r="R398" s="1067"/>
      <c r="Z398" s="21"/>
      <c r="AH398"/>
    </row>
    <row r="399" spans="1:34" ht="11.25" customHeight="1">
      <c r="A399"/>
      <c r="B399" s="1281" t="s">
        <v>5</v>
      </c>
      <c r="C399" s="1282">
        <v>8397</v>
      </c>
      <c r="D399" s="1341" t="str">
        <f t="shared" si="20"/>
        <v>CA8397</v>
      </c>
      <c r="E399" s="1514" t="s">
        <v>125</v>
      </c>
      <c r="F399" s="1390">
        <v>500</v>
      </c>
      <c r="G399" s="1283">
        <v>4.6100000000000003</v>
      </c>
      <c r="H399" s="1283"/>
      <c r="I399" s="1283"/>
      <c r="J399" s="1283"/>
      <c r="K399" s="1283"/>
      <c r="L399" s="1283"/>
      <c r="M399" s="1283"/>
      <c r="N399" s="1283"/>
      <c r="O399" s="1283"/>
      <c r="P399" s="1283"/>
      <c r="R399" s="1067"/>
      <c r="Z399" s="21"/>
      <c r="AH399"/>
    </row>
    <row r="400" spans="1:34" ht="11.25" customHeight="1">
      <c r="A400"/>
      <c r="B400" s="1281" t="s">
        <v>5</v>
      </c>
      <c r="C400" s="1282">
        <v>8400</v>
      </c>
      <c r="D400" s="1341" t="str">
        <f t="shared" si="20"/>
        <v>CA8400</v>
      </c>
      <c r="E400" s="1514" t="s">
        <v>121</v>
      </c>
      <c r="F400" s="1390">
        <v>500</v>
      </c>
      <c r="G400" s="1283">
        <v>3.66</v>
      </c>
      <c r="H400" s="1283"/>
      <c r="I400" s="1283"/>
      <c r="J400" s="1283"/>
      <c r="K400" s="1283"/>
      <c r="L400" s="1283"/>
      <c r="M400" s="1283"/>
      <c r="N400" s="1283"/>
      <c r="O400" s="1283"/>
      <c r="P400" s="1283"/>
      <c r="R400" s="1067"/>
      <c r="Z400" s="21"/>
      <c r="AH400"/>
    </row>
    <row r="401" spans="1:34" ht="11.25" customHeight="1">
      <c r="A401"/>
      <c r="B401" s="1281" t="s">
        <v>5</v>
      </c>
      <c r="C401" s="1282">
        <v>8500</v>
      </c>
      <c r="D401" s="1341" t="str">
        <f t="shared" si="20"/>
        <v>CA8500</v>
      </c>
      <c r="E401" s="1514" t="s">
        <v>123</v>
      </c>
      <c r="F401" s="1390">
        <v>600</v>
      </c>
      <c r="G401" s="1283">
        <v>10.31</v>
      </c>
      <c r="H401" s="1283"/>
      <c r="I401" s="1283"/>
      <c r="J401" s="1283"/>
      <c r="K401" s="1283"/>
      <c r="L401" s="1283"/>
      <c r="M401" s="1283"/>
      <c r="N401" s="1283"/>
      <c r="O401" s="1283"/>
      <c r="P401" s="1283"/>
      <c r="R401" s="1067"/>
      <c r="Z401" s="21"/>
      <c r="AH401"/>
    </row>
    <row r="402" spans="1:34" ht="11.25" customHeight="1">
      <c r="A402"/>
      <c r="B402" s="1281" t="s">
        <v>5</v>
      </c>
      <c r="C402" s="1282">
        <v>8601</v>
      </c>
      <c r="D402" s="1341" t="str">
        <f t="shared" si="20"/>
        <v>CA8601</v>
      </c>
      <c r="E402" s="1514" t="s">
        <v>125</v>
      </c>
      <c r="F402" s="1390">
        <v>500</v>
      </c>
      <c r="G402" s="1283">
        <v>0.55000000000000004</v>
      </c>
      <c r="H402" s="1283"/>
      <c r="I402" s="1283"/>
      <c r="J402" s="1283"/>
      <c r="K402" s="1283"/>
      <c r="L402" s="1283"/>
      <c r="M402" s="1283"/>
      <c r="N402" s="1283"/>
      <c r="O402" s="1283"/>
      <c r="P402" s="1283"/>
      <c r="R402" s="1067"/>
      <c r="Z402" s="21"/>
      <c r="AH402"/>
    </row>
    <row r="403" spans="1:34" ht="11.25" customHeight="1">
      <c r="A403"/>
      <c r="B403" s="1281" t="s">
        <v>5</v>
      </c>
      <c r="C403" s="1282">
        <v>8631</v>
      </c>
      <c r="D403" s="1341" t="str">
        <f t="shared" si="20"/>
        <v>CA8631</v>
      </c>
      <c r="E403" s="1514" t="s">
        <v>122</v>
      </c>
      <c r="F403" s="1390">
        <v>500</v>
      </c>
      <c r="G403" s="1283">
        <v>7.96</v>
      </c>
      <c r="H403" s="1283"/>
      <c r="I403" s="1283"/>
      <c r="J403" s="1283"/>
      <c r="K403" s="1283"/>
      <c r="L403" s="1283"/>
      <c r="M403" s="1283"/>
      <c r="N403" s="1283"/>
      <c r="O403" s="1283"/>
      <c r="P403" s="1283"/>
      <c r="R403" s="1067"/>
      <c r="Z403" s="21"/>
      <c r="AH403"/>
    </row>
    <row r="404" spans="1:34" ht="11.25" customHeight="1">
      <c r="A404"/>
      <c r="B404" s="1281" t="s">
        <v>5</v>
      </c>
      <c r="C404" s="1282">
        <v>8720</v>
      </c>
      <c r="D404" s="1341" t="str">
        <f t="shared" si="20"/>
        <v>CA8720</v>
      </c>
      <c r="E404" s="1514" t="s">
        <v>124</v>
      </c>
      <c r="F404" s="1390">
        <v>500</v>
      </c>
      <c r="G404" s="1283">
        <v>2.4900000000000002</v>
      </c>
      <c r="H404" s="1283"/>
      <c r="I404" s="1283"/>
      <c r="J404" s="1283"/>
      <c r="K404" s="1283"/>
      <c r="L404" s="1283"/>
      <c r="M404" s="1283"/>
      <c r="N404" s="1283"/>
      <c r="O404" s="1283"/>
      <c r="P404" s="1283"/>
      <c r="R404" s="1067"/>
      <c r="Z404" s="21"/>
      <c r="AH404"/>
    </row>
    <row r="405" spans="1:34" ht="11.25" customHeight="1">
      <c r="A405"/>
      <c r="B405" s="1281" t="s">
        <v>5</v>
      </c>
      <c r="C405" s="1282">
        <v>8729</v>
      </c>
      <c r="D405" s="1341" t="str">
        <f t="shared" si="20"/>
        <v>CA8729</v>
      </c>
      <c r="E405" s="1514" t="s">
        <v>124</v>
      </c>
      <c r="F405" s="1390">
        <v>500</v>
      </c>
      <c r="G405" s="1283">
        <v>1.45</v>
      </c>
      <c r="H405" s="1283"/>
      <c r="I405" s="1283"/>
      <c r="J405" s="1283"/>
      <c r="K405" s="1283"/>
      <c r="L405" s="1283"/>
      <c r="M405" s="1283"/>
      <c r="N405" s="1283"/>
      <c r="O405" s="1283"/>
      <c r="P405" s="1283"/>
      <c r="R405" s="1067"/>
      <c r="Z405" s="21"/>
      <c r="AH405"/>
    </row>
    <row r="406" spans="1:34" ht="11.25" customHeight="1">
      <c r="A406"/>
      <c r="B406" s="1281" t="s">
        <v>5</v>
      </c>
      <c r="C406" s="1282">
        <v>8740</v>
      </c>
      <c r="D406" s="1341" t="str">
        <f t="shared" si="20"/>
        <v>CA8740</v>
      </c>
      <c r="E406" s="1514" t="s">
        <v>121</v>
      </c>
      <c r="F406" s="1390">
        <v>500</v>
      </c>
      <c r="G406" s="1283">
        <v>1.59</v>
      </c>
      <c r="H406" s="1283"/>
      <c r="I406" s="1283"/>
      <c r="J406" s="1283"/>
      <c r="K406" s="1283"/>
      <c r="L406" s="1283"/>
      <c r="M406" s="1283"/>
      <c r="N406" s="1283"/>
      <c r="O406" s="1283"/>
      <c r="P406" s="1283"/>
      <c r="R406" s="1067"/>
      <c r="Z406" s="21"/>
      <c r="AH406"/>
    </row>
    <row r="407" spans="1:34" ht="11.25" customHeight="1">
      <c r="A407"/>
      <c r="B407" s="1281" t="s">
        <v>5</v>
      </c>
      <c r="C407" s="1282">
        <v>8741</v>
      </c>
      <c r="D407" s="1341" t="str">
        <f t="shared" si="20"/>
        <v>CA8741</v>
      </c>
      <c r="E407" s="1514" t="s">
        <v>124</v>
      </c>
      <c r="F407" s="1390">
        <v>500</v>
      </c>
      <c r="G407" s="1283">
        <v>0.17</v>
      </c>
      <c r="H407" s="1283"/>
      <c r="I407" s="1283"/>
      <c r="J407" s="1283"/>
      <c r="K407" s="1283"/>
      <c r="L407" s="1283"/>
      <c r="M407" s="1283"/>
      <c r="N407" s="1283"/>
      <c r="O407" s="1283"/>
      <c r="P407" s="1283"/>
      <c r="R407" s="1067"/>
      <c r="Z407" s="21"/>
      <c r="AH407"/>
    </row>
    <row r="408" spans="1:34" ht="11.25" customHeight="1">
      <c r="A408"/>
      <c r="B408" s="1281" t="s">
        <v>5</v>
      </c>
      <c r="C408" s="1282">
        <v>8742</v>
      </c>
      <c r="D408" s="1341" t="str">
        <f t="shared" si="20"/>
        <v>CA8742</v>
      </c>
      <c r="E408" s="1514" t="s">
        <v>125</v>
      </c>
      <c r="F408" s="1390">
        <v>500</v>
      </c>
      <c r="G408" s="1283">
        <v>0.68</v>
      </c>
      <c r="H408" s="1283"/>
      <c r="I408" s="1283"/>
      <c r="J408" s="1283"/>
      <c r="K408" s="1283"/>
      <c r="L408" s="1283"/>
      <c r="M408" s="1283"/>
      <c r="N408" s="1283"/>
      <c r="O408" s="1283"/>
      <c r="P408" s="1283"/>
      <c r="R408" s="1067"/>
      <c r="Z408" s="21"/>
      <c r="AH408"/>
    </row>
    <row r="409" spans="1:34" ht="11.25" customHeight="1">
      <c r="A409"/>
      <c r="B409" s="1281" t="s">
        <v>5</v>
      </c>
      <c r="C409" s="1282">
        <v>8743</v>
      </c>
      <c r="D409" s="1341" t="str">
        <f t="shared" si="20"/>
        <v>CA8743</v>
      </c>
      <c r="E409" s="1514" t="s">
        <v>125</v>
      </c>
      <c r="F409" s="1390">
        <v>500</v>
      </c>
      <c r="G409" s="1283">
        <v>0.31</v>
      </c>
      <c r="H409" s="1283"/>
      <c r="I409" s="1283"/>
      <c r="J409" s="1283"/>
      <c r="K409" s="1283"/>
      <c r="L409" s="1283"/>
      <c r="M409" s="1283"/>
      <c r="N409" s="1283"/>
      <c r="O409" s="1283"/>
      <c r="P409" s="1283"/>
      <c r="R409" s="1067"/>
      <c r="Z409" s="21"/>
      <c r="AH409"/>
    </row>
    <row r="410" spans="1:34" ht="11.25" customHeight="1">
      <c r="A410"/>
      <c r="B410" s="1281" t="s">
        <v>5</v>
      </c>
      <c r="C410" s="1282">
        <v>8744</v>
      </c>
      <c r="D410" s="1341" t="str">
        <f t="shared" si="20"/>
        <v>CA8744</v>
      </c>
      <c r="E410" s="1514" t="s">
        <v>125</v>
      </c>
      <c r="F410" s="1390">
        <v>500</v>
      </c>
      <c r="G410" s="1283">
        <v>0.59</v>
      </c>
      <c r="H410" s="1283"/>
      <c r="I410" s="1283"/>
      <c r="J410" s="1283"/>
      <c r="K410" s="1283"/>
      <c r="L410" s="1283"/>
      <c r="M410" s="1283"/>
      <c r="N410" s="1283"/>
      <c r="O410" s="1283"/>
      <c r="P410" s="1283"/>
      <c r="R410" s="1067"/>
      <c r="Z410" s="21"/>
      <c r="AH410"/>
    </row>
    <row r="411" spans="1:34" ht="11.25" customHeight="1">
      <c r="A411"/>
      <c r="B411" s="1281" t="s">
        <v>5</v>
      </c>
      <c r="C411" s="1282">
        <v>8745</v>
      </c>
      <c r="D411" s="1341" t="str">
        <f t="shared" si="20"/>
        <v>CA8745</v>
      </c>
      <c r="E411" s="1514" t="s">
        <v>124</v>
      </c>
      <c r="F411" s="1390">
        <v>700</v>
      </c>
      <c r="G411" s="1283">
        <v>11.76</v>
      </c>
      <c r="H411" s="1283"/>
      <c r="I411" s="1283"/>
      <c r="J411" s="1283"/>
      <c r="K411" s="1283"/>
      <c r="L411" s="1283"/>
      <c r="M411" s="1283"/>
      <c r="N411" s="1283"/>
      <c r="O411" s="1283"/>
      <c r="P411" s="1283"/>
      <c r="R411" s="1067"/>
      <c r="Z411" s="21"/>
      <c r="AH411"/>
    </row>
    <row r="412" spans="1:34" ht="11.25" customHeight="1">
      <c r="A412"/>
      <c r="B412" s="1281" t="s">
        <v>5</v>
      </c>
      <c r="C412" s="1282">
        <v>8746</v>
      </c>
      <c r="D412" s="1341" t="str">
        <f t="shared" si="20"/>
        <v>CA8746</v>
      </c>
      <c r="E412" s="1514" t="s">
        <v>125</v>
      </c>
      <c r="F412" s="1390">
        <v>500</v>
      </c>
      <c r="G412" s="1283">
        <v>0.59</v>
      </c>
      <c r="H412" s="1283"/>
      <c r="I412" s="1283"/>
      <c r="J412" s="1283"/>
      <c r="K412" s="1283"/>
      <c r="L412" s="1283"/>
      <c r="M412" s="1283"/>
      <c r="N412" s="1283"/>
      <c r="O412" s="1283"/>
      <c r="P412" s="1283"/>
      <c r="R412" s="1067"/>
      <c r="Z412" s="21"/>
      <c r="AH412"/>
    </row>
    <row r="413" spans="1:34" ht="11.25" customHeight="1">
      <c r="A413"/>
      <c r="B413" s="1281" t="s">
        <v>5</v>
      </c>
      <c r="C413" s="1282">
        <v>8748</v>
      </c>
      <c r="D413" s="1341" t="str">
        <f t="shared" si="20"/>
        <v>CA8748</v>
      </c>
      <c r="E413" s="1514" t="s">
        <v>121</v>
      </c>
      <c r="F413" s="1390">
        <v>500</v>
      </c>
      <c r="G413" s="1283">
        <v>1.45</v>
      </c>
      <c r="H413" s="1283"/>
      <c r="I413" s="1283"/>
      <c r="J413" s="1283"/>
      <c r="K413" s="1283"/>
      <c r="L413" s="1283"/>
      <c r="M413" s="1283"/>
      <c r="N413" s="1283"/>
      <c r="O413" s="1283"/>
      <c r="P413" s="1283"/>
      <c r="R413" s="1067"/>
      <c r="Z413" s="21"/>
      <c r="AH413"/>
    </row>
    <row r="414" spans="1:34" ht="11.25" customHeight="1">
      <c r="A414"/>
      <c r="B414" s="1281" t="s">
        <v>5</v>
      </c>
      <c r="C414" s="1282">
        <v>8749</v>
      </c>
      <c r="D414" s="1341" t="str">
        <f t="shared" si="20"/>
        <v>CA8749</v>
      </c>
      <c r="E414" s="1514" t="s">
        <v>125</v>
      </c>
      <c r="F414" s="1390">
        <v>500</v>
      </c>
      <c r="G414" s="1283">
        <v>0.36</v>
      </c>
      <c r="H414" s="1283"/>
      <c r="I414" s="1283"/>
      <c r="J414" s="1283"/>
      <c r="K414" s="1283"/>
      <c r="L414" s="1283"/>
      <c r="M414" s="1283"/>
      <c r="N414" s="1283"/>
      <c r="O414" s="1283"/>
      <c r="P414" s="1283"/>
      <c r="R414" s="1067"/>
      <c r="Z414" s="21"/>
      <c r="AH414"/>
    </row>
    <row r="415" spans="1:34" ht="11.25" customHeight="1">
      <c r="A415"/>
      <c r="B415" s="1281" t="s">
        <v>5</v>
      </c>
      <c r="C415" s="1282">
        <v>8755</v>
      </c>
      <c r="D415" s="1341" t="str">
        <f t="shared" si="20"/>
        <v>CA8755</v>
      </c>
      <c r="E415" s="1514" t="s">
        <v>122</v>
      </c>
      <c r="F415" s="1390">
        <v>500</v>
      </c>
      <c r="G415" s="1283">
        <v>1.38</v>
      </c>
      <c r="H415" s="1283"/>
      <c r="I415" s="1283"/>
      <c r="J415" s="1283"/>
      <c r="K415" s="1283"/>
      <c r="L415" s="1283"/>
      <c r="M415" s="1283"/>
      <c r="N415" s="1283"/>
      <c r="O415" s="1283"/>
      <c r="P415" s="1283"/>
      <c r="R415" s="1067"/>
      <c r="Z415" s="21"/>
      <c r="AH415"/>
    </row>
    <row r="416" spans="1:34" ht="11.25" customHeight="1">
      <c r="A416"/>
      <c r="B416" s="1281" t="s">
        <v>5</v>
      </c>
      <c r="C416" s="1282">
        <v>8800</v>
      </c>
      <c r="D416" s="1341" t="str">
        <f t="shared" si="20"/>
        <v>CA8800</v>
      </c>
      <c r="E416" s="1514" t="s">
        <v>125</v>
      </c>
      <c r="F416" s="1390">
        <v>500</v>
      </c>
      <c r="G416" s="1283">
        <v>4.9000000000000004</v>
      </c>
      <c r="H416" s="1283"/>
      <c r="I416" s="1283"/>
      <c r="J416" s="1283"/>
      <c r="K416" s="1283"/>
      <c r="L416" s="1283"/>
      <c r="M416" s="1283"/>
      <c r="N416" s="1283"/>
      <c r="O416" s="1283"/>
      <c r="P416" s="1283"/>
      <c r="R416" s="1067"/>
      <c r="Z416" s="21"/>
      <c r="AH416"/>
    </row>
    <row r="417" spans="1:34" ht="11.25" customHeight="1">
      <c r="A417"/>
      <c r="B417" s="1281" t="s">
        <v>5</v>
      </c>
      <c r="C417" s="1282">
        <v>8801</v>
      </c>
      <c r="D417" s="1341" t="str">
        <f t="shared" si="20"/>
        <v>CA8801</v>
      </c>
      <c r="E417" s="1514" t="s">
        <v>121</v>
      </c>
      <c r="F417" s="1390">
        <v>500</v>
      </c>
      <c r="G417" s="1283">
        <v>1.05</v>
      </c>
      <c r="H417" s="1283"/>
      <c r="I417" s="1283"/>
      <c r="J417" s="1283"/>
      <c r="K417" s="1283"/>
      <c r="L417" s="1283"/>
      <c r="M417" s="1283"/>
      <c r="N417" s="1283"/>
      <c r="O417" s="1283"/>
      <c r="P417" s="1283"/>
      <c r="R417" s="1067"/>
      <c r="Z417" s="21"/>
      <c r="AH417"/>
    </row>
    <row r="418" spans="1:34" ht="11.25" customHeight="1">
      <c r="A418"/>
      <c r="B418" s="1281" t="s">
        <v>5</v>
      </c>
      <c r="C418" s="1282">
        <v>8803</v>
      </c>
      <c r="D418" s="1341" t="str">
        <f t="shared" si="20"/>
        <v>CA8803</v>
      </c>
      <c r="E418" s="1514" t="s">
        <v>121</v>
      </c>
      <c r="F418" s="1390">
        <v>500</v>
      </c>
      <c r="G418" s="1283">
        <v>0.24</v>
      </c>
      <c r="H418" s="1283"/>
      <c r="I418" s="1283"/>
      <c r="J418" s="1283"/>
      <c r="K418" s="1283"/>
      <c r="L418" s="1283"/>
      <c r="M418" s="1283"/>
      <c r="N418" s="1283"/>
      <c r="O418" s="1283"/>
      <c r="P418" s="1283"/>
      <c r="R418" s="1067"/>
      <c r="Z418" s="21"/>
      <c r="AH418"/>
    </row>
    <row r="419" spans="1:34" ht="11.25" customHeight="1">
      <c r="A419"/>
      <c r="B419" s="1281" t="s">
        <v>5</v>
      </c>
      <c r="C419" s="1282">
        <v>8804</v>
      </c>
      <c r="D419" s="1341" t="str">
        <f t="shared" si="20"/>
        <v>CA8804</v>
      </c>
      <c r="E419" s="1514" t="s">
        <v>123</v>
      </c>
      <c r="F419" s="1390">
        <v>500</v>
      </c>
      <c r="G419" s="1283">
        <v>4.87</v>
      </c>
      <c r="H419" s="1283"/>
      <c r="I419" s="1283"/>
      <c r="J419" s="1283"/>
      <c r="K419" s="1283"/>
      <c r="L419" s="1283"/>
      <c r="M419" s="1283"/>
      <c r="N419" s="1283"/>
      <c r="O419" s="1283"/>
      <c r="P419" s="1283"/>
      <c r="R419" s="1067"/>
      <c r="Z419" s="21"/>
      <c r="AH419"/>
    </row>
    <row r="420" spans="1:34" ht="11.25" customHeight="1">
      <c r="A420"/>
      <c r="B420" s="1281" t="s">
        <v>5</v>
      </c>
      <c r="C420" s="1282">
        <v>8806</v>
      </c>
      <c r="D420" s="1341" t="str">
        <f t="shared" si="20"/>
        <v>CA8806</v>
      </c>
      <c r="E420" s="1514" t="s">
        <v>123</v>
      </c>
      <c r="F420" s="1390">
        <v>500</v>
      </c>
      <c r="G420" s="1283">
        <v>6.44</v>
      </c>
      <c r="H420" s="1283"/>
      <c r="I420" s="1283"/>
      <c r="J420" s="1283"/>
      <c r="K420" s="1283"/>
      <c r="L420" s="1283"/>
      <c r="M420" s="1283"/>
      <c r="N420" s="1283"/>
      <c r="O420" s="1283"/>
      <c r="P420" s="1283"/>
      <c r="R420" s="1067"/>
      <c r="Z420" s="21"/>
      <c r="AH420"/>
    </row>
    <row r="421" spans="1:34" ht="11.25" customHeight="1">
      <c r="A421"/>
      <c r="B421" s="1281" t="s">
        <v>5</v>
      </c>
      <c r="C421" s="1282">
        <v>8807</v>
      </c>
      <c r="D421" s="1341" t="str">
        <f t="shared" si="20"/>
        <v>CA8807</v>
      </c>
      <c r="E421" s="1514" t="s">
        <v>125</v>
      </c>
      <c r="F421" s="1390">
        <v>500</v>
      </c>
      <c r="G421" s="1283">
        <v>0.55000000000000004</v>
      </c>
      <c r="H421" s="1283"/>
      <c r="I421" s="1283"/>
      <c r="J421" s="1283"/>
      <c r="K421" s="1283"/>
      <c r="L421" s="1283"/>
      <c r="M421" s="1283"/>
      <c r="N421" s="1283"/>
      <c r="O421" s="1283"/>
      <c r="P421" s="1283"/>
      <c r="R421" s="1067"/>
      <c r="Z421" s="21"/>
      <c r="AH421"/>
    </row>
    <row r="422" spans="1:34" ht="11.25" customHeight="1">
      <c r="A422"/>
      <c r="B422" s="1281" t="s">
        <v>5</v>
      </c>
      <c r="C422" s="1282">
        <v>8808</v>
      </c>
      <c r="D422" s="1341" t="str">
        <f t="shared" si="20"/>
        <v>CA8808</v>
      </c>
      <c r="E422" s="1514" t="s">
        <v>121</v>
      </c>
      <c r="F422" s="1390">
        <v>500</v>
      </c>
      <c r="G422" s="1283">
        <v>0.79</v>
      </c>
      <c r="H422" s="1283"/>
      <c r="I422" s="1283"/>
      <c r="J422" s="1283"/>
      <c r="K422" s="1283"/>
      <c r="L422" s="1283"/>
      <c r="M422" s="1283"/>
      <c r="N422" s="1283"/>
      <c r="O422" s="1283"/>
      <c r="P422" s="1283"/>
      <c r="R422" s="1067"/>
      <c r="Z422" s="21"/>
      <c r="AH422"/>
    </row>
    <row r="423" spans="1:34" ht="11.25" customHeight="1">
      <c r="A423"/>
      <c r="B423" s="1281" t="s">
        <v>5</v>
      </c>
      <c r="C423" s="1282">
        <v>8810</v>
      </c>
      <c r="D423" s="1341" t="str">
        <f t="shared" si="20"/>
        <v>CA8810</v>
      </c>
      <c r="E423" s="1514" t="s">
        <v>125</v>
      </c>
      <c r="F423" s="1390">
        <v>500</v>
      </c>
      <c r="G423" s="1283">
        <v>0.44</v>
      </c>
      <c r="H423" s="1283"/>
      <c r="I423" s="1283"/>
      <c r="J423" s="1283"/>
      <c r="K423" s="1283"/>
      <c r="L423" s="1283"/>
      <c r="M423" s="1283"/>
      <c r="N423" s="1283"/>
      <c r="O423" s="1283"/>
      <c r="P423" s="1283"/>
      <c r="R423" s="1067"/>
      <c r="Z423" s="21"/>
      <c r="AH423"/>
    </row>
    <row r="424" spans="1:34" ht="11.25" customHeight="1">
      <c r="A424"/>
      <c r="B424" s="1281" t="s">
        <v>5</v>
      </c>
      <c r="C424" s="1282">
        <v>8811</v>
      </c>
      <c r="D424" s="1341" t="str">
        <f t="shared" si="20"/>
        <v>CA8811</v>
      </c>
      <c r="E424" s="1514" t="s">
        <v>125</v>
      </c>
      <c r="F424" s="1390">
        <v>500</v>
      </c>
      <c r="G424" s="1283">
        <v>0.38</v>
      </c>
      <c r="H424" s="1283"/>
      <c r="I424" s="1283"/>
      <c r="J424" s="1283"/>
      <c r="K424" s="1283"/>
      <c r="L424" s="1283"/>
      <c r="M424" s="1283"/>
      <c r="N424" s="1283"/>
      <c r="O424" s="1283"/>
      <c r="P424" s="1283"/>
      <c r="R424" s="1067"/>
      <c r="Z424" s="21"/>
      <c r="AH424"/>
    </row>
    <row r="425" spans="1:34" ht="11.25" customHeight="1">
      <c r="A425"/>
      <c r="B425" s="1281" t="s">
        <v>5</v>
      </c>
      <c r="C425" s="1282">
        <v>8812</v>
      </c>
      <c r="D425" s="1341" t="str">
        <f t="shared" si="20"/>
        <v>CA8812</v>
      </c>
      <c r="E425" s="1514" t="s">
        <v>125</v>
      </c>
      <c r="F425" s="1390">
        <v>500</v>
      </c>
      <c r="G425" s="1283">
        <v>0.38</v>
      </c>
      <c r="H425" s="1283"/>
      <c r="I425" s="1283"/>
      <c r="J425" s="1283"/>
      <c r="K425" s="1283"/>
      <c r="L425" s="1283"/>
      <c r="M425" s="1283"/>
      <c r="N425" s="1283"/>
      <c r="O425" s="1283"/>
      <c r="P425" s="1283"/>
      <c r="R425" s="1067"/>
      <c r="Z425" s="21"/>
      <c r="AH425"/>
    </row>
    <row r="426" spans="1:34" ht="11.25" customHeight="1">
      <c r="A426"/>
      <c r="B426" s="1281" t="s">
        <v>5</v>
      </c>
      <c r="C426" s="1282">
        <v>8813</v>
      </c>
      <c r="D426" s="1341" t="str">
        <f t="shared" si="20"/>
        <v>CA8813</v>
      </c>
      <c r="E426" s="1514" t="s">
        <v>121</v>
      </c>
      <c r="F426" s="1390">
        <v>500</v>
      </c>
      <c r="G426" s="1283">
        <v>0.93</v>
      </c>
      <c r="H426" s="1283"/>
      <c r="I426" s="1283"/>
      <c r="J426" s="1283"/>
      <c r="K426" s="1283"/>
      <c r="L426" s="1283"/>
      <c r="M426" s="1283"/>
      <c r="N426" s="1283"/>
      <c r="O426" s="1283"/>
      <c r="P426" s="1283"/>
      <c r="R426" s="1067"/>
      <c r="Z426" s="21"/>
      <c r="AH426"/>
    </row>
    <row r="427" spans="1:34" ht="11.25" customHeight="1">
      <c r="A427"/>
      <c r="B427" s="1281" t="s">
        <v>5</v>
      </c>
      <c r="C427" s="1282">
        <v>8818</v>
      </c>
      <c r="D427" s="1341" t="str">
        <f t="shared" si="20"/>
        <v>CA8818</v>
      </c>
      <c r="E427" s="1514" t="s">
        <v>125</v>
      </c>
      <c r="F427" s="1390">
        <v>500</v>
      </c>
      <c r="G427" s="1283">
        <v>1.23</v>
      </c>
      <c r="H427" s="1283"/>
      <c r="I427" s="1283"/>
      <c r="J427" s="1283"/>
      <c r="K427" s="1283"/>
      <c r="L427" s="1283"/>
      <c r="M427" s="1283"/>
      <c r="N427" s="1283"/>
      <c r="O427" s="1283"/>
      <c r="P427" s="1283"/>
      <c r="R427" s="1067"/>
      <c r="Z427" s="21"/>
      <c r="AH427"/>
    </row>
    <row r="428" spans="1:34" ht="11.25" customHeight="1">
      <c r="A428"/>
      <c r="B428" s="1281" t="s">
        <v>5</v>
      </c>
      <c r="C428" s="1282">
        <v>8820</v>
      </c>
      <c r="D428" s="1341" t="str">
        <f t="shared" si="20"/>
        <v>CA8820</v>
      </c>
      <c r="E428" s="1514" t="s">
        <v>121</v>
      </c>
      <c r="F428" s="1390">
        <v>500</v>
      </c>
      <c r="G428" s="1283">
        <v>0.67</v>
      </c>
      <c r="H428" s="1283"/>
      <c r="I428" s="1283"/>
      <c r="J428" s="1283"/>
      <c r="K428" s="1283"/>
      <c r="L428" s="1283"/>
      <c r="M428" s="1283"/>
      <c r="N428" s="1283"/>
      <c r="O428" s="1283"/>
      <c r="P428" s="1283"/>
      <c r="R428" s="1067"/>
      <c r="Z428" s="21"/>
      <c r="AH428"/>
    </row>
    <row r="429" spans="1:34" ht="11.25" customHeight="1">
      <c r="A429"/>
      <c r="B429" s="1281" t="s">
        <v>5</v>
      </c>
      <c r="C429" s="1282">
        <v>8821</v>
      </c>
      <c r="D429" s="1341" t="str">
        <f t="shared" si="20"/>
        <v>CA8821</v>
      </c>
      <c r="E429" s="1514" t="s">
        <v>123</v>
      </c>
      <c r="F429" s="1390">
        <v>500</v>
      </c>
      <c r="G429" s="1283">
        <v>1.66</v>
      </c>
      <c r="H429" s="1283"/>
      <c r="I429" s="1283"/>
      <c r="J429" s="1283"/>
      <c r="K429" s="1283"/>
      <c r="L429" s="1283"/>
      <c r="M429" s="1283"/>
      <c r="N429" s="1283"/>
      <c r="O429" s="1283"/>
      <c r="P429" s="1283"/>
      <c r="R429" s="1067"/>
      <c r="Z429" s="21"/>
      <c r="AH429"/>
    </row>
    <row r="430" spans="1:34" ht="11.25" customHeight="1">
      <c r="A430"/>
      <c r="B430" s="1281" t="s">
        <v>5</v>
      </c>
      <c r="C430" s="1282">
        <v>8822</v>
      </c>
      <c r="D430" s="1341" t="str">
        <f t="shared" si="20"/>
        <v>CA8822</v>
      </c>
      <c r="E430" s="1514" t="s">
        <v>123</v>
      </c>
      <c r="F430" s="1390">
        <v>500</v>
      </c>
      <c r="G430" s="1283">
        <v>0.9</v>
      </c>
      <c r="H430" s="1283"/>
      <c r="I430" s="1283"/>
      <c r="J430" s="1283"/>
      <c r="K430" s="1283"/>
      <c r="L430" s="1283"/>
      <c r="M430" s="1283"/>
      <c r="N430" s="1283"/>
      <c r="O430" s="1283"/>
      <c r="P430" s="1283"/>
      <c r="R430" s="1067"/>
      <c r="Z430" s="21"/>
      <c r="AH430"/>
    </row>
    <row r="431" spans="1:34" ht="11.25" customHeight="1">
      <c r="A431"/>
      <c r="B431" s="1281" t="s">
        <v>5</v>
      </c>
      <c r="C431" s="1282">
        <v>8823</v>
      </c>
      <c r="D431" s="1341" t="str">
        <f t="shared" si="20"/>
        <v>CA8823</v>
      </c>
      <c r="E431" s="1514" t="s">
        <v>123</v>
      </c>
      <c r="F431" s="1390">
        <v>500</v>
      </c>
      <c r="G431" s="1283">
        <v>6.01</v>
      </c>
      <c r="H431" s="1283"/>
      <c r="I431" s="1283"/>
      <c r="J431" s="1283"/>
      <c r="K431" s="1283"/>
      <c r="L431" s="1283"/>
      <c r="M431" s="1283"/>
      <c r="N431" s="1283"/>
      <c r="O431" s="1283"/>
      <c r="P431" s="1283"/>
      <c r="R431" s="1067"/>
      <c r="Z431" s="21"/>
      <c r="AH431"/>
    </row>
    <row r="432" spans="1:34" ht="11.25" customHeight="1">
      <c r="A432"/>
      <c r="B432" s="1281" t="s">
        <v>5</v>
      </c>
      <c r="C432" s="1282">
        <v>8827</v>
      </c>
      <c r="D432" s="1341" t="str">
        <f t="shared" si="20"/>
        <v>CA8827</v>
      </c>
      <c r="E432" s="1514" t="s">
        <v>124</v>
      </c>
      <c r="F432" s="1390">
        <v>500</v>
      </c>
      <c r="G432" s="1283">
        <v>5.96</v>
      </c>
      <c r="H432" s="1283"/>
      <c r="I432" s="1283"/>
      <c r="J432" s="1283"/>
      <c r="K432" s="1283"/>
      <c r="L432" s="1283"/>
      <c r="M432" s="1283"/>
      <c r="N432" s="1283"/>
      <c r="O432" s="1283"/>
      <c r="P432" s="1283"/>
      <c r="R432" s="1067"/>
      <c r="Z432" s="21"/>
      <c r="AH432"/>
    </row>
    <row r="433" spans="1:34" ht="11.25" customHeight="1">
      <c r="A433"/>
      <c r="B433" s="1281" t="s">
        <v>5</v>
      </c>
      <c r="C433" s="1282">
        <v>8829</v>
      </c>
      <c r="D433" s="1341" t="str">
        <f t="shared" si="20"/>
        <v>CA8829</v>
      </c>
      <c r="E433" s="1514" t="s">
        <v>125</v>
      </c>
      <c r="F433" s="1390">
        <v>500</v>
      </c>
      <c r="G433" s="1283">
        <v>5.8</v>
      </c>
      <c r="H433" s="1283"/>
      <c r="I433" s="1283"/>
      <c r="J433" s="1283"/>
      <c r="K433" s="1283"/>
      <c r="L433" s="1283"/>
      <c r="M433" s="1283"/>
      <c r="N433" s="1283"/>
      <c r="O433" s="1283"/>
      <c r="P433" s="1283"/>
      <c r="R433" s="1067"/>
      <c r="Z433" s="21"/>
      <c r="AH433"/>
    </row>
    <row r="434" spans="1:34" ht="11.25" customHeight="1">
      <c r="A434"/>
      <c r="B434" s="1281" t="s">
        <v>5</v>
      </c>
      <c r="C434" s="1282">
        <v>8830</v>
      </c>
      <c r="D434" s="1341" t="str">
        <f t="shared" si="20"/>
        <v>CA8830</v>
      </c>
      <c r="E434" s="1514" t="s">
        <v>122</v>
      </c>
      <c r="F434" s="1390">
        <v>500</v>
      </c>
      <c r="G434" s="1283">
        <v>2.35</v>
      </c>
      <c r="H434" s="1283"/>
      <c r="I434" s="1283"/>
      <c r="J434" s="1283"/>
      <c r="K434" s="1283"/>
      <c r="L434" s="1283"/>
      <c r="M434" s="1283"/>
      <c r="N434" s="1283"/>
      <c r="O434" s="1283"/>
      <c r="P434" s="1283"/>
      <c r="R434" s="1067"/>
      <c r="Z434" s="21"/>
      <c r="AH434"/>
    </row>
    <row r="435" spans="1:34" ht="11.25" customHeight="1">
      <c r="A435"/>
      <c r="B435" s="1281" t="s">
        <v>5</v>
      </c>
      <c r="C435" s="1282">
        <v>8831</v>
      </c>
      <c r="D435" s="1341" t="str">
        <f t="shared" si="20"/>
        <v>CA8831</v>
      </c>
      <c r="E435" s="1514" t="s">
        <v>121</v>
      </c>
      <c r="F435" s="1390">
        <v>500</v>
      </c>
      <c r="G435" s="1283">
        <v>2.76</v>
      </c>
      <c r="H435" s="1283"/>
      <c r="I435" s="1283"/>
      <c r="J435" s="1283"/>
      <c r="K435" s="1283"/>
      <c r="L435" s="1283"/>
      <c r="M435" s="1283"/>
      <c r="N435" s="1283"/>
      <c r="O435" s="1283"/>
      <c r="P435" s="1283"/>
      <c r="R435" s="1067"/>
      <c r="Z435" s="21"/>
      <c r="AH435"/>
    </row>
    <row r="436" spans="1:34" ht="11.25" customHeight="1">
      <c r="A436"/>
      <c r="B436" s="1281" t="s">
        <v>5</v>
      </c>
      <c r="C436" s="1282">
        <v>8834</v>
      </c>
      <c r="D436" s="1341" t="str">
        <f t="shared" si="20"/>
        <v>CA8834</v>
      </c>
      <c r="E436" s="1514" t="s">
        <v>121</v>
      </c>
      <c r="F436" s="1390">
        <v>500</v>
      </c>
      <c r="G436" s="1283">
        <v>1.24</v>
      </c>
      <c r="H436" s="1283"/>
      <c r="I436" s="1283"/>
      <c r="J436" s="1283"/>
      <c r="K436" s="1283"/>
      <c r="L436" s="1283"/>
      <c r="M436" s="1283"/>
      <c r="N436" s="1283"/>
      <c r="O436" s="1283"/>
      <c r="P436" s="1283"/>
      <c r="R436" s="1067"/>
      <c r="Z436" s="21"/>
      <c r="AH436"/>
    </row>
    <row r="437" spans="1:34" ht="11.25" customHeight="1">
      <c r="A437"/>
      <c r="B437" s="1281" t="s">
        <v>5</v>
      </c>
      <c r="C437" s="1282">
        <v>8838</v>
      </c>
      <c r="D437" s="1341" t="str">
        <f t="shared" si="20"/>
        <v>CA8838</v>
      </c>
      <c r="E437" s="1514" t="s">
        <v>125</v>
      </c>
      <c r="F437" s="1390">
        <v>500</v>
      </c>
      <c r="G437" s="1283">
        <v>1.99</v>
      </c>
      <c r="H437" s="1283"/>
      <c r="I437" s="1283"/>
      <c r="J437" s="1283"/>
      <c r="K437" s="1283"/>
      <c r="L437" s="1283"/>
      <c r="M437" s="1283"/>
      <c r="N437" s="1283"/>
      <c r="O437" s="1283"/>
      <c r="P437" s="1283"/>
      <c r="R437" s="1067"/>
      <c r="Z437" s="21"/>
      <c r="AH437"/>
    </row>
    <row r="438" spans="1:34" ht="11.25" customHeight="1">
      <c r="A438"/>
      <c r="B438" s="1281" t="s">
        <v>5</v>
      </c>
      <c r="C438" s="1282">
        <v>8839</v>
      </c>
      <c r="D438" s="1341" t="str">
        <f t="shared" si="20"/>
        <v>CA8839</v>
      </c>
      <c r="E438" s="1514" t="s">
        <v>121</v>
      </c>
      <c r="F438" s="1390">
        <v>500</v>
      </c>
      <c r="G438" s="1283">
        <v>1.28</v>
      </c>
      <c r="H438" s="1283"/>
      <c r="I438" s="1283"/>
      <c r="J438" s="1283"/>
      <c r="K438" s="1283"/>
      <c r="L438" s="1283"/>
      <c r="M438" s="1283"/>
      <c r="N438" s="1283"/>
      <c r="O438" s="1283"/>
      <c r="P438" s="1283"/>
      <c r="R438" s="1067"/>
      <c r="Z438" s="21"/>
      <c r="AH438"/>
    </row>
    <row r="439" spans="1:34" ht="11.25" customHeight="1">
      <c r="A439"/>
      <c r="B439" s="1281" t="s">
        <v>5</v>
      </c>
      <c r="C439" s="1282">
        <v>8840</v>
      </c>
      <c r="D439" s="1341" t="str">
        <f t="shared" si="20"/>
        <v>CA8840</v>
      </c>
      <c r="E439" s="1514" t="s">
        <v>121</v>
      </c>
      <c r="F439" s="1390">
        <v>500</v>
      </c>
      <c r="G439" s="1283">
        <v>0.59</v>
      </c>
      <c r="H439" s="1283"/>
      <c r="I439" s="1283"/>
      <c r="J439" s="1283"/>
      <c r="K439" s="1283"/>
      <c r="L439" s="1283"/>
      <c r="M439" s="1283"/>
      <c r="N439" s="1283"/>
      <c r="O439" s="1283"/>
      <c r="P439" s="1283"/>
      <c r="R439" s="1067"/>
      <c r="Z439" s="21"/>
      <c r="AH439"/>
    </row>
    <row r="440" spans="1:34" ht="11.25" customHeight="1">
      <c r="A440"/>
      <c r="B440" s="1281" t="s">
        <v>5</v>
      </c>
      <c r="C440" s="1282">
        <v>8846</v>
      </c>
      <c r="D440" s="1341" t="str">
        <f t="shared" si="20"/>
        <v>CA8846</v>
      </c>
      <c r="E440" s="1514" t="s">
        <v>121</v>
      </c>
      <c r="F440" s="1390">
        <v>500</v>
      </c>
      <c r="G440" s="1283">
        <v>2.4500000000000002</v>
      </c>
      <c r="H440" s="1283"/>
      <c r="I440" s="1283"/>
      <c r="J440" s="1283"/>
      <c r="K440" s="1283"/>
      <c r="L440" s="1283"/>
      <c r="M440" s="1283"/>
      <c r="N440" s="1283"/>
      <c r="O440" s="1283"/>
      <c r="P440" s="1283"/>
      <c r="R440" s="1067"/>
      <c r="Z440" s="21"/>
      <c r="AH440"/>
    </row>
    <row r="441" spans="1:34" ht="11.25" customHeight="1">
      <c r="A441"/>
      <c r="B441" s="1281" t="s">
        <v>5</v>
      </c>
      <c r="C441" s="1282">
        <v>8847</v>
      </c>
      <c r="D441" s="1341" t="str">
        <f t="shared" si="20"/>
        <v>CA8847</v>
      </c>
      <c r="E441" s="1514" t="s">
        <v>125</v>
      </c>
      <c r="F441" s="1390">
        <v>850</v>
      </c>
      <c r="G441" s="1283">
        <v>13.9</v>
      </c>
      <c r="H441" s="1283"/>
      <c r="I441" s="1283"/>
      <c r="J441" s="1283"/>
      <c r="K441" s="1283"/>
      <c r="L441" s="1283"/>
      <c r="M441" s="1283"/>
      <c r="N441" s="1283"/>
      <c r="O441" s="1283"/>
      <c r="P441" s="1283"/>
      <c r="R441" s="1067"/>
      <c r="Z441" s="21"/>
      <c r="AH441"/>
    </row>
    <row r="442" spans="1:34" ht="11.25" customHeight="1">
      <c r="A442"/>
      <c r="B442" s="1281" t="s">
        <v>5</v>
      </c>
      <c r="C442" s="1282">
        <v>8850</v>
      </c>
      <c r="D442" s="1341" t="str">
        <f t="shared" si="20"/>
        <v>CA8850</v>
      </c>
      <c r="E442" s="1514" t="s">
        <v>123</v>
      </c>
      <c r="F442" s="1390">
        <v>500</v>
      </c>
      <c r="G442" s="1283">
        <v>3.85</v>
      </c>
      <c r="H442" s="1283"/>
      <c r="I442" s="1283"/>
      <c r="J442" s="1283"/>
      <c r="K442" s="1283"/>
      <c r="L442" s="1283"/>
      <c r="M442" s="1283"/>
      <c r="N442" s="1283"/>
      <c r="O442" s="1283"/>
      <c r="P442" s="1283"/>
      <c r="R442" s="1067"/>
      <c r="Z442" s="21"/>
      <c r="AH442"/>
    </row>
    <row r="443" spans="1:34" ht="11.25" customHeight="1">
      <c r="A443"/>
      <c r="B443" s="1281" t="s">
        <v>5</v>
      </c>
      <c r="C443" s="1282">
        <v>8851</v>
      </c>
      <c r="D443" s="1341" t="str">
        <f t="shared" si="20"/>
        <v>CA8851</v>
      </c>
      <c r="E443" s="1514" t="s">
        <v>123</v>
      </c>
      <c r="F443" s="1390">
        <v>500</v>
      </c>
      <c r="G443" s="1283">
        <v>5.47</v>
      </c>
      <c r="H443" s="1283"/>
      <c r="I443" s="1283"/>
      <c r="J443" s="1283"/>
      <c r="K443" s="1283"/>
      <c r="L443" s="1283"/>
      <c r="M443" s="1283"/>
      <c r="N443" s="1283"/>
      <c r="O443" s="1283"/>
      <c r="P443" s="1283"/>
      <c r="R443" s="1067"/>
      <c r="Z443" s="21"/>
      <c r="AH443"/>
    </row>
    <row r="444" spans="1:34" ht="11.25" customHeight="1">
      <c r="A444"/>
      <c r="B444" s="1281" t="s">
        <v>5</v>
      </c>
      <c r="C444" s="1282">
        <v>8852</v>
      </c>
      <c r="D444" s="1341" t="str">
        <f t="shared" si="20"/>
        <v>CA8852</v>
      </c>
      <c r="E444" s="1514" t="s">
        <v>124</v>
      </c>
      <c r="F444" s="1390">
        <v>500</v>
      </c>
      <c r="G444" s="1283">
        <v>3.14</v>
      </c>
      <c r="H444" s="1283"/>
      <c r="I444" s="1283"/>
      <c r="J444" s="1283"/>
      <c r="K444" s="1283"/>
      <c r="L444" s="1283"/>
      <c r="M444" s="1283"/>
      <c r="N444" s="1283"/>
      <c r="O444" s="1283"/>
      <c r="P444" s="1283"/>
      <c r="R444" s="1067"/>
      <c r="Z444" s="21"/>
      <c r="AH444"/>
    </row>
    <row r="445" spans="1:34" ht="11.25" customHeight="1">
      <c r="A445"/>
      <c r="B445" s="1281" t="s">
        <v>5</v>
      </c>
      <c r="C445" s="1282">
        <v>8859</v>
      </c>
      <c r="D445" s="1341" t="str">
        <f t="shared" si="20"/>
        <v>CA8859</v>
      </c>
      <c r="E445" s="1514" t="s">
        <v>121</v>
      </c>
      <c r="F445" s="1390">
        <v>500</v>
      </c>
      <c r="G445" s="1283">
        <v>7.0000000000000007E-2</v>
      </c>
      <c r="H445" s="1283"/>
      <c r="I445" s="1283"/>
      <c r="J445" s="1283"/>
      <c r="K445" s="1283"/>
      <c r="L445" s="1283"/>
      <c r="M445" s="1283"/>
      <c r="N445" s="1283"/>
      <c r="O445" s="1283"/>
      <c r="P445" s="1283"/>
      <c r="R445" s="1067"/>
      <c r="Z445" s="21"/>
      <c r="AH445"/>
    </row>
    <row r="446" spans="1:34" ht="11.25" customHeight="1">
      <c r="A446"/>
      <c r="B446" s="1281" t="s">
        <v>5</v>
      </c>
      <c r="C446" s="1282">
        <v>8868</v>
      </c>
      <c r="D446" s="1341" t="str">
        <f t="shared" si="20"/>
        <v>CA8868</v>
      </c>
      <c r="E446" s="1514" t="s">
        <v>121</v>
      </c>
      <c r="F446" s="1390">
        <v>500</v>
      </c>
      <c r="G446" s="1283">
        <v>1.28</v>
      </c>
      <c r="H446" s="1283"/>
      <c r="I446" s="1283"/>
      <c r="J446" s="1283"/>
      <c r="K446" s="1283"/>
      <c r="L446" s="1283"/>
      <c r="M446" s="1283"/>
      <c r="N446" s="1283"/>
      <c r="O446" s="1283"/>
      <c r="P446" s="1283"/>
      <c r="R446" s="1067"/>
      <c r="Z446" s="21"/>
      <c r="AH446"/>
    </row>
    <row r="447" spans="1:34" ht="11.25" customHeight="1">
      <c r="A447"/>
      <c r="B447" s="1281" t="s">
        <v>5</v>
      </c>
      <c r="C447" s="1282">
        <v>8870</v>
      </c>
      <c r="D447" s="1341" t="str">
        <f t="shared" si="20"/>
        <v>CA8870</v>
      </c>
      <c r="E447" s="1514" t="s">
        <v>123</v>
      </c>
      <c r="F447" s="1390">
        <v>500</v>
      </c>
      <c r="G447" s="1283">
        <v>1.71</v>
      </c>
      <c r="H447" s="1283"/>
      <c r="I447" s="1283"/>
      <c r="J447" s="1283"/>
      <c r="K447" s="1283"/>
      <c r="L447" s="1283"/>
      <c r="M447" s="1283"/>
      <c r="N447" s="1283"/>
      <c r="O447" s="1283"/>
      <c r="P447" s="1283"/>
      <c r="R447" s="1067"/>
      <c r="Z447" s="21"/>
      <c r="AH447"/>
    </row>
    <row r="448" spans="1:34" ht="11.25" customHeight="1">
      <c r="A448"/>
      <c r="B448" s="1281" t="s">
        <v>5</v>
      </c>
      <c r="C448" s="1282">
        <v>8871</v>
      </c>
      <c r="D448" s="1341" t="str">
        <f t="shared" si="20"/>
        <v>CA8871</v>
      </c>
      <c r="E448" s="1514" t="s">
        <v>125</v>
      </c>
      <c r="F448" s="1390">
        <v>500</v>
      </c>
      <c r="G448" s="1283">
        <v>0.38</v>
      </c>
      <c r="H448" s="1283"/>
      <c r="I448" s="1283"/>
      <c r="J448" s="1283"/>
      <c r="K448" s="1283"/>
      <c r="L448" s="1283"/>
      <c r="M448" s="1283"/>
      <c r="N448" s="1283"/>
      <c r="O448" s="1283"/>
      <c r="P448" s="1283"/>
      <c r="R448" s="1067"/>
      <c r="Z448" s="21"/>
      <c r="AH448"/>
    </row>
    <row r="449" spans="1:34" ht="11.25" customHeight="1">
      <c r="A449"/>
      <c r="B449" s="1281" t="s">
        <v>5</v>
      </c>
      <c r="C449" s="1282">
        <v>8875</v>
      </c>
      <c r="D449" s="1341" t="str">
        <f t="shared" si="20"/>
        <v>CA8875</v>
      </c>
      <c r="E449" s="1514" t="s">
        <v>123</v>
      </c>
      <c r="F449" s="1390">
        <v>500</v>
      </c>
      <c r="G449" s="1283">
        <v>1.26</v>
      </c>
      <c r="H449" s="1283"/>
      <c r="I449" s="1283"/>
      <c r="J449" s="1283"/>
      <c r="K449" s="1283"/>
      <c r="L449" s="1283"/>
      <c r="M449" s="1283"/>
      <c r="N449" s="1283"/>
      <c r="O449" s="1283"/>
      <c r="P449" s="1283"/>
      <c r="R449" s="1067"/>
      <c r="Z449" s="21"/>
      <c r="AH449"/>
    </row>
    <row r="450" spans="1:34" ht="11.25" customHeight="1">
      <c r="A450"/>
      <c r="B450" s="1281" t="s">
        <v>5</v>
      </c>
      <c r="C450" s="1282">
        <v>9007</v>
      </c>
      <c r="D450" s="1341" t="str">
        <f t="shared" si="20"/>
        <v>CA9007</v>
      </c>
      <c r="E450" s="1514" t="s">
        <v>124</v>
      </c>
      <c r="F450" s="1390">
        <v>500</v>
      </c>
      <c r="G450" s="1283">
        <v>5.49</v>
      </c>
      <c r="H450" s="1283"/>
      <c r="I450" s="1283"/>
      <c r="J450" s="1283"/>
      <c r="K450" s="1283"/>
      <c r="L450" s="1283"/>
      <c r="M450" s="1283"/>
      <c r="N450" s="1283"/>
      <c r="O450" s="1283"/>
      <c r="P450" s="1283"/>
      <c r="R450" s="1067"/>
      <c r="Z450" s="21"/>
      <c r="AH450"/>
    </row>
    <row r="451" spans="1:34" ht="11.25" customHeight="1">
      <c r="A451"/>
      <c r="B451" s="1281" t="s">
        <v>5</v>
      </c>
      <c r="C451" s="1282">
        <v>9008</v>
      </c>
      <c r="D451" s="1341" t="str">
        <f t="shared" si="20"/>
        <v>CA9008</v>
      </c>
      <c r="E451" s="1514" t="s">
        <v>125</v>
      </c>
      <c r="F451" s="1390">
        <v>900</v>
      </c>
      <c r="G451" s="1283">
        <v>15.04</v>
      </c>
      <c r="H451" s="1283"/>
      <c r="I451" s="1283"/>
      <c r="J451" s="1283"/>
      <c r="K451" s="1283"/>
      <c r="L451" s="1283"/>
      <c r="M451" s="1283"/>
      <c r="N451" s="1283"/>
      <c r="O451" s="1283"/>
      <c r="P451" s="1283"/>
      <c r="R451" s="1067"/>
      <c r="Z451" s="21"/>
      <c r="AH451"/>
    </row>
    <row r="452" spans="1:34" ht="11.25" customHeight="1">
      <c r="A452"/>
      <c r="B452" s="1281" t="s">
        <v>5</v>
      </c>
      <c r="C452" s="1282">
        <v>9009</v>
      </c>
      <c r="D452" s="1341" t="str">
        <f t="shared" si="20"/>
        <v>CA9009</v>
      </c>
      <c r="E452" s="1514" t="s">
        <v>121</v>
      </c>
      <c r="F452" s="1390">
        <v>500</v>
      </c>
      <c r="G452" s="1283">
        <v>5.04</v>
      </c>
      <c r="H452" s="1283"/>
      <c r="I452" s="1283"/>
      <c r="J452" s="1283"/>
      <c r="K452" s="1283"/>
      <c r="L452" s="1283"/>
      <c r="M452" s="1283"/>
      <c r="N452" s="1283"/>
      <c r="O452" s="1283"/>
      <c r="P452" s="1283"/>
      <c r="R452" s="1067"/>
      <c r="Z452" s="21"/>
      <c r="AH452"/>
    </row>
    <row r="453" spans="1:34" ht="11.25" customHeight="1">
      <c r="A453"/>
      <c r="B453" s="1281" t="s">
        <v>5</v>
      </c>
      <c r="C453" s="1282">
        <v>9010</v>
      </c>
      <c r="D453" s="1341" t="str">
        <f t="shared" si="20"/>
        <v>CA9010</v>
      </c>
      <c r="E453" s="1514" t="s">
        <v>121</v>
      </c>
      <c r="F453" s="1390">
        <v>500</v>
      </c>
      <c r="G453" s="1283">
        <v>7.01</v>
      </c>
      <c r="H453" s="1283"/>
      <c r="I453" s="1283"/>
      <c r="J453" s="1283"/>
      <c r="K453" s="1283"/>
      <c r="L453" s="1283"/>
      <c r="M453" s="1283"/>
      <c r="N453" s="1283"/>
      <c r="O453" s="1283"/>
      <c r="P453" s="1283"/>
      <c r="R453" s="1067"/>
      <c r="Z453" s="21"/>
      <c r="AH453"/>
    </row>
    <row r="454" spans="1:34" ht="11.25" customHeight="1">
      <c r="A454"/>
      <c r="B454" s="1281" t="s">
        <v>5</v>
      </c>
      <c r="C454" s="1282">
        <v>9011</v>
      </c>
      <c r="D454" s="1341" t="str">
        <f t="shared" si="20"/>
        <v>CA9011</v>
      </c>
      <c r="E454" s="1514" t="s">
        <v>121</v>
      </c>
      <c r="F454" s="1390">
        <v>500</v>
      </c>
      <c r="G454" s="1283">
        <v>6.3</v>
      </c>
      <c r="H454" s="1283"/>
      <c r="I454" s="1283"/>
      <c r="J454" s="1283"/>
      <c r="K454" s="1283"/>
      <c r="L454" s="1283"/>
      <c r="M454" s="1283"/>
      <c r="N454" s="1283"/>
      <c r="O454" s="1283"/>
      <c r="P454" s="1283"/>
      <c r="R454" s="1067"/>
      <c r="Z454" s="21"/>
      <c r="AH454"/>
    </row>
    <row r="455" spans="1:34" ht="11.25" customHeight="1">
      <c r="A455"/>
      <c r="B455" s="1281" t="s">
        <v>5</v>
      </c>
      <c r="C455" s="1282">
        <v>9015</v>
      </c>
      <c r="D455" s="1341" t="str">
        <f t="shared" si="20"/>
        <v>CA9015</v>
      </c>
      <c r="E455" s="1514" t="s">
        <v>121</v>
      </c>
      <c r="F455" s="1390">
        <v>500</v>
      </c>
      <c r="G455" s="1283">
        <v>7.94</v>
      </c>
      <c r="H455" s="1283"/>
      <c r="I455" s="1283"/>
      <c r="J455" s="1283"/>
      <c r="K455" s="1283"/>
      <c r="L455" s="1283"/>
      <c r="M455" s="1283"/>
      <c r="N455" s="1283"/>
      <c r="O455" s="1283"/>
      <c r="P455" s="1283"/>
      <c r="R455" s="1067"/>
      <c r="Z455" s="21"/>
      <c r="AH455"/>
    </row>
    <row r="456" spans="1:34" ht="11.25" customHeight="1">
      <c r="A456"/>
      <c r="B456" s="1281" t="s">
        <v>5</v>
      </c>
      <c r="C456" s="1282">
        <v>9016</v>
      </c>
      <c r="D456" s="1341" t="str">
        <f t="shared" si="20"/>
        <v>CA9016</v>
      </c>
      <c r="E456" s="1514" t="s">
        <v>124</v>
      </c>
      <c r="F456" s="1390">
        <v>500</v>
      </c>
      <c r="G456" s="1283">
        <v>5.53</v>
      </c>
      <c r="H456" s="1283"/>
      <c r="I456" s="1283"/>
      <c r="J456" s="1283"/>
      <c r="K456" s="1283"/>
      <c r="L456" s="1283"/>
      <c r="M456" s="1283"/>
      <c r="N456" s="1283"/>
      <c r="O456" s="1283"/>
      <c r="P456" s="1283"/>
      <c r="R456" s="1067"/>
      <c r="Z456" s="21"/>
      <c r="AH456"/>
    </row>
    <row r="457" spans="1:34" ht="11.25" customHeight="1">
      <c r="A457"/>
      <c r="B457" s="1281" t="s">
        <v>5</v>
      </c>
      <c r="C457" s="1282">
        <v>9031</v>
      </c>
      <c r="D457" s="1341" t="str">
        <f t="shared" si="20"/>
        <v>CA9031</v>
      </c>
      <c r="E457" s="1514" t="s">
        <v>121</v>
      </c>
      <c r="F457" s="1390">
        <v>500</v>
      </c>
      <c r="G457" s="1283">
        <v>7.29</v>
      </c>
      <c r="H457" s="1283"/>
      <c r="I457" s="1283"/>
      <c r="J457" s="1283"/>
      <c r="K457" s="1283"/>
      <c r="L457" s="1283"/>
      <c r="M457" s="1283"/>
      <c r="N457" s="1283"/>
      <c r="O457" s="1283"/>
      <c r="P457" s="1283"/>
      <c r="R457" s="1067"/>
      <c r="Z457" s="21"/>
      <c r="AH457"/>
    </row>
    <row r="458" spans="1:34" ht="11.25" customHeight="1">
      <c r="A458"/>
      <c r="B458" s="1281" t="s">
        <v>5</v>
      </c>
      <c r="C458" s="1282">
        <v>9033</v>
      </c>
      <c r="D458" s="1341" t="str">
        <f t="shared" si="20"/>
        <v>CA9033</v>
      </c>
      <c r="E458" s="1514" t="s">
        <v>123</v>
      </c>
      <c r="F458" s="1390">
        <v>500</v>
      </c>
      <c r="G458" s="1283">
        <v>6.63</v>
      </c>
      <c r="H458" s="1283"/>
      <c r="I458" s="1283"/>
      <c r="J458" s="1283"/>
      <c r="K458" s="1283"/>
      <c r="L458" s="1283"/>
      <c r="M458" s="1283"/>
      <c r="N458" s="1283"/>
      <c r="O458" s="1283"/>
      <c r="P458" s="1283"/>
      <c r="R458" s="1067"/>
      <c r="Z458" s="21"/>
      <c r="AH458"/>
    </row>
    <row r="459" spans="1:34" ht="11.25" customHeight="1">
      <c r="A459"/>
      <c r="B459" s="1281" t="s">
        <v>5</v>
      </c>
      <c r="C459" s="1282">
        <v>9043</v>
      </c>
      <c r="D459" s="1341" t="str">
        <f t="shared" si="20"/>
        <v>CA9043</v>
      </c>
      <c r="E459" s="1514" t="s">
        <v>124</v>
      </c>
      <c r="F459" s="1390">
        <v>500</v>
      </c>
      <c r="G459" s="1283">
        <v>2.35</v>
      </c>
      <c r="H459" s="1283"/>
      <c r="I459" s="1283"/>
      <c r="J459" s="1283"/>
      <c r="K459" s="1283"/>
      <c r="L459" s="1283"/>
      <c r="M459" s="1283"/>
      <c r="N459" s="1283"/>
      <c r="O459" s="1283"/>
      <c r="P459" s="1283"/>
      <c r="R459" s="1067"/>
      <c r="Z459" s="21"/>
      <c r="AH459"/>
    </row>
    <row r="460" spans="1:34" ht="11.25" customHeight="1">
      <c r="A460"/>
      <c r="B460" s="1281" t="s">
        <v>5</v>
      </c>
      <c r="C460" s="1282">
        <v>9048</v>
      </c>
      <c r="D460" s="1341" t="str">
        <f t="shared" ref="D460:D523" si="21">B460&amp;TEXT(C460,"0000")</f>
        <v>CA9048</v>
      </c>
      <c r="E460" s="1514" t="s">
        <v>123</v>
      </c>
      <c r="F460" s="1390">
        <v>500</v>
      </c>
      <c r="G460" s="1283">
        <v>5.49</v>
      </c>
      <c r="H460" s="1283"/>
      <c r="I460" s="1283"/>
      <c r="J460" s="1283"/>
      <c r="K460" s="1283"/>
      <c r="L460" s="1283"/>
      <c r="M460" s="1283"/>
      <c r="N460" s="1283"/>
      <c r="O460" s="1283"/>
      <c r="P460" s="1283"/>
      <c r="R460" s="1067"/>
      <c r="Z460" s="21"/>
      <c r="AH460"/>
    </row>
    <row r="461" spans="1:34" ht="11.25" customHeight="1">
      <c r="A461"/>
      <c r="B461" s="1281" t="s">
        <v>5</v>
      </c>
      <c r="C461" s="1282">
        <v>9050</v>
      </c>
      <c r="D461" s="1341" t="str">
        <f t="shared" si="21"/>
        <v>CA9050</v>
      </c>
      <c r="E461" s="1514" t="s">
        <v>121</v>
      </c>
      <c r="F461" s="1390">
        <v>650</v>
      </c>
      <c r="G461" s="1283">
        <v>11.12</v>
      </c>
      <c r="H461" s="1283"/>
      <c r="I461" s="1283"/>
      <c r="J461" s="1283"/>
      <c r="K461" s="1283"/>
      <c r="L461" s="1283"/>
      <c r="M461" s="1283"/>
      <c r="N461" s="1283"/>
      <c r="O461" s="1283"/>
      <c r="P461" s="1283"/>
      <c r="R461" s="1067"/>
      <c r="Z461" s="21"/>
      <c r="AH461"/>
    </row>
    <row r="462" spans="1:34" ht="11.25" customHeight="1">
      <c r="A462"/>
      <c r="B462" s="1281" t="s">
        <v>5</v>
      </c>
      <c r="C462" s="1282">
        <v>9053</v>
      </c>
      <c r="D462" s="1341" t="str">
        <f t="shared" si="21"/>
        <v>CA9053</v>
      </c>
      <c r="E462" s="1514" t="s">
        <v>121</v>
      </c>
      <c r="F462" s="1390">
        <v>500</v>
      </c>
      <c r="G462" s="1283">
        <v>2.75</v>
      </c>
      <c r="H462" s="1283"/>
      <c r="I462" s="1283"/>
      <c r="J462" s="1283"/>
      <c r="K462" s="1283"/>
      <c r="L462" s="1283"/>
      <c r="M462" s="1283"/>
      <c r="N462" s="1283"/>
      <c r="O462" s="1283"/>
      <c r="P462" s="1283"/>
      <c r="R462" s="1067"/>
      <c r="Z462" s="21"/>
      <c r="AH462"/>
    </row>
    <row r="463" spans="1:34" ht="11.25" customHeight="1">
      <c r="A463"/>
      <c r="B463" s="1281" t="s">
        <v>5</v>
      </c>
      <c r="C463" s="1282">
        <v>9054</v>
      </c>
      <c r="D463" s="1341" t="str">
        <f t="shared" si="21"/>
        <v>CA9054</v>
      </c>
      <c r="E463" s="1514" t="s">
        <v>121</v>
      </c>
      <c r="F463" s="1390">
        <v>500</v>
      </c>
      <c r="G463" s="1283">
        <v>7.79</v>
      </c>
      <c r="H463" s="1283"/>
      <c r="I463" s="1283"/>
      <c r="J463" s="1283"/>
      <c r="K463" s="1283"/>
      <c r="L463" s="1283"/>
      <c r="M463" s="1283"/>
      <c r="N463" s="1283"/>
      <c r="O463" s="1283"/>
      <c r="P463" s="1283"/>
      <c r="R463" s="1067"/>
      <c r="Z463" s="21"/>
      <c r="AH463"/>
    </row>
    <row r="464" spans="1:34" ht="11.25" customHeight="1">
      <c r="A464"/>
      <c r="B464" s="1281" t="s">
        <v>5</v>
      </c>
      <c r="C464" s="1282">
        <v>9059</v>
      </c>
      <c r="D464" s="1341" t="str">
        <f t="shared" si="21"/>
        <v>CA9059</v>
      </c>
      <c r="E464" s="1514" t="s">
        <v>121</v>
      </c>
      <c r="F464" s="1390">
        <v>500</v>
      </c>
      <c r="G464" s="1283">
        <v>3.95</v>
      </c>
      <c r="H464" s="1283"/>
      <c r="I464" s="1283"/>
      <c r="J464" s="1283"/>
      <c r="K464" s="1283"/>
      <c r="L464" s="1283"/>
      <c r="M464" s="1283"/>
      <c r="N464" s="1283"/>
      <c r="O464" s="1283"/>
      <c r="P464" s="1283"/>
      <c r="R464" s="1067"/>
      <c r="Z464" s="21"/>
      <c r="AH464"/>
    </row>
    <row r="465" spans="1:34" ht="11.25" customHeight="1">
      <c r="A465"/>
      <c r="B465" s="1281" t="s">
        <v>5</v>
      </c>
      <c r="C465" s="1282">
        <v>9060</v>
      </c>
      <c r="D465" s="1341" t="str">
        <f t="shared" si="21"/>
        <v>CA9060</v>
      </c>
      <c r="E465" s="1514" t="s">
        <v>121</v>
      </c>
      <c r="F465" s="1390">
        <v>500</v>
      </c>
      <c r="G465" s="1283">
        <v>6.42</v>
      </c>
      <c r="H465" s="1283"/>
      <c r="I465" s="1283"/>
      <c r="J465" s="1283"/>
      <c r="K465" s="1283"/>
      <c r="L465" s="1283"/>
      <c r="M465" s="1283"/>
      <c r="N465" s="1283"/>
      <c r="O465" s="1283"/>
      <c r="P465" s="1283"/>
      <c r="R465" s="1067"/>
      <c r="Z465" s="21"/>
      <c r="AH465"/>
    </row>
    <row r="466" spans="1:34" ht="11.25" customHeight="1">
      <c r="A466"/>
      <c r="B466" s="1281" t="s">
        <v>5</v>
      </c>
      <c r="C466" s="1282">
        <v>9061</v>
      </c>
      <c r="D466" s="1341" t="str">
        <f t="shared" si="21"/>
        <v>CA9061</v>
      </c>
      <c r="E466" s="1514" t="s">
        <v>125</v>
      </c>
      <c r="F466" s="1390">
        <v>500</v>
      </c>
      <c r="G466" s="1283">
        <v>5.44</v>
      </c>
      <c r="H466" s="1283"/>
      <c r="I466" s="1283"/>
      <c r="J466" s="1283"/>
      <c r="K466" s="1283"/>
      <c r="L466" s="1283"/>
      <c r="M466" s="1283"/>
      <c r="N466" s="1283"/>
      <c r="O466" s="1283"/>
      <c r="P466" s="1283"/>
      <c r="R466" s="1067"/>
      <c r="Z466" s="21"/>
      <c r="AH466"/>
    </row>
    <row r="467" spans="1:34" ht="11.25" customHeight="1">
      <c r="A467"/>
      <c r="B467" s="1281" t="s">
        <v>5</v>
      </c>
      <c r="C467" s="1282">
        <v>9066</v>
      </c>
      <c r="D467" s="1341" t="str">
        <f t="shared" si="21"/>
        <v>CA9066</v>
      </c>
      <c r="E467" s="1514" t="s">
        <v>121</v>
      </c>
      <c r="F467" s="1390">
        <v>500</v>
      </c>
      <c r="G467" s="1283">
        <v>4.6100000000000003</v>
      </c>
      <c r="H467" s="1283"/>
      <c r="I467" s="1283"/>
      <c r="J467" s="1283"/>
      <c r="K467" s="1283"/>
      <c r="L467" s="1283"/>
      <c r="M467" s="1283"/>
      <c r="N467" s="1283"/>
      <c r="O467" s="1283"/>
      <c r="P467" s="1283"/>
      <c r="R467" s="1067"/>
      <c r="Z467" s="21"/>
      <c r="AH467"/>
    </row>
    <row r="468" spans="1:34" ht="11.25" customHeight="1">
      <c r="A468"/>
      <c r="B468" s="1281" t="s">
        <v>5</v>
      </c>
      <c r="C468" s="1282">
        <v>9067</v>
      </c>
      <c r="D468" s="1341" t="str">
        <f t="shared" si="21"/>
        <v>CA9067</v>
      </c>
      <c r="E468" s="1514" t="s">
        <v>123</v>
      </c>
      <c r="F468" s="1390">
        <v>500</v>
      </c>
      <c r="G468" s="1283">
        <v>3.02</v>
      </c>
      <c r="H468" s="1283"/>
      <c r="I468" s="1283"/>
      <c r="J468" s="1283"/>
      <c r="K468" s="1283"/>
      <c r="L468" s="1283"/>
      <c r="M468" s="1283"/>
      <c r="N468" s="1283"/>
      <c r="O468" s="1283"/>
      <c r="P468" s="1283"/>
      <c r="R468" s="1067"/>
      <c r="Z468" s="21"/>
      <c r="AH468"/>
    </row>
    <row r="469" spans="1:34" ht="11.25" customHeight="1">
      <c r="A469"/>
      <c r="B469" s="1281" t="s">
        <v>5</v>
      </c>
      <c r="C469" s="1282">
        <v>9069</v>
      </c>
      <c r="D469" s="1341" t="str">
        <f t="shared" si="21"/>
        <v>CA9069</v>
      </c>
      <c r="E469" s="1514" t="s">
        <v>125</v>
      </c>
      <c r="F469" s="1390">
        <v>500</v>
      </c>
      <c r="G469" s="1283">
        <v>7.17</v>
      </c>
      <c r="H469" s="1283"/>
      <c r="I469" s="1283"/>
      <c r="J469" s="1283"/>
      <c r="K469" s="1283"/>
      <c r="L469" s="1283"/>
      <c r="M469" s="1283"/>
      <c r="N469" s="1283"/>
      <c r="O469" s="1283"/>
      <c r="P469" s="1283"/>
      <c r="R469" s="1067"/>
      <c r="Z469" s="21"/>
      <c r="AH469"/>
    </row>
    <row r="470" spans="1:34" ht="11.25" customHeight="1">
      <c r="A470"/>
      <c r="B470" s="1281" t="s">
        <v>5</v>
      </c>
      <c r="C470" s="1282">
        <v>9070</v>
      </c>
      <c r="D470" s="1341" t="str">
        <f t="shared" si="21"/>
        <v>CA9070</v>
      </c>
      <c r="E470" s="1514" t="s">
        <v>125</v>
      </c>
      <c r="F470" s="1390">
        <v>550</v>
      </c>
      <c r="G470" s="1283">
        <v>8.7200000000000006</v>
      </c>
      <c r="H470" s="1283"/>
      <c r="I470" s="1283"/>
      <c r="J470" s="1283"/>
      <c r="K470" s="1283"/>
      <c r="L470" s="1283"/>
      <c r="M470" s="1283"/>
      <c r="N470" s="1283"/>
      <c r="O470" s="1283"/>
      <c r="P470" s="1283"/>
      <c r="R470" s="1067"/>
      <c r="Z470" s="21"/>
      <c r="AH470"/>
    </row>
    <row r="471" spans="1:34" ht="11.25" customHeight="1">
      <c r="A471"/>
      <c r="B471" s="1281" t="s">
        <v>5</v>
      </c>
      <c r="C471" s="1282">
        <v>9079</v>
      </c>
      <c r="D471" s="1341" t="str">
        <f t="shared" si="21"/>
        <v>CA9079</v>
      </c>
      <c r="E471" s="1514" t="s">
        <v>121</v>
      </c>
      <c r="F471" s="1390">
        <v>500</v>
      </c>
      <c r="G471" s="1283">
        <v>5.01</v>
      </c>
      <c r="H471" s="1283"/>
      <c r="I471" s="1283"/>
      <c r="J471" s="1283"/>
      <c r="K471" s="1283"/>
      <c r="L471" s="1283"/>
      <c r="M471" s="1283"/>
      <c r="N471" s="1283"/>
      <c r="O471" s="1283"/>
      <c r="P471" s="1283"/>
      <c r="R471" s="1067"/>
      <c r="Z471" s="21"/>
      <c r="AH471"/>
    </row>
    <row r="472" spans="1:34" ht="11.25" customHeight="1">
      <c r="A472"/>
      <c r="B472" s="1281" t="s">
        <v>5</v>
      </c>
      <c r="C472" s="1282">
        <v>9085</v>
      </c>
      <c r="D472" s="1341" t="str">
        <f t="shared" si="21"/>
        <v>CA9085</v>
      </c>
      <c r="E472" s="1514" t="s">
        <v>124</v>
      </c>
      <c r="F472" s="1390">
        <v>500</v>
      </c>
      <c r="G472" s="1283">
        <v>5.3</v>
      </c>
      <c r="H472" s="1283"/>
      <c r="I472" s="1283"/>
      <c r="J472" s="1283"/>
      <c r="K472" s="1283"/>
      <c r="L472" s="1283"/>
      <c r="M472" s="1283"/>
      <c r="N472" s="1283"/>
      <c r="O472" s="1283"/>
      <c r="P472" s="1283"/>
      <c r="R472" s="1067"/>
      <c r="Z472" s="21"/>
      <c r="AH472"/>
    </row>
    <row r="473" spans="1:34" ht="11.25" customHeight="1">
      <c r="A473"/>
      <c r="B473" s="1281" t="s">
        <v>5</v>
      </c>
      <c r="C473" s="1282">
        <v>9092</v>
      </c>
      <c r="D473" s="1341" t="str">
        <f t="shared" si="21"/>
        <v>CA9092</v>
      </c>
      <c r="E473" s="1514" t="s">
        <v>125</v>
      </c>
      <c r="F473" s="1390">
        <v>500</v>
      </c>
      <c r="G473" s="1283">
        <v>3.85</v>
      </c>
      <c r="H473" s="1283"/>
      <c r="I473" s="1283"/>
      <c r="J473" s="1283"/>
      <c r="K473" s="1283"/>
      <c r="L473" s="1283"/>
      <c r="M473" s="1283"/>
      <c r="N473" s="1283"/>
      <c r="O473" s="1283"/>
      <c r="P473" s="1283"/>
      <c r="R473" s="1067"/>
      <c r="Z473" s="21"/>
      <c r="AH473"/>
    </row>
    <row r="474" spans="1:34" ht="11.25" customHeight="1">
      <c r="A474"/>
      <c r="B474" s="1281" t="s">
        <v>5</v>
      </c>
      <c r="C474" s="1282">
        <v>9095</v>
      </c>
      <c r="D474" s="1341" t="str">
        <f t="shared" si="21"/>
        <v>CA9095</v>
      </c>
      <c r="E474" s="1514" t="s">
        <v>123</v>
      </c>
      <c r="F474" s="1390">
        <v>500</v>
      </c>
      <c r="G474" s="1283">
        <v>6.87</v>
      </c>
      <c r="H474" s="1283"/>
      <c r="I474" s="1283"/>
      <c r="J474" s="1283"/>
      <c r="K474" s="1283"/>
      <c r="L474" s="1283"/>
      <c r="M474" s="1283"/>
      <c r="N474" s="1283"/>
      <c r="O474" s="1283"/>
      <c r="P474" s="1283"/>
      <c r="R474" s="1067"/>
      <c r="Z474" s="21"/>
      <c r="AH474"/>
    </row>
    <row r="475" spans="1:34" ht="11.25" customHeight="1">
      <c r="A475"/>
      <c r="B475" s="1281" t="s">
        <v>5</v>
      </c>
      <c r="C475" s="1282">
        <v>9096</v>
      </c>
      <c r="D475" s="1341" t="str">
        <f t="shared" si="21"/>
        <v>CA9096</v>
      </c>
      <c r="E475" s="1514" t="s">
        <v>121</v>
      </c>
      <c r="F475" s="1390">
        <v>1150</v>
      </c>
      <c r="G475" s="1283">
        <v>19.2</v>
      </c>
      <c r="H475" s="1283"/>
      <c r="I475" s="1283"/>
      <c r="J475" s="1283"/>
      <c r="K475" s="1283"/>
      <c r="L475" s="1283"/>
      <c r="M475" s="1283"/>
      <c r="N475" s="1283"/>
      <c r="O475" s="1283"/>
      <c r="P475" s="1283"/>
      <c r="R475" s="1067"/>
      <c r="Z475" s="21"/>
      <c r="AH475"/>
    </row>
    <row r="476" spans="1:34" ht="11.25" customHeight="1">
      <c r="A476"/>
      <c r="B476" s="1281" t="s">
        <v>5</v>
      </c>
      <c r="C476" s="1282">
        <v>9097</v>
      </c>
      <c r="D476" s="1341" t="str">
        <f t="shared" si="21"/>
        <v>CA9097</v>
      </c>
      <c r="E476" s="1514" t="s">
        <v>125</v>
      </c>
      <c r="F476" s="1390">
        <v>500</v>
      </c>
      <c r="G476" s="1283">
        <v>6.01</v>
      </c>
      <c r="H476" s="1283"/>
      <c r="I476" s="1283"/>
      <c r="J476" s="1283"/>
      <c r="K476" s="1283"/>
      <c r="L476" s="1283"/>
      <c r="M476" s="1283"/>
      <c r="N476" s="1283"/>
      <c r="O476" s="1283"/>
      <c r="P476" s="1283"/>
      <c r="R476" s="1067"/>
      <c r="Z476" s="21"/>
      <c r="AH476"/>
    </row>
    <row r="477" spans="1:34" ht="11.25" customHeight="1">
      <c r="A477"/>
      <c r="B477" s="1281" t="s">
        <v>5</v>
      </c>
      <c r="C477" s="1282">
        <v>9101</v>
      </c>
      <c r="D477" s="1341" t="str">
        <f t="shared" si="21"/>
        <v>CA9101</v>
      </c>
      <c r="E477" s="1514" t="s">
        <v>121</v>
      </c>
      <c r="F477" s="1390">
        <v>500</v>
      </c>
      <c r="G477" s="1283">
        <v>8.07</v>
      </c>
      <c r="H477" s="1283"/>
      <c r="I477" s="1283"/>
      <c r="J477" s="1283"/>
      <c r="K477" s="1283"/>
      <c r="L477" s="1283"/>
      <c r="M477" s="1283"/>
      <c r="N477" s="1283"/>
      <c r="O477" s="1283"/>
      <c r="P477" s="1283"/>
      <c r="R477" s="1067"/>
      <c r="Z477" s="21"/>
      <c r="AH477"/>
    </row>
    <row r="478" spans="1:34" ht="11.25" customHeight="1">
      <c r="A478"/>
      <c r="B478" s="1281" t="s">
        <v>5</v>
      </c>
      <c r="C478" s="1282">
        <v>9151</v>
      </c>
      <c r="D478" s="1341" t="str">
        <f t="shared" si="21"/>
        <v>CA9151</v>
      </c>
      <c r="E478" s="1514" t="s">
        <v>123</v>
      </c>
      <c r="F478" s="1390">
        <v>500</v>
      </c>
      <c r="G478" s="1283">
        <v>1.36</v>
      </c>
      <c r="H478" s="1283"/>
      <c r="I478" s="1283"/>
      <c r="J478" s="1283"/>
      <c r="K478" s="1283"/>
      <c r="L478" s="1283"/>
      <c r="M478" s="1283"/>
      <c r="N478" s="1283"/>
      <c r="O478" s="1283"/>
      <c r="P478" s="1283"/>
      <c r="R478" s="1067"/>
      <c r="Z478" s="21"/>
      <c r="AH478"/>
    </row>
    <row r="479" spans="1:34" ht="11.25" customHeight="1">
      <c r="A479"/>
      <c r="B479" s="1281" t="s">
        <v>5</v>
      </c>
      <c r="C479" s="1282">
        <v>9154</v>
      </c>
      <c r="D479" s="1341" t="str">
        <f t="shared" si="21"/>
        <v>CA9154</v>
      </c>
      <c r="E479" s="1514" t="s">
        <v>123</v>
      </c>
      <c r="F479" s="1390">
        <v>500</v>
      </c>
      <c r="G479" s="1283">
        <v>3.99</v>
      </c>
      <c r="H479" s="1283"/>
      <c r="I479" s="1283"/>
      <c r="J479" s="1283"/>
      <c r="K479" s="1283"/>
      <c r="L479" s="1283"/>
      <c r="M479" s="1283"/>
      <c r="N479" s="1283"/>
      <c r="O479" s="1283"/>
      <c r="P479" s="1283"/>
      <c r="R479" s="1067"/>
      <c r="Z479" s="21"/>
      <c r="AH479"/>
    </row>
    <row r="480" spans="1:34" ht="11.25" customHeight="1">
      <c r="A480"/>
      <c r="B480" s="1281" t="s">
        <v>5</v>
      </c>
      <c r="C480" s="1282">
        <v>9155</v>
      </c>
      <c r="D480" s="1341" t="str">
        <f t="shared" si="21"/>
        <v>CA9155</v>
      </c>
      <c r="E480" s="1514" t="s">
        <v>123</v>
      </c>
      <c r="F480" s="1390">
        <v>500</v>
      </c>
      <c r="G480" s="1283">
        <v>2.2799999999999998</v>
      </c>
      <c r="H480" s="1283"/>
      <c r="I480" s="1283"/>
      <c r="J480" s="1283"/>
      <c r="K480" s="1283"/>
      <c r="L480" s="1283"/>
      <c r="M480" s="1283"/>
      <c r="N480" s="1283"/>
      <c r="O480" s="1283"/>
      <c r="P480" s="1283"/>
      <c r="R480" s="1067"/>
      <c r="Z480" s="21"/>
      <c r="AH480"/>
    </row>
    <row r="481" spans="1:34" ht="11.25" customHeight="1">
      <c r="A481"/>
      <c r="B481" s="1281" t="s">
        <v>5</v>
      </c>
      <c r="C481" s="1282">
        <v>9156</v>
      </c>
      <c r="D481" s="1341" t="str">
        <f t="shared" si="21"/>
        <v>CA9156</v>
      </c>
      <c r="E481" s="1514" t="s">
        <v>123</v>
      </c>
      <c r="F481" s="1390">
        <v>500</v>
      </c>
      <c r="G481" s="1283">
        <v>7.13</v>
      </c>
      <c r="H481" s="1283"/>
      <c r="I481" s="1283"/>
      <c r="J481" s="1283"/>
      <c r="K481" s="1283"/>
      <c r="L481" s="1283"/>
      <c r="M481" s="1283"/>
      <c r="N481" s="1283"/>
      <c r="O481" s="1283"/>
      <c r="P481" s="1283"/>
      <c r="R481" s="1067"/>
      <c r="Z481" s="21"/>
      <c r="AH481"/>
    </row>
    <row r="482" spans="1:34" ht="11.25" customHeight="1">
      <c r="A482"/>
      <c r="B482" s="1281" t="s">
        <v>5</v>
      </c>
      <c r="C482" s="1282">
        <v>9180</v>
      </c>
      <c r="D482" s="1341" t="str">
        <f t="shared" si="21"/>
        <v>CA9180</v>
      </c>
      <c r="E482" s="1514" t="s">
        <v>124</v>
      </c>
      <c r="F482" s="1390">
        <v>500</v>
      </c>
      <c r="G482" s="1283">
        <v>4.97</v>
      </c>
      <c r="H482" s="1283"/>
      <c r="I482" s="1283"/>
      <c r="J482" s="1283"/>
      <c r="K482" s="1283"/>
      <c r="L482" s="1283"/>
      <c r="M482" s="1283"/>
      <c r="N482" s="1283"/>
      <c r="O482" s="1283"/>
      <c r="P482" s="1283"/>
      <c r="R482" s="1067"/>
      <c r="Z482" s="21"/>
      <c r="AH482"/>
    </row>
    <row r="483" spans="1:34" ht="11.25" customHeight="1">
      <c r="A483"/>
      <c r="B483" s="1281" t="s">
        <v>5</v>
      </c>
      <c r="C483" s="1282">
        <v>9181</v>
      </c>
      <c r="D483" s="1341" t="str">
        <f t="shared" si="21"/>
        <v>CA9181</v>
      </c>
      <c r="E483" s="1514" t="s">
        <v>122</v>
      </c>
      <c r="F483" s="1390">
        <v>1050</v>
      </c>
      <c r="G483" s="1283">
        <v>17.75</v>
      </c>
      <c r="H483" s="1283"/>
      <c r="I483" s="1283"/>
      <c r="J483" s="1283"/>
      <c r="K483" s="1283"/>
      <c r="L483" s="1283"/>
      <c r="M483" s="1283"/>
      <c r="N483" s="1283"/>
      <c r="O483" s="1283"/>
      <c r="P483" s="1283"/>
      <c r="R483" s="1067"/>
      <c r="Z483" s="21"/>
      <c r="AH483"/>
    </row>
    <row r="484" spans="1:34" ht="11.25" customHeight="1">
      <c r="A484"/>
      <c r="B484" s="1281" t="s">
        <v>5</v>
      </c>
      <c r="C484" s="1282">
        <v>9182</v>
      </c>
      <c r="D484" s="1341" t="str">
        <f t="shared" si="21"/>
        <v>CA9182</v>
      </c>
      <c r="E484" s="1514" t="s">
        <v>122</v>
      </c>
      <c r="F484" s="1390">
        <v>500</v>
      </c>
      <c r="G484" s="1283">
        <v>2.23</v>
      </c>
      <c r="H484" s="1283"/>
      <c r="I484" s="1283"/>
      <c r="J484" s="1283"/>
      <c r="K484" s="1283"/>
      <c r="L484" s="1283"/>
      <c r="M484" s="1283"/>
      <c r="N484" s="1283"/>
      <c r="O484" s="1283"/>
      <c r="P484" s="1283"/>
      <c r="R484" s="1067"/>
      <c r="Z484" s="21"/>
      <c r="AH484"/>
    </row>
    <row r="485" spans="1:34" ht="11.25" customHeight="1">
      <c r="A485"/>
      <c r="B485" s="1281" t="s">
        <v>5</v>
      </c>
      <c r="C485" s="1282">
        <v>9184</v>
      </c>
      <c r="D485" s="1341" t="str">
        <f t="shared" si="21"/>
        <v>CA9184</v>
      </c>
      <c r="E485" s="1514" t="s">
        <v>122</v>
      </c>
      <c r="F485" s="1390">
        <v>950</v>
      </c>
      <c r="G485" s="1283">
        <v>16.25</v>
      </c>
      <c r="H485" s="1283"/>
      <c r="I485" s="1283"/>
      <c r="J485" s="1283"/>
      <c r="K485" s="1283"/>
      <c r="L485" s="1283"/>
      <c r="M485" s="1283"/>
      <c r="N485" s="1283"/>
      <c r="O485" s="1283"/>
      <c r="P485" s="1283"/>
      <c r="R485" s="1067"/>
      <c r="Z485" s="21"/>
      <c r="AH485"/>
    </row>
    <row r="486" spans="1:34" ht="11.25" customHeight="1">
      <c r="A486"/>
      <c r="B486" s="1281" t="s">
        <v>5</v>
      </c>
      <c r="C486" s="1282">
        <v>9185</v>
      </c>
      <c r="D486" s="1341" t="str">
        <f t="shared" si="21"/>
        <v>CA9185</v>
      </c>
      <c r="E486" s="1514" t="s">
        <v>122</v>
      </c>
      <c r="F486" s="1390">
        <v>1500</v>
      </c>
      <c r="G486" s="1283">
        <v>25.53</v>
      </c>
      <c r="H486" s="1283"/>
      <c r="I486" s="1283"/>
      <c r="J486" s="1283"/>
      <c r="K486" s="1283"/>
      <c r="L486" s="1283"/>
      <c r="M486" s="1283"/>
      <c r="N486" s="1283"/>
      <c r="O486" s="1283"/>
      <c r="P486" s="1283"/>
      <c r="R486" s="1067"/>
      <c r="Z486" s="21"/>
      <c r="AH486"/>
    </row>
    <row r="487" spans="1:34" ht="11.25" customHeight="1">
      <c r="A487"/>
      <c r="B487" s="1281" t="s">
        <v>5</v>
      </c>
      <c r="C487" s="1282">
        <v>9220</v>
      </c>
      <c r="D487" s="1341" t="str">
        <f t="shared" si="21"/>
        <v>CA9220</v>
      </c>
      <c r="E487" s="1514" t="s">
        <v>121</v>
      </c>
      <c r="F487" s="1390">
        <v>600</v>
      </c>
      <c r="G487" s="1283">
        <v>9.6199999999999992</v>
      </c>
      <c r="H487" s="1283"/>
      <c r="I487" s="1283"/>
      <c r="J487" s="1283"/>
      <c r="K487" s="1283"/>
      <c r="L487" s="1283"/>
      <c r="M487" s="1283"/>
      <c r="N487" s="1283"/>
      <c r="O487" s="1283"/>
      <c r="P487" s="1283"/>
      <c r="R487" s="1067"/>
      <c r="Z487" s="21"/>
      <c r="AH487"/>
    </row>
    <row r="488" spans="1:34" ht="11.25" customHeight="1">
      <c r="A488"/>
      <c r="B488" s="1281" t="s">
        <v>5</v>
      </c>
      <c r="C488" s="1282">
        <v>9402</v>
      </c>
      <c r="D488" s="1341" t="str">
        <f t="shared" si="21"/>
        <v>CA9402</v>
      </c>
      <c r="E488" s="1514" t="s">
        <v>122</v>
      </c>
      <c r="F488" s="1390">
        <v>500</v>
      </c>
      <c r="G488" s="1283">
        <v>5.96</v>
      </c>
      <c r="H488" s="1283"/>
      <c r="I488" s="1283"/>
      <c r="J488" s="1283"/>
      <c r="K488" s="1283"/>
      <c r="L488" s="1283"/>
      <c r="M488" s="1283"/>
      <c r="N488" s="1283"/>
      <c r="O488" s="1283"/>
      <c r="P488" s="1283"/>
      <c r="R488" s="1067"/>
      <c r="Z488" s="21"/>
      <c r="AH488"/>
    </row>
    <row r="489" spans="1:34" ht="11.25" customHeight="1">
      <c r="A489"/>
      <c r="B489" s="1281" t="s">
        <v>5</v>
      </c>
      <c r="C489" s="1282">
        <v>9403</v>
      </c>
      <c r="D489" s="1341" t="str">
        <f t="shared" si="21"/>
        <v>CA9403</v>
      </c>
      <c r="E489" s="1514" t="s">
        <v>124</v>
      </c>
      <c r="F489" s="1390">
        <v>650</v>
      </c>
      <c r="G489" s="1283">
        <v>10.41</v>
      </c>
      <c r="H489" s="1283"/>
      <c r="I489" s="1283"/>
      <c r="J489" s="1283"/>
      <c r="K489" s="1283"/>
      <c r="L489" s="1283"/>
      <c r="M489" s="1283"/>
      <c r="N489" s="1283"/>
      <c r="O489" s="1283"/>
      <c r="P489" s="1283"/>
      <c r="R489" s="1067"/>
      <c r="Z489" s="21"/>
      <c r="AH489"/>
    </row>
    <row r="490" spans="1:34" ht="11.25" customHeight="1">
      <c r="A490"/>
      <c r="B490" s="1281" t="s">
        <v>5</v>
      </c>
      <c r="C490" s="1282">
        <v>9410</v>
      </c>
      <c r="D490" s="1341" t="str">
        <f t="shared" si="21"/>
        <v>CA9410</v>
      </c>
      <c r="E490" s="1514" t="s">
        <v>122</v>
      </c>
      <c r="F490" s="1390">
        <v>500</v>
      </c>
      <c r="G490" s="1283">
        <v>2.06</v>
      </c>
      <c r="H490" s="1283"/>
      <c r="I490" s="1283"/>
      <c r="J490" s="1283"/>
      <c r="K490" s="1283"/>
      <c r="L490" s="1283"/>
      <c r="M490" s="1283"/>
      <c r="N490" s="1283"/>
      <c r="O490" s="1283"/>
      <c r="P490" s="1283"/>
      <c r="R490" s="1067"/>
      <c r="Z490" s="21"/>
      <c r="AH490"/>
    </row>
    <row r="491" spans="1:34" ht="11.25" customHeight="1">
      <c r="A491"/>
      <c r="B491" s="1281" t="s">
        <v>5</v>
      </c>
      <c r="C491" s="1282">
        <v>9420</v>
      </c>
      <c r="D491" s="1341" t="str">
        <f t="shared" si="21"/>
        <v>CA9420</v>
      </c>
      <c r="E491" s="1514" t="s">
        <v>122</v>
      </c>
      <c r="F491" s="1390">
        <v>750</v>
      </c>
      <c r="G491" s="1283">
        <v>12.23</v>
      </c>
      <c r="H491" s="1283"/>
      <c r="I491" s="1283"/>
      <c r="J491" s="1283"/>
      <c r="K491" s="1283"/>
      <c r="L491" s="1283"/>
      <c r="M491" s="1283"/>
      <c r="N491" s="1283"/>
      <c r="O491" s="1283"/>
      <c r="P491" s="1283"/>
      <c r="R491" s="1067"/>
      <c r="Z491" s="21"/>
      <c r="AH491"/>
    </row>
    <row r="492" spans="1:34" ht="11.25" customHeight="1">
      <c r="A492"/>
      <c r="B492" s="1281" t="s">
        <v>5</v>
      </c>
      <c r="C492" s="1282">
        <v>9422</v>
      </c>
      <c r="D492" s="1341" t="str">
        <f t="shared" si="21"/>
        <v>CA9422</v>
      </c>
      <c r="E492" s="1514" t="s">
        <v>122</v>
      </c>
      <c r="F492" s="1390">
        <v>500</v>
      </c>
      <c r="G492" s="1283">
        <v>2.78</v>
      </c>
      <c r="H492" s="1283"/>
      <c r="I492" s="1283"/>
      <c r="J492" s="1283"/>
      <c r="K492" s="1283"/>
      <c r="L492" s="1283"/>
      <c r="M492" s="1283"/>
      <c r="N492" s="1283"/>
      <c r="O492" s="1283"/>
      <c r="P492" s="1283"/>
      <c r="R492" s="1067"/>
      <c r="Z492" s="21"/>
      <c r="AH492"/>
    </row>
    <row r="493" spans="1:34" ht="11.25" customHeight="1">
      <c r="A493"/>
      <c r="B493" s="1281" t="s">
        <v>5</v>
      </c>
      <c r="C493" s="1282">
        <v>9424</v>
      </c>
      <c r="D493" s="1341" t="str">
        <f t="shared" si="21"/>
        <v>CA9424</v>
      </c>
      <c r="E493" s="1514" t="s">
        <v>124</v>
      </c>
      <c r="F493" s="1390">
        <v>550</v>
      </c>
      <c r="G493" s="1283">
        <v>9.24</v>
      </c>
      <c r="H493" s="1283"/>
      <c r="I493" s="1283"/>
      <c r="J493" s="1283"/>
      <c r="K493" s="1283"/>
      <c r="L493" s="1283"/>
      <c r="M493" s="1283"/>
      <c r="N493" s="1283"/>
      <c r="O493" s="1283"/>
      <c r="P493" s="1283"/>
      <c r="R493" s="1067"/>
      <c r="Z493" s="21"/>
      <c r="AH493"/>
    </row>
    <row r="494" spans="1:34" ht="11.25" customHeight="1">
      <c r="A494"/>
      <c r="B494" s="1281" t="s">
        <v>5</v>
      </c>
      <c r="C494" s="1282">
        <v>9426</v>
      </c>
      <c r="D494" s="1341" t="str">
        <f t="shared" si="21"/>
        <v>CA9426</v>
      </c>
      <c r="E494" s="1514" t="s">
        <v>122</v>
      </c>
      <c r="F494" s="1390">
        <v>550</v>
      </c>
      <c r="G494" s="1283">
        <v>9.5</v>
      </c>
      <c r="H494" s="1283"/>
      <c r="I494" s="1283"/>
      <c r="J494" s="1283"/>
      <c r="K494" s="1283"/>
      <c r="L494" s="1283"/>
      <c r="M494" s="1283"/>
      <c r="N494" s="1283"/>
      <c r="O494" s="1283"/>
      <c r="P494" s="1283"/>
      <c r="R494" s="1067"/>
      <c r="Z494" s="21"/>
      <c r="AH494"/>
    </row>
    <row r="495" spans="1:34" ht="11.25" customHeight="1">
      <c r="A495"/>
      <c r="B495" s="1281" t="s">
        <v>5</v>
      </c>
      <c r="C495" s="1282">
        <v>9501</v>
      </c>
      <c r="D495" s="1341" t="str">
        <f t="shared" si="21"/>
        <v>CA9501</v>
      </c>
      <c r="E495" s="1514" t="s">
        <v>125</v>
      </c>
      <c r="F495" s="1390">
        <v>500</v>
      </c>
      <c r="G495" s="1283">
        <v>7.13</v>
      </c>
      <c r="H495" s="1283"/>
      <c r="I495" s="1283"/>
      <c r="J495" s="1283"/>
      <c r="K495" s="1283"/>
      <c r="L495" s="1283"/>
      <c r="M495" s="1283"/>
      <c r="N495" s="1283"/>
      <c r="O495" s="1283"/>
      <c r="P495" s="1283"/>
      <c r="R495" s="1067"/>
      <c r="Z495" s="21"/>
      <c r="AH495"/>
    </row>
    <row r="496" spans="1:34" ht="11.25" customHeight="1">
      <c r="A496"/>
      <c r="B496" s="1281" t="s">
        <v>5</v>
      </c>
      <c r="C496" s="1282">
        <v>9507</v>
      </c>
      <c r="D496" s="1341" t="str">
        <f t="shared" si="21"/>
        <v>CA9507</v>
      </c>
      <c r="E496" s="1514" t="s">
        <v>125</v>
      </c>
      <c r="F496" s="1390">
        <v>500</v>
      </c>
      <c r="G496" s="1283">
        <v>4.5599999999999996</v>
      </c>
      <c r="H496" s="1283"/>
      <c r="I496" s="1283"/>
      <c r="J496" s="1283"/>
      <c r="K496" s="1283"/>
      <c r="L496" s="1283"/>
      <c r="M496" s="1283"/>
      <c r="N496" s="1283"/>
      <c r="O496" s="1283"/>
      <c r="P496" s="1283"/>
      <c r="R496" s="1067"/>
      <c r="Z496" s="21"/>
      <c r="AH496"/>
    </row>
    <row r="497" spans="1:34" ht="11.25" customHeight="1">
      <c r="A497"/>
      <c r="B497" s="1281" t="s">
        <v>5</v>
      </c>
      <c r="C497" s="1282">
        <v>9516</v>
      </c>
      <c r="D497" s="1341" t="str">
        <f t="shared" si="21"/>
        <v>CA9516</v>
      </c>
      <c r="E497" s="1514" t="s">
        <v>121</v>
      </c>
      <c r="F497" s="1390">
        <v>500</v>
      </c>
      <c r="G497" s="1283">
        <v>3.54</v>
      </c>
      <c r="H497" s="1283"/>
      <c r="I497" s="1283"/>
      <c r="J497" s="1283"/>
      <c r="K497" s="1283"/>
      <c r="L497" s="1283"/>
      <c r="M497" s="1283"/>
      <c r="N497" s="1283"/>
      <c r="O497" s="1283"/>
      <c r="P497" s="1283"/>
      <c r="R497" s="1067"/>
      <c r="Z497" s="21"/>
      <c r="AH497"/>
    </row>
    <row r="498" spans="1:34" ht="11.25" customHeight="1">
      <c r="A498"/>
      <c r="B498" s="1281" t="s">
        <v>5</v>
      </c>
      <c r="C498" s="1282">
        <v>9519</v>
      </c>
      <c r="D498" s="1341" t="str">
        <f t="shared" si="21"/>
        <v>CA9519</v>
      </c>
      <c r="E498" s="1514" t="s">
        <v>121</v>
      </c>
      <c r="F498" s="1390">
        <v>700</v>
      </c>
      <c r="G498" s="1283">
        <v>11.55</v>
      </c>
      <c r="H498" s="1283"/>
      <c r="I498" s="1283"/>
      <c r="J498" s="1283"/>
      <c r="K498" s="1283"/>
      <c r="L498" s="1283"/>
      <c r="M498" s="1283"/>
      <c r="N498" s="1283"/>
      <c r="O498" s="1283"/>
      <c r="P498" s="1283"/>
      <c r="R498" s="1067"/>
      <c r="Z498" s="21"/>
      <c r="AH498"/>
    </row>
    <row r="499" spans="1:34" ht="11.25" customHeight="1">
      <c r="A499"/>
      <c r="B499" s="1281" t="s">
        <v>5</v>
      </c>
      <c r="C499" s="1282">
        <v>9521</v>
      </c>
      <c r="D499" s="1341" t="str">
        <f t="shared" si="21"/>
        <v>CA9521</v>
      </c>
      <c r="E499" s="1514" t="s">
        <v>125</v>
      </c>
      <c r="F499" s="1390">
        <v>500</v>
      </c>
      <c r="G499" s="1283">
        <v>8.5500000000000007</v>
      </c>
      <c r="H499" s="1283"/>
      <c r="I499" s="1283"/>
      <c r="J499" s="1283"/>
      <c r="K499" s="1283"/>
      <c r="L499" s="1283"/>
      <c r="M499" s="1283"/>
      <c r="N499" s="1283"/>
      <c r="O499" s="1283"/>
      <c r="P499" s="1283"/>
      <c r="R499" s="1067"/>
      <c r="Z499" s="21"/>
      <c r="AH499"/>
    </row>
    <row r="500" spans="1:34" ht="11.25" customHeight="1">
      <c r="A500"/>
      <c r="B500" s="1281" t="s">
        <v>5</v>
      </c>
      <c r="C500" s="1282">
        <v>9522</v>
      </c>
      <c r="D500" s="1341" t="str">
        <f t="shared" si="21"/>
        <v>CA9522</v>
      </c>
      <c r="E500" s="1514" t="s">
        <v>121</v>
      </c>
      <c r="F500" s="1390">
        <v>650</v>
      </c>
      <c r="G500" s="1283">
        <v>10.67</v>
      </c>
      <c r="H500" s="1283"/>
      <c r="I500" s="1283"/>
      <c r="J500" s="1283"/>
      <c r="K500" s="1283"/>
      <c r="L500" s="1283"/>
      <c r="M500" s="1283"/>
      <c r="N500" s="1283"/>
      <c r="O500" s="1283"/>
      <c r="P500" s="1283"/>
      <c r="R500" s="1067"/>
      <c r="Z500" s="21"/>
      <c r="AH500"/>
    </row>
    <row r="501" spans="1:34" ht="11.25" customHeight="1">
      <c r="A501"/>
      <c r="B501" s="1281" t="s">
        <v>5</v>
      </c>
      <c r="C501" s="1282">
        <v>9529</v>
      </c>
      <c r="D501" s="1341" t="str">
        <f t="shared" si="21"/>
        <v>CA9529</v>
      </c>
      <c r="E501" s="1514" t="s">
        <v>123</v>
      </c>
      <c r="F501" s="1390">
        <v>500</v>
      </c>
      <c r="G501" s="1283">
        <v>8.01</v>
      </c>
      <c r="H501" s="1283"/>
      <c r="I501" s="1283"/>
      <c r="J501" s="1283"/>
      <c r="K501" s="1283"/>
      <c r="L501" s="1283"/>
      <c r="M501" s="1283"/>
      <c r="N501" s="1283"/>
      <c r="O501" s="1283"/>
      <c r="P501" s="1283"/>
      <c r="R501" s="1067"/>
      <c r="Z501" s="21"/>
      <c r="AH501"/>
    </row>
    <row r="502" spans="1:34" ht="11.25" customHeight="1">
      <c r="A502"/>
      <c r="B502" s="1281" t="s">
        <v>5</v>
      </c>
      <c r="C502" s="1282">
        <v>9531</v>
      </c>
      <c r="D502" s="1341" t="str">
        <f t="shared" si="21"/>
        <v>CA9531</v>
      </c>
      <c r="E502" s="1514" t="s">
        <v>125</v>
      </c>
      <c r="F502" s="1390">
        <v>500</v>
      </c>
      <c r="G502" s="1283">
        <v>5.18</v>
      </c>
      <c r="H502" s="1283"/>
      <c r="I502" s="1283"/>
      <c r="J502" s="1283"/>
      <c r="K502" s="1283"/>
      <c r="L502" s="1283"/>
      <c r="M502" s="1283"/>
      <c r="N502" s="1283"/>
      <c r="O502" s="1283"/>
      <c r="P502" s="1283"/>
      <c r="R502" s="1067"/>
      <c r="Z502" s="21"/>
      <c r="AH502"/>
    </row>
    <row r="503" spans="1:34" ht="11.25" customHeight="1">
      <c r="A503"/>
      <c r="B503" s="1281" t="s">
        <v>5</v>
      </c>
      <c r="C503" s="1282">
        <v>9549</v>
      </c>
      <c r="D503" s="1341" t="str">
        <f t="shared" si="21"/>
        <v>CA9549</v>
      </c>
      <c r="E503" s="1514" t="s">
        <v>123</v>
      </c>
      <c r="F503" s="1390">
        <v>1050</v>
      </c>
      <c r="G503" s="1283">
        <v>17.55</v>
      </c>
      <c r="H503" s="1283"/>
      <c r="I503" s="1283"/>
      <c r="J503" s="1283"/>
      <c r="K503" s="1283"/>
      <c r="L503" s="1283"/>
      <c r="M503" s="1283"/>
      <c r="N503" s="1283"/>
      <c r="O503" s="1283"/>
      <c r="P503" s="1283"/>
      <c r="R503" s="1067"/>
      <c r="Z503" s="21"/>
      <c r="AH503"/>
    </row>
    <row r="504" spans="1:34" ht="11.25" customHeight="1">
      <c r="A504"/>
      <c r="B504" s="1281" t="s">
        <v>5</v>
      </c>
      <c r="C504" s="1282">
        <v>9552</v>
      </c>
      <c r="D504" s="1341" t="str">
        <f t="shared" si="21"/>
        <v>CA9552</v>
      </c>
      <c r="E504" s="1514" t="s">
        <v>123</v>
      </c>
      <c r="F504" s="1390">
        <v>800</v>
      </c>
      <c r="G504" s="1283">
        <v>13.75</v>
      </c>
      <c r="H504" s="1283"/>
      <c r="I504" s="1283"/>
      <c r="J504" s="1283"/>
      <c r="K504" s="1283"/>
      <c r="L504" s="1283"/>
      <c r="M504" s="1283"/>
      <c r="N504" s="1283"/>
      <c r="O504" s="1283"/>
      <c r="P504" s="1283"/>
      <c r="R504" s="1067"/>
      <c r="Z504" s="21"/>
      <c r="AH504"/>
    </row>
    <row r="505" spans="1:34" ht="11.25" customHeight="1">
      <c r="A505"/>
      <c r="B505" s="1281" t="s">
        <v>5</v>
      </c>
      <c r="C505" s="1282">
        <v>9586</v>
      </c>
      <c r="D505" s="1341" t="str">
        <f t="shared" si="21"/>
        <v>CA9586</v>
      </c>
      <c r="E505" s="1514" t="s">
        <v>121</v>
      </c>
      <c r="F505" s="1390">
        <v>500</v>
      </c>
      <c r="G505" s="1283">
        <v>2.59</v>
      </c>
      <c r="H505" s="1283"/>
      <c r="I505" s="1283"/>
      <c r="J505" s="1283"/>
      <c r="K505" s="1283"/>
      <c r="L505" s="1283"/>
      <c r="M505" s="1283"/>
      <c r="N505" s="1283"/>
      <c r="O505" s="1283"/>
      <c r="P505" s="1283"/>
      <c r="R505" s="1067"/>
      <c r="Z505" s="21"/>
      <c r="AH505"/>
    </row>
    <row r="506" spans="1:34" ht="11.25" customHeight="1">
      <c r="A506"/>
      <c r="B506" s="1281" t="s">
        <v>5</v>
      </c>
      <c r="C506" s="1282">
        <v>9610</v>
      </c>
      <c r="D506" s="1341" t="str">
        <f t="shared" si="21"/>
        <v>CA9610</v>
      </c>
      <c r="E506" s="1514" t="s">
        <v>122</v>
      </c>
      <c r="F506" s="1390">
        <v>500</v>
      </c>
      <c r="G506" s="1283">
        <v>2.38</v>
      </c>
      <c r="H506" s="1283"/>
      <c r="I506" s="1283"/>
      <c r="J506" s="1283"/>
      <c r="K506" s="1283"/>
      <c r="L506" s="1283"/>
      <c r="M506" s="1283"/>
      <c r="N506" s="1283"/>
      <c r="O506" s="1283"/>
      <c r="P506" s="1283"/>
      <c r="R506" s="1067"/>
      <c r="Z506" s="21"/>
      <c r="AH506"/>
    </row>
    <row r="507" spans="1:34" ht="11.25" customHeight="1">
      <c r="A507"/>
      <c r="B507" s="1281" t="s">
        <v>5</v>
      </c>
      <c r="C507" s="1282">
        <v>9620</v>
      </c>
      <c r="D507" s="1341" t="str">
        <f t="shared" si="21"/>
        <v>CA9620</v>
      </c>
      <c r="E507" s="1514" t="s">
        <v>121</v>
      </c>
      <c r="F507" s="1390">
        <v>500</v>
      </c>
      <c r="G507" s="1283">
        <v>4.47</v>
      </c>
      <c r="H507" s="1283"/>
      <c r="I507" s="1283"/>
      <c r="J507" s="1283"/>
      <c r="K507" s="1283"/>
      <c r="L507" s="1283"/>
      <c r="M507" s="1283"/>
      <c r="N507" s="1283"/>
      <c r="O507" s="1283"/>
      <c r="P507" s="1283"/>
      <c r="R507" s="1067"/>
      <c r="Z507" s="21"/>
      <c r="AH507"/>
    </row>
    <row r="508" spans="1:34" ht="11.25" customHeight="1">
      <c r="A508" t="s">
        <v>7</v>
      </c>
      <c r="B508" s="1281" t="s">
        <v>7</v>
      </c>
      <c r="C508" s="1282">
        <v>5</v>
      </c>
      <c r="D508" s="1341" t="str">
        <f t="shared" si="21"/>
        <v>FL0005</v>
      </c>
      <c r="E508" s="1514" t="s">
        <v>121</v>
      </c>
      <c r="F508" s="1390">
        <v>615</v>
      </c>
      <c r="G508" s="1283">
        <v>4.55</v>
      </c>
      <c r="H508" s="1283"/>
      <c r="I508" s="1283"/>
      <c r="J508" s="1283"/>
      <c r="K508" s="1283"/>
      <c r="L508" s="1283"/>
      <c r="M508" s="1283"/>
      <c r="N508" s="1283"/>
      <c r="O508" s="1283"/>
      <c r="P508" s="1283"/>
      <c r="R508" s="1067"/>
      <c r="Z508" s="21"/>
      <c r="AH508"/>
    </row>
    <row r="509" spans="1:34" ht="11.25" customHeight="1">
      <c r="A509"/>
      <c r="B509" s="1281" t="s">
        <v>7</v>
      </c>
      <c r="C509" s="1282">
        <v>8</v>
      </c>
      <c r="D509" s="1341" t="str">
        <f t="shared" si="21"/>
        <v>FL0008</v>
      </c>
      <c r="E509" s="1514" t="s">
        <v>121</v>
      </c>
      <c r="F509" s="1390">
        <v>534</v>
      </c>
      <c r="G509" s="1283">
        <v>3.74</v>
      </c>
      <c r="H509" s="1283"/>
      <c r="I509" s="1283"/>
      <c r="J509" s="1283"/>
      <c r="K509" s="1283"/>
      <c r="L509" s="1283"/>
      <c r="M509" s="1283"/>
      <c r="N509" s="1283"/>
      <c r="O509" s="1283"/>
      <c r="P509" s="1283"/>
      <c r="R509" s="1067"/>
      <c r="Z509" s="21"/>
      <c r="AH509"/>
    </row>
    <row r="510" spans="1:34" ht="11.25" customHeight="1">
      <c r="A510"/>
      <c r="B510" s="1281" t="s">
        <v>7</v>
      </c>
      <c r="C510" s="1282">
        <v>16</v>
      </c>
      <c r="D510" s="1341" t="str">
        <f t="shared" si="21"/>
        <v>FL0016</v>
      </c>
      <c r="E510" s="1514" t="s">
        <v>121</v>
      </c>
      <c r="F510" s="1390">
        <v>848</v>
      </c>
      <c r="G510" s="1283">
        <v>6.88</v>
      </c>
      <c r="H510" s="1283"/>
      <c r="I510" s="1283"/>
      <c r="J510" s="1283"/>
      <c r="K510" s="1283"/>
      <c r="L510" s="1283"/>
      <c r="M510" s="1283"/>
      <c r="N510" s="1283"/>
      <c r="O510" s="1283"/>
      <c r="P510" s="1283"/>
      <c r="R510" s="1067"/>
      <c r="Z510" s="21"/>
      <c r="AH510"/>
    </row>
    <row r="511" spans="1:34" ht="11.25" customHeight="1">
      <c r="A511"/>
      <c r="B511" s="1281" t="s">
        <v>7</v>
      </c>
      <c r="C511" s="1282">
        <v>30</v>
      </c>
      <c r="D511" s="1341" t="str">
        <f t="shared" si="21"/>
        <v>FL0030</v>
      </c>
      <c r="E511" s="1514" t="s">
        <v>123</v>
      </c>
      <c r="F511" s="1390">
        <v>510</v>
      </c>
      <c r="G511" s="1283">
        <v>3.5</v>
      </c>
      <c r="H511" s="1283"/>
      <c r="I511" s="1283"/>
      <c r="J511" s="1283"/>
      <c r="K511" s="1283"/>
      <c r="L511" s="1283"/>
      <c r="M511" s="1283"/>
      <c r="N511" s="1283"/>
      <c r="O511" s="1283"/>
      <c r="P511" s="1283"/>
      <c r="R511" s="1067"/>
      <c r="Z511" s="21"/>
      <c r="AH511"/>
    </row>
    <row r="512" spans="1:34" ht="11.25" customHeight="1">
      <c r="A512"/>
      <c r="B512" s="1281" t="s">
        <v>7</v>
      </c>
      <c r="C512" s="1282">
        <v>34</v>
      </c>
      <c r="D512" s="1341" t="str">
        <f t="shared" si="21"/>
        <v>FL0034</v>
      </c>
      <c r="E512" s="1514" t="s">
        <v>123</v>
      </c>
      <c r="F512" s="1390">
        <v>621</v>
      </c>
      <c r="G512" s="1283">
        <v>4.6100000000000003</v>
      </c>
      <c r="H512" s="1283"/>
      <c r="I512" s="1283"/>
      <c r="J512" s="1283"/>
      <c r="K512" s="1283"/>
      <c r="L512" s="1283"/>
      <c r="M512" s="1283"/>
      <c r="N512" s="1283"/>
      <c r="O512" s="1283"/>
      <c r="P512" s="1283"/>
      <c r="R512" s="1067"/>
      <c r="Z512" s="21"/>
      <c r="AH512"/>
    </row>
    <row r="513" spans="1:34" ht="11.25" customHeight="1">
      <c r="A513"/>
      <c r="B513" s="1281" t="s">
        <v>7</v>
      </c>
      <c r="C513" s="1282">
        <v>35</v>
      </c>
      <c r="D513" s="1341" t="str">
        <f t="shared" si="21"/>
        <v>FL0035</v>
      </c>
      <c r="E513" s="1514" t="s">
        <v>121</v>
      </c>
      <c r="F513" s="1390">
        <v>468</v>
      </c>
      <c r="G513" s="1283">
        <v>3.08</v>
      </c>
      <c r="H513" s="1283"/>
      <c r="I513" s="1283"/>
      <c r="J513" s="1283"/>
      <c r="K513" s="1283"/>
      <c r="L513" s="1283"/>
      <c r="M513" s="1283"/>
      <c r="N513" s="1283"/>
      <c r="O513" s="1283"/>
      <c r="P513" s="1283"/>
      <c r="R513" s="1067"/>
      <c r="Z513" s="21"/>
      <c r="AH513"/>
    </row>
    <row r="514" spans="1:34" ht="11.25" customHeight="1">
      <c r="A514"/>
      <c r="B514" s="1281" t="s">
        <v>7</v>
      </c>
      <c r="C514" s="1282">
        <v>36</v>
      </c>
      <c r="D514" s="1341" t="str">
        <f t="shared" si="21"/>
        <v>FL0036</v>
      </c>
      <c r="E514" s="1514" t="s">
        <v>123</v>
      </c>
      <c r="F514" s="1390">
        <v>737</v>
      </c>
      <c r="G514" s="1283">
        <v>5.77</v>
      </c>
      <c r="H514" s="1283"/>
      <c r="I514" s="1283"/>
      <c r="J514" s="1283"/>
      <c r="K514" s="1283"/>
      <c r="L514" s="1283"/>
      <c r="M514" s="1283"/>
      <c r="N514" s="1283"/>
      <c r="O514" s="1283"/>
      <c r="P514" s="1283"/>
      <c r="R514" s="1067"/>
      <c r="Z514" s="21"/>
      <c r="AH514"/>
    </row>
    <row r="515" spans="1:34" ht="11.25" customHeight="1">
      <c r="A515"/>
      <c r="B515" s="1281" t="s">
        <v>7</v>
      </c>
      <c r="C515" s="1282">
        <v>37</v>
      </c>
      <c r="D515" s="1341" t="str">
        <f t="shared" si="21"/>
        <v>FL0037</v>
      </c>
      <c r="E515" s="1514" t="s">
        <v>121</v>
      </c>
      <c r="F515" s="1390">
        <v>703</v>
      </c>
      <c r="G515" s="1283">
        <v>5.43</v>
      </c>
      <c r="H515" s="1283"/>
      <c r="I515" s="1283"/>
      <c r="J515" s="1283"/>
      <c r="K515" s="1283"/>
      <c r="L515" s="1283"/>
      <c r="M515" s="1283"/>
      <c r="N515" s="1283"/>
      <c r="O515" s="1283"/>
      <c r="P515" s="1283"/>
      <c r="R515" s="1067"/>
      <c r="Z515" s="21"/>
      <c r="AH515"/>
    </row>
    <row r="516" spans="1:34" ht="11.25" customHeight="1">
      <c r="A516"/>
      <c r="B516" s="1281" t="s">
        <v>7</v>
      </c>
      <c r="C516" s="1282">
        <v>42</v>
      </c>
      <c r="D516" s="1341" t="str">
        <f t="shared" si="21"/>
        <v>FL0042</v>
      </c>
      <c r="E516" s="1514" t="s">
        <v>121</v>
      </c>
      <c r="F516" s="1390">
        <v>870</v>
      </c>
      <c r="G516" s="1283">
        <v>7.1</v>
      </c>
      <c r="H516" s="1283"/>
      <c r="I516" s="1283"/>
      <c r="J516" s="1283"/>
      <c r="K516" s="1283"/>
      <c r="L516" s="1283"/>
      <c r="M516" s="1283"/>
      <c r="N516" s="1283"/>
      <c r="O516" s="1283"/>
      <c r="P516" s="1283"/>
      <c r="R516" s="1067"/>
      <c r="Z516" s="21"/>
      <c r="AH516"/>
    </row>
    <row r="517" spans="1:34" ht="11.25" customHeight="1">
      <c r="A517"/>
      <c r="B517" s="1281" t="s">
        <v>7</v>
      </c>
      <c r="C517" s="1282">
        <v>50</v>
      </c>
      <c r="D517" s="1341" t="str">
        <f t="shared" si="21"/>
        <v>FL0050</v>
      </c>
      <c r="E517" s="1514" t="s">
        <v>123</v>
      </c>
      <c r="F517" s="1390">
        <v>722</v>
      </c>
      <c r="G517" s="1283">
        <v>5.62</v>
      </c>
      <c r="H517" s="1283"/>
      <c r="I517" s="1283"/>
      <c r="J517" s="1283"/>
      <c r="K517" s="1283"/>
      <c r="L517" s="1283"/>
      <c r="M517" s="1283"/>
      <c r="N517" s="1283"/>
      <c r="O517" s="1283"/>
      <c r="P517" s="1283"/>
      <c r="R517" s="1067"/>
      <c r="Z517" s="21"/>
      <c r="AH517"/>
    </row>
    <row r="518" spans="1:34" ht="11.25" customHeight="1">
      <c r="A518"/>
      <c r="B518" s="1281" t="s">
        <v>7</v>
      </c>
      <c r="C518" s="1282">
        <v>52</v>
      </c>
      <c r="D518" s="1341" t="str">
        <f t="shared" si="21"/>
        <v>FL0052</v>
      </c>
      <c r="E518" s="1514" t="s">
        <v>121</v>
      </c>
      <c r="F518" s="1390">
        <v>615</v>
      </c>
      <c r="G518" s="1283">
        <v>4.55</v>
      </c>
      <c r="H518" s="1283"/>
      <c r="I518" s="1283"/>
      <c r="J518" s="1283"/>
      <c r="K518" s="1283"/>
      <c r="L518" s="1283"/>
      <c r="M518" s="1283"/>
      <c r="N518" s="1283"/>
      <c r="O518" s="1283"/>
      <c r="P518" s="1283"/>
      <c r="R518" s="1067"/>
      <c r="Z518" s="21"/>
      <c r="AH518"/>
    </row>
    <row r="519" spans="1:34" ht="11.25" customHeight="1">
      <c r="A519"/>
      <c r="B519" s="1281" t="s">
        <v>7</v>
      </c>
      <c r="C519" s="1282">
        <v>59</v>
      </c>
      <c r="D519" s="1341" t="str">
        <f t="shared" si="21"/>
        <v>FL0059</v>
      </c>
      <c r="E519" s="1514" t="s">
        <v>280</v>
      </c>
      <c r="F519" s="1390">
        <v>0</v>
      </c>
      <c r="G519" s="1283">
        <v>0.08</v>
      </c>
      <c r="H519" s="1283"/>
      <c r="I519" s="1283"/>
      <c r="J519" s="1283"/>
      <c r="K519" s="1283"/>
      <c r="L519" s="1283"/>
      <c r="M519" s="1283"/>
      <c r="N519" s="1283"/>
      <c r="O519" s="1283"/>
      <c r="P519" s="1283"/>
      <c r="R519" s="1067"/>
      <c r="Z519" s="21"/>
      <c r="AH519"/>
    </row>
    <row r="520" spans="1:34" ht="11.25" customHeight="1">
      <c r="A520"/>
      <c r="B520" s="1281" t="s">
        <v>7</v>
      </c>
      <c r="C520" s="1282">
        <v>65</v>
      </c>
      <c r="D520" s="1341" t="str">
        <f t="shared" si="21"/>
        <v>FL0065</v>
      </c>
      <c r="E520" s="1514" t="s">
        <v>280</v>
      </c>
      <c r="F520" s="1390">
        <v>0</v>
      </c>
      <c r="G520" s="1283">
        <v>0.03</v>
      </c>
      <c r="H520" s="1283"/>
      <c r="I520" s="1283"/>
      <c r="J520" s="1283"/>
      <c r="K520" s="1283"/>
      <c r="L520" s="1283"/>
      <c r="M520" s="1283"/>
      <c r="N520" s="1283"/>
      <c r="O520" s="1283"/>
      <c r="P520" s="1283"/>
      <c r="R520" s="1067"/>
      <c r="Z520" s="21"/>
      <c r="AH520"/>
    </row>
    <row r="521" spans="1:34" ht="11.25" customHeight="1">
      <c r="A521"/>
      <c r="B521" s="1281" t="s">
        <v>7</v>
      </c>
      <c r="C521" s="1282">
        <v>66</v>
      </c>
      <c r="D521" s="1341" t="str">
        <f t="shared" si="21"/>
        <v>FL0066</v>
      </c>
      <c r="E521" s="1514" t="s">
        <v>280</v>
      </c>
      <c r="F521" s="1390">
        <v>0</v>
      </c>
      <c r="G521" s="1283">
        <v>0.03</v>
      </c>
      <c r="H521" s="1283"/>
      <c r="I521" s="1283"/>
      <c r="J521" s="1283"/>
      <c r="K521" s="1283"/>
      <c r="L521" s="1283"/>
      <c r="M521" s="1283"/>
      <c r="N521" s="1283"/>
      <c r="O521" s="1283"/>
      <c r="P521" s="1283"/>
      <c r="R521" s="1067"/>
      <c r="Z521" s="21"/>
      <c r="AH521"/>
    </row>
    <row r="522" spans="1:34" ht="11.25" customHeight="1">
      <c r="A522"/>
      <c r="B522" s="1281" t="s">
        <v>7</v>
      </c>
      <c r="C522" s="1282">
        <v>67</v>
      </c>
      <c r="D522" s="1341" t="str">
        <f t="shared" si="21"/>
        <v>FL0067</v>
      </c>
      <c r="E522" s="1514" t="s">
        <v>280</v>
      </c>
      <c r="F522" s="1390">
        <v>0</v>
      </c>
      <c r="G522" s="1283">
        <v>0.03</v>
      </c>
      <c r="H522" s="1283"/>
      <c r="I522" s="1283"/>
      <c r="J522" s="1283"/>
      <c r="K522" s="1283"/>
      <c r="L522" s="1283"/>
      <c r="M522" s="1283"/>
      <c r="N522" s="1283"/>
      <c r="O522" s="1283"/>
      <c r="P522" s="1283"/>
      <c r="R522" s="1067"/>
      <c r="Z522" s="21"/>
      <c r="AH522"/>
    </row>
    <row r="523" spans="1:34" ht="11.25" customHeight="1">
      <c r="A523"/>
      <c r="B523" s="1281" t="s">
        <v>7</v>
      </c>
      <c r="C523" s="1282">
        <v>79</v>
      </c>
      <c r="D523" s="1341" t="str">
        <f t="shared" si="21"/>
        <v>FL0079</v>
      </c>
      <c r="E523" s="1514" t="s">
        <v>121</v>
      </c>
      <c r="F523" s="1390">
        <v>529</v>
      </c>
      <c r="G523" s="1283">
        <v>3.69</v>
      </c>
      <c r="H523" s="1283"/>
      <c r="I523" s="1283"/>
      <c r="J523" s="1283"/>
      <c r="K523" s="1283"/>
      <c r="L523" s="1283"/>
      <c r="M523" s="1283"/>
      <c r="N523" s="1283"/>
      <c r="O523" s="1283"/>
      <c r="P523" s="1283"/>
      <c r="R523" s="1067"/>
      <c r="Z523" s="21"/>
      <c r="AH523"/>
    </row>
    <row r="524" spans="1:34" ht="11.25" customHeight="1">
      <c r="A524"/>
      <c r="B524" s="1281" t="s">
        <v>7</v>
      </c>
      <c r="C524" s="1282">
        <v>83</v>
      </c>
      <c r="D524" s="1341" t="str">
        <f t="shared" ref="D524:D587" si="22">B524&amp;TEXT(C524,"0000")</f>
        <v>FL0083</v>
      </c>
      <c r="E524" s="1514" t="s">
        <v>122</v>
      </c>
      <c r="F524" s="1390">
        <v>834</v>
      </c>
      <c r="G524" s="1283">
        <v>6.74</v>
      </c>
      <c r="H524" s="1283"/>
      <c r="I524" s="1283"/>
      <c r="J524" s="1283"/>
      <c r="K524" s="1283"/>
      <c r="L524" s="1283"/>
      <c r="M524" s="1283"/>
      <c r="N524" s="1283"/>
      <c r="O524" s="1283"/>
      <c r="P524" s="1283"/>
      <c r="R524" s="1067"/>
      <c r="Z524" s="21"/>
      <c r="AH524"/>
    </row>
    <row r="525" spans="1:34" ht="11.25" customHeight="1">
      <c r="A525"/>
      <c r="B525" s="1281" t="s">
        <v>7</v>
      </c>
      <c r="C525" s="1282">
        <v>106</v>
      </c>
      <c r="D525" s="1341" t="str">
        <f t="shared" si="22"/>
        <v>FL0106</v>
      </c>
      <c r="E525" s="1514" t="s">
        <v>124</v>
      </c>
      <c r="F525" s="1390">
        <v>1101</v>
      </c>
      <c r="G525" s="1283">
        <v>9.41</v>
      </c>
      <c r="H525" s="1283"/>
      <c r="I525" s="1283"/>
      <c r="J525" s="1283"/>
      <c r="K525" s="1283"/>
      <c r="L525" s="1283"/>
      <c r="M525" s="1283"/>
      <c r="N525" s="1283"/>
      <c r="O525" s="1283"/>
      <c r="P525" s="1283"/>
      <c r="R525" s="1067"/>
      <c r="Z525" s="21"/>
      <c r="AH525"/>
    </row>
    <row r="526" spans="1:34" ht="11.25" customHeight="1">
      <c r="A526"/>
      <c r="B526" s="1281" t="s">
        <v>7</v>
      </c>
      <c r="C526" s="1282">
        <v>113</v>
      </c>
      <c r="D526" s="1341" t="str">
        <f t="shared" si="22"/>
        <v>FL0113</v>
      </c>
      <c r="E526" s="1514" t="s">
        <v>123</v>
      </c>
      <c r="F526" s="1390">
        <v>608</v>
      </c>
      <c r="G526" s="1283">
        <v>4.4800000000000004</v>
      </c>
      <c r="H526" s="1283"/>
      <c r="I526" s="1283"/>
      <c r="J526" s="1283"/>
      <c r="K526" s="1283"/>
      <c r="L526" s="1283"/>
      <c r="M526" s="1283"/>
      <c r="N526" s="1283"/>
      <c r="O526" s="1283"/>
      <c r="P526" s="1283"/>
      <c r="R526" s="1067"/>
      <c r="Z526" s="21"/>
      <c r="AH526"/>
    </row>
    <row r="527" spans="1:34" ht="11.25" customHeight="1">
      <c r="A527"/>
      <c r="B527" s="1281" t="s">
        <v>7</v>
      </c>
      <c r="C527" s="1282">
        <v>153</v>
      </c>
      <c r="D527" s="1341" t="str">
        <f t="shared" si="22"/>
        <v>FL0153</v>
      </c>
      <c r="E527" s="1514" t="s">
        <v>121</v>
      </c>
      <c r="F527" s="1390">
        <v>642</v>
      </c>
      <c r="G527" s="1283">
        <v>4.82</v>
      </c>
      <c r="H527" s="1283"/>
      <c r="I527" s="1283"/>
      <c r="J527" s="1283"/>
      <c r="K527" s="1283"/>
      <c r="L527" s="1283"/>
      <c r="M527" s="1283"/>
      <c r="N527" s="1283"/>
      <c r="O527" s="1283"/>
      <c r="P527" s="1283"/>
      <c r="R527" s="1067"/>
      <c r="Z527" s="21"/>
      <c r="AH527"/>
    </row>
    <row r="528" spans="1:34" ht="11.25" customHeight="1">
      <c r="A528"/>
      <c r="B528" s="1281" t="s">
        <v>7</v>
      </c>
      <c r="C528" s="1282">
        <v>170</v>
      </c>
      <c r="D528" s="1341" t="str">
        <f t="shared" si="22"/>
        <v>FL0170</v>
      </c>
      <c r="E528" s="1514" t="s">
        <v>122</v>
      </c>
      <c r="F528" s="1390">
        <v>406</v>
      </c>
      <c r="G528" s="1283">
        <v>2.46</v>
      </c>
      <c r="H528" s="1283"/>
      <c r="I528" s="1283"/>
      <c r="J528" s="1283"/>
      <c r="K528" s="1283"/>
      <c r="L528" s="1283"/>
      <c r="M528" s="1283"/>
      <c r="N528" s="1283"/>
      <c r="O528" s="1283"/>
      <c r="P528" s="1283"/>
      <c r="R528" s="1067"/>
      <c r="Z528" s="21"/>
      <c r="AH528"/>
    </row>
    <row r="529" spans="1:34" ht="11.25" customHeight="1">
      <c r="A529"/>
      <c r="B529" s="1281" t="s">
        <v>7</v>
      </c>
      <c r="C529" s="1282">
        <v>173</v>
      </c>
      <c r="D529" s="1341" t="str">
        <f t="shared" si="22"/>
        <v>FL0173</v>
      </c>
      <c r="E529" s="1514" t="s">
        <v>121</v>
      </c>
      <c r="F529" s="1390">
        <v>253</v>
      </c>
      <c r="G529" s="1283">
        <v>0.93</v>
      </c>
      <c r="H529" s="1283"/>
      <c r="I529" s="1283"/>
      <c r="J529" s="1283"/>
      <c r="K529" s="1283"/>
      <c r="L529" s="1283"/>
      <c r="M529" s="1283"/>
      <c r="N529" s="1283"/>
      <c r="O529" s="1283"/>
      <c r="P529" s="1283"/>
      <c r="R529" s="1067"/>
      <c r="Z529" s="21"/>
      <c r="AH529"/>
    </row>
    <row r="530" spans="1:34" ht="11.25" customHeight="1">
      <c r="A530"/>
      <c r="B530" s="1281" t="s">
        <v>7</v>
      </c>
      <c r="C530" s="1282">
        <v>251</v>
      </c>
      <c r="D530" s="1341" t="str">
        <f t="shared" si="22"/>
        <v>FL0251</v>
      </c>
      <c r="E530" s="1514" t="s">
        <v>123</v>
      </c>
      <c r="F530" s="1390">
        <v>565</v>
      </c>
      <c r="G530" s="1283">
        <v>4.05</v>
      </c>
      <c r="H530" s="1283"/>
      <c r="I530" s="1283"/>
      <c r="J530" s="1283"/>
      <c r="K530" s="1283"/>
      <c r="L530" s="1283"/>
      <c r="M530" s="1283"/>
      <c r="N530" s="1283"/>
      <c r="O530" s="1283"/>
      <c r="P530" s="1283"/>
      <c r="R530" s="1067"/>
      <c r="Z530" s="21"/>
      <c r="AH530"/>
    </row>
    <row r="531" spans="1:34" ht="11.25" customHeight="1">
      <c r="A531"/>
      <c r="B531" s="1281" t="s">
        <v>7</v>
      </c>
      <c r="C531" s="1282">
        <v>401</v>
      </c>
      <c r="D531" s="1341" t="str">
        <f t="shared" si="22"/>
        <v>FL0401</v>
      </c>
      <c r="E531" s="1514" t="s">
        <v>123</v>
      </c>
      <c r="F531" s="1390">
        <v>0</v>
      </c>
      <c r="G531" s="1283">
        <v>9.86</v>
      </c>
      <c r="H531" s="1283"/>
      <c r="I531" s="1283"/>
      <c r="J531" s="1283"/>
      <c r="K531" s="1283"/>
      <c r="L531" s="1283"/>
      <c r="M531" s="1283"/>
      <c r="N531" s="1283"/>
      <c r="O531" s="1283"/>
      <c r="P531" s="1283"/>
      <c r="R531" s="1067"/>
      <c r="Z531" s="21"/>
      <c r="AH531"/>
    </row>
    <row r="532" spans="1:34" ht="11.25" customHeight="1">
      <c r="A532"/>
      <c r="B532" s="1281" t="s">
        <v>7</v>
      </c>
      <c r="C532" s="1282">
        <v>771</v>
      </c>
      <c r="D532" s="1341" t="str">
        <f t="shared" si="22"/>
        <v>FL0771</v>
      </c>
      <c r="E532" s="1514" t="s">
        <v>280</v>
      </c>
      <c r="F532" s="1390">
        <v>0</v>
      </c>
      <c r="G532" s="1283">
        <v>0.41</v>
      </c>
      <c r="H532" s="1283"/>
      <c r="I532" s="1283"/>
      <c r="J532" s="1283"/>
      <c r="K532" s="1283"/>
      <c r="L532" s="1283"/>
      <c r="M532" s="1283"/>
      <c r="N532" s="1283"/>
      <c r="O532" s="1283"/>
      <c r="P532" s="1283"/>
      <c r="R532" s="1067"/>
      <c r="Z532" s="21"/>
      <c r="AH532"/>
    </row>
    <row r="533" spans="1:34" ht="11.25" customHeight="1">
      <c r="A533"/>
      <c r="B533" s="1281" t="s">
        <v>7</v>
      </c>
      <c r="C533" s="1282">
        <v>908</v>
      </c>
      <c r="D533" s="1341" t="str">
        <f t="shared" si="22"/>
        <v>FL0908</v>
      </c>
      <c r="E533" s="1514" t="s">
        <v>122</v>
      </c>
      <c r="F533" s="1390">
        <v>365</v>
      </c>
      <c r="G533" s="1283">
        <v>205</v>
      </c>
      <c r="H533" s="1283"/>
      <c r="I533" s="1283"/>
      <c r="J533" s="1283"/>
      <c r="K533" s="1283"/>
      <c r="L533" s="1283"/>
      <c r="M533" s="1283"/>
      <c r="N533" s="1283"/>
      <c r="O533" s="1283"/>
      <c r="P533" s="1283"/>
      <c r="R533" s="1067"/>
      <c r="Z533" s="21"/>
      <c r="AH533"/>
    </row>
    <row r="534" spans="1:34" ht="11.25" customHeight="1">
      <c r="A534"/>
      <c r="B534" s="1281" t="s">
        <v>7</v>
      </c>
      <c r="C534" s="1282">
        <v>913</v>
      </c>
      <c r="D534" s="1341" t="str">
        <f t="shared" si="22"/>
        <v>FL0913</v>
      </c>
      <c r="E534" s="1514" t="s">
        <v>122</v>
      </c>
      <c r="F534" s="1390">
        <v>825</v>
      </c>
      <c r="G534" s="1283">
        <v>665</v>
      </c>
      <c r="H534" s="1283"/>
      <c r="I534" s="1283"/>
      <c r="J534" s="1283"/>
      <c r="K534" s="1283"/>
      <c r="L534" s="1283"/>
      <c r="M534" s="1283"/>
      <c r="N534" s="1283"/>
      <c r="O534" s="1283"/>
      <c r="P534" s="1283"/>
      <c r="R534" s="1067"/>
      <c r="Z534" s="21"/>
      <c r="AH534"/>
    </row>
    <row r="535" spans="1:34" ht="11.25" customHeight="1">
      <c r="A535"/>
      <c r="B535" s="1281" t="s">
        <v>7</v>
      </c>
      <c r="C535" s="1282">
        <v>917</v>
      </c>
      <c r="D535" s="1341" t="str">
        <f t="shared" si="22"/>
        <v>FL0917</v>
      </c>
      <c r="E535" s="1514" t="s">
        <v>121</v>
      </c>
      <c r="F535" s="1390">
        <v>612</v>
      </c>
      <c r="G535" s="1283">
        <v>4.5199999999999996</v>
      </c>
      <c r="H535" s="1283"/>
      <c r="I535" s="1283"/>
      <c r="J535" s="1283"/>
      <c r="K535" s="1283"/>
      <c r="L535" s="1283"/>
      <c r="M535" s="1283"/>
      <c r="N535" s="1283"/>
      <c r="O535" s="1283"/>
      <c r="P535" s="1283"/>
      <c r="R535" s="1067"/>
      <c r="Z535" s="21"/>
      <c r="AH535"/>
    </row>
    <row r="536" spans="1:34" ht="11.25" customHeight="1">
      <c r="A536"/>
      <c r="B536" s="1281" t="s">
        <v>7</v>
      </c>
      <c r="C536" s="1282">
        <v>1005</v>
      </c>
      <c r="D536" s="1341" t="str">
        <f t="shared" si="22"/>
        <v>FL1005</v>
      </c>
      <c r="E536" s="1514" t="s">
        <v>122</v>
      </c>
      <c r="F536" s="1390">
        <v>797</v>
      </c>
      <c r="G536" s="1283">
        <v>6.37</v>
      </c>
      <c r="H536" s="1283"/>
      <c r="I536" s="1283"/>
      <c r="J536" s="1283"/>
      <c r="K536" s="1283"/>
      <c r="L536" s="1283"/>
      <c r="M536" s="1283"/>
      <c r="N536" s="1283"/>
      <c r="O536" s="1283"/>
      <c r="P536" s="1283"/>
      <c r="R536" s="1067"/>
      <c r="Z536" s="21"/>
      <c r="AH536"/>
    </row>
    <row r="537" spans="1:34" ht="11.25" customHeight="1">
      <c r="A537"/>
      <c r="B537" s="1281" t="s">
        <v>7</v>
      </c>
      <c r="C537" s="1282">
        <v>1164</v>
      </c>
      <c r="D537" s="1341" t="str">
        <f t="shared" si="22"/>
        <v>FL1164</v>
      </c>
      <c r="E537" s="1514" t="s">
        <v>122</v>
      </c>
      <c r="F537" s="1390">
        <v>494</v>
      </c>
      <c r="G537" s="1283">
        <v>3.34</v>
      </c>
      <c r="H537" s="1283"/>
      <c r="I537" s="1283"/>
      <c r="J537" s="1283"/>
      <c r="K537" s="1283"/>
      <c r="L537" s="1283"/>
      <c r="M537" s="1283"/>
      <c r="N537" s="1283"/>
      <c r="O537" s="1283"/>
      <c r="P537" s="1283"/>
      <c r="R537" s="1067"/>
      <c r="Z537" s="21"/>
      <c r="AH537"/>
    </row>
    <row r="538" spans="1:34" ht="11.25" customHeight="1">
      <c r="A538"/>
      <c r="B538" s="1281" t="s">
        <v>7</v>
      </c>
      <c r="C538" s="1282">
        <v>1165</v>
      </c>
      <c r="D538" s="1341" t="str">
        <f t="shared" si="22"/>
        <v>FL1165</v>
      </c>
      <c r="E538" s="1514" t="s">
        <v>122</v>
      </c>
      <c r="F538" s="1390">
        <v>400</v>
      </c>
      <c r="G538" s="1283">
        <v>2.4</v>
      </c>
      <c r="H538" s="1283"/>
      <c r="I538" s="1283"/>
      <c r="J538" s="1283"/>
      <c r="K538" s="1283"/>
      <c r="L538" s="1283"/>
      <c r="M538" s="1283"/>
      <c r="N538" s="1283"/>
      <c r="O538" s="1283"/>
      <c r="P538" s="1283"/>
      <c r="R538" s="1067"/>
      <c r="Z538" s="21"/>
      <c r="AH538"/>
    </row>
    <row r="539" spans="1:34" ht="11.25" customHeight="1">
      <c r="A539"/>
      <c r="B539" s="1281" t="s">
        <v>7</v>
      </c>
      <c r="C539" s="1282">
        <v>1218</v>
      </c>
      <c r="D539" s="1341" t="str">
        <f t="shared" si="22"/>
        <v>FL1218</v>
      </c>
      <c r="E539" s="1514" t="s">
        <v>122</v>
      </c>
      <c r="F539" s="1390">
        <v>318</v>
      </c>
      <c r="G539" s="1283">
        <v>1.58</v>
      </c>
      <c r="H539" s="1283"/>
      <c r="I539" s="1283"/>
      <c r="J539" s="1283"/>
      <c r="K539" s="1283"/>
      <c r="L539" s="1283"/>
      <c r="M539" s="1283"/>
      <c r="N539" s="1283"/>
      <c r="O539" s="1283"/>
      <c r="P539" s="1283"/>
      <c r="R539" s="1067"/>
      <c r="Z539" s="21"/>
      <c r="AH539"/>
    </row>
    <row r="540" spans="1:34" ht="11.25" customHeight="1">
      <c r="A540"/>
      <c r="B540" s="1281" t="s">
        <v>7</v>
      </c>
      <c r="C540" s="1282">
        <v>1320</v>
      </c>
      <c r="D540" s="1341" t="str">
        <f t="shared" si="22"/>
        <v>FL1320</v>
      </c>
      <c r="E540" s="1514" t="s">
        <v>122</v>
      </c>
      <c r="F540" s="1390">
        <v>308</v>
      </c>
      <c r="G540" s="1283">
        <v>1.48</v>
      </c>
      <c r="H540" s="1283"/>
      <c r="I540" s="1283"/>
      <c r="J540" s="1283"/>
      <c r="K540" s="1283"/>
      <c r="L540" s="1283"/>
      <c r="M540" s="1283"/>
      <c r="N540" s="1283"/>
      <c r="O540" s="1283"/>
      <c r="P540" s="1283"/>
      <c r="R540" s="1067"/>
      <c r="Z540" s="21"/>
      <c r="AH540"/>
    </row>
    <row r="541" spans="1:34" ht="11.25" customHeight="1">
      <c r="A541"/>
      <c r="B541" s="1281" t="s">
        <v>7</v>
      </c>
      <c r="C541" s="1282">
        <v>1322</v>
      </c>
      <c r="D541" s="1341" t="str">
        <f t="shared" si="22"/>
        <v>FL1322</v>
      </c>
      <c r="E541" s="1514" t="s">
        <v>122</v>
      </c>
      <c r="F541" s="1390">
        <v>1114</v>
      </c>
      <c r="G541" s="1283">
        <v>9.5399999999999991</v>
      </c>
      <c r="H541" s="1283"/>
      <c r="I541" s="1283"/>
      <c r="J541" s="1283"/>
      <c r="K541" s="1283"/>
      <c r="L541" s="1283"/>
      <c r="M541" s="1283"/>
      <c r="N541" s="1283"/>
      <c r="O541" s="1283"/>
      <c r="P541" s="1283"/>
      <c r="R541" s="1067"/>
      <c r="Z541" s="21"/>
      <c r="AH541"/>
    </row>
    <row r="542" spans="1:34" ht="11.25" customHeight="1">
      <c r="A542"/>
      <c r="B542" s="1281" t="s">
        <v>7</v>
      </c>
      <c r="C542" s="1282">
        <v>1430</v>
      </c>
      <c r="D542" s="1341" t="str">
        <f t="shared" si="22"/>
        <v>FL1430</v>
      </c>
      <c r="E542" s="1514" t="s">
        <v>122</v>
      </c>
      <c r="F542" s="1390">
        <v>506</v>
      </c>
      <c r="G542" s="1283">
        <v>3.46</v>
      </c>
      <c r="H542" s="1283"/>
      <c r="I542" s="1283"/>
      <c r="J542" s="1283"/>
      <c r="K542" s="1283"/>
      <c r="L542" s="1283"/>
      <c r="M542" s="1283"/>
      <c r="N542" s="1283"/>
      <c r="O542" s="1283"/>
      <c r="P542" s="1283"/>
      <c r="R542" s="1067"/>
      <c r="Z542" s="21"/>
      <c r="AH542"/>
    </row>
    <row r="543" spans="1:34" ht="11.25" customHeight="1">
      <c r="A543"/>
      <c r="B543" s="1281" t="s">
        <v>7</v>
      </c>
      <c r="C543" s="1282">
        <v>1438</v>
      </c>
      <c r="D543" s="1341" t="str">
        <f t="shared" si="22"/>
        <v>FL1438</v>
      </c>
      <c r="E543" s="1514" t="s">
        <v>123</v>
      </c>
      <c r="F543" s="1390">
        <v>647</v>
      </c>
      <c r="G543" s="1283">
        <v>4.87</v>
      </c>
      <c r="H543" s="1283"/>
      <c r="I543" s="1283"/>
      <c r="J543" s="1283"/>
      <c r="K543" s="1283"/>
      <c r="L543" s="1283"/>
      <c r="M543" s="1283"/>
      <c r="N543" s="1283"/>
      <c r="O543" s="1283"/>
      <c r="P543" s="1283"/>
      <c r="R543" s="1067"/>
      <c r="Z543" s="21"/>
      <c r="AH543"/>
    </row>
    <row r="544" spans="1:34" ht="11.25" customHeight="1">
      <c r="A544"/>
      <c r="B544" s="1281" t="s">
        <v>7</v>
      </c>
      <c r="C544" s="1282">
        <v>1452</v>
      </c>
      <c r="D544" s="1341" t="str">
        <f t="shared" si="22"/>
        <v>FL1452</v>
      </c>
      <c r="E544" s="1514" t="s">
        <v>122</v>
      </c>
      <c r="F544" s="1390">
        <v>436</v>
      </c>
      <c r="G544" s="1283">
        <v>2.76</v>
      </c>
      <c r="H544" s="1283"/>
      <c r="I544" s="1283"/>
      <c r="J544" s="1283"/>
      <c r="K544" s="1283"/>
      <c r="L544" s="1283"/>
      <c r="M544" s="1283"/>
      <c r="N544" s="1283"/>
      <c r="O544" s="1283"/>
      <c r="P544" s="1283"/>
      <c r="R544" s="1067"/>
      <c r="Z544" s="21"/>
      <c r="AH544"/>
    </row>
    <row r="545" spans="1:34" ht="11.25" customHeight="1">
      <c r="A545"/>
      <c r="B545" s="1281" t="s">
        <v>7</v>
      </c>
      <c r="C545" s="1282">
        <v>1463</v>
      </c>
      <c r="D545" s="1341" t="str">
        <f t="shared" si="22"/>
        <v>FL1463</v>
      </c>
      <c r="E545" s="1514" t="s">
        <v>123</v>
      </c>
      <c r="F545" s="1390">
        <v>1200</v>
      </c>
      <c r="G545" s="1283">
        <v>11.49</v>
      </c>
      <c r="H545" s="1283"/>
      <c r="I545" s="1283"/>
      <c r="J545" s="1283"/>
      <c r="K545" s="1283"/>
      <c r="L545" s="1283"/>
      <c r="M545" s="1283"/>
      <c r="N545" s="1283"/>
      <c r="O545" s="1283"/>
      <c r="P545" s="1283"/>
      <c r="R545" s="1067"/>
      <c r="Z545" s="21"/>
      <c r="AH545"/>
    </row>
    <row r="546" spans="1:34" ht="11.25" customHeight="1">
      <c r="A546"/>
      <c r="B546" s="1281" t="s">
        <v>7</v>
      </c>
      <c r="C546" s="1282">
        <v>1472</v>
      </c>
      <c r="D546" s="1341" t="str">
        <f t="shared" si="22"/>
        <v>FL1472</v>
      </c>
      <c r="E546" s="1514" t="s">
        <v>122</v>
      </c>
      <c r="F546" s="1390">
        <v>506</v>
      </c>
      <c r="G546" s="1283">
        <v>3.46</v>
      </c>
      <c r="H546" s="1283"/>
      <c r="I546" s="1283"/>
      <c r="J546" s="1283"/>
      <c r="K546" s="1283"/>
      <c r="L546" s="1283"/>
      <c r="M546" s="1283"/>
      <c r="N546" s="1283"/>
      <c r="O546" s="1283"/>
      <c r="P546" s="1283"/>
      <c r="R546" s="1067"/>
      <c r="Z546" s="21"/>
      <c r="AH546"/>
    </row>
    <row r="547" spans="1:34" ht="11.25" customHeight="1">
      <c r="A547"/>
      <c r="B547" s="1281" t="s">
        <v>7</v>
      </c>
      <c r="C547" s="1282">
        <v>1473</v>
      </c>
      <c r="D547" s="1341" t="str">
        <f t="shared" si="22"/>
        <v>FL1473</v>
      </c>
      <c r="E547" s="1514" t="s">
        <v>122</v>
      </c>
      <c r="F547" s="1390">
        <v>278</v>
      </c>
      <c r="G547" s="1283">
        <v>1.18</v>
      </c>
      <c r="H547" s="1283"/>
      <c r="I547" s="1283"/>
      <c r="J547" s="1283"/>
      <c r="K547" s="1283"/>
      <c r="L547" s="1283"/>
      <c r="M547" s="1283"/>
      <c r="N547" s="1283"/>
      <c r="O547" s="1283"/>
      <c r="P547" s="1283"/>
      <c r="R547" s="1067"/>
      <c r="Z547" s="21"/>
      <c r="AH547"/>
    </row>
    <row r="548" spans="1:34" ht="11.25" customHeight="1">
      <c r="A548"/>
      <c r="B548" s="1281" t="s">
        <v>7</v>
      </c>
      <c r="C548" s="1282">
        <v>1624</v>
      </c>
      <c r="D548" s="1341" t="str">
        <f t="shared" si="22"/>
        <v>FL1624</v>
      </c>
      <c r="E548" s="1514" t="s">
        <v>123</v>
      </c>
      <c r="F548" s="1390">
        <v>394</v>
      </c>
      <c r="G548" s="1283">
        <v>2.34</v>
      </c>
      <c r="H548" s="1283"/>
      <c r="I548" s="1283"/>
      <c r="J548" s="1283"/>
      <c r="K548" s="1283"/>
      <c r="L548" s="1283"/>
      <c r="M548" s="1283"/>
      <c r="N548" s="1283"/>
      <c r="O548" s="1283"/>
      <c r="P548" s="1283"/>
      <c r="R548" s="1067"/>
      <c r="Z548" s="21"/>
      <c r="AH548"/>
    </row>
    <row r="549" spans="1:34" ht="11.25" customHeight="1">
      <c r="A549"/>
      <c r="B549" s="1281" t="s">
        <v>7</v>
      </c>
      <c r="C549" s="1282">
        <v>1642</v>
      </c>
      <c r="D549" s="1341" t="str">
        <f t="shared" si="22"/>
        <v>FL1642</v>
      </c>
      <c r="E549" s="1514" t="s">
        <v>122</v>
      </c>
      <c r="F549" s="1390">
        <v>374</v>
      </c>
      <c r="G549" s="1283">
        <v>2.14</v>
      </c>
      <c r="H549" s="1283"/>
      <c r="I549" s="1283"/>
      <c r="J549" s="1283"/>
      <c r="K549" s="1283"/>
      <c r="L549" s="1283"/>
      <c r="M549" s="1283"/>
      <c r="N549" s="1283"/>
      <c r="O549" s="1283"/>
      <c r="P549" s="1283"/>
      <c r="R549" s="1067"/>
      <c r="Z549" s="21"/>
      <c r="AH549"/>
    </row>
    <row r="550" spans="1:34" ht="11.25" customHeight="1">
      <c r="A550"/>
      <c r="B550" s="1281" t="s">
        <v>7</v>
      </c>
      <c r="C550" s="1282">
        <v>1654</v>
      </c>
      <c r="D550" s="1341" t="str">
        <f t="shared" si="22"/>
        <v>FL1654</v>
      </c>
      <c r="E550" s="1514" t="s">
        <v>123</v>
      </c>
      <c r="F550" s="1390">
        <v>565</v>
      </c>
      <c r="G550" s="1283">
        <v>4.05</v>
      </c>
      <c r="H550" s="1283"/>
      <c r="I550" s="1283"/>
      <c r="J550" s="1283"/>
      <c r="K550" s="1283"/>
      <c r="L550" s="1283"/>
      <c r="M550" s="1283"/>
      <c r="N550" s="1283"/>
      <c r="O550" s="1283"/>
      <c r="P550" s="1283"/>
      <c r="R550" s="1067"/>
      <c r="Z550" s="21"/>
      <c r="AH550"/>
    </row>
    <row r="551" spans="1:34" ht="11.25" customHeight="1">
      <c r="A551"/>
      <c r="B551" s="1281" t="s">
        <v>7</v>
      </c>
      <c r="C551" s="1282">
        <v>1655</v>
      </c>
      <c r="D551" s="1341" t="str">
        <f t="shared" si="22"/>
        <v>FL1655</v>
      </c>
      <c r="E551" s="1514" t="s">
        <v>123</v>
      </c>
      <c r="F551" s="1390">
        <v>416</v>
      </c>
      <c r="G551" s="1283">
        <v>2.56</v>
      </c>
      <c r="H551" s="1283"/>
      <c r="I551" s="1283"/>
      <c r="J551" s="1283"/>
      <c r="K551" s="1283"/>
      <c r="L551" s="1283"/>
      <c r="M551" s="1283"/>
      <c r="N551" s="1283"/>
      <c r="O551" s="1283"/>
      <c r="P551" s="1283"/>
      <c r="R551" s="1067"/>
      <c r="Z551" s="21"/>
      <c r="AH551"/>
    </row>
    <row r="552" spans="1:34" ht="11.25" customHeight="1">
      <c r="A552"/>
      <c r="B552" s="1281" t="s">
        <v>7</v>
      </c>
      <c r="C552" s="1282">
        <v>1699</v>
      </c>
      <c r="D552" s="1341" t="str">
        <f t="shared" si="22"/>
        <v>FL1699</v>
      </c>
      <c r="E552" s="1514" t="s">
        <v>122</v>
      </c>
      <c r="F552" s="1390">
        <v>435</v>
      </c>
      <c r="G552" s="1283">
        <v>2.75</v>
      </c>
      <c r="H552" s="1283"/>
      <c r="I552" s="1283"/>
      <c r="J552" s="1283"/>
      <c r="K552" s="1283"/>
      <c r="L552" s="1283"/>
      <c r="M552" s="1283"/>
      <c r="N552" s="1283"/>
      <c r="O552" s="1283"/>
      <c r="P552" s="1283"/>
      <c r="R552" s="1067"/>
      <c r="Z552" s="21"/>
      <c r="AH552"/>
    </row>
    <row r="553" spans="1:34" ht="11.25" customHeight="1">
      <c r="A553"/>
      <c r="B553" s="1281" t="s">
        <v>7</v>
      </c>
      <c r="C553" s="1282">
        <v>1701</v>
      </c>
      <c r="D553" s="1341" t="str">
        <f t="shared" si="22"/>
        <v>FL1701</v>
      </c>
      <c r="E553" s="1514" t="s">
        <v>123</v>
      </c>
      <c r="F553" s="1390">
        <v>457</v>
      </c>
      <c r="G553" s="1283">
        <v>2.97</v>
      </c>
      <c r="H553" s="1283"/>
      <c r="I553" s="1283"/>
      <c r="J553" s="1283"/>
      <c r="K553" s="1283"/>
      <c r="L553" s="1283"/>
      <c r="M553" s="1283"/>
      <c r="N553" s="1283"/>
      <c r="O553" s="1283"/>
      <c r="P553" s="1283"/>
      <c r="R553" s="1067"/>
      <c r="Z553" s="21"/>
      <c r="AH553"/>
    </row>
    <row r="554" spans="1:34" ht="11.25" customHeight="1">
      <c r="A554"/>
      <c r="B554" s="1281" t="s">
        <v>7</v>
      </c>
      <c r="C554" s="1282">
        <v>1710</v>
      </c>
      <c r="D554" s="1341" t="str">
        <f t="shared" si="22"/>
        <v>FL1710</v>
      </c>
      <c r="E554" s="1514" t="s">
        <v>123</v>
      </c>
      <c r="F554" s="1390">
        <v>729</v>
      </c>
      <c r="G554" s="1283">
        <v>5.69</v>
      </c>
      <c r="H554" s="1283"/>
      <c r="I554" s="1283"/>
      <c r="J554" s="1283"/>
      <c r="K554" s="1283"/>
      <c r="L554" s="1283"/>
      <c r="M554" s="1283"/>
      <c r="N554" s="1283"/>
      <c r="O554" s="1283"/>
      <c r="P554" s="1283"/>
      <c r="R554" s="1067"/>
      <c r="Z554" s="21"/>
      <c r="AH554"/>
    </row>
    <row r="555" spans="1:34" ht="11.25" customHeight="1">
      <c r="A555"/>
      <c r="B555" s="1281" t="s">
        <v>7</v>
      </c>
      <c r="C555" s="1282">
        <v>1741</v>
      </c>
      <c r="D555" s="1341" t="str">
        <f t="shared" si="22"/>
        <v>FL1741</v>
      </c>
      <c r="E555" s="1514" t="s">
        <v>122</v>
      </c>
      <c r="F555" s="1390">
        <v>468</v>
      </c>
      <c r="G555" s="1283">
        <v>3.08</v>
      </c>
      <c r="H555" s="1283"/>
      <c r="I555" s="1283"/>
      <c r="J555" s="1283"/>
      <c r="K555" s="1283"/>
      <c r="L555" s="1283"/>
      <c r="M555" s="1283"/>
      <c r="N555" s="1283"/>
      <c r="O555" s="1283"/>
      <c r="P555" s="1283"/>
      <c r="R555" s="1067"/>
      <c r="Z555" s="21"/>
      <c r="AH555"/>
    </row>
    <row r="556" spans="1:34" ht="11.25" customHeight="1">
      <c r="A556"/>
      <c r="B556" s="1281" t="s">
        <v>7</v>
      </c>
      <c r="C556" s="1282">
        <v>1747</v>
      </c>
      <c r="D556" s="1341" t="str">
        <f t="shared" si="22"/>
        <v>FL1747</v>
      </c>
      <c r="E556" s="1514" t="s">
        <v>123</v>
      </c>
      <c r="F556" s="1390">
        <v>355</v>
      </c>
      <c r="G556" s="1283">
        <v>1.95</v>
      </c>
      <c r="H556" s="1283"/>
      <c r="I556" s="1283"/>
      <c r="J556" s="1283"/>
      <c r="K556" s="1283"/>
      <c r="L556" s="1283"/>
      <c r="M556" s="1283"/>
      <c r="N556" s="1283"/>
      <c r="O556" s="1283"/>
      <c r="P556" s="1283"/>
      <c r="R556" s="1067"/>
      <c r="Z556" s="21"/>
      <c r="AH556"/>
    </row>
    <row r="557" spans="1:34" ht="11.25" customHeight="1">
      <c r="A557"/>
      <c r="B557" s="1281" t="s">
        <v>7</v>
      </c>
      <c r="C557" s="1282">
        <v>1748</v>
      </c>
      <c r="D557" s="1341" t="str">
        <f t="shared" si="22"/>
        <v>FL1748</v>
      </c>
      <c r="E557" s="1514" t="s">
        <v>123</v>
      </c>
      <c r="F557" s="1390">
        <v>685</v>
      </c>
      <c r="G557" s="1283">
        <v>5.25</v>
      </c>
      <c r="H557" s="1283"/>
      <c r="I557" s="1283"/>
      <c r="J557" s="1283"/>
      <c r="K557" s="1283"/>
      <c r="L557" s="1283"/>
      <c r="M557" s="1283"/>
      <c r="N557" s="1283"/>
      <c r="O557" s="1283"/>
      <c r="P557" s="1283"/>
      <c r="R557" s="1067"/>
      <c r="Z557" s="21"/>
      <c r="AH557"/>
    </row>
    <row r="558" spans="1:34" ht="11.25" customHeight="1">
      <c r="A558"/>
      <c r="B558" s="1281" t="s">
        <v>7</v>
      </c>
      <c r="C558" s="1282">
        <v>1803</v>
      </c>
      <c r="D558" s="1341" t="str">
        <f t="shared" si="22"/>
        <v>FL1803</v>
      </c>
      <c r="E558" s="1514" t="s">
        <v>123</v>
      </c>
      <c r="F558" s="1390">
        <v>929</v>
      </c>
      <c r="G558" s="1283">
        <v>7.69</v>
      </c>
      <c r="H558" s="1283"/>
      <c r="I558" s="1283"/>
      <c r="J558" s="1283"/>
      <c r="K558" s="1283"/>
      <c r="L558" s="1283"/>
      <c r="M558" s="1283"/>
      <c r="N558" s="1283"/>
      <c r="O558" s="1283"/>
      <c r="P558" s="1283"/>
      <c r="R558" s="1067"/>
      <c r="Z558" s="21"/>
      <c r="AH558"/>
    </row>
    <row r="559" spans="1:34" ht="11.25" customHeight="1">
      <c r="A559"/>
      <c r="B559" s="1281" t="s">
        <v>7</v>
      </c>
      <c r="C559" s="1282">
        <v>1853</v>
      </c>
      <c r="D559" s="1341" t="str">
        <f t="shared" si="22"/>
        <v>FL1853</v>
      </c>
      <c r="E559" s="1514" t="s">
        <v>123</v>
      </c>
      <c r="F559" s="1390">
        <v>372</v>
      </c>
      <c r="G559" s="1283">
        <v>2.12</v>
      </c>
      <c r="H559" s="1283"/>
      <c r="I559" s="1283"/>
      <c r="J559" s="1283"/>
      <c r="K559" s="1283"/>
      <c r="L559" s="1283"/>
      <c r="M559" s="1283"/>
      <c r="N559" s="1283"/>
      <c r="O559" s="1283"/>
      <c r="P559" s="1283"/>
      <c r="R559" s="1067"/>
      <c r="Z559" s="21"/>
      <c r="AH559"/>
    </row>
    <row r="560" spans="1:34" ht="11.25" customHeight="1">
      <c r="A560"/>
      <c r="B560" s="1281" t="s">
        <v>7</v>
      </c>
      <c r="C560" s="1282">
        <v>1860</v>
      </c>
      <c r="D560" s="1341" t="str">
        <f t="shared" si="22"/>
        <v>FL1860</v>
      </c>
      <c r="E560" s="1514" t="s">
        <v>124</v>
      </c>
      <c r="F560" s="1390">
        <v>369</v>
      </c>
      <c r="G560" s="1283">
        <v>2.09</v>
      </c>
      <c r="H560" s="1283"/>
      <c r="I560" s="1283"/>
      <c r="J560" s="1283"/>
      <c r="K560" s="1283"/>
      <c r="L560" s="1283"/>
      <c r="M560" s="1283"/>
      <c r="N560" s="1283"/>
      <c r="O560" s="1283"/>
      <c r="P560" s="1283"/>
      <c r="R560" s="1067"/>
      <c r="Z560" s="21"/>
      <c r="AH560"/>
    </row>
    <row r="561" spans="1:34" ht="11.25" customHeight="1">
      <c r="A561"/>
      <c r="B561" s="1281" t="s">
        <v>7</v>
      </c>
      <c r="C561" s="1282">
        <v>1924</v>
      </c>
      <c r="D561" s="1341" t="str">
        <f t="shared" si="22"/>
        <v>FL1924</v>
      </c>
      <c r="E561" s="1514" t="s">
        <v>124</v>
      </c>
      <c r="F561" s="1390">
        <v>399</v>
      </c>
      <c r="G561" s="1283">
        <v>2.39</v>
      </c>
      <c r="H561" s="1283"/>
      <c r="I561" s="1283"/>
      <c r="J561" s="1283"/>
      <c r="K561" s="1283"/>
      <c r="L561" s="1283"/>
      <c r="M561" s="1283"/>
      <c r="N561" s="1283"/>
      <c r="O561" s="1283"/>
      <c r="P561" s="1283"/>
      <c r="R561" s="1067"/>
      <c r="Z561" s="21"/>
      <c r="AH561"/>
    </row>
    <row r="562" spans="1:34" ht="11.25" customHeight="1">
      <c r="A562"/>
      <c r="B562" s="1281" t="s">
        <v>7</v>
      </c>
      <c r="C562" s="1282">
        <v>1925</v>
      </c>
      <c r="D562" s="1341" t="str">
        <f t="shared" si="22"/>
        <v>FL1925</v>
      </c>
      <c r="E562" s="1514" t="s">
        <v>123</v>
      </c>
      <c r="F562" s="1390">
        <v>548</v>
      </c>
      <c r="G562" s="1283">
        <v>3.88</v>
      </c>
      <c r="H562" s="1283"/>
      <c r="I562" s="1283"/>
      <c r="J562" s="1283"/>
      <c r="K562" s="1283"/>
      <c r="L562" s="1283"/>
      <c r="M562" s="1283"/>
      <c r="N562" s="1283"/>
      <c r="O562" s="1283"/>
      <c r="P562" s="1283"/>
      <c r="R562" s="1067"/>
      <c r="Z562" s="21"/>
      <c r="AH562"/>
    </row>
    <row r="563" spans="1:34" ht="11.25" customHeight="1">
      <c r="A563"/>
      <c r="B563" s="1281" t="s">
        <v>7</v>
      </c>
      <c r="C563" s="1282">
        <v>2003</v>
      </c>
      <c r="D563" s="1341" t="str">
        <f t="shared" si="22"/>
        <v>FL2003</v>
      </c>
      <c r="E563" s="1514" t="s">
        <v>121</v>
      </c>
      <c r="F563" s="1390">
        <v>510</v>
      </c>
      <c r="G563" s="1283">
        <v>3.5</v>
      </c>
      <c r="H563" s="1283"/>
      <c r="I563" s="1283"/>
      <c r="J563" s="1283"/>
      <c r="K563" s="1283"/>
      <c r="L563" s="1283"/>
      <c r="M563" s="1283"/>
      <c r="N563" s="1283"/>
      <c r="O563" s="1283"/>
      <c r="P563" s="1283"/>
      <c r="R563" s="1067"/>
      <c r="Z563" s="21"/>
      <c r="AH563"/>
    </row>
    <row r="564" spans="1:34" ht="11.25" customHeight="1">
      <c r="A564"/>
      <c r="B564" s="1281" t="s">
        <v>7</v>
      </c>
      <c r="C564" s="1282">
        <v>2014</v>
      </c>
      <c r="D564" s="1341" t="str">
        <f t="shared" si="22"/>
        <v>FL2014</v>
      </c>
      <c r="E564" s="1514" t="s">
        <v>123</v>
      </c>
      <c r="F564" s="1390">
        <v>678</v>
      </c>
      <c r="G564" s="1283">
        <v>5.18</v>
      </c>
      <c r="H564" s="1283"/>
      <c r="I564" s="1283"/>
      <c r="J564" s="1283"/>
      <c r="K564" s="1283"/>
      <c r="L564" s="1283"/>
      <c r="M564" s="1283"/>
      <c r="N564" s="1283"/>
      <c r="O564" s="1283"/>
      <c r="P564" s="1283"/>
      <c r="R564" s="1067"/>
      <c r="Z564" s="21"/>
      <c r="AH564"/>
    </row>
    <row r="565" spans="1:34" ht="11.25" customHeight="1">
      <c r="A565"/>
      <c r="B565" s="1281" t="s">
        <v>7</v>
      </c>
      <c r="C565" s="1282">
        <v>2016</v>
      </c>
      <c r="D565" s="1341" t="str">
        <f t="shared" si="22"/>
        <v>FL2016</v>
      </c>
      <c r="E565" s="1514" t="s">
        <v>125</v>
      </c>
      <c r="F565" s="1390">
        <v>438</v>
      </c>
      <c r="G565" s="1283">
        <v>2.78</v>
      </c>
      <c r="H565" s="1283"/>
      <c r="I565" s="1283"/>
      <c r="J565" s="1283"/>
      <c r="K565" s="1283"/>
      <c r="L565" s="1283"/>
      <c r="M565" s="1283"/>
      <c r="N565" s="1283"/>
      <c r="O565" s="1283"/>
      <c r="P565" s="1283"/>
      <c r="R565" s="1067"/>
      <c r="Z565" s="21"/>
      <c r="AH565"/>
    </row>
    <row r="566" spans="1:34" ht="11.25" customHeight="1">
      <c r="A566"/>
      <c r="B566" s="1281" t="s">
        <v>7</v>
      </c>
      <c r="C566" s="1282">
        <v>2021</v>
      </c>
      <c r="D566" s="1341" t="str">
        <f t="shared" si="22"/>
        <v>FL2021</v>
      </c>
      <c r="E566" s="1514" t="s">
        <v>124</v>
      </c>
      <c r="F566" s="1390">
        <v>441</v>
      </c>
      <c r="G566" s="1283">
        <v>2.81</v>
      </c>
      <c r="H566" s="1283"/>
      <c r="I566" s="1283"/>
      <c r="J566" s="1283"/>
      <c r="K566" s="1283"/>
      <c r="L566" s="1283"/>
      <c r="M566" s="1283"/>
      <c r="N566" s="1283"/>
      <c r="O566" s="1283"/>
      <c r="P566" s="1283"/>
      <c r="R566" s="1067"/>
      <c r="Z566" s="21"/>
      <c r="AH566"/>
    </row>
    <row r="567" spans="1:34" ht="11.25" customHeight="1">
      <c r="A567"/>
      <c r="B567" s="1281" t="s">
        <v>7</v>
      </c>
      <c r="C567" s="1282">
        <v>2039</v>
      </c>
      <c r="D567" s="1341" t="str">
        <f t="shared" si="22"/>
        <v>FL2039</v>
      </c>
      <c r="E567" s="1514" t="s">
        <v>121</v>
      </c>
      <c r="F567" s="1390">
        <v>430</v>
      </c>
      <c r="G567" s="1283">
        <v>2.7</v>
      </c>
      <c r="H567" s="1283"/>
      <c r="I567" s="1283"/>
      <c r="J567" s="1283"/>
      <c r="K567" s="1283"/>
      <c r="L567" s="1283"/>
      <c r="M567" s="1283"/>
      <c r="N567" s="1283"/>
      <c r="O567" s="1283"/>
      <c r="P567" s="1283"/>
      <c r="R567" s="1067"/>
      <c r="Z567" s="21"/>
      <c r="AH567"/>
    </row>
    <row r="568" spans="1:34" ht="11.25" customHeight="1">
      <c r="A568"/>
      <c r="B568" s="1281" t="s">
        <v>7</v>
      </c>
      <c r="C568" s="1282">
        <v>2041</v>
      </c>
      <c r="D568" s="1341" t="str">
        <f t="shared" si="22"/>
        <v>FL2041</v>
      </c>
      <c r="E568" s="1514" t="s">
        <v>121</v>
      </c>
      <c r="F568" s="1390">
        <v>457</v>
      </c>
      <c r="G568" s="1283">
        <v>2.97</v>
      </c>
      <c r="H568" s="1283"/>
      <c r="I568" s="1283"/>
      <c r="J568" s="1283"/>
      <c r="K568" s="1283"/>
      <c r="L568" s="1283"/>
      <c r="M568" s="1283"/>
      <c r="N568" s="1283"/>
      <c r="O568" s="1283"/>
      <c r="P568" s="1283"/>
      <c r="R568" s="1067"/>
      <c r="Z568" s="21"/>
      <c r="AH568"/>
    </row>
    <row r="569" spans="1:34" ht="11.25" customHeight="1">
      <c r="A569"/>
      <c r="B569" s="1281" t="s">
        <v>7</v>
      </c>
      <c r="C569" s="1282">
        <v>2065</v>
      </c>
      <c r="D569" s="1341" t="str">
        <f t="shared" si="22"/>
        <v>FL2065</v>
      </c>
      <c r="E569" s="1514" t="s">
        <v>125</v>
      </c>
      <c r="F569" s="1390">
        <v>446</v>
      </c>
      <c r="G569" s="1283">
        <v>2.86</v>
      </c>
      <c r="H569" s="1283"/>
      <c r="I569" s="1283"/>
      <c r="J569" s="1283"/>
      <c r="K569" s="1283"/>
      <c r="L569" s="1283"/>
      <c r="M569" s="1283"/>
      <c r="N569" s="1283"/>
      <c r="O569" s="1283"/>
      <c r="P569" s="1283"/>
      <c r="R569" s="1067"/>
      <c r="Z569" s="21"/>
      <c r="AH569"/>
    </row>
    <row r="570" spans="1:34" ht="11.25" customHeight="1">
      <c r="A570"/>
      <c r="B570" s="1281" t="s">
        <v>7</v>
      </c>
      <c r="C570" s="1282">
        <v>2070</v>
      </c>
      <c r="D570" s="1341" t="str">
        <f t="shared" si="22"/>
        <v>FL2070</v>
      </c>
      <c r="E570" s="1514" t="s">
        <v>121</v>
      </c>
      <c r="F570" s="1390">
        <v>592</v>
      </c>
      <c r="G570" s="1283">
        <v>4.32</v>
      </c>
      <c r="H570" s="1283"/>
      <c r="I570" s="1283"/>
      <c r="J570" s="1283"/>
      <c r="K570" s="1283"/>
      <c r="L570" s="1283"/>
      <c r="M570" s="1283"/>
      <c r="N570" s="1283"/>
      <c r="O570" s="1283"/>
      <c r="P570" s="1283"/>
      <c r="R570" s="1067"/>
      <c r="Z570" s="21"/>
      <c r="AH570"/>
    </row>
    <row r="571" spans="1:34" ht="11.25" customHeight="1">
      <c r="A571"/>
      <c r="B571" s="1281" t="s">
        <v>7</v>
      </c>
      <c r="C571" s="1282">
        <v>2081</v>
      </c>
      <c r="D571" s="1341" t="str">
        <f t="shared" si="22"/>
        <v>FL2081</v>
      </c>
      <c r="E571" s="1514" t="s">
        <v>122</v>
      </c>
      <c r="F571" s="1390">
        <v>628</v>
      </c>
      <c r="G571" s="1283">
        <v>4.68</v>
      </c>
      <c r="H571" s="1283"/>
      <c r="I571" s="1283"/>
      <c r="J571" s="1283"/>
      <c r="K571" s="1283"/>
      <c r="L571" s="1283"/>
      <c r="M571" s="1283"/>
      <c r="N571" s="1283"/>
      <c r="O571" s="1283"/>
      <c r="P571" s="1283"/>
      <c r="R571" s="1067"/>
      <c r="Z571" s="21"/>
      <c r="AH571"/>
    </row>
    <row r="572" spans="1:34" ht="11.25" customHeight="1">
      <c r="A572"/>
      <c r="B572" s="1281" t="s">
        <v>7</v>
      </c>
      <c r="C572" s="1282">
        <v>2089</v>
      </c>
      <c r="D572" s="1341" t="str">
        <f t="shared" si="22"/>
        <v>FL2089</v>
      </c>
      <c r="E572" s="1514" t="s">
        <v>123</v>
      </c>
      <c r="F572" s="1390">
        <v>564</v>
      </c>
      <c r="G572" s="1283">
        <v>4.04</v>
      </c>
      <c r="H572" s="1283"/>
      <c r="I572" s="1283"/>
      <c r="J572" s="1283"/>
      <c r="K572" s="1283"/>
      <c r="L572" s="1283"/>
      <c r="M572" s="1283"/>
      <c r="N572" s="1283"/>
      <c r="O572" s="1283"/>
      <c r="P572" s="1283"/>
      <c r="R572" s="1067"/>
      <c r="Z572" s="21"/>
      <c r="AH572"/>
    </row>
    <row r="573" spans="1:34" ht="11.25" customHeight="1">
      <c r="A573"/>
      <c r="B573" s="1281" t="s">
        <v>7</v>
      </c>
      <c r="C573" s="1282">
        <v>2095</v>
      </c>
      <c r="D573" s="1341" t="str">
        <f t="shared" si="22"/>
        <v>FL2095</v>
      </c>
      <c r="E573" s="1514" t="s">
        <v>123</v>
      </c>
      <c r="F573" s="1390">
        <v>602</v>
      </c>
      <c r="G573" s="1283">
        <v>4.42</v>
      </c>
      <c r="H573" s="1283"/>
      <c r="I573" s="1283"/>
      <c r="J573" s="1283"/>
      <c r="K573" s="1283"/>
      <c r="L573" s="1283"/>
      <c r="M573" s="1283"/>
      <c r="N573" s="1283"/>
      <c r="O573" s="1283"/>
      <c r="P573" s="1283"/>
      <c r="R573" s="1067"/>
      <c r="Z573" s="21"/>
      <c r="AH573"/>
    </row>
    <row r="574" spans="1:34" ht="11.25" customHeight="1">
      <c r="A574"/>
      <c r="B574" s="1281" t="s">
        <v>7</v>
      </c>
      <c r="C574" s="1282">
        <v>2105</v>
      </c>
      <c r="D574" s="1341" t="str">
        <f t="shared" si="22"/>
        <v>FL2105</v>
      </c>
      <c r="E574" s="1514" t="s">
        <v>121</v>
      </c>
      <c r="F574" s="1390">
        <v>609</v>
      </c>
      <c r="G574" s="1283">
        <v>4.49</v>
      </c>
      <c r="H574" s="1283"/>
      <c r="I574" s="1283"/>
      <c r="J574" s="1283"/>
      <c r="K574" s="1283"/>
      <c r="L574" s="1283"/>
      <c r="M574" s="1283"/>
      <c r="N574" s="1283"/>
      <c r="O574" s="1283"/>
      <c r="P574" s="1283"/>
      <c r="R574" s="1067"/>
      <c r="Z574" s="21"/>
      <c r="AH574"/>
    </row>
    <row r="575" spans="1:34" ht="11.25" customHeight="1">
      <c r="A575"/>
      <c r="B575" s="1281" t="s">
        <v>7</v>
      </c>
      <c r="C575" s="1282">
        <v>2110</v>
      </c>
      <c r="D575" s="1341" t="str">
        <f t="shared" si="22"/>
        <v>FL2110</v>
      </c>
      <c r="E575" s="1514" t="s">
        <v>121</v>
      </c>
      <c r="F575" s="1390">
        <v>388</v>
      </c>
      <c r="G575" s="1283">
        <v>2.2799999999999998</v>
      </c>
      <c r="H575" s="1283"/>
      <c r="I575" s="1283"/>
      <c r="J575" s="1283"/>
      <c r="K575" s="1283"/>
      <c r="L575" s="1283"/>
      <c r="M575" s="1283"/>
      <c r="N575" s="1283"/>
      <c r="O575" s="1283"/>
      <c r="P575" s="1283"/>
      <c r="R575" s="1067"/>
      <c r="Z575" s="21"/>
      <c r="AH575"/>
    </row>
    <row r="576" spans="1:34" ht="11.25" customHeight="1">
      <c r="A576"/>
      <c r="B576" s="1281" t="s">
        <v>7</v>
      </c>
      <c r="C576" s="1282">
        <v>2111</v>
      </c>
      <c r="D576" s="1341" t="str">
        <f t="shared" si="22"/>
        <v>FL2111</v>
      </c>
      <c r="E576" s="1514" t="s">
        <v>121</v>
      </c>
      <c r="F576" s="1390">
        <v>385</v>
      </c>
      <c r="G576" s="1283">
        <v>2.25</v>
      </c>
      <c r="H576" s="1283"/>
      <c r="I576" s="1283"/>
      <c r="J576" s="1283"/>
      <c r="K576" s="1283"/>
      <c r="L576" s="1283"/>
      <c r="M576" s="1283"/>
      <c r="N576" s="1283"/>
      <c r="O576" s="1283"/>
      <c r="P576" s="1283"/>
      <c r="R576" s="1067"/>
      <c r="Z576" s="21"/>
      <c r="AH576"/>
    </row>
    <row r="577" spans="1:34" ht="11.25" customHeight="1">
      <c r="A577"/>
      <c r="B577" s="1281" t="s">
        <v>7</v>
      </c>
      <c r="C577" s="1282">
        <v>2112</v>
      </c>
      <c r="D577" s="1341" t="str">
        <f t="shared" si="22"/>
        <v>FL2112</v>
      </c>
      <c r="E577" s="1514" t="s">
        <v>125</v>
      </c>
      <c r="F577" s="1390">
        <v>603</v>
      </c>
      <c r="G577" s="1283">
        <v>4.43</v>
      </c>
      <c r="H577" s="1283"/>
      <c r="I577" s="1283"/>
      <c r="J577" s="1283"/>
      <c r="K577" s="1283"/>
      <c r="L577" s="1283"/>
      <c r="M577" s="1283"/>
      <c r="N577" s="1283"/>
      <c r="O577" s="1283"/>
      <c r="P577" s="1283"/>
      <c r="R577" s="1067"/>
      <c r="Z577" s="21"/>
      <c r="AH577"/>
    </row>
    <row r="578" spans="1:34" ht="11.25" customHeight="1">
      <c r="A578"/>
      <c r="B578" s="1281" t="s">
        <v>7</v>
      </c>
      <c r="C578" s="1282">
        <v>2114</v>
      </c>
      <c r="D578" s="1341" t="str">
        <f t="shared" si="22"/>
        <v>FL2114</v>
      </c>
      <c r="E578" s="1514" t="s">
        <v>122</v>
      </c>
      <c r="F578" s="1390">
        <v>444</v>
      </c>
      <c r="G578" s="1283">
        <v>2.84</v>
      </c>
      <c r="H578" s="1283"/>
      <c r="I578" s="1283"/>
      <c r="J578" s="1283"/>
      <c r="K578" s="1283"/>
      <c r="L578" s="1283"/>
      <c r="M578" s="1283"/>
      <c r="N578" s="1283"/>
      <c r="O578" s="1283"/>
      <c r="P578" s="1283"/>
      <c r="R578" s="1067"/>
      <c r="Z578" s="21"/>
      <c r="AH578"/>
    </row>
    <row r="579" spans="1:34" ht="11.25" customHeight="1">
      <c r="A579"/>
      <c r="B579" s="1281" t="s">
        <v>7</v>
      </c>
      <c r="C579" s="1282">
        <v>2119</v>
      </c>
      <c r="D579" s="1341" t="str">
        <f t="shared" si="22"/>
        <v>FL2119</v>
      </c>
      <c r="E579" s="1514" t="s">
        <v>125</v>
      </c>
      <c r="F579" s="1390">
        <v>427</v>
      </c>
      <c r="G579" s="1283">
        <v>2.67</v>
      </c>
      <c r="H579" s="1283"/>
      <c r="I579" s="1283"/>
      <c r="J579" s="1283"/>
      <c r="K579" s="1283"/>
      <c r="L579" s="1283"/>
      <c r="M579" s="1283"/>
      <c r="N579" s="1283"/>
      <c r="O579" s="1283"/>
      <c r="P579" s="1283"/>
      <c r="R579" s="1067"/>
      <c r="Z579" s="21"/>
      <c r="AH579"/>
    </row>
    <row r="580" spans="1:34" ht="11.25" customHeight="1">
      <c r="A580"/>
      <c r="B580" s="1281" t="s">
        <v>7</v>
      </c>
      <c r="C580" s="1282">
        <v>2121</v>
      </c>
      <c r="D580" s="1341" t="str">
        <f t="shared" si="22"/>
        <v>FL2121</v>
      </c>
      <c r="E580" s="1514" t="s">
        <v>123</v>
      </c>
      <c r="F580" s="1390">
        <v>289</v>
      </c>
      <c r="G580" s="1283">
        <v>1.29</v>
      </c>
      <c r="H580" s="1283"/>
      <c r="I580" s="1283"/>
      <c r="J580" s="1283"/>
      <c r="K580" s="1283"/>
      <c r="L580" s="1283"/>
      <c r="M580" s="1283"/>
      <c r="N580" s="1283"/>
      <c r="O580" s="1283"/>
      <c r="P580" s="1283"/>
      <c r="R580" s="1067"/>
      <c r="Z580" s="21"/>
      <c r="AH580"/>
    </row>
    <row r="581" spans="1:34" ht="11.25" customHeight="1">
      <c r="A581"/>
      <c r="B581" s="1281" t="s">
        <v>7</v>
      </c>
      <c r="C581" s="1282">
        <v>2130</v>
      </c>
      <c r="D581" s="1341" t="str">
        <f t="shared" si="22"/>
        <v>FL2130</v>
      </c>
      <c r="E581" s="1514" t="s">
        <v>121</v>
      </c>
      <c r="F581" s="1390">
        <v>358</v>
      </c>
      <c r="G581" s="1283">
        <v>1.98</v>
      </c>
      <c r="H581" s="1283"/>
      <c r="I581" s="1283"/>
      <c r="J581" s="1283"/>
      <c r="K581" s="1283"/>
      <c r="L581" s="1283"/>
      <c r="M581" s="1283"/>
      <c r="N581" s="1283"/>
      <c r="O581" s="1283"/>
      <c r="P581" s="1283"/>
      <c r="R581" s="1067"/>
      <c r="Z581" s="21"/>
      <c r="AH581"/>
    </row>
    <row r="582" spans="1:34" ht="11.25" customHeight="1">
      <c r="A582"/>
      <c r="B582" s="1281" t="s">
        <v>7</v>
      </c>
      <c r="C582" s="1282">
        <v>2131</v>
      </c>
      <c r="D582" s="1341" t="str">
        <f t="shared" si="22"/>
        <v>FL2131</v>
      </c>
      <c r="E582" s="1514" t="s">
        <v>125</v>
      </c>
      <c r="F582" s="1390">
        <v>342</v>
      </c>
      <c r="G582" s="1283">
        <v>1.82</v>
      </c>
      <c r="H582" s="1283"/>
      <c r="I582" s="1283"/>
      <c r="J582" s="1283"/>
      <c r="K582" s="1283"/>
      <c r="L582" s="1283"/>
      <c r="M582" s="1283"/>
      <c r="N582" s="1283"/>
      <c r="O582" s="1283"/>
      <c r="P582" s="1283"/>
      <c r="R582" s="1067"/>
      <c r="Z582" s="21"/>
      <c r="AH582"/>
    </row>
    <row r="583" spans="1:34" ht="11.25" customHeight="1">
      <c r="A583"/>
      <c r="B583" s="1281" t="s">
        <v>7</v>
      </c>
      <c r="C583" s="1282">
        <v>2157</v>
      </c>
      <c r="D583" s="1341" t="str">
        <f t="shared" si="22"/>
        <v>FL2157</v>
      </c>
      <c r="E583" s="1514" t="s">
        <v>125</v>
      </c>
      <c r="F583" s="1390">
        <v>485</v>
      </c>
      <c r="G583" s="1283">
        <v>3.25</v>
      </c>
      <c r="H583" s="1283"/>
      <c r="I583" s="1283"/>
      <c r="J583" s="1283"/>
      <c r="K583" s="1283"/>
      <c r="L583" s="1283"/>
      <c r="M583" s="1283"/>
      <c r="N583" s="1283"/>
      <c r="O583" s="1283"/>
      <c r="P583" s="1283"/>
      <c r="R583" s="1067"/>
      <c r="Z583" s="21"/>
      <c r="AH583"/>
    </row>
    <row r="584" spans="1:34" ht="11.25" customHeight="1">
      <c r="A584"/>
      <c r="B584" s="1281" t="s">
        <v>7</v>
      </c>
      <c r="C584" s="1282">
        <v>2172</v>
      </c>
      <c r="D584" s="1341" t="str">
        <f t="shared" si="22"/>
        <v>FL2172</v>
      </c>
      <c r="E584" s="1514" t="s">
        <v>123</v>
      </c>
      <c r="F584" s="1390">
        <v>292</v>
      </c>
      <c r="G584" s="1283">
        <v>1.32</v>
      </c>
      <c r="H584" s="1283"/>
      <c r="I584" s="1283"/>
      <c r="J584" s="1283"/>
      <c r="K584" s="1283"/>
      <c r="L584" s="1283"/>
      <c r="M584" s="1283"/>
      <c r="N584" s="1283"/>
      <c r="O584" s="1283"/>
      <c r="P584" s="1283"/>
      <c r="R584" s="1067"/>
      <c r="Z584" s="21"/>
      <c r="AH584"/>
    </row>
    <row r="585" spans="1:34" ht="11.25" customHeight="1">
      <c r="A585"/>
      <c r="B585" s="1281" t="s">
        <v>7</v>
      </c>
      <c r="C585" s="1282">
        <v>2174</v>
      </c>
      <c r="D585" s="1341" t="str">
        <f t="shared" si="22"/>
        <v>FL2174</v>
      </c>
      <c r="E585" s="1514" t="s">
        <v>123</v>
      </c>
      <c r="F585" s="1390">
        <v>444</v>
      </c>
      <c r="G585" s="1283">
        <v>2.84</v>
      </c>
      <c r="H585" s="1283"/>
      <c r="I585" s="1283"/>
      <c r="J585" s="1283"/>
      <c r="K585" s="1283"/>
      <c r="L585" s="1283"/>
      <c r="M585" s="1283"/>
      <c r="N585" s="1283"/>
      <c r="O585" s="1283"/>
      <c r="P585" s="1283"/>
      <c r="R585" s="1067"/>
      <c r="Z585" s="21"/>
      <c r="AH585"/>
    </row>
    <row r="586" spans="1:34" ht="11.25" customHeight="1">
      <c r="A586"/>
      <c r="B586" s="1281" t="s">
        <v>7</v>
      </c>
      <c r="C586" s="1282">
        <v>2211</v>
      </c>
      <c r="D586" s="1341" t="str">
        <f t="shared" si="22"/>
        <v>FL2211</v>
      </c>
      <c r="E586" s="1514" t="s">
        <v>123</v>
      </c>
      <c r="F586" s="1390">
        <v>1063</v>
      </c>
      <c r="G586" s="1283">
        <v>9.0299999999999994</v>
      </c>
      <c r="H586" s="1283"/>
      <c r="I586" s="1283"/>
      <c r="J586" s="1283"/>
      <c r="K586" s="1283"/>
      <c r="L586" s="1283"/>
      <c r="M586" s="1283"/>
      <c r="N586" s="1283"/>
      <c r="O586" s="1283"/>
      <c r="P586" s="1283"/>
      <c r="R586" s="1067"/>
      <c r="Z586" s="21"/>
      <c r="AH586"/>
    </row>
    <row r="587" spans="1:34" ht="11.25" customHeight="1">
      <c r="A587"/>
      <c r="B587" s="1281" t="s">
        <v>7</v>
      </c>
      <c r="C587" s="1282">
        <v>2220</v>
      </c>
      <c r="D587" s="1341" t="str">
        <f t="shared" si="22"/>
        <v>FL2220</v>
      </c>
      <c r="E587" s="1514" t="s">
        <v>125</v>
      </c>
      <c r="F587" s="1390">
        <v>394</v>
      </c>
      <c r="G587" s="1283">
        <v>2.34</v>
      </c>
      <c r="H587" s="1283"/>
      <c r="I587" s="1283"/>
      <c r="J587" s="1283"/>
      <c r="K587" s="1283"/>
      <c r="L587" s="1283"/>
      <c r="M587" s="1283"/>
      <c r="N587" s="1283"/>
      <c r="O587" s="1283"/>
      <c r="P587" s="1283"/>
      <c r="R587" s="1067"/>
      <c r="Z587" s="21"/>
      <c r="AH587"/>
    </row>
    <row r="588" spans="1:34" ht="11.25" customHeight="1">
      <c r="A588"/>
      <c r="B588" s="1281" t="s">
        <v>7</v>
      </c>
      <c r="C588" s="1282">
        <v>2286</v>
      </c>
      <c r="D588" s="1341" t="str">
        <f t="shared" ref="D588:D651" si="23">B588&amp;TEXT(C588,"0000")</f>
        <v>FL2286</v>
      </c>
      <c r="E588" s="1514" t="s">
        <v>125</v>
      </c>
      <c r="F588" s="1390">
        <v>340</v>
      </c>
      <c r="G588" s="1283">
        <v>1.8</v>
      </c>
      <c r="H588" s="1283"/>
      <c r="I588" s="1283"/>
      <c r="J588" s="1283"/>
      <c r="K588" s="1283"/>
      <c r="L588" s="1283"/>
      <c r="M588" s="1283"/>
      <c r="N588" s="1283"/>
      <c r="O588" s="1283"/>
      <c r="P588" s="1283"/>
      <c r="R588" s="1067"/>
      <c r="Z588" s="21"/>
      <c r="AH588"/>
    </row>
    <row r="589" spans="1:34" ht="11.25" customHeight="1">
      <c r="A589"/>
      <c r="B589" s="1281" t="s">
        <v>7</v>
      </c>
      <c r="C589" s="1282">
        <v>2288</v>
      </c>
      <c r="D589" s="1341" t="str">
        <f t="shared" si="23"/>
        <v>FL2288</v>
      </c>
      <c r="E589" s="1514" t="s">
        <v>125</v>
      </c>
      <c r="F589" s="1390">
        <v>557</v>
      </c>
      <c r="G589" s="1283">
        <v>3.97</v>
      </c>
      <c r="H589" s="1283"/>
      <c r="I589" s="1283"/>
      <c r="J589" s="1283"/>
      <c r="K589" s="1283"/>
      <c r="L589" s="1283"/>
      <c r="M589" s="1283"/>
      <c r="N589" s="1283"/>
      <c r="O589" s="1283"/>
      <c r="P589" s="1283"/>
      <c r="R589" s="1067"/>
      <c r="Z589" s="21"/>
      <c r="AH589"/>
    </row>
    <row r="590" spans="1:34" ht="11.25" customHeight="1">
      <c r="A590"/>
      <c r="B590" s="1281" t="s">
        <v>7</v>
      </c>
      <c r="C590" s="1282">
        <v>2302</v>
      </c>
      <c r="D590" s="1341" t="str">
        <f t="shared" si="23"/>
        <v>FL2302</v>
      </c>
      <c r="E590" s="1514" t="s">
        <v>125</v>
      </c>
      <c r="F590" s="1390">
        <v>355</v>
      </c>
      <c r="G590" s="1283">
        <v>1.95</v>
      </c>
      <c r="H590" s="1283"/>
      <c r="I590" s="1283"/>
      <c r="J590" s="1283"/>
      <c r="K590" s="1283"/>
      <c r="L590" s="1283"/>
      <c r="M590" s="1283"/>
      <c r="N590" s="1283"/>
      <c r="O590" s="1283"/>
      <c r="P590" s="1283"/>
      <c r="R590" s="1067"/>
      <c r="Z590" s="21"/>
      <c r="AH590"/>
    </row>
    <row r="591" spans="1:34" ht="11.25" customHeight="1">
      <c r="A591"/>
      <c r="B591" s="1281" t="s">
        <v>7</v>
      </c>
      <c r="C591" s="1282">
        <v>2305</v>
      </c>
      <c r="D591" s="1341" t="str">
        <f t="shared" si="23"/>
        <v>FL2305</v>
      </c>
      <c r="E591" s="1514" t="s">
        <v>125</v>
      </c>
      <c r="F591" s="1390">
        <v>406</v>
      </c>
      <c r="G591" s="1283">
        <v>2.46</v>
      </c>
      <c r="H591" s="1283"/>
      <c r="I591" s="1283"/>
      <c r="J591" s="1283"/>
      <c r="K591" s="1283"/>
      <c r="L591" s="1283"/>
      <c r="M591" s="1283"/>
      <c r="N591" s="1283"/>
      <c r="O591" s="1283"/>
      <c r="P591" s="1283"/>
      <c r="R591" s="1067"/>
      <c r="Z591" s="21"/>
      <c r="AH591"/>
    </row>
    <row r="592" spans="1:34" ht="11.25" customHeight="1">
      <c r="A592"/>
      <c r="B592" s="1281" t="s">
        <v>7</v>
      </c>
      <c r="C592" s="1282">
        <v>2361</v>
      </c>
      <c r="D592" s="1341" t="str">
        <f t="shared" si="23"/>
        <v>FL2361</v>
      </c>
      <c r="E592" s="1514" t="s">
        <v>125</v>
      </c>
      <c r="F592" s="1390">
        <v>358</v>
      </c>
      <c r="G592" s="1283">
        <v>1.98</v>
      </c>
      <c r="H592" s="1283"/>
      <c r="I592" s="1283"/>
      <c r="J592" s="1283"/>
      <c r="K592" s="1283"/>
      <c r="L592" s="1283"/>
      <c r="M592" s="1283"/>
      <c r="N592" s="1283"/>
      <c r="O592" s="1283"/>
      <c r="P592" s="1283"/>
      <c r="R592" s="1067"/>
      <c r="Z592" s="21"/>
      <c r="AH592"/>
    </row>
    <row r="593" spans="1:34" ht="11.25" customHeight="1">
      <c r="A593"/>
      <c r="B593" s="1281" t="s">
        <v>7</v>
      </c>
      <c r="C593" s="1282">
        <v>2362</v>
      </c>
      <c r="D593" s="1341" t="str">
        <f t="shared" si="23"/>
        <v>FL2362</v>
      </c>
      <c r="E593" s="1514" t="s">
        <v>125</v>
      </c>
      <c r="F593" s="1390">
        <v>428</v>
      </c>
      <c r="G593" s="1283">
        <v>2.68</v>
      </c>
      <c r="H593" s="1283"/>
      <c r="I593" s="1283"/>
      <c r="J593" s="1283"/>
      <c r="K593" s="1283"/>
      <c r="L593" s="1283"/>
      <c r="M593" s="1283"/>
      <c r="N593" s="1283"/>
      <c r="O593" s="1283"/>
      <c r="P593" s="1283"/>
      <c r="R593" s="1067"/>
      <c r="Z593" s="21"/>
      <c r="AH593"/>
    </row>
    <row r="594" spans="1:34" ht="11.25" customHeight="1">
      <c r="A594"/>
      <c r="B594" s="1281" t="s">
        <v>7</v>
      </c>
      <c r="C594" s="1282">
        <v>2380</v>
      </c>
      <c r="D594" s="1341" t="str">
        <f t="shared" si="23"/>
        <v>FL2380</v>
      </c>
      <c r="E594" s="1514" t="s">
        <v>125</v>
      </c>
      <c r="F594" s="1390">
        <v>450</v>
      </c>
      <c r="G594" s="1283">
        <v>2.9</v>
      </c>
      <c r="H594" s="1283"/>
      <c r="I594" s="1283"/>
      <c r="J594" s="1283"/>
      <c r="K594" s="1283"/>
      <c r="L594" s="1283"/>
      <c r="M594" s="1283"/>
      <c r="N594" s="1283"/>
      <c r="O594" s="1283"/>
      <c r="P594" s="1283"/>
      <c r="R594" s="1067"/>
      <c r="Z594" s="21"/>
      <c r="AH594"/>
    </row>
    <row r="595" spans="1:34" ht="11.25" customHeight="1">
      <c r="A595"/>
      <c r="B595" s="1281" t="s">
        <v>7</v>
      </c>
      <c r="C595" s="1282">
        <v>2388</v>
      </c>
      <c r="D595" s="1341" t="str">
        <f t="shared" si="23"/>
        <v>FL2388</v>
      </c>
      <c r="E595" s="1514" t="s">
        <v>125</v>
      </c>
      <c r="F595" s="1390">
        <v>309</v>
      </c>
      <c r="G595" s="1283">
        <v>1.49</v>
      </c>
      <c r="H595" s="1283"/>
      <c r="I595" s="1283"/>
      <c r="J595" s="1283"/>
      <c r="K595" s="1283"/>
      <c r="L595" s="1283"/>
      <c r="M595" s="1283"/>
      <c r="N595" s="1283"/>
      <c r="O595" s="1283"/>
      <c r="P595" s="1283"/>
      <c r="R595" s="1067"/>
      <c r="Z595" s="21"/>
      <c r="AH595"/>
    </row>
    <row r="596" spans="1:34" ht="11.25" customHeight="1">
      <c r="A596"/>
      <c r="B596" s="1281" t="s">
        <v>7</v>
      </c>
      <c r="C596" s="1282">
        <v>2402</v>
      </c>
      <c r="D596" s="1341" t="str">
        <f t="shared" si="23"/>
        <v>FL2402</v>
      </c>
      <c r="E596" s="1514" t="s">
        <v>124</v>
      </c>
      <c r="F596" s="1390">
        <v>420</v>
      </c>
      <c r="G596" s="1283">
        <v>2.6</v>
      </c>
      <c r="H596" s="1283"/>
      <c r="I596" s="1283"/>
      <c r="J596" s="1283"/>
      <c r="K596" s="1283"/>
      <c r="L596" s="1283"/>
      <c r="M596" s="1283"/>
      <c r="N596" s="1283"/>
      <c r="O596" s="1283"/>
      <c r="P596" s="1283"/>
      <c r="R596" s="1067"/>
      <c r="Z596" s="21"/>
      <c r="AH596"/>
    </row>
    <row r="597" spans="1:34" ht="11.25" customHeight="1">
      <c r="A597"/>
      <c r="B597" s="1281" t="s">
        <v>7</v>
      </c>
      <c r="C597" s="1282">
        <v>2413</v>
      </c>
      <c r="D597" s="1341" t="str">
        <f t="shared" si="23"/>
        <v>FL2413</v>
      </c>
      <c r="E597" s="1514" t="s">
        <v>125</v>
      </c>
      <c r="F597" s="1390">
        <v>404</v>
      </c>
      <c r="G597" s="1283">
        <v>2.44</v>
      </c>
      <c r="H597" s="1283"/>
      <c r="I597" s="1283"/>
      <c r="J597" s="1283"/>
      <c r="K597" s="1283"/>
      <c r="L597" s="1283"/>
      <c r="M597" s="1283"/>
      <c r="N597" s="1283"/>
      <c r="O597" s="1283"/>
      <c r="P597" s="1283"/>
      <c r="R597" s="1067"/>
      <c r="Z597" s="21"/>
      <c r="AH597"/>
    </row>
    <row r="598" spans="1:34" ht="11.25" customHeight="1">
      <c r="A598"/>
      <c r="B598" s="1281" t="s">
        <v>7</v>
      </c>
      <c r="C598" s="1282">
        <v>2416</v>
      </c>
      <c r="D598" s="1341" t="str">
        <f t="shared" si="23"/>
        <v>FL2416</v>
      </c>
      <c r="E598" s="1514" t="s">
        <v>121</v>
      </c>
      <c r="F598" s="1390">
        <v>367</v>
      </c>
      <c r="G598" s="1283">
        <v>2.0699999999999998</v>
      </c>
      <c r="H598" s="1283"/>
      <c r="I598" s="1283"/>
      <c r="J598" s="1283"/>
      <c r="K598" s="1283"/>
      <c r="L598" s="1283"/>
      <c r="M598" s="1283"/>
      <c r="N598" s="1283"/>
      <c r="O598" s="1283"/>
      <c r="P598" s="1283"/>
      <c r="R598" s="1067"/>
      <c r="Z598" s="21"/>
      <c r="AH598"/>
    </row>
    <row r="599" spans="1:34" ht="11.25" customHeight="1">
      <c r="A599"/>
      <c r="B599" s="1281" t="s">
        <v>7</v>
      </c>
      <c r="C599" s="1282">
        <v>2417</v>
      </c>
      <c r="D599" s="1341" t="str">
        <f t="shared" si="23"/>
        <v>FL2417</v>
      </c>
      <c r="E599" s="1514" t="s">
        <v>125</v>
      </c>
      <c r="F599" s="1390">
        <v>385</v>
      </c>
      <c r="G599" s="1283">
        <v>2.25</v>
      </c>
      <c r="H599" s="1283"/>
      <c r="I599" s="1283"/>
      <c r="J599" s="1283"/>
      <c r="K599" s="1283"/>
      <c r="L599" s="1283"/>
      <c r="M599" s="1283"/>
      <c r="N599" s="1283"/>
      <c r="O599" s="1283"/>
      <c r="P599" s="1283"/>
      <c r="R599" s="1067"/>
      <c r="Z599" s="21"/>
      <c r="AH599"/>
    </row>
    <row r="600" spans="1:34" ht="11.25" customHeight="1">
      <c r="A600"/>
      <c r="B600" s="1281" t="s">
        <v>7</v>
      </c>
      <c r="C600" s="1282">
        <v>2501</v>
      </c>
      <c r="D600" s="1341" t="str">
        <f t="shared" si="23"/>
        <v>FL2501</v>
      </c>
      <c r="E600" s="1514" t="s">
        <v>121</v>
      </c>
      <c r="F600" s="1390">
        <v>391</v>
      </c>
      <c r="G600" s="1283">
        <v>2.31</v>
      </c>
      <c r="H600" s="1283"/>
      <c r="I600" s="1283"/>
      <c r="J600" s="1283"/>
      <c r="K600" s="1283"/>
      <c r="L600" s="1283"/>
      <c r="M600" s="1283"/>
      <c r="N600" s="1283"/>
      <c r="O600" s="1283"/>
      <c r="P600" s="1283"/>
      <c r="R600" s="1067"/>
      <c r="Z600" s="21"/>
      <c r="AH600"/>
    </row>
    <row r="601" spans="1:34" ht="11.25" customHeight="1">
      <c r="A601"/>
      <c r="B601" s="1281" t="s">
        <v>7</v>
      </c>
      <c r="C601" s="1282">
        <v>2503</v>
      </c>
      <c r="D601" s="1341" t="str">
        <f t="shared" si="23"/>
        <v>FL2503</v>
      </c>
      <c r="E601" s="1514" t="s">
        <v>121</v>
      </c>
      <c r="F601" s="1390">
        <v>268</v>
      </c>
      <c r="G601" s="1283">
        <v>1.08</v>
      </c>
      <c r="H601" s="1283"/>
      <c r="I601" s="1283"/>
      <c r="J601" s="1283"/>
      <c r="K601" s="1283"/>
      <c r="L601" s="1283"/>
      <c r="M601" s="1283"/>
      <c r="N601" s="1283"/>
      <c r="O601" s="1283"/>
      <c r="P601" s="1283"/>
      <c r="R601" s="1067"/>
      <c r="Z601" s="21"/>
      <c r="AH601"/>
    </row>
    <row r="602" spans="1:34" ht="11.25" customHeight="1">
      <c r="A602"/>
      <c r="B602" s="1281" t="s">
        <v>7</v>
      </c>
      <c r="C602" s="1282">
        <v>2534</v>
      </c>
      <c r="D602" s="1341" t="str">
        <f t="shared" si="23"/>
        <v>FL2534</v>
      </c>
      <c r="E602" s="1514" t="s">
        <v>121</v>
      </c>
      <c r="F602" s="1390">
        <v>378</v>
      </c>
      <c r="G602" s="1283">
        <v>2.1800000000000002</v>
      </c>
      <c r="H602" s="1283"/>
      <c r="I602" s="1283"/>
      <c r="J602" s="1283"/>
      <c r="K602" s="1283"/>
      <c r="L602" s="1283"/>
      <c r="M602" s="1283"/>
      <c r="N602" s="1283"/>
      <c r="O602" s="1283"/>
      <c r="P602" s="1283"/>
      <c r="R602" s="1067"/>
      <c r="Z602" s="21"/>
      <c r="AH602"/>
    </row>
    <row r="603" spans="1:34" ht="11.25" customHeight="1">
      <c r="A603"/>
      <c r="B603" s="1281" t="s">
        <v>7</v>
      </c>
      <c r="C603" s="1282">
        <v>2570</v>
      </c>
      <c r="D603" s="1341" t="str">
        <f t="shared" si="23"/>
        <v>FL2570</v>
      </c>
      <c r="E603" s="1514" t="s">
        <v>124</v>
      </c>
      <c r="F603" s="1390">
        <v>537</v>
      </c>
      <c r="G603" s="1283">
        <v>3.77</v>
      </c>
      <c r="H603" s="1283"/>
      <c r="I603" s="1283"/>
      <c r="J603" s="1283"/>
      <c r="K603" s="1283"/>
      <c r="L603" s="1283"/>
      <c r="M603" s="1283"/>
      <c r="N603" s="1283"/>
      <c r="O603" s="1283"/>
      <c r="P603" s="1283"/>
      <c r="R603" s="1067"/>
      <c r="Z603" s="21"/>
      <c r="AH603"/>
    </row>
    <row r="604" spans="1:34" ht="11.25" customHeight="1">
      <c r="A604"/>
      <c r="B604" s="1281" t="s">
        <v>7</v>
      </c>
      <c r="C604" s="1282">
        <v>2585</v>
      </c>
      <c r="D604" s="1341" t="str">
        <f t="shared" si="23"/>
        <v>FL2585</v>
      </c>
      <c r="E604" s="1514" t="s">
        <v>121</v>
      </c>
      <c r="F604" s="1390">
        <v>496</v>
      </c>
      <c r="G604" s="1283">
        <v>3.36</v>
      </c>
      <c r="H604" s="1283"/>
      <c r="I604" s="1283"/>
      <c r="J604" s="1283"/>
      <c r="K604" s="1283"/>
      <c r="L604" s="1283"/>
      <c r="M604" s="1283"/>
      <c r="N604" s="1283"/>
      <c r="O604" s="1283"/>
      <c r="P604" s="1283"/>
      <c r="R604" s="1067"/>
      <c r="Z604" s="21"/>
      <c r="AH604"/>
    </row>
    <row r="605" spans="1:34" ht="11.25" customHeight="1">
      <c r="A605"/>
      <c r="B605" s="1281" t="s">
        <v>7</v>
      </c>
      <c r="C605" s="1282">
        <v>2586</v>
      </c>
      <c r="D605" s="1341" t="str">
        <f t="shared" si="23"/>
        <v>FL2586</v>
      </c>
      <c r="E605" s="1514" t="s">
        <v>121</v>
      </c>
      <c r="F605" s="1390">
        <v>532</v>
      </c>
      <c r="G605" s="1283">
        <v>3.72</v>
      </c>
      <c r="H605" s="1283"/>
      <c r="I605" s="1283"/>
      <c r="J605" s="1283"/>
      <c r="K605" s="1283"/>
      <c r="L605" s="1283"/>
      <c r="M605" s="1283"/>
      <c r="N605" s="1283"/>
      <c r="O605" s="1283"/>
      <c r="P605" s="1283"/>
      <c r="R605" s="1067"/>
      <c r="Z605" s="21"/>
      <c r="AH605"/>
    </row>
    <row r="606" spans="1:34" ht="11.25" customHeight="1">
      <c r="A606"/>
      <c r="B606" s="1281" t="s">
        <v>7</v>
      </c>
      <c r="C606" s="1282">
        <v>2587</v>
      </c>
      <c r="D606" s="1341" t="str">
        <f t="shared" si="23"/>
        <v>FL2587</v>
      </c>
      <c r="E606" s="1514" t="s">
        <v>125</v>
      </c>
      <c r="F606" s="1390">
        <v>408</v>
      </c>
      <c r="G606" s="1283">
        <v>2.48</v>
      </c>
      <c r="H606" s="1283"/>
      <c r="I606" s="1283"/>
      <c r="J606" s="1283"/>
      <c r="K606" s="1283"/>
      <c r="L606" s="1283"/>
      <c r="M606" s="1283"/>
      <c r="N606" s="1283"/>
      <c r="O606" s="1283"/>
      <c r="P606" s="1283"/>
      <c r="R606" s="1067"/>
      <c r="Z606" s="21"/>
      <c r="AH606"/>
    </row>
    <row r="607" spans="1:34" ht="11.25" customHeight="1">
      <c r="A607"/>
      <c r="B607" s="1281" t="s">
        <v>7</v>
      </c>
      <c r="C607" s="1282">
        <v>2589</v>
      </c>
      <c r="D607" s="1341" t="str">
        <f t="shared" si="23"/>
        <v>FL2589</v>
      </c>
      <c r="E607" s="1514" t="s">
        <v>121</v>
      </c>
      <c r="F607" s="1390">
        <v>442</v>
      </c>
      <c r="G607" s="1283">
        <v>2.82</v>
      </c>
      <c r="H607" s="1283"/>
      <c r="I607" s="1283"/>
      <c r="J607" s="1283"/>
      <c r="K607" s="1283"/>
      <c r="L607" s="1283"/>
      <c r="M607" s="1283"/>
      <c r="N607" s="1283"/>
      <c r="O607" s="1283"/>
      <c r="P607" s="1283"/>
      <c r="R607" s="1067"/>
      <c r="Z607" s="21"/>
      <c r="AH607"/>
    </row>
    <row r="608" spans="1:34" ht="11.25" customHeight="1">
      <c r="A608"/>
      <c r="B608" s="1281" t="s">
        <v>7</v>
      </c>
      <c r="C608" s="1282">
        <v>2600</v>
      </c>
      <c r="D608" s="1341" t="str">
        <f t="shared" si="23"/>
        <v>FL2600</v>
      </c>
      <c r="E608" s="1514" t="s">
        <v>123</v>
      </c>
      <c r="F608" s="1390">
        <v>537</v>
      </c>
      <c r="G608" s="1283">
        <v>3.77</v>
      </c>
      <c r="H608" s="1283"/>
      <c r="I608" s="1283"/>
      <c r="J608" s="1283"/>
      <c r="K608" s="1283"/>
      <c r="L608" s="1283"/>
      <c r="M608" s="1283"/>
      <c r="N608" s="1283"/>
      <c r="O608" s="1283"/>
      <c r="P608" s="1283"/>
      <c r="R608" s="1067"/>
      <c r="Z608" s="21"/>
      <c r="AH608"/>
    </row>
    <row r="609" spans="1:34" ht="11.25" customHeight="1">
      <c r="A609"/>
      <c r="B609" s="1281" t="s">
        <v>7</v>
      </c>
      <c r="C609" s="1282">
        <v>2623</v>
      </c>
      <c r="D609" s="1341" t="str">
        <f t="shared" si="23"/>
        <v>FL2623</v>
      </c>
      <c r="E609" s="1514" t="s">
        <v>123</v>
      </c>
      <c r="F609" s="1390">
        <v>773</v>
      </c>
      <c r="G609" s="1283">
        <v>6.13</v>
      </c>
      <c r="H609" s="1283"/>
      <c r="I609" s="1283"/>
      <c r="J609" s="1283"/>
      <c r="K609" s="1283"/>
      <c r="L609" s="1283"/>
      <c r="M609" s="1283"/>
      <c r="N609" s="1283"/>
      <c r="O609" s="1283"/>
      <c r="P609" s="1283"/>
      <c r="R609" s="1067"/>
      <c r="Z609" s="21"/>
      <c r="AH609"/>
    </row>
    <row r="610" spans="1:34" ht="11.25" customHeight="1">
      <c r="A610"/>
      <c r="B610" s="1281" t="s">
        <v>7</v>
      </c>
      <c r="C610" s="1282">
        <v>2651</v>
      </c>
      <c r="D610" s="1341" t="str">
        <f t="shared" si="23"/>
        <v>FL2651</v>
      </c>
      <c r="E610" s="1514" t="s">
        <v>124</v>
      </c>
      <c r="F610" s="1390">
        <v>438</v>
      </c>
      <c r="G610" s="1283">
        <v>2.78</v>
      </c>
      <c r="H610" s="1283"/>
      <c r="I610" s="1283"/>
      <c r="J610" s="1283"/>
      <c r="K610" s="1283"/>
      <c r="L610" s="1283"/>
      <c r="M610" s="1283"/>
      <c r="N610" s="1283"/>
      <c r="O610" s="1283"/>
      <c r="P610" s="1283"/>
      <c r="R610" s="1067"/>
      <c r="Z610" s="21"/>
      <c r="AH610"/>
    </row>
    <row r="611" spans="1:34" ht="11.25" customHeight="1">
      <c r="A611"/>
      <c r="B611" s="1281" t="s">
        <v>7</v>
      </c>
      <c r="C611" s="1282">
        <v>2660</v>
      </c>
      <c r="D611" s="1341" t="str">
        <f t="shared" si="23"/>
        <v>FL2660</v>
      </c>
      <c r="E611" s="1514" t="s">
        <v>124</v>
      </c>
      <c r="F611" s="1390">
        <v>412</v>
      </c>
      <c r="G611" s="1283">
        <v>2.52</v>
      </c>
      <c r="H611" s="1283"/>
      <c r="I611" s="1283"/>
      <c r="J611" s="1283"/>
      <c r="K611" s="1283"/>
      <c r="L611" s="1283"/>
      <c r="M611" s="1283"/>
      <c r="N611" s="1283"/>
      <c r="O611" s="1283"/>
      <c r="P611" s="1283"/>
      <c r="R611" s="1067"/>
      <c r="Z611" s="21"/>
      <c r="AH611"/>
    </row>
    <row r="612" spans="1:34" ht="11.25" customHeight="1">
      <c r="A612"/>
      <c r="B612" s="1281" t="s">
        <v>7</v>
      </c>
      <c r="C612" s="1282">
        <v>2670</v>
      </c>
      <c r="D612" s="1341" t="str">
        <f t="shared" si="23"/>
        <v>FL2670</v>
      </c>
      <c r="E612" s="1514" t="s">
        <v>124</v>
      </c>
      <c r="F612" s="1390">
        <v>342</v>
      </c>
      <c r="G612" s="1283">
        <v>1.82</v>
      </c>
      <c r="H612" s="1283"/>
      <c r="I612" s="1283"/>
      <c r="J612" s="1283"/>
      <c r="K612" s="1283"/>
      <c r="L612" s="1283"/>
      <c r="M612" s="1283"/>
      <c r="N612" s="1283"/>
      <c r="O612" s="1283"/>
      <c r="P612" s="1283"/>
      <c r="R612" s="1067"/>
      <c r="Z612" s="21"/>
      <c r="AH612"/>
    </row>
    <row r="613" spans="1:34" ht="11.25" customHeight="1">
      <c r="A613"/>
      <c r="B613" s="1281" t="s">
        <v>7</v>
      </c>
      <c r="C613" s="1282">
        <v>2683</v>
      </c>
      <c r="D613" s="1341" t="str">
        <f t="shared" si="23"/>
        <v>FL2683</v>
      </c>
      <c r="E613" s="1514" t="s">
        <v>124</v>
      </c>
      <c r="F613" s="1390">
        <v>378</v>
      </c>
      <c r="G613" s="1283">
        <v>2.1800000000000002</v>
      </c>
      <c r="H613" s="1283"/>
      <c r="I613" s="1283"/>
      <c r="J613" s="1283"/>
      <c r="K613" s="1283"/>
      <c r="L613" s="1283"/>
      <c r="M613" s="1283"/>
      <c r="N613" s="1283"/>
      <c r="O613" s="1283"/>
      <c r="P613" s="1283"/>
      <c r="R613" s="1067"/>
      <c r="Z613" s="21"/>
      <c r="AH613"/>
    </row>
    <row r="614" spans="1:34" ht="11.25" customHeight="1">
      <c r="A614"/>
      <c r="B614" s="1281" t="s">
        <v>7</v>
      </c>
      <c r="C614" s="1282">
        <v>2688</v>
      </c>
      <c r="D614" s="1341" t="str">
        <f t="shared" si="23"/>
        <v>FL2688</v>
      </c>
      <c r="E614" s="1514" t="s">
        <v>124</v>
      </c>
      <c r="F614" s="1390">
        <v>383</v>
      </c>
      <c r="G614" s="1283">
        <v>2.23</v>
      </c>
      <c r="H614" s="1283"/>
      <c r="I614" s="1283"/>
      <c r="J614" s="1283"/>
      <c r="K614" s="1283"/>
      <c r="L614" s="1283"/>
      <c r="M614" s="1283"/>
      <c r="N614" s="1283"/>
      <c r="O614" s="1283"/>
      <c r="P614" s="1283"/>
      <c r="R614" s="1067"/>
      <c r="Z614" s="21"/>
      <c r="AH614"/>
    </row>
    <row r="615" spans="1:34" ht="11.25" customHeight="1">
      <c r="A615"/>
      <c r="B615" s="1281" t="s">
        <v>7</v>
      </c>
      <c r="C615" s="1282">
        <v>2702</v>
      </c>
      <c r="D615" s="1341" t="str">
        <f t="shared" si="23"/>
        <v>FL2702</v>
      </c>
      <c r="E615" s="1514" t="s">
        <v>122</v>
      </c>
      <c r="F615" s="1390">
        <v>992</v>
      </c>
      <c r="G615" s="1283">
        <v>8.32</v>
      </c>
      <c r="H615" s="1283"/>
      <c r="I615" s="1283"/>
      <c r="J615" s="1283"/>
      <c r="K615" s="1283"/>
      <c r="L615" s="1283"/>
      <c r="M615" s="1283"/>
      <c r="N615" s="1283"/>
      <c r="O615" s="1283"/>
      <c r="P615" s="1283"/>
      <c r="R615" s="1067"/>
      <c r="Z615" s="21"/>
      <c r="AH615"/>
    </row>
    <row r="616" spans="1:34" ht="11.25" customHeight="1">
      <c r="A616"/>
      <c r="B616" s="1281" t="s">
        <v>7</v>
      </c>
      <c r="C616" s="1282">
        <v>2710</v>
      </c>
      <c r="D616" s="1341" t="str">
        <f t="shared" si="23"/>
        <v>FL2710</v>
      </c>
      <c r="E616" s="1514" t="s">
        <v>123</v>
      </c>
      <c r="F616" s="1390">
        <v>1110</v>
      </c>
      <c r="G616" s="1283">
        <v>9.5</v>
      </c>
      <c r="H616" s="1283"/>
      <c r="I616" s="1283"/>
      <c r="J616" s="1283"/>
      <c r="K616" s="1283"/>
      <c r="L616" s="1283"/>
      <c r="M616" s="1283"/>
      <c r="N616" s="1283"/>
      <c r="O616" s="1283"/>
      <c r="P616" s="1283"/>
      <c r="R616" s="1067"/>
      <c r="Z616" s="21"/>
      <c r="AH616"/>
    </row>
    <row r="617" spans="1:34" ht="11.25" customHeight="1">
      <c r="A617"/>
      <c r="B617" s="1281" t="s">
        <v>7</v>
      </c>
      <c r="C617" s="1282">
        <v>2714</v>
      </c>
      <c r="D617" s="1341" t="str">
        <f t="shared" si="23"/>
        <v>FL2714</v>
      </c>
      <c r="E617" s="1514" t="s">
        <v>123</v>
      </c>
      <c r="F617" s="1390">
        <v>761</v>
      </c>
      <c r="G617" s="1283">
        <v>6.01</v>
      </c>
      <c r="H617" s="1283"/>
      <c r="I617" s="1283"/>
      <c r="J617" s="1283"/>
      <c r="K617" s="1283"/>
      <c r="L617" s="1283"/>
      <c r="M617" s="1283"/>
      <c r="N617" s="1283"/>
      <c r="O617" s="1283"/>
      <c r="P617" s="1283"/>
      <c r="R617" s="1067"/>
      <c r="Z617" s="21"/>
      <c r="AH617"/>
    </row>
    <row r="618" spans="1:34" ht="11.25" customHeight="1">
      <c r="A618"/>
      <c r="B618" s="1281" t="s">
        <v>7</v>
      </c>
      <c r="C618" s="1282">
        <v>2731</v>
      </c>
      <c r="D618" s="1341" t="str">
        <f t="shared" si="23"/>
        <v>FL2731</v>
      </c>
      <c r="E618" s="1514" t="s">
        <v>124</v>
      </c>
      <c r="F618" s="1390">
        <v>612</v>
      </c>
      <c r="G618" s="1283">
        <v>4.5199999999999996</v>
      </c>
      <c r="H618" s="1283"/>
      <c r="I618" s="1283"/>
      <c r="J618" s="1283"/>
      <c r="K618" s="1283"/>
      <c r="L618" s="1283"/>
      <c r="M618" s="1283"/>
      <c r="N618" s="1283"/>
      <c r="O618" s="1283"/>
      <c r="P618" s="1283"/>
      <c r="R618" s="1067"/>
      <c r="Z618" s="21"/>
      <c r="AH618"/>
    </row>
    <row r="619" spans="1:34" ht="11.25" customHeight="1">
      <c r="A619"/>
      <c r="B619" s="1281" t="s">
        <v>7</v>
      </c>
      <c r="C619" s="1282">
        <v>2735</v>
      </c>
      <c r="D619" s="1341" t="str">
        <f t="shared" si="23"/>
        <v>FL2735</v>
      </c>
      <c r="E619" s="1514" t="s">
        <v>124</v>
      </c>
      <c r="F619" s="1390">
        <v>586</v>
      </c>
      <c r="G619" s="1283">
        <v>4.26</v>
      </c>
      <c r="H619" s="1283"/>
      <c r="I619" s="1283"/>
      <c r="J619" s="1283"/>
      <c r="K619" s="1283"/>
      <c r="L619" s="1283"/>
      <c r="M619" s="1283"/>
      <c r="N619" s="1283"/>
      <c r="O619" s="1283"/>
      <c r="P619" s="1283"/>
      <c r="R619" s="1067"/>
      <c r="Z619" s="21"/>
      <c r="AH619"/>
    </row>
    <row r="620" spans="1:34" ht="11.25" customHeight="1">
      <c r="A620"/>
      <c r="B620" s="1281" t="s">
        <v>7</v>
      </c>
      <c r="C620" s="1282">
        <v>2759</v>
      </c>
      <c r="D620" s="1341" t="str">
        <f t="shared" si="23"/>
        <v>FL2759</v>
      </c>
      <c r="E620" s="1514" t="s">
        <v>124</v>
      </c>
      <c r="F620" s="1390">
        <v>792</v>
      </c>
      <c r="G620" s="1283">
        <v>6.32</v>
      </c>
      <c r="H620" s="1283"/>
      <c r="I620" s="1283"/>
      <c r="J620" s="1283"/>
      <c r="K620" s="1283"/>
      <c r="L620" s="1283"/>
      <c r="M620" s="1283"/>
      <c r="N620" s="1283"/>
      <c r="O620" s="1283"/>
      <c r="P620" s="1283"/>
      <c r="R620" s="1067"/>
      <c r="Z620" s="21"/>
      <c r="AH620"/>
    </row>
    <row r="621" spans="1:34" ht="11.25" customHeight="1">
      <c r="A621"/>
      <c r="B621" s="1281" t="s">
        <v>7</v>
      </c>
      <c r="C621" s="1282">
        <v>2790</v>
      </c>
      <c r="D621" s="1341" t="str">
        <f t="shared" si="23"/>
        <v>FL2790</v>
      </c>
      <c r="E621" s="1514" t="s">
        <v>125</v>
      </c>
      <c r="F621" s="1390">
        <v>356</v>
      </c>
      <c r="G621" s="1283">
        <v>1.96</v>
      </c>
      <c r="H621" s="1283"/>
      <c r="I621" s="1283"/>
      <c r="J621" s="1283"/>
      <c r="K621" s="1283"/>
      <c r="L621" s="1283"/>
      <c r="M621" s="1283"/>
      <c r="N621" s="1283"/>
      <c r="O621" s="1283"/>
      <c r="P621" s="1283"/>
      <c r="R621" s="1067"/>
      <c r="Z621" s="21"/>
      <c r="AH621"/>
    </row>
    <row r="622" spans="1:34" ht="11.25" customHeight="1">
      <c r="A622"/>
      <c r="B622" s="1281" t="s">
        <v>7</v>
      </c>
      <c r="C622" s="1282">
        <v>2797</v>
      </c>
      <c r="D622" s="1341" t="str">
        <f t="shared" si="23"/>
        <v>FL2797</v>
      </c>
      <c r="E622" s="1514" t="s">
        <v>124</v>
      </c>
      <c r="F622" s="1390">
        <v>947</v>
      </c>
      <c r="G622" s="1283">
        <v>7.87</v>
      </c>
      <c r="H622" s="1283"/>
      <c r="I622" s="1283"/>
      <c r="J622" s="1283"/>
      <c r="K622" s="1283"/>
      <c r="L622" s="1283"/>
      <c r="M622" s="1283"/>
      <c r="N622" s="1283"/>
      <c r="O622" s="1283"/>
      <c r="P622" s="1283"/>
      <c r="R622" s="1067"/>
      <c r="Z622" s="21"/>
      <c r="AH622"/>
    </row>
    <row r="623" spans="1:34" ht="11.25" customHeight="1">
      <c r="A623"/>
      <c r="B623" s="1281" t="s">
        <v>7</v>
      </c>
      <c r="C623" s="1282">
        <v>2799</v>
      </c>
      <c r="D623" s="1341" t="str">
        <f t="shared" si="23"/>
        <v>FL2799</v>
      </c>
      <c r="E623" s="1514" t="s">
        <v>125</v>
      </c>
      <c r="F623" s="1390">
        <v>688</v>
      </c>
      <c r="G623" s="1283">
        <v>5.28</v>
      </c>
      <c r="H623" s="1283"/>
      <c r="I623" s="1283"/>
      <c r="J623" s="1283"/>
      <c r="K623" s="1283"/>
      <c r="L623" s="1283"/>
      <c r="M623" s="1283"/>
      <c r="N623" s="1283"/>
      <c r="O623" s="1283"/>
      <c r="P623" s="1283"/>
      <c r="R623" s="1067"/>
      <c r="Z623" s="21"/>
      <c r="AH623"/>
    </row>
    <row r="624" spans="1:34" ht="11.25" customHeight="1">
      <c r="A624"/>
      <c r="B624" s="1281" t="s">
        <v>7</v>
      </c>
      <c r="C624" s="1282">
        <v>2802</v>
      </c>
      <c r="D624" s="1341" t="str">
        <f t="shared" si="23"/>
        <v>FL2802</v>
      </c>
      <c r="E624" s="1514" t="s">
        <v>125</v>
      </c>
      <c r="F624" s="1390">
        <v>787</v>
      </c>
      <c r="G624" s="1283">
        <v>6.27</v>
      </c>
      <c r="H624" s="1283"/>
      <c r="I624" s="1283"/>
      <c r="J624" s="1283"/>
      <c r="K624" s="1283"/>
      <c r="L624" s="1283"/>
      <c r="M624" s="1283"/>
      <c r="N624" s="1283"/>
      <c r="O624" s="1283"/>
      <c r="P624" s="1283"/>
      <c r="R624" s="1067"/>
      <c r="Z624" s="21"/>
      <c r="AH624"/>
    </row>
    <row r="625" spans="1:34" ht="11.25" customHeight="1">
      <c r="A625"/>
      <c r="B625" s="1281" t="s">
        <v>7</v>
      </c>
      <c r="C625" s="1282">
        <v>2835</v>
      </c>
      <c r="D625" s="1341" t="str">
        <f t="shared" si="23"/>
        <v>FL2835</v>
      </c>
      <c r="E625" s="1514" t="s">
        <v>125</v>
      </c>
      <c r="F625" s="1390">
        <v>412</v>
      </c>
      <c r="G625" s="1283">
        <v>2.52</v>
      </c>
      <c r="H625" s="1283"/>
      <c r="I625" s="1283"/>
      <c r="J625" s="1283"/>
      <c r="K625" s="1283"/>
      <c r="L625" s="1283"/>
      <c r="M625" s="1283"/>
      <c r="N625" s="1283"/>
      <c r="O625" s="1283"/>
      <c r="P625" s="1283"/>
      <c r="R625" s="1067"/>
      <c r="Z625" s="21"/>
      <c r="AH625"/>
    </row>
    <row r="626" spans="1:34" ht="11.25" customHeight="1">
      <c r="A626"/>
      <c r="B626" s="1281" t="s">
        <v>7</v>
      </c>
      <c r="C626" s="1282">
        <v>2836</v>
      </c>
      <c r="D626" s="1341" t="str">
        <f t="shared" si="23"/>
        <v>FL2836</v>
      </c>
      <c r="E626" s="1514" t="s">
        <v>125</v>
      </c>
      <c r="F626" s="1390">
        <v>407</v>
      </c>
      <c r="G626" s="1283">
        <v>2.4700000000000002</v>
      </c>
      <c r="H626" s="1283"/>
      <c r="I626" s="1283"/>
      <c r="J626" s="1283"/>
      <c r="K626" s="1283"/>
      <c r="L626" s="1283"/>
      <c r="M626" s="1283"/>
      <c r="N626" s="1283"/>
      <c r="O626" s="1283"/>
      <c r="P626" s="1283"/>
      <c r="R626" s="1067"/>
      <c r="Z626" s="21"/>
      <c r="AH626"/>
    </row>
    <row r="627" spans="1:34" ht="11.25" customHeight="1">
      <c r="A627"/>
      <c r="B627" s="1281" t="s">
        <v>7</v>
      </c>
      <c r="C627" s="1282">
        <v>2841</v>
      </c>
      <c r="D627" s="1341" t="str">
        <f t="shared" si="23"/>
        <v>FL2841</v>
      </c>
      <c r="E627" s="1514" t="s">
        <v>125</v>
      </c>
      <c r="F627" s="1390">
        <v>548</v>
      </c>
      <c r="G627" s="1283">
        <v>3.88</v>
      </c>
      <c r="H627" s="1283"/>
      <c r="I627" s="1283"/>
      <c r="J627" s="1283"/>
      <c r="K627" s="1283"/>
      <c r="L627" s="1283"/>
      <c r="M627" s="1283"/>
      <c r="N627" s="1283"/>
      <c r="O627" s="1283"/>
      <c r="P627" s="1283"/>
      <c r="R627" s="1067"/>
      <c r="Z627" s="21"/>
      <c r="AH627"/>
    </row>
    <row r="628" spans="1:34" ht="11.25" customHeight="1">
      <c r="A628"/>
      <c r="B628" s="1281" t="s">
        <v>7</v>
      </c>
      <c r="C628" s="1282">
        <v>2881</v>
      </c>
      <c r="D628" s="1341" t="str">
        <f t="shared" si="23"/>
        <v>FL2881</v>
      </c>
      <c r="E628" s="1514" t="s">
        <v>121</v>
      </c>
      <c r="F628" s="1390">
        <v>500</v>
      </c>
      <c r="G628" s="1283">
        <v>3.4</v>
      </c>
      <c r="H628" s="1283"/>
      <c r="I628" s="1283"/>
      <c r="J628" s="1283"/>
      <c r="K628" s="1283"/>
      <c r="L628" s="1283"/>
      <c r="M628" s="1283"/>
      <c r="N628" s="1283"/>
      <c r="O628" s="1283"/>
      <c r="P628" s="1283"/>
      <c r="R628" s="1067"/>
      <c r="Z628" s="21"/>
      <c r="AH628"/>
    </row>
    <row r="629" spans="1:34" ht="11.25" customHeight="1">
      <c r="A629"/>
      <c r="B629" s="1281" t="s">
        <v>7</v>
      </c>
      <c r="C629" s="1282">
        <v>2883</v>
      </c>
      <c r="D629" s="1341" t="str">
        <f t="shared" si="23"/>
        <v>FL2883</v>
      </c>
      <c r="E629" s="1514" t="s">
        <v>121</v>
      </c>
      <c r="F629" s="1390">
        <v>592</v>
      </c>
      <c r="G629" s="1283">
        <v>4.32</v>
      </c>
      <c r="H629" s="1283"/>
      <c r="I629" s="1283"/>
      <c r="J629" s="1283"/>
      <c r="K629" s="1283"/>
      <c r="L629" s="1283"/>
      <c r="M629" s="1283"/>
      <c r="N629" s="1283"/>
      <c r="O629" s="1283"/>
      <c r="P629" s="1283"/>
      <c r="R629" s="1067"/>
      <c r="Z629" s="21"/>
      <c r="AH629"/>
    </row>
    <row r="630" spans="1:34" ht="11.25" customHeight="1">
      <c r="A630"/>
      <c r="B630" s="1281" t="s">
        <v>7</v>
      </c>
      <c r="C630" s="1282">
        <v>2915</v>
      </c>
      <c r="D630" s="1341" t="str">
        <f t="shared" si="23"/>
        <v>FL2915</v>
      </c>
      <c r="E630" s="1514" t="s">
        <v>123</v>
      </c>
      <c r="F630" s="1390">
        <v>465</v>
      </c>
      <c r="G630" s="1283">
        <v>3.05</v>
      </c>
      <c r="H630" s="1283"/>
      <c r="I630" s="1283"/>
      <c r="J630" s="1283"/>
      <c r="K630" s="1283"/>
      <c r="L630" s="1283"/>
      <c r="M630" s="1283"/>
      <c r="N630" s="1283"/>
      <c r="O630" s="1283"/>
      <c r="P630" s="1283"/>
      <c r="R630" s="1067"/>
      <c r="Z630" s="21"/>
      <c r="AH630"/>
    </row>
    <row r="631" spans="1:34" ht="11.25" customHeight="1">
      <c r="A631"/>
      <c r="B631" s="1281" t="s">
        <v>7</v>
      </c>
      <c r="C631" s="1282">
        <v>2916</v>
      </c>
      <c r="D631" s="1341" t="str">
        <f t="shared" si="23"/>
        <v>FL2916</v>
      </c>
      <c r="E631" s="1514" t="s">
        <v>123</v>
      </c>
      <c r="F631" s="1390">
        <v>597</v>
      </c>
      <c r="G631" s="1283">
        <v>4.37</v>
      </c>
      <c r="H631" s="1283"/>
      <c r="I631" s="1283"/>
      <c r="J631" s="1283"/>
      <c r="K631" s="1283"/>
      <c r="L631" s="1283"/>
      <c r="M631" s="1283"/>
      <c r="N631" s="1283"/>
      <c r="O631" s="1283"/>
      <c r="P631" s="1283"/>
      <c r="R631" s="1067"/>
      <c r="Z631" s="21"/>
      <c r="AH631"/>
    </row>
    <row r="632" spans="1:34" ht="11.25" customHeight="1">
      <c r="A632"/>
      <c r="B632" s="1281" t="s">
        <v>7</v>
      </c>
      <c r="C632" s="1282">
        <v>2923</v>
      </c>
      <c r="D632" s="1341" t="str">
        <f t="shared" si="23"/>
        <v>FL2923</v>
      </c>
      <c r="E632" s="1514" t="s">
        <v>124</v>
      </c>
      <c r="F632" s="1390">
        <v>356</v>
      </c>
      <c r="G632" s="1283">
        <v>1.96</v>
      </c>
      <c r="H632" s="1283"/>
      <c r="I632" s="1283"/>
      <c r="J632" s="1283"/>
      <c r="K632" s="1283"/>
      <c r="L632" s="1283"/>
      <c r="M632" s="1283"/>
      <c r="N632" s="1283"/>
      <c r="O632" s="1283"/>
      <c r="P632" s="1283"/>
      <c r="R632" s="1067"/>
      <c r="Z632" s="21"/>
      <c r="AH632"/>
    </row>
    <row r="633" spans="1:34" ht="11.25" customHeight="1">
      <c r="A633"/>
      <c r="B633" s="1281" t="s">
        <v>7</v>
      </c>
      <c r="C633" s="1282">
        <v>2960</v>
      </c>
      <c r="D633" s="1341" t="str">
        <f t="shared" si="23"/>
        <v>FL2960</v>
      </c>
      <c r="E633" s="1514" t="s">
        <v>123</v>
      </c>
      <c r="F633" s="1390">
        <v>623</v>
      </c>
      <c r="G633" s="1283">
        <v>4.63</v>
      </c>
      <c r="H633" s="1283"/>
      <c r="I633" s="1283"/>
      <c r="J633" s="1283"/>
      <c r="K633" s="1283"/>
      <c r="L633" s="1283"/>
      <c r="M633" s="1283"/>
      <c r="N633" s="1283"/>
      <c r="O633" s="1283"/>
      <c r="P633" s="1283"/>
      <c r="R633" s="1067"/>
      <c r="Z633" s="21"/>
      <c r="AH633"/>
    </row>
    <row r="634" spans="1:34" ht="11.25" customHeight="1">
      <c r="A634"/>
      <c r="B634" s="1281" t="s">
        <v>7</v>
      </c>
      <c r="C634" s="1282">
        <v>3004</v>
      </c>
      <c r="D634" s="1341" t="str">
        <f t="shared" si="23"/>
        <v>FL3004</v>
      </c>
      <c r="E634" s="1514" t="s">
        <v>123</v>
      </c>
      <c r="F634" s="1390">
        <v>336</v>
      </c>
      <c r="G634" s="1283">
        <v>1.76</v>
      </c>
      <c r="H634" s="1283"/>
      <c r="I634" s="1283"/>
      <c r="J634" s="1283"/>
      <c r="K634" s="1283"/>
      <c r="L634" s="1283"/>
      <c r="M634" s="1283"/>
      <c r="N634" s="1283"/>
      <c r="O634" s="1283"/>
      <c r="P634" s="1283"/>
      <c r="R634" s="1067"/>
      <c r="Z634" s="21"/>
      <c r="AH634"/>
    </row>
    <row r="635" spans="1:34" ht="11.25" customHeight="1">
      <c r="A635"/>
      <c r="B635" s="1281" t="s">
        <v>7</v>
      </c>
      <c r="C635" s="1282">
        <v>3018</v>
      </c>
      <c r="D635" s="1341" t="str">
        <f t="shared" si="23"/>
        <v>FL3018</v>
      </c>
      <c r="E635" s="1514" t="s">
        <v>123</v>
      </c>
      <c r="F635" s="1390">
        <v>468</v>
      </c>
      <c r="G635" s="1283">
        <v>3.08</v>
      </c>
      <c r="H635" s="1283"/>
      <c r="I635" s="1283"/>
      <c r="J635" s="1283"/>
      <c r="K635" s="1283"/>
      <c r="L635" s="1283"/>
      <c r="M635" s="1283"/>
      <c r="N635" s="1283"/>
      <c r="O635" s="1283"/>
      <c r="P635" s="1283"/>
      <c r="R635" s="1067"/>
      <c r="Z635" s="21"/>
      <c r="AH635"/>
    </row>
    <row r="636" spans="1:34" ht="11.25" customHeight="1">
      <c r="A636"/>
      <c r="B636" s="1281" t="s">
        <v>7</v>
      </c>
      <c r="C636" s="1282">
        <v>3022</v>
      </c>
      <c r="D636" s="1341" t="str">
        <f t="shared" si="23"/>
        <v>FL3022</v>
      </c>
      <c r="E636" s="1514" t="s">
        <v>125</v>
      </c>
      <c r="F636" s="1390">
        <v>514</v>
      </c>
      <c r="G636" s="1283">
        <v>3.54</v>
      </c>
      <c r="H636" s="1283"/>
      <c r="I636" s="1283"/>
      <c r="J636" s="1283"/>
      <c r="K636" s="1283"/>
      <c r="L636" s="1283"/>
      <c r="M636" s="1283"/>
      <c r="N636" s="1283"/>
      <c r="O636" s="1283"/>
      <c r="P636" s="1283"/>
      <c r="R636" s="1067"/>
      <c r="Z636" s="21"/>
      <c r="AH636"/>
    </row>
    <row r="637" spans="1:34" ht="11.25" customHeight="1">
      <c r="A637"/>
      <c r="B637" s="1281" t="s">
        <v>7</v>
      </c>
      <c r="C637" s="1282">
        <v>3027</v>
      </c>
      <c r="D637" s="1341" t="str">
        <f t="shared" si="23"/>
        <v>FL3027</v>
      </c>
      <c r="E637" s="1514" t="s">
        <v>123</v>
      </c>
      <c r="F637" s="1390">
        <v>470</v>
      </c>
      <c r="G637" s="1283">
        <v>3.1</v>
      </c>
      <c r="H637" s="1283"/>
      <c r="I637" s="1283"/>
      <c r="J637" s="1283"/>
      <c r="K637" s="1283"/>
      <c r="L637" s="1283"/>
      <c r="M637" s="1283"/>
      <c r="N637" s="1283"/>
      <c r="O637" s="1283"/>
      <c r="P637" s="1283"/>
      <c r="R637" s="1067"/>
      <c r="Z637" s="21"/>
      <c r="AH637"/>
    </row>
    <row r="638" spans="1:34" ht="11.25" customHeight="1">
      <c r="A638"/>
      <c r="B638" s="1281" t="s">
        <v>7</v>
      </c>
      <c r="C638" s="1282">
        <v>3028</v>
      </c>
      <c r="D638" s="1341" t="str">
        <f t="shared" si="23"/>
        <v>FL3028</v>
      </c>
      <c r="E638" s="1514" t="s">
        <v>123</v>
      </c>
      <c r="F638" s="1390">
        <v>490</v>
      </c>
      <c r="G638" s="1283">
        <v>3.3</v>
      </c>
      <c r="H638" s="1283"/>
      <c r="I638" s="1283"/>
      <c r="J638" s="1283"/>
      <c r="K638" s="1283"/>
      <c r="L638" s="1283"/>
      <c r="M638" s="1283"/>
      <c r="N638" s="1283"/>
      <c r="O638" s="1283"/>
      <c r="P638" s="1283"/>
      <c r="R638" s="1067"/>
      <c r="Z638" s="21"/>
      <c r="AH638"/>
    </row>
    <row r="639" spans="1:34" ht="11.25" customHeight="1">
      <c r="A639"/>
      <c r="B639" s="1281" t="s">
        <v>7</v>
      </c>
      <c r="C639" s="1282">
        <v>3030</v>
      </c>
      <c r="D639" s="1341" t="str">
        <f t="shared" si="23"/>
        <v>FL3030</v>
      </c>
      <c r="E639" s="1514" t="s">
        <v>123</v>
      </c>
      <c r="F639" s="1390">
        <v>900</v>
      </c>
      <c r="G639" s="1283">
        <v>7.4</v>
      </c>
      <c r="H639" s="1283"/>
      <c r="I639" s="1283"/>
      <c r="J639" s="1283"/>
      <c r="K639" s="1283"/>
      <c r="L639" s="1283"/>
      <c r="M639" s="1283"/>
      <c r="N639" s="1283"/>
      <c r="O639" s="1283"/>
      <c r="P639" s="1283"/>
      <c r="R639" s="1067"/>
      <c r="Z639" s="21"/>
      <c r="AH639"/>
    </row>
    <row r="640" spans="1:34" ht="11.25" customHeight="1">
      <c r="A640"/>
      <c r="B640" s="1281" t="s">
        <v>7</v>
      </c>
      <c r="C640" s="1282">
        <v>3040</v>
      </c>
      <c r="D640" s="1341" t="str">
        <f t="shared" si="23"/>
        <v>FL3040</v>
      </c>
      <c r="E640" s="1514" t="s">
        <v>125</v>
      </c>
      <c r="F640" s="1390">
        <v>854</v>
      </c>
      <c r="G640" s="1283">
        <v>6.94</v>
      </c>
      <c r="H640" s="1283"/>
      <c r="I640" s="1283"/>
      <c r="J640" s="1283"/>
      <c r="K640" s="1283"/>
      <c r="L640" s="1283"/>
      <c r="M640" s="1283"/>
      <c r="N640" s="1283"/>
      <c r="O640" s="1283"/>
      <c r="P640" s="1283"/>
      <c r="R640" s="1067"/>
      <c r="Z640" s="21"/>
      <c r="AH640"/>
    </row>
    <row r="641" spans="1:34" ht="11.25" customHeight="1">
      <c r="A641"/>
      <c r="B641" s="1281" t="s">
        <v>7</v>
      </c>
      <c r="C641" s="1282">
        <v>3041</v>
      </c>
      <c r="D641" s="1341" t="str">
        <f t="shared" si="23"/>
        <v>FL3041</v>
      </c>
      <c r="E641" s="1514" t="s">
        <v>125</v>
      </c>
      <c r="F641" s="1390">
        <v>559</v>
      </c>
      <c r="G641" s="1283">
        <v>3.99</v>
      </c>
      <c r="H641" s="1283"/>
      <c r="I641" s="1283"/>
      <c r="J641" s="1283"/>
      <c r="K641" s="1283"/>
      <c r="L641" s="1283"/>
      <c r="M641" s="1283"/>
      <c r="N641" s="1283"/>
      <c r="O641" s="1283"/>
      <c r="P641" s="1283"/>
      <c r="R641" s="1067"/>
      <c r="Z641" s="21"/>
      <c r="AH641"/>
    </row>
    <row r="642" spans="1:34" ht="11.25" customHeight="1">
      <c r="A642"/>
      <c r="B642" s="1281" t="s">
        <v>7</v>
      </c>
      <c r="C642" s="1282">
        <v>3042</v>
      </c>
      <c r="D642" s="1341" t="str">
        <f t="shared" si="23"/>
        <v>FL3042</v>
      </c>
      <c r="E642" s="1514" t="s">
        <v>123</v>
      </c>
      <c r="F642" s="1390">
        <v>727</v>
      </c>
      <c r="G642" s="1283">
        <v>5.67</v>
      </c>
      <c r="H642" s="1283"/>
      <c r="I642" s="1283"/>
      <c r="J642" s="1283"/>
      <c r="K642" s="1283"/>
      <c r="L642" s="1283"/>
      <c r="M642" s="1283"/>
      <c r="N642" s="1283"/>
      <c r="O642" s="1283"/>
      <c r="P642" s="1283"/>
      <c r="R642" s="1067"/>
      <c r="Z642" s="21"/>
      <c r="AH642"/>
    </row>
    <row r="643" spans="1:34" ht="11.25" customHeight="1">
      <c r="A643"/>
      <c r="B643" s="1281" t="s">
        <v>7</v>
      </c>
      <c r="C643" s="1282">
        <v>3064</v>
      </c>
      <c r="D643" s="1341" t="str">
        <f t="shared" si="23"/>
        <v>FL3064</v>
      </c>
      <c r="E643" s="1514" t="s">
        <v>121</v>
      </c>
      <c r="F643" s="1390">
        <v>624</v>
      </c>
      <c r="G643" s="1283">
        <v>4.6399999999999997</v>
      </c>
      <c r="H643" s="1283"/>
      <c r="I643" s="1283"/>
      <c r="J643" s="1283"/>
      <c r="K643" s="1283"/>
      <c r="L643" s="1283"/>
      <c r="M643" s="1283"/>
      <c r="N643" s="1283"/>
      <c r="O643" s="1283"/>
      <c r="P643" s="1283"/>
      <c r="R643" s="1067"/>
      <c r="Z643" s="21"/>
      <c r="AH643"/>
    </row>
    <row r="644" spans="1:34" ht="11.25" customHeight="1">
      <c r="A644"/>
      <c r="B644" s="1281" t="s">
        <v>7</v>
      </c>
      <c r="C644" s="1282">
        <v>3076</v>
      </c>
      <c r="D644" s="1341" t="str">
        <f t="shared" si="23"/>
        <v>FL3076</v>
      </c>
      <c r="E644" s="1514" t="s">
        <v>121</v>
      </c>
      <c r="F644" s="1390">
        <v>564</v>
      </c>
      <c r="G644" s="1283">
        <v>4.04</v>
      </c>
      <c r="H644" s="1283"/>
      <c r="I644" s="1283"/>
      <c r="J644" s="1283"/>
      <c r="K644" s="1283"/>
      <c r="L644" s="1283"/>
      <c r="M644" s="1283"/>
      <c r="N644" s="1283"/>
      <c r="O644" s="1283"/>
      <c r="P644" s="1283"/>
      <c r="R644" s="1067"/>
      <c r="Z644" s="21"/>
      <c r="AH644"/>
    </row>
    <row r="645" spans="1:34" ht="11.25" customHeight="1">
      <c r="A645"/>
      <c r="B645" s="1281" t="s">
        <v>7</v>
      </c>
      <c r="C645" s="1282">
        <v>3081</v>
      </c>
      <c r="D645" s="1341" t="str">
        <f t="shared" si="23"/>
        <v>FL3081</v>
      </c>
      <c r="E645" s="1514" t="s">
        <v>123</v>
      </c>
      <c r="F645" s="1390">
        <v>706</v>
      </c>
      <c r="G645" s="1283">
        <v>5.46</v>
      </c>
      <c r="H645" s="1283"/>
      <c r="I645" s="1283"/>
      <c r="J645" s="1283"/>
      <c r="K645" s="1283"/>
      <c r="L645" s="1283"/>
      <c r="M645" s="1283"/>
      <c r="N645" s="1283"/>
      <c r="O645" s="1283"/>
      <c r="P645" s="1283"/>
      <c r="R645" s="1067"/>
      <c r="Z645" s="21"/>
      <c r="AH645"/>
    </row>
    <row r="646" spans="1:34" ht="11.25" customHeight="1">
      <c r="A646"/>
      <c r="B646" s="1281" t="s">
        <v>7</v>
      </c>
      <c r="C646" s="1282">
        <v>3082</v>
      </c>
      <c r="D646" s="1341" t="str">
        <f t="shared" si="23"/>
        <v>FL3082</v>
      </c>
      <c r="E646" s="1514" t="s">
        <v>123</v>
      </c>
      <c r="F646" s="1390">
        <v>608</v>
      </c>
      <c r="G646" s="1283">
        <v>4.4800000000000004</v>
      </c>
      <c r="H646" s="1283"/>
      <c r="I646" s="1283"/>
      <c r="J646" s="1283"/>
      <c r="K646" s="1283"/>
      <c r="L646" s="1283"/>
      <c r="M646" s="1283"/>
      <c r="N646" s="1283"/>
      <c r="O646" s="1283"/>
      <c r="P646" s="1283"/>
      <c r="R646" s="1067"/>
      <c r="Z646" s="21"/>
      <c r="AH646"/>
    </row>
    <row r="647" spans="1:34" ht="11.25" customHeight="1">
      <c r="A647"/>
      <c r="B647" s="1281" t="s">
        <v>7</v>
      </c>
      <c r="C647" s="1282">
        <v>3085</v>
      </c>
      <c r="D647" s="1341" t="str">
        <f t="shared" si="23"/>
        <v>FL3085</v>
      </c>
      <c r="E647" s="1514" t="s">
        <v>123</v>
      </c>
      <c r="F647" s="1390">
        <v>663</v>
      </c>
      <c r="G647" s="1283">
        <v>5.03</v>
      </c>
      <c r="H647" s="1283"/>
      <c r="I647" s="1283"/>
      <c r="J647" s="1283"/>
      <c r="K647" s="1283"/>
      <c r="L647" s="1283"/>
      <c r="M647" s="1283"/>
      <c r="N647" s="1283"/>
      <c r="O647" s="1283"/>
      <c r="P647" s="1283"/>
      <c r="R647" s="1067"/>
      <c r="Z647" s="21"/>
      <c r="AH647"/>
    </row>
    <row r="648" spans="1:34" ht="11.25" customHeight="1">
      <c r="A648"/>
      <c r="B648" s="1281" t="s">
        <v>7</v>
      </c>
      <c r="C648" s="1282">
        <v>3110</v>
      </c>
      <c r="D648" s="1341" t="str">
        <f t="shared" si="23"/>
        <v>FL3110</v>
      </c>
      <c r="E648" s="1514" t="s">
        <v>123</v>
      </c>
      <c r="F648" s="1390">
        <v>586</v>
      </c>
      <c r="G648" s="1283">
        <v>4.26</v>
      </c>
      <c r="H648" s="1283"/>
      <c r="I648" s="1283"/>
      <c r="J648" s="1283"/>
      <c r="K648" s="1283"/>
      <c r="L648" s="1283"/>
      <c r="M648" s="1283"/>
      <c r="N648" s="1283"/>
      <c r="O648" s="1283"/>
      <c r="P648" s="1283"/>
      <c r="R648" s="1067"/>
      <c r="Z648" s="21"/>
      <c r="AH648"/>
    </row>
    <row r="649" spans="1:34" ht="11.25" customHeight="1">
      <c r="A649"/>
      <c r="B649" s="1281" t="s">
        <v>7</v>
      </c>
      <c r="C649" s="1282">
        <v>3111</v>
      </c>
      <c r="D649" s="1341" t="str">
        <f t="shared" si="23"/>
        <v>FL3111</v>
      </c>
      <c r="E649" s="1514" t="s">
        <v>122</v>
      </c>
      <c r="F649" s="1390">
        <v>374</v>
      </c>
      <c r="G649" s="1283">
        <v>2.14</v>
      </c>
      <c r="H649" s="1283"/>
      <c r="I649" s="1283"/>
      <c r="J649" s="1283"/>
      <c r="K649" s="1283"/>
      <c r="L649" s="1283"/>
      <c r="M649" s="1283"/>
      <c r="N649" s="1283"/>
      <c r="O649" s="1283"/>
      <c r="P649" s="1283"/>
      <c r="R649" s="1067"/>
      <c r="Z649" s="21"/>
      <c r="AH649"/>
    </row>
    <row r="650" spans="1:34" ht="11.25" customHeight="1">
      <c r="A650"/>
      <c r="B650" s="1281" t="s">
        <v>7</v>
      </c>
      <c r="C650" s="1282">
        <v>3113</v>
      </c>
      <c r="D650" s="1341" t="str">
        <f t="shared" si="23"/>
        <v>FL3113</v>
      </c>
      <c r="E650" s="1514" t="s">
        <v>121</v>
      </c>
      <c r="F650" s="1390">
        <v>369</v>
      </c>
      <c r="G650" s="1283">
        <v>2.09</v>
      </c>
      <c r="H650" s="1283"/>
      <c r="I650" s="1283"/>
      <c r="J650" s="1283"/>
      <c r="K650" s="1283"/>
      <c r="L650" s="1283"/>
      <c r="M650" s="1283"/>
      <c r="N650" s="1283"/>
      <c r="O650" s="1283"/>
      <c r="P650" s="1283"/>
      <c r="R650" s="1067"/>
      <c r="Z650" s="21"/>
      <c r="AH650"/>
    </row>
    <row r="651" spans="1:34" ht="11.25" customHeight="1">
      <c r="A651"/>
      <c r="B651" s="1281" t="s">
        <v>7</v>
      </c>
      <c r="C651" s="1282">
        <v>3114</v>
      </c>
      <c r="D651" s="1341" t="str">
        <f t="shared" si="23"/>
        <v>FL3114</v>
      </c>
      <c r="E651" s="1514" t="s">
        <v>123</v>
      </c>
      <c r="F651" s="1390">
        <v>508</v>
      </c>
      <c r="G651" s="1283">
        <v>3.48</v>
      </c>
      <c r="H651" s="1283"/>
      <c r="I651" s="1283"/>
      <c r="J651" s="1283"/>
      <c r="K651" s="1283"/>
      <c r="L651" s="1283"/>
      <c r="M651" s="1283"/>
      <c r="N651" s="1283"/>
      <c r="O651" s="1283"/>
      <c r="P651" s="1283"/>
      <c r="R651" s="1067"/>
      <c r="Z651" s="21"/>
      <c r="AH651"/>
    </row>
    <row r="652" spans="1:34" ht="11.25" customHeight="1">
      <c r="A652"/>
      <c r="B652" s="1281" t="s">
        <v>7</v>
      </c>
      <c r="C652" s="1282">
        <v>3118</v>
      </c>
      <c r="D652" s="1341" t="str">
        <f t="shared" ref="D652:D715" si="24">B652&amp;TEXT(C652,"0000")</f>
        <v>FL3118</v>
      </c>
      <c r="E652" s="1514" t="s">
        <v>125</v>
      </c>
      <c r="F652" s="1390">
        <v>336</v>
      </c>
      <c r="G652" s="1283">
        <v>1.76</v>
      </c>
      <c r="H652" s="1283"/>
      <c r="I652" s="1283"/>
      <c r="J652" s="1283"/>
      <c r="K652" s="1283"/>
      <c r="L652" s="1283"/>
      <c r="M652" s="1283"/>
      <c r="N652" s="1283"/>
      <c r="O652" s="1283"/>
      <c r="P652" s="1283"/>
      <c r="R652" s="1067"/>
      <c r="Z652" s="21"/>
      <c r="AH652"/>
    </row>
    <row r="653" spans="1:34" ht="11.25" customHeight="1">
      <c r="A653"/>
      <c r="B653" s="1281" t="s">
        <v>7</v>
      </c>
      <c r="C653" s="1282">
        <v>3119</v>
      </c>
      <c r="D653" s="1341" t="str">
        <f t="shared" si="24"/>
        <v>FL3119</v>
      </c>
      <c r="E653" s="1514" t="s">
        <v>125</v>
      </c>
      <c r="F653" s="1390">
        <v>251</v>
      </c>
      <c r="G653" s="1283">
        <v>0.91</v>
      </c>
      <c r="H653" s="1283"/>
      <c r="I653" s="1283"/>
      <c r="J653" s="1283"/>
      <c r="K653" s="1283"/>
      <c r="L653" s="1283"/>
      <c r="M653" s="1283"/>
      <c r="N653" s="1283"/>
      <c r="O653" s="1283"/>
      <c r="P653" s="1283"/>
      <c r="R653" s="1067"/>
      <c r="Z653" s="21"/>
      <c r="AH653"/>
    </row>
    <row r="654" spans="1:34" ht="11.25" customHeight="1">
      <c r="A654"/>
      <c r="B654" s="1281" t="s">
        <v>7</v>
      </c>
      <c r="C654" s="1282">
        <v>3122</v>
      </c>
      <c r="D654" s="1341" t="str">
        <f t="shared" si="24"/>
        <v>FL3122</v>
      </c>
      <c r="E654" s="1514" t="s">
        <v>125</v>
      </c>
      <c r="F654" s="1390">
        <v>348</v>
      </c>
      <c r="G654" s="1283">
        <v>1.88</v>
      </c>
      <c r="H654" s="1283"/>
      <c r="I654" s="1283"/>
      <c r="J654" s="1283"/>
      <c r="K654" s="1283"/>
      <c r="L654" s="1283"/>
      <c r="M654" s="1283"/>
      <c r="N654" s="1283"/>
      <c r="O654" s="1283"/>
      <c r="P654" s="1283"/>
      <c r="R654" s="1067"/>
      <c r="Z654" s="21"/>
      <c r="AH654"/>
    </row>
    <row r="655" spans="1:34" ht="11.25" customHeight="1">
      <c r="A655"/>
      <c r="B655" s="1281" t="s">
        <v>7</v>
      </c>
      <c r="C655" s="1282">
        <v>3126</v>
      </c>
      <c r="D655" s="1341" t="str">
        <f t="shared" si="24"/>
        <v>FL3126</v>
      </c>
      <c r="E655" s="1514" t="s">
        <v>123</v>
      </c>
      <c r="F655" s="1390">
        <v>309</v>
      </c>
      <c r="G655" s="1283">
        <v>1.49</v>
      </c>
      <c r="H655" s="1283"/>
      <c r="I655" s="1283"/>
      <c r="J655" s="1283"/>
      <c r="K655" s="1283"/>
      <c r="L655" s="1283"/>
      <c r="M655" s="1283"/>
      <c r="N655" s="1283"/>
      <c r="O655" s="1283"/>
      <c r="P655" s="1283"/>
      <c r="R655" s="1067"/>
      <c r="Z655" s="21"/>
      <c r="AH655"/>
    </row>
    <row r="656" spans="1:34" ht="11.25" customHeight="1">
      <c r="A656"/>
      <c r="B656" s="1281" t="s">
        <v>7</v>
      </c>
      <c r="C656" s="1282">
        <v>3131</v>
      </c>
      <c r="D656" s="1341" t="str">
        <f t="shared" si="24"/>
        <v>FL3131</v>
      </c>
      <c r="E656" s="1514" t="s">
        <v>125</v>
      </c>
      <c r="F656" s="1390">
        <v>446</v>
      </c>
      <c r="G656" s="1283">
        <v>2.86</v>
      </c>
      <c r="H656" s="1283"/>
      <c r="I656" s="1283"/>
      <c r="J656" s="1283"/>
      <c r="K656" s="1283"/>
      <c r="L656" s="1283"/>
      <c r="M656" s="1283"/>
      <c r="N656" s="1283"/>
      <c r="O656" s="1283"/>
      <c r="P656" s="1283"/>
      <c r="R656" s="1067"/>
      <c r="Z656" s="21"/>
      <c r="AH656"/>
    </row>
    <row r="657" spans="1:34" ht="11.25" customHeight="1">
      <c r="A657"/>
      <c r="B657" s="1281" t="s">
        <v>7</v>
      </c>
      <c r="C657" s="1282">
        <v>3132</v>
      </c>
      <c r="D657" s="1341" t="str">
        <f t="shared" si="24"/>
        <v>FL3132</v>
      </c>
      <c r="E657" s="1514" t="s">
        <v>125</v>
      </c>
      <c r="F657" s="1390">
        <v>449</v>
      </c>
      <c r="G657" s="1283">
        <v>2.89</v>
      </c>
      <c r="H657" s="1283"/>
      <c r="I657" s="1283"/>
      <c r="J657" s="1283"/>
      <c r="K657" s="1283"/>
      <c r="L657" s="1283"/>
      <c r="M657" s="1283"/>
      <c r="N657" s="1283"/>
      <c r="O657" s="1283"/>
      <c r="P657" s="1283"/>
      <c r="R657" s="1067"/>
      <c r="Z657" s="21"/>
      <c r="AH657"/>
    </row>
    <row r="658" spans="1:34" ht="11.25" customHeight="1">
      <c r="A658"/>
      <c r="B658" s="1281" t="s">
        <v>7</v>
      </c>
      <c r="C658" s="1282">
        <v>3145</v>
      </c>
      <c r="D658" s="1341" t="str">
        <f t="shared" si="24"/>
        <v>FL3145</v>
      </c>
      <c r="E658" s="1514" t="s">
        <v>125</v>
      </c>
      <c r="F658" s="1390">
        <v>397</v>
      </c>
      <c r="G658" s="1283">
        <v>2.37</v>
      </c>
      <c r="H658" s="1283"/>
      <c r="I658" s="1283"/>
      <c r="J658" s="1283"/>
      <c r="K658" s="1283"/>
      <c r="L658" s="1283"/>
      <c r="M658" s="1283"/>
      <c r="N658" s="1283"/>
      <c r="O658" s="1283"/>
      <c r="P658" s="1283"/>
      <c r="R658" s="1067"/>
      <c r="Z658" s="21"/>
      <c r="AH658"/>
    </row>
    <row r="659" spans="1:34" ht="11.25" customHeight="1">
      <c r="A659"/>
      <c r="B659" s="1281" t="s">
        <v>7</v>
      </c>
      <c r="C659" s="1282">
        <v>3146</v>
      </c>
      <c r="D659" s="1341" t="str">
        <f t="shared" si="24"/>
        <v>FL3146</v>
      </c>
      <c r="E659" s="1514" t="s">
        <v>123</v>
      </c>
      <c r="F659" s="1390">
        <v>431</v>
      </c>
      <c r="G659" s="1283">
        <v>2.71</v>
      </c>
      <c r="H659" s="1283"/>
      <c r="I659" s="1283"/>
      <c r="J659" s="1283"/>
      <c r="K659" s="1283"/>
      <c r="L659" s="1283"/>
      <c r="M659" s="1283"/>
      <c r="N659" s="1283"/>
      <c r="O659" s="1283"/>
      <c r="P659" s="1283"/>
      <c r="R659" s="1067"/>
      <c r="Z659" s="21"/>
      <c r="AH659"/>
    </row>
    <row r="660" spans="1:34" ht="11.25" customHeight="1">
      <c r="A660"/>
      <c r="B660" s="1281" t="s">
        <v>7</v>
      </c>
      <c r="C660" s="1282">
        <v>3169</v>
      </c>
      <c r="D660" s="1341" t="str">
        <f t="shared" si="24"/>
        <v>FL3169</v>
      </c>
      <c r="E660" s="1514" t="s">
        <v>123</v>
      </c>
      <c r="F660" s="1390">
        <v>417</v>
      </c>
      <c r="G660" s="1283">
        <v>2.57</v>
      </c>
      <c r="H660" s="1283"/>
      <c r="I660" s="1283"/>
      <c r="J660" s="1283"/>
      <c r="K660" s="1283"/>
      <c r="L660" s="1283"/>
      <c r="M660" s="1283"/>
      <c r="N660" s="1283"/>
      <c r="O660" s="1283"/>
      <c r="P660" s="1283"/>
      <c r="R660" s="1067"/>
      <c r="Z660" s="21"/>
      <c r="AH660"/>
    </row>
    <row r="661" spans="1:34" ht="11.25" customHeight="1">
      <c r="A661"/>
      <c r="B661" s="1281" t="s">
        <v>7</v>
      </c>
      <c r="C661" s="1282">
        <v>3175</v>
      </c>
      <c r="D661" s="1341" t="str">
        <f t="shared" si="24"/>
        <v>FL3175</v>
      </c>
      <c r="E661" s="1514" t="s">
        <v>123</v>
      </c>
      <c r="F661" s="1390">
        <v>522</v>
      </c>
      <c r="G661" s="1283">
        <v>3.62</v>
      </c>
      <c r="H661" s="1283"/>
      <c r="I661" s="1283"/>
      <c r="J661" s="1283"/>
      <c r="K661" s="1283"/>
      <c r="L661" s="1283"/>
      <c r="M661" s="1283"/>
      <c r="N661" s="1283"/>
      <c r="O661" s="1283"/>
      <c r="P661" s="1283"/>
      <c r="R661" s="1067"/>
      <c r="Z661" s="21"/>
      <c r="AH661"/>
    </row>
    <row r="662" spans="1:34" ht="11.25" customHeight="1">
      <c r="A662"/>
      <c r="B662" s="1281" t="s">
        <v>7</v>
      </c>
      <c r="C662" s="1282">
        <v>3179</v>
      </c>
      <c r="D662" s="1341" t="str">
        <f t="shared" si="24"/>
        <v>FL3179</v>
      </c>
      <c r="E662" s="1514" t="s">
        <v>121</v>
      </c>
      <c r="F662" s="1390">
        <v>366</v>
      </c>
      <c r="G662" s="1283">
        <v>2.06</v>
      </c>
      <c r="H662" s="1283"/>
      <c r="I662" s="1283"/>
      <c r="J662" s="1283"/>
      <c r="K662" s="1283"/>
      <c r="L662" s="1283"/>
      <c r="M662" s="1283"/>
      <c r="N662" s="1283"/>
      <c r="O662" s="1283"/>
      <c r="P662" s="1283"/>
      <c r="R662" s="1067"/>
      <c r="Z662" s="21"/>
      <c r="AH662"/>
    </row>
    <row r="663" spans="1:34" ht="11.25" customHeight="1">
      <c r="A663"/>
      <c r="B663" s="1281" t="s">
        <v>7</v>
      </c>
      <c r="C663" s="1282">
        <v>3180</v>
      </c>
      <c r="D663" s="1341" t="str">
        <f t="shared" si="24"/>
        <v>FL3180</v>
      </c>
      <c r="E663" s="1514" t="s">
        <v>121</v>
      </c>
      <c r="F663" s="1390">
        <v>476</v>
      </c>
      <c r="G663" s="1283">
        <v>3.16</v>
      </c>
      <c r="H663" s="1283"/>
      <c r="I663" s="1283"/>
      <c r="J663" s="1283"/>
      <c r="K663" s="1283"/>
      <c r="L663" s="1283"/>
      <c r="M663" s="1283"/>
      <c r="N663" s="1283"/>
      <c r="O663" s="1283"/>
      <c r="P663" s="1283"/>
      <c r="R663" s="1067"/>
      <c r="Z663" s="21"/>
      <c r="AH663"/>
    </row>
    <row r="664" spans="1:34" ht="11.25" customHeight="1">
      <c r="A664"/>
      <c r="B664" s="1281" t="s">
        <v>7</v>
      </c>
      <c r="C664" s="1282">
        <v>3188</v>
      </c>
      <c r="D664" s="1341" t="str">
        <f t="shared" si="24"/>
        <v>FL3188</v>
      </c>
      <c r="E664" s="1514" t="s">
        <v>125</v>
      </c>
      <c r="F664" s="1390">
        <v>444</v>
      </c>
      <c r="G664" s="1283">
        <v>2.84</v>
      </c>
      <c r="H664" s="1283"/>
      <c r="I664" s="1283"/>
      <c r="J664" s="1283"/>
      <c r="K664" s="1283"/>
      <c r="L664" s="1283"/>
      <c r="M664" s="1283"/>
      <c r="N664" s="1283"/>
      <c r="O664" s="1283"/>
      <c r="P664" s="1283"/>
      <c r="R664" s="1067"/>
      <c r="Z664" s="21"/>
      <c r="AH664"/>
    </row>
    <row r="665" spans="1:34" ht="11.25" customHeight="1">
      <c r="A665"/>
      <c r="B665" s="1281" t="s">
        <v>7</v>
      </c>
      <c r="C665" s="1282">
        <v>3220</v>
      </c>
      <c r="D665" s="1341" t="str">
        <f t="shared" si="24"/>
        <v>FL3220</v>
      </c>
      <c r="E665" s="1514" t="s">
        <v>125</v>
      </c>
      <c r="F665" s="1390">
        <v>320</v>
      </c>
      <c r="G665" s="1283">
        <v>1.6</v>
      </c>
      <c r="H665" s="1283"/>
      <c r="I665" s="1283"/>
      <c r="J665" s="1283"/>
      <c r="K665" s="1283"/>
      <c r="L665" s="1283"/>
      <c r="M665" s="1283"/>
      <c r="N665" s="1283"/>
      <c r="O665" s="1283"/>
      <c r="P665" s="1283"/>
      <c r="R665" s="1067"/>
      <c r="Z665" s="21"/>
      <c r="AH665"/>
    </row>
    <row r="666" spans="1:34" ht="11.25" customHeight="1">
      <c r="A666"/>
      <c r="B666" s="1281" t="s">
        <v>7</v>
      </c>
      <c r="C666" s="1282">
        <v>3223</v>
      </c>
      <c r="D666" s="1341" t="str">
        <f t="shared" si="24"/>
        <v>FL3223</v>
      </c>
      <c r="E666" s="1514" t="s">
        <v>125</v>
      </c>
      <c r="F666" s="1390">
        <v>455</v>
      </c>
      <c r="G666" s="1283">
        <v>2.95</v>
      </c>
      <c r="H666" s="1283"/>
      <c r="I666" s="1283"/>
      <c r="J666" s="1283"/>
      <c r="K666" s="1283"/>
      <c r="L666" s="1283"/>
      <c r="M666" s="1283"/>
      <c r="N666" s="1283"/>
      <c r="O666" s="1283"/>
      <c r="P666" s="1283"/>
      <c r="R666" s="1067"/>
      <c r="Z666" s="21"/>
      <c r="AH666"/>
    </row>
    <row r="667" spans="1:34" ht="11.25" customHeight="1">
      <c r="A667"/>
      <c r="B667" s="1281" t="s">
        <v>7</v>
      </c>
      <c r="C667" s="1282">
        <v>3224</v>
      </c>
      <c r="D667" s="1341" t="str">
        <f t="shared" si="24"/>
        <v>FL3224</v>
      </c>
      <c r="E667" s="1514" t="s">
        <v>125</v>
      </c>
      <c r="F667" s="1390">
        <v>479</v>
      </c>
      <c r="G667" s="1283">
        <v>3.19</v>
      </c>
      <c r="H667" s="1283"/>
      <c r="I667" s="1283"/>
      <c r="J667" s="1283"/>
      <c r="K667" s="1283"/>
      <c r="L667" s="1283"/>
      <c r="M667" s="1283"/>
      <c r="N667" s="1283"/>
      <c r="O667" s="1283"/>
      <c r="P667" s="1283"/>
      <c r="R667" s="1067"/>
      <c r="Z667" s="21"/>
      <c r="AH667"/>
    </row>
    <row r="668" spans="1:34" ht="11.25" customHeight="1">
      <c r="A668"/>
      <c r="B668" s="1281" t="s">
        <v>7</v>
      </c>
      <c r="C668" s="1282">
        <v>3227</v>
      </c>
      <c r="D668" s="1341" t="str">
        <f t="shared" si="24"/>
        <v>FL3227</v>
      </c>
      <c r="E668" s="1514" t="s">
        <v>125</v>
      </c>
      <c r="F668" s="1390">
        <v>495</v>
      </c>
      <c r="G668" s="1283">
        <v>3.35</v>
      </c>
      <c r="H668" s="1283"/>
      <c r="I668" s="1283"/>
      <c r="J668" s="1283"/>
      <c r="K668" s="1283"/>
      <c r="L668" s="1283"/>
      <c r="M668" s="1283"/>
      <c r="N668" s="1283"/>
      <c r="O668" s="1283"/>
      <c r="P668" s="1283"/>
      <c r="R668" s="1067"/>
      <c r="Z668" s="21"/>
      <c r="AH668"/>
    </row>
    <row r="669" spans="1:34" ht="11.25" customHeight="1">
      <c r="A669"/>
      <c r="B669" s="1281" t="s">
        <v>7</v>
      </c>
      <c r="C669" s="1282">
        <v>3240</v>
      </c>
      <c r="D669" s="1341" t="str">
        <f t="shared" si="24"/>
        <v>FL3240</v>
      </c>
      <c r="E669" s="1514" t="s">
        <v>125</v>
      </c>
      <c r="F669" s="1390">
        <v>488</v>
      </c>
      <c r="G669" s="1283">
        <v>3.28</v>
      </c>
      <c r="H669" s="1283"/>
      <c r="I669" s="1283"/>
      <c r="J669" s="1283"/>
      <c r="K669" s="1283"/>
      <c r="L669" s="1283"/>
      <c r="M669" s="1283"/>
      <c r="N669" s="1283"/>
      <c r="O669" s="1283"/>
      <c r="P669" s="1283"/>
      <c r="R669" s="1067"/>
      <c r="Z669" s="21"/>
      <c r="AH669"/>
    </row>
    <row r="670" spans="1:34" ht="11.25" customHeight="1">
      <c r="A670"/>
      <c r="B670" s="1281" t="s">
        <v>7</v>
      </c>
      <c r="C670" s="1282">
        <v>3241</v>
      </c>
      <c r="D670" s="1341" t="str">
        <f t="shared" si="24"/>
        <v>FL3241</v>
      </c>
      <c r="E670" s="1514" t="s">
        <v>125</v>
      </c>
      <c r="F670" s="1390">
        <v>414</v>
      </c>
      <c r="G670" s="1283">
        <v>2.54</v>
      </c>
      <c r="H670" s="1283"/>
      <c r="I670" s="1283"/>
      <c r="J670" s="1283"/>
      <c r="K670" s="1283"/>
      <c r="L670" s="1283"/>
      <c r="M670" s="1283"/>
      <c r="N670" s="1283"/>
      <c r="O670" s="1283"/>
      <c r="P670" s="1283"/>
      <c r="R670" s="1067"/>
      <c r="Z670" s="21"/>
      <c r="AH670"/>
    </row>
    <row r="671" spans="1:34" ht="11.25" customHeight="1">
      <c r="A671"/>
      <c r="B671" s="1281" t="s">
        <v>7</v>
      </c>
      <c r="C671" s="1282">
        <v>3255</v>
      </c>
      <c r="D671" s="1341" t="str">
        <f t="shared" si="24"/>
        <v>FL3255</v>
      </c>
      <c r="E671" s="1514" t="s">
        <v>125</v>
      </c>
      <c r="F671" s="1390">
        <v>382</v>
      </c>
      <c r="G671" s="1283">
        <v>2.2200000000000002</v>
      </c>
      <c r="H671" s="1283"/>
      <c r="I671" s="1283"/>
      <c r="J671" s="1283"/>
      <c r="K671" s="1283"/>
      <c r="L671" s="1283"/>
      <c r="M671" s="1283"/>
      <c r="N671" s="1283"/>
      <c r="O671" s="1283"/>
      <c r="P671" s="1283"/>
      <c r="R671" s="1067"/>
      <c r="Z671" s="21"/>
      <c r="AH671"/>
    </row>
    <row r="672" spans="1:34" ht="11.25" customHeight="1">
      <c r="A672"/>
      <c r="B672" s="1281" t="s">
        <v>7</v>
      </c>
      <c r="C672" s="1282">
        <v>3257</v>
      </c>
      <c r="D672" s="1341" t="str">
        <f t="shared" si="24"/>
        <v>FL3257</v>
      </c>
      <c r="E672" s="1514" t="s">
        <v>125</v>
      </c>
      <c r="F672" s="1390">
        <v>473</v>
      </c>
      <c r="G672" s="1283">
        <v>3.13</v>
      </c>
      <c r="H672" s="1283"/>
      <c r="I672" s="1283"/>
      <c r="J672" s="1283"/>
      <c r="K672" s="1283"/>
      <c r="L672" s="1283"/>
      <c r="M672" s="1283"/>
      <c r="N672" s="1283"/>
      <c r="O672" s="1283"/>
      <c r="P672" s="1283"/>
      <c r="R672" s="1067"/>
      <c r="Z672" s="21"/>
      <c r="AH672"/>
    </row>
    <row r="673" spans="1:34" ht="11.25" customHeight="1">
      <c r="A673"/>
      <c r="B673" s="1281" t="s">
        <v>7</v>
      </c>
      <c r="C673" s="1282">
        <v>3270</v>
      </c>
      <c r="D673" s="1341" t="str">
        <f t="shared" si="24"/>
        <v>FL3270</v>
      </c>
      <c r="E673" s="1514" t="s">
        <v>125</v>
      </c>
      <c r="F673" s="1390">
        <v>417</v>
      </c>
      <c r="G673" s="1283">
        <v>2.57</v>
      </c>
      <c r="H673" s="1283"/>
      <c r="I673" s="1283"/>
      <c r="J673" s="1283"/>
      <c r="K673" s="1283"/>
      <c r="L673" s="1283"/>
      <c r="M673" s="1283"/>
      <c r="N673" s="1283"/>
      <c r="O673" s="1283"/>
      <c r="P673" s="1283"/>
      <c r="R673" s="1067"/>
      <c r="Z673" s="21"/>
      <c r="AH673"/>
    </row>
    <row r="674" spans="1:34" ht="11.25" customHeight="1">
      <c r="A674"/>
      <c r="B674" s="1281" t="s">
        <v>7</v>
      </c>
      <c r="C674" s="1282">
        <v>3300</v>
      </c>
      <c r="D674" s="1341" t="str">
        <f t="shared" si="24"/>
        <v>FL3300</v>
      </c>
      <c r="E674" s="1514" t="s">
        <v>125</v>
      </c>
      <c r="F674" s="1390">
        <v>597</v>
      </c>
      <c r="G674" s="1283">
        <v>4.37</v>
      </c>
      <c r="H674" s="1283"/>
      <c r="I674" s="1283"/>
      <c r="J674" s="1283"/>
      <c r="K674" s="1283"/>
      <c r="L674" s="1283"/>
      <c r="M674" s="1283"/>
      <c r="N674" s="1283"/>
      <c r="O674" s="1283"/>
      <c r="P674" s="1283"/>
      <c r="R674" s="1067"/>
      <c r="Z674" s="21"/>
      <c r="AH674"/>
    </row>
    <row r="675" spans="1:34" ht="11.25" customHeight="1">
      <c r="A675"/>
      <c r="B675" s="1281" t="s">
        <v>7</v>
      </c>
      <c r="C675" s="1282">
        <v>3303</v>
      </c>
      <c r="D675" s="1341" t="str">
        <f t="shared" si="24"/>
        <v>FL3303</v>
      </c>
      <c r="E675" s="1514" t="s">
        <v>125</v>
      </c>
      <c r="F675" s="1390">
        <v>431</v>
      </c>
      <c r="G675" s="1283">
        <v>2.71</v>
      </c>
      <c r="H675" s="1283"/>
      <c r="I675" s="1283"/>
      <c r="J675" s="1283"/>
      <c r="K675" s="1283"/>
      <c r="L675" s="1283"/>
      <c r="M675" s="1283"/>
      <c r="N675" s="1283"/>
      <c r="O675" s="1283"/>
      <c r="P675" s="1283"/>
      <c r="R675" s="1067"/>
      <c r="Z675" s="21"/>
      <c r="AH675"/>
    </row>
    <row r="676" spans="1:34" ht="11.25" customHeight="1">
      <c r="A676"/>
      <c r="B676" s="1281" t="s">
        <v>7</v>
      </c>
      <c r="C676" s="1282">
        <v>3307</v>
      </c>
      <c r="D676" s="1341" t="str">
        <f t="shared" si="24"/>
        <v>FL3307</v>
      </c>
      <c r="E676" s="1514" t="s">
        <v>123</v>
      </c>
      <c r="F676" s="1390">
        <v>438</v>
      </c>
      <c r="G676" s="1283">
        <v>2.78</v>
      </c>
      <c r="H676" s="1283"/>
      <c r="I676" s="1283"/>
      <c r="J676" s="1283"/>
      <c r="K676" s="1283"/>
      <c r="L676" s="1283"/>
      <c r="M676" s="1283"/>
      <c r="N676" s="1283"/>
      <c r="O676" s="1283"/>
      <c r="P676" s="1283"/>
      <c r="R676" s="1067"/>
      <c r="Z676" s="21"/>
      <c r="AH676"/>
    </row>
    <row r="677" spans="1:34" ht="11.25" customHeight="1">
      <c r="A677"/>
      <c r="B677" s="1281" t="s">
        <v>7</v>
      </c>
      <c r="C677" s="1282">
        <v>3315</v>
      </c>
      <c r="D677" s="1341" t="str">
        <f t="shared" si="24"/>
        <v>FL3315</v>
      </c>
      <c r="E677" s="1514" t="s">
        <v>123</v>
      </c>
      <c r="F677" s="1390">
        <v>501</v>
      </c>
      <c r="G677" s="1283">
        <v>3.41</v>
      </c>
      <c r="H677" s="1283"/>
      <c r="I677" s="1283"/>
      <c r="J677" s="1283"/>
      <c r="K677" s="1283"/>
      <c r="L677" s="1283"/>
      <c r="M677" s="1283"/>
      <c r="N677" s="1283"/>
      <c r="O677" s="1283"/>
      <c r="P677" s="1283"/>
      <c r="R677" s="1067"/>
      <c r="Z677" s="21"/>
      <c r="AH677"/>
    </row>
    <row r="678" spans="1:34" ht="11.25" customHeight="1">
      <c r="A678"/>
      <c r="B678" s="1281" t="s">
        <v>7</v>
      </c>
      <c r="C678" s="1282">
        <v>3334</v>
      </c>
      <c r="D678" s="1341" t="str">
        <f t="shared" si="24"/>
        <v>FL3334</v>
      </c>
      <c r="E678" s="1514" t="s">
        <v>124</v>
      </c>
      <c r="F678" s="1390">
        <v>405</v>
      </c>
      <c r="G678" s="1283">
        <v>2.4500000000000002</v>
      </c>
      <c r="H678" s="1283"/>
      <c r="I678" s="1283"/>
      <c r="J678" s="1283"/>
      <c r="K678" s="1283"/>
      <c r="L678" s="1283"/>
      <c r="M678" s="1283"/>
      <c r="N678" s="1283"/>
      <c r="O678" s="1283"/>
      <c r="P678" s="1283"/>
      <c r="R678" s="1067"/>
      <c r="Z678" s="21"/>
      <c r="AH678"/>
    </row>
    <row r="679" spans="1:34" ht="11.25" customHeight="1">
      <c r="A679"/>
      <c r="B679" s="1281" t="s">
        <v>7</v>
      </c>
      <c r="C679" s="1282">
        <v>3336</v>
      </c>
      <c r="D679" s="1341" t="str">
        <f t="shared" si="24"/>
        <v>FL3336</v>
      </c>
      <c r="E679" s="1514" t="s">
        <v>123</v>
      </c>
      <c r="F679" s="1390">
        <v>425</v>
      </c>
      <c r="G679" s="1283">
        <v>2.65</v>
      </c>
      <c r="H679" s="1283"/>
      <c r="I679" s="1283"/>
      <c r="J679" s="1283"/>
      <c r="K679" s="1283"/>
      <c r="L679" s="1283"/>
      <c r="M679" s="1283"/>
      <c r="N679" s="1283"/>
      <c r="O679" s="1283"/>
      <c r="P679" s="1283"/>
      <c r="R679" s="1067"/>
      <c r="Z679" s="21"/>
      <c r="AH679"/>
    </row>
    <row r="680" spans="1:34" ht="11.25" customHeight="1">
      <c r="A680"/>
      <c r="B680" s="1281" t="s">
        <v>7</v>
      </c>
      <c r="C680" s="1282">
        <v>3365</v>
      </c>
      <c r="D680" s="1341" t="str">
        <f t="shared" si="24"/>
        <v>FL3365</v>
      </c>
      <c r="E680" s="1514" t="s">
        <v>125</v>
      </c>
      <c r="F680" s="1390">
        <v>691</v>
      </c>
      <c r="G680" s="1283">
        <v>5.31</v>
      </c>
      <c r="H680" s="1283"/>
      <c r="I680" s="1283"/>
      <c r="J680" s="1283"/>
      <c r="K680" s="1283"/>
      <c r="L680" s="1283"/>
      <c r="M680" s="1283"/>
      <c r="N680" s="1283"/>
      <c r="O680" s="1283"/>
      <c r="P680" s="1283"/>
      <c r="R680" s="1067"/>
      <c r="Z680" s="21"/>
      <c r="AH680"/>
    </row>
    <row r="681" spans="1:34" ht="11.25" customHeight="1">
      <c r="A681"/>
      <c r="B681" s="1281" t="s">
        <v>7</v>
      </c>
      <c r="C681" s="1282">
        <v>3372</v>
      </c>
      <c r="D681" s="1341" t="str">
        <f t="shared" si="24"/>
        <v>FL3372</v>
      </c>
      <c r="E681" s="1514" t="s">
        <v>121</v>
      </c>
      <c r="F681" s="1390">
        <v>507</v>
      </c>
      <c r="G681" s="1283">
        <v>3.47</v>
      </c>
      <c r="H681" s="1283"/>
      <c r="I681" s="1283"/>
      <c r="J681" s="1283"/>
      <c r="K681" s="1283"/>
      <c r="L681" s="1283"/>
      <c r="M681" s="1283"/>
      <c r="N681" s="1283"/>
      <c r="O681" s="1283"/>
      <c r="P681" s="1283"/>
      <c r="R681" s="1067"/>
      <c r="Z681" s="21"/>
      <c r="AH681"/>
    </row>
    <row r="682" spans="1:34" ht="11.25" customHeight="1">
      <c r="A682"/>
      <c r="B682" s="1281" t="s">
        <v>7</v>
      </c>
      <c r="C682" s="1282">
        <v>3373</v>
      </c>
      <c r="D682" s="1341" t="str">
        <f t="shared" si="24"/>
        <v>FL3373</v>
      </c>
      <c r="E682" s="1514" t="s">
        <v>123</v>
      </c>
      <c r="F682" s="1390">
        <v>597</v>
      </c>
      <c r="G682" s="1283">
        <v>4.37</v>
      </c>
      <c r="H682" s="1283"/>
      <c r="I682" s="1283"/>
      <c r="J682" s="1283"/>
      <c r="K682" s="1283"/>
      <c r="L682" s="1283"/>
      <c r="M682" s="1283"/>
      <c r="N682" s="1283"/>
      <c r="O682" s="1283"/>
      <c r="P682" s="1283"/>
      <c r="R682" s="1067"/>
      <c r="Z682" s="21"/>
      <c r="AH682"/>
    </row>
    <row r="683" spans="1:34" ht="11.25" customHeight="1">
      <c r="A683"/>
      <c r="B683" s="1281" t="s">
        <v>7</v>
      </c>
      <c r="C683" s="1282">
        <v>3383</v>
      </c>
      <c r="D683" s="1341" t="str">
        <f t="shared" si="24"/>
        <v>FL3383</v>
      </c>
      <c r="E683" s="1514" t="s">
        <v>121</v>
      </c>
      <c r="F683" s="1390">
        <v>318</v>
      </c>
      <c r="G683" s="1283">
        <v>1.58</v>
      </c>
      <c r="H683" s="1283"/>
      <c r="I683" s="1283"/>
      <c r="J683" s="1283"/>
      <c r="K683" s="1283"/>
      <c r="L683" s="1283"/>
      <c r="M683" s="1283"/>
      <c r="N683" s="1283"/>
      <c r="O683" s="1283"/>
      <c r="P683" s="1283"/>
      <c r="R683" s="1067"/>
      <c r="Z683" s="21"/>
      <c r="AH683"/>
    </row>
    <row r="684" spans="1:34" ht="11.25" customHeight="1">
      <c r="A684"/>
      <c r="B684" s="1281" t="s">
        <v>7</v>
      </c>
      <c r="C684" s="1282">
        <v>3385</v>
      </c>
      <c r="D684" s="1341" t="str">
        <f t="shared" si="24"/>
        <v>FL3385</v>
      </c>
      <c r="E684" s="1514" t="s">
        <v>121</v>
      </c>
      <c r="F684" s="1390">
        <v>237</v>
      </c>
      <c r="G684" s="1283">
        <v>0.77</v>
      </c>
      <c r="H684" s="1283"/>
      <c r="I684" s="1283"/>
      <c r="J684" s="1283"/>
      <c r="K684" s="1283"/>
      <c r="L684" s="1283"/>
      <c r="M684" s="1283"/>
      <c r="N684" s="1283"/>
      <c r="O684" s="1283"/>
      <c r="P684" s="1283"/>
      <c r="R684" s="1067"/>
      <c r="Z684" s="21"/>
      <c r="AH684"/>
    </row>
    <row r="685" spans="1:34" ht="11.25" customHeight="1">
      <c r="A685"/>
      <c r="B685" s="1281" t="s">
        <v>7</v>
      </c>
      <c r="C685" s="1282">
        <v>3400</v>
      </c>
      <c r="D685" s="1341" t="str">
        <f t="shared" si="24"/>
        <v>FL3400</v>
      </c>
      <c r="E685" s="1514" t="s">
        <v>125</v>
      </c>
      <c r="F685" s="1390">
        <v>504</v>
      </c>
      <c r="G685" s="1283">
        <v>3.44</v>
      </c>
      <c r="H685" s="1283"/>
      <c r="I685" s="1283"/>
      <c r="J685" s="1283"/>
      <c r="K685" s="1283"/>
      <c r="L685" s="1283"/>
      <c r="M685" s="1283"/>
      <c r="N685" s="1283"/>
      <c r="O685" s="1283"/>
      <c r="P685" s="1283"/>
      <c r="R685" s="1067"/>
      <c r="Z685" s="21"/>
      <c r="AH685"/>
    </row>
    <row r="686" spans="1:34" ht="11.25" customHeight="1">
      <c r="A686"/>
      <c r="B686" s="1281" t="s">
        <v>7</v>
      </c>
      <c r="C686" s="1282">
        <v>3507</v>
      </c>
      <c r="D686" s="1341" t="str">
        <f t="shared" si="24"/>
        <v>FL3507</v>
      </c>
      <c r="E686" s="1514" t="s">
        <v>125</v>
      </c>
      <c r="F686" s="1390">
        <v>449</v>
      </c>
      <c r="G686" s="1283">
        <v>2.89</v>
      </c>
      <c r="H686" s="1283"/>
      <c r="I686" s="1283"/>
      <c r="J686" s="1283"/>
      <c r="K686" s="1283"/>
      <c r="L686" s="1283"/>
      <c r="M686" s="1283"/>
      <c r="N686" s="1283"/>
      <c r="O686" s="1283"/>
      <c r="P686" s="1283"/>
      <c r="R686" s="1067"/>
      <c r="Z686" s="21"/>
      <c r="AH686"/>
    </row>
    <row r="687" spans="1:34" ht="11.25" customHeight="1">
      <c r="A687"/>
      <c r="B687" s="1281" t="s">
        <v>7</v>
      </c>
      <c r="C687" s="1282">
        <v>3515</v>
      </c>
      <c r="D687" s="1341" t="str">
        <f t="shared" si="24"/>
        <v>FL3515</v>
      </c>
      <c r="E687" s="1514" t="s">
        <v>125</v>
      </c>
      <c r="F687" s="1390">
        <v>375</v>
      </c>
      <c r="G687" s="1283">
        <v>2.15</v>
      </c>
      <c r="H687" s="1283"/>
      <c r="I687" s="1283"/>
      <c r="J687" s="1283"/>
      <c r="K687" s="1283"/>
      <c r="L687" s="1283"/>
      <c r="M687" s="1283"/>
      <c r="N687" s="1283"/>
      <c r="O687" s="1283"/>
      <c r="P687" s="1283"/>
      <c r="R687" s="1067"/>
      <c r="Z687" s="21"/>
      <c r="AH687"/>
    </row>
    <row r="688" spans="1:34" ht="11.25" customHeight="1">
      <c r="A688"/>
      <c r="B688" s="1281" t="s">
        <v>7</v>
      </c>
      <c r="C688" s="1282">
        <v>3548</v>
      </c>
      <c r="D688" s="1341" t="str">
        <f t="shared" si="24"/>
        <v>FL3548</v>
      </c>
      <c r="E688" s="1514" t="s">
        <v>125</v>
      </c>
      <c r="F688" s="1390">
        <v>275</v>
      </c>
      <c r="G688" s="1283">
        <v>1.1499999999999999</v>
      </c>
      <c r="H688" s="1283"/>
      <c r="I688" s="1283"/>
      <c r="J688" s="1283"/>
      <c r="K688" s="1283"/>
      <c r="L688" s="1283"/>
      <c r="M688" s="1283"/>
      <c r="N688" s="1283"/>
      <c r="O688" s="1283"/>
      <c r="P688" s="1283"/>
      <c r="R688" s="1067"/>
      <c r="Z688" s="21"/>
      <c r="AH688"/>
    </row>
    <row r="689" spans="1:34" ht="11.25" customHeight="1">
      <c r="A689"/>
      <c r="B689" s="1281" t="s">
        <v>7</v>
      </c>
      <c r="C689" s="1282">
        <v>3559</v>
      </c>
      <c r="D689" s="1341" t="str">
        <f t="shared" si="24"/>
        <v>FL3559</v>
      </c>
      <c r="E689" s="1514" t="s">
        <v>125</v>
      </c>
      <c r="F689" s="1390">
        <v>444</v>
      </c>
      <c r="G689" s="1283">
        <v>2.84</v>
      </c>
      <c r="H689" s="1283"/>
      <c r="I689" s="1283"/>
      <c r="J689" s="1283"/>
      <c r="K689" s="1283"/>
      <c r="L689" s="1283"/>
      <c r="M689" s="1283"/>
      <c r="N689" s="1283"/>
      <c r="O689" s="1283"/>
      <c r="P689" s="1283"/>
      <c r="R689" s="1067"/>
      <c r="Z689" s="21"/>
      <c r="AH689"/>
    </row>
    <row r="690" spans="1:34" ht="11.25" customHeight="1">
      <c r="A690"/>
      <c r="B690" s="1281" t="s">
        <v>7</v>
      </c>
      <c r="C690" s="1282">
        <v>3574</v>
      </c>
      <c r="D690" s="1341" t="str">
        <f t="shared" si="24"/>
        <v>FL3574</v>
      </c>
      <c r="E690" s="1514" t="s">
        <v>125</v>
      </c>
      <c r="F690" s="1390">
        <v>251</v>
      </c>
      <c r="G690" s="1283">
        <v>0.91</v>
      </c>
      <c r="H690" s="1283"/>
      <c r="I690" s="1283"/>
      <c r="J690" s="1283"/>
      <c r="K690" s="1283"/>
      <c r="L690" s="1283"/>
      <c r="M690" s="1283"/>
      <c r="N690" s="1283"/>
      <c r="O690" s="1283"/>
      <c r="P690" s="1283"/>
      <c r="R690" s="1067"/>
      <c r="Z690" s="21"/>
      <c r="AH690"/>
    </row>
    <row r="691" spans="1:34" ht="11.25" customHeight="1">
      <c r="A691"/>
      <c r="B691" s="1281" t="s">
        <v>7</v>
      </c>
      <c r="C691" s="1282">
        <v>3581</v>
      </c>
      <c r="D691" s="1341" t="str">
        <f t="shared" si="24"/>
        <v>FL3581</v>
      </c>
      <c r="E691" s="1514" t="s">
        <v>125</v>
      </c>
      <c r="F691" s="1390">
        <v>286</v>
      </c>
      <c r="G691" s="1283">
        <v>1.26</v>
      </c>
      <c r="H691" s="1283"/>
      <c r="I691" s="1283"/>
      <c r="J691" s="1283"/>
      <c r="K691" s="1283"/>
      <c r="L691" s="1283"/>
      <c r="M691" s="1283"/>
      <c r="N691" s="1283"/>
      <c r="O691" s="1283"/>
      <c r="P691" s="1283"/>
      <c r="R691" s="1067"/>
      <c r="Z691" s="21"/>
      <c r="AH691"/>
    </row>
    <row r="692" spans="1:34" ht="11.25" customHeight="1">
      <c r="A692"/>
      <c r="B692" s="1281" t="s">
        <v>7</v>
      </c>
      <c r="C692" s="1282">
        <v>3612</v>
      </c>
      <c r="D692" s="1341" t="str">
        <f t="shared" si="24"/>
        <v>FL3612</v>
      </c>
      <c r="E692" s="1514" t="s">
        <v>125</v>
      </c>
      <c r="F692" s="1390">
        <v>355</v>
      </c>
      <c r="G692" s="1283">
        <v>1.95</v>
      </c>
      <c r="H692" s="1283"/>
      <c r="I692" s="1283"/>
      <c r="J692" s="1283"/>
      <c r="K692" s="1283"/>
      <c r="L692" s="1283"/>
      <c r="M692" s="1283"/>
      <c r="N692" s="1283"/>
      <c r="O692" s="1283"/>
      <c r="P692" s="1283"/>
      <c r="R692" s="1067"/>
      <c r="Z692" s="21"/>
      <c r="AH692"/>
    </row>
    <row r="693" spans="1:34" ht="11.25" customHeight="1">
      <c r="A693"/>
      <c r="B693" s="1281" t="s">
        <v>7</v>
      </c>
      <c r="C693" s="1282">
        <v>3620</v>
      </c>
      <c r="D693" s="1341" t="str">
        <f t="shared" si="24"/>
        <v>FL3620</v>
      </c>
      <c r="E693" s="1514" t="s">
        <v>122</v>
      </c>
      <c r="F693" s="1390">
        <v>581</v>
      </c>
      <c r="G693" s="1283">
        <v>4.21</v>
      </c>
      <c r="H693" s="1283"/>
      <c r="I693" s="1283"/>
      <c r="J693" s="1283"/>
      <c r="K693" s="1283"/>
      <c r="L693" s="1283"/>
      <c r="M693" s="1283"/>
      <c r="N693" s="1283"/>
      <c r="O693" s="1283"/>
      <c r="P693" s="1283"/>
      <c r="R693" s="1067"/>
      <c r="Z693" s="21"/>
      <c r="AH693"/>
    </row>
    <row r="694" spans="1:34" ht="11.25" customHeight="1">
      <c r="A694"/>
      <c r="B694" s="1281" t="s">
        <v>7</v>
      </c>
      <c r="C694" s="1282">
        <v>3629</v>
      </c>
      <c r="D694" s="1341" t="str">
        <f t="shared" si="24"/>
        <v>FL3629</v>
      </c>
      <c r="E694" s="1514" t="s">
        <v>125</v>
      </c>
      <c r="F694" s="1390">
        <v>303</v>
      </c>
      <c r="G694" s="1283">
        <v>1.43</v>
      </c>
      <c r="H694" s="1283"/>
      <c r="I694" s="1283"/>
      <c r="J694" s="1283"/>
      <c r="K694" s="1283"/>
      <c r="L694" s="1283"/>
      <c r="M694" s="1283"/>
      <c r="N694" s="1283"/>
      <c r="O694" s="1283"/>
      <c r="P694" s="1283"/>
      <c r="R694" s="1067"/>
      <c r="Z694" s="21"/>
      <c r="AH694"/>
    </row>
    <row r="695" spans="1:34" ht="11.25" customHeight="1">
      <c r="A695"/>
      <c r="B695" s="1281" t="s">
        <v>7</v>
      </c>
      <c r="C695" s="1282">
        <v>3632</v>
      </c>
      <c r="D695" s="1341" t="str">
        <f t="shared" si="24"/>
        <v>FL3632</v>
      </c>
      <c r="E695" s="1514" t="s">
        <v>121</v>
      </c>
      <c r="F695" s="1390">
        <v>476</v>
      </c>
      <c r="G695" s="1283">
        <v>3.16</v>
      </c>
      <c r="H695" s="1283"/>
      <c r="I695" s="1283"/>
      <c r="J695" s="1283"/>
      <c r="K695" s="1283"/>
      <c r="L695" s="1283"/>
      <c r="M695" s="1283"/>
      <c r="N695" s="1283"/>
      <c r="O695" s="1283"/>
      <c r="P695" s="1283"/>
      <c r="R695" s="1067"/>
      <c r="Z695" s="21"/>
      <c r="AH695"/>
    </row>
    <row r="696" spans="1:34" ht="11.25" customHeight="1">
      <c r="A696"/>
      <c r="B696" s="1281" t="s">
        <v>7</v>
      </c>
      <c r="C696" s="1282">
        <v>3634</v>
      </c>
      <c r="D696" s="1341" t="str">
        <f t="shared" si="24"/>
        <v>FL3634</v>
      </c>
      <c r="E696" s="1514" t="s">
        <v>125</v>
      </c>
      <c r="F696" s="1390">
        <v>305</v>
      </c>
      <c r="G696" s="1283">
        <v>1.45</v>
      </c>
      <c r="H696" s="1283"/>
      <c r="I696" s="1283"/>
      <c r="J696" s="1283"/>
      <c r="K696" s="1283"/>
      <c r="L696" s="1283"/>
      <c r="M696" s="1283"/>
      <c r="N696" s="1283"/>
      <c r="O696" s="1283"/>
      <c r="P696" s="1283"/>
      <c r="R696" s="1067"/>
      <c r="Z696" s="21"/>
      <c r="AH696"/>
    </row>
    <row r="697" spans="1:34" ht="11.25" customHeight="1">
      <c r="A697"/>
      <c r="B697" s="1281" t="s">
        <v>7</v>
      </c>
      <c r="C697" s="1282">
        <v>3635</v>
      </c>
      <c r="D697" s="1341" t="str">
        <f t="shared" si="24"/>
        <v>FL3635</v>
      </c>
      <c r="E697" s="1514" t="s">
        <v>125</v>
      </c>
      <c r="F697" s="1390">
        <v>393</v>
      </c>
      <c r="G697" s="1283">
        <v>2.33</v>
      </c>
      <c r="H697" s="1283"/>
      <c r="I697" s="1283"/>
      <c r="J697" s="1283"/>
      <c r="K697" s="1283"/>
      <c r="L697" s="1283"/>
      <c r="M697" s="1283"/>
      <c r="N697" s="1283"/>
      <c r="O697" s="1283"/>
      <c r="P697" s="1283"/>
      <c r="R697" s="1067"/>
      <c r="Z697" s="21"/>
      <c r="AH697"/>
    </row>
    <row r="698" spans="1:34" ht="11.25" customHeight="1">
      <c r="A698"/>
      <c r="B698" s="1281" t="s">
        <v>7</v>
      </c>
      <c r="C698" s="1282">
        <v>3638</v>
      </c>
      <c r="D698" s="1341" t="str">
        <f t="shared" si="24"/>
        <v>FL3638</v>
      </c>
      <c r="E698" s="1514" t="s">
        <v>125</v>
      </c>
      <c r="F698" s="1390">
        <v>355</v>
      </c>
      <c r="G698" s="1283">
        <v>1.95</v>
      </c>
      <c r="H698" s="1283"/>
      <c r="I698" s="1283"/>
      <c r="J698" s="1283"/>
      <c r="K698" s="1283"/>
      <c r="L698" s="1283"/>
      <c r="M698" s="1283"/>
      <c r="N698" s="1283"/>
      <c r="O698" s="1283"/>
      <c r="P698" s="1283"/>
      <c r="R698" s="1067"/>
      <c r="Z698" s="21"/>
      <c r="AH698"/>
    </row>
    <row r="699" spans="1:34" ht="11.25" customHeight="1">
      <c r="A699"/>
      <c r="B699" s="1281" t="s">
        <v>7</v>
      </c>
      <c r="C699" s="1282">
        <v>3642</v>
      </c>
      <c r="D699" s="1341" t="str">
        <f t="shared" si="24"/>
        <v>FL3642</v>
      </c>
      <c r="E699" s="1514" t="s">
        <v>123</v>
      </c>
      <c r="F699" s="1390">
        <v>317</v>
      </c>
      <c r="G699" s="1283">
        <v>1.57</v>
      </c>
      <c r="H699" s="1283"/>
      <c r="I699" s="1283"/>
      <c r="J699" s="1283"/>
      <c r="K699" s="1283"/>
      <c r="L699" s="1283"/>
      <c r="M699" s="1283"/>
      <c r="N699" s="1283"/>
      <c r="O699" s="1283"/>
      <c r="P699" s="1283"/>
      <c r="R699" s="1067"/>
      <c r="Z699" s="21"/>
      <c r="AH699"/>
    </row>
    <row r="700" spans="1:34" ht="11.25" customHeight="1">
      <c r="A700"/>
      <c r="B700" s="1281" t="s">
        <v>7</v>
      </c>
      <c r="C700" s="1282">
        <v>3643</v>
      </c>
      <c r="D700" s="1341" t="str">
        <f t="shared" si="24"/>
        <v>FL3643</v>
      </c>
      <c r="E700" s="1514" t="s">
        <v>125</v>
      </c>
      <c r="F700" s="1390">
        <v>378</v>
      </c>
      <c r="G700" s="1283">
        <v>2.1800000000000002</v>
      </c>
      <c r="H700" s="1283"/>
      <c r="I700" s="1283"/>
      <c r="J700" s="1283"/>
      <c r="K700" s="1283"/>
      <c r="L700" s="1283"/>
      <c r="M700" s="1283"/>
      <c r="N700" s="1283"/>
      <c r="O700" s="1283"/>
      <c r="P700" s="1283"/>
      <c r="R700" s="1067"/>
      <c r="Z700" s="21"/>
      <c r="AH700"/>
    </row>
    <row r="701" spans="1:34" ht="11.25" customHeight="1">
      <c r="A701"/>
      <c r="B701" s="1281" t="s">
        <v>7</v>
      </c>
      <c r="C701" s="1282">
        <v>3647</v>
      </c>
      <c r="D701" s="1341" t="str">
        <f t="shared" si="24"/>
        <v>FL3647</v>
      </c>
      <c r="E701" s="1514" t="s">
        <v>123</v>
      </c>
      <c r="F701" s="1390">
        <v>385</v>
      </c>
      <c r="G701" s="1283">
        <v>2.25</v>
      </c>
      <c r="H701" s="1283"/>
      <c r="I701" s="1283"/>
      <c r="J701" s="1283"/>
      <c r="K701" s="1283"/>
      <c r="L701" s="1283"/>
      <c r="M701" s="1283"/>
      <c r="N701" s="1283"/>
      <c r="O701" s="1283"/>
      <c r="P701" s="1283"/>
      <c r="R701" s="1067"/>
      <c r="Z701" s="21"/>
      <c r="AH701"/>
    </row>
    <row r="702" spans="1:34" ht="11.25" customHeight="1">
      <c r="A702"/>
      <c r="B702" s="1281" t="s">
        <v>7</v>
      </c>
      <c r="C702" s="1282">
        <v>3648</v>
      </c>
      <c r="D702" s="1341" t="str">
        <f t="shared" si="24"/>
        <v>FL3648</v>
      </c>
      <c r="E702" s="1514" t="s">
        <v>125</v>
      </c>
      <c r="F702" s="1390">
        <v>350</v>
      </c>
      <c r="G702" s="1283">
        <v>1.9</v>
      </c>
      <c r="H702" s="1283"/>
      <c r="I702" s="1283"/>
      <c r="J702" s="1283"/>
      <c r="K702" s="1283"/>
      <c r="L702" s="1283"/>
      <c r="M702" s="1283"/>
      <c r="N702" s="1283"/>
      <c r="O702" s="1283"/>
      <c r="P702" s="1283"/>
      <c r="R702" s="1067"/>
      <c r="Z702" s="21"/>
      <c r="AH702"/>
    </row>
    <row r="703" spans="1:34" ht="11.25" customHeight="1">
      <c r="A703"/>
      <c r="B703" s="1281" t="s">
        <v>7</v>
      </c>
      <c r="C703" s="1282">
        <v>3681</v>
      </c>
      <c r="D703" s="1341" t="str">
        <f t="shared" si="24"/>
        <v>FL3681</v>
      </c>
      <c r="E703" s="1514" t="s">
        <v>121</v>
      </c>
      <c r="F703" s="1390">
        <v>241</v>
      </c>
      <c r="G703" s="1283">
        <v>0.81</v>
      </c>
      <c r="H703" s="1283"/>
      <c r="I703" s="1283"/>
      <c r="J703" s="1283"/>
      <c r="K703" s="1283"/>
      <c r="L703" s="1283"/>
      <c r="M703" s="1283"/>
      <c r="N703" s="1283"/>
      <c r="O703" s="1283"/>
      <c r="P703" s="1283"/>
      <c r="R703" s="1067"/>
      <c r="Z703" s="21"/>
      <c r="AH703"/>
    </row>
    <row r="704" spans="1:34" ht="11.25" customHeight="1">
      <c r="A704"/>
      <c r="B704" s="1281" t="s">
        <v>7</v>
      </c>
      <c r="C704" s="1282">
        <v>3685</v>
      </c>
      <c r="D704" s="1341" t="str">
        <f t="shared" si="24"/>
        <v>FL3685</v>
      </c>
      <c r="E704" s="1514" t="s">
        <v>121</v>
      </c>
      <c r="F704" s="1390">
        <v>249</v>
      </c>
      <c r="G704" s="1283">
        <v>0.89</v>
      </c>
      <c r="H704" s="1283"/>
      <c r="I704" s="1283"/>
      <c r="J704" s="1283"/>
      <c r="K704" s="1283"/>
      <c r="L704" s="1283"/>
      <c r="M704" s="1283"/>
      <c r="N704" s="1283"/>
      <c r="O704" s="1283"/>
      <c r="P704" s="1283"/>
      <c r="R704" s="1067"/>
      <c r="Z704" s="21"/>
      <c r="AH704"/>
    </row>
    <row r="705" spans="1:34" ht="11.25" customHeight="1">
      <c r="A705"/>
      <c r="B705" s="1281" t="s">
        <v>7</v>
      </c>
      <c r="C705" s="1282">
        <v>3719</v>
      </c>
      <c r="D705" s="1341" t="str">
        <f t="shared" si="24"/>
        <v>FL3719</v>
      </c>
      <c r="E705" s="1514" t="s">
        <v>122</v>
      </c>
      <c r="F705" s="1390">
        <v>309</v>
      </c>
      <c r="G705" s="1283">
        <v>1.49</v>
      </c>
      <c r="H705" s="1283"/>
      <c r="I705" s="1283"/>
      <c r="J705" s="1283"/>
      <c r="K705" s="1283"/>
      <c r="L705" s="1283"/>
      <c r="M705" s="1283"/>
      <c r="N705" s="1283"/>
      <c r="O705" s="1283"/>
      <c r="P705" s="1283"/>
      <c r="R705" s="1067"/>
      <c r="Z705" s="21"/>
      <c r="AH705"/>
    </row>
    <row r="706" spans="1:34" ht="11.25" customHeight="1">
      <c r="A706"/>
      <c r="B706" s="1281" t="s">
        <v>7</v>
      </c>
      <c r="C706" s="1282">
        <v>3724</v>
      </c>
      <c r="D706" s="1341" t="str">
        <f t="shared" si="24"/>
        <v>FL3724</v>
      </c>
      <c r="E706" s="1514" t="s">
        <v>125</v>
      </c>
      <c r="F706" s="1390">
        <v>474</v>
      </c>
      <c r="G706" s="1283">
        <v>3.14</v>
      </c>
      <c r="H706" s="1283"/>
      <c r="I706" s="1283"/>
      <c r="J706" s="1283"/>
      <c r="K706" s="1283"/>
      <c r="L706" s="1283"/>
      <c r="M706" s="1283"/>
      <c r="N706" s="1283"/>
      <c r="O706" s="1283"/>
      <c r="P706" s="1283"/>
      <c r="R706" s="1067"/>
      <c r="Z706" s="21"/>
      <c r="AH706"/>
    </row>
    <row r="707" spans="1:34" ht="11.25" customHeight="1">
      <c r="A707"/>
      <c r="B707" s="1281" t="s">
        <v>7</v>
      </c>
      <c r="C707" s="1282">
        <v>3726</v>
      </c>
      <c r="D707" s="1341" t="str">
        <f t="shared" si="24"/>
        <v>FL3726</v>
      </c>
      <c r="E707" s="1514" t="s">
        <v>123</v>
      </c>
      <c r="F707" s="1390">
        <v>501</v>
      </c>
      <c r="G707" s="1283">
        <v>3.41</v>
      </c>
      <c r="H707" s="1283"/>
      <c r="I707" s="1283"/>
      <c r="J707" s="1283"/>
      <c r="K707" s="1283"/>
      <c r="L707" s="1283"/>
      <c r="M707" s="1283"/>
      <c r="N707" s="1283"/>
      <c r="O707" s="1283"/>
      <c r="P707" s="1283"/>
      <c r="R707" s="1067"/>
      <c r="Z707" s="21"/>
      <c r="AH707"/>
    </row>
    <row r="708" spans="1:34" ht="11.25" customHeight="1">
      <c r="A708"/>
      <c r="B708" s="1281" t="s">
        <v>7</v>
      </c>
      <c r="C708" s="1282">
        <v>3803</v>
      </c>
      <c r="D708" s="1341" t="str">
        <f t="shared" si="24"/>
        <v>FL3803</v>
      </c>
      <c r="E708" s="1514" t="s">
        <v>125</v>
      </c>
      <c r="F708" s="1390">
        <v>474</v>
      </c>
      <c r="G708" s="1283">
        <v>3.14</v>
      </c>
      <c r="H708" s="1283"/>
      <c r="I708" s="1283"/>
      <c r="J708" s="1283"/>
      <c r="K708" s="1283"/>
      <c r="L708" s="1283"/>
      <c r="M708" s="1283"/>
      <c r="N708" s="1283"/>
      <c r="O708" s="1283"/>
      <c r="P708" s="1283"/>
      <c r="R708" s="1067"/>
      <c r="Z708" s="21"/>
      <c r="AH708"/>
    </row>
    <row r="709" spans="1:34" ht="11.25" customHeight="1">
      <c r="A709"/>
      <c r="B709" s="1281" t="s">
        <v>7</v>
      </c>
      <c r="C709" s="1282">
        <v>3807</v>
      </c>
      <c r="D709" s="1341" t="str">
        <f t="shared" si="24"/>
        <v>FL3807</v>
      </c>
      <c r="E709" s="1514" t="s">
        <v>125</v>
      </c>
      <c r="F709" s="1390">
        <v>388</v>
      </c>
      <c r="G709" s="1283">
        <v>2.2799999999999998</v>
      </c>
      <c r="H709" s="1283"/>
      <c r="I709" s="1283"/>
      <c r="J709" s="1283"/>
      <c r="K709" s="1283"/>
      <c r="L709" s="1283"/>
      <c r="M709" s="1283"/>
      <c r="N709" s="1283"/>
      <c r="O709" s="1283"/>
      <c r="P709" s="1283"/>
      <c r="R709" s="1067"/>
      <c r="Z709" s="21"/>
      <c r="AH709"/>
    </row>
    <row r="710" spans="1:34" ht="11.25" customHeight="1">
      <c r="A710"/>
      <c r="B710" s="1281" t="s">
        <v>7</v>
      </c>
      <c r="C710" s="1282">
        <v>3808</v>
      </c>
      <c r="D710" s="1341" t="str">
        <f t="shared" si="24"/>
        <v>FL3808</v>
      </c>
      <c r="E710" s="1514" t="s">
        <v>125</v>
      </c>
      <c r="F710" s="1390">
        <v>452</v>
      </c>
      <c r="G710" s="1283">
        <v>2.92</v>
      </c>
      <c r="H710" s="1283"/>
      <c r="I710" s="1283"/>
      <c r="J710" s="1283"/>
      <c r="K710" s="1283"/>
      <c r="L710" s="1283"/>
      <c r="M710" s="1283"/>
      <c r="N710" s="1283"/>
      <c r="O710" s="1283"/>
      <c r="P710" s="1283"/>
      <c r="R710" s="1067"/>
      <c r="Z710" s="21"/>
      <c r="AH710"/>
    </row>
    <row r="711" spans="1:34" ht="11.25" customHeight="1">
      <c r="A711"/>
      <c r="B711" s="1281" t="s">
        <v>7</v>
      </c>
      <c r="C711" s="1282">
        <v>3821</v>
      </c>
      <c r="D711" s="1341" t="str">
        <f t="shared" si="24"/>
        <v>FL3821</v>
      </c>
      <c r="E711" s="1514" t="s">
        <v>124</v>
      </c>
      <c r="F711" s="1390">
        <v>883</v>
      </c>
      <c r="G711" s="1283">
        <v>7.23</v>
      </c>
      <c r="H711" s="1283"/>
      <c r="I711" s="1283"/>
      <c r="J711" s="1283"/>
      <c r="K711" s="1283"/>
      <c r="L711" s="1283"/>
      <c r="M711" s="1283"/>
      <c r="N711" s="1283"/>
      <c r="O711" s="1283"/>
      <c r="P711" s="1283"/>
      <c r="R711" s="1067"/>
      <c r="Z711" s="21"/>
      <c r="AH711"/>
    </row>
    <row r="712" spans="1:34" ht="11.25" customHeight="1">
      <c r="A712"/>
      <c r="B712" s="1281" t="s">
        <v>7</v>
      </c>
      <c r="C712" s="1282">
        <v>3822</v>
      </c>
      <c r="D712" s="1341" t="str">
        <f t="shared" si="24"/>
        <v>FL3822</v>
      </c>
      <c r="E712" s="1514" t="s">
        <v>125</v>
      </c>
      <c r="F712" s="1390">
        <v>628</v>
      </c>
      <c r="G712" s="1283">
        <v>4.68</v>
      </c>
      <c r="H712" s="1283"/>
      <c r="I712" s="1283"/>
      <c r="J712" s="1283"/>
      <c r="K712" s="1283"/>
      <c r="L712" s="1283"/>
      <c r="M712" s="1283"/>
      <c r="N712" s="1283"/>
      <c r="O712" s="1283"/>
      <c r="P712" s="1283"/>
      <c r="R712" s="1067"/>
      <c r="Z712" s="21"/>
      <c r="AH712"/>
    </row>
    <row r="713" spans="1:34" ht="11.25" customHeight="1">
      <c r="A713"/>
      <c r="B713" s="1281" t="s">
        <v>7</v>
      </c>
      <c r="C713" s="1282">
        <v>3824</v>
      </c>
      <c r="D713" s="1341" t="str">
        <f t="shared" si="24"/>
        <v>FL3824</v>
      </c>
      <c r="E713" s="1514" t="s">
        <v>125</v>
      </c>
      <c r="F713" s="1390">
        <v>567</v>
      </c>
      <c r="G713" s="1283">
        <v>4.07</v>
      </c>
      <c r="H713" s="1283"/>
      <c r="I713" s="1283"/>
      <c r="J713" s="1283"/>
      <c r="K713" s="1283"/>
      <c r="L713" s="1283"/>
      <c r="M713" s="1283"/>
      <c r="N713" s="1283"/>
      <c r="O713" s="1283"/>
      <c r="P713" s="1283"/>
      <c r="R713" s="1067"/>
      <c r="Z713" s="21"/>
      <c r="AH713"/>
    </row>
    <row r="714" spans="1:34" ht="11.25" customHeight="1">
      <c r="A714"/>
      <c r="B714" s="1281" t="s">
        <v>7</v>
      </c>
      <c r="C714" s="1282">
        <v>3826</v>
      </c>
      <c r="D714" s="1341" t="str">
        <f t="shared" si="24"/>
        <v>FL3826</v>
      </c>
      <c r="E714" s="1514" t="s">
        <v>125</v>
      </c>
      <c r="F714" s="1390">
        <v>249</v>
      </c>
      <c r="G714" s="1283">
        <v>0.89</v>
      </c>
      <c r="H714" s="1283"/>
      <c r="I714" s="1283"/>
      <c r="J714" s="1283"/>
      <c r="K714" s="1283"/>
      <c r="L714" s="1283"/>
      <c r="M714" s="1283"/>
      <c r="N714" s="1283"/>
      <c r="O714" s="1283"/>
      <c r="P714" s="1283"/>
      <c r="R714" s="1067"/>
      <c r="Z714" s="21"/>
      <c r="AH714"/>
    </row>
    <row r="715" spans="1:34" ht="11.25" customHeight="1">
      <c r="A715"/>
      <c r="B715" s="1281" t="s">
        <v>7</v>
      </c>
      <c r="C715" s="1282">
        <v>3827</v>
      </c>
      <c r="D715" s="1341" t="str">
        <f t="shared" si="24"/>
        <v>FL3827</v>
      </c>
      <c r="E715" s="1514" t="s">
        <v>125</v>
      </c>
      <c r="F715" s="1390">
        <v>377</v>
      </c>
      <c r="G715" s="1283">
        <v>2.17</v>
      </c>
      <c r="H715" s="1283"/>
      <c r="I715" s="1283"/>
      <c r="J715" s="1283"/>
      <c r="K715" s="1283"/>
      <c r="L715" s="1283"/>
      <c r="M715" s="1283"/>
      <c r="N715" s="1283"/>
      <c r="O715" s="1283"/>
      <c r="P715" s="1283"/>
      <c r="R715" s="1067"/>
      <c r="Z715" s="21"/>
      <c r="AH715"/>
    </row>
    <row r="716" spans="1:34" ht="11.25" customHeight="1">
      <c r="A716"/>
      <c r="B716" s="1281" t="s">
        <v>7</v>
      </c>
      <c r="C716" s="1282">
        <v>3830</v>
      </c>
      <c r="D716" s="1341" t="str">
        <f t="shared" ref="D716:D779" si="25">B716&amp;TEXT(C716,"0000")</f>
        <v>FL3830</v>
      </c>
      <c r="E716" s="1514" t="s">
        <v>123</v>
      </c>
      <c r="F716" s="1390">
        <v>299</v>
      </c>
      <c r="G716" s="1283">
        <v>1.39</v>
      </c>
      <c r="H716" s="1283"/>
      <c r="I716" s="1283"/>
      <c r="J716" s="1283"/>
      <c r="K716" s="1283"/>
      <c r="L716" s="1283"/>
      <c r="M716" s="1283"/>
      <c r="N716" s="1283"/>
      <c r="O716" s="1283"/>
      <c r="P716" s="1283"/>
      <c r="R716" s="1067"/>
      <c r="Z716" s="21"/>
      <c r="AH716"/>
    </row>
    <row r="717" spans="1:34" ht="11.25" customHeight="1">
      <c r="A717"/>
      <c r="B717" s="1281" t="s">
        <v>7</v>
      </c>
      <c r="C717" s="1282">
        <v>3851</v>
      </c>
      <c r="D717" s="1341" t="str">
        <f t="shared" si="25"/>
        <v>FL3851</v>
      </c>
      <c r="E717" s="1514" t="s">
        <v>124</v>
      </c>
      <c r="F717" s="1390">
        <v>394</v>
      </c>
      <c r="G717" s="1283">
        <v>2.34</v>
      </c>
      <c r="H717" s="1283"/>
      <c r="I717" s="1283"/>
      <c r="J717" s="1283"/>
      <c r="K717" s="1283"/>
      <c r="L717" s="1283"/>
      <c r="M717" s="1283"/>
      <c r="N717" s="1283"/>
      <c r="O717" s="1283"/>
      <c r="P717" s="1283"/>
      <c r="R717" s="1067"/>
      <c r="Z717" s="21"/>
      <c r="AH717"/>
    </row>
    <row r="718" spans="1:34" ht="11.25" customHeight="1">
      <c r="A718"/>
      <c r="B718" s="1281" t="s">
        <v>7</v>
      </c>
      <c r="C718" s="1282">
        <v>3865</v>
      </c>
      <c r="D718" s="1341" t="str">
        <f t="shared" si="25"/>
        <v>FL3865</v>
      </c>
      <c r="E718" s="1514" t="s">
        <v>121</v>
      </c>
      <c r="F718" s="1390">
        <v>362</v>
      </c>
      <c r="G718" s="1283">
        <v>2.02</v>
      </c>
      <c r="H718" s="1283"/>
      <c r="I718" s="1283"/>
      <c r="J718" s="1283"/>
      <c r="K718" s="1283"/>
      <c r="L718" s="1283"/>
      <c r="M718" s="1283"/>
      <c r="N718" s="1283"/>
      <c r="O718" s="1283"/>
      <c r="P718" s="1283"/>
      <c r="R718" s="1067"/>
      <c r="Z718" s="21"/>
      <c r="AH718"/>
    </row>
    <row r="719" spans="1:34" ht="11.25" customHeight="1">
      <c r="A719"/>
      <c r="B719" s="1281" t="s">
        <v>7</v>
      </c>
      <c r="C719" s="1282">
        <v>3881</v>
      </c>
      <c r="D719" s="1341" t="str">
        <f t="shared" si="25"/>
        <v>FL3881</v>
      </c>
      <c r="E719" s="1514" t="s">
        <v>122</v>
      </c>
      <c r="F719" s="1390">
        <v>460</v>
      </c>
      <c r="G719" s="1283">
        <v>3</v>
      </c>
      <c r="H719" s="1283"/>
      <c r="I719" s="1283"/>
      <c r="J719" s="1283"/>
      <c r="K719" s="1283"/>
      <c r="L719" s="1283"/>
      <c r="M719" s="1283"/>
      <c r="N719" s="1283"/>
      <c r="O719" s="1283"/>
      <c r="P719" s="1283"/>
      <c r="R719" s="1067"/>
      <c r="Z719" s="21"/>
      <c r="AH719"/>
    </row>
    <row r="720" spans="1:34" ht="11.25" customHeight="1">
      <c r="A720"/>
      <c r="B720" s="1281" t="s">
        <v>7</v>
      </c>
      <c r="C720" s="1282">
        <v>4000</v>
      </c>
      <c r="D720" s="1341" t="str">
        <f t="shared" si="25"/>
        <v>FL4000</v>
      </c>
      <c r="E720" s="1514" t="s">
        <v>123</v>
      </c>
      <c r="F720" s="1390">
        <v>717</v>
      </c>
      <c r="G720" s="1283">
        <v>5.57</v>
      </c>
      <c r="H720" s="1283"/>
      <c r="I720" s="1283"/>
      <c r="J720" s="1283"/>
      <c r="K720" s="1283"/>
      <c r="L720" s="1283"/>
      <c r="M720" s="1283"/>
      <c r="N720" s="1283"/>
      <c r="O720" s="1283"/>
      <c r="P720" s="1283"/>
      <c r="R720" s="1067"/>
      <c r="Z720" s="21"/>
      <c r="AH720"/>
    </row>
    <row r="721" spans="1:34" ht="11.25" customHeight="1">
      <c r="A721"/>
      <c r="B721" s="1281" t="s">
        <v>7</v>
      </c>
      <c r="C721" s="1282">
        <v>4021</v>
      </c>
      <c r="D721" s="1341" t="str">
        <f t="shared" si="25"/>
        <v>FL4021</v>
      </c>
      <c r="E721" s="1514" t="s">
        <v>124</v>
      </c>
      <c r="F721" s="1390">
        <v>579</v>
      </c>
      <c r="G721" s="1283">
        <v>4.1900000000000004</v>
      </c>
      <c r="H721" s="1283"/>
      <c r="I721" s="1283"/>
      <c r="J721" s="1283"/>
      <c r="K721" s="1283"/>
      <c r="L721" s="1283"/>
      <c r="M721" s="1283"/>
      <c r="N721" s="1283"/>
      <c r="O721" s="1283"/>
      <c r="P721" s="1283"/>
      <c r="R721" s="1067"/>
      <c r="Z721" s="21"/>
      <c r="AH721"/>
    </row>
    <row r="722" spans="1:34" ht="11.25" customHeight="1">
      <c r="A722"/>
      <c r="B722" s="1281" t="s">
        <v>7</v>
      </c>
      <c r="C722" s="1282">
        <v>4024</v>
      </c>
      <c r="D722" s="1341" t="str">
        <f t="shared" si="25"/>
        <v>FL4024</v>
      </c>
      <c r="E722" s="1514" t="s">
        <v>123</v>
      </c>
      <c r="F722" s="1390">
        <v>550</v>
      </c>
      <c r="G722" s="1283">
        <v>3.9</v>
      </c>
      <c r="H722" s="1283"/>
      <c r="I722" s="1283"/>
      <c r="J722" s="1283"/>
      <c r="K722" s="1283"/>
      <c r="L722" s="1283"/>
      <c r="M722" s="1283"/>
      <c r="N722" s="1283"/>
      <c r="O722" s="1283"/>
      <c r="P722" s="1283"/>
      <c r="R722" s="1067"/>
      <c r="Z722" s="21"/>
      <c r="AH722"/>
    </row>
    <row r="723" spans="1:34" ht="11.25" customHeight="1">
      <c r="A723"/>
      <c r="B723" s="1281" t="s">
        <v>7</v>
      </c>
      <c r="C723" s="1282">
        <v>4034</v>
      </c>
      <c r="D723" s="1341" t="str">
        <f t="shared" si="25"/>
        <v>FL4034</v>
      </c>
      <c r="E723" s="1514" t="s">
        <v>125</v>
      </c>
      <c r="F723" s="1390">
        <v>849</v>
      </c>
      <c r="G723" s="1283">
        <v>6.89</v>
      </c>
      <c r="H723" s="1283"/>
      <c r="I723" s="1283"/>
      <c r="J723" s="1283"/>
      <c r="K723" s="1283"/>
      <c r="L723" s="1283"/>
      <c r="M723" s="1283"/>
      <c r="N723" s="1283"/>
      <c r="O723" s="1283"/>
      <c r="P723" s="1283"/>
      <c r="R723" s="1067"/>
      <c r="Z723" s="21"/>
      <c r="AH723"/>
    </row>
    <row r="724" spans="1:34" ht="11.25" customHeight="1">
      <c r="A724"/>
      <c r="B724" s="1281" t="s">
        <v>7</v>
      </c>
      <c r="C724" s="1282">
        <v>4036</v>
      </c>
      <c r="D724" s="1341" t="str">
        <f t="shared" si="25"/>
        <v>FL4036</v>
      </c>
      <c r="E724" s="1514" t="s">
        <v>125</v>
      </c>
      <c r="F724" s="1390">
        <v>393</v>
      </c>
      <c r="G724" s="1283">
        <v>2.33</v>
      </c>
      <c r="H724" s="1283"/>
      <c r="I724" s="1283"/>
      <c r="J724" s="1283"/>
      <c r="K724" s="1283"/>
      <c r="L724" s="1283"/>
      <c r="M724" s="1283"/>
      <c r="N724" s="1283"/>
      <c r="O724" s="1283"/>
      <c r="P724" s="1283"/>
      <c r="R724" s="1067"/>
      <c r="Z724" s="21"/>
      <c r="AH724"/>
    </row>
    <row r="725" spans="1:34" ht="11.25" customHeight="1">
      <c r="A725"/>
      <c r="B725" s="1281" t="s">
        <v>7</v>
      </c>
      <c r="C725" s="1282">
        <v>4038</v>
      </c>
      <c r="D725" s="1341" t="str">
        <f t="shared" si="25"/>
        <v>FL4038</v>
      </c>
      <c r="E725" s="1514" t="s">
        <v>125</v>
      </c>
      <c r="F725" s="1390">
        <v>430</v>
      </c>
      <c r="G725" s="1283">
        <v>2.7</v>
      </c>
      <c r="H725" s="1283"/>
      <c r="I725" s="1283"/>
      <c r="J725" s="1283"/>
      <c r="K725" s="1283"/>
      <c r="L725" s="1283"/>
      <c r="M725" s="1283"/>
      <c r="N725" s="1283"/>
      <c r="O725" s="1283"/>
      <c r="P725" s="1283"/>
      <c r="R725" s="1067"/>
      <c r="Z725" s="21"/>
      <c r="AH725"/>
    </row>
    <row r="726" spans="1:34" ht="11.25" customHeight="1">
      <c r="A726"/>
      <c r="B726" s="1281" t="s">
        <v>7</v>
      </c>
      <c r="C726" s="1282">
        <v>4053</v>
      </c>
      <c r="D726" s="1341" t="str">
        <f t="shared" si="25"/>
        <v>FL4053</v>
      </c>
      <c r="E726" s="1514" t="s">
        <v>125</v>
      </c>
      <c r="F726" s="1390">
        <v>375</v>
      </c>
      <c r="G726" s="1283">
        <v>2.15</v>
      </c>
      <c r="H726" s="1283"/>
      <c r="I726" s="1283"/>
      <c r="J726" s="1283"/>
      <c r="K726" s="1283"/>
      <c r="L726" s="1283"/>
      <c r="M726" s="1283"/>
      <c r="N726" s="1283"/>
      <c r="O726" s="1283"/>
      <c r="P726" s="1283"/>
      <c r="R726" s="1067"/>
      <c r="Z726" s="21"/>
      <c r="AH726"/>
    </row>
    <row r="727" spans="1:34" ht="11.25" customHeight="1">
      <c r="A727"/>
      <c r="B727" s="1281" t="s">
        <v>7</v>
      </c>
      <c r="C727" s="1282">
        <v>4061</v>
      </c>
      <c r="D727" s="1341" t="str">
        <f t="shared" si="25"/>
        <v>FL4061</v>
      </c>
      <c r="E727" s="1514" t="s">
        <v>125</v>
      </c>
      <c r="F727" s="1390">
        <v>430</v>
      </c>
      <c r="G727" s="1283">
        <v>2.7</v>
      </c>
      <c r="H727" s="1283"/>
      <c r="I727" s="1283"/>
      <c r="J727" s="1283"/>
      <c r="K727" s="1283"/>
      <c r="L727" s="1283"/>
      <c r="M727" s="1283"/>
      <c r="N727" s="1283"/>
      <c r="O727" s="1283"/>
      <c r="P727" s="1283"/>
      <c r="R727" s="1067"/>
      <c r="Z727" s="21"/>
      <c r="AH727"/>
    </row>
    <row r="728" spans="1:34" ht="11.25" customHeight="1">
      <c r="A728"/>
      <c r="B728" s="1281" t="s">
        <v>7</v>
      </c>
      <c r="C728" s="1282">
        <v>4062</v>
      </c>
      <c r="D728" s="1341" t="str">
        <f t="shared" si="25"/>
        <v>FL4062</v>
      </c>
      <c r="E728" s="1514" t="s">
        <v>125</v>
      </c>
      <c r="F728" s="1390">
        <v>447</v>
      </c>
      <c r="G728" s="1283">
        <v>2.87</v>
      </c>
      <c r="H728" s="1283"/>
      <c r="I728" s="1283"/>
      <c r="J728" s="1283"/>
      <c r="K728" s="1283"/>
      <c r="L728" s="1283"/>
      <c r="M728" s="1283"/>
      <c r="N728" s="1283"/>
      <c r="O728" s="1283"/>
      <c r="P728" s="1283"/>
      <c r="R728" s="1067"/>
      <c r="Z728" s="21"/>
      <c r="AH728"/>
    </row>
    <row r="729" spans="1:34" ht="11.25" customHeight="1">
      <c r="A729"/>
      <c r="B729" s="1281" t="s">
        <v>7</v>
      </c>
      <c r="C729" s="1282">
        <v>4101</v>
      </c>
      <c r="D729" s="1341" t="str">
        <f t="shared" si="25"/>
        <v>FL4101</v>
      </c>
      <c r="E729" s="1514" t="s">
        <v>125</v>
      </c>
      <c r="F729" s="1390">
        <v>425</v>
      </c>
      <c r="G729" s="1283">
        <v>2.65</v>
      </c>
      <c r="H729" s="1283"/>
      <c r="I729" s="1283"/>
      <c r="J729" s="1283"/>
      <c r="K729" s="1283"/>
      <c r="L729" s="1283"/>
      <c r="M729" s="1283"/>
      <c r="N729" s="1283"/>
      <c r="O729" s="1283"/>
      <c r="P729" s="1283"/>
      <c r="R729" s="1067"/>
      <c r="Z729" s="21"/>
      <c r="AH729"/>
    </row>
    <row r="730" spans="1:34" ht="11.25" customHeight="1">
      <c r="A730"/>
      <c r="B730" s="1281" t="s">
        <v>7</v>
      </c>
      <c r="C730" s="1282">
        <v>4109</v>
      </c>
      <c r="D730" s="1341" t="str">
        <f t="shared" si="25"/>
        <v>FL4109</v>
      </c>
      <c r="E730" s="1514" t="s">
        <v>121</v>
      </c>
      <c r="F730" s="1390">
        <v>200</v>
      </c>
      <c r="G730" s="1283">
        <v>0.4</v>
      </c>
      <c r="H730" s="1283"/>
      <c r="I730" s="1283"/>
      <c r="J730" s="1283"/>
      <c r="K730" s="1283"/>
      <c r="L730" s="1283"/>
      <c r="M730" s="1283"/>
      <c r="N730" s="1283"/>
      <c r="O730" s="1283"/>
      <c r="P730" s="1283"/>
      <c r="R730" s="1067"/>
      <c r="Z730" s="21"/>
      <c r="AH730"/>
    </row>
    <row r="731" spans="1:34" ht="11.25" customHeight="1">
      <c r="A731"/>
      <c r="B731" s="1281" t="s">
        <v>7</v>
      </c>
      <c r="C731" s="1282">
        <v>4110</v>
      </c>
      <c r="D731" s="1341" t="str">
        <f t="shared" si="25"/>
        <v>FL4110</v>
      </c>
      <c r="E731" s="1514" t="s">
        <v>121</v>
      </c>
      <c r="F731" s="1390">
        <v>270</v>
      </c>
      <c r="G731" s="1283">
        <v>1.1000000000000001</v>
      </c>
      <c r="H731" s="1283"/>
      <c r="I731" s="1283"/>
      <c r="J731" s="1283"/>
      <c r="K731" s="1283"/>
      <c r="L731" s="1283"/>
      <c r="M731" s="1283"/>
      <c r="N731" s="1283"/>
      <c r="O731" s="1283"/>
      <c r="P731" s="1283"/>
      <c r="R731" s="1067"/>
      <c r="Z731" s="21"/>
      <c r="AH731"/>
    </row>
    <row r="732" spans="1:34" ht="11.25" customHeight="1">
      <c r="A732"/>
      <c r="B732" s="1281" t="s">
        <v>7</v>
      </c>
      <c r="C732" s="1282">
        <v>4111</v>
      </c>
      <c r="D732" s="1341" t="str">
        <f t="shared" si="25"/>
        <v>FL4111</v>
      </c>
      <c r="E732" s="1514" t="s">
        <v>125</v>
      </c>
      <c r="F732" s="1390">
        <v>326</v>
      </c>
      <c r="G732" s="1283">
        <v>1.66</v>
      </c>
      <c r="H732" s="1283"/>
      <c r="I732" s="1283"/>
      <c r="J732" s="1283"/>
      <c r="K732" s="1283"/>
      <c r="L732" s="1283"/>
      <c r="M732" s="1283"/>
      <c r="N732" s="1283"/>
      <c r="O732" s="1283"/>
      <c r="P732" s="1283"/>
      <c r="R732" s="1067"/>
      <c r="Z732" s="21"/>
      <c r="AH732"/>
    </row>
    <row r="733" spans="1:34" ht="11.25" customHeight="1">
      <c r="A733"/>
      <c r="B733" s="1281" t="s">
        <v>7</v>
      </c>
      <c r="C733" s="1282">
        <v>4113</v>
      </c>
      <c r="D733" s="1341" t="str">
        <f t="shared" si="25"/>
        <v>FL4113</v>
      </c>
      <c r="E733" s="1514" t="s">
        <v>125</v>
      </c>
      <c r="F733" s="1390">
        <v>351</v>
      </c>
      <c r="G733" s="1283">
        <v>1.91</v>
      </c>
      <c r="H733" s="1283"/>
      <c r="I733" s="1283"/>
      <c r="J733" s="1283"/>
      <c r="K733" s="1283"/>
      <c r="L733" s="1283"/>
      <c r="M733" s="1283"/>
      <c r="N733" s="1283"/>
      <c r="O733" s="1283"/>
      <c r="P733" s="1283"/>
      <c r="R733" s="1067"/>
      <c r="Z733" s="21"/>
      <c r="AH733"/>
    </row>
    <row r="734" spans="1:34" ht="11.25" customHeight="1">
      <c r="A734"/>
      <c r="B734" s="1281" t="s">
        <v>7</v>
      </c>
      <c r="C734" s="1282">
        <v>4114</v>
      </c>
      <c r="D734" s="1341" t="str">
        <f t="shared" si="25"/>
        <v>FL4114</v>
      </c>
      <c r="E734" s="1514" t="s">
        <v>125</v>
      </c>
      <c r="F734" s="1390">
        <v>444</v>
      </c>
      <c r="G734" s="1283">
        <v>2.84</v>
      </c>
      <c r="H734" s="1283"/>
      <c r="I734" s="1283"/>
      <c r="J734" s="1283"/>
      <c r="K734" s="1283"/>
      <c r="L734" s="1283"/>
      <c r="M734" s="1283"/>
      <c r="N734" s="1283"/>
      <c r="O734" s="1283"/>
      <c r="P734" s="1283"/>
      <c r="R734" s="1067"/>
      <c r="Z734" s="21"/>
      <c r="AH734"/>
    </row>
    <row r="735" spans="1:34" ht="11.25" customHeight="1">
      <c r="A735"/>
      <c r="B735" s="1281" t="s">
        <v>7</v>
      </c>
      <c r="C735" s="1282">
        <v>4130</v>
      </c>
      <c r="D735" s="1341" t="str">
        <f t="shared" si="25"/>
        <v>FL4130</v>
      </c>
      <c r="E735" s="1514" t="s">
        <v>125</v>
      </c>
      <c r="F735" s="1390">
        <v>559</v>
      </c>
      <c r="G735" s="1283">
        <v>3.99</v>
      </c>
      <c r="H735" s="1283"/>
      <c r="I735" s="1283"/>
      <c r="J735" s="1283"/>
      <c r="K735" s="1283"/>
      <c r="L735" s="1283"/>
      <c r="M735" s="1283"/>
      <c r="N735" s="1283"/>
      <c r="O735" s="1283"/>
      <c r="P735" s="1283"/>
      <c r="R735" s="1067"/>
      <c r="Z735" s="21"/>
      <c r="AH735"/>
    </row>
    <row r="736" spans="1:34" ht="11.25" customHeight="1">
      <c r="A736"/>
      <c r="B736" s="1281" t="s">
        <v>7</v>
      </c>
      <c r="C736" s="1282">
        <v>4131</v>
      </c>
      <c r="D736" s="1341" t="str">
        <f t="shared" si="25"/>
        <v>FL4131</v>
      </c>
      <c r="E736" s="1514" t="s">
        <v>125</v>
      </c>
      <c r="F736" s="1390">
        <v>674</v>
      </c>
      <c r="G736" s="1283">
        <v>5.14</v>
      </c>
      <c r="H736" s="1283"/>
      <c r="I736" s="1283"/>
      <c r="J736" s="1283"/>
      <c r="K736" s="1283"/>
      <c r="L736" s="1283"/>
      <c r="M736" s="1283"/>
      <c r="N736" s="1283"/>
      <c r="O736" s="1283"/>
      <c r="P736" s="1283"/>
      <c r="R736" s="1067"/>
      <c r="Z736" s="21"/>
      <c r="AH736"/>
    </row>
    <row r="737" spans="1:34" ht="11.25" customHeight="1">
      <c r="A737"/>
      <c r="B737" s="1281" t="s">
        <v>7</v>
      </c>
      <c r="C737" s="1282">
        <v>4133</v>
      </c>
      <c r="D737" s="1341" t="str">
        <f t="shared" si="25"/>
        <v>FL4133</v>
      </c>
      <c r="E737" s="1514" t="s">
        <v>125</v>
      </c>
      <c r="F737" s="1390">
        <v>369</v>
      </c>
      <c r="G737" s="1283">
        <v>2.09</v>
      </c>
      <c r="H737" s="1283"/>
      <c r="I737" s="1283"/>
      <c r="J737" s="1283"/>
      <c r="K737" s="1283"/>
      <c r="L737" s="1283"/>
      <c r="M737" s="1283"/>
      <c r="N737" s="1283"/>
      <c r="O737" s="1283"/>
      <c r="P737" s="1283"/>
      <c r="R737" s="1067"/>
      <c r="Z737" s="21"/>
      <c r="AH737"/>
    </row>
    <row r="738" spans="1:34" ht="11.25" customHeight="1">
      <c r="A738"/>
      <c r="B738" s="1281" t="s">
        <v>7</v>
      </c>
      <c r="C738" s="1282">
        <v>4149</v>
      </c>
      <c r="D738" s="1341" t="str">
        <f t="shared" si="25"/>
        <v>FL4149</v>
      </c>
      <c r="E738" s="1514" t="s">
        <v>121</v>
      </c>
      <c r="F738" s="1390">
        <v>222</v>
      </c>
      <c r="G738" s="1283">
        <v>0.62</v>
      </c>
      <c r="H738" s="1283"/>
      <c r="I738" s="1283"/>
      <c r="J738" s="1283"/>
      <c r="K738" s="1283"/>
      <c r="L738" s="1283"/>
      <c r="M738" s="1283"/>
      <c r="N738" s="1283"/>
      <c r="O738" s="1283"/>
      <c r="P738" s="1283"/>
      <c r="R738" s="1067"/>
      <c r="Z738" s="21"/>
      <c r="AH738"/>
    </row>
    <row r="739" spans="1:34" ht="11.25" customHeight="1">
      <c r="A739"/>
      <c r="B739" s="1281" t="s">
        <v>7</v>
      </c>
      <c r="C739" s="1282">
        <v>4206</v>
      </c>
      <c r="D739" s="1341" t="str">
        <f t="shared" si="25"/>
        <v>FL4206</v>
      </c>
      <c r="E739" s="1514" t="s">
        <v>124</v>
      </c>
      <c r="F739" s="1390">
        <v>578</v>
      </c>
      <c r="G739" s="1283">
        <v>4.18</v>
      </c>
      <c r="H739" s="1283"/>
      <c r="I739" s="1283"/>
      <c r="J739" s="1283"/>
      <c r="K739" s="1283"/>
      <c r="L739" s="1283"/>
      <c r="M739" s="1283"/>
      <c r="N739" s="1283"/>
      <c r="O739" s="1283"/>
      <c r="P739" s="1283"/>
      <c r="R739" s="1067"/>
      <c r="Z739" s="21"/>
      <c r="AH739"/>
    </row>
    <row r="740" spans="1:34" ht="11.25" customHeight="1">
      <c r="A740"/>
      <c r="B740" s="1281" t="s">
        <v>7</v>
      </c>
      <c r="C740" s="1282">
        <v>4207</v>
      </c>
      <c r="D740" s="1341" t="str">
        <f t="shared" si="25"/>
        <v>FL4207</v>
      </c>
      <c r="E740" s="1514" t="s">
        <v>124</v>
      </c>
      <c r="F740" s="1390">
        <v>388</v>
      </c>
      <c r="G740" s="1283">
        <v>2.2799999999999998</v>
      </c>
      <c r="H740" s="1283"/>
      <c r="I740" s="1283"/>
      <c r="J740" s="1283"/>
      <c r="K740" s="1283"/>
      <c r="L740" s="1283"/>
      <c r="M740" s="1283"/>
      <c r="N740" s="1283"/>
      <c r="O740" s="1283"/>
      <c r="P740" s="1283"/>
      <c r="R740" s="1067"/>
      <c r="Z740" s="21"/>
      <c r="AH740"/>
    </row>
    <row r="741" spans="1:34" ht="11.25" customHeight="1">
      <c r="A741"/>
      <c r="B741" s="1281" t="s">
        <v>7</v>
      </c>
      <c r="C741" s="1282">
        <v>4239</v>
      </c>
      <c r="D741" s="1341" t="str">
        <f t="shared" si="25"/>
        <v>FL4239</v>
      </c>
      <c r="E741" s="1514" t="s">
        <v>123</v>
      </c>
      <c r="F741" s="1390">
        <v>340</v>
      </c>
      <c r="G741" s="1283">
        <v>1.8</v>
      </c>
      <c r="H741" s="1283"/>
      <c r="I741" s="1283"/>
      <c r="J741" s="1283"/>
      <c r="K741" s="1283"/>
      <c r="L741" s="1283"/>
      <c r="M741" s="1283"/>
      <c r="N741" s="1283"/>
      <c r="O741" s="1283"/>
      <c r="P741" s="1283"/>
      <c r="R741" s="1067"/>
      <c r="Z741" s="21"/>
      <c r="AH741"/>
    </row>
    <row r="742" spans="1:34" ht="11.25" customHeight="1">
      <c r="A742"/>
      <c r="B742" s="1281" t="s">
        <v>7</v>
      </c>
      <c r="C742" s="1282">
        <v>4240</v>
      </c>
      <c r="D742" s="1341" t="str">
        <f t="shared" si="25"/>
        <v>FL4240</v>
      </c>
      <c r="E742" s="1514" t="s">
        <v>125</v>
      </c>
      <c r="F742" s="1390">
        <v>617</v>
      </c>
      <c r="G742" s="1283">
        <v>4.57</v>
      </c>
      <c r="H742" s="1283"/>
      <c r="I742" s="1283"/>
      <c r="J742" s="1283"/>
      <c r="K742" s="1283"/>
      <c r="L742" s="1283"/>
      <c r="M742" s="1283"/>
      <c r="N742" s="1283"/>
      <c r="O742" s="1283"/>
      <c r="P742" s="1283"/>
      <c r="R742" s="1067"/>
      <c r="Z742" s="21"/>
      <c r="AH742"/>
    </row>
    <row r="743" spans="1:34" ht="11.25" customHeight="1">
      <c r="A743"/>
      <c r="B743" s="1281" t="s">
        <v>7</v>
      </c>
      <c r="C743" s="1282">
        <v>4243</v>
      </c>
      <c r="D743" s="1341" t="str">
        <f t="shared" si="25"/>
        <v>FL4243</v>
      </c>
      <c r="E743" s="1514" t="s">
        <v>125</v>
      </c>
      <c r="F743" s="1390">
        <v>378</v>
      </c>
      <c r="G743" s="1283">
        <v>2.1800000000000002</v>
      </c>
      <c r="H743" s="1283"/>
      <c r="I743" s="1283"/>
      <c r="J743" s="1283"/>
      <c r="K743" s="1283"/>
      <c r="L743" s="1283"/>
      <c r="M743" s="1283"/>
      <c r="N743" s="1283"/>
      <c r="O743" s="1283"/>
      <c r="P743" s="1283"/>
      <c r="R743" s="1067"/>
      <c r="Z743" s="21"/>
      <c r="AH743"/>
    </row>
    <row r="744" spans="1:34" ht="11.25" customHeight="1">
      <c r="A744"/>
      <c r="B744" s="1281" t="s">
        <v>7</v>
      </c>
      <c r="C744" s="1282">
        <v>4244</v>
      </c>
      <c r="D744" s="1341" t="str">
        <f t="shared" si="25"/>
        <v>FL4244</v>
      </c>
      <c r="E744" s="1514" t="s">
        <v>125</v>
      </c>
      <c r="F744" s="1390">
        <v>408</v>
      </c>
      <c r="G744" s="1283">
        <v>2.48</v>
      </c>
      <c r="H744" s="1283"/>
      <c r="I744" s="1283"/>
      <c r="J744" s="1283"/>
      <c r="K744" s="1283"/>
      <c r="L744" s="1283"/>
      <c r="M744" s="1283"/>
      <c r="N744" s="1283"/>
      <c r="O744" s="1283"/>
      <c r="P744" s="1283"/>
      <c r="R744" s="1067"/>
      <c r="Z744" s="21"/>
      <c r="AH744"/>
    </row>
    <row r="745" spans="1:34" ht="11.25" customHeight="1">
      <c r="A745"/>
      <c r="B745" s="1281" t="s">
        <v>7</v>
      </c>
      <c r="C745" s="1282">
        <v>4250</v>
      </c>
      <c r="D745" s="1341" t="str">
        <f t="shared" si="25"/>
        <v>FL4250</v>
      </c>
      <c r="E745" s="1514" t="s">
        <v>125</v>
      </c>
      <c r="F745" s="1390">
        <v>393</v>
      </c>
      <c r="G745" s="1283">
        <v>2.33</v>
      </c>
      <c r="H745" s="1283"/>
      <c r="I745" s="1283"/>
      <c r="J745" s="1283"/>
      <c r="K745" s="1283"/>
      <c r="L745" s="1283"/>
      <c r="M745" s="1283"/>
      <c r="N745" s="1283"/>
      <c r="O745" s="1283"/>
      <c r="P745" s="1283"/>
      <c r="R745" s="1067"/>
      <c r="Z745" s="21"/>
      <c r="AH745"/>
    </row>
    <row r="746" spans="1:34" ht="11.25" customHeight="1">
      <c r="A746"/>
      <c r="B746" s="1281" t="s">
        <v>7</v>
      </c>
      <c r="C746" s="1282">
        <v>4251</v>
      </c>
      <c r="D746" s="1341" t="str">
        <f t="shared" si="25"/>
        <v>FL4251</v>
      </c>
      <c r="E746" s="1514" t="s">
        <v>125</v>
      </c>
      <c r="F746" s="1390">
        <v>433</v>
      </c>
      <c r="G746" s="1283">
        <v>2.73</v>
      </c>
      <c r="H746" s="1283"/>
      <c r="I746" s="1283"/>
      <c r="J746" s="1283"/>
      <c r="K746" s="1283"/>
      <c r="L746" s="1283"/>
      <c r="M746" s="1283"/>
      <c r="N746" s="1283"/>
      <c r="O746" s="1283"/>
      <c r="P746" s="1283"/>
      <c r="R746" s="1067"/>
      <c r="Z746" s="21"/>
      <c r="AH746"/>
    </row>
    <row r="747" spans="1:34" ht="11.25" customHeight="1">
      <c r="A747"/>
      <c r="B747" s="1281" t="s">
        <v>7</v>
      </c>
      <c r="C747" s="1282">
        <v>4263</v>
      </c>
      <c r="D747" s="1341" t="str">
        <f t="shared" si="25"/>
        <v>FL4263</v>
      </c>
      <c r="E747" s="1514" t="s">
        <v>125</v>
      </c>
      <c r="F747" s="1390">
        <v>477</v>
      </c>
      <c r="G747" s="1283">
        <v>3.17</v>
      </c>
      <c r="H747" s="1283"/>
      <c r="I747" s="1283"/>
      <c r="J747" s="1283"/>
      <c r="K747" s="1283"/>
      <c r="L747" s="1283"/>
      <c r="M747" s="1283"/>
      <c r="N747" s="1283"/>
      <c r="O747" s="1283"/>
      <c r="P747" s="1283"/>
      <c r="R747" s="1067"/>
      <c r="Z747" s="21"/>
      <c r="AH747"/>
    </row>
    <row r="748" spans="1:34" ht="11.25" customHeight="1">
      <c r="A748"/>
      <c r="B748" s="1281" t="s">
        <v>7</v>
      </c>
      <c r="C748" s="1282">
        <v>4273</v>
      </c>
      <c r="D748" s="1341" t="str">
        <f t="shared" si="25"/>
        <v>FL4273</v>
      </c>
      <c r="E748" s="1514" t="s">
        <v>125</v>
      </c>
      <c r="F748" s="1390">
        <v>435</v>
      </c>
      <c r="G748" s="1283">
        <v>2.75</v>
      </c>
      <c r="H748" s="1283"/>
      <c r="I748" s="1283"/>
      <c r="J748" s="1283"/>
      <c r="K748" s="1283"/>
      <c r="L748" s="1283"/>
      <c r="M748" s="1283"/>
      <c r="N748" s="1283"/>
      <c r="O748" s="1283"/>
      <c r="P748" s="1283"/>
      <c r="R748" s="1067"/>
      <c r="Z748" s="21"/>
      <c r="AH748"/>
    </row>
    <row r="749" spans="1:34" ht="11.25" customHeight="1">
      <c r="A749"/>
      <c r="B749" s="1281" t="s">
        <v>7</v>
      </c>
      <c r="C749" s="1282">
        <v>4279</v>
      </c>
      <c r="D749" s="1341" t="str">
        <f t="shared" si="25"/>
        <v>FL4279</v>
      </c>
      <c r="E749" s="1514" t="s">
        <v>125</v>
      </c>
      <c r="F749" s="1390">
        <v>508</v>
      </c>
      <c r="G749" s="1283">
        <v>3.48</v>
      </c>
      <c r="H749" s="1283"/>
      <c r="I749" s="1283"/>
      <c r="J749" s="1283"/>
      <c r="K749" s="1283"/>
      <c r="L749" s="1283"/>
      <c r="M749" s="1283"/>
      <c r="N749" s="1283"/>
      <c r="O749" s="1283"/>
      <c r="P749" s="1283"/>
      <c r="R749" s="1067"/>
      <c r="Z749" s="21"/>
      <c r="AH749"/>
    </row>
    <row r="750" spans="1:34" ht="11.25" customHeight="1">
      <c r="A750"/>
      <c r="B750" s="1281" t="s">
        <v>7</v>
      </c>
      <c r="C750" s="1282">
        <v>4282</v>
      </c>
      <c r="D750" s="1341" t="str">
        <f t="shared" si="25"/>
        <v>FL4282</v>
      </c>
      <c r="E750" s="1514" t="s">
        <v>125</v>
      </c>
      <c r="F750" s="1390">
        <v>294</v>
      </c>
      <c r="G750" s="1283">
        <v>1.34</v>
      </c>
      <c r="H750" s="1283"/>
      <c r="I750" s="1283"/>
      <c r="J750" s="1283"/>
      <c r="K750" s="1283"/>
      <c r="L750" s="1283"/>
      <c r="M750" s="1283"/>
      <c r="N750" s="1283"/>
      <c r="O750" s="1283"/>
      <c r="P750" s="1283"/>
      <c r="R750" s="1067"/>
      <c r="Z750" s="21"/>
      <c r="AH750"/>
    </row>
    <row r="751" spans="1:34" ht="11.25" customHeight="1">
      <c r="A751"/>
      <c r="B751" s="1281" t="s">
        <v>7</v>
      </c>
      <c r="C751" s="1282">
        <v>4283</v>
      </c>
      <c r="D751" s="1341" t="str">
        <f t="shared" si="25"/>
        <v>FL4283</v>
      </c>
      <c r="E751" s="1514" t="s">
        <v>125</v>
      </c>
      <c r="F751" s="1390">
        <v>368</v>
      </c>
      <c r="G751" s="1283">
        <v>2.08</v>
      </c>
      <c r="H751" s="1283"/>
      <c r="I751" s="1283"/>
      <c r="J751" s="1283"/>
      <c r="K751" s="1283"/>
      <c r="L751" s="1283"/>
      <c r="M751" s="1283"/>
      <c r="N751" s="1283"/>
      <c r="O751" s="1283"/>
      <c r="P751" s="1283"/>
      <c r="R751" s="1067"/>
      <c r="Z751" s="21"/>
      <c r="AH751"/>
    </row>
    <row r="752" spans="1:34" ht="11.25" customHeight="1">
      <c r="A752"/>
      <c r="B752" s="1281" t="s">
        <v>7</v>
      </c>
      <c r="C752" s="1282">
        <v>4299</v>
      </c>
      <c r="D752" s="1341" t="str">
        <f t="shared" si="25"/>
        <v>FL4299</v>
      </c>
      <c r="E752" s="1514" t="s">
        <v>121</v>
      </c>
      <c r="F752" s="1390">
        <v>358</v>
      </c>
      <c r="G752" s="1283">
        <v>1.98</v>
      </c>
      <c r="H752" s="1283"/>
      <c r="I752" s="1283"/>
      <c r="J752" s="1283"/>
      <c r="K752" s="1283"/>
      <c r="L752" s="1283"/>
      <c r="M752" s="1283"/>
      <c r="N752" s="1283"/>
      <c r="O752" s="1283"/>
      <c r="P752" s="1283"/>
      <c r="R752" s="1067"/>
      <c r="Z752" s="21"/>
      <c r="AH752"/>
    </row>
    <row r="753" spans="1:34" ht="11.25" customHeight="1">
      <c r="A753"/>
      <c r="B753" s="1281" t="s">
        <v>7</v>
      </c>
      <c r="C753" s="1282">
        <v>4304</v>
      </c>
      <c r="D753" s="1341" t="str">
        <f t="shared" si="25"/>
        <v>FL4304</v>
      </c>
      <c r="E753" s="1514" t="s">
        <v>124</v>
      </c>
      <c r="F753" s="1390">
        <v>603</v>
      </c>
      <c r="G753" s="1283">
        <v>4.43</v>
      </c>
      <c r="H753" s="1283"/>
      <c r="I753" s="1283"/>
      <c r="J753" s="1283"/>
      <c r="K753" s="1283"/>
      <c r="L753" s="1283"/>
      <c r="M753" s="1283"/>
      <c r="N753" s="1283"/>
      <c r="O753" s="1283"/>
      <c r="P753" s="1283"/>
      <c r="R753" s="1067"/>
      <c r="Z753" s="21"/>
      <c r="AH753"/>
    </row>
    <row r="754" spans="1:34" ht="11.25" customHeight="1">
      <c r="A754"/>
      <c r="B754" s="1281" t="s">
        <v>7</v>
      </c>
      <c r="C754" s="1282">
        <v>4307</v>
      </c>
      <c r="D754" s="1341" t="str">
        <f t="shared" si="25"/>
        <v>FL4307</v>
      </c>
      <c r="E754" s="1514" t="s">
        <v>121</v>
      </c>
      <c r="F754" s="1390">
        <v>369</v>
      </c>
      <c r="G754" s="1283">
        <v>2.09</v>
      </c>
      <c r="H754" s="1283"/>
      <c r="I754" s="1283"/>
      <c r="J754" s="1283"/>
      <c r="K754" s="1283"/>
      <c r="L754" s="1283"/>
      <c r="M754" s="1283"/>
      <c r="N754" s="1283"/>
      <c r="O754" s="1283"/>
      <c r="P754" s="1283"/>
      <c r="R754" s="1067"/>
      <c r="Z754" s="21"/>
      <c r="AH754"/>
    </row>
    <row r="755" spans="1:34" ht="11.25" customHeight="1">
      <c r="A755"/>
      <c r="B755" s="1281" t="s">
        <v>7</v>
      </c>
      <c r="C755" s="1282">
        <v>4351</v>
      </c>
      <c r="D755" s="1341" t="str">
        <f t="shared" si="25"/>
        <v>FL4351</v>
      </c>
      <c r="E755" s="1514" t="s">
        <v>121</v>
      </c>
      <c r="F755" s="1390">
        <v>265</v>
      </c>
      <c r="G755" s="1283">
        <v>1.05</v>
      </c>
      <c r="H755" s="1283"/>
      <c r="I755" s="1283"/>
      <c r="J755" s="1283"/>
      <c r="K755" s="1283"/>
      <c r="L755" s="1283"/>
      <c r="M755" s="1283"/>
      <c r="N755" s="1283"/>
      <c r="O755" s="1283"/>
      <c r="P755" s="1283"/>
      <c r="R755" s="1067"/>
      <c r="Z755" s="21"/>
      <c r="AH755"/>
    </row>
    <row r="756" spans="1:34" ht="11.25" customHeight="1">
      <c r="A756"/>
      <c r="B756" s="1281" t="s">
        <v>7</v>
      </c>
      <c r="C756" s="1282">
        <v>4352</v>
      </c>
      <c r="D756" s="1341" t="str">
        <f t="shared" si="25"/>
        <v>FL4352</v>
      </c>
      <c r="E756" s="1514" t="s">
        <v>121</v>
      </c>
      <c r="F756" s="1390">
        <v>353</v>
      </c>
      <c r="G756" s="1283">
        <v>1.93</v>
      </c>
      <c r="H756" s="1283"/>
      <c r="I756" s="1283"/>
      <c r="J756" s="1283"/>
      <c r="K756" s="1283"/>
      <c r="L756" s="1283"/>
      <c r="M756" s="1283"/>
      <c r="N756" s="1283"/>
      <c r="O756" s="1283"/>
      <c r="P756" s="1283"/>
      <c r="R756" s="1067"/>
      <c r="Z756" s="21"/>
      <c r="AH756"/>
    </row>
    <row r="757" spans="1:34" ht="11.25" customHeight="1">
      <c r="A757"/>
      <c r="B757" s="1281" t="s">
        <v>7</v>
      </c>
      <c r="C757" s="1282">
        <v>4361</v>
      </c>
      <c r="D757" s="1341" t="str">
        <f t="shared" si="25"/>
        <v>FL4361</v>
      </c>
      <c r="E757" s="1514" t="s">
        <v>121</v>
      </c>
      <c r="F757" s="1390">
        <v>257</v>
      </c>
      <c r="G757" s="1283">
        <v>0.97</v>
      </c>
      <c r="H757" s="1283"/>
      <c r="I757" s="1283"/>
      <c r="J757" s="1283"/>
      <c r="K757" s="1283"/>
      <c r="L757" s="1283"/>
      <c r="M757" s="1283"/>
      <c r="N757" s="1283"/>
      <c r="O757" s="1283"/>
      <c r="P757" s="1283"/>
      <c r="R757" s="1067"/>
      <c r="Z757" s="21"/>
      <c r="AH757"/>
    </row>
    <row r="758" spans="1:34" ht="11.25" customHeight="1">
      <c r="A758"/>
      <c r="B758" s="1281" t="s">
        <v>7</v>
      </c>
      <c r="C758" s="1282">
        <v>4410</v>
      </c>
      <c r="D758" s="1341" t="str">
        <f t="shared" si="25"/>
        <v>FL4410</v>
      </c>
      <c r="E758" s="1514" t="s">
        <v>123</v>
      </c>
      <c r="F758" s="1390">
        <v>504</v>
      </c>
      <c r="G758" s="1283">
        <v>3.44</v>
      </c>
      <c r="H758" s="1283"/>
      <c r="I758" s="1283"/>
      <c r="J758" s="1283"/>
      <c r="K758" s="1283"/>
      <c r="L758" s="1283"/>
      <c r="M758" s="1283"/>
      <c r="N758" s="1283"/>
      <c r="O758" s="1283"/>
      <c r="P758" s="1283"/>
      <c r="R758" s="1067"/>
      <c r="Z758" s="21"/>
      <c r="AH758"/>
    </row>
    <row r="759" spans="1:34" ht="11.25" customHeight="1">
      <c r="A759"/>
      <c r="B759" s="1281" t="s">
        <v>7</v>
      </c>
      <c r="C759" s="1282">
        <v>4420</v>
      </c>
      <c r="D759" s="1341" t="str">
        <f t="shared" si="25"/>
        <v>FL4420</v>
      </c>
      <c r="E759" s="1514" t="s">
        <v>123</v>
      </c>
      <c r="F759" s="1390">
        <v>518</v>
      </c>
      <c r="G759" s="1283">
        <v>3.58</v>
      </c>
      <c r="H759" s="1283"/>
      <c r="I759" s="1283"/>
      <c r="J759" s="1283"/>
      <c r="K759" s="1283"/>
      <c r="L759" s="1283"/>
      <c r="M759" s="1283"/>
      <c r="N759" s="1283"/>
      <c r="O759" s="1283"/>
      <c r="P759" s="1283"/>
      <c r="R759" s="1067"/>
      <c r="Z759" s="21"/>
      <c r="AH759"/>
    </row>
    <row r="760" spans="1:34" ht="11.25" customHeight="1">
      <c r="A760"/>
      <c r="B760" s="1281" t="s">
        <v>7</v>
      </c>
      <c r="C760" s="1282">
        <v>4431</v>
      </c>
      <c r="D760" s="1341" t="str">
        <f t="shared" si="25"/>
        <v>FL4431</v>
      </c>
      <c r="E760" s="1514" t="s">
        <v>125</v>
      </c>
      <c r="F760" s="1390">
        <v>294</v>
      </c>
      <c r="G760" s="1283">
        <v>1.34</v>
      </c>
      <c r="H760" s="1283"/>
      <c r="I760" s="1283"/>
      <c r="J760" s="1283"/>
      <c r="K760" s="1283"/>
      <c r="L760" s="1283"/>
      <c r="M760" s="1283"/>
      <c r="N760" s="1283"/>
      <c r="O760" s="1283"/>
      <c r="P760" s="1283"/>
      <c r="R760" s="1067"/>
      <c r="Z760" s="21"/>
      <c r="AH760"/>
    </row>
    <row r="761" spans="1:34" ht="11.25" customHeight="1">
      <c r="A761"/>
      <c r="B761" s="1281" t="s">
        <v>7</v>
      </c>
      <c r="C761" s="1282">
        <v>4432</v>
      </c>
      <c r="D761" s="1341" t="str">
        <f t="shared" si="25"/>
        <v>FL4432</v>
      </c>
      <c r="E761" s="1514" t="s">
        <v>125</v>
      </c>
      <c r="F761" s="1390">
        <v>261</v>
      </c>
      <c r="G761" s="1283">
        <v>1.01</v>
      </c>
      <c r="H761" s="1283"/>
      <c r="I761" s="1283"/>
      <c r="J761" s="1283"/>
      <c r="K761" s="1283"/>
      <c r="L761" s="1283"/>
      <c r="M761" s="1283"/>
      <c r="N761" s="1283"/>
      <c r="O761" s="1283"/>
      <c r="P761" s="1283"/>
      <c r="R761" s="1067"/>
      <c r="Z761" s="21"/>
      <c r="AH761"/>
    </row>
    <row r="762" spans="1:34" ht="11.25" customHeight="1">
      <c r="A762"/>
      <c r="B762" s="1281" t="s">
        <v>7</v>
      </c>
      <c r="C762" s="1282">
        <v>4452</v>
      </c>
      <c r="D762" s="1341" t="str">
        <f t="shared" si="25"/>
        <v>FL4452</v>
      </c>
      <c r="E762" s="1514" t="s">
        <v>121</v>
      </c>
      <c r="F762" s="1390">
        <v>442</v>
      </c>
      <c r="G762" s="1283">
        <v>2.82</v>
      </c>
      <c r="H762" s="1283"/>
      <c r="I762" s="1283"/>
      <c r="J762" s="1283"/>
      <c r="K762" s="1283"/>
      <c r="L762" s="1283"/>
      <c r="M762" s="1283"/>
      <c r="N762" s="1283"/>
      <c r="O762" s="1283"/>
      <c r="P762" s="1283"/>
      <c r="R762" s="1067"/>
      <c r="Z762" s="21"/>
      <c r="AH762"/>
    </row>
    <row r="763" spans="1:34" ht="11.25" customHeight="1">
      <c r="A763"/>
      <c r="B763" s="1281" t="s">
        <v>7</v>
      </c>
      <c r="C763" s="1282">
        <v>4459</v>
      </c>
      <c r="D763" s="1341" t="str">
        <f t="shared" si="25"/>
        <v>FL4459</v>
      </c>
      <c r="E763" s="1514" t="s">
        <v>121</v>
      </c>
      <c r="F763" s="1390">
        <v>465</v>
      </c>
      <c r="G763" s="1283">
        <v>3.05</v>
      </c>
      <c r="H763" s="1283"/>
      <c r="I763" s="1283"/>
      <c r="J763" s="1283"/>
      <c r="K763" s="1283"/>
      <c r="L763" s="1283"/>
      <c r="M763" s="1283"/>
      <c r="N763" s="1283"/>
      <c r="O763" s="1283"/>
      <c r="P763" s="1283"/>
      <c r="R763" s="1067"/>
      <c r="Z763" s="21"/>
      <c r="AH763"/>
    </row>
    <row r="764" spans="1:34" ht="11.25" customHeight="1">
      <c r="A764"/>
      <c r="B764" s="1281" t="s">
        <v>7</v>
      </c>
      <c r="C764" s="1282">
        <v>4470</v>
      </c>
      <c r="D764" s="1341" t="str">
        <f t="shared" si="25"/>
        <v>FL4470</v>
      </c>
      <c r="E764" s="1514" t="s">
        <v>125</v>
      </c>
      <c r="F764" s="1390">
        <v>382</v>
      </c>
      <c r="G764" s="1283">
        <v>2.2200000000000002</v>
      </c>
      <c r="H764" s="1283"/>
      <c r="I764" s="1283"/>
      <c r="J764" s="1283"/>
      <c r="K764" s="1283"/>
      <c r="L764" s="1283"/>
      <c r="M764" s="1283"/>
      <c r="N764" s="1283"/>
      <c r="O764" s="1283"/>
      <c r="P764" s="1283"/>
      <c r="R764" s="1067"/>
      <c r="Z764" s="21"/>
      <c r="AH764"/>
    </row>
    <row r="765" spans="1:34" ht="11.25" customHeight="1">
      <c r="A765"/>
      <c r="B765" s="1281" t="s">
        <v>7</v>
      </c>
      <c r="C765" s="1282">
        <v>4484</v>
      </c>
      <c r="D765" s="1341" t="str">
        <f t="shared" si="25"/>
        <v>FL4484</v>
      </c>
      <c r="E765" s="1514" t="s">
        <v>121</v>
      </c>
      <c r="F765" s="1390">
        <v>428</v>
      </c>
      <c r="G765" s="1283">
        <v>2.68</v>
      </c>
      <c r="H765" s="1283"/>
      <c r="I765" s="1283"/>
      <c r="J765" s="1283"/>
      <c r="K765" s="1283"/>
      <c r="L765" s="1283"/>
      <c r="M765" s="1283"/>
      <c r="N765" s="1283"/>
      <c r="O765" s="1283"/>
      <c r="P765" s="1283"/>
      <c r="R765" s="1067"/>
      <c r="Z765" s="21"/>
      <c r="AH765"/>
    </row>
    <row r="766" spans="1:34" ht="11.25" customHeight="1">
      <c r="A766"/>
      <c r="B766" s="1281" t="s">
        <v>7</v>
      </c>
      <c r="C766" s="1282">
        <v>4493</v>
      </c>
      <c r="D766" s="1341" t="str">
        <f t="shared" si="25"/>
        <v>FL4493</v>
      </c>
      <c r="E766" s="1514" t="s">
        <v>125</v>
      </c>
      <c r="F766" s="1390">
        <v>419</v>
      </c>
      <c r="G766" s="1283">
        <v>2.59</v>
      </c>
      <c r="H766" s="1283"/>
      <c r="I766" s="1283"/>
      <c r="J766" s="1283"/>
      <c r="K766" s="1283"/>
      <c r="L766" s="1283"/>
      <c r="M766" s="1283"/>
      <c r="N766" s="1283"/>
      <c r="O766" s="1283"/>
      <c r="P766" s="1283"/>
      <c r="R766" s="1067"/>
      <c r="Z766" s="21"/>
      <c r="AH766"/>
    </row>
    <row r="767" spans="1:34" ht="11.25" customHeight="1">
      <c r="A767"/>
      <c r="B767" s="1281" t="s">
        <v>7</v>
      </c>
      <c r="C767" s="1282">
        <v>4511</v>
      </c>
      <c r="D767" s="1341" t="str">
        <f t="shared" si="25"/>
        <v>FL4511</v>
      </c>
      <c r="E767" s="1514" t="s">
        <v>123</v>
      </c>
      <c r="F767" s="1390">
        <v>226</v>
      </c>
      <c r="G767" s="1283">
        <v>0.66</v>
      </c>
      <c r="H767" s="1283"/>
      <c r="I767" s="1283"/>
      <c r="J767" s="1283"/>
      <c r="K767" s="1283"/>
      <c r="L767" s="1283"/>
      <c r="M767" s="1283"/>
      <c r="N767" s="1283"/>
      <c r="O767" s="1283"/>
      <c r="P767" s="1283"/>
      <c r="R767" s="1067"/>
      <c r="Z767" s="21"/>
      <c r="AH767"/>
    </row>
    <row r="768" spans="1:34" ht="11.25" customHeight="1">
      <c r="A768"/>
      <c r="B768" s="1281" t="s">
        <v>7</v>
      </c>
      <c r="C768" s="1282">
        <v>4557</v>
      </c>
      <c r="D768" s="1341" t="str">
        <f t="shared" si="25"/>
        <v>FL4557</v>
      </c>
      <c r="E768" s="1514" t="s">
        <v>123</v>
      </c>
      <c r="F768" s="1390">
        <v>369</v>
      </c>
      <c r="G768" s="1283">
        <v>2.09</v>
      </c>
      <c r="H768" s="1283"/>
      <c r="I768" s="1283"/>
      <c r="J768" s="1283"/>
      <c r="K768" s="1283"/>
      <c r="L768" s="1283"/>
      <c r="M768" s="1283"/>
      <c r="N768" s="1283"/>
      <c r="O768" s="1283"/>
      <c r="P768" s="1283"/>
      <c r="R768" s="1067"/>
      <c r="Z768" s="21"/>
      <c r="AH768"/>
    </row>
    <row r="769" spans="1:34" ht="11.25" customHeight="1">
      <c r="A769"/>
      <c r="B769" s="1281" t="s">
        <v>7</v>
      </c>
      <c r="C769" s="1282">
        <v>4558</v>
      </c>
      <c r="D769" s="1341" t="str">
        <f t="shared" si="25"/>
        <v>FL4558</v>
      </c>
      <c r="E769" s="1514" t="s">
        <v>123</v>
      </c>
      <c r="F769" s="1390">
        <v>369</v>
      </c>
      <c r="G769" s="1283">
        <v>2.09</v>
      </c>
      <c r="H769" s="1283"/>
      <c r="I769" s="1283"/>
      <c r="J769" s="1283"/>
      <c r="K769" s="1283"/>
      <c r="L769" s="1283"/>
      <c r="M769" s="1283"/>
      <c r="N769" s="1283"/>
      <c r="O769" s="1283"/>
      <c r="P769" s="1283"/>
      <c r="R769" s="1067"/>
      <c r="Z769" s="21"/>
      <c r="AH769"/>
    </row>
    <row r="770" spans="1:34" ht="11.25" customHeight="1">
      <c r="A770"/>
      <c r="B770" s="1281" t="s">
        <v>7</v>
      </c>
      <c r="C770" s="1282">
        <v>4568</v>
      </c>
      <c r="D770" s="1341" t="str">
        <f t="shared" si="25"/>
        <v>FL4568</v>
      </c>
      <c r="E770" s="1514" t="s">
        <v>123</v>
      </c>
      <c r="F770" s="1390">
        <v>355</v>
      </c>
      <c r="G770" s="1283">
        <v>1.95</v>
      </c>
      <c r="H770" s="1283"/>
      <c r="I770" s="1283"/>
      <c r="J770" s="1283"/>
      <c r="K770" s="1283"/>
      <c r="L770" s="1283"/>
      <c r="M770" s="1283"/>
      <c r="N770" s="1283"/>
      <c r="O770" s="1283"/>
      <c r="P770" s="1283"/>
      <c r="R770" s="1067"/>
      <c r="Z770" s="21"/>
      <c r="AH770"/>
    </row>
    <row r="771" spans="1:34" ht="11.25" customHeight="1">
      <c r="A771"/>
      <c r="B771" s="1281" t="s">
        <v>7</v>
      </c>
      <c r="C771" s="1282">
        <v>4581</v>
      </c>
      <c r="D771" s="1341" t="str">
        <f t="shared" si="25"/>
        <v>FL4581</v>
      </c>
      <c r="E771" s="1514" t="s">
        <v>123</v>
      </c>
      <c r="F771" s="1390">
        <v>268</v>
      </c>
      <c r="G771" s="1283">
        <v>1.08</v>
      </c>
      <c r="H771" s="1283"/>
      <c r="I771" s="1283"/>
      <c r="J771" s="1283"/>
      <c r="K771" s="1283"/>
      <c r="L771" s="1283"/>
      <c r="M771" s="1283"/>
      <c r="N771" s="1283"/>
      <c r="O771" s="1283"/>
      <c r="P771" s="1283"/>
      <c r="R771" s="1067"/>
      <c r="Z771" s="21"/>
      <c r="AH771"/>
    </row>
    <row r="772" spans="1:34" ht="11.25" customHeight="1">
      <c r="A772"/>
      <c r="B772" s="1281" t="s">
        <v>7</v>
      </c>
      <c r="C772" s="1282">
        <v>4583</v>
      </c>
      <c r="D772" s="1341" t="str">
        <f t="shared" si="25"/>
        <v>FL4583</v>
      </c>
      <c r="E772" s="1514" t="s">
        <v>122</v>
      </c>
      <c r="F772" s="1390">
        <v>832</v>
      </c>
      <c r="G772" s="1283">
        <v>6.72</v>
      </c>
      <c r="H772" s="1283"/>
      <c r="I772" s="1283"/>
      <c r="J772" s="1283"/>
      <c r="K772" s="1283"/>
      <c r="L772" s="1283"/>
      <c r="M772" s="1283"/>
      <c r="N772" s="1283"/>
      <c r="O772" s="1283"/>
      <c r="P772" s="1283"/>
      <c r="R772" s="1067"/>
      <c r="Z772" s="21"/>
      <c r="AH772"/>
    </row>
    <row r="773" spans="1:34" ht="11.25" customHeight="1">
      <c r="A773"/>
      <c r="B773" s="1281" t="s">
        <v>7</v>
      </c>
      <c r="C773" s="1282">
        <v>4611</v>
      </c>
      <c r="D773" s="1341" t="str">
        <f t="shared" si="25"/>
        <v>FL4611</v>
      </c>
      <c r="E773" s="1514" t="s">
        <v>121</v>
      </c>
      <c r="F773" s="1390">
        <v>267</v>
      </c>
      <c r="G773" s="1283">
        <v>1.07</v>
      </c>
      <c r="H773" s="1283"/>
      <c r="I773" s="1283"/>
      <c r="J773" s="1283"/>
      <c r="K773" s="1283"/>
      <c r="L773" s="1283"/>
      <c r="M773" s="1283"/>
      <c r="N773" s="1283"/>
      <c r="O773" s="1283"/>
      <c r="P773" s="1283"/>
      <c r="R773" s="1067"/>
      <c r="Z773" s="21"/>
      <c r="AH773"/>
    </row>
    <row r="774" spans="1:34" ht="11.25" customHeight="1">
      <c r="A774"/>
      <c r="B774" s="1281" t="s">
        <v>7</v>
      </c>
      <c r="C774" s="1282">
        <v>4635</v>
      </c>
      <c r="D774" s="1341" t="str">
        <f t="shared" si="25"/>
        <v>FL4635</v>
      </c>
      <c r="E774" s="1514" t="s">
        <v>122</v>
      </c>
      <c r="F774" s="1390">
        <v>526</v>
      </c>
      <c r="G774" s="1283">
        <v>3.66</v>
      </c>
      <c r="H774" s="1283"/>
      <c r="I774" s="1283"/>
      <c r="J774" s="1283"/>
      <c r="K774" s="1283"/>
      <c r="L774" s="1283"/>
      <c r="M774" s="1283"/>
      <c r="N774" s="1283"/>
      <c r="O774" s="1283"/>
      <c r="P774" s="1283"/>
      <c r="R774" s="1067"/>
      <c r="Z774" s="21"/>
      <c r="AH774"/>
    </row>
    <row r="775" spans="1:34" ht="11.25" customHeight="1">
      <c r="A775"/>
      <c r="B775" s="1281" t="s">
        <v>7</v>
      </c>
      <c r="C775" s="1282">
        <v>4653</v>
      </c>
      <c r="D775" s="1341" t="str">
        <f t="shared" si="25"/>
        <v>FL4653</v>
      </c>
      <c r="E775" s="1514" t="s">
        <v>122</v>
      </c>
      <c r="F775" s="1390">
        <v>321</v>
      </c>
      <c r="G775" s="1283">
        <v>1.61</v>
      </c>
      <c r="H775" s="1283"/>
      <c r="I775" s="1283"/>
      <c r="J775" s="1283"/>
      <c r="K775" s="1283"/>
      <c r="L775" s="1283"/>
      <c r="M775" s="1283"/>
      <c r="N775" s="1283"/>
      <c r="O775" s="1283"/>
      <c r="P775" s="1283"/>
      <c r="R775" s="1067"/>
      <c r="Z775" s="21"/>
      <c r="AH775"/>
    </row>
    <row r="776" spans="1:34" ht="11.25" customHeight="1">
      <c r="A776"/>
      <c r="B776" s="1281" t="s">
        <v>7</v>
      </c>
      <c r="C776" s="1282">
        <v>4665</v>
      </c>
      <c r="D776" s="1341" t="str">
        <f t="shared" si="25"/>
        <v>FL4665</v>
      </c>
      <c r="E776" s="1514" t="s">
        <v>123</v>
      </c>
      <c r="F776" s="1390">
        <v>768</v>
      </c>
      <c r="G776" s="1283">
        <v>6.08</v>
      </c>
      <c r="H776" s="1283"/>
      <c r="I776" s="1283"/>
      <c r="J776" s="1283"/>
      <c r="K776" s="1283"/>
      <c r="L776" s="1283"/>
      <c r="M776" s="1283"/>
      <c r="N776" s="1283"/>
      <c r="O776" s="1283"/>
      <c r="P776" s="1283"/>
      <c r="R776" s="1067"/>
      <c r="Z776" s="21"/>
      <c r="AH776"/>
    </row>
    <row r="777" spans="1:34" ht="11.25" customHeight="1">
      <c r="A777"/>
      <c r="B777" s="1281" t="s">
        <v>7</v>
      </c>
      <c r="C777" s="1282">
        <v>4670</v>
      </c>
      <c r="D777" s="1341" t="str">
        <f t="shared" si="25"/>
        <v>FL4670</v>
      </c>
      <c r="E777" s="1514" t="s">
        <v>125</v>
      </c>
      <c r="F777" s="1390">
        <v>785</v>
      </c>
      <c r="G777" s="1283">
        <v>6.25</v>
      </c>
      <c r="H777" s="1283"/>
      <c r="I777" s="1283"/>
      <c r="J777" s="1283"/>
      <c r="K777" s="1283"/>
      <c r="L777" s="1283"/>
      <c r="M777" s="1283"/>
      <c r="N777" s="1283"/>
      <c r="O777" s="1283"/>
      <c r="P777" s="1283"/>
      <c r="R777" s="1067"/>
      <c r="Z777" s="21"/>
      <c r="AH777"/>
    </row>
    <row r="778" spans="1:34" ht="11.25" customHeight="1">
      <c r="A778"/>
      <c r="B778" s="1281" t="s">
        <v>7</v>
      </c>
      <c r="C778" s="1282">
        <v>4683</v>
      </c>
      <c r="D778" s="1341" t="str">
        <f t="shared" si="25"/>
        <v>FL4683</v>
      </c>
      <c r="E778" s="1514" t="s">
        <v>125</v>
      </c>
      <c r="F778" s="1390">
        <v>511</v>
      </c>
      <c r="G778" s="1283">
        <v>3.51</v>
      </c>
      <c r="H778" s="1283"/>
      <c r="I778" s="1283"/>
      <c r="J778" s="1283"/>
      <c r="K778" s="1283"/>
      <c r="L778" s="1283"/>
      <c r="M778" s="1283"/>
      <c r="N778" s="1283"/>
      <c r="O778" s="1283"/>
      <c r="P778" s="1283"/>
      <c r="R778" s="1067"/>
      <c r="Z778" s="21"/>
      <c r="AH778"/>
    </row>
    <row r="779" spans="1:34" ht="11.25" customHeight="1">
      <c r="A779"/>
      <c r="B779" s="1281" t="s">
        <v>7</v>
      </c>
      <c r="C779" s="1282">
        <v>4686</v>
      </c>
      <c r="D779" s="1341" t="str">
        <f t="shared" si="25"/>
        <v>FL4686</v>
      </c>
      <c r="E779" s="1514" t="s">
        <v>125</v>
      </c>
      <c r="F779" s="1390">
        <v>469</v>
      </c>
      <c r="G779" s="1283">
        <v>3.09</v>
      </c>
      <c r="H779" s="1283"/>
      <c r="I779" s="1283"/>
      <c r="J779" s="1283"/>
      <c r="K779" s="1283"/>
      <c r="L779" s="1283"/>
      <c r="M779" s="1283"/>
      <c r="N779" s="1283"/>
      <c r="O779" s="1283"/>
      <c r="P779" s="1283"/>
      <c r="R779" s="1067"/>
      <c r="Z779" s="21"/>
      <c r="AH779"/>
    </row>
    <row r="780" spans="1:34" ht="11.25" customHeight="1">
      <c r="A780"/>
      <c r="B780" s="1281" t="s">
        <v>7</v>
      </c>
      <c r="C780" s="1282">
        <v>4692</v>
      </c>
      <c r="D780" s="1341" t="str">
        <f t="shared" ref="D780:D843" si="26">B780&amp;TEXT(C780,"0000")</f>
        <v>FL4692</v>
      </c>
      <c r="E780" s="1514" t="s">
        <v>121</v>
      </c>
      <c r="F780" s="1390">
        <v>229</v>
      </c>
      <c r="G780" s="1283">
        <v>0.69</v>
      </c>
      <c r="H780" s="1283"/>
      <c r="I780" s="1283"/>
      <c r="J780" s="1283"/>
      <c r="K780" s="1283"/>
      <c r="L780" s="1283"/>
      <c r="M780" s="1283"/>
      <c r="N780" s="1283"/>
      <c r="O780" s="1283"/>
      <c r="P780" s="1283"/>
      <c r="R780" s="1067"/>
      <c r="Z780" s="21"/>
      <c r="AH780"/>
    </row>
    <row r="781" spans="1:34" ht="11.25" customHeight="1">
      <c r="A781"/>
      <c r="B781" s="1281" t="s">
        <v>7</v>
      </c>
      <c r="C781" s="1282">
        <v>4693</v>
      </c>
      <c r="D781" s="1341" t="str">
        <f t="shared" si="26"/>
        <v>FL4693</v>
      </c>
      <c r="E781" s="1514" t="s">
        <v>125</v>
      </c>
      <c r="F781" s="1390">
        <v>273</v>
      </c>
      <c r="G781" s="1283">
        <v>1.1299999999999999</v>
      </c>
      <c r="H781" s="1283"/>
      <c r="I781" s="1283"/>
      <c r="J781" s="1283"/>
      <c r="K781" s="1283"/>
      <c r="L781" s="1283"/>
      <c r="M781" s="1283"/>
      <c r="N781" s="1283"/>
      <c r="O781" s="1283"/>
      <c r="P781" s="1283"/>
      <c r="R781" s="1067"/>
      <c r="Z781" s="21"/>
      <c r="AH781"/>
    </row>
    <row r="782" spans="1:34" ht="11.25" customHeight="1">
      <c r="A782"/>
      <c r="B782" s="1281" t="s">
        <v>7</v>
      </c>
      <c r="C782" s="1282">
        <v>4703</v>
      </c>
      <c r="D782" s="1341" t="str">
        <f t="shared" si="26"/>
        <v>FL4703</v>
      </c>
      <c r="E782" s="1514" t="s">
        <v>125</v>
      </c>
      <c r="F782" s="1390">
        <v>336</v>
      </c>
      <c r="G782" s="1283">
        <v>1.76</v>
      </c>
      <c r="H782" s="1283"/>
      <c r="I782" s="1283"/>
      <c r="J782" s="1283"/>
      <c r="K782" s="1283"/>
      <c r="L782" s="1283"/>
      <c r="M782" s="1283"/>
      <c r="N782" s="1283"/>
      <c r="O782" s="1283"/>
      <c r="P782" s="1283"/>
      <c r="R782" s="1067"/>
      <c r="Z782" s="21"/>
      <c r="AH782"/>
    </row>
    <row r="783" spans="1:34" ht="11.25" customHeight="1">
      <c r="A783"/>
      <c r="B783" s="1281" t="s">
        <v>7</v>
      </c>
      <c r="C783" s="1282">
        <v>4710</v>
      </c>
      <c r="D783" s="1341" t="str">
        <f t="shared" si="26"/>
        <v>FL4710</v>
      </c>
      <c r="E783" s="1514" t="s">
        <v>125</v>
      </c>
      <c r="F783" s="1390">
        <v>460</v>
      </c>
      <c r="G783" s="1283">
        <v>3</v>
      </c>
      <c r="H783" s="1283"/>
      <c r="I783" s="1283"/>
      <c r="J783" s="1283"/>
      <c r="K783" s="1283"/>
      <c r="L783" s="1283"/>
      <c r="M783" s="1283"/>
      <c r="N783" s="1283"/>
      <c r="O783" s="1283"/>
      <c r="P783" s="1283"/>
      <c r="R783" s="1067"/>
      <c r="Z783" s="21"/>
      <c r="AH783"/>
    </row>
    <row r="784" spans="1:34" ht="11.25" customHeight="1">
      <c r="A784"/>
      <c r="B784" s="1281" t="s">
        <v>7</v>
      </c>
      <c r="C784" s="1282">
        <v>4717</v>
      </c>
      <c r="D784" s="1341" t="str">
        <f t="shared" si="26"/>
        <v>FL4717</v>
      </c>
      <c r="E784" s="1514" t="s">
        <v>125</v>
      </c>
      <c r="F784" s="1390">
        <v>366</v>
      </c>
      <c r="G784" s="1283">
        <v>2.06</v>
      </c>
      <c r="H784" s="1283"/>
      <c r="I784" s="1283"/>
      <c r="J784" s="1283"/>
      <c r="K784" s="1283"/>
      <c r="L784" s="1283"/>
      <c r="M784" s="1283"/>
      <c r="N784" s="1283"/>
      <c r="O784" s="1283"/>
      <c r="P784" s="1283"/>
      <c r="R784" s="1067"/>
      <c r="Z784" s="21"/>
      <c r="AH784"/>
    </row>
    <row r="785" spans="1:34" ht="11.25" customHeight="1">
      <c r="A785"/>
      <c r="B785" s="1281" t="s">
        <v>7</v>
      </c>
      <c r="C785" s="1282">
        <v>4720</v>
      </c>
      <c r="D785" s="1341" t="str">
        <f t="shared" si="26"/>
        <v>FL4720</v>
      </c>
      <c r="E785" s="1514" t="s">
        <v>123</v>
      </c>
      <c r="F785" s="1390">
        <v>405</v>
      </c>
      <c r="G785" s="1283">
        <v>2.4500000000000002</v>
      </c>
      <c r="H785" s="1283"/>
      <c r="I785" s="1283"/>
      <c r="J785" s="1283"/>
      <c r="K785" s="1283"/>
      <c r="L785" s="1283"/>
      <c r="M785" s="1283"/>
      <c r="N785" s="1283"/>
      <c r="O785" s="1283"/>
      <c r="P785" s="1283"/>
      <c r="R785" s="1067"/>
      <c r="Z785" s="21"/>
      <c r="AH785"/>
    </row>
    <row r="786" spans="1:34" ht="11.25" customHeight="1">
      <c r="A786"/>
      <c r="B786" s="1281" t="s">
        <v>7</v>
      </c>
      <c r="C786" s="1282">
        <v>4740</v>
      </c>
      <c r="D786" s="1341" t="str">
        <f t="shared" si="26"/>
        <v>FL4740</v>
      </c>
      <c r="E786" s="1514" t="s">
        <v>122</v>
      </c>
      <c r="F786" s="1390">
        <v>297</v>
      </c>
      <c r="G786" s="1283">
        <v>1.37</v>
      </c>
      <c r="H786" s="1283"/>
      <c r="I786" s="1283"/>
      <c r="J786" s="1283"/>
      <c r="K786" s="1283"/>
      <c r="L786" s="1283"/>
      <c r="M786" s="1283"/>
      <c r="N786" s="1283"/>
      <c r="O786" s="1283"/>
      <c r="P786" s="1283"/>
      <c r="R786" s="1067"/>
      <c r="Z786" s="21"/>
      <c r="AH786"/>
    </row>
    <row r="787" spans="1:34" ht="11.25" customHeight="1">
      <c r="A787"/>
      <c r="B787" s="1281" t="s">
        <v>7</v>
      </c>
      <c r="C787" s="1282">
        <v>4741</v>
      </c>
      <c r="D787" s="1341" t="str">
        <f t="shared" si="26"/>
        <v>FL4741</v>
      </c>
      <c r="E787" s="1514" t="s">
        <v>123</v>
      </c>
      <c r="F787" s="1390">
        <v>463</v>
      </c>
      <c r="G787" s="1283">
        <v>3.03</v>
      </c>
      <c r="H787" s="1283"/>
      <c r="I787" s="1283"/>
      <c r="J787" s="1283"/>
      <c r="K787" s="1283"/>
      <c r="L787" s="1283"/>
      <c r="M787" s="1283"/>
      <c r="N787" s="1283"/>
      <c r="O787" s="1283"/>
      <c r="P787" s="1283"/>
      <c r="R787" s="1067"/>
      <c r="Z787" s="21"/>
      <c r="AH787"/>
    </row>
    <row r="788" spans="1:34" ht="11.25" customHeight="1">
      <c r="A788"/>
      <c r="B788" s="1281" t="s">
        <v>7</v>
      </c>
      <c r="C788" s="1282">
        <v>4751</v>
      </c>
      <c r="D788" s="1341" t="str">
        <f t="shared" si="26"/>
        <v>FL4751</v>
      </c>
      <c r="E788" s="1514" t="s">
        <v>123</v>
      </c>
      <c r="F788" s="1390">
        <v>396</v>
      </c>
      <c r="G788" s="1283">
        <v>2.36</v>
      </c>
      <c r="H788" s="1283"/>
      <c r="I788" s="1283"/>
      <c r="J788" s="1283"/>
      <c r="K788" s="1283"/>
      <c r="L788" s="1283"/>
      <c r="M788" s="1283"/>
      <c r="N788" s="1283"/>
      <c r="O788" s="1283"/>
      <c r="P788" s="1283"/>
      <c r="R788" s="1067"/>
      <c r="Z788" s="21"/>
      <c r="AH788"/>
    </row>
    <row r="789" spans="1:34" ht="11.25" customHeight="1">
      <c r="A789"/>
      <c r="B789" s="1281" t="s">
        <v>7</v>
      </c>
      <c r="C789" s="1282">
        <v>4771</v>
      </c>
      <c r="D789" s="1341" t="str">
        <f t="shared" si="26"/>
        <v>FL4771</v>
      </c>
      <c r="E789" s="1514" t="s">
        <v>122</v>
      </c>
      <c r="F789" s="1390">
        <v>432</v>
      </c>
      <c r="G789" s="1283">
        <v>2.31</v>
      </c>
      <c r="H789" s="1283"/>
      <c r="I789" s="1283"/>
      <c r="J789" s="1283"/>
      <c r="K789" s="1283"/>
      <c r="L789" s="1283"/>
      <c r="M789" s="1283"/>
      <c r="N789" s="1283"/>
      <c r="O789" s="1283"/>
      <c r="P789" s="1283"/>
      <c r="R789" s="1067"/>
      <c r="Z789" s="21"/>
      <c r="AH789"/>
    </row>
    <row r="790" spans="1:34" ht="11.25" customHeight="1">
      <c r="A790"/>
      <c r="B790" s="1281" t="s">
        <v>7</v>
      </c>
      <c r="C790" s="1282">
        <v>4777</v>
      </c>
      <c r="D790" s="1341" t="str">
        <f t="shared" si="26"/>
        <v>FL4777</v>
      </c>
      <c r="E790" s="1514" t="s">
        <v>122</v>
      </c>
      <c r="F790" s="1390">
        <v>693</v>
      </c>
      <c r="G790" s="1283">
        <v>5.33</v>
      </c>
      <c r="H790" s="1283"/>
      <c r="I790" s="1283"/>
      <c r="J790" s="1283"/>
      <c r="K790" s="1283"/>
      <c r="L790" s="1283"/>
      <c r="M790" s="1283"/>
      <c r="N790" s="1283"/>
      <c r="O790" s="1283"/>
      <c r="P790" s="1283"/>
      <c r="R790" s="1067"/>
      <c r="Z790" s="21"/>
      <c r="AH790"/>
    </row>
    <row r="791" spans="1:34" ht="11.25" customHeight="1">
      <c r="A791"/>
      <c r="B791" s="1281" t="s">
        <v>7</v>
      </c>
      <c r="C791" s="1282">
        <v>4825</v>
      </c>
      <c r="D791" s="1341" t="str">
        <f t="shared" si="26"/>
        <v>FL4825</v>
      </c>
      <c r="E791" s="1514" t="s">
        <v>123</v>
      </c>
      <c r="F791" s="1390">
        <v>267</v>
      </c>
      <c r="G791" s="1283">
        <v>1.07</v>
      </c>
      <c r="H791" s="1283"/>
      <c r="I791" s="1283"/>
      <c r="J791" s="1283"/>
      <c r="K791" s="1283"/>
      <c r="L791" s="1283"/>
      <c r="M791" s="1283"/>
      <c r="N791" s="1283"/>
      <c r="O791" s="1283"/>
      <c r="P791" s="1283"/>
      <c r="R791" s="1067"/>
      <c r="Z791" s="21"/>
      <c r="AH791"/>
    </row>
    <row r="792" spans="1:34" ht="11.25" customHeight="1">
      <c r="A792"/>
      <c r="B792" s="1281" t="s">
        <v>7</v>
      </c>
      <c r="C792" s="1282">
        <v>4828</v>
      </c>
      <c r="D792" s="1341" t="str">
        <f t="shared" si="26"/>
        <v>FL4828</v>
      </c>
      <c r="E792" s="1514" t="s">
        <v>121</v>
      </c>
      <c r="F792" s="1390">
        <v>548</v>
      </c>
      <c r="G792" s="1283">
        <v>3.88</v>
      </c>
      <c r="H792" s="1283"/>
      <c r="I792" s="1283"/>
      <c r="J792" s="1283"/>
      <c r="K792" s="1283"/>
      <c r="L792" s="1283"/>
      <c r="M792" s="1283"/>
      <c r="N792" s="1283"/>
      <c r="O792" s="1283"/>
      <c r="P792" s="1283"/>
      <c r="R792" s="1067"/>
      <c r="Z792" s="21"/>
      <c r="AH792"/>
    </row>
    <row r="793" spans="1:34" ht="11.25" customHeight="1">
      <c r="A793"/>
      <c r="B793" s="1281" t="s">
        <v>7</v>
      </c>
      <c r="C793" s="1282">
        <v>4829</v>
      </c>
      <c r="D793" s="1341" t="str">
        <f t="shared" si="26"/>
        <v>FL4829</v>
      </c>
      <c r="E793" s="1514" t="s">
        <v>123</v>
      </c>
      <c r="F793" s="1390">
        <v>291</v>
      </c>
      <c r="G793" s="1283">
        <v>1.31</v>
      </c>
      <c r="H793" s="1283"/>
      <c r="I793" s="1283"/>
      <c r="J793" s="1283"/>
      <c r="K793" s="1283"/>
      <c r="L793" s="1283"/>
      <c r="M793" s="1283"/>
      <c r="N793" s="1283"/>
      <c r="O793" s="1283"/>
      <c r="P793" s="1283"/>
      <c r="R793" s="1067"/>
      <c r="Z793" s="21"/>
      <c r="AH793"/>
    </row>
    <row r="794" spans="1:34" ht="11.25" customHeight="1">
      <c r="A794"/>
      <c r="B794" s="1281" t="s">
        <v>7</v>
      </c>
      <c r="C794" s="1282">
        <v>4902</v>
      </c>
      <c r="D794" s="1341" t="str">
        <f t="shared" si="26"/>
        <v>FL4902</v>
      </c>
      <c r="E794" s="1514" t="s">
        <v>125</v>
      </c>
      <c r="F794" s="1390">
        <v>399</v>
      </c>
      <c r="G794" s="1283">
        <v>2.39</v>
      </c>
      <c r="H794" s="1283"/>
      <c r="I794" s="1283"/>
      <c r="J794" s="1283"/>
      <c r="K794" s="1283"/>
      <c r="L794" s="1283"/>
      <c r="M794" s="1283"/>
      <c r="N794" s="1283"/>
      <c r="O794" s="1283"/>
      <c r="P794" s="1283"/>
      <c r="R794" s="1067"/>
      <c r="Z794" s="21"/>
      <c r="AH794"/>
    </row>
    <row r="795" spans="1:34" ht="11.25" customHeight="1">
      <c r="A795"/>
      <c r="B795" s="1281" t="s">
        <v>7</v>
      </c>
      <c r="C795" s="1282">
        <v>4923</v>
      </c>
      <c r="D795" s="1341" t="str">
        <f t="shared" si="26"/>
        <v>FL4923</v>
      </c>
      <c r="E795" s="1514" t="s">
        <v>125</v>
      </c>
      <c r="F795" s="1390">
        <v>364</v>
      </c>
      <c r="G795" s="1283">
        <v>2.04</v>
      </c>
      <c r="H795" s="1283"/>
      <c r="I795" s="1283"/>
      <c r="J795" s="1283"/>
      <c r="K795" s="1283"/>
      <c r="L795" s="1283"/>
      <c r="M795" s="1283"/>
      <c r="N795" s="1283"/>
      <c r="O795" s="1283"/>
      <c r="P795" s="1283"/>
      <c r="R795" s="1067"/>
      <c r="Z795" s="21"/>
      <c r="AH795"/>
    </row>
    <row r="796" spans="1:34" ht="11.25" customHeight="1">
      <c r="A796"/>
      <c r="B796" s="1281" t="s">
        <v>7</v>
      </c>
      <c r="C796" s="1282">
        <v>5020</v>
      </c>
      <c r="D796" s="1341" t="str">
        <f t="shared" si="26"/>
        <v>FL5020</v>
      </c>
      <c r="E796" s="1514" t="s">
        <v>123</v>
      </c>
      <c r="F796" s="1390">
        <v>1030</v>
      </c>
      <c r="G796" s="1283">
        <v>8.6999999999999993</v>
      </c>
      <c r="H796" s="1283"/>
      <c r="I796" s="1283"/>
      <c r="J796" s="1283"/>
      <c r="K796" s="1283"/>
      <c r="L796" s="1283"/>
      <c r="M796" s="1283"/>
      <c r="N796" s="1283"/>
      <c r="O796" s="1283"/>
      <c r="P796" s="1283"/>
      <c r="R796" s="1067"/>
      <c r="Z796" s="21"/>
      <c r="AH796"/>
    </row>
    <row r="797" spans="1:34" ht="11.25" customHeight="1">
      <c r="A797"/>
      <c r="B797" s="1281" t="s">
        <v>7</v>
      </c>
      <c r="C797" s="1282">
        <v>5022</v>
      </c>
      <c r="D797" s="1341" t="str">
        <f t="shared" si="26"/>
        <v>FL5022</v>
      </c>
      <c r="E797" s="1514" t="s">
        <v>124</v>
      </c>
      <c r="F797" s="1390">
        <v>1038</v>
      </c>
      <c r="G797" s="1283">
        <v>8.7799999999999994</v>
      </c>
      <c r="H797" s="1283"/>
      <c r="I797" s="1283"/>
      <c r="J797" s="1283"/>
      <c r="K797" s="1283"/>
      <c r="L797" s="1283"/>
      <c r="M797" s="1283"/>
      <c r="N797" s="1283"/>
      <c r="O797" s="1283"/>
      <c r="P797" s="1283"/>
      <c r="R797" s="1067"/>
      <c r="Z797" s="21"/>
      <c r="AH797"/>
    </row>
    <row r="798" spans="1:34" ht="11.25" customHeight="1">
      <c r="A798"/>
      <c r="B798" s="1281" t="s">
        <v>7</v>
      </c>
      <c r="C798" s="1282">
        <v>5037</v>
      </c>
      <c r="D798" s="1341" t="str">
        <f t="shared" si="26"/>
        <v>FL5037</v>
      </c>
      <c r="E798" s="1514" t="s">
        <v>122</v>
      </c>
      <c r="F798" s="1390">
        <v>1200</v>
      </c>
      <c r="G798" s="1283">
        <v>14.8</v>
      </c>
      <c r="H798" s="1283"/>
      <c r="I798" s="1283"/>
      <c r="J798" s="1283"/>
      <c r="K798" s="1283"/>
      <c r="L798" s="1283"/>
      <c r="M798" s="1283"/>
      <c r="N798" s="1283"/>
      <c r="O798" s="1283"/>
      <c r="P798" s="1283"/>
      <c r="R798" s="1067"/>
      <c r="Z798" s="21"/>
      <c r="AH798"/>
    </row>
    <row r="799" spans="1:34" ht="11.25" customHeight="1">
      <c r="A799"/>
      <c r="B799" s="1281" t="s">
        <v>7</v>
      </c>
      <c r="C799" s="1282">
        <v>5040</v>
      </c>
      <c r="D799" s="1341" t="str">
        <f t="shared" si="26"/>
        <v>FL5040</v>
      </c>
      <c r="E799" s="1514" t="s">
        <v>122</v>
      </c>
      <c r="F799" s="1390">
        <v>1168</v>
      </c>
      <c r="G799" s="1283">
        <v>10.08</v>
      </c>
      <c r="H799" s="1283"/>
      <c r="I799" s="1283"/>
      <c r="J799" s="1283"/>
      <c r="K799" s="1283"/>
      <c r="L799" s="1283"/>
      <c r="M799" s="1283"/>
      <c r="N799" s="1283"/>
      <c r="O799" s="1283"/>
      <c r="P799" s="1283"/>
      <c r="R799" s="1067"/>
      <c r="Z799" s="21"/>
      <c r="AH799"/>
    </row>
    <row r="800" spans="1:34" ht="11.25" customHeight="1">
      <c r="A800"/>
      <c r="B800" s="1281" t="s">
        <v>7</v>
      </c>
      <c r="C800" s="1282">
        <v>5057</v>
      </c>
      <c r="D800" s="1341" t="str">
        <f t="shared" si="26"/>
        <v>FL5057</v>
      </c>
      <c r="E800" s="1514" t="s">
        <v>123</v>
      </c>
      <c r="F800" s="1390">
        <v>681</v>
      </c>
      <c r="G800" s="1283">
        <v>5.21</v>
      </c>
      <c r="H800" s="1283"/>
      <c r="I800" s="1283"/>
      <c r="J800" s="1283"/>
      <c r="K800" s="1283"/>
      <c r="L800" s="1283"/>
      <c r="M800" s="1283"/>
      <c r="N800" s="1283"/>
      <c r="O800" s="1283"/>
      <c r="P800" s="1283"/>
      <c r="R800" s="1067"/>
      <c r="Z800" s="21"/>
      <c r="AH800"/>
    </row>
    <row r="801" spans="1:34" ht="11.25" customHeight="1">
      <c r="A801"/>
      <c r="B801" s="1281" t="s">
        <v>7</v>
      </c>
      <c r="C801" s="1282">
        <v>5059</v>
      </c>
      <c r="D801" s="1341" t="str">
        <f t="shared" si="26"/>
        <v>FL5059</v>
      </c>
      <c r="E801" s="1514" t="s">
        <v>123</v>
      </c>
      <c r="F801" s="1390">
        <v>1200</v>
      </c>
      <c r="G801" s="1283">
        <v>19.309999999999999</v>
      </c>
      <c r="H801" s="1283"/>
      <c r="I801" s="1283"/>
      <c r="J801" s="1283"/>
      <c r="K801" s="1283"/>
      <c r="L801" s="1283"/>
      <c r="M801" s="1283"/>
      <c r="N801" s="1283"/>
      <c r="O801" s="1283"/>
      <c r="P801" s="1283"/>
      <c r="R801" s="1067"/>
      <c r="Z801" s="21"/>
      <c r="AH801"/>
    </row>
    <row r="802" spans="1:34" ht="11.25" customHeight="1">
      <c r="A802"/>
      <c r="B802" s="1281" t="s">
        <v>7</v>
      </c>
      <c r="C802" s="1282">
        <v>5069</v>
      </c>
      <c r="D802" s="1341" t="str">
        <f t="shared" si="26"/>
        <v>FL5069</v>
      </c>
      <c r="E802" s="1514" t="s">
        <v>123</v>
      </c>
      <c r="F802" s="1390">
        <v>1200</v>
      </c>
      <c r="G802" s="1283">
        <v>18.79</v>
      </c>
      <c r="H802" s="1283"/>
      <c r="I802" s="1283"/>
      <c r="J802" s="1283"/>
      <c r="K802" s="1283"/>
      <c r="L802" s="1283"/>
      <c r="M802" s="1283"/>
      <c r="N802" s="1283"/>
      <c r="O802" s="1283"/>
      <c r="P802" s="1283"/>
      <c r="R802" s="1067"/>
      <c r="Z802" s="21"/>
      <c r="AH802"/>
    </row>
    <row r="803" spans="1:34" ht="11.25" customHeight="1">
      <c r="A803"/>
      <c r="B803" s="1281" t="s">
        <v>7</v>
      </c>
      <c r="C803" s="1282">
        <v>5102</v>
      </c>
      <c r="D803" s="1341" t="str">
        <f t="shared" si="26"/>
        <v>FL5102</v>
      </c>
      <c r="E803" s="1514" t="s">
        <v>121</v>
      </c>
      <c r="F803" s="1390">
        <v>896</v>
      </c>
      <c r="G803" s="1283">
        <v>7.36</v>
      </c>
      <c r="H803" s="1283"/>
      <c r="I803" s="1283"/>
      <c r="J803" s="1283"/>
      <c r="K803" s="1283"/>
      <c r="L803" s="1283"/>
      <c r="M803" s="1283"/>
      <c r="N803" s="1283"/>
      <c r="O803" s="1283"/>
      <c r="P803" s="1283"/>
      <c r="R803" s="1067"/>
      <c r="Z803" s="21"/>
      <c r="AH803"/>
    </row>
    <row r="804" spans="1:34" ht="11.25" customHeight="1">
      <c r="A804"/>
      <c r="B804" s="1281" t="s">
        <v>7</v>
      </c>
      <c r="C804" s="1282">
        <v>5146</v>
      </c>
      <c r="D804" s="1341" t="str">
        <f t="shared" si="26"/>
        <v>FL5146</v>
      </c>
      <c r="E804" s="1514" t="s">
        <v>125</v>
      </c>
      <c r="F804" s="1390">
        <v>719</v>
      </c>
      <c r="G804" s="1283">
        <v>5.59</v>
      </c>
      <c r="H804" s="1283"/>
      <c r="I804" s="1283"/>
      <c r="J804" s="1283"/>
      <c r="K804" s="1283"/>
      <c r="L804" s="1283"/>
      <c r="M804" s="1283"/>
      <c r="N804" s="1283"/>
      <c r="O804" s="1283"/>
      <c r="P804" s="1283"/>
      <c r="R804" s="1067"/>
      <c r="Z804" s="21"/>
      <c r="AH804"/>
    </row>
    <row r="805" spans="1:34" ht="11.25" customHeight="1">
      <c r="A805"/>
      <c r="B805" s="1281" t="s">
        <v>7</v>
      </c>
      <c r="C805" s="1282">
        <v>5160</v>
      </c>
      <c r="D805" s="1341" t="str">
        <f t="shared" si="26"/>
        <v>FL5160</v>
      </c>
      <c r="E805" s="1514" t="s">
        <v>124</v>
      </c>
      <c r="F805" s="1390">
        <v>365</v>
      </c>
      <c r="G805" s="1283">
        <v>2.0499999999999998</v>
      </c>
      <c r="H805" s="1283"/>
      <c r="I805" s="1283"/>
      <c r="J805" s="1283"/>
      <c r="K805" s="1283"/>
      <c r="L805" s="1283"/>
      <c r="M805" s="1283"/>
      <c r="N805" s="1283"/>
      <c r="O805" s="1283"/>
      <c r="P805" s="1283"/>
      <c r="R805" s="1067"/>
      <c r="Z805" s="21"/>
      <c r="AH805"/>
    </row>
    <row r="806" spans="1:34" ht="11.25" customHeight="1">
      <c r="A806"/>
      <c r="B806" s="1281" t="s">
        <v>7</v>
      </c>
      <c r="C806" s="1282">
        <v>5183</v>
      </c>
      <c r="D806" s="1341" t="str">
        <f t="shared" si="26"/>
        <v>FL5183</v>
      </c>
      <c r="E806" s="1514" t="s">
        <v>125</v>
      </c>
      <c r="F806" s="1390">
        <v>528</v>
      </c>
      <c r="G806" s="1283">
        <v>3.68</v>
      </c>
      <c r="H806" s="1283"/>
      <c r="I806" s="1283"/>
      <c r="J806" s="1283"/>
      <c r="K806" s="1283"/>
      <c r="L806" s="1283"/>
      <c r="M806" s="1283"/>
      <c r="N806" s="1283"/>
      <c r="O806" s="1283"/>
      <c r="P806" s="1283"/>
      <c r="R806" s="1067"/>
      <c r="Z806" s="21"/>
      <c r="AH806"/>
    </row>
    <row r="807" spans="1:34" ht="11.25" customHeight="1">
      <c r="A807"/>
      <c r="B807" s="1281" t="s">
        <v>7</v>
      </c>
      <c r="C807" s="1282">
        <v>5188</v>
      </c>
      <c r="D807" s="1341" t="str">
        <f t="shared" si="26"/>
        <v>FL5188</v>
      </c>
      <c r="E807" s="1514" t="s">
        <v>125</v>
      </c>
      <c r="F807" s="1390">
        <v>517</v>
      </c>
      <c r="G807" s="1283">
        <v>3.57</v>
      </c>
      <c r="H807" s="1283"/>
      <c r="I807" s="1283"/>
      <c r="J807" s="1283"/>
      <c r="K807" s="1283"/>
      <c r="L807" s="1283"/>
      <c r="M807" s="1283"/>
      <c r="N807" s="1283"/>
      <c r="O807" s="1283"/>
      <c r="P807" s="1283"/>
      <c r="R807" s="1067"/>
      <c r="Z807" s="21"/>
      <c r="AH807"/>
    </row>
    <row r="808" spans="1:34" ht="11.25" customHeight="1">
      <c r="A808"/>
      <c r="B808" s="1281" t="s">
        <v>7</v>
      </c>
      <c r="C808" s="1282">
        <v>5190</v>
      </c>
      <c r="D808" s="1341" t="str">
        <f t="shared" si="26"/>
        <v>FL5190</v>
      </c>
      <c r="E808" s="1514" t="s">
        <v>125</v>
      </c>
      <c r="F808" s="1390">
        <v>585</v>
      </c>
      <c r="G808" s="1283">
        <v>4.25</v>
      </c>
      <c r="H808" s="1283"/>
      <c r="I808" s="1283"/>
      <c r="J808" s="1283"/>
      <c r="K808" s="1283"/>
      <c r="L808" s="1283"/>
      <c r="M808" s="1283"/>
      <c r="N808" s="1283"/>
      <c r="O808" s="1283"/>
      <c r="P808" s="1283"/>
      <c r="R808" s="1067"/>
      <c r="Z808" s="21"/>
      <c r="AH808"/>
    </row>
    <row r="809" spans="1:34" ht="11.25" customHeight="1">
      <c r="A809"/>
      <c r="B809" s="1281" t="s">
        <v>7</v>
      </c>
      <c r="C809" s="1282">
        <v>5191</v>
      </c>
      <c r="D809" s="1341" t="str">
        <f t="shared" si="26"/>
        <v>FL5191</v>
      </c>
      <c r="E809" s="1514" t="s">
        <v>121</v>
      </c>
      <c r="F809" s="1390">
        <v>256</v>
      </c>
      <c r="G809" s="1283">
        <v>0.96</v>
      </c>
      <c r="H809" s="1283"/>
      <c r="I809" s="1283"/>
      <c r="J809" s="1283"/>
      <c r="K809" s="1283"/>
      <c r="L809" s="1283"/>
      <c r="M809" s="1283"/>
      <c r="N809" s="1283"/>
      <c r="O809" s="1283"/>
      <c r="P809" s="1283"/>
      <c r="R809" s="1067"/>
      <c r="Z809" s="21"/>
      <c r="AH809"/>
    </row>
    <row r="810" spans="1:34" ht="11.25" customHeight="1">
      <c r="A810"/>
      <c r="B810" s="1281" t="s">
        <v>7</v>
      </c>
      <c r="C810" s="1282">
        <v>5192</v>
      </c>
      <c r="D810" s="1341" t="str">
        <f t="shared" si="26"/>
        <v>FL5192</v>
      </c>
      <c r="E810" s="1514" t="s">
        <v>125</v>
      </c>
      <c r="F810" s="1390">
        <v>454</v>
      </c>
      <c r="G810" s="1283">
        <v>2.94</v>
      </c>
      <c r="H810" s="1283"/>
      <c r="I810" s="1283"/>
      <c r="J810" s="1283"/>
      <c r="K810" s="1283"/>
      <c r="L810" s="1283"/>
      <c r="M810" s="1283"/>
      <c r="N810" s="1283"/>
      <c r="O810" s="1283"/>
      <c r="P810" s="1283"/>
      <c r="R810" s="1067"/>
      <c r="Z810" s="21"/>
      <c r="AH810"/>
    </row>
    <row r="811" spans="1:34" ht="11.25" customHeight="1">
      <c r="A811"/>
      <c r="B811" s="1281" t="s">
        <v>7</v>
      </c>
      <c r="C811" s="1282">
        <v>5213</v>
      </c>
      <c r="D811" s="1341" t="str">
        <f t="shared" si="26"/>
        <v>FL5213</v>
      </c>
      <c r="E811" s="1514" t="s">
        <v>124</v>
      </c>
      <c r="F811" s="1390">
        <v>1025</v>
      </c>
      <c r="G811" s="1283">
        <v>8.65</v>
      </c>
      <c r="H811" s="1283"/>
      <c r="I811" s="1283"/>
      <c r="J811" s="1283"/>
      <c r="K811" s="1283"/>
      <c r="L811" s="1283"/>
      <c r="M811" s="1283"/>
      <c r="N811" s="1283"/>
      <c r="O811" s="1283"/>
      <c r="P811" s="1283"/>
      <c r="R811" s="1067"/>
      <c r="Z811" s="21"/>
      <c r="AH811"/>
    </row>
    <row r="812" spans="1:34" ht="11.25" customHeight="1">
      <c r="A812"/>
      <c r="B812" s="1281" t="s">
        <v>7</v>
      </c>
      <c r="C812" s="1282">
        <v>5215</v>
      </c>
      <c r="D812" s="1341" t="str">
        <f t="shared" si="26"/>
        <v>FL5215</v>
      </c>
      <c r="E812" s="1514" t="s">
        <v>125</v>
      </c>
      <c r="F812" s="1390">
        <v>863</v>
      </c>
      <c r="G812" s="1283">
        <v>7.03</v>
      </c>
      <c r="H812" s="1283"/>
      <c r="I812" s="1283"/>
      <c r="J812" s="1283"/>
      <c r="K812" s="1283"/>
      <c r="L812" s="1283"/>
      <c r="M812" s="1283"/>
      <c r="N812" s="1283"/>
      <c r="O812" s="1283"/>
      <c r="P812" s="1283"/>
      <c r="R812" s="1067"/>
      <c r="Z812" s="21"/>
      <c r="AH812"/>
    </row>
    <row r="813" spans="1:34" ht="11.25" customHeight="1">
      <c r="A813"/>
      <c r="B813" s="1281" t="s">
        <v>7</v>
      </c>
      <c r="C813" s="1282">
        <v>5221</v>
      </c>
      <c r="D813" s="1341" t="str">
        <f t="shared" si="26"/>
        <v>FL5221</v>
      </c>
      <c r="E813" s="1514" t="s">
        <v>125</v>
      </c>
      <c r="F813" s="1390">
        <v>725</v>
      </c>
      <c r="G813" s="1283">
        <v>5.65</v>
      </c>
      <c r="H813" s="1283"/>
      <c r="I813" s="1283"/>
      <c r="J813" s="1283"/>
      <c r="K813" s="1283"/>
      <c r="L813" s="1283"/>
      <c r="M813" s="1283"/>
      <c r="N813" s="1283"/>
      <c r="O813" s="1283"/>
      <c r="P813" s="1283"/>
      <c r="R813" s="1067"/>
      <c r="Z813" s="21"/>
      <c r="AH813"/>
    </row>
    <row r="814" spans="1:34" ht="11.25" customHeight="1">
      <c r="A814"/>
      <c r="B814" s="1281" t="s">
        <v>7</v>
      </c>
      <c r="C814" s="1282">
        <v>5222</v>
      </c>
      <c r="D814" s="1341" t="str">
        <f t="shared" si="26"/>
        <v>FL5222</v>
      </c>
      <c r="E814" s="1514" t="s">
        <v>122</v>
      </c>
      <c r="F814" s="1390">
        <v>1111</v>
      </c>
      <c r="G814" s="1283">
        <v>9.51</v>
      </c>
      <c r="H814" s="1283"/>
      <c r="I814" s="1283"/>
      <c r="J814" s="1283"/>
      <c r="K814" s="1283"/>
      <c r="L814" s="1283"/>
      <c r="M814" s="1283"/>
      <c r="N814" s="1283"/>
      <c r="O814" s="1283"/>
      <c r="P814" s="1283"/>
      <c r="R814" s="1067"/>
      <c r="Z814" s="21"/>
      <c r="AH814"/>
    </row>
    <row r="815" spans="1:34" ht="11.25" customHeight="1">
      <c r="A815"/>
      <c r="B815" s="1281" t="s">
        <v>7</v>
      </c>
      <c r="C815" s="1282">
        <v>5223</v>
      </c>
      <c r="D815" s="1341" t="str">
        <f t="shared" si="26"/>
        <v>FL5223</v>
      </c>
      <c r="E815" s="1514" t="s">
        <v>125</v>
      </c>
      <c r="F815" s="1390">
        <v>643</v>
      </c>
      <c r="G815" s="1283">
        <v>4.83</v>
      </c>
      <c r="H815" s="1283"/>
      <c r="I815" s="1283"/>
      <c r="J815" s="1283"/>
      <c r="K815" s="1283"/>
      <c r="L815" s="1283"/>
      <c r="M815" s="1283"/>
      <c r="N815" s="1283"/>
      <c r="O815" s="1283"/>
      <c r="P815" s="1283"/>
      <c r="R815" s="1067"/>
      <c r="Z815" s="21"/>
      <c r="AH815"/>
    </row>
    <row r="816" spans="1:34" ht="11.25" customHeight="1">
      <c r="A816"/>
      <c r="B816" s="1281" t="s">
        <v>7</v>
      </c>
      <c r="C816" s="1282">
        <v>5348</v>
      </c>
      <c r="D816" s="1341" t="str">
        <f t="shared" si="26"/>
        <v>FL5348</v>
      </c>
      <c r="E816" s="1514" t="s">
        <v>124</v>
      </c>
      <c r="F816" s="1390">
        <v>568</v>
      </c>
      <c r="G816" s="1283">
        <v>4.08</v>
      </c>
      <c r="H816" s="1283"/>
      <c r="I816" s="1283"/>
      <c r="J816" s="1283"/>
      <c r="K816" s="1283"/>
      <c r="L816" s="1283"/>
      <c r="M816" s="1283"/>
      <c r="N816" s="1283"/>
      <c r="O816" s="1283"/>
      <c r="P816" s="1283"/>
      <c r="R816" s="1067"/>
      <c r="Z816" s="21"/>
      <c r="AH816"/>
    </row>
    <row r="817" spans="1:34" ht="11.25" customHeight="1">
      <c r="A817"/>
      <c r="B817" s="1281" t="s">
        <v>7</v>
      </c>
      <c r="C817" s="1282">
        <v>5402</v>
      </c>
      <c r="D817" s="1341" t="str">
        <f t="shared" si="26"/>
        <v>FL5402</v>
      </c>
      <c r="E817" s="1514" t="s">
        <v>124</v>
      </c>
      <c r="F817" s="1390">
        <v>835</v>
      </c>
      <c r="G817" s="1283">
        <v>6.75</v>
      </c>
      <c r="H817" s="1283"/>
      <c r="I817" s="1283"/>
      <c r="J817" s="1283"/>
      <c r="K817" s="1283"/>
      <c r="L817" s="1283"/>
      <c r="M817" s="1283"/>
      <c r="N817" s="1283"/>
      <c r="O817" s="1283"/>
      <c r="P817" s="1283"/>
      <c r="R817" s="1067"/>
      <c r="Z817" s="21"/>
      <c r="AH817"/>
    </row>
    <row r="818" spans="1:34" ht="11.25" customHeight="1">
      <c r="A818"/>
      <c r="B818" s="1281" t="s">
        <v>7</v>
      </c>
      <c r="C818" s="1282">
        <v>5403</v>
      </c>
      <c r="D818" s="1341" t="str">
        <f t="shared" si="26"/>
        <v>FL5403</v>
      </c>
      <c r="E818" s="1514" t="s">
        <v>124</v>
      </c>
      <c r="F818" s="1390">
        <v>889</v>
      </c>
      <c r="G818" s="1283">
        <v>7.29</v>
      </c>
      <c r="H818" s="1283"/>
      <c r="I818" s="1283"/>
      <c r="J818" s="1283"/>
      <c r="K818" s="1283"/>
      <c r="L818" s="1283"/>
      <c r="M818" s="1283"/>
      <c r="N818" s="1283"/>
      <c r="O818" s="1283"/>
      <c r="P818" s="1283"/>
      <c r="R818" s="1067"/>
      <c r="Z818" s="21"/>
      <c r="AH818"/>
    </row>
    <row r="819" spans="1:34" ht="11.25" customHeight="1">
      <c r="A819"/>
      <c r="B819" s="1281" t="s">
        <v>7</v>
      </c>
      <c r="C819" s="1282">
        <v>5437</v>
      </c>
      <c r="D819" s="1341" t="str">
        <f t="shared" si="26"/>
        <v>FL5437</v>
      </c>
      <c r="E819" s="1514" t="s">
        <v>124</v>
      </c>
      <c r="F819" s="1390">
        <v>767</v>
      </c>
      <c r="G819" s="1283">
        <v>6.07</v>
      </c>
      <c r="H819" s="1283"/>
      <c r="I819" s="1283"/>
      <c r="J819" s="1283"/>
      <c r="K819" s="1283"/>
      <c r="L819" s="1283"/>
      <c r="M819" s="1283"/>
      <c r="N819" s="1283"/>
      <c r="O819" s="1283"/>
      <c r="P819" s="1283"/>
      <c r="R819" s="1067"/>
      <c r="Z819" s="21"/>
      <c r="AH819"/>
    </row>
    <row r="820" spans="1:34" ht="11.25" customHeight="1">
      <c r="A820"/>
      <c r="B820" s="1281" t="s">
        <v>7</v>
      </c>
      <c r="C820" s="1282">
        <v>5443</v>
      </c>
      <c r="D820" s="1341" t="str">
        <f t="shared" si="26"/>
        <v>FL5443</v>
      </c>
      <c r="E820" s="1514" t="s">
        <v>124</v>
      </c>
      <c r="F820" s="1390">
        <v>564</v>
      </c>
      <c r="G820" s="1283">
        <v>4.04</v>
      </c>
      <c r="H820" s="1283"/>
      <c r="I820" s="1283"/>
      <c r="J820" s="1283"/>
      <c r="K820" s="1283"/>
      <c r="L820" s="1283"/>
      <c r="M820" s="1283"/>
      <c r="N820" s="1283"/>
      <c r="O820" s="1283"/>
      <c r="P820" s="1283"/>
      <c r="R820" s="1067"/>
      <c r="Z820" s="21"/>
      <c r="AH820"/>
    </row>
    <row r="821" spans="1:34" ht="11.25" customHeight="1">
      <c r="A821"/>
      <c r="B821" s="1281" t="s">
        <v>7</v>
      </c>
      <c r="C821" s="1282">
        <v>5445</v>
      </c>
      <c r="D821" s="1341" t="str">
        <f t="shared" si="26"/>
        <v>FL5445</v>
      </c>
      <c r="E821" s="1514" t="s">
        <v>124</v>
      </c>
      <c r="F821" s="1390">
        <v>763</v>
      </c>
      <c r="G821" s="1283">
        <v>6.03</v>
      </c>
      <c r="H821" s="1283"/>
      <c r="I821" s="1283"/>
      <c r="J821" s="1283"/>
      <c r="K821" s="1283"/>
      <c r="L821" s="1283"/>
      <c r="M821" s="1283"/>
      <c r="N821" s="1283"/>
      <c r="O821" s="1283"/>
      <c r="P821" s="1283"/>
      <c r="R821" s="1067"/>
      <c r="Z821" s="21"/>
      <c r="AH821"/>
    </row>
    <row r="822" spans="1:34" ht="11.25" customHeight="1">
      <c r="A822"/>
      <c r="B822" s="1281" t="s">
        <v>7</v>
      </c>
      <c r="C822" s="1282">
        <v>5462</v>
      </c>
      <c r="D822" s="1341" t="str">
        <f t="shared" si="26"/>
        <v>FL5462</v>
      </c>
      <c r="E822" s="1514" t="s">
        <v>125</v>
      </c>
      <c r="F822" s="1390">
        <v>945</v>
      </c>
      <c r="G822" s="1283">
        <v>7.85</v>
      </c>
      <c r="H822" s="1283"/>
      <c r="I822" s="1283"/>
      <c r="J822" s="1283"/>
      <c r="K822" s="1283"/>
      <c r="L822" s="1283"/>
      <c r="M822" s="1283"/>
      <c r="N822" s="1283"/>
      <c r="O822" s="1283"/>
      <c r="P822" s="1283"/>
      <c r="R822" s="1067"/>
      <c r="Z822" s="21"/>
      <c r="AH822"/>
    </row>
    <row r="823" spans="1:34" ht="11.25" customHeight="1">
      <c r="A823"/>
      <c r="B823" s="1281" t="s">
        <v>7</v>
      </c>
      <c r="C823" s="1282">
        <v>5472</v>
      </c>
      <c r="D823" s="1341" t="str">
        <f t="shared" si="26"/>
        <v>FL5472</v>
      </c>
      <c r="E823" s="1514" t="s">
        <v>122</v>
      </c>
      <c r="F823" s="1390">
        <v>843</v>
      </c>
      <c r="G823" s="1283">
        <v>6.83</v>
      </c>
      <c r="H823" s="1283"/>
      <c r="I823" s="1283"/>
      <c r="J823" s="1283"/>
      <c r="K823" s="1283"/>
      <c r="L823" s="1283"/>
      <c r="M823" s="1283"/>
      <c r="N823" s="1283"/>
      <c r="O823" s="1283"/>
      <c r="P823" s="1283"/>
      <c r="R823" s="1067"/>
      <c r="Z823" s="21"/>
      <c r="AH823"/>
    </row>
    <row r="824" spans="1:34" ht="11.25" customHeight="1">
      <c r="A824"/>
      <c r="B824" s="1281" t="s">
        <v>7</v>
      </c>
      <c r="C824" s="1282">
        <v>5473</v>
      </c>
      <c r="D824" s="1341" t="str">
        <f t="shared" si="26"/>
        <v>FL5473</v>
      </c>
      <c r="E824" s="1514" t="s">
        <v>122</v>
      </c>
      <c r="F824" s="1390">
        <v>1080</v>
      </c>
      <c r="G824" s="1283">
        <v>9.1999999999999993</v>
      </c>
      <c r="H824" s="1283"/>
      <c r="I824" s="1283"/>
      <c r="J824" s="1283"/>
      <c r="K824" s="1283"/>
      <c r="L824" s="1283"/>
      <c r="M824" s="1283"/>
      <c r="N824" s="1283"/>
      <c r="O824" s="1283"/>
      <c r="P824" s="1283"/>
      <c r="R824" s="1067"/>
      <c r="Z824" s="21"/>
      <c r="AH824"/>
    </row>
    <row r="825" spans="1:34" ht="11.25" customHeight="1">
      <c r="A825"/>
      <c r="B825" s="1281" t="s">
        <v>7</v>
      </c>
      <c r="C825" s="1282">
        <v>5474</v>
      </c>
      <c r="D825" s="1341" t="str">
        <f t="shared" si="26"/>
        <v>FL5474</v>
      </c>
      <c r="E825" s="1514" t="s">
        <v>125</v>
      </c>
      <c r="F825" s="1390">
        <v>933</v>
      </c>
      <c r="G825" s="1283">
        <v>7.73</v>
      </c>
      <c r="H825" s="1283"/>
      <c r="I825" s="1283"/>
      <c r="J825" s="1283"/>
      <c r="K825" s="1283"/>
      <c r="L825" s="1283"/>
      <c r="M825" s="1283"/>
      <c r="N825" s="1283"/>
      <c r="O825" s="1283"/>
      <c r="P825" s="1283"/>
      <c r="R825" s="1067"/>
      <c r="Z825" s="21"/>
      <c r="AH825"/>
    </row>
    <row r="826" spans="1:34" ht="11.25" customHeight="1">
      <c r="A826"/>
      <c r="B826" s="1281" t="s">
        <v>7</v>
      </c>
      <c r="C826" s="1282">
        <v>5478</v>
      </c>
      <c r="D826" s="1341" t="str">
        <f t="shared" si="26"/>
        <v>FL5478</v>
      </c>
      <c r="E826" s="1514" t="s">
        <v>125</v>
      </c>
      <c r="F826" s="1390">
        <v>515</v>
      </c>
      <c r="G826" s="1283">
        <v>3.55</v>
      </c>
      <c r="H826" s="1283"/>
      <c r="I826" s="1283"/>
      <c r="J826" s="1283"/>
      <c r="K826" s="1283"/>
      <c r="L826" s="1283"/>
      <c r="M826" s="1283"/>
      <c r="N826" s="1283"/>
      <c r="O826" s="1283"/>
      <c r="P826" s="1283"/>
      <c r="R826" s="1067"/>
      <c r="Z826" s="21"/>
      <c r="AH826"/>
    </row>
    <row r="827" spans="1:34" ht="11.25" customHeight="1">
      <c r="A827"/>
      <c r="B827" s="1281" t="s">
        <v>7</v>
      </c>
      <c r="C827" s="1282">
        <v>5479</v>
      </c>
      <c r="D827" s="1341" t="str">
        <f t="shared" si="26"/>
        <v>FL5479</v>
      </c>
      <c r="E827" s="1514" t="s">
        <v>123</v>
      </c>
      <c r="F827" s="1390">
        <v>1010</v>
      </c>
      <c r="G827" s="1283">
        <v>8.5</v>
      </c>
      <c r="H827" s="1283"/>
      <c r="I827" s="1283"/>
      <c r="J827" s="1283"/>
      <c r="K827" s="1283"/>
      <c r="L827" s="1283"/>
      <c r="M827" s="1283"/>
      <c r="N827" s="1283"/>
      <c r="O827" s="1283"/>
      <c r="P827" s="1283"/>
      <c r="R827" s="1067"/>
      <c r="Z827" s="21"/>
      <c r="AH827"/>
    </row>
    <row r="828" spans="1:34" ht="11.25" customHeight="1">
      <c r="A828"/>
      <c r="B828" s="1281" t="s">
        <v>7</v>
      </c>
      <c r="C828" s="1282">
        <v>5480</v>
      </c>
      <c r="D828" s="1341" t="str">
        <f t="shared" si="26"/>
        <v>FL5480</v>
      </c>
      <c r="E828" s="1514" t="s">
        <v>124</v>
      </c>
      <c r="F828" s="1390">
        <v>934</v>
      </c>
      <c r="G828" s="1283">
        <v>7.74</v>
      </c>
      <c r="H828" s="1283"/>
      <c r="I828" s="1283"/>
      <c r="J828" s="1283"/>
      <c r="K828" s="1283"/>
      <c r="L828" s="1283"/>
      <c r="M828" s="1283"/>
      <c r="N828" s="1283"/>
      <c r="O828" s="1283"/>
      <c r="P828" s="1283"/>
      <c r="R828" s="1067"/>
      <c r="Z828" s="21"/>
      <c r="AH828"/>
    </row>
    <row r="829" spans="1:34" ht="11.25" customHeight="1">
      <c r="A829"/>
      <c r="B829" s="1281" t="s">
        <v>7</v>
      </c>
      <c r="C829" s="1282">
        <v>5491</v>
      </c>
      <c r="D829" s="1341" t="str">
        <f t="shared" si="26"/>
        <v>FL5491</v>
      </c>
      <c r="E829" s="1514" t="s">
        <v>124</v>
      </c>
      <c r="F829" s="1390">
        <v>438</v>
      </c>
      <c r="G829" s="1283">
        <v>2.78</v>
      </c>
      <c r="H829" s="1283"/>
      <c r="I829" s="1283"/>
      <c r="J829" s="1283"/>
      <c r="K829" s="1283"/>
      <c r="L829" s="1283"/>
      <c r="M829" s="1283"/>
      <c r="N829" s="1283"/>
      <c r="O829" s="1283"/>
      <c r="P829" s="1283"/>
      <c r="R829" s="1067"/>
      <c r="Z829" s="21"/>
      <c r="AH829"/>
    </row>
    <row r="830" spans="1:34" ht="11.25" customHeight="1">
      <c r="A830"/>
      <c r="B830" s="1281" t="s">
        <v>7</v>
      </c>
      <c r="C830" s="1282">
        <v>5506</v>
      </c>
      <c r="D830" s="1341" t="str">
        <f t="shared" si="26"/>
        <v>FL5506</v>
      </c>
      <c r="E830" s="1514" t="s">
        <v>123</v>
      </c>
      <c r="F830" s="1390">
        <v>746</v>
      </c>
      <c r="G830" s="1283">
        <v>5.86</v>
      </c>
      <c r="H830" s="1283"/>
      <c r="I830" s="1283"/>
      <c r="J830" s="1283"/>
      <c r="K830" s="1283"/>
      <c r="L830" s="1283"/>
      <c r="M830" s="1283"/>
      <c r="N830" s="1283"/>
      <c r="O830" s="1283"/>
      <c r="P830" s="1283"/>
      <c r="R830" s="1067"/>
      <c r="Z830" s="21"/>
      <c r="AH830"/>
    </row>
    <row r="831" spans="1:34" ht="11.25" customHeight="1">
      <c r="A831"/>
      <c r="B831" s="1281" t="s">
        <v>7</v>
      </c>
      <c r="C831" s="1282">
        <v>5507</v>
      </c>
      <c r="D831" s="1341" t="str">
        <f t="shared" si="26"/>
        <v>FL5507</v>
      </c>
      <c r="E831" s="1514" t="s">
        <v>123</v>
      </c>
      <c r="F831" s="1390">
        <v>729</v>
      </c>
      <c r="G831" s="1283">
        <v>5.69</v>
      </c>
      <c r="H831" s="1283"/>
      <c r="I831" s="1283"/>
      <c r="J831" s="1283"/>
      <c r="K831" s="1283"/>
      <c r="L831" s="1283"/>
      <c r="M831" s="1283"/>
      <c r="N831" s="1283"/>
      <c r="O831" s="1283"/>
      <c r="P831" s="1283"/>
      <c r="R831" s="1067"/>
      <c r="Z831" s="21"/>
      <c r="AH831"/>
    </row>
    <row r="832" spans="1:34" ht="11.25" customHeight="1">
      <c r="A832"/>
      <c r="B832" s="1281" t="s">
        <v>7</v>
      </c>
      <c r="C832" s="1282">
        <v>5508</v>
      </c>
      <c r="D832" s="1341" t="str">
        <f t="shared" si="26"/>
        <v>FL5508</v>
      </c>
      <c r="E832" s="1514" t="s">
        <v>123</v>
      </c>
      <c r="F832" s="1390">
        <v>1102</v>
      </c>
      <c r="G832" s="1283">
        <v>9.42</v>
      </c>
      <c r="H832" s="1283"/>
      <c r="I832" s="1283"/>
      <c r="J832" s="1283"/>
      <c r="K832" s="1283"/>
      <c r="L832" s="1283"/>
      <c r="M832" s="1283"/>
      <c r="N832" s="1283"/>
      <c r="O832" s="1283"/>
      <c r="P832" s="1283"/>
      <c r="R832" s="1067"/>
      <c r="Z832" s="21"/>
      <c r="AH832"/>
    </row>
    <row r="833" spans="1:34" ht="11.25" customHeight="1">
      <c r="A833"/>
      <c r="B833" s="1281" t="s">
        <v>7</v>
      </c>
      <c r="C833" s="1282">
        <v>5509</v>
      </c>
      <c r="D833" s="1341" t="str">
        <f t="shared" si="26"/>
        <v>FL5509</v>
      </c>
      <c r="E833" s="1514" t="s">
        <v>123</v>
      </c>
      <c r="F833" s="1390">
        <v>1117</v>
      </c>
      <c r="G833" s="1283">
        <v>9.57</v>
      </c>
      <c r="H833" s="1283"/>
      <c r="I833" s="1283"/>
      <c r="J833" s="1283"/>
      <c r="K833" s="1283"/>
      <c r="L833" s="1283"/>
      <c r="M833" s="1283"/>
      <c r="N833" s="1283"/>
      <c r="O833" s="1283"/>
      <c r="P833" s="1283"/>
      <c r="R833" s="1067"/>
      <c r="Z833" s="21"/>
      <c r="AH833"/>
    </row>
    <row r="834" spans="1:34" ht="11.25" customHeight="1">
      <c r="A834"/>
      <c r="B834" s="1281" t="s">
        <v>7</v>
      </c>
      <c r="C834" s="1282">
        <v>5535</v>
      </c>
      <c r="D834" s="1341" t="str">
        <f t="shared" si="26"/>
        <v>FL5535</v>
      </c>
      <c r="E834" s="1514" t="s">
        <v>124</v>
      </c>
      <c r="F834" s="1390">
        <v>895</v>
      </c>
      <c r="G834" s="1283">
        <v>7.35</v>
      </c>
      <c r="H834" s="1283"/>
      <c r="I834" s="1283"/>
      <c r="J834" s="1283"/>
      <c r="K834" s="1283"/>
      <c r="L834" s="1283"/>
      <c r="M834" s="1283"/>
      <c r="N834" s="1283"/>
      <c r="O834" s="1283"/>
      <c r="P834" s="1283"/>
      <c r="R834" s="1067"/>
      <c r="Z834" s="21"/>
      <c r="AH834"/>
    </row>
    <row r="835" spans="1:34" ht="11.25" customHeight="1">
      <c r="A835"/>
      <c r="B835" s="1281" t="s">
        <v>7</v>
      </c>
      <c r="C835" s="1282">
        <v>5537</v>
      </c>
      <c r="D835" s="1341" t="str">
        <f t="shared" si="26"/>
        <v>FL5537</v>
      </c>
      <c r="E835" s="1514" t="s">
        <v>125</v>
      </c>
      <c r="F835" s="1390">
        <v>647</v>
      </c>
      <c r="G835" s="1283">
        <v>4.87</v>
      </c>
      <c r="H835" s="1283"/>
      <c r="I835" s="1283"/>
      <c r="J835" s="1283"/>
      <c r="K835" s="1283"/>
      <c r="L835" s="1283"/>
      <c r="M835" s="1283"/>
      <c r="N835" s="1283"/>
      <c r="O835" s="1283"/>
      <c r="P835" s="1283"/>
      <c r="R835" s="1067"/>
      <c r="Z835" s="21"/>
      <c r="AH835"/>
    </row>
    <row r="836" spans="1:34" ht="11.25" customHeight="1">
      <c r="A836"/>
      <c r="B836" s="1281" t="s">
        <v>7</v>
      </c>
      <c r="C836" s="1282">
        <v>5551</v>
      </c>
      <c r="D836" s="1341" t="str">
        <f t="shared" si="26"/>
        <v>FL5551</v>
      </c>
      <c r="E836" s="1514" t="s">
        <v>122</v>
      </c>
      <c r="F836" s="1390">
        <v>1200</v>
      </c>
      <c r="G836" s="1283">
        <v>13.3</v>
      </c>
      <c r="H836" s="1283"/>
      <c r="I836" s="1283"/>
      <c r="J836" s="1283"/>
      <c r="K836" s="1283"/>
      <c r="L836" s="1283"/>
      <c r="M836" s="1283"/>
      <c r="N836" s="1283"/>
      <c r="O836" s="1283"/>
      <c r="P836" s="1283"/>
      <c r="R836" s="1067"/>
      <c r="Z836" s="21"/>
      <c r="AH836"/>
    </row>
    <row r="837" spans="1:34" ht="11.25" customHeight="1">
      <c r="A837"/>
      <c r="B837" s="1281" t="s">
        <v>7</v>
      </c>
      <c r="C837" s="1282">
        <v>5606</v>
      </c>
      <c r="D837" s="1341" t="str">
        <f t="shared" si="26"/>
        <v>FL5606</v>
      </c>
      <c r="E837" s="1514" t="s">
        <v>125</v>
      </c>
      <c r="F837" s="1390">
        <v>277</v>
      </c>
      <c r="G837" s="1283">
        <v>1.17</v>
      </c>
      <c r="H837" s="1283"/>
      <c r="I837" s="1283"/>
      <c r="J837" s="1283"/>
      <c r="K837" s="1283"/>
      <c r="L837" s="1283"/>
      <c r="M837" s="1283"/>
      <c r="N837" s="1283"/>
      <c r="O837" s="1283"/>
      <c r="P837" s="1283"/>
      <c r="R837" s="1067"/>
      <c r="Z837" s="21"/>
      <c r="AH837"/>
    </row>
    <row r="838" spans="1:34" ht="11.25" customHeight="1">
      <c r="A838"/>
      <c r="B838" s="1281" t="s">
        <v>7</v>
      </c>
      <c r="C838" s="1282">
        <v>5610</v>
      </c>
      <c r="D838" s="1341" t="str">
        <f t="shared" si="26"/>
        <v>FL5610</v>
      </c>
      <c r="E838" s="1514" t="s">
        <v>124</v>
      </c>
      <c r="F838" s="1390">
        <v>690</v>
      </c>
      <c r="G838" s="1283">
        <v>5.3</v>
      </c>
      <c r="H838" s="1283"/>
      <c r="I838" s="1283"/>
      <c r="J838" s="1283"/>
      <c r="K838" s="1283"/>
      <c r="L838" s="1283"/>
      <c r="M838" s="1283"/>
      <c r="N838" s="1283"/>
      <c r="O838" s="1283"/>
      <c r="P838" s="1283"/>
      <c r="R838" s="1067"/>
      <c r="Z838" s="21"/>
      <c r="AH838"/>
    </row>
    <row r="839" spans="1:34" ht="11.25" customHeight="1">
      <c r="A839"/>
      <c r="B839" s="1281" t="s">
        <v>7</v>
      </c>
      <c r="C839" s="1282">
        <v>5613</v>
      </c>
      <c r="D839" s="1341" t="str">
        <f t="shared" si="26"/>
        <v>FL5613</v>
      </c>
      <c r="E839" s="1514" t="s">
        <v>123</v>
      </c>
      <c r="F839" s="1390">
        <v>1200</v>
      </c>
      <c r="G839" s="1283">
        <v>10.4</v>
      </c>
      <c r="H839" s="1283"/>
      <c r="I839" s="1283"/>
      <c r="J839" s="1283"/>
      <c r="K839" s="1283"/>
      <c r="L839" s="1283"/>
      <c r="M839" s="1283"/>
      <c r="N839" s="1283"/>
      <c r="O839" s="1283"/>
      <c r="P839" s="1283"/>
      <c r="R839" s="1067"/>
      <c r="Z839" s="21"/>
      <c r="AH839"/>
    </row>
    <row r="840" spans="1:34" ht="11.25" customHeight="1">
      <c r="A840"/>
      <c r="B840" s="1281" t="s">
        <v>7</v>
      </c>
      <c r="C840" s="1282">
        <v>5645</v>
      </c>
      <c r="D840" s="1341" t="str">
        <f t="shared" si="26"/>
        <v>FL5645</v>
      </c>
      <c r="E840" s="1514" t="s">
        <v>124</v>
      </c>
      <c r="F840" s="1390">
        <v>1200</v>
      </c>
      <c r="G840" s="1283">
        <v>13.56</v>
      </c>
      <c r="H840" s="1283"/>
      <c r="I840" s="1283"/>
      <c r="J840" s="1283"/>
      <c r="K840" s="1283"/>
      <c r="L840" s="1283"/>
      <c r="M840" s="1283"/>
      <c r="N840" s="1283"/>
      <c r="O840" s="1283"/>
      <c r="P840" s="1283"/>
      <c r="R840" s="1067"/>
      <c r="Z840" s="21"/>
      <c r="AH840"/>
    </row>
    <row r="841" spans="1:34" ht="11.25" customHeight="1">
      <c r="A841"/>
      <c r="B841" s="1281" t="s">
        <v>7</v>
      </c>
      <c r="C841" s="1282">
        <v>5651</v>
      </c>
      <c r="D841" s="1341" t="str">
        <f t="shared" si="26"/>
        <v>FL5651</v>
      </c>
      <c r="E841" s="1514" t="s">
        <v>124</v>
      </c>
      <c r="F841" s="1390">
        <v>968</v>
      </c>
      <c r="G841" s="1283">
        <v>8.08</v>
      </c>
      <c r="H841" s="1283"/>
      <c r="I841" s="1283"/>
      <c r="J841" s="1283"/>
      <c r="K841" s="1283"/>
      <c r="L841" s="1283"/>
      <c r="M841" s="1283"/>
      <c r="N841" s="1283"/>
      <c r="O841" s="1283"/>
      <c r="P841" s="1283"/>
      <c r="R841" s="1067"/>
      <c r="Z841" s="21"/>
      <c r="AH841"/>
    </row>
    <row r="842" spans="1:34" ht="11.25" customHeight="1">
      <c r="A842"/>
      <c r="B842" s="1281" t="s">
        <v>7</v>
      </c>
      <c r="C842" s="1282">
        <v>5703</v>
      </c>
      <c r="D842" s="1341" t="str">
        <f t="shared" si="26"/>
        <v>FL5703</v>
      </c>
      <c r="E842" s="1514" t="s">
        <v>122</v>
      </c>
      <c r="F842" s="1390">
        <v>1200</v>
      </c>
      <c r="G842" s="1283">
        <v>12.47</v>
      </c>
      <c r="H842" s="1283"/>
      <c r="I842" s="1283"/>
      <c r="J842" s="1283"/>
      <c r="K842" s="1283"/>
      <c r="L842" s="1283"/>
      <c r="M842" s="1283"/>
      <c r="N842" s="1283"/>
      <c r="O842" s="1283"/>
      <c r="P842" s="1283"/>
      <c r="R842" s="1067"/>
      <c r="Z842" s="21"/>
      <c r="AH842"/>
    </row>
    <row r="843" spans="1:34" ht="11.25" customHeight="1">
      <c r="A843"/>
      <c r="B843" s="1281" t="s">
        <v>7</v>
      </c>
      <c r="C843" s="1282">
        <v>5705</v>
      </c>
      <c r="D843" s="1341" t="str">
        <f t="shared" si="26"/>
        <v>FL5705</v>
      </c>
      <c r="E843" s="1514" t="s">
        <v>123</v>
      </c>
      <c r="F843" s="1390">
        <v>1200</v>
      </c>
      <c r="G843" s="1283">
        <v>11.55</v>
      </c>
      <c r="H843" s="1283"/>
      <c r="I843" s="1283"/>
      <c r="J843" s="1283"/>
      <c r="K843" s="1283"/>
      <c r="L843" s="1283"/>
      <c r="M843" s="1283"/>
      <c r="N843" s="1283"/>
      <c r="O843" s="1283"/>
      <c r="P843" s="1283"/>
      <c r="R843" s="1067"/>
      <c r="Z843" s="21"/>
      <c r="AH843"/>
    </row>
    <row r="844" spans="1:34" ht="11.25" customHeight="1">
      <c r="A844"/>
      <c r="B844" s="1281" t="s">
        <v>7</v>
      </c>
      <c r="C844" s="1282">
        <v>5951</v>
      </c>
      <c r="D844" s="1341" t="str">
        <f t="shared" ref="D844:D907" si="27">B844&amp;TEXT(C844,"0000")</f>
        <v>FL5951</v>
      </c>
      <c r="E844" s="1514" t="s">
        <v>123</v>
      </c>
      <c r="F844" s="1390">
        <v>211</v>
      </c>
      <c r="G844" s="1283">
        <v>0.51</v>
      </c>
      <c r="H844" s="1283"/>
      <c r="I844" s="1283"/>
      <c r="J844" s="1283"/>
      <c r="K844" s="1283"/>
      <c r="L844" s="1283"/>
      <c r="M844" s="1283"/>
      <c r="N844" s="1283"/>
      <c r="O844" s="1283"/>
      <c r="P844" s="1283"/>
      <c r="R844" s="1067"/>
      <c r="Z844" s="21"/>
      <c r="AH844"/>
    </row>
    <row r="845" spans="1:34" ht="11.25" customHeight="1">
      <c r="A845"/>
      <c r="B845" s="1281" t="s">
        <v>7</v>
      </c>
      <c r="C845" s="1282">
        <v>6004</v>
      </c>
      <c r="D845" s="1341" t="str">
        <f t="shared" si="27"/>
        <v>FL6004</v>
      </c>
      <c r="E845" s="1514" t="s">
        <v>122</v>
      </c>
      <c r="F845" s="1390">
        <v>1044</v>
      </c>
      <c r="G845" s="1283">
        <v>8.84</v>
      </c>
      <c r="H845" s="1283"/>
      <c r="I845" s="1283"/>
      <c r="J845" s="1283"/>
      <c r="K845" s="1283"/>
      <c r="L845" s="1283"/>
      <c r="M845" s="1283"/>
      <c r="N845" s="1283"/>
      <c r="O845" s="1283"/>
      <c r="P845" s="1283"/>
      <c r="R845" s="1067"/>
      <c r="Z845" s="21"/>
      <c r="AH845"/>
    </row>
    <row r="846" spans="1:34" ht="11.25" customHeight="1">
      <c r="A846"/>
      <c r="B846" s="1281" t="s">
        <v>7</v>
      </c>
      <c r="C846" s="1282">
        <v>6006</v>
      </c>
      <c r="D846" s="1341" t="str">
        <f t="shared" si="27"/>
        <v>FL6006</v>
      </c>
      <c r="E846" s="1514" t="s">
        <v>122</v>
      </c>
      <c r="F846" s="1390">
        <v>1200</v>
      </c>
      <c r="G846" s="1283">
        <v>13.04</v>
      </c>
      <c r="H846" s="1283"/>
      <c r="I846" s="1283"/>
      <c r="J846" s="1283"/>
      <c r="K846" s="1283"/>
      <c r="L846" s="1283"/>
      <c r="M846" s="1283"/>
      <c r="N846" s="1283"/>
      <c r="O846" s="1283"/>
      <c r="P846" s="1283"/>
      <c r="R846" s="1067"/>
      <c r="Z846" s="21"/>
      <c r="AH846"/>
    </row>
    <row r="847" spans="1:34" ht="11.25" customHeight="1">
      <c r="A847"/>
      <c r="B847" s="1281" t="s">
        <v>7</v>
      </c>
      <c r="C847" s="1282">
        <v>6017</v>
      </c>
      <c r="D847" s="1341" t="str">
        <f t="shared" si="27"/>
        <v>FL6017</v>
      </c>
      <c r="E847" s="1514" t="s">
        <v>122</v>
      </c>
      <c r="F847" s="1390">
        <v>529</v>
      </c>
      <c r="G847" s="1283">
        <v>3.69</v>
      </c>
      <c r="H847" s="1283"/>
      <c r="I847" s="1283"/>
      <c r="J847" s="1283"/>
      <c r="K847" s="1283"/>
      <c r="L847" s="1283"/>
      <c r="M847" s="1283"/>
      <c r="N847" s="1283"/>
      <c r="O847" s="1283"/>
      <c r="P847" s="1283"/>
      <c r="R847" s="1067"/>
      <c r="Z847" s="21"/>
      <c r="AH847"/>
    </row>
    <row r="848" spans="1:34" ht="11.25" customHeight="1">
      <c r="A848"/>
      <c r="B848" s="1281" t="s">
        <v>7</v>
      </c>
      <c r="C848" s="1282">
        <v>6018</v>
      </c>
      <c r="D848" s="1341" t="str">
        <f t="shared" si="27"/>
        <v>FL6018</v>
      </c>
      <c r="E848" s="1514" t="s">
        <v>122</v>
      </c>
      <c r="F848" s="1390">
        <v>421</v>
      </c>
      <c r="G848" s="1283">
        <v>2.61</v>
      </c>
      <c r="H848" s="1283"/>
      <c r="I848" s="1283"/>
      <c r="J848" s="1283"/>
      <c r="K848" s="1283"/>
      <c r="L848" s="1283"/>
      <c r="M848" s="1283"/>
      <c r="N848" s="1283"/>
      <c r="O848" s="1283"/>
      <c r="P848" s="1283"/>
      <c r="R848" s="1067"/>
      <c r="Z848" s="21"/>
      <c r="AH848"/>
    </row>
    <row r="849" spans="1:34" ht="11.25" customHeight="1">
      <c r="A849"/>
      <c r="B849" s="1281" t="s">
        <v>7</v>
      </c>
      <c r="C849" s="1282">
        <v>6045</v>
      </c>
      <c r="D849" s="1341" t="str">
        <f t="shared" si="27"/>
        <v>FL6045</v>
      </c>
      <c r="E849" s="1514" t="s">
        <v>122</v>
      </c>
      <c r="F849" s="1390">
        <v>599</v>
      </c>
      <c r="G849" s="1283">
        <v>4.3899999999999997</v>
      </c>
      <c r="H849" s="1283"/>
      <c r="I849" s="1283"/>
      <c r="J849" s="1283"/>
      <c r="K849" s="1283"/>
      <c r="L849" s="1283"/>
      <c r="M849" s="1283"/>
      <c r="N849" s="1283"/>
      <c r="O849" s="1283"/>
      <c r="P849" s="1283"/>
      <c r="R849" s="1067"/>
      <c r="Z849" s="21"/>
      <c r="AH849"/>
    </row>
    <row r="850" spans="1:34" ht="11.25" customHeight="1">
      <c r="A850"/>
      <c r="B850" s="1281" t="s">
        <v>7</v>
      </c>
      <c r="C850" s="1282">
        <v>6204</v>
      </c>
      <c r="D850" s="1341" t="str">
        <f t="shared" si="27"/>
        <v>FL6204</v>
      </c>
      <c r="E850" s="1514" t="s">
        <v>122</v>
      </c>
      <c r="F850" s="1390">
        <v>799</v>
      </c>
      <c r="G850" s="1283">
        <v>6.39</v>
      </c>
      <c r="H850" s="1283"/>
      <c r="I850" s="1283"/>
      <c r="J850" s="1283"/>
      <c r="K850" s="1283"/>
      <c r="L850" s="1283"/>
      <c r="M850" s="1283"/>
      <c r="N850" s="1283"/>
      <c r="O850" s="1283"/>
      <c r="P850" s="1283"/>
      <c r="R850" s="1067"/>
      <c r="Z850" s="21"/>
      <c r="AH850"/>
    </row>
    <row r="851" spans="1:34" ht="11.25" customHeight="1">
      <c r="A851"/>
      <c r="B851" s="1281" t="s">
        <v>7</v>
      </c>
      <c r="C851" s="1282">
        <v>6206</v>
      </c>
      <c r="D851" s="1341" t="str">
        <f t="shared" si="27"/>
        <v>FL6206</v>
      </c>
      <c r="E851" s="1514" t="s">
        <v>122</v>
      </c>
      <c r="F851" s="1390">
        <v>464</v>
      </c>
      <c r="G851" s="1283">
        <v>3.04</v>
      </c>
      <c r="H851" s="1283"/>
      <c r="I851" s="1283"/>
      <c r="J851" s="1283"/>
      <c r="K851" s="1283"/>
      <c r="L851" s="1283"/>
      <c r="M851" s="1283"/>
      <c r="N851" s="1283"/>
      <c r="O851" s="1283"/>
      <c r="P851" s="1283"/>
      <c r="R851" s="1067"/>
      <c r="Z851" s="21"/>
      <c r="AH851"/>
    </row>
    <row r="852" spans="1:34" ht="11.25" customHeight="1">
      <c r="A852"/>
      <c r="B852" s="1281" t="s">
        <v>7</v>
      </c>
      <c r="C852" s="1282">
        <v>6213</v>
      </c>
      <c r="D852" s="1341" t="str">
        <f t="shared" si="27"/>
        <v>FL6213</v>
      </c>
      <c r="E852" s="1514" t="s">
        <v>122</v>
      </c>
      <c r="F852" s="1390">
        <v>312</v>
      </c>
      <c r="G852" s="1283">
        <v>1.52</v>
      </c>
      <c r="H852" s="1283"/>
      <c r="I852" s="1283"/>
      <c r="J852" s="1283"/>
      <c r="K852" s="1283"/>
      <c r="L852" s="1283"/>
      <c r="M852" s="1283"/>
      <c r="N852" s="1283"/>
      <c r="O852" s="1283"/>
      <c r="P852" s="1283"/>
      <c r="R852" s="1067"/>
      <c r="Z852" s="21"/>
      <c r="AH852"/>
    </row>
    <row r="853" spans="1:34" ht="11.25" customHeight="1">
      <c r="A853"/>
      <c r="B853" s="1281" t="s">
        <v>7</v>
      </c>
      <c r="C853" s="1282">
        <v>6214</v>
      </c>
      <c r="D853" s="1341" t="str">
        <f t="shared" si="27"/>
        <v>FL6214</v>
      </c>
      <c r="E853" s="1514" t="s">
        <v>122</v>
      </c>
      <c r="F853" s="1390">
        <v>383</v>
      </c>
      <c r="G853" s="1283">
        <v>2.23</v>
      </c>
      <c r="H853" s="1283"/>
      <c r="I853" s="1283"/>
      <c r="J853" s="1283"/>
      <c r="K853" s="1283"/>
      <c r="L853" s="1283"/>
      <c r="M853" s="1283"/>
      <c r="N853" s="1283"/>
      <c r="O853" s="1283"/>
      <c r="P853" s="1283"/>
      <c r="R853" s="1067"/>
      <c r="Z853" s="21"/>
      <c r="AH853"/>
    </row>
    <row r="854" spans="1:34" ht="11.25" customHeight="1">
      <c r="A854"/>
      <c r="B854" s="1281" t="s">
        <v>7</v>
      </c>
      <c r="C854" s="1282">
        <v>6216</v>
      </c>
      <c r="D854" s="1341" t="str">
        <f t="shared" si="27"/>
        <v>FL6216</v>
      </c>
      <c r="E854" s="1514" t="s">
        <v>122</v>
      </c>
      <c r="F854" s="1390">
        <v>772</v>
      </c>
      <c r="G854" s="1283">
        <v>6.12</v>
      </c>
      <c r="H854" s="1283"/>
      <c r="I854" s="1283"/>
      <c r="J854" s="1283"/>
      <c r="K854" s="1283"/>
      <c r="L854" s="1283"/>
      <c r="M854" s="1283"/>
      <c r="N854" s="1283"/>
      <c r="O854" s="1283"/>
      <c r="P854" s="1283"/>
      <c r="R854" s="1067"/>
      <c r="Z854" s="21"/>
      <c r="AH854"/>
    </row>
    <row r="855" spans="1:34" ht="11.25" customHeight="1">
      <c r="A855"/>
      <c r="B855" s="1281" t="s">
        <v>7</v>
      </c>
      <c r="C855" s="1282">
        <v>6217</v>
      </c>
      <c r="D855" s="1341" t="str">
        <f t="shared" si="27"/>
        <v>FL6217</v>
      </c>
      <c r="E855" s="1514" t="s">
        <v>124</v>
      </c>
      <c r="F855" s="1390">
        <v>684</v>
      </c>
      <c r="G855" s="1283">
        <v>5.24</v>
      </c>
      <c r="H855" s="1283"/>
      <c r="I855" s="1283"/>
      <c r="J855" s="1283"/>
      <c r="K855" s="1283"/>
      <c r="L855" s="1283"/>
      <c r="M855" s="1283"/>
      <c r="N855" s="1283"/>
      <c r="O855" s="1283"/>
      <c r="P855" s="1283"/>
      <c r="R855" s="1067"/>
      <c r="Z855" s="21"/>
      <c r="AH855"/>
    </row>
    <row r="856" spans="1:34" ht="11.25" customHeight="1">
      <c r="A856"/>
      <c r="B856" s="1281" t="s">
        <v>7</v>
      </c>
      <c r="C856" s="1282">
        <v>6229</v>
      </c>
      <c r="D856" s="1341" t="str">
        <f t="shared" si="27"/>
        <v>FL6229</v>
      </c>
      <c r="E856" s="1514" t="s">
        <v>123</v>
      </c>
      <c r="F856" s="1390">
        <v>716</v>
      </c>
      <c r="G856" s="1283">
        <v>5.56</v>
      </c>
      <c r="H856" s="1283"/>
      <c r="I856" s="1283"/>
      <c r="J856" s="1283"/>
      <c r="K856" s="1283"/>
      <c r="L856" s="1283"/>
      <c r="M856" s="1283"/>
      <c r="N856" s="1283"/>
      <c r="O856" s="1283"/>
      <c r="P856" s="1283"/>
      <c r="R856" s="1067"/>
      <c r="Z856" s="21"/>
      <c r="AH856"/>
    </row>
    <row r="857" spans="1:34" ht="11.25" customHeight="1">
      <c r="A857"/>
      <c r="B857" s="1281" t="s">
        <v>7</v>
      </c>
      <c r="C857" s="1282">
        <v>6233</v>
      </c>
      <c r="D857" s="1341" t="str">
        <f t="shared" si="27"/>
        <v>FL6233</v>
      </c>
      <c r="E857" s="1514" t="s">
        <v>123</v>
      </c>
      <c r="F857" s="1390">
        <v>436</v>
      </c>
      <c r="G857" s="1283">
        <v>2.76</v>
      </c>
      <c r="H857" s="1283"/>
      <c r="I857" s="1283"/>
      <c r="J857" s="1283"/>
      <c r="K857" s="1283"/>
      <c r="L857" s="1283"/>
      <c r="M857" s="1283"/>
      <c r="N857" s="1283"/>
      <c r="O857" s="1283"/>
      <c r="P857" s="1283"/>
      <c r="R857" s="1067"/>
      <c r="Z857" s="21"/>
      <c r="AH857"/>
    </row>
    <row r="858" spans="1:34" ht="11.25" customHeight="1">
      <c r="A858"/>
      <c r="B858" s="1281" t="s">
        <v>7</v>
      </c>
      <c r="C858" s="1282">
        <v>6235</v>
      </c>
      <c r="D858" s="1341" t="str">
        <f t="shared" si="27"/>
        <v>FL6235</v>
      </c>
      <c r="E858" s="1514" t="s">
        <v>122</v>
      </c>
      <c r="F858" s="1390">
        <v>746</v>
      </c>
      <c r="G858" s="1283">
        <v>5.86</v>
      </c>
      <c r="H858" s="1283"/>
      <c r="I858" s="1283"/>
      <c r="J858" s="1283"/>
      <c r="K858" s="1283"/>
      <c r="L858" s="1283"/>
      <c r="M858" s="1283"/>
      <c r="N858" s="1283"/>
      <c r="O858" s="1283"/>
      <c r="P858" s="1283"/>
      <c r="R858" s="1067"/>
      <c r="Z858" s="21"/>
      <c r="AH858"/>
    </row>
    <row r="859" spans="1:34" ht="11.25" customHeight="1">
      <c r="A859"/>
      <c r="B859" s="1281" t="s">
        <v>7</v>
      </c>
      <c r="C859" s="1282">
        <v>6236</v>
      </c>
      <c r="D859" s="1341" t="str">
        <f t="shared" si="27"/>
        <v>FL6236</v>
      </c>
      <c r="E859" s="1514" t="s">
        <v>122</v>
      </c>
      <c r="F859" s="1390">
        <v>943</v>
      </c>
      <c r="G859" s="1283">
        <v>7.83</v>
      </c>
      <c r="H859" s="1283"/>
      <c r="I859" s="1283"/>
      <c r="J859" s="1283"/>
      <c r="K859" s="1283"/>
      <c r="L859" s="1283"/>
      <c r="M859" s="1283"/>
      <c r="N859" s="1283"/>
      <c r="O859" s="1283"/>
      <c r="P859" s="1283"/>
      <c r="R859" s="1067"/>
      <c r="Z859" s="21"/>
      <c r="AH859"/>
    </row>
    <row r="860" spans="1:34" ht="11.25" customHeight="1">
      <c r="A860"/>
      <c r="B860" s="1281" t="s">
        <v>7</v>
      </c>
      <c r="C860" s="1282">
        <v>6237</v>
      </c>
      <c r="D860" s="1341" t="str">
        <f t="shared" si="27"/>
        <v>FL6237</v>
      </c>
      <c r="E860" s="1514" t="s">
        <v>123</v>
      </c>
      <c r="F860" s="1390">
        <v>408</v>
      </c>
      <c r="G860" s="1283">
        <v>2.48</v>
      </c>
      <c r="H860" s="1283"/>
      <c r="I860" s="1283"/>
      <c r="J860" s="1283"/>
      <c r="K860" s="1283"/>
      <c r="L860" s="1283"/>
      <c r="M860" s="1283"/>
      <c r="N860" s="1283"/>
      <c r="O860" s="1283"/>
      <c r="P860" s="1283"/>
      <c r="R860" s="1067"/>
      <c r="Z860" s="21"/>
      <c r="AH860"/>
    </row>
    <row r="861" spans="1:34" ht="11.25" customHeight="1">
      <c r="A861"/>
      <c r="B861" s="1281" t="s">
        <v>7</v>
      </c>
      <c r="C861" s="1282">
        <v>6251</v>
      </c>
      <c r="D861" s="1341" t="str">
        <f t="shared" si="27"/>
        <v>FL6251</v>
      </c>
      <c r="E861" s="1514" t="s">
        <v>122</v>
      </c>
      <c r="F861" s="1390">
        <v>963</v>
      </c>
      <c r="G861" s="1283">
        <v>8.0299999999999994</v>
      </c>
      <c r="H861" s="1283"/>
      <c r="I861" s="1283"/>
      <c r="J861" s="1283"/>
      <c r="K861" s="1283"/>
      <c r="L861" s="1283"/>
      <c r="M861" s="1283"/>
      <c r="N861" s="1283"/>
      <c r="O861" s="1283"/>
      <c r="P861" s="1283"/>
      <c r="R861" s="1067"/>
      <c r="Z861" s="21"/>
      <c r="AH861"/>
    </row>
    <row r="862" spans="1:34" ht="11.25" customHeight="1">
      <c r="A862"/>
      <c r="B862" s="1281" t="s">
        <v>7</v>
      </c>
      <c r="C862" s="1282">
        <v>6252</v>
      </c>
      <c r="D862" s="1341" t="str">
        <f t="shared" si="27"/>
        <v>FL6252</v>
      </c>
      <c r="E862" s="1514" t="s">
        <v>122</v>
      </c>
      <c r="F862" s="1390">
        <v>590</v>
      </c>
      <c r="G862" s="1283">
        <v>4.3</v>
      </c>
      <c r="H862" s="1283"/>
      <c r="I862" s="1283"/>
      <c r="J862" s="1283"/>
      <c r="K862" s="1283"/>
      <c r="L862" s="1283"/>
      <c r="M862" s="1283"/>
      <c r="N862" s="1283"/>
      <c r="O862" s="1283"/>
      <c r="P862" s="1283"/>
      <c r="R862" s="1067"/>
      <c r="Z862" s="21"/>
      <c r="AH862"/>
    </row>
    <row r="863" spans="1:34" ht="11.25" customHeight="1">
      <c r="A863"/>
      <c r="B863" s="1281" t="s">
        <v>7</v>
      </c>
      <c r="C863" s="1282">
        <v>6306</v>
      </c>
      <c r="D863" s="1341" t="str">
        <f t="shared" si="27"/>
        <v>FL6306</v>
      </c>
      <c r="E863" s="1514" t="s">
        <v>123</v>
      </c>
      <c r="F863" s="1390">
        <v>770</v>
      </c>
      <c r="G863" s="1283">
        <v>6.1</v>
      </c>
      <c r="H863" s="1283"/>
      <c r="I863" s="1283"/>
      <c r="J863" s="1283"/>
      <c r="K863" s="1283"/>
      <c r="L863" s="1283"/>
      <c r="M863" s="1283"/>
      <c r="N863" s="1283"/>
      <c r="O863" s="1283"/>
      <c r="P863" s="1283"/>
      <c r="R863" s="1067"/>
      <c r="Z863" s="21"/>
      <c r="AH863"/>
    </row>
    <row r="864" spans="1:34" ht="11.25" customHeight="1">
      <c r="A864"/>
      <c r="B864" s="1281" t="s">
        <v>7</v>
      </c>
      <c r="C864" s="1282">
        <v>6319</v>
      </c>
      <c r="D864" s="1341" t="str">
        <f t="shared" si="27"/>
        <v>FL6319</v>
      </c>
      <c r="E864" s="1514" t="s">
        <v>123</v>
      </c>
      <c r="F864" s="1390">
        <v>620</v>
      </c>
      <c r="G864" s="1283">
        <v>4.5999999999999996</v>
      </c>
      <c r="H864" s="1283"/>
      <c r="I864" s="1283"/>
      <c r="J864" s="1283"/>
      <c r="K864" s="1283"/>
      <c r="L864" s="1283"/>
      <c r="M864" s="1283"/>
      <c r="N864" s="1283"/>
      <c r="O864" s="1283"/>
      <c r="P864" s="1283"/>
      <c r="R864" s="1067"/>
      <c r="Z864" s="21"/>
      <c r="AH864"/>
    </row>
    <row r="865" spans="1:34" ht="11.25" customHeight="1">
      <c r="A865"/>
      <c r="B865" s="1281" t="s">
        <v>7</v>
      </c>
      <c r="C865" s="1282">
        <v>6325</v>
      </c>
      <c r="D865" s="1341" t="str">
        <f t="shared" si="27"/>
        <v>FL6325</v>
      </c>
      <c r="E865" s="1514" t="s">
        <v>124</v>
      </c>
      <c r="F865" s="1390">
        <v>763</v>
      </c>
      <c r="G865" s="1283">
        <v>6.03</v>
      </c>
      <c r="H865" s="1283"/>
      <c r="I865" s="1283"/>
      <c r="J865" s="1283"/>
      <c r="K865" s="1283"/>
      <c r="L865" s="1283"/>
      <c r="M865" s="1283"/>
      <c r="N865" s="1283"/>
      <c r="O865" s="1283"/>
      <c r="P865" s="1283"/>
      <c r="R865" s="1067"/>
      <c r="Z865" s="21"/>
      <c r="AH865"/>
    </row>
    <row r="866" spans="1:34" ht="11.25" customHeight="1">
      <c r="A866"/>
      <c r="B866" s="1281" t="s">
        <v>7</v>
      </c>
      <c r="C866" s="1282">
        <v>6400</v>
      </c>
      <c r="D866" s="1341" t="str">
        <f t="shared" si="27"/>
        <v>FL6400</v>
      </c>
      <c r="E866" s="1514" t="s">
        <v>125</v>
      </c>
      <c r="F866" s="1390">
        <v>710</v>
      </c>
      <c r="G866" s="1283">
        <v>5.5</v>
      </c>
      <c r="H866" s="1283"/>
      <c r="I866" s="1283"/>
      <c r="J866" s="1283"/>
      <c r="K866" s="1283"/>
      <c r="L866" s="1283"/>
      <c r="M866" s="1283"/>
      <c r="N866" s="1283"/>
      <c r="O866" s="1283"/>
      <c r="P866" s="1283"/>
      <c r="R866" s="1067"/>
      <c r="Z866" s="21"/>
      <c r="AH866"/>
    </row>
    <row r="867" spans="1:34" ht="11.25" customHeight="1">
      <c r="A867"/>
      <c r="B867" s="1281" t="s">
        <v>7</v>
      </c>
      <c r="C867" s="1282">
        <v>6503</v>
      </c>
      <c r="D867" s="1341" t="str">
        <f t="shared" si="27"/>
        <v>FL6503</v>
      </c>
      <c r="E867" s="1514" t="s">
        <v>125</v>
      </c>
      <c r="F867" s="1390">
        <v>391</v>
      </c>
      <c r="G867" s="1283">
        <v>2.31</v>
      </c>
      <c r="H867" s="1283"/>
      <c r="I867" s="1283"/>
      <c r="J867" s="1283"/>
      <c r="K867" s="1283"/>
      <c r="L867" s="1283"/>
      <c r="M867" s="1283"/>
      <c r="N867" s="1283"/>
      <c r="O867" s="1283"/>
      <c r="P867" s="1283"/>
      <c r="R867" s="1067"/>
      <c r="Z867" s="21"/>
      <c r="AH867"/>
    </row>
    <row r="868" spans="1:34" ht="11.25" customHeight="1">
      <c r="A868"/>
      <c r="B868" s="1281" t="s">
        <v>7</v>
      </c>
      <c r="C868" s="1282">
        <v>6504</v>
      </c>
      <c r="D868" s="1341" t="str">
        <f t="shared" si="27"/>
        <v>FL6504</v>
      </c>
      <c r="E868" s="1514" t="s">
        <v>121</v>
      </c>
      <c r="F868" s="1390">
        <v>471</v>
      </c>
      <c r="G868" s="1283">
        <v>3.11</v>
      </c>
      <c r="H868" s="1283"/>
      <c r="I868" s="1283"/>
      <c r="J868" s="1283"/>
      <c r="K868" s="1283"/>
      <c r="L868" s="1283"/>
      <c r="M868" s="1283"/>
      <c r="N868" s="1283"/>
      <c r="O868" s="1283"/>
      <c r="P868" s="1283"/>
      <c r="R868" s="1067"/>
      <c r="Z868" s="21"/>
      <c r="AH868"/>
    </row>
    <row r="869" spans="1:34" ht="11.25" customHeight="1">
      <c r="A869"/>
      <c r="B869" s="1281" t="s">
        <v>7</v>
      </c>
      <c r="C869" s="1282">
        <v>6702</v>
      </c>
      <c r="D869" s="1341" t="str">
        <f t="shared" si="27"/>
        <v>FL6702</v>
      </c>
      <c r="E869" s="1514" t="s">
        <v>122</v>
      </c>
      <c r="F869" s="1390">
        <v>625</v>
      </c>
      <c r="G869" s="1283">
        <v>4.6500000000000004</v>
      </c>
      <c r="H869" s="1283"/>
      <c r="I869" s="1283"/>
      <c r="J869" s="1283"/>
      <c r="K869" s="1283"/>
      <c r="L869" s="1283"/>
      <c r="M869" s="1283"/>
      <c r="N869" s="1283"/>
      <c r="O869" s="1283"/>
      <c r="P869" s="1283"/>
      <c r="R869" s="1067"/>
      <c r="Z869" s="21"/>
      <c r="AH869"/>
    </row>
    <row r="870" spans="1:34" ht="11.25" customHeight="1">
      <c r="A870"/>
      <c r="B870" s="1281" t="s">
        <v>7</v>
      </c>
      <c r="C870" s="1282">
        <v>6703</v>
      </c>
      <c r="D870" s="1341" t="str">
        <f t="shared" si="27"/>
        <v>FL6703</v>
      </c>
      <c r="E870" s="1514" t="s">
        <v>122</v>
      </c>
      <c r="F870" s="1390">
        <v>853</v>
      </c>
      <c r="G870" s="1283">
        <v>6.93</v>
      </c>
      <c r="H870" s="1283"/>
      <c r="I870" s="1283"/>
      <c r="J870" s="1283"/>
      <c r="K870" s="1283"/>
      <c r="L870" s="1283"/>
      <c r="M870" s="1283"/>
      <c r="N870" s="1283"/>
      <c r="O870" s="1283"/>
      <c r="P870" s="1283"/>
      <c r="R870" s="1067"/>
      <c r="Z870" s="21"/>
      <c r="AH870"/>
    </row>
    <row r="871" spans="1:34" ht="11.25" customHeight="1">
      <c r="A871"/>
      <c r="B871" s="1281" t="s">
        <v>7</v>
      </c>
      <c r="C871" s="1282">
        <v>6704</v>
      </c>
      <c r="D871" s="1341" t="str">
        <f t="shared" si="27"/>
        <v>FL6704</v>
      </c>
      <c r="E871" s="1514" t="s">
        <v>122</v>
      </c>
      <c r="F871" s="1390">
        <v>677</v>
      </c>
      <c r="G871" s="1283">
        <v>5.17</v>
      </c>
      <c r="H871" s="1283"/>
      <c r="I871" s="1283"/>
      <c r="J871" s="1283"/>
      <c r="K871" s="1283"/>
      <c r="L871" s="1283"/>
      <c r="M871" s="1283"/>
      <c r="N871" s="1283"/>
      <c r="O871" s="1283"/>
      <c r="P871" s="1283"/>
      <c r="R871" s="1067"/>
      <c r="Z871" s="21"/>
      <c r="AH871"/>
    </row>
    <row r="872" spans="1:34" ht="11.25" customHeight="1">
      <c r="A872"/>
      <c r="B872" s="1281" t="s">
        <v>7</v>
      </c>
      <c r="C872" s="1282">
        <v>6801</v>
      </c>
      <c r="D872" s="1341" t="str">
        <f t="shared" si="27"/>
        <v>FL6801</v>
      </c>
      <c r="E872" s="1514" t="s">
        <v>122</v>
      </c>
      <c r="F872" s="1390">
        <v>450</v>
      </c>
      <c r="G872" s="1283">
        <v>2.9</v>
      </c>
      <c r="H872" s="1283"/>
      <c r="I872" s="1283"/>
      <c r="J872" s="1283"/>
      <c r="K872" s="1283"/>
      <c r="L872" s="1283"/>
      <c r="M872" s="1283"/>
      <c r="N872" s="1283"/>
      <c r="O872" s="1283"/>
      <c r="P872" s="1283"/>
      <c r="R872" s="1067"/>
      <c r="Z872" s="21"/>
      <c r="AH872"/>
    </row>
    <row r="873" spans="1:34" ht="11.25" customHeight="1">
      <c r="A873"/>
      <c r="B873" s="1281" t="s">
        <v>7</v>
      </c>
      <c r="C873" s="1282">
        <v>6811</v>
      </c>
      <c r="D873" s="1341" t="str">
        <f t="shared" si="27"/>
        <v>FL6811</v>
      </c>
      <c r="E873" s="1514" t="s">
        <v>123</v>
      </c>
      <c r="F873" s="1390">
        <v>550</v>
      </c>
      <c r="G873" s="1283">
        <v>3.9</v>
      </c>
      <c r="H873" s="1283"/>
      <c r="I873" s="1283"/>
      <c r="J873" s="1283"/>
      <c r="K873" s="1283"/>
      <c r="L873" s="1283"/>
      <c r="M873" s="1283"/>
      <c r="N873" s="1283"/>
      <c r="O873" s="1283"/>
      <c r="P873" s="1283"/>
      <c r="R873" s="1067"/>
      <c r="Z873" s="21"/>
      <c r="AH873"/>
    </row>
    <row r="874" spans="1:34" ht="11.25" customHeight="1">
      <c r="A874"/>
      <c r="B874" s="1281" t="s">
        <v>7</v>
      </c>
      <c r="C874" s="1282">
        <v>6824</v>
      </c>
      <c r="D874" s="1341" t="str">
        <f t="shared" si="27"/>
        <v>FL6824</v>
      </c>
      <c r="E874" s="1514" t="s">
        <v>122</v>
      </c>
      <c r="F874" s="1390">
        <v>1160</v>
      </c>
      <c r="G874" s="1283">
        <v>10</v>
      </c>
      <c r="H874" s="1283"/>
      <c r="I874" s="1283"/>
      <c r="J874" s="1283"/>
      <c r="K874" s="1283"/>
      <c r="L874" s="1283"/>
      <c r="M874" s="1283"/>
      <c r="N874" s="1283"/>
      <c r="O874" s="1283"/>
      <c r="P874" s="1283"/>
      <c r="R874" s="1067"/>
      <c r="Z874" s="21"/>
      <c r="AH874"/>
    </row>
    <row r="875" spans="1:34" ht="11.25" customHeight="1">
      <c r="A875"/>
      <c r="B875" s="1281" t="s">
        <v>7</v>
      </c>
      <c r="C875" s="1282">
        <v>6826</v>
      </c>
      <c r="D875" s="1341" t="str">
        <f t="shared" si="27"/>
        <v>FL6826</v>
      </c>
      <c r="E875" s="1514" t="s">
        <v>122</v>
      </c>
      <c r="F875" s="1390">
        <v>594</v>
      </c>
      <c r="G875" s="1283">
        <v>4.34</v>
      </c>
      <c r="H875" s="1283"/>
      <c r="I875" s="1283"/>
      <c r="J875" s="1283"/>
      <c r="K875" s="1283"/>
      <c r="L875" s="1283"/>
      <c r="M875" s="1283"/>
      <c r="N875" s="1283"/>
      <c r="O875" s="1283"/>
      <c r="P875" s="1283"/>
      <c r="R875" s="1067"/>
      <c r="Z875" s="21"/>
      <c r="AH875"/>
    </row>
    <row r="876" spans="1:34" ht="11.25" customHeight="1">
      <c r="A876"/>
      <c r="B876" s="1281" t="s">
        <v>7</v>
      </c>
      <c r="C876" s="1282">
        <v>6828</v>
      </c>
      <c r="D876" s="1341" t="str">
        <f t="shared" si="27"/>
        <v>FL6828</v>
      </c>
      <c r="E876" s="1514" t="s">
        <v>122</v>
      </c>
      <c r="F876" s="1390">
        <v>727</v>
      </c>
      <c r="G876" s="1283">
        <v>5.67</v>
      </c>
      <c r="H876" s="1283"/>
      <c r="I876" s="1283"/>
      <c r="J876" s="1283"/>
      <c r="K876" s="1283"/>
      <c r="L876" s="1283"/>
      <c r="M876" s="1283"/>
      <c r="N876" s="1283"/>
      <c r="O876" s="1283"/>
      <c r="P876" s="1283"/>
      <c r="R876" s="1067"/>
      <c r="Z876" s="21"/>
      <c r="AH876"/>
    </row>
    <row r="877" spans="1:34" ht="11.25" customHeight="1">
      <c r="A877"/>
      <c r="B877" s="1281" t="s">
        <v>7</v>
      </c>
      <c r="C877" s="1282">
        <v>6834</v>
      </c>
      <c r="D877" s="1341" t="str">
        <f t="shared" si="27"/>
        <v>FL6834</v>
      </c>
      <c r="E877" s="1514" t="s">
        <v>123</v>
      </c>
      <c r="F877" s="1390">
        <v>449</v>
      </c>
      <c r="G877" s="1283">
        <v>2.89</v>
      </c>
      <c r="H877" s="1283"/>
      <c r="I877" s="1283"/>
      <c r="J877" s="1283"/>
      <c r="K877" s="1283"/>
      <c r="L877" s="1283"/>
      <c r="M877" s="1283"/>
      <c r="N877" s="1283"/>
      <c r="O877" s="1283"/>
      <c r="P877" s="1283"/>
      <c r="R877" s="1067"/>
      <c r="Z877" s="21"/>
      <c r="AH877"/>
    </row>
    <row r="878" spans="1:34" ht="11.25" customHeight="1">
      <c r="A878"/>
      <c r="B878" s="1281" t="s">
        <v>7</v>
      </c>
      <c r="C878" s="1282">
        <v>6836</v>
      </c>
      <c r="D878" s="1341" t="str">
        <f t="shared" si="27"/>
        <v>FL6836</v>
      </c>
      <c r="E878" s="1514" t="s">
        <v>124</v>
      </c>
      <c r="F878" s="1390">
        <v>528</v>
      </c>
      <c r="G878" s="1283">
        <v>3.68</v>
      </c>
      <c r="H878" s="1283"/>
      <c r="I878" s="1283"/>
      <c r="J878" s="1283"/>
      <c r="K878" s="1283"/>
      <c r="L878" s="1283"/>
      <c r="M878" s="1283"/>
      <c r="N878" s="1283"/>
      <c r="O878" s="1283"/>
      <c r="P878" s="1283"/>
      <c r="R878" s="1067"/>
      <c r="Z878" s="21"/>
      <c r="AH878"/>
    </row>
    <row r="879" spans="1:34" ht="11.25" customHeight="1">
      <c r="A879"/>
      <c r="B879" s="1281" t="s">
        <v>7</v>
      </c>
      <c r="C879" s="1282">
        <v>6838</v>
      </c>
      <c r="D879" s="1341" t="str">
        <f t="shared" si="27"/>
        <v>FL6838</v>
      </c>
      <c r="E879" s="1514" t="s">
        <v>122</v>
      </c>
      <c r="F879" s="1390">
        <v>470</v>
      </c>
      <c r="G879" s="1283">
        <v>3.1</v>
      </c>
      <c r="H879" s="1283"/>
      <c r="I879" s="1283"/>
      <c r="J879" s="1283"/>
      <c r="K879" s="1283"/>
      <c r="L879" s="1283"/>
      <c r="M879" s="1283"/>
      <c r="N879" s="1283"/>
      <c r="O879" s="1283"/>
      <c r="P879" s="1283"/>
      <c r="R879" s="1067"/>
      <c r="Z879" s="21"/>
      <c r="AH879"/>
    </row>
    <row r="880" spans="1:34" ht="11.25" customHeight="1">
      <c r="A880"/>
      <c r="B880" s="1281" t="s">
        <v>7</v>
      </c>
      <c r="C880" s="1282">
        <v>6843</v>
      </c>
      <c r="D880" s="1341" t="str">
        <f t="shared" si="27"/>
        <v>FL6843</v>
      </c>
      <c r="E880" s="1514" t="s">
        <v>122</v>
      </c>
      <c r="F880" s="1390">
        <v>1200</v>
      </c>
      <c r="G880" s="1283">
        <v>11.59</v>
      </c>
      <c r="H880" s="1283"/>
      <c r="I880" s="1283"/>
      <c r="J880" s="1283"/>
      <c r="K880" s="1283"/>
      <c r="L880" s="1283"/>
      <c r="M880" s="1283"/>
      <c r="N880" s="1283"/>
      <c r="O880" s="1283"/>
      <c r="P880" s="1283"/>
      <c r="R880" s="1067"/>
      <c r="Z880" s="21"/>
      <c r="AH880"/>
    </row>
    <row r="881" spans="1:34" ht="11.25" customHeight="1">
      <c r="A881"/>
      <c r="B881" s="1281" t="s">
        <v>7</v>
      </c>
      <c r="C881" s="1282">
        <v>6845</v>
      </c>
      <c r="D881" s="1341" t="str">
        <f t="shared" si="27"/>
        <v>FL6845</v>
      </c>
      <c r="E881" s="1514" t="s">
        <v>122</v>
      </c>
      <c r="F881" s="1390">
        <v>626</v>
      </c>
      <c r="G881" s="1283">
        <v>4.66</v>
      </c>
      <c r="H881" s="1283"/>
      <c r="I881" s="1283"/>
      <c r="J881" s="1283"/>
      <c r="K881" s="1283"/>
      <c r="L881" s="1283"/>
      <c r="M881" s="1283"/>
      <c r="N881" s="1283"/>
      <c r="O881" s="1283"/>
      <c r="P881" s="1283"/>
      <c r="R881" s="1067"/>
      <c r="Z881" s="21"/>
      <c r="AH881"/>
    </row>
    <row r="882" spans="1:34" ht="11.25" customHeight="1">
      <c r="A882"/>
      <c r="B882" s="1281" t="s">
        <v>7</v>
      </c>
      <c r="C882" s="1282">
        <v>6854</v>
      </c>
      <c r="D882" s="1341" t="str">
        <f t="shared" si="27"/>
        <v>FL6854</v>
      </c>
      <c r="E882" s="1514" t="s">
        <v>122</v>
      </c>
      <c r="F882" s="1390">
        <v>700</v>
      </c>
      <c r="G882" s="1283">
        <v>5.4</v>
      </c>
      <c r="H882" s="1283"/>
      <c r="I882" s="1283"/>
      <c r="J882" s="1283"/>
      <c r="K882" s="1283"/>
      <c r="L882" s="1283"/>
      <c r="M882" s="1283"/>
      <c r="N882" s="1283"/>
      <c r="O882" s="1283"/>
      <c r="P882" s="1283"/>
      <c r="R882" s="1067"/>
      <c r="Z882" s="21"/>
      <c r="AH882"/>
    </row>
    <row r="883" spans="1:34" ht="11.25" customHeight="1">
      <c r="A883"/>
      <c r="B883" s="1281" t="s">
        <v>7</v>
      </c>
      <c r="C883" s="1282">
        <v>6872</v>
      </c>
      <c r="D883" s="1341" t="str">
        <f t="shared" si="27"/>
        <v>FL6872</v>
      </c>
      <c r="E883" s="1514" t="s">
        <v>122</v>
      </c>
      <c r="F883" s="1390">
        <v>1200</v>
      </c>
      <c r="G883" s="1283">
        <v>10.48</v>
      </c>
      <c r="H883" s="1283"/>
      <c r="I883" s="1283"/>
      <c r="J883" s="1283"/>
      <c r="K883" s="1283"/>
      <c r="L883" s="1283"/>
      <c r="M883" s="1283"/>
      <c r="N883" s="1283"/>
      <c r="O883" s="1283"/>
      <c r="P883" s="1283"/>
      <c r="R883" s="1067"/>
      <c r="Z883" s="21"/>
      <c r="AH883"/>
    </row>
    <row r="884" spans="1:34" ht="11.25" customHeight="1">
      <c r="A884"/>
      <c r="B884" s="1281" t="s">
        <v>7</v>
      </c>
      <c r="C884" s="1282">
        <v>6874</v>
      </c>
      <c r="D884" s="1341" t="str">
        <f t="shared" si="27"/>
        <v>FL6874</v>
      </c>
      <c r="E884" s="1514" t="s">
        <v>122</v>
      </c>
      <c r="F884" s="1390">
        <v>1200</v>
      </c>
      <c r="G884" s="1283">
        <v>15.74</v>
      </c>
      <c r="H884" s="1283"/>
      <c r="I884" s="1283"/>
      <c r="J884" s="1283"/>
      <c r="K884" s="1283"/>
      <c r="L884" s="1283"/>
      <c r="M884" s="1283"/>
      <c r="N884" s="1283"/>
      <c r="O884" s="1283"/>
      <c r="P884" s="1283"/>
      <c r="R884" s="1067"/>
      <c r="Z884" s="21"/>
      <c r="AH884"/>
    </row>
    <row r="885" spans="1:34" ht="11.25" customHeight="1">
      <c r="A885"/>
      <c r="B885" s="1281" t="s">
        <v>7</v>
      </c>
      <c r="C885" s="1282">
        <v>6882</v>
      </c>
      <c r="D885" s="1341" t="str">
        <f t="shared" si="27"/>
        <v>FL6882</v>
      </c>
      <c r="E885" s="1514" t="s">
        <v>122</v>
      </c>
      <c r="F885" s="1390">
        <v>426</v>
      </c>
      <c r="G885" s="1283">
        <v>2.66</v>
      </c>
      <c r="H885" s="1283"/>
      <c r="I885" s="1283"/>
      <c r="J885" s="1283"/>
      <c r="K885" s="1283"/>
      <c r="L885" s="1283"/>
      <c r="M885" s="1283"/>
      <c r="N885" s="1283"/>
      <c r="O885" s="1283"/>
      <c r="P885" s="1283"/>
      <c r="R885" s="1067"/>
      <c r="Z885" s="21"/>
      <c r="AH885"/>
    </row>
    <row r="886" spans="1:34" ht="11.25" customHeight="1">
      <c r="A886"/>
      <c r="B886" s="1281" t="s">
        <v>7</v>
      </c>
      <c r="C886" s="1282">
        <v>6884</v>
      </c>
      <c r="D886" s="1341" t="str">
        <f t="shared" si="27"/>
        <v>FL6884</v>
      </c>
      <c r="E886" s="1514" t="s">
        <v>122</v>
      </c>
      <c r="F886" s="1390">
        <v>417</v>
      </c>
      <c r="G886" s="1283">
        <v>2.57</v>
      </c>
      <c r="H886" s="1283"/>
      <c r="I886" s="1283"/>
      <c r="J886" s="1283"/>
      <c r="K886" s="1283"/>
      <c r="L886" s="1283"/>
      <c r="M886" s="1283"/>
      <c r="N886" s="1283"/>
      <c r="O886" s="1283"/>
      <c r="P886" s="1283"/>
      <c r="R886" s="1067"/>
      <c r="Z886" s="21"/>
      <c r="AH886"/>
    </row>
    <row r="887" spans="1:34" ht="11.25" customHeight="1">
      <c r="A887"/>
      <c r="B887" s="1281" t="s">
        <v>7</v>
      </c>
      <c r="C887" s="1282">
        <v>7016</v>
      </c>
      <c r="D887" s="1341" t="str">
        <f t="shared" si="27"/>
        <v>FL7016</v>
      </c>
      <c r="E887" s="1514" t="s">
        <v>122</v>
      </c>
      <c r="F887" s="1390">
        <v>646</v>
      </c>
      <c r="G887" s="1283">
        <v>4.8600000000000003</v>
      </c>
      <c r="H887" s="1283"/>
      <c r="I887" s="1283"/>
      <c r="J887" s="1283"/>
      <c r="K887" s="1283"/>
      <c r="L887" s="1283"/>
      <c r="M887" s="1283"/>
      <c r="N887" s="1283"/>
      <c r="O887" s="1283"/>
      <c r="P887" s="1283"/>
      <c r="R887" s="1067"/>
      <c r="Z887" s="21"/>
      <c r="AH887"/>
    </row>
    <row r="888" spans="1:34" ht="11.25" customHeight="1">
      <c r="A888"/>
      <c r="B888" s="1281" t="s">
        <v>7</v>
      </c>
      <c r="C888" s="1282">
        <v>7024</v>
      </c>
      <c r="D888" s="1341" t="str">
        <f t="shared" si="27"/>
        <v>FL7024</v>
      </c>
      <c r="E888" s="1514" t="s">
        <v>122</v>
      </c>
      <c r="F888" s="1390">
        <v>701</v>
      </c>
      <c r="G888" s="1283">
        <v>5.41</v>
      </c>
      <c r="H888" s="1283"/>
      <c r="I888" s="1283"/>
      <c r="J888" s="1283"/>
      <c r="K888" s="1283"/>
      <c r="L888" s="1283"/>
      <c r="M888" s="1283"/>
      <c r="N888" s="1283"/>
      <c r="O888" s="1283"/>
      <c r="P888" s="1283"/>
      <c r="R888" s="1067"/>
      <c r="Z888" s="21"/>
      <c r="AH888"/>
    </row>
    <row r="889" spans="1:34" ht="11.25" customHeight="1">
      <c r="A889"/>
      <c r="B889" s="1281" t="s">
        <v>7</v>
      </c>
      <c r="C889" s="1282">
        <v>7038</v>
      </c>
      <c r="D889" s="1341" t="str">
        <f t="shared" si="27"/>
        <v>FL7038</v>
      </c>
      <c r="E889" s="1514" t="s">
        <v>122</v>
      </c>
      <c r="F889" s="1390">
        <v>532</v>
      </c>
      <c r="G889" s="1283">
        <v>3.72</v>
      </c>
      <c r="H889" s="1283"/>
      <c r="I889" s="1283"/>
      <c r="J889" s="1283"/>
      <c r="K889" s="1283"/>
      <c r="L889" s="1283"/>
      <c r="M889" s="1283"/>
      <c r="N889" s="1283"/>
      <c r="O889" s="1283"/>
      <c r="P889" s="1283"/>
      <c r="R889" s="1067"/>
      <c r="Z889" s="21"/>
      <c r="AH889"/>
    </row>
    <row r="890" spans="1:34" ht="11.25" customHeight="1">
      <c r="A890"/>
      <c r="B890" s="1281" t="s">
        <v>7</v>
      </c>
      <c r="C890" s="1282">
        <v>7046</v>
      </c>
      <c r="D890" s="1341" t="str">
        <f t="shared" si="27"/>
        <v>FL7046</v>
      </c>
      <c r="E890" s="1514" t="s">
        <v>122</v>
      </c>
      <c r="F890" s="1390">
        <v>727</v>
      </c>
      <c r="G890" s="1283">
        <v>5.67</v>
      </c>
      <c r="H890" s="1283"/>
      <c r="I890" s="1283"/>
      <c r="J890" s="1283"/>
      <c r="K890" s="1283"/>
      <c r="L890" s="1283"/>
      <c r="M890" s="1283"/>
      <c r="N890" s="1283"/>
      <c r="O890" s="1283"/>
      <c r="P890" s="1283"/>
      <c r="R890" s="1067"/>
      <c r="Z890" s="21"/>
      <c r="AH890"/>
    </row>
    <row r="891" spans="1:34" ht="11.25" customHeight="1">
      <c r="A891"/>
      <c r="B891" s="1281" t="s">
        <v>7</v>
      </c>
      <c r="C891" s="1282">
        <v>7047</v>
      </c>
      <c r="D891" s="1341" t="str">
        <f t="shared" si="27"/>
        <v>FL7047</v>
      </c>
      <c r="E891" s="1514" t="s">
        <v>122</v>
      </c>
      <c r="F891" s="1390">
        <v>884</v>
      </c>
      <c r="G891" s="1283">
        <v>7.24</v>
      </c>
      <c r="H891" s="1283"/>
      <c r="I891" s="1283"/>
      <c r="J891" s="1283"/>
      <c r="K891" s="1283"/>
      <c r="L891" s="1283"/>
      <c r="M891" s="1283"/>
      <c r="N891" s="1283"/>
      <c r="O891" s="1283"/>
      <c r="P891" s="1283"/>
      <c r="R891" s="1067"/>
      <c r="Z891" s="21"/>
      <c r="AH891"/>
    </row>
    <row r="892" spans="1:34" ht="11.25" customHeight="1">
      <c r="A892"/>
      <c r="B892" s="1281" t="s">
        <v>7</v>
      </c>
      <c r="C892" s="1282">
        <v>7050</v>
      </c>
      <c r="D892" s="1341" t="str">
        <f t="shared" si="27"/>
        <v>FL7050</v>
      </c>
      <c r="E892" s="1514" t="s">
        <v>122</v>
      </c>
      <c r="F892" s="1390">
        <v>714</v>
      </c>
      <c r="G892" s="1283">
        <v>5.54</v>
      </c>
      <c r="H892" s="1283"/>
      <c r="I892" s="1283"/>
      <c r="J892" s="1283"/>
      <c r="K892" s="1283"/>
      <c r="L892" s="1283"/>
      <c r="M892" s="1283"/>
      <c r="N892" s="1283"/>
      <c r="O892" s="1283"/>
      <c r="P892" s="1283"/>
      <c r="R892" s="1067"/>
      <c r="Z892" s="21"/>
      <c r="AH892"/>
    </row>
    <row r="893" spans="1:34" ht="11.25" customHeight="1">
      <c r="A893"/>
      <c r="B893" s="1281" t="s">
        <v>7</v>
      </c>
      <c r="C893" s="1282">
        <v>7090</v>
      </c>
      <c r="D893" s="1341" t="str">
        <f t="shared" si="27"/>
        <v>FL7090</v>
      </c>
      <c r="E893" s="1514" t="s">
        <v>122</v>
      </c>
      <c r="F893" s="1390">
        <v>574</v>
      </c>
      <c r="G893" s="1283">
        <v>4.1399999999999997</v>
      </c>
      <c r="H893" s="1283"/>
      <c r="I893" s="1283"/>
      <c r="J893" s="1283"/>
      <c r="K893" s="1283"/>
      <c r="L893" s="1283"/>
      <c r="M893" s="1283"/>
      <c r="N893" s="1283"/>
      <c r="O893" s="1283"/>
      <c r="P893" s="1283"/>
      <c r="R893" s="1067"/>
      <c r="Z893" s="21"/>
      <c r="AH893"/>
    </row>
    <row r="894" spans="1:34" ht="11.25" customHeight="1">
      <c r="A894"/>
      <c r="B894" s="1281" t="s">
        <v>7</v>
      </c>
      <c r="C894" s="1282">
        <v>7098</v>
      </c>
      <c r="D894" s="1341" t="str">
        <f t="shared" si="27"/>
        <v>FL7098</v>
      </c>
      <c r="E894" s="1514" t="s">
        <v>122</v>
      </c>
      <c r="F894" s="1390">
        <v>791</v>
      </c>
      <c r="G894" s="1283">
        <v>6.31</v>
      </c>
      <c r="H894" s="1283"/>
      <c r="I894" s="1283"/>
      <c r="J894" s="1283"/>
      <c r="K894" s="1283"/>
      <c r="L894" s="1283"/>
      <c r="M894" s="1283"/>
      <c r="N894" s="1283"/>
      <c r="O894" s="1283"/>
      <c r="P894" s="1283"/>
      <c r="R894" s="1067"/>
      <c r="Z894" s="21"/>
      <c r="AH894"/>
    </row>
    <row r="895" spans="1:34" ht="11.25" customHeight="1">
      <c r="A895"/>
      <c r="B895" s="1281" t="s">
        <v>7</v>
      </c>
      <c r="C895" s="1282">
        <v>7099</v>
      </c>
      <c r="D895" s="1341" t="str">
        <f t="shared" si="27"/>
        <v>FL7099</v>
      </c>
      <c r="E895" s="1514" t="s">
        <v>122</v>
      </c>
      <c r="F895" s="1390">
        <v>1004</v>
      </c>
      <c r="G895" s="1283">
        <v>8.44</v>
      </c>
      <c r="H895" s="1283"/>
      <c r="I895" s="1283"/>
      <c r="J895" s="1283"/>
      <c r="K895" s="1283"/>
      <c r="L895" s="1283"/>
      <c r="M895" s="1283"/>
      <c r="N895" s="1283"/>
      <c r="O895" s="1283"/>
      <c r="P895" s="1283"/>
      <c r="R895" s="1067"/>
      <c r="Z895" s="21"/>
      <c r="AH895"/>
    </row>
    <row r="896" spans="1:34" ht="11.25" customHeight="1">
      <c r="A896"/>
      <c r="B896" s="1281" t="s">
        <v>7</v>
      </c>
      <c r="C896" s="1282">
        <v>7133</v>
      </c>
      <c r="D896" s="1341" t="str">
        <f t="shared" si="27"/>
        <v>FL7133</v>
      </c>
      <c r="E896" s="1514" t="s">
        <v>122</v>
      </c>
      <c r="F896" s="1390">
        <v>459</v>
      </c>
      <c r="G896" s="1283">
        <v>2.99</v>
      </c>
      <c r="H896" s="1283"/>
      <c r="I896" s="1283"/>
      <c r="J896" s="1283"/>
      <c r="K896" s="1283"/>
      <c r="L896" s="1283"/>
      <c r="M896" s="1283"/>
      <c r="N896" s="1283"/>
      <c r="O896" s="1283"/>
      <c r="P896" s="1283"/>
      <c r="R896" s="1067"/>
      <c r="Z896" s="21"/>
      <c r="AH896"/>
    </row>
    <row r="897" spans="1:34" ht="11.25" customHeight="1">
      <c r="A897"/>
      <c r="B897" s="1281" t="s">
        <v>7</v>
      </c>
      <c r="C897" s="1282">
        <v>7151</v>
      </c>
      <c r="D897" s="1341" t="str">
        <f t="shared" si="27"/>
        <v>FL7151</v>
      </c>
      <c r="E897" s="1514" t="s">
        <v>122</v>
      </c>
      <c r="F897" s="1390">
        <v>523</v>
      </c>
      <c r="G897" s="1283">
        <v>3.63</v>
      </c>
      <c r="H897" s="1283"/>
      <c r="I897" s="1283"/>
      <c r="J897" s="1283"/>
      <c r="K897" s="1283"/>
      <c r="L897" s="1283"/>
      <c r="M897" s="1283"/>
      <c r="N897" s="1283"/>
      <c r="O897" s="1283"/>
      <c r="P897" s="1283"/>
      <c r="R897" s="1067"/>
      <c r="Z897" s="21"/>
      <c r="AH897"/>
    </row>
    <row r="898" spans="1:34" ht="11.25" customHeight="1">
      <c r="A898"/>
      <c r="B898" s="1281" t="s">
        <v>7</v>
      </c>
      <c r="C898" s="1282">
        <v>7152</v>
      </c>
      <c r="D898" s="1341" t="str">
        <f t="shared" si="27"/>
        <v>FL7152</v>
      </c>
      <c r="E898" s="1514" t="s">
        <v>122</v>
      </c>
      <c r="F898" s="1390">
        <v>701</v>
      </c>
      <c r="G898" s="1283">
        <v>5.41</v>
      </c>
      <c r="H898" s="1283"/>
      <c r="I898" s="1283"/>
      <c r="J898" s="1283"/>
      <c r="K898" s="1283"/>
      <c r="L898" s="1283"/>
      <c r="M898" s="1283"/>
      <c r="N898" s="1283"/>
      <c r="O898" s="1283"/>
      <c r="P898" s="1283"/>
      <c r="R898" s="1067"/>
      <c r="Z898" s="21"/>
      <c r="AH898"/>
    </row>
    <row r="899" spans="1:34" ht="11.25" customHeight="1">
      <c r="A899"/>
      <c r="B899" s="1281" t="s">
        <v>7</v>
      </c>
      <c r="C899" s="1282">
        <v>7153</v>
      </c>
      <c r="D899" s="1341" t="str">
        <f t="shared" si="27"/>
        <v>FL7153</v>
      </c>
      <c r="E899" s="1514" t="s">
        <v>122</v>
      </c>
      <c r="F899" s="1390">
        <v>564</v>
      </c>
      <c r="G899" s="1283">
        <v>4.04</v>
      </c>
      <c r="H899" s="1283"/>
      <c r="I899" s="1283"/>
      <c r="J899" s="1283"/>
      <c r="K899" s="1283"/>
      <c r="L899" s="1283"/>
      <c r="M899" s="1283"/>
      <c r="N899" s="1283"/>
      <c r="O899" s="1283"/>
      <c r="P899" s="1283"/>
      <c r="R899" s="1067"/>
      <c r="Z899" s="21"/>
      <c r="AH899"/>
    </row>
    <row r="900" spans="1:34" ht="11.25" customHeight="1">
      <c r="A900"/>
      <c r="B900" s="1281" t="s">
        <v>7</v>
      </c>
      <c r="C900" s="1282">
        <v>7201</v>
      </c>
      <c r="D900" s="1341" t="str">
        <f t="shared" si="27"/>
        <v>FL7201</v>
      </c>
      <c r="E900" s="1514" t="s">
        <v>122</v>
      </c>
      <c r="F900" s="1390">
        <v>953</v>
      </c>
      <c r="G900" s="1283">
        <v>7.93</v>
      </c>
      <c r="H900" s="1283"/>
      <c r="I900" s="1283"/>
      <c r="J900" s="1283"/>
      <c r="K900" s="1283"/>
      <c r="L900" s="1283"/>
      <c r="M900" s="1283"/>
      <c r="N900" s="1283"/>
      <c r="O900" s="1283"/>
      <c r="P900" s="1283"/>
      <c r="R900" s="1067"/>
      <c r="Z900" s="21"/>
      <c r="AH900"/>
    </row>
    <row r="901" spans="1:34" ht="11.25" customHeight="1">
      <c r="A901"/>
      <c r="B901" s="1281" t="s">
        <v>7</v>
      </c>
      <c r="C901" s="1282">
        <v>7204</v>
      </c>
      <c r="D901" s="1341" t="str">
        <f t="shared" si="27"/>
        <v>FL7204</v>
      </c>
      <c r="E901" s="1514" t="s">
        <v>122</v>
      </c>
      <c r="F901" s="1390">
        <v>284</v>
      </c>
      <c r="G901" s="1283">
        <v>1.24</v>
      </c>
      <c r="H901" s="1283"/>
      <c r="I901" s="1283"/>
      <c r="J901" s="1283"/>
      <c r="K901" s="1283"/>
      <c r="L901" s="1283"/>
      <c r="M901" s="1283"/>
      <c r="N901" s="1283"/>
      <c r="O901" s="1283"/>
      <c r="P901" s="1283"/>
      <c r="R901" s="1067"/>
      <c r="Z901" s="21"/>
      <c r="AH901"/>
    </row>
    <row r="902" spans="1:34" ht="11.25" customHeight="1">
      <c r="A902"/>
      <c r="B902" s="1281" t="s">
        <v>7</v>
      </c>
      <c r="C902" s="1282">
        <v>7205</v>
      </c>
      <c r="D902" s="1341" t="str">
        <f t="shared" si="27"/>
        <v>FL7205</v>
      </c>
      <c r="E902" s="1514" t="s">
        <v>122</v>
      </c>
      <c r="F902" s="1390">
        <v>1200</v>
      </c>
      <c r="G902" s="1283">
        <v>10.4</v>
      </c>
      <c r="H902" s="1283"/>
      <c r="I902" s="1283"/>
      <c r="J902" s="1283"/>
      <c r="K902" s="1283"/>
      <c r="L902" s="1283"/>
      <c r="M902" s="1283"/>
      <c r="N902" s="1283"/>
      <c r="O902" s="1283"/>
      <c r="P902" s="1283"/>
      <c r="R902" s="1067"/>
      <c r="Z902" s="21"/>
      <c r="AH902"/>
    </row>
    <row r="903" spans="1:34" ht="11.25" customHeight="1">
      <c r="A903"/>
      <c r="B903" s="1281" t="s">
        <v>7</v>
      </c>
      <c r="C903" s="1282">
        <v>7219</v>
      </c>
      <c r="D903" s="1341" t="str">
        <f t="shared" si="27"/>
        <v>FL7219</v>
      </c>
      <c r="E903" s="1514" t="s">
        <v>124</v>
      </c>
      <c r="F903" s="1390">
        <v>823</v>
      </c>
      <c r="G903" s="1283">
        <v>6.63</v>
      </c>
      <c r="H903" s="1283"/>
      <c r="I903" s="1283"/>
      <c r="J903" s="1283"/>
      <c r="K903" s="1283"/>
      <c r="L903" s="1283"/>
      <c r="M903" s="1283"/>
      <c r="N903" s="1283"/>
      <c r="O903" s="1283"/>
      <c r="P903" s="1283"/>
      <c r="R903" s="1067"/>
      <c r="Z903" s="21"/>
      <c r="AH903"/>
    </row>
    <row r="904" spans="1:34" ht="11.25" customHeight="1">
      <c r="A904"/>
      <c r="B904" s="1281" t="s">
        <v>7</v>
      </c>
      <c r="C904" s="1282">
        <v>7222</v>
      </c>
      <c r="D904" s="1341" t="str">
        <f t="shared" si="27"/>
        <v>FL7222</v>
      </c>
      <c r="E904" s="1514" t="s">
        <v>122</v>
      </c>
      <c r="F904" s="1390">
        <v>780</v>
      </c>
      <c r="G904" s="1283">
        <v>6.2</v>
      </c>
      <c r="H904" s="1283"/>
      <c r="I904" s="1283"/>
      <c r="J904" s="1283"/>
      <c r="K904" s="1283"/>
      <c r="L904" s="1283"/>
      <c r="M904" s="1283"/>
      <c r="N904" s="1283"/>
      <c r="O904" s="1283"/>
      <c r="P904" s="1283"/>
      <c r="R904" s="1067"/>
      <c r="Z904" s="21"/>
      <c r="AH904"/>
    </row>
    <row r="905" spans="1:34" ht="11.25" customHeight="1">
      <c r="A905"/>
      <c r="B905" s="1281" t="s">
        <v>7</v>
      </c>
      <c r="C905" s="1282">
        <v>7230</v>
      </c>
      <c r="D905" s="1341" t="str">
        <f t="shared" si="27"/>
        <v>FL7230</v>
      </c>
      <c r="E905" s="1514" t="s">
        <v>123</v>
      </c>
      <c r="F905" s="1390">
        <v>1136</v>
      </c>
      <c r="G905" s="1283">
        <v>9.76</v>
      </c>
      <c r="H905" s="1283"/>
      <c r="I905" s="1283"/>
      <c r="J905" s="1283"/>
      <c r="K905" s="1283"/>
      <c r="L905" s="1283"/>
      <c r="M905" s="1283"/>
      <c r="N905" s="1283"/>
      <c r="O905" s="1283"/>
      <c r="P905" s="1283"/>
      <c r="R905" s="1067"/>
      <c r="Z905" s="21"/>
      <c r="AH905"/>
    </row>
    <row r="906" spans="1:34" ht="11.25" customHeight="1">
      <c r="A906"/>
      <c r="B906" s="1281" t="s">
        <v>7</v>
      </c>
      <c r="C906" s="1282">
        <v>7231</v>
      </c>
      <c r="D906" s="1341" t="str">
        <f t="shared" si="27"/>
        <v>FL7231</v>
      </c>
      <c r="E906" s="1514" t="s">
        <v>124</v>
      </c>
      <c r="F906" s="1390">
        <v>886</v>
      </c>
      <c r="G906" s="1283">
        <v>7.26</v>
      </c>
      <c r="H906" s="1283"/>
      <c r="I906" s="1283"/>
      <c r="J906" s="1283"/>
      <c r="K906" s="1283"/>
      <c r="L906" s="1283"/>
      <c r="M906" s="1283"/>
      <c r="N906" s="1283"/>
      <c r="O906" s="1283"/>
      <c r="P906" s="1283"/>
      <c r="R906" s="1067"/>
      <c r="Z906" s="21"/>
      <c r="AH906"/>
    </row>
    <row r="907" spans="1:34" ht="11.25" customHeight="1">
      <c r="A907"/>
      <c r="B907" s="1281" t="s">
        <v>7</v>
      </c>
      <c r="C907" s="1282">
        <v>7232</v>
      </c>
      <c r="D907" s="1341" t="str">
        <f t="shared" si="27"/>
        <v>FL7232</v>
      </c>
      <c r="E907" s="1514" t="s">
        <v>123</v>
      </c>
      <c r="F907" s="1390">
        <v>1200</v>
      </c>
      <c r="G907" s="1283">
        <v>13.55</v>
      </c>
      <c r="H907" s="1283"/>
      <c r="I907" s="1283"/>
      <c r="J907" s="1283"/>
      <c r="K907" s="1283"/>
      <c r="L907" s="1283"/>
      <c r="M907" s="1283"/>
      <c r="N907" s="1283"/>
      <c r="O907" s="1283"/>
      <c r="P907" s="1283"/>
      <c r="R907" s="1067"/>
      <c r="Z907" s="21"/>
      <c r="AH907"/>
    </row>
    <row r="908" spans="1:34" ht="11.25" customHeight="1">
      <c r="A908"/>
      <c r="B908" s="1281" t="s">
        <v>7</v>
      </c>
      <c r="C908" s="1282">
        <v>7309</v>
      </c>
      <c r="D908" s="1341" t="str">
        <f t="shared" ref="D908:D971" si="28">B908&amp;TEXT(C908,"0000")</f>
        <v>FL7309</v>
      </c>
      <c r="E908" s="1514" t="s">
        <v>122</v>
      </c>
      <c r="F908" s="1390">
        <v>1200</v>
      </c>
      <c r="G908" s="1283">
        <v>11.64</v>
      </c>
      <c r="H908" s="1283"/>
      <c r="I908" s="1283"/>
      <c r="J908" s="1283"/>
      <c r="K908" s="1283"/>
      <c r="L908" s="1283"/>
      <c r="M908" s="1283"/>
      <c r="N908" s="1283"/>
      <c r="O908" s="1283"/>
      <c r="P908" s="1283"/>
      <c r="R908" s="1067"/>
      <c r="Z908" s="21"/>
      <c r="AH908"/>
    </row>
    <row r="909" spans="1:34" ht="11.25" customHeight="1">
      <c r="A909"/>
      <c r="B909" s="1281" t="s">
        <v>7</v>
      </c>
      <c r="C909" s="1282">
        <v>7313</v>
      </c>
      <c r="D909" s="1341" t="str">
        <f t="shared" si="28"/>
        <v>FL7313</v>
      </c>
      <c r="E909" s="1514" t="s">
        <v>122</v>
      </c>
      <c r="F909" s="1390">
        <v>571</v>
      </c>
      <c r="G909" s="1283">
        <v>4.1100000000000003</v>
      </c>
      <c r="H909" s="1283"/>
      <c r="I909" s="1283"/>
      <c r="J909" s="1283"/>
      <c r="K909" s="1283"/>
      <c r="L909" s="1283"/>
      <c r="M909" s="1283"/>
      <c r="N909" s="1283"/>
      <c r="O909" s="1283"/>
      <c r="P909" s="1283"/>
      <c r="R909" s="1067"/>
      <c r="Z909" s="21"/>
      <c r="AH909"/>
    </row>
    <row r="910" spans="1:34" ht="11.25" customHeight="1">
      <c r="A910"/>
      <c r="B910" s="1281" t="s">
        <v>7</v>
      </c>
      <c r="C910" s="1282">
        <v>7317</v>
      </c>
      <c r="D910" s="1341" t="str">
        <f t="shared" si="28"/>
        <v>FL7317</v>
      </c>
      <c r="E910" s="1514" t="s">
        <v>122</v>
      </c>
      <c r="F910" s="1390">
        <v>1200</v>
      </c>
      <c r="G910" s="1283">
        <v>14.68</v>
      </c>
      <c r="H910" s="1283"/>
      <c r="I910" s="1283"/>
      <c r="J910" s="1283"/>
      <c r="K910" s="1283"/>
      <c r="L910" s="1283"/>
      <c r="M910" s="1283"/>
      <c r="N910" s="1283"/>
      <c r="O910" s="1283"/>
      <c r="P910" s="1283"/>
      <c r="R910" s="1067"/>
      <c r="Z910" s="21"/>
      <c r="AH910"/>
    </row>
    <row r="911" spans="1:34" ht="11.25" customHeight="1">
      <c r="A911"/>
      <c r="B911" s="1281" t="s">
        <v>7</v>
      </c>
      <c r="C911" s="1282">
        <v>7327</v>
      </c>
      <c r="D911" s="1341" t="str">
        <f t="shared" si="28"/>
        <v>FL7327</v>
      </c>
      <c r="E911" s="1514" t="s">
        <v>122</v>
      </c>
      <c r="F911" s="1390">
        <v>1200</v>
      </c>
      <c r="G911" s="1283">
        <v>23.39</v>
      </c>
      <c r="H911" s="1283"/>
      <c r="I911" s="1283"/>
      <c r="J911" s="1283"/>
      <c r="K911" s="1283"/>
      <c r="L911" s="1283"/>
      <c r="M911" s="1283"/>
      <c r="N911" s="1283"/>
      <c r="O911" s="1283"/>
      <c r="P911" s="1283"/>
      <c r="R911" s="1067"/>
      <c r="Z911" s="21"/>
      <c r="AH911"/>
    </row>
    <row r="912" spans="1:34" ht="11.25" customHeight="1">
      <c r="A912"/>
      <c r="B912" s="1281" t="s">
        <v>7</v>
      </c>
      <c r="C912" s="1282">
        <v>7333</v>
      </c>
      <c r="D912" s="1341" t="str">
        <f t="shared" si="28"/>
        <v>FL7333</v>
      </c>
      <c r="E912" s="1514" t="s">
        <v>122</v>
      </c>
      <c r="F912" s="1390">
        <v>771</v>
      </c>
      <c r="G912" s="1283">
        <v>6.11</v>
      </c>
      <c r="H912" s="1283"/>
      <c r="I912" s="1283"/>
      <c r="J912" s="1283"/>
      <c r="K912" s="1283"/>
      <c r="L912" s="1283"/>
      <c r="M912" s="1283"/>
      <c r="N912" s="1283"/>
      <c r="O912" s="1283"/>
      <c r="P912" s="1283"/>
      <c r="R912" s="1067"/>
      <c r="Z912" s="21"/>
      <c r="AH912"/>
    </row>
    <row r="913" spans="1:34" ht="11.25" customHeight="1">
      <c r="A913"/>
      <c r="B913" s="1281" t="s">
        <v>7</v>
      </c>
      <c r="C913" s="1282">
        <v>7335</v>
      </c>
      <c r="D913" s="1341" t="str">
        <f t="shared" si="28"/>
        <v>FL7335</v>
      </c>
      <c r="E913" s="1514" t="s">
        <v>122</v>
      </c>
      <c r="F913" s="1390">
        <v>839</v>
      </c>
      <c r="G913" s="1283">
        <v>6.79</v>
      </c>
      <c r="H913" s="1283"/>
      <c r="I913" s="1283"/>
      <c r="J913" s="1283"/>
      <c r="K913" s="1283"/>
      <c r="L913" s="1283"/>
      <c r="M913" s="1283"/>
      <c r="N913" s="1283"/>
      <c r="O913" s="1283"/>
      <c r="P913" s="1283"/>
      <c r="R913" s="1067"/>
      <c r="Z913" s="21"/>
      <c r="AH913"/>
    </row>
    <row r="914" spans="1:34" ht="11.25" customHeight="1">
      <c r="A914"/>
      <c r="B914" s="1281" t="s">
        <v>7</v>
      </c>
      <c r="C914" s="1282">
        <v>7337</v>
      </c>
      <c r="D914" s="1341" t="str">
        <f t="shared" si="28"/>
        <v>FL7337</v>
      </c>
      <c r="E914" s="1514" t="s">
        <v>122</v>
      </c>
      <c r="F914" s="1390">
        <v>1070</v>
      </c>
      <c r="G914" s="1283">
        <v>9.1</v>
      </c>
      <c r="H914" s="1283"/>
      <c r="I914" s="1283"/>
      <c r="J914" s="1283"/>
      <c r="K914" s="1283"/>
      <c r="L914" s="1283"/>
      <c r="M914" s="1283"/>
      <c r="N914" s="1283"/>
      <c r="O914" s="1283"/>
      <c r="P914" s="1283"/>
      <c r="R914" s="1067"/>
      <c r="Z914" s="21"/>
      <c r="AH914"/>
    </row>
    <row r="915" spans="1:34" ht="11.25" customHeight="1">
      <c r="A915"/>
      <c r="B915" s="1281" t="s">
        <v>7</v>
      </c>
      <c r="C915" s="1282">
        <v>7350</v>
      </c>
      <c r="D915" s="1341" t="str">
        <f t="shared" si="28"/>
        <v>FL7350</v>
      </c>
      <c r="E915" s="1514" t="s">
        <v>122</v>
      </c>
      <c r="F915" s="1390">
        <v>1200</v>
      </c>
      <c r="G915" s="1283">
        <v>11.88</v>
      </c>
      <c r="H915" s="1283"/>
      <c r="I915" s="1283"/>
      <c r="J915" s="1283"/>
      <c r="K915" s="1283"/>
      <c r="L915" s="1283"/>
      <c r="M915" s="1283"/>
      <c r="N915" s="1283"/>
      <c r="O915" s="1283"/>
      <c r="P915" s="1283"/>
      <c r="R915" s="1067"/>
      <c r="Z915" s="21"/>
      <c r="AH915"/>
    </row>
    <row r="916" spans="1:34" ht="11.25" customHeight="1">
      <c r="A916"/>
      <c r="B916" s="1281" t="s">
        <v>7</v>
      </c>
      <c r="C916" s="1282">
        <v>7360</v>
      </c>
      <c r="D916" s="1341" t="str">
        <f t="shared" si="28"/>
        <v>FL7360</v>
      </c>
      <c r="E916" s="1514" t="s">
        <v>123</v>
      </c>
      <c r="F916" s="1390">
        <v>568</v>
      </c>
      <c r="G916" s="1283">
        <v>4.08</v>
      </c>
      <c r="H916" s="1283"/>
      <c r="I916" s="1283"/>
      <c r="J916" s="1283"/>
      <c r="K916" s="1283"/>
      <c r="L916" s="1283"/>
      <c r="M916" s="1283"/>
      <c r="N916" s="1283"/>
      <c r="O916" s="1283"/>
      <c r="P916" s="1283"/>
      <c r="R916" s="1067"/>
      <c r="Z916" s="21"/>
      <c r="AH916"/>
    </row>
    <row r="917" spans="1:34" ht="11.25" customHeight="1">
      <c r="A917"/>
      <c r="B917" s="1281" t="s">
        <v>7</v>
      </c>
      <c r="C917" s="1282">
        <v>7370</v>
      </c>
      <c r="D917" s="1341" t="str">
        <f t="shared" si="28"/>
        <v>FL7370</v>
      </c>
      <c r="E917" s="1514" t="s">
        <v>124</v>
      </c>
      <c r="F917" s="1390">
        <v>652</v>
      </c>
      <c r="G917" s="1283">
        <v>4.92</v>
      </c>
      <c r="H917" s="1283"/>
      <c r="I917" s="1283"/>
      <c r="J917" s="1283"/>
      <c r="K917" s="1283"/>
      <c r="L917" s="1283"/>
      <c r="M917" s="1283"/>
      <c r="N917" s="1283"/>
      <c r="O917" s="1283"/>
      <c r="P917" s="1283"/>
      <c r="R917" s="1067"/>
      <c r="Z917" s="21"/>
      <c r="AH917"/>
    </row>
    <row r="918" spans="1:34" ht="11.25" customHeight="1">
      <c r="A918"/>
      <c r="B918" s="1281" t="s">
        <v>7</v>
      </c>
      <c r="C918" s="1282">
        <v>7380</v>
      </c>
      <c r="D918" s="1341" t="str">
        <f t="shared" si="28"/>
        <v>FL7380</v>
      </c>
      <c r="E918" s="1514" t="s">
        <v>123</v>
      </c>
      <c r="F918" s="1390">
        <v>676</v>
      </c>
      <c r="G918" s="1283">
        <v>5.16</v>
      </c>
      <c r="H918" s="1283"/>
      <c r="I918" s="1283"/>
      <c r="J918" s="1283"/>
      <c r="K918" s="1283"/>
      <c r="L918" s="1283"/>
      <c r="M918" s="1283"/>
      <c r="N918" s="1283"/>
      <c r="O918" s="1283"/>
      <c r="P918" s="1283"/>
      <c r="R918" s="1067"/>
      <c r="Z918" s="21"/>
      <c r="AH918"/>
    </row>
    <row r="919" spans="1:34" ht="11.25" customHeight="1">
      <c r="A919"/>
      <c r="B919" s="1281" t="s">
        <v>7</v>
      </c>
      <c r="C919" s="1282">
        <v>7382</v>
      </c>
      <c r="D919" s="1341" t="str">
        <f t="shared" si="28"/>
        <v>FL7382</v>
      </c>
      <c r="E919" s="1514" t="s">
        <v>124</v>
      </c>
      <c r="F919" s="1390">
        <v>606</v>
      </c>
      <c r="G919" s="1283">
        <v>4.46</v>
      </c>
      <c r="H919" s="1283"/>
      <c r="I919" s="1283"/>
      <c r="J919" s="1283"/>
      <c r="K919" s="1283"/>
      <c r="L919" s="1283"/>
      <c r="M919" s="1283"/>
      <c r="N919" s="1283"/>
      <c r="O919" s="1283"/>
      <c r="P919" s="1283"/>
      <c r="R919" s="1067"/>
      <c r="Z919" s="21"/>
      <c r="AH919"/>
    </row>
    <row r="920" spans="1:34" ht="11.25" customHeight="1">
      <c r="A920"/>
      <c r="B920" s="1281" t="s">
        <v>7</v>
      </c>
      <c r="C920" s="1282">
        <v>7383</v>
      </c>
      <c r="D920" s="1341" t="str">
        <f t="shared" si="28"/>
        <v>FL7383</v>
      </c>
      <c r="E920" s="1514" t="s">
        <v>123</v>
      </c>
      <c r="F920" s="1390">
        <v>561</v>
      </c>
      <c r="G920" s="1283">
        <v>4.01</v>
      </c>
      <c r="H920" s="1283"/>
      <c r="I920" s="1283"/>
      <c r="J920" s="1283"/>
      <c r="K920" s="1283"/>
      <c r="L920" s="1283"/>
      <c r="M920" s="1283"/>
      <c r="N920" s="1283"/>
      <c r="O920" s="1283"/>
      <c r="P920" s="1283"/>
      <c r="R920" s="1067"/>
      <c r="Z920" s="21"/>
      <c r="AH920"/>
    </row>
    <row r="921" spans="1:34" ht="11.25" customHeight="1">
      <c r="A921"/>
      <c r="B921" s="1281" t="s">
        <v>7</v>
      </c>
      <c r="C921" s="1282">
        <v>7390</v>
      </c>
      <c r="D921" s="1341" t="str">
        <f t="shared" si="28"/>
        <v>FL7390</v>
      </c>
      <c r="E921" s="1514" t="s">
        <v>123</v>
      </c>
      <c r="F921" s="1390">
        <v>573</v>
      </c>
      <c r="G921" s="1283">
        <v>4.13</v>
      </c>
      <c r="H921" s="1283"/>
      <c r="I921" s="1283"/>
      <c r="J921" s="1283"/>
      <c r="K921" s="1283"/>
      <c r="L921" s="1283"/>
      <c r="M921" s="1283"/>
      <c r="N921" s="1283"/>
      <c r="O921" s="1283"/>
      <c r="P921" s="1283"/>
      <c r="R921" s="1067"/>
      <c r="Z921" s="21"/>
      <c r="AH921"/>
    </row>
    <row r="922" spans="1:34" ht="11.25" customHeight="1">
      <c r="A922"/>
      <c r="B922" s="1281" t="s">
        <v>7</v>
      </c>
      <c r="C922" s="1282">
        <v>7394</v>
      </c>
      <c r="D922" s="1341" t="str">
        <f t="shared" si="28"/>
        <v>FL7394</v>
      </c>
      <c r="E922" s="1514" t="s">
        <v>122</v>
      </c>
      <c r="F922" s="1390">
        <v>553</v>
      </c>
      <c r="G922" s="1283">
        <v>3.93</v>
      </c>
      <c r="H922" s="1283"/>
      <c r="I922" s="1283"/>
      <c r="J922" s="1283"/>
      <c r="K922" s="1283"/>
      <c r="L922" s="1283"/>
      <c r="M922" s="1283"/>
      <c r="N922" s="1283"/>
      <c r="O922" s="1283"/>
      <c r="P922" s="1283"/>
      <c r="R922" s="1067"/>
      <c r="Z922" s="21"/>
      <c r="AH922"/>
    </row>
    <row r="923" spans="1:34" ht="11.25" customHeight="1">
      <c r="A923"/>
      <c r="B923" s="1281" t="s">
        <v>7</v>
      </c>
      <c r="C923" s="1282">
        <v>7395</v>
      </c>
      <c r="D923" s="1341" t="str">
        <f t="shared" si="28"/>
        <v>FL7395</v>
      </c>
      <c r="E923" s="1514" t="s">
        <v>122</v>
      </c>
      <c r="F923" s="1390">
        <v>597</v>
      </c>
      <c r="G923" s="1283">
        <v>4.37</v>
      </c>
      <c r="H923" s="1283"/>
      <c r="I923" s="1283"/>
      <c r="J923" s="1283"/>
      <c r="K923" s="1283"/>
      <c r="L923" s="1283"/>
      <c r="M923" s="1283"/>
      <c r="N923" s="1283"/>
      <c r="O923" s="1283"/>
      <c r="P923" s="1283"/>
      <c r="R923" s="1067"/>
      <c r="Z923" s="21"/>
      <c r="AH923"/>
    </row>
    <row r="924" spans="1:34" ht="11.25" customHeight="1">
      <c r="A924"/>
      <c r="B924" s="1281" t="s">
        <v>7</v>
      </c>
      <c r="C924" s="1282">
        <v>7398</v>
      </c>
      <c r="D924" s="1341" t="str">
        <f t="shared" si="28"/>
        <v>FL7398</v>
      </c>
      <c r="E924" s="1514" t="s">
        <v>122</v>
      </c>
      <c r="F924" s="1390">
        <v>744</v>
      </c>
      <c r="G924" s="1283">
        <v>5.84</v>
      </c>
      <c r="H924" s="1283"/>
      <c r="I924" s="1283"/>
      <c r="J924" s="1283"/>
      <c r="K924" s="1283"/>
      <c r="L924" s="1283"/>
      <c r="M924" s="1283"/>
      <c r="N924" s="1283"/>
      <c r="O924" s="1283"/>
      <c r="P924" s="1283"/>
      <c r="R924" s="1067"/>
      <c r="Z924" s="21"/>
      <c r="AH924"/>
    </row>
    <row r="925" spans="1:34" ht="11.25" customHeight="1">
      <c r="A925"/>
      <c r="B925" s="1281" t="s">
        <v>7</v>
      </c>
      <c r="C925" s="1282">
        <v>7402</v>
      </c>
      <c r="D925" s="1341" t="str">
        <f t="shared" si="28"/>
        <v>FL7402</v>
      </c>
      <c r="E925" s="1514" t="s">
        <v>122</v>
      </c>
      <c r="F925" s="1390">
        <v>173</v>
      </c>
      <c r="G925" s="1283">
        <v>0.13</v>
      </c>
      <c r="H925" s="1283"/>
      <c r="I925" s="1283"/>
      <c r="J925" s="1283"/>
      <c r="K925" s="1283"/>
      <c r="L925" s="1283"/>
      <c r="M925" s="1283"/>
      <c r="N925" s="1283"/>
      <c r="O925" s="1283"/>
      <c r="P925" s="1283"/>
      <c r="R925" s="1067"/>
      <c r="Z925" s="21"/>
      <c r="AH925"/>
    </row>
    <row r="926" spans="1:34" ht="11.25" customHeight="1">
      <c r="A926"/>
      <c r="B926" s="1281" t="s">
        <v>7</v>
      </c>
      <c r="C926" s="1282">
        <v>7403</v>
      </c>
      <c r="D926" s="1341" t="str">
        <f t="shared" si="28"/>
        <v>FL7403</v>
      </c>
      <c r="E926" s="1514" t="s">
        <v>122</v>
      </c>
      <c r="F926" s="1390">
        <v>600</v>
      </c>
      <c r="G926" s="1283">
        <v>4.4000000000000004</v>
      </c>
      <c r="H926" s="1283"/>
      <c r="I926" s="1283"/>
      <c r="J926" s="1283"/>
      <c r="K926" s="1283"/>
      <c r="L926" s="1283"/>
      <c r="M926" s="1283"/>
      <c r="N926" s="1283"/>
      <c r="O926" s="1283"/>
      <c r="P926" s="1283"/>
      <c r="R926" s="1067"/>
      <c r="Z926" s="21"/>
      <c r="AH926"/>
    </row>
    <row r="927" spans="1:34" ht="11.25" customHeight="1">
      <c r="A927"/>
      <c r="B927" s="1281" t="s">
        <v>7</v>
      </c>
      <c r="C927" s="1282">
        <v>7405</v>
      </c>
      <c r="D927" s="1341" t="str">
        <f t="shared" si="28"/>
        <v>FL7405</v>
      </c>
      <c r="E927" s="1514" t="s">
        <v>122</v>
      </c>
      <c r="F927" s="1390">
        <v>333</v>
      </c>
      <c r="G927" s="1283">
        <v>1.1299999999999999</v>
      </c>
      <c r="H927" s="1283"/>
      <c r="I927" s="1283"/>
      <c r="J927" s="1283"/>
      <c r="K927" s="1283"/>
      <c r="L927" s="1283"/>
      <c r="M927" s="1283"/>
      <c r="N927" s="1283"/>
      <c r="O927" s="1283"/>
      <c r="P927" s="1283"/>
      <c r="R927" s="1067"/>
      <c r="Z927" s="21"/>
      <c r="AH927"/>
    </row>
    <row r="928" spans="1:34" ht="11.25" customHeight="1">
      <c r="A928"/>
      <c r="B928" s="1281" t="s">
        <v>7</v>
      </c>
      <c r="C928" s="1282">
        <v>7420</v>
      </c>
      <c r="D928" s="1341" t="str">
        <f t="shared" si="28"/>
        <v>FL7420</v>
      </c>
      <c r="E928" s="1514" t="s">
        <v>122</v>
      </c>
      <c r="F928" s="1390">
        <v>1200</v>
      </c>
      <c r="G928" s="1283">
        <v>11.54</v>
      </c>
      <c r="H928" s="1283"/>
      <c r="I928" s="1283"/>
      <c r="J928" s="1283"/>
      <c r="K928" s="1283"/>
      <c r="L928" s="1283"/>
      <c r="M928" s="1283"/>
      <c r="N928" s="1283"/>
      <c r="O928" s="1283"/>
      <c r="P928" s="1283"/>
      <c r="R928" s="1067"/>
      <c r="Z928" s="21"/>
      <c r="AH928"/>
    </row>
    <row r="929" spans="1:34" ht="11.25" customHeight="1">
      <c r="A929"/>
      <c r="B929" s="1281" t="s">
        <v>7</v>
      </c>
      <c r="C929" s="1282">
        <v>7421</v>
      </c>
      <c r="D929" s="1341" t="str">
        <f t="shared" si="28"/>
        <v>FL7421</v>
      </c>
      <c r="E929" s="1514" t="s">
        <v>122</v>
      </c>
      <c r="F929" s="1390">
        <v>231</v>
      </c>
      <c r="G929" s="1283">
        <v>0.71</v>
      </c>
      <c r="H929" s="1283"/>
      <c r="I929" s="1283"/>
      <c r="J929" s="1283"/>
      <c r="K929" s="1283"/>
      <c r="L929" s="1283"/>
      <c r="M929" s="1283"/>
      <c r="N929" s="1283"/>
      <c r="O929" s="1283"/>
      <c r="P929" s="1283"/>
      <c r="R929" s="1067"/>
      <c r="Z929" s="21"/>
      <c r="AH929"/>
    </row>
    <row r="930" spans="1:34" ht="11.25" customHeight="1">
      <c r="A930"/>
      <c r="B930" s="1281" t="s">
        <v>7</v>
      </c>
      <c r="C930" s="1282">
        <v>7422</v>
      </c>
      <c r="D930" s="1341" t="str">
        <f t="shared" si="28"/>
        <v>FL7422</v>
      </c>
      <c r="E930" s="1514" t="s">
        <v>122</v>
      </c>
      <c r="F930" s="1390">
        <v>308</v>
      </c>
      <c r="G930" s="1283">
        <v>1.48</v>
      </c>
      <c r="H930" s="1283"/>
      <c r="I930" s="1283"/>
      <c r="J930" s="1283"/>
      <c r="K930" s="1283"/>
      <c r="L930" s="1283"/>
      <c r="M930" s="1283"/>
      <c r="N930" s="1283"/>
      <c r="O930" s="1283"/>
      <c r="P930" s="1283"/>
      <c r="R930" s="1067"/>
      <c r="Z930" s="21"/>
      <c r="AH930"/>
    </row>
    <row r="931" spans="1:34" ht="11.25" customHeight="1">
      <c r="A931"/>
      <c r="B931" s="1281" t="s">
        <v>7</v>
      </c>
      <c r="C931" s="1282">
        <v>7425</v>
      </c>
      <c r="D931" s="1341" t="str">
        <f t="shared" si="28"/>
        <v>FL7425</v>
      </c>
      <c r="E931" s="1514" t="s">
        <v>122</v>
      </c>
      <c r="F931" s="1390">
        <v>308</v>
      </c>
      <c r="G931" s="1283">
        <v>1.48</v>
      </c>
      <c r="H931" s="1283"/>
      <c r="I931" s="1283"/>
      <c r="J931" s="1283"/>
      <c r="K931" s="1283"/>
      <c r="L931" s="1283"/>
      <c r="M931" s="1283"/>
      <c r="N931" s="1283"/>
      <c r="O931" s="1283"/>
      <c r="P931" s="1283"/>
      <c r="R931" s="1067"/>
      <c r="Z931" s="21"/>
      <c r="AH931"/>
    </row>
    <row r="932" spans="1:34" ht="11.25" customHeight="1">
      <c r="A932"/>
      <c r="B932" s="1281" t="s">
        <v>7</v>
      </c>
      <c r="C932" s="1282">
        <v>7431</v>
      </c>
      <c r="D932" s="1341" t="str">
        <f t="shared" si="28"/>
        <v>FL7431</v>
      </c>
      <c r="E932" s="1514" t="s">
        <v>122</v>
      </c>
      <c r="F932" s="1390">
        <v>310</v>
      </c>
      <c r="G932" s="1283">
        <v>0.98</v>
      </c>
      <c r="H932" s="1283"/>
      <c r="I932" s="1283"/>
      <c r="J932" s="1283"/>
      <c r="K932" s="1283"/>
      <c r="L932" s="1283"/>
      <c r="M932" s="1283"/>
      <c r="N932" s="1283"/>
      <c r="O932" s="1283"/>
      <c r="P932" s="1283"/>
      <c r="R932" s="1067"/>
      <c r="Z932" s="21"/>
      <c r="AH932"/>
    </row>
    <row r="933" spans="1:34" ht="11.25" customHeight="1">
      <c r="A933"/>
      <c r="B933" s="1281" t="s">
        <v>7</v>
      </c>
      <c r="C933" s="1282">
        <v>7445</v>
      </c>
      <c r="D933" s="1341" t="str">
        <f t="shared" si="28"/>
        <v>FL7445</v>
      </c>
      <c r="E933" s="1514" t="s">
        <v>280</v>
      </c>
      <c r="F933" s="1390">
        <v>0</v>
      </c>
      <c r="G933" s="1283">
        <v>0.6</v>
      </c>
      <c r="H933" s="1283"/>
      <c r="I933" s="1283"/>
      <c r="J933" s="1283"/>
      <c r="K933" s="1283"/>
      <c r="L933" s="1283"/>
      <c r="M933" s="1283"/>
      <c r="N933" s="1283"/>
      <c r="O933" s="1283"/>
      <c r="P933" s="1283"/>
      <c r="R933" s="1067"/>
      <c r="Z933" s="21"/>
      <c r="AH933"/>
    </row>
    <row r="934" spans="1:34" ht="11.25" customHeight="1">
      <c r="A934"/>
      <c r="B934" s="1281" t="s">
        <v>7</v>
      </c>
      <c r="C934" s="1282">
        <v>7453</v>
      </c>
      <c r="D934" s="1341" t="str">
        <f t="shared" si="28"/>
        <v>FL7453</v>
      </c>
      <c r="E934" s="1514" t="s">
        <v>280</v>
      </c>
      <c r="F934" s="1390">
        <v>0</v>
      </c>
      <c r="G934" s="1283">
        <v>0.52</v>
      </c>
      <c r="H934" s="1283"/>
      <c r="I934" s="1283"/>
      <c r="J934" s="1283"/>
      <c r="K934" s="1283"/>
      <c r="L934" s="1283"/>
      <c r="M934" s="1283"/>
      <c r="N934" s="1283"/>
      <c r="O934" s="1283"/>
      <c r="P934" s="1283"/>
      <c r="R934" s="1067"/>
      <c r="Z934" s="21"/>
      <c r="AH934"/>
    </row>
    <row r="935" spans="1:34" ht="11.25" customHeight="1">
      <c r="A935"/>
      <c r="B935" s="1281" t="s">
        <v>7</v>
      </c>
      <c r="C935" s="1282">
        <v>7502</v>
      </c>
      <c r="D935" s="1341" t="str">
        <f t="shared" si="28"/>
        <v>FL7502</v>
      </c>
      <c r="E935" s="1514" t="s">
        <v>122</v>
      </c>
      <c r="F935" s="1390">
        <v>361</v>
      </c>
      <c r="G935" s="1283">
        <v>2.0099999999999998</v>
      </c>
      <c r="H935" s="1283"/>
      <c r="I935" s="1283"/>
      <c r="J935" s="1283"/>
      <c r="K935" s="1283"/>
      <c r="L935" s="1283"/>
      <c r="M935" s="1283"/>
      <c r="N935" s="1283"/>
      <c r="O935" s="1283"/>
      <c r="P935" s="1283"/>
      <c r="R935" s="1067"/>
      <c r="Z935" s="21"/>
      <c r="AH935"/>
    </row>
    <row r="936" spans="1:34" ht="11.25" customHeight="1">
      <c r="A936"/>
      <c r="B936" s="1281" t="s">
        <v>7</v>
      </c>
      <c r="C936" s="1282">
        <v>7515</v>
      </c>
      <c r="D936" s="1341" t="str">
        <f t="shared" si="28"/>
        <v>FL7515</v>
      </c>
      <c r="E936" s="1514" t="s">
        <v>122</v>
      </c>
      <c r="F936" s="1390">
        <v>290</v>
      </c>
      <c r="G936" s="1283">
        <v>1.3</v>
      </c>
      <c r="H936" s="1283"/>
      <c r="I936" s="1283"/>
      <c r="J936" s="1283"/>
      <c r="K936" s="1283"/>
      <c r="L936" s="1283"/>
      <c r="M936" s="1283"/>
      <c r="N936" s="1283"/>
      <c r="O936" s="1283"/>
      <c r="P936" s="1283"/>
      <c r="R936" s="1067"/>
      <c r="Z936" s="21"/>
      <c r="AH936"/>
    </row>
    <row r="937" spans="1:34" ht="11.25" customHeight="1">
      <c r="A937"/>
      <c r="B937" s="1281" t="s">
        <v>7</v>
      </c>
      <c r="C937" s="1282">
        <v>7520</v>
      </c>
      <c r="D937" s="1341" t="str">
        <f t="shared" si="28"/>
        <v>FL7520</v>
      </c>
      <c r="E937" s="1514" t="s">
        <v>125</v>
      </c>
      <c r="F937" s="1390">
        <v>465</v>
      </c>
      <c r="G937" s="1283">
        <v>3.05</v>
      </c>
      <c r="H937" s="1283"/>
      <c r="I937" s="1283"/>
      <c r="J937" s="1283"/>
      <c r="K937" s="1283"/>
      <c r="L937" s="1283"/>
      <c r="M937" s="1283"/>
      <c r="N937" s="1283"/>
      <c r="O937" s="1283"/>
      <c r="P937" s="1283"/>
      <c r="R937" s="1067"/>
      <c r="Z937" s="21"/>
      <c r="AH937"/>
    </row>
    <row r="938" spans="1:34" ht="11.25" customHeight="1">
      <c r="A938"/>
      <c r="B938" s="1281" t="s">
        <v>7</v>
      </c>
      <c r="C938" s="1282">
        <v>7538</v>
      </c>
      <c r="D938" s="1341" t="str">
        <f t="shared" si="28"/>
        <v>FL7538</v>
      </c>
      <c r="E938" s="1514" t="s">
        <v>122</v>
      </c>
      <c r="F938" s="1390">
        <v>655</v>
      </c>
      <c r="G938" s="1283">
        <v>4.95</v>
      </c>
      <c r="H938" s="1283"/>
      <c r="I938" s="1283"/>
      <c r="J938" s="1283"/>
      <c r="K938" s="1283"/>
      <c r="L938" s="1283"/>
      <c r="M938" s="1283"/>
      <c r="N938" s="1283"/>
      <c r="O938" s="1283"/>
      <c r="P938" s="1283"/>
      <c r="R938" s="1067"/>
      <c r="Z938" s="21"/>
      <c r="AH938"/>
    </row>
    <row r="939" spans="1:34" ht="11.25" customHeight="1">
      <c r="A939"/>
      <c r="B939" s="1281" t="s">
        <v>7</v>
      </c>
      <c r="C939" s="1282">
        <v>7539</v>
      </c>
      <c r="D939" s="1341" t="str">
        <f t="shared" si="28"/>
        <v>FL7539</v>
      </c>
      <c r="E939" s="1514" t="s">
        <v>122</v>
      </c>
      <c r="F939" s="1390">
        <v>327</v>
      </c>
      <c r="G939" s="1283">
        <v>1.67</v>
      </c>
      <c r="H939" s="1283"/>
      <c r="I939" s="1283"/>
      <c r="J939" s="1283"/>
      <c r="K939" s="1283"/>
      <c r="L939" s="1283"/>
      <c r="M939" s="1283"/>
      <c r="N939" s="1283"/>
      <c r="O939" s="1283"/>
      <c r="P939" s="1283"/>
      <c r="R939" s="1067"/>
      <c r="Z939" s="21"/>
      <c r="AH939"/>
    </row>
    <row r="940" spans="1:34" ht="11.25" customHeight="1">
      <c r="A940"/>
      <c r="B940" s="1281" t="s">
        <v>7</v>
      </c>
      <c r="C940" s="1282">
        <v>7540</v>
      </c>
      <c r="D940" s="1341" t="str">
        <f t="shared" si="28"/>
        <v>FL7540</v>
      </c>
      <c r="E940" s="1514" t="s">
        <v>122</v>
      </c>
      <c r="F940" s="1390">
        <v>385</v>
      </c>
      <c r="G940" s="1283">
        <v>2.25</v>
      </c>
      <c r="H940" s="1283"/>
      <c r="I940" s="1283"/>
      <c r="J940" s="1283"/>
      <c r="K940" s="1283"/>
      <c r="L940" s="1283"/>
      <c r="M940" s="1283"/>
      <c r="N940" s="1283"/>
      <c r="O940" s="1283"/>
      <c r="P940" s="1283"/>
      <c r="R940" s="1067"/>
      <c r="Z940" s="21"/>
      <c r="AH940"/>
    </row>
    <row r="941" spans="1:34" ht="11.25" customHeight="1">
      <c r="A941"/>
      <c r="B941" s="1281" t="s">
        <v>7</v>
      </c>
      <c r="C941" s="1282">
        <v>7580</v>
      </c>
      <c r="D941" s="1341" t="str">
        <f t="shared" si="28"/>
        <v>FL7580</v>
      </c>
      <c r="E941" s="1514" t="s">
        <v>122</v>
      </c>
      <c r="F941" s="1390">
        <v>403</v>
      </c>
      <c r="G941" s="1283">
        <v>2.4300000000000002</v>
      </c>
      <c r="H941" s="1283"/>
      <c r="I941" s="1283"/>
      <c r="J941" s="1283"/>
      <c r="K941" s="1283"/>
      <c r="L941" s="1283"/>
      <c r="M941" s="1283"/>
      <c r="N941" s="1283"/>
      <c r="O941" s="1283"/>
      <c r="P941" s="1283"/>
      <c r="R941" s="1067"/>
      <c r="Z941" s="21"/>
      <c r="AH941"/>
    </row>
    <row r="942" spans="1:34" ht="11.25" customHeight="1">
      <c r="A942"/>
      <c r="B942" s="1281" t="s">
        <v>7</v>
      </c>
      <c r="C942" s="1282">
        <v>7590</v>
      </c>
      <c r="D942" s="1341" t="str">
        <f t="shared" si="28"/>
        <v>FL7590</v>
      </c>
      <c r="E942" s="1514" t="s">
        <v>124</v>
      </c>
      <c r="F942" s="1390">
        <v>564</v>
      </c>
      <c r="G942" s="1283">
        <v>4.04</v>
      </c>
      <c r="H942" s="1283"/>
      <c r="I942" s="1283"/>
      <c r="J942" s="1283"/>
      <c r="K942" s="1283"/>
      <c r="L942" s="1283"/>
      <c r="M942" s="1283"/>
      <c r="N942" s="1283"/>
      <c r="O942" s="1283"/>
      <c r="P942" s="1283"/>
      <c r="R942" s="1067"/>
      <c r="Z942" s="21"/>
      <c r="AH942"/>
    </row>
    <row r="943" spans="1:34" ht="11.25" customHeight="1">
      <c r="A943"/>
      <c r="B943" s="1281" t="s">
        <v>7</v>
      </c>
      <c r="C943" s="1282">
        <v>7600</v>
      </c>
      <c r="D943" s="1341" t="str">
        <f t="shared" si="28"/>
        <v>FL7600</v>
      </c>
      <c r="E943" s="1514" t="s">
        <v>123</v>
      </c>
      <c r="F943" s="1390">
        <v>609</v>
      </c>
      <c r="G943" s="1283">
        <v>4.49</v>
      </c>
      <c r="H943" s="1283"/>
      <c r="I943" s="1283"/>
      <c r="J943" s="1283"/>
      <c r="K943" s="1283"/>
      <c r="L943" s="1283"/>
      <c r="M943" s="1283"/>
      <c r="N943" s="1283"/>
      <c r="O943" s="1283"/>
      <c r="P943" s="1283"/>
      <c r="R943" s="1067"/>
      <c r="Z943" s="21"/>
      <c r="AH943"/>
    </row>
    <row r="944" spans="1:34" ht="11.25" customHeight="1">
      <c r="A944"/>
      <c r="B944" s="1281" t="s">
        <v>7</v>
      </c>
      <c r="C944" s="1282">
        <v>7605</v>
      </c>
      <c r="D944" s="1341" t="str">
        <f t="shared" si="28"/>
        <v>FL7605</v>
      </c>
      <c r="E944" s="1514" t="s">
        <v>121</v>
      </c>
      <c r="F944" s="1390">
        <v>391</v>
      </c>
      <c r="G944" s="1283">
        <v>2.31</v>
      </c>
      <c r="H944" s="1283"/>
      <c r="I944" s="1283"/>
      <c r="J944" s="1283"/>
      <c r="K944" s="1283"/>
      <c r="L944" s="1283"/>
      <c r="M944" s="1283"/>
      <c r="N944" s="1283"/>
      <c r="O944" s="1283"/>
      <c r="P944" s="1283"/>
      <c r="R944" s="1067"/>
      <c r="Z944" s="21"/>
      <c r="AH944"/>
    </row>
    <row r="945" spans="1:34" ht="11.25" customHeight="1">
      <c r="A945"/>
      <c r="B945" s="1281" t="s">
        <v>7</v>
      </c>
      <c r="C945" s="1282">
        <v>7610</v>
      </c>
      <c r="D945" s="1341" t="str">
        <f t="shared" si="28"/>
        <v>FL7610</v>
      </c>
      <c r="E945" s="1514" t="s">
        <v>122</v>
      </c>
      <c r="F945" s="1390">
        <v>213</v>
      </c>
      <c r="G945" s="1283">
        <v>0.53</v>
      </c>
      <c r="H945" s="1283"/>
      <c r="I945" s="1283"/>
      <c r="J945" s="1283"/>
      <c r="K945" s="1283"/>
      <c r="L945" s="1283"/>
      <c r="M945" s="1283"/>
      <c r="N945" s="1283"/>
      <c r="O945" s="1283"/>
      <c r="P945" s="1283"/>
      <c r="R945" s="1067"/>
      <c r="Z945" s="21"/>
      <c r="AH945"/>
    </row>
    <row r="946" spans="1:34" ht="11.25" customHeight="1">
      <c r="A946"/>
      <c r="B946" s="1281" t="s">
        <v>7</v>
      </c>
      <c r="C946" s="1282">
        <v>7704</v>
      </c>
      <c r="D946" s="1341" t="str">
        <f t="shared" si="28"/>
        <v>FL7704</v>
      </c>
      <c r="E946" s="1514" t="s">
        <v>122</v>
      </c>
      <c r="F946" s="1390">
        <v>670</v>
      </c>
      <c r="G946" s="1283">
        <v>5.0999999999999996</v>
      </c>
      <c r="H946" s="1283"/>
      <c r="I946" s="1283"/>
      <c r="J946" s="1283"/>
      <c r="K946" s="1283"/>
      <c r="L946" s="1283"/>
      <c r="M946" s="1283"/>
      <c r="N946" s="1283"/>
      <c r="O946" s="1283"/>
      <c r="P946" s="1283"/>
      <c r="R946" s="1067"/>
      <c r="Z946" s="21"/>
      <c r="AH946"/>
    </row>
    <row r="947" spans="1:34" ht="11.25" customHeight="1">
      <c r="A947"/>
      <c r="B947" s="1281" t="s">
        <v>7</v>
      </c>
      <c r="C947" s="1282">
        <v>7705</v>
      </c>
      <c r="D947" s="1341" t="str">
        <f t="shared" si="28"/>
        <v>FL7705</v>
      </c>
      <c r="E947" s="1514" t="s">
        <v>124</v>
      </c>
      <c r="F947" s="1390">
        <v>552</v>
      </c>
      <c r="G947" s="1283">
        <v>3.92</v>
      </c>
      <c r="H947" s="1283"/>
      <c r="I947" s="1283"/>
      <c r="J947" s="1283"/>
      <c r="K947" s="1283"/>
      <c r="L947" s="1283"/>
      <c r="M947" s="1283"/>
      <c r="N947" s="1283"/>
      <c r="O947" s="1283"/>
      <c r="P947" s="1283"/>
      <c r="R947" s="1067"/>
      <c r="Z947" s="21"/>
      <c r="AH947"/>
    </row>
    <row r="948" spans="1:34" ht="11.25" customHeight="1">
      <c r="A948"/>
      <c r="B948" s="1281" t="s">
        <v>7</v>
      </c>
      <c r="C948" s="1282">
        <v>7720</v>
      </c>
      <c r="D948" s="1341" t="str">
        <f t="shared" si="28"/>
        <v>FL7720</v>
      </c>
      <c r="E948" s="1514" t="s">
        <v>123</v>
      </c>
      <c r="F948" s="1390">
        <v>510</v>
      </c>
      <c r="G948" s="1283">
        <v>3.5</v>
      </c>
      <c r="H948" s="1283"/>
      <c r="I948" s="1283"/>
      <c r="J948" s="1283"/>
      <c r="K948" s="1283"/>
      <c r="L948" s="1283"/>
      <c r="M948" s="1283"/>
      <c r="N948" s="1283"/>
      <c r="O948" s="1283"/>
      <c r="P948" s="1283"/>
      <c r="R948" s="1067"/>
      <c r="Z948" s="21"/>
      <c r="AH948"/>
    </row>
    <row r="949" spans="1:34" ht="11.25" customHeight="1">
      <c r="A949"/>
      <c r="B949" s="1281" t="s">
        <v>7</v>
      </c>
      <c r="C949" s="1282">
        <v>7855</v>
      </c>
      <c r="D949" s="1341" t="str">
        <f t="shared" si="28"/>
        <v>FL7855</v>
      </c>
      <c r="E949" s="1514" t="s">
        <v>122</v>
      </c>
      <c r="F949" s="1390">
        <v>543</v>
      </c>
      <c r="G949" s="1283">
        <v>3.83</v>
      </c>
      <c r="H949" s="1283"/>
      <c r="I949" s="1283"/>
      <c r="J949" s="1283"/>
      <c r="K949" s="1283"/>
      <c r="L949" s="1283"/>
      <c r="M949" s="1283"/>
      <c r="N949" s="1283"/>
      <c r="O949" s="1283"/>
      <c r="P949" s="1283"/>
      <c r="R949" s="1067"/>
      <c r="Z949" s="21"/>
      <c r="AH949"/>
    </row>
    <row r="950" spans="1:34" ht="11.25" customHeight="1">
      <c r="A950"/>
      <c r="B950" s="1281" t="s">
        <v>7</v>
      </c>
      <c r="C950" s="1282">
        <v>8001</v>
      </c>
      <c r="D950" s="1341" t="str">
        <f t="shared" si="28"/>
        <v>FL8001</v>
      </c>
      <c r="E950" s="1514" t="s">
        <v>121</v>
      </c>
      <c r="F950" s="1390">
        <v>483</v>
      </c>
      <c r="G950" s="1283">
        <v>3.23</v>
      </c>
      <c r="H950" s="1283"/>
      <c r="I950" s="1283"/>
      <c r="J950" s="1283"/>
      <c r="K950" s="1283"/>
      <c r="L950" s="1283"/>
      <c r="M950" s="1283"/>
      <c r="N950" s="1283"/>
      <c r="O950" s="1283"/>
      <c r="P950" s="1283"/>
      <c r="R950" s="1067"/>
      <c r="Z950" s="21"/>
      <c r="AH950"/>
    </row>
    <row r="951" spans="1:34" ht="11.25" customHeight="1">
      <c r="A951"/>
      <c r="B951" s="1281" t="s">
        <v>7</v>
      </c>
      <c r="C951" s="1282">
        <v>8002</v>
      </c>
      <c r="D951" s="1341" t="str">
        <f t="shared" si="28"/>
        <v>FL8002</v>
      </c>
      <c r="E951" s="1514" t="s">
        <v>125</v>
      </c>
      <c r="F951" s="1390">
        <v>381</v>
      </c>
      <c r="G951" s="1283">
        <v>2.21</v>
      </c>
      <c r="H951" s="1283"/>
      <c r="I951" s="1283"/>
      <c r="J951" s="1283"/>
      <c r="K951" s="1283"/>
      <c r="L951" s="1283"/>
      <c r="M951" s="1283"/>
      <c r="N951" s="1283"/>
      <c r="O951" s="1283"/>
      <c r="P951" s="1283"/>
      <c r="R951" s="1067"/>
      <c r="Z951" s="21"/>
      <c r="AH951"/>
    </row>
    <row r="952" spans="1:34" ht="11.25" customHeight="1">
      <c r="A952"/>
      <c r="B952" s="1281" t="s">
        <v>7</v>
      </c>
      <c r="C952" s="1282">
        <v>8006</v>
      </c>
      <c r="D952" s="1341" t="str">
        <f t="shared" si="28"/>
        <v>FL8006</v>
      </c>
      <c r="E952" s="1514" t="s">
        <v>121</v>
      </c>
      <c r="F952" s="1390">
        <v>363</v>
      </c>
      <c r="G952" s="1283">
        <v>2.0299999999999998</v>
      </c>
      <c r="H952" s="1283"/>
      <c r="I952" s="1283"/>
      <c r="J952" s="1283"/>
      <c r="K952" s="1283"/>
      <c r="L952" s="1283"/>
      <c r="M952" s="1283"/>
      <c r="N952" s="1283"/>
      <c r="O952" s="1283"/>
      <c r="P952" s="1283"/>
      <c r="R952" s="1067"/>
      <c r="Z952" s="21"/>
      <c r="AH952"/>
    </row>
    <row r="953" spans="1:34" ht="11.25" customHeight="1">
      <c r="A953"/>
      <c r="B953" s="1281" t="s">
        <v>7</v>
      </c>
      <c r="C953" s="1282">
        <v>8008</v>
      </c>
      <c r="D953" s="1341" t="str">
        <f t="shared" si="28"/>
        <v>FL8008</v>
      </c>
      <c r="E953" s="1514" t="s">
        <v>121</v>
      </c>
      <c r="F953" s="1390">
        <v>299</v>
      </c>
      <c r="G953" s="1283">
        <v>1.39</v>
      </c>
      <c r="H953" s="1283"/>
      <c r="I953" s="1283"/>
      <c r="J953" s="1283"/>
      <c r="K953" s="1283"/>
      <c r="L953" s="1283"/>
      <c r="M953" s="1283"/>
      <c r="N953" s="1283"/>
      <c r="O953" s="1283"/>
      <c r="P953" s="1283"/>
      <c r="R953" s="1067"/>
      <c r="Z953" s="21"/>
      <c r="AH953"/>
    </row>
    <row r="954" spans="1:34" ht="11.25" customHeight="1">
      <c r="A954"/>
      <c r="B954" s="1281" t="s">
        <v>7</v>
      </c>
      <c r="C954" s="1282">
        <v>8010</v>
      </c>
      <c r="D954" s="1341" t="str">
        <f t="shared" si="28"/>
        <v>FL8010</v>
      </c>
      <c r="E954" s="1514" t="s">
        <v>121</v>
      </c>
      <c r="F954" s="1390">
        <v>331</v>
      </c>
      <c r="G954" s="1283">
        <v>1.71</v>
      </c>
      <c r="H954" s="1283"/>
      <c r="I954" s="1283"/>
      <c r="J954" s="1283"/>
      <c r="K954" s="1283"/>
      <c r="L954" s="1283"/>
      <c r="M954" s="1283"/>
      <c r="N954" s="1283"/>
      <c r="O954" s="1283"/>
      <c r="P954" s="1283"/>
      <c r="R954" s="1067"/>
      <c r="Z954" s="21"/>
      <c r="AH954"/>
    </row>
    <row r="955" spans="1:34" ht="11.25" customHeight="1">
      <c r="A955"/>
      <c r="B955" s="1281" t="s">
        <v>7</v>
      </c>
      <c r="C955" s="1282">
        <v>8013</v>
      </c>
      <c r="D955" s="1341" t="str">
        <f t="shared" si="28"/>
        <v>FL8013</v>
      </c>
      <c r="E955" s="1514" t="s">
        <v>121</v>
      </c>
      <c r="F955" s="1390">
        <v>210</v>
      </c>
      <c r="G955" s="1283">
        <v>0.5</v>
      </c>
      <c r="H955" s="1283"/>
      <c r="I955" s="1283"/>
      <c r="J955" s="1283"/>
      <c r="K955" s="1283"/>
      <c r="L955" s="1283"/>
      <c r="M955" s="1283"/>
      <c r="N955" s="1283"/>
      <c r="O955" s="1283"/>
      <c r="P955" s="1283"/>
      <c r="R955" s="1067"/>
      <c r="Z955" s="21"/>
      <c r="AH955"/>
    </row>
    <row r="956" spans="1:34" ht="11.25" customHeight="1">
      <c r="A956"/>
      <c r="B956" s="1281" t="s">
        <v>7</v>
      </c>
      <c r="C956" s="1282">
        <v>8015</v>
      </c>
      <c r="D956" s="1341" t="str">
        <f t="shared" si="28"/>
        <v>FL8015</v>
      </c>
      <c r="E956" s="1514" t="s">
        <v>121</v>
      </c>
      <c r="F956" s="1390">
        <v>253</v>
      </c>
      <c r="G956" s="1283">
        <v>0.93</v>
      </c>
      <c r="H956" s="1283"/>
      <c r="I956" s="1283"/>
      <c r="J956" s="1283"/>
      <c r="K956" s="1283"/>
      <c r="L956" s="1283"/>
      <c r="M956" s="1283"/>
      <c r="N956" s="1283"/>
      <c r="O956" s="1283"/>
      <c r="P956" s="1283"/>
      <c r="R956" s="1067"/>
      <c r="Z956" s="21"/>
      <c r="AH956"/>
    </row>
    <row r="957" spans="1:34" ht="11.25" customHeight="1">
      <c r="A957"/>
      <c r="B957" s="1281" t="s">
        <v>7</v>
      </c>
      <c r="C957" s="1282">
        <v>8017</v>
      </c>
      <c r="D957" s="1341" t="str">
        <f t="shared" si="28"/>
        <v>FL8017</v>
      </c>
      <c r="E957" s="1514" t="s">
        <v>121</v>
      </c>
      <c r="F957" s="1390">
        <v>310</v>
      </c>
      <c r="G957" s="1283">
        <v>1.5</v>
      </c>
      <c r="H957" s="1283"/>
      <c r="I957" s="1283"/>
      <c r="J957" s="1283"/>
      <c r="K957" s="1283"/>
      <c r="L957" s="1283"/>
      <c r="M957" s="1283"/>
      <c r="N957" s="1283"/>
      <c r="O957" s="1283"/>
      <c r="P957" s="1283"/>
      <c r="R957" s="1067"/>
      <c r="Z957" s="21"/>
      <c r="AH957"/>
    </row>
    <row r="958" spans="1:34" ht="11.25" customHeight="1">
      <c r="A958"/>
      <c r="B958" s="1281" t="s">
        <v>7</v>
      </c>
      <c r="C958" s="1282">
        <v>8018</v>
      </c>
      <c r="D958" s="1341" t="str">
        <f t="shared" si="28"/>
        <v>FL8018</v>
      </c>
      <c r="E958" s="1514" t="s">
        <v>121</v>
      </c>
      <c r="F958" s="1390">
        <v>451</v>
      </c>
      <c r="G958" s="1283">
        <v>2.91</v>
      </c>
      <c r="H958" s="1283"/>
      <c r="I958" s="1283"/>
      <c r="J958" s="1283"/>
      <c r="K958" s="1283"/>
      <c r="L958" s="1283"/>
      <c r="M958" s="1283"/>
      <c r="N958" s="1283"/>
      <c r="O958" s="1283"/>
      <c r="P958" s="1283"/>
      <c r="R958" s="1067"/>
      <c r="Z958" s="21"/>
      <c r="AH958"/>
    </row>
    <row r="959" spans="1:34" ht="11.25" customHeight="1">
      <c r="A959"/>
      <c r="B959" s="1281" t="s">
        <v>7</v>
      </c>
      <c r="C959" s="1282">
        <v>8021</v>
      </c>
      <c r="D959" s="1341" t="str">
        <f t="shared" si="28"/>
        <v>FL8021</v>
      </c>
      <c r="E959" s="1514" t="s">
        <v>121</v>
      </c>
      <c r="F959" s="1390">
        <v>483</v>
      </c>
      <c r="G959" s="1283">
        <v>3.23</v>
      </c>
      <c r="H959" s="1283"/>
      <c r="I959" s="1283"/>
      <c r="J959" s="1283"/>
      <c r="K959" s="1283"/>
      <c r="L959" s="1283"/>
      <c r="M959" s="1283"/>
      <c r="N959" s="1283"/>
      <c r="O959" s="1283"/>
      <c r="P959" s="1283"/>
      <c r="R959" s="1067"/>
      <c r="Z959" s="21"/>
      <c r="AH959"/>
    </row>
    <row r="960" spans="1:34" ht="11.25" customHeight="1">
      <c r="A960"/>
      <c r="B960" s="1281" t="s">
        <v>7</v>
      </c>
      <c r="C960" s="1282">
        <v>8031</v>
      </c>
      <c r="D960" s="1341" t="str">
        <f t="shared" si="28"/>
        <v>FL8031</v>
      </c>
      <c r="E960" s="1514" t="s">
        <v>121</v>
      </c>
      <c r="F960" s="1390">
        <v>435</v>
      </c>
      <c r="G960" s="1283">
        <v>2.75</v>
      </c>
      <c r="H960" s="1283"/>
      <c r="I960" s="1283"/>
      <c r="J960" s="1283"/>
      <c r="K960" s="1283"/>
      <c r="L960" s="1283"/>
      <c r="M960" s="1283"/>
      <c r="N960" s="1283"/>
      <c r="O960" s="1283"/>
      <c r="P960" s="1283"/>
      <c r="R960" s="1067"/>
      <c r="Z960" s="21"/>
      <c r="AH960"/>
    </row>
    <row r="961" spans="1:34" ht="11.25" customHeight="1">
      <c r="A961"/>
      <c r="B961" s="1281" t="s">
        <v>7</v>
      </c>
      <c r="C961" s="1282">
        <v>8032</v>
      </c>
      <c r="D961" s="1341" t="str">
        <f t="shared" si="28"/>
        <v>FL8032</v>
      </c>
      <c r="E961" s="1514" t="s">
        <v>121</v>
      </c>
      <c r="F961" s="1390">
        <v>420</v>
      </c>
      <c r="G961" s="1283">
        <v>2.6</v>
      </c>
      <c r="H961" s="1283"/>
      <c r="I961" s="1283"/>
      <c r="J961" s="1283"/>
      <c r="K961" s="1283"/>
      <c r="L961" s="1283"/>
      <c r="M961" s="1283"/>
      <c r="N961" s="1283"/>
      <c r="O961" s="1283"/>
      <c r="P961" s="1283"/>
      <c r="R961" s="1067"/>
      <c r="Z961" s="21"/>
      <c r="AH961"/>
    </row>
    <row r="962" spans="1:34" ht="11.25" customHeight="1">
      <c r="A962"/>
      <c r="B962" s="1281" t="s">
        <v>7</v>
      </c>
      <c r="C962" s="1282">
        <v>8033</v>
      </c>
      <c r="D962" s="1341" t="str">
        <f t="shared" si="28"/>
        <v>FL8033</v>
      </c>
      <c r="E962" s="1514" t="s">
        <v>121</v>
      </c>
      <c r="F962" s="1390">
        <v>331</v>
      </c>
      <c r="G962" s="1283">
        <v>1.71</v>
      </c>
      <c r="H962" s="1283"/>
      <c r="I962" s="1283"/>
      <c r="J962" s="1283"/>
      <c r="K962" s="1283"/>
      <c r="L962" s="1283"/>
      <c r="M962" s="1283"/>
      <c r="N962" s="1283"/>
      <c r="O962" s="1283"/>
      <c r="P962" s="1283"/>
      <c r="R962" s="1067"/>
      <c r="Z962" s="21"/>
      <c r="AH962"/>
    </row>
    <row r="963" spans="1:34" ht="11.25" customHeight="1">
      <c r="A963"/>
      <c r="B963" s="1281" t="s">
        <v>7</v>
      </c>
      <c r="C963" s="1282">
        <v>8037</v>
      </c>
      <c r="D963" s="1341" t="str">
        <f t="shared" si="28"/>
        <v>FL8037</v>
      </c>
      <c r="E963" s="1514" t="s">
        <v>125</v>
      </c>
      <c r="F963" s="1390">
        <v>408</v>
      </c>
      <c r="G963" s="1283">
        <v>2.48</v>
      </c>
      <c r="H963" s="1283"/>
      <c r="I963" s="1283"/>
      <c r="J963" s="1283"/>
      <c r="K963" s="1283"/>
      <c r="L963" s="1283"/>
      <c r="M963" s="1283"/>
      <c r="N963" s="1283"/>
      <c r="O963" s="1283"/>
      <c r="P963" s="1283"/>
      <c r="R963" s="1067"/>
      <c r="Z963" s="21"/>
      <c r="AH963"/>
    </row>
    <row r="964" spans="1:34" ht="11.25" customHeight="1">
      <c r="A964"/>
      <c r="B964" s="1281" t="s">
        <v>7</v>
      </c>
      <c r="C964" s="1282">
        <v>8039</v>
      </c>
      <c r="D964" s="1341" t="str">
        <f t="shared" si="28"/>
        <v>FL8039</v>
      </c>
      <c r="E964" s="1514" t="s">
        <v>125</v>
      </c>
      <c r="F964" s="1390">
        <v>319</v>
      </c>
      <c r="G964" s="1283">
        <v>1.59</v>
      </c>
      <c r="H964" s="1283"/>
      <c r="I964" s="1283"/>
      <c r="J964" s="1283"/>
      <c r="K964" s="1283"/>
      <c r="L964" s="1283"/>
      <c r="M964" s="1283"/>
      <c r="N964" s="1283"/>
      <c r="O964" s="1283"/>
      <c r="P964" s="1283"/>
      <c r="R964" s="1067"/>
      <c r="Z964" s="21"/>
      <c r="AH964"/>
    </row>
    <row r="965" spans="1:34" ht="11.25" customHeight="1">
      <c r="A965"/>
      <c r="B965" s="1281" t="s">
        <v>7</v>
      </c>
      <c r="C965" s="1282">
        <v>8044</v>
      </c>
      <c r="D965" s="1341" t="str">
        <f t="shared" si="28"/>
        <v>FL8044</v>
      </c>
      <c r="E965" s="1514" t="s">
        <v>121</v>
      </c>
      <c r="F965" s="1390">
        <v>406</v>
      </c>
      <c r="G965" s="1283">
        <v>2.46</v>
      </c>
      <c r="H965" s="1283"/>
      <c r="I965" s="1283"/>
      <c r="J965" s="1283"/>
      <c r="K965" s="1283"/>
      <c r="L965" s="1283"/>
      <c r="M965" s="1283"/>
      <c r="N965" s="1283"/>
      <c r="O965" s="1283"/>
      <c r="P965" s="1283"/>
      <c r="R965" s="1067"/>
      <c r="Z965" s="21"/>
      <c r="AH965"/>
    </row>
    <row r="966" spans="1:34" ht="11.25" customHeight="1">
      <c r="A966"/>
      <c r="B966" s="1281" t="s">
        <v>7</v>
      </c>
      <c r="C966" s="1282">
        <v>8045</v>
      </c>
      <c r="D966" s="1341" t="str">
        <f t="shared" si="28"/>
        <v>FL8045</v>
      </c>
      <c r="E966" s="1514" t="s">
        <v>121</v>
      </c>
      <c r="F966" s="1390">
        <v>243</v>
      </c>
      <c r="G966" s="1283">
        <v>0.83</v>
      </c>
      <c r="H966" s="1283"/>
      <c r="I966" s="1283"/>
      <c r="J966" s="1283"/>
      <c r="K966" s="1283"/>
      <c r="L966" s="1283"/>
      <c r="M966" s="1283"/>
      <c r="N966" s="1283"/>
      <c r="O966" s="1283"/>
      <c r="P966" s="1283"/>
      <c r="R966" s="1067"/>
      <c r="Z966" s="21"/>
      <c r="AH966"/>
    </row>
    <row r="967" spans="1:34" ht="11.25" customHeight="1">
      <c r="A967"/>
      <c r="B967" s="1281" t="s">
        <v>7</v>
      </c>
      <c r="C967" s="1282">
        <v>8046</v>
      </c>
      <c r="D967" s="1341" t="str">
        <f t="shared" si="28"/>
        <v>FL8046</v>
      </c>
      <c r="E967" s="1514" t="s">
        <v>121</v>
      </c>
      <c r="F967" s="1390">
        <v>483</v>
      </c>
      <c r="G967" s="1283">
        <v>3.23</v>
      </c>
      <c r="H967" s="1283"/>
      <c r="I967" s="1283"/>
      <c r="J967" s="1283"/>
      <c r="K967" s="1283"/>
      <c r="L967" s="1283"/>
      <c r="M967" s="1283"/>
      <c r="N967" s="1283"/>
      <c r="O967" s="1283"/>
      <c r="P967" s="1283"/>
      <c r="R967" s="1067"/>
      <c r="Z967" s="21"/>
      <c r="AH967"/>
    </row>
    <row r="968" spans="1:34" ht="11.25" customHeight="1">
      <c r="A968"/>
      <c r="B968" s="1281" t="s">
        <v>7</v>
      </c>
      <c r="C968" s="1282">
        <v>8047</v>
      </c>
      <c r="D968" s="1341" t="str">
        <f t="shared" si="28"/>
        <v>FL8047</v>
      </c>
      <c r="E968" s="1514" t="s">
        <v>121</v>
      </c>
      <c r="F968" s="1390">
        <v>261</v>
      </c>
      <c r="G968" s="1283">
        <v>1.01</v>
      </c>
      <c r="H968" s="1283"/>
      <c r="I968" s="1283"/>
      <c r="J968" s="1283"/>
      <c r="K968" s="1283"/>
      <c r="L968" s="1283"/>
      <c r="M968" s="1283"/>
      <c r="N968" s="1283"/>
      <c r="O968" s="1283"/>
      <c r="P968" s="1283"/>
      <c r="R968" s="1067"/>
      <c r="Z968" s="21"/>
      <c r="AH968"/>
    </row>
    <row r="969" spans="1:34" ht="11.25" customHeight="1">
      <c r="A969"/>
      <c r="B969" s="1281" t="s">
        <v>7</v>
      </c>
      <c r="C969" s="1282">
        <v>8058</v>
      </c>
      <c r="D969" s="1341" t="str">
        <f t="shared" si="28"/>
        <v>FL8058</v>
      </c>
      <c r="E969" s="1514" t="s">
        <v>121</v>
      </c>
      <c r="F969" s="1390">
        <v>477</v>
      </c>
      <c r="G969" s="1283">
        <v>3.17</v>
      </c>
      <c r="H969" s="1283"/>
      <c r="I969" s="1283"/>
      <c r="J969" s="1283"/>
      <c r="K969" s="1283"/>
      <c r="L969" s="1283"/>
      <c r="M969" s="1283"/>
      <c r="N969" s="1283"/>
      <c r="O969" s="1283"/>
      <c r="P969" s="1283"/>
      <c r="R969" s="1067"/>
      <c r="Z969" s="21"/>
      <c r="AH969"/>
    </row>
    <row r="970" spans="1:34" ht="11.25" customHeight="1">
      <c r="A970"/>
      <c r="B970" s="1281" t="s">
        <v>7</v>
      </c>
      <c r="C970" s="1282">
        <v>8061</v>
      </c>
      <c r="D970" s="1341" t="str">
        <f t="shared" si="28"/>
        <v>FL8061</v>
      </c>
      <c r="E970" s="1514" t="s">
        <v>121</v>
      </c>
      <c r="F970" s="1390">
        <v>381</v>
      </c>
      <c r="G970" s="1283">
        <v>2.21</v>
      </c>
      <c r="H970" s="1283"/>
      <c r="I970" s="1283"/>
      <c r="J970" s="1283"/>
      <c r="K970" s="1283"/>
      <c r="L970" s="1283"/>
      <c r="M970" s="1283"/>
      <c r="N970" s="1283"/>
      <c r="O970" s="1283"/>
      <c r="P970" s="1283"/>
      <c r="R970" s="1067"/>
      <c r="Z970" s="21"/>
      <c r="AH970"/>
    </row>
    <row r="971" spans="1:34" ht="11.25" customHeight="1">
      <c r="A971"/>
      <c r="B971" s="1281" t="s">
        <v>7</v>
      </c>
      <c r="C971" s="1282">
        <v>8072</v>
      </c>
      <c r="D971" s="1341" t="str">
        <f t="shared" si="28"/>
        <v>FL8072</v>
      </c>
      <c r="E971" s="1514" t="s">
        <v>121</v>
      </c>
      <c r="F971" s="1390">
        <v>235</v>
      </c>
      <c r="G971" s="1283">
        <v>0.75</v>
      </c>
      <c r="H971" s="1283"/>
      <c r="I971" s="1283"/>
      <c r="J971" s="1283"/>
      <c r="K971" s="1283"/>
      <c r="L971" s="1283"/>
      <c r="M971" s="1283"/>
      <c r="N971" s="1283"/>
      <c r="O971" s="1283"/>
      <c r="P971" s="1283"/>
      <c r="R971" s="1067"/>
      <c r="Z971" s="21"/>
      <c r="AH971"/>
    </row>
    <row r="972" spans="1:34" ht="11.25" customHeight="1">
      <c r="A972"/>
      <c r="B972" s="1281" t="s">
        <v>7</v>
      </c>
      <c r="C972" s="1282">
        <v>8102</v>
      </c>
      <c r="D972" s="1341" t="str">
        <f t="shared" ref="D972:D1035" si="29">B972&amp;TEXT(C972,"0000")</f>
        <v>FL8102</v>
      </c>
      <c r="E972" s="1514" t="s">
        <v>123</v>
      </c>
      <c r="F972" s="1390">
        <v>388</v>
      </c>
      <c r="G972" s="1283">
        <v>2.2799999999999998</v>
      </c>
      <c r="H972" s="1283"/>
      <c r="I972" s="1283"/>
      <c r="J972" s="1283"/>
      <c r="K972" s="1283"/>
      <c r="L972" s="1283"/>
      <c r="M972" s="1283"/>
      <c r="N972" s="1283"/>
      <c r="O972" s="1283"/>
      <c r="P972" s="1283"/>
      <c r="R972" s="1067"/>
      <c r="Z972" s="21"/>
      <c r="AH972"/>
    </row>
    <row r="973" spans="1:34" ht="11.25" customHeight="1">
      <c r="A973"/>
      <c r="B973" s="1281" t="s">
        <v>7</v>
      </c>
      <c r="C973" s="1282">
        <v>8103</v>
      </c>
      <c r="D973" s="1341" t="str">
        <f t="shared" si="29"/>
        <v>FL8103</v>
      </c>
      <c r="E973" s="1514" t="s">
        <v>123</v>
      </c>
      <c r="F973" s="1390">
        <v>440</v>
      </c>
      <c r="G973" s="1283">
        <v>2.8</v>
      </c>
      <c r="H973" s="1283"/>
      <c r="I973" s="1283"/>
      <c r="J973" s="1283"/>
      <c r="K973" s="1283"/>
      <c r="L973" s="1283"/>
      <c r="M973" s="1283"/>
      <c r="N973" s="1283"/>
      <c r="O973" s="1283"/>
      <c r="P973" s="1283"/>
      <c r="R973" s="1067"/>
      <c r="Z973" s="21"/>
      <c r="AH973"/>
    </row>
    <row r="974" spans="1:34" ht="11.25" customHeight="1">
      <c r="A974"/>
      <c r="B974" s="1281" t="s">
        <v>7</v>
      </c>
      <c r="C974" s="1282">
        <v>8106</v>
      </c>
      <c r="D974" s="1341" t="str">
        <f t="shared" si="29"/>
        <v>FL8106</v>
      </c>
      <c r="E974" s="1514" t="s">
        <v>123</v>
      </c>
      <c r="F974" s="1390">
        <v>707</v>
      </c>
      <c r="G974" s="1283">
        <v>5.47</v>
      </c>
      <c r="H974" s="1283"/>
      <c r="I974" s="1283"/>
      <c r="J974" s="1283"/>
      <c r="K974" s="1283"/>
      <c r="L974" s="1283"/>
      <c r="M974" s="1283"/>
      <c r="N974" s="1283"/>
      <c r="O974" s="1283"/>
      <c r="P974" s="1283"/>
      <c r="R974" s="1067"/>
      <c r="Z974" s="21"/>
      <c r="AH974"/>
    </row>
    <row r="975" spans="1:34" ht="11.25" customHeight="1">
      <c r="A975"/>
      <c r="B975" s="1281" t="s">
        <v>7</v>
      </c>
      <c r="C975" s="1282">
        <v>8107</v>
      </c>
      <c r="D975" s="1341" t="str">
        <f t="shared" si="29"/>
        <v>FL8107</v>
      </c>
      <c r="E975" s="1514" t="s">
        <v>121</v>
      </c>
      <c r="F975" s="1390">
        <v>477</v>
      </c>
      <c r="G975" s="1283">
        <v>3.17</v>
      </c>
      <c r="H975" s="1283"/>
      <c r="I975" s="1283"/>
      <c r="J975" s="1283"/>
      <c r="K975" s="1283"/>
      <c r="L975" s="1283"/>
      <c r="M975" s="1283"/>
      <c r="N975" s="1283"/>
      <c r="O975" s="1283"/>
      <c r="P975" s="1283"/>
      <c r="R975" s="1067"/>
      <c r="Z975" s="21"/>
      <c r="AH975"/>
    </row>
    <row r="976" spans="1:34" ht="11.25" customHeight="1">
      <c r="A976"/>
      <c r="B976" s="1281" t="s">
        <v>7</v>
      </c>
      <c r="C976" s="1282">
        <v>8111</v>
      </c>
      <c r="D976" s="1341" t="str">
        <f t="shared" si="29"/>
        <v>FL8111</v>
      </c>
      <c r="E976" s="1514" t="s">
        <v>121</v>
      </c>
      <c r="F976" s="1390">
        <v>366</v>
      </c>
      <c r="G976" s="1283">
        <v>2.06</v>
      </c>
      <c r="H976" s="1283"/>
      <c r="I976" s="1283"/>
      <c r="J976" s="1283"/>
      <c r="K976" s="1283"/>
      <c r="L976" s="1283"/>
      <c r="M976" s="1283"/>
      <c r="N976" s="1283"/>
      <c r="O976" s="1283"/>
      <c r="P976" s="1283"/>
      <c r="R976" s="1067"/>
      <c r="Z976" s="21"/>
      <c r="AH976"/>
    </row>
    <row r="977" spans="1:34" ht="11.25" customHeight="1">
      <c r="A977"/>
      <c r="B977" s="1281" t="s">
        <v>7</v>
      </c>
      <c r="C977" s="1282">
        <v>8116</v>
      </c>
      <c r="D977" s="1341" t="str">
        <f t="shared" si="29"/>
        <v>FL8116</v>
      </c>
      <c r="E977" s="1514" t="s">
        <v>125</v>
      </c>
      <c r="F977" s="1390">
        <v>418</v>
      </c>
      <c r="G977" s="1283">
        <v>2.58</v>
      </c>
      <c r="H977" s="1283"/>
      <c r="I977" s="1283"/>
      <c r="J977" s="1283"/>
      <c r="K977" s="1283"/>
      <c r="L977" s="1283"/>
      <c r="M977" s="1283"/>
      <c r="N977" s="1283"/>
      <c r="O977" s="1283"/>
      <c r="P977" s="1283"/>
      <c r="R977" s="1067"/>
      <c r="Z977" s="21"/>
      <c r="AH977"/>
    </row>
    <row r="978" spans="1:34" ht="11.25" customHeight="1">
      <c r="A978"/>
      <c r="B978" s="1281" t="s">
        <v>7</v>
      </c>
      <c r="C978" s="1282">
        <v>8203</v>
      </c>
      <c r="D978" s="1341" t="str">
        <f t="shared" si="29"/>
        <v>FL8203</v>
      </c>
      <c r="E978" s="1514" t="s">
        <v>125</v>
      </c>
      <c r="F978" s="1390">
        <v>763</v>
      </c>
      <c r="G978" s="1283">
        <v>6.03</v>
      </c>
      <c r="H978" s="1283"/>
      <c r="I978" s="1283"/>
      <c r="J978" s="1283"/>
      <c r="K978" s="1283"/>
      <c r="L978" s="1283"/>
      <c r="M978" s="1283"/>
      <c r="N978" s="1283"/>
      <c r="O978" s="1283"/>
      <c r="P978" s="1283"/>
      <c r="R978" s="1067"/>
      <c r="Z978" s="21"/>
      <c r="AH978"/>
    </row>
    <row r="979" spans="1:34" ht="11.25" customHeight="1">
      <c r="A979"/>
      <c r="B979" s="1281" t="s">
        <v>7</v>
      </c>
      <c r="C979" s="1282">
        <v>8204</v>
      </c>
      <c r="D979" s="1341" t="str">
        <f t="shared" si="29"/>
        <v>FL8204</v>
      </c>
      <c r="E979" s="1514" t="s">
        <v>121</v>
      </c>
      <c r="F979" s="1390">
        <v>684</v>
      </c>
      <c r="G979" s="1283">
        <v>5.24</v>
      </c>
      <c r="H979" s="1283"/>
      <c r="I979" s="1283"/>
      <c r="J979" s="1283"/>
      <c r="K979" s="1283"/>
      <c r="L979" s="1283"/>
      <c r="M979" s="1283"/>
      <c r="N979" s="1283"/>
      <c r="O979" s="1283"/>
      <c r="P979" s="1283"/>
      <c r="R979" s="1067"/>
      <c r="Z979" s="21"/>
      <c r="AH979"/>
    </row>
    <row r="980" spans="1:34" ht="11.25" customHeight="1">
      <c r="A980"/>
      <c r="B980" s="1281" t="s">
        <v>7</v>
      </c>
      <c r="C980" s="1282">
        <v>8209</v>
      </c>
      <c r="D980" s="1341" t="str">
        <f t="shared" si="29"/>
        <v>FL8209</v>
      </c>
      <c r="E980" s="1514" t="s">
        <v>121</v>
      </c>
      <c r="F980" s="1390">
        <v>703</v>
      </c>
      <c r="G980" s="1283">
        <v>5.43</v>
      </c>
      <c r="H980" s="1283"/>
      <c r="I980" s="1283"/>
      <c r="J980" s="1283"/>
      <c r="K980" s="1283"/>
      <c r="L980" s="1283"/>
      <c r="M980" s="1283"/>
      <c r="N980" s="1283"/>
      <c r="O980" s="1283"/>
      <c r="P980" s="1283"/>
      <c r="R980" s="1067"/>
      <c r="Z980" s="21"/>
      <c r="AH980"/>
    </row>
    <row r="981" spans="1:34" ht="11.25" customHeight="1">
      <c r="A981"/>
      <c r="B981" s="1281" t="s">
        <v>7</v>
      </c>
      <c r="C981" s="1282">
        <v>8215</v>
      </c>
      <c r="D981" s="1341" t="str">
        <f t="shared" si="29"/>
        <v>FL8215</v>
      </c>
      <c r="E981" s="1514" t="s">
        <v>123</v>
      </c>
      <c r="F981" s="1390">
        <v>608</v>
      </c>
      <c r="G981" s="1283">
        <v>4.4800000000000004</v>
      </c>
      <c r="H981" s="1283"/>
      <c r="I981" s="1283"/>
      <c r="J981" s="1283"/>
      <c r="K981" s="1283"/>
      <c r="L981" s="1283"/>
      <c r="M981" s="1283"/>
      <c r="N981" s="1283"/>
      <c r="O981" s="1283"/>
      <c r="P981" s="1283"/>
      <c r="R981" s="1067"/>
      <c r="Z981" s="21"/>
      <c r="AH981"/>
    </row>
    <row r="982" spans="1:34" ht="11.25" customHeight="1">
      <c r="A982"/>
      <c r="B982" s="1281" t="s">
        <v>7</v>
      </c>
      <c r="C982" s="1282">
        <v>8227</v>
      </c>
      <c r="D982" s="1341" t="str">
        <f t="shared" si="29"/>
        <v>FL8227</v>
      </c>
      <c r="E982" s="1514" t="s">
        <v>124</v>
      </c>
      <c r="F982" s="1390">
        <v>761</v>
      </c>
      <c r="G982" s="1283">
        <v>6.01</v>
      </c>
      <c r="H982" s="1283"/>
      <c r="I982" s="1283"/>
      <c r="J982" s="1283"/>
      <c r="K982" s="1283"/>
      <c r="L982" s="1283"/>
      <c r="M982" s="1283"/>
      <c r="N982" s="1283"/>
      <c r="O982" s="1283"/>
      <c r="P982" s="1283"/>
      <c r="R982" s="1067"/>
      <c r="Z982" s="21"/>
      <c r="AH982"/>
    </row>
    <row r="983" spans="1:34" ht="11.25" customHeight="1">
      <c r="A983"/>
      <c r="B983" s="1281" t="s">
        <v>7</v>
      </c>
      <c r="C983" s="1282">
        <v>8232</v>
      </c>
      <c r="D983" s="1341" t="str">
        <f t="shared" si="29"/>
        <v>FL8232</v>
      </c>
      <c r="E983" s="1514" t="s">
        <v>121</v>
      </c>
      <c r="F983" s="1390">
        <v>636</v>
      </c>
      <c r="G983" s="1283">
        <v>4.76</v>
      </c>
      <c r="H983" s="1283"/>
      <c r="I983" s="1283"/>
      <c r="J983" s="1283"/>
      <c r="K983" s="1283"/>
      <c r="L983" s="1283"/>
      <c r="M983" s="1283"/>
      <c r="N983" s="1283"/>
      <c r="O983" s="1283"/>
      <c r="P983" s="1283"/>
      <c r="R983" s="1067"/>
      <c r="Z983" s="21"/>
      <c r="AH983"/>
    </row>
    <row r="984" spans="1:34" ht="11.25" customHeight="1">
      <c r="A984"/>
      <c r="B984" s="1281" t="s">
        <v>7</v>
      </c>
      <c r="C984" s="1282">
        <v>8233</v>
      </c>
      <c r="D984" s="1341" t="str">
        <f t="shared" si="29"/>
        <v>FL8233</v>
      </c>
      <c r="E984" s="1514" t="s">
        <v>123</v>
      </c>
      <c r="F984" s="1390">
        <v>466</v>
      </c>
      <c r="G984" s="1283">
        <v>3.06</v>
      </c>
      <c r="H984" s="1283"/>
      <c r="I984" s="1283"/>
      <c r="J984" s="1283"/>
      <c r="K984" s="1283"/>
      <c r="L984" s="1283"/>
      <c r="M984" s="1283"/>
      <c r="N984" s="1283"/>
      <c r="O984" s="1283"/>
      <c r="P984" s="1283"/>
      <c r="R984" s="1067"/>
      <c r="Z984" s="21"/>
      <c r="AH984"/>
    </row>
    <row r="985" spans="1:34" ht="11.25" customHeight="1">
      <c r="A985"/>
      <c r="B985" s="1281" t="s">
        <v>7</v>
      </c>
      <c r="C985" s="1282">
        <v>8235</v>
      </c>
      <c r="D985" s="1341" t="str">
        <f t="shared" si="29"/>
        <v>FL8235</v>
      </c>
      <c r="E985" s="1514" t="s">
        <v>125</v>
      </c>
      <c r="F985" s="1390">
        <v>688</v>
      </c>
      <c r="G985" s="1283">
        <v>5.28</v>
      </c>
      <c r="H985" s="1283"/>
      <c r="I985" s="1283"/>
      <c r="J985" s="1283"/>
      <c r="K985" s="1283"/>
      <c r="L985" s="1283"/>
      <c r="M985" s="1283"/>
      <c r="N985" s="1283"/>
      <c r="O985" s="1283"/>
      <c r="P985" s="1283"/>
      <c r="R985" s="1067"/>
      <c r="Z985" s="21"/>
      <c r="AH985"/>
    </row>
    <row r="986" spans="1:34" ht="11.25" customHeight="1">
      <c r="A986"/>
      <c r="B986" s="1281" t="s">
        <v>7</v>
      </c>
      <c r="C986" s="1282">
        <v>8263</v>
      </c>
      <c r="D986" s="1341" t="str">
        <f t="shared" si="29"/>
        <v>FL8263</v>
      </c>
      <c r="E986" s="1514" t="s">
        <v>123</v>
      </c>
      <c r="F986" s="1390">
        <v>848</v>
      </c>
      <c r="G986" s="1283">
        <v>6.88</v>
      </c>
      <c r="H986" s="1283"/>
      <c r="I986" s="1283"/>
      <c r="J986" s="1283"/>
      <c r="K986" s="1283"/>
      <c r="L986" s="1283"/>
      <c r="M986" s="1283"/>
      <c r="N986" s="1283"/>
      <c r="O986" s="1283"/>
      <c r="P986" s="1283"/>
      <c r="R986" s="1067"/>
      <c r="Z986" s="21"/>
      <c r="AH986"/>
    </row>
    <row r="987" spans="1:34" ht="11.25" customHeight="1">
      <c r="A987"/>
      <c r="B987" s="1281" t="s">
        <v>7</v>
      </c>
      <c r="C987" s="1282">
        <v>8264</v>
      </c>
      <c r="D987" s="1341" t="str">
        <f t="shared" si="29"/>
        <v>FL8264</v>
      </c>
      <c r="E987" s="1514" t="s">
        <v>123</v>
      </c>
      <c r="F987" s="1390">
        <v>673</v>
      </c>
      <c r="G987" s="1283">
        <v>5.13</v>
      </c>
      <c r="H987" s="1283"/>
      <c r="I987" s="1283"/>
      <c r="J987" s="1283"/>
      <c r="K987" s="1283"/>
      <c r="L987" s="1283"/>
      <c r="M987" s="1283"/>
      <c r="N987" s="1283"/>
      <c r="O987" s="1283"/>
      <c r="P987" s="1283"/>
      <c r="R987" s="1067"/>
      <c r="Z987" s="21"/>
      <c r="AH987"/>
    </row>
    <row r="988" spans="1:34" ht="11.25" customHeight="1">
      <c r="A988"/>
      <c r="B988" s="1281" t="s">
        <v>7</v>
      </c>
      <c r="C988" s="1282">
        <v>8265</v>
      </c>
      <c r="D988" s="1341" t="str">
        <f t="shared" si="29"/>
        <v>FL8265</v>
      </c>
      <c r="E988" s="1514" t="s">
        <v>123</v>
      </c>
      <c r="F988" s="1390">
        <v>725</v>
      </c>
      <c r="G988" s="1283">
        <v>5.65</v>
      </c>
      <c r="H988" s="1283"/>
      <c r="I988" s="1283"/>
      <c r="J988" s="1283"/>
      <c r="K988" s="1283"/>
      <c r="L988" s="1283"/>
      <c r="M988" s="1283"/>
      <c r="N988" s="1283"/>
      <c r="O988" s="1283"/>
      <c r="P988" s="1283"/>
      <c r="R988" s="1067"/>
      <c r="Z988" s="21"/>
      <c r="AH988"/>
    </row>
    <row r="989" spans="1:34" ht="11.25" customHeight="1">
      <c r="A989"/>
      <c r="B989" s="1281" t="s">
        <v>7</v>
      </c>
      <c r="C989" s="1282">
        <v>8273</v>
      </c>
      <c r="D989" s="1341" t="str">
        <f t="shared" si="29"/>
        <v>FL8273</v>
      </c>
      <c r="E989" s="1514" t="s">
        <v>122</v>
      </c>
      <c r="F989" s="1390">
        <v>606</v>
      </c>
      <c r="G989" s="1283">
        <v>4.46</v>
      </c>
      <c r="H989" s="1283"/>
      <c r="I989" s="1283"/>
      <c r="J989" s="1283"/>
      <c r="K989" s="1283"/>
      <c r="L989" s="1283"/>
      <c r="M989" s="1283"/>
      <c r="N989" s="1283"/>
      <c r="O989" s="1283"/>
      <c r="P989" s="1283"/>
      <c r="R989" s="1067"/>
      <c r="Z989" s="21"/>
      <c r="AH989"/>
    </row>
    <row r="990" spans="1:34" ht="11.25" customHeight="1">
      <c r="A990"/>
      <c r="B990" s="1281" t="s">
        <v>7</v>
      </c>
      <c r="C990" s="1282">
        <v>8274</v>
      </c>
      <c r="D990" s="1341" t="str">
        <f t="shared" si="29"/>
        <v>FL8274</v>
      </c>
      <c r="E990" s="1514" t="s">
        <v>122</v>
      </c>
      <c r="F990" s="1390">
        <v>595</v>
      </c>
      <c r="G990" s="1283">
        <v>4.3499999999999996</v>
      </c>
      <c r="H990" s="1283"/>
      <c r="I990" s="1283"/>
      <c r="J990" s="1283"/>
      <c r="K990" s="1283"/>
      <c r="L990" s="1283"/>
      <c r="M990" s="1283"/>
      <c r="N990" s="1283"/>
      <c r="O990" s="1283"/>
      <c r="P990" s="1283"/>
      <c r="R990" s="1067"/>
      <c r="Z990" s="21"/>
      <c r="AH990"/>
    </row>
    <row r="991" spans="1:34" ht="11.25" customHeight="1">
      <c r="A991"/>
      <c r="B991" s="1281" t="s">
        <v>7</v>
      </c>
      <c r="C991" s="1282">
        <v>8279</v>
      </c>
      <c r="D991" s="1341" t="str">
        <f t="shared" si="29"/>
        <v>FL8279</v>
      </c>
      <c r="E991" s="1514" t="s">
        <v>122</v>
      </c>
      <c r="F991" s="1390">
        <v>885</v>
      </c>
      <c r="G991" s="1283">
        <v>7.25</v>
      </c>
      <c r="H991" s="1283"/>
      <c r="I991" s="1283"/>
      <c r="J991" s="1283"/>
      <c r="K991" s="1283"/>
      <c r="L991" s="1283"/>
      <c r="M991" s="1283"/>
      <c r="N991" s="1283"/>
      <c r="O991" s="1283"/>
      <c r="P991" s="1283"/>
      <c r="R991" s="1067"/>
      <c r="Z991" s="21"/>
      <c r="AH991"/>
    </row>
    <row r="992" spans="1:34" ht="11.25" customHeight="1">
      <c r="A992"/>
      <c r="B992" s="1281" t="s">
        <v>7</v>
      </c>
      <c r="C992" s="1282">
        <v>8288</v>
      </c>
      <c r="D992" s="1341" t="str">
        <f t="shared" si="29"/>
        <v>FL8288</v>
      </c>
      <c r="E992" s="1514" t="s">
        <v>122</v>
      </c>
      <c r="F992" s="1390">
        <v>1081</v>
      </c>
      <c r="G992" s="1283">
        <v>9.2100000000000009</v>
      </c>
      <c r="H992" s="1283"/>
      <c r="I992" s="1283"/>
      <c r="J992" s="1283"/>
      <c r="K992" s="1283"/>
      <c r="L992" s="1283"/>
      <c r="M992" s="1283"/>
      <c r="N992" s="1283"/>
      <c r="O992" s="1283"/>
      <c r="P992" s="1283"/>
      <c r="R992" s="1067"/>
      <c r="Z992" s="21"/>
      <c r="AH992"/>
    </row>
    <row r="993" spans="1:34" ht="11.25" customHeight="1">
      <c r="A993"/>
      <c r="B993" s="1281" t="s">
        <v>7</v>
      </c>
      <c r="C993" s="1282">
        <v>8291</v>
      </c>
      <c r="D993" s="1341" t="str">
        <f t="shared" si="29"/>
        <v>FL8291</v>
      </c>
      <c r="E993" s="1514" t="s">
        <v>125</v>
      </c>
      <c r="F993" s="1390">
        <v>522</v>
      </c>
      <c r="G993" s="1283">
        <v>3.62</v>
      </c>
      <c r="H993" s="1283"/>
      <c r="I993" s="1283"/>
      <c r="J993" s="1283"/>
      <c r="K993" s="1283"/>
      <c r="L993" s="1283"/>
      <c r="M993" s="1283"/>
      <c r="N993" s="1283"/>
      <c r="O993" s="1283"/>
      <c r="P993" s="1283"/>
      <c r="R993" s="1067"/>
      <c r="Z993" s="21"/>
      <c r="AH993"/>
    </row>
    <row r="994" spans="1:34" ht="11.25" customHeight="1">
      <c r="A994"/>
      <c r="B994" s="1281" t="s">
        <v>7</v>
      </c>
      <c r="C994" s="1282">
        <v>8292</v>
      </c>
      <c r="D994" s="1341" t="str">
        <f t="shared" si="29"/>
        <v>FL8292</v>
      </c>
      <c r="E994" s="1514" t="s">
        <v>121</v>
      </c>
      <c r="F994" s="1390">
        <v>568</v>
      </c>
      <c r="G994" s="1283">
        <v>4.08</v>
      </c>
      <c r="H994" s="1283"/>
      <c r="I994" s="1283"/>
      <c r="J994" s="1283"/>
      <c r="K994" s="1283"/>
      <c r="L994" s="1283"/>
      <c r="M994" s="1283"/>
      <c r="N994" s="1283"/>
      <c r="O994" s="1283"/>
      <c r="P994" s="1283"/>
      <c r="R994" s="1067"/>
      <c r="Z994" s="21"/>
      <c r="AH994"/>
    </row>
    <row r="995" spans="1:34" ht="11.25" customHeight="1">
      <c r="A995"/>
      <c r="B995" s="1281" t="s">
        <v>7</v>
      </c>
      <c r="C995" s="1282">
        <v>8293</v>
      </c>
      <c r="D995" s="1341" t="str">
        <f t="shared" si="29"/>
        <v>FL8293</v>
      </c>
      <c r="E995" s="1514" t="s">
        <v>125</v>
      </c>
      <c r="F995" s="1390">
        <v>1059</v>
      </c>
      <c r="G995" s="1283">
        <v>8.99</v>
      </c>
      <c r="H995" s="1283"/>
      <c r="I995" s="1283"/>
      <c r="J995" s="1283"/>
      <c r="K995" s="1283"/>
      <c r="L995" s="1283"/>
      <c r="M995" s="1283"/>
      <c r="N995" s="1283"/>
      <c r="O995" s="1283"/>
      <c r="P995" s="1283"/>
      <c r="R995" s="1067"/>
      <c r="Z995" s="21"/>
      <c r="AH995"/>
    </row>
    <row r="996" spans="1:34" ht="11.25" customHeight="1">
      <c r="A996"/>
      <c r="B996" s="1281" t="s">
        <v>7</v>
      </c>
      <c r="C996" s="1282">
        <v>8304</v>
      </c>
      <c r="D996" s="1341" t="str">
        <f t="shared" si="29"/>
        <v>FL8304</v>
      </c>
      <c r="E996" s="1514" t="s">
        <v>123</v>
      </c>
      <c r="F996" s="1390">
        <v>710</v>
      </c>
      <c r="G996" s="1283">
        <v>5.5</v>
      </c>
      <c r="H996" s="1283"/>
      <c r="I996" s="1283"/>
      <c r="J996" s="1283"/>
      <c r="K996" s="1283"/>
      <c r="L996" s="1283"/>
      <c r="M996" s="1283"/>
      <c r="N996" s="1283"/>
      <c r="O996" s="1283"/>
      <c r="P996" s="1283"/>
      <c r="R996" s="1067"/>
      <c r="Z996" s="21"/>
      <c r="AH996"/>
    </row>
    <row r="997" spans="1:34" ht="11.25" customHeight="1">
      <c r="A997"/>
      <c r="B997" s="1281" t="s">
        <v>7</v>
      </c>
      <c r="C997" s="1282">
        <v>8350</v>
      </c>
      <c r="D997" s="1341" t="str">
        <f t="shared" si="29"/>
        <v>FL8350</v>
      </c>
      <c r="E997" s="1514" t="s">
        <v>124</v>
      </c>
      <c r="F997" s="1390">
        <v>719</v>
      </c>
      <c r="G997" s="1283">
        <v>5.59</v>
      </c>
      <c r="H997" s="1283"/>
      <c r="I997" s="1283"/>
      <c r="J997" s="1283"/>
      <c r="K997" s="1283"/>
      <c r="L997" s="1283"/>
      <c r="M997" s="1283"/>
      <c r="N997" s="1283"/>
      <c r="O997" s="1283"/>
      <c r="P997" s="1283"/>
      <c r="R997" s="1067"/>
      <c r="Z997" s="21"/>
      <c r="AH997"/>
    </row>
    <row r="998" spans="1:34" ht="11.25" customHeight="1">
      <c r="A998"/>
      <c r="B998" s="1281" t="s">
        <v>7</v>
      </c>
      <c r="C998" s="1282">
        <v>8353</v>
      </c>
      <c r="D998" s="1341" t="str">
        <f t="shared" si="29"/>
        <v>FL8353</v>
      </c>
      <c r="E998" s="1514" t="s">
        <v>124</v>
      </c>
      <c r="F998" s="1390">
        <v>778</v>
      </c>
      <c r="G998" s="1283">
        <v>6.18</v>
      </c>
      <c r="H998" s="1283"/>
      <c r="I998" s="1283"/>
      <c r="J998" s="1283"/>
      <c r="K998" s="1283"/>
      <c r="L998" s="1283"/>
      <c r="M998" s="1283"/>
      <c r="N998" s="1283"/>
      <c r="O998" s="1283"/>
      <c r="P998" s="1283"/>
      <c r="R998" s="1067"/>
      <c r="Z998" s="21"/>
      <c r="AH998"/>
    </row>
    <row r="999" spans="1:34" ht="11.25" customHeight="1">
      <c r="A999"/>
      <c r="B999" s="1281" t="s">
        <v>7</v>
      </c>
      <c r="C999" s="1282">
        <v>8380</v>
      </c>
      <c r="D999" s="1341" t="str">
        <f t="shared" si="29"/>
        <v>FL8380</v>
      </c>
      <c r="E999" s="1514" t="s">
        <v>121</v>
      </c>
      <c r="F999" s="1390">
        <v>414</v>
      </c>
      <c r="G999" s="1283">
        <v>2.54</v>
      </c>
      <c r="H999" s="1283"/>
      <c r="I999" s="1283"/>
      <c r="J999" s="1283"/>
      <c r="K999" s="1283"/>
      <c r="L999" s="1283"/>
      <c r="M999" s="1283"/>
      <c r="N999" s="1283"/>
      <c r="O999" s="1283"/>
      <c r="P999" s="1283"/>
      <c r="R999" s="1067"/>
      <c r="Z999" s="21"/>
      <c r="AH999"/>
    </row>
    <row r="1000" spans="1:34" ht="11.25" customHeight="1">
      <c r="A1000"/>
      <c r="B1000" s="1281" t="s">
        <v>7</v>
      </c>
      <c r="C1000" s="1282">
        <v>8381</v>
      </c>
      <c r="D1000" s="1341" t="str">
        <f t="shared" si="29"/>
        <v>FL8381</v>
      </c>
      <c r="E1000" s="1514" t="s">
        <v>121</v>
      </c>
      <c r="F1000" s="1390">
        <v>364</v>
      </c>
      <c r="G1000" s="1283">
        <v>2.04</v>
      </c>
      <c r="H1000" s="1283"/>
      <c r="I1000" s="1283"/>
      <c r="J1000" s="1283"/>
      <c r="K1000" s="1283"/>
      <c r="L1000" s="1283"/>
      <c r="M1000" s="1283"/>
      <c r="N1000" s="1283"/>
      <c r="O1000" s="1283"/>
      <c r="P1000" s="1283"/>
      <c r="R1000" s="1067"/>
      <c r="Z1000" s="21"/>
      <c r="AH1000"/>
    </row>
    <row r="1001" spans="1:34" ht="11.25" customHeight="1">
      <c r="A1001"/>
      <c r="B1001" s="1281" t="s">
        <v>7</v>
      </c>
      <c r="C1001" s="1282">
        <v>8385</v>
      </c>
      <c r="D1001" s="1341" t="str">
        <f t="shared" si="29"/>
        <v>FL8385</v>
      </c>
      <c r="E1001" s="1514" t="s">
        <v>124</v>
      </c>
      <c r="F1001" s="1390">
        <v>456</v>
      </c>
      <c r="G1001" s="1283">
        <v>2.96</v>
      </c>
      <c r="H1001" s="1283"/>
      <c r="I1001" s="1283"/>
      <c r="J1001" s="1283"/>
      <c r="K1001" s="1283"/>
      <c r="L1001" s="1283"/>
      <c r="M1001" s="1283"/>
      <c r="N1001" s="1283"/>
      <c r="O1001" s="1283"/>
      <c r="P1001" s="1283"/>
      <c r="R1001" s="1067"/>
      <c r="Z1001" s="21"/>
      <c r="AH1001"/>
    </row>
    <row r="1002" spans="1:34" ht="11.25" customHeight="1">
      <c r="A1002"/>
      <c r="B1002" s="1281" t="s">
        <v>7</v>
      </c>
      <c r="C1002" s="1282">
        <v>8392</v>
      </c>
      <c r="D1002" s="1341" t="str">
        <f t="shared" si="29"/>
        <v>FL8392</v>
      </c>
      <c r="E1002" s="1514" t="s">
        <v>121</v>
      </c>
      <c r="F1002" s="1390">
        <v>406</v>
      </c>
      <c r="G1002" s="1283">
        <v>2.46</v>
      </c>
      <c r="H1002" s="1283"/>
      <c r="I1002" s="1283"/>
      <c r="J1002" s="1283"/>
      <c r="K1002" s="1283"/>
      <c r="L1002" s="1283"/>
      <c r="M1002" s="1283"/>
      <c r="N1002" s="1283"/>
      <c r="O1002" s="1283"/>
      <c r="P1002" s="1283"/>
      <c r="R1002" s="1067"/>
      <c r="Z1002" s="21"/>
      <c r="AH1002"/>
    </row>
    <row r="1003" spans="1:34" ht="11.25" customHeight="1">
      <c r="A1003"/>
      <c r="B1003" s="1281" t="s">
        <v>7</v>
      </c>
      <c r="C1003" s="1282">
        <v>8393</v>
      </c>
      <c r="D1003" s="1341" t="str">
        <f t="shared" si="29"/>
        <v>FL8393</v>
      </c>
      <c r="E1003" s="1514" t="s">
        <v>121</v>
      </c>
      <c r="F1003" s="1390">
        <v>319</v>
      </c>
      <c r="G1003" s="1283">
        <v>1.59</v>
      </c>
      <c r="H1003" s="1283"/>
      <c r="I1003" s="1283"/>
      <c r="J1003" s="1283"/>
      <c r="K1003" s="1283"/>
      <c r="L1003" s="1283"/>
      <c r="M1003" s="1283"/>
      <c r="N1003" s="1283"/>
      <c r="O1003" s="1283"/>
      <c r="P1003" s="1283"/>
      <c r="R1003" s="1067"/>
      <c r="Z1003" s="21"/>
      <c r="AH1003"/>
    </row>
    <row r="1004" spans="1:34" ht="11.25" customHeight="1">
      <c r="A1004"/>
      <c r="B1004" s="1281" t="s">
        <v>7</v>
      </c>
      <c r="C1004" s="1282">
        <v>8500</v>
      </c>
      <c r="D1004" s="1341" t="str">
        <f t="shared" si="29"/>
        <v>FL8500</v>
      </c>
      <c r="E1004" s="1514" t="s">
        <v>123</v>
      </c>
      <c r="F1004" s="1390">
        <v>908</v>
      </c>
      <c r="G1004" s="1283">
        <v>7.48</v>
      </c>
      <c r="H1004" s="1283"/>
      <c r="I1004" s="1283"/>
      <c r="J1004" s="1283"/>
      <c r="K1004" s="1283"/>
      <c r="L1004" s="1283"/>
      <c r="M1004" s="1283"/>
      <c r="N1004" s="1283"/>
      <c r="O1004" s="1283"/>
      <c r="P1004" s="1283"/>
      <c r="R1004" s="1067"/>
      <c r="Z1004" s="21"/>
      <c r="AH1004"/>
    </row>
    <row r="1005" spans="1:34" ht="11.25" customHeight="1">
      <c r="A1005"/>
      <c r="B1005" s="1281" t="s">
        <v>7</v>
      </c>
      <c r="C1005" s="1282">
        <v>8601</v>
      </c>
      <c r="D1005" s="1341" t="str">
        <f t="shared" si="29"/>
        <v>FL8601</v>
      </c>
      <c r="E1005" s="1514" t="s">
        <v>125</v>
      </c>
      <c r="F1005" s="1390">
        <v>204</v>
      </c>
      <c r="G1005" s="1283">
        <v>0.44</v>
      </c>
      <c r="H1005" s="1283"/>
      <c r="I1005" s="1283"/>
      <c r="J1005" s="1283"/>
      <c r="K1005" s="1283"/>
      <c r="L1005" s="1283"/>
      <c r="M1005" s="1283"/>
      <c r="N1005" s="1283"/>
      <c r="O1005" s="1283"/>
      <c r="P1005" s="1283"/>
      <c r="R1005" s="1067"/>
      <c r="Z1005" s="21"/>
      <c r="AH1005"/>
    </row>
    <row r="1006" spans="1:34" ht="11.25" customHeight="1">
      <c r="A1006"/>
      <c r="B1006" s="1281" t="s">
        <v>7</v>
      </c>
      <c r="C1006" s="1282">
        <v>8602</v>
      </c>
      <c r="D1006" s="1341" t="str">
        <f t="shared" si="29"/>
        <v>FL8602</v>
      </c>
      <c r="E1006" s="1514" t="s">
        <v>122</v>
      </c>
      <c r="F1006" s="1390">
        <v>291</v>
      </c>
      <c r="G1006" s="1283">
        <v>1.31</v>
      </c>
      <c r="H1006" s="1283"/>
      <c r="I1006" s="1283"/>
      <c r="J1006" s="1283"/>
      <c r="K1006" s="1283"/>
      <c r="L1006" s="1283"/>
      <c r="M1006" s="1283"/>
      <c r="N1006" s="1283"/>
      <c r="O1006" s="1283"/>
      <c r="P1006" s="1283"/>
      <c r="R1006" s="1067"/>
      <c r="Z1006" s="21"/>
      <c r="AH1006"/>
    </row>
    <row r="1007" spans="1:34" ht="11.25" customHeight="1">
      <c r="A1007"/>
      <c r="B1007" s="1281" t="s">
        <v>7</v>
      </c>
      <c r="C1007" s="1282">
        <v>8603</v>
      </c>
      <c r="D1007" s="1341" t="str">
        <f t="shared" si="29"/>
        <v>FL8603</v>
      </c>
      <c r="E1007" s="1514" t="s">
        <v>125</v>
      </c>
      <c r="F1007" s="1390">
        <v>171</v>
      </c>
      <c r="G1007" s="1283">
        <v>0.11</v>
      </c>
      <c r="H1007" s="1283"/>
      <c r="I1007" s="1283"/>
      <c r="J1007" s="1283"/>
      <c r="K1007" s="1283"/>
      <c r="L1007" s="1283"/>
      <c r="M1007" s="1283"/>
      <c r="N1007" s="1283"/>
      <c r="O1007" s="1283"/>
      <c r="P1007" s="1283"/>
      <c r="R1007" s="1067"/>
      <c r="Z1007" s="21"/>
      <c r="AH1007"/>
    </row>
    <row r="1008" spans="1:34" ht="11.25" customHeight="1">
      <c r="A1008"/>
      <c r="B1008" s="1281" t="s">
        <v>7</v>
      </c>
      <c r="C1008" s="1282">
        <v>8606</v>
      </c>
      <c r="D1008" s="1341" t="str">
        <f t="shared" si="29"/>
        <v>FL8606</v>
      </c>
      <c r="E1008" s="1514" t="s">
        <v>122</v>
      </c>
      <c r="F1008" s="1390">
        <v>352</v>
      </c>
      <c r="G1008" s="1283">
        <v>1.92</v>
      </c>
      <c r="H1008" s="1283"/>
      <c r="I1008" s="1283"/>
      <c r="J1008" s="1283"/>
      <c r="K1008" s="1283"/>
      <c r="L1008" s="1283"/>
      <c r="M1008" s="1283"/>
      <c r="N1008" s="1283"/>
      <c r="O1008" s="1283"/>
      <c r="P1008" s="1283"/>
      <c r="R1008" s="1067"/>
      <c r="Z1008" s="21"/>
      <c r="AH1008"/>
    </row>
    <row r="1009" spans="1:34" ht="11.25" customHeight="1">
      <c r="A1009"/>
      <c r="B1009" s="1281" t="s">
        <v>7</v>
      </c>
      <c r="C1009" s="1282">
        <v>8709</v>
      </c>
      <c r="D1009" s="1341" t="str">
        <f t="shared" si="29"/>
        <v>FL8709</v>
      </c>
      <c r="E1009" s="1514" t="s">
        <v>122</v>
      </c>
      <c r="F1009" s="1390">
        <v>935</v>
      </c>
      <c r="G1009" s="1283">
        <v>7.75</v>
      </c>
      <c r="H1009" s="1283"/>
      <c r="I1009" s="1283"/>
      <c r="J1009" s="1283"/>
      <c r="K1009" s="1283"/>
      <c r="L1009" s="1283"/>
      <c r="M1009" s="1283"/>
      <c r="N1009" s="1283"/>
      <c r="O1009" s="1283"/>
      <c r="P1009" s="1283"/>
      <c r="R1009" s="1067"/>
      <c r="Z1009" s="21"/>
      <c r="AH1009"/>
    </row>
    <row r="1010" spans="1:34" ht="11.25" customHeight="1">
      <c r="A1010"/>
      <c r="B1010" s="1281" t="s">
        <v>7</v>
      </c>
      <c r="C1010" s="1282">
        <v>8719</v>
      </c>
      <c r="D1010" s="1341" t="str">
        <f t="shared" si="29"/>
        <v>FL8719</v>
      </c>
      <c r="E1010" s="1514" t="s">
        <v>122</v>
      </c>
      <c r="F1010" s="1390">
        <v>522</v>
      </c>
      <c r="G1010" s="1283">
        <v>3.62</v>
      </c>
      <c r="H1010" s="1283"/>
      <c r="I1010" s="1283"/>
      <c r="J1010" s="1283"/>
      <c r="K1010" s="1283"/>
      <c r="L1010" s="1283"/>
      <c r="M1010" s="1283"/>
      <c r="N1010" s="1283"/>
      <c r="O1010" s="1283"/>
      <c r="P1010" s="1283"/>
      <c r="R1010" s="1067"/>
      <c r="Z1010" s="21"/>
      <c r="AH1010"/>
    </row>
    <row r="1011" spans="1:34" ht="11.25" customHeight="1">
      <c r="A1011"/>
      <c r="B1011" s="1281" t="s">
        <v>7</v>
      </c>
      <c r="C1011" s="1282">
        <v>8720</v>
      </c>
      <c r="D1011" s="1341" t="str">
        <f t="shared" si="29"/>
        <v>FL8720</v>
      </c>
      <c r="E1011" s="1514" t="s">
        <v>124</v>
      </c>
      <c r="F1011" s="1390">
        <v>328</v>
      </c>
      <c r="G1011" s="1283">
        <v>1.68</v>
      </c>
      <c r="H1011" s="1283"/>
      <c r="I1011" s="1283"/>
      <c r="J1011" s="1283"/>
      <c r="K1011" s="1283"/>
      <c r="L1011" s="1283"/>
      <c r="M1011" s="1283"/>
      <c r="N1011" s="1283"/>
      <c r="O1011" s="1283"/>
      <c r="P1011" s="1283"/>
      <c r="R1011" s="1067"/>
      <c r="Z1011" s="21"/>
      <c r="AH1011"/>
    </row>
    <row r="1012" spans="1:34" ht="11.25" customHeight="1">
      <c r="A1012"/>
      <c r="B1012" s="1281" t="s">
        <v>7</v>
      </c>
      <c r="C1012" s="1282">
        <v>8721</v>
      </c>
      <c r="D1012" s="1341" t="str">
        <f t="shared" si="29"/>
        <v>FL8721</v>
      </c>
      <c r="E1012" s="1514" t="s">
        <v>125</v>
      </c>
      <c r="F1012" s="1390">
        <v>185</v>
      </c>
      <c r="G1012" s="1283">
        <v>0.25</v>
      </c>
      <c r="H1012" s="1283"/>
      <c r="I1012" s="1283"/>
      <c r="J1012" s="1283"/>
      <c r="K1012" s="1283"/>
      <c r="L1012" s="1283"/>
      <c r="M1012" s="1283"/>
      <c r="N1012" s="1283"/>
      <c r="O1012" s="1283"/>
      <c r="P1012" s="1283"/>
      <c r="R1012" s="1067"/>
      <c r="Z1012" s="21"/>
      <c r="AH1012"/>
    </row>
    <row r="1013" spans="1:34" ht="11.25" customHeight="1">
      <c r="A1013"/>
      <c r="B1013" s="1281" t="s">
        <v>7</v>
      </c>
      <c r="C1013" s="1282">
        <v>8723</v>
      </c>
      <c r="D1013" s="1341" t="str">
        <f t="shared" si="29"/>
        <v>FL8723</v>
      </c>
      <c r="E1013" s="1514" t="s">
        <v>125</v>
      </c>
      <c r="F1013" s="1390">
        <v>176</v>
      </c>
      <c r="G1013" s="1283">
        <v>0.16</v>
      </c>
      <c r="H1013" s="1283"/>
      <c r="I1013" s="1283"/>
      <c r="J1013" s="1283"/>
      <c r="K1013" s="1283"/>
      <c r="L1013" s="1283"/>
      <c r="M1013" s="1283"/>
      <c r="N1013" s="1283"/>
      <c r="O1013" s="1283"/>
      <c r="P1013" s="1283"/>
      <c r="R1013" s="1067"/>
      <c r="Z1013" s="21"/>
      <c r="AH1013"/>
    </row>
    <row r="1014" spans="1:34" ht="11.25" customHeight="1">
      <c r="A1014"/>
      <c r="B1014" s="1281" t="s">
        <v>7</v>
      </c>
      <c r="C1014" s="1282">
        <v>8725</v>
      </c>
      <c r="D1014" s="1341" t="str">
        <f t="shared" si="29"/>
        <v>FL8725</v>
      </c>
      <c r="E1014" s="1514" t="s">
        <v>125</v>
      </c>
      <c r="F1014" s="1390">
        <v>190</v>
      </c>
      <c r="G1014" s="1283">
        <v>0.3</v>
      </c>
      <c r="H1014" s="1283"/>
      <c r="I1014" s="1283"/>
      <c r="J1014" s="1283"/>
      <c r="K1014" s="1283"/>
      <c r="L1014" s="1283"/>
      <c r="M1014" s="1283"/>
      <c r="N1014" s="1283"/>
      <c r="O1014" s="1283"/>
      <c r="P1014" s="1283"/>
      <c r="R1014" s="1067"/>
      <c r="Z1014" s="21"/>
      <c r="AH1014"/>
    </row>
    <row r="1015" spans="1:34" ht="11.25" customHeight="1">
      <c r="A1015"/>
      <c r="B1015" s="1281" t="s">
        <v>7</v>
      </c>
      <c r="C1015" s="1282">
        <v>8726</v>
      </c>
      <c r="D1015" s="1341" t="str">
        <f t="shared" si="29"/>
        <v>FL8726</v>
      </c>
      <c r="E1015" s="1514" t="s">
        <v>122</v>
      </c>
      <c r="F1015" s="1390">
        <v>409</v>
      </c>
      <c r="G1015" s="1283">
        <v>2.4900000000000002</v>
      </c>
      <c r="H1015" s="1283"/>
      <c r="I1015" s="1283"/>
      <c r="J1015" s="1283"/>
      <c r="K1015" s="1283"/>
      <c r="L1015" s="1283"/>
      <c r="M1015" s="1283"/>
      <c r="N1015" s="1283"/>
      <c r="O1015" s="1283"/>
      <c r="P1015" s="1283"/>
      <c r="R1015" s="1067"/>
      <c r="Z1015" s="21"/>
      <c r="AH1015"/>
    </row>
    <row r="1016" spans="1:34" ht="11.25" customHeight="1">
      <c r="A1016"/>
      <c r="B1016" s="1281" t="s">
        <v>7</v>
      </c>
      <c r="C1016" s="1282">
        <v>8728</v>
      </c>
      <c r="D1016" s="1341" t="str">
        <f t="shared" si="29"/>
        <v>FL8728</v>
      </c>
      <c r="E1016" s="1514" t="s">
        <v>125</v>
      </c>
      <c r="F1016" s="1390">
        <v>212</v>
      </c>
      <c r="G1016" s="1283">
        <v>0.52</v>
      </c>
      <c r="H1016" s="1283"/>
      <c r="I1016" s="1283"/>
      <c r="J1016" s="1283"/>
      <c r="K1016" s="1283"/>
      <c r="L1016" s="1283"/>
      <c r="M1016" s="1283"/>
      <c r="N1016" s="1283"/>
      <c r="O1016" s="1283"/>
      <c r="P1016" s="1283"/>
      <c r="R1016" s="1067"/>
      <c r="Z1016" s="21"/>
      <c r="AH1016"/>
    </row>
    <row r="1017" spans="1:34" ht="11.25" customHeight="1">
      <c r="A1017"/>
      <c r="B1017" s="1281" t="s">
        <v>7</v>
      </c>
      <c r="C1017" s="1282">
        <v>8734</v>
      </c>
      <c r="D1017" s="1341" t="str">
        <f t="shared" si="29"/>
        <v>FL8734</v>
      </c>
      <c r="E1017" s="1514" t="s">
        <v>122</v>
      </c>
      <c r="F1017" s="1390">
        <v>205</v>
      </c>
      <c r="G1017" s="1283">
        <v>0.45</v>
      </c>
      <c r="H1017" s="1283"/>
      <c r="I1017" s="1283"/>
      <c r="J1017" s="1283"/>
      <c r="K1017" s="1283"/>
      <c r="L1017" s="1283"/>
      <c r="M1017" s="1283"/>
      <c r="N1017" s="1283"/>
      <c r="O1017" s="1283"/>
      <c r="P1017" s="1283"/>
      <c r="R1017" s="1067"/>
      <c r="Z1017" s="21"/>
      <c r="AH1017"/>
    </row>
    <row r="1018" spans="1:34" ht="11.25" customHeight="1">
      <c r="A1018"/>
      <c r="B1018" s="1281" t="s">
        <v>7</v>
      </c>
      <c r="C1018" s="1282">
        <v>8737</v>
      </c>
      <c r="D1018" s="1341" t="str">
        <f t="shared" si="29"/>
        <v>FL8737</v>
      </c>
      <c r="E1018" s="1514" t="s">
        <v>122</v>
      </c>
      <c r="F1018" s="1390">
        <v>200</v>
      </c>
      <c r="G1018" s="1283">
        <v>0.4</v>
      </c>
      <c r="H1018" s="1283"/>
      <c r="I1018" s="1283"/>
      <c r="J1018" s="1283"/>
      <c r="K1018" s="1283"/>
      <c r="L1018" s="1283"/>
      <c r="M1018" s="1283"/>
      <c r="N1018" s="1283"/>
      <c r="O1018" s="1283"/>
      <c r="P1018" s="1283"/>
      <c r="R1018" s="1067"/>
      <c r="Z1018" s="21"/>
      <c r="AH1018"/>
    </row>
    <row r="1019" spans="1:34" ht="11.25" customHeight="1">
      <c r="A1019"/>
      <c r="B1019" s="1281" t="s">
        <v>7</v>
      </c>
      <c r="C1019" s="1282">
        <v>8738</v>
      </c>
      <c r="D1019" s="1341" t="str">
        <f t="shared" si="29"/>
        <v>FL8738</v>
      </c>
      <c r="E1019" s="1514" t="s">
        <v>122</v>
      </c>
      <c r="F1019" s="1390">
        <v>219</v>
      </c>
      <c r="G1019" s="1283">
        <v>0.59</v>
      </c>
      <c r="H1019" s="1283"/>
      <c r="I1019" s="1283"/>
      <c r="J1019" s="1283"/>
      <c r="K1019" s="1283"/>
      <c r="L1019" s="1283"/>
      <c r="M1019" s="1283"/>
      <c r="N1019" s="1283"/>
      <c r="O1019" s="1283"/>
      <c r="P1019" s="1283"/>
      <c r="R1019" s="1067"/>
      <c r="Z1019" s="21"/>
      <c r="AH1019"/>
    </row>
    <row r="1020" spans="1:34" ht="11.25" customHeight="1">
      <c r="A1020"/>
      <c r="B1020" s="1281" t="s">
        <v>7</v>
      </c>
      <c r="C1020" s="1282">
        <v>8742</v>
      </c>
      <c r="D1020" s="1341" t="str">
        <f t="shared" si="29"/>
        <v>FL8742</v>
      </c>
      <c r="E1020" s="1514" t="s">
        <v>125</v>
      </c>
      <c r="F1020" s="1390">
        <v>193</v>
      </c>
      <c r="G1020" s="1283">
        <v>0.33</v>
      </c>
      <c r="H1020" s="1283"/>
      <c r="I1020" s="1283"/>
      <c r="J1020" s="1283"/>
      <c r="K1020" s="1283"/>
      <c r="L1020" s="1283"/>
      <c r="M1020" s="1283"/>
      <c r="N1020" s="1283"/>
      <c r="O1020" s="1283"/>
      <c r="P1020" s="1283"/>
      <c r="R1020" s="1067"/>
      <c r="Z1020" s="21"/>
      <c r="AH1020"/>
    </row>
    <row r="1021" spans="1:34" ht="11.25" customHeight="1">
      <c r="A1021"/>
      <c r="B1021" s="1281" t="s">
        <v>7</v>
      </c>
      <c r="C1021" s="1282">
        <v>8745</v>
      </c>
      <c r="D1021" s="1341" t="str">
        <f t="shared" si="29"/>
        <v>FL8745</v>
      </c>
      <c r="E1021" s="1514" t="s">
        <v>124</v>
      </c>
      <c r="F1021" s="1390">
        <v>544</v>
      </c>
      <c r="G1021" s="1283">
        <v>3.84</v>
      </c>
      <c r="H1021" s="1283"/>
      <c r="I1021" s="1283"/>
      <c r="J1021" s="1283"/>
      <c r="K1021" s="1283"/>
      <c r="L1021" s="1283"/>
      <c r="M1021" s="1283"/>
      <c r="N1021" s="1283"/>
      <c r="O1021" s="1283"/>
      <c r="P1021" s="1283"/>
      <c r="R1021" s="1067"/>
      <c r="Z1021" s="21"/>
      <c r="AH1021"/>
    </row>
    <row r="1022" spans="1:34" ht="11.25" customHeight="1">
      <c r="A1022"/>
      <c r="B1022" s="1281" t="s">
        <v>7</v>
      </c>
      <c r="C1022" s="1282">
        <v>8748</v>
      </c>
      <c r="D1022" s="1341" t="str">
        <f t="shared" si="29"/>
        <v>FL8748</v>
      </c>
      <c r="E1022" s="1514" t="s">
        <v>121</v>
      </c>
      <c r="F1022" s="1390">
        <v>219</v>
      </c>
      <c r="G1022" s="1283">
        <v>0.59</v>
      </c>
      <c r="H1022" s="1283"/>
      <c r="I1022" s="1283"/>
      <c r="J1022" s="1283"/>
      <c r="K1022" s="1283"/>
      <c r="L1022" s="1283"/>
      <c r="M1022" s="1283"/>
      <c r="N1022" s="1283"/>
      <c r="O1022" s="1283"/>
      <c r="P1022" s="1283"/>
      <c r="R1022" s="1067"/>
      <c r="Z1022" s="21"/>
      <c r="AH1022"/>
    </row>
    <row r="1023" spans="1:34" ht="11.25" customHeight="1">
      <c r="A1023"/>
      <c r="B1023" s="1281" t="s">
        <v>7</v>
      </c>
      <c r="C1023" s="1282">
        <v>8755</v>
      </c>
      <c r="D1023" s="1341" t="str">
        <f t="shared" si="29"/>
        <v>FL8755</v>
      </c>
      <c r="E1023" s="1514" t="s">
        <v>122</v>
      </c>
      <c r="F1023" s="1390">
        <v>200</v>
      </c>
      <c r="G1023" s="1283">
        <v>0.4</v>
      </c>
      <c r="H1023" s="1283"/>
      <c r="I1023" s="1283"/>
      <c r="J1023" s="1283"/>
      <c r="K1023" s="1283"/>
      <c r="L1023" s="1283"/>
      <c r="M1023" s="1283"/>
      <c r="N1023" s="1283"/>
      <c r="O1023" s="1283"/>
      <c r="P1023" s="1283"/>
      <c r="R1023" s="1067"/>
      <c r="Z1023" s="21"/>
      <c r="AH1023"/>
    </row>
    <row r="1024" spans="1:34" ht="11.25" customHeight="1">
      <c r="A1024"/>
      <c r="B1024" s="1281" t="s">
        <v>7</v>
      </c>
      <c r="C1024" s="1282">
        <v>8799</v>
      </c>
      <c r="D1024" s="1341" t="str">
        <f t="shared" si="29"/>
        <v>FL8799</v>
      </c>
      <c r="E1024" s="1514" t="s">
        <v>124</v>
      </c>
      <c r="F1024" s="1390">
        <v>215</v>
      </c>
      <c r="G1024" s="1283">
        <v>0.55000000000000004</v>
      </c>
      <c r="H1024" s="1283"/>
      <c r="I1024" s="1283"/>
      <c r="J1024" s="1283"/>
      <c r="K1024" s="1283"/>
      <c r="L1024" s="1283"/>
      <c r="M1024" s="1283"/>
      <c r="N1024" s="1283"/>
      <c r="O1024" s="1283"/>
      <c r="P1024" s="1283"/>
      <c r="R1024" s="1067"/>
      <c r="Z1024" s="21"/>
      <c r="AH1024"/>
    </row>
    <row r="1025" spans="1:34" ht="11.25" customHeight="1">
      <c r="A1025"/>
      <c r="B1025" s="1281" t="s">
        <v>7</v>
      </c>
      <c r="C1025" s="1282">
        <v>8800</v>
      </c>
      <c r="D1025" s="1341" t="str">
        <f t="shared" si="29"/>
        <v>FL8800</v>
      </c>
      <c r="E1025" s="1514" t="s">
        <v>125</v>
      </c>
      <c r="F1025" s="1390">
        <v>328</v>
      </c>
      <c r="G1025" s="1283">
        <v>1.68</v>
      </c>
      <c r="H1025" s="1283"/>
      <c r="I1025" s="1283"/>
      <c r="J1025" s="1283"/>
      <c r="K1025" s="1283"/>
      <c r="L1025" s="1283"/>
      <c r="M1025" s="1283"/>
      <c r="N1025" s="1283"/>
      <c r="O1025" s="1283"/>
      <c r="P1025" s="1283"/>
      <c r="R1025" s="1067"/>
      <c r="Z1025" s="21"/>
      <c r="AH1025"/>
    </row>
    <row r="1026" spans="1:34" ht="11.25" customHeight="1">
      <c r="A1026"/>
      <c r="B1026" s="1281" t="s">
        <v>7</v>
      </c>
      <c r="C1026" s="1282">
        <v>8803</v>
      </c>
      <c r="D1026" s="1341" t="str">
        <f t="shared" si="29"/>
        <v>FL8803</v>
      </c>
      <c r="E1026" s="1514" t="s">
        <v>121</v>
      </c>
      <c r="F1026" s="1390">
        <v>166</v>
      </c>
      <c r="G1026" s="1283">
        <v>0.06</v>
      </c>
      <c r="H1026" s="1283"/>
      <c r="I1026" s="1283"/>
      <c r="J1026" s="1283"/>
      <c r="K1026" s="1283"/>
      <c r="L1026" s="1283"/>
      <c r="M1026" s="1283"/>
      <c r="N1026" s="1283"/>
      <c r="O1026" s="1283"/>
      <c r="P1026" s="1283"/>
      <c r="R1026" s="1067"/>
      <c r="Z1026" s="21"/>
      <c r="AH1026"/>
    </row>
    <row r="1027" spans="1:34" ht="11.25" customHeight="1">
      <c r="A1027"/>
      <c r="B1027" s="1281" t="s">
        <v>7</v>
      </c>
      <c r="C1027" s="1282">
        <v>8805</v>
      </c>
      <c r="D1027" s="1341" t="str">
        <f t="shared" si="29"/>
        <v>FL8805</v>
      </c>
      <c r="E1027" s="1514" t="s">
        <v>122</v>
      </c>
      <c r="F1027" s="1390">
        <v>182</v>
      </c>
      <c r="G1027" s="1283">
        <v>0.22</v>
      </c>
      <c r="H1027" s="1283"/>
      <c r="I1027" s="1283"/>
      <c r="J1027" s="1283"/>
      <c r="K1027" s="1283"/>
      <c r="L1027" s="1283"/>
      <c r="M1027" s="1283"/>
      <c r="N1027" s="1283"/>
      <c r="O1027" s="1283"/>
      <c r="P1027" s="1283"/>
      <c r="R1027" s="1067"/>
      <c r="Z1027" s="21"/>
      <c r="AH1027"/>
    </row>
    <row r="1028" spans="1:34" ht="11.25" customHeight="1">
      <c r="A1028"/>
      <c r="B1028" s="1281" t="s">
        <v>7</v>
      </c>
      <c r="C1028" s="1282">
        <v>8810</v>
      </c>
      <c r="D1028" s="1341" t="str">
        <f t="shared" si="29"/>
        <v>FL8810</v>
      </c>
      <c r="E1028" s="1514" t="s">
        <v>125</v>
      </c>
      <c r="F1028" s="1390">
        <v>176</v>
      </c>
      <c r="G1028" s="1283">
        <v>0.16</v>
      </c>
      <c r="H1028" s="1283"/>
      <c r="I1028" s="1283"/>
      <c r="J1028" s="1283"/>
      <c r="K1028" s="1283"/>
      <c r="L1028" s="1283"/>
      <c r="M1028" s="1283"/>
      <c r="N1028" s="1283"/>
      <c r="O1028" s="1283"/>
      <c r="P1028" s="1283"/>
      <c r="R1028" s="1067"/>
      <c r="Z1028" s="21"/>
      <c r="AH1028"/>
    </row>
    <row r="1029" spans="1:34" ht="11.25" customHeight="1">
      <c r="A1029"/>
      <c r="B1029" s="1281" t="s">
        <v>7</v>
      </c>
      <c r="C1029" s="1282">
        <v>8814</v>
      </c>
      <c r="D1029" s="1341" t="str">
        <f t="shared" si="29"/>
        <v>FL8814</v>
      </c>
      <c r="E1029" s="1514" t="s">
        <v>122</v>
      </c>
      <c r="F1029" s="1390">
        <v>179</v>
      </c>
      <c r="G1029" s="1283">
        <v>0.19</v>
      </c>
      <c r="H1029" s="1283"/>
      <c r="I1029" s="1283"/>
      <c r="J1029" s="1283"/>
      <c r="K1029" s="1283"/>
      <c r="L1029" s="1283"/>
      <c r="M1029" s="1283"/>
      <c r="N1029" s="1283"/>
      <c r="O1029" s="1283"/>
      <c r="P1029" s="1283"/>
      <c r="R1029" s="1067"/>
      <c r="Z1029" s="21"/>
      <c r="AH1029"/>
    </row>
    <row r="1030" spans="1:34" ht="11.25" customHeight="1">
      <c r="A1030"/>
      <c r="B1030" s="1281" t="s">
        <v>7</v>
      </c>
      <c r="C1030" s="1282">
        <v>8815</v>
      </c>
      <c r="D1030" s="1341" t="str">
        <f t="shared" si="29"/>
        <v>FL8815</v>
      </c>
      <c r="E1030" s="1514" t="s">
        <v>122</v>
      </c>
      <c r="F1030" s="1390">
        <v>189</v>
      </c>
      <c r="G1030" s="1283">
        <v>0.28999999999999998</v>
      </c>
      <c r="H1030" s="1283"/>
      <c r="I1030" s="1283"/>
      <c r="J1030" s="1283"/>
      <c r="K1030" s="1283"/>
      <c r="L1030" s="1283"/>
      <c r="M1030" s="1283"/>
      <c r="N1030" s="1283"/>
      <c r="O1030" s="1283"/>
      <c r="P1030" s="1283"/>
      <c r="R1030" s="1067"/>
      <c r="Z1030" s="21"/>
      <c r="AH1030"/>
    </row>
    <row r="1031" spans="1:34" ht="11.25" customHeight="1">
      <c r="A1031"/>
      <c r="B1031" s="1281" t="s">
        <v>7</v>
      </c>
      <c r="C1031" s="1282">
        <v>8820</v>
      </c>
      <c r="D1031" s="1341" t="str">
        <f t="shared" si="29"/>
        <v>FL8820</v>
      </c>
      <c r="E1031" s="1514" t="s">
        <v>121</v>
      </c>
      <c r="F1031" s="1390">
        <v>174</v>
      </c>
      <c r="G1031" s="1283">
        <v>0.14000000000000001</v>
      </c>
      <c r="H1031" s="1283"/>
      <c r="I1031" s="1283"/>
      <c r="J1031" s="1283"/>
      <c r="K1031" s="1283"/>
      <c r="L1031" s="1283"/>
      <c r="M1031" s="1283"/>
      <c r="N1031" s="1283"/>
      <c r="O1031" s="1283"/>
      <c r="P1031" s="1283"/>
      <c r="R1031" s="1067"/>
      <c r="Z1031" s="21"/>
      <c r="AH1031"/>
    </row>
    <row r="1032" spans="1:34" ht="11.25" customHeight="1">
      <c r="A1032"/>
      <c r="B1032" s="1281" t="s">
        <v>7</v>
      </c>
      <c r="C1032" s="1282">
        <v>8824</v>
      </c>
      <c r="D1032" s="1341" t="str">
        <f t="shared" si="29"/>
        <v>FL8824</v>
      </c>
      <c r="E1032" s="1514" t="s">
        <v>125</v>
      </c>
      <c r="F1032" s="1390">
        <v>486</v>
      </c>
      <c r="G1032" s="1283">
        <v>3.26</v>
      </c>
      <c r="H1032" s="1283"/>
      <c r="I1032" s="1283"/>
      <c r="J1032" s="1283"/>
      <c r="K1032" s="1283"/>
      <c r="L1032" s="1283"/>
      <c r="M1032" s="1283"/>
      <c r="N1032" s="1283"/>
      <c r="O1032" s="1283"/>
      <c r="P1032" s="1283"/>
      <c r="R1032" s="1067"/>
      <c r="Z1032" s="21"/>
      <c r="AH1032"/>
    </row>
    <row r="1033" spans="1:34" ht="11.25" customHeight="1">
      <c r="A1033"/>
      <c r="B1033" s="1281" t="s">
        <v>7</v>
      </c>
      <c r="C1033" s="1282">
        <v>8825</v>
      </c>
      <c r="D1033" s="1341" t="str">
        <f t="shared" si="29"/>
        <v>FL8825</v>
      </c>
      <c r="E1033" s="1514" t="s">
        <v>125</v>
      </c>
      <c r="F1033" s="1390">
        <v>361</v>
      </c>
      <c r="G1033" s="1283">
        <v>2.0099999999999998</v>
      </c>
      <c r="H1033" s="1283"/>
      <c r="I1033" s="1283"/>
      <c r="J1033" s="1283"/>
      <c r="K1033" s="1283"/>
      <c r="L1033" s="1283"/>
      <c r="M1033" s="1283"/>
      <c r="N1033" s="1283"/>
      <c r="O1033" s="1283"/>
      <c r="P1033" s="1283"/>
      <c r="R1033" s="1067"/>
      <c r="Z1033" s="21"/>
      <c r="AH1033"/>
    </row>
    <row r="1034" spans="1:34" ht="11.25" customHeight="1">
      <c r="A1034"/>
      <c r="B1034" s="1281" t="s">
        <v>7</v>
      </c>
      <c r="C1034" s="1282">
        <v>8826</v>
      </c>
      <c r="D1034" s="1341" t="str">
        <f t="shared" si="29"/>
        <v>FL8826</v>
      </c>
      <c r="E1034" s="1514" t="s">
        <v>125</v>
      </c>
      <c r="F1034" s="1390">
        <v>420</v>
      </c>
      <c r="G1034" s="1283">
        <v>2.6</v>
      </c>
      <c r="H1034" s="1283"/>
      <c r="I1034" s="1283"/>
      <c r="J1034" s="1283"/>
      <c r="K1034" s="1283"/>
      <c r="L1034" s="1283"/>
      <c r="M1034" s="1283"/>
      <c r="N1034" s="1283"/>
      <c r="O1034" s="1283"/>
      <c r="P1034" s="1283"/>
      <c r="R1034" s="1067"/>
      <c r="Z1034" s="21"/>
      <c r="AH1034"/>
    </row>
    <row r="1035" spans="1:34" ht="11.25" customHeight="1">
      <c r="A1035"/>
      <c r="B1035" s="1281" t="s">
        <v>7</v>
      </c>
      <c r="C1035" s="1282">
        <v>8829</v>
      </c>
      <c r="D1035" s="1341" t="str">
        <f t="shared" si="29"/>
        <v>FL8829</v>
      </c>
      <c r="E1035" s="1514" t="s">
        <v>125</v>
      </c>
      <c r="F1035" s="1390">
        <v>385</v>
      </c>
      <c r="G1035" s="1283">
        <v>2.25</v>
      </c>
      <c r="H1035" s="1283"/>
      <c r="I1035" s="1283"/>
      <c r="J1035" s="1283"/>
      <c r="K1035" s="1283"/>
      <c r="L1035" s="1283"/>
      <c r="M1035" s="1283"/>
      <c r="N1035" s="1283"/>
      <c r="O1035" s="1283"/>
      <c r="P1035" s="1283"/>
      <c r="R1035" s="1067"/>
      <c r="Z1035" s="21"/>
      <c r="AH1035"/>
    </row>
    <row r="1036" spans="1:34" ht="11.25" customHeight="1">
      <c r="A1036"/>
      <c r="B1036" s="1281" t="s">
        <v>7</v>
      </c>
      <c r="C1036" s="1282">
        <v>8831</v>
      </c>
      <c r="D1036" s="1341" t="str">
        <f t="shared" ref="D1036:D1099" si="30">B1036&amp;TEXT(C1036,"0000")</f>
        <v>FL8831</v>
      </c>
      <c r="E1036" s="1514" t="s">
        <v>121</v>
      </c>
      <c r="F1036" s="1390">
        <v>321</v>
      </c>
      <c r="G1036" s="1283">
        <v>1.61</v>
      </c>
      <c r="H1036" s="1283"/>
      <c r="I1036" s="1283"/>
      <c r="J1036" s="1283"/>
      <c r="K1036" s="1283"/>
      <c r="L1036" s="1283"/>
      <c r="M1036" s="1283"/>
      <c r="N1036" s="1283"/>
      <c r="O1036" s="1283"/>
      <c r="P1036" s="1283"/>
      <c r="R1036" s="1067"/>
      <c r="Z1036" s="21"/>
      <c r="AH1036"/>
    </row>
    <row r="1037" spans="1:34" ht="11.25" customHeight="1">
      <c r="A1037"/>
      <c r="B1037" s="1281" t="s">
        <v>7</v>
      </c>
      <c r="C1037" s="1282">
        <v>8832</v>
      </c>
      <c r="D1037" s="1341" t="str">
        <f t="shared" si="30"/>
        <v>FL8832</v>
      </c>
      <c r="E1037" s="1514" t="s">
        <v>121</v>
      </c>
      <c r="F1037" s="1390">
        <v>193</v>
      </c>
      <c r="G1037" s="1283">
        <v>0.33</v>
      </c>
      <c r="H1037" s="1283"/>
      <c r="I1037" s="1283"/>
      <c r="J1037" s="1283"/>
      <c r="K1037" s="1283"/>
      <c r="L1037" s="1283"/>
      <c r="M1037" s="1283"/>
      <c r="N1037" s="1283"/>
      <c r="O1037" s="1283"/>
      <c r="P1037" s="1283"/>
      <c r="R1037" s="1067"/>
      <c r="Z1037" s="21"/>
      <c r="AH1037"/>
    </row>
    <row r="1038" spans="1:34" ht="11.25" customHeight="1">
      <c r="A1038"/>
      <c r="B1038" s="1281" t="s">
        <v>7</v>
      </c>
      <c r="C1038" s="1282">
        <v>8833</v>
      </c>
      <c r="D1038" s="1341" t="str">
        <f t="shared" si="30"/>
        <v>FL8833</v>
      </c>
      <c r="E1038" s="1514" t="s">
        <v>124</v>
      </c>
      <c r="F1038" s="1390">
        <v>262</v>
      </c>
      <c r="G1038" s="1283">
        <v>1.02</v>
      </c>
      <c r="H1038" s="1283"/>
      <c r="I1038" s="1283"/>
      <c r="J1038" s="1283"/>
      <c r="K1038" s="1283"/>
      <c r="L1038" s="1283"/>
      <c r="M1038" s="1283"/>
      <c r="N1038" s="1283"/>
      <c r="O1038" s="1283"/>
      <c r="P1038" s="1283"/>
      <c r="R1038" s="1067"/>
      <c r="Z1038" s="21"/>
      <c r="AH1038"/>
    </row>
    <row r="1039" spans="1:34" ht="11.25" customHeight="1">
      <c r="A1039"/>
      <c r="B1039" s="1281" t="s">
        <v>7</v>
      </c>
      <c r="C1039" s="1282">
        <v>8835</v>
      </c>
      <c r="D1039" s="1341" t="str">
        <f t="shared" si="30"/>
        <v>FL8835</v>
      </c>
      <c r="E1039" s="1514" t="s">
        <v>124</v>
      </c>
      <c r="F1039" s="1390">
        <v>355</v>
      </c>
      <c r="G1039" s="1283">
        <v>1.95</v>
      </c>
      <c r="H1039" s="1283"/>
      <c r="I1039" s="1283"/>
      <c r="J1039" s="1283"/>
      <c r="K1039" s="1283"/>
      <c r="L1039" s="1283"/>
      <c r="M1039" s="1283"/>
      <c r="N1039" s="1283"/>
      <c r="O1039" s="1283"/>
      <c r="P1039" s="1283"/>
      <c r="R1039" s="1067"/>
      <c r="Z1039" s="21"/>
      <c r="AH1039"/>
    </row>
    <row r="1040" spans="1:34" ht="11.25" customHeight="1">
      <c r="A1040"/>
      <c r="B1040" s="1281" t="s">
        <v>7</v>
      </c>
      <c r="C1040" s="1282">
        <v>8841</v>
      </c>
      <c r="D1040" s="1341" t="str">
        <f t="shared" si="30"/>
        <v>FL8841</v>
      </c>
      <c r="E1040" s="1514" t="s">
        <v>125</v>
      </c>
      <c r="F1040" s="1390">
        <v>313</v>
      </c>
      <c r="G1040" s="1283">
        <v>1.53</v>
      </c>
      <c r="H1040" s="1283"/>
      <c r="I1040" s="1283"/>
      <c r="J1040" s="1283"/>
      <c r="K1040" s="1283"/>
      <c r="L1040" s="1283"/>
      <c r="M1040" s="1283"/>
      <c r="N1040" s="1283"/>
      <c r="O1040" s="1283"/>
      <c r="P1040" s="1283"/>
      <c r="R1040" s="1067"/>
      <c r="Z1040" s="21"/>
      <c r="AH1040"/>
    </row>
    <row r="1041" spans="1:34" ht="11.25" customHeight="1">
      <c r="A1041"/>
      <c r="B1041" s="1281" t="s">
        <v>7</v>
      </c>
      <c r="C1041" s="1282">
        <v>8842</v>
      </c>
      <c r="D1041" s="1341" t="str">
        <f t="shared" si="30"/>
        <v>FL8842</v>
      </c>
      <c r="E1041" s="1514" t="s">
        <v>124</v>
      </c>
      <c r="F1041" s="1390">
        <v>421</v>
      </c>
      <c r="G1041" s="1283">
        <v>2.61</v>
      </c>
      <c r="H1041" s="1283"/>
      <c r="I1041" s="1283"/>
      <c r="J1041" s="1283"/>
      <c r="K1041" s="1283"/>
      <c r="L1041" s="1283"/>
      <c r="M1041" s="1283"/>
      <c r="N1041" s="1283"/>
      <c r="O1041" s="1283"/>
      <c r="P1041" s="1283"/>
      <c r="R1041" s="1067"/>
      <c r="Z1041" s="21"/>
      <c r="AH1041"/>
    </row>
    <row r="1042" spans="1:34" ht="11.25" customHeight="1">
      <c r="A1042"/>
      <c r="B1042" s="1281" t="s">
        <v>7</v>
      </c>
      <c r="C1042" s="1282">
        <v>8855</v>
      </c>
      <c r="D1042" s="1341" t="str">
        <f t="shared" si="30"/>
        <v>FL8855</v>
      </c>
      <c r="E1042" s="1514" t="s">
        <v>121</v>
      </c>
      <c r="F1042" s="1390">
        <v>176</v>
      </c>
      <c r="G1042" s="1283">
        <v>0.16</v>
      </c>
      <c r="H1042" s="1283"/>
      <c r="I1042" s="1283"/>
      <c r="J1042" s="1283"/>
      <c r="K1042" s="1283"/>
      <c r="L1042" s="1283"/>
      <c r="M1042" s="1283"/>
      <c r="N1042" s="1283"/>
      <c r="O1042" s="1283"/>
      <c r="P1042" s="1283"/>
      <c r="R1042" s="1067"/>
      <c r="Z1042" s="21"/>
      <c r="AH1042"/>
    </row>
    <row r="1043" spans="1:34" ht="11.25" customHeight="1">
      <c r="A1043"/>
      <c r="B1043" s="1281" t="s">
        <v>7</v>
      </c>
      <c r="C1043" s="1282">
        <v>8856</v>
      </c>
      <c r="D1043" s="1341" t="str">
        <f t="shared" si="30"/>
        <v>FL8856</v>
      </c>
      <c r="E1043" s="1514" t="s">
        <v>121</v>
      </c>
      <c r="F1043" s="1390">
        <v>195</v>
      </c>
      <c r="G1043" s="1283">
        <v>0.35</v>
      </c>
      <c r="H1043" s="1283"/>
      <c r="I1043" s="1283"/>
      <c r="J1043" s="1283"/>
      <c r="K1043" s="1283"/>
      <c r="L1043" s="1283"/>
      <c r="M1043" s="1283"/>
      <c r="N1043" s="1283"/>
      <c r="O1043" s="1283"/>
      <c r="P1043" s="1283"/>
      <c r="R1043" s="1067"/>
      <c r="Z1043" s="21"/>
      <c r="AH1043"/>
    </row>
    <row r="1044" spans="1:34" ht="11.25" customHeight="1">
      <c r="A1044"/>
      <c r="B1044" s="1281" t="s">
        <v>7</v>
      </c>
      <c r="C1044" s="1282">
        <v>8864</v>
      </c>
      <c r="D1044" s="1341" t="str">
        <f t="shared" si="30"/>
        <v>FL8864</v>
      </c>
      <c r="E1044" s="1514" t="s">
        <v>123</v>
      </c>
      <c r="F1044" s="1390">
        <v>322</v>
      </c>
      <c r="G1044" s="1283">
        <v>1.62</v>
      </c>
      <c r="H1044" s="1283"/>
      <c r="I1044" s="1283"/>
      <c r="J1044" s="1283"/>
      <c r="K1044" s="1283"/>
      <c r="L1044" s="1283"/>
      <c r="M1044" s="1283"/>
      <c r="N1044" s="1283"/>
      <c r="O1044" s="1283"/>
      <c r="P1044" s="1283"/>
      <c r="R1044" s="1067"/>
      <c r="Z1044" s="21"/>
      <c r="AH1044"/>
    </row>
    <row r="1045" spans="1:34" ht="11.25" customHeight="1">
      <c r="A1045"/>
      <c r="B1045" s="1281" t="s">
        <v>7</v>
      </c>
      <c r="C1045" s="1282">
        <v>8868</v>
      </c>
      <c r="D1045" s="1341" t="str">
        <f t="shared" si="30"/>
        <v>FL8868</v>
      </c>
      <c r="E1045" s="1514" t="s">
        <v>121</v>
      </c>
      <c r="F1045" s="1390">
        <v>203</v>
      </c>
      <c r="G1045" s="1283">
        <v>0.43</v>
      </c>
      <c r="H1045" s="1283"/>
      <c r="I1045" s="1283"/>
      <c r="J1045" s="1283"/>
      <c r="K1045" s="1283"/>
      <c r="L1045" s="1283"/>
      <c r="M1045" s="1283"/>
      <c r="N1045" s="1283"/>
      <c r="O1045" s="1283"/>
      <c r="P1045" s="1283"/>
      <c r="R1045" s="1067"/>
      <c r="Z1045" s="21"/>
      <c r="AH1045"/>
    </row>
    <row r="1046" spans="1:34" ht="11.25" customHeight="1">
      <c r="A1046"/>
      <c r="B1046" s="1281" t="s">
        <v>7</v>
      </c>
      <c r="C1046" s="1282">
        <v>8869</v>
      </c>
      <c r="D1046" s="1341" t="str">
        <f t="shared" si="30"/>
        <v>FL8869</v>
      </c>
      <c r="E1046" s="1514" t="s">
        <v>121</v>
      </c>
      <c r="F1046" s="1390">
        <v>300</v>
      </c>
      <c r="G1046" s="1283">
        <v>1.4</v>
      </c>
      <c r="H1046" s="1283"/>
      <c r="I1046" s="1283"/>
      <c r="J1046" s="1283"/>
      <c r="K1046" s="1283"/>
      <c r="L1046" s="1283"/>
      <c r="M1046" s="1283"/>
      <c r="N1046" s="1283"/>
      <c r="O1046" s="1283"/>
      <c r="P1046" s="1283"/>
      <c r="R1046" s="1067"/>
      <c r="Z1046" s="21"/>
      <c r="AH1046"/>
    </row>
    <row r="1047" spans="1:34" ht="11.25" customHeight="1">
      <c r="A1047"/>
      <c r="B1047" s="1281" t="s">
        <v>7</v>
      </c>
      <c r="C1047" s="1282">
        <v>8871</v>
      </c>
      <c r="D1047" s="1341" t="str">
        <f t="shared" si="30"/>
        <v>FL8871</v>
      </c>
      <c r="E1047" s="1514" t="s">
        <v>125</v>
      </c>
      <c r="F1047" s="1390">
        <v>169</v>
      </c>
      <c r="G1047" s="1283">
        <v>0.09</v>
      </c>
      <c r="H1047" s="1283"/>
      <c r="I1047" s="1283"/>
      <c r="J1047" s="1283"/>
      <c r="K1047" s="1283"/>
      <c r="L1047" s="1283"/>
      <c r="M1047" s="1283"/>
      <c r="N1047" s="1283"/>
      <c r="O1047" s="1283"/>
      <c r="P1047" s="1283"/>
      <c r="R1047" s="1067"/>
      <c r="Z1047" s="21"/>
      <c r="AH1047"/>
    </row>
    <row r="1048" spans="1:34" ht="11.25" customHeight="1">
      <c r="A1048"/>
      <c r="B1048" s="1281" t="s">
        <v>7</v>
      </c>
      <c r="C1048" s="1282">
        <v>8901</v>
      </c>
      <c r="D1048" s="1341" t="str">
        <f t="shared" si="30"/>
        <v>FL8901</v>
      </c>
      <c r="E1048" s="1514" t="s">
        <v>123</v>
      </c>
      <c r="F1048" s="1390">
        <v>181</v>
      </c>
      <c r="G1048" s="1283">
        <v>0.21</v>
      </c>
      <c r="H1048" s="1283"/>
      <c r="I1048" s="1283"/>
      <c r="J1048" s="1283"/>
      <c r="K1048" s="1283"/>
      <c r="L1048" s="1283"/>
      <c r="M1048" s="1283"/>
      <c r="N1048" s="1283"/>
      <c r="O1048" s="1283"/>
      <c r="P1048" s="1283"/>
      <c r="R1048" s="1067"/>
      <c r="Z1048" s="21"/>
      <c r="AH1048"/>
    </row>
    <row r="1049" spans="1:34" ht="11.25" customHeight="1">
      <c r="A1049"/>
      <c r="B1049" s="1281" t="s">
        <v>7</v>
      </c>
      <c r="C1049" s="1282">
        <v>9012</v>
      </c>
      <c r="D1049" s="1341" t="str">
        <f t="shared" si="30"/>
        <v>FL9012</v>
      </c>
      <c r="E1049" s="1514" t="s">
        <v>121</v>
      </c>
      <c r="F1049" s="1390">
        <v>253</v>
      </c>
      <c r="G1049" s="1283">
        <v>0.93</v>
      </c>
      <c r="H1049" s="1283"/>
      <c r="I1049" s="1283"/>
      <c r="J1049" s="1283"/>
      <c r="K1049" s="1283"/>
      <c r="L1049" s="1283"/>
      <c r="M1049" s="1283"/>
      <c r="N1049" s="1283"/>
      <c r="O1049" s="1283"/>
      <c r="P1049" s="1283"/>
      <c r="R1049" s="1067"/>
      <c r="Z1049" s="21"/>
      <c r="AH1049"/>
    </row>
    <row r="1050" spans="1:34" ht="11.25" customHeight="1">
      <c r="A1050"/>
      <c r="B1050" s="1281" t="s">
        <v>7</v>
      </c>
      <c r="C1050" s="1282">
        <v>9014</v>
      </c>
      <c r="D1050" s="1341" t="str">
        <f t="shared" si="30"/>
        <v>FL9014</v>
      </c>
      <c r="E1050" s="1514" t="s">
        <v>125</v>
      </c>
      <c r="F1050" s="1390">
        <v>520</v>
      </c>
      <c r="G1050" s="1283">
        <v>3.6</v>
      </c>
      <c r="H1050" s="1283"/>
      <c r="I1050" s="1283"/>
      <c r="J1050" s="1283"/>
      <c r="K1050" s="1283"/>
      <c r="L1050" s="1283"/>
      <c r="M1050" s="1283"/>
      <c r="N1050" s="1283"/>
      <c r="O1050" s="1283"/>
      <c r="P1050" s="1283"/>
      <c r="R1050" s="1067"/>
      <c r="Z1050" s="21"/>
      <c r="AH1050"/>
    </row>
    <row r="1051" spans="1:34" ht="11.25" customHeight="1">
      <c r="A1051"/>
      <c r="B1051" s="1281" t="s">
        <v>7</v>
      </c>
      <c r="C1051" s="1282">
        <v>9015</v>
      </c>
      <c r="D1051" s="1341" t="str">
        <f t="shared" si="30"/>
        <v>FL9015</v>
      </c>
      <c r="E1051" s="1514" t="s">
        <v>125</v>
      </c>
      <c r="F1051" s="1390">
        <v>541</v>
      </c>
      <c r="G1051" s="1283">
        <v>3.81</v>
      </c>
      <c r="H1051" s="1283"/>
      <c r="I1051" s="1283"/>
      <c r="J1051" s="1283"/>
      <c r="K1051" s="1283"/>
      <c r="L1051" s="1283"/>
      <c r="M1051" s="1283"/>
      <c r="N1051" s="1283"/>
      <c r="O1051" s="1283"/>
      <c r="P1051" s="1283"/>
      <c r="R1051" s="1067"/>
      <c r="Z1051" s="21"/>
      <c r="AH1051"/>
    </row>
    <row r="1052" spans="1:34" ht="11.25" customHeight="1">
      <c r="A1052"/>
      <c r="B1052" s="1281" t="s">
        <v>7</v>
      </c>
      <c r="C1052" s="1282">
        <v>9016</v>
      </c>
      <c r="D1052" s="1341" t="str">
        <f t="shared" si="30"/>
        <v>FL9016</v>
      </c>
      <c r="E1052" s="1514" t="s">
        <v>124</v>
      </c>
      <c r="F1052" s="1390">
        <v>406</v>
      </c>
      <c r="G1052" s="1283">
        <v>2.46</v>
      </c>
      <c r="H1052" s="1283"/>
      <c r="I1052" s="1283"/>
      <c r="J1052" s="1283"/>
      <c r="K1052" s="1283"/>
      <c r="L1052" s="1283"/>
      <c r="M1052" s="1283"/>
      <c r="N1052" s="1283"/>
      <c r="O1052" s="1283"/>
      <c r="P1052" s="1283"/>
      <c r="R1052" s="1067"/>
      <c r="Z1052" s="21"/>
      <c r="AH1052"/>
    </row>
    <row r="1053" spans="1:34" ht="11.25" customHeight="1">
      <c r="A1053"/>
      <c r="B1053" s="1281" t="s">
        <v>7</v>
      </c>
      <c r="C1053" s="1282">
        <v>9019</v>
      </c>
      <c r="D1053" s="1341" t="str">
        <f t="shared" si="30"/>
        <v>FL9019</v>
      </c>
      <c r="E1053" s="1514" t="s">
        <v>122</v>
      </c>
      <c r="F1053" s="1390">
        <v>462</v>
      </c>
      <c r="G1053" s="1283">
        <v>3.02</v>
      </c>
      <c r="H1053" s="1283"/>
      <c r="I1053" s="1283"/>
      <c r="J1053" s="1283"/>
      <c r="K1053" s="1283"/>
      <c r="L1053" s="1283"/>
      <c r="M1053" s="1283"/>
      <c r="N1053" s="1283"/>
      <c r="O1053" s="1283"/>
      <c r="P1053" s="1283"/>
      <c r="R1053" s="1067"/>
      <c r="Z1053" s="21"/>
      <c r="AH1053"/>
    </row>
    <row r="1054" spans="1:34" ht="11.25" customHeight="1">
      <c r="A1054"/>
      <c r="B1054" s="1281" t="s">
        <v>7</v>
      </c>
      <c r="C1054" s="1282">
        <v>9033</v>
      </c>
      <c r="D1054" s="1341" t="str">
        <f t="shared" si="30"/>
        <v>FL9033</v>
      </c>
      <c r="E1054" s="1514" t="s">
        <v>123</v>
      </c>
      <c r="F1054" s="1390">
        <v>373</v>
      </c>
      <c r="G1054" s="1283">
        <v>2.13</v>
      </c>
      <c r="H1054" s="1283"/>
      <c r="I1054" s="1283"/>
      <c r="J1054" s="1283"/>
      <c r="K1054" s="1283"/>
      <c r="L1054" s="1283"/>
      <c r="M1054" s="1283"/>
      <c r="N1054" s="1283"/>
      <c r="O1054" s="1283"/>
      <c r="P1054" s="1283"/>
      <c r="R1054" s="1067"/>
      <c r="Z1054" s="21"/>
      <c r="AH1054"/>
    </row>
    <row r="1055" spans="1:34" ht="11.25" customHeight="1">
      <c r="A1055"/>
      <c r="B1055" s="1281" t="s">
        <v>7</v>
      </c>
      <c r="C1055" s="1282">
        <v>9040</v>
      </c>
      <c r="D1055" s="1341" t="str">
        <f t="shared" si="30"/>
        <v>FL9040</v>
      </c>
      <c r="E1055" s="1514" t="s">
        <v>124</v>
      </c>
      <c r="F1055" s="1390">
        <v>447</v>
      </c>
      <c r="G1055" s="1283">
        <v>2.87</v>
      </c>
      <c r="H1055" s="1283"/>
      <c r="I1055" s="1283"/>
      <c r="J1055" s="1283"/>
      <c r="K1055" s="1283"/>
      <c r="L1055" s="1283"/>
      <c r="M1055" s="1283"/>
      <c r="N1055" s="1283"/>
      <c r="O1055" s="1283"/>
      <c r="P1055" s="1283"/>
      <c r="R1055" s="1067"/>
      <c r="Z1055" s="21"/>
      <c r="AH1055"/>
    </row>
    <row r="1056" spans="1:34" ht="11.25" customHeight="1">
      <c r="A1056"/>
      <c r="B1056" s="1281" t="s">
        <v>7</v>
      </c>
      <c r="C1056" s="1282">
        <v>9047</v>
      </c>
      <c r="D1056" s="1341" t="str">
        <f t="shared" si="30"/>
        <v>FL9047</v>
      </c>
      <c r="E1056" s="1514" t="s">
        <v>125</v>
      </c>
      <c r="F1056" s="1390">
        <v>436</v>
      </c>
      <c r="G1056" s="1283">
        <v>2.76</v>
      </c>
      <c r="H1056" s="1283"/>
      <c r="I1056" s="1283"/>
      <c r="J1056" s="1283"/>
      <c r="K1056" s="1283"/>
      <c r="L1056" s="1283"/>
      <c r="M1056" s="1283"/>
      <c r="N1056" s="1283"/>
      <c r="O1056" s="1283"/>
      <c r="P1056" s="1283"/>
      <c r="R1056" s="1067"/>
      <c r="Z1056" s="21"/>
      <c r="AH1056"/>
    </row>
    <row r="1057" spans="1:34" ht="11.25" customHeight="1">
      <c r="A1057"/>
      <c r="B1057" s="1281" t="s">
        <v>7</v>
      </c>
      <c r="C1057" s="1282">
        <v>9052</v>
      </c>
      <c r="D1057" s="1341" t="str">
        <f t="shared" si="30"/>
        <v>FL9052</v>
      </c>
      <c r="E1057" s="1514" t="s">
        <v>121</v>
      </c>
      <c r="F1057" s="1390">
        <v>423</v>
      </c>
      <c r="G1057" s="1283">
        <v>2.63</v>
      </c>
      <c r="H1057" s="1283"/>
      <c r="I1057" s="1283"/>
      <c r="J1057" s="1283"/>
      <c r="K1057" s="1283"/>
      <c r="L1057" s="1283"/>
      <c r="M1057" s="1283"/>
      <c r="N1057" s="1283"/>
      <c r="O1057" s="1283"/>
      <c r="P1057" s="1283"/>
      <c r="R1057" s="1067"/>
      <c r="Z1057" s="21"/>
      <c r="AH1057"/>
    </row>
    <row r="1058" spans="1:34" ht="11.25" customHeight="1">
      <c r="A1058"/>
      <c r="B1058" s="1281" t="s">
        <v>7</v>
      </c>
      <c r="C1058" s="1282">
        <v>9058</v>
      </c>
      <c r="D1058" s="1341" t="str">
        <f t="shared" si="30"/>
        <v>FL9058</v>
      </c>
      <c r="E1058" s="1514" t="s">
        <v>121</v>
      </c>
      <c r="F1058" s="1390">
        <v>346</v>
      </c>
      <c r="G1058" s="1283">
        <v>1.86</v>
      </c>
      <c r="H1058" s="1283"/>
      <c r="I1058" s="1283"/>
      <c r="J1058" s="1283"/>
      <c r="K1058" s="1283"/>
      <c r="L1058" s="1283"/>
      <c r="M1058" s="1283"/>
      <c r="N1058" s="1283"/>
      <c r="O1058" s="1283"/>
      <c r="P1058" s="1283"/>
      <c r="R1058" s="1067"/>
      <c r="Z1058" s="21"/>
      <c r="AH1058"/>
    </row>
    <row r="1059" spans="1:34" ht="11.25" customHeight="1">
      <c r="A1059"/>
      <c r="B1059" s="1281" t="s">
        <v>7</v>
      </c>
      <c r="C1059" s="1282">
        <v>9060</v>
      </c>
      <c r="D1059" s="1341" t="str">
        <f t="shared" si="30"/>
        <v>FL9060</v>
      </c>
      <c r="E1059" s="1514" t="s">
        <v>121</v>
      </c>
      <c r="F1059" s="1390">
        <v>340</v>
      </c>
      <c r="G1059" s="1283">
        <v>1.8</v>
      </c>
      <c r="H1059" s="1283"/>
      <c r="I1059" s="1283"/>
      <c r="J1059" s="1283"/>
      <c r="K1059" s="1283"/>
      <c r="L1059" s="1283"/>
      <c r="M1059" s="1283"/>
      <c r="N1059" s="1283"/>
      <c r="O1059" s="1283"/>
      <c r="P1059" s="1283"/>
      <c r="R1059" s="1067"/>
      <c r="Z1059" s="21"/>
      <c r="AH1059"/>
    </row>
    <row r="1060" spans="1:34" ht="11.25" customHeight="1">
      <c r="A1060"/>
      <c r="B1060" s="1281" t="s">
        <v>7</v>
      </c>
      <c r="C1060" s="1282">
        <v>9061</v>
      </c>
      <c r="D1060" s="1341" t="str">
        <f t="shared" si="30"/>
        <v>FL9061</v>
      </c>
      <c r="E1060" s="1514" t="s">
        <v>125</v>
      </c>
      <c r="F1060" s="1390">
        <v>352</v>
      </c>
      <c r="G1060" s="1283">
        <v>1.92</v>
      </c>
      <c r="H1060" s="1283"/>
      <c r="I1060" s="1283"/>
      <c r="J1060" s="1283"/>
      <c r="K1060" s="1283"/>
      <c r="L1060" s="1283"/>
      <c r="M1060" s="1283"/>
      <c r="N1060" s="1283"/>
      <c r="O1060" s="1283"/>
      <c r="P1060" s="1283"/>
      <c r="R1060" s="1067"/>
      <c r="Z1060" s="21"/>
      <c r="AH1060"/>
    </row>
    <row r="1061" spans="1:34" ht="11.25" customHeight="1">
      <c r="A1061"/>
      <c r="B1061" s="1281" t="s">
        <v>7</v>
      </c>
      <c r="C1061" s="1282">
        <v>9063</v>
      </c>
      <c r="D1061" s="1341" t="str">
        <f t="shared" si="30"/>
        <v>FL9063</v>
      </c>
      <c r="E1061" s="1514" t="s">
        <v>121</v>
      </c>
      <c r="F1061" s="1390">
        <v>253</v>
      </c>
      <c r="G1061" s="1283">
        <v>0.93</v>
      </c>
      <c r="H1061" s="1283"/>
      <c r="I1061" s="1283"/>
      <c r="J1061" s="1283"/>
      <c r="K1061" s="1283"/>
      <c r="L1061" s="1283"/>
      <c r="M1061" s="1283"/>
      <c r="N1061" s="1283"/>
      <c r="O1061" s="1283"/>
      <c r="P1061" s="1283"/>
      <c r="R1061" s="1067"/>
      <c r="Z1061" s="21"/>
      <c r="AH1061"/>
    </row>
    <row r="1062" spans="1:34" ht="11.25" customHeight="1">
      <c r="A1062"/>
      <c r="B1062" s="1281" t="s">
        <v>7</v>
      </c>
      <c r="C1062" s="1282">
        <v>9077</v>
      </c>
      <c r="D1062" s="1341" t="str">
        <f t="shared" si="30"/>
        <v>FL9077</v>
      </c>
      <c r="E1062" s="1514" t="s">
        <v>122</v>
      </c>
      <c r="F1062" s="1390">
        <v>532</v>
      </c>
      <c r="G1062" s="1283">
        <v>3.72</v>
      </c>
      <c r="H1062" s="1283"/>
      <c r="I1062" s="1283"/>
      <c r="J1062" s="1283"/>
      <c r="K1062" s="1283"/>
      <c r="L1062" s="1283"/>
      <c r="M1062" s="1283"/>
      <c r="N1062" s="1283"/>
      <c r="O1062" s="1283"/>
      <c r="P1062" s="1283"/>
      <c r="R1062" s="1067"/>
      <c r="Z1062" s="21"/>
      <c r="AH1062"/>
    </row>
    <row r="1063" spans="1:34" ht="11.25" customHeight="1">
      <c r="A1063"/>
      <c r="B1063" s="1281" t="s">
        <v>7</v>
      </c>
      <c r="C1063" s="1282">
        <v>9082</v>
      </c>
      <c r="D1063" s="1341" t="str">
        <f t="shared" si="30"/>
        <v>FL9082</v>
      </c>
      <c r="E1063" s="1514" t="s">
        <v>121</v>
      </c>
      <c r="F1063" s="1390">
        <v>327</v>
      </c>
      <c r="G1063" s="1283">
        <v>1.67</v>
      </c>
      <c r="H1063" s="1283"/>
      <c r="I1063" s="1283"/>
      <c r="J1063" s="1283"/>
      <c r="K1063" s="1283"/>
      <c r="L1063" s="1283"/>
      <c r="M1063" s="1283"/>
      <c r="N1063" s="1283"/>
      <c r="O1063" s="1283"/>
      <c r="P1063" s="1283"/>
      <c r="R1063" s="1067"/>
      <c r="Z1063" s="21"/>
      <c r="AH1063"/>
    </row>
    <row r="1064" spans="1:34" ht="11.25" customHeight="1">
      <c r="A1064"/>
      <c r="B1064" s="1281" t="s">
        <v>7</v>
      </c>
      <c r="C1064" s="1282">
        <v>9083</v>
      </c>
      <c r="D1064" s="1341" t="str">
        <f t="shared" si="30"/>
        <v>FL9083</v>
      </c>
      <c r="E1064" s="1514" t="s">
        <v>121</v>
      </c>
      <c r="F1064" s="1390">
        <v>319</v>
      </c>
      <c r="G1064" s="1283">
        <v>1.59</v>
      </c>
      <c r="H1064" s="1283"/>
      <c r="I1064" s="1283"/>
      <c r="J1064" s="1283"/>
      <c r="K1064" s="1283"/>
      <c r="L1064" s="1283"/>
      <c r="M1064" s="1283"/>
      <c r="N1064" s="1283"/>
      <c r="O1064" s="1283"/>
      <c r="P1064" s="1283"/>
      <c r="R1064" s="1067"/>
      <c r="Z1064" s="21"/>
      <c r="AH1064"/>
    </row>
    <row r="1065" spans="1:34" ht="11.25" customHeight="1">
      <c r="A1065"/>
      <c r="B1065" s="1281" t="s">
        <v>7</v>
      </c>
      <c r="C1065" s="1282">
        <v>9084</v>
      </c>
      <c r="D1065" s="1341" t="str">
        <f t="shared" si="30"/>
        <v>FL9084</v>
      </c>
      <c r="E1065" s="1514" t="s">
        <v>122</v>
      </c>
      <c r="F1065" s="1390">
        <v>328</v>
      </c>
      <c r="G1065" s="1283">
        <v>1.68</v>
      </c>
      <c r="H1065" s="1283"/>
      <c r="I1065" s="1283"/>
      <c r="J1065" s="1283"/>
      <c r="K1065" s="1283"/>
      <c r="L1065" s="1283"/>
      <c r="M1065" s="1283"/>
      <c r="N1065" s="1283"/>
      <c r="O1065" s="1283"/>
      <c r="P1065" s="1283"/>
      <c r="R1065" s="1067"/>
      <c r="Z1065" s="21"/>
      <c r="AH1065"/>
    </row>
    <row r="1066" spans="1:34" ht="11.25" customHeight="1">
      <c r="A1066"/>
      <c r="B1066" s="1281" t="s">
        <v>7</v>
      </c>
      <c r="C1066" s="1282">
        <v>9088</v>
      </c>
      <c r="D1066" s="1341" t="str">
        <f t="shared" si="30"/>
        <v>FL9088</v>
      </c>
      <c r="E1066" s="1514" t="s">
        <v>122</v>
      </c>
      <c r="F1066" s="1390">
        <v>0</v>
      </c>
      <c r="G1066" s="1283">
        <v>99.99</v>
      </c>
      <c r="H1066" s="1283"/>
      <c r="I1066" s="1283"/>
      <c r="J1066" s="1283"/>
      <c r="K1066" s="1283"/>
      <c r="L1066" s="1283"/>
      <c r="M1066" s="1283"/>
      <c r="N1066" s="1283"/>
      <c r="O1066" s="1283"/>
      <c r="P1066" s="1283"/>
      <c r="R1066" s="1067"/>
      <c r="Z1066" s="21"/>
      <c r="AH1066"/>
    </row>
    <row r="1067" spans="1:34" ht="11.25" customHeight="1">
      <c r="A1067"/>
      <c r="B1067" s="1281" t="s">
        <v>7</v>
      </c>
      <c r="C1067" s="1282">
        <v>9089</v>
      </c>
      <c r="D1067" s="1341" t="str">
        <f t="shared" si="30"/>
        <v>FL9089</v>
      </c>
      <c r="E1067" s="1514" t="s">
        <v>125</v>
      </c>
      <c r="F1067" s="1390">
        <v>270</v>
      </c>
      <c r="G1067" s="1283">
        <v>1.1000000000000001</v>
      </c>
      <c r="H1067" s="1283"/>
      <c r="I1067" s="1283"/>
      <c r="J1067" s="1283"/>
      <c r="K1067" s="1283"/>
      <c r="L1067" s="1283"/>
      <c r="M1067" s="1283"/>
      <c r="N1067" s="1283"/>
      <c r="O1067" s="1283"/>
      <c r="P1067" s="1283"/>
      <c r="R1067" s="1067"/>
      <c r="Z1067" s="21"/>
      <c r="AH1067"/>
    </row>
    <row r="1068" spans="1:34" ht="11.25" customHeight="1">
      <c r="A1068"/>
      <c r="B1068" s="1281" t="s">
        <v>7</v>
      </c>
      <c r="C1068" s="1282">
        <v>9093</v>
      </c>
      <c r="D1068" s="1341" t="str">
        <f t="shared" si="30"/>
        <v>FL9093</v>
      </c>
      <c r="E1068" s="1514" t="s">
        <v>125</v>
      </c>
      <c r="F1068" s="1390">
        <v>334</v>
      </c>
      <c r="G1068" s="1283">
        <v>1.74</v>
      </c>
      <c r="H1068" s="1283"/>
      <c r="I1068" s="1283"/>
      <c r="J1068" s="1283"/>
      <c r="K1068" s="1283"/>
      <c r="L1068" s="1283"/>
      <c r="M1068" s="1283"/>
      <c r="N1068" s="1283"/>
      <c r="O1068" s="1283"/>
      <c r="P1068" s="1283"/>
      <c r="R1068" s="1067"/>
      <c r="Z1068" s="21"/>
      <c r="AH1068"/>
    </row>
    <row r="1069" spans="1:34" ht="11.25" customHeight="1">
      <c r="A1069"/>
      <c r="B1069" s="1281" t="s">
        <v>7</v>
      </c>
      <c r="C1069" s="1282">
        <v>9101</v>
      </c>
      <c r="D1069" s="1341" t="str">
        <f t="shared" si="30"/>
        <v>FL9101</v>
      </c>
      <c r="E1069" s="1514" t="s">
        <v>121</v>
      </c>
      <c r="F1069" s="1390">
        <v>537</v>
      </c>
      <c r="G1069" s="1283">
        <v>3.77</v>
      </c>
      <c r="H1069" s="1283"/>
      <c r="I1069" s="1283"/>
      <c r="J1069" s="1283"/>
      <c r="K1069" s="1283"/>
      <c r="L1069" s="1283"/>
      <c r="M1069" s="1283"/>
      <c r="N1069" s="1283"/>
      <c r="O1069" s="1283"/>
      <c r="P1069" s="1283"/>
      <c r="R1069" s="1067"/>
      <c r="Z1069" s="21"/>
      <c r="AH1069"/>
    </row>
    <row r="1070" spans="1:34" ht="11.25" customHeight="1">
      <c r="A1070"/>
      <c r="B1070" s="1281" t="s">
        <v>7</v>
      </c>
      <c r="C1070" s="1282">
        <v>9102</v>
      </c>
      <c r="D1070" s="1341" t="str">
        <f t="shared" si="30"/>
        <v>FL9102</v>
      </c>
      <c r="E1070" s="1514" t="s">
        <v>121</v>
      </c>
      <c r="F1070" s="1390">
        <v>537</v>
      </c>
      <c r="G1070" s="1283">
        <v>3.77</v>
      </c>
      <c r="H1070" s="1283"/>
      <c r="I1070" s="1283"/>
      <c r="J1070" s="1283"/>
      <c r="K1070" s="1283"/>
      <c r="L1070" s="1283"/>
      <c r="M1070" s="1283"/>
      <c r="N1070" s="1283"/>
      <c r="O1070" s="1283"/>
      <c r="P1070" s="1283"/>
      <c r="R1070" s="1067"/>
      <c r="Z1070" s="21"/>
      <c r="AH1070"/>
    </row>
    <row r="1071" spans="1:34" ht="11.25" customHeight="1">
      <c r="A1071"/>
      <c r="B1071" s="1281" t="s">
        <v>7</v>
      </c>
      <c r="C1071" s="1282">
        <v>9154</v>
      </c>
      <c r="D1071" s="1341" t="str">
        <f t="shared" si="30"/>
        <v>FL9154</v>
      </c>
      <c r="E1071" s="1514" t="s">
        <v>124</v>
      </c>
      <c r="F1071" s="1390">
        <v>327</v>
      </c>
      <c r="G1071" s="1283">
        <v>1.67</v>
      </c>
      <c r="H1071" s="1283"/>
      <c r="I1071" s="1283"/>
      <c r="J1071" s="1283"/>
      <c r="K1071" s="1283"/>
      <c r="L1071" s="1283"/>
      <c r="M1071" s="1283"/>
      <c r="N1071" s="1283"/>
      <c r="O1071" s="1283"/>
      <c r="P1071" s="1283"/>
      <c r="R1071" s="1067"/>
      <c r="Z1071" s="21"/>
      <c r="AH1071"/>
    </row>
    <row r="1072" spans="1:34" ht="11.25" customHeight="1">
      <c r="A1072"/>
      <c r="B1072" s="1281" t="s">
        <v>7</v>
      </c>
      <c r="C1072" s="1282">
        <v>9156</v>
      </c>
      <c r="D1072" s="1341" t="str">
        <f t="shared" si="30"/>
        <v>FL9156</v>
      </c>
      <c r="E1072" s="1514" t="s">
        <v>123</v>
      </c>
      <c r="F1072" s="1390">
        <v>548</v>
      </c>
      <c r="G1072" s="1283">
        <v>3.88</v>
      </c>
      <c r="H1072" s="1283"/>
      <c r="I1072" s="1283"/>
      <c r="J1072" s="1283"/>
      <c r="K1072" s="1283"/>
      <c r="L1072" s="1283"/>
      <c r="M1072" s="1283"/>
      <c r="N1072" s="1283"/>
      <c r="O1072" s="1283"/>
      <c r="P1072" s="1283"/>
      <c r="R1072" s="1067"/>
      <c r="Z1072" s="21"/>
      <c r="AH1072"/>
    </row>
    <row r="1073" spans="1:34" ht="11.25" customHeight="1">
      <c r="A1073"/>
      <c r="B1073" s="1281" t="s">
        <v>7</v>
      </c>
      <c r="C1073" s="1282">
        <v>9170</v>
      </c>
      <c r="D1073" s="1341" t="str">
        <f t="shared" si="30"/>
        <v>FL9170</v>
      </c>
      <c r="E1073" s="1514" t="s">
        <v>124</v>
      </c>
      <c r="F1073" s="1390">
        <v>1037</v>
      </c>
      <c r="G1073" s="1283">
        <v>8.77</v>
      </c>
      <c r="H1073" s="1283"/>
      <c r="I1073" s="1283"/>
      <c r="J1073" s="1283"/>
      <c r="K1073" s="1283"/>
      <c r="L1073" s="1283"/>
      <c r="M1073" s="1283"/>
      <c r="N1073" s="1283"/>
      <c r="O1073" s="1283"/>
      <c r="P1073" s="1283"/>
      <c r="R1073" s="1067"/>
      <c r="Z1073" s="21"/>
      <c r="AH1073"/>
    </row>
    <row r="1074" spans="1:34" ht="11.25" customHeight="1">
      <c r="A1074"/>
      <c r="B1074" s="1281" t="s">
        <v>7</v>
      </c>
      <c r="C1074" s="1282">
        <v>9178</v>
      </c>
      <c r="D1074" s="1341" t="str">
        <f t="shared" si="30"/>
        <v>FL9178</v>
      </c>
      <c r="E1074" s="1514" t="s">
        <v>122</v>
      </c>
      <c r="F1074" s="1390">
        <v>732</v>
      </c>
      <c r="G1074" s="1283">
        <v>5.72</v>
      </c>
      <c r="H1074" s="1283"/>
      <c r="I1074" s="1283"/>
      <c r="J1074" s="1283"/>
      <c r="K1074" s="1283"/>
      <c r="L1074" s="1283"/>
      <c r="M1074" s="1283"/>
      <c r="N1074" s="1283"/>
      <c r="O1074" s="1283"/>
      <c r="P1074" s="1283"/>
      <c r="R1074" s="1067"/>
      <c r="Z1074" s="21"/>
      <c r="AH1074"/>
    </row>
    <row r="1075" spans="1:34" ht="11.25" customHeight="1">
      <c r="A1075"/>
      <c r="B1075" s="1281" t="s">
        <v>7</v>
      </c>
      <c r="C1075" s="1282">
        <v>9179</v>
      </c>
      <c r="D1075" s="1341" t="str">
        <f t="shared" si="30"/>
        <v>FL9179</v>
      </c>
      <c r="E1075" s="1514" t="s">
        <v>122</v>
      </c>
      <c r="F1075" s="1390">
        <v>938</v>
      </c>
      <c r="G1075" s="1283">
        <v>7.78</v>
      </c>
      <c r="H1075" s="1283"/>
      <c r="I1075" s="1283"/>
      <c r="J1075" s="1283"/>
      <c r="K1075" s="1283"/>
      <c r="L1075" s="1283"/>
      <c r="M1075" s="1283"/>
      <c r="N1075" s="1283"/>
      <c r="O1075" s="1283"/>
      <c r="P1075" s="1283"/>
      <c r="R1075" s="1067"/>
      <c r="Z1075" s="21"/>
      <c r="AH1075"/>
    </row>
    <row r="1076" spans="1:34" ht="11.25" customHeight="1">
      <c r="A1076"/>
      <c r="B1076" s="1281" t="s">
        <v>7</v>
      </c>
      <c r="C1076" s="1282">
        <v>9180</v>
      </c>
      <c r="D1076" s="1341" t="str">
        <f t="shared" si="30"/>
        <v>FL9180</v>
      </c>
      <c r="E1076" s="1514" t="s">
        <v>124</v>
      </c>
      <c r="F1076" s="1390">
        <v>558</v>
      </c>
      <c r="G1076" s="1283">
        <v>3.98</v>
      </c>
      <c r="H1076" s="1283"/>
      <c r="I1076" s="1283"/>
      <c r="J1076" s="1283"/>
      <c r="K1076" s="1283"/>
      <c r="L1076" s="1283"/>
      <c r="M1076" s="1283"/>
      <c r="N1076" s="1283"/>
      <c r="O1076" s="1283"/>
      <c r="P1076" s="1283"/>
      <c r="R1076" s="1067"/>
      <c r="Z1076" s="21"/>
      <c r="AH1076"/>
    </row>
    <row r="1077" spans="1:34" ht="11.25" customHeight="1">
      <c r="A1077"/>
      <c r="B1077" s="1281" t="s">
        <v>7</v>
      </c>
      <c r="C1077" s="1282">
        <v>9182</v>
      </c>
      <c r="D1077" s="1341" t="str">
        <f t="shared" si="30"/>
        <v>FL9182</v>
      </c>
      <c r="E1077" s="1514" t="s">
        <v>123</v>
      </c>
      <c r="F1077" s="1390">
        <v>364</v>
      </c>
      <c r="G1077" s="1283">
        <v>2.04</v>
      </c>
      <c r="H1077" s="1283"/>
      <c r="I1077" s="1283"/>
      <c r="J1077" s="1283"/>
      <c r="K1077" s="1283"/>
      <c r="L1077" s="1283"/>
      <c r="M1077" s="1283"/>
      <c r="N1077" s="1283"/>
      <c r="O1077" s="1283"/>
      <c r="P1077" s="1283"/>
      <c r="R1077" s="1067"/>
      <c r="Z1077" s="21"/>
      <c r="AH1077"/>
    </row>
    <row r="1078" spans="1:34" ht="11.25" customHeight="1">
      <c r="A1078"/>
      <c r="B1078" s="1281" t="s">
        <v>7</v>
      </c>
      <c r="C1078" s="1282">
        <v>9186</v>
      </c>
      <c r="D1078" s="1341" t="str">
        <f t="shared" si="30"/>
        <v>FL9186</v>
      </c>
      <c r="E1078" s="1514" t="s">
        <v>122</v>
      </c>
      <c r="F1078" s="1390">
        <v>1200</v>
      </c>
      <c r="G1078" s="1283">
        <v>22.85</v>
      </c>
      <c r="H1078" s="1283"/>
      <c r="I1078" s="1283"/>
      <c r="J1078" s="1283"/>
      <c r="K1078" s="1283"/>
      <c r="L1078" s="1283"/>
      <c r="M1078" s="1283"/>
      <c r="N1078" s="1283"/>
      <c r="O1078" s="1283"/>
      <c r="P1078" s="1283"/>
      <c r="R1078" s="1067"/>
      <c r="Z1078" s="21"/>
      <c r="AH1078"/>
    </row>
    <row r="1079" spans="1:34" ht="11.25" customHeight="1">
      <c r="A1079"/>
      <c r="B1079" s="1281" t="s">
        <v>7</v>
      </c>
      <c r="C1079" s="1282">
        <v>9220</v>
      </c>
      <c r="D1079" s="1341" t="str">
        <f t="shared" si="30"/>
        <v>FL9220</v>
      </c>
      <c r="E1079" s="1514" t="s">
        <v>121</v>
      </c>
      <c r="F1079" s="1390">
        <v>849</v>
      </c>
      <c r="G1079" s="1283">
        <v>6.89</v>
      </c>
      <c r="H1079" s="1283"/>
      <c r="I1079" s="1283"/>
      <c r="J1079" s="1283"/>
      <c r="K1079" s="1283"/>
      <c r="L1079" s="1283"/>
      <c r="M1079" s="1283"/>
      <c r="N1079" s="1283"/>
      <c r="O1079" s="1283"/>
      <c r="P1079" s="1283"/>
      <c r="R1079" s="1067"/>
      <c r="Z1079" s="21"/>
      <c r="AH1079"/>
    </row>
    <row r="1080" spans="1:34" ht="11.25" customHeight="1">
      <c r="A1080"/>
      <c r="B1080" s="1281" t="s">
        <v>7</v>
      </c>
      <c r="C1080" s="1282">
        <v>9402</v>
      </c>
      <c r="D1080" s="1341" t="str">
        <f t="shared" si="30"/>
        <v>FL9402</v>
      </c>
      <c r="E1080" s="1514" t="s">
        <v>121</v>
      </c>
      <c r="F1080" s="1390">
        <v>771</v>
      </c>
      <c r="G1080" s="1283">
        <v>6.11</v>
      </c>
      <c r="H1080" s="1283"/>
      <c r="I1080" s="1283"/>
      <c r="J1080" s="1283"/>
      <c r="K1080" s="1283"/>
      <c r="L1080" s="1283"/>
      <c r="M1080" s="1283"/>
      <c r="N1080" s="1283"/>
      <c r="O1080" s="1283"/>
      <c r="P1080" s="1283"/>
      <c r="R1080" s="1067"/>
      <c r="Z1080" s="21"/>
      <c r="AH1080"/>
    </row>
    <row r="1081" spans="1:34" ht="11.25" customHeight="1">
      <c r="A1081"/>
      <c r="B1081" s="1281" t="s">
        <v>7</v>
      </c>
      <c r="C1081" s="1282">
        <v>9403</v>
      </c>
      <c r="D1081" s="1341" t="str">
        <f t="shared" si="30"/>
        <v>FL9403</v>
      </c>
      <c r="E1081" s="1514" t="s">
        <v>124</v>
      </c>
      <c r="F1081" s="1390">
        <v>766</v>
      </c>
      <c r="G1081" s="1283">
        <v>6.06</v>
      </c>
      <c r="H1081" s="1283"/>
      <c r="I1081" s="1283"/>
      <c r="J1081" s="1283"/>
      <c r="K1081" s="1283"/>
      <c r="L1081" s="1283"/>
      <c r="M1081" s="1283"/>
      <c r="N1081" s="1283"/>
      <c r="O1081" s="1283"/>
      <c r="P1081" s="1283"/>
      <c r="R1081" s="1067"/>
      <c r="Z1081" s="21"/>
      <c r="AH1081"/>
    </row>
    <row r="1082" spans="1:34" ht="11.25" customHeight="1">
      <c r="A1082"/>
      <c r="B1082" s="1281" t="s">
        <v>7</v>
      </c>
      <c r="C1082" s="1282">
        <v>9410</v>
      </c>
      <c r="D1082" s="1341" t="str">
        <f t="shared" si="30"/>
        <v>FL9410</v>
      </c>
      <c r="E1082" s="1514" t="s">
        <v>122</v>
      </c>
      <c r="F1082" s="1390">
        <v>412</v>
      </c>
      <c r="G1082" s="1283">
        <v>2.52</v>
      </c>
      <c r="H1082" s="1283"/>
      <c r="I1082" s="1283"/>
      <c r="J1082" s="1283"/>
      <c r="K1082" s="1283"/>
      <c r="L1082" s="1283"/>
      <c r="M1082" s="1283"/>
      <c r="N1082" s="1283"/>
      <c r="O1082" s="1283"/>
      <c r="P1082" s="1283"/>
      <c r="R1082" s="1067"/>
      <c r="Z1082" s="21"/>
      <c r="AH1082"/>
    </row>
    <row r="1083" spans="1:34" ht="11.25" customHeight="1">
      <c r="A1083"/>
      <c r="B1083" s="1281" t="s">
        <v>7</v>
      </c>
      <c r="C1083" s="1282">
        <v>9501</v>
      </c>
      <c r="D1083" s="1341" t="str">
        <f t="shared" si="30"/>
        <v>FL9501</v>
      </c>
      <c r="E1083" s="1514" t="s">
        <v>125</v>
      </c>
      <c r="F1083" s="1390">
        <v>488</v>
      </c>
      <c r="G1083" s="1283">
        <v>3.28</v>
      </c>
      <c r="H1083" s="1283"/>
      <c r="I1083" s="1283"/>
      <c r="J1083" s="1283"/>
      <c r="K1083" s="1283"/>
      <c r="L1083" s="1283"/>
      <c r="M1083" s="1283"/>
      <c r="N1083" s="1283"/>
      <c r="O1083" s="1283"/>
      <c r="P1083" s="1283"/>
      <c r="R1083" s="1067"/>
      <c r="Z1083" s="21"/>
      <c r="AH1083"/>
    </row>
    <row r="1084" spans="1:34" ht="11.25" customHeight="1">
      <c r="A1084"/>
      <c r="B1084" s="1281" t="s">
        <v>7</v>
      </c>
      <c r="C1084" s="1282">
        <v>9505</v>
      </c>
      <c r="D1084" s="1341" t="str">
        <f t="shared" si="30"/>
        <v>FL9505</v>
      </c>
      <c r="E1084" s="1514" t="s">
        <v>125</v>
      </c>
      <c r="F1084" s="1390">
        <v>530</v>
      </c>
      <c r="G1084" s="1283">
        <v>3.7</v>
      </c>
      <c r="H1084" s="1283"/>
      <c r="I1084" s="1283"/>
      <c r="J1084" s="1283"/>
      <c r="K1084" s="1283"/>
      <c r="L1084" s="1283"/>
      <c r="M1084" s="1283"/>
      <c r="N1084" s="1283"/>
      <c r="O1084" s="1283"/>
      <c r="P1084" s="1283"/>
      <c r="R1084" s="1067"/>
      <c r="Z1084" s="21"/>
      <c r="AH1084"/>
    </row>
    <row r="1085" spans="1:34" ht="11.25" customHeight="1">
      <c r="A1085"/>
      <c r="B1085" s="1281" t="s">
        <v>7</v>
      </c>
      <c r="C1085" s="1282">
        <v>9516</v>
      </c>
      <c r="D1085" s="1341" t="str">
        <f t="shared" si="30"/>
        <v>FL9516</v>
      </c>
      <c r="E1085" s="1514" t="s">
        <v>121</v>
      </c>
      <c r="F1085" s="1390">
        <v>430</v>
      </c>
      <c r="G1085" s="1283">
        <v>2.7</v>
      </c>
      <c r="H1085" s="1283"/>
      <c r="I1085" s="1283"/>
      <c r="J1085" s="1283"/>
      <c r="K1085" s="1283"/>
      <c r="L1085" s="1283"/>
      <c r="M1085" s="1283"/>
      <c r="N1085" s="1283"/>
      <c r="O1085" s="1283"/>
      <c r="P1085" s="1283"/>
      <c r="R1085" s="1067"/>
      <c r="Z1085" s="21"/>
      <c r="AH1085"/>
    </row>
    <row r="1086" spans="1:34" ht="11.25" customHeight="1">
      <c r="A1086"/>
      <c r="B1086" s="1281" t="s">
        <v>7</v>
      </c>
      <c r="C1086" s="1282">
        <v>9519</v>
      </c>
      <c r="D1086" s="1341" t="str">
        <f t="shared" si="30"/>
        <v>FL9519</v>
      </c>
      <c r="E1086" s="1514" t="s">
        <v>121</v>
      </c>
      <c r="F1086" s="1390">
        <v>626</v>
      </c>
      <c r="G1086" s="1283">
        <v>4.66</v>
      </c>
      <c r="H1086" s="1283"/>
      <c r="I1086" s="1283"/>
      <c r="J1086" s="1283"/>
      <c r="K1086" s="1283"/>
      <c r="L1086" s="1283"/>
      <c r="M1086" s="1283"/>
      <c r="N1086" s="1283"/>
      <c r="O1086" s="1283"/>
      <c r="P1086" s="1283"/>
      <c r="R1086" s="1067"/>
      <c r="Z1086" s="21"/>
      <c r="AH1086"/>
    </row>
    <row r="1087" spans="1:34" ht="11.25" customHeight="1">
      <c r="A1087"/>
      <c r="B1087" s="1281" t="s">
        <v>7</v>
      </c>
      <c r="C1087" s="1282">
        <v>9521</v>
      </c>
      <c r="D1087" s="1341" t="str">
        <f t="shared" si="30"/>
        <v>FL9521</v>
      </c>
      <c r="E1087" s="1514" t="s">
        <v>125</v>
      </c>
      <c r="F1087" s="1390">
        <v>575</v>
      </c>
      <c r="G1087" s="1283">
        <v>4.1500000000000004</v>
      </c>
      <c r="H1087" s="1283"/>
      <c r="I1087" s="1283"/>
      <c r="J1087" s="1283"/>
      <c r="K1087" s="1283"/>
      <c r="L1087" s="1283"/>
      <c r="M1087" s="1283"/>
      <c r="N1087" s="1283"/>
      <c r="O1087" s="1283"/>
      <c r="P1087" s="1283"/>
      <c r="R1087" s="1067"/>
      <c r="Z1087" s="21"/>
      <c r="AH1087"/>
    </row>
    <row r="1088" spans="1:34" ht="11.25" customHeight="1">
      <c r="A1088"/>
      <c r="B1088" s="1281" t="s">
        <v>7</v>
      </c>
      <c r="C1088" s="1282">
        <v>9522</v>
      </c>
      <c r="D1088" s="1341" t="str">
        <f t="shared" si="30"/>
        <v>FL9522</v>
      </c>
      <c r="E1088" s="1514" t="s">
        <v>121</v>
      </c>
      <c r="F1088" s="1390">
        <v>416</v>
      </c>
      <c r="G1088" s="1283">
        <v>2.56</v>
      </c>
      <c r="H1088" s="1283"/>
      <c r="I1088" s="1283"/>
      <c r="J1088" s="1283"/>
      <c r="K1088" s="1283"/>
      <c r="L1088" s="1283"/>
      <c r="M1088" s="1283"/>
      <c r="N1088" s="1283"/>
      <c r="O1088" s="1283"/>
      <c r="P1088" s="1283"/>
      <c r="R1088" s="1067"/>
      <c r="Z1088" s="21"/>
      <c r="AH1088"/>
    </row>
    <row r="1089" spans="1:34" ht="11.25" customHeight="1">
      <c r="A1089"/>
      <c r="B1089" s="1281" t="s">
        <v>7</v>
      </c>
      <c r="C1089" s="1282">
        <v>9534</v>
      </c>
      <c r="D1089" s="1341" t="str">
        <f t="shared" si="30"/>
        <v>FL9534</v>
      </c>
      <c r="E1089" s="1514" t="s">
        <v>124</v>
      </c>
      <c r="F1089" s="1390">
        <v>738</v>
      </c>
      <c r="G1089" s="1283">
        <v>5.78</v>
      </c>
      <c r="H1089" s="1283"/>
      <c r="I1089" s="1283"/>
      <c r="J1089" s="1283"/>
      <c r="K1089" s="1283"/>
      <c r="L1089" s="1283"/>
      <c r="M1089" s="1283"/>
      <c r="N1089" s="1283"/>
      <c r="O1089" s="1283"/>
      <c r="P1089" s="1283"/>
      <c r="R1089" s="1067"/>
      <c r="Z1089" s="21"/>
      <c r="AH1089"/>
    </row>
    <row r="1090" spans="1:34" ht="11.25" customHeight="1">
      <c r="A1090"/>
      <c r="B1090" s="1281" t="s">
        <v>7</v>
      </c>
      <c r="C1090" s="1282">
        <v>9554</v>
      </c>
      <c r="D1090" s="1341" t="str">
        <f t="shared" si="30"/>
        <v>FL9554</v>
      </c>
      <c r="E1090" s="1514" t="s">
        <v>124</v>
      </c>
      <c r="F1090" s="1390">
        <v>1200</v>
      </c>
      <c r="G1090" s="1283">
        <v>10.63</v>
      </c>
      <c r="H1090" s="1283"/>
      <c r="I1090" s="1283"/>
      <c r="J1090" s="1283"/>
      <c r="K1090" s="1283"/>
      <c r="L1090" s="1283"/>
      <c r="M1090" s="1283"/>
      <c r="N1090" s="1283"/>
      <c r="O1090" s="1283"/>
      <c r="P1090" s="1283"/>
      <c r="R1090" s="1067"/>
      <c r="Z1090" s="21"/>
      <c r="AH1090"/>
    </row>
    <row r="1091" spans="1:34" ht="11.25" customHeight="1">
      <c r="A1091"/>
      <c r="B1091" s="1281" t="s">
        <v>7</v>
      </c>
      <c r="C1091" s="1282">
        <v>9586</v>
      </c>
      <c r="D1091" s="1341" t="str">
        <f t="shared" si="30"/>
        <v>FL9586</v>
      </c>
      <c r="E1091" s="1514" t="s">
        <v>121</v>
      </c>
      <c r="F1091" s="1390">
        <v>219</v>
      </c>
      <c r="G1091" s="1283">
        <v>0.59</v>
      </c>
      <c r="H1091" s="1283"/>
      <c r="I1091" s="1283"/>
      <c r="J1091" s="1283"/>
      <c r="K1091" s="1283"/>
      <c r="L1091" s="1283"/>
      <c r="M1091" s="1283"/>
      <c r="N1091" s="1283"/>
      <c r="O1091" s="1283"/>
      <c r="P1091" s="1283"/>
      <c r="R1091" s="1067"/>
      <c r="Z1091" s="21"/>
      <c r="AH1091"/>
    </row>
    <row r="1092" spans="1:34" ht="11.25" customHeight="1">
      <c r="A1092"/>
      <c r="B1092" s="1281" t="s">
        <v>7</v>
      </c>
      <c r="C1092" s="1282">
        <v>9600</v>
      </c>
      <c r="D1092" s="1341" t="str">
        <f t="shared" si="30"/>
        <v>FL9600</v>
      </c>
      <c r="E1092" s="1514" t="s">
        <v>124</v>
      </c>
      <c r="F1092" s="1390">
        <v>433</v>
      </c>
      <c r="G1092" s="1283">
        <v>2.73</v>
      </c>
      <c r="H1092" s="1283"/>
      <c r="I1092" s="1283"/>
      <c r="J1092" s="1283"/>
      <c r="K1092" s="1283"/>
      <c r="L1092" s="1283"/>
      <c r="M1092" s="1283"/>
      <c r="N1092" s="1283"/>
      <c r="O1092" s="1283"/>
      <c r="P1092" s="1283"/>
      <c r="R1092" s="1067"/>
      <c r="Z1092" s="21"/>
      <c r="AH1092"/>
    </row>
    <row r="1093" spans="1:34" ht="11.25" customHeight="1">
      <c r="A1093"/>
      <c r="B1093" s="1281" t="s">
        <v>7</v>
      </c>
      <c r="C1093" s="1282">
        <v>9620</v>
      </c>
      <c r="D1093" s="1341" t="str">
        <f t="shared" si="30"/>
        <v>FL9620</v>
      </c>
      <c r="E1093" s="1514" t="s">
        <v>121</v>
      </c>
      <c r="F1093" s="1390">
        <v>299</v>
      </c>
      <c r="G1093" s="1283">
        <v>1.39</v>
      </c>
      <c r="H1093" s="1283"/>
      <c r="I1093" s="1283"/>
      <c r="J1093" s="1283"/>
      <c r="K1093" s="1283"/>
      <c r="L1093" s="1283"/>
      <c r="M1093" s="1283"/>
      <c r="N1093" s="1283"/>
      <c r="O1093" s="1283"/>
      <c r="P1093" s="1283"/>
      <c r="R1093" s="1067"/>
      <c r="Z1093" s="21"/>
      <c r="AH1093"/>
    </row>
    <row r="1094" spans="1:34" ht="11.25" customHeight="1">
      <c r="A1094" t="s">
        <v>24</v>
      </c>
      <c r="B1094" s="1281" t="s">
        <v>24</v>
      </c>
      <c r="C1094" s="1282">
        <v>5</v>
      </c>
      <c r="D1094" s="1341" t="str">
        <f t="shared" si="30"/>
        <v>GA0005</v>
      </c>
      <c r="E1094" s="1514" t="s">
        <v>121</v>
      </c>
      <c r="F1094" s="1390">
        <v>500</v>
      </c>
      <c r="G1094" s="1283">
        <v>4.4800000000000004</v>
      </c>
      <c r="H1094" s="1283"/>
      <c r="I1094" s="1283"/>
      <c r="J1094" s="1283"/>
      <c r="K1094" s="1283"/>
      <c r="L1094" s="1283"/>
      <c r="M1094" s="1283"/>
      <c r="N1094" s="1283"/>
      <c r="O1094" s="1283"/>
      <c r="P1094" s="1283"/>
      <c r="R1094" s="1067"/>
      <c r="S1094" s="489"/>
      <c r="Z1094" s="21"/>
      <c r="AH1094"/>
    </row>
    <row r="1095" spans="1:34" ht="11.25" customHeight="1">
      <c r="A1095"/>
      <c r="B1095" s="1281" t="s">
        <v>24</v>
      </c>
      <c r="C1095" s="1282">
        <v>8</v>
      </c>
      <c r="D1095" s="1341" t="str">
        <f t="shared" si="30"/>
        <v>GA0008</v>
      </c>
      <c r="E1095" s="1514" t="s">
        <v>121</v>
      </c>
      <c r="F1095" s="1390">
        <v>500</v>
      </c>
      <c r="G1095" s="1283">
        <v>2.87</v>
      </c>
      <c r="H1095" s="1283"/>
      <c r="I1095" s="1283"/>
      <c r="J1095" s="1283"/>
      <c r="K1095" s="1283"/>
      <c r="L1095" s="1283"/>
      <c r="M1095" s="1283"/>
      <c r="N1095" s="1283"/>
      <c r="O1095" s="1283"/>
      <c r="P1095" s="1283"/>
      <c r="R1095" s="1067"/>
      <c r="S1095" s="489"/>
      <c r="Z1095" s="21"/>
      <c r="AH1095"/>
    </row>
    <row r="1096" spans="1:34" ht="11.25" customHeight="1">
      <c r="A1096"/>
      <c r="B1096" s="1281" t="s">
        <v>24</v>
      </c>
      <c r="C1096" s="1282">
        <v>16</v>
      </c>
      <c r="D1096" s="1341" t="str">
        <f t="shared" si="30"/>
        <v>GA0016</v>
      </c>
      <c r="E1096" s="1514" t="s">
        <v>121</v>
      </c>
      <c r="F1096" s="1390">
        <v>550</v>
      </c>
      <c r="G1096" s="1283">
        <v>6.81</v>
      </c>
      <c r="H1096" s="1283"/>
      <c r="I1096" s="1283"/>
      <c r="J1096" s="1283"/>
      <c r="K1096" s="1283"/>
      <c r="L1096" s="1283"/>
      <c r="M1096" s="1283"/>
      <c r="N1096" s="1283"/>
      <c r="O1096" s="1283"/>
      <c r="P1096" s="1283"/>
      <c r="R1096" s="1067"/>
      <c r="S1096" s="489"/>
      <c r="Z1096" s="21"/>
      <c r="AH1096"/>
    </row>
    <row r="1097" spans="1:34" ht="11.25" customHeight="1">
      <c r="A1097"/>
      <c r="B1097" s="1281" t="s">
        <v>24</v>
      </c>
      <c r="C1097" s="1282">
        <v>34</v>
      </c>
      <c r="D1097" s="1341" t="str">
        <f t="shared" si="30"/>
        <v>GA0034</v>
      </c>
      <c r="E1097" s="1514" t="s">
        <v>123</v>
      </c>
      <c r="F1097" s="1390">
        <v>500</v>
      </c>
      <c r="G1097" s="1283">
        <v>5.56</v>
      </c>
      <c r="H1097" s="1283"/>
      <c r="I1097" s="1283"/>
      <c r="J1097" s="1283"/>
      <c r="K1097" s="1283"/>
      <c r="L1097" s="1283"/>
      <c r="M1097" s="1283"/>
      <c r="N1097" s="1283"/>
      <c r="O1097" s="1283"/>
      <c r="P1097" s="1283"/>
      <c r="R1097" s="1067"/>
      <c r="S1097" s="489"/>
      <c r="Z1097" s="21"/>
      <c r="AH1097"/>
    </row>
    <row r="1098" spans="1:34" ht="11.25" customHeight="1">
      <c r="A1098"/>
      <c r="B1098" s="1281" t="s">
        <v>24</v>
      </c>
      <c r="C1098" s="1282">
        <v>35</v>
      </c>
      <c r="D1098" s="1341" t="str">
        <f t="shared" si="30"/>
        <v>GA0035</v>
      </c>
      <c r="E1098" s="1514" t="s">
        <v>121</v>
      </c>
      <c r="F1098" s="1390">
        <v>500</v>
      </c>
      <c r="G1098" s="1283">
        <v>3.22</v>
      </c>
      <c r="H1098" s="1283"/>
      <c r="I1098" s="1283"/>
      <c r="J1098" s="1283"/>
      <c r="K1098" s="1283"/>
      <c r="L1098" s="1283"/>
      <c r="M1098" s="1283"/>
      <c r="N1098" s="1283"/>
      <c r="O1098" s="1283"/>
      <c r="P1098" s="1283"/>
      <c r="R1098" s="1067"/>
      <c r="S1098" s="489"/>
      <c r="Z1098" s="21"/>
      <c r="AH1098"/>
    </row>
    <row r="1099" spans="1:34" ht="11.25" customHeight="1">
      <c r="A1099"/>
      <c r="B1099" s="1281" t="s">
        <v>24</v>
      </c>
      <c r="C1099" s="1282">
        <v>36</v>
      </c>
      <c r="D1099" s="1341" t="str">
        <f t="shared" si="30"/>
        <v>GA0036</v>
      </c>
      <c r="E1099" s="1514" t="s">
        <v>123</v>
      </c>
      <c r="F1099" s="1390">
        <v>500</v>
      </c>
      <c r="G1099" s="1283">
        <v>5.49</v>
      </c>
      <c r="H1099" s="1283"/>
      <c r="I1099" s="1283"/>
      <c r="J1099" s="1283"/>
      <c r="K1099" s="1283"/>
      <c r="L1099" s="1283"/>
      <c r="M1099" s="1283"/>
      <c r="N1099" s="1283"/>
      <c r="O1099" s="1283"/>
      <c r="P1099" s="1283"/>
      <c r="R1099" s="1067"/>
      <c r="S1099" s="489"/>
      <c r="Z1099" s="21"/>
      <c r="AH1099"/>
    </row>
    <row r="1100" spans="1:34" ht="11.25" customHeight="1">
      <c r="A1100"/>
      <c r="B1100" s="1281" t="s">
        <v>24</v>
      </c>
      <c r="C1100" s="1282">
        <v>37</v>
      </c>
      <c r="D1100" s="1341" t="str">
        <f t="shared" ref="D1100:D1163" si="31">B1100&amp;TEXT(C1100,"0000")</f>
        <v>GA0037</v>
      </c>
      <c r="E1100" s="1514" t="s">
        <v>121</v>
      </c>
      <c r="F1100" s="1390">
        <v>500</v>
      </c>
      <c r="G1100" s="1283">
        <v>5.98</v>
      </c>
      <c r="H1100" s="1283"/>
      <c r="I1100" s="1283"/>
      <c r="J1100" s="1283"/>
      <c r="K1100" s="1283"/>
      <c r="L1100" s="1283"/>
      <c r="M1100" s="1283"/>
      <c r="N1100" s="1283"/>
      <c r="O1100" s="1283"/>
      <c r="P1100" s="1283"/>
      <c r="R1100" s="1067"/>
      <c r="S1100" s="489"/>
      <c r="Z1100" s="21"/>
      <c r="AH1100"/>
    </row>
    <row r="1101" spans="1:34" ht="11.25" customHeight="1">
      <c r="A1101"/>
      <c r="B1101" s="1281" t="s">
        <v>24</v>
      </c>
      <c r="C1101" s="1282">
        <v>42</v>
      </c>
      <c r="D1101" s="1341" t="str">
        <f t="shared" si="31"/>
        <v>GA0042</v>
      </c>
      <c r="E1101" s="1514" t="s">
        <v>121</v>
      </c>
      <c r="F1101" s="1390">
        <v>650</v>
      </c>
      <c r="G1101" s="1283">
        <v>8.6</v>
      </c>
      <c r="H1101" s="1283"/>
      <c r="I1101" s="1283"/>
      <c r="J1101" s="1283"/>
      <c r="K1101" s="1283"/>
      <c r="L1101" s="1283"/>
      <c r="M1101" s="1283"/>
      <c r="N1101" s="1283"/>
      <c r="O1101" s="1283"/>
      <c r="P1101" s="1283"/>
      <c r="R1101" s="1067"/>
      <c r="S1101" s="489"/>
      <c r="Z1101" s="21"/>
      <c r="AH1101"/>
    </row>
    <row r="1102" spans="1:34" ht="11.25" customHeight="1">
      <c r="A1102"/>
      <c r="B1102" s="1281" t="s">
        <v>24</v>
      </c>
      <c r="C1102" s="1282">
        <v>50</v>
      </c>
      <c r="D1102" s="1341" t="str">
        <f t="shared" si="31"/>
        <v>GA0050</v>
      </c>
      <c r="E1102" s="1514" t="s">
        <v>123</v>
      </c>
      <c r="F1102" s="1390">
        <v>600</v>
      </c>
      <c r="G1102" s="1283">
        <v>8.16</v>
      </c>
      <c r="H1102" s="1283"/>
      <c r="I1102" s="1283"/>
      <c r="J1102" s="1283"/>
      <c r="K1102" s="1283"/>
      <c r="L1102" s="1283"/>
      <c r="M1102" s="1283"/>
      <c r="N1102" s="1283"/>
      <c r="O1102" s="1283"/>
      <c r="P1102" s="1283"/>
      <c r="R1102" s="1067"/>
      <c r="S1102" s="489"/>
      <c r="Z1102" s="21"/>
      <c r="AH1102"/>
    </row>
    <row r="1103" spans="1:34" ht="11.25" customHeight="1">
      <c r="A1103"/>
      <c r="B1103" s="1281" t="s">
        <v>24</v>
      </c>
      <c r="C1103" s="1282">
        <v>59</v>
      </c>
      <c r="D1103" s="1341" t="str">
        <f t="shared" si="31"/>
        <v>GA0059</v>
      </c>
      <c r="E1103" s="1514" t="s">
        <v>122</v>
      </c>
      <c r="F1103" s="1390">
        <v>500</v>
      </c>
      <c r="G1103" s="1283">
        <v>0.31</v>
      </c>
      <c r="H1103" s="1283"/>
      <c r="I1103" s="1283"/>
      <c r="J1103" s="1283"/>
      <c r="K1103" s="1283"/>
      <c r="L1103" s="1283"/>
      <c r="M1103" s="1283"/>
      <c r="N1103" s="1283"/>
      <c r="O1103" s="1283"/>
      <c r="P1103" s="1283"/>
      <c r="R1103" s="1067"/>
      <c r="S1103" s="489"/>
      <c r="Z1103" s="21"/>
      <c r="AH1103"/>
    </row>
    <row r="1104" spans="1:34" ht="11.25" customHeight="1">
      <c r="A1104"/>
      <c r="B1104" s="1281" t="s">
        <v>24</v>
      </c>
      <c r="C1104" s="1282">
        <v>65</v>
      </c>
      <c r="D1104" s="1341" t="str">
        <f t="shared" si="31"/>
        <v>GA0065</v>
      </c>
      <c r="E1104" s="1514" t="s">
        <v>122</v>
      </c>
      <c r="F1104" s="1390">
        <v>500</v>
      </c>
      <c r="G1104" s="1283">
        <v>0.09</v>
      </c>
      <c r="H1104" s="1283"/>
      <c r="I1104" s="1283"/>
      <c r="J1104" s="1283"/>
      <c r="K1104" s="1283"/>
      <c r="L1104" s="1283"/>
      <c r="M1104" s="1283"/>
      <c r="N1104" s="1283"/>
      <c r="O1104" s="1283"/>
      <c r="P1104" s="1283"/>
      <c r="R1104" s="1067"/>
      <c r="S1104" s="489"/>
      <c r="Z1104" s="21"/>
      <c r="AH1104"/>
    </row>
    <row r="1105" spans="1:34" ht="11.25" customHeight="1">
      <c r="A1105"/>
      <c r="B1105" s="1281" t="s">
        <v>24</v>
      </c>
      <c r="C1105" s="1282">
        <v>66</v>
      </c>
      <c r="D1105" s="1341" t="str">
        <f t="shared" si="31"/>
        <v>GA0066</v>
      </c>
      <c r="E1105" s="1514" t="s">
        <v>122</v>
      </c>
      <c r="F1105" s="1390">
        <v>500</v>
      </c>
      <c r="G1105" s="1283">
        <v>0.09</v>
      </c>
      <c r="H1105" s="1283"/>
      <c r="I1105" s="1283"/>
      <c r="J1105" s="1283"/>
      <c r="K1105" s="1283"/>
      <c r="L1105" s="1283"/>
      <c r="M1105" s="1283"/>
      <c r="N1105" s="1283"/>
      <c r="O1105" s="1283"/>
      <c r="P1105" s="1283"/>
      <c r="R1105" s="1067"/>
      <c r="S1105" s="489"/>
      <c r="Z1105" s="21"/>
      <c r="AH1105"/>
    </row>
    <row r="1106" spans="1:34" ht="11.25" customHeight="1">
      <c r="A1106"/>
      <c r="B1106" s="1281" t="s">
        <v>24</v>
      </c>
      <c r="C1106" s="1282">
        <v>67</v>
      </c>
      <c r="D1106" s="1341" t="str">
        <f t="shared" si="31"/>
        <v>GA0067</v>
      </c>
      <c r="E1106" s="1514" t="s">
        <v>122</v>
      </c>
      <c r="F1106" s="1390">
        <v>500</v>
      </c>
      <c r="G1106" s="1283">
        <v>0.09</v>
      </c>
      <c r="H1106" s="1283"/>
      <c r="I1106" s="1283"/>
      <c r="J1106" s="1283"/>
      <c r="K1106" s="1283"/>
      <c r="L1106" s="1283"/>
      <c r="M1106" s="1283"/>
      <c r="N1106" s="1283"/>
      <c r="O1106" s="1283"/>
      <c r="P1106" s="1283"/>
      <c r="R1106" s="1067"/>
      <c r="S1106" s="489"/>
      <c r="Z1106" s="21"/>
      <c r="AH1106"/>
    </row>
    <row r="1107" spans="1:34" ht="11.25" customHeight="1">
      <c r="A1107"/>
      <c r="B1107" s="1281" t="s">
        <v>24</v>
      </c>
      <c r="C1107" s="1282">
        <v>79</v>
      </c>
      <c r="D1107" s="1341" t="str">
        <f t="shared" si="31"/>
        <v>GA0079</v>
      </c>
      <c r="E1107" s="1514" t="s">
        <v>121</v>
      </c>
      <c r="F1107" s="1390">
        <v>500</v>
      </c>
      <c r="G1107" s="1283">
        <v>4.01</v>
      </c>
      <c r="H1107" s="1283"/>
      <c r="I1107" s="1283"/>
      <c r="J1107" s="1283"/>
      <c r="K1107" s="1283"/>
      <c r="L1107" s="1283"/>
      <c r="M1107" s="1283"/>
      <c r="N1107" s="1283"/>
      <c r="O1107" s="1283"/>
      <c r="P1107" s="1283"/>
      <c r="R1107" s="1067"/>
      <c r="S1107" s="489"/>
      <c r="Z1107" s="21"/>
      <c r="AH1107"/>
    </row>
    <row r="1108" spans="1:34" ht="11.25" customHeight="1">
      <c r="A1108"/>
      <c r="B1108" s="1281" t="s">
        <v>24</v>
      </c>
      <c r="C1108" s="1282">
        <v>83</v>
      </c>
      <c r="D1108" s="1341" t="str">
        <f t="shared" si="31"/>
        <v>GA0083</v>
      </c>
      <c r="E1108" s="1514" t="s">
        <v>122</v>
      </c>
      <c r="F1108" s="1390">
        <v>550</v>
      </c>
      <c r="G1108" s="1283">
        <v>7.27</v>
      </c>
      <c r="H1108" s="1283"/>
      <c r="I1108" s="1283"/>
      <c r="J1108" s="1283"/>
      <c r="K1108" s="1283"/>
      <c r="L1108" s="1283"/>
      <c r="M1108" s="1283"/>
      <c r="N1108" s="1283"/>
      <c r="O1108" s="1283"/>
      <c r="P1108" s="1283"/>
      <c r="R1108" s="1067"/>
      <c r="S1108" s="489"/>
      <c r="Z1108" s="21"/>
      <c r="AH1108"/>
    </row>
    <row r="1109" spans="1:34" ht="11.25" customHeight="1">
      <c r="A1109"/>
      <c r="B1109" s="1281" t="s">
        <v>24</v>
      </c>
      <c r="C1109" s="1282">
        <v>106</v>
      </c>
      <c r="D1109" s="1341" t="str">
        <f t="shared" si="31"/>
        <v>GA0106</v>
      </c>
      <c r="E1109" s="1514" t="s">
        <v>124</v>
      </c>
      <c r="F1109" s="1390">
        <v>1100</v>
      </c>
      <c r="G1109" s="1283">
        <v>17.239999999999998</v>
      </c>
      <c r="H1109" s="1283"/>
      <c r="I1109" s="1283"/>
      <c r="J1109" s="1283"/>
      <c r="K1109" s="1283"/>
      <c r="L1109" s="1283"/>
      <c r="M1109" s="1283"/>
      <c r="N1109" s="1283"/>
      <c r="O1109" s="1283"/>
      <c r="P1109" s="1283"/>
      <c r="R1109" s="1067"/>
      <c r="S1109" s="489"/>
      <c r="Z1109" s="21"/>
      <c r="AH1109"/>
    </row>
    <row r="1110" spans="1:34" ht="11.25" customHeight="1">
      <c r="A1110"/>
      <c r="B1110" s="1281" t="s">
        <v>24</v>
      </c>
      <c r="C1110" s="1282">
        <v>113</v>
      </c>
      <c r="D1110" s="1341" t="str">
        <f t="shared" si="31"/>
        <v>GA0113</v>
      </c>
      <c r="E1110" s="1514" t="s">
        <v>123</v>
      </c>
      <c r="F1110" s="1390">
        <v>650</v>
      </c>
      <c r="G1110" s="1283">
        <v>8.25</v>
      </c>
      <c r="H1110" s="1283"/>
      <c r="I1110" s="1283"/>
      <c r="J1110" s="1283"/>
      <c r="K1110" s="1283"/>
      <c r="L1110" s="1283"/>
      <c r="M1110" s="1283"/>
      <c r="N1110" s="1283"/>
      <c r="O1110" s="1283"/>
      <c r="P1110" s="1283"/>
      <c r="R1110" s="1067"/>
      <c r="S1110" s="489"/>
      <c r="Z1110" s="21"/>
      <c r="AH1110"/>
    </row>
    <row r="1111" spans="1:34" ht="11.25" customHeight="1">
      <c r="A1111"/>
      <c r="B1111" s="1281" t="s">
        <v>24</v>
      </c>
      <c r="C1111" s="1282">
        <v>170</v>
      </c>
      <c r="D1111" s="1341" t="str">
        <f t="shared" si="31"/>
        <v>GA0170</v>
      </c>
      <c r="E1111" s="1514" t="s">
        <v>122</v>
      </c>
      <c r="F1111" s="1390">
        <v>500</v>
      </c>
      <c r="G1111" s="1283">
        <v>2.89</v>
      </c>
      <c r="H1111" s="1283"/>
      <c r="I1111" s="1283"/>
      <c r="J1111" s="1283"/>
      <c r="K1111" s="1283"/>
      <c r="L1111" s="1283"/>
      <c r="M1111" s="1283"/>
      <c r="N1111" s="1283"/>
      <c r="O1111" s="1283"/>
      <c r="P1111" s="1283"/>
      <c r="R1111" s="1067"/>
      <c r="S1111" s="489"/>
      <c r="Z1111" s="21"/>
      <c r="AH1111"/>
    </row>
    <row r="1112" spans="1:34" ht="11.25" customHeight="1">
      <c r="A1112"/>
      <c r="B1112" s="1281" t="s">
        <v>24</v>
      </c>
      <c r="C1112" s="1282">
        <v>251</v>
      </c>
      <c r="D1112" s="1341" t="str">
        <f t="shared" si="31"/>
        <v>GA0251</v>
      </c>
      <c r="E1112" s="1514" t="s">
        <v>123</v>
      </c>
      <c r="F1112" s="1390">
        <v>500</v>
      </c>
      <c r="G1112" s="1283">
        <v>4.5199999999999996</v>
      </c>
      <c r="H1112" s="1283"/>
      <c r="I1112" s="1283"/>
      <c r="J1112" s="1283"/>
      <c r="K1112" s="1283"/>
      <c r="L1112" s="1283"/>
      <c r="M1112" s="1283"/>
      <c r="N1112" s="1283"/>
      <c r="O1112" s="1283"/>
      <c r="P1112" s="1283"/>
      <c r="R1112" s="1067"/>
      <c r="S1112" s="489"/>
      <c r="Z1112" s="21"/>
      <c r="AH1112"/>
    </row>
    <row r="1113" spans="1:34" ht="11.25" customHeight="1">
      <c r="A1113"/>
      <c r="B1113" s="1281" t="s">
        <v>24</v>
      </c>
      <c r="C1113" s="1282">
        <v>401</v>
      </c>
      <c r="D1113" s="1341" t="str">
        <f t="shared" si="31"/>
        <v>GA0401</v>
      </c>
      <c r="E1113" s="1514" t="s">
        <v>123</v>
      </c>
      <c r="F1113" s="1390">
        <v>950</v>
      </c>
      <c r="G1113" s="1283">
        <v>14.05</v>
      </c>
      <c r="H1113" s="1283"/>
      <c r="I1113" s="1283"/>
      <c r="J1113" s="1283"/>
      <c r="K1113" s="1283"/>
      <c r="L1113" s="1283"/>
      <c r="M1113" s="1283"/>
      <c r="N1113" s="1283"/>
      <c r="O1113" s="1283"/>
      <c r="P1113" s="1283"/>
      <c r="R1113" s="1067"/>
      <c r="S1113" s="489"/>
      <c r="Z1113" s="21"/>
      <c r="AH1113"/>
    </row>
    <row r="1114" spans="1:34" ht="11.25" customHeight="1">
      <c r="A1114"/>
      <c r="B1114" s="1281" t="s">
        <v>24</v>
      </c>
      <c r="C1114" s="1282">
        <v>771</v>
      </c>
      <c r="D1114" s="1341" t="str">
        <f t="shared" si="31"/>
        <v>GA0771</v>
      </c>
      <c r="E1114" s="1514">
        <v>0</v>
      </c>
      <c r="F1114" s="1390">
        <v>500</v>
      </c>
      <c r="G1114" s="1283">
        <v>0.7</v>
      </c>
      <c r="H1114" s="1283"/>
      <c r="I1114" s="1283"/>
      <c r="J1114" s="1283"/>
      <c r="K1114" s="1283"/>
      <c r="L1114" s="1283"/>
      <c r="M1114" s="1283"/>
      <c r="N1114" s="1283"/>
      <c r="O1114" s="1283"/>
      <c r="P1114" s="1283"/>
      <c r="R1114" s="1067"/>
      <c r="S1114" s="489"/>
      <c r="Z1114" s="21"/>
      <c r="AH1114"/>
    </row>
    <row r="1115" spans="1:34" ht="11.25" customHeight="1">
      <c r="A1115"/>
      <c r="B1115" s="1281" t="s">
        <v>24</v>
      </c>
      <c r="C1115" s="1282">
        <v>908</v>
      </c>
      <c r="D1115" s="1341" t="str">
        <f t="shared" si="31"/>
        <v>GA0908</v>
      </c>
      <c r="E1115" s="1514" t="s">
        <v>122</v>
      </c>
      <c r="F1115" s="1390">
        <v>500</v>
      </c>
      <c r="G1115" s="1283">
        <v>179.34</v>
      </c>
      <c r="H1115" s="1283"/>
      <c r="I1115" s="1283"/>
      <c r="J1115" s="1283"/>
      <c r="K1115" s="1283"/>
      <c r="L1115" s="1283"/>
      <c r="M1115" s="1283"/>
      <c r="N1115" s="1283"/>
      <c r="O1115" s="1283"/>
      <c r="P1115" s="1283"/>
      <c r="R1115" s="1067"/>
      <c r="S1115" s="489"/>
      <c r="Z1115" s="21"/>
      <c r="AH1115"/>
    </row>
    <row r="1116" spans="1:34" ht="11.25" customHeight="1">
      <c r="A1116"/>
      <c r="B1116" s="1281" t="s">
        <v>24</v>
      </c>
      <c r="C1116" s="1282">
        <v>913</v>
      </c>
      <c r="D1116" s="1341" t="str">
        <f t="shared" si="31"/>
        <v>GA0913</v>
      </c>
      <c r="E1116" s="1514" t="s">
        <v>122</v>
      </c>
      <c r="F1116" s="1390">
        <v>550</v>
      </c>
      <c r="G1116" s="1283">
        <v>655.14</v>
      </c>
      <c r="H1116" s="1283"/>
      <c r="I1116" s="1283"/>
      <c r="J1116" s="1283"/>
      <c r="K1116" s="1283"/>
      <c r="L1116" s="1283"/>
      <c r="M1116" s="1283"/>
      <c r="N1116" s="1283"/>
      <c r="O1116" s="1283"/>
      <c r="P1116" s="1283"/>
      <c r="R1116" s="1067"/>
      <c r="S1116" s="489"/>
      <c r="Z1116" s="21"/>
      <c r="AH1116"/>
    </row>
    <row r="1117" spans="1:34" ht="11.25" customHeight="1">
      <c r="A1117"/>
      <c r="B1117" s="1281" t="s">
        <v>24</v>
      </c>
      <c r="C1117" s="1282">
        <v>917</v>
      </c>
      <c r="D1117" s="1341" t="str">
        <f t="shared" si="31"/>
        <v>GA0917</v>
      </c>
      <c r="E1117" s="1514" t="s">
        <v>121</v>
      </c>
      <c r="F1117" s="1390">
        <v>500</v>
      </c>
      <c r="G1117" s="1283">
        <v>5.75</v>
      </c>
      <c r="H1117" s="1283"/>
      <c r="I1117" s="1283"/>
      <c r="J1117" s="1283"/>
      <c r="K1117" s="1283"/>
      <c r="L1117" s="1283"/>
      <c r="M1117" s="1283"/>
      <c r="N1117" s="1283"/>
      <c r="O1117" s="1283"/>
      <c r="P1117" s="1283"/>
      <c r="R1117" s="1067"/>
      <c r="S1117" s="489"/>
      <c r="Z1117" s="21"/>
      <c r="AH1117"/>
    </row>
    <row r="1118" spans="1:34" ht="11.25" customHeight="1">
      <c r="A1118"/>
      <c r="B1118" s="1281" t="s">
        <v>24</v>
      </c>
      <c r="C1118" s="1282">
        <v>1005</v>
      </c>
      <c r="D1118" s="1341" t="str">
        <f t="shared" si="31"/>
        <v>GA1005</v>
      </c>
      <c r="E1118" s="1514" t="s">
        <v>122</v>
      </c>
      <c r="F1118" s="1390">
        <v>600</v>
      </c>
      <c r="G1118" s="1283">
        <v>8.2200000000000006</v>
      </c>
      <c r="H1118" s="1283"/>
      <c r="I1118" s="1283"/>
      <c r="J1118" s="1283"/>
      <c r="K1118" s="1283"/>
      <c r="L1118" s="1283"/>
      <c r="M1118" s="1283"/>
      <c r="N1118" s="1283"/>
      <c r="O1118" s="1283"/>
      <c r="P1118" s="1283"/>
      <c r="R1118" s="1067"/>
      <c r="S1118" s="489"/>
      <c r="Z1118" s="21"/>
      <c r="AH1118"/>
    </row>
    <row r="1119" spans="1:34" ht="11.25" customHeight="1">
      <c r="A1119"/>
      <c r="B1119" s="1281" t="s">
        <v>24</v>
      </c>
      <c r="C1119" s="1282">
        <v>1016</v>
      </c>
      <c r="D1119" s="1341" t="str">
        <f t="shared" si="31"/>
        <v>GA1016</v>
      </c>
      <c r="E1119" s="1514">
        <v>0</v>
      </c>
      <c r="F1119" s="1390">
        <v>1250</v>
      </c>
      <c r="G1119" s="1283">
        <v>19.489999999999998</v>
      </c>
      <c r="H1119" s="1283"/>
      <c r="I1119" s="1283"/>
      <c r="J1119" s="1283"/>
      <c r="K1119" s="1283"/>
      <c r="L1119" s="1283"/>
      <c r="M1119" s="1283"/>
      <c r="N1119" s="1283"/>
      <c r="O1119" s="1283"/>
      <c r="P1119" s="1283"/>
      <c r="R1119" s="1067"/>
      <c r="S1119" s="489"/>
      <c r="Z1119" s="21"/>
      <c r="AH1119"/>
    </row>
    <row r="1120" spans="1:34" ht="11.25" customHeight="1">
      <c r="A1120"/>
      <c r="B1120" s="1281" t="s">
        <v>24</v>
      </c>
      <c r="C1120" s="1282">
        <v>1164</v>
      </c>
      <c r="D1120" s="1341" t="str">
        <f t="shared" si="31"/>
        <v>GA1164</v>
      </c>
      <c r="E1120" s="1514" t="s">
        <v>122</v>
      </c>
      <c r="F1120" s="1390">
        <v>500</v>
      </c>
      <c r="G1120" s="1283">
        <v>3.68</v>
      </c>
      <c r="H1120" s="1283"/>
      <c r="I1120" s="1283"/>
      <c r="J1120" s="1283"/>
      <c r="K1120" s="1283"/>
      <c r="L1120" s="1283"/>
      <c r="M1120" s="1283"/>
      <c r="N1120" s="1283"/>
      <c r="O1120" s="1283"/>
      <c r="P1120" s="1283"/>
      <c r="R1120" s="1067"/>
      <c r="S1120" s="489"/>
      <c r="Z1120" s="21"/>
      <c r="AH1120"/>
    </row>
    <row r="1121" spans="1:34" ht="11.25" customHeight="1">
      <c r="A1121"/>
      <c r="B1121" s="1281" t="s">
        <v>24</v>
      </c>
      <c r="C1121" s="1282">
        <v>1165</v>
      </c>
      <c r="D1121" s="1341" t="str">
        <f t="shared" si="31"/>
        <v>GA1165</v>
      </c>
      <c r="E1121" s="1514" t="s">
        <v>122</v>
      </c>
      <c r="F1121" s="1390">
        <v>500</v>
      </c>
      <c r="G1121" s="1283">
        <v>3.22</v>
      </c>
      <c r="H1121" s="1283"/>
      <c r="I1121" s="1283"/>
      <c r="J1121" s="1283"/>
      <c r="K1121" s="1283"/>
      <c r="L1121" s="1283"/>
      <c r="M1121" s="1283"/>
      <c r="N1121" s="1283"/>
      <c r="O1121" s="1283"/>
      <c r="P1121" s="1283"/>
      <c r="R1121" s="1067"/>
      <c r="S1121" s="489"/>
      <c r="Z1121" s="21"/>
      <c r="AH1121"/>
    </row>
    <row r="1122" spans="1:34" ht="11.25" customHeight="1">
      <c r="A1122"/>
      <c r="B1122" s="1281" t="s">
        <v>24</v>
      </c>
      <c r="C1122" s="1282">
        <v>1169</v>
      </c>
      <c r="D1122" s="1341" t="str">
        <f t="shared" si="31"/>
        <v>GA1169</v>
      </c>
      <c r="E1122" s="1514" t="s">
        <v>122</v>
      </c>
      <c r="F1122" s="1390">
        <v>500</v>
      </c>
      <c r="G1122" s="1283">
        <v>3.97</v>
      </c>
      <c r="H1122" s="1283"/>
      <c r="I1122" s="1283"/>
      <c r="J1122" s="1283"/>
      <c r="K1122" s="1283"/>
      <c r="L1122" s="1283"/>
      <c r="M1122" s="1283"/>
      <c r="N1122" s="1283"/>
      <c r="O1122" s="1283"/>
      <c r="P1122" s="1283"/>
      <c r="R1122" s="1067"/>
      <c r="S1122" s="489"/>
      <c r="Z1122" s="21"/>
      <c r="AH1122"/>
    </row>
    <row r="1123" spans="1:34" ht="11.25" customHeight="1">
      <c r="A1123"/>
      <c r="B1123" s="1281" t="s">
        <v>24</v>
      </c>
      <c r="C1123" s="1282">
        <v>1320</v>
      </c>
      <c r="D1123" s="1341" t="str">
        <f t="shared" si="31"/>
        <v>GA1320</v>
      </c>
      <c r="E1123" s="1514" t="s">
        <v>122</v>
      </c>
      <c r="F1123" s="1390">
        <v>500</v>
      </c>
      <c r="G1123" s="1283">
        <v>1.92</v>
      </c>
      <c r="H1123" s="1283"/>
      <c r="I1123" s="1283"/>
      <c r="J1123" s="1283"/>
      <c r="K1123" s="1283"/>
      <c r="L1123" s="1283"/>
      <c r="M1123" s="1283"/>
      <c r="N1123" s="1283"/>
      <c r="O1123" s="1283"/>
      <c r="P1123" s="1283"/>
      <c r="R1123" s="1067"/>
      <c r="S1123" s="489"/>
      <c r="Z1123" s="21"/>
      <c r="AH1123"/>
    </row>
    <row r="1124" spans="1:34" ht="11.25" customHeight="1">
      <c r="A1124"/>
      <c r="B1124" s="1281" t="s">
        <v>24</v>
      </c>
      <c r="C1124" s="1282">
        <v>1322</v>
      </c>
      <c r="D1124" s="1341" t="str">
        <f t="shared" si="31"/>
        <v>GA1322</v>
      </c>
      <c r="E1124" s="1514" t="s">
        <v>122</v>
      </c>
      <c r="F1124" s="1390">
        <v>800</v>
      </c>
      <c r="G1124" s="1283">
        <v>11.16</v>
      </c>
      <c r="H1124" s="1283"/>
      <c r="I1124" s="1283"/>
      <c r="J1124" s="1283"/>
      <c r="K1124" s="1283"/>
      <c r="L1124" s="1283"/>
      <c r="M1124" s="1283"/>
      <c r="N1124" s="1283"/>
      <c r="O1124" s="1283"/>
      <c r="P1124" s="1283"/>
      <c r="R1124" s="1067"/>
      <c r="S1124" s="489"/>
      <c r="Z1124" s="21"/>
      <c r="AH1124"/>
    </row>
    <row r="1125" spans="1:34" ht="11.25" customHeight="1">
      <c r="A1125"/>
      <c r="B1125" s="1281" t="s">
        <v>24</v>
      </c>
      <c r="C1125" s="1282">
        <v>1430</v>
      </c>
      <c r="D1125" s="1341" t="str">
        <f t="shared" si="31"/>
        <v>GA1430</v>
      </c>
      <c r="E1125" s="1514" t="s">
        <v>122</v>
      </c>
      <c r="F1125" s="1390">
        <v>500</v>
      </c>
      <c r="G1125" s="1283">
        <v>5.38</v>
      </c>
      <c r="H1125" s="1283"/>
      <c r="I1125" s="1283"/>
      <c r="J1125" s="1283"/>
      <c r="K1125" s="1283"/>
      <c r="L1125" s="1283"/>
      <c r="M1125" s="1283"/>
      <c r="N1125" s="1283"/>
      <c r="O1125" s="1283"/>
      <c r="P1125" s="1283"/>
      <c r="R1125" s="1067"/>
      <c r="S1125" s="489"/>
      <c r="Z1125" s="21"/>
      <c r="AH1125"/>
    </row>
    <row r="1126" spans="1:34" ht="11.25" customHeight="1">
      <c r="A1126"/>
      <c r="B1126" s="1281" t="s">
        <v>24</v>
      </c>
      <c r="C1126" s="1282">
        <v>1438</v>
      </c>
      <c r="D1126" s="1341" t="str">
        <f t="shared" si="31"/>
        <v>GA1438</v>
      </c>
      <c r="E1126" s="1514" t="s">
        <v>123</v>
      </c>
      <c r="F1126" s="1390">
        <v>500</v>
      </c>
      <c r="G1126" s="1283">
        <v>5.36</v>
      </c>
      <c r="H1126" s="1283"/>
      <c r="I1126" s="1283"/>
      <c r="J1126" s="1283"/>
      <c r="K1126" s="1283"/>
      <c r="L1126" s="1283"/>
      <c r="M1126" s="1283"/>
      <c r="N1126" s="1283"/>
      <c r="O1126" s="1283"/>
      <c r="P1126" s="1283"/>
      <c r="R1126" s="1067"/>
      <c r="S1126" s="489"/>
      <c r="Z1126" s="21"/>
      <c r="AH1126"/>
    </row>
    <row r="1127" spans="1:34" ht="11.25" customHeight="1">
      <c r="A1127"/>
      <c r="B1127" s="1281" t="s">
        <v>24</v>
      </c>
      <c r="C1127" s="1282">
        <v>1452</v>
      </c>
      <c r="D1127" s="1341" t="str">
        <f t="shared" si="31"/>
        <v>GA1452</v>
      </c>
      <c r="E1127" s="1514" t="s">
        <v>122</v>
      </c>
      <c r="F1127" s="1390">
        <v>500</v>
      </c>
      <c r="G1127" s="1283">
        <v>2.98</v>
      </c>
      <c r="H1127" s="1283"/>
      <c r="I1127" s="1283"/>
      <c r="J1127" s="1283"/>
      <c r="K1127" s="1283"/>
      <c r="L1127" s="1283"/>
      <c r="M1127" s="1283"/>
      <c r="N1127" s="1283"/>
      <c r="O1127" s="1283"/>
      <c r="P1127" s="1283"/>
      <c r="R1127" s="1067"/>
      <c r="S1127" s="489"/>
      <c r="Z1127" s="21"/>
      <c r="AH1127"/>
    </row>
    <row r="1128" spans="1:34" ht="11.25" customHeight="1">
      <c r="A1128"/>
      <c r="B1128" s="1281" t="s">
        <v>24</v>
      </c>
      <c r="C1128" s="1282">
        <v>1463</v>
      </c>
      <c r="D1128" s="1341" t="str">
        <f t="shared" si="31"/>
        <v>GA1463</v>
      </c>
      <c r="E1128" s="1514" t="s">
        <v>123</v>
      </c>
      <c r="F1128" s="1390">
        <v>950</v>
      </c>
      <c r="G1128" s="1283">
        <v>14.07</v>
      </c>
      <c r="H1128" s="1283"/>
      <c r="I1128" s="1283"/>
      <c r="J1128" s="1283"/>
      <c r="K1128" s="1283"/>
      <c r="L1128" s="1283"/>
      <c r="M1128" s="1283"/>
      <c r="N1128" s="1283"/>
      <c r="O1128" s="1283"/>
      <c r="P1128" s="1283"/>
      <c r="R1128" s="1067"/>
      <c r="S1128" s="489"/>
      <c r="Z1128" s="21"/>
      <c r="AH1128"/>
    </row>
    <row r="1129" spans="1:34" ht="11.25" customHeight="1">
      <c r="A1129"/>
      <c r="B1129" s="1281" t="s">
        <v>24</v>
      </c>
      <c r="C1129" s="1282">
        <v>1472</v>
      </c>
      <c r="D1129" s="1341" t="str">
        <f t="shared" si="31"/>
        <v>GA1472</v>
      </c>
      <c r="E1129" s="1514" t="s">
        <v>122</v>
      </c>
      <c r="F1129" s="1390">
        <v>500</v>
      </c>
      <c r="G1129" s="1283">
        <v>3.02</v>
      </c>
      <c r="H1129" s="1283"/>
      <c r="I1129" s="1283"/>
      <c r="J1129" s="1283"/>
      <c r="K1129" s="1283"/>
      <c r="L1129" s="1283"/>
      <c r="M1129" s="1283"/>
      <c r="N1129" s="1283"/>
      <c r="O1129" s="1283"/>
      <c r="P1129" s="1283"/>
      <c r="R1129" s="1067"/>
      <c r="S1129" s="489"/>
      <c r="Z1129" s="21"/>
      <c r="AH1129"/>
    </row>
    <row r="1130" spans="1:34" ht="11.25" customHeight="1">
      <c r="A1130"/>
      <c r="B1130" s="1281" t="s">
        <v>24</v>
      </c>
      <c r="C1130" s="1282">
        <v>1473</v>
      </c>
      <c r="D1130" s="1341" t="str">
        <f t="shared" si="31"/>
        <v>GA1473</v>
      </c>
      <c r="E1130" s="1514" t="s">
        <v>122</v>
      </c>
      <c r="F1130" s="1390">
        <v>500</v>
      </c>
      <c r="G1130" s="1283">
        <v>1.23</v>
      </c>
      <c r="H1130" s="1283"/>
      <c r="I1130" s="1283"/>
      <c r="J1130" s="1283"/>
      <c r="K1130" s="1283"/>
      <c r="L1130" s="1283"/>
      <c r="M1130" s="1283"/>
      <c r="N1130" s="1283"/>
      <c r="O1130" s="1283"/>
      <c r="P1130" s="1283"/>
      <c r="R1130" s="1067"/>
      <c r="S1130" s="489"/>
      <c r="Z1130" s="21"/>
      <c r="AH1130"/>
    </row>
    <row r="1131" spans="1:34" ht="11.25" customHeight="1">
      <c r="A1131"/>
      <c r="B1131" s="1281" t="s">
        <v>24</v>
      </c>
      <c r="C1131" s="1282">
        <v>1604</v>
      </c>
      <c r="D1131" s="1341" t="str">
        <f t="shared" si="31"/>
        <v>GA1604</v>
      </c>
      <c r="E1131" s="1514" t="s">
        <v>123</v>
      </c>
      <c r="F1131" s="1390">
        <v>500</v>
      </c>
      <c r="G1131" s="1283">
        <v>4.5599999999999996</v>
      </c>
      <c r="H1131" s="1283"/>
      <c r="I1131" s="1283"/>
      <c r="J1131" s="1283"/>
      <c r="K1131" s="1283"/>
      <c r="L1131" s="1283"/>
      <c r="M1131" s="1283"/>
      <c r="N1131" s="1283"/>
      <c r="O1131" s="1283"/>
      <c r="P1131" s="1283"/>
      <c r="R1131" s="1067"/>
      <c r="S1131" s="489"/>
      <c r="Z1131" s="21"/>
      <c r="AH1131"/>
    </row>
    <row r="1132" spans="1:34" ht="11.25" customHeight="1">
      <c r="A1132"/>
      <c r="B1132" s="1281" t="s">
        <v>24</v>
      </c>
      <c r="C1132" s="1282">
        <v>1624</v>
      </c>
      <c r="D1132" s="1341" t="str">
        <f t="shared" si="31"/>
        <v>GA1624</v>
      </c>
      <c r="E1132" s="1514" t="s">
        <v>123</v>
      </c>
      <c r="F1132" s="1390">
        <v>500</v>
      </c>
      <c r="G1132" s="1283">
        <v>3.35</v>
      </c>
      <c r="H1132" s="1283"/>
      <c r="I1132" s="1283"/>
      <c r="J1132" s="1283"/>
      <c r="K1132" s="1283"/>
      <c r="L1132" s="1283"/>
      <c r="M1132" s="1283"/>
      <c r="N1132" s="1283"/>
      <c r="O1132" s="1283"/>
      <c r="P1132" s="1283"/>
      <c r="R1132" s="1067"/>
      <c r="S1132" s="489"/>
      <c r="Z1132" s="21"/>
      <c r="AH1132"/>
    </row>
    <row r="1133" spans="1:34" ht="11.25" customHeight="1">
      <c r="A1133"/>
      <c r="B1133" s="1281" t="s">
        <v>24</v>
      </c>
      <c r="C1133" s="1282">
        <v>1642</v>
      </c>
      <c r="D1133" s="1341" t="str">
        <f t="shared" si="31"/>
        <v>GA1642</v>
      </c>
      <c r="E1133" s="1514" t="s">
        <v>122</v>
      </c>
      <c r="F1133" s="1390">
        <v>500</v>
      </c>
      <c r="G1133" s="1283">
        <v>2.98</v>
      </c>
      <c r="H1133" s="1283"/>
      <c r="I1133" s="1283"/>
      <c r="J1133" s="1283"/>
      <c r="K1133" s="1283"/>
      <c r="L1133" s="1283"/>
      <c r="M1133" s="1283"/>
      <c r="N1133" s="1283"/>
      <c r="O1133" s="1283"/>
      <c r="P1133" s="1283"/>
      <c r="R1133" s="1067"/>
      <c r="S1133" s="489"/>
      <c r="Z1133" s="21"/>
      <c r="AH1133"/>
    </row>
    <row r="1134" spans="1:34" ht="11.25" customHeight="1">
      <c r="A1134"/>
      <c r="B1134" s="1281" t="s">
        <v>24</v>
      </c>
      <c r="C1134" s="1282">
        <v>1654</v>
      </c>
      <c r="D1134" s="1341" t="str">
        <f t="shared" si="31"/>
        <v>GA1654</v>
      </c>
      <c r="E1134" s="1514" t="s">
        <v>123</v>
      </c>
      <c r="F1134" s="1390">
        <v>550</v>
      </c>
      <c r="G1134" s="1283">
        <v>6.59</v>
      </c>
      <c r="H1134" s="1283"/>
      <c r="I1134" s="1283"/>
      <c r="J1134" s="1283"/>
      <c r="K1134" s="1283"/>
      <c r="L1134" s="1283"/>
      <c r="M1134" s="1283"/>
      <c r="N1134" s="1283"/>
      <c r="O1134" s="1283"/>
      <c r="P1134" s="1283"/>
      <c r="R1134" s="1067"/>
      <c r="S1134" s="489"/>
      <c r="Z1134" s="21"/>
      <c r="AH1134"/>
    </row>
    <row r="1135" spans="1:34" ht="11.25" customHeight="1">
      <c r="A1135"/>
      <c r="B1135" s="1281" t="s">
        <v>24</v>
      </c>
      <c r="C1135" s="1282">
        <v>1699</v>
      </c>
      <c r="D1135" s="1341" t="str">
        <f t="shared" si="31"/>
        <v>GA1699</v>
      </c>
      <c r="E1135" s="1514" t="s">
        <v>122</v>
      </c>
      <c r="F1135" s="1390">
        <v>500</v>
      </c>
      <c r="G1135" s="1283">
        <v>3.55</v>
      </c>
      <c r="H1135" s="1283"/>
      <c r="I1135" s="1283"/>
      <c r="J1135" s="1283"/>
      <c r="K1135" s="1283"/>
      <c r="L1135" s="1283"/>
      <c r="M1135" s="1283"/>
      <c r="N1135" s="1283"/>
      <c r="O1135" s="1283"/>
      <c r="P1135" s="1283"/>
      <c r="R1135" s="1067"/>
      <c r="S1135" s="489"/>
      <c r="Z1135" s="21"/>
      <c r="AH1135"/>
    </row>
    <row r="1136" spans="1:34" ht="11.25" customHeight="1">
      <c r="A1136"/>
      <c r="B1136" s="1281" t="s">
        <v>24</v>
      </c>
      <c r="C1136" s="1282">
        <v>1701</v>
      </c>
      <c r="D1136" s="1341" t="str">
        <f t="shared" si="31"/>
        <v>GA1701</v>
      </c>
      <c r="E1136" s="1514" t="s">
        <v>123</v>
      </c>
      <c r="F1136" s="1390">
        <v>500</v>
      </c>
      <c r="G1136" s="1283">
        <v>2.93</v>
      </c>
      <c r="H1136" s="1283"/>
      <c r="I1136" s="1283"/>
      <c r="J1136" s="1283"/>
      <c r="K1136" s="1283"/>
      <c r="L1136" s="1283"/>
      <c r="M1136" s="1283"/>
      <c r="N1136" s="1283"/>
      <c r="O1136" s="1283"/>
      <c r="P1136" s="1283"/>
      <c r="R1136" s="1067"/>
      <c r="S1136" s="489"/>
      <c r="Z1136" s="21"/>
      <c r="AH1136"/>
    </row>
    <row r="1137" spans="1:34" ht="11.25" customHeight="1">
      <c r="A1137"/>
      <c r="B1137" s="1281" t="s">
        <v>24</v>
      </c>
      <c r="C1137" s="1282">
        <v>1710</v>
      </c>
      <c r="D1137" s="1341" t="str">
        <f t="shared" si="31"/>
        <v>GA1710</v>
      </c>
      <c r="E1137" s="1514" t="s">
        <v>123</v>
      </c>
      <c r="F1137" s="1390">
        <v>500</v>
      </c>
      <c r="G1137" s="1283">
        <v>4.37</v>
      </c>
      <c r="H1137" s="1283"/>
      <c r="I1137" s="1283"/>
      <c r="J1137" s="1283"/>
      <c r="K1137" s="1283"/>
      <c r="L1137" s="1283"/>
      <c r="M1137" s="1283"/>
      <c r="N1137" s="1283"/>
      <c r="O1137" s="1283"/>
      <c r="P1137" s="1283"/>
      <c r="R1137" s="1067"/>
      <c r="S1137" s="489"/>
      <c r="Z1137" s="21"/>
      <c r="AH1137"/>
    </row>
    <row r="1138" spans="1:34" ht="11.25" customHeight="1">
      <c r="A1138"/>
      <c r="B1138" s="1281" t="s">
        <v>24</v>
      </c>
      <c r="C1138" s="1282">
        <v>1747</v>
      </c>
      <c r="D1138" s="1341" t="str">
        <f t="shared" si="31"/>
        <v>GA1747</v>
      </c>
      <c r="E1138" s="1514" t="s">
        <v>123</v>
      </c>
      <c r="F1138" s="1390">
        <v>500</v>
      </c>
      <c r="G1138" s="1283">
        <v>2.71</v>
      </c>
      <c r="H1138" s="1283"/>
      <c r="I1138" s="1283"/>
      <c r="J1138" s="1283"/>
      <c r="K1138" s="1283"/>
      <c r="L1138" s="1283"/>
      <c r="M1138" s="1283"/>
      <c r="N1138" s="1283"/>
      <c r="O1138" s="1283"/>
      <c r="P1138" s="1283"/>
      <c r="R1138" s="1067"/>
      <c r="S1138" s="489"/>
      <c r="Z1138" s="21"/>
      <c r="AH1138"/>
    </row>
    <row r="1139" spans="1:34" ht="11.25" customHeight="1">
      <c r="A1139"/>
      <c r="B1139" s="1281" t="s">
        <v>24</v>
      </c>
      <c r="C1139" s="1282">
        <v>1748</v>
      </c>
      <c r="D1139" s="1341" t="str">
        <f t="shared" si="31"/>
        <v>GA1748</v>
      </c>
      <c r="E1139" s="1514" t="s">
        <v>123</v>
      </c>
      <c r="F1139" s="1390">
        <v>500</v>
      </c>
      <c r="G1139" s="1283">
        <v>4.9800000000000004</v>
      </c>
      <c r="H1139" s="1283"/>
      <c r="I1139" s="1283"/>
      <c r="J1139" s="1283"/>
      <c r="K1139" s="1283"/>
      <c r="L1139" s="1283"/>
      <c r="M1139" s="1283"/>
      <c r="N1139" s="1283"/>
      <c r="O1139" s="1283"/>
      <c r="P1139" s="1283"/>
      <c r="R1139" s="1067"/>
      <c r="S1139" s="489"/>
      <c r="Z1139" s="21"/>
      <c r="AH1139"/>
    </row>
    <row r="1140" spans="1:34" ht="11.25" customHeight="1">
      <c r="A1140"/>
      <c r="B1140" s="1281" t="s">
        <v>24</v>
      </c>
      <c r="C1140" s="1282">
        <v>1751</v>
      </c>
      <c r="D1140" s="1341" t="str">
        <f t="shared" si="31"/>
        <v>GA1751</v>
      </c>
      <c r="E1140" s="1514" t="s">
        <v>123</v>
      </c>
      <c r="F1140" s="1390">
        <v>500</v>
      </c>
      <c r="G1140" s="1283">
        <v>0.86</v>
      </c>
      <c r="H1140" s="1283"/>
      <c r="I1140" s="1283"/>
      <c r="J1140" s="1283"/>
      <c r="K1140" s="1283"/>
      <c r="L1140" s="1283"/>
      <c r="M1140" s="1283"/>
      <c r="N1140" s="1283"/>
      <c r="O1140" s="1283"/>
      <c r="P1140" s="1283"/>
      <c r="R1140" s="1067"/>
      <c r="S1140" s="489"/>
      <c r="Z1140" s="21"/>
      <c r="AH1140"/>
    </row>
    <row r="1141" spans="1:34" ht="11.25" customHeight="1">
      <c r="A1141"/>
      <c r="B1141" s="1281" t="s">
        <v>24</v>
      </c>
      <c r="C1141" s="1282">
        <v>1803</v>
      </c>
      <c r="D1141" s="1341" t="str">
        <f t="shared" si="31"/>
        <v>GA1803</v>
      </c>
      <c r="E1141" s="1514" t="s">
        <v>123</v>
      </c>
      <c r="F1141" s="1390">
        <v>700</v>
      </c>
      <c r="G1141" s="1283">
        <v>9.3000000000000007</v>
      </c>
      <c r="H1141" s="1283"/>
      <c r="I1141" s="1283"/>
      <c r="J1141" s="1283"/>
      <c r="K1141" s="1283"/>
      <c r="L1141" s="1283"/>
      <c r="M1141" s="1283"/>
      <c r="N1141" s="1283"/>
      <c r="O1141" s="1283"/>
      <c r="P1141" s="1283"/>
      <c r="R1141" s="1067"/>
      <c r="S1141" s="489"/>
      <c r="Z1141" s="21"/>
      <c r="AH1141"/>
    </row>
    <row r="1142" spans="1:34" ht="11.25" customHeight="1">
      <c r="A1142"/>
      <c r="B1142" s="1281" t="s">
        <v>24</v>
      </c>
      <c r="C1142" s="1282">
        <v>1924</v>
      </c>
      <c r="D1142" s="1341" t="str">
        <f t="shared" si="31"/>
        <v>GA1924</v>
      </c>
      <c r="E1142" s="1514" t="s">
        <v>124</v>
      </c>
      <c r="F1142" s="1390">
        <v>500</v>
      </c>
      <c r="G1142" s="1283">
        <v>2.65</v>
      </c>
      <c r="H1142" s="1283"/>
      <c r="I1142" s="1283"/>
      <c r="J1142" s="1283"/>
      <c r="K1142" s="1283"/>
      <c r="L1142" s="1283"/>
      <c r="M1142" s="1283"/>
      <c r="N1142" s="1283"/>
      <c r="O1142" s="1283"/>
      <c r="P1142" s="1283"/>
      <c r="R1142" s="1067"/>
      <c r="S1142" s="489"/>
      <c r="Z1142" s="21"/>
      <c r="AH1142"/>
    </row>
    <row r="1143" spans="1:34" ht="11.25" customHeight="1">
      <c r="A1143"/>
      <c r="B1143" s="1281" t="s">
        <v>24</v>
      </c>
      <c r="C1143" s="1282">
        <v>1925</v>
      </c>
      <c r="D1143" s="1341" t="str">
        <f t="shared" si="31"/>
        <v>GA1925</v>
      </c>
      <c r="E1143" s="1514" t="s">
        <v>123</v>
      </c>
      <c r="F1143" s="1390">
        <v>500</v>
      </c>
      <c r="G1143" s="1283">
        <v>4.34</v>
      </c>
      <c r="H1143" s="1283"/>
      <c r="I1143" s="1283"/>
      <c r="J1143" s="1283"/>
      <c r="K1143" s="1283"/>
      <c r="L1143" s="1283"/>
      <c r="M1143" s="1283"/>
      <c r="N1143" s="1283"/>
      <c r="O1143" s="1283"/>
      <c r="P1143" s="1283"/>
      <c r="R1143" s="1067"/>
      <c r="S1143" s="489"/>
      <c r="Z1143" s="21"/>
      <c r="AH1143"/>
    </row>
    <row r="1144" spans="1:34" ht="11.25" customHeight="1">
      <c r="A1144"/>
      <c r="B1144" s="1281" t="s">
        <v>24</v>
      </c>
      <c r="C1144" s="1282">
        <v>2002</v>
      </c>
      <c r="D1144" s="1341" t="str">
        <f t="shared" si="31"/>
        <v>GA2002</v>
      </c>
      <c r="E1144" s="1514" t="s">
        <v>125</v>
      </c>
      <c r="F1144" s="1390">
        <v>750</v>
      </c>
      <c r="G1144" s="1283">
        <v>10.78</v>
      </c>
      <c r="H1144" s="1283"/>
      <c r="I1144" s="1283"/>
      <c r="J1144" s="1283"/>
      <c r="K1144" s="1283"/>
      <c r="L1144" s="1283"/>
      <c r="M1144" s="1283"/>
      <c r="N1144" s="1283"/>
      <c r="O1144" s="1283"/>
      <c r="P1144" s="1283"/>
      <c r="R1144" s="1067"/>
      <c r="S1144" s="489"/>
      <c r="Z1144" s="21"/>
      <c r="AH1144"/>
    </row>
    <row r="1145" spans="1:34" ht="11.25" customHeight="1">
      <c r="A1145"/>
      <c r="B1145" s="1281" t="s">
        <v>24</v>
      </c>
      <c r="C1145" s="1282">
        <v>2003</v>
      </c>
      <c r="D1145" s="1341" t="str">
        <f t="shared" si="31"/>
        <v>GA2003</v>
      </c>
      <c r="E1145" s="1514" t="s">
        <v>121</v>
      </c>
      <c r="F1145" s="1390">
        <v>500</v>
      </c>
      <c r="G1145" s="1283">
        <v>3.92</v>
      </c>
      <c r="H1145" s="1283"/>
      <c r="I1145" s="1283"/>
      <c r="J1145" s="1283"/>
      <c r="K1145" s="1283"/>
      <c r="L1145" s="1283"/>
      <c r="M1145" s="1283"/>
      <c r="N1145" s="1283"/>
      <c r="O1145" s="1283"/>
      <c r="P1145" s="1283"/>
      <c r="R1145" s="1067"/>
      <c r="S1145" s="489"/>
      <c r="Z1145" s="21"/>
      <c r="AH1145"/>
    </row>
    <row r="1146" spans="1:34" ht="11.25" customHeight="1">
      <c r="A1146"/>
      <c r="B1146" s="1281" t="s">
        <v>24</v>
      </c>
      <c r="C1146" s="1282">
        <v>2014</v>
      </c>
      <c r="D1146" s="1341" t="str">
        <f t="shared" si="31"/>
        <v>GA2014</v>
      </c>
      <c r="E1146" s="1514" t="s">
        <v>123</v>
      </c>
      <c r="F1146" s="1390">
        <v>500</v>
      </c>
      <c r="G1146" s="1283">
        <v>6.41</v>
      </c>
      <c r="H1146" s="1283"/>
      <c r="I1146" s="1283"/>
      <c r="J1146" s="1283"/>
      <c r="K1146" s="1283"/>
      <c r="L1146" s="1283"/>
      <c r="M1146" s="1283"/>
      <c r="N1146" s="1283"/>
      <c r="O1146" s="1283"/>
      <c r="P1146" s="1283"/>
      <c r="R1146" s="1067"/>
      <c r="S1146" s="489"/>
      <c r="Z1146" s="21"/>
      <c r="AH1146"/>
    </row>
    <row r="1147" spans="1:34" ht="11.25" customHeight="1">
      <c r="A1147"/>
      <c r="B1147" s="1281" t="s">
        <v>24</v>
      </c>
      <c r="C1147" s="1282">
        <v>2016</v>
      </c>
      <c r="D1147" s="1341" t="str">
        <f t="shared" si="31"/>
        <v>GA2016</v>
      </c>
      <c r="E1147" s="1514" t="s">
        <v>125</v>
      </c>
      <c r="F1147" s="1390">
        <v>500</v>
      </c>
      <c r="G1147" s="1283">
        <v>2.78</v>
      </c>
      <c r="H1147" s="1283"/>
      <c r="I1147" s="1283"/>
      <c r="J1147" s="1283"/>
      <c r="K1147" s="1283"/>
      <c r="L1147" s="1283"/>
      <c r="M1147" s="1283"/>
      <c r="N1147" s="1283"/>
      <c r="O1147" s="1283"/>
      <c r="P1147" s="1283"/>
      <c r="R1147" s="1067"/>
      <c r="S1147" s="489"/>
      <c r="Z1147" s="21"/>
      <c r="AH1147"/>
    </row>
    <row r="1148" spans="1:34" ht="11.25" customHeight="1">
      <c r="A1148"/>
      <c r="B1148" s="1281" t="s">
        <v>24</v>
      </c>
      <c r="C1148" s="1282">
        <v>2021</v>
      </c>
      <c r="D1148" s="1341" t="str">
        <f t="shared" si="31"/>
        <v>GA2021</v>
      </c>
      <c r="E1148" s="1514" t="s">
        <v>124</v>
      </c>
      <c r="F1148" s="1390">
        <v>500</v>
      </c>
      <c r="G1148" s="1283">
        <v>3.7</v>
      </c>
      <c r="H1148" s="1283"/>
      <c r="I1148" s="1283"/>
      <c r="J1148" s="1283"/>
      <c r="K1148" s="1283"/>
      <c r="L1148" s="1283"/>
      <c r="M1148" s="1283"/>
      <c r="N1148" s="1283"/>
      <c r="O1148" s="1283"/>
      <c r="P1148" s="1283"/>
      <c r="R1148" s="1067"/>
      <c r="S1148" s="489"/>
      <c r="Z1148" s="21"/>
      <c r="AH1148"/>
    </row>
    <row r="1149" spans="1:34" ht="11.25" customHeight="1">
      <c r="A1149"/>
      <c r="B1149" s="1281" t="s">
        <v>24</v>
      </c>
      <c r="C1149" s="1282">
        <v>2039</v>
      </c>
      <c r="D1149" s="1341" t="str">
        <f t="shared" si="31"/>
        <v>GA2039</v>
      </c>
      <c r="E1149" s="1514" t="s">
        <v>121</v>
      </c>
      <c r="F1149" s="1390">
        <v>500</v>
      </c>
      <c r="G1149" s="1283">
        <v>3.71</v>
      </c>
      <c r="H1149" s="1283"/>
      <c r="I1149" s="1283"/>
      <c r="J1149" s="1283"/>
      <c r="K1149" s="1283"/>
      <c r="L1149" s="1283"/>
      <c r="M1149" s="1283"/>
      <c r="N1149" s="1283"/>
      <c r="O1149" s="1283"/>
      <c r="P1149" s="1283"/>
      <c r="R1149" s="1067"/>
      <c r="S1149" s="489"/>
      <c r="Z1149" s="21"/>
      <c r="AH1149"/>
    </row>
    <row r="1150" spans="1:34" ht="11.25" customHeight="1">
      <c r="A1150"/>
      <c r="B1150" s="1281" t="s">
        <v>24</v>
      </c>
      <c r="C1150" s="1282">
        <v>2041</v>
      </c>
      <c r="D1150" s="1341" t="str">
        <f t="shared" si="31"/>
        <v>GA2041</v>
      </c>
      <c r="E1150" s="1514" t="s">
        <v>121</v>
      </c>
      <c r="F1150" s="1390">
        <v>500</v>
      </c>
      <c r="G1150" s="1283">
        <v>2.89</v>
      </c>
      <c r="H1150" s="1283"/>
      <c r="I1150" s="1283"/>
      <c r="J1150" s="1283"/>
      <c r="K1150" s="1283"/>
      <c r="L1150" s="1283"/>
      <c r="M1150" s="1283"/>
      <c r="N1150" s="1283"/>
      <c r="O1150" s="1283"/>
      <c r="P1150" s="1283"/>
      <c r="R1150" s="1067"/>
      <c r="S1150" s="489"/>
      <c r="Z1150" s="21"/>
      <c r="AH1150"/>
    </row>
    <row r="1151" spans="1:34" ht="11.25" customHeight="1">
      <c r="A1151"/>
      <c r="B1151" s="1281" t="s">
        <v>24</v>
      </c>
      <c r="C1151" s="1282">
        <v>2065</v>
      </c>
      <c r="D1151" s="1341" t="str">
        <f t="shared" si="31"/>
        <v>GA2065</v>
      </c>
      <c r="E1151" s="1514" t="s">
        <v>125</v>
      </c>
      <c r="F1151" s="1390">
        <v>500</v>
      </c>
      <c r="G1151" s="1283">
        <v>2.64</v>
      </c>
      <c r="H1151" s="1283"/>
      <c r="I1151" s="1283"/>
      <c r="J1151" s="1283"/>
      <c r="K1151" s="1283"/>
      <c r="L1151" s="1283"/>
      <c r="M1151" s="1283"/>
      <c r="N1151" s="1283"/>
      <c r="O1151" s="1283"/>
      <c r="P1151" s="1283"/>
      <c r="R1151" s="1067"/>
      <c r="S1151" s="489"/>
      <c r="Z1151" s="21"/>
      <c r="AH1151"/>
    </row>
    <row r="1152" spans="1:34" ht="11.25" customHeight="1">
      <c r="A1152"/>
      <c r="B1152" s="1281" t="s">
        <v>24</v>
      </c>
      <c r="C1152" s="1282">
        <v>2070</v>
      </c>
      <c r="D1152" s="1341" t="str">
        <f t="shared" si="31"/>
        <v>GA2070</v>
      </c>
      <c r="E1152" s="1514" t="s">
        <v>121</v>
      </c>
      <c r="F1152" s="1390">
        <v>500</v>
      </c>
      <c r="G1152" s="1283">
        <v>6.06</v>
      </c>
      <c r="H1152" s="1283"/>
      <c r="I1152" s="1283"/>
      <c r="J1152" s="1283"/>
      <c r="K1152" s="1283"/>
      <c r="L1152" s="1283"/>
      <c r="M1152" s="1283"/>
      <c r="N1152" s="1283"/>
      <c r="O1152" s="1283"/>
      <c r="P1152" s="1283"/>
      <c r="R1152" s="1067"/>
      <c r="S1152" s="489"/>
      <c r="Z1152" s="21"/>
      <c r="AH1152"/>
    </row>
    <row r="1153" spans="1:34" ht="11.25" customHeight="1">
      <c r="A1153"/>
      <c r="B1153" s="1281" t="s">
        <v>24</v>
      </c>
      <c r="C1153" s="1282">
        <v>2081</v>
      </c>
      <c r="D1153" s="1341" t="str">
        <f t="shared" si="31"/>
        <v>GA2081</v>
      </c>
      <c r="E1153" s="1514" t="s">
        <v>122</v>
      </c>
      <c r="F1153" s="1390">
        <v>500</v>
      </c>
      <c r="G1153" s="1283">
        <v>3.84</v>
      </c>
      <c r="H1153" s="1283"/>
      <c r="I1153" s="1283"/>
      <c r="J1153" s="1283"/>
      <c r="K1153" s="1283"/>
      <c r="L1153" s="1283"/>
      <c r="M1153" s="1283"/>
      <c r="N1153" s="1283"/>
      <c r="O1153" s="1283"/>
      <c r="P1153" s="1283"/>
      <c r="R1153" s="1067"/>
      <c r="S1153" s="489"/>
      <c r="Z1153" s="21"/>
      <c r="AH1153"/>
    </row>
    <row r="1154" spans="1:34" ht="11.25" customHeight="1">
      <c r="A1154"/>
      <c r="B1154" s="1281" t="s">
        <v>24</v>
      </c>
      <c r="C1154" s="1282">
        <v>2089</v>
      </c>
      <c r="D1154" s="1341" t="str">
        <f t="shared" si="31"/>
        <v>GA2089</v>
      </c>
      <c r="E1154" s="1514" t="s">
        <v>123</v>
      </c>
      <c r="F1154" s="1390">
        <v>500</v>
      </c>
      <c r="G1154" s="1283">
        <v>3.35</v>
      </c>
      <c r="H1154" s="1283"/>
      <c r="I1154" s="1283"/>
      <c r="J1154" s="1283"/>
      <c r="K1154" s="1283"/>
      <c r="L1154" s="1283"/>
      <c r="M1154" s="1283"/>
      <c r="N1154" s="1283"/>
      <c r="O1154" s="1283"/>
      <c r="P1154" s="1283"/>
      <c r="R1154" s="1067"/>
      <c r="S1154" s="489"/>
      <c r="Z1154" s="21"/>
      <c r="AH1154"/>
    </row>
    <row r="1155" spans="1:34" ht="11.25" customHeight="1">
      <c r="A1155"/>
      <c r="B1155" s="1281" t="s">
        <v>24</v>
      </c>
      <c r="C1155" s="1282">
        <v>2095</v>
      </c>
      <c r="D1155" s="1341" t="str">
        <f t="shared" si="31"/>
        <v>GA2095</v>
      </c>
      <c r="E1155" s="1514" t="s">
        <v>123</v>
      </c>
      <c r="F1155" s="1390">
        <v>500</v>
      </c>
      <c r="G1155" s="1283">
        <v>5.51</v>
      </c>
      <c r="H1155" s="1283"/>
      <c r="I1155" s="1283"/>
      <c r="J1155" s="1283"/>
      <c r="K1155" s="1283"/>
      <c r="L1155" s="1283"/>
      <c r="M1155" s="1283"/>
      <c r="N1155" s="1283"/>
      <c r="O1155" s="1283"/>
      <c r="P1155" s="1283"/>
      <c r="R1155" s="1067"/>
      <c r="S1155" s="489"/>
      <c r="Z1155" s="21"/>
      <c r="AH1155"/>
    </row>
    <row r="1156" spans="1:34" ht="11.25" customHeight="1">
      <c r="A1156"/>
      <c r="B1156" s="1281" t="s">
        <v>24</v>
      </c>
      <c r="C1156" s="1282">
        <v>2105</v>
      </c>
      <c r="D1156" s="1341" t="str">
        <f t="shared" si="31"/>
        <v>GA2105</v>
      </c>
      <c r="E1156" s="1514" t="s">
        <v>121</v>
      </c>
      <c r="F1156" s="1390">
        <v>500</v>
      </c>
      <c r="G1156" s="1283">
        <v>4.8099999999999996</v>
      </c>
      <c r="H1156" s="1283"/>
      <c r="I1156" s="1283"/>
      <c r="J1156" s="1283"/>
      <c r="K1156" s="1283"/>
      <c r="L1156" s="1283"/>
      <c r="M1156" s="1283"/>
      <c r="N1156" s="1283"/>
      <c r="O1156" s="1283"/>
      <c r="P1156" s="1283"/>
      <c r="R1156" s="1067"/>
      <c r="S1156" s="489"/>
      <c r="Z1156" s="21"/>
      <c r="AH1156"/>
    </row>
    <row r="1157" spans="1:34" ht="11.25" customHeight="1">
      <c r="A1157"/>
      <c r="B1157" s="1281" t="s">
        <v>24</v>
      </c>
      <c r="C1157" s="1282">
        <v>2110</v>
      </c>
      <c r="D1157" s="1341" t="str">
        <f t="shared" si="31"/>
        <v>GA2110</v>
      </c>
      <c r="E1157" s="1514" t="s">
        <v>121</v>
      </c>
      <c r="F1157" s="1390">
        <v>500</v>
      </c>
      <c r="G1157" s="1283">
        <v>3.93</v>
      </c>
      <c r="H1157" s="1283"/>
      <c r="I1157" s="1283"/>
      <c r="J1157" s="1283"/>
      <c r="K1157" s="1283"/>
      <c r="L1157" s="1283"/>
      <c r="M1157" s="1283"/>
      <c r="N1157" s="1283"/>
      <c r="O1157" s="1283"/>
      <c r="P1157" s="1283"/>
      <c r="R1157" s="1067"/>
      <c r="S1157" s="489"/>
      <c r="Z1157" s="21"/>
      <c r="AH1157"/>
    </row>
    <row r="1158" spans="1:34" ht="11.25" customHeight="1">
      <c r="A1158"/>
      <c r="B1158" s="1281" t="s">
        <v>24</v>
      </c>
      <c r="C1158" s="1282">
        <v>2111</v>
      </c>
      <c r="D1158" s="1341" t="str">
        <f t="shared" si="31"/>
        <v>GA2111</v>
      </c>
      <c r="E1158" s="1514" t="s">
        <v>121</v>
      </c>
      <c r="F1158" s="1390">
        <v>500</v>
      </c>
      <c r="G1158" s="1283">
        <v>3.28</v>
      </c>
      <c r="H1158" s="1283"/>
      <c r="I1158" s="1283"/>
      <c r="J1158" s="1283"/>
      <c r="K1158" s="1283"/>
      <c r="L1158" s="1283"/>
      <c r="M1158" s="1283"/>
      <c r="N1158" s="1283"/>
      <c r="O1158" s="1283"/>
      <c r="P1158" s="1283"/>
      <c r="R1158" s="1067"/>
      <c r="S1158" s="489"/>
      <c r="Z1158" s="21"/>
      <c r="AH1158"/>
    </row>
    <row r="1159" spans="1:34" ht="11.25" customHeight="1">
      <c r="A1159"/>
      <c r="B1159" s="1281" t="s">
        <v>24</v>
      </c>
      <c r="C1159" s="1282">
        <v>2112</v>
      </c>
      <c r="D1159" s="1341" t="str">
        <f t="shared" si="31"/>
        <v>GA2112</v>
      </c>
      <c r="E1159" s="1514" t="s">
        <v>125</v>
      </c>
      <c r="F1159" s="1390">
        <v>500</v>
      </c>
      <c r="G1159" s="1283">
        <v>4.59</v>
      </c>
      <c r="H1159" s="1283"/>
      <c r="I1159" s="1283"/>
      <c r="J1159" s="1283"/>
      <c r="K1159" s="1283"/>
      <c r="L1159" s="1283"/>
      <c r="M1159" s="1283"/>
      <c r="N1159" s="1283"/>
      <c r="O1159" s="1283"/>
      <c r="P1159" s="1283"/>
      <c r="R1159" s="1067"/>
      <c r="S1159" s="489"/>
      <c r="Z1159" s="21"/>
      <c r="AH1159"/>
    </row>
    <row r="1160" spans="1:34" ht="11.25" customHeight="1">
      <c r="A1160"/>
      <c r="B1160" s="1281" t="s">
        <v>24</v>
      </c>
      <c r="C1160" s="1282">
        <v>2114</v>
      </c>
      <c r="D1160" s="1341" t="str">
        <f t="shared" si="31"/>
        <v>GA2114</v>
      </c>
      <c r="E1160" s="1514" t="s">
        <v>122</v>
      </c>
      <c r="F1160" s="1390">
        <v>500</v>
      </c>
      <c r="G1160" s="1283">
        <v>3.29</v>
      </c>
      <c r="H1160" s="1283"/>
      <c r="I1160" s="1283"/>
      <c r="J1160" s="1283"/>
      <c r="K1160" s="1283"/>
      <c r="L1160" s="1283"/>
      <c r="M1160" s="1283"/>
      <c r="N1160" s="1283"/>
      <c r="O1160" s="1283"/>
      <c r="P1160" s="1283"/>
      <c r="R1160" s="1067"/>
      <c r="S1160" s="489"/>
      <c r="Z1160" s="21"/>
      <c r="AH1160"/>
    </row>
    <row r="1161" spans="1:34" ht="11.25" customHeight="1">
      <c r="A1161"/>
      <c r="B1161" s="1281" t="s">
        <v>24</v>
      </c>
      <c r="C1161" s="1282">
        <v>2121</v>
      </c>
      <c r="D1161" s="1341" t="str">
        <f t="shared" si="31"/>
        <v>GA2121</v>
      </c>
      <c r="E1161" s="1514" t="s">
        <v>123</v>
      </c>
      <c r="F1161" s="1390">
        <v>500</v>
      </c>
      <c r="G1161" s="1283">
        <v>1.54</v>
      </c>
      <c r="H1161" s="1283"/>
      <c r="I1161" s="1283"/>
      <c r="J1161" s="1283"/>
      <c r="K1161" s="1283"/>
      <c r="L1161" s="1283"/>
      <c r="M1161" s="1283"/>
      <c r="N1161" s="1283"/>
      <c r="O1161" s="1283"/>
      <c r="P1161" s="1283"/>
      <c r="R1161" s="1067"/>
      <c r="S1161" s="489"/>
      <c r="Z1161" s="21"/>
      <c r="AH1161"/>
    </row>
    <row r="1162" spans="1:34" ht="11.25" customHeight="1">
      <c r="A1162"/>
      <c r="B1162" s="1281" t="s">
        <v>24</v>
      </c>
      <c r="C1162" s="1282">
        <v>2130</v>
      </c>
      <c r="D1162" s="1341" t="str">
        <f t="shared" si="31"/>
        <v>GA2130</v>
      </c>
      <c r="E1162" s="1514" t="s">
        <v>121</v>
      </c>
      <c r="F1162" s="1390">
        <v>500</v>
      </c>
      <c r="G1162" s="1283">
        <v>3.17</v>
      </c>
      <c r="H1162" s="1283"/>
      <c r="I1162" s="1283"/>
      <c r="J1162" s="1283"/>
      <c r="K1162" s="1283"/>
      <c r="L1162" s="1283"/>
      <c r="M1162" s="1283"/>
      <c r="N1162" s="1283"/>
      <c r="O1162" s="1283"/>
      <c r="P1162" s="1283"/>
      <c r="R1162" s="1067"/>
      <c r="S1162" s="489"/>
      <c r="Z1162" s="21"/>
      <c r="AH1162"/>
    </row>
    <row r="1163" spans="1:34" ht="11.25" customHeight="1">
      <c r="A1163"/>
      <c r="B1163" s="1281" t="s">
        <v>24</v>
      </c>
      <c r="C1163" s="1282">
        <v>2131</v>
      </c>
      <c r="D1163" s="1341" t="str">
        <f t="shared" si="31"/>
        <v>GA2131</v>
      </c>
      <c r="E1163" s="1514" t="s">
        <v>125</v>
      </c>
      <c r="F1163" s="1390">
        <v>500</v>
      </c>
      <c r="G1163" s="1283">
        <v>2.34</v>
      </c>
      <c r="H1163" s="1283"/>
      <c r="I1163" s="1283"/>
      <c r="J1163" s="1283"/>
      <c r="K1163" s="1283"/>
      <c r="L1163" s="1283"/>
      <c r="M1163" s="1283"/>
      <c r="N1163" s="1283"/>
      <c r="O1163" s="1283"/>
      <c r="P1163" s="1283"/>
      <c r="R1163" s="1067"/>
      <c r="S1163" s="489"/>
      <c r="Z1163" s="21"/>
      <c r="AH1163"/>
    </row>
    <row r="1164" spans="1:34" ht="11.25" customHeight="1">
      <c r="A1164"/>
      <c r="B1164" s="1281" t="s">
        <v>24</v>
      </c>
      <c r="C1164" s="1282">
        <v>2143</v>
      </c>
      <c r="D1164" s="1341" t="str">
        <f t="shared" ref="D1164:D1227" si="32">B1164&amp;TEXT(C1164,"0000")</f>
        <v>GA2143</v>
      </c>
      <c r="E1164" s="1514" t="s">
        <v>121</v>
      </c>
      <c r="F1164" s="1390">
        <v>500</v>
      </c>
      <c r="G1164" s="1283">
        <v>3</v>
      </c>
      <c r="H1164" s="1283"/>
      <c r="I1164" s="1283"/>
      <c r="J1164" s="1283"/>
      <c r="K1164" s="1283"/>
      <c r="L1164" s="1283"/>
      <c r="M1164" s="1283"/>
      <c r="N1164" s="1283"/>
      <c r="O1164" s="1283"/>
      <c r="P1164" s="1283"/>
      <c r="R1164" s="1067"/>
      <c r="S1164" s="489"/>
      <c r="Z1164" s="21"/>
      <c r="AH1164"/>
    </row>
    <row r="1165" spans="1:34" ht="11.25" customHeight="1">
      <c r="A1165"/>
      <c r="B1165" s="1281" t="s">
        <v>24</v>
      </c>
      <c r="C1165" s="1282">
        <v>2157</v>
      </c>
      <c r="D1165" s="1341" t="str">
        <f t="shared" si="32"/>
        <v>GA2157</v>
      </c>
      <c r="E1165" s="1514" t="s">
        <v>121</v>
      </c>
      <c r="F1165" s="1390">
        <v>500</v>
      </c>
      <c r="G1165" s="1283">
        <v>6.37</v>
      </c>
      <c r="H1165" s="1283"/>
      <c r="I1165" s="1283"/>
      <c r="J1165" s="1283"/>
      <c r="K1165" s="1283"/>
      <c r="L1165" s="1283"/>
      <c r="M1165" s="1283"/>
      <c r="N1165" s="1283"/>
      <c r="O1165" s="1283"/>
      <c r="P1165" s="1283"/>
      <c r="R1165" s="1067"/>
      <c r="S1165" s="489"/>
      <c r="Z1165" s="21"/>
      <c r="AH1165"/>
    </row>
    <row r="1166" spans="1:34" ht="11.25" customHeight="1">
      <c r="A1166"/>
      <c r="B1166" s="1281" t="s">
        <v>24</v>
      </c>
      <c r="C1166" s="1282">
        <v>2172</v>
      </c>
      <c r="D1166" s="1341" t="str">
        <f t="shared" si="32"/>
        <v>GA2172</v>
      </c>
      <c r="E1166" s="1514" t="s">
        <v>123</v>
      </c>
      <c r="F1166" s="1390">
        <v>500</v>
      </c>
      <c r="G1166" s="1283">
        <v>1.78</v>
      </c>
      <c r="H1166" s="1283"/>
      <c r="I1166" s="1283"/>
      <c r="J1166" s="1283"/>
      <c r="K1166" s="1283"/>
      <c r="L1166" s="1283"/>
      <c r="M1166" s="1283"/>
      <c r="N1166" s="1283"/>
      <c r="O1166" s="1283"/>
      <c r="P1166" s="1283"/>
      <c r="R1166" s="1067"/>
      <c r="S1166" s="489"/>
      <c r="Z1166" s="21"/>
      <c r="AH1166"/>
    </row>
    <row r="1167" spans="1:34" ht="11.25" customHeight="1">
      <c r="A1167"/>
      <c r="B1167" s="1281" t="s">
        <v>24</v>
      </c>
      <c r="C1167" s="1282">
        <v>2174</v>
      </c>
      <c r="D1167" s="1341" t="str">
        <f t="shared" si="32"/>
        <v>GA2174</v>
      </c>
      <c r="E1167" s="1514" t="s">
        <v>123</v>
      </c>
      <c r="F1167" s="1390">
        <v>500</v>
      </c>
      <c r="G1167" s="1283">
        <v>3.4</v>
      </c>
      <c r="H1167" s="1283"/>
      <c r="I1167" s="1283"/>
      <c r="J1167" s="1283"/>
      <c r="K1167" s="1283"/>
      <c r="L1167" s="1283"/>
      <c r="M1167" s="1283"/>
      <c r="N1167" s="1283"/>
      <c r="O1167" s="1283"/>
      <c r="P1167" s="1283"/>
      <c r="R1167" s="1067"/>
      <c r="S1167" s="489"/>
      <c r="Z1167" s="21"/>
      <c r="AH1167"/>
    </row>
    <row r="1168" spans="1:34" ht="11.25" customHeight="1">
      <c r="A1168"/>
      <c r="B1168" s="1281" t="s">
        <v>24</v>
      </c>
      <c r="C1168" s="1282">
        <v>2211</v>
      </c>
      <c r="D1168" s="1341" t="str">
        <f t="shared" si="32"/>
        <v>GA2211</v>
      </c>
      <c r="E1168" s="1514" t="s">
        <v>123</v>
      </c>
      <c r="F1168" s="1390">
        <v>600</v>
      </c>
      <c r="G1168" s="1283">
        <v>7.37</v>
      </c>
      <c r="H1168" s="1283"/>
      <c r="I1168" s="1283"/>
      <c r="J1168" s="1283"/>
      <c r="K1168" s="1283"/>
      <c r="L1168" s="1283"/>
      <c r="M1168" s="1283"/>
      <c r="N1168" s="1283"/>
      <c r="O1168" s="1283"/>
      <c r="P1168" s="1283"/>
      <c r="R1168" s="1067"/>
      <c r="S1168" s="489"/>
      <c r="Z1168" s="21"/>
      <c r="AH1168"/>
    </row>
    <row r="1169" spans="1:34" ht="11.25" customHeight="1">
      <c r="A1169"/>
      <c r="B1169" s="1281" t="s">
        <v>24</v>
      </c>
      <c r="C1169" s="1282">
        <v>2220</v>
      </c>
      <c r="D1169" s="1341" t="str">
        <f t="shared" si="32"/>
        <v>GA2220</v>
      </c>
      <c r="E1169" s="1514" t="s">
        <v>125</v>
      </c>
      <c r="F1169" s="1390">
        <v>500</v>
      </c>
      <c r="G1169" s="1283">
        <v>2.4900000000000002</v>
      </c>
      <c r="H1169" s="1283"/>
      <c r="I1169" s="1283"/>
      <c r="J1169" s="1283"/>
      <c r="K1169" s="1283"/>
      <c r="L1169" s="1283"/>
      <c r="M1169" s="1283"/>
      <c r="N1169" s="1283"/>
      <c r="O1169" s="1283"/>
      <c r="P1169" s="1283"/>
      <c r="R1169" s="1067"/>
      <c r="S1169" s="489"/>
      <c r="Z1169" s="21"/>
      <c r="AH1169"/>
    </row>
    <row r="1170" spans="1:34" ht="11.25" customHeight="1">
      <c r="A1170"/>
      <c r="B1170" s="1281" t="s">
        <v>24</v>
      </c>
      <c r="C1170" s="1282">
        <v>2288</v>
      </c>
      <c r="D1170" s="1341" t="str">
        <f t="shared" si="32"/>
        <v>GA2288</v>
      </c>
      <c r="E1170" s="1514" t="s">
        <v>125</v>
      </c>
      <c r="F1170" s="1390">
        <v>500</v>
      </c>
      <c r="G1170" s="1283">
        <v>4.04</v>
      </c>
      <c r="H1170" s="1283"/>
      <c r="I1170" s="1283"/>
      <c r="J1170" s="1283"/>
      <c r="K1170" s="1283"/>
      <c r="L1170" s="1283"/>
      <c r="M1170" s="1283"/>
      <c r="N1170" s="1283"/>
      <c r="O1170" s="1283"/>
      <c r="P1170" s="1283"/>
      <c r="R1170" s="1067"/>
      <c r="S1170" s="489"/>
      <c r="Z1170" s="21"/>
      <c r="AH1170"/>
    </row>
    <row r="1171" spans="1:34" ht="11.25" customHeight="1">
      <c r="A1171"/>
      <c r="B1171" s="1281" t="s">
        <v>24</v>
      </c>
      <c r="C1171" s="1282">
        <v>2302</v>
      </c>
      <c r="D1171" s="1341" t="str">
        <f t="shared" si="32"/>
        <v>GA2302</v>
      </c>
      <c r="E1171" s="1514" t="s">
        <v>125</v>
      </c>
      <c r="F1171" s="1390">
        <v>500</v>
      </c>
      <c r="G1171" s="1283">
        <v>1.79</v>
      </c>
      <c r="H1171" s="1283"/>
      <c r="I1171" s="1283"/>
      <c r="J1171" s="1283"/>
      <c r="K1171" s="1283"/>
      <c r="L1171" s="1283"/>
      <c r="M1171" s="1283"/>
      <c r="N1171" s="1283"/>
      <c r="O1171" s="1283"/>
      <c r="P1171" s="1283"/>
      <c r="R1171" s="1067"/>
      <c r="S1171" s="489"/>
      <c r="Z1171" s="21"/>
      <c r="AH1171"/>
    </row>
    <row r="1172" spans="1:34" ht="11.25" customHeight="1">
      <c r="A1172"/>
      <c r="B1172" s="1281" t="s">
        <v>24</v>
      </c>
      <c r="C1172" s="1282">
        <v>2305</v>
      </c>
      <c r="D1172" s="1341" t="str">
        <f t="shared" si="32"/>
        <v>GA2305</v>
      </c>
      <c r="E1172" s="1514" t="s">
        <v>125</v>
      </c>
      <c r="F1172" s="1390">
        <v>500</v>
      </c>
      <c r="G1172" s="1283">
        <v>2.71</v>
      </c>
      <c r="H1172" s="1283"/>
      <c r="I1172" s="1283"/>
      <c r="J1172" s="1283"/>
      <c r="K1172" s="1283"/>
      <c r="L1172" s="1283"/>
      <c r="M1172" s="1283"/>
      <c r="N1172" s="1283"/>
      <c r="O1172" s="1283"/>
      <c r="P1172" s="1283"/>
      <c r="R1172" s="1067"/>
      <c r="S1172" s="489"/>
      <c r="Z1172" s="21"/>
      <c r="AH1172"/>
    </row>
    <row r="1173" spans="1:34" ht="11.25" customHeight="1">
      <c r="A1173"/>
      <c r="B1173" s="1281" t="s">
        <v>24</v>
      </c>
      <c r="C1173" s="1282">
        <v>2361</v>
      </c>
      <c r="D1173" s="1341" t="str">
        <f t="shared" si="32"/>
        <v>GA2361</v>
      </c>
      <c r="E1173" s="1514" t="s">
        <v>125</v>
      </c>
      <c r="F1173" s="1390">
        <v>500</v>
      </c>
      <c r="G1173" s="1283">
        <v>1.96</v>
      </c>
      <c r="H1173" s="1283"/>
      <c r="I1173" s="1283"/>
      <c r="J1173" s="1283"/>
      <c r="K1173" s="1283"/>
      <c r="L1173" s="1283"/>
      <c r="M1173" s="1283"/>
      <c r="N1173" s="1283"/>
      <c r="O1173" s="1283"/>
      <c r="P1173" s="1283"/>
      <c r="R1173" s="1067"/>
      <c r="S1173" s="489"/>
      <c r="Z1173" s="21"/>
      <c r="AH1173"/>
    </row>
    <row r="1174" spans="1:34" ht="11.25" customHeight="1">
      <c r="A1174"/>
      <c r="B1174" s="1281" t="s">
        <v>24</v>
      </c>
      <c r="C1174" s="1282">
        <v>2362</v>
      </c>
      <c r="D1174" s="1341" t="str">
        <f t="shared" si="32"/>
        <v>GA2362</v>
      </c>
      <c r="E1174" s="1514" t="s">
        <v>125</v>
      </c>
      <c r="F1174" s="1390">
        <v>500</v>
      </c>
      <c r="G1174" s="1283">
        <v>2.29</v>
      </c>
      <c r="H1174" s="1283"/>
      <c r="I1174" s="1283"/>
      <c r="J1174" s="1283"/>
      <c r="K1174" s="1283"/>
      <c r="L1174" s="1283"/>
      <c r="M1174" s="1283"/>
      <c r="N1174" s="1283"/>
      <c r="O1174" s="1283"/>
      <c r="P1174" s="1283"/>
      <c r="R1174" s="1067"/>
      <c r="S1174" s="489"/>
      <c r="Z1174" s="21"/>
      <c r="AH1174"/>
    </row>
    <row r="1175" spans="1:34" ht="11.25" customHeight="1">
      <c r="A1175"/>
      <c r="B1175" s="1281" t="s">
        <v>24</v>
      </c>
      <c r="C1175" s="1282">
        <v>2380</v>
      </c>
      <c r="D1175" s="1341" t="str">
        <f t="shared" si="32"/>
        <v>GA2380</v>
      </c>
      <c r="E1175" s="1514" t="s">
        <v>125</v>
      </c>
      <c r="F1175" s="1390">
        <v>500</v>
      </c>
      <c r="G1175" s="1283">
        <v>3.28</v>
      </c>
      <c r="H1175" s="1283"/>
      <c r="I1175" s="1283"/>
      <c r="J1175" s="1283"/>
      <c r="K1175" s="1283"/>
      <c r="L1175" s="1283"/>
      <c r="M1175" s="1283"/>
      <c r="N1175" s="1283"/>
      <c r="O1175" s="1283"/>
      <c r="P1175" s="1283"/>
      <c r="R1175" s="1067"/>
      <c r="S1175" s="489"/>
      <c r="Z1175" s="21"/>
      <c r="AH1175"/>
    </row>
    <row r="1176" spans="1:34" ht="11.25" customHeight="1">
      <c r="A1176"/>
      <c r="B1176" s="1281" t="s">
        <v>24</v>
      </c>
      <c r="C1176" s="1282">
        <v>2388</v>
      </c>
      <c r="D1176" s="1341" t="str">
        <f t="shared" si="32"/>
        <v>GA2388</v>
      </c>
      <c r="E1176" s="1514" t="s">
        <v>125</v>
      </c>
      <c r="F1176" s="1390">
        <v>500</v>
      </c>
      <c r="G1176" s="1283">
        <v>1.98</v>
      </c>
      <c r="H1176" s="1283"/>
      <c r="I1176" s="1283"/>
      <c r="J1176" s="1283"/>
      <c r="K1176" s="1283"/>
      <c r="L1176" s="1283"/>
      <c r="M1176" s="1283"/>
      <c r="N1176" s="1283"/>
      <c r="O1176" s="1283"/>
      <c r="P1176" s="1283"/>
      <c r="R1176" s="1067"/>
      <c r="S1176" s="489"/>
      <c r="Z1176" s="21"/>
      <c r="AH1176"/>
    </row>
    <row r="1177" spans="1:34" ht="11.25" customHeight="1">
      <c r="A1177"/>
      <c r="B1177" s="1281" t="s">
        <v>24</v>
      </c>
      <c r="C1177" s="1282">
        <v>2402</v>
      </c>
      <c r="D1177" s="1341" t="str">
        <f t="shared" si="32"/>
        <v>GA2402</v>
      </c>
      <c r="E1177" s="1514" t="s">
        <v>124</v>
      </c>
      <c r="F1177" s="1390">
        <v>500</v>
      </c>
      <c r="G1177" s="1283">
        <v>3.46</v>
      </c>
      <c r="H1177" s="1283"/>
      <c r="I1177" s="1283"/>
      <c r="J1177" s="1283"/>
      <c r="K1177" s="1283"/>
      <c r="L1177" s="1283"/>
      <c r="M1177" s="1283"/>
      <c r="N1177" s="1283"/>
      <c r="O1177" s="1283"/>
      <c r="P1177" s="1283"/>
      <c r="R1177" s="1067"/>
      <c r="S1177" s="489"/>
      <c r="Z1177" s="21"/>
      <c r="AH1177"/>
    </row>
    <row r="1178" spans="1:34" ht="11.25" customHeight="1">
      <c r="A1178"/>
      <c r="B1178" s="1281" t="s">
        <v>24</v>
      </c>
      <c r="C1178" s="1282">
        <v>2413</v>
      </c>
      <c r="D1178" s="1341" t="str">
        <f t="shared" si="32"/>
        <v>GA2413</v>
      </c>
      <c r="E1178" s="1514" t="s">
        <v>125</v>
      </c>
      <c r="F1178" s="1390">
        <v>500</v>
      </c>
      <c r="G1178" s="1283">
        <v>2.71</v>
      </c>
      <c r="H1178" s="1283"/>
      <c r="I1178" s="1283"/>
      <c r="J1178" s="1283"/>
      <c r="K1178" s="1283"/>
      <c r="L1178" s="1283"/>
      <c r="M1178" s="1283"/>
      <c r="N1178" s="1283"/>
      <c r="O1178" s="1283"/>
      <c r="P1178" s="1283"/>
      <c r="R1178" s="1067"/>
      <c r="S1178" s="489"/>
      <c r="Z1178" s="21"/>
      <c r="AH1178"/>
    </row>
    <row r="1179" spans="1:34" ht="11.25" customHeight="1">
      <c r="A1179"/>
      <c r="B1179" s="1281" t="s">
        <v>24</v>
      </c>
      <c r="C1179" s="1282">
        <v>2416</v>
      </c>
      <c r="D1179" s="1341" t="str">
        <f t="shared" si="32"/>
        <v>GA2416</v>
      </c>
      <c r="E1179" s="1514" t="s">
        <v>121</v>
      </c>
      <c r="F1179" s="1390">
        <v>500</v>
      </c>
      <c r="G1179" s="1283">
        <v>2.71</v>
      </c>
      <c r="H1179" s="1283"/>
      <c r="I1179" s="1283"/>
      <c r="J1179" s="1283"/>
      <c r="K1179" s="1283"/>
      <c r="L1179" s="1283"/>
      <c r="M1179" s="1283"/>
      <c r="N1179" s="1283"/>
      <c r="O1179" s="1283"/>
      <c r="P1179" s="1283"/>
      <c r="R1179" s="1067"/>
      <c r="S1179" s="489"/>
      <c r="Z1179" s="21"/>
      <c r="AH1179"/>
    </row>
    <row r="1180" spans="1:34" ht="11.25" customHeight="1">
      <c r="A1180"/>
      <c r="B1180" s="1281" t="s">
        <v>24</v>
      </c>
      <c r="C1180" s="1282">
        <v>2417</v>
      </c>
      <c r="D1180" s="1341" t="str">
        <f t="shared" si="32"/>
        <v>GA2417</v>
      </c>
      <c r="E1180" s="1514" t="s">
        <v>125</v>
      </c>
      <c r="F1180" s="1390">
        <v>500</v>
      </c>
      <c r="G1180" s="1283">
        <v>1.61</v>
      </c>
      <c r="H1180" s="1283"/>
      <c r="I1180" s="1283"/>
      <c r="J1180" s="1283"/>
      <c r="K1180" s="1283"/>
      <c r="L1180" s="1283"/>
      <c r="M1180" s="1283"/>
      <c r="N1180" s="1283"/>
      <c r="O1180" s="1283"/>
      <c r="P1180" s="1283"/>
      <c r="R1180" s="1067"/>
      <c r="S1180" s="489"/>
      <c r="Z1180" s="21"/>
      <c r="AH1180"/>
    </row>
    <row r="1181" spans="1:34" ht="11.25" customHeight="1">
      <c r="A1181"/>
      <c r="B1181" s="1281" t="s">
        <v>24</v>
      </c>
      <c r="C1181" s="1282">
        <v>2501</v>
      </c>
      <c r="D1181" s="1341" t="str">
        <f t="shared" si="32"/>
        <v>GA2501</v>
      </c>
      <c r="E1181" s="1514" t="s">
        <v>121</v>
      </c>
      <c r="F1181" s="1390">
        <v>500</v>
      </c>
      <c r="G1181" s="1283">
        <v>3.62</v>
      </c>
      <c r="H1181" s="1283"/>
      <c r="I1181" s="1283"/>
      <c r="J1181" s="1283"/>
      <c r="K1181" s="1283"/>
      <c r="L1181" s="1283"/>
      <c r="M1181" s="1283"/>
      <c r="N1181" s="1283"/>
      <c r="O1181" s="1283"/>
      <c r="P1181" s="1283"/>
      <c r="R1181" s="1067"/>
      <c r="S1181" s="489"/>
      <c r="Z1181" s="21"/>
      <c r="AH1181"/>
    </row>
    <row r="1182" spans="1:34" ht="11.25" customHeight="1">
      <c r="A1182"/>
      <c r="B1182" s="1281" t="s">
        <v>24</v>
      </c>
      <c r="C1182" s="1282">
        <v>2503</v>
      </c>
      <c r="D1182" s="1341" t="str">
        <f t="shared" si="32"/>
        <v>GA2503</v>
      </c>
      <c r="E1182" s="1514" t="s">
        <v>121</v>
      </c>
      <c r="F1182" s="1390">
        <v>500</v>
      </c>
      <c r="G1182" s="1283">
        <v>1.96</v>
      </c>
      <c r="H1182" s="1283"/>
      <c r="I1182" s="1283"/>
      <c r="J1182" s="1283"/>
      <c r="K1182" s="1283"/>
      <c r="L1182" s="1283"/>
      <c r="M1182" s="1283"/>
      <c r="N1182" s="1283"/>
      <c r="O1182" s="1283"/>
      <c r="P1182" s="1283"/>
      <c r="R1182" s="1067"/>
      <c r="S1182" s="489"/>
      <c r="Z1182" s="21"/>
      <c r="AH1182"/>
    </row>
    <row r="1183" spans="1:34" ht="11.25" customHeight="1">
      <c r="A1183"/>
      <c r="B1183" s="1281" t="s">
        <v>24</v>
      </c>
      <c r="C1183" s="1282">
        <v>2570</v>
      </c>
      <c r="D1183" s="1341" t="str">
        <f t="shared" si="32"/>
        <v>GA2570</v>
      </c>
      <c r="E1183" s="1514" t="s">
        <v>124</v>
      </c>
      <c r="F1183" s="1390">
        <v>500</v>
      </c>
      <c r="G1183" s="1283">
        <v>4.37</v>
      </c>
      <c r="H1183" s="1283"/>
      <c r="I1183" s="1283"/>
      <c r="J1183" s="1283"/>
      <c r="K1183" s="1283"/>
      <c r="L1183" s="1283"/>
      <c r="M1183" s="1283"/>
      <c r="N1183" s="1283"/>
      <c r="O1183" s="1283"/>
      <c r="P1183" s="1283"/>
      <c r="R1183" s="1067"/>
      <c r="S1183" s="489"/>
      <c r="Z1183" s="21"/>
      <c r="AH1183"/>
    </row>
    <row r="1184" spans="1:34" ht="11.25" customHeight="1">
      <c r="A1184"/>
      <c r="B1184" s="1281" t="s">
        <v>24</v>
      </c>
      <c r="C1184" s="1282">
        <v>2585</v>
      </c>
      <c r="D1184" s="1341" t="str">
        <f t="shared" si="32"/>
        <v>GA2585</v>
      </c>
      <c r="E1184" s="1514" t="s">
        <v>121</v>
      </c>
      <c r="F1184" s="1390">
        <v>500</v>
      </c>
      <c r="G1184" s="1283">
        <v>4.4800000000000004</v>
      </c>
      <c r="H1184" s="1283"/>
      <c r="I1184" s="1283"/>
      <c r="J1184" s="1283"/>
      <c r="K1184" s="1283"/>
      <c r="L1184" s="1283"/>
      <c r="M1184" s="1283"/>
      <c r="N1184" s="1283"/>
      <c r="O1184" s="1283"/>
      <c r="P1184" s="1283"/>
      <c r="R1184" s="1067"/>
      <c r="S1184" s="489"/>
      <c r="Z1184" s="21"/>
      <c r="AH1184"/>
    </row>
    <row r="1185" spans="1:34" ht="11.25" customHeight="1">
      <c r="A1185"/>
      <c r="B1185" s="1281" t="s">
        <v>24</v>
      </c>
      <c r="C1185" s="1282">
        <v>2586</v>
      </c>
      <c r="D1185" s="1341" t="str">
        <f t="shared" si="32"/>
        <v>GA2586</v>
      </c>
      <c r="E1185" s="1514" t="s">
        <v>121</v>
      </c>
      <c r="F1185" s="1390">
        <v>500</v>
      </c>
      <c r="G1185" s="1283">
        <v>3.61</v>
      </c>
      <c r="H1185" s="1283"/>
      <c r="I1185" s="1283"/>
      <c r="J1185" s="1283"/>
      <c r="K1185" s="1283"/>
      <c r="L1185" s="1283"/>
      <c r="M1185" s="1283"/>
      <c r="N1185" s="1283"/>
      <c r="O1185" s="1283"/>
      <c r="P1185" s="1283"/>
      <c r="R1185" s="1067"/>
      <c r="S1185" s="489"/>
      <c r="Z1185" s="21"/>
      <c r="AH1185"/>
    </row>
    <row r="1186" spans="1:34" ht="11.25" customHeight="1">
      <c r="A1186"/>
      <c r="B1186" s="1281" t="s">
        <v>24</v>
      </c>
      <c r="C1186" s="1282">
        <v>2587</v>
      </c>
      <c r="D1186" s="1341" t="str">
        <f t="shared" si="32"/>
        <v>GA2587</v>
      </c>
      <c r="E1186" s="1514" t="s">
        <v>125</v>
      </c>
      <c r="F1186" s="1390">
        <v>500</v>
      </c>
      <c r="G1186" s="1283">
        <v>2.85</v>
      </c>
      <c r="H1186" s="1283"/>
      <c r="I1186" s="1283"/>
      <c r="J1186" s="1283"/>
      <c r="K1186" s="1283"/>
      <c r="L1186" s="1283"/>
      <c r="M1186" s="1283"/>
      <c r="N1186" s="1283"/>
      <c r="O1186" s="1283"/>
      <c r="P1186" s="1283"/>
      <c r="R1186" s="1067"/>
      <c r="S1186" s="489"/>
      <c r="Z1186" s="21"/>
      <c r="AH1186"/>
    </row>
    <row r="1187" spans="1:34" ht="11.25" customHeight="1">
      <c r="A1187"/>
      <c r="B1187" s="1281" t="s">
        <v>24</v>
      </c>
      <c r="C1187" s="1282">
        <v>2589</v>
      </c>
      <c r="D1187" s="1341" t="str">
        <f t="shared" si="32"/>
        <v>GA2589</v>
      </c>
      <c r="E1187" s="1514" t="s">
        <v>121</v>
      </c>
      <c r="F1187" s="1390">
        <v>500</v>
      </c>
      <c r="G1187" s="1283">
        <v>3.06</v>
      </c>
      <c r="H1187" s="1283"/>
      <c r="I1187" s="1283"/>
      <c r="J1187" s="1283"/>
      <c r="K1187" s="1283"/>
      <c r="L1187" s="1283"/>
      <c r="M1187" s="1283"/>
      <c r="N1187" s="1283"/>
      <c r="O1187" s="1283"/>
      <c r="P1187" s="1283"/>
      <c r="R1187" s="1067"/>
      <c r="S1187" s="489"/>
      <c r="Z1187" s="21"/>
      <c r="AH1187"/>
    </row>
    <row r="1188" spans="1:34" ht="11.25" customHeight="1">
      <c r="A1188"/>
      <c r="B1188" s="1281" t="s">
        <v>24</v>
      </c>
      <c r="C1188" s="1282">
        <v>2600</v>
      </c>
      <c r="D1188" s="1341" t="str">
        <f t="shared" si="32"/>
        <v>GA2600</v>
      </c>
      <c r="E1188" s="1514" t="s">
        <v>123</v>
      </c>
      <c r="F1188" s="1390">
        <v>500</v>
      </c>
      <c r="G1188" s="1283">
        <v>5.16</v>
      </c>
      <c r="H1188" s="1283"/>
      <c r="I1188" s="1283"/>
      <c r="J1188" s="1283"/>
      <c r="K1188" s="1283"/>
      <c r="L1188" s="1283"/>
      <c r="M1188" s="1283"/>
      <c r="N1188" s="1283"/>
      <c r="O1188" s="1283"/>
      <c r="P1188" s="1283"/>
      <c r="R1188" s="1067"/>
      <c r="S1188" s="489"/>
      <c r="Z1188" s="21"/>
      <c r="AH1188"/>
    </row>
    <row r="1189" spans="1:34" ht="11.25" customHeight="1">
      <c r="A1189"/>
      <c r="B1189" s="1281" t="s">
        <v>24</v>
      </c>
      <c r="C1189" s="1282">
        <v>2623</v>
      </c>
      <c r="D1189" s="1341" t="str">
        <f t="shared" si="32"/>
        <v>GA2623</v>
      </c>
      <c r="E1189" s="1514" t="s">
        <v>123</v>
      </c>
      <c r="F1189" s="1390">
        <v>550</v>
      </c>
      <c r="G1189" s="1283">
        <v>6.97</v>
      </c>
      <c r="H1189" s="1283"/>
      <c r="I1189" s="1283"/>
      <c r="J1189" s="1283"/>
      <c r="K1189" s="1283"/>
      <c r="L1189" s="1283"/>
      <c r="M1189" s="1283"/>
      <c r="N1189" s="1283"/>
      <c r="O1189" s="1283"/>
      <c r="P1189" s="1283"/>
      <c r="R1189" s="1067"/>
      <c r="S1189" s="489"/>
      <c r="Z1189" s="21"/>
      <c r="AH1189"/>
    </row>
    <row r="1190" spans="1:34" ht="11.25" customHeight="1">
      <c r="A1190"/>
      <c r="B1190" s="1281" t="s">
        <v>24</v>
      </c>
      <c r="C1190" s="1282">
        <v>2651</v>
      </c>
      <c r="D1190" s="1341" t="str">
        <f t="shared" si="32"/>
        <v>GA2651</v>
      </c>
      <c r="E1190" s="1514" t="s">
        <v>124</v>
      </c>
      <c r="F1190" s="1390">
        <v>500</v>
      </c>
      <c r="G1190" s="1283">
        <v>1.99</v>
      </c>
      <c r="H1190" s="1283"/>
      <c r="I1190" s="1283"/>
      <c r="J1190" s="1283"/>
      <c r="K1190" s="1283"/>
      <c r="L1190" s="1283"/>
      <c r="M1190" s="1283"/>
      <c r="N1190" s="1283"/>
      <c r="O1190" s="1283"/>
      <c r="P1190" s="1283"/>
      <c r="R1190" s="1067"/>
      <c r="S1190" s="489"/>
      <c r="Z1190" s="21"/>
      <c r="AH1190"/>
    </row>
    <row r="1191" spans="1:34" ht="11.25" customHeight="1">
      <c r="A1191"/>
      <c r="B1191" s="1281" t="s">
        <v>24</v>
      </c>
      <c r="C1191" s="1282">
        <v>2660</v>
      </c>
      <c r="D1191" s="1341" t="str">
        <f t="shared" si="32"/>
        <v>GA2660</v>
      </c>
      <c r="E1191" s="1514" t="s">
        <v>124</v>
      </c>
      <c r="F1191" s="1390">
        <v>500</v>
      </c>
      <c r="G1191" s="1283">
        <v>3.06</v>
      </c>
      <c r="H1191" s="1283"/>
      <c r="I1191" s="1283"/>
      <c r="J1191" s="1283"/>
      <c r="K1191" s="1283"/>
      <c r="L1191" s="1283"/>
      <c r="M1191" s="1283"/>
      <c r="N1191" s="1283"/>
      <c r="O1191" s="1283"/>
      <c r="P1191" s="1283"/>
      <c r="R1191" s="1067"/>
      <c r="S1191" s="489"/>
      <c r="Z1191" s="21"/>
      <c r="AH1191"/>
    </row>
    <row r="1192" spans="1:34" ht="11.25" customHeight="1">
      <c r="A1192"/>
      <c r="B1192" s="1281" t="s">
        <v>24</v>
      </c>
      <c r="C1192" s="1282">
        <v>2683</v>
      </c>
      <c r="D1192" s="1341" t="str">
        <f t="shared" si="32"/>
        <v>GA2683</v>
      </c>
      <c r="E1192" s="1514" t="s">
        <v>124</v>
      </c>
      <c r="F1192" s="1390">
        <v>500</v>
      </c>
      <c r="G1192" s="1283">
        <v>3.7</v>
      </c>
      <c r="H1192" s="1283"/>
      <c r="I1192" s="1283"/>
      <c r="J1192" s="1283"/>
      <c r="K1192" s="1283"/>
      <c r="L1192" s="1283"/>
      <c r="M1192" s="1283"/>
      <c r="N1192" s="1283"/>
      <c r="O1192" s="1283"/>
      <c r="P1192" s="1283"/>
      <c r="R1192" s="1067"/>
      <c r="S1192" s="489"/>
      <c r="Z1192" s="21"/>
      <c r="AH1192"/>
    </row>
    <row r="1193" spans="1:34" ht="11.25" customHeight="1">
      <c r="A1193"/>
      <c r="B1193" s="1281" t="s">
        <v>24</v>
      </c>
      <c r="C1193" s="1282">
        <v>2688</v>
      </c>
      <c r="D1193" s="1341" t="str">
        <f t="shared" si="32"/>
        <v>GA2688</v>
      </c>
      <c r="E1193" s="1514" t="s">
        <v>124</v>
      </c>
      <c r="F1193" s="1390">
        <v>500</v>
      </c>
      <c r="G1193" s="1283">
        <v>3.04</v>
      </c>
      <c r="H1193" s="1283"/>
      <c r="I1193" s="1283"/>
      <c r="J1193" s="1283"/>
      <c r="K1193" s="1283"/>
      <c r="L1193" s="1283"/>
      <c r="M1193" s="1283"/>
      <c r="N1193" s="1283"/>
      <c r="O1193" s="1283"/>
      <c r="P1193" s="1283"/>
      <c r="R1193" s="1067"/>
      <c r="S1193" s="489"/>
      <c r="Z1193" s="21"/>
      <c r="AH1193"/>
    </row>
    <row r="1194" spans="1:34" ht="11.25" customHeight="1">
      <c r="A1194"/>
      <c r="B1194" s="1281" t="s">
        <v>24</v>
      </c>
      <c r="C1194" s="1282">
        <v>2701</v>
      </c>
      <c r="D1194" s="1341" t="str">
        <f t="shared" si="32"/>
        <v>GA2701</v>
      </c>
      <c r="E1194" s="1514" t="s">
        <v>122</v>
      </c>
      <c r="F1194" s="1390">
        <v>1200</v>
      </c>
      <c r="G1194" s="1283">
        <v>18.45</v>
      </c>
      <c r="H1194" s="1283"/>
      <c r="I1194" s="1283"/>
      <c r="J1194" s="1283"/>
      <c r="K1194" s="1283"/>
      <c r="L1194" s="1283"/>
      <c r="M1194" s="1283"/>
      <c r="N1194" s="1283"/>
      <c r="O1194" s="1283"/>
      <c r="P1194" s="1283"/>
      <c r="R1194" s="1067"/>
      <c r="S1194" s="489"/>
      <c r="Z1194" s="21"/>
      <c r="AH1194"/>
    </row>
    <row r="1195" spans="1:34" ht="11.25" customHeight="1">
      <c r="A1195"/>
      <c r="B1195" s="1281" t="s">
        <v>24</v>
      </c>
      <c r="C1195" s="1282">
        <v>2702</v>
      </c>
      <c r="D1195" s="1341" t="str">
        <f t="shared" si="32"/>
        <v>GA2702</v>
      </c>
      <c r="E1195" s="1514" t="s">
        <v>122</v>
      </c>
      <c r="F1195" s="1390">
        <v>1550</v>
      </c>
      <c r="G1195" s="1283">
        <v>24.87</v>
      </c>
      <c r="H1195" s="1283"/>
      <c r="I1195" s="1283"/>
      <c r="J1195" s="1283"/>
      <c r="K1195" s="1283"/>
      <c r="L1195" s="1283"/>
      <c r="M1195" s="1283"/>
      <c r="N1195" s="1283"/>
      <c r="O1195" s="1283"/>
      <c r="P1195" s="1283"/>
      <c r="R1195" s="1067"/>
      <c r="S1195" s="489"/>
      <c r="Z1195" s="21"/>
      <c r="AH1195"/>
    </row>
    <row r="1196" spans="1:34" ht="11.25" customHeight="1">
      <c r="A1196"/>
      <c r="B1196" s="1281" t="s">
        <v>24</v>
      </c>
      <c r="C1196" s="1282">
        <v>2705</v>
      </c>
      <c r="D1196" s="1341" t="str">
        <f t="shared" si="32"/>
        <v>GA2705</v>
      </c>
      <c r="E1196" s="1514" t="s">
        <v>122</v>
      </c>
      <c r="F1196" s="1390">
        <v>2000</v>
      </c>
      <c r="G1196" s="1283">
        <v>186.88</v>
      </c>
      <c r="H1196" s="1283"/>
      <c r="I1196" s="1283"/>
      <c r="J1196" s="1283"/>
      <c r="K1196" s="1283"/>
      <c r="L1196" s="1283"/>
      <c r="M1196" s="1283"/>
      <c r="N1196" s="1283"/>
      <c r="O1196" s="1283"/>
      <c r="P1196" s="1283"/>
      <c r="R1196" s="1067"/>
      <c r="S1196" s="489"/>
      <c r="Z1196" s="21"/>
      <c r="AH1196"/>
    </row>
    <row r="1197" spans="1:34" ht="11.25" customHeight="1">
      <c r="A1197"/>
      <c r="B1197" s="1281" t="s">
        <v>24</v>
      </c>
      <c r="C1197" s="1282">
        <v>2709</v>
      </c>
      <c r="D1197" s="1341" t="str">
        <f t="shared" si="32"/>
        <v>GA2709</v>
      </c>
      <c r="E1197" s="1514" t="s">
        <v>122</v>
      </c>
      <c r="F1197" s="1390">
        <v>1150</v>
      </c>
      <c r="G1197" s="1283">
        <v>17.7</v>
      </c>
      <c r="H1197" s="1283"/>
      <c r="I1197" s="1283"/>
      <c r="J1197" s="1283"/>
      <c r="K1197" s="1283"/>
      <c r="L1197" s="1283"/>
      <c r="M1197" s="1283"/>
      <c r="N1197" s="1283"/>
      <c r="O1197" s="1283"/>
      <c r="P1197" s="1283"/>
      <c r="R1197" s="1067"/>
      <c r="S1197" s="489"/>
      <c r="Z1197" s="21"/>
      <c r="AH1197"/>
    </row>
    <row r="1198" spans="1:34" ht="11.25" customHeight="1">
      <c r="A1198"/>
      <c r="B1198" s="1281" t="s">
        <v>24</v>
      </c>
      <c r="C1198" s="1282">
        <v>2710</v>
      </c>
      <c r="D1198" s="1341" t="str">
        <f t="shared" si="32"/>
        <v>GA2710</v>
      </c>
      <c r="E1198" s="1514" t="s">
        <v>123</v>
      </c>
      <c r="F1198" s="1390">
        <v>600</v>
      </c>
      <c r="G1198" s="1283">
        <v>7.98</v>
      </c>
      <c r="H1198" s="1283"/>
      <c r="I1198" s="1283"/>
      <c r="J1198" s="1283"/>
      <c r="K1198" s="1283"/>
      <c r="L1198" s="1283"/>
      <c r="M1198" s="1283"/>
      <c r="N1198" s="1283"/>
      <c r="O1198" s="1283"/>
      <c r="P1198" s="1283"/>
      <c r="R1198" s="1067"/>
      <c r="S1198" s="489"/>
      <c r="Z1198" s="21"/>
      <c r="AH1198"/>
    </row>
    <row r="1199" spans="1:34" ht="11.25" customHeight="1">
      <c r="A1199"/>
      <c r="B1199" s="1281" t="s">
        <v>24</v>
      </c>
      <c r="C1199" s="1282">
        <v>2714</v>
      </c>
      <c r="D1199" s="1341" t="str">
        <f t="shared" si="32"/>
        <v>GA2714</v>
      </c>
      <c r="E1199" s="1514" t="s">
        <v>123</v>
      </c>
      <c r="F1199" s="1390">
        <v>500</v>
      </c>
      <c r="G1199" s="1283">
        <v>5.27</v>
      </c>
      <c r="H1199" s="1283"/>
      <c r="I1199" s="1283"/>
      <c r="J1199" s="1283"/>
      <c r="K1199" s="1283"/>
      <c r="L1199" s="1283"/>
      <c r="M1199" s="1283"/>
      <c r="N1199" s="1283"/>
      <c r="O1199" s="1283"/>
      <c r="P1199" s="1283"/>
      <c r="R1199" s="1067"/>
      <c r="S1199" s="489"/>
      <c r="Z1199" s="21"/>
      <c r="AH1199"/>
    </row>
    <row r="1200" spans="1:34" ht="11.25" customHeight="1">
      <c r="A1200"/>
      <c r="B1200" s="1281" t="s">
        <v>24</v>
      </c>
      <c r="C1200" s="1282">
        <v>2731</v>
      </c>
      <c r="D1200" s="1341" t="str">
        <f t="shared" si="32"/>
        <v>GA2731</v>
      </c>
      <c r="E1200" s="1514" t="s">
        <v>124</v>
      </c>
      <c r="F1200" s="1390">
        <v>500</v>
      </c>
      <c r="G1200" s="1283">
        <v>4.59</v>
      </c>
      <c r="H1200" s="1283"/>
      <c r="I1200" s="1283"/>
      <c r="J1200" s="1283"/>
      <c r="K1200" s="1283"/>
      <c r="L1200" s="1283"/>
      <c r="M1200" s="1283"/>
      <c r="N1200" s="1283"/>
      <c r="O1200" s="1283"/>
      <c r="P1200" s="1283"/>
      <c r="R1200" s="1067"/>
      <c r="S1200" s="489"/>
      <c r="Z1200" s="21"/>
      <c r="AH1200"/>
    </row>
    <row r="1201" spans="1:34" ht="11.25" customHeight="1">
      <c r="A1201"/>
      <c r="B1201" s="1281" t="s">
        <v>24</v>
      </c>
      <c r="C1201" s="1282">
        <v>2735</v>
      </c>
      <c r="D1201" s="1341" t="str">
        <f t="shared" si="32"/>
        <v>GA2735</v>
      </c>
      <c r="E1201" s="1514" t="s">
        <v>124</v>
      </c>
      <c r="F1201" s="1390">
        <v>500</v>
      </c>
      <c r="G1201" s="1283">
        <v>5.23</v>
      </c>
      <c r="H1201" s="1283"/>
      <c r="I1201" s="1283"/>
      <c r="J1201" s="1283"/>
      <c r="K1201" s="1283"/>
      <c r="L1201" s="1283"/>
      <c r="M1201" s="1283"/>
      <c r="N1201" s="1283"/>
      <c r="O1201" s="1283"/>
      <c r="P1201" s="1283"/>
      <c r="R1201" s="1067"/>
      <c r="S1201" s="489"/>
      <c r="Z1201" s="21"/>
      <c r="AH1201"/>
    </row>
    <row r="1202" spans="1:34" ht="11.25" customHeight="1">
      <c r="A1202"/>
      <c r="B1202" s="1281" t="s">
        <v>24</v>
      </c>
      <c r="C1202" s="1282">
        <v>2759</v>
      </c>
      <c r="D1202" s="1341" t="str">
        <f t="shared" si="32"/>
        <v>GA2759</v>
      </c>
      <c r="E1202" s="1514" t="s">
        <v>124</v>
      </c>
      <c r="F1202" s="1390">
        <v>600</v>
      </c>
      <c r="G1202" s="1283">
        <v>7.37</v>
      </c>
      <c r="H1202" s="1283"/>
      <c r="I1202" s="1283"/>
      <c r="J1202" s="1283"/>
      <c r="K1202" s="1283"/>
      <c r="L1202" s="1283"/>
      <c r="M1202" s="1283"/>
      <c r="N1202" s="1283"/>
      <c r="O1202" s="1283"/>
      <c r="P1202" s="1283"/>
      <c r="R1202" s="1067"/>
      <c r="S1202" s="489"/>
      <c r="Z1202" s="21"/>
      <c r="AH1202"/>
    </row>
    <row r="1203" spans="1:34" ht="11.25" customHeight="1">
      <c r="A1203"/>
      <c r="B1203" s="1281" t="s">
        <v>24</v>
      </c>
      <c r="C1203" s="1282">
        <v>2790</v>
      </c>
      <c r="D1203" s="1341" t="str">
        <f t="shared" si="32"/>
        <v>GA2790</v>
      </c>
      <c r="E1203" s="1514" t="s">
        <v>125</v>
      </c>
      <c r="F1203" s="1390">
        <v>500</v>
      </c>
      <c r="G1203" s="1283">
        <v>1.83</v>
      </c>
      <c r="H1203" s="1283"/>
      <c r="I1203" s="1283"/>
      <c r="J1203" s="1283"/>
      <c r="K1203" s="1283"/>
      <c r="L1203" s="1283"/>
      <c r="M1203" s="1283"/>
      <c r="N1203" s="1283"/>
      <c r="O1203" s="1283"/>
      <c r="P1203" s="1283"/>
      <c r="R1203" s="1067"/>
      <c r="S1203" s="489"/>
      <c r="Z1203" s="21"/>
      <c r="AH1203"/>
    </row>
    <row r="1204" spans="1:34" ht="11.25" customHeight="1">
      <c r="A1204"/>
      <c r="B1204" s="1281" t="s">
        <v>24</v>
      </c>
      <c r="C1204" s="1282">
        <v>2797</v>
      </c>
      <c r="D1204" s="1341" t="str">
        <f t="shared" si="32"/>
        <v>GA2797</v>
      </c>
      <c r="E1204" s="1514" t="s">
        <v>124</v>
      </c>
      <c r="F1204" s="1390">
        <v>550</v>
      </c>
      <c r="G1204" s="1283">
        <v>6.51</v>
      </c>
      <c r="H1204" s="1283"/>
      <c r="I1204" s="1283"/>
      <c r="J1204" s="1283"/>
      <c r="K1204" s="1283"/>
      <c r="L1204" s="1283"/>
      <c r="M1204" s="1283"/>
      <c r="N1204" s="1283"/>
      <c r="O1204" s="1283"/>
      <c r="P1204" s="1283"/>
      <c r="R1204" s="1067"/>
      <c r="S1204" s="489"/>
      <c r="Z1204" s="21"/>
      <c r="AH1204"/>
    </row>
    <row r="1205" spans="1:34" ht="11.25" customHeight="1">
      <c r="A1205"/>
      <c r="B1205" s="1281" t="s">
        <v>24</v>
      </c>
      <c r="C1205" s="1282">
        <v>2799</v>
      </c>
      <c r="D1205" s="1341" t="str">
        <f t="shared" si="32"/>
        <v>GA2799</v>
      </c>
      <c r="E1205" s="1514" t="s">
        <v>125</v>
      </c>
      <c r="F1205" s="1390">
        <v>650</v>
      </c>
      <c r="G1205" s="1283">
        <v>8.4499999999999993</v>
      </c>
      <c r="H1205" s="1283"/>
      <c r="I1205" s="1283"/>
      <c r="J1205" s="1283"/>
      <c r="K1205" s="1283"/>
      <c r="L1205" s="1283"/>
      <c r="M1205" s="1283"/>
      <c r="N1205" s="1283"/>
      <c r="O1205" s="1283"/>
      <c r="P1205" s="1283"/>
      <c r="R1205" s="1067"/>
      <c r="S1205" s="489"/>
      <c r="Z1205" s="21"/>
      <c r="AH1205"/>
    </row>
    <row r="1206" spans="1:34" ht="11.25" customHeight="1">
      <c r="A1206"/>
      <c r="B1206" s="1281" t="s">
        <v>24</v>
      </c>
      <c r="C1206" s="1282">
        <v>2802</v>
      </c>
      <c r="D1206" s="1341" t="str">
        <f t="shared" si="32"/>
        <v>GA2802</v>
      </c>
      <c r="E1206" s="1514" t="s">
        <v>125</v>
      </c>
      <c r="F1206" s="1390">
        <v>500</v>
      </c>
      <c r="G1206" s="1283">
        <v>5.64</v>
      </c>
      <c r="H1206" s="1283"/>
      <c r="I1206" s="1283"/>
      <c r="J1206" s="1283"/>
      <c r="K1206" s="1283"/>
      <c r="L1206" s="1283"/>
      <c r="M1206" s="1283"/>
      <c r="N1206" s="1283"/>
      <c r="O1206" s="1283"/>
      <c r="P1206" s="1283"/>
      <c r="R1206" s="1067"/>
      <c r="S1206" s="489"/>
      <c r="Z1206" s="21"/>
      <c r="AH1206"/>
    </row>
    <row r="1207" spans="1:34" ht="11.25" customHeight="1">
      <c r="A1207"/>
      <c r="B1207" s="1281" t="s">
        <v>24</v>
      </c>
      <c r="C1207" s="1282">
        <v>2835</v>
      </c>
      <c r="D1207" s="1341" t="str">
        <f t="shared" si="32"/>
        <v>GA2835</v>
      </c>
      <c r="E1207" s="1514" t="s">
        <v>125</v>
      </c>
      <c r="F1207" s="1390">
        <v>500</v>
      </c>
      <c r="G1207" s="1283">
        <v>2.98</v>
      </c>
      <c r="H1207" s="1283"/>
      <c r="I1207" s="1283"/>
      <c r="J1207" s="1283"/>
      <c r="K1207" s="1283"/>
      <c r="L1207" s="1283"/>
      <c r="M1207" s="1283"/>
      <c r="N1207" s="1283"/>
      <c r="O1207" s="1283"/>
      <c r="P1207" s="1283"/>
      <c r="R1207" s="1067"/>
      <c r="S1207" s="489"/>
      <c r="Z1207" s="21"/>
      <c r="AH1207"/>
    </row>
    <row r="1208" spans="1:34" ht="11.25" customHeight="1">
      <c r="A1208"/>
      <c r="B1208" s="1281" t="s">
        <v>24</v>
      </c>
      <c r="C1208" s="1282">
        <v>2836</v>
      </c>
      <c r="D1208" s="1341" t="str">
        <f t="shared" si="32"/>
        <v>GA2836</v>
      </c>
      <c r="E1208" s="1514" t="s">
        <v>125</v>
      </c>
      <c r="F1208" s="1390">
        <v>500</v>
      </c>
      <c r="G1208" s="1283">
        <v>4.26</v>
      </c>
      <c r="H1208" s="1283"/>
      <c r="I1208" s="1283"/>
      <c r="J1208" s="1283"/>
      <c r="K1208" s="1283"/>
      <c r="L1208" s="1283"/>
      <c r="M1208" s="1283"/>
      <c r="N1208" s="1283"/>
      <c r="O1208" s="1283"/>
      <c r="P1208" s="1283"/>
      <c r="R1208" s="1067"/>
      <c r="S1208" s="489"/>
      <c r="Z1208" s="21"/>
      <c r="AH1208"/>
    </row>
    <row r="1209" spans="1:34" ht="11.25" customHeight="1">
      <c r="A1209"/>
      <c r="B1209" s="1281" t="s">
        <v>24</v>
      </c>
      <c r="C1209" s="1282">
        <v>2841</v>
      </c>
      <c r="D1209" s="1341" t="str">
        <f t="shared" si="32"/>
        <v>GA2841</v>
      </c>
      <c r="E1209" s="1514" t="s">
        <v>125</v>
      </c>
      <c r="F1209" s="1390">
        <v>500</v>
      </c>
      <c r="G1209" s="1283">
        <v>4.2300000000000004</v>
      </c>
      <c r="H1209" s="1283"/>
      <c r="I1209" s="1283"/>
      <c r="J1209" s="1283"/>
      <c r="K1209" s="1283"/>
      <c r="L1209" s="1283"/>
      <c r="M1209" s="1283"/>
      <c r="N1209" s="1283"/>
      <c r="O1209" s="1283"/>
      <c r="P1209" s="1283"/>
      <c r="R1209" s="1067"/>
      <c r="S1209" s="489"/>
      <c r="Z1209" s="21"/>
      <c r="AH1209"/>
    </row>
    <row r="1210" spans="1:34" ht="11.25" customHeight="1">
      <c r="A1210"/>
      <c r="B1210" s="1281" t="s">
        <v>24</v>
      </c>
      <c r="C1210" s="1282">
        <v>2881</v>
      </c>
      <c r="D1210" s="1341" t="str">
        <f t="shared" si="32"/>
        <v>GA2881</v>
      </c>
      <c r="E1210" s="1514" t="s">
        <v>121</v>
      </c>
      <c r="F1210" s="1390">
        <v>500</v>
      </c>
      <c r="G1210" s="1283">
        <v>3.18</v>
      </c>
      <c r="H1210" s="1283"/>
      <c r="I1210" s="1283"/>
      <c r="J1210" s="1283"/>
      <c r="K1210" s="1283"/>
      <c r="L1210" s="1283"/>
      <c r="M1210" s="1283"/>
      <c r="N1210" s="1283"/>
      <c r="O1210" s="1283"/>
      <c r="P1210" s="1283"/>
      <c r="R1210" s="1067"/>
      <c r="S1210" s="489"/>
      <c r="Z1210" s="21"/>
      <c r="AH1210"/>
    </row>
    <row r="1211" spans="1:34" ht="11.25" customHeight="1">
      <c r="A1211"/>
      <c r="B1211" s="1281" t="s">
        <v>24</v>
      </c>
      <c r="C1211" s="1282">
        <v>2883</v>
      </c>
      <c r="D1211" s="1341" t="str">
        <f t="shared" si="32"/>
        <v>GA2883</v>
      </c>
      <c r="E1211" s="1514" t="s">
        <v>121</v>
      </c>
      <c r="F1211" s="1390">
        <v>500</v>
      </c>
      <c r="G1211" s="1283">
        <v>4.0999999999999996</v>
      </c>
      <c r="H1211" s="1283"/>
      <c r="I1211" s="1283"/>
      <c r="J1211" s="1283"/>
      <c r="K1211" s="1283"/>
      <c r="L1211" s="1283"/>
      <c r="M1211" s="1283"/>
      <c r="N1211" s="1283"/>
      <c r="O1211" s="1283"/>
      <c r="P1211" s="1283"/>
      <c r="R1211" s="1067"/>
      <c r="S1211" s="489"/>
      <c r="Z1211" s="21"/>
      <c r="AH1211"/>
    </row>
    <row r="1212" spans="1:34" ht="11.25" customHeight="1">
      <c r="A1212"/>
      <c r="B1212" s="1281" t="s">
        <v>24</v>
      </c>
      <c r="C1212" s="1282">
        <v>2915</v>
      </c>
      <c r="D1212" s="1341" t="str">
        <f t="shared" si="32"/>
        <v>GA2915</v>
      </c>
      <c r="E1212" s="1514" t="s">
        <v>123</v>
      </c>
      <c r="F1212" s="1390">
        <v>500</v>
      </c>
      <c r="G1212" s="1283">
        <v>3.92</v>
      </c>
      <c r="H1212" s="1283"/>
      <c r="I1212" s="1283"/>
      <c r="J1212" s="1283"/>
      <c r="K1212" s="1283"/>
      <c r="L1212" s="1283"/>
      <c r="M1212" s="1283"/>
      <c r="N1212" s="1283"/>
      <c r="O1212" s="1283"/>
      <c r="P1212" s="1283"/>
      <c r="R1212" s="1067"/>
      <c r="S1212" s="489"/>
      <c r="Z1212" s="21"/>
      <c r="AH1212"/>
    </row>
    <row r="1213" spans="1:34" ht="11.25" customHeight="1">
      <c r="A1213"/>
      <c r="B1213" s="1281" t="s">
        <v>24</v>
      </c>
      <c r="C1213" s="1282">
        <v>2916</v>
      </c>
      <c r="D1213" s="1341" t="str">
        <f t="shared" si="32"/>
        <v>GA2916</v>
      </c>
      <c r="E1213" s="1514" t="s">
        <v>123</v>
      </c>
      <c r="F1213" s="1390">
        <v>500</v>
      </c>
      <c r="G1213" s="1283">
        <v>4.47</v>
      </c>
      <c r="H1213" s="1283"/>
      <c r="I1213" s="1283"/>
      <c r="J1213" s="1283"/>
      <c r="K1213" s="1283"/>
      <c r="L1213" s="1283"/>
      <c r="M1213" s="1283"/>
      <c r="N1213" s="1283"/>
      <c r="O1213" s="1283"/>
      <c r="P1213" s="1283"/>
      <c r="R1213" s="1067"/>
      <c r="S1213" s="489"/>
      <c r="Z1213" s="21"/>
      <c r="AH1213"/>
    </row>
    <row r="1214" spans="1:34" ht="11.25" customHeight="1">
      <c r="A1214"/>
      <c r="B1214" s="1281" t="s">
        <v>24</v>
      </c>
      <c r="C1214" s="1282">
        <v>2923</v>
      </c>
      <c r="D1214" s="1341" t="str">
        <f t="shared" si="32"/>
        <v>GA2923</v>
      </c>
      <c r="E1214" s="1514" t="s">
        <v>124</v>
      </c>
      <c r="F1214" s="1390">
        <v>500</v>
      </c>
      <c r="G1214" s="1283">
        <v>2.62</v>
      </c>
      <c r="H1214" s="1283"/>
      <c r="I1214" s="1283"/>
      <c r="J1214" s="1283"/>
      <c r="K1214" s="1283"/>
      <c r="L1214" s="1283"/>
      <c r="M1214" s="1283"/>
      <c r="N1214" s="1283"/>
      <c r="O1214" s="1283"/>
      <c r="P1214" s="1283"/>
      <c r="R1214" s="1067"/>
      <c r="S1214" s="489"/>
      <c r="Z1214" s="21"/>
      <c r="AH1214"/>
    </row>
    <row r="1215" spans="1:34" ht="11.25" customHeight="1">
      <c r="A1215"/>
      <c r="B1215" s="1281" t="s">
        <v>24</v>
      </c>
      <c r="C1215" s="1282">
        <v>2960</v>
      </c>
      <c r="D1215" s="1341" t="str">
        <f t="shared" si="32"/>
        <v>GA2960</v>
      </c>
      <c r="E1215" s="1514" t="s">
        <v>123</v>
      </c>
      <c r="F1215" s="1390">
        <v>550</v>
      </c>
      <c r="G1215" s="1283">
        <v>7.16</v>
      </c>
      <c r="H1215" s="1283"/>
      <c r="I1215" s="1283"/>
      <c r="J1215" s="1283"/>
      <c r="K1215" s="1283"/>
      <c r="L1215" s="1283"/>
      <c r="M1215" s="1283"/>
      <c r="N1215" s="1283"/>
      <c r="O1215" s="1283"/>
      <c r="P1215" s="1283"/>
      <c r="R1215" s="1067"/>
      <c r="S1215" s="489"/>
      <c r="Z1215" s="21"/>
      <c r="AH1215"/>
    </row>
    <row r="1216" spans="1:34" ht="11.25" customHeight="1">
      <c r="A1216"/>
      <c r="B1216" s="1281" t="s">
        <v>24</v>
      </c>
      <c r="C1216" s="1282">
        <v>3004</v>
      </c>
      <c r="D1216" s="1341" t="str">
        <f t="shared" si="32"/>
        <v>GA3004</v>
      </c>
      <c r="E1216" s="1514" t="s">
        <v>123</v>
      </c>
      <c r="F1216" s="1390">
        <v>500</v>
      </c>
      <c r="G1216" s="1283">
        <v>1.59</v>
      </c>
      <c r="H1216" s="1283"/>
      <c r="I1216" s="1283"/>
      <c r="J1216" s="1283"/>
      <c r="K1216" s="1283"/>
      <c r="L1216" s="1283"/>
      <c r="M1216" s="1283"/>
      <c r="N1216" s="1283"/>
      <c r="O1216" s="1283"/>
      <c r="P1216" s="1283"/>
      <c r="R1216" s="1067"/>
      <c r="S1216" s="489"/>
      <c r="Z1216" s="21"/>
      <c r="AH1216"/>
    </row>
    <row r="1217" spans="1:34" ht="11.25" customHeight="1">
      <c r="A1217"/>
      <c r="B1217" s="1281" t="s">
        <v>24</v>
      </c>
      <c r="C1217" s="1282">
        <v>3018</v>
      </c>
      <c r="D1217" s="1341" t="str">
        <f t="shared" si="32"/>
        <v>GA3018</v>
      </c>
      <c r="E1217" s="1514" t="s">
        <v>123</v>
      </c>
      <c r="F1217" s="1390">
        <v>500</v>
      </c>
      <c r="G1217" s="1283">
        <v>3.35</v>
      </c>
      <c r="H1217" s="1283"/>
      <c r="I1217" s="1283"/>
      <c r="J1217" s="1283"/>
      <c r="K1217" s="1283"/>
      <c r="L1217" s="1283"/>
      <c r="M1217" s="1283"/>
      <c r="N1217" s="1283"/>
      <c r="O1217" s="1283"/>
      <c r="P1217" s="1283"/>
      <c r="R1217" s="1067"/>
      <c r="S1217" s="489"/>
      <c r="Z1217" s="21"/>
      <c r="AH1217"/>
    </row>
    <row r="1218" spans="1:34" ht="11.25" customHeight="1">
      <c r="A1218"/>
      <c r="B1218" s="1281" t="s">
        <v>24</v>
      </c>
      <c r="C1218" s="1282">
        <v>3022</v>
      </c>
      <c r="D1218" s="1341" t="str">
        <f t="shared" si="32"/>
        <v>GA3022</v>
      </c>
      <c r="E1218" s="1514" t="s">
        <v>125</v>
      </c>
      <c r="F1218" s="1390">
        <v>500</v>
      </c>
      <c r="G1218" s="1283">
        <v>4.34</v>
      </c>
      <c r="H1218" s="1283"/>
      <c r="I1218" s="1283"/>
      <c r="J1218" s="1283"/>
      <c r="K1218" s="1283"/>
      <c r="L1218" s="1283"/>
      <c r="M1218" s="1283"/>
      <c r="N1218" s="1283"/>
      <c r="O1218" s="1283"/>
      <c r="P1218" s="1283"/>
      <c r="R1218" s="1067"/>
      <c r="S1218" s="489"/>
      <c r="Z1218" s="21"/>
      <c r="AH1218"/>
    </row>
    <row r="1219" spans="1:34" ht="11.25" customHeight="1">
      <c r="A1219"/>
      <c r="B1219" s="1281" t="s">
        <v>24</v>
      </c>
      <c r="C1219" s="1282">
        <v>3027</v>
      </c>
      <c r="D1219" s="1341" t="str">
        <f t="shared" si="32"/>
        <v>GA3027</v>
      </c>
      <c r="E1219" s="1514" t="s">
        <v>123</v>
      </c>
      <c r="F1219" s="1390">
        <v>500</v>
      </c>
      <c r="G1219" s="1283">
        <v>2.84</v>
      </c>
      <c r="H1219" s="1283"/>
      <c r="I1219" s="1283"/>
      <c r="J1219" s="1283"/>
      <c r="K1219" s="1283"/>
      <c r="L1219" s="1283"/>
      <c r="M1219" s="1283"/>
      <c r="N1219" s="1283"/>
      <c r="O1219" s="1283"/>
      <c r="P1219" s="1283"/>
      <c r="R1219" s="1067"/>
      <c r="S1219" s="489"/>
      <c r="Z1219" s="21"/>
      <c r="AH1219"/>
    </row>
    <row r="1220" spans="1:34" ht="11.25" customHeight="1">
      <c r="A1220"/>
      <c r="B1220" s="1281" t="s">
        <v>24</v>
      </c>
      <c r="C1220" s="1282">
        <v>3028</v>
      </c>
      <c r="D1220" s="1341" t="str">
        <f t="shared" si="32"/>
        <v>GA3028</v>
      </c>
      <c r="E1220" s="1514" t="s">
        <v>123</v>
      </c>
      <c r="F1220" s="1390">
        <v>500</v>
      </c>
      <c r="G1220" s="1283">
        <v>3.62</v>
      </c>
      <c r="H1220" s="1283"/>
      <c r="I1220" s="1283"/>
      <c r="J1220" s="1283"/>
      <c r="K1220" s="1283"/>
      <c r="L1220" s="1283"/>
      <c r="M1220" s="1283"/>
      <c r="N1220" s="1283"/>
      <c r="O1220" s="1283"/>
      <c r="P1220" s="1283"/>
      <c r="R1220" s="1067"/>
      <c r="S1220" s="489"/>
      <c r="Z1220" s="21"/>
      <c r="AH1220"/>
    </row>
    <row r="1221" spans="1:34" ht="11.25" customHeight="1">
      <c r="A1221"/>
      <c r="B1221" s="1281" t="s">
        <v>24</v>
      </c>
      <c r="C1221" s="1282">
        <v>3030</v>
      </c>
      <c r="D1221" s="1341" t="str">
        <f t="shared" si="32"/>
        <v>GA3030</v>
      </c>
      <c r="E1221" s="1514" t="s">
        <v>123</v>
      </c>
      <c r="F1221" s="1390">
        <v>600</v>
      </c>
      <c r="G1221" s="1283">
        <v>7.69</v>
      </c>
      <c r="H1221" s="1283"/>
      <c r="I1221" s="1283"/>
      <c r="J1221" s="1283"/>
      <c r="K1221" s="1283"/>
      <c r="L1221" s="1283"/>
      <c r="M1221" s="1283"/>
      <c r="N1221" s="1283"/>
      <c r="O1221" s="1283"/>
      <c r="P1221" s="1283"/>
      <c r="R1221" s="1067"/>
      <c r="S1221" s="489"/>
      <c r="Z1221" s="21"/>
      <c r="AH1221"/>
    </row>
    <row r="1222" spans="1:34" ht="11.25" customHeight="1">
      <c r="A1222"/>
      <c r="B1222" s="1281" t="s">
        <v>24</v>
      </c>
      <c r="C1222" s="1282">
        <v>3040</v>
      </c>
      <c r="D1222" s="1341" t="str">
        <f t="shared" si="32"/>
        <v>GA3040</v>
      </c>
      <c r="E1222" s="1514" t="s">
        <v>125</v>
      </c>
      <c r="F1222" s="1390">
        <v>500</v>
      </c>
      <c r="G1222" s="1283">
        <v>5.73</v>
      </c>
      <c r="H1222" s="1283"/>
      <c r="I1222" s="1283"/>
      <c r="J1222" s="1283"/>
      <c r="K1222" s="1283"/>
      <c r="L1222" s="1283"/>
      <c r="M1222" s="1283"/>
      <c r="N1222" s="1283"/>
      <c r="O1222" s="1283"/>
      <c r="P1222" s="1283"/>
      <c r="R1222" s="1067"/>
      <c r="S1222" s="489"/>
      <c r="Z1222" s="21"/>
      <c r="AH1222"/>
    </row>
    <row r="1223" spans="1:34" ht="11.25" customHeight="1">
      <c r="A1223"/>
      <c r="B1223" s="1281" t="s">
        <v>24</v>
      </c>
      <c r="C1223" s="1282">
        <v>3041</v>
      </c>
      <c r="D1223" s="1341" t="str">
        <f t="shared" si="32"/>
        <v>GA3041</v>
      </c>
      <c r="E1223" s="1514" t="s">
        <v>125</v>
      </c>
      <c r="F1223" s="1390">
        <v>500</v>
      </c>
      <c r="G1223" s="1283">
        <v>5.93</v>
      </c>
      <c r="H1223" s="1283"/>
      <c r="I1223" s="1283"/>
      <c r="J1223" s="1283"/>
      <c r="K1223" s="1283"/>
      <c r="L1223" s="1283"/>
      <c r="M1223" s="1283"/>
      <c r="N1223" s="1283"/>
      <c r="O1223" s="1283"/>
      <c r="P1223" s="1283"/>
      <c r="R1223" s="1067"/>
      <c r="S1223" s="489"/>
      <c r="Z1223" s="21"/>
      <c r="AH1223"/>
    </row>
    <row r="1224" spans="1:34" ht="11.25" customHeight="1">
      <c r="A1224"/>
      <c r="B1224" s="1281" t="s">
        <v>24</v>
      </c>
      <c r="C1224" s="1282">
        <v>3042</v>
      </c>
      <c r="D1224" s="1341" t="str">
        <f t="shared" si="32"/>
        <v>GA3042</v>
      </c>
      <c r="E1224" s="1514" t="s">
        <v>123</v>
      </c>
      <c r="F1224" s="1390">
        <v>500</v>
      </c>
      <c r="G1224" s="1283">
        <v>5.09</v>
      </c>
      <c r="H1224" s="1283"/>
      <c r="I1224" s="1283"/>
      <c r="J1224" s="1283"/>
      <c r="K1224" s="1283"/>
      <c r="L1224" s="1283"/>
      <c r="M1224" s="1283"/>
      <c r="N1224" s="1283"/>
      <c r="O1224" s="1283"/>
      <c r="P1224" s="1283"/>
      <c r="R1224" s="1067"/>
      <c r="S1224" s="489"/>
      <c r="Z1224" s="21"/>
      <c r="AH1224"/>
    </row>
    <row r="1225" spans="1:34" ht="11.25" customHeight="1">
      <c r="A1225"/>
      <c r="B1225" s="1281" t="s">
        <v>24</v>
      </c>
      <c r="C1225" s="1282">
        <v>3064</v>
      </c>
      <c r="D1225" s="1341" t="str">
        <f t="shared" si="32"/>
        <v>GA3064</v>
      </c>
      <c r="E1225" s="1514" t="s">
        <v>121</v>
      </c>
      <c r="F1225" s="1390">
        <v>500</v>
      </c>
      <c r="G1225" s="1283">
        <v>4.4800000000000004</v>
      </c>
      <c r="H1225" s="1283"/>
      <c r="I1225" s="1283"/>
      <c r="J1225" s="1283"/>
      <c r="K1225" s="1283"/>
      <c r="L1225" s="1283"/>
      <c r="M1225" s="1283"/>
      <c r="N1225" s="1283"/>
      <c r="O1225" s="1283"/>
      <c r="P1225" s="1283"/>
      <c r="R1225" s="1067"/>
      <c r="S1225" s="489"/>
      <c r="Z1225" s="21"/>
      <c r="AH1225"/>
    </row>
    <row r="1226" spans="1:34" ht="11.25" customHeight="1">
      <c r="A1226"/>
      <c r="B1226" s="1281" t="s">
        <v>24</v>
      </c>
      <c r="C1226" s="1282">
        <v>3076</v>
      </c>
      <c r="D1226" s="1341" t="str">
        <f t="shared" si="32"/>
        <v>GA3076</v>
      </c>
      <c r="E1226" s="1514" t="s">
        <v>121</v>
      </c>
      <c r="F1226" s="1390">
        <v>500</v>
      </c>
      <c r="G1226" s="1283">
        <v>4.28</v>
      </c>
      <c r="H1226" s="1283"/>
      <c r="I1226" s="1283"/>
      <c r="J1226" s="1283"/>
      <c r="K1226" s="1283"/>
      <c r="L1226" s="1283"/>
      <c r="M1226" s="1283"/>
      <c r="N1226" s="1283"/>
      <c r="O1226" s="1283"/>
      <c r="P1226" s="1283"/>
      <c r="R1226" s="1067"/>
      <c r="S1226" s="489"/>
      <c r="Z1226" s="21"/>
      <c r="AH1226"/>
    </row>
    <row r="1227" spans="1:34" ht="11.25" customHeight="1">
      <c r="A1227"/>
      <c r="B1227" s="1281" t="s">
        <v>24</v>
      </c>
      <c r="C1227" s="1282">
        <v>3081</v>
      </c>
      <c r="D1227" s="1341" t="str">
        <f t="shared" si="32"/>
        <v>GA3081</v>
      </c>
      <c r="E1227" s="1514" t="s">
        <v>123</v>
      </c>
      <c r="F1227" s="1390">
        <v>500</v>
      </c>
      <c r="G1227" s="1283">
        <v>6.09</v>
      </c>
      <c r="H1227" s="1283"/>
      <c r="I1227" s="1283"/>
      <c r="J1227" s="1283"/>
      <c r="K1227" s="1283"/>
      <c r="L1227" s="1283"/>
      <c r="M1227" s="1283"/>
      <c r="N1227" s="1283"/>
      <c r="O1227" s="1283"/>
      <c r="P1227" s="1283"/>
      <c r="R1227" s="1067"/>
      <c r="S1227" s="489"/>
      <c r="Z1227" s="21"/>
      <c r="AH1227"/>
    </row>
    <row r="1228" spans="1:34" ht="11.25" customHeight="1">
      <c r="A1228"/>
      <c r="B1228" s="1281" t="s">
        <v>24</v>
      </c>
      <c r="C1228" s="1282">
        <v>3082</v>
      </c>
      <c r="D1228" s="1341" t="str">
        <f t="shared" ref="D1228:D1291" si="33">B1228&amp;TEXT(C1228,"0000")</f>
        <v>GA3082</v>
      </c>
      <c r="E1228" s="1514" t="s">
        <v>123</v>
      </c>
      <c r="F1228" s="1390">
        <v>500</v>
      </c>
      <c r="G1228" s="1283">
        <v>4.5</v>
      </c>
      <c r="H1228" s="1283"/>
      <c r="I1228" s="1283"/>
      <c r="J1228" s="1283"/>
      <c r="K1228" s="1283"/>
      <c r="L1228" s="1283"/>
      <c r="M1228" s="1283"/>
      <c r="N1228" s="1283"/>
      <c r="O1228" s="1283"/>
      <c r="P1228" s="1283"/>
      <c r="R1228" s="1067"/>
      <c r="S1228" s="489"/>
      <c r="Z1228" s="21"/>
      <c r="AH1228"/>
    </row>
    <row r="1229" spans="1:34" ht="11.25" customHeight="1">
      <c r="A1229"/>
      <c r="B1229" s="1281" t="s">
        <v>24</v>
      </c>
      <c r="C1229" s="1282">
        <v>3085</v>
      </c>
      <c r="D1229" s="1341" t="str">
        <f t="shared" si="33"/>
        <v>GA3085</v>
      </c>
      <c r="E1229" s="1514" t="s">
        <v>123</v>
      </c>
      <c r="F1229" s="1390">
        <v>500</v>
      </c>
      <c r="G1229" s="1283">
        <v>5.73</v>
      </c>
      <c r="H1229" s="1283"/>
      <c r="I1229" s="1283"/>
      <c r="J1229" s="1283"/>
      <c r="K1229" s="1283"/>
      <c r="L1229" s="1283"/>
      <c r="M1229" s="1283"/>
      <c r="N1229" s="1283"/>
      <c r="O1229" s="1283"/>
      <c r="P1229" s="1283"/>
      <c r="R1229" s="1067"/>
      <c r="S1229" s="489"/>
      <c r="Z1229" s="21"/>
      <c r="AH1229"/>
    </row>
    <row r="1230" spans="1:34" ht="11.25" customHeight="1">
      <c r="A1230"/>
      <c r="B1230" s="1281" t="s">
        <v>24</v>
      </c>
      <c r="C1230" s="1282">
        <v>3110</v>
      </c>
      <c r="D1230" s="1341" t="str">
        <f t="shared" si="33"/>
        <v>GA3110</v>
      </c>
      <c r="E1230" s="1514" t="s">
        <v>123</v>
      </c>
      <c r="F1230" s="1390">
        <v>500</v>
      </c>
      <c r="G1230" s="1283">
        <v>4.6500000000000004</v>
      </c>
      <c r="H1230" s="1283"/>
      <c r="I1230" s="1283"/>
      <c r="J1230" s="1283"/>
      <c r="K1230" s="1283"/>
      <c r="L1230" s="1283"/>
      <c r="M1230" s="1283"/>
      <c r="N1230" s="1283"/>
      <c r="O1230" s="1283"/>
      <c r="P1230" s="1283"/>
      <c r="R1230" s="1067"/>
      <c r="S1230" s="489"/>
      <c r="Z1230" s="21"/>
      <c r="AH1230"/>
    </row>
    <row r="1231" spans="1:34" ht="11.25" customHeight="1">
      <c r="A1231"/>
      <c r="B1231" s="1281" t="s">
        <v>24</v>
      </c>
      <c r="C1231" s="1282">
        <v>3111</v>
      </c>
      <c r="D1231" s="1341" t="str">
        <f t="shared" si="33"/>
        <v>GA3111</v>
      </c>
      <c r="E1231" s="1514" t="s">
        <v>122</v>
      </c>
      <c r="F1231" s="1390">
        <v>500</v>
      </c>
      <c r="G1231" s="1283">
        <v>2.34</v>
      </c>
      <c r="H1231" s="1283"/>
      <c r="I1231" s="1283"/>
      <c r="J1231" s="1283"/>
      <c r="K1231" s="1283"/>
      <c r="L1231" s="1283"/>
      <c r="M1231" s="1283"/>
      <c r="N1231" s="1283"/>
      <c r="O1231" s="1283"/>
      <c r="P1231" s="1283"/>
      <c r="R1231" s="1067"/>
      <c r="S1231" s="489"/>
      <c r="Z1231" s="21"/>
      <c r="AH1231"/>
    </row>
    <row r="1232" spans="1:34" ht="11.25" customHeight="1">
      <c r="A1232"/>
      <c r="B1232" s="1281" t="s">
        <v>24</v>
      </c>
      <c r="C1232" s="1282">
        <v>3113</v>
      </c>
      <c r="D1232" s="1341" t="str">
        <f t="shared" si="33"/>
        <v>GA3113</v>
      </c>
      <c r="E1232" s="1514" t="s">
        <v>121</v>
      </c>
      <c r="F1232" s="1390">
        <v>500</v>
      </c>
      <c r="G1232" s="1283">
        <v>2.1800000000000002</v>
      </c>
      <c r="H1232" s="1283"/>
      <c r="I1232" s="1283"/>
      <c r="J1232" s="1283"/>
      <c r="K1232" s="1283"/>
      <c r="L1232" s="1283"/>
      <c r="M1232" s="1283"/>
      <c r="N1232" s="1283"/>
      <c r="O1232" s="1283"/>
      <c r="P1232" s="1283"/>
      <c r="R1232" s="1067"/>
      <c r="S1232" s="489"/>
      <c r="Z1232" s="21"/>
      <c r="AH1232"/>
    </row>
    <row r="1233" spans="1:34" ht="11.25" customHeight="1">
      <c r="A1233"/>
      <c r="B1233" s="1281" t="s">
        <v>24</v>
      </c>
      <c r="C1233" s="1282">
        <v>3114</v>
      </c>
      <c r="D1233" s="1341" t="str">
        <f t="shared" si="33"/>
        <v>GA3114</v>
      </c>
      <c r="E1233" s="1514" t="s">
        <v>123</v>
      </c>
      <c r="F1233" s="1390">
        <v>500</v>
      </c>
      <c r="G1233" s="1283">
        <v>4.03</v>
      </c>
      <c r="H1233" s="1283"/>
      <c r="I1233" s="1283"/>
      <c r="J1233" s="1283"/>
      <c r="K1233" s="1283"/>
      <c r="L1233" s="1283"/>
      <c r="M1233" s="1283"/>
      <c r="N1233" s="1283"/>
      <c r="O1233" s="1283"/>
      <c r="P1233" s="1283"/>
      <c r="R1233" s="1067"/>
      <c r="S1233" s="489"/>
      <c r="Z1233" s="21"/>
      <c r="AH1233"/>
    </row>
    <row r="1234" spans="1:34" ht="12" customHeight="1">
      <c r="A1234"/>
      <c r="B1234" s="1281" t="s">
        <v>24</v>
      </c>
      <c r="C1234" s="1282">
        <v>3118</v>
      </c>
      <c r="D1234" s="1341" t="str">
        <f t="shared" si="33"/>
        <v>GA3118</v>
      </c>
      <c r="E1234" s="1514" t="s">
        <v>125</v>
      </c>
      <c r="F1234" s="1390">
        <v>500</v>
      </c>
      <c r="G1234" s="1283">
        <v>2.31</v>
      </c>
      <c r="H1234" s="1283"/>
      <c r="I1234" s="1283"/>
      <c r="J1234" s="1283"/>
      <c r="K1234" s="1283"/>
      <c r="L1234" s="1283"/>
      <c r="M1234" s="1283"/>
      <c r="N1234" s="1283"/>
      <c r="O1234" s="1283"/>
      <c r="P1234" s="1283"/>
      <c r="R1234" s="1067"/>
      <c r="S1234" s="489"/>
      <c r="Z1234" s="21"/>
      <c r="AH1234"/>
    </row>
    <row r="1235" spans="1:34" ht="11.25" customHeight="1">
      <c r="A1235"/>
      <c r="B1235" s="1281" t="s">
        <v>24</v>
      </c>
      <c r="C1235" s="1282">
        <v>3119</v>
      </c>
      <c r="D1235" s="1341" t="str">
        <f t="shared" si="33"/>
        <v>GA3119</v>
      </c>
      <c r="E1235" s="1514" t="s">
        <v>125</v>
      </c>
      <c r="F1235" s="1390">
        <v>500</v>
      </c>
      <c r="G1235" s="1283">
        <v>1.21</v>
      </c>
      <c r="H1235" s="1283"/>
      <c r="I1235" s="1283"/>
      <c r="J1235" s="1283"/>
      <c r="K1235" s="1283"/>
      <c r="L1235" s="1283"/>
      <c r="M1235" s="1283"/>
      <c r="N1235" s="1283"/>
      <c r="O1235" s="1283"/>
      <c r="P1235" s="1283"/>
      <c r="R1235" s="1067"/>
      <c r="S1235" s="489"/>
      <c r="Z1235" s="21"/>
      <c r="AH1235"/>
    </row>
    <row r="1236" spans="1:34" ht="11.25" customHeight="1">
      <c r="A1236"/>
      <c r="B1236" s="1281" t="s">
        <v>24</v>
      </c>
      <c r="C1236" s="1282">
        <v>3122</v>
      </c>
      <c r="D1236" s="1341" t="str">
        <f t="shared" si="33"/>
        <v>GA3122</v>
      </c>
      <c r="E1236" s="1514" t="s">
        <v>125</v>
      </c>
      <c r="F1236" s="1390">
        <v>500</v>
      </c>
      <c r="G1236" s="1283">
        <v>2.29</v>
      </c>
      <c r="H1236" s="1283"/>
      <c r="I1236" s="1283"/>
      <c r="J1236" s="1283"/>
      <c r="K1236" s="1283"/>
      <c r="L1236" s="1283"/>
      <c r="M1236" s="1283"/>
      <c r="N1236" s="1283"/>
      <c r="O1236" s="1283"/>
      <c r="P1236" s="1283"/>
      <c r="R1236" s="1067"/>
      <c r="S1236" s="489"/>
      <c r="Z1236" s="21"/>
      <c r="AH1236"/>
    </row>
    <row r="1237" spans="1:34" ht="11.25" customHeight="1">
      <c r="A1237"/>
      <c r="B1237" s="1281" t="s">
        <v>24</v>
      </c>
      <c r="C1237" s="1282">
        <v>3126</v>
      </c>
      <c r="D1237" s="1341" t="str">
        <f t="shared" si="33"/>
        <v>GA3126</v>
      </c>
      <c r="E1237" s="1514" t="s">
        <v>123</v>
      </c>
      <c r="F1237" s="1390">
        <v>500</v>
      </c>
      <c r="G1237" s="1283">
        <v>2.1</v>
      </c>
      <c r="H1237" s="1283"/>
      <c r="I1237" s="1283"/>
      <c r="J1237" s="1283"/>
      <c r="K1237" s="1283"/>
      <c r="L1237" s="1283"/>
      <c r="M1237" s="1283"/>
      <c r="N1237" s="1283"/>
      <c r="O1237" s="1283"/>
      <c r="P1237" s="1283"/>
      <c r="R1237" s="1067"/>
      <c r="S1237" s="489"/>
      <c r="Z1237" s="21"/>
      <c r="AH1237"/>
    </row>
    <row r="1238" spans="1:34" ht="11.25" customHeight="1">
      <c r="A1238"/>
      <c r="B1238" s="1281" t="s">
        <v>24</v>
      </c>
      <c r="C1238" s="1282">
        <v>3131</v>
      </c>
      <c r="D1238" s="1341" t="str">
        <f t="shared" si="33"/>
        <v>GA3131</v>
      </c>
      <c r="E1238" s="1514" t="s">
        <v>125</v>
      </c>
      <c r="F1238" s="1390">
        <v>500</v>
      </c>
      <c r="G1238" s="1283">
        <v>1.99</v>
      </c>
      <c r="H1238" s="1283"/>
      <c r="I1238" s="1283"/>
      <c r="J1238" s="1283"/>
      <c r="K1238" s="1283"/>
      <c r="L1238" s="1283"/>
      <c r="M1238" s="1283"/>
      <c r="N1238" s="1283"/>
      <c r="O1238" s="1283"/>
      <c r="P1238" s="1283"/>
      <c r="R1238" s="1067"/>
      <c r="S1238" s="489"/>
      <c r="Z1238" s="21"/>
      <c r="AH1238"/>
    </row>
    <row r="1239" spans="1:34" ht="11.25" customHeight="1">
      <c r="A1239"/>
      <c r="B1239" s="1281" t="s">
        <v>24</v>
      </c>
      <c r="C1239" s="1282">
        <v>3132</v>
      </c>
      <c r="D1239" s="1341" t="str">
        <f t="shared" si="33"/>
        <v>GA3132</v>
      </c>
      <c r="E1239" s="1514" t="s">
        <v>125</v>
      </c>
      <c r="F1239" s="1390">
        <v>500</v>
      </c>
      <c r="G1239" s="1283">
        <v>3.9</v>
      </c>
      <c r="H1239" s="1283"/>
      <c r="I1239" s="1283"/>
      <c r="J1239" s="1283"/>
      <c r="K1239" s="1283"/>
      <c r="L1239" s="1283"/>
      <c r="M1239" s="1283"/>
      <c r="N1239" s="1283"/>
      <c r="O1239" s="1283"/>
      <c r="P1239" s="1283"/>
      <c r="R1239" s="1067"/>
      <c r="S1239" s="489"/>
      <c r="Z1239" s="21"/>
      <c r="AH1239"/>
    </row>
    <row r="1240" spans="1:34" ht="11.25" customHeight="1">
      <c r="A1240"/>
      <c r="B1240" s="1281" t="s">
        <v>24</v>
      </c>
      <c r="C1240" s="1282">
        <v>3145</v>
      </c>
      <c r="D1240" s="1341" t="str">
        <f t="shared" si="33"/>
        <v>GA3145</v>
      </c>
      <c r="E1240" s="1514" t="s">
        <v>125</v>
      </c>
      <c r="F1240" s="1390">
        <v>500</v>
      </c>
      <c r="G1240" s="1283">
        <v>2.42</v>
      </c>
      <c r="H1240" s="1283"/>
      <c r="I1240" s="1283"/>
      <c r="J1240" s="1283"/>
      <c r="K1240" s="1283"/>
      <c r="L1240" s="1283"/>
      <c r="M1240" s="1283"/>
      <c r="N1240" s="1283"/>
      <c r="O1240" s="1283"/>
      <c r="P1240" s="1283"/>
      <c r="R1240" s="1067"/>
      <c r="S1240" s="489"/>
      <c r="Z1240" s="21"/>
      <c r="AH1240"/>
    </row>
    <row r="1241" spans="1:34" ht="11.25" customHeight="1">
      <c r="A1241"/>
      <c r="B1241" s="1281" t="s">
        <v>24</v>
      </c>
      <c r="C1241" s="1282">
        <v>3146</v>
      </c>
      <c r="D1241" s="1341" t="str">
        <f t="shared" si="33"/>
        <v>GA3146</v>
      </c>
      <c r="E1241" s="1514" t="s">
        <v>123</v>
      </c>
      <c r="F1241" s="1390">
        <v>500</v>
      </c>
      <c r="G1241" s="1283">
        <v>2.75</v>
      </c>
      <c r="H1241" s="1283"/>
      <c r="I1241" s="1283"/>
      <c r="J1241" s="1283"/>
      <c r="K1241" s="1283"/>
      <c r="L1241" s="1283"/>
      <c r="M1241" s="1283"/>
      <c r="N1241" s="1283"/>
      <c r="O1241" s="1283"/>
      <c r="P1241" s="1283"/>
      <c r="R1241" s="1067"/>
      <c r="S1241" s="489"/>
      <c r="Z1241" s="21"/>
      <c r="AH1241"/>
    </row>
    <row r="1242" spans="1:34" ht="11.25" customHeight="1">
      <c r="A1242"/>
      <c r="B1242" s="1281" t="s">
        <v>24</v>
      </c>
      <c r="C1242" s="1282">
        <v>3169</v>
      </c>
      <c r="D1242" s="1341" t="str">
        <f t="shared" si="33"/>
        <v>GA3169</v>
      </c>
      <c r="E1242" s="1514" t="s">
        <v>123</v>
      </c>
      <c r="F1242" s="1390">
        <v>500</v>
      </c>
      <c r="G1242" s="1283">
        <v>3.42</v>
      </c>
      <c r="H1242" s="1283"/>
      <c r="I1242" s="1283"/>
      <c r="J1242" s="1283"/>
      <c r="K1242" s="1283"/>
      <c r="L1242" s="1283"/>
      <c r="M1242" s="1283"/>
      <c r="N1242" s="1283"/>
      <c r="O1242" s="1283"/>
      <c r="P1242" s="1283"/>
      <c r="R1242" s="1067"/>
      <c r="S1242" s="489"/>
      <c r="Z1242" s="21"/>
      <c r="AH1242"/>
    </row>
    <row r="1243" spans="1:34" ht="11.25" customHeight="1">
      <c r="A1243"/>
      <c r="B1243" s="1281" t="s">
        <v>24</v>
      </c>
      <c r="C1243" s="1282">
        <v>3179</v>
      </c>
      <c r="D1243" s="1341" t="str">
        <f t="shared" si="33"/>
        <v>GA3179</v>
      </c>
      <c r="E1243" s="1514" t="s">
        <v>121</v>
      </c>
      <c r="F1243" s="1390">
        <v>500</v>
      </c>
      <c r="G1243" s="1283">
        <v>2.36</v>
      </c>
      <c r="H1243" s="1283"/>
      <c r="I1243" s="1283"/>
      <c r="J1243" s="1283"/>
      <c r="K1243" s="1283"/>
      <c r="L1243" s="1283"/>
      <c r="M1243" s="1283"/>
      <c r="N1243" s="1283"/>
      <c r="O1243" s="1283"/>
      <c r="P1243" s="1283"/>
      <c r="R1243" s="1067"/>
      <c r="S1243" s="489"/>
      <c r="Z1243" s="21"/>
      <c r="AH1243"/>
    </row>
    <row r="1244" spans="1:34" ht="11.25" customHeight="1">
      <c r="A1244"/>
      <c r="B1244" s="1281" t="s">
        <v>24</v>
      </c>
      <c r="C1244" s="1282">
        <v>3180</v>
      </c>
      <c r="D1244" s="1341" t="str">
        <f t="shared" si="33"/>
        <v>GA3180</v>
      </c>
      <c r="E1244" s="1514" t="s">
        <v>121</v>
      </c>
      <c r="F1244" s="1390">
        <v>500</v>
      </c>
      <c r="G1244" s="1283">
        <v>2.73</v>
      </c>
      <c r="H1244" s="1283"/>
      <c r="I1244" s="1283"/>
      <c r="J1244" s="1283"/>
      <c r="K1244" s="1283"/>
      <c r="L1244" s="1283"/>
      <c r="M1244" s="1283"/>
      <c r="N1244" s="1283"/>
      <c r="O1244" s="1283"/>
      <c r="P1244" s="1283"/>
      <c r="R1244" s="1067"/>
      <c r="S1244" s="489"/>
      <c r="Z1244" s="21"/>
      <c r="AH1244"/>
    </row>
    <row r="1245" spans="1:34" ht="11.25" customHeight="1">
      <c r="A1245"/>
      <c r="B1245" s="1281" t="s">
        <v>24</v>
      </c>
      <c r="C1245" s="1282">
        <v>3188</v>
      </c>
      <c r="D1245" s="1341" t="str">
        <f t="shared" si="33"/>
        <v>GA3188</v>
      </c>
      <c r="E1245" s="1514" t="s">
        <v>125</v>
      </c>
      <c r="F1245" s="1390">
        <v>500</v>
      </c>
      <c r="G1245" s="1283">
        <v>2.4900000000000002</v>
      </c>
      <c r="H1245" s="1283"/>
      <c r="I1245" s="1283"/>
      <c r="J1245" s="1283"/>
      <c r="K1245" s="1283"/>
      <c r="L1245" s="1283"/>
      <c r="M1245" s="1283"/>
      <c r="N1245" s="1283"/>
      <c r="O1245" s="1283"/>
      <c r="P1245" s="1283"/>
      <c r="R1245" s="1067"/>
      <c r="S1245" s="489"/>
      <c r="Z1245" s="21"/>
      <c r="AH1245"/>
    </row>
    <row r="1246" spans="1:34" ht="11.25" customHeight="1">
      <c r="A1246"/>
      <c r="B1246" s="1281" t="s">
        <v>24</v>
      </c>
      <c r="C1246" s="1282">
        <v>3220</v>
      </c>
      <c r="D1246" s="1341" t="str">
        <f t="shared" si="33"/>
        <v>GA3220</v>
      </c>
      <c r="E1246" s="1514" t="s">
        <v>125</v>
      </c>
      <c r="F1246" s="1390">
        <v>500</v>
      </c>
      <c r="G1246" s="1283">
        <v>2.0499999999999998</v>
      </c>
      <c r="H1246" s="1283"/>
      <c r="I1246" s="1283"/>
      <c r="J1246" s="1283"/>
      <c r="K1246" s="1283"/>
      <c r="L1246" s="1283"/>
      <c r="M1246" s="1283"/>
      <c r="N1246" s="1283"/>
      <c r="O1246" s="1283"/>
      <c r="P1246" s="1283"/>
      <c r="R1246" s="1067"/>
      <c r="S1246" s="489"/>
      <c r="Z1246" s="21"/>
      <c r="AH1246"/>
    </row>
    <row r="1247" spans="1:34" ht="11.25" customHeight="1">
      <c r="A1247"/>
      <c r="B1247" s="1281" t="s">
        <v>24</v>
      </c>
      <c r="C1247" s="1282">
        <v>3224</v>
      </c>
      <c r="D1247" s="1341" t="str">
        <f t="shared" si="33"/>
        <v>GA3224</v>
      </c>
      <c r="E1247" s="1514" t="s">
        <v>125</v>
      </c>
      <c r="F1247" s="1390">
        <v>500</v>
      </c>
      <c r="G1247" s="1283">
        <v>3.62</v>
      </c>
      <c r="H1247" s="1283"/>
      <c r="I1247" s="1283"/>
      <c r="J1247" s="1283"/>
      <c r="K1247" s="1283"/>
      <c r="L1247" s="1283"/>
      <c r="M1247" s="1283"/>
      <c r="N1247" s="1283"/>
      <c r="O1247" s="1283"/>
      <c r="P1247" s="1283"/>
      <c r="R1247" s="1067"/>
      <c r="S1247" s="489"/>
      <c r="Z1247" s="21"/>
      <c r="AH1247"/>
    </row>
    <row r="1248" spans="1:34" ht="11.25" customHeight="1">
      <c r="A1248"/>
      <c r="B1248" s="1281" t="s">
        <v>24</v>
      </c>
      <c r="C1248" s="1282">
        <v>3227</v>
      </c>
      <c r="D1248" s="1341" t="str">
        <f t="shared" si="33"/>
        <v>GA3227</v>
      </c>
      <c r="E1248" s="1514" t="s">
        <v>125</v>
      </c>
      <c r="F1248" s="1390">
        <v>500</v>
      </c>
      <c r="G1248" s="1283">
        <v>3.99</v>
      </c>
      <c r="H1248" s="1283"/>
      <c r="I1248" s="1283"/>
      <c r="J1248" s="1283"/>
      <c r="K1248" s="1283"/>
      <c r="L1248" s="1283"/>
      <c r="M1248" s="1283"/>
      <c r="N1248" s="1283"/>
      <c r="O1248" s="1283"/>
      <c r="P1248" s="1283"/>
      <c r="R1248" s="1067"/>
      <c r="S1248" s="489"/>
      <c r="Z1248" s="21"/>
      <c r="AH1248"/>
    </row>
    <row r="1249" spans="1:34" ht="11.25" customHeight="1">
      <c r="A1249"/>
      <c r="B1249" s="1281" t="s">
        <v>24</v>
      </c>
      <c r="C1249" s="1282">
        <v>3240</v>
      </c>
      <c r="D1249" s="1341" t="str">
        <f t="shared" si="33"/>
        <v>GA3240</v>
      </c>
      <c r="E1249" s="1514" t="s">
        <v>125</v>
      </c>
      <c r="F1249" s="1390">
        <v>500</v>
      </c>
      <c r="G1249" s="1283">
        <v>3.31</v>
      </c>
      <c r="H1249" s="1283"/>
      <c r="I1249" s="1283"/>
      <c r="J1249" s="1283"/>
      <c r="K1249" s="1283"/>
      <c r="L1249" s="1283"/>
      <c r="M1249" s="1283"/>
      <c r="N1249" s="1283"/>
      <c r="O1249" s="1283"/>
      <c r="P1249" s="1283"/>
      <c r="R1249" s="1067"/>
      <c r="S1249" s="489"/>
      <c r="Z1249" s="21"/>
      <c r="AH1249"/>
    </row>
    <row r="1250" spans="1:34" ht="11.25" customHeight="1">
      <c r="A1250"/>
      <c r="B1250" s="1281" t="s">
        <v>24</v>
      </c>
      <c r="C1250" s="1282">
        <v>3241</v>
      </c>
      <c r="D1250" s="1341" t="str">
        <f t="shared" si="33"/>
        <v>GA3241</v>
      </c>
      <c r="E1250" s="1514" t="s">
        <v>125</v>
      </c>
      <c r="F1250" s="1390">
        <v>500</v>
      </c>
      <c r="G1250" s="1283">
        <v>3.09</v>
      </c>
      <c r="H1250" s="1283"/>
      <c r="I1250" s="1283"/>
      <c r="J1250" s="1283"/>
      <c r="K1250" s="1283"/>
      <c r="L1250" s="1283"/>
      <c r="M1250" s="1283"/>
      <c r="N1250" s="1283"/>
      <c r="O1250" s="1283"/>
      <c r="P1250" s="1283"/>
      <c r="R1250" s="1067"/>
      <c r="S1250" s="489"/>
      <c r="Z1250" s="21"/>
      <c r="AH1250"/>
    </row>
    <row r="1251" spans="1:34" ht="11.25" customHeight="1">
      <c r="A1251"/>
      <c r="B1251" s="1281" t="s">
        <v>24</v>
      </c>
      <c r="C1251" s="1282">
        <v>3255</v>
      </c>
      <c r="D1251" s="1341" t="str">
        <f t="shared" si="33"/>
        <v>GA3255</v>
      </c>
      <c r="E1251" s="1514" t="s">
        <v>125</v>
      </c>
      <c r="F1251" s="1390">
        <v>500</v>
      </c>
      <c r="G1251" s="1283">
        <v>2.71</v>
      </c>
      <c r="H1251" s="1283"/>
      <c r="I1251" s="1283"/>
      <c r="J1251" s="1283"/>
      <c r="K1251" s="1283"/>
      <c r="L1251" s="1283"/>
      <c r="M1251" s="1283"/>
      <c r="N1251" s="1283"/>
      <c r="O1251" s="1283"/>
      <c r="P1251" s="1283"/>
      <c r="R1251" s="1067"/>
      <c r="S1251" s="489"/>
      <c r="Z1251" s="21"/>
      <c r="AH1251"/>
    </row>
    <row r="1252" spans="1:34" ht="11.25" customHeight="1">
      <c r="A1252"/>
      <c r="B1252" s="1281" t="s">
        <v>24</v>
      </c>
      <c r="C1252" s="1282">
        <v>3257</v>
      </c>
      <c r="D1252" s="1341" t="str">
        <f t="shared" si="33"/>
        <v>GA3257</v>
      </c>
      <c r="E1252" s="1514" t="s">
        <v>125</v>
      </c>
      <c r="F1252" s="1390">
        <v>500</v>
      </c>
      <c r="G1252" s="1283">
        <v>3.31</v>
      </c>
      <c r="H1252" s="1283"/>
      <c r="I1252" s="1283"/>
      <c r="J1252" s="1283"/>
      <c r="K1252" s="1283"/>
      <c r="L1252" s="1283"/>
      <c r="M1252" s="1283"/>
      <c r="N1252" s="1283"/>
      <c r="O1252" s="1283"/>
      <c r="P1252" s="1283"/>
      <c r="R1252" s="1067"/>
      <c r="S1252" s="489"/>
      <c r="Z1252" s="21"/>
      <c r="AH1252"/>
    </row>
    <row r="1253" spans="1:34" ht="11.25" customHeight="1">
      <c r="A1253"/>
      <c r="B1253" s="1281" t="s">
        <v>24</v>
      </c>
      <c r="C1253" s="1282">
        <v>3270</v>
      </c>
      <c r="D1253" s="1341" t="str">
        <f t="shared" si="33"/>
        <v>GA3270</v>
      </c>
      <c r="E1253" s="1514" t="s">
        <v>125</v>
      </c>
      <c r="F1253" s="1390">
        <v>500</v>
      </c>
      <c r="G1253" s="1283">
        <v>3.4</v>
      </c>
      <c r="H1253" s="1283"/>
      <c r="I1253" s="1283"/>
      <c r="J1253" s="1283"/>
      <c r="K1253" s="1283"/>
      <c r="L1253" s="1283"/>
      <c r="M1253" s="1283"/>
      <c r="N1253" s="1283"/>
      <c r="O1253" s="1283"/>
      <c r="P1253" s="1283"/>
      <c r="R1253" s="1067"/>
      <c r="S1253" s="489"/>
      <c r="Z1253" s="21"/>
      <c r="AH1253"/>
    </row>
    <row r="1254" spans="1:34" ht="11.25" customHeight="1">
      <c r="A1254"/>
      <c r="B1254" s="1281" t="s">
        <v>24</v>
      </c>
      <c r="C1254" s="1282">
        <v>3300</v>
      </c>
      <c r="D1254" s="1341" t="str">
        <f t="shared" si="33"/>
        <v>GA3300</v>
      </c>
      <c r="E1254" s="1514" t="s">
        <v>125</v>
      </c>
      <c r="F1254" s="1390">
        <v>500</v>
      </c>
      <c r="G1254" s="1283">
        <v>5</v>
      </c>
      <c r="H1254" s="1283"/>
      <c r="I1254" s="1283"/>
      <c r="J1254" s="1283"/>
      <c r="K1254" s="1283"/>
      <c r="L1254" s="1283"/>
      <c r="M1254" s="1283"/>
      <c r="N1254" s="1283"/>
      <c r="O1254" s="1283"/>
      <c r="P1254" s="1283"/>
      <c r="R1254" s="1067"/>
      <c r="S1254" s="489"/>
      <c r="Z1254" s="21"/>
      <c r="AH1254"/>
    </row>
    <row r="1255" spans="1:34" ht="11.25" customHeight="1">
      <c r="A1255"/>
      <c r="B1255" s="1281" t="s">
        <v>24</v>
      </c>
      <c r="C1255" s="1282">
        <v>3303</v>
      </c>
      <c r="D1255" s="1341" t="str">
        <f t="shared" si="33"/>
        <v>GA3303</v>
      </c>
      <c r="E1255" s="1514" t="s">
        <v>125</v>
      </c>
      <c r="F1255" s="1390">
        <v>500</v>
      </c>
      <c r="G1255" s="1283">
        <v>2.76</v>
      </c>
      <c r="H1255" s="1283"/>
      <c r="I1255" s="1283"/>
      <c r="J1255" s="1283"/>
      <c r="K1255" s="1283"/>
      <c r="L1255" s="1283"/>
      <c r="M1255" s="1283"/>
      <c r="N1255" s="1283"/>
      <c r="O1255" s="1283"/>
      <c r="P1255" s="1283"/>
      <c r="R1255" s="1067"/>
      <c r="S1255" s="489"/>
      <c r="Z1255" s="21"/>
      <c r="AH1255"/>
    </row>
    <row r="1256" spans="1:34" ht="11.25" customHeight="1">
      <c r="A1256"/>
      <c r="B1256" s="1281" t="s">
        <v>24</v>
      </c>
      <c r="C1256" s="1282">
        <v>3307</v>
      </c>
      <c r="D1256" s="1341" t="str">
        <f t="shared" si="33"/>
        <v>GA3307</v>
      </c>
      <c r="E1256" s="1514" t="s">
        <v>123</v>
      </c>
      <c r="F1256" s="1390">
        <v>500</v>
      </c>
      <c r="G1256" s="1283">
        <v>3.46</v>
      </c>
      <c r="H1256" s="1283"/>
      <c r="I1256" s="1283"/>
      <c r="J1256" s="1283"/>
      <c r="K1256" s="1283"/>
      <c r="L1256" s="1283"/>
      <c r="M1256" s="1283"/>
      <c r="N1256" s="1283"/>
      <c r="O1256" s="1283"/>
      <c r="P1256" s="1283"/>
      <c r="R1256" s="1067"/>
      <c r="S1256" s="489"/>
      <c r="Z1256" s="21"/>
      <c r="AH1256"/>
    </row>
    <row r="1257" spans="1:34" ht="11.25" customHeight="1">
      <c r="A1257"/>
      <c r="B1257" s="1281" t="s">
        <v>24</v>
      </c>
      <c r="C1257" s="1282">
        <v>3315</v>
      </c>
      <c r="D1257" s="1341" t="str">
        <f t="shared" si="33"/>
        <v>GA3315</v>
      </c>
      <c r="E1257" s="1514" t="s">
        <v>123</v>
      </c>
      <c r="F1257" s="1390">
        <v>500</v>
      </c>
      <c r="G1257" s="1283">
        <v>4.03</v>
      </c>
      <c r="H1257" s="1283"/>
      <c r="I1257" s="1283"/>
      <c r="J1257" s="1283"/>
      <c r="K1257" s="1283"/>
      <c r="L1257" s="1283"/>
      <c r="M1257" s="1283"/>
      <c r="N1257" s="1283"/>
      <c r="O1257" s="1283"/>
      <c r="P1257" s="1283"/>
      <c r="R1257" s="1067"/>
      <c r="S1257" s="489"/>
      <c r="Z1257" s="21"/>
      <c r="AH1257"/>
    </row>
    <row r="1258" spans="1:34" ht="11.25" customHeight="1">
      <c r="A1258"/>
      <c r="B1258" s="1281" t="s">
        <v>24</v>
      </c>
      <c r="C1258" s="1282">
        <v>3334</v>
      </c>
      <c r="D1258" s="1341" t="str">
        <f t="shared" si="33"/>
        <v>GA3334</v>
      </c>
      <c r="E1258" s="1514" t="s">
        <v>124</v>
      </c>
      <c r="F1258" s="1390">
        <v>500</v>
      </c>
      <c r="G1258" s="1283">
        <v>2.71</v>
      </c>
      <c r="H1258" s="1283"/>
      <c r="I1258" s="1283"/>
      <c r="J1258" s="1283"/>
      <c r="K1258" s="1283"/>
      <c r="L1258" s="1283"/>
      <c r="M1258" s="1283"/>
      <c r="N1258" s="1283"/>
      <c r="O1258" s="1283"/>
      <c r="P1258" s="1283"/>
      <c r="R1258" s="1067"/>
      <c r="S1258" s="489"/>
      <c r="Z1258" s="21"/>
      <c r="AH1258"/>
    </row>
    <row r="1259" spans="1:34" ht="11.25" customHeight="1">
      <c r="A1259"/>
      <c r="B1259" s="1281" t="s">
        <v>24</v>
      </c>
      <c r="C1259" s="1282">
        <v>3336</v>
      </c>
      <c r="D1259" s="1341" t="str">
        <f t="shared" si="33"/>
        <v>GA3336</v>
      </c>
      <c r="E1259" s="1514" t="s">
        <v>123</v>
      </c>
      <c r="F1259" s="1390">
        <v>500</v>
      </c>
      <c r="G1259" s="1283">
        <v>3.29</v>
      </c>
      <c r="H1259" s="1283"/>
      <c r="I1259" s="1283"/>
      <c r="J1259" s="1283"/>
      <c r="K1259" s="1283"/>
      <c r="L1259" s="1283"/>
      <c r="M1259" s="1283"/>
      <c r="N1259" s="1283"/>
      <c r="O1259" s="1283"/>
      <c r="P1259" s="1283"/>
      <c r="R1259" s="1067"/>
      <c r="S1259" s="489"/>
      <c r="Z1259" s="21"/>
      <c r="AH1259"/>
    </row>
    <row r="1260" spans="1:34" ht="11.25" customHeight="1">
      <c r="A1260"/>
      <c r="B1260" s="1281" t="s">
        <v>24</v>
      </c>
      <c r="C1260" s="1282">
        <v>3365</v>
      </c>
      <c r="D1260" s="1341" t="str">
        <f t="shared" si="33"/>
        <v>GA3365</v>
      </c>
      <c r="E1260" s="1514" t="s">
        <v>125</v>
      </c>
      <c r="F1260" s="1390">
        <v>500</v>
      </c>
      <c r="G1260" s="1283">
        <v>4.9400000000000004</v>
      </c>
      <c r="H1260" s="1283"/>
      <c r="I1260" s="1283"/>
      <c r="J1260" s="1283"/>
      <c r="K1260" s="1283"/>
      <c r="L1260" s="1283"/>
      <c r="M1260" s="1283"/>
      <c r="N1260" s="1283"/>
      <c r="O1260" s="1283"/>
      <c r="P1260" s="1283"/>
      <c r="R1260" s="1067"/>
      <c r="S1260" s="489"/>
      <c r="Z1260" s="21"/>
      <c r="AH1260"/>
    </row>
    <row r="1261" spans="1:34" ht="11.25" customHeight="1">
      <c r="A1261"/>
      <c r="B1261" s="1281" t="s">
        <v>24</v>
      </c>
      <c r="C1261" s="1282">
        <v>3372</v>
      </c>
      <c r="D1261" s="1341" t="str">
        <f t="shared" si="33"/>
        <v>GA3372</v>
      </c>
      <c r="E1261" s="1514" t="s">
        <v>121</v>
      </c>
      <c r="F1261" s="1390">
        <v>500</v>
      </c>
      <c r="G1261" s="1283">
        <v>3.9</v>
      </c>
      <c r="H1261" s="1283"/>
      <c r="I1261" s="1283"/>
      <c r="J1261" s="1283"/>
      <c r="K1261" s="1283"/>
      <c r="L1261" s="1283"/>
      <c r="M1261" s="1283"/>
      <c r="N1261" s="1283"/>
      <c r="O1261" s="1283"/>
      <c r="P1261" s="1283"/>
      <c r="R1261" s="1067"/>
      <c r="S1261" s="489"/>
      <c r="Z1261" s="21"/>
      <c r="AH1261"/>
    </row>
    <row r="1262" spans="1:34" ht="11.25" customHeight="1">
      <c r="A1262"/>
      <c r="B1262" s="1281" t="s">
        <v>24</v>
      </c>
      <c r="C1262" s="1282">
        <v>3373</v>
      </c>
      <c r="D1262" s="1341" t="str">
        <f t="shared" si="33"/>
        <v>GA3373</v>
      </c>
      <c r="E1262" s="1514" t="s">
        <v>123</v>
      </c>
      <c r="F1262" s="1390">
        <v>500</v>
      </c>
      <c r="G1262" s="1283">
        <v>4.96</v>
      </c>
      <c r="H1262" s="1283"/>
      <c r="I1262" s="1283"/>
      <c r="J1262" s="1283"/>
      <c r="K1262" s="1283"/>
      <c r="L1262" s="1283"/>
      <c r="M1262" s="1283"/>
      <c r="N1262" s="1283"/>
      <c r="O1262" s="1283"/>
      <c r="P1262" s="1283"/>
      <c r="R1262" s="1067"/>
      <c r="S1262" s="489"/>
      <c r="Z1262" s="21"/>
      <c r="AH1262"/>
    </row>
    <row r="1263" spans="1:34" ht="11.25" customHeight="1">
      <c r="A1263"/>
      <c r="B1263" s="1281" t="s">
        <v>24</v>
      </c>
      <c r="C1263" s="1282">
        <v>3383</v>
      </c>
      <c r="D1263" s="1341" t="str">
        <f t="shared" si="33"/>
        <v>GA3383</v>
      </c>
      <c r="E1263" s="1514" t="s">
        <v>121</v>
      </c>
      <c r="F1263" s="1390">
        <v>500</v>
      </c>
      <c r="G1263" s="1283">
        <v>1.92</v>
      </c>
      <c r="H1263" s="1283"/>
      <c r="I1263" s="1283"/>
      <c r="J1263" s="1283"/>
      <c r="K1263" s="1283"/>
      <c r="L1263" s="1283"/>
      <c r="M1263" s="1283"/>
      <c r="N1263" s="1283"/>
      <c r="O1263" s="1283"/>
      <c r="P1263" s="1283"/>
      <c r="R1263" s="1067"/>
      <c r="S1263" s="489"/>
      <c r="Z1263" s="21"/>
      <c r="AH1263"/>
    </row>
    <row r="1264" spans="1:34" ht="11.25" customHeight="1">
      <c r="A1264"/>
      <c r="B1264" s="1281" t="s">
        <v>24</v>
      </c>
      <c r="C1264" s="1282">
        <v>3385</v>
      </c>
      <c r="D1264" s="1341" t="str">
        <f t="shared" si="33"/>
        <v>GA3385</v>
      </c>
      <c r="E1264" s="1514" t="s">
        <v>121</v>
      </c>
      <c r="F1264" s="1390">
        <v>500</v>
      </c>
      <c r="G1264" s="1283">
        <v>1.28</v>
      </c>
      <c r="H1264" s="1283"/>
      <c r="I1264" s="1283"/>
      <c r="J1264" s="1283"/>
      <c r="K1264" s="1283"/>
      <c r="L1264" s="1283"/>
      <c r="M1264" s="1283"/>
      <c r="N1264" s="1283"/>
      <c r="O1264" s="1283"/>
      <c r="P1264" s="1283"/>
      <c r="R1264" s="1067"/>
      <c r="S1264" s="489"/>
      <c r="Z1264" s="21"/>
      <c r="AH1264"/>
    </row>
    <row r="1265" spans="1:34" ht="11.25" customHeight="1">
      <c r="A1265"/>
      <c r="B1265" s="1281" t="s">
        <v>24</v>
      </c>
      <c r="C1265" s="1282">
        <v>3400</v>
      </c>
      <c r="D1265" s="1341" t="str">
        <f t="shared" si="33"/>
        <v>GA3400</v>
      </c>
      <c r="E1265" s="1514" t="s">
        <v>125</v>
      </c>
      <c r="F1265" s="1390">
        <v>500</v>
      </c>
      <c r="G1265" s="1283">
        <v>4.3</v>
      </c>
      <c r="H1265" s="1283"/>
      <c r="I1265" s="1283"/>
      <c r="J1265" s="1283"/>
      <c r="K1265" s="1283"/>
      <c r="L1265" s="1283"/>
      <c r="M1265" s="1283"/>
      <c r="N1265" s="1283"/>
      <c r="O1265" s="1283"/>
      <c r="P1265" s="1283"/>
      <c r="R1265" s="1067"/>
      <c r="S1265" s="489"/>
      <c r="Z1265" s="21"/>
      <c r="AH1265"/>
    </row>
    <row r="1266" spans="1:34" ht="11.25" customHeight="1">
      <c r="A1266"/>
      <c r="B1266" s="1281" t="s">
        <v>24</v>
      </c>
      <c r="C1266" s="1282">
        <v>3507</v>
      </c>
      <c r="D1266" s="1341" t="str">
        <f t="shared" si="33"/>
        <v>GA3507</v>
      </c>
      <c r="E1266" s="1514" t="s">
        <v>125</v>
      </c>
      <c r="F1266" s="1390">
        <v>500</v>
      </c>
      <c r="G1266" s="1283">
        <v>2.85</v>
      </c>
      <c r="H1266" s="1283"/>
      <c r="I1266" s="1283"/>
      <c r="J1266" s="1283"/>
      <c r="K1266" s="1283"/>
      <c r="L1266" s="1283"/>
      <c r="M1266" s="1283"/>
      <c r="N1266" s="1283"/>
      <c r="O1266" s="1283"/>
      <c r="P1266" s="1283"/>
      <c r="R1266" s="1067"/>
      <c r="S1266" s="489"/>
      <c r="Z1266" s="21"/>
      <c r="AH1266"/>
    </row>
    <row r="1267" spans="1:34" ht="11.25" customHeight="1">
      <c r="A1267"/>
      <c r="B1267" s="1281" t="s">
        <v>24</v>
      </c>
      <c r="C1267" s="1282">
        <v>3515</v>
      </c>
      <c r="D1267" s="1341" t="str">
        <f t="shared" si="33"/>
        <v>GA3515</v>
      </c>
      <c r="E1267" s="1514" t="s">
        <v>125</v>
      </c>
      <c r="F1267" s="1390">
        <v>500</v>
      </c>
      <c r="G1267" s="1283">
        <v>3.37</v>
      </c>
      <c r="H1267" s="1283"/>
      <c r="I1267" s="1283"/>
      <c r="J1267" s="1283"/>
      <c r="K1267" s="1283"/>
      <c r="L1267" s="1283"/>
      <c r="M1267" s="1283"/>
      <c r="N1267" s="1283"/>
      <c r="O1267" s="1283"/>
      <c r="P1267" s="1283"/>
      <c r="R1267" s="1067"/>
      <c r="S1267" s="489"/>
      <c r="Z1267" s="21"/>
      <c r="AH1267"/>
    </row>
    <row r="1268" spans="1:34" ht="11.25" customHeight="1">
      <c r="A1268"/>
      <c r="B1268" s="1281" t="s">
        <v>24</v>
      </c>
      <c r="C1268" s="1282">
        <v>3548</v>
      </c>
      <c r="D1268" s="1341" t="str">
        <f t="shared" si="33"/>
        <v>GA3548</v>
      </c>
      <c r="E1268" s="1514" t="s">
        <v>125</v>
      </c>
      <c r="F1268" s="1390">
        <v>500</v>
      </c>
      <c r="G1268" s="1283">
        <v>1.1499999999999999</v>
      </c>
      <c r="H1268" s="1283"/>
      <c r="I1268" s="1283"/>
      <c r="J1268" s="1283"/>
      <c r="K1268" s="1283"/>
      <c r="L1268" s="1283"/>
      <c r="M1268" s="1283"/>
      <c r="N1268" s="1283"/>
      <c r="O1268" s="1283"/>
      <c r="P1268" s="1283"/>
      <c r="R1268" s="1067"/>
      <c r="S1268" s="489"/>
      <c r="Z1268" s="21"/>
      <c r="AH1268"/>
    </row>
    <row r="1269" spans="1:34" ht="11.25" customHeight="1">
      <c r="A1269"/>
      <c r="B1269" s="1281" t="s">
        <v>24</v>
      </c>
      <c r="C1269" s="1282">
        <v>3559</v>
      </c>
      <c r="D1269" s="1341" t="str">
        <f t="shared" si="33"/>
        <v>GA3559</v>
      </c>
      <c r="E1269" s="1514" t="s">
        <v>125</v>
      </c>
      <c r="F1269" s="1390">
        <v>500</v>
      </c>
      <c r="G1269" s="1283">
        <v>3</v>
      </c>
      <c r="H1269" s="1283"/>
      <c r="I1269" s="1283"/>
      <c r="J1269" s="1283"/>
      <c r="K1269" s="1283"/>
      <c r="L1269" s="1283"/>
      <c r="M1269" s="1283"/>
      <c r="N1269" s="1283"/>
      <c r="O1269" s="1283"/>
      <c r="P1269" s="1283"/>
      <c r="R1269" s="1067"/>
      <c r="S1269" s="489"/>
      <c r="Z1269" s="21"/>
      <c r="AH1269"/>
    </row>
    <row r="1270" spans="1:34" ht="11.25" customHeight="1">
      <c r="A1270"/>
      <c r="B1270" s="1281" t="s">
        <v>24</v>
      </c>
      <c r="C1270" s="1282">
        <v>3574</v>
      </c>
      <c r="D1270" s="1341" t="str">
        <f t="shared" si="33"/>
        <v>GA3574</v>
      </c>
      <c r="E1270" s="1514" t="s">
        <v>125</v>
      </c>
      <c r="F1270" s="1390">
        <v>500</v>
      </c>
      <c r="G1270" s="1283">
        <v>1.59</v>
      </c>
      <c r="H1270" s="1283"/>
      <c r="I1270" s="1283"/>
      <c r="J1270" s="1283"/>
      <c r="K1270" s="1283"/>
      <c r="L1270" s="1283"/>
      <c r="M1270" s="1283"/>
      <c r="N1270" s="1283"/>
      <c r="O1270" s="1283"/>
      <c r="P1270" s="1283"/>
      <c r="R1270" s="1067"/>
      <c r="S1270" s="489"/>
      <c r="Z1270" s="21"/>
      <c r="AH1270"/>
    </row>
    <row r="1271" spans="1:34" ht="11.25" customHeight="1">
      <c r="A1271"/>
      <c r="B1271" s="1281" t="s">
        <v>24</v>
      </c>
      <c r="C1271" s="1282">
        <v>3581</v>
      </c>
      <c r="D1271" s="1341" t="str">
        <f t="shared" si="33"/>
        <v>GA3581</v>
      </c>
      <c r="E1271" s="1514" t="s">
        <v>125</v>
      </c>
      <c r="F1271" s="1390">
        <v>500</v>
      </c>
      <c r="G1271" s="1283">
        <v>1.37</v>
      </c>
      <c r="H1271" s="1283"/>
      <c r="I1271" s="1283"/>
      <c r="J1271" s="1283"/>
      <c r="K1271" s="1283"/>
      <c r="L1271" s="1283"/>
      <c r="M1271" s="1283"/>
      <c r="N1271" s="1283"/>
      <c r="O1271" s="1283"/>
      <c r="P1271" s="1283"/>
      <c r="R1271" s="1067"/>
      <c r="S1271" s="489"/>
      <c r="Z1271" s="21"/>
      <c r="AH1271"/>
    </row>
    <row r="1272" spans="1:34" ht="11.25" customHeight="1">
      <c r="A1272"/>
      <c r="B1272" s="1281" t="s">
        <v>24</v>
      </c>
      <c r="C1272" s="1282">
        <v>3612</v>
      </c>
      <c r="D1272" s="1341" t="str">
        <f t="shared" si="33"/>
        <v>GA3612</v>
      </c>
      <c r="E1272" s="1514" t="s">
        <v>125</v>
      </c>
      <c r="F1272" s="1390">
        <v>500</v>
      </c>
      <c r="G1272" s="1283">
        <v>2.76</v>
      </c>
      <c r="H1272" s="1283"/>
      <c r="I1272" s="1283"/>
      <c r="J1272" s="1283"/>
      <c r="K1272" s="1283"/>
      <c r="L1272" s="1283"/>
      <c r="M1272" s="1283"/>
      <c r="N1272" s="1283"/>
      <c r="O1272" s="1283"/>
      <c r="P1272" s="1283"/>
      <c r="R1272" s="1067"/>
      <c r="S1272" s="489"/>
      <c r="Z1272" s="21"/>
      <c r="AH1272"/>
    </row>
    <row r="1273" spans="1:34" ht="11.25" customHeight="1">
      <c r="A1273"/>
      <c r="B1273" s="1281" t="s">
        <v>24</v>
      </c>
      <c r="C1273" s="1282">
        <v>3620</v>
      </c>
      <c r="D1273" s="1341" t="str">
        <f t="shared" si="33"/>
        <v>GA3620</v>
      </c>
      <c r="E1273" s="1514" t="s">
        <v>122</v>
      </c>
      <c r="F1273" s="1390">
        <v>500</v>
      </c>
      <c r="G1273" s="1283">
        <v>4.43</v>
      </c>
      <c r="H1273" s="1283"/>
      <c r="I1273" s="1283"/>
      <c r="J1273" s="1283"/>
      <c r="K1273" s="1283"/>
      <c r="L1273" s="1283"/>
      <c r="M1273" s="1283"/>
      <c r="N1273" s="1283"/>
      <c r="O1273" s="1283"/>
      <c r="P1273" s="1283"/>
      <c r="R1273" s="1067"/>
      <c r="S1273" s="489"/>
      <c r="Z1273" s="21"/>
      <c r="AH1273"/>
    </row>
    <row r="1274" spans="1:34" ht="11.25" customHeight="1">
      <c r="A1274"/>
      <c r="B1274" s="1281" t="s">
        <v>24</v>
      </c>
      <c r="C1274" s="1282">
        <v>3629</v>
      </c>
      <c r="D1274" s="1341" t="str">
        <f t="shared" si="33"/>
        <v>GA3629</v>
      </c>
      <c r="E1274" s="1514" t="s">
        <v>125</v>
      </c>
      <c r="F1274" s="1390">
        <v>500</v>
      </c>
      <c r="G1274" s="1283">
        <v>1.96</v>
      </c>
      <c r="H1274" s="1283"/>
      <c r="I1274" s="1283"/>
      <c r="J1274" s="1283"/>
      <c r="K1274" s="1283"/>
      <c r="L1274" s="1283"/>
      <c r="M1274" s="1283"/>
      <c r="N1274" s="1283"/>
      <c r="O1274" s="1283"/>
      <c r="P1274" s="1283"/>
      <c r="R1274" s="1067"/>
      <c r="S1274" s="489"/>
      <c r="Z1274" s="21"/>
      <c r="AH1274"/>
    </row>
    <row r="1275" spans="1:34" ht="11.25" customHeight="1">
      <c r="A1275"/>
      <c r="B1275" s="1281" t="s">
        <v>24</v>
      </c>
      <c r="C1275" s="1282">
        <v>3632</v>
      </c>
      <c r="D1275" s="1341" t="str">
        <f t="shared" si="33"/>
        <v>GA3632</v>
      </c>
      <c r="E1275" s="1514" t="s">
        <v>121</v>
      </c>
      <c r="F1275" s="1390">
        <v>500</v>
      </c>
      <c r="G1275" s="1283">
        <v>4.0599999999999996</v>
      </c>
      <c r="H1275" s="1283"/>
      <c r="I1275" s="1283"/>
      <c r="J1275" s="1283"/>
      <c r="K1275" s="1283"/>
      <c r="L1275" s="1283"/>
      <c r="M1275" s="1283"/>
      <c r="N1275" s="1283"/>
      <c r="O1275" s="1283"/>
      <c r="P1275" s="1283"/>
      <c r="R1275" s="1067"/>
      <c r="S1275" s="489"/>
      <c r="Z1275" s="21"/>
      <c r="AH1275"/>
    </row>
    <row r="1276" spans="1:34" ht="11.25" customHeight="1">
      <c r="A1276"/>
      <c r="B1276" s="1281" t="s">
        <v>24</v>
      </c>
      <c r="C1276" s="1282">
        <v>3634</v>
      </c>
      <c r="D1276" s="1341" t="str">
        <f t="shared" si="33"/>
        <v>GA3634</v>
      </c>
      <c r="E1276" s="1514" t="s">
        <v>125</v>
      </c>
      <c r="F1276" s="1390">
        <v>500</v>
      </c>
      <c r="G1276" s="1283">
        <v>2.09</v>
      </c>
      <c r="H1276" s="1283"/>
      <c r="I1276" s="1283"/>
      <c r="J1276" s="1283"/>
      <c r="K1276" s="1283"/>
      <c r="L1276" s="1283"/>
      <c r="M1276" s="1283"/>
      <c r="N1276" s="1283"/>
      <c r="O1276" s="1283"/>
      <c r="P1276" s="1283"/>
      <c r="R1276" s="1067"/>
      <c r="S1276" s="489"/>
      <c r="Z1276" s="21"/>
      <c r="AH1276"/>
    </row>
    <row r="1277" spans="1:34" ht="11.25" customHeight="1">
      <c r="A1277"/>
      <c r="B1277" s="1281" t="s">
        <v>24</v>
      </c>
      <c r="C1277" s="1282">
        <v>3635</v>
      </c>
      <c r="D1277" s="1341" t="str">
        <f t="shared" si="33"/>
        <v>GA3635</v>
      </c>
      <c r="E1277" s="1514" t="s">
        <v>125</v>
      </c>
      <c r="F1277" s="1390">
        <v>500</v>
      </c>
      <c r="G1277" s="1283">
        <v>3.18</v>
      </c>
      <c r="H1277" s="1283"/>
      <c r="I1277" s="1283"/>
      <c r="J1277" s="1283"/>
      <c r="K1277" s="1283"/>
      <c r="L1277" s="1283"/>
      <c r="M1277" s="1283"/>
      <c r="N1277" s="1283"/>
      <c r="O1277" s="1283"/>
      <c r="P1277" s="1283"/>
      <c r="R1277" s="1067"/>
      <c r="S1277" s="489"/>
      <c r="Z1277" s="21"/>
      <c r="AH1277"/>
    </row>
    <row r="1278" spans="1:34" ht="11.25" customHeight="1">
      <c r="A1278"/>
      <c r="B1278" s="1281" t="s">
        <v>24</v>
      </c>
      <c r="C1278" s="1282">
        <v>3638</v>
      </c>
      <c r="D1278" s="1341" t="str">
        <f t="shared" si="33"/>
        <v>GA3638</v>
      </c>
      <c r="E1278" s="1514" t="s">
        <v>125</v>
      </c>
      <c r="F1278" s="1390">
        <v>500</v>
      </c>
      <c r="G1278" s="1283">
        <v>2.21</v>
      </c>
      <c r="H1278" s="1283"/>
      <c r="I1278" s="1283"/>
      <c r="J1278" s="1283"/>
      <c r="K1278" s="1283"/>
      <c r="L1278" s="1283"/>
      <c r="M1278" s="1283"/>
      <c r="N1278" s="1283"/>
      <c r="O1278" s="1283"/>
      <c r="P1278" s="1283"/>
      <c r="R1278" s="1067"/>
      <c r="S1278" s="489"/>
      <c r="Z1278" s="21"/>
      <c r="AH1278"/>
    </row>
    <row r="1279" spans="1:34" ht="11.25" customHeight="1">
      <c r="A1279"/>
      <c r="B1279" s="1281" t="s">
        <v>24</v>
      </c>
      <c r="C1279" s="1282">
        <v>3642</v>
      </c>
      <c r="D1279" s="1341" t="str">
        <f t="shared" si="33"/>
        <v>GA3642</v>
      </c>
      <c r="E1279" s="1514" t="s">
        <v>123</v>
      </c>
      <c r="F1279" s="1390">
        <v>500</v>
      </c>
      <c r="G1279" s="1283">
        <v>1.43</v>
      </c>
      <c r="H1279" s="1283"/>
      <c r="I1279" s="1283"/>
      <c r="J1279" s="1283"/>
      <c r="K1279" s="1283"/>
      <c r="L1279" s="1283"/>
      <c r="M1279" s="1283"/>
      <c r="N1279" s="1283"/>
      <c r="O1279" s="1283"/>
      <c r="P1279" s="1283"/>
      <c r="R1279" s="1067"/>
      <c r="S1279" s="489"/>
      <c r="Z1279" s="21"/>
      <c r="AH1279"/>
    </row>
    <row r="1280" spans="1:34" ht="11.25" customHeight="1">
      <c r="A1280"/>
      <c r="B1280" s="1281" t="s">
        <v>24</v>
      </c>
      <c r="C1280" s="1282">
        <v>3643</v>
      </c>
      <c r="D1280" s="1341" t="str">
        <f t="shared" si="33"/>
        <v>GA3643</v>
      </c>
      <c r="E1280" s="1514" t="s">
        <v>125</v>
      </c>
      <c r="F1280" s="1390">
        <v>500</v>
      </c>
      <c r="G1280" s="1283">
        <v>2.4900000000000002</v>
      </c>
      <c r="H1280" s="1283"/>
      <c r="I1280" s="1283"/>
      <c r="J1280" s="1283"/>
      <c r="K1280" s="1283"/>
      <c r="L1280" s="1283"/>
      <c r="M1280" s="1283"/>
      <c r="N1280" s="1283"/>
      <c r="O1280" s="1283"/>
      <c r="P1280" s="1283"/>
      <c r="R1280" s="1067"/>
      <c r="S1280" s="489"/>
      <c r="Z1280" s="21"/>
      <c r="AH1280"/>
    </row>
    <row r="1281" spans="1:34" ht="11.25" customHeight="1">
      <c r="A1281"/>
      <c r="B1281" s="1281" t="s">
        <v>24</v>
      </c>
      <c r="C1281" s="1282">
        <v>3647</v>
      </c>
      <c r="D1281" s="1341" t="str">
        <f t="shared" si="33"/>
        <v>GA3647</v>
      </c>
      <c r="E1281" s="1514" t="s">
        <v>123</v>
      </c>
      <c r="F1281" s="1390">
        <v>500</v>
      </c>
      <c r="G1281" s="1283">
        <v>3.37</v>
      </c>
      <c r="H1281" s="1283"/>
      <c r="I1281" s="1283"/>
      <c r="J1281" s="1283"/>
      <c r="K1281" s="1283"/>
      <c r="L1281" s="1283"/>
      <c r="M1281" s="1283"/>
      <c r="N1281" s="1283"/>
      <c r="O1281" s="1283"/>
      <c r="P1281" s="1283"/>
      <c r="R1281" s="1067"/>
      <c r="S1281" s="489"/>
      <c r="Z1281" s="21"/>
      <c r="AH1281"/>
    </row>
    <row r="1282" spans="1:34" ht="11.25" customHeight="1">
      <c r="A1282"/>
      <c r="B1282" s="1281" t="s">
        <v>24</v>
      </c>
      <c r="C1282" s="1282">
        <v>3648</v>
      </c>
      <c r="D1282" s="1341" t="str">
        <f t="shared" si="33"/>
        <v>GA3648</v>
      </c>
      <c r="E1282" s="1514" t="s">
        <v>125</v>
      </c>
      <c r="F1282" s="1390">
        <v>500</v>
      </c>
      <c r="G1282" s="1283">
        <v>1.99</v>
      </c>
      <c r="H1282" s="1283"/>
      <c r="I1282" s="1283"/>
      <c r="J1282" s="1283"/>
      <c r="K1282" s="1283"/>
      <c r="L1282" s="1283"/>
      <c r="M1282" s="1283"/>
      <c r="N1282" s="1283"/>
      <c r="O1282" s="1283"/>
      <c r="P1282" s="1283"/>
      <c r="R1282" s="1067"/>
      <c r="S1282" s="489"/>
      <c r="Z1282" s="21"/>
      <c r="AH1282"/>
    </row>
    <row r="1283" spans="1:34" ht="11.25" customHeight="1">
      <c r="A1283"/>
      <c r="B1283" s="1281" t="s">
        <v>24</v>
      </c>
      <c r="C1283" s="1282">
        <v>3681</v>
      </c>
      <c r="D1283" s="1341" t="str">
        <f t="shared" si="33"/>
        <v>GA3681</v>
      </c>
      <c r="E1283" s="1514" t="s">
        <v>121</v>
      </c>
      <c r="F1283" s="1390">
        <v>500</v>
      </c>
      <c r="G1283" s="1283">
        <v>1.1299999999999999</v>
      </c>
      <c r="H1283" s="1283"/>
      <c r="I1283" s="1283"/>
      <c r="J1283" s="1283"/>
      <c r="K1283" s="1283"/>
      <c r="L1283" s="1283"/>
      <c r="M1283" s="1283"/>
      <c r="N1283" s="1283"/>
      <c r="O1283" s="1283"/>
      <c r="P1283" s="1283"/>
      <c r="R1283" s="1067"/>
      <c r="S1283" s="489"/>
      <c r="Z1283" s="21"/>
      <c r="AH1283"/>
    </row>
    <row r="1284" spans="1:34" ht="11.25" customHeight="1">
      <c r="A1284"/>
      <c r="B1284" s="1281" t="s">
        <v>24</v>
      </c>
      <c r="C1284" s="1282">
        <v>3685</v>
      </c>
      <c r="D1284" s="1341" t="str">
        <f t="shared" si="33"/>
        <v>GA3685</v>
      </c>
      <c r="E1284" s="1514" t="s">
        <v>121</v>
      </c>
      <c r="F1284" s="1390">
        <v>500</v>
      </c>
      <c r="G1284" s="1283">
        <v>1.1299999999999999</v>
      </c>
      <c r="H1284" s="1283"/>
      <c r="I1284" s="1283"/>
      <c r="J1284" s="1283"/>
      <c r="K1284" s="1283"/>
      <c r="L1284" s="1283"/>
      <c r="M1284" s="1283"/>
      <c r="N1284" s="1283"/>
      <c r="O1284" s="1283"/>
      <c r="P1284" s="1283"/>
      <c r="R1284" s="1067"/>
      <c r="S1284" s="489"/>
      <c r="Z1284" s="21"/>
      <c r="AH1284"/>
    </row>
    <row r="1285" spans="1:34" ht="11.25" customHeight="1">
      <c r="A1285"/>
      <c r="B1285" s="1281" t="s">
        <v>24</v>
      </c>
      <c r="C1285" s="1282">
        <v>3719</v>
      </c>
      <c r="D1285" s="1341" t="str">
        <f t="shared" si="33"/>
        <v>GA3719</v>
      </c>
      <c r="E1285" s="1514" t="s">
        <v>122</v>
      </c>
      <c r="F1285" s="1390">
        <v>500</v>
      </c>
      <c r="G1285" s="1283">
        <v>1.46</v>
      </c>
      <c r="H1285" s="1283"/>
      <c r="I1285" s="1283"/>
      <c r="J1285" s="1283"/>
      <c r="K1285" s="1283"/>
      <c r="L1285" s="1283"/>
      <c r="M1285" s="1283"/>
      <c r="N1285" s="1283"/>
      <c r="O1285" s="1283"/>
      <c r="P1285" s="1283"/>
      <c r="R1285" s="1067"/>
      <c r="S1285" s="489"/>
      <c r="Z1285" s="21"/>
      <c r="AH1285"/>
    </row>
    <row r="1286" spans="1:34" ht="11.25" customHeight="1">
      <c r="A1286"/>
      <c r="B1286" s="1281" t="s">
        <v>24</v>
      </c>
      <c r="C1286" s="1282">
        <v>3724</v>
      </c>
      <c r="D1286" s="1341" t="str">
        <f t="shared" si="33"/>
        <v>GA3724</v>
      </c>
      <c r="E1286" s="1514" t="s">
        <v>125</v>
      </c>
      <c r="F1286" s="1390">
        <v>500</v>
      </c>
      <c r="G1286" s="1283">
        <v>3.82</v>
      </c>
      <c r="H1286" s="1283"/>
      <c r="I1286" s="1283"/>
      <c r="J1286" s="1283"/>
      <c r="K1286" s="1283"/>
      <c r="L1286" s="1283"/>
      <c r="M1286" s="1283"/>
      <c r="N1286" s="1283"/>
      <c r="O1286" s="1283"/>
      <c r="P1286" s="1283"/>
      <c r="R1286" s="1067"/>
      <c r="S1286" s="489"/>
      <c r="Z1286" s="21"/>
      <c r="AH1286"/>
    </row>
    <row r="1287" spans="1:34" ht="11.25" customHeight="1">
      <c r="A1287"/>
      <c r="B1287" s="1281" t="s">
        <v>24</v>
      </c>
      <c r="C1287" s="1282">
        <v>3726</v>
      </c>
      <c r="D1287" s="1341" t="str">
        <f t="shared" si="33"/>
        <v>GA3726</v>
      </c>
      <c r="E1287" s="1514" t="s">
        <v>123</v>
      </c>
      <c r="F1287" s="1390">
        <v>500</v>
      </c>
      <c r="G1287" s="1283">
        <v>4.08</v>
      </c>
      <c r="H1287" s="1283"/>
      <c r="I1287" s="1283"/>
      <c r="J1287" s="1283"/>
      <c r="K1287" s="1283"/>
      <c r="L1287" s="1283"/>
      <c r="M1287" s="1283"/>
      <c r="N1287" s="1283"/>
      <c r="O1287" s="1283"/>
      <c r="P1287" s="1283"/>
      <c r="R1287" s="1067"/>
      <c r="S1287" s="489"/>
      <c r="Z1287" s="21"/>
      <c r="AH1287"/>
    </row>
    <row r="1288" spans="1:34" ht="11.25" customHeight="1">
      <c r="A1288"/>
      <c r="B1288" s="1281" t="s">
        <v>24</v>
      </c>
      <c r="C1288" s="1282">
        <v>3803</v>
      </c>
      <c r="D1288" s="1341" t="str">
        <f t="shared" si="33"/>
        <v>GA3803</v>
      </c>
      <c r="E1288" s="1514" t="s">
        <v>125</v>
      </c>
      <c r="F1288" s="1390">
        <v>500</v>
      </c>
      <c r="G1288" s="1283">
        <v>3.55</v>
      </c>
      <c r="H1288" s="1283"/>
      <c r="I1288" s="1283"/>
      <c r="J1288" s="1283"/>
      <c r="K1288" s="1283"/>
      <c r="L1288" s="1283"/>
      <c r="M1288" s="1283"/>
      <c r="N1288" s="1283"/>
      <c r="O1288" s="1283"/>
      <c r="P1288" s="1283"/>
      <c r="R1288" s="1067"/>
      <c r="S1288" s="489"/>
      <c r="Z1288" s="21"/>
      <c r="AH1288"/>
    </row>
    <row r="1289" spans="1:34" ht="11.25" customHeight="1">
      <c r="A1289"/>
      <c r="B1289" s="1281" t="s">
        <v>24</v>
      </c>
      <c r="C1289" s="1282">
        <v>3807</v>
      </c>
      <c r="D1289" s="1341" t="str">
        <f t="shared" si="33"/>
        <v>GA3807</v>
      </c>
      <c r="E1289" s="1514" t="s">
        <v>125</v>
      </c>
      <c r="F1289" s="1390">
        <v>500</v>
      </c>
      <c r="G1289" s="1283">
        <v>2.71</v>
      </c>
      <c r="H1289" s="1283"/>
      <c r="I1289" s="1283"/>
      <c r="J1289" s="1283"/>
      <c r="K1289" s="1283"/>
      <c r="L1289" s="1283"/>
      <c r="M1289" s="1283"/>
      <c r="N1289" s="1283"/>
      <c r="O1289" s="1283"/>
      <c r="P1289" s="1283"/>
      <c r="R1289" s="1067"/>
      <c r="S1289" s="489"/>
      <c r="Z1289" s="21"/>
      <c r="AH1289"/>
    </row>
    <row r="1290" spans="1:34" ht="11.25" customHeight="1">
      <c r="A1290"/>
      <c r="B1290" s="1281" t="s">
        <v>24</v>
      </c>
      <c r="C1290" s="1282">
        <v>3808</v>
      </c>
      <c r="D1290" s="1341" t="str">
        <f t="shared" si="33"/>
        <v>GA3808</v>
      </c>
      <c r="E1290" s="1514" t="s">
        <v>125</v>
      </c>
      <c r="F1290" s="1390">
        <v>500</v>
      </c>
      <c r="G1290" s="1283">
        <v>2.4700000000000002</v>
      </c>
      <c r="H1290" s="1283"/>
      <c r="I1290" s="1283"/>
      <c r="J1290" s="1283"/>
      <c r="K1290" s="1283"/>
      <c r="L1290" s="1283"/>
      <c r="M1290" s="1283"/>
      <c r="N1290" s="1283"/>
      <c r="O1290" s="1283"/>
      <c r="P1290" s="1283"/>
      <c r="R1290" s="1067"/>
      <c r="S1290" s="489"/>
      <c r="Z1290" s="21"/>
      <c r="AH1290"/>
    </row>
    <row r="1291" spans="1:34" ht="11.25" customHeight="1">
      <c r="A1291"/>
      <c r="B1291" s="1281" t="s">
        <v>24</v>
      </c>
      <c r="C1291" s="1282">
        <v>3821</v>
      </c>
      <c r="D1291" s="1341" t="str">
        <f t="shared" si="33"/>
        <v>GA3821</v>
      </c>
      <c r="E1291" s="1514" t="s">
        <v>124</v>
      </c>
      <c r="F1291" s="1390">
        <v>500</v>
      </c>
      <c r="G1291" s="1283">
        <v>6.33</v>
      </c>
      <c r="H1291" s="1283"/>
      <c r="I1291" s="1283"/>
      <c r="J1291" s="1283"/>
      <c r="K1291" s="1283"/>
      <c r="L1291" s="1283"/>
      <c r="M1291" s="1283"/>
      <c r="N1291" s="1283"/>
      <c r="O1291" s="1283"/>
      <c r="P1291" s="1283"/>
      <c r="R1291" s="1067"/>
      <c r="S1291" s="489"/>
      <c r="Z1291" s="21"/>
      <c r="AH1291"/>
    </row>
    <row r="1292" spans="1:34" ht="11.25" customHeight="1">
      <c r="A1292"/>
      <c r="B1292" s="1281" t="s">
        <v>24</v>
      </c>
      <c r="C1292" s="1282">
        <v>3822</v>
      </c>
      <c r="D1292" s="1341" t="str">
        <f t="shared" ref="D1292:D1355" si="34">B1292&amp;TEXT(C1292,"0000")</f>
        <v>GA3822</v>
      </c>
      <c r="E1292" s="1514" t="s">
        <v>125</v>
      </c>
      <c r="F1292" s="1390">
        <v>500</v>
      </c>
      <c r="G1292" s="1283">
        <v>5.1100000000000003</v>
      </c>
      <c r="H1292" s="1283"/>
      <c r="I1292" s="1283"/>
      <c r="J1292" s="1283"/>
      <c r="K1292" s="1283"/>
      <c r="L1292" s="1283"/>
      <c r="M1292" s="1283"/>
      <c r="N1292" s="1283"/>
      <c r="O1292" s="1283"/>
      <c r="P1292" s="1283"/>
      <c r="R1292" s="1067"/>
      <c r="S1292" s="489"/>
      <c r="Z1292" s="21"/>
      <c r="AH1292"/>
    </row>
    <row r="1293" spans="1:34" ht="11.25" customHeight="1">
      <c r="A1293"/>
      <c r="B1293" s="1281" t="s">
        <v>24</v>
      </c>
      <c r="C1293" s="1282">
        <v>3824</v>
      </c>
      <c r="D1293" s="1341" t="str">
        <f t="shared" si="34"/>
        <v>GA3824</v>
      </c>
      <c r="E1293" s="1514" t="s">
        <v>125</v>
      </c>
      <c r="F1293" s="1390">
        <v>500</v>
      </c>
      <c r="G1293" s="1283">
        <v>5.22</v>
      </c>
      <c r="H1293" s="1283"/>
      <c r="I1293" s="1283"/>
      <c r="J1293" s="1283"/>
      <c r="K1293" s="1283"/>
      <c r="L1293" s="1283"/>
      <c r="M1293" s="1283"/>
      <c r="N1293" s="1283"/>
      <c r="O1293" s="1283"/>
      <c r="P1293" s="1283"/>
      <c r="R1293" s="1067"/>
      <c r="S1293" s="489"/>
      <c r="Z1293" s="21"/>
      <c r="AH1293"/>
    </row>
    <row r="1294" spans="1:34" ht="11.25" customHeight="1">
      <c r="A1294"/>
      <c r="B1294" s="1281" t="s">
        <v>24</v>
      </c>
      <c r="C1294" s="1282">
        <v>3826</v>
      </c>
      <c r="D1294" s="1341" t="str">
        <f t="shared" si="34"/>
        <v>GA3826</v>
      </c>
      <c r="E1294" s="1514" t="s">
        <v>125</v>
      </c>
      <c r="F1294" s="1390">
        <v>500</v>
      </c>
      <c r="G1294" s="1283">
        <v>1.04</v>
      </c>
      <c r="H1294" s="1283"/>
      <c r="I1294" s="1283"/>
      <c r="J1294" s="1283"/>
      <c r="K1294" s="1283"/>
      <c r="L1294" s="1283"/>
      <c r="M1294" s="1283"/>
      <c r="N1294" s="1283"/>
      <c r="O1294" s="1283"/>
      <c r="P1294" s="1283"/>
      <c r="R1294" s="1067"/>
      <c r="S1294" s="489"/>
      <c r="Z1294" s="21"/>
      <c r="AH1294"/>
    </row>
    <row r="1295" spans="1:34" ht="11.25" customHeight="1">
      <c r="A1295"/>
      <c r="B1295" s="1281" t="s">
        <v>24</v>
      </c>
      <c r="C1295" s="1282">
        <v>3827</v>
      </c>
      <c r="D1295" s="1341" t="str">
        <f t="shared" si="34"/>
        <v>GA3827</v>
      </c>
      <c r="E1295" s="1514" t="s">
        <v>125</v>
      </c>
      <c r="F1295" s="1390">
        <v>500</v>
      </c>
      <c r="G1295" s="1283">
        <v>2.87</v>
      </c>
      <c r="H1295" s="1283"/>
      <c r="I1295" s="1283"/>
      <c r="J1295" s="1283"/>
      <c r="K1295" s="1283"/>
      <c r="L1295" s="1283"/>
      <c r="M1295" s="1283"/>
      <c r="N1295" s="1283"/>
      <c r="O1295" s="1283"/>
      <c r="P1295" s="1283"/>
      <c r="R1295" s="1067"/>
      <c r="S1295" s="489"/>
      <c r="Z1295" s="21"/>
      <c r="AH1295"/>
    </row>
    <row r="1296" spans="1:34" ht="11.25" customHeight="1">
      <c r="A1296"/>
      <c r="B1296" s="1281" t="s">
        <v>24</v>
      </c>
      <c r="C1296" s="1282">
        <v>3830</v>
      </c>
      <c r="D1296" s="1341" t="str">
        <f t="shared" si="34"/>
        <v>GA3830</v>
      </c>
      <c r="E1296" s="1514" t="s">
        <v>123</v>
      </c>
      <c r="F1296" s="1390">
        <v>500</v>
      </c>
      <c r="G1296" s="1283">
        <v>1.76</v>
      </c>
      <c r="H1296" s="1283"/>
      <c r="I1296" s="1283"/>
      <c r="J1296" s="1283"/>
      <c r="K1296" s="1283"/>
      <c r="L1296" s="1283"/>
      <c r="M1296" s="1283"/>
      <c r="N1296" s="1283"/>
      <c r="O1296" s="1283"/>
      <c r="P1296" s="1283"/>
      <c r="R1296" s="1067"/>
      <c r="S1296" s="489"/>
      <c r="Z1296" s="21"/>
      <c r="AH1296"/>
    </row>
    <row r="1297" spans="1:34" ht="11.25" customHeight="1">
      <c r="A1297"/>
      <c r="B1297" s="1281" t="s">
        <v>24</v>
      </c>
      <c r="C1297" s="1282">
        <v>3851</v>
      </c>
      <c r="D1297" s="1341" t="str">
        <f t="shared" si="34"/>
        <v>GA3851</v>
      </c>
      <c r="E1297" s="1514" t="s">
        <v>124</v>
      </c>
      <c r="F1297" s="1390">
        <v>500</v>
      </c>
      <c r="G1297" s="1283">
        <v>2.73</v>
      </c>
      <c r="H1297" s="1283"/>
      <c r="I1297" s="1283"/>
      <c r="J1297" s="1283"/>
      <c r="K1297" s="1283"/>
      <c r="L1297" s="1283"/>
      <c r="M1297" s="1283"/>
      <c r="N1297" s="1283"/>
      <c r="O1297" s="1283"/>
      <c r="P1297" s="1283"/>
      <c r="R1297" s="1067"/>
      <c r="S1297" s="489"/>
      <c r="Z1297" s="21"/>
      <c r="AH1297"/>
    </row>
    <row r="1298" spans="1:34" ht="11.25" customHeight="1">
      <c r="A1298"/>
      <c r="B1298" s="1281" t="s">
        <v>24</v>
      </c>
      <c r="C1298" s="1282">
        <v>3865</v>
      </c>
      <c r="D1298" s="1341" t="str">
        <f t="shared" si="34"/>
        <v>GA3865</v>
      </c>
      <c r="E1298" s="1514" t="s">
        <v>121</v>
      </c>
      <c r="F1298" s="1390">
        <v>500</v>
      </c>
      <c r="G1298" s="1283">
        <v>1.98</v>
      </c>
      <c r="H1298" s="1283"/>
      <c r="I1298" s="1283"/>
      <c r="J1298" s="1283"/>
      <c r="K1298" s="1283"/>
      <c r="L1298" s="1283"/>
      <c r="M1298" s="1283"/>
      <c r="N1298" s="1283"/>
      <c r="O1298" s="1283"/>
      <c r="P1298" s="1283"/>
      <c r="R1298" s="1067"/>
      <c r="S1298" s="489"/>
      <c r="Z1298" s="21"/>
      <c r="AH1298"/>
    </row>
    <row r="1299" spans="1:34" ht="11.25" customHeight="1">
      <c r="A1299"/>
      <c r="B1299" s="1281" t="s">
        <v>24</v>
      </c>
      <c r="C1299" s="1282">
        <v>3881</v>
      </c>
      <c r="D1299" s="1341" t="str">
        <f t="shared" si="34"/>
        <v>GA3881</v>
      </c>
      <c r="E1299" s="1514" t="s">
        <v>122</v>
      </c>
      <c r="F1299" s="1390">
        <v>500</v>
      </c>
      <c r="G1299" s="1283">
        <v>3.9</v>
      </c>
      <c r="H1299" s="1283"/>
      <c r="I1299" s="1283"/>
      <c r="J1299" s="1283"/>
      <c r="K1299" s="1283"/>
      <c r="L1299" s="1283"/>
      <c r="M1299" s="1283"/>
      <c r="N1299" s="1283"/>
      <c r="O1299" s="1283"/>
      <c r="P1299" s="1283"/>
      <c r="R1299" s="1067"/>
      <c r="S1299" s="489"/>
      <c r="Z1299" s="21"/>
      <c r="AH1299"/>
    </row>
    <row r="1300" spans="1:34" ht="11.25" customHeight="1">
      <c r="A1300"/>
      <c r="B1300" s="1281" t="s">
        <v>24</v>
      </c>
      <c r="C1300" s="1282">
        <v>4000</v>
      </c>
      <c r="D1300" s="1341" t="str">
        <f t="shared" si="34"/>
        <v>GA4000</v>
      </c>
      <c r="E1300" s="1514" t="s">
        <v>123</v>
      </c>
      <c r="F1300" s="1390">
        <v>500</v>
      </c>
      <c r="G1300" s="1283">
        <v>5.71</v>
      </c>
      <c r="H1300" s="1283"/>
      <c r="I1300" s="1283"/>
      <c r="J1300" s="1283"/>
      <c r="K1300" s="1283"/>
      <c r="L1300" s="1283"/>
      <c r="M1300" s="1283"/>
      <c r="N1300" s="1283"/>
      <c r="O1300" s="1283"/>
      <c r="P1300" s="1283"/>
      <c r="R1300" s="1067"/>
      <c r="S1300" s="489"/>
      <c r="Z1300" s="21"/>
      <c r="AH1300"/>
    </row>
    <row r="1301" spans="1:34" ht="11.25" customHeight="1">
      <c r="A1301"/>
      <c r="B1301" s="1281" t="s">
        <v>24</v>
      </c>
      <c r="C1301" s="1282">
        <v>4021</v>
      </c>
      <c r="D1301" s="1341" t="str">
        <f t="shared" si="34"/>
        <v>GA4021</v>
      </c>
      <c r="E1301" s="1514" t="s">
        <v>124</v>
      </c>
      <c r="F1301" s="1390">
        <v>500</v>
      </c>
      <c r="G1301" s="1283">
        <v>4.96</v>
      </c>
      <c r="H1301" s="1283"/>
      <c r="I1301" s="1283"/>
      <c r="J1301" s="1283"/>
      <c r="K1301" s="1283"/>
      <c r="L1301" s="1283"/>
      <c r="M1301" s="1283"/>
      <c r="N1301" s="1283"/>
      <c r="O1301" s="1283"/>
      <c r="P1301" s="1283"/>
      <c r="R1301" s="1067"/>
      <c r="S1301" s="489"/>
      <c r="Z1301" s="21"/>
      <c r="AH1301"/>
    </row>
    <row r="1302" spans="1:34" ht="11.25" customHeight="1">
      <c r="A1302"/>
      <c r="B1302" s="1281" t="s">
        <v>24</v>
      </c>
      <c r="C1302" s="1282">
        <v>4024</v>
      </c>
      <c r="D1302" s="1341" t="str">
        <f t="shared" si="34"/>
        <v>GA4024</v>
      </c>
      <c r="E1302" s="1514" t="s">
        <v>123</v>
      </c>
      <c r="F1302" s="1390">
        <v>500</v>
      </c>
      <c r="G1302" s="1283">
        <v>4.58</v>
      </c>
      <c r="H1302" s="1283"/>
      <c r="I1302" s="1283"/>
      <c r="J1302" s="1283"/>
      <c r="K1302" s="1283"/>
      <c r="L1302" s="1283"/>
      <c r="M1302" s="1283"/>
      <c r="N1302" s="1283"/>
      <c r="O1302" s="1283"/>
      <c r="P1302" s="1283"/>
      <c r="R1302" s="1067"/>
      <c r="S1302" s="489"/>
      <c r="Z1302" s="21"/>
      <c r="AH1302"/>
    </row>
    <row r="1303" spans="1:34" ht="11.25" customHeight="1">
      <c r="A1303"/>
      <c r="B1303" s="1281" t="s">
        <v>24</v>
      </c>
      <c r="C1303" s="1282">
        <v>4034</v>
      </c>
      <c r="D1303" s="1341" t="str">
        <f t="shared" si="34"/>
        <v>GA4034</v>
      </c>
      <c r="E1303" s="1514" t="s">
        <v>125</v>
      </c>
      <c r="F1303" s="1390">
        <v>600</v>
      </c>
      <c r="G1303" s="1283">
        <v>7.41</v>
      </c>
      <c r="H1303" s="1283"/>
      <c r="I1303" s="1283"/>
      <c r="J1303" s="1283"/>
      <c r="K1303" s="1283"/>
      <c r="L1303" s="1283"/>
      <c r="M1303" s="1283"/>
      <c r="N1303" s="1283"/>
      <c r="O1303" s="1283"/>
      <c r="P1303" s="1283"/>
      <c r="R1303" s="1067"/>
      <c r="S1303" s="489"/>
      <c r="Z1303" s="21"/>
      <c r="AH1303"/>
    </row>
    <row r="1304" spans="1:34" ht="11.25" customHeight="1">
      <c r="A1304"/>
      <c r="B1304" s="1281" t="s">
        <v>24</v>
      </c>
      <c r="C1304" s="1282">
        <v>4036</v>
      </c>
      <c r="D1304" s="1341" t="str">
        <f t="shared" si="34"/>
        <v>GA4036</v>
      </c>
      <c r="E1304" s="1514" t="s">
        <v>125</v>
      </c>
      <c r="F1304" s="1390">
        <v>500</v>
      </c>
      <c r="G1304" s="1283">
        <v>3.53</v>
      </c>
      <c r="H1304" s="1283"/>
      <c r="I1304" s="1283"/>
      <c r="J1304" s="1283"/>
      <c r="K1304" s="1283"/>
      <c r="L1304" s="1283"/>
      <c r="M1304" s="1283"/>
      <c r="N1304" s="1283"/>
      <c r="O1304" s="1283"/>
      <c r="P1304" s="1283"/>
      <c r="R1304" s="1067"/>
      <c r="S1304" s="489"/>
      <c r="Z1304" s="21"/>
      <c r="AH1304"/>
    </row>
    <row r="1305" spans="1:34" ht="11.25" customHeight="1">
      <c r="A1305"/>
      <c r="B1305" s="1281" t="s">
        <v>24</v>
      </c>
      <c r="C1305" s="1282">
        <v>4038</v>
      </c>
      <c r="D1305" s="1341" t="str">
        <f t="shared" si="34"/>
        <v>GA4038</v>
      </c>
      <c r="E1305" s="1514" t="s">
        <v>125</v>
      </c>
      <c r="F1305" s="1390">
        <v>500</v>
      </c>
      <c r="G1305" s="1283">
        <v>3.84</v>
      </c>
      <c r="H1305" s="1283"/>
      <c r="I1305" s="1283"/>
      <c r="J1305" s="1283"/>
      <c r="K1305" s="1283"/>
      <c r="L1305" s="1283"/>
      <c r="M1305" s="1283"/>
      <c r="N1305" s="1283"/>
      <c r="O1305" s="1283"/>
      <c r="P1305" s="1283"/>
      <c r="R1305" s="1067"/>
      <c r="S1305" s="489"/>
      <c r="Z1305" s="21"/>
      <c r="AH1305"/>
    </row>
    <row r="1306" spans="1:34" ht="11.25" customHeight="1">
      <c r="A1306"/>
      <c r="B1306" s="1281" t="s">
        <v>24</v>
      </c>
      <c r="C1306" s="1282">
        <v>4062</v>
      </c>
      <c r="D1306" s="1341" t="str">
        <f t="shared" si="34"/>
        <v>GA4062</v>
      </c>
      <c r="E1306" s="1514" t="s">
        <v>125</v>
      </c>
      <c r="F1306" s="1390">
        <v>500</v>
      </c>
      <c r="G1306" s="1283">
        <v>3.59</v>
      </c>
      <c r="H1306" s="1283"/>
      <c r="I1306" s="1283"/>
      <c r="J1306" s="1283"/>
      <c r="K1306" s="1283"/>
      <c r="L1306" s="1283"/>
      <c r="M1306" s="1283"/>
      <c r="N1306" s="1283"/>
      <c r="O1306" s="1283"/>
      <c r="P1306" s="1283"/>
      <c r="R1306" s="1067"/>
      <c r="S1306" s="489"/>
      <c r="Z1306" s="21"/>
      <c r="AH1306"/>
    </row>
    <row r="1307" spans="1:34" ht="11.25" customHeight="1">
      <c r="A1307"/>
      <c r="B1307" s="1281" t="s">
        <v>24</v>
      </c>
      <c r="C1307" s="1282">
        <v>4101</v>
      </c>
      <c r="D1307" s="1341" t="str">
        <f t="shared" si="34"/>
        <v>GA4101</v>
      </c>
      <c r="E1307" s="1514" t="s">
        <v>125</v>
      </c>
      <c r="F1307" s="1390">
        <v>500</v>
      </c>
      <c r="G1307" s="1283">
        <v>4.21</v>
      </c>
      <c r="H1307" s="1283"/>
      <c r="I1307" s="1283"/>
      <c r="J1307" s="1283"/>
      <c r="K1307" s="1283"/>
      <c r="L1307" s="1283"/>
      <c r="M1307" s="1283"/>
      <c r="N1307" s="1283"/>
      <c r="O1307" s="1283"/>
      <c r="P1307" s="1283"/>
      <c r="R1307" s="1067"/>
      <c r="S1307" s="489"/>
      <c r="Z1307" s="21"/>
      <c r="AH1307"/>
    </row>
    <row r="1308" spans="1:34" ht="11.25" customHeight="1">
      <c r="A1308"/>
      <c r="B1308" s="1281" t="s">
        <v>24</v>
      </c>
      <c r="C1308" s="1282">
        <v>4109</v>
      </c>
      <c r="D1308" s="1341" t="str">
        <f t="shared" si="34"/>
        <v>GA4109</v>
      </c>
      <c r="E1308" s="1514" t="s">
        <v>121</v>
      </c>
      <c r="F1308" s="1390">
        <v>500</v>
      </c>
      <c r="G1308" s="1283">
        <v>0.53</v>
      </c>
      <c r="H1308" s="1283"/>
      <c r="I1308" s="1283"/>
      <c r="J1308" s="1283"/>
      <c r="K1308" s="1283"/>
      <c r="L1308" s="1283"/>
      <c r="M1308" s="1283"/>
      <c r="N1308" s="1283"/>
      <c r="O1308" s="1283"/>
      <c r="P1308" s="1283"/>
      <c r="R1308" s="1067"/>
      <c r="S1308" s="489"/>
      <c r="Z1308" s="21"/>
      <c r="AH1308"/>
    </row>
    <row r="1309" spans="1:34" ht="11.25" customHeight="1">
      <c r="A1309"/>
      <c r="B1309" s="1281" t="s">
        <v>24</v>
      </c>
      <c r="C1309" s="1282">
        <v>4110</v>
      </c>
      <c r="D1309" s="1341" t="str">
        <f t="shared" si="34"/>
        <v>GA4110</v>
      </c>
      <c r="E1309" s="1514" t="s">
        <v>121</v>
      </c>
      <c r="F1309" s="1390">
        <v>500</v>
      </c>
      <c r="G1309" s="1283">
        <v>1.01</v>
      </c>
      <c r="H1309" s="1283"/>
      <c r="I1309" s="1283"/>
      <c r="J1309" s="1283"/>
      <c r="K1309" s="1283"/>
      <c r="L1309" s="1283"/>
      <c r="M1309" s="1283"/>
      <c r="N1309" s="1283"/>
      <c r="O1309" s="1283"/>
      <c r="P1309" s="1283"/>
      <c r="R1309" s="1067"/>
      <c r="S1309" s="489"/>
      <c r="Z1309" s="21"/>
      <c r="AH1309"/>
    </row>
    <row r="1310" spans="1:34" ht="11.25" customHeight="1">
      <c r="A1310"/>
      <c r="B1310" s="1281" t="s">
        <v>24</v>
      </c>
      <c r="C1310" s="1282">
        <v>4111</v>
      </c>
      <c r="D1310" s="1341" t="str">
        <f t="shared" si="34"/>
        <v>GA4111</v>
      </c>
      <c r="E1310" s="1514" t="s">
        <v>125</v>
      </c>
      <c r="F1310" s="1390">
        <v>500</v>
      </c>
      <c r="G1310" s="1283">
        <v>3.24</v>
      </c>
      <c r="H1310" s="1283"/>
      <c r="I1310" s="1283"/>
      <c r="J1310" s="1283"/>
      <c r="K1310" s="1283"/>
      <c r="L1310" s="1283"/>
      <c r="M1310" s="1283"/>
      <c r="N1310" s="1283"/>
      <c r="O1310" s="1283"/>
      <c r="P1310" s="1283"/>
      <c r="R1310" s="1067"/>
      <c r="S1310" s="489"/>
      <c r="Z1310" s="21"/>
      <c r="AH1310"/>
    </row>
    <row r="1311" spans="1:34" ht="11.25" customHeight="1">
      <c r="A1311"/>
      <c r="B1311" s="1281" t="s">
        <v>24</v>
      </c>
      <c r="C1311" s="1282">
        <v>4114</v>
      </c>
      <c r="D1311" s="1341" t="str">
        <f t="shared" si="34"/>
        <v>GA4114</v>
      </c>
      <c r="E1311" s="1514" t="s">
        <v>125</v>
      </c>
      <c r="F1311" s="1390">
        <v>500</v>
      </c>
      <c r="G1311" s="1283">
        <v>3.09</v>
      </c>
      <c r="H1311" s="1283"/>
      <c r="I1311" s="1283"/>
      <c r="J1311" s="1283"/>
      <c r="K1311" s="1283"/>
      <c r="L1311" s="1283"/>
      <c r="M1311" s="1283"/>
      <c r="N1311" s="1283"/>
      <c r="O1311" s="1283"/>
      <c r="P1311" s="1283"/>
      <c r="R1311" s="1067"/>
      <c r="S1311" s="489"/>
      <c r="Z1311" s="21"/>
      <c r="AH1311"/>
    </row>
    <row r="1312" spans="1:34" ht="11.25" customHeight="1">
      <c r="A1312"/>
      <c r="B1312" s="1281" t="s">
        <v>24</v>
      </c>
      <c r="C1312" s="1282">
        <v>4130</v>
      </c>
      <c r="D1312" s="1341" t="str">
        <f t="shared" si="34"/>
        <v>GA4130</v>
      </c>
      <c r="E1312" s="1514" t="s">
        <v>125</v>
      </c>
      <c r="F1312" s="1390">
        <v>500</v>
      </c>
      <c r="G1312" s="1283">
        <v>3.99</v>
      </c>
      <c r="H1312" s="1283"/>
      <c r="I1312" s="1283"/>
      <c r="J1312" s="1283"/>
      <c r="K1312" s="1283"/>
      <c r="L1312" s="1283"/>
      <c r="M1312" s="1283"/>
      <c r="N1312" s="1283"/>
      <c r="O1312" s="1283"/>
      <c r="P1312" s="1283"/>
      <c r="R1312" s="1067"/>
      <c r="S1312" s="489"/>
      <c r="Z1312" s="21"/>
      <c r="AH1312"/>
    </row>
    <row r="1313" spans="1:34" ht="11.25" customHeight="1">
      <c r="A1313"/>
      <c r="B1313" s="1281" t="s">
        <v>24</v>
      </c>
      <c r="C1313" s="1282">
        <v>4131</v>
      </c>
      <c r="D1313" s="1341" t="str">
        <f t="shared" si="34"/>
        <v>GA4131</v>
      </c>
      <c r="E1313" s="1514" t="s">
        <v>125</v>
      </c>
      <c r="F1313" s="1390">
        <v>500</v>
      </c>
      <c r="G1313" s="1283">
        <v>5.86</v>
      </c>
      <c r="H1313" s="1283"/>
      <c r="I1313" s="1283"/>
      <c r="J1313" s="1283"/>
      <c r="K1313" s="1283"/>
      <c r="L1313" s="1283"/>
      <c r="M1313" s="1283"/>
      <c r="N1313" s="1283"/>
      <c r="O1313" s="1283"/>
      <c r="P1313" s="1283"/>
      <c r="R1313" s="1067"/>
      <c r="S1313" s="489"/>
      <c r="Z1313" s="21"/>
      <c r="AH1313"/>
    </row>
    <row r="1314" spans="1:34" ht="11.25" customHeight="1">
      <c r="A1314"/>
      <c r="B1314" s="1281" t="s">
        <v>24</v>
      </c>
      <c r="C1314" s="1282">
        <v>4133</v>
      </c>
      <c r="D1314" s="1341" t="str">
        <f t="shared" si="34"/>
        <v>GA4133</v>
      </c>
      <c r="E1314" s="1514" t="s">
        <v>125</v>
      </c>
      <c r="F1314" s="1390">
        <v>500</v>
      </c>
      <c r="G1314" s="1283">
        <v>2.42</v>
      </c>
      <c r="H1314" s="1283"/>
      <c r="I1314" s="1283"/>
      <c r="J1314" s="1283"/>
      <c r="K1314" s="1283"/>
      <c r="L1314" s="1283"/>
      <c r="M1314" s="1283"/>
      <c r="N1314" s="1283"/>
      <c r="O1314" s="1283"/>
      <c r="P1314" s="1283"/>
      <c r="R1314" s="1067"/>
      <c r="S1314" s="489"/>
      <c r="Z1314" s="21"/>
      <c r="AH1314"/>
    </row>
    <row r="1315" spans="1:34" ht="11.25" customHeight="1">
      <c r="A1315"/>
      <c r="B1315" s="1281" t="s">
        <v>24</v>
      </c>
      <c r="C1315" s="1282">
        <v>4149</v>
      </c>
      <c r="D1315" s="1341" t="str">
        <f t="shared" si="34"/>
        <v>GA4149</v>
      </c>
      <c r="E1315" s="1514" t="s">
        <v>121</v>
      </c>
      <c r="F1315" s="1390">
        <v>500</v>
      </c>
      <c r="G1315" s="1283">
        <v>1.21</v>
      </c>
      <c r="H1315" s="1283"/>
      <c r="I1315" s="1283"/>
      <c r="J1315" s="1283"/>
      <c r="K1315" s="1283"/>
      <c r="L1315" s="1283"/>
      <c r="M1315" s="1283"/>
      <c r="N1315" s="1283"/>
      <c r="O1315" s="1283"/>
      <c r="P1315" s="1283"/>
      <c r="R1315" s="1067"/>
      <c r="S1315" s="489"/>
      <c r="Z1315" s="21"/>
      <c r="AH1315"/>
    </row>
    <row r="1316" spans="1:34" ht="11.25" customHeight="1">
      <c r="A1316"/>
      <c r="B1316" s="1281" t="s">
        <v>24</v>
      </c>
      <c r="C1316" s="1282">
        <v>4206</v>
      </c>
      <c r="D1316" s="1341" t="str">
        <f t="shared" si="34"/>
        <v>GA4206</v>
      </c>
      <c r="E1316" s="1514" t="s">
        <v>124</v>
      </c>
      <c r="F1316" s="1390">
        <v>500</v>
      </c>
      <c r="G1316" s="1283">
        <v>3.24</v>
      </c>
      <c r="H1316" s="1283"/>
      <c r="I1316" s="1283"/>
      <c r="J1316" s="1283"/>
      <c r="K1316" s="1283"/>
      <c r="L1316" s="1283"/>
      <c r="M1316" s="1283"/>
      <c r="N1316" s="1283"/>
      <c r="O1316" s="1283"/>
      <c r="P1316" s="1283"/>
      <c r="R1316" s="1067"/>
      <c r="S1316" s="489"/>
      <c r="Z1316" s="21"/>
      <c r="AH1316"/>
    </row>
    <row r="1317" spans="1:34" ht="11.25" customHeight="1">
      <c r="A1317"/>
      <c r="B1317" s="1281" t="s">
        <v>24</v>
      </c>
      <c r="C1317" s="1282">
        <v>4207</v>
      </c>
      <c r="D1317" s="1341" t="str">
        <f t="shared" si="34"/>
        <v>GA4207</v>
      </c>
      <c r="E1317" s="1514" t="s">
        <v>124</v>
      </c>
      <c r="F1317" s="1390">
        <v>500</v>
      </c>
      <c r="G1317" s="1283">
        <v>2.23</v>
      </c>
      <c r="H1317" s="1283"/>
      <c r="I1317" s="1283"/>
      <c r="J1317" s="1283"/>
      <c r="K1317" s="1283"/>
      <c r="L1317" s="1283"/>
      <c r="M1317" s="1283"/>
      <c r="N1317" s="1283"/>
      <c r="O1317" s="1283"/>
      <c r="P1317" s="1283"/>
      <c r="R1317" s="1067"/>
      <c r="S1317" s="489"/>
      <c r="Z1317" s="21"/>
      <c r="AH1317"/>
    </row>
    <row r="1318" spans="1:34" ht="11.25" customHeight="1">
      <c r="A1318"/>
      <c r="B1318" s="1281" t="s">
        <v>24</v>
      </c>
      <c r="C1318" s="1282">
        <v>4239</v>
      </c>
      <c r="D1318" s="1341" t="str">
        <f t="shared" si="34"/>
        <v>GA4239</v>
      </c>
      <c r="E1318" s="1514" t="s">
        <v>123</v>
      </c>
      <c r="F1318" s="1390">
        <v>500</v>
      </c>
      <c r="G1318" s="1283">
        <v>2.1</v>
      </c>
      <c r="H1318" s="1283"/>
      <c r="I1318" s="1283"/>
      <c r="J1318" s="1283"/>
      <c r="K1318" s="1283"/>
      <c r="L1318" s="1283"/>
      <c r="M1318" s="1283"/>
      <c r="N1318" s="1283"/>
      <c r="O1318" s="1283"/>
      <c r="P1318" s="1283"/>
      <c r="R1318" s="1067"/>
      <c r="S1318" s="489"/>
      <c r="Z1318" s="21"/>
      <c r="AH1318"/>
    </row>
    <row r="1319" spans="1:34" ht="11.25" customHeight="1">
      <c r="A1319"/>
      <c r="B1319" s="1281" t="s">
        <v>24</v>
      </c>
      <c r="C1319" s="1282">
        <v>4240</v>
      </c>
      <c r="D1319" s="1341" t="str">
        <f t="shared" si="34"/>
        <v>GA4240</v>
      </c>
      <c r="E1319" s="1514" t="s">
        <v>125</v>
      </c>
      <c r="F1319" s="1390">
        <v>500</v>
      </c>
      <c r="G1319" s="1283">
        <v>4.1399999999999997</v>
      </c>
      <c r="H1319" s="1283"/>
      <c r="I1319" s="1283"/>
      <c r="J1319" s="1283"/>
      <c r="K1319" s="1283"/>
      <c r="L1319" s="1283"/>
      <c r="M1319" s="1283"/>
      <c r="N1319" s="1283"/>
      <c r="O1319" s="1283"/>
      <c r="P1319" s="1283"/>
      <c r="R1319" s="1067"/>
      <c r="S1319" s="489"/>
      <c r="Z1319" s="21"/>
      <c r="AH1319"/>
    </row>
    <row r="1320" spans="1:34" ht="11.25" customHeight="1">
      <c r="A1320"/>
      <c r="B1320" s="1281" t="s">
        <v>24</v>
      </c>
      <c r="C1320" s="1282">
        <v>4243</v>
      </c>
      <c r="D1320" s="1341" t="str">
        <f t="shared" si="34"/>
        <v>GA4243</v>
      </c>
      <c r="E1320" s="1514" t="s">
        <v>125</v>
      </c>
      <c r="F1320" s="1390">
        <v>500</v>
      </c>
      <c r="G1320" s="1283">
        <v>2.6</v>
      </c>
      <c r="H1320" s="1283"/>
      <c r="I1320" s="1283"/>
      <c r="J1320" s="1283"/>
      <c r="K1320" s="1283"/>
      <c r="L1320" s="1283"/>
      <c r="M1320" s="1283"/>
      <c r="N1320" s="1283"/>
      <c r="O1320" s="1283"/>
      <c r="P1320" s="1283"/>
      <c r="R1320" s="1067"/>
      <c r="S1320" s="489"/>
      <c r="Z1320" s="21"/>
      <c r="AH1320"/>
    </row>
    <row r="1321" spans="1:34" ht="11.25" customHeight="1">
      <c r="A1321"/>
      <c r="B1321" s="1281" t="s">
        <v>24</v>
      </c>
      <c r="C1321" s="1282">
        <v>4244</v>
      </c>
      <c r="D1321" s="1341" t="str">
        <f t="shared" si="34"/>
        <v>GA4244</v>
      </c>
      <c r="E1321" s="1514" t="s">
        <v>125</v>
      </c>
      <c r="F1321" s="1390">
        <v>500</v>
      </c>
      <c r="G1321" s="1283">
        <v>3.26</v>
      </c>
      <c r="H1321" s="1283"/>
      <c r="I1321" s="1283"/>
      <c r="J1321" s="1283"/>
      <c r="K1321" s="1283"/>
      <c r="L1321" s="1283"/>
      <c r="M1321" s="1283"/>
      <c r="N1321" s="1283"/>
      <c r="O1321" s="1283"/>
      <c r="P1321" s="1283"/>
      <c r="R1321" s="1067"/>
      <c r="S1321" s="489"/>
      <c r="Z1321" s="21"/>
      <c r="AH1321"/>
    </row>
    <row r="1322" spans="1:34" ht="11.25" customHeight="1">
      <c r="A1322"/>
      <c r="B1322" s="1281" t="s">
        <v>24</v>
      </c>
      <c r="C1322" s="1282">
        <v>4250</v>
      </c>
      <c r="D1322" s="1341" t="str">
        <f t="shared" si="34"/>
        <v>GA4250</v>
      </c>
      <c r="E1322" s="1514" t="s">
        <v>125</v>
      </c>
      <c r="F1322" s="1390">
        <v>500</v>
      </c>
      <c r="G1322" s="1283">
        <v>1.98</v>
      </c>
      <c r="H1322" s="1283"/>
      <c r="I1322" s="1283"/>
      <c r="J1322" s="1283"/>
      <c r="K1322" s="1283"/>
      <c r="L1322" s="1283"/>
      <c r="M1322" s="1283"/>
      <c r="N1322" s="1283"/>
      <c r="O1322" s="1283"/>
      <c r="P1322" s="1283"/>
      <c r="R1322" s="1067"/>
      <c r="S1322" s="489"/>
      <c r="Z1322" s="21"/>
      <c r="AH1322"/>
    </row>
    <row r="1323" spans="1:34" ht="11.25" customHeight="1">
      <c r="A1323"/>
      <c r="B1323" s="1281" t="s">
        <v>24</v>
      </c>
      <c r="C1323" s="1282">
        <v>4251</v>
      </c>
      <c r="D1323" s="1341" t="str">
        <f t="shared" si="34"/>
        <v>GA4251</v>
      </c>
      <c r="E1323" s="1514" t="s">
        <v>125</v>
      </c>
      <c r="F1323" s="1390">
        <v>500</v>
      </c>
      <c r="G1323" s="1283">
        <v>3.81</v>
      </c>
      <c r="H1323" s="1283"/>
      <c r="I1323" s="1283"/>
      <c r="J1323" s="1283"/>
      <c r="K1323" s="1283"/>
      <c r="L1323" s="1283"/>
      <c r="M1323" s="1283"/>
      <c r="N1323" s="1283"/>
      <c r="O1323" s="1283"/>
      <c r="P1323" s="1283"/>
      <c r="R1323" s="1067"/>
      <c r="S1323" s="489"/>
      <c r="Z1323" s="21"/>
      <c r="AH1323"/>
    </row>
    <row r="1324" spans="1:34" ht="11.25" customHeight="1">
      <c r="A1324"/>
      <c r="B1324" s="1281" t="s">
        <v>24</v>
      </c>
      <c r="C1324" s="1282">
        <v>4263</v>
      </c>
      <c r="D1324" s="1341" t="str">
        <f t="shared" si="34"/>
        <v>GA4263</v>
      </c>
      <c r="E1324" s="1514" t="s">
        <v>125</v>
      </c>
      <c r="F1324" s="1390">
        <v>500</v>
      </c>
      <c r="G1324" s="1283">
        <v>4.0999999999999996</v>
      </c>
      <c r="H1324" s="1283"/>
      <c r="I1324" s="1283"/>
      <c r="J1324" s="1283"/>
      <c r="K1324" s="1283"/>
      <c r="L1324" s="1283"/>
      <c r="M1324" s="1283"/>
      <c r="N1324" s="1283"/>
      <c r="O1324" s="1283"/>
      <c r="P1324" s="1283"/>
      <c r="R1324" s="1067"/>
      <c r="S1324" s="489"/>
      <c r="Z1324" s="21"/>
      <c r="AH1324"/>
    </row>
    <row r="1325" spans="1:34" ht="11.25" customHeight="1">
      <c r="A1325"/>
      <c r="B1325" s="1281" t="s">
        <v>24</v>
      </c>
      <c r="C1325" s="1282">
        <v>4273</v>
      </c>
      <c r="D1325" s="1341" t="str">
        <f t="shared" si="34"/>
        <v>GA4273</v>
      </c>
      <c r="E1325" s="1514" t="s">
        <v>125</v>
      </c>
      <c r="F1325" s="1390">
        <v>500</v>
      </c>
      <c r="G1325" s="1283">
        <v>3.2</v>
      </c>
      <c r="H1325" s="1283"/>
      <c r="I1325" s="1283"/>
      <c r="J1325" s="1283"/>
      <c r="K1325" s="1283"/>
      <c r="L1325" s="1283"/>
      <c r="M1325" s="1283"/>
      <c r="N1325" s="1283"/>
      <c r="O1325" s="1283"/>
      <c r="P1325" s="1283"/>
      <c r="R1325" s="1067"/>
      <c r="S1325" s="489"/>
      <c r="Z1325" s="21"/>
      <c r="AH1325"/>
    </row>
    <row r="1326" spans="1:34" ht="11.25" customHeight="1">
      <c r="A1326"/>
      <c r="B1326" s="1281" t="s">
        <v>24</v>
      </c>
      <c r="C1326" s="1282">
        <v>4279</v>
      </c>
      <c r="D1326" s="1341" t="str">
        <f t="shared" si="34"/>
        <v>GA4279</v>
      </c>
      <c r="E1326" s="1514" t="s">
        <v>125</v>
      </c>
      <c r="F1326" s="1390">
        <v>500</v>
      </c>
      <c r="G1326" s="1283">
        <v>2.58</v>
      </c>
      <c r="H1326" s="1283"/>
      <c r="I1326" s="1283"/>
      <c r="J1326" s="1283"/>
      <c r="K1326" s="1283"/>
      <c r="L1326" s="1283"/>
      <c r="M1326" s="1283"/>
      <c r="N1326" s="1283"/>
      <c r="O1326" s="1283"/>
      <c r="P1326" s="1283"/>
      <c r="R1326" s="1067"/>
      <c r="S1326" s="489"/>
      <c r="Z1326" s="21"/>
      <c r="AH1326"/>
    </row>
    <row r="1327" spans="1:34" ht="11.25" customHeight="1">
      <c r="A1327"/>
      <c r="B1327" s="1281" t="s">
        <v>24</v>
      </c>
      <c r="C1327" s="1282">
        <v>4283</v>
      </c>
      <c r="D1327" s="1341" t="str">
        <f t="shared" si="34"/>
        <v>GA4283</v>
      </c>
      <c r="E1327" s="1514" t="s">
        <v>125</v>
      </c>
      <c r="F1327" s="1390">
        <v>500</v>
      </c>
      <c r="G1327" s="1283">
        <v>1.7</v>
      </c>
      <c r="H1327" s="1283"/>
      <c r="I1327" s="1283"/>
      <c r="J1327" s="1283"/>
      <c r="K1327" s="1283"/>
      <c r="L1327" s="1283"/>
      <c r="M1327" s="1283"/>
      <c r="N1327" s="1283"/>
      <c r="O1327" s="1283"/>
      <c r="P1327" s="1283"/>
      <c r="R1327" s="1067"/>
      <c r="S1327" s="489"/>
      <c r="Z1327" s="21"/>
      <c r="AH1327"/>
    </row>
    <row r="1328" spans="1:34" ht="11.25" customHeight="1">
      <c r="A1328"/>
      <c r="B1328" s="1281" t="s">
        <v>24</v>
      </c>
      <c r="C1328" s="1282">
        <v>4299</v>
      </c>
      <c r="D1328" s="1341" t="str">
        <f t="shared" si="34"/>
        <v>GA4299</v>
      </c>
      <c r="E1328" s="1514" t="s">
        <v>121</v>
      </c>
      <c r="F1328" s="1390">
        <v>500</v>
      </c>
      <c r="G1328" s="1283">
        <v>2.14</v>
      </c>
      <c r="H1328" s="1283"/>
      <c r="I1328" s="1283"/>
      <c r="J1328" s="1283"/>
      <c r="K1328" s="1283"/>
      <c r="L1328" s="1283"/>
      <c r="M1328" s="1283"/>
      <c r="N1328" s="1283"/>
      <c r="O1328" s="1283"/>
      <c r="P1328" s="1283"/>
      <c r="R1328" s="1067"/>
      <c r="S1328" s="489"/>
      <c r="Z1328" s="21"/>
      <c r="AH1328"/>
    </row>
    <row r="1329" spans="1:34" ht="11.25" customHeight="1">
      <c r="A1329"/>
      <c r="B1329" s="1281" t="s">
        <v>24</v>
      </c>
      <c r="C1329" s="1282">
        <v>4304</v>
      </c>
      <c r="D1329" s="1341" t="str">
        <f t="shared" si="34"/>
        <v>GA4304</v>
      </c>
      <c r="E1329" s="1514" t="s">
        <v>124</v>
      </c>
      <c r="F1329" s="1390">
        <v>500</v>
      </c>
      <c r="G1329" s="1283">
        <v>5.97</v>
      </c>
      <c r="H1329" s="1283"/>
      <c r="I1329" s="1283"/>
      <c r="J1329" s="1283"/>
      <c r="K1329" s="1283"/>
      <c r="L1329" s="1283"/>
      <c r="M1329" s="1283"/>
      <c r="N1329" s="1283"/>
      <c r="O1329" s="1283"/>
      <c r="P1329" s="1283"/>
      <c r="R1329" s="1067"/>
      <c r="S1329" s="489"/>
      <c r="Z1329" s="21"/>
      <c r="AH1329"/>
    </row>
    <row r="1330" spans="1:34" ht="11.25" customHeight="1">
      <c r="A1330"/>
      <c r="B1330" s="1281" t="s">
        <v>24</v>
      </c>
      <c r="C1330" s="1282">
        <v>4307</v>
      </c>
      <c r="D1330" s="1341" t="str">
        <f t="shared" si="34"/>
        <v>GA4307</v>
      </c>
      <c r="E1330" s="1514" t="s">
        <v>121</v>
      </c>
      <c r="F1330" s="1390">
        <v>500</v>
      </c>
      <c r="G1330" s="1283">
        <v>2.0499999999999998</v>
      </c>
      <c r="H1330" s="1283"/>
      <c r="I1330" s="1283"/>
      <c r="J1330" s="1283"/>
      <c r="K1330" s="1283"/>
      <c r="L1330" s="1283"/>
      <c r="M1330" s="1283"/>
      <c r="N1330" s="1283"/>
      <c r="O1330" s="1283"/>
      <c r="P1330" s="1283"/>
      <c r="R1330" s="1067"/>
      <c r="S1330" s="489"/>
      <c r="Z1330" s="21"/>
      <c r="AH1330"/>
    </row>
    <row r="1331" spans="1:34" ht="11.25" customHeight="1">
      <c r="A1331"/>
      <c r="B1331" s="1281" t="s">
        <v>24</v>
      </c>
      <c r="C1331" s="1282">
        <v>4351</v>
      </c>
      <c r="D1331" s="1341" t="str">
        <f t="shared" si="34"/>
        <v>GA4351</v>
      </c>
      <c r="E1331" s="1514" t="s">
        <v>121</v>
      </c>
      <c r="F1331" s="1390">
        <v>500</v>
      </c>
      <c r="G1331" s="1283">
        <v>1.1000000000000001</v>
      </c>
      <c r="H1331" s="1283"/>
      <c r="I1331" s="1283"/>
      <c r="J1331" s="1283"/>
      <c r="K1331" s="1283"/>
      <c r="L1331" s="1283"/>
      <c r="M1331" s="1283"/>
      <c r="N1331" s="1283"/>
      <c r="O1331" s="1283"/>
      <c r="P1331" s="1283"/>
      <c r="R1331" s="1067"/>
      <c r="S1331" s="489"/>
      <c r="Z1331" s="21"/>
      <c r="AH1331"/>
    </row>
    <row r="1332" spans="1:34" ht="11.25" customHeight="1">
      <c r="A1332"/>
      <c r="B1332" s="1281" t="s">
        <v>24</v>
      </c>
      <c r="C1332" s="1282">
        <v>4352</v>
      </c>
      <c r="D1332" s="1341" t="str">
        <f t="shared" si="34"/>
        <v>GA4352</v>
      </c>
      <c r="E1332" s="1514" t="s">
        <v>121</v>
      </c>
      <c r="F1332" s="1390">
        <v>500</v>
      </c>
      <c r="G1332" s="1283">
        <v>1.98</v>
      </c>
      <c r="H1332" s="1283"/>
      <c r="I1332" s="1283"/>
      <c r="J1332" s="1283"/>
      <c r="K1332" s="1283"/>
      <c r="L1332" s="1283"/>
      <c r="M1332" s="1283"/>
      <c r="N1332" s="1283"/>
      <c r="O1332" s="1283"/>
      <c r="P1332" s="1283"/>
      <c r="R1332" s="1067"/>
      <c r="S1332" s="489"/>
      <c r="Z1332" s="21"/>
      <c r="AH1332"/>
    </row>
    <row r="1333" spans="1:34" ht="11.25" customHeight="1">
      <c r="A1333"/>
      <c r="B1333" s="1281" t="s">
        <v>24</v>
      </c>
      <c r="C1333" s="1282">
        <v>4361</v>
      </c>
      <c r="D1333" s="1341" t="str">
        <f t="shared" si="34"/>
        <v>GA4361</v>
      </c>
      <c r="E1333" s="1514" t="s">
        <v>121</v>
      </c>
      <c r="F1333" s="1390">
        <v>500</v>
      </c>
      <c r="G1333" s="1283">
        <v>1.04</v>
      </c>
      <c r="H1333" s="1283"/>
      <c r="I1333" s="1283"/>
      <c r="J1333" s="1283"/>
      <c r="K1333" s="1283"/>
      <c r="L1333" s="1283"/>
      <c r="M1333" s="1283"/>
      <c r="N1333" s="1283"/>
      <c r="O1333" s="1283"/>
      <c r="P1333" s="1283"/>
      <c r="R1333" s="1067"/>
      <c r="S1333" s="489"/>
      <c r="Z1333" s="21"/>
      <c r="AH1333"/>
    </row>
    <row r="1334" spans="1:34" ht="11.25" customHeight="1">
      <c r="A1334"/>
      <c r="B1334" s="1281" t="s">
        <v>24</v>
      </c>
      <c r="C1334" s="1282">
        <v>4410</v>
      </c>
      <c r="D1334" s="1341" t="str">
        <f t="shared" si="34"/>
        <v>GA4410</v>
      </c>
      <c r="E1334" s="1514" t="s">
        <v>123</v>
      </c>
      <c r="F1334" s="1390">
        <v>500</v>
      </c>
      <c r="G1334" s="1283">
        <v>3.73</v>
      </c>
      <c r="H1334" s="1283"/>
      <c r="I1334" s="1283"/>
      <c r="J1334" s="1283"/>
      <c r="K1334" s="1283"/>
      <c r="L1334" s="1283"/>
      <c r="M1334" s="1283"/>
      <c r="N1334" s="1283"/>
      <c r="O1334" s="1283"/>
      <c r="P1334" s="1283"/>
      <c r="R1334" s="1067"/>
      <c r="S1334" s="489"/>
      <c r="Z1334" s="21"/>
      <c r="AH1334"/>
    </row>
    <row r="1335" spans="1:34" ht="11.25" customHeight="1">
      <c r="A1335"/>
      <c r="B1335" s="1281" t="s">
        <v>24</v>
      </c>
      <c r="C1335" s="1282">
        <v>4420</v>
      </c>
      <c r="D1335" s="1341" t="str">
        <f t="shared" si="34"/>
        <v>GA4420</v>
      </c>
      <c r="E1335" s="1514" t="s">
        <v>123</v>
      </c>
      <c r="F1335" s="1390">
        <v>500</v>
      </c>
      <c r="G1335" s="1283">
        <v>4.3</v>
      </c>
      <c r="H1335" s="1283"/>
      <c r="I1335" s="1283"/>
      <c r="J1335" s="1283"/>
      <c r="K1335" s="1283"/>
      <c r="L1335" s="1283"/>
      <c r="M1335" s="1283"/>
      <c r="N1335" s="1283"/>
      <c r="O1335" s="1283"/>
      <c r="P1335" s="1283"/>
      <c r="R1335" s="1067"/>
      <c r="S1335" s="489"/>
      <c r="Z1335" s="21"/>
      <c r="AH1335"/>
    </row>
    <row r="1336" spans="1:34" ht="11.25" customHeight="1">
      <c r="A1336"/>
      <c r="B1336" s="1281" t="s">
        <v>24</v>
      </c>
      <c r="C1336" s="1282">
        <v>4431</v>
      </c>
      <c r="D1336" s="1341" t="str">
        <f t="shared" si="34"/>
        <v>GA4431</v>
      </c>
      <c r="E1336" s="1514" t="s">
        <v>125</v>
      </c>
      <c r="F1336" s="1390">
        <v>500</v>
      </c>
      <c r="G1336" s="1283">
        <v>2.38</v>
      </c>
      <c r="H1336" s="1283"/>
      <c r="I1336" s="1283"/>
      <c r="J1336" s="1283"/>
      <c r="K1336" s="1283"/>
      <c r="L1336" s="1283"/>
      <c r="M1336" s="1283"/>
      <c r="N1336" s="1283"/>
      <c r="O1336" s="1283"/>
      <c r="P1336" s="1283"/>
      <c r="R1336" s="1067"/>
      <c r="S1336" s="489"/>
      <c r="Z1336" s="21"/>
      <c r="AH1336"/>
    </row>
    <row r="1337" spans="1:34" ht="11.25" customHeight="1">
      <c r="A1337"/>
      <c r="B1337" s="1281" t="s">
        <v>24</v>
      </c>
      <c r="C1337" s="1282">
        <v>4432</v>
      </c>
      <c r="D1337" s="1341" t="str">
        <f t="shared" si="34"/>
        <v>GA4432</v>
      </c>
      <c r="E1337" s="1514" t="s">
        <v>125</v>
      </c>
      <c r="F1337" s="1390">
        <v>500</v>
      </c>
      <c r="G1337" s="1283">
        <v>2.42</v>
      </c>
      <c r="H1337" s="1283"/>
      <c r="I1337" s="1283"/>
      <c r="J1337" s="1283"/>
      <c r="K1337" s="1283"/>
      <c r="L1337" s="1283"/>
      <c r="M1337" s="1283"/>
      <c r="N1337" s="1283"/>
      <c r="O1337" s="1283"/>
      <c r="P1337" s="1283"/>
      <c r="R1337" s="1067"/>
      <c r="S1337" s="489"/>
      <c r="Z1337" s="21"/>
      <c r="AH1337"/>
    </row>
    <row r="1338" spans="1:34" ht="11.25" customHeight="1">
      <c r="A1338"/>
      <c r="B1338" s="1281" t="s">
        <v>24</v>
      </c>
      <c r="C1338" s="1282">
        <v>4452</v>
      </c>
      <c r="D1338" s="1341" t="str">
        <f t="shared" si="34"/>
        <v>GA4452</v>
      </c>
      <c r="E1338" s="1514" t="s">
        <v>121</v>
      </c>
      <c r="F1338" s="1390">
        <v>500</v>
      </c>
      <c r="G1338" s="1283">
        <v>3.53</v>
      </c>
      <c r="H1338" s="1283"/>
      <c r="I1338" s="1283"/>
      <c r="J1338" s="1283"/>
      <c r="K1338" s="1283"/>
      <c r="L1338" s="1283"/>
      <c r="M1338" s="1283"/>
      <c r="N1338" s="1283"/>
      <c r="O1338" s="1283"/>
      <c r="P1338" s="1283"/>
      <c r="R1338" s="1067"/>
      <c r="S1338" s="489"/>
      <c r="Z1338" s="21"/>
      <c r="AH1338"/>
    </row>
    <row r="1339" spans="1:34" ht="11.25" customHeight="1">
      <c r="A1339"/>
      <c r="B1339" s="1281" t="s">
        <v>24</v>
      </c>
      <c r="C1339" s="1282">
        <v>4459</v>
      </c>
      <c r="D1339" s="1341" t="str">
        <f t="shared" si="34"/>
        <v>GA4459</v>
      </c>
      <c r="E1339" s="1514" t="s">
        <v>121</v>
      </c>
      <c r="F1339" s="1390">
        <v>500</v>
      </c>
      <c r="G1339" s="1283">
        <v>3.26</v>
      </c>
      <c r="H1339" s="1283"/>
      <c r="I1339" s="1283"/>
      <c r="J1339" s="1283"/>
      <c r="K1339" s="1283"/>
      <c r="L1339" s="1283"/>
      <c r="M1339" s="1283"/>
      <c r="N1339" s="1283"/>
      <c r="O1339" s="1283"/>
      <c r="P1339" s="1283"/>
      <c r="R1339" s="1067"/>
      <c r="S1339" s="489"/>
      <c r="Z1339" s="21"/>
      <c r="AH1339"/>
    </row>
    <row r="1340" spans="1:34" ht="11.25" customHeight="1">
      <c r="A1340"/>
      <c r="B1340" s="1281" t="s">
        <v>24</v>
      </c>
      <c r="C1340" s="1282">
        <v>4470</v>
      </c>
      <c r="D1340" s="1341" t="str">
        <f t="shared" si="34"/>
        <v>GA4470</v>
      </c>
      <c r="E1340" s="1514" t="s">
        <v>125</v>
      </c>
      <c r="F1340" s="1390">
        <v>500</v>
      </c>
      <c r="G1340" s="1283">
        <v>2.31</v>
      </c>
      <c r="H1340" s="1283"/>
      <c r="I1340" s="1283"/>
      <c r="J1340" s="1283"/>
      <c r="K1340" s="1283"/>
      <c r="L1340" s="1283"/>
      <c r="M1340" s="1283"/>
      <c r="N1340" s="1283"/>
      <c r="O1340" s="1283"/>
      <c r="P1340" s="1283"/>
      <c r="R1340" s="1067"/>
      <c r="S1340" s="489"/>
      <c r="Z1340" s="21"/>
      <c r="AH1340"/>
    </row>
    <row r="1341" spans="1:34" ht="11.25" customHeight="1">
      <c r="A1341"/>
      <c r="B1341" s="1281" t="s">
        <v>24</v>
      </c>
      <c r="C1341" s="1282">
        <v>4484</v>
      </c>
      <c r="D1341" s="1341" t="str">
        <f t="shared" si="34"/>
        <v>GA4484</v>
      </c>
      <c r="E1341" s="1514" t="s">
        <v>121</v>
      </c>
      <c r="F1341" s="1390">
        <v>500</v>
      </c>
      <c r="G1341" s="1283">
        <v>3.86</v>
      </c>
      <c r="H1341" s="1283"/>
      <c r="I1341" s="1283"/>
      <c r="J1341" s="1283"/>
      <c r="K1341" s="1283"/>
      <c r="L1341" s="1283"/>
      <c r="M1341" s="1283"/>
      <c r="N1341" s="1283"/>
      <c r="O1341" s="1283"/>
      <c r="P1341" s="1283"/>
      <c r="R1341" s="1067"/>
      <c r="S1341" s="489"/>
      <c r="Z1341" s="21"/>
      <c r="AH1341"/>
    </row>
    <row r="1342" spans="1:34" ht="11.25" customHeight="1">
      <c r="A1342"/>
      <c r="B1342" s="1281" t="s">
        <v>24</v>
      </c>
      <c r="C1342" s="1282">
        <v>4493</v>
      </c>
      <c r="D1342" s="1341" t="str">
        <f t="shared" si="34"/>
        <v>GA4493</v>
      </c>
      <c r="E1342" s="1514" t="s">
        <v>125</v>
      </c>
      <c r="F1342" s="1390">
        <v>500</v>
      </c>
      <c r="G1342" s="1283">
        <v>3.13</v>
      </c>
      <c r="H1342" s="1283"/>
      <c r="I1342" s="1283"/>
      <c r="J1342" s="1283"/>
      <c r="K1342" s="1283"/>
      <c r="L1342" s="1283"/>
      <c r="M1342" s="1283"/>
      <c r="N1342" s="1283"/>
      <c r="O1342" s="1283"/>
      <c r="P1342" s="1283"/>
      <c r="R1342" s="1067"/>
      <c r="S1342" s="489"/>
      <c r="Z1342" s="21"/>
      <c r="AH1342"/>
    </row>
    <row r="1343" spans="1:34" ht="11.25" customHeight="1">
      <c r="A1343"/>
      <c r="B1343" s="1281" t="s">
        <v>24</v>
      </c>
      <c r="C1343" s="1282">
        <v>4511</v>
      </c>
      <c r="D1343" s="1341" t="str">
        <f t="shared" si="34"/>
        <v>GA4511</v>
      </c>
      <c r="E1343" s="1514" t="s">
        <v>123</v>
      </c>
      <c r="F1343" s="1390">
        <v>500</v>
      </c>
      <c r="G1343" s="1283">
        <v>0.82</v>
      </c>
      <c r="H1343" s="1283"/>
      <c r="I1343" s="1283"/>
      <c r="J1343" s="1283"/>
      <c r="K1343" s="1283"/>
      <c r="L1343" s="1283"/>
      <c r="M1343" s="1283"/>
      <c r="N1343" s="1283"/>
      <c r="O1343" s="1283"/>
      <c r="P1343" s="1283"/>
      <c r="R1343" s="1067"/>
      <c r="S1343" s="489"/>
      <c r="Z1343" s="21"/>
      <c r="AH1343"/>
    </row>
    <row r="1344" spans="1:34" ht="11.25" customHeight="1">
      <c r="A1344"/>
      <c r="B1344" s="1281" t="s">
        <v>24</v>
      </c>
      <c r="C1344" s="1282">
        <v>4557</v>
      </c>
      <c r="D1344" s="1341" t="str">
        <f t="shared" si="34"/>
        <v>GA4557</v>
      </c>
      <c r="E1344" s="1514" t="s">
        <v>123</v>
      </c>
      <c r="F1344" s="1390">
        <v>500</v>
      </c>
      <c r="G1344" s="1283">
        <v>2.36</v>
      </c>
      <c r="H1344" s="1283"/>
      <c r="I1344" s="1283"/>
      <c r="J1344" s="1283"/>
      <c r="K1344" s="1283"/>
      <c r="L1344" s="1283"/>
      <c r="M1344" s="1283"/>
      <c r="N1344" s="1283"/>
      <c r="O1344" s="1283"/>
      <c r="P1344" s="1283"/>
      <c r="R1344" s="1067"/>
      <c r="S1344" s="489"/>
      <c r="Z1344" s="21"/>
      <c r="AH1344"/>
    </row>
    <row r="1345" spans="1:34" ht="11.25" customHeight="1">
      <c r="A1345"/>
      <c r="B1345" s="1281" t="s">
        <v>24</v>
      </c>
      <c r="C1345" s="1282">
        <v>4558</v>
      </c>
      <c r="D1345" s="1341" t="str">
        <f t="shared" si="34"/>
        <v>GA4558</v>
      </c>
      <c r="E1345" s="1514" t="s">
        <v>123</v>
      </c>
      <c r="F1345" s="1390">
        <v>500</v>
      </c>
      <c r="G1345" s="1283">
        <v>2.1800000000000002</v>
      </c>
      <c r="H1345" s="1283"/>
      <c r="I1345" s="1283"/>
      <c r="J1345" s="1283"/>
      <c r="K1345" s="1283"/>
      <c r="L1345" s="1283"/>
      <c r="M1345" s="1283"/>
      <c r="N1345" s="1283"/>
      <c r="O1345" s="1283"/>
      <c r="P1345" s="1283"/>
      <c r="R1345" s="1067"/>
      <c r="S1345" s="489"/>
      <c r="Z1345" s="21"/>
      <c r="AH1345"/>
    </row>
    <row r="1346" spans="1:34" ht="11.25" customHeight="1">
      <c r="A1346"/>
      <c r="B1346" s="1281" t="s">
        <v>24</v>
      </c>
      <c r="C1346" s="1282">
        <v>4568</v>
      </c>
      <c r="D1346" s="1341" t="str">
        <f t="shared" si="34"/>
        <v>GA4568</v>
      </c>
      <c r="E1346" s="1514" t="s">
        <v>123</v>
      </c>
      <c r="F1346" s="1390">
        <v>500</v>
      </c>
      <c r="G1346" s="1283">
        <v>2.34</v>
      </c>
      <c r="H1346" s="1283"/>
      <c r="I1346" s="1283"/>
      <c r="J1346" s="1283"/>
      <c r="K1346" s="1283"/>
      <c r="L1346" s="1283"/>
      <c r="M1346" s="1283"/>
      <c r="N1346" s="1283"/>
      <c r="O1346" s="1283"/>
      <c r="P1346" s="1283"/>
      <c r="R1346" s="1067"/>
      <c r="S1346" s="489"/>
      <c r="Z1346" s="21"/>
      <c r="AH1346"/>
    </row>
    <row r="1347" spans="1:34" ht="11.25" customHeight="1">
      <c r="A1347"/>
      <c r="B1347" s="1281" t="s">
        <v>24</v>
      </c>
      <c r="C1347" s="1282">
        <v>4581</v>
      </c>
      <c r="D1347" s="1341" t="str">
        <f t="shared" si="34"/>
        <v>GA4581</v>
      </c>
      <c r="E1347" s="1514" t="s">
        <v>123</v>
      </c>
      <c r="F1347" s="1390">
        <v>500</v>
      </c>
      <c r="G1347" s="1283">
        <v>2.0299999999999998</v>
      </c>
      <c r="H1347" s="1283"/>
      <c r="I1347" s="1283"/>
      <c r="J1347" s="1283"/>
      <c r="K1347" s="1283"/>
      <c r="L1347" s="1283"/>
      <c r="M1347" s="1283"/>
      <c r="N1347" s="1283"/>
      <c r="O1347" s="1283"/>
      <c r="P1347" s="1283"/>
      <c r="R1347" s="1067"/>
      <c r="S1347" s="489"/>
      <c r="Z1347" s="21"/>
      <c r="AH1347"/>
    </row>
    <row r="1348" spans="1:34" ht="11.25" customHeight="1">
      <c r="A1348"/>
      <c r="B1348" s="1281" t="s">
        <v>24</v>
      </c>
      <c r="C1348" s="1282">
        <v>4583</v>
      </c>
      <c r="D1348" s="1341" t="str">
        <f t="shared" si="34"/>
        <v>GA4583</v>
      </c>
      <c r="E1348" s="1514" t="s">
        <v>122</v>
      </c>
      <c r="F1348" s="1390">
        <v>500</v>
      </c>
      <c r="G1348" s="1283">
        <v>5.05</v>
      </c>
      <c r="H1348" s="1283"/>
      <c r="I1348" s="1283"/>
      <c r="J1348" s="1283"/>
      <c r="K1348" s="1283"/>
      <c r="L1348" s="1283"/>
      <c r="M1348" s="1283"/>
      <c r="N1348" s="1283"/>
      <c r="O1348" s="1283"/>
      <c r="P1348" s="1283"/>
      <c r="R1348" s="1067"/>
      <c r="S1348" s="489"/>
      <c r="Z1348" s="21"/>
      <c r="AH1348"/>
    </row>
    <row r="1349" spans="1:34" ht="11.25" customHeight="1">
      <c r="A1349"/>
      <c r="B1349" s="1281" t="s">
        <v>24</v>
      </c>
      <c r="C1349" s="1282">
        <v>4611</v>
      </c>
      <c r="D1349" s="1341" t="str">
        <f t="shared" si="34"/>
        <v>GA4611</v>
      </c>
      <c r="E1349" s="1514" t="s">
        <v>121</v>
      </c>
      <c r="F1349" s="1390">
        <v>500</v>
      </c>
      <c r="G1349" s="1283">
        <v>1.24</v>
      </c>
      <c r="H1349" s="1283"/>
      <c r="I1349" s="1283"/>
      <c r="J1349" s="1283"/>
      <c r="K1349" s="1283"/>
      <c r="L1349" s="1283"/>
      <c r="M1349" s="1283"/>
      <c r="N1349" s="1283"/>
      <c r="O1349" s="1283"/>
      <c r="P1349" s="1283"/>
      <c r="R1349" s="1067"/>
      <c r="S1349" s="489"/>
      <c r="Z1349" s="21"/>
      <c r="AH1349"/>
    </row>
    <row r="1350" spans="1:34" ht="11.25" customHeight="1">
      <c r="A1350"/>
      <c r="B1350" s="1281" t="s">
        <v>24</v>
      </c>
      <c r="C1350" s="1282">
        <v>4635</v>
      </c>
      <c r="D1350" s="1341" t="str">
        <f t="shared" si="34"/>
        <v>GA4635</v>
      </c>
      <c r="E1350" s="1514" t="s">
        <v>122</v>
      </c>
      <c r="F1350" s="1390">
        <v>500</v>
      </c>
      <c r="G1350" s="1283">
        <v>3.62</v>
      </c>
      <c r="H1350" s="1283"/>
      <c r="I1350" s="1283"/>
      <c r="J1350" s="1283"/>
      <c r="K1350" s="1283"/>
      <c r="L1350" s="1283"/>
      <c r="M1350" s="1283"/>
      <c r="N1350" s="1283"/>
      <c r="O1350" s="1283"/>
      <c r="P1350" s="1283"/>
      <c r="R1350" s="1067"/>
      <c r="S1350" s="489"/>
      <c r="Z1350" s="21"/>
      <c r="AH1350"/>
    </row>
    <row r="1351" spans="1:34" ht="11.25" customHeight="1">
      <c r="A1351"/>
      <c r="B1351" s="1281" t="s">
        <v>24</v>
      </c>
      <c r="C1351" s="1282">
        <v>4653</v>
      </c>
      <c r="D1351" s="1341" t="str">
        <f t="shared" si="34"/>
        <v>GA4653</v>
      </c>
      <c r="E1351" s="1514" t="s">
        <v>122</v>
      </c>
      <c r="F1351" s="1390">
        <v>500</v>
      </c>
      <c r="G1351" s="1283">
        <v>2.25</v>
      </c>
      <c r="H1351" s="1283"/>
      <c r="I1351" s="1283"/>
      <c r="J1351" s="1283"/>
      <c r="K1351" s="1283"/>
      <c r="L1351" s="1283"/>
      <c r="M1351" s="1283"/>
      <c r="N1351" s="1283"/>
      <c r="O1351" s="1283"/>
      <c r="P1351" s="1283"/>
      <c r="R1351" s="1067"/>
      <c r="S1351" s="489"/>
      <c r="Z1351" s="21"/>
      <c r="AH1351"/>
    </row>
    <row r="1352" spans="1:34" ht="11.25" customHeight="1">
      <c r="A1352"/>
      <c r="B1352" s="1281" t="s">
        <v>24</v>
      </c>
      <c r="C1352" s="1282">
        <v>4665</v>
      </c>
      <c r="D1352" s="1341" t="str">
        <f t="shared" si="34"/>
        <v>GA4665</v>
      </c>
      <c r="E1352" s="1514" t="s">
        <v>123</v>
      </c>
      <c r="F1352" s="1390">
        <v>550</v>
      </c>
      <c r="G1352" s="1283">
        <v>7.28</v>
      </c>
      <c r="H1352" s="1283"/>
      <c r="I1352" s="1283"/>
      <c r="J1352" s="1283"/>
      <c r="K1352" s="1283"/>
      <c r="L1352" s="1283"/>
      <c r="M1352" s="1283"/>
      <c r="N1352" s="1283"/>
      <c r="O1352" s="1283"/>
      <c r="P1352" s="1283"/>
      <c r="R1352" s="1067"/>
      <c r="S1352" s="489"/>
      <c r="Z1352" s="21"/>
      <c r="AH1352"/>
    </row>
    <row r="1353" spans="1:34" ht="11.25" customHeight="1">
      <c r="A1353"/>
      <c r="B1353" s="1281" t="s">
        <v>24</v>
      </c>
      <c r="C1353" s="1282">
        <v>4683</v>
      </c>
      <c r="D1353" s="1341" t="str">
        <f t="shared" si="34"/>
        <v>GA4683</v>
      </c>
      <c r="E1353" s="1514" t="s">
        <v>125</v>
      </c>
      <c r="F1353" s="1390">
        <v>500</v>
      </c>
      <c r="G1353" s="1283">
        <v>4.4800000000000004</v>
      </c>
      <c r="H1353" s="1283"/>
      <c r="I1353" s="1283"/>
      <c r="J1353" s="1283"/>
      <c r="K1353" s="1283"/>
      <c r="L1353" s="1283"/>
      <c r="M1353" s="1283"/>
      <c r="N1353" s="1283"/>
      <c r="O1353" s="1283"/>
      <c r="P1353" s="1283"/>
      <c r="R1353" s="1067"/>
      <c r="S1353" s="489"/>
      <c r="Z1353" s="21"/>
      <c r="AH1353"/>
    </row>
    <row r="1354" spans="1:34" ht="11.25" customHeight="1">
      <c r="A1354"/>
      <c r="B1354" s="1281" t="s">
        <v>24</v>
      </c>
      <c r="C1354" s="1282">
        <v>4686</v>
      </c>
      <c r="D1354" s="1341" t="str">
        <f t="shared" si="34"/>
        <v>GA4686</v>
      </c>
      <c r="E1354" s="1514" t="s">
        <v>125</v>
      </c>
      <c r="F1354" s="1390">
        <v>500</v>
      </c>
      <c r="G1354" s="1283">
        <v>2.8</v>
      </c>
      <c r="H1354" s="1283"/>
      <c r="I1354" s="1283"/>
      <c r="J1354" s="1283"/>
      <c r="K1354" s="1283"/>
      <c r="L1354" s="1283"/>
      <c r="M1354" s="1283"/>
      <c r="N1354" s="1283"/>
      <c r="O1354" s="1283"/>
      <c r="P1354" s="1283"/>
      <c r="R1354" s="1067"/>
      <c r="S1354" s="489"/>
      <c r="Z1354" s="21"/>
      <c r="AH1354"/>
    </row>
    <row r="1355" spans="1:34" ht="11.25" customHeight="1">
      <c r="A1355"/>
      <c r="B1355" s="1281" t="s">
        <v>24</v>
      </c>
      <c r="C1355" s="1282">
        <v>4692</v>
      </c>
      <c r="D1355" s="1341" t="str">
        <f t="shared" si="34"/>
        <v>GA4692</v>
      </c>
      <c r="E1355" s="1514" t="s">
        <v>121</v>
      </c>
      <c r="F1355" s="1390">
        <v>500</v>
      </c>
      <c r="G1355" s="1283">
        <v>0.77</v>
      </c>
      <c r="H1355" s="1283"/>
      <c r="I1355" s="1283"/>
      <c r="J1355" s="1283"/>
      <c r="K1355" s="1283"/>
      <c r="L1355" s="1283"/>
      <c r="M1355" s="1283"/>
      <c r="N1355" s="1283"/>
      <c r="O1355" s="1283"/>
      <c r="P1355" s="1283"/>
      <c r="R1355" s="1067"/>
      <c r="S1355" s="489"/>
      <c r="Z1355" s="21"/>
      <c r="AH1355"/>
    </row>
    <row r="1356" spans="1:34" ht="11.25" customHeight="1">
      <c r="A1356"/>
      <c r="B1356" s="1281" t="s">
        <v>24</v>
      </c>
      <c r="C1356" s="1282">
        <v>4693</v>
      </c>
      <c r="D1356" s="1341" t="str">
        <f t="shared" ref="D1356:D1419" si="35">B1356&amp;TEXT(C1356,"0000")</f>
        <v>GA4693</v>
      </c>
      <c r="E1356" s="1514" t="s">
        <v>125</v>
      </c>
      <c r="F1356" s="1390">
        <v>500</v>
      </c>
      <c r="G1356" s="1283">
        <v>1.1499999999999999</v>
      </c>
      <c r="H1356" s="1283"/>
      <c r="I1356" s="1283"/>
      <c r="J1356" s="1283"/>
      <c r="K1356" s="1283"/>
      <c r="L1356" s="1283"/>
      <c r="M1356" s="1283"/>
      <c r="N1356" s="1283"/>
      <c r="O1356" s="1283"/>
      <c r="P1356" s="1283"/>
      <c r="R1356" s="1067"/>
      <c r="S1356" s="489"/>
      <c r="Z1356" s="21"/>
      <c r="AH1356"/>
    </row>
    <row r="1357" spans="1:34" ht="11.25" customHeight="1">
      <c r="A1357"/>
      <c r="B1357" s="1281" t="s">
        <v>24</v>
      </c>
      <c r="C1357" s="1282">
        <v>4703</v>
      </c>
      <c r="D1357" s="1341" t="str">
        <f t="shared" si="35"/>
        <v>GA4703</v>
      </c>
      <c r="E1357" s="1514" t="s">
        <v>125</v>
      </c>
      <c r="F1357" s="1390">
        <v>500</v>
      </c>
      <c r="G1357" s="1283">
        <v>2.0299999999999998</v>
      </c>
      <c r="H1357" s="1283"/>
      <c r="I1357" s="1283"/>
      <c r="J1357" s="1283"/>
      <c r="K1357" s="1283"/>
      <c r="L1357" s="1283"/>
      <c r="M1357" s="1283"/>
      <c r="N1357" s="1283"/>
      <c r="O1357" s="1283"/>
      <c r="P1357" s="1283"/>
      <c r="R1357" s="1067"/>
      <c r="S1357" s="489"/>
      <c r="Z1357" s="21"/>
      <c r="AH1357"/>
    </row>
    <row r="1358" spans="1:34" ht="11.25" customHeight="1">
      <c r="A1358"/>
      <c r="B1358" s="1281" t="s">
        <v>24</v>
      </c>
      <c r="C1358" s="1282">
        <v>4717</v>
      </c>
      <c r="D1358" s="1341" t="str">
        <f t="shared" si="35"/>
        <v>GA4717</v>
      </c>
      <c r="E1358" s="1514" t="s">
        <v>125</v>
      </c>
      <c r="F1358" s="1390">
        <v>500</v>
      </c>
      <c r="G1358" s="1283">
        <v>2.54</v>
      </c>
      <c r="H1358" s="1283"/>
      <c r="I1358" s="1283"/>
      <c r="J1358" s="1283"/>
      <c r="K1358" s="1283"/>
      <c r="L1358" s="1283"/>
      <c r="M1358" s="1283"/>
      <c r="N1358" s="1283"/>
      <c r="O1358" s="1283"/>
      <c r="P1358" s="1283"/>
      <c r="R1358" s="1067"/>
      <c r="S1358" s="489"/>
      <c r="Z1358" s="21"/>
      <c r="AH1358"/>
    </row>
    <row r="1359" spans="1:34" ht="11.25" customHeight="1">
      <c r="A1359"/>
      <c r="B1359" s="1281" t="s">
        <v>24</v>
      </c>
      <c r="C1359" s="1282">
        <v>4720</v>
      </c>
      <c r="D1359" s="1341" t="str">
        <f t="shared" si="35"/>
        <v>GA4720</v>
      </c>
      <c r="E1359" s="1514" t="s">
        <v>123</v>
      </c>
      <c r="F1359" s="1390">
        <v>500</v>
      </c>
      <c r="G1359" s="1283">
        <v>2.4700000000000002</v>
      </c>
      <c r="H1359" s="1283"/>
      <c r="I1359" s="1283"/>
      <c r="J1359" s="1283"/>
      <c r="K1359" s="1283"/>
      <c r="L1359" s="1283"/>
      <c r="M1359" s="1283"/>
      <c r="N1359" s="1283"/>
      <c r="O1359" s="1283"/>
      <c r="P1359" s="1283"/>
      <c r="R1359" s="1067"/>
      <c r="S1359" s="489"/>
      <c r="Z1359" s="21"/>
      <c r="AH1359"/>
    </row>
    <row r="1360" spans="1:34" ht="11.25" customHeight="1">
      <c r="A1360"/>
      <c r="B1360" s="1281" t="s">
        <v>24</v>
      </c>
      <c r="C1360" s="1282">
        <v>4740</v>
      </c>
      <c r="D1360" s="1341" t="str">
        <f t="shared" si="35"/>
        <v>GA4740</v>
      </c>
      <c r="E1360" s="1514" t="s">
        <v>122</v>
      </c>
      <c r="F1360" s="1390">
        <v>500</v>
      </c>
      <c r="G1360" s="1283">
        <v>2.14</v>
      </c>
      <c r="H1360" s="1283"/>
      <c r="I1360" s="1283"/>
      <c r="J1360" s="1283"/>
      <c r="K1360" s="1283"/>
      <c r="L1360" s="1283"/>
      <c r="M1360" s="1283"/>
      <c r="N1360" s="1283"/>
      <c r="O1360" s="1283"/>
      <c r="P1360" s="1283"/>
      <c r="R1360" s="1067"/>
      <c r="S1360" s="489"/>
      <c r="Z1360" s="21"/>
      <c r="AH1360"/>
    </row>
    <row r="1361" spans="1:34" ht="11.25" customHeight="1">
      <c r="A1361"/>
      <c r="B1361" s="1281" t="s">
        <v>24</v>
      </c>
      <c r="C1361" s="1282">
        <v>4741</v>
      </c>
      <c r="D1361" s="1341" t="str">
        <f t="shared" si="35"/>
        <v>GA4741</v>
      </c>
      <c r="E1361" s="1514" t="s">
        <v>123</v>
      </c>
      <c r="F1361" s="1390">
        <v>500</v>
      </c>
      <c r="G1361" s="1283">
        <v>4.5599999999999996</v>
      </c>
      <c r="H1361" s="1283"/>
      <c r="I1361" s="1283"/>
      <c r="J1361" s="1283"/>
      <c r="K1361" s="1283"/>
      <c r="L1361" s="1283"/>
      <c r="M1361" s="1283"/>
      <c r="N1361" s="1283"/>
      <c r="O1361" s="1283"/>
      <c r="P1361" s="1283"/>
      <c r="R1361" s="1067"/>
      <c r="S1361" s="489"/>
      <c r="Z1361" s="21"/>
      <c r="AH1361"/>
    </row>
    <row r="1362" spans="1:34" ht="11.25" customHeight="1">
      <c r="A1362"/>
      <c r="B1362" s="1281" t="s">
        <v>24</v>
      </c>
      <c r="C1362" s="1282">
        <v>4751</v>
      </c>
      <c r="D1362" s="1341" t="str">
        <f t="shared" si="35"/>
        <v>GA4751</v>
      </c>
      <c r="E1362" s="1514" t="s">
        <v>123</v>
      </c>
      <c r="F1362" s="1390">
        <v>500</v>
      </c>
      <c r="G1362" s="1283">
        <v>2.69</v>
      </c>
      <c r="H1362" s="1283"/>
      <c r="I1362" s="1283"/>
      <c r="J1362" s="1283"/>
      <c r="K1362" s="1283"/>
      <c r="L1362" s="1283"/>
      <c r="M1362" s="1283"/>
      <c r="N1362" s="1283"/>
      <c r="O1362" s="1283"/>
      <c r="P1362" s="1283"/>
      <c r="R1362" s="1067"/>
      <c r="S1362" s="489"/>
      <c r="Z1362" s="21"/>
      <c r="AH1362"/>
    </row>
    <row r="1363" spans="1:34" ht="11.25" customHeight="1">
      <c r="A1363"/>
      <c r="B1363" s="1281" t="s">
        <v>24</v>
      </c>
      <c r="C1363" s="1282">
        <v>4771</v>
      </c>
      <c r="D1363" s="1341" t="str">
        <f t="shared" si="35"/>
        <v>GA4771</v>
      </c>
      <c r="E1363" s="1514" t="s">
        <v>122</v>
      </c>
      <c r="F1363" s="1390">
        <v>500</v>
      </c>
      <c r="G1363" s="1283">
        <v>3.97</v>
      </c>
      <c r="H1363" s="1283"/>
      <c r="I1363" s="1283"/>
      <c r="J1363" s="1283"/>
      <c r="K1363" s="1283"/>
      <c r="L1363" s="1283"/>
      <c r="M1363" s="1283"/>
      <c r="N1363" s="1283"/>
      <c r="O1363" s="1283"/>
      <c r="P1363" s="1283"/>
      <c r="R1363" s="1067"/>
      <c r="S1363" s="489"/>
      <c r="Z1363" s="21"/>
      <c r="AH1363"/>
    </row>
    <row r="1364" spans="1:34" ht="11.25" customHeight="1">
      <c r="A1364"/>
      <c r="B1364" s="1281" t="s">
        <v>24</v>
      </c>
      <c r="C1364" s="1282">
        <v>4777</v>
      </c>
      <c r="D1364" s="1341" t="str">
        <f t="shared" si="35"/>
        <v>GA4777</v>
      </c>
      <c r="E1364" s="1514" t="s">
        <v>122</v>
      </c>
      <c r="F1364" s="1390">
        <v>500</v>
      </c>
      <c r="G1364" s="1283">
        <v>4.59</v>
      </c>
      <c r="H1364" s="1283"/>
      <c r="I1364" s="1283"/>
      <c r="J1364" s="1283"/>
      <c r="K1364" s="1283"/>
      <c r="L1364" s="1283"/>
      <c r="M1364" s="1283"/>
      <c r="N1364" s="1283"/>
      <c r="O1364" s="1283"/>
      <c r="P1364" s="1283"/>
      <c r="R1364" s="1067"/>
      <c r="S1364" s="489"/>
      <c r="Z1364" s="21"/>
      <c r="AH1364"/>
    </row>
    <row r="1365" spans="1:34" ht="11.25" customHeight="1">
      <c r="A1365"/>
      <c r="B1365" s="1281" t="s">
        <v>24</v>
      </c>
      <c r="C1365" s="1282">
        <v>4825</v>
      </c>
      <c r="D1365" s="1341" t="str">
        <f t="shared" si="35"/>
        <v>GA4825</v>
      </c>
      <c r="E1365" s="1514" t="s">
        <v>123</v>
      </c>
      <c r="F1365" s="1390">
        <v>500</v>
      </c>
      <c r="G1365" s="1283">
        <v>0.88</v>
      </c>
      <c r="H1365" s="1283"/>
      <c r="I1365" s="1283"/>
      <c r="J1365" s="1283"/>
      <c r="K1365" s="1283"/>
      <c r="L1365" s="1283"/>
      <c r="M1365" s="1283"/>
      <c r="N1365" s="1283"/>
      <c r="O1365" s="1283"/>
      <c r="P1365" s="1283"/>
      <c r="R1365" s="1067"/>
      <c r="S1365" s="489"/>
      <c r="Z1365" s="21"/>
      <c r="AH1365"/>
    </row>
    <row r="1366" spans="1:34" ht="11.25" customHeight="1">
      <c r="A1366"/>
      <c r="B1366" s="1281" t="s">
        <v>24</v>
      </c>
      <c r="C1366" s="1282">
        <v>4828</v>
      </c>
      <c r="D1366" s="1341" t="str">
        <f t="shared" si="35"/>
        <v>GA4828</v>
      </c>
      <c r="E1366" s="1514" t="s">
        <v>121</v>
      </c>
      <c r="F1366" s="1390">
        <v>500</v>
      </c>
      <c r="G1366" s="1283">
        <v>2.23</v>
      </c>
      <c r="H1366" s="1283"/>
      <c r="I1366" s="1283"/>
      <c r="J1366" s="1283"/>
      <c r="K1366" s="1283"/>
      <c r="L1366" s="1283"/>
      <c r="M1366" s="1283"/>
      <c r="N1366" s="1283"/>
      <c r="O1366" s="1283"/>
      <c r="P1366" s="1283"/>
      <c r="R1366" s="1067"/>
      <c r="S1366" s="489"/>
      <c r="Z1366" s="21"/>
      <c r="AH1366"/>
    </row>
    <row r="1367" spans="1:34" ht="11.25" customHeight="1">
      <c r="A1367"/>
      <c r="B1367" s="1281" t="s">
        <v>24</v>
      </c>
      <c r="C1367" s="1282">
        <v>4829</v>
      </c>
      <c r="D1367" s="1341" t="str">
        <f t="shared" si="35"/>
        <v>GA4829</v>
      </c>
      <c r="E1367" s="1514" t="s">
        <v>123</v>
      </c>
      <c r="F1367" s="1390">
        <v>500</v>
      </c>
      <c r="G1367" s="1283">
        <v>1.74</v>
      </c>
      <c r="H1367" s="1283"/>
      <c r="I1367" s="1283"/>
      <c r="J1367" s="1283"/>
      <c r="K1367" s="1283"/>
      <c r="L1367" s="1283"/>
      <c r="M1367" s="1283"/>
      <c r="N1367" s="1283"/>
      <c r="O1367" s="1283"/>
      <c r="P1367" s="1283"/>
      <c r="R1367" s="1067"/>
      <c r="S1367" s="489"/>
      <c r="Z1367" s="21"/>
      <c r="AH1367"/>
    </row>
    <row r="1368" spans="1:34" ht="11.25" customHeight="1">
      <c r="A1368"/>
      <c r="B1368" s="1281" t="s">
        <v>24</v>
      </c>
      <c r="C1368" s="1282">
        <v>4902</v>
      </c>
      <c r="D1368" s="1341" t="str">
        <f t="shared" si="35"/>
        <v>GA4902</v>
      </c>
      <c r="E1368" s="1514" t="s">
        <v>125</v>
      </c>
      <c r="F1368" s="1390">
        <v>500</v>
      </c>
      <c r="G1368" s="1283">
        <v>3.24</v>
      </c>
      <c r="H1368" s="1283"/>
      <c r="I1368" s="1283"/>
      <c r="J1368" s="1283"/>
      <c r="K1368" s="1283"/>
      <c r="L1368" s="1283"/>
      <c r="M1368" s="1283"/>
      <c r="N1368" s="1283"/>
      <c r="O1368" s="1283"/>
      <c r="P1368" s="1283"/>
      <c r="R1368" s="1067"/>
      <c r="S1368" s="489"/>
      <c r="Z1368" s="21"/>
      <c r="AH1368"/>
    </row>
    <row r="1369" spans="1:34" ht="11.25" customHeight="1">
      <c r="A1369"/>
      <c r="B1369" s="1281" t="s">
        <v>24</v>
      </c>
      <c r="C1369" s="1282">
        <v>4923</v>
      </c>
      <c r="D1369" s="1341" t="str">
        <f t="shared" si="35"/>
        <v>GA4923</v>
      </c>
      <c r="E1369" s="1514" t="s">
        <v>125</v>
      </c>
      <c r="F1369" s="1390">
        <v>500</v>
      </c>
      <c r="G1369" s="1283">
        <v>1.21</v>
      </c>
      <c r="H1369" s="1283"/>
      <c r="I1369" s="1283"/>
      <c r="J1369" s="1283"/>
      <c r="K1369" s="1283"/>
      <c r="L1369" s="1283"/>
      <c r="M1369" s="1283"/>
      <c r="N1369" s="1283"/>
      <c r="O1369" s="1283"/>
      <c r="P1369" s="1283"/>
      <c r="R1369" s="1067"/>
      <c r="S1369" s="489"/>
      <c r="Z1369" s="21"/>
      <c r="AH1369"/>
    </row>
    <row r="1370" spans="1:34" ht="11.25" customHeight="1">
      <c r="A1370"/>
      <c r="B1370" s="1281" t="s">
        <v>24</v>
      </c>
      <c r="C1370" s="1282">
        <v>5020</v>
      </c>
      <c r="D1370" s="1341" t="str">
        <f t="shared" si="35"/>
        <v>GA5020</v>
      </c>
      <c r="E1370" s="1514" t="s">
        <v>123</v>
      </c>
      <c r="F1370" s="1390">
        <v>600</v>
      </c>
      <c r="G1370" s="1283">
        <v>8.1300000000000008</v>
      </c>
      <c r="H1370" s="1283"/>
      <c r="I1370" s="1283"/>
      <c r="J1370" s="1283"/>
      <c r="K1370" s="1283"/>
      <c r="L1370" s="1283"/>
      <c r="M1370" s="1283"/>
      <c r="N1370" s="1283"/>
      <c r="O1370" s="1283"/>
      <c r="P1370" s="1283"/>
      <c r="R1370" s="1067"/>
      <c r="S1370" s="489"/>
      <c r="Z1370" s="21"/>
      <c r="AH1370"/>
    </row>
    <row r="1371" spans="1:34" ht="11.25" customHeight="1">
      <c r="A1371"/>
      <c r="B1371" s="1281" t="s">
        <v>24</v>
      </c>
      <c r="C1371" s="1282">
        <v>5022</v>
      </c>
      <c r="D1371" s="1341" t="str">
        <f t="shared" si="35"/>
        <v>GA5022</v>
      </c>
      <c r="E1371" s="1514" t="s">
        <v>124</v>
      </c>
      <c r="F1371" s="1390">
        <v>1150</v>
      </c>
      <c r="G1371" s="1283">
        <v>17.920000000000002</v>
      </c>
      <c r="H1371" s="1283"/>
      <c r="I1371" s="1283"/>
      <c r="J1371" s="1283"/>
      <c r="K1371" s="1283"/>
      <c r="L1371" s="1283"/>
      <c r="M1371" s="1283"/>
      <c r="N1371" s="1283"/>
      <c r="O1371" s="1283"/>
      <c r="P1371" s="1283"/>
      <c r="R1371" s="1067"/>
      <c r="S1371" s="489"/>
      <c r="Z1371" s="21"/>
      <c r="AH1371"/>
    </row>
    <row r="1372" spans="1:34" ht="11.25" customHeight="1">
      <c r="A1372"/>
      <c r="B1372" s="1281" t="s">
        <v>24</v>
      </c>
      <c r="C1372" s="1282">
        <v>5037</v>
      </c>
      <c r="D1372" s="1341" t="str">
        <f t="shared" si="35"/>
        <v>GA5037</v>
      </c>
      <c r="E1372" s="1514" t="s">
        <v>122</v>
      </c>
      <c r="F1372" s="1390">
        <v>1450</v>
      </c>
      <c r="G1372" s="1283">
        <v>23.59</v>
      </c>
      <c r="H1372" s="1283"/>
      <c r="I1372" s="1283"/>
      <c r="J1372" s="1283"/>
      <c r="K1372" s="1283"/>
      <c r="L1372" s="1283"/>
      <c r="M1372" s="1283"/>
      <c r="N1372" s="1283"/>
      <c r="O1372" s="1283"/>
      <c r="P1372" s="1283"/>
      <c r="R1372" s="1067"/>
      <c r="S1372" s="489"/>
      <c r="Z1372" s="21"/>
      <c r="AH1372"/>
    </row>
    <row r="1373" spans="1:34" ht="11.25" customHeight="1">
      <c r="A1373"/>
      <c r="B1373" s="1281" t="s">
        <v>24</v>
      </c>
      <c r="C1373" s="1282">
        <v>5040</v>
      </c>
      <c r="D1373" s="1341" t="str">
        <f t="shared" si="35"/>
        <v>GA5040</v>
      </c>
      <c r="E1373" s="1514" t="s">
        <v>122</v>
      </c>
      <c r="F1373" s="1390">
        <v>500</v>
      </c>
      <c r="G1373" s="1283">
        <v>5.58</v>
      </c>
      <c r="H1373" s="1283"/>
      <c r="I1373" s="1283"/>
      <c r="J1373" s="1283"/>
      <c r="K1373" s="1283"/>
      <c r="L1373" s="1283"/>
      <c r="M1373" s="1283"/>
      <c r="N1373" s="1283"/>
      <c r="O1373" s="1283"/>
      <c r="P1373" s="1283"/>
      <c r="R1373" s="1067"/>
      <c r="S1373" s="489"/>
      <c r="Z1373" s="21"/>
      <c r="AH1373"/>
    </row>
    <row r="1374" spans="1:34" ht="11.25" customHeight="1">
      <c r="A1374"/>
      <c r="B1374" s="1281" t="s">
        <v>24</v>
      </c>
      <c r="C1374" s="1282">
        <v>5057</v>
      </c>
      <c r="D1374" s="1341" t="str">
        <f t="shared" si="35"/>
        <v>GA5057</v>
      </c>
      <c r="E1374" s="1514" t="s">
        <v>123</v>
      </c>
      <c r="F1374" s="1390">
        <v>500</v>
      </c>
      <c r="G1374" s="1283">
        <v>4.87</v>
      </c>
      <c r="H1374" s="1283"/>
      <c r="I1374" s="1283"/>
      <c r="J1374" s="1283"/>
      <c r="K1374" s="1283"/>
      <c r="L1374" s="1283"/>
      <c r="M1374" s="1283"/>
      <c r="N1374" s="1283"/>
      <c r="O1374" s="1283"/>
      <c r="P1374" s="1283"/>
      <c r="R1374" s="1067"/>
      <c r="S1374" s="489"/>
      <c r="Z1374" s="21"/>
      <c r="AH1374"/>
    </row>
    <row r="1375" spans="1:34" ht="11.25" customHeight="1">
      <c r="A1375"/>
      <c r="B1375" s="1281" t="s">
        <v>24</v>
      </c>
      <c r="C1375" s="1282">
        <v>5059</v>
      </c>
      <c r="D1375" s="1341" t="str">
        <f t="shared" si="35"/>
        <v>GA5059</v>
      </c>
      <c r="E1375" s="1514" t="s">
        <v>123</v>
      </c>
      <c r="F1375" s="1390">
        <v>1800</v>
      </c>
      <c r="G1375" s="1283">
        <v>29.3</v>
      </c>
      <c r="H1375" s="1283"/>
      <c r="I1375" s="1283"/>
      <c r="J1375" s="1283"/>
      <c r="K1375" s="1283"/>
      <c r="L1375" s="1283"/>
      <c r="M1375" s="1283"/>
      <c r="N1375" s="1283"/>
      <c r="O1375" s="1283"/>
      <c r="P1375" s="1283"/>
      <c r="R1375" s="1067"/>
      <c r="S1375" s="489"/>
      <c r="Z1375" s="21"/>
      <c r="AH1375"/>
    </row>
    <row r="1376" spans="1:34" ht="11.25" customHeight="1">
      <c r="A1376"/>
      <c r="B1376" s="1281" t="s">
        <v>24</v>
      </c>
      <c r="C1376" s="1282">
        <v>5102</v>
      </c>
      <c r="D1376" s="1341" t="str">
        <f t="shared" si="35"/>
        <v>GA5102</v>
      </c>
      <c r="E1376" s="1514" t="s">
        <v>121</v>
      </c>
      <c r="F1376" s="1390">
        <v>650</v>
      </c>
      <c r="G1376" s="1283">
        <v>8.42</v>
      </c>
      <c r="H1376" s="1283"/>
      <c r="I1376" s="1283"/>
      <c r="J1376" s="1283"/>
      <c r="K1376" s="1283"/>
      <c r="L1376" s="1283"/>
      <c r="M1376" s="1283"/>
      <c r="N1376" s="1283"/>
      <c r="O1376" s="1283"/>
      <c r="P1376" s="1283"/>
      <c r="R1376" s="1067"/>
      <c r="S1376" s="489"/>
      <c r="Z1376" s="21"/>
      <c r="AH1376"/>
    </row>
    <row r="1377" spans="1:34" ht="11.25" customHeight="1">
      <c r="A1377"/>
      <c r="B1377" s="1281" t="s">
        <v>24</v>
      </c>
      <c r="C1377" s="1282">
        <v>5146</v>
      </c>
      <c r="D1377" s="1341" t="str">
        <f t="shared" si="35"/>
        <v>GA5146</v>
      </c>
      <c r="E1377" s="1514" t="s">
        <v>125</v>
      </c>
      <c r="F1377" s="1390">
        <v>500</v>
      </c>
      <c r="G1377" s="1283">
        <v>6.09</v>
      </c>
      <c r="H1377" s="1283"/>
      <c r="I1377" s="1283"/>
      <c r="J1377" s="1283"/>
      <c r="K1377" s="1283"/>
      <c r="L1377" s="1283"/>
      <c r="M1377" s="1283"/>
      <c r="N1377" s="1283"/>
      <c r="O1377" s="1283"/>
      <c r="P1377" s="1283"/>
      <c r="R1377" s="1067"/>
      <c r="S1377" s="489"/>
      <c r="Z1377" s="21"/>
      <c r="AH1377"/>
    </row>
    <row r="1378" spans="1:34" ht="11.25" customHeight="1">
      <c r="A1378"/>
      <c r="B1378" s="1281" t="s">
        <v>24</v>
      </c>
      <c r="C1378" s="1282">
        <v>5160</v>
      </c>
      <c r="D1378" s="1341" t="str">
        <f t="shared" si="35"/>
        <v>GA5160</v>
      </c>
      <c r="E1378" s="1514" t="s">
        <v>124</v>
      </c>
      <c r="F1378" s="1390">
        <v>500</v>
      </c>
      <c r="G1378" s="1283">
        <v>2.93</v>
      </c>
      <c r="H1378" s="1283"/>
      <c r="I1378" s="1283"/>
      <c r="J1378" s="1283"/>
      <c r="K1378" s="1283"/>
      <c r="L1378" s="1283"/>
      <c r="M1378" s="1283"/>
      <c r="N1378" s="1283"/>
      <c r="O1378" s="1283"/>
      <c r="P1378" s="1283"/>
      <c r="R1378" s="1067"/>
      <c r="S1378" s="489"/>
      <c r="Z1378" s="21"/>
      <c r="AH1378"/>
    </row>
    <row r="1379" spans="1:34" ht="11.25" customHeight="1">
      <c r="A1379"/>
      <c r="B1379" s="1281" t="s">
        <v>24</v>
      </c>
      <c r="C1379" s="1282">
        <v>5183</v>
      </c>
      <c r="D1379" s="1341" t="str">
        <f t="shared" si="35"/>
        <v>GA5183</v>
      </c>
      <c r="E1379" s="1514" t="s">
        <v>125</v>
      </c>
      <c r="F1379" s="1390">
        <v>500</v>
      </c>
      <c r="G1379" s="1283">
        <v>4.04</v>
      </c>
      <c r="H1379" s="1283"/>
      <c r="I1379" s="1283"/>
      <c r="J1379" s="1283"/>
      <c r="K1379" s="1283"/>
      <c r="L1379" s="1283"/>
      <c r="M1379" s="1283"/>
      <c r="N1379" s="1283"/>
      <c r="O1379" s="1283"/>
      <c r="P1379" s="1283"/>
      <c r="R1379" s="1067"/>
      <c r="S1379" s="489"/>
      <c r="Z1379" s="21"/>
      <c r="AH1379"/>
    </row>
    <row r="1380" spans="1:34" ht="11.25" customHeight="1">
      <c r="A1380"/>
      <c r="B1380" s="1281" t="s">
        <v>24</v>
      </c>
      <c r="C1380" s="1282">
        <v>5188</v>
      </c>
      <c r="D1380" s="1341" t="str">
        <f t="shared" si="35"/>
        <v>GA5188</v>
      </c>
      <c r="E1380" s="1514" t="s">
        <v>125</v>
      </c>
      <c r="F1380" s="1390">
        <v>500</v>
      </c>
      <c r="G1380" s="1283">
        <v>4.79</v>
      </c>
      <c r="H1380" s="1283"/>
      <c r="I1380" s="1283"/>
      <c r="J1380" s="1283"/>
      <c r="K1380" s="1283"/>
      <c r="L1380" s="1283"/>
      <c r="M1380" s="1283"/>
      <c r="N1380" s="1283"/>
      <c r="O1380" s="1283"/>
      <c r="P1380" s="1283"/>
      <c r="R1380" s="1067"/>
      <c r="S1380" s="489"/>
      <c r="Z1380" s="21"/>
      <c r="AH1380"/>
    </row>
    <row r="1381" spans="1:34" ht="11.25" customHeight="1">
      <c r="A1381"/>
      <c r="B1381" s="1281" t="s">
        <v>24</v>
      </c>
      <c r="C1381" s="1282">
        <v>5190</v>
      </c>
      <c r="D1381" s="1341" t="str">
        <f t="shared" si="35"/>
        <v>GA5190</v>
      </c>
      <c r="E1381" s="1514" t="s">
        <v>125</v>
      </c>
      <c r="F1381" s="1390">
        <v>500</v>
      </c>
      <c r="G1381" s="1283">
        <v>3.55</v>
      </c>
      <c r="H1381" s="1283"/>
      <c r="I1381" s="1283"/>
      <c r="J1381" s="1283"/>
      <c r="K1381" s="1283"/>
      <c r="L1381" s="1283"/>
      <c r="M1381" s="1283"/>
      <c r="N1381" s="1283"/>
      <c r="O1381" s="1283"/>
      <c r="P1381" s="1283"/>
      <c r="R1381" s="1067"/>
      <c r="S1381" s="489"/>
      <c r="Z1381" s="21"/>
      <c r="AH1381"/>
    </row>
    <row r="1382" spans="1:34" ht="11.25" customHeight="1">
      <c r="A1382"/>
      <c r="B1382" s="1281" t="s">
        <v>24</v>
      </c>
      <c r="C1382" s="1282">
        <v>5191</v>
      </c>
      <c r="D1382" s="1341" t="str">
        <f t="shared" si="35"/>
        <v>GA5191</v>
      </c>
      <c r="E1382" s="1514" t="s">
        <v>121</v>
      </c>
      <c r="F1382" s="1390">
        <v>500</v>
      </c>
      <c r="G1382" s="1283">
        <v>1.1299999999999999</v>
      </c>
      <c r="H1382" s="1283"/>
      <c r="I1382" s="1283"/>
      <c r="J1382" s="1283"/>
      <c r="K1382" s="1283"/>
      <c r="L1382" s="1283"/>
      <c r="M1382" s="1283"/>
      <c r="N1382" s="1283"/>
      <c r="O1382" s="1283"/>
      <c r="P1382" s="1283"/>
      <c r="R1382" s="1067"/>
      <c r="S1382" s="489"/>
      <c r="Z1382" s="21"/>
      <c r="AH1382"/>
    </row>
    <row r="1383" spans="1:34" ht="11.25" customHeight="1">
      <c r="A1383"/>
      <c r="B1383" s="1281" t="s">
        <v>24</v>
      </c>
      <c r="C1383" s="1282">
        <v>5192</v>
      </c>
      <c r="D1383" s="1341" t="str">
        <f t="shared" si="35"/>
        <v>GA5192</v>
      </c>
      <c r="E1383" s="1514" t="s">
        <v>125</v>
      </c>
      <c r="F1383" s="1390">
        <v>500</v>
      </c>
      <c r="G1383" s="1283">
        <v>4.1500000000000004</v>
      </c>
      <c r="H1383" s="1283"/>
      <c r="I1383" s="1283"/>
      <c r="J1383" s="1283"/>
      <c r="K1383" s="1283"/>
      <c r="L1383" s="1283"/>
      <c r="M1383" s="1283"/>
      <c r="N1383" s="1283"/>
      <c r="O1383" s="1283"/>
      <c r="P1383" s="1283"/>
      <c r="R1383" s="1067"/>
      <c r="S1383" s="489"/>
      <c r="Z1383" s="21"/>
      <c r="AH1383"/>
    </row>
    <row r="1384" spans="1:34" ht="11.25" customHeight="1">
      <c r="A1384"/>
      <c r="B1384" s="1281" t="s">
        <v>24</v>
      </c>
      <c r="C1384" s="1282">
        <v>5213</v>
      </c>
      <c r="D1384" s="1341" t="str">
        <f t="shared" si="35"/>
        <v>GA5213</v>
      </c>
      <c r="E1384" s="1514" t="s">
        <v>124</v>
      </c>
      <c r="F1384" s="1390">
        <v>600</v>
      </c>
      <c r="G1384" s="1283">
        <v>7.92</v>
      </c>
      <c r="H1384" s="1283"/>
      <c r="I1384" s="1283"/>
      <c r="J1384" s="1283"/>
      <c r="K1384" s="1283"/>
      <c r="L1384" s="1283"/>
      <c r="M1384" s="1283"/>
      <c r="N1384" s="1283"/>
      <c r="O1384" s="1283"/>
      <c r="P1384" s="1283"/>
      <c r="R1384" s="1067"/>
      <c r="S1384" s="489"/>
      <c r="Z1384" s="21"/>
      <c r="AH1384"/>
    </row>
    <row r="1385" spans="1:34" ht="11.25" customHeight="1">
      <c r="A1385"/>
      <c r="B1385" s="1281" t="s">
        <v>24</v>
      </c>
      <c r="C1385" s="1282">
        <v>5215</v>
      </c>
      <c r="D1385" s="1341" t="str">
        <f t="shared" si="35"/>
        <v>GA5215</v>
      </c>
      <c r="E1385" s="1514" t="s">
        <v>125</v>
      </c>
      <c r="F1385" s="1390">
        <v>600</v>
      </c>
      <c r="G1385" s="1283">
        <v>8.0500000000000007</v>
      </c>
      <c r="H1385" s="1283"/>
      <c r="I1385" s="1283"/>
      <c r="J1385" s="1283"/>
      <c r="K1385" s="1283"/>
      <c r="L1385" s="1283"/>
      <c r="M1385" s="1283"/>
      <c r="N1385" s="1283"/>
      <c r="O1385" s="1283"/>
      <c r="P1385" s="1283"/>
      <c r="R1385" s="1067"/>
      <c r="S1385" s="489"/>
      <c r="Z1385" s="21"/>
      <c r="AH1385"/>
    </row>
    <row r="1386" spans="1:34" ht="11.25" customHeight="1">
      <c r="A1386"/>
      <c r="B1386" s="1281" t="s">
        <v>24</v>
      </c>
      <c r="C1386" s="1282">
        <v>5221</v>
      </c>
      <c r="D1386" s="1341" t="str">
        <f t="shared" si="35"/>
        <v>GA5221</v>
      </c>
      <c r="E1386" s="1514" t="s">
        <v>125</v>
      </c>
      <c r="F1386" s="1390">
        <v>550</v>
      </c>
      <c r="G1386" s="1283">
        <v>6.5</v>
      </c>
      <c r="H1386" s="1283"/>
      <c r="I1386" s="1283"/>
      <c r="J1386" s="1283"/>
      <c r="K1386" s="1283"/>
      <c r="L1386" s="1283"/>
      <c r="M1386" s="1283"/>
      <c r="N1386" s="1283"/>
      <c r="O1386" s="1283"/>
      <c r="P1386" s="1283"/>
      <c r="R1386" s="1067"/>
      <c r="S1386" s="489"/>
      <c r="Z1386" s="21"/>
      <c r="AH1386"/>
    </row>
    <row r="1387" spans="1:34" ht="11.25" customHeight="1">
      <c r="A1387"/>
      <c r="B1387" s="1281" t="s">
        <v>24</v>
      </c>
      <c r="C1387" s="1282">
        <v>5222</v>
      </c>
      <c r="D1387" s="1341" t="str">
        <f t="shared" si="35"/>
        <v>GA5222</v>
      </c>
      <c r="E1387" s="1514" t="s">
        <v>122</v>
      </c>
      <c r="F1387" s="1390">
        <v>700</v>
      </c>
      <c r="G1387" s="1283">
        <v>9.3699999999999992</v>
      </c>
      <c r="H1387" s="1283"/>
      <c r="I1387" s="1283"/>
      <c r="J1387" s="1283"/>
      <c r="K1387" s="1283"/>
      <c r="L1387" s="1283"/>
      <c r="M1387" s="1283"/>
      <c r="N1387" s="1283"/>
      <c r="O1387" s="1283"/>
      <c r="P1387" s="1283"/>
      <c r="R1387" s="1067"/>
      <c r="S1387" s="489"/>
      <c r="Z1387" s="21"/>
      <c r="AH1387"/>
    </row>
    <row r="1388" spans="1:34" ht="11.25" customHeight="1">
      <c r="A1388"/>
      <c r="B1388" s="1281" t="s">
        <v>24</v>
      </c>
      <c r="C1388" s="1282">
        <v>5223</v>
      </c>
      <c r="D1388" s="1341" t="str">
        <f t="shared" si="35"/>
        <v>GA5223</v>
      </c>
      <c r="E1388" s="1514" t="s">
        <v>125</v>
      </c>
      <c r="F1388" s="1390">
        <v>550</v>
      </c>
      <c r="G1388" s="1283">
        <v>7.14</v>
      </c>
      <c r="H1388" s="1283"/>
      <c r="I1388" s="1283"/>
      <c r="J1388" s="1283"/>
      <c r="K1388" s="1283"/>
      <c r="L1388" s="1283"/>
      <c r="M1388" s="1283"/>
      <c r="N1388" s="1283"/>
      <c r="O1388" s="1283"/>
      <c r="P1388" s="1283"/>
      <c r="R1388" s="1067"/>
      <c r="S1388" s="489"/>
      <c r="Z1388" s="21"/>
      <c r="AH1388"/>
    </row>
    <row r="1389" spans="1:34" ht="11.25" customHeight="1">
      <c r="A1389"/>
      <c r="B1389" s="1281" t="s">
        <v>24</v>
      </c>
      <c r="C1389" s="1282">
        <v>5348</v>
      </c>
      <c r="D1389" s="1341" t="str">
        <f t="shared" si="35"/>
        <v>GA5348</v>
      </c>
      <c r="E1389" s="1514" t="s">
        <v>124</v>
      </c>
      <c r="F1389" s="1390">
        <v>500</v>
      </c>
      <c r="G1389" s="1283">
        <v>6.31</v>
      </c>
      <c r="H1389" s="1283"/>
      <c r="I1389" s="1283"/>
      <c r="J1389" s="1283"/>
      <c r="K1389" s="1283"/>
      <c r="L1389" s="1283"/>
      <c r="M1389" s="1283"/>
      <c r="N1389" s="1283"/>
      <c r="O1389" s="1283"/>
      <c r="P1389" s="1283"/>
      <c r="R1389" s="1067"/>
      <c r="S1389" s="489"/>
      <c r="Z1389" s="21"/>
      <c r="AH1389"/>
    </row>
    <row r="1390" spans="1:34" ht="11.25" customHeight="1">
      <c r="A1390"/>
      <c r="B1390" s="1281" t="s">
        <v>24</v>
      </c>
      <c r="C1390" s="1282">
        <v>5402</v>
      </c>
      <c r="D1390" s="1341" t="str">
        <f t="shared" si="35"/>
        <v>GA5402</v>
      </c>
      <c r="E1390" s="1514" t="s">
        <v>124</v>
      </c>
      <c r="F1390" s="1390">
        <v>550</v>
      </c>
      <c r="G1390" s="1283">
        <v>6.72</v>
      </c>
      <c r="H1390" s="1283"/>
      <c r="I1390" s="1283"/>
      <c r="J1390" s="1283"/>
      <c r="K1390" s="1283"/>
      <c r="L1390" s="1283"/>
      <c r="M1390" s="1283"/>
      <c r="N1390" s="1283"/>
      <c r="O1390" s="1283"/>
      <c r="P1390" s="1283"/>
      <c r="R1390" s="1067"/>
      <c r="S1390" s="489"/>
      <c r="Z1390" s="21"/>
      <c r="AH1390"/>
    </row>
    <row r="1391" spans="1:34" ht="11.25" customHeight="1">
      <c r="A1391"/>
      <c r="B1391" s="1281" t="s">
        <v>24</v>
      </c>
      <c r="C1391" s="1282">
        <v>5403</v>
      </c>
      <c r="D1391" s="1341" t="str">
        <f t="shared" si="35"/>
        <v>GA5403</v>
      </c>
      <c r="E1391" s="1514" t="s">
        <v>124</v>
      </c>
      <c r="F1391" s="1390">
        <v>550</v>
      </c>
      <c r="G1391" s="1283">
        <v>6.77</v>
      </c>
      <c r="H1391" s="1283"/>
      <c r="I1391" s="1283"/>
      <c r="J1391" s="1283"/>
      <c r="K1391" s="1283"/>
      <c r="L1391" s="1283"/>
      <c r="M1391" s="1283"/>
      <c r="N1391" s="1283"/>
      <c r="O1391" s="1283"/>
      <c r="P1391" s="1283"/>
      <c r="R1391" s="1067"/>
      <c r="S1391" s="489"/>
      <c r="Z1391" s="21"/>
      <c r="AH1391"/>
    </row>
    <row r="1392" spans="1:34" ht="11.25" customHeight="1">
      <c r="A1392"/>
      <c r="B1392" s="1281" t="s">
        <v>24</v>
      </c>
      <c r="C1392" s="1282">
        <v>5437</v>
      </c>
      <c r="D1392" s="1341" t="str">
        <f t="shared" si="35"/>
        <v>GA5437</v>
      </c>
      <c r="E1392" s="1514" t="s">
        <v>124</v>
      </c>
      <c r="F1392" s="1390">
        <v>700</v>
      </c>
      <c r="G1392" s="1283">
        <v>9.7899999999999991</v>
      </c>
      <c r="H1392" s="1283"/>
      <c r="I1392" s="1283"/>
      <c r="J1392" s="1283"/>
      <c r="K1392" s="1283"/>
      <c r="L1392" s="1283"/>
      <c r="M1392" s="1283"/>
      <c r="N1392" s="1283"/>
      <c r="O1392" s="1283"/>
      <c r="P1392" s="1283"/>
      <c r="R1392" s="1067"/>
      <c r="S1392" s="489"/>
      <c r="Z1392" s="21"/>
      <c r="AH1392"/>
    </row>
    <row r="1393" spans="1:34" ht="11.25" customHeight="1">
      <c r="A1393"/>
      <c r="B1393" s="1281" t="s">
        <v>24</v>
      </c>
      <c r="C1393" s="1282">
        <v>5443</v>
      </c>
      <c r="D1393" s="1341" t="str">
        <f t="shared" si="35"/>
        <v>GA5443</v>
      </c>
      <c r="E1393" s="1514" t="s">
        <v>124</v>
      </c>
      <c r="F1393" s="1390">
        <v>500</v>
      </c>
      <c r="G1393" s="1283">
        <v>6.3</v>
      </c>
      <c r="H1393" s="1283"/>
      <c r="I1393" s="1283"/>
      <c r="J1393" s="1283"/>
      <c r="K1393" s="1283"/>
      <c r="L1393" s="1283"/>
      <c r="M1393" s="1283"/>
      <c r="N1393" s="1283"/>
      <c r="O1393" s="1283"/>
      <c r="P1393" s="1283"/>
      <c r="R1393" s="1067"/>
      <c r="S1393" s="489"/>
      <c r="Z1393" s="21"/>
      <c r="AH1393"/>
    </row>
    <row r="1394" spans="1:34" ht="11.25" customHeight="1">
      <c r="A1394"/>
      <c r="B1394" s="1281" t="s">
        <v>24</v>
      </c>
      <c r="C1394" s="1282">
        <v>5445</v>
      </c>
      <c r="D1394" s="1341" t="str">
        <f t="shared" si="35"/>
        <v>GA5445</v>
      </c>
      <c r="E1394" s="1514" t="s">
        <v>124</v>
      </c>
      <c r="F1394" s="1390">
        <v>1150</v>
      </c>
      <c r="G1394" s="1283">
        <v>18.079999999999998</v>
      </c>
      <c r="H1394" s="1283"/>
      <c r="I1394" s="1283"/>
      <c r="J1394" s="1283"/>
      <c r="K1394" s="1283"/>
      <c r="L1394" s="1283"/>
      <c r="M1394" s="1283"/>
      <c r="N1394" s="1283"/>
      <c r="O1394" s="1283"/>
      <c r="P1394" s="1283"/>
      <c r="R1394" s="1067"/>
      <c r="S1394" s="489"/>
      <c r="Z1394" s="21"/>
      <c r="AH1394"/>
    </row>
    <row r="1395" spans="1:34" ht="11.25" customHeight="1">
      <c r="A1395"/>
      <c r="B1395" s="1281" t="s">
        <v>24</v>
      </c>
      <c r="C1395" s="1282">
        <v>5462</v>
      </c>
      <c r="D1395" s="1341" t="str">
        <f t="shared" si="35"/>
        <v>GA5462</v>
      </c>
      <c r="E1395" s="1514" t="s">
        <v>125</v>
      </c>
      <c r="F1395" s="1390">
        <v>550</v>
      </c>
      <c r="G1395" s="1283">
        <v>6.44</v>
      </c>
      <c r="H1395" s="1283"/>
      <c r="I1395" s="1283"/>
      <c r="J1395" s="1283"/>
      <c r="K1395" s="1283"/>
      <c r="L1395" s="1283"/>
      <c r="M1395" s="1283"/>
      <c r="N1395" s="1283"/>
      <c r="O1395" s="1283"/>
      <c r="P1395" s="1283"/>
      <c r="R1395" s="1067"/>
      <c r="S1395" s="489"/>
      <c r="Z1395" s="21"/>
      <c r="AH1395"/>
    </row>
    <row r="1396" spans="1:34" ht="11.25" customHeight="1">
      <c r="A1396"/>
      <c r="B1396" s="1281" t="s">
        <v>24</v>
      </c>
      <c r="C1396" s="1282">
        <v>5472</v>
      </c>
      <c r="D1396" s="1341" t="str">
        <f t="shared" si="35"/>
        <v>GA5472</v>
      </c>
      <c r="E1396" s="1514" t="s">
        <v>122</v>
      </c>
      <c r="F1396" s="1390">
        <v>550</v>
      </c>
      <c r="G1396" s="1283">
        <v>6.7</v>
      </c>
      <c r="H1396" s="1283"/>
      <c r="I1396" s="1283"/>
      <c r="J1396" s="1283"/>
      <c r="K1396" s="1283"/>
      <c r="L1396" s="1283"/>
      <c r="M1396" s="1283"/>
      <c r="N1396" s="1283"/>
      <c r="O1396" s="1283"/>
      <c r="P1396" s="1283"/>
      <c r="R1396" s="1067"/>
      <c r="S1396" s="489"/>
      <c r="Z1396" s="21"/>
      <c r="AH1396"/>
    </row>
    <row r="1397" spans="1:34" ht="11.25" customHeight="1">
      <c r="A1397"/>
      <c r="B1397" s="1281" t="s">
        <v>24</v>
      </c>
      <c r="C1397" s="1282">
        <v>5473</v>
      </c>
      <c r="D1397" s="1341" t="str">
        <f t="shared" si="35"/>
        <v>GA5473</v>
      </c>
      <c r="E1397" s="1514" t="s">
        <v>122</v>
      </c>
      <c r="F1397" s="1390">
        <v>900</v>
      </c>
      <c r="G1397" s="1283">
        <v>13.6</v>
      </c>
      <c r="H1397" s="1283"/>
      <c r="I1397" s="1283"/>
      <c r="J1397" s="1283"/>
      <c r="K1397" s="1283"/>
      <c r="L1397" s="1283"/>
      <c r="M1397" s="1283"/>
      <c r="N1397" s="1283"/>
      <c r="O1397" s="1283"/>
      <c r="P1397" s="1283"/>
      <c r="R1397" s="1067"/>
      <c r="S1397" s="489"/>
      <c r="Z1397" s="21"/>
      <c r="AH1397"/>
    </row>
    <row r="1398" spans="1:34" ht="11.25" customHeight="1">
      <c r="A1398"/>
      <c r="B1398" s="1281" t="s">
        <v>24</v>
      </c>
      <c r="C1398" s="1282">
        <v>5474</v>
      </c>
      <c r="D1398" s="1341" t="str">
        <f t="shared" si="35"/>
        <v>GA5474</v>
      </c>
      <c r="E1398" s="1514" t="s">
        <v>125</v>
      </c>
      <c r="F1398" s="1390">
        <v>900</v>
      </c>
      <c r="G1398" s="1283">
        <v>13.34</v>
      </c>
      <c r="H1398" s="1283"/>
      <c r="I1398" s="1283"/>
      <c r="J1398" s="1283"/>
      <c r="K1398" s="1283"/>
      <c r="L1398" s="1283"/>
      <c r="M1398" s="1283"/>
      <c r="N1398" s="1283"/>
      <c r="O1398" s="1283"/>
      <c r="P1398" s="1283"/>
      <c r="R1398" s="1067"/>
      <c r="S1398" s="489"/>
      <c r="Z1398" s="21"/>
      <c r="AH1398"/>
    </row>
    <row r="1399" spans="1:34" ht="11.25" customHeight="1">
      <c r="A1399"/>
      <c r="B1399" s="1281" t="s">
        <v>24</v>
      </c>
      <c r="C1399" s="1282">
        <v>5478</v>
      </c>
      <c r="D1399" s="1341" t="str">
        <f t="shared" si="35"/>
        <v>GA5478</v>
      </c>
      <c r="E1399" s="1514" t="s">
        <v>125</v>
      </c>
      <c r="F1399" s="1390">
        <v>550</v>
      </c>
      <c r="G1399" s="1283">
        <v>6.42</v>
      </c>
      <c r="H1399" s="1283"/>
      <c r="I1399" s="1283"/>
      <c r="J1399" s="1283"/>
      <c r="K1399" s="1283"/>
      <c r="L1399" s="1283"/>
      <c r="M1399" s="1283"/>
      <c r="N1399" s="1283"/>
      <c r="O1399" s="1283"/>
      <c r="P1399" s="1283"/>
      <c r="R1399" s="1067"/>
      <c r="S1399" s="489"/>
      <c r="Z1399" s="21"/>
      <c r="AH1399"/>
    </row>
    <row r="1400" spans="1:34" ht="11.25" customHeight="1">
      <c r="A1400"/>
      <c r="B1400" s="1281" t="s">
        <v>24</v>
      </c>
      <c r="C1400" s="1282">
        <v>5479</v>
      </c>
      <c r="D1400" s="1341" t="str">
        <f t="shared" si="35"/>
        <v>GA5479</v>
      </c>
      <c r="E1400" s="1514" t="s">
        <v>123</v>
      </c>
      <c r="F1400" s="1390">
        <v>650</v>
      </c>
      <c r="G1400" s="1283">
        <v>9.02</v>
      </c>
      <c r="H1400" s="1283"/>
      <c r="I1400" s="1283"/>
      <c r="J1400" s="1283"/>
      <c r="K1400" s="1283"/>
      <c r="L1400" s="1283"/>
      <c r="M1400" s="1283"/>
      <c r="N1400" s="1283"/>
      <c r="O1400" s="1283"/>
      <c r="P1400" s="1283"/>
      <c r="R1400" s="1067"/>
      <c r="S1400" s="489"/>
      <c r="Z1400" s="21"/>
      <c r="AH1400"/>
    </row>
    <row r="1401" spans="1:34" ht="11.25" customHeight="1">
      <c r="A1401"/>
      <c r="B1401" s="1281" t="s">
        <v>24</v>
      </c>
      <c r="C1401" s="1282">
        <v>5480</v>
      </c>
      <c r="D1401" s="1341" t="str">
        <f t="shared" si="35"/>
        <v>GA5480</v>
      </c>
      <c r="E1401" s="1514" t="s">
        <v>124</v>
      </c>
      <c r="F1401" s="1390">
        <v>850</v>
      </c>
      <c r="G1401" s="1283">
        <v>12.1</v>
      </c>
      <c r="H1401" s="1283"/>
      <c r="I1401" s="1283"/>
      <c r="J1401" s="1283"/>
      <c r="K1401" s="1283"/>
      <c r="L1401" s="1283"/>
      <c r="M1401" s="1283"/>
      <c r="N1401" s="1283"/>
      <c r="O1401" s="1283"/>
      <c r="P1401" s="1283"/>
      <c r="R1401" s="1067"/>
      <c r="S1401" s="489"/>
      <c r="Z1401" s="21"/>
      <c r="AH1401"/>
    </row>
    <row r="1402" spans="1:34" ht="11.25" customHeight="1">
      <c r="A1402"/>
      <c r="B1402" s="1281" t="s">
        <v>24</v>
      </c>
      <c r="C1402" s="1282">
        <v>5491</v>
      </c>
      <c r="D1402" s="1341" t="str">
        <f t="shared" si="35"/>
        <v>GA5491</v>
      </c>
      <c r="E1402" s="1514" t="s">
        <v>124</v>
      </c>
      <c r="F1402" s="1390">
        <v>500</v>
      </c>
      <c r="G1402" s="1283">
        <v>3.04</v>
      </c>
      <c r="H1402" s="1283"/>
      <c r="I1402" s="1283"/>
      <c r="J1402" s="1283"/>
      <c r="K1402" s="1283"/>
      <c r="L1402" s="1283"/>
      <c r="M1402" s="1283"/>
      <c r="N1402" s="1283"/>
      <c r="O1402" s="1283"/>
      <c r="P1402" s="1283"/>
      <c r="R1402" s="1067"/>
      <c r="S1402" s="489"/>
      <c r="Z1402" s="21"/>
      <c r="AH1402"/>
    </row>
    <row r="1403" spans="1:34" ht="11.25" customHeight="1">
      <c r="A1403"/>
      <c r="B1403" s="1281" t="s">
        <v>24</v>
      </c>
      <c r="C1403" s="1282">
        <v>5506</v>
      </c>
      <c r="D1403" s="1341" t="str">
        <f t="shared" si="35"/>
        <v>GA5506</v>
      </c>
      <c r="E1403" s="1514" t="s">
        <v>123</v>
      </c>
      <c r="F1403" s="1390">
        <v>600</v>
      </c>
      <c r="G1403" s="1283">
        <v>8.2200000000000006</v>
      </c>
      <c r="H1403" s="1283"/>
      <c r="I1403" s="1283"/>
      <c r="J1403" s="1283"/>
      <c r="K1403" s="1283"/>
      <c r="L1403" s="1283"/>
      <c r="M1403" s="1283"/>
      <c r="N1403" s="1283"/>
      <c r="O1403" s="1283"/>
      <c r="P1403" s="1283"/>
      <c r="R1403" s="1067"/>
      <c r="S1403" s="489"/>
      <c r="Z1403" s="21"/>
      <c r="AH1403"/>
    </row>
    <row r="1404" spans="1:34" ht="11.25" customHeight="1">
      <c r="A1404"/>
      <c r="B1404" s="1281" t="s">
        <v>24</v>
      </c>
      <c r="C1404" s="1282">
        <v>5507</v>
      </c>
      <c r="D1404" s="1341" t="str">
        <f t="shared" si="35"/>
        <v>GA5507</v>
      </c>
      <c r="E1404" s="1514" t="s">
        <v>123</v>
      </c>
      <c r="F1404" s="1390">
        <v>500</v>
      </c>
      <c r="G1404" s="1283">
        <v>5.33</v>
      </c>
      <c r="H1404" s="1283"/>
      <c r="I1404" s="1283"/>
      <c r="J1404" s="1283"/>
      <c r="K1404" s="1283"/>
      <c r="L1404" s="1283"/>
      <c r="M1404" s="1283"/>
      <c r="N1404" s="1283"/>
      <c r="O1404" s="1283"/>
      <c r="P1404" s="1283"/>
      <c r="R1404" s="1067"/>
      <c r="S1404" s="489"/>
      <c r="Z1404" s="21"/>
      <c r="AH1404"/>
    </row>
    <row r="1405" spans="1:34" ht="11.25" customHeight="1">
      <c r="A1405"/>
      <c r="B1405" s="1281" t="s">
        <v>24</v>
      </c>
      <c r="C1405" s="1282">
        <v>5535</v>
      </c>
      <c r="D1405" s="1341" t="str">
        <f t="shared" si="35"/>
        <v>GA5535</v>
      </c>
      <c r="E1405" s="1514" t="s">
        <v>124</v>
      </c>
      <c r="F1405" s="1390">
        <v>700</v>
      </c>
      <c r="G1405" s="1283">
        <v>9.2799999999999994</v>
      </c>
      <c r="H1405" s="1283"/>
      <c r="I1405" s="1283"/>
      <c r="J1405" s="1283"/>
      <c r="K1405" s="1283"/>
      <c r="L1405" s="1283"/>
      <c r="M1405" s="1283"/>
      <c r="N1405" s="1283"/>
      <c r="O1405" s="1283"/>
      <c r="P1405" s="1283"/>
      <c r="R1405" s="1067"/>
      <c r="S1405" s="489"/>
      <c r="Z1405" s="21"/>
      <c r="AH1405"/>
    </row>
    <row r="1406" spans="1:34" ht="11.25" customHeight="1">
      <c r="A1406"/>
      <c r="B1406" s="1281" t="s">
        <v>24</v>
      </c>
      <c r="C1406" s="1282">
        <v>5537</v>
      </c>
      <c r="D1406" s="1341" t="str">
        <f t="shared" si="35"/>
        <v>GA5537</v>
      </c>
      <c r="E1406" s="1514" t="s">
        <v>125</v>
      </c>
      <c r="F1406" s="1390">
        <v>500</v>
      </c>
      <c r="G1406" s="1283">
        <v>5.49</v>
      </c>
      <c r="H1406" s="1283"/>
      <c r="I1406" s="1283"/>
      <c r="J1406" s="1283"/>
      <c r="K1406" s="1283"/>
      <c r="L1406" s="1283"/>
      <c r="M1406" s="1283"/>
      <c r="N1406" s="1283"/>
      <c r="O1406" s="1283"/>
      <c r="P1406" s="1283"/>
      <c r="R1406" s="1067"/>
      <c r="S1406" s="489"/>
      <c r="Z1406" s="21"/>
      <c r="AH1406"/>
    </row>
    <row r="1407" spans="1:34" ht="11.25" customHeight="1">
      <c r="A1407"/>
      <c r="B1407" s="1281" t="s">
        <v>24</v>
      </c>
      <c r="C1407" s="1282">
        <v>5551</v>
      </c>
      <c r="D1407" s="1341" t="str">
        <f t="shared" si="35"/>
        <v>GA5551</v>
      </c>
      <c r="E1407" s="1514" t="s">
        <v>122</v>
      </c>
      <c r="F1407" s="1390">
        <v>2000</v>
      </c>
      <c r="G1407" s="1283">
        <v>38.01</v>
      </c>
      <c r="H1407" s="1283"/>
      <c r="I1407" s="1283"/>
      <c r="J1407" s="1283"/>
      <c r="K1407" s="1283"/>
      <c r="L1407" s="1283"/>
      <c r="M1407" s="1283"/>
      <c r="N1407" s="1283"/>
      <c r="O1407" s="1283"/>
      <c r="P1407" s="1283"/>
      <c r="R1407" s="1067"/>
      <c r="S1407" s="489"/>
      <c r="Z1407" s="21"/>
      <c r="AH1407"/>
    </row>
    <row r="1408" spans="1:34" ht="11.25" customHeight="1">
      <c r="A1408"/>
      <c r="B1408" s="1281" t="s">
        <v>24</v>
      </c>
      <c r="C1408" s="1282">
        <v>5606</v>
      </c>
      <c r="D1408" s="1341" t="str">
        <f t="shared" si="35"/>
        <v>GA5606</v>
      </c>
      <c r="E1408" s="1514" t="s">
        <v>125</v>
      </c>
      <c r="F1408" s="1390">
        <v>500</v>
      </c>
      <c r="G1408" s="1283">
        <v>1.1499999999999999</v>
      </c>
      <c r="H1408" s="1283"/>
      <c r="I1408" s="1283"/>
      <c r="J1408" s="1283"/>
      <c r="K1408" s="1283"/>
      <c r="L1408" s="1283"/>
      <c r="M1408" s="1283"/>
      <c r="N1408" s="1283"/>
      <c r="O1408" s="1283"/>
      <c r="P1408" s="1283"/>
      <c r="R1408" s="1067"/>
      <c r="S1408" s="489"/>
      <c r="Z1408" s="21"/>
      <c r="AH1408"/>
    </row>
    <row r="1409" spans="1:34" ht="11.25" customHeight="1">
      <c r="A1409"/>
      <c r="B1409" s="1281" t="s">
        <v>24</v>
      </c>
      <c r="C1409" s="1282">
        <v>5610</v>
      </c>
      <c r="D1409" s="1341" t="str">
        <f t="shared" si="35"/>
        <v>GA5610</v>
      </c>
      <c r="E1409" s="1514" t="s">
        <v>124</v>
      </c>
      <c r="F1409" s="1390">
        <v>550</v>
      </c>
      <c r="G1409" s="1283">
        <v>7.21</v>
      </c>
      <c r="H1409" s="1283"/>
      <c r="I1409" s="1283"/>
      <c r="J1409" s="1283"/>
      <c r="K1409" s="1283"/>
      <c r="L1409" s="1283"/>
      <c r="M1409" s="1283"/>
      <c r="N1409" s="1283"/>
      <c r="O1409" s="1283"/>
      <c r="P1409" s="1283"/>
      <c r="R1409" s="1067"/>
      <c r="S1409" s="489"/>
      <c r="Z1409" s="21"/>
      <c r="AH1409"/>
    </row>
    <row r="1410" spans="1:34" ht="11.25" customHeight="1">
      <c r="A1410"/>
      <c r="B1410" s="1281" t="s">
        <v>24</v>
      </c>
      <c r="C1410" s="1282">
        <v>5645</v>
      </c>
      <c r="D1410" s="1341" t="str">
        <f t="shared" si="35"/>
        <v>GA5645</v>
      </c>
      <c r="E1410" s="1514" t="s">
        <v>124</v>
      </c>
      <c r="F1410" s="1390">
        <v>2000</v>
      </c>
      <c r="G1410" s="1283">
        <v>47.36</v>
      </c>
      <c r="H1410" s="1283"/>
      <c r="I1410" s="1283"/>
      <c r="J1410" s="1283"/>
      <c r="K1410" s="1283"/>
      <c r="L1410" s="1283"/>
      <c r="M1410" s="1283"/>
      <c r="N1410" s="1283"/>
      <c r="O1410" s="1283"/>
      <c r="P1410" s="1283"/>
      <c r="R1410" s="1067"/>
      <c r="S1410" s="489"/>
      <c r="Z1410" s="21"/>
      <c r="AH1410"/>
    </row>
    <row r="1411" spans="1:34" ht="11.25" customHeight="1">
      <c r="A1411"/>
      <c r="B1411" s="1281" t="s">
        <v>24</v>
      </c>
      <c r="C1411" s="1282">
        <v>5703</v>
      </c>
      <c r="D1411" s="1341" t="str">
        <f t="shared" si="35"/>
        <v>GA5703</v>
      </c>
      <c r="E1411" s="1514" t="s">
        <v>122</v>
      </c>
      <c r="F1411" s="1390">
        <v>1100</v>
      </c>
      <c r="G1411" s="1283">
        <v>17.09</v>
      </c>
      <c r="H1411" s="1283"/>
      <c r="I1411" s="1283"/>
      <c r="J1411" s="1283"/>
      <c r="K1411" s="1283"/>
      <c r="L1411" s="1283"/>
      <c r="M1411" s="1283"/>
      <c r="N1411" s="1283"/>
      <c r="O1411" s="1283"/>
      <c r="P1411" s="1283"/>
      <c r="R1411" s="1067"/>
      <c r="S1411" s="489"/>
      <c r="Z1411" s="21"/>
      <c r="AH1411"/>
    </row>
    <row r="1412" spans="1:34" ht="11.25" customHeight="1">
      <c r="A1412"/>
      <c r="B1412" s="1281" t="s">
        <v>24</v>
      </c>
      <c r="C1412" s="1282">
        <v>5705</v>
      </c>
      <c r="D1412" s="1341" t="str">
        <f t="shared" si="35"/>
        <v>GA5705</v>
      </c>
      <c r="E1412" s="1514" t="s">
        <v>123</v>
      </c>
      <c r="F1412" s="1390">
        <v>1100</v>
      </c>
      <c r="G1412" s="1283">
        <v>16.96</v>
      </c>
      <c r="H1412" s="1283"/>
      <c r="I1412" s="1283"/>
      <c r="J1412" s="1283"/>
      <c r="K1412" s="1283"/>
      <c r="L1412" s="1283"/>
      <c r="M1412" s="1283"/>
      <c r="N1412" s="1283"/>
      <c r="O1412" s="1283"/>
      <c r="P1412" s="1283"/>
      <c r="R1412" s="1067"/>
      <c r="S1412" s="489"/>
      <c r="Z1412" s="21"/>
      <c r="AH1412"/>
    </row>
    <row r="1413" spans="1:34" ht="11.25" customHeight="1">
      <c r="A1413"/>
      <c r="B1413" s="1281" t="s">
        <v>24</v>
      </c>
      <c r="C1413" s="1282">
        <v>5951</v>
      </c>
      <c r="D1413" s="1341" t="str">
        <f t="shared" si="35"/>
        <v>GA5951</v>
      </c>
      <c r="E1413" s="1514" t="s">
        <v>123</v>
      </c>
      <c r="F1413" s="1390">
        <v>500</v>
      </c>
      <c r="G1413" s="1283">
        <v>0.48</v>
      </c>
      <c r="H1413" s="1283"/>
      <c r="I1413" s="1283"/>
      <c r="J1413" s="1283"/>
      <c r="K1413" s="1283"/>
      <c r="L1413" s="1283"/>
      <c r="M1413" s="1283"/>
      <c r="N1413" s="1283"/>
      <c r="O1413" s="1283"/>
      <c r="P1413" s="1283"/>
      <c r="R1413" s="1067"/>
      <c r="S1413" s="489"/>
      <c r="Z1413" s="21"/>
      <c r="AH1413"/>
    </row>
    <row r="1414" spans="1:34" ht="11.25" customHeight="1">
      <c r="A1414"/>
      <c r="B1414" s="1281" t="s">
        <v>24</v>
      </c>
      <c r="C1414" s="1282">
        <v>6003</v>
      </c>
      <c r="D1414" s="1341" t="str">
        <f t="shared" si="35"/>
        <v>GA6003</v>
      </c>
      <c r="E1414" s="1514" t="s">
        <v>122</v>
      </c>
      <c r="F1414" s="1390">
        <v>600</v>
      </c>
      <c r="G1414" s="1283">
        <v>8.07</v>
      </c>
      <c r="H1414" s="1283"/>
      <c r="I1414" s="1283"/>
      <c r="J1414" s="1283"/>
      <c r="K1414" s="1283"/>
      <c r="L1414" s="1283"/>
      <c r="M1414" s="1283"/>
      <c r="N1414" s="1283"/>
      <c r="O1414" s="1283"/>
      <c r="P1414" s="1283"/>
      <c r="R1414" s="1067"/>
      <c r="S1414" s="489"/>
      <c r="Z1414" s="21"/>
      <c r="AH1414"/>
    </row>
    <row r="1415" spans="1:34" ht="11.25" customHeight="1">
      <c r="A1415"/>
      <c r="B1415" s="1281" t="s">
        <v>24</v>
      </c>
      <c r="C1415" s="1282">
        <v>6005</v>
      </c>
      <c r="D1415" s="1341" t="str">
        <f t="shared" si="35"/>
        <v>GA6005</v>
      </c>
      <c r="E1415" s="1514" t="s">
        <v>122</v>
      </c>
      <c r="F1415" s="1390">
        <v>500</v>
      </c>
      <c r="G1415" s="1283">
        <v>4.59</v>
      </c>
      <c r="H1415" s="1283"/>
      <c r="I1415" s="1283"/>
      <c r="J1415" s="1283"/>
      <c r="K1415" s="1283"/>
      <c r="L1415" s="1283"/>
      <c r="M1415" s="1283"/>
      <c r="N1415" s="1283"/>
      <c r="O1415" s="1283"/>
      <c r="P1415" s="1283"/>
      <c r="R1415" s="1067"/>
      <c r="S1415" s="489"/>
      <c r="Z1415" s="21"/>
      <c r="AH1415"/>
    </row>
    <row r="1416" spans="1:34" ht="11.25" customHeight="1">
      <c r="A1416"/>
      <c r="B1416" s="1281" t="s">
        <v>24</v>
      </c>
      <c r="C1416" s="1282">
        <v>6018</v>
      </c>
      <c r="D1416" s="1341" t="str">
        <f t="shared" si="35"/>
        <v>GA6018</v>
      </c>
      <c r="E1416" s="1514" t="s">
        <v>122</v>
      </c>
      <c r="F1416" s="1390">
        <v>500</v>
      </c>
      <c r="G1416" s="1283">
        <v>3.33</v>
      </c>
      <c r="H1416" s="1283"/>
      <c r="I1416" s="1283"/>
      <c r="J1416" s="1283"/>
      <c r="K1416" s="1283"/>
      <c r="L1416" s="1283"/>
      <c r="M1416" s="1283"/>
      <c r="N1416" s="1283"/>
      <c r="O1416" s="1283"/>
      <c r="P1416" s="1283"/>
      <c r="R1416" s="1067"/>
      <c r="S1416" s="489"/>
      <c r="Z1416" s="21"/>
      <c r="AH1416"/>
    </row>
    <row r="1417" spans="1:34" ht="11.25" customHeight="1">
      <c r="A1417"/>
      <c r="B1417" s="1281" t="s">
        <v>24</v>
      </c>
      <c r="C1417" s="1282">
        <v>6045</v>
      </c>
      <c r="D1417" s="1341" t="str">
        <f t="shared" si="35"/>
        <v>GA6045</v>
      </c>
      <c r="E1417" s="1514" t="s">
        <v>122</v>
      </c>
      <c r="F1417" s="1390">
        <v>600</v>
      </c>
      <c r="G1417" s="1283">
        <v>7.61</v>
      </c>
      <c r="H1417" s="1283"/>
      <c r="I1417" s="1283"/>
      <c r="J1417" s="1283"/>
      <c r="K1417" s="1283"/>
      <c r="L1417" s="1283"/>
      <c r="M1417" s="1283"/>
      <c r="N1417" s="1283"/>
      <c r="O1417" s="1283"/>
      <c r="P1417" s="1283"/>
      <c r="R1417" s="1067"/>
      <c r="S1417" s="489"/>
      <c r="Z1417" s="21"/>
      <c r="AH1417"/>
    </row>
    <row r="1418" spans="1:34" ht="11.25" customHeight="1">
      <c r="A1418"/>
      <c r="B1418" s="1281" t="s">
        <v>24</v>
      </c>
      <c r="C1418" s="1282">
        <v>6204</v>
      </c>
      <c r="D1418" s="1341" t="str">
        <f t="shared" si="35"/>
        <v>GA6204</v>
      </c>
      <c r="E1418" s="1514" t="s">
        <v>122</v>
      </c>
      <c r="F1418" s="1390">
        <v>650</v>
      </c>
      <c r="G1418" s="1283">
        <v>8.82</v>
      </c>
      <c r="H1418" s="1283"/>
      <c r="I1418" s="1283"/>
      <c r="J1418" s="1283"/>
      <c r="K1418" s="1283"/>
      <c r="L1418" s="1283"/>
      <c r="M1418" s="1283"/>
      <c r="N1418" s="1283"/>
      <c r="O1418" s="1283"/>
      <c r="P1418" s="1283"/>
      <c r="R1418" s="1067"/>
      <c r="S1418" s="489"/>
      <c r="Z1418" s="21"/>
      <c r="AH1418"/>
    </row>
    <row r="1419" spans="1:34" ht="11.25" customHeight="1">
      <c r="A1419"/>
      <c r="B1419" s="1281" t="s">
        <v>24</v>
      </c>
      <c r="C1419" s="1282">
        <v>6206</v>
      </c>
      <c r="D1419" s="1341" t="str">
        <f t="shared" si="35"/>
        <v>GA6206</v>
      </c>
      <c r="E1419" s="1514" t="s">
        <v>122</v>
      </c>
      <c r="F1419" s="1390">
        <v>500</v>
      </c>
      <c r="G1419" s="1283">
        <v>4.04</v>
      </c>
      <c r="H1419" s="1283"/>
      <c r="I1419" s="1283"/>
      <c r="J1419" s="1283"/>
      <c r="K1419" s="1283"/>
      <c r="L1419" s="1283"/>
      <c r="M1419" s="1283"/>
      <c r="N1419" s="1283"/>
      <c r="O1419" s="1283"/>
      <c r="P1419" s="1283"/>
      <c r="R1419" s="1067"/>
      <c r="S1419" s="489"/>
      <c r="Z1419" s="21"/>
      <c r="AH1419"/>
    </row>
    <row r="1420" spans="1:34" ht="11.25" customHeight="1">
      <c r="A1420"/>
      <c r="B1420" s="1281" t="s">
        <v>24</v>
      </c>
      <c r="C1420" s="1282">
        <v>6213</v>
      </c>
      <c r="D1420" s="1341" t="str">
        <f t="shared" ref="D1420:D1483" si="36">B1420&amp;TEXT(C1420,"0000")</f>
        <v>GA6213</v>
      </c>
      <c r="E1420" s="1514" t="s">
        <v>122</v>
      </c>
      <c r="F1420" s="1390">
        <v>500</v>
      </c>
      <c r="G1420" s="1283">
        <v>1.98</v>
      </c>
      <c r="H1420" s="1283"/>
      <c r="I1420" s="1283"/>
      <c r="J1420" s="1283"/>
      <c r="K1420" s="1283"/>
      <c r="L1420" s="1283"/>
      <c r="M1420" s="1283"/>
      <c r="N1420" s="1283"/>
      <c r="O1420" s="1283"/>
      <c r="P1420" s="1283"/>
      <c r="R1420" s="1067"/>
      <c r="S1420" s="489"/>
      <c r="Z1420" s="21"/>
      <c r="AH1420"/>
    </row>
    <row r="1421" spans="1:34" ht="11.25" customHeight="1">
      <c r="A1421"/>
      <c r="B1421" s="1281" t="s">
        <v>24</v>
      </c>
      <c r="C1421" s="1282">
        <v>6214</v>
      </c>
      <c r="D1421" s="1341" t="str">
        <f t="shared" si="36"/>
        <v>GA6214</v>
      </c>
      <c r="E1421" s="1514" t="s">
        <v>122</v>
      </c>
      <c r="F1421" s="1390">
        <v>500</v>
      </c>
      <c r="G1421" s="1283">
        <v>2.56</v>
      </c>
      <c r="H1421" s="1283"/>
      <c r="I1421" s="1283"/>
      <c r="J1421" s="1283"/>
      <c r="K1421" s="1283"/>
      <c r="L1421" s="1283"/>
      <c r="M1421" s="1283"/>
      <c r="N1421" s="1283"/>
      <c r="O1421" s="1283"/>
      <c r="P1421" s="1283"/>
      <c r="R1421" s="1067"/>
      <c r="S1421" s="489"/>
      <c r="Z1421" s="21"/>
      <c r="AH1421"/>
    </row>
    <row r="1422" spans="1:34" ht="11.25" customHeight="1">
      <c r="A1422"/>
      <c r="B1422" s="1281" t="s">
        <v>24</v>
      </c>
      <c r="C1422" s="1282">
        <v>6216</v>
      </c>
      <c r="D1422" s="1341" t="str">
        <f t="shared" si="36"/>
        <v>GA6216</v>
      </c>
      <c r="E1422" s="1514" t="s">
        <v>122</v>
      </c>
      <c r="F1422" s="1390">
        <v>600</v>
      </c>
      <c r="G1422" s="1283">
        <v>7.43</v>
      </c>
      <c r="H1422" s="1283"/>
      <c r="I1422" s="1283"/>
      <c r="J1422" s="1283"/>
      <c r="K1422" s="1283"/>
      <c r="L1422" s="1283"/>
      <c r="M1422" s="1283"/>
      <c r="N1422" s="1283"/>
      <c r="O1422" s="1283"/>
      <c r="P1422" s="1283"/>
      <c r="R1422" s="1067"/>
      <c r="S1422" s="489"/>
      <c r="Z1422" s="21"/>
      <c r="AH1422"/>
    </row>
    <row r="1423" spans="1:34" ht="11.25" customHeight="1">
      <c r="A1423"/>
      <c r="B1423" s="1281" t="s">
        <v>24</v>
      </c>
      <c r="C1423" s="1282">
        <v>6217</v>
      </c>
      <c r="D1423" s="1341" t="str">
        <f t="shared" si="36"/>
        <v>GA6217</v>
      </c>
      <c r="E1423" s="1514" t="s">
        <v>124</v>
      </c>
      <c r="F1423" s="1390">
        <v>500</v>
      </c>
      <c r="G1423" s="1283">
        <v>5.47</v>
      </c>
      <c r="H1423" s="1283"/>
      <c r="I1423" s="1283"/>
      <c r="J1423" s="1283"/>
      <c r="K1423" s="1283"/>
      <c r="L1423" s="1283"/>
      <c r="M1423" s="1283"/>
      <c r="N1423" s="1283"/>
      <c r="O1423" s="1283"/>
      <c r="P1423" s="1283"/>
      <c r="R1423" s="1067"/>
      <c r="S1423" s="489"/>
      <c r="Z1423" s="21"/>
      <c r="AH1423"/>
    </row>
    <row r="1424" spans="1:34" ht="11.25" customHeight="1">
      <c r="A1424"/>
      <c r="B1424" s="1281" t="s">
        <v>24</v>
      </c>
      <c r="C1424" s="1282">
        <v>6229</v>
      </c>
      <c r="D1424" s="1341" t="str">
        <f t="shared" si="36"/>
        <v>GA6229</v>
      </c>
      <c r="E1424" s="1514" t="s">
        <v>123</v>
      </c>
      <c r="F1424" s="1390">
        <v>500</v>
      </c>
      <c r="G1424" s="1283">
        <v>6.17</v>
      </c>
      <c r="H1424" s="1283"/>
      <c r="I1424" s="1283"/>
      <c r="J1424" s="1283"/>
      <c r="K1424" s="1283"/>
      <c r="L1424" s="1283"/>
      <c r="M1424" s="1283"/>
      <c r="N1424" s="1283"/>
      <c r="O1424" s="1283"/>
      <c r="P1424" s="1283"/>
      <c r="R1424" s="1067"/>
      <c r="S1424" s="489"/>
      <c r="Z1424" s="21"/>
      <c r="AH1424"/>
    </row>
    <row r="1425" spans="1:34" ht="11.25" customHeight="1">
      <c r="A1425"/>
      <c r="B1425" s="1281" t="s">
        <v>24</v>
      </c>
      <c r="C1425" s="1282">
        <v>6233</v>
      </c>
      <c r="D1425" s="1341" t="str">
        <f t="shared" si="36"/>
        <v>GA6233</v>
      </c>
      <c r="E1425" s="1514" t="s">
        <v>123</v>
      </c>
      <c r="F1425" s="1390">
        <v>500</v>
      </c>
      <c r="G1425" s="1283">
        <v>3.79</v>
      </c>
      <c r="H1425" s="1283"/>
      <c r="I1425" s="1283"/>
      <c r="J1425" s="1283"/>
      <c r="K1425" s="1283"/>
      <c r="L1425" s="1283"/>
      <c r="M1425" s="1283"/>
      <c r="N1425" s="1283"/>
      <c r="O1425" s="1283"/>
      <c r="P1425" s="1283"/>
      <c r="R1425" s="1067"/>
      <c r="S1425" s="489"/>
      <c r="Z1425" s="21"/>
      <c r="AH1425"/>
    </row>
    <row r="1426" spans="1:34" ht="11.25" customHeight="1">
      <c r="A1426"/>
      <c r="B1426" s="1281" t="s">
        <v>24</v>
      </c>
      <c r="C1426" s="1282">
        <v>6235</v>
      </c>
      <c r="D1426" s="1341" t="str">
        <f t="shared" si="36"/>
        <v>GA6235</v>
      </c>
      <c r="E1426" s="1514" t="s">
        <v>122</v>
      </c>
      <c r="F1426" s="1390">
        <v>600</v>
      </c>
      <c r="G1426" s="1283">
        <v>7.36</v>
      </c>
      <c r="H1426" s="1283"/>
      <c r="I1426" s="1283"/>
      <c r="J1426" s="1283"/>
      <c r="K1426" s="1283"/>
      <c r="L1426" s="1283"/>
      <c r="M1426" s="1283"/>
      <c r="N1426" s="1283"/>
      <c r="O1426" s="1283"/>
      <c r="P1426" s="1283"/>
      <c r="R1426" s="1067"/>
      <c r="S1426" s="489"/>
      <c r="Z1426" s="21"/>
      <c r="AH1426"/>
    </row>
    <row r="1427" spans="1:34" ht="11.25" customHeight="1">
      <c r="A1427"/>
      <c r="B1427" s="1281" t="s">
        <v>24</v>
      </c>
      <c r="C1427" s="1282">
        <v>6236</v>
      </c>
      <c r="D1427" s="1341" t="str">
        <f t="shared" si="36"/>
        <v>GA6236</v>
      </c>
      <c r="E1427" s="1514" t="s">
        <v>122</v>
      </c>
      <c r="F1427" s="1390">
        <v>700</v>
      </c>
      <c r="G1427" s="1283">
        <v>9.59</v>
      </c>
      <c r="H1427" s="1283"/>
      <c r="I1427" s="1283"/>
      <c r="J1427" s="1283"/>
      <c r="K1427" s="1283"/>
      <c r="L1427" s="1283"/>
      <c r="M1427" s="1283"/>
      <c r="N1427" s="1283"/>
      <c r="O1427" s="1283"/>
      <c r="P1427" s="1283"/>
      <c r="R1427" s="1067"/>
      <c r="S1427" s="489"/>
      <c r="Z1427" s="21"/>
      <c r="AH1427"/>
    </row>
    <row r="1428" spans="1:34" ht="11.25" customHeight="1">
      <c r="A1428"/>
      <c r="B1428" s="1281" t="s">
        <v>24</v>
      </c>
      <c r="C1428" s="1282">
        <v>6237</v>
      </c>
      <c r="D1428" s="1341" t="str">
        <f t="shared" si="36"/>
        <v>GA6237</v>
      </c>
      <c r="E1428" s="1514" t="s">
        <v>123</v>
      </c>
      <c r="F1428" s="1390">
        <v>500</v>
      </c>
      <c r="G1428" s="1283">
        <v>2.0099999999999998</v>
      </c>
      <c r="H1428" s="1283"/>
      <c r="I1428" s="1283"/>
      <c r="J1428" s="1283"/>
      <c r="K1428" s="1283"/>
      <c r="L1428" s="1283"/>
      <c r="M1428" s="1283"/>
      <c r="N1428" s="1283"/>
      <c r="O1428" s="1283"/>
      <c r="P1428" s="1283"/>
      <c r="R1428" s="1067"/>
      <c r="S1428" s="489"/>
      <c r="Z1428" s="21"/>
      <c r="AH1428"/>
    </row>
    <row r="1429" spans="1:34" ht="11.25" customHeight="1">
      <c r="A1429"/>
      <c r="B1429" s="1281" t="s">
        <v>24</v>
      </c>
      <c r="C1429" s="1282">
        <v>6251</v>
      </c>
      <c r="D1429" s="1341" t="str">
        <f t="shared" si="36"/>
        <v>GA6251</v>
      </c>
      <c r="E1429" s="1514" t="s">
        <v>122</v>
      </c>
      <c r="F1429" s="1390">
        <v>500</v>
      </c>
      <c r="G1429" s="1283">
        <v>5.05</v>
      </c>
      <c r="H1429" s="1283"/>
      <c r="I1429" s="1283"/>
      <c r="J1429" s="1283"/>
      <c r="K1429" s="1283"/>
      <c r="L1429" s="1283"/>
      <c r="M1429" s="1283"/>
      <c r="N1429" s="1283"/>
      <c r="O1429" s="1283"/>
      <c r="P1429" s="1283"/>
      <c r="R1429" s="1067"/>
      <c r="S1429" s="489"/>
      <c r="Z1429" s="21"/>
      <c r="AH1429"/>
    </row>
    <row r="1430" spans="1:34" ht="11.25" customHeight="1">
      <c r="A1430"/>
      <c r="B1430" s="1281" t="s">
        <v>24</v>
      </c>
      <c r="C1430" s="1282">
        <v>6252</v>
      </c>
      <c r="D1430" s="1341" t="str">
        <f t="shared" si="36"/>
        <v>GA6252</v>
      </c>
      <c r="E1430" s="1514" t="s">
        <v>122</v>
      </c>
      <c r="F1430" s="1390">
        <v>500</v>
      </c>
      <c r="G1430" s="1283">
        <v>5.18</v>
      </c>
      <c r="H1430" s="1283"/>
      <c r="I1430" s="1283"/>
      <c r="J1430" s="1283"/>
      <c r="K1430" s="1283"/>
      <c r="L1430" s="1283"/>
      <c r="M1430" s="1283"/>
      <c r="N1430" s="1283"/>
      <c r="O1430" s="1283"/>
      <c r="P1430" s="1283"/>
      <c r="R1430" s="1067"/>
      <c r="S1430" s="489"/>
      <c r="Z1430" s="21"/>
      <c r="AH1430"/>
    </row>
    <row r="1431" spans="1:34" ht="11.25" customHeight="1">
      <c r="A1431"/>
      <c r="B1431" s="1281" t="s">
        <v>24</v>
      </c>
      <c r="C1431" s="1282">
        <v>6306</v>
      </c>
      <c r="D1431" s="1341" t="str">
        <f t="shared" si="36"/>
        <v>GA6306</v>
      </c>
      <c r="E1431" s="1514" t="s">
        <v>123</v>
      </c>
      <c r="F1431" s="1390">
        <v>550</v>
      </c>
      <c r="G1431" s="1283">
        <v>6.51</v>
      </c>
      <c r="H1431" s="1283"/>
      <c r="I1431" s="1283"/>
      <c r="J1431" s="1283"/>
      <c r="K1431" s="1283"/>
      <c r="L1431" s="1283"/>
      <c r="M1431" s="1283"/>
      <c r="N1431" s="1283"/>
      <c r="O1431" s="1283"/>
      <c r="P1431" s="1283"/>
      <c r="R1431" s="1067"/>
      <c r="S1431" s="489"/>
      <c r="Z1431" s="21"/>
      <c r="AH1431"/>
    </row>
    <row r="1432" spans="1:34" ht="11.25" customHeight="1">
      <c r="A1432"/>
      <c r="B1432" s="1281" t="s">
        <v>24</v>
      </c>
      <c r="C1432" s="1282">
        <v>6319</v>
      </c>
      <c r="D1432" s="1341" t="str">
        <f t="shared" si="36"/>
        <v>GA6319</v>
      </c>
      <c r="E1432" s="1514" t="s">
        <v>123</v>
      </c>
      <c r="F1432" s="1390">
        <v>500</v>
      </c>
      <c r="G1432" s="1283">
        <v>5.25</v>
      </c>
      <c r="H1432" s="1283"/>
      <c r="I1432" s="1283"/>
      <c r="J1432" s="1283"/>
      <c r="K1432" s="1283"/>
      <c r="L1432" s="1283"/>
      <c r="M1432" s="1283"/>
      <c r="N1432" s="1283"/>
      <c r="O1432" s="1283"/>
      <c r="P1432" s="1283"/>
      <c r="R1432" s="1067"/>
      <c r="S1432" s="489"/>
      <c r="Z1432" s="21"/>
      <c r="AH1432"/>
    </row>
    <row r="1433" spans="1:34" ht="11.25" customHeight="1">
      <c r="A1433"/>
      <c r="B1433" s="1281" t="s">
        <v>24</v>
      </c>
      <c r="C1433" s="1282">
        <v>6325</v>
      </c>
      <c r="D1433" s="1341" t="str">
        <f t="shared" si="36"/>
        <v>GA6325</v>
      </c>
      <c r="E1433" s="1514" t="s">
        <v>124</v>
      </c>
      <c r="F1433" s="1390">
        <v>500</v>
      </c>
      <c r="G1433" s="1283">
        <v>5.18</v>
      </c>
      <c r="H1433" s="1283"/>
      <c r="I1433" s="1283"/>
      <c r="J1433" s="1283"/>
      <c r="K1433" s="1283"/>
      <c r="L1433" s="1283"/>
      <c r="M1433" s="1283"/>
      <c r="N1433" s="1283"/>
      <c r="O1433" s="1283"/>
      <c r="P1433" s="1283"/>
      <c r="R1433" s="1067"/>
      <c r="S1433" s="489"/>
      <c r="Z1433" s="21"/>
      <c r="AH1433"/>
    </row>
    <row r="1434" spans="1:34" ht="11.25" customHeight="1">
      <c r="A1434"/>
      <c r="B1434" s="1281" t="s">
        <v>24</v>
      </c>
      <c r="C1434" s="1282">
        <v>6400</v>
      </c>
      <c r="D1434" s="1341" t="str">
        <f t="shared" si="36"/>
        <v>GA6400</v>
      </c>
      <c r="E1434" s="1514" t="s">
        <v>125</v>
      </c>
      <c r="F1434" s="1390">
        <v>600</v>
      </c>
      <c r="G1434" s="1283">
        <v>7.85</v>
      </c>
      <c r="H1434" s="1283"/>
      <c r="I1434" s="1283"/>
      <c r="J1434" s="1283"/>
      <c r="K1434" s="1283"/>
      <c r="L1434" s="1283"/>
      <c r="M1434" s="1283"/>
      <c r="N1434" s="1283"/>
      <c r="O1434" s="1283"/>
      <c r="P1434" s="1283"/>
      <c r="R1434" s="1067"/>
      <c r="S1434" s="489"/>
      <c r="Z1434" s="21"/>
      <c r="AH1434"/>
    </row>
    <row r="1435" spans="1:34" ht="11.25" customHeight="1">
      <c r="A1435"/>
      <c r="B1435" s="1281" t="s">
        <v>24</v>
      </c>
      <c r="C1435" s="1282">
        <v>6503</v>
      </c>
      <c r="D1435" s="1341" t="str">
        <f t="shared" si="36"/>
        <v>GA6503</v>
      </c>
      <c r="E1435" s="1514" t="s">
        <v>125</v>
      </c>
      <c r="F1435" s="1390">
        <v>500</v>
      </c>
      <c r="G1435" s="1283">
        <v>2.76</v>
      </c>
      <c r="H1435" s="1283"/>
      <c r="I1435" s="1283"/>
      <c r="J1435" s="1283"/>
      <c r="K1435" s="1283"/>
      <c r="L1435" s="1283"/>
      <c r="M1435" s="1283"/>
      <c r="N1435" s="1283"/>
      <c r="O1435" s="1283"/>
      <c r="P1435" s="1283"/>
      <c r="R1435" s="1067"/>
      <c r="S1435" s="489"/>
      <c r="Z1435" s="21"/>
      <c r="AH1435"/>
    </row>
    <row r="1436" spans="1:34" ht="11.25" customHeight="1">
      <c r="A1436"/>
      <c r="B1436" s="1281" t="s">
        <v>24</v>
      </c>
      <c r="C1436" s="1282">
        <v>6504</v>
      </c>
      <c r="D1436" s="1341" t="str">
        <f t="shared" si="36"/>
        <v>GA6504</v>
      </c>
      <c r="E1436" s="1514" t="s">
        <v>121</v>
      </c>
      <c r="F1436" s="1390">
        <v>500</v>
      </c>
      <c r="G1436" s="1283">
        <v>3.62</v>
      </c>
      <c r="H1436" s="1283"/>
      <c r="I1436" s="1283"/>
      <c r="J1436" s="1283"/>
      <c r="K1436" s="1283"/>
      <c r="L1436" s="1283"/>
      <c r="M1436" s="1283"/>
      <c r="N1436" s="1283"/>
      <c r="O1436" s="1283"/>
      <c r="P1436" s="1283"/>
      <c r="R1436" s="1067"/>
      <c r="S1436" s="489"/>
      <c r="Z1436" s="21"/>
      <c r="AH1436"/>
    </row>
    <row r="1437" spans="1:34" ht="11.25" customHeight="1">
      <c r="A1437"/>
      <c r="B1437" s="1281" t="s">
        <v>24</v>
      </c>
      <c r="C1437" s="1282">
        <v>6702</v>
      </c>
      <c r="D1437" s="1341" t="str">
        <f t="shared" si="36"/>
        <v>GA6702</v>
      </c>
      <c r="E1437" s="1514" t="s">
        <v>122</v>
      </c>
      <c r="F1437" s="1390">
        <v>550</v>
      </c>
      <c r="G1437" s="1283">
        <v>7.23</v>
      </c>
      <c r="H1437" s="1283"/>
      <c r="I1437" s="1283"/>
      <c r="J1437" s="1283"/>
      <c r="K1437" s="1283"/>
      <c r="L1437" s="1283"/>
      <c r="M1437" s="1283"/>
      <c r="N1437" s="1283"/>
      <c r="O1437" s="1283"/>
      <c r="P1437" s="1283"/>
      <c r="R1437" s="1067"/>
      <c r="S1437" s="489"/>
      <c r="Z1437" s="21"/>
      <c r="AH1437"/>
    </row>
    <row r="1438" spans="1:34" ht="11.25" customHeight="1">
      <c r="A1438"/>
      <c r="B1438" s="1281" t="s">
        <v>24</v>
      </c>
      <c r="C1438" s="1282">
        <v>6703</v>
      </c>
      <c r="D1438" s="1341" t="str">
        <f t="shared" si="36"/>
        <v>GA6703</v>
      </c>
      <c r="E1438" s="1514" t="s">
        <v>122</v>
      </c>
      <c r="F1438" s="1390">
        <v>750</v>
      </c>
      <c r="G1438" s="1283">
        <v>10.94</v>
      </c>
      <c r="H1438" s="1283"/>
      <c r="I1438" s="1283"/>
      <c r="J1438" s="1283"/>
      <c r="K1438" s="1283"/>
      <c r="L1438" s="1283"/>
      <c r="M1438" s="1283"/>
      <c r="N1438" s="1283"/>
      <c r="O1438" s="1283"/>
      <c r="P1438" s="1283"/>
      <c r="R1438" s="1067"/>
      <c r="S1438" s="489"/>
      <c r="Z1438" s="21"/>
      <c r="AH1438"/>
    </row>
    <row r="1439" spans="1:34" ht="11.25" customHeight="1">
      <c r="A1439"/>
      <c r="B1439" s="1281" t="s">
        <v>24</v>
      </c>
      <c r="C1439" s="1282">
        <v>6704</v>
      </c>
      <c r="D1439" s="1341" t="str">
        <f t="shared" si="36"/>
        <v>GA6704</v>
      </c>
      <c r="E1439" s="1514" t="s">
        <v>122</v>
      </c>
      <c r="F1439" s="1390">
        <v>600</v>
      </c>
      <c r="G1439" s="1283">
        <v>8.0299999999999994</v>
      </c>
      <c r="H1439" s="1283"/>
      <c r="I1439" s="1283"/>
      <c r="J1439" s="1283"/>
      <c r="K1439" s="1283"/>
      <c r="L1439" s="1283"/>
      <c r="M1439" s="1283"/>
      <c r="N1439" s="1283"/>
      <c r="O1439" s="1283"/>
      <c r="P1439" s="1283"/>
      <c r="R1439" s="1067"/>
      <c r="S1439" s="489"/>
      <c r="Z1439" s="21"/>
      <c r="AH1439"/>
    </row>
    <row r="1440" spans="1:34" ht="11.25" customHeight="1">
      <c r="A1440"/>
      <c r="B1440" s="1281" t="s">
        <v>24</v>
      </c>
      <c r="C1440" s="1282">
        <v>6801</v>
      </c>
      <c r="D1440" s="1341" t="str">
        <f t="shared" si="36"/>
        <v>GA6801</v>
      </c>
      <c r="E1440" s="1514" t="s">
        <v>122</v>
      </c>
      <c r="F1440" s="1390">
        <v>500</v>
      </c>
      <c r="G1440" s="1283">
        <v>5.01</v>
      </c>
      <c r="H1440" s="1283"/>
      <c r="I1440" s="1283"/>
      <c r="J1440" s="1283"/>
      <c r="K1440" s="1283"/>
      <c r="L1440" s="1283"/>
      <c r="M1440" s="1283"/>
      <c r="N1440" s="1283"/>
      <c r="O1440" s="1283"/>
      <c r="P1440" s="1283"/>
      <c r="R1440" s="1067"/>
      <c r="S1440" s="489"/>
      <c r="Z1440" s="21"/>
      <c r="AH1440"/>
    </row>
    <row r="1441" spans="1:34" ht="11.25" customHeight="1">
      <c r="A1441"/>
      <c r="B1441" s="1281" t="s">
        <v>24</v>
      </c>
      <c r="C1441" s="1282">
        <v>6811</v>
      </c>
      <c r="D1441" s="1341" t="str">
        <f t="shared" si="36"/>
        <v>GA6811</v>
      </c>
      <c r="E1441" s="1514" t="s">
        <v>123</v>
      </c>
      <c r="F1441" s="1390">
        <v>500</v>
      </c>
      <c r="G1441" s="1283">
        <v>5.23</v>
      </c>
      <c r="H1441" s="1283"/>
      <c r="I1441" s="1283"/>
      <c r="J1441" s="1283"/>
      <c r="K1441" s="1283"/>
      <c r="L1441" s="1283"/>
      <c r="M1441" s="1283"/>
      <c r="N1441" s="1283"/>
      <c r="O1441" s="1283"/>
      <c r="P1441" s="1283"/>
      <c r="R1441" s="1067"/>
      <c r="S1441" s="489"/>
      <c r="Z1441" s="21"/>
      <c r="AH1441"/>
    </row>
    <row r="1442" spans="1:34" ht="11.25" customHeight="1">
      <c r="A1442"/>
      <c r="B1442" s="1281" t="s">
        <v>24</v>
      </c>
      <c r="C1442" s="1282">
        <v>6824</v>
      </c>
      <c r="D1442" s="1341" t="str">
        <f t="shared" si="36"/>
        <v>GA6824</v>
      </c>
      <c r="E1442" s="1514" t="s">
        <v>122</v>
      </c>
      <c r="F1442" s="1390">
        <v>700</v>
      </c>
      <c r="G1442" s="1283">
        <v>9.33</v>
      </c>
      <c r="H1442" s="1283"/>
      <c r="I1442" s="1283"/>
      <c r="J1442" s="1283"/>
      <c r="K1442" s="1283"/>
      <c r="L1442" s="1283"/>
      <c r="M1442" s="1283"/>
      <c r="N1442" s="1283"/>
      <c r="O1442" s="1283"/>
      <c r="P1442" s="1283"/>
      <c r="R1442" s="1067"/>
      <c r="S1442" s="489"/>
      <c r="Z1442" s="21"/>
      <c r="AH1442"/>
    </row>
    <row r="1443" spans="1:34" ht="11.25" customHeight="1">
      <c r="A1443"/>
      <c r="B1443" s="1281" t="s">
        <v>24</v>
      </c>
      <c r="C1443" s="1282">
        <v>6826</v>
      </c>
      <c r="D1443" s="1341" t="str">
        <f t="shared" si="36"/>
        <v>GA6826</v>
      </c>
      <c r="E1443" s="1514" t="s">
        <v>122</v>
      </c>
      <c r="F1443" s="1390">
        <v>500</v>
      </c>
      <c r="G1443" s="1283">
        <v>6.15</v>
      </c>
      <c r="H1443" s="1283"/>
      <c r="I1443" s="1283"/>
      <c r="J1443" s="1283"/>
      <c r="K1443" s="1283"/>
      <c r="L1443" s="1283"/>
      <c r="M1443" s="1283"/>
      <c r="N1443" s="1283"/>
      <c r="O1443" s="1283"/>
      <c r="P1443" s="1283"/>
      <c r="R1443" s="1067"/>
      <c r="S1443" s="489"/>
      <c r="Z1443" s="21"/>
      <c r="AH1443"/>
    </row>
    <row r="1444" spans="1:34" ht="11.25" customHeight="1">
      <c r="A1444"/>
      <c r="B1444" s="1281" t="s">
        <v>24</v>
      </c>
      <c r="C1444" s="1282">
        <v>6834</v>
      </c>
      <c r="D1444" s="1341" t="str">
        <f t="shared" si="36"/>
        <v>GA6834</v>
      </c>
      <c r="E1444" s="1514" t="s">
        <v>123</v>
      </c>
      <c r="F1444" s="1390">
        <v>500</v>
      </c>
      <c r="G1444" s="1283">
        <v>4.21</v>
      </c>
      <c r="H1444" s="1283"/>
      <c r="I1444" s="1283"/>
      <c r="J1444" s="1283"/>
      <c r="K1444" s="1283"/>
      <c r="L1444" s="1283"/>
      <c r="M1444" s="1283"/>
      <c r="N1444" s="1283"/>
      <c r="O1444" s="1283"/>
      <c r="P1444" s="1283"/>
      <c r="R1444" s="1067"/>
      <c r="S1444" s="489"/>
      <c r="Z1444" s="21"/>
      <c r="AH1444"/>
    </row>
    <row r="1445" spans="1:34" ht="11.25" customHeight="1">
      <c r="A1445"/>
      <c r="B1445" s="1281" t="s">
        <v>24</v>
      </c>
      <c r="C1445" s="1282">
        <v>6836</v>
      </c>
      <c r="D1445" s="1341" t="str">
        <f t="shared" si="36"/>
        <v>GA6836</v>
      </c>
      <c r="E1445" s="1514" t="s">
        <v>124</v>
      </c>
      <c r="F1445" s="1390">
        <v>500</v>
      </c>
      <c r="G1445" s="1283">
        <v>3.81</v>
      </c>
      <c r="H1445" s="1283"/>
      <c r="I1445" s="1283"/>
      <c r="J1445" s="1283"/>
      <c r="K1445" s="1283"/>
      <c r="L1445" s="1283"/>
      <c r="M1445" s="1283"/>
      <c r="N1445" s="1283"/>
      <c r="O1445" s="1283"/>
      <c r="P1445" s="1283"/>
      <c r="R1445" s="1067"/>
      <c r="S1445" s="489"/>
      <c r="Z1445" s="21"/>
      <c r="AH1445"/>
    </row>
    <row r="1446" spans="1:34" ht="11.25" customHeight="1">
      <c r="A1446"/>
      <c r="B1446" s="1281" t="s">
        <v>24</v>
      </c>
      <c r="C1446" s="1282">
        <v>6843</v>
      </c>
      <c r="D1446" s="1341" t="str">
        <f t="shared" si="36"/>
        <v>GA6843</v>
      </c>
      <c r="E1446" s="1514" t="s">
        <v>122</v>
      </c>
      <c r="F1446" s="1390">
        <v>850</v>
      </c>
      <c r="G1446" s="1283">
        <v>12.5</v>
      </c>
      <c r="H1446" s="1283"/>
      <c r="I1446" s="1283"/>
      <c r="J1446" s="1283"/>
      <c r="K1446" s="1283"/>
      <c r="L1446" s="1283"/>
      <c r="M1446" s="1283"/>
      <c r="N1446" s="1283"/>
      <c r="O1446" s="1283"/>
      <c r="P1446" s="1283"/>
      <c r="R1446" s="1067"/>
      <c r="S1446" s="489"/>
      <c r="Z1446" s="21"/>
      <c r="AH1446"/>
    </row>
    <row r="1447" spans="1:34" ht="11.25" customHeight="1">
      <c r="A1447"/>
      <c r="B1447" s="1281" t="s">
        <v>24</v>
      </c>
      <c r="C1447" s="1282">
        <v>6845</v>
      </c>
      <c r="D1447" s="1341" t="str">
        <f t="shared" si="36"/>
        <v>GA6845</v>
      </c>
      <c r="E1447" s="1514" t="s">
        <v>122</v>
      </c>
      <c r="F1447" s="1390">
        <v>500</v>
      </c>
      <c r="G1447" s="1283">
        <v>5.82</v>
      </c>
      <c r="H1447" s="1283"/>
      <c r="I1447" s="1283"/>
      <c r="J1447" s="1283"/>
      <c r="K1447" s="1283"/>
      <c r="L1447" s="1283"/>
      <c r="M1447" s="1283"/>
      <c r="N1447" s="1283"/>
      <c r="O1447" s="1283"/>
      <c r="P1447" s="1283"/>
      <c r="R1447" s="1067"/>
      <c r="S1447" s="489"/>
      <c r="Z1447" s="21"/>
      <c r="AH1447"/>
    </row>
    <row r="1448" spans="1:34" ht="11.25" customHeight="1">
      <c r="A1448"/>
      <c r="B1448" s="1281" t="s">
        <v>24</v>
      </c>
      <c r="C1448" s="1282">
        <v>6854</v>
      </c>
      <c r="D1448" s="1341" t="str">
        <f t="shared" si="36"/>
        <v>GA6854</v>
      </c>
      <c r="E1448" s="1514" t="s">
        <v>122</v>
      </c>
      <c r="F1448" s="1390">
        <v>500</v>
      </c>
      <c r="G1448" s="1283">
        <v>5.31</v>
      </c>
      <c r="H1448" s="1283"/>
      <c r="I1448" s="1283"/>
      <c r="J1448" s="1283"/>
      <c r="K1448" s="1283"/>
      <c r="L1448" s="1283"/>
      <c r="M1448" s="1283"/>
      <c r="N1448" s="1283"/>
      <c r="O1448" s="1283"/>
      <c r="P1448" s="1283"/>
      <c r="R1448" s="1067"/>
      <c r="S1448" s="489"/>
      <c r="Z1448" s="21"/>
      <c r="AH1448"/>
    </row>
    <row r="1449" spans="1:34" ht="11.25" customHeight="1">
      <c r="A1449"/>
      <c r="B1449" s="1281" t="s">
        <v>24</v>
      </c>
      <c r="C1449" s="1282">
        <v>6872</v>
      </c>
      <c r="D1449" s="1341" t="str">
        <f t="shared" si="36"/>
        <v>GA6872</v>
      </c>
      <c r="E1449" s="1514" t="s">
        <v>122</v>
      </c>
      <c r="F1449" s="1390">
        <v>800</v>
      </c>
      <c r="G1449" s="1283">
        <v>11.4</v>
      </c>
      <c r="H1449" s="1283"/>
      <c r="I1449" s="1283"/>
      <c r="J1449" s="1283"/>
      <c r="K1449" s="1283"/>
      <c r="L1449" s="1283"/>
      <c r="M1449" s="1283"/>
      <c r="N1449" s="1283"/>
      <c r="O1449" s="1283"/>
      <c r="P1449" s="1283"/>
      <c r="R1449" s="1067"/>
      <c r="S1449" s="489"/>
      <c r="Z1449" s="21"/>
      <c r="AH1449"/>
    </row>
    <row r="1450" spans="1:34" ht="11.25" customHeight="1">
      <c r="A1450"/>
      <c r="B1450" s="1281" t="s">
        <v>24</v>
      </c>
      <c r="C1450" s="1282">
        <v>6874</v>
      </c>
      <c r="D1450" s="1341" t="str">
        <f t="shared" si="36"/>
        <v>GA6874</v>
      </c>
      <c r="E1450" s="1514" t="s">
        <v>122</v>
      </c>
      <c r="F1450" s="1390">
        <v>1200</v>
      </c>
      <c r="G1450" s="1283">
        <v>18.670000000000002</v>
      </c>
      <c r="H1450" s="1283"/>
      <c r="I1450" s="1283"/>
      <c r="J1450" s="1283"/>
      <c r="K1450" s="1283"/>
      <c r="L1450" s="1283"/>
      <c r="M1450" s="1283"/>
      <c r="N1450" s="1283"/>
      <c r="O1450" s="1283"/>
      <c r="P1450" s="1283"/>
      <c r="R1450" s="1067"/>
      <c r="S1450" s="489"/>
      <c r="Z1450" s="21"/>
      <c r="AH1450"/>
    </row>
    <row r="1451" spans="1:34" ht="11.25" customHeight="1">
      <c r="A1451"/>
      <c r="B1451" s="1281" t="s">
        <v>24</v>
      </c>
      <c r="C1451" s="1282">
        <v>6882</v>
      </c>
      <c r="D1451" s="1341" t="str">
        <f t="shared" si="36"/>
        <v>GA6882</v>
      </c>
      <c r="E1451" s="1514" t="s">
        <v>122</v>
      </c>
      <c r="F1451" s="1390">
        <v>500</v>
      </c>
      <c r="G1451" s="1283">
        <v>3.51</v>
      </c>
      <c r="H1451" s="1283"/>
      <c r="I1451" s="1283"/>
      <c r="J1451" s="1283"/>
      <c r="K1451" s="1283"/>
      <c r="L1451" s="1283"/>
      <c r="M1451" s="1283"/>
      <c r="N1451" s="1283"/>
      <c r="O1451" s="1283"/>
      <c r="P1451" s="1283"/>
      <c r="R1451" s="1067"/>
      <c r="S1451" s="489"/>
      <c r="Z1451" s="21"/>
      <c r="AH1451"/>
    </row>
    <row r="1452" spans="1:34" ht="11.25" customHeight="1">
      <c r="A1452"/>
      <c r="B1452" s="1281" t="s">
        <v>24</v>
      </c>
      <c r="C1452" s="1282">
        <v>6884</v>
      </c>
      <c r="D1452" s="1341" t="str">
        <f t="shared" si="36"/>
        <v>GA6884</v>
      </c>
      <c r="E1452" s="1514" t="s">
        <v>122</v>
      </c>
      <c r="F1452" s="1390">
        <v>600</v>
      </c>
      <c r="G1452" s="1283">
        <v>7.54</v>
      </c>
      <c r="H1452" s="1283"/>
      <c r="I1452" s="1283"/>
      <c r="J1452" s="1283"/>
      <c r="K1452" s="1283"/>
      <c r="L1452" s="1283"/>
      <c r="M1452" s="1283"/>
      <c r="N1452" s="1283"/>
      <c r="O1452" s="1283"/>
      <c r="P1452" s="1283"/>
      <c r="R1452" s="1067"/>
      <c r="S1452" s="489"/>
      <c r="Z1452" s="21"/>
      <c r="AH1452"/>
    </row>
    <row r="1453" spans="1:34" ht="11.25" customHeight="1">
      <c r="A1453"/>
      <c r="B1453" s="1281" t="s">
        <v>24</v>
      </c>
      <c r="C1453" s="1282">
        <v>7016</v>
      </c>
      <c r="D1453" s="1341" t="str">
        <f t="shared" si="36"/>
        <v>GA7016</v>
      </c>
      <c r="E1453" s="1514" t="s">
        <v>122</v>
      </c>
      <c r="F1453" s="1390">
        <v>850</v>
      </c>
      <c r="G1453" s="1283">
        <v>12.44</v>
      </c>
      <c r="H1453" s="1283"/>
      <c r="I1453" s="1283"/>
      <c r="J1453" s="1283"/>
      <c r="K1453" s="1283"/>
      <c r="L1453" s="1283"/>
      <c r="M1453" s="1283"/>
      <c r="N1453" s="1283"/>
      <c r="O1453" s="1283"/>
      <c r="P1453" s="1283"/>
      <c r="R1453" s="1067"/>
      <c r="S1453" s="489"/>
      <c r="Z1453" s="21"/>
      <c r="AH1453"/>
    </row>
    <row r="1454" spans="1:34" ht="11.25" customHeight="1">
      <c r="A1454"/>
      <c r="B1454" s="1281" t="s">
        <v>24</v>
      </c>
      <c r="C1454" s="1282">
        <v>7024</v>
      </c>
      <c r="D1454" s="1341" t="str">
        <f t="shared" si="36"/>
        <v>GA7024</v>
      </c>
      <c r="E1454" s="1514" t="s">
        <v>122</v>
      </c>
      <c r="F1454" s="1390">
        <v>950</v>
      </c>
      <c r="G1454" s="1283">
        <v>13.83</v>
      </c>
      <c r="H1454" s="1283"/>
      <c r="I1454" s="1283"/>
      <c r="J1454" s="1283"/>
      <c r="K1454" s="1283"/>
      <c r="L1454" s="1283"/>
      <c r="M1454" s="1283"/>
      <c r="N1454" s="1283"/>
      <c r="O1454" s="1283"/>
      <c r="P1454" s="1283"/>
      <c r="R1454" s="1067"/>
      <c r="S1454" s="489"/>
      <c r="Z1454" s="21"/>
      <c r="AH1454"/>
    </row>
    <row r="1455" spans="1:34" ht="11.25" customHeight="1">
      <c r="A1455"/>
      <c r="B1455" s="1281" t="s">
        <v>24</v>
      </c>
      <c r="C1455" s="1282">
        <v>7038</v>
      </c>
      <c r="D1455" s="1341" t="str">
        <f t="shared" si="36"/>
        <v>GA7038</v>
      </c>
      <c r="E1455" s="1514" t="s">
        <v>122</v>
      </c>
      <c r="F1455" s="1390">
        <v>500</v>
      </c>
      <c r="G1455" s="1283">
        <v>5.25</v>
      </c>
      <c r="H1455" s="1283"/>
      <c r="I1455" s="1283"/>
      <c r="J1455" s="1283"/>
      <c r="K1455" s="1283"/>
      <c r="L1455" s="1283"/>
      <c r="M1455" s="1283"/>
      <c r="N1455" s="1283"/>
      <c r="O1455" s="1283"/>
      <c r="P1455" s="1283"/>
      <c r="R1455" s="1067"/>
      <c r="S1455" s="489"/>
      <c r="Z1455" s="21"/>
      <c r="AH1455"/>
    </row>
    <row r="1456" spans="1:34" ht="11.25" customHeight="1">
      <c r="A1456"/>
      <c r="B1456" s="1281" t="s">
        <v>24</v>
      </c>
      <c r="C1456" s="1282">
        <v>7046</v>
      </c>
      <c r="D1456" s="1341" t="str">
        <f t="shared" si="36"/>
        <v>GA7046</v>
      </c>
      <c r="E1456" s="1514" t="s">
        <v>122</v>
      </c>
      <c r="F1456" s="1390">
        <v>800</v>
      </c>
      <c r="G1456" s="1283">
        <v>11.2</v>
      </c>
      <c r="H1456" s="1283"/>
      <c r="I1456" s="1283"/>
      <c r="J1456" s="1283"/>
      <c r="K1456" s="1283"/>
      <c r="L1456" s="1283"/>
      <c r="M1456" s="1283"/>
      <c r="N1456" s="1283"/>
      <c r="O1456" s="1283"/>
      <c r="P1456" s="1283"/>
      <c r="R1456" s="1067"/>
      <c r="S1456" s="489"/>
      <c r="Z1456" s="21"/>
      <c r="AH1456"/>
    </row>
    <row r="1457" spans="1:34" ht="11.25" customHeight="1">
      <c r="A1457"/>
      <c r="B1457" s="1281" t="s">
        <v>24</v>
      </c>
      <c r="C1457" s="1282">
        <v>7047</v>
      </c>
      <c r="D1457" s="1341" t="str">
        <f t="shared" si="36"/>
        <v>GA7047</v>
      </c>
      <c r="E1457" s="1514" t="s">
        <v>122</v>
      </c>
      <c r="F1457" s="1390">
        <v>1200</v>
      </c>
      <c r="G1457" s="1283">
        <v>18.87</v>
      </c>
      <c r="H1457" s="1283"/>
      <c r="I1457" s="1283"/>
      <c r="J1457" s="1283"/>
      <c r="K1457" s="1283"/>
      <c r="L1457" s="1283"/>
      <c r="M1457" s="1283"/>
      <c r="N1457" s="1283"/>
      <c r="O1457" s="1283"/>
      <c r="P1457" s="1283"/>
      <c r="R1457" s="1067"/>
      <c r="S1457" s="489"/>
      <c r="Z1457" s="21"/>
      <c r="AH1457"/>
    </row>
    <row r="1458" spans="1:34" ht="11.25" customHeight="1">
      <c r="A1458"/>
      <c r="B1458" s="1281" t="s">
        <v>24</v>
      </c>
      <c r="C1458" s="1282">
        <v>7050</v>
      </c>
      <c r="D1458" s="1341" t="str">
        <f t="shared" si="36"/>
        <v>GA7050</v>
      </c>
      <c r="E1458" s="1514" t="s">
        <v>122</v>
      </c>
      <c r="F1458" s="1390">
        <v>600</v>
      </c>
      <c r="G1458" s="1283">
        <v>7.96</v>
      </c>
      <c r="H1458" s="1283"/>
      <c r="I1458" s="1283"/>
      <c r="J1458" s="1283"/>
      <c r="K1458" s="1283"/>
      <c r="L1458" s="1283"/>
      <c r="M1458" s="1283"/>
      <c r="N1458" s="1283"/>
      <c r="O1458" s="1283"/>
      <c r="P1458" s="1283"/>
      <c r="R1458" s="1067"/>
      <c r="S1458" s="489"/>
      <c r="Z1458" s="21"/>
      <c r="AH1458"/>
    </row>
    <row r="1459" spans="1:34" ht="11.25" customHeight="1">
      <c r="A1459"/>
      <c r="B1459" s="1281" t="s">
        <v>24</v>
      </c>
      <c r="C1459" s="1282">
        <v>7090</v>
      </c>
      <c r="D1459" s="1341" t="str">
        <f t="shared" si="36"/>
        <v>GA7090</v>
      </c>
      <c r="E1459" s="1514" t="s">
        <v>122</v>
      </c>
      <c r="F1459" s="1390">
        <v>500</v>
      </c>
      <c r="G1459" s="1283">
        <v>5.84</v>
      </c>
      <c r="H1459" s="1283"/>
      <c r="I1459" s="1283"/>
      <c r="J1459" s="1283"/>
      <c r="K1459" s="1283"/>
      <c r="L1459" s="1283"/>
      <c r="M1459" s="1283"/>
      <c r="N1459" s="1283"/>
      <c r="O1459" s="1283"/>
      <c r="P1459" s="1283"/>
      <c r="R1459" s="1067"/>
      <c r="S1459" s="489"/>
      <c r="Z1459" s="21"/>
      <c r="AH1459"/>
    </row>
    <row r="1460" spans="1:34" ht="11.25" customHeight="1">
      <c r="A1460"/>
      <c r="B1460" s="1281" t="s">
        <v>24</v>
      </c>
      <c r="C1460" s="1282">
        <v>7098</v>
      </c>
      <c r="D1460" s="1341" t="str">
        <f t="shared" si="36"/>
        <v>GA7098</v>
      </c>
      <c r="E1460" s="1514" t="s">
        <v>122</v>
      </c>
      <c r="F1460" s="1390">
        <v>850</v>
      </c>
      <c r="G1460" s="1283">
        <v>12.44</v>
      </c>
      <c r="H1460" s="1283"/>
      <c r="I1460" s="1283"/>
      <c r="J1460" s="1283"/>
      <c r="K1460" s="1283"/>
      <c r="L1460" s="1283"/>
      <c r="M1460" s="1283"/>
      <c r="N1460" s="1283"/>
      <c r="O1460" s="1283"/>
      <c r="P1460" s="1283"/>
      <c r="R1460" s="1067"/>
      <c r="S1460" s="489"/>
      <c r="Z1460" s="21"/>
      <c r="AH1460"/>
    </row>
    <row r="1461" spans="1:34" ht="11.25" customHeight="1">
      <c r="A1461"/>
      <c r="B1461" s="1281" t="s">
        <v>24</v>
      </c>
      <c r="C1461" s="1282">
        <v>7099</v>
      </c>
      <c r="D1461" s="1341" t="str">
        <f t="shared" si="36"/>
        <v>GA7099</v>
      </c>
      <c r="E1461" s="1514" t="s">
        <v>122</v>
      </c>
      <c r="F1461" s="1390">
        <v>1100</v>
      </c>
      <c r="G1461" s="1283">
        <v>16.98</v>
      </c>
      <c r="H1461" s="1283"/>
      <c r="I1461" s="1283"/>
      <c r="J1461" s="1283"/>
      <c r="K1461" s="1283"/>
      <c r="L1461" s="1283"/>
      <c r="M1461" s="1283"/>
      <c r="N1461" s="1283"/>
      <c r="O1461" s="1283"/>
      <c r="P1461" s="1283"/>
      <c r="R1461" s="1067"/>
      <c r="S1461" s="489"/>
      <c r="Z1461" s="21"/>
      <c r="AH1461"/>
    </row>
    <row r="1462" spans="1:34" ht="11.25" customHeight="1">
      <c r="A1462"/>
      <c r="B1462" s="1281" t="s">
        <v>24</v>
      </c>
      <c r="C1462" s="1282">
        <v>7133</v>
      </c>
      <c r="D1462" s="1341" t="str">
        <f t="shared" si="36"/>
        <v>GA7133</v>
      </c>
      <c r="E1462" s="1514" t="s">
        <v>122</v>
      </c>
      <c r="F1462" s="1390">
        <v>500</v>
      </c>
      <c r="G1462" s="1283">
        <v>3.35</v>
      </c>
      <c r="H1462" s="1283"/>
      <c r="I1462" s="1283"/>
      <c r="J1462" s="1283"/>
      <c r="K1462" s="1283"/>
      <c r="L1462" s="1283"/>
      <c r="M1462" s="1283"/>
      <c r="N1462" s="1283"/>
      <c r="O1462" s="1283"/>
      <c r="P1462" s="1283"/>
      <c r="R1462" s="1067"/>
      <c r="S1462" s="489"/>
      <c r="Z1462" s="21"/>
      <c r="AH1462"/>
    </row>
    <row r="1463" spans="1:34" ht="11.25" customHeight="1">
      <c r="A1463"/>
      <c r="B1463" s="1281" t="s">
        <v>24</v>
      </c>
      <c r="C1463" s="1282">
        <v>7151</v>
      </c>
      <c r="D1463" s="1341" t="str">
        <f t="shared" si="36"/>
        <v>GA7151</v>
      </c>
      <c r="E1463" s="1514" t="s">
        <v>122</v>
      </c>
      <c r="F1463" s="1390">
        <v>500</v>
      </c>
      <c r="G1463" s="1283">
        <v>4.0599999999999996</v>
      </c>
      <c r="H1463" s="1283"/>
      <c r="I1463" s="1283"/>
      <c r="J1463" s="1283"/>
      <c r="K1463" s="1283"/>
      <c r="L1463" s="1283"/>
      <c r="M1463" s="1283"/>
      <c r="N1463" s="1283"/>
      <c r="O1463" s="1283"/>
      <c r="P1463" s="1283"/>
      <c r="R1463" s="1067"/>
      <c r="S1463" s="489"/>
      <c r="Z1463" s="21"/>
      <c r="AH1463"/>
    </row>
    <row r="1464" spans="1:34" ht="11.25" customHeight="1">
      <c r="A1464"/>
      <c r="B1464" s="1281" t="s">
        <v>24</v>
      </c>
      <c r="C1464" s="1282">
        <v>7152</v>
      </c>
      <c r="D1464" s="1341" t="str">
        <f t="shared" si="36"/>
        <v>GA7152</v>
      </c>
      <c r="E1464" s="1514" t="s">
        <v>122</v>
      </c>
      <c r="F1464" s="1390">
        <v>500</v>
      </c>
      <c r="G1464" s="1283">
        <v>6.17</v>
      </c>
      <c r="H1464" s="1283"/>
      <c r="I1464" s="1283"/>
      <c r="J1464" s="1283"/>
      <c r="K1464" s="1283"/>
      <c r="L1464" s="1283"/>
      <c r="M1464" s="1283"/>
      <c r="N1464" s="1283"/>
      <c r="O1464" s="1283"/>
      <c r="P1464" s="1283"/>
      <c r="R1464" s="1067"/>
      <c r="S1464" s="489"/>
      <c r="Z1464" s="21"/>
      <c r="AH1464"/>
    </row>
    <row r="1465" spans="1:34" ht="11.25" customHeight="1">
      <c r="A1465"/>
      <c r="B1465" s="1281" t="s">
        <v>24</v>
      </c>
      <c r="C1465" s="1282">
        <v>7153</v>
      </c>
      <c r="D1465" s="1341" t="str">
        <f t="shared" si="36"/>
        <v>GA7153</v>
      </c>
      <c r="E1465" s="1514" t="s">
        <v>122</v>
      </c>
      <c r="F1465" s="1390">
        <v>500</v>
      </c>
      <c r="G1465" s="1283">
        <v>4.5199999999999996</v>
      </c>
      <c r="H1465" s="1283"/>
      <c r="I1465" s="1283"/>
      <c r="J1465" s="1283"/>
      <c r="K1465" s="1283"/>
      <c r="L1465" s="1283"/>
      <c r="M1465" s="1283"/>
      <c r="N1465" s="1283"/>
      <c r="O1465" s="1283"/>
      <c r="P1465" s="1283"/>
      <c r="R1465" s="1067"/>
      <c r="S1465" s="489"/>
      <c r="Z1465" s="21"/>
      <c r="AH1465"/>
    </row>
    <row r="1466" spans="1:34" ht="11.25" customHeight="1">
      <c r="A1466"/>
      <c r="B1466" s="1281" t="s">
        <v>24</v>
      </c>
      <c r="C1466" s="1282">
        <v>7219</v>
      </c>
      <c r="D1466" s="1341" t="str">
        <f t="shared" si="36"/>
        <v>GA7219</v>
      </c>
      <c r="E1466" s="1514" t="s">
        <v>124</v>
      </c>
      <c r="F1466" s="1390">
        <v>600</v>
      </c>
      <c r="G1466" s="1283">
        <v>7.96</v>
      </c>
      <c r="H1466" s="1283"/>
      <c r="I1466" s="1283"/>
      <c r="J1466" s="1283"/>
      <c r="K1466" s="1283"/>
      <c r="L1466" s="1283"/>
      <c r="M1466" s="1283"/>
      <c r="N1466" s="1283"/>
      <c r="O1466" s="1283"/>
      <c r="P1466" s="1283"/>
      <c r="R1466" s="1067"/>
      <c r="S1466" s="489"/>
      <c r="Z1466" s="21"/>
      <c r="AH1466"/>
    </row>
    <row r="1467" spans="1:34" ht="11.25" customHeight="1">
      <c r="A1467"/>
      <c r="B1467" s="1281" t="s">
        <v>24</v>
      </c>
      <c r="C1467" s="1282">
        <v>7222</v>
      </c>
      <c r="D1467" s="1341" t="str">
        <f t="shared" si="36"/>
        <v>GA7222</v>
      </c>
      <c r="E1467" s="1514" t="s">
        <v>122</v>
      </c>
      <c r="F1467" s="1390">
        <v>650</v>
      </c>
      <c r="G1467" s="1283">
        <v>9.06</v>
      </c>
      <c r="H1467" s="1283"/>
      <c r="I1467" s="1283"/>
      <c r="J1467" s="1283"/>
      <c r="K1467" s="1283"/>
      <c r="L1467" s="1283"/>
      <c r="M1467" s="1283"/>
      <c r="N1467" s="1283"/>
      <c r="O1467" s="1283"/>
      <c r="P1467" s="1283"/>
      <c r="R1467" s="1067"/>
      <c r="S1467" s="489"/>
      <c r="Z1467" s="21"/>
      <c r="AH1467"/>
    </row>
    <row r="1468" spans="1:34" ht="11.25" customHeight="1">
      <c r="A1468"/>
      <c r="B1468" s="1281" t="s">
        <v>24</v>
      </c>
      <c r="C1468" s="1282">
        <v>7225</v>
      </c>
      <c r="D1468" s="1341" t="str">
        <f t="shared" si="36"/>
        <v>GA7225</v>
      </c>
      <c r="E1468" s="1514" t="s">
        <v>123</v>
      </c>
      <c r="F1468" s="1390">
        <v>550</v>
      </c>
      <c r="G1468" s="1283">
        <v>7.16</v>
      </c>
      <c r="H1468" s="1283"/>
      <c r="I1468" s="1283"/>
      <c r="J1468" s="1283"/>
      <c r="K1468" s="1283"/>
      <c r="L1468" s="1283"/>
      <c r="M1468" s="1283"/>
      <c r="N1468" s="1283"/>
      <c r="O1468" s="1283"/>
      <c r="P1468" s="1283"/>
      <c r="R1468" s="1067"/>
      <c r="S1468" s="489"/>
      <c r="Z1468" s="21"/>
      <c r="AH1468"/>
    </row>
    <row r="1469" spans="1:34" ht="11.25" customHeight="1">
      <c r="A1469"/>
      <c r="B1469" s="1281" t="s">
        <v>24</v>
      </c>
      <c r="C1469" s="1282">
        <v>7230</v>
      </c>
      <c r="D1469" s="1341" t="str">
        <f t="shared" si="36"/>
        <v>GA7230</v>
      </c>
      <c r="E1469" s="1514" t="s">
        <v>123</v>
      </c>
      <c r="F1469" s="1390">
        <v>700</v>
      </c>
      <c r="G1469" s="1283">
        <v>9.6999999999999993</v>
      </c>
      <c r="H1469" s="1283"/>
      <c r="I1469" s="1283"/>
      <c r="J1469" s="1283"/>
      <c r="K1469" s="1283"/>
      <c r="L1469" s="1283"/>
      <c r="M1469" s="1283"/>
      <c r="N1469" s="1283"/>
      <c r="O1469" s="1283"/>
      <c r="P1469" s="1283"/>
      <c r="R1469" s="1067"/>
      <c r="S1469" s="489"/>
      <c r="Z1469" s="21"/>
      <c r="AH1469"/>
    </row>
    <row r="1470" spans="1:34" ht="11.25" customHeight="1">
      <c r="A1470"/>
      <c r="B1470" s="1281" t="s">
        <v>24</v>
      </c>
      <c r="C1470" s="1282">
        <v>7231</v>
      </c>
      <c r="D1470" s="1341" t="str">
        <f t="shared" si="36"/>
        <v>GA7231</v>
      </c>
      <c r="E1470" s="1514" t="s">
        <v>124</v>
      </c>
      <c r="F1470" s="1390">
        <v>850</v>
      </c>
      <c r="G1470" s="1283">
        <v>12.11</v>
      </c>
      <c r="H1470" s="1283"/>
      <c r="I1470" s="1283"/>
      <c r="J1470" s="1283"/>
      <c r="K1470" s="1283"/>
      <c r="L1470" s="1283"/>
      <c r="M1470" s="1283"/>
      <c r="N1470" s="1283"/>
      <c r="O1470" s="1283"/>
      <c r="P1470" s="1283"/>
      <c r="R1470" s="1067"/>
      <c r="S1470" s="489"/>
      <c r="Z1470" s="21"/>
      <c r="AH1470"/>
    </row>
    <row r="1471" spans="1:34" ht="11.25" customHeight="1">
      <c r="A1471"/>
      <c r="B1471" s="1281" t="s">
        <v>24</v>
      </c>
      <c r="C1471" s="1282">
        <v>7232</v>
      </c>
      <c r="D1471" s="1341" t="str">
        <f t="shared" si="36"/>
        <v>GA7232</v>
      </c>
      <c r="E1471" s="1514" t="s">
        <v>123</v>
      </c>
      <c r="F1471" s="1390">
        <v>700</v>
      </c>
      <c r="G1471" s="1283">
        <v>9.44</v>
      </c>
      <c r="H1471" s="1283"/>
      <c r="I1471" s="1283"/>
      <c r="J1471" s="1283"/>
      <c r="K1471" s="1283"/>
      <c r="L1471" s="1283"/>
      <c r="M1471" s="1283"/>
      <c r="N1471" s="1283"/>
      <c r="O1471" s="1283"/>
      <c r="P1471" s="1283"/>
      <c r="R1471" s="1067"/>
      <c r="S1471" s="489"/>
      <c r="Z1471" s="21"/>
      <c r="AH1471"/>
    </row>
    <row r="1472" spans="1:34" ht="11.25" customHeight="1">
      <c r="A1472"/>
      <c r="B1472" s="1281" t="s">
        <v>24</v>
      </c>
      <c r="C1472" s="1282">
        <v>7309</v>
      </c>
      <c r="D1472" s="1341" t="str">
        <f t="shared" si="36"/>
        <v>GA7309</v>
      </c>
      <c r="E1472" s="1514" t="s">
        <v>122</v>
      </c>
      <c r="F1472" s="1390">
        <v>1350</v>
      </c>
      <c r="G1472" s="1283">
        <v>21.48</v>
      </c>
      <c r="H1472" s="1283"/>
      <c r="I1472" s="1283"/>
      <c r="J1472" s="1283"/>
      <c r="K1472" s="1283"/>
      <c r="L1472" s="1283"/>
      <c r="M1472" s="1283"/>
      <c r="N1472" s="1283"/>
      <c r="O1472" s="1283"/>
      <c r="P1472" s="1283"/>
      <c r="R1472" s="1067"/>
      <c r="S1472" s="489"/>
      <c r="Z1472" s="21"/>
      <c r="AH1472"/>
    </row>
    <row r="1473" spans="1:34" ht="11.25" customHeight="1">
      <c r="A1473"/>
      <c r="B1473" s="1281" t="s">
        <v>24</v>
      </c>
      <c r="C1473" s="1282">
        <v>7313</v>
      </c>
      <c r="D1473" s="1341" t="str">
        <f t="shared" si="36"/>
        <v>GA7313</v>
      </c>
      <c r="E1473" s="1514" t="s">
        <v>122</v>
      </c>
      <c r="F1473" s="1390">
        <v>600</v>
      </c>
      <c r="G1473" s="1283">
        <v>7.58</v>
      </c>
      <c r="H1473" s="1283"/>
      <c r="I1473" s="1283"/>
      <c r="J1473" s="1283"/>
      <c r="K1473" s="1283"/>
      <c r="L1473" s="1283"/>
      <c r="M1473" s="1283"/>
      <c r="N1473" s="1283"/>
      <c r="O1473" s="1283"/>
      <c r="P1473" s="1283"/>
      <c r="R1473" s="1067"/>
      <c r="S1473" s="489"/>
      <c r="Z1473" s="21"/>
      <c r="AH1473"/>
    </row>
    <row r="1474" spans="1:34" ht="11.25" customHeight="1">
      <c r="A1474"/>
      <c r="B1474" s="1281" t="s">
        <v>24</v>
      </c>
      <c r="C1474" s="1282">
        <v>7317</v>
      </c>
      <c r="D1474" s="1341" t="str">
        <f t="shared" si="36"/>
        <v>GA7317</v>
      </c>
      <c r="E1474" s="1514" t="s">
        <v>122</v>
      </c>
      <c r="F1474" s="1390">
        <v>850</v>
      </c>
      <c r="G1474" s="1283">
        <v>12.26</v>
      </c>
      <c r="H1474" s="1283"/>
      <c r="I1474" s="1283"/>
      <c r="J1474" s="1283"/>
      <c r="K1474" s="1283"/>
      <c r="L1474" s="1283"/>
      <c r="M1474" s="1283"/>
      <c r="N1474" s="1283"/>
      <c r="O1474" s="1283"/>
      <c r="P1474" s="1283"/>
      <c r="R1474" s="1067"/>
      <c r="S1474" s="489"/>
      <c r="Z1474" s="21"/>
      <c r="AH1474"/>
    </row>
    <row r="1475" spans="1:34" ht="11.25" customHeight="1">
      <c r="A1475"/>
      <c r="B1475" s="1281" t="s">
        <v>24</v>
      </c>
      <c r="C1475" s="1282">
        <v>7327</v>
      </c>
      <c r="D1475" s="1341" t="str">
        <f t="shared" si="36"/>
        <v>GA7327</v>
      </c>
      <c r="E1475" s="1514" t="s">
        <v>122</v>
      </c>
      <c r="F1475" s="1390">
        <v>1300</v>
      </c>
      <c r="G1475" s="1283">
        <v>20.37</v>
      </c>
      <c r="H1475" s="1283"/>
      <c r="I1475" s="1283"/>
      <c r="J1475" s="1283"/>
      <c r="K1475" s="1283"/>
      <c r="L1475" s="1283"/>
      <c r="M1475" s="1283"/>
      <c r="N1475" s="1283"/>
      <c r="O1475" s="1283"/>
      <c r="P1475" s="1283"/>
      <c r="R1475" s="1067"/>
      <c r="S1475" s="489"/>
      <c r="Z1475" s="21"/>
      <c r="AH1475"/>
    </row>
    <row r="1476" spans="1:34" ht="11.25" customHeight="1">
      <c r="A1476"/>
      <c r="B1476" s="1281" t="s">
        <v>24</v>
      </c>
      <c r="C1476" s="1282">
        <v>7333</v>
      </c>
      <c r="D1476" s="1341" t="str">
        <f t="shared" si="36"/>
        <v>GA7333</v>
      </c>
      <c r="E1476" s="1514" t="s">
        <v>122</v>
      </c>
      <c r="F1476" s="1390">
        <v>500</v>
      </c>
      <c r="G1476" s="1283">
        <v>4.7</v>
      </c>
      <c r="H1476" s="1283"/>
      <c r="I1476" s="1283"/>
      <c r="J1476" s="1283"/>
      <c r="K1476" s="1283"/>
      <c r="L1476" s="1283"/>
      <c r="M1476" s="1283"/>
      <c r="N1476" s="1283"/>
      <c r="O1476" s="1283"/>
      <c r="P1476" s="1283"/>
      <c r="R1476" s="1067"/>
      <c r="S1476" s="489"/>
      <c r="Z1476" s="21"/>
      <c r="AH1476"/>
    </row>
    <row r="1477" spans="1:34" ht="11.25" customHeight="1">
      <c r="A1477"/>
      <c r="B1477" s="1281" t="s">
        <v>24</v>
      </c>
      <c r="C1477" s="1282">
        <v>7335</v>
      </c>
      <c r="D1477" s="1341" t="str">
        <f t="shared" si="36"/>
        <v>GA7335</v>
      </c>
      <c r="E1477" s="1514" t="s">
        <v>122</v>
      </c>
      <c r="F1477" s="1390">
        <v>500</v>
      </c>
      <c r="G1477" s="1283">
        <v>5.23</v>
      </c>
      <c r="H1477" s="1283"/>
      <c r="I1477" s="1283"/>
      <c r="J1477" s="1283"/>
      <c r="K1477" s="1283"/>
      <c r="L1477" s="1283"/>
      <c r="M1477" s="1283"/>
      <c r="N1477" s="1283"/>
      <c r="O1477" s="1283"/>
      <c r="P1477" s="1283"/>
      <c r="R1477" s="1067"/>
      <c r="S1477" s="489"/>
      <c r="Z1477" s="21"/>
      <c r="AH1477"/>
    </row>
    <row r="1478" spans="1:34" ht="11.25" customHeight="1">
      <c r="A1478"/>
      <c r="B1478" s="1281" t="s">
        <v>24</v>
      </c>
      <c r="C1478" s="1282">
        <v>7337</v>
      </c>
      <c r="D1478" s="1341" t="str">
        <f t="shared" si="36"/>
        <v>GA7337</v>
      </c>
      <c r="E1478" s="1514" t="s">
        <v>122</v>
      </c>
      <c r="F1478" s="1390">
        <v>550</v>
      </c>
      <c r="G1478" s="1283">
        <v>7.14</v>
      </c>
      <c r="H1478" s="1283"/>
      <c r="I1478" s="1283"/>
      <c r="J1478" s="1283"/>
      <c r="K1478" s="1283"/>
      <c r="L1478" s="1283"/>
      <c r="M1478" s="1283"/>
      <c r="N1478" s="1283"/>
      <c r="O1478" s="1283"/>
      <c r="P1478" s="1283"/>
      <c r="R1478" s="1067"/>
      <c r="S1478" s="489"/>
      <c r="Z1478" s="21"/>
      <c r="AH1478"/>
    </row>
    <row r="1479" spans="1:34" ht="11.25" customHeight="1">
      <c r="A1479"/>
      <c r="B1479" s="1281" t="s">
        <v>24</v>
      </c>
      <c r="C1479" s="1282">
        <v>7350</v>
      </c>
      <c r="D1479" s="1341" t="str">
        <f t="shared" si="36"/>
        <v>GA7350</v>
      </c>
      <c r="E1479" s="1514" t="s">
        <v>122</v>
      </c>
      <c r="F1479" s="1390">
        <v>1000</v>
      </c>
      <c r="G1479" s="1283">
        <v>14.69</v>
      </c>
      <c r="H1479" s="1283"/>
      <c r="I1479" s="1283"/>
      <c r="J1479" s="1283"/>
      <c r="K1479" s="1283"/>
      <c r="L1479" s="1283"/>
      <c r="M1479" s="1283"/>
      <c r="N1479" s="1283"/>
      <c r="O1479" s="1283"/>
      <c r="P1479" s="1283"/>
      <c r="R1479" s="1067"/>
      <c r="S1479" s="489"/>
      <c r="Z1479" s="21"/>
      <c r="AH1479"/>
    </row>
    <row r="1480" spans="1:34" ht="11.25" customHeight="1">
      <c r="A1480"/>
      <c r="B1480" s="1281" t="s">
        <v>24</v>
      </c>
      <c r="C1480" s="1282">
        <v>7360</v>
      </c>
      <c r="D1480" s="1341" t="str">
        <f t="shared" si="36"/>
        <v>GA7360</v>
      </c>
      <c r="E1480" s="1514" t="s">
        <v>123</v>
      </c>
      <c r="F1480" s="1390">
        <v>500</v>
      </c>
      <c r="G1480" s="1283">
        <v>5.67</v>
      </c>
      <c r="H1480" s="1283"/>
      <c r="I1480" s="1283"/>
      <c r="J1480" s="1283"/>
      <c r="K1480" s="1283"/>
      <c r="L1480" s="1283"/>
      <c r="M1480" s="1283"/>
      <c r="N1480" s="1283"/>
      <c r="O1480" s="1283"/>
      <c r="P1480" s="1283"/>
      <c r="R1480" s="1067"/>
      <c r="S1480" s="489"/>
      <c r="Z1480" s="21"/>
      <c r="AH1480"/>
    </row>
    <row r="1481" spans="1:34" ht="11.25" customHeight="1">
      <c r="A1481"/>
      <c r="B1481" s="1281" t="s">
        <v>24</v>
      </c>
      <c r="C1481" s="1282">
        <v>7370</v>
      </c>
      <c r="D1481" s="1341" t="str">
        <f t="shared" si="36"/>
        <v>GA7370</v>
      </c>
      <c r="E1481" s="1514" t="s">
        <v>124</v>
      </c>
      <c r="F1481" s="1390">
        <v>550</v>
      </c>
      <c r="G1481" s="1283">
        <v>6.86</v>
      </c>
      <c r="H1481" s="1283"/>
      <c r="I1481" s="1283"/>
      <c r="J1481" s="1283"/>
      <c r="K1481" s="1283"/>
      <c r="L1481" s="1283"/>
      <c r="M1481" s="1283"/>
      <c r="N1481" s="1283"/>
      <c r="O1481" s="1283"/>
      <c r="P1481" s="1283"/>
      <c r="R1481" s="1067"/>
      <c r="S1481" s="489"/>
      <c r="Z1481" s="21"/>
      <c r="AH1481"/>
    </row>
    <row r="1482" spans="1:34" ht="11.25" customHeight="1">
      <c r="A1482"/>
      <c r="B1482" s="1281" t="s">
        <v>24</v>
      </c>
      <c r="C1482" s="1282">
        <v>7380</v>
      </c>
      <c r="D1482" s="1341" t="str">
        <f t="shared" si="36"/>
        <v>GA7380</v>
      </c>
      <c r="E1482" s="1514" t="s">
        <v>123</v>
      </c>
      <c r="F1482" s="1390">
        <v>500</v>
      </c>
      <c r="G1482" s="1283">
        <v>6.08</v>
      </c>
      <c r="H1482" s="1283"/>
      <c r="I1482" s="1283"/>
      <c r="J1482" s="1283"/>
      <c r="K1482" s="1283"/>
      <c r="L1482" s="1283"/>
      <c r="M1482" s="1283"/>
      <c r="N1482" s="1283"/>
      <c r="O1482" s="1283"/>
      <c r="P1482" s="1283"/>
      <c r="R1482" s="1067"/>
      <c r="S1482" s="489"/>
      <c r="Z1482" s="21"/>
      <c r="AH1482"/>
    </row>
    <row r="1483" spans="1:34" ht="11.25" customHeight="1">
      <c r="A1483"/>
      <c r="B1483" s="1281" t="s">
        <v>24</v>
      </c>
      <c r="C1483" s="1282">
        <v>7382</v>
      </c>
      <c r="D1483" s="1341" t="str">
        <f t="shared" si="36"/>
        <v>GA7382</v>
      </c>
      <c r="E1483" s="1514" t="s">
        <v>124</v>
      </c>
      <c r="F1483" s="1390">
        <v>500</v>
      </c>
      <c r="G1483" s="1283">
        <v>6.37</v>
      </c>
      <c r="H1483" s="1283"/>
      <c r="I1483" s="1283"/>
      <c r="J1483" s="1283"/>
      <c r="K1483" s="1283"/>
      <c r="L1483" s="1283"/>
      <c r="M1483" s="1283"/>
      <c r="N1483" s="1283"/>
      <c r="O1483" s="1283"/>
      <c r="P1483" s="1283"/>
      <c r="R1483" s="1067"/>
      <c r="S1483" s="489"/>
      <c r="Z1483" s="21"/>
      <c r="AH1483"/>
    </row>
    <row r="1484" spans="1:34" ht="11.25" customHeight="1">
      <c r="A1484"/>
      <c r="B1484" s="1281" t="s">
        <v>24</v>
      </c>
      <c r="C1484" s="1282">
        <v>7383</v>
      </c>
      <c r="D1484" s="1341" t="str">
        <f t="shared" ref="D1484:D1547" si="37">B1484&amp;TEXT(C1484,"0000")</f>
        <v>GA7383</v>
      </c>
      <c r="E1484" s="1514" t="s">
        <v>123</v>
      </c>
      <c r="F1484" s="1390">
        <v>500</v>
      </c>
      <c r="G1484" s="1283">
        <v>4.59</v>
      </c>
      <c r="H1484" s="1283"/>
      <c r="I1484" s="1283"/>
      <c r="J1484" s="1283"/>
      <c r="K1484" s="1283"/>
      <c r="L1484" s="1283"/>
      <c r="M1484" s="1283"/>
      <c r="N1484" s="1283"/>
      <c r="O1484" s="1283"/>
      <c r="P1484" s="1283"/>
      <c r="R1484" s="1067"/>
      <c r="S1484" s="489"/>
      <c r="Z1484" s="21"/>
      <c r="AH1484"/>
    </row>
    <row r="1485" spans="1:34" ht="11.25" customHeight="1">
      <c r="A1485"/>
      <c r="B1485" s="1281" t="s">
        <v>24</v>
      </c>
      <c r="C1485" s="1282">
        <v>7390</v>
      </c>
      <c r="D1485" s="1341" t="str">
        <f t="shared" si="37"/>
        <v>GA7390</v>
      </c>
      <c r="E1485" s="1514" t="s">
        <v>123</v>
      </c>
      <c r="F1485" s="1390">
        <v>600</v>
      </c>
      <c r="G1485" s="1283">
        <v>7.36</v>
      </c>
      <c r="H1485" s="1283"/>
      <c r="I1485" s="1283"/>
      <c r="J1485" s="1283"/>
      <c r="K1485" s="1283"/>
      <c r="L1485" s="1283"/>
      <c r="M1485" s="1283"/>
      <c r="N1485" s="1283"/>
      <c r="O1485" s="1283"/>
      <c r="P1485" s="1283"/>
      <c r="R1485" s="1067"/>
      <c r="S1485" s="489"/>
      <c r="Z1485" s="21"/>
      <c r="AH1485"/>
    </row>
    <row r="1486" spans="1:34" ht="11.25" customHeight="1">
      <c r="A1486"/>
      <c r="B1486" s="1281" t="s">
        <v>24</v>
      </c>
      <c r="C1486" s="1282">
        <v>7394</v>
      </c>
      <c r="D1486" s="1341" t="str">
        <f t="shared" si="37"/>
        <v>GA7394</v>
      </c>
      <c r="E1486" s="1514" t="s">
        <v>122</v>
      </c>
      <c r="F1486" s="1390">
        <v>550</v>
      </c>
      <c r="G1486" s="1283">
        <v>7.16</v>
      </c>
      <c r="H1486" s="1283"/>
      <c r="I1486" s="1283"/>
      <c r="J1486" s="1283"/>
      <c r="K1486" s="1283"/>
      <c r="L1486" s="1283"/>
      <c r="M1486" s="1283"/>
      <c r="N1486" s="1283"/>
      <c r="O1486" s="1283"/>
      <c r="P1486" s="1283"/>
      <c r="R1486" s="1067"/>
      <c r="S1486" s="489"/>
      <c r="Z1486" s="21"/>
      <c r="AH1486"/>
    </row>
    <row r="1487" spans="1:34" ht="11.25" customHeight="1">
      <c r="A1487"/>
      <c r="B1487" s="1281" t="s">
        <v>24</v>
      </c>
      <c r="C1487" s="1282">
        <v>7395</v>
      </c>
      <c r="D1487" s="1341" t="str">
        <f t="shared" si="37"/>
        <v>GA7395</v>
      </c>
      <c r="E1487" s="1514" t="s">
        <v>122</v>
      </c>
      <c r="F1487" s="1390">
        <v>600</v>
      </c>
      <c r="G1487" s="1283">
        <v>7.94</v>
      </c>
      <c r="H1487" s="1283"/>
      <c r="I1487" s="1283"/>
      <c r="J1487" s="1283"/>
      <c r="K1487" s="1283"/>
      <c r="L1487" s="1283"/>
      <c r="M1487" s="1283"/>
      <c r="N1487" s="1283"/>
      <c r="O1487" s="1283"/>
      <c r="P1487" s="1283"/>
      <c r="R1487" s="1067"/>
      <c r="S1487" s="489"/>
      <c r="Z1487" s="21"/>
      <c r="AH1487"/>
    </row>
    <row r="1488" spans="1:34" ht="11.25" customHeight="1">
      <c r="A1488"/>
      <c r="B1488" s="1281" t="s">
        <v>24</v>
      </c>
      <c r="C1488" s="1282">
        <v>7398</v>
      </c>
      <c r="D1488" s="1341" t="str">
        <f t="shared" si="37"/>
        <v>GA7398</v>
      </c>
      <c r="E1488" s="1514" t="s">
        <v>122</v>
      </c>
      <c r="F1488" s="1390">
        <v>750</v>
      </c>
      <c r="G1488" s="1283">
        <v>10.83</v>
      </c>
      <c r="H1488" s="1283"/>
      <c r="I1488" s="1283"/>
      <c r="J1488" s="1283"/>
      <c r="K1488" s="1283"/>
      <c r="L1488" s="1283"/>
      <c r="M1488" s="1283"/>
      <c r="N1488" s="1283"/>
      <c r="O1488" s="1283"/>
      <c r="P1488" s="1283"/>
      <c r="R1488" s="1067"/>
      <c r="S1488" s="489"/>
      <c r="Z1488" s="21"/>
      <c r="AH1488"/>
    </row>
    <row r="1489" spans="1:34" ht="11.25" customHeight="1">
      <c r="A1489"/>
      <c r="B1489" s="1281" t="s">
        <v>24</v>
      </c>
      <c r="C1489" s="1282">
        <v>7402</v>
      </c>
      <c r="D1489" s="1341" t="str">
        <f t="shared" si="37"/>
        <v>GA7402</v>
      </c>
      <c r="E1489" s="1514" t="s">
        <v>122</v>
      </c>
      <c r="F1489" s="1390">
        <v>500</v>
      </c>
      <c r="G1489" s="1283">
        <v>0.13</v>
      </c>
      <c r="H1489" s="1283"/>
      <c r="I1489" s="1283"/>
      <c r="J1489" s="1283"/>
      <c r="K1489" s="1283"/>
      <c r="L1489" s="1283"/>
      <c r="M1489" s="1283"/>
      <c r="N1489" s="1283"/>
      <c r="O1489" s="1283"/>
      <c r="P1489" s="1283"/>
      <c r="R1489" s="1067"/>
      <c r="S1489" s="489"/>
      <c r="Z1489" s="21"/>
      <c r="AH1489"/>
    </row>
    <row r="1490" spans="1:34" ht="11.25" customHeight="1">
      <c r="A1490"/>
      <c r="B1490" s="1281" t="s">
        <v>24</v>
      </c>
      <c r="C1490" s="1282">
        <v>7403</v>
      </c>
      <c r="D1490" s="1341" t="str">
        <f t="shared" si="37"/>
        <v>GA7403</v>
      </c>
      <c r="E1490" s="1514" t="s">
        <v>122</v>
      </c>
      <c r="F1490" s="1390">
        <v>500</v>
      </c>
      <c r="G1490" s="1283">
        <v>3.77</v>
      </c>
      <c r="H1490" s="1283"/>
      <c r="I1490" s="1283"/>
      <c r="J1490" s="1283"/>
      <c r="K1490" s="1283"/>
      <c r="L1490" s="1283"/>
      <c r="M1490" s="1283"/>
      <c r="N1490" s="1283"/>
      <c r="O1490" s="1283"/>
      <c r="P1490" s="1283"/>
      <c r="R1490" s="1067"/>
      <c r="S1490" s="489"/>
      <c r="Z1490" s="21"/>
      <c r="AH1490"/>
    </row>
    <row r="1491" spans="1:34" ht="11.25" customHeight="1">
      <c r="A1491"/>
      <c r="B1491" s="1281" t="s">
        <v>24</v>
      </c>
      <c r="C1491" s="1282">
        <v>7405</v>
      </c>
      <c r="D1491" s="1341" t="str">
        <f t="shared" si="37"/>
        <v>GA7405</v>
      </c>
      <c r="E1491" s="1514" t="s">
        <v>122</v>
      </c>
      <c r="F1491" s="1390">
        <v>500</v>
      </c>
      <c r="G1491" s="1283">
        <v>1.37</v>
      </c>
      <c r="H1491" s="1283"/>
      <c r="I1491" s="1283"/>
      <c r="J1491" s="1283"/>
      <c r="K1491" s="1283"/>
      <c r="L1491" s="1283"/>
      <c r="M1491" s="1283"/>
      <c r="N1491" s="1283"/>
      <c r="O1491" s="1283"/>
      <c r="P1491" s="1283"/>
      <c r="R1491" s="1067"/>
      <c r="S1491" s="489"/>
      <c r="Z1491" s="21"/>
      <c r="AH1491"/>
    </row>
    <row r="1492" spans="1:34" ht="11.25" customHeight="1">
      <c r="A1492"/>
      <c r="B1492" s="1281" t="s">
        <v>24</v>
      </c>
      <c r="C1492" s="1282">
        <v>7420</v>
      </c>
      <c r="D1492" s="1341" t="str">
        <f t="shared" si="37"/>
        <v>GA7420</v>
      </c>
      <c r="E1492" s="1514" t="s">
        <v>122</v>
      </c>
      <c r="F1492" s="1390">
        <v>550</v>
      </c>
      <c r="G1492" s="1283">
        <v>6.88</v>
      </c>
      <c r="H1492" s="1283"/>
      <c r="I1492" s="1283"/>
      <c r="J1492" s="1283"/>
      <c r="K1492" s="1283"/>
      <c r="L1492" s="1283"/>
      <c r="M1492" s="1283"/>
      <c r="N1492" s="1283"/>
      <c r="O1492" s="1283"/>
      <c r="P1492" s="1283"/>
      <c r="R1492" s="1067"/>
      <c r="S1492" s="489"/>
      <c r="Z1492" s="21"/>
      <c r="AH1492"/>
    </row>
    <row r="1493" spans="1:34" ht="11.25" customHeight="1">
      <c r="A1493"/>
      <c r="B1493" s="1281" t="s">
        <v>24</v>
      </c>
      <c r="C1493" s="1282">
        <v>7421</v>
      </c>
      <c r="D1493" s="1341" t="str">
        <f t="shared" si="37"/>
        <v>GA7421</v>
      </c>
      <c r="E1493" s="1514" t="s">
        <v>122</v>
      </c>
      <c r="F1493" s="1390">
        <v>500</v>
      </c>
      <c r="G1493" s="1283">
        <v>0.88</v>
      </c>
      <c r="H1493" s="1283"/>
      <c r="I1493" s="1283"/>
      <c r="J1493" s="1283"/>
      <c r="K1493" s="1283"/>
      <c r="L1493" s="1283"/>
      <c r="M1493" s="1283"/>
      <c r="N1493" s="1283"/>
      <c r="O1493" s="1283"/>
      <c r="P1493" s="1283"/>
      <c r="R1493" s="1067"/>
      <c r="S1493" s="489"/>
      <c r="Z1493" s="21"/>
      <c r="AH1493"/>
    </row>
    <row r="1494" spans="1:34" ht="11.25" customHeight="1">
      <c r="A1494"/>
      <c r="B1494" s="1281" t="s">
        <v>24</v>
      </c>
      <c r="C1494" s="1282">
        <v>7422</v>
      </c>
      <c r="D1494" s="1341" t="str">
        <f t="shared" si="37"/>
        <v>GA7422</v>
      </c>
      <c r="E1494" s="1514" t="s">
        <v>122</v>
      </c>
      <c r="F1494" s="1390">
        <v>500</v>
      </c>
      <c r="G1494" s="1283">
        <v>1.57</v>
      </c>
      <c r="H1494" s="1283"/>
      <c r="I1494" s="1283"/>
      <c r="J1494" s="1283"/>
      <c r="K1494" s="1283"/>
      <c r="L1494" s="1283"/>
      <c r="M1494" s="1283"/>
      <c r="N1494" s="1283"/>
      <c r="O1494" s="1283"/>
      <c r="P1494" s="1283"/>
      <c r="R1494" s="1067"/>
      <c r="S1494" s="489"/>
      <c r="Z1494" s="21"/>
      <c r="AH1494"/>
    </row>
    <row r="1495" spans="1:34" ht="11.25" customHeight="1">
      <c r="A1495"/>
      <c r="B1495" s="1281" t="s">
        <v>24</v>
      </c>
      <c r="C1495" s="1282">
        <v>7425</v>
      </c>
      <c r="D1495" s="1341" t="str">
        <f t="shared" si="37"/>
        <v>GA7425</v>
      </c>
      <c r="E1495" s="1514" t="s">
        <v>122</v>
      </c>
      <c r="F1495" s="1390">
        <v>500</v>
      </c>
      <c r="G1495" s="1283">
        <v>2.23</v>
      </c>
      <c r="H1495" s="1283"/>
      <c r="I1495" s="1283"/>
      <c r="J1495" s="1283"/>
      <c r="K1495" s="1283"/>
      <c r="L1495" s="1283"/>
      <c r="M1495" s="1283"/>
      <c r="N1495" s="1283"/>
      <c r="O1495" s="1283"/>
      <c r="P1495" s="1283"/>
      <c r="R1495" s="1067"/>
      <c r="S1495" s="489"/>
      <c r="Z1495" s="21"/>
      <c r="AH1495"/>
    </row>
    <row r="1496" spans="1:34" ht="11.25" customHeight="1">
      <c r="A1496"/>
      <c r="B1496" s="1281" t="s">
        <v>24</v>
      </c>
      <c r="C1496" s="1282">
        <v>7431</v>
      </c>
      <c r="D1496" s="1341" t="str">
        <f t="shared" si="37"/>
        <v>GA7431</v>
      </c>
      <c r="E1496" s="1514" t="s">
        <v>122</v>
      </c>
      <c r="F1496" s="1390">
        <v>500</v>
      </c>
      <c r="G1496" s="1283">
        <v>1.1200000000000001</v>
      </c>
      <c r="H1496" s="1283"/>
      <c r="I1496" s="1283"/>
      <c r="J1496" s="1283"/>
      <c r="K1496" s="1283"/>
      <c r="L1496" s="1283"/>
      <c r="M1496" s="1283"/>
      <c r="N1496" s="1283"/>
      <c r="O1496" s="1283"/>
      <c r="P1496" s="1283"/>
      <c r="R1496" s="1067"/>
      <c r="S1496" s="489"/>
      <c r="Z1496" s="21"/>
      <c r="AH1496"/>
    </row>
    <row r="1497" spans="1:34" ht="11.25" customHeight="1">
      <c r="A1497"/>
      <c r="B1497" s="1281" t="s">
        <v>24</v>
      </c>
      <c r="C1497" s="1282">
        <v>7445</v>
      </c>
      <c r="D1497" s="1341" t="str">
        <f t="shared" si="37"/>
        <v>GA7445</v>
      </c>
      <c r="E1497" s="1514">
        <v>0</v>
      </c>
      <c r="F1497" s="1390">
        <v>500</v>
      </c>
      <c r="G1497" s="1283">
        <v>0.73</v>
      </c>
      <c r="H1497" s="1283"/>
      <c r="I1497" s="1283"/>
      <c r="J1497" s="1283"/>
      <c r="K1497" s="1283"/>
      <c r="L1497" s="1283"/>
      <c r="M1497" s="1283"/>
      <c r="N1497" s="1283"/>
      <c r="O1497" s="1283"/>
      <c r="P1497" s="1283"/>
      <c r="R1497" s="1067"/>
      <c r="S1497" s="489"/>
      <c r="Z1497" s="21"/>
      <c r="AH1497"/>
    </row>
    <row r="1498" spans="1:34" ht="11.25" customHeight="1">
      <c r="A1498"/>
      <c r="B1498" s="1281" t="s">
        <v>24</v>
      </c>
      <c r="C1498" s="1282">
        <v>7453</v>
      </c>
      <c r="D1498" s="1341" t="str">
        <f t="shared" si="37"/>
        <v>GA7453</v>
      </c>
      <c r="E1498" s="1514">
        <v>0</v>
      </c>
      <c r="F1498" s="1390">
        <v>500</v>
      </c>
      <c r="G1498" s="1283">
        <v>0.6</v>
      </c>
      <c r="H1498" s="1283"/>
      <c r="I1498" s="1283"/>
      <c r="J1498" s="1283"/>
      <c r="K1498" s="1283"/>
      <c r="L1498" s="1283"/>
      <c r="M1498" s="1283"/>
      <c r="N1498" s="1283"/>
      <c r="O1498" s="1283"/>
      <c r="P1498" s="1283"/>
      <c r="R1498" s="1067"/>
      <c r="S1498" s="489"/>
      <c r="Z1498" s="21"/>
      <c r="AH1498"/>
    </row>
    <row r="1499" spans="1:34" ht="11.25" customHeight="1">
      <c r="A1499"/>
      <c r="B1499" s="1281" t="s">
        <v>24</v>
      </c>
      <c r="C1499" s="1282">
        <v>7502</v>
      </c>
      <c r="D1499" s="1341" t="str">
        <f t="shared" si="37"/>
        <v>GA7502</v>
      </c>
      <c r="E1499" s="1514" t="s">
        <v>122</v>
      </c>
      <c r="F1499" s="1390">
        <v>500</v>
      </c>
      <c r="G1499" s="1283">
        <v>2.21</v>
      </c>
      <c r="H1499" s="1283"/>
      <c r="I1499" s="1283"/>
      <c r="J1499" s="1283"/>
      <c r="K1499" s="1283"/>
      <c r="L1499" s="1283"/>
      <c r="M1499" s="1283"/>
      <c r="N1499" s="1283"/>
      <c r="O1499" s="1283"/>
      <c r="P1499" s="1283"/>
      <c r="R1499" s="1067"/>
      <c r="S1499" s="489"/>
      <c r="Z1499" s="21"/>
      <c r="AH1499"/>
    </row>
    <row r="1500" spans="1:34" ht="11.25" customHeight="1">
      <c r="A1500"/>
      <c r="B1500" s="1281" t="s">
        <v>24</v>
      </c>
      <c r="C1500" s="1282">
        <v>7515</v>
      </c>
      <c r="D1500" s="1341" t="str">
        <f t="shared" si="37"/>
        <v>GA7515</v>
      </c>
      <c r="E1500" s="1514" t="s">
        <v>122</v>
      </c>
      <c r="F1500" s="1390">
        <v>500</v>
      </c>
      <c r="G1500" s="1283">
        <v>1.17</v>
      </c>
      <c r="H1500" s="1283"/>
      <c r="I1500" s="1283"/>
      <c r="J1500" s="1283"/>
      <c r="K1500" s="1283"/>
      <c r="L1500" s="1283"/>
      <c r="M1500" s="1283"/>
      <c r="N1500" s="1283"/>
      <c r="O1500" s="1283"/>
      <c r="P1500" s="1283"/>
      <c r="R1500" s="1067"/>
      <c r="S1500" s="489"/>
      <c r="Z1500" s="21"/>
      <c r="AH1500"/>
    </row>
    <row r="1501" spans="1:34" ht="11.25" customHeight="1">
      <c r="A1501"/>
      <c r="B1501" s="1281" t="s">
        <v>24</v>
      </c>
      <c r="C1501" s="1282">
        <v>7520</v>
      </c>
      <c r="D1501" s="1341" t="str">
        <f t="shared" si="37"/>
        <v>GA7520</v>
      </c>
      <c r="E1501" s="1514" t="s">
        <v>125</v>
      </c>
      <c r="F1501" s="1390">
        <v>500</v>
      </c>
      <c r="G1501" s="1283">
        <v>3.11</v>
      </c>
      <c r="H1501" s="1283"/>
      <c r="I1501" s="1283"/>
      <c r="J1501" s="1283"/>
      <c r="K1501" s="1283"/>
      <c r="L1501" s="1283"/>
      <c r="M1501" s="1283"/>
      <c r="N1501" s="1283"/>
      <c r="O1501" s="1283"/>
      <c r="P1501" s="1283"/>
      <c r="R1501" s="1067"/>
      <c r="S1501" s="489"/>
      <c r="Z1501" s="21"/>
      <c r="AH1501"/>
    </row>
    <row r="1502" spans="1:34" ht="11.25" customHeight="1">
      <c r="A1502"/>
      <c r="B1502" s="1281" t="s">
        <v>24</v>
      </c>
      <c r="C1502" s="1282">
        <v>7538</v>
      </c>
      <c r="D1502" s="1341" t="str">
        <f t="shared" si="37"/>
        <v>GA7538</v>
      </c>
      <c r="E1502" s="1514" t="s">
        <v>122</v>
      </c>
      <c r="F1502" s="1390">
        <v>500</v>
      </c>
      <c r="G1502" s="1283">
        <v>5.51</v>
      </c>
      <c r="H1502" s="1283"/>
      <c r="I1502" s="1283"/>
      <c r="J1502" s="1283"/>
      <c r="K1502" s="1283"/>
      <c r="L1502" s="1283"/>
      <c r="M1502" s="1283"/>
      <c r="N1502" s="1283"/>
      <c r="O1502" s="1283"/>
      <c r="P1502" s="1283"/>
      <c r="R1502" s="1067"/>
      <c r="S1502" s="489"/>
      <c r="Z1502" s="21"/>
      <c r="AH1502"/>
    </row>
    <row r="1503" spans="1:34" ht="11.25" customHeight="1">
      <c r="A1503"/>
      <c r="B1503" s="1281" t="s">
        <v>24</v>
      </c>
      <c r="C1503" s="1282">
        <v>7539</v>
      </c>
      <c r="D1503" s="1341" t="str">
        <f t="shared" si="37"/>
        <v>GA7539</v>
      </c>
      <c r="E1503" s="1514" t="s">
        <v>122</v>
      </c>
      <c r="F1503" s="1390">
        <v>500</v>
      </c>
      <c r="G1503" s="1283">
        <v>1.61</v>
      </c>
      <c r="H1503" s="1283"/>
      <c r="I1503" s="1283"/>
      <c r="J1503" s="1283"/>
      <c r="K1503" s="1283"/>
      <c r="L1503" s="1283"/>
      <c r="M1503" s="1283"/>
      <c r="N1503" s="1283"/>
      <c r="O1503" s="1283"/>
      <c r="P1503" s="1283"/>
      <c r="R1503" s="1067"/>
      <c r="S1503" s="489"/>
      <c r="Z1503" s="21"/>
      <c r="AH1503"/>
    </row>
    <row r="1504" spans="1:34" ht="11.25" customHeight="1">
      <c r="A1504"/>
      <c r="B1504" s="1281" t="s">
        <v>24</v>
      </c>
      <c r="C1504" s="1282">
        <v>7540</v>
      </c>
      <c r="D1504" s="1341" t="str">
        <f t="shared" si="37"/>
        <v>GA7540</v>
      </c>
      <c r="E1504" s="1514" t="s">
        <v>122</v>
      </c>
      <c r="F1504" s="1390">
        <v>500</v>
      </c>
      <c r="G1504" s="1283">
        <v>3.09</v>
      </c>
      <c r="H1504" s="1283"/>
      <c r="I1504" s="1283"/>
      <c r="J1504" s="1283"/>
      <c r="K1504" s="1283"/>
      <c r="L1504" s="1283"/>
      <c r="M1504" s="1283"/>
      <c r="N1504" s="1283"/>
      <c r="O1504" s="1283"/>
      <c r="P1504" s="1283"/>
      <c r="R1504" s="1067"/>
      <c r="S1504" s="489"/>
      <c r="Z1504" s="21"/>
      <c r="AH1504"/>
    </row>
    <row r="1505" spans="1:34" ht="11.25" customHeight="1">
      <c r="A1505"/>
      <c r="B1505" s="1281" t="s">
        <v>24</v>
      </c>
      <c r="C1505" s="1282">
        <v>7580</v>
      </c>
      <c r="D1505" s="1341" t="str">
        <f t="shared" si="37"/>
        <v>GA7580</v>
      </c>
      <c r="E1505" s="1514" t="s">
        <v>122</v>
      </c>
      <c r="F1505" s="1390">
        <v>500</v>
      </c>
      <c r="G1505" s="1283">
        <v>3.29</v>
      </c>
      <c r="H1505" s="1283"/>
      <c r="I1505" s="1283"/>
      <c r="J1505" s="1283"/>
      <c r="K1505" s="1283"/>
      <c r="L1505" s="1283"/>
      <c r="M1505" s="1283"/>
      <c r="N1505" s="1283"/>
      <c r="O1505" s="1283"/>
      <c r="P1505" s="1283"/>
      <c r="R1505" s="1067"/>
      <c r="S1505" s="489"/>
      <c r="Z1505" s="21"/>
      <c r="AH1505"/>
    </row>
    <row r="1506" spans="1:34" ht="11.25" customHeight="1">
      <c r="A1506"/>
      <c r="B1506" s="1281" t="s">
        <v>24</v>
      </c>
      <c r="C1506" s="1282">
        <v>7590</v>
      </c>
      <c r="D1506" s="1341" t="str">
        <f t="shared" si="37"/>
        <v>GA7590</v>
      </c>
      <c r="E1506" s="1514" t="s">
        <v>124</v>
      </c>
      <c r="F1506" s="1390">
        <v>500</v>
      </c>
      <c r="G1506" s="1283">
        <v>4.28</v>
      </c>
      <c r="H1506" s="1283"/>
      <c r="I1506" s="1283"/>
      <c r="J1506" s="1283"/>
      <c r="K1506" s="1283"/>
      <c r="L1506" s="1283"/>
      <c r="M1506" s="1283"/>
      <c r="N1506" s="1283"/>
      <c r="O1506" s="1283"/>
      <c r="P1506" s="1283"/>
      <c r="R1506" s="1067"/>
      <c r="S1506" s="489"/>
      <c r="Z1506" s="21"/>
      <c r="AH1506"/>
    </row>
    <row r="1507" spans="1:34" ht="11.25" customHeight="1">
      <c r="A1507"/>
      <c r="B1507" s="1281" t="s">
        <v>24</v>
      </c>
      <c r="C1507" s="1282">
        <v>7600</v>
      </c>
      <c r="D1507" s="1341" t="str">
        <f t="shared" si="37"/>
        <v>GA7600</v>
      </c>
      <c r="E1507" s="1514" t="s">
        <v>123</v>
      </c>
      <c r="F1507" s="1390">
        <v>500</v>
      </c>
      <c r="G1507" s="1283">
        <v>4.32</v>
      </c>
      <c r="H1507" s="1283"/>
      <c r="I1507" s="1283"/>
      <c r="J1507" s="1283"/>
      <c r="K1507" s="1283"/>
      <c r="L1507" s="1283"/>
      <c r="M1507" s="1283"/>
      <c r="N1507" s="1283"/>
      <c r="O1507" s="1283"/>
      <c r="P1507" s="1283"/>
      <c r="R1507" s="1067"/>
      <c r="S1507" s="489"/>
      <c r="Z1507" s="21"/>
      <c r="AH1507"/>
    </row>
    <row r="1508" spans="1:34" ht="11.25" customHeight="1">
      <c r="A1508"/>
      <c r="B1508" s="1281" t="s">
        <v>24</v>
      </c>
      <c r="C1508" s="1282">
        <v>7605</v>
      </c>
      <c r="D1508" s="1341" t="str">
        <f t="shared" si="37"/>
        <v>GA7605</v>
      </c>
      <c r="E1508" s="1514" t="s">
        <v>121</v>
      </c>
      <c r="F1508" s="1390">
        <v>500</v>
      </c>
      <c r="G1508" s="1283">
        <v>2.62</v>
      </c>
      <c r="H1508" s="1283"/>
      <c r="I1508" s="1283"/>
      <c r="J1508" s="1283"/>
      <c r="K1508" s="1283"/>
      <c r="L1508" s="1283"/>
      <c r="M1508" s="1283"/>
      <c r="N1508" s="1283"/>
      <c r="O1508" s="1283"/>
      <c r="P1508" s="1283"/>
      <c r="R1508" s="1067"/>
      <c r="S1508" s="489"/>
      <c r="Z1508" s="21"/>
      <c r="AH1508"/>
    </row>
    <row r="1509" spans="1:34" ht="11.25" customHeight="1">
      <c r="A1509"/>
      <c r="B1509" s="1281" t="s">
        <v>24</v>
      </c>
      <c r="C1509" s="1282">
        <v>7610</v>
      </c>
      <c r="D1509" s="1341" t="str">
        <f t="shared" si="37"/>
        <v>GA7610</v>
      </c>
      <c r="E1509" s="1514" t="s">
        <v>122</v>
      </c>
      <c r="F1509" s="1390">
        <v>500</v>
      </c>
      <c r="G1509" s="1283">
        <v>0.68</v>
      </c>
      <c r="H1509" s="1283"/>
      <c r="I1509" s="1283"/>
      <c r="J1509" s="1283"/>
      <c r="K1509" s="1283"/>
      <c r="L1509" s="1283"/>
      <c r="M1509" s="1283"/>
      <c r="N1509" s="1283"/>
      <c r="O1509" s="1283"/>
      <c r="P1509" s="1283"/>
      <c r="R1509" s="1067"/>
      <c r="S1509" s="489"/>
      <c r="Z1509" s="21"/>
      <c r="AH1509"/>
    </row>
    <row r="1510" spans="1:34" ht="11.25" customHeight="1">
      <c r="A1510"/>
      <c r="B1510" s="1281" t="s">
        <v>24</v>
      </c>
      <c r="C1510" s="1282">
        <v>7705</v>
      </c>
      <c r="D1510" s="1341" t="str">
        <f t="shared" si="37"/>
        <v>GA7705</v>
      </c>
      <c r="E1510" s="1514" t="s">
        <v>124</v>
      </c>
      <c r="F1510" s="1390">
        <v>500</v>
      </c>
      <c r="G1510" s="1283">
        <v>5.23</v>
      </c>
      <c r="H1510" s="1283"/>
      <c r="I1510" s="1283"/>
      <c r="J1510" s="1283"/>
      <c r="K1510" s="1283"/>
      <c r="L1510" s="1283"/>
      <c r="M1510" s="1283"/>
      <c r="N1510" s="1283"/>
      <c r="O1510" s="1283"/>
      <c r="P1510" s="1283"/>
      <c r="R1510" s="1067"/>
      <c r="S1510" s="489"/>
      <c r="Z1510" s="21"/>
      <c r="AH1510"/>
    </row>
    <row r="1511" spans="1:34" ht="11.25" customHeight="1">
      <c r="A1511"/>
      <c r="B1511" s="1281" t="s">
        <v>24</v>
      </c>
      <c r="C1511" s="1282">
        <v>7710</v>
      </c>
      <c r="D1511" s="1341" t="str">
        <f t="shared" si="37"/>
        <v>GA7710</v>
      </c>
      <c r="E1511" s="1514" t="s">
        <v>122</v>
      </c>
      <c r="F1511" s="1390">
        <v>500</v>
      </c>
      <c r="G1511" s="1283">
        <v>4.0599999999999996</v>
      </c>
      <c r="H1511" s="1283"/>
      <c r="I1511" s="1283"/>
      <c r="J1511" s="1283"/>
      <c r="K1511" s="1283"/>
      <c r="L1511" s="1283"/>
      <c r="M1511" s="1283"/>
      <c r="N1511" s="1283"/>
      <c r="O1511" s="1283"/>
      <c r="P1511" s="1283"/>
      <c r="R1511" s="1067"/>
      <c r="S1511" s="489"/>
      <c r="Z1511" s="21"/>
      <c r="AH1511"/>
    </row>
    <row r="1512" spans="1:34" ht="11.25" customHeight="1">
      <c r="A1512"/>
      <c r="B1512" s="1281" t="s">
        <v>24</v>
      </c>
      <c r="C1512" s="1282">
        <v>7711</v>
      </c>
      <c r="D1512" s="1341" t="str">
        <f t="shared" si="37"/>
        <v>GA7711</v>
      </c>
      <c r="E1512" s="1514" t="s">
        <v>122</v>
      </c>
      <c r="F1512" s="1390">
        <v>500</v>
      </c>
      <c r="G1512" s="1283">
        <v>4.0599999999999996</v>
      </c>
      <c r="H1512" s="1283"/>
      <c r="I1512" s="1283"/>
      <c r="J1512" s="1283"/>
      <c r="K1512" s="1283"/>
      <c r="L1512" s="1283"/>
      <c r="M1512" s="1283"/>
      <c r="N1512" s="1283"/>
      <c r="O1512" s="1283"/>
      <c r="P1512" s="1283"/>
      <c r="R1512" s="1067"/>
      <c r="S1512" s="489"/>
      <c r="Z1512" s="21"/>
      <c r="AH1512"/>
    </row>
    <row r="1513" spans="1:34" ht="11.25" customHeight="1">
      <c r="A1513"/>
      <c r="B1513" s="1281" t="s">
        <v>24</v>
      </c>
      <c r="C1513" s="1282">
        <v>7720</v>
      </c>
      <c r="D1513" s="1341" t="str">
        <f t="shared" si="37"/>
        <v>GA7720</v>
      </c>
      <c r="E1513" s="1514" t="s">
        <v>123</v>
      </c>
      <c r="F1513" s="1390">
        <v>500</v>
      </c>
      <c r="G1513" s="1283">
        <v>3.11</v>
      </c>
      <c r="H1513" s="1283"/>
      <c r="I1513" s="1283"/>
      <c r="J1513" s="1283"/>
      <c r="K1513" s="1283"/>
      <c r="L1513" s="1283"/>
      <c r="M1513" s="1283"/>
      <c r="N1513" s="1283"/>
      <c r="O1513" s="1283"/>
      <c r="P1513" s="1283"/>
      <c r="R1513" s="1067"/>
      <c r="S1513" s="489"/>
      <c r="Z1513" s="21"/>
      <c r="AH1513"/>
    </row>
    <row r="1514" spans="1:34" ht="11.25" customHeight="1">
      <c r="A1514"/>
      <c r="B1514" s="1281" t="s">
        <v>24</v>
      </c>
      <c r="C1514" s="1282">
        <v>7855</v>
      </c>
      <c r="D1514" s="1341" t="str">
        <f t="shared" si="37"/>
        <v>GA7855</v>
      </c>
      <c r="E1514" s="1514" t="s">
        <v>122</v>
      </c>
      <c r="F1514" s="1390">
        <v>500</v>
      </c>
      <c r="G1514" s="1283">
        <v>5.95</v>
      </c>
      <c r="H1514" s="1283"/>
      <c r="I1514" s="1283"/>
      <c r="J1514" s="1283"/>
      <c r="K1514" s="1283"/>
      <c r="L1514" s="1283"/>
      <c r="M1514" s="1283"/>
      <c r="N1514" s="1283"/>
      <c r="O1514" s="1283"/>
      <c r="P1514" s="1283"/>
      <c r="R1514" s="1067"/>
      <c r="S1514" s="489"/>
      <c r="Z1514" s="21"/>
      <c r="AH1514"/>
    </row>
    <row r="1515" spans="1:34" ht="11.25" customHeight="1">
      <c r="A1515"/>
      <c r="B1515" s="1281" t="s">
        <v>24</v>
      </c>
      <c r="C1515" s="1282">
        <v>8001</v>
      </c>
      <c r="D1515" s="1341" t="str">
        <f t="shared" si="37"/>
        <v>GA8001</v>
      </c>
      <c r="E1515" s="1514" t="s">
        <v>121</v>
      </c>
      <c r="F1515" s="1390">
        <v>500</v>
      </c>
      <c r="G1515" s="1283">
        <v>3.22</v>
      </c>
      <c r="H1515" s="1283"/>
      <c r="I1515" s="1283"/>
      <c r="J1515" s="1283"/>
      <c r="K1515" s="1283"/>
      <c r="L1515" s="1283"/>
      <c r="M1515" s="1283"/>
      <c r="N1515" s="1283"/>
      <c r="O1515" s="1283"/>
      <c r="P1515" s="1283"/>
      <c r="R1515" s="1067"/>
      <c r="S1515" s="489"/>
      <c r="Z1515" s="21"/>
      <c r="AH1515"/>
    </row>
    <row r="1516" spans="1:34" ht="11.25" customHeight="1">
      <c r="A1516"/>
      <c r="B1516" s="1281" t="s">
        <v>24</v>
      </c>
      <c r="C1516" s="1282">
        <v>8002</v>
      </c>
      <c r="D1516" s="1341" t="str">
        <f t="shared" si="37"/>
        <v>GA8002</v>
      </c>
      <c r="E1516" s="1514" t="s">
        <v>125</v>
      </c>
      <c r="F1516" s="1390">
        <v>500</v>
      </c>
      <c r="G1516" s="1283">
        <v>2.5299999999999998</v>
      </c>
      <c r="H1516" s="1283"/>
      <c r="I1516" s="1283"/>
      <c r="J1516" s="1283"/>
      <c r="K1516" s="1283"/>
      <c r="L1516" s="1283"/>
      <c r="M1516" s="1283"/>
      <c r="N1516" s="1283"/>
      <c r="O1516" s="1283"/>
      <c r="P1516" s="1283"/>
      <c r="R1516" s="1067"/>
      <c r="S1516" s="489"/>
      <c r="Z1516" s="21"/>
      <c r="AH1516"/>
    </row>
    <row r="1517" spans="1:34" ht="11.25" customHeight="1">
      <c r="A1517"/>
      <c r="B1517" s="1281" t="s">
        <v>24</v>
      </c>
      <c r="C1517" s="1282">
        <v>8006</v>
      </c>
      <c r="D1517" s="1341" t="str">
        <f t="shared" si="37"/>
        <v>GA8006</v>
      </c>
      <c r="E1517" s="1514" t="s">
        <v>121</v>
      </c>
      <c r="F1517" s="1390">
        <v>500</v>
      </c>
      <c r="G1517" s="1283">
        <v>3.02</v>
      </c>
      <c r="H1517" s="1283"/>
      <c r="I1517" s="1283"/>
      <c r="J1517" s="1283"/>
      <c r="K1517" s="1283"/>
      <c r="L1517" s="1283"/>
      <c r="M1517" s="1283"/>
      <c r="N1517" s="1283"/>
      <c r="O1517" s="1283"/>
      <c r="P1517" s="1283"/>
      <c r="R1517" s="1067"/>
      <c r="S1517" s="489"/>
      <c r="Z1517" s="21"/>
      <c r="AH1517"/>
    </row>
    <row r="1518" spans="1:34" ht="11.25" customHeight="1">
      <c r="A1518"/>
      <c r="B1518" s="1281" t="s">
        <v>24</v>
      </c>
      <c r="C1518" s="1282">
        <v>8008</v>
      </c>
      <c r="D1518" s="1341" t="str">
        <f t="shared" si="37"/>
        <v>GA8008</v>
      </c>
      <c r="E1518" s="1514" t="s">
        <v>121</v>
      </c>
      <c r="F1518" s="1390">
        <v>500</v>
      </c>
      <c r="G1518" s="1283">
        <v>1.88</v>
      </c>
      <c r="H1518" s="1283"/>
      <c r="I1518" s="1283"/>
      <c r="J1518" s="1283"/>
      <c r="K1518" s="1283"/>
      <c r="L1518" s="1283"/>
      <c r="M1518" s="1283"/>
      <c r="N1518" s="1283"/>
      <c r="O1518" s="1283"/>
      <c r="P1518" s="1283"/>
      <c r="R1518" s="1067"/>
      <c r="S1518" s="489"/>
      <c r="Z1518" s="21"/>
      <c r="AH1518"/>
    </row>
    <row r="1519" spans="1:34" ht="11.25" customHeight="1">
      <c r="A1519"/>
      <c r="B1519" s="1281" t="s">
        <v>24</v>
      </c>
      <c r="C1519" s="1282">
        <v>8010</v>
      </c>
      <c r="D1519" s="1341" t="str">
        <f t="shared" si="37"/>
        <v>GA8010</v>
      </c>
      <c r="E1519" s="1514" t="s">
        <v>121</v>
      </c>
      <c r="F1519" s="1390">
        <v>500</v>
      </c>
      <c r="G1519" s="1283">
        <v>2.5099999999999998</v>
      </c>
      <c r="H1519" s="1283"/>
      <c r="I1519" s="1283"/>
      <c r="J1519" s="1283"/>
      <c r="K1519" s="1283"/>
      <c r="L1519" s="1283"/>
      <c r="M1519" s="1283"/>
      <c r="N1519" s="1283"/>
      <c r="O1519" s="1283"/>
      <c r="P1519" s="1283"/>
      <c r="R1519" s="1067"/>
      <c r="S1519" s="489"/>
      <c r="Z1519" s="21"/>
      <c r="AH1519"/>
    </row>
    <row r="1520" spans="1:34" ht="11.25" customHeight="1">
      <c r="A1520"/>
      <c r="B1520" s="1281" t="s">
        <v>24</v>
      </c>
      <c r="C1520" s="1282">
        <v>8013</v>
      </c>
      <c r="D1520" s="1341" t="str">
        <f t="shared" si="37"/>
        <v>GA8013</v>
      </c>
      <c r="E1520" s="1514" t="s">
        <v>121</v>
      </c>
      <c r="F1520" s="1390">
        <v>500</v>
      </c>
      <c r="G1520" s="1283">
        <v>0.79</v>
      </c>
      <c r="H1520" s="1283"/>
      <c r="I1520" s="1283"/>
      <c r="J1520" s="1283"/>
      <c r="K1520" s="1283"/>
      <c r="L1520" s="1283"/>
      <c r="M1520" s="1283"/>
      <c r="N1520" s="1283"/>
      <c r="O1520" s="1283"/>
      <c r="P1520" s="1283"/>
      <c r="R1520" s="1067"/>
      <c r="S1520" s="489"/>
      <c r="Z1520" s="21"/>
      <c r="AH1520"/>
    </row>
    <row r="1521" spans="1:34" ht="11.25" customHeight="1">
      <c r="A1521"/>
      <c r="B1521" s="1281" t="s">
        <v>24</v>
      </c>
      <c r="C1521" s="1282">
        <v>8015</v>
      </c>
      <c r="D1521" s="1341" t="str">
        <f t="shared" si="37"/>
        <v>GA8015</v>
      </c>
      <c r="E1521" s="1514" t="s">
        <v>121</v>
      </c>
      <c r="F1521" s="1390">
        <v>500</v>
      </c>
      <c r="G1521" s="1283">
        <v>1.34</v>
      </c>
      <c r="H1521" s="1283"/>
      <c r="I1521" s="1283"/>
      <c r="J1521" s="1283"/>
      <c r="K1521" s="1283"/>
      <c r="L1521" s="1283"/>
      <c r="M1521" s="1283"/>
      <c r="N1521" s="1283"/>
      <c r="O1521" s="1283"/>
      <c r="P1521" s="1283"/>
      <c r="R1521" s="1067"/>
      <c r="S1521" s="489"/>
      <c r="Z1521" s="21"/>
      <c r="AH1521"/>
    </row>
    <row r="1522" spans="1:34" ht="11.25" customHeight="1">
      <c r="A1522"/>
      <c r="B1522" s="1281" t="s">
        <v>24</v>
      </c>
      <c r="C1522" s="1282">
        <v>8017</v>
      </c>
      <c r="D1522" s="1341" t="str">
        <f t="shared" si="37"/>
        <v>GA8017</v>
      </c>
      <c r="E1522" s="1514" t="s">
        <v>121</v>
      </c>
      <c r="F1522" s="1390">
        <v>500</v>
      </c>
      <c r="G1522" s="1283">
        <v>1.96</v>
      </c>
      <c r="H1522" s="1283"/>
      <c r="I1522" s="1283"/>
      <c r="J1522" s="1283"/>
      <c r="K1522" s="1283"/>
      <c r="L1522" s="1283"/>
      <c r="M1522" s="1283"/>
      <c r="N1522" s="1283"/>
      <c r="O1522" s="1283"/>
      <c r="P1522" s="1283"/>
      <c r="R1522" s="1067"/>
      <c r="S1522" s="489"/>
      <c r="Z1522" s="21"/>
      <c r="AH1522"/>
    </row>
    <row r="1523" spans="1:34" ht="11.25" customHeight="1">
      <c r="A1523"/>
      <c r="B1523" s="1281" t="s">
        <v>24</v>
      </c>
      <c r="C1523" s="1282">
        <v>8018</v>
      </c>
      <c r="D1523" s="1341" t="str">
        <f t="shared" si="37"/>
        <v>GA8018</v>
      </c>
      <c r="E1523" s="1514" t="s">
        <v>121</v>
      </c>
      <c r="F1523" s="1390">
        <v>500</v>
      </c>
      <c r="G1523" s="1283">
        <v>3.81</v>
      </c>
      <c r="H1523" s="1283"/>
      <c r="I1523" s="1283"/>
      <c r="J1523" s="1283"/>
      <c r="K1523" s="1283"/>
      <c r="L1523" s="1283"/>
      <c r="M1523" s="1283"/>
      <c r="N1523" s="1283"/>
      <c r="O1523" s="1283"/>
      <c r="P1523" s="1283"/>
      <c r="R1523" s="1067"/>
      <c r="S1523" s="489"/>
      <c r="Z1523" s="21"/>
      <c r="AH1523"/>
    </row>
    <row r="1524" spans="1:34" ht="11.25" customHeight="1">
      <c r="A1524"/>
      <c r="B1524" s="1281" t="s">
        <v>24</v>
      </c>
      <c r="C1524" s="1282">
        <v>8021</v>
      </c>
      <c r="D1524" s="1341" t="str">
        <f t="shared" si="37"/>
        <v>GA8021</v>
      </c>
      <c r="E1524" s="1514" t="s">
        <v>121</v>
      </c>
      <c r="F1524" s="1390">
        <v>500</v>
      </c>
      <c r="G1524" s="1283">
        <v>3.37</v>
      </c>
      <c r="H1524" s="1283"/>
      <c r="I1524" s="1283"/>
      <c r="J1524" s="1283"/>
      <c r="K1524" s="1283"/>
      <c r="L1524" s="1283"/>
      <c r="M1524" s="1283"/>
      <c r="N1524" s="1283"/>
      <c r="O1524" s="1283"/>
      <c r="P1524" s="1283"/>
      <c r="R1524" s="1067"/>
      <c r="S1524" s="489"/>
      <c r="Z1524" s="21"/>
      <c r="AH1524"/>
    </row>
    <row r="1525" spans="1:34" ht="11.25" customHeight="1">
      <c r="A1525"/>
      <c r="B1525" s="1281" t="s">
        <v>24</v>
      </c>
      <c r="C1525" s="1282">
        <v>8031</v>
      </c>
      <c r="D1525" s="1341" t="str">
        <f t="shared" si="37"/>
        <v>GA8031</v>
      </c>
      <c r="E1525" s="1514" t="s">
        <v>121</v>
      </c>
      <c r="F1525" s="1390">
        <v>500</v>
      </c>
      <c r="G1525" s="1283">
        <v>3.53</v>
      </c>
      <c r="H1525" s="1283"/>
      <c r="I1525" s="1283"/>
      <c r="J1525" s="1283"/>
      <c r="K1525" s="1283"/>
      <c r="L1525" s="1283"/>
      <c r="M1525" s="1283"/>
      <c r="N1525" s="1283"/>
      <c r="O1525" s="1283"/>
      <c r="P1525" s="1283"/>
      <c r="R1525" s="1067"/>
      <c r="S1525" s="489"/>
      <c r="Z1525" s="21"/>
      <c r="AH1525"/>
    </row>
    <row r="1526" spans="1:34" ht="11.25" customHeight="1">
      <c r="A1526"/>
      <c r="B1526" s="1281" t="s">
        <v>24</v>
      </c>
      <c r="C1526" s="1282">
        <v>8032</v>
      </c>
      <c r="D1526" s="1341" t="str">
        <f t="shared" si="37"/>
        <v>GA8032</v>
      </c>
      <c r="E1526" s="1514" t="s">
        <v>121</v>
      </c>
      <c r="F1526" s="1390">
        <v>500</v>
      </c>
      <c r="G1526" s="1283">
        <v>3.57</v>
      </c>
      <c r="H1526" s="1283"/>
      <c r="I1526" s="1283"/>
      <c r="J1526" s="1283"/>
      <c r="K1526" s="1283"/>
      <c r="L1526" s="1283"/>
      <c r="M1526" s="1283"/>
      <c r="N1526" s="1283"/>
      <c r="O1526" s="1283"/>
      <c r="P1526" s="1283"/>
      <c r="R1526" s="1067"/>
      <c r="S1526" s="489"/>
      <c r="Z1526" s="21"/>
      <c r="AH1526"/>
    </row>
    <row r="1527" spans="1:34" ht="11.25" customHeight="1">
      <c r="A1527"/>
      <c r="B1527" s="1281" t="s">
        <v>24</v>
      </c>
      <c r="C1527" s="1282">
        <v>8033</v>
      </c>
      <c r="D1527" s="1341" t="str">
        <f t="shared" si="37"/>
        <v>GA8033</v>
      </c>
      <c r="E1527" s="1514" t="s">
        <v>121</v>
      </c>
      <c r="F1527" s="1390">
        <v>500</v>
      </c>
      <c r="G1527" s="1283">
        <v>2.5299999999999998</v>
      </c>
      <c r="H1527" s="1283"/>
      <c r="I1527" s="1283"/>
      <c r="J1527" s="1283"/>
      <c r="K1527" s="1283"/>
      <c r="L1527" s="1283"/>
      <c r="M1527" s="1283"/>
      <c r="N1527" s="1283"/>
      <c r="O1527" s="1283"/>
      <c r="P1527" s="1283"/>
      <c r="R1527" s="1067"/>
      <c r="S1527" s="489"/>
      <c r="Z1527" s="21"/>
      <c r="AH1527"/>
    </row>
    <row r="1528" spans="1:34" ht="11.25" customHeight="1">
      <c r="A1528"/>
      <c r="B1528" s="1281" t="s">
        <v>24</v>
      </c>
      <c r="C1528" s="1282">
        <v>8037</v>
      </c>
      <c r="D1528" s="1341" t="str">
        <f t="shared" si="37"/>
        <v>GA8037</v>
      </c>
      <c r="E1528" s="1514" t="s">
        <v>125</v>
      </c>
      <c r="F1528" s="1390">
        <v>500</v>
      </c>
      <c r="G1528" s="1283">
        <v>3.44</v>
      </c>
      <c r="H1528" s="1283"/>
      <c r="I1528" s="1283"/>
      <c r="J1528" s="1283"/>
      <c r="K1528" s="1283"/>
      <c r="L1528" s="1283"/>
      <c r="M1528" s="1283"/>
      <c r="N1528" s="1283"/>
      <c r="O1528" s="1283"/>
      <c r="P1528" s="1283"/>
      <c r="R1528" s="1067"/>
      <c r="S1528" s="489"/>
      <c r="Z1528" s="21"/>
      <c r="AH1528"/>
    </row>
    <row r="1529" spans="1:34" ht="11.25" customHeight="1">
      <c r="A1529"/>
      <c r="B1529" s="1281" t="s">
        <v>24</v>
      </c>
      <c r="C1529" s="1282">
        <v>8039</v>
      </c>
      <c r="D1529" s="1341" t="str">
        <f t="shared" si="37"/>
        <v>GA8039</v>
      </c>
      <c r="E1529" s="1514" t="s">
        <v>125</v>
      </c>
      <c r="F1529" s="1390">
        <v>500</v>
      </c>
      <c r="G1529" s="1283">
        <v>2.1800000000000002</v>
      </c>
      <c r="H1529" s="1283"/>
      <c r="I1529" s="1283"/>
      <c r="J1529" s="1283"/>
      <c r="K1529" s="1283"/>
      <c r="L1529" s="1283"/>
      <c r="M1529" s="1283"/>
      <c r="N1529" s="1283"/>
      <c r="O1529" s="1283"/>
      <c r="P1529" s="1283"/>
      <c r="R1529" s="1067"/>
      <c r="S1529" s="489"/>
      <c r="Z1529" s="21"/>
      <c r="AH1529"/>
    </row>
    <row r="1530" spans="1:34" ht="11.25" customHeight="1">
      <c r="A1530"/>
      <c r="B1530" s="1281" t="s">
        <v>24</v>
      </c>
      <c r="C1530" s="1282">
        <v>8044</v>
      </c>
      <c r="D1530" s="1341" t="str">
        <f t="shared" si="37"/>
        <v>GA8044</v>
      </c>
      <c r="E1530" s="1514" t="s">
        <v>121</v>
      </c>
      <c r="F1530" s="1390">
        <v>500</v>
      </c>
      <c r="G1530" s="1283">
        <v>4.26</v>
      </c>
      <c r="H1530" s="1283"/>
      <c r="I1530" s="1283"/>
      <c r="J1530" s="1283"/>
      <c r="K1530" s="1283"/>
      <c r="L1530" s="1283"/>
      <c r="M1530" s="1283"/>
      <c r="N1530" s="1283"/>
      <c r="O1530" s="1283"/>
      <c r="P1530" s="1283"/>
      <c r="R1530" s="1067"/>
      <c r="S1530" s="489"/>
      <c r="Z1530" s="21"/>
      <c r="AH1530"/>
    </row>
    <row r="1531" spans="1:34" ht="11.25" customHeight="1">
      <c r="A1531"/>
      <c r="B1531" s="1281" t="s">
        <v>24</v>
      </c>
      <c r="C1531" s="1282">
        <v>8045</v>
      </c>
      <c r="D1531" s="1341" t="str">
        <f t="shared" si="37"/>
        <v>GA8045</v>
      </c>
      <c r="E1531" s="1514" t="s">
        <v>121</v>
      </c>
      <c r="F1531" s="1390">
        <v>500</v>
      </c>
      <c r="G1531" s="1283">
        <v>1.01</v>
      </c>
      <c r="H1531" s="1283"/>
      <c r="I1531" s="1283"/>
      <c r="J1531" s="1283"/>
      <c r="K1531" s="1283"/>
      <c r="L1531" s="1283"/>
      <c r="M1531" s="1283"/>
      <c r="N1531" s="1283"/>
      <c r="O1531" s="1283"/>
      <c r="P1531" s="1283"/>
      <c r="R1531" s="1067"/>
      <c r="S1531" s="489"/>
      <c r="Z1531" s="21"/>
      <c r="AH1531"/>
    </row>
    <row r="1532" spans="1:34" ht="11.25" customHeight="1">
      <c r="A1532"/>
      <c r="B1532" s="1281" t="s">
        <v>24</v>
      </c>
      <c r="C1532" s="1282">
        <v>8046</v>
      </c>
      <c r="D1532" s="1341" t="str">
        <f t="shared" si="37"/>
        <v>GA8046</v>
      </c>
      <c r="E1532" s="1514" t="s">
        <v>121</v>
      </c>
      <c r="F1532" s="1390">
        <v>500</v>
      </c>
      <c r="G1532" s="1283">
        <v>3.39</v>
      </c>
      <c r="H1532" s="1283"/>
      <c r="I1532" s="1283"/>
      <c r="J1532" s="1283"/>
      <c r="K1532" s="1283"/>
      <c r="L1532" s="1283"/>
      <c r="M1532" s="1283"/>
      <c r="N1532" s="1283"/>
      <c r="O1532" s="1283"/>
      <c r="P1532" s="1283"/>
      <c r="R1532" s="1067"/>
      <c r="S1532" s="489"/>
      <c r="Z1532" s="21"/>
      <c r="AH1532"/>
    </row>
    <row r="1533" spans="1:34" ht="11.25" customHeight="1">
      <c r="A1533"/>
      <c r="B1533" s="1281" t="s">
        <v>24</v>
      </c>
      <c r="C1533" s="1282">
        <v>8047</v>
      </c>
      <c r="D1533" s="1341" t="str">
        <f t="shared" si="37"/>
        <v>GA8047</v>
      </c>
      <c r="E1533" s="1514" t="s">
        <v>121</v>
      </c>
      <c r="F1533" s="1390">
        <v>500</v>
      </c>
      <c r="G1533" s="1283">
        <v>1.24</v>
      </c>
      <c r="H1533" s="1283"/>
      <c r="I1533" s="1283"/>
      <c r="J1533" s="1283"/>
      <c r="K1533" s="1283"/>
      <c r="L1533" s="1283"/>
      <c r="M1533" s="1283"/>
      <c r="N1533" s="1283"/>
      <c r="O1533" s="1283"/>
      <c r="P1533" s="1283"/>
      <c r="R1533" s="1067"/>
      <c r="S1533" s="489"/>
      <c r="Z1533" s="21"/>
      <c r="AH1533"/>
    </row>
    <row r="1534" spans="1:34" ht="11.25" customHeight="1">
      <c r="A1534"/>
      <c r="B1534" s="1281" t="s">
        <v>24</v>
      </c>
      <c r="C1534" s="1282">
        <v>8058</v>
      </c>
      <c r="D1534" s="1341" t="str">
        <f t="shared" si="37"/>
        <v>GA8058</v>
      </c>
      <c r="E1534" s="1514" t="s">
        <v>121</v>
      </c>
      <c r="F1534" s="1390">
        <v>500</v>
      </c>
      <c r="G1534" s="1283">
        <v>2.71</v>
      </c>
      <c r="H1534" s="1283"/>
      <c r="I1534" s="1283"/>
      <c r="J1534" s="1283"/>
      <c r="K1534" s="1283"/>
      <c r="L1534" s="1283"/>
      <c r="M1534" s="1283"/>
      <c r="N1534" s="1283"/>
      <c r="O1534" s="1283"/>
      <c r="P1534" s="1283"/>
      <c r="R1534" s="1067"/>
      <c r="S1534" s="489"/>
      <c r="Z1534" s="21"/>
      <c r="AH1534"/>
    </row>
    <row r="1535" spans="1:34" ht="11.25" customHeight="1">
      <c r="A1535"/>
      <c r="B1535" s="1281" t="s">
        <v>24</v>
      </c>
      <c r="C1535" s="1282">
        <v>8072</v>
      </c>
      <c r="D1535" s="1341" t="str">
        <f t="shared" si="37"/>
        <v>GA8072</v>
      </c>
      <c r="E1535" s="1514" t="s">
        <v>121</v>
      </c>
      <c r="F1535" s="1390">
        <v>500</v>
      </c>
      <c r="G1535" s="1283">
        <v>0.92</v>
      </c>
      <c r="H1535" s="1283"/>
      <c r="I1535" s="1283"/>
      <c r="J1535" s="1283"/>
      <c r="K1535" s="1283"/>
      <c r="L1535" s="1283"/>
      <c r="M1535" s="1283"/>
      <c r="N1535" s="1283"/>
      <c r="O1535" s="1283"/>
      <c r="P1535" s="1283"/>
      <c r="R1535" s="1067"/>
      <c r="S1535" s="489"/>
      <c r="Z1535" s="21"/>
      <c r="AH1535"/>
    </row>
    <row r="1536" spans="1:34" ht="11.25" customHeight="1">
      <c r="A1536"/>
      <c r="B1536" s="1281" t="s">
        <v>24</v>
      </c>
      <c r="C1536" s="1282">
        <v>8102</v>
      </c>
      <c r="D1536" s="1341" t="str">
        <f t="shared" si="37"/>
        <v>GA8102</v>
      </c>
      <c r="E1536" s="1514" t="s">
        <v>123</v>
      </c>
      <c r="F1536" s="1390">
        <v>500</v>
      </c>
      <c r="G1536" s="1283">
        <v>3.18</v>
      </c>
      <c r="H1536" s="1283"/>
      <c r="I1536" s="1283"/>
      <c r="J1536" s="1283"/>
      <c r="K1536" s="1283"/>
      <c r="L1536" s="1283"/>
      <c r="M1536" s="1283"/>
      <c r="N1536" s="1283"/>
      <c r="O1536" s="1283"/>
      <c r="P1536" s="1283"/>
      <c r="R1536" s="1067"/>
      <c r="S1536" s="489"/>
      <c r="Z1536" s="21"/>
      <c r="AH1536"/>
    </row>
    <row r="1537" spans="1:34" ht="11.25" customHeight="1">
      <c r="A1537"/>
      <c r="B1537" s="1281" t="s">
        <v>24</v>
      </c>
      <c r="C1537" s="1282">
        <v>8103</v>
      </c>
      <c r="D1537" s="1341" t="str">
        <f t="shared" si="37"/>
        <v>GA8103</v>
      </c>
      <c r="E1537" s="1514" t="s">
        <v>123</v>
      </c>
      <c r="F1537" s="1390">
        <v>500</v>
      </c>
      <c r="G1537" s="1283">
        <v>3.06</v>
      </c>
      <c r="H1537" s="1283"/>
      <c r="I1537" s="1283"/>
      <c r="J1537" s="1283"/>
      <c r="K1537" s="1283"/>
      <c r="L1537" s="1283"/>
      <c r="M1537" s="1283"/>
      <c r="N1537" s="1283"/>
      <c r="O1537" s="1283"/>
      <c r="P1537" s="1283"/>
      <c r="R1537" s="1067"/>
      <c r="S1537" s="489"/>
      <c r="Z1537" s="21"/>
      <c r="AH1537"/>
    </row>
    <row r="1538" spans="1:34" ht="11.25" customHeight="1">
      <c r="A1538"/>
      <c r="B1538" s="1281" t="s">
        <v>24</v>
      </c>
      <c r="C1538" s="1282">
        <v>8106</v>
      </c>
      <c r="D1538" s="1341" t="str">
        <f t="shared" si="37"/>
        <v>GA8106</v>
      </c>
      <c r="E1538" s="1514" t="s">
        <v>123</v>
      </c>
      <c r="F1538" s="1390">
        <v>500</v>
      </c>
      <c r="G1538" s="1283">
        <v>5.71</v>
      </c>
      <c r="H1538" s="1283"/>
      <c r="I1538" s="1283"/>
      <c r="J1538" s="1283"/>
      <c r="K1538" s="1283"/>
      <c r="L1538" s="1283"/>
      <c r="M1538" s="1283"/>
      <c r="N1538" s="1283"/>
      <c r="O1538" s="1283"/>
      <c r="P1538" s="1283"/>
      <c r="R1538" s="1067"/>
      <c r="S1538" s="489"/>
      <c r="Z1538" s="21"/>
      <c r="AH1538"/>
    </row>
    <row r="1539" spans="1:34" ht="11.25" customHeight="1">
      <c r="A1539"/>
      <c r="B1539" s="1281" t="s">
        <v>24</v>
      </c>
      <c r="C1539" s="1282">
        <v>8107</v>
      </c>
      <c r="D1539" s="1341" t="str">
        <f t="shared" si="37"/>
        <v>GA8107</v>
      </c>
      <c r="E1539" s="1514" t="s">
        <v>121</v>
      </c>
      <c r="F1539" s="1390">
        <v>500</v>
      </c>
      <c r="G1539" s="1283">
        <v>3.64</v>
      </c>
      <c r="H1539" s="1283"/>
      <c r="I1539" s="1283"/>
      <c r="J1539" s="1283"/>
      <c r="K1539" s="1283"/>
      <c r="L1539" s="1283"/>
      <c r="M1539" s="1283"/>
      <c r="N1539" s="1283"/>
      <c r="O1539" s="1283"/>
      <c r="P1539" s="1283"/>
      <c r="R1539" s="1067"/>
      <c r="S1539" s="489"/>
      <c r="Z1539" s="21"/>
      <c r="AH1539"/>
    </row>
    <row r="1540" spans="1:34" ht="11.25" customHeight="1">
      <c r="A1540"/>
      <c r="B1540" s="1281" t="s">
        <v>24</v>
      </c>
      <c r="C1540" s="1282">
        <v>8111</v>
      </c>
      <c r="D1540" s="1341" t="str">
        <f t="shared" si="37"/>
        <v>GA8111</v>
      </c>
      <c r="E1540" s="1514" t="s">
        <v>121</v>
      </c>
      <c r="F1540" s="1390">
        <v>500</v>
      </c>
      <c r="G1540" s="1283">
        <v>2.5299999999999998</v>
      </c>
      <c r="H1540" s="1283"/>
      <c r="I1540" s="1283"/>
      <c r="J1540" s="1283"/>
      <c r="K1540" s="1283"/>
      <c r="L1540" s="1283"/>
      <c r="M1540" s="1283"/>
      <c r="N1540" s="1283"/>
      <c r="O1540" s="1283"/>
      <c r="P1540" s="1283"/>
      <c r="R1540" s="1067"/>
      <c r="S1540" s="489"/>
      <c r="Z1540" s="21"/>
      <c r="AH1540"/>
    </row>
    <row r="1541" spans="1:34" ht="11.25" customHeight="1">
      <c r="A1541"/>
      <c r="B1541" s="1281" t="s">
        <v>24</v>
      </c>
      <c r="C1541" s="1282">
        <v>8116</v>
      </c>
      <c r="D1541" s="1341" t="str">
        <f t="shared" si="37"/>
        <v>GA8116</v>
      </c>
      <c r="E1541" s="1514" t="s">
        <v>125</v>
      </c>
      <c r="F1541" s="1390">
        <v>500</v>
      </c>
      <c r="G1541" s="1283">
        <v>3.53</v>
      </c>
      <c r="H1541" s="1283"/>
      <c r="I1541" s="1283"/>
      <c r="J1541" s="1283"/>
      <c r="K1541" s="1283"/>
      <c r="L1541" s="1283"/>
      <c r="M1541" s="1283"/>
      <c r="N1541" s="1283"/>
      <c r="O1541" s="1283"/>
      <c r="P1541" s="1283"/>
      <c r="R1541" s="1067"/>
      <c r="S1541" s="489"/>
      <c r="Z1541" s="21"/>
      <c r="AH1541"/>
    </row>
    <row r="1542" spans="1:34" ht="11.25" customHeight="1">
      <c r="A1542"/>
      <c r="B1542" s="1281" t="s">
        <v>24</v>
      </c>
      <c r="C1542" s="1282">
        <v>8203</v>
      </c>
      <c r="D1542" s="1341" t="str">
        <f t="shared" si="37"/>
        <v>GA8203</v>
      </c>
      <c r="E1542" s="1514" t="s">
        <v>125</v>
      </c>
      <c r="F1542" s="1390">
        <v>600</v>
      </c>
      <c r="G1542" s="1283">
        <v>7.81</v>
      </c>
      <c r="H1542" s="1283"/>
      <c r="I1542" s="1283"/>
      <c r="J1542" s="1283"/>
      <c r="K1542" s="1283"/>
      <c r="L1542" s="1283"/>
      <c r="M1542" s="1283"/>
      <c r="N1542" s="1283"/>
      <c r="O1542" s="1283"/>
      <c r="P1542" s="1283"/>
      <c r="R1542" s="1067"/>
      <c r="S1542" s="489"/>
      <c r="Z1542" s="21"/>
      <c r="AH1542"/>
    </row>
    <row r="1543" spans="1:34" ht="11.25" customHeight="1">
      <c r="A1543"/>
      <c r="B1543" s="1281" t="s">
        <v>24</v>
      </c>
      <c r="C1543" s="1282">
        <v>8204</v>
      </c>
      <c r="D1543" s="1341" t="str">
        <f t="shared" si="37"/>
        <v>GA8204</v>
      </c>
      <c r="E1543" s="1514" t="s">
        <v>121</v>
      </c>
      <c r="F1543" s="1390">
        <v>500</v>
      </c>
      <c r="G1543" s="1283">
        <v>5.54</v>
      </c>
      <c r="H1543" s="1283"/>
      <c r="I1543" s="1283"/>
      <c r="J1543" s="1283"/>
      <c r="K1543" s="1283"/>
      <c r="L1543" s="1283"/>
      <c r="M1543" s="1283"/>
      <c r="N1543" s="1283"/>
      <c r="O1543" s="1283"/>
      <c r="P1543" s="1283"/>
      <c r="R1543" s="1067"/>
      <c r="S1543" s="489"/>
      <c r="Z1543" s="21"/>
      <c r="AH1543"/>
    </row>
    <row r="1544" spans="1:34" ht="11.25" customHeight="1">
      <c r="A1544"/>
      <c r="B1544" s="1281" t="s">
        <v>24</v>
      </c>
      <c r="C1544" s="1282">
        <v>8209</v>
      </c>
      <c r="D1544" s="1341" t="str">
        <f t="shared" si="37"/>
        <v>GA8209</v>
      </c>
      <c r="E1544" s="1514" t="s">
        <v>121</v>
      </c>
      <c r="F1544" s="1390">
        <v>500</v>
      </c>
      <c r="G1544" s="1283">
        <v>4.78</v>
      </c>
      <c r="H1544" s="1283"/>
      <c r="I1544" s="1283"/>
      <c r="J1544" s="1283"/>
      <c r="K1544" s="1283"/>
      <c r="L1544" s="1283"/>
      <c r="M1544" s="1283"/>
      <c r="N1544" s="1283"/>
      <c r="O1544" s="1283"/>
      <c r="P1544" s="1283"/>
      <c r="R1544" s="1067"/>
      <c r="S1544" s="489"/>
      <c r="Z1544" s="21"/>
      <c r="AH1544"/>
    </row>
    <row r="1545" spans="1:34" ht="11.25" customHeight="1">
      <c r="A1545"/>
      <c r="B1545" s="1281" t="s">
        <v>24</v>
      </c>
      <c r="C1545" s="1282">
        <v>8215</v>
      </c>
      <c r="D1545" s="1341" t="str">
        <f t="shared" si="37"/>
        <v>GA8215</v>
      </c>
      <c r="E1545" s="1514" t="s">
        <v>123</v>
      </c>
      <c r="F1545" s="1390">
        <v>500</v>
      </c>
      <c r="G1545" s="1283">
        <v>5.51</v>
      </c>
      <c r="H1545" s="1283"/>
      <c r="I1545" s="1283"/>
      <c r="J1545" s="1283"/>
      <c r="K1545" s="1283"/>
      <c r="L1545" s="1283"/>
      <c r="M1545" s="1283"/>
      <c r="N1545" s="1283"/>
      <c r="O1545" s="1283"/>
      <c r="P1545" s="1283"/>
      <c r="R1545" s="1067"/>
      <c r="S1545" s="489"/>
      <c r="Z1545" s="21"/>
      <c r="AH1545"/>
    </row>
    <row r="1546" spans="1:34" ht="11.25" customHeight="1">
      <c r="A1546"/>
      <c r="B1546" s="1281" t="s">
        <v>24</v>
      </c>
      <c r="C1546" s="1282">
        <v>8227</v>
      </c>
      <c r="D1546" s="1341" t="str">
        <f t="shared" si="37"/>
        <v>GA8227</v>
      </c>
      <c r="E1546" s="1514" t="s">
        <v>124</v>
      </c>
      <c r="F1546" s="1390">
        <v>500</v>
      </c>
      <c r="G1546" s="1283">
        <v>5.64</v>
      </c>
      <c r="H1546" s="1283"/>
      <c r="I1546" s="1283"/>
      <c r="J1546" s="1283"/>
      <c r="K1546" s="1283"/>
      <c r="L1546" s="1283"/>
      <c r="M1546" s="1283"/>
      <c r="N1546" s="1283"/>
      <c r="O1546" s="1283"/>
      <c r="P1546" s="1283"/>
      <c r="R1546" s="1067"/>
      <c r="S1546" s="489"/>
      <c r="Z1546" s="21"/>
      <c r="AH1546"/>
    </row>
    <row r="1547" spans="1:34" ht="11.25" customHeight="1">
      <c r="A1547"/>
      <c r="B1547" s="1281" t="s">
        <v>24</v>
      </c>
      <c r="C1547" s="1282">
        <v>8232</v>
      </c>
      <c r="D1547" s="1341" t="str">
        <f t="shared" si="37"/>
        <v>GA8232</v>
      </c>
      <c r="E1547" s="1514" t="s">
        <v>121</v>
      </c>
      <c r="F1547" s="1390">
        <v>550</v>
      </c>
      <c r="G1547" s="1283">
        <v>7.3</v>
      </c>
      <c r="H1547" s="1283"/>
      <c r="I1547" s="1283"/>
      <c r="J1547" s="1283"/>
      <c r="K1547" s="1283"/>
      <c r="L1547" s="1283"/>
      <c r="M1547" s="1283"/>
      <c r="N1547" s="1283"/>
      <c r="O1547" s="1283"/>
      <c r="P1547" s="1283"/>
      <c r="R1547" s="1067"/>
      <c r="S1547" s="489"/>
      <c r="Z1547" s="21"/>
      <c r="AH1547"/>
    </row>
    <row r="1548" spans="1:34" ht="11.25" customHeight="1">
      <c r="A1548"/>
      <c r="B1548" s="1281" t="s">
        <v>24</v>
      </c>
      <c r="C1548" s="1282">
        <v>8233</v>
      </c>
      <c r="D1548" s="1341" t="str">
        <f t="shared" ref="D1548:D1611" si="38">B1548&amp;TEXT(C1548,"0000")</f>
        <v>GA8233</v>
      </c>
      <c r="E1548" s="1514" t="s">
        <v>123</v>
      </c>
      <c r="F1548" s="1390">
        <v>500</v>
      </c>
      <c r="G1548" s="1283">
        <v>4.3</v>
      </c>
      <c r="H1548" s="1283"/>
      <c r="I1548" s="1283"/>
      <c r="J1548" s="1283"/>
      <c r="K1548" s="1283"/>
      <c r="L1548" s="1283"/>
      <c r="M1548" s="1283"/>
      <c r="N1548" s="1283"/>
      <c r="O1548" s="1283"/>
      <c r="P1548" s="1283"/>
      <c r="R1548" s="1067"/>
      <c r="S1548" s="489"/>
      <c r="Z1548" s="21"/>
      <c r="AH1548"/>
    </row>
    <row r="1549" spans="1:34" ht="11.25" customHeight="1">
      <c r="A1549"/>
      <c r="B1549" s="1281" t="s">
        <v>24</v>
      </c>
      <c r="C1549" s="1282">
        <v>8235</v>
      </c>
      <c r="D1549" s="1341" t="str">
        <f t="shared" si="38"/>
        <v>GA8235</v>
      </c>
      <c r="E1549" s="1514" t="s">
        <v>125</v>
      </c>
      <c r="F1549" s="1390">
        <v>500</v>
      </c>
      <c r="G1549" s="1283">
        <v>6.13</v>
      </c>
      <c r="H1549" s="1283"/>
      <c r="I1549" s="1283"/>
      <c r="J1549" s="1283"/>
      <c r="K1549" s="1283"/>
      <c r="L1549" s="1283"/>
      <c r="M1549" s="1283"/>
      <c r="N1549" s="1283"/>
      <c r="O1549" s="1283"/>
      <c r="P1549" s="1283"/>
      <c r="R1549" s="1067"/>
      <c r="S1549" s="489"/>
      <c r="Z1549" s="21"/>
      <c r="AH1549"/>
    </row>
    <row r="1550" spans="1:34" ht="11.25" customHeight="1">
      <c r="A1550"/>
      <c r="B1550" s="1281" t="s">
        <v>24</v>
      </c>
      <c r="C1550" s="1282">
        <v>8263</v>
      </c>
      <c r="D1550" s="1341" t="str">
        <f t="shared" si="38"/>
        <v>GA8263</v>
      </c>
      <c r="E1550" s="1514" t="s">
        <v>123</v>
      </c>
      <c r="F1550" s="1390">
        <v>650</v>
      </c>
      <c r="G1550" s="1283">
        <v>9.11</v>
      </c>
      <c r="H1550" s="1283"/>
      <c r="I1550" s="1283"/>
      <c r="J1550" s="1283"/>
      <c r="K1550" s="1283"/>
      <c r="L1550" s="1283"/>
      <c r="M1550" s="1283"/>
      <c r="N1550" s="1283"/>
      <c r="O1550" s="1283"/>
      <c r="P1550" s="1283"/>
      <c r="R1550" s="1067"/>
      <c r="S1550" s="489"/>
      <c r="Z1550" s="21"/>
      <c r="AH1550"/>
    </row>
    <row r="1551" spans="1:34" ht="11.25" customHeight="1">
      <c r="A1551"/>
      <c r="B1551" s="1281" t="s">
        <v>24</v>
      </c>
      <c r="C1551" s="1282">
        <v>8264</v>
      </c>
      <c r="D1551" s="1341" t="str">
        <f t="shared" si="38"/>
        <v>GA8264</v>
      </c>
      <c r="E1551" s="1514" t="s">
        <v>123</v>
      </c>
      <c r="F1551" s="1390">
        <v>500</v>
      </c>
      <c r="G1551" s="1283">
        <v>6</v>
      </c>
      <c r="H1551" s="1283"/>
      <c r="I1551" s="1283"/>
      <c r="J1551" s="1283"/>
      <c r="K1551" s="1283"/>
      <c r="L1551" s="1283"/>
      <c r="M1551" s="1283"/>
      <c r="N1551" s="1283"/>
      <c r="O1551" s="1283"/>
      <c r="P1551" s="1283"/>
      <c r="R1551" s="1067"/>
      <c r="S1551" s="489"/>
      <c r="Z1551" s="21"/>
      <c r="AH1551"/>
    </row>
    <row r="1552" spans="1:34" ht="11.25" customHeight="1">
      <c r="A1552"/>
      <c r="B1552" s="1281" t="s">
        <v>24</v>
      </c>
      <c r="C1552" s="1282">
        <v>8265</v>
      </c>
      <c r="D1552" s="1341" t="str">
        <f t="shared" si="38"/>
        <v>GA8265</v>
      </c>
      <c r="E1552" s="1514" t="s">
        <v>123</v>
      </c>
      <c r="F1552" s="1390">
        <v>550</v>
      </c>
      <c r="G1552" s="1283">
        <v>7.21</v>
      </c>
      <c r="H1552" s="1283"/>
      <c r="I1552" s="1283"/>
      <c r="J1552" s="1283"/>
      <c r="K1552" s="1283"/>
      <c r="L1552" s="1283"/>
      <c r="M1552" s="1283"/>
      <c r="N1552" s="1283"/>
      <c r="O1552" s="1283"/>
      <c r="P1552" s="1283"/>
      <c r="R1552" s="1067"/>
      <c r="S1552" s="489"/>
      <c r="Z1552" s="21"/>
      <c r="AH1552"/>
    </row>
    <row r="1553" spans="1:34" ht="11.25" customHeight="1">
      <c r="A1553"/>
      <c r="B1553" s="1281" t="s">
        <v>24</v>
      </c>
      <c r="C1553" s="1282">
        <v>8279</v>
      </c>
      <c r="D1553" s="1341" t="str">
        <f t="shared" si="38"/>
        <v>GA8279</v>
      </c>
      <c r="E1553" s="1514" t="s">
        <v>122</v>
      </c>
      <c r="F1553" s="1390">
        <v>650</v>
      </c>
      <c r="G1553" s="1283">
        <v>8.49</v>
      </c>
      <c r="H1553" s="1283"/>
      <c r="I1553" s="1283"/>
      <c r="J1553" s="1283"/>
      <c r="K1553" s="1283"/>
      <c r="L1553" s="1283"/>
      <c r="M1553" s="1283"/>
      <c r="N1553" s="1283"/>
      <c r="O1553" s="1283"/>
      <c r="P1553" s="1283"/>
      <c r="R1553" s="1067"/>
      <c r="S1553" s="489"/>
      <c r="Z1553" s="21"/>
      <c r="AH1553"/>
    </row>
    <row r="1554" spans="1:34" ht="11.25" customHeight="1">
      <c r="A1554"/>
      <c r="B1554" s="1281" t="s">
        <v>24</v>
      </c>
      <c r="C1554" s="1282">
        <v>8288</v>
      </c>
      <c r="D1554" s="1341" t="str">
        <f t="shared" si="38"/>
        <v>GA8288</v>
      </c>
      <c r="E1554" s="1514" t="s">
        <v>122</v>
      </c>
      <c r="F1554" s="1390">
        <v>650</v>
      </c>
      <c r="G1554" s="1283">
        <v>9.11</v>
      </c>
      <c r="H1554" s="1283"/>
      <c r="I1554" s="1283"/>
      <c r="J1554" s="1283"/>
      <c r="K1554" s="1283"/>
      <c r="L1554" s="1283"/>
      <c r="M1554" s="1283"/>
      <c r="N1554" s="1283"/>
      <c r="O1554" s="1283"/>
      <c r="P1554" s="1283"/>
      <c r="R1554" s="1067"/>
      <c r="S1554" s="489"/>
      <c r="Z1554" s="21"/>
      <c r="AH1554"/>
    </row>
    <row r="1555" spans="1:34" ht="11.25" customHeight="1">
      <c r="A1555"/>
      <c r="B1555" s="1281" t="s">
        <v>24</v>
      </c>
      <c r="C1555" s="1282">
        <v>8291</v>
      </c>
      <c r="D1555" s="1341" t="str">
        <f t="shared" si="38"/>
        <v>GA8291</v>
      </c>
      <c r="E1555" s="1514" t="s">
        <v>125</v>
      </c>
      <c r="F1555" s="1390">
        <v>500</v>
      </c>
      <c r="G1555" s="1283">
        <v>4.21</v>
      </c>
      <c r="H1555" s="1283"/>
      <c r="I1555" s="1283"/>
      <c r="J1555" s="1283"/>
      <c r="K1555" s="1283"/>
      <c r="L1555" s="1283"/>
      <c r="M1555" s="1283"/>
      <c r="N1555" s="1283"/>
      <c r="O1555" s="1283"/>
      <c r="P1555" s="1283"/>
      <c r="R1555" s="1067"/>
      <c r="S1555" s="489"/>
      <c r="Z1555" s="21"/>
      <c r="AH1555"/>
    </row>
    <row r="1556" spans="1:34" ht="11.25" customHeight="1">
      <c r="A1556"/>
      <c r="B1556" s="1281" t="s">
        <v>24</v>
      </c>
      <c r="C1556" s="1282">
        <v>8292</v>
      </c>
      <c r="D1556" s="1341" t="str">
        <f t="shared" si="38"/>
        <v>GA8292</v>
      </c>
      <c r="E1556" s="1514" t="s">
        <v>121</v>
      </c>
      <c r="F1556" s="1390">
        <v>500</v>
      </c>
      <c r="G1556" s="1283">
        <v>5.07</v>
      </c>
      <c r="H1556" s="1283"/>
      <c r="I1556" s="1283"/>
      <c r="J1556" s="1283"/>
      <c r="K1556" s="1283"/>
      <c r="L1556" s="1283"/>
      <c r="M1556" s="1283"/>
      <c r="N1556" s="1283"/>
      <c r="O1556" s="1283"/>
      <c r="P1556" s="1283"/>
      <c r="R1556" s="1067"/>
      <c r="S1556" s="489"/>
      <c r="Z1556" s="21"/>
      <c r="AH1556"/>
    </row>
    <row r="1557" spans="1:34" ht="11.25" customHeight="1">
      <c r="A1557"/>
      <c r="B1557" s="1281" t="s">
        <v>24</v>
      </c>
      <c r="C1557" s="1282">
        <v>8293</v>
      </c>
      <c r="D1557" s="1341" t="str">
        <f t="shared" si="38"/>
        <v>GA8293</v>
      </c>
      <c r="E1557" s="1514" t="s">
        <v>125</v>
      </c>
      <c r="F1557" s="1390">
        <v>850</v>
      </c>
      <c r="G1557" s="1283">
        <v>11.99</v>
      </c>
      <c r="H1557" s="1283"/>
      <c r="I1557" s="1283"/>
      <c r="J1557" s="1283"/>
      <c r="K1557" s="1283"/>
      <c r="L1557" s="1283"/>
      <c r="M1557" s="1283"/>
      <c r="N1557" s="1283"/>
      <c r="O1557" s="1283"/>
      <c r="P1557" s="1283"/>
      <c r="R1557" s="1067"/>
      <c r="S1557" s="489"/>
      <c r="Z1557" s="21"/>
      <c r="AH1557"/>
    </row>
    <row r="1558" spans="1:34" ht="11.25" customHeight="1">
      <c r="A1558"/>
      <c r="B1558" s="1281" t="s">
        <v>24</v>
      </c>
      <c r="C1558" s="1282">
        <v>8304</v>
      </c>
      <c r="D1558" s="1341" t="str">
        <f t="shared" si="38"/>
        <v>GA8304</v>
      </c>
      <c r="E1558" s="1514" t="s">
        <v>123</v>
      </c>
      <c r="F1558" s="1390">
        <v>700</v>
      </c>
      <c r="G1558" s="1283">
        <v>9.59</v>
      </c>
      <c r="H1558" s="1283"/>
      <c r="I1558" s="1283"/>
      <c r="J1558" s="1283"/>
      <c r="K1558" s="1283"/>
      <c r="L1558" s="1283"/>
      <c r="M1558" s="1283"/>
      <c r="N1558" s="1283"/>
      <c r="O1558" s="1283"/>
      <c r="P1558" s="1283"/>
      <c r="R1558" s="1067"/>
      <c r="S1558" s="489"/>
      <c r="Z1558" s="21"/>
      <c r="AH1558"/>
    </row>
    <row r="1559" spans="1:34" ht="11.25" customHeight="1">
      <c r="A1559"/>
      <c r="B1559" s="1281" t="s">
        <v>24</v>
      </c>
      <c r="C1559" s="1282">
        <v>8350</v>
      </c>
      <c r="D1559" s="1341" t="str">
        <f t="shared" si="38"/>
        <v>GA8350</v>
      </c>
      <c r="E1559" s="1514" t="s">
        <v>124</v>
      </c>
      <c r="F1559" s="1390">
        <v>550</v>
      </c>
      <c r="G1559" s="1283">
        <v>7.16</v>
      </c>
      <c r="H1559" s="1283"/>
      <c r="I1559" s="1283"/>
      <c r="J1559" s="1283"/>
      <c r="K1559" s="1283"/>
      <c r="L1559" s="1283"/>
      <c r="M1559" s="1283"/>
      <c r="N1559" s="1283"/>
      <c r="O1559" s="1283"/>
      <c r="P1559" s="1283"/>
      <c r="R1559" s="1067"/>
      <c r="S1559" s="489"/>
      <c r="Z1559" s="21"/>
      <c r="AH1559"/>
    </row>
    <row r="1560" spans="1:34" ht="11.25" customHeight="1">
      <c r="A1560"/>
      <c r="B1560" s="1281" t="s">
        <v>24</v>
      </c>
      <c r="C1560" s="1282">
        <v>8380</v>
      </c>
      <c r="D1560" s="1341" t="str">
        <f t="shared" si="38"/>
        <v>GA8380</v>
      </c>
      <c r="E1560" s="1514" t="s">
        <v>121</v>
      </c>
      <c r="F1560" s="1390">
        <v>500</v>
      </c>
      <c r="G1560" s="1283">
        <v>3</v>
      </c>
      <c r="H1560" s="1283"/>
      <c r="I1560" s="1283"/>
      <c r="J1560" s="1283"/>
      <c r="K1560" s="1283"/>
      <c r="L1560" s="1283"/>
      <c r="M1560" s="1283"/>
      <c r="N1560" s="1283"/>
      <c r="O1560" s="1283"/>
      <c r="P1560" s="1283"/>
      <c r="R1560" s="1067"/>
      <c r="S1560" s="489"/>
      <c r="Z1560" s="21"/>
      <c r="AH1560"/>
    </row>
    <row r="1561" spans="1:34" ht="11.25" customHeight="1">
      <c r="A1561"/>
      <c r="B1561" s="1281" t="s">
        <v>24</v>
      </c>
      <c r="C1561" s="1282">
        <v>8381</v>
      </c>
      <c r="D1561" s="1341" t="str">
        <f t="shared" si="38"/>
        <v>GA8381</v>
      </c>
      <c r="E1561" s="1514" t="s">
        <v>121</v>
      </c>
      <c r="F1561" s="1390">
        <v>500</v>
      </c>
      <c r="G1561" s="1283">
        <v>2.56</v>
      </c>
      <c r="H1561" s="1283"/>
      <c r="I1561" s="1283"/>
      <c r="J1561" s="1283"/>
      <c r="K1561" s="1283"/>
      <c r="L1561" s="1283"/>
      <c r="M1561" s="1283"/>
      <c r="N1561" s="1283"/>
      <c r="O1561" s="1283"/>
      <c r="P1561" s="1283"/>
      <c r="R1561" s="1067"/>
      <c r="S1561" s="489"/>
      <c r="Z1561" s="21"/>
      <c r="AH1561"/>
    </row>
    <row r="1562" spans="1:34" ht="11.25" customHeight="1">
      <c r="A1562"/>
      <c r="B1562" s="1281" t="s">
        <v>24</v>
      </c>
      <c r="C1562" s="1282">
        <v>8385</v>
      </c>
      <c r="D1562" s="1341" t="str">
        <f t="shared" si="38"/>
        <v>GA8385</v>
      </c>
      <c r="E1562" s="1514" t="s">
        <v>124</v>
      </c>
      <c r="F1562" s="1390">
        <v>500</v>
      </c>
      <c r="G1562" s="1283">
        <v>2.73</v>
      </c>
      <c r="H1562" s="1283"/>
      <c r="I1562" s="1283"/>
      <c r="J1562" s="1283"/>
      <c r="K1562" s="1283"/>
      <c r="L1562" s="1283"/>
      <c r="M1562" s="1283"/>
      <c r="N1562" s="1283"/>
      <c r="O1562" s="1283"/>
      <c r="P1562" s="1283"/>
      <c r="R1562" s="1067"/>
      <c r="S1562" s="489"/>
      <c r="Z1562" s="21"/>
      <c r="AH1562"/>
    </row>
    <row r="1563" spans="1:34" ht="11.25" customHeight="1">
      <c r="A1563"/>
      <c r="B1563" s="1281" t="s">
        <v>24</v>
      </c>
      <c r="C1563" s="1282">
        <v>8392</v>
      </c>
      <c r="D1563" s="1341" t="str">
        <f t="shared" si="38"/>
        <v>GA8392</v>
      </c>
      <c r="E1563" s="1514" t="s">
        <v>121</v>
      </c>
      <c r="F1563" s="1390">
        <v>500</v>
      </c>
      <c r="G1563" s="1283">
        <v>2.76</v>
      </c>
      <c r="H1563" s="1283"/>
      <c r="I1563" s="1283"/>
      <c r="J1563" s="1283"/>
      <c r="K1563" s="1283"/>
      <c r="L1563" s="1283"/>
      <c r="M1563" s="1283"/>
      <c r="N1563" s="1283"/>
      <c r="O1563" s="1283"/>
      <c r="P1563" s="1283"/>
      <c r="R1563" s="1067"/>
      <c r="S1563" s="489"/>
      <c r="Z1563" s="21"/>
      <c r="AH1563"/>
    </row>
    <row r="1564" spans="1:34" ht="11.25" customHeight="1">
      <c r="A1564"/>
      <c r="B1564" s="1281" t="s">
        <v>24</v>
      </c>
      <c r="C1564" s="1282">
        <v>8393</v>
      </c>
      <c r="D1564" s="1341" t="str">
        <f t="shared" si="38"/>
        <v>GA8393</v>
      </c>
      <c r="E1564" s="1514" t="s">
        <v>121</v>
      </c>
      <c r="F1564" s="1390">
        <v>500</v>
      </c>
      <c r="G1564" s="1283">
        <v>1.78</v>
      </c>
      <c r="H1564" s="1283"/>
      <c r="I1564" s="1283"/>
      <c r="J1564" s="1283"/>
      <c r="K1564" s="1283"/>
      <c r="L1564" s="1283"/>
      <c r="M1564" s="1283"/>
      <c r="N1564" s="1283"/>
      <c r="O1564" s="1283"/>
      <c r="P1564" s="1283"/>
      <c r="R1564" s="1067"/>
      <c r="S1564" s="489"/>
      <c r="Z1564" s="21"/>
      <c r="AH1564"/>
    </row>
    <row r="1565" spans="1:34" ht="11.25" customHeight="1">
      <c r="A1565"/>
      <c r="B1565" s="1281" t="s">
        <v>24</v>
      </c>
      <c r="C1565" s="1282">
        <v>8500</v>
      </c>
      <c r="D1565" s="1341" t="str">
        <f t="shared" si="38"/>
        <v>GA8500</v>
      </c>
      <c r="E1565" s="1514" t="s">
        <v>123</v>
      </c>
      <c r="F1565" s="1390">
        <v>650</v>
      </c>
      <c r="G1565" s="1283">
        <v>8.82</v>
      </c>
      <c r="H1565" s="1283"/>
      <c r="I1565" s="1283"/>
      <c r="J1565" s="1283"/>
      <c r="K1565" s="1283"/>
      <c r="L1565" s="1283"/>
      <c r="M1565" s="1283"/>
      <c r="N1565" s="1283"/>
      <c r="O1565" s="1283"/>
      <c r="P1565" s="1283"/>
      <c r="R1565" s="1067"/>
      <c r="S1565" s="489"/>
      <c r="Z1565" s="21"/>
      <c r="AH1565"/>
    </row>
    <row r="1566" spans="1:34" ht="11.25" customHeight="1">
      <c r="A1566"/>
      <c r="B1566" s="1281" t="s">
        <v>24</v>
      </c>
      <c r="C1566" s="1282">
        <v>8601</v>
      </c>
      <c r="D1566" s="1341" t="str">
        <f t="shared" si="38"/>
        <v>GA8601</v>
      </c>
      <c r="E1566" s="1514" t="s">
        <v>125</v>
      </c>
      <c r="F1566" s="1390">
        <v>500</v>
      </c>
      <c r="G1566" s="1283">
        <v>0.35</v>
      </c>
      <c r="H1566" s="1283"/>
      <c r="I1566" s="1283"/>
      <c r="J1566" s="1283"/>
      <c r="K1566" s="1283"/>
      <c r="L1566" s="1283"/>
      <c r="M1566" s="1283"/>
      <c r="N1566" s="1283"/>
      <c r="O1566" s="1283"/>
      <c r="P1566" s="1283"/>
      <c r="R1566" s="1067"/>
      <c r="S1566" s="489"/>
      <c r="Z1566" s="21"/>
      <c r="AH1566"/>
    </row>
    <row r="1567" spans="1:34" ht="11.25" customHeight="1">
      <c r="A1567"/>
      <c r="B1567" s="1281" t="s">
        <v>24</v>
      </c>
      <c r="C1567" s="1282">
        <v>8602</v>
      </c>
      <c r="D1567" s="1341" t="str">
        <f t="shared" si="38"/>
        <v>GA8602</v>
      </c>
      <c r="E1567" s="1514" t="s">
        <v>122</v>
      </c>
      <c r="F1567" s="1390">
        <v>500</v>
      </c>
      <c r="G1567" s="1283">
        <v>1.39</v>
      </c>
      <c r="H1567" s="1283"/>
      <c r="I1567" s="1283"/>
      <c r="J1567" s="1283"/>
      <c r="K1567" s="1283"/>
      <c r="L1567" s="1283"/>
      <c r="M1567" s="1283"/>
      <c r="N1567" s="1283"/>
      <c r="O1567" s="1283"/>
      <c r="P1567" s="1283"/>
      <c r="R1567" s="1067"/>
      <c r="S1567" s="489"/>
      <c r="Z1567" s="21"/>
      <c r="AH1567"/>
    </row>
    <row r="1568" spans="1:34" ht="11.25" customHeight="1">
      <c r="A1568"/>
      <c r="B1568" s="1281" t="s">
        <v>24</v>
      </c>
      <c r="C1568" s="1282">
        <v>8603</v>
      </c>
      <c r="D1568" s="1341" t="str">
        <f t="shared" si="38"/>
        <v>GA8603</v>
      </c>
      <c r="E1568" s="1514" t="s">
        <v>125</v>
      </c>
      <c r="F1568" s="1390">
        <v>500</v>
      </c>
      <c r="G1568" s="1283">
        <v>0.11</v>
      </c>
      <c r="H1568" s="1283"/>
      <c r="I1568" s="1283"/>
      <c r="J1568" s="1283"/>
      <c r="K1568" s="1283"/>
      <c r="L1568" s="1283"/>
      <c r="M1568" s="1283"/>
      <c r="N1568" s="1283"/>
      <c r="O1568" s="1283"/>
      <c r="P1568" s="1283"/>
      <c r="R1568" s="1067"/>
      <c r="S1568" s="489"/>
      <c r="Z1568" s="21"/>
      <c r="AH1568"/>
    </row>
    <row r="1569" spans="1:34" ht="11.25" customHeight="1">
      <c r="A1569"/>
      <c r="B1569" s="1281" t="s">
        <v>24</v>
      </c>
      <c r="C1569" s="1282">
        <v>8606</v>
      </c>
      <c r="D1569" s="1341" t="str">
        <f t="shared" si="38"/>
        <v>GA8606</v>
      </c>
      <c r="E1569" s="1514" t="s">
        <v>122</v>
      </c>
      <c r="F1569" s="1390">
        <v>500</v>
      </c>
      <c r="G1569" s="1283">
        <v>2.4300000000000002</v>
      </c>
      <c r="H1569" s="1283"/>
      <c r="I1569" s="1283"/>
      <c r="J1569" s="1283"/>
      <c r="K1569" s="1283"/>
      <c r="L1569" s="1283"/>
      <c r="M1569" s="1283"/>
      <c r="N1569" s="1283"/>
      <c r="O1569" s="1283"/>
      <c r="P1569" s="1283"/>
      <c r="R1569" s="1067"/>
      <c r="S1569" s="489"/>
      <c r="Z1569" s="21"/>
      <c r="AH1569"/>
    </row>
    <row r="1570" spans="1:34" ht="11.25" customHeight="1">
      <c r="A1570"/>
      <c r="B1570" s="1281" t="s">
        <v>24</v>
      </c>
      <c r="C1570" s="1282">
        <v>8709</v>
      </c>
      <c r="D1570" s="1341" t="str">
        <f t="shared" si="38"/>
        <v>GA8709</v>
      </c>
      <c r="E1570" s="1514" t="s">
        <v>122</v>
      </c>
      <c r="F1570" s="1390">
        <v>700</v>
      </c>
      <c r="G1570" s="1283">
        <v>9.7200000000000006</v>
      </c>
      <c r="H1570" s="1283"/>
      <c r="I1570" s="1283"/>
      <c r="J1570" s="1283"/>
      <c r="K1570" s="1283"/>
      <c r="L1570" s="1283"/>
      <c r="M1570" s="1283"/>
      <c r="N1570" s="1283"/>
      <c r="O1570" s="1283"/>
      <c r="P1570" s="1283"/>
      <c r="R1570" s="1067"/>
      <c r="S1570" s="489"/>
      <c r="Z1570" s="21"/>
      <c r="AH1570"/>
    </row>
    <row r="1571" spans="1:34" ht="11.25" customHeight="1">
      <c r="A1571"/>
      <c r="B1571" s="1281" t="s">
        <v>24</v>
      </c>
      <c r="C1571" s="1282">
        <v>8719</v>
      </c>
      <c r="D1571" s="1341" t="str">
        <f t="shared" si="38"/>
        <v>GA8719</v>
      </c>
      <c r="E1571" s="1514" t="s">
        <v>122</v>
      </c>
      <c r="F1571" s="1390">
        <v>500</v>
      </c>
      <c r="G1571" s="1283">
        <v>2.75</v>
      </c>
      <c r="H1571" s="1283"/>
      <c r="I1571" s="1283"/>
      <c r="J1571" s="1283"/>
      <c r="K1571" s="1283"/>
      <c r="L1571" s="1283"/>
      <c r="M1571" s="1283"/>
      <c r="N1571" s="1283"/>
      <c r="O1571" s="1283"/>
      <c r="P1571" s="1283"/>
      <c r="R1571" s="1067"/>
      <c r="S1571" s="489"/>
      <c r="Z1571" s="21"/>
      <c r="AH1571"/>
    </row>
    <row r="1572" spans="1:34" ht="11.25" customHeight="1">
      <c r="A1572"/>
      <c r="B1572" s="1281" t="s">
        <v>24</v>
      </c>
      <c r="C1572" s="1282">
        <v>8720</v>
      </c>
      <c r="D1572" s="1341" t="str">
        <f t="shared" si="38"/>
        <v>GA8720</v>
      </c>
      <c r="E1572" s="1514" t="s">
        <v>124</v>
      </c>
      <c r="F1572" s="1390">
        <v>500</v>
      </c>
      <c r="G1572" s="1283">
        <v>1.35</v>
      </c>
      <c r="H1572" s="1283"/>
      <c r="I1572" s="1283"/>
      <c r="J1572" s="1283"/>
      <c r="K1572" s="1283"/>
      <c r="L1572" s="1283"/>
      <c r="M1572" s="1283"/>
      <c r="N1572" s="1283"/>
      <c r="O1572" s="1283"/>
      <c r="P1572" s="1283"/>
      <c r="R1572" s="1067"/>
      <c r="S1572" s="489"/>
      <c r="Z1572" s="21"/>
      <c r="AH1572"/>
    </row>
    <row r="1573" spans="1:34" ht="11.25" customHeight="1">
      <c r="A1573"/>
      <c r="B1573" s="1281" t="s">
        <v>24</v>
      </c>
      <c r="C1573" s="1282">
        <v>8721</v>
      </c>
      <c r="D1573" s="1341" t="str">
        <f t="shared" si="38"/>
        <v>GA8721</v>
      </c>
      <c r="E1573" s="1514" t="s">
        <v>125</v>
      </c>
      <c r="F1573" s="1390">
        <v>500</v>
      </c>
      <c r="G1573" s="1283">
        <v>0.28999999999999998</v>
      </c>
      <c r="H1573" s="1283"/>
      <c r="I1573" s="1283"/>
      <c r="J1573" s="1283"/>
      <c r="K1573" s="1283"/>
      <c r="L1573" s="1283"/>
      <c r="M1573" s="1283"/>
      <c r="N1573" s="1283"/>
      <c r="O1573" s="1283"/>
      <c r="P1573" s="1283"/>
      <c r="R1573" s="1067"/>
      <c r="S1573" s="489"/>
      <c r="Z1573" s="21"/>
      <c r="AH1573"/>
    </row>
    <row r="1574" spans="1:34" ht="11.25" customHeight="1">
      <c r="A1574"/>
      <c r="B1574" s="1281" t="s">
        <v>24</v>
      </c>
      <c r="C1574" s="1282">
        <v>8723</v>
      </c>
      <c r="D1574" s="1341" t="str">
        <f t="shared" si="38"/>
        <v>GA8723</v>
      </c>
      <c r="E1574" s="1514" t="s">
        <v>125</v>
      </c>
      <c r="F1574" s="1390">
        <v>500</v>
      </c>
      <c r="G1574" s="1283">
        <v>0.16</v>
      </c>
      <c r="H1574" s="1283"/>
      <c r="I1574" s="1283"/>
      <c r="J1574" s="1283"/>
      <c r="K1574" s="1283"/>
      <c r="L1574" s="1283"/>
      <c r="M1574" s="1283"/>
      <c r="N1574" s="1283"/>
      <c r="O1574" s="1283"/>
      <c r="P1574" s="1283"/>
      <c r="R1574" s="1067"/>
      <c r="S1574" s="489"/>
      <c r="Z1574" s="21"/>
      <c r="AH1574"/>
    </row>
    <row r="1575" spans="1:34" ht="11.25" customHeight="1">
      <c r="A1575"/>
      <c r="B1575" s="1281" t="s">
        <v>24</v>
      </c>
      <c r="C1575" s="1282">
        <v>8725</v>
      </c>
      <c r="D1575" s="1341" t="str">
        <f t="shared" si="38"/>
        <v>GA8725</v>
      </c>
      <c r="E1575" s="1514" t="s">
        <v>125</v>
      </c>
      <c r="F1575" s="1390">
        <v>500</v>
      </c>
      <c r="G1575" s="1283">
        <v>4.34</v>
      </c>
      <c r="H1575" s="1283"/>
      <c r="I1575" s="1283"/>
      <c r="J1575" s="1283"/>
      <c r="K1575" s="1283"/>
      <c r="L1575" s="1283"/>
      <c r="M1575" s="1283"/>
      <c r="N1575" s="1283"/>
      <c r="O1575" s="1283"/>
      <c r="P1575" s="1283"/>
      <c r="R1575" s="1067"/>
      <c r="S1575" s="489"/>
      <c r="Z1575" s="21"/>
      <c r="AH1575"/>
    </row>
    <row r="1576" spans="1:34" ht="11.25" customHeight="1">
      <c r="A1576"/>
      <c r="B1576" s="1281" t="s">
        <v>24</v>
      </c>
      <c r="C1576" s="1282">
        <v>8726</v>
      </c>
      <c r="D1576" s="1341" t="str">
        <f t="shared" si="38"/>
        <v>GA8726</v>
      </c>
      <c r="E1576" s="1514" t="s">
        <v>122</v>
      </c>
      <c r="F1576" s="1390">
        <v>500</v>
      </c>
      <c r="G1576" s="1283">
        <v>3.2</v>
      </c>
      <c r="H1576" s="1283"/>
      <c r="I1576" s="1283"/>
      <c r="J1576" s="1283"/>
      <c r="K1576" s="1283"/>
      <c r="L1576" s="1283"/>
      <c r="M1576" s="1283"/>
      <c r="N1576" s="1283"/>
      <c r="O1576" s="1283"/>
      <c r="P1576" s="1283"/>
      <c r="R1576" s="1067"/>
      <c r="S1576" s="489"/>
      <c r="Z1576" s="21"/>
      <c r="AH1576"/>
    </row>
    <row r="1577" spans="1:34" ht="11.25" customHeight="1">
      <c r="A1577"/>
      <c r="B1577" s="1281" t="s">
        <v>24</v>
      </c>
      <c r="C1577" s="1282">
        <v>8734</v>
      </c>
      <c r="D1577" s="1341" t="str">
        <f t="shared" si="38"/>
        <v>GA8734</v>
      </c>
      <c r="E1577" s="1514" t="s">
        <v>122</v>
      </c>
      <c r="F1577" s="1390">
        <v>500</v>
      </c>
      <c r="G1577" s="1283">
        <v>0.4</v>
      </c>
      <c r="H1577" s="1283"/>
      <c r="I1577" s="1283"/>
      <c r="J1577" s="1283"/>
      <c r="K1577" s="1283"/>
      <c r="L1577" s="1283"/>
      <c r="M1577" s="1283"/>
      <c r="N1577" s="1283"/>
      <c r="O1577" s="1283"/>
      <c r="P1577" s="1283"/>
      <c r="R1577" s="1067"/>
      <c r="S1577" s="489"/>
      <c r="Z1577" s="21"/>
      <c r="AH1577"/>
    </row>
    <row r="1578" spans="1:34" ht="11.25" customHeight="1">
      <c r="A1578"/>
      <c r="B1578" s="1281" t="s">
        <v>24</v>
      </c>
      <c r="C1578" s="1282">
        <v>8737</v>
      </c>
      <c r="D1578" s="1341" t="str">
        <f t="shared" si="38"/>
        <v>GA8737</v>
      </c>
      <c r="E1578" s="1514" t="s">
        <v>122</v>
      </c>
      <c r="F1578" s="1390">
        <v>500</v>
      </c>
      <c r="G1578" s="1283">
        <v>0.35</v>
      </c>
      <c r="H1578" s="1283"/>
      <c r="I1578" s="1283"/>
      <c r="J1578" s="1283"/>
      <c r="K1578" s="1283"/>
      <c r="L1578" s="1283"/>
      <c r="M1578" s="1283"/>
      <c r="N1578" s="1283"/>
      <c r="O1578" s="1283"/>
      <c r="P1578" s="1283"/>
      <c r="R1578" s="1067"/>
      <c r="S1578" s="489"/>
      <c r="Z1578" s="21"/>
      <c r="AH1578"/>
    </row>
    <row r="1579" spans="1:34" ht="11.25" customHeight="1">
      <c r="A1579"/>
      <c r="B1579" s="1281" t="s">
        <v>24</v>
      </c>
      <c r="C1579" s="1282">
        <v>8738</v>
      </c>
      <c r="D1579" s="1341" t="str">
        <f t="shared" si="38"/>
        <v>GA8738</v>
      </c>
      <c r="E1579" s="1514" t="s">
        <v>122</v>
      </c>
      <c r="F1579" s="1390">
        <v>500</v>
      </c>
      <c r="G1579" s="1283">
        <v>0.53</v>
      </c>
      <c r="H1579" s="1283"/>
      <c r="I1579" s="1283"/>
      <c r="J1579" s="1283"/>
      <c r="K1579" s="1283"/>
      <c r="L1579" s="1283"/>
      <c r="M1579" s="1283"/>
      <c r="N1579" s="1283"/>
      <c r="O1579" s="1283"/>
      <c r="P1579" s="1283"/>
      <c r="R1579" s="1067"/>
      <c r="S1579" s="489"/>
      <c r="Z1579" s="21"/>
      <c r="AH1579"/>
    </row>
    <row r="1580" spans="1:34" ht="11.25" customHeight="1">
      <c r="A1580"/>
      <c r="B1580" s="1281" t="s">
        <v>24</v>
      </c>
      <c r="C1580" s="1282">
        <v>8742</v>
      </c>
      <c r="D1580" s="1341" t="str">
        <f t="shared" si="38"/>
        <v>GA8742</v>
      </c>
      <c r="E1580" s="1514" t="s">
        <v>125</v>
      </c>
      <c r="F1580" s="1390">
        <v>500</v>
      </c>
      <c r="G1580" s="1283">
        <v>0.28999999999999998</v>
      </c>
      <c r="H1580" s="1283"/>
      <c r="I1580" s="1283"/>
      <c r="J1580" s="1283"/>
      <c r="K1580" s="1283"/>
      <c r="L1580" s="1283"/>
      <c r="M1580" s="1283"/>
      <c r="N1580" s="1283"/>
      <c r="O1580" s="1283"/>
      <c r="P1580" s="1283"/>
      <c r="R1580" s="1067"/>
      <c r="S1580" s="489"/>
      <c r="Z1580" s="21"/>
      <c r="AH1580"/>
    </row>
    <row r="1581" spans="1:34" ht="11.25" customHeight="1">
      <c r="A1581"/>
      <c r="B1581" s="1281" t="s">
        <v>24</v>
      </c>
      <c r="C1581" s="1282">
        <v>8745</v>
      </c>
      <c r="D1581" s="1341" t="str">
        <f t="shared" si="38"/>
        <v>GA8745</v>
      </c>
      <c r="E1581" s="1514" t="s">
        <v>124</v>
      </c>
      <c r="F1581" s="1390">
        <v>500</v>
      </c>
      <c r="G1581" s="1283">
        <v>4.76</v>
      </c>
      <c r="H1581" s="1283"/>
      <c r="I1581" s="1283"/>
      <c r="J1581" s="1283"/>
      <c r="K1581" s="1283"/>
      <c r="L1581" s="1283"/>
      <c r="M1581" s="1283"/>
      <c r="N1581" s="1283"/>
      <c r="O1581" s="1283"/>
      <c r="P1581" s="1283"/>
      <c r="R1581" s="1067"/>
      <c r="S1581" s="489"/>
      <c r="Z1581" s="21"/>
      <c r="AH1581"/>
    </row>
    <row r="1582" spans="1:34" ht="11.25" customHeight="1">
      <c r="A1582"/>
      <c r="B1582" s="1281" t="s">
        <v>24</v>
      </c>
      <c r="C1582" s="1282">
        <v>8748</v>
      </c>
      <c r="D1582" s="1341" t="str">
        <f t="shared" si="38"/>
        <v>GA8748</v>
      </c>
      <c r="E1582" s="1514" t="s">
        <v>121</v>
      </c>
      <c r="F1582" s="1390">
        <v>500</v>
      </c>
      <c r="G1582" s="1283">
        <v>0.55000000000000004</v>
      </c>
      <c r="H1582" s="1283"/>
      <c r="I1582" s="1283"/>
      <c r="J1582" s="1283"/>
      <c r="K1582" s="1283"/>
      <c r="L1582" s="1283"/>
      <c r="M1582" s="1283"/>
      <c r="N1582" s="1283"/>
      <c r="O1582" s="1283"/>
      <c r="P1582" s="1283"/>
      <c r="R1582" s="1067"/>
      <c r="S1582" s="489"/>
      <c r="Z1582" s="21"/>
      <c r="AH1582"/>
    </row>
    <row r="1583" spans="1:34" ht="11.25" customHeight="1">
      <c r="A1583"/>
      <c r="B1583" s="1281" t="s">
        <v>24</v>
      </c>
      <c r="C1583" s="1282">
        <v>8755</v>
      </c>
      <c r="D1583" s="1341" t="str">
        <f t="shared" si="38"/>
        <v>GA8755</v>
      </c>
      <c r="E1583" s="1514" t="s">
        <v>122</v>
      </c>
      <c r="F1583" s="1390">
        <v>500</v>
      </c>
      <c r="G1583" s="1283">
        <v>0.38</v>
      </c>
      <c r="H1583" s="1283"/>
      <c r="I1583" s="1283"/>
      <c r="J1583" s="1283"/>
      <c r="K1583" s="1283"/>
      <c r="L1583" s="1283"/>
      <c r="M1583" s="1283"/>
      <c r="N1583" s="1283"/>
      <c r="O1583" s="1283"/>
      <c r="P1583" s="1283"/>
      <c r="R1583" s="1067"/>
      <c r="S1583" s="489"/>
      <c r="Z1583" s="21"/>
      <c r="AH1583"/>
    </row>
    <row r="1584" spans="1:34" ht="11.25" customHeight="1">
      <c r="A1584"/>
      <c r="B1584" s="1281" t="s">
        <v>24</v>
      </c>
      <c r="C1584" s="1282">
        <v>8799</v>
      </c>
      <c r="D1584" s="1341" t="str">
        <f t="shared" si="38"/>
        <v>GA8799</v>
      </c>
      <c r="E1584" s="1514" t="s">
        <v>124</v>
      </c>
      <c r="F1584" s="1390">
        <v>500</v>
      </c>
      <c r="G1584" s="1283">
        <v>0.44</v>
      </c>
      <c r="H1584" s="1283"/>
      <c r="I1584" s="1283"/>
      <c r="J1584" s="1283"/>
      <c r="K1584" s="1283"/>
      <c r="L1584" s="1283"/>
      <c r="M1584" s="1283"/>
      <c r="N1584" s="1283"/>
      <c r="O1584" s="1283"/>
      <c r="P1584" s="1283"/>
      <c r="R1584" s="1067"/>
      <c r="S1584" s="489"/>
      <c r="Z1584" s="21"/>
      <c r="AH1584"/>
    </row>
    <row r="1585" spans="1:34" ht="11.25" customHeight="1">
      <c r="A1585"/>
      <c r="B1585" s="1281" t="s">
        <v>24</v>
      </c>
      <c r="C1585" s="1282">
        <v>8800</v>
      </c>
      <c r="D1585" s="1341" t="str">
        <f t="shared" si="38"/>
        <v>GA8800</v>
      </c>
      <c r="E1585" s="1514" t="s">
        <v>125</v>
      </c>
      <c r="F1585" s="1390">
        <v>500</v>
      </c>
      <c r="G1585" s="1283">
        <v>1.99</v>
      </c>
      <c r="H1585" s="1283"/>
      <c r="I1585" s="1283"/>
      <c r="J1585" s="1283"/>
      <c r="K1585" s="1283"/>
      <c r="L1585" s="1283"/>
      <c r="M1585" s="1283"/>
      <c r="N1585" s="1283"/>
      <c r="O1585" s="1283"/>
      <c r="P1585" s="1283"/>
      <c r="R1585" s="1067"/>
      <c r="S1585" s="489"/>
      <c r="Z1585" s="21"/>
      <c r="AH1585"/>
    </row>
    <row r="1586" spans="1:34" ht="11.25" customHeight="1">
      <c r="A1586"/>
      <c r="B1586" s="1281" t="s">
        <v>24</v>
      </c>
      <c r="C1586" s="1282">
        <v>8803</v>
      </c>
      <c r="D1586" s="1341" t="str">
        <f t="shared" si="38"/>
        <v>GA8803</v>
      </c>
      <c r="E1586" s="1514" t="s">
        <v>121</v>
      </c>
      <c r="F1586" s="1390">
        <v>500</v>
      </c>
      <c r="G1586" s="1283">
        <v>0.05</v>
      </c>
      <c r="H1586" s="1283"/>
      <c r="I1586" s="1283"/>
      <c r="J1586" s="1283"/>
      <c r="K1586" s="1283"/>
      <c r="L1586" s="1283"/>
      <c r="M1586" s="1283"/>
      <c r="N1586" s="1283"/>
      <c r="O1586" s="1283"/>
      <c r="P1586" s="1283"/>
      <c r="R1586" s="1067"/>
      <c r="S1586" s="489"/>
      <c r="Z1586" s="21"/>
      <c r="AH1586"/>
    </row>
    <row r="1587" spans="1:34" ht="11.25" customHeight="1">
      <c r="A1587"/>
      <c r="B1587" s="1281" t="s">
        <v>24</v>
      </c>
      <c r="C1587" s="1282">
        <v>8805</v>
      </c>
      <c r="D1587" s="1341" t="str">
        <f t="shared" si="38"/>
        <v>GA8805</v>
      </c>
      <c r="E1587" s="1514" t="s">
        <v>122</v>
      </c>
      <c r="F1587" s="1390">
        <v>500</v>
      </c>
      <c r="G1587" s="1283">
        <v>0.2</v>
      </c>
      <c r="H1587" s="1283"/>
      <c r="I1587" s="1283"/>
      <c r="J1587" s="1283"/>
      <c r="K1587" s="1283"/>
      <c r="L1587" s="1283"/>
      <c r="M1587" s="1283"/>
      <c r="N1587" s="1283"/>
      <c r="O1587" s="1283"/>
      <c r="P1587" s="1283"/>
      <c r="R1587" s="1067"/>
      <c r="S1587" s="489"/>
      <c r="Z1587" s="21"/>
      <c r="AH1587"/>
    </row>
    <row r="1588" spans="1:34" ht="11.25" customHeight="1">
      <c r="A1588"/>
      <c r="B1588" s="1281" t="s">
        <v>24</v>
      </c>
      <c r="C1588" s="1282">
        <v>8810</v>
      </c>
      <c r="D1588" s="1341" t="str">
        <f t="shared" si="38"/>
        <v>GA8810</v>
      </c>
      <c r="E1588" s="1514" t="s">
        <v>125</v>
      </c>
      <c r="F1588" s="1390">
        <v>500</v>
      </c>
      <c r="G1588" s="1283">
        <v>0.15</v>
      </c>
      <c r="H1588" s="1283"/>
      <c r="I1588" s="1283"/>
      <c r="J1588" s="1283"/>
      <c r="K1588" s="1283"/>
      <c r="L1588" s="1283"/>
      <c r="M1588" s="1283"/>
      <c r="N1588" s="1283"/>
      <c r="O1588" s="1283"/>
      <c r="P1588" s="1283"/>
      <c r="R1588" s="1067"/>
      <c r="S1588" s="489"/>
      <c r="Z1588" s="21"/>
      <c r="AH1588"/>
    </row>
    <row r="1589" spans="1:34" ht="11.25" customHeight="1">
      <c r="A1589"/>
      <c r="B1589" s="1281" t="s">
        <v>24</v>
      </c>
      <c r="C1589" s="1282">
        <v>8814</v>
      </c>
      <c r="D1589" s="1341" t="str">
        <f t="shared" si="38"/>
        <v>GA8814</v>
      </c>
      <c r="E1589" s="1514" t="s">
        <v>122</v>
      </c>
      <c r="F1589" s="1390">
        <v>500</v>
      </c>
      <c r="G1589" s="1283">
        <v>0.18</v>
      </c>
      <c r="H1589" s="1283"/>
      <c r="I1589" s="1283"/>
      <c r="J1589" s="1283"/>
      <c r="K1589" s="1283"/>
      <c r="L1589" s="1283"/>
      <c r="M1589" s="1283"/>
      <c r="N1589" s="1283"/>
      <c r="O1589" s="1283"/>
      <c r="P1589" s="1283"/>
      <c r="R1589" s="1067"/>
      <c r="S1589" s="489"/>
      <c r="Z1589" s="21"/>
      <c r="AH1589"/>
    </row>
    <row r="1590" spans="1:34" ht="11.25" customHeight="1">
      <c r="A1590"/>
      <c r="B1590" s="1281" t="s">
        <v>24</v>
      </c>
      <c r="C1590" s="1282">
        <v>8815</v>
      </c>
      <c r="D1590" s="1341" t="str">
        <f t="shared" si="38"/>
        <v>GA8815</v>
      </c>
      <c r="E1590" s="1514" t="s">
        <v>122</v>
      </c>
      <c r="F1590" s="1390">
        <v>500</v>
      </c>
      <c r="G1590" s="1283">
        <v>0.27</v>
      </c>
      <c r="H1590" s="1283"/>
      <c r="I1590" s="1283"/>
      <c r="J1590" s="1283"/>
      <c r="K1590" s="1283"/>
      <c r="L1590" s="1283"/>
      <c r="M1590" s="1283"/>
      <c r="N1590" s="1283"/>
      <c r="O1590" s="1283"/>
      <c r="P1590" s="1283"/>
      <c r="R1590" s="1067"/>
      <c r="S1590" s="489"/>
      <c r="Z1590" s="21"/>
      <c r="AH1590"/>
    </row>
    <row r="1591" spans="1:34" ht="11.25" customHeight="1">
      <c r="A1591"/>
      <c r="B1591" s="1281" t="s">
        <v>24</v>
      </c>
      <c r="C1591" s="1282">
        <v>8820</v>
      </c>
      <c r="D1591" s="1341" t="str">
        <f t="shared" si="38"/>
        <v>GA8820</v>
      </c>
      <c r="E1591" s="1514" t="s">
        <v>121</v>
      </c>
      <c r="F1591" s="1390">
        <v>500</v>
      </c>
      <c r="G1591" s="1283">
        <v>0.15</v>
      </c>
      <c r="H1591" s="1283"/>
      <c r="I1591" s="1283"/>
      <c r="J1591" s="1283"/>
      <c r="K1591" s="1283"/>
      <c r="L1591" s="1283"/>
      <c r="M1591" s="1283"/>
      <c r="N1591" s="1283"/>
      <c r="O1591" s="1283"/>
      <c r="P1591" s="1283"/>
      <c r="R1591" s="1067"/>
      <c r="S1591" s="489"/>
      <c r="Z1591" s="21"/>
      <c r="AH1591"/>
    </row>
    <row r="1592" spans="1:34" ht="11.25" customHeight="1">
      <c r="A1592"/>
      <c r="B1592" s="1281" t="s">
        <v>24</v>
      </c>
      <c r="C1592" s="1282">
        <v>8824</v>
      </c>
      <c r="D1592" s="1341" t="str">
        <f t="shared" si="38"/>
        <v>GA8824</v>
      </c>
      <c r="E1592" s="1514" t="s">
        <v>125</v>
      </c>
      <c r="F1592" s="1390">
        <v>500</v>
      </c>
      <c r="G1592" s="1283">
        <v>2.69</v>
      </c>
      <c r="H1592" s="1283"/>
      <c r="I1592" s="1283"/>
      <c r="J1592" s="1283"/>
      <c r="K1592" s="1283"/>
      <c r="L1592" s="1283"/>
      <c r="M1592" s="1283"/>
      <c r="N1592" s="1283"/>
      <c r="O1592" s="1283"/>
      <c r="P1592" s="1283"/>
      <c r="R1592" s="1067"/>
      <c r="S1592" s="489"/>
      <c r="Z1592" s="21"/>
      <c r="AH1592"/>
    </row>
    <row r="1593" spans="1:34" ht="11.25" customHeight="1">
      <c r="A1593"/>
      <c r="B1593" s="1281" t="s">
        <v>24</v>
      </c>
      <c r="C1593" s="1282">
        <v>8826</v>
      </c>
      <c r="D1593" s="1341" t="str">
        <f t="shared" si="38"/>
        <v>GA8826</v>
      </c>
      <c r="E1593" s="1514" t="s">
        <v>125</v>
      </c>
      <c r="F1593" s="1390">
        <v>500</v>
      </c>
      <c r="G1593" s="1283">
        <v>2.96</v>
      </c>
      <c r="H1593" s="1283"/>
      <c r="I1593" s="1283"/>
      <c r="J1593" s="1283"/>
      <c r="K1593" s="1283"/>
      <c r="L1593" s="1283"/>
      <c r="M1593" s="1283"/>
      <c r="N1593" s="1283"/>
      <c r="O1593" s="1283"/>
      <c r="P1593" s="1283"/>
      <c r="R1593" s="1067"/>
      <c r="S1593" s="489"/>
      <c r="Z1593" s="21"/>
      <c r="AH1593"/>
    </row>
    <row r="1594" spans="1:34" ht="11.25" customHeight="1">
      <c r="A1594"/>
      <c r="B1594" s="1281" t="s">
        <v>24</v>
      </c>
      <c r="C1594" s="1282">
        <v>8831</v>
      </c>
      <c r="D1594" s="1341" t="str">
        <f t="shared" si="38"/>
        <v>GA8831</v>
      </c>
      <c r="E1594" s="1514" t="s">
        <v>121</v>
      </c>
      <c r="F1594" s="1390">
        <v>500</v>
      </c>
      <c r="G1594" s="1283">
        <v>1.61</v>
      </c>
      <c r="H1594" s="1283"/>
      <c r="I1594" s="1283"/>
      <c r="J1594" s="1283"/>
      <c r="K1594" s="1283"/>
      <c r="L1594" s="1283"/>
      <c r="M1594" s="1283"/>
      <c r="N1594" s="1283"/>
      <c r="O1594" s="1283"/>
      <c r="P1594" s="1283"/>
      <c r="R1594" s="1067"/>
      <c r="S1594" s="489"/>
      <c r="Z1594" s="21"/>
      <c r="AH1594"/>
    </row>
    <row r="1595" spans="1:34" ht="11.25" customHeight="1">
      <c r="A1595"/>
      <c r="B1595" s="1281" t="s">
        <v>24</v>
      </c>
      <c r="C1595" s="1282">
        <v>8832</v>
      </c>
      <c r="D1595" s="1341" t="str">
        <f t="shared" si="38"/>
        <v>GA8832</v>
      </c>
      <c r="E1595" s="1514" t="s">
        <v>121</v>
      </c>
      <c r="F1595" s="1390">
        <v>500</v>
      </c>
      <c r="G1595" s="1283">
        <v>0.35</v>
      </c>
      <c r="H1595" s="1283"/>
      <c r="I1595" s="1283"/>
      <c r="J1595" s="1283"/>
      <c r="K1595" s="1283"/>
      <c r="L1595" s="1283"/>
      <c r="M1595" s="1283"/>
      <c r="N1595" s="1283"/>
      <c r="O1595" s="1283"/>
      <c r="P1595" s="1283"/>
      <c r="R1595" s="1067"/>
      <c r="S1595" s="489"/>
      <c r="Z1595" s="21"/>
      <c r="AH1595"/>
    </row>
    <row r="1596" spans="1:34" ht="11.25" customHeight="1">
      <c r="A1596"/>
      <c r="B1596" s="1281" t="s">
        <v>24</v>
      </c>
      <c r="C1596" s="1282">
        <v>8833</v>
      </c>
      <c r="D1596" s="1341" t="str">
        <f t="shared" si="38"/>
        <v>GA8833</v>
      </c>
      <c r="E1596" s="1514" t="s">
        <v>124</v>
      </c>
      <c r="F1596" s="1390">
        <v>500</v>
      </c>
      <c r="G1596" s="1283">
        <v>1.04</v>
      </c>
      <c r="H1596" s="1283"/>
      <c r="I1596" s="1283"/>
      <c r="J1596" s="1283"/>
      <c r="K1596" s="1283"/>
      <c r="L1596" s="1283"/>
      <c r="M1596" s="1283"/>
      <c r="N1596" s="1283"/>
      <c r="O1596" s="1283"/>
      <c r="P1596" s="1283"/>
      <c r="R1596" s="1067"/>
      <c r="S1596" s="489"/>
      <c r="Z1596" s="21"/>
      <c r="AH1596"/>
    </row>
    <row r="1597" spans="1:34" ht="11.25" customHeight="1">
      <c r="A1597"/>
      <c r="B1597" s="1281" t="s">
        <v>24</v>
      </c>
      <c r="C1597" s="1282">
        <v>8835</v>
      </c>
      <c r="D1597" s="1341" t="str">
        <f t="shared" si="38"/>
        <v>GA8835</v>
      </c>
      <c r="E1597" s="1514" t="s">
        <v>124</v>
      </c>
      <c r="F1597" s="1390">
        <v>500</v>
      </c>
      <c r="G1597" s="1283">
        <v>2.96</v>
      </c>
      <c r="H1597" s="1283"/>
      <c r="I1597" s="1283"/>
      <c r="J1597" s="1283"/>
      <c r="K1597" s="1283"/>
      <c r="L1597" s="1283"/>
      <c r="M1597" s="1283"/>
      <c r="N1597" s="1283"/>
      <c r="O1597" s="1283"/>
      <c r="P1597" s="1283"/>
      <c r="R1597" s="1067"/>
      <c r="S1597" s="489"/>
      <c r="Z1597" s="21"/>
      <c r="AH1597"/>
    </row>
    <row r="1598" spans="1:34" ht="11.25" customHeight="1">
      <c r="A1598"/>
      <c r="B1598" s="1281" t="s">
        <v>24</v>
      </c>
      <c r="C1598" s="1282">
        <v>8842</v>
      </c>
      <c r="D1598" s="1341" t="str">
        <f t="shared" si="38"/>
        <v>GA8842</v>
      </c>
      <c r="E1598" s="1514" t="s">
        <v>124</v>
      </c>
      <c r="F1598" s="1390">
        <v>500</v>
      </c>
      <c r="G1598" s="1283">
        <v>3.15</v>
      </c>
      <c r="H1598" s="1283"/>
      <c r="I1598" s="1283"/>
      <c r="J1598" s="1283"/>
      <c r="K1598" s="1283"/>
      <c r="L1598" s="1283"/>
      <c r="M1598" s="1283"/>
      <c r="N1598" s="1283"/>
      <c r="O1598" s="1283"/>
      <c r="P1598" s="1283"/>
      <c r="R1598" s="1067"/>
      <c r="S1598" s="489"/>
      <c r="Z1598" s="21"/>
      <c r="AH1598"/>
    </row>
    <row r="1599" spans="1:34" ht="11.25" customHeight="1">
      <c r="A1599"/>
      <c r="B1599" s="1281" t="s">
        <v>24</v>
      </c>
      <c r="C1599" s="1282">
        <v>8855</v>
      </c>
      <c r="D1599" s="1341" t="str">
        <f t="shared" si="38"/>
        <v>GA8855</v>
      </c>
      <c r="E1599" s="1514" t="s">
        <v>121</v>
      </c>
      <c r="F1599" s="1390">
        <v>500</v>
      </c>
      <c r="G1599" s="1283">
        <v>0.15</v>
      </c>
      <c r="H1599" s="1283"/>
      <c r="I1599" s="1283"/>
      <c r="J1599" s="1283"/>
      <c r="K1599" s="1283"/>
      <c r="L1599" s="1283"/>
      <c r="M1599" s="1283"/>
      <c r="N1599" s="1283"/>
      <c r="O1599" s="1283"/>
      <c r="P1599" s="1283"/>
      <c r="R1599" s="1067"/>
      <c r="S1599" s="489"/>
      <c r="Z1599" s="21"/>
      <c r="AH1599"/>
    </row>
    <row r="1600" spans="1:34" ht="11.25" customHeight="1">
      <c r="A1600"/>
      <c r="B1600" s="1281" t="s">
        <v>24</v>
      </c>
      <c r="C1600" s="1282">
        <v>8856</v>
      </c>
      <c r="D1600" s="1341" t="str">
        <f t="shared" si="38"/>
        <v>GA8856</v>
      </c>
      <c r="E1600" s="1514" t="s">
        <v>121</v>
      </c>
      <c r="F1600" s="1390">
        <v>500</v>
      </c>
      <c r="G1600" s="1283">
        <v>0.38</v>
      </c>
      <c r="H1600" s="1283"/>
      <c r="I1600" s="1283"/>
      <c r="J1600" s="1283"/>
      <c r="K1600" s="1283"/>
      <c r="L1600" s="1283"/>
      <c r="M1600" s="1283"/>
      <c r="N1600" s="1283"/>
      <c r="O1600" s="1283"/>
      <c r="P1600" s="1283"/>
      <c r="R1600" s="1067"/>
      <c r="S1600" s="489"/>
      <c r="Z1600" s="21"/>
      <c r="AH1600"/>
    </row>
    <row r="1601" spans="1:34" ht="11.25" customHeight="1">
      <c r="A1601"/>
      <c r="B1601" s="1281" t="s">
        <v>24</v>
      </c>
      <c r="C1601" s="1282">
        <v>8864</v>
      </c>
      <c r="D1601" s="1341" t="str">
        <f t="shared" si="38"/>
        <v>GA8864</v>
      </c>
      <c r="E1601" s="1514" t="s">
        <v>123</v>
      </c>
      <c r="F1601" s="1390">
        <v>500</v>
      </c>
      <c r="G1601" s="1283">
        <v>2.09</v>
      </c>
      <c r="H1601" s="1283"/>
      <c r="I1601" s="1283"/>
      <c r="J1601" s="1283"/>
      <c r="K1601" s="1283"/>
      <c r="L1601" s="1283"/>
      <c r="M1601" s="1283"/>
      <c r="N1601" s="1283"/>
      <c r="O1601" s="1283"/>
      <c r="P1601" s="1283"/>
      <c r="R1601" s="1067"/>
      <c r="S1601" s="489"/>
      <c r="Z1601" s="21"/>
      <c r="AH1601"/>
    </row>
    <row r="1602" spans="1:34" ht="11.25" customHeight="1">
      <c r="A1602"/>
      <c r="B1602" s="1281" t="s">
        <v>24</v>
      </c>
      <c r="C1602" s="1282">
        <v>8868</v>
      </c>
      <c r="D1602" s="1341" t="str">
        <f t="shared" si="38"/>
        <v>GA8868</v>
      </c>
      <c r="E1602" s="1514" t="s">
        <v>121</v>
      </c>
      <c r="F1602" s="1390">
        <v>500</v>
      </c>
      <c r="G1602" s="1283">
        <v>0.44</v>
      </c>
      <c r="H1602" s="1283"/>
      <c r="I1602" s="1283"/>
      <c r="J1602" s="1283"/>
      <c r="K1602" s="1283"/>
      <c r="L1602" s="1283"/>
      <c r="M1602" s="1283"/>
      <c r="N1602" s="1283"/>
      <c r="O1602" s="1283"/>
      <c r="P1602" s="1283"/>
      <c r="R1602" s="1067"/>
      <c r="S1602" s="489"/>
      <c r="Z1602" s="21"/>
      <c r="AH1602"/>
    </row>
    <row r="1603" spans="1:34" ht="11.25" customHeight="1">
      <c r="A1603"/>
      <c r="B1603" s="1281" t="s">
        <v>24</v>
      </c>
      <c r="C1603" s="1282">
        <v>8869</v>
      </c>
      <c r="D1603" s="1341" t="str">
        <f t="shared" si="38"/>
        <v>GA8869</v>
      </c>
      <c r="E1603" s="1514" t="s">
        <v>121</v>
      </c>
      <c r="F1603" s="1390">
        <v>500</v>
      </c>
      <c r="G1603" s="1283">
        <v>1.43</v>
      </c>
      <c r="H1603" s="1283"/>
      <c r="I1603" s="1283"/>
      <c r="J1603" s="1283"/>
      <c r="K1603" s="1283"/>
      <c r="L1603" s="1283"/>
      <c r="M1603" s="1283"/>
      <c r="N1603" s="1283"/>
      <c r="O1603" s="1283"/>
      <c r="P1603" s="1283"/>
      <c r="R1603" s="1067"/>
      <c r="S1603" s="489"/>
      <c r="Z1603" s="21"/>
      <c r="AH1603"/>
    </row>
    <row r="1604" spans="1:34" ht="11.25" customHeight="1">
      <c r="A1604"/>
      <c r="B1604" s="1281" t="s">
        <v>24</v>
      </c>
      <c r="C1604" s="1282">
        <v>8871</v>
      </c>
      <c r="D1604" s="1341" t="str">
        <f t="shared" si="38"/>
        <v>GA8871</v>
      </c>
      <c r="E1604" s="1514" t="s">
        <v>125</v>
      </c>
      <c r="F1604" s="1390">
        <v>500</v>
      </c>
      <c r="G1604" s="1283">
        <v>0.09</v>
      </c>
      <c r="H1604" s="1283"/>
      <c r="I1604" s="1283"/>
      <c r="J1604" s="1283"/>
      <c r="K1604" s="1283"/>
      <c r="L1604" s="1283"/>
      <c r="M1604" s="1283"/>
      <c r="N1604" s="1283"/>
      <c r="O1604" s="1283"/>
      <c r="P1604" s="1283"/>
      <c r="R1604" s="1067"/>
      <c r="S1604" s="489"/>
      <c r="Z1604" s="21"/>
      <c r="AH1604"/>
    </row>
    <row r="1605" spans="1:34" ht="11.25" customHeight="1">
      <c r="A1605"/>
      <c r="B1605" s="1281" t="s">
        <v>24</v>
      </c>
      <c r="C1605" s="1282">
        <v>8901</v>
      </c>
      <c r="D1605" s="1341" t="str">
        <f t="shared" si="38"/>
        <v>GA8901</v>
      </c>
      <c r="E1605" s="1514" t="s">
        <v>123</v>
      </c>
      <c r="F1605" s="1390">
        <v>500</v>
      </c>
      <c r="G1605" s="1283">
        <v>0.15</v>
      </c>
      <c r="H1605" s="1283"/>
      <c r="I1605" s="1283"/>
      <c r="J1605" s="1283"/>
      <c r="K1605" s="1283"/>
      <c r="L1605" s="1283"/>
      <c r="M1605" s="1283"/>
      <c r="N1605" s="1283"/>
      <c r="O1605" s="1283"/>
      <c r="P1605" s="1283"/>
      <c r="R1605" s="1067"/>
      <c r="S1605" s="489"/>
      <c r="Z1605" s="21"/>
      <c r="AH1605"/>
    </row>
    <row r="1606" spans="1:34" ht="11.25" customHeight="1">
      <c r="A1606"/>
      <c r="B1606" s="1281" t="s">
        <v>24</v>
      </c>
      <c r="C1606" s="1282">
        <v>9012</v>
      </c>
      <c r="D1606" s="1341" t="str">
        <f t="shared" si="38"/>
        <v>GA9012</v>
      </c>
      <c r="E1606" s="1514" t="s">
        <v>121</v>
      </c>
      <c r="F1606" s="1390">
        <v>500</v>
      </c>
      <c r="G1606" s="1283">
        <v>0.97</v>
      </c>
      <c r="H1606" s="1283"/>
      <c r="I1606" s="1283"/>
      <c r="J1606" s="1283"/>
      <c r="K1606" s="1283"/>
      <c r="L1606" s="1283"/>
      <c r="M1606" s="1283"/>
      <c r="N1606" s="1283"/>
      <c r="O1606" s="1283"/>
      <c r="P1606" s="1283"/>
      <c r="R1606" s="1067"/>
      <c r="S1606" s="489"/>
      <c r="Z1606" s="21"/>
      <c r="AH1606"/>
    </row>
    <row r="1607" spans="1:34" ht="11.25" customHeight="1">
      <c r="A1607"/>
      <c r="B1607" s="1281" t="s">
        <v>24</v>
      </c>
      <c r="C1607" s="1282">
        <v>9014</v>
      </c>
      <c r="D1607" s="1341" t="str">
        <f t="shared" si="38"/>
        <v>GA9014</v>
      </c>
      <c r="E1607" s="1514" t="s">
        <v>125</v>
      </c>
      <c r="F1607" s="1390">
        <v>500</v>
      </c>
      <c r="G1607" s="1283">
        <v>5.16</v>
      </c>
      <c r="H1607" s="1283"/>
      <c r="I1607" s="1283"/>
      <c r="J1607" s="1283"/>
      <c r="K1607" s="1283"/>
      <c r="L1607" s="1283"/>
      <c r="M1607" s="1283"/>
      <c r="N1607" s="1283"/>
      <c r="O1607" s="1283"/>
      <c r="P1607" s="1283"/>
      <c r="R1607" s="1067"/>
      <c r="S1607" s="489"/>
      <c r="Z1607" s="21"/>
      <c r="AH1607"/>
    </row>
    <row r="1608" spans="1:34" ht="11.25" customHeight="1">
      <c r="A1608"/>
      <c r="B1608" s="1281" t="s">
        <v>24</v>
      </c>
      <c r="C1608" s="1282">
        <v>9015</v>
      </c>
      <c r="D1608" s="1341" t="str">
        <f t="shared" si="38"/>
        <v>GA9015</v>
      </c>
      <c r="E1608" s="1514" t="s">
        <v>125</v>
      </c>
      <c r="F1608" s="1390">
        <v>500</v>
      </c>
      <c r="G1608" s="1283">
        <v>4.04</v>
      </c>
      <c r="H1608" s="1283"/>
      <c r="I1608" s="1283"/>
      <c r="J1608" s="1283"/>
      <c r="K1608" s="1283"/>
      <c r="L1608" s="1283"/>
      <c r="M1608" s="1283"/>
      <c r="N1608" s="1283"/>
      <c r="O1608" s="1283"/>
      <c r="P1608" s="1283"/>
      <c r="R1608" s="1067"/>
      <c r="S1608" s="489"/>
      <c r="Z1608" s="21"/>
      <c r="AH1608"/>
    </row>
    <row r="1609" spans="1:34" ht="11.25" customHeight="1">
      <c r="A1609"/>
      <c r="B1609" s="1281" t="s">
        <v>24</v>
      </c>
      <c r="C1609" s="1282">
        <v>9016</v>
      </c>
      <c r="D1609" s="1341" t="str">
        <f t="shared" si="38"/>
        <v>GA9016</v>
      </c>
      <c r="E1609" s="1514" t="s">
        <v>124</v>
      </c>
      <c r="F1609" s="1390">
        <v>500</v>
      </c>
      <c r="G1609" s="1283">
        <v>3.07</v>
      </c>
      <c r="H1609" s="1283"/>
      <c r="I1609" s="1283"/>
      <c r="J1609" s="1283"/>
      <c r="K1609" s="1283"/>
      <c r="L1609" s="1283"/>
      <c r="M1609" s="1283"/>
      <c r="N1609" s="1283"/>
      <c r="O1609" s="1283"/>
      <c r="P1609" s="1283"/>
      <c r="R1609" s="1067"/>
      <c r="S1609" s="489"/>
      <c r="Z1609" s="21"/>
      <c r="AH1609"/>
    </row>
    <row r="1610" spans="1:34" ht="11.25" customHeight="1">
      <c r="A1610"/>
      <c r="B1610" s="1281" t="s">
        <v>24</v>
      </c>
      <c r="C1610" s="1282">
        <v>9019</v>
      </c>
      <c r="D1610" s="1341" t="str">
        <f t="shared" si="38"/>
        <v>GA9019</v>
      </c>
      <c r="E1610" s="1514" t="s">
        <v>122</v>
      </c>
      <c r="F1610" s="1390">
        <v>500</v>
      </c>
      <c r="G1610" s="1283">
        <v>3.04</v>
      </c>
      <c r="H1610" s="1283"/>
      <c r="I1610" s="1283"/>
      <c r="J1610" s="1283"/>
      <c r="K1610" s="1283"/>
      <c r="L1610" s="1283"/>
      <c r="M1610" s="1283"/>
      <c r="N1610" s="1283"/>
      <c r="O1610" s="1283"/>
      <c r="P1610" s="1283"/>
      <c r="R1610" s="1067"/>
      <c r="S1610" s="489"/>
      <c r="Z1610" s="21"/>
      <c r="AH1610"/>
    </row>
    <row r="1611" spans="1:34" ht="11.25" customHeight="1">
      <c r="A1611"/>
      <c r="B1611" s="1281" t="s">
        <v>24</v>
      </c>
      <c r="C1611" s="1282">
        <v>9033</v>
      </c>
      <c r="D1611" s="1341" t="str">
        <f t="shared" si="38"/>
        <v>GA9033</v>
      </c>
      <c r="E1611" s="1514" t="s">
        <v>123</v>
      </c>
      <c r="F1611" s="1390">
        <v>500</v>
      </c>
      <c r="G1611" s="1283">
        <v>2.5099999999999998</v>
      </c>
      <c r="H1611" s="1283"/>
      <c r="I1611" s="1283"/>
      <c r="J1611" s="1283"/>
      <c r="K1611" s="1283"/>
      <c r="L1611" s="1283"/>
      <c r="M1611" s="1283"/>
      <c r="N1611" s="1283"/>
      <c r="O1611" s="1283"/>
      <c r="P1611" s="1283"/>
      <c r="R1611" s="1067"/>
      <c r="S1611" s="489"/>
      <c r="Z1611" s="21"/>
      <c r="AH1611"/>
    </row>
    <row r="1612" spans="1:34" ht="11.25" customHeight="1">
      <c r="A1612"/>
      <c r="B1612" s="1281" t="s">
        <v>24</v>
      </c>
      <c r="C1612" s="1282">
        <v>9040</v>
      </c>
      <c r="D1612" s="1341" t="str">
        <f t="shared" ref="D1612:D1675" si="39">B1612&amp;TEXT(C1612,"0000")</f>
        <v>GA9040</v>
      </c>
      <c r="E1612" s="1514" t="s">
        <v>124</v>
      </c>
      <c r="F1612" s="1390">
        <v>500</v>
      </c>
      <c r="G1612" s="1283">
        <v>4.47</v>
      </c>
      <c r="H1612" s="1283"/>
      <c r="I1612" s="1283"/>
      <c r="J1612" s="1283"/>
      <c r="K1612" s="1283"/>
      <c r="L1612" s="1283"/>
      <c r="M1612" s="1283"/>
      <c r="N1612" s="1283"/>
      <c r="O1612" s="1283"/>
      <c r="P1612" s="1283"/>
      <c r="R1612" s="1067"/>
      <c r="S1612" s="489"/>
      <c r="Z1612" s="21"/>
      <c r="AH1612"/>
    </row>
    <row r="1613" spans="1:34" ht="11.25" customHeight="1">
      <c r="A1613"/>
      <c r="B1613" s="1281" t="s">
        <v>24</v>
      </c>
      <c r="C1613" s="1282">
        <v>9052</v>
      </c>
      <c r="D1613" s="1341" t="str">
        <f t="shared" si="39"/>
        <v>GA9052</v>
      </c>
      <c r="E1613" s="1514" t="s">
        <v>121</v>
      </c>
      <c r="F1613" s="1390">
        <v>500</v>
      </c>
      <c r="G1613" s="1283">
        <v>2.84</v>
      </c>
      <c r="H1613" s="1283"/>
      <c r="I1613" s="1283"/>
      <c r="J1613" s="1283"/>
      <c r="K1613" s="1283"/>
      <c r="L1613" s="1283"/>
      <c r="M1613" s="1283"/>
      <c r="N1613" s="1283"/>
      <c r="O1613" s="1283"/>
      <c r="P1613" s="1283"/>
      <c r="R1613" s="1067"/>
      <c r="S1613" s="489"/>
      <c r="Z1613" s="21"/>
      <c r="AH1613"/>
    </row>
    <row r="1614" spans="1:34" ht="11.25" customHeight="1">
      <c r="A1614"/>
      <c r="B1614" s="1281" t="s">
        <v>24</v>
      </c>
      <c r="C1614" s="1282">
        <v>9058</v>
      </c>
      <c r="D1614" s="1341" t="str">
        <f t="shared" si="39"/>
        <v>GA9058</v>
      </c>
      <c r="E1614" s="1514" t="s">
        <v>121</v>
      </c>
      <c r="F1614" s="1390">
        <v>500</v>
      </c>
      <c r="G1614" s="1283">
        <v>2.23</v>
      </c>
      <c r="H1614" s="1283"/>
      <c r="I1614" s="1283"/>
      <c r="J1614" s="1283"/>
      <c r="K1614" s="1283"/>
      <c r="L1614" s="1283"/>
      <c r="M1614" s="1283"/>
      <c r="N1614" s="1283"/>
      <c r="O1614" s="1283"/>
      <c r="P1614" s="1283"/>
      <c r="R1614" s="1067"/>
      <c r="S1614" s="489"/>
      <c r="Z1614" s="21"/>
      <c r="AH1614"/>
    </row>
    <row r="1615" spans="1:34" ht="11.25" customHeight="1">
      <c r="A1615"/>
      <c r="B1615" s="1281" t="s">
        <v>24</v>
      </c>
      <c r="C1615" s="1282">
        <v>9060</v>
      </c>
      <c r="D1615" s="1341" t="str">
        <f t="shared" si="39"/>
        <v>GA9060</v>
      </c>
      <c r="E1615" s="1514" t="s">
        <v>121</v>
      </c>
      <c r="F1615" s="1390">
        <v>500</v>
      </c>
      <c r="G1615" s="1283">
        <v>1.59</v>
      </c>
      <c r="H1615" s="1283"/>
      <c r="I1615" s="1283"/>
      <c r="J1615" s="1283"/>
      <c r="K1615" s="1283"/>
      <c r="L1615" s="1283"/>
      <c r="M1615" s="1283"/>
      <c r="N1615" s="1283"/>
      <c r="O1615" s="1283"/>
      <c r="P1615" s="1283"/>
      <c r="R1615" s="1067"/>
      <c r="S1615" s="489"/>
      <c r="Z1615" s="21"/>
      <c r="AH1615"/>
    </row>
    <row r="1616" spans="1:34" ht="11.25" customHeight="1">
      <c r="A1616"/>
      <c r="B1616" s="1281" t="s">
        <v>24</v>
      </c>
      <c r="C1616" s="1282">
        <v>9061</v>
      </c>
      <c r="D1616" s="1341" t="str">
        <f t="shared" si="39"/>
        <v>GA9061</v>
      </c>
      <c r="E1616" s="1514" t="s">
        <v>125</v>
      </c>
      <c r="F1616" s="1390">
        <v>500</v>
      </c>
      <c r="G1616" s="1283">
        <v>1.57</v>
      </c>
      <c r="H1616" s="1283"/>
      <c r="I1616" s="1283"/>
      <c r="J1616" s="1283"/>
      <c r="K1616" s="1283"/>
      <c r="L1616" s="1283"/>
      <c r="M1616" s="1283"/>
      <c r="N1616" s="1283"/>
      <c r="O1616" s="1283"/>
      <c r="P1616" s="1283"/>
      <c r="R1616" s="1067"/>
      <c r="S1616" s="489"/>
      <c r="Z1616" s="21"/>
      <c r="AH1616"/>
    </row>
    <row r="1617" spans="1:34" ht="11.25" customHeight="1">
      <c r="A1617"/>
      <c r="B1617" s="1281" t="s">
        <v>24</v>
      </c>
      <c r="C1617" s="1282">
        <v>9063</v>
      </c>
      <c r="D1617" s="1341" t="str">
        <f t="shared" si="39"/>
        <v>GA9063</v>
      </c>
      <c r="E1617" s="1514" t="s">
        <v>121</v>
      </c>
      <c r="F1617" s="1390">
        <v>500</v>
      </c>
      <c r="G1617" s="1283">
        <v>1.04</v>
      </c>
      <c r="H1617" s="1283"/>
      <c r="I1617" s="1283"/>
      <c r="J1617" s="1283"/>
      <c r="K1617" s="1283"/>
      <c r="L1617" s="1283"/>
      <c r="M1617" s="1283"/>
      <c r="N1617" s="1283"/>
      <c r="O1617" s="1283"/>
      <c r="P1617" s="1283"/>
      <c r="R1617" s="1067"/>
      <c r="S1617" s="489"/>
      <c r="Z1617" s="21"/>
      <c r="AH1617"/>
    </row>
    <row r="1618" spans="1:34" ht="11.25" customHeight="1">
      <c r="A1618"/>
      <c r="B1618" s="1281" t="s">
        <v>24</v>
      </c>
      <c r="C1618" s="1282">
        <v>9077</v>
      </c>
      <c r="D1618" s="1341" t="str">
        <f t="shared" si="39"/>
        <v>GA9077</v>
      </c>
      <c r="E1618" s="1514" t="s">
        <v>122</v>
      </c>
      <c r="F1618" s="1390">
        <v>500</v>
      </c>
      <c r="G1618" s="1283">
        <v>3.77</v>
      </c>
      <c r="H1618" s="1283"/>
      <c r="I1618" s="1283"/>
      <c r="J1618" s="1283"/>
      <c r="K1618" s="1283"/>
      <c r="L1618" s="1283"/>
      <c r="M1618" s="1283"/>
      <c r="N1618" s="1283"/>
      <c r="O1618" s="1283"/>
      <c r="P1618" s="1283"/>
      <c r="R1618" s="1067"/>
      <c r="S1618" s="489"/>
      <c r="Z1618" s="21"/>
      <c r="AH1618"/>
    </row>
    <row r="1619" spans="1:34" ht="11.25" customHeight="1">
      <c r="A1619"/>
      <c r="B1619" s="1281" t="s">
        <v>24</v>
      </c>
      <c r="C1619" s="1282">
        <v>9082</v>
      </c>
      <c r="D1619" s="1341" t="str">
        <f t="shared" si="39"/>
        <v>GA9082</v>
      </c>
      <c r="E1619" s="1514" t="s">
        <v>121</v>
      </c>
      <c r="F1619" s="1390">
        <v>500</v>
      </c>
      <c r="G1619" s="1283">
        <v>1.88</v>
      </c>
      <c r="H1619" s="1283"/>
      <c r="I1619" s="1283"/>
      <c r="J1619" s="1283"/>
      <c r="K1619" s="1283"/>
      <c r="L1619" s="1283"/>
      <c r="M1619" s="1283"/>
      <c r="N1619" s="1283"/>
      <c r="O1619" s="1283"/>
      <c r="P1619" s="1283"/>
      <c r="R1619" s="1067"/>
      <c r="S1619" s="489"/>
      <c r="Z1619" s="21"/>
      <c r="AH1619"/>
    </row>
    <row r="1620" spans="1:34" ht="11.25" customHeight="1">
      <c r="A1620"/>
      <c r="B1620" s="1281" t="s">
        <v>24</v>
      </c>
      <c r="C1620" s="1282">
        <v>9083</v>
      </c>
      <c r="D1620" s="1341" t="str">
        <f t="shared" si="39"/>
        <v>GA9083</v>
      </c>
      <c r="E1620" s="1514" t="s">
        <v>121</v>
      </c>
      <c r="F1620" s="1390">
        <v>500</v>
      </c>
      <c r="G1620" s="1283">
        <v>1.83</v>
      </c>
      <c r="H1620" s="1283"/>
      <c r="I1620" s="1283"/>
      <c r="J1620" s="1283"/>
      <c r="K1620" s="1283"/>
      <c r="L1620" s="1283"/>
      <c r="M1620" s="1283"/>
      <c r="N1620" s="1283"/>
      <c r="O1620" s="1283"/>
      <c r="P1620" s="1283"/>
      <c r="R1620" s="1067"/>
      <c r="S1620" s="489"/>
      <c r="Z1620" s="21"/>
      <c r="AH1620"/>
    </row>
    <row r="1621" spans="1:34" ht="11.25" customHeight="1">
      <c r="A1621"/>
      <c r="B1621" s="1281" t="s">
        <v>24</v>
      </c>
      <c r="C1621" s="1282">
        <v>9084</v>
      </c>
      <c r="D1621" s="1341" t="str">
        <f t="shared" si="39"/>
        <v>GA9084</v>
      </c>
      <c r="E1621" s="1514" t="s">
        <v>122</v>
      </c>
      <c r="F1621" s="1390">
        <v>500</v>
      </c>
      <c r="G1621" s="1283">
        <v>1.76</v>
      </c>
      <c r="H1621" s="1283"/>
      <c r="I1621" s="1283"/>
      <c r="J1621" s="1283"/>
      <c r="K1621" s="1283"/>
      <c r="L1621" s="1283"/>
      <c r="M1621" s="1283"/>
      <c r="N1621" s="1283"/>
      <c r="O1621" s="1283"/>
      <c r="P1621" s="1283"/>
      <c r="R1621" s="1067"/>
      <c r="S1621" s="489"/>
      <c r="Z1621" s="21"/>
      <c r="AH1621"/>
    </row>
    <row r="1622" spans="1:34" ht="11.25" customHeight="1">
      <c r="A1622"/>
      <c r="B1622" s="1281" t="s">
        <v>24</v>
      </c>
      <c r="C1622" s="1282">
        <v>9089</v>
      </c>
      <c r="D1622" s="1341" t="str">
        <f t="shared" si="39"/>
        <v>GA9089</v>
      </c>
      <c r="E1622" s="1514" t="s">
        <v>125</v>
      </c>
      <c r="F1622" s="1390">
        <v>500</v>
      </c>
      <c r="G1622" s="1283">
        <v>1.1299999999999999</v>
      </c>
      <c r="H1622" s="1283"/>
      <c r="I1622" s="1283"/>
      <c r="J1622" s="1283"/>
      <c r="K1622" s="1283"/>
      <c r="L1622" s="1283"/>
      <c r="M1622" s="1283"/>
      <c r="N1622" s="1283"/>
      <c r="O1622" s="1283"/>
      <c r="P1622" s="1283"/>
      <c r="R1622" s="1067"/>
      <c r="S1622" s="489"/>
      <c r="Z1622" s="21"/>
      <c r="AH1622"/>
    </row>
    <row r="1623" spans="1:34" ht="11.25" customHeight="1">
      <c r="A1623"/>
      <c r="B1623" s="1281" t="s">
        <v>24</v>
      </c>
      <c r="C1623" s="1282">
        <v>9093</v>
      </c>
      <c r="D1623" s="1341" t="str">
        <f t="shared" si="39"/>
        <v>GA9093</v>
      </c>
      <c r="E1623" s="1514" t="s">
        <v>125</v>
      </c>
      <c r="F1623" s="1390">
        <v>500</v>
      </c>
      <c r="G1623" s="1283">
        <v>1.76</v>
      </c>
      <c r="H1623" s="1283"/>
      <c r="I1623" s="1283"/>
      <c r="J1623" s="1283"/>
      <c r="K1623" s="1283"/>
      <c r="L1623" s="1283"/>
      <c r="M1623" s="1283"/>
      <c r="N1623" s="1283"/>
      <c r="O1623" s="1283"/>
      <c r="P1623" s="1283"/>
      <c r="R1623" s="1067"/>
      <c r="S1623" s="489"/>
      <c r="Z1623" s="21"/>
      <c r="AH1623"/>
    </row>
    <row r="1624" spans="1:34" ht="11.25" customHeight="1">
      <c r="A1624"/>
      <c r="B1624" s="1281" t="s">
        <v>24</v>
      </c>
      <c r="C1624" s="1282">
        <v>9101</v>
      </c>
      <c r="D1624" s="1341" t="str">
        <f t="shared" si="39"/>
        <v>GA9101</v>
      </c>
      <c r="E1624" s="1514" t="s">
        <v>121</v>
      </c>
      <c r="F1624" s="1390">
        <v>500</v>
      </c>
      <c r="G1624" s="1283">
        <v>4.47</v>
      </c>
      <c r="H1624" s="1283"/>
      <c r="I1624" s="1283"/>
      <c r="J1624" s="1283"/>
      <c r="K1624" s="1283"/>
      <c r="L1624" s="1283"/>
      <c r="M1624" s="1283"/>
      <c r="N1624" s="1283"/>
      <c r="O1624" s="1283"/>
      <c r="P1624" s="1283"/>
      <c r="R1624" s="1067"/>
      <c r="S1624" s="489"/>
      <c r="Z1624" s="21"/>
      <c r="AH1624"/>
    </row>
    <row r="1625" spans="1:34" ht="11.25" customHeight="1">
      <c r="A1625"/>
      <c r="B1625" s="1281" t="s">
        <v>24</v>
      </c>
      <c r="C1625" s="1282">
        <v>9102</v>
      </c>
      <c r="D1625" s="1341" t="str">
        <f t="shared" si="39"/>
        <v>GA9102</v>
      </c>
      <c r="E1625" s="1514" t="s">
        <v>121</v>
      </c>
      <c r="F1625" s="1390">
        <v>500</v>
      </c>
      <c r="G1625" s="1283">
        <v>4.21</v>
      </c>
      <c r="H1625" s="1283"/>
      <c r="I1625" s="1283"/>
      <c r="J1625" s="1283"/>
      <c r="K1625" s="1283"/>
      <c r="L1625" s="1283"/>
      <c r="M1625" s="1283"/>
      <c r="N1625" s="1283"/>
      <c r="O1625" s="1283"/>
      <c r="P1625" s="1283"/>
      <c r="R1625" s="1067"/>
      <c r="S1625" s="489"/>
      <c r="Z1625" s="21"/>
      <c r="AH1625"/>
    </row>
    <row r="1626" spans="1:34" ht="11.25" customHeight="1">
      <c r="A1626"/>
      <c r="B1626" s="1281" t="s">
        <v>24</v>
      </c>
      <c r="C1626" s="1282">
        <v>9154</v>
      </c>
      <c r="D1626" s="1341" t="str">
        <f t="shared" si="39"/>
        <v>GA9154</v>
      </c>
      <c r="E1626" s="1514" t="s">
        <v>124</v>
      </c>
      <c r="F1626" s="1390">
        <v>500</v>
      </c>
      <c r="G1626" s="1283">
        <v>1.85</v>
      </c>
      <c r="H1626" s="1283"/>
      <c r="I1626" s="1283"/>
      <c r="J1626" s="1283"/>
      <c r="K1626" s="1283"/>
      <c r="L1626" s="1283"/>
      <c r="M1626" s="1283"/>
      <c r="N1626" s="1283"/>
      <c r="O1626" s="1283"/>
      <c r="P1626" s="1283"/>
      <c r="R1626" s="1067"/>
      <c r="S1626" s="489"/>
      <c r="Z1626" s="21"/>
      <c r="AH1626"/>
    </row>
    <row r="1627" spans="1:34" ht="11.25" customHeight="1">
      <c r="A1627"/>
      <c r="B1627" s="1281" t="s">
        <v>24</v>
      </c>
      <c r="C1627" s="1282">
        <v>9156</v>
      </c>
      <c r="D1627" s="1341" t="str">
        <f t="shared" si="39"/>
        <v>GA9156</v>
      </c>
      <c r="E1627" s="1514" t="s">
        <v>123</v>
      </c>
      <c r="F1627" s="1390">
        <v>500</v>
      </c>
      <c r="G1627" s="1283">
        <v>2.34</v>
      </c>
      <c r="H1627" s="1283"/>
      <c r="I1627" s="1283"/>
      <c r="J1627" s="1283"/>
      <c r="K1627" s="1283"/>
      <c r="L1627" s="1283"/>
      <c r="M1627" s="1283"/>
      <c r="N1627" s="1283"/>
      <c r="O1627" s="1283"/>
      <c r="P1627" s="1283"/>
      <c r="R1627" s="1067"/>
      <c r="S1627" s="489"/>
      <c r="Z1627" s="21"/>
      <c r="AH1627"/>
    </row>
    <row r="1628" spans="1:34" ht="11.25" customHeight="1">
      <c r="A1628"/>
      <c r="B1628" s="1281" t="s">
        <v>24</v>
      </c>
      <c r="C1628" s="1282">
        <v>9170</v>
      </c>
      <c r="D1628" s="1341" t="str">
        <f t="shared" si="39"/>
        <v>GA9170</v>
      </c>
      <c r="E1628" s="1514" t="s">
        <v>124</v>
      </c>
      <c r="F1628" s="1390">
        <v>850</v>
      </c>
      <c r="G1628" s="1283">
        <v>12.76</v>
      </c>
      <c r="H1628" s="1283"/>
      <c r="I1628" s="1283"/>
      <c r="J1628" s="1283"/>
      <c r="K1628" s="1283"/>
      <c r="L1628" s="1283"/>
      <c r="M1628" s="1283"/>
      <c r="N1628" s="1283"/>
      <c r="O1628" s="1283"/>
      <c r="P1628" s="1283"/>
      <c r="R1628" s="1067"/>
      <c r="S1628" s="489"/>
      <c r="Z1628" s="21"/>
      <c r="AH1628"/>
    </row>
    <row r="1629" spans="1:34" ht="11.25" customHeight="1">
      <c r="A1629"/>
      <c r="B1629" s="1281" t="s">
        <v>24</v>
      </c>
      <c r="C1629" s="1282">
        <v>9178</v>
      </c>
      <c r="D1629" s="1341" t="str">
        <f t="shared" si="39"/>
        <v>GA9178</v>
      </c>
      <c r="E1629" s="1514" t="s">
        <v>122</v>
      </c>
      <c r="F1629" s="1390">
        <v>500</v>
      </c>
      <c r="G1629" s="1283">
        <v>5.23</v>
      </c>
      <c r="H1629" s="1283"/>
      <c r="I1629" s="1283"/>
      <c r="J1629" s="1283"/>
      <c r="K1629" s="1283"/>
      <c r="L1629" s="1283"/>
      <c r="M1629" s="1283"/>
      <c r="N1629" s="1283"/>
      <c r="O1629" s="1283"/>
      <c r="P1629" s="1283"/>
      <c r="R1629" s="1067"/>
      <c r="S1629" s="489"/>
      <c r="Z1629" s="21"/>
      <c r="AH1629"/>
    </row>
    <row r="1630" spans="1:34" ht="11.25" customHeight="1">
      <c r="A1630"/>
      <c r="B1630" s="1281" t="s">
        <v>24</v>
      </c>
      <c r="C1630" s="1282">
        <v>9179</v>
      </c>
      <c r="D1630" s="1341" t="str">
        <f t="shared" si="39"/>
        <v>GA9179</v>
      </c>
      <c r="E1630" s="1514" t="s">
        <v>122</v>
      </c>
      <c r="F1630" s="1390">
        <v>750</v>
      </c>
      <c r="G1630" s="1283">
        <v>10.89</v>
      </c>
      <c r="H1630" s="1283"/>
      <c r="I1630" s="1283"/>
      <c r="J1630" s="1283"/>
      <c r="K1630" s="1283"/>
      <c r="L1630" s="1283"/>
      <c r="M1630" s="1283"/>
      <c r="N1630" s="1283"/>
      <c r="O1630" s="1283"/>
      <c r="P1630" s="1283"/>
      <c r="R1630" s="1067"/>
      <c r="S1630" s="489"/>
      <c r="Z1630" s="21"/>
      <c r="AH1630"/>
    </row>
    <row r="1631" spans="1:34" ht="11.25" customHeight="1">
      <c r="A1631"/>
      <c r="B1631" s="1281" t="s">
        <v>24</v>
      </c>
      <c r="C1631" s="1282">
        <v>9180</v>
      </c>
      <c r="D1631" s="1341" t="str">
        <f t="shared" si="39"/>
        <v>GA9180</v>
      </c>
      <c r="E1631" s="1514" t="s">
        <v>124</v>
      </c>
      <c r="F1631" s="1390">
        <v>500</v>
      </c>
      <c r="G1631" s="1283">
        <v>5.34</v>
      </c>
      <c r="H1631" s="1283"/>
      <c r="I1631" s="1283"/>
      <c r="J1631" s="1283"/>
      <c r="K1631" s="1283"/>
      <c r="L1631" s="1283"/>
      <c r="M1631" s="1283"/>
      <c r="N1631" s="1283"/>
      <c r="O1631" s="1283"/>
      <c r="P1631" s="1283"/>
      <c r="R1631" s="1067"/>
      <c r="S1631" s="489"/>
      <c r="Z1631" s="21"/>
      <c r="AH1631"/>
    </row>
    <row r="1632" spans="1:34" ht="11.25" customHeight="1">
      <c r="A1632"/>
      <c r="B1632" s="1281" t="s">
        <v>24</v>
      </c>
      <c r="C1632" s="1282">
        <v>9182</v>
      </c>
      <c r="D1632" s="1341" t="str">
        <f t="shared" si="39"/>
        <v>GA9182</v>
      </c>
      <c r="E1632" s="1514" t="s">
        <v>123</v>
      </c>
      <c r="F1632" s="1390">
        <v>500</v>
      </c>
      <c r="G1632" s="1283">
        <v>1.96</v>
      </c>
      <c r="H1632" s="1283"/>
      <c r="I1632" s="1283"/>
      <c r="J1632" s="1283"/>
      <c r="K1632" s="1283"/>
      <c r="L1632" s="1283"/>
      <c r="M1632" s="1283"/>
      <c r="N1632" s="1283"/>
      <c r="O1632" s="1283"/>
      <c r="P1632" s="1283"/>
      <c r="R1632" s="1067"/>
      <c r="S1632" s="489"/>
      <c r="Z1632" s="21"/>
      <c r="AH1632"/>
    </row>
    <row r="1633" spans="1:34" ht="11.25" customHeight="1">
      <c r="A1633"/>
      <c r="B1633" s="1281" t="s">
        <v>24</v>
      </c>
      <c r="C1633" s="1282">
        <v>9186</v>
      </c>
      <c r="D1633" s="1341" t="str">
        <f t="shared" si="39"/>
        <v>GA9186</v>
      </c>
      <c r="E1633" s="1514" t="s">
        <v>122</v>
      </c>
      <c r="F1633" s="1390">
        <v>1250</v>
      </c>
      <c r="G1633" s="1283">
        <v>19.510000000000002</v>
      </c>
      <c r="H1633" s="1283"/>
      <c r="I1633" s="1283"/>
      <c r="J1633" s="1283"/>
      <c r="K1633" s="1283"/>
      <c r="L1633" s="1283"/>
      <c r="M1633" s="1283"/>
      <c r="N1633" s="1283"/>
      <c r="O1633" s="1283"/>
      <c r="P1633" s="1283"/>
      <c r="R1633" s="1067"/>
      <c r="S1633" s="489"/>
      <c r="Z1633" s="21"/>
      <c r="AH1633"/>
    </row>
    <row r="1634" spans="1:34" ht="11.25" customHeight="1">
      <c r="A1634"/>
      <c r="B1634" s="1281" t="s">
        <v>24</v>
      </c>
      <c r="C1634" s="1282">
        <v>9220</v>
      </c>
      <c r="D1634" s="1341" t="str">
        <f t="shared" si="39"/>
        <v>GA9220</v>
      </c>
      <c r="E1634" s="1514" t="s">
        <v>121</v>
      </c>
      <c r="F1634" s="1390">
        <v>550</v>
      </c>
      <c r="G1634" s="1283">
        <v>7.28</v>
      </c>
      <c r="H1634" s="1283"/>
      <c r="I1634" s="1283"/>
      <c r="J1634" s="1283"/>
      <c r="K1634" s="1283"/>
      <c r="L1634" s="1283"/>
      <c r="M1634" s="1283"/>
      <c r="N1634" s="1283"/>
      <c r="O1634" s="1283"/>
      <c r="P1634" s="1283"/>
      <c r="R1634" s="1067"/>
      <c r="S1634" s="489"/>
      <c r="Z1634" s="21"/>
      <c r="AH1634"/>
    </row>
    <row r="1635" spans="1:34" ht="11.25" customHeight="1">
      <c r="A1635"/>
      <c r="B1635" s="1281" t="s">
        <v>24</v>
      </c>
      <c r="C1635" s="1282">
        <v>9402</v>
      </c>
      <c r="D1635" s="1341" t="str">
        <f t="shared" si="39"/>
        <v>GA9402</v>
      </c>
      <c r="E1635" s="1514" t="s">
        <v>121</v>
      </c>
      <c r="F1635" s="1390">
        <v>600</v>
      </c>
      <c r="G1635" s="1283">
        <v>7.72</v>
      </c>
      <c r="H1635" s="1283"/>
      <c r="I1635" s="1283"/>
      <c r="J1635" s="1283"/>
      <c r="K1635" s="1283"/>
      <c r="L1635" s="1283"/>
      <c r="M1635" s="1283"/>
      <c r="N1635" s="1283"/>
      <c r="O1635" s="1283"/>
      <c r="P1635" s="1283"/>
      <c r="R1635" s="1067"/>
      <c r="S1635" s="489"/>
      <c r="Z1635" s="21"/>
      <c r="AH1635"/>
    </row>
    <row r="1636" spans="1:34" ht="11.25" customHeight="1">
      <c r="A1636"/>
      <c r="B1636" s="1281" t="s">
        <v>24</v>
      </c>
      <c r="C1636" s="1282">
        <v>9403</v>
      </c>
      <c r="D1636" s="1341" t="str">
        <f t="shared" si="39"/>
        <v>GA9403</v>
      </c>
      <c r="E1636" s="1514" t="s">
        <v>124</v>
      </c>
      <c r="F1636" s="1390">
        <v>700</v>
      </c>
      <c r="G1636" s="1283">
        <v>9.94</v>
      </c>
      <c r="H1636" s="1283"/>
      <c r="I1636" s="1283"/>
      <c r="J1636" s="1283"/>
      <c r="K1636" s="1283"/>
      <c r="L1636" s="1283"/>
      <c r="M1636" s="1283"/>
      <c r="N1636" s="1283"/>
      <c r="O1636" s="1283"/>
      <c r="P1636" s="1283"/>
      <c r="R1636" s="1067"/>
      <c r="S1636" s="489"/>
      <c r="Z1636" s="21"/>
      <c r="AH1636"/>
    </row>
    <row r="1637" spans="1:34" ht="11.25" customHeight="1">
      <c r="A1637"/>
      <c r="B1637" s="1281" t="s">
        <v>24</v>
      </c>
      <c r="C1637" s="1282">
        <v>9410</v>
      </c>
      <c r="D1637" s="1341" t="str">
        <f t="shared" si="39"/>
        <v>GA9410</v>
      </c>
      <c r="E1637" s="1514" t="s">
        <v>122</v>
      </c>
      <c r="F1637" s="1390">
        <v>500</v>
      </c>
      <c r="G1637" s="1283">
        <v>3.88</v>
      </c>
      <c r="H1637" s="1283"/>
      <c r="I1637" s="1283"/>
      <c r="J1637" s="1283"/>
      <c r="K1637" s="1283"/>
      <c r="L1637" s="1283"/>
      <c r="M1637" s="1283"/>
      <c r="N1637" s="1283"/>
      <c r="O1637" s="1283"/>
      <c r="P1637" s="1283"/>
      <c r="R1637" s="1067"/>
      <c r="S1637" s="489"/>
      <c r="Z1637" s="21"/>
      <c r="AH1637"/>
    </row>
    <row r="1638" spans="1:34" ht="11.25" customHeight="1">
      <c r="A1638"/>
      <c r="B1638" s="1281" t="s">
        <v>24</v>
      </c>
      <c r="C1638" s="1282">
        <v>9501</v>
      </c>
      <c r="D1638" s="1341" t="str">
        <f t="shared" si="39"/>
        <v>GA9501</v>
      </c>
      <c r="E1638" s="1514" t="s">
        <v>125</v>
      </c>
      <c r="F1638" s="1390">
        <v>500</v>
      </c>
      <c r="G1638" s="1283">
        <v>3.55</v>
      </c>
      <c r="H1638" s="1283"/>
      <c r="I1638" s="1283"/>
      <c r="J1638" s="1283"/>
      <c r="K1638" s="1283"/>
      <c r="L1638" s="1283"/>
      <c r="M1638" s="1283"/>
      <c r="N1638" s="1283"/>
      <c r="O1638" s="1283"/>
      <c r="P1638" s="1283"/>
      <c r="R1638" s="1067"/>
      <c r="S1638" s="489"/>
      <c r="Z1638" s="21"/>
      <c r="AH1638"/>
    </row>
    <row r="1639" spans="1:34" ht="11.25" customHeight="1">
      <c r="A1639"/>
      <c r="B1639" s="1281" t="s">
        <v>24</v>
      </c>
      <c r="C1639" s="1282">
        <v>9505</v>
      </c>
      <c r="D1639" s="1341" t="str">
        <f t="shared" si="39"/>
        <v>GA9505</v>
      </c>
      <c r="E1639" s="1514" t="s">
        <v>125</v>
      </c>
      <c r="F1639" s="1390">
        <v>500</v>
      </c>
      <c r="G1639" s="1283">
        <v>4.26</v>
      </c>
      <c r="H1639" s="1283"/>
      <c r="I1639" s="1283"/>
      <c r="J1639" s="1283"/>
      <c r="K1639" s="1283"/>
      <c r="L1639" s="1283"/>
      <c r="M1639" s="1283"/>
      <c r="N1639" s="1283"/>
      <c r="O1639" s="1283"/>
      <c r="P1639" s="1283"/>
      <c r="R1639" s="1067"/>
      <c r="S1639" s="489"/>
      <c r="Z1639" s="21"/>
      <c r="AH1639"/>
    </row>
    <row r="1640" spans="1:34" ht="11.25" customHeight="1">
      <c r="A1640"/>
      <c r="B1640" s="1281" t="s">
        <v>24</v>
      </c>
      <c r="C1640" s="1282">
        <v>9516</v>
      </c>
      <c r="D1640" s="1341" t="str">
        <f t="shared" si="39"/>
        <v>GA9516</v>
      </c>
      <c r="E1640" s="1514" t="s">
        <v>121</v>
      </c>
      <c r="F1640" s="1390">
        <v>500</v>
      </c>
      <c r="G1640" s="1283">
        <v>4.21</v>
      </c>
      <c r="H1640" s="1283"/>
      <c r="I1640" s="1283"/>
      <c r="J1640" s="1283"/>
      <c r="K1640" s="1283"/>
      <c r="L1640" s="1283"/>
      <c r="M1640" s="1283"/>
      <c r="N1640" s="1283"/>
      <c r="O1640" s="1283"/>
      <c r="P1640" s="1283"/>
      <c r="R1640" s="1067"/>
      <c r="S1640" s="489"/>
      <c r="Z1640" s="21"/>
      <c r="AH1640"/>
    </row>
    <row r="1641" spans="1:34" ht="11.25" customHeight="1">
      <c r="A1641"/>
      <c r="B1641" s="1281" t="s">
        <v>24</v>
      </c>
      <c r="C1641" s="1282">
        <v>9519</v>
      </c>
      <c r="D1641" s="1341" t="str">
        <f t="shared" si="39"/>
        <v>GA9519</v>
      </c>
      <c r="E1641" s="1514" t="s">
        <v>121</v>
      </c>
      <c r="F1641" s="1390">
        <v>500</v>
      </c>
      <c r="G1641" s="1283">
        <v>5.09</v>
      </c>
      <c r="H1641" s="1283"/>
      <c r="I1641" s="1283"/>
      <c r="J1641" s="1283"/>
      <c r="K1641" s="1283"/>
      <c r="L1641" s="1283"/>
      <c r="M1641" s="1283"/>
      <c r="N1641" s="1283"/>
      <c r="O1641" s="1283"/>
      <c r="P1641" s="1283"/>
      <c r="R1641" s="1067"/>
      <c r="S1641" s="489"/>
      <c r="Z1641" s="21"/>
      <c r="AH1641"/>
    </row>
    <row r="1642" spans="1:34" ht="11.25" customHeight="1">
      <c r="A1642"/>
      <c r="B1642" s="1281" t="s">
        <v>24</v>
      </c>
      <c r="C1642" s="1282">
        <v>9521</v>
      </c>
      <c r="D1642" s="1341" t="str">
        <f t="shared" si="39"/>
        <v>GA9521</v>
      </c>
      <c r="E1642" s="1514" t="s">
        <v>125</v>
      </c>
      <c r="F1642" s="1390">
        <v>500</v>
      </c>
      <c r="G1642" s="1283">
        <v>4.28</v>
      </c>
      <c r="H1642" s="1283"/>
      <c r="I1642" s="1283"/>
      <c r="J1642" s="1283"/>
      <c r="K1642" s="1283"/>
      <c r="L1642" s="1283"/>
      <c r="M1642" s="1283"/>
      <c r="N1642" s="1283"/>
      <c r="O1642" s="1283"/>
      <c r="P1642" s="1283"/>
      <c r="R1642" s="1067"/>
      <c r="S1642" s="489"/>
      <c r="Z1642" s="21"/>
      <c r="AH1642"/>
    </row>
    <row r="1643" spans="1:34" ht="11.25" customHeight="1">
      <c r="A1643"/>
      <c r="B1643" s="1281" t="s">
        <v>24</v>
      </c>
      <c r="C1643" s="1282">
        <v>9522</v>
      </c>
      <c r="D1643" s="1341" t="str">
        <f t="shared" si="39"/>
        <v>GA9522</v>
      </c>
      <c r="E1643" s="1514" t="s">
        <v>121</v>
      </c>
      <c r="F1643" s="1390">
        <v>500</v>
      </c>
      <c r="G1643" s="1283">
        <v>2.73</v>
      </c>
      <c r="H1643" s="1283"/>
      <c r="I1643" s="1283"/>
      <c r="J1643" s="1283"/>
      <c r="K1643" s="1283"/>
      <c r="L1643" s="1283"/>
      <c r="M1643" s="1283"/>
      <c r="N1643" s="1283"/>
      <c r="O1643" s="1283"/>
      <c r="P1643" s="1283"/>
      <c r="R1643" s="1067"/>
      <c r="S1643" s="489"/>
      <c r="Z1643" s="21"/>
      <c r="AH1643"/>
    </row>
    <row r="1644" spans="1:34" ht="11.25" customHeight="1">
      <c r="A1644"/>
      <c r="B1644" s="1281" t="s">
        <v>24</v>
      </c>
      <c r="C1644" s="1282">
        <v>9534</v>
      </c>
      <c r="D1644" s="1341" t="str">
        <f t="shared" si="39"/>
        <v>GA9534</v>
      </c>
      <c r="E1644" s="1514" t="s">
        <v>124</v>
      </c>
      <c r="F1644" s="1390">
        <v>500</v>
      </c>
      <c r="G1644" s="1283">
        <v>5.34</v>
      </c>
      <c r="H1644" s="1283"/>
      <c r="I1644" s="1283"/>
      <c r="J1644" s="1283"/>
      <c r="K1644" s="1283"/>
      <c r="L1644" s="1283"/>
      <c r="M1644" s="1283"/>
      <c r="N1644" s="1283"/>
      <c r="O1644" s="1283"/>
      <c r="P1644" s="1283"/>
      <c r="R1644" s="1067"/>
      <c r="S1644" s="489"/>
      <c r="Z1644" s="21"/>
      <c r="AH1644"/>
    </row>
    <row r="1645" spans="1:34" ht="11.25" customHeight="1">
      <c r="A1645"/>
      <c r="B1645" s="1281" t="s">
        <v>24</v>
      </c>
      <c r="C1645" s="1282">
        <v>9554</v>
      </c>
      <c r="D1645" s="1341" t="str">
        <f t="shared" si="39"/>
        <v>GA9554</v>
      </c>
      <c r="E1645" s="1514" t="s">
        <v>124</v>
      </c>
      <c r="F1645" s="1390">
        <v>900</v>
      </c>
      <c r="G1645" s="1283">
        <v>13.49</v>
      </c>
      <c r="H1645" s="1283"/>
      <c r="I1645" s="1283"/>
      <c r="J1645" s="1283"/>
      <c r="K1645" s="1283"/>
      <c r="L1645" s="1283"/>
      <c r="M1645" s="1283"/>
      <c r="N1645" s="1283"/>
      <c r="O1645" s="1283"/>
      <c r="P1645" s="1283"/>
      <c r="R1645" s="1067"/>
      <c r="S1645" s="489"/>
      <c r="Z1645" s="21"/>
      <c r="AH1645"/>
    </row>
    <row r="1646" spans="1:34" ht="11.25" customHeight="1">
      <c r="A1646"/>
      <c r="B1646" s="1281" t="s">
        <v>24</v>
      </c>
      <c r="C1646" s="1282">
        <v>9586</v>
      </c>
      <c r="D1646" s="1341" t="str">
        <f t="shared" si="39"/>
        <v>GA9586</v>
      </c>
      <c r="E1646" s="1514" t="s">
        <v>121</v>
      </c>
      <c r="F1646" s="1390">
        <v>500</v>
      </c>
      <c r="G1646" s="1283">
        <v>0.62</v>
      </c>
      <c r="H1646" s="1283"/>
      <c r="I1646" s="1283"/>
      <c r="J1646" s="1283"/>
      <c r="K1646" s="1283"/>
      <c r="L1646" s="1283"/>
      <c r="M1646" s="1283"/>
      <c r="N1646" s="1283"/>
      <c r="O1646" s="1283"/>
      <c r="P1646" s="1283"/>
      <c r="R1646" s="1067"/>
      <c r="S1646" s="489"/>
      <c r="Z1646" s="21"/>
      <c r="AH1646"/>
    </row>
    <row r="1647" spans="1:34" ht="11.25" customHeight="1">
      <c r="A1647"/>
      <c r="B1647" s="1281" t="s">
        <v>24</v>
      </c>
      <c r="C1647" s="1282">
        <v>9600</v>
      </c>
      <c r="D1647" s="1341" t="str">
        <f t="shared" si="39"/>
        <v>GA9600</v>
      </c>
      <c r="E1647" s="1514" t="s">
        <v>124</v>
      </c>
      <c r="F1647" s="1390">
        <v>500</v>
      </c>
      <c r="G1647" s="1283">
        <v>2.87</v>
      </c>
      <c r="H1647" s="1283"/>
      <c r="I1647" s="1283"/>
      <c r="J1647" s="1283"/>
      <c r="K1647" s="1283"/>
      <c r="L1647" s="1283"/>
      <c r="M1647" s="1283"/>
      <c r="N1647" s="1283"/>
      <c r="O1647" s="1283"/>
      <c r="P1647" s="1283"/>
      <c r="R1647" s="1067"/>
      <c r="S1647" s="489"/>
      <c r="Z1647" s="21"/>
      <c r="AH1647"/>
    </row>
    <row r="1648" spans="1:34" ht="11.25" customHeight="1">
      <c r="A1648"/>
      <c r="B1648" s="1281" t="s">
        <v>24</v>
      </c>
      <c r="C1648" s="1282">
        <v>9620</v>
      </c>
      <c r="D1648" s="1341" t="str">
        <f t="shared" si="39"/>
        <v>GA9620</v>
      </c>
      <c r="E1648" s="1514" t="s">
        <v>121</v>
      </c>
      <c r="F1648" s="1390">
        <v>500</v>
      </c>
      <c r="G1648" s="1283">
        <v>1.35</v>
      </c>
      <c r="H1648" s="1283"/>
      <c r="I1648" s="1283"/>
      <c r="J1648" s="1283"/>
      <c r="K1648" s="1283"/>
      <c r="L1648" s="1283"/>
      <c r="M1648" s="1283"/>
      <c r="N1648" s="1283"/>
      <c r="O1648" s="1283"/>
      <c r="P1648" s="1283"/>
      <c r="R1648" s="1067"/>
      <c r="S1648" s="489"/>
      <c r="Z1648" s="21"/>
      <c r="AH1648"/>
    </row>
    <row r="1649" spans="1:34" ht="11.25" customHeight="1">
      <c r="A1649" t="s">
        <v>25</v>
      </c>
      <c r="B1649" s="1281" t="s">
        <v>25</v>
      </c>
      <c r="C1649" s="1282">
        <v>5</v>
      </c>
      <c r="D1649" s="1341" t="str">
        <f t="shared" si="39"/>
        <v>IA0005</v>
      </c>
      <c r="E1649" s="1514" t="s">
        <v>121</v>
      </c>
      <c r="F1649" s="1390">
        <v>581</v>
      </c>
      <c r="G1649" s="1283">
        <v>3.26</v>
      </c>
      <c r="H1649" s="1283"/>
      <c r="I1649" s="1283"/>
      <c r="J1649" s="1283"/>
      <c r="K1649" s="1283"/>
      <c r="L1649" s="1283"/>
      <c r="M1649" s="1283"/>
      <c r="N1649" s="1283"/>
      <c r="O1649" s="1283"/>
      <c r="P1649" s="1283">
        <v>4.4000000000000004</v>
      </c>
      <c r="R1649" s="1067"/>
      <c r="Z1649" s="21"/>
      <c r="AH1649"/>
    </row>
    <row r="1650" spans="1:34" ht="11.25" customHeight="1">
      <c r="A1650"/>
      <c r="B1650" s="1281" t="s">
        <v>25</v>
      </c>
      <c r="C1650" s="1282">
        <v>8</v>
      </c>
      <c r="D1650" s="1341" t="str">
        <f t="shared" si="39"/>
        <v>IA0008</v>
      </c>
      <c r="E1650" s="1514" t="s">
        <v>121</v>
      </c>
      <c r="F1650" s="1390">
        <v>492</v>
      </c>
      <c r="G1650" s="1283">
        <v>2.57</v>
      </c>
      <c r="H1650" s="1283"/>
      <c r="I1650" s="1283"/>
      <c r="J1650" s="1283"/>
      <c r="K1650" s="1283"/>
      <c r="L1650" s="1283"/>
      <c r="M1650" s="1283"/>
      <c r="N1650" s="1283"/>
      <c r="O1650" s="1283"/>
      <c r="P1650" s="1283">
        <v>3.47</v>
      </c>
      <c r="R1650" s="1067"/>
      <c r="Z1650" s="21"/>
      <c r="AH1650"/>
    </row>
    <row r="1651" spans="1:34" ht="11.25" customHeight="1">
      <c r="A1651"/>
      <c r="B1651" s="1281" t="s">
        <v>25</v>
      </c>
      <c r="C1651" s="1282">
        <v>16</v>
      </c>
      <c r="D1651" s="1341" t="str">
        <f t="shared" si="39"/>
        <v>IA0016</v>
      </c>
      <c r="E1651" s="1514" t="s">
        <v>121</v>
      </c>
      <c r="F1651" s="1390">
        <v>500</v>
      </c>
      <c r="G1651" s="1283">
        <v>5.07</v>
      </c>
      <c r="H1651" s="1283"/>
      <c r="I1651" s="1283"/>
      <c r="J1651" s="1283"/>
      <c r="K1651" s="1283"/>
      <c r="L1651" s="1283"/>
      <c r="M1651" s="1283"/>
      <c r="N1651" s="1283"/>
      <c r="O1651" s="1283"/>
      <c r="P1651" s="1283">
        <v>6.85</v>
      </c>
      <c r="R1651" s="1067"/>
      <c r="Z1651" s="21"/>
      <c r="AH1651"/>
    </row>
    <row r="1652" spans="1:34" ht="11.25" customHeight="1">
      <c r="A1652"/>
      <c r="B1652" s="1281" t="s">
        <v>25</v>
      </c>
      <c r="C1652" s="1282">
        <v>34</v>
      </c>
      <c r="D1652" s="1341" t="str">
        <f t="shared" si="39"/>
        <v>IA0034</v>
      </c>
      <c r="E1652" s="1514" t="s">
        <v>123</v>
      </c>
      <c r="F1652" s="1390">
        <v>650</v>
      </c>
      <c r="G1652" s="1283">
        <v>4.38</v>
      </c>
      <c r="H1652" s="1283"/>
      <c r="I1652" s="1283"/>
      <c r="J1652" s="1283"/>
      <c r="K1652" s="1283"/>
      <c r="L1652" s="1283"/>
      <c r="M1652" s="1283"/>
      <c r="N1652" s="1283"/>
      <c r="O1652" s="1283"/>
      <c r="P1652" s="1283">
        <v>5.92</v>
      </c>
      <c r="R1652" s="1067"/>
      <c r="Z1652" s="21"/>
      <c r="AH1652"/>
    </row>
    <row r="1653" spans="1:34" ht="11.25" customHeight="1">
      <c r="A1653"/>
      <c r="B1653" s="1281" t="s">
        <v>25</v>
      </c>
      <c r="C1653" s="1282">
        <v>35</v>
      </c>
      <c r="D1653" s="1341" t="str">
        <f t="shared" si="39"/>
        <v>IA0035</v>
      </c>
      <c r="E1653" s="1514" t="s">
        <v>121</v>
      </c>
      <c r="F1653" s="1390">
        <v>487</v>
      </c>
      <c r="G1653" s="1283">
        <v>2.52</v>
      </c>
      <c r="H1653" s="1283"/>
      <c r="I1653" s="1283"/>
      <c r="J1653" s="1283"/>
      <c r="K1653" s="1283"/>
      <c r="L1653" s="1283"/>
      <c r="M1653" s="1283"/>
      <c r="N1653" s="1283"/>
      <c r="O1653" s="1283"/>
      <c r="P1653" s="1283">
        <v>3.42</v>
      </c>
      <c r="R1653" s="1067"/>
      <c r="Z1653" s="21"/>
      <c r="AH1653"/>
    </row>
    <row r="1654" spans="1:34" ht="11.25" customHeight="1">
      <c r="A1654"/>
      <c r="B1654" s="1281" t="s">
        <v>25</v>
      </c>
      <c r="C1654" s="1282">
        <v>36</v>
      </c>
      <c r="D1654" s="1341" t="str">
        <f t="shared" si="39"/>
        <v>IA0036</v>
      </c>
      <c r="E1654" s="1514" t="s">
        <v>123</v>
      </c>
      <c r="F1654" s="1390">
        <v>500</v>
      </c>
      <c r="G1654" s="1283">
        <v>3.15</v>
      </c>
      <c r="H1654" s="1283"/>
      <c r="I1654" s="1283"/>
      <c r="J1654" s="1283"/>
      <c r="K1654" s="1283"/>
      <c r="L1654" s="1283"/>
      <c r="M1654" s="1283"/>
      <c r="N1654" s="1283"/>
      <c r="O1654" s="1283"/>
      <c r="P1654" s="1283">
        <v>4.2699999999999996</v>
      </c>
      <c r="R1654" s="1067"/>
      <c r="Z1654" s="21"/>
      <c r="AH1654"/>
    </row>
    <row r="1655" spans="1:34" ht="11.25" customHeight="1">
      <c r="A1655"/>
      <c r="B1655" s="1281" t="s">
        <v>25</v>
      </c>
      <c r="C1655" s="1282">
        <v>37</v>
      </c>
      <c r="D1655" s="1341" t="str">
        <f t="shared" si="39"/>
        <v>IA0037</v>
      </c>
      <c r="E1655" s="1514" t="s">
        <v>121</v>
      </c>
      <c r="F1655" s="1390">
        <v>500</v>
      </c>
      <c r="G1655" s="1283">
        <v>3.52</v>
      </c>
      <c r="H1655" s="1283"/>
      <c r="I1655" s="1283"/>
      <c r="J1655" s="1283"/>
      <c r="K1655" s="1283"/>
      <c r="L1655" s="1283"/>
      <c r="M1655" s="1283"/>
      <c r="N1655" s="1283"/>
      <c r="O1655" s="1283"/>
      <c r="P1655" s="1283">
        <v>4.76</v>
      </c>
      <c r="R1655" s="1067"/>
      <c r="Z1655" s="21"/>
      <c r="AH1655"/>
    </row>
    <row r="1656" spans="1:34" ht="11.25" customHeight="1">
      <c r="A1656"/>
      <c r="B1656" s="1281" t="s">
        <v>25</v>
      </c>
      <c r="C1656" s="1282">
        <v>42</v>
      </c>
      <c r="D1656" s="1341" t="str">
        <f t="shared" si="39"/>
        <v>IA0042</v>
      </c>
      <c r="E1656" s="1514" t="s">
        <v>121</v>
      </c>
      <c r="F1656" s="1390">
        <v>650</v>
      </c>
      <c r="G1656" s="1283">
        <v>5.47</v>
      </c>
      <c r="H1656" s="1283"/>
      <c r="I1656" s="1283"/>
      <c r="J1656" s="1283"/>
      <c r="K1656" s="1283"/>
      <c r="L1656" s="1283"/>
      <c r="M1656" s="1283"/>
      <c r="N1656" s="1283"/>
      <c r="O1656" s="1283"/>
      <c r="P1656" s="1283">
        <v>7.39</v>
      </c>
      <c r="R1656" s="1067"/>
      <c r="Z1656" s="21"/>
      <c r="AH1656"/>
    </row>
    <row r="1657" spans="1:34" ht="11.25" customHeight="1">
      <c r="A1657"/>
      <c r="B1657" s="1281" t="s">
        <v>25</v>
      </c>
      <c r="C1657" s="1282">
        <v>50</v>
      </c>
      <c r="D1657" s="1341" t="str">
        <f t="shared" si="39"/>
        <v>IA0050</v>
      </c>
      <c r="E1657" s="1514" t="s">
        <v>123</v>
      </c>
      <c r="F1657" s="1390">
        <v>959</v>
      </c>
      <c r="G1657" s="1283">
        <v>6.17</v>
      </c>
      <c r="H1657" s="1283"/>
      <c r="I1657" s="1283"/>
      <c r="J1657" s="1283"/>
      <c r="K1657" s="1283"/>
      <c r="L1657" s="1283"/>
      <c r="M1657" s="1283"/>
      <c r="N1657" s="1283"/>
      <c r="O1657" s="1283"/>
      <c r="P1657" s="1283">
        <v>8.35</v>
      </c>
      <c r="R1657" s="1067"/>
      <c r="Z1657" s="21"/>
      <c r="AH1657"/>
    </row>
    <row r="1658" spans="1:34" ht="11.25" customHeight="1">
      <c r="A1658"/>
      <c r="B1658" s="1281" t="s">
        <v>25</v>
      </c>
      <c r="C1658" s="1282">
        <v>59</v>
      </c>
      <c r="D1658" s="1341" t="str">
        <f t="shared" si="39"/>
        <v>IA0059</v>
      </c>
      <c r="E1658" s="1514" t="s">
        <v>122</v>
      </c>
      <c r="F1658" s="1390">
        <v>0</v>
      </c>
      <c r="G1658" s="1283">
        <v>0.37</v>
      </c>
      <c r="H1658" s="1283"/>
      <c r="I1658" s="1283"/>
      <c r="J1658" s="1283"/>
      <c r="K1658" s="1283"/>
      <c r="L1658" s="1283"/>
      <c r="M1658" s="1283"/>
      <c r="N1658" s="1283"/>
      <c r="O1658" s="1283"/>
      <c r="P1658" s="1283">
        <v>0.49</v>
      </c>
      <c r="R1658" s="1067"/>
      <c r="Z1658" s="21"/>
      <c r="AH1658"/>
    </row>
    <row r="1659" spans="1:34" ht="11.25" customHeight="1">
      <c r="A1659"/>
      <c r="B1659" s="1281" t="s">
        <v>25</v>
      </c>
      <c r="C1659" s="1282">
        <v>65</v>
      </c>
      <c r="D1659" s="1341" t="str">
        <f t="shared" si="39"/>
        <v>IA0065</v>
      </c>
      <c r="E1659" s="1514" t="s">
        <v>122</v>
      </c>
      <c r="F1659" s="1390">
        <v>0</v>
      </c>
      <c r="G1659" s="1283">
        <v>0.09</v>
      </c>
      <c r="H1659" s="1283"/>
      <c r="I1659" s="1283"/>
      <c r="J1659" s="1283"/>
      <c r="K1659" s="1283"/>
      <c r="L1659" s="1283"/>
      <c r="M1659" s="1283"/>
      <c r="N1659" s="1283"/>
      <c r="O1659" s="1283"/>
      <c r="P1659" s="1283">
        <v>0.13</v>
      </c>
      <c r="R1659" s="1067"/>
      <c r="Z1659" s="21"/>
      <c r="AH1659"/>
    </row>
    <row r="1660" spans="1:34" ht="11.25" customHeight="1">
      <c r="A1660"/>
      <c r="B1660" s="1281" t="s">
        <v>25</v>
      </c>
      <c r="C1660" s="1282">
        <v>66</v>
      </c>
      <c r="D1660" s="1341" t="str">
        <f t="shared" si="39"/>
        <v>IA0066</v>
      </c>
      <c r="E1660" s="1514" t="s">
        <v>122</v>
      </c>
      <c r="F1660" s="1390">
        <v>0</v>
      </c>
      <c r="G1660" s="1283">
        <v>0.09</v>
      </c>
      <c r="H1660" s="1283"/>
      <c r="I1660" s="1283"/>
      <c r="J1660" s="1283"/>
      <c r="K1660" s="1283"/>
      <c r="L1660" s="1283"/>
      <c r="M1660" s="1283"/>
      <c r="N1660" s="1283"/>
      <c r="O1660" s="1283"/>
      <c r="P1660" s="1283">
        <v>0.13</v>
      </c>
      <c r="R1660" s="1067"/>
      <c r="Z1660" s="21"/>
      <c r="AH1660"/>
    </row>
    <row r="1661" spans="1:34" ht="11.25" customHeight="1">
      <c r="A1661"/>
      <c r="B1661" s="1281" t="s">
        <v>25</v>
      </c>
      <c r="C1661" s="1282">
        <v>67</v>
      </c>
      <c r="D1661" s="1341" t="str">
        <f t="shared" si="39"/>
        <v>IA0067</v>
      </c>
      <c r="E1661" s="1514" t="s">
        <v>122</v>
      </c>
      <c r="F1661" s="1390">
        <v>0</v>
      </c>
      <c r="G1661" s="1283">
        <v>0.09</v>
      </c>
      <c r="H1661" s="1283"/>
      <c r="I1661" s="1283"/>
      <c r="J1661" s="1283"/>
      <c r="K1661" s="1283"/>
      <c r="L1661" s="1283"/>
      <c r="M1661" s="1283"/>
      <c r="N1661" s="1283"/>
      <c r="O1661" s="1283"/>
      <c r="P1661" s="1283">
        <v>0.13</v>
      </c>
      <c r="R1661" s="1067"/>
      <c r="Z1661" s="21"/>
      <c r="AH1661"/>
    </row>
    <row r="1662" spans="1:34" ht="11.25" customHeight="1">
      <c r="A1662"/>
      <c r="B1662" s="1281" t="s">
        <v>25</v>
      </c>
      <c r="C1662" s="1282">
        <v>79</v>
      </c>
      <c r="D1662" s="1341" t="str">
        <f t="shared" si="39"/>
        <v>IA0079</v>
      </c>
      <c r="E1662" s="1514" t="s">
        <v>121</v>
      </c>
      <c r="F1662" s="1390">
        <v>549</v>
      </c>
      <c r="G1662" s="1283">
        <v>3.01</v>
      </c>
      <c r="H1662" s="1283"/>
      <c r="I1662" s="1283"/>
      <c r="J1662" s="1283"/>
      <c r="K1662" s="1283"/>
      <c r="L1662" s="1283"/>
      <c r="M1662" s="1283"/>
      <c r="N1662" s="1283"/>
      <c r="O1662" s="1283"/>
      <c r="P1662" s="1283">
        <v>4.07</v>
      </c>
      <c r="R1662" s="1067"/>
      <c r="Z1662" s="21"/>
      <c r="AH1662"/>
    </row>
    <row r="1663" spans="1:34" ht="11.25" customHeight="1">
      <c r="A1663"/>
      <c r="B1663" s="1281" t="s">
        <v>25</v>
      </c>
      <c r="C1663" s="1282">
        <v>83</v>
      </c>
      <c r="D1663" s="1341" t="str">
        <f t="shared" si="39"/>
        <v>IA0083</v>
      </c>
      <c r="E1663" s="1514" t="s">
        <v>122</v>
      </c>
      <c r="F1663" s="1390">
        <v>500</v>
      </c>
      <c r="G1663" s="1283">
        <v>4.3499999999999996</v>
      </c>
      <c r="H1663" s="1283"/>
      <c r="I1663" s="1283"/>
      <c r="J1663" s="1283"/>
      <c r="K1663" s="1283"/>
      <c r="L1663" s="1283"/>
      <c r="M1663" s="1283"/>
      <c r="N1663" s="1283"/>
      <c r="O1663" s="1283"/>
      <c r="P1663" s="1283">
        <v>5.89</v>
      </c>
      <c r="R1663" s="1067"/>
      <c r="Z1663" s="21"/>
      <c r="AH1663"/>
    </row>
    <row r="1664" spans="1:34" ht="11.25" customHeight="1">
      <c r="A1664"/>
      <c r="B1664" s="1281" t="s">
        <v>25</v>
      </c>
      <c r="C1664" s="1282">
        <v>106</v>
      </c>
      <c r="D1664" s="1341" t="str">
        <f t="shared" si="39"/>
        <v>IA0106</v>
      </c>
      <c r="E1664" s="1514" t="s">
        <v>124</v>
      </c>
      <c r="F1664" s="1390">
        <v>1000</v>
      </c>
      <c r="G1664" s="1283">
        <v>9.2200000000000006</v>
      </c>
      <c r="H1664" s="1283"/>
      <c r="I1664" s="1283"/>
      <c r="J1664" s="1283"/>
      <c r="K1664" s="1283"/>
      <c r="L1664" s="1283"/>
      <c r="M1664" s="1283"/>
      <c r="N1664" s="1283"/>
      <c r="O1664" s="1283"/>
      <c r="P1664" s="1283">
        <v>12.48</v>
      </c>
      <c r="R1664" s="1067"/>
      <c r="Z1664" s="21"/>
      <c r="AH1664"/>
    </row>
    <row r="1665" spans="1:34" ht="11.25" customHeight="1">
      <c r="A1665"/>
      <c r="B1665" s="1281" t="s">
        <v>25</v>
      </c>
      <c r="C1665" s="1282">
        <v>113</v>
      </c>
      <c r="D1665" s="1341" t="str">
        <f t="shared" si="39"/>
        <v>IA0113</v>
      </c>
      <c r="E1665" s="1514" t="s">
        <v>123</v>
      </c>
      <c r="F1665" s="1390">
        <v>663</v>
      </c>
      <c r="G1665" s="1283">
        <v>3.88</v>
      </c>
      <c r="H1665" s="1283"/>
      <c r="I1665" s="1283"/>
      <c r="J1665" s="1283"/>
      <c r="K1665" s="1283"/>
      <c r="L1665" s="1283"/>
      <c r="M1665" s="1283"/>
      <c r="N1665" s="1283"/>
      <c r="O1665" s="1283"/>
      <c r="P1665" s="1283">
        <v>5.26</v>
      </c>
      <c r="R1665" s="1067"/>
      <c r="Z1665" s="21"/>
      <c r="AH1665"/>
    </row>
    <row r="1666" spans="1:34" ht="11.25" customHeight="1">
      <c r="A1666"/>
      <c r="B1666" s="1281" t="s">
        <v>25</v>
      </c>
      <c r="C1666" s="1282">
        <v>170</v>
      </c>
      <c r="D1666" s="1341" t="str">
        <f t="shared" si="39"/>
        <v>IA0170</v>
      </c>
      <c r="E1666" s="1514" t="s">
        <v>122</v>
      </c>
      <c r="F1666" s="1390">
        <v>577</v>
      </c>
      <c r="G1666" s="1283">
        <v>3.22</v>
      </c>
      <c r="H1666" s="1283"/>
      <c r="I1666" s="1283"/>
      <c r="J1666" s="1283"/>
      <c r="K1666" s="1283"/>
      <c r="L1666" s="1283"/>
      <c r="M1666" s="1283"/>
      <c r="N1666" s="1283"/>
      <c r="O1666" s="1283"/>
      <c r="P1666" s="1283">
        <v>4.3600000000000003</v>
      </c>
      <c r="R1666" s="1067"/>
      <c r="Z1666" s="21"/>
      <c r="AH1666"/>
    </row>
    <row r="1667" spans="1:34" ht="11.25" customHeight="1">
      <c r="A1667"/>
      <c r="B1667" s="1281" t="s">
        <v>25</v>
      </c>
      <c r="C1667" s="1282">
        <v>251</v>
      </c>
      <c r="D1667" s="1341" t="str">
        <f t="shared" si="39"/>
        <v>IA0251</v>
      </c>
      <c r="E1667" s="1514" t="s">
        <v>123</v>
      </c>
      <c r="F1667" s="1390">
        <v>592</v>
      </c>
      <c r="G1667" s="1283">
        <v>3.34</v>
      </c>
      <c r="H1667" s="1283"/>
      <c r="I1667" s="1283"/>
      <c r="J1667" s="1283"/>
      <c r="K1667" s="1283"/>
      <c r="L1667" s="1283"/>
      <c r="M1667" s="1283"/>
      <c r="N1667" s="1283"/>
      <c r="O1667" s="1283"/>
      <c r="P1667" s="1283">
        <v>4.5199999999999996</v>
      </c>
      <c r="R1667" s="1067"/>
      <c r="Z1667" s="21"/>
      <c r="AH1667"/>
    </row>
    <row r="1668" spans="1:34" ht="11.25" customHeight="1">
      <c r="A1668"/>
      <c r="B1668" s="1281" t="s">
        <v>25</v>
      </c>
      <c r="C1668" s="1282">
        <v>401</v>
      </c>
      <c r="D1668" s="1341" t="str">
        <f t="shared" si="39"/>
        <v>IA0401</v>
      </c>
      <c r="E1668" s="1514" t="s">
        <v>123</v>
      </c>
      <c r="F1668" s="1390">
        <v>0</v>
      </c>
      <c r="G1668" s="1283">
        <v>10.16</v>
      </c>
      <c r="H1668" s="1283"/>
      <c r="I1668" s="1283"/>
      <c r="J1668" s="1283"/>
      <c r="K1668" s="1283"/>
      <c r="L1668" s="1283"/>
      <c r="M1668" s="1283"/>
      <c r="N1668" s="1283"/>
      <c r="O1668" s="1283"/>
      <c r="P1668" s="1283">
        <v>13.74</v>
      </c>
      <c r="R1668" s="1067"/>
      <c r="Z1668" s="21"/>
      <c r="AH1668"/>
    </row>
    <row r="1669" spans="1:34" ht="11.25" customHeight="1">
      <c r="A1669"/>
      <c r="B1669" s="1281" t="s">
        <v>25</v>
      </c>
      <c r="C1669" s="1282">
        <v>771</v>
      </c>
      <c r="D1669" s="1341" t="str">
        <f t="shared" si="39"/>
        <v>IA0771</v>
      </c>
      <c r="E1669" s="1514" t="s">
        <v>280</v>
      </c>
      <c r="F1669" s="1390">
        <v>0</v>
      </c>
      <c r="G1669" s="1283">
        <v>0.54</v>
      </c>
      <c r="H1669" s="1283"/>
      <c r="I1669" s="1283"/>
      <c r="J1669" s="1283"/>
      <c r="K1669" s="1283"/>
      <c r="L1669" s="1283"/>
      <c r="M1669" s="1283"/>
      <c r="N1669" s="1283"/>
      <c r="O1669" s="1283"/>
      <c r="P1669" s="1283">
        <v>0.72</v>
      </c>
      <c r="R1669" s="1067"/>
      <c r="Z1669" s="21"/>
      <c r="AH1669"/>
    </row>
    <row r="1670" spans="1:34" ht="11.25" customHeight="1">
      <c r="A1670"/>
      <c r="B1670" s="1281" t="s">
        <v>25</v>
      </c>
      <c r="C1670" s="1282">
        <v>908</v>
      </c>
      <c r="D1670" s="1341" t="str">
        <f t="shared" si="39"/>
        <v>IA0908</v>
      </c>
      <c r="E1670" s="1514" t="s">
        <v>122</v>
      </c>
      <c r="F1670" s="1390">
        <v>340</v>
      </c>
      <c r="G1670" s="1283">
        <v>153</v>
      </c>
      <c r="H1670" s="1283"/>
      <c r="I1670" s="1283"/>
      <c r="J1670" s="1283"/>
      <c r="K1670" s="1283"/>
      <c r="L1670" s="1283"/>
      <c r="M1670" s="1283"/>
      <c r="N1670" s="1283"/>
      <c r="O1670" s="1283"/>
      <c r="P1670" s="1283">
        <v>207</v>
      </c>
      <c r="R1670" s="1067"/>
      <c r="Z1670" s="21"/>
      <c r="AH1670"/>
    </row>
    <row r="1671" spans="1:34" ht="11.25" customHeight="1">
      <c r="A1671"/>
      <c r="B1671" s="1281" t="s">
        <v>25</v>
      </c>
      <c r="C1671" s="1282">
        <v>913</v>
      </c>
      <c r="D1671" s="1341" t="str">
        <f t="shared" si="39"/>
        <v>IA0913</v>
      </c>
      <c r="E1671" s="1514" t="s">
        <v>122</v>
      </c>
      <c r="F1671" s="1390">
        <v>681</v>
      </c>
      <c r="G1671" s="1283">
        <v>442.85</v>
      </c>
      <c r="H1671" s="1283"/>
      <c r="I1671" s="1283"/>
      <c r="J1671" s="1283"/>
      <c r="K1671" s="1283"/>
      <c r="L1671" s="1283"/>
      <c r="M1671" s="1283"/>
      <c r="N1671" s="1283"/>
      <c r="O1671" s="1283"/>
      <c r="P1671" s="1283">
        <v>599.15</v>
      </c>
      <c r="R1671" s="1067"/>
      <c r="Z1671" s="21"/>
      <c r="AH1671"/>
    </row>
    <row r="1672" spans="1:34" ht="11.25" customHeight="1">
      <c r="A1672"/>
      <c r="B1672" s="1281" t="s">
        <v>25</v>
      </c>
      <c r="C1672" s="1282">
        <v>917</v>
      </c>
      <c r="D1672" s="1341" t="str">
        <f t="shared" si="39"/>
        <v>IA0917</v>
      </c>
      <c r="E1672" s="1514" t="s">
        <v>121</v>
      </c>
      <c r="F1672" s="1390">
        <v>658</v>
      </c>
      <c r="G1672" s="1283">
        <v>3.85</v>
      </c>
      <c r="H1672" s="1283"/>
      <c r="I1672" s="1283"/>
      <c r="J1672" s="1283"/>
      <c r="K1672" s="1283"/>
      <c r="L1672" s="1283"/>
      <c r="M1672" s="1283"/>
      <c r="N1672" s="1283"/>
      <c r="O1672" s="1283"/>
      <c r="P1672" s="1283">
        <v>5.21</v>
      </c>
      <c r="R1672" s="1067"/>
      <c r="Z1672" s="21"/>
      <c r="AH1672"/>
    </row>
    <row r="1673" spans="1:34" ht="11.25" customHeight="1">
      <c r="A1673"/>
      <c r="B1673" s="1281" t="s">
        <v>25</v>
      </c>
      <c r="C1673" s="1282">
        <v>1005</v>
      </c>
      <c r="D1673" s="1341" t="str">
        <f t="shared" si="39"/>
        <v>IA1005</v>
      </c>
      <c r="E1673" s="1514" t="s">
        <v>122</v>
      </c>
      <c r="F1673" s="1390">
        <v>987</v>
      </c>
      <c r="G1673" s="1283">
        <v>6.39</v>
      </c>
      <c r="H1673" s="1283"/>
      <c r="I1673" s="1283"/>
      <c r="J1673" s="1283"/>
      <c r="K1673" s="1283"/>
      <c r="L1673" s="1283"/>
      <c r="M1673" s="1283"/>
      <c r="N1673" s="1283"/>
      <c r="O1673" s="1283"/>
      <c r="P1673" s="1283">
        <v>8.65</v>
      </c>
      <c r="R1673" s="1067"/>
      <c r="Z1673" s="21"/>
      <c r="AH1673"/>
    </row>
    <row r="1674" spans="1:34" ht="11.25" customHeight="1">
      <c r="A1674"/>
      <c r="B1674" s="1281" t="s">
        <v>25</v>
      </c>
      <c r="C1674" s="1282">
        <v>1016</v>
      </c>
      <c r="D1674" s="1341" t="str">
        <f t="shared" si="39"/>
        <v>IA1016</v>
      </c>
      <c r="E1674" s="1514" t="s">
        <v>122</v>
      </c>
      <c r="F1674" s="1390">
        <v>1000</v>
      </c>
      <c r="G1674" s="1283">
        <v>13.63</v>
      </c>
      <c r="H1674" s="1283"/>
      <c r="I1674" s="1283"/>
      <c r="J1674" s="1283"/>
      <c r="K1674" s="1283"/>
      <c r="L1674" s="1283"/>
      <c r="M1674" s="1283"/>
      <c r="N1674" s="1283"/>
      <c r="O1674" s="1283"/>
      <c r="P1674" s="1283">
        <v>18.43</v>
      </c>
      <c r="R1674" s="1067"/>
      <c r="Z1674" s="21"/>
      <c r="AH1674"/>
    </row>
    <row r="1675" spans="1:34" ht="11.25" customHeight="1">
      <c r="A1675"/>
      <c r="B1675" s="1281" t="s">
        <v>25</v>
      </c>
      <c r="C1675" s="1282">
        <v>1164</v>
      </c>
      <c r="D1675" s="1341" t="str">
        <f t="shared" si="39"/>
        <v>IA1164</v>
      </c>
      <c r="E1675" s="1514" t="s">
        <v>122</v>
      </c>
      <c r="F1675" s="1390">
        <v>571</v>
      </c>
      <c r="G1675" s="1283">
        <v>3.18</v>
      </c>
      <c r="H1675" s="1283"/>
      <c r="I1675" s="1283"/>
      <c r="J1675" s="1283"/>
      <c r="K1675" s="1283"/>
      <c r="L1675" s="1283"/>
      <c r="M1675" s="1283"/>
      <c r="N1675" s="1283"/>
      <c r="O1675" s="1283"/>
      <c r="P1675" s="1283">
        <v>4.3</v>
      </c>
      <c r="R1675" s="1067"/>
      <c r="Z1675" s="21"/>
      <c r="AH1675"/>
    </row>
    <row r="1676" spans="1:34" ht="11.25" customHeight="1">
      <c r="A1676"/>
      <c r="B1676" s="1281" t="s">
        <v>25</v>
      </c>
      <c r="C1676" s="1282">
        <v>1165</v>
      </c>
      <c r="D1676" s="1341" t="str">
        <f t="shared" ref="D1676:D1739" si="40">B1676&amp;TEXT(C1676,"0000")</f>
        <v>IA1165</v>
      </c>
      <c r="E1676" s="1514" t="s">
        <v>122</v>
      </c>
      <c r="F1676" s="1390">
        <v>599</v>
      </c>
      <c r="G1676" s="1283">
        <v>3.39</v>
      </c>
      <c r="H1676" s="1283"/>
      <c r="I1676" s="1283"/>
      <c r="J1676" s="1283"/>
      <c r="K1676" s="1283"/>
      <c r="L1676" s="1283"/>
      <c r="M1676" s="1283"/>
      <c r="N1676" s="1283"/>
      <c r="O1676" s="1283"/>
      <c r="P1676" s="1283">
        <v>4.59</v>
      </c>
      <c r="R1676" s="1067"/>
      <c r="Z1676" s="21"/>
      <c r="AH1676"/>
    </row>
    <row r="1677" spans="1:34" ht="11.25" customHeight="1">
      <c r="A1677"/>
      <c r="B1677" s="1281" t="s">
        <v>25</v>
      </c>
      <c r="C1677" s="1282">
        <v>1320</v>
      </c>
      <c r="D1677" s="1341" t="str">
        <f t="shared" si="40"/>
        <v>IA1320</v>
      </c>
      <c r="E1677" s="1514" t="s">
        <v>122</v>
      </c>
      <c r="F1677" s="1390">
        <v>362</v>
      </c>
      <c r="G1677" s="1283">
        <v>1.56</v>
      </c>
      <c r="H1677" s="1283"/>
      <c r="I1677" s="1283"/>
      <c r="J1677" s="1283"/>
      <c r="K1677" s="1283"/>
      <c r="L1677" s="1283"/>
      <c r="M1677" s="1283"/>
      <c r="N1677" s="1283"/>
      <c r="O1677" s="1283"/>
      <c r="P1677" s="1283">
        <v>2.12</v>
      </c>
      <c r="R1677" s="1067"/>
      <c r="Z1677" s="21"/>
      <c r="AH1677"/>
    </row>
    <row r="1678" spans="1:34" ht="11.25" customHeight="1">
      <c r="A1678"/>
      <c r="B1678" s="1281" t="s">
        <v>25</v>
      </c>
      <c r="C1678" s="1282">
        <v>1322</v>
      </c>
      <c r="D1678" s="1341" t="str">
        <f t="shared" si="40"/>
        <v>IA1322</v>
      </c>
      <c r="E1678" s="1514" t="s">
        <v>122</v>
      </c>
      <c r="F1678" s="1390">
        <v>1000</v>
      </c>
      <c r="G1678" s="1283">
        <v>6.75</v>
      </c>
      <c r="H1678" s="1283"/>
      <c r="I1678" s="1283"/>
      <c r="J1678" s="1283"/>
      <c r="K1678" s="1283"/>
      <c r="L1678" s="1283"/>
      <c r="M1678" s="1283"/>
      <c r="N1678" s="1283"/>
      <c r="O1678" s="1283"/>
      <c r="P1678" s="1283">
        <v>9.1300000000000008</v>
      </c>
      <c r="R1678" s="1067"/>
      <c r="Z1678" s="21"/>
      <c r="AH1678"/>
    </row>
    <row r="1679" spans="1:34" ht="11.25" customHeight="1">
      <c r="A1679"/>
      <c r="B1679" s="1281" t="s">
        <v>25</v>
      </c>
      <c r="C1679" s="1282">
        <v>1430</v>
      </c>
      <c r="D1679" s="1341" t="str">
        <f t="shared" si="40"/>
        <v>IA1430</v>
      </c>
      <c r="E1679" s="1514" t="s">
        <v>122</v>
      </c>
      <c r="F1679" s="1390">
        <v>783</v>
      </c>
      <c r="G1679" s="1283">
        <v>4.8099999999999996</v>
      </c>
      <c r="H1679" s="1283"/>
      <c r="I1679" s="1283"/>
      <c r="J1679" s="1283"/>
      <c r="K1679" s="1283"/>
      <c r="L1679" s="1283"/>
      <c r="M1679" s="1283"/>
      <c r="N1679" s="1283"/>
      <c r="O1679" s="1283"/>
      <c r="P1679" s="1283">
        <v>6.51</v>
      </c>
      <c r="R1679" s="1067"/>
      <c r="Z1679" s="21"/>
      <c r="AH1679"/>
    </row>
    <row r="1680" spans="1:34" ht="11.25" customHeight="1">
      <c r="A1680"/>
      <c r="B1680" s="1281" t="s">
        <v>25</v>
      </c>
      <c r="C1680" s="1282">
        <v>1438</v>
      </c>
      <c r="D1680" s="1341" t="str">
        <f t="shared" si="40"/>
        <v>IA1438</v>
      </c>
      <c r="E1680" s="1514" t="s">
        <v>123</v>
      </c>
      <c r="F1680" s="1390">
        <v>866</v>
      </c>
      <c r="G1680" s="1283">
        <v>5.46</v>
      </c>
      <c r="H1680" s="1283"/>
      <c r="I1680" s="1283"/>
      <c r="J1680" s="1283"/>
      <c r="K1680" s="1283"/>
      <c r="L1680" s="1283"/>
      <c r="M1680" s="1283"/>
      <c r="N1680" s="1283"/>
      <c r="O1680" s="1283"/>
      <c r="P1680" s="1283">
        <v>7.38</v>
      </c>
      <c r="R1680" s="1067"/>
      <c r="Z1680" s="21"/>
      <c r="AH1680"/>
    </row>
    <row r="1681" spans="1:34" ht="11.25" customHeight="1">
      <c r="A1681"/>
      <c r="B1681" s="1281" t="s">
        <v>25</v>
      </c>
      <c r="C1681" s="1282">
        <v>1452</v>
      </c>
      <c r="D1681" s="1341" t="str">
        <f t="shared" si="40"/>
        <v>IA1452</v>
      </c>
      <c r="E1681" s="1514" t="s">
        <v>122</v>
      </c>
      <c r="F1681" s="1390">
        <v>464</v>
      </c>
      <c r="G1681" s="1283">
        <v>2.35</v>
      </c>
      <c r="H1681" s="1283"/>
      <c r="I1681" s="1283"/>
      <c r="J1681" s="1283"/>
      <c r="K1681" s="1283"/>
      <c r="L1681" s="1283"/>
      <c r="M1681" s="1283"/>
      <c r="N1681" s="1283"/>
      <c r="O1681" s="1283"/>
      <c r="P1681" s="1283">
        <v>3.17</v>
      </c>
      <c r="R1681" s="1067"/>
      <c r="Z1681" s="21"/>
      <c r="AH1681"/>
    </row>
    <row r="1682" spans="1:34" ht="11.25" customHeight="1">
      <c r="A1682"/>
      <c r="B1682" s="1281" t="s">
        <v>25</v>
      </c>
      <c r="C1682" s="1282">
        <v>1463</v>
      </c>
      <c r="D1682" s="1341" t="str">
        <f t="shared" si="40"/>
        <v>IA1463</v>
      </c>
      <c r="E1682" s="1514" t="s">
        <v>123</v>
      </c>
      <c r="F1682" s="1390">
        <v>1000</v>
      </c>
      <c r="G1682" s="1283">
        <v>13.97</v>
      </c>
      <c r="H1682" s="1283"/>
      <c r="I1682" s="1283"/>
      <c r="J1682" s="1283"/>
      <c r="K1682" s="1283"/>
      <c r="L1682" s="1283"/>
      <c r="M1682" s="1283"/>
      <c r="N1682" s="1283"/>
      <c r="O1682" s="1283"/>
      <c r="P1682" s="1283">
        <v>18.89</v>
      </c>
      <c r="R1682" s="1067"/>
      <c r="Z1682" s="21"/>
      <c r="AH1682"/>
    </row>
    <row r="1683" spans="1:34" ht="11.25" customHeight="1">
      <c r="A1683"/>
      <c r="B1683" s="1281" t="s">
        <v>25</v>
      </c>
      <c r="C1683" s="1282">
        <v>1472</v>
      </c>
      <c r="D1683" s="1341" t="str">
        <f t="shared" si="40"/>
        <v>IA1472</v>
      </c>
      <c r="E1683" s="1514" t="s">
        <v>122</v>
      </c>
      <c r="F1683" s="1390">
        <v>590</v>
      </c>
      <c r="G1683" s="1283">
        <v>3.32</v>
      </c>
      <c r="H1683" s="1283"/>
      <c r="I1683" s="1283"/>
      <c r="J1683" s="1283"/>
      <c r="K1683" s="1283"/>
      <c r="L1683" s="1283"/>
      <c r="M1683" s="1283"/>
      <c r="N1683" s="1283"/>
      <c r="O1683" s="1283"/>
      <c r="P1683" s="1283">
        <v>4.5</v>
      </c>
      <c r="R1683" s="1067"/>
      <c r="Z1683" s="21"/>
      <c r="AH1683"/>
    </row>
    <row r="1684" spans="1:34" ht="11.25" customHeight="1">
      <c r="A1684"/>
      <c r="B1684" s="1281" t="s">
        <v>25</v>
      </c>
      <c r="C1684" s="1282">
        <v>1624</v>
      </c>
      <c r="D1684" s="1341" t="str">
        <f t="shared" si="40"/>
        <v>IA1624</v>
      </c>
      <c r="E1684" s="1514" t="s">
        <v>123</v>
      </c>
      <c r="F1684" s="1390">
        <v>600</v>
      </c>
      <c r="G1684" s="1283">
        <v>3.4</v>
      </c>
      <c r="H1684" s="1283"/>
      <c r="I1684" s="1283"/>
      <c r="J1684" s="1283"/>
      <c r="K1684" s="1283"/>
      <c r="L1684" s="1283"/>
      <c r="M1684" s="1283"/>
      <c r="N1684" s="1283"/>
      <c r="O1684" s="1283"/>
      <c r="P1684" s="1283">
        <v>4.5999999999999996</v>
      </c>
      <c r="R1684" s="1067"/>
      <c r="Z1684" s="21"/>
      <c r="AH1684"/>
    </row>
    <row r="1685" spans="1:34" ht="11.25" customHeight="1">
      <c r="A1685"/>
      <c r="B1685" s="1281" t="s">
        <v>25</v>
      </c>
      <c r="C1685" s="1282">
        <v>1642</v>
      </c>
      <c r="D1685" s="1341" t="str">
        <f t="shared" si="40"/>
        <v>IA1642</v>
      </c>
      <c r="E1685" s="1514" t="s">
        <v>122</v>
      </c>
      <c r="F1685" s="1390">
        <v>445</v>
      </c>
      <c r="G1685" s="1283">
        <v>2.2000000000000002</v>
      </c>
      <c r="H1685" s="1283"/>
      <c r="I1685" s="1283"/>
      <c r="J1685" s="1283"/>
      <c r="K1685" s="1283"/>
      <c r="L1685" s="1283"/>
      <c r="M1685" s="1283"/>
      <c r="N1685" s="1283"/>
      <c r="O1685" s="1283"/>
      <c r="P1685" s="1283">
        <v>2.98</v>
      </c>
      <c r="R1685" s="1067"/>
      <c r="Z1685" s="21"/>
      <c r="AH1685"/>
    </row>
    <row r="1686" spans="1:34" ht="11.25" customHeight="1">
      <c r="A1686"/>
      <c r="B1686" s="1281" t="s">
        <v>25</v>
      </c>
      <c r="C1686" s="1282">
        <v>1654</v>
      </c>
      <c r="D1686" s="1341" t="str">
        <f t="shared" si="40"/>
        <v>IA1654</v>
      </c>
      <c r="E1686" s="1514" t="s">
        <v>123</v>
      </c>
      <c r="F1686" s="1390">
        <v>662</v>
      </c>
      <c r="G1686" s="1283">
        <v>3.88</v>
      </c>
      <c r="H1686" s="1283"/>
      <c r="I1686" s="1283"/>
      <c r="J1686" s="1283"/>
      <c r="K1686" s="1283"/>
      <c r="L1686" s="1283"/>
      <c r="M1686" s="1283"/>
      <c r="N1686" s="1283"/>
      <c r="O1686" s="1283"/>
      <c r="P1686" s="1283">
        <v>5.24</v>
      </c>
      <c r="R1686" s="1067"/>
      <c r="Z1686" s="21"/>
      <c r="AH1686"/>
    </row>
    <row r="1687" spans="1:34" ht="11.25" customHeight="1">
      <c r="A1687"/>
      <c r="B1687" s="1281" t="s">
        <v>25</v>
      </c>
      <c r="C1687" s="1282">
        <v>1699</v>
      </c>
      <c r="D1687" s="1341" t="str">
        <f t="shared" si="40"/>
        <v>IA1699</v>
      </c>
      <c r="E1687" s="1514" t="s">
        <v>122</v>
      </c>
      <c r="F1687" s="1390">
        <v>573</v>
      </c>
      <c r="G1687" s="1283">
        <v>3.19</v>
      </c>
      <c r="H1687" s="1283"/>
      <c r="I1687" s="1283"/>
      <c r="J1687" s="1283"/>
      <c r="K1687" s="1283"/>
      <c r="L1687" s="1283"/>
      <c r="M1687" s="1283"/>
      <c r="N1687" s="1283"/>
      <c r="O1687" s="1283"/>
      <c r="P1687" s="1283">
        <v>4.3099999999999996</v>
      </c>
      <c r="R1687" s="1067"/>
      <c r="Z1687" s="21"/>
      <c r="AH1687"/>
    </row>
    <row r="1688" spans="1:34" ht="11.25" customHeight="1">
      <c r="A1688"/>
      <c r="B1688" s="1281" t="s">
        <v>25</v>
      </c>
      <c r="C1688" s="1282">
        <v>1701</v>
      </c>
      <c r="D1688" s="1341" t="str">
        <f t="shared" si="40"/>
        <v>IA1701</v>
      </c>
      <c r="E1688" s="1514" t="s">
        <v>123</v>
      </c>
      <c r="F1688" s="1390">
        <v>535</v>
      </c>
      <c r="G1688" s="1283">
        <v>2.9</v>
      </c>
      <c r="H1688" s="1283"/>
      <c r="I1688" s="1283"/>
      <c r="J1688" s="1283"/>
      <c r="K1688" s="1283"/>
      <c r="L1688" s="1283"/>
      <c r="M1688" s="1283"/>
      <c r="N1688" s="1283"/>
      <c r="O1688" s="1283"/>
      <c r="P1688" s="1283">
        <v>3.92</v>
      </c>
      <c r="R1688" s="1067"/>
      <c r="Z1688" s="21"/>
      <c r="AH1688"/>
    </row>
    <row r="1689" spans="1:34" ht="11.25" customHeight="1">
      <c r="A1689"/>
      <c r="B1689" s="1281" t="s">
        <v>25</v>
      </c>
      <c r="C1689" s="1282">
        <v>1710</v>
      </c>
      <c r="D1689" s="1341" t="str">
        <f t="shared" si="40"/>
        <v>IA1710</v>
      </c>
      <c r="E1689" s="1514" t="s">
        <v>123</v>
      </c>
      <c r="F1689" s="1390">
        <v>646</v>
      </c>
      <c r="G1689" s="1283">
        <v>3.76</v>
      </c>
      <c r="H1689" s="1283"/>
      <c r="I1689" s="1283"/>
      <c r="J1689" s="1283"/>
      <c r="K1689" s="1283"/>
      <c r="L1689" s="1283"/>
      <c r="M1689" s="1283"/>
      <c r="N1689" s="1283"/>
      <c r="O1689" s="1283"/>
      <c r="P1689" s="1283">
        <v>5.08</v>
      </c>
      <c r="R1689" s="1067"/>
      <c r="Z1689" s="21"/>
      <c r="AH1689"/>
    </row>
    <row r="1690" spans="1:34" ht="11.25" customHeight="1">
      <c r="A1690"/>
      <c r="B1690" s="1281" t="s">
        <v>25</v>
      </c>
      <c r="C1690" s="1282">
        <v>1747</v>
      </c>
      <c r="D1690" s="1341" t="str">
        <f t="shared" si="40"/>
        <v>IA1747</v>
      </c>
      <c r="E1690" s="1514" t="s">
        <v>123</v>
      </c>
      <c r="F1690" s="1390">
        <v>534</v>
      </c>
      <c r="G1690" s="1283">
        <v>2.89</v>
      </c>
      <c r="H1690" s="1283"/>
      <c r="I1690" s="1283"/>
      <c r="J1690" s="1283"/>
      <c r="K1690" s="1283"/>
      <c r="L1690" s="1283"/>
      <c r="M1690" s="1283"/>
      <c r="N1690" s="1283"/>
      <c r="O1690" s="1283"/>
      <c r="P1690" s="1283">
        <v>3.91</v>
      </c>
      <c r="R1690" s="1067"/>
      <c r="Z1690" s="21"/>
      <c r="AH1690"/>
    </row>
    <row r="1691" spans="1:34" ht="11.25" customHeight="1">
      <c r="A1691"/>
      <c r="B1691" s="1281" t="s">
        <v>25</v>
      </c>
      <c r="C1691" s="1282">
        <v>1748</v>
      </c>
      <c r="D1691" s="1341" t="str">
        <f t="shared" si="40"/>
        <v>IA1748</v>
      </c>
      <c r="E1691" s="1514" t="s">
        <v>123</v>
      </c>
      <c r="F1691" s="1390">
        <v>884</v>
      </c>
      <c r="G1691" s="1283">
        <v>5.59</v>
      </c>
      <c r="H1691" s="1283"/>
      <c r="I1691" s="1283"/>
      <c r="J1691" s="1283"/>
      <c r="K1691" s="1283"/>
      <c r="L1691" s="1283"/>
      <c r="M1691" s="1283"/>
      <c r="N1691" s="1283"/>
      <c r="O1691" s="1283"/>
      <c r="P1691" s="1283">
        <v>7.57</v>
      </c>
      <c r="R1691" s="1067"/>
      <c r="Z1691" s="21"/>
      <c r="AH1691"/>
    </row>
    <row r="1692" spans="1:34" ht="11.25" customHeight="1">
      <c r="A1692"/>
      <c r="B1692" s="1281" t="s">
        <v>25</v>
      </c>
      <c r="C1692" s="1282">
        <v>1803</v>
      </c>
      <c r="D1692" s="1341" t="str">
        <f t="shared" si="40"/>
        <v>IA1803</v>
      </c>
      <c r="E1692" s="1514" t="s">
        <v>123</v>
      </c>
      <c r="F1692" s="1390">
        <v>1000</v>
      </c>
      <c r="G1692" s="1283">
        <v>8.16</v>
      </c>
      <c r="H1692" s="1283"/>
      <c r="I1692" s="1283"/>
      <c r="J1692" s="1283"/>
      <c r="K1692" s="1283"/>
      <c r="L1692" s="1283"/>
      <c r="M1692" s="1283"/>
      <c r="N1692" s="1283"/>
      <c r="O1692" s="1283"/>
      <c r="P1692" s="1283">
        <v>11.04</v>
      </c>
      <c r="R1692" s="1067"/>
      <c r="Z1692" s="21"/>
      <c r="AH1692"/>
    </row>
    <row r="1693" spans="1:34" ht="11.25" customHeight="1">
      <c r="A1693"/>
      <c r="B1693" s="1281" t="s">
        <v>25</v>
      </c>
      <c r="C1693" s="1282">
        <v>1924</v>
      </c>
      <c r="D1693" s="1341" t="str">
        <f t="shared" si="40"/>
        <v>IA1924</v>
      </c>
      <c r="E1693" s="1514" t="s">
        <v>124</v>
      </c>
      <c r="F1693" s="1390">
        <v>491</v>
      </c>
      <c r="G1693" s="1283">
        <v>2.56</v>
      </c>
      <c r="H1693" s="1283"/>
      <c r="I1693" s="1283"/>
      <c r="J1693" s="1283"/>
      <c r="K1693" s="1283"/>
      <c r="L1693" s="1283"/>
      <c r="M1693" s="1283"/>
      <c r="N1693" s="1283"/>
      <c r="O1693" s="1283"/>
      <c r="P1693" s="1283">
        <v>3.46</v>
      </c>
      <c r="R1693" s="1067"/>
      <c r="Z1693" s="21"/>
      <c r="AH1693"/>
    </row>
    <row r="1694" spans="1:34" ht="11.25" customHeight="1">
      <c r="A1694"/>
      <c r="B1694" s="1281" t="s">
        <v>25</v>
      </c>
      <c r="C1694" s="1282">
        <v>1925</v>
      </c>
      <c r="D1694" s="1341" t="str">
        <f t="shared" si="40"/>
        <v>IA1925</v>
      </c>
      <c r="E1694" s="1514" t="s">
        <v>123</v>
      </c>
      <c r="F1694" s="1390">
        <v>838</v>
      </c>
      <c r="G1694" s="1283">
        <v>5.24</v>
      </c>
      <c r="H1694" s="1283"/>
      <c r="I1694" s="1283"/>
      <c r="J1694" s="1283"/>
      <c r="K1694" s="1283"/>
      <c r="L1694" s="1283"/>
      <c r="M1694" s="1283"/>
      <c r="N1694" s="1283"/>
      <c r="O1694" s="1283"/>
      <c r="P1694" s="1283">
        <v>7.08</v>
      </c>
      <c r="R1694" s="1067"/>
      <c r="Z1694" s="21"/>
      <c r="AH1694"/>
    </row>
    <row r="1695" spans="1:34" ht="11.25" customHeight="1">
      <c r="A1695"/>
      <c r="B1695" s="1281" t="s">
        <v>25</v>
      </c>
      <c r="C1695" s="1282">
        <v>2002</v>
      </c>
      <c r="D1695" s="1341" t="str">
        <f t="shared" si="40"/>
        <v>IA2002</v>
      </c>
      <c r="E1695" s="1514" t="s">
        <v>125</v>
      </c>
      <c r="F1695" s="1390">
        <v>507</v>
      </c>
      <c r="G1695" s="1283">
        <v>2.68</v>
      </c>
      <c r="H1695" s="1283"/>
      <c r="I1695" s="1283"/>
      <c r="J1695" s="1283"/>
      <c r="K1695" s="1283"/>
      <c r="L1695" s="1283"/>
      <c r="M1695" s="1283"/>
      <c r="N1695" s="1283"/>
      <c r="O1695" s="1283"/>
      <c r="P1695" s="1283">
        <v>3.62</v>
      </c>
      <c r="R1695" s="1067"/>
      <c r="Z1695" s="21"/>
      <c r="AH1695"/>
    </row>
    <row r="1696" spans="1:34" ht="11.25" customHeight="1">
      <c r="A1696"/>
      <c r="B1696" s="1281" t="s">
        <v>25</v>
      </c>
      <c r="C1696" s="1282">
        <v>2003</v>
      </c>
      <c r="D1696" s="1341" t="str">
        <f t="shared" si="40"/>
        <v>IA2003</v>
      </c>
      <c r="E1696" s="1514" t="s">
        <v>121</v>
      </c>
      <c r="F1696" s="1390">
        <v>690</v>
      </c>
      <c r="G1696" s="1283">
        <v>4.0999999999999996</v>
      </c>
      <c r="H1696" s="1283"/>
      <c r="I1696" s="1283"/>
      <c r="J1696" s="1283"/>
      <c r="K1696" s="1283"/>
      <c r="L1696" s="1283"/>
      <c r="M1696" s="1283"/>
      <c r="N1696" s="1283"/>
      <c r="O1696" s="1283"/>
      <c r="P1696" s="1283">
        <v>5.54</v>
      </c>
      <c r="R1696" s="1067"/>
      <c r="Z1696" s="21"/>
      <c r="AH1696"/>
    </row>
    <row r="1697" spans="1:34" ht="11.25" customHeight="1">
      <c r="A1697"/>
      <c r="B1697" s="1281" t="s">
        <v>25</v>
      </c>
      <c r="C1697" s="1282">
        <v>2014</v>
      </c>
      <c r="D1697" s="1341" t="str">
        <f t="shared" si="40"/>
        <v>IA2014</v>
      </c>
      <c r="E1697" s="1514" t="s">
        <v>123</v>
      </c>
      <c r="F1697" s="1390">
        <v>757</v>
      </c>
      <c r="G1697" s="1283">
        <v>4.62</v>
      </c>
      <c r="H1697" s="1283"/>
      <c r="I1697" s="1283"/>
      <c r="J1697" s="1283"/>
      <c r="K1697" s="1283"/>
      <c r="L1697" s="1283"/>
      <c r="M1697" s="1283"/>
      <c r="N1697" s="1283"/>
      <c r="O1697" s="1283"/>
      <c r="P1697" s="1283">
        <v>6.24</v>
      </c>
      <c r="R1697" s="1067"/>
      <c r="Z1697" s="21"/>
      <c r="AH1697"/>
    </row>
    <row r="1698" spans="1:34" ht="11.25" customHeight="1">
      <c r="A1698"/>
      <c r="B1698" s="1281" t="s">
        <v>25</v>
      </c>
      <c r="C1698" s="1282">
        <v>2016</v>
      </c>
      <c r="D1698" s="1341" t="str">
        <f t="shared" si="40"/>
        <v>IA2016</v>
      </c>
      <c r="E1698" s="1514" t="s">
        <v>125</v>
      </c>
      <c r="F1698" s="1390">
        <v>589</v>
      </c>
      <c r="G1698" s="1283">
        <v>3.32</v>
      </c>
      <c r="H1698" s="1283"/>
      <c r="I1698" s="1283"/>
      <c r="J1698" s="1283"/>
      <c r="K1698" s="1283"/>
      <c r="L1698" s="1283"/>
      <c r="M1698" s="1283"/>
      <c r="N1698" s="1283"/>
      <c r="O1698" s="1283"/>
      <c r="P1698" s="1283">
        <v>4.49</v>
      </c>
      <c r="R1698" s="1067"/>
      <c r="Z1698" s="21"/>
      <c r="AH1698"/>
    </row>
    <row r="1699" spans="1:34" ht="11.25" customHeight="1">
      <c r="A1699"/>
      <c r="B1699" s="1281" t="s">
        <v>25</v>
      </c>
      <c r="C1699" s="1282">
        <v>2021</v>
      </c>
      <c r="D1699" s="1341" t="str">
        <f t="shared" si="40"/>
        <v>IA2021</v>
      </c>
      <c r="E1699" s="1514" t="s">
        <v>124</v>
      </c>
      <c r="F1699" s="1390">
        <v>548</v>
      </c>
      <c r="G1699" s="1283">
        <v>3</v>
      </c>
      <c r="H1699" s="1283"/>
      <c r="I1699" s="1283"/>
      <c r="J1699" s="1283"/>
      <c r="K1699" s="1283"/>
      <c r="L1699" s="1283"/>
      <c r="M1699" s="1283"/>
      <c r="N1699" s="1283"/>
      <c r="O1699" s="1283"/>
      <c r="P1699" s="1283">
        <v>4.0599999999999996</v>
      </c>
      <c r="R1699" s="1067"/>
      <c r="Z1699" s="21"/>
      <c r="AH1699"/>
    </row>
    <row r="1700" spans="1:34" ht="11.25" customHeight="1">
      <c r="A1700"/>
      <c r="B1700" s="1281" t="s">
        <v>25</v>
      </c>
      <c r="C1700" s="1282">
        <v>2039</v>
      </c>
      <c r="D1700" s="1341" t="str">
        <f t="shared" si="40"/>
        <v>IA2039</v>
      </c>
      <c r="E1700" s="1514" t="s">
        <v>121</v>
      </c>
      <c r="F1700" s="1390">
        <v>521</v>
      </c>
      <c r="G1700" s="1283">
        <v>2.79</v>
      </c>
      <c r="H1700" s="1283"/>
      <c r="I1700" s="1283"/>
      <c r="J1700" s="1283"/>
      <c r="K1700" s="1283"/>
      <c r="L1700" s="1283"/>
      <c r="M1700" s="1283"/>
      <c r="N1700" s="1283"/>
      <c r="O1700" s="1283"/>
      <c r="P1700" s="1283">
        <v>3.77</v>
      </c>
      <c r="R1700" s="1067"/>
      <c r="Z1700" s="21"/>
      <c r="AH1700"/>
    </row>
    <row r="1701" spans="1:34" ht="11.25" customHeight="1">
      <c r="A1701"/>
      <c r="B1701" s="1281" t="s">
        <v>25</v>
      </c>
      <c r="C1701" s="1282">
        <v>2041</v>
      </c>
      <c r="D1701" s="1341" t="str">
        <f t="shared" si="40"/>
        <v>IA2041</v>
      </c>
      <c r="E1701" s="1514" t="s">
        <v>121</v>
      </c>
      <c r="F1701" s="1390">
        <v>697</v>
      </c>
      <c r="G1701" s="1283">
        <v>4.1500000000000004</v>
      </c>
      <c r="H1701" s="1283"/>
      <c r="I1701" s="1283"/>
      <c r="J1701" s="1283"/>
      <c r="K1701" s="1283"/>
      <c r="L1701" s="1283"/>
      <c r="M1701" s="1283"/>
      <c r="N1701" s="1283"/>
      <c r="O1701" s="1283"/>
      <c r="P1701" s="1283">
        <v>5.61</v>
      </c>
      <c r="R1701" s="1067"/>
      <c r="Z1701" s="21"/>
      <c r="AH1701"/>
    </row>
    <row r="1702" spans="1:34" ht="11.25" customHeight="1">
      <c r="A1702"/>
      <c r="B1702" s="1281" t="s">
        <v>25</v>
      </c>
      <c r="C1702" s="1282">
        <v>2065</v>
      </c>
      <c r="D1702" s="1341" t="str">
        <f t="shared" si="40"/>
        <v>IA2065</v>
      </c>
      <c r="E1702" s="1514" t="s">
        <v>125</v>
      </c>
      <c r="F1702" s="1390">
        <v>397</v>
      </c>
      <c r="G1702" s="1283">
        <v>1.83</v>
      </c>
      <c r="H1702" s="1283"/>
      <c r="I1702" s="1283"/>
      <c r="J1702" s="1283"/>
      <c r="K1702" s="1283"/>
      <c r="L1702" s="1283"/>
      <c r="M1702" s="1283"/>
      <c r="N1702" s="1283"/>
      <c r="O1702" s="1283"/>
      <c r="P1702" s="1283">
        <v>2.4700000000000002</v>
      </c>
      <c r="R1702" s="1067"/>
      <c r="Z1702" s="21"/>
      <c r="AH1702"/>
    </row>
    <row r="1703" spans="1:34" ht="11.25" customHeight="1">
      <c r="A1703"/>
      <c r="B1703" s="1281" t="s">
        <v>25</v>
      </c>
      <c r="C1703" s="1282">
        <v>2070</v>
      </c>
      <c r="D1703" s="1341" t="str">
        <f t="shared" si="40"/>
        <v>IA2070</v>
      </c>
      <c r="E1703" s="1514" t="s">
        <v>121</v>
      </c>
      <c r="F1703" s="1390">
        <v>806</v>
      </c>
      <c r="G1703" s="1283">
        <v>4.99</v>
      </c>
      <c r="H1703" s="1283"/>
      <c r="I1703" s="1283"/>
      <c r="J1703" s="1283"/>
      <c r="K1703" s="1283"/>
      <c r="L1703" s="1283"/>
      <c r="M1703" s="1283"/>
      <c r="N1703" s="1283"/>
      <c r="O1703" s="1283"/>
      <c r="P1703" s="1283">
        <v>6.75</v>
      </c>
      <c r="R1703" s="1067"/>
      <c r="Z1703" s="21"/>
      <c r="AH1703"/>
    </row>
    <row r="1704" spans="1:34" ht="11.25" customHeight="1">
      <c r="A1704"/>
      <c r="B1704" s="1281" t="s">
        <v>25</v>
      </c>
      <c r="C1704" s="1282">
        <v>2081</v>
      </c>
      <c r="D1704" s="1341" t="str">
        <f t="shared" si="40"/>
        <v>IA2081</v>
      </c>
      <c r="E1704" s="1514" t="s">
        <v>122</v>
      </c>
      <c r="F1704" s="1390">
        <v>532</v>
      </c>
      <c r="G1704" s="1283">
        <v>2.87</v>
      </c>
      <c r="H1704" s="1283"/>
      <c r="I1704" s="1283"/>
      <c r="J1704" s="1283"/>
      <c r="K1704" s="1283"/>
      <c r="L1704" s="1283"/>
      <c r="M1704" s="1283"/>
      <c r="N1704" s="1283"/>
      <c r="O1704" s="1283"/>
      <c r="P1704" s="1283">
        <v>3.89</v>
      </c>
      <c r="R1704" s="1067"/>
      <c r="Z1704" s="21"/>
      <c r="AH1704"/>
    </row>
    <row r="1705" spans="1:34" ht="11.25" customHeight="1">
      <c r="A1705"/>
      <c r="B1705" s="1281" t="s">
        <v>25</v>
      </c>
      <c r="C1705" s="1282">
        <v>2089</v>
      </c>
      <c r="D1705" s="1341" t="str">
        <f t="shared" si="40"/>
        <v>IA2089</v>
      </c>
      <c r="E1705" s="1514" t="s">
        <v>123</v>
      </c>
      <c r="F1705" s="1390">
        <v>754</v>
      </c>
      <c r="G1705" s="1283">
        <v>4.59</v>
      </c>
      <c r="H1705" s="1283"/>
      <c r="I1705" s="1283"/>
      <c r="J1705" s="1283"/>
      <c r="K1705" s="1283"/>
      <c r="L1705" s="1283"/>
      <c r="M1705" s="1283"/>
      <c r="N1705" s="1283"/>
      <c r="O1705" s="1283"/>
      <c r="P1705" s="1283">
        <v>6.21</v>
      </c>
      <c r="R1705" s="1067"/>
      <c r="Z1705" s="21"/>
      <c r="AH1705"/>
    </row>
    <row r="1706" spans="1:34" ht="11.25" customHeight="1">
      <c r="A1706"/>
      <c r="B1706" s="1281" t="s">
        <v>25</v>
      </c>
      <c r="C1706" s="1282">
        <v>2095</v>
      </c>
      <c r="D1706" s="1341" t="str">
        <f t="shared" si="40"/>
        <v>IA2095</v>
      </c>
      <c r="E1706" s="1514" t="s">
        <v>123</v>
      </c>
      <c r="F1706" s="1390">
        <v>587</v>
      </c>
      <c r="G1706" s="1283">
        <v>3.3</v>
      </c>
      <c r="H1706" s="1283"/>
      <c r="I1706" s="1283"/>
      <c r="J1706" s="1283"/>
      <c r="K1706" s="1283"/>
      <c r="L1706" s="1283"/>
      <c r="M1706" s="1283"/>
      <c r="N1706" s="1283"/>
      <c r="O1706" s="1283"/>
      <c r="P1706" s="1283">
        <v>4.46</v>
      </c>
      <c r="R1706" s="1067"/>
      <c r="Z1706" s="21"/>
      <c r="AH1706"/>
    </row>
    <row r="1707" spans="1:34" ht="11.25" customHeight="1">
      <c r="A1707"/>
      <c r="B1707" s="1281" t="s">
        <v>25</v>
      </c>
      <c r="C1707" s="1282">
        <v>2105</v>
      </c>
      <c r="D1707" s="1341" t="str">
        <f t="shared" si="40"/>
        <v>IA2105</v>
      </c>
      <c r="E1707" s="1514" t="s">
        <v>121</v>
      </c>
      <c r="F1707" s="1390">
        <v>694</v>
      </c>
      <c r="G1707" s="1283">
        <v>4.12</v>
      </c>
      <c r="H1707" s="1283"/>
      <c r="I1707" s="1283"/>
      <c r="J1707" s="1283"/>
      <c r="K1707" s="1283"/>
      <c r="L1707" s="1283"/>
      <c r="M1707" s="1283"/>
      <c r="N1707" s="1283"/>
      <c r="O1707" s="1283"/>
      <c r="P1707" s="1283">
        <v>5.58</v>
      </c>
      <c r="R1707" s="1067"/>
      <c r="Z1707" s="21"/>
      <c r="AH1707"/>
    </row>
    <row r="1708" spans="1:34" ht="11.25" customHeight="1">
      <c r="A1708"/>
      <c r="B1708" s="1281" t="s">
        <v>25</v>
      </c>
      <c r="C1708" s="1282">
        <v>2110</v>
      </c>
      <c r="D1708" s="1341" t="str">
        <f t="shared" si="40"/>
        <v>IA2110</v>
      </c>
      <c r="E1708" s="1514" t="s">
        <v>121</v>
      </c>
      <c r="F1708" s="1390">
        <v>459</v>
      </c>
      <c r="G1708" s="1283">
        <v>2.31</v>
      </c>
      <c r="H1708" s="1283"/>
      <c r="I1708" s="1283"/>
      <c r="J1708" s="1283"/>
      <c r="K1708" s="1283"/>
      <c r="L1708" s="1283"/>
      <c r="M1708" s="1283"/>
      <c r="N1708" s="1283"/>
      <c r="O1708" s="1283"/>
      <c r="P1708" s="1283">
        <v>3.13</v>
      </c>
      <c r="R1708" s="1067"/>
      <c r="Z1708" s="21"/>
      <c r="AH1708"/>
    </row>
    <row r="1709" spans="1:34" ht="11.25" customHeight="1">
      <c r="A1709"/>
      <c r="B1709" s="1281" t="s">
        <v>25</v>
      </c>
      <c r="C1709" s="1282">
        <v>2111</v>
      </c>
      <c r="D1709" s="1341" t="str">
        <f t="shared" si="40"/>
        <v>IA2111</v>
      </c>
      <c r="E1709" s="1514" t="s">
        <v>121</v>
      </c>
      <c r="F1709" s="1390">
        <v>560</v>
      </c>
      <c r="G1709" s="1283">
        <v>3.09</v>
      </c>
      <c r="H1709" s="1283"/>
      <c r="I1709" s="1283"/>
      <c r="J1709" s="1283"/>
      <c r="K1709" s="1283"/>
      <c r="L1709" s="1283"/>
      <c r="M1709" s="1283"/>
      <c r="N1709" s="1283"/>
      <c r="O1709" s="1283"/>
      <c r="P1709" s="1283">
        <v>4.1900000000000004</v>
      </c>
      <c r="R1709" s="1067"/>
      <c r="Z1709" s="21"/>
      <c r="AH1709"/>
    </row>
    <row r="1710" spans="1:34" ht="11.25" customHeight="1">
      <c r="A1710"/>
      <c r="B1710" s="1281" t="s">
        <v>25</v>
      </c>
      <c r="C1710" s="1282">
        <v>2112</v>
      </c>
      <c r="D1710" s="1341" t="str">
        <f t="shared" si="40"/>
        <v>IA2112</v>
      </c>
      <c r="E1710" s="1514" t="s">
        <v>125</v>
      </c>
      <c r="F1710" s="1390">
        <v>677</v>
      </c>
      <c r="G1710" s="1283">
        <v>4</v>
      </c>
      <c r="H1710" s="1283"/>
      <c r="I1710" s="1283"/>
      <c r="J1710" s="1283"/>
      <c r="K1710" s="1283"/>
      <c r="L1710" s="1283"/>
      <c r="M1710" s="1283"/>
      <c r="N1710" s="1283"/>
      <c r="O1710" s="1283"/>
      <c r="P1710" s="1283">
        <v>5.41</v>
      </c>
      <c r="R1710" s="1067"/>
      <c r="Z1710" s="21"/>
      <c r="AH1710"/>
    </row>
    <row r="1711" spans="1:34" ht="11.25" customHeight="1">
      <c r="A1711"/>
      <c r="B1711" s="1281" t="s">
        <v>25</v>
      </c>
      <c r="C1711" s="1282">
        <v>2114</v>
      </c>
      <c r="D1711" s="1341" t="str">
        <f t="shared" si="40"/>
        <v>IA2114</v>
      </c>
      <c r="E1711" s="1514" t="s">
        <v>122</v>
      </c>
      <c r="F1711" s="1390">
        <v>564</v>
      </c>
      <c r="G1711" s="1283">
        <v>3.12</v>
      </c>
      <c r="H1711" s="1283"/>
      <c r="I1711" s="1283"/>
      <c r="J1711" s="1283"/>
      <c r="K1711" s="1283"/>
      <c r="L1711" s="1283"/>
      <c r="M1711" s="1283"/>
      <c r="N1711" s="1283"/>
      <c r="O1711" s="1283"/>
      <c r="P1711" s="1283">
        <v>4.22</v>
      </c>
      <c r="R1711" s="1067"/>
      <c r="Z1711" s="21"/>
      <c r="AH1711"/>
    </row>
    <row r="1712" spans="1:34" ht="11.25" customHeight="1">
      <c r="A1712"/>
      <c r="B1712" s="1281" t="s">
        <v>25</v>
      </c>
      <c r="C1712" s="1282">
        <v>2121</v>
      </c>
      <c r="D1712" s="1341" t="str">
        <f t="shared" si="40"/>
        <v>IA2121</v>
      </c>
      <c r="E1712" s="1514" t="s">
        <v>123</v>
      </c>
      <c r="F1712" s="1390">
        <v>350</v>
      </c>
      <c r="G1712" s="1283">
        <v>1.47</v>
      </c>
      <c r="H1712" s="1283"/>
      <c r="I1712" s="1283"/>
      <c r="J1712" s="1283"/>
      <c r="K1712" s="1283"/>
      <c r="L1712" s="1283"/>
      <c r="M1712" s="1283"/>
      <c r="N1712" s="1283"/>
      <c r="O1712" s="1283"/>
      <c r="P1712" s="1283">
        <v>1.99</v>
      </c>
      <c r="R1712" s="1067"/>
      <c r="Z1712" s="21"/>
      <c r="AH1712"/>
    </row>
    <row r="1713" spans="1:34" ht="11.25" customHeight="1">
      <c r="A1713"/>
      <c r="B1713" s="1281" t="s">
        <v>25</v>
      </c>
      <c r="C1713" s="1282">
        <v>2130</v>
      </c>
      <c r="D1713" s="1341" t="str">
        <f t="shared" si="40"/>
        <v>IA2130</v>
      </c>
      <c r="E1713" s="1514" t="s">
        <v>121</v>
      </c>
      <c r="F1713" s="1390">
        <v>402</v>
      </c>
      <c r="G1713" s="1283">
        <v>1.87</v>
      </c>
      <c r="H1713" s="1283"/>
      <c r="I1713" s="1283"/>
      <c r="J1713" s="1283"/>
      <c r="K1713" s="1283"/>
      <c r="L1713" s="1283"/>
      <c r="M1713" s="1283"/>
      <c r="N1713" s="1283"/>
      <c r="O1713" s="1283"/>
      <c r="P1713" s="1283">
        <v>2.5299999999999998</v>
      </c>
      <c r="R1713" s="1067"/>
      <c r="Z1713" s="21"/>
      <c r="AH1713"/>
    </row>
    <row r="1714" spans="1:34" ht="11.25" customHeight="1">
      <c r="A1714"/>
      <c r="B1714" s="1281" t="s">
        <v>25</v>
      </c>
      <c r="C1714" s="1282">
        <v>2131</v>
      </c>
      <c r="D1714" s="1341" t="str">
        <f t="shared" si="40"/>
        <v>IA2131</v>
      </c>
      <c r="E1714" s="1514" t="s">
        <v>125</v>
      </c>
      <c r="F1714" s="1390">
        <v>413</v>
      </c>
      <c r="G1714" s="1283">
        <v>1.96</v>
      </c>
      <c r="H1714" s="1283"/>
      <c r="I1714" s="1283"/>
      <c r="J1714" s="1283"/>
      <c r="K1714" s="1283"/>
      <c r="L1714" s="1283"/>
      <c r="M1714" s="1283"/>
      <c r="N1714" s="1283"/>
      <c r="O1714" s="1283"/>
      <c r="P1714" s="1283">
        <v>2.65</v>
      </c>
      <c r="R1714" s="1067"/>
      <c r="Z1714" s="21"/>
      <c r="AH1714"/>
    </row>
    <row r="1715" spans="1:34" ht="11.25" customHeight="1">
      <c r="A1715"/>
      <c r="B1715" s="1281" t="s">
        <v>25</v>
      </c>
      <c r="C1715" s="1282">
        <v>2143</v>
      </c>
      <c r="D1715" s="1341" t="str">
        <f t="shared" si="40"/>
        <v>IA2143</v>
      </c>
      <c r="E1715" s="1514" t="s">
        <v>121</v>
      </c>
      <c r="F1715" s="1390">
        <v>475</v>
      </c>
      <c r="G1715" s="1283">
        <v>2.4300000000000002</v>
      </c>
      <c r="H1715" s="1283"/>
      <c r="I1715" s="1283"/>
      <c r="J1715" s="1283"/>
      <c r="K1715" s="1283"/>
      <c r="L1715" s="1283"/>
      <c r="M1715" s="1283"/>
      <c r="N1715" s="1283"/>
      <c r="O1715" s="1283"/>
      <c r="P1715" s="1283">
        <v>3.29</v>
      </c>
      <c r="R1715" s="1067"/>
      <c r="Z1715" s="21"/>
      <c r="AH1715"/>
    </row>
    <row r="1716" spans="1:34" ht="11.25" customHeight="1">
      <c r="A1716"/>
      <c r="B1716" s="1281" t="s">
        <v>25</v>
      </c>
      <c r="C1716" s="1282">
        <v>2157</v>
      </c>
      <c r="D1716" s="1341" t="str">
        <f t="shared" si="40"/>
        <v>IA2157</v>
      </c>
      <c r="E1716" s="1514" t="s">
        <v>121</v>
      </c>
      <c r="F1716" s="1390">
        <v>659</v>
      </c>
      <c r="G1716" s="1283">
        <v>3.86</v>
      </c>
      <c r="H1716" s="1283"/>
      <c r="I1716" s="1283"/>
      <c r="J1716" s="1283"/>
      <c r="K1716" s="1283"/>
      <c r="L1716" s="1283"/>
      <c r="M1716" s="1283"/>
      <c r="N1716" s="1283"/>
      <c r="O1716" s="1283"/>
      <c r="P1716" s="1283">
        <v>5.22</v>
      </c>
      <c r="R1716" s="1067"/>
      <c r="Z1716" s="21"/>
      <c r="AH1716"/>
    </row>
    <row r="1717" spans="1:34" ht="11.25" customHeight="1">
      <c r="A1717"/>
      <c r="B1717" s="1281" t="s">
        <v>25</v>
      </c>
      <c r="C1717" s="1282">
        <v>2172</v>
      </c>
      <c r="D1717" s="1341" t="str">
        <f t="shared" si="40"/>
        <v>IA2172</v>
      </c>
      <c r="E1717" s="1514" t="s">
        <v>123</v>
      </c>
      <c r="F1717" s="1390">
        <v>379</v>
      </c>
      <c r="G1717" s="1283">
        <v>1.69</v>
      </c>
      <c r="H1717" s="1283"/>
      <c r="I1717" s="1283"/>
      <c r="J1717" s="1283"/>
      <c r="K1717" s="1283"/>
      <c r="L1717" s="1283"/>
      <c r="M1717" s="1283"/>
      <c r="N1717" s="1283"/>
      <c r="O1717" s="1283"/>
      <c r="P1717" s="1283">
        <v>2.29</v>
      </c>
      <c r="R1717" s="1067"/>
      <c r="Z1717" s="21"/>
      <c r="AH1717"/>
    </row>
    <row r="1718" spans="1:34" ht="11.25" customHeight="1">
      <c r="A1718"/>
      <c r="B1718" s="1281" t="s">
        <v>25</v>
      </c>
      <c r="C1718" s="1282">
        <v>2174</v>
      </c>
      <c r="D1718" s="1341" t="str">
        <f t="shared" si="40"/>
        <v>IA2174</v>
      </c>
      <c r="E1718" s="1514" t="s">
        <v>123</v>
      </c>
      <c r="F1718" s="1390">
        <v>570</v>
      </c>
      <c r="G1718" s="1283">
        <v>3.17</v>
      </c>
      <c r="H1718" s="1283"/>
      <c r="I1718" s="1283"/>
      <c r="J1718" s="1283"/>
      <c r="K1718" s="1283"/>
      <c r="L1718" s="1283"/>
      <c r="M1718" s="1283"/>
      <c r="N1718" s="1283"/>
      <c r="O1718" s="1283"/>
      <c r="P1718" s="1283">
        <v>4.29</v>
      </c>
      <c r="R1718" s="1067"/>
      <c r="Z1718" s="21"/>
      <c r="AH1718"/>
    </row>
    <row r="1719" spans="1:34" ht="11.25" customHeight="1">
      <c r="A1719"/>
      <c r="B1719" s="1281" t="s">
        <v>25</v>
      </c>
      <c r="C1719" s="1282">
        <v>2211</v>
      </c>
      <c r="D1719" s="1341" t="str">
        <f t="shared" si="40"/>
        <v>IA2211</v>
      </c>
      <c r="E1719" s="1514" t="s">
        <v>123</v>
      </c>
      <c r="F1719" s="1390">
        <v>1000</v>
      </c>
      <c r="G1719" s="1283">
        <v>7.67</v>
      </c>
      <c r="H1719" s="1283"/>
      <c r="I1719" s="1283"/>
      <c r="J1719" s="1283"/>
      <c r="K1719" s="1283"/>
      <c r="L1719" s="1283"/>
      <c r="M1719" s="1283"/>
      <c r="N1719" s="1283"/>
      <c r="O1719" s="1283"/>
      <c r="P1719" s="1283">
        <v>10.37</v>
      </c>
      <c r="R1719" s="1067"/>
      <c r="Z1719" s="21"/>
      <c r="AH1719"/>
    </row>
    <row r="1720" spans="1:34" ht="11.25" customHeight="1">
      <c r="A1720"/>
      <c r="B1720" s="1281" t="s">
        <v>25</v>
      </c>
      <c r="C1720" s="1282">
        <v>2220</v>
      </c>
      <c r="D1720" s="1341" t="str">
        <f t="shared" si="40"/>
        <v>IA2220</v>
      </c>
      <c r="E1720" s="1514" t="s">
        <v>125</v>
      </c>
      <c r="F1720" s="1390">
        <v>482</v>
      </c>
      <c r="G1720" s="1283">
        <v>2.4900000000000002</v>
      </c>
      <c r="H1720" s="1283"/>
      <c r="I1720" s="1283"/>
      <c r="J1720" s="1283"/>
      <c r="K1720" s="1283"/>
      <c r="L1720" s="1283"/>
      <c r="M1720" s="1283"/>
      <c r="N1720" s="1283"/>
      <c r="O1720" s="1283"/>
      <c r="P1720" s="1283">
        <v>3.37</v>
      </c>
      <c r="R1720" s="1067"/>
      <c r="Z1720" s="21"/>
      <c r="AH1720"/>
    </row>
    <row r="1721" spans="1:34" ht="11.25" customHeight="1">
      <c r="A1721"/>
      <c r="B1721" s="1281" t="s">
        <v>25</v>
      </c>
      <c r="C1721" s="1282">
        <v>2288</v>
      </c>
      <c r="D1721" s="1341" t="str">
        <f t="shared" si="40"/>
        <v>IA2288</v>
      </c>
      <c r="E1721" s="1514" t="s">
        <v>125</v>
      </c>
      <c r="F1721" s="1390">
        <v>676</v>
      </c>
      <c r="G1721" s="1283">
        <v>3.99</v>
      </c>
      <c r="H1721" s="1283"/>
      <c r="I1721" s="1283"/>
      <c r="J1721" s="1283"/>
      <c r="K1721" s="1283"/>
      <c r="L1721" s="1283"/>
      <c r="M1721" s="1283"/>
      <c r="N1721" s="1283"/>
      <c r="O1721" s="1283"/>
      <c r="P1721" s="1283">
        <v>5.39</v>
      </c>
      <c r="R1721" s="1067"/>
      <c r="Z1721" s="21"/>
      <c r="AH1721"/>
    </row>
    <row r="1722" spans="1:34" ht="11.25" customHeight="1">
      <c r="A1722"/>
      <c r="B1722" s="1281" t="s">
        <v>25</v>
      </c>
      <c r="C1722" s="1282">
        <v>2302</v>
      </c>
      <c r="D1722" s="1341" t="str">
        <f t="shared" si="40"/>
        <v>IA2302</v>
      </c>
      <c r="E1722" s="1514" t="s">
        <v>125</v>
      </c>
      <c r="F1722" s="1390">
        <v>388</v>
      </c>
      <c r="G1722" s="1283">
        <v>1.76</v>
      </c>
      <c r="H1722" s="1283"/>
      <c r="I1722" s="1283"/>
      <c r="J1722" s="1283"/>
      <c r="K1722" s="1283"/>
      <c r="L1722" s="1283"/>
      <c r="M1722" s="1283"/>
      <c r="N1722" s="1283"/>
      <c r="O1722" s="1283"/>
      <c r="P1722" s="1283">
        <v>2.38</v>
      </c>
      <c r="R1722" s="1067"/>
      <c r="Z1722" s="21"/>
      <c r="AH1722"/>
    </row>
    <row r="1723" spans="1:34" ht="11.25" customHeight="1">
      <c r="A1723"/>
      <c r="B1723" s="1281" t="s">
        <v>25</v>
      </c>
      <c r="C1723" s="1282">
        <v>2305</v>
      </c>
      <c r="D1723" s="1341" t="str">
        <f t="shared" si="40"/>
        <v>IA2305</v>
      </c>
      <c r="E1723" s="1514" t="s">
        <v>125</v>
      </c>
      <c r="F1723" s="1390">
        <v>474</v>
      </c>
      <c r="G1723" s="1283">
        <v>2.42</v>
      </c>
      <c r="H1723" s="1283"/>
      <c r="I1723" s="1283"/>
      <c r="J1723" s="1283"/>
      <c r="K1723" s="1283"/>
      <c r="L1723" s="1283"/>
      <c r="M1723" s="1283"/>
      <c r="N1723" s="1283"/>
      <c r="O1723" s="1283"/>
      <c r="P1723" s="1283">
        <v>3.28</v>
      </c>
      <c r="R1723" s="1067"/>
      <c r="Z1723" s="21"/>
      <c r="AH1723"/>
    </row>
    <row r="1724" spans="1:34" ht="11.25" customHeight="1">
      <c r="A1724"/>
      <c r="B1724" s="1281" t="s">
        <v>25</v>
      </c>
      <c r="C1724" s="1282">
        <v>2361</v>
      </c>
      <c r="D1724" s="1341" t="str">
        <f t="shared" si="40"/>
        <v>IA2361</v>
      </c>
      <c r="E1724" s="1514" t="s">
        <v>125</v>
      </c>
      <c r="F1724" s="1390">
        <v>422</v>
      </c>
      <c r="G1724" s="1283">
        <v>2.02</v>
      </c>
      <c r="H1724" s="1283"/>
      <c r="I1724" s="1283"/>
      <c r="J1724" s="1283"/>
      <c r="K1724" s="1283"/>
      <c r="L1724" s="1283"/>
      <c r="M1724" s="1283"/>
      <c r="N1724" s="1283"/>
      <c r="O1724" s="1283"/>
      <c r="P1724" s="1283">
        <v>2.74</v>
      </c>
      <c r="R1724" s="1067"/>
      <c r="Z1724" s="21"/>
      <c r="AH1724"/>
    </row>
    <row r="1725" spans="1:34" ht="11.25" customHeight="1">
      <c r="A1725"/>
      <c r="B1725" s="1281" t="s">
        <v>25</v>
      </c>
      <c r="C1725" s="1282">
        <v>2362</v>
      </c>
      <c r="D1725" s="1341" t="str">
        <f t="shared" si="40"/>
        <v>IA2362</v>
      </c>
      <c r="E1725" s="1514" t="s">
        <v>125</v>
      </c>
      <c r="F1725" s="1390">
        <v>427</v>
      </c>
      <c r="G1725" s="1283">
        <v>2.0699999999999998</v>
      </c>
      <c r="H1725" s="1283"/>
      <c r="I1725" s="1283"/>
      <c r="J1725" s="1283"/>
      <c r="K1725" s="1283"/>
      <c r="L1725" s="1283"/>
      <c r="M1725" s="1283"/>
      <c r="N1725" s="1283"/>
      <c r="O1725" s="1283"/>
      <c r="P1725" s="1283">
        <v>2.79</v>
      </c>
      <c r="R1725" s="1067"/>
      <c r="Z1725" s="21"/>
      <c r="AH1725"/>
    </row>
    <row r="1726" spans="1:34" ht="11.25" customHeight="1">
      <c r="A1726"/>
      <c r="B1726" s="1281" t="s">
        <v>25</v>
      </c>
      <c r="C1726" s="1282">
        <v>2380</v>
      </c>
      <c r="D1726" s="1341" t="str">
        <f t="shared" si="40"/>
        <v>IA2380</v>
      </c>
      <c r="E1726" s="1514" t="s">
        <v>125</v>
      </c>
      <c r="F1726" s="1390">
        <v>420</v>
      </c>
      <c r="G1726" s="1283">
        <v>2.0099999999999998</v>
      </c>
      <c r="H1726" s="1283"/>
      <c r="I1726" s="1283"/>
      <c r="J1726" s="1283"/>
      <c r="K1726" s="1283"/>
      <c r="L1726" s="1283"/>
      <c r="M1726" s="1283"/>
      <c r="N1726" s="1283"/>
      <c r="O1726" s="1283"/>
      <c r="P1726" s="1283">
        <v>2.71</v>
      </c>
      <c r="R1726" s="1067"/>
      <c r="Z1726" s="21"/>
      <c r="AH1726"/>
    </row>
    <row r="1727" spans="1:34" ht="11.25" customHeight="1">
      <c r="A1727"/>
      <c r="B1727" s="1281" t="s">
        <v>25</v>
      </c>
      <c r="C1727" s="1282">
        <v>2388</v>
      </c>
      <c r="D1727" s="1341" t="str">
        <f t="shared" si="40"/>
        <v>IA2388</v>
      </c>
      <c r="E1727" s="1514" t="s">
        <v>125</v>
      </c>
      <c r="F1727" s="1390">
        <v>368</v>
      </c>
      <c r="G1727" s="1283">
        <v>1.61</v>
      </c>
      <c r="H1727" s="1283"/>
      <c r="I1727" s="1283"/>
      <c r="J1727" s="1283"/>
      <c r="K1727" s="1283"/>
      <c r="L1727" s="1283"/>
      <c r="M1727" s="1283"/>
      <c r="N1727" s="1283"/>
      <c r="O1727" s="1283"/>
      <c r="P1727" s="1283">
        <v>2.17</v>
      </c>
      <c r="R1727" s="1067"/>
      <c r="Z1727" s="21"/>
      <c r="AH1727"/>
    </row>
    <row r="1728" spans="1:34" ht="11.25" customHeight="1">
      <c r="A1728"/>
      <c r="B1728" s="1281" t="s">
        <v>25</v>
      </c>
      <c r="C1728" s="1282">
        <v>2402</v>
      </c>
      <c r="D1728" s="1341" t="str">
        <f t="shared" si="40"/>
        <v>IA2402</v>
      </c>
      <c r="E1728" s="1514" t="s">
        <v>124</v>
      </c>
      <c r="F1728" s="1390">
        <v>541</v>
      </c>
      <c r="G1728" s="1283">
        <v>2.94</v>
      </c>
      <c r="H1728" s="1283"/>
      <c r="I1728" s="1283"/>
      <c r="J1728" s="1283"/>
      <c r="K1728" s="1283"/>
      <c r="L1728" s="1283"/>
      <c r="M1728" s="1283"/>
      <c r="N1728" s="1283"/>
      <c r="O1728" s="1283"/>
      <c r="P1728" s="1283">
        <v>3.98</v>
      </c>
      <c r="R1728" s="1067"/>
      <c r="Z1728" s="21"/>
      <c r="AH1728"/>
    </row>
    <row r="1729" spans="1:34" ht="11.25" customHeight="1">
      <c r="A1729"/>
      <c r="B1729" s="1281" t="s">
        <v>25</v>
      </c>
      <c r="C1729" s="1282">
        <v>2413</v>
      </c>
      <c r="D1729" s="1341" t="str">
        <f t="shared" si="40"/>
        <v>IA2413</v>
      </c>
      <c r="E1729" s="1514" t="s">
        <v>125</v>
      </c>
      <c r="F1729" s="1390">
        <v>509</v>
      </c>
      <c r="G1729" s="1283">
        <v>2.69</v>
      </c>
      <c r="H1729" s="1283"/>
      <c r="I1729" s="1283"/>
      <c r="J1729" s="1283"/>
      <c r="K1729" s="1283"/>
      <c r="L1729" s="1283"/>
      <c r="M1729" s="1283"/>
      <c r="N1729" s="1283"/>
      <c r="O1729" s="1283"/>
      <c r="P1729" s="1283">
        <v>3.65</v>
      </c>
      <c r="R1729" s="1067"/>
      <c r="Z1729" s="21"/>
      <c r="AH1729"/>
    </row>
    <row r="1730" spans="1:34" ht="11.25" customHeight="1">
      <c r="A1730"/>
      <c r="B1730" s="1281" t="s">
        <v>25</v>
      </c>
      <c r="C1730" s="1282">
        <v>2416</v>
      </c>
      <c r="D1730" s="1341" t="str">
        <f t="shared" si="40"/>
        <v>IA2416</v>
      </c>
      <c r="E1730" s="1514" t="s">
        <v>121</v>
      </c>
      <c r="F1730" s="1390">
        <v>434</v>
      </c>
      <c r="G1730" s="1283">
        <v>2.12</v>
      </c>
      <c r="H1730" s="1283"/>
      <c r="I1730" s="1283"/>
      <c r="J1730" s="1283"/>
      <c r="K1730" s="1283"/>
      <c r="L1730" s="1283"/>
      <c r="M1730" s="1283"/>
      <c r="N1730" s="1283"/>
      <c r="O1730" s="1283"/>
      <c r="P1730" s="1283">
        <v>2.86</v>
      </c>
      <c r="R1730" s="1067"/>
      <c r="Z1730" s="21"/>
      <c r="AH1730"/>
    </row>
    <row r="1731" spans="1:34" ht="11.25" customHeight="1">
      <c r="A1731"/>
      <c r="B1731" s="1281" t="s">
        <v>25</v>
      </c>
      <c r="C1731" s="1282">
        <v>2417</v>
      </c>
      <c r="D1731" s="1341" t="str">
        <f t="shared" si="40"/>
        <v>IA2417</v>
      </c>
      <c r="E1731" s="1514" t="s">
        <v>125</v>
      </c>
      <c r="F1731" s="1390">
        <v>321</v>
      </c>
      <c r="G1731" s="1283">
        <v>1.24</v>
      </c>
      <c r="H1731" s="1283"/>
      <c r="I1731" s="1283"/>
      <c r="J1731" s="1283"/>
      <c r="K1731" s="1283"/>
      <c r="L1731" s="1283"/>
      <c r="M1731" s="1283"/>
      <c r="N1731" s="1283"/>
      <c r="O1731" s="1283"/>
      <c r="P1731" s="1283">
        <v>1.68</v>
      </c>
      <c r="R1731" s="1067"/>
      <c r="Z1731" s="21"/>
      <c r="AH1731"/>
    </row>
    <row r="1732" spans="1:34" ht="11.25" customHeight="1">
      <c r="A1732"/>
      <c r="B1732" s="1281" t="s">
        <v>25</v>
      </c>
      <c r="C1732" s="1282">
        <v>2501</v>
      </c>
      <c r="D1732" s="1341" t="str">
        <f t="shared" si="40"/>
        <v>IA2501</v>
      </c>
      <c r="E1732" s="1514" t="s">
        <v>121</v>
      </c>
      <c r="F1732" s="1390">
        <v>509</v>
      </c>
      <c r="G1732" s="1283">
        <v>2.69</v>
      </c>
      <c r="H1732" s="1283"/>
      <c r="I1732" s="1283"/>
      <c r="J1732" s="1283"/>
      <c r="K1732" s="1283"/>
      <c r="L1732" s="1283"/>
      <c r="M1732" s="1283"/>
      <c r="N1732" s="1283"/>
      <c r="O1732" s="1283"/>
      <c r="P1732" s="1283">
        <v>3.65</v>
      </c>
      <c r="R1732" s="1067"/>
      <c r="Z1732" s="21"/>
      <c r="AH1732"/>
    </row>
    <row r="1733" spans="1:34" ht="11.25" customHeight="1">
      <c r="A1733"/>
      <c r="B1733" s="1281" t="s">
        <v>25</v>
      </c>
      <c r="C1733" s="1282">
        <v>2503</v>
      </c>
      <c r="D1733" s="1341" t="str">
        <f t="shared" si="40"/>
        <v>IA2503</v>
      </c>
      <c r="E1733" s="1514" t="s">
        <v>121</v>
      </c>
      <c r="F1733" s="1390">
        <v>321</v>
      </c>
      <c r="G1733" s="1283">
        <v>1.24</v>
      </c>
      <c r="H1733" s="1283"/>
      <c r="I1733" s="1283"/>
      <c r="J1733" s="1283"/>
      <c r="K1733" s="1283"/>
      <c r="L1733" s="1283"/>
      <c r="M1733" s="1283"/>
      <c r="N1733" s="1283"/>
      <c r="O1733" s="1283"/>
      <c r="P1733" s="1283">
        <v>1.68</v>
      </c>
      <c r="R1733" s="1067"/>
      <c r="Z1733" s="21"/>
      <c r="AH1733"/>
    </row>
    <row r="1734" spans="1:34" ht="11.25" customHeight="1">
      <c r="A1734"/>
      <c r="B1734" s="1281" t="s">
        <v>25</v>
      </c>
      <c r="C1734" s="1282">
        <v>2570</v>
      </c>
      <c r="D1734" s="1341" t="str">
        <f t="shared" si="40"/>
        <v>IA2570</v>
      </c>
      <c r="E1734" s="1514" t="s">
        <v>124</v>
      </c>
      <c r="F1734" s="1390">
        <v>724</v>
      </c>
      <c r="G1734" s="1283">
        <v>4.3600000000000003</v>
      </c>
      <c r="H1734" s="1283"/>
      <c r="I1734" s="1283"/>
      <c r="J1734" s="1283"/>
      <c r="K1734" s="1283"/>
      <c r="L1734" s="1283"/>
      <c r="M1734" s="1283"/>
      <c r="N1734" s="1283"/>
      <c r="O1734" s="1283"/>
      <c r="P1734" s="1283">
        <v>5.9</v>
      </c>
      <c r="R1734" s="1067"/>
      <c r="Z1734" s="21"/>
      <c r="AH1734"/>
    </row>
    <row r="1735" spans="1:34" ht="11.25" customHeight="1">
      <c r="A1735"/>
      <c r="B1735" s="1281" t="s">
        <v>25</v>
      </c>
      <c r="C1735" s="1282">
        <v>2585</v>
      </c>
      <c r="D1735" s="1341" t="str">
        <f t="shared" si="40"/>
        <v>IA2585</v>
      </c>
      <c r="E1735" s="1514" t="s">
        <v>121</v>
      </c>
      <c r="F1735" s="1390">
        <v>645</v>
      </c>
      <c r="G1735" s="1283">
        <v>3.75</v>
      </c>
      <c r="H1735" s="1283"/>
      <c r="I1735" s="1283"/>
      <c r="J1735" s="1283"/>
      <c r="K1735" s="1283"/>
      <c r="L1735" s="1283"/>
      <c r="M1735" s="1283"/>
      <c r="N1735" s="1283"/>
      <c r="O1735" s="1283"/>
      <c r="P1735" s="1283">
        <v>5.07</v>
      </c>
      <c r="R1735" s="1067"/>
      <c r="Z1735" s="21"/>
      <c r="AH1735"/>
    </row>
    <row r="1736" spans="1:34" ht="11.25" customHeight="1">
      <c r="A1736"/>
      <c r="B1736" s="1281" t="s">
        <v>25</v>
      </c>
      <c r="C1736" s="1282">
        <v>2586</v>
      </c>
      <c r="D1736" s="1341" t="str">
        <f t="shared" si="40"/>
        <v>IA2586</v>
      </c>
      <c r="E1736" s="1514" t="s">
        <v>121</v>
      </c>
      <c r="F1736" s="1390">
        <v>535</v>
      </c>
      <c r="G1736" s="1283">
        <v>2.9</v>
      </c>
      <c r="H1736" s="1283"/>
      <c r="I1736" s="1283"/>
      <c r="J1736" s="1283"/>
      <c r="K1736" s="1283"/>
      <c r="L1736" s="1283"/>
      <c r="M1736" s="1283"/>
      <c r="N1736" s="1283"/>
      <c r="O1736" s="1283"/>
      <c r="P1736" s="1283">
        <v>3.92</v>
      </c>
      <c r="R1736" s="1067"/>
      <c r="Z1736" s="21"/>
      <c r="AH1736"/>
    </row>
    <row r="1737" spans="1:34" ht="11.25" customHeight="1">
      <c r="A1737"/>
      <c r="B1737" s="1281" t="s">
        <v>25</v>
      </c>
      <c r="C1737" s="1282">
        <v>2587</v>
      </c>
      <c r="D1737" s="1341" t="str">
        <f t="shared" si="40"/>
        <v>IA2587</v>
      </c>
      <c r="E1737" s="1514" t="s">
        <v>125</v>
      </c>
      <c r="F1737" s="1390">
        <v>414</v>
      </c>
      <c r="G1737" s="1283">
        <v>1.96</v>
      </c>
      <c r="H1737" s="1283"/>
      <c r="I1737" s="1283"/>
      <c r="J1737" s="1283"/>
      <c r="K1737" s="1283"/>
      <c r="L1737" s="1283"/>
      <c r="M1737" s="1283"/>
      <c r="N1737" s="1283"/>
      <c r="O1737" s="1283"/>
      <c r="P1737" s="1283">
        <v>2.66</v>
      </c>
      <c r="R1737" s="1067"/>
      <c r="Z1737" s="21"/>
      <c r="AH1737"/>
    </row>
    <row r="1738" spans="1:34" ht="11.25" customHeight="1">
      <c r="A1738"/>
      <c r="B1738" s="1281" t="s">
        <v>25</v>
      </c>
      <c r="C1738" s="1282">
        <v>2589</v>
      </c>
      <c r="D1738" s="1341" t="str">
        <f t="shared" si="40"/>
        <v>IA2589</v>
      </c>
      <c r="E1738" s="1514" t="s">
        <v>121</v>
      </c>
      <c r="F1738" s="1390">
        <v>518</v>
      </c>
      <c r="G1738" s="1283">
        <v>2.76</v>
      </c>
      <c r="H1738" s="1283"/>
      <c r="I1738" s="1283"/>
      <c r="J1738" s="1283"/>
      <c r="K1738" s="1283"/>
      <c r="L1738" s="1283"/>
      <c r="M1738" s="1283"/>
      <c r="N1738" s="1283"/>
      <c r="O1738" s="1283"/>
      <c r="P1738" s="1283">
        <v>3.74</v>
      </c>
      <c r="R1738" s="1067"/>
      <c r="Z1738" s="21"/>
      <c r="AH1738"/>
    </row>
    <row r="1739" spans="1:34" ht="11.25" customHeight="1">
      <c r="A1739"/>
      <c r="B1739" s="1281" t="s">
        <v>25</v>
      </c>
      <c r="C1739" s="1282">
        <v>2600</v>
      </c>
      <c r="D1739" s="1341" t="str">
        <f t="shared" si="40"/>
        <v>IA2600</v>
      </c>
      <c r="E1739" s="1514" t="s">
        <v>123</v>
      </c>
      <c r="F1739" s="1390">
        <v>687</v>
      </c>
      <c r="G1739" s="1283">
        <v>4.07</v>
      </c>
      <c r="H1739" s="1283"/>
      <c r="I1739" s="1283"/>
      <c r="J1739" s="1283"/>
      <c r="K1739" s="1283"/>
      <c r="L1739" s="1283"/>
      <c r="M1739" s="1283"/>
      <c r="N1739" s="1283"/>
      <c r="O1739" s="1283"/>
      <c r="P1739" s="1283">
        <v>5.51</v>
      </c>
      <c r="R1739" s="1067"/>
      <c r="Z1739" s="21"/>
      <c r="AH1739"/>
    </row>
    <row r="1740" spans="1:34" ht="11.25" customHeight="1">
      <c r="A1740"/>
      <c r="B1740" s="1281" t="s">
        <v>25</v>
      </c>
      <c r="C1740" s="1282">
        <v>2623</v>
      </c>
      <c r="D1740" s="1341" t="str">
        <f t="shared" ref="D1740:D1803" si="41">B1740&amp;TEXT(C1740,"0000")</f>
        <v>IA2623</v>
      </c>
      <c r="E1740" s="1514" t="s">
        <v>123</v>
      </c>
      <c r="F1740" s="1390">
        <v>1000</v>
      </c>
      <c r="G1740" s="1283">
        <v>7.27</v>
      </c>
      <c r="H1740" s="1283"/>
      <c r="I1740" s="1283"/>
      <c r="J1740" s="1283"/>
      <c r="K1740" s="1283"/>
      <c r="L1740" s="1283"/>
      <c r="M1740" s="1283"/>
      <c r="N1740" s="1283"/>
      <c r="O1740" s="1283"/>
      <c r="P1740" s="1283">
        <v>9.83</v>
      </c>
      <c r="R1740" s="1067"/>
      <c r="Z1740" s="21"/>
      <c r="AH1740"/>
    </row>
    <row r="1741" spans="1:34" ht="11.25" customHeight="1">
      <c r="A1741"/>
      <c r="B1741" s="1281" t="s">
        <v>25</v>
      </c>
      <c r="C1741" s="1282">
        <v>2651</v>
      </c>
      <c r="D1741" s="1341" t="str">
        <f t="shared" si="41"/>
        <v>IA2651</v>
      </c>
      <c r="E1741" s="1514" t="s">
        <v>124</v>
      </c>
      <c r="F1741" s="1390">
        <v>446</v>
      </c>
      <c r="G1741" s="1283">
        <v>2.21</v>
      </c>
      <c r="H1741" s="1283"/>
      <c r="I1741" s="1283"/>
      <c r="J1741" s="1283"/>
      <c r="K1741" s="1283"/>
      <c r="L1741" s="1283"/>
      <c r="M1741" s="1283"/>
      <c r="N1741" s="1283"/>
      <c r="O1741" s="1283"/>
      <c r="P1741" s="1283">
        <v>2.99</v>
      </c>
      <c r="R1741" s="1067"/>
      <c r="Z1741" s="21"/>
      <c r="AH1741"/>
    </row>
    <row r="1742" spans="1:34" ht="11.25" customHeight="1">
      <c r="A1742"/>
      <c r="B1742" s="1281" t="s">
        <v>25</v>
      </c>
      <c r="C1742" s="1282">
        <v>2660</v>
      </c>
      <c r="D1742" s="1341" t="str">
        <f t="shared" si="41"/>
        <v>IA2660</v>
      </c>
      <c r="E1742" s="1514" t="s">
        <v>124</v>
      </c>
      <c r="F1742" s="1390">
        <v>492</v>
      </c>
      <c r="G1742" s="1283">
        <v>2.57</v>
      </c>
      <c r="H1742" s="1283"/>
      <c r="I1742" s="1283"/>
      <c r="J1742" s="1283"/>
      <c r="K1742" s="1283"/>
      <c r="L1742" s="1283"/>
      <c r="M1742" s="1283"/>
      <c r="N1742" s="1283"/>
      <c r="O1742" s="1283"/>
      <c r="P1742" s="1283">
        <v>3.47</v>
      </c>
      <c r="R1742" s="1067"/>
      <c r="Z1742" s="21"/>
      <c r="AH1742"/>
    </row>
    <row r="1743" spans="1:34" ht="11.25" customHeight="1">
      <c r="A1743"/>
      <c r="B1743" s="1281" t="s">
        <v>25</v>
      </c>
      <c r="C1743" s="1282">
        <v>2683</v>
      </c>
      <c r="D1743" s="1341" t="str">
        <f t="shared" si="41"/>
        <v>IA2683</v>
      </c>
      <c r="E1743" s="1514" t="s">
        <v>124</v>
      </c>
      <c r="F1743" s="1390">
        <v>509</v>
      </c>
      <c r="G1743" s="1283">
        <v>2.69</v>
      </c>
      <c r="H1743" s="1283"/>
      <c r="I1743" s="1283"/>
      <c r="J1743" s="1283"/>
      <c r="K1743" s="1283"/>
      <c r="L1743" s="1283"/>
      <c r="M1743" s="1283"/>
      <c r="N1743" s="1283"/>
      <c r="O1743" s="1283"/>
      <c r="P1743" s="1283">
        <v>3.65</v>
      </c>
      <c r="R1743" s="1067"/>
      <c r="Z1743" s="21"/>
      <c r="AH1743"/>
    </row>
    <row r="1744" spans="1:34" ht="11.25" customHeight="1">
      <c r="A1744"/>
      <c r="B1744" s="1281" t="s">
        <v>25</v>
      </c>
      <c r="C1744" s="1282">
        <v>2688</v>
      </c>
      <c r="D1744" s="1341" t="str">
        <f t="shared" si="41"/>
        <v>IA2688</v>
      </c>
      <c r="E1744" s="1514" t="s">
        <v>124</v>
      </c>
      <c r="F1744" s="1390">
        <v>587</v>
      </c>
      <c r="G1744" s="1283">
        <v>3.3</v>
      </c>
      <c r="H1744" s="1283"/>
      <c r="I1744" s="1283"/>
      <c r="J1744" s="1283"/>
      <c r="K1744" s="1283"/>
      <c r="L1744" s="1283"/>
      <c r="M1744" s="1283"/>
      <c r="N1744" s="1283"/>
      <c r="O1744" s="1283"/>
      <c r="P1744" s="1283">
        <v>4.46</v>
      </c>
      <c r="R1744" s="1067"/>
      <c r="Z1744" s="21"/>
      <c r="AH1744"/>
    </row>
    <row r="1745" spans="1:34" ht="11.25" customHeight="1">
      <c r="A1745"/>
      <c r="B1745" s="1281" t="s">
        <v>25</v>
      </c>
      <c r="C1745" s="1282">
        <v>2701</v>
      </c>
      <c r="D1745" s="1341" t="str">
        <f t="shared" si="41"/>
        <v>IA2701</v>
      </c>
      <c r="E1745" s="1514" t="s">
        <v>122</v>
      </c>
      <c r="F1745" s="1390">
        <v>1000</v>
      </c>
      <c r="G1745" s="1283">
        <v>12.5</v>
      </c>
      <c r="H1745" s="1283"/>
      <c r="I1745" s="1283"/>
      <c r="J1745" s="1283"/>
      <c r="K1745" s="1283"/>
      <c r="L1745" s="1283"/>
      <c r="M1745" s="1283"/>
      <c r="N1745" s="1283"/>
      <c r="O1745" s="1283"/>
      <c r="P1745" s="1283">
        <v>16.91</v>
      </c>
      <c r="R1745" s="1067"/>
      <c r="Z1745" s="21"/>
      <c r="AH1745"/>
    </row>
    <row r="1746" spans="1:34" ht="11.25" customHeight="1">
      <c r="A1746"/>
      <c r="B1746" s="1281" t="s">
        <v>25</v>
      </c>
      <c r="C1746" s="1282">
        <v>2702</v>
      </c>
      <c r="D1746" s="1341" t="str">
        <f t="shared" si="41"/>
        <v>IA2702</v>
      </c>
      <c r="E1746" s="1514" t="s">
        <v>122</v>
      </c>
      <c r="F1746" s="1390">
        <v>1000</v>
      </c>
      <c r="G1746" s="1283">
        <v>21.01</v>
      </c>
      <c r="H1746" s="1283"/>
      <c r="I1746" s="1283"/>
      <c r="J1746" s="1283"/>
      <c r="K1746" s="1283"/>
      <c r="L1746" s="1283"/>
      <c r="M1746" s="1283"/>
      <c r="N1746" s="1283"/>
      <c r="O1746" s="1283"/>
      <c r="P1746" s="1283">
        <v>28.43</v>
      </c>
      <c r="R1746" s="1067"/>
      <c r="Z1746" s="21"/>
      <c r="AH1746"/>
    </row>
    <row r="1747" spans="1:34" ht="11.25" customHeight="1">
      <c r="A1747"/>
      <c r="B1747" s="1281" t="s">
        <v>25</v>
      </c>
      <c r="C1747" s="1282">
        <v>2709</v>
      </c>
      <c r="D1747" s="1341" t="str">
        <f t="shared" si="41"/>
        <v>IA2709</v>
      </c>
      <c r="E1747" s="1514" t="s">
        <v>122</v>
      </c>
      <c r="F1747" s="1390">
        <v>1000</v>
      </c>
      <c r="G1747" s="1283">
        <v>8.8699999999999992</v>
      </c>
      <c r="H1747" s="1283"/>
      <c r="I1747" s="1283"/>
      <c r="J1747" s="1283"/>
      <c r="K1747" s="1283"/>
      <c r="L1747" s="1283"/>
      <c r="M1747" s="1283"/>
      <c r="N1747" s="1283"/>
      <c r="O1747" s="1283"/>
      <c r="P1747" s="1283">
        <v>11.99</v>
      </c>
      <c r="R1747" s="1067"/>
      <c r="Z1747" s="21"/>
      <c r="AH1747"/>
    </row>
    <row r="1748" spans="1:34" ht="11.25" customHeight="1">
      <c r="A1748"/>
      <c r="B1748" s="1281" t="s">
        <v>25</v>
      </c>
      <c r="C1748" s="1282">
        <v>2710</v>
      </c>
      <c r="D1748" s="1341" t="str">
        <f t="shared" si="41"/>
        <v>IA2710</v>
      </c>
      <c r="E1748" s="1514" t="s">
        <v>123</v>
      </c>
      <c r="F1748" s="1390">
        <v>1000</v>
      </c>
      <c r="G1748" s="1283">
        <v>8.73</v>
      </c>
      <c r="H1748" s="1283"/>
      <c r="I1748" s="1283"/>
      <c r="J1748" s="1283"/>
      <c r="K1748" s="1283"/>
      <c r="L1748" s="1283"/>
      <c r="M1748" s="1283"/>
      <c r="N1748" s="1283"/>
      <c r="O1748" s="1283"/>
      <c r="P1748" s="1283">
        <v>11.81</v>
      </c>
      <c r="R1748" s="1067"/>
      <c r="Z1748" s="21"/>
      <c r="AH1748"/>
    </row>
    <row r="1749" spans="1:34" ht="11.25" customHeight="1">
      <c r="A1749"/>
      <c r="B1749" s="1281" t="s">
        <v>25</v>
      </c>
      <c r="C1749" s="1282">
        <v>2714</v>
      </c>
      <c r="D1749" s="1341" t="str">
        <f t="shared" si="41"/>
        <v>IA2714</v>
      </c>
      <c r="E1749" s="1514" t="s">
        <v>123</v>
      </c>
      <c r="F1749" s="1390">
        <v>725</v>
      </c>
      <c r="G1749" s="1283">
        <v>4.37</v>
      </c>
      <c r="H1749" s="1283"/>
      <c r="I1749" s="1283"/>
      <c r="J1749" s="1283"/>
      <c r="K1749" s="1283"/>
      <c r="L1749" s="1283"/>
      <c r="M1749" s="1283"/>
      <c r="N1749" s="1283"/>
      <c r="O1749" s="1283"/>
      <c r="P1749" s="1283">
        <v>5.91</v>
      </c>
      <c r="R1749" s="1067"/>
      <c r="Z1749" s="21"/>
      <c r="AH1749"/>
    </row>
    <row r="1750" spans="1:34" ht="11.25" customHeight="1">
      <c r="A1750"/>
      <c r="B1750" s="1281" t="s">
        <v>25</v>
      </c>
      <c r="C1750" s="1282">
        <v>2731</v>
      </c>
      <c r="D1750" s="1341" t="str">
        <f t="shared" si="41"/>
        <v>IA2731</v>
      </c>
      <c r="E1750" s="1514" t="s">
        <v>124</v>
      </c>
      <c r="F1750" s="1390">
        <v>697</v>
      </c>
      <c r="G1750" s="1283">
        <v>4.1500000000000004</v>
      </c>
      <c r="H1750" s="1283"/>
      <c r="I1750" s="1283"/>
      <c r="J1750" s="1283"/>
      <c r="K1750" s="1283"/>
      <c r="L1750" s="1283"/>
      <c r="M1750" s="1283"/>
      <c r="N1750" s="1283"/>
      <c r="O1750" s="1283"/>
      <c r="P1750" s="1283">
        <v>5.61</v>
      </c>
      <c r="R1750" s="1067"/>
      <c r="Z1750" s="21"/>
      <c r="AH1750"/>
    </row>
    <row r="1751" spans="1:34" ht="11.25" customHeight="1">
      <c r="A1751"/>
      <c r="B1751" s="1281" t="s">
        <v>25</v>
      </c>
      <c r="C1751" s="1282">
        <v>2735</v>
      </c>
      <c r="D1751" s="1341" t="str">
        <f t="shared" si="41"/>
        <v>IA2735</v>
      </c>
      <c r="E1751" s="1514" t="s">
        <v>124</v>
      </c>
      <c r="F1751" s="1390">
        <v>861</v>
      </c>
      <c r="G1751" s="1283">
        <v>5.41</v>
      </c>
      <c r="H1751" s="1283"/>
      <c r="I1751" s="1283"/>
      <c r="J1751" s="1283"/>
      <c r="K1751" s="1283"/>
      <c r="L1751" s="1283"/>
      <c r="M1751" s="1283"/>
      <c r="N1751" s="1283"/>
      <c r="O1751" s="1283"/>
      <c r="P1751" s="1283">
        <v>7.33</v>
      </c>
      <c r="R1751" s="1067"/>
      <c r="Z1751" s="21"/>
      <c r="AH1751"/>
    </row>
    <row r="1752" spans="1:34" ht="11.25" customHeight="1">
      <c r="A1752"/>
      <c r="B1752" s="1281" t="s">
        <v>25</v>
      </c>
      <c r="C1752" s="1282">
        <v>2759</v>
      </c>
      <c r="D1752" s="1341" t="str">
        <f t="shared" si="41"/>
        <v>IA2759</v>
      </c>
      <c r="E1752" s="1514" t="s">
        <v>124</v>
      </c>
      <c r="F1752" s="1390">
        <v>923</v>
      </c>
      <c r="G1752" s="1283">
        <v>5.9</v>
      </c>
      <c r="H1752" s="1283"/>
      <c r="I1752" s="1283"/>
      <c r="J1752" s="1283"/>
      <c r="K1752" s="1283"/>
      <c r="L1752" s="1283"/>
      <c r="M1752" s="1283"/>
      <c r="N1752" s="1283"/>
      <c r="O1752" s="1283"/>
      <c r="P1752" s="1283">
        <v>7.98</v>
      </c>
      <c r="R1752" s="1067"/>
      <c r="Z1752" s="21"/>
      <c r="AH1752"/>
    </row>
    <row r="1753" spans="1:34" ht="11.25" customHeight="1">
      <c r="A1753"/>
      <c r="B1753" s="1281" t="s">
        <v>25</v>
      </c>
      <c r="C1753" s="1282">
        <v>2790</v>
      </c>
      <c r="D1753" s="1341" t="str">
        <f t="shared" si="41"/>
        <v>IA2790</v>
      </c>
      <c r="E1753" s="1514" t="s">
        <v>125</v>
      </c>
      <c r="F1753" s="1390">
        <v>380</v>
      </c>
      <c r="G1753" s="1283">
        <v>1.7</v>
      </c>
      <c r="H1753" s="1283"/>
      <c r="I1753" s="1283"/>
      <c r="J1753" s="1283"/>
      <c r="K1753" s="1283"/>
      <c r="L1753" s="1283"/>
      <c r="M1753" s="1283"/>
      <c r="N1753" s="1283"/>
      <c r="O1753" s="1283"/>
      <c r="P1753" s="1283">
        <v>2.2999999999999998</v>
      </c>
      <c r="R1753" s="1067"/>
      <c r="Z1753" s="21"/>
      <c r="AH1753"/>
    </row>
    <row r="1754" spans="1:34" ht="11.25" customHeight="1">
      <c r="A1754"/>
      <c r="B1754" s="1281" t="s">
        <v>25</v>
      </c>
      <c r="C1754" s="1282">
        <v>2797</v>
      </c>
      <c r="D1754" s="1341" t="str">
        <f t="shared" si="41"/>
        <v>IA2797</v>
      </c>
      <c r="E1754" s="1514" t="s">
        <v>124</v>
      </c>
      <c r="F1754" s="1390">
        <v>921</v>
      </c>
      <c r="G1754" s="1283">
        <v>5.88</v>
      </c>
      <c r="H1754" s="1283"/>
      <c r="I1754" s="1283"/>
      <c r="J1754" s="1283"/>
      <c r="K1754" s="1283"/>
      <c r="L1754" s="1283"/>
      <c r="M1754" s="1283"/>
      <c r="N1754" s="1283"/>
      <c r="O1754" s="1283"/>
      <c r="P1754" s="1283">
        <v>7.96</v>
      </c>
      <c r="R1754" s="1067"/>
      <c r="Z1754" s="21"/>
      <c r="AH1754"/>
    </row>
    <row r="1755" spans="1:34" ht="11.25" customHeight="1">
      <c r="A1755"/>
      <c r="B1755" s="1281" t="s">
        <v>25</v>
      </c>
      <c r="C1755" s="1282">
        <v>2799</v>
      </c>
      <c r="D1755" s="1341" t="str">
        <f t="shared" si="41"/>
        <v>IA2799</v>
      </c>
      <c r="E1755" s="1514" t="s">
        <v>125</v>
      </c>
      <c r="F1755" s="1390">
        <v>865</v>
      </c>
      <c r="G1755" s="1283">
        <v>5.45</v>
      </c>
      <c r="H1755" s="1283"/>
      <c r="I1755" s="1283"/>
      <c r="J1755" s="1283"/>
      <c r="K1755" s="1283"/>
      <c r="L1755" s="1283"/>
      <c r="M1755" s="1283"/>
      <c r="N1755" s="1283"/>
      <c r="O1755" s="1283"/>
      <c r="P1755" s="1283">
        <v>7.37</v>
      </c>
      <c r="R1755" s="1067"/>
      <c r="Z1755" s="21"/>
      <c r="AH1755"/>
    </row>
    <row r="1756" spans="1:34" ht="11.25" customHeight="1">
      <c r="A1756"/>
      <c r="B1756" s="1281" t="s">
        <v>25</v>
      </c>
      <c r="C1756" s="1282">
        <v>2802</v>
      </c>
      <c r="D1756" s="1341" t="str">
        <f t="shared" si="41"/>
        <v>IA2802</v>
      </c>
      <c r="E1756" s="1514" t="s">
        <v>125</v>
      </c>
      <c r="F1756" s="1390">
        <v>751</v>
      </c>
      <c r="G1756" s="1283">
        <v>4.5599999999999996</v>
      </c>
      <c r="H1756" s="1283"/>
      <c r="I1756" s="1283"/>
      <c r="J1756" s="1283"/>
      <c r="K1756" s="1283"/>
      <c r="L1756" s="1283"/>
      <c r="M1756" s="1283"/>
      <c r="N1756" s="1283"/>
      <c r="O1756" s="1283"/>
      <c r="P1756" s="1283">
        <v>6.18</v>
      </c>
      <c r="R1756" s="1067"/>
      <c r="Z1756" s="21"/>
      <c r="AH1756"/>
    </row>
    <row r="1757" spans="1:34" ht="11.25" customHeight="1">
      <c r="A1757"/>
      <c r="B1757" s="1281" t="s">
        <v>25</v>
      </c>
      <c r="C1757" s="1282">
        <v>2835</v>
      </c>
      <c r="D1757" s="1341" t="str">
        <f t="shared" si="41"/>
        <v>IA2835</v>
      </c>
      <c r="E1757" s="1514" t="s">
        <v>125</v>
      </c>
      <c r="F1757" s="1390">
        <v>560</v>
      </c>
      <c r="G1757" s="1283">
        <v>3.09</v>
      </c>
      <c r="H1757" s="1283"/>
      <c r="I1757" s="1283"/>
      <c r="J1757" s="1283"/>
      <c r="K1757" s="1283"/>
      <c r="L1757" s="1283"/>
      <c r="M1757" s="1283"/>
      <c r="N1757" s="1283"/>
      <c r="O1757" s="1283"/>
      <c r="P1757" s="1283">
        <v>4.1900000000000004</v>
      </c>
      <c r="R1757" s="1067"/>
      <c r="Z1757" s="21"/>
      <c r="AH1757"/>
    </row>
    <row r="1758" spans="1:34" ht="11.25" customHeight="1">
      <c r="A1758"/>
      <c r="B1758" s="1281" t="s">
        <v>25</v>
      </c>
      <c r="C1758" s="1282">
        <v>2836</v>
      </c>
      <c r="D1758" s="1341" t="str">
        <f t="shared" si="41"/>
        <v>IA2836</v>
      </c>
      <c r="E1758" s="1514" t="s">
        <v>125</v>
      </c>
      <c r="F1758" s="1390">
        <v>553</v>
      </c>
      <c r="G1758" s="1283">
        <v>3.03</v>
      </c>
      <c r="H1758" s="1283"/>
      <c r="I1758" s="1283"/>
      <c r="J1758" s="1283"/>
      <c r="K1758" s="1283"/>
      <c r="L1758" s="1283"/>
      <c r="M1758" s="1283"/>
      <c r="N1758" s="1283"/>
      <c r="O1758" s="1283"/>
      <c r="P1758" s="1283">
        <v>4.1100000000000003</v>
      </c>
      <c r="R1758" s="1067"/>
      <c r="Z1758" s="21"/>
      <c r="AH1758"/>
    </row>
    <row r="1759" spans="1:34" ht="11.25" customHeight="1">
      <c r="A1759"/>
      <c r="B1759" s="1281" t="s">
        <v>25</v>
      </c>
      <c r="C1759" s="1282">
        <v>2841</v>
      </c>
      <c r="D1759" s="1341" t="str">
        <f t="shared" si="41"/>
        <v>IA2841</v>
      </c>
      <c r="E1759" s="1514" t="s">
        <v>125</v>
      </c>
      <c r="F1759" s="1390">
        <v>768</v>
      </c>
      <c r="G1759" s="1283">
        <v>4.7</v>
      </c>
      <c r="H1759" s="1283"/>
      <c r="I1759" s="1283"/>
      <c r="J1759" s="1283"/>
      <c r="K1759" s="1283"/>
      <c r="L1759" s="1283"/>
      <c r="M1759" s="1283"/>
      <c r="N1759" s="1283"/>
      <c r="O1759" s="1283"/>
      <c r="P1759" s="1283">
        <v>6.36</v>
      </c>
      <c r="R1759" s="1067"/>
      <c r="Z1759" s="21"/>
      <c r="AH1759"/>
    </row>
    <row r="1760" spans="1:34" ht="11.25" customHeight="1">
      <c r="A1760"/>
      <c r="B1760" s="1281" t="s">
        <v>25</v>
      </c>
      <c r="C1760" s="1282">
        <v>2881</v>
      </c>
      <c r="D1760" s="1341" t="str">
        <f t="shared" si="41"/>
        <v>IA2881</v>
      </c>
      <c r="E1760" s="1514" t="s">
        <v>121</v>
      </c>
      <c r="F1760" s="1390">
        <v>521</v>
      </c>
      <c r="G1760" s="1283">
        <v>2.79</v>
      </c>
      <c r="H1760" s="1283"/>
      <c r="I1760" s="1283"/>
      <c r="J1760" s="1283"/>
      <c r="K1760" s="1283"/>
      <c r="L1760" s="1283"/>
      <c r="M1760" s="1283"/>
      <c r="N1760" s="1283"/>
      <c r="O1760" s="1283"/>
      <c r="P1760" s="1283">
        <v>3.77</v>
      </c>
      <c r="R1760" s="1067"/>
      <c r="Z1760" s="21"/>
      <c r="AH1760"/>
    </row>
    <row r="1761" spans="1:34" ht="11.25" customHeight="1">
      <c r="A1761"/>
      <c r="B1761" s="1281" t="s">
        <v>25</v>
      </c>
      <c r="C1761" s="1282">
        <v>2883</v>
      </c>
      <c r="D1761" s="1341" t="str">
        <f t="shared" si="41"/>
        <v>IA2883</v>
      </c>
      <c r="E1761" s="1514" t="s">
        <v>121</v>
      </c>
      <c r="F1761" s="1390">
        <v>569</v>
      </c>
      <c r="G1761" s="1283">
        <v>3.16</v>
      </c>
      <c r="H1761" s="1283"/>
      <c r="I1761" s="1283"/>
      <c r="J1761" s="1283"/>
      <c r="K1761" s="1283"/>
      <c r="L1761" s="1283"/>
      <c r="M1761" s="1283"/>
      <c r="N1761" s="1283"/>
      <c r="O1761" s="1283"/>
      <c r="P1761" s="1283">
        <v>4.28</v>
      </c>
      <c r="R1761" s="1067"/>
      <c r="Z1761" s="21"/>
      <c r="AH1761"/>
    </row>
    <row r="1762" spans="1:34" ht="11.25" customHeight="1">
      <c r="A1762"/>
      <c r="B1762" s="1281" t="s">
        <v>25</v>
      </c>
      <c r="C1762" s="1282">
        <v>2915</v>
      </c>
      <c r="D1762" s="1341" t="str">
        <f t="shared" si="41"/>
        <v>IA2915</v>
      </c>
      <c r="E1762" s="1514" t="s">
        <v>123</v>
      </c>
      <c r="F1762" s="1390">
        <v>619</v>
      </c>
      <c r="G1762" s="1283">
        <v>3.54</v>
      </c>
      <c r="H1762" s="1283"/>
      <c r="I1762" s="1283"/>
      <c r="J1762" s="1283"/>
      <c r="K1762" s="1283"/>
      <c r="L1762" s="1283"/>
      <c r="M1762" s="1283"/>
      <c r="N1762" s="1283"/>
      <c r="O1762" s="1283"/>
      <c r="P1762" s="1283">
        <v>4.8</v>
      </c>
      <c r="R1762" s="1067"/>
      <c r="Z1762" s="21"/>
      <c r="AH1762"/>
    </row>
    <row r="1763" spans="1:34" ht="11.25" customHeight="1">
      <c r="A1763"/>
      <c r="B1763" s="1281" t="s">
        <v>25</v>
      </c>
      <c r="C1763" s="1282">
        <v>2916</v>
      </c>
      <c r="D1763" s="1341" t="str">
        <f t="shared" si="41"/>
        <v>IA2916</v>
      </c>
      <c r="E1763" s="1514" t="s">
        <v>123</v>
      </c>
      <c r="F1763" s="1390">
        <v>578</v>
      </c>
      <c r="G1763" s="1283">
        <v>3.23</v>
      </c>
      <c r="H1763" s="1283"/>
      <c r="I1763" s="1283"/>
      <c r="J1763" s="1283"/>
      <c r="K1763" s="1283"/>
      <c r="L1763" s="1283"/>
      <c r="M1763" s="1283"/>
      <c r="N1763" s="1283"/>
      <c r="O1763" s="1283"/>
      <c r="P1763" s="1283">
        <v>4.37</v>
      </c>
      <c r="R1763" s="1067"/>
      <c r="Z1763" s="21"/>
      <c r="AH1763"/>
    </row>
    <row r="1764" spans="1:34" ht="11.25" customHeight="1">
      <c r="A1764"/>
      <c r="B1764" s="1281" t="s">
        <v>25</v>
      </c>
      <c r="C1764" s="1282">
        <v>2923</v>
      </c>
      <c r="D1764" s="1341" t="str">
        <f t="shared" si="41"/>
        <v>IA2923</v>
      </c>
      <c r="E1764" s="1514" t="s">
        <v>124</v>
      </c>
      <c r="F1764" s="1390">
        <v>431</v>
      </c>
      <c r="G1764" s="1283">
        <v>2.09</v>
      </c>
      <c r="H1764" s="1283"/>
      <c r="I1764" s="1283"/>
      <c r="J1764" s="1283"/>
      <c r="K1764" s="1283"/>
      <c r="L1764" s="1283"/>
      <c r="M1764" s="1283"/>
      <c r="N1764" s="1283"/>
      <c r="O1764" s="1283"/>
      <c r="P1764" s="1283">
        <v>2.83</v>
      </c>
      <c r="R1764" s="1067"/>
      <c r="Z1764" s="21"/>
      <c r="AH1764"/>
    </row>
    <row r="1765" spans="1:34" ht="11.25" customHeight="1">
      <c r="A1765"/>
      <c r="B1765" s="1281" t="s">
        <v>25</v>
      </c>
      <c r="C1765" s="1282">
        <v>2960</v>
      </c>
      <c r="D1765" s="1341" t="str">
        <f t="shared" si="41"/>
        <v>IA2960</v>
      </c>
      <c r="E1765" s="1514" t="s">
        <v>123</v>
      </c>
      <c r="F1765" s="1390">
        <v>783</v>
      </c>
      <c r="G1765" s="1283">
        <v>4.8099999999999996</v>
      </c>
      <c r="H1765" s="1283"/>
      <c r="I1765" s="1283"/>
      <c r="J1765" s="1283"/>
      <c r="K1765" s="1283"/>
      <c r="L1765" s="1283"/>
      <c r="M1765" s="1283"/>
      <c r="N1765" s="1283"/>
      <c r="O1765" s="1283"/>
      <c r="P1765" s="1283">
        <v>6.51</v>
      </c>
      <c r="R1765" s="1067"/>
      <c r="Z1765" s="21"/>
      <c r="AH1765"/>
    </row>
    <row r="1766" spans="1:34" ht="11.25" customHeight="1">
      <c r="A1766"/>
      <c r="B1766" s="1281" t="s">
        <v>25</v>
      </c>
      <c r="C1766" s="1282">
        <v>3004</v>
      </c>
      <c r="D1766" s="1341" t="str">
        <f t="shared" si="41"/>
        <v>IA3004</v>
      </c>
      <c r="E1766" s="1514" t="s">
        <v>123</v>
      </c>
      <c r="F1766" s="1390">
        <v>380</v>
      </c>
      <c r="G1766" s="1283">
        <v>1.7</v>
      </c>
      <c r="H1766" s="1283"/>
      <c r="I1766" s="1283"/>
      <c r="J1766" s="1283"/>
      <c r="K1766" s="1283"/>
      <c r="L1766" s="1283"/>
      <c r="M1766" s="1283"/>
      <c r="N1766" s="1283"/>
      <c r="O1766" s="1283"/>
      <c r="P1766" s="1283">
        <v>2.2999999999999998</v>
      </c>
      <c r="R1766" s="1067"/>
      <c r="Z1766" s="21"/>
      <c r="AH1766"/>
    </row>
    <row r="1767" spans="1:34" ht="11.25" customHeight="1">
      <c r="A1767"/>
      <c r="B1767" s="1281" t="s">
        <v>25</v>
      </c>
      <c r="C1767" s="1282">
        <v>3018</v>
      </c>
      <c r="D1767" s="1341" t="str">
        <f t="shared" si="41"/>
        <v>IA3018</v>
      </c>
      <c r="E1767" s="1514" t="s">
        <v>123</v>
      </c>
      <c r="F1767" s="1390">
        <v>491</v>
      </c>
      <c r="G1767" s="1283">
        <v>2.56</v>
      </c>
      <c r="H1767" s="1283"/>
      <c r="I1767" s="1283"/>
      <c r="J1767" s="1283"/>
      <c r="K1767" s="1283"/>
      <c r="L1767" s="1283"/>
      <c r="M1767" s="1283"/>
      <c r="N1767" s="1283"/>
      <c r="O1767" s="1283"/>
      <c r="P1767" s="1283">
        <v>3.46</v>
      </c>
      <c r="R1767" s="1067"/>
      <c r="Z1767" s="21"/>
      <c r="AH1767"/>
    </row>
    <row r="1768" spans="1:34" ht="11.25" customHeight="1">
      <c r="A1768"/>
      <c r="B1768" s="1281" t="s">
        <v>25</v>
      </c>
      <c r="C1768" s="1282">
        <v>3022</v>
      </c>
      <c r="D1768" s="1341" t="str">
        <f t="shared" si="41"/>
        <v>IA3022</v>
      </c>
      <c r="E1768" s="1514" t="s">
        <v>125</v>
      </c>
      <c r="F1768" s="1390">
        <v>658</v>
      </c>
      <c r="G1768" s="1283">
        <v>3.85</v>
      </c>
      <c r="H1768" s="1283"/>
      <c r="I1768" s="1283"/>
      <c r="J1768" s="1283"/>
      <c r="K1768" s="1283"/>
      <c r="L1768" s="1283"/>
      <c r="M1768" s="1283"/>
      <c r="N1768" s="1283"/>
      <c r="O1768" s="1283"/>
      <c r="P1768" s="1283">
        <v>5.21</v>
      </c>
      <c r="R1768" s="1067"/>
      <c r="Z1768" s="21"/>
      <c r="AH1768"/>
    </row>
    <row r="1769" spans="1:34" ht="11.25" customHeight="1">
      <c r="A1769"/>
      <c r="B1769" s="1281" t="s">
        <v>25</v>
      </c>
      <c r="C1769" s="1282">
        <v>3027</v>
      </c>
      <c r="D1769" s="1341" t="str">
        <f t="shared" si="41"/>
        <v>IA3027</v>
      </c>
      <c r="E1769" s="1514" t="s">
        <v>123</v>
      </c>
      <c r="F1769" s="1390">
        <v>460</v>
      </c>
      <c r="G1769" s="1283">
        <v>2.3199999999999998</v>
      </c>
      <c r="H1769" s="1283"/>
      <c r="I1769" s="1283"/>
      <c r="J1769" s="1283"/>
      <c r="K1769" s="1283"/>
      <c r="L1769" s="1283"/>
      <c r="M1769" s="1283"/>
      <c r="N1769" s="1283"/>
      <c r="O1769" s="1283"/>
      <c r="P1769" s="1283">
        <v>3.14</v>
      </c>
      <c r="R1769" s="1067"/>
      <c r="Z1769" s="21"/>
      <c r="AH1769"/>
    </row>
    <row r="1770" spans="1:34" ht="11.25" customHeight="1">
      <c r="A1770"/>
      <c r="B1770" s="1281" t="s">
        <v>25</v>
      </c>
      <c r="C1770" s="1282">
        <v>3028</v>
      </c>
      <c r="D1770" s="1341" t="str">
        <f t="shared" si="41"/>
        <v>IA3028</v>
      </c>
      <c r="E1770" s="1514" t="s">
        <v>123</v>
      </c>
      <c r="F1770" s="1390">
        <v>514</v>
      </c>
      <c r="G1770" s="1283">
        <v>2.74</v>
      </c>
      <c r="H1770" s="1283"/>
      <c r="I1770" s="1283"/>
      <c r="J1770" s="1283"/>
      <c r="K1770" s="1283"/>
      <c r="L1770" s="1283"/>
      <c r="M1770" s="1283"/>
      <c r="N1770" s="1283"/>
      <c r="O1770" s="1283"/>
      <c r="P1770" s="1283">
        <v>3.7</v>
      </c>
      <c r="R1770" s="1067"/>
      <c r="Z1770" s="21"/>
      <c r="AH1770"/>
    </row>
    <row r="1771" spans="1:34" ht="11.25" customHeight="1">
      <c r="A1771"/>
      <c r="B1771" s="1281" t="s">
        <v>25</v>
      </c>
      <c r="C1771" s="1282">
        <v>3030</v>
      </c>
      <c r="D1771" s="1341" t="str">
        <f t="shared" si="41"/>
        <v>IA3030</v>
      </c>
      <c r="E1771" s="1514" t="s">
        <v>123</v>
      </c>
      <c r="F1771" s="1390">
        <v>918</v>
      </c>
      <c r="G1771" s="1283">
        <v>5.86</v>
      </c>
      <c r="H1771" s="1283"/>
      <c r="I1771" s="1283"/>
      <c r="J1771" s="1283"/>
      <c r="K1771" s="1283"/>
      <c r="L1771" s="1283"/>
      <c r="M1771" s="1283"/>
      <c r="N1771" s="1283"/>
      <c r="O1771" s="1283"/>
      <c r="P1771" s="1283">
        <v>7.92</v>
      </c>
      <c r="R1771" s="1067"/>
      <c r="Z1771" s="21"/>
      <c r="AH1771"/>
    </row>
    <row r="1772" spans="1:34" ht="11.25" customHeight="1">
      <c r="A1772"/>
      <c r="B1772" s="1281" t="s">
        <v>25</v>
      </c>
      <c r="C1772" s="1282">
        <v>3040</v>
      </c>
      <c r="D1772" s="1341" t="str">
        <f t="shared" si="41"/>
        <v>IA3040</v>
      </c>
      <c r="E1772" s="1514" t="s">
        <v>125</v>
      </c>
      <c r="F1772" s="1390">
        <v>826</v>
      </c>
      <c r="G1772" s="1283">
        <v>5.14</v>
      </c>
      <c r="H1772" s="1283"/>
      <c r="I1772" s="1283"/>
      <c r="J1772" s="1283"/>
      <c r="K1772" s="1283"/>
      <c r="L1772" s="1283"/>
      <c r="M1772" s="1283"/>
      <c r="N1772" s="1283"/>
      <c r="O1772" s="1283"/>
      <c r="P1772" s="1283">
        <v>6.96</v>
      </c>
      <c r="R1772" s="1067"/>
      <c r="Z1772" s="21"/>
      <c r="AH1772"/>
    </row>
    <row r="1773" spans="1:34" ht="11.25" customHeight="1">
      <c r="A1773"/>
      <c r="B1773" s="1281" t="s">
        <v>25</v>
      </c>
      <c r="C1773" s="1282">
        <v>3041</v>
      </c>
      <c r="D1773" s="1341" t="str">
        <f t="shared" si="41"/>
        <v>IA3041</v>
      </c>
      <c r="E1773" s="1514" t="s">
        <v>125</v>
      </c>
      <c r="F1773" s="1390">
        <v>783</v>
      </c>
      <c r="G1773" s="1283">
        <v>4.8099999999999996</v>
      </c>
      <c r="H1773" s="1283"/>
      <c r="I1773" s="1283"/>
      <c r="J1773" s="1283"/>
      <c r="K1773" s="1283"/>
      <c r="L1773" s="1283"/>
      <c r="M1773" s="1283"/>
      <c r="N1773" s="1283"/>
      <c r="O1773" s="1283"/>
      <c r="P1773" s="1283">
        <v>6.51</v>
      </c>
      <c r="R1773" s="1067"/>
      <c r="Z1773" s="21"/>
      <c r="AH1773"/>
    </row>
    <row r="1774" spans="1:34" ht="11.25" customHeight="1">
      <c r="A1774"/>
      <c r="B1774" s="1281" t="s">
        <v>25</v>
      </c>
      <c r="C1774" s="1282">
        <v>3042</v>
      </c>
      <c r="D1774" s="1341" t="str">
        <f t="shared" si="41"/>
        <v>IA3042</v>
      </c>
      <c r="E1774" s="1514" t="s">
        <v>123</v>
      </c>
      <c r="F1774" s="1390">
        <v>724</v>
      </c>
      <c r="G1774" s="1283">
        <v>4.3600000000000003</v>
      </c>
      <c r="H1774" s="1283"/>
      <c r="I1774" s="1283"/>
      <c r="J1774" s="1283"/>
      <c r="K1774" s="1283"/>
      <c r="L1774" s="1283"/>
      <c r="M1774" s="1283"/>
      <c r="N1774" s="1283"/>
      <c r="O1774" s="1283"/>
      <c r="P1774" s="1283">
        <v>5.9</v>
      </c>
      <c r="R1774" s="1067"/>
      <c r="Z1774" s="21"/>
      <c r="AH1774"/>
    </row>
    <row r="1775" spans="1:34" ht="11.25" customHeight="1">
      <c r="A1775"/>
      <c r="B1775" s="1281" t="s">
        <v>25</v>
      </c>
      <c r="C1775" s="1282">
        <v>3064</v>
      </c>
      <c r="D1775" s="1341" t="str">
        <f t="shared" si="41"/>
        <v>IA3064</v>
      </c>
      <c r="E1775" s="1514" t="s">
        <v>121</v>
      </c>
      <c r="F1775" s="1390">
        <v>731</v>
      </c>
      <c r="G1775" s="1283">
        <v>4.41</v>
      </c>
      <c r="H1775" s="1283"/>
      <c r="I1775" s="1283"/>
      <c r="J1775" s="1283"/>
      <c r="K1775" s="1283"/>
      <c r="L1775" s="1283"/>
      <c r="M1775" s="1283"/>
      <c r="N1775" s="1283"/>
      <c r="O1775" s="1283"/>
      <c r="P1775" s="1283">
        <v>5.97</v>
      </c>
      <c r="R1775" s="1067"/>
      <c r="Z1775" s="21"/>
      <c r="AH1775"/>
    </row>
    <row r="1776" spans="1:34" ht="11.25" customHeight="1">
      <c r="A1776"/>
      <c r="B1776" s="1281" t="s">
        <v>25</v>
      </c>
      <c r="C1776" s="1282">
        <v>3076</v>
      </c>
      <c r="D1776" s="1341" t="str">
        <f t="shared" si="41"/>
        <v>IA3076</v>
      </c>
      <c r="E1776" s="1514" t="s">
        <v>121</v>
      </c>
      <c r="F1776" s="1390">
        <v>607</v>
      </c>
      <c r="G1776" s="1283">
        <v>3.45</v>
      </c>
      <c r="H1776" s="1283"/>
      <c r="I1776" s="1283"/>
      <c r="J1776" s="1283"/>
      <c r="K1776" s="1283"/>
      <c r="L1776" s="1283"/>
      <c r="M1776" s="1283"/>
      <c r="N1776" s="1283"/>
      <c r="O1776" s="1283"/>
      <c r="P1776" s="1283">
        <v>4.67</v>
      </c>
      <c r="R1776" s="1067"/>
      <c r="Z1776" s="21"/>
      <c r="AH1776"/>
    </row>
    <row r="1777" spans="1:34" ht="11.25" customHeight="1">
      <c r="A1777"/>
      <c r="B1777" s="1281" t="s">
        <v>25</v>
      </c>
      <c r="C1777" s="1282">
        <v>3081</v>
      </c>
      <c r="D1777" s="1341" t="str">
        <f t="shared" si="41"/>
        <v>IA3081</v>
      </c>
      <c r="E1777" s="1514" t="s">
        <v>123</v>
      </c>
      <c r="F1777" s="1390">
        <v>1000</v>
      </c>
      <c r="G1777" s="1283">
        <v>7.26</v>
      </c>
      <c r="H1777" s="1283"/>
      <c r="I1777" s="1283"/>
      <c r="J1777" s="1283"/>
      <c r="K1777" s="1283"/>
      <c r="L1777" s="1283"/>
      <c r="M1777" s="1283"/>
      <c r="N1777" s="1283"/>
      <c r="O1777" s="1283"/>
      <c r="P1777" s="1283">
        <v>9.82</v>
      </c>
      <c r="R1777" s="1067"/>
      <c r="Z1777" s="21"/>
      <c r="AH1777"/>
    </row>
    <row r="1778" spans="1:34" ht="11.25" customHeight="1">
      <c r="A1778"/>
      <c r="B1778" s="1281" t="s">
        <v>25</v>
      </c>
      <c r="C1778" s="1282">
        <v>3082</v>
      </c>
      <c r="D1778" s="1341" t="str">
        <f t="shared" si="41"/>
        <v>IA3082</v>
      </c>
      <c r="E1778" s="1514" t="s">
        <v>123</v>
      </c>
      <c r="F1778" s="1390">
        <v>718</v>
      </c>
      <c r="G1778" s="1283">
        <v>4.3099999999999996</v>
      </c>
      <c r="H1778" s="1283"/>
      <c r="I1778" s="1283"/>
      <c r="J1778" s="1283"/>
      <c r="K1778" s="1283"/>
      <c r="L1778" s="1283"/>
      <c r="M1778" s="1283"/>
      <c r="N1778" s="1283"/>
      <c r="O1778" s="1283"/>
      <c r="P1778" s="1283">
        <v>5.83</v>
      </c>
      <c r="R1778" s="1067"/>
      <c r="Z1778" s="21"/>
      <c r="AH1778"/>
    </row>
    <row r="1779" spans="1:34" ht="11.25" customHeight="1">
      <c r="A1779"/>
      <c r="B1779" s="1281" t="s">
        <v>25</v>
      </c>
      <c r="C1779" s="1282">
        <v>3085</v>
      </c>
      <c r="D1779" s="1341" t="str">
        <f t="shared" si="41"/>
        <v>IA3085</v>
      </c>
      <c r="E1779" s="1514" t="s">
        <v>123</v>
      </c>
      <c r="F1779" s="1390">
        <v>989</v>
      </c>
      <c r="G1779" s="1283">
        <v>6.41</v>
      </c>
      <c r="H1779" s="1283"/>
      <c r="I1779" s="1283"/>
      <c r="J1779" s="1283"/>
      <c r="K1779" s="1283"/>
      <c r="L1779" s="1283"/>
      <c r="M1779" s="1283"/>
      <c r="N1779" s="1283"/>
      <c r="O1779" s="1283"/>
      <c r="P1779" s="1283">
        <v>8.67</v>
      </c>
      <c r="R1779" s="1067"/>
      <c r="Z1779" s="21"/>
      <c r="AH1779"/>
    </row>
    <row r="1780" spans="1:34" ht="11.25" customHeight="1">
      <c r="A1780"/>
      <c r="B1780" s="1281" t="s">
        <v>25</v>
      </c>
      <c r="C1780" s="1282">
        <v>3110</v>
      </c>
      <c r="D1780" s="1341" t="str">
        <f t="shared" si="41"/>
        <v>IA3110</v>
      </c>
      <c r="E1780" s="1514" t="s">
        <v>123</v>
      </c>
      <c r="F1780" s="1390">
        <v>811</v>
      </c>
      <c r="G1780" s="1283">
        <v>5.03</v>
      </c>
      <c r="H1780" s="1283"/>
      <c r="I1780" s="1283"/>
      <c r="J1780" s="1283"/>
      <c r="K1780" s="1283"/>
      <c r="L1780" s="1283"/>
      <c r="M1780" s="1283"/>
      <c r="N1780" s="1283"/>
      <c r="O1780" s="1283"/>
      <c r="P1780" s="1283">
        <v>6.81</v>
      </c>
      <c r="R1780" s="1067"/>
      <c r="Z1780" s="21"/>
      <c r="AH1780"/>
    </row>
    <row r="1781" spans="1:34" ht="11.25" customHeight="1">
      <c r="A1781"/>
      <c r="B1781" s="1281" t="s">
        <v>25</v>
      </c>
      <c r="C1781" s="1282">
        <v>3111</v>
      </c>
      <c r="D1781" s="1341" t="str">
        <f t="shared" si="41"/>
        <v>IA3111</v>
      </c>
      <c r="E1781" s="1514" t="s">
        <v>122</v>
      </c>
      <c r="F1781" s="1390">
        <v>480</v>
      </c>
      <c r="G1781" s="1283">
        <v>2.4700000000000002</v>
      </c>
      <c r="H1781" s="1283"/>
      <c r="I1781" s="1283"/>
      <c r="J1781" s="1283"/>
      <c r="K1781" s="1283"/>
      <c r="L1781" s="1283"/>
      <c r="M1781" s="1283"/>
      <c r="N1781" s="1283"/>
      <c r="O1781" s="1283"/>
      <c r="P1781" s="1283">
        <v>3.35</v>
      </c>
      <c r="R1781" s="1067"/>
      <c r="Z1781" s="21"/>
      <c r="AH1781"/>
    </row>
    <row r="1782" spans="1:34" ht="11.25" customHeight="1">
      <c r="A1782"/>
      <c r="B1782" s="1281" t="s">
        <v>25</v>
      </c>
      <c r="C1782" s="1282">
        <v>3113</v>
      </c>
      <c r="D1782" s="1341" t="str">
        <f t="shared" si="41"/>
        <v>IA3113</v>
      </c>
      <c r="E1782" s="1514" t="s">
        <v>121</v>
      </c>
      <c r="F1782" s="1390">
        <v>399</v>
      </c>
      <c r="G1782" s="1283">
        <v>1.84</v>
      </c>
      <c r="H1782" s="1283"/>
      <c r="I1782" s="1283"/>
      <c r="J1782" s="1283"/>
      <c r="K1782" s="1283"/>
      <c r="L1782" s="1283"/>
      <c r="M1782" s="1283"/>
      <c r="N1782" s="1283"/>
      <c r="O1782" s="1283"/>
      <c r="P1782" s="1283">
        <v>2.5</v>
      </c>
      <c r="R1782" s="1067"/>
      <c r="Z1782" s="21"/>
      <c r="AH1782"/>
    </row>
    <row r="1783" spans="1:34" ht="11.25" customHeight="1">
      <c r="A1783"/>
      <c r="B1783" s="1281" t="s">
        <v>25</v>
      </c>
      <c r="C1783" s="1282">
        <v>3114</v>
      </c>
      <c r="D1783" s="1341" t="str">
        <f t="shared" si="41"/>
        <v>IA3114</v>
      </c>
      <c r="E1783" s="1514" t="s">
        <v>123</v>
      </c>
      <c r="F1783" s="1390">
        <v>615</v>
      </c>
      <c r="G1783" s="1283">
        <v>3.52</v>
      </c>
      <c r="H1783" s="1283"/>
      <c r="I1783" s="1283"/>
      <c r="J1783" s="1283"/>
      <c r="K1783" s="1283"/>
      <c r="L1783" s="1283"/>
      <c r="M1783" s="1283"/>
      <c r="N1783" s="1283"/>
      <c r="O1783" s="1283"/>
      <c r="P1783" s="1283">
        <v>4.76</v>
      </c>
      <c r="R1783" s="1067"/>
      <c r="Z1783" s="21"/>
      <c r="AH1783"/>
    </row>
    <row r="1784" spans="1:34" ht="11.25" customHeight="1">
      <c r="A1784"/>
      <c r="B1784" s="1281" t="s">
        <v>25</v>
      </c>
      <c r="C1784" s="1282">
        <v>3118</v>
      </c>
      <c r="D1784" s="1341" t="str">
        <f t="shared" si="41"/>
        <v>IA3118</v>
      </c>
      <c r="E1784" s="1514" t="s">
        <v>125</v>
      </c>
      <c r="F1784" s="1390">
        <v>377</v>
      </c>
      <c r="G1784" s="1283">
        <v>1.67</v>
      </c>
      <c r="H1784" s="1283"/>
      <c r="I1784" s="1283"/>
      <c r="J1784" s="1283"/>
      <c r="K1784" s="1283"/>
      <c r="L1784" s="1283"/>
      <c r="M1784" s="1283"/>
      <c r="N1784" s="1283"/>
      <c r="O1784" s="1283"/>
      <c r="P1784" s="1283">
        <v>2.27</v>
      </c>
      <c r="R1784" s="1067"/>
      <c r="Z1784" s="21"/>
      <c r="AH1784"/>
    </row>
    <row r="1785" spans="1:34" ht="11.25" customHeight="1">
      <c r="A1785"/>
      <c r="B1785" s="1281" t="s">
        <v>25</v>
      </c>
      <c r="C1785" s="1282">
        <v>3119</v>
      </c>
      <c r="D1785" s="1341" t="str">
        <f t="shared" si="41"/>
        <v>IA3119</v>
      </c>
      <c r="E1785" s="1514" t="s">
        <v>125</v>
      </c>
      <c r="F1785" s="1390">
        <v>281</v>
      </c>
      <c r="G1785" s="1283">
        <v>0.94</v>
      </c>
      <c r="H1785" s="1283"/>
      <c r="I1785" s="1283"/>
      <c r="J1785" s="1283"/>
      <c r="K1785" s="1283"/>
      <c r="L1785" s="1283"/>
      <c r="M1785" s="1283"/>
      <c r="N1785" s="1283"/>
      <c r="O1785" s="1283"/>
      <c r="P1785" s="1283">
        <v>1.27</v>
      </c>
      <c r="R1785" s="1067"/>
      <c r="Z1785" s="21"/>
      <c r="AH1785"/>
    </row>
    <row r="1786" spans="1:34" ht="11.25" customHeight="1">
      <c r="A1786"/>
      <c r="B1786" s="1281" t="s">
        <v>25</v>
      </c>
      <c r="C1786" s="1282">
        <v>3122</v>
      </c>
      <c r="D1786" s="1341" t="str">
        <f t="shared" si="41"/>
        <v>IA3122</v>
      </c>
      <c r="E1786" s="1514" t="s">
        <v>125</v>
      </c>
      <c r="F1786" s="1390">
        <v>423</v>
      </c>
      <c r="G1786" s="1283">
        <v>2.0299999999999998</v>
      </c>
      <c r="H1786" s="1283"/>
      <c r="I1786" s="1283"/>
      <c r="J1786" s="1283"/>
      <c r="K1786" s="1283"/>
      <c r="L1786" s="1283"/>
      <c r="M1786" s="1283"/>
      <c r="N1786" s="1283"/>
      <c r="O1786" s="1283"/>
      <c r="P1786" s="1283">
        <v>2.75</v>
      </c>
      <c r="R1786" s="1067"/>
      <c r="Z1786" s="21"/>
      <c r="AH1786"/>
    </row>
    <row r="1787" spans="1:34" ht="11.25" customHeight="1">
      <c r="A1787"/>
      <c r="B1787" s="1281" t="s">
        <v>25</v>
      </c>
      <c r="C1787" s="1282">
        <v>3126</v>
      </c>
      <c r="D1787" s="1341" t="str">
        <f t="shared" si="41"/>
        <v>IA3126</v>
      </c>
      <c r="E1787" s="1514" t="s">
        <v>123</v>
      </c>
      <c r="F1787" s="1390">
        <v>455</v>
      </c>
      <c r="G1787" s="1283">
        <v>2.2799999999999998</v>
      </c>
      <c r="H1787" s="1283"/>
      <c r="I1787" s="1283"/>
      <c r="J1787" s="1283"/>
      <c r="K1787" s="1283"/>
      <c r="L1787" s="1283"/>
      <c r="M1787" s="1283"/>
      <c r="N1787" s="1283"/>
      <c r="O1787" s="1283"/>
      <c r="P1787" s="1283">
        <v>3.08</v>
      </c>
      <c r="R1787" s="1067"/>
      <c r="Z1787" s="21"/>
      <c r="AH1787"/>
    </row>
    <row r="1788" spans="1:34" ht="11.25" customHeight="1">
      <c r="A1788"/>
      <c r="B1788" s="1281" t="s">
        <v>25</v>
      </c>
      <c r="C1788" s="1282">
        <v>3131</v>
      </c>
      <c r="D1788" s="1341" t="str">
        <f t="shared" si="41"/>
        <v>IA3131</v>
      </c>
      <c r="E1788" s="1514" t="s">
        <v>125</v>
      </c>
      <c r="F1788" s="1390">
        <v>403</v>
      </c>
      <c r="G1788" s="1283">
        <v>1.88</v>
      </c>
      <c r="H1788" s="1283"/>
      <c r="I1788" s="1283"/>
      <c r="J1788" s="1283"/>
      <c r="K1788" s="1283"/>
      <c r="L1788" s="1283"/>
      <c r="M1788" s="1283"/>
      <c r="N1788" s="1283"/>
      <c r="O1788" s="1283"/>
      <c r="P1788" s="1283">
        <v>2.54</v>
      </c>
      <c r="R1788" s="1067"/>
      <c r="Z1788" s="21"/>
      <c r="AH1788"/>
    </row>
    <row r="1789" spans="1:34" ht="11.25" customHeight="1">
      <c r="A1789"/>
      <c r="B1789" s="1281" t="s">
        <v>25</v>
      </c>
      <c r="C1789" s="1282">
        <v>3132</v>
      </c>
      <c r="D1789" s="1341" t="str">
        <f t="shared" si="41"/>
        <v>IA3132</v>
      </c>
      <c r="E1789" s="1514" t="s">
        <v>125</v>
      </c>
      <c r="F1789" s="1390">
        <v>530</v>
      </c>
      <c r="G1789" s="1283">
        <v>2.86</v>
      </c>
      <c r="H1789" s="1283"/>
      <c r="I1789" s="1283"/>
      <c r="J1789" s="1283"/>
      <c r="K1789" s="1283"/>
      <c r="L1789" s="1283"/>
      <c r="M1789" s="1283"/>
      <c r="N1789" s="1283"/>
      <c r="O1789" s="1283"/>
      <c r="P1789" s="1283">
        <v>3.86</v>
      </c>
      <c r="R1789" s="1067"/>
      <c r="Z1789" s="21"/>
      <c r="AH1789"/>
    </row>
    <row r="1790" spans="1:34" ht="11.25" customHeight="1">
      <c r="A1790"/>
      <c r="B1790" s="1281" t="s">
        <v>25</v>
      </c>
      <c r="C1790" s="1282">
        <v>3145</v>
      </c>
      <c r="D1790" s="1341" t="str">
        <f t="shared" si="41"/>
        <v>IA3145</v>
      </c>
      <c r="E1790" s="1514" t="s">
        <v>125</v>
      </c>
      <c r="F1790" s="1390">
        <v>446</v>
      </c>
      <c r="G1790" s="1283">
        <v>2.21</v>
      </c>
      <c r="H1790" s="1283"/>
      <c r="I1790" s="1283"/>
      <c r="J1790" s="1283"/>
      <c r="K1790" s="1283"/>
      <c r="L1790" s="1283"/>
      <c r="M1790" s="1283"/>
      <c r="N1790" s="1283"/>
      <c r="O1790" s="1283"/>
      <c r="P1790" s="1283">
        <v>2.99</v>
      </c>
      <c r="R1790" s="1067"/>
      <c r="Z1790" s="21"/>
      <c r="AH1790"/>
    </row>
    <row r="1791" spans="1:34" ht="11.25" customHeight="1">
      <c r="A1791"/>
      <c r="B1791" s="1281" t="s">
        <v>25</v>
      </c>
      <c r="C1791" s="1282">
        <v>3146</v>
      </c>
      <c r="D1791" s="1341" t="str">
        <f t="shared" si="41"/>
        <v>IA3146</v>
      </c>
      <c r="E1791" s="1514" t="s">
        <v>123</v>
      </c>
      <c r="F1791" s="1390">
        <v>439</v>
      </c>
      <c r="G1791" s="1283">
        <v>2.16</v>
      </c>
      <c r="H1791" s="1283"/>
      <c r="I1791" s="1283"/>
      <c r="J1791" s="1283"/>
      <c r="K1791" s="1283"/>
      <c r="L1791" s="1283"/>
      <c r="M1791" s="1283"/>
      <c r="N1791" s="1283"/>
      <c r="O1791" s="1283"/>
      <c r="P1791" s="1283">
        <v>2.92</v>
      </c>
      <c r="R1791" s="1067"/>
      <c r="Z1791" s="21"/>
      <c r="AH1791"/>
    </row>
    <row r="1792" spans="1:34" ht="11.25" customHeight="1">
      <c r="A1792"/>
      <c r="B1792" s="1281" t="s">
        <v>25</v>
      </c>
      <c r="C1792" s="1282">
        <v>3169</v>
      </c>
      <c r="D1792" s="1341" t="str">
        <f t="shared" si="41"/>
        <v>IA3169</v>
      </c>
      <c r="E1792" s="1514" t="s">
        <v>123</v>
      </c>
      <c r="F1792" s="1390">
        <v>547</v>
      </c>
      <c r="G1792" s="1283">
        <v>2.99</v>
      </c>
      <c r="H1792" s="1283"/>
      <c r="I1792" s="1283"/>
      <c r="J1792" s="1283"/>
      <c r="K1792" s="1283"/>
      <c r="L1792" s="1283"/>
      <c r="M1792" s="1283"/>
      <c r="N1792" s="1283"/>
      <c r="O1792" s="1283"/>
      <c r="P1792" s="1283">
        <v>4.05</v>
      </c>
      <c r="R1792" s="1067"/>
      <c r="Z1792" s="21"/>
      <c r="AH1792"/>
    </row>
    <row r="1793" spans="1:34" ht="11.25" customHeight="1">
      <c r="A1793"/>
      <c r="B1793" s="1281" t="s">
        <v>25</v>
      </c>
      <c r="C1793" s="1282">
        <v>3179</v>
      </c>
      <c r="D1793" s="1341" t="str">
        <f t="shared" si="41"/>
        <v>IA3179</v>
      </c>
      <c r="E1793" s="1514" t="s">
        <v>121</v>
      </c>
      <c r="F1793" s="1390">
        <v>445</v>
      </c>
      <c r="G1793" s="1283">
        <v>2.2000000000000002</v>
      </c>
      <c r="H1793" s="1283"/>
      <c r="I1793" s="1283"/>
      <c r="J1793" s="1283"/>
      <c r="K1793" s="1283"/>
      <c r="L1793" s="1283"/>
      <c r="M1793" s="1283"/>
      <c r="N1793" s="1283"/>
      <c r="O1793" s="1283"/>
      <c r="P1793" s="1283">
        <v>2.98</v>
      </c>
      <c r="R1793" s="1067"/>
      <c r="Z1793" s="21"/>
      <c r="AH1793"/>
    </row>
    <row r="1794" spans="1:34" ht="11.25" customHeight="1">
      <c r="A1794"/>
      <c r="B1794" s="1281" t="s">
        <v>25</v>
      </c>
      <c r="C1794" s="1282">
        <v>3180</v>
      </c>
      <c r="D1794" s="1341" t="str">
        <f t="shared" si="41"/>
        <v>IA3180</v>
      </c>
      <c r="E1794" s="1514" t="s">
        <v>121</v>
      </c>
      <c r="F1794" s="1390">
        <v>454</v>
      </c>
      <c r="G1794" s="1283">
        <v>2.27</v>
      </c>
      <c r="H1794" s="1283"/>
      <c r="I1794" s="1283"/>
      <c r="J1794" s="1283"/>
      <c r="K1794" s="1283"/>
      <c r="L1794" s="1283"/>
      <c r="M1794" s="1283"/>
      <c r="N1794" s="1283"/>
      <c r="O1794" s="1283"/>
      <c r="P1794" s="1283">
        <v>3.07</v>
      </c>
      <c r="R1794" s="1067"/>
      <c r="Z1794" s="21"/>
      <c r="AH1794"/>
    </row>
    <row r="1795" spans="1:34" ht="11.25" customHeight="1">
      <c r="A1795"/>
      <c r="B1795" s="1281" t="s">
        <v>25</v>
      </c>
      <c r="C1795" s="1282">
        <v>3188</v>
      </c>
      <c r="D1795" s="1341" t="str">
        <f t="shared" si="41"/>
        <v>IA3188</v>
      </c>
      <c r="E1795" s="1514" t="s">
        <v>125</v>
      </c>
      <c r="F1795" s="1390">
        <v>446</v>
      </c>
      <c r="G1795" s="1283">
        <v>2.21</v>
      </c>
      <c r="H1795" s="1283"/>
      <c r="I1795" s="1283"/>
      <c r="J1795" s="1283"/>
      <c r="K1795" s="1283"/>
      <c r="L1795" s="1283"/>
      <c r="M1795" s="1283"/>
      <c r="N1795" s="1283"/>
      <c r="O1795" s="1283"/>
      <c r="P1795" s="1283">
        <v>2.99</v>
      </c>
      <c r="R1795" s="1067"/>
      <c r="Z1795" s="21"/>
      <c r="AH1795"/>
    </row>
    <row r="1796" spans="1:34" ht="11.25" customHeight="1">
      <c r="A1796"/>
      <c r="B1796" s="1281" t="s">
        <v>25</v>
      </c>
      <c r="C1796" s="1282">
        <v>3220</v>
      </c>
      <c r="D1796" s="1341" t="str">
        <f t="shared" si="41"/>
        <v>IA3220</v>
      </c>
      <c r="E1796" s="1514" t="s">
        <v>125</v>
      </c>
      <c r="F1796" s="1390">
        <v>402</v>
      </c>
      <c r="G1796" s="1283">
        <v>1.87</v>
      </c>
      <c r="H1796" s="1283"/>
      <c r="I1796" s="1283"/>
      <c r="J1796" s="1283"/>
      <c r="K1796" s="1283"/>
      <c r="L1796" s="1283"/>
      <c r="M1796" s="1283"/>
      <c r="N1796" s="1283"/>
      <c r="O1796" s="1283"/>
      <c r="P1796" s="1283">
        <v>2.5299999999999998</v>
      </c>
      <c r="R1796" s="1067"/>
      <c r="Z1796" s="21"/>
      <c r="AH1796"/>
    </row>
    <row r="1797" spans="1:34" ht="11.25" customHeight="1">
      <c r="A1797"/>
      <c r="B1797" s="1281" t="s">
        <v>25</v>
      </c>
      <c r="C1797" s="1282">
        <v>3224</v>
      </c>
      <c r="D1797" s="1341" t="str">
        <f t="shared" si="41"/>
        <v>IA3224</v>
      </c>
      <c r="E1797" s="1514" t="s">
        <v>125</v>
      </c>
      <c r="F1797" s="1390">
        <v>618</v>
      </c>
      <c r="G1797" s="1283">
        <v>3.54</v>
      </c>
      <c r="H1797" s="1283"/>
      <c r="I1797" s="1283"/>
      <c r="J1797" s="1283"/>
      <c r="K1797" s="1283"/>
      <c r="L1797" s="1283"/>
      <c r="M1797" s="1283"/>
      <c r="N1797" s="1283"/>
      <c r="O1797" s="1283"/>
      <c r="P1797" s="1283">
        <v>4.78</v>
      </c>
      <c r="R1797" s="1067"/>
      <c r="Z1797" s="21"/>
      <c r="AH1797"/>
    </row>
    <row r="1798" spans="1:34" ht="11.25" customHeight="1">
      <c r="A1798"/>
      <c r="B1798" s="1281" t="s">
        <v>25</v>
      </c>
      <c r="C1798" s="1282">
        <v>3227</v>
      </c>
      <c r="D1798" s="1341" t="str">
        <f t="shared" si="41"/>
        <v>IA3227</v>
      </c>
      <c r="E1798" s="1514" t="s">
        <v>125</v>
      </c>
      <c r="F1798" s="1390">
        <v>642</v>
      </c>
      <c r="G1798" s="1283">
        <v>3.72</v>
      </c>
      <c r="H1798" s="1283"/>
      <c r="I1798" s="1283"/>
      <c r="J1798" s="1283"/>
      <c r="K1798" s="1283"/>
      <c r="L1798" s="1283"/>
      <c r="M1798" s="1283"/>
      <c r="N1798" s="1283"/>
      <c r="O1798" s="1283"/>
      <c r="P1798" s="1283">
        <v>5.04</v>
      </c>
      <c r="R1798" s="1067"/>
      <c r="Z1798" s="21"/>
      <c r="AH1798"/>
    </row>
    <row r="1799" spans="1:34" ht="11.25" customHeight="1">
      <c r="A1799"/>
      <c r="B1799" s="1281" t="s">
        <v>25</v>
      </c>
      <c r="C1799" s="1282">
        <v>3240</v>
      </c>
      <c r="D1799" s="1341" t="str">
        <f t="shared" si="41"/>
        <v>IA3240</v>
      </c>
      <c r="E1799" s="1514" t="s">
        <v>125</v>
      </c>
      <c r="F1799" s="1390">
        <v>543</v>
      </c>
      <c r="G1799" s="1283">
        <v>2.96</v>
      </c>
      <c r="H1799" s="1283"/>
      <c r="I1799" s="1283"/>
      <c r="J1799" s="1283"/>
      <c r="K1799" s="1283"/>
      <c r="L1799" s="1283"/>
      <c r="M1799" s="1283"/>
      <c r="N1799" s="1283"/>
      <c r="O1799" s="1283"/>
      <c r="P1799" s="1283">
        <v>4</v>
      </c>
      <c r="R1799" s="1067"/>
      <c r="Z1799" s="21"/>
      <c r="AH1799"/>
    </row>
    <row r="1800" spans="1:34" ht="11.25" customHeight="1">
      <c r="A1800"/>
      <c r="B1800" s="1281" t="s">
        <v>25</v>
      </c>
      <c r="C1800" s="1282">
        <v>3241</v>
      </c>
      <c r="D1800" s="1341" t="str">
        <f t="shared" si="41"/>
        <v>IA3241</v>
      </c>
      <c r="E1800" s="1514" t="s">
        <v>125</v>
      </c>
      <c r="F1800" s="1390">
        <v>541</v>
      </c>
      <c r="G1800" s="1283">
        <v>2.94</v>
      </c>
      <c r="H1800" s="1283"/>
      <c r="I1800" s="1283"/>
      <c r="J1800" s="1283"/>
      <c r="K1800" s="1283"/>
      <c r="L1800" s="1283"/>
      <c r="M1800" s="1283"/>
      <c r="N1800" s="1283"/>
      <c r="O1800" s="1283"/>
      <c r="P1800" s="1283">
        <v>3.98</v>
      </c>
      <c r="R1800" s="1067"/>
      <c r="Z1800" s="21"/>
      <c r="AH1800"/>
    </row>
    <row r="1801" spans="1:34" ht="11.25" customHeight="1">
      <c r="A1801"/>
      <c r="B1801" s="1281" t="s">
        <v>25</v>
      </c>
      <c r="C1801" s="1282">
        <v>3255</v>
      </c>
      <c r="D1801" s="1341" t="str">
        <f t="shared" si="41"/>
        <v>IA3255</v>
      </c>
      <c r="E1801" s="1514" t="s">
        <v>125</v>
      </c>
      <c r="F1801" s="1390">
        <v>480</v>
      </c>
      <c r="G1801" s="1283">
        <v>2.4700000000000002</v>
      </c>
      <c r="H1801" s="1283"/>
      <c r="I1801" s="1283"/>
      <c r="J1801" s="1283"/>
      <c r="K1801" s="1283"/>
      <c r="L1801" s="1283"/>
      <c r="M1801" s="1283"/>
      <c r="N1801" s="1283"/>
      <c r="O1801" s="1283"/>
      <c r="P1801" s="1283">
        <v>3.35</v>
      </c>
      <c r="R1801" s="1067"/>
      <c r="Z1801" s="21"/>
      <c r="AH1801"/>
    </row>
    <row r="1802" spans="1:34" ht="11.25" customHeight="1">
      <c r="A1802"/>
      <c r="B1802" s="1281" t="s">
        <v>25</v>
      </c>
      <c r="C1802" s="1282">
        <v>3257</v>
      </c>
      <c r="D1802" s="1341" t="str">
        <f t="shared" si="41"/>
        <v>IA3257</v>
      </c>
      <c r="E1802" s="1514" t="s">
        <v>125</v>
      </c>
      <c r="F1802" s="1390">
        <v>543</v>
      </c>
      <c r="G1802" s="1283">
        <v>2.96</v>
      </c>
      <c r="H1802" s="1283"/>
      <c r="I1802" s="1283"/>
      <c r="J1802" s="1283"/>
      <c r="K1802" s="1283"/>
      <c r="L1802" s="1283"/>
      <c r="M1802" s="1283"/>
      <c r="N1802" s="1283"/>
      <c r="O1802" s="1283"/>
      <c r="P1802" s="1283">
        <v>4</v>
      </c>
      <c r="R1802" s="1067"/>
      <c r="Z1802" s="21"/>
      <c r="AH1802"/>
    </row>
    <row r="1803" spans="1:34" ht="11.25" customHeight="1">
      <c r="A1803"/>
      <c r="B1803" s="1281" t="s">
        <v>25</v>
      </c>
      <c r="C1803" s="1282">
        <v>3270</v>
      </c>
      <c r="D1803" s="1341" t="str">
        <f t="shared" si="41"/>
        <v>IA3270</v>
      </c>
      <c r="E1803" s="1514" t="s">
        <v>125</v>
      </c>
      <c r="F1803" s="1390">
        <v>512</v>
      </c>
      <c r="G1803" s="1283">
        <v>2.72</v>
      </c>
      <c r="H1803" s="1283"/>
      <c r="I1803" s="1283"/>
      <c r="J1803" s="1283"/>
      <c r="K1803" s="1283"/>
      <c r="L1803" s="1283"/>
      <c r="M1803" s="1283"/>
      <c r="N1803" s="1283"/>
      <c r="O1803" s="1283"/>
      <c r="P1803" s="1283">
        <v>3.68</v>
      </c>
      <c r="R1803" s="1067"/>
      <c r="Z1803" s="21"/>
      <c r="AH1803"/>
    </row>
    <row r="1804" spans="1:34" ht="11.25" customHeight="1">
      <c r="A1804"/>
      <c r="B1804" s="1281" t="s">
        <v>25</v>
      </c>
      <c r="C1804" s="1282">
        <v>3300</v>
      </c>
      <c r="D1804" s="1341" t="str">
        <f t="shared" ref="D1804:D1867" si="42">B1804&amp;TEXT(C1804,"0000")</f>
        <v>IA3300</v>
      </c>
      <c r="E1804" s="1514" t="s">
        <v>125</v>
      </c>
      <c r="F1804" s="1390">
        <v>740</v>
      </c>
      <c r="G1804" s="1283">
        <v>4.4800000000000004</v>
      </c>
      <c r="H1804" s="1283"/>
      <c r="I1804" s="1283"/>
      <c r="J1804" s="1283"/>
      <c r="K1804" s="1283"/>
      <c r="L1804" s="1283"/>
      <c r="M1804" s="1283"/>
      <c r="N1804" s="1283"/>
      <c r="O1804" s="1283"/>
      <c r="P1804" s="1283">
        <v>6.06</v>
      </c>
      <c r="R1804" s="1067"/>
      <c r="Z1804" s="21"/>
      <c r="AH1804"/>
    </row>
    <row r="1805" spans="1:34" ht="11.25" customHeight="1">
      <c r="A1805"/>
      <c r="B1805" s="1281" t="s">
        <v>25</v>
      </c>
      <c r="C1805" s="1282">
        <v>3303</v>
      </c>
      <c r="D1805" s="1341" t="str">
        <f t="shared" si="42"/>
        <v>IA3303</v>
      </c>
      <c r="E1805" s="1514" t="s">
        <v>125</v>
      </c>
      <c r="F1805" s="1390">
        <v>486</v>
      </c>
      <c r="G1805" s="1283">
        <v>2.52</v>
      </c>
      <c r="H1805" s="1283"/>
      <c r="I1805" s="1283"/>
      <c r="J1805" s="1283"/>
      <c r="K1805" s="1283"/>
      <c r="L1805" s="1283"/>
      <c r="M1805" s="1283"/>
      <c r="N1805" s="1283"/>
      <c r="O1805" s="1283"/>
      <c r="P1805" s="1283">
        <v>3.4</v>
      </c>
      <c r="R1805" s="1067"/>
      <c r="Z1805" s="21"/>
      <c r="AH1805"/>
    </row>
    <row r="1806" spans="1:34" ht="11.25" customHeight="1">
      <c r="A1806"/>
      <c r="B1806" s="1281" t="s">
        <v>25</v>
      </c>
      <c r="C1806" s="1282">
        <v>3307</v>
      </c>
      <c r="D1806" s="1341" t="str">
        <f t="shared" si="42"/>
        <v>IA3307</v>
      </c>
      <c r="E1806" s="1514" t="s">
        <v>123</v>
      </c>
      <c r="F1806" s="1390">
        <v>569</v>
      </c>
      <c r="G1806" s="1283">
        <v>3.16</v>
      </c>
      <c r="H1806" s="1283"/>
      <c r="I1806" s="1283"/>
      <c r="J1806" s="1283"/>
      <c r="K1806" s="1283"/>
      <c r="L1806" s="1283"/>
      <c r="M1806" s="1283"/>
      <c r="N1806" s="1283"/>
      <c r="O1806" s="1283"/>
      <c r="P1806" s="1283">
        <v>4.28</v>
      </c>
      <c r="R1806" s="1067"/>
      <c r="Z1806" s="21"/>
      <c r="AH1806"/>
    </row>
    <row r="1807" spans="1:34" ht="11.25" customHeight="1">
      <c r="A1807"/>
      <c r="B1807" s="1281" t="s">
        <v>25</v>
      </c>
      <c r="C1807" s="1282">
        <v>3315</v>
      </c>
      <c r="D1807" s="1341" t="str">
        <f t="shared" si="42"/>
        <v>IA3315</v>
      </c>
      <c r="E1807" s="1514" t="s">
        <v>123</v>
      </c>
      <c r="F1807" s="1390">
        <v>607</v>
      </c>
      <c r="G1807" s="1283">
        <v>3.45</v>
      </c>
      <c r="H1807" s="1283"/>
      <c r="I1807" s="1283"/>
      <c r="J1807" s="1283"/>
      <c r="K1807" s="1283"/>
      <c r="L1807" s="1283"/>
      <c r="M1807" s="1283"/>
      <c r="N1807" s="1283"/>
      <c r="O1807" s="1283"/>
      <c r="P1807" s="1283">
        <v>4.67</v>
      </c>
      <c r="R1807" s="1067"/>
      <c r="Z1807" s="21"/>
      <c r="AH1807"/>
    </row>
    <row r="1808" spans="1:34" ht="11.25" customHeight="1">
      <c r="A1808"/>
      <c r="B1808" s="1281" t="s">
        <v>25</v>
      </c>
      <c r="C1808" s="1282">
        <v>3334</v>
      </c>
      <c r="D1808" s="1341" t="str">
        <f t="shared" si="42"/>
        <v>IA3334</v>
      </c>
      <c r="E1808" s="1514" t="s">
        <v>124</v>
      </c>
      <c r="F1808" s="1390">
        <v>482</v>
      </c>
      <c r="G1808" s="1283">
        <v>2.4900000000000002</v>
      </c>
      <c r="H1808" s="1283"/>
      <c r="I1808" s="1283"/>
      <c r="J1808" s="1283"/>
      <c r="K1808" s="1283"/>
      <c r="L1808" s="1283"/>
      <c r="M1808" s="1283"/>
      <c r="N1808" s="1283"/>
      <c r="O1808" s="1283"/>
      <c r="P1808" s="1283">
        <v>3.37</v>
      </c>
      <c r="R1808" s="1067"/>
      <c r="Z1808" s="21"/>
      <c r="AH1808"/>
    </row>
    <row r="1809" spans="1:34" ht="11.25" customHeight="1">
      <c r="A1809"/>
      <c r="B1809" s="1281" t="s">
        <v>25</v>
      </c>
      <c r="C1809" s="1282">
        <v>3336</v>
      </c>
      <c r="D1809" s="1341" t="str">
        <f t="shared" si="42"/>
        <v>IA3336</v>
      </c>
      <c r="E1809" s="1514" t="s">
        <v>123</v>
      </c>
      <c r="F1809" s="1390">
        <v>523</v>
      </c>
      <c r="G1809" s="1283">
        <v>2.81</v>
      </c>
      <c r="H1809" s="1283"/>
      <c r="I1809" s="1283"/>
      <c r="J1809" s="1283"/>
      <c r="K1809" s="1283"/>
      <c r="L1809" s="1283"/>
      <c r="M1809" s="1283"/>
      <c r="N1809" s="1283"/>
      <c r="O1809" s="1283"/>
      <c r="P1809" s="1283">
        <v>3.8</v>
      </c>
      <c r="R1809" s="1067"/>
      <c r="Z1809" s="21"/>
      <c r="AH1809"/>
    </row>
    <row r="1810" spans="1:34" ht="11.25" customHeight="1">
      <c r="A1810"/>
      <c r="B1810" s="1281" t="s">
        <v>25</v>
      </c>
      <c r="C1810" s="1282">
        <v>3365</v>
      </c>
      <c r="D1810" s="1341" t="str">
        <f t="shared" si="42"/>
        <v>IA3365</v>
      </c>
      <c r="E1810" s="1514" t="s">
        <v>125</v>
      </c>
      <c r="F1810" s="1390">
        <v>701</v>
      </c>
      <c r="G1810" s="1283">
        <v>4.18</v>
      </c>
      <c r="H1810" s="1283"/>
      <c r="I1810" s="1283"/>
      <c r="J1810" s="1283"/>
      <c r="K1810" s="1283"/>
      <c r="L1810" s="1283"/>
      <c r="M1810" s="1283"/>
      <c r="N1810" s="1283"/>
      <c r="O1810" s="1283"/>
      <c r="P1810" s="1283">
        <v>5.66</v>
      </c>
      <c r="R1810" s="1067"/>
      <c r="Z1810" s="21"/>
      <c r="AH1810"/>
    </row>
    <row r="1811" spans="1:34" ht="11.25" customHeight="1">
      <c r="A1811"/>
      <c r="B1811" s="1281" t="s">
        <v>25</v>
      </c>
      <c r="C1811" s="1282">
        <v>3372</v>
      </c>
      <c r="D1811" s="1341" t="str">
        <f t="shared" si="42"/>
        <v>IA3372</v>
      </c>
      <c r="E1811" s="1514" t="s">
        <v>121</v>
      </c>
      <c r="F1811" s="1390">
        <v>694</v>
      </c>
      <c r="G1811" s="1283">
        <v>4.12</v>
      </c>
      <c r="H1811" s="1283"/>
      <c r="I1811" s="1283"/>
      <c r="J1811" s="1283"/>
      <c r="K1811" s="1283"/>
      <c r="L1811" s="1283"/>
      <c r="M1811" s="1283"/>
      <c r="N1811" s="1283"/>
      <c r="O1811" s="1283"/>
      <c r="P1811" s="1283">
        <v>5.58</v>
      </c>
      <c r="R1811" s="1067"/>
      <c r="Z1811" s="21"/>
      <c r="AH1811"/>
    </row>
    <row r="1812" spans="1:34" ht="11.25" customHeight="1">
      <c r="A1812"/>
      <c r="B1812" s="1281" t="s">
        <v>25</v>
      </c>
      <c r="C1812" s="1282">
        <v>3373</v>
      </c>
      <c r="D1812" s="1341" t="str">
        <f t="shared" si="42"/>
        <v>IA3373</v>
      </c>
      <c r="E1812" s="1514" t="s">
        <v>123</v>
      </c>
      <c r="F1812" s="1390">
        <v>742</v>
      </c>
      <c r="G1812" s="1283">
        <v>4.5</v>
      </c>
      <c r="H1812" s="1283"/>
      <c r="I1812" s="1283"/>
      <c r="J1812" s="1283"/>
      <c r="K1812" s="1283"/>
      <c r="L1812" s="1283"/>
      <c r="M1812" s="1283"/>
      <c r="N1812" s="1283"/>
      <c r="O1812" s="1283"/>
      <c r="P1812" s="1283">
        <v>6.08</v>
      </c>
      <c r="R1812" s="1067"/>
      <c r="Z1812" s="21"/>
      <c r="AH1812"/>
    </row>
    <row r="1813" spans="1:34" ht="11.25" customHeight="1">
      <c r="A1813"/>
      <c r="B1813" s="1281" t="s">
        <v>25</v>
      </c>
      <c r="C1813" s="1282">
        <v>3383</v>
      </c>
      <c r="D1813" s="1341" t="str">
        <f t="shared" si="42"/>
        <v>IA3383</v>
      </c>
      <c r="E1813" s="1514" t="s">
        <v>121</v>
      </c>
      <c r="F1813" s="1390">
        <v>368</v>
      </c>
      <c r="G1813" s="1283">
        <v>1.61</v>
      </c>
      <c r="H1813" s="1283"/>
      <c r="I1813" s="1283"/>
      <c r="J1813" s="1283"/>
      <c r="K1813" s="1283"/>
      <c r="L1813" s="1283"/>
      <c r="M1813" s="1283"/>
      <c r="N1813" s="1283"/>
      <c r="O1813" s="1283"/>
      <c r="P1813" s="1283">
        <v>2.17</v>
      </c>
      <c r="R1813" s="1067"/>
      <c r="Z1813" s="21"/>
      <c r="AH1813"/>
    </row>
    <row r="1814" spans="1:34" ht="11.25" customHeight="1">
      <c r="A1814"/>
      <c r="B1814" s="1281" t="s">
        <v>25</v>
      </c>
      <c r="C1814" s="1282">
        <v>3385</v>
      </c>
      <c r="D1814" s="1341" t="str">
        <f t="shared" si="42"/>
        <v>IA3385</v>
      </c>
      <c r="E1814" s="1514" t="s">
        <v>121</v>
      </c>
      <c r="F1814" s="1390">
        <v>276</v>
      </c>
      <c r="G1814" s="1283">
        <v>0.89</v>
      </c>
      <c r="H1814" s="1283"/>
      <c r="I1814" s="1283"/>
      <c r="J1814" s="1283"/>
      <c r="K1814" s="1283"/>
      <c r="L1814" s="1283"/>
      <c r="M1814" s="1283"/>
      <c r="N1814" s="1283"/>
      <c r="O1814" s="1283"/>
      <c r="P1814" s="1283">
        <v>1.21</v>
      </c>
      <c r="R1814" s="1067"/>
      <c r="Z1814" s="21"/>
      <c r="AH1814"/>
    </row>
    <row r="1815" spans="1:34" ht="11.25" customHeight="1">
      <c r="A1815"/>
      <c r="B1815" s="1281" t="s">
        <v>25</v>
      </c>
      <c r="C1815" s="1282">
        <v>3400</v>
      </c>
      <c r="D1815" s="1341" t="str">
        <f t="shared" si="42"/>
        <v>IA3400</v>
      </c>
      <c r="E1815" s="1514" t="s">
        <v>125</v>
      </c>
      <c r="F1815" s="1390">
        <v>460</v>
      </c>
      <c r="G1815" s="1283">
        <v>2.3199999999999998</v>
      </c>
      <c r="H1815" s="1283"/>
      <c r="I1815" s="1283"/>
      <c r="J1815" s="1283"/>
      <c r="K1815" s="1283"/>
      <c r="L1815" s="1283"/>
      <c r="M1815" s="1283"/>
      <c r="N1815" s="1283"/>
      <c r="O1815" s="1283"/>
      <c r="P1815" s="1283">
        <v>3.14</v>
      </c>
      <c r="R1815" s="1067"/>
      <c r="Z1815" s="21"/>
      <c r="AH1815"/>
    </row>
    <row r="1816" spans="1:34" ht="11.25" customHeight="1">
      <c r="A1816"/>
      <c r="B1816" s="1281" t="s">
        <v>25</v>
      </c>
      <c r="C1816" s="1282">
        <v>3507</v>
      </c>
      <c r="D1816" s="1341" t="str">
        <f t="shared" si="42"/>
        <v>IA3507</v>
      </c>
      <c r="E1816" s="1514" t="s">
        <v>125</v>
      </c>
      <c r="F1816" s="1390">
        <v>567</v>
      </c>
      <c r="G1816" s="1283">
        <v>3.15</v>
      </c>
      <c r="H1816" s="1283"/>
      <c r="I1816" s="1283"/>
      <c r="J1816" s="1283"/>
      <c r="K1816" s="1283"/>
      <c r="L1816" s="1283"/>
      <c r="M1816" s="1283"/>
      <c r="N1816" s="1283"/>
      <c r="O1816" s="1283"/>
      <c r="P1816" s="1283">
        <v>4.26</v>
      </c>
      <c r="R1816" s="1067"/>
      <c r="Z1816" s="21"/>
      <c r="AH1816"/>
    </row>
    <row r="1817" spans="1:34" ht="11.25" customHeight="1">
      <c r="A1817"/>
      <c r="B1817" s="1281" t="s">
        <v>25</v>
      </c>
      <c r="C1817" s="1282">
        <v>3515</v>
      </c>
      <c r="D1817" s="1341" t="str">
        <f t="shared" si="42"/>
        <v>IA3515</v>
      </c>
      <c r="E1817" s="1514" t="s">
        <v>125</v>
      </c>
      <c r="F1817" s="1390">
        <v>483</v>
      </c>
      <c r="G1817" s="1283">
        <v>2.5</v>
      </c>
      <c r="H1817" s="1283"/>
      <c r="I1817" s="1283"/>
      <c r="J1817" s="1283"/>
      <c r="K1817" s="1283"/>
      <c r="L1817" s="1283"/>
      <c r="M1817" s="1283"/>
      <c r="N1817" s="1283"/>
      <c r="O1817" s="1283"/>
      <c r="P1817" s="1283">
        <v>3.38</v>
      </c>
      <c r="R1817" s="1067"/>
      <c r="Z1817" s="21"/>
      <c r="AH1817"/>
    </row>
    <row r="1818" spans="1:34" ht="11.25" customHeight="1">
      <c r="A1818"/>
      <c r="B1818" s="1281" t="s">
        <v>25</v>
      </c>
      <c r="C1818" s="1282">
        <v>3548</v>
      </c>
      <c r="D1818" s="1341" t="str">
        <f t="shared" si="42"/>
        <v>IA3548</v>
      </c>
      <c r="E1818" s="1514" t="s">
        <v>125</v>
      </c>
      <c r="F1818" s="1390">
        <v>310</v>
      </c>
      <c r="G1818" s="1283">
        <v>1.1599999999999999</v>
      </c>
      <c r="H1818" s="1283"/>
      <c r="I1818" s="1283"/>
      <c r="J1818" s="1283"/>
      <c r="K1818" s="1283"/>
      <c r="L1818" s="1283"/>
      <c r="M1818" s="1283"/>
      <c r="N1818" s="1283"/>
      <c r="O1818" s="1283"/>
      <c r="P1818" s="1283">
        <v>1.56</v>
      </c>
      <c r="R1818" s="1067"/>
      <c r="Z1818" s="21"/>
      <c r="AH1818"/>
    </row>
    <row r="1819" spans="1:34" ht="11.25" customHeight="1">
      <c r="A1819"/>
      <c r="B1819" s="1281" t="s">
        <v>25</v>
      </c>
      <c r="C1819" s="1282">
        <v>3559</v>
      </c>
      <c r="D1819" s="1341" t="str">
        <f t="shared" si="42"/>
        <v>IA3559</v>
      </c>
      <c r="E1819" s="1514" t="s">
        <v>125</v>
      </c>
      <c r="F1819" s="1390">
        <v>722</v>
      </c>
      <c r="G1819" s="1283">
        <v>4.34</v>
      </c>
      <c r="H1819" s="1283"/>
      <c r="I1819" s="1283"/>
      <c r="J1819" s="1283"/>
      <c r="K1819" s="1283"/>
      <c r="L1819" s="1283"/>
      <c r="M1819" s="1283"/>
      <c r="N1819" s="1283"/>
      <c r="O1819" s="1283"/>
      <c r="P1819" s="1283">
        <v>5.88</v>
      </c>
      <c r="R1819" s="1067"/>
      <c r="Z1819" s="21"/>
      <c r="AH1819"/>
    </row>
    <row r="1820" spans="1:34" ht="11.25" customHeight="1">
      <c r="A1820"/>
      <c r="B1820" s="1281" t="s">
        <v>25</v>
      </c>
      <c r="C1820" s="1282">
        <v>3574</v>
      </c>
      <c r="D1820" s="1341" t="str">
        <f t="shared" si="42"/>
        <v>IA3574</v>
      </c>
      <c r="E1820" s="1514" t="s">
        <v>125</v>
      </c>
      <c r="F1820" s="1390">
        <v>318</v>
      </c>
      <c r="G1820" s="1283">
        <v>1.22</v>
      </c>
      <c r="H1820" s="1283"/>
      <c r="I1820" s="1283"/>
      <c r="J1820" s="1283"/>
      <c r="K1820" s="1283"/>
      <c r="L1820" s="1283"/>
      <c r="M1820" s="1283"/>
      <c r="N1820" s="1283"/>
      <c r="O1820" s="1283"/>
      <c r="P1820" s="1283">
        <v>1.66</v>
      </c>
      <c r="R1820" s="1067"/>
      <c r="Z1820" s="21"/>
      <c r="AH1820"/>
    </row>
    <row r="1821" spans="1:34" ht="11.25" customHeight="1">
      <c r="A1821"/>
      <c r="B1821" s="1281" t="s">
        <v>25</v>
      </c>
      <c r="C1821" s="1282">
        <v>3581</v>
      </c>
      <c r="D1821" s="1341" t="str">
        <f t="shared" si="42"/>
        <v>IA3581</v>
      </c>
      <c r="E1821" s="1514" t="s">
        <v>125</v>
      </c>
      <c r="F1821" s="1390">
        <v>333</v>
      </c>
      <c r="G1821" s="1283">
        <v>1.33</v>
      </c>
      <c r="H1821" s="1283"/>
      <c r="I1821" s="1283"/>
      <c r="J1821" s="1283"/>
      <c r="K1821" s="1283"/>
      <c r="L1821" s="1283"/>
      <c r="M1821" s="1283"/>
      <c r="N1821" s="1283"/>
      <c r="O1821" s="1283"/>
      <c r="P1821" s="1283">
        <v>1.81</v>
      </c>
      <c r="R1821" s="1067"/>
      <c r="Z1821" s="21"/>
      <c r="AH1821"/>
    </row>
    <row r="1822" spans="1:34" ht="11.25" customHeight="1">
      <c r="A1822"/>
      <c r="B1822" s="1281" t="s">
        <v>25</v>
      </c>
      <c r="C1822" s="1282">
        <v>3612</v>
      </c>
      <c r="D1822" s="1341" t="str">
        <f t="shared" si="42"/>
        <v>IA3612</v>
      </c>
      <c r="E1822" s="1514" t="s">
        <v>125</v>
      </c>
      <c r="F1822" s="1390">
        <v>425</v>
      </c>
      <c r="G1822" s="1283">
        <v>2.0499999999999998</v>
      </c>
      <c r="H1822" s="1283"/>
      <c r="I1822" s="1283"/>
      <c r="J1822" s="1283"/>
      <c r="K1822" s="1283"/>
      <c r="L1822" s="1283"/>
      <c r="M1822" s="1283"/>
      <c r="N1822" s="1283"/>
      <c r="O1822" s="1283"/>
      <c r="P1822" s="1283">
        <v>2.77</v>
      </c>
      <c r="R1822" s="1067"/>
      <c r="Z1822" s="21"/>
      <c r="AH1822"/>
    </row>
    <row r="1823" spans="1:34" ht="11.25" customHeight="1">
      <c r="A1823"/>
      <c r="B1823" s="1281" t="s">
        <v>25</v>
      </c>
      <c r="C1823" s="1282">
        <v>3620</v>
      </c>
      <c r="D1823" s="1341" t="str">
        <f t="shared" si="42"/>
        <v>IA3620</v>
      </c>
      <c r="E1823" s="1514" t="s">
        <v>122</v>
      </c>
      <c r="F1823" s="1390">
        <v>641</v>
      </c>
      <c r="G1823" s="1283">
        <v>3.71</v>
      </c>
      <c r="H1823" s="1283"/>
      <c r="I1823" s="1283"/>
      <c r="J1823" s="1283"/>
      <c r="K1823" s="1283"/>
      <c r="L1823" s="1283"/>
      <c r="M1823" s="1283"/>
      <c r="N1823" s="1283"/>
      <c r="O1823" s="1283"/>
      <c r="P1823" s="1283">
        <v>5.03</v>
      </c>
      <c r="R1823" s="1067"/>
      <c r="Z1823" s="21"/>
      <c r="AH1823"/>
    </row>
    <row r="1824" spans="1:34" ht="11.25" customHeight="1">
      <c r="A1824"/>
      <c r="B1824" s="1281" t="s">
        <v>25</v>
      </c>
      <c r="C1824" s="1282">
        <v>3629</v>
      </c>
      <c r="D1824" s="1341" t="str">
        <f t="shared" si="42"/>
        <v>IA3629</v>
      </c>
      <c r="E1824" s="1514" t="s">
        <v>125</v>
      </c>
      <c r="F1824" s="1390">
        <v>443</v>
      </c>
      <c r="G1824" s="1283">
        <v>2.1800000000000002</v>
      </c>
      <c r="H1824" s="1283"/>
      <c r="I1824" s="1283"/>
      <c r="J1824" s="1283"/>
      <c r="K1824" s="1283"/>
      <c r="L1824" s="1283"/>
      <c r="M1824" s="1283"/>
      <c r="N1824" s="1283"/>
      <c r="O1824" s="1283"/>
      <c r="P1824" s="1283">
        <v>2.96</v>
      </c>
      <c r="R1824" s="1067"/>
      <c r="Z1824" s="21"/>
      <c r="AH1824"/>
    </row>
    <row r="1825" spans="1:34" ht="11.25" customHeight="1">
      <c r="A1825"/>
      <c r="B1825" s="1281" t="s">
        <v>25</v>
      </c>
      <c r="C1825" s="1282">
        <v>3632</v>
      </c>
      <c r="D1825" s="1341" t="str">
        <f t="shared" si="42"/>
        <v>IA3632</v>
      </c>
      <c r="E1825" s="1514" t="s">
        <v>121</v>
      </c>
      <c r="F1825" s="1390">
        <v>538</v>
      </c>
      <c r="G1825" s="1283">
        <v>2.92</v>
      </c>
      <c r="H1825" s="1283"/>
      <c r="I1825" s="1283"/>
      <c r="J1825" s="1283"/>
      <c r="K1825" s="1283"/>
      <c r="L1825" s="1283"/>
      <c r="M1825" s="1283"/>
      <c r="N1825" s="1283"/>
      <c r="O1825" s="1283"/>
      <c r="P1825" s="1283">
        <v>3.96</v>
      </c>
      <c r="R1825" s="1067"/>
      <c r="Z1825" s="21"/>
      <c r="AH1825"/>
    </row>
    <row r="1826" spans="1:34" ht="11.25" customHeight="1">
      <c r="A1826"/>
      <c r="B1826" s="1281" t="s">
        <v>25</v>
      </c>
      <c r="C1826" s="1282">
        <v>3634</v>
      </c>
      <c r="D1826" s="1341" t="str">
        <f t="shared" si="42"/>
        <v>IA3634</v>
      </c>
      <c r="E1826" s="1514" t="s">
        <v>125</v>
      </c>
      <c r="F1826" s="1390">
        <v>365</v>
      </c>
      <c r="G1826" s="1283">
        <v>1.58</v>
      </c>
      <c r="H1826" s="1283"/>
      <c r="I1826" s="1283"/>
      <c r="J1826" s="1283"/>
      <c r="K1826" s="1283"/>
      <c r="L1826" s="1283"/>
      <c r="M1826" s="1283"/>
      <c r="N1826" s="1283"/>
      <c r="O1826" s="1283"/>
      <c r="P1826" s="1283">
        <v>2.14</v>
      </c>
      <c r="R1826" s="1067"/>
      <c r="Z1826" s="21"/>
      <c r="AH1826"/>
    </row>
    <row r="1827" spans="1:34" ht="11.25" customHeight="1">
      <c r="A1827"/>
      <c r="B1827" s="1281" t="s">
        <v>25</v>
      </c>
      <c r="C1827" s="1282">
        <v>3635</v>
      </c>
      <c r="D1827" s="1341" t="str">
        <f t="shared" si="42"/>
        <v>IA3635</v>
      </c>
      <c r="E1827" s="1514" t="s">
        <v>125</v>
      </c>
      <c r="F1827" s="1390">
        <v>486</v>
      </c>
      <c r="G1827" s="1283">
        <v>2.52</v>
      </c>
      <c r="H1827" s="1283"/>
      <c r="I1827" s="1283"/>
      <c r="J1827" s="1283"/>
      <c r="K1827" s="1283"/>
      <c r="L1827" s="1283"/>
      <c r="M1827" s="1283"/>
      <c r="N1827" s="1283"/>
      <c r="O1827" s="1283"/>
      <c r="P1827" s="1283">
        <v>3.4</v>
      </c>
      <c r="R1827" s="1067"/>
      <c r="Z1827" s="21"/>
      <c r="AH1827"/>
    </row>
    <row r="1828" spans="1:34" ht="11.25" customHeight="1">
      <c r="A1828"/>
      <c r="B1828" s="1281" t="s">
        <v>25</v>
      </c>
      <c r="C1828" s="1282">
        <v>3638</v>
      </c>
      <c r="D1828" s="1341" t="str">
        <f t="shared" si="42"/>
        <v>IA3638</v>
      </c>
      <c r="E1828" s="1514" t="s">
        <v>125</v>
      </c>
      <c r="F1828" s="1390">
        <v>445</v>
      </c>
      <c r="G1828" s="1283">
        <v>2.2000000000000002</v>
      </c>
      <c r="H1828" s="1283"/>
      <c r="I1828" s="1283"/>
      <c r="J1828" s="1283"/>
      <c r="K1828" s="1283"/>
      <c r="L1828" s="1283"/>
      <c r="M1828" s="1283"/>
      <c r="N1828" s="1283"/>
      <c r="O1828" s="1283"/>
      <c r="P1828" s="1283">
        <v>2.98</v>
      </c>
      <c r="R1828" s="1067"/>
      <c r="Z1828" s="21"/>
      <c r="AH1828"/>
    </row>
    <row r="1829" spans="1:34" ht="11.25" customHeight="1">
      <c r="A1829"/>
      <c r="B1829" s="1281" t="s">
        <v>25</v>
      </c>
      <c r="C1829" s="1282">
        <v>3642</v>
      </c>
      <c r="D1829" s="1341" t="str">
        <f t="shared" si="42"/>
        <v>IA3642</v>
      </c>
      <c r="E1829" s="1514" t="s">
        <v>123</v>
      </c>
      <c r="F1829" s="1390">
        <v>432</v>
      </c>
      <c r="G1829" s="1283">
        <v>2.1</v>
      </c>
      <c r="H1829" s="1283"/>
      <c r="I1829" s="1283"/>
      <c r="J1829" s="1283"/>
      <c r="K1829" s="1283"/>
      <c r="L1829" s="1283"/>
      <c r="M1829" s="1283"/>
      <c r="N1829" s="1283"/>
      <c r="O1829" s="1283"/>
      <c r="P1829" s="1283">
        <v>2.84</v>
      </c>
      <c r="R1829" s="1067"/>
      <c r="Z1829" s="21"/>
      <c r="AH1829"/>
    </row>
    <row r="1830" spans="1:34" ht="11.25" customHeight="1">
      <c r="A1830"/>
      <c r="B1830" s="1281" t="s">
        <v>25</v>
      </c>
      <c r="C1830" s="1282">
        <v>3643</v>
      </c>
      <c r="D1830" s="1341" t="str">
        <f t="shared" si="42"/>
        <v>IA3643</v>
      </c>
      <c r="E1830" s="1514" t="s">
        <v>125</v>
      </c>
      <c r="F1830" s="1390">
        <v>428</v>
      </c>
      <c r="G1830" s="1283">
        <v>2.0699999999999998</v>
      </c>
      <c r="H1830" s="1283"/>
      <c r="I1830" s="1283"/>
      <c r="J1830" s="1283"/>
      <c r="K1830" s="1283"/>
      <c r="L1830" s="1283"/>
      <c r="M1830" s="1283"/>
      <c r="N1830" s="1283"/>
      <c r="O1830" s="1283"/>
      <c r="P1830" s="1283">
        <v>2.81</v>
      </c>
      <c r="R1830" s="1067"/>
      <c r="Z1830" s="21"/>
      <c r="AH1830"/>
    </row>
    <row r="1831" spans="1:34" ht="11.25" customHeight="1">
      <c r="A1831"/>
      <c r="B1831" s="1281" t="s">
        <v>25</v>
      </c>
      <c r="C1831" s="1282">
        <v>3647</v>
      </c>
      <c r="D1831" s="1341" t="str">
        <f t="shared" si="42"/>
        <v>IA3647</v>
      </c>
      <c r="E1831" s="1514" t="s">
        <v>123</v>
      </c>
      <c r="F1831" s="1390">
        <v>555</v>
      </c>
      <c r="G1831" s="1283">
        <v>3.05</v>
      </c>
      <c r="H1831" s="1283"/>
      <c r="I1831" s="1283"/>
      <c r="J1831" s="1283"/>
      <c r="K1831" s="1283"/>
      <c r="L1831" s="1283"/>
      <c r="M1831" s="1283"/>
      <c r="N1831" s="1283"/>
      <c r="O1831" s="1283"/>
      <c r="P1831" s="1283">
        <v>4.13</v>
      </c>
      <c r="R1831" s="1067"/>
      <c r="Z1831" s="21"/>
      <c r="AH1831"/>
    </row>
    <row r="1832" spans="1:34" ht="11.25" customHeight="1">
      <c r="A1832"/>
      <c r="B1832" s="1281" t="s">
        <v>25</v>
      </c>
      <c r="C1832" s="1282">
        <v>3648</v>
      </c>
      <c r="D1832" s="1341" t="str">
        <f t="shared" si="42"/>
        <v>IA3648</v>
      </c>
      <c r="E1832" s="1514" t="s">
        <v>125</v>
      </c>
      <c r="F1832" s="1390">
        <v>384</v>
      </c>
      <c r="G1832" s="1283">
        <v>1.73</v>
      </c>
      <c r="H1832" s="1283"/>
      <c r="I1832" s="1283"/>
      <c r="J1832" s="1283"/>
      <c r="K1832" s="1283"/>
      <c r="L1832" s="1283"/>
      <c r="M1832" s="1283"/>
      <c r="N1832" s="1283"/>
      <c r="O1832" s="1283"/>
      <c r="P1832" s="1283">
        <v>2.35</v>
      </c>
      <c r="R1832" s="1067"/>
      <c r="Z1832" s="21"/>
      <c r="AH1832"/>
    </row>
    <row r="1833" spans="1:34" ht="11.25" customHeight="1">
      <c r="A1833"/>
      <c r="B1833" s="1281" t="s">
        <v>25</v>
      </c>
      <c r="C1833" s="1282">
        <v>3681</v>
      </c>
      <c r="D1833" s="1341" t="str">
        <f t="shared" si="42"/>
        <v>IA3681</v>
      </c>
      <c r="E1833" s="1514" t="s">
        <v>121</v>
      </c>
      <c r="F1833" s="1390">
        <v>273</v>
      </c>
      <c r="G1833" s="1283">
        <v>0.88</v>
      </c>
      <c r="H1833" s="1283"/>
      <c r="I1833" s="1283"/>
      <c r="J1833" s="1283"/>
      <c r="K1833" s="1283"/>
      <c r="L1833" s="1283"/>
      <c r="M1833" s="1283"/>
      <c r="N1833" s="1283"/>
      <c r="O1833" s="1283"/>
      <c r="P1833" s="1283">
        <v>1.18</v>
      </c>
      <c r="R1833" s="1067"/>
      <c r="Z1833" s="21"/>
      <c r="AH1833"/>
    </row>
    <row r="1834" spans="1:34" ht="11.25" customHeight="1">
      <c r="A1834"/>
      <c r="B1834" s="1281" t="s">
        <v>25</v>
      </c>
      <c r="C1834" s="1282">
        <v>3685</v>
      </c>
      <c r="D1834" s="1341" t="str">
        <f t="shared" si="42"/>
        <v>IA3685</v>
      </c>
      <c r="E1834" s="1514" t="s">
        <v>121</v>
      </c>
      <c r="F1834" s="1390">
        <v>350</v>
      </c>
      <c r="G1834" s="1283">
        <v>1.47</v>
      </c>
      <c r="H1834" s="1283"/>
      <c r="I1834" s="1283"/>
      <c r="J1834" s="1283"/>
      <c r="K1834" s="1283"/>
      <c r="L1834" s="1283"/>
      <c r="M1834" s="1283"/>
      <c r="N1834" s="1283"/>
      <c r="O1834" s="1283"/>
      <c r="P1834" s="1283">
        <v>1.99</v>
      </c>
      <c r="R1834" s="1067"/>
      <c r="Z1834" s="21"/>
      <c r="AH1834"/>
    </row>
    <row r="1835" spans="1:34" ht="11.25" customHeight="1">
      <c r="A1835"/>
      <c r="B1835" s="1281" t="s">
        <v>25</v>
      </c>
      <c r="C1835" s="1282">
        <v>3719</v>
      </c>
      <c r="D1835" s="1341" t="str">
        <f t="shared" si="42"/>
        <v>IA3719</v>
      </c>
      <c r="E1835" s="1514" t="s">
        <v>122</v>
      </c>
      <c r="F1835" s="1390">
        <v>292</v>
      </c>
      <c r="G1835" s="1283">
        <v>1.02</v>
      </c>
      <c r="H1835" s="1283"/>
      <c r="I1835" s="1283"/>
      <c r="J1835" s="1283"/>
      <c r="K1835" s="1283"/>
      <c r="L1835" s="1283"/>
      <c r="M1835" s="1283"/>
      <c r="N1835" s="1283"/>
      <c r="O1835" s="1283"/>
      <c r="P1835" s="1283">
        <v>1.38</v>
      </c>
      <c r="R1835" s="1067"/>
      <c r="Z1835" s="21"/>
      <c r="AH1835"/>
    </row>
    <row r="1836" spans="1:34" ht="11.25" customHeight="1">
      <c r="A1836"/>
      <c r="B1836" s="1281" t="s">
        <v>25</v>
      </c>
      <c r="C1836" s="1282">
        <v>3724</v>
      </c>
      <c r="D1836" s="1341" t="str">
        <f t="shared" si="42"/>
        <v>IA3724</v>
      </c>
      <c r="E1836" s="1514" t="s">
        <v>125</v>
      </c>
      <c r="F1836" s="1390">
        <v>681</v>
      </c>
      <c r="G1836" s="1283">
        <v>4.03</v>
      </c>
      <c r="H1836" s="1283"/>
      <c r="I1836" s="1283"/>
      <c r="J1836" s="1283"/>
      <c r="K1836" s="1283"/>
      <c r="L1836" s="1283"/>
      <c r="M1836" s="1283"/>
      <c r="N1836" s="1283"/>
      <c r="O1836" s="1283"/>
      <c r="P1836" s="1283">
        <v>5.45</v>
      </c>
      <c r="R1836" s="1067"/>
      <c r="Z1836" s="21"/>
      <c r="AH1836"/>
    </row>
    <row r="1837" spans="1:34" ht="11.25" customHeight="1">
      <c r="A1837"/>
      <c r="B1837" s="1281" t="s">
        <v>25</v>
      </c>
      <c r="C1837" s="1282">
        <v>3726</v>
      </c>
      <c r="D1837" s="1341" t="str">
        <f t="shared" si="42"/>
        <v>IA3726</v>
      </c>
      <c r="E1837" s="1514" t="s">
        <v>123</v>
      </c>
      <c r="F1837" s="1390">
        <v>644</v>
      </c>
      <c r="G1837" s="1283">
        <v>3.74</v>
      </c>
      <c r="H1837" s="1283"/>
      <c r="I1837" s="1283"/>
      <c r="J1837" s="1283"/>
      <c r="K1837" s="1283"/>
      <c r="L1837" s="1283"/>
      <c r="M1837" s="1283"/>
      <c r="N1837" s="1283"/>
      <c r="O1837" s="1283"/>
      <c r="P1837" s="1283">
        <v>5.0599999999999996</v>
      </c>
      <c r="R1837" s="1067"/>
      <c r="Z1837" s="21"/>
      <c r="AH1837"/>
    </row>
    <row r="1838" spans="1:34" ht="11.25" customHeight="1">
      <c r="A1838"/>
      <c r="B1838" s="1281" t="s">
        <v>25</v>
      </c>
      <c r="C1838" s="1282">
        <v>3803</v>
      </c>
      <c r="D1838" s="1341" t="str">
        <f t="shared" si="42"/>
        <v>IA3803</v>
      </c>
      <c r="E1838" s="1514" t="s">
        <v>125</v>
      </c>
      <c r="F1838" s="1390">
        <v>491</v>
      </c>
      <c r="G1838" s="1283">
        <v>2.56</v>
      </c>
      <c r="H1838" s="1283"/>
      <c r="I1838" s="1283"/>
      <c r="J1838" s="1283"/>
      <c r="K1838" s="1283"/>
      <c r="L1838" s="1283"/>
      <c r="M1838" s="1283"/>
      <c r="N1838" s="1283"/>
      <c r="O1838" s="1283"/>
      <c r="P1838" s="1283">
        <v>3.46</v>
      </c>
      <c r="R1838" s="1067"/>
      <c r="Z1838" s="21"/>
      <c r="AH1838"/>
    </row>
    <row r="1839" spans="1:34" ht="11.25" customHeight="1">
      <c r="A1839"/>
      <c r="B1839" s="1281" t="s">
        <v>25</v>
      </c>
      <c r="C1839" s="1282">
        <v>3807</v>
      </c>
      <c r="D1839" s="1341" t="str">
        <f t="shared" si="42"/>
        <v>IA3807</v>
      </c>
      <c r="E1839" s="1514" t="s">
        <v>125</v>
      </c>
      <c r="F1839" s="1390">
        <v>608</v>
      </c>
      <c r="G1839" s="1283">
        <v>3.46</v>
      </c>
      <c r="H1839" s="1283"/>
      <c r="I1839" s="1283"/>
      <c r="J1839" s="1283"/>
      <c r="K1839" s="1283"/>
      <c r="L1839" s="1283"/>
      <c r="M1839" s="1283"/>
      <c r="N1839" s="1283"/>
      <c r="O1839" s="1283"/>
      <c r="P1839" s="1283">
        <v>4.68</v>
      </c>
      <c r="R1839" s="1067"/>
      <c r="Z1839" s="21"/>
      <c r="AH1839"/>
    </row>
    <row r="1840" spans="1:34" ht="11.25" customHeight="1">
      <c r="A1840"/>
      <c r="B1840" s="1281" t="s">
        <v>25</v>
      </c>
      <c r="C1840" s="1282">
        <v>3808</v>
      </c>
      <c r="D1840" s="1341" t="str">
        <f t="shared" si="42"/>
        <v>IA3808</v>
      </c>
      <c r="E1840" s="1514" t="s">
        <v>125</v>
      </c>
      <c r="F1840" s="1390">
        <v>628</v>
      </c>
      <c r="G1840" s="1283">
        <v>3.61</v>
      </c>
      <c r="H1840" s="1283"/>
      <c r="I1840" s="1283"/>
      <c r="J1840" s="1283"/>
      <c r="K1840" s="1283"/>
      <c r="L1840" s="1283"/>
      <c r="M1840" s="1283"/>
      <c r="N1840" s="1283"/>
      <c r="O1840" s="1283"/>
      <c r="P1840" s="1283">
        <v>4.8899999999999997</v>
      </c>
      <c r="R1840" s="1067"/>
      <c r="Z1840" s="21"/>
      <c r="AH1840"/>
    </row>
    <row r="1841" spans="1:34" ht="11.25" customHeight="1">
      <c r="A1841"/>
      <c r="B1841" s="1281" t="s">
        <v>25</v>
      </c>
      <c r="C1841" s="1282">
        <v>3821</v>
      </c>
      <c r="D1841" s="1341" t="str">
        <f t="shared" si="42"/>
        <v>IA3821</v>
      </c>
      <c r="E1841" s="1514" t="s">
        <v>124</v>
      </c>
      <c r="F1841" s="1390">
        <v>846</v>
      </c>
      <c r="G1841" s="1283">
        <v>5.3</v>
      </c>
      <c r="H1841" s="1283"/>
      <c r="I1841" s="1283"/>
      <c r="J1841" s="1283"/>
      <c r="K1841" s="1283"/>
      <c r="L1841" s="1283"/>
      <c r="M1841" s="1283"/>
      <c r="N1841" s="1283"/>
      <c r="O1841" s="1283"/>
      <c r="P1841" s="1283">
        <v>7.18</v>
      </c>
      <c r="R1841" s="1067"/>
      <c r="Z1841" s="21"/>
      <c r="AH1841"/>
    </row>
    <row r="1842" spans="1:34" ht="11.25" customHeight="1">
      <c r="A1842"/>
      <c r="B1842" s="1281" t="s">
        <v>25</v>
      </c>
      <c r="C1842" s="1282">
        <v>3822</v>
      </c>
      <c r="D1842" s="1341" t="str">
        <f t="shared" si="42"/>
        <v>IA3822</v>
      </c>
      <c r="E1842" s="1514" t="s">
        <v>125</v>
      </c>
      <c r="F1842" s="1390">
        <v>690</v>
      </c>
      <c r="G1842" s="1283">
        <v>4.0999999999999996</v>
      </c>
      <c r="H1842" s="1283"/>
      <c r="I1842" s="1283"/>
      <c r="J1842" s="1283"/>
      <c r="K1842" s="1283"/>
      <c r="L1842" s="1283"/>
      <c r="M1842" s="1283"/>
      <c r="N1842" s="1283"/>
      <c r="O1842" s="1283"/>
      <c r="P1842" s="1283">
        <v>5.54</v>
      </c>
      <c r="R1842" s="1067"/>
      <c r="Z1842" s="21"/>
      <c r="AH1842"/>
    </row>
    <row r="1843" spans="1:34" ht="11.25" customHeight="1">
      <c r="A1843"/>
      <c r="B1843" s="1281" t="s">
        <v>25</v>
      </c>
      <c r="C1843" s="1282">
        <v>3824</v>
      </c>
      <c r="D1843" s="1341" t="str">
        <f t="shared" si="42"/>
        <v>IA3824</v>
      </c>
      <c r="E1843" s="1514" t="s">
        <v>125</v>
      </c>
      <c r="F1843" s="1390">
        <v>754</v>
      </c>
      <c r="G1843" s="1283">
        <v>4.59</v>
      </c>
      <c r="H1843" s="1283"/>
      <c r="I1843" s="1283"/>
      <c r="J1843" s="1283"/>
      <c r="K1843" s="1283"/>
      <c r="L1843" s="1283"/>
      <c r="M1843" s="1283"/>
      <c r="N1843" s="1283"/>
      <c r="O1843" s="1283"/>
      <c r="P1843" s="1283">
        <v>6.21</v>
      </c>
      <c r="R1843" s="1067"/>
      <c r="Z1843" s="21"/>
      <c r="AH1843"/>
    </row>
    <row r="1844" spans="1:34" ht="11.25" customHeight="1">
      <c r="A1844"/>
      <c r="B1844" s="1281" t="s">
        <v>25</v>
      </c>
      <c r="C1844" s="1282">
        <v>3826</v>
      </c>
      <c r="D1844" s="1341" t="str">
        <f t="shared" si="42"/>
        <v>IA3826</v>
      </c>
      <c r="E1844" s="1514" t="s">
        <v>125</v>
      </c>
      <c r="F1844" s="1390">
        <v>283</v>
      </c>
      <c r="G1844" s="1283">
        <v>0.95</v>
      </c>
      <c r="H1844" s="1283"/>
      <c r="I1844" s="1283"/>
      <c r="J1844" s="1283"/>
      <c r="K1844" s="1283"/>
      <c r="L1844" s="1283"/>
      <c r="M1844" s="1283"/>
      <c r="N1844" s="1283"/>
      <c r="O1844" s="1283"/>
      <c r="P1844" s="1283">
        <v>1.29</v>
      </c>
      <c r="R1844" s="1067"/>
      <c r="Z1844" s="21"/>
      <c r="AH1844"/>
    </row>
    <row r="1845" spans="1:34" ht="11.25" customHeight="1">
      <c r="A1845"/>
      <c r="B1845" s="1281" t="s">
        <v>25</v>
      </c>
      <c r="C1845" s="1282">
        <v>3827</v>
      </c>
      <c r="D1845" s="1341" t="str">
        <f t="shared" si="42"/>
        <v>IA3827</v>
      </c>
      <c r="E1845" s="1514" t="s">
        <v>125</v>
      </c>
      <c r="F1845" s="1390">
        <v>443</v>
      </c>
      <c r="G1845" s="1283">
        <v>2.1800000000000002</v>
      </c>
      <c r="H1845" s="1283"/>
      <c r="I1845" s="1283"/>
      <c r="J1845" s="1283"/>
      <c r="K1845" s="1283"/>
      <c r="L1845" s="1283"/>
      <c r="M1845" s="1283"/>
      <c r="N1845" s="1283"/>
      <c r="O1845" s="1283"/>
      <c r="P1845" s="1283">
        <v>2.96</v>
      </c>
      <c r="R1845" s="1067"/>
      <c r="Z1845" s="21"/>
      <c r="AH1845"/>
    </row>
    <row r="1846" spans="1:34" ht="11.25" customHeight="1">
      <c r="A1846"/>
      <c r="B1846" s="1281" t="s">
        <v>25</v>
      </c>
      <c r="C1846" s="1282">
        <v>3830</v>
      </c>
      <c r="D1846" s="1341" t="str">
        <f t="shared" si="42"/>
        <v>IA3830</v>
      </c>
      <c r="E1846" s="1514" t="s">
        <v>123</v>
      </c>
      <c r="F1846" s="1390">
        <v>322</v>
      </c>
      <c r="G1846" s="1283">
        <v>1.25</v>
      </c>
      <c r="H1846" s="1283"/>
      <c r="I1846" s="1283"/>
      <c r="J1846" s="1283"/>
      <c r="K1846" s="1283"/>
      <c r="L1846" s="1283"/>
      <c r="M1846" s="1283"/>
      <c r="N1846" s="1283"/>
      <c r="O1846" s="1283"/>
      <c r="P1846" s="1283">
        <v>1.69</v>
      </c>
      <c r="R1846" s="1067"/>
      <c r="Z1846" s="21"/>
      <c r="AH1846"/>
    </row>
    <row r="1847" spans="1:34" ht="11.25" customHeight="1">
      <c r="A1847"/>
      <c r="B1847" s="1281" t="s">
        <v>25</v>
      </c>
      <c r="C1847" s="1282">
        <v>3851</v>
      </c>
      <c r="D1847" s="1341" t="str">
        <f t="shared" si="42"/>
        <v>IA3851</v>
      </c>
      <c r="E1847" s="1514" t="s">
        <v>124</v>
      </c>
      <c r="F1847" s="1390">
        <v>448</v>
      </c>
      <c r="G1847" s="1283">
        <v>2.23</v>
      </c>
      <c r="H1847" s="1283"/>
      <c r="I1847" s="1283"/>
      <c r="J1847" s="1283"/>
      <c r="K1847" s="1283"/>
      <c r="L1847" s="1283"/>
      <c r="M1847" s="1283"/>
      <c r="N1847" s="1283"/>
      <c r="O1847" s="1283"/>
      <c r="P1847" s="1283">
        <v>3.01</v>
      </c>
      <c r="R1847" s="1067"/>
      <c r="Z1847" s="21"/>
      <c r="AH1847"/>
    </row>
    <row r="1848" spans="1:34" ht="11.25" customHeight="1">
      <c r="A1848"/>
      <c r="B1848" s="1281" t="s">
        <v>25</v>
      </c>
      <c r="C1848" s="1282">
        <v>3865</v>
      </c>
      <c r="D1848" s="1341" t="str">
        <f t="shared" si="42"/>
        <v>IA3865</v>
      </c>
      <c r="E1848" s="1514" t="s">
        <v>121</v>
      </c>
      <c r="F1848" s="1390">
        <v>420</v>
      </c>
      <c r="G1848" s="1283">
        <v>2.0099999999999998</v>
      </c>
      <c r="H1848" s="1283"/>
      <c r="I1848" s="1283"/>
      <c r="J1848" s="1283"/>
      <c r="K1848" s="1283"/>
      <c r="L1848" s="1283"/>
      <c r="M1848" s="1283"/>
      <c r="N1848" s="1283"/>
      <c r="O1848" s="1283"/>
      <c r="P1848" s="1283">
        <v>2.71</v>
      </c>
      <c r="R1848" s="1067"/>
      <c r="Z1848" s="21"/>
      <c r="AH1848"/>
    </row>
    <row r="1849" spans="1:34" ht="11.25" customHeight="1">
      <c r="A1849"/>
      <c r="B1849" s="1281" t="s">
        <v>25</v>
      </c>
      <c r="C1849" s="1282">
        <v>3881</v>
      </c>
      <c r="D1849" s="1341" t="str">
        <f t="shared" si="42"/>
        <v>IA3881</v>
      </c>
      <c r="E1849" s="1514" t="s">
        <v>122</v>
      </c>
      <c r="F1849" s="1390">
        <v>706</v>
      </c>
      <c r="G1849" s="1283">
        <v>4.22</v>
      </c>
      <c r="H1849" s="1283"/>
      <c r="I1849" s="1283"/>
      <c r="J1849" s="1283"/>
      <c r="K1849" s="1283"/>
      <c r="L1849" s="1283"/>
      <c r="M1849" s="1283"/>
      <c r="N1849" s="1283"/>
      <c r="O1849" s="1283"/>
      <c r="P1849" s="1283">
        <v>5.7</v>
      </c>
      <c r="R1849" s="1067"/>
      <c r="Z1849" s="21"/>
      <c r="AH1849"/>
    </row>
    <row r="1850" spans="1:34" ht="11.25" customHeight="1">
      <c r="A1850"/>
      <c r="B1850" s="1281" t="s">
        <v>25</v>
      </c>
      <c r="C1850" s="1282">
        <v>4000</v>
      </c>
      <c r="D1850" s="1341" t="str">
        <f t="shared" si="42"/>
        <v>IA4000</v>
      </c>
      <c r="E1850" s="1514" t="s">
        <v>123</v>
      </c>
      <c r="F1850" s="1390">
        <v>783</v>
      </c>
      <c r="G1850" s="1283">
        <v>4.8099999999999996</v>
      </c>
      <c r="H1850" s="1283"/>
      <c r="I1850" s="1283"/>
      <c r="J1850" s="1283"/>
      <c r="K1850" s="1283"/>
      <c r="L1850" s="1283"/>
      <c r="M1850" s="1283"/>
      <c r="N1850" s="1283"/>
      <c r="O1850" s="1283"/>
      <c r="P1850" s="1283">
        <v>6.51</v>
      </c>
      <c r="R1850" s="1067"/>
      <c r="Z1850" s="21"/>
      <c r="AH1850"/>
    </row>
    <row r="1851" spans="1:34" ht="11.25" customHeight="1">
      <c r="A1851"/>
      <c r="B1851" s="1281" t="s">
        <v>25</v>
      </c>
      <c r="C1851" s="1282">
        <v>4021</v>
      </c>
      <c r="D1851" s="1341" t="str">
        <f t="shared" si="42"/>
        <v>IA4021</v>
      </c>
      <c r="E1851" s="1514" t="s">
        <v>124</v>
      </c>
      <c r="F1851" s="1390">
        <v>772</v>
      </c>
      <c r="G1851" s="1283">
        <v>4.7300000000000004</v>
      </c>
      <c r="H1851" s="1283"/>
      <c r="I1851" s="1283"/>
      <c r="J1851" s="1283"/>
      <c r="K1851" s="1283"/>
      <c r="L1851" s="1283"/>
      <c r="M1851" s="1283"/>
      <c r="N1851" s="1283"/>
      <c r="O1851" s="1283"/>
      <c r="P1851" s="1283">
        <v>6.39</v>
      </c>
      <c r="R1851" s="1067"/>
      <c r="Z1851" s="21"/>
      <c r="AH1851"/>
    </row>
    <row r="1852" spans="1:34" ht="11.25" customHeight="1">
      <c r="A1852"/>
      <c r="B1852" s="1281" t="s">
        <v>25</v>
      </c>
      <c r="C1852" s="1282">
        <v>4024</v>
      </c>
      <c r="D1852" s="1341" t="str">
        <f t="shared" si="42"/>
        <v>IA4024</v>
      </c>
      <c r="E1852" s="1514" t="s">
        <v>123</v>
      </c>
      <c r="F1852" s="1390">
        <v>1000</v>
      </c>
      <c r="G1852" s="1283">
        <v>7.71</v>
      </c>
      <c r="H1852" s="1283"/>
      <c r="I1852" s="1283"/>
      <c r="J1852" s="1283"/>
      <c r="K1852" s="1283"/>
      <c r="L1852" s="1283"/>
      <c r="M1852" s="1283"/>
      <c r="N1852" s="1283"/>
      <c r="O1852" s="1283"/>
      <c r="P1852" s="1283">
        <v>10.43</v>
      </c>
      <c r="R1852" s="1067"/>
      <c r="Z1852" s="21"/>
      <c r="AH1852"/>
    </row>
    <row r="1853" spans="1:34" ht="11.25" customHeight="1">
      <c r="A1853"/>
      <c r="B1853" s="1281" t="s">
        <v>25</v>
      </c>
      <c r="C1853" s="1282">
        <v>4034</v>
      </c>
      <c r="D1853" s="1341" t="str">
        <f t="shared" si="42"/>
        <v>IA4034</v>
      </c>
      <c r="E1853" s="1514" t="s">
        <v>125</v>
      </c>
      <c r="F1853" s="1390">
        <v>1000</v>
      </c>
      <c r="G1853" s="1283">
        <v>6.77</v>
      </c>
      <c r="H1853" s="1283"/>
      <c r="I1853" s="1283"/>
      <c r="J1853" s="1283"/>
      <c r="K1853" s="1283"/>
      <c r="L1853" s="1283"/>
      <c r="M1853" s="1283"/>
      <c r="N1853" s="1283"/>
      <c r="O1853" s="1283"/>
      <c r="P1853" s="1283">
        <v>9.17</v>
      </c>
      <c r="R1853" s="1067"/>
      <c r="Z1853" s="21"/>
      <c r="AH1853"/>
    </row>
    <row r="1854" spans="1:34" ht="11.25" customHeight="1">
      <c r="A1854"/>
      <c r="B1854" s="1281" t="s">
        <v>25</v>
      </c>
      <c r="C1854" s="1282">
        <v>4036</v>
      </c>
      <c r="D1854" s="1341" t="str">
        <f t="shared" si="42"/>
        <v>IA4036</v>
      </c>
      <c r="E1854" s="1514" t="s">
        <v>125</v>
      </c>
      <c r="F1854" s="1390">
        <v>494</v>
      </c>
      <c r="G1854" s="1283">
        <v>2.58</v>
      </c>
      <c r="H1854" s="1283"/>
      <c r="I1854" s="1283"/>
      <c r="J1854" s="1283"/>
      <c r="K1854" s="1283"/>
      <c r="L1854" s="1283"/>
      <c r="M1854" s="1283"/>
      <c r="N1854" s="1283"/>
      <c r="O1854" s="1283"/>
      <c r="P1854" s="1283">
        <v>3.5</v>
      </c>
      <c r="R1854" s="1067"/>
      <c r="Z1854" s="21"/>
      <c r="AH1854"/>
    </row>
    <row r="1855" spans="1:34" ht="11.25" customHeight="1">
      <c r="A1855"/>
      <c r="B1855" s="1281" t="s">
        <v>25</v>
      </c>
      <c r="C1855" s="1282">
        <v>4038</v>
      </c>
      <c r="D1855" s="1341" t="str">
        <f t="shared" si="42"/>
        <v>IA4038</v>
      </c>
      <c r="E1855" s="1514" t="s">
        <v>125</v>
      </c>
      <c r="F1855" s="1390">
        <v>478</v>
      </c>
      <c r="G1855" s="1283">
        <v>2.46</v>
      </c>
      <c r="H1855" s="1283"/>
      <c r="I1855" s="1283"/>
      <c r="J1855" s="1283"/>
      <c r="K1855" s="1283"/>
      <c r="L1855" s="1283"/>
      <c r="M1855" s="1283"/>
      <c r="N1855" s="1283"/>
      <c r="O1855" s="1283"/>
      <c r="P1855" s="1283">
        <v>3.32</v>
      </c>
      <c r="R1855" s="1067"/>
      <c r="Z1855" s="21"/>
      <c r="AH1855"/>
    </row>
    <row r="1856" spans="1:34" ht="11.25" customHeight="1">
      <c r="A1856"/>
      <c r="B1856" s="1281" t="s">
        <v>25</v>
      </c>
      <c r="C1856" s="1282">
        <v>4062</v>
      </c>
      <c r="D1856" s="1341" t="str">
        <f t="shared" si="42"/>
        <v>IA4062</v>
      </c>
      <c r="E1856" s="1514" t="s">
        <v>125</v>
      </c>
      <c r="F1856" s="1390">
        <v>497</v>
      </c>
      <c r="G1856" s="1283">
        <v>2.6</v>
      </c>
      <c r="H1856" s="1283"/>
      <c r="I1856" s="1283"/>
      <c r="J1856" s="1283"/>
      <c r="K1856" s="1283"/>
      <c r="L1856" s="1283"/>
      <c r="M1856" s="1283"/>
      <c r="N1856" s="1283"/>
      <c r="O1856" s="1283"/>
      <c r="P1856" s="1283">
        <v>3.52</v>
      </c>
      <c r="R1856" s="1067"/>
      <c r="Z1856" s="21"/>
      <c r="AH1856"/>
    </row>
    <row r="1857" spans="1:34" ht="11.25" customHeight="1">
      <c r="A1857"/>
      <c r="B1857" s="1281" t="s">
        <v>25</v>
      </c>
      <c r="C1857" s="1282">
        <v>4101</v>
      </c>
      <c r="D1857" s="1341" t="str">
        <f t="shared" si="42"/>
        <v>IA4101</v>
      </c>
      <c r="E1857" s="1514" t="s">
        <v>125</v>
      </c>
      <c r="F1857" s="1390">
        <v>573</v>
      </c>
      <c r="G1857" s="1283">
        <v>3.19</v>
      </c>
      <c r="H1857" s="1283"/>
      <c r="I1857" s="1283"/>
      <c r="J1857" s="1283"/>
      <c r="K1857" s="1283"/>
      <c r="L1857" s="1283"/>
      <c r="M1857" s="1283"/>
      <c r="N1857" s="1283"/>
      <c r="O1857" s="1283"/>
      <c r="P1857" s="1283">
        <v>4.3099999999999996</v>
      </c>
      <c r="R1857" s="1067"/>
      <c r="Z1857" s="21"/>
      <c r="AH1857"/>
    </row>
    <row r="1858" spans="1:34" ht="11.25" customHeight="1">
      <c r="A1858"/>
      <c r="B1858" s="1281" t="s">
        <v>25</v>
      </c>
      <c r="C1858" s="1282">
        <v>4109</v>
      </c>
      <c r="D1858" s="1341" t="str">
        <f t="shared" si="42"/>
        <v>IA4109</v>
      </c>
      <c r="E1858" s="1514" t="s">
        <v>121</v>
      </c>
      <c r="F1858" s="1390">
        <v>221</v>
      </c>
      <c r="G1858" s="1283">
        <v>0.47</v>
      </c>
      <c r="H1858" s="1283"/>
      <c r="I1858" s="1283"/>
      <c r="J1858" s="1283"/>
      <c r="K1858" s="1283"/>
      <c r="L1858" s="1283"/>
      <c r="M1858" s="1283"/>
      <c r="N1858" s="1283"/>
      <c r="O1858" s="1283"/>
      <c r="P1858" s="1283">
        <v>0.63</v>
      </c>
      <c r="R1858" s="1067"/>
      <c r="Z1858" s="21"/>
      <c r="AH1858"/>
    </row>
    <row r="1859" spans="1:34" ht="11.25" customHeight="1">
      <c r="A1859"/>
      <c r="B1859" s="1281" t="s">
        <v>25</v>
      </c>
      <c r="C1859" s="1282">
        <v>4110</v>
      </c>
      <c r="D1859" s="1341" t="str">
        <f t="shared" si="42"/>
        <v>IA4110</v>
      </c>
      <c r="E1859" s="1514" t="s">
        <v>121</v>
      </c>
      <c r="F1859" s="1390">
        <v>261</v>
      </c>
      <c r="G1859" s="1283">
        <v>0.78</v>
      </c>
      <c r="H1859" s="1283"/>
      <c r="I1859" s="1283"/>
      <c r="J1859" s="1283"/>
      <c r="K1859" s="1283"/>
      <c r="L1859" s="1283"/>
      <c r="M1859" s="1283"/>
      <c r="N1859" s="1283"/>
      <c r="O1859" s="1283"/>
      <c r="P1859" s="1283">
        <v>1.06</v>
      </c>
      <c r="R1859" s="1067"/>
      <c r="Z1859" s="21"/>
      <c r="AH1859"/>
    </row>
    <row r="1860" spans="1:34" ht="11.25" customHeight="1">
      <c r="A1860"/>
      <c r="B1860" s="1281" t="s">
        <v>25</v>
      </c>
      <c r="C1860" s="1282">
        <v>4111</v>
      </c>
      <c r="D1860" s="1341" t="str">
        <f t="shared" si="42"/>
        <v>IA4111</v>
      </c>
      <c r="E1860" s="1514" t="s">
        <v>125</v>
      </c>
      <c r="F1860" s="1390">
        <v>390</v>
      </c>
      <c r="G1860" s="1283">
        <v>1.78</v>
      </c>
      <c r="H1860" s="1283"/>
      <c r="I1860" s="1283"/>
      <c r="J1860" s="1283"/>
      <c r="K1860" s="1283"/>
      <c r="L1860" s="1283"/>
      <c r="M1860" s="1283"/>
      <c r="N1860" s="1283"/>
      <c r="O1860" s="1283"/>
      <c r="P1860" s="1283">
        <v>2.4</v>
      </c>
      <c r="R1860" s="1067"/>
      <c r="Z1860" s="21"/>
      <c r="AH1860"/>
    </row>
    <row r="1861" spans="1:34" ht="11.25" customHeight="1">
      <c r="A1861"/>
      <c r="B1861" s="1281" t="s">
        <v>25</v>
      </c>
      <c r="C1861" s="1282">
        <v>4114</v>
      </c>
      <c r="D1861" s="1341" t="str">
        <f t="shared" si="42"/>
        <v>IA4114</v>
      </c>
      <c r="E1861" s="1514" t="s">
        <v>125</v>
      </c>
      <c r="F1861" s="1390">
        <v>497</v>
      </c>
      <c r="G1861" s="1283">
        <v>2.6</v>
      </c>
      <c r="H1861" s="1283"/>
      <c r="I1861" s="1283"/>
      <c r="J1861" s="1283"/>
      <c r="K1861" s="1283"/>
      <c r="L1861" s="1283"/>
      <c r="M1861" s="1283"/>
      <c r="N1861" s="1283"/>
      <c r="O1861" s="1283"/>
      <c r="P1861" s="1283">
        <v>3.52</v>
      </c>
      <c r="R1861" s="1067"/>
      <c r="Z1861" s="21"/>
      <c r="AH1861"/>
    </row>
    <row r="1862" spans="1:34" ht="11.25" customHeight="1">
      <c r="A1862"/>
      <c r="B1862" s="1281" t="s">
        <v>25</v>
      </c>
      <c r="C1862" s="1282">
        <v>4130</v>
      </c>
      <c r="D1862" s="1341" t="str">
        <f t="shared" si="42"/>
        <v>IA4130</v>
      </c>
      <c r="E1862" s="1514" t="s">
        <v>125</v>
      </c>
      <c r="F1862" s="1390">
        <v>570</v>
      </c>
      <c r="G1862" s="1283">
        <v>3.17</v>
      </c>
      <c r="H1862" s="1283"/>
      <c r="I1862" s="1283"/>
      <c r="J1862" s="1283"/>
      <c r="K1862" s="1283"/>
      <c r="L1862" s="1283"/>
      <c r="M1862" s="1283"/>
      <c r="N1862" s="1283"/>
      <c r="O1862" s="1283"/>
      <c r="P1862" s="1283">
        <v>4.29</v>
      </c>
      <c r="R1862" s="1067"/>
      <c r="Z1862" s="21"/>
      <c r="AH1862"/>
    </row>
    <row r="1863" spans="1:34" ht="11.25" customHeight="1">
      <c r="A1863"/>
      <c r="B1863" s="1281" t="s">
        <v>25</v>
      </c>
      <c r="C1863" s="1282">
        <v>4131</v>
      </c>
      <c r="D1863" s="1341" t="str">
        <f t="shared" si="42"/>
        <v>IA4131</v>
      </c>
      <c r="E1863" s="1514" t="s">
        <v>125</v>
      </c>
      <c r="F1863" s="1390">
        <v>844</v>
      </c>
      <c r="G1863" s="1283">
        <v>5.29</v>
      </c>
      <c r="H1863" s="1283"/>
      <c r="I1863" s="1283"/>
      <c r="J1863" s="1283"/>
      <c r="K1863" s="1283"/>
      <c r="L1863" s="1283"/>
      <c r="M1863" s="1283"/>
      <c r="N1863" s="1283"/>
      <c r="O1863" s="1283"/>
      <c r="P1863" s="1283">
        <v>7.15</v>
      </c>
      <c r="R1863" s="1067"/>
      <c r="Z1863" s="21"/>
      <c r="AH1863"/>
    </row>
    <row r="1864" spans="1:34" ht="11.25" customHeight="1">
      <c r="A1864"/>
      <c r="B1864" s="1281" t="s">
        <v>25</v>
      </c>
      <c r="C1864" s="1282">
        <v>4133</v>
      </c>
      <c r="D1864" s="1341" t="str">
        <f t="shared" si="42"/>
        <v>IA4133</v>
      </c>
      <c r="E1864" s="1514" t="s">
        <v>125</v>
      </c>
      <c r="F1864" s="1390">
        <v>452</v>
      </c>
      <c r="G1864" s="1283">
        <v>2.25</v>
      </c>
      <c r="H1864" s="1283"/>
      <c r="I1864" s="1283"/>
      <c r="J1864" s="1283"/>
      <c r="K1864" s="1283"/>
      <c r="L1864" s="1283"/>
      <c r="M1864" s="1283"/>
      <c r="N1864" s="1283"/>
      <c r="O1864" s="1283"/>
      <c r="P1864" s="1283">
        <v>3.05</v>
      </c>
      <c r="R1864" s="1067"/>
      <c r="Z1864" s="21"/>
      <c r="AH1864"/>
    </row>
    <row r="1865" spans="1:34" ht="11.25" customHeight="1">
      <c r="A1865"/>
      <c r="B1865" s="1281" t="s">
        <v>25</v>
      </c>
      <c r="C1865" s="1282">
        <v>4149</v>
      </c>
      <c r="D1865" s="1341" t="str">
        <f t="shared" si="42"/>
        <v>IA4149</v>
      </c>
      <c r="E1865" s="1514" t="s">
        <v>121</v>
      </c>
      <c r="F1865" s="1390">
        <v>261</v>
      </c>
      <c r="G1865" s="1283">
        <v>0.78</v>
      </c>
      <c r="H1865" s="1283"/>
      <c r="I1865" s="1283"/>
      <c r="J1865" s="1283"/>
      <c r="K1865" s="1283"/>
      <c r="L1865" s="1283"/>
      <c r="M1865" s="1283"/>
      <c r="N1865" s="1283"/>
      <c r="O1865" s="1283"/>
      <c r="P1865" s="1283">
        <v>1.06</v>
      </c>
      <c r="R1865" s="1067"/>
      <c r="Z1865" s="21"/>
      <c r="AH1865"/>
    </row>
    <row r="1866" spans="1:34" ht="11.25" customHeight="1">
      <c r="A1866"/>
      <c r="B1866" s="1281" t="s">
        <v>25</v>
      </c>
      <c r="C1866" s="1282">
        <v>4206</v>
      </c>
      <c r="D1866" s="1341" t="str">
        <f t="shared" si="42"/>
        <v>IA4206</v>
      </c>
      <c r="E1866" s="1514" t="s">
        <v>124</v>
      </c>
      <c r="F1866" s="1390">
        <v>541</v>
      </c>
      <c r="G1866" s="1283">
        <v>2.94</v>
      </c>
      <c r="H1866" s="1283"/>
      <c r="I1866" s="1283"/>
      <c r="J1866" s="1283"/>
      <c r="K1866" s="1283"/>
      <c r="L1866" s="1283"/>
      <c r="M1866" s="1283"/>
      <c r="N1866" s="1283"/>
      <c r="O1866" s="1283"/>
      <c r="P1866" s="1283">
        <v>3.98</v>
      </c>
      <c r="R1866" s="1067"/>
      <c r="Z1866" s="21"/>
      <c r="AH1866"/>
    </row>
    <row r="1867" spans="1:34" ht="11.25" customHeight="1">
      <c r="A1867"/>
      <c r="B1867" s="1281" t="s">
        <v>25</v>
      </c>
      <c r="C1867" s="1282">
        <v>4207</v>
      </c>
      <c r="D1867" s="1341" t="str">
        <f t="shared" si="42"/>
        <v>IA4207</v>
      </c>
      <c r="E1867" s="1514" t="s">
        <v>124</v>
      </c>
      <c r="F1867" s="1390">
        <v>518</v>
      </c>
      <c r="G1867" s="1283">
        <v>2.76</v>
      </c>
      <c r="H1867" s="1283"/>
      <c r="I1867" s="1283"/>
      <c r="J1867" s="1283"/>
      <c r="K1867" s="1283"/>
      <c r="L1867" s="1283"/>
      <c r="M1867" s="1283"/>
      <c r="N1867" s="1283"/>
      <c r="O1867" s="1283"/>
      <c r="P1867" s="1283">
        <v>3.74</v>
      </c>
      <c r="R1867" s="1067"/>
      <c r="Z1867" s="21"/>
      <c r="AH1867"/>
    </row>
    <row r="1868" spans="1:34" ht="11.25" customHeight="1">
      <c r="A1868"/>
      <c r="B1868" s="1281" t="s">
        <v>25</v>
      </c>
      <c r="C1868" s="1282">
        <v>4239</v>
      </c>
      <c r="D1868" s="1341" t="str">
        <f t="shared" ref="D1868:D1931" si="43">B1868&amp;TEXT(C1868,"0000")</f>
        <v>IA4239</v>
      </c>
      <c r="E1868" s="1514" t="s">
        <v>123</v>
      </c>
      <c r="F1868" s="1390">
        <v>463</v>
      </c>
      <c r="G1868" s="1283">
        <v>2.34</v>
      </c>
      <c r="H1868" s="1283"/>
      <c r="I1868" s="1283"/>
      <c r="J1868" s="1283"/>
      <c r="K1868" s="1283"/>
      <c r="L1868" s="1283"/>
      <c r="M1868" s="1283"/>
      <c r="N1868" s="1283"/>
      <c r="O1868" s="1283"/>
      <c r="P1868" s="1283">
        <v>3.16</v>
      </c>
      <c r="R1868" s="1067"/>
      <c r="Z1868" s="21"/>
      <c r="AH1868"/>
    </row>
    <row r="1869" spans="1:34" ht="11.25" customHeight="1">
      <c r="A1869"/>
      <c r="B1869" s="1281" t="s">
        <v>25</v>
      </c>
      <c r="C1869" s="1282">
        <v>4240</v>
      </c>
      <c r="D1869" s="1341" t="str">
        <f t="shared" si="43"/>
        <v>IA4240</v>
      </c>
      <c r="E1869" s="1514" t="s">
        <v>125</v>
      </c>
      <c r="F1869" s="1390">
        <v>612</v>
      </c>
      <c r="G1869" s="1283">
        <v>3.49</v>
      </c>
      <c r="H1869" s="1283"/>
      <c r="I1869" s="1283"/>
      <c r="J1869" s="1283"/>
      <c r="K1869" s="1283"/>
      <c r="L1869" s="1283"/>
      <c r="M1869" s="1283"/>
      <c r="N1869" s="1283"/>
      <c r="O1869" s="1283"/>
      <c r="P1869" s="1283">
        <v>4.7300000000000004</v>
      </c>
      <c r="R1869" s="1067"/>
      <c r="Z1869" s="21"/>
      <c r="AH1869"/>
    </row>
    <row r="1870" spans="1:34" ht="11.25" customHeight="1">
      <c r="A1870"/>
      <c r="B1870" s="1281" t="s">
        <v>25</v>
      </c>
      <c r="C1870" s="1282">
        <v>4243</v>
      </c>
      <c r="D1870" s="1341" t="str">
        <f t="shared" si="43"/>
        <v>IA4243</v>
      </c>
      <c r="E1870" s="1514" t="s">
        <v>125</v>
      </c>
      <c r="F1870" s="1390">
        <v>432</v>
      </c>
      <c r="G1870" s="1283">
        <v>2.1</v>
      </c>
      <c r="H1870" s="1283"/>
      <c r="I1870" s="1283"/>
      <c r="J1870" s="1283"/>
      <c r="K1870" s="1283"/>
      <c r="L1870" s="1283"/>
      <c r="M1870" s="1283"/>
      <c r="N1870" s="1283"/>
      <c r="O1870" s="1283"/>
      <c r="P1870" s="1283">
        <v>2.84</v>
      </c>
      <c r="R1870" s="1067"/>
      <c r="Z1870" s="21"/>
      <c r="AH1870"/>
    </row>
    <row r="1871" spans="1:34" ht="11.25" customHeight="1">
      <c r="A1871"/>
      <c r="B1871" s="1281" t="s">
        <v>25</v>
      </c>
      <c r="C1871" s="1282">
        <v>4244</v>
      </c>
      <c r="D1871" s="1341" t="str">
        <f t="shared" si="43"/>
        <v>IA4244</v>
      </c>
      <c r="E1871" s="1514" t="s">
        <v>125</v>
      </c>
      <c r="F1871" s="1390">
        <v>498</v>
      </c>
      <c r="G1871" s="1283">
        <v>2.61</v>
      </c>
      <c r="H1871" s="1283"/>
      <c r="I1871" s="1283"/>
      <c r="J1871" s="1283"/>
      <c r="K1871" s="1283"/>
      <c r="L1871" s="1283"/>
      <c r="M1871" s="1283"/>
      <c r="N1871" s="1283"/>
      <c r="O1871" s="1283"/>
      <c r="P1871" s="1283">
        <v>3.53</v>
      </c>
      <c r="R1871" s="1067"/>
      <c r="Z1871" s="21"/>
      <c r="AH1871"/>
    </row>
    <row r="1872" spans="1:34" ht="11.25" customHeight="1">
      <c r="A1872"/>
      <c r="B1872" s="1281" t="s">
        <v>25</v>
      </c>
      <c r="C1872" s="1282">
        <v>4250</v>
      </c>
      <c r="D1872" s="1341" t="str">
        <f t="shared" si="43"/>
        <v>IA4250</v>
      </c>
      <c r="E1872" s="1514" t="s">
        <v>125</v>
      </c>
      <c r="F1872" s="1390">
        <v>414</v>
      </c>
      <c r="G1872" s="1283">
        <v>1.96</v>
      </c>
      <c r="H1872" s="1283"/>
      <c r="I1872" s="1283"/>
      <c r="J1872" s="1283"/>
      <c r="K1872" s="1283"/>
      <c r="L1872" s="1283"/>
      <c r="M1872" s="1283"/>
      <c r="N1872" s="1283"/>
      <c r="O1872" s="1283"/>
      <c r="P1872" s="1283">
        <v>2.66</v>
      </c>
      <c r="R1872" s="1067"/>
      <c r="Z1872" s="21"/>
      <c r="AH1872"/>
    </row>
    <row r="1873" spans="1:34" ht="11.25" customHeight="1">
      <c r="A1873"/>
      <c r="B1873" s="1281" t="s">
        <v>25</v>
      </c>
      <c r="C1873" s="1282">
        <v>4251</v>
      </c>
      <c r="D1873" s="1341" t="str">
        <f t="shared" si="43"/>
        <v>IA4251</v>
      </c>
      <c r="E1873" s="1514" t="s">
        <v>125</v>
      </c>
      <c r="F1873" s="1390">
        <v>509</v>
      </c>
      <c r="G1873" s="1283">
        <v>2.69</v>
      </c>
      <c r="H1873" s="1283"/>
      <c r="I1873" s="1283"/>
      <c r="J1873" s="1283"/>
      <c r="K1873" s="1283"/>
      <c r="L1873" s="1283"/>
      <c r="M1873" s="1283"/>
      <c r="N1873" s="1283"/>
      <c r="O1873" s="1283"/>
      <c r="P1873" s="1283">
        <v>3.65</v>
      </c>
      <c r="R1873" s="1067"/>
      <c r="Z1873" s="21"/>
      <c r="AH1873"/>
    </row>
    <row r="1874" spans="1:34" ht="11.25" customHeight="1">
      <c r="A1874"/>
      <c r="B1874" s="1281" t="s">
        <v>25</v>
      </c>
      <c r="C1874" s="1282">
        <v>4263</v>
      </c>
      <c r="D1874" s="1341" t="str">
        <f t="shared" si="43"/>
        <v>IA4263</v>
      </c>
      <c r="E1874" s="1514" t="s">
        <v>125</v>
      </c>
      <c r="F1874" s="1390">
        <v>603</v>
      </c>
      <c r="G1874" s="1283">
        <v>3.43</v>
      </c>
      <c r="H1874" s="1283"/>
      <c r="I1874" s="1283"/>
      <c r="J1874" s="1283"/>
      <c r="K1874" s="1283"/>
      <c r="L1874" s="1283"/>
      <c r="M1874" s="1283"/>
      <c r="N1874" s="1283"/>
      <c r="O1874" s="1283"/>
      <c r="P1874" s="1283">
        <v>4.63</v>
      </c>
      <c r="R1874" s="1067"/>
      <c r="Z1874" s="21"/>
      <c r="AH1874"/>
    </row>
    <row r="1875" spans="1:34" ht="11.25" customHeight="1">
      <c r="A1875"/>
      <c r="B1875" s="1281" t="s">
        <v>25</v>
      </c>
      <c r="C1875" s="1282">
        <v>4273</v>
      </c>
      <c r="D1875" s="1341" t="str">
        <f t="shared" si="43"/>
        <v>IA4273</v>
      </c>
      <c r="E1875" s="1514" t="s">
        <v>125</v>
      </c>
      <c r="F1875" s="1390">
        <v>530</v>
      </c>
      <c r="G1875" s="1283">
        <v>2.86</v>
      </c>
      <c r="H1875" s="1283"/>
      <c r="I1875" s="1283"/>
      <c r="J1875" s="1283"/>
      <c r="K1875" s="1283"/>
      <c r="L1875" s="1283"/>
      <c r="M1875" s="1283"/>
      <c r="N1875" s="1283"/>
      <c r="O1875" s="1283"/>
      <c r="P1875" s="1283">
        <v>3.86</v>
      </c>
      <c r="R1875" s="1067"/>
      <c r="Z1875" s="21"/>
      <c r="AH1875"/>
    </row>
    <row r="1876" spans="1:34" ht="11.25" customHeight="1">
      <c r="A1876"/>
      <c r="B1876" s="1281" t="s">
        <v>25</v>
      </c>
      <c r="C1876" s="1282">
        <v>4279</v>
      </c>
      <c r="D1876" s="1341" t="str">
        <f t="shared" si="43"/>
        <v>IA4279</v>
      </c>
      <c r="E1876" s="1514" t="s">
        <v>125</v>
      </c>
      <c r="F1876" s="1390">
        <v>439</v>
      </c>
      <c r="G1876" s="1283">
        <v>2.16</v>
      </c>
      <c r="H1876" s="1283"/>
      <c r="I1876" s="1283"/>
      <c r="J1876" s="1283"/>
      <c r="K1876" s="1283"/>
      <c r="L1876" s="1283"/>
      <c r="M1876" s="1283"/>
      <c r="N1876" s="1283"/>
      <c r="O1876" s="1283"/>
      <c r="P1876" s="1283">
        <v>2.92</v>
      </c>
      <c r="R1876" s="1067"/>
      <c r="Z1876" s="21"/>
      <c r="AH1876"/>
    </row>
    <row r="1877" spans="1:34" ht="11.25" customHeight="1">
      <c r="A1877"/>
      <c r="B1877" s="1281" t="s">
        <v>25</v>
      </c>
      <c r="C1877" s="1282">
        <v>4283</v>
      </c>
      <c r="D1877" s="1341" t="str">
        <f t="shared" si="43"/>
        <v>IA4283</v>
      </c>
      <c r="E1877" s="1514" t="s">
        <v>125</v>
      </c>
      <c r="F1877" s="1390">
        <v>362</v>
      </c>
      <c r="G1877" s="1283">
        <v>1.56</v>
      </c>
      <c r="H1877" s="1283"/>
      <c r="I1877" s="1283"/>
      <c r="J1877" s="1283"/>
      <c r="K1877" s="1283"/>
      <c r="L1877" s="1283"/>
      <c r="M1877" s="1283"/>
      <c r="N1877" s="1283"/>
      <c r="O1877" s="1283"/>
      <c r="P1877" s="1283">
        <v>2.12</v>
      </c>
      <c r="R1877" s="1067"/>
      <c r="Z1877" s="21"/>
      <c r="AH1877"/>
    </row>
    <row r="1878" spans="1:34" ht="11.25" customHeight="1">
      <c r="A1878"/>
      <c r="B1878" s="1281" t="s">
        <v>25</v>
      </c>
      <c r="C1878" s="1282">
        <v>4299</v>
      </c>
      <c r="D1878" s="1341" t="str">
        <f t="shared" si="43"/>
        <v>IA4299</v>
      </c>
      <c r="E1878" s="1514" t="s">
        <v>121</v>
      </c>
      <c r="F1878" s="1390">
        <v>397</v>
      </c>
      <c r="G1878" s="1283">
        <v>1.83</v>
      </c>
      <c r="H1878" s="1283"/>
      <c r="I1878" s="1283"/>
      <c r="J1878" s="1283"/>
      <c r="K1878" s="1283"/>
      <c r="L1878" s="1283"/>
      <c r="M1878" s="1283"/>
      <c r="N1878" s="1283"/>
      <c r="O1878" s="1283"/>
      <c r="P1878" s="1283">
        <v>2.4700000000000002</v>
      </c>
      <c r="R1878" s="1067"/>
      <c r="Z1878" s="21"/>
      <c r="AH1878"/>
    </row>
    <row r="1879" spans="1:34" ht="11.25" customHeight="1">
      <c r="A1879"/>
      <c r="B1879" s="1281" t="s">
        <v>25</v>
      </c>
      <c r="C1879" s="1282">
        <v>4304</v>
      </c>
      <c r="D1879" s="1341" t="str">
        <f t="shared" si="43"/>
        <v>IA4304</v>
      </c>
      <c r="E1879" s="1514" t="s">
        <v>124</v>
      </c>
      <c r="F1879" s="1390">
        <v>779</v>
      </c>
      <c r="G1879" s="1283">
        <v>4.79</v>
      </c>
      <c r="H1879" s="1283"/>
      <c r="I1879" s="1283"/>
      <c r="J1879" s="1283"/>
      <c r="K1879" s="1283"/>
      <c r="L1879" s="1283"/>
      <c r="M1879" s="1283"/>
      <c r="N1879" s="1283"/>
      <c r="O1879" s="1283"/>
      <c r="P1879" s="1283">
        <v>6.47</v>
      </c>
      <c r="R1879" s="1067"/>
      <c r="Z1879" s="21"/>
      <c r="AH1879"/>
    </row>
    <row r="1880" spans="1:34" ht="11.25" customHeight="1">
      <c r="A1880"/>
      <c r="B1880" s="1281" t="s">
        <v>25</v>
      </c>
      <c r="C1880" s="1282">
        <v>4307</v>
      </c>
      <c r="D1880" s="1341" t="str">
        <f t="shared" si="43"/>
        <v>IA4307</v>
      </c>
      <c r="E1880" s="1514" t="s">
        <v>121</v>
      </c>
      <c r="F1880" s="1390">
        <v>403</v>
      </c>
      <c r="G1880" s="1283">
        <v>1.88</v>
      </c>
      <c r="H1880" s="1283"/>
      <c r="I1880" s="1283"/>
      <c r="J1880" s="1283"/>
      <c r="K1880" s="1283"/>
      <c r="L1880" s="1283"/>
      <c r="M1880" s="1283"/>
      <c r="N1880" s="1283"/>
      <c r="O1880" s="1283"/>
      <c r="P1880" s="1283">
        <v>2.54</v>
      </c>
      <c r="R1880" s="1067"/>
      <c r="Z1880" s="21"/>
      <c r="AH1880"/>
    </row>
    <row r="1881" spans="1:34" ht="11.25" customHeight="1">
      <c r="A1881"/>
      <c r="B1881" s="1281" t="s">
        <v>25</v>
      </c>
      <c r="C1881" s="1282">
        <v>4351</v>
      </c>
      <c r="D1881" s="1341" t="str">
        <f t="shared" si="43"/>
        <v>IA4351</v>
      </c>
      <c r="E1881" s="1514" t="s">
        <v>121</v>
      </c>
      <c r="F1881" s="1390">
        <v>288</v>
      </c>
      <c r="G1881" s="1283">
        <v>0.99</v>
      </c>
      <c r="H1881" s="1283"/>
      <c r="I1881" s="1283"/>
      <c r="J1881" s="1283"/>
      <c r="K1881" s="1283"/>
      <c r="L1881" s="1283"/>
      <c r="M1881" s="1283"/>
      <c r="N1881" s="1283"/>
      <c r="O1881" s="1283"/>
      <c r="P1881" s="1283">
        <v>1.33</v>
      </c>
      <c r="R1881" s="1067"/>
      <c r="Z1881" s="21"/>
      <c r="AH1881"/>
    </row>
    <row r="1882" spans="1:34" ht="11.25" customHeight="1">
      <c r="A1882"/>
      <c r="B1882" s="1281" t="s">
        <v>25</v>
      </c>
      <c r="C1882" s="1282">
        <v>4352</v>
      </c>
      <c r="D1882" s="1341" t="str">
        <f t="shared" si="43"/>
        <v>IA4352</v>
      </c>
      <c r="E1882" s="1514" t="s">
        <v>121</v>
      </c>
      <c r="F1882" s="1390">
        <v>367</v>
      </c>
      <c r="G1882" s="1283">
        <v>1.6</v>
      </c>
      <c r="H1882" s="1283"/>
      <c r="I1882" s="1283"/>
      <c r="J1882" s="1283"/>
      <c r="K1882" s="1283"/>
      <c r="L1882" s="1283"/>
      <c r="M1882" s="1283"/>
      <c r="N1882" s="1283"/>
      <c r="O1882" s="1283"/>
      <c r="P1882" s="1283">
        <v>2.16</v>
      </c>
      <c r="R1882" s="1067"/>
      <c r="Z1882" s="21"/>
      <c r="AH1882"/>
    </row>
    <row r="1883" spans="1:34" ht="11.25" customHeight="1">
      <c r="A1883"/>
      <c r="B1883" s="1281" t="s">
        <v>25</v>
      </c>
      <c r="C1883" s="1282">
        <v>4361</v>
      </c>
      <c r="D1883" s="1341" t="str">
        <f t="shared" si="43"/>
        <v>IA4361</v>
      </c>
      <c r="E1883" s="1514" t="s">
        <v>121</v>
      </c>
      <c r="F1883" s="1390">
        <v>274</v>
      </c>
      <c r="G1883" s="1283">
        <v>0.88</v>
      </c>
      <c r="H1883" s="1283"/>
      <c r="I1883" s="1283"/>
      <c r="J1883" s="1283"/>
      <c r="K1883" s="1283"/>
      <c r="L1883" s="1283"/>
      <c r="M1883" s="1283"/>
      <c r="N1883" s="1283"/>
      <c r="O1883" s="1283"/>
      <c r="P1883" s="1283">
        <v>1.2</v>
      </c>
      <c r="R1883" s="1067"/>
      <c r="Z1883" s="21"/>
      <c r="AH1883"/>
    </row>
    <row r="1884" spans="1:34" ht="11.25" customHeight="1">
      <c r="A1884"/>
      <c r="B1884" s="1281" t="s">
        <v>25</v>
      </c>
      <c r="C1884" s="1282">
        <v>4410</v>
      </c>
      <c r="D1884" s="1341" t="str">
        <f t="shared" si="43"/>
        <v>IA4410</v>
      </c>
      <c r="E1884" s="1514" t="s">
        <v>123</v>
      </c>
      <c r="F1884" s="1390">
        <v>521</v>
      </c>
      <c r="G1884" s="1283">
        <v>2.79</v>
      </c>
      <c r="H1884" s="1283"/>
      <c r="I1884" s="1283"/>
      <c r="J1884" s="1283"/>
      <c r="K1884" s="1283"/>
      <c r="L1884" s="1283"/>
      <c r="M1884" s="1283"/>
      <c r="N1884" s="1283"/>
      <c r="O1884" s="1283"/>
      <c r="P1884" s="1283">
        <v>3.77</v>
      </c>
      <c r="R1884" s="1067"/>
      <c r="Z1884" s="21"/>
      <c r="AH1884"/>
    </row>
    <row r="1885" spans="1:34" ht="11.25" customHeight="1">
      <c r="A1885"/>
      <c r="B1885" s="1281" t="s">
        <v>25</v>
      </c>
      <c r="C1885" s="1282">
        <v>4420</v>
      </c>
      <c r="D1885" s="1341" t="str">
        <f t="shared" si="43"/>
        <v>IA4420</v>
      </c>
      <c r="E1885" s="1514" t="s">
        <v>123</v>
      </c>
      <c r="F1885" s="1390">
        <v>944</v>
      </c>
      <c r="G1885" s="1283">
        <v>6.06</v>
      </c>
      <c r="H1885" s="1283"/>
      <c r="I1885" s="1283"/>
      <c r="J1885" s="1283"/>
      <c r="K1885" s="1283"/>
      <c r="L1885" s="1283"/>
      <c r="M1885" s="1283"/>
      <c r="N1885" s="1283"/>
      <c r="O1885" s="1283"/>
      <c r="P1885" s="1283">
        <v>8.1999999999999993</v>
      </c>
      <c r="R1885" s="1067"/>
      <c r="Z1885" s="21"/>
      <c r="AH1885"/>
    </row>
    <row r="1886" spans="1:34" ht="11.25" customHeight="1">
      <c r="A1886"/>
      <c r="B1886" s="1281" t="s">
        <v>25</v>
      </c>
      <c r="C1886" s="1282">
        <v>4431</v>
      </c>
      <c r="D1886" s="1341" t="str">
        <f t="shared" si="43"/>
        <v>IA4431</v>
      </c>
      <c r="E1886" s="1514" t="s">
        <v>125</v>
      </c>
      <c r="F1886" s="1390">
        <v>356</v>
      </c>
      <c r="G1886" s="1283">
        <v>1.51</v>
      </c>
      <c r="H1886" s="1283"/>
      <c r="I1886" s="1283"/>
      <c r="J1886" s="1283"/>
      <c r="K1886" s="1283"/>
      <c r="L1886" s="1283"/>
      <c r="M1886" s="1283"/>
      <c r="N1886" s="1283"/>
      <c r="O1886" s="1283"/>
      <c r="P1886" s="1283">
        <v>2.0499999999999998</v>
      </c>
      <c r="R1886" s="1067"/>
      <c r="Z1886" s="21"/>
      <c r="AH1886"/>
    </row>
    <row r="1887" spans="1:34" ht="11.25" customHeight="1">
      <c r="A1887"/>
      <c r="B1887" s="1281" t="s">
        <v>25</v>
      </c>
      <c r="C1887" s="1282">
        <v>4432</v>
      </c>
      <c r="D1887" s="1341" t="str">
        <f t="shared" si="43"/>
        <v>IA4432</v>
      </c>
      <c r="E1887" s="1514" t="s">
        <v>125</v>
      </c>
      <c r="F1887" s="1390">
        <v>315</v>
      </c>
      <c r="G1887" s="1283">
        <v>1.2</v>
      </c>
      <c r="H1887" s="1283"/>
      <c r="I1887" s="1283"/>
      <c r="J1887" s="1283"/>
      <c r="K1887" s="1283"/>
      <c r="L1887" s="1283"/>
      <c r="M1887" s="1283"/>
      <c r="N1887" s="1283"/>
      <c r="O1887" s="1283"/>
      <c r="P1887" s="1283">
        <v>1.62</v>
      </c>
      <c r="R1887" s="1067"/>
      <c r="Z1887" s="21"/>
      <c r="AH1887"/>
    </row>
    <row r="1888" spans="1:34" ht="11.25" customHeight="1">
      <c r="A1888"/>
      <c r="B1888" s="1281" t="s">
        <v>25</v>
      </c>
      <c r="C1888" s="1282">
        <v>4452</v>
      </c>
      <c r="D1888" s="1341" t="str">
        <f t="shared" si="43"/>
        <v>IA4452</v>
      </c>
      <c r="E1888" s="1514" t="s">
        <v>121</v>
      </c>
      <c r="F1888" s="1390">
        <v>544</v>
      </c>
      <c r="G1888" s="1283">
        <v>2.97</v>
      </c>
      <c r="H1888" s="1283"/>
      <c r="I1888" s="1283"/>
      <c r="J1888" s="1283"/>
      <c r="K1888" s="1283"/>
      <c r="L1888" s="1283"/>
      <c r="M1888" s="1283"/>
      <c r="N1888" s="1283"/>
      <c r="O1888" s="1283"/>
      <c r="P1888" s="1283">
        <v>4.01</v>
      </c>
      <c r="R1888" s="1067"/>
      <c r="Z1888" s="21"/>
      <c r="AH1888"/>
    </row>
    <row r="1889" spans="1:34" ht="11.25" customHeight="1">
      <c r="A1889"/>
      <c r="B1889" s="1281" t="s">
        <v>25</v>
      </c>
      <c r="C1889" s="1282">
        <v>4459</v>
      </c>
      <c r="D1889" s="1341" t="str">
        <f t="shared" si="43"/>
        <v>IA4459</v>
      </c>
      <c r="E1889" s="1514" t="s">
        <v>121</v>
      </c>
      <c r="F1889" s="1390">
        <v>543</v>
      </c>
      <c r="G1889" s="1283">
        <v>2.96</v>
      </c>
      <c r="H1889" s="1283"/>
      <c r="I1889" s="1283"/>
      <c r="J1889" s="1283"/>
      <c r="K1889" s="1283"/>
      <c r="L1889" s="1283"/>
      <c r="M1889" s="1283"/>
      <c r="N1889" s="1283"/>
      <c r="O1889" s="1283"/>
      <c r="P1889" s="1283">
        <v>4</v>
      </c>
      <c r="R1889" s="1067"/>
      <c r="Z1889" s="21"/>
      <c r="AH1889"/>
    </row>
    <row r="1890" spans="1:34" ht="11.25" customHeight="1">
      <c r="A1890"/>
      <c r="B1890" s="1281" t="s">
        <v>25</v>
      </c>
      <c r="C1890" s="1282">
        <v>4470</v>
      </c>
      <c r="D1890" s="1341" t="str">
        <f t="shared" si="43"/>
        <v>IA4470</v>
      </c>
      <c r="E1890" s="1514" t="s">
        <v>125</v>
      </c>
      <c r="F1890" s="1390">
        <v>450</v>
      </c>
      <c r="G1890" s="1283">
        <v>2.2400000000000002</v>
      </c>
      <c r="H1890" s="1283"/>
      <c r="I1890" s="1283"/>
      <c r="J1890" s="1283"/>
      <c r="K1890" s="1283"/>
      <c r="L1890" s="1283"/>
      <c r="M1890" s="1283"/>
      <c r="N1890" s="1283"/>
      <c r="O1890" s="1283"/>
      <c r="P1890" s="1283">
        <v>3.04</v>
      </c>
      <c r="R1890" s="1067"/>
      <c r="Z1890" s="21"/>
      <c r="AH1890"/>
    </row>
    <row r="1891" spans="1:34" ht="11.25" customHeight="1">
      <c r="A1891"/>
      <c r="B1891" s="1281" t="s">
        <v>25</v>
      </c>
      <c r="C1891" s="1282">
        <v>4484</v>
      </c>
      <c r="D1891" s="1341" t="str">
        <f t="shared" si="43"/>
        <v>IA4484</v>
      </c>
      <c r="E1891" s="1514" t="s">
        <v>121</v>
      </c>
      <c r="F1891" s="1390">
        <v>566</v>
      </c>
      <c r="G1891" s="1283">
        <v>3.14</v>
      </c>
      <c r="H1891" s="1283"/>
      <c r="I1891" s="1283"/>
      <c r="J1891" s="1283"/>
      <c r="K1891" s="1283"/>
      <c r="L1891" s="1283"/>
      <c r="M1891" s="1283"/>
      <c r="N1891" s="1283"/>
      <c r="O1891" s="1283"/>
      <c r="P1891" s="1283">
        <v>4.24</v>
      </c>
      <c r="R1891" s="1067"/>
      <c r="Z1891" s="21"/>
      <c r="AH1891"/>
    </row>
    <row r="1892" spans="1:34" ht="11.25" customHeight="1">
      <c r="A1892"/>
      <c r="B1892" s="1281" t="s">
        <v>25</v>
      </c>
      <c r="C1892" s="1282">
        <v>4493</v>
      </c>
      <c r="D1892" s="1341" t="str">
        <f t="shared" si="43"/>
        <v>IA4493</v>
      </c>
      <c r="E1892" s="1514" t="s">
        <v>125</v>
      </c>
      <c r="F1892" s="1390">
        <v>524</v>
      </c>
      <c r="G1892" s="1283">
        <v>2.81</v>
      </c>
      <c r="H1892" s="1283"/>
      <c r="I1892" s="1283"/>
      <c r="J1892" s="1283"/>
      <c r="K1892" s="1283"/>
      <c r="L1892" s="1283"/>
      <c r="M1892" s="1283"/>
      <c r="N1892" s="1283"/>
      <c r="O1892" s="1283"/>
      <c r="P1892" s="1283">
        <v>3.81</v>
      </c>
      <c r="R1892" s="1067"/>
      <c r="Z1892" s="21"/>
      <c r="AH1892"/>
    </row>
    <row r="1893" spans="1:34" ht="11.25" customHeight="1">
      <c r="A1893"/>
      <c r="B1893" s="1281" t="s">
        <v>25</v>
      </c>
      <c r="C1893" s="1282">
        <v>4511</v>
      </c>
      <c r="D1893" s="1341" t="str">
        <f t="shared" si="43"/>
        <v>IA4511</v>
      </c>
      <c r="E1893" s="1514" t="s">
        <v>123</v>
      </c>
      <c r="F1893" s="1390">
        <v>246</v>
      </c>
      <c r="G1893" s="1283">
        <v>0.66</v>
      </c>
      <c r="H1893" s="1283"/>
      <c r="I1893" s="1283"/>
      <c r="J1893" s="1283"/>
      <c r="K1893" s="1283"/>
      <c r="L1893" s="1283"/>
      <c r="M1893" s="1283"/>
      <c r="N1893" s="1283"/>
      <c r="O1893" s="1283"/>
      <c r="P1893" s="1283">
        <v>0.9</v>
      </c>
      <c r="R1893" s="1067"/>
      <c r="Z1893" s="21"/>
      <c r="AH1893"/>
    </row>
    <row r="1894" spans="1:34" ht="11.25" customHeight="1">
      <c r="A1894"/>
      <c r="B1894" s="1281" t="s">
        <v>25</v>
      </c>
      <c r="C1894" s="1282">
        <v>4557</v>
      </c>
      <c r="D1894" s="1341" t="str">
        <f t="shared" si="43"/>
        <v>IA4557</v>
      </c>
      <c r="E1894" s="1514" t="s">
        <v>123</v>
      </c>
      <c r="F1894" s="1390">
        <v>434</v>
      </c>
      <c r="G1894" s="1283">
        <v>2.12</v>
      </c>
      <c r="H1894" s="1283"/>
      <c r="I1894" s="1283"/>
      <c r="J1894" s="1283"/>
      <c r="K1894" s="1283"/>
      <c r="L1894" s="1283"/>
      <c r="M1894" s="1283"/>
      <c r="N1894" s="1283"/>
      <c r="O1894" s="1283"/>
      <c r="P1894" s="1283">
        <v>2.86</v>
      </c>
      <c r="R1894" s="1067"/>
      <c r="Z1894" s="21"/>
      <c r="AH1894"/>
    </row>
    <row r="1895" spans="1:34" ht="11.25" customHeight="1">
      <c r="A1895"/>
      <c r="B1895" s="1281" t="s">
        <v>25</v>
      </c>
      <c r="C1895" s="1282">
        <v>4558</v>
      </c>
      <c r="D1895" s="1341" t="str">
        <f t="shared" si="43"/>
        <v>IA4558</v>
      </c>
      <c r="E1895" s="1514" t="s">
        <v>123</v>
      </c>
      <c r="F1895" s="1390">
        <v>408</v>
      </c>
      <c r="G1895" s="1283">
        <v>1.91</v>
      </c>
      <c r="H1895" s="1283"/>
      <c r="I1895" s="1283"/>
      <c r="J1895" s="1283"/>
      <c r="K1895" s="1283"/>
      <c r="L1895" s="1283"/>
      <c r="M1895" s="1283"/>
      <c r="N1895" s="1283"/>
      <c r="O1895" s="1283"/>
      <c r="P1895" s="1283">
        <v>2.59</v>
      </c>
      <c r="R1895" s="1067"/>
      <c r="Z1895" s="21"/>
      <c r="AH1895"/>
    </row>
    <row r="1896" spans="1:34" ht="11.25" customHeight="1">
      <c r="A1896"/>
      <c r="B1896" s="1281" t="s">
        <v>25</v>
      </c>
      <c r="C1896" s="1282">
        <v>4568</v>
      </c>
      <c r="D1896" s="1341" t="str">
        <f t="shared" si="43"/>
        <v>IA4568</v>
      </c>
      <c r="E1896" s="1514" t="s">
        <v>123</v>
      </c>
      <c r="F1896" s="1390">
        <v>413</v>
      </c>
      <c r="G1896" s="1283">
        <v>1.96</v>
      </c>
      <c r="H1896" s="1283"/>
      <c r="I1896" s="1283"/>
      <c r="J1896" s="1283"/>
      <c r="K1896" s="1283"/>
      <c r="L1896" s="1283"/>
      <c r="M1896" s="1283"/>
      <c r="N1896" s="1283"/>
      <c r="O1896" s="1283"/>
      <c r="P1896" s="1283">
        <v>2.65</v>
      </c>
      <c r="R1896" s="1067"/>
      <c r="Z1896" s="21"/>
      <c r="AH1896"/>
    </row>
    <row r="1897" spans="1:34" ht="11.25" customHeight="1">
      <c r="A1897"/>
      <c r="B1897" s="1281" t="s">
        <v>25</v>
      </c>
      <c r="C1897" s="1282">
        <v>4581</v>
      </c>
      <c r="D1897" s="1341" t="str">
        <f t="shared" si="43"/>
        <v>IA4581</v>
      </c>
      <c r="E1897" s="1514" t="s">
        <v>123</v>
      </c>
      <c r="F1897" s="1390">
        <v>293</v>
      </c>
      <c r="G1897" s="1283">
        <v>1.03</v>
      </c>
      <c r="H1897" s="1283"/>
      <c r="I1897" s="1283"/>
      <c r="J1897" s="1283"/>
      <c r="K1897" s="1283"/>
      <c r="L1897" s="1283"/>
      <c r="M1897" s="1283"/>
      <c r="N1897" s="1283"/>
      <c r="O1897" s="1283"/>
      <c r="P1897" s="1283">
        <v>1.39</v>
      </c>
      <c r="R1897" s="1067"/>
      <c r="Z1897" s="21"/>
      <c r="AH1897"/>
    </row>
    <row r="1898" spans="1:34" ht="11.25" customHeight="1">
      <c r="A1898"/>
      <c r="B1898" s="1281" t="s">
        <v>25</v>
      </c>
      <c r="C1898" s="1282">
        <v>4583</v>
      </c>
      <c r="D1898" s="1341" t="str">
        <f t="shared" si="43"/>
        <v>IA4583</v>
      </c>
      <c r="E1898" s="1514" t="s">
        <v>122</v>
      </c>
      <c r="F1898" s="1390">
        <v>641</v>
      </c>
      <c r="G1898" s="1283">
        <v>3.71</v>
      </c>
      <c r="H1898" s="1283"/>
      <c r="I1898" s="1283"/>
      <c r="J1898" s="1283"/>
      <c r="K1898" s="1283"/>
      <c r="L1898" s="1283"/>
      <c r="M1898" s="1283"/>
      <c r="N1898" s="1283"/>
      <c r="O1898" s="1283"/>
      <c r="P1898" s="1283">
        <v>5.03</v>
      </c>
      <c r="R1898" s="1067"/>
      <c r="Z1898" s="21"/>
      <c r="AH1898"/>
    </row>
    <row r="1899" spans="1:34" ht="11.25" customHeight="1">
      <c r="A1899"/>
      <c r="B1899" s="1281" t="s">
        <v>25</v>
      </c>
      <c r="C1899" s="1282">
        <v>4611</v>
      </c>
      <c r="D1899" s="1341" t="str">
        <f t="shared" si="43"/>
        <v>IA4611</v>
      </c>
      <c r="E1899" s="1514" t="s">
        <v>121</v>
      </c>
      <c r="F1899" s="1390">
        <v>295</v>
      </c>
      <c r="G1899" s="1283">
        <v>1.05</v>
      </c>
      <c r="H1899" s="1283"/>
      <c r="I1899" s="1283"/>
      <c r="J1899" s="1283"/>
      <c r="K1899" s="1283"/>
      <c r="L1899" s="1283"/>
      <c r="M1899" s="1283"/>
      <c r="N1899" s="1283"/>
      <c r="O1899" s="1283"/>
      <c r="P1899" s="1283">
        <v>1.41</v>
      </c>
      <c r="R1899" s="1067"/>
      <c r="Z1899" s="21"/>
      <c r="AH1899"/>
    </row>
    <row r="1900" spans="1:34" ht="11.25" customHeight="1">
      <c r="A1900"/>
      <c r="B1900" s="1281" t="s">
        <v>25</v>
      </c>
      <c r="C1900" s="1282">
        <v>4635</v>
      </c>
      <c r="D1900" s="1341" t="str">
        <f t="shared" si="43"/>
        <v>IA4635</v>
      </c>
      <c r="E1900" s="1514" t="s">
        <v>122</v>
      </c>
      <c r="F1900" s="1390">
        <v>593</v>
      </c>
      <c r="G1900" s="1283">
        <v>3.35</v>
      </c>
      <c r="H1900" s="1283"/>
      <c r="I1900" s="1283"/>
      <c r="J1900" s="1283"/>
      <c r="K1900" s="1283"/>
      <c r="L1900" s="1283"/>
      <c r="M1900" s="1283"/>
      <c r="N1900" s="1283"/>
      <c r="O1900" s="1283"/>
      <c r="P1900" s="1283">
        <v>4.53</v>
      </c>
      <c r="R1900" s="1067"/>
      <c r="Z1900" s="21"/>
      <c r="AH1900"/>
    </row>
    <row r="1901" spans="1:34" ht="11.25" customHeight="1">
      <c r="A1901"/>
      <c r="B1901" s="1281" t="s">
        <v>25</v>
      </c>
      <c r="C1901" s="1282">
        <v>4653</v>
      </c>
      <c r="D1901" s="1341" t="str">
        <f t="shared" si="43"/>
        <v>IA4653</v>
      </c>
      <c r="E1901" s="1514" t="s">
        <v>122</v>
      </c>
      <c r="F1901" s="1390">
        <v>357</v>
      </c>
      <c r="G1901" s="1283">
        <v>1.52</v>
      </c>
      <c r="H1901" s="1283"/>
      <c r="I1901" s="1283"/>
      <c r="J1901" s="1283"/>
      <c r="K1901" s="1283"/>
      <c r="L1901" s="1283"/>
      <c r="M1901" s="1283"/>
      <c r="N1901" s="1283"/>
      <c r="O1901" s="1283"/>
      <c r="P1901" s="1283">
        <v>2.06</v>
      </c>
      <c r="R1901" s="1067"/>
      <c r="Z1901" s="21"/>
      <c r="AH1901"/>
    </row>
    <row r="1902" spans="1:34" ht="11.25" customHeight="1">
      <c r="A1902"/>
      <c r="B1902" s="1281" t="s">
        <v>25</v>
      </c>
      <c r="C1902" s="1282">
        <v>4665</v>
      </c>
      <c r="D1902" s="1341" t="str">
        <f t="shared" si="43"/>
        <v>IA4665</v>
      </c>
      <c r="E1902" s="1514" t="s">
        <v>123</v>
      </c>
      <c r="F1902" s="1390">
        <v>1000</v>
      </c>
      <c r="G1902" s="1283">
        <v>8.18</v>
      </c>
      <c r="H1902" s="1283"/>
      <c r="I1902" s="1283"/>
      <c r="J1902" s="1283"/>
      <c r="K1902" s="1283"/>
      <c r="L1902" s="1283"/>
      <c r="M1902" s="1283"/>
      <c r="N1902" s="1283"/>
      <c r="O1902" s="1283"/>
      <c r="P1902" s="1283">
        <v>11.06</v>
      </c>
      <c r="R1902" s="1067"/>
      <c r="Z1902" s="21"/>
      <c r="AH1902"/>
    </row>
    <row r="1903" spans="1:34" ht="11.25" customHeight="1">
      <c r="A1903"/>
      <c r="B1903" s="1281" t="s">
        <v>25</v>
      </c>
      <c r="C1903" s="1282">
        <v>4683</v>
      </c>
      <c r="D1903" s="1341" t="str">
        <f t="shared" si="43"/>
        <v>IA4683</v>
      </c>
      <c r="E1903" s="1514" t="s">
        <v>125</v>
      </c>
      <c r="F1903" s="1390">
        <v>656</v>
      </c>
      <c r="G1903" s="1283">
        <v>3.83</v>
      </c>
      <c r="H1903" s="1283"/>
      <c r="I1903" s="1283"/>
      <c r="J1903" s="1283"/>
      <c r="K1903" s="1283"/>
      <c r="L1903" s="1283"/>
      <c r="M1903" s="1283"/>
      <c r="N1903" s="1283"/>
      <c r="O1903" s="1283"/>
      <c r="P1903" s="1283">
        <v>5.19</v>
      </c>
      <c r="R1903" s="1067"/>
      <c r="Z1903" s="21"/>
      <c r="AH1903"/>
    </row>
    <row r="1904" spans="1:34" ht="11.25" customHeight="1">
      <c r="A1904"/>
      <c r="B1904" s="1281" t="s">
        <v>25</v>
      </c>
      <c r="C1904" s="1282">
        <v>4686</v>
      </c>
      <c r="D1904" s="1341" t="str">
        <f t="shared" si="43"/>
        <v>IA4686</v>
      </c>
      <c r="E1904" s="1514" t="s">
        <v>125</v>
      </c>
      <c r="F1904" s="1390">
        <v>432</v>
      </c>
      <c r="G1904" s="1283">
        <v>2.1</v>
      </c>
      <c r="H1904" s="1283"/>
      <c r="I1904" s="1283"/>
      <c r="J1904" s="1283"/>
      <c r="K1904" s="1283"/>
      <c r="L1904" s="1283"/>
      <c r="M1904" s="1283"/>
      <c r="N1904" s="1283"/>
      <c r="O1904" s="1283"/>
      <c r="P1904" s="1283">
        <v>2.84</v>
      </c>
      <c r="R1904" s="1067"/>
      <c r="Z1904" s="21"/>
      <c r="AH1904"/>
    </row>
    <row r="1905" spans="1:34" ht="11.25" customHeight="1">
      <c r="A1905"/>
      <c r="B1905" s="1281" t="s">
        <v>25</v>
      </c>
      <c r="C1905" s="1282">
        <v>4692</v>
      </c>
      <c r="D1905" s="1341" t="str">
        <f t="shared" si="43"/>
        <v>IA4692</v>
      </c>
      <c r="E1905" s="1514" t="s">
        <v>121</v>
      </c>
      <c r="F1905" s="1390">
        <v>241</v>
      </c>
      <c r="G1905" s="1283">
        <v>0.63</v>
      </c>
      <c r="H1905" s="1283"/>
      <c r="I1905" s="1283"/>
      <c r="J1905" s="1283"/>
      <c r="K1905" s="1283"/>
      <c r="L1905" s="1283"/>
      <c r="M1905" s="1283"/>
      <c r="N1905" s="1283"/>
      <c r="O1905" s="1283"/>
      <c r="P1905" s="1283">
        <v>0.85</v>
      </c>
      <c r="R1905" s="1067"/>
      <c r="Z1905" s="21"/>
      <c r="AH1905"/>
    </row>
    <row r="1906" spans="1:34" ht="11.25" customHeight="1">
      <c r="A1906"/>
      <c r="B1906" s="1281" t="s">
        <v>25</v>
      </c>
      <c r="C1906" s="1282">
        <v>4693</v>
      </c>
      <c r="D1906" s="1341" t="str">
        <f t="shared" si="43"/>
        <v>IA4693</v>
      </c>
      <c r="E1906" s="1514" t="s">
        <v>125</v>
      </c>
      <c r="F1906" s="1390">
        <v>325</v>
      </c>
      <c r="G1906" s="1283">
        <v>1.28</v>
      </c>
      <c r="H1906" s="1283"/>
      <c r="I1906" s="1283"/>
      <c r="J1906" s="1283"/>
      <c r="K1906" s="1283"/>
      <c r="L1906" s="1283"/>
      <c r="M1906" s="1283"/>
      <c r="N1906" s="1283"/>
      <c r="O1906" s="1283"/>
      <c r="P1906" s="1283">
        <v>1.73</v>
      </c>
      <c r="R1906" s="1067"/>
      <c r="Z1906" s="21"/>
      <c r="AH1906"/>
    </row>
    <row r="1907" spans="1:34" ht="11.25" customHeight="1">
      <c r="A1907"/>
      <c r="B1907" s="1281" t="s">
        <v>25</v>
      </c>
      <c r="C1907" s="1282">
        <v>4703</v>
      </c>
      <c r="D1907" s="1341" t="str">
        <f t="shared" si="43"/>
        <v>IA4703</v>
      </c>
      <c r="E1907" s="1514" t="s">
        <v>125</v>
      </c>
      <c r="F1907" s="1390">
        <v>388</v>
      </c>
      <c r="G1907" s="1283">
        <v>1.76</v>
      </c>
      <c r="H1907" s="1283"/>
      <c r="I1907" s="1283"/>
      <c r="J1907" s="1283"/>
      <c r="K1907" s="1283"/>
      <c r="L1907" s="1283"/>
      <c r="M1907" s="1283"/>
      <c r="N1907" s="1283"/>
      <c r="O1907" s="1283"/>
      <c r="P1907" s="1283">
        <v>2.38</v>
      </c>
      <c r="R1907" s="1067"/>
      <c r="Z1907" s="21"/>
      <c r="AH1907"/>
    </row>
    <row r="1908" spans="1:34" ht="11.25" customHeight="1">
      <c r="A1908"/>
      <c r="B1908" s="1281" t="s">
        <v>25</v>
      </c>
      <c r="C1908" s="1282">
        <v>4717</v>
      </c>
      <c r="D1908" s="1341" t="str">
        <f t="shared" si="43"/>
        <v>IA4717</v>
      </c>
      <c r="E1908" s="1514" t="s">
        <v>125</v>
      </c>
      <c r="F1908" s="1390">
        <v>380</v>
      </c>
      <c r="G1908" s="1283">
        <v>1.7</v>
      </c>
      <c r="H1908" s="1283"/>
      <c r="I1908" s="1283"/>
      <c r="J1908" s="1283"/>
      <c r="K1908" s="1283"/>
      <c r="L1908" s="1283"/>
      <c r="M1908" s="1283"/>
      <c r="N1908" s="1283"/>
      <c r="O1908" s="1283"/>
      <c r="P1908" s="1283">
        <v>2.2999999999999998</v>
      </c>
      <c r="R1908" s="1067"/>
      <c r="Z1908" s="21"/>
      <c r="AH1908"/>
    </row>
    <row r="1909" spans="1:34" ht="11.25" customHeight="1">
      <c r="A1909"/>
      <c r="B1909" s="1281" t="s">
        <v>25</v>
      </c>
      <c r="C1909" s="1282">
        <v>4720</v>
      </c>
      <c r="D1909" s="1341" t="str">
        <f t="shared" si="43"/>
        <v>IA4720</v>
      </c>
      <c r="E1909" s="1514" t="s">
        <v>123</v>
      </c>
      <c r="F1909" s="1390">
        <v>457</v>
      </c>
      <c r="G1909" s="1283">
        <v>2.2999999999999998</v>
      </c>
      <c r="H1909" s="1283"/>
      <c r="I1909" s="1283"/>
      <c r="J1909" s="1283"/>
      <c r="K1909" s="1283"/>
      <c r="L1909" s="1283"/>
      <c r="M1909" s="1283"/>
      <c r="N1909" s="1283"/>
      <c r="O1909" s="1283"/>
      <c r="P1909" s="1283">
        <v>3.11</v>
      </c>
      <c r="R1909" s="1067"/>
      <c r="Z1909" s="21"/>
      <c r="AH1909"/>
    </row>
    <row r="1910" spans="1:34" ht="11.25" customHeight="1">
      <c r="A1910"/>
      <c r="B1910" s="1281" t="s">
        <v>25</v>
      </c>
      <c r="C1910" s="1282">
        <v>4740</v>
      </c>
      <c r="D1910" s="1341" t="str">
        <f t="shared" si="43"/>
        <v>IA4740</v>
      </c>
      <c r="E1910" s="1514" t="s">
        <v>122</v>
      </c>
      <c r="F1910" s="1390">
        <v>322</v>
      </c>
      <c r="G1910" s="1283">
        <v>1.25</v>
      </c>
      <c r="H1910" s="1283"/>
      <c r="I1910" s="1283"/>
      <c r="J1910" s="1283"/>
      <c r="K1910" s="1283"/>
      <c r="L1910" s="1283"/>
      <c r="M1910" s="1283"/>
      <c r="N1910" s="1283"/>
      <c r="O1910" s="1283"/>
      <c r="P1910" s="1283">
        <v>1.69</v>
      </c>
      <c r="R1910" s="1067"/>
      <c r="Z1910" s="21"/>
      <c r="AH1910"/>
    </row>
    <row r="1911" spans="1:34" ht="11.25" customHeight="1">
      <c r="A1911"/>
      <c r="B1911" s="1281" t="s">
        <v>25</v>
      </c>
      <c r="C1911" s="1282">
        <v>4741</v>
      </c>
      <c r="D1911" s="1341" t="str">
        <f t="shared" si="43"/>
        <v>IA4741</v>
      </c>
      <c r="E1911" s="1514" t="s">
        <v>123</v>
      </c>
      <c r="F1911" s="1390">
        <v>511</v>
      </c>
      <c r="G1911" s="1283">
        <v>2.71</v>
      </c>
      <c r="H1911" s="1283"/>
      <c r="I1911" s="1283"/>
      <c r="J1911" s="1283"/>
      <c r="K1911" s="1283"/>
      <c r="L1911" s="1283"/>
      <c r="M1911" s="1283"/>
      <c r="N1911" s="1283"/>
      <c r="O1911" s="1283"/>
      <c r="P1911" s="1283">
        <v>3.67</v>
      </c>
      <c r="R1911" s="1067"/>
      <c r="Z1911" s="21"/>
      <c r="AH1911"/>
    </row>
    <row r="1912" spans="1:34" ht="11.25" customHeight="1">
      <c r="A1912"/>
      <c r="B1912" s="1281" t="s">
        <v>25</v>
      </c>
      <c r="C1912" s="1282">
        <v>4751</v>
      </c>
      <c r="D1912" s="1341" t="str">
        <f t="shared" si="43"/>
        <v>IA4751</v>
      </c>
      <c r="E1912" s="1514" t="s">
        <v>123</v>
      </c>
      <c r="F1912" s="1390">
        <v>791</v>
      </c>
      <c r="G1912" s="1283">
        <v>4.88</v>
      </c>
      <c r="H1912" s="1283"/>
      <c r="I1912" s="1283"/>
      <c r="J1912" s="1283"/>
      <c r="K1912" s="1283"/>
      <c r="L1912" s="1283"/>
      <c r="M1912" s="1283"/>
      <c r="N1912" s="1283"/>
      <c r="O1912" s="1283"/>
      <c r="P1912" s="1283">
        <v>6.6</v>
      </c>
      <c r="R1912" s="1067"/>
      <c r="Z1912" s="21"/>
      <c r="AH1912"/>
    </row>
    <row r="1913" spans="1:34" ht="11.25" customHeight="1">
      <c r="A1913"/>
      <c r="B1913" s="1281" t="s">
        <v>25</v>
      </c>
      <c r="C1913" s="1282">
        <v>4771</v>
      </c>
      <c r="D1913" s="1341" t="str">
        <f t="shared" si="43"/>
        <v>IA4771</v>
      </c>
      <c r="E1913" s="1514" t="s">
        <v>122</v>
      </c>
      <c r="F1913" s="1390">
        <v>624</v>
      </c>
      <c r="G1913" s="1283">
        <v>3.05</v>
      </c>
      <c r="H1913" s="1283"/>
      <c r="I1913" s="1283"/>
      <c r="J1913" s="1283"/>
      <c r="K1913" s="1283"/>
      <c r="L1913" s="1283"/>
      <c r="M1913" s="1283"/>
      <c r="N1913" s="1283"/>
      <c r="O1913" s="1283"/>
      <c r="P1913" s="1283">
        <v>4.13</v>
      </c>
      <c r="R1913" s="1067"/>
      <c r="Z1913" s="21"/>
      <c r="AH1913"/>
    </row>
    <row r="1914" spans="1:34" ht="11.25" customHeight="1">
      <c r="A1914"/>
      <c r="B1914" s="1281" t="s">
        <v>25</v>
      </c>
      <c r="C1914" s="1282">
        <v>4777</v>
      </c>
      <c r="D1914" s="1341" t="str">
        <f t="shared" si="43"/>
        <v>IA4777</v>
      </c>
      <c r="E1914" s="1514" t="s">
        <v>122</v>
      </c>
      <c r="F1914" s="1390">
        <v>578</v>
      </c>
      <c r="G1914" s="1283">
        <v>3.23</v>
      </c>
      <c r="H1914" s="1283"/>
      <c r="I1914" s="1283"/>
      <c r="J1914" s="1283"/>
      <c r="K1914" s="1283"/>
      <c r="L1914" s="1283"/>
      <c r="M1914" s="1283"/>
      <c r="N1914" s="1283"/>
      <c r="O1914" s="1283"/>
      <c r="P1914" s="1283">
        <v>4.37</v>
      </c>
      <c r="R1914" s="1067"/>
      <c r="Z1914" s="21"/>
      <c r="AH1914"/>
    </row>
    <row r="1915" spans="1:34" ht="11.25" customHeight="1">
      <c r="A1915"/>
      <c r="B1915" s="1281" t="s">
        <v>25</v>
      </c>
      <c r="C1915" s="1282">
        <v>4825</v>
      </c>
      <c r="D1915" s="1341" t="str">
        <f t="shared" si="43"/>
        <v>IA4825</v>
      </c>
      <c r="E1915" s="1514" t="s">
        <v>123</v>
      </c>
      <c r="F1915" s="1390">
        <v>283</v>
      </c>
      <c r="G1915" s="1283">
        <v>0.95</v>
      </c>
      <c r="H1915" s="1283"/>
      <c r="I1915" s="1283"/>
      <c r="J1915" s="1283"/>
      <c r="K1915" s="1283"/>
      <c r="L1915" s="1283"/>
      <c r="M1915" s="1283"/>
      <c r="N1915" s="1283"/>
      <c r="O1915" s="1283"/>
      <c r="P1915" s="1283">
        <v>1.29</v>
      </c>
      <c r="R1915" s="1067"/>
      <c r="Z1915" s="21"/>
      <c r="AH1915"/>
    </row>
    <row r="1916" spans="1:34" ht="11.25" customHeight="1">
      <c r="A1916"/>
      <c r="B1916" s="1281" t="s">
        <v>25</v>
      </c>
      <c r="C1916" s="1282">
        <v>4828</v>
      </c>
      <c r="D1916" s="1341" t="str">
        <f t="shared" si="43"/>
        <v>IA4828</v>
      </c>
      <c r="E1916" s="1514" t="s">
        <v>121</v>
      </c>
      <c r="F1916" s="1390">
        <v>417</v>
      </c>
      <c r="G1916" s="1283">
        <v>1.99</v>
      </c>
      <c r="H1916" s="1283"/>
      <c r="I1916" s="1283"/>
      <c r="J1916" s="1283"/>
      <c r="K1916" s="1283"/>
      <c r="L1916" s="1283"/>
      <c r="M1916" s="1283"/>
      <c r="N1916" s="1283"/>
      <c r="O1916" s="1283"/>
      <c r="P1916" s="1283">
        <v>2.69</v>
      </c>
      <c r="R1916" s="1067"/>
      <c r="Z1916" s="21"/>
      <c r="AH1916"/>
    </row>
    <row r="1917" spans="1:34" ht="11.25" customHeight="1">
      <c r="A1917"/>
      <c r="B1917" s="1281" t="s">
        <v>25</v>
      </c>
      <c r="C1917" s="1282">
        <v>4829</v>
      </c>
      <c r="D1917" s="1341" t="str">
        <f t="shared" si="43"/>
        <v>IA4829</v>
      </c>
      <c r="E1917" s="1514" t="s">
        <v>123</v>
      </c>
      <c r="F1917" s="1390">
        <v>302</v>
      </c>
      <c r="G1917" s="1283">
        <v>1.1000000000000001</v>
      </c>
      <c r="H1917" s="1283"/>
      <c r="I1917" s="1283"/>
      <c r="J1917" s="1283"/>
      <c r="K1917" s="1283"/>
      <c r="L1917" s="1283"/>
      <c r="M1917" s="1283"/>
      <c r="N1917" s="1283"/>
      <c r="O1917" s="1283"/>
      <c r="P1917" s="1283">
        <v>1.48</v>
      </c>
      <c r="R1917" s="1067"/>
      <c r="Z1917" s="21"/>
      <c r="AH1917"/>
    </row>
    <row r="1918" spans="1:34" ht="11.25" customHeight="1">
      <c r="A1918"/>
      <c r="B1918" s="1281" t="s">
        <v>25</v>
      </c>
      <c r="C1918" s="1282">
        <v>4902</v>
      </c>
      <c r="D1918" s="1341" t="str">
        <f t="shared" si="43"/>
        <v>IA4902</v>
      </c>
      <c r="E1918" s="1514" t="s">
        <v>125</v>
      </c>
      <c r="F1918" s="1390">
        <v>497</v>
      </c>
      <c r="G1918" s="1283">
        <v>2.6</v>
      </c>
      <c r="H1918" s="1283"/>
      <c r="I1918" s="1283"/>
      <c r="J1918" s="1283"/>
      <c r="K1918" s="1283"/>
      <c r="L1918" s="1283"/>
      <c r="M1918" s="1283"/>
      <c r="N1918" s="1283"/>
      <c r="O1918" s="1283"/>
      <c r="P1918" s="1283">
        <v>3.52</v>
      </c>
      <c r="R1918" s="1067"/>
      <c r="Z1918" s="21"/>
      <c r="AH1918"/>
    </row>
    <row r="1919" spans="1:34" ht="11.25" customHeight="1">
      <c r="A1919"/>
      <c r="B1919" s="1281" t="s">
        <v>25</v>
      </c>
      <c r="C1919" s="1282">
        <v>4923</v>
      </c>
      <c r="D1919" s="1341" t="str">
        <f t="shared" si="43"/>
        <v>IA4923</v>
      </c>
      <c r="E1919" s="1514" t="s">
        <v>125</v>
      </c>
      <c r="F1919" s="1390">
        <v>311</v>
      </c>
      <c r="G1919" s="1283">
        <v>1.1599999999999999</v>
      </c>
      <c r="H1919" s="1283"/>
      <c r="I1919" s="1283"/>
      <c r="J1919" s="1283"/>
      <c r="K1919" s="1283"/>
      <c r="L1919" s="1283"/>
      <c r="M1919" s="1283"/>
      <c r="N1919" s="1283"/>
      <c r="O1919" s="1283"/>
      <c r="P1919" s="1283">
        <v>1.58</v>
      </c>
      <c r="R1919" s="1067"/>
      <c r="Z1919" s="21"/>
      <c r="AH1919"/>
    </row>
    <row r="1920" spans="1:34" ht="11.25" customHeight="1">
      <c r="A1920"/>
      <c r="B1920" s="1281" t="s">
        <v>25</v>
      </c>
      <c r="C1920" s="1282">
        <v>5020</v>
      </c>
      <c r="D1920" s="1341" t="str">
        <f t="shared" si="43"/>
        <v>IA5020</v>
      </c>
      <c r="E1920" s="1514" t="s">
        <v>123</v>
      </c>
      <c r="F1920" s="1390">
        <v>859</v>
      </c>
      <c r="G1920" s="1283">
        <v>5.4</v>
      </c>
      <c r="H1920" s="1283"/>
      <c r="I1920" s="1283"/>
      <c r="J1920" s="1283"/>
      <c r="K1920" s="1283"/>
      <c r="L1920" s="1283"/>
      <c r="M1920" s="1283"/>
      <c r="N1920" s="1283"/>
      <c r="O1920" s="1283"/>
      <c r="P1920" s="1283">
        <v>7.3</v>
      </c>
      <c r="R1920" s="1067"/>
      <c r="Z1920" s="21"/>
      <c r="AH1920"/>
    </row>
    <row r="1921" spans="1:34" ht="11.25" customHeight="1">
      <c r="A1921"/>
      <c r="B1921" s="1281" t="s">
        <v>25</v>
      </c>
      <c r="C1921" s="1282">
        <v>5022</v>
      </c>
      <c r="D1921" s="1341" t="str">
        <f t="shared" si="43"/>
        <v>IA5022</v>
      </c>
      <c r="E1921" s="1514" t="s">
        <v>124</v>
      </c>
      <c r="F1921" s="1390">
        <v>1000</v>
      </c>
      <c r="G1921" s="1283">
        <v>7.96</v>
      </c>
      <c r="H1921" s="1283"/>
      <c r="I1921" s="1283"/>
      <c r="J1921" s="1283"/>
      <c r="K1921" s="1283"/>
      <c r="L1921" s="1283"/>
      <c r="M1921" s="1283"/>
      <c r="N1921" s="1283"/>
      <c r="O1921" s="1283"/>
      <c r="P1921" s="1283">
        <v>10.78</v>
      </c>
      <c r="R1921" s="1067"/>
      <c r="Z1921" s="21"/>
      <c r="AH1921"/>
    </row>
    <row r="1922" spans="1:34" ht="11.25" customHeight="1">
      <c r="A1922"/>
      <c r="B1922" s="1281" t="s">
        <v>25</v>
      </c>
      <c r="C1922" s="1282">
        <v>5037</v>
      </c>
      <c r="D1922" s="1341" t="str">
        <f t="shared" si="43"/>
        <v>IA5037</v>
      </c>
      <c r="E1922" s="1514" t="s">
        <v>122</v>
      </c>
      <c r="F1922" s="1390">
        <v>1000</v>
      </c>
      <c r="G1922" s="1283">
        <v>17.25</v>
      </c>
      <c r="H1922" s="1283"/>
      <c r="I1922" s="1283"/>
      <c r="J1922" s="1283"/>
      <c r="K1922" s="1283"/>
      <c r="L1922" s="1283"/>
      <c r="M1922" s="1283"/>
      <c r="N1922" s="1283"/>
      <c r="O1922" s="1283"/>
      <c r="P1922" s="1283">
        <v>23.33</v>
      </c>
      <c r="R1922" s="1067"/>
      <c r="Z1922" s="21"/>
      <c r="AH1922"/>
    </row>
    <row r="1923" spans="1:34" ht="11.25" customHeight="1">
      <c r="A1923"/>
      <c r="B1923" s="1281" t="s">
        <v>25</v>
      </c>
      <c r="C1923" s="1282">
        <v>5040</v>
      </c>
      <c r="D1923" s="1341" t="str">
        <f t="shared" si="43"/>
        <v>IA5040</v>
      </c>
      <c r="E1923" s="1514" t="s">
        <v>122</v>
      </c>
      <c r="F1923" s="1390">
        <v>1000</v>
      </c>
      <c r="G1923" s="1283">
        <v>7.34</v>
      </c>
      <c r="H1923" s="1283"/>
      <c r="I1923" s="1283"/>
      <c r="J1923" s="1283"/>
      <c r="K1923" s="1283"/>
      <c r="L1923" s="1283"/>
      <c r="M1923" s="1283"/>
      <c r="N1923" s="1283"/>
      <c r="O1923" s="1283"/>
      <c r="P1923" s="1283">
        <v>9.92</v>
      </c>
      <c r="R1923" s="1067"/>
      <c r="Z1923" s="21"/>
      <c r="AH1923"/>
    </row>
    <row r="1924" spans="1:34" ht="11.25" customHeight="1">
      <c r="A1924"/>
      <c r="B1924" s="1281" t="s">
        <v>25</v>
      </c>
      <c r="C1924" s="1282">
        <v>5057</v>
      </c>
      <c r="D1924" s="1341" t="str">
        <f t="shared" si="43"/>
        <v>IA5057</v>
      </c>
      <c r="E1924" s="1514" t="s">
        <v>123</v>
      </c>
      <c r="F1924" s="1390">
        <v>786</v>
      </c>
      <c r="G1924" s="1283">
        <v>4.84</v>
      </c>
      <c r="H1924" s="1283"/>
      <c r="I1924" s="1283"/>
      <c r="J1924" s="1283"/>
      <c r="K1924" s="1283"/>
      <c r="L1924" s="1283"/>
      <c r="M1924" s="1283"/>
      <c r="N1924" s="1283"/>
      <c r="O1924" s="1283"/>
      <c r="P1924" s="1283">
        <v>6.54</v>
      </c>
      <c r="R1924" s="1067"/>
      <c r="Z1924" s="21"/>
      <c r="AH1924"/>
    </row>
    <row r="1925" spans="1:34" ht="11.25" customHeight="1">
      <c r="A1925"/>
      <c r="B1925" s="1281" t="s">
        <v>25</v>
      </c>
      <c r="C1925" s="1282">
        <v>5059</v>
      </c>
      <c r="D1925" s="1341" t="str">
        <f t="shared" si="43"/>
        <v>IA5059</v>
      </c>
      <c r="E1925" s="1514" t="s">
        <v>123</v>
      </c>
      <c r="F1925" s="1390">
        <v>1000</v>
      </c>
      <c r="G1925" s="1283">
        <v>18.22</v>
      </c>
      <c r="H1925" s="1283"/>
      <c r="I1925" s="1283"/>
      <c r="J1925" s="1283"/>
      <c r="K1925" s="1283"/>
      <c r="L1925" s="1283"/>
      <c r="M1925" s="1283"/>
      <c r="N1925" s="1283"/>
      <c r="O1925" s="1283"/>
      <c r="P1925" s="1283">
        <v>24.66</v>
      </c>
      <c r="R1925" s="1067"/>
      <c r="Z1925" s="21"/>
      <c r="AH1925"/>
    </row>
    <row r="1926" spans="1:34" ht="11.25" customHeight="1">
      <c r="A1926"/>
      <c r="B1926" s="1281" t="s">
        <v>25</v>
      </c>
      <c r="C1926" s="1282">
        <v>5102</v>
      </c>
      <c r="D1926" s="1341" t="str">
        <f t="shared" si="43"/>
        <v>IA5102</v>
      </c>
      <c r="E1926" s="1514" t="s">
        <v>121</v>
      </c>
      <c r="F1926" s="1390">
        <v>912</v>
      </c>
      <c r="G1926" s="1283">
        <v>5.81</v>
      </c>
      <c r="H1926" s="1283"/>
      <c r="I1926" s="1283"/>
      <c r="J1926" s="1283"/>
      <c r="K1926" s="1283"/>
      <c r="L1926" s="1283"/>
      <c r="M1926" s="1283"/>
      <c r="N1926" s="1283"/>
      <c r="O1926" s="1283"/>
      <c r="P1926" s="1283">
        <v>7.87</v>
      </c>
      <c r="R1926" s="1067"/>
      <c r="Z1926" s="21"/>
      <c r="AH1926"/>
    </row>
    <row r="1927" spans="1:34" ht="11.25" customHeight="1">
      <c r="A1927"/>
      <c r="B1927" s="1281" t="s">
        <v>25</v>
      </c>
      <c r="C1927" s="1282">
        <v>5146</v>
      </c>
      <c r="D1927" s="1341" t="str">
        <f t="shared" si="43"/>
        <v>IA5146</v>
      </c>
      <c r="E1927" s="1514" t="s">
        <v>125</v>
      </c>
      <c r="F1927" s="1390">
        <v>666</v>
      </c>
      <c r="G1927" s="1283">
        <v>3.91</v>
      </c>
      <c r="H1927" s="1283"/>
      <c r="I1927" s="1283"/>
      <c r="J1927" s="1283"/>
      <c r="K1927" s="1283"/>
      <c r="L1927" s="1283"/>
      <c r="M1927" s="1283"/>
      <c r="N1927" s="1283"/>
      <c r="O1927" s="1283"/>
      <c r="P1927" s="1283">
        <v>5.29</v>
      </c>
      <c r="R1927" s="1067"/>
      <c r="Z1927" s="21"/>
      <c r="AH1927"/>
    </row>
    <row r="1928" spans="1:34" ht="11.25" customHeight="1">
      <c r="A1928"/>
      <c r="B1928" s="1281" t="s">
        <v>25</v>
      </c>
      <c r="C1928" s="1282">
        <v>5160</v>
      </c>
      <c r="D1928" s="1341" t="str">
        <f t="shared" si="43"/>
        <v>IA5160</v>
      </c>
      <c r="E1928" s="1514" t="s">
        <v>124</v>
      </c>
      <c r="F1928" s="1390">
        <v>687</v>
      </c>
      <c r="G1928" s="1283">
        <v>4.07</v>
      </c>
      <c r="H1928" s="1283"/>
      <c r="I1928" s="1283"/>
      <c r="J1928" s="1283"/>
      <c r="K1928" s="1283"/>
      <c r="L1928" s="1283"/>
      <c r="M1928" s="1283"/>
      <c r="N1928" s="1283"/>
      <c r="O1928" s="1283"/>
      <c r="P1928" s="1283">
        <v>5.51</v>
      </c>
      <c r="R1928" s="1067"/>
      <c r="Z1928" s="21"/>
      <c r="AH1928"/>
    </row>
    <row r="1929" spans="1:34" ht="11.25" customHeight="1">
      <c r="A1929"/>
      <c r="B1929" s="1281" t="s">
        <v>25</v>
      </c>
      <c r="C1929" s="1282">
        <v>5183</v>
      </c>
      <c r="D1929" s="1341" t="str">
        <f t="shared" si="43"/>
        <v>IA5183</v>
      </c>
      <c r="E1929" s="1514" t="s">
        <v>125</v>
      </c>
      <c r="F1929" s="1390">
        <v>474</v>
      </c>
      <c r="G1929" s="1283">
        <v>2.42</v>
      </c>
      <c r="H1929" s="1283"/>
      <c r="I1929" s="1283"/>
      <c r="J1929" s="1283"/>
      <c r="K1929" s="1283"/>
      <c r="L1929" s="1283"/>
      <c r="M1929" s="1283"/>
      <c r="N1929" s="1283"/>
      <c r="O1929" s="1283"/>
      <c r="P1929" s="1283">
        <v>3.28</v>
      </c>
      <c r="R1929" s="1067"/>
      <c r="Z1929" s="21"/>
      <c r="AH1929"/>
    </row>
    <row r="1930" spans="1:34" ht="11.25" customHeight="1">
      <c r="A1930"/>
      <c r="B1930" s="1281" t="s">
        <v>25</v>
      </c>
      <c r="C1930" s="1282">
        <v>5188</v>
      </c>
      <c r="D1930" s="1341" t="str">
        <f t="shared" si="43"/>
        <v>IA5188</v>
      </c>
      <c r="E1930" s="1514" t="s">
        <v>125</v>
      </c>
      <c r="F1930" s="1390">
        <v>566</v>
      </c>
      <c r="G1930" s="1283">
        <v>3.14</v>
      </c>
      <c r="H1930" s="1283"/>
      <c r="I1930" s="1283"/>
      <c r="J1930" s="1283"/>
      <c r="K1930" s="1283"/>
      <c r="L1930" s="1283"/>
      <c r="M1930" s="1283"/>
      <c r="N1930" s="1283"/>
      <c r="O1930" s="1283"/>
      <c r="P1930" s="1283">
        <v>4.24</v>
      </c>
      <c r="R1930" s="1067"/>
      <c r="Z1930" s="21"/>
      <c r="AH1930"/>
    </row>
    <row r="1931" spans="1:34" ht="11.25" customHeight="1">
      <c r="A1931"/>
      <c r="B1931" s="1281" t="s">
        <v>25</v>
      </c>
      <c r="C1931" s="1282">
        <v>5190</v>
      </c>
      <c r="D1931" s="1341" t="str">
        <f t="shared" si="43"/>
        <v>IA5190</v>
      </c>
      <c r="E1931" s="1514" t="s">
        <v>125</v>
      </c>
      <c r="F1931" s="1390">
        <v>455</v>
      </c>
      <c r="G1931" s="1283">
        <v>2.2799999999999998</v>
      </c>
      <c r="H1931" s="1283"/>
      <c r="I1931" s="1283"/>
      <c r="J1931" s="1283"/>
      <c r="K1931" s="1283"/>
      <c r="L1931" s="1283"/>
      <c r="M1931" s="1283"/>
      <c r="N1931" s="1283"/>
      <c r="O1931" s="1283"/>
      <c r="P1931" s="1283">
        <v>3.08</v>
      </c>
      <c r="R1931" s="1067"/>
      <c r="Z1931" s="21"/>
      <c r="AH1931"/>
    </row>
    <row r="1932" spans="1:34" ht="11.25" customHeight="1">
      <c r="A1932"/>
      <c r="B1932" s="1281" t="s">
        <v>25</v>
      </c>
      <c r="C1932" s="1282">
        <v>5191</v>
      </c>
      <c r="D1932" s="1341" t="str">
        <f t="shared" ref="D1932:D1995" si="44">B1932&amp;TEXT(C1932,"0000")</f>
        <v>IA5191</v>
      </c>
      <c r="E1932" s="1514" t="s">
        <v>121</v>
      </c>
      <c r="F1932" s="1390">
        <v>265</v>
      </c>
      <c r="G1932" s="1283">
        <v>0.81</v>
      </c>
      <c r="H1932" s="1283"/>
      <c r="I1932" s="1283"/>
      <c r="J1932" s="1283"/>
      <c r="K1932" s="1283"/>
      <c r="L1932" s="1283"/>
      <c r="M1932" s="1283"/>
      <c r="N1932" s="1283"/>
      <c r="O1932" s="1283"/>
      <c r="P1932" s="1283">
        <v>1.0900000000000001</v>
      </c>
      <c r="R1932" s="1067"/>
      <c r="Z1932" s="21"/>
      <c r="AH1932"/>
    </row>
    <row r="1933" spans="1:34" ht="11.25" customHeight="1">
      <c r="A1933"/>
      <c r="B1933" s="1281" t="s">
        <v>25</v>
      </c>
      <c r="C1933" s="1282">
        <v>5192</v>
      </c>
      <c r="D1933" s="1341" t="str">
        <f t="shared" si="44"/>
        <v>IA5192</v>
      </c>
      <c r="E1933" s="1514" t="s">
        <v>125</v>
      </c>
      <c r="F1933" s="1390">
        <v>493</v>
      </c>
      <c r="G1933" s="1283">
        <v>2.58</v>
      </c>
      <c r="H1933" s="1283"/>
      <c r="I1933" s="1283"/>
      <c r="J1933" s="1283"/>
      <c r="K1933" s="1283"/>
      <c r="L1933" s="1283"/>
      <c r="M1933" s="1283"/>
      <c r="N1933" s="1283"/>
      <c r="O1933" s="1283"/>
      <c r="P1933" s="1283">
        <v>3.48</v>
      </c>
      <c r="R1933" s="1067"/>
      <c r="Z1933" s="21"/>
      <c r="AH1933"/>
    </row>
    <row r="1934" spans="1:34" ht="11.25" customHeight="1">
      <c r="A1934"/>
      <c r="B1934" s="1281" t="s">
        <v>25</v>
      </c>
      <c r="C1934" s="1282">
        <v>5213</v>
      </c>
      <c r="D1934" s="1341" t="str">
        <f t="shared" si="44"/>
        <v>IA5213</v>
      </c>
      <c r="E1934" s="1514" t="s">
        <v>124</v>
      </c>
      <c r="F1934" s="1390">
        <v>994</v>
      </c>
      <c r="G1934" s="1283">
        <v>6.44</v>
      </c>
      <c r="H1934" s="1283"/>
      <c r="I1934" s="1283"/>
      <c r="J1934" s="1283"/>
      <c r="K1934" s="1283"/>
      <c r="L1934" s="1283"/>
      <c r="M1934" s="1283"/>
      <c r="N1934" s="1283"/>
      <c r="O1934" s="1283"/>
      <c r="P1934" s="1283">
        <v>8.7200000000000006</v>
      </c>
      <c r="R1934" s="1067"/>
      <c r="Z1934" s="21"/>
      <c r="AH1934"/>
    </row>
    <row r="1935" spans="1:34" ht="11.25" customHeight="1">
      <c r="A1935"/>
      <c r="B1935" s="1281" t="s">
        <v>25</v>
      </c>
      <c r="C1935" s="1282">
        <v>5215</v>
      </c>
      <c r="D1935" s="1341" t="str">
        <f t="shared" si="44"/>
        <v>IA5215</v>
      </c>
      <c r="E1935" s="1514" t="s">
        <v>125</v>
      </c>
      <c r="F1935" s="1390">
        <v>805</v>
      </c>
      <c r="G1935" s="1283">
        <v>4.9800000000000004</v>
      </c>
      <c r="H1935" s="1283"/>
      <c r="I1935" s="1283"/>
      <c r="J1935" s="1283"/>
      <c r="K1935" s="1283"/>
      <c r="L1935" s="1283"/>
      <c r="M1935" s="1283"/>
      <c r="N1935" s="1283"/>
      <c r="O1935" s="1283"/>
      <c r="P1935" s="1283">
        <v>6.74</v>
      </c>
      <c r="R1935" s="1067"/>
      <c r="Z1935" s="21"/>
      <c r="AH1935"/>
    </row>
    <row r="1936" spans="1:34" ht="11.25" customHeight="1">
      <c r="A1936"/>
      <c r="B1936" s="1281" t="s">
        <v>25</v>
      </c>
      <c r="C1936" s="1282">
        <v>5221</v>
      </c>
      <c r="D1936" s="1341" t="str">
        <f t="shared" si="44"/>
        <v>IA5221</v>
      </c>
      <c r="E1936" s="1514" t="s">
        <v>125</v>
      </c>
      <c r="F1936" s="1390">
        <v>717</v>
      </c>
      <c r="G1936" s="1283">
        <v>4.3</v>
      </c>
      <c r="H1936" s="1283"/>
      <c r="I1936" s="1283"/>
      <c r="J1936" s="1283"/>
      <c r="K1936" s="1283"/>
      <c r="L1936" s="1283"/>
      <c r="M1936" s="1283"/>
      <c r="N1936" s="1283"/>
      <c r="O1936" s="1283"/>
      <c r="P1936" s="1283">
        <v>5.82</v>
      </c>
      <c r="R1936" s="1067"/>
      <c r="Z1936" s="21"/>
      <c r="AH1936"/>
    </row>
    <row r="1937" spans="1:34" ht="11.25" customHeight="1">
      <c r="A1937"/>
      <c r="B1937" s="1281" t="s">
        <v>25</v>
      </c>
      <c r="C1937" s="1282">
        <v>5222</v>
      </c>
      <c r="D1937" s="1341" t="str">
        <f t="shared" si="44"/>
        <v>IA5222</v>
      </c>
      <c r="E1937" s="1514" t="s">
        <v>122</v>
      </c>
      <c r="F1937" s="1390">
        <v>1000</v>
      </c>
      <c r="G1937" s="1283">
        <v>12.1</v>
      </c>
      <c r="H1937" s="1283"/>
      <c r="I1937" s="1283"/>
      <c r="J1937" s="1283"/>
      <c r="K1937" s="1283"/>
      <c r="L1937" s="1283"/>
      <c r="M1937" s="1283"/>
      <c r="N1937" s="1283"/>
      <c r="O1937" s="1283"/>
      <c r="P1937" s="1283">
        <v>16.36</v>
      </c>
      <c r="R1937" s="1067"/>
      <c r="Z1937" s="21"/>
      <c r="AH1937"/>
    </row>
    <row r="1938" spans="1:34" ht="11.25" customHeight="1">
      <c r="A1938"/>
      <c r="B1938" s="1281" t="s">
        <v>25</v>
      </c>
      <c r="C1938" s="1282">
        <v>5223</v>
      </c>
      <c r="D1938" s="1341" t="str">
        <f t="shared" si="44"/>
        <v>IA5223</v>
      </c>
      <c r="E1938" s="1514" t="s">
        <v>125</v>
      </c>
      <c r="F1938" s="1390">
        <v>754</v>
      </c>
      <c r="G1938" s="1283">
        <v>4.59</v>
      </c>
      <c r="H1938" s="1283"/>
      <c r="I1938" s="1283"/>
      <c r="J1938" s="1283"/>
      <c r="K1938" s="1283"/>
      <c r="L1938" s="1283"/>
      <c r="M1938" s="1283"/>
      <c r="N1938" s="1283"/>
      <c r="O1938" s="1283"/>
      <c r="P1938" s="1283">
        <v>6.21</v>
      </c>
      <c r="R1938" s="1067"/>
      <c r="Z1938" s="21"/>
      <c r="AH1938"/>
    </row>
    <row r="1939" spans="1:34" ht="11.25" customHeight="1">
      <c r="A1939"/>
      <c r="B1939" s="1281" t="s">
        <v>25</v>
      </c>
      <c r="C1939" s="1282">
        <v>5348</v>
      </c>
      <c r="D1939" s="1341" t="str">
        <f t="shared" si="44"/>
        <v>IA5348</v>
      </c>
      <c r="E1939" s="1514" t="s">
        <v>124</v>
      </c>
      <c r="F1939" s="1390">
        <v>775</v>
      </c>
      <c r="G1939" s="1283">
        <v>4.75</v>
      </c>
      <c r="H1939" s="1283"/>
      <c r="I1939" s="1283"/>
      <c r="J1939" s="1283"/>
      <c r="K1939" s="1283"/>
      <c r="L1939" s="1283"/>
      <c r="M1939" s="1283"/>
      <c r="N1939" s="1283"/>
      <c r="O1939" s="1283"/>
      <c r="P1939" s="1283">
        <v>6.43</v>
      </c>
      <c r="R1939" s="1067"/>
      <c r="Z1939" s="21"/>
      <c r="AH1939"/>
    </row>
    <row r="1940" spans="1:34" ht="11.25" customHeight="1">
      <c r="A1940"/>
      <c r="B1940" s="1281" t="s">
        <v>25</v>
      </c>
      <c r="C1940" s="1282">
        <v>5402</v>
      </c>
      <c r="D1940" s="1341" t="str">
        <f t="shared" si="44"/>
        <v>IA5402</v>
      </c>
      <c r="E1940" s="1514" t="s">
        <v>124</v>
      </c>
      <c r="F1940" s="1390">
        <v>784</v>
      </c>
      <c r="G1940" s="1283">
        <v>4.82</v>
      </c>
      <c r="H1940" s="1283"/>
      <c r="I1940" s="1283"/>
      <c r="J1940" s="1283"/>
      <c r="K1940" s="1283"/>
      <c r="L1940" s="1283"/>
      <c r="M1940" s="1283"/>
      <c r="N1940" s="1283"/>
      <c r="O1940" s="1283"/>
      <c r="P1940" s="1283">
        <v>6.52</v>
      </c>
      <c r="R1940" s="1067"/>
      <c r="Z1940" s="21"/>
      <c r="AH1940"/>
    </row>
    <row r="1941" spans="1:34" ht="11.25" customHeight="1">
      <c r="A1941"/>
      <c r="B1941" s="1281" t="s">
        <v>25</v>
      </c>
      <c r="C1941" s="1282">
        <v>5403</v>
      </c>
      <c r="D1941" s="1341" t="str">
        <f t="shared" si="44"/>
        <v>IA5403</v>
      </c>
      <c r="E1941" s="1514" t="s">
        <v>124</v>
      </c>
      <c r="F1941" s="1390">
        <v>1000</v>
      </c>
      <c r="G1941" s="1283">
        <v>8.52</v>
      </c>
      <c r="H1941" s="1283"/>
      <c r="I1941" s="1283"/>
      <c r="J1941" s="1283"/>
      <c r="K1941" s="1283"/>
      <c r="L1941" s="1283"/>
      <c r="M1941" s="1283"/>
      <c r="N1941" s="1283"/>
      <c r="O1941" s="1283"/>
      <c r="P1941" s="1283">
        <v>11.52</v>
      </c>
      <c r="R1941" s="1067"/>
      <c r="Z1941" s="21"/>
      <c r="AH1941"/>
    </row>
    <row r="1942" spans="1:34" ht="11.25" customHeight="1">
      <c r="A1942"/>
      <c r="B1942" s="1281" t="s">
        <v>25</v>
      </c>
      <c r="C1942" s="1282">
        <v>5437</v>
      </c>
      <c r="D1942" s="1341" t="str">
        <f t="shared" si="44"/>
        <v>IA5437</v>
      </c>
      <c r="E1942" s="1514" t="s">
        <v>124</v>
      </c>
      <c r="F1942" s="1390">
        <v>832</v>
      </c>
      <c r="G1942" s="1283">
        <v>5.19</v>
      </c>
      <c r="H1942" s="1283"/>
      <c r="I1942" s="1283"/>
      <c r="J1942" s="1283"/>
      <c r="K1942" s="1283"/>
      <c r="L1942" s="1283"/>
      <c r="M1942" s="1283"/>
      <c r="N1942" s="1283"/>
      <c r="O1942" s="1283"/>
      <c r="P1942" s="1283">
        <v>7.03</v>
      </c>
      <c r="R1942" s="1067"/>
      <c r="Z1942" s="21"/>
      <c r="AH1942"/>
    </row>
    <row r="1943" spans="1:34" ht="11.25" customHeight="1">
      <c r="A1943"/>
      <c r="B1943" s="1281" t="s">
        <v>25</v>
      </c>
      <c r="C1943" s="1282">
        <v>5443</v>
      </c>
      <c r="D1943" s="1341" t="str">
        <f t="shared" si="44"/>
        <v>IA5443</v>
      </c>
      <c r="E1943" s="1514" t="s">
        <v>124</v>
      </c>
      <c r="F1943" s="1390">
        <v>621</v>
      </c>
      <c r="G1943" s="1283">
        <v>3.56</v>
      </c>
      <c r="H1943" s="1283"/>
      <c r="I1943" s="1283"/>
      <c r="J1943" s="1283"/>
      <c r="K1943" s="1283"/>
      <c r="L1943" s="1283"/>
      <c r="M1943" s="1283"/>
      <c r="N1943" s="1283"/>
      <c r="O1943" s="1283"/>
      <c r="P1943" s="1283">
        <v>4.82</v>
      </c>
      <c r="R1943" s="1067"/>
      <c r="Z1943" s="21"/>
      <c r="AH1943"/>
    </row>
    <row r="1944" spans="1:34" ht="11.25" customHeight="1">
      <c r="A1944"/>
      <c r="B1944" s="1281" t="s">
        <v>25</v>
      </c>
      <c r="C1944" s="1282">
        <v>5445</v>
      </c>
      <c r="D1944" s="1341" t="str">
        <f t="shared" si="44"/>
        <v>IA5445</v>
      </c>
      <c r="E1944" s="1514" t="s">
        <v>124</v>
      </c>
      <c r="F1944" s="1390">
        <v>861</v>
      </c>
      <c r="G1944" s="1283">
        <v>5.41</v>
      </c>
      <c r="H1944" s="1283"/>
      <c r="I1944" s="1283"/>
      <c r="J1944" s="1283"/>
      <c r="K1944" s="1283"/>
      <c r="L1944" s="1283"/>
      <c r="M1944" s="1283"/>
      <c r="N1944" s="1283"/>
      <c r="O1944" s="1283"/>
      <c r="P1944" s="1283">
        <v>7.33</v>
      </c>
      <c r="R1944" s="1067"/>
      <c r="Z1944" s="21"/>
      <c r="AH1944"/>
    </row>
    <row r="1945" spans="1:34" ht="11.25" customHeight="1">
      <c r="A1945"/>
      <c r="B1945" s="1281" t="s">
        <v>25</v>
      </c>
      <c r="C1945" s="1282">
        <v>5462</v>
      </c>
      <c r="D1945" s="1341" t="str">
        <f t="shared" si="44"/>
        <v>IA5462</v>
      </c>
      <c r="E1945" s="1514" t="s">
        <v>125</v>
      </c>
      <c r="F1945" s="1390">
        <v>898</v>
      </c>
      <c r="G1945" s="1283">
        <v>5.7</v>
      </c>
      <c r="H1945" s="1283"/>
      <c r="I1945" s="1283"/>
      <c r="J1945" s="1283"/>
      <c r="K1945" s="1283"/>
      <c r="L1945" s="1283"/>
      <c r="M1945" s="1283"/>
      <c r="N1945" s="1283"/>
      <c r="O1945" s="1283"/>
      <c r="P1945" s="1283">
        <v>7.72</v>
      </c>
      <c r="R1945" s="1067"/>
      <c r="Z1945" s="21"/>
      <c r="AH1945"/>
    </row>
    <row r="1946" spans="1:34" ht="11.25" customHeight="1">
      <c r="A1946"/>
      <c r="B1946" s="1281" t="s">
        <v>25</v>
      </c>
      <c r="C1946" s="1282">
        <v>5472</v>
      </c>
      <c r="D1946" s="1341" t="str">
        <f t="shared" si="44"/>
        <v>IA5472</v>
      </c>
      <c r="E1946" s="1514" t="s">
        <v>122</v>
      </c>
      <c r="F1946" s="1390">
        <v>816</v>
      </c>
      <c r="G1946" s="1283">
        <v>5.07</v>
      </c>
      <c r="H1946" s="1283"/>
      <c r="I1946" s="1283"/>
      <c r="J1946" s="1283"/>
      <c r="K1946" s="1283"/>
      <c r="L1946" s="1283"/>
      <c r="M1946" s="1283"/>
      <c r="N1946" s="1283"/>
      <c r="O1946" s="1283"/>
      <c r="P1946" s="1283">
        <v>6.85</v>
      </c>
      <c r="R1946" s="1067"/>
      <c r="Z1946" s="21"/>
      <c r="AH1946"/>
    </row>
    <row r="1947" spans="1:34" ht="11.25" customHeight="1">
      <c r="A1947"/>
      <c r="B1947" s="1281" t="s">
        <v>25</v>
      </c>
      <c r="C1947" s="1282">
        <v>5473</v>
      </c>
      <c r="D1947" s="1341" t="str">
        <f t="shared" si="44"/>
        <v>IA5473</v>
      </c>
      <c r="E1947" s="1514" t="s">
        <v>122</v>
      </c>
      <c r="F1947" s="1390">
        <v>1000</v>
      </c>
      <c r="G1947" s="1283">
        <v>7.84</v>
      </c>
      <c r="H1947" s="1283"/>
      <c r="I1947" s="1283"/>
      <c r="J1947" s="1283"/>
      <c r="K1947" s="1283"/>
      <c r="L1947" s="1283"/>
      <c r="M1947" s="1283"/>
      <c r="N1947" s="1283"/>
      <c r="O1947" s="1283"/>
      <c r="P1947" s="1283">
        <v>10.6</v>
      </c>
      <c r="R1947" s="1067"/>
      <c r="Z1947" s="21"/>
      <c r="AH1947"/>
    </row>
    <row r="1948" spans="1:34" ht="11.25" customHeight="1">
      <c r="A1948"/>
      <c r="B1948" s="1281" t="s">
        <v>25</v>
      </c>
      <c r="C1948" s="1282">
        <v>5474</v>
      </c>
      <c r="D1948" s="1341" t="str">
        <f t="shared" si="44"/>
        <v>IA5474</v>
      </c>
      <c r="E1948" s="1514" t="s">
        <v>125</v>
      </c>
      <c r="F1948" s="1390">
        <v>868</v>
      </c>
      <c r="G1948" s="1283">
        <v>5.47</v>
      </c>
      <c r="H1948" s="1283"/>
      <c r="I1948" s="1283"/>
      <c r="J1948" s="1283"/>
      <c r="K1948" s="1283"/>
      <c r="L1948" s="1283"/>
      <c r="M1948" s="1283"/>
      <c r="N1948" s="1283"/>
      <c r="O1948" s="1283"/>
      <c r="P1948" s="1283">
        <v>7.41</v>
      </c>
      <c r="R1948" s="1067"/>
      <c r="Z1948" s="21"/>
      <c r="AH1948"/>
    </row>
    <row r="1949" spans="1:34" ht="11.25" customHeight="1">
      <c r="A1949"/>
      <c r="B1949" s="1281" t="s">
        <v>25</v>
      </c>
      <c r="C1949" s="1282">
        <v>5478</v>
      </c>
      <c r="D1949" s="1341" t="str">
        <f t="shared" si="44"/>
        <v>IA5478</v>
      </c>
      <c r="E1949" s="1514" t="s">
        <v>125</v>
      </c>
      <c r="F1949" s="1390">
        <v>623</v>
      </c>
      <c r="G1949" s="1283">
        <v>3.58</v>
      </c>
      <c r="H1949" s="1283"/>
      <c r="I1949" s="1283"/>
      <c r="J1949" s="1283"/>
      <c r="K1949" s="1283"/>
      <c r="L1949" s="1283"/>
      <c r="M1949" s="1283"/>
      <c r="N1949" s="1283"/>
      <c r="O1949" s="1283"/>
      <c r="P1949" s="1283">
        <v>4.84</v>
      </c>
      <c r="R1949" s="1067"/>
      <c r="Z1949" s="21"/>
      <c r="AH1949"/>
    </row>
    <row r="1950" spans="1:34" ht="11.25" customHeight="1">
      <c r="A1950"/>
      <c r="B1950" s="1281" t="s">
        <v>25</v>
      </c>
      <c r="C1950" s="1282">
        <v>5479</v>
      </c>
      <c r="D1950" s="1341" t="str">
        <f t="shared" si="44"/>
        <v>IA5479</v>
      </c>
      <c r="E1950" s="1514" t="s">
        <v>123</v>
      </c>
      <c r="F1950" s="1390">
        <v>823</v>
      </c>
      <c r="G1950" s="1283">
        <v>5.13</v>
      </c>
      <c r="H1950" s="1283"/>
      <c r="I1950" s="1283"/>
      <c r="J1950" s="1283"/>
      <c r="K1950" s="1283"/>
      <c r="L1950" s="1283"/>
      <c r="M1950" s="1283"/>
      <c r="N1950" s="1283"/>
      <c r="O1950" s="1283"/>
      <c r="P1950" s="1283">
        <v>6.93</v>
      </c>
      <c r="R1950" s="1067"/>
      <c r="Z1950" s="21"/>
      <c r="AH1950"/>
    </row>
    <row r="1951" spans="1:34" ht="11.25" customHeight="1">
      <c r="A1951"/>
      <c r="B1951" s="1281" t="s">
        <v>25</v>
      </c>
      <c r="C1951" s="1282">
        <v>5480</v>
      </c>
      <c r="D1951" s="1341" t="str">
        <f t="shared" si="44"/>
        <v>IA5480</v>
      </c>
      <c r="E1951" s="1514" t="s">
        <v>124</v>
      </c>
      <c r="F1951" s="1390">
        <v>971</v>
      </c>
      <c r="G1951" s="1283">
        <v>6.26</v>
      </c>
      <c r="H1951" s="1283"/>
      <c r="I1951" s="1283"/>
      <c r="J1951" s="1283"/>
      <c r="K1951" s="1283"/>
      <c r="L1951" s="1283"/>
      <c r="M1951" s="1283"/>
      <c r="N1951" s="1283"/>
      <c r="O1951" s="1283"/>
      <c r="P1951" s="1283">
        <v>8.48</v>
      </c>
      <c r="R1951" s="1067"/>
      <c r="Z1951" s="21"/>
      <c r="AH1951"/>
    </row>
    <row r="1952" spans="1:34" ht="11.25" customHeight="1">
      <c r="A1952"/>
      <c r="B1952" s="1281" t="s">
        <v>25</v>
      </c>
      <c r="C1952" s="1282">
        <v>5491</v>
      </c>
      <c r="D1952" s="1341" t="str">
        <f t="shared" si="44"/>
        <v>IA5491</v>
      </c>
      <c r="E1952" s="1514" t="s">
        <v>124</v>
      </c>
      <c r="F1952" s="1390">
        <v>377</v>
      </c>
      <c r="G1952" s="1283">
        <v>1.67</v>
      </c>
      <c r="H1952" s="1283"/>
      <c r="I1952" s="1283"/>
      <c r="J1952" s="1283"/>
      <c r="K1952" s="1283"/>
      <c r="L1952" s="1283"/>
      <c r="M1952" s="1283"/>
      <c r="N1952" s="1283"/>
      <c r="O1952" s="1283"/>
      <c r="P1952" s="1283">
        <v>2.27</v>
      </c>
      <c r="R1952" s="1067"/>
      <c r="Z1952" s="21"/>
      <c r="AH1952"/>
    </row>
    <row r="1953" spans="1:34" ht="11.25" customHeight="1">
      <c r="A1953"/>
      <c r="B1953" s="1281" t="s">
        <v>25</v>
      </c>
      <c r="C1953" s="1282">
        <v>5506</v>
      </c>
      <c r="D1953" s="1341" t="str">
        <f t="shared" si="44"/>
        <v>IA5506</v>
      </c>
      <c r="E1953" s="1514" t="s">
        <v>123</v>
      </c>
      <c r="F1953" s="1390">
        <v>1000</v>
      </c>
      <c r="G1953" s="1283">
        <v>6.56</v>
      </c>
      <c r="H1953" s="1283"/>
      <c r="I1953" s="1283"/>
      <c r="J1953" s="1283"/>
      <c r="K1953" s="1283"/>
      <c r="L1953" s="1283"/>
      <c r="M1953" s="1283"/>
      <c r="N1953" s="1283"/>
      <c r="O1953" s="1283"/>
      <c r="P1953" s="1283">
        <v>8.8800000000000008</v>
      </c>
      <c r="R1953" s="1067"/>
      <c r="Z1953" s="21"/>
      <c r="AH1953"/>
    </row>
    <row r="1954" spans="1:34" ht="11.25" customHeight="1">
      <c r="A1954"/>
      <c r="B1954" s="1281" t="s">
        <v>25</v>
      </c>
      <c r="C1954" s="1282">
        <v>5507</v>
      </c>
      <c r="D1954" s="1341" t="str">
        <f t="shared" si="44"/>
        <v>IA5507</v>
      </c>
      <c r="E1954" s="1514" t="s">
        <v>123</v>
      </c>
      <c r="F1954" s="1390">
        <v>642</v>
      </c>
      <c r="G1954" s="1283">
        <v>3.72</v>
      </c>
      <c r="H1954" s="1283"/>
      <c r="I1954" s="1283"/>
      <c r="J1954" s="1283"/>
      <c r="K1954" s="1283"/>
      <c r="L1954" s="1283"/>
      <c r="M1954" s="1283"/>
      <c r="N1954" s="1283"/>
      <c r="O1954" s="1283"/>
      <c r="P1954" s="1283">
        <v>5.04</v>
      </c>
      <c r="R1954" s="1067"/>
      <c r="Z1954" s="21"/>
      <c r="AH1954"/>
    </row>
    <row r="1955" spans="1:34" ht="11.25" customHeight="1">
      <c r="A1955"/>
      <c r="B1955" s="1281" t="s">
        <v>25</v>
      </c>
      <c r="C1955" s="1282">
        <v>5535</v>
      </c>
      <c r="D1955" s="1341" t="str">
        <f t="shared" si="44"/>
        <v>IA5535</v>
      </c>
      <c r="E1955" s="1514" t="s">
        <v>124</v>
      </c>
      <c r="F1955" s="1390">
        <v>819</v>
      </c>
      <c r="G1955" s="1283">
        <v>5.09</v>
      </c>
      <c r="H1955" s="1283"/>
      <c r="I1955" s="1283"/>
      <c r="J1955" s="1283"/>
      <c r="K1955" s="1283"/>
      <c r="L1955" s="1283"/>
      <c r="M1955" s="1283"/>
      <c r="N1955" s="1283"/>
      <c r="O1955" s="1283"/>
      <c r="P1955" s="1283">
        <v>6.89</v>
      </c>
      <c r="R1955" s="1067"/>
      <c r="Z1955" s="21"/>
      <c r="AH1955"/>
    </row>
    <row r="1956" spans="1:34" ht="11.25" customHeight="1">
      <c r="A1956"/>
      <c r="B1956" s="1281" t="s">
        <v>25</v>
      </c>
      <c r="C1956" s="1282">
        <v>5537</v>
      </c>
      <c r="D1956" s="1341" t="str">
        <f t="shared" si="44"/>
        <v>IA5537</v>
      </c>
      <c r="E1956" s="1514" t="s">
        <v>125</v>
      </c>
      <c r="F1956" s="1390">
        <v>666</v>
      </c>
      <c r="G1956" s="1283">
        <v>3.91</v>
      </c>
      <c r="H1956" s="1283"/>
      <c r="I1956" s="1283"/>
      <c r="J1956" s="1283"/>
      <c r="K1956" s="1283"/>
      <c r="L1956" s="1283"/>
      <c r="M1956" s="1283"/>
      <c r="N1956" s="1283"/>
      <c r="O1956" s="1283"/>
      <c r="P1956" s="1283">
        <v>5.29</v>
      </c>
      <c r="R1956" s="1067"/>
      <c r="Z1956" s="21"/>
      <c r="AH1956"/>
    </row>
    <row r="1957" spans="1:34" ht="11.25" customHeight="1">
      <c r="A1957"/>
      <c r="B1957" s="1281" t="s">
        <v>25</v>
      </c>
      <c r="C1957" s="1282">
        <v>5551</v>
      </c>
      <c r="D1957" s="1341" t="str">
        <f t="shared" si="44"/>
        <v>IA5551</v>
      </c>
      <c r="E1957" s="1514" t="s">
        <v>122</v>
      </c>
      <c r="F1957" s="1390">
        <v>1000</v>
      </c>
      <c r="G1957" s="1283">
        <v>14.05</v>
      </c>
      <c r="H1957" s="1283"/>
      <c r="I1957" s="1283"/>
      <c r="J1957" s="1283"/>
      <c r="K1957" s="1283"/>
      <c r="L1957" s="1283"/>
      <c r="M1957" s="1283"/>
      <c r="N1957" s="1283"/>
      <c r="O1957" s="1283"/>
      <c r="P1957" s="1283">
        <v>19.010000000000002</v>
      </c>
      <c r="R1957" s="1067"/>
      <c r="Z1957" s="21"/>
      <c r="AH1957"/>
    </row>
    <row r="1958" spans="1:34" ht="11.25" customHeight="1">
      <c r="A1958"/>
      <c r="B1958" s="1281" t="s">
        <v>25</v>
      </c>
      <c r="C1958" s="1282">
        <v>5606</v>
      </c>
      <c r="D1958" s="1341" t="str">
        <f t="shared" si="44"/>
        <v>IA5606</v>
      </c>
      <c r="E1958" s="1514" t="s">
        <v>125</v>
      </c>
      <c r="F1958" s="1390">
        <v>311</v>
      </c>
      <c r="G1958" s="1283">
        <v>1.1599999999999999</v>
      </c>
      <c r="H1958" s="1283"/>
      <c r="I1958" s="1283"/>
      <c r="J1958" s="1283"/>
      <c r="K1958" s="1283"/>
      <c r="L1958" s="1283"/>
      <c r="M1958" s="1283"/>
      <c r="N1958" s="1283"/>
      <c r="O1958" s="1283"/>
      <c r="P1958" s="1283">
        <v>1.58</v>
      </c>
      <c r="R1958" s="1067"/>
      <c r="Z1958" s="21"/>
      <c r="AH1958"/>
    </row>
    <row r="1959" spans="1:34" ht="11.25" customHeight="1">
      <c r="A1959"/>
      <c r="B1959" s="1281" t="s">
        <v>25</v>
      </c>
      <c r="C1959" s="1282">
        <v>5610</v>
      </c>
      <c r="D1959" s="1341" t="str">
        <f t="shared" si="44"/>
        <v>IA5610</v>
      </c>
      <c r="E1959" s="1514" t="s">
        <v>124</v>
      </c>
      <c r="F1959" s="1390">
        <v>673</v>
      </c>
      <c r="G1959" s="1283">
        <v>3.96</v>
      </c>
      <c r="H1959" s="1283"/>
      <c r="I1959" s="1283"/>
      <c r="J1959" s="1283"/>
      <c r="K1959" s="1283"/>
      <c r="L1959" s="1283"/>
      <c r="M1959" s="1283"/>
      <c r="N1959" s="1283"/>
      <c r="O1959" s="1283"/>
      <c r="P1959" s="1283">
        <v>5.36</v>
      </c>
      <c r="R1959" s="1067"/>
      <c r="Z1959" s="21"/>
      <c r="AH1959"/>
    </row>
    <row r="1960" spans="1:34" ht="11.25" customHeight="1">
      <c r="A1960"/>
      <c r="B1960" s="1281" t="s">
        <v>25</v>
      </c>
      <c r="C1960" s="1282">
        <v>5645</v>
      </c>
      <c r="D1960" s="1341" t="str">
        <f t="shared" si="44"/>
        <v>IA5645</v>
      </c>
      <c r="E1960" s="1514" t="s">
        <v>124</v>
      </c>
      <c r="F1960" s="1390">
        <v>1000</v>
      </c>
      <c r="G1960" s="1283">
        <v>8.49</v>
      </c>
      <c r="H1960" s="1283"/>
      <c r="I1960" s="1283"/>
      <c r="J1960" s="1283"/>
      <c r="K1960" s="1283"/>
      <c r="L1960" s="1283"/>
      <c r="M1960" s="1283"/>
      <c r="N1960" s="1283"/>
      <c r="O1960" s="1283"/>
      <c r="P1960" s="1283">
        <v>11.49</v>
      </c>
      <c r="R1960" s="1067"/>
      <c r="Z1960" s="21"/>
      <c r="AH1960"/>
    </row>
    <row r="1961" spans="1:34" ht="11.25" customHeight="1">
      <c r="A1961"/>
      <c r="B1961" s="1281" t="s">
        <v>25</v>
      </c>
      <c r="C1961" s="1282">
        <v>5703</v>
      </c>
      <c r="D1961" s="1341" t="str">
        <f t="shared" si="44"/>
        <v>IA5703</v>
      </c>
      <c r="E1961" s="1514" t="s">
        <v>122</v>
      </c>
      <c r="F1961" s="1390">
        <v>1000</v>
      </c>
      <c r="G1961" s="1283">
        <v>11.42</v>
      </c>
      <c r="H1961" s="1283"/>
      <c r="I1961" s="1283"/>
      <c r="J1961" s="1283"/>
      <c r="K1961" s="1283"/>
      <c r="L1961" s="1283"/>
      <c r="M1961" s="1283"/>
      <c r="N1961" s="1283"/>
      <c r="O1961" s="1283"/>
      <c r="P1961" s="1283">
        <v>15.46</v>
      </c>
      <c r="R1961" s="1067"/>
      <c r="Z1961" s="21"/>
      <c r="AH1961"/>
    </row>
    <row r="1962" spans="1:34" ht="11.25" customHeight="1">
      <c r="A1962"/>
      <c r="B1962" s="1281" t="s">
        <v>25</v>
      </c>
      <c r="C1962" s="1282">
        <v>5705</v>
      </c>
      <c r="D1962" s="1341" t="str">
        <f t="shared" si="44"/>
        <v>IA5705</v>
      </c>
      <c r="E1962" s="1514" t="s">
        <v>123</v>
      </c>
      <c r="F1962" s="1390">
        <v>1000</v>
      </c>
      <c r="G1962" s="1283">
        <v>12.26</v>
      </c>
      <c r="H1962" s="1283"/>
      <c r="I1962" s="1283"/>
      <c r="J1962" s="1283"/>
      <c r="K1962" s="1283"/>
      <c r="L1962" s="1283"/>
      <c r="M1962" s="1283"/>
      <c r="N1962" s="1283"/>
      <c r="O1962" s="1283"/>
      <c r="P1962" s="1283">
        <v>16.579999999999998</v>
      </c>
      <c r="R1962" s="1067"/>
      <c r="Z1962" s="21"/>
      <c r="AH1962"/>
    </row>
    <row r="1963" spans="1:34" ht="11.25" customHeight="1">
      <c r="A1963"/>
      <c r="B1963" s="1281" t="s">
        <v>25</v>
      </c>
      <c r="C1963" s="1282">
        <v>5951</v>
      </c>
      <c r="D1963" s="1341" t="str">
        <f t="shared" si="44"/>
        <v>IA5951</v>
      </c>
      <c r="E1963" s="1514" t="s">
        <v>123</v>
      </c>
      <c r="F1963" s="1390">
        <v>246</v>
      </c>
      <c r="G1963" s="1283">
        <v>0.66</v>
      </c>
      <c r="H1963" s="1283"/>
      <c r="I1963" s="1283"/>
      <c r="J1963" s="1283"/>
      <c r="K1963" s="1283"/>
      <c r="L1963" s="1283"/>
      <c r="M1963" s="1283"/>
      <c r="N1963" s="1283"/>
      <c r="O1963" s="1283"/>
      <c r="P1963" s="1283">
        <v>0.9</v>
      </c>
      <c r="R1963" s="1067"/>
      <c r="Z1963" s="21"/>
      <c r="AH1963"/>
    </row>
    <row r="1964" spans="1:34" ht="11.25" customHeight="1">
      <c r="A1964"/>
      <c r="B1964" s="1281" t="s">
        <v>25</v>
      </c>
      <c r="C1964" s="1282">
        <v>6003</v>
      </c>
      <c r="D1964" s="1341" t="str">
        <f t="shared" si="44"/>
        <v>IA6003</v>
      </c>
      <c r="E1964" s="1514" t="s">
        <v>122</v>
      </c>
      <c r="F1964" s="1390">
        <v>796</v>
      </c>
      <c r="G1964" s="1283">
        <v>4.91</v>
      </c>
      <c r="H1964" s="1283"/>
      <c r="I1964" s="1283"/>
      <c r="J1964" s="1283"/>
      <c r="K1964" s="1283"/>
      <c r="L1964" s="1283"/>
      <c r="M1964" s="1283"/>
      <c r="N1964" s="1283"/>
      <c r="O1964" s="1283"/>
      <c r="P1964" s="1283">
        <v>6.65</v>
      </c>
      <c r="R1964" s="1067"/>
      <c r="Z1964" s="21"/>
      <c r="AH1964"/>
    </row>
    <row r="1965" spans="1:34" ht="11.25" customHeight="1">
      <c r="A1965"/>
      <c r="B1965" s="1281" t="s">
        <v>25</v>
      </c>
      <c r="C1965" s="1282">
        <v>6005</v>
      </c>
      <c r="D1965" s="1341" t="str">
        <f t="shared" si="44"/>
        <v>IA6005</v>
      </c>
      <c r="E1965" s="1514" t="s">
        <v>122</v>
      </c>
      <c r="F1965" s="1390">
        <v>595</v>
      </c>
      <c r="G1965" s="1283">
        <v>3.36</v>
      </c>
      <c r="H1965" s="1283"/>
      <c r="I1965" s="1283"/>
      <c r="J1965" s="1283"/>
      <c r="K1965" s="1283"/>
      <c r="L1965" s="1283"/>
      <c r="M1965" s="1283"/>
      <c r="N1965" s="1283"/>
      <c r="O1965" s="1283"/>
      <c r="P1965" s="1283">
        <v>4.54</v>
      </c>
      <c r="R1965" s="1067"/>
      <c r="Z1965" s="21"/>
      <c r="AH1965"/>
    </row>
    <row r="1966" spans="1:34" ht="11.25" customHeight="1">
      <c r="A1966"/>
      <c r="B1966" s="1281" t="s">
        <v>25</v>
      </c>
      <c r="C1966" s="1282">
        <v>6018</v>
      </c>
      <c r="D1966" s="1341" t="str">
        <f t="shared" si="44"/>
        <v>IA6018</v>
      </c>
      <c r="E1966" s="1514" t="s">
        <v>122</v>
      </c>
      <c r="F1966" s="1390">
        <v>439</v>
      </c>
      <c r="G1966" s="1283">
        <v>2.16</v>
      </c>
      <c r="H1966" s="1283"/>
      <c r="I1966" s="1283"/>
      <c r="J1966" s="1283"/>
      <c r="K1966" s="1283"/>
      <c r="L1966" s="1283"/>
      <c r="M1966" s="1283"/>
      <c r="N1966" s="1283"/>
      <c r="O1966" s="1283"/>
      <c r="P1966" s="1283">
        <v>2.92</v>
      </c>
      <c r="R1966" s="1067"/>
      <c r="Z1966" s="21"/>
      <c r="AH1966"/>
    </row>
    <row r="1967" spans="1:34" ht="11.25" customHeight="1">
      <c r="A1967"/>
      <c r="B1967" s="1281" t="s">
        <v>25</v>
      </c>
      <c r="C1967" s="1282">
        <v>6045</v>
      </c>
      <c r="D1967" s="1341" t="str">
        <f t="shared" si="44"/>
        <v>IA6045</v>
      </c>
      <c r="E1967" s="1514" t="s">
        <v>122</v>
      </c>
      <c r="F1967" s="1390">
        <v>602</v>
      </c>
      <c r="G1967" s="1283">
        <v>3.42</v>
      </c>
      <c r="H1967" s="1283"/>
      <c r="I1967" s="1283"/>
      <c r="J1967" s="1283"/>
      <c r="K1967" s="1283"/>
      <c r="L1967" s="1283"/>
      <c r="M1967" s="1283"/>
      <c r="N1967" s="1283"/>
      <c r="O1967" s="1283"/>
      <c r="P1967" s="1283">
        <v>4.62</v>
      </c>
      <c r="R1967" s="1067"/>
      <c r="Z1967" s="21"/>
      <c r="AH1967"/>
    </row>
    <row r="1968" spans="1:34" ht="11.25" customHeight="1">
      <c r="A1968"/>
      <c r="B1968" s="1281" t="s">
        <v>25</v>
      </c>
      <c r="C1968" s="1282">
        <v>6204</v>
      </c>
      <c r="D1968" s="1341" t="str">
        <f t="shared" si="44"/>
        <v>IA6204</v>
      </c>
      <c r="E1968" s="1514" t="s">
        <v>122</v>
      </c>
      <c r="F1968" s="1390">
        <v>1000</v>
      </c>
      <c r="G1968" s="1283">
        <v>7.74</v>
      </c>
      <c r="H1968" s="1283"/>
      <c r="I1968" s="1283"/>
      <c r="J1968" s="1283"/>
      <c r="K1968" s="1283"/>
      <c r="L1968" s="1283"/>
      <c r="M1968" s="1283"/>
      <c r="N1968" s="1283"/>
      <c r="O1968" s="1283"/>
      <c r="P1968" s="1283">
        <v>10.48</v>
      </c>
      <c r="R1968" s="1067"/>
      <c r="Z1968" s="21"/>
      <c r="AH1968"/>
    </row>
    <row r="1969" spans="1:34" ht="11.25" customHeight="1">
      <c r="A1969"/>
      <c r="B1969" s="1281" t="s">
        <v>25</v>
      </c>
      <c r="C1969" s="1282">
        <v>6206</v>
      </c>
      <c r="D1969" s="1341" t="str">
        <f t="shared" si="44"/>
        <v>IA6206</v>
      </c>
      <c r="E1969" s="1514" t="s">
        <v>122</v>
      </c>
      <c r="F1969" s="1390">
        <v>500</v>
      </c>
      <c r="G1969" s="1283">
        <v>2.63</v>
      </c>
      <c r="H1969" s="1283"/>
      <c r="I1969" s="1283"/>
      <c r="J1969" s="1283"/>
      <c r="K1969" s="1283"/>
      <c r="L1969" s="1283"/>
      <c r="M1969" s="1283"/>
      <c r="N1969" s="1283"/>
      <c r="O1969" s="1283"/>
      <c r="P1969" s="1283">
        <v>3.55</v>
      </c>
      <c r="R1969" s="1067"/>
      <c r="Z1969" s="21"/>
      <c r="AH1969"/>
    </row>
    <row r="1970" spans="1:34" ht="11.25" customHeight="1">
      <c r="A1970"/>
      <c r="B1970" s="1281" t="s">
        <v>25</v>
      </c>
      <c r="C1970" s="1282">
        <v>6213</v>
      </c>
      <c r="D1970" s="1341" t="str">
        <f t="shared" si="44"/>
        <v>IA6213</v>
      </c>
      <c r="E1970" s="1514" t="s">
        <v>122</v>
      </c>
      <c r="F1970" s="1390">
        <v>328</v>
      </c>
      <c r="G1970" s="1283">
        <v>1.3</v>
      </c>
      <c r="H1970" s="1283"/>
      <c r="I1970" s="1283"/>
      <c r="J1970" s="1283"/>
      <c r="K1970" s="1283"/>
      <c r="L1970" s="1283"/>
      <c r="M1970" s="1283"/>
      <c r="N1970" s="1283"/>
      <c r="O1970" s="1283"/>
      <c r="P1970" s="1283">
        <v>1.76</v>
      </c>
      <c r="R1970" s="1067"/>
      <c r="Z1970" s="21"/>
      <c r="AH1970"/>
    </row>
    <row r="1971" spans="1:34" ht="11.25" customHeight="1">
      <c r="A1971"/>
      <c r="B1971" s="1281" t="s">
        <v>25</v>
      </c>
      <c r="C1971" s="1282">
        <v>6214</v>
      </c>
      <c r="D1971" s="1341" t="str">
        <f t="shared" si="44"/>
        <v>IA6214</v>
      </c>
      <c r="E1971" s="1514" t="s">
        <v>122</v>
      </c>
      <c r="F1971" s="1390">
        <v>379</v>
      </c>
      <c r="G1971" s="1283">
        <v>1.69</v>
      </c>
      <c r="H1971" s="1283"/>
      <c r="I1971" s="1283"/>
      <c r="J1971" s="1283"/>
      <c r="K1971" s="1283"/>
      <c r="L1971" s="1283"/>
      <c r="M1971" s="1283"/>
      <c r="N1971" s="1283"/>
      <c r="O1971" s="1283"/>
      <c r="P1971" s="1283">
        <v>2.29</v>
      </c>
      <c r="R1971" s="1067"/>
      <c r="Z1971" s="21"/>
      <c r="AH1971"/>
    </row>
    <row r="1972" spans="1:34" ht="11.25" customHeight="1">
      <c r="A1972"/>
      <c r="B1972" s="1281" t="s">
        <v>25</v>
      </c>
      <c r="C1972" s="1282">
        <v>6216</v>
      </c>
      <c r="D1972" s="1341" t="str">
        <f t="shared" si="44"/>
        <v>IA6216</v>
      </c>
      <c r="E1972" s="1514" t="s">
        <v>122</v>
      </c>
      <c r="F1972" s="1390">
        <v>791</v>
      </c>
      <c r="G1972" s="1283">
        <v>4.88</v>
      </c>
      <c r="H1972" s="1283"/>
      <c r="I1972" s="1283"/>
      <c r="J1972" s="1283"/>
      <c r="K1972" s="1283"/>
      <c r="L1972" s="1283"/>
      <c r="M1972" s="1283"/>
      <c r="N1972" s="1283"/>
      <c r="O1972" s="1283"/>
      <c r="P1972" s="1283">
        <v>6.6</v>
      </c>
      <c r="R1972" s="1067"/>
      <c r="Z1972" s="21"/>
      <c r="AH1972"/>
    </row>
    <row r="1973" spans="1:34" ht="11.25" customHeight="1">
      <c r="A1973"/>
      <c r="B1973" s="1281" t="s">
        <v>25</v>
      </c>
      <c r="C1973" s="1282">
        <v>6217</v>
      </c>
      <c r="D1973" s="1341" t="str">
        <f t="shared" si="44"/>
        <v>IA6217</v>
      </c>
      <c r="E1973" s="1514" t="s">
        <v>124</v>
      </c>
      <c r="F1973" s="1390">
        <v>678</v>
      </c>
      <c r="G1973" s="1283">
        <v>4</v>
      </c>
      <c r="H1973" s="1283"/>
      <c r="I1973" s="1283"/>
      <c r="J1973" s="1283"/>
      <c r="K1973" s="1283"/>
      <c r="L1973" s="1283"/>
      <c r="M1973" s="1283"/>
      <c r="N1973" s="1283"/>
      <c r="O1973" s="1283"/>
      <c r="P1973" s="1283">
        <v>5.42</v>
      </c>
      <c r="R1973" s="1067"/>
      <c r="Z1973" s="21"/>
      <c r="AH1973"/>
    </row>
    <row r="1974" spans="1:34" ht="11.25" customHeight="1">
      <c r="A1974"/>
      <c r="B1974" s="1281" t="s">
        <v>25</v>
      </c>
      <c r="C1974" s="1282">
        <v>6229</v>
      </c>
      <c r="D1974" s="1341" t="str">
        <f t="shared" si="44"/>
        <v>IA6229</v>
      </c>
      <c r="E1974" s="1514" t="s">
        <v>123</v>
      </c>
      <c r="F1974" s="1390">
        <v>771</v>
      </c>
      <c r="G1974" s="1283">
        <v>4.72</v>
      </c>
      <c r="H1974" s="1283"/>
      <c r="I1974" s="1283"/>
      <c r="J1974" s="1283"/>
      <c r="K1974" s="1283"/>
      <c r="L1974" s="1283"/>
      <c r="M1974" s="1283"/>
      <c r="N1974" s="1283"/>
      <c r="O1974" s="1283"/>
      <c r="P1974" s="1283">
        <v>6.38</v>
      </c>
      <c r="R1974" s="1067"/>
      <c r="Z1974" s="21"/>
      <c r="AH1974"/>
    </row>
    <row r="1975" spans="1:34" ht="11.25" customHeight="1">
      <c r="A1975"/>
      <c r="B1975" s="1281" t="s">
        <v>25</v>
      </c>
      <c r="C1975" s="1282">
        <v>6233</v>
      </c>
      <c r="D1975" s="1341" t="str">
        <f t="shared" si="44"/>
        <v>IA6233</v>
      </c>
      <c r="E1975" s="1514" t="s">
        <v>123</v>
      </c>
      <c r="F1975" s="1390">
        <v>536</v>
      </c>
      <c r="G1975" s="1283">
        <v>2.91</v>
      </c>
      <c r="H1975" s="1283"/>
      <c r="I1975" s="1283"/>
      <c r="J1975" s="1283"/>
      <c r="K1975" s="1283"/>
      <c r="L1975" s="1283"/>
      <c r="M1975" s="1283"/>
      <c r="N1975" s="1283"/>
      <c r="O1975" s="1283"/>
      <c r="P1975" s="1283">
        <v>3.93</v>
      </c>
      <c r="R1975" s="1067"/>
      <c r="Z1975" s="21"/>
      <c r="AH1975"/>
    </row>
    <row r="1976" spans="1:34" ht="11.25" customHeight="1">
      <c r="A1976"/>
      <c r="B1976" s="1281" t="s">
        <v>25</v>
      </c>
      <c r="C1976" s="1282">
        <v>6235</v>
      </c>
      <c r="D1976" s="1341" t="str">
        <f t="shared" si="44"/>
        <v>IA6235</v>
      </c>
      <c r="E1976" s="1514" t="s">
        <v>122</v>
      </c>
      <c r="F1976" s="1390">
        <v>766</v>
      </c>
      <c r="G1976" s="1283">
        <v>4.68</v>
      </c>
      <c r="H1976" s="1283"/>
      <c r="I1976" s="1283"/>
      <c r="J1976" s="1283"/>
      <c r="K1976" s="1283"/>
      <c r="L1976" s="1283"/>
      <c r="M1976" s="1283"/>
      <c r="N1976" s="1283"/>
      <c r="O1976" s="1283"/>
      <c r="P1976" s="1283">
        <v>6.34</v>
      </c>
      <c r="R1976" s="1067"/>
      <c r="Z1976" s="21"/>
      <c r="AH1976"/>
    </row>
    <row r="1977" spans="1:34" ht="11.25" customHeight="1">
      <c r="A1977"/>
      <c r="B1977" s="1281" t="s">
        <v>25</v>
      </c>
      <c r="C1977" s="1282">
        <v>6236</v>
      </c>
      <c r="D1977" s="1341" t="str">
        <f t="shared" si="44"/>
        <v>IA6236</v>
      </c>
      <c r="E1977" s="1514" t="s">
        <v>122</v>
      </c>
      <c r="F1977" s="1390">
        <v>962</v>
      </c>
      <c r="G1977" s="1283">
        <v>6.2</v>
      </c>
      <c r="H1977" s="1283"/>
      <c r="I1977" s="1283"/>
      <c r="J1977" s="1283"/>
      <c r="K1977" s="1283"/>
      <c r="L1977" s="1283"/>
      <c r="M1977" s="1283"/>
      <c r="N1977" s="1283"/>
      <c r="O1977" s="1283"/>
      <c r="P1977" s="1283">
        <v>8.3800000000000008</v>
      </c>
      <c r="R1977" s="1067"/>
      <c r="Z1977" s="21"/>
      <c r="AH1977"/>
    </row>
    <row r="1978" spans="1:34" ht="11.25" customHeight="1">
      <c r="A1978"/>
      <c r="B1978" s="1281" t="s">
        <v>25</v>
      </c>
      <c r="C1978" s="1282">
        <v>6237</v>
      </c>
      <c r="D1978" s="1341" t="str">
        <f t="shared" si="44"/>
        <v>IA6237</v>
      </c>
      <c r="E1978" s="1514" t="s">
        <v>123</v>
      </c>
      <c r="F1978" s="1390">
        <v>334</v>
      </c>
      <c r="G1978" s="1283">
        <v>1.34</v>
      </c>
      <c r="H1978" s="1283"/>
      <c r="I1978" s="1283"/>
      <c r="J1978" s="1283"/>
      <c r="K1978" s="1283"/>
      <c r="L1978" s="1283"/>
      <c r="M1978" s="1283"/>
      <c r="N1978" s="1283"/>
      <c r="O1978" s="1283"/>
      <c r="P1978" s="1283">
        <v>1.82</v>
      </c>
      <c r="R1978" s="1067"/>
      <c r="Z1978" s="21"/>
      <c r="AH1978"/>
    </row>
    <row r="1979" spans="1:34" ht="11.25" customHeight="1">
      <c r="A1979"/>
      <c r="B1979" s="1281" t="s">
        <v>25</v>
      </c>
      <c r="C1979" s="1282">
        <v>6251</v>
      </c>
      <c r="D1979" s="1341" t="str">
        <f t="shared" si="44"/>
        <v>IA6251</v>
      </c>
      <c r="E1979" s="1514" t="s">
        <v>122</v>
      </c>
      <c r="F1979" s="1390">
        <v>1000</v>
      </c>
      <c r="G1979" s="1283">
        <v>7.2</v>
      </c>
      <c r="H1979" s="1283"/>
      <c r="I1979" s="1283"/>
      <c r="J1979" s="1283"/>
      <c r="K1979" s="1283"/>
      <c r="L1979" s="1283"/>
      <c r="M1979" s="1283"/>
      <c r="N1979" s="1283"/>
      <c r="O1979" s="1283"/>
      <c r="P1979" s="1283">
        <v>9.74</v>
      </c>
      <c r="R1979" s="1067"/>
      <c r="Z1979" s="21"/>
      <c r="AH1979"/>
    </row>
    <row r="1980" spans="1:34" ht="11.25" customHeight="1">
      <c r="A1980"/>
      <c r="B1980" s="1281" t="s">
        <v>25</v>
      </c>
      <c r="C1980" s="1282">
        <v>6252</v>
      </c>
      <c r="D1980" s="1341" t="str">
        <f t="shared" si="44"/>
        <v>IA6252</v>
      </c>
      <c r="E1980" s="1514" t="s">
        <v>122</v>
      </c>
      <c r="F1980" s="1390">
        <v>531</v>
      </c>
      <c r="G1980" s="1283">
        <v>2.86</v>
      </c>
      <c r="H1980" s="1283"/>
      <c r="I1980" s="1283"/>
      <c r="J1980" s="1283"/>
      <c r="K1980" s="1283"/>
      <c r="L1980" s="1283"/>
      <c r="M1980" s="1283"/>
      <c r="N1980" s="1283"/>
      <c r="O1980" s="1283"/>
      <c r="P1980" s="1283">
        <v>3.88</v>
      </c>
      <c r="R1980" s="1067"/>
      <c r="Z1980" s="21"/>
      <c r="AH1980"/>
    </row>
    <row r="1981" spans="1:34" ht="11.25" customHeight="1">
      <c r="A1981"/>
      <c r="B1981" s="1281" t="s">
        <v>25</v>
      </c>
      <c r="C1981" s="1282">
        <v>6306</v>
      </c>
      <c r="D1981" s="1341" t="str">
        <f t="shared" si="44"/>
        <v>IA6306</v>
      </c>
      <c r="E1981" s="1514" t="s">
        <v>123</v>
      </c>
      <c r="F1981" s="1390">
        <v>810</v>
      </c>
      <c r="G1981" s="1283">
        <v>5.0199999999999996</v>
      </c>
      <c r="H1981" s="1283"/>
      <c r="I1981" s="1283"/>
      <c r="J1981" s="1283"/>
      <c r="K1981" s="1283"/>
      <c r="L1981" s="1283"/>
      <c r="M1981" s="1283"/>
      <c r="N1981" s="1283"/>
      <c r="O1981" s="1283"/>
      <c r="P1981" s="1283">
        <v>6.8</v>
      </c>
      <c r="R1981" s="1067"/>
      <c r="Z1981" s="21"/>
      <c r="AH1981"/>
    </row>
    <row r="1982" spans="1:34" ht="11.25" customHeight="1">
      <c r="A1982"/>
      <c r="B1982" s="1281" t="s">
        <v>25</v>
      </c>
      <c r="C1982" s="1282">
        <v>6319</v>
      </c>
      <c r="D1982" s="1341" t="str">
        <f t="shared" si="44"/>
        <v>IA6319</v>
      </c>
      <c r="E1982" s="1514" t="s">
        <v>123</v>
      </c>
      <c r="F1982" s="1390">
        <v>566</v>
      </c>
      <c r="G1982" s="1283">
        <v>3.14</v>
      </c>
      <c r="H1982" s="1283"/>
      <c r="I1982" s="1283"/>
      <c r="J1982" s="1283"/>
      <c r="K1982" s="1283"/>
      <c r="L1982" s="1283"/>
      <c r="M1982" s="1283"/>
      <c r="N1982" s="1283"/>
      <c r="O1982" s="1283"/>
      <c r="P1982" s="1283">
        <v>4.24</v>
      </c>
      <c r="R1982" s="1067"/>
      <c r="Z1982" s="21"/>
      <c r="AH1982"/>
    </row>
    <row r="1983" spans="1:34" ht="11.25" customHeight="1">
      <c r="A1983"/>
      <c r="B1983" s="1281" t="s">
        <v>25</v>
      </c>
      <c r="C1983" s="1282">
        <v>6325</v>
      </c>
      <c r="D1983" s="1341" t="str">
        <f t="shared" si="44"/>
        <v>IA6325</v>
      </c>
      <c r="E1983" s="1514" t="s">
        <v>124</v>
      </c>
      <c r="F1983" s="1390">
        <v>607</v>
      </c>
      <c r="G1983" s="1283">
        <v>3.45</v>
      </c>
      <c r="H1983" s="1283"/>
      <c r="I1983" s="1283"/>
      <c r="J1983" s="1283"/>
      <c r="K1983" s="1283"/>
      <c r="L1983" s="1283"/>
      <c r="M1983" s="1283"/>
      <c r="N1983" s="1283"/>
      <c r="O1983" s="1283"/>
      <c r="P1983" s="1283">
        <v>4.67</v>
      </c>
      <c r="R1983" s="1067"/>
      <c r="Z1983" s="21"/>
      <c r="AH1983"/>
    </row>
    <row r="1984" spans="1:34" ht="11.25" customHeight="1">
      <c r="A1984"/>
      <c r="B1984" s="1281" t="s">
        <v>25</v>
      </c>
      <c r="C1984" s="1282">
        <v>6400</v>
      </c>
      <c r="D1984" s="1341" t="str">
        <f t="shared" si="44"/>
        <v>IA6400</v>
      </c>
      <c r="E1984" s="1514" t="s">
        <v>125</v>
      </c>
      <c r="F1984" s="1390">
        <v>795</v>
      </c>
      <c r="G1984" s="1283">
        <v>4.9000000000000004</v>
      </c>
      <c r="H1984" s="1283"/>
      <c r="I1984" s="1283"/>
      <c r="J1984" s="1283"/>
      <c r="K1984" s="1283"/>
      <c r="L1984" s="1283"/>
      <c r="M1984" s="1283"/>
      <c r="N1984" s="1283"/>
      <c r="O1984" s="1283"/>
      <c r="P1984" s="1283">
        <v>6.64</v>
      </c>
      <c r="R1984" s="1067"/>
      <c r="Z1984" s="21"/>
      <c r="AH1984"/>
    </row>
    <row r="1985" spans="1:34" ht="11.25" customHeight="1">
      <c r="A1985"/>
      <c r="B1985" s="1281" t="s">
        <v>25</v>
      </c>
      <c r="C1985" s="1282">
        <v>6503</v>
      </c>
      <c r="D1985" s="1341" t="str">
        <f t="shared" si="44"/>
        <v>IA6503</v>
      </c>
      <c r="E1985" s="1514" t="s">
        <v>125</v>
      </c>
      <c r="F1985" s="1390">
        <v>459</v>
      </c>
      <c r="G1985" s="1283">
        <v>2.31</v>
      </c>
      <c r="H1985" s="1283"/>
      <c r="I1985" s="1283"/>
      <c r="J1985" s="1283"/>
      <c r="K1985" s="1283"/>
      <c r="L1985" s="1283"/>
      <c r="M1985" s="1283"/>
      <c r="N1985" s="1283"/>
      <c r="O1985" s="1283"/>
      <c r="P1985" s="1283">
        <v>3.13</v>
      </c>
      <c r="R1985" s="1067"/>
      <c r="Z1985" s="21"/>
      <c r="AH1985"/>
    </row>
    <row r="1986" spans="1:34" ht="11.25" customHeight="1">
      <c r="A1986"/>
      <c r="B1986" s="1281" t="s">
        <v>25</v>
      </c>
      <c r="C1986" s="1282">
        <v>6504</v>
      </c>
      <c r="D1986" s="1341" t="str">
        <f t="shared" si="44"/>
        <v>IA6504</v>
      </c>
      <c r="E1986" s="1514" t="s">
        <v>121</v>
      </c>
      <c r="F1986" s="1390">
        <v>500</v>
      </c>
      <c r="G1986" s="1283">
        <v>2.63</v>
      </c>
      <c r="H1986" s="1283"/>
      <c r="I1986" s="1283"/>
      <c r="J1986" s="1283"/>
      <c r="K1986" s="1283"/>
      <c r="L1986" s="1283"/>
      <c r="M1986" s="1283"/>
      <c r="N1986" s="1283"/>
      <c r="O1986" s="1283"/>
      <c r="P1986" s="1283">
        <v>3.55</v>
      </c>
      <c r="R1986" s="1067"/>
      <c r="Z1986" s="21"/>
      <c r="AH1986"/>
    </row>
    <row r="1987" spans="1:34" ht="11.25" customHeight="1">
      <c r="A1987"/>
      <c r="B1987" s="1281" t="s">
        <v>25</v>
      </c>
      <c r="C1987" s="1282">
        <v>6702</v>
      </c>
      <c r="D1987" s="1341" t="str">
        <f t="shared" si="44"/>
        <v>IA6702</v>
      </c>
      <c r="E1987" s="1514" t="s">
        <v>122</v>
      </c>
      <c r="F1987" s="1390">
        <v>639</v>
      </c>
      <c r="G1987" s="1283">
        <v>3.7</v>
      </c>
      <c r="H1987" s="1283"/>
      <c r="I1987" s="1283"/>
      <c r="J1987" s="1283"/>
      <c r="K1987" s="1283"/>
      <c r="L1987" s="1283"/>
      <c r="M1987" s="1283"/>
      <c r="N1987" s="1283"/>
      <c r="O1987" s="1283"/>
      <c r="P1987" s="1283">
        <v>5</v>
      </c>
      <c r="R1987" s="1067"/>
      <c r="Z1987" s="21"/>
      <c r="AH1987"/>
    </row>
    <row r="1988" spans="1:34" ht="11.25" customHeight="1">
      <c r="A1988"/>
      <c r="B1988" s="1281" t="s">
        <v>25</v>
      </c>
      <c r="C1988" s="1282">
        <v>6703</v>
      </c>
      <c r="D1988" s="1341" t="str">
        <f t="shared" si="44"/>
        <v>IA6703</v>
      </c>
      <c r="E1988" s="1514" t="s">
        <v>122</v>
      </c>
      <c r="F1988" s="1390">
        <v>810</v>
      </c>
      <c r="G1988" s="1283">
        <v>5.0199999999999996</v>
      </c>
      <c r="H1988" s="1283"/>
      <c r="I1988" s="1283"/>
      <c r="J1988" s="1283"/>
      <c r="K1988" s="1283"/>
      <c r="L1988" s="1283"/>
      <c r="M1988" s="1283"/>
      <c r="N1988" s="1283"/>
      <c r="O1988" s="1283"/>
      <c r="P1988" s="1283">
        <v>6.8</v>
      </c>
      <c r="R1988" s="1067"/>
      <c r="Z1988" s="21"/>
      <c r="AH1988"/>
    </row>
    <row r="1989" spans="1:34" ht="11.25" customHeight="1">
      <c r="A1989"/>
      <c r="B1989" s="1281" t="s">
        <v>25</v>
      </c>
      <c r="C1989" s="1282">
        <v>6704</v>
      </c>
      <c r="D1989" s="1341" t="str">
        <f t="shared" si="44"/>
        <v>IA6704</v>
      </c>
      <c r="E1989" s="1514" t="s">
        <v>122</v>
      </c>
      <c r="F1989" s="1390">
        <v>691</v>
      </c>
      <c r="G1989" s="1283">
        <v>4.1100000000000003</v>
      </c>
      <c r="H1989" s="1283"/>
      <c r="I1989" s="1283"/>
      <c r="J1989" s="1283"/>
      <c r="K1989" s="1283"/>
      <c r="L1989" s="1283"/>
      <c r="M1989" s="1283"/>
      <c r="N1989" s="1283"/>
      <c r="O1989" s="1283"/>
      <c r="P1989" s="1283">
        <v>5.55</v>
      </c>
      <c r="R1989" s="1067"/>
      <c r="Z1989" s="21"/>
      <c r="AH1989"/>
    </row>
    <row r="1990" spans="1:34" ht="11.25" customHeight="1">
      <c r="A1990"/>
      <c r="B1990" s="1281" t="s">
        <v>25</v>
      </c>
      <c r="C1990" s="1282">
        <v>6801</v>
      </c>
      <c r="D1990" s="1341" t="str">
        <f t="shared" si="44"/>
        <v>IA6801</v>
      </c>
      <c r="E1990" s="1514" t="s">
        <v>122</v>
      </c>
      <c r="F1990" s="1390">
        <v>805</v>
      </c>
      <c r="G1990" s="1283">
        <v>4.9800000000000004</v>
      </c>
      <c r="H1990" s="1283"/>
      <c r="I1990" s="1283"/>
      <c r="J1990" s="1283"/>
      <c r="K1990" s="1283"/>
      <c r="L1990" s="1283"/>
      <c r="M1990" s="1283"/>
      <c r="N1990" s="1283"/>
      <c r="O1990" s="1283"/>
      <c r="P1990" s="1283">
        <v>6.74</v>
      </c>
      <c r="R1990" s="1067"/>
      <c r="Z1990" s="21"/>
      <c r="AH1990"/>
    </row>
    <row r="1991" spans="1:34" ht="11.25" customHeight="1">
      <c r="A1991"/>
      <c r="B1991" s="1281" t="s">
        <v>25</v>
      </c>
      <c r="C1991" s="1282">
        <v>6811</v>
      </c>
      <c r="D1991" s="1341" t="str">
        <f t="shared" si="44"/>
        <v>IA6811</v>
      </c>
      <c r="E1991" s="1514" t="s">
        <v>123</v>
      </c>
      <c r="F1991" s="1390">
        <v>862</v>
      </c>
      <c r="G1991" s="1283">
        <v>5.42</v>
      </c>
      <c r="H1991" s="1283"/>
      <c r="I1991" s="1283"/>
      <c r="J1991" s="1283"/>
      <c r="K1991" s="1283"/>
      <c r="L1991" s="1283"/>
      <c r="M1991" s="1283"/>
      <c r="N1991" s="1283"/>
      <c r="O1991" s="1283"/>
      <c r="P1991" s="1283">
        <v>7.34</v>
      </c>
      <c r="R1991" s="1067"/>
      <c r="Z1991" s="21"/>
      <c r="AH1991"/>
    </row>
    <row r="1992" spans="1:34" ht="11.25" customHeight="1">
      <c r="A1992"/>
      <c r="B1992" s="1281" t="s">
        <v>25</v>
      </c>
      <c r="C1992" s="1282">
        <v>6824</v>
      </c>
      <c r="D1992" s="1341" t="str">
        <f t="shared" si="44"/>
        <v>IA6824</v>
      </c>
      <c r="E1992" s="1514" t="s">
        <v>122</v>
      </c>
      <c r="F1992" s="1390">
        <v>1000</v>
      </c>
      <c r="G1992" s="1283">
        <v>8.42</v>
      </c>
      <c r="H1992" s="1283"/>
      <c r="I1992" s="1283"/>
      <c r="J1992" s="1283"/>
      <c r="K1992" s="1283"/>
      <c r="L1992" s="1283"/>
      <c r="M1992" s="1283"/>
      <c r="N1992" s="1283"/>
      <c r="O1992" s="1283"/>
      <c r="P1992" s="1283">
        <v>11.39</v>
      </c>
      <c r="R1992" s="1067"/>
      <c r="Z1992" s="21"/>
      <c r="AH1992"/>
    </row>
    <row r="1993" spans="1:34" ht="11.25" customHeight="1">
      <c r="A1993"/>
      <c r="B1993" s="1281" t="s">
        <v>25</v>
      </c>
      <c r="C1993" s="1282">
        <v>6826</v>
      </c>
      <c r="D1993" s="1341" t="str">
        <f t="shared" si="44"/>
        <v>IA6826</v>
      </c>
      <c r="E1993" s="1514" t="s">
        <v>122</v>
      </c>
      <c r="F1993" s="1390">
        <v>1000</v>
      </c>
      <c r="G1993" s="1283">
        <v>7.43</v>
      </c>
      <c r="H1993" s="1283"/>
      <c r="I1993" s="1283"/>
      <c r="J1993" s="1283"/>
      <c r="K1993" s="1283"/>
      <c r="L1993" s="1283"/>
      <c r="M1993" s="1283"/>
      <c r="N1993" s="1283"/>
      <c r="O1993" s="1283"/>
      <c r="P1993" s="1283">
        <v>10.050000000000001</v>
      </c>
      <c r="R1993" s="1067"/>
      <c r="Z1993" s="21"/>
      <c r="AH1993"/>
    </row>
    <row r="1994" spans="1:34" ht="11.25" customHeight="1">
      <c r="A1994"/>
      <c r="B1994" s="1281" t="s">
        <v>25</v>
      </c>
      <c r="C1994" s="1282">
        <v>6834</v>
      </c>
      <c r="D1994" s="1341" t="str">
        <f t="shared" si="44"/>
        <v>IA6834</v>
      </c>
      <c r="E1994" s="1514" t="s">
        <v>123</v>
      </c>
      <c r="F1994" s="1390">
        <v>555</v>
      </c>
      <c r="G1994" s="1283">
        <v>3.05</v>
      </c>
      <c r="H1994" s="1283"/>
      <c r="I1994" s="1283"/>
      <c r="J1994" s="1283"/>
      <c r="K1994" s="1283"/>
      <c r="L1994" s="1283"/>
      <c r="M1994" s="1283"/>
      <c r="N1994" s="1283"/>
      <c r="O1994" s="1283"/>
      <c r="P1994" s="1283">
        <v>4.13</v>
      </c>
      <c r="R1994" s="1067"/>
      <c r="Z1994" s="21"/>
      <c r="AH1994"/>
    </row>
    <row r="1995" spans="1:34" ht="11.25" customHeight="1">
      <c r="A1995"/>
      <c r="B1995" s="1281" t="s">
        <v>25</v>
      </c>
      <c r="C1995" s="1282">
        <v>6836</v>
      </c>
      <c r="D1995" s="1341" t="str">
        <f t="shared" si="44"/>
        <v>IA6836</v>
      </c>
      <c r="E1995" s="1514" t="s">
        <v>124</v>
      </c>
      <c r="F1995" s="1390">
        <v>687</v>
      </c>
      <c r="G1995" s="1283">
        <v>4.07</v>
      </c>
      <c r="H1995" s="1283"/>
      <c r="I1995" s="1283"/>
      <c r="J1995" s="1283"/>
      <c r="K1995" s="1283"/>
      <c r="L1995" s="1283"/>
      <c r="M1995" s="1283"/>
      <c r="N1995" s="1283"/>
      <c r="O1995" s="1283"/>
      <c r="P1995" s="1283">
        <v>5.51</v>
      </c>
      <c r="R1995" s="1067"/>
      <c r="Z1995" s="21"/>
      <c r="AH1995"/>
    </row>
    <row r="1996" spans="1:34" ht="11.25" customHeight="1">
      <c r="A1996"/>
      <c r="B1996" s="1281" t="s">
        <v>25</v>
      </c>
      <c r="C1996" s="1282">
        <v>6843</v>
      </c>
      <c r="D1996" s="1341" t="str">
        <f t="shared" ref="D1996:D2059" si="45">B1996&amp;TEXT(C1996,"0000")</f>
        <v>IA6843</v>
      </c>
      <c r="E1996" s="1514" t="s">
        <v>122</v>
      </c>
      <c r="F1996" s="1390">
        <v>1000</v>
      </c>
      <c r="G1996" s="1283">
        <v>14.03</v>
      </c>
      <c r="H1996" s="1283"/>
      <c r="I1996" s="1283"/>
      <c r="J1996" s="1283"/>
      <c r="K1996" s="1283"/>
      <c r="L1996" s="1283"/>
      <c r="M1996" s="1283"/>
      <c r="N1996" s="1283"/>
      <c r="O1996" s="1283"/>
      <c r="P1996" s="1283">
        <v>18.98</v>
      </c>
      <c r="R1996" s="1067"/>
      <c r="Z1996" s="21"/>
      <c r="AH1996"/>
    </row>
    <row r="1997" spans="1:34" ht="11.25" customHeight="1">
      <c r="A1997"/>
      <c r="B1997" s="1281" t="s">
        <v>25</v>
      </c>
      <c r="C1997" s="1282">
        <v>6845</v>
      </c>
      <c r="D1997" s="1341" t="str">
        <f t="shared" si="45"/>
        <v>IA6845</v>
      </c>
      <c r="E1997" s="1514" t="s">
        <v>122</v>
      </c>
      <c r="F1997" s="1390">
        <v>1000</v>
      </c>
      <c r="G1997" s="1283">
        <v>6.77</v>
      </c>
      <c r="H1997" s="1283"/>
      <c r="I1997" s="1283"/>
      <c r="J1997" s="1283"/>
      <c r="K1997" s="1283"/>
      <c r="L1997" s="1283"/>
      <c r="M1997" s="1283"/>
      <c r="N1997" s="1283"/>
      <c r="O1997" s="1283"/>
      <c r="P1997" s="1283">
        <v>9.15</v>
      </c>
      <c r="R1997" s="1067"/>
      <c r="Z1997" s="21"/>
      <c r="AH1997"/>
    </row>
    <row r="1998" spans="1:34" ht="11.25" customHeight="1">
      <c r="A1998"/>
      <c r="B1998" s="1281" t="s">
        <v>25</v>
      </c>
      <c r="C1998" s="1282">
        <v>6854</v>
      </c>
      <c r="D1998" s="1341" t="str">
        <f t="shared" si="45"/>
        <v>IA6854</v>
      </c>
      <c r="E1998" s="1514" t="s">
        <v>122</v>
      </c>
      <c r="F1998" s="1390">
        <v>877</v>
      </c>
      <c r="G1998" s="1283">
        <v>5.54</v>
      </c>
      <c r="H1998" s="1283"/>
      <c r="I1998" s="1283"/>
      <c r="J1998" s="1283"/>
      <c r="K1998" s="1283"/>
      <c r="L1998" s="1283"/>
      <c r="M1998" s="1283"/>
      <c r="N1998" s="1283"/>
      <c r="O1998" s="1283"/>
      <c r="P1998" s="1283">
        <v>7.5</v>
      </c>
      <c r="R1998" s="1067"/>
      <c r="Z1998" s="21"/>
      <c r="AH1998"/>
    </row>
    <row r="1999" spans="1:34" ht="11.25" customHeight="1">
      <c r="A1999"/>
      <c r="B1999" s="1281" t="s">
        <v>25</v>
      </c>
      <c r="C1999" s="1282">
        <v>6872</v>
      </c>
      <c r="D1999" s="1341" t="str">
        <f t="shared" si="45"/>
        <v>IA6872</v>
      </c>
      <c r="E1999" s="1514" t="s">
        <v>122</v>
      </c>
      <c r="F1999" s="1390">
        <v>1000</v>
      </c>
      <c r="G1999" s="1283">
        <v>12.01</v>
      </c>
      <c r="H1999" s="1283"/>
      <c r="I1999" s="1283"/>
      <c r="J1999" s="1283"/>
      <c r="K1999" s="1283"/>
      <c r="L1999" s="1283"/>
      <c r="M1999" s="1283"/>
      <c r="N1999" s="1283"/>
      <c r="O1999" s="1283"/>
      <c r="P1999" s="1283">
        <v>16.25</v>
      </c>
      <c r="R1999" s="1067"/>
      <c r="Z1999" s="21"/>
      <c r="AH1999"/>
    </row>
    <row r="2000" spans="1:34" ht="11.25" customHeight="1">
      <c r="A2000"/>
      <c r="B2000" s="1281" t="s">
        <v>25</v>
      </c>
      <c r="C2000" s="1282">
        <v>6874</v>
      </c>
      <c r="D2000" s="1341" t="str">
        <f t="shared" si="45"/>
        <v>IA6874</v>
      </c>
      <c r="E2000" s="1514" t="s">
        <v>122</v>
      </c>
      <c r="F2000" s="1390">
        <v>1000</v>
      </c>
      <c r="G2000" s="1283">
        <v>20.77</v>
      </c>
      <c r="H2000" s="1283"/>
      <c r="I2000" s="1283"/>
      <c r="J2000" s="1283"/>
      <c r="K2000" s="1283"/>
      <c r="L2000" s="1283"/>
      <c r="M2000" s="1283"/>
      <c r="N2000" s="1283"/>
      <c r="O2000" s="1283"/>
      <c r="P2000" s="1283">
        <v>28.11</v>
      </c>
      <c r="R2000" s="1067"/>
      <c r="Z2000" s="21"/>
      <c r="AH2000"/>
    </row>
    <row r="2001" spans="1:34" ht="11.25" customHeight="1">
      <c r="A2001"/>
      <c r="B2001" s="1281" t="s">
        <v>25</v>
      </c>
      <c r="C2001" s="1282">
        <v>6882</v>
      </c>
      <c r="D2001" s="1341" t="str">
        <f t="shared" si="45"/>
        <v>IA6882</v>
      </c>
      <c r="E2001" s="1514" t="s">
        <v>122</v>
      </c>
      <c r="F2001" s="1390">
        <v>852</v>
      </c>
      <c r="G2001" s="1283">
        <v>5.35</v>
      </c>
      <c r="H2001" s="1283"/>
      <c r="I2001" s="1283"/>
      <c r="J2001" s="1283"/>
      <c r="K2001" s="1283"/>
      <c r="L2001" s="1283"/>
      <c r="M2001" s="1283"/>
      <c r="N2001" s="1283"/>
      <c r="O2001" s="1283"/>
      <c r="P2001" s="1283">
        <v>7.23</v>
      </c>
      <c r="R2001" s="1067"/>
      <c r="Z2001" s="21"/>
      <c r="AH2001"/>
    </row>
    <row r="2002" spans="1:34" ht="11.25" customHeight="1">
      <c r="A2002"/>
      <c r="B2002" s="1281" t="s">
        <v>25</v>
      </c>
      <c r="C2002" s="1282">
        <v>6884</v>
      </c>
      <c r="D2002" s="1341" t="str">
        <f t="shared" si="45"/>
        <v>IA6884</v>
      </c>
      <c r="E2002" s="1514" t="s">
        <v>122</v>
      </c>
      <c r="F2002" s="1390">
        <v>916</v>
      </c>
      <c r="G2002" s="1283">
        <v>5.84</v>
      </c>
      <c r="H2002" s="1283"/>
      <c r="I2002" s="1283"/>
      <c r="J2002" s="1283"/>
      <c r="K2002" s="1283"/>
      <c r="L2002" s="1283"/>
      <c r="M2002" s="1283"/>
      <c r="N2002" s="1283"/>
      <c r="O2002" s="1283"/>
      <c r="P2002" s="1283">
        <v>7.9</v>
      </c>
      <c r="R2002" s="1067"/>
      <c r="Z2002" s="21"/>
      <c r="AH2002"/>
    </row>
    <row r="2003" spans="1:34" ht="11.25" customHeight="1">
      <c r="A2003"/>
      <c r="B2003" s="1281" t="s">
        <v>25</v>
      </c>
      <c r="C2003" s="1282">
        <v>7016</v>
      </c>
      <c r="D2003" s="1341" t="str">
        <f t="shared" si="45"/>
        <v>IA7016</v>
      </c>
      <c r="E2003" s="1514" t="s">
        <v>122</v>
      </c>
      <c r="F2003" s="1390">
        <v>903</v>
      </c>
      <c r="G2003" s="1283">
        <v>5.74</v>
      </c>
      <c r="H2003" s="1283"/>
      <c r="I2003" s="1283"/>
      <c r="J2003" s="1283"/>
      <c r="K2003" s="1283"/>
      <c r="L2003" s="1283"/>
      <c r="M2003" s="1283"/>
      <c r="N2003" s="1283"/>
      <c r="O2003" s="1283"/>
      <c r="P2003" s="1283">
        <v>7.76</v>
      </c>
      <c r="R2003" s="1067"/>
      <c r="Z2003" s="21"/>
      <c r="AH2003"/>
    </row>
    <row r="2004" spans="1:34" ht="11.25" customHeight="1">
      <c r="A2004"/>
      <c r="B2004" s="1281" t="s">
        <v>25</v>
      </c>
      <c r="C2004" s="1282">
        <v>7024</v>
      </c>
      <c r="D2004" s="1341" t="str">
        <f t="shared" si="45"/>
        <v>IA7024</v>
      </c>
      <c r="E2004" s="1514" t="s">
        <v>122</v>
      </c>
      <c r="F2004" s="1390">
        <v>985</v>
      </c>
      <c r="G2004" s="1283">
        <v>6.38</v>
      </c>
      <c r="H2004" s="1283"/>
      <c r="I2004" s="1283"/>
      <c r="J2004" s="1283"/>
      <c r="K2004" s="1283"/>
      <c r="L2004" s="1283"/>
      <c r="M2004" s="1283"/>
      <c r="N2004" s="1283"/>
      <c r="O2004" s="1283"/>
      <c r="P2004" s="1283">
        <v>8.6300000000000008</v>
      </c>
      <c r="R2004" s="1067"/>
      <c r="Z2004" s="21"/>
      <c r="AH2004"/>
    </row>
    <row r="2005" spans="1:34" ht="11.25" customHeight="1">
      <c r="A2005"/>
      <c r="B2005" s="1281" t="s">
        <v>25</v>
      </c>
      <c r="C2005" s="1282">
        <v>7038</v>
      </c>
      <c r="D2005" s="1341" t="str">
        <f t="shared" si="45"/>
        <v>IA7038</v>
      </c>
      <c r="E2005" s="1514" t="s">
        <v>122</v>
      </c>
      <c r="F2005" s="1390">
        <v>818</v>
      </c>
      <c r="G2005" s="1283">
        <v>5.08</v>
      </c>
      <c r="H2005" s="1283"/>
      <c r="I2005" s="1283"/>
      <c r="J2005" s="1283"/>
      <c r="K2005" s="1283"/>
      <c r="L2005" s="1283"/>
      <c r="M2005" s="1283"/>
      <c r="N2005" s="1283"/>
      <c r="O2005" s="1283"/>
      <c r="P2005" s="1283">
        <v>6.88</v>
      </c>
      <c r="R2005" s="1067"/>
      <c r="Z2005" s="21"/>
      <c r="AH2005"/>
    </row>
    <row r="2006" spans="1:34" ht="11.25" customHeight="1">
      <c r="A2006"/>
      <c r="B2006" s="1281" t="s">
        <v>25</v>
      </c>
      <c r="C2006" s="1282">
        <v>7046</v>
      </c>
      <c r="D2006" s="1341" t="str">
        <f t="shared" si="45"/>
        <v>IA7046</v>
      </c>
      <c r="E2006" s="1514" t="s">
        <v>122</v>
      </c>
      <c r="F2006" s="1390">
        <v>1000</v>
      </c>
      <c r="G2006" s="1283">
        <v>10.9</v>
      </c>
      <c r="H2006" s="1283"/>
      <c r="I2006" s="1283"/>
      <c r="J2006" s="1283"/>
      <c r="K2006" s="1283"/>
      <c r="L2006" s="1283"/>
      <c r="M2006" s="1283"/>
      <c r="N2006" s="1283"/>
      <c r="O2006" s="1283"/>
      <c r="P2006" s="1283">
        <v>14.74</v>
      </c>
      <c r="R2006" s="1067"/>
      <c r="Z2006" s="21"/>
      <c r="AH2006"/>
    </row>
    <row r="2007" spans="1:34" ht="11.25" customHeight="1">
      <c r="A2007"/>
      <c r="B2007" s="1281" t="s">
        <v>25</v>
      </c>
      <c r="C2007" s="1282">
        <v>7047</v>
      </c>
      <c r="D2007" s="1341" t="str">
        <f t="shared" si="45"/>
        <v>IA7047</v>
      </c>
      <c r="E2007" s="1514" t="s">
        <v>122</v>
      </c>
      <c r="F2007" s="1390">
        <v>1000</v>
      </c>
      <c r="G2007" s="1283">
        <v>7.8</v>
      </c>
      <c r="H2007" s="1283"/>
      <c r="I2007" s="1283"/>
      <c r="J2007" s="1283"/>
      <c r="K2007" s="1283"/>
      <c r="L2007" s="1283"/>
      <c r="M2007" s="1283"/>
      <c r="N2007" s="1283"/>
      <c r="O2007" s="1283"/>
      <c r="P2007" s="1283">
        <v>10.56</v>
      </c>
      <c r="R2007" s="1067"/>
      <c r="Z2007" s="21"/>
      <c r="AH2007"/>
    </row>
    <row r="2008" spans="1:34" ht="11.25" customHeight="1">
      <c r="A2008"/>
      <c r="B2008" s="1281" t="s">
        <v>25</v>
      </c>
      <c r="C2008" s="1282">
        <v>7050</v>
      </c>
      <c r="D2008" s="1341" t="str">
        <f t="shared" si="45"/>
        <v>IA7050</v>
      </c>
      <c r="E2008" s="1514" t="s">
        <v>122</v>
      </c>
      <c r="F2008" s="1390">
        <v>1000</v>
      </c>
      <c r="G2008" s="1283">
        <v>6.91</v>
      </c>
      <c r="H2008" s="1283"/>
      <c r="I2008" s="1283"/>
      <c r="J2008" s="1283"/>
      <c r="K2008" s="1283"/>
      <c r="L2008" s="1283"/>
      <c r="M2008" s="1283"/>
      <c r="N2008" s="1283"/>
      <c r="O2008" s="1283"/>
      <c r="P2008" s="1283">
        <v>9.35</v>
      </c>
      <c r="R2008" s="1067"/>
      <c r="Z2008" s="21"/>
      <c r="AH2008"/>
    </row>
    <row r="2009" spans="1:34" ht="11.25" customHeight="1">
      <c r="A2009"/>
      <c r="B2009" s="1281" t="s">
        <v>25</v>
      </c>
      <c r="C2009" s="1282">
        <v>7090</v>
      </c>
      <c r="D2009" s="1341" t="str">
        <f t="shared" si="45"/>
        <v>IA7090</v>
      </c>
      <c r="E2009" s="1514" t="s">
        <v>122</v>
      </c>
      <c r="F2009" s="1390">
        <v>890</v>
      </c>
      <c r="G2009" s="1283">
        <v>5.64</v>
      </c>
      <c r="H2009" s="1283"/>
      <c r="I2009" s="1283"/>
      <c r="J2009" s="1283"/>
      <c r="K2009" s="1283"/>
      <c r="L2009" s="1283"/>
      <c r="M2009" s="1283"/>
      <c r="N2009" s="1283"/>
      <c r="O2009" s="1283"/>
      <c r="P2009" s="1283">
        <v>7.64</v>
      </c>
      <c r="R2009" s="1067"/>
      <c r="Z2009" s="21"/>
      <c r="AH2009"/>
    </row>
    <row r="2010" spans="1:34" ht="11.25" customHeight="1">
      <c r="A2010"/>
      <c r="B2010" s="1281" t="s">
        <v>25</v>
      </c>
      <c r="C2010" s="1282">
        <v>7098</v>
      </c>
      <c r="D2010" s="1341" t="str">
        <f t="shared" si="45"/>
        <v>IA7098</v>
      </c>
      <c r="E2010" s="1514" t="s">
        <v>122</v>
      </c>
      <c r="F2010" s="1390">
        <v>1000</v>
      </c>
      <c r="G2010" s="1283">
        <v>12.1</v>
      </c>
      <c r="H2010" s="1283"/>
      <c r="I2010" s="1283"/>
      <c r="J2010" s="1283"/>
      <c r="K2010" s="1283"/>
      <c r="L2010" s="1283"/>
      <c r="M2010" s="1283"/>
      <c r="N2010" s="1283"/>
      <c r="O2010" s="1283"/>
      <c r="P2010" s="1283">
        <v>16.38</v>
      </c>
      <c r="R2010" s="1067"/>
      <c r="Z2010" s="21"/>
      <c r="AH2010"/>
    </row>
    <row r="2011" spans="1:34" ht="11.25" customHeight="1">
      <c r="A2011"/>
      <c r="B2011" s="1281" t="s">
        <v>25</v>
      </c>
      <c r="C2011" s="1282">
        <v>7099</v>
      </c>
      <c r="D2011" s="1341" t="str">
        <f t="shared" si="45"/>
        <v>IA7099</v>
      </c>
      <c r="E2011" s="1514" t="s">
        <v>122</v>
      </c>
      <c r="F2011" s="1390">
        <v>1000</v>
      </c>
      <c r="G2011" s="1283">
        <v>14.82</v>
      </c>
      <c r="H2011" s="1283"/>
      <c r="I2011" s="1283"/>
      <c r="J2011" s="1283"/>
      <c r="K2011" s="1283"/>
      <c r="L2011" s="1283"/>
      <c r="M2011" s="1283"/>
      <c r="N2011" s="1283"/>
      <c r="O2011" s="1283"/>
      <c r="P2011" s="1283">
        <v>20.04</v>
      </c>
      <c r="R2011" s="1067"/>
      <c r="Z2011" s="21"/>
      <c r="AH2011"/>
    </row>
    <row r="2012" spans="1:34" ht="11.25" customHeight="1">
      <c r="A2012"/>
      <c r="B2012" s="1281" t="s">
        <v>25</v>
      </c>
      <c r="C2012" s="1282">
        <v>7133</v>
      </c>
      <c r="D2012" s="1341" t="str">
        <f t="shared" si="45"/>
        <v>IA7133</v>
      </c>
      <c r="E2012" s="1514" t="s">
        <v>122</v>
      </c>
      <c r="F2012" s="1390">
        <v>545</v>
      </c>
      <c r="G2012" s="1283">
        <v>2.98</v>
      </c>
      <c r="H2012" s="1283"/>
      <c r="I2012" s="1283"/>
      <c r="J2012" s="1283"/>
      <c r="K2012" s="1283"/>
      <c r="L2012" s="1283"/>
      <c r="M2012" s="1283"/>
      <c r="N2012" s="1283"/>
      <c r="O2012" s="1283"/>
      <c r="P2012" s="1283">
        <v>4.03</v>
      </c>
      <c r="R2012" s="1067"/>
      <c r="Z2012" s="21"/>
      <c r="AH2012"/>
    </row>
    <row r="2013" spans="1:34" ht="11.25" customHeight="1">
      <c r="A2013"/>
      <c r="B2013" s="1281" t="s">
        <v>25</v>
      </c>
      <c r="C2013" s="1282">
        <v>7151</v>
      </c>
      <c r="D2013" s="1341" t="str">
        <f t="shared" si="45"/>
        <v>IA7151</v>
      </c>
      <c r="E2013" s="1514" t="s">
        <v>122</v>
      </c>
      <c r="F2013" s="1390">
        <v>628</v>
      </c>
      <c r="G2013" s="1283">
        <v>3.61</v>
      </c>
      <c r="H2013" s="1283"/>
      <c r="I2013" s="1283"/>
      <c r="J2013" s="1283"/>
      <c r="K2013" s="1283"/>
      <c r="L2013" s="1283"/>
      <c r="M2013" s="1283"/>
      <c r="N2013" s="1283"/>
      <c r="O2013" s="1283"/>
      <c r="P2013" s="1283">
        <v>4.8899999999999997</v>
      </c>
      <c r="R2013" s="1067"/>
      <c r="Z2013" s="21"/>
      <c r="AH2013"/>
    </row>
    <row r="2014" spans="1:34" ht="11.25" customHeight="1">
      <c r="A2014"/>
      <c r="B2014" s="1281" t="s">
        <v>25</v>
      </c>
      <c r="C2014" s="1282">
        <v>7152</v>
      </c>
      <c r="D2014" s="1341" t="str">
        <f t="shared" si="45"/>
        <v>IA7152</v>
      </c>
      <c r="E2014" s="1514" t="s">
        <v>122</v>
      </c>
      <c r="F2014" s="1390">
        <v>796</v>
      </c>
      <c r="G2014" s="1283">
        <v>4.91</v>
      </c>
      <c r="H2014" s="1283"/>
      <c r="I2014" s="1283"/>
      <c r="J2014" s="1283"/>
      <c r="K2014" s="1283"/>
      <c r="L2014" s="1283"/>
      <c r="M2014" s="1283"/>
      <c r="N2014" s="1283"/>
      <c r="O2014" s="1283"/>
      <c r="P2014" s="1283">
        <v>6.65</v>
      </c>
      <c r="R2014" s="1067"/>
      <c r="Z2014" s="21"/>
      <c r="AH2014"/>
    </row>
    <row r="2015" spans="1:34" ht="11.25" customHeight="1">
      <c r="A2015"/>
      <c r="B2015" s="1281" t="s">
        <v>25</v>
      </c>
      <c r="C2015" s="1282">
        <v>7153</v>
      </c>
      <c r="D2015" s="1341" t="str">
        <f t="shared" si="45"/>
        <v>IA7153</v>
      </c>
      <c r="E2015" s="1514" t="s">
        <v>122</v>
      </c>
      <c r="F2015" s="1390">
        <v>680</v>
      </c>
      <c r="G2015" s="1283">
        <v>4.0199999999999996</v>
      </c>
      <c r="H2015" s="1283"/>
      <c r="I2015" s="1283"/>
      <c r="J2015" s="1283"/>
      <c r="K2015" s="1283"/>
      <c r="L2015" s="1283"/>
      <c r="M2015" s="1283"/>
      <c r="N2015" s="1283"/>
      <c r="O2015" s="1283"/>
      <c r="P2015" s="1283">
        <v>5.44</v>
      </c>
      <c r="R2015" s="1067"/>
      <c r="Z2015" s="21"/>
      <c r="AH2015"/>
    </row>
    <row r="2016" spans="1:34" ht="11.25" customHeight="1">
      <c r="A2016"/>
      <c r="B2016" s="1281" t="s">
        <v>25</v>
      </c>
      <c r="C2016" s="1282">
        <v>7219</v>
      </c>
      <c r="D2016" s="1341" t="str">
        <f t="shared" si="45"/>
        <v>IA7219</v>
      </c>
      <c r="E2016" s="1514" t="s">
        <v>124</v>
      </c>
      <c r="F2016" s="1390">
        <v>1000</v>
      </c>
      <c r="G2016" s="1283">
        <v>6.74</v>
      </c>
      <c r="H2016" s="1283"/>
      <c r="I2016" s="1283"/>
      <c r="J2016" s="1283"/>
      <c r="K2016" s="1283"/>
      <c r="L2016" s="1283"/>
      <c r="M2016" s="1283"/>
      <c r="N2016" s="1283"/>
      <c r="O2016" s="1283"/>
      <c r="P2016" s="1283">
        <v>9.1199999999999992</v>
      </c>
      <c r="R2016" s="1067"/>
      <c r="Z2016" s="21"/>
      <c r="AH2016"/>
    </row>
    <row r="2017" spans="1:34" ht="11.25" customHeight="1">
      <c r="A2017"/>
      <c r="B2017" s="1281" t="s">
        <v>25</v>
      </c>
      <c r="C2017" s="1282">
        <v>7222</v>
      </c>
      <c r="D2017" s="1341" t="str">
        <f t="shared" si="45"/>
        <v>IA7222</v>
      </c>
      <c r="E2017" s="1514" t="s">
        <v>122</v>
      </c>
      <c r="F2017" s="1390">
        <v>982</v>
      </c>
      <c r="G2017" s="1283">
        <v>6.35</v>
      </c>
      <c r="H2017" s="1283"/>
      <c r="I2017" s="1283"/>
      <c r="J2017" s="1283"/>
      <c r="K2017" s="1283"/>
      <c r="L2017" s="1283"/>
      <c r="M2017" s="1283"/>
      <c r="N2017" s="1283"/>
      <c r="O2017" s="1283"/>
      <c r="P2017" s="1283">
        <v>8.59</v>
      </c>
      <c r="R2017" s="1067"/>
      <c r="Z2017" s="21"/>
      <c r="AH2017"/>
    </row>
    <row r="2018" spans="1:34" ht="11.25" customHeight="1">
      <c r="A2018"/>
      <c r="B2018" s="1281" t="s">
        <v>25</v>
      </c>
      <c r="C2018" s="1282">
        <v>7225</v>
      </c>
      <c r="D2018" s="1341" t="str">
        <f t="shared" si="45"/>
        <v>IA7225</v>
      </c>
      <c r="E2018" s="1514" t="s">
        <v>123</v>
      </c>
      <c r="F2018" s="1390">
        <v>1000</v>
      </c>
      <c r="G2018" s="1283">
        <v>7.46</v>
      </c>
      <c r="H2018" s="1283"/>
      <c r="I2018" s="1283"/>
      <c r="J2018" s="1283"/>
      <c r="K2018" s="1283"/>
      <c r="L2018" s="1283"/>
      <c r="M2018" s="1283"/>
      <c r="N2018" s="1283"/>
      <c r="O2018" s="1283"/>
      <c r="P2018" s="1283">
        <v>10.1</v>
      </c>
      <c r="R2018" s="1067"/>
      <c r="Z2018" s="21"/>
      <c r="AH2018"/>
    </row>
    <row r="2019" spans="1:34" ht="11.25" customHeight="1">
      <c r="A2019"/>
      <c r="B2019" s="1281" t="s">
        <v>25</v>
      </c>
      <c r="C2019" s="1282">
        <v>7230</v>
      </c>
      <c r="D2019" s="1341" t="str">
        <f t="shared" si="45"/>
        <v>IA7230</v>
      </c>
      <c r="E2019" s="1514" t="s">
        <v>123</v>
      </c>
      <c r="F2019" s="1390">
        <v>1000</v>
      </c>
      <c r="G2019" s="1283">
        <v>8.25</v>
      </c>
      <c r="H2019" s="1283"/>
      <c r="I2019" s="1283"/>
      <c r="J2019" s="1283"/>
      <c r="K2019" s="1283"/>
      <c r="L2019" s="1283"/>
      <c r="M2019" s="1283"/>
      <c r="N2019" s="1283"/>
      <c r="O2019" s="1283"/>
      <c r="P2019" s="1283">
        <v>11.17</v>
      </c>
      <c r="R2019" s="1067"/>
      <c r="Z2019" s="21"/>
      <c r="AH2019"/>
    </row>
    <row r="2020" spans="1:34" ht="11.25" customHeight="1">
      <c r="A2020"/>
      <c r="B2020" s="1281" t="s">
        <v>25</v>
      </c>
      <c r="C2020" s="1282">
        <v>7231</v>
      </c>
      <c r="D2020" s="1341" t="str">
        <f t="shared" si="45"/>
        <v>IA7231</v>
      </c>
      <c r="E2020" s="1514" t="s">
        <v>124</v>
      </c>
      <c r="F2020" s="1390">
        <v>1000</v>
      </c>
      <c r="G2020" s="1283">
        <v>7.17</v>
      </c>
      <c r="H2020" s="1283"/>
      <c r="I2020" s="1283"/>
      <c r="J2020" s="1283"/>
      <c r="K2020" s="1283"/>
      <c r="L2020" s="1283"/>
      <c r="M2020" s="1283"/>
      <c r="N2020" s="1283"/>
      <c r="O2020" s="1283"/>
      <c r="P2020" s="1283">
        <v>9.7100000000000009</v>
      </c>
      <c r="R2020" s="1067"/>
      <c r="Z2020" s="21"/>
      <c r="AH2020"/>
    </row>
    <row r="2021" spans="1:34" ht="11.25" customHeight="1">
      <c r="A2021"/>
      <c r="B2021" s="1281" t="s">
        <v>25</v>
      </c>
      <c r="C2021" s="1282">
        <v>7232</v>
      </c>
      <c r="D2021" s="1341" t="str">
        <f t="shared" si="45"/>
        <v>IA7232</v>
      </c>
      <c r="E2021" s="1514" t="s">
        <v>123</v>
      </c>
      <c r="F2021" s="1390">
        <v>1000</v>
      </c>
      <c r="G2021" s="1283">
        <v>8.91</v>
      </c>
      <c r="H2021" s="1283"/>
      <c r="I2021" s="1283"/>
      <c r="J2021" s="1283"/>
      <c r="K2021" s="1283"/>
      <c r="L2021" s="1283"/>
      <c r="M2021" s="1283"/>
      <c r="N2021" s="1283"/>
      <c r="O2021" s="1283"/>
      <c r="P2021" s="1283">
        <v>12.05</v>
      </c>
      <c r="R2021" s="1067"/>
      <c r="Z2021" s="21"/>
      <c r="AH2021"/>
    </row>
    <row r="2022" spans="1:34" ht="11.25" customHeight="1">
      <c r="A2022"/>
      <c r="B2022" s="1281" t="s">
        <v>25</v>
      </c>
      <c r="C2022" s="1282">
        <v>7309</v>
      </c>
      <c r="D2022" s="1341" t="str">
        <f t="shared" si="45"/>
        <v>IA7309</v>
      </c>
      <c r="E2022" s="1514" t="s">
        <v>122</v>
      </c>
      <c r="F2022" s="1390">
        <v>1000</v>
      </c>
      <c r="G2022" s="1283">
        <v>12.27</v>
      </c>
      <c r="H2022" s="1283"/>
      <c r="I2022" s="1283"/>
      <c r="J2022" s="1283"/>
      <c r="K2022" s="1283"/>
      <c r="L2022" s="1283"/>
      <c r="M2022" s="1283"/>
      <c r="N2022" s="1283"/>
      <c r="O2022" s="1283"/>
      <c r="P2022" s="1283">
        <v>16.61</v>
      </c>
      <c r="R2022" s="1067"/>
      <c r="Z2022" s="21"/>
      <c r="AH2022"/>
    </row>
    <row r="2023" spans="1:34" ht="11.25" customHeight="1">
      <c r="A2023"/>
      <c r="B2023" s="1281" t="s">
        <v>25</v>
      </c>
      <c r="C2023" s="1282">
        <v>7313</v>
      </c>
      <c r="D2023" s="1341" t="str">
        <f t="shared" si="45"/>
        <v>IA7313</v>
      </c>
      <c r="E2023" s="1514" t="s">
        <v>122</v>
      </c>
      <c r="F2023" s="1390">
        <v>780</v>
      </c>
      <c r="G2023" s="1283">
        <v>4.79</v>
      </c>
      <c r="H2023" s="1283"/>
      <c r="I2023" s="1283"/>
      <c r="J2023" s="1283"/>
      <c r="K2023" s="1283"/>
      <c r="L2023" s="1283"/>
      <c r="M2023" s="1283"/>
      <c r="N2023" s="1283"/>
      <c r="O2023" s="1283"/>
      <c r="P2023" s="1283">
        <v>6.49</v>
      </c>
      <c r="R2023" s="1067"/>
      <c r="Z2023" s="21"/>
      <c r="AH2023"/>
    </row>
    <row r="2024" spans="1:34" ht="11.25" customHeight="1">
      <c r="A2024"/>
      <c r="B2024" s="1281" t="s">
        <v>25</v>
      </c>
      <c r="C2024" s="1282">
        <v>7317</v>
      </c>
      <c r="D2024" s="1341" t="str">
        <f t="shared" si="45"/>
        <v>IA7317</v>
      </c>
      <c r="E2024" s="1514" t="s">
        <v>122</v>
      </c>
      <c r="F2024" s="1390">
        <v>1000</v>
      </c>
      <c r="G2024" s="1283">
        <v>9.2899999999999991</v>
      </c>
      <c r="H2024" s="1283"/>
      <c r="I2024" s="1283"/>
      <c r="J2024" s="1283"/>
      <c r="K2024" s="1283"/>
      <c r="L2024" s="1283"/>
      <c r="M2024" s="1283"/>
      <c r="N2024" s="1283"/>
      <c r="O2024" s="1283"/>
      <c r="P2024" s="1283">
        <v>12.57</v>
      </c>
      <c r="R2024" s="1067"/>
      <c r="Z2024" s="21"/>
      <c r="AH2024"/>
    </row>
    <row r="2025" spans="1:34" ht="11.25" customHeight="1">
      <c r="A2025"/>
      <c r="B2025" s="1281" t="s">
        <v>25</v>
      </c>
      <c r="C2025" s="1282">
        <v>7327</v>
      </c>
      <c r="D2025" s="1341" t="str">
        <f t="shared" si="45"/>
        <v>IA7327</v>
      </c>
      <c r="E2025" s="1514" t="s">
        <v>122</v>
      </c>
      <c r="F2025" s="1390">
        <v>1000</v>
      </c>
      <c r="G2025" s="1283">
        <v>25.5</v>
      </c>
      <c r="H2025" s="1283"/>
      <c r="I2025" s="1283"/>
      <c r="J2025" s="1283"/>
      <c r="K2025" s="1283"/>
      <c r="L2025" s="1283"/>
      <c r="M2025" s="1283"/>
      <c r="N2025" s="1283"/>
      <c r="O2025" s="1283"/>
      <c r="P2025" s="1283">
        <v>34.5</v>
      </c>
      <c r="R2025" s="1067"/>
      <c r="Z2025" s="21"/>
      <c r="AH2025"/>
    </row>
    <row r="2026" spans="1:34" ht="11.25" customHeight="1">
      <c r="A2026"/>
      <c r="B2026" s="1281" t="s">
        <v>25</v>
      </c>
      <c r="C2026" s="1282">
        <v>7333</v>
      </c>
      <c r="D2026" s="1341" t="str">
        <f t="shared" si="45"/>
        <v>IA7333</v>
      </c>
      <c r="E2026" s="1514" t="s">
        <v>122</v>
      </c>
      <c r="F2026" s="1390">
        <v>1000</v>
      </c>
      <c r="G2026" s="1283">
        <v>7.23</v>
      </c>
      <c r="H2026" s="1283"/>
      <c r="I2026" s="1283"/>
      <c r="J2026" s="1283"/>
      <c r="K2026" s="1283"/>
      <c r="L2026" s="1283"/>
      <c r="M2026" s="1283"/>
      <c r="N2026" s="1283"/>
      <c r="O2026" s="1283"/>
      <c r="P2026" s="1283">
        <v>9.7799999999999994</v>
      </c>
      <c r="R2026" s="1067"/>
      <c r="Z2026" s="21"/>
      <c r="AH2026"/>
    </row>
    <row r="2027" spans="1:34" ht="11.25" customHeight="1">
      <c r="A2027"/>
      <c r="B2027" s="1281" t="s">
        <v>25</v>
      </c>
      <c r="C2027" s="1282">
        <v>7335</v>
      </c>
      <c r="D2027" s="1341" t="str">
        <f t="shared" si="45"/>
        <v>IA7335</v>
      </c>
      <c r="E2027" s="1514" t="s">
        <v>122</v>
      </c>
      <c r="F2027" s="1390">
        <v>1000</v>
      </c>
      <c r="G2027" s="1283">
        <v>8.02</v>
      </c>
      <c r="H2027" s="1283"/>
      <c r="I2027" s="1283"/>
      <c r="J2027" s="1283"/>
      <c r="K2027" s="1283"/>
      <c r="L2027" s="1283"/>
      <c r="M2027" s="1283"/>
      <c r="N2027" s="1283"/>
      <c r="O2027" s="1283"/>
      <c r="P2027" s="1283">
        <v>10.86</v>
      </c>
      <c r="R2027" s="1067"/>
      <c r="Z2027" s="21"/>
      <c r="AH2027"/>
    </row>
    <row r="2028" spans="1:34" ht="11.25" customHeight="1">
      <c r="A2028"/>
      <c r="B2028" s="1281" t="s">
        <v>25</v>
      </c>
      <c r="C2028" s="1282">
        <v>7337</v>
      </c>
      <c r="D2028" s="1341" t="str">
        <f t="shared" si="45"/>
        <v>IA7337</v>
      </c>
      <c r="E2028" s="1514" t="s">
        <v>122</v>
      </c>
      <c r="F2028" s="1390">
        <v>1000</v>
      </c>
      <c r="G2028" s="1283">
        <v>9.82</v>
      </c>
      <c r="H2028" s="1283"/>
      <c r="I2028" s="1283"/>
      <c r="J2028" s="1283"/>
      <c r="K2028" s="1283"/>
      <c r="L2028" s="1283"/>
      <c r="M2028" s="1283"/>
      <c r="N2028" s="1283"/>
      <c r="O2028" s="1283"/>
      <c r="P2028" s="1283">
        <v>13.28</v>
      </c>
      <c r="R2028" s="1067"/>
      <c r="Z2028" s="21"/>
      <c r="AH2028"/>
    </row>
    <row r="2029" spans="1:34" ht="11.25" customHeight="1">
      <c r="A2029"/>
      <c r="B2029" s="1281" t="s">
        <v>25</v>
      </c>
      <c r="C2029" s="1282">
        <v>7350</v>
      </c>
      <c r="D2029" s="1341" t="str">
        <f t="shared" si="45"/>
        <v>IA7350</v>
      </c>
      <c r="E2029" s="1514" t="s">
        <v>122</v>
      </c>
      <c r="F2029" s="1390">
        <v>1000</v>
      </c>
      <c r="G2029" s="1283">
        <v>10.74</v>
      </c>
      <c r="H2029" s="1283"/>
      <c r="I2029" s="1283"/>
      <c r="J2029" s="1283"/>
      <c r="K2029" s="1283"/>
      <c r="L2029" s="1283"/>
      <c r="M2029" s="1283"/>
      <c r="N2029" s="1283"/>
      <c r="O2029" s="1283"/>
      <c r="P2029" s="1283">
        <v>14.52</v>
      </c>
      <c r="R2029" s="1067"/>
      <c r="Z2029" s="21"/>
      <c r="AH2029"/>
    </row>
    <row r="2030" spans="1:34" ht="11.25" customHeight="1">
      <c r="A2030"/>
      <c r="B2030" s="1281" t="s">
        <v>25</v>
      </c>
      <c r="C2030" s="1282">
        <v>7360</v>
      </c>
      <c r="D2030" s="1341" t="str">
        <f t="shared" si="45"/>
        <v>IA7360</v>
      </c>
      <c r="E2030" s="1514" t="s">
        <v>123</v>
      </c>
      <c r="F2030" s="1390">
        <v>636</v>
      </c>
      <c r="G2030" s="1283">
        <v>3.68</v>
      </c>
      <c r="H2030" s="1283"/>
      <c r="I2030" s="1283"/>
      <c r="J2030" s="1283"/>
      <c r="K2030" s="1283"/>
      <c r="L2030" s="1283"/>
      <c r="M2030" s="1283"/>
      <c r="N2030" s="1283"/>
      <c r="O2030" s="1283"/>
      <c r="P2030" s="1283">
        <v>4.9800000000000004</v>
      </c>
      <c r="R2030" s="1067"/>
      <c r="Z2030" s="21"/>
      <c r="AH2030"/>
    </row>
    <row r="2031" spans="1:34" ht="11.25" customHeight="1">
      <c r="A2031"/>
      <c r="B2031" s="1281" t="s">
        <v>25</v>
      </c>
      <c r="C2031" s="1282">
        <v>7370</v>
      </c>
      <c r="D2031" s="1341" t="str">
        <f t="shared" si="45"/>
        <v>IA7370</v>
      </c>
      <c r="E2031" s="1514" t="s">
        <v>124</v>
      </c>
      <c r="F2031" s="1390">
        <v>688</v>
      </c>
      <c r="G2031" s="1283">
        <v>4.08</v>
      </c>
      <c r="H2031" s="1283"/>
      <c r="I2031" s="1283"/>
      <c r="J2031" s="1283"/>
      <c r="K2031" s="1283"/>
      <c r="L2031" s="1283"/>
      <c r="M2031" s="1283"/>
      <c r="N2031" s="1283"/>
      <c r="O2031" s="1283"/>
      <c r="P2031" s="1283">
        <v>5.52</v>
      </c>
      <c r="R2031" s="1067"/>
      <c r="Z2031" s="21"/>
      <c r="AH2031"/>
    </row>
    <row r="2032" spans="1:34" ht="11.25" customHeight="1">
      <c r="A2032"/>
      <c r="B2032" s="1281" t="s">
        <v>25</v>
      </c>
      <c r="C2032" s="1282">
        <v>7380</v>
      </c>
      <c r="D2032" s="1341" t="str">
        <f t="shared" si="45"/>
        <v>IA7380</v>
      </c>
      <c r="E2032" s="1514" t="s">
        <v>123</v>
      </c>
      <c r="F2032" s="1390">
        <v>742</v>
      </c>
      <c r="G2032" s="1283">
        <v>4.5</v>
      </c>
      <c r="H2032" s="1283"/>
      <c r="I2032" s="1283"/>
      <c r="J2032" s="1283"/>
      <c r="K2032" s="1283"/>
      <c r="L2032" s="1283"/>
      <c r="M2032" s="1283"/>
      <c r="N2032" s="1283"/>
      <c r="O2032" s="1283"/>
      <c r="P2032" s="1283">
        <v>6.08</v>
      </c>
      <c r="R2032" s="1067"/>
      <c r="Z2032" s="21"/>
      <c r="AH2032"/>
    </row>
    <row r="2033" spans="1:34" ht="11.25" customHeight="1">
      <c r="A2033"/>
      <c r="B2033" s="1281" t="s">
        <v>25</v>
      </c>
      <c r="C2033" s="1282">
        <v>7382</v>
      </c>
      <c r="D2033" s="1341" t="str">
        <f t="shared" si="45"/>
        <v>IA7382</v>
      </c>
      <c r="E2033" s="1514" t="s">
        <v>124</v>
      </c>
      <c r="F2033" s="1390">
        <v>678</v>
      </c>
      <c r="G2033" s="1283">
        <v>4</v>
      </c>
      <c r="H2033" s="1283"/>
      <c r="I2033" s="1283"/>
      <c r="J2033" s="1283"/>
      <c r="K2033" s="1283"/>
      <c r="L2033" s="1283"/>
      <c r="M2033" s="1283"/>
      <c r="N2033" s="1283"/>
      <c r="O2033" s="1283"/>
      <c r="P2033" s="1283">
        <v>5.42</v>
      </c>
      <c r="R2033" s="1067"/>
      <c r="Z2033" s="21"/>
      <c r="AH2033"/>
    </row>
    <row r="2034" spans="1:34" ht="11.25" customHeight="1">
      <c r="A2034"/>
      <c r="B2034" s="1281" t="s">
        <v>25</v>
      </c>
      <c r="C2034" s="1282">
        <v>7390</v>
      </c>
      <c r="D2034" s="1341" t="str">
        <f t="shared" si="45"/>
        <v>IA7390</v>
      </c>
      <c r="E2034" s="1514" t="s">
        <v>123</v>
      </c>
      <c r="F2034" s="1390">
        <v>648</v>
      </c>
      <c r="G2034" s="1283">
        <v>3.77</v>
      </c>
      <c r="H2034" s="1283"/>
      <c r="I2034" s="1283"/>
      <c r="J2034" s="1283"/>
      <c r="K2034" s="1283"/>
      <c r="L2034" s="1283"/>
      <c r="M2034" s="1283"/>
      <c r="N2034" s="1283"/>
      <c r="O2034" s="1283"/>
      <c r="P2034" s="1283">
        <v>5.1100000000000003</v>
      </c>
      <c r="R2034" s="1067"/>
      <c r="Z2034" s="21"/>
      <c r="AH2034"/>
    </row>
    <row r="2035" spans="1:34" ht="11.25" customHeight="1">
      <c r="A2035"/>
      <c r="B2035" s="1281" t="s">
        <v>25</v>
      </c>
      <c r="C2035" s="1282">
        <v>7394</v>
      </c>
      <c r="D2035" s="1341" t="str">
        <f t="shared" si="45"/>
        <v>IA7394</v>
      </c>
      <c r="E2035" s="1514" t="s">
        <v>122</v>
      </c>
      <c r="F2035" s="1390">
        <v>614</v>
      </c>
      <c r="G2035" s="1283">
        <v>3.51</v>
      </c>
      <c r="H2035" s="1283"/>
      <c r="I2035" s="1283"/>
      <c r="J2035" s="1283"/>
      <c r="K2035" s="1283"/>
      <c r="L2035" s="1283"/>
      <c r="M2035" s="1283"/>
      <c r="N2035" s="1283"/>
      <c r="O2035" s="1283"/>
      <c r="P2035" s="1283">
        <v>4.75</v>
      </c>
      <c r="R2035" s="1067"/>
      <c r="Z2035" s="21"/>
      <c r="AH2035"/>
    </row>
    <row r="2036" spans="1:34" ht="11.25" customHeight="1">
      <c r="A2036"/>
      <c r="B2036" s="1281" t="s">
        <v>25</v>
      </c>
      <c r="C2036" s="1282">
        <v>7395</v>
      </c>
      <c r="D2036" s="1341" t="str">
        <f t="shared" si="45"/>
        <v>IA7395</v>
      </c>
      <c r="E2036" s="1514" t="s">
        <v>122</v>
      </c>
      <c r="F2036" s="1390">
        <v>665</v>
      </c>
      <c r="G2036" s="1283">
        <v>3.9</v>
      </c>
      <c r="H2036" s="1283"/>
      <c r="I2036" s="1283"/>
      <c r="J2036" s="1283"/>
      <c r="K2036" s="1283"/>
      <c r="L2036" s="1283"/>
      <c r="M2036" s="1283"/>
      <c r="N2036" s="1283"/>
      <c r="O2036" s="1283"/>
      <c r="P2036" s="1283">
        <v>5.28</v>
      </c>
      <c r="R2036" s="1067"/>
      <c r="Z2036" s="21"/>
      <c r="AH2036"/>
    </row>
    <row r="2037" spans="1:34" ht="11.25" customHeight="1">
      <c r="A2037"/>
      <c r="B2037" s="1281" t="s">
        <v>25</v>
      </c>
      <c r="C2037" s="1282">
        <v>7398</v>
      </c>
      <c r="D2037" s="1341" t="str">
        <f t="shared" si="45"/>
        <v>IA7398</v>
      </c>
      <c r="E2037" s="1514" t="s">
        <v>122</v>
      </c>
      <c r="F2037" s="1390">
        <v>778</v>
      </c>
      <c r="G2037" s="1283">
        <v>4.78</v>
      </c>
      <c r="H2037" s="1283"/>
      <c r="I2037" s="1283"/>
      <c r="J2037" s="1283"/>
      <c r="K2037" s="1283"/>
      <c r="L2037" s="1283"/>
      <c r="M2037" s="1283"/>
      <c r="N2037" s="1283"/>
      <c r="O2037" s="1283"/>
      <c r="P2037" s="1283">
        <v>6.46</v>
      </c>
      <c r="R2037" s="1067"/>
      <c r="Z2037" s="21"/>
      <c r="AH2037"/>
    </row>
    <row r="2038" spans="1:34" ht="11.25" customHeight="1">
      <c r="A2038"/>
      <c r="B2038" s="1281" t="s">
        <v>25</v>
      </c>
      <c r="C2038" s="1282">
        <v>7402</v>
      </c>
      <c r="D2038" s="1341" t="str">
        <f t="shared" si="45"/>
        <v>IA7402</v>
      </c>
      <c r="E2038" s="1514" t="s">
        <v>122</v>
      </c>
      <c r="F2038" s="1390">
        <v>192</v>
      </c>
      <c r="G2038" s="1283">
        <v>0.25</v>
      </c>
      <c r="H2038" s="1283"/>
      <c r="I2038" s="1283"/>
      <c r="J2038" s="1283"/>
      <c r="K2038" s="1283"/>
      <c r="L2038" s="1283"/>
      <c r="M2038" s="1283"/>
      <c r="N2038" s="1283"/>
      <c r="O2038" s="1283"/>
      <c r="P2038" s="1283">
        <v>0.33</v>
      </c>
      <c r="R2038" s="1067"/>
      <c r="Z2038" s="21"/>
      <c r="AH2038"/>
    </row>
    <row r="2039" spans="1:34" ht="11.25" customHeight="1">
      <c r="A2039"/>
      <c r="B2039" s="1281" t="s">
        <v>25</v>
      </c>
      <c r="C2039" s="1282">
        <v>7403</v>
      </c>
      <c r="D2039" s="1341" t="str">
        <f t="shared" si="45"/>
        <v>IA7403</v>
      </c>
      <c r="E2039" s="1514" t="s">
        <v>122</v>
      </c>
      <c r="F2039" s="1390">
        <v>684</v>
      </c>
      <c r="G2039" s="1283">
        <v>4.05</v>
      </c>
      <c r="H2039" s="1283"/>
      <c r="I2039" s="1283"/>
      <c r="J2039" s="1283"/>
      <c r="K2039" s="1283"/>
      <c r="L2039" s="1283"/>
      <c r="M2039" s="1283"/>
      <c r="N2039" s="1283"/>
      <c r="O2039" s="1283"/>
      <c r="P2039" s="1283">
        <v>5.47</v>
      </c>
      <c r="R2039" s="1067"/>
      <c r="Z2039" s="21"/>
      <c r="AH2039"/>
    </row>
    <row r="2040" spans="1:34" ht="11.25" customHeight="1">
      <c r="A2040"/>
      <c r="B2040" s="1281" t="s">
        <v>25</v>
      </c>
      <c r="C2040" s="1282">
        <v>7405</v>
      </c>
      <c r="D2040" s="1341" t="str">
        <f t="shared" si="45"/>
        <v>IA7405</v>
      </c>
      <c r="E2040" s="1514" t="s">
        <v>122</v>
      </c>
      <c r="F2040" s="1390">
        <v>383</v>
      </c>
      <c r="G2040" s="1283">
        <v>1.1200000000000001</v>
      </c>
      <c r="H2040" s="1283"/>
      <c r="I2040" s="1283"/>
      <c r="J2040" s="1283"/>
      <c r="K2040" s="1283"/>
      <c r="L2040" s="1283"/>
      <c r="M2040" s="1283"/>
      <c r="N2040" s="1283"/>
      <c r="O2040" s="1283"/>
      <c r="P2040" s="1283">
        <v>1.52</v>
      </c>
      <c r="R2040" s="1067"/>
      <c r="Z2040" s="21"/>
      <c r="AH2040"/>
    </row>
    <row r="2041" spans="1:34" ht="11.25" customHeight="1">
      <c r="A2041"/>
      <c r="B2041" s="1281" t="s">
        <v>25</v>
      </c>
      <c r="C2041" s="1282">
        <v>7420</v>
      </c>
      <c r="D2041" s="1341" t="str">
        <f t="shared" si="45"/>
        <v>IA7420</v>
      </c>
      <c r="E2041" s="1514" t="s">
        <v>122</v>
      </c>
      <c r="F2041" s="1390">
        <v>925</v>
      </c>
      <c r="G2041" s="1283">
        <v>5.91</v>
      </c>
      <c r="H2041" s="1283"/>
      <c r="I2041" s="1283"/>
      <c r="J2041" s="1283"/>
      <c r="K2041" s="1283"/>
      <c r="L2041" s="1283"/>
      <c r="M2041" s="1283"/>
      <c r="N2041" s="1283"/>
      <c r="O2041" s="1283"/>
      <c r="P2041" s="1283">
        <v>7.99</v>
      </c>
      <c r="R2041" s="1067"/>
      <c r="Z2041" s="21"/>
      <c r="AH2041"/>
    </row>
    <row r="2042" spans="1:34" ht="11.25" customHeight="1">
      <c r="A2042"/>
      <c r="B2042" s="1281" t="s">
        <v>25</v>
      </c>
      <c r="C2042" s="1282">
        <v>7421</v>
      </c>
      <c r="D2042" s="1341" t="str">
        <f t="shared" si="45"/>
        <v>IA7421</v>
      </c>
      <c r="E2042" s="1514" t="s">
        <v>122</v>
      </c>
      <c r="F2042" s="1390">
        <v>258</v>
      </c>
      <c r="G2042" s="1283">
        <v>0.76</v>
      </c>
      <c r="H2042" s="1283"/>
      <c r="I2042" s="1283"/>
      <c r="J2042" s="1283"/>
      <c r="K2042" s="1283"/>
      <c r="L2042" s="1283"/>
      <c r="M2042" s="1283"/>
      <c r="N2042" s="1283"/>
      <c r="O2042" s="1283"/>
      <c r="P2042" s="1283">
        <v>1.02</v>
      </c>
      <c r="R2042" s="1067"/>
      <c r="Z2042" s="21"/>
      <c r="AH2042"/>
    </row>
    <row r="2043" spans="1:34" ht="11.25" customHeight="1">
      <c r="A2043"/>
      <c r="B2043" s="1281" t="s">
        <v>25</v>
      </c>
      <c r="C2043" s="1282">
        <v>7422</v>
      </c>
      <c r="D2043" s="1341" t="str">
        <f t="shared" si="45"/>
        <v>IA7422</v>
      </c>
      <c r="E2043" s="1514" t="s">
        <v>122</v>
      </c>
      <c r="F2043" s="1390">
        <v>362</v>
      </c>
      <c r="G2043" s="1283">
        <v>1.56</v>
      </c>
      <c r="H2043" s="1283"/>
      <c r="I2043" s="1283"/>
      <c r="J2043" s="1283"/>
      <c r="K2043" s="1283"/>
      <c r="L2043" s="1283"/>
      <c r="M2043" s="1283"/>
      <c r="N2043" s="1283"/>
      <c r="O2043" s="1283"/>
      <c r="P2043" s="1283">
        <v>2.12</v>
      </c>
      <c r="R2043" s="1067"/>
      <c r="Z2043" s="21"/>
      <c r="AH2043"/>
    </row>
    <row r="2044" spans="1:34" ht="11.25" customHeight="1">
      <c r="A2044"/>
      <c r="B2044" s="1281" t="s">
        <v>25</v>
      </c>
      <c r="C2044" s="1282">
        <v>7425</v>
      </c>
      <c r="D2044" s="1341" t="str">
        <f t="shared" si="45"/>
        <v>IA7425</v>
      </c>
      <c r="E2044" s="1514" t="s">
        <v>122</v>
      </c>
      <c r="F2044" s="1390">
        <v>496</v>
      </c>
      <c r="G2044" s="1283">
        <v>2.59</v>
      </c>
      <c r="H2044" s="1283"/>
      <c r="I2044" s="1283"/>
      <c r="J2044" s="1283"/>
      <c r="K2044" s="1283"/>
      <c r="L2044" s="1283"/>
      <c r="M2044" s="1283"/>
      <c r="N2044" s="1283"/>
      <c r="O2044" s="1283"/>
      <c r="P2044" s="1283">
        <v>3.51</v>
      </c>
      <c r="R2044" s="1067"/>
      <c r="Z2044" s="21"/>
      <c r="AH2044"/>
    </row>
    <row r="2045" spans="1:34" ht="11.25" customHeight="1">
      <c r="A2045"/>
      <c r="B2045" s="1281" t="s">
        <v>25</v>
      </c>
      <c r="C2045" s="1282">
        <v>7431</v>
      </c>
      <c r="D2045" s="1341" t="str">
        <f t="shared" si="45"/>
        <v>IA7431</v>
      </c>
      <c r="E2045" s="1514" t="s">
        <v>122</v>
      </c>
      <c r="F2045" s="1390">
        <v>331</v>
      </c>
      <c r="G2045" s="1283">
        <v>0.86</v>
      </c>
      <c r="H2045" s="1283"/>
      <c r="I2045" s="1283"/>
      <c r="J2045" s="1283"/>
      <c r="K2045" s="1283"/>
      <c r="L2045" s="1283"/>
      <c r="M2045" s="1283"/>
      <c r="N2045" s="1283"/>
      <c r="O2045" s="1283"/>
      <c r="P2045" s="1283">
        <v>1.1599999999999999</v>
      </c>
      <c r="R2045" s="1067"/>
      <c r="Z2045" s="21"/>
      <c r="AH2045"/>
    </row>
    <row r="2046" spans="1:34" ht="11.25" customHeight="1">
      <c r="A2046"/>
      <c r="B2046" s="1281" t="s">
        <v>25</v>
      </c>
      <c r="C2046" s="1282">
        <v>7445</v>
      </c>
      <c r="D2046" s="1341" t="str">
        <f t="shared" si="45"/>
        <v>IA7445</v>
      </c>
      <c r="E2046" s="1514" t="s">
        <v>280</v>
      </c>
      <c r="F2046" s="1390">
        <v>0</v>
      </c>
      <c r="G2046" s="1283">
        <v>0.6</v>
      </c>
      <c r="H2046" s="1283"/>
      <c r="I2046" s="1283"/>
      <c r="J2046" s="1283"/>
      <c r="K2046" s="1283"/>
      <c r="L2046" s="1283"/>
      <c r="M2046" s="1283"/>
      <c r="N2046" s="1283"/>
      <c r="O2046" s="1283"/>
      <c r="P2046" s="1283">
        <v>0.82</v>
      </c>
      <c r="R2046" s="1067"/>
      <c r="Z2046" s="21"/>
      <c r="AH2046"/>
    </row>
    <row r="2047" spans="1:34" ht="11.25" customHeight="1">
      <c r="A2047"/>
      <c r="B2047" s="1281" t="s">
        <v>25</v>
      </c>
      <c r="C2047" s="1282">
        <v>7453</v>
      </c>
      <c r="D2047" s="1341" t="str">
        <f t="shared" si="45"/>
        <v>IA7453</v>
      </c>
      <c r="E2047" s="1514" t="s">
        <v>280</v>
      </c>
      <c r="F2047" s="1390">
        <v>0</v>
      </c>
      <c r="G2047" s="1283">
        <v>0.46</v>
      </c>
      <c r="H2047" s="1283"/>
      <c r="I2047" s="1283"/>
      <c r="J2047" s="1283"/>
      <c r="K2047" s="1283"/>
      <c r="L2047" s="1283"/>
      <c r="M2047" s="1283"/>
      <c r="N2047" s="1283"/>
      <c r="O2047" s="1283"/>
      <c r="P2047" s="1283">
        <v>0.62</v>
      </c>
      <c r="R2047" s="1067"/>
      <c r="Z2047" s="21"/>
      <c r="AH2047"/>
    </row>
    <row r="2048" spans="1:34" ht="11.25" customHeight="1">
      <c r="A2048"/>
      <c r="B2048" s="1281" t="s">
        <v>25</v>
      </c>
      <c r="C2048" s="1282">
        <v>7502</v>
      </c>
      <c r="D2048" s="1341" t="str">
        <f t="shared" si="45"/>
        <v>IA7502</v>
      </c>
      <c r="E2048" s="1514" t="s">
        <v>122</v>
      </c>
      <c r="F2048" s="1390">
        <v>384</v>
      </c>
      <c r="G2048" s="1283">
        <v>1.73</v>
      </c>
      <c r="H2048" s="1283"/>
      <c r="I2048" s="1283"/>
      <c r="J2048" s="1283"/>
      <c r="K2048" s="1283"/>
      <c r="L2048" s="1283"/>
      <c r="M2048" s="1283"/>
      <c r="N2048" s="1283"/>
      <c r="O2048" s="1283"/>
      <c r="P2048" s="1283">
        <v>2.35</v>
      </c>
      <c r="R2048" s="1067"/>
      <c r="Z2048" s="21"/>
      <c r="AH2048"/>
    </row>
    <row r="2049" spans="1:34" ht="11.25" customHeight="1">
      <c r="A2049"/>
      <c r="B2049" s="1281" t="s">
        <v>25</v>
      </c>
      <c r="C2049" s="1282">
        <v>7515</v>
      </c>
      <c r="D2049" s="1341" t="str">
        <f t="shared" si="45"/>
        <v>IA7515</v>
      </c>
      <c r="E2049" s="1514" t="s">
        <v>122</v>
      </c>
      <c r="F2049" s="1390">
        <v>295</v>
      </c>
      <c r="G2049" s="1283">
        <v>1.05</v>
      </c>
      <c r="H2049" s="1283"/>
      <c r="I2049" s="1283"/>
      <c r="J2049" s="1283"/>
      <c r="K2049" s="1283"/>
      <c r="L2049" s="1283"/>
      <c r="M2049" s="1283"/>
      <c r="N2049" s="1283"/>
      <c r="O2049" s="1283"/>
      <c r="P2049" s="1283">
        <v>1.41</v>
      </c>
      <c r="R2049" s="1067"/>
      <c r="Z2049" s="21"/>
      <c r="AH2049"/>
    </row>
    <row r="2050" spans="1:34" ht="11.25" customHeight="1">
      <c r="A2050"/>
      <c r="B2050" s="1281" t="s">
        <v>25</v>
      </c>
      <c r="C2050" s="1282">
        <v>7520</v>
      </c>
      <c r="D2050" s="1341" t="str">
        <f t="shared" si="45"/>
        <v>IA7520</v>
      </c>
      <c r="E2050" s="1514" t="s">
        <v>125</v>
      </c>
      <c r="F2050" s="1390">
        <v>548</v>
      </c>
      <c r="G2050" s="1283">
        <v>3</v>
      </c>
      <c r="H2050" s="1283"/>
      <c r="I2050" s="1283"/>
      <c r="J2050" s="1283"/>
      <c r="K2050" s="1283"/>
      <c r="L2050" s="1283"/>
      <c r="M2050" s="1283"/>
      <c r="N2050" s="1283"/>
      <c r="O2050" s="1283"/>
      <c r="P2050" s="1283">
        <v>4.0599999999999996</v>
      </c>
      <c r="R2050" s="1067"/>
      <c r="Z2050" s="21"/>
      <c r="AH2050"/>
    </row>
    <row r="2051" spans="1:34" ht="11.25" customHeight="1">
      <c r="A2051"/>
      <c r="B2051" s="1281" t="s">
        <v>25</v>
      </c>
      <c r="C2051" s="1282">
        <v>7538</v>
      </c>
      <c r="D2051" s="1341" t="str">
        <f t="shared" si="45"/>
        <v>IA7538</v>
      </c>
      <c r="E2051" s="1514" t="s">
        <v>122</v>
      </c>
      <c r="F2051" s="1390">
        <v>624</v>
      </c>
      <c r="G2051" s="1283">
        <v>3.59</v>
      </c>
      <c r="H2051" s="1283"/>
      <c r="I2051" s="1283"/>
      <c r="J2051" s="1283"/>
      <c r="K2051" s="1283"/>
      <c r="L2051" s="1283"/>
      <c r="M2051" s="1283"/>
      <c r="N2051" s="1283"/>
      <c r="O2051" s="1283"/>
      <c r="P2051" s="1283">
        <v>4.8499999999999996</v>
      </c>
      <c r="R2051" s="1067"/>
      <c r="Z2051" s="21"/>
      <c r="AH2051"/>
    </row>
    <row r="2052" spans="1:34" ht="11.25" customHeight="1">
      <c r="A2052"/>
      <c r="B2052" s="1281" t="s">
        <v>25</v>
      </c>
      <c r="C2052" s="1282">
        <v>7539</v>
      </c>
      <c r="D2052" s="1341" t="str">
        <f t="shared" si="45"/>
        <v>IA7539</v>
      </c>
      <c r="E2052" s="1514" t="s">
        <v>122</v>
      </c>
      <c r="F2052" s="1390">
        <v>416</v>
      </c>
      <c r="G2052" s="1283">
        <v>1.98</v>
      </c>
      <c r="H2052" s="1283"/>
      <c r="I2052" s="1283"/>
      <c r="J2052" s="1283"/>
      <c r="K2052" s="1283"/>
      <c r="L2052" s="1283"/>
      <c r="M2052" s="1283"/>
      <c r="N2052" s="1283"/>
      <c r="O2052" s="1283"/>
      <c r="P2052" s="1283">
        <v>2.68</v>
      </c>
      <c r="R2052" s="1067"/>
      <c r="Z2052" s="21"/>
      <c r="AH2052"/>
    </row>
    <row r="2053" spans="1:34" ht="11.25" customHeight="1">
      <c r="A2053"/>
      <c r="B2053" s="1281" t="s">
        <v>25</v>
      </c>
      <c r="C2053" s="1282">
        <v>7540</v>
      </c>
      <c r="D2053" s="1341" t="str">
        <f t="shared" si="45"/>
        <v>IA7540</v>
      </c>
      <c r="E2053" s="1514" t="s">
        <v>122</v>
      </c>
      <c r="F2053" s="1390">
        <v>482</v>
      </c>
      <c r="G2053" s="1283">
        <v>2.4900000000000002</v>
      </c>
      <c r="H2053" s="1283"/>
      <c r="I2053" s="1283"/>
      <c r="J2053" s="1283"/>
      <c r="K2053" s="1283"/>
      <c r="L2053" s="1283"/>
      <c r="M2053" s="1283"/>
      <c r="N2053" s="1283"/>
      <c r="O2053" s="1283"/>
      <c r="P2053" s="1283">
        <v>3.37</v>
      </c>
      <c r="R2053" s="1067"/>
      <c r="Z2053" s="21"/>
      <c r="AH2053"/>
    </row>
    <row r="2054" spans="1:34" ht="11.25" customHeight="1">
      <c r="A2054"/>
      <c r="B2054" s="1281" t="s">
        <v>25</v>
      </c>
      <c r="C2054" s="1282">
        <v>7580</v>
      </c>
      <c r="D2054" s="1341" t="str">
        <f t="shared" si="45"/>
        <v>IA7580</v>
      </c>
      <c r="E2054" s="1514" t="s">
        <v>122</v>
      </c>
      <c r="F2054" s="1390">
        <v>454</v>
      </c>
      <c r="G2054" s="1283">
        <v>2.27</v>
      </c>
      <c r="H2054" s="1283"/>
      <c r="I2054" s="1283"/>
      <c r="J2054" s="1283"/>
      <c r="K2054" s="1283"/>
      <c r="L2054" s="1283"/>
      <c r="M2054" s="1283"/>
      <c r="N2054" s="1283"/>
      <c r="O2054" s="1283"/>
      <c r="P2054" s="1283">
        <v>3.07</v>
      </c>
      <c r="R2054" s="1067"/>
      <c r="Z2054" s="21"/>
      <c r="AH2054"/>
    </row>
    <row r="2055" spans="1:34" ht="11.25" customHeight="1">
      <c r="A2055"/>
      <c r="B2055" s="1281" t="s">
        <v>25</v>
      </c>
      <c r="C2055" s="1282">
        <v>7590</v>
      </c>
      <c r="D2055" s="1341" t="str">
        <f t="shared" si="45"/>
        <v>IA7590</v>
      </c>
      <c r="E2055" s="1514" t="s">
        <v>124</v>
      </c>
      <c r="F2055" s="1390">
        <v>560</v>
      </c>
      <c r="G2055" s="1283">
        <v>3.09</v>
      </c>
      <c r="H2055" s="1283"/>
      <c r="I2055" s="1283"/>
      <c r="J2055" s="1283"/>
      <c r="K2055" s="1283"/>
      <c r="L2055" s="1283"/>
      <c r="M2055" s="1283"/>
      <c r="N2055" s="1283"/>
      <c r="O2055" s="1283"/>
      <c r="P2055" s="1283">
        <v>4.1900000000000004</v>
      </c>
      <c r="R2055" s="1067"/>
      <c r="Z2055" s="21"/>
      <c r="AH2055"/>
    </row>
    <row r="2056" spans="1:34" ht="11.25" customHeight="1">
      <c r="A2056"/>
      <c r="B2056" s="1281" t="s">
        <v>25</v>
      </c>
      <c r="C2056" s="1282">
        <v>7600</v>
      </c>
      <c r="D2056" s="1341" t="str">
        <f t="shared" si="45"/>
        <v>IA7600</v>
      </c>
      <c r="E2056" s="1514" t="s">
        <v>123</v>
      </c>
      <c r="F2056" s="1390">
        <v>608</v>
      </c>
      <c r="G2056" s="1283">
        <v>3.46</v>
      </c>
      <c r="H2056" s="1283"/>
      <c r="I2056" s="1283"/>
      <c r="J2056" s="1283"/>
      <c r="K2056" s="1283"/>
      <c r="L2056" s="1283"/>
      <c r="M2056" s="1283"/>
      <c r="N2056" s="1283"/>
      <c r="O2056" s="1283"/>
      <c r="P2056" s="1283">
        <v>4.68</v>
      </c>
      <c r="R2056" s="1067"/>
      <c r="Z2056" s="21"/>
      <c r="AH2056"/>
    </row>
    <row r="2057" spans="1:34" ht="11.25" customHeight="1">
      <c r="A2057"/>
      <c r="B2057" s="1281" t="s">
        <v>25</v>
      </c>
      <c r="C2057" s="1282">
        <v>7605</v>
      </c>
      <c r="D2057" s="1341" t="str">
        <f t="shared" si="45"/>
        <v>IA7605</v>
      </c>
      <c r="E2057" s="1514" t="s">
        <v>121</v>
      </c>
      <c r="F2057" s="1390">
        <v>395</v>
      </c>
      <c r="G2057" s="1283">
        <v>1.82</v>
      </c>
      <c r="H2057" s="1283"/>
      <c r="I2057" s="1283"/>
      <c r="J2057" s="1283"/>
      <c r="K2057" s="1283"/>
      <c r="L2057" s="1283"/>
      <c r="M2057" s="1283"/>
      <c r="N2057" s="1283"/>
      <c r="O2057" s="1283"/>
      <c r="P2057" s="1283">
        <v>2.46</v>
      </c>
      <c r="R2057" s="1067"/>
      <c r="Z2057" s="21"/>
      <c r="AH2057"/>
    </row>
    <row r="2058" spans="1:34" ht="11.25" customHeight="1">
      <c r="A2058"/>
      <c r="B2058" s="1281" t="s">
        <v>25</v>
      </c>
      <c r="C2058" s="1282">
        <v>7610</v>
      </c>
      <c r="D2058" s="1341" t="str">
        <f t="shared" si="45"/>
        <v>IA7610</v>
      </c>
      <c r="E2058" s="1514" t="s">
        <v>122</v>
      </c>
      <c r="F2058" s="1390">
        <v>237</v>
      </c>
      <c r="G2058" s="1283">
        <v>0.6</v>
      </c>
      <c r="H2058" s="1283"/>
      <c r="I2058" s="1283"/>
      <c r="J2058" s="1283"/>
      <c r="K2058" s="1283"/>
      <c r="L2058" s="1283"/>
      <c r="M2058" s="1283"/>
      <c r="N2058" s="1283"/>
      <c r="O2058" s="1283"/>
      <c r="P2058" s="1283">
        <v>0.81</v>
      </c>
      <c r="R2058" s="1067"/>
      <c r="Z2058" s="21"/>
      <c r="AH2058"/>
    </row>
    <row r="2059" spans="1:34" ht="11.25" customHeight="1">
      <c r="A2059"/>
      <c r="B2059" s="1281" t="s">
        <v>25</v>
      </c>
      <c r="C2059" s="1282">
        <v>7705</v>
      </c>
      <c r="D2059" s="1341" t="str">
        <f t="shared" si="45"/>
        <v>IA7705</v>
      </c>
      <c r="E2059" s="1514" t="s">
        <v>124</v>
      </c>
      <c r="F2059" s="1390">
        <v>764</v>
      </c>
      <c r="G2059" s="1283">
        <v>4.67</v>
      </c>
      <c r="H2059" s="1283"/>
      <c r="I2059" s="1283"/>
      <c r="J2059" s="1283"/>
      <c r="K2059" s="1283"/>
      <c r="L2059" s="1283"/>
      <c r="M2059" s="1283"/>
      <c r="N2059" s="1283"/>
      <c r="O2059" s="1283"/>
      <c r="P2059" s="1283">
        <v>6.31</v>
      </c>
      <c r="R2059" s="1067"/>
      <c r="Z2059" s="21"/>
      <c r="AH2059"/>
    </row>
    <row r="2060" spans="1:34" ht="11.25" customHeight="1">
      <c r="A2060"/>
      <c r="B2060" s="1281" t="s">
        <v>25</v>
      </c>
      <c r="C2060" s="1282">
        <v>7710</v>
      </c>
      <c r="D2060" s="1341" t="str">
        <f t="shared" ref="D2060:D2123" si="46">B2060&amp;TEXT(C2060,"0000")</f>
        <v>IA7710</v>
      </c>
      <c r="E2060" s="1514" t="s">
        <v>122</v>
      </c>
      <c r="F2060" s="1390">
        <v>1000</v>
      </c>
      <c r="G2060" s="1283">
        <v>38.979999999999997</v>
      </c>
      <c r="H2060" s="1283"/>
      <c r="I2060" s="1283"/>
      <c r="J2060" s="1283"/>
      <c r="K2060" s="1283"/>
      <c r="L2060" s="1283"/>
      <c r="M2060" s="1283"/>
      <c r="N2060" s="1283"/>
      <c r="O2060" s="1283"/>
      <c r="P2060" s="1283">
        <v>52.74</v>
      </c>
      <c r="R2060" s="1067"/>
      <c r="Z2060" s="21"/>
      <c r="AH2060"/>
    </row>
    <row r="2061" spans="1:34" ht="11.25" customHeight="1">
      <c r="A2061"/>
      <c r="B2061" s="1281" t="s">
        <v>25</v>
      </c>
      <c r="C2061" s="1282">
        <v>7711</v>
      </c>
      <c r="D2061" s="1341" t="str">
        <f t="shared" si="46"/>
        <v>IA7711</v>
      </c>
      <c r="E2061" s="1514" t="s">
        <v>122</v>
      </c>
      <c r="F2061" s="1390">
        <v>1000</v>
      </c>
      <c r="G2061" s="1283">
        <v>38.979999999999997</v>
      </c>
      <c r="H2061" s="1283"/>
      <c r="I2061" s="1283"/>
      <c r="J2061" s="1283"/>
      <c r="K2061" s="1283"/>
      <c r="L2061" s="1283"/>
      <c r="M2061" s="1283"/>
      <c r="N2061" s="1283"/>
      <c r="O2061" s="1283"/>
      <c r="P2061" s="1283">
        <v>52.74</v>
      </c>
      <c r="R2061" s="1067"/>
      <c r="Z2061" s="21"/>
      <c r="AH2061"/>
    </row>
    <row r="2062" spans="1:34" ht="11.25" customHeight="1">
      <c r="A2062"/>
      <c r="B2062" s="1281" t="s">
        <v>25</v>
      </c>
      <c r="C2062" s="1282">
        <v>7720</v>
      </c>
      <c r="D2062" s="1341" t="str">
        <f t="shared" si="46"/>
        <v>IA7720</v>
      </c>
      <c r="E2062" s="1514" t="s">
        <v>123</v>
      </c>
      <c r="F2062" s="1390">
        <v>533</v>
      </c>
      <c r="G2062" s="1283">
        <v>2.88</v>
      </c>
      <c r="H2062" s="1283"/>
      <c r="I2062" s="1283"/>
      <c r="J2062" s="1283"/>
      <c r="K2062" s="1283"/>
      <c r="L2062" s="1283"/>
      <c r="M2062" s="1283"/>
      <c r="N2062" s="1283"/>
      <c r="O2062" s="1283"/>
      <c r="P2062" s="1283">
        <v>3.9</v>
      </c>
      <c r="R2062" s="1067"/>
      <c r="Z2062" s="21"/>
      <c r="AH2062"/>
    </row>
    <row r="2063" spans="1:34" ht="11.25" customHeight="1">
      <c r="A2063"/>
      <c r="B2063" s="1281" t="s">
        <v>25</v>
      </c>
      <c r="C2063" s="1282">
        <v>7855</v>
      </c>
      <c r="D2063" s="1341" t="str">
        <f t="shared" si="46"/>
        <v>IA7855</v>
      </c>
      <c r="E2063" s="1514" t="s">
        <v>122</v>
      </c>
      <c r="F2063" s="1390">
        <v>554</v>
      </c>
      <c r="G2063" s="1283">
        <v>3.04</v>
      </c>
      <c r="H2063" s="1283"/>
      <c r="I2063" s="1283"/>
      <c r="J2063" s="1283"/>
      <c r="K2063" s="1283"/>
      <c r="L2063" s="1283"/>
      <c r="M2063" s="1283"/>
      <c r="N2063" s="1283"/>
      <c r="O2063" s="1283"/>
      <c r="P2063" s="1283">
        <v>4.12</v>
      </c>
      <c r="R2063" s="1067"/>
      <c r="Z2063" s="21"/>
      <c r="AH2063"/>
    </row>
    <row r="2064" spans="1:34" ht="11.25" customHeight="1">
      <c r="A2064"/>
      <c r="B2064" s="1281" t="s">
        <v>25</v>
      </c>
      <c r="C2064" s="1282">
        <v>8001</v>
      </c>
      <c r="D2064" s="1341" t="str">
        <f t="shared" si="46"/>
        <v>IA8001</v>
      </c>
      <c r="E2064" s="1514" t="s">
        <v>121</v>
      </c>
      <c r="F2064" s="1390">
        <v>443</v>
      </c>
      <c r="G2064" s="1283">
        <v>2.1800000000000002</v>
      </c>
      <c r="H2064" s="1283"/>
      <c r="I2064" s="1283"/>
      <c r="J2064" s="1283"/>
      <c r="K2064" s="1283"/>
      <c r="L2064" s="1283"/>
      <c r="M2064" s="1283"/>
      <c r="N2064" s="1283"/>
      <c r="O2064" s="1283"/>
      <c r="P2064" s="1283">
        <v>2.96</v>
      </c>
      <c r="R2064" s="1067"/>
      <c r="Z2064" s="21"/>
      <c r="AH2064"/>
    </row>
    <row r="2065" spans="1:34" ht="11.25" customHeight="1">
      <c r="A2065"/>
      <c r="B2065" s="1281" t="s">
        <v>25</v>
      </c>
      <c r="C2065" s="1282">
        <v>8002</v>
      </c>
      <c r="D2065" s="1341" t="str">
        <f t="shared" si="46"/>
        <v>IA8002</v>
      </c>
      <c r="E2065" s="1514" t="s">
        <v>125</v>
      </c>
      <c r="F2065" s="1390">
        <v>449</v>
      </c>
      <c r="G2065" s="1283">
        <v>2.2400000000000002</v>
      </c>
      <c r="H2065" s="1283"/>
      <c r="I2065" s="1283"/>
      <c r="J2065" s="1283"/>
      <c r="K2065" s="1283"/>
      <c r="L2065" s="1283"/>
      <c r="M2065" s="1283"/>
      <c r="N2065" s="1283"/>
      <c r="O2065" s="1283"/>
      <c r="P2065" s="1283">
        <v>3.02</v>
      </c>
      <c r="R2065" s="1067"/>
      <c r="Z2065" s="21"/>
      <c r="AH2065"/>
    </row>
    <row r="2066" spans="1:34" ht="11.25" customHeight="1">
      <c r="A2066"/>
      <c r="B2066" s="1281" t="s">
        <v>25</v>
      </c>
      <c r="C2066" s="1282">
        <v>8006</v>
      </c>
      <c r="D2066" s="1341" t="str">
        <f t="shared" si="46"/>
        <v>IA8006</v>
      </c>
      <c r="E2066" s="1514" t="s">
        <v>121</v>
      </c>
      <c r="F2066" s="1390">
        <v>443</v>
      </c>
      <c r="G2066" s="1283">
        <v>2.1800000000000002</v>
      </c>
      <c r="H2066" s="1283"/>
      <c r="I2066" s="1283"/>
      <c r="J2066" s="1283"/>
      <c r="K2066" s="1283"/>
      <c r="L2066" s="1283"/>
      <c r="M2066" s="1283"/>
      <c r="N2066" s="1283"/>
      <c r="O2066" s="1283"/>
      <c r="P2066" s="1283">
        <v>2.96</v>
      </c>
      <c r="R2066" s="1067"/>
      <c r="Z2066" s="21"/>
      <c r="AH2066"/>
    </row>
    <row r="2067" spans="1:34" ht="11.25" customHeight="1">
      <c r="A2067"/>
      <c r="B2067" s="1281" t="s">
        <v>25</v>
      </c>
      <c r="C2067" s="1282">
        <v>8008</v>
      </c>
      <c r="D2067" s="1341" t="str">
        <f t="shared" si="46"/>
        <v>IA8008</v>
      </c>
      <c r="E2067" s="1514" t="s">
        <v>121</v>
      </c>
      <c r="F2067" s="1390">
        <v>295</v>
      </c>
      <c r="G2067" s="1283">
        <v>1.05</v>
      </c>
      <c r="H2067" s="1283"/>
      <c r="I2067" s="1283"/>
      <c r="J2067" s="1283"/>
      <c r="K2067" s="1283"/>
      <c r="L2067" s="1283"/>
      <c r="M2067" s="1283"/>
      <c r="N2067" s="1283"/>
      <c r="O2067" s="1283"/>
      <c r="P2067" s="1283">
        <v>1.41</v>
      </c>
      <c r="R2067" s="1067"/>
      <c r="Z2067" s="21"/>
      <c r="AH2067"/>
    </row>
    <row r="2068" spans="1:34" ht="11.25" customHeight="1">
      <c r="A2068"/>
      <c r="B2068" s="1281" t="s">
        <v>25</v>
      </c>
      <c r="C2068" s="1282">
        <v>8010</v>
      </c>
      <c r="D2068" s="1341" t="str">
        <f t="shared" si="46"/>
        <v>IA8010</v>
      </c>
      <c r="E2068" s="1514" t="s">
        <v>121</v>
      </c>
      <c r="F2068" s="1390">
        <v>394</v>
      </c>
      <c r="G2068" s="1283">
        <v>1.81</v>
      </c>
      <c r="H2068" s="1283"/>
      <c r="I2068" s="1283"/>
      <c r="J2068" s="1283"/>
      <c r="K2068" s="1283"/>
      <c r="L2068" s="1283"/>
      <c r="M2068" s="1283"/>
      <c r="N2068" s="1283"/>
      <c r="O2068" s="1283"/>
      <c r="P2068" s="1283">
        <v>2.4500000000000002</v>
      </c>
      <c r="R2068" s="1067"/>
      <c r="Z2068" s="21"/>
      <c r="AH2068"/>
    </row>
    <row r="2069" spans="1:34" ht="11.25" customHeight="1">
      <c r="A2069"/>
      <c r="B2069" s="1281" t="s">
        <v>25</v>
      </c>
      <c r="C2069" s="1282">
        <v>8013</v>
      </c>
      <c r="D2069" s="1341" t="str">
        <f t="shared" si="46"/>
        <v>IA8013</v>
      </c>
      <c r="E2069" s="1514" t="s">
        <v>121</v>
      </c>
      <c r="F2069" s="1390">
        <v>208</v>
      </c>
      <c r="G2069" s="1283">
        <v>0.37</v>
      </c>
      <c r="H2069" s="1283"/>
      <c r="I2069" s="1283"/>
      <c r="J2069" s="1283"/>
      <c r="K2069" s="1283"/>
      <c r="L2069" s="1283"/>
      <c r="M2069" s="1283"/>
      <c r="N2069" s="1283"/>
      <c r="O2069" s="1283"/>
      <c r="P2069" s="1283">
        <v>0.51</v>
      </c>
      <c r="R2069" s="1067"/>
      <c r="Z2069" s="21"/>
      <c r="AH2069"/>
    </row>
    <row r="2070" spans="1:34" ht="11.25" customHeight="1">
      <c r="A2070"/>
      <c r="B2070" s="1281" t="s">
        <v>25</v>
      </c>
      <c r="C2070" s="1282">
        <v>8015</v>
      </c>
      <c r="D2070" s="1341" t="str">
        <f t="shared" si="46"/>
        <v>IA8015</v>
      </c>
      <c r="E2070" s="1514" t="s">
        <v>121</v>
      </c>
      <c r="F2070" s="1390">
        <v>256</v>
      </c>
      <c r="G2070" s="1283">
        <v>0.74</v>
      </c>
      <c r="H2070" s="1283"/>
      <c r="I2070" s="1283"/>
      <c r="J2070" s="1283"/>
      <c r="K2070" s="1283"/>
      <c r="L2070" s="1283"/>
      <c r="M2070" s="1283"/>
      <c r="N2070" s="1283"/>
      <c r="O2070" s="1283"/>
      <c r="P2070" s="1283">
        <v>1</v>
      </c>
      <c r="R2070" s="1067"/>
      <c r="Z2070" s="21"/>
      <c r="AH2070"/>
    </row>
    <row r="2071" spans="1:34" ht="11.25" customHeight="1">
      <c r="A2071"/>
      <c r="B2071" s="1281" t="s">
        <v>25</v>
      </c>
      <c r="C2071" s="1282">
        <v>8017</v>
      </c>
      <c r="D2071" s="1341" t="str">
        <f t="shared" si="46"/>
        <v>IA8017</v>
      </c>
      <c r="E2071" s="1514" t="s">
        <v>121</v>
      </c>
      <c r="F2071" s="1390">
        <v>377</v>
      </c>
      <c r="G2071" s="1283">
        <v>1.67</v>
      </c>
      <c r="H2071" s="1283"/>
      <c r="I2071" s="1283"/>
      <c r="J2071" s="1283"/>
      <c r="K2071" s="1283"/>
      <c r="L2071" s="1283"/>
      <c r="M2071" s="1283"/>
      <c r="N2071" s="1283"/>
      <c r="O2071" s="1283"/>
      <c r="P2071" s="1283">
        <v>2.27</v>
      </c>
      <c r="R2071" s="1067"/>
      <c r="Z2071" s="21"/>
      <c r="AH2071"/>
    </row>
    <row r="2072" spans="1:34" ht="11.25" customHeight="1">
      <c r="A2072"/>
      <c r="B2072" s="1281" t="s">
        <v>25</v>
      </c>
      <c r="C2072" s="1282">
        <v>8018</v>
      </c>
      <c r="D2072" s="1341" t="str">
        <f t="shared" si="46"/>
        <v>IA8018</v>
      </c>
      <c r="E2072" s="1514" t="s">
        <v>121</v>
      </c>
      <c r="F2072" s="1390">
        <v>547</v>
      </c>
      <c r="G2072" s="1283">
        <v>2.99</v>
      </c>
      <c r="H2072" s="1283"/>
      <c r="I2072" s="1283"/>
      <c r="J2072" s="1283"/>
      <c r="K2072" s="1283"/>
      <c r="L2072" s="1283"/>
      <c r="M2072" s="1283"/>
      <c r="N2072" s="1283"/>
      <c r="O2072" s="1283"/>
      <c r="P2072" s="1283">
        <v>4.05</v>
      </c>
      <c r="R2072" s="1067"/>
      <c r="Z2072" s="21"/>
      <c r="AH2072"/>
    </row>
    <row r="2073" spans="1:34" ht="11.25" customHeight="1">
      <c r="A2073"/>
      <c r="B2073" s="1281" t="s">
        <v>25</v>
      </c>
      <c r="C2073" s="1282">
        <v>8021</v>
      </c>
      <c r="D2073" s="1341" t="str">
        <f t="shared" si="46"/>
        <v>IA8021</v>
      </c>
      <c r="E2073" s="1514" t="s">
        <v>121</v>
      </c>
      <c r="F2073" s="1390">
        <v>438</v>
      </c>
      <c r="G2073" s="1283">
        <v>2.15</v>
      </c>
      <c r="H2073" s="1283"/>
      <c r="I2073" s="1283"/>
      <c r="J2073" s="1283"/>
      <c r="K2073" s="1283"/>
      <c r="L2073" s="1283"/>
      <c r="M2073" s="1283"/>
      <c r="N2073" s="1283"/>
      <c r="O2073" s="1283"/>
      <c r="P2073" s="1283">
        <v>2.91</v>
      </c>
      <c r="R2073" s="1067"/>
      <c r="Z2073" s="21"/>
      <c r="AH2073"/>
    </row>
    <row r="2074" spans="1:34" ht="11.25" customHeight="1">
      <c r="A2074"/>
      <c r="B2074" s="1281" t="s">
        <v>25</v>
      </c>
      <c r="C2074" s="1282">
        <v>8031</v>
      </c>
      <c r="D2074" s="1341" t="str">
        <f t="shared" si="46"/>
        <v>IA8031</v>
      </c>
      <c r="E2074" s="1514" t="s">
        <v>121</v>
      </c>
      <c r="F2074" s="1390">
        <v>466</v>
      </c>
      <c r="G2074" s="1283">
        <v>2.36</v>
      </c>
      <c r="H2074" s="1283"/>
      <c r="I2074" s="1283"/>
      <c r="J2074" s="1283"/>
      <c r="K2074" s="1283"/>
      <c r="L2074" s="1283"/>
      <c r="M2074" s="1283"/>
      <c r="N2074" s="1283"/>
      <c r="O2074" s="1283"/>
      <c r="P2074" s="1283">
        <v>3.2</v>
      </c>
      <c r="R2074" s="1067"/>
      <c r="Z2074" s="21"/>
      <c r="AH2074"/>
    </row>
    <row r="2075" spans="1:34" ht="11.25" customHeight="1">
      <c r="A2075"/>
      <c r="B2075" s="1281" t="s">
        <v>25</v>
      </c>
      <c r="C2075" s="1282">
        <v>8032</v>
      </c>
      <c r="D2075" s="1341" t="str">
        <f t="shared" si="46"/>
        <v>IA8032</v>
      </c>
      <c r="E2075" s="1514" t="s">
        <v>121</v>
      </c>
      <c r="F2075" s="1390">
        <v>402</v>
      </c>
      <c r="G2075" s="1283">
        <v>1.87</v>
      </c>
      <c r="H2075" s="1283"/>
      <c r="I2075" s="1283"/>
      <c r="J2075" s="1283"/>
      <c r="K2075" s="1283"/>
      <c r="L2075" s="1283"/>
      <c r="M2075" s="1283"/>
      <c r="N2075" s="1283"/>
      <c r="O2075" s="1283"/>
      <c r="P2075" s="1283">
        <v>2.5299999999999998</v>
      </c>
      <c r="R2075" s="1067"/>
      <c r="Z2075" s="21"/>
      <c r="AH2075"/>
    </row>
    <row r="2076" spans="1:34" ht="11.25" customHeight="1">
      <c r="A2076"/>
      <c r="B2076" s="1281" t="s">
        <v>25</v>
      </c>
      <c r="C2076" s="1282">
        <v>8033</v>
      </c>
      <c r="D2076" s="1341" t="str">
        <f t="shared" si="46"/>
        <v>IA8033</v>
      </c>
      <c r="E2076" s="1514" t="s">
        <v>121</v>
      </c>
      <c r="F2076" s="1390">
        <v>324</v>
      </c>
      <c r="G2076" s="1283">
        <v>1.27</v>
      </c>
      <c r="H2076" s="1283"/>
      <c r="I2076" s="1283"/>
      <c r="J2076" s="1283"/>
      <c r="K2076" s="1283"/>
      <c r="L2076" s="1283"/>
      <c r="M2076" s="1283"/>
      <c r="N2076" s="1283"/>
      <c r="O2076" s="1283"/>
      <c r="P2076" s="1283">
        <v>1.71</v>
      </c>
      <c r="R2076" s="1067"/>
      <c r="Z2076" s="21"/>
      <c r="AH2076"/>
    </row>
    <row r="2077" spans="1:34" ht="11.25" customHeight="1">
      <c r="A2077"/>
      <c r="B2077" s="1281" t="s">
        <v>25</v>
      </c>
      <c r="C2077" s="1282">
        <v>8037</v>
      </c>
      <c r="D2077" s="1341" t="str">
        <f t="shared" si="46"/>
        <v>IA8037</v>
      </c>
      <c r="E2077" s="1514" t="s">
        <v>125</v>
      </c>
      <c r="F2077" s="1390">
        <v>371</v>
      </c>
      <c r="G2077" s="1283">
        <v>1.63</v>
      </c>
      <c r="H2077" s="1283"/>
      <c r="I2077" s="1283"/>
      <c r="J2077" s="1283"/>
      <c r="K2077" s="1283"/>
      <c r="L2077" s="1283"/>
      <c r="M2077" s="1283"/>
      <c r="N2077" s="1283"/>
      <c r="O2077" s="1283"/>
      <c r="P2077" s="1283">
        <v>2.21</v>
      </c>
      <c r="R2077" s="1067"/>
      <c r="Z2077" s="21"/>
      <c r="AH2077"/>
    </row>
    <row r="2078" spans="1:34" ht="11.25" customHeight="1">
      <c r="A2078"/>
      <c r="B2078" s="1281" t="s">
        <v>25</v>
      </c>
      <c r="C2078" s="1282">
        <v>8039</v>
      </c>
      <c r="D2078" s="1341" t="str">
        <f t="shared" si="46"/>
        <v>IA8039</v>
      </c>
      <c r="E2078" s="1514" t="s">
        <v>125</v>
      </c>
      <c r="F2078" s="1390">
        <v>344</v>
      </c>
      <c r="G2078" s="1283">
        <v>1.42</v>
      </c>
      <c r="H2078" s="1283"/>
      <c r="I2078" s="1283"/>
      <c r="J2078" s="1283"/>
      <c r="K2078" s="1283"/>
      <c r="L2078" s="1283"/>
      <c r="M2078" s="1283"/>
      <c r="N2078" s="1283"/>
      <c r="O2078" s="1283"/>
      <c r="P2078" s="1283">
        <v>1.92</v>
      </c>
      <c r="R2078" s="1067"/>
      <c r="Z2078" s="21"/>
      <c r="AH2078"/>
    </row>
    <row r="2079" spans="1:34" ht="11.25" customHeight="1">
      <c r="A2079"/>
      <c r="B2079" s="1281" t="s">
        <v>25</v>
      </c>
      <c r="C2079" s="1282">
        <v>8044</v>
      </c>
      <c r="D2079" s="1341" t="str">
        <f t="shared" si="46"/>
        <v>IA8044</v>
      </c>
      <c r="E2079" s="1514" t="s">
        <v>121</v>
      </c>
      <c r="F2079" s="1390">
        <v>465</v>
      </c>
      <c r="G2079" s="1283">
        <v>2.35</v>
      </c>
      <c r="H2079" s="1283"/>
      <c r="I2079" s="1283"/>
      <c r="J2079" s="1283"/>
      <c r="K2079" s="1283"/>
      <c r="L2079" s="1283"/>
      <c r="M2079" s="1283"/>
      <c r="N2079" s="1283"/>
      <c r="O2079" s="1283"/>
      <c r="P2079" s="1283">
        <v>3.19</v>
      </c>
      <c r="R2079" s="1067"/>
      <c r="Z2079" s="21"/>
      <c r="AH2079"/>
    </row>
    <row r="2080" spans="1:34" ht="11.25" customHeight="1">
      <c r="A2080"/>
      <c r="B2080" s="1281" t="s">
        <v>25</v>
      </c>
      <c r="C2080" s="1282">
        <v>8045</v>
      </c>
      <c r="D2080" s="1341" t="str">
        <f t="shared" si="46"/>
        <v>IA8045</v>
      </c>
      <c r="E2080" s="1514" t="s">
        <v>121</v>
      </c>
      <c r="F2080" s="1390">
        <v>237</v>
      </c>
      <c r="G2080" s="1283">
        <v>0.6</v>
      </c>
      <c r="H2080" s="1283"/>
      <c r="I2080" s="1283"/>
      <c r="J2080" s="1283"/>
      <c r="K2080" s="1283"/>
      <c r="L2080" s="1283"/>
      <c r="M2080" s="1283"/>
      <c r="N2080" s="1283"/>
      <c r="O2080" s="1283"/>
      <c r="P2080" s="1283">
        <v>0.81</v>
      </c>
      <c r="R2080" s="1067"/>
      <c r="Z2080" s="21"/>
      <c r="AH2080"/>
    </row>
    <row r="2081" spans="1:34" ht="11.25" customHeight="1">
      <c r="A2081"/>
      <c r="B2081" s="1281" t="s">
        <v>25</v>
      </c>
      <c r="C2081" s="1282">
        <v>8046</v>
      </c>
      <c r="D2081" s="1341" t="str">
        <f t="shared" si="46"/>
        <v>IA8046</v>
      </c>
      <c r="E2081" s="1514" t="s">
        <v>121</v>
      </c>
      <c r="F2081" s="1390">
        <v>438</v>
      </c>
      <c r="G2081" s="1283">
        <v>2.15</v>
      </c>
      <c r="H2081" s="1283"/>
      <c r="I2081" s="1283"/>
      <c r="J2081" s="1283"/>
      <c r="K2081" s="1283"/>
      <c r="L2081" s="1283"/>
      <c r="M2081" s="1283"/>
      <c r="N2081" s="1283"/>
      <c r="O2081" s="1283"/>
      <c r="P2081" s="1283">
        <v>2.91</v>
      </c>
      <c r="R2081" s="1067"/>
      <c r="Z2081" s="21"/>
      <c r="AH2081"/>
    </row>
    <row r="2082" spans="1:34" ht="11.25" customHeight="1">
      <c r="A2082"/>
      <c r="B2082" s="1281" t="s">
        <v>25</v>
      </c>
      <c r="C2082" s="1282">
        <v>8047</v>
      </c>
      <c r="D2082" s="1341" t="str">
        <f t="shared" si="46"/>
        <v>IA8047</v>
      </c>
      <c r="E2082" s="1514" t="s">
        <v>121</v>
      </c>
      <c r="F2082" s="1390">
        <v>276</v>
      </c>
      <c r="G2082" s="1283">
        <v>0.89</v>
      </c>
      <c r="H2082" s="1283"/>
      <c r="I2082" s="1283"/>
      <c r="J2082" s="1283"/>
      <c r="K2082" s="1283"/>
      <c r="L2082" s="1283"/>
      <c r="M2082" s="1283"/>
      <c r="N2082" s="1283"/>
      <c r="O2082" s="1283"/>
      <c r="P2082" s="1283">
        <v>1.21</v>
      </c>
      <c r="R2082" s="1067"/>
      <c r="Z2082" s="21"/>
      <c r="AH2082"/>
    </row>
    <row r="2083" spans="1:34" ht="11.25" customHeight="1">
      <c r="A2083"/>
      <c r="B2083" s="1281" t="s">
        <v>25</v>
      </c>
      <c r="C2083" s="1282">
        <v>8058</v>
      </c>
      <c r="D2083" s="1341" t="str">
        <f t="shared" si="46"/>
        <v>IA8058</v>
      </c>
      <c r="E2083" s="1514" t="s">
        <v>121</v>
      </c>
      <c r="F2083" s="1390">
        <v>476</v>
      </c>
      <c r="G2083" s="1283">
        <v>2.44</v>
      </c>
      <c r="H2083" s="1283"/>
      <c r="I2083" s="1283"/>
      <c r="J2083" s="1283"/>
      <c r="K2083" s="1283"/>
      <c r="L2083" s="1283"/>
      <c r="M2083" s="1283"/>
      <c r="N2083" s="1283"/>
      <c r="O2083" s="1283"/>
      <c r="P2083" s="1283">
        <v>3.3</v>
      </c>
      <c r="R2083" s="1067"/>
      <c r="Z2083" s="21"/>
      <c r="AH2083"/>
    </row>
    <row r="2084" spans="1:34" ht="11.25" customHeight="1">
      <c r="A2084"/>
      <c r="B2084" s="1281" t="s">
        <v>25</v>
      </c>
      <c r="C2084" s="1282">
        <v>8072</v>
      </c>
      <c r="D2084" s="1341" t="str">
        <f t="shared" si="46"/>
        <v>IA8072</v>
      </c>
      <c r="E2084" s="1514" t="s">
        <v>121</v>
      </c>
      <c r="F2084" s="1390">
        <v>230</v>
      </c>
      <c r="G2084" s="1283">
        <v>0.54</v>
      </c>
      <c r="H2084" s="1283"/>
      <c r="I2084" s="1283"/>
      <c r="J2084" s="1283"/>
      <c r="K2084" s="1283"/>
      <c r="L2084" s="1283"/>
      <c r="M2084" s="1283"/>
      <c r="N2084" s="1283"/>
      <c r="O2084" s="1283"/>
      <c r="P2084" s="1283">
        <v>0.74</v>
      </c>
      <c r="R2084" s="1067"/>
      <c r="Z2084" s="21"/>
      <c r="AH2084"/>
    </row>
    <row r="2085" spans="1:34" ht="11.25" customHeight="1">
      <c r="A2085"/>
      <c r="B2085" s="1281" t="s">
        <v>25</v>
      </c>
      <c r="C2085" s="1282">
        <v>8102</v>
      </c>
      <c r="D2085" s="1341" t="str">
        <f t="shared" si="46"/>
        <v>IA8102</v>
      </c>
      <c r="E2085" s="1514" t="s">
        <v>123</v>
      </c>
      <c r="F2085" s="1390">
        <v>358</v>
      </c>
      <c r="G2085" s="1283">
        <v>1.53</v>
      </c>
      <c r="H2085" s="1283"/>
      <c r="I2085" s="1283"/>
      <c r="J2085" s="1283"/>
      <c r="K2085" s="1283"/>
      <c r="L2085" s="1283"/>
      <c r="M2085" s="1283"/>
      <c r="N2085" s="1283"/>
      <c r="O2085" s="1283"/>
      <c r="P2085" s="1283">
        <v>2.0699999999999998</v>
      </c>
      <c r="R2085" s="1067"/>
      <c r="Z2085" s="21"/>
      <c r="AH2085"/>
    </row>
    <row r="2086" spans="1:34" ht="11.25" customHeight="1">
      <c r="A2086"/>
      <c r="B2086" s="1281" t="s">
        <v>25</v>
      </c>
      <c r="C2086" s="1282">
        <v>8103</v>
      </c>
      <c r="D2086" s="1341" t="str">
        <f t="shared" si="46"/>
        <v>IA8103</v>
      </c>
      <c r="E2086" s="1514" t="s">
        <v>123</v>
      </c>
      <c r="F2086" s="1390">
        <v>456</v>
      </c>
      <c r="G2086" s="1283">
        <v>2.29</v>
      </c>
      <c r="H2086" s="1283"/>
      <c r="I2086" s="1283"/>
      <c r="J2086" s="1283"/>
      <c r="K2086" s="1283"/>
      <c r="L2086" s="1283"/>
      <c r="M2086" s="1283"/>
      <c r="N2086" s="1283"/>
      <c r="O2086" s="1283"/>
      <c r="P2086" s="1283">
        <v>3.09</v>
      </c>
      <c r="R2086" s="1067"/>
      <c r="Z2086" s="21"/>
      <c r="AH2086"/>
    </row>
    <row r="2087" spans="1:34" ht="11.25" customHeight="1">
      <c r="A2087"/>
      <c r="B2087" s="1281" t="s">
        <v>25</v>
      </c>
      <c r="C2087" s="1282">
        <v>8106</v>
      </c>
      <c r="D2087" s="1341" t="str">
        <f t="shared" si="46"/>
        <v>IA8106</v>
      </c>
      <c r="E2087" s="1514" t="s">
        <v>123</v>
      </c>
      <c r="F2087" s="1390">
        <v>873</v>
      </c>
      <c r="G2087" s="1283">
        <v>5.51</v>
      </c>
      <c r="H2087" s="1283"/>
      <c r="I2087" s="1283"/>
      <c r="J2087" s="1283"/>
      <c r="K2087" s="1283"/>
      <c r="L2087" s="1283"/>
      <c r="M2087" s="1283"/>
      <c r="N2087" s="1283"/>
      <c r="O2087" s="1283"/>
      <c r="P2087" s="1283">
        <v>7.45</v>
      </c>
      <c r="R2087" s="1067"/>
      <c r="Z2087" s="21"/>
      <c r="AH2087"/>
    </row>
    <row r="2088" spans="1:34" ht="11.25" customHeight="1">
      <c r="A2088"/>
      <c r="B2088" s="1281" t="s">
        <v>25</v>
      </c>
      <c r="C2088" s="1282">
        <v>8107</v>
      </c>
      <c r="D2088" s="1341" t="str">
        <f t="shared" si="46"/>
        <v>IA8107</v>
      </c>
      <c r="E2088" s="1514" t="s">
        <v>121</v>
      </c>
      <c r="F2088" s="1390">
        <v>544</v>
      </c>
      <c r="G2088" s="1283">
        <v>2.97</v>
      </c>
      <c r="H2088" s="1283"/>
      <c r="I2088" s="1283"/>
      <c r="J2088" s="1283"/>
      <c r="K2088" s="1283"/>
      <c r="L2088" s="1283"/>
      <c r="M2088" s="1283"/>
      <c r="N2088" s="1283"/>
      <c r="O2088" s="1283"/>
      <c r="P2088" s="1283">
        <v>4.01</v>
      </c>
      <c r="R2088" s="1067"/>
      <c r="Z2088" s="21"/>
      <c r="AH2088"/>
    </row>
    <row r="2089" spans="1:34" ht="11.25" customHeight="1">
      <c r="A2089"/>
      <c r="B2089" s="1281" t="s">
        <v>25</v>
      </c>
      <c r="C2089" s="1282">
        <v>8111</v>
      </c>
      <c r="D2089" s="1341" t="str">
        <f t="shared" si="46"/>
        <v>IA8111</v>
      </c>
      <c r="E2089" s="1514" t="s">
        <v>121</v>
      </c>
      <c r="F2089" s="1390">
        <v>421</v>
      </c>
      <c r="G2089" s="1283">
        <v>2.0099999999999998</v>
      </c>
      <c r="H2089" s="1283"/>
      <c r="I2089" s="1283"/>
      <c r="J2089" s="1283"/>
      <c r="K2089" s="1283"/>
      <c r="L2089" s="1283"/>
      <c r="M2089" s="1283"/>
      <c r="N2089" s="1283"/>
      <c r="O2089" s="1283"/>
      <c r="P2089" s="1283">
        <v>2.73</v>
      </c>
      <c r="R2089" s="1067"/>
      <c r="Z2089" s="21"/>
      <c r="AH2089"/>
    </row>
    <row r="2090" spans="1:34" ht="11.25" customHeight="1">
      <c r="A2090"/>
      <c r="B2090" s="1281" t="s">
        <v>25</v>
      </c>
      <c r="C2090" s="1282">
        <v>8116</v>
      </c>
      <c r="D2090" s="1341" t="str">
        <f t="shared" si="46"/>
        <v>IA8116</v>
      </c>
      <c r="E2090" s="1514" t="s">
        <v>125</v>
      </c>
      <c r="F2090" s="1390">
        <v>449</v>
      </c>
      <c r="G2090" s="1283">
        <v>2.2400000000000002</v>
      </c>
      <c r="H2090" s="1283"/>
      <c r="I2090" s="1283"/>
      <c r="J2090" s="1283"/>
      <c r="K2090" s="1283"/>
      <c r="L2090" s="1283"/>
      <c r="M2090" s="1283"/>
      <c r="N2090" s="1283"/>
      <c r="O2090" s="1283"/>
      <c r="P2090" s="1283">
        <v>3.02</v>
      </c>
      <c r="R2090" s="1067"/>
      <c r="Z2090" s="21"/>
      <c r="AH2090"/>
    </row>
    <row r="2091" spans="1:34" ht="11.25" customHeight="1">
      <c r="A2091"/>
      <c r="B2091" s="1281" t="s">
        <v>25</v>
      </c>
      <c r="C2091" s="1282">
        <v>8203</v>
      </c>
      <c r="D2091" s="1341" t="str">
        <f t="shared" si="46"/>
        <v>IA8203</v>
      </c>
      <c r="E2091" s="1514" t="s">
        <v>125</v>
      </c>
      <c r="F2091" s="1390">
        <v>1000</v>
      </c>
      <c r="G2091" s="1283">
        <v>7.23</v>
      </c>
      <c r="H2091" s="1283"/>
      <c r="I2091" s="1283"/>
      <c r="J2091" s="1283"/>
      <c r="K2091" s="1283"/>
      <c r="L2091" s="1283"/>
      <c r="M2091" s="1283"/>
      <c r="N2091" s="1283"/>
      <c r="O2091" s="1283"/>
      <c r="P2091" s="1283">
        <v>9.7799999999999994</v>
      </c>
      <c r="R2091" s="1067"/>
      <c r="Z2091" s="21"/>
      <c r="AH2091"/>
    </row>
    <row r="2092" spans="1:34" ht="11.25" customHeight="1">
      <c r="A2092"/>
      <c r="B2092" s="1281" t="s">
        <v>25</v>
      </c>
      <c r="C2092" s="1282">
        <v>8204</v>
      </c>
      <c r="D2092" s="1341" t="str">
        <f t="shared" si="46"/>
        <v>IA8204</v>
      </c>
      <c r="E2092" s="1514" t="s">
        <v>121</v>
      </c>
      <c r="F2092" s="1390">
        <v>785</v>
      </c>
      <c r="G2092" s="1283">
        <v>4.83</v>
      </c>
      <c r="H2092" s="1283"/>
      <c r="I2092" s="1283"/>
      <c r="J2092" s="1283"/>
      <c r="K2092" s="1283"/>
      <c r="L2092" s="1283"/>
      <c r="M2092" s="1283"/>
      <c r="N2092" s="1283"/>
      <c r="O2092" s="1283"/>
      <c r="P2092" s="1283">
        <v>6.53</v>
      </c>
      <c r="R2092" s="1067"/>
      <c r="Z2092" s="21"/>
      <c r="AH2092"/>
    </row>
    <row r="2093" spans="1:34" ht="11.25" customHeight="1">
      <c r="A2093"/>
      <c r="B2093" s="1281" t="s">
        <v>25</v>
      </c>
      <c r="C2093" s="1282">
        <v>8209</v>
      </c>
      <c r="D2093" s="1341" t="str">
        <f t="shared" si="46"/>
        <v>IA8209</v>
      </c>
      <c r="E2093" s="1514" t="s">
        <v>121</v>
      </c>
      <c r="F2093" s="1390">
        <v>672</v>
      </c>
      <c r="G2093" s="1283">
        <v>3.95</v>
      </c>
      <c r="H2093" s="1283"/>
      <c r="I2093" s="1283"/>
      <c r="J2093" s="1283"/>
      <c r="K2093" s="1283"/>
      <c r="L2093" s="1283"/>
      <c r="M2093" s="1283"/>
      <c r="N2093" s="1283"/>
      <c r="O2093" s="1283"/>
      <c r="P2093" s="1283">
        <v>5.35</v>
      </c>
      <c r="R2093" s="1067"/>
      <c r="Z2093" s="21"/>
      <c r="AH2093"/>
    </row>
    <row r="2094" spans="1:34" ht="11.25" customHeight="1">
      <c r="A2094"/>
      <c r="B2094" s="1281" t="s">
        <v>25</v>
      </c>
      <c r="C2094" s="1282">
        <v>8215</v>
      </c>
      <c r="D2094" s="1341" t="str">
        <f t="shared" si="46"/>
        <v>IA8215</v>
      </c>
      <c r="E2094" s="1514" t="s">
        <v>123</v>
      </c>
      <c r="F2094" s="1390">
        <v>558</v>
      </c>
      <c r="G2094" s="1283">
        <v>3.08</v>
      </c>
      <c r="H2094" s="1283"/>
      <c r="I2094" s="1283"/>
      <c r="J2094" s="1283"/>
      <c r="K2094" s="1283"/>
      <c r="L2094" s="1283"/>
      <c r="M2094" s="1283"/>
      <c r="N2094" s="1283"/>
      <c r="O2094" s="1283"/>
      <c r="P2094" s="1283">
        <v>4.16</v>
      </c>
      <c r="R2094" s="1067"/>
      <c r="Z2094" s="21"/>
      <c r="AH2094"/>
    </row>
    <row r="2095" spans="1:34" ht="11.25" customHeight="1">
      <c r="A2095"/>
      <c r="B2095" s="1281" t="s">
        <v>25</v>
      </c>
      <c r="C2095" s="1282">
        <v>8227</v>
      </c>
      <c r="D2095" s="1341" t="str">
        <f t="shared" si="46"/>
        <v>IA8227</v>
      </c>
      <c r="E2095" s="1514" t="s">
        <v>124</v>
      </c>
      <c r="F2095" s="1390">
        <v>578</v>
      </c>
      <c r="G2095" s="1283">
        <v>3.23</v>
      </c>
      <c r="H2095" s="1283"/>
      <c r="I2095" s="1283"/>
      <c r="J2095" s="1283"/>
      <c r="K2095" s="1283"/>
      <c r="L2095" s="1283"/>
      <c r="M2095" s="1283"/>
      <c r="N2095" s="1283"/>
      <c r="O2095" s="1283"/>
      <c r="P2095" s="1283">
        <v>4.37</v>
      </c>
      <c r="R2095" s="1067"/>
      <c r="Z2095" s="21"/>
      <c r="AH2095"/>
    </row>
    <row r="2096" spans="1:34" ht="11.25" customHeight="1">
      <c r="A2096"/>
      <c r="B2096" s="1281" t="s">
        <v>25</v>
      </c>
      <c r="C2096" s="1282">
        <v>8232</v>
      </c>
      <c r="D2096" s="1341" t="str">
        <f t="shared" si="46"/>
        <v>IA8232</v>
      </c>
      <c r="E2096" s="1514" t="s">
        <v>121</v>
      </c>
      <c r="F2096" s="1390">
        <v>731</v>
      </c>
      <c r="G2096" s="1283">
        <v>4.41</v>
      </c>
      <c r="H2096" s="1283"/>
      <c r="I2096" s="1283"/>
      <c r="J2096" s="1283"/>
      <c r="K2096" s="1283"/>
      <c r="L2096" s="1283"/>
      <c r="M2096" s="1283"/>
      <c r="N2096" s="1283"/>
      <c r="O2096" s="1283"/>
      <c r="P2096" s="1283">
        <v>5.97</v>
      </c>
      <c r="R2096" s="1067"/>
      <c r="Z2096" s="21"/>
      <c r="AH2096"/>
    </row>
    <row r="2097" spans="1:34" ht="11.25" customHeight="1">
      <c r="A2097"/>
      <c r="B2097" s="1281" t="s">
        <v>25</v>
      </c>
      <c r="C2097" s="1282">
        <v>8233</v>
      </c>
      <c r="D2097" s="1341" t="str">
        <f t="shared" si="46"/>
        <v>IA8233</v>
      </c>
      <c r="E2097" s="1514" t="s">
        <v>123</v>
      </c>
      <c r="F2097" s="1390">
        <v>443</v>
      </c>
      <c r="G2097" s="1283">
        <v>2.1800000000000002</v>
      </c>
      <c r="H2097" s="1283"/>
      <c r="I2097" s="1283"/>
      <c r="J2097" s="1283"/>
      <c r="K2097" s="1283"/>
      <c r="L2097" s="1283"/>
      <c r="M2097" s="1283"/>
      <c r="N2097" s="1283"/>
      <c r="O2097" s="1283"/>
      <c r="P2097" s="1283">
        <v>2.96</v>
      </c>
      <c r="R2097" s="1067"/>
      <c r="Z2097" s="21"/>
      <c r="AH2097"/>
    </row>
    <row r="2098" spans="1:34" ht="11.25" customHeight="1">
      <c r="A2098"/>
      <c r="B2098" s="1281" t="s">
        <v>25</v>
      </c>
      <c r="C2098" s="1282">
        <v>8235</v>
      </c>
      <c r="D2098" s="1341" t="str">
        <f t="shared" si="46"/>
        <v>IA8235</v>
      </c>
      <c r="E2098" s="1514" t="s">
        <v>125</v>
      </c>
      <c r="F2098" s="1390">
        <v>703</v>
      </c>
      <c r="G2098" s="1283">
        <v>4.2</v>
      </c>
      <c r="H2098" s="1283"/>
      <c r="I2098" s="1283"/>
      <c r="J2098" s="1283"/>
      <c r="K2098" s="1283"/>
      <c r="L2098" s="1283"/>
      <c r="M2098" s="1283"/>
      <c r="N2098" s="1283"/>
      <c r="O2098" s="1283"/>
      <c r="P2098" s="1283">
        <v>5.68</v>
      </c>
      <c r="R2098" s="1067"/>
      <c r="Z2098" s="21"/>
      <c r="AH2098"/>
    </row>
    <row r="2099" spans="1:34" ht="11.25" customHeight="1">
      <c r="A2099"/>
      <c r="B2099" s="1281" t="s">
        <v>25</v>
      </c>
      <c r="C2099" s="1282">
        <v>8263</v>
      </c>
      <c r="D2099" s="1341" t="str">
        <f t="shared" si="46"/>
        <v>IA8263</v>
      </c>
      <c r="E2099" s="1514" t="s">
        <v>123</v>
      </c>
      <c r="F2099" s="1390">
        <v>865</v>
      </c>
      <c r="G2099" s="1283">
        <v>5.45</v>
      </c>
      <c r="H2099" s="1283"/>
      <c r="I2099" s="1283"/>
      <c r="J2099" s="1283"/>
      <c r="K2099" s="1283"/>
      <c r="L2099" s="1283"/>
      <c r="M2099" s="1283"/>
      <c r="N2099" s="1283"/>
      <c r="O2099" s="1283"/>
      <c r="P2099" s="1283">
        <v>7.37</v>
      </c>
      <c r="R2099" s="1067"/>
      <c r="Z2099" s="21"/>
      <c r="AH2099"/>
    </row>
    <row r="2100" spans="1:34" ht="11.25" customHeight="1">
      <c r="A2100"/>
      <c r="B2100" s="1281" t="s">
        <v>25</v>
      </c>
      <c r="C2100" s="1282">
        <v>8264</v>
      </c>
      <c r="D2100" s="1341" t="str">
        <f t="shared" si="46"/>
        <v>IA8264</v>
      </c>
      <c r="E2100" s="1514" t="s">
        <v>123</v>
      </c>
      <c r="F2100" s="1390">
        <v>887</v>
      </c>
      <c r="G2100" s="1283">
        <v>5.62</v>
      </c>
      <c r="H2100" s="1283"/>
      <c r="I2100" s="1283"/>
      <c r="J2100" s="1283"/>
      <c r="K2100" s="1283"/>
      <c r="L2100" s="1283"/>
      <c r="M2100" s="1283"/>
      <c r="N2100" s="1283"/>
      <c r="O2100" s="1283"/>
      <c r="P2100" s="1283">
        <v>7.6</v>
      </c>
      <c r="R2100" s="1067"/>
      <c r="Z2100" s="21"/>
      <c r="AH2100"/>
    </row>
    <row r="2101" spans="1:34" ht="11.25" customHeight="1">
      <c r="A2101"/>
      <c r="B2101" s="1281" t="s">
        <v>25</v>
      </c>
      <c r="C2101" s="1282">
        <v>8265</v>
      </c>
      <c r="D2101" s="1341" t="str">
        <f t="shared" si="46"/>
        <v>IA8265</v>
      </c>
      <c r="E2101" s="1514" t="s">
        <v>123</v>
      </c>
      <c r="F2101" s="1390">
        <v>909</v>
      </c>
      <c r="G2101" s="1283">
        <v>5.79</v>
      </c>
      <c r="H2101" s="1283"/>
      <c r="I2101" s="1283"/>
      <c r="J2101" s="1283"/>
      <c r="K2101" s="1283"/>
      <c r="L2101" s="1283"/>
      <c r="M2101" s="1283"/>
      <c r="N2101" s="1283"/>
      <c r="O2101" s="1283"/>
      <c r="P2101" s="1283">
        <v>7.83</v>
      </c>
      <c r="R2101" s="1067"/>
      <c r="Z2101" s="21"/>
      <c r="AH2101"/>
    </row>
    <row r="2102" spans="1:34" ht="11.25" customHeight="1">
      <c r="A2102"/>
      <c r="B2102" s="1281" t="s">
        <v>25</v>
      </c>
      <c r="C2102" s="1282">
        <v>8279</v>
      </c>
      <c r="D2102" s="1341" t="str">
        <f t="shared" si="46"/>
        <v>IA8279</v>
      </c>
      <c r="E2102" s="1514" t="s">
        <v>122</v>
      </c>
      <c r="F2102" s="1390">
        <v>952</v>
      </c>
      <c r="G2102" s="1283">
        <v>6.12</v>
      </c>
      <c r="H2102" s="1283"/>
      <c r="I2102" s="1283"/>
      <c r="J2102" s="1283"/>
      <c r="K2102" s="1283"/>
      <c r="L2102" s="1283"/>
      <c r="M2102" s="1283"/>
      <c r="N2102" s="1283"/>
      <c r="O2102" s="1283"/>
      <c r="P2102" s="1283">
        <v>8.2799999999999994</v>
      </c>
      <c r="R2102" s="1067"/>
      <c r="Z2102" s="21"/>
      <c r="AH2102"/>
    </row>
    <row r="2103" spans="1:34" ht="11.25" customHeight="1">
      <c r="A2103"/>
      <c r="B2103" s="1281" t="s">
        <v>25</v>
      </c>
      <c r="C2103" s="1282">
        <v>8288</v>
      </c>
      <c r="D2103" s="1341" t="str">
        <f t="shared" si="46"/>
        <v>IA8288</v>
      </c>
      <c r="E2103" s="1514" t="s">
        <v>122</v>
      </c>
      <c r="F2103" s="1390">
        <v>950</v>
      </c>
      <c r="G2103" s="1283">
        <v>6.1</v>
      </c>
      <c r="H2103" s="1283"/>
      <c r="I2103" s="1283"/>
      <c r="J2103" s="1283"/>
      <c r="K2103" s="1283"/>
      <c r="L2103" s="1283"/>
      <c r="M2103" s="1283"/>
      <c r="N2103" s="1283"/>
      <c r="O2103" s="1283"/>
      <c r="P2103" s="1283">
        <v>8.26</v>
      </c>
      <c r="R2103" s="1067"/>
      <c r="Z2103" s="21"/>
      <c r="AH2103"/>
    </row>
    <row r="2104" spans="1:34" ht="11.25" customHeight="1">
      <c r="A2104"/>
      <c r="B2104" s="1281" t="s">
        <v>25</v>
      </c>
      <c r="C2104" s="1282">
        <v>8291</v>
      </c>
      <c r="D2104" s="1341" t="str">
        <f t="shared" si="46"/>
        <v>IA8291</v>
      </c>
      <c r="E2104" s="1514" t="s">
        <v>125</v>
      </c>
      <c r="F2104" s="1390">
        <v>640</v>
      </c>
      <c r="G2104" s="1283">
        <v>3.71</v>
      </c>
      <c r="H2104" s="1283"/>
      <c r="I2104" s="1283"/>
      <c r="J2104" s="1283"/>
      <c r="K2104" s="1283"/>
      <c r="L2104" s="1283"/>
      <c r="M2104" s="1283"/>
      <c r="N2104" s="1283"/>
      <c r="O2104" s="1283"/>
      <c r="P2104" s="1283">
        <v>5.01</v>
      </c>
      <c r="R2104" s="1067"/>
      <c r="Z2104" s="21"/>
      <c r="AH2104"/>
    </row>
    <row r="2105" spans="1:34" ht="11.25" customHeight="1">
      <c r="A2105"/>
      <c r="B2105" s="1281" t="s">
        <v>25</v>
      </c>
      <c r="C2105" s="1282">
        <v>8292</v>
      </c>
      <c r="D2105" s="1341" t="str">
        <f t="shared" si="46"/>
        <v>IA8292</v>
      </c>
      <c r="E2105" s="1514" t="s">
        <v>121</v>
      </c>
      <c r="F2105" s="1390">
        <v>648</v>
      </c>
      <c r="G2105" s="1283">
        <v>3.77</v>
      </c>
      <c r="H2105" s="1283"/>
      <c r="I2105" s="1283"/>
      <c r="J2105" s="1283"/>
      <c r="K2105" s="1283"/>
      <c r="L2105" s="1283"/>
      <c r="M2105" s="1283"/>
      <c r="N2105" s="1283"/>
      <c r="O2105" s="1283"/>
      <c r="P2105" s="1283">
        <v>5.1100000000000003</v>
      </c>
      <c r="R2105" s="1067"/>
      <c r="Z2105" s="21"/>
      <c r="AH2105"/>
    </row>
    <row r="2106" spans="1:34" ht="11.25" customHeight="1">
      <c r="A2106"/>
      <c r="B2106" s="1281" t="s">
        <v>25</v>
      </c>
      <c r="C2106" s="1282">
        <v>8293</v>
      </c>
      <c r="D2106" s="1341" t="str">
        <f t="shared" si="46"/>
        <v>IA8293</v>
      </c>
      <c r="E2106" s="1514" t="s">
        <v>125</v>
      </c>
      <c r="F2106" s="1390">
        <v>1000</v>
      </c>
      <c r="G2106" s="1283">
        <v>8.66</v>
      </c>
      <c r="H2106" s="1283"/>
      <c r="I2106" s="1283"/>
      <c r="J2106" s="1283"/>
      <c r="K2106" s="1283"/>
      <c r="L2106" s="1283"/>
      <c r="M2106" s="1283"/>
      <c r="N2106" s="1283"/>
      <c r="O2106" s="1283"/>
      <c r="P2106" s="1283">
        <v>11.72</v>
      </c>
      <c r="R2106" s="1067"/>
      <c r="Z2106" s="21"/>
      <c r="AH2106"/>
    </row>
    <row r="2107" spans="1:34" ht="11.25" customHeight="1">
      <c r="A2107"/>
      <c r="B2107" s="1281" t="s">
        <v>25</v>
      </c>
      <c r="C2107" s="1282">
        <v>8304</v>
      </c>
      <c r="D2107" s="1341" t="str">
        <f t="shared" si="46"/>
        <v>IA8304</v>
      </c>
      <c r="E2107" s="1514" t="s">
        <v>123</v>
      </c>
      <c r="F2107" s="1390">
        <v>845</v>
      </c>
      <c r="G2107" s="1283">
        <v>5.3</v>
      </c>
      <c r="H2107" s="1283"/>
      <c r="I2107" s="1283"/>
      <c r="J2107" s="1283"/>
      <c r="K2107" s="1283"/>
      <c r="L2107" s="1283"/>
      <c r="M2107" s="1283"/>
      <c r="N2107" s="1283"/>
      <c r="O2107" s="1283"/>
      <c r="P2107" s="1283">
        <v>7.16</v>
      </c>
      <c r="R2107" s="1067"/>
      <c r="Z2107" s="21"/>
      <c r="AH2107"/>
    </row>
    <row r="2108" spans="1:34" ht="11.25" customHeight="1">
      <c r="A2108"/>
      <c r="B2108" s="1281" t="s">
        <v>25</v>
      </c>
      <c r="C2108" s="1282">
        <v>8350</v>
      </c>
      <c r="D2108" s="1341" t="str">
        <f t="shared" si="46"/>
        <v>IA8350</v>
      </c>
      <c r="E2108" s="1514" t="s">
        <v>124</v>
      </c>
      <c r="F2108" s="1390">
        <v>818</v>
      </c>
      <c r="G2108" s="1283">
        <v>5.08</v>
      </c>
      <c r="H2108" s="1283"/>
      <c r="I2108" s="1283"/>
      <c r="J2108" s="1283"/>
      <c r="K2108" s="1283"/>
      <c r="L2108" s="1283"/>
      <c r="M2108" s="1283"/>
      <c r="N2108" s="1283"/>
      <c r="O2108" s="1283"/>
      <c r="P2108" s="1283">
        <v>6.88</v>
      </c>
      <c r="R2108" s="1067"/>
      <c r="Z2108" s="21"/>
      <c r="AH2108"/>
    </row>
    <row r="2109" spans="1:34" ht="11.25" customHeight="1">
      <c r="A2109"/>
      <c r="B2109" s="1281" t="s">
        <v>25</v>
      </c>
      <c r="C2109" s="1282">
        <v>8380</v>
      </c>
      <c r="D2109" s="1341" t="str">
        <f t="shared" si="46"/>
        <v>IA8380</v>
      </c>
      <c r="E2109" s="1514" t="s">
        <v>121</v>
      </c>
      <c r="F2109" s="1390">
        <v>490</v>
      </c>
      <c r="G2109" s="1283">
        <v>2.5499999999999998</v>
      </c>
      <c r="H2109" s="1283"/>
      <c r="I2109" s="1283"/>
      <c r="J2109" s="1283"/>
      <c r="K2109" s="1283"/>
      <c r="L2109" s="1283"/>
      <c r="M2109" s="1283"/>
      <c r="N2109" s="1283"/>
      <c r="O2109" s="1283"/>
      <c r="P2109" s="1283">
        <v>3.45</v>
      </c>
      <c r="R2109" s="1067"/>
      <c r="Z2109" s="21"/>
      <c r="AH2109"/>
    </row>
    <row r="2110" spans="1:34" ht="11.25" customHeight="1">
      <c r="A2110"/>
      <c r="B2110" s="1281" t="s">
        <v>25</v>
      </c>
      <c r="C2110" s="1282">
        <v>8381</v>
      </c>
      <c r="D2110" s="1341" t="str">
        <f t="shared" si="46"/>
        <v>IA8381</v>
      </c>
      <c r="E2110" s="1514" t="s">
        <v>121</v>
      </c>
      <c r="F2110" s="1390">
        <v>397</v>
      </c>
      <c r="G2110" s="1283">
        <v>1.83</v>
      </c>
      <c r="H2110" s="1283"/>
      <c r="I2110" s="1283"/>
      <c r="J2110" s="1283"/>
      <c r="K2110" s="1283"/>
      <c r="L2110" s="1283"/>
      <c r="M2110" s="1283"/>
      <c r="N2110" s="1283"/>
      <c r="O2110" s="1283"/>
      <c r="P2110" s="1283">
        <v>2.4700000000000002</v>
      </c>
      <c r="R2110" s="1067"/>
      <c r="Z2110" s="21"/>
      <c r="AH2110"/>
    </row>
    <row r="2111" spans="1:34" ht="11.25" customHeight="1">
      <c r="A2111"/>
      <c r="B2111" s="1281" t="s">
        <v>25</v>
      </c>
      <c r="C2111" s="1282">
        <v>8385</v>
      </c>
      <c r="D2111" s="1341" t="str">
        <f t="shared" si="46"/>
        <v>IA8385</v>
      </c>
      <c r="E2111" s="1514" t="s">
        <v>124</v>
      </c>
      <c r="F2111" s="1390">
        <v>439</v>
      </c>
      <c r="G2111" s="1283">
        <v>2.16</v>
      </c>
      <c r="H2111" s="1283"/>
      <c r="I2111" s="1283"/>
      <c r="J2111" s="1283"/>
      <c r="K2111" s="1283"/>
      <c r="L2111" s="1283"/>
      <c r="M2111" s="1283"/>
      <c r="N2111" s="1283"/>
      <c r="O2111" s="1283"/>
      <c r="P2111" s="1283">
        <v>2.92</v>
      </c>
      <c r="R2111" s="1067"/>
      <c r="Z2111" s="21"/>
      <c r="AH2111"/>
    </row>
    <row r="2112" spans="1:34" ht="11.25" customHeight="1">
      <c r="A2112"/>
      <c r="B2112" s="1281" t="s">
        <v>25</v>
      </c>
      <c r="C2112" s="1282">
        <v>8392</v>
      </c>
      <c r="D2112" s="1341" t="str">
        <f t="shared" si="46"/>
        <v>IA8392</v>
      </c>
      <c r="E2112" s="1514" t="s">
        <v>121</v>
      </c>
      <c r="F2112" s="1390">
        <v>424</v>
      </c>
      <c r="G2112" s="1283">
        <v>2.04</v>
      </c>
      <c r="H2112" s="1283"/>
      <c r="I2112" s="1283"/>
      <c r="J2112" s="1283"/>
      <c r="K2112" s="1283"/>
      <c r="L2112" s="1283"/>
      <c r="M2112" s="1283"/>
      <c r="N2112" s="1283"/>
      <c r="O2112" s="1283"/>
      <c r="P2112" s="1283">
        <v>2.76</v>
      </c>
      <c r="R2112" s="1067"/>
      <c r="Z2112" s="21"/>
      <c r="AH2112"/>
    </row>
    <row r="2113" spans="1:34" ht="11.25" customHeight="1">
      <c r="A2113"/>
      <c r="B2113" s="1281" t="s">
        <v>25</v>
      </c>
      <c r="C2113" s="1282">
        <v>8393</v>
      </c>
      <c r="D2113" s="1341" t="str">
        <f t="shared" si="46"/>
        <v>IA8393</v>
      </c>
      <c r="E2113" s="1514" t="s">
        <v>121</v>
      </c>
      <c r="F2113" s="1390">
        <v>364</v>
      </c>
      <c r="G2113" s="1283">
        <v>1.57</v>
      </c>
      <c r="H2113" s="1283"/>
      <c r="I2113" s="1283"/>
      <c r="J2113" s="1283"/>
      <c r="K2113" s="1283"/>
      <c r="L2113" s="1283"/>
      <c r="M2113" s="1283"/>
      <c r="N2113" s="1283"/>
      <c r="O2113" s="1283"/>
      <c r="P2113" s="1283">
        <v>2.13</v>
      </c>
      <c r="R2113" s="1067"/>
      <c r="Z2113" s="21"/>
      <c r="AH2113"/>
    </row>
    <row r="2114" spans="1:34" ht="11.25" customHeight="1">
      <c r="A2114"/>
      <c r="B2114" s="1281" t="s">
        <v>25</v>
      </c>
      <c r="C2114" s="1282">
        <v>8500</v>
      </c>
      <c r="D2114" s="1341" t="str">
        <f t="shared" si="46"/>
        <v>IA8500</v>
      </c>
      <c r="E2114" s="1514" t="s">
        <v>123</v>
      </c>
      <c r="F2114" s="1390">
        <v>890</v>
      </c>
      <c r="G2114" s="1283">
        <v>5.64</v>
      </c>
      <c r="H2114" s="1283"/>
      <c r="I2114" s="1283"/>
      <c r="J2114" s="1283"/>
      <c r="K2114" s="1283"/>
      <c r="L2114" s="1283"/>
      <c r="M2114" s="1283"/>
      <c r="N2114" s="1283"/>
      <c r="O2114" s="1283"/>
      <c r="P2114" s="1283">
        <v>7.64</v>
      </c>
      <c r="R2114" s="1067"/>
      <c r="Z2114" s="21"/>
      <c r="AH2114"/>
    </row>
    <row r="2115" spans="1:34" ht="11.25" customHeight="1">
      <c r="A2115"/>
      <c r="B2115" s="1281" t="s">
        <v>25</v>
      </c>
      <c r="C2115" s="1282">
        <v>8601</v>
      </c>
      <c r="D2115" s="1341" t="str">
        <f t="shared" si="46"/>
        <v>IA8601</v>
      </c>
      <c r="E2115" s="1514" t="s">
        <v>125</v>
      </c>
      <c r="F2115" s="1390">
        <v>204</v>
      </c>
      <c r="G2115" s="1283">
        <v>0.34</v>
      </c>
      <c r="H2115" s="1283"/>
      <c r="I2115" s="1283"/>
      <c r="J2115" s="1283"/>
      <c r="K2115" s="1283"/>
      <c r="L2115" s="1283"/>
      <c r="M2115" s="1283"/>
      <c r="N2115" s="1283"/>
      <c r="O2115" s="1283"/>
      <c r="P2115" s="1283">
        <v>0.46</v>
      </c>
      <c r="R2115" s="1067"/>
      <c r="Z2115" s="21"/>
      <c r="AH2115"/>
    </row>
    <row r="2116" spans="1:34" ht="11.25" customHeight="1">
      <c r="A2116"/>
      <c r="B2116" s="1281" t="s">
        <v>25</v>
      </c>
      <c r="C2116" s="1282">
        <v>8602</v>
      </c>
      <c r="D2116" s="1341" t="str">
        <f t="shared" si="46"/>
        <v>IA8602</v>
      </c>
      <c r="E2116" s="1514" t="s">
        <v>122</v>
      </c>
      <c r="F2116" s="1390">
        <v>365</v>
      </c>
      <c r="G2116" s="1283">
        <v>1.58</v>
      </c>
      <c r="H2116" s="1283"/>
      <c r="I2116" s="1283"/>
      <c r="J2116" s="1283"/>
      <c r="K2116" s="1283"/>
      <c r="L2116" s="1283"/>
      <c r="M2116" s="1283"/>
      <c r="N2116" s="1283"/>
      <c r="O2116" s="1283"/>
      <c r="P2116" s="1283">
        <v>2.14</v>
      </c>
      <c r="R2116" s="1067"/>
      <c r="Z2116" s="21"/>
      <c r="AH2116"/>
    </row>
    <row r="2117" spans="1:34" ht="11.25" customHeight="1">
      <c r="A2117"/>
      <c r="B2117" s="1281" t="s">
        <v>25</v>
      </c>
      <c r="C2117" s="1282">
        <v>8603</v>
      </c>
      <c r="D2117" s="1341" t="str">
        <f t="shared" si="46"/>
        <v>IA8603</v>
      </c>
      <c r="E2117" s="1514" t="s">
        <v>125</v>
      </c>
      <c r="F2117" s="1390">
        <v>172</v>
      </c>
      <c r="G2117" s="1283">
        <v>0.09</v>
      </c>
      <c r="H2117" s="1283"/>
      <c r="I2117" s="1283"/>
      <c r="J2117" s="1283"/>
      <c r="K2117" s="1283"/>
      <c r="L2117" s="1283"/>
      <c r="M2117" s="1283"/>
      <c r="N2117" s="1283"/>
      <c r="O2117" s="1283"/>
      <c r="P2117" s="1283">
        <v>0.13</v>
      </c>
      <c r="R2117" s="1067"/>
      <c r="Z2117" s="21"/>
      <c r="AH2117"/>
    </row>
    <row r="2118" spans="1:34" ht="11.25" customHeight="1">
      <c r="A2118"/>
      <c r="B2118" s="1281" t="s">
        <v>25</v>
      </c>
      <c r="C2118" s="1282">
        <v>8606</v>
      </c>
      <c r="D2118" s="1341" t="str">
        <f t="shared" si="46"/>
        <v>IA8606</v>
      </c>
      <c r="E2118" s="1514" t="s">
        <v>122</v>
      </c>
      <c r="F2118" s="1390">
        <v>393</v>
      </c>
      <c r="G2118" s="1283">
        <v>1.8</v>
      </c>
      <c r="H2118" s="1283"/>
      <c r="I2118" s="1283"/>
      <c r="J2118" s="1283"/>
      <c r="K2118" s="1283"/>
      <c r="L2118" s="1283"/>
      <c r="M2118" s="1283"/>
      <c r="N2118" s="1283"/>
      <c r="O2118" s="1283"/>
      <c r="P2118" s="1283">
        <v>2.44</v>
      </c>
      <c r="R2118" s="1067"/>
      <c r="Z2118" s="21"/>
      <c r="AH2118"/>
    </row>
    <row r="2119" spans="1:34" ht="11.25" customHeight="1">
      <c r="A2119"/>
      <c r="B2119" s="1281" t="s">
        <v>25</v>
      </c>
      <c r="C2119" s="1282">
        <v>8709</v>
      </c>
      <c r="D2119" s="1341" t="str">
        <f t="shared" si="46"/>
        <v>IA8709</v>
      </c>
      <c r="E2119" s="1514" t="s">
        <v>122</v>
      </c>
      <c r="F2119" s="1390">
        <v>980</v>
      </c>
      <c r="G2119" s="1283">
        <v>6.33</v>
      </c>
      <c r="H2119" s="1283"/>
      <c r="I2119" s="1283"/>
      <c r="J2119" s="1283"/>
      <c r="K2119" s="1283"/>
      <c r="L2119" s="1283"/>
      <c r="M2119" s="1283"/>
      <c r="N2119" s="1283"/>
      <c r="O2119" s="1283"/>
      <c r="P2119" s="1283">
        <v>8.57</v>
      </c>
      <c r="R2119" s="1067"/>
      <c r="Z2119" s="21"/>
      <c r="AH2119"/>
    </row>
    <row r="2120" spans="1:34" ht="11.25" customHeight="1">
      <c r="A2120"/>
      <c r="B2120" s="1281" t="s">
        <v>25</v>
      </c>
      <c r="C2120" s="1282">
        <v>8719</v>
      </c>
      <c r="D2120" s="1341" t="str">
        <f t="shared" si="46"/>
        <v>IA8719</v>
      </c>
      <c r="E2120" s="1514" t="s">
        <v>122</v>
      </c>
      <c r="F2120" s="1390">
        <v>419</v>
      </c>
      <c r="G2120" s="1283">
        <v>2</v>
      </c>
      <c r="H2120" s="1283"/>
      <c r="I2120" s="1283"/>
      <c r="J2120" s="1283"/>
      <c r="K2120" s="1283"/>
      <c r="L2120" s="1283"/>
      <c r="M2120" s="1283"/>
      <c r="N2120" s="1283"/>
      <c r="O2120" s="1283"/>
      <c r="P2120" s="1283">
        <v>2.7</v>
      </c>
      <c r="R2120" s="1067"/>
      <c r="Z2120" s="21"/>
      <c r="AH2120"/>
    </row>
    <row r="2121" spans="1:34" ht="11.25" customHeight="1">
      <c r="A2121"/>
      <c r="B2121" s="1281" t="s">
        <v>25</v>
      </c>
      <c r="C2121" s="1282">
        <v>8720</v>
      </c>
      <c r="D2121" s="1341" t="str">
        <f t="shared" si="46"/>
        <v>IA8720</v>
      </c>
      <c r="E2121" s="1514" t="s">
        <v>124</v>
      </c>
      <c r="F2121" s="1390">
        <v>289</v>
      </c>
      <c r="G2121" s="1283">
        <v>0.99</v>
      </c>
      <c r="H2121" s="1283"/>
      <c r="I2121" s="1283"/>
      <c r="J2121" s="1283"/>
      <c r="K2121" s="1283"/>
      <c r="L2121" s="1283"/>
      <c r="M2121" s="1283"/>
      <c r="N2121" s="1283"/>
      <c r="O2121" s="1283"/>
      <c r="P2121" s="1283">
        <v>1.35</v>
      </c>
      <c r="R2121" s="1067"/>
      <c r="Z2121" s="21"/>
      <c r="AH2121"/>
    </row>
    <row r="2122" spans="1:34" ht="11.25" customHeight="1">
      <c r="A2122"/>
      <c r="B2122" s="1281" t="s">
        <v>25</v>
      </c>
      <c r="C2122" s="1282">
        <v>8721</v>
      </c>
      <c r="D2122" s="1341" t="str">
        <f t="shared" si="46"/>
        <v>IA8721</v>
      </c>
      <c r="E2122" s="1514" t="s">
        <v>125</v>
      </c>
      <c r="F2122" s="1390">
        <v>205</v>
      </c>
      <c r="G2122" s="1283">
        <v>0.35</v>
      </c>
      <c r="H2122" s="1283"/>
      <c r="I2122" s="1283"/>
      <c r="J2122" s="1283"/>
      <c r="K2122" s="1283"/>
      <c r="L2122" s="1283"/>
      <c r="M2122" s="1283"/>
      <c r="N2122" s="1283"/>
      <c r="O2122" s="1283"/>
      <c r="P2122" s="1283">
        <v>0.47</v>
      </c>
      <c r="R2122" s="1067"/>
      <c r="Z2122" s="21"/>
      <c r="AH2122"/>
    </row>
    <row r="2123" spans="1:34" ht="11.25" customHeight="1">
      <c r="A2123"/>
      <c r="B2123" s="1281" t="s">
        <v>25</v>
      </c>
      <c r="C2123" s="1282">
        <v>8723</v>
      </c>
      <c r="D2123" s="1341" t="str">
        <f t="shared" si="46"/>
        <v>IA8723</v>
      </c>
      <c r="E2123" s="1514" t="s">
        <v>125</v>
      </c>
      <c r="F2123" s="1390">
        <v>179</v>
      </c>
      <c r="G2123" s="1283">
        <v>0.14000000000000001</v>
      </c>
      <c r="H2123" s="1283"/>
      <c r="I2123" s="1283"/>
      <c r="J2123" s="1283"/>
      <c r="K2123" s="1283"/>
      <c r="L2123" s="1283"/>
      <c r="M2123" s="1283"/>
      <c r="N2123" s="1283"/>
      <c r="O2123" s="1283"/>
      <c r="P2123" s="1283">
        <v>0.2</v>
      </c>
      <c r="R2123" s="1067"/>
      <c r="Z2123" s="21"/>
      <c r="AH2123"/>
    </row>
    <row r="2124" spans="1:34" ht="11.25" customHeight="1">
      <c r="A2124"/>
      <c r="B2124" s="1281" t="s">
        <v>25</v>
      </c>
      <c r="C2124" s="1282">
        <v>8725</v>
      </c>
      <c r="D2124" s="1341" t="str">
        <f t="shared" ref="D2124:D2187" si="47">B2124&amp;TEXT(C2124,"0000")</f>
        <v>IA8725</v>
      </c>
      <c r="E2124" s="1514" t="s">
        <v>125</v>
      </c>
      <c r="F2124" s="1390">
        <v>513</v>
      </c>
      <c r="G2124" s="1283">
        <v>2.73</v>
      </c>
      <c r="H2124" s="1283"/>
      <c r="I2124" s="1283"/>
      <c r="J2124" s="1283"/>
      <c r="K2124" s="1283"/>
      <c r="L2124" s="1283"/>
      <c r="M2124" s="1283"/>
      <c r="N2124" s="1283"/>
      <c r="O2124" s="1283"/>
      <c r="P2124" s="1283">
        <v>3.69</v>
      </c>
      <c r="R2124" s="1067"/>
      <c r="Z2124" s="21"/>
      <c r="AH2124"/>
    </row>
    <row r="2125" spans="1:34" ht="11.25" customHeight="1">
      <c r="A2125"/>
      <c r="B2125" s="1281" t="s">
        <v>25</v>
      </c>
      <c r="C2125" s="1282">
        <v>8726</v>
      </c>
      <c r="D2125" s="1341" t="str">
        <f t="shared" si="47"/>
        <v>IA8726</v>
      </c>
      <c r="E2125" s="1514" t="s">
        <v>122</v>
      </c>
      <c r="F2125" s="1390">
        <v>537</v>
      </c>
      <c r="G2125" s="1283">
        <v>2.92</v>
      </c>
      <c r="H2125" s="1283"/>
      <c r="I2125" s="1283"/>
      <c r="J2125" s="1283"/>
      <c r="K2125" s="1283"/>
      <c r="L2125" s="1283"/>
      <c r="M2125" s="1283"/>
      <c r="N2125" s="1283"/>
      <c r="O2125" s="1283"/>
      <c r="P2125" s="1283">
        <v>3.94</v>
      </c>
      <c r="R2125" s="1067"/>
      <c r="Z2125" s="21"/>
      <c r="AH2125"/>
    </row>
    <row r="2126" spans="1:34" ht="11.25" customHeight="1">
      <c r="A2126"/>
      <c r="B2126" s="1281" t="s">
        <v>25</v>
      </c>
      <c r="C2126" s="1282">
        <v>8734</v>
      </c>
      <c r="D2126" s="1341" t="str">
        <f t="shared" si="47"/>
        <v>IA8734</v>
      </c>
      <c r="E2126" s="1514" t="s">
        <v>122</v>
      </c>
      <c r="F2126" s="1390">
        <v>225</v>
      </c>
      <c r="G2126" s="1283">
        <v>0.5</v>
      </c>
      <c r="H2126" s="1283"/>
      <c r="I2126" s="1283"/>
      <c r="J2126" s="1283"/>
      <c r="K2126" s="1283"/>
      <c r="L2126" s="1283"/>
      <c r="M2126" s="1283"/>
      <c r="N2126" s="1283"/>
      <c r="O2126" s="1283"/>
      <c r="P2126" s="1283">
        <v>0.68</v>
      </c>
      <c r="R2126" s="1067"/>
      <c r="Z2126" s="21"/>
      <c r="AH2126"/>
    </row>
    <row r="2127" spans="1:34" ht="11.25" customHeight="1">
      <c r="A2127"/>
      <c r="B2127" s="1281" t="s">
        <v>25</v>
      </c>
      <c r="C2127" s="1282">
        <v>8737</v>
      </c>
      <c r="D2127" s="1341" t="str">
        <f t="shared" si="47"/>
        <v>IA8737</v>
      </c>
      <c r="E2127" s="1514" t="s">
        <v>122</v>
      </c>
      <c r="F2127" s="1390">
        <v>218</v>
      </c>
      <c r="G2127" s="1283">
        <v>0.45</v>
      </c>
      <c r="H2127" s="1283"/>
      <c r="I2127" s="1283"/>
      <c r="J2127" s="1283"/>
      <c r="K2127" s="1283"/>
      <c r="L2127" s="1283"/>
      <c r="M2127" s="1283"/>
      <c r="N2127" s="1283"/>
      <c r="O2127" s="1283"/>
      <c r="P2127" s="1283">
        <v>0.61</v>
      </c>
      <c r="R2127" s="1067"/>
      <c r="Z2127" s="21"/>
      <c r="AH2127"/>
    </row>
    <row r="2128" spans="1:34" ht="11.25" customHeight="1">
      <c r="A2128"/>
      <c r="B2128" s="1281" t="s">
        <v>25</v>
      </c>
      <c r="C2128" s="1282">
        <v>8738</v>
      </c>
      <c r="D2128" s="1341" t="str">
        <f t="shared" si="47"/>
        <v>IA8738</v>
      </c>
      <c r="E2128" s="1514" t="s">
        <v>122</v>
      </c>
      <c r="F2128" s="1390">
        <v>240</v>
      </c>
      <c r="G2128" s="1283">
        <v>0.62</v>
      </c>
      <c r="H2128" s="1283"/>
      <c r="I2128" s="1283"/>
      <c r="J2128" s="1283"/>
      <c r="K2128" s="1283"/>
      <c r="L2128" s="1283"/>
      <c r="M2128" s="1283"/>
      <c r="N2128" s="1283"/>
      <c r="O2128" s="1283"/>
      <c r="P2128" s="1283">
        <v>0.84</v>
      </c>
      <c r="R2128" s="1067"/>
      <c r="Z2128" s="21"/>
      <c r="AH2128"/>
    </row>
    <row r="2129" spans="1:34" ht="11.25" customHeight="1">
      <c r="A2129"/>
      <c r="B2129" s="1281" t="s">
        <v>25</v>
      </c>
      <c r="C2129" s="1282">
        <v>8742</v>
      </c>
      <c r="D2129" s="1341" t="str">
        <f t="shared" si="47"/>
        <v>IA8742</v>
      </c>
      <c r="E2129" s="1514" t="s">
        <v>125</v>
      </c>
      <c r="F2129" s="1390">
        <v>208</v>
      </c>
      <c r="G2129" s="1283">
        <v>0.37</v>
      </c>
      <c r="H2129" s="1283"/>
      <c r="I2129" s="1283"/>
      <c r="J2129" s="1283"/>
      <c r="K2129" s="1283"/>
      <c r="L2129" s="1283"/>
      <c r="M2129" s="1283"/>
      <c r="N2129" s="1283"/>
      <c r="O2129" s="1283"/>
      <c r="P2129" s="1283">
        <v>0.51</v>
      </c>
      <c r="R2129" s="1067"/>
      <c r="Z2129" s="21"/>
      <c r="AH2129"/>
    </row>
    <row r="2130" spans="1:34" ht="11.25" customHeight="1">
      <c r="A2130"/>
      <c r="B2130" s="1281" t="s">
        <v>25</v>
      </c>
      <c r="C2130" s="1282">
        <v>8745</v>
      </c>
      <c r="D2130" s="1341" t="str">
        <f t="shared" si="47"/>
        <v>IA8745</v>
      </c>
      <c r="E2130" s="1514" t="s">
        <v>124</v>
      </c>
      <c r="F2130" s="1390">
        <v>580</v>
      </c>
      <c r="G2130" s="1283">
        <v>3.25</v>
      </c>
      <c r="H2130" s="1283"/>
      <c r="I2130" s="1283"/>
      <c r="J2130" s="1283"/>
      <c r="K2130" s="1283"/>
      <c r="L2130" s="1283"/>
      <c r="M2130" s="1283"/>
      <c r="N2130" s="1283"/>
      <c r="O2130" s="1283"/>
      <c r="P2130" s="1283">
        <v>4.3899999999999997</v>
      </c>
      <c r="R2130" s="1067"/>
      <c r="Z2130" s="21"/>
      <c r="AH2130"/>
    </row>
    <row r="2131" spans="1:34" ht="11.25" customHeight="1">
      <c r="A2131"/>
      <c r="B2131" s="1281" t="s">
        <v>25</v>
      </c>
      <c r="C2131" s="1282">
        <v>8748</v>
      </c>
      <c r="D2131" s="1341" t="str">
        <f t="shared" si="47"/>
        <v>IA8748</v>
      </c>
      <c r="E2131" s="1514" t="s">
        <v>121</v>
      </c>
      <c r="F2131" s="1390">
        <v>237</v>
      </c>
      <c r="G2131" s="1283">
        <v>0.6</v>
      </c>
      <c r="H2131" s="1283"/>
      <c r="I2131" s="1283"/>
      <c r="J2131" s="1283"/>
      <c r="K2131" s="1283"/>
      <c r="L2131" s="1283"/>
      <c r="M2131" s="1283"/>
      <c r="N2131" s="1283"/>
      <c r="O2131" s="1283"/>
      <c r="P2131" s="1283">
        <v>0.81</v>
      </c>
      <c r="R2131" s="1067"/>
      <c r="Z2131" s="21"/>
      <c r="AH2131"/>
    </row>
    <row r="2132" spans="1:34" ht="11.25" customHeight="1">
      <c r="A2132"/>
      <c r="B2132" s="1281" t="s">
        <v>25</v>
      </c>
      <c r="C2132" s="1282">
        <v>8755</v>
      </c>
      <c r="D2132" s="1341" t="str">
        <f t="shared" si="47"/>
        <v>IA8755</v>
      </c>
      <c r="E2132" s="1514" t="s">
        <v>122</v>
      </c>
      <c r="F2132" s="1390">
        <v>217</v>
      </c>
      <c r="G2132" s="1283">
        <v>0.44</v>
      </c>
      <c r="H2132" s="1283"/>
      <c r="I2132" s="1283"/>
      <c r="J2132" s="1283"/>
      <c r="K2132" s="1283"/>
      <c r="L2132" s="1283"/>
      <c r="M2132" s="1283"/>
      <c r="N2132" s="1283"/>
      <c r="O2132" s="1283"/>
      <c r="P2132" s="1283">
        <v>0.6</v>
      </c>
      <c r="R2132" s="1067"/>
      <c r="Z2132" s="21"/>
      <c r="AH2132"/>
    </row>
    <row r="2133" spans="1:34" ht="11.25" customHeight="1">
      <c r="A2133"/>
      <c r="B2133" s="1281" t="s">
        <v>25</v>
      </c>
      <c r="C2133" s="1282">
        <v>8799</v>
      </c>
      <c r="D2133" s="1341" t="str">
        <f t="shared" si="47"/>
        <v>IA8799</v>
      </c>
      <c r="E2133" s="1514" t="s">
        <v>124</v>
      </c>
      <c r="F2133" s="1390">
        <v>225</v>
      </c>
      <c r="G2133" s="1283">
        <v>0.5</v>
      </c>
      <c r="H2133" s="1283"/>
      <c r="I2133" s="1283"/>
      <c r="J2133" s="1283"/>
      <c r="K2133" s="1283"/>
      <c r="L2133" s="1283"/>
      <c r="M2133" s="1283"/>
      <c r="N2133" s="1283"/>
      <c r="O2133" s="1283"/>
      <c r="P2133" s="1283">
        <v>0.68</v>
      </c>
      <c r="R2133" s="1067"/>
      <c r="Z2133" s="21"/>
      <c r="AH2133"/>
    </row>
    <row r="2134" spans="1:34" ht="11.25" customHeight="1">
      <c r="A2134"/>
      <c r="B2134" s="1281" t="s">
        <v>25</v>
      </c>
      <c r="C2134" s="1282">
        <v>8800</v>
      </c>
      <c r="D2134" s="1341" t="str">
        <f t="shared" si="47"/>
        <v>IA8800</v>
      </c>
      <c r="E2134" s="1514" t="s">
        <v>125</v>
      </c>
      <c r="F2134" s="1390">
        <v>373</v>
      </c>
      <c r="G2134" s="1283">
        <v>1.65</v>
      </c>
      <c r="H2134" s="1283"/>
      <c r="I2134" s="1283"/>
      <c r="J2134" s="1283"/>
      <c r="K2134" s="1283"/>
      <c r="L2134" s="1283"/>
      <c r="M2134" s="1283"/>
      <c r="N2134" s="1283"/>
      <c r="O2134" s="1283"/>
      <c r="P2134" s="1283">
        <v>2.23</v>
      </c>
      <c r="R2134" s="1067"/>
      <c r="Z2134" s="21"/>
      <c r="AH2134"/>
    </row>
    <row r="2135" spans="1:34" ht="11.25" customHeight="1">
      <c r="A2135"/>
      <c r="B2135" s="1281" t="s">
        <v>25</v>
      </c>
      <c r="C2135" s="1282">
        <v>8803</v>
      </c>
      <c r="D2135" s="1341" t="str">
        <f t="shared" si="47"/>
        <v>IA8803</v>
      </c>
      <c r="E2135" s="1514" t="s">
        <v>121</v>
      </c>
      <c r="F2135" s="1390">
        <v>169</v>
      </c>
      <c r="G2135" s="1283">
        <v>7.0000000000000007E-2</v>
      </c>
      <c r="H2135" s="1283"/>
      <c r="I2135" s="1283"/>
      <c r="J2135" s="1283"/>
      <c r="K2135" s="1283"/>
      <c r="L2135" s="1283"/>
      <c r="M2135" s="1283"/>
      <c r="N2135" s="1283"/>
      <c r="O2135" s="1283"/>
      <c r="P2135" s="1283">
        <v>0.09</v>
      </c>
      <c r="R2135" s="1067"/>
      <c r="Z2135" s="21"/>
      <c r="AH2135"/>
    </row>
    <row r="2136" spans="1:34" ht="11.25" customHeight="1">
      <c r="A2136"/>
      <c r="B2136" s="1281" t="s">
        <v>25</v>
      </c>
      <c r="C2136" s="1282">
        <v>8805</v>
      </c>
      <c r="D2136" s="1341" t="str">
        <f t="shared" si="47"/>
        <v>IA8805</v>
      </c>
      <c r="E2136" s="1514" t="s">
        <v>122</v>
      </c>
      <c r="F2136" s="1390">
        <v>191</v>
      </c>
      <c r="G2136" s="1283">
        <v>0.24</v>
      </c>
      <c r="H2136" s="1283"/>
      <c r="I2136" s="1283"/>
      <c r="J2136" s="1283"/>
      <c r="K2136" s="1283"/>
      <c r="L2136" s="1283"/>
      <c r="M2136" s="1283"/>
      <c r="N2136" s="1283"/>
      <c r="O2136" s="1283"/>
      <c r="P2136" s="1283">
        <v>0.32</v>
      </c>
      <c r="R2136" s="1067"/>
      <c r="Z2136" s="21"/>
      <c r="AH2136"/>
    </row>
    <row r="2137" spans="1:34" ht="11.25" customHeight="1">
      <c r="A2137"/>
      <c r="B2137" s="1281" t="s">
        <v>25</v>
      </c>
      <c r="C2137" s="1282">
        <v>8810</v>
      </c>
      <c r="D2137" s="1341" t="str">
        <f t="shared" si="47"/>
        <v>IA8810</v>
      </c>
      <c r="E2137" s="1514" t="s">
        <v>125</v>
      </c>
      <c r="F2137" s="1390">
        <v>183</v>
      </c>
      <c r="G2137" s="1283">
        <v>0.18</v>
      </c>
      <c r="H2137" s="1283"/>
      <c r="I2137" s="1283"/>
      <c r="J2137" s="1283"/>
      <c r="K2137" s="1283"/>
      <c r="L2137" s="1283"/>
      <c r="M2137" s="1283"/>
      <c r="N2137" s="1283"/>
      <c r="O2137" s="1283"/>
      <c r="P2137" s="1283">
        <v>0.24</v>
      </c>
      <c r="R2137" s="1067"/>
      <c r="Z2137" s="21"/>
      <c r="AH2137"/>
    </row>
    <row r="2138" spans="1:34" ht="11.25" customHeight="1">
      <c r="A2138"/>
      <c r="B2138" s="1281" t="s">
        <v>25</v>
      </c>
      <c r="C2138" s="1282">
        <v>8814</v>
      </c>
      <c r="D2138" s="1341" t="str">
        <f t="shared" si="47"/>
        <v>IA8814</v>
      </c>
      <c r="E2138" s="1514" t="s">
        <v>122</v>
      </c>
      <c r="F2138" s="1390">
        <v>189</v>
      </c>
      <c r="G2138" s="1283">
        <v>0.22</v>
      </c>
      <c r="H2138" s="1283"/>
      <c r="I2138" s="1283"/>
      <c r="J2138" s="1283"/>
      <c r="K2138" s="1283"/>
      <c r="L2138" s="1283"/>
      <c r="M2138" s="1283"/>
      <c r="N2138" s="1283"/>
      <c r="O2138" s="1283"/>
      <c r="P2138" s="1283">
        <v>0.3</v>
      </c>
      <c r="R2138" s="1067"/>
      <c r="Z2138" s="21"/>
      <c r="AH2138"/>
    </row>
    <row r="2139" spans="1:34" ht="11.25" customHeight="1">
      <c r="A2139"/>
      <c r="B2139" s="1281" t="s">
        <v>25</v>
      </c>
      <c r="C2139" s="1282">
        <v>8815</v>
      </c>
      <c r="D2139" s="1341" t="str">
        <f t="shared" si="47"/>
        <v>IA8815</v>
      </c>
      <c r="E2139" s="1514" t="s">
        <v>122</v>
      </c>
      <c r="F2139" s="1390">
        <v>199</v>
      </c>
      <c r="G2139" s="1283">
        <v>0.3</v>
      </c>
      <c r="H2139" s="1283"/>
      <c r="I2139" s="1283"/>
      <c r="J2139" s="1283"/>
      <c r="K2139" s="1283"/>
      <c r="L2139" s="1283"/>
      <c r="M2139" s="1283"/>
      <c r="N2139" s="1283"/>
      <c r="O2139" s="1283"/>
      <c r="P2139" s="1283">
        <v>0.4</v>
      </c>
      <c r="R2139" s="1067"/>
      <c r="Z2139" s="21"/>
      <c r="AH2139"/>
    </row>
    <row r="2140" spans="1:34" ht="11.25" customHeight="1">
      <c r="A2140"/>
      <c r="B2140" s="1281" t="s">
        <v>25</v>
      </c>
      <c r="C2140" s="1282">
        <v>8820</v>
      </c>
      <c r="D2140" s="1341" t="str">
        <f t="shared" si="47"/>
        <v>IA8820</v>
      </c>
      <c r="E2140" s="1514" t="s">
        <v>121</v>
      </c>
      <c r="F2140" s="1390">
        <v>182</v>
      </c>
      <c r="G2140" s="1283">
        <v>0.17</v>
      </c>
      <c r="H2140" s="1283"/>
      <c r="I2140" s="1283"/>
      <c r="J2140" s="1283"/>
      <c r="K2140" s="1283"/>
      <c r="L2140" s="1283"/>
      <c r="M2140" s="1283"/>
      <c r="N2140" s="1283"/>
      <c r="O2140" s="1283"/>
      <c r="P2140" s="1283">
        <v>0.23</v>
      </c>
      <c r="R2140" s="1067"/>
      <c r="Z2140" s="21"/>
      <c r="AH2140"/>
    </row>
    <row r="2141" spans="1:34" ht="11.25" customHeight="1">
      <c r="A2141"/>
      <c r="B2141" s="1281" t="s">
        <v>25</v>
      </c>
      <c r="C2141" s="1282">
        <v>8824</v>
      </c>
      <c r="D2141" s="1341" t="str">
        <f t="shared" si="47"/>
        <v>IA8824</v>
      </c>
      <c r="E2141" s="1514" t="s">
        <v>125</v>
      </c>
      <c r="F2141" s="1390">
        <v>414</v>
      </c>
      <c r="G2141" s="1283">
        <v>1.96</v>
      </c>
      <c r="H2141" s="1283"/>
      <c r="I2141" s="1283"/>
      <c r="J2141" s="1283"/>
      <c r="K2141" s="1283"/>
      <c r="L2141" s="1283"/>
      <c r="M2141" s="1283"/>
      <c r="N2141" s="1283"/>
      <c r="O2141" s="1283"/>
      <c r="P2141" s="1283">
        <v>2.66</v>
      </c>
      <c r="R2141" s="1067"/>
      <c r="Z2141" s="21"/>
      <c r="AH2141"/>
    </row>
    <row r="2142" spans="1:34" ht="11.25" customHeight="1">
      <c r="A2142"/>
      <c r="B2142" s="1281" t="s">
        <v>25</v>
      </c>
      <c r="C2142" s="1282">
        <v>8826</v>
      </c>
      <c r="D2142" s="1341" t="str">
        <f t="shared" si="47"/>
        <v>IA8826</v>
      </c>
      <c r="E2142" s="1514" t="s">
        <v>125</v>
      </c>
      <c r="F2142" s="1390">
        <v>431</v>
      </c>
      <c r="G2142" s="1283">
        <v>2.09</v>
      </c>
      <c r="H2142" s="1283"/>
      <c r="I2142" s="1283"/>
      <c r="J2142" s="1283"/>
      <c r="K2142" s="1283"/>
      <c r="L2142" s="1283"/>
      <c r="M2142" s="1283"/>
      <c r="N2142" s="1283"/>
      <c r="O2142" s="1283"/>
      <c r="P2142" s="1283">
        <v>2.83</v>
      </c>
      <c r="R2142" s="1067"/>
      <c r="Z2142" s="21"/>
      <c r="AH2142"/>
    </row>
    <row r="2143" spans="1:34" ht="11.25" customHeight="1">
      <c r="A2143"/>
      <c r="B2143" s="1281" t="s">
        <v>25</v>
      </c>
      <c r="C2143" s="1282">
        <v>8831</v>
      </c>
      <c r="D2143" s="1341" t="str">
        <f t="shared" si="47"/>
        <v>IA8831</v>
      </c>
      <c r="E2143" s="1514" t="s">
        <v>121</v>
      </c>
      <c r="F2143" s="1390">
        <v>316</v>
      </c>
      <c r="G2143" s="1283">
        <v>1.21</v>
      </c>
      <c r="H2143" s="1283"/>
      <c r="I2143" s="1283"/>
      <c r="J2143" s="1283"/>
      <c r="K2143" s="1283"/>
      <c r="L2143" s="1283"/>
      <c r="M2143" s="1283"/>
      <c r="N2143" s="1283"/>
      <c r="O2143" s="1283"/>
      <c r="P2143" s="1283">
        <v>1.63</v>
      </c>
      <c r="R2143" s="1067"/>
      <c r="Z2143" s="21"/>
      <c r="AH2143"/>
    </row>
    <row r="2144" spans="1:34" ht="11.25" customHeight="1">
      <c r="A2144"/>
      <c r="B2144" s="1281" t="s">
        <v>25</v>
      </c>
      <c r="C2144" s="1282">
        <v>8832</v>
      </c>
      <c r="D2144" s="1341" t="str">
        <f t="shared" si="47"/>
        <v>IA8832</v>
      </c>
      <c r="E2144" s="1514" t="s">
        <v>121</v>
      </c>
      <c r="F2144" s="1390">
        <v>201</v>
      </c>
      <c r="G2144" s="1283">
        <v>0.31</v>
      </c>
      <c r="H2144" s="1283"/>
      <c r="I2144" s="1283"/>
      <c r="J2144" s="1283"/>
      <c r="K2144" s="1283"/>
      <c r="L2144" s="1283"/>
      <c r="M2144" s="1283"/>
      <c r="N2144" s="1283"/>
      <c r="O2144" s="1283"/>
      <c r="P2144" s="1283">
        <v>0.43</v>
      </c>
      <c r="R2144" s="1067"/>
      <c r="Z2144" s="21"/>
      <c r="AH2144"/>
    </row>
    <row r="2145" spans="1:34" ht="11.25" customHeight="1">
      <c r="A2145"/>
      <c r="B2145" s="1281" t="s">
        <v>25</v>
      </c>
      <c r="C2145" s="1282">
        <v>8833</v>
      </c>
      <c r="D2145" s="1341" t="str">
        <f t="shared" si="47"/>
        <v>IA8833</v>
      </c>
      <c r="E2145" s="1514" t="s">
        <v>124</v>
      </c>
      <c r="F2145" s="1390">
        <v>257</v>
      </c>
      <c r="G2145" s="1283">
        <v>0.75</v>
      </c>
      <c r="H2145" s="1283"/>
      <c r="I2145" s="1283"/>
      <c r="J2145" s="1283"/>
      <c r="K2145" s="1283"/>
      <c r="L2145" s="1283"/>
      <c r="M2145" s="1283"/>
      <c r="N2145" s="1283"/>
      <c r="O2145" s="1283"/>
      <c r="P2145" s="1283">
        <v>1.01</v>
      </c>
      <c r="R2145" s="1067"/>
      <c r="Z2145" s="21"/>
      <c r="AH2145"/>
    </row>
    <row r="2146" spans="1:34" ht="11.25" customHeight="1">
      <c r="A2146"/>
      <c r="B2146" s="1281" t="s">
        <v>25</v>
      </c>
      <c r="C2146" s="1282">
        <v>8835</v>
      </c>
      <c r="D2146" s="1341" t="str">
        <f t="shared" si="47"/>
        <v>IA8835</v>
      </c>
      <c r="E2146" s="1514" t="s">
        <v>124</v>
      </c>
      <c r="F2146" s="1390">
        <v>425</v>
      </c>
      <c r="G2146" s="1283">
        <v>2.0499999999999998</v>
      </c>
      <c r="H2146" s="1283"/>
      <c r="I2146" s="1283"/>
      <c r="J2146" s="1283"/>
      <c r="K2146" s="1283"/>
      <c r="L2146" s="1283"/>
      <c r="M2146" s="1283"/>
      <c r="N2146" s="1283"/>
      <c r="O2146" s="1283"/>
      <c r="P2146" s="1283">
        <v>2.77</v>
      </c>
      <c r="R2146" s="1067"/>
      <c r="Z2146" s="21"/>
      <c r="AH2146"/>
    </row>
    <row r="2147" spans="1:34" ht="11.25" customHeight="1">
      <c r="A2147"/>
      <c r="B2147" s="1281" t="s">
        <v>25</v>
      </c>
      <c r="C2147" s="1282">
        <v>8842</v>
      </c>
      <c r="D2147" s="1341" t="str">
        <f t="shared" si="47"/>
        <v>IA8842</v>
      </c>
      <c r="E2147" s="1514" t="s">
        <v>124</v>
      </c>
      <c r="F2147" s="1390">
        <v>480</v>
      </c>
      <c r="G2147" s="1283">
        <v>2.4700000000000002</v>
      </c>
      <c r="H2147" s="1283"/>
      <c r="I2147" s="1283"/>
      <c r="J2147" s="1283"/>
      <c r="K2147" s="1283"/>
      <c r="L2147" s="1283"/>
      <c r="M2147" s="1283"/>
      <c r="N2147" s="1283"/>
      <c r="O2147" s="1283"/>
      <c r="P2147" s="1283">
        <v>3.35</v>
      </c>
      <c r="R2147" s="1067"/>
      <c r="Z2147" s="21"/>
      <c r="AH2147"/>
    </row>
    <row r="2148" spans="1:34" ht="11.25" customHeight="1">
      <c r="A2148"/>
      <c r="B2148" s="1281" t="s">
        <v>25</v>
      </c>
      <c r="C2148" s="1282">
        <v>8855</v>
      </c>
      <c r="D2148" s="1341" t="str">
        <f t="shared" si="47"/>
        <v>IA8855</v>
      </c>
      <c r="E2148" s="1514" t="s">
        <v>121</v>
      </c>
      <c r="F2148" s="1390">
        <v>177</v>
      </c>
      <c r="G2148" s="1283">
        <v>0.13</v>
      </c>
      <c r="H2148" s="1283"/>
      <c r="I2148" s="1283"/>
      <c r="J2148" s="1283"/>
      <c r="K2148" s="1283"/>
      <c r="L2148" s="1283"/>
      <c r="M2148" s="1283"/>
      <c r="N2148" s="1283"/>
      <c r="O2148" s="1283"/>
      <c r="P2148" s="1283">
        <v>0.17</v>
      </c>
      <c r="R2148" s="1067"/>
      <c r="Z2148" s="21"/>
      <c r="AH2148"/>
    </row>
    <row r="2149" spans="1:34" ht="11.25" customHeight="1">
      <c r="A2149"/>
      <c r="B2149" s="1281" t="s">
        <v>25</v>
      </c>
      <c r="C2149" s="1282">
        <v>8856</v>
      </c>
      <c r="D2149" s="1341" t="str">
        <f t="shared" si="47"/>
        <v>IA8856</v>
      </c>
      <c r="E2149" s="1514" t="s">
        <v>121</v>
      </c>
      <c r="F2149" s="1390">
        <v>244</v>
      </c>
      <c r="G2149" s="1283">
        <v>0.65</v>
      </c>
      <c r="H2149" s="1283"/>
      <c r="I2149" s="1283"/>
      <c r="J2149" s="1283"/>
      <c r="K2149" s="1283"/>
      <c r="L2149" s="1283"/>
      <c r="M2149" s="1283"/>
      <c r="N2149" s="1283"/>
      <c r="O2149" s="1283"/>
      <c r="P2149" s="1283">
        <v>0.87</v>
      </c>
      <c r="R2149" s="1067"/>
      <c r="Z2149" s="21"/>
      <c r="AH2149"/>
    </row>
    <row r="2150" spans="1:34" ht="11.25" customHeight="1">
      <c r="A2150"/>
      <c r="B2150" s="1281" t="s">
        <v>25</v>
      </c>
      <c r="C2150" s="1282">
        <v>8864</v>
      </c>
      <c r="D2150" s="1341" t="str">
        <f t="shared" si="47"/>
        <v>IA8864</v>
      </c>
      <c r="E2150" s="1514" t="s">
        <v>123</v>
      </c>
      <c r="F2150" s="1390">
        <v>357</v>
      </c>
      <c r="G2150" s="1283">
        <v>1.52</v>
      </c>
      <c r="H2150" s="1283"/>
      <c r="I2150" s="1283"/>
      <c r="J2150" s="1283"/>
      <c r="K2150" s="1283"/>
      <c r="L2150" s="1283"/>
      <c r="M2150" s="1283"/>
      <c r="N2150" s="1283"/>
      <c r="O2150" s="1283"/>
      <c r="P2150" s="1283">
        <v>2.06</v>
      </c>
      <c r="R2150" s="1067"/>
      <c r="Z2150" s="21"/>
      <c r="AH2150"/>
    </row>
    <row r="2151" spans="1:34" ht="11.25" customHeight="1">
      <c r="A2151"/>
      <c r="B2151" s="1281" t="s">
        <v>25</v>
      </c>
      <c r="C2151" s="1282">
        <v>8868</v>
      </c>
      <c r="D2151" s="1341" t="str">
        <f t="shared" si="47"/>
        <v>IA8868</v>
      </c>
      <c r="E2151" s="1514" t="s">
        <v>121</v>
      </c>
      <c r="F2151" s="1390">
        <v>221</v>
      </c>
      <c r="G2151" s="1283">
        <v>0.47</v>
      </c>
      <c r="H2151" s="1283"/>
      <c r="I2151" s="1283"/>
      <c r="J2151" s="1283"/>
      <c r="K2151" s="1283"/>
      <c r="L2151" s="1283"/>
      <c r="M2151" s="1283"/>
      <c r="N2151" s="1283"/>
      <c r="O2151" s="1283"/>
      <c r="P2151" s="1283">
        <v>0.63</v>
      </c>
      <c r="R2151" s="1067"/>
      <c r="Z2151" s="21"/>
      <c r="AH2151"/>
    </row>
    <row r="2152" spans="1:34" ht="11.25" customHeight="1">
      <c r="A2152"/>
      <c r="B2152" s="1281" t="s">
        <v>25</v>
      </c>
      <c r="C2152" s="1282">
        <v>8869</v>
      </c>
      <c r="D2152" s="1341" t="str">
        <f t="shared" si="47"/>
        <v>IA8869</v>
      </c>
      <c r="E2152" s="1514" t="s">
        <v>121</v>
      </c>
      <c r="F2152" s="1390">
        <v>298</v>
      </c>
      <c r="G2152" s="1283">
        <v>1.06</v>
      </c>
      <c r="H2152" s="1283"/>
      <c r="I2152" s="1283"/>
      <c r="J2152" s="1283"/>
      <c r="K2152" s="1283"/>
      <c r="L2152" s="1283"/>
      <c r="M2152" s="1283"/>
      <c r="N2152" s="1283"/>
      <c r="O2152" s="1283"/>
      <c r="P2152" s="1283">
        <v>1.44</v>
      </c>
      <c r="R2152" s="1067"/>
      <c r="Z2152" s="21"/>
      <c r="AH2152"/>
    </row>
    <row r="2153" spans="1:34" ht="11.25" customHeight="1">
      <c r="A2153"/>
      <c r="B2153" s="1281" t="s">
        <v>25</v>
      </c>
      <c r="C2153" s="1282">
        <v>8871</v>
      </c>
      <c r="D2153" s="1341" t="str">
        <f t="shared" si="47"/>
        <v>IA8871</v>
      </c>
      <c r="E2153" s="1514" t="s">
        <v>125</v>
      </c>
      <c r="F2153" s="1390">
        <v>169</v>
      </c>
      <c r="G2153" s="1283">
        <v>7.0000000000000007E-2</v>
      </c>
      <c r="H2153" s="1283"/>
      <c r="I2153" s="1283"/>
      <c r="J2153" s="1283"/>
      <c r="K2153" s="1283"/>
      <c r="L2153" s="1283"/>
      <c r="M2153" s="1283"/>
      <c r="N2153" s="1283"/>
      <c r="O2153" s="1283"/>
      <c r="P2153" s="1283">
        <v>0.09</v>
      </c>
      <c r="R2153" s="1067"/>
      <c r="Z2153" s="21"/>
      <c r="AH2153"/>
    </row>
    <row r="2154" spans="1:34" ht="11.25" customHeight="1">
      <c r="A2154"/>
      <c r="B2154" s="1281" t="s">
        <v>25</v>
      </c>
      <c r="C2154" s="1282">
        <v>8901</v>
      </c>
      <c r="D2154" s="1341" t="str">
        <f t="shared" si="47"/>
        <v>IA8901</v>
      </c>
      <c r="E2154" s="1514" t="s">
        <v>123</v>
      </c>
      <c r="F2154" s="1390">
        <v>183</v>
      </c>
      <c r="G2154" s="1283">
        <v>0.18</v>
      </c>
      <c r="H2154" s="1283"/>
      <c r="I2154" s="1283"/>
      <c r="J2154" s="1283"/>
      <c r="K2154" s="1283"/>
      <c r="L2154" s="1283"/>
      <c r="M2154" s="1283"/>
      <c r="N2154" s="1283"/>
      <c r="O2154" s="1283"/>
      <c r="P2154" s="1283">
        <v>0.24</v>
      </c>
      <c r="R2154" s="1067"/>
      <c r="Z2154" s="21"/>
      <c r="AH2154"/>
    </row>
    <row r="2155" spans="1:34" ht="11.25" customHeight="1">
      <c r="A2155"/>
      <c r="B2155" s="1281" t="s">
        <v>25</v>
      </c>
      <c r="C2155" s="1282">
        <v>9012</v>
      </c>
      <c r="D2155" s="1341" t="str">
        <f t="shared" si="47"/>
        <v>IA9012</v>
      </c>
      <c r="E2155" s="1514" t="s">
        <v>121</v>
      </c>
      <c r="F2155" s="1390">
        <v>338</v>
      </c>
      <c r="G2155" s="1283">
        <v>1.38</v>
      </c>
      <c r="H2155" s="1283"/>
      <c r="I2155" s="1283"/>
      <c r="J2155" s="1283"/>
      <c r="K2155" s="1283"/>
      <c r="L2155" s="1283"/>
      <c r="M2155" s="1283"/>
      <c r="N2155" s="1283"/>
      <c r="O2155" s="1283"/>
      <c r="P2155" s="1283">
        <v>1.86</v>
      </c>
      <c r="R2155" s="1067"/>
      <c r="Z2155" s="21"/>
      <c r="AH2155"/>
    </row>
    <row r="2156" spans="1:34" ht="11.25" customHeight="1">
      <c r="A2156"/>
      <c r="B2156" s="1281" t="s">
        <v>25</v>
      </c>
      <c r="C2156" s="1282">
        <v>9014</v>
      </c>
      <c r="D2156" s="1341" t="str">
        <f t="shared" si="47"/>
        <v>IA9014</v>
      </c>
      <c r="E2156" s="1514" t="s">
        <v>125</v>
      </c>
      <c r="F2156" s="1390">
        <v>547</v>
      </c>
      <c r="G2156" s="1283">
        <v>2.99</v>
      </c>
      <c r="H2156" s="1283"/>
      <c r="I2156" s="1283"/>
      <c r="J2156" s="1283"/>
      <c r="K2156" s="1283"/>
      <c r="L2156" s="1283"/>
      <c r="M2156" s="1283"/>
      <c r="N2156" s="1283"/>
      <c r="O2156" s="1283"/>
      <c r="P2156" s="1283">
        <v>4.05</v>
      </c>
      <c r="R2156" s="1067"/>
      <c r="Z2156" s="21"/>
      <c r="AH2156"/>
    </row>
    <row r="2157" spans="1:34" ht="11.25" customHeight="1">
      <c r="A2157"/>
      <c r="B2157" s="1281" t="s">
        <v>25</v>
      </c>
      <c r="C2157" s="1282">
        <v>9015</v>
      </c>
      <c r="D2157" s="1341" t="str">
        <f t="shared" si="47"/>
        <v>IA9015</v>
      </c>
      <c r="E2157" s="1514" t="s">
        <v>125</v>
      </c>
      <c r="F2157" s="1390">
        <v>530</v>
      </c>
      <c r="G2157" s="1283">
        <v>2.86</v>
      </c>
      <c r="H2157" s="1283"/>
      <c r="I2157" s="1283"/>
      <c r="J2157" s="1283"/>
      <c r="K2157" s="1283"/>
      <c r="L2157" s="1283"/>
      <c r="M2157" s="1283"/>
      <c r="N2157" s="1283"/>
      <c r="O2157" s="1283"/>
      <c r="P2157" s="1283">
        <v>3.86</v>
      </c>
      <c r="R2157" s="1067"/>
      <c r="Z2157" s="21"/>
      <c r="AH2157"/>
    </row>
    <row r="2158" spans="1:34" ht="11.25" customHeight="1">
      <c r="A2158"/>
      <c r="B2158" s="1281" t="s">
        <v>25</v>
      </c>
      <c r="C2158" s="1282">
        <v>9016</v>
      </c>
      <c r="D2158" s="1341" t="str">
        <f t="shared" si="47"/>
        <v>IA9016</v>
      </c>
      <c r="E2158" s="1514" t="s">
        <v>124</v>
      </c>
      <c r="F2158" s="1390">
        <v>472</v>
      </c>
      <c r="G2158" s="1283">
        <v>2.41</v>
      </c>
      <c r="H2158" s="1283"/>
      <c r="I2158" s="1283"/>
      <c r="J2158" s="1283"/>
      <c r="K2158" s="1283"/>
      <c r="L2158" s="1283"/>
      <c r="M2158" s="1283"/>
      <c r="N2158" s="1283"/>
      <c r="O2158" s="1283"/>
      <c r="P2158" s="1283">
        <v>3.27</v>
      </c>
      <c r="R2158" s="1067"/>
      <c r="Z2158" s="21"/>
      <c r="AH2158"/>
    </row>
    <row r="2159" spans="1:34" ht="11.25" customHeight="1">
      <c r="A2159"/>
      <c r="B2159" s="1281" t="s">
        <v>25</v>
      </c>
      <c r="C2159" s="1282">
        <v>9019</v>
      </c>
      <c r="D2159" s="1341" t="str">
        <f t="shared" si="47"/>
        <v>IA9019</v>
      </c>
      <c r="E2159" s="1514" t="s">
        <v>122</v>
      </c>
      <c r="F2159" s="1390">
        <v>489</v>
      </c>
      <c r="G2159" s="1283">
        <v>2.54</v>
      </c>
      <c r="H2159" s="1283"/>
      <c r="I2159" s="1283"/>
      <c r="J2159" s="1283"/>
      <c r="K2159" s="1283"/>
      <c r="L2159" s="1283"/>
      <c r="M2159" s="1283"/>
      <c r="N2159" s="1283"/>
      <c r="O2159" s="1283"/>
      <c r="P2159" s="1283">
        <v>3.44</v>
      </c>
      <c r="R2159" s="1067"/>
      <c r="Z2159" s="21"/>
      <c r="AH2159"/>
    </row>
    <row r="2160" spans="1:34" ht="11.25" customHeight="1">
      <c r="A2160"/>
      <c r="B2160" s="1281" t="s">
        <v>25</v>
      </c>
      <c r="C2160" s="1282">
        <v>9033</v>
      </c>
      <c r="D2160" s="1341" t="str">
        <f t="shared" si="47"/>
        <v>IA9033</v>
      </c>
      <c r="E2160" s="1514" t="s">
        <v>123</v>
      </c>
      <c r="F2160" s="1390">
        <v>402</v>
      </c>
      <c r="G2160" s="1283">
        <v>1.87</v>
      </c>
      <c r="H2160" s="1283"/>
      <c r="I2160" s="1283"/>
      <c r="J2160" s="1283"/>
      <c r="K2160" s="1283"/>
      <c r="L2160" s="1283"/>
      <c r="M2160" s="1283"/>
      <c r="N2160" s="1283"/>
      <c r="O2160" s="1283"/>
      <c r="P2160" s="1283">
        <v>2.5299999999999998</v>
      </c>
      <c r="R2160" s="1067"/>
      <c r="Z2160" s="21"/>
      <c r="AH2160"/>
    </row>
    <row r="2161" spans="1:34" ht="11.25" customHeight="1">
      <c r="A2161"/>
      <c r="B2161" s="1281" t="s">
        <v>25</v>
      </c>
      <c r="C2161" s="1282">
        <v>9040</v>
      </c>
      <c r="D2161" s="1341" t="str">
        <f t="shared" si="47"/>
        <v>IA9040</v>
      </c>
      <c r="E2161" s="1514" t="s">
        <v>124</v>
      </c>
      <c r="F2161" s="1390">
        <v>530</v>
      </c>
      <c r="G2161" s="1283">
        <v>2.86</v>
      </c>
      <c r="H2161" s="1283"/>
      <c r="I2161" s="1283"/>
      <c r="J2161" s="1283"/>
      <c r="K2161" s="1283"/>
      <c r="L2161" s="1283"/>
      <c r="M2161" s="1283"/>
      <c r="N2161" s="1283"/>
      <c r="O2161" s="1283"/>
      <c r="P2161" s="1283">
        <v>3.86</v>
      </c>
      <c r="R2161" s="1067"/>
      <c r="Z2161" s="21"/>
      <c r="AH2161"/>
    </row>
    <row r="2162" spans="1:34" ht="11.25" customHeight="1">
      <c r="A2162"/>
      <c r="B2162" s="1281" t="s">
        <v>25</v>
      </c>
      <c r="C2162" s="1282">
        <v>9044</v>
      </c>
      <c r="D2162" s="1341" t="str">
        <f t="shared" si="47"/>
        <v>IA9044</v>
      </c>
      <c r="E2162" s="1514" t="s">
        <v>125</v>
      </c>
      <c r="F2162" s="1390">
        <v>318</v>
      </c>
      <c r="G2162" s="1283">
        <v>1.22</v>
      </c>
      <c r="H2162" s="1283"/>
      <c r="I2162" s="1283"/>
      <c r="J2162" s="1283"/>
      <c r="K2162" s="1283"/>
      <c r="L2162" s="1283"/>
      <c r="M2162" s="1283"/>
      <c r="N2162" s="1283"/>
      <c r="O2162" s="1283"/>
      <c r="P2162" s="1283">
        <v>1.66</v>
      </c>
      <c r="R2162" s="1067"/>
      <c r="Z2162" s="21"/>
      <c r="AH2162"/>
    </row>
    <row r="2163" spans="1:34" ht="11.25" customHeight="1">
      <c r="A2163"/>
      <c r="B2163" s="1281" t="s">
        <v>25</v>
      </c>
      <c r="C2163" s="1282">
        <v>9052</v>
      </c>
      <c r="D2163" s="1341" t="str">
        <f t="shared" si="47"/>
        <v>IA9052</v>
      </c>
      <c r="E2163" s="1514" t="s">
        <v>121</v>
      </c>
      <c r="F2163" s="1390">
        <v>399</v>
      </c>
      <c r="G2163" s="1283">
        <v>1.84</v>
      </c>
      <c r="H2163" s="1283"/>
      <c r="I2163" s="1283"/>
      <c r="J2163" s="1283"/>
      <c r="K2163" s="1283"/>
      <c r="L2163" s="1283"/>
      <c r="M2163" s="1283"/>
      <c r="N2163" s="1283"/>
      <c r="O2163" s="1283"/>
      <c r="P2163" s="1283">
        <v>2.5</v>
      </c>
      <c r="R2163" s="1067"/>
      <c r="Z2163" s="21"/>
      <c r="AH2163"/>
    </row>
    <row r="2164" spans="1:34" ht="11.25" customHeight="1">
      <c r="A2164"/>
      <c r="B2164" s="1281" t="s">
        <v>25</v>
      </c>
      <c r="C2164" s="1282">
        <v>9058</v>
      </c>
      <c r="D2164" s="1341" t="str">
        <f t="shared" si="47"/>
        <v>IA9058</v>
      </c>
      <c r="E2164" s="1514" t="s">
        <v>121</v>
      </c>
      <c r="F2164" s="1390">
        <v>354</v>
      </c>
      <c r="G2164" s="1283">
        <v>1.5</v>
      </c>
      <c r="H2164" s="1283"/>
      <c r="I2164" s="1283"/>
      <c r="J2164" s="1283"/>
      <c r="K2164" s="1283"/>
      <c r="L2164" s="1283"/>
      <c r="M2164" s="1283"/>
      <c r="N2164" s="1283"/>
      <c r="O2164" s="1283"/>
      <c r="P2164" s="1283">
        <v>2.02</v>
      </c>
      <c r="R2164" s="1067"/>
      <c r="Z2164" s="21"/>
      <c r="AH2164"/>
    </row>
    <row r="2165" spans="1:34" ht="11.25" customHeight="1">
      <c r="A2165"/>
      <c r="B2165" s="1281" t="s">
        <v>25</v>
      </c>
      <c r="C2165" s="1282">
        <v>9060</v>
      </c>
      <c r="D2165" s="1341" t="str">
        <f t="shared" si="47"/>
        <v>IA9060</v>
      </c>
      <c r="E2165" s="1514" t="s">
        <v>121</v>
      </c>
      <c r="F2165" s="1390">
        <v>349</v>
      </c>
      <c r="G2165" s="1283">
        <v>1.46</v>
      </c>
      <c r="H2165" s="1283"/>
      <c r="I2165" s="1283"/>
      <c r="J2165" s="1283"/>
      <c r="K2165" s="1283"/>
      <c r="L2165" s="1283"/>
      <c r="M2165" s="1283"/>
      <c r="N2165" s="1283"/>
      <c r="O2165" s="1283"/>
      <c r="P2165" s="1283">
        <v>1.98</v>
      </c>
      <c r="R2165" s="1067"/>
      <c r="Z2165" s="21"/>
      <c r="AH2165"/>
    </row>
    <row r="2166" spans="1:34" ht="11.25" customHeight="1">
      <c r="A2166"/>
      <c r="B2166" s="1281" t="s">
        <v>25</v>
      </c>
      <c r="C2166" s="1282">
        <v>9061</v>
      </c>
      <c r="D2166" s="1341" t="str">
        <f t="shared" si="47"/>
        <v>IA9061</v>
      </c>
      <c r="E2166" s="1514" t="s">
        <v>125</v>
      </c>
      <c r="F2166" s="1390">
        <v>315</v>
      </c>
      <c r="G2166" s="1283">
        <v>1.2</v>
      </c>
      <c r="H2166" s="1283"/>
      <c r="I2166" s="1283"/>
      <c r="J2166" s="1283"/>
      <c r="K2166" s="1283"/>
      <c r="L2166" s="1283"/>
      <c r="M2166" s="1283"/>
      <c r="N2166" s="1283"/>
      <c r="O2166" s="1283"/>
      <c r="P2166" s="1283">
        <v>1.62</v>
      </c>
      <c r="R2166" s="1067"/>
      <c r="Z2166" s="21"/>
      <c r="AH2166"/>
    </row>
    <row r="2167" spans="1:34" ht="11.25" customHeight="1">
      <c r="A2167"/>
      <c r="B2167" s="1281" t="s">
        <v>25</v>
      </c>
      <c r="C2167" s="1282">
        <v>9062</v>
      </c>
      <c r="D2167" s="1341" t="str">
        <f t="shared" si="47"/>
        <v>IA9062</v>
      </c>
      <c r="E2167" s="1514" t="s">
        <v>125</v>
      </c>
      <c r="F2167" s="1390">
        <v>313</v>
      </c>
      <c r="G2167" s="1283">
        <v>1.18</v>
      </c>
      <c r="H2167" s="1283"/>
      <c r="I2167" s="1283"/>
      <c r="J2167" s="1283"/>
      <c r="K2167" s="1283"/>
      <c r="L2167" s="1283"/>
      <c r="M2167" s="1283"/>
      <c r="N2167" s="1283"/>
      <c r="O2167" s="1283"/>
      <c r="P2167" s="1283">
        <v>1.6</v>
      </c>
      <c r="R2167" s="1067"/>
      <c r="Z2167" s="21"/>
      <c r="AH2167"/>
    </row>
    <row r="2168" spans="1:34" ht="11.25" customHeight="1">
      <c r="A2168"/>
      <c r="B2168" s="1281" t="s">
        <v>25</v>
      </c>
      <c r="C2168" s="1282">
        <v>9063</v>
      </c>
      <c r="D2168" s="1341" t="str">
        <f t="shared" si="47"/>
        <v>IA9063</v>
      </c>
      <c r="E2168" s="1514" t="s">
        <v>121</v>
      </c>
      <c r="F2168" s="1390">
        <v>266</v>
      </c>
      <c r="G2168" s="1283">
        <v>0.82</v>
      </c>
      <c r="H2168" s="1283"/>
      <c r="I2168" s="1283"/>
      <c r="J2168" s="1283"/>
      <c r="K2168" s="1283"/>
      <c r="L2168" s="1283"/>
      <c r="M2168" s="1283"/>
      <c r="N2168" s="1283"/>
      <c r="O2168" s="1283"/>
      <c r="P2168" s="1283">
        <v>1.1000000000000001</v>
      </c>
      <c r="R2168" s="1067"/>
      <c r="Z2168" s="21"/>
      <c r="AH2168"/>
    </row>
    <row r="2169" spans="1:34" ht="11.25" customHeight="1">
      <c r="A2169"/>
      <c r="B2169" s="1281" t="s">
        <v>25</v>
      </c>
      <c r="C2169" s="1282">
        <v>9077</v>
      </c>
      <c r="D2169" s="1341" t="str">
        <f t="shared" si="47"/>
        <v>IA9077</v>
      </c>
      <c r="E2169" s="1514" t="s">
        <v>122</v>
      </c>
      <c r="F2169" s="1390">
        <v>779</v>
      </c>
      <c r="G2169" s="1283">
        <v>4.79</v>
      </c>
      <c r="H2169" s="1283"/>
      <c r="I2169" s="1283"/>
      <c r="J2169" s="1283"/>
      <c r="K2169" s="1283"/>
      <c r="L2169" s="1283"/>
      <c r="M2169" s="1283"/>
      <c r="N2169" s="1283"/>
      <c r="O2169" s="1283"/>
      <c r="P2169" s="1283">
        <v>6.47</v>
      </c>
      <c r="R2169" s="1067"/>
      <c r="Z2169" s="21"/>
      <c r="AH2169"/>
    </row>
    <row r="2170" spans="1:34" ht="11.25" customHeight="1">
      <c r="A2170"/>
      <c r="B2170" s="1281" t="s">
        <v>25</v>
      </c>
      <c r="C2170" s="1282">
        <v>9082</v>
      </c>
      <c r="D2170" s="1341" t="str">
        <f t="shared" si="47"/>
        <v>IA9082</v>
      </c>
      <c r="E2170" s="1514" t="s">
        <v>121</v>
      </c>
      <c r="F2170" s="1390">
        <v>299</v>
      </c>
      <c r="G2170" s="1283">
        <v>1.07</v>
      </c>
      <c r="H2170" s="1283"/>
      <c r="I2170" s="1283"/>
      <c r="J2170" s="1283"/>
      <c r="K2170" s="1283"/>
      <c r="L2170" s="1283"/>
      <c r="M2170" s="1283"/>
      <c r="N2170" s="1283"/>
      <c r="O2170" s="1283"/>
      <c r="P2170" s="1283">
        <v>1.45</v>
      </c>
      <c r="R2170" s="1067"/>
      <c r="Z2170" s="21"/>
      <c r="AH2170"/>
    </row>
    <row r="2171" spans="1:34" ht="11.25" customHeight="1">
      <c r="A2171"/>
      <c r="B2171" s="1281" t="s">
        <v>25</v>
      </c>
      <c r="C2171" s="1282">
        <v>9083</v>
      </c>
      <c r="D2171" s="1341" t="str">
        <f t="shared" si="47"/>
        <v>IA9083</v>
      </c>
      <c r="E2171" s="1514" t="s">
        <v>121</v>
      </c>
      <c r="F2171" s="1390">
        <v>309</v>
      </c>
      <c r="G2171" s="1283">
        <v>1.1499999999999999</v>
      </c>
      <c r="H2171" s="1283"/>
      <c r="I2171" s="1283"/>
      <c r="J2171" s="1283"/>
      <c r="K2171" s="1283"/>
      <c r="L2171" s="1283"/>
      <c r="M2171" s="1283"/>
      <c r="N2171" s="1283"/>
      <c r="O2171" s="1283"/>
      <c r="P2171" s="1283">
        <v>1.55</v>
      </c>
      <c r="R2171" s="1067"/>
      <c r="Z2171" s="21"/>
      <c r="AH2171"/>
    </row>
    <row r="2172" spans="1:34" ht="11.25" customHeight="1">
      <c r="A2172"/>
      <c r="B2172" s="1281" t="s">
        <v>25</v>
      </c>
      <c r="C2172" s="1282">
        <v>9084</v>
      </c>
      <c r="D2172" s="1341" t="str">
        <f t="shared" si="47"/>
        <v>IA9084</v>
      </c>
      <c r="E2172" s="1514" t="s">
        <v>122</v>
      </c>
      <c r="F2172" s="1390">
        <v>309</v>
      </c>
      <c r="G2172" s="1283">
        <v>1.1499999999999999</v>
      </c>
      <c r="H2172" s="1283"/>
      <c r="I2172" s="1283"/>
      <c r="J2172" s="1283"/>
      <c r="K2172" s="1283"/>
      <c r="L2172" s="1283"/>
      <c r="M2172" s="1283"/>
      <c r="N2172" s="1283"/>
      <c r="O2172" s="1283"/>
      <c r="P2172" s="1283">
        <v>1.55</v>
      </c>
      <c r="R2172" s="1067"/>
      <c r="Z2172" s="21"/>
      <c r="AH2172"/>
    </row>
    <row r="2173" spans="1:34" ht="11.25" customHeight="1">
      <c r="A2173"/>
      <c r="B2173" s="1281" t="s">
        <v>25</v>
      </c>
      <c r="C2173" s="1282">
        <v>9088</v>
      </c>
      <c r="D2173" s="1341" t="str">
        <f t="shared" si="47"/>
        <v>IA9088</v>
      </c>
      <c r="E2173" s="1514" t="s">
        <v>122</v>
      </c>
      <c r="F2173" s="1390">
        <v>0</v>
      </c>
      <c r="G2173" s="1283">
        <v>99.99</v>
      </c>
      <c r="H2173" s="1283"/>
      <c r="I2173" s="1283"/>
      <c r="J2173" s="1283"/>
      <c r="K2173" s="1283"/>
      <c r="L2173" s="1283"/>
      <c r="M2173" s="1283"/>
      <c r="N2173" s="1283"/>
      <c r="O2173" s="1283"/>
      <c r="P2173" s="1283">
        <v>99.99</v>
      </c>
      <c r="R2173" s="1067"/>
      <c r="Z2173" s="21"/>
      <c r="AH2173"/>
    </row>
    <row r="2174" spans="1:34" ht="11.25" customHeight="1">
      <c r="A2174"/>
      <c r="B2174" s="1281" t="s">
        <v>25</v>
      </c>
      <c r="C2174" s="1282">
        <v>9089</v>
      </c>
      <c r="D2174" s="1341" t="str">
        <f t="shared" si="47"/>
        <v>IA9089</v>
      </c>
      <c r="E2174" s="1514" t="s">
        <v>125</v>
      </c>
      <c r="F2174" s="1390">
        <v>316</v>
      </c>
      <c r="G2174" s="1283">
        <v>1.21</v>
      </c>
      <c r="H2174" s="1283"/>
      <c r="I2174" s="1283"/>
      <c r="J2174" s="1283"/>
      <c r="K2174" s="1283"/>
      <c r="L2174" s="1283"/>
      <c r="M2174" s="1283"/>
      <c r="N2174" s="1283"/>
      <c r="O2174" s="1283"/>
      <c r="P2174" s="1283">
        <v>1.63</v>
      </c>
      <c r="R2174" s="1067"/>
      <c r="Z2174" s="21"/>
      <c r="AH2174"/>
    </row>
    <row r="2175" spans="1:34" ht="11.25" customHeight="1">
      <c r="A2175"/>
      <c r="B2175" s="1281" t="s">
        <v>25</v>
      </c>
      <c r="C2175" s="1282">
        <v>9093</v>
      </c>
      <c r="D2175" s="1341" t="str">
        <f t="shared" si="47"/>
        <v>IA9093</v>
      </c>
      <c r="E2175" s="1514" t="s">
        <v>125</v>
      </c>
      <c r="F2175" s="1390">
        <v>323</v>
      </c>
      <c r="G2175" s="1283">
        <v>1.26</v>
      </c>
      <c r="H2175" s="1283"/>
      <c r="I2175" s="1283"/>
      <c r="J2175" s="1283"/>
      <c r="K2175" s="1283"/>
      <c r="L2175" s="1283"/>
      <c r="M2175" s="1283"/>
      <c r="N2175" s="1283"/>
      <c r="O2175" s="1283"/>
      <c r="P2175" s="1283">
        <v>1.7</v>
      </c>
      <c r="R2175" s="1067"/>
      <c r="Z2175" s="21"/>
      <c r="AH2175"/>
    </row>
    <row r="2176" spans="1:34" ht="11.25" customHeight="1">
      <c r="A2176"/>
      <c r="B2176" s="1281" t="s">
        <v>25</v>
      </c>
      <c r="C2176" s="1282">
        <v>9101</v>
      </c>
      <c r="D2176" s="1341" t="str">
        <f t="shared" si="47"/>
        <v>IA9101</v>
      </c>
      <c r="E2176" s="1514" t="s">
        <v>121</v>
      </c>
      <c r="F2176" s="1390">
        <v>714</v>
      </c>
      <c r="G2176" s="1283">
        <v>4.28</v>
      </c>
      <c r="H2176" s="1283"/>
      <c r="I2176" s="1283"/>
      <c r="J2176" s="1283"/>
      <c r="K2176" s="1283"/>
      <c r="L2176" s="1283"/>
      <c r="M2176" s="1283"/>
      <c r="N2176" s="1283"/>
      <c r="O2176" s="1283"/>
      <c r="P2176" s="1283">
        <v>5.8</v>
      </c>
      <c r="R2176" s="1067"/>
      <c r="Z2176" s="21"/>
      <c r="AH2176"/>
    </row>
    <row r="2177" spans="1:34" ht="11.25" customHeight="1">
      <c r="A2177"/>
      <c r="B2177" s="1281" t="s">
        <v>25</v>
      </c>
      <c r="C2177" s="1282">
        <v>9102</v>
      </c>
      <c r="D2177" s="1341" t="str">
        <f t="shared" si="47"/>
        <v>IA9102</v>
      </c>
      <c r="E2177" s="1514" t="s">
        <v>121</v>
      </c>
      <c r="F2177" s="1390">
        <v>579</v>
      </c>
      <c r="G2177" s="1283">
        <v>3.24</v>
      </c>
      <c r="H2177" s="1283"/>
      <c r="I2177" s="1283"/>
      <c r="J2177" s="1283"/>
      <c r="K2177" s="1283"/>
      <c r="L2177" s="1283"/>
      <c r="M2177" s="1283"/>
      <c r="N2177" s="1283"/>
      <c r="O2177" s="1283"/>
      <c r="P2177" s="1283">
        <v>4.38</v>
      </c>
      <c r="R2177" s="1067"/>
      <c r="Z2177" s="21"/>
      <c r="AH2177"/>
    </row>
    <row r="2178" spans="1:34" ht="11.25" customHeight="1">
      <c r="A2178"/>
      <c r="B2178" s="1281" t="s">
        <v>25</v>
      </c>
      <c r="C2178" s="1282">
        <v>9154</v>
      </c>
      <c r="D2178" s="1341" t="str">
        <f t="shared" si="47"/>
        <v>IA9154</v>
      </c>
      <c r="E2178" s="1514" t="s">
        <v>124</v>
      </c>
      <c r="F2178" s="1390">
        <v>368</v>
      </c>
      <c r="G2178" s="1283">
        <v>1.61</v>
      </c>
      <c r="H2178" s="1283"/>
      <c r="I2178" s="1283"/>
      <c r="J2178" s="1283"/>
      <c r="K2178" s="1283"/>
      <c r="L2178" s="1283"/>
      <c r="M2178" s="1283"/>
      <c r="N2178" s="1283"/>
      <c r="O2178" s="1283"/>
      <c r="P2178" s="1283">
        <v>2.17</v>
      </c>
      <c r="R2178" s="1067"/>
      <c r="Z2178" s="21"/>
      <c r="AH2178"/>
    </row>
    <row r="2179" spans="1:34" ht="11.25" customHeight="1">
      <c r="A2179"/>
      <c r="B2179" s="1281" t="s">
        <v>25</v>
      </c>
      <c r="C2179" s="1282">
        <v>9156</v>
      </c>
      <c r="D2179" s="1341" t="str">
        <f t="shared" si="47"/>
        <v>IA9156</v>
      </c>
      <c r="E2179" s="1514" t="s">
        <v>123</v>
      </c>
      <c r="F2179" s="1390">
        <v>564</v>
      </c>
      <c r="G2179" s="1283">
        <v>3.12</v>
      </c>
      <c r="H2179" s="1283"/>
      <c r="I2179" s="1283"/>
      <c r="J2179" s="1283"/>
      <c r="K2179" s="1283"/>
      <c r="L2179" s="1283"/>
      <c r="M2179" s="1283"/>
      <c r="N2179" s="1283"/>
      <c r="O2179" s="1283"/>
      <c r="P2179" s="1283">
        <v>4.22</v>
      </c>
      <c r="R2179" s="1067"/>
      <c r="Z2179" s="21"/>
      <c r="AH2179"/>
    </row>
    <row r="2180" spans="1:34" ht="11.25" customHeight="1">
      <c r="A2180"/>
      <c r="B2180" s="1281" t="s">
        <v>25</v>
      </c>
      <c r="C2180" s="1282">
        <v>9170</v>
      </c>
      <c r="D2180" s="1341" t="str">
        <f t="shared" si="47"/>
        <v>IA9170</v>
      </c>
      <c r="E2180" s="1514" t="s">
        <v>124</v>
      </c>
      <c r="F2180" s="1390">
        <v>1000</v>
      </c>
      <c r="G2180" s="1283">
        <v>11.14</v>
      </c>
      <c r="H2180" s="1283"/>
      <c r="I2180" s="1283"/>
      <c r="J2180" s="1283"/>
      <c r="K2180" s="1283"/>
      <c r="L2180" s="1283"/>
      <c r="M2180" s="1283"/>
      <c r="N2180" s="1283"/>
      <c r="O2180" s="1283"/>
      <c r="P2180" s="1283">
        <v>15.08</v>
      </c>
      <c r="R2180" s="1067"/>
      <c r="Z2180" s="21"/>
      <c r="AH2180"/>
    </row>
    <row r="2181" spans="1:34" ht="11.25" customHeight="1">
      <c r="A2181"/>
      <c r="B2181" s="1281" t="s">
        <v>25</v>
      </c>
      <c r="C2181" s="1282">
        <v>9178</v>
      </c>
      <c r="D2181" s="1341" t="str">
        <f t="shared" si="47"/>
        <v>IA9178</v>
      </c>
      <c r="E2181" s="1514" t="s">
        <v>122</v>
      </c>
      <c r="F2181" s="1390">
        <v>791</v>
      </c>
      <c r="G2181" s="1283">
        <v>4.88</v>
      </c>
      <c r="H2181" s="1283"/>
      <c r="I2181" s="1283"/>
      <c r="J2181" s="1283"/>
      <c r="K2181" s="1283"/>
      <c r="L2181" s="1283"/>
      <c r="M2181" s="1283"/>
      <c r="N2181" s="1283"/>
      <c r="O2181" s="1283"/>
      <c r="P2181" s="1283">
        <v>6.6</v>
      </c>
      <c r="R2181" s="1067"/>
      <c r="Z2181" s="21"/>
      <c r="AH2181"/>
    </row>
    <row r="2182" spans="1:34" ht="11.25" customHeight="1">
      <c r="A2182"/>
      <c r="B2182" s="1281" t="s">
        <v>25</v>
      </c>
      <c r="C2182" s="1282">
        <v>9179</v>
      </c>
      <c r="D2182" s="1341" t="str">
        <f t="shared" si="47"/>
        <v>IA9179</v>
      </c>
      <c r="E2182" s="1514" t="s">
        <v>122</v>
      </c>
      <c r="F2182" s="1390">
        <v>1000</v>
      </c>
      <c r="G2182" s="1283">
        <v>12.77</v>
      </c>
      <c r="H2182" s="1283"/>
      <c r="I2182" s="1283"/>
      <c r="J2182" s="1283"/>
      <c r="K2182" s="1283"/>
      <c r="L2182" s="1283"/>
      <c r="M2182" s="1283"/>
      <c r="N2182" s="1283"/>
      <c r="O2182" s="1283"/>
      <c r="P2182" s="1283">
        <v>17.27</v>
      </c>
      <c r="R2182" s="1067"/>
      <c r="Z2182" s="21"/>
      <c r="AH2182"/>
    </row>
    <row r="2183" spans="1:34" ht="11.25" customHeight="1">
      <c r="A2183"/>
      <c r="B2183" s="1281" t="s">
        <v>25</v>
      </c>
      <c r="C2183" s="1282">
        <v>9180</v>
      </c>
      <c r="D2183" s="1341" t="str">
        <f t="shared" si="47"/>
        <v>IA9180</v>
      </c>
      <c r="E2183" s="1514" t="s">
        <v>124</v>
      </c>
      <c r="F2183" s="1390">
        <v>879</v>
      </c>
      <c r="G2183" s="1283">
        <v>5.56</v>
      </c>
      <c r="H2183" s="1283"/>
      <c r="I2183" s="1283"/>
      <c r="J2183" s="1283"/>
      <c r="K2183" s="1283"/>
      <c r="L2183" s="1283"/>
      <c r="M2183" s="1283"/>
      <c r="N2183" s="1283"/>
      <c r="O2183" s="1283"/>
      <c r="P2183" s="1283">
        <v>7.52</v>
      </c>
      <c r="R2183" s="1067"/>
      <c r="Z2183" s="21"/>
      <c r="AH2183"/>
    </row>
    <row r="2184" spans="1:34" ht="11.25" customHeight="1">
      <c r="A2184"/>
      <c r="B2184" s="1281" t="s">
        <v>25</v>
      </c>
      <c r="C2184" s="1282">
        <v>9182</v>
      </c>
      <c r="D2184" s="1341" t="str">
        <f t="shared" si="47"/>
        <v>IA9182</v>
      </c>
      <c r="E2184" s="1514" t="s">
        <v>123</v>
      </c>
      <c r="F2184" s="1390">
        <v>438</v>
      </c>
      <c r="G2184" s="1283">
        <v>2.15</v>
      </c>
      <c r="H2184" s="1283"/>
      <c r="I2184" s="1283"/>
      <c r="J2184" s="1283"/>
      <c r="K2184" s="1283"/>
      <c r="L2184" s="1283"/>
      <c r="M2184" s="1283"/>
      <c r="N2184" s="1283"/>
      <c r="O2184" s="1283"/>
      <c r="P2184" s="1283">
        <v>2.91</v>
      </c>
      <c r="R2184" s="1067"/>
      <c r="Z2184" s="21"/>
      <c r="AH2184"/>
    </row>
    <row r="2185" spans="1:34" ht="11.25" customHeight="1">
      <c r="A2185"/>
      <c r="B2185" s="1281" t="s">
        <v>25</v>
      </c>
      <c r="C2185" s="1282">
        <v>9186</v>
      </c>
      <c r="D2185" s="1341" t="str">
        <f t="shared" si="47"/>
        <v>IA9186</v>
      </c>
      <c r="E2185" s="1514" t="s">
        <v>122</v>
      </c>
      <c r="F2185" s="1390">
        <v>1000</v>
      </c>
      <c r="G2185" s="1283">
        <v>12.31</v>
      </c>
      <c r="H2185" s="1283"/>
      <c r="I2185" s="1283"/>
      <c r="J2185" s="1283"/>
      <c r="K2185" s="1283"/>
      <c r="L2185" s="1283"/>
      <c r="M2185" s="1283"/>
      <c r="N2185" s="1283"/>
      <c r="O2185" s="1283"/>
      <c r="P2185" s="1283">
        <v>16.649999999999999</v>
      </c>
      <c r="R2185" s="1067"/>
      <c r="Z2185" s="21"/>
      <c r="AH2185"/>
    </row>
    <row r="2186" spans="1:34" ht="11.25" customHeight="1">
      <c r="A2186"/>
      <c r="B2186" s="1281" t="s">
        <v>25</v>
      </c>
      <c r="C2186" s="1282">
        <v>9220</v>
      </c>
      <c r="D2186" s="1341" t="str">
        <f t="shared" si="47"/>
        <v>IA9220</v>
      </c>
      <c r="E2186" s="1514" t="s">
        <v>121</v>
      </c>
      <c r="F2186" s="1390">
        <v>733</v>
      </c>
      <c r="G2186" s="1283">
        <v>4.43</v>
      </c>
      <c r="H2186" s="1283"/>
      <c r="I2186" s="1283"/>
      <c r="J2186" s="1283"/>
      <c r="K2186" s="1283"/>
      <c r="L2186" s="1283"/>
      <c r="M2186" s="1283"/>
      <c r="N2186" s="1283"/>
      <c r="O2186" s="1283"/>
      <c r="P2186" s="1283">
        <v>5.99</v>
      </c>
      <c r="R2186" s="1067"/>
      <c r="Z2186" s="21"/>
      <c r="AH2186"/>
    </row>
    <row r="2187" spans="1:34" ht="11.25" customHeight="1">
      <c r="A2187"/>
      <c r="B2187" s="1281" t="s">
        <v>25</v>
      </c>
      <c r="C2187" s="1282">
        <v>9402</v>
      </c>
      <c r="D2187" s="1341" t="str">
        <f t="shared" si="47"/>
        <v>IA9402</v>
      </c>
      <c r="E2187" s="1514" t="s">
        <v>121</v>
      </c>
      <c r="F2187" s="1390">
        <v>742</v>
      </c>
      <c r="G2187" s="1283">
        <v>4.5</v>
      </c>
      <c r="H2187" s="1283"/>
      <c r="I2187" s="1283"/>
      <c r="J2187" s="1283"/>
      <c r="K2187" s="1283"/>
      <c r="L2187" s="1283"/>
      <c r="M2187" s="1283"/>
      <c r="N2187" s="1283"/>
      <c r="O2187" s="1283"/>
      <c r="P2187" s="1283">
        <v>6.08</v>
      </c>
      <c r="R2187" s="1067"/>
      <c r="Z2187" s="21"/>
      <c r="AH2187"/>
    </row>
    <row r="2188" spans="1:34" ht="11.25" customHeight="1">
      <c r="A2188"/>
      <c r="B2188" s="1281" t="s">
        <v>25</v>
      </c>
      <c r="C2188" s="1282">
        <v>9403</v>
      </c>
      <c r="D2188" s="1341" t="str">
        <f t="shared" ref="D2188:D2251" si="48">B2188&amp;TEXT(C2188,"0000")</f>
        <v>IA9403</v>
      </c>
      <c r="E2188" s="1514" t="s">
        <v>124</v>
      </c>
      <c r="F2188" s="1390">
        <v>1000</v>
      </c>
      <c r="G2188" s="1283">
        <v>8.69</v>
      </c>
      <c r="H2188" s="1283"/>
      <c r="I2188" s="1283"/>
      <c r="J2188" s="1283"/>
      <c r="K2188" s="1283"/>
      <c r="L2188" s="1283"/>
      <c r="M2188" s="1283"/>
      <c r="N2188" s="1283"/>
      <c r="O2188" s="1283"/>
      <c r="P2188" s="1283">
        <v>11.75</v>
      </c>
      <c r="R2188" s="1067"/>
      <c r="Z2188" s="21"/>
      <c r="AH2188"/>
    </row>
    <row r="2189" spans="1:34" ht="11.25" customHeight="1">
      <c r="A2189"/>
      <c r="B2189" s="1281" t="s">
        <v>25</v>
      </c>
      <c r="C2189" s="1282">
        <v>9410</v>
      </c>
      <c r="D2189" s="1341" t="str">
        <f t="shared" si="48"/>
        <v>IA9410</v>
      </c>
      <c r="E2189" s="1514" t="s">
        <v>122</v>
      </c>
      <c r="F2189" s="1390">
        <v>446</v>
      </c>
      <c r="G2189" s="1283">
        <v>2.21</v>
      </c>
      <c r="H2189" s="1283"/>
      <c r="I2189" s="1283"/>
      <c r="J2189" s="1283"/>
      <c r="K2189" s="1283"/>
      <c r="L2189" s="1283"/>
      <c r="M2189" s="1283"/>
      <c r="N2189" s="1283"/>
      <c r="O2189" s="1283"/>
      <c r="P2189" s="1283">
        <v>2.99</v>
      </c>
      <c r="R2189" s="1067"/>
      <c r="Z2189" s="21"/>
      <c r="AH2189"/>
    </row>
    <row r="2190" spans="1:34" ht="11.25" customHeight="1">
      <c r="A2190"/>
      <c r="B2190" s="1281" t="s">
        <v>25</v>
      </c>
      <c r="C2190" s="1282">
        <v>9501</v>
      </c>
      <c r="D2190" s="1341" t="str">
        <f t="shared" si="48"/>
        <v>IA9501</v>
      </c>
      <c r="E2190" s="1514" t="s">
        <v>125</v>
      </c>
      <c r="F2190" s="1390">
        <v>630</v>
      </c>
      <c r="G2190" s="1283">
        <v>3.63</v>
      </c>
      <c r="H2190" s="1283"/>
      <c r="I2190" s="1283"/>
      <c r="J2190" s="1283"/>
      <c r="K2190" s="1283"/>
      <c r="L2190" s="1283"/>
      <c r="M2190" s="1283"/>
      <c r="N2190" s="1283"/>
      <c r="O2190" s="1283"/>
      <c r="P2190" s="1283">
        <v>4.91</v>
      </c>
      <c r="R2190" s="1067"/>
      <c r="Z2190" s="21"/>
      <c r="AH2190"/>
    </row>
    <row r="2191" spans="1:34" ht="11.25" customHeight="1">
      <c r="A2191"/>
      <c r="B2191" s="1281" t="s">
        <v>25</v>
      </c>
      <c r="C2191" s="1282">
        <v>9505</v>
      </c>
      <c r="D2191" s="1341" t="str">
        <f t="shared" si="48"/>
        <v>IA9505</v>
      </c>
      <c r="E2191" s="1514" t="s">
        <v>125</v>
      </c>
      <c r="F2191" s="1390">
        <v>706</v>
      </c>
      <c r="G2191" s="1283">
        <v>4.22</v>
      </c>
      <c r="H2191" s="1283"/>
      <c r="I2191" s="1283"/>
      <c r="J2191" s="1283"/>
      <c r="K2191" s="1283"/>
      <c r="L2191" s="1283"/>
      <c r="M2191" s="1283"/>
      <c r="N2191" s="1283"/>
      <c r="O2191" s="1283"/>
      <c r="P2191" s="1283">
        <v>5.7</v>
      </c>
      <c r="R2191" s="1067"/>
      <c r="Z2191" s="21"/>
      <c r="AH2191"/>
    </row>
    <row r="2192" spans="1:34" ht="11.25" customHeight="1">
      <c r="A2192"/>
      <c r="B2192" s="1281" t="s">
        <v>25</v>
      </c>
      <c r="C2192" s="1282">
        <v>9516</v>
      </c>
      <c r="D2192" s="1341" t="str">
        <f t="shared" si="48"/>
        <v>IA9516</v>
      </c>
      <c r="E2192" s="1514" t="s">
        <v>121</v>
      </c>
      <c r="F2192" s="1390">
        <v>578</v>
      </c>
      <c r="G2192" s="1283">
        <v>3.23</v>
      </c>
      <c r="H2192" s="1283"/>
      <c r="I2192" s="1283"/>
      <c r="J2192" s="1283"/>
      <c r="K2192" s="1283"/>
      <c r="L2192" s="1283"/>
      <c r="M2192" s="1283"/>
      <c r="N2192" s="1283"/>
      <c r="O2192" s="1283"/>
      <c r="P2192" s="1283">
        <v>4.37</v>
      </c>
      <c r="R2192" s="1067"/>
      <c r="Z2192" s="21"/>
      <c r="AH2192"/>
    </row>
    <row r="2193" spans="1:34" ht="11.25" customHeight="1">
      <c r="A2193"/>
      <c r="B2193" s="1281" t="s">
        <v>25</v>
      </c>
      <c r="C2193" s="1282">
        <v>9519</v>
      </c>
      <c r="D2193" s="1341" t="str">
        <f t="shared" si="48"/>
        <v>IA9519</v>
      </c>
      <c r="E2193" s="1514" t="s">
        <v>121</v>
      </c>
      <c r="F2193" s="1390">
        <v>587</v>
      </c>
      <c r="G2193" s="1283">
        <v>3.3</v>
      </c>
      <c r="H2193" s="1283"/>
      <c r="I2193" s="1283"/>
      <c r="J2193" s="1283"/>
      <c r="K2193" s="1283"/>
      <c r="L2193" s="1283"/>
      <c r="M2193" s="1283"/>
      <c r="N2193" s="1283"/>
      <c r="O2193" s="1283"/>
      <c r="P2193" s="1283">
        <v>4.46</v>
      </c>
      <c r="R2193" s="1067"/>
      <c r="Z2193" s="21"/>
      <c r="AH2193"/>
    </row>
    <row r="2194" spans="1:34" ht="11.25" customHeight="1">
      <c r="A2194"/>
      <c r="B2194" s="1281" t="s">
        <v>25</v>
      </c>
      <c r="C2194" s="1282">
        <v>9521</v>
      </c>
      <c r="D2194" s="1341" t="str">
        <f t="shared" si="48"/>
        <v>IA9521</v>
      </c>
      <c r="E2194" s="1514" t="s">
        <v>125</v>
      </c>
      <c r="F2194" s="1390">
        <v>626</v>
      </c>
      <c r="G2194" s="1283">
        <v>3.6</v>
      </c>
      <c r="H2194" s="1283"/>
      <c r="I2194" s="1283"/>
      <c r="J2194" s="1283"/>
      <c r="K2194" s="1283"/>
      <c r="L2194" s="1283"/>
      <c r="M2194" s="1283"/>
      <c r="N2194" s="1283"/>
      <c r="O2194" s="1283"/>
      <c r="P2194" s="1283">
        <v>4.88</v>
      </c>
      <c r="R2194" s="1067"/>
      <c r="Z2194" s="21"/>
      <c r="AH2194"/>
    </row>
    <row r="2195" spans="1:34" ht="11.25" customHeight="1">
      <c r="A2195"/>
      <c r="B2195" s="1281" t="s">
        <v>25</v>
      </c>
      <c r="C2195" s="1282">
        <v>9522</v>
      </c>
      <c r="D2195" s="1341" t="str">
        <f t="shared" si="48"/>
        <v>IA9522</v>
      </c>
      <c r="E2195" s="1514" t="s">
        <v>121</v>
      </c>
      <c r="F2195" s="1390">
        <v>547</v>
      </c>
      <c r="G2195" s="1283">
        <v>2.99</v>
      </c>
      <c r="H2195" s="1283"/>
      <c r="I2195" s="1283"/>
      <c r="J2195" s="1283"/>
      <c r="K2195" s="1283"/>
      <c r="L2195" s="1283"/>
      <c r="M2195" s="1283"/>
      <c r="N2195" s="1283"/>
      <c r="O2195" s="1283"/>
      <c r="P2195" s="1283">
        <v>4.05</v>
      </c>
      <c r="R2195" s="1067"/>
      <c r="Z2195" s="21"/>
      <c r="AH2195"/>
    </row>
    <row r="2196" spans="1:34" ht="11.25" customHeight="1">
      <c r="A2196"/>
      <c r="B2196" s="1281" t="s">
        <v>25</v>
      </c>
      <c r="C2196" s="1282">
        <v>9534</v>
      </c>
      <c r="D2196" s="1341" t="str">
        <f t="shared" si="48"/>
        <v>IA9534</v>
      </c>
      <c r="E2196" s="1514" t="s">
        <v>124</v>
      </c>
      <c r="F2196" s="1390">
        <v>573</v>
      </c>
      <c r="G2196" s="1283">
        <v>3.19</v>
      </c>
      <c r="H2196" s="1283"/>
      <c r="I2196" s="1283"/>
      <c r="J2196" s="1283"/>
      <c r="K2196" s="1283"/>
      <c r="L2196" s="1283"/>
      <c r="M2196" s="1283"/>
      <c r="N2196" s="1283"/>
      <c r="O2196" s="1283"/>
      <c r="P2196" s="1283">
        <v>4.3099999999999996</v>
      </c>
      <c r="R2196" s="1067"/>
      <c r="Z2196" s="21"/>
      <c r="AH2196"/>
    </row>
    <row r="2197" spans="1:34" ht="11.25" customHeight="1">
      <c r="A2197"/>
      <c r="B2197" s="1281" t="s">
        <v>25</v>
      </c>
      <c r="C2197" s="1282">
        <v>9554</v>
      </c>
      <c r="D2197" s="1341" t="str">
        <f t="shared" si="48"/>
        <v>IA9554</v>
      </c>
      <c r="E2197" s="1514" t="s">
        <v>124</v>
      </c>
      <c r="F2197" s="1390">
        <v>1000</v>
      </c>
      <c r="G2197" s="1283">
        <v>8.19</v>
      </c>
      <c r="H2197" s="1283"/>
      <c r="I2197" s="1283"/>
      <c r="J2197" s="1283"/>
      <c r="K2197" s="1283"/>
      <c r="L2197" s="1283"/>
      <c r="M2197" s="1283"/>
      <c r="N2197" s="1283"/>
      <c r="O2197" s="1283"/>
      <c r="P2197" s="1283">
        <v>11.07</v>
      </c>
      <c r="R2197" s="1067"/>
      <c r="Z2197" s="21"/>
      <c r="AH2197"/>
    </row>
    <row r="2198" spans="1:34" ht="11.25" customHeight="1">
      <c r="A2198"/>
      <c r="B2198" s="1281" t="s">
        <v>25</v>
      </c>
      <c r="C2198" s="1282">
        <v>9586</v>
      </c>
      <c r="D2198" s="1341" t="str">
        <f t="shared" si="48"/>
        <v>IA9586</v>
      </c>
      <c r="E2198" s="1514" t="s">
        <v>121</v>
      </c>
      <c r="F2198" s="1390">
        <v>214</v>
      </c>
      <c r="G2198" s="1283">
        <v>0.42</v>
      </c>
      <c r="H2198" s="1283"/>
      <c r="I2198" s="1283"/>
      <c r="J2198" s="1283"/>
      <c r="K2198" s="1283"/>
      <c r="L2198" s="1283"/>
      <c r="M2198" s="1283"/>
      <c r="N2198" s="1283"/>
      <c r="O2198" s="1283"/>
      <c r="P2198" s="1283">
        <v>0.56000000000000005</v>
      </c>
      <c r="R2198" s="1067"/>
      <c r="Z2198" s="21"/>
      <c r="AH2198"/>
    </row>
    <row r="2199" spans="1:34" ht="11.25" customHeight="1">
      <c r="A2199"/>
      <c r="B2199" s="1281" t="s">
        <v>25</v>
      </c>
      <c r="C2199" s="1282">
        <v>9600</v>
      </c>
      <c r="D2199" s="1341" t="str">
        <f t="shared" si="48"/>
        <v>IA9600</v>
      </c>
      <c r="E2199" s="1514" t="s">
        <v>124</v>
      </c>
      <c r="F2199" s="1390">
        <v>529</v>
      </c>
      <c r="G2199" s="1283">
        <v>2.85</v>
      </c>
      <c r="H2199" s="1283"/>
      <c r="I2199" s="1283"/>
      <c r="J2199" s="1283"/>
      <c r="K2199" s="1283"/>
      <c r="L2199" s="1283"/>
      <c r="M2199" s="1283"/>
      <c r="N2199" s="1283"/>
      <c r="O2199" s="1283"/>
      <c r="P2199" s="1283">
        <v>3.85</v>
      </c>
      <c r="R2199" s="1067"/>
      <c r="Z2199" s="21"/>
      <c r="AH2199"/>
    </row>
    <row r="2200" spans="1:34" ht="11.25" customHeight="1">
      <c r="A2200"/>
      <c r="B2200" s="1281" t="s">
        <v>25</v>
      </c>
      <c r="C2200" s="1282">
        <v>9620</v>
      </c>
      <c r="D2200" s="1341" t="str">
        <f t="shared" si="48"/>
        <v>IA9620</v>
      </c>
      <c r="E2200" s="1514" t="s">
        <v>121</v>
      </c>
      <c r="F2200" s="1390">
        <v>305</v>
      </c>
      <c r="G2200" s="1283">
        <v>1.1200000000000001</v>
      </c>
      <c r="H2200" s="1283"/>
      <c r="I2200" s="1283"/>
      <c r="J2200" s="1283"/>
      <c r="K2200" s="1283"/>
      <c r="L2200" s="1283"/>
      <c r="M2200" s="1283"/>
      <c r="N2200" s="1283"/>
      <c r="O2200" s="1283"/>
      <c r="P2200" s="1283">
        <v>1.52</v>
      </c>
      <c r="R2200" s="1067"/>
      <c r="Z2200" s="21"/>
      <c r="AH2200"/>
    </row>
    <row r="2201" spans="1:34" ht="11.25" customHeight="1">
      <c r="A2201" t="s">
        <v>6</v>
      </c>
      <c r="B2201" s="1281" t="s">
        <v>6</v>
      </c>
      <c r="C2201" s="1282">
        <v>5</v>
      </c>
      <c r="D2201" s="1341" t="str">
        <f t="shared" si="48"/>
        <v>IL0005</v>
      </c>
      <c r="E2201" s="1514" t="s">
        <v>121</v>
      </c>
      <c r="F2201" s="1390">
        <v>1429</v>
      </c>
      <c r="G2201" s="1283">
        <v>4.16</v>
      </c>
      <c r="H2201" s="1283"/>
      <c r="I2201" s="1283"/>
      <c r="J2201" s="1283"/>
      <c r="K2201" s="1283"/>
      <c r="L2201" s="1283"/>
      <c r="M2201" s="1283"/>
      <c r="N2201" s="1283"/>
      <c r="O2201" s="1283"/>
      <c r="P2201" s="1283"/>
      <c r="R2201" s="1067"/>
      <c r="Z2201" s="21"/>
      <c r="AH2201"/>
    </row>
    <row r="2202" spans="1:34" ht="11.25" customHeight="1">
      <c r="A2202"/>
      <c r="B2202" s="1281" t="s">
        <v>6</v>
      </c>
      <c r="C2202" s="1282">
        <v>8</v>
      </c>
      <c r="D2202" s="1341" t="str">
        <f t="shared" si="48"/>
        <v>IL0008</v>
      </c>
      <c r="E2202" s="1514" t="s">
        <v>121</v>
      </c>
      <c r="F2202" s="1390">
        <v>970</v>
      </c>
      <c r="G2202" s="1283">
        <v>2.68</v>
      </c>
      <c r="H2202" s="1283"/>
      <c r="I2202" s="1283"/>
      <c r="J2202" s="1283"/>
      <c r="K2202" s="1283"/>
      <c r="L2202" s="1283"/>
      <c r="M2202" s="1283"/>
      <c r="N2202" s="1283"/>
      <c r="O2202" s="1283"/>
      <c r="P2202" s="1283"/>
      <c r="R2202" s="1067"/>
      <c r="Z2202" s="21"/>
      <c r="AH2202"/>
    </row>
    <row r="2203" spans="1:34" ht="11.25" customHeight="1">
      <c r="A2203"/>
      <c r="B2203" s="1281" t="s">
        <v>6</v>
      </c>
      <c r="C2203" s="1282">
        <v>16</v>
      </c>
      <c r="D2203" s="1341" t="str">
        <f t="shared" si="48"/>
        <v>IL0016</v>
      </c>
      <c r="E2203" s="1514" t="s">
        <v>121</v>
      </c>
      <c r="F2203" s="1390">
        <v>1500</v>
      </c>
      <c r="G2203" s="1283">
        <v>6.95</v>
      </c>
      <c r="H2203" s="1283"/>
      <c r="I2203" s="1283"/>
      <c r="J2203" s="1283"/>
      <c r="K2203" s="1283"/>
      <c r="L2203" s="1283"/>
      <c r="M2203" s="1283"/>
      <c r="N2203" s="1283"/>
      <c r="O2203" s="1283"/>
      <c r="P2203" s="1283"/>
      <c r="R2203" s="1067"/>
      <c r="Z2203" s="21"/>
      <c r="AH2203"/>
    </row>
    <row r="2204" spans="1:34" ht="11.25" customHeight="1">
      <c r="A2204"/>
      <c r="B2204" s="1281" t="s">
        <v>6</v>
      </c>
      <c r="C2204" s="1282">
        <v>34</v>
      </c>
      <c r="D2204" s="1341" t="str">
        <f t="shared" si="48"/>
        <v>IL0034</v>
      </c>
      <c r="E2204" s="1514" t="s">
        <v>123</v>
      </c>
      <c r="F2204" s="1390">
        <v>1500</v>
      </c>
      <c r="G2204" s="1283">
        <v>5.05</v>
      </c>
      <c r="H2204" s="1283"/>
      <c r="I2204" s="1283"/>
      <c r="J2204" s="1283"/>
      <c r="K2204" s="1283"/>
      <c r="L2204" s="1283"/>
      <c r="M2204" s="1283"/>
      <c r="N2204" s="1283"/>
      <c r="O2204" s="1283"/>
      <c r="P2204" s="1283"/>
      <c r="R2204" s="1067"/>
      <c r="Z2204" s="21"/>
      <c r="AH2204"/>
    </row>
    <row r="2205" spans="1:34" ht="11.25" customHeight="1">
      <c r="A2205"/>
      <c r="B2205" s="1281" t="s">
        <v>6</v>
      </c>
      <c r="C2205" s="1282">
        <v>35</v>
      </c>
      <c r="D2205" s="1341" t="str">
        <f t="shared" si="48"/>
        <v>IL0035</v>
      </c>
      <c r="E2205" s="1514" t="s">
        <v>121</v>
      </c>
      <c r="F2205" s="1390">
        <v>1054</v>
      </c>
      <c r="G2205" s="1283">
        <v>2.93</v>
      </c>
      <c r="H2205" s="1283"/>
      <c r="I2205" s="1283"/>
      <c r="J2205" s="1283"/>
      <c r="K2205" s="1283"/>
      <c r="L2205" s="1283"/>
      <c r="M2205" s="1283"/>
      <c r="N2205" s="1283"/>
      <c r="O2205" s="1283"/>
      <c r="P2205" s="1283"/>
      <c r="R2205" s="1067"/>
      <c r="Z2205" s="21"/>
      <c r="AH2205"/>
    </row>
    <row r="2206" spans="1:34" ht="11.25" customHeight="1">
      <c r="A2206"/>
      <c r="B2206" s="1281" t="s">
        <v>6</v>
      </c>
      <c r="C2206" s="1282">
        <v>36</v>
      </c>
      <c r="D2206" s="1341" t="str">
        <f t="shared" si="48"/>
        <v>IL0036</v>
      </c>
      <c r="E2206" s="1514" t="s">
        <v>123</v>
      </c>
      <c r="F2206" s="1390">
        <v>1500</v>
      </c>
      <c r="G2206" s="1283">
        <v>5.35</v>
      </c>
      <c r="H2206" s="1283"/>
      <c r="I2206" s="1283"/>
      <c r="J2206" s="1283"/>
      <c r="K2206" s="1283"/>
      <c r="L2206" s="1283"/>
      <c r="M2206" s="1283"/>
      <c r="N2206" s="1283"/>
      <c r="O2206" s="1283"/>
      <c r="P2206" s="1283"/>
      <c r="R2206" s="1067"/>
      <c r="Z2206" s="21"/>
      <c r="AH2206"/>
    </row>
    <row r="2207" spans="1:34" ht="11.25" customHeight="1">
      <c r="A2207"/>
      <c r="B2207" s="1281" t="s">
        <v>6</v>
      </c>
      <c r="C2207" s="1282">
        <v>37</v>
      </c>
      <c r="D2207" s="1341" t="str">
        <f t="shared" si="48"/>
        <v>IL0037</v>
      </c>
      <c r="E2207" s="1514" t="s">
        <v>121</v>
      </c>
      <c r="F2207" s="1390">
        <v>1384</v>
      </c>
      <c r="G2207" s="1283">
        <v>4.0199999999999996</v>
      </c>
      <c r="H2207" s="1283"/>
      <c r="I2207" s="1283"/>
      <c r="J2207" s="1283"/>
      <c r="K2207" s="1283"/>
      <c r="L2207" s="1283"/>
      <c r="M2207" s="1283"/>
      <c r="N2207" s="1283"/>
      <c r="O2207" s="1283"/>
      <c r="P2207" s="1283"/>
      <c r="R2207" s="1067"/>
      <c r="Z2207" s="21"/>
      <c r="AH2207"/>
    </row>
    <row r="2208" spans="1:34" ht="11.25" customHeight="1">
      <c r="A2208"/>
      <c r="B2208" s="1281" t="s">
        <v>6</v>
      </c>
      <c r="C2208" s="1282">
        <v>42</v>
      </c>
      <c r="D2208" s="1341" t="str">
        <f t="shared" si="48"/>
        <v>IL0042</v>
      </c>
      <c r="E2208" s="1514" t="s">
        <v>121</v>
      </c>
      <c r="F2208" s="1390">
        <v>1500</v>
      </c>
      <c r="G2208" s="1283">
        <v>9.7899999999999991</v>
      </c>
      <c r="H2208" s="1283"/>
      <c r="I2208" s="1283"/>
      <c r="J2208" s="1283"/>
      <c r="K2208" s="1283"/>
      <c r="L2208" s="1283"/>
      <c r="M2208" s="1283"/>
      <c r="N2208" s="1283"/>
      <c r="O2208" s="1283"/>
      <c r="P2208" s="1283"/>
      <c r="R2208" s="1067"/>
      <c r="Z2208" s="21"/>
      <c r="AH2208"/>
    </row>
    <row r="2209" spans="1:34" ht="11.25" customHeight="1">
      <c r="A2209"/>
      <c r="B2209" s="1281" t="s">
        <v>6</v>
      </c>
      <c r="C2209" s="1282">
        <v>50</v>
      </c>
      <c r="D2209" s="1341" t="str">
        <f t="shared" si="48"/>
        <v>IL0050</v>
      </c>
      <c r="E2209" s="1514" t="s">
        <v>123</v>
      </c>
      <c r="F2209" s="1390">
        <v>1500</v>
      </c>
      <c r="G2209" s="1283">
        <v>8.07</v>
      </c>
      <c r="H2209" s="1283"/>
      <c r="I2209" s="1283"/>
      <c r="J2209" s="1283"/>
      <c r="K2209" s="1283"/>
      <c r="L2209" s="1283"/>
      <c r="M2209" s="1283"/>
      <c r="N2209" s="1283"/>
      <c r="O2209" s="1283"/>
      <c r="P2209" s="1283"/>
      <c r="R2209" s="1067"/>
      <c r="Z2209" s="21"/>
      <c r="AH2209"/>
    </row>
    <row r="2210" spans="1:34" ht="11.25" customHeight="1">
      <c r="A2210"/>
      <c r="B2210" s="1281" t="s">
        <v>6</v>
      </c>
      <c r="C2210" s="1282">
        <v>59</v>
      </c>
      <c r="D2210" s="1341" t="str">
        <f t="shared" si="48"/>
        <v>IL0059</v>
      </c>
      <c r="E2210" s="1514" t="s">
        <v>122</v>
      </c>
      <c r="F2210" s="1390">
        <v>0</v>
      </c>
      <c r="G2210" s="1283">
        <v>0.27</v>
      </c>
      <c r="H2210" s="1283"/>
      <c r="I2210" s="1283"/>
      <c r="J2210" s="1283"/>
      <c r="K2210" s="1283"/>
      <c r="L2210" s="1283"/>
      <c r="M2210" s="1283"/>
      <c r="N2210" s="1283"/>
      <c r="O2210" s="1283"/>
      <c r="P2210" s="1283"/>
      <c r="R2210" s="1067"/>
      <c r="Z2210" s="21"/>
      <c r="AH2210"/>
    </row>
    <row r="2211" spans="1:34" ht="11.25" customHeight="1">
      <c r="A2211"/>
      <c r="B2211" s="1281" t="s">
        <v>6</v>
      </c>
      <c r="C2211" s="1282">
        <v>65</v>
      </c>
      <c r="D2211" s="1341" t="str">
        <f t="shared" si="48"/>
        <v>IL0065</v>
      </c>
      <c r="E2211" s="1514" t="s">
        <v>122</v>
      </c>
      <c r="F2211" s="1390">
        <v>0</v>
      </c>
      <c r="G2211" s="1283">
        <v>0.04</v>
      </c>
      <c r="H2211" s="1283"/>
      <c r="I2211" s="1283"/>
      <c r="J2211" s="1283"/>
      <c r="K2211" s="1283"/>
      <c r="L2211" s="1283"/>
      <c r="M2211" s="1283"/>
      <c r="N2211" s="1283"/>
      <c r="O2211" s="1283"/>
      <c r="P2211" s="1283"/>
      <c r="R2211" s="1067"/>
      <c r="Z2211" s="21"/>
      <c r="AH2211"/>
    </row>
    <row r="2212" spans="1:34" ht="11.25" customHeight="1">
      <c r="A2212"/>
      <c r="B2212" s="1281" t="s">
        <v>6</v>
      </c>
      <c r="C2212" s="1282">
        <v>66</v>
      </c>
      <c r="D2212" s="1341" t="str">
        <f t="shared" si="48"/>
        <v>IL0066</v>
      </c>
      <c r="E2212" s="1514" t="s">
        <v>122</v>
      </c>
      <c r="F2212" s="1390">
        <v>0</v>
      </c>
      <c r="G2212" s="1283">
        <v>0.05</v>
      </c>
      <c r="H2212" s="1283"/>
      <c r="I2212" s="1283"/>
      <c r="J2212" s="1283"/>
      <c r="K2212" s="1283"/>
      <c r="L2212" s="1283"/>
      <c r="M2212" s="1283"/>
      <c r="N2212" s="1283"/>
      <c r="O2212" s="1283"/>
      <c r="P2212" s="1283"/>
      <c r="R2212" s="1067"/>
      <c r="Z2212" s="21"/>
      <c r="AH2212"/>
    </row>
    <row r="2213" spans="1:34" ht="11.25" customHeight="1">
      <c r="A2213"/>
      <c r="B2213" s="1281" t="s">
        <v>6</v>
      </c>
      <c r="C2213" s="1282">
        <v>67</v>
      </c>
      <c r="D2213" s="1341" t="str">
        <f t="shared" si="48"/>
        <v>IL0067</v>
      </c>
      <c r="E2213" s="1514" t="s">
        <v>122</v>
      </c>
      <c r="F2213" s="1390">
        <v>0</v>
      </c>
      <c r="G2213" s="1283">
        <v>0.05</v>
      </c>
      <c r="H2213" s="1283"/>
      <c r="I2213" s="1283"/>
      <c r="J2213" s="1283"/>
      <c r="K2213" s="1283"/>
      <c r="L2213" s="1283"/>
      <c r="M2213" s="1283"/>
      <c r="N2213" s="1283"/>
      <c r="O2213" s="1283"/>
      <c r="P2213" s="1283"/>
      <c r="R2213" s="1067"/>
      <c r="Z2213" s="21"/>
      <c r="AH2213"/>
    </row>
    <row r="2214" spans="1:34" ht="11.25" customHeight="1">
      <c r="A2214"/>
      <c r="B2214" s="1281" t="s">
        <v>6</v>
      </c>
      <c r="C2214" s="1282">
        <v>79</v>
      </c>
      <c r="D2214" s="1341" t="str">
        <f t="shared" si="48"/>
        <v>IL0079</v>
      </c>
      <c r="E2214" s="1514" t="s">
        <v>121</v>
      </c>
      <c r="F2214" s="1390">
        <v>1195</v>
      </c>
      <c r="G2214" s="1283">
        <v>3.41</v>
      </c>
      <c r="H2214" s="1283"/>
      <c r="I2214" s="1283"/>
      <c r="J2214" s="1283"/>
      <c r="K2214" s="1283"/>
      <c r="L2214" s="1283"/>
      <c r="M2214" s="1283"/>
      <c r="N2214" s="1283"/>
      <c r="O2214" s="1283"/>
      <c r="P2214" s="1283"/>
      <c r="R2214" s="1067"/>
      <c r="Z2214" s="21"/>
      <c r="AH2214"/>
    </row>
    <row r="2215" spans="1:34" ht="11.25" customHeight="1">
      <c r="A2215"/>
      <c r="B2215" s="1281" t="s">
        <v>6</v>
      </c>
      <c r="C2215" s="1282">
        <v>83</v>
      </c>
      <c r="D2215" s="1341" t="str">
        <f t="shared" si="48"/>
        <v>IL0083</v>
      </c>
      <c r="E2215" s="1514" t="s">
        <v>122</v>
      </c>
      <c r="F2215" s="1390">
        <v>1500</v>
      </c>
      <c r="G2215" s="1283">
        <v>6.15</v>
      </c>
      <c r="H2215" s="1283"/>
      <c r="I2215" s="1283"/>
      <c r="J2215" s="1283"/>
      <c r="K2215" s="1283"/>
      <c r="L2215" s="1283"/>
      <c r="M2215" s="1283"/>
      <c r="N2215" s="1283"/>
      <c r="O2215" s="1283"/>
      <c r="P2215" s="1283"/>
      <c r="R2215" s="1067"/>
      <c r="Z2215" s="21"/>
      <c r="AH2215"/>
    </row>
    <row r="2216" spans="1:34" ht="11.25" customHeight="1">
      <c r="A2216"/>
      <c r="B2216" s="1281" t="s">
        <v>6</v>
      </c>
      <c r="C2216" s="1282">
        <v>106</v>
      </c>
      <c r="D2216" s="1341" t="str">
        <f t="shared" si="48"/>
        <v>IL0106</v>
      </c>
      <c r="E2216" s="1514" t="s">
        <v>124</v>
      </c>
      <c r="F2216" s="1390">
        <v>1500</v>
      </c>
      <c r="G2216" s="1283">
        <v>12.72</v>
      </c>
      <c r="H2216" s="1283"/>
      <c r="I2216" s="1283"/>
      <c r="J2216" s="1283"/>
      <c r="K2216" s="1283"/>
      <c r="L2216" s="1283"/>
      <c r="M2216" s="1283"/>
      <c r="N2216" s="1283"/>
      <c r="O2216" s="1283"/>
      <c r="P2216" s="1283"/>
      <c r="R2216" s="1067"/>
      <c r="Z2216" s="21"/>
      <c r="AH2216"/>
    </row>
    <row r="2217" spans="1:34" ht="11.25" customHeight="1">
      <c r="A2217"/>
      <c r="B2217" s="1281" t="s">
        <v>6</v>
      </c>
      <c r="C2217" s="1282">
        <v>113</v>
      </c>
      <c r="D2217" s="1341" t="str">
        <f t="shared" si="48"/>
        <v>IL0113</v>
      </c>
      <c r="E2217" s="1514" t="s">
        <v>123</v>
      </c>
      <c r="F2217" s="1390">
        <v>1500</v>
      </c>
      <c r="G2217" s="1283">
        <v>4.5199999999999996</v>
      </c>
      <c r="H2217" s="1283"/>
      <c r="I2217" s="1283"/>
      <c r="J2217" s="1283"/>
      <c r="K2217" s="1283"/>
      <c r="L2217" s="1283"/>
      <c r="M2217" s="1283"/>
      <c r="N2217" s="1283"/>
      <c r="O2217" s="1283"/>
      <c r="P2217" s="1283"/>
      <c r="R2217" s="1067"/>
      <c r="Z2217" s="21"/>
      <c r="AH2217"/>
    </row>
    <row r="2218" spans="1:34" ht="11.25" customHeight="1">
      <c r="A2218"/>
      <c r="B2218" s="1281" t="s">
        <v>6</v>
      </c>
      <c r="C2218" s="1282">
        <v>170</v>
      </c>
      <c r="D2218" s="1341" t="str">
        <f t="shared" si="48"/>
        <v>IL0170</v>
      </c>
      <c r="E2218" s="1514" t="s">
        <v>122</v>
      </c>
      <c r="F2218" s="1390">
        <v>1189</v>
      </c>
      <c r="G2218" s="1283">
        <v>3.41</v>
      </c>
      <c r="H2218" s="1283"/>
      <c r="I2218" s="1283"/>
      <c r="J2218" s="1283"/>
      <c r="K2218" s="1283"/>
      <c r="L2218" s="1283"/>
      <c r="M2218" s="1283"/>
      <c r="N2218" s="1283"/>
      <c r="O2218" s="1283"/>
      <c r="P2218" s="1283"/>
      <c r="R2218" s="1067"/>
      <c r="Z2218" s="21"/>
      <c r="AH2218"/>
    </row>
    <row r="2219" spans="1:34" ht="11.25" customHeight="1">
      <c r="A2219"/>
      <c r="B2219" s="1281" t="s">
        <v>6</v>
      </c>
      <c r="C2219" s="1282">
        <v>251</v>
      </c>
      <c r="D2219" s="1341" t="str">
        <f t="shared" si="48"/>
        <v>IL0251</v>
      </c>
      <c r="E2219" s="1514" t="s">
        <v>123</v>
      </c>
      <c r="F2219" s="1390">
        <v>1500</v>
      </c>
      <c r="G2219" s="1283">
        <v>5.0599999999999996</v>
      </c>
      <c r="H2219" s="1283"/>
      <c r="I2219" s="1283"/>
      <c r="J2219" s="1283"/>
      <c r="K2219" s="1283"/>
      <c r="L2219" s="1283"/>
      <c r="M2219" s="1283"/>
      <c r="N2219" s="1283"/>
      <c r="O2219" s="1283"/>
      <c r="P2219" s="1283"/>
      <c r="R2219" s="1067"/>
      <c r="Z2219" s="21"/>
      <c r="AH2219"/>
    </row>
    <row r="2220" spans="1:34" ht="11.25" customHeight="1">
      <c r="A2220"/>
      <c r="B2220" s="1281" t="s">
        <v>6</v>
      </c>
      <c r="C2220" s="1282">
        <v>401</v>
      </c>
      <c r="D2220" s="1341" t="str">
        <f t="shared" si="48"/>
        <v>IL0401</v>
      </c>
      <c r="E2220" s="1514" t="s">
        <v>123</v>
      </c>
      <c r="F2220" s="1390">
        <v>0</v>
      </c>
      <c r="G2220" s="1283">
        <v>12.58</v>
      </c>
      <c r="H2220" s="1283"/>
      <c r="I2220" s="1283"/>
      <c r="J2220" s="1283"/>
      <c r="K2220" s="1283"/>
      <c r="L2220" s="1283"/>
      <c r="M2220" s="1283"/>
      <c r="N2220" s="1283"/>
      <c r="O2220" s="1283"/>
      <c r="P2220" s="1283"/>
      <c r="R2220" s="1067"/>
      <c r="Z2220" s="21"/>
      <c r="AH2220"/>
    </row>
    <row r="2221" spans="1:34" ht="11.25" customHeight="1">
      <c r="A2221"/>
      <c r="B2221" s="1281" t="s">
        <v>6</v>
      </c>
      <c r="C2221" s="1282">
        <v>771</v>
      </c>
      <c r="D2221" s="1341" t="str">
        <f t="shared" si="48"/>
        <v>IL0771</v>
      </c>
      <c r="E2221" s="1514" t="s">
        <v>280</v>
      </c>
      <c r="F2221" s="1390">
        <v>0</v>
      </c>
      <c r="G2221" s="1283">
        <v>0.59</v>
      </c>
      <c r="H2221" s="1283"/>
      <c r="I2221" s="1283"/>
      <c r="J2221" s="1283"/>
      <c r="K2221" s="1283"/>
      <c r="L2221" s="1283"/>
      <c r="M2221" s="1283"/>
      <c r="N2221" s="1283"/>
      <c r="O2221" s="1283"/>
      <c r="P2221" s="1283"/>
      <c r="R2221" s="1067"/>
      <c r="Z2221" s="21"/>
      <c r="AH2221"/>
    </row>
    <row r="2222" spans="1:34" ht="11.25" customHeight="1">
      <c r="A2222"/>
      <c r="B2222" s="1281" t="s">
        <v>6</v>
      </c>
      <c r="C2222" s="1282">
        <v>908</v>
      </c>
      <c r="D2222" s="1341" t="str">
        <f t="shared" si="48"/>
        <v>IL0908</v>
      </c>
      <c r="E2222" s="1514" t="s">
        <v>122</v>
      </c>
      <c r="F2222" s="1390">
        <v>322</v>
      </c>
      <c r="G2222" s="1283">
        <v>160</v>
      </c>
      <c r="H2222" s="1283"/>
      <c r="I2222" s="1283"/>
      <c r="J2222" s="1283"/>
      <c r="K2222" s="1283"/>
      <c r="L2222" s="1283"/>
      <c r="M2222" s="1283"/>
      <c r="N2222" s="1283"/>
      <c r="O2222" s="1283"/>
      <c r="P2222" s="1283"/>
      <c r="R2222" s="1067"/>
      <c r="Z2222" s="21"/>
      <c r="AH2222"/>
    </row>
    <row r="2223" spans="1:34" ht="11.25" customHeight="1">
      <c r="A2223"/>
      <c r="B2223" s="1281" t="s">
        <v>6</v>
      </c>
      <c r="C2223" s="1282">
        <v>913</v>
      </c>
      <c r="D2223" s="1341" t="str">
        <f t="shared" si="48"/>
        <v>IL0913</v>
      </c>
      <c r="E2223" s="1514" t="s">
        <v>122</v>
      </c>
      <c r="F2223" s="1390">
        <v>663</v>
      </c>
      <c r="G2223" s="1283">
        <v>495</v>
      </c>
      <c r="H2223" s="1283"/>
      <c r="I2223" s="1283"/>
      <c r="J2223" s="1283"/>
      <c r="K2223" s="1283"/>
      <c r="L2223" s="1283"/>
      <c r="M2223" s="1283"/>
      <c r="N2223" s="1283"/>
      <c r="O2223" s="1283"/>
      <c r="P2223" s="1283"/>
      <c r="R2223" s="1067"/>
      <c r="Z2223" s="21"/>
      <c r="AH2223"/>
    </row>
    <row r="2224" spans="1:34" ht="11.25" customHeight="1">
      <c r="A2224"/>
      <c r="B2224" s="1281" t="s">
        <v>6</v>
      </c>
      <c r="C2224" s="1282">
        <v>917</v>
      </c>
      <c r="D2224" s="1341" t="str">
        <f t="shared" si="48"/>
        <v>IL0917</v>
      </c>
      <c r="E2224" s="1514" t="s">
        <v>121</v>
      </c>
      <c r="F2224" s="1390">
        <v>1500</v>
      </c>
      <c r="G2224" s="1283">
        <v>4.8600000000000003</v>
      </c>
      <c r="H2224" s="1283"/>
      <c r="I2224" s="1283"/>
      <c r="J2224" s="1283"/>
      <c r="K2224" s="1283"/>
      <c r="L2224" s="1283"/>
      <c r="M2224" s="1283"/>
      <c r="N2224" s="1283"/>
      <c r="O2224" s="1283"/>
      <c r="P2224" s="1283"/>
      <c r="R2224" s="1067"/>
      <c r="Z2224" s="21"/>
      <c r="AH2224"/>
    </row>
    <row r="2225" spans="1:34" ht="11.25" customHeight="1">
      <c r="A2225"/>
      <c r="B2225" s="1281" t="s">
        <v>6</v>
      </c>
      <c r="C2225" s="1282">
        <v>918</v>
      </c>
      <c r="D2225" s="1341" t="str">
        <f t="shared" si="48"/>
        <v>IL0918</v>
      </c>
      <c r="E2225" s="1514" t="s">
        <v>122</v>
      </c>
      <c r="F2225" s="1390">
        <v>577</v>
      </c>
      <c r="G2225" s="1283">
        <v>1.36</v>
      </c>
      <c r="H2225" s="1283"/>
      <c r="I2225" s="1283"/>
      <c r="J2225" s="1283"/>
      <c r="K2225" s="1283"/>
      <c r="L2225" s="1283"/>
      <c r="M2225" s="1283"/>
      <c r="N2225" s="1283"/>
      <c r="O2225" s="1283"/>
      <c r="P2225" s="1283"/>
      <c r="R2225" s="1067"/>
      <c r="Z2225" s="21"/>
      <c r="AH2225"/>
    </row>
    <row r="2226" spans="1:34" ht="11.25" customHeight="1">
      <c r="A2226"/>
      <c r="B2226" s="1281" t="s">
        <v>6</v>
      </c>
      <c r="C2226" s="1282">
        <v>1005</v>
      </c>
      <c r="D2226" s="1341" t="str">
        <f t="shared" si="48"/>
        <v>IL1005</v>
      </c>
      <c r="E2226" s="1514" t="s">
        <v>122</v>
      </c>
      <c r="F2226" s="1390">
        <v>1500</v>
      </c>
      <c r="G2226" s="1283">
        <v>8.6</v>
      </c>
      <c r="H2226" s="1283"/>
      <c r="I2226" s="1283"/>
      <c r="J2226" s="1283"/>
      <c r="K2226" s="1283"/>
      <c r="L2226" s="1283"/>
      <c r="M2226" s="1283"/>
      <c r="N2226" s="1283"/>
      <c r="O2226" s="1283"/>
      <c r="P2226" s="1283"/>
      <c r="R2226" s="1067"/>
      <c r="Z2226" s="21"/>
      <c r="AH2226"/>
    </row>
    <row r="2227" spans="1:34" ht="11.25" customHeight="1">
      <c r="A2227"/>
      <c r="B2227" s="1281" t="s">
        <v>6</v>
      </c>
      <c r="C2227" s="1282">
        <v>1016</v>
      </c>
      <c r="D2227" s="1341" t="str">
        <f t="shared" si="48"/>
        <v>IL1016</v>
      </c>
      <c r="E2227" s="1514" t="s">
        <v>280</v>
      </c>
      <c r="F2227" s="1390">
        <v>1500</v>
      </c>
      <c r="G2227" s="1283">
        <v>19.57</v>
      </c>
      <c r="H2227" s="1283"/>
      <c r="I2227" s="1283"/>
      <c r="J2227" s="1283"/>
      <c r="K2227" s="1283"/>
      <c r="L2227" s="1283"/>
      <c r="M2227" s="1283"/>
      <c r="N2227" s="1283"/>
      <c r="O2227" s="1283"/>
      <c r="P2227" s="1283"/>
      <c r="R2227" s="1067"/>
      <c r="Z2227" s="21"/>
      <c r="AH2227"/>
    </row>
    <row r="2228" spans="1:34" ht="11.25" customHeight="1">
      <c r="A2228"/>
      <c r="B2228" s="1281" t="s">
        <v>6</v>
      </c>
      <c r="C2228" s="1282">
        <v>1164</v>
      </c>
      <c r="D2228" s="1341" t="str">
        <f t="shared" si="48"/>
        <v>IL1164</v>
      </c>
      <c r="E2228" s="1514" t="s">
        <v>122</v>
      </c>
      <c r="F2228" s="1390">
        <v>1264</v>
      </c>
      <c r="G2228" s="1283">
        <v>3.64</v>
      </c>
      <c r="H2228" s="1283"/>
      <c r="I2228" s="1283"/>
      <c r="J2228" s="1283"/>
      <c r="K2228" s="1283"/>
      <c r="L2228" s="1283"/>
      <c r="M2228" s="1283"/>
      <c r="N2228" s="1283"/>
      <c r="O2228" s="1283"/>
      <c r="P2228" s="1283"/>
      <c r="R2228" s="1067"/>
      <c r="Z2228" s="21"/>
      <c r="AH2228"/>
    </row>
    <row r="2229" spans="1:34" ht="11.25" customHeight="1">
      <c r="A2229"/>
      <c r="B2229" s="1281" t="s">
        <v>6</v>
      </c>
      <c r="C2229" s="1282">
        <v>1165</v>
      </c>
      <c r="D2229" s="1341" t="str">
        <f t="shared" si="48"/>
        <v>IL1165</v>
      </c>
      <c r="E2229" s="1514" t="s">
        <v>122</v>
      </c>
      <c r="F2229" s="1390">
        <v>1390</v>
      </c>
      <c r="G2229" s="1283">
        <v>4.03</v>
      </c>
      <c r="H2229" s="1283"/>
      <c r="I2229" s="1283"/>
      <c r="J2229" s="1283"/>
      <c r="K2229" s="1283"/>
      <c r="L2229" s="1283"/>
      <c r="M2229" s="1283"/>
      <c r="N2229" s="1283"/>
      <c r="O2229" s="1283"/>
      <c r="P2229" s="1283"/>
      <c r="R2229" s="1067"/>
      <c r="Z2229" s="21"/>
      <c r="AH2229"/>
    </row>
    <row r="2230" spans="1:34" ht="11.25" customHeight="1">
      <c r="A2230"/>
      <c r="B2230" s="1281" t="s">
        <v>6</v>
      </c>
      <c r="C2230" s="1282">
        <v>1320</v>
      </c>
      <c r="D2230" s="1341" t="str">
        <f t="shared" si="48"/>
        <v>IL1320</v>
      </c>
      <c r="E2230" s="1514" t="s">
        <v>122</v>
      </c>
      <c r="F2230" s="1390">
        <v>1500</v>
      </c>
      <c r="G2230" s="1283">
        <v>6.1</v>
      </c>
      <c r="H2230" s="1283"/>
      <c r="I2230" s="1283"/>
      <c r="J2230" s="1283"/>
      <c r="K2230" s="1283"/>
      <c r="L2230" s="1283"/>
      <c r="M2230" s="1283"/>
      <c r="N2230" s="1283"/>
      <c r="O2230" s="1283"/>
      <c r="P2230" s="1283"/>
      <c r="R2230" s="1067"/>
      <c r="Z2230" s="21"/>
      <c r="AH2230"/>
    </row>
    <row r="2231" spans="1:34" ht="11.25" customHeight="1">
      <c r="A2231"/>
      <c r="B2231" s="1281" t="s">
        <v>6</v>
      </c>
      <c r="C2231" s="1282">
        <v>1322</v>
      </c>
      <c r="D2231" s="1341" t="str">
        <f t="shared" si="48"/>
        <v>IL1322</v>
      </c>
      <c r="E2231" s="1514" t="s">
        <v>122</v>
      </c>
      <c r="F2231" s="1390">
        <v>1500</v>
      </c>
      <c r="G2231" s="1283">
        <v>16.940000000000001</v>
      </c>
      <c r="H2231" s="1283"/>
      <c r="I2231" s="1283"/>
      <c r="J2231" s="1283"/>
      <c r="K2231" s="1283"/>
      <c r="L2231" s="1283"/>
      <c r="M2231" s="1283"/>
      <c r="N2231" s="1283"/>
      <c r="O2231" s="1283"/>
      <c r="P2231" s="1283"/>
      <c r="R2231" s="1067"/>
      <c r="Z2231" s="21"/>
      <c r="AH2231"/>
    </row>
    <row r="2232" spans="1:34" ht="11.25" customHeight="1">
      <c r="A2232"/>
      <c r="B2232" s="1281" t="s">
        <v>6</v>
      </c>
      <c r="C2232" s="1282">
        <v>1430</v>
      </c>
      <c r="D2232" s="1341" t="str">
        <f t="shared" si="48"/>
        <v>IL1430</v>
      </c>
      <c r="E2232" s="1514" t="s">
        <v>122</v>
      </c>
      <c r="F2232" s="1390">
        <v>1500</v>
      </c>
      <c r="G2232" s="1283">
        <v>4.75</v>
      </c>
      <c r="H2232" s="1283"/>
      <c r="I2232" s="1283"/>
      <c r="J2232" s="1283"/>
      <c r="K2232" s="1283"/>
      <c r="L2232" s="1283"/>
      <c r="M2232" s="1283"/>
      <c r="N2232" s="1283"/>
      <c r="O2232" s="1283"/>
      <c r="P2232" s="1283"/>
      <c r="R2232" s="1067"/>
      <c r="Z2232" s="21"/>
      <c r="AH2232"/>
    </row>
    <row r="2233" spans="1:34" ht="11.25" customHeight="1">
      <c r="A2233"/>
      <c r="B2233" s="1281" t="s">
        <v>6</v>
      </c>
      <c r="C2233" s="1282">
        <v>1438</v>
      </c>
      <c r="D2233" s="1341" t="str">
        <f t="shared" si="48"/>
        <v>IL1438</v>
      </c>
      <c r="E2233" s="1514" t="s">
        <v>123</v>
      </c>
      <c r="F2233" s="1390">
        <v>1500</v>
      </c>
      <c r="G2233" s="1283">
        <v>6.57</v>
      </c>
      <c r="H2233" s="1283"/>
      <c r="I2233" s="1283"/>
      <c r="J2233" s="1283"/>
      <c r="K2233" s="1283"/>
      <c r="L2233" s="1283"/>
      <c r="M2233" s="1283"/>
      <c r="N2233" s="1283"/>
      <c r="O2233" s="1283"/>
      <c r="P2233" s="1283"/>
      <c r="R2233" s="1067"/>
      <c r="Z2233" s="21"/>
      <c r="AH2233"/>
    </row>
    <row r="2234" spans="1:34" ht="11.25" customHeight="1">
      <c r="A2234"/>
      <c r="B2234" s="1281" t="s">
        <v>6</v>
      </c>
      <c r="C2234" s="1282">
        <v>1452</v>
      </c>
      <c r="D2234" s="1341" t="str">
        <f t="shared" si="48"/>
        <v>IL1452</v>
      </c>
      <c r="E2234" s="1514" t="s">
        <v>122</v>
      </c>
      <c r="F2234" s="1390">
        <v>1309</v>
      </c>
      <c r="G2234" s="1283">
        <v>3.76</v>
      </c>
      <c r="H2234" s="1283"/>
      <c r="I2234" s="1283"/>
      <c r="J2234" s="1283"/>
      <c r="K2234" s="1283"/>
      <c r="L2234" s="1283"/>
      <c r="M2234" s="1283"/>
      <c r="N2234" s="1283"/>
      <c r="O2234" s="1283"/>
      <c r="P2234" s="1283"/>
      <c r="R2234" s="1067"/>
      <c r="Z2234" s="21"/>
      <c r="AH2234"/>
    </row>
    <row r="2235" spans="1:34" ht="11.25" customHeight="1">
      <c r="A2235"/>
      <c r="B2235" s="1281" t="s">
        <v>6</v>
      </c>
      <c r="C2235" s="1282">
        <v>1463</v>
      </c>
      <c r="D2235" s="1341" t="str">
        <f t="shared" si="48"/>
        <v>IL1463</v>
      </c>
      <c r="E2235" s="1514" t="s">
        <v>123</v>
      </c>
      <c r="F2235" s="1390">
        <v>1500</v>
      </c>
      <c r="G2235" s="1283">
        <v>9.73</v>
      </c>
      <c r="H2235" s="1283"/>
      <c r="I2235" s="1283"/>
      <c r="J2235" s="1283"/>
      <c r="K2235" s="1283"/>
      <c r="L2235" s="1283"/>
      <c r="M2235" s="1283"/>
      <c r="N2235" s="1283"/>
      <c r="O2235" s="1283"/>
      <c r="P2235" s="1283"/>
      <c r="R2235" s="1067"/>
      <c r="Z2235" s="21"/>
      <c r="AH2235"/>
    </row>
    <row r="2236" spans="1:34" ht="11.25" customHeight="1">
      <c r="A2236"/>
      <c r="B2236" s="1281" t="s">
        <v>6</v>
      </c>
      <c r="C2236" s="1282">
        <v>1472</v>
      </c>
      <c r="D2236" s="1341" t="str">
        <f t="shared" si="48"/>
        <v>IL1472</v>
      </c>
      <c r="E2236" s="1514" t="s">
        <v>122</v>
      </c>
      <c r="F2236" s="1390">
        <v>1120</v>
      </c>
      <c r="G2236" s="1283">
        <v>3.15</v>
      </c>
      <c r="H2236" s="1283"/>
      <c r="I2236" s="1283"/>
      <c r="J2236" s="1283"/>
      <c r="K2236" s="1283"/>
      <c r="L2236" s="1283"/>
      <c r="M2236" s="1283"/>
      <c r="N2236" s="1283"/>
      <c r="O2236" s="1283"/>
      <c r="P2236" s="1283"/>
      <c r="R2236" s="1067"/>
      <c r="Z2236" s="21"/>
      <c r="AH2236"/>
    </row>
    <row r="2237" spans="1:34" ht="11.25" customHeight="1">
      <c r="A2237"/>
      <c r="B2237" s="1281" t="s">
        <v>6</v>
      </c>
      <c r="C2237" s="1282">
        <v>1624</v>
      </c>
      <c r="D2237" s="1341" t="str">
        <f t="shared" si="48"/>
        <v>IL1624</v>
      </c>
      <c r="E2237" s="1514" t="s">
        <v>123</v>
      </c>
      <c r="F2237" s="1390">
        <v>1357</v>
      </c>
      <c r="G2237" s="1283">
        <v>3.93</v>
      </c>
      <c r="H2237" s="1283"/>
      <c r="I2237" s="1283"/>
      <c r="J2237" s="1283"/>
      <c r="K2237" s="1283"/>
      <c r="L2237" s="1283"/>
      <c r="M2237" s="1283"/>
      <c r="N2237" s="1283"/>
      <c r="O2237" s="1283"/>
      <c r="P2237" s="1283"/>
      <c r="R2237" s="1067"/>
      <c r="Z2237" s="21"/>
      <c r="AH2237"/>
    </row>
    <row r="2238" spans="1:34" ht="11.25" customHeight="1">
      <c r="A2238"/>
      <c r="B2238" s="1281" t="s">
        <v>6</v>
      </c>
      <c r="C2238" s="1282">
        <v>1642</v>
      </c>
      <c r="D2238" s="1341" t="str">
        <f t="shared" si="48"/>
        <v>IL1642</v>
      </c>
      <c r="E2238" s="1514" t="s">
        <v>122</v>
      </c>
      <c r="F2238" s="1390">
        <v>1045</v>
      </c>
      <c r="G2238" s="1283">
        <v>2.92</v>
      </c>
      <c r="H2238" s="1283"/>
      <c r="I2238" s="1283"/>
      <c r="J2238" s="1283"/>
      <c r="K2238" s="1283"/>
      <c r="L2238" s="1283"/>
      <c r="M2238" s="1283"/>
      <c r="N2238" s="1283"/>
      <c r="O2238" s="1283"/>
      <c r="P2238" s="1283"/>
      <c r="R2238" s="1067"/>
      <c r="Z2238" s="21"/>
      <c r="AH2238"/>
    </row>
    <row r="2239" spans="1:34" ht="11.25" customHeight="1">
      <c r="A2239"/>
      <c r="B2239" s="1281" t="s">
        <v>6</v>
      </c>
      <c r="C2239" s="1282">
        <v>1654</v>
      </c>
      <c r="D2239" s="1341" t="str">
        <f t="shared" si="48"/>
        <v>IL1654</v>
      </c>
      <c r="E2239" s="1514" t="s">
        <v>123</v>
      </c>
      <c r="F2239" s="1390">
        <v>1500</v>
      </c>
      <c r="G2239" s="1283">
        <v>7.4</v>
      </c>
      <c r="H2239" s="1283"/>
      <c r="I2239" s="1283"/>
      <c r="J2239" s="1283"/>
      <c r="K2239" s="1283"/>
      <c r="L2239" s="1283"/>
      <c r="M2239" s="1283"/>
      <c r="N2239" s="1283"/>
      <c r="O2239" s="1283"/>
      <c r="P2239" s="1283"/>
      <c r="R2239" s="1067"/>
      <c r="Z2239" s="21"/>
      <c r="AH2239"/>
    </row>
    <row r="2240" spans="1:34" ht="11.25" customHeight="1">
      <c r="A2240"/>
      <c r="B2240" s="1281" t="s">
        <v>6</v>
      </c>
      <c r="C2240" s="1282">
        <v>1699</v>
      </c>
      <c r="D2240" s="1341" t="str">
        <f t="shared" si="48"/>
        <v>IL1699</v>
      </c>
      <c r="E2240" s="1514" t="s">
        <v>122</v>
      </c>
      <c r="F2240" s="1390">
        <v>1105</v>
      </c>
      <c r="G2240" s="1283">
        <v>3.11</v>
      </c>
      <c r="H2240" s="1283"/>
      <c r="I2240" s="1283"/>
      <c r="J2240" s="1283"/>
      <c r="K2240" s="1283"/>
      <c r="L2240" s="1283"/>
      <c r="M2240" s="1283"/>
      <c r="N2240" s="1283"/>
      <c r="O2240" s="1283"/>
      <c r="P2240" s="1283"/>
      <c r="R2240" s="1067"/>
      <c r="Z2240" s="21"/>
      <c r="AH2240"/>
    </row>
    <row r="2241" spans="1:34" ht="11.25" customHeight="1">
      <c r="A2241"/>
      <c r="B2241" s="1281" t="s">
        <v>6</v>
      </c>
      <c r="C2241" s="1282">
        <v>1701</v>
      </c>
      <c r="D2241" s="1341" t="str">
        <f t="shared" si="48"/>
        <v>IL1701</v>
      </c>
      <c r="E2241" s="1514" t="s">
        <v>123</v>
      </c>
      <c r="F2241" s="1390">
        <v>1237</v>
      </c>
      <c r="G2241" s="1283">
        <v>3.53</v>
      </c>
      <c r="H2241" s="1283"/>
      <c r="I2241" s="1283"/>
      <c r="J2241" s="1283"/>
      <c r="K2241" s="1283"/>
      <c r="L2241" s="1283"/>
      <c r="M2241" s="1283"/>
      <c r="N2241" s="1283"/>
      <c r="O2241" s="1283"/>
      <c r="P2241" s="1283"/>
      <c r="R2241" s="1067"/>
      <c r="Z2241" s="21"/>
      <c r="AH2241"/>
    </row>
    <row r="2242" spans="1:34" ht="11.25" customHeight="1">
      <c r="A2242"/>
      <c r="B2242" s="1281" t="s">
        <v>6</v>
      </c>
      <c r="C2242" s="1282">
        <v>1710</v>
      </c>
      <c r="D2242" s="1341" t="str">
        <f t="shared" si="48"/>
        <v>IL1710</v>
      </c>
      <c r="E2242" s="1514" t="s">
        <v>123</v>
      </c>
      <c r="F2242" s="1390">
        <v>1500</v>
      </c>
      <c r="G2242" s="1283">
        <v>4.71</v>
      </c>
      <c r="H2242" s="1283"/>
      <c r="I2242" s="1283"/>
      <c r="J2242" s="1283"/>
      <c r="K2242" s="1283"/>
      <c r="L2242" s="1283"/>
      <c r="M2242" s="1283"/>
      <c r="N2242" s="1283"/>
      <c r="O2242" s="1283"/>
      <c r="P2242" s="1283"/>
      <c r="R2242" s="1067"/>
      <c r="Z2242" s="21"/>
      <c r="AH2242"/>
    </row>
    <row r="2243" spans="1:34" ht="11.25" customHeight="1">
      <c r="A2243"/>
      <c r="B2243" s="1281" t="s">
        <v>6</v>
      </c>
      <c r="C2243" s="1282">
        <v>1747</v>
      </c>
      <c r="D2243" s="1341" t="str">
        <f t="shared" si="48"/>
        <v>IL1747</v>
      </c>
      <c r="E2243" s="1514" t="s">
        <v>123</v>
      </c>
      <c r="F2243" s="1390">
        <v>1318</v>
      </c>
      <c r="G2243" s="1283">
        <v>3.79</v>
      </c>
      <c r="H2243" s="1283"/>
      <c r="I2243" s="1283"/>
      <c r="J2243" s="1283"/>
      <c r="K2243" s="1283"/>
      <c r="L2243" s="1283"/>
      <c r="M2243" s="1283"/>
      <c r="N2243" s="1283"/>
      <c r="O2243" s="1283"/>
      <c r="P2243" s="1283"/>
      <c r="R2243" s="1067"/>
      <c r="Z2243" s="21"/>
      <c r="AH2243"/>
    </row>
    <row r="2244" spans="1:34" ht="11.25" customHeight="1">
      <c r="A2244"/>
      <c r="B2244" s="1281" t="s">
        <v>6</v>
      </c>
      <c r="C2244" s="1282">
        <v>1748</v>
      </c>
      <c r="D2244" s="1341" t="str">
        <f t="shared" si="48"/>
        <v>IL1748</v>
      </c>
      <c r="E2244" s="1514" t="s">
        <v>123</v>
      </c>
      <c r="F2244" s="1390">
        <v>1500</v>
      </c>
      <c r="G2244" s="1283">
        <v>6.04</v>
      </c>
      <c r="H2244" s="1283"/>
      <c r="I2244" s="1283"/>
      <c r="J2244" s="1283"/>
      <c r="K2244" s="1283"/>
      <c r="L2244" s="1283"/>
      <c r="M2244" s="1283"/>
      <c r="N2244" s="1283"/>
      <c r="O2244" s="1283"/>
      <c r="P2244" s="1283"/>
      <c r="R2244" s="1067"/>
      <c r="Z2244" s="21"/>
      <c r="AH2244"/>
    </row>
    <row r="2245" spans="1:34" ht="11.25" customHeight="1">
      <c r="A2245"/>
      <c r="B2245" s="1281" t="s">
        <v>6</v>
      </c>
      <c r="C2245" s="1282">
        <v>1803</v>
      </c>
      <c r="D2245" s="1341" t="str">
        <f t="shared" si="48"/>
        <v>IL1803</v>
      </c>
      <c r="E2245" s="1514" t="s">
        <v>123</v>
      </c>
      <c r="F2245" s="1390">
        <v>1500</v>
      </c>
      <c r="G2245" s="1283">
        <v>10.52</v>
      </c>
      <c r="H2245" s="1283"/>
      <c r="I2245" s="1283"/>
      <c r="J2245" s="1283"/>
      <c r="K2245" s="1283"/>
      <c r="L2245" s="1283"/>
      <c r="M2245" s="1283"/>
      <c r="N2245" s="1283"/>
      <c r="O2245" s="1283"/>
      <c r="P2245" s="1283"/>
      <c r="R2245" s="1067"/>
      <c r="Z2245" s="21"/>
      <c r="AH2245"/>
    </row>
    <row r="2246" spans="1:34" ht="11.25" customHeight="1">
      <c r="A2246"/>
      <c r="B2246" s="1281" t="s">
        <v>6</v>
      </c>
      <c r="C2246" s="1282">
        <v>1924</v>
      </c>
      <c r="D2246" s="1341" t="str">
        <f t="shared" si="48"/>
        <v>IL1924</v>
      </c>
      <c r="E2246" s="1514" t="s">
        <v>124</v>
      </c>
      <c r="F2246" s="1390">
        <v>1303</v>
      </c>
      <c r="G2246" s="1283">
        <v>3.75</v>
      </c>
      <c r="H2246" s="1283"/>
      <c r="I2246" s="1283"/>
      <c r="J2246" s="1283"/>
      <c r="K2246" s="1283"/>
      <c r="L2246" s="1283"/>
      <c r="M2246" s="1283"/>
      <c r="N2246" s="1283"/>
      <c r="O2246" s="1283"/>
      <c r="P2246" s="1283"/>
      <c r="R2246" s="1067"/>
      <c r="Z2246" s="21"/>
      <c r="AH2246"/>
    </row>
    <row r="2247" spans="1:34" ht="11.25" customHeight="1">
      <c r="A2247"/>
      <c r="B2247" s="1281" t="s">
        <v>6</v>
      </c>
      <c r="C2247" s="1282">
        <v>1925</v>
      </c>
      <c r="D2247" s="1341" t="str">
        <f t="shared" si="48"/>
        <v>IL1925</v>
      </c>
      <c r="E2247" s="1514" t="s">
        <v>123</v>
      </c>
      <c r="F2247" s="1390">
        <v>1500</v>
      </c>
      <c r="G2247" s="1283">
        <v>4.42</v>
      </c>
      <c r="H2247" s="1283"/>
      <c r="I2247" s="1283"/>
      <c r="J2247" s="1283"/>
      <c r="K2247" s="1283"/>
      <c r="L2247" s="1283"/>
      <c r="M2247" s="1283"/>
      <c r="N2247" s="1283"/>
      <c r="O2247" s="1283"/>
      <c r="P2247" s="1283"/>
      <c r="R2247" s="1067"/>
      <c r="Z2247" s="21"/>
      <c r="AH2247"/>
    </row>
    <row r="2248" spans="1:34" ht="11.25" customHeight="1">
      <c r="A2248"/>
      <c r="B2248" s="1281" t="s">
        <v>6</v>
      </c>
      <c r="C2248" s="1282">
        <v>2002</v>
      </c>
      <c r="D2248" s="1341" t="str">
        <f t="shared" si="48"/>
        <v>IL2002</v>
      </c>
      <c r="E2248" s="1514" t="s">
        <v>125</v>
      </c>
      <c r="F2248" s="1390">
        <v>1500</v>
      </c>
      <c r="G2248" s="1283">
        <v>4.7</v>
      </c>
      <c r="H2248" s="1283"/>
      <c r="I2248" s="1283"/>
      <c r="J2248" s="1283"/>
      <c r="K2248" s="1283"/>
      <c r="L2248" s="1283"/>
      <c r="M2248" s="1283"/>
      <c r="N2248" s="1283"/>
      <c r="O2248" s="1283"/>
      <c r="P2248" s="1283"/>
      <c r="R2248" s="1067"/>
      <c r="Z2248" s="21"/>
      <c r="AH2248"/>
    </row>
    <row r="2249" spans="1:34" ht="11.25" customHeight="1">
      <c r="A2249"/>
      <c r="B2249" s="1281" t="s">
        <v>6</v>
      </c>
      <c r="C2249" s="1282">
        <v>2003</v>
      </c>
      <c r="D2249" s="1341" t="str">
        <f t="shared" si="48"/>
        <v>IL2003</v>
      </c>
      <c r="E2249" s="1514" t="s">
        <v>121</v>
      </c>
      <c r="F2249" s="1390">
        <v>1500</v>
      </c>
      <c r="G2249" s="1283">
        <v>5.39</v>
      </c>
      <c r="H2249" s="1283"/>
      <c r="I2249" s="1283"/>
      <c r="J2249" s="1283"/>
      <c r="K2249" s="1283"/>
      <c r="L2249" s="1283"/>
      <c r="M2249" s="1283"/>
      <c r="N2249" s="1283"/>
      <c r="O2249" s="1283"/>
      <c r="P2249" s="1283"/>
      <c r="R2249" s="1067"/>
      <c r="Z2249" s="21"/>
      <c r="AH2249"/>
    </row>
    <row r="2250" spans="1:34" ht="11.25" customHeight="1">
      <c r="A2250"/>
      <c r="B2250" s="1281" t="s">
        <v>6</v>
      </c>
      <c r="C2250" s="1282">
        <v>2014</v>
      </c>
      <c r="D2250" s="1341" t="str">
        <f t="shared" si="48"/>
        <v>IL2014</v>
      </c>
      <c r="E2250" s="1514" t="s">
        <v>123</v>
      </c>
      <c r="F2250" s="1390">
        <v>1500</v>
      </c>
      <c r="G2250" s="1283">
        <v>5.43</v>
      </c>
      <c r="H2250" s="1283"/>
      <c r="I2250" s="1283"/>
      <c r="J2250" s="1283"/>
      <c r="K2250" s="1283"/>
      <c r="L2250" s="1283"/>
      <c r="M2250" s="1283"/>
      <c r="N2250" s="1283"/>
      <c r="O2250" s="1283"/>
      <c r="P2250" s="1283"/>
      <c r="R2250" s="1067"/>
      <c r="Z2250" s="21"/>
      <c r="AH2250"/>
    </row>
    <row r="2251" spans="1:34" ht="11.25" customHeight="1">
      <c r="A2251"/>
      <c r="B2251" s="1281" t="s">
        <v>6</v>
      </c>
      <c r="C2251" s="1282">
        <v>2016</v>
      </c>
      <c r="D2251" s="1341" t="str">
        <f t="shared" si="48"/>
        <v>IL2016</v>
      </c>
      <c r="E2251" s="1514" t="s">
        <v>125</v>
      </c>
      <c r="F2251" s="1390">
        <v>1045</v>
      </c>
      <c r="G2251" s="1283">
        <v>2.9</v>
      </c>
      <c r="H2251" s="1283"/>
      <c r="I2251" s="1283"/>
      <c r="J2251" s="1283"/>
      <c r="K2251" s="1283"/>
      <c r="L2251" s="1283"/>
      <c r="M2251" s="1283"/>
      <c r="N2251" s="1283"/>
      <c r="O2251" s="1283"/>
      <c r="P2251" s="1283"/>
      <c r="R2251" s="1067"/>
      <c r="Z2251" s="21"/>
      <c r="AH2251"/>
    </row>
    <row r="2252" spans="1:34" ht="11.25" customHeight="1">
      <c r="A2252"/>
      <c r="B2252" s="1281" t="s">
        <v>6</v>
      </c>
      <c r="C2252" s="1282">
        <v>2021</v>
      </c>
      <c r="D2252" s="1341" t="str">
        <f t="shared" ref="D2252:D2315" si="49">B2252&amp;TEXT(C2252,"0000")</f>
        <v>IL2021</v>
      </c>
      <c r="E2252" s="1514" t="s">
        <v>124</v>
      </c>
      <c r="F2252" s="1390">
        <v>1462</v>
      </c>
      <c r="G2252" s="1283">
        <v>4.28</v>
      </c>
      <c r="H2252" s="1283"/>
      <c r="I2252" s="1283"/>
      <c r="J2252" s="1283"/>
      <c r="K2252" s="1283"/>
      <c r="L2252" s="1283"/>
      <c r="M2252" s="1283"/>
      <c r="N2252" s="1283"/>
      <c r="O2252" s="1283"/>
      <c r="P2252" s="1283"/>
      <c r="R2252" s="1067"/>
      <c r="Z2252" s="21"/>
      <c r="AH2252"/>
    </row>
    <row r="2253" spans="1:34" ht="11.25" customHeight="1">
      <c r="A2253"/>
      <c r="B2253" s="1281" t="s">
        <v>6</v>
      </c>
      <c r="C2253" s="1282">
        <v>2039</v>
      </c>
      <c r="D2253" s="1341" t="str">
        <f t="shared" si="49"/>
        <v>IL2039</v>
      </c>
      <c r="E2253" s="1514" t="s">
        <v>121</v>
      </c>
      <c r="F2253" s="1390">
        <v>1276</v>
      </c>
      <c r="G2253" s="1283">
        <v>3.65</v>
      </c>
      <c r="H2253" s="1283"/>
      <c r="I2253" s="1283"/>
      <c r="J2253" s="1283"/>
      <c r="K2253" s="1283"/>
      <c r="L2253" s="1283"/>
      <c r="M2253" s="1283"/>
      <c r="N2253" s="1283"/>
      <c r="O2253" s="1283"/>
      <c r="P2253" s="1283"/>
      <c r="R2253" s="1067"/>
      <c r="Z2253" s="21"/>
      <c r="AH2253"/>
    </row>
    <row r="2254" spans="1:34" ht="11.25" customHeight="1">
      <c r="A2254"/>
      <c r="B2254" s="1281" t="s">
        <v>6</v>
      </c>
      <c r="C2254" s="1282">
        <v>2041</v>
      </c>
      <c r="D2254" s="1341" t="str">
        <f t="shared" si="49"/>
        <v>IL2041</v>
      </c>
      <c r="E2254" s="1514" t="s">
        <v>121</v>
      </c>
      <c r="F2254" s="1390">
        <v>1351</v>
      </c>
      <c r="G2254" s="1283">
        <v>3.9</v>
      </c>
      <c r="H2254" s="1283"/>
      <c r="I2254" s="1283"/>
      <c r="J2254" s="1283"/>
      <c r="K2254" s="1283"/>
      <c r="L2254" s="1283"/>
      <c r="M2254" s="1283"/>
      <c r="N2254" s="1283"/>
      <c r="O2254" s="1283"/>
      <c r="P2254" s="1283"/>
      <c r="R2254" s="1067"/>
      <c r="Z2254" s="21"/>
      <c r="AH2254"/>
    </row>
    <row r="2255" spans="1:34" ht="11.25" customHeight="1">
      <c r="A2255"/>
      <c r="B2255" s="1281" t="s">
        <v>6</v>
      </c>
      <c r="C2255" s="1282">
        <v>2065</v>
      </c>
      <c r="D2255" s="1341" t="str">
        <f t="shared" si="49"/>
        <v>IL2065</v>
      </c>
      <c r="E2255" s="1514" t="s">
        <v>125</v>
      </c>
      <c r="F2255" s="1390">
        <v>784</v>
      </c>
      <c r="G2255" s="1283">
        <v>2.06</v>
      </c>
      <c r="H2255" s="1283"/>
      <c r="I2255" s="1283"/>
      <c r="J2255" s="1283"/>
      <c r="K2255" s="1283"/>
      <c r="L2255" s="1283"/>
      <c r="M2255" s="1283"/>
      <c r="N2255" s="1283"/>
      <c r="O2255" s="1283"/>
      <c r="P2255" s="1283"/>
      <c r="R2255" s="1067"/>
      <c r="Z2255" s="21"/>
      <c r="AH2255"/>
    </row>
    <row r="2256" spans="1:34" ht="11.25" customHeight="1">
      <c r="A2256"/>
      <c r="B2256" s="1281" t="s">
        <v>6</v>
      </c>
      <c r="C2256" s="1282">
        <v>2070</v>
      </c>
      <c r="D2256" s="1341" t="str">
        <f t="shared" si="49"/>
        <v>IL2070</v>
      </c>
      <c r="E2256" s="1514" t="s">
        <v>121</v>
      </c>
      <c r="F2256" s="1390">
        <v>1500</v>
      </c>
      <c r="G2256" s="1283">
        <v>5.1100000000000003</v>
      </c>
      <c r="H2256" s="1283"/>
      <c r="I2256" s="1283"/>
      <c r="J2256" s="1283"/>
      <c r="K2256" s="1283"/>
      <c r="L2256" s="1283"/>
      <c r="M2256" s="1283"/>
      <c r="N2256" s="1283"/>
      <c r="O2256" s="1283"/>
      <c r="P2256" s="1283"/>
      <c r="R2256" s="1067"/>
      <c r="Z2256" s="21"/>
      <c r="AH2256"/>
    </row>
    <row r="2257" spans="1:34" ht="11.25" customHeight="1">
      <c r="A2257"/>
      <c r="B2257" s="1281" t="s">
        <v>6</v>
      </c>
      <c r="C2257" s="1282">
        <v>2081</v>
      </c>
      <c r="D2257" s="1341" t="str">
        <f t="shared" si="49"/>
        <v>IL2081</v>
      </c>
      <c r="E2257" s="1514" t="s">
        <v>122</v>
      </c>
      <c r="F2257" s="1390">
        <v>1500</v>
      </c>
      <c r="G2257" s="1283">
        <v>7.2</v>
      </c>
      <c r="H2257" s="1283"/>
      <c r="I2257" s="1283"/>
      <c r="J2257" s="1283"/>
      <c r="K2257" s="1283"/>
      <c r="L2257" s="1283"/>
      <c r="M2257" s="1283"/>
      <c r="N2257" s="1283"/>
      <c r="O2257" s="1283"/>
      <c r="P2257" s="1283"/>
      <c r="R2257" s="1067"/>
      <c r="Z2257" s="21"/>
      <c r="AH2257"/>
    </row>
    <row r="2258" spans="1:34" ht="11.25" customHeight="1">
      <c r="A2258"/>
      <c r="B2258" s="1281" t="s">
        <v>6</v>
      </c>
      <c r="C2258" s="1282">
        <v>2089</v>
      </c>
      <c r="D2258" s="1341" t="str">
        <f t="shared" si="49"/>
        <v>IL2089</v>
      </c>
      <c r="E2258" s="1514" t="s">
        <v>123</v>
      </c>
      <c r="F2258" s="1390">
        <v>1186</v>
      </c>
      <c r="G2258" s="1283">
        <v>3.37</v>
      </c>
      <c r="H2258" s="1283"/>
      <c r="I2258" s="1283"/>
      <c r="J2258" s="1283"/>
      <c r="K2258" s="1283"/>
      <c r="L2258" s="1283"/>
      <c r="M2258" s="1283"/>
      <c r="N2258" s="1283"/>
      <c r="O2258" s="1283"/>
      <c r="P2258" s="1283"/>
      <c r="R2258" s="1067"/>
      <c r="Z2258" s="21"/>
      <c r="AH2258"/>
    </row>
    <row r="2259" spans="1:34" ht="11.25" customHeight="1">
      <c r="A2259"/>
      <c r="B2259" s="1281" t="s">
        <v>6</v>
      </c>
      <c r="C2259" s="1282">
        <v>2095</v>
      </c>
      <c r="D2259" s="1341" t="str">
        <f t="shared" si="49"/>
        <v>IL2095</v>
      </c>
      <c r="E2259" s="1514" t="s">
        <v>123</v>
      </c>
      <c r="F2259" s="1390">
        <v>1500</v>
      </c>
      <c r="G2259" s="1283">
        <v>5.87</v>
      </c>
      <c r="H2259" s="1283"/>
      <c r="I2259" s="1283"/>
      <c r="J2259" s="1283"/>
      <c r="K2259" s="1283"/>
      <c r="L2259" s="1283"/>
      <c r="M2259" s="1283"/>
      <c r="N2259" s="1283"/>
      <c r="O2259" s="1283"/>
      <c r="P2259" s="1283"/>
      <c r="R2259" s="1067"/>
      <c r="Z2259" s="21"/>
      <c r="AH2259"/>
    </row>
    <row r="2260" spans="1:34" ht="11.25" customHeight="1">
      <c r="A2260"/>
      <c r="B2260" s="1281" t="s">
        <v>6</v>
      </c>
      <c r="C2260" s="1282">
        <v>2105</v>
      </c>
      <c r="D2260" s="1341" t="str">
        <f t="shared" si="49"/>
        <v>IL2105</v>
      </c>
      <c r="E2260" s="1514" t="s">
        <v>121</v>
      </c>
      <c r="F2260" s="1390">
        <v>1500</v>
      </c>
      <c r="G2260" s="1283">
        <v>4.96</v>
      </c>
      <c r="H2260" s="1283"/>
      <c r="I2260" s="1283"/>
      <c r="J2260" s="1283"/>
      <c r="K2260" s="1283"/>
      <c r="L2260" s="1283"/>
      <c r="M2260" s="1283"/>
      <c r="N2260" s="1283"/>
      <c r="O2260" s="1283"/>
      <c r="P2260" s="1283"/>
      <c r="R2260" s="1067"/>
      <c r="Z2260" s="21"/>
      <c r="AH2260"/>
    </row>
    <row r="2261" spans="1:34" ht="11.25" customHeight="1">
      <c r="A2261"/>
      <c r="B2261" s="1281" t="s">
        <v>6</v>
      </c>
      <c r="C2261" s="1282">
        <v>2110</v>
      </c>
      <c r="D2261" s="1341" t="str">
        <f t="shared" si="49"/>
        <v>IL2110</v>
      </c>
      <c r="E2261" s="1514" t="s">
        <v>121</v>
      </c>
      <c r="F2261" s="1390">
        <v>970</v>
      </c>
      <c r="G2261" s="1283">
        <v>2.67</v>
      </c>
      <c r="H2261" s="1283"/>
      <c r="I2261" s="1283"/>
      <c r="J2261" s="1283"/>
      <c r="K2261" s="1283"/>
      <c r="L2261" s="1283"/>
      <c r="M2261" s="1283"/>
      <c r="N2261" s="1283"/>
      <c r="O2261" s="1283"/>
      <c r="P2261" s="1283"/>
      <c r="R2261" s="1067"/>
      <c r="Z2261" s="21"/>
      <c r="AH2261"/>
    </row>
    <row r="2262" spans="1:34" ht="11.25" customHeight="1">
      <c r="A2262"/>
      <c r="B2262" s="1281" t="s">
        <v>6</v>
      </c>
      <c r="C2262" s="1282">
        <v>2111</v>
      </c>
      <c r="D2262" s="1341" t="str">
        <f t="shared" si="49"/>
        <v>IL2111</v>
      </c>
      <c r="E2262" s="1514" t="s">
        <v>121</v>
      </c>
      <c r="F2262" s="1390">
        <v>1027</v>
      </c>
      <c r="G2262" s="1283">
        <v>2.86</v>
      </c>
      <c r="H2262" s="1283"/>
      <c r="I2262" s="1283"/>
      <c r="J2262" s="1283"/>
      <c r="K2262" s="1283"/>
      <c r="L2262" s="1283"/>
      <c r="M2262" s="1283"/>
      <c r="N2262" s="1283"/>
      <c r="O2262" s="1283"/>
      <c r="P2262" s="1283"/>
      <c r="R2262" s="1067"/>
      <c r="Z2262" s="21"/>
      <c r="AH2262"/>
    </row>
    <row r="2263" spans="1:34" ht="11.25" customHeight="1">
      <c r="A2263"/>
      <c r="B2263" s="1281" t="s">
        <v>6</v>
      </c>
      <c r="C2263" s="1282">
        <v>2112</v>
      </c>
      <c r="D2263" s="1341" t="str">
        <f t="shared" si="49"/>
        <v>IL2112</v>
      </c>
      <c r="E2263" s="1514" t="s">
        <v>125</v>
      </c>
      <c r="F2263" s="1390">
        <v>1468</v>
      </c>
      <c r="G2263" s="1283">
        <v>4.29</v>
      </c>
      <c r="H2263" s="1283"/>
      <c r="I2263" s="1283"/>
      <c r="J2263" s="1283"/>
      <c r="K2263" s="1283"/>
      <c r="L2263" s="1283"/>
      <c r="M2263" s="1283"/>
      <c r="N2263" s="1283"/>
      <c r="O2263" s="1283"/>
      <c r="P2263" s="1283"/>
      <c r="R2263" s="1067"/>
      <c r="Z2263" s="21"/>
      <c r="AH2263"/>
    </row>
    <row r="2264" spans="1:34" ht="11.25" customHeight="1">
      <c r="A2264"/>
      <c r="B2264" s="1281" t="s">
        <v>6</v>
      </c>
      <c r="C2264" s="1282">
        <v>2114</v>
      </c>
      <c r="D2264" s="1341" t="str">
        <f t="shared" si="49"/>
        <v>IL2114</v>
      </c>
      <c r="E2264" s="1514" t="s">
        <v>122</v>
      </c>
      <c r="F2264" s="1390">
        <v>1222</v>
      </c>
      <c r="G2264" s="1283">
        <v>3.5</v>
      </c>
      <c r="H2264" s="1283"/>
      <c r="I2264" s="1283"/>
      <c r="J2264" s="1283"/>
      <c r="K2264" s="1283"/>
      <c r="L2264" s="1283"/>
      <c r="M2264" s="1283"/>
      <c r="N2264" s="1283"/>
      <c r="O2264" s="1283"/>
      <c r="P2264" s="1283"/>
      <c r="R2264" s="1067"/>
      <c r="Z2264" s="21"/>
      <c r="AH2264"/>
    </row>
    <row r="2265" spans="1:34" ht="11.25" customHeight="1">
      <c r="A2265"/>
      <c r="B2265" s="1281" t="s">
        <v>6</v>
      </c>
      <c r="C2265" s="1282">
        <v>2121</v>
      </c>
      <c r="D2265" s="1341" t="str">
        <f t="shared" si="49"/>
        <v>IL2121</v>
      </c>
      <c r="E2265" s="1514" t="s">
        <v>123</v>
      </c>
      <c r="F2265" s="1390">
        <v>688</v>
      </c>
      <c r="G2265" s="1283">
        <v>1.73</v>
      </c>
      <c r="H2265" s="1283"/>
      <c r="I2265" s="1283"/>
      <c r="J2265" s="1283"/>
      <c r="K2265" s="1283"/>
      <c r="L2265" s="1283"/>
      <c r="M2265" s="1283"/>
      <c r="N2265" s="1283"/>
      <c r="O2265" s="1283"/>
      <c r="P2265" s="1283"/>
      <c r="R2265" s="1067"/>
      <c r="Z2265" s="21"/>
      <c r="AH2265"/>
    </row>
    <row r="2266" spans="1:34" ht="11.25" customHeight="1">
      <c r="A2266"/>
      <c r="B2266" s="1281" t="s">
        <v>6</v>
      </c>
      <c r="C2266" s="1282">
        <v>2130</v>
      </c>
      <c r="D2266" s="1341" t="str">
        <f t="shared" si="49"/>
        <v>IL2130</v>
      </c>
      <c r="E2266" s="1514" t="s">
        <v>121</v>
      </c>
      <c r="F2266" s="1390">
        <v>871</v>
      </c>
      <c r="G2266" s="1283">
        <v>2.34</v>
      </c>
      <c r="H2266" s="1283"/>
      <c r="I2266" s="1283"/>
      <c r="J2266" s="1283"/>
      <c r="K2266" s="1283"/>
      <c r="L2266" s="1283"/>
      <c r="M2266" s="1283"/>
      <c r="N2266" s="1283"/>
      <c r="O2266" s="1283"/>
      <c r="P2266" s="1283"/>
      <c r="R2266" s="1067"/>
      <c r="Z2266" s="21"/>
      <c r="AH2266"/>
    </row>
    <row r="2267" spans="1:34" ht="11.25" customHeight="1">
      <c r="A2267"/>
      <c r="B2267" s="1281" t="s">
        <v>6</v>
      </c>
      <c r="C2267" s="1282">
        <v>2131</v>
      </c>
      <c r="D2267" s="1341" t="str">
        <f t="shared" si="49"/>
        <v>IL2131</v>
      </c>
      <c r="E2267" s="1514" t="s">
        <v>125</v>
      </c>
      <c r="F2267" s="1390">
        <v>811</v>
      </c>
      <c r="G2267" s="1283">
        <v>2.14</v>
      </c>
      <c r="H2267" s="1283"/>
      <c r="I2267" s="1283"/>
      <c r="J2267" s="1283"/>
      <c r="K2267" s="1283"/>
      <c r="L2267" s="1283"/>
      <c r="M2267" s="1283"/>
      <c r="N2267" s="1283"/>
      <c r="O2267" s="1283"/>
      <c r="P2267" s="1283"/>
      <c r="R2267" s="1067"/>
      <c r="Z2267" s="21"/>
      <c r="AH2267"/>
    </row>
    <row r="2268" spans="1:34" ht="11.25" customHeight="1">
      <c r="A2268"/>
      <c r="B2268" s="1281" t="s">
        <v>6</v>
      </c>
      <c r="C2268" s="1282">
        <v>2143</v>
      </c>
      <c r="D2268" s="1341" t="str">
        <f t="shared" si="49"/>
        <v>IL2143</v>
      </c>
      <c r="E2268" s="1514" t="s">
        <v>121</v>
      </c>
      <c r="F2268" s="1390">
        <v>1312</v>
      </c>
      <c r="G2268" s="1283">
        <v>3.78</v>
      </c>
      <c r="H2268" s="1283"/>
      <c r="I2268" s="1283"/>
      <c r="J2268" s="1283"/>
      <c r="K2268" s="1283"/>
      <c r="L2268" s="1283"/>
      <c r="M2268" s="1283"/>
      <c r="N2268" s="1283"/>
      <c r="O2268" s="1283"/>
      <c r="P2268" s="1283"/>
      <c r="R2268" s="1067"/>
      <c r="Z2268" s="21"/>
      <c r="AH2268"/>
    </row>
    <row r="2269" spans="1:34" ht="11.25" customHeight="1">
      <c r="A2269"/>
      <c r="B2269" s="1281" t="s">
        <v>6</v>
      </c>
      <c r="C2269" s="1282">
        <v>2157</v>
      </c>
      <c r="D2269" s="1341" t="str">
        <f t="shared" si="49"/>
        <v>IL2157</v>
      </c>
      <c r="E2269" s="1514" t="s">
        <v>121</v>
      </c>
      <c r="F2269" s="1390">
        <v>1500</v>
      </c>
      <c r="G2269" s="1283">
        <v>6.48</v>
      </c>
      <c r="H2269" s="1283"/>
      <c r="I2269" s="1283"/>
      <c r="J2269" s="1283"/>
      <c r="K2269" s="1283"/>
      <c r="L2269" s="1283"/>
      <c r="M2269" s="1283"/>
      <c r="N2269" s="1283"/>
      <c r="O2269" s="1283"/>
      <c r="P2269" s="1283"/>
      <c r="R2269" s="1067"/>
      <c r="Z2269" s="21"/>
      <c r="AH2269"/>
    </row>
    <row r="2270" spans="1:34" ht="11.25" customHeight="1">
      <c r="A2270"/>
      <c r="B2270" s="1281" t="s">
        <v>6</v>
      </c>
      <c r="C2270" s="1282">
        <v>2172</v>
      </c>
      <c r="D2270" s="1341" t="str">
        <f t="shared" si="49"/>
        <v>IL2172</v>
      </c>
      <c r="E2270" s="1514" t="s">
        <v>123</v>
      </c>
      <c r="F2270" s="1390">
        <v>895</v>
      </c>
      <c r="G2270" s="1283">
        <v>2.4</v>
      </c>
      <c r="H2270" s="1283"/>
      <c r="I2270" s="1283"/>
      <c r="J2270" s="1283"/>
      <c r="K2270" s="1283"/>
      <c r="L2270" s="1283"/>
      <c r="M2270" s="1283"/>
      <c r="N2270" s="1283"/>
      <c r="O2270" s="1283"/>
      <c r="P2270" s="1283"/>
      <c r="R2270" s="1067"/>
      <c r="Z2270" s="21"/>
      <c r="AH2270"/>
    </row>
    <row r="2271" spans="1:34" ht="11.25" customHeight="1">
      <c r="A2271"/>
      <c r="B2271" s="1281" t="s">
        <v>6</v>
      </c>
      <c r="C2271" s="1282">
        <v>2174</v>
      </c>
      <c r="D2271" s="1341" t="str">
        <f t="shared" si="49"/>
        <v>IL2174</v>
      </c>
      <c r="E2271" s="1514" t="s">
        <v>123</v>
      </c>
      <c r="F2271" s="1390">
        <v>1246</v>
      </c>
      <c r="G2271" s="1283">
        <v>3.58</v>
      </c>
      <c r="H2271" s="1283"/>
      <c r="I2271" s="1283"/>
      <c r="J2271" s="1283"/>
      <c r="K2271" s="1283"/>
      <c r="L2271" s="1283"/>
      <c r="M2271" s="1283"/>
      <c r="N2271" s="1283"/>
      <c r="O2271" s="1283"/>
      <c r="P2271" s="1283"/>
      <c r="R2271" s="1067"/>
      <c r="Z2271" s="21"/>
      <c r="AH2271"/>
    </row>
    <row r="2272" spans="1:34" ht="11.25" customHeight="1">
      <c r="A2272"/>
      <c r="B2272" s="1281" t="s">
        <v>6</v>
      </c>
      <c r="C2272" s="1282">
        <v>2211</v>
      </c>
      <c r="D2272" s="1341" t="str">
        <f t="shared" si="49"/>
        <v>IL2211</v>
      </c>
      <c r="E2272" s="1514" t="s">
        <v>123</v>
      </c>
      <c r="F2272" s="1390">
        <v>1500</v>
      </c>
      <c r="G2272" s="1283">
        <v>12.51</v>
      </c>
      <c r="H2272" s="1283"/>
      <c r="I2272" s="1283"/>
      <c r="J2272" s="1283"/>
      <c r="K2272" s="1283"/>
      <c r="L2272" s="1283"/>
      <c r="M2272" s="1283"/>
      <c r="N2272" s="1283"/>
      <c r="O2272" s="1283"/>
      <c r="P2272" s="1283"/>
      <c r="R2272" s="1067"/>
      <c r="Z2272" s="21"/>
      <c r="AH2272"/>
    </row>
    <row r="2273" spans="1:34" ht="11.25" customHeight="1">
      <c r="A2273"/>
      <c r="B2273" s="1281" t="s">
        <v>6</v>
      </c>
      <c r="C2273" s="1282">
        <v>2220</v>
      </c>
      <c r="D2273" s="1341" t="str">
        <f t="shared" si="49"/>
        <v>IL2220</v>
      </c>
      <c r="E2273" s="1514" t="s">
        <v>125</v>
      </c>
      <c r="F2273" s="1390">
        <v>958</v>
      </c>
      <c r="G2273" s="1283">
        <v>2.62</v>
      </c>
      <c r="H2273" s="1283"/>
      <c r="I2273" s="1283"/>
      <c r="J2273" s="1283"/>
      <c r="K2273" s="1283"/>
      <c r="L2273" s="1283"/>
      <c r="M2273" s="1283"/>
      <c r="N2273" s="1283"/>
      <c r="O2273" s="1283"/>
      <c r="P2273" s="1283"/>
      <c r="R2273" s="1067"/>
      <c r="Z2273" s="21"/>
      <c r="AH2273"/>
    </row>
    <row r="2274" spans="1:34" ht="11.25" customHeight="1">
      <c r="A2274"/>
      <c r="B2274" s="1281" t="s">
        <v>6</v>
      </c>
      <c r="C2274" s="1282">
        <v>2288</v>
      </c>
      <c r="D2274" s="1341" t="str">
        <f t="shared" si="49"/>
        <v>IL2288</v>
      </c>
      <c r="E2274" s="1514" t="s">
        <v>125</v>
      </c>
      <c r="F2274" s="1390">
        <v>1500</v>
      </c>
      <c r="G2274" s="1283">
        <v>4.43</v>
      </c>
      <c r="H2274" s="1283"/>
      <c r="I2274" s="1283"/>
      <c r="J2274" s="1283"/>
      <c r="K2274" s="1283"/>
      <c r="L2274" s="1283"/>
      <c r="M2274" s="1283"/>
      <c r="N2274" s="1283"/>
      <c r="O2274" s="1283"/>
      <c r="P2274" s="1283"/>
      <c r="R2274" s="1067"/>
      <c r="Z2274" s="21"/>
      <c r="AH2274"/>
    </row>
    <row r="2275" spans="1:34" ht="11.25" customHeight="1">
      <c r="A2275"/>
      <c r="B2275" s="1281" t="s">
        <v>6</v>
      </c>
      <c r="C2275" s="1282">
        <v>2302</v>
      </c>
      <c r="D2275" s="1341" t="str">
        <f t="shared" si="49"/>
        <v>IL2302</v>
      </c>
      <c r="E2275" s="1514" t="s">
        <v>125</v>
      </c>
      <c r="F2275" s="1390">
        <v>811</v>
      </c>
      <c r="G2275" s="1283">
        <v>2.14</v>
      </c>
      <c r="H2275" s="1283"/>
      <c r="I2275" s="1283"/>
      <c r="J2275" s="1283"/>
      <c r="K2275" s="1283"/>
      <c r="L2275" s="1283"/>
      <c r="M2275" s="1283"/>
      <c r="N2275" s="1283"/>
      <c r="O2275" s="1283"/>
      <c r="P2275" s="1283"/>
      <c r="R2275" s="1067"/>
      <c r="Z2275" s="21"/>
      <c r="AH2275"/>
    </row>
    <row r="2276" spans="1:34" ht="11.25" customHeight="1">
      <c r="A2276"/>
      <c r="B2276" s="1281" t="s">
        <v>6</v>
      </c>
      <c r="C2276" s="1282">
        <v>2305</v>
      </c>
      <c r="D2276" s="1341" t="str">
        <f t="shared" si="49"/>
        <v>IL2305</v>
      </c>
      <c r="E2276" s="1514" t="s">
        <v>125</v>
      </c>
      <c r="F2276" s="1390">
        <v>1500</v>
      </c>
      <c r="G2276" s="1283">
        <v>4.47</v>
      </c>
      <c r="H2276" s="1283"/>
      <c r="I2276" s="1283"/>
      <c r="J2276" s="1283"/>
      <c r="K2276" s="1283"/>
      <c r="L2276" s="1283"/>
      <c r="M2276" s="1283"/>
      <c r="N2276" s="1283"/>
      <c r="O2276" s="1283"/>
      <c r="P2276" s="1283"/>
      <c r="R2276" s="1067"/>
      <c r="Z2276" s="21"/>
      <c r="AH2276"/>
    </row>
    <row r="2277" spans="1:34" ht="11.25" customHeight="1">
      <c r="A2277"/>
      <c r="B2277" s="1281" t="s">
        <v>6</v>
      </c>
      <c r="C2277" s="1282">
        <v>2361</v>
      </c>
      <c r="D2277" s="1341" t="str">
        <f t="shared" si="49"/>
        <v>IL2361</v>
      </c>
      <c r="E2277" s="1514" t="s">
        <v>125</v>
      </c>
      <c r="F2277" s="1390">
        <v>904</v>
      </c>
      <c r="G2277" s="1283">
        <v>2.4500000000000002</v>
      </c>
      <c r="H2277" s="1283"/>
      <c r="I2277" s="1283"/>
      <c r="J2277" s="1283"/>
      <c r="K2277" s="1283"/>
      <c r="L2277" s="1283"/>
      <c r="M2277" s="1283"/>
      <c r="N2277" s="1283"/>
      <c r="O2277" s="1283"/>
      <c r="P2277" s="1283"/>
      <c r="R2277" s="1067"/>
      <c r="Z2277" s="21"/>
      <c r="AH2277"/>
    </row>
    <row r="2278" spans="1:34" ht="11.25" customHeight="1">
      <c r="A2278"/>
      <c r="B2278" s="1281" t="s">
        <v>6</v>
      </c>
      <c r="C2278" s="1282">
        <v>2362</v>
      </c>
      <c r="D2278" s="1341" t="str">
        <f t="shared" si="49"/>
        <v>IL2362</v>
      </c>
      <c r="E2278" s="1514" t="s">
        <v>125</v>
      </c>
      <c r="F2278" s="1390">
        <v>1021</v>
      </c>
      <c r="G2278" s="1283">
        <v>2.83</v>
      </c>
      <c r="H2278" s="1283"/>
      <c r="I2278" s="1283"/>
      <c r="J2278" s="1283"/>
      <c r="K2278" s="1283"/>
      <c r="L2278" s="1283"/>
      <c r="M2278" s="1283"/>
      <c r="N2278" s="1283"/>
      <c r="O2278" s="1283"/>
      <c r="P2278" s="1283"/>
      <c r="R2278" s="1067"/>
      <c r="Z2278" s="21"/>
      <c r="AH2278"/>
    </row>
    <row r="2279" spans="1:34" ht="11.25" customHeight="1">
      <c r="A2279"/>
      <c r="B2279" s="1281" t="s">
        <v>6</v>
      </c>
      <c r="C2279" s="1282">
        <v>2380</v>
      </c>
      <c r="D2279" s="1341" t="str">
        <f t="shared" si="49"/>
        <v>IL2380</v>
      </c>
      <c r="E2279" s="1514" t="s">
        <v>125</v>
      </c>
      <c r="F2279" s="1390">
        <v>1027</v>
      </c>
      <c r="G2279" s="1283">
        <v>2.86</v>
      </c>
      <c r="H2279" s="1283"/>
      <c r="I2279" s="1283"/>
      <c r="J2279" s="1283"/>
      <c r="K2279" s="1283"/>
      <c r="L2279" s="1283"/>
      <c r="M2279" s="1283"/>
      <c r="N2279" s="1283"/>
      <c r="O2279" s="1283"/>
      <c r="P2279" s="1283"/>
      <c r="R2279" s="1067"/>
      <c r="Z2279" s="21"/>
      <c r="AH2279"/>
    </row>
    <row r="2280" spans="1:34" ht="11.25" customHeight="1">
      <c r="A2280"/>
      <c r="B2280" s="1281" t="s">
        <v>6</v>
      </c>
      <c r="C2280" s="1282">
        <v>2388</v>
      </c>
      <c r="D2280" s="1341" t="str">
        <f t="shared" si="49"/>
        <v>IL2388</v>
      </c>
      <c r="E2280" s="1514" t="s">
        <v>125</v>
      </c>
      <c r="F2280" s="1390">
        <v>634</v>
      </c>
      <c r="G2280" s="1283">
        <v>1.56</v>
      </c>
      <c r="H2280" s="1283"/>
      <c r="I2280" s="1283"/>
      <c r="J2280" s="1283"/>
      <c r="K2280" s="1283"/>
      <c r="L2280" s="1283"/>
      <c r="M2280" s="1283"/>
      <c r="N2280" s="1283"/>
      <c r="O2280" s="1283"/>
      <c r="P2280" s="1283"/>
      <c r="R2280" s="1067"/>
      <c r="Z2280" s="21"/>
      <c r="AH2280"/>
    </row>
    <row r="2281" spans="1:34" ht="11.25" customHeight="1">
      <c r="A2281"/>
      <c r="B2281" s="1281" t="s">
        <v>6</v>
      </c>
      <c r="C2281" s="1282">
        <v>2402</v>
      </c>
      <c r="D2281" s="1341" t="str">
        <f t="shared" si="49"/>
        <v>IL2402</v>
      </c>
      <c r="E2281" s="1514" t="s">
        <v>124</v>
      </c>
      <c r="F2281" s="1390">
        <v>1351</v>
      </c>
      <c r="G2281" s="1283">
        <v>3.9</v>
      </c>
      <c r="H2281" s="1283"/>
      <c r="I2281" s="1283"/>
      <c r="J2281" s="1283"/>
      <c r="K2281" s="1283"/>
      <c r="L2281" s="1283"/>
      <c r="M2281" s="1283"/>
      <c r="N2281" s="1283"/>
      <c r="O2281" s="1283"/>
      <c r="P2281" s="1283"/>
      <c r="R2281" s="1067"/>
      <c r="Z2281" s="21"/>
      <c r="AH2281"/>
    </row>
    <row r="2282" spans="1:34" ht="11.25" customHeight="1">
      <c r="A2282"/>
      <c r="B2282" s="1281" t="s">
        <v>6</v>
      </c>
      <c r="C2282" s="1282">
        <v>2413</v>
      </c>
      <c r="D2282" s="1341" t="str">
        <f t="shared" si="49"/>
        <v>IL2413</v>
      </c>
      <c r="E2282" s="1514" t="s">
        <v>125</v>
      </c>
      <c r="F2282" s="1390">
        <v>1189</v>
      </c>
      <c r="G2282" s="1283">
        <v>3.39</v>
      </c>
      <c r="H2282" s="1283"/>
      <c r="I2282" s="1283"/>
      <c r="J2282" s="1283"/>
      <c r="K2282" s="1283"/>
      <c r="L2282" s="1283"/>
      <c r="M2282" s="1283"/>
      <c r="N2282" s="1283"/>
      <c r="O2282" s="1283"/>
      <c r="P2282" s="1283"/>
      <c r="R2282" s="1067"/>
      <c r="Z2282" s="21"/>
      <c r="AH2282"/>
    </row>
    <row r="2283" spans="1:34" ht="11.25" customHeight="1">
      <c r="A2283"/>
      <c r="B2283" s="1281" t="s">
        <v>6</v>
      </c>
      <c r="C2283" s="1282">
        <v>2416</v>
      </c>
      <c r="D2283" s="1341" t="str">
        <f t="shared" si="49"/>
        <v>IL2416</v>
      </c>
      <c r="E2283" s="1514" t="s">
        <v>121</v>
      </c>
      <c r="F2283" s="1390">
        <v>880</v>
      </c>
      <c r="G2283" s="1283">
        <v>2.36</v>
      </c>
      <c r="H2283" s="1283"/>
      <c r="I2283" s="1283"/>
      <c r="J2283" s="1283"/>
      <c r="K2283" s="1283"/>
      <c r="L2283" s="1283"/>
      <c r="M2283" s="1283"/>
      <c r="N2283" s="1283"/>
      <c r="O2283" s="1283"/>
      <c r="P2283" s="1283"/>
      <c r="R2283" s="1067"/>
      <c r="Z2283" s="21"/>
      <c r="AH2283"/>
    </row>
    <row r="2284" spans="1:34" ht="11.25" customHeight="1">
      <c r="A2284"/>
      <c r="B2284" s="1281" t="s">
        <v>6</v>
      </c>
      <c r="C2284" s="1282">
        <v>2417</v>
      </c>
      <c r="D2284" s="1341" t="str">
        <f t="shared" si="49"/>
        <v>IL2417</v>
      </c>
      <c r="E2284" s="1514" t="s">
        <v>125</v>
      </c>
      <c r="F2284" s="1390">
        <v>685</v>
      </c>
      <c r="G2284" s="1283">
        <v>1.73</v>
      </c>
      <c r="H2284" s="1283"/>
      <c r="I2284" s="1283"/>
      <c r="J2284" s="1283"/>
      <c r="K2284" s="1283"/>
      <c r="L2284" s="1283"/>
      <c r="M2284" s="1283"/>
      <c r="N2284" s="1283"/>
      <c r="O2284" s="1283"/>
      <c r="P2284" s="1283"/>
      <c r="R2284" s="1067"/>
      <c r="Z2284" s="21"/>
      <c r="AH2284"/>
    </row>
    <row r="2285" spans="1:34" ht="11.25" customHeight="1">
      <c r="A2285"/>
      <c r="B2285" s="1281" t="s">
        <v>6</v>
      </c>
      <c r="C2285" s="1282">
        <v>2501</v>
      </c>
      <c r="D2285" s="1341" t="str">
        <f t="shared" si="49"/>
        <v>IL2501</v>
      </c>
      <c r="E2285" s="1514" t="s">
        <v>121</v>
      </c>
      <c r="F2285" s="1390">
        <v>1012</v>
      </c>
      <c r="G2285" s="1283">
        <v>2.8</v>
      </c>
      <c r="H2285" s="1283"/>
      <c r="I2285" s="1283"/>
      <c r="J2285" s="1283"/>
      <c r="K2285" s="1283"/>
      <c r="L2285" s="1283"/>
      <c r="M2285" s="1283"/>
      <c r="N2285" s="1283"/>
      <c r="O2285" s="1283"/>
      <c r="P2285" s="1283"/>
      <c r="R2285" s="1067"/>
      <c r="Z2285" s="21"/>
      <c r="AH2285"/>
    </row>
    <row r="2286" spans="1:34" ht="11.25" customHeight="1">
      <c r="A2286"/>
      <c r="B2286" s="1281" t="s">
        <v>6</v>
      </c>
      <c r="C2286" s="1282">
        <v>2503</v>
      </c>
      <c r="D2286" s="1341" t="str">
        <f t="shared" si="49"/>
        <v>IL2503</v>
      </c>
      <c r="E2286" s="1514" t="s">
        <v>121</v>
      </c>
      <c r="F2286" s="1390">
        <v>619</v>
      </c>
      <c r="G2286" s="1283">
        <v>1.5</v>
      </c>
      <c r="H2286" s="1283"/>
      <c r="I2286" s="1283"/>
      <c r="J2286" s="1283"/>
      <c r="K2286" s="1283"/>
      <c r="L2286" s="1283"/>
      <c r="M2286" s="1283"/>
      <c r="N2286" s="1283"/>
      <c r="O2286" s="1283"/>
      <c r="P2286" s="1283"/>
      <c r="R2286" s="1067"/>
      <c r="Z2286" s="21"/>
      <c r="AH2286"/>
    </row>
    <row r="2287" spans="1:34" ht="11.25" customHeight="1">
      <c r="A2287"/>
      <c r="B2287" s="1281" t="s">
        <v>6</v>
      </c>
      <c r="C2287" s="1282">
        <v>2570</v>
      </c>
      <c r="D2287" s="1341" t="str">
        <f t="shared" si="49"/>
        <v>IL2570</v>
      </c>
      <c r="E2287" s="1514" t="s">
        <v>124</v>
      </c>
      <c r="F2287" s="1390">
        <v>1500</v>
      </c>
      <c r="G2287" s="1283">
        <v>5.18</v>
      </c>
      <c r="H2287" s="1283"/>
      <c r="I2287" s="1283"/>
      <c r="J2287" s="1283"/>
      <c r="K2287" s="1283"/>
      <c r="L2287" s="1283"/>
      <c r="M2287" s="1283"/>
      <c r="N2287" s="1283"/>
      <c r="O2287" s="1283"/>
      <c r="P2287" s="1283"/>
      <c r="R2287" s="1067"/>
      <c r="Z2287" s="21"/>
      <c r="AH2287"/>
    </row>
    <row r="2288" spans="1:34" ht="11.25" customHeight="1">
      <c r="A2288"/>
      <c r="B2288" s="1281" t="s">
        <v>6</v>
      </c>
      <c r="C2288" s="1282">
        <v>2585</v>
      </c>
      <c r="D2288" s="1341" t="str">
        <f t="shared" si="49"/>
        <v>IL2585</v>
      </c>
      <c r="E2288" s="1514" t="s">
        <v>121</v>
      </c>
      <c r="F2288" s="1390">
        <v>1500</v>
      </c>
      <c r="G2288" s="1283">
        <v>4.4000000000000004</v>
      </c>
      <c r="H2288" s="1283"/>
      <c r="I2288" s="1283"/>
      <c r="J2288" s="1283"/>
      <c r="K2288" s="1283"/>
      <c r="L2288" s="1283"/>
      <c r="M2288" s="1283"/>
      <c r="N2288" s="1283"/>
      <c r="O2288" s="1283"/>
      <c r="P2288" s="1283"/>
      <c r="R2288" s="1067"/>
      <c r="Z2288" s="21"/>
      <c r="AH2288"/>
    </row>
    <row r="2289" spans="1:34" ht="11.25" customHeight="1">
      <c r="A2289"/>
      <c r="B2289" s="1281" t="s">
        <v>6</v>
      </c>
      <c r="C2289" s="1282">
        <v>2586</v>
      </c>
      <c r="D2289" s="1341" t="str">
        <f t="shared" si="49"/>
        <v>IL2586</v>
      </c>
      <c r="E2289" s="1514" t="s">
        <v>121</v>
      </c>
      <c r="F2289" s="1390">
        <v>1276</v>
      </c>
      <c r="G2289" s="1283">
        <v>3.65</v>
      </c>
      <c r="H2289" s="1283"/>
      <c r="I2289" s="1283"/>
      <c r="J2289" s="1283"/>
      <c r="K2289" s="1283"/>
      <c r="L2289" s="1283"/>
      <c r="M2289" s="1283"/>
      <c r="N2289" s="1283"/>
      <c r="O2289" s="1283"/>
      <c r="P2289" s="1283"/>
      <c r="R2289" s="1067"/>
      <c r="Z2289" s="21"/>
      <c r="AH2289"/>
    </row>
    <row r="2290" spans="1:34" ht="11.25" customHeight="1">
      <c r="A2290"/>
      <c r="B2290" s="1281" t="s">
        <v>6</v>
      </c>
      <c r="C2290" s="1282">
        <v>2587</v>
      </c>
      <c r="D2290" s="1341" t="str">
        <f t="shared" si="49"/>
        <v>IL2587</v>
      </c>
      <c r="E2290" s="1514" t="s">
        <v>125</v>
      </c>
      <c r="F2290" s="1390">
        <v>1114</v>
      </c>
      <c r="G2290" s="1283">
        <v>3.13</v>
      </c>
      <c r="H2290" s="1283"/>
      <c r="I2290" s="1283"/>
      <c r="J2290" s="1283"/>
      <c r="K2290" s="1283"/>
      <c r="L2290" s="1283"/>
      <c r="M2290" s="1283"/>
      <c r="N2290" s="1283"/>
      <c r="O2290" s="1283"/>
      <c r="P2290" s="1283"/>
      <c r="R2290" s="1067"/>
      <c r="Z2290" s="21"/>
      <c r="AH2290"/>
    </row>
    <row r="2291" spans="1:34" ht="11.25" customHeight="1">
      <c r="A2291"/>
      <c r="B2291" s="1281" t="s">
        <v>6</v>
      </c>
      <c r="C2291" s="1282">
        <v>2589</v>
      </c>
      <c r="D2291" s="1341" t="str">
        <f t="shared" si="49"/>
        <v>IL2589</v>
      </c>
      <c r="E2291" s="1514" t="s">
        <v>121</v>
      </c>
      <c r="F2291" s="1390">
        <v>1027</v>
      </c>
      <c r="G2291" s="1283">
        <v>2.86</v>
      </c>
      <c r="H2291" s="1283"/>
      <c r="I2291" s="1283"/>
      <c r="J2291" s="1283"/>
      <c r="K2291" s="1283"/>
      <c r="L2291" s="1283"/>
      <c r="M2291" s="1283"/>
      <c r="N2291" s="1283"/>
      <c r="O2291" s="1283"/>
      <c r="P2291" s="1283"/>
      <c r="R2291" s="1067"/>
      <c r="Z2291" s="21"/>
      <c r="AH2291"/>
    </row>
    <row r="2292" spans="1:34" ht="11.25" customHeight="1">
      <c r="A2292"/>
      <c r="B2292" s="1281" t="s">
        <v>6</v>
      </c>
      <c r="C2292" s="1282">
        <v>2600</v>
      </c>
      <c r="D2292" s="1341" t="str">
        <f t="shared" si="49"/>
        <v>IL2600</v>
      </c>
      <c r="E2292" s="1514" t="s">
        <v>123</v>
      </c>
      <c r="F2292" s="1390">
        <v>1500</v>
      </c>
      <c r="G2292" s="1283">
        <v>5.15</v>
      </c>
      <c r="H2292" s="1283"/>
      <c r="I2292" s="1283"/>
      <c r="J2292" s="1283"/>
      <c r="K2292" s="1283"/>
      <c r="L2292" s="1283"/>
      <c r="M2292" s="1283"/>
      <c r="N2292" s="1283"/>
      <c r="O2292" s="1283"/>
      <c r="P2292" s="1283"/>
      <c r="R2292" s="1067"/>
      <c r="Z2292" s="21"/>
      <c r="AH2292"/>
    </row>
    <row r="2293" spans="1:34" ht="11.25" customHeight="1">
      <c r="A2293"/>
      <c r="B2293" s="1281" t="s">
        <v>6</v>
      </c>
      <c r="C2293" s="1282">
        <v>2623</v>
      </c>
      <c r="D2293" s="1341" t="str">
        <f t="shared" si="49"/>
        <v>IL2623</v>
      </c>
      <c r="E2293" s="1514" t="s">
        <v>123</v>
      </c>
      <c r="F2293" s="1390">
        <v>1500</v>
      </c>
      <c r="G2293" s="1283">
        <v>7.51</v>
      </c>
      <c r="H2293" s="1283"/>
      <c r="I2293" s="1283"/>
      <c r="J2293" s="1283"/>
      <c r="K2293" s="1283"/>
      <c r="L2293" s="1283"/>
      <c r="M2293" s="1283"/>
      <c r="N2293" s="1283"/>
      <c r="O2293" s="1283"/>
      <c r="P2293" s="1283"/>
      <c r="R2293" s="1067"/>
      <c r="Z2293" s="21"/>
      <c r="AH2293"/>
    </row>
    <row r="2294" spans="1:34" ht="11.25" customHeight="1">
      <c r="A2294"/>
      <c r="B2294" s="1281" t="s">
        <v>6</v>
      </c>
      <c r="C2294" s="1282">
        <v>2651</v>
      </c>
      <c r="D2294" s="1341" t="str">
        <f t="shared" si="49"/>
        <v>IL2651</v>
      </c>
      <c r="E2294" s="1514" t="s">
        <v>124</v>
      </c>
      <c r="F2294" s="1390">
        <v>928</v>
      </c>
      <c r="G2294" s="1283">
        <v>2.5299999999999998</v>
      </c>
      <c r="H2294" s="1283"/>
      <c r="I2294" s="1283"/>
      <c r="J2294" s="1283"/>
      <c r="K2294" s="1283"/>
      <c r="L2294" s="1283"/>
      <c r="M2294" s="1283"/>
      <c r="N2294" s="1283"/>
      <c r="O2294" s="1283"/>
      <c r="P2294" s="1283"/>
      <c r="R2294" s="1067"/>
      <c r="Z2294" s="21"/>
      <c r="AH2294"/>
    </row>
    <row r="2295" spans="1:34" ht="11.25" customHeight="1">
      <c r="A2295"/>
      <c r="B2295" s="1281" t="s">
        <v>6</v>
      </c>
      <c r="C2295" s="1282">
        <v>2660</v>
      </c>
      <c r="D2295" s="1341" t="str">
        <f t="shared" si="49"/>
        <v>IL2660</v>
      </c>
      <c r="E2295" s="1514" t="s">
        <v>124</v>
      </c>
      <c r="F2295" s="1390">
        <v>1234</v>
      </c>
      <c r="G2295" s="1283">
        <v>3.53</v>
      </c>
      <c r="H2295" s="1283"/>
      <c r="I2295" s="1283"/>
      <c r="J2295" s="1283"/>
      <c r="K2295" s="1283"/>
      <c r="L2295" s="1283"/>
      <c r="M2295" s="1283"/>
      <c r="N2295" s="1283"/>
      <c r="O2295" s="1283"/>
      <c r="P2295" s="1283"/>
      <c r="R2295" s="1067"/>
      <c r="Z2295" s="21"/>
      <c r="AH2295"/>
    </row>
    <row r="2296" spans="1:34" ht="11.25" customHeight="1">
      <c r="A2296"/>
      <c r="B2296" s="1281" t="s">
        <v>6</v>
      </c>
      <c r="C2296" s="1282">
        <v>2683</v>
      </c>
      <c r="D2296" s="1341" t="str">
        <f t="shared" si="49"/>
        <v>IL2683</v>
      </c>
      <c r="E2296" s="1514" t="s">
        <v>124</v>
      </c>
      <c r="F2296" s="1390">
        <v>1012</v>
      </c>
      <c r="G2296" s="1283">
        <v>2.8</v>
      </c>
      <c r="H2296" s="1283"/>
      <c r="I2296" s="1283"/>
      <c r="J2296" s="1283"/>
      <c r="K2296" s="1283"/>
      <c r="L2296" s="1283"/>
      <c r="M2296" s="1283"/>
      <c r="N2296" s="1283"/>
      <c r="O2296" s="1283"/>
      <c r="P2296" s="1283"/>
      <c r="R2296" s="1067"/>
      <c r="Z2296" s="21"/>
      <c r="AH2296"/>
    </row>
    <row r="2297" spans="1:34" ht="11.25" customHeight="1">
      <c r="A2297"/>
      <c r="B2297" s="1281" t="s">
        <v>6</v>
      </c>
      <c r="C2297" s="1282">
        <v>2688</v>
      </c>
      <c r="D2297" s="1341" t="str">
        <f t="shared" si="49"/>
        <v>IL2688</v>
      </c>
      <c r="E2297" s="1514" t="s">
        <v>124</v>
      </c>
      <c r="F2297" s="1390">
        <v>925</v>
      </c>
      <c r="G2297" s="1283">
        <v>2.52</v>
      </c>
      <c r="H2297" s="1283"/>
      <c r="I2297" s="1283"/>
      <c r="J2297" s="1283"/>
      <c r="K2297" s="1283"/>
      <c r="L2297" s="1283"/>
      <c r="M2297" s="1283"/>
      <c r="N2297" s="1283"/>
      <c r="O2297" s="1283"/>
      <c r="P2297" s="1283"/>
      <c r="R2297" s="1067"/>
      <c r="Z2297" s="21"/>
      <c r="AH2297"/>
    </row>
    <row r="2298" spans="1:34" ht="11.25" customHeight="1">
      <c r="A2298"/>
      <c r="B2298" s="1281" t="s">
        <v>6</v>
      </c>
      <c r="C2298" s="1282">
        <v>2701</v>
      </c>
      <c r="D2298" s="1341" t="str">
        <f t="shared" si="49"/>
        <v>IL2701</v>
      </c>
      <c r="E2298" s="1514" t="s">
        <v>122</v>
      </c>
      <c r="F2298" s="1390">
        <v>1500</v>
      </c>
      <c r="G2298" s="1283">
        <v>17.45</v>
      </c>
      <c r="H2298" s="1283"/>
      <c r="I2298" s="1283"/>
      <c r="J2298" s="1283"/>
      <c r="K2298" s="1283"/>
      <c r="L2298" s="1283"/>
      <c r="M2298" s="1283"/>
      <c r="N2298" s="1283"/>
      <c r="O2298" s="1283"/>
      <c r="P2298" s="1283"/>
      <c r="R2298" s="1067"/>
      <c r="Z2298" s="21"/>
      <c r="AH2298"/>
    </row>
    <row r="2299" spans="1:34" ht="11.25" customHeight="1">
      <c r="A2299"/>
      <c r="B2299" s="1281" t="s">
        <v>6</v>
      </c>
      <c r="C2299" s="1282">
        <v>2702</v>
      </c>
      <c r="D2299" s="1341" t="str">
        <f t="shared" si="49"/>
        <v>IL2702</v>
      </c>
      <c r="E2299" s="1514" t="s">
        <v>122</v>
      </c>
      <c r="F2299" s="1390">
        <v>1500</v>
      </c>
      <c r="G2299" s="1283">
        <v>24.6</v>
      </c>
      <c r="H2299" s="1283"/>
      <c r="I2299" s="1283"/>
      <c r="J2299" s="1283"/>
      <c r="K2299" s="1283"/>
      <c r="L2299" s="1283"/>
      <c r="M2299" s="1283"/>
      <c r="N2299" s="1283"/>
      <c r="O2299" s="1283"/>
      <c r="P2299" s="1283"/>
      <c r="R2299" s="1067"/>
      <c r="Z2299" s="21"/>
      <c r="AH2299"/>
    </row>
    <row r="2300" spans="1:34" ht="11.25" customHeight="1">
      <c r="A2300"/>
      <c r="B2300" s="1281" t="s">
        <v>6</v>
      </c>
      <c r="C2300" s="1282">
        <v>2709</v>
      </c>
      <c r="D2300" s="1341" t="str">
        <f t="shared" si="49"/>
        <v>IL2709</v>
      </c>
      <c r="E2300" s="1514" t="s">
        <v>122</v>
      </c>
      <c r="F2300" s="1390">
        <v>1500</v>
      </c>
      <c r="G2300" s="1283">
        <v>12.03</v>
      </c>
      <c r="H2300" s="1283"/>
      <c r="I2300" s="1283"/>
      <c r="J2300" s="1283"/>
      <c r="K2300" s="1283"/>
      <c r="L2300" s="1283"/>
      <c r="M2300" s="1283"/>
      <c r="N2300" s="1283"/>
      <c r="O2300" s="1283"/>
      <c r="P2300" s="1283"/>
      <c r="R2300" s="1067"/>
      <c r="Z2300" s="21"/>
      <c r="AH2300"/>
    </row>
    <row r="2301" spans="1:34" ht="11.25" customHeight="1">
      <c r="A2301"/>
      <c r="B2301" s="1281" t="s">
        <v>6</v>
      </c>
      <c r="C2301" s="1282">
        <v>2710</v>
      </c>
      <c r="D2301" s="1341" t="str">
        <f t="shared" si="49"/>
        <v>IL2710</v>
      </c>
      <c r="E2301" s="1514" t="s">
        <v>123</v>
      </c>
      <c r="F2301" s="1390">
        <v>1500</v>
      </c>
      <c r="G2301" s="1283">
        <v>13.25</v>
      </c>
      <c r="H2301" s="1283"/>
      <c r="I2301" s="1283"/>
      <c r="J2301" s="1283"/>
      <c r="K2301" s="1283"/>
      <c r="L2301" s="1283"/>
      <c r="M2301" s="1283"/>
      <c r="N2301" s="1283"/>
      <c r="O2301" s="1283"/>
      <c r="P2301" s="1283"/>
      <c r="R2301" s="1067"/>
      <c r="Z2301" s="21"/>
      <c r="AH2301"/>
    </row>
    <row r="2302" spans="1:34" ht="11.25" customHeight="1">
      <c r="A2302"/>
      <c r="B2302" s="1281" t="s">
        <v>6</v>
      </c>
      <c r="C2302" s="1282">
        <v>2714</v>
      </c>
      <c r="D2302" s="1341" t="str">
        <f t="shared" si="49"/>
        <v>IL2714</v>
      </c>
      <c r="E2302" s="1514" t="s">
        <v>123</v>
      </c>
      <c r="F2302" s="1390">
        <v>1500</v>
      </c>
      <c r="G2302" s="1283">
        <v>5.51</v>
      </c>
      <c r="H2302" s="1283"/>
      <c r="I2302" s="1283"/>
      <c r="J2302" s="1283"/>
      <c r="K2302" s="1283"/>
      <c r="L2302" s="1283"/>
      <c r="M2302" s="1283"/>
      <c r="N2302" s="1283"/>
      <c r="O2302" s="1283"/>
      <c r="P2302" s="1283"/>
      <c r="R2302" s="1067"/>
      <c r="Z2302" s="21"/>
      <c r="AH2302"/>
    </row>
    <row r="2303" spans="1:34" ht="11.25" customHeight="1">
      <c r="A2303"/>
      <c r="B2303" s="1281" t="s">
        <v>6</v>
      </c>
      <c r="C2303" s="1282">
        <v>2731</v>
      </c>
      <c r="D2303" s="1341" t="str">
        <f t="shared" si="49"/>
        <v>IL2731</v>
      </c>
      <c r="E2303" s="1514" t="s">
        <v>124</v>
      </c>
      <c r="F2303" s="1390">
        <v>1500</v>
      </c>
      <c r="G2303" s="1283">
        <v>4.8099999999999996</v>
      </c>
      <c r="H2303" s="1283"/>
      <c r="I2303" s="1283"/>
      <c r="J2303" s="1283"/>
      <c r="K2303" s="1283"/>
      <c r="L2303" s="1283"/>
      <c r="M2303" s="1283"/>
      <c r="N2303" s="1283"/>
      <c r="O2303" s="1283"/>
      <c r="P2303" s="1283"/>
      <c r="R2303" s="1067"/>
      <c r="Z2303" s="21"/>
      <c r="AH2303"/>
    </row>
    <row r="2304" spans="1:34" ht="11.25" customHeight="1">
      <c r="A2304"/>
      <c r="B2304" s="1281" t="s">
        <v>6</v>
      </c>
      <c r="C2304" s="1282">
        <v>2735</v>
      </c>
      <c r="D2304" s="1341" t="str">
        <f t="shared" si="49"/>
        <v>IL2735</v>
      </c>
      <c r="E2304" s="1514" t="s">
        <v>124</v>
      </c>
      <c r="F2304" s="1390">
        <v>1500</v>
      </c>
      <c r="G2304" s="1283">
        <v>5.78</v>
      </c>
      <c r="H2304" s="1283"/>
      <c r="I2304" s="1283"/>
      <c r="J2304" s="1283"/>
      <c r="K2304" s="1283"/>
      <c r="L2304" s="1283"/>
      <c r="M2304" s="1283"/>
      <c r="N2304" s="1283"/>
      <c r="O2304" s="1283"/>
      <c r="P2304" s="1283"/>
      <c r="R2304" s="1067"/>
      <c r="Z2304" s="21"/>
      <c r="AH2304"/>
    </row>
    <row r="2305" spans="1:34" ht="11.25" customHeight="1">
      <c r="A2305"/>
      <c r="B2305" s="1281" t="s">
        <v>6</v>
      </c>
      <c r="C2305" s="1282">
        <v>2759</v>
      </c>
      <c r="D2305" s="1341" t="str">
        <f t="shared" si="49"/>
        <v>IL2759</v>
      </c>
      <c r="E2305" s="1514" t="s">
        <v>124</v>
      </c>
      <c r="F2305" s="1390">
        <v>1500</v>
      </c>
      <c r="G2305" s="1283">
        <v>8.07</v>
      </c>
      <c r="H2305" s="1283"/>
      <c r="I2305" s="1283"/>
      <c r="J2305" s="1283"/>
      <c r="K2305" s="1283"/>
      <c r="L2305" s="1283"/>
      <c r="M2305" s="1283"/>
      <c r="N2305" s="1283"/>
      <c r="O2305" s="1283"/>
      <c r="P2305" s="1283"/>
      <c r="R2305" s="1067"/>
      <c r="Z2305" s="21"/>
      <c r="AH2305"/>
    </row>
    <row r="2306" spans="1:34" ht="11.25" customHeight="1">
      <c r="A2306"/>
      <c r="B2306" s="1281" t="s">
        <v>6</v>
      </c>
      <c r="C2306" s="1282">
        <v>2790</v>
      </c>
      <c r="D2306" s="1341" t="str">
        <f t="shared" si="49"/>
        <v>IL2790</v>
      </c>
      <c r="E2306" s="1514" t="s">
        <v>125</v>
      </c>
      <c r="F2306" s="1390">
        <v>754</v>
      </c>
      <c r="G2306" s="1283">
        <v>1.95</v>
      </c>
      <c r="H2306" s="1283"/>
      <c r="I2306" s="1283"/>
      <c r="J2306" s="1283"/>
      <c r="K2306" s="1283"/>
      <c r="L2306" s="1283"/>
      <c r="M2306" s="1283"/>
      <c r="N2306" s="1283"/>
      <c r="O2306" s="1283"/>
      <c r="P2306" s="1283"/>
      <c r="R2306" s="1067"/>
      <c r="Z2306" s="21"/>
      <c r="AH2306"/>
    </row>
    <row r="2307" spans="1:34" ht="11.25" customHeight="1">
      <c r="A2307"/>
      <c r="B2307" s="1281" t="s">
        <v>6</v>
      </c>
      <c r="C2307" s="1282">
        <v>2797</v>
      </c>
      <c r="D2307" s="1341" t="str">
        <f t="shared" si="49"/>
        <v>IL2797</v>
      </c>
      <c r="E2307" s="1514" t="s">
        <v>124</v>
      </c>
      <c r="F2307" s="1390">
        <v>1500</v>
      </c>
      <c r="G2307" s="1283">
        <v>4.84</v>
      </c>
      <c r="H2307" s="1283"/>
      <c r="I2307" s="1283"/>
      <c r="J2307" s="1283"/>
      <c r="K2307" s="1283"/>
      <c r="L2307" s="1283"/>
      <c r="M2307" s="1283"/>
      <c r="N2307" s="1283"/>
      <c r="O2307" s="1283"/>
      <c r="P2307" s="1283"/>
      <c r="R2307" s="1067"/>
      <c r="Z2307" s="21"/>
      <c r="AH2307"/>
    </row>
    <row r="2308" spans="1:34" ht="11.25" customHeight="1">
      <c r="A2308"/>
      <c r="B2308" s="1281" t="s">
        <v>6</v>
      </c>
      <c r="C2308" s="1282">
        <v>2799</v>
      </c>
      <c r="D2308" s="1341" t="str">
        <f t="shared" si="49"/>
        <v>IL2799</v>
      </c>
      <c r="E2308" s="1514" t="s">
        <v>125</v>
      </c>
      <c r="F2308" s="1390">
        <v>1500</v>
      </c>
      <c r="G2308" s="1283">
        <v>10.56</v>
      </c>
      <c r="H2308" s="1283"/>
      <c r="I2308" s="1283"/>
      <c r="J2308" s="1283"/>
      <c r="K2308" s="1283"/>
      <c r="L2308" s="1283"/>
      <c r="M2308" s="1283"/>
      <c r="N2308" s="1283"/>
      <c r="O2308" s="1283"/>
      <c r="P2308" s="1283"/>
      <c r="R2308" s="1067"/>
      <c r="Z2308" s="21"/>
      <c r="AH2308"/>
    </row>
    <row r="2309" spans="1:34" ht="11.25" customHeight="1">
      <c r="A2309"/>
      <c r="B2309" s="1281" t="s">
        <v>6</v>
      </c>
      <c r="C2309" s="1282">
        <v>2802</v>
      </c>
      <c r="D2309" s="1341" t="str">
        <f t="shared" si="49"/>
        <v>IL2802</v>
      </c>
      <c r="E2309" s="1514" t="s">
        <v>125</v>
      </c>
      <c r="F2309" s="1390">
        <v>1500</v>
      </c>
      <c r="G2309" s="1283">
        <v>5.5</v>
      </c>
      <c r="H2309" s="1283"/>
      <c r="I2309" s="1283"/>
      <c r="J2309" s="1283"/>
      <c r="K2309" s="1283"/>
      <c r="L2309" s="1283"/>
      <c r="M2309" s="1283"/>
      <c r="N2309" s="1283"/>
      <c r="O2309" s="1283"/>
      <c r="P2309" s="1283"/>
      <c r="R2309" s="1067"/>
      <c r="Z2309" s="21"/>
      <c r="AH2309"/>
    </row>
    <row r="2310" spans="1:34" ht="11.25" customHeight="1">
      <c r="A2310"/>
      <c r="B2310" s="1281" t="s">
        <v>6</v>
      </c>
      <c r="C2310" s="1282">
        <v>2835</v>
      </c>
      <c r="D2310" s="1341" t="str">
        <f t="shared" si="49"/>
        <v>IL2835</v>
      </c>
      <c r="E2310" s="1514" t="s">
        <v>125</v>
      </c>
      <c r="F2310" s="1390">
        <v>1195</v>
      </c>
      <c r="G2310" s="1283">
        <v>3.4</v>
      </c>
      <c r="H2310" s="1283"/>
      <c r="I2310" s="1283"/>
      <c r="J2310" s="1283"/>
      <c r="K2310" s="1283"/>
      <c r="L2310" s="1283"/>
      <c r="M2310" s="1283"/>
      <c r="N2310" s="1283"/>
      <c r="O2310" s="1283"/>
      <c r="P2310" s="1283"/>
      <c r="R2310" s="1067"/>
      <c r="Z2310" s="21"/>
      <c r="AH2310"/>
    </row>
    <row r="2311" spans="1:34" ht="11.25" customHeight="1">
      <c r="A2311"/>
      <c r="B2311" s="1281" t="s">
        <v>6</v>
      </c>
      <c r="C2311" s="1282">
        <v>2836</v>
      </c>
      <c r="D2311" s="1341" t="str">
        <f t="shared" si="49"/>
        <v>IL2836</v>
      </c>
      <c r="E2311" s="1514" t="s">
        <v>125</v>
      </c>
      <c r="F2311" s="1390">
        <v>1321</v>
      </c>
      <c r="G2311" s="1283">
        <v>3.83</v>
      </c>
      <c r="H2311" s="1283"/>
      <c r="I2311" s="1283"/>
      <c r="J2311" s="1283"/>
      <c r="K2311" s="1283"/>
      <c r="L2311" s="1283"/>
      <c r="M2311" s="1283"/>
      <c r="N2311" s="1283"/>
      <c r="O2311" s="1283"/>
      <c r="P2311" s="1283"/>
      <c r="R2311" s="1067"/>
      <c r="Z2311" s="21"/>
      <c r="AH2311"/>
    </row>
    <row r="2312" spans="1:34" ht="11.25" customHeight="1">
      <c r="A2312"/>
      <c r="B2312" s="1281" t="s">
        <v>6</v>
      </c>
      <c r="C2312" s="1282">
        <v>2841</v>
      </c>
      <c r="D2312" s="1341" t="str">
        <f t="shared" si="49"/>
        <v>IL2841</v>
      </c>
      <c r="E2312" s="1514" t="s">
        <v>125</v>
      </c>
      <c r="F2312" s="1390">
        <v>1500</v>
      </c>
      <c r="G2312" s="1283">
        <v>4.87</v>
      </c>
      <c r="H2312" s="1283"/>
      <c r="I2312" s="1283"/>
      <c r="J2312" s="1283"/>
      <c r="K2312" s="1283"/>
      <c r="L2312" s="1283"/>
      <c r="M2312" s="1283"/>
      <c r="N2312" s="1283"/>
      <c r="O2312" s="1283"/>
      <c r="P2312" s="1283"/>
      <c r="R2312" s="1067"/>
      <c r="Z2312" s="21"/>
      <c r="AH2312"/>
    </row>
    <row r="2313" spans="1:34" ht="11.25" customHeight="1">
      <c r="A2313"/>
      <c r="B2313" s="1281" t="s">
        <v>6</v>
      </c>
      <c r="C2313" s="1282">
        <v>2881</v>
      </c>
      <c r="D2313" s="1341" t="str">
        <f t="shared" si="49"/>
        <v>IL2881</v>
      </c>
      <c r="E2313" s="1514" t="s">
        <v>121</v>
      </c>
      <c r="F2313" s="1390">
        <v>1180</v>
      </c>
      <c r="G2313" s="1283">
        <v>3.37</v>
      </c>
      <c r="H2313" s="1283"/>
      <c r="I2313" s="1283"/>
      <c r="J2313" s="1283"/>
      <c r="K2313" s="1283"/>
      <c r="L2313" s="1283"/>
      <c r="M2313" s="1283"/>
      <c r="N2313" s="1283"/>
      <c r="O2313" s="1283"/>
      <c r="P2313" s="1283"/>
      <c r="R2313" s="1067"/>
      <c r="Z2313" s="21"/>
      <c r="AH2313"/>
    </row>
    <row r="2314" spans="1:34" ht="11.25" customHeight="1">
      <c r="A2314"/>
      <c r="B2314" s="1281" t="s">
        <v>6</v>
      </c>
      <c r="C2314" s="1282">
        <v>2883</v>
      </c>
      <c r="D2314" s="1341" t="str">
        <f t="shared" si="49"/>
        <v>IL2883</v>
      </c>
      <c r="E2314" s="1514" t="s">
        <v>121</v>
      </c>
      <c r="F2314" s="1390">
        <v>1447</v>
      </c>
      <c r="G2314" s="1283">
        <v>4.2300000000000004</v>
      </c>
      <c r="H2314" s="1283"/>
      <c r="I2314" s="1283"/>
      <c r="J2314" s="1283"/>
      <c r="K2314" s="1283"/>
      <c r="L2314" s="1283"/>
      <c r="M2314" s="1283"/>
      <c r="N2314" s="1283"/>
      <c r="O2314" s="1283"/>
      <c r="P2314" s="1283"/>
      <c r="R2314" s="1067"/>
      <c r="Z2314" s="21"/>
      <c r="AH2314"/>
    </row>
    <row r="2315" spans="1:34" ht="11.25" customHeight="1">
      <c r="A2315"/>
      <c r="B2315" s="1281" t="s">
        <v>6</v>
      </c>
      <c r="C2315" s="1282">
        <v>2915</v>
      </c>
      <c r="D2315" s="1341" t="str">
        <f t="shared" si="49"/>
        <v>IL2915</v>
      </c>
      <c r="E2315" s="1514" t="s">
        <v>123</v>
      </c>
      <c r="F2315" s="1390">
        <v>1500</v>
      </c>
      <c r="G2315" s="1283">
        <v>4.53</v>
      </c>
      <c r="H2315" s="1283"/>
      <c r="I2315" s="1283"/>
      <c r="J2315" s="1283"/>
      <c r="K2315" s="1283"/>
      <c r="L2315" s="1283"/>
      <c r="M2315" s="1283"/>
      <c r="N2315" s="1283"/>
      <c r="O2315" s="1283"/>
      <c r="P2315" s="1283"/>
      <c r="R2315" s="1067"/>
      <c r="Z2315" s="21"/>
      <c r="AH2315"/>
    </row>
    <row r="2316" spans="1:34" ht="11.25" customHeight="1">
      <c r="A2316"/>
      <c r="B2316" s="1281" t="s">
        <v>6</v>
      </c>
      <c r="C2316" s="1282">
        <v>2916</v>
      </c>
      <c r="D2316" s="1341" t="str">
        <f t="shared" ref="D2316:D2379" si="50">B2316&amp;TEXT(C2316,"0000")</f>
        <v>IL2916</v>
      </c>
      <c r="E2316" s="1514" t="s">
        <v>123</v>
      </c>
      <c r="F2316" s="1390">
        <v>1500</v>
      </c>
      <c r="G2316" s="1283">
        <v>5.39</v>
      </c>
      <c r="H2316" s="1283"/>
      <c r="I2316" s="1283"/>
      <c r="J2316" s="1283"/>
      <c r="K2316" s="1283"/>
      <c r="L2316" s="1283"/>
      <c r="M2316" s="1283"/>
      <c r="N2316" s="1283"/>
      <c r="O2316" s="1283"/>
      <c r="P2316" s="1283"/>
      <c r="R2316" s="1067"/>
      <c r="Z2316" s="21"/>
      <c r="AH2316"/>
    </row>
    <row r="2317" spans="1:34" ht="11.25" customHeight="1">
      <c r="A2317"/>
      <c r="B2317" s="1281" t="s">
        <v>6</v>
      </c>
      <c r="C2317" s="1282">
        <v>2923</v>
      </c>
      <c r="D2317" s="1341" t="str">
        <f t="shared" si="50"/>
        <v>IL2923</v>
      </c>
      <c r="E2317" s="1514" t="s">
        <v>124</v>
      </c>
      <c r="F2317" s="1390">
        <v>871</v>
      </c>
      <c r="G2317" s="1283">
        <v>2.34</v>
      </c>
      <c r="H2317" s="1283"/>
      <c r="I2317" s="1283"/>
      <c r="J2317" s="1283"/>
      <c r="K2317" s="1283"/>
      <c r="L2317" s="1283"/>
      <c r="M2317" s="1283"/>
      <c r="N2317" s="1283"/>
      <c r="O2317" s="1283"/>
      <c r="P2317" s="1283"/>
      <c r="R2317" s="1067"/>
      <c r="Z2317" s="21"/>
      <c r="AH2317"/>
    </row>
    <row r="2318" spans="1:34" ht="11.25" customHeight="1">
      <c r="A2318"/>
      <c r="B2318" s="1281" t="s">
        <v>6</v>
      </c>
      <c r="C2318" s="1282">
        <v>2960</v>
      </c>
      <c r="D2318" s="1341" t="str">
        <f t="shared" si="50"/>
        <v>IL2960</v>
      </c>
      <c r="E2318" s="1514" t="s">
        <v>123</v>
      </c>
      <c r="F2318" s="1390">
        <v>1500</v>
      </c>
      <c r="G2318" s="1283">
        <v>6.21</v>
      </c>
      <c r="H2318" s="1283"/>
      <c r="I2318" s="1283"/>
      <c r="J2318" s="1283"/>
      <c r="K2318" s="1283"/>
      <c r="L2318" s="1283"/>
      <c r="M2318" s="1283"/>
      <c r="N2318" s="1283"/>
      <c r="O2318" s="1283"/>
      <c r="P2318" s="1283"/>
      <c r="R2318" s="1067"/>
      <c r="Z2318" s="21"/>
      <c r="AH2318"/>
    </row>
    <row r="2319" spans="1:34" ht="11.25" customHeight="1">
      <c r="A2319"/>
      <c r="B2319" s="1281" t="s">
        <v>6</v>
      </c>
      <c r="C2319" s="1282">
        <v>3004</v>
      </c>
      <c r="D2319" s="1341" t="str">
        <f t="shared" si="50"/>
        <v>IL3004</v>
      </c>
      <c r="E2319" s="1514" t="s">
        <v>123</v>
      </c>
      <c r="F2319" s="1390">
        <v>892</v>
      </c>
      <c r="G2319" s="1283">
        <v>2.4</v>
      </c>
      <c r="H2319" s="1283"/>
      <c r="I2319" s="1283"/>
      <c r="J2319" s="1283"/>
      <c r="K2319" s="1283"/>
      <c r="L2319" s="1283"/>
      <c r="M2319" s="1283"/>
      <c r="N2319" s="1283"/>
      <c r="O2319" s="1283"/>
      <c r="P2319" s="1283"/>
      <c r="R2319" s="1067"/>
      <c r="Z2319" s="21"/>
      <c r="AH2319"/>
    </row>
    <row r="2320" spans="1:34" ht="11.25" customHeight="1">
      <c r="A2320"/>
      <c r="B2320" s="1281" t="s">
        <v>6</v>
      </c>
      <c r="C2320" s="1282">
        <v>3018</v>
      </c>
      <c r="D2320" s="1341" t="str">
        <f t="shared" si="50"/>
        <v>IL3018</v>
      </c>
      <c r="E2320" s="1514" t="s">
        <v>123</v>
      </c>
      <c r="F2320" s="1390">
        <v>1345</v>
      </c>
      <c r="G2320" s="1283">
        <v>3.9</v>
      </c>
      <c r="H2320" s="1283"/>
      <c r="I2320" s="1283"/>
      <c r="J2320" s="1283"/>
      <c r="K2320" s="1283"/>
      <c r="L2320" s="1283"/>
      <c r="M2320" s="1283"/>
      <c r="N2320" s="1283"/>
      <c r="O2320" s="1283"/>
      <c r="P2320" s="1283"/>
      <c r="R2320" s="1067"/>
      <c r="Z2320" s="21"/>
      <c r="AH2320"/>
    </row>
    <row r="2321" spans="1:34" ht="11.25" customHeight="1">
      <c r="A2321"/>
      <c r="B2321" s="1281" t="s">
        <v>6</v>
      </c>
      <c r="C2321" s="1282">
        <v>3022</v>
      </c>
      <c r="D2321" s="1341" t="str">
        <f t="shared" si="50"/>
        <v>IL3022</v>
      </c>
      <c r="E2321" s="1514" t="s">
        <v>125</v>
      </c>
      <c r="F2321" s="1390">
        <v>1495</v>
      </c>
      <c r="G2321" s="1283">
        <v>4.3899999999999997</v>
      </c>
      <c r="H2321" s="1283"/>
      <c r="I2321" s="1283"/>
      <c r="J2321" s="1283"/>
      <c r="K2321" s="1283"/>
      <c r="L2321" s="1283"/>
      <c r="M2321" s="1283"/>
      <c r="N2321" s="1283"/>
      <c r="O2321" s="1283"/>
      <c r="P2321" s="1283"/>
      <c r="R2321" s="1067"/>
      <c r="Z2321" s="21"/>
      <c r="AH2321"/>
    </row>
    <row r="2322" spans="1:34" ht="11.25" customHeight="1">
      <c r="A2322"/>
      <c r="B2322" s="1281" t="s">
        <v>6</v>
      </c>
      <c r="C2322" s="1282">
        <v>3027</v>
      </c>
      <c r="D2322" s="1341" t="str">
        <f t="shared" si="50"/>
        <v>IL3027</v>
      </c>
      <c r="E2322" s="1514" t="s">
        <v>123</v>
      </c>
      <c r="F2322" s="1390">
        <v>1219</v>
      </c>
      <c r="G2322" s="1283">
        <v>3.48</v>
      </c>
      <c r="H2322" s="1283"/>
      <c r="I2322" s="1283"/>
      <c r="J2322" s="1283"/>
      <c r="K2322" s="1283"/>
      <c r="L2322" s="1283"/>
      <c r="M2322" s="1283"/>
      <c r="N2322" s="1283"/>
      <c r="O2322" s="1283"/>
      <c r="P2322" s="1283"/>
      <c r="R2322" s="1067"/>
      <c r="Z2322" s="21"/>
      <c r="AH2322"/>
    </row>
    <row r="2323" spans="1:34" ht="11.25" customHeight="1">
      <c r="A2323"/>
      <c r="B2323" s="1281" t="s">
        <v>6</v>
      </c>
      <c r="C2323" s="1282">
        <v>3028</v>
      </c>
      <c r="D2323" s="1341" t="str">
        <f t="shared" si="50"/>
        <v>IL3028</v>
      </c>
      <c r="E2323" s="1514" t="s">
        <v>123</v>
      </c>
      <c r="F2323" s="1390">
        <v>1500</v>
      </c>
      <c r="G2323" s="1283">
        <v>4.6500000000000004</v>
      </c>
      <c r="H2323" s="1283"/>
      <c r="I2323" s="1283"/>
      <c r="J2323" s="1283"/>
      <c r="K2323" s="1283"/>
      <c r="L2323" s="1283"/>
      <c r="M2323" s="1283"/>
      <c r="N2323" s="1283"/>
      <c r="O2323" s="1283"/>
      <c r="P2323" s="1283"/>
      <c r="R2323" s="1067"/>
      <c r="Z2323" s="21"/>
      <c r="AH2323"/>
    </row>
    <row r="2324" spans="1:34" ht="11.25" customHeight="1">
      <c r="A2324"/>
      <c r="B2324" s="1281" t="s">
        <v>6</v>
      </c>
      <c r="C2324" s="1282">
        <v>3030</v>
      </c>
      <c r="D2324" s="1341" t="str">
        <f t="shared" si="50"/>
        <v>IL3030</v>
      </c>
      <c r="E2324" s="1514" t="s">
        <v>123</v>
      </c>
      <c r="F2324" s="1390">
        <v>1500</v>
      </c>
      <c r="G2324" s="1283">
        <v>6.96</v>
      </c>
      <c r="H2324" s="1283"/>
      <c r="I2324" s="1283"/>
      <c r="J2324" s="1283"/>
      <c r="K2324" s="1283"/>
      <c r="L2324" s="1283"/>
      <c r="M2324" s="1283"/>
      <c r="N2324" s="1283"/>
      <c r="O2324" s="1283"/>
      <c r="P2324" s="1283"/>
      <c r="R2324" s="1067"/>
      <c r="Z2324" s="21"/>
      <c r="AH2324"/>
    </row>
    <row r="2325" spans="1:34" ht="11.25" customHeight="1">
      <c r="A2325"/>
      <c r="B2325" s="1281" t="s">
        <v>6</v>
      </c>
      <c r="C2325" s="1282">
        <v>3040</v>
      </c>
      <c r="D2325" s="1341" t="str">
        <f t="shared" si="50"/>
        <v>IL3040</v>
      </c>
      <c r="E2325" s="1514" t="s">
        <v>125</v>
      </c>
      <c r="F2325" s="1390">
        <v>1500</v>
      </c>
      <c r="G2325" s="1283">
        <v>9.1300000000000008</v>
      </c>
      <c r="H2325" s="1283"/>
      <c r="I2325" s="1283"/>
      <c r="J2325" s="1283"/>
      <c r="K2325" s="1283"/>
      <c r="L2325" s="1283"/>
      <c r="M2325" s="1283"/>
      <c r="N2325" s="1283"/>
      <c r="O2325" s="1283"/>
      <c r="P2325" s="1283"/>
      <c r="R2325" s="1067"/>
      <c r="Z2325" s="21"/>
      <c r="AH2325"/>
    </row>
    <row r="2326" spans="1:34" ht="11.25" customHeight="1">
      <c r="A2326"/>
      <c r="B2326" s="1281" t="s">
        <v>6</v>
      </c>
      <c r="C2326" s="1282">
        <v>3041</v>
      </c>
      <c r="D2326" s="1341" t="str">
        <f t="shared" si="50"/>
        <v>IL3041</v>
      </c>
      <c r="E2326" s="1514" t="s">
        <v>125</v>
      </c>
      <c r="F2326" s="1390">
        <v>1500</v>
      </c>
      <c r="G2326" s="1283">
        <v>5.01</v>
      </c>
      <c r="H2326" s="1283"/>
      <c r="I2326" s="1283"/>
      <c r="J2326" s="1283"/>
      <c r="K2326" s="1283"/>
      <c r="L2326" s="1283"/>
      <c r="M2326" s="1283"/>
      <c r="N2326" s="1283"/>
      <c r="O2326" s="1283"/>
      <c r="P2326" s="1283"/>
      <c r="R2326" s="1067"/>
      <c r="Z2326" s="21"/>
      <c r="AH2326"/>
    </row>
    <row r="2327" spans="1:34" ht="11.25" customHeight="1">
      <c r="A2327"/>
      <c r="B2327" s="1281" t="s">
        <v>6</v>
      </c>
      <c r="C2327" s="1282">
        <v>3042</v>
      </c>
      <c r="D2327" s="1341" t="str">
        <f t="shared" si="50"/>
        <v>IL3042</v>
      </c>
      <c r="E2327" s="1514" t="s">
        <v>123</v>
      </c>
      <c r="F2327" s="1390">
        <v>1500</v>
      </c>
      <c r="G2327" s="1283">
        <v>6.42</v>
      </c>
      <c r="H2327" s="1283"/>
      <c r="I2327" s="1283"/>
      <c r="J2327" s="1283"/>
      <c r="K2327" s="1283"/>
      <c r="L2327" s="1283"/>
      <c r="M2327" s="1283"/>
      <c r="N2327" s="1283"/>
      <c r="O2327" s="1283"/>
      <c r="P2327" s="1283"/>
      <c r="R2327" s="1067"/>
      <c r="Z2327" s="21"/>
      <c r="AH2327"/>
    </row>
    <row r="2328" spans="1:34" ht="11.25" customHeight="1">
      <c r="A2328"/>
      <c r="B2328" s="1281" t="s">
        <v>6</v>
      </c>
      <c r="C2328" s="1282">
        <v>3064</v>
      </c>
      <c r="D2328" s="1341" t="str">
        <f t="shared" si="50"/>
        <v>IL3064</v>
      </c>
      <c r="E2328" s="1514" t="s">
        <v>121</v>
      </c>
      <c r="F2328" s="1390">
        <v>1500</v>
      </c>
      <c r="G2328" s="1283">
        <v>4.59</v>
      </c>
      <c r="H2328" s="1283"/>
      <c r="I2328" s="1283"/>
      <c r="J2328" s="1283"/>
      <c r="K2328" s="1283"/>
      <c r="L2328" s="1283"/>
      <c r="M2328" s="1283"/>
      <c r="N2328" s="1283"/>
      <c r="O2328" s="1283"/>
      <c r="P2328" s="1283"/>
      <c r="R2328" s="1067"/>
      <c r="Z2328" s="21"/>
      <c r="AH2328"/>
    </row>
    <row r="2329" spans="1:34" ht="11.25" customHeight="1">
      <c r="A2329"/>
      <c r="B2329" s="1281" t="s">
        <v>6</v>
      </c>
      <c r="C2329" s="1282">
        <v>3076</v>
      </c>
      <c r="D2329" s="1341" t="str">
        <f t="shared" si="50"/>
        <v>IL3076</v>
      </c>
      <c r="E2329" s="1514" t="s">
        <v>121</v>
      </c>
      <c r="F2329" s="1390">
        <v>1399</v>
      </c>
      <c r="G2329" s="1283">
        <v>4.08</v>
      </c>
      <c r="H2329" s="1283"/>
      <c r="I2329" s="1283"/>
      <c r="J2329" s="1283"/>
      <c r="K2329" s="1283"/>
      <c r="L2329" s="1283"/>
      <c r="M2329" s="1283"/>
      <c r="N2329" s="1283"/>
      <c r="O2329" s="1283"/>
      <c r="P2329" s="1283"/>
      <c r="R2329" s="1067"/>
      <c r="Z2329" s="21"/>
      <c r="AH2329"/>
    </row>
    <row r="2330" spans="1:34" ht="11.25" customHeight="1">
      <c r="A2330"/>
      <c r="B2330" s="1281" t="s">
        <v>6</v>
      </c>
      <c r="C2330" s="1282">
        <v>3081</v>
      </c>
      <c r="D2330" s="1341" t="str">
        <f t="shared" si="50"/>
        <v>IL3081</v>
      </c>
      <c r="E2330" s="1514" t="s">
        <v>123</v>
      </c>
      <c r="F2330" s="1390">
        <v>1500</v>
      </c>
      <c r="G2330" s="1283">
        <v>6.62</v>
      </c>
      <c r="H2330" s="1283"/>
      <c r="I2330" s="1283"/>
      <c r="J2330" s="1283"/>
      <c r="K2330" s="1283"/>
      <c r="L2330" s="1283"/>
      <c r="M2330" s="1283"/>
      <c r="N2330" s="1283"/>
      <c r="O2330" s="1283"/>
      <c r="P2330" s="1283"/>
      <c r="R2330" s="1067"/>
      <c r="Z2330" s="21"/>
      <c r="AH2330"/>
    </row>
    <row r="2331" spans="1:34" ht="11.25" customHeight="1">
      <c r="A2331"/>
      <c r="B2331" s="1281" t="s">
        <v>6</v>
      </c>
      <c r="C2331" s="1282">
        <v>3082</v>
      </c>
      <c r="D2331" s="1341" t="str">
        <f t="shared" si="50"/>
        <v>IL3082</v>
      </c>
      <c r="E2331" s="1514" t="s">
        <v>123</v>
      </c>
      <c r="F2331" s="1390">
        <v>1500</v>
      </c>
      <c r="G2331" s="1283">
        <v>4.95</v>
      </c>
      <c r="H2331" s="1283"/>
      <c r="I2331" s="1283"/>
      <c r="J2331" s="1283"/>
      <c r="K2331" s="1283"/>
      <c r="L2331" s="1283"/>
      <c r="M2331" s="1283"/>
      <c r="N2331" s="1283"/>
      <c r="O2331" s="1283"/>
      <c r="P2331" s="1283"/>
      <c r="R2331" s="1067"/>
      <c r="Z2331" s="21"/>
      <c r="AH2331"/>
    </row>
    <row r="2332" spans="1:34" ht="11.25" customHeight="1">
      <c r="A2332"/>
      <c r="B2332" s="1281" t="s">
        <v>6</v>
      </c>
      <c r="C2332" s="1282">
        <v>3085</v>
      </c>
      <c r="D2332" s="1341" t="str">
        <f t="shared" si="50"/>
        <v>IL3085</v>
      </c>
      <c r="E2332" s="1514" t="s">
        <v>123</v>
      </c>
      <c r="F2332" s="1390">
        <v>1500</v>
      </c>
      <c r="G2332" s="1283">
        <v>6.14</v>
      </c>
      <c r="H2332" s="1283"/>
      <c r="I2332" s="1283"/>
      <c r="J2332" s="1283"/>
      <c r="K2332" s="1283"/>
      <c r="L2332" s="1283"/>
      <c r="M2332" s="1283"/>
      <c r="N2332" s="1283"/>
      <c r="O2332" s="1283"/>
      <c r="P2332" s="1283"/>
      <c r="R2332" s="1067"/>
      <c r="Z2332" s="21"/>
      <c r="AH2332"/>
    </row>
    <row r="2333" spans="1:34" ht="11.25" customHeight="1">
      <c r="A2333"/>
      <c r="B2333" s="1281" t="s">
        <v>6</v>
      </c>
      <c r="C2333" s="1282">
        <v>3110</v>
      </c>
      <c r="D2333" s="1341" t="str">
        <f t="shared" si="50"/>
        <v>IL3110</v>
      </c>
      <c r="E2333" s="1514" t="s">
        <v>123</v>
      </c>
      <c r="F2333" s="1390">
        <v>1500</v>
      </c>
      <c r="G2333" s="1283">
        <v>5.96</v>
      </c>
      <c r="H2333" s="1283"/>
      <c r="I2333" s="1283"/>
      <c r="J2333" s="1283"/>
      <c r="K2333" s="1283"/>
      <c r="L2333" s="1283"/>
      <c r="M2333" s="1283"/>
      <c r="N2333" s="1283"/>
      <c r="O2333" s="1283"/>
      <c r="P2333" s="1283"/>
      <c r="R2333" s="1067"/>
      <c r="Z2333" s="21"/>
      <c r="AH2333"/>
    </row>
    <row r="2334" spans="1:34" ht="11.25" customHeight="1">
      <c r="A2334"/>
      <c r="B2334" s="1281" t="s">
        <v>6</v>
      </c>
      <c r="C2334" s="1282">
        <v>3111</v>
      </c>
      <c r="D2334" s="1341" t="str">
        <f t="shared" si="50"/>
        <v>IL3111</v>
      </c>
      <c r="E2334" s="1514" t="s">
        <v>122</v>
      </c>
      <c r="F2334" s="1390">
        <v>1060</v>
      </c>
      <c r="G2334" s="1283">
        <v>2.95</v>
      </c>
      <c r="H2334" s="1283"/>
      <c r="I2334" s="1283"/>
      <c r="J2334" s="1283"/>
      <c r="K2334" s="1283"/>
      <c r="L2334" s="1283"/>
      <c r="M2334" s="1283"/>
      <c r="N2334" s="1283"/>
      <c r="O2334" s="1283"/>
      <c r="P2334" s="1283"/>
      <c r="R2334" s="1067"/>
      <c r="Z2334" s="21"/>
      <c r="AH2334"/>
    </row>
    <row r="2335" spans="1:34" ht="11.25" customHeight="1">
      <c r="A2335"/>
      <c r="B2335" s="1281" t="s">
        <v>6</v>
      </c>
      <c r="C2335" s="1282">
        <v>3113</v>
      </c>
      <c r="D2335" s="1341" t="str">
        <f t="shared" si="50"/>
        <v>IL3113</v>
      </c>
      <c r="E2335" s="1514" t="s">
        <v>121</v>
      </c>
      <c r="F2335" s="1390">
        <v>835</v>
      </c>
      <c r="G2335" s="1283">
        <v>2.2200000000000002</v>
      </c>
      <c r="H2335" s="1283"/>
      <c r="I2335" s="1283"/>
      <c r="J2335" s="1283"/>
      <c r="K2335" s="1283"/>
      <c r="L2335" s="1283"/>
      <c r="M2335" s="1283"/>
      <c r="N2335" s="1283"/>
      <c r="O2335" s="1283"/>
      <c r="P2335" s="1283"/>
      <c r="R2335" s="1067"/>
      <c r="Z2335" s="21"/>
      <c r="AH2335"/>
    </row>
    <row r="2336" spans="1:34" ht="11.25" customHeight="1">
      <c r="A2336"/>
      <c r="B2336" s="1281" t="s">
        <v>6</v>
      </c>
      <c r="C2336" s="1282">
        <v>3114</v>
      </c>
      <c r="D2336" s="1341" t="str">
        <f t="shared" si="50"/>
        <v>IL3114</v>
      </c>
      <c r="E2336" s="1514" t="s">
        <v>123</v>
      </c>
      <c r="F2336" s="1390">
        <v>1500</v>
      </c>
      <c r="G2336" s="1283">
        <v>4.53</v>
      </c>
      <c r="H2336" s="1283"/>
      <c r="I2336" s="1283"/>
      <c r="J2336" s="1283"/>
      <c r="K2336" s="1283"/>
      <c r="L2336" s="1283"/>
      <c r="M2336" s="1283"/>
      <c r="N2336" s="1283"/>
      <c r="O2336" s="1283"/>
      <c r="P2336" s="1283"/>
      <c r="R2336" s="1067"/>
      <c r="Z2336" s="21"/>
      <c r="AH2336"/>
    </row>
    <row r="2337" spans="1:34" ht="11.25" customHeight="1">
      <c r="A2337"/>
      <c r="B2337" s="1281" t="s">
        <v>6</v>
      </c>
      <c r="C2337" s="1282">
        <v>3118</v>
      </c>
      <c r="D2337" s="1341" t="str">
        <f t="shared" si="50"/>
        <v>IL3118</v>
      </c>
      <c r="E2337" s="1514" t="s">
        <v>125</v>
      </c>
      <c r="F2337" s="1390">
        <v>853</v>
      </c>
      <c r="G2337" s="1283">
        <v>2.2799999999999998</v>
      </c>
      <c r="H2337" s="1283"/>
      <c r="I2337" s="1283"/>
      <c r="J2337" s="1283"/>
      <c r="K2337" s="1283"/>
      <c r="L2337" s="1283"/>
      <c r="M2337" s="1283"/>
      <c r="N2337" s="1283"/>
      <c r="O2337" s="1283"/>
      <c r="P2337" s="1283"/>
      <c r="R2337" s="1067"/>
      <c r="Z2337" s="21"/>
      <c r="AH2337"/>
    </row>
    <row r="2338" spans="1:34" ht="11.25" customHeight="1">
      <c r="A2338"/>
      <c r="B2338" s="1281" t="s">
        <v>6</v>
      </c>
      <c r="C2338" s="1282">
        <v>3119</v>
      </c>
      <c r="D2338" s="1341" t="str">
        <f t="shared" si="50"/>
        <v>IL3119</v>
      </c>
      <c r="E2338" s="1514" t="s">
        <v>125</v>
      </c>
      <c r="F2338" s="1390">
        <v>421</v>
      </c>
      <c r="G2338" s="1283">
        <v>0.86</v>
      </c>
      <c r="H2338" s="1283"/>
      <c r="I2338" s="1283"/>
      <c r="J2338" s="1283"/>
      <c r="K2338" s="1283"/>
      <c r="L2338" s="1283"/>
      <c r="M2338" s="1283"/>
      <c r="N2338" s="1283"/>
      <c r="O2338" s="1283"/>
      <c r="P2338" s="1283"/>
      <c r="R2338" s="1067"/>
      <c r="Z2338" s="21"/>
      <c r="AH2338"/>
    </row>
    <row r="2339" spans="1:34" ht="11.25" customHeight="1">
      <c r="A2339"/>
      <c r="B2339" s="1281" t="s">
        <v>6</v>
      </c>
      <c r="C2339" s="1282">
        <v>3122</v>
      </c>
      <c r="D2339" s="1341" t="str">
        <f t="shared" si="50"/>
        <v>IL3122</v>
      </c>
      <c r="E2339" s="1514" t="s">
        <v>125</v>
      </c>
      <c r="F2339" s="1390">
        <v>1261</v>
      </c>
      <c r="G2339" s="1283">
        <v>3.62</v>
      </c>
      <c r="H2339" s="1283"/>
      <c r="I2339" s="1283"/>
      <c r="J2339" s="1283"/>
      <c r="K2339" s="1283"/>
      <c r="L2339" s="1283"/>
      <c r="M2339" s="1283"/>
      <c r="N2339" s="1283"/>
      <c r="O2339" s="1283"/>
      <c r="P2339" s="1283"/>
      <c r="R2339" s="1067"/>
      <c r="Z2339" s="21"/>
      <c r="AH2339"/>
    </row>
    <row r="2340" spans="1:34" ht="11.25" customHeight="1">
      <c r="A2340"/>
      <c r="B2340" s="1281" t="s">
        <v>6</v>
      </c>
      <c r="C2340" s="1282">
        <v>3126</v>
      </c>
      <c r="D2340" s="1341" t="str">
        <f t="shared" si="50"/>
        <v>IL3126</v>
      </c>
      <c r="E2340" s="1514" t="s">
        <v>123</v>
      </c>
      <c r="F2340" s="1390">
        <v>1393</v>
      </c>
      <c r="G2340" s="1283">
        <v>4.0599999999999996</v>
      </c>
      <c r="H2340" s="1283"/>
      <c r="I2340" s="1283"/>
      <c r="J2340" s="1283"/>
      <c r="K2340" s="1283"/>
      <c r="L2340" s="1283"/>
      <c r="M2340" s="1283"/>
      <c r="N2340" s="1283"/>
      <c r="O2340" s="1283"/>
      <c r="P2340" s="1283"/>
      <c r="R2340" s="1067"/>
      <c r="Z2340" s="21"/>
      <c r="AH2340"/>
    </row>
    <row r="2341" spans="1:34" ht="11.25" customHeight="1">
      <c r="A2341"/>
      <c r="B2341" s="1281" t="s">
        <v>6</v>
      </c>
      <c r="C2341" s="1282">
        <v>3131</v>
      </c>
      <c r="D2341" s="1341" t="str">
        <f t="shared" si="50"/>
        <v>IL3131</v>
      </c>
      <c r="E2341" s="1514" t="s">
        <v>125</v>
      </c>
      <c r="F2341" s="1390">
        <v>859</v>
      </c>
      <c r="G2341" s="1283">
        <v>2.2999999999999998</v>
      </c>
      <c r="H2341" s="1283"/>
      <c r="I2341" s="1283"/>
      <c r="J2341" s="1283"/>
      <c r="K2341" s="1283"/>
      <c r="L2341" s="1283"/>
      <c r="M2341" s="1283"/>
      <c r="N2341" s="1283"/>
      <c r="O2341" s="1283"/>
      <c r="P2341" s="1283"/>
      <c r="R2341" s="1067"/>
      <c r="Z2341" s="21"/>
      <c r="AH2341"/>
    </row>
    <row r="2342" spans="1:34" ht="11.25" customHeight="1">
      <c r="A2342"/>
      <c r="B2342" s="1281" t="s">
        <v>6</v>
      </c>
      <c r="C2342" s="1282">
        <v>3132</v>
      </c>
      <c r="D2342" s="1341" t="str">
        <f t="shared" si="50"/>
        <v>IL3132</v>
      </c>
      <c r="E2342" s="1514" t="s">
        <v>125</v>
      </c>
      <c r="F2342" s="1390">
        <v>1222</v>
      </c>
      <c r="G2342" s="1283">
        <v>3.5</v>
      </c>
      <c r="H2342" s="1283"/>
      <c r="I2342" s="1283"/>
      <c r="J2342" s="1283"/>
      <c r="K2342" s="1283"/>
      <c r="L2342" s="1283"/>
      <c r="M2342" s="1283"/>
      <c r="N2342" s="1283"/>
      <c r="O2342" s="1283"/>
      <c r="P2342" s="1283"/>
      <c r="R2342" s="1067"/>
      <c r="Z2342" s="21"/>
      <c r="AH2342"/>
    </row>
    <row r="2343" spans="1:34" ht="11.25" customHeight="1">
      <c r="A2343"/>
      <c r="B2343" s="1281" t="s">
        <v>6</v>
      </c>
      <c r="C2343" s="1282">
        <v>3145</v>
      </c>
      <c r="D2343" s="1341" t="str">
        <f t="shared" si="50"/>
        <v>IL3145</v>
      </c>
      <c r="E2343" s="1514" t="s">
        <v>125</v>
      </c>
      <c r="F2343" s="1390">
        <v>946</v>
      </c>
      <c r="G2343" s="1283">
        <v>2.59</v>
      </c>
      <c r="H2343" s="1283"/>
      <c r="I2343" s="1283"/>
      <c r="J2343" s="1283"/>
      <c r="K2343" s="1283"/>
      <c r="L2343" s="1283"/>
      <c r="M2343" s="1283"/>
      <c r="N2343" s="1283"/>
      <c r="O2343" s="1283"/>
      <c r="P2343" s="1283"/>
      <c r="R2343" s="1067"/>
      <c r="Z2343" s="21"/>
      <c r="AH2343"/>
    </row>
    <row r="2344" spans="1:34" ht="11.25" customHeight="1">
      <c r="A2344"/>
      <c r="B2344" s="1281" t="s">
        <v>6</v>
      </c>
      <c r="C2344" s="1282">
        <v>3146</v>
      </c>
      <c r="D2344" s="1341" t="str">
        <f t="shared" si="50"/>
        <v>IL3146</v>
      </c>
      <c r="E2344" s="1514" t="s">
        <v>123</v>
      </c>
      <c r="F2344" s="1390">
        <v>1096</v>
      </c>
      <c r="G2344" s="1283">
        <v>3.09</v>
      </c>
      <c r="H2344" s="1283"/>
      <c r="I2344" s="1283"/>
      <c r="J2344" s="1283"/>
      <c r="K2344" s="1283"/>
      <c r="L2344" s="1283"/>
      <c r="M2344" s="1283"/>
      <c r="N2344" s="1283"/>
      <c r="O2344" s="1283"/>
      <c r="P2344" s="1283"/>
      <c r="R2344" s="1067"/>
      <c r="Z2344" s="21"/>
      <c r="AH2344"/>
    </row>
    <row r="2345" spans="1:34" ht="11.25" customHeight="1">
      <c r="A2345"/>
      <c r="B2345" s="1281" t="s">
        <v>6</v>
      </c>
      <c r="C2345" s="1282">
        <v>3169</v>
      </c>
      <c r="D2345" s="1341" t="str">
        <f t="shared" si="50"/>
        <v>IL3169</v>
      </c>
      <c r="E2345" s="1514" t="s">
        <v>123</v>
      </c>
      <c r="F2345" s="1390">
        <v>1255</v>
      </c>
      <c r="G2345" s="1283">
        <v>3.61</v>
      </c>
      <c r="H2345" s="1283"/>
      <c r="I2345" s="1283"/>
      <c r="J2345" s="1283"/>
      <c r="K2345" s="1283"/>
      <c r="L2345" s="1283"/>
      <c r="M2345" s="1283"/>
      <c r="N2345" s="1283"/>
      <c r="O2345" s="1283"/>
      <c r="P2345" s="1283"/>
      <c r="R2345" s="1067"/>
      <c r="Z2345" s="21"/>
      <c r="AH2345"/>
    </row>
    <row r="2346" spans="1:34" ht="11.25" customHeight="1">
      <c r="A2346"/>
      <c r="B2346" s="1281" t="s">
        <v>6</v>
      </c>
      <c r="C2346" s="1282">
        <v>3179</v>
      </c>
      <c r="D2346" s="1341" t="str">
        <f t="shared" si="50"/>
        <v>IL3179</v>
      </c>
      <c r="E2346" s="1514" t="s">
        <v>121</v>
      </c>
      <c r="F2346" s="1390">
        <v>802</v>
      </c>
      <c r="G2346" s="1283">
        <v>2.11</v>
      </c>
      <c r="H2346" s="1283"/>
      <c r="I2346" s="1283"/>
      <c r="J2346" s="1283"/>
      <c r="K2346" s="1283"/>
      <c r="L2346" s="1283"/>
      <c r="M2346" s="1283"/>
      <c r="N2346" s="1283"/>
      <c r="O2346" s="1283"/>
      <c r="P2346" s="1283"/>
      <c r="R2346" s="1067"/>
      <c r="Z2346" s="21"/>
      <c r="AH2346"/>
    </row>
    <row r="2347" spans="1:34" ht="11.25" customHeight="1">
      <c r="A2347"/>
      <c r="B2347" s="1281" t="s">
        <v>6</v>
      </c>
      <c r="C2347" s="1282">
        <v>3180</v>
      </c>
      <c r="D2347" s="1341" t="str">
        <f t="shared" si="50"/>
        <v>IL3180</v>
      </c>
      <c r="E2347" s="1514" t="s">
        <v>121</v>
      </c>
      <c r="F2347" s="1390">
        <v>997</v>
      </c>
      <c r="G2347" s="1283">
        <v>2.75</v>
      </c>
      <c r="H2347" s="1283"/>
      <c r="I2347" s="1283"/>
      <c r="J2347" s="1283"/>
      <c r="K2347" s="1283"/>
      <c r="L2347" s="1283"/>
      <c r="M2347" s="1283"/>
      <c r="N2347" s="1283"/>
      <c r="O2347" s="1283"/>
      <c r="P2347" s="1283"/>
      <c r="R2347" s="1067"/>
      <c r="Z2347" s="21"/>
      <c r="AH2347"/>
    </row>
    <row r="2348" spans="1:34" ht="11.25" customHeight="1">
      <c r="A2348"/>
      <c r="B2348" s="1281" t="s">
        <v>6</v>
      </c>
      <c r="C2348" s="1282">
        <v>3188</v>
      </c>
      <c r="D2348" s="1341" t="str">
        <f t="shared" si="50"/>
        <v>IL3188</v>
      </c>
      <c r="E2348" s="1514" t="s">
        <v>125</v>
      </c>
      <c r="F2348" s="1390">
        <v>961</v>
      </c>
      <c r="G2348" s="1283">
        <v>2.62</v>
      </c>
      <c r="H2348" s="1283"/>
      <c r="I2348" s="1283"/>
      <c r="J2348" s="1283"/>
      <c r="K2348" s="1283"/>
      <c r="L2348" s="1283"/>
      <c r="M2348" s="1283"/>
      <c r="N2348" s="1283"/>
      <c r="O2348" s="1283"/>
      <c r="P2348" s="1283"/>
      <c r="R2348" s="1067"/>
      <c r="Z2348" s="21"/>
      <c r="AH2348"/>
    </row>
    <row r="2349" spans="1:34" ht="11.25" customHeight="1">
      <c r="A2349"/>
      <c r="B2349" s="1281" t="s">
        <v>6</v>
      </c>
      <c r="C2349" s="1282">
        <v>3220</v>
      </c>
      <c r="D2349" s="1341" t="str">
        <f t="shared" si="50"/>
        <v>IL3220</v>
      </c>
      <c r="E2349" s="1514" t="s">
        <v>125</v>
      </c>
      <c r="F2349" s="1390">
        <v>901</v>
      </c>
      <c r="G2349" s="1283">
        <v>2.44</v>
      </c>
      <c r="H2349" s="1283"/>
      <c r="I2349" s="1283"/>
      <c r="J2349" s="1283"/>
      <c r="K2349" s="1283"/>
      <c r="L2349" s="1283"/>
      <c r="M2349" s="1283"/>
      <c r="N2349" s="1283"/>
      <c r="O2349" s="1283"/>
      <c r="P2349" s="1283"/>
      <c r="R2349" s="1067"/>
      <c r="Z2349" s="21"/>
      <c r="AH2349"/>
    </row>
    <row r="2350" spans="1:34" ht="11.25" customHeight="1">
      <c r="A2350"/>
      <c r="B2350" s="1281" t="s">
        <v>6</v>
      </c>
      <c r="C2350" s="1282">
        <v>3224</v>
      </c>
      <c r="D2350" s="1341" t="str">
        <f t="shared" si="50"/>
        <v>IL3224</v>
      </c>
      <c r="E2350" s="1514" t="s">
        <v>125</v>
      </c>
      <c r="F2350" s="1390">
        <v>1500</v>
      </c>
      <c r="G2350" s="1283">
        <v>5.32</v>
      </c>
      <c r="H2350" s="1283"/>
      <c r="I2350" s="1283"/>
      <c r="J2350" s="1283"/>
      <c r="K2350" s="1283"/>
      <c r="L2350" s="1283"/>
      <c r="M2350" s="1283"/>
      <c r="N2350" s="1283"/>
      <c r="O2350" s="1283"/>
      <c r="P2350" s="1283"/>
      <c r="R2350" s="1067"/>
      <c r="Z2350" s="21"/>
      <c r="AH2350"/>
    </row>
    <row r="2351" spans="1:34" ht="11.25" customHeight="1">
      <c r="A2351"/>
      <c r="B2351" s="1281" t="s">
        <v>6</v>
      </c>
      <c r="C2351" s="1282">
        <v>3227</v>
      </c>
      <c r="D2351" s="1341" t="str">
        <f t="shared" si="50"/>
        <v>IL3227</v>
      </c>
      <c r="E2351" s="1514" t="s">
        <v>125</v>
      </c>
      <c r="F2351" s="1390">
        <v>1345</v>
      </c>
      <c r="G2351" s="1283">
        <v>3.89</v>
      </c>
      <c r="H2351" s="1283"/>
      <c r="I2351" s="1283"/>
      <c r="J2351" s="1283"/>
      <c r="K2351" s="1283"/>
      <c r="L2351" s="1283"/>
      <c r="M2351" s="1283"/>
      <c r="N2351" s="1283"/>
      <c r="O2351" s="1283"/>
      <c r="P2351" s="1283"/>
      <c r="R2351" s="1067"/>
      <c r="Z2351" s="21"/>
      <c r="AH2351"/>
    </row>
    <row r="2352" spans="1:34" ht="11.25" customHeight="1">
      <c r="A2352"/>
      <c r="B2352" s="1281" t="s">
        <v>6</v>
      </c>
      <c r="C2352" s="1282">
        <v>3240</v>
      </c>
      <c r="D2352" s="1341" t="str">
        <f t="shared" si="50"/>
        <v>IL3240</v>
      </c>
      <c r="E2352" s="1514" t="s">
        <v>125</v>
      </c>
      <c r="F2352" s="1390">
        <v>1090</v>
      </c>
      <c r="G2352" s="1283">
        <v>3.06</v>
      </c>
      <c r="H2352" s="1283"/>
      <c r="I2352" s="1283"/>
      <c r="J2352" s="1283"/>
      <c r="K2352" s="1283"/>
      <c r="L2352" s="1283"/>
      <c r="M2352" s="1283"/>
      <c r="N2352" s="1283"/>
      <c r="O2352" s="1283"/>
      <c r="P2352" s="1283"/>
      <c r="R2352" s="1067"/>
      <c r="Z2352" s="21"/>
      <c r="AH2352"/>
    </row>
    <row r="2353" spans="1:34" ht="11.25" customHeight="1">
      <c r="A2353"/>
      <c r="B2353" s="1281" t="s">
        <v>6</v>
      </c>
      <c r="C2353" s="1282">
        <v>3241</v>
      </c>
      <c r="D2353" s="1341" t="str">
        <f t="shared" si="50"/>
        <v>IL3241</v>
      </c>
      <c r="E2353" s="1514" t="s">
        <v>125</v>
      </c>
      <c r="F2353" s="1390">
        <v>1500</v>
      </c>
      <c r="G2353" s="1283">
        <v>4.67</v>
      </c>
      <c r="H2353" s="1283"/>
      <c r="I2353" s="1283"/>
      <c r="J2353" s="1283"/>
      <c r="K2353" s="1283"/>
      <c r="L2353" s="1283"/>
      <c r="M2353" s="1283"/>
      <c r="N2353" s="1283"/>
      <c r="O2353" s="1283"/>
      <c r="P2353" s="1283"/>
      <c r="R2353" s="1067"/>
      <c r="Z2353" s="21"/>
      <c r="AH2353"/>
    </row>
    <row r="2354" spans="1:34" ht="11.25" customHeight="1">
      <c r="A2354"/>
      <c r="B2354" s="1281" t="s">
        <v>6</v>
      </c>
      <c r="C2354" s="1282">
        <v>3255</v>
      </c>
      <c r="D2354" s="1341" t="str">
        <f t="shared" si="50"/>
        <v>IL3255</v>
      </c>
      <c r="E2354" s="1514" t="s">
        <v>125</v>
      </c>
      <c r="F2354" s="1390">
        <v>1201</v>
      </c>
      <c r="G2354" s="1283">
        <v>3.42</v>
      </c>
      <c r="H2354" s="1283"/>
      <c r="I2354" s="1283"/>
      <c r="J2354" s="1283"/>
      <c r="K2354" s="1283"/>
      <c r="L2354" s="1283"/>
      <c r="M2354" s="1283"/>
      <c r="N2354" s="1283"/>
      <c r="O2354" s="1283"/>
      <c r="P2354" s="1283"/>
      <c r="R2354" s="1067"/>
      <c r="Z2354" s="21"/>
      <c r="AH2354"/>
    </row>
    <row r="2355" spans="1:34" ht="11.25" customHeight="1">
      <c r="A2355"/>
      <c r="B2355" s="1281" t="s">
        <v>6</v>
      </c>
      <c r="C2355" s="1282">
        <v>3257</v>
      </c>
      <c r="D2355" s="1341" t="str">
        <f t="shared" si="50"/>
        <v>IL3257</v>
      </c>
      <c r="E2355" s="1514" t="s">
        <v>125</v>
      </c>
      <c r="F2355" s="1390">
        <v>1090</v>
      </c>
      <c r="G2355" s="1283">
        <v>3.06</v>
      </c>
      <c r="H2355" s="1283"/>
      <c r="I2355" s="1283"/>
      <c r="J2355" s="1283"/>
      <c r="K2355" s="1283"/>
      <c r="L2355" s="1283"/>
      <c r="M2355" s="1283"/>
      <c r="N2355" s="1283"/>
      <c r="O2355" s="1283"/>
      <c r="P2355" s="1283"/>
      <c r="R2355" s="1067"/>
      <c r="Z2355" s="21"/>
      <c r="AH2355"/>
    </row>
    <row r="2356" spans="1:34" ht="11.25" customHeight="1">
      <c r="A2356"/>
      <c r="B2356" s="1281" t="s">
        <v>6</v>
      </c>
      <c r="C2356" s="1282">
        <v>3270</v>
      </c>
      <c r="D2356" s="1341" t="str">
        <f t="shared" si="50"/>
        <v>IL3270</v>
      </c>
      <c r="E2356" s="1514" t="s">
        <v>125</v>
      </c>
      <c r="F2356" s="1390">
        <v>1414</v>
      </c>
      <c r="G2356" s="1283">
        <v>4.12</v>
      </c>
      <c r="H2356" s="1283"/>
      <c r="I2356" s="1283"/>
      <c r="J2356" s="1283"/>
      <c r="K2356" s="1283"/>
      <c r="L2356" s="1283"/>
      <c r="M2356" s="1283"/>
      <c r="N2356" s="1283"/>
      <c r="O2356" s="1283"/>
      <c r="P2356" s="1283"/>
      <c r="R2356" s="1067"/>
      <c r="Z2356" s="21"/>
      <c r="AH2356"/>
    </row>
    <row r="2357" spans="1:34" ht="11.25" customHeight="1">
      <c r="A2357"/>
      <c r="B2357" s="1281" t="s">
        <v>6</v>
      </c>
      <c r="C2357" s="1282">
        <v>3300</v>
      </c>
      <c r="D2357" s="1341" t="str">
        <f t="shared" si="50"/>
        <v>IL3300</v>
      </c>
      <c r="E2357" s="1514" t="s">
        <v>125</v>
      </c>
      <c r="F2357" s="1390">
        <v>1500</v>
      </c>
      <c r="G2357" s="1283">
        <v>4.8099999999999996</v>
      </c>
      <c r="H2357" s="1283"/>
      <c r="I2357" s="1283"/>
      <c r="J2357" s="1283"/>
      <c r="K2357" s="1283"/>
      <c r="L2357" s="1283"/>
      <c r="M2357" s="1283"/>
      <c r="N2357" s="1283"/>
      <c r="O2357" s="1283"/>
      <c r="P2357" s="1283"/>
      <c r="R2357" s="1067"/>
      <c r="Z2357" s="21"/>
      <c r="AH2357"/>
    </row>
    <row r="2358" spans="1:34" ht="11.25" customHeight="1">
      <c r="A2358"/>
      <c r="B2358" s="1281" t="s">
        <v>6</v>
      </c>
      <c r="C2358" s="1282">
        <v>3303</v>
      </c>
      <c r="D2358" s="1341" t="str">
        <f t="shared" si="50"/>
        <v>IL3303</v>
      </c>
      <c r="E2358" s="1514" t="s">
        <v>125</v>
      </c>
      <c r="F2358" s="1390">
        <v>997</v>
      </c>
      <c r="G2358" s="1283">
        <v>2.76</v>
      </c>
      <c r="H2358" s="1283"/>
      <c r="I2358" s="1283"/>
      <c r="J2358" s="1283"/>
      <c r="K2358" s="1283"/>
      <c r="L2358" s="1283"/>
      <c r="M2358" s="1283"/>
      <c r="N2358" s="1283"/>
      <c r="O2358" s="1283"/>
      <c r="P2358" s="1283"/>
      <c r="R2358" s="1067"/>
      <c r="Z2358" s="21"/>
      <c r="AH2358"/>
    </row>
    <row r="2359" spans="1:34" ht="11.25" customHeight="1">
      <c r="A2359"/>
      <c r="B2359" s="1281" t="s">
        <v>6</v>
      </c>
      <c r="C2359" s="1282">
        <v>3307</v>
      </c>
      <c r="D2359" s="1341" t="str">
        <f t="shared" si="50"/>
        <v>IL3307</v>
      </c>
      <c r="E2359" s="1514" t="s">
        <v>123</v>
      </c>
      <c r="F2359" s="1390">
        <v>1327</v>
      </c>
      <c r="G2359" s="1283">
        <v>3.83</v>
      </c>
      <c r="H2359" s="1283"/>
      <c r="I2359" s="1283"/>
      <c r="J2359" s="1283"/>
      <c r="K2359" s="1283"/>
      <c r="L2359" s="1283"/>
      <c r="M2359" s="1283"/>
      <c r="N2359" s="1283"/>
      <c r="O2359" s="1283"/>
      <c r="P2359" s="1283"/>
      <c r="R2359" s="1067"/>
      <c r="Z2359" s="21"/>
      <c r="AH2359"/>
    </row>
    <row r="2360" spans="1:34" ht="11.25" customHeight="1">
      <c r="A2360"/>
      <c r="B2360" s="1281" t="s">
        <v>6</v>
      </c>
      <c r="C2360" s="1282">
        <v>3315</v>
      </c>
      <c r="D2360" s="1341" t="str">
        <f t="shared" si="50"/>
        <v>IL3315</v>
      </c>
      <c r="E2360" s="1514" t="s">
        <v>123</v>
      </c>
      <c r="F2360" s="1390">
        <v>1480</v>
      </c>
      <c r="G2360" s="1283">
        <v>4.34</v>
      </c>
      <c r="H2360" s="1283"/>
      <c r="I2360" s="1283"/>
      <c r="J2360" s="1283"/>
      <c r="K2360" s="1283"/>
      <c r="L2360" s="1283"/>
      <c r="M2360" s="1283"/>
      <c r="N2360" s="1283"/>
      <c r="O2360" s="1283"/>
      <c r="P2360" s="1283"/>
      <c r="R2360" s="1067"/>
      <c r="Z2360" s="21"/>
      <c r="AH2360"/>
    </row>
    <row r="2361" spans="1:34" ht="11.25" customHeight="1">
      <c r="A2361"/>
      <c r="B2361" s="1281" t="s">
        <v>6</v>
      </c>
      <c r="C2361" s="1282">
        <v>3334</v>
      </c>
      <c r="D2361" s="1341" t="str">
        <f t="shared" si="50"/>
        <v>IL3334</v>
      </c>
      <c r="E2361" s="1514" t="s">
        <v>124</v>
      </c>
      <c r="F2361" s="1390">
        <v>1054</v>
      </c>
      <c r="G2361" s="1283">
        <v>2.94</v>
      </c>
      <c r="H2361" s="1283"/>
      <c r="I2361" s="1283"/>
      <c r="J2361" s="1283"/>
      <c r="K2361" s="1283"/>
      <c r="L2361" s="1283"/>
      <c r="M2361" s="1283"/>
      <c r="N2361" s="1283"/>
      <c r="O2361" s="1283"/>
      <c r="P2361" s="1283"/>
      <c r="R2361" s="1067"/>
      <c r="Z2361" s="21"/>
      <c r="AH2361"/>
    </row>
    <row r="2362" spans="1:34" ht="11.25" customHeight="1">
      <c r="A2362"/>
      <c r="B2362" s="1281" t="s">
        <v>6</v>
      </c>
      <c r="C2362" s="1282">
        <v>3336</v>
      </c>
      <c r="D2362" s="1341" t="str">
        <f t="shared" si="50"/>
        <v>IL3336</v>
      </c>
      <c r="E2362" s="1514" t="s">
        <v>123</v>
      </c>
      <c r="F2362" s="1390">
        <v>1120</v>
      </c>
      <c r="G2362" s="1283">
        <v>3.15</v>
      </c>
      <c r="H2362" s="1283"/>
      <c r="I2362" s="1283"/>
      <c r="J2362" s="1283"/>
      <c r="K2362" s="1283"/>
      <c r="L2362" s="1283"/>
      <c r="M2362" s="1283"/>
      <c r="N2362" s="1283"/>
      <c r="O2362" s="1283"/>
      <c r="P2362" s="1283"/>
      <c r="R2362" s="1067"/>
      <c r="Z2362" s="21"/>
      <c r="AH2362"/>
    </row>
    <row r="2363" spans="1:34" ht="11.25" customHeight="1">
      <c r="A2363"/>
      <c r="B2363" s="1281" t="s">
        <v>6</v>
      </c>
      <c r="C2363" s="1282">
        <v>3365</v>
      </c>
      <c r="D2363" s="1341" t="str">
        <f t="shared" si="50"/>
        <v>IL3365</v>
      </c>
      <c r="E2363" s="1514" t="s">
        <v>125</v>
      </c>
      <c r="F2363" s="1390">
        <v>1500</v>
      </c>
      <c r="G2363" s="1283">
        <v>5.35</v>
      </c>
      <c r="H2363" s="1283"/>
      <c r="I2363" s="1283"/>
      <c r="J2363" s="1283"/>
      <c r="K2363" s="1283"/>
      <c r="L2363" s="1283"/>
      <c r="M2363" s="1283"/>
      <c r="N2363" s="1283"/>
      <c r="O2363" s="1283"/>
      <c r="P2363" s="1283"/>
      <c r="R2363" s="1067"/>
      <c r="Z2363" s="21"/>
      <c r="AH2363"/>
    </row>
    <row r="2364" spans="1:34" ht="11.25" customHeight="1">
      <c r="A2364"/>
      <c r="B2364" s="1281" t="s">
        <v>6</v>
      </c>
      <c r="C2364" s="1282">
        <v>3372</v>
      </c>
      <c r="D2364" s="1341" t="str">
        <f t="shared" si="50"/>
        <v>IL3372</v>
      </c>
      <c r="E2364" s="1514" t="s">
        <v>121</v>
      </c>
      <c r="F2364" s="1390">
        <v>1453</v>
      </c>
      <c r="G2364" s="1283">
        <v>4.25</v>
      </c>
      <c r="H2364" s="1283"/>
      <c r="I2364" s="1283"/>
      <c r="J2364" s="1283"/>
      <c r="K2364" s="1283"/>
      <c r="L2364" s="1283"/>
      <c r="M2364" s="1283"/>
      <c r="N2364" s="1283"/>
      <c r="O2364" s="1283"/>
      <c r="P2364" s="1283"/>
      <c r="R2364" s="1067"/>
      <c r="Z2364" s="21"/>
      <c r="AH2364"/>
    </row>
    <row r="2365" spans="1:34" ht="11.25" customHeight="1">
      <c r="A2365"/>
      <c r="B2365" s="1281" t="s">
        <v>6</v>
      </c>
      <c r="C2365" s="1282">
        <v>3373</v>
      </c>
      <c r="D2365" s="1341" t="str">
        <f t="shared" si="50"/>
        <v>IL3373</v>
      </c>
      <c r="E2365" s="1514" t="s">
        <v>123</v>
      </c>
      <c r="F2365" s="1390">
        <v>1500</v>
      </c>
      <c r="G2365" s="1283">
        <v>5.03</v>
      </c>
      <c r="H2365" s="1283"/>
      <c r="I2365" s="1283"/>
      <c r="J2365" s="1283"/>
      <c r="K2365" s="1283"/>
      <c r="L2365" s="1283"/>
      <c r="M2365" s="1283"/>
      <c r="N2365" s="1283"/>
      <c r="O2365" s="1283"/>
      <c r="P2365" s="1283"/>
      <c r="R2365" s="1067"/>
      <c r="Z2365" s="21"/>
      <c r="AH2365"/>
    </row>
    <row r="2366" spans="1:34" ht="11.25" customHeight="1">
      <c r="A2366"/>
      <c r="B2366" s="1281" t="s">
        <v>6</v>
      </c>
      <c r="C2366" s="1282">
        <v>3383</v>
      </c>
      <c r="D2366" s="1341" t="str">
        <f t="shared" si="50"/>
        <v>IL3383</v>
      </c>
      <c r="E2366" s="1514" t="s">
        <v>121</v>
      </c>
      <c r="F2366" s="1390">
        <v>787</v>
      </c>
      <c r="G2366" s="1283">
        <v>2.06</v>
      </c>
      <c r="H2366" s="1283"/>
      <c r="I2366" s="1283"/>
      <c r="J2366" s="1283"/>
      <c r="K2366" s="1283"/>
      <c r="L2366" s="1283"/>
      <c r="M2366" s="1283"/>
      <c r="N2366" s="1283"/>
      <c r="O2366" s="1283"/>
      <c r="P2366" s="1283"/>
      <c r="R2366" s="1067"/>
      <c r="Z2366" s="21"/>
      <c r="AH2366"/>
    </row>
    <row r="2367" spans="1:34" ht="11.25" customHeight="1">
      <c r="A2367"/>
      <c r="B2367" s="1281" t="s">
        <v>6</v>
      </c>
      <c r="C2367" s="1282">
        <v>3385</v>
      </c>
      <c r="D2367" s="1341" t="str">
        <f t="shared" si="50"/>
        <v>IL3385</v>
      </c>
      <c r="E2367" s="1514" t="s">
        <v>121</v>
      </c>
      <c r="F2367" s="1390">
        <v>568</v>
      </c>
      <c r="G2367" s="1283">
        <v>1.34</v>
      </c>
      <c r="H2367" s="1283"/>
      <c r="I2367" s="1283"/>
      <c r="J2367" s="1283"/>
      <c r="K2367" s="1283"/>
      <c r="L2367" s="1283"/>
      <c r="M2367" s="1283"/>
      <c r="N2367" s="1283"/>
      <c r="O2367" s="1283"/>
      <c r="P2367" s="1283"/>
      <c r="R2367" s="1067"/>
      <c r="Z2367" s="21"/>
      <c r="AH2367"/>
    </row>
    <row r="2368" spans="1:34" ht="11.25" customHeight="1">
      <c r="A2368"/>
      <c r="B2368" s="1281" t="s">
        <v>6</v>
      </c>
      <c r="C2368" s="1282">
        <v>3400</v>
      </c>
      <c r="D2368" s="1341" t="str">
        <f t="shared" si="50"/>
        <v>IL3400</v>
      </c>
      <c r="E2368" s="1514" t="s">
        <v>125</v>
      </c>
      <c r="F2368" s="1390">
        <v>1411</v>
      </c>
      <c r="G2368" s="1283">
        <v>4.1100000000000003</v>
      </c>
      <c r="H2368" s="1283"/>
      <c r="I2368" s="1283"/>
      <c r="J2368" s="1283"/>
      <c r="K2368" s="1283"/>
      <c r="L2368" s="1283"/>
      <c r="M2368" s="1283"/>
      <c r="N2368" s="1283"/>
      <c r="O2368" s="1283"/>
      <c r="P2368" s="1283"/>
      <c r="R2368" s="1067"/>
      <c r="Z2368" s="21"/>
      <c r="AH2368"/>
    </row>
    <row r="2369" spans="1:34" ht="11.25" customHeight="1">
      <c r="A2369"/>
      <c r="B2369" s="1281" t="s">
        <v>6</v>
      </c>
      <c r="C2369" s="1282">
        <v>3507</v>
      </c>
      <c r="D2369" s="1341" t="str">
        <f t="shared" si="50"/>
        <v>IL3507</v>
      </c>
      <c r="E2369" s="1514" t="s">
        <v>125</v>
      </c>
      <c r="F2369" s="1390">
        <v>1264</v>
      </c>
      <c r="G2369" s="1283">
        <v>3.64</v>
      </c>
      <c r="H2369" s="1283"/>
      <c r="I2369" s="1283"/>
      <c r="J2369" s="1283"/>
      <c r="K2369" s="1283"/>
      <c r="L2369" s="1283"/>
      <c r="M2369" s="1283"/>
      <c r="N2369" s="1283"/>
      <c r="O2369" s="1283"/>
      <c r="P2369" s="1283"/>
      <c r="R2369" s="1067"/>
      <c r="Z2369" s="21"/>
      <c r="AH2369"/>
    </row>
    <row r="2370" spans="1:34" ht="11.25" customHeight="1">
      <c r="A2370"/>
      <c r="B2370" s="1281" t="s">
        <v>6</v>
      </c>
      <c r="C2370" s="1282">
        <v>3515</v>
      </c>
      <c r="D2370" s="1341" t="str">
        <f t="shared" si="50"/>
        <v>IL3515</v>
      </c>
      <c r="E2370" s="1514" t="s">
        <v>125</v>
      </c>
      <c r="F2370" s="1390">
        <v>1471</v>
      </c>
      <c r="G2370" s="1283">
        <v>4.29</v>
      </c>
      <c r="H2370" s="1283"/>
      <c r="I2370" s="1283"/>
      <c r="J2370" s="1283"/>
      <c r="K2370" s="1283"/>
      <c r="L2370" s="1283"/>
      <c r="M2370" s="1283"/>
      <c r="N2370" s="1283"/>
      <c r="O2370" s="1283"/>
      <c r="P2370" s="1283"/>
      <c r="R2370" s="1067"/>
      <c r="Z2370" s="21"/>
      <c r="AH2370"/>
    </row>
    <row r="2371" spans="1:34" ht="11.25" customHeight="1">
      <c r="A2371"/>
      <c r="B2371" s="1281" t="s">
        <v>6</v>
      </c>
      <c r="C2371" s="1282">
        <v>3548</v>
      </c>
      <c r="D2371" s="1341" t="str">
        <f t="shared" si="50"/>
        <v>IL3548</v>
      </c>
      <c r="E2371" s="1514" t="s">
        <v>125</v>
      </c>
      <c r="F2371" s="1390">
        <v>685</v>
      </c>
      <c r="G2371" s="1283">
        <v>1.72</v>
      </c>
      <c r="H2371" s="1283"/>
      <c r="I2371" s="1283"/>
      <c r="J2371" s="1283"/>
      <c r="K2371" s="1283"/>
      <c r="L2371" s="1283"/>
      <c r="M2371" s="1283"/>
      <c r="N2371" s="1283"/>
      <c r="O2371" s="1283"/>
      <c r="P2371" s="1283"/>
      <c r="R2371" s="1067"/>
      <c r="Z2371" s="21"/>
      <c r="AH2371"/>
    </row>
    <row r="2372" spans="1:34" ht="11.25" customHeight="1">
      <c r="A2372"/>
      <c r="B2372" s="1281" t="s">
        <v>6</v>
      </c>
      <c r="C2372" s="1282">
        <v>3559</v>
      </c>
      <c r="D2372" s="1341" t="str">
        <f t="shared" si="50"/>
        <v>IL3559</v>
      </c>
      <c r="E2372" s="1514" t="s">
        <v>125</v>
      </c>
      <c r="F2372" s="1390">
        <v>1144</v>
      </c>
      <c r="G2372" s="1283">
        <v>3.23</v>
      </c>
      <c r="H2372" s="1283"/>
      <c r="I2372" s="1283"/>
      <c r="J2372" s="1283"/>
      <c r="K2372" s="1283"/>
      <c r="L2372" s="1283"/>
      <c r="M2372" s="1283"/>
      <c r="N2372" s="1283"/>
      <c r="O2372" s="1283"/>
      <c r="P2372" s="1283"/>
      <c r="R2372" s="1067"/>
      <c r="Z2372" s="21"/>
      <c r="AH2372"/>
    </row>
    <row r="2373" spans="1:34" ht="11.25" customHeight="1">
      <c r="A2373"/>
      <c r="B2373" s="1281" t="s">
        <v>6</v>
      </c>
      <c r="C2373" s="1282">
        <v>3574</v>
      </c>
      <c r="D2373" s="1341" t="str">
        <f t="shared" si="50"/>
        <v>IL3574</v>
      </c>
      <c r="E2373" s="1514" t="s">
        <v>125</v>
      </c>
      <c r="F2373" s="1390">
        <v>634</v>
      </c>
      <c r="G2373" s="1283">
        <v>1.56</v>
      </c>
      <c r="H2373" s="1283"/>
      <c r="I2373" s="1283"/>
      <c r="J2373" s="1283"/>
      <c r="K2373" s="1283"/>
      <c r="L2373" s="1283"/>
      <c r="M2373" s="1283"/>
      <c r="N2373" s="1283"/>
      <c r="O2373" s="1283"/>
      <c r="P2373" s="1283"/>
      <c r="R2373" s="1067"/>
      <c r="Z2373" s="21"/>
      <c r="AH2373"/>
    </row>
    <row r="2374" spans="1:34" ht="11.25" customHeight="1">
      <c r="A2374"/>
      <c r="B2374" s="1281" t="s">
        <v>6</v>
      </c>
      <c r="C2374" s="1282">
        <v>3581</v>
      </c>
      <c r="D2374" s="1341" t="str">
        <f t="shared" si="50"/>
        <v>IL3581</v>
      </c>
      <c r="E2374" s="1514" t="s">
        <v>125</v>
      </c>
      <c r="F2374" s="1390">
        <v>637</v>
      </c>
      <c r="G2374" s="1283">
        <v>1.58</v>
      </c>
      <c r="H2374" s="1283"/>
      <c r="I2374" s="1283"/>
      <c r="J2374" s="1283"/>
      <c r="K2374" s="1283"/>
      <c r="L2374" s="1283"/>
      <c r="M2374" s="1283"/>
      <c r="N2374" s="1283"/>
      <c r="O2374" s="1283"/>
      <c r="P2374" s="1283"/>
      <c r="R2374" s="1067"/>
      <c r="Z2374" s="21"/>
      <c r="AH2374"/>
    </row>
    <row r="2375" spans="1:34" ht="11.25" customHeight="1">
      <c r="A2375"/>
      <c r="B2375" s="1281" t="s">
        <v>6</v>
      </c>
      <c r="C2375" s="1282">
        <v>3612</v>
      </c>
      <c r="D2375" s="1341" t="str">
        <f t="shared" si="50"/>
        <v>IL3612</v>
      </c>
      <c r="E2375" s="1514" t="s">
        <v>125</v>
      </c>
      <c r="F2375" s="1390">
        <v>1003</v>
      </c>
      <c r="G2375" s="1283">
        <v>2.78</v>
      </c>
      <c r="H2375" s="1283"/>
      <c r="I2375" s="1283"/>
      <c r="J2375" s="1283"/>
      <c r="K2375" s="1283"/>
      <c r="L2375" s="1283"/>
      <c r="M2375" s="1283"/>
      <c r="N2375" s="1283"/>
      <c r="O2375" s="1283"/>
      <c r="P2375" s="1283"/>
      <c r="R2375" s="1067"/>
      <c r="Z2375" s="21"/>
      <c r="AH2375"/>
    </row>
    <row r="2376" spans="1:34" ht="11.25" customHeight="1">
      <c r="A2376"/>
      <c r="B2376" s="1281" t="s">
        <v>6</v>
      </c>
      <c r="C2376" s="1282">
        <v>3620</v>
      </c>
      <c r="D2376" s="1341" t="str">
        <f t="shared" si="50"/>
        <v>IL3620</v>
      </c>
      <c r="E2376" s="1514" t="s">
        <v>122</v>
      </c>
      <c r="F2376" s="1390">
        <v>1500</v>
      </c>
      <c r="G2376" s="1283">
        <v>4.51</v>
      </c>
      <c r="H2376" s="1283"/>
      <c r="I2376" s="1283"/>
      <c r="J2376" s="1283"/>
      <c r="K2376" s="1283"/>
      <c r="L2376" s="1283"/>
      <c r="M2376" s="1283"/>
      <c r="N2376" s="1283"/>
      <c r="O2376" s="1283"/>
      <c r="P2376" s="1283"/>
      <c r="R2376" s="1067"/>
      <c r="Z2376" s="21"/>
      <c r="AH2376"/>
    </row>
    <row r="2377" spans="1:34" ht="11.25" customHeight="1">
      <c r="A2377"/>
      <c r="B2377" s="1281" t="s">
        <v>6</v>
      </c>
      <c r="C2377" s="1282">
        <v>3629</v>
      </c>
      <c r="D2377" s="1341" t="str">
        <f t="shared" si="50"/>
        <v>IL3629</v>
      </c>
      <c r="E2377" s="1514" t="s">
        <v>125</v>
      </c>
      <c r="F2377" s="1390">
        <v>775</v>
      </c>
      <c r="G2377" s="1283">
        <v>2.0299999999999998</v>
      </c>
      <c r="H2377" s="1283"/>
      <c r="I2377" s="1283"/>
      <c r="J2377" s="1283"/>
      <c r="K2377" s="1283"/>
      <c r="L2377" s="1283"/>
      <c r="M2377" s="1283"/>
      <c r="N2377" s="1283"/>
      <c r="O2377" s="1283"/>
      <c r="P2377" s="1283"/>
      <c r="R2377" s="1067"/>
      <c r="Z2377" s="21"/>
      <c r="AH2377"/>
    </row>
    <row r="2378" spans="1:34" ht="11.25" customHeight="1">
      <c r="A2378"/>
      <c r="B2378" s="1281" t="s">
        <v>6</v>
      </c>
      <c r="C2378" s="1282">
        <v>3632</v>
      </c>
      <c r="D2378" s="1341" t="str">
        <f t="shared" si="50"/>
        <v>IL3632</v>
      </c>
      <c r="E2378" s="1514" t="s">
        <v>121</v>
      </c>
      <c r="F2378" s="1390">
        <v>1228</v>
      </c>
      <c r="G2378" s="1283">
        <v>3.51</v>
      </c>
      <c r="H2378" s="1283"/>
      <c r="I2378" s="1283"/>
      <c r="J2378" s="1283"/>
      <c r="K2378" s="1283"/>
      <c r="L2378" s="1283"/>
      <c r="M2378" s="1283"/>
      <c r="N2378" s="1283"/>
      <c r="O2378" s="1283"/>
      <c r="P2378" s="1283"/>
      <c r="R2378" s="1067"/>
      <c r="Z2378" s="21"/>
      <c r="AH2378"/>
    </row>
    <row r="2379" spans="1:34" ht="11.25" customHeight="1">
      <c r="A2379"/>
      <c r="B2379" s="1281" t="s">
        <v>6</v>
      </c>
      <c r="C2379" s="1282">
        <v>3634</v>
      </c>
      <c r="D2379" s="1341" t="str">
        <f t="shared" si="50"/>
        <v>IL3634</v>
      </c>
      <c r="E2379" s="1514" t="s">
        <v>125</v>
      </c>
      <c r="F2379" s="1390">
        <v>844</v>
      </c>
      <c r="G2379" s="1283">
        <v>2.25</v>
      </c>
      <c r="H2379" s="1283"/>
      <c r="I2379" s="1283"/>
      <c r="J2379" s="1283"/>
      <c r="K2379" s="1283"/>
      <c r="L2379" s="1283"/>
      <c r="M2379" s="1283"/>
      <c r="N2379" s="1283"/>
      <c r="O2379" s="1283"/>
      <c r="P2379" s="1283"/>
      <c r="R2379" s="1067"/>
      <c r="Z2379" s="21"/>
      <c r="AH2379"/>
    </row>
    <row r="2380" spans="1:34" ht="11.25" customHeight="1">
      <c r="A2380"/>
      <c r="B2380" s="1281" t="s">
        <v>6</v>
      </c>
      <c r="C2380" s="1282">
        <v>3635</v>
      </c>
      <c r="D2380" s="1341" t="str">
        <f t="shared" ref="D2380:D2443" si="51">B2380&amp;TEXT(C2380,"0000")</f>
        <v>IL3635</v>
      </c>
      <c r="E2380" s="1514" t="s">
        <v>125</v>
      </c>
      <c r="F2380" s="1390">
        <v>1054</v>
      </c>
      <c r="G2380" s="1283">
        <v>2.94</v>
      </c>
      <c r="H2380" s="1283"/>
      <c r="I2380" s="1283"/>
      <c r="J2380" s="1283"/>
      <c r="K2380" s="1283"/>
      <c r="L2380" s="1283"/>
      <c r="M2380" s="1283"/>
      <c r="N2380" s="1283"/>
      <c r="O2380" s="1283"/>
      <c r="P2380" s="1283"/>
      <c r="R2380" s="1067"/>
      <c r="Z2380" s="21"/>
      <c r="AH2380"/>
    </row>
    <row r="2381" spans="1:34" ht="11.25" customHeight="1">
      <c r="A2381"/>
      <c r="B2381" s="1281" t="s">
        <v>6</v>
      </c>
      <c r="C2381" s="1282">
        <v>3638</v>
      </c>
      <c r="D2381" s="1341" t="str">
        <f t="shared" si="51"/>
        <v>IL3638</v>
      </c>
      <c r="E2381" s="1514" t="s">
        <v>125</v>
      </c>
      <c r="F2381" s="1390">
        <v>877</v>
      </c>
      <c r="G2381" s="1283">
        <v>2.36</v>
      </c>
      <c r="H2381" s="1283"/>
      <c r="I2381" s="1283"/>
      <c r="J2381" s="1283"/>
      <c r="K2381" s="1283"/>
      <c r="L2381" s="1283"/>
      <c r="M2381" s="1283"/>
      <c r="N2381" s="1283"/>
      <c r="O2381" s="1283"/>
      <c r="P2381" s="1283"/>
      <c r="R2381" s="1067"/>
      <c r="Z2381" s="21"/>
      <c r="AH2381"/>
    </row>
    <row r="2382" spans="1:34" ht="11.25" customHeight="1">
      <c r="A2382"/>
      <c r="B2382" s="1281" t="s">
        <v>6</v>
      </c>
      <c r="C2382" s="1282">
        <v>3642</v>
      </c>
      <c r="D2382" s="1341" t="str">
        <f t="shared" si="51"/>
        <v>IL3642</v>
      </c>
      <c r="E2382" s="1514" t="s">
        <v>123</v>
      </c>
      <c r="F2382" s="1390">
        <v>688</v>
      </c>
      <c r="G2382" s="1283">
        <v>1.73</v>
      </c>
      <c r="H2382" s="1283"/>
      <c r="I2382" s="1283"/>
      <c r="J2382" s="1283"/>
      <c r="K2382" s="1283"/>
      <c r="L2382" s="1283"/>
      <c r="M2382" s="1283"/>
      <c r="N2382" s="1283"/>
      <c r="O2382" s="1283"/>
      <c r="P2382" s="1283"/>
      <c r="R2382" s="1067"/>
      <c r="Z2382" s="21"/>
      <c r="AH2382"/>
    </row>
    <row r="2383" spans="1:34" ht="11.25" customHeight="1">
      <c r="A2383"/>
      <c r="B2383" s="1281" t="s">
        <v>6</v>
      </c>
      <c r="C2383" s="1282">
        <v>3643</v>
      </c>
      <c r="D2383" s="1341" t="str">
        <f t="shared" si="51"/>
        <v>IL3643</v>
      </c>
      <c r="E2383" s="1514" t="s">
        <v>125</v>
      </c>
      <c r="F2383" s="1390">
        <v>1063</v>
      </c>
      <c r="G2383" s="1283">
        <v>2.97</v>
      </c>
      <c r="H2383" s="1283"/>
      <c r="I2383" s="1283"/>
      <c r="J2383" s="1283"/>
      <c r="K2383" s="1283"/>
      <c r="L2383" s="1283"/>
      <c r="M2383" s="1283"/>
      <c r="N2383" s="1283"/>
      <c r="O2383" s="1283"/>
      <c r="P2383" s="1283"/>
      <c r="R2383" s="1067"/>
      <c r="Z2383" s="21"/>
      <c r="AH2383"/>
    </row>
    <row r="2384" spans="1:34" ht="11.25" customHeight="1">
      <c r="A2384"/>
      <c r="B2384" s="1281" t="s">
        <v>6</v>
      </c>
      <c r="C2384" s="1282">
        <v>3647</v>
      </c>
      <c r="D2384" s="1341" t="str">
        <f t="shared" si="51"/>
        <v>IL3647</v>
      </c>
      <c r="E2384" s="1514" t="s">
        <v>123</v>
      </c>
      <c r="F2384" s="1390">
        <v>1087</v>
      </c>
      <c r="G2384" s="1283">
        <v>3.04</v>
      </c>
      <c r="H2384" s="1283"/>
      <c r="I2384" s="1283"/>
      <c r="J2384" s="1283"/>
      <c r="K2384" s="1283"/>
      <c r="L2384" s="1283"/>
      <c r="M2384" s="1283"/>
      <c r="N2384" s="1283"/>
      <c r="O2384" s="1283"/>
      <c r="P2384" s="1283"/>
      <c r="R2384" s="1067"/>
      <c r="Z2384" s="21"/>
      <c r="AH2384"/>
    </row>
    <row r="2385" spans="1:34" ht="11.25" customHeight="1">
      <c r="A2385"/>
      <c r="B2385" s="1281" t="s">
        <v>6</v>
      </c>
      <c r="C2385" s="1282">
        <v>3648</v>
      </c>
      <c r="D2385" s="1341" t="str">
        <f t="shared" si="51"/>
        <v>IL3648</v>
      </c>
      <c r="E2385" s="1514" t="s">
        <v>125</v>
      </c>
      <c r="F2385" s="1390">
        <v>895</v>
      </c>
      <c r="G2385" s="1283">
        <v>2.42</v>
      </c>
      <c r="H2385" s="1283"/>
      <c r="I2385" s="1283"/>
      <c r="J2385" s="1283"/>
      <c r="K2385" s="1283"/>
      <c r="L2385" s="1283"/>
      <c r="M2385" s="1283"/>
      <c r="N2385" s="1283"/>
      <c r="O2385" s="1283"/>
      <c r="P2385" s="1283"/>
      <c r="R2385" s="1067"/>
      <c r="Z2385" s="21"/>
      <c r="AH2385"/>
    </row>
    <row r="2386" spans="1:34" ht="11.25" customHeight="1">
      <c r="A2386"/>
      <c r="B2386" s="1281" t="s">
        <v>6</v>
      </c>
      <c r="C2386" s="1282">
        <v>3681</v>
      </c>
      <c r="D2386" s="1341" t="str">
        <f t="shared" si="51"/>
        <v>IL3681</v>
      </c>
      <c r="E2386" s="1514" t="s">
        <v>121</v>
      </c>
      <c r="F2386" s="1390">
        <v>526</v>
      </c>
      <c r="G2386" s="1283">
        <v>1.2</v>
      </c>
      <c r="H2386" s="1283"/>
      <c r="I2386" s="1283"/>
      <c r="J2386" s="1283"/>
      <c r="K2386" s="1283"/>
      <c r="L2386" s="1283"/>
      <c r="M2386" s="1283"/>
      <c r="N2386" s="1283"/>
      <c r="O2386" s="1283"/>
      <c r="P2386" s="1283"/>
      <c r="R2386" s="1067"/>
      <c r="Z2386" s="21"/>
      <c r="AH2386"/>
    </row>
    <row r="2387" spans="1:34" ht="11.25" customHeight="1">
      <c r="A2387"/>
      <c r="B2387" s="1281" t="s">
        <v>6</v>
      </c>
      <c r="C2387" s="1282">
        <v>3685</v>
      </c>
      <c r="D2387" s="1341" t="str">
        <f t="shared" si="51"/>
        <v>IL3685</v>
      </c>
      <c r="E2387" s="1514" t="s">
        <v>121</v>
      </c>
      <c r="F2387" s="1390">
        <v>577</v>
      </c>
      <c r="G2387" s="1283">
        <v>1.37</v>
      </c>
      <c r="H2387" s="1283"/>
      <c r="I2387" s="1283"/>
      <c r="J2387" s="1283"/>
      <c r="K2387" s="1283"/>
      <c r="L2387" s="1283"/>
      <c r="M2387" s="1283"/>
      <c r="N2387" s="1283"/>
      <c r="O2387" s="1283"/>
      <c r="P2387" s="1283"/>
      <c r="R2387" s="1067"/>
      <c r="Z2387" s="21"/>
      <c r="AH2387"/>
    </row>
    <row r="2388" spans="1:34" ht="11.25" customHeight="1">
      <c r="A2388"/>
      <c r="B2388" s="1281" t="s">
        <v>6</v>
      </c>
      <c r="C2388" s="1282">
        <v>3719</v>
      </c>
      <c r="D2388" s="1341" t="str">
        <f t="shared" si="51"/>
        <v>IL3719</v>
      </c>
      <c r="E2388" s="1514" t="s">
        <v>122</v>
      </c>
      <c r="F2388" s="1390">
        <v>922</v>
      </c>
      <c r="G2388" s="1283">
        <v>2.5</v>
      </c>
      <c r="H2388" s="1283"/>
      <c r="I2388" s="1283"/>
      <c r="J2388" s="1283"/>
      <c r="K2388" s="1283"/>
      <c r="L2388" s="1283"/>
      <c r="M2388" s="1283"/>
      <c r="N2388" s="1283"/>
      <c r="O2388" s="1283"/>
      <c r="P2388" s="1283"/>
      <c r="R2388" s="1067"/>
      <c r="Z2388" s="21"/>
      <c r="AH2388"/>
    </row>
    <row r="2389" spans="1:34" ht="11.25" customHeight="1">
      <c r="A2389"/>
      <c r="B2389" s="1281" t="s">
        <v>6</v>
      </c>
      <c r="C2389" s="1282">
        <v>3724</v>
      </c>
      <c r="D2389" s="1341" t="str">
        <f t="shared" si="51"/>
        <v>IL3724</v>
      </c>
      <c r="E2389" s="1514" t="s">
        <v>125</v>
      </c>
      <c r="F2389" s="1390">
        <v>1500</v>
      </c>
      <c r="G2389" s="1283">
        <v>5.38</v>
      </c>
      <c r="H2389" s="1283"/>
      <c r="I2389" s="1283"/>
      <c r="J2389" s="1283"/>
      <c r="K2389" s="1283"/>
      <c r="L2389" s="1283"/>
      <c r="M2389" s="1283"/>
      <c r="N2389" s="1283"/>
      <c r="O2389" s="1283"/>
      <c r="P2389" s="1283"/>
      <c r="R2389" s="1067"/>
      <c r="Z2389" s="21"/>
      <c r="AH2389"/>
    </row>
    <row r="2390" spans="1:34" ht="11.25" customHeight="1">
      <c r="A2390"/>
      <c r="B2390" s="1281" t="s">
        <v>6</v>
      </c>
      <c r="C2390" s="1282">
        <v>3726</v>
      </c>
      <c r="D2390" s="1341" t="str">
        <f t="shared" si="51"/>
        <v>IL3726</v>
      </c>
      <c r="E2390" s="1514" t="s">
        <v>123</v>
      </c>
      <c r="F2390" s="1390">
        <v>1500</v>
      </c>
      <c r="G2390" s="1283">
        <v>5.23</v>
      </c>
      <c r="H2390" s="1283"/>
      <c r="I2390" s="1283"/>
      <c r="J2390" s="1283"/>
      <c r="K2390" s="1283"/>
      <c r="L2390" s="1283"/>
      <c r="M2390" s="1283"/>
      <c r="N2390" s="1283"/>
      <c r="O2390" s="1283"/>
      <c r="P2390" s="1283"/>
      <c r="R2390" s="1067"/>
      <c r="Z2390" s="21"/>
      <c r="AH2390"/>
    </row>
    <row r="2391" spans="1:34" ht="11.25" customHeight="1">
      <c r="A2391"/>
      <c r="B2391" s="1281" t="s">
        <v>6</v>
      </c>
      <c r="C2391" s="1282">
        <v>3803</v>
      </c>
      <c r="D2391" s="1341" t="str">
        <f t="shared" si="51"/>
        <v>IL3803</v>
      </c>
      <c r="E2391" s="1514" t="s">
        <v>125</v>
      </c>
      <c r="F2391" s="1390">
        <v>1420</v>
      </c>
      <c r="G2391" s="1283">
        <v>4.1399999999999997</v>
      </c>
      <c r="H2391" s="1283"/>
      <c r="I2391" s="1283"/>
      <c r="J2391" s="1283"/>
      <c r="K2391" s="1283"/>
      <c r="L2391" s="1283"/>
      <c r="M2391" s="1283"/>
      <c r="N2391" s="1283"/>
      <c r="O2391" s="1283"/>
      <c r="P2391" s="1283"/>
      <c r="R2391" s="1067"/>
      <c r="Z2391" s="21"/>
      <c r="AH2391"/>
    </row>
    <row r="2392" spans="1:34" ht="11.25" customHeight="1">
      <c r="A2392"/>
      <c r="B2392" s="1281" t="s">
        <v>6</v>
      </c>
      <c r="C2392" s="1282">
        <v>3807</v>
      </c>
      <c r="D2392" s="1341" t="str">
        <f t="shared" si="51"/>
        <v>IL3807</v>
      </c>
      <c r="E2392" s="1514" t="s">
        <v>125</v>
      </c>
      <c r="F2392" s="1390">
        <v>1453</v>
      </c>
      <c r="G2392" s="1283">
        <v>4.25</v>
      </c>
      <c r="H2392" s="1283"/>
      <c r="I2392" s="1283"/>
      <c r="J2392" s="1283"/>
      <c r="K2392" s="1283"/>
      <c r="L2392" s="1283"/>
      <c r="M2392" s="1283"/>
      <c r="N2392" s="1283"/>
      <c r="O2392" s="1283"/>
      <c r="P2392" s="1283"/>
      <c r="R2392" s="1067"/>
      <c r="Z2392" s="21"/>
      <c r="AH2392"/>
    </row>
    <row r="2393" spans="1:34" ht="11.25" customHeight="1">
      <c r="A2393"/>
      <c r="B2393" s="1281" t="s">
        <v>6</v>
      </c>
      <c r="C2393" s="1282">
        <v>3808</v>
      </c>
      <c r="D2393" s="1341" t="str">
        <f t="shared" si="51"/>
        <v>IL3808</v>
      </c>
      <c r="E2393" s="1514" t="s">
        <v>125</v>
      </c>
      <c r="F2393" s="1390">
        <v>1500</v>
      </c>
      <c r="G2393" s="1283">
        <v>4.9000000000000004</v>
      </c>
      <c r="H2393" s="1283"/>
      <c r="I2393" s="1283"/>
      <c r="J2393" s="1283"/>
      <c r="K2393" s="1283"/>
      <c r="L2393" s="1283"/>
      <c r="M2393" s="1283"/>
      <c r="N2393" s="1283"/>
      <c r="O2393" s="1283"/>
      <c r="P2393" s="1283"/>
      <c r="R2393" s="1067"/>
      <c r="Z2393" s="21"/>
      <c r="AH2393"/>
    </row>
    <row r="2394" spans="1:34" ht="11.25" customHeight="1">
      <c r="A2394"/>
      <c r="B2394" s="1281" t="s">
        <v>6</v>
      </c>
      <c r="C2394" s="1282">
        <v>3821</v>
      </c>
      <c r="D2394" s="1341" t="str">
        <f t="shared" si="51"/>
        <v>IL3821</v>
      </c>
      <c r="E2394" s="1514" t="s">
        <v>124</v>
      </c>
      <c r="F2394" s="1390">
        <v>1500</v>
      </c>
      <c r="G2394" s="1283">
        <v>6.31</v>
      </c>
      <c r="H2394" s="1283"/>
      <c r="I2394" s="1283"/>
      <c r="J2394" s="1283"/>
      <c r="K2394" s="1283"/>
      <c r="L2394" s="1283"/>
      <c r="M2394" s="1283"/>
      <c r="N2394" s="1283"/>
      <c r="O2394" s="1283"/>
      <c r="P2394" s="1283"/>
      <c r="R2394" s="1067"/>
      <c r="Z2394" s="21"/>
      <c r="AH2394"/>
    </row>
    <row r="2395" spans="1:34" ht="11.25" customHeight="1">
      <c r="A2395"/>
      <c r="B2395" s="1281" t="s">
        <v>6</v>
      </c>
      <c r="C2395" s="1282">
        <v>3822</v>
      </c>
      <c r="D2395" s="1341" t="str">
        <f t="shared" si="51"/>
        <v>IL3822</v>
      </c>
      <c r="E2395" s="1514" t="s">
        <v>125</v>
      </c>
      <c r="F2395" s="1390">
        <v>1500</v>
      </c>
      <c r="G2395" s="1283">
        <v>4.76</v>
      </c>
      <c r="H2395" s="1283"/>
      <c r="I2395" s="1283"/>
      <c r="J2395" s="1283"/>
      <c r="K2395" s="1283"/>
      <c r="L2395" s="1283"/>
      <c r="M2395" s="1283"/>
      <c r="N2395" s="1283"/>
      <c r="O2395" s="1283"/>
      <c r="P2395" s="1283"/>
      <c r="R2395" s="1067"/>
      <c r="Z2395" s="21"/>
      <c r="AH2395"/>
    </row>
    <row r="2396" spans="1:34" ht="11.25" customHeight="1">
      <c r="A2396"/>
      <c r="B2396" s="1281" t="s">
        <v>6</v>
      </c>
      <c r="C2396" s="1282">
        <v>3824</v>
      </c>
      <c r="D2396" s="1341" t="str">
        <f t="shared" si="51"/>
        <v>IL3824</v>
      </c>
      <c r="E2396" s="1514" t="s">
        <v>125</v>
      </c>
      <c r="F2396" s="1390">
        <v>1500</v>
      </c>
      <c r="G2396" s="1283">
        <v>5.73</v>
      </c>
      <c r="H2396" s="1283"/>
      <c r="I2396" s="1283"/>
      <c r="J2396" s="1283"/>
      <c r="K2396" s="1283"/>
      <c r="L2396" s="1283"/>
      <c r="M2396" s="1283"/>
      <c r="N2396" s="1283"/>
      <c r="O2396" s="1283"/>
      <c r="P2396" s="1283"/>
      <c r="R2396" s="1067"/>
      <c r="Z2396" s="21"/>
      <c r="AH2396"/>
    </row>
    <row r="2397" spans="1:34" ht="11.25" customHeight="1">
      <c r="A2397"/>
      <c r="B2397" s="1281" t="s">
        <v>6</v>
      </c>
      <c r="C2397" s="1282">
        <v>3826</v>
      </c>
      <c r="D2397" s="1341" t="str">
        <f t="shared" si="51"/>
        <v>IL3826</v>
      </c>
      <c r="E2397" s="1514" t="s">
        <v>125</v>
      </c>
      <c r="F2397" s="1390">
        <v>619</v>
      </c>
      <c r="G2397" s="1283">
        <v>1.51</v>
      </c>
      <c r="H2397" s="1283"/>
      <c r="I2397" s="1283"/>
      <c r="J2397" s="1283"/>
      <c r="K2397" s="1283"/>
      <c r="L2397" s="1283"/>
      <c r="M2397" s="1283"/>
      <c r="N2397" s="1283"/>
      <c r="O2397" s="1283"/>
      <c r="P2397" s="1283"/>
      <c r="R2397" s="1067"/>
      <c r="Z2397" s="21"/>
      <c r="AH2397"/>
    </row>
    <row r="2398" spans="1:34" ht="11.25" customHeight="1">
      <c r="A2398"/>
      <c r="B2398" s="1281" t="s">
        <v>6</v>
      </c>
      <c r="C2398" s="1282">
        <v>3827</v>
      </c>
      <c r="D2398" s="1341" t="str">
        <f t="shared" si="51"/>
        <v>IL3827</v>
      </c>
      <c r="E2398" s="1514" t="s">
        <v>125</v>
      </c>
      <c r="F2398" s="1390">
        <v>1036</v>
      </c>
      <c r="G2398" s="1283">
        <v>2.87</v>
      </c>
      <c r="H2398" s="1283"/>
      <c r="I2398" s="1283"/>
      <c r="J2398" s="1283"/>
      <c r="K2398" s="1283"/>
      <c r="L2398" s="1283"/>
      <c r="M2398" s="1283"/>
      <c r="N2398" s="1283"/>
      <c r="O2398" s="1283"/>
      <c r="P2398" s="1283"/>
      <c r="R2398" s="1067"/>
      <c r="Z2398" s="21"/>
      <c r="AH2398"/>
    </row>
    <row r="2399" spans="1:34" ht="11.25" customHeight="1">
      <c r="A2399"/>
      <c r="B2399" s="1281" t="s">
        <v>6</v>
      </c>
      <c r="C2399" s="1282">
        <v>3830</v>
      </c>
      <c r="D2399" s="1341" t="str">
        <f t="shared" si="51"/>
        <v>IL3830</v>
      </c>
      <c r="E2399" s="1514" t="s">
        <v>123</v>
      </c>
      <c r="F2399" s="1390">
        <v>946</v>
      </c>
      <c r="G2399" s="1283">
        <v>2.58</v>
      </c>
      <c r="H2399" s="1283"/>
      <c r="I2399" s="1283"/>
      <c r="J2399" s="1283"/>
      <c r="K2399" s="1283"/>
      <c r="L2399" s="1283"/>
      <c r="M2399" s="1283"/>
      <c r="N2399" s="1283"/>
      <c r="O2399" s="1283"/>
      <c r="P2399" s="1283"/>
      <c r="R2399" s="1067"/>
      <c r="Z2399" s="21"/>
      <c r="AH2399"/>
    </row>
    <row r="2400" spans="1:34" ht="11.25" customHeight="1">
      <c r="A2400"/>
      <c r="B2400" s="1281" t="s">
        <v>6</v>
      </c>
      <c r="C2400" s="1282">
        <v>3851</v>
      </c>
      <c r="D2400" s="1341" t="str">
        <f t="shared" si="51"/>
        <v>IL3851</v>
      </c>
      <c r="E2400" s="1514" t="s">
        <v>124</v>
      </c>
      <c r="F2400" s="1390">
        <v>1009</v>
      </c>
      <c r="G2400" s="1283">
        <v>2.79</v>
      </c>
      <c r="H2400" s="1283"/>
      <c r="I2400" s="1283"/>
      <c r="J2400" s="1283"/>
      <c r="K2400" s="1283"/>
      <c r="L2400" s="1283"/>
      <c r="M2400" s="1283"/>
      <c r="N2400" s="1283"/>
      <c r="O2400" s="1283"/>
      <c r="P2400" s="1283"/>
      <c r="R2400" s="1067"/>
      <c r="Z2400" s="21"/>
      <c r="AH2400"/>
    </row>
    <row r="2401" spans="1:34" ht="11.25" customHeight="1">
      <c r="A2401"/>
      <c r="B2401" s="1281" t="s">
        <v>6</v>
      </c>
      <c r="C2401" s="1282">
        <v>3865</v>
      </c>
      <c r="D2401" s="1341" t="str">
        <f t="shared" si="51"/>
        <v>IL3865</v>
      </c>
      <c r="E2401" s="1514" t="s">
        <v>121</v>
      </c>
      <c r="F2401" s="1390">
        <v>874</v>
      </c>
      <c r="G2401" s="1283">
        <v>2.34</v>
      </c>
      <c r="H2401" s="1283"/>
      <c r="I2401" s="1283"/>
      <c r="J2401" s="1283"/>
      <c r="K2401" s="1283"/>
      <c r="L2401" s="1283"/>
      <c r="M2401" s="1283"/>
      <c r="N2401" s="1283"/>
      <c r="O2401" s="1283"/>
      <c r="P2401" s="1283"/>
      <c r="R2401" s="1067"/>
      <c r="Z2401" s="21"/>
      <c r="AH2401"/>
    </row>
    <row r="2402" spans="1:34" ht="11.25" customHeight="1">
      <c r="A2402"/>
      <c r="B2402" s="1281" t="s">
        <v>6</v>
      </c>
      <c r="C2402" s="1282">
        <v>3881</v>
      </c>
      <c r="D2402" s="1341" t="str">
        <f t="shared" si="51"/>
        <v>IL3881</v>
      </c>
      <c r="E2402" s="1514" t="s">
        <v>122</v>
      </c>
      <c r="F2402" s="1390">
        <v>1500</v>
      </c>
      <c r="G2402" s="1283">
        <v>6.06</v>
      </c>
      <c r="H2402" s="1283"/>
      <c r="I2402" s="1283"/>
      <c r="J2402" s="1283"/>
      <c r="K2402" s="1283"/>
      <c r="L2402" s="1283"/>
      <c r="M2402" s="1283"/>
      <c r="N2402" s="1283"/>
      <c r="O2402" s="1283"/>
      <c r="P2402" s="1283"/>
      <c r="R2402" s="1067"/>
      <c r="Z2402" s="21"/>
      <c r="AH2402"/>
    </row>
    <row r="2403" spans="1:34" ht="11.25" customHeight="1">
      <c r="A2403"/>
      <c r="B2403" s="1281" t="s">
        <v>6</v>
      </c>
      <c r="C2403" s="1282">
        <v>4000</v>
      </c>
      <c r="D2403" s="1341" t="str">
        <f t="shared" si="51"/>
        <v>IL4000</v>
      </c>
      <c r="E2403" s="1514" t="s">
        <v>123</v>
      </c>
      <c r="F2403" s="1390">
        <v>1500</v>
      </c>
      <c r="G2403" s="1283">
        <v>5.6</v>
      </c>
      <c r="H2403" s="1283"/>
      <c r="I2403" s="1283"/>
      <c r="J2403" s="1283"/>
      <c r="K2403" s="1283"/>
      <c r="L2403" s="1283"/>
      <c r="M2403" s="1283"/>
      <c r="N2403" s="1283"/>
      <c r="O2403" s="1283"/>
      <c r="P2403" s="1283"/>
      <c r="R2403" s="1067"/>
      <c r="Z2403" s="21"/>
      <c r="AH2403"/>
    </row>
    <row r="2404" spans="1:34" ht="11.25" customHeight="1">
      <c r="A2404"/>
      <c r="B2404" s="1281" t="s">
        <v>6</v>
      </c>
      <c r="C2404" s="1282">
        <v>4021</v>
      </c>
      <c r="D2404" s="1341" t="str">
        <f t="shared" si="51"/>
        <v>IL4021</v>
      </c>
      <c r="E2404" s="1514" t="s">
        <v>124</v>
      </c>
      <c r="F2404" s="1390">
        <v>1500</v>
      </c>
      <c r="G2404" s="1283">
        <v>7.49</v>
      </c>
      <c r="H2404" s="1283"/>
      <c r="I2404" s="1283"/>
      <c r="J2404" s="1283"/>
      <c r="K2404" s="1283"/>
      <c r="L2404" s="1283"/>
      <c r="M2404" s="1283"/>
      <c r="N2404" s="1283"/>
      <c r="O2404" s="1283"/>
      <c r="P2404" s="1283"/>
      <c r="R2404" s="1067"/>
      <c r="Z2404" s="21"/>
      <c r="AH2404"/>
    </row>
    <row r="2405" spans="1:34" ht="11.25" customHeight="1">
      <c r="A2405"/>
      <c r="B2405" s="1281" t="s">
        <v>6</v>
      </c>
      <c r="C2405" s="1282">
        <v>4024</v>
      </c>
      <c r="D2405" s="1341" t="str">
        <f t="shared" si="51"/>
        <v>IL4024</v>
      </c>
      <c r="E2405" s="1514" t="s">
        <v>123</v>
      </c>
      <c r="F2405" s="1390">
        <v>1500</v>
      </c>
      <c r="G2405" s="1283">
        <v>5.97</v>
      </c>
      <c r="H2405" s="1283"/>
      <c r="I2405" s="1283"/>
      <c r="J2405" s="1283"/>
      <c r="K2405" s="1283"/>
      <c r="L2405" s="1283"/>
      <c r="M2405" s="1283"/>
      <c r="N2405" s="1283"/>
      <c r="O2405" s="1283"/>
      <c r="P2405" s="1283"/>
      <c r="R2405" s="1067"/>
      <c r="Z2405" s="21"/>
      <c r="AH2405"/>
    </row>
    <row r="2406" spans="1:34" ht="11.25" customHeight="1">
      <c r="A2406"/>
      <c r="B2406" s="1281" t="s">
        <v>6</v>
      </c>
      <c r="C2406" s="1282">
        <v>4034</v>
      </c>
      <c r="D2406" s="1341" t="str">
        <f t="shared" si="51"/>
        <v>IL4034</v>
      </c>
      <c r="E2406" s="1514" t="s">
        <v>125</v>
      </c>
      <c r="F2406" s="1390">
        <v>1500</v>
      </c>
      <c r="G2406" s="1283">
        <v>8.43</v>
      </c>
      <c r="H2406" s="1283"/>
      <c r="I2406" s="1283"/>
      <c r="J2406" s="1283"/>
      <c r="K2406" s="1283"/>
      <c r="L2406" s="1283"/>
      <c r="M2406" s="1283"/>
      <c r="N2406" s="1283"/>
      <c r="O2406" s="1283"/>
      <c r="P2406" s="1283"/>
      <c r="R2406" s="1067"/>
      <c r="Z2406" s="21"/>
      <c r="AH2406"/>
    </row>
    <row r="2407" spans="1:34" ht="11.25" customHeight="1">
      <c r="A2407"/>
      <c r="B2407" s="1281" t="s">
        <v>6</v>
      </c>
      <c r="C2407" s="1282">
        <v>4036</v>
      </c>
      <c r="D2407" s="1341" t="str">
        <f t="shared" si="51"/>
        <v>IL4036</v>
      </c>
      <c r="E2407" s="1514" t="s">
        <v>125</v>
      </c>
      <c r="F2407" s="1390">
        <v>1069</v>
      </c>
      <c r="G2407" s="1283">
        <v>2.98</v>
      </c>
      <c r="H2407" s="1283"/>
      <c r="I2407" s="1283"/>
      <c r="J2407" s="1283"/>
      <c r="K2407" s="1283"/>
      <c r="L2407" s="1283"/>
      <c r="M2407" s="1283"/>
      <c r="N2407" s="1283"/>
      <c r="O2407" s="1283"/>
      <c r="P2407" s="1283"/>
      <c r="R2407" s="1067"/>
      <c r="Z2407" s="21"/>
      <c r="AH2407"/>
    </row>
    <row r="2408" spans="1:34" ht="11.25" customHeight="1">
      <c r="A2408"/>
      <c r="B2408" s="1281" t="s">
        <v>6</v>
      </c>
      <c r="C2408" s="1282">
        <v>4038</v>
      </c>
      <c r="D2408" s="1341" t="str">
        <f t="shared" si="51"/>
        <v>IL4038</v>
      </c>
      <c r="E2408" s="1514" t="s">
        <v>125</v>
      </c>
      <c r="F2408" s="1390">
        <v>1096</v>
      </c>
      <c r="G2408" s="1283">
        <v>3.08</v>
      </c>
      <c r="H2408" s="1283"/>
      <c r="I2408" s="1283"/>
      <c r="J2408" s="1283"/>
      <c r="K2408" s="1283"/>
      <c r="L2408" s="1283"/>
      <c r="M2408" s="1283"/>
      <c r="N2408" s="1283"/>
      <c r="O2408" s="1283"/>
      <c r="P2408" s="1283"/>
      <c r="R2408" s="1067"/>
      <c r="Z2408" s="21"/>
      <c r="AH2408"/>
    </row>
    <row r="2409" spans="1:34" ht="11.25" customHeight="1">
      <c r="A2409"/>
      <c r="B2409" s="1281" t="s">
        <v>6</v>
      </c>
      <c r="C2409" s="1282">
        <v>4062</v>
      </c>
      <c r="D2409" s="1341" t="str">
        <f t="shared" si="51"/>
        <v>IL4062</v>
      </c>
      <c r="E2409" s="1514" t="s">
        <v>125</v>
      </c>
      <c r="F2409" s="1390">
        <v>1264</v>
      </c>
      <c r="G2409" s="1283">
        <v>3.62</v>
      </c>
      <c r="H2409" s="1283"/>
      <c r="I2409" s="1283"/>
      <c r="J2409" s="1283"/>
      <c r="K2409" s="1283"/>
      <c r="L2409" s="1283"/>
      <c r="M2409" s="1283"/>
      <c r="N2409" s="1283"/>
      <c r="O2409" s="1283"/>
      <c r="P2409" s="1283"/>
      <c r="R2409" s="1067"/>
      <c r="Z2409" s="21"/>
      <c r="AH2409"/>
    </row>
    <row r="2410" spans="1:34" ht="11.25" customHeight="1">
      <c r="A2410"/>
      <c r="B2410" s="1281" t="s">
        <v>6</v>
      </c>
      <c r="C2410" s="1282">
        <v>4101</v>
      </c>
      <c r="D2410" s="1341" t="str">
        <f t="shared" si="51"/>
        <v>IL4101</v>
      </c>
      <c r="E2410" s="1514" t="s">
        <v>125</v>
      </c>
      <c r="F2410" s="1390">
        <v>1294</v>
      </c>
      <c r="G2410" s="1283">
        <v>3.72</v>
      </c>
      <c r="H2410" s="1283"/>
      <c r="I2410" s="1283"/>
      <c r="J2410" s="1283"/>
      <c r="K2410" s="1283"/>
      <c r="L2410" s="1283"/>
      <c r="M2410" s="1283"/>
      <c r="N2410" s="1283"/>
      <c r="O2410" s="1283"/>
      <c r="P2410" s="1283"/>
      <c r="R2410" s="1067"/>
      <c r="Z2410" s="21"/>
      <c r="AH2410"/>
    </row>
    <row r="2411" spans="1:34" ht="11.25" customHeight="1">
      <c r="A2411"/>
      <c r="B2411" s="1281" t="s">
        <v>6</v>
      </c>
      <c r="C2411" s="1282">
        <v>4109</v>
      </c>
      <c r="D2411" s="1341" t="str">
        <f t="shared" si="51"/>
        <v>IL4109</v>
      </c>
      <c r="E2411" s="1514" t="s">
        <v>121</v>
      </c>
      <c r="F2411" s="1390">
        <v>319</v>
      </c>
      <c r="G2411" s="1283">
        <v>0.52</v>
      </c>
      <c r="H2411" s="1283"/>
      <c r="I2411" s="1283"/>
      <c r="J2411" s="1283"/>
      <c r="K2411" s="1283"/>
      <c r="L2411" s="1283"/>
      <c r="M2411" s="1283"/>
      <c r="N2411" s="1283"/>
      <c r="O2411" s="1283"/>
      <c r="P2411" s="1283"/>
      <c r="R2411" s="1067"/>
      <c r="Z2411" s="21"/>
      <c r="AH2411"/>
    </row>
    <row r="2412" spans="1:34" ht="11.25" customHeight="1">
      <c r="A2412"/>
      <c r="B2412" s="1281" t="s">
        <v>6</v>
      </c>
      <c r="C2412" s="1282">
        <v>4110</v>
      </c>
      <c r="D2412" s="1341" t="str">
        <f t="shared" si="51"/>
        <v>IL4110</v>
      </c>
      <c r="E2412" s="1514" t="s">
        <v>121</v>
      </c>
      <c r="F2412" s="1390">
        <v>517</v>
      </c>
      <c r="G2412" s="1283">
        <v>1.17</v>
      </c>
      <c r="H2412" s="1283"/>
      <c r="I2412" s="1283"/>
      <c r="J2412" s="1283"/>
      <c r="K2412" s="1283"/>
      <c r="L2412" s="1283"/>
      <c r="M2412" s="1283"/>
      <c r="N2412" s="1283"/>
      <c r="O2412" s="1283"/>
      <c r="P2412" s="1283"/>
      <c r="R2412" s="1067"/>
      <c r="Z2412" s="21"/>
      <c r="AH2412"/>
    </row>
    <row r="2413" spans="1:34" ht="11.25" customHeight="1">
      <c r="A2413"/>
      <c r="B2413" s="1281" t="s">
        <v>6</v>
      </c>
      <c r="C2413" s="1282">
        <v>4111</v>
      </c>
      <c r="D2413" s="1341" t="str">
        <f t="shared" si="51"/>
        <v>IL4111</v>
      </c>
      <c r="E2413" s="1514" t="s">
        <v>125</v>
      </c>
      <c r="F2413" s="1390">
        <v>826</v>
      </c>
      <c r="G2413" s="1283">
        <v>2.19</v>
      </c>
      <c r="H2413" s="1283"/>
      <c r="I2413" s="1283"/>
      <c r="J2413" s="1283"/>
      <c r="K2413" s="1283"/>
      <c r="L2413" s="1283"/>
      <c r="M2413" s="1283"/>
      <c r="N2413" s="1283"/>
      <c r="O2413" s="1283"/>
      <c r="P2413" s="1283"/>
      <c r="R2413" s="1067"/>
      <c r="Z2413" s="21"/>
      <c r="AH2413"/>
    </row>
    <row r="2414" spans="1:34" ht="11.25" customHeight="1">
      <c r="A2414"/>
      <c r="B2414" s="1281" t="s">
        <v>6</v>
      </c>
      <c r="C2414" s="1282">
        <v>4114</v>
      </c>
      <c r="D2414" s="1341" t="str">
        <f t="shared" si="51"/>
        <v>IL4114</v>
      </c>
      <c r="E2414" s="1514" t="s">
        <v>125</v>
      </c>
      <c r="F2414" s="1390">
        <v>1261</v>
      </c>
      <c r="G2414" s="1283">
        <v>3.61</v>
      </c>
      <c r="H2414" s="1283"/>
      <c r="I2414" s="1283"/>
      <c r="J2414" s="1283"/>
      <c r="K2414" s="1283"/>
      <c r="L2414" s="1283"/>
      <c r="M2414" s="1283"/>
      <c r="N2414" s="1283"/>
      <c r="O2414" s="1283"/>
      <c r="P2414" s="1283"/>
      <c r="R2414" s="1067"/>
      <c r="Z2414" s="21"/>
      <c r="AH2414"/>
    </row>
    <row r="2415" spans="1:34" ht="11.25" customHeight="1">
      <c r="A2415"/>
      <c r="B2415" s="1281" t="s">
        <v>6</v>
      </c>
      <c r="C2415" s="1282">
        <v>4130</v>
      </c>
      <c r="D2415" s="1341" t="str">
        <f t="shared" si="51"/>
        <v>IL4130</v>
      </c>
      <c r="E2415" s="1514" t="s">
        <v>125</v>
      </c>
      <c r="F2415" s="1390">
        <v>1500</v>
      </c>
      <c r="G2415" s="1283">
        <v>4.47</v>
      </c>
      <c r="H2415" s="1283"/>
      <c r="I2415" s="1283"/>
      <c r="J2415" s="1283"/>
      <c r="K2415" s="1283"/>
      <c r="L2415" s="1283"/>
      <c r="M2415" s="1283"/>
      <c r="N2415" s="1283"/>
      <c r="O2415" s="1283"/>
      <c r="P2415" s="1283"/>
      <c r="R2415" s="1067"/>
      <c r="Z2415" s="21"/>
      <c r="AH2415"/>
    </row>
    <row r="2416" spans="1:34" ht="11.25" customHeight="1">
      <c r="A2416"/>
      <c r="B2416" s="1281" t="s">
        <v>6</v>
      </c>
      <c r="C2416" s="1282">
        <v>4131</v>
      </c>
      <c r="D2416" s="1341" t="str">
        <f t="shared" si="51"/>
        <v>IL4131</v>
      </c>
      <c r="E2416" s="1514" t="s">
        <v>125</v>
      </c>
      <c r="F2416" s="1390">
        <v>1500</v>
      </c>
      <c r="G2416" s="1283">
        <v>5.28</v>
      </c>
      <c r="H2416" s="1283"/>
      <c r="I2416" s="1283"/>
      <c r="J2416" s="1283"/>
      <c r="K2416" s="1283"/>
      <c r="L2416" s="1283"/>
      <c r="M2416" s="1283"/>
      <c r="N2416" s="1283"/>
      <c r="O2416" s="1283"/>
      <c r="P2416" s="1283"/>
      <c r="R2416" s="1067"/>
      <c r="Z2416" s="21"/>
      <c r="AH2416"/>
    </row>
    <row r="2417" spans="1:34" ht="11.25" customHeight="1">
      <c r="A2417"/>
      <c r="B2417" s="1281" t="s">
        <v>6</v>
      </c>
      <c r="C2417" s="1282">
        <v>4133</v>
      </c>
      <c r="D2417" s="1341" t="str">
        <f t="shared" si="51"/>
        <v>IL4133</v>
      </c>
      <c r="E2417" s="1514" t="s">
        <v>125</v>
      </c>
      <c r="F2417" s="1390">
        <v>895</v>
      </c>
      <c r="G2417" s="1283">
        <v>2.42</v>
      </c>
      <c r="H2417" s="1283"/>
      <c r="I2417" s="1283"/>
      <c r="J2417" s="1283"/>
      <c r="K2417" s="1283"/>
      <c r="L2417" s="1283"/>
      <c r="M2417" s="1283"/>
      <c r="N2417" s="1283"/>
      <c r="O2417" s="1283"/>
      <c r="P2417" s="1283"/>
      <c r="R2417" s="1067"/>
      <c r="Z2417" s="21"/>
      <c r="AH2417"/>
    </row>
    <row r="2418" spans="1:34" ht="11.25" customHeight="1">
      <c r="A2418"/>
      <c r="B2418" s="1281" t="s">
        <v>6</v>
      </c>
      <c r="C2418" s="1282">
        <v>4149</v>
      </c>
      <c r="D2418" s="1341" t="str">
        <f t="shared" si="51"/>
        <v>IL4149</v>
      </c>
      <c r="E2418" s="1514" t="s">
        <v>121</v>
      </c>
      <c r="F2418" s="1390">
        <v>463</v>
      </c>
      <c r="G2418" s="1283">
        <v>1</v>
      </c>
      <c r="H2418" s="1283"/>
      <c r="I2418" s="1283"/>
      <c r="J2418" s="1283"/>
      <c r="K2418" s="1283"/>
      <c r="L2418" s="1283"/>
      <c r="M2418" s="1283"/>
      <c r="N2418" s="1283"/>
      <c r="O2418" s="1283"/>
      <c r="P2418" s="1283"/>
      <c r="R2418" s="1067"/>
      <c r="Z2418" s="21"/>
      <c r="AH2418"/>
    </row>
    <row r="2419" spans="1:34" ht="11.25" customHeight="1">
      <c r="A2419"/>
      <c r="B2419" s="1281" t="s">
        <v>6</v>
      </c>
      <c r="C2419" s="1282">
        <v>4206</v>
      </c>
      <c r="D2419" s="1341" t="str">
        <f t="shared" si="51"/>
        <v>IL4206</v>
      </c>
      <c r="E2419" s="1514" t="s">
        <v>124</v>
      </c>
      <c r="F2419" s="1390">
        <v>1189</v>
      </c>
      <c r="G2419" s="1283">
        <v>3.37</v>
      </c>
      <c r="H2419" s="1283"/>
      <c r="I2419" s="1283"/>
      <c r="J2419" s="1283"/>
      <c r="K2419" s="1283"/>
      <c r="L2419" s="1283"/>
      <c r="M2419" s="1283"/>
      <c r="N2419" s="1283"/>
      <c r="O2419" s="1283"/>
      <c r="P2419" s="1283"/>
      <c r="R2419" s="1067"/>
      <c r="Z2419" s="21"/>
      <c r="AH2419"/>
    </row>
    <row r="2420" spans="1:34" ht="11.25" customHeight="1">
      <c r="A2420"/>
      <c r="B2420" s="1281" t="s">
        <v>6</v>
      </c>
      <c r="C2420" s="1282">
        <v>4207</v>
      </c>
      <c r="D2420" s="1341" t="str">
        <f t="shared" si="51"/>
        <v>IL4207</v>
      </c>
      <c r="E2420" s="1514" t="s">
        <v>124</v>
      </c>
      <c r="F2420" s="1390">
        <v>922</v>
      </c>
      <c r="G2420" s="1283">
        <v>2.5</v>
      </c>
      <c r="H2420" s="1283"/>
      <c r="I2420" s="1283"/>
      <c r="J2420" s="1283"/>
      <c r="K2420" s="1283"/>
      <c r="L2420" s="1283"/>
      <c r="M2420" s="1283"/>
      <c r="N2420" s="1283"/>
      <c r="O2420" s="1283"/>
      <c r="P2420" s="1283"/>
      <c r="R2420" s="1067"/>
      <c r="Z2420" s="21"/>
      <c r="AH2420"/>
    </row>
    <row r="2421" spans="1:34" ht="11.25" customHeight="1">
      <c r="A2421"/>
      <c r="B2421" s="1281" t="s">
        <v>6</v>
      </c>
      <c r="C2421" s="1282">
        <v>4239</v>
      </c>
      <c r="D2421" s="1341" t="str">
        <f t="shared" si="51"/>
        <v>IL4239</v>
      </c>
      <c r="E2421" s="1514" t="s">
        <v>123</v>
      </c>
      <c r="F2421" s="1390">
        <v>1495</v>
      </c>
      <c r="G2421" s="1283">
        <v>4.3899999999999997</v>
      </c>
      <c r="H2421" s="1283"/>
      <c r="I2421" s="1283"/>
      <c r="J2421" s="1283"/>
      <c r="K2421" s="1283"/>
      <c r="L2421" s="1283"/>
      <c r="M2421" s="1283"/>
      <c r="N2421" s="1283"/>
      <c r="O2421" s="1283"/>
      <c r="P2421" s="1283"/>
      <c r="R2421" s="1067"/>
      <c r="Z2421" s="21"/>
      <c r="AH2421"/>
    </row>
    <row r="2422" spans="1:34" ht="11.25" customHeight="1">
      <c r="A2422"/>
      <c r="B2422" s="1281" t="s">
        <v>6</v>
      </c>
      <c r="C2422" s="1282">
        <v>4240</v>
      </c>
      <c r="D2422" s="1341" t="str">
        <f t="shared" si="51"/>
        <v>IL4240</v>
      </c>
      <c r="E2422" s="1514" t="s">
        <v>125</v>
      </c>
      <c r="F2422" s="1390">
        <v>1500</v>
      </c>
      <c r="G2422" s="1283">
        <v>5.32</v>
      </c>
      <c r="H2422" s="1283"/>
      <c r="I2422" s="1283"/>
      <c r="J2422" s="1283"/>
      <c r="K2422" s="1283"/>
      <c r="L2422" s="1283"/>
      <c r="M2422" s="1283"/>
      <c r="N2422" s="1283"/>
      <c r="O2422" s="1283"/>
      <c r="P2422" s="1283"/>
      <c r="R2422" s="1067"/>
      <c r="Z2422" s="21"/>
      <c r="AH2422"/>
    </row>
    <row r="2423" spans="1:34" ht="11.25" customHeight="1">
      <c r="A2423"/>
      <c r="B2423" s="1281" t="s">
        <v>6</v>
      </c>
      <c r="C2423" s="1282">
        <v>4243</v>
      </c>
      <c r="D2423" s="1341" t="str">
        <f t="shared" si="51"/>
        <v>IL4243</v>
      </c>
      <c r="E2423" s="1514" t="s">
        <v>125</v>
      </c>
      <c r="F2423" s="1390">
        <v>1153</v>
      </c>
      <c r="G2423" s="1283">
        <v>3.26</v>
      </c>
      <c r="H2423" s="1283"/>
      <c r="I2423" s="1283"/>
      <c r="J2423" s="1283"/>
      <c r="K2423" s="1283"/>
      <c r="L2423" s="1283"/>
      <c r="M2423" s="1283"/>
      <c r="N2423" s="1283"/>
      <c r="O2423" s="1283"/>
      <c r="P2423" s="1283"/>
      <c r="R2423" s="1067"/>
      <c r="Z2423" s="21"/>
      <c r="AH2423"/>
    </row>
    <row r="2424" spans="1:34" ht="11.25" customHeight="1">
      <c r="A2424"/>
      <c r="B2424" s="1281" t="s">
        <v>6</v>
      </c>
      <c r="C2424" s="1282">
        <v>4244</v>
      </c>
      <c r="D2424" s="1341" t="str">
        <f t="shared" si="51"/>
        <v>IL4244</v>
      </c>
      <c r="E2424" s="1514" t="s">
        <v>125</v>
      </c>
      <c r="F2424" s="1390">
        <v>1120</v>
      </c>
      <c r="G2424" s="1283">
        <v>3.15</v>
      </c>
      <c r="H2424" s="1283"/>
      <c r="I2424" s="1283"/>
      <c r="J2424" s="1283"/>
      <c r="K2424" s="1283"/>
      <c r="L2424" s="1283"/>
      <c r="M2424" s="1283"/>
      <c r="N2424" s="1283"/>
      <c r="O2424" s="1283"/>
      <c r="P2424" s="1283"/>
      <c r="R2424" s="1067"/>
      <c r="Z2424" s="21"/>
      <c r="AH2424"/>
    </row>
    <row r="2425" spans="1:34" ht="11.25" customHeight="1">
      <c r="A2425"/>
      <c r="B2425" s="1281" t="s">
        <v>6</v>
      </c>
      <c r="C2425" s="1282">
        <v>4250</v>
      </c>
      <c r="D2425" s="1341" t="str">
        <f t="shared" si="51"/>
        <v>IL4250</v>
      </c>
      <c r="E2425" s="1514" t="s">
        <v>125</v>
      </c>
      <c r="F2425" s="1390">
        <v>901</v>
      </c>
      <c r="G2425" s="1283">
        <v>2.42</v>
      </c>
      <c r="H2425" s="1283"/>
      <c r="I2425" s="1283"/>
      <c r="J2425" s="1283"/>
      <c r="K2425" s="1283"/>
      <c r="L2425" s="1283"/>
      <c r="M2425" s="1283"/>
      <c r="N2425" s="1283"/>
      <c r="O2425" s="1283"/>
      <c r="P2425" s="1283"/>
      <c r="R2425" s="1067"/>
      <c r="Z2425" s="21"/>
      <c r="AH2425"/>
    </row>
    <row r="2426" spans="1:34" ht="11.25" customHeight="1">
      <c r="A2426"/>
      <c r="B2426" s="1281" t="s">
        <v>6</v>
      </c>
      <c r="C2426" s="1282">
        <v>4251</v>
      </c>
      <c r="D2426" s="1341" t="str">
        <f t="shared" si="51"/>
        <v>IL4251</v>
      </c>
      <c r="E2426" s="1514" t="s">
        <v>125</v>
      </c>
      <c r="F2426" s="1390">
        <v>1234</v>
      </c>
      <c r="G2426" s="1283">
        <v>3.53</v>
      </c>
      <c r="H2426" s="1283"/>
      <c r="I2426" s="1283"/>
      <c r="J2426" s="1283"/>
      <c r="K2426" s="1283"/>
      <c r="L2426" s="1283"/>
      <c r="M2426" s="1283"/>
      <c r="N2426" s="1283"/>
      <c r="O2426" s="1283"/>
      <c r="P2426" s="1283"/>
      <c r="R2426" s="1067"/>
      <c r="Z2426" s="21"/>
      <c r="AH2426"/>
    </row>
    <row r="2427" spans="1:34" ht="11.25" customHeight="1">
      <c r="A2427"/>
      <c r="B2427" s="1281" t="s">
        <v>6</v>
      </c>
      <c r="C2427" s="1282">
        <v>4263</v>
      </c>
      <c r="D2427" s="1341" t="str">
        <f t="shared" si="51"/>
        <v>IL4263</v>
      </c>
      <c r="E2427" s="1514" t="s">
        <v>125</v>
      </c>
      <c r="F2427" s="1390">
        <v>1144</v>
      </c>
      <c r="G2427" s="1283">
        <v>3.23</v>
      </c>
      <c r="H2427" s="1283"/>
      <c r="I2427" s="1283"/>
      <c r="J2427" s="1283"/>
      <c r="K2427" s="1283"/>
      <c r="L2427" s="1283"/>
      <c r="M2427" s="1283"/>
      <c r="N2427" s="1283"/>
      <c r="O2427" s="1283"/>
      <c r="P2427" s="1283"/>
      <c r="R2427" s="1067"/>
      <c r="Z2427" s="21"/>
      <c r="AH2427"/>
    </row>
    <row r="2428" spans="1:34" ht="11.25" customHeight="1">
      <c r="A2428"/>
      <c r="B2428" s="1281" t="s">
        <v>6</v>
      </c>
      <c r="C2428" s="1282">
        <v>4273</v>
      </c>
      <c r="D2428" s="1341" t="str">
        <f t="shared" si="51"/>
        <v>IL4273</v>
      </c>
      <c r="E2428" s="1514" t="s">
        <v>125</v>
      </c>
      <c r="F2428" s="1390">
        <v>1120</v>
      </c>
      <c r="G2428" s="1283">
        <v>3.15</v>
      </c>
      <c r="H2428" s="1283"/>
      <c r="I2428" s="1283"/>
      <c r="J2428" s="1283"/>
      <c r="K2428" s="1283"/>
      <c r="L2428" s="1283"/>
      <c r="M2428" s="1283"/>
      <c r="N2428" s="1283"/>
      <c r="O2428" s="1283"/>
      <c r="P2428" s="1283"/>
      <c r="R2428" s="1067"/>
      <c r="Z2428" s="21"/>
      <c r="AH2428"/>
    </row>
    <row r="2429" spans="1:34" ht="11.25" customHeight="1">
      <c r="A2429"/>
      <c r="B2429" s="1281" t="s">
        <v>6</v>
      </c>
      <c r="C2429" s="1282">
        <v>4279</v>
      </c>
      <c r="D2429" s="1341" t="str">
        <f t="shared" si="51"/>
        <v>IL4279</v>
      </c>
      <c r="E2429" s="1514" t="s">
        <v>125</v>
      </c>
      <c r="F2429" s="1390">
        <v>1303</v>
      </c>
      <c r="G2429" s="1283">
        <v>3.76</v>
      </c>
      <c r="H2429" s="1283"/>
      <c r="I2429" s="1283"/>
      <c r="J2429" s="1283"/>
      <c r="K2429" s="1283"/>
      <c r="L2429" s="1283"/>
      <c r="M2429" s="1283"/>
      <c r="N2429" s="1283"/>
      <c r="O2429" s="1283"/>
      <c r="P2429" s="1283"/>
      <c r="R2429" s="1067"/>
      <c r="Z2429" s="21"/>
      <c r="AH2429"/>
    </row>
    <row r="2430" spans="1:34" ht="11.25" customHeight="1">
      <c r="A2430"/>
      <c r="B2430" s="1281" t="s">
        <v>6</v>
      </c>
      <c r="C2430" s="1282">
        <v>4283</v>
      </c>
      <c r="D2430" s="1341" t="str">
        <f t="shared" si="51"/>
        <v>IL4283</v>
      </c>
      <c r="E2430" s="1514" t="s">
        <v>125</v>
      </c>
      <c r="F2430" s="1390">
        <v>868</v>
      </c>
      <c r="G2430" s="1283">
        <v>2.33</v>
      </c>
      <c r="H2430" s="1283"/>
      <c r="I2430" s="1283"/>
      <c r="J2430" s="1283"/>
      <c r="K2430" s="1283"/>
      <c r="L2430" s="1283"/>
      <c r="M2430" s="1283"/>
      <c r="N2430" s="1283"/>
      <c r="O2430" s="1283"/>
      <c r="P2430" s="1283"/>
      <c r="R2430" s="1067"/>
      <c r="Z2430" s="21"/>
      <c r="AH2430"/>
    </row>
    <row r="2431" spans="1:34" ht="11.25" customHeight="1">
      <c r="A2431"/>
      <c r="B2431" s="1281" t="s">
        <v>6</v>
      </c>
      <c r="C2431" s="1282">
        <v>4299</v>
      </c>
      <c r="D2431" s="1341" t="str">
        <f t="shared" si="51"/>
        <v>IL4299</v>
      </c>
      <c r="E2431" s="1514" t="s">
        <v>121</v>
      </c>
      <c r="F2431" s="1390">
        <v>955</v>
      </c>
      <c r="G2431" s="1283">
        <v>2.61</v>
      </c>
      <c r="H2431" s="1283"/>
      <c r="I2431" s="1283"/>
      <c r="J2431" s="1283"/>
      <c r="K2431" s="1283"/>
      <c r="L2431" s="1283"/>
      <c r="M2431" s="1283"/>
      <c r="N2431" s="1283"/>
      <c r="O2431" s="1283"/>
      <c r="P2431" s="1283"/>
      <c r="R2431" s="1067"/>
      <c r="Z2431" s="21"/>
      <c r="AH2431"/>
    </row>
    <row r="2432" spans="1:34" ht="11.25" customHeight="1">
      <c r="A2432"/>
      <c r="B2432" s="1281" t="s">
        <v>6</v>
      </c>
      <c r="C2432" s="1282">
        <v>4304</v>
      </c>
      <c r="D2432" s="1341" t="str">
        <f t="shared" si="51"/>
        <v>IL4304</v>
      </c>
      <c r="E2432" s="1514" t="s">
        <v>124</v>
      </c>
      <c r="F2432" s="1390">
        <v>1500</v>
      </c>
      <c r="G2432" s="1283">
        <v>5.53</v>
      </c>
      <c r="H2432" s="1283"/>
      <c r="I2432" s="1283"/>
      <c r="J2432" s="1283"/>
      <c r="K2432" s="1283"/>
      <c r="L2432" s="1283"/>
      <c r="M2432" s="1283"/>
      <c r="N2432" s="1283"/>
      <c r="O2432" s="1283"/>
      <c r="P2432" s="1283"/>
      <c r="R2432" s="1067"/>
      <c r="Z2432" s="21"/>
      <c r="AH2432"/>
    </row>
    <row r="2433" spans="1:34" ht="11.25" customHeight="1">
      <c r="A2433"/>
      <c r="B2433" s="1281" t="s">
        <v>6</v>
      </c>
      <c r="C2433" s="1282">
        <v>4307</v>
      </c>
      <c r="D2433" s="1341" t="str">
        <f t="shared" si="51"/>
        <v>IL4307</v>
      </c>
      <c r="E2433" s="1514" t="s">
        <v>121</v>
      </c>
      <c r="F2433" s="1390">
        <v>853</v>
      </c>
      <c r="G2433" s="1283">
        <v>2.2799999999999998</v>
      </c>
      <c r="H2433" s="1283"/>
      <c r="I2433" s="1283"/>
      <c r="J2433" s="1283"/>
      <c r="K2433" s="1283"/>
      <c r="L2433" s="1283"/>
      <c r="M2433" s="1283"/>
      <c r="N2433" s="1283"/>
      <c r="O2433" s="1283"/>
      <c r="P2433" s="1283"/>
      <c r="R2433" s="1067"/>
      <c r="Z2433" s="21"/>
      <c r="AH2433"/>
    </row>
    <row r="2434" spans="1:34" ht="11.25" customHeight="1">
      <c r="A2434"/>
      <c r="B2434" s="1281" t="s">
        <v>6</v>
      </c>
      <c r="C2434" s="1282">
        <v>4351</v>
      </c>
      <c r="D2434" s="1341" t="str">
        <f t="shared" si="51"/>
        <v>IL4351</v>
      </c>
      <c r="E2434" s="1514" t="s">
        <v>121</v>
      </c>
      <c r="F2434" s="1390">
        <v>511</v>
      </c>
      <c r="G2434" s="1283">
        <v>1.1599999999999999</v>
      </c>
      <c r="H2434" s="1283"/>
      <c r="I2434" s="1283"/>
      <c r="J2434" s="1283"/>
      <c r="K2434" s="1283"/>
      <c r="L2434" s="1283"/>
      <c r="M2434" s="1283"/>
      <c r="N2434" s="1283"/>
      <c r="O2434" s="1283"/>
      <c r="P2434" s="1283"/>
      <c r="R2434" s="1067"/>
      <c r="Z2434" s="21"/>
      <c r="AH2434"/>
    </row>
    <row r="2435" spans="1:34" ht="11.25" customHeight="1">
      <c r="A2435"/>
      <c r="B2435" s="1281" t="s">
        <v>6</v>
      </c>
      <c r="C2435" s="1282">
        <v>4352</v>
      </c>
      <c r="D2435" s="1341" t="str">
        <f t="shared" si="51"/>
        <v>IL4352</v>
      </c>
      <c r="E2435" s="1514" t="s">
        <v>121</v>
      </c>
      <c r="F2435" s="1390">
        <v>805</v>
      </c>
      <c r="G2435" s="1283">
        <v>2.14</v>
      </c>
      <c r="H2435" s="1283"/>
      <c r="I2435" s="1283"/>
      <c r="J2435" s="1283"/>
      <c r="K2435" s="1283"/>
      <c r="L2435" s="1283"/>
      <c r="M2435" s="1283"/>
      <c r="N2435" s="1283"/>
      <c r="O2435" s="1283"/>
      <c r="P2435" s="1283"/>
      <c r="R2435" s="1067"/>
      <c r="Z2435" s="21"/>
      <c r="AH2435"/>
    </row>
    <row r="2436" spans="1:34" ht="11.25" customHeight="1">
      <c r="A2436"/>
      <c r="B2436" s="1281" t="s">
        <v>6</v>
      </c>
      <c r="C2436" s="1282">
        <v>4361</v>
      </c>
      <c r="D2436" s="1341" t="str">
        <f t="shared" si="51"/>
        <v>IL4361</v>
      </c>
      <c r="E2436" s="1514" t="s">
        <v>121</v>
      </c>
      <c r="F2436" s="1390">
        <v>418</v>
      </c>
      <c r="G2436" s="1283">
        <v>0.88</v>
      </c>
      <c r="H2436" s="1283"/>
      <c r="I2436" s="1283"/>
      <c r="J2436" s="1283"/>
      <c r="K2436" s="1283"/>
      <c r="L2436" s="1283"/>
      <c r="M2436" s="1283"/>
      <c r="N2436" s="1283"/>
      <c r="O2436" s="1283"/>
      <c r="P2436" s="1283"/>
      <c r="R2436" s="1067"/>
      <c r="Z2436" s="21"/>
      <c r="AH2436"/>
    </row>
    <row r="2437" spans="1:34" ht="11.25" customHeight="1">
      <c r="A2437"/>
      <c r="B2437" s="1281" t="s">
        <v>6</v>
      </c>
      <c r="C2437" s="1282">
        <v>4410</v>
      </c>
      <c r="D2437" s="1341" t="str">
        <f t="shared" si="51"/>
        <v>IL4410</v>
      </c>
      <c r="E2437" s="1514" t="s">
        <v>123</v>
      </c>
      <c r="F2437" s="1390">
        <v>1264</v>
      </c>
      <c r="G2437" s="1283">
        <v>3.62</v>
      </c>
      <c r="H2437" s="1283"/>
      <c r="I2437" s="1283"/>
      <c r="J2437" s="1283"/>
      <c r="K2437" s="1283"/>
      <c r="L2437" s="1283"/>
      <c r="M2437" s="1283"/>
      <c r="N2437" s="1283"/>
      <c r="O2437" s="1283"/>
      <c r="P2437" s="1283"/>
      <c r="R2437" s="1067"/>
      <c r="Z2437" s="21"/>
      <c r="AH2437"/>
    </row>
    <row r="2438" spans="1:34" ht="11.25" customHeight="1">
      <c r="A2438"/>
      <c r="B2438" s="1281" t="s">
        <v>6</v>
      </c>
      <c r="C2438" s="1282">
        <v>4420</v>
      </c>
      <c r="D2438" s="1341" t="str">
        <f t="shared" si="51"/>
        <v>IL4420</v>
      </c>
      <c r="E2438" s="1514" t="s">
        <v>123</v>
      </c>
      <c r="F2438" s="1390">
        <v>1500</v>
      </c>
      <c r="G2438" s="1283">
        <v>6.85</v>
      </c>
      <c r="H2438" s="1283"/>
      <c r="I2438" s="1283"/>
      <c r="J2438" s="1283"/>
      <c r="K2438" s="1283"/>
      <c r="L2438" s="1283"/>
      <c r="M2438" s="1283"/>
      <c r="N2438" s="1283"/>
      <c r="O2438" s="1283"/>
      <c r="P2438" s="1283"/>
      <c r="R2438" s="1067"/>
      <c r="Z2438" s="21"/>
      <c r="AH2438"/>
    </row>
    <row r="2439" spans="1:34" ht="11.25" customHeight="1">
      <c r="A2439"/>
      <c r="B2439" s="1281" t="s">
        <v>6</v>
      </c>
      <c r="C2439" s="1282">
        <v>4431</v>
      </c>
      <c r="D2439" s="1341" t="str">
        <f t="shared" si="51"/>
        <v>IL4431</v>
      </c>
      <c r="E2439" s="1514" t="s">
        <v>125</v>
      </c>
      <c r="F2439" s="1390">
        <v>694</v>
      </c>
      <c r="G2439" s="1283">
        <v>1.75</v>
      </c>
      <c r="H2439" s="1283"/>
      <c r="I2439" s="1283"/>
      <c r="J2439" s="1283"/>
      <c r="K2439" s="1283"/>
      <c r="L2439" s="1283"/>
      <c r="M2439" s="1283"/>
      <c r="N2439" s="1283"/>
      <c r="O2439" s="1283"/>
      <c r="P2439" s="1283"/>
      <c r="R2439" s="1067"/>
      <c r="Z2439" s="21"/>
      <c r="AH2439"/>
    </row>
    <row r="2440" spans="1:34" ht="11.25" customHeight="1">
      <c r="A2440"/>
      <c r="B2440" s="1281" t="s">
        <v>6</v>
      </c>
      <c r="C2440" s="1282">
        <v>4432</v>
      </c>
      <c r="D2440" s="1341" t="str">
        <f t="shared" si="51"/>
        <v>IL4432</v>
      </c>
      <c r="E2440" s="1514" t="s">
        <v>125</v>
      </c>
      <c r="F2440" s="1390">
        <v>628</v>
      </c>
      <c r="G2440" s="1283">
        <v>1.55</v>
      </c>
      <c r="H2440" s="1283"/>
      <c r="I2440" s="1283"/>
      <c r="J2440" s="1283"/>
      <c r="K2440" s="1283"/>
      <c r="L2440" s="1283"/>
      <c r="M2440" s="1283"/>
      <c r="N2440" s="1283"/>
      <c r="O2440" s="1283"/>
      <c r="P2440" s="1283"/>
      <c r="R2440" s="1067"/>
      <c r="Z2440" s="21"/>
      <c r="AH2440"/>
    </row>
    <row r="2441" spans="1:34" ht="11.25" customHeight="1">
      <c r="A2441"/>
      <c r="B2441" s="1281" t="s">
        <v>6</v>
      </c>
      <c r="C2441" s="1282">
        <v>4452</v>
      </c>
      <c r="D2441" s="1341" t="str">
        <f t="shared" si="51"/>
        <v>IL4452</v>
      </c>
      <c r="E2441" s="1514" t="s">
        <v>121</v>
      </c>
      <c r="F2441" s="1390">
        <v>1237</v>
      </c>
      <c r="G2441" s="1283">
        <v>3.54</v>
      </c>
      <c r="H2441" s="1283"/>
      <c r="I2441" s="1283"/>
      <c r="J2441" s="1283"/>
      <c r="K2441" s="1283"/>
      <c r="L2441" s="1283"/>
      <c r="M2441" s="1283"/>
      <c r="N2441" s="1283"/>
      <c r="O2441" s="1283"/>
      <c r="P2441" s="1283"/>
      <c r="R2441" s="1067"/>
      <c r="Z2441" s="21"/>
      <c r="AH2441"/>
    </row>
    <row r="2442" spans="1:34" ht="11.25" customHeight="1">
      <c r="A2442"/>
      <c r="B2442" s="1281" t="s">
        <v>6</v>
      </c>
      <c r="C2442" s="1282">
        <v>4459</v>
      </c>
      <c r="D2442" s="1341" t="str">
        <f t="shared" si="51"/>
        <v>IL4459</v>
      </c>
      <c r="E2442" s="1514" t="s">
        <v>121</v>
      </c>
      <c r="F2442" s="1390">
        <v>1351</v>
      </c>
      <c r="G2442" s="1283">
        <v>3.92</v>
      </c>
      <c r="H2442" s="1283"/>
      <c r="I2442" s="1283"/>
      <c r="J2442" s="1283"/>
      <c r="K2442" s="1283"/>
      <c r="L2442" s="1283"/>
      <c r="M2442" s="1283"/>
      <c r="N2442" s="1283"/>
      <c r="O2442" s="1283"/>
      <c r="P2442" s="1283"/>
      <c r="R2442" s="1067"/>
      <c r="Z2442" s="21"/>
      <c r="AH2442"/>
    </row>
    <row r="2443" spans="1:34" ht="11.25" customHeight="1">
      <c r="A2443"/>
      <c r="B2443" s="1281" t="s">
        <v>6</v>
      </c>
      <c r="C2443" s="1282">
        <v>4470</v>
      </c>
      <c r="D2443" s="1341" t="str">
        <f t="shared" si="51"/>
        <v>IL4470</v>
      </c>
      <c r="E2443" s="1514" t="s">
        <v>125</v>
      </c>
      <c r="F2443" s="1390">
        <v>1234</v>
      </c>
      <c r="G2443" s="1283">
        <v>3.53</v>
      </c>
      <c r="H2443" s="1283"/>
      <c r="I2443" s="1283"/>
      <c r="J2443" s="1283"/>
      <c r="K2443" s="1283"/>
      <c r="L2443" s="1283"/>
      <c r="M2443" s="1283"/>
      <c r="N2443" s="1283"/>
      <c r="O2443" s="1283"/>
      <c r="P2443" s="1283"/>
      <c r="R2443" s="1067"/>
      <c r="Z2443" s="21"/>
      <c r="AH2443"/>
    </row>
    <row r="2444" spans="1:34" ht="11.25" customHeight="1">
      <c r="A2444"/>
      <c r="B2444" s="1281" t="s">
        <v>6</v>
      </c>
      <c r="C2444" s="1282">
        <v>4484</v>
      </c>
      <c r="D2444" s="1341" t="str">
        <f t="shared" ref="D2444:D2507" si="52">B2444&amp;TEXT(C2444,"0000")</f>
        <v>IL4484</v>
      </c>
      <c r="E2444" s="1514" t="s">
        <v>121</v>
      </c>
      <c r="F2444" s="1390">
        <v>1087</v>
      </c>
      <c r="G2444" s="1283">
        <v>3.04</v>
      </c>
      <c r="H2444" s="1283"/>
      <c r="I2444" s="1283"/>
      <c r="J2444" s="1283"/>
      <c r="K2444" s="1283"/>
      <c r="L2444" s="1283"/>
      <c r="M2444" s="1283"/>
      <c r="N2444" s="1283"/>
      <c r="O2444" s="1283"/>
      <c r="P2444" s="1283"/>
      <c r="R2444" s="1067"/>
      <c r="Z2444" s="21"/>
      <c r="AH2444"/>
    </row>
    <row r="2445" spans="1:34" ht="11.25" customHeight="1">
      <c r="A2445"/>
      <c r="B2445" s="1281" t="s">
        <v>6</v>
      </c>
      <c r="C2445" s="1282">
        <v>4493</v>
      </c>
      <c r="D2445" s="1341" t="str">
        <f t="shared" si="52"/>
        <v>IL4493</v>
      </c>
      <c r="E2445" s="1514" t="s">
        <v>125</v>
      </c>
      <c r="F2445" s="1390">
        <v>1078</v>
      </c>
      <c r="G2445" s="1283">
        <v>3.01</v>
      </c>
      <c r="H2445" s="1283"/>
      <c r="I2445" s="1283"/>
      <c r="J2445" s="1283"/>
      <c r="K2445" s="1283"/>
      <c r="L2445" s="1283"/>
      <c r="M2445" s="1283"/>
      <c r="N2445" s="1283"/>
      <c r="O2445" s="1283"/>
      <c r="P2445" s="1283"/>
      <c r="R2445" s="1067"/>
      <c r="Z2445" s="21"/>
      <c r="AH2445"/>
    </row>
    <row r="2446" spans="1:34" ht="11.25" customHeight="1">
      <c r="A2446"/>
      <c r="B2446" s="1281" t="s">
        <v>6</v>
      </c>
      <c r="C2446" s="1282">
        <v>4511</v>
      </c>
      <c r="D2446" s="1341" t="str">
        <f t="shared" si="52"/>
        <v>IL4511</v>
      </c>
      <c r="E2446" s="1514" t="s">
        <v>123</v>
      </c>
      <c r="F2446" s="1390">
        <v>370</v>
      </c>
      <c r="G2446" s="1283">
        <v>0.69</v>
      </c>
      <c r="H2446" s="1283"/>
      <c r="I2446" s="1283"/>
      <c r="J2446" s="1283"/>
      <c r="K2446" s="1283"/>
      <c r="L2446" s="1283"/>
      <c r="M2446" s="1283"/>
      <c r="N2446" s="1283"/>
      <c r="O2446" s="1283"/>
      <c r="P2446" s="1283"/>
      <c r="R2446" s="1067"/>
      <c r="Z2446" s="21"/>
      <c r="AH2446"/>
    </row>
    <row r="2447" spans="1:34" ht="11.25" customHeight="1">
      <c r="A2447"/>
      <c r="B2447" s="1281" t="s">
        <v>6</v>
      </c>
      <c r="C2447" s="1282">
        <v>4557</v>
      </c>
      <c r="D2447" s="1341" t="str">
        <f t="shared" si="52"/>
        <v>IL4557</v>
      </c>
      <c r="E2447" s="1514" t="s">
        <v>123</v>
      </c>
      <c r="F2447" s="1390">
        <v>1042</v>
      </c>
      <c r="G2447" s="1283">
        <v>2.89</v>
      </c>
      <c r="H2447" s="1283"/>
      <c r="I2447" s="1283"/>
      <c r="J2447" s="1283"/>
      <c r="K2447" s="1283"/>
      <c r="L2447" s="1283"/>
      <c r="M2447" s="1283"/>
      <c r="N2447" s="1283"/>
      <c r="O2447" s="1283"/>
      <c r="P2447" s="1283"/>
      <c r="R2447" s="1067"/>
      <c r="Z2447" s="21"/>
      <c r="AH2447"/>
    </row>
    <row r="2448" spans="1:34" ht="11.25" customHeight="1">
      <c r="A2448"/>
      <c r="B2448" s="1281" t="s">
        <v>6</v>
      </c>
      <c r="C2448" s="1282">
        <v>4558</v>
      </c>
      <c r="D2448" s="1341" t="str">
        <f t="shared" si="52"/>
        <v>IL4558</v>
      </c>
      <c r="E2448" s="1514" t="s">
        <v>123</v>
      </c>
      <c r="F2448" s="1390">
        <v>886</v>
      </c>
      <c r="G2448" s="1283">
        <v>2.37</v>
      </c>
      <c r="H2448" s="1283"/>
      <c r="I2448" s="1283"/>
      <c r="J2448" s="1283"/>
      <c r="K2448" s="1283"/>
      <c r="L2448" s="1283"/>
      <c r="M2448" s="1283"/>
      <c r="N2448" s="1283"/>
      <c r="O2448" s="1283"/>
      <c r="P2448" s="1283"/>
      <c r="R2448" s="1067"/>
      <c r="Z2448" s="21"/>
      <c r="AH2448"/>
    </row>
    <row r="2449" spans="1:34" ht="11.25" customHeight="1">
      <c r="A2449"/>
      <c r="B2449" s="1281" t="s">
        <v>6</v>
      </c>
      <c r="C2449" s="1282">
        <v>4568</v>
      </c>
      <c r="D2449" s="1341" t="str">
        <f t="shared" si="52"/>
        <v>IL4568</v>
      </c>
      <c r="E2449" s="1514" t="s">
        <v>123</v>
      </c>
      <c r="F2449" s="1390">
        <v>886</v>
      </c>
      <c r="G2449" s="1283">
        <v>2.39</v>
      </c>
      <c r="H2449" s="1283"/>
      <c r="I2449" s="1283"/>
      <c r="J2449" s="1283"/>
      <c r="K2449" s="1283"/>
      <c r="L2449" s="1283"/>
      <c r="M2449" s="1283"/>
      <c r="N2449" s="1283"/>
      <c r="O2449" s="1283"/>
      <c r="P2449" s="1283"/>
      <c r="R2449" s="1067"/>
      <c r="Z2449" s="21"/>
      <c r="AH2449"/>
    </row>
    <row r="2450" spans="1:34" ht="11.25" customHeight="1">
      <c r="A2450"/>
      <c r="B2450" s="1281" t="s">
        <v>6</v>
      </c>
      <c r="C2450" s="1282">
        <v>4581</v>
      </c>
      <c r="D2450" s="1341" t="str">
        <f t="shared" si="52"/>
        <v>IL4581</v>
      </c>
      <c r="E2450" s="1514" t="s">
        <v>123</v>
      </c>
      <c r="F2450" s="1390">
        <v>571</v>
      </c>
      <c r="G2450" s="1283">
        <v>1.36</v>
      </c>
      <c r="H2450" s="1283"/>
      <c r="I2450" s="1283"/>
      <c r="J2450" s="1283"/>
      <c r="K2450" s="1283"/>
      <c r="L2450" s="1283"/>
      <c r="M2450" s="1283"/>
      <c r="N2450" s="1283"/>
      <c r="O2450" s="1283"/>
      <c r="P2450" s="1283"/>
      <c r="R2450" s="1067"/>
      <c r="Z2450" s="21"/>
      <c r="AH2450"/>
    </row>
    <row r="2451" spans="1:34" ht="11.25" customHeight="1">
      <c r="A2451"/>
      <c r="B2451" s="1281" t="s">
        <v>6</v>
      </c>
      <c r="C2451" s="1282">
        <v>4583</v>
      </c>
      <c r="D2451" s="1341" t="str">
        <f t="shared" si="52"/>
        <v>IL4583</v>
      </c>
      <c r="E2451" s="1514" t="s">
        <v>122</v>
      </c>
      <c r="F2451" s="1390">
        <v>1500</v>
      </c>
      <c r="G2451" s="1283">
        <v>4.57</v>
      </c>
      <c r="H2451" s="1283"/>
      <c r="I2451" s="1283"/>
      <c r="J2451" s="1283"/>
      <c r="K2451" s="1283"/>
      <c r="L2451" s="1283"/>
      <c r="M2451" s="1283"/>
      <c r="N2451" s="1283"/>
      <c r="O2451" s="1283"/>
      <c r="P2451" s="1283"/>
      <c r="R2451" s="1067"/>
      <c r="Z2451" s="21"/>
      <c r="AH2451"/>
    </row>
    <row r="2452" spans="1:34" ht="11.25" customHeight="1">
      <c r="A2452"/>
      <c r="B2452" s="1281" t="s">
        <v>6</v>
      </c>
      <c r="C2452" s="1282">
        <v>4611</v>
      </c>
      <c r="D2452" s="1341" t="str">
        <f t="shared" si="52"/>
        <v>IL4611</v>
      </c>
      <c r="E2452" s="1514" t="s">
        <v>121</v>
      </c>
      <c r="F2452" s="1390">
        <v>601</v>
      </c>
      <c r="G2452" s="1283">
        <v>1.45</v>
      </c>
      <c r="H2452" s="1283"/>
      <c r="I2452" s="1283"/>
      <c r="J2452" s="1283"/>
      <c r="K2452" s="1283"/>
      <c r="L2452" s="1283"/>
      <c r="M2452" s="1283"/>
      <c r="N2452" s="1283"/>
      <c r="O2452" s="1283"/>
      <c r="P2452" s="1283"/>
      <c r="R2452" s="1067"/>
      <c r="Z2452" s="21"/>
      <c r="AH2452"/>
    </row>
    <row r="2453" spans="1:34" ht="11.25" customHeight="1">
      <c r="A2453"/>
      <c r="B2453" s="1281" t="s">
        <v>6</v>
      </c>
      <c r="C2453" s="1282">
        <v>4635</v>
      </c>
      <c r="D2453" s="1341" t="str">
        <f t="shared" si="52"/>
        <v>IL4635</v>
      </c>
      <c r="E2453" s="1514" t="s">
        <v>122</v>
      </c>
      <c r="F2453" s="1390">
        <v>1500</v>
      </c>
      <c r="G2453" s="1283">
        <v>4.92</v>
      </c>
      <c r="H2453" s="1283"/>
      <c r="I2453" s="1283"/>
      <c r="J2453" s="1283"/>
      <c r="K2453" s="1283"/>
      <c r="L2453" s="1283"/>
      <c r="M2453" s="1283"/>
      <c r="N2453" s="1283"/>
      <c r="O2453" s="1283"/>
      <c r="P2453" s="1283"/>
      <c r="R2453" s="1067"/>
      <c r="Z2453" s="21"/>
      <c r="AH2453"/>
    </row>
    <row r="2454" spans="1:34" ht="11.25" customHeight="1">
      <c r="A2454"/>
      <c r="B2454" s="1281" t="s">
        <v>6</v>
      </c>
      <c r="C2454" s="1282">
        <v>4653</v>
      </c>
      <c r="D2454" s="1341" t="str">
        <f t="shared" si="52"/>
        <v>IL4653</v>
      </c>
      <c r="E2454" s="1514" t="s">
        <v>122</v>
      </c>
      <c r="F2454" s="1390">
        <v>859</v>
      </c>
      <c r="G2454" s="1283">
        <v>2.2799999999999998</v>
      </c>
      <c r="H2454" s="1283"/>
      <c r="I2454" s="1283"/>
      <c r="J2454" s="1283"/>
      <c r="K2454" s="1283"/>
      <c r="L2454" s="1283"/>
      <c r="M2454" s="1283"/>
      <c r="N2454" s="1283"/>
      <c r="O2454" s="1283"/>
      <c r="P2454" s="1283"/>
      <c r="R2454" s="1067"/>
      <c r="Z2454" s="21"/>
      <c r="AH2454"/>
    </row>
    <row r="2455" spans="1:34" ht="11.25" customHeight="1">
      <c r="A2455"/>
      <c r="B2455" s="1281" t="s">
        <v>6</v>
      </c>
      <c r="C2455" s="1282">
        <v>4665</v>
      </c>
      <c r="D2455" s="1341" t="str">
        <f t="shared" si="52"/>
        <v>IL4665</v>
      </c>
      <c r="E2455" s="1514" t="s">
        <v>123</v>
      </c>
      <c r="F2455" s="1390">
        <v>1500</v>
      </c>
      <c r="G2455" s="1283">
        <v>8.65</v>
      </c>
      <c r="H2455" s="1283"/>
      <c r="I2455" s="1283"/>
      <c r="J2455" s="1283"/>
      <c r="K2455" s="1283"/>
      <c r="L2455" s="1283"/>
      <c r="M2455" s="1283"/>
      <c r="N2455" s="1283"/>
      <c r="O2455" s="1283"/>
      <c r="P2455" s="1283"/>
      <c r="R2455" s="1067"/>
      <c r="Z2455" s="21"/>
      <c r="AH2455"/>
    </row>
    <row r="2456" spans="1:34" ht="11.25" customHeight="1">
      <c r="A2456"/>
      <c r="B2456" s="1281" t="s">
        <v>6</v>
      </c>
      <c r="C2456" s="1282">
        <v>4683</v>
      </c>
      <c r="D2456" s="1341" t="str">
        <f t="shared" si="52"/>
        <v>IL4683</v>
      </c>
      <c r="E2456" s="1514" t="s">
        <v>125</v>
      </c>
      <c r="F2456" s="1390">
        <v>1351</v>
      </c>
      <c r="G2456" s="1283">
        <v>3.9</v>
      </c>
      <c r="H2456" s="1283"/>
      <c r="I2456" s="1283"/>
      <c r="J2456" s="1283"/>
      <c r="K2456" s="1283"/>
      <c r="L2456" s="1283"/>
      <c r="M2456" s="1283"/>
      <c r="N2456" s="1283"/>
      <c r="O2456" s="1283"/>
      <c r="P2456" s="1283"/>
      <c r="R2456" s="1067"/>
      <c r="Z2456" s="21"/>
      <c r="AH2456"/>
    </row>
    <row r="2457" spans="1:34" ht="11.25" customHeight="1">
      <c r="A2457"/>
      <c r="B2457" s="1281" t="s">
        <v>6</v>
      </c>
      <c r="C2457" s="1282">
        <v>4686</v>
      </c>
      <c r="D2457" s="1341" t="str">
        <f t="shared" si="52"/>
        <v>IL4686</v>
      </c>
      <c r="E2457" s="1514" t="s">
        <v>125</v>
      </c>
      <c r="F2457" s="1390">
        <v>1168</v>
      </c>
      <c r="G2457" s="1283">
        <v>3.31</v>
      </c>
      <c r="H2457" s="1283"/>
      <c r="I2457" s="1283"/>
      <c r="J2457" s="1283"/>
      <c r="K2457" s="1283"/>
      <c r="L2457" s="1283"/>
      <c r="M2457" s="1283"/>
      <c r="N2457" s="1283"/>
      <c r="O2457" s="1283"/>
      <c r="P2457" s="1283"/>
      <c r="R2457" s="1067"/>
      <c r="Z2457" s="21"/>
      <c r="AH2457"/>
    </row>
    <row r="2458" spans="1:34" ht="11.25" customHeight="1">
      <c r="A2458"/>
      <c r="B2458" s="1281" t="s">
        <v>6</v>
      </c>
      <c r="C2458" s="1282">
        <v>4692</v>
      </c>
      <c r="D2458" s="1341" t="str">
        <f t="shared" si="52"/>
        <v>IL4692</v>
      </c>
      <c r="E2458" s="1514" t="s">
        <v>121</v>
      </c>
      <c r="F2458" s="1390">
        <v>451</v>
      </c>
      <c r="G2458" s="1283">
        <v>0.95</v>
      </c>
      <c r="H2458" s="1283"/>
      <c r="I2458" s="1283"/>
      <c r="J2458" s="1283"/>
      <c r="K2458" s="1283"/>
      <c r="L2458" s="1283"/>
      <c r="M2458" s="1283"/>
      <c r="N2458" s="1283"/>
      <c r="O2458" s="1283"/>
      <c r="P2458" s="1283"/>
      <c r="R2458" s="1067"/>
      <c r="Z2458" s="21"/>
      <c r="AH2458"/>
    </row>
    <row r="2459" spans="1:34" ht="11.25" customHeight="1">
      <c r="A2459"/>
      <c r="B2459" s="1281" t="s">
        <v>6</v>
      </c>
      <c r="C2459" s="1282">
        <v>4693</v>
      </c>
      <c r="D2459" s="1341" t="str">
        <f t="shared" si="52"/>
        <v>IL4693</v>
      </c>
      <c r="E2459" s="1514" t="s">
        <v>125</v>
      </c>
      <c r="F2459" s="1390">
        <v>709</v>
      </c>
      <c r="G2459" s="1283">
        <v>1.8</v>
      </c>
      <c r="H2459" s="1283"/>
      <c r="I2459" s="1283"/>
      <c r="J2459" s="1283"/>
      <c r="K2459" s="1283"/>
      <c r="L2459" s="1283"/>
      <c r="M2459" s="1283"/>
      <c r="N2459" s="1283"/>
      <c r="O2459" s="1283"/>
      <c r="P2459" s="1283"/>
      <c r="R2459" s="1067"/>
      <c r="Z2459" s="21"/>
      <c r="AH2459"/>
    </row>
    <row r="2460" spans="1:34" ht="11.25" customHeight="1">
      <c r="A2460"/>
      <c r="B2460" s="1281" t="s">
        <v>6</v>
      </c>
      <c r="C2460" s="1282">
        <v>4703</v>
      </c>
      <c r="D2460" s="1341" t="str">
        <f t="shared" si="52"/>
        <v>IL4703</v>
      </c>
      <c r="E2460" s="1514" t="s">
        <v>125</v>
      </c>
      <c r="F2460" s="1390">
        <v>745</v>
      </c>
      <c r="G2460" s="1283">
        <v>1.92</v>
      </c>
      <c r="H2460" s="1283"/>
      <c r="I2460" s="1283"/>
      <c r="J2460" s="1283"/>
      <c r="K2460" s="1283"/>
      <c r="L2460" s="1283"/>
      <c r="M2460" s="1283"/>
      <c r="N2460" s="1283"/>
      <c r="O2460" s="1283"/>
      <c r="P2460" s="1283"/>
      <c r="R2460" s="1067"/>
      <c r="Z2460" s="21"/>
      <c r="AH2460"/>
    </row>
    <row r="2461" spans="1:34" ht="11.25" customHeight="1">
      <c r="A2461"/>
      <c r="B2461" s="1281" t="s">
        <v>6</v>
      </c>
      <c r="C2461" s="1282">
        <v>4717</v>
      </c>
      <c r="D2461" s="1341" t="str">
        <f t="shared" si="52"/>
        <v>IL4717</v>
      </c>
      <c r="E2461" s="1514" t="s">
        <v>125</v>
      </c>
      <c r="F2461" s="1390">
        <v>943</v>
      </c>
      <c r="G2461" s="1283">
        <v>2.58</v>
      </c>
      <c r="H2461" s="1283"/>
      <c r="I2461" s="1283"/>
      <c r="J2461" s="1283"/>
      <c r="K2461" s="1283"/>
      <c r="L2461" s="1283"/>
      <c r="M2461" s="1283"/>
      <c r="N2461" s="1283"/>
      <c r="O2461" s="1283"/>
      <c r="P2461" s="1283"/>
      <c r="R2461" s="1067"/>
      <c r="Z2461" s="21"/>
      <c r="AH2461"/>
    </row>
    <row r="2462" spans="1:34" ht="11.25" customHeight="1">
      <c r="A2462"/>
      <c r="B2462" s="1281" t="s">
        <v>6</v>
      </c>
      <c r="C2462" s="1282">
        <v>4720</v>
      </c>
      <c r="D2462" s="1341" t="str">
        <f t="shared" si="52"/>
        <v>IL4720</v>
      </c>
      <c r="E2462" s="1514" t="s">
        <v>123</v>
      </c>
      <c r="F2462" s="1390">
        <v>1072</v>
      </c>
      <c r="G2462" s="1283">
        <v>3</v>
      </c>
      <c r="H2462" s="1283"/>
      <c r="I2462" s="1283"/>
      <c r="J2462" s="1283"/>
      <c r="K2462" s="1283"/>
      <c r="L2462" s="1283"/>
      <c r="M2462" s="1283"/>
      <c r="N2462" s="1283"/>
      <c r="O2462" s="1283"/>
      <c r="P2462" s="1283"/>
      <c r="R2462" s="1067"/>
      <c r="Z2462" s="21"/>
      <c r="AH2462"/>
    </row>
    <row r="2463" spans="1:34" ht="11.25" customHeight="1">
      <c r="A2463"/>
      <c r="B2463" s="1281" t="s">
        <v>6</v>
      </c>
      <c r="C2463" s="1282">
        <v>4740</v>
      </c>
      <c r="D2463" s="1341" t="str">
        <f t="shared" si="52"/>
        <v>IL4740</v>
      </c>
      <c r="E2463" s="1514" t="s">
        <v>122</v>
      </c>
      <c r="F2463" s="1390">
        <v>433</v>
      </c>
      <c r="G2463" s="1283">
        <v>0.89</v>
      </c>
      <c r="H2463" s="1283"/>
      <c r="I2463" s="1283"/>
      <c r="J2463" s="1283"/>
      <c r="K2463" s="1283"/>
      <c r="L2463" s="1283"/>
      <c r="M2463" s="1283"/>
      <c r="N2463" s="1283"/>
      <c r="O2463" s="1283"/>
      <c r="P2463" s="1283"/>
      <c r="R2463" s="1067"/>
      <c r="Z2463" s="21"/>
      <c r="AH2463"/>
    </row>
    <row r="2464" spans="1:34" ht="11.25" customHeight="1">
      <c r="A2464"/>
      <c r="B2464" s="1281" t="s">
        <v>6</v>
      </c>
      <c r="C2464" s="1282">
        <v>4741</v>
      </c>
      <c r="D2464" s="1341" t="str">
        <f t="shared" si="52"/>
        <v>IL4741</v>
      </c>
      <c r="E2464" s="1514" t="s">
        <v>123</v>
      </c>
      <c r="F2464" s="1390">
        <v>1204</v>
      </c>
      <c r="G2464" s="1283">
        <v>3.43</v>
      </c>
      <c r="H2464" s="1283"/>
      <c r="I2464" s="1283"/>
      <c r="J2464" s="1283"/>
      <c r="K2464" s="1283"/>
      <c r="L2464" s="1283"/>
      <c r="M2464" s="1283"/>
      <c r="N2464" s="1283"/>
      <c r="O2464" s="1283"/>
      <c r="P2464" s="1283"/>
      <c r="R2464" s="1067"/>
      <c r="Z2464" s="21"/>
      <c r="AH2464"/>
    </row>
    <row r="2465" spans="1:34" ht="11.25" customHeight="1">
      <c r="A2465"/>
      <c r="B2465" s="1281" t="s">
        <v>6</v>
      </c>
      <c r="C2465" s="1282">
        <v>4751</v>
      </c>
      <c r="D2465" s="1341" t="str">
        <f t="shared" si="52"/>
        <v>IL4751</v>
      </c>
      <c r="E2465" s="1514" t="s">
        <v>123</v>
      </c>
      <c r="F2465" s="1390">
        <v>886</v>
      </c>
      <c r="G2465" s="1283">
        <v>2.37</v>
      </c>
      <c r="H2465" s="1283"/>
      <c r="I2465" s="1283"/>
      <c r="J2465" s="1283"/>
      <c r="K2465" s="1283"/>
      <c r="L2465" s="1283"/>
      <c r="M2465" s="1283"/>
      <c r="N2465" s="1283"/>
      <c r="O2465" s="1283"/>
      <c r="P2465" s="1283"/>
      <c r="R2465" s="1067"/>
      <c r="Z2465" s="21"/>
      <c r="AH2465"/>
    </row>
    <row r="2466" spans="1:34" ht="11.25" customHeight="1">
      <c r="A2466"/>
      <c r="B2466" s="1281" t="s">
        <v>6</v>
      </c>
      <c r="C2466" s="1282">
        <v>4771</v>
      </c>
      <c r="D2466" s="1341" t="str">
        <f t="shared" si="52"/>
        <v>IL4771</v>
      </c>
      <c r="E2466" s="1514" t="s">
        <v>122</v>
      </c>
      <c r="F2466" s="1390">
        <v>1366</v>
      </c>
      <c r="G2466" s="1283">
        <v>3.37</v>
      </c>
      <c r="H2466" s="1283"/>
      <c r="I2466" s="1283"/>
      <c r="J2466" s="1283"/>
      <c r="K2466" s="1283"/>
      <c r="L2466" s="1283"/>
      <c r="M2466" s="1283"/>
      <c r="N2466" s="1283"/>
      <c r="O2466" s="1283"/>
      <c r="P2466" s="1283"/>
      <c r="R2466" s="1067"/>
      <c r="Z2466" s="21"/>
      <c r="AH2466"/>
    </row>
    <row r="2467" spans="1:34" ht="11.25" customHeight="1">
      <c r="A2467"/>
      <c r="B2467" s="1281" t="s">
        <v>6</v>
      </c>
      <c r="C2467" s="1282">
        <v>4777</v>
      </c>
      <c r="D2467" s="1341" t="str">
        <f t="shared" si="52"/>
        <v>IL4777</v>
      </c>
      <c r="E2467" s="1514" t="s">
        <v>122</v>
      </c>
      <c r="F2467" s="1390">
        <v>1456</v>
      </c>
      <c r="G2467" s="1283">
        <v>4.26</v>
      </c>
      <c r="H2467" s="1283"/>
      <c r="I2467" s="1283"/>
      <c r="J2467" s="1283"/>
      <c r="K2467" s="1283"/>
      <c r="L2467" s="1283"/>
      <c r="M2467" s="1283"/>
      <c r="N2467" s="1283"/>
      <c r="O2467" s="1283"/>
      <c r="P2467" s="1283"/>
      <c r="R2467" s="1067"/>
      <c r="Z2467" s="21"/>
      <c r="AH2467"/>
    </row>
    <row r="2468" spans="1:34" ht="11.25" customHeight="1">
      <c r="A2468"/>
      <c r="B2468" s="1281" t="s">
        <v>6</v>
      </c>
      <c r="C2468" s="1282">
        <v>4825</v>
      </c>
      <c r="D2468" s="1341" t="str">
        <f t="shared" si="52"/>
        <v>IL4825</v>
      </c>
      <c r="E2468" s="1514" t="s">
        <v>123</v>
      </c>
      <c r="F2468" s="1390">
        <v>400</v>
      </c>
      <c r="G2468" s="1283">
        <v>0.78</v>
      </c>
      <c r="H2468" s="1283"/>
      <c r="I2468" s="1283"/>
      <c r="J2468" s="1283"/>
      <c r="K2468" s="1283"/>
      <c r="L2468" s="1283"/>
      <c r="M2468" s="1283"/>
      <c r="N2468" s="1283"/>
      <c r="O2468" s="1283"/>
      <c r="P2468" s="1283"/>
      <c r="R2468" s="1067"/>
      <c r="Z2468" s="21"/>
      <c r="AH2468"/>
    </row>
    <row r="2469" spans="1:34" ht="11.25" customHeight="1">
      <c r="A2469"/>
      <c r="B2469" s="1281" t="s">
        <v>6</v>
      </c>
      <c r="C2469" s="1282">
        <v>4828</v>
      </c>
      <c r="D2469" s="1341" t="str">
        <f t="shared" si="52"/>
        <v>IL4828</v>
      </c>
      <c r="E2469" s="1514" t="s">
        <v>121</v>
      </c>
      <c r="F2469" s="1390">
        <v>670</v>
      </c>
      <c r="G2469" s="1283">
        <v>1.69</v>
      </c>
      <c r="H2469" s="1283"/>
      <c r="I2469" s="1283"/>
      <c r="J2469" s="1283"/>
      <c r="K2469" s="1283"/>
      <c r="L2469" s="1283"/>
      <c r="M2469" s="1283"/>
      <c r="N2469" s="1283"/>
      <c r="O2469" s="1283"/>
      <c r="P2469" s="1283"/>
      <c r="R2469" s="1067"/>
      <c r="Z2469" s="21"/>
      <c r="AH2469"/>
    </row>
    <row r="2470" spans="1:34" ht="11.25" customHeight="1">
      <c r="A2470"/>
      <c r="B2470" s="1281" t="s">
        <v>6</v>
      </c>
      <c r="C2470" s="1282">
        <v>4829</v>
      </c>
      <c r="D2470" s="1341" t="str">
        <f t="shared" si="52"/>
        <v>IL4829</v>
      </c>
      <c r="E2470" s="1514" t="s">
        <v>123</v>
      </c>
      <c r="F2470" s="1390">
        <v>637</v>
      </c>
      <c r="G2470" s="1283">
        <v>1.56</v>
      </c>
      <c r="H2470" s="1283"/>
      <c r="I2470" s="1283"/>
      <c r="J2470" s="1283"/>
      <c r="K2470" s="1283"/>
      <c r="L2470" s="1283"/>
      <c r="M2470" s="1283"/>
      <c r="N2470" s="1283"/>
      <c r="O2470" s="1283"/>
      <c r="P2470" s="1283"/>
      <c r="R2470" s="1067"/>
      <c r="Z2470" s="21"/>
      <c r="AH2470"/>
    </row>
    <row r="2471" spans="1:34" ht="11.25" customHeight="1">
      <c r="A2471"/>
      <c r="B2471" s="1281" t="s">
        <v>6</v>
      </c>
      <c r="C2471" s="1282">
        <v>4902</v>
      </c>
      <c r="D2471" s="1341" t="str">
        <f t="shared" si="52"/>
        <v>IL4902</v>
      </c>
      <c r="E2471" s="1514" t="s">
        <v>125</v>
      </c>
      <c r="F2471" s="1390">
        <v>1168</v>
      </c>
      <c r="G2471" s="1283">
        <v>3.31</v>
      </c>
      <c r="H2471" s="1283"/>
      <c r="I2471" s="1283"/>
      <c r="J2471" s="1283"/>
      <c r="K2471" s="1283"/>
      <c r="L2471" s="1283"/>
      <c r="M2471" s="1283"/>
      <c r="N2471" s="1283"/>
      <c r="O2471" s="1283"/>
      <c r="P2471" s="1283"/>
      <c r="R2471" s="1067"/>
      <c r="Z2471" s="21"/>
      <c r="AH2471"/>
    </row>
    <row r="2472" spans="1:34" ht="11.25" customHeight="1">
      <c r="A2472"/>
      <c r="B2472" s="1281" t="s">
        <v>6</v>
      </c>
      <c r="C2472" s="1282">
        <v>4923</v>
      </c>
      <c r="D2472" s="1341" t="str">
        <f t="shared" si="52"/>
        <v>IL4923</v>
      </c>
      <c r="E2472" s="1514" t="s">
        <v>125</v>
      </c>
      <c r="F2472" s="1390">
        <v>511</v>
      </c>
      <c r="G2472" s="1283">
        <v>1.1599999999999999</v>
      </c>
      <c r="H2472" s="1283"/>
      <c r="I2472" s="1283"/>
      <c r="J2472" s="1283"/>
      <c r="K2472" s="1283"/>
      <c r="L2472" s="1283"/>
      <c r="M2472" s="1283"/>
      <c r="N2472" s="1283"/>
      <c r="O2472" s="1283"/>
      <c r="P2472" s="1283"/>
      <c r="R2472" s="1067"/>
      <c r="Z2472" s="21"/>
      <c r="AH2472"/>
    </row>
    <row r="2473" spans="1:34" ht="11.25" customHeight="1">
      <c r="A2473"/>
      <c r="B2473" s="1281" t="s">
        <v>6</v>
      </c>
      <c r="C2473" s="1282">
        <v>4940</v>
      </c>
      <c r="D2473" s="1341" t="str">
        <f t="shared" si="52"/>
        <v>IL4940</v>
      </c>
      <c r="E2473" s="1514" t="s">
        <v>125</v>
      </c>
      <c r="F2473" s="1390">
        <v>1132</v>
      </c>
      <c r="G2473" s="1283">
        <v>3.2</v>
      </c>
      <c r="H2473" s="1283"/>
      <c r="I2473" s="1283"/>
      <c r="J2473" s="1283"/>
      <c r="K2473" s="1283"/>
      <c r="L2473" s="1283"/>
      <c r="M2473" s="1283"/>
      <c r="N2473" s="1283"/>
      <c r="O2473" s="1283"/>
      <c r="P2473" s="1283"/>
      <c r="R2473" s="1067"/>
      <c r="Z2473" s="21"/>
      <c r="AH2473"/>
    </row>
    <row r="2474" spans="1:34" ht="11.25" customHeight="1">
      <c r="A2474"/>
      <c r="B2474" s="1281" t="s">
        <v>6</v>
      </c>
      <c r="C2474" s="1282">
        <v>5020</v>
      </c>
      <c r="D2474" s="1341" t="str">
        <f t="shared" si="52"/>
        <v>IL5020</v>
      </c>
      <c r="E2474" s="1514" t="s">
        <v>123</v>
      </c>
      <c r="F2474" s="1390">
        <v>1500</v>
      </c>
      <c r="G2474" s="1283">
        <v>7.36</v>
      </c>
      <c r="H2474" s="1283"/>
      <c r="I2474" s="1283"/>
      <c r="J2474" s="1283"/>
      <c r="K2474" s="1283"/>
      <c r="L2474" s="1283"/>
      <c r="M2474" s="1283"/>
      <c r="N2474" s="1283"/>
      <c r="O2474" s="1283"/>
      <c r="P2474" s="1283"/>
      <c r="R2474" s="1067"/>
      <c r="Z2474" s="21"/>
      <c r="AH2474"/>
    </row>
    <row r="2475" spans="1:34" ht="11.25" customHeight="1">
      <c r="A2475"/>
      <c r="B2475" s="1281" t="s">
        <v>6</v>
      </c>
      <c r="C2475" s="1282">
        <v>5022</v>
      </c>
      <c r="D2475" s="1341" t="str">
        <f t="shared" si="52"/>
        <v>IL5022</v>
      </c>
      <c r="E2475" s="1514" t="s">
        <v>124</v>
      </c>
      <c r="F2475" s="1390">
        <v>1500</v>
      </c>
      <c r="G2475" s="1283">
        <v>12.86</v>
      </c>
      <c r="H2475" s="1283"/>
      <c r="I2475" s="1283"/>
      <c r="J2475" s="1283"/>
      <c r="K2475" s="1283"/>
      <c r="L2475" s="1283"/>
      <c r="M2475" s="1283"/>
      <c r="N2475" s="1283"/>
      <c r="O2475" s="1283"/>
      <c r="P2475" s="1283"/>
      <c r="R2475" s="1067"/>
      <c r="Z2475" s="21"/>
      <c r="AH2475"/>
    </row>
    <row r="2476" spans="1:34" ht="11.25" customHeight="1">
      <c r="A2476"/>
      <c r="B2476" s="1281" t="s">
        <v>6</v>
      </c>
      <c r="C2476" s="1282">
        <v>5037</v>
      </c>
      <c r="D2476" s="1341" t="str">
        <f t="shared" si="52"/>
        <v>IL5037</v>
      </c>
      <c r="E2476" s="1514" t="s">
        <v>122</v>
      </c>
      <c r="F2476" s="1390">
        <v>1500</v>
      </c>
      <c r="G2476" s="1283">
        <v>15.04</v>
      </c>
      <c r="H2476" s="1283"/>
      <c r="I2476" s="1283"/>
      <c r="J2476" s="1283"/>
      <c r="K2476" s="1283"/>
      <c r="L2476" s="1283"/>
      <c r="M2476" s="1283"/>
      <c r="N2476" s="1283"/>
      <c r="O2476" s="1283"/>
      <c r="P2476" s="1283"/>
      <c r="R2476" s="1067"/>
      <c r="Z2476" s="21"/>
      <c r="AH2476"/>
    </row>
    <row r="2477" spans="1:34" ht="11.25" customHeight="1">
      <c r="A2477"/>
      <c r="B2477" s="1281" t="s">
        <v>6</v>
      </c>
      <c r="C2477" s="1282">
        <v>5040</v>
      </c>
      <c r="D2477" s="1341" t="str">
        <f t="shared" si="52"/>
        <v>IL5040</v>
      </c>
      <c r="E2477" s="1514" t="s">
        <v>122</v>
      </c>
      <c r="F2477" s="1390">
        <v>1500</v>
      </c>
      <c r="G2477" s="1283">
        <v>15.57</v>
      </c>
      <c r="H2477" s="1283"/>
      <c r="I2477" s="1283"/>
      <c r="J2477" s="1283"/>
      <c r="K2477" s="1283"/>
      <c r="L2477" s="1283"/>
      <c r="M2477" s="1283"/>
      <c r="N2477" s="1283"/>
      <c r="O2477" s="1283"/>
      <c r="P2477" s="1283"/>
      <c r="R2477" s="1067"/>
      <c r="Z2477" s="21"/>
      <c r="AH2477"/>
    </row>
    <row r="2478" spans="1:34" ht="11.25" customHeight="1">
      <c r="A2478"/>
      <c r="B2478" s="1281" t="s">
        <v>6</v>
      </c>
      <c r="C2478" s="1282">
        <v>5057</v>
      </c>
      <c r="D2478" s="1341" t="str">
        <f t="shared" si="52"/>
        <v>IL5057</v>
      </c>
      <c r="E2478" s="1514" t="s">
        <v>123</v>
      </c>
      <c r="F2478" s="1390">
        <v>1500</v>
      </c>
      <c r="G2478" s="1283">
        <v>7.96</v>
      </c>
      <c r="H2478" s="1283"/>
      <c r="I2478" s="1283"/>
      <c r="J2478" s="1283"/>
      <c r="K2478" s="1283"/>
      <c r="L2478" s="1283"/>
      <c r="M2478" s="1283"/>
      <c r="N2478" s="1283"/>
      <c r="O2478" s="1283"/>
      <c r="P2478" s="1283"/>
      <c r="R2478" s="1067"/>
      <c r="Z2478" s="21"/>
      <c r="AH2478"/>
    </row>
    <row r="2479" spans="1:34" ht="11.25" customHeight="1">
      <c r="A2479"/>
      <c r="B2479" s="1281" t="s">
        <v>6</v>
      </c>
      <c r="C2479" s="1282">
        <v>5059</v>
      </c>
      <c r="D2479" s="1341" t="str">
        <f t="shared" si="52"/>
        <v>IL5059</v>
      </c>
      <c r="E2479" s="1514" t="s">
        <v>123</v>
      </c>
      <c r="F2479" s="1390">
        <v>1500</v>
      </c>
      <c r="G2479" s="1283">
        <v>22.94</v>
      </c>
      <c r="H2479" s="1283"/>
      <c r="I2479" s="1283"/>
      <c r="J2479" s="1283"/>
      <c r="K2479" s="1283"/>
      <c r="L2479" s="1283"/>
      <c r="M2479" s="1283"/>
      <c r="N2479" s="1283"/>
      <c r="O2479" s="1283"/>
      <c r="P2479" s="1283"/>
      <c r="R2479" s="1067"/>
      <c r="Z2479" s="21"/>
      <c r="AH2479"/>
    </row>
    <row r="2480" spans="1:34" ht="11.25" customHeight="1">
      <c r="A2480"/>
      <c r="B2480" s="1281" t="s">
        <v>6</v>
      </c>
      <c r="C2480" s="1282">
        <v>5102</v>
      </c>
      <c r="D2480" s="1341" t="str">
        <f t="shared" si="52"/>
        <v>IL5102</v>
      </c>
      <c r="E2480" s="1514" t="s">
        <v>121</v>
      </c>
      <c r="F2480" s="1390">
        <v>1500</v>
      </c>
      <c r="G2480" s="1283">
        <v>10.66</v>
      </c>
      <c r="H2480" s="1283"/>
      <c r="I2480" s="1283"/>
      <c r="J2480" s="1283"/>
      <c r="K2480" s="1283"/>
      <c r="L2480" s="1283"/>
      <c r="M2480" s="1283"/>
      <c r="N2480" s="1283"/>
      <c r="O2480" s="1283"/>
      <c r="P2480" s="1283"/>
      <c r="R2480" s="1067"/>
      <c r="Z2480" s="21"/>
      <c r="AH2480"/>
    </row>
    <row r="2481" spans="1:34" ht="11.25" customHeight="1">
      <c r="A2481"/>
      <c r="B2481" s="1281" t="s">
        <v>6</v>
      </c>
      <c r="C2481" s="1282">
        <v>5146</v>
      </c>
      <c r="D2481" s="1341" t="str">
        <f t="shared" si="52"/>
        <v>IL5146</v>
      </c>
      <c r="E2481" s="1514" t="s">
        <v>125</v>
      </c>
      <c r="F2481" s="1390">
        <v>1500</v>
      </c>
      <c r="G2481" s="1283">
        <v>7.59</v>
      </c>
      <c r="H2481" s="1283"/>
      <c r="I2481" s="1283"/>
      <c r="J2481" s="1283"/>
      <c r="K2481" s="1283"/>
      <c r="L2481" s="1283"/>
      <c r="M2481" s="1283"/>
      <c r="N2481" s="1283"/>
      <c r="O2481" s="1283"/>
      <c r="P2481" s="1283"/>
      <c r="R2481" s="1067"/>
      <c r="Z2481" s="21"/>
      <c r="AH2481"/>
    </row>
    <row r="2482" spans="1:34" ht="11.25" customHeight="1">
      <c r="A2482"/>
      <c r="B2482" s="1281" t="s">
        <v>6</v>
      </c>
      <c r="C2482" s="1282">
        <v>5160</v>
      </c>
      <c r="D2482" s="1341" t="str">
        <f t="shared" si="52"/>
        <v>IL5160</v>
      </c>
      <c r="E2482" s="1514" t="s">
        <v>124</v>
      </c>
      <c r="F2482" s="1390">
        <v>1500</v>
      </c>
      <c r="G2482" s="1283">
        <v>4.6399999999999997</v>
      </c>
      <c r="H2482" s="1283"/>
      <c r="I2482" s="1283"/>
      <c r="J2482" s="1283"/>
      <c r="K2482" s="1283"/>
      <c r="L2482" s="1283"/>
      <c r="M2482" s="1283"/>
      <c r="N2482" s="1283"/>
      <c r="O2482" s="1283"/>
      <c r="P2482" s="1283"/>
      <c r="R2482" s="1067"/>
      <c r="Z2482" s="21"/>
      <c r="AH2482"/>
    </row>
    <row r="2483" spans="1:34" ht="11.25" customHeight="1">
      <c r="A2483"/>
      <c r="B2483" s="1281" t="s">
        <v>6</v>
      </c>
      <c r="C2483" s="1282">
        <v>5183</v>
      </c>
      <c r="D2483" s="1341" t="str">
        <f t="shared" si="52"/>
        <v>IL5183</v>
      </c>
      <c r="E2483" s="1514" t="s">
        <v>125</v>
      </c>
      <c r="F2483" s="1390">
        <v>1500</v>
      </c>
      <c r="G2483" s="1283">
        <v>4.6100000000000003</v>
      </c>
      <c r="H2483" s="1283"/>
      <c r="I2483" s="1283"/>
      <c r="J2483" s="1283"/>
      <c r="K2483" s="1283"/>
      <c r="L2483" s="1283"/>
      <c r="M2483" s="1283"/>
      <c r="N2483" s="1283"/>
      <c r="O2483" s="1283"/>
      <c r="P2483" s="1283"/>
      <c r="R2483" s="1067"/>
      <c r="Z2483" s="21"/>
      <c r="AH2483"/>
    </row>
    <row r="2484" spans="1:34" ht="11.25" customHeight="1">
      <c r="A2484"/>
      <c r="B2484" s="1281" t="s">
        <v>6</v>
      </c>
      <c r="C2484" s="1282">
        <v>5188</v>
      </c>
      <c r="D2484" s="1341" t="str">
        <f t="shared" si="52"/>
        <v>IL5188</v>
      </c>
      <c r="E2484" s="1514" t="s">
        <v>125</v>
      </c>
      <c r="F2484" s="1390">
        <v>1500</v>
      </c>
      <c r="G2484" s="1283">
        <v>6.04</v>
      </c>
      <c r="H2484" s="1283"/>
      <c r="I2484" s="1283"/>
      <c r="J2484" s="1283"/>
      <c r="K2484" s="1283"/>
      <c r="L2484" s="1283"/>
      <c r="M2484" s="1283"/>
      <c r="N2484" s="1283"/>
      <c r="O2484" s="1283"/>
      <c r="P2484" s="1283"/>
      <c r="R2484" s="1067"/>
      <c r="Z2484" s="21"/>
      <c r="AH2484"/>
    </row>
    <row r="2485" spans="1:34" ht="11.25" customHeight="1">
      <c r="A2485"/>
      <c r="B2485" s="1281" t="s">
        <v>6</v>
      </c>
      <c r="C2485" s="1282">
        <v>5190</v>
      </c>
      <c r="D2485" s="1341" t="str">
        <f t="shared" si="52"/>
        <v>IL5190</v>
      </c>
      <c r="E2485" s="1514" t="s">
        <v>125</v>
      </c>
      <c r="F2485" s="1390">
        <v>1480</v>
      </c>
      <c r="G2485" s="1283">
        <v>4.33</v>
      </c>
      <c r="H2485" s="1283"/>
      <c r="I2485" s="1283"/>
      <c r="J2485" s="1283"/>
      <c r="K2485" s="1283"/>
      <c r="L2485" s="1283"/>
      <c r="M2485" s="1283"/>
      <c r="N2485" s="1283"/>
      <c r="O2485" s="1283"/>
      <c r="P2485" s="1283"/>
      <c r="R2485" s="1067"/>
      <c r="Z2485" s="21"/>
      <c r="AH2485"/>
    </row>
    <row r="2486" spans="1:34" ht="11.25" customHeight="1">
      <c r="A2486"/>
      <c r="B2486" s="1281" t="s">
        <v>6</v>
      </c>
      <c r="C2486" s="1282">
        <v>5191</v>
      </c>
      <c r="D2486" s="1341" t="str">
        <f t="shared" si="52"/>
        <v>IL5191</v>
      </c>
      <c r="E2486" s="1514" t="s">
        <v>121</v>
      </c>
      <c r="F2486" s="1390">
        <v>550</v>
      </c>
      <c r="G2486" s="1283">
        <v>1.29</v>
      </c>
      <c r="H2486" s="1283"/>
      <c r="I2486" s="1283"/>
      <c r="J2486" s="1283"/>
      <c r="K2486" s="1283"/>
      <c r="L2486" s="1283"/>
      <c r="M2486" s="1283"/>
      <c r="N2486" s="1283"/>
      <c r="O2486" s="1283"/>
      <c r="P2486" s="1283"/>
      <c r="R2486" s="1067"/>
      <c r="Z2486" s="21"/>
      <c r="AH2486"/>
    </row>
    <row r="2487" spans="1:34" ht="11.25" customHeight="1">
      <c r="A2487"/>
      <c r="B2487" s="1281" t="s">
        <v>6</v>
      </c>
      <c r="C2487" s="1282">
        <v>5192</v>
      </c>
      <c r="D2487" s="1341" t="str">
        <f t="shared" si="52"/>
        <v>IL5192</v>
      </c>
      <c r="E2487" s="1514" t="s">
        <v>125</v>
      </c>
      <c r="F2487" s="1390">
        <v>1105</v>
      </c>
      <c r="G2487" s="1283">
        <v>3.09</v>
      </c>
      <c r="H2487" s="1283"/>
      <c r="I2487" s="1283"/>
      <c r="J2487" s="1283"/>
      <c r="K2487" s="1283"/>
      <c r="L2487" s="1283"/>
      <c r="M2487" s="1283"/>
      <c r="N2487" s="1283"/>
      <c r="O2487" s="1283"/>
      <c r="P2487" s="1283"/>
      <c r="R2487" s="1067"/>
      <c r="Z2487" s="21"/>
      <c r="AH2487"/>
    </row>
    <row r="2488" spans="1:34" ht="11.25" customHeight="1">
      <c r="A2488"/>
      <c r="B2488" s="1281" t="s">
        <v>6</v>
      </c>
      <c r="C2488" s="1282">
        <v>5213</v>
      </c>
      <c r="D2488" s="1341" t="str">
        <f t="shared" si="52"/>
        <v>IL5213</v>
      </c>
      <c r="E2488" s="1514" t="s">
        <v>124</v>
      </c>
      <c r="F2488" s="1390">
        <v>1500</v>
      </c>
      <c r="G2488" s="1283">
        <v>10.28</v>
      </c>
      <c r="H2488" s="1283"/>
      <c r="I2488" s="1283"/>
      <c r="J2488" s="1283"/>
      <c r="K2488" s="1283"/>
      <c r="L2488" s="1283"/>
      <c r="M2488" s="1283"/>
      <c r="N2488" s="1283"/>
      <c r="O2488" s="1283"/>
      <c r="P2488" s="1283"/>
      <c r="R2488" s="1067"/>
      <c r="Z2488" s="21"/>
      <c r="AH2488"/>
    </row>
    <row r="2489" spans="1:34" ht="11.25" customHeight="1">
      <c r="A2489"/>
      <c r="B2489" s="1281" t="s">
        <v>6</v>
      </c>
      <c r="C2489" s="1282">
        <v>5215</v>
      </c>
      <c r="D2489" s="1341" t="str">
        <f t="shared" si="52"/>
        <v>IL5215</v>
      </c>
      <c r="E2489" s="1514" t="s">
        <v>125</v>
      </c>
      <c r="F2489" s="1390">
        <v>1500</v>
      </c>
      <c r="G2489" s="1283">
        <v>9.34</v>
      </c>
      <c r="H2489" s="1283"/>
      <c r="I2489" s="1283"/>
      <c r="J2489" s="1283"/>
      <c r="K2489" s="1283"/>
      <c r="L2489" s="1283"/>
      <c r="M2489" s="1283"/>
      <c r="N2489" s="1283"/>
      <c r="O2489" s="1283"/>
      <c r="P2489" s="1283"/>
      <c r="R2489" s="1067"/>
      <c r="Z2489" s="21"/>
      <c r="AH2489"/>
    </row>
    <row r="2490" spans="1:34" ht="11.25" customHeight="1">
      <c r="A2490"/>
      <c r="B2490" s="1281" t="s">
        <v>6</v>
      </c>
      <c r="C2490" s="1282">
        <v>5221</v>
      </c>
      <c r="D2490" s="1341" t="str">
        <f t="shared" si="52"/>
        <v>IL5221</v>
      </c>
      <c r="E2490" s="1514" t="s">
        <v>125</v>
      </c>
      <c r="F2490" s="1390">
        <v>1500</v>
      </c>
      <c r="G2490" s="1283">
        <v>7.94</v>
      </c>
      <c r="H2490" s="1283"/>
      <c r="I2490" s="1283"/>
      <c r="J2490" s="1283"/>
      <c r="K2490" s="1283"/>
      <c r="L2490" s="1283"/>
      <c r="M2490" s="1283"/>
      <c r="N2490" s="1283"/>
      <c r="O2490" s="1283"/>
      <c r="P2490" s="1283"/>
      <c r="R2490" s="1067"/>
      <c r="Z2490" s="21"/>
      <c r="AH2490"/>
    </row>
    <row r="2491" spans="1:34" ht="11.25" customHeight="1">
      <c r="A2491"/>
      <c r="B2491" s="1281" t="s">
        <v>6</v>
      </c>
      <c r="C2491" s="1282">
        <v>5222</v>
      </c>
      <c r="D2491" s="1341" t="str">
        <f t="shared" si="52"/>
        <v>IL5222</v>
      </c>
      <c r="E2491" s="1514" t="s">
        <v>122</v>
      </c>
      <c r="F2491" s="1390">
        <v>1500</v>
      </c>
      <c r="G2491" s="1283">
        <v>11.6</v>
      </c>
      <c r="H2491" s="1283"/>
      <c r="I2491" s="1283"/>
      <c r="J2491" s="1283"/>
      <c r="K2491" s="1283"/>
      <c r="L2491" s="1283"/>
      <c r="M2491" s="1283"/>
      <c r="N2491" s="1283"/>
      <c r="O2491" s="1283"/>
      <c r="P2491" s="1283"/>
      <c r="R2491" s="1067"/>
      <c r="Z2491" s="21"/>
      <c r="AH2491"/>
    </row>
    <row r="2492" spans="1:34" ht="11.25" customHeight="1">
      <c r="A2492"/>
      <c r="B2492" s="1281" t="s">
        <v>6</v>
      </c>
      <c r="C2492" s="1282">
        <v>5223</v>
      </c>
      <c r="D2492" s="1341" t="str">
        <f t="shared" si="52"/>
        <v>IL5223</v>
      </c>
      <c r="E2492" s="1514" t="s">
        <v>125</v>
      </c>
      <c r="F2492" s="1390">
        <v>1500</v>
      </c>
      <c r="G2492" s="1283">
        <v>7.68</v>
      </c>
      <c r="H2492" s="1283"/>
      <c r="I2492" s="1283"/>
      <c r="J2492" s="1283"/>
      <c r="K2492" s="1283"/>
      <c r="L2492" s="1283"/>
      <c r="M2492" s="1283"/>
      <c r="N2492" s="1283"/>
      <c r="O2492" s="1283"/>
      <c r="P2492" s="1283"/>
      <c r="R2492" s="1067"/>
      <c r="Z2492" s="21"/>
      <c r="AH2492"/>
    </row>
    <row r="2493" spans="1:34" ht="11.25" customHeight="1">
      <c r="A2493"/>
      <c r="B2493" s="1281" t="s">
        <v>6</v>
      </c>
      <c r="C2493" s="1282">
        <v>5348</v>
      </c>
      <c r="D2493" s="1341" t="str">
        <f t="shared" si="52"/>
        <v>IL5348</v>
      </c>
      <c r="E2493" s="1514" t="s">
        <v>124</v>
      </c>
      <c r="F2493" s="1390">
        <v>1500</v>
      </c>
      <c r="G2493" s="1283">
        <v>9.4600000000000009</v>
      </c>
      <c r="H2493" s="1283"/>
      <c r="I2493" s="1283"/>
      <c r="J2493" s="1283"/>
      <c r="K2493" s="1283"/>
      <c r="L2493" s="1283"/>
      <c r="M2493" s="1283"/>
      <c r="N2493" s="1283"/>
      <c r="O2493" s="1283"/>
      <c r="P2493" s="1283"/>
      <c r="R2493" s="1067"/>
      <c r="Z2493" s="21"/>
      <c r="AH2493"/>
    </row>
    <row r="2494" spans="1:34" ht="11.25" customHeight="1">
      <c r="A2494"/>
      <c r="B2494" s="1281" t="s">
        <v>6</v>
      </c>
      <c r="C2494" s="1282">
        <v>5402</v>
      </c>
      <c r="D2494" s="1341" t="str">
        <f t="shared" si="52"/>
        <v>IL5402</v>
      </c>
      <c r="E2494" s="1514" t="s">
        <v>124</v>
      </c>
      <c r="F2494" s="1390">
        <v>1500</v>
      </c>
      <c r="G2494" s="1283">
        <v>7.83</v>
      </c>
      <c r="H2494" s="1283"/>
      <c r="I2494" s="1283"/>
      <c r="J2494" s="1283"/>
      <c r="K2494" s="1283"/>
      <c r="L2494" s="1283"/>
      <c r="M2494" s="1283"/>
      <c r="N2494" s="1283"/>
      <c r="O2494" s="1283"/>
      <c r="P2494" s="1283"/>
      <c r="R2494" s="1067"/>
      <c r="Z2494" s="21"/>
      <c r="AH2494"/>
    </row>
    <row r="2495" spans="1:34" ht="11.25" customHeight="1">
      <c r="A2495"/>
      <c r="B2495" s="1281" t="s">
        <v>6</v>
      </c>
      <c r="C2495" s="1282">
        <v>5403</v>
      </c>
      <c r="D2495" s="1341" t="str">
        <f t="shared" si="52"/>
        <v>IL5403</v>
      </c>
      <c r="E2495" s="1514" t="s">
        <v>124</v>
      </c>
      <c r="F2495" s="1390">
        <v>1500</v>
      </c>
      <c r="G2495" s="1283">
        <v>9.31</v>
      </c>
      <c r="H2495" s="1283"/>
      <c r="I2495" s="1283"/>
      <c r="J2495" s="1283"/>
      <c r="K2495" s="1283"/>
      <c r="L2495" s="1283"/>
      <c r="M2495" s="1283"/>
      <c r="N2495" s="1283"/>
      <c r="O2495" s="1283"/>
      <c r="P2495" s="1283"/>
      <c r="R2495" s="1067"/>
      <c r="Z2495" s="21"/>
      <c r="AH2495"/>
    </row>
    <row r="2496" spans="1:34" ht="11.25" customHeight="1">
      <c r="A2496"/>
      <c r="B2496" s="1281" t="s">
        <v>6</v>
      </c>
      <c r="C2496" s="1282">
        <v>5437</v>
      </c>
      <c r="D2496" s="1341" t="str">
        <f t="shared" si="52"/>
        <v>IL5437</v>
      </c>
      <c r="E2496" s="1514" t="s">
        <v>124</v>
      </c>
      <c r="F2496" s="1390">
        <v>1500</v>
      </c>
      <c r="G2496" s="1283">
        <v>11.21</v>
      </c>
      <c r="H2496" s="1283"/>
      <c r="I2496" s="1283"/>
      <c r="J2496" s="1283"/>
      <c r="K2496" s="1283"/>
      <c r="L2496" s="1283"/>
      <c r="M2496" s="1283"/>
      <c r="N2496" s="1283"/>
      <c r="O2496" s="1283"/>
      <c r="P2496" s="1283"/>
      <c r="R2496" s="1067"/>
      <c r="Z2496" s="21"/>
      <c r="AH2496"/>
    </row>
    <row r="2497" spans="1:34" ht="11.25" customHeight="1">
      <c r="A2497"/>
      <c r="B2497" s="1281" t="s">
        <v>6</v>
      </c>
      <c r="C2497" s="1282">
        <v>5443</v>
      </c>
      <c r="D2497" s="1341" t="str">
        <f t="shared" si="52"/>
        <v>IL5443</v>
      </c>
      <c r="E2497" s="1514" t="s">
        <v>124</v>
      </c>
      <c r="F2497" s="1390">
        <v>1500</v>
      </c>
      <c r="G2497" s="1283">
        <v>5.18</v>
      </c>
      <c r="H2497" s="1283"/>
      <c r="I2497" s="1283"/>
      <c r="J2497" s="1283"/>
      <c r="K2497" s="1283"/>
      <c r="L2497" s="1283"/>
      <c r="M2497" s="1283"/>
      <c r="N2497" s="1283"/>
      <c r="O2497" s="1283"/>
      <c r="P2497" s="1283"/>
      <c r="R2497" s="1067"/>
      <c r="Z2497" s="21"/>
      <c r="AH2497"/>
    </row>
    <row r="2498" spans="1:34" ht="11.25" customHeight="1">
      <c r="A2498"/>
      <c r="B2498" s="1281" t="s">
        <v>6</v>
      </c>
      <c r="C2498" s="1282">
        <v>5445</v>
      </c>
      <c r="D2498" s="1341" t="str">
        <f t="shared" si="52"/>
        <v>IL5445</v>
      </c>
      <c r="E2498" s="1514" t="s">
        <v>124</v>
      </c>
      <c r="F2498" s="1390">
        <v>1500</v>
      </c>
      <c r="G2498" s="1283">
        <v>6.53</v>
      </c>
      <c r="H2498" s="1283"/>
      <c r="I2498" s="1283"/>
      <c r="J2498" s="1283"/>
      <c r="K2498" s="1283"/>
      <c r="L2498" s="1283"/>
      <c r="M2498" s="1283"/>
      <c r="N2498" s="1283"/>
      <c r="O2498" s="1283"/>
      <c r="P2498" s="1283"/>
      <c r="R2498" s="1067"/>
      <c r="Z2498" s="21"/>
      <c r="AH2498"/>
    </row>
    <row r="2499" spans="1:34" ht="11.25" customHeight="1">
      <c r="A2499"/>
      <c r="B2499" s="1281" t="s">
        <v>6</v>
      </c>
      <c r="C2499" s="1282">
        <v>5462</v>
      </c>
      <c r="D2499" s="1341" t="str">
        <f t="shared" si="52"/>
        <v>IL5462</v>
      </c>
      <c r="E2499" s="1514" t="s">
        <v>125</v>
      </c>
      <c r="F2499" s="1390">
        <v>1500</v>
      </c>
      <c r="G2499" s="1283">
        <v>8.93</v>
      </c>
      <c r="H2499" s="1283"/>
      <c r="I2499" s="1283"/>
      <c r="J2499" s="1283"/>
      <c r="K2499" s="1283"/>
      <c r="L2499" s="1283"/>
      <c r="M2499" s="1283"/>
      <c r="N2499" s="1283"/>
      <c r="O2499" s="1283"/>
      <c r="P2499" s="1283"/>
      <c r="R2499" s="1067"/>
      <c r="Z2499" s="21"/>
      <c r="AH2499"/>
    </row>
    <row r="2500" spans="1:34" ht="11.25" customHeight="1">
      <c r="A2500"/>
      <c r="B2500" s="1281" t="s">
        <v>6</v>
      </c>
      <c r="C2500" s="1282">
        <v>5472</v>
      </c>
      <c r="D2500" s="1341" t="str">
        <f t="shared" si="52"/>
        <v>IL5472</v>
      </c>
      <c r="E2500" s="1514" t="s">
        <v>122</v>
      </c>
      <c r="F2500" s="1390">
        <v>1500</v>
      </c>
      <c r="G2500" s="1283">
        <v>9.5500000000000007</v>
      </c>
      <c r="H2500" s="1283"/>
      <c r="I2500" s="1283"/>
      <c r="J2500" s="1283"/>
      <c r="K2500" s="1283"/>
      <c r="L2500" s="1283"/>
      <c r="M2500" s="1283"/>
      <c r="N2500" s="1283"/>
      <c r="O2500" s="1283"/>
      <c r="P2500" s="1283"/>
      <c r="R2500" s="1067"/>
      <c r="Z2500" s="21"/>
      <c r="AH2500"/>
    </row>
    <row r="2501" spans="1:34" ht="11.25" customHeight="1">
      <c r="A2501"/>
      <c r="B2501" s="1281" t="s">
        <v>6</v>
      </c>
      <c r="C2501" s="1282">
        <v>5473</v>
      </c>
      <c r="D2501" s="1341" t="str">
        <f t="shared" si="52"/>
        <v>IL5473</v>
      </c>
      <c r="E2501" s="1514" t="s">
        <v>122</v>
      </c>
      <c r="F2501" s="1390">
        <v>1500</v>
      </c>
      <c r="G2501" s="1283">
        <v>14.16</v>
      </c>
      <c r="H2501" s="1283"/>
      <c r="I2501" s="1283"/>
      <c r="J2501" s="1283"/>
      <c r="K2501" s="1283"/>
      <c r="L2501" s="1283"/>
      <c r="M2501" s="1283"/>
      <c r="N2501" s="1283"/>
      <c r="O2501" s="1283"/>
      <c r="P2501" s="1283"/>
      <c r="R2501" s="1067"/>
      <c r="Z2501" s="21"/>
      <c r="AH2501"/>
    </row>
    <row r="2502" spans="1:34" ht="11.25" customHeight="1">
      <c r="A2502"/>
      <c r="B2502" s="1281" t="s">
        <v>6</v>
      </c>
      <c r="C2502" s="1282">
        <v>5474</v>
      </c>
      <c r="D2502" s="1341" t="str">
        <f t="shared" si="52"/>
        <v>IL5474</v>
      </c>
      <c r="E2502" s="1514" t="s">
        <v>125</v>
      </c>
      <c r="F2502" s="1390">
        <v>1500</v>
      </c>
      <c r="G2502" s="1283">
        <v>6.6</v>
      </c>
      <c r="H2502" s="1283"/>
      <c r="I2502" s="1283"/>
      <c r="J2502" s="1283"/>
      <c r="K2502" s="1283"/>
      <c r="L2502" s="1283"/>
      <c r="M2502" s="1283"/>
      <c r="N2502" s="1283"/>
      <c r="O2502" s="1283"/>
      <c r="P2502" s="1283"/>
      <c r="R2502" s="1067"/>
      <c r="Z2502" s="21"/>
      <c r="AH2502"/>
    </row>
    <row r="2503" spans="1:34" ht="11.25" customHeight="1">
      <c r="A2503"/>
      <c r="B2503" s="1281" t="s">
        <v>6</v>
      </c>
      <c r="C2503" s="1282">
        <v>5478</v>
      </c>
      <c r="D2503" s="1341" t="str">
        <f t="shared" si="52"/>
        <v>IL5478</v>
      </c>
      <c r="E2503" s="1514" t="s">
        <v>125</v>
      </c>
      <c r="F2503" s="1390">
        <v>1500</v>
      </c>
      <c r="G2503" s="1283">
        <v>5.81</v>
      </c>
      <c r="H2503" s="1283"/>
      <c r="I2503" s="1283"/>
      <c r="J2503" s="1283"/>
      <c r="K2503" s="1283"/>
      <c r="L2503" s="1283"/>
      <c r="M2503" s="1283"/>
      <c r="N2503" s="1283"/>
      <c r="O2503" s="1283"/>
      <c r="P2503" s="1283"/>
      <c r="R2503" s="1067"/>
      <c r="Z2503" s="21"/>
      <c r="AH2503"/>
    </row>
    <row r="2504" spans="1:34" ht="11.25" customHeight="1">
      <c r="A2504"/>
      <c r="B2504" s="1281" t="s">
        <v>6</v>
      </c>
      <c r="C2504" s="1282">
        <v>5479</v>
      </c>
      <c r="D2504" s="1341" t="str">
        <f t="shared" si="52"/>
        <v>IL5479</v>
      </c>
      <c r="E2504" s="1514" t="s">
        <v>123</v>
      </c>
      <c r="F2504" s="1390">
        <v>1500</v>
      </c>
      <c r="G2504" s="1283">
        <v>9.42</v>
      </c>
      <c r="H2504" s="1283"/>
      <c r="I2504" s="1283"/>
      <c r="J2504" s="1283"/>
      <c r="K2504" s="1283"/>
      <c r="L2504" s="1283"/>
      <c r="M2504" s="1283"/>
      <c r="N2504" s="1283"/>
      <c r="O2504" s="1283"/>
      <c r="P2504" s="1283"/>
      <c r="R2504" s="1067"/>
      <c r="Z2504" s="21"/>
      <c r="AH2504"/>
    </row>
    <row r="2505" spans="1:34" ht="11.25" customHeight="1">
      <c r="A2505"/>
      <c r="B2505" s="1281" t="s">
        <v>6</v>
      </c>
      <c r="C2505" s="1282">
        <v>5480</v>
      </c>
      <c r="D2505" s="1341" t="str">
        <f t="shared" si="52"/>
        <v>IL5480</v>
      </c>
      <c r="E2505" s="1514" t="s">
        <v>124</v>
      </c>
      <c r="F2505" s="1390">
        <v>1500</v>
      </c>
      <c r="G2505" s="1283">
        <v>10.54</v>
      </c>
      <c r="H2505" s="1283"/>
      <c r="I2505" s="1283"/>
      <c r="J2505" s="1283"/>
      <c r="K2505" s="1283"/>
      <c r="L2505" s="1283"/>
      <c r="M2505" s="1283"/>
      <c r="N2505" s="1283"/>
      <c r="O2505" s="1283"/>
      <c r="P2505" s="1283"/>
      <c r="R2505" s="1067"/>
      <c r="Z2505" s="21"/>
      <c r="AH2505"/>
    </row>
    <row r="2506" spans="1:34" ht="11.25" customHeight="1">
      <c r="A2506"/>
      <c r="B2506" s="1281" t="s">
        <v>6</v>
      </c>
      <c r="C2506" s="1282">
        <v>5491</v>
      </c>
      <c r="D2506" s="1341" t="str">
        <f t="shared" si="52"/>
        <v>IL5491</v>
      </c>
      <c r="E2506" s="1514" t="s">
        <v>124</v>
      </c>
      <c r="F2506" s="1390">
        <v>1069</v>
      </c>
      <c r="G2506" s="1283">
        <v>2.99</v>
      </c>
      <c r="H2506" s="1283"/>
      <c r="I2506" s="1283"/>
      <c r="J2506" s="1283"/>
      <c r="K2506" s="1283"/>
      <c r="L2506" s="1283"/>
      <c r="M2506" s="1283"/>
      <c r="N2506" s="1283"/>
      <c r="O2506" s="1283"/>
      <c r="P2506" s="1283"/>
      <c r="R2506" s="1067"/>
      <c r="Z2506" s="21"/>
      <c r="AH2506"/>
    </row>
    <row r="2507" spans="1:34" ht="11.25" customHeight="1">
      <c r="A2507"/>
      <c r="B2507" s="1281" t="s">
        <v>6</v>
      </c>
      <c r="C2507" s="1282">
        <v>5506</v>
      </c>
      <c r="D2507" s="1341" t="str">
        <f t="shared" si="52"/>
        <v>IL5506</v>
      </c>
      <c r="E2507" s="1514" t="s">
        <v>123</v>
      </c>
      <c r="F2507" s="1390">
        <v>1500</v>
      </c>
      <c r="G2507" s="1283">
        <v>8.7799999999999994</v>
      </c>
      <c r="H2507" s="1283"/>
      <c r="I2507" s="1283"/>
      <c r="J2507" s="1283"/>
      <c r="K2507" s="1283"/>
      <c r="L2507" s="1283"/>
      <c r="M2507" s="1283"/>
      <c r="N2507" s="1283"/>
      <c r="O2507" s="1283"/>
      <c r="P2507" s="1283"/>
      <c r="R2507" s="1067"/>
      <c r="Z2507" s="21"/>
      <c r="AH2507"/>
    </row>
    <row r="2508" spans="1:34" ht="11.25" customHeight="1">
      <c r="A2508"/>
      <c r="B2508" s="1281" t="s">
        <v>6</v>
      </c>
      <c r="C2508" s="1282">
        <v>5507</v>
      </c>
      <c r="D2508" s="1341" t="str">
        <f t="shared" ref="D2508:D2571" si="53">B2508&amp;TEXT(C2508,"0000")</f>
        <v>IL5507</v>
      </c>
      <c r="E2508" s="1514" t="s">
        <v>123</v>
      </c>
      <c r="F2508" s="1390">
        <v>1500</v>
      </c>
      <c r="G2508" s="1283">
        <v>7.43</v>
      </c>
      <c r="H2508" s="1283"/>
      <c r="I2508" s="1283"/>
      <c r="J2508" s="1283"/>
      <c r="K2508" s="1283"/>
      <c r="L2508" s="1283"/>
      <c r="M2508" s="1283"/>
      <c r="N2508" s="1283"/>
      <c r="O2508" s="1283"/>
      <c r="P2508" s="1283"/>
      <c r="R2508" s="1067"/>
      <c r="Z2508" s="21"/>
      <c r="AH2508"/>
    </row>
    <row r="2509" spans="1:34" ht="11.25" customHeight="1">
      <c r="A2509"/>
      <c r="B2509" s="1281" t="s">
        <v>6</v>
      </c>
      <c r="C2509" s="1282">
        <v>5535</v>
      </c>
      <c r="D2509" s="1341" t="str">
        <f t="shared" si="53"/>
        <v>IL5535</v>
      </c>
      <c r="E2509" s="1514" t="s">
        <v>124</v>
      </c>
      <c r="F2509" s="1390">
        <v>1500</v>
      </c>
      <c r="G2509" s="1283">
        <v>9.0500000000000007</v>
      </c>
      <c r="H2509" s="1283"/>
      <c r="I2509" s="1283"/>
      <c r="J2509" s="1283"/>
      <c r="K2509" s="1283"/>
      <c r="L2509" s="1283"/>
      <c r="M2509" s="1283"/>
      <c r="N2509" s="1283"/>
      <c r="O2509" s="1283"/>
      <c r="P2509" s="1283"/>
      <c r="R2509" s="1067"/>
      <c r="Z2509" s="21"/>
      <c r="AH2509"/>
    </row>
    <row r="2510" spans="1:34" ht="11.25" customHeight="1">
      <c r="A2510"/>
      <c r="B2510" s="1281" t="s">
        <v>6</v>
      </c>
      <c r="C2510" s="1282">
        <v>5537</v>
      </c>
      <c r="D2510" s="1341" t="str">
        <f t="shared" si="53"/>
        <v>IL5537</v>
      </c>
      <c r="E2510" s="1514" t="s">
        <v>125</v>
      </c>
      <c r="F2510" s="1390">
        <v>1500</v>
      </c>
      <c r="G2510" s="1283">
        <v>6.33</v>
      </c>
      <c r="H2510" s="1283"/>
      <c r="I2510" s="1283"/>
      <c r="J2510" s="1283"/>
      <c r="K2510" s="1283"/>
      <c r="L2510" s="1283"/>
      <c r="M2510" s="1283"/>
      <c r="N2510" s="1283"/>
      <c r="O2510" s="1283"/>
      <c r="P2510" s="1283"/>
      <c r="R2510" s="1067"/>
      <c r="Z2510" s="21"/>
      <c r="AH2510"/>
    </row>
    <row r="2511" spans="1:34" ht="11.25" customHeight="1">
      <c r="A2511"/>
      <c r="B2511" s="1281" t="s">
        <v>6</v>
      </c>
      <c r="C2511" s="1282">
        <v>5551</v>
      </c>
      <c r="D2511" s="1341" t="str">
        <f t="shared" si="53"/>
        <v>IL5551</v>
      </c>
      <c r="E2511" s="1514" t="s">
        <v>122</v>
      </c>
      <c r="F2511" s="1390">
        <v>1500</v>
      </c>
      <c r="G2511" s="1283">
        <v>17.11</v>
      </c>
      <c r="H2511" s="1283"/>
      <c r="I2511" s="1283"/>
      <c r="J2511" s="1283"/>
      <c r="K2511" s="1283"/>
      <c r="L2511" s="1283"/>
      <c r="M2511" s="1283"/>
      <c r="N2511" s="1283"/>
      <c r="O2511" s="1283"/>
      <c r="P2511" s="1283"/>
      <c r="R2511" s="1067"/>
      <c r="Z2511" s="21"/>
      <c r="AH2511"/>
    </row>
    <row r="2512" spans="1:34" ht="11.25" customHeight="1">
      <c r="A2512"/>
      <c r="B2512" s="1281" t="s">
        <v>6</v>
      </c>
      <c r="C2512" s="1282">
        <v>5606</v>
      </c>
      <c r="D2512" s="1341" t="str">
        <f t="shared" si="53"/>
        <v>IL5606</v>
      </c>
      <c r="E2512" s="1514" t="s">
        <v>125</v>
      </c>
      <c r="F2512" s="1390">
        <v>703</v>
      </c>
      <c r="G2512" s="1283">
        <v>1.79</v>
      </c>
      <c r="H2512" s="1283"/>
      <c r="I2512" s="1283"/>
      <c r="J2512" s="1283"/>
      <c r="K2512" s="1283"/>
      <c r="L2512" s="1283"/>
      <c r="M2512" s="1283"/>
      <c r="N2512" s="1283"/>
      <c r="O2512" s="1283"/>
      <c r="P2512" s="1283"/>
      <c r="R2512" s="1067"/>
      <c r="Z2512" s="21"/>
      <c r="AH2512"/>
    </row>
    <row r="2513" spans="1:34" ht="11.25" customHeight="1">
      <c r="A2513"/>
      <c r="B2513" s="1281" t="s">
        <v>6</v>
      </c>
      <c r="C2513" s="1282">
        <v>5610</v>
      </c>
      <c r="D2513" s="1341" t="str">
        <f t="shared" si="53"/>
        <v>IL5610</v>
      </c>
      <c r="E2513" s="1514" t="s">
        <v>124</v>
      </c>
      <c r="F2513" s="1390">
        <v>1500</v>
      </c>
      <c r="G2513" s="1283">
        <v>7.28</v>
      </c>
      <c r="H2513" s="1283"/>
      <c r="I2513" s="1283"/>
      <c r="J2513" s="1283"/>
      <c r="K2513" s="1283"/>
      <c r="L2513" s="1283"/>
      <c r="M2513" s="1283"/>
      <c r="N2513" s="1283"/>
      <c r="O2513" s="1283"/>
      <c r="P2513" s="1283"/>
      <c r="R2513" s="1067"/>
      <c r="Z2513" s="21"/>
      <c r="AH2513"/>
    </row>
    <row r="2514" spans="1:34" ht="11.25" customHeight="1">
      <c r="A2514"/>
      <c r="B2514" s="1281" t="s">
        <v>6</v>
      </c>
      <c r="C2514" s="1282">
        <v>5645</v>
      </c>
      <c r="D2514" s="1341" t="str">
        <f t="shared" si="53"/>
        <v>IL5645</v>
      </c>
      <c r="E2514" s="1514" t="s">
        <v>124</v>
      </c>
      <c r="F2514" s="1390">
        <v>1500</v>
      </c>
      <c r="G2514" s="1283">
        <v>20.63</v>
      </c>
      <c r="H2514" s="1283"/>
      <c r="I2514" s="1283"/>
      <c r="J2514" s="1283"/>
      <c r="K2514" s="1283"/>
      <c r="L2514" s="1283"/>
      <c r="M2514" s="1283"/>
      <c r="N2514" s="1283"/>
      <c r="O2514" s="1283"/>
      <c r="P2514" s="1283"/>
      <c r="R2514" s="1067"/>
      <c r="Z2514" s="21"/>
      <c r="AH2514"/>
    </row>
    <row r="2515" spans="1:34" ht="11.25" customHeight="1">
      <c r="A2515"/>
      <c r="B2515" s="1281" t="s">
        <v>6</v>
      </c>
      <c r="C2515" s="1282">
        <v>5703</v>
      </c>
      <c r="D2515" s="1341" t="str">
        <f t="shared" si="53"/>
        <v>IL5703</v>
      </c>
      <c r="E2515" s="1514" t="s">
        <v>122</v>
      </c>
      <c r="F2515" s="1390">
        <v>1500</v>
      </c>
      <c r="G2515" s="1283">
        <v>17.78</v>
      </c>
      <c r="H2515" s="1283"/>
      <c r="I2515" s="1283"/>
      <c r="J2515" s="1283"/>
      <c r="K2515" s="1283"/>
      <c r="L2515" s="1283"/>
      <c r="M2515" s="1283"/>
      <c r="N2515" s="1283"/>
      <c r="O2515" s="1283"/>
      <c r="P2515" s="1283"/>
      <c r="R2515" s="1067"/>
      <c r="Z2515" s="21"/>
      <c r="AH2515"/>
    </row>
    <row r="2516" spans="1:34" ht="11.25" customHeight="1">
      <c r="A2516"/>
      <c r="B2516" s="1281" t="s">
        <v>6</v>
      </c>
      <c r="C2516" s="1282">
        <v>5705</v>
      </c>
      <c r="D2516" s="1341" t="str">
        <f t="shared" si="53"/>
        <v>IL5705</v>
      </c>
      <c r="E2516" s="1514" t="s">
        <v>123</v>
      </c>
      <c r="F2516" s="1390">
        <v>1500</v>
      </c>
      <c r="G2516" s="1283">
        <v>15.87</v>
      </c>
      <c r="H2516" s="1283"/>
      <c r="I2516" s="1283"/>
      <c r="J2516" s="1283"/>
      <c r="K2516" s="1283"/>
      <c r="L2516" s="1283"/>
      <c r="M2516" s="1283"/>
      <c r="N2516" s="1283"/>
      <c r="O2516" s="1283"/>
      <c r="P2516" s="1283"/>
      <c r="R2516" s="1067"/>
      <c r="Z2516" s="21"/>
      <c r="AH2516"/>
    </row>
    <row r="2517" spans="1:34" ht="11.25" customHeight="1">
      <c r="A2517"/>
      <c r="B2517" s="1281" t="s">
        <v>6</v>
      </c>
      <c r="C2517" s="1282">
        <v>5951</v>
      </c>
      <c r="D2517" s="1341" t="str">
        <f t="shared" si="53"/>
        <v>IL5951</v>
      </c>
      <c r="E2517" s="1514" t="s">
        <v>123</v>
      </c>
      <c r="F2517" s="1390">
        <v>304</v>
      </c>
      <c r="G2517" s="1283">
        <v>0.47</v>
      </c>
      <c r="H2517" s="1283"/>
      <c r="I2517" s="1283"/>
      <c r="J2517" s="1283"/>
      <c r="K2517" s="1283"/>
      <c r="L2517" s="1283"/>
      <c r="M2517" s="1283"/>
      <c r="N2517" s="1283"/>
      <c r="O2517" s="1283"/>
      <c r="P2517" s="1283"/>
      <c r="R2517" s="1067"/>
      <c r="Z2517" s="21"/>
      <c r="AH2517"/>
    </row>
    <row r="2518" spans="1:34" ht="11.25" customHeight="1">
      <c r="A2518"/>
      <c r="B2518" s="1281" t="s">
        <v>6</v>
      </c>
      <c r="C2518" s="1282">
        <v>6003</v>
      </c>
      <c r="D2518" s="1341" t="str">
        <f t="shared" si="53"/>
        <v>IL6003</v>
      </c>
      <c r="E2518" s="1514" t="s">
        <v>122</v>
      </c>
      <c r="F2518" s="1390">
        <v>1500</v>
      </c>
      <c r="G2518" s="1283">
        <v>12.1</v>
      </c>
      <c r="H2518" s="1283"/>
      <c r="I2518" s="1283"/>
      <c r="J2518" s="1283"/>
      <c r="K2518" s="1283"/>
      <c r="L2518" s="1283"/>
      <c r="M2518" s="1283"/>
      <c r="N2518" s="1283"/>
      <c r="O2518" s="1283"/>
      <c r="P2518" s="1283"/>
      <c r="R2518" s="1067"/>
      <c r="Z2518" s="21"/>
      <c r="AH2518"/>
    </row>
    <row r="2519" spans="1:34" ht="11.25" customHeight="1">
      <c r="A2519"/>
      <c r="B2519" s="1281" t="s">
        <v>6</v>
      </c>
      <c r="C2519" s="1282">
        <v>6005</v>
      </c>
      <c r="D2519" s="1341" t="str">
        <f t="shared" si="53"/>
        <v>IL6005</v>
      </c>
      <c r="E2519" s="1514" t="s">
        <v>122</v>
      </c>
      <c r="F2519" s="1390">
        <v>1500</v>
      </c>
      <c r="G2519" s="1283">
        <v>9.93</v>
      </c>
      <c r="H2519" s="1283"/>
      <c r="I2519" s="1283"/>
      <c r="J2519" s="1283"/>
      <c r="K2519" s="1283"/>
      <c r="L2519" s="1283"/>
      <c r="M2519" s="1283"/>
      <c r="N2519" s="1283"/>
      <c r="O2519" s="1283"/>
      <c r="P2519" s="1283"/>
      <c r="R2519" s="1067"/>
      <c r="Z2519" s="21"/>
      <c r="AH2519"/>
    </row>
    <row r="2520" spans="1:34" ht="11.25" customHeight="1">
      <c r="A2520"/>
      <c r="B2520" s="1281" t="s">
        <v>6</v>
      </c>
      <c r="C2520" s="1282">
        <v>6018</v>
      </c>
      <c r="D2520" s="1341" t="str">
        <f t="shared" si="53"/>
        <v>IL6018</v>
      </c>
      <c r="E2520" s="1514" t="s">
        <v>122</v>
      </c>
      <c r="F2520" s="1390">
        <v>1500</v>
      </c>
      <c r="G2520" s="1283">
        <v>4.91</v>
      </c>
      <c r="H2520" s="1283"/>
      <c r="I2520" s="1283"/>
      <c r="J2520" s="1283"/>
      <c r="K2520" s="1283"/>
      <c r="L2520" s="1283"/>
      <c r="M2520" s="1283"/>
      <c r="N2520" s="1283"/>
      <c r="O2520" s="1283"/>
      <c r="P2520" s="1283"/>
      <c r="R2520" s="1067"/>
      <c r="Z2520" s="21"/>
      <c r="AH2520"/>
    </row>
    <row r="2521" spans="1:34" ht="11.25" customHeight="1">
      <c r="A2521"/>
      <c r="B2521" s="1281" t="s">
        <v>6</v>
      </c>
      <c r="C2521" s="1282">
        <v>6045</v>
      </c>
      <c r="D2521" s="1341" t="str">
        <f t="shared" si="53"/>
        <v>IL6045</v>
      </c>
      <c r="E2521" s="1514" t="s">
        <v>122</v>
      </c>
      <c r="F2521" s="1390">
        <v>1500</v>
      </c>
      <c r="G2521" s="1283">
        <v>5.28</v>
      </c>
      <c r="H2521" s="1283"/>
      <c r="I2521" s="1283"/>
      <c r="J2521" s="1283"/>
      <c r="K2521" s="1283"/>
      <c r="L2521" s="1283"/>
      <c r="M2521" s="1283"/>
      <c r="N2521" s="1283"/>
      <c r="O2521" s="1283"/>
      <c r="P2521" s="1283"/>
      <c r="R2521" s="1067"/>
      <c r="Z2521" s="21"/>
      <c r="AH2521"/>
    </row>
    <row r="2522" spans="1:34" ht="11.25" customHeight="1">
      <c r="A2522"/>
      <c r="B2522" s="1281" t="s">
        <v>6</v>
      </c>
      <c r="C2522" s="1282">
        <v>6204</v>
      </c>
      <c r="D2522" s="1341" t="str">
        <f t="shared" si="53"/>
        <v>IL6204</v>
      </c>
      <c r="E2522" s="1514" t="s">
        <v>122</v>
      </c>
      <c r="F2522" s="1390">
        <v>1500</v>
      </c>
      <c r="G2522" s="1283">
        <v>11.46</v>
      </c>
      <c r="H2522" s="1283"/>
      <c r="I2522" s="1283"/>
      <c r="J2522" s="1283"/>
      <c r="K2522" s="1283"/>
      <c r="L2522" s="1283"/>
      <c r="M2522" s="1283"/>
      <c r="N2522" s="1283"/>
      <c r="O2522" s="1283"/>
      <c r="P2522" s="1283"/>
      <c r="R2522" s="1067"/>
      <c r="Z2522" s="21"/>
      <c r="AH2522"/>
    </row>
    <row r="2523" spans="1:34" ht="11.25" customHeight="1">
      <c r="A2523"/>
      <c r="B2523" s="1281" t="s">
        <v>6</v>
      </c>
      <c r="C2523" s="1282">
        <v>6206</v>
      </c>
      <c r="D2523" s="1341" t="str">
        <f t="shared" si="53"/>
        <v>IL6206</v>
      </c>
      <c r="E2523" s="1514" t="s">
        <v>122</v>
      </c>
      <c r="F2523" s="1390">
        <v>1500</v>
      </c>
      <c r="G2523" s="1283">
        <v>4.8899999999999997</v>
      </c>
      <c r="H2523" s="1283"/>
      <c r="I2523" s="1283"/>
      <c r="J2523" s="1283"/>
      <c r="K2523" s="1283"/>
      <c r="L2523" s="1283"/>
      <c r="M2523" s="1283"/>
      <c r="N2523" s="1283"/>
      <c r="O2523" s="1283"/>
      <c r="P2523" s="1283"/>
      <c r="R2523" s="1067"/>
      <c r="Z2523" s="21"/>
      <c r="AH2523"/>
    </row>
    <row r="2524" spans="1:34" ht="11.25" customHeight="1">
      <c r="A2524"/>
      <c r="B2524" s="1281" t="s">
        <v>6</v>
      </c>
      <c r="C2524" s="1282">
        <v>6213</v>
      </c>
      <c r="D2524" s="1341" t="str">
        <f t="shared" si="53"/>
        <v>IL6213</v>
      </c>
      <c r="E2524" s="1514" t="s">
        <v>122</v>
      </c>
      <c r="F2524" s="1390">
        <v>988</v>
      </c>
      <c r="G2524" s="1283">
        <v>2.73</v>
      </c>
      <c r="H2524" s="1283"/>
      <c r="I2524" s="1283"/>
      <c r="J2524" s="1283"/>
      <c r="K2524" s="1283"/>
      <c r="L2524" s="1283"/>
      <c r="M2524" s="1283"/>
      <c r="N2524" s="1283"/>
      <c r="O2524" s="1283"/>
      <c r="P2524" s="1283"/>
      <c r="R2524" s="1067"/>
      <c r="Z2524" s="21"/>
      <c r="AH2524"/>
    </row>
    <row r="2525" spans="1:34" ht="11.25" customHeight="1">
      <c r="A2525"/>
      <c r="B2525" s="1281" t="s">
        <v>6</v>
      </c>
      <c r="C2525" s="1282">
        <v>6214</v>
      </c>
      <c r="D2525" s="1341" t="str">
        <f t="shared" si="53"/>
        <v>IL6214</v>
      </c>
      <c r="E2525" s="1514" t="s">
        <v>122</v>
      </c>
      <c r="F2525" s="1390">
        <v>1171</v>
      </c>
      <c r="G2525" s="1283">
        <v>3.32</v>
      </c>
      <c r="H2525" s="1283"/>
      <c r="I2525" s="1283"/>
      <c r="J2525" s="1283"/>
      <c r="K2525" s="1283"/>
      <c r="L2525" s="1283"/>
      <c r="M2525" s="1283"/>
      <c r="N2525" s="1283"/>
      <c r="O2525" s="1283"/>
      <c r="P2525" s="1283"/>
      <c r="R2525" s="1067"/>
      <c r="Z2525" s="21"/>
      <c r="AH2525"/>
    </row>
    <row r="2526" spans="1:34" ht="11.25" customHeight="1">
      <c r="A2526"/>
      <c r="B2526" s="1281" t="s">
        <v>6</v>
      </c>
      <c r="C2526" s="1282">
        <v>6216</v>
      </c>
      <c r="D2526" s="1341" t="str">
        <f t="shared" si="53"/>
        <v>IL6216</v>
      </c>
      <c r="E2526" s="1514" t="s">
        <v>122</v>
      </c>
      <c r="F2526" s="1390">
        <v>1500</v>
      </c>
      <c r="G2526" s="1283">
        <v>10.63</v>
      </c>
      <c r="H2526" s="1283"/>
      <c r="I2526" s="1283"/>
      <c r="J2526" s="1283"/>
      <c r="K2526" s="1283"/>
      <c r="L2526" s="1283"/>
      <c r="M2526" s="1283"/>
      <c r="N2526" s="1283"/>
      <c r="O2526" s="1283"/>
      <c r="P2526" s="1283"/>
      <c r="R2526" s="1067"/>
      <c r="Z2526" s="21"/>
      <c r="AH2526"/>
    </row>
    <row r="2527" spans="1:34" ht="11.25" customHeight="1">
      <c r="A2527"/>
      <c r="B2527" s="1281" t="s">
        <v>6</v>
      </c>
      <c r="C2527" s="1282">
        <v>6217</v>
      </c>
      <c r="D2527" s="1341" t="str">
        <f t="shared" si="53"/>
        <v>IL6217</v>
      </c>
      <c r="E2527" s="1514" t="s">
        <v>124</v>
      </c>
      <c r="F2527" s="1390">
        <v>1500</v>
      </c>
      <c r="G2527" s="1283">
        <v>5.65</v>
      </c>
      <c r="H2527" s="1283"/>
      <c r="I2527" s="1283"/>
      <c r="J2527" s="1283"/>
      <c r="K2527" s="1283"/>
      <c r="L2527" s="1283"/>
      <c r="M2527" s="1283"/>
      <c r="N2527" s="1283"/>
      <c r="O2527" s="1283"/>
      <c r="P2527" s="1283"/>
      <c r="R2527" s="1067"/>
      <c r="Z2527" s="21"/>
      <c r="AH2527"/>
    </row>
    <row r="2528" spans="1:34" ht="11.25" customHeight="1">
      <c r="A2528"/>
      <c r="B2528" s="1281" t="s">
        <v>6</v>
      </c>
      <c r="C2528" s="1282">
        <v>6229</v>
      </c>
      <c r="D2528" s="1341" t="str">
        <f t="shared" si="53"/>
        <v>IL6229</v>
      </c>
      <c r="E2528" s="1514" t="s">
        <v>123</v>
      </c>
      <c r="F2528" s="1390">
        <v>1500</v>
      </c>
      <c r="G2528" s="1283">
        <v>7.12</v>
      </c>
      <c r="H2528" s="1283"/>
      <c r="I2528" s="1283"/>
      <c r="J2528" s="1283"/>
      <c r="K2528" s="1283"/>
      <c r="L2528" s="1283"/>
      <c r="M2528" s="1283"/>
      <c r="N2528" s="1283"/>
      <c r="O2528" s="1283"/>
      <c r="P2528" s="1283"/>
      <c r="R2528" s="1067"/>
      <c r="Z2528" s="21"/>
      <c r="AH2528"/>
    </row>
    <row r="2529" spans="1:34" ht="11.25" customHeight="1">
      <c r="A2529"/>
      <c r="B2529" s="1281" t="s">
        <v>6</v>
      </c>
      <c r="C2529" s="1282">
        <v>6233</v>
      </c>
      <c r="D2529" s="1341" t="str">
        <f t="shared" si="53"/>
        <v>IL6233</v>
      </c>
      <c r="E2529" s="1514" t="s">
        <v>123</v>
      </c>
      <c r="F2529" s="1390">
        <v>1500</v>
      </c>
      <c r="G2529" s="1283">
        <v>5.04</v>
      </c>
      <c r="H2529" s="1283"/>
      <c r="I2529" s="1283"/>
      <c r="J2529" s="1283"/>
      <c r="K2529" s="1283"/>
      <c r="L2529" s="1283"/>
      <c r="M2529" s="1283"/>
      <c r="N2529" s="1283"/>
      <c r="O2529" s="1283"/>
      <c r="P2529" s="1283"/>
      <c r="R2529" s="1067"/>
      <c r="Z2529" s="21"/>
      <c r="AH2529"/>
    </row>
    <row r="2530" spans="1:34" ht="11.25" customHeight="1">
      <c r="A2530"/>
      <c r="B2530" s="1281" t="s">
        <v>6</v>
      </c>
      <c r="C2530" s="1282">
        <v>6235</v>
      </c>
      <c r="D2530" s="1341" t="str">
        <f t="shared" si="53"/>
        <v>IL6235</v>
      </c>
      <c r="E2530" s="1514" t="s">
        <v>122</v>
      </c>
      <c r="F2530" s="1390">
        <v>1500</v>
      </c>
      <c r="G2530" s="1283">
        <v>21.55</v>
      </c>
      <c r="H2530" s="1283"/>
      <c r="I2530" s="1283"/>
      <c r="J2530" s="1283"/>
      <c r="K2530" s="1283"/>
      <c r="L2530" s="1283"/>
      <c r="M2530" s="1283"/>
      <c r="N2530" s="1283"/>
      <c r="O2530" s="1283"/>
      <c r="P2530" s="1283"/>
      <c r="R2530" s="1067"/>
      <c r="Z2530" s="21"/>
      <c r="AH2530"/>
    </row>
    <row r="2531" spans="1:34" ht="11.25" customHeight="1">
      <c r="A2531"/>
      <c r="B2531" s="1281" t="s">
        <v>6</v>
      </c>
      <c r="C2531" s="1282">
        <v>6236</v>
      </c>
      <c r="D2531" s="1341" t="str">
        <f t="shared" si="53"/>
        <v>IL6236</v>
      </c>
      <c r="E2531" s="1514" t="s">
        <v>122</v>
      </c>
      <c r="F2531" s="1390">
        <v>1500</v>
      </c>
      <c r="G2531" s="1283">
        <v>9.6300000000000008</v>
      </c>
      <c r="H2531" s="1283"/>
      <c r="I2531" s="1283"/>
      <c r="J2531" s="1283"/>
      <c r="K2531" s="1283"/>
      <c r="L2531" s="1283"/>
      <c r="M2531" s="1283"/>
      <c r="N2531" s="1283"/>
      <c r="O2531" s="1283"/>
      <c r="P2531" s="1283"/>
      <c r="R2531" s="1067"/>
      <c r="Z2531" s="21"/>
      <c r="AH2531"/>
    </row>
    <row r="2532" spans="1:34" ht="11.25" customHeight="1">
      <c r="A2532"/>
      <c r="B2532" s="1281" t="s">
        <v>6</v>
      </c>
      <c r="C2532" s="1282">
        <v>6237</v>
      </c>
      <c r="D2532" s="1341" t="str">
        <f t="shared" si="53"/>
        <v>IL6237</v>
      </c>
      <c r="E2532" s="1514" t="s">
        <v>123</v>
      </c>
      <c r="F2532" s="1390">
        <v>832</v>
      </c>
      <c r="G2532" s="1283">
        <v>2.2200000000000002</v>
      </c>
      <c r="H2532" s="1283"/>
      <c r="I2532" s="1283"/>
      <c r="J2532" s="1283"/>
      <c r="K2532" s="1283"/>
      <c r="L2532" s="1283"/>
      <c r="M2532" s="1283"/>
      <c r="N2532" s="1283"/>
      <c r="O2532" s="1283"/>
      <c r="P2532" s="1283"/>
      <c r="R2532" s="1067"/>
      <c r="Z2532" s="21"/>
      <c r="AH2532"/>
    </row>
    <row r="2533" spans="1:34" ht="11.25" customHeight="1">
      <c r="A2533"/>
      <c r="B2533" s="1281" t="s">
        <v>6</v>
      </c>
      <c r="C2533" s="1282">
        <v>6251</v>
      </c>
      <c r="D2533" s="1341" t="str">
        <f t="shared" si="53"/>
        <v>IL6251</v>
      </c>
      <c r="E2533" s="1514" t="s">
        <v>122</v>
      </c>
      <c r="F2533" s="1390">
        <v>1500</v>
      </c>
      <c r="G2533" s="1283">
        <v>5.46</v>
      </c>
      <c r="H2533" s="1283"/>
      <c r="I2533" s="1283"/>
      <c r="J2533" s="1283"/>
      <c r="K2533" s="1283"/>
      <c r="L2533" s="1283"/>
      <c r="M2533" s="1283"/>
      <c r="N2533" s="1283"/>
      <c r="O2533" s="1283"/>
      <c r="P2533" s="1283"/>
      <c r="R2533" s="1067"/>
      <c r="Z2533" s="21"/>
      <c r="AH2533"/>
    </row>
    <row r="2534" spans="1:34" ht="11.25" customHeight="1">
      <c r="A2534"/>
      <c r="B2534" s="1281" t="s">
        <v>6</v>
      </c>
      <c r="C2534" s="1282">
        <v>6252</v>
      </c>
      <c r="D2534" s="1341" t="str">
        <f t="shared" si="53"/>
        <v>IL6252</v>
      </c>
      <c r="E2534" s="1514" t="s">
        <v>122</v>
      </c>
      <c r="F2534" s="1390">
        <v>1500</v>
      </c>
      <c r="G2534" s="1283">
        <v>7.36</v>
      </c>
      <c r="H2534" s="1283"/>
      <c r="I2534" s="1283"/>
      <c r="J2534" s="1283"/>
      <c r="K2534" s="1283"/>
      <c r="L2534" s="1283"/>
      <c r="M2534" s="1283"/>
      <c r="N2534" s="1283"/>
      <c r="O2534" s="1283"/>
      <c r="P2534" s="1283"/>
      <c r="R2534" s="1067"/>
      <c r="Z2534" s="21"/>
      <c r="AH2534"/>
    </row>
    <row r="2535" spans="1:34" ht="11.25" customHeight="1">
      <c r="A2535"/>
      <c r="B2535" s="1281" t="s">
        <v>6</v>
      </c>
      <c r="C2535" s="1282">
        <v>6306</v>
      </c>
      <c r="D2535" s="1341" t="str">
        <f t="shared" si="53"/>
        <v>IL6306</v>
      </c>
      <c r="E2535" s="1514" t="s">
        <v>123</v>
      </c>
      <c r="F2535" s="1390">
        <v>1500</v>
      </c>
      <c r="G2535" s="1283">
        <v>8.66</v>
      </c>
      <c r="H2535" s="1283"/>
      <c r="I2535" s="1283"/>
      <c r="J2535" s="1283"/>
      <c r="K2535" s="1283"/>
      <c r="L2535" s="1283"/>
      <c r="M2535" s="1283"/>
      <c r="N2535" s="1283"/>
      <c r="O2535" s="1283"/>
      <c r="P2535" s="1283"/>
      <c r="R2535" s="1067"/>
      <c r="Z2535" s="21"/>
      <c r="AH2535"/>
    </row>
    <row r="2536" spans="1:34" ht="11.25" customHeight="1">
      <c r="A2536"/>
      <c r="B2536" s="1281" t="s">
        <v>6</v>
      </c>
      <c r="C2536" s="1282">
        <v>6319</v>
      </c>
      <c r="D2536" s="1341" t="str">
        <f t="shared" si="53"/>
        <v>IL6319</v>
      </c>
      <c r="E2536" s="1514" t="s">
        <v>123</v>
      </c>
      <c r="F2536" s="1390">
        <v>1486</v>
      </c>
      <c r="G2536" s="1283">
        <v>4.3499999999999996</v>
      </c>
      <c r="H2536" s="1283"/>
      <c r="I2536" s="1283"/>
      <c r="J2536" s="1283"/>
      <c r="K2536" s="1283"/>
      <c r="L2536" s="1283"/>
      <c r="M2536" s="1283"/>
      <c r="N2536" s="1283"/>
      <c r="O2536" s="1283"/>
      <c r="P2536" s="1283"/>
      <c r="R2536" s="1067"/>
      <c r="Z2536" s="21"/>
      <c r="AH2536"/>
    </row>
    <row r="2537" spans="1:34" ht="11.25" customHeight="1">
      <c r="A2537"/>
      <c r="B2537" s="1281" t="s">
        <v>6</v>
      </c>
      <c r="C2537" s="1282">
        <v>6325</v>
      </c>
      <c r="D2537" s="1341" t="str">
        <f t="shared" si="53"/>
        <v>IL6325</v>
      </c>
      <c r="E2537" s="1514" t="s">
        <v>124</v>
      </c>
      <c r="F2537" s="1390">
        <v>1495</v>
      </c>
      <c r="G2537" s="1283">
        <v>4.3899999999999997</v>
      </c>
      <c r="H2537" s="1283"/>
      <c r="I2537" s="1283"/>
      <c r="J2537" s="1283"/>
      <c r="K2537" s="1283"/>
      <c r="L2537" s="1283"/>
      <c r="M2537" s="1283"/>
      <c r="N2537" s="1283"/>
      <c r="O2537" s="1283"/>
      <c r="P2537" s="1283"/>
      <c r="R2537" s="1067"/>
      <c r="Z2537" s="21"/>
      <c r="AH2537"/>
    </row>
    <row r="2538" spans="1:34" ht="11.25" customHeight="1">
      <c r="A2538"/>
      <c r="B2538" s="1281" t="s">
        <v>6</v>
      </c>
      <c r="C2538" s="1282">
        <v>6400</v>
      </c>
      <c r="D2538" s="1341" t="str">
        <f t="shared" si="53"/>
        <v>IL6400</v>
      </c>
      <c r="E2538" s="1514" t="s">
        <v>125</v>
      </c>
      <c r="F2538" s="1390">
        <v>1500</v>
      </c>
      <c r="G2538" s="1283">
        <v>8.31</v>
      </c>
      <c r="H2538" s="1283"/>
      <c r="I2538" s="1283"/>
      <c r="J2538" s="1283"/>
      <c r="K2538" s="1283"/>
      <c r="L2538" s="1283"/>
      <c r="M2538" s="1283"/>
      <c r="N2538" s="1283"/>
      <c r="O2538" s="1283"/>
      <c r="P2538" s="1283"/>
      <c r="R2538" s="1067"/>
      <c r="Z2538" s="21"/>
      <c r="AH2538"/>
    </row>
    <row r="2539" spans="1:34" ht="11.25" customHeight="1">
      <c r="A2539"/>
      <c r="B2539" s="1281" t="s">
        <v>6</v>
      </c>
      <c r="C2539" s="1282">
        <v>6503</v>
      </c>
      <c r="D2539" s="1341" t="str">
        <f t="shared" si="53"/>
        <v>IL6503</v>
      </c>
      <c r="E2539" s="1514" t="s">
        <v>125</v>
      </c>
      <c r="F2539" s="1390">
        <v>1144</v>
      </c>
      <c r="G2539" s="1283">
        <v>3.23</v>
      </c>
      <c r="H2539" s="1283"/>
      <c r="I2539" s="1283"/>
      <c r="J2539" s="1283"/>
      <c r="K2539" s="1283"/>
      <c r="L2539" s="1283"/>
      <c r="M2539" s="1283"/>
      <c r="N2539" s="1283"/>
      <c r="O2539" s="1283"/>
      <c r="P2539" s="1283"/>
      <c r="R2539" s="1067"/>
      <c r="Z2539" s="21"/>
      <c r="AH2539"/>
    </row>
    <row r="2540" spans="1:34" ht="11.25" customHeight="1">
      <c r="A2540"/>
      <c r="B2540" s="1281" t="s">
        <v>6</v>
      </c>
      <c r="C2540" s="1282">
        <v>6504</v>
      </c>
      <c r="D2540" s="1341" t="str">
        <f t="shared" si="53"/>
        <v>IL6504</v>
      </c>
      <c r="E2540" s="1514" t="s">
        <v>121</v>
      </c>
      <c r="F2540" s="1390">
        <v>1378</v>
      </c>
      <c r="G2540" s="1283">
        <v>4</v>
      </c>
      <c r="H2540" s="1283"/>
      <c r="I2540" s="1283"/>
      <c r="J2540" s="1283"/>
      <c r="K2540" s="1283"/>
      <c r="L2540" s="1283"/>
      <c r="M2540" s="1283"/>
      <c r="N2540" s="1283"/>
      <c r="O2540" s="1283"/>
      <c r="P2540" s="1283"/>
      <c r="R2540" s="1067"/>
      <c r="Z2540" s="21"/>
      <c r="AH2540"/>
    </row>
    <row r="2541" spans="1:34" ht="11.25" customHeight="1">
      <c r="A2541"/>
      <c r="B2541" s="1281" t="s">
        <v>6</v>
      </c>
      <c r="C2541" s="1282">
        <v>6702</v>
      </c>
      <c r="D2541" s="1341" t="str">
        <f t="shared" si="53"/>
        <v>IL6702</v>
      </c>
      <c r="E2541" s="1514" t="s">
        <v>122</v>
      </c>
      <c r="F2541" s="1390">
        <v>1500</v>
      </c>
      <c r="G2541" s="1283">
        <v>7.38</v>
      </c>
      <c r="H2541" s="1283"/>
      <c r="I2541" s="1283"/>
      <c r="J2541" s="1283"/>
      <c r="K2541" s="1283"/>
      <c r="L2541" s="1283"/>
      <c r="M2541" s="1283"/>
      <c r="N2541" s="1283"/>
      <c r="O2541" s="1283"/>
      <c r="P2541" s="1283"/>
      <c r="R2541" s="1067"/>
      <c r="Z2541" s="21"/>
      <c r="AH2541"/>
    </row>
    <row r="2542" spans="1:34" ht="11.25" customHeight="1">
      <c r="A2542"/>
      <c r="B2542" s="1281" t="s">
        <v>6</v>
      </c>
      <c r="C2542" s="1282">
        <v>6703</v>
      </c>
      <c r="D2542" s="1341" t="str">
        <f t="shared" si="53"/>
        <v>IL6703</v>
      </c>
      <c r="E2542" s="1514" t="s">
        <v>280</v>
      </c>
      <c r="F2542" s="1390">
        <v>1500</v>
      </c>
      <c r="G2542" s="1283">
        <v>11.69</v>
      </c>
      <c r="H2542" s="1283"/>
      <c r="I2542" s="1283"/>
      <c r="J2542" s="1283"/>
      <c r="K2542" s="1283"/>
      <c r="L2542" s="1283"/>
      <c r="M2542" s="1283"/>
      <c r="N2542" s="1283"/>
      <c r="O2542" s="1283"/>
      <c r="P2542" s="1283"/>
      <c r="R2542" s="1067"/>
      <c r="Z2542" s="21"/>
      <c r="AH2542"/>
    </row>
    <row r="2543" spans="1:34" ht="11.25" customHeight="1">
      <c r="A2543"/>
      <c r="B2543" s="1281" t="s">
        <v>6</v>
      </c>
      <c r="C2543" s="1282">
        <v>6704</v>
      </c>
      <c r="D2543" s="1341" t="str">
        <f t="shared" si="53"/>
        <v>IL6704</v>
      </c>
      <c r="E2543" s="1514" t="s">
        <v>280</v>
      </c>
      <c r="F2543" s="1390">
        <v>1500</v>
      </c>
      <c r="G2543" s="1283">
        <v>8.19</v>
      </c>
      <c r="H2543" s="1283"/>
      <c r="I2543" s="1283"/>
      <c r="J2543" s="1283"/>
      <c r="K2543" s="1283"/>
      <c r="L2543" s="1283"/>
      <c r="M2543" s="1283"/>
      <c r="N2543" s="1283"/>
      <c r="O2543" s="1283"/>
      <c r="P2543" s="1283"/>
      <c r="R2543" s="1067"/>
      <c r="Z2543" s="21"/>
      <c r="AH2543"/>
    </row>
    <row r="2544" spans="1:34" ht="11.25" customHeight="1">
      <c r="A2544"/>
      <c r="B2544" s="1281" t="s">
        <v>6</v>
      </c>
      <c r="C2544" s="1282">
        <v>6801</v>
      </c>
      <c r="D2544" s="1341" t="str">
        <f t="shared" si="53"/>
        <v>IL6801</v>
      </c>
      <c r="E2544" s="1514" t="s">
        <v>122</v>
      </c>
      <c r="F2544" s="1390">
        <v>1500</v>
      </c>
      <c r="G2544" s="1283">
        <v>7.32</v>
      </c>
      <c r="H2544" s="1283"/>
      <c r="I2544" s="1283"/>
      <c r="J2544" s="1283"/>
      <c r="K2544" s="1283"/>
      <c r="L2544" s="1283"/>
      <c r="M2544" s="1283"/>
      <c r="N2544" s="1283"/>
      <c r="O2544" s="1283"/>
      <c r="P2544" s="1283"/>
      <c r="R2544" s="1067"/>
      <c r="Z2544" s="21"/>
      <c r="AH2544"/>
    </row>
    <row r="2545" spans="1:34" ht="11.25" customHeight="1">
      <c r="A2545"/>
      <c r="B2545" s="1281" t="s">
        <v>6</v>
      </c>
      <c r="C2545" s="1282">
        <v>6811</v>
      </c>
      <c r="D2545" s="1341" t="str">
        <f t="shared" si="53"/>
        <v>IL6811</v>
      </c>
      <c r="E2545" s="1514" t="s">
        <v>123</v>
      </c>
      <c r="F2545" s="1390">
        <v>1500</v>
      </c>
      <c r="G2545" s="1283">
        <v>7.46</v>
      </c>
      <c r="H2545" s="1283"/>
      <c r="I2545" s="1283"/>
      <c r="J2545" s="1283"/>
      <c r="K2545" s="1283"/>
      <c r="L2545" s="1283"/>
      <c r="M2545" s="1283"/>
      <c r="N2545" s="1283"/>
      <c r="O2545" s="1283"/>
      <c r="P2545" s="1283"/>
      <c r="R2545" s="1067"/>
      <c r="Z2545" s="21"/>
      <c r="AH2545"/>
    </row>
    <row r="2546" spans="1:34" ht="11.25" customHeight="1">
      <c r="A2546"/>
      <c r="B2546" s="1281" t="s">
        <v>6</v>
      </c>
      <c r="C2546" s="1282">
        <v>6824</v>
      </c>
      <c r="D2546" s="1341" t="str">
        <f t="shared" si="53"/>
        <v>IL6824</v>
      </c>
      <c r="E2546" s="1514" t="s">
        <v>122</v>
      </c>
      <c r="F2546" s="1390">
        <v>1500</v>
      </c>
      <c r="G2546" s="1283">
        <v>11.11</v>
      </c>
      <c r="H2546" s="1283"/>
      <c r="I2546" s="1283"/>
      <c r="J2546" s="1283"/>
      <c r="K2546" s="1283"/>
      <c r="L2546" s="1283"/>
      <c r="M2546" s="1283"/>
      <c r="N2546" s="1283"/>
      <c r="O2546" s="1283"/>
      <c r="P2546" s="1283"/>
      <c r="R2546" s="1067"/>
      <c r="Z2546" s="21"/>
      <c r="AH2546"/>
    </row>
    <row r="2547" spans="1:34" ht="11.25" customHeight="1">
      <c r="A2547"/>
      <c r="B2547" s="1281" t="s">
        <v>6</v>
      </c>
      <c r="C2547" s="1282">
        <v>6826</v>
      </c>
      <c r="D2547" s="1341" t="str">
        <f t="shared" si="53"/>
        <v>IL6826</v>
      </c>
      <c r="E2547" s="1514" t="s">
        <v>122</v>
      </c>
      <c r="F2547" s="1390">
        <v>1500</v>
      </c>
      <c r="G2547" s="1283">
        <v>5.28</v>
      </c>
      <c r="H2547" s="1283"/>
      <c r="I2547" s="1283"/>
      <c r="J2547" s="1283"/>
      <c r="K2547" s="1283"/>
      <c r="L2547" s="1283"/>
      <c r="M2547" s="1283"/>
      <c r="N2547" s="1283"/>
      <c r="O2547" s="1283"/>
      <c r="P2547" s="1283"/>
      <c r="R2547" s="1067"/>
      <c r="Z2547" s="21"/>
      <c r="AH2547"/>
    </row>
    <row r="2548" spans="1:34" ht="11.25" customHeight="1">
      <c r="A2548"/>
      <c r="B2548" s="1281" t="s">
        <v>6</v>
      </c>
      <c r="C2548" s="1282">
        <v>6834</v>
      </c>
      <c r="D2548" s="1341" t="str">
        <f t="shared" si="53"/>
        <v>IL6834</v>
      </c>
      <c r="E2548" s="1514" t="s">
        <v>123</v>
      </c>
      <c r="F2548" s="1390">
        <v>1500</v>
      </c>
      <c r="G2548" s="1283">
        <v>4.43</v>
      </c>
      <c r="H2548" s="1283"/>
      <c r="I2548" s="1283"/>
      <c r="J2548" s="1283"/>
      <c r="K2548" s="1283"/>
      <c r="L2548" s="1283"/>
      <c r="M2548" s="1283"/>
      <c r="N2548" s="1283"/>
      <c r="O2548" s="1283"/>
      <c r="P2548" s="1283"/>
      <c r="R2548" s="1067"/>
      <c r="Z2548" s="21"/>
      <c r="AH2548"/>
    </row>
    <row r="2549" spans="1:34" ht="11.25" customHeight="1">
      <c r="A2549"/>
      <c r="B2549" s="1281" t="s">
        <v>6</v>
      </c>
      <c r="C2549" s="1282">
        <v>6836</v>
      </c>
      <c r="D2549" s="1341" t="str">
        <f t="shared" si="53"/>
        <v>IL6836</v>
      </c>
      <c r="E2549" s="1514" t="s">
        <v>124</v>
      </c>
      <c r="F2549" s="1390">
        <v>1500</v>
      </c>
      <c r="G2549" s="1283">
        <v>4.8499999999999996</v>
      </c>
      <c r="H2549" s="1283"/>
      <c r="I2549" s="1283"/>
      <c r="J2549" s="1283"/>
      <c r="K2549" s="1283"/>
      <c r="L2549" s="1283"/>
      <c r="M2549" s="1283"/>
      <c r="N2549" s="1283"/>
      <c r="O2549" s="1283"/>
      <c r="P2549" s="1283"/>
      <c r="R2549" s="1067"/>
      <c r="Z2549" s="21"/>
      <c r="AH2549"/>
    </row>
    <row r="2550" spans="1:34" ht="11.25" customHeight="1">
      <c r="A2550"/>
      <c r="B2550" s="1281" t="s">
        <v>6</v>
      </c>
      <c r="C2550" s="1282">
        <v>6843</v>
      </c>
      <c r="D2550" s="1341" t="str">
        <f t="shared" si="53"/>
        <v>IL6843</v>
      </c>
      <c r="E2550" s="1514" t="s">
        <v>122</v>
      </c>
      <c r="F2550" s="1390">
        <v>1500</v>
      </c>
      <c r="G2550" s="1283">
        <v>11.34</v>
      </c>
      <c r="H2550" s="1283"/>
      <c r="I2550" s="1283"/>
      <c r="J2550" s="1283"/>
      <c r="K2550" s="1283"/>
      <c r="L2550" s="1283"/>
      <c r="M2550" s="1283"/>
      <c r="N2550" s="1283"/>
      <c r="O2550" s="1283"/>
      <c r="P2550" s="1283"/>
      <c r="R2550" s="1067"/>
      <c r="Z2550" s="21"/>
      <c r="AH2550"/>
    </row>
    <row r="2551" spans="1:34" ht="11.25" customHeight="1">
      <c r="A2551"/>
      <c r="B2551" s="1281" t="s">
        <v>6</v>
      </c>
      <c r="C2551" s="1282">
        <v>6845</v>
      </c>
      <c r="D2551" s="1341" t="str">
        <f t="shared" si="53"/>
        <v>IL6845</v>
      </c>
      <c r="E2551" s="1514" t="s">
        <v>122</v>
      </c>
      <c r="F2551" s="1390">
        <v>1500</v>
      </c>
      <c r="G2551" s="1283">
        <v>8.48</v>
      </c>
      <c r="H2551" s="1283"/>
      <c r="I2551" s="1283"/>
      <c r="J2551" s="1283"/>
      <c r="K2551" s="1283"/>
      <c r="L2551" s="1283"/>
      <c r="M2551" s="1283"/>
      <c r="N2551" s="1283"/>
      <c r="O2551" s="1283"/>
      <c r="P2551" s="1283"/>
      <c r="R2551" s="1067"/>
      <c r="Z2551" s="21"/>
      <c r="AH2551"/>
    </row>
    <row r="2552" spans="1:34" ht="11.25" customHeight="1">
      <c r="A2552"/>
      <c r="B2552" s="1281" t="s">
        <v>6</v>
      </c>
      <c r="C2552" s="1282">
        <v>6854</v>
      </c>
      <c r="D2552" s="1341" t="str">
        <f t="shared" si="53"/>
        <v>IL6854</v>
      </c>
      <c r="E2552" s="1514" t="s">
        <v>122</v>
      </c>
      <c r="F2552" s="1390">
        <v>1500</v>
      </c>
      <c r="G2552" s="1283">
        <v>6.4</v>
      </c>
      <c r="H2552" s="1283"/>
      <c r="I2552" s="1283"/>
      <c r="J2552" s="1283"/>
      <c r="K2552" s="1283"/>
      <c r="L2552" s="1283"/>
      <c r="M2552" s="1283"/>
      <c r="N2552" s="1283"/>
      <c r="O2552" s="1283"/>
      <c r="P2552" s="1283"/>
      <c r="R2552" s="1067"/>
      <c r="Z2552" s="21"/>
      <c r="AH2552"/>
    </row>
    <row r="2553" spans="1:34" ht="11.25" customHeight="1">
      <c r="A2553"/>
      <c r="B2553" s="1281" t="s">
        <v>6</v>
      </c>
      <c r="C2553" s="1282">
        <v>6872</v>
      </c>
      <c r="D2553" s="1341" t="str">
        <f t="shared" si="53"/>
        <v>IL6872</v>
      </c>
      <c r="E2553" s="1514" t="s">
        <v>122</v>
      </c>
      <c r="F2553" s="1390">
        <v>1500</v>
      </c>
      <c r="G2553" s="1283">
        <v>9.85</v>
      </c>
      <c r="H2553" s="1283"/>
      <c r="I2553" s="1283"/>
      <c r="J2553" s="1283"/>
      <c r="K2553" s="1283"/>
      <c r="L2553" s="1283"/>
      <c r="M2553" s="1283"/>
      <c r="N2553" s="1283"/>
      <c r="O2553" s="1283"/>
      <c r="P2553" s="1283"/>
      <c r="R2553" s="1067"/>
      <c r="Z2553" s="21"/>
      <c r="AH2553"/>
    </row>
    <row r="2554" spans="1:34" ht="11.25" customHeight="1">
      <c r="A2554"/>
      <c r="B2554" s="1281" t="s">
        <v>6</v>
      </c>
      <c r="C2554" s="1282">
        <v>6874</v>
      </c>
      <c r="D2554" s="1341" t="str">
        <f t="shared" si="53"/>
        <v>IL6874</v>
      </c>
      <c r="E2554" s="1514" t="s">
        <v>122</v>
      </c>
      <c r="F2554" s="1390">
        <v>1500</v>
      </c>
      <c r="G2554" s="1283">
        <v>21.33</v>
      </c>
      <c r="H2554" s="1283"/>
      <c r="I2554" s="1283"/>
      <c r="J2554" s="1283"/>
      <c r="K2554" s="1283"/>
      <c r="L2554" s="1283"/>
      <c r="M2554" s="1283"/>
      <c r="N2554" s="1283"/>
      <c r="O2554" s="1283"/>
      <c r="P2554" s="1283"/>
      <c r="R2554" s="1067"/>
      <c r="Z2554" s="21"/>
      <c r="AH2554"/>
    </row>
    <row r="2555" spans="1:34" ht="11.25" customHeight="1">
      <c r="A2555"/>
      <c r="B2555" s="1281" t="s">
        <v>6</v>
      </c>
      <c r="C2555" s="1282">
        <v>6882</v>
      </c>
      <c r="D2555" s="1341" t="str">
        <f t="shared" si="53"/>
        <v>IL6882</v>
      </c>
      <c r="E2555" s="1514" t="s">
        <v>122</v>
      </c>
      <c r="F2555" s="1390">
        <v>1500</v>
      </c>
      <c r="G2555" s="1283">
        <v>5.33</v>
      </c>
      <c r="H2555" s="1283"/>
      <c r="I2555" s="1283"/>
      <c r="J2555" s="1283"/>
      <c r="K2555" s="1283"/>
      <c r="L2555" s="1283"/>
      <c r="M2555" s="1283"/>
      <c r="N2555" s="1283"/>
      <c r="O2555" s="1283"/>
      <c r="P2555" s="1283"/>
      <c r="R2555" s="1067"/>
      <c r="Z2555" s="21"/>
      <c r="AH2555"/>
    </row>
    <row r="2556" spans="1:34" ht="11.25" customHeight="1">
      <c r="A2556"/>
      <c r="B2556" s="1281" t="s">
        <v>6</v>
      </c>
      <c r="C2556" s="1282">
        <v>6884</v>
      </c>
      <c r="D2556" s="1341" t="str">
        <f t="shared" si="53"/>
        <v>IL6884</v>
      </c>
      <c r="E2556" s="1514" t="s">
        <v>122</v>
      </c>
      <c r="F2556" s="1390">
        <v>1500</v>
      </c>
      <c r="G2556" s="1283">
        <v>7.56</v>
      </c>
      <c r="H2556" s="1283"/>
      <c r="I2556" s="1283"/>
      <c r="J2556" s="1283"/>
      <c r="K2556" s="1283"/>
      <c r="L2556" s="1283"/>
      <c r="M2556" s="1283"/>
      <c r="N2556" s="1283"/>
      <c r="O2556" s="1283"/>
      <c r="P2556" s="1283"/>
      <c r="R2556" s="1067"/>
      <c r="Z2556" s="21"/>
      <c r="AH2556"/>
    </row>
    <row r="2557" spans="1:34" ht="11.25" customHeight="1">
      <c r="A2557"/>
      <c r="B2557" s="1281" t="s">
        <v>6</v>
      </c>
      <c r="C2557" s="1282">
        <v>7016</v>
      </c>
      <c r="D2557" s="1341" t="str">
        <f t="shared" si="53"/>
        <v>IL7016</v>
      </c>
      <c r="E2557" s="1514" t="s">
        <v>122</v>
      </c>
      <c r="F2557" s="1390">
        <v>1417</v>
      </c>
      <c r="G2557" s="1283">
        <v>4.13</v>
      </c>
      <c r="H2557" s="1283"/>
      <c r="I2557" s="1283"/>
      <c r="J2557" s="1283"/>
      <c r="K2557" s="1283"/>
      <c r="L2557" s="1283"/>
      <c r="M2557" s="1283"/>
      <c r="N2557" s="1283"/>
      <c r="O2557" s="1283"/>
      <c r="P2557" s="1283"/>
      <c r="R2557" s="1067"/>
      <c r="Z2557" s="21"/>
      <c r="AH2557"/>
    </row>
    <row r="2558" spans="1:34" ht="11.25" customHeight="1">
      <c r="A2558"/>
      <c r="B2558" s="1281" t="s">
        <v>6</v>
      </c>
      <c r="C2558" s="1282">
        <v>7024</v>
      </c>
      <c r="D2558" s="1341" t="str">
        <f t="shared" si="53"/>
        <v>IL7024</v>
      </c>
      <c r="E2558" s="1514" t="s">
        <v>122</v>
      </c>
      <c r="F2558" s="1390">
        <v>1500</v>
      </c>
      <c r="G2558" s="1283">
        <v>4.59</v>
      </c>
      <c r="H2558" s="1283"/>
      <c r="I2558" s="1283"/>
      <c r="J2558" s="1283"/>
      <c r="K2558" s="1283"/>
      <c r="L2558" s="1283"/>
      <c r="M2558" s="1283"/>
      <c r="N2558" s="1283"/>
      <c r="O2558" s="1283"/>
      <c r="P2558" s="1283"/>
      <c r="R2558" s="1067"/>
      <c r="Z2558" s="21"/>
      <c r="AH2558"/>
    </row>
    <row r="2559" spans="1:34" ht="11.25" customHeight="1">
      <c r="A2559"/>
      <c r="B2559" s="1281" t="s">
        <v>6</v>
      </c>
      <c r="C2559" s="1282">
        <v>7038</v>
      </c>
      <c r="D2559" s="1341" t="str">
        <f t="shared" si="53"/>
        <v>IL7038</v>
      </c>
      <c r="E2559" s="1514" t="s">
        <v>122</v>
      </c>
      <c r="F2559" s="1390">
        <v>1500</v>
      </c>
      <c r="G2559" s="1283">
        <v>5.76</v>
      </c>
      <c r="H2559" s="1283"/>
      <c r="I2559" s="1283"/>
      <c r="J2559" s="1283"/>
      <c r="K2559" s="1283"/>
      <c r="L2559" s="1283"/>
      <c r="M2559" s="1283"/>
      <c r="N2559" s="1283"/>
      <c r="O2559" s="1283"/>
      <c r="P2559" s="1283"/>
      <c r="R2559" s="1067"/>
      <c r="Z2559" s="21"/>
      <c r="AH2559"/>
    </row>
    <row r="2560" spans="1:34" ht="11.25" customHeight="1">
      <c r="A2560"/>
      <c r="B2560" s="1281" t="s">
        <v>6</v>
      </c>
      <c r="C2560" s="1282">
        <v>7046</v>
      </c>
      <c r="D2560" s="1341" t="str">
        <f t="shared" si="53"/>
        <v>IL7046</v>
      </c>
      <c r="E2560" s="1514" t="s">
        <v>122</v>
      </c>
      <c r="F2560" s="1390">
        <v>1500</v>
      </c>
      <c r="G2560" s="1283">
        <v>23.86</v>
      </c>
      <c r="H2560" s="1283"/>
      <c r="I2560" s="1283"/>
      <c r="J2560" s="1283"/>
      <c r="K2560" s="1283"/>
      <c r="L2560" s="1283"/>
      <c r="M2560" s="1283"/>
      <c r="N2560" s="1283"/>
      <c r="O2560" s="1283"/>
      <c r="P2560" s="1283"/>
      <c r="R2560" s="1067"/>
      <c r="Z2560" s="21"/>
      <c r="AH2560"/>
    </row>
    <row r="2561" spans="1:34" ht="11.25" customHeight="1">
      <c r="A2561"/>
      <c r="B2561" s="1281" t="s">
        <v>6</v>
      </c>
      <c r="C2561" s="1282">
        <v>7047</v>
      </c>
      <c r="D2561" s="1341" t="str">
        <f t="shared" si="53"/>
        <v>IL7047</v>
      </c>
      <c r="E2561" s="1514" t="s">
        <v>122</v>
      </c>
      <c r="F2561" s="1390">
        <v>1500</v>
      </c>
      <c r="G2561" s="1283">
        <v>6.55</v>
      </c>
      <c r="H2561" s="1283"/>
      <c r="I2561" s="1283"/>
      <c r="J2561" s="1283"/>
      <c r="K2561" s="1283"/>
      <c r="L2561" s="1283"/>
      <c r="M2561" s="1283"/>
      <c r="N2561" s="1283"/>
      <c r="O2561" s="1283"/>
      <c r="P2561" s="1283"/>
      <c r="R2561" s="1067"/>
      <c r="Z2561" s="21"/>
      <c r="AH2561"/>
    </row>
    <row r="2562" spans="1:34" ht="11.25" customHeight="1">
      <c r="A2562"/>
      <c r="B2562" s="1281" t="s">
        <v>6</v>
      </c>
      <c r="C2562" s="1282">
        <v>7050</v>
      </c>
      <c r="D2562" s="1341" t="str">
        <f t="shared" si="53"/>
        <v>IL7050</v>
      </c>
      <c r="E2562" s="1514" t="s">
        <v>122</v>
      </c>
      <c r="F2562" s="1390">
        <v>1500</v>
      </c>
      <c r="G2562" s="1283">
        <v>9.1300000000000008</v>
      </c>
      <c r="H2562" s="1283"/>
      <c r="I2562" s="1283"/>
      <c r="J2562" s="1283"/>
      <c r="K2562" s="1283"/>
      <c r="L2562" s="1283"/>
      <c r="M2562" s="1283"/>
      <c r="N2562" s="1283"/>
      <c r="O2562" s="1283"/>
      <c r="P2562" s="1283"/>
      <c r="R2562" s="1067"/>
      <c r="Z2562" s="21"/>
      <c r="AH2562"/>
    </row>
    <row r="2563" spans="1:34" ht="11.25" customHeight="1">
      <c r="A2563"/>
      <c r="B2563" s="1281" t="s">
        <v>6</v>
      </c>
      <c r="C2563" s="1282">
        <v>7090</v>
      </c>
      <c r="D2563" s="1341" t="str">
        <f t="shared" si="53"/>
        <v>IL7090</v>
      </c>
      <c r="E2563" s="1514" t="s">
        <v>122</v>
      </c>
      <c r="F2563" s="1390">
        <v>1500</v>
      </c>
      <c r="G2563" s="1283">
        <v>6.4</v>
      </c>
      <c r="H2563" s="1283"/>
      <c r="I2563" s="1283"/>
      <c r="J2563" s="1283"/>
      <c r="K2563" s="1283"/>
      <c r="L2563" s="1283"/>
      <c r="M2563" s="1283"/>
      <c r="N2563" s="1283"/>
      <c r="O2563" s="1283"/>
      <c r="P2563" s="1283"/>
      <c r="R2563" s="1067"/>
      <c r="Z2563" s="21"/>
      <c r="AH2563"/>
    </row>
    <row r="2564" spans="1:34" ht="11.25" customHeight="1">
      <c r="A2564"/>
      <c r="B2564" s="1281" t="s">
        <v>6</v>
      </c>
      <c r="C2564" s="1282">
        <v>7098</v>
      </c>
      <c r="D2564" s="1341" t="str">
        <f t="shared" si="53"/>
        <v>IL7098</v>
      </c>
      <c r="E2564" s="1514" t="s">
        <v>122</v>
      </c>
      <c r="F2564" s="1390">
        <v>1500</v>
      </c>
      <c r="G2564" s="1283">
        <v>26.51</v>
      </c>
      <c r="H2564" s="1283"/>
      <c r="I2564" s="1283"/>
      <c r="J2564" s="1283"/>
      <c r="K2564" s="1283"/>
      <c r="L2564" s="1283"/>
      <c r="M2564" s="1283"/>
      <c r="N2564" s="1283"/>
      <c r="O2564" s="1283"/>
      <c r="P2564" s="1283"/>
      <c r="R2564" s="1067"/>
      <c r="Z2564" s="21"/>
      <c r="AH2564"/>
    </row>
    <row r="2565" spans="1:34" ht="11.25" customHeight="1">
      <c r="A2565"/>
      <c r="B2565" s="1281" t="s">
        <v>6</v>
      </c>
      <c r="C2565" s="1282">
        <v>7099</v>
      </c>
      <c r="D2565" s="1341" t="str">
        <f t="shared" si="53"/>
        <v>IL7099</v>
      </c>
      <c r="E2565" s="1514" t="s">
        <v>122</v>
      </c>
      <c r="F2565" s="1390">
        <v>1500</v>
      </c>
      <c r="G2565" s="1283">
        <v>37.83</v>
      </c>
      <c r="H2565" s="1283"/>
      <c r="I2565" s="1283"/>
      <c r="J2565" s="1283"/>
      <c r="K2565" s="1283"/>
      <c r="L2565" s="1283"/>
      <c r="M2565" s="1283"/>
      <c r="N2565" s="1283"/>
      <c r="O2565" s="1283"/>
      <c r="P2565" s="1283"/>
      <c r="R2565" s="1067"/>
      <c r="Z2565" s="21"/>
      <c r="AH2565"/>
    </row>
    <row r="2566" spans="1:34" ht="11.25" customHeight="1">
      <c r="A2566"/>
      <c r="B2566" s="1281" t="s">
        <v>6</v>
      </c>
      <c r="C2566" s="1282">
        <v>7133</v>
      </c>
      <c r="D2566" s="1341" t="str">
        <f t="shared" si="53"/>
        <v>IL7133</v>
      </c>
      <c r="E2566" s="1514" t="s">
        <v>122</v>
      </c>
      <c r="F2566" s="1390">
        <v>1201</v>
      </c>
      <c r="G2566" s="1283">
        <v>3.44</v>
      </c>
      <c r="H2566" s="1283"/>
      <c r="I2566" s="1283"/>
      <c r="J2566" s="1283"/>
      <c r="K2566" s="1283"/>
      <c r="L2566" s="1283"/>
      <c r="M2566" s="1283"/>
      <c r="N2566" s="1283"/>
      <c r="O2566" s="1283"/>
      <c r="P2566" s="1283"/>
      <c r="R2566" s="1067"/>
      <c r="Z2566" s="21"/>
      <c r="AH2566"/>
    </row>
    <row r="2567" spans="1:34" ht="11.25" customHeight="1">
      <c r="A2567"/>
      <c r="B2567" s="1281" t="s">
        <v>6</v>
      </c>
      <c r="C2567" s="1282">
        <v>7151</v>
      </c>
      <c r="D2567" s="1341" t="str">
        <f t="shared" si="53"/>
        <v>IL7151</v>
      </c>
      <c r="E2567" s="1514" t="s">
        <v>122</v>
      </c>
      <c r="F2567" s="1390">
        <v>1426</v>
      </c>
      <c r="G2567" s="1283">
        <v>4.18</v>
      </c>
      <c r="H2567" s="1283"/>
      <c r="I2567" s="1283"/>
      <c r="J2567" s="1283"/>
      <c r="K2567" s="1283"/>
      <c r="L2567" s="1283"/>
      <c r="M2567" s="1283"/>
      <c r="N2567" s="1283"/>
      <c r="O2567" s="1283"/>
      <c r="P2567" s="1283"/>
      <c r="R2567" s="1067"/>
      <c r="Z2567" s="21"/>
      <c r="AH2567"/>
    </row>
    <row r="2568" spans="1:34" ht="11.25" customHeight="1">
      <c r="A2568"/>
      <c r="B2568" s="1281" t="s">
        <v>6</v>
      </c>
      <c r="C2568" s="1282">
        <v>7152</v>
      </c>
      <c r="D2568" s="1341" t="str">
        <f t="shared" si="53"/>
        <v>IL7152</v>
      </c>
      <c r="E2568" s="1514" t="s">
        <v>122</v>
      </c>
      <c r="F2568" s="1390">
        <v>1500</v>
      </c>
      <c r="G2568" s="1283">
        <v>6.63</v>
      </c>
      <c r="H2568" s="1283"/>
      <c r="I2568" s="1283"/>
      <c r="J2568" s="1283"/>
      <c r="K2568" s="1283"/>
      <c r="L2568" s="1283"/>
      <c r="M2568" s="1283"/>
      <c r="N2568" s="1283"/>
      <c r="O2568" s="1283"/>
      <c r="P2568" s="1283"/>
      <c r="R2568" s="1067"/>
      <c r="Z2568" s="21"/>
      <c r="AH2568"/>
    </row>
    <row r="2569" spans="1:34" ht="11.25" customHeight="1">
      <c r="A2569"/>
      <c r="B2569" s="1281" t="s">
        <v>6</v>
      </c>
      <c r="C2569" s="1282">
        <v>7153</v>
      </c>
      <c r="D2569" s="1341" t="str">
        <f t="shared" si="53"/>
        <v>IL7153</v>
      </c>
      <c r="E2569" s="1514" t="s">
        <v>122</v>
      </c>
      <c r="F2569" s="1390">
        <v>1500</v>
      </c>
      <c r="G2569" s="1283">
        <v>4.6399999999999997</v>
      </c>
      <c r="H2569" s="1283"/>
      <c r="I2569" s="1283"/>
      <c r="J2569" s="1283"/>
      <c r="K2569" s="1283"/>
      <c r="L2569" s="1283"/>
      <c r="M2569" s="1283"/>
      <c r="N2569" s="1283"/>
      <c r="O2569" s="1283"/>
      <c r="P2569" s="1283"/>
      <c r="R2569" s="1067"/>
      <c r="Z2569" s="21"/>
      <c r="AH2569"/>
    </row>
    <row r="2570" spans="1:34" ht="11.25" customHeight="1">
      <c r="A2570"/>
      <c r="B2570" s="1281" t="s">
        <v>6</v>
      </c>
      <c r="C2570" s="1282">
        <v>7219</v>
      </c>
      <c r="D2570" s="1341" t="str">
        <f t="shared" si="53"/>
        <v>IL7219</v>
      </c>
      <c r="E2570" s="1514" t="s">
        <v>124</v>
      </c>
      <c r="F2570" s="1390">
        <v>1500</v>
      </c>
      <c r="G2570" s="1283">
        <v>9.02</v>
      </c>
      <c r="H2570" s="1283"/>
      <c r="I2570" s="1283"/>
      <c r="J2570" s="1283"/>
      <c r="K2570" s="1283"/>
      <c r="L2570" s="1283"/>
      <c r="M2570" s="1283"/>
      <c r="N2570" s="1283"/>
      <c r="O2570" s="1283"/>
      <c r="P2570" s="1283"/>
      <c r="R2570" s="1067"/>
      <c r="Z2570" s="21"/>
      <c r="AH2570"/>
    </row>
    <row r="2571" spans="1:34" ht="11.25" customHeight="1">
      <c r="A2571"/>
      <c r="B2571" s="1281" t="s">
        <v>6</v>
      </c>
      <c r="C2571" s="1282">
        <v>7222</v>
      </c>
      <c r="D2571" s="1341" t="str">
        <f t="shared" si="53"/>
        <v>IL7222</v>
      </c>
      <c r="E2571" s="1514" t="s">
        <v>122</v>
      </c>
      <c r="F2571" s="1390">
        <v>1500</v>
      </c>
      <c r="G2571" s="1283">
        <v>12.15</v>
      </c>
      <c r="H2571" s="1283"/>
      <c r="I2571" s="1283"/>
      <c r="J2571" s="1283"/>
      <c r="K2571" s="1283"/>
      <c r="L2571" s="1283"/>
      <c r="M2571" s="1283"/>
      <c r="N2571" s="1283"/>
      <c r="O2571" s="1283"/>
      <c r="P2571" s="1283"/>
      <c r="R2571" s="1067"/>
      <c r="Z2571" s="21"/>
      <c r="AH2571"/>
    </row>
    <row r="2572" spans="1:34" ht="11.25" customHeight="1">
      <c r="A2572"/>
      <c r="B2572" s="1281" t="s">
        <v>6</v>
      </c>
      <c r="C2572" s="1282">
        <v>7225</v>
      </c>
      <c r="D2572" s="1341" t="str">
        <f t="shared" ref="D2572:D2635" si="54">B2572&amp;TEXT(C2572,"0000")</f>
        <v>IL7225</v>
      </c>
      <c r="E2572" s="1514" t="s">
        <v>123</v>
      </c>
      <c r="F2572" s="1390">
        <v>1500</v>
      </c>
      <c r="G2572" s="1283">
        <v>7.88</v>
      </c>
      <c r="H2572" s="1283"/>
      <c r="I2572" s="1283"/>
      <c r="J2572" s="1283"/>
      <c r="K2572" s="1283"/>
      <c r="L2572" s="1283"/>
      <c r="M2572" s="1283"/>
      <c r="N2572" s="1283"/>
      <c r="O2572" s="1283"/>
      <c r="P2572" s="1283"/>
      <c r="R2572" s="1067"/>
      <c r="Z2572" s="21"/>
      <c r="AH2572"/>
    </row>
    <row r="2573" spans="1:34" ht="11.25" customHeight="1">
      <c r="A2573"/>
      <c r="B2573" s="1281" t="s">
        <v>6</v>
      </c>
      <c r="C2573" s="1282">
        <v>7230</v>
      </c>
      <c r="D2573" s="1341" t="str">
        <f t="shared" si="54"/>
        <v>IL7230</v>
      </c>
      <c r="E2573" s="1514" t="s">
        <v>123</v>
      </c>
      <c r="F2573" s="1390">
        <v>1500</v>
      </c>
      <c r="G2573" s="1283">
        <v>13.17</v>
      </c>
      <c r="H2573" s="1283"/>
      <c r="I2573" s="1283"/>
      <c r="J2573" s="1283"/>
      <c r="K2573" s="1283"/>
      <c r="L2573" s="1283"/>
      <c r="M2573" s="1283"/>
      <c r="N2573" s="1283"/>
      <c r="O2573" s="1283"/>
      <c r="P2573" s="1283"/>
      <c r="R2573" s="1067"/>
      <c r="Z2573" s="21"/>
      <c r="AH2573"/>
    </row>
    <row r="2574" spans="1:34" ht="11.25" customHeight="1">
      <c r="A2574"/>
      <c r="B2574" s="1281" t="s">
        <v>6</v>
      </c>
      <c r="C2574" s="1282">
        <v>7231</v>
      </c>
      <c r="D2574" s="1341" t="str">
        <f t="shared" si="54"/>
        <v>IL7231</v>
      </c>
      <c r="E2574" s="1514" t="s">
        <v>124</v>
      </c>
      <c r="F2574" s="1390">
        <v>1500</v>
      </c>
      <c r="G2574" s="1283">
        <v>10</v>
      </c>
      <c r="H2574" s="1283"/>
      <c r="I2574" s="1283"/>
      <c r="J2574" s="1283"/>
      <c r="K2574" s="1283"/>
      <c r="L2574" s="1283"/>
      <c r="M2574" s="1283"/>
      <c r="N2574" s="1283"/>
      <c r="O2574" s="1283"/>
      <c r="P2574" s="1283"/>
      <c r="R2574" s="1067"/>
      <c r="Z2574" s="21"/>
      <c r="AH2574"/>
    </row>
    <row r="2575" spans="1:34" ht="11.25" customHeight="1">
      <c r="A2575"/>
      <c r="B2575" s="1281" t="s">
        <v>6</v>
      </c>
      <c r="C2575" s="1282">
        <v>7232</v>
      </c>
      <c r="D2575" s="1341" t="str">
        <f t="shared" si="54"/>
        <v>IL7232</v>
      </c>
      <c r="E2575" s="1514" t="s">
        <v>123</v>
      </c>
      <c r="F2575" s="1390">
        <v>1500</v>
      </c>
      <c r="G2575" s="1283">
        <v>12.22</v>
      </c>
      <c r="H2575" s="1283"/>
      <c r="I2575" s="1283"/>
      <c r="J2575" s="1283"/>
      <c r="K2575" s="1283"/>
      <c r="L2575" s="1283"/>
      <c r="M2575" s="1283"/>
      <c r="N2575" s="1283"/>
      <c r="O2575" s="1283"/>
      <c r="P2575" s="1283"/>
      <c r="R2575" s="1067"/>
      <c r="Z2575" s="21"/>
      <c r="AH2575"/>
    </row>
    <row r="2576" spans="1:34" ht="11.25" customHeight="1">
      <c r="A2576"/>
      <c r="B2576" s="1281" t="s">
        <v>6</v>
      </c>
      <c r="C2576" s="1282">
        <v>7309</v>
      </c>
      <c r="D2576" s="1341" t="str">
        <f t="shared" si="54"/>
        <v>IL7309</v>
      </c>
      <c r="E2576" s="1514" t="s">
        <v>122</v>
      </c>
      <c r="F2576" s="1390">
        <v>1500</v>
      </c>
      <c r="G2576" s="1283">
        <v>10.81</v>
      </c>
      <c r="H2576" s="1283"/>
      <c r="I2576" s="1283"/>
      <c r="J2576" s="1283"/>
      <c r="K2576" s="1283"/>
      <c r="L2576" s="1283"/>
      <c r="M2576" s="1283"/>
      <c r="N2576" s="1283"/>
      <c r="O2576" s="1283"/>
      <c r="P2576" s="1283"/>
      <c r="R2576" s="1067"/>
      <c r="Z2576" s="21"/>
      <c r="AH2576"/>
    </row>
    <row r="2577" spans="1:34" ht="11.25" customHeight="1">
      <c r="A2577"/>
      <c r="B2577" s="1281" t="s">
        <v>6</v>
      </c>
      <c r="C2577" s="1282">
        <v>7313</v>
      </c>
      <c r="D2577" s="1341" t="str">
        <f t="shared" si="54"/>
        <v>IL7313</v>
      </c>
      <c r="E2577" s="1514" t="s">
        <v>122</v>
      </c>
      <c r="F2577" s="1390">
        <v>1500</v>
      </c>
      <c r="G2577" s="1283">
        <v>6.5</v>
      </c>
      <c r="H2577" s="1283"/>
      <c r="I2577" s="1283"/>
      <c r="J2577" s="1283"/>
      <c r="K2577" s="1283"/>
      <c r="L2577" s="1283"/>
      <c r="M2577" s="1283"/>
      <c r="N2577" s="1283"/>
      <c r="O2577" s="1283"/>
      <c r="P2577" s="1283"/>
      <c r="R2577" s="1067"/>
      <c r="Z2577" s="21"/>
      <c r="AH2577"/>
    </row>
    <row r="2578" spans="1:34" ht="11.25" customHeight="1">
      <c r="A2578"/>
      <c r="B2578" s="1281" t="s">
        <v>6</v>
      </c>
      <c r="C2578" s="1282">
        <v>7317</v>
      </c>
      <c r="D2578" s="1341" t="str">
        <f t="shared" si="54"/>
        <v>IL7317</v>
      </c>
      <c r="E2578" s="1514" t="s">
        <v>122</v>
      </c>
      <c r="F2578" s="1390">
        <v>1500</v>
      </c>
      <c r="G2578" s="1283">
        <v>7.48</v>
      </c>
      <c r="H2578" s="1283"/>
      <c r="I2578" s="1283"/>
      <c r="J2578" s="1283"/>
      <c r="K2578" s="1283"/>
      <c r="L2578" s="1283"/>
      <c r="M2578" s="1283"/>
      <c r="N2578" s="1283"/>
      <c r="O2578" s="1283"/>
      <c r="P2578" s="1283"/>
      <c r="R2578" s="1067"/>
      <c r="Z2578" s="21"/>
      <c r="AH2578"/>
    </row>
    <row r="2579" spans="1:34" ht="11.25" customHeight="1">
      <c r="A2579"/>
      <c r="B2579" s="1281" t="s">
        <v>6</v>
      </c>
      <c r="C2579" s="1282">
        <v>7327</v>
      </c>
      <c r="D2579" s="1341" t="str">
        <f t="shared" si="54"/>
        <v>IL7327</v>
      </c>
      <c r="E2579" s="1514" t="s">
        <v>122</v>
      </c>
      <c r="F2579" s="1390">
        <v>1500</v>
      </c>
      <c r="G2579" s="1283">
        <v>26.94</v>
      </c>
      <c r="H2579" s="1283"/>
      <c r="I2579" s="1283"/>
      <c r="J2579" s="1283"/>
      <c r="K2579" s="1283"/>
      <c r="L2579" s="1283"/>
      <c r="M2579" s="1283"/>
      <c r="N2579" s="1283"/>
      <c r="O2579" s="1283"/>
      <c r="P2579" s="1283"/>
      <c r="R2579" s="1067"/>
      <c r="Z2579" s="21"/>
      <c r="AH2579"/>
    </row>
    <row r="2580" spans="1:34" ht="11.25" customHeight="1">
      <c r="A2580"/>
      <c r="B2580" s="1281" t="s">
        <v>6</v>
      </c>
      <c r="C2580" s="1282">
        <v>7333</v>
      </c>
      <c r="D2580" s="1341" t="str">
        <f t="shared" si="54"/>
        <v>IL7333</v>
      </c>
      <c r="E2580" s="1514" t="s">
        <v>122</v>
      </c>
      <c r="F2580" s="1390">
        <v>1348</v>
      </c>
      <c r="G2580" s="1283">
        <v>3.89</v>
      </c>
      <c r="H2580" s="1283"/>
      <c r="I2580" s="1283"/>
      <c r="J2580" s="1283"/>
      <c r="K2580" s="1283"/>
      <c r="L2580" s="1283"/>
      <c r="M2580" s="1283"/>
      <c r="N2580" s="1283"/>
      <c r="O2580" s="1283"/>
      <c r="P2580" s="1283"/>
      <c r="R2580" s="1067"/>
      <c r="Z2580" s="21"/>
      <c r="AH2580"/>
    </row>
    <row r="2581" spans="1:34" ht="11.25" customHeight="1">
      <c r="A2581"/>
      <c r="B2581" s="1281" t="s">
        <v>6</v>
      </c>
      <c r="C2581" s="1282">
        <v>7335</v>
      </c>
      <c r="D2581" s="1341" t="str">
        <f t="shared" si="54"/>
        <v>IL7335</v>
      </c>
      <c r="E2581" s="1514" t="s">
        <v>122</v>
      </c>
      <c r="F2581" s="1390">
        <v>1480</v>
      </c>
      <c r="G2581" s="1283">
        <v>4.32</v>
      </c>
      <c r="H2581" s="1283"/>
      <c r="I2581" s="1283"/>
      <c r="J2581" s="1283"/>
      <c r="K2581" s="1283"/>
      <c r="L2581" s="1283"/>
      <c r="M2581" s="1283"/>
      <c r="N2581" s="1283"/>
      <c r="O2581" s="1283"/>
      <c r="P2581" s="1283"/>
      <c r="R2581" s="1067"/>
      <c r="Z2581" s="21"/>
      <c r="AH2581"/>
    </row>
    <row r="2582" spans="1:34" ht="11.25" customHeight="1">
      <c r="A2582"/>
      <c r="B2582" s="1281" t="s">
        <v>6</v>
      </c>
      <c r="C2582" s="1282">
        <v>7337</v>
      </c>
      <c r="D2582" s="1341" t="str">
        <f t="shared" si="54"/>
        <v>IL7337</v>
      </c>
      <c r="E2582" s="1514" t="s">
        <v>122</v>
      </c>
      <c r="F2582" s="1390">
        <v>1500</v>
      </c>
      <c r="G2582" s="1283">
        <v>6.16</v>
      </c>
      <c r="H2582" s="1283"/>
      <c r="I2582" s="1283"/>
      <c r="J2582" s="1283"/>
      <c r="K2582" s="1283"/>
      <c r="L2582" s="1283"/>
      <c r="M2582" s="1283"/>
      <c r="N2582" s="1283"/>
      <c r="O2582" s="1283"/>
      <c r="P2582" s="1283"/>
      <c r="R2582" s="1067"/>
      <c r="Z2582" s="21"/>
      <c r="AH2582"/>
    </row>
    <row r="2583" spans="1:34" ht="11.25" customHeight="1">
      <c r="A2583"/>
      <c r="B2583" s="1281" t="s">
        <v>6</v>
      </c>
      <c r="C2583" s="1282">
        <v>7350</v>
      </c>
      <c r="D2583" s="1341" t="str">
        <f t="shared" si="54"/>
        <v>IL7350</v>
      </c>
      <c r="E2583" s="1514" t="s">
        <v>122</v>
      </c>
      <c r="F2583" s="1390">
        <v>1500</v>
      </c>
      <c r="G2583" s="1283">
        <v>10.97</v>
      </c>
      <c r="H2583" s="1283"/>
      <c r="I2583" s="1283"/>
      <c r="J2583" s="1283"/>
      <c r="K2583" s="1283"/>
      <c r="L2583" s="1283"/>
      <c r="M2583" s="1283"/>
      <c r="N2583" s="1283"/>
      <c r="O2583" s="1283"/>
      <c r="P2583" s="1283"/>
      <c r="R2583" s="1067"/>
      <c r="Z2583" s="21"/>
      <c r="AH2583"/>
    </row>
    <row r="2584" spans="1:34" ht="11.25" customHeight="1">
      <c r="A2584"/>
      <c r="B2584" s="1281" t="s">
        <v>6</v>
      </c>
      <c r="C2584" s="1282">
        <v>7360</v>
      </c>
      <c r="D2584" s="1341" t="str">
        <f t="shared" si="54"/>
        <v>IL7360</v>
      </c>
      <c r="E2584" s="1514" t="s">
        <v>123</v>
      </c>
      <c r="F2584" s="1390">
        <v>1500</v>
      </c>
      <c r="G2584" s="1283">
        <v>5.28</v>
      </c>
      <c r="H2584" s="1283"/>
      <c r="I2584" s="1283"/>
      <c r="J2584" s="1283"/>
      <c r="K2584" s="1283"/>
      <c r="L2584" s="1283"/>
      <c r="M2584" s="1283"/>
      <c r="N2584" s="1283"/>
      <c r="O2584" s="1283"/>
      <c r="P2584" s="1283"/>
      <c r="R2584" s="1067"/>
      <c r="Z2584" s="21"/>
      <c r="AH2584"/>
    </row>
    <row r="2585" spans="1:34" ht="11.25" customHeight="1">
      <c r="A2585"/>
      <c r="B2585" s="1281" t="s">
        <v>6</v>
      </c>
      <c r="C2585" s="1282">
        <v>7370</v>
      </c>
      <c r="D2585" s="1341" t="str">
        <f t="shared" si="54"/>
        <v>IL7370</v>
      </c>
      <c r="E2585" s="1514" t="s">
        <v>124</v>
      </c>
      <c r="F2585" s="1390">
        <v>1117</v>
      </c>
      <c r="G2585" s="1283">
        <v>3.15</v>
      </c>
      <c r="H2585" s="1283"/>
      <c r="I2585" s="1283"/>
      <c r="J2585" s="1283"/>
      <c r="K2585" s="1283"/>
      <c r="L2585" s="1283"/>
      <c r="M2585" s="1283"/>
      <c r="N2585" s="1283"/>
      <c r="O2585" s="1283"/>
      <c r="P2585" s="1283"/>
      <c r="R2585" s="1067"/>
      <c r="Z2585" s="21"/>
      <c r="AH2585"/>
    </row>
    <row r="2586" spans="1:34" ht="11.25" customHeight="1">
      <c r="A2586"/>
      <c r="B2586" s="1281" t="s">
        <v>6</v>
      </c>
      <c r="C2586" s="1282">
        <v>7380</v>
      </c>
      <c r="D2586" s="1341" t="str">
        <f t="shared" si="54"/>
        <v>IL7380</v>
      </c>
      <c r="E2586" s="1514" t="s">
        <v>123</v>
      </c>
      <c r="F2586" s="1390">
        <v>1500</v>
      </c>
      <c r="G2586" s="1283">
        <v>7.84</v>
      </c>
      <c r="H2586" s="1283"/>
      <c r="I2586" s="1283"/>
      <c r="J2586" s="1283"/>
      <c r="K2586" s="1283"/>
      <c r="L2586" s="1283"/>
      <c r="M2586" s="1283"/>
      <c r="N2586" s="1283"/>
      <c r="O2586" s="1283"/>
      <c r="P2586" s="1283"/>
      <c r="R2586" s="1067"/>
      <c r="Z2586" s="21"/>
      <c r="AH2586"/>
    </row>
    <row r="2587" spans="1:34" ht="11.25" customHeight="1">
      <c r="A2587"/>
      <c r="B2587" s="1281" t="s">
        <v>6</v>
      </c>
      <c r="C2587" s="1282">
        <v>7382</v>
      </c>
      <c r="D2587" s="1341" t="str">
        <f t="shared" si="54"/>
        <v>IL7382</v>
      </c>
      <c r="E2587" s="1514" t="s">
        <v>123</v>
      </c>
      <c r="F2587" s="1390">
        <v>1500</v>
      </c>
      <c r="G2587" s="1283">
        <v>4.43</v>
      </c>
      <c r="H2587" s="1283"/>
      <c r="I2587" s="1283"/>
      <c r="J2587" s="1283"/>
      <c r="K2587" s="1283"/>
      <c r="L2587" s="1283"/>
      <c r="M2587" s="1283"/>
      <c r="N2587" s="1283"/>
      <c r="O2587" s="1283"/>
      <c r="P2587" s="1283"/>
      <c r="R2587" s="1067"/>
      <c r="Z2587" s="21"/>
      <c r="AH2587"/>
    </row>
    <row r="2588" spans="1:34" ht="11.25" customHeight="1">
      <c r="A2588"/>
      <c r="B2588" s="1281" t="s">
        <v>6</v>
      </c>
      <c r="C2588" s="1282">
        <v>7390</v>
      </c>
      <c r="D2588" s="1341" t="str">
        <f t="shared" si="54"/>
        <v>IL7390</v>
      </c>
      <c r="E2588" s="1514" t="s">
        <v>123</v>
      </c>
      <c r="F2588" s="1390">
        <v>1500</v>
      </c>
      <c r="G2588" s="1283">
        <v>7.02</v>
      </c>
      <c r="H2588" s="1283"/>
      <c r="I2588" s="1283"/>
      <c r="J2588" s="1283"/>
      <c r="K2588" s="1283"/>
      <c r="L2588" s="1283"/>
      <c r="M2588" s="1283"/>
      <c r="N2588" s="1283"/>
      <c r="O2588" s="1283"/>
      <c r="P2588" s="1283"/>
      <c r="R2588" s="1067"/>
      <c r="Z2588" s="21"/>
      <c r="AH2588"/>
    </row>
    <row r="2589" spans="1:34" ht="11.25" customHeight="1">
      <c r="A2589"/>
      <c r="B2589" s="1281" t="s">
        <v>6</v>
      </c>
      <c r="C2589" s="1282">
        <v>7394</v>
      </c>
      <c r="D2589" s="1341" t="str">
        <f t="shared" si="54"/>
        <v>IL7394</v>
      </c>
      <c r="E2589" s="1514" t="s">
        <v>122</v>
      </c>
      <c r="F2589" s="1390">
        <v>1396</v>
      </c>
      <c r="G2589" s="1283">
        <v>4.05</v>
      </c>
      <c r="H2589" s="1283"/>
      <c r="I2589" s="1283"/>
      <c r="J2589" s="1283"/>
      <c r="K2589" s="1283"/>
      <c r="L2589" s="1283"/>
      <c r="M2589" s="1283"/>
      <c r="N2589" s="1283"/>
      <c r="O2589" s="1283"/>
      <c r="P2589" s="1283"/>
      <c r="R2589" s="1067"/>
      <c r="Z2589" s="21"/>
      <c r="AH2589"/>
    </row>
    <row r="2590" spans="1:34" ht="11.25" customHeight="1">
      <c r="A2590"/>
      <c r="B2590" s="1281" t="s">
        <v>6</v>
      </c>
      <c r="C2590" s="1282">
        <v>7395</v>
      </c>
      <c r="D2590" s="1341" t="str">
        <f t="shared" si="54"/>
        <v>IL7395</v>
      </c>
      <c r="E2590" s="1514" t="s">
        <v>122</v>
      </c>
      <c r="F2590" s="1390">
        <v>1500</v>
      </c>
      <c r="G2590" s="1283">
        <v>4.5</v>
      </c>
      <c r="H2590" s="1283"/>
      <c r="I2590" s="1283"/>
      <c r="J2590" s="1283"/>
      <c r="K2590" s="1283"/>
      <c r="L2590" s="1283"/>
      <c r="M2590" s="1283"/>
      <c r="N2590" s="1283"/>
      <c r="O2590" s="1283"/>
      <c r="P2590" s="1283"/>
      <c r="R2590" s="1067"/>
      <c r="Z2590" s="21"/>
      <c r="AH2590"/>
    </row>
    <row r="2591" spans="1:34" ht="11.25" customHeight="1">
      <c r="A2591"/>
      <c r="B2591" s="1281" t="s">
        <v>6</v>
      </c>
      <c r="C2591" s="1282">
        <v>7398</v>
      </c>
      <c r="D2591" s="1341" t="str">
        <f t="shared" si="54"/>
        <v>IL7398</v>
      </c>
      <c r="E2591" s="1514" t="s">
        <v>122</v>
      </c>
      <c r="F2591" s="1390">
        <v>1500</v>
      </c>
      <c r="G2591" s="1283">
        <v>6.42</v>
      </c>
      <c r="H2591" s="1283"/>
      <c r="I2591" s="1283"/>
      <c r="J2591" s="1283"/>
      <c r="K2591" s="1283"/>
      <c r="L2591" s="1283"/>
      <c r="M2591" s="1283"/>
      <c r="N2591" s="1283"/>
      <c r="O2591" s="1283"/>
      <c r="P2591" s="1283"/>
      <c r="R2591" s="1067"/>
      <c r="Z2591" s="21"/>
      <c r="AH2591"/>
    </row>
    <row r="2592" spans="1:34" ht="11.25" customHeight="1">
      <c r="A2592"/>
      <c r="B2592" s="1281" t="s">
        <v>6</v>
      </c>
      <c r="C2592" s="1282">
        <v>7402</v>
      </c>
      <c r="D2592" s="1341" t="str">
        <f t="shared" si="54"/>
        <v>IL7402</v>
      </c>
      <c r="E2592" s="1514" t="s">
        <v>122</v>
      </c>
      <c r="F2592" s="1390">
        <v>187</v>
      </c>
      <c r="G2592" s="1283">
        <v>0.09</v>
      </c>
      <c r="H2592" s="1283"/>
      <c r="I2592" s="1283"/>
      <c r="J2592" s="1283"/>
      <c r="K2592" s="1283"/>
      <c r="L2592" s="1283"/>
      <c r="M2592" s="1283"/>
      <c r="N2592" s="1283"/>
      <c r="O2592" s="1283"/>
      <c r="P2592" s="1283"/>
      <c r="R2592" s="1067"/>
      <c r="Z2592" s="21"/>
      <c r="AH2592"/>
    </row>
    <row r="2593" spans="1:34" ht="11.25" customHeight="1">
      <c r="A2593"/>
      <c r="B2593" s="1281" t="s">
        <v>6</v>
      </c>
      <c r="C2593" s="1282">
        <v>7403</v>
      </c>
      <c r="D2593" s="1341" t="str">
        <f t="shared" si="54"/>
        <v>IL7403</v>
      </c>
      <c r="E2593" s="1514" t="s">
        <v>122</v>
      </c>
      <c r="F2593" s="1390">
        <v>1500</v>
      </c>
      <c r="G2593" s="1283">
        <v>8.02</v>
      </c>
      <c r="H2593" s="1283"/>
      <c r="I2593" s="1283"/>
      <c r="J2593" s="1283"/>
      <c r="K2593" s="1283"/>
      <c r="L2593" s="1283"/>
      <c r="M2593" s="1283"/>
      <c r="N2593" s="1283"/>
      <c r="O2593" s="1283"/>
      <c r="P2593" s="1283"/>
      <c r="R2593" s="1067"/>
      <c r="Z2593" s="21"/>
      <c r="AH2593"/>
    </row>
    <row r="2594" spans="1:34" ht="11.25" customHeight="1">
      <c r="A2594"/>
      <c r="B2594" s="1281" t="s">
        <v>6</v>
      </c>
      <c r="C2594" s="1282">
        <v>7405</v>
      </c>
      <c r="D2594" s="1341" t="str">
        <f t="shared" si="54"/>
        <v>IL7405</v>
      </c>
      <c r="E2594" s="1514" t="s">
        <v>122</v>
      </c>
      <c r="F2594" s="1390">
        <v>925</v>
      </c>
      <c r="G2594" s="1283">
        <v>1.63</v>
      </c>
      <c r="H2594" s="1283"/>
      <c r="I2594" s="1283"/>
      <c r="J2594" s="1283"/>
      <c r="K2594" s="1283"/>
      <c r="L2594" s="1283"/>
      <c r="M2594" s="1283"/>
      <c r="N2594" s="1283"/>
      <c r="O2594" s="1283"/>
      <c r="P2594" s="1283"/>
      <c r="R2594" s="1067"/>
      <c r="Z2594" s="21"/>
      <c r="AH2594"/>
    </row>
    <row r="2595" spans="1:34" ht="11.25" customHeight="1">
      <c r="A2595"/>
      <c r="B2595" s="1281" t="s">
        <v>6</v>
      </c>
      <c r="C2595" s="1282">
        <v>7420</v>
      </c>
      <c r="D2595" s="1341" t="str">
        <f t="shared" si="54"/>
        <v>IL7420</v>
      </c>
      <c r="E2595" s="1514" t="s">
        <v>122</v>
      </c>
      <c r="F2595" s="1390">
        <v>1500</v>
      </c>
      <c r="G2595" s="1283">
        <v>10.69</v>
      </c>
      <c r="H2595" s="1283"/>
      <c r="I2595" s="1283"/>
      <c r="J2595" s="1283"/>
      <c r="K2595" s="1283"/>
      <c r="L2595" s="1283"/>
      <c r="M2595" s="1283"/>
      <c r="N2595" s="1283"/>
      <c r="O2595" s="1283"/>
      <c r="P2595" s="1283"/>
      <c r="R2595" s="1067"/>
      <c r="Z2595" s="21"/>
      <c r="AH2595"/>
    </row>
    <row r="2596" spans="1:34" ht="11.25" customHeight="1">
      <c r="A2596"/>
      <c r="B2596" s="1281" t="s">
        <v>6</v>
      </c>
      <c r="C2596" s="1282">
        <v>7421</v>
      </c>
      <c r="D2596" s="1341" t="str">
        <f t="shared" si="54"/>
        <v>IL7421</v>
      </c>
      <c r="E2596" s="1514" t="s">
        <v>122</v>
      </c>
      <c r="F2596" s="1390">
        <v>469</v>
      </c>
      <c r="G2596" s="1283">
        <v>1.02</v>
      </c>
      <c r="H2596" s="1283"/>
      <c r="I2596" s="1283"/>
      <c r="J2596" s="1283"/>
      <c r="K2596" s="1283"/>
      <c r="L2596" s="1283"/>
      <c r="M2596" s="1283"/>
      <c r="N2596" s="1283"/>
      <c r="O2596" s="1283"/>
      <c r="P2596" s="1283"/>
      <c r="R2596" s="1067"/>
      <c r="Z2596" s="21"/>
      <c r="AH2596"/>
    </row>
    <row r="2597" spans="1:34" ht="11.25" customHeight="1">
      <c r="A2597"/>
      <c r="B2597" s="1281" t="s">
        <v>6</v>
      </c>
      <c r="C2597" s="1282">
        <v>7422</v>
      </c>
      <c r="D2597" s="1341" t="str">
        <f t="shared" si="54"/>
        <v>IL7422</v>
      </c>
      <c r="E2597" s="1514" t="s">
        <v>122</v>
      </c>
      <c r="F2597" s="1390">
        <v>817</v>
      </c>
      <c r="G2597" s="1283">
        <v>2.15</v>
      </c>
      <c r="H2597" s="1283"/>
      <c r="I2597" s="1283"/>
      <c r="J2597" s="1283"/>
      <c r="K2597" s="1283"/>
      <c r="L2597" s="1283"/>
      <c r="M2597" s="1283"/>
      <c r="N2597" s="1283"/>
      <c r="O2597" s="1283"/>
      <c r="P2597" s="1283"/>
      <c r="R2597" s="1067"/>
      <c r="Z2597" s="21"/>
      <c r="AH2597"/>
    </row>
    <row r="2598" spans="1:34" ht="11.25" customHeight="1">
      <c r="A2598"/>
      <c r="B2598" s="1281" t="s">
        <v>6</v>
      </c>
      <c r="C2598" s="1282">
        <v>7425</v>
      </c>
      <c r="D2598" s="1341" t="str">
        <f t="shared" si="54"/>
        <v>IL7425</v>
      </c>
      <c r="E2598" s="1514" t="s">
        <v>122</v>
      </c>
      <c r="F2598" s="1390">
        <v>1042</v>
      </c>
      <c r="G2598" s="1283">
        <v>2.9</v>
      </c>
      <c r="H2598" s="1283"/>
      <c r="I2598" s="1283"/>
      <c r="J2598" s="1283"/>
      <c r="K2598" s="1283"/>
      <c r="L2598" s="1283"/>
      <c r="M2598" s="1283"/>
      <c r="N2598" s="1283"/>
      <c r="O2598" s="1283"/>
      <c r="P2598" s="1283"/>
      <c r="R2598" s="1067"/>
      <c r="Z2598" s="21"/>
      <c r="AH2598"/>
    </row>
    <row r="2599" spans="1:34" ht="11.25" customHeight="1">
      <c r="A2599"/>
      <c r="B2599" s="1281" t="s">
        <v>6</v>
      </c>
      <c r="C2599" s="1282">
        <v>7431</v>
      </c>
      <c r="D2599" s="1341" t="str">
        <f t="shared" si="54"/>
        <v>IL7431</v>
      </c>
      <c r="E2599" s="1514" t="s">
        <v>122</v>
      </c>
      <c r="F2599" s="1390">
        <v>676</v>
      </c>
      <c r="G2599" s="1283">
        <v>1.1000000000000001</v>
      </c>
      <c r="H2599" s="1283"/>
      <c r="I2599" s="1283"/>
      <c r="J2599" s="1283"/>
      <c r="K2599" s="1283"/>
      <c r="L2599" s="1283"/>
      <c r="M2599" s="1283"/>
      <c r="N2599" s="1283"/>
      <c r="O2599" s="1283"/>
      <c r="P2599" s="1283"/>
      <c r="R2599" s="1067"/>
      <c r="Z2599" s="21"/>
      <c r="AH2599"/>
    </row>
    <row r="2600" spans="1:34" ht="11.25" customHeight="1">
      <c r="A2600"/>
      <c r="B2600" s="1281" t="s">
        <v>6</v>
      </c>
      <c r="C2600" s="1282">
        <v>7445</v>
      </c>
      <c r="D2600" s="1341" t="str">
        <f t="shared" si="54"/>
        <v>IL7445</v>
      </c>
      <c r="E2600" s="1514" t="s">
        <v>280</v>
      </c>
      <c r="F2600" s="1390">
        <v>0</v>
      </c>
      <c r="G2600" s="1283">
        <v>0.88</v>
      </c>
      <c r="H2600" s="1283"/>
      <c r="I2600" s="1283"/>
      <c r="J2600" s="1283"/>
      <c r="K2600" s="1283"/>
      <c r="L2600" s="1283"/>
      <c r="M2600" s="1283"/>
      <c r="N2600" s="1283"/>
      <c r="O2600" s="1283"/>
      <c r="P2600" s="1283"/>
      <c r="R2600" s="1067"/>
      <c r="Z2600" s="21"/>
      <c r="AH2600"/>
    </row>
    <row r="2601" spans="1:34" ht="11.25" customHeight="1">
      <c r="A2601"/>
      <c r="B2601" s="1281" t="s">
        <v>6</v>
      </c>
      <c r="C2601" s="1282">
        <v>7453</v>
      </c>
      <c r="D2601" s="1341" t="str">
        <f t="shared" si="54"/>
        <v>IL7453</v>
      </c>
      <c r="E2601" s="1514" t="s">
        <v>280</v>
      </c>
      <c r="F2601" s="1390">
        <v>0</v>
      </c>
      <c r="G2601" s="1283">
        <v>0.59</v>
      </c>
      <c r="H2601" s="1283"/>
      <c r="I2601" s="1283"/>
      <c r="J2601" s="1283"/>
      <c r="K2601" s="1283"/>
      <c r="L2601" s="1283"/>
      <c r="M2601" s="1283"/>
      <c r="N2601" s="1283"/>
      <c r="O2601" s="1283"/>
      <c r="P2601" s="1283"/>
      <c r="R2601" s="1067"/>
      <c r="Z2601" s="21"/>
      <c r="AH2601"/>
    </row>
    <row r="2602" spans="1:34" ht="11.25" customHeight="1">
      <c r="A2602"/>
      <c r="B2602" s="1281" t="s">
        <v>6</v>
      </c>
      <c r="C2602" s="1282">
        <v>7502</v>
      </c>
      <c r="D2602" s="1341" t="str">
        <f t="shared" si="54"/>
        <v>IL7502</v>
      </c>
      <c r="E2602" s="1514" t="s">
        <v>122</v>
      </c>
      <c r="F2602" s="1390">
        <v>946</v>
      </c>
      <c r="G2602" s="1283">
        <v>2.57</v>
      </c>
      <c r="H2602" s="1283"/>
      <c r="I2602" s="1283"/>
      <c r="J2602" s="1283"/>
      <c r="K2602" s="1283"/>
      <c r="L2602" s="1283"/>
      <c r="M2602" s="1283"/>
      <c r="N2602" s="1283"/>
      <c r="O2602" s="1283"/>
      <c r="P2602" s="1283"/>
      <c r="R2602" s="1067"/>
      <c r="Z2602" s="21"/>
      <c r="AH2602"/>
    </row>
    <row r="2603" spans="1:34" ht="11.25" customHeight="1">
      <c r="A2603"/>
      <c r="B2603" s="1281" t="s">
        <v>6</v>
      </c>
      <c r="C2603" s="1282">
        <v>7515</v>
      </c>
      <c r="D2603" s="1341" t="str">
        <f t="shared" si="54"/>
        <v>IL7515</v>
      </c>
      <c r="E2603" s="1514" t="s">
        <v>122</v>
      </c>
      <c r="F2603" s="1390">
        <v>547</v>
      </c>
      <c r="G2603" s="1283">
        <v>1.27</v>
      </c>
      <c r="H2603" s="1283"/>
      <c r="I2603" s="1283"/>
      <c r="J2603" s="1283"/>
      <c r="K2603" s="1283"/>
      <c r="L2603" s="1283"/>
      <c r="M2603" s="1283"/>
      <c r="N2603" s="1283"/>
      <c r="O2603" s="1283"/>
      <c r="P2603" s="1283"/>
      <c r="R2603" s="1067"/>
      <c r="Z2603" s="21"/>
      <c r="AH2603"/>
    </row>
    <row r="2604" spans="1:34" ht="11.25" customHeight="1">
      <c r="A2604"/>
      <c r="B2604" s="1281" t="s">
        <v>6</v>
      </c>
      <c r="C2604" s="1282">
        <v>7520</v>
      </c>
      <c r="D2604" s="1341" t="str">
        <f t="shared" si="54"/>
        <v>IL7520</v>
      </c>
      <c r="E2604" s="1514" t="s">
        <v>125</v>
      </c>
      <c r="F2604" s="1390">
        <v>1048</v>
      </c>
      <c r="G2604" s="1283">
        <v>2.91</v>
      </c>
      <c r="H2604" s="1283"/>
      <c r="I2604" s="1283"/>
      <c r="J2604" s="1283"/>
      <c r="K2604" s="1283"/>
      <c r="L2604" s="1283"/>
      <c r="M2604" s="1283"/>
      <c r="N2604" s="1283"/>
      <c r="O2604" s="1283"/>
      <c r="P2604" s="1283"/>
      <c r="R2604" s="1067"/>
      <c r="Z2604" s="21"/>
      <c r="AH2604"/>
    </row>
    <row r="2605" spans="1:34" ht="11.25" customHeight="1">
      <c r="A2605"/>
      <c r="B2605" s="1281" t="s">
        <v>6</v>
      </c>
      <c r="C2605" s="1282">
        <v>7538</v>
      </c>
      <c r="D2605" s="1341" t="str">
        <f t="shared" si="54"/>
        <v>IL7538</v>
      </c>
      <c r="E2605" s="1514" t="s">
        <v>122</v>
      </c>
      <c r="F2605" s="1390">
        <v>1500</v>
      </c>
      <c r="G2605" s="1283">
        <v>6.5</v>
      </c>
      <c r="H2605" s="1283"/>
      <c r="I2605" s="1283"/>
      <c r="J2605" s="1283"/>
      <c r="K2605" s="1283"/>
      <c r="L2605" s="1283"/>
      <c r="M2605" s="1283"/>
      <c r="N2605" s="1283"/>
      <c r="O2605" s="1283"/>
      <c r="P2605" s="1283"/>
      <c r="R2605" s="1067"/>
      <c r="Z2605" s="21"/>
      <c r="AH2605"/>
    </row>
    <row r="2606" spans="1:34" ht="11.25" customHeight="1">
      <c r="A2606"/>
      <c r="B2606" s="1281" t="s">
        <v>6</v>
      </c>
      <c r="C2606" s="1282">
        <v>7539</v>
      </c>
      <c r="D2606" s="1341" t="str">
        <f t="shared" si="54"/>
        <v>IL7539</v>
      </c>
      <c r="E2606" s="1514" t="s">
        <v>122</v>
      </c>
      <c r="F2606" s="1390">
        <v>823</v>
      </c>
      <c r="G2606" s="1283">
        <v>2.1800000000000002</v>
      </c>
      <c r="H2606" s="1283"/>
      <c r="I2606" s="1283"/>
      <c r="J2606" s="1283"/>
      <c r="K2606" s="1283"/>
      <c r="L2606" s="1283"/>
      <c r="M2606" s="1283"/>
      <c r="N2606" s="1283"/>
      <c r="O2606" s="1283"/>
      <c r="P2606" s="1283"/>
      <c r="R2606" s="1067"/>
      <c r="Z2606" s="21"/>
      <c r="AH2606"/>
    </row>
    <row r="2607" spans="1:34" ht="11.25" customHeight="1">
      <c r="A2607"/>
      <c r="B2607" s="1281" t="s">
        <v>6</v>
      </c>
      <c r="C2607" s="1282">
        <v>7540</v>
      </c>
      <c r="D2607" s="1341" t="str">
        <f t="shared" si="54"/>
        <v>IL7540</v>
      </c>
      <c r="E2607" s="1514" t="s">
        <v>122</v>
      </c>
      <c r="F2607" s="1390">
        <v>1435</v>
      </c>
      <c r="G2607" s="1283">
        <v>4.1900000000000004</v>
      </c>
      <c r="H2607" s="1283"/>
      <c r="I2607" s="1283"/>
      <c r="J2607" s="1283"/>
      <c r="K2607" s="1283"/>
      <c r="L2607" s="1283"/>
      <c r="M2607" s="1283"/>
      <c r="N2607" s="1283"/>
      <c r="O2607" s="1283"/>
      <c r="P2607" s="1283"/>
      <c r="R2607" s="1067"/>
      <c r="Z2607" s="21"/>
      <c r="AH2607"/>
    </row>
    <row r="2608" spans="1:34" ht="11.25" customHeight="1">
      <c r="A2608"/>
      <c r="B2608" s="1281" t="s">
        <v>6</v>
      </c>
      <c r="C2608" s="1282">
        <v>7580</v>
      </c>
      <c r="D2608" s="1341" t="str">
        <f t="shared" si="54"/>
        <v>IL7580</v>
      </c>
      <c r="E2608" s="1514" t="s">
        <v>122</v>
      </c>
      <c r="F2608" s="1390">
        <v>1216</v>
      </c>
      <c r="G2608" s="1283">
        <v>3.47</v>
      </c>
      <c r="H2608" s="1283"/>
      <c r="I2608" s="1283"/>
      <c r="J2608" s="1283"/>
      <c r="K2608" s="1283"/>
      <c r="L2608" s="1283"/>
      <c r="M2608" s="1283"/>
      <c r="N2608" s="1283"/>
      <c r="O2608" s="1283"/>
      <c r="P2608" s="1283"/>
      <c r="R2608" s="1067"/>
      <c r="Z2608" s="21"/>
      <c r="AH2608"/>
    </row>
    <row r="2609" spans="1:34" ht="11.25" customHeight="1">
      <c r="A2609"/>
      <c r="B2609" s="1281" t="s">
        <v>6</v>
      </c>
      <c r="C2609" s="1282">
        <v>7590</v>
      </c>
      <c r="D2609" s="1341" t="str">
        <f t="shared" si="54"/>
        <v>IL7590</v>
      </c>
      <c r="E2609" s="1514" t="s">
        <v>124</v>
      </c>
      <c r="F2609" s="1390">
        <v>1500</v>
      </c>
      <c r="G2609" s="1283">
        <v>5.05</v>
      </c>
      <c r="H2609" s="1283"/>
      <c r="I2609" s="1283"/>
      <c r="J2609" s="1283"/>
      <c r="K2609" s="1283"/>
      <c r="L2609" s="1283"/>
      <c r="M2609" s="1283"/>
      <c r="N2609" s="1283"/>
      <c r="O2609" s="1283"/>
      <c r="P2609" s="1283"/>
      <c r="R2609" s="1067"/>
      <c r="Z2609" s="21"/>
      <c r="AH2609"/>
    </row>
    <row r="2610" spans="1:34" ht="11.25" customHeight="1">
      <c r="A2610"/>
      <c r="B2610" s="1281" t="s">
        <v>6</v>
      </c>
      <c r="C2610" s="1282">
        <v>7600</v>
      </c>
      <c r="D2610" s="1341" t="str">
        <f t="shared" si="54"/>
        <v>IL7600</v>
      </c>
      <c r="E2610" s="1514" t="s">
        <v>123</v>
      </c>
      <c r="F2610" s="1390">
        <v>1500</v>
      </c>
      <c r="G2610" s="1283">
        <v>8.27</v>
      </c>
      <c r="H2610" s="1283"/>
      <c r="I2610" s="1283"/>
      <c r="J2610" s="1283"/>
      <c r="K2610" s="1283"/>
      <c r="L2610" s="1283"/>
      <c r="M2610" s="1283"/>
      <c r="N2610" s="1283"/>
      <c r="O2610" s="1283"/>
      <c r="P2610" s="1283"/>
      <c r="R2610" s="1067"/>
      <c r="Z2610" s="21"/>
      <c r="AH2610"/>
    </row>
    <row r="2611" spans="1:34" ht="11.25" customHeight="1">
      <c r="A2611"/>
      <c r="B2611" s="1281" t="s">
        <v>6</v>
      </c>
      <c r="C2611" s="1282">
        <v>7605</v>
      </c>
      <c r="D2611" s="1341" t="str">
        <f t="shared" si="54"/>
        <v>IL7605</v>
      </c>
      <c r="E2611" s="1514" t="s">
        <v>121</v>
      </c>
      <c r="F2611" s="1390">
        <v>1027</v>
      </c>
      <c r="G2611" s="1283">
        <v>2.83</v>
      </c>
      <c r="H2611" s="1283"/>
      <c r="I2611" s="1283"/>
      <c r="J2611" s="1283"/>
      <c r="K2611" s="1283"/>
      <c r="L2611" s="1283"/>
      <c r="M2611" s="1283"/>
      <c r="N2611" s="1283"/>
      <c r="O2611" s="1283"/>
      <c r="P2611" s="1283"/>
      <c r="R2611" s="1067"/>
      <c r="Z2611" s="21"/>
      <c r="AH2611"/>
    </row>
    <row r="2612" spans="1:34" ht="11.25" customHeight="1">
      <c r="A2612"/>
      <c r="B2612" s="1281" t="s">
        <v>6</v>
      </c>
      <c r="C2612" s="1282">
        <v>7610</v>
      </c>
      <c r="D2612" s="1341" t="str">
        <f t="shared" si="54"/>
        <v>IL7610</v>
      </c>
      <c r="E2612" s="1514" t="s">
        <v>122</v>
      </c>
      <c r="F2612" s="1390">
        <v>373</v>
      </c>
      <c r="G2612" s="1283">
        <v>0.72</v>
      </c>
      <c r="H2612" s="1283"/>
      <c r="I2612" s="1283"/>
      <c r="J2612" s="1283"/>
      <c r="K2612" s="1283"/>
      <c r="L2612" s="1283"/>
      <c r="M2612" s="1283"/>
      <c r="N2612" s="1283"/>
      <c r="O2612" s="1283"/>
      <c r="P2612" s="1283"/>
      <c r="R2612" s="1067"/>
      <c r="Z2612" s="21"/>
      <c r="AH2612"/>
    </row>
    <row r="2613" spans="1:34" ht="11.25" customHeight="1">
      <c r="A2613"/>
      <c r="B2613" s="1281" t="s">
        <v>6</v>
      </c>
      <c r="C2613" s="1282">
        <v>7705</v>
      </c>
      <c r="D2613" s="1341" t="str">
        <f t="shared" si="54"/>
        <v>IL7705</v>
      </c>
      <c r="E2613" s="1514" t="s">
        <v>124</v>
      </c>
      <c r="F2613" s="1390">
        <v>1500</v>
      </c>
      <c r="G2613" s="1283">
        <v>6.18</v>
      </c>
      <c r="H2613" s="1283"/>
      <c r="I2613" s="1283"/>
      <c r="J2613" s="1283"/>
      <c r="K2613" s="1283"/>
      <c r="L2613" s="1283"/>
      <c r="M2613" s="1283"/>
      <c r="N2613" s="1283"/>
      <c r="O2613" s="1283"/>
      <c r="P2613" s="1283"/>
      <c r="R2613" s="1067"/>
      <c r="Z2613" s="21"/>
      <c r="AH2613"/>
    </row>
    <row r="2614" spans="1:34" ht="11.25" customHeight="1">
      <c r="A2614"/>
      <c r="B2614" s="1281" t="s">
        <v>6</v>
      </c>
      <c r="C2614" s="1282">
        <v>7710</v>
      </c>
      <c r="D2614" s="1341" t="str">
        <f t="shared" si="54"/>
        <v>IL7710</v>
      </c>
      <c r="E2614" s="1514" t="s">
        <v>122</v>
      </c>
      <c r="F2614" s="1390">
        <v>1500</v>
      </c>
      <c r="G2614" s="1283">
        <v>5.1100000000000003</v>
      </c>
      <c r="H2614" s="1283"/>
      <c r="I2614" s="1283"/>
      <c r="J2614" s="1283"/>
      <c r="K2614" s="1283"/>
      <c r="L2614" s="1283"/>
      <c r="M2614" s="1283"/>
      <c r="N2614" s="1283"/>
      <c r="O2614" s="1283"/>
      <c r="P2614" s="1283"/>
      <c r="R2614" s="1067"/>
      <c r="Z2614" s="21"/>
      <c r="AH2614"/>
    </row>
    <row r="2615" spans="1:34" ht="11.25" customHeight="1">
      <c r="A2615"/>
      <c r="B2615" s="1281" t="s">
        <v>6</v>
      </c>
      <c r="C2615" s="1282">
        <v>7711</v>
      </c>
      <c r="D2615" s="1341" t="str">
        <f t="shared" si="54"/>
        <v>IL7711</v>
      </c>
      <c r="E2615" s="1514" t="s">
        <v>122</v>
      </c>
      <c r="F2615" s="1390">
        <v>1500</v>
      </c>
      <c r="G2615" s="1283">
        <v>5.1100000000000003</v>
      </c>
      <c r="H2615" s="1283"/>
      <c r="I2615" s="1283"/>
      <c r="J2615" s="1283"/>
      <c r="K2615" s="1283"/>
      <c r="L2615" s="1283"/>
      <c r="M2615" s="1283"/>
      <c r="N2615" s="1283"/>
      <c r="O2615" s="1283"/>
      <c r="P2615" s="1283"/>
      <c r="R2615" s="1067"/>
      <c r="Z2615" s="21"/>
      <c r="AH2615"/>
    </row>
    <row r="2616" spans="1:34" ht="11.25" customHeight="1">
      <c r="A2616"/>
      <c r="B2616" s="1281" t="s">
        <v>6</v>
      </c>
      <c r="C2616" s="1282">
        <v>7720</v>
      </c>
      <c r="D2616" s="1341" t="str">
        <f t="shared" si="54"/>
        <v>IL7720</v>
      </c>
      <c r="E2616" s="1514" t="s">
        <v>123</v>
      </c>
      <c r="F2616" s="1390">
        <v>778</v>
      </c>
      <c r="G2616" s="1283">
        <v>2.04</v>
      </c>
      <c r="H2616" s="1283"/>
      <c r="I2616" s="1283"/>
      <c r="J2616" s="1283"/>
      <c r="K2616" s="1283"/>
      <c r="L2616" s="1283"/>
      <c r="M2616" s="1283"/>
      <c r="N2616" s="1283"/>
      <c r="O2616" s="1283"/>
      <c r="P2616" s="1283"/>
      <c r="R2616" s="1067"/>
      <c r="Z2616" s="21"/>
      <c r="AH2616"/>
    </row>
    <row r="2617" spans="1:34" ht="11.25" customHeight="1">
      <c r="A2617"/>
      <c r="B2617" s="1281" t="s">
        <v>6</v>
      </c>
      <c r="C2617" s="1282">
        <v>7855</v>
      </c>
      <c r="D2617" s="1341" t="str">
        <f t="shared" si="54"/>
        <v>IL7855</v>
      </c>
      <c r="E2617" s="1514" t="s">
        <v>122</v>
      </c>
      <c r="F2617" s="1390">
        <v>1500</v>
      </c>
      <c r="G2617" s="1283">
        <v>6.79</v>
      </c>
      <c r="H2617" s="1283"/>
      <c r="I2617" s="1283"/>
      <c r="J2617" s="1283"/>
      <c r="K2617" s="1283"/>
      <c r="L2617" s="1283"/>
      <c r="M2617" s="1283"/>
      <c r="N2617" s="1283"/>
      <c r="O2617" s="1283"/>
      <c r="P2617" s="1283"/>
      <c r="R2617" s="1067"/>
      <c r="Z2617" s="21"/>
      <c r="AH2617"/>
    </row>
    <row r="2618" spans="1:34" ht="11.25" customHeight="1">
      <c r="A2618"/>
      <c r="B2618" s="1281" t="s">
        <v>6</v>
      </c>
      <c r="C2618" s="1282">
        <v>8001</v>
      </c>
      <c r="D2618" s="1341" t="str">
        <f t="shared" si="54"/>
        <v>IL8001</v>
      </c>
      <c r="E2618" s="1514" t="s">
        <v>121</v>
      </c>
      <c r="F2618" s="1390">
        <v>919</v>
      </c>
      <c r="G2618" s="1283">
        <v>2.5</v>
      </c>
      <c r="H2618" s="1283"/>
      <c r="I2618" s="1283"/>
      <c r="J2618" s="1283"/>
      <c r="K2618" s="1283"/>
      <c r="L2618" s="1283"/>
      <c r="M2618" s="1283"/>
      <c r="N2618" s="1283"/>
      <c r="O2618" s="1283"/>
      <c r="P2618" s="1283"/>
      <c r="R2618" s="1067"/>
      <c r="Z2618" s="21"/>
      <c r="AH2618"/>
    </row>
    <row r="2619" spans="1:34" ht="11.25" customHeight="1">
      <c r="A2619"/>
      <c r="B2619" s="1281" t="s">
        <v>6</v>
      </c>
      <c r="C2619" s="1282">
        <v>8002</v>
      </c>
      <c r="D2619" s="1341" t="str">
        <f t="shared" si="54"/>
        <v>IL8002</v>
      </c>
      <c r="E2619" s="1514" t="s">
        <v>125</v>
      </c>
      <c r="F2619" s="1390">
        <v>976</v>
      </c>
      <c r="G2619" s="1283">
        <v>2.69</v>
      </c>
      <c r="H2619" s="1283"/>
      <c r="I2619" s="1283"/>
      <c r="J2619" s="1283"/>
      <c r="K2619" s="1283"/>
      <c r="L2619" s="1283"/>
      <c r="M2619" s="1283"/>
      <c r="N2619" s="1283"/>
      <c r="O2619" s="1283"/>
      <c r="P2619" s="1283"/>
      <c r="R2619" s="1067"/>
      <c r="Z2619" s="21"/>
      <c r="AH2619"/>
    </row>
    <row r="2620" spans="1:34" ht="11.25" customHeight="1">
      <c r="A2620"/>
      <c r="B2620" s="1281" t="s">
        <v>6</v>
      </c>
      <c r="C2620" s="1282">
        <v>8006</v>
      </c>
      <c r="D2620" s="1341" t="str">
        <f t="shared" si="54"/>
        <v>IL8006</v>
      </c>
      <c r="E2620" s="1514" t="s">
        <v>121</v>
      </c>
      <c r="F2620" s="1390">
        <v>907</v>
      </c>
      <c r="G2620" s="1283">
        <v>2.4500000000000002</v>
      </c>
      <c r="H2620" s="1283"/>
      <c r="I2620" s="1283"/>
      <c r="J2620" s="1283"/>
      <c r="K2620" s="1283"/>
      <c r="L2620" s="1283"/>
      <c r="M2620" s="1283"/>
      <c r="N2620" s="1283"/>
      <c r="O2620" s="1283"/>
      <c r="P2620" s="1283"/>
      <c r="R2620" s="1067"/>
      <c r="Z2620" s="21"/>
      <c r="AH2620"/>
    </row>
    <row r="2621" spans="1:34" ht="11.25" customHeight="1">
      <c r="A2621"/>
      <c r="B2621" s="1281" t="s">
        <v>6</v>
      </c>
      <c r="C2621" s="1282">
        <v>8008</v>
      </c>
      <c r="D2621" s="1341" t="str">
        <f t="shared" si="54"/>
        <v>IL8008</v>
      </c>
      <c r="E2621" s="1514" t="s">
        <v>121</v>
      </c>
      <c r="F2621" s="1390">
        <v>520</v>
      </c>
      <c r="G2621" s="1283">
        <v>1.19</v>
      </c>
      <c r="H2621" s="1283"/>
      <c r="I2621" s="1283"/>
      <c r="J2621" s="1283"/>
      <c r="K2621" s="1283"/>
      <c r="L2621" s="1283"/>
      <c r="M2621" s="1283"/>
      <c r="N2621" s="1283"/>
      <c r="O2621" s="1283"/>
      <c r="P2621" s="1283"/>
      <c r="R2621" s="1067"/>
      <c r="Z2621" s="21"/>
      <c r="AH2621"/>
    </row>
    <row r="2622" spans="1:34" ht="11.25" customHeight="1">
      <c r="A2622"/>
      <c r="B2622" s="1281" t="s">
        <v>6</v>
      </c>
      <c r="C2622" s="1282">
        <v>8010</v>
      </c>
      <c r="D2622" s="1341" t="str">
        <f t="shared" si="54"/>
        <v>IL8010</v>
      </c>
      <c r="E2622" s="1514" t="s">
        <v>121</v>
      </c>
      <c r="F2622" s="1390">
        <v>751</v>
      </c>
      <c r="G2622" s="1283">
        <v>1.95</v>
      </c>
      <c r="H2622" s="1283"/>
      <c r="I2622" s="1283"/>
      <c r="J2622" s="1283"/>
      <c r="K2622" s="1283"/>
      <c r="L2622" s="1283"/>
      <c r="M2622" s="1283"/>
      <c r="N2622" s="1283"/>
      <c r="O2622" s="1283"/>
      <c r="P2622" s="1283"/>
      <c r="R2622" s="1067"/>
      <c r="Z2622" s="21"/>
      <c r="AH2622"/>
    </row>
    <row r="2623" spans="1:34" ht="11.25" customHeight="1">
      <c r="A2623"/>
      <c r="B2623" s="1281" t="s">
        <v>6</v>
      </c>
      <c r="C2623" s="1282">
        <v>8013</v>
      </c>
      <c r="D2623" s="1341" t="str">
        <f t="shared" si="54"/>
        <v>IL8013</v>
      </c>
      <c r="E2623" s="1514" t="s">
        <v>121</v>
      </c>
      <c r="F2623" s="1390">
        <v>298</v>
      </c>
      <c r="G2623" s="1283">
        <v>0.46</v>
      </c>
      <c r="H2623" s="1283"/>
      <c r="I2623" s="1283"/>
      <c r="J2623" s="1283"/>
      <c r="K2623" s="1283"/>
      <c r="L2623" s="1283"/>
      <c r="M2623" s="1283"/>
      <c r="N2623" s="1283"/>
      <c r="O2623" s="1283"/>
      <c r="P2623" s="1283"/>
      <c r="R2623" s="1067"/>
      <c r="Z2623" s="21"/>
      <c r="AH2623"/>
    </row>
    <row r="2624" spans="1:34" ht="11.25" customHeight="1">
      <c r="A2624"/>
      <c r="B2624" s="1281" t="s">
        <v>6</v>
      </c>
      <c r="C2624" s="1282">
        <v>8014</v>
      </c>
      <c r="D2624" s="1341" t="str">
        <f t="shared" si="54"/>
        <v>IL8014</v>
      </c>
      <c r="E2624" s="1514" t="s">
        <v>121</v>
      </c>
      <c r="F2624" s="1390">
        <v>370</v>
      </c>
      <c r="G2624" s="1283">
        <v>0.69</v>
      </c>
      <c r="H2624" s="1283"/>
      <c r="I2624" s="1283"/>
      <c r="J2624" s="1283"/>
      <c r="K2624" s="1283"/>
      <c r="L2624" s="1283"/>
      <c r="M2624" s="1283"/>
      <c r="N2624" s="1283"/>
      <c r="O2624" s="1283"/>
      <c r="P2624" s="1283"/>
      <c r="R2624" s="1067"/>
      <c r="Z2624" s="21"/>
      <c r="AH2624"/>
    </row>
    <row r="2625" spans="1:34" ht="11.25" customHeight="1">
      <c r="A2625"/>
      <c r="B2625" s="1281" t="s">
        <v>6</v>
      </c>
      <c r="C2625" s="1282">
        <v>8015</v>
      </c>
      <c r="D2625" s="1341" t="str">
        <f t="shared" si="54"/>
        <v>IL8015</v>
      </c>
      <c r="E2625" s="1514" t="s">
        <v>121</v>
      </c>
      <c r="F2625" s="1390">
        <v>439</v>
      </c>
      <c r="G2625" s="1283">
        <v>0.92</v>
      </c>
      <c r="H2625" s="1283"/>
      <c r="I2625" s="1283"/>
      <c r="J2625" s="1283"/>
      <c r="K2625" s="1283"/>
      <c r="L2625" s="1283"/>
      <c r="M2625" s="1283"/>
      <c r="N2625" s="1283"/>
      <c r="O2625" s="1283"/>
      <c r="P2625" s="1283"/>
      <c r="R2625" s="1067"/>
      <c r="Z2625" s="21"/>
      <c r="AH2625"/>
    </row>
    <row r="2626" spans="1:34" ht="11.25" customHeight="1">
      <c r="A2626"/>
      <c r="B2626" s="1281" t="s">
        <v>6</v>
      </c>
      <c r="C2626" s="1282">
        <v>8017</v>
      </c>
      <c r="D2626" s="1341" t="str">
        <f t="shared" si="54"/>
        <v>IL8017</v>
      </c>
      <c r="E2626" s="1514" t="s">
        <v>121</v>
      </c>
      <c r="F2626" s="1390">
        <v>628</v>
      </c>
      <c r="G2626" s="1283">
        <v>1.55</v>
      </c>
      <c r="H2626" s="1283"/>
      <c r="I2626" s="1283"/>
      <c r="J2626" s="1283"/>
      <c r="K2626" s="1283"/>
      <c r="L2626" s="1283"/>
      <c r="M2626" s="1283"/>
      <c r="N2626" s="1283"/>
      <c r="O2626" s="1283"/>
      <c r="P2626" s="1283"/>
      <c r="R2626" s="1067"/>
      <c r="Z2626" s="21"/>
      <c r="AH2626"/>
    </row>
    <row r="2627" spans="1:34" ht="11.25" customHeight="1">
      <c r="A2627"/>
      <c r="B2627" s="1281" t="s">
        <v>6</v>
      </c>
      <c r="C2627" s="1282">
        <v>8018</v>
      </c>
      <c r="D2627" s="1341" t="str">
        <f t="shared" si="54"/>
        <v>IL8018</v>
      </c>
      <c r="E2627" s="1514" t="s">
        <v>121</v>
      </c>
      <c r="F2627" s="1390">
        <v>1279</v>
      </c>
      <c r="G2627" s="1283">
        <v>3.68</v>
      </c>
      <c r="H2627" s="1283"/>
      <c r="I2627" s="1283"/>
      <c r="J2627" s="1283"/>
      <c r="K2627" s="1283"/>
      <c r="L2627" s="1283"/>
      <c r="M2627" s="1283"/>
      <c r="N2627" s="1283"/>
      <c r="O2627" s="1283"/>
      <c r="P2627" s="1283"/>
      <c r="R2627" s="1067"/>
      <c r="Z2627" s="21"/>
      <c r="AH2627"/>
    </row>
    <row r="2628" spans="1:34" ht="11.25" customHeight="1">
      <c r="A2628"/>
      <c r="B2628" s="1281" t="s">
        <v>6</v>
      </c>
      <c r="C2628" s="1282">
        <v>8021</v>
      </c>
      <c r="D2628" s="1341" t="str">
        <f t="shared" si="54"/>
        <v>IL8021</v>
      </c>
      <c r="E2628" s="1514" t="s">
        <v>121</v>
      </c>
      <c r="F2628" s="1390">
        <v>1500</v>
      </c>
      <c r="G2628" s="1283">
        <v>4.8499999999999996</v>
      </c>
      <c r="H2628" s="1283"/>
      <c r="I2628" s="1283"/>
      <c r="J2628" s="1283"/>
      <c r="K2628" s="1283"/>
      <c r="L2628" s="1283"/>
      <c r="M2628" s="1283"/>
      <c r="N2628" s="1283"/>
      <c r="O2628" s="1283"/>
      <c r="P2628" s="1283"/>
      <c r="R2628" s="1067"/>
      <c r="Z2628" s="21"/>
      <c r="AH2628"/>
    </row>
    <row r="2629" spans="1:34" ht="11.25" customHeight="1">
      <c r="A2629"/>
      <c r="B2629" s="1281" t="s">
        <v>6</v>
      </c>
      <c r="C2629" s="1282">
        <v>8031</v>
      </c>
      <c r="D2629" s="1341" t="str">
        <f t="shared" si="54"/>
        <v>IL8031</v>
      </c>
      <c r="E2629" s="1514" t="s">
        <v>121</v>
      </c>
      <c r="F2629" s="1390">
        <v>1000</v>
      </c>
      <c r="G2629" s="1283">
        <v>2.76</v>
      </c>
      <c r="H2629" s="1283"/>
      <c r="I2629" s="1283"/>
      <c r="J2629" s="1283"/>
      <c r="K2629" s="1283"/>
      <c r="L2629" s="1283"/>
      <c r="M2629" s="1283"/>
      <c r="N2629" s="1283"/>
      <c r="O2629" s="1283"/>
      <c r="P2629" s="1283"/>
      <c r="R2629" s="1067"/>
      <c r="Z2629" s="21"/>
      <c r="AH2629"/>
    </row>
    <row r="2630" spans="1:34" ht="11.25" customHeight="1">
      <c r="A2630"/>
      <c r="B2630" s="1281" t="s">
        <v>6</v>
      </c>
      <c r="C2630" s="1282">
        <v>8032</v>
      </c>
      <c r="D2630" s="1341" t="str">
        <f t="shared" si="54"/>
        <v>IL8032</v>
      </c>
      <c r="E2630" s="1514" t="s">
        <v>121</v>
      </c>
      <c r="F2630" s="1390">
        <v>1039</v>
      </c>
      <c r="G2630" s="1283">
        <v>2.89</v>
      </c>
      <c r="H2630" s="1283"/>
      <c r="I2630" s="1283"/>
      <c r="J2630" s="1283"/>
      <c r="K2630" s="1283"/>
      <c r="L2630" s="1283"/>
      <c r="M2630" s="1283"/>
      <c r="N2630" s="1283"/>
      <c r="O2630" s="1283"/>
      <c r="P2630" s="1283"/>
      <c r="R2630" s="1067"/>
      <c r="Z2630" s="21"/>
      <c r="AH2630"/>
    </row>
    <row r="2631" spans="1:34" ht="11.25" customHeight="1">
      <c r="A2631"/>
      <c r="B2631" s="1281" t="s">
        <v>6</v>
      </c>
      <c r="C2631" s="1282">
        <v>8033</v>
      </c>
      <c r="D2631" s="1341" t="str">
        <f t="shared" si="54"/>
        <v>IL8033</v>
      </c>
      <c r="E2631" s="1514" t="s">
        <v>121</v>
      </c>
      <c r="F2631" s="1390">
        <v>1255</v>
      </c>
      <c r="G2631" s="1283">
        <v>3.59</v>
      </c>
      <c r="H2631" s="1283"/>
      <c r="I2631" s="1283"/>
      <c r="J2631" s="1283"/>
      <c r="K2631" s="1283"/>
      <c r="L2631" s="1283"/>
      <c r="M2631" s="1283"/>
      <c r="N2631" s="1283"/>
      <c r="O2631" s="1283"/>
      <c r="P2631" s="1283"/>
      <c r="R2631" s="1067"/>
      <c r="Z2631" s="21"/>
      <c r="AH2631"/>
    </row>
    <row r="2632" spans="1:34" ht="11.25" customHeight="1">
      <c r="A2632"/>
      <c r="B2632" s="1281" t="s">
        <v>6</v>
      </c>
      <c r="C2632" s="1282">
        <v>8037</v>
      </c>
      <c r="D2632" s="1341" t="str">
        <f t="shared" si="54"/>
        <v>IL8037</v>
      </c>
      <c r="E2632" s="1514" t="s">
        <v>125</v>
      </c>
      <c r="F2632" s="1390">
        <v>775</v>
      </c>
      <c r="G2632" s="1283">
        <v>2.02</v>
      </c>
      <c r="H2632" s="1283"/>
      <c r="I2632" s="1283"/>
      <c r="J2632" s="1283"/>
      <c r="K2632" s="1283"/>
      <c r="L2632" s="1283"/>
      <c r="M2632" s="1283"/>
      <c r="N2632" s="1283"/>
      <c r="O2632" s="1283"/>
      <c r="P2632" s="1283"/>
      <c r="R2632" s="1067"/>
      <c r="Z2632" s="21"/>
      <c r="AH2632"/>
    </row>
    <row r="2633" spans="1:34" ht="11.25" customHeight="1">
      <c r="A2633"/>
      <c r="B2633" s="1281" t="s">
        <v>6</v>
      </c>
      <c r="C2633" s="1282">
        <v>8039</v>
      </c>
      <c r="D2633" s="1341" t="str">
        <f t="shared" si="54"/>
        <v>IL8039</v>
      </c>
      <c r="E2633" s="1514" t="s">
        <v>125</v>
      </c>
      <c r="F2633" s="1390">
        <v>760</v>
      </c>
      <c r="G2633" s="1283">
        <v>1.99</v>
      </c>
      <c r="H2633" s="1283"/>
      <c r="I2633" s="1283"/>
      <c r="J2633" s="1283"/>
      <c r="K2633" s="1283"/>
      <c r="L2633" s="1283"/>
      <c r="M2633" s="1283"/>
      <c r="N2633" s="1283"/>
      <c r="O2633" s="1283"/>
      <c r="P2633" s="1283"/>
      <c r="R2633" s="1067"/>
      <c r="Z2633" s="21"/>
      <c r="AH2633"/>
    </row>
    <row r="2634" spans="1:34" ht="11.25" customHeight="1">
      <c r="A2634"/>
      <c r="B2634" s="1281" t="s">
        <v>6</v>
      </c>
      <c r="C2634" s="1282">
        <v>8044</v>
      </c>
      <c r="D2634" s="1341" t="str">
        <f t="shared" si="54"/>
        <v>IL8044</v>
      </c>
      <c r="E2634" s="1514" t="s">
        <v>121</v>
      </c>
      <c r="F2634" s="1390">
        <v>1249</v>
      </c>
      <c r="G2634" s="1283">
        <v>3.58</v>
      </c>
      <c r="H2634" s="1283"/>
      <c r="I2634" s="1283"/>
      <c r="J2634" s="1283"/>
      <c r="K2634" s="1283"/>
      <c r="L2634" s="1283"/>
      <c r="M2634" s="1283"/>
      <c r="N2634" s="1283"/>
      <c r="O2634" s="1283"/>
      <c r="P2634" s="1283"/>
      <c r="R2634" s="1067"/>
      <c r="Z2634" s="21"/>
      <c r="AH2634"/>
    </row>
    <row r="2635" spans="1:34" ht="11.25" customHeight="1">
      <c r="A2635"/>
      <c r="B2635" s="1281" t="s">
        <v>6</v>
      </c>
      <c r="C2635" s="1282">
        <v>8045</v>
      </c>
      <c r="D2635" s="1341" t="str">
        <f t="shared" si="54"/>
        <v>IL8045</v>
      </c>
      <c r="E2635" s="1514" t="s">
        <v>121</v>
      </c>
      <c r="F2635" s="1390">
        <v>370</v>
      </c>
      <c r="G2635" s="1283">
        <v>0.69</v>
      </c>
      <c r="H2635" s="1283"/>
      <c r="I2635" s="1283"/>
      <c r="J2635" s="1283"/>
      <c r="K2635" s="1283"/>
      <c r="L2635" s="1283"/>
      <c r="M2635" s="1283"/>
      <c r="N2635" s="1283"/>
      <c r="O2635" s="1283"/>
      <c r="P2635" s="1283"/>
      <c r="R2635" s="1067"/>
      <c r="Z2635" s="21"/>
      <c r="AH2635"/>
    </row>
    <row r="2636" spans="1:34" ht="11.25" customHeight="1">
      <c r="A2636"/>
      <c r="B2636" s="1281" t="s">
        <v>6</v>
      </c>
      <c r="C2636" s="1282">
        <v>8046</v>
      </c>
      <c r="D2636" s="1341" t="str">
        <f t="shared" ref="D2636:D2699" si="55">B2636&amp;TEXT(C2636,"0000")</f>
        <v>IL8046</v>
      </c>
      <c r="E2636" s="1514" t="s">
        <v>121</v>
      </c>
      <c r="F2636" s="1390">
        <v>1078</v>
      </c>
      <c r="G2636" s="1283">
        <v>3.02</v>
      </c>
      <c r="H2636" s="1283"/>
      <c r="I2636" s="1283"/>
      <c r="J2636" s="1283"/>
      <c r="K2636" s="1283"/>
      <c r="L2636" s="1283"/>
      <c r="M2636" s="1283"/>
      <c r="N2636" s="1283"/>
      <c r="O2636" s="1283"/>
      <c r="P2636" s="1283"/>
      <c r="R2636" s="1067"/>
      <c r="Z2636" s="21"/>
      <c r="AH2636"/>
    </row>
    <row r="2637" spans="1:34" ht="11.25" customHeight="1">
      <c r="A2637"/>
      <c r="B2637" s="1281" t="s">
        <v>6</v>
      </c>
      <c r="C2637" s="1282">
        <v>8047</v>
      </c>
      <c r="D2637" s="1341" t="str">
        <f t="shared" si="55"/>
        <v>IL8047</v>
      </c>
      <c r="E2637" s="1514" t="s">
        <v>121</v>
      </c>
      <c r="F2637" s="1390">
        <v>676</v>
      </c>
      <c r="G2637" s="1283">
        <v>1.69</v>
      </c>
      <c r="H2637" s="1283"/>
      <c r="I2637" s="1283"/>
      <c r="J2637" s="1283"/>
      <c r="K2637" s="1283"/>
      <c r="L2637" s="1283"/>
      <c r="M2637" s="1283"/>
      <c r="N2637" s="1283"/>
      <c r="O2637" s="1283"/>
      <c r="P2637" s="1283"/>
      <c r="R2637" s="1067"/>
      <c r="Z2637" s="21"/>
      <c r="AH2637"/>
    </row>
    <row r="2638" spans="1:34" ht="11.25" customHeight="1">
      <c r="A2638"/>
      <c r="B2638" s="1281" t="s">
        <v>6</v>
      </c>
      <c r="C2638" s="1282">
        <v>8058</v>
      </c>
      <c r="D2638" s="1341" t="str">
        <f t="shared" si="55"/>
        <v>IL8058</v>
      </c>
      <c r="E2638" s="1514" t="s">
        <v>121</v>
      </c>
      <c r="F2638" s="1390">
        <v>1129</v>
      </c>
      <c r="G2638" s="1283">
        <v>3.2</v>
      </c>
      <c r="H2638" s="1283"/>
      <c r="I2638" s="1283"/>
      <c r="J2638" s="1283"/>
      <c r="K2638" s="1283"/>
      <c r="L2638" s="1283"/>
      <c r="M2638" s="1283"/>
      <c r="N2638" s="1283"/>
      <c r="O2638" s="1283"/>
      <c r="P2638" s="1283"/>
      <c r="R2638" s="1067"/>
      <c r="Z2638" s="21"/>
      <c r="AH2638"/>
    </row>
    <row r="2639" spans="1:34" ht="11.25" customHeight="1">
      <c r="A2639"/>
      <c r="B2639" s="1281" t="s">
        <v>6</v>
      </c>
      <c r="C2639" s="1282">
        <v>8072</v>
      </c>
      <c r="D2639" s="1341" t="str">
        <f t="shared" si="55"/>
        <v>IL8072</v>
      </c>
      <c r="E2639" s="1514" t="s">
        <v>121</v>
      </c>
      <c r="F2639" s="1390">
        <v>388</v>
      </c>
      <c r="G2639" s="1283">
        <v>0.74</v>
      </c>
      <c r="H2639" s="1283"/>
      <c r="I2639" s="1283"/>
      <c r="J2639" s="1283"/>
      <c r="K2639" s="1283"/>
      <c r="L2639" s="1283"/>
      <c r="M2639" s="1283"/>
      <c r="N2639" s="1283"/>
      <c r="O2639" s="1283"/>
      <c r="P2639" s="1283"/>
      <c r="R2639" s="1067"/>
      <c r="Z2639" s="21"/>
      <c r="AH2639"/>
    </row>
    <row r="2640" spans="1:34" ht="11.25" customHeight="1">
      <c r="A2640"/>
      <c r="B2640" s="1281" t="s">
        <v>6</v>
      </c>
      <c r="C2640" s="1282">
        <v>8102</v>
      </c>
      <c r="D2640" s="1341" t="str">
        <f t="shared" si="55"/>
        <v>IL8102</v>
      </c>
      <c r="E2640" s="1514" t="s">
        <v>123</v>
      </c>
      <c r="F2640" s="1390">
        <v>1027</v>
      </c>
      <c r="G2640" s="1283">
        <v>2.85</v>
      </c>
      <c r="H2640" s="1283"/>
      <c r="I2640" s="1283"/>
      <c r="J2640" s="1283"/>
      <c r="K2640" s="1283"/>
      <c r="L2640" s="1283"/>
      <c r="M2640" s="1283"/>
      <c r="N2640" s="1283"/>
      <c r="O2640" s="1283"/>
      <c r="P2640" s="1283"/>
      <c r="R2640" s="1067"/>
      <c r="Z2640" s="21"/>
      <c r="AH2640"/>
    </row>
    <row r="2641" spans="1:34" ht="11.25" customHeight="1">
      <c r="A2641"/>
      <c r="B2641" s="1281" t="s">
        <v>6</v>
      </c>
      <c r="C2641" s="1282">
        <v>8103</v>
      </c>
      <c r="D2641" s="1341" t="str">
        <f t="shared" si="55"/>
        <v>IL8103</v>
      </c>
      <c r="E2641" s="1514" t="s">
        <v>123</v>
      </c>
      <c r="F2641" s="1390">
        <v>940</v>
      </c>
      <c r="G2641" s="1283">
        <v>2.58</v>
      </c>
      <c r="H2641" s="1283"/>
      <c r="I2641" s="1283"/>
      <c r="J2641" s="1283"/>
      <c r="K2641" s="1283"/>
      <c r="L2641" s="1283"/>
      <c r="M2641" s="1283"/>
      <c r="N2641" s="1283"/>
      <c r="O2641" s="1283"/>
      <c r="P2641" s="1283"/>
      <c r="R2641" s="1067"/>
      <c r="Z2641" s="21"/>
      <c r="AH2641"/>
    </row>
    <row r="2642" spans="1:34" ht="11.25" customHeight="1">
      <c r="A2642"/>
      <c r="B2642" s="1281" t="s">
        <v>6</v>
      </c>
      <c r="C2642" s="1282">
        <v>8106</v>
      </c>
      <c r="D2642" s="1341" t="str">
        <f t="shared" si="55"/>
        <v>IL8106</v>
      </c>
      <c r="E2642" s="1514" t="s">
        <v>123</v>
      </c>
      <c r="F2642" s="1390">
        <v>1500</v>
      </c>
      <c r="G2642" s="1283">
        <v>6.34</v>
      </c>
      <c r="H2642" s="1283"/>
      <c r="I2642" s="1283"/>
      <c r="J2642" s="1283"/>
      <c r="K2642" s="1283"/>
      <c r="L2642" s="1283"/>
      <c r="M2642" s="1283"/>
      <c r="N2642" s="1283"/>
      <c r="O2642" s="1283"/>
      <c r="P2642" s="1283"/>
      <c r="R2642" s="1067"/>
      <c r="Z2642" s="21"/>
      <c r="AH2642"/>
    </row>
    <row r="2643" spans="1:34" ht="11.25" customHeight="1">
      <c r="A2643"/>
      <c r="B2643" s="1281" t="s">
        <v>6</v>
      </c>
      <c r="C2643" s="1282">
        <v>8107</v>
      </c>
      <c r="D2643" s="1341" t="str">
        <f t="shared" si="55"/>
        <v>IL8107</v>
      </c>
      <c r="E2643" s="1514" t="s">
        <v>121</v>
      </c>
      <c r="F2643" s="1390">
        <v>1500</v>
      </c>
      <c r="G2643" s="1283">
        <v>4.6399999999999997</v>
      </c>
      <c r="H2643" s="1283"/>
      <c r="I2643" s="1283"/>
      <c r="J2643" s="1283"/>
      <c r="K2643" s="1283"/>
      <c r="L2643" s="1283"/>
      <c r="M2643" s="1283"/>
      <c r="N2643" s="1283"/>
      <c r="O2643" s="1283"/>
      <c r="P2643" s="1283"/>
      <c r="R2643" s="1067"/>
      <c r="Z2643" s="21"/>
      <c r="AH2643"/>
    </row>
    <row r="2644" spans="1:34" ht="11.25" customHeight="1">
      <c r="A2644"/>
      <c r="B2644" s="1281" t="s">
        <v>6</v>
      </c>
      <c r="C2644" s="1282">
        <v>8111</v>
      </c>
      <c r="D2644" s="1341" t="str">
        <f t="shared" si="55"/>
        <v>IL8111</v>
      </c>
      <c r="E2644" s="1514" t="s">
        <v>121</v>
      </c>
      <c r="F2644" s="1390">
        <v>898</v>
      </c>
      <c r="G2644" s="1283">
        <v>2.42</v>
      </c>
      <c r="H2644" s="1283"/>
      <c r="I2644" s="1283"/>
      <c r="J2644" s="1283"/>
      <c r="K2644" s="1283"/>
      <c r="L2644" s="1283"/>
      <c r="M2644" s="1283"/>
      <c r="N2644" s="1283"/>
      <c r="O2644" s="1283"/>
      <c r="P2644" s="1283"/>
      <c r="R2644" s="1067"/>
      <c r="Z2644" s="21"/>
      <c r="AH2644"/>
    </row>
    <row r="2645" spans="1:34" ht="11.25" customHeight="1">
      <c r="A2645"/>
      <c r="B2645" s="1281" t="s">
        <v>6</v>
      </c>
      <c r="C2645" s="1282">
        <v>8116</v>
      </c>
      <c r="D2645" s="1341" t="str">
        <f t="shared" si="55"/>
        <v>IL8116</v>
      </c>
      <c r="E2645" s="1514" t="s">
        <v>125</v>
      </c>
      <c r="F2645" s="1390">
        <v>1048</v>
      </c>
      <c r="G2645" s="1283">
        <v>2.92</v>
      </c>
      <c r="H2645" s="1283"/>
      <c r="I2645" s="1283"/>
      <c r="J2645" s="1283"/>
      <c r="K2645" s="1283"/>
      <c r="L2645" s="1283"/>
      <c r="M2645" s="1283"/>
      <c r="N2645" s="1283"/>
      <c r="O2645" s="1283"/>
      <c r="P2645" s="1283"/>
      <c r="R2645" s="1067"/>
      <c r="Z2645" s="21"/>
      <c r="AH2645"/>
    </row>
    <row r="2646" spans="1:34" ht="11.25" customHeight="1">
      <c r="A2646"/>
      <c r="B2646" s="1281" t="s">
        <v>6</v>
      </c>
      <c r="C2646" s="1282">
        <v>8203</v>
      </c>
      <c r="D2646" s="1341" t="str">
        <f t="shared" si="55"/>
        <v>IL8203</v>
      </c>
      <c r="E2646" s="1514" t="s">
        <v>125</v>
      </c>
      <c r="F2646" s="1390">
        <v>1500</v>
      </c>
      <c r="G2646" s="1283">
        <v>7.7</v>
      </c>
      <c r="H2646" s="1283"/>
      <c r="I2646" s="1283"/>
      <c r="J2646" s="1283"/>
      <c r="K2646" s="1283"/>
      <c r="L2646" s="1283"/>
      <c r="M2646" s="1283"/>
      <c r="N2646" s="1283"/>
      <c r="O2646" s="1283"/>
      <c r="P2646" s="1283"/>
      <c r="R2646" s="1067"/>
      <c r="Z2646" s="21"/>
      <c r="AH2646"/>
    </row>
    <row r="2647" spans="1:34" ht="11.25" customHeight="1">
      <c r="A2647"/>
      <c r="B2647" s="1281" t="s">
        <v>6</v>
      </c>
      <c r="C2647" s="1282">
        <v>8204</v>
      </c>
      <c r="D2647" s="1341" t="str">
        <f t="shared" si="55"/>
        <v>IL8204</v>
      </c>
      <c r="E2647" s="1514" t="s">
        <v>121</v>
      </c>
      <c r="F2647" s="1390">
        <v>1500</v>
      </c>
      <c r="G2647" s="1283">
        <v>4.88</v>
      </c>
      <c r="H2647" s="1283"/>
      <c r="I2647" s="1283"/>
      <c r="J2647" s="1283"/>
      <c r="K2647" s="1283"/>
      <c r="L2647" s="1283"/>
      <c r="M2647" s="1283"/>
      <c r="N2647" s="1283"/>
      <c r="O2647" s="1283"/>
      <c r="P2647" s="1283"/>
      <c r="R2647" s="1067"/>
      <c r="Z2647" s="21"/>
      <c r="AH2647"/>
    </row>
    <row r="2648" spans="1:34" ht="11.25" customHeight="1">
      <c r="A2648"/>
      <c r="B2648" s="1281" t="s">
        <v>6</v>
      </c>
      <c r="C2648" s="1282">
        <v>8209</v>
      </c>
      <c r="D2648" s="1341" t="str">
        <f t="shared" si="55"/>
        <v>IL8209</v>
      </c>
      <c r="E2648" s="1514" t="s">
        <v>121</v>
      </c>
      <c r="F2648" s="1390">
        <v>1500</v>
      </c>
      <c r="G2648" s="1283">
        <v>5.85</v>
      </c>
      <c r="H2648" s="1283"/>
      <c r="I2648" s="1283"/>
      <c r="J2648" s="1283"/>
      <c r="K2648" s="1283"/>
      <c r="L2648" s="1283"/>
      <c r="M2648" s="1283"/>
      <c r="N2648" s="1283"/>
      <c r="O2648" s="1283"/>
      <c r="P2648" s="1283"/>
      <c r="R2648" s="1067"/>
      <c r="Z2648" s="21"/>
      <c r="AH2648"/>
    </row>
    <row r="2649" spans="1:34" ht="11.25" customHeight="1">
      <c r="A2649"/>
      <c r="B2649" s="1281" t="s">
        <v>6</v>
      </c>
      <c r="C2649" s="1282">
        <v>8215</v>
      </c>
      <c r="D2649" s="1341" t="str">
        <f t="shared" si="55"/>
        <v>IL8215</v>
      </c>
      <c r="E2649" s="1514" t="s">
        <v>123</v>
      </c>
      <c r="F2649" s="1390">
        <v>1165</v>
      </c>
      <c r="G2649" s="1283">
        <v>3.29</v>
      </c>
      <c r="H2649" s="1283"/>
      <c r="I2649" s="1283"/>
      <c r="J2649" s="1283"/>
      <c r="K2649" s="1283"/>
      <c r="L2649" s="1283"/>
      <c r="M2649" s="1283"/>
      <c r="N2649" s="1283"/>
      <c r="O2649" s="1283"/>
      <c r="P2649" s="1283"/>
      <c r="R2649" s="1067"/>
      <c r="Z2649" s="21"/>
      <c r="AH2649"/>
    </row>
    <row r="2650" spans="1:34" ht="11.25" customHeight="1">
      <c r="A2650"/>
      <c r="B2650" s="1281" t="s">
        <v>6</v>
      </c>
      <c r="C2650" s="1282">
        <v>8227</v>
      </c>
      <c r="D2650" s="1341" t="str">
        <f t="shared" si="55"/>
        <v>IL8227</v>
      </c>
      <c r="E2650" s="1514" t="s">
        <v>124</v>
      </c>
      <c r="F2650" s="1390">
        <v>1500</v>
      </c>
      <c r="G2650" s="1283">
        <v>6.42</v>
      </c>
      <c r="H2650" s="1283"/>
      <c r="I2650" s="1283"/>
      <c r="J2650" s="1283"/>
      <c r="K2650" s="1283"/>
      <c r="L2650" s="1283"/>
      <c r="M2650" s="1283"/>
      <c r="N2650" s="1283"/>
      <c r="O2650" s="1283"/>
      <c r="P2650" s="1283"/>
      <c r="R2650" s="1067"/>
      <c r="Z2650" s="21"/>
      <c r="AH2650"/>
    </row>
    <row r="2651" spans="1:34" ht="11.25" customHeight="1">
      <c r="A2651"/>
      <c r="B2651" s="1281" t="s">
        <v>6</v>
      </c>
      <c r="C2651" s="1282">
        <v>8232</v>
      </c>
      <c r="D2651" s="1341" t="str">
        <f t="shared" si="55"/>
        <v>IL8232</v>
      </c>
      <c r="E2651" s="1514" t="s">
        <v>121</v>
      </c>
      <c r="F2651" s="1390">
        <v>1500</v>
      </c>
      <c r="G2651" s="1283">
        <v>6.09</v>
      </c>
      <c r="H2651" s="1283"/>
      <c r="I2651" s="1283"/>
      <c r="J2651" s="1283"/>
      <c r="K2651" s="1283"/>
      <c r="L2651" s="1283"/>
      <c r="M2651" s="1283"/>
      <c r="N2651" s="1283"/>
      <c r="O2651" s="1283"/>
      <c r="P2651" s="1283"/>
      <c r="R2651" s="1067"/>
      <c r="Z2651" s="21"/>
      <c r="AH2651"/>
    </row>
    <row r="2652" spans="1:34" ht="11.25" customHeight="1">
      <c r="A2652"/>
      <c r="B2652" s="1281" t="s">
        <v>6</v>
      </c>
      <c r="C2652" s="1282">
        <v>8233</v>
      </c>
      <c r="D2652" s="1341" t="str">
        <f t="shared" si="55"/>
        <v>IL8233</v>
      </c>
      <c r="E2652" s="1514" t="s">
        <v>123</v>
      </c>
      <c r="F2652" s="1390">
        <v>1255</v>
      </c>
      <c r="G2652" s="1283">
        <v>3.59</v>
      </c>
      <c r="H2652" s="1283"/>
      <c r="I2652" s="1283"/>
      <c r="J2652" s="1283"/>
      <c r="K2652" s="1283"/>
      <c r="L2652" s="1283"/>
      <c r="M2652" s="1283"/>
      <c r="N2652" s="1283"/>
      <c r="O2652" s="1283"/>
      <c r="P2652" s="1283"/>
      <c r="R2652" s="1067"/>
      <c r="Z2652" s="21"/>
      <c r="AH2652"/>
    </row>
    <row r="2653" spans="1:34" ht="11.25" customHeight="1">
      <c r="A2653"/>
      <c r="B2653" s="1281" t="s">
        <v>6</v>
      </c>
      <c r="C2653" s="1282">
        <v>8235</v>
      </c>
      <c r="D2653" s="1341" t="str">
        <f t="shared" si="55"/>
        <v>IL8235</v>
      </c>
      <c r="E2653" s="1514" t="s">
        <v>125</v>
      </c>
      <c r="F2653" s="1390">
        <v>1500</v>
      </c>
      <c r="G2653" s="1283">
        <v>5.05</v>
      </c>
      <c r="H2653" s="1283"/>
      <c r="I2653" s="1283"/>
      <c r="J2653" s="1283"/>
      <c r="K2653" s="1283"/>
      <c r="L2653" s="1283"/>
      <c r="M2653" s="1283"/>
      <c r="N2653" s="1283"/>
      <c r="O2653" s="1283"/>
      <c r="P2653" s="1283"/>
      <c r="R2653" s="1067"/>
      <c r="Z2653" s="21"/>
      <c r="AH2653"/>
    </row>
    <row r="2654" spans="1:34" ht="11.25" customHeight="1">
      <c r="A2654"/>
      <c r="B2654" s="1281" t="s">
        <v>6</v>
      </c>
      <c r="C2654" s="1282">
        <v>8263</v>
      </c>
      <c r="D2654" s="1341" t="str">
        <f t="shared" si="55"/>
        <v>IL8263</v>
      </c>
      <c r="E2654" s="1514" t="s">
        <v>123</v>
      </c>
      <c r="F2654" s="1390">
        <v>1500</v>
      </c>
      <c r="G2654" s="1283">
        <v>7.51</v>
      </c>
      <c r="H2654" s="1283"/>
      <c r="I2654" s="1283"/>
      <c r="J2654" s="1283"/>
      <c r="K2654" s="1283"/>
      <c r="L2654" s="1283"/>
      <c r="M2654" s="1283"/>
      <c r="N2654" s="1283"/>
      <c r="O2654" s="1283"/>
      <c r="P2654" s="1283"/>
      <c r="R2654" s="1067"/>
      <c r="Z2654" s="21"/>
      <c r="AH2654"/>
    </row>
    <row r="2655" spans="1:34" ht="11.25" customHeight="1">
      <c r="A2655"/>
      <c r="B2655" s="1281" t="s">
        <v>6</v>
      </c>
      <c r="C2655" s="1282">
        <v>8264</v>
      </c>
      <c r="D2655" s="1341" t="str">
        <f t="shared" si="55"/>
        <v>IL8264</v>
      </c>
      <c r="E2655" s="1514" t="s">
        <v>123</v>
      </c>
      <c r="F2655" s="1390">
        <v>1500</v>
      </c>
      <c r="G2655" s="1283">
        <v>6.12</v>
      </c>
      <c r="H2655" s="1283"/>
      <c r="I2655" s="1283"/>
      <c r="J2655" s="1283"/>
      <c r="K2655" s="1283"/>
      <c r="L2655" s="1283"/>
      <c r="M2655" s="1283"/>
      <c r="N2655" s="1283"/>
      <c r="O2655" s="1283"/>
      <c r="P2655" s="1283"/>
      <c r="R2655" s="1067"/>
      <c r="Z2655" s="21"/>
      <c r="AH2655"/>
    </row>
    <row r="2656" spans="1:34" ht="11.25" customHeight="1">
      <c r="A2656"/>
      <c r="B2656" s="1281" t="s">
        <v>6</v>
      </c>
      <c r="C2656" s="1282">
        <v>8265</v>
      </c>
      <c r="D2656" s="1341" t="str">
        <f t="shared" si="55"/>
        <v>IL8265</v>
      </c>
      <c r="E2656" s="1514" t="s">
        <v>123</v>
      </c>
      <c r="F2656" s="1390">
        <v>1500</v>
      </c>
      <c r="G2656" s="1283">
        <v>5.41</v>
      </c>
      <c r="H2656" s="1283"/>
      <c r="I2656" s="1283"/>
      <c r="J2656" s="1283"/>
      <c r="K2656" s="1283"/>
      <c r="L2656" s="1283"/>
      <c r="M2656" s="1283"/>
      <c r="N2656" s="1283"/>
      <c r="O2656" s="1283"/>
      <c r="P2656" s="1283"/>
      <c r="R2656" s="1067"/>
      <c r="Z2656" s="21"/>
      <c r="AH2656"/>
    </row>
    <row r="2657" spans="1:34" ht="11.25" customHeight="1">
      <c r="A2657"/>
      <c r="B2657" s="1281" t="s">
        <v>6</v>
      </c>
      <c r="C2657" s="1282">
        <v>8279</v>
      </c>
      <c r="D2657" s="1341" t="str">
        <f t="shared" si="55"/>
        <v>IL8279</v>
      </c>
      <c r="E2657" s="1514" t="s">
        <v>122</v>
      </c>
      <c r="F2657" s="1390">
        <v>1500</v>
      </c>
      <c r="G2657" s="1283">
        <v>7.77</v>
      </c>
      <c r="H2657" s="1283"/>
      <c r="I2657" s="1283"/>
      <c r="J2657" s="1283"/>
      <c r="K2657" s="1283"/>
      <c r="L2657" s="1283"/>
      <c r="M2657" s="1283"/>
      <c r="N2657" s="1283"/>
      <c r="O2657" s="1283"/>
      <c r="P2657" s="1283"/>
      <c r="R2657" s="1067"/>
      <c r="Z2657" s="21"/>
      <c r="AH2657"/>
    </row>
    <row r="2658" spans="1:34" ht="11.25" customHeight="1">
      <c r="A2658"/>
      <c r="B2658" s="1281" t="s">
        <v>6</v>
      </c>
      <c r="C2658" s="1282">
        <v>8288</v>
      </c>
      <c r="D2658" s="1341" t="str">
        <f t="shared" si="55"/>
        <v>IL8288</v>
      </c>
      <c r="E2658" s="1514" t="s">
        <v>122</v>
      </c>
      <c r="F2658" s="1390">
        <v>1500</v>
      </c>
      <c r="G2658" s="1283">
        <v>7.12</v>
      </c>
      <c r="H2658" s="1283"/>
      <c r="I2658" s="1283"/>
      <c r="J2658" s="1283"/>
      <c r="K2658" s="1283"/>
      <c r="L2658" s="1283"/>
      <c r="M2658" s="1283"/>
      <c r="N2658" s="1283"/>
      <c r="O2658" s="1283"/>
      <c r="P2658" s="1283"/>
      <c r="R2658" s="1067"/>
      <c r="Z2658" s="21"/>
      <c r="AH2658"/>
    </row>
    <row r="2659" spans="1:34" ht="11.25" customHeight="1">
      <c r="A2659"/>
      <c r="B2659" s="1281" t="s">
        <v>6</v>
      </c>
      <c r="C2659" s="1282">
        <v>8291</v>
      </c>
      <c r="D2659" s="1341" t="str">
        <f t="shared" si="55"/>
        <v>IL8291</v>
      </c>
      <c r="E2659" s="1514" t="s">
        <v>125</v>
      </c>
      <c r="F2659" s="1390">
        <v>1500</v>
      </c>
      <c r="G2659" s="1283">
        <v>4.42</v>
      </c>
      <c r="H2659" s="1283"/>
      <c r="I2659" s="1283"/>
      <c r="J2659" s="1283"/>
      <c r="K2659" s="1283"/>
      <c r="L2659" s="1283"/>
      <c r="M2659" s="1283"/>
      <c r="N2659" s="1283"/>
      <c r="O2659" s="1283"/>
      <c r="P2659" s="1283"/>
      <c r="R2659" s="1067"/>
      <c r="Z2659" s="21"/>
      <c r="AH2659"/>
    </row>
    <row r="2660" spans="1:34" ht="11.25" customHeight="1">
      <c r="A2660"/>
      <c r="B2660" s="1281" t="s">
        <v>6</v>
      </c>
      <c r="C2660" s="1282">
        <v>8292</v>
      </c>
      <c r="D2660" s="1341" t="str">
        <f t="shared" si="55"/>
        <v>IL8292</v>
      </c>
      <c r="E2660" s="1514" t="s">
        <v>121</v>
      </c>
      <c r="F2660" s="1390">
        <v>1500</v>
      </c>
      <c r="G2660" s="1283">
        <v>4.78</v>
      </c>
      <c r="H2660" s="1283"/>
      <c r="I2660" s="1283"/>
      <c r="J2660" s="1283"/>
      <c r="K2660" s="1283"/>
      <c r="L2660" s="1283"/>
      <c r="M2660" s="1283"/>
      <c r="N2660" s="1283"/>
      <c r="O2660" s="1283"/>
      <c r="P2660" s="1283"/>
      <c r="R2660" s="1067"/>
      <c r="Z2660" s="21"/>
      <c r="AH2660"/>
    </row>
    <row r="2661" spans="1:34" ht="11.25" customHeight="1">
      <c r="A2661"/>
      <c r="B2661" s="1281" t="s">
        <v>6</v>
      </c>
      <c r="C2661" s="1282">
        <v>8293</v>
      </c>
      <c r="D2661" s="1341" t="str">
        <f t="shared" si="55"/>
        <v>IL8293</v>
      </c>
      <c r="E2661" s="1514" t="s">
        <v>125</v>
      </c>
      <c r="F2661" s="1390">
        <v>1500</v>
      </c>
      <c r="G2661" s="1283">
        <v>11.62</v>
      </c>
      <c r="H2661" s="1283"/>
      <c r="I2661" s="1283"/>
      <c r="J2661" s="1283"/>
      <c r="K2661" s="1283"/>
      <c r="L2661" s="1283"/>
      <c r="M2661" s="1283"/>
      <c r="N2661" s="1283"/>
      <c r="O2661" s="1283"/>
      <c r="P2661" s="1283"/>
      <c r="R2661" s="1067"/>
      <c r="Z2661" s="21"/>
      <c r="AH2661"/>
    </row>
    <row r="2662" spans="1:34" ht="11.25" customHeight="1">
      <c r="A2662"/>
      <c r="B2662" s="1281" t="s">
        <v>6</v>
      </c>
      <c r="C2662" s="1282">
        <v>8304</v>
      </c>
      <c r="D2662" s="1341" t="str">
        <f t="shared" si="55"/>
        <v>IL8304</v>
      </c>
      <c r="E2662" s="1514" t="s">
        <v>123</v>
      </c>
      <c r="F2662" s="1390">
        <v>1500</v>
      </c>
      <c r="G2662" s="1283">
        <v>5.85</v>
      </c>
      <c r="H2662" s="1283"/>
      <c r="I2662" s="1283"/>
      <c r="J2662" s="1283"/>
      <c r="K2662" s="1283"/>
      <c r="L2662" s="1283"/>
      <c r="M2662" s="1283"/>
      <c r="N2662" s="1283"/>
      <c r="O2662" s="1283"/>
      <c r="P2662" s="1283"/>
      <c r="R2662" s="1067"/>
      <c r="Z2662" s="21"/>
      <c r="AH2662"/>
    </row>
    <row r="2663" spans="1:34" ht="11.25" customHeight="1">
      <c r="A2663"/>
      <c r="B2663" s="1281" t="s">
        <v>6</v>
      </c>
      <c r="C2663" s="1282">
        <v>8350</v>
      </c>
      <c r="D2663" s="1341" t="str">
        <f t="shared" si="55"/>
        <v>IL8350</v>
      </c>
      <c r="E2663" s="1514" t="s">
        <v>124</v>
      </c>
      <c r="F2663" s="1390">
        <v>1500</v>
      </c>
      <c r="G2663" s="1283">
        <v>5.59</v>
      </c>
      <c r="H2663" s="1283"/>
      <c r="I2663" s="1283"/>
      <c r="J2663" s="1283"/>
      <c r="K2663" s="1283"/>
      <c r="L2663" s="1283"/>
      <c r="M2663" s="1283"/>
      <c r="N2663" s="1283"/>
      <c r="O2663" s="1283"/>
      <c r="P2663" s="1283"/>
      <c r="R2663" s="1067"/>
      <c r="Z2663" s="21"/>
      <c r="AH2663"/>
    </row>
    <row r="2664" spans="1:34" ht="11.25" customHeight="1">
      <c r="A2664"/>
      <c r="B2664" s="1281" t="s">
        <v>6</v>
      </c>
      <c r="C2664" s="1282">
        <v>8380</v>
      </c>
      <c r="D2664" s="1341" t="str">
        <f t="shared" si="55"/>
        <v>IL8380</v>
      </c>
      <c r="E2664" s="1514" t="s">
        <v>121</v>
      </c>
      <c r="F2664" s="1390">
        <v>1213</v>
      </c>
      <c r="G2664" s="1283">
        <v>3.45</v>
      </c>
      <c r="H2664" s="1283"/>
      <c r="I2664" s="1283"/>
      <c r="J2664" s="1283"/>
      <c r="K2664" s="1283"/>
      <c r="L2664" s="1283"/>
      <c r="M2664" s="1283"/>
      <c r="N2664" s="1283"/>
      <c r="O2664" s="1283"/>
      <c r="P2664" s="1283"/>
      <c r="R2664" s="1067"/>
      <c r="Z2664" s="21"/>
      <c r="AH2664"/>
    </row>
    <row r="2665" spans="1:34" ht="11.25" customHeight="1">
      <c r="A2665"/>
      <c r="B2665" s="1281" t="s">
        <v>6</v>
      </c>
      <c r="C2665" s="1282">
        <v>8381</v>
      </c>
      <c r="D2665" s="1341" t="str">
        <f t="shared" si="55"/>
        <v>IL8381</v>
      </c>
      <c r="E2665" s="1514" t="s">
        <v>121</v>
      </c>
      <c r="F2665" s="1390">
        <v>838</v>
      </c>
      <c r="G2665" s="1283">
        <v>2.23</v>
      </c>
      <c r="H2665" s="1283"/>
      <c r="I2665" s="1283"/>
      <c r="J2665" s="1283"/>
      <c r="K2665" s="1283"/>
      <c r="L2665" s="1283"/>
      <c r="M2665" s="1283"/>
      <c r="N2665" s="1283"/>
      <c r="O2665" s="1283"/>
      <c r="P2665" s="1283"/>
      <c r="R2665" s="1067"/>
      <c r="Z2665" s="21"/>
      <c r="AH2665"/>
    </row>
    <row r="2666" spans="1:34" ht="11.25" customHeight="1">
      <c r="A2666"/>
      <c r="B2666" s="1281" t="s">
        <v>6</v>
      </c>
      <c r="C2666" s="1282">
        <v>8385</v>
      </c>
      <c r="D2666" s="1341" t="str">
        <f t="shared" si="55"/>
        <v>IL8385</v>
      </c>
      <c r="E2666" s="1514" t="s">
        <v>124</v>
      </c>
      <c r="F2666" s="1390">
        <v>1099</v>
      </c>
      <c r="G2666" s="1283">
        <v>3.09</v>
      </c>
      <c r="H2666" s="1283"/>
      <c r="I2666" s="1283"/>
      <c r="J2666" s="1283"/>
      <c r="K2666" s="1283"/>
      <c r="L2666" s="1283"/>
      <c r="M2666" s="1283"/>
      <c r="N2666" s="1283"/>
      <c r="O2666" s="1283"/>
      <c r="P2666" s="1283"/>
      <c r="R2666" s="1067"/>
      <c r="Z2666" s="21"/>
      <c r="AH2666"/>
    </row>
    <row r="2667" spans="1:34" ht="11.25" customHeight="1">
      <c r="A2667"/>
      <c r="B2667" s="1281" t="s">
        <v>6</v>
      </c>
      <c r="C2667" s="1282">
        <v>8392</v>
      </c>
      <c r="D2667" s="1341" t="str">
        <f t="shared" si="55"/>
        <v>IL8392</v>
      </c>
      <c r="E2667" s="1514" t="s">
        <v>121</v>
      </c>
      <c r="F2667" s="1390">
        <v>886</v>
      </c>
      <c r="G2667" s="1283">
        <v>2.39</v>
      </c>
      <c r="H2667" s="1283"/>
      <c r="I2667" s="1283"/>
      <c r="J2667" s="1283"/>
      <c r="K2667" s="1283"/>
      <c r="L2667" s="1283"/>
      <c r="M2667" s="1283"/>
      <c r="N2667" s="1283"/>
      <c r="O2667" s="1283"/>
      <c r="P2667" s="1283"/>
      <c r="R2667" s="1067"/>
      <c r="Z2667" s="21"/>
      <c r="AH2667"/>
    </row>
    <row r="2668" spans="1:34" ht="11.25" customHeight="1">
      <c r="A2668"/>
      <c r="B2668" s="1281" t="s">
        <v>6</v>
      </c>
      <c r="C2668" s="1282">
        <v>8393</v>
      </c>
      <c r="D2668" s="1341" t="str">
        <f t="shared" si="55"/>
        <v>IL8393</v>
      </c>
      <c r="E2668" s="1514" t="s">
        <v>121</v>
      </c>
      <c r="F2668" s="1390">
        <v>841</v>
      </c>
      <c r="G2668" s="1283">
        <v>2.25</v>
      </c>
      <c r="H2668" s="1283"/>
      <c r="I2668" s="1283"/>
      <c r="J2668" s="1283"/>
      <c r="K2668" s="1283"/>
      <c r="L2668" s="1283"/>
      <c r="M2668" s="1283"/>
      <c r="N2668" s="1283"/>
      <c r="O2668" s="1283"/>
      <c r="P2668" s="1283"/>
      <c r="R2668" s="1067"/>
      <c r="Z2668" s="21"/>
      <c r="AH2668"/>
    </row>
    <row r="2669" spans="1:34" ht="11.25" customHeight="1">
      <c r="A2669"/>
      <c r="B2669" s="1281" t="s">
        <v>6</v>
      </c>
      <c r="C2669" s="1282">
        <v>8500</v>
      </c>
      <c r="D2669" s="1341" t="str">
        <f t="shared" si="55"/>
        <v>IL8500</v>
      </c>
      <c r="E2669" s="1514" t="s">
        <v>123</v>
      </c>
      <c r="F2669" s="1390">
        <v>1500</v>
      </c>
      <c r="G2669" s="1283">
        <v>6.84</v>
      </c>
      <c r="H2669" s="1283"/>
      <c r="I2669" s="1283"/>
      <c r="J2669" s="1283"/>
      <c r="K2669" s="1283"/>
      <c r="L2669" s="1283"/>
      <c r="M2669" s="1283"/>
      <c r="N2669" s="1283"/>
      <c r="O2669" s="1283"/>
      <c r="P2669" s="1283"/>
      <c r="R2669" s="1067"/>
      <c r="Z2669" s="21"/>
      <c r="AH2669"/>
    </row>
    <row r="2670" spans="1:34" ht="11.25" customHeight="1">
      <c r="A2670"/>
      <c r="B2670" s="1281" t="s">
        <v>6</v>
      </c>
      <c r="C2670" s="1282">
        <v>8601</v>
      </c>
      <c r="D2670" s="1341" t="str">
        <f t="shared" si="55"/>
        <v>IL8601</v>
      </c>
      <c r="E2670" s="1514" t="s">
        <v>125</v>
      </c>
      <c r="F2670" s="1390">
        <v>268</v>
      </c>
      <c r="G2670" s="1283">
        <v>0.36</v>
      </c>
      <c r="H2670" s="1283"/>
      <c r="I2670" s="1283"/>
      <c r="J2670" s="1283"/>
      <c r="K2670" s="1283"/>
      <c r="L2670" s="1283"/>
      <c r="M2670" s="1283"/>
      <c r="N2670" s="1283"/>
      <c r="O2670" s="1283"/>
      <c r="P2670" s="1283"/>
      <c r="R2670" s="1067"/>
      <c r="Z2670" s="21"/>
      <c r="AH2670"/>
    </row>
    <row r="2671" spans="1:34" ht="11.25" customHeight="1">
      <c r="A2671"/>
      <c r="B2671" s="1281" t="s">
        <v>6</v>
      </c>
      <c r="C2671" s="1282">
        <v>8602</v>
      </c>
      <c r="D2671" s="1341" t="str">
        <f t="shared" si="55"/>
        <v>IL8602</v>
      </c>
      <c r="E2671" s="1514" t="s">
        <v>122</v>
      </c>
      <c r="F2671" s="1390">
        <v>646</v>
      </c>
      <c r="G2671" s="1283">
        <v>1.63</v>
      </c>
      <c r="H2671" s="1283"/>
      <c r="I2671" s="1283"/>
      <c r="J2671" s="1283"/>
      <c r="K2671" s="1283"/>
      <c r="L2671" s="1283"/>
      <c r="M2671" s="1283"/>
      <c r="N2671" s="1283"/>
      <c r="O2671" s="1283"/>
      <c r="P2671" s="1283"/>
      <c r="R2671" s="1067"/>
      <c r="Z2671" s="21"/>
      <c r="AH2671"/>
    </row>
    <row r="2672" spans="1:34" ht="11.25" customHeight="1">
      <c r="A2672"/>
      <c r="B2672" s="1281" t="s">
        <v>6</v>
      </c>
      <c r="C2672" s="1282">
        <v>8603</v>
      </c>
      <c r="D2672" s="1341" t="str">
        <f t="shared" si="55"/>
        <v>IL8603</v>
      </c>
      <c r="E2672" s="1514" t="s">
        <v>125</v>
      </c>
      <c r="F2672" s="1390">
        <v>184</v>
      </c>
      <c r="G2672" s="1283">
        <v>0.08</v>
      </c>
      <c r="H2672" s="1283"/>
      <c r="I2672" s="1283"/>
      <c r="J2672" s="1283"/>
      <c r="K2672" s="1283"/>
      <c r="L2672" s="1283"/>
      <c r="M2672" s="1283"/>
      <c r="N2672" s="1283"/>
      <c r="O2672" s="1283"/>
      <c r="P2672" s="1283"/>
      <c r="R2672" s="1067"/>
      <c r="Z2672" s="21"/>
      <c r="AH2672"/>
    </row>
    <row r="2673" spans="1:34" ht="11.25" customHeight="1">
      <c r="A2673"/>
      <c r="B2673" s="1281" t="s">
        <v>6</v>
      </c>
      <c r="C2673" s="1282">
        <v>8606</v>
      </c>
      <c r="D2673" s="1341" t="str">
        <f t="shared" si="55"/>
        <v>IL8606</v>
      </c>
      <c r="E2673" s="1514" t="s">
        <v>122</v>
      </c>
      <c r="F2673" s="1390">
        <v>817</v>
      </c>
      <c r="G2673" s="1283">
        <v>2.15</v>
      </c>
      <c r="H2673" s="1283"/>
      <c r="I2673" s="1283"/>
      <c r="J2673" s="1283"/>
      <c r="K2673" s="1283"/>
      <c r="L2673" s="1283"/>
      <c r="M2673" s="1283"/>
      <c r="N2673" s="1283"/>
      <c r="O2673" s="1283"/>
      <c r="P2673" s="1283"/>
      <c r="R2673" s="1067"/>
      <c r="Z2673" s="21"/>
      <c r="AH2673"/>
    </row>
    <row r="2674" spans="1:34" ht="11.25" customHeight="1">
      <c r="A2674"/>
      <c r="B2674" s="1281" t="s">
        <v>6</v>
      </c>
      <c r="C2674" s="1282">
        <v>8709</v>
      </c>
      <c r="D2674" s="1341" t="str">
        <f t="shared" si="55"/>
        <v>IL8709</v>
      </c>
      <c r="E2674" s="1514" t="s">
        <v>122</v>
      </c>
      <c r="F2674" s="1390">
        <v>1500</v>
      </c>
      <c r="G2674" s="1283">
        <v>4.88</v>
      </c>
      <c r="H2674" s="1283"/>
      <c r="I2674" s="1283"/>
      <c r="J2674" s="1283"/>
      <c r="K2674" s="1283"/>
      <c r="L2674" s="1283"/>
      <c r="M2674" s="1283"/>
      <c r="N2674" s="1283"/>
      <c r="O2674" s="1283"/>
      <c r="P2674" s="1283"/>
      <c r="R2674" s="1067"/>
      <c r="Z2674" s="21"/>
      <c r="AH2674"/>
    </row>
    <row r="2675" spans="1:34" ht="11.25" customHeight="1">
      <c r="A2675"/>
      <c r="B2675" s="1281" t="s">
        <v>6</v>
      </c>
      <c r="C2675" s="1282">
        <v>8719</v>
      </c>
      <c r="D2675" s="1341" t="str">
        <f t="shared" si="55"/>
        <v>IL8719</v>
      </c>
      <c r="E2675" s="1514" t="s">
        <v>122</v>
      </c>
      <c r="F2675" s="1390">
        <v>1000</v>
      </c>
      <c r="G2675" s="1283">
        <v>2.76</v>
      </c>
      <c r="H2675" s="1283"/>
      <c r="I2675" s="1283"/>
      <c r="J2675" s="1283"/>
      <c r="K2675" s="1283"/>
      <c r="L2675" s="1283"/>
      <c r="M2675" s="1283"/>
      <c r="N2675" s="1283"/>
      <c r="O2675" s="1283"/>
      <c r="P2675" s="1283"/>
      <c r="R2675" s="1067"/>
      <c r="Z2675" s="21"/>
      <c r="AH2675"/>
    </row>
    <row r="2676" spans="1:34" ht="11.25" customHeight="1">
      <c r="A2676"/>
      <c r="B2676" s="1281" t="s">
        <v>6</v>
      </c>
      <c r="C2676" s="1282">
        <v>8720</v>
      </c>
      <c r="D2676" s="1341" t="str">
        <f t="shared" si="55"/>
        <v>IL8720</v>
      </c>
      <c r="E2676" s="1514" t="s">
        <v>124</v>
      </c>
      <c r="F2676" s="1390">
        <v>502</v>
      </c>
      <c r="G2676" s="1283">
        <v>1.1299999999999999</v>
      </c>
      <c r="H2676" s="1283"/>
      <c r="I2676" s="1283"/>
      <c r="J2676" s="1283"/>
      <c r="K2676" s="1283"/>
      <c r="L2676" s="1283"/>
      <c r="M2676" s="1283"/>
      <c r="N2676" s="1283"/>
      <c r="O2676" s="1283"/>
      <c r="P2676" s="1283"/>
      <c r="R2676" s="1067"/>
      <c r="Z2676" s="21"/>
      <c r="AH2676"/>
    </row>
    <row r="2677" spans="1:34" ht="11.25" customHeight="1">
      <c r="A2677"/>
      <c r="B2677" s="1281" t="s">
        <v>6</v>
      </c>
      <c r="C2677" s="1282">
        <v>8721</v>
      </c>
      <c r="D2677" s="1341" t="str">
        <f t="shared" si="55"/>
        <v>IL8721</v>
      </c>
      <c r="E2677" s="1514" t="s">
        <v>125</v>
      </c>
      <c r="F2677" s="1390">
        <v>232</v>
      </c>
      <c r="G2677" s="1283">
        <v>0.25</v>
      </c>
      <c r="H2677" s="1283"/>
      <c r="I2677" s="1283"/>
      <c r="J2677" s="1283"/>
      <c r="K2677" s="1283"/>
      <c r="L2677" s="1283"/>
      <c r="M2677" s="1283"/>
      <c r="N2677" s="1283"/>
      <c r="O2677" s="1283"/>
      <c r="P2677" s="1283"/>
      <c r="R2677" s="1067"/>
      <c r="Z2677" s="21"/>
      <c r="AH2677"/>
    </row>
    <row r="2678" spans="1:34" ht="11.25" customHeight="1">
      <c r="A2678"/>
      <c r="B2678" s="1281" t="s">
        <v>6</v>
      </c>
      <c r="C2678" s="1282">
        <v>8723</v>
      </c>
      <c r="D2678" s="1341" t="str">
        <f t="shared" si="55"/>
        <v>IL8723</v>
      </c>
      <c r="E2678" s="1514" t="s">
        <v>125</v>
      </c>
      <c r="F2678" s="1390">
        <v>199</v>
      </c>
      <c r="G2678" s="1283">
        <v>0.13</v>
      </c>
      <c r="H2678" s="1283"/>
      <c r="I2678" s="1283"/>
      <c r="J2678" s="1283"/>
      <c r="K2678" s="1283"/>
      <c r="L2678" s="1283"/>
      <c r="M2678" s="1283"/>
      <c r="N2678" s="1283"/>
      <c r="O2678" s="1283"/>
      <c r="P2678" s="1283"/>
      <c r="R2678" s="1067"/>
      <c r="Z2678" s="21"/>
      <c r="AH2678"/>
    </row>
    <row r="2679" spans="1:34" ht="11.25" customHeight="1">
      <c r="A2679"/>
      <c r="B2679" s="1281" t="s">
        <v>6</v>
      </c>
      <c r="C2679" s="1282">
        <v>8725</v>
      </c>
      <c r="D2679" s="1341" t="str">
        <f t="shared" si="55"/>
        <v>IL8725</v>
      </c>
      <c r="E2679" s="1514" t="s">
        <v>125</v>
      </c>
      <c r="F2679" s="1390">
        <v>1207</v>
      </c>
      <c r="G2679" s="1283">
        <v>3.43</v>
      </c>
      <c r="H2679" s="1283"/>
      <c r="I2679" s="1283"/>
      <c r="J2679" s="1283"/>
      <c r="K2679" s="1283"/>
      <c r="L2679" s="1283"/>
      <c r="M2679" s="1283"/>
      <c r="N2679" s="1283"/>
      <c r="O2679" s="1283"/>
      <c r="P2679" s="1283"/>
      <c r="R2679" s="1067"/>
      <c r="Z2679" s="21"/>
      <c r="AH2679"/>
    </row>
    <row r="2680" spans="1:34" ht="11.25" customHeight="1">
      <c r="A2680"/>
      <c r="B2680" s="1281" t="s">
        <v>6</v>
      </c>
      <c r="C2680" s="1282">
        <v>8726</v>
      </c>
      <c r="D2680" s="1341" t="str">
        <f t="shared" si="55"/>
        <v>IL8726</v>
      </c>
      <c r="E2680" s="1514" t="s">
        <v>122</v>
      </c>
      <c r="F2680" s="1390">
        <v>967</v>
      </c>
      <c r="G2680" s="1283">
        <v>2.69</v>
      </c>
      <c r="H2680" s="1283"/>
      <c r="I2680" s="1283"/>
      <c r="J2680" s="1283"/>
      <c r="K2680" s="1283"/>
      <c r="L2680" s="1283"/>
      <c r="M2680" s="1283"/>
      <c r="N2680" s="1283"/>
      <c r="O2680" s="1283"/>
      <c r="P2680" s="1283"/>
      <c r="R2680" s="1067"/>
      <c r="Z2680" s="21"/>
      <c r="AH2680"/>
    </row>
    <row r="2681" spans="1:34" ht="11.25" customHeight="1">
      <c r="A2681"/>
      <c r="B2681" s="1281" t="s">
        <v>6</v>
      </c>
      <c r="C2681" s="1282">
        <v>8734</v>
      </c>
      <c r="D2681" s="1341" t="str">
        <f t="shared" si="55"/>
        <v>IL8734</v>
      </c>
      <c r="E2681" s="1514" t="s">
        <v>122</v>
      </c>
      <c r="F2681" s="1390">
        <v>274</v>
      </c>
      <c r="G2681" s="1283">
        <v>0.41</v>
      </c>
      <c r="H2681" s="1283"/>
      <c r="I2681" s="1283"/>
      <c r="J2681" s="1283"/>
      <c r="K2681" s="1283"/>
      <c r="L2681" s="1283"/>
      <c r="M2681" s="1283"/>
      <c r="N2681" s="1283"/>
      <c r="O2681" s="1283"/>
      <c r="P2681" s="1283"/>
      <c r="R2681" s="1067"/>
      <c r="Z2681" s="21"/>
      <c r="AH2681"/>
    </row>
    <row r="2682" spans="1:34" ht="11.25" customHeight="1">
      <c r="A2682"/>
      <c r="B2682" s="1281" t="s">
        <v>6</v>
      </c>
      <c r="C2682" s="1282">
        <v>8737</v>
      </c>
      <c r="D2682" s="1341" t="str">
        <f t="shared" si="55"/>
        <v>IL8737</v>
      </c>
      <c r="E2682" s="1514" t="s">
        <v>122</v>
      </c>
      <c r="F2682" s="1390">
        <v>262</v>
      </c>
      <c r="G2682" s="1283">
        <v>0.36</v>
      </c>
      <c r="H2682" s="1283"/>
      <c r="I2682" s="1283"/>
      <c r="J2682" s="1283"/>
      <c r="K2682" s="1283"/>
      <c r="L2682" s="1283"/>
      <c r="M2682" s="1283"/>
      <c r="N2682" s="1283"/>
      <c r="O2682" s="1283"/>
      <c r="P2682" s="1283"/>
      <c r="R2682" s="1067"/>
      <c r="Z2682" s="21"/>
      <c r="AH2682"/>
    </row>
    <row r="2683" spans="1:34" ht="11.25" customHeight="1">
      <c r="A2683"/>
      <c r="B2683" s="1281" t="s">
        <v>6</v>
      </c>
      <c r="C2683" s="1282">
        <v>8738</v>
      </c>
      <c r="D2683" s="1341" t="str">
        <f t="shared" si="55"/>
        <v>IL8738</v>
      </c>
      <c r="E2683" s="1514" t="s">
        <v>122</v>
      </c>
      <c r="F2683" s="1390">
        <v>322</v>
      </c>
      <c r="G2683" s="1283">
        <v>0.57999999999999996</v>
      </c>
      <c r="H2683" s="1283"/>
      <c r="I2683" s="1283"/>
      <c r="J2683" s="1283"/>
      <c r="K2683" s="1283"/>
      <c r="L2683" s="1283"/>
      <c r="M2683" s="1283"/>
      <c r="N2683" s="1283"/>
      <c r="O2683" s="1283"/>
      <c r="P2683" s="1283"/>
      <c r="R2683" s="1067"/>
      <c r="Z2683" s="21"/>
      <c r="AH2683"/>
    </row>
    <row r="2684" spans="1:34" ht="11.25" customHeight="1">
      <c r="A2684"/>
      <c r="B2684" s="1281" t="s">
        <v>6</v>
      </c>
      <c r="C2684" s="1282">
        <v>8742</v>
      </c>
      <c r="D2684" s="1341" t="str">
        <f t="shared" si="55"/>
        <v>IL8742</v>
      </c>
      <c r="E2684" s="1514" t="s">
        <v>125</v>
      </c>
      <c r="F2684" s="1390">
        <v>244</v>
      </c>
      <c r="G2684" s="1283">
        <v>0.3</v>
      </c>
      <c r="H2684" s="1283"/>
      <c r="I2684" s="1283"/>
      <c r="J2684" s="1283"/>
      <c r="K2684" s="1283"/>
      <c r="L2684" s="1283"/>
      <c r="M2684" s="1283"/>
      <c r="N2684" s="1283"/>
      <c r="O2684" s="1283"/>
      <c r="P2684" s="1283"/>
      <c r="R2684" s="1067"/>
      <c r="Z2684" s="21"/>
      <c r="AH2684"/>
    </row>
    <row r="2685" spans="1:34" ht="11.25" customHeight="1">
      <c r="A2685"/>
      <c r="B2685" s="1281" t="s">
        <v>6</v>
      </c>
      <c r="C2685" s="1282">
        <v>8745</v>
      </c>
      <c r="D2685" s="1341" t="str">
        <f t="shared" si="55"/>
        <v>IL8745</v>
      </c>
      <c r="E2685" s="1514" t="s">
        <v>124</v>
      </c>
      <c r="F2685" s="1390">
        <v>1375</v>
      </c>
      <c r="G2685" s="1283">
        <v>3.99</v>
      </c>
      <c r="H2685" s="1283"/>
      <c r="I2685" s="1283"/>
      <c r="J2685" s="1283"/>
      <c r="K2685" s="1283"/>
      <c r="L2685" s="1283"/>
      <c r="M2685" s="1283"/>
      <c r="N2685" s="1283"/>
      <c r="O2685" s="1283"/>
      <c r="P2685" s="1283"/>
      <c r="R2685" s="1067"/>
      <c r="Z2685" s="21"/>
      <c r="AH2685"/>
    </row>
    <row r="2686" spans="1:34" ht="11.25" customHeight="1">
      <c r="A2686"/>
      <c r="B2686" s="1281" t="s">
        <v>6</v>
      </c>
      <c r="C2686" s="1282">
        <v>8748</v>
      </c>
      <c r="D2686" s="1341" t="str">
        <f t="shared" si="55"/>
        <v>IL8748</v>
      </c>
      <c r="E2686" s="1514" t="s">
        <v>121</v>
      </c>
      <c r="F2686" s="1390">
        <v>352</v>
      </c>
      <c r="G2686" s="1283">
        <v>0.66</v>
      </c>
      <c r="H2686" s="1283"/>
      <c r="I2686" s="1283"/>
      <c r="J2686" s="1283"/>
      <c r="K2686" s="1283"/>
      <c r="L2686" s="1283"/>
      <c r="M2686" s="1283"/>
      <c r="N2686" s="1283"/>
      <c r="O2686" s="1283"/>
      <c r="P2686" s="1283"/>
      <c r="R2686" s="1067"/>
      <c r="Z2686" s="21"/>
      <c r="AH2686"/>
    </row>
    <row r="2687" spans="1:34" ht="11.25" customHeight="1">
      <c r="A2687"/>
      <c r="B2687" s="1281" t="s">
        <v>6</v>
      </c>
      <c r="C2687" s="1282">
        <v>8755</v>
      </c>
      <c r="D2687" s="1341" t="str">
        <f t="shared" si="55"/>
        <v>IL8755</v>
      </c>
      <c r="E2687" s="1514" t="s">
        <v>122</v>
      </c>
      <c r="F2687" s="1390">
        <v>250</v>
      </c>
      <c r="G2687" s="1283">
        <v>0.3</v>
      </c>
      <c r="H2687" s="1283"/>
      <c r="I2687" s="1283"/>
      <c r="J2687" s="1283"/>
      <c r="K2687" s="1283"/>
      <c r="L2687" s="1283"/>
      <c r="M2687" s="1283"/>
      <c r="N2687" s="1283"/>
      <c r="O2687" s="1283"/>
      <c r="P2687" s="1283"/>
      <c r="R2687" s="1067"/>
      <c r="Z2687" s="21"/>
      <c r="AH2687"/>
    </row>
    <row r="2688" spans="1:34" ht="11.25" customHeight="1">
      <c r="A2688"/>
      <c r="B2688" s="1281" t="s">
        <v>6</v>
      </c>
      <c r="C2688" s="1282">
        <v>8799</v>
      </c>
      <c r="D2688" s="1341" t="str">
        <f t="shared" si="55"/>
        <v>IL8799</v>
      </c>
      <c r="E2688" s="1514" t="s">
        <v>124</v>
      </c>
      <c r="F2688" s="1390">
        <v>340</v>
      </c>
      <c r="G2688" s="1283">
        <v>0.61</v>
      </c>
      <c r="H2688" s="1283"/>
      <c r="I2688" s="1283"/>
      <c r="J2688" s="1283"/>
      <c r="K2688" s="1283"/>
      <c r="L2688" s="1283"/>
      <c r="M2688" s="1283"/>
      <c r="N2688" s="1283"/>
      <c r="O2688" s="1283"/>
      <c r="P2688" s="1283"/>
      <c r="R2688" s="1067"/>
      <c r="Z2688" s="21"/>
      <c r="AH2688"/>
    </row>
    <row r="2689" spans="1:34" ht="11.25" customHeight="1">
      <c r="A2689"/>
      <c r="B2689" s="1281" t="s">
        <v>6</v>
      </c>
      <c r="C2689" s="1282">
        <v>8800</v>
      </c>
      <c r="D2689" s="1341" t="str">
        <f t="shared" si="55"/>
        <v>IL8800</v>
      </c>
      <c r="E2689" s="1514" t="s">
        <v>125</v>
      </c>
      <c r="F2689" s="1390">
        <v>763</v>
      </c>
      <c r="G2689" s="1283">
        <v>2.04</v>
      </c>
      <c r="H2689" s="1283"/>
      <c r="I2689" s="1283"/>
      <c r="J2689" s="1283"/>
      <c r="K2689" s="1283"/>
      <c r="L2689" s="1283"/>
      <c r="M2689" s="1283"/>
      <c r="N2689" s="1283"/>
      <c r="O2689" s="1283"/>
      <c r="P2689" s="1283"/>
      <c r="R2689" s="1067"/>
      <c r="Z2689" s="21"/>
      <c r="AH2689"/>
    </row>
    <row r="2690" spans="1:34" ht="11.25" customHeight="1">
      <c r="A2690"/>
      <c r="B2690" s="1281" t="s">
        <v>6</v>
      </c>
      <c r="C2690" s="1282">
        <v>8803</v>
      </c>
      <c r="D2690" s="1341" t="str">
        <f t="shared" si="55"/>
        <v>IL8803</v>
      </c>
      <c r="E2690" s="1514" t="s">
        <v>121</v>
      </c>
      <c r="F2690" s="1390">
        <v>175</v>
      </c>
      <c r="G2690" s="1283">
        <v>0.05</v>
      </c>
      <c r="H2690" s="1283"/>
      <c r="I2690" s="1283"/>
      <c r="J2690" s="1283"/>
      <c r="K2690" s="1283"/>
      <c r="L2690" s="1283"/>
      <c r="M2690" s="1283"/>
      <c r="N2690" s="1283"/>
      <c r="O2690" s="1283"/>
      <c r="P2690" s="1283"/>
      <c r="R2690" s="1067"/>
      <c r="Z2690" s="21"/>
      <c r="AH2690"/>
    </row>
    <row r="2691" spans="1:34" ht="11.25" customHeight="1">
      <c r="A2691"/>
      <c r="B2691" s="1281" t="s">
        <v>6</v>
      </c>
      <c r="C2691" s="1282">
        <v>8805</v>
      </c>
      <c r="D2691" s="1341" t="str">
        <f t="shared" si="55"/>
        <v>IL8805</v>
      </c>
      <c r="E2691" s="1514" t="s">
        <v>122</v>
      </c>
      <c r="F2691" s="1390">
        <v>214</v>
      </c>
      <c r="G2691" s="1283">
        <v>0.15</v>
      </c>
      <c r="H2691" s="1283"/>
      <c r="I2691" s="1283"/>
      <c r="J2691" s="1283"/>
      <c r="K2691" s="1283"/>
      <c r="L2691" s="1283"/>
      <c r="M2691" s="1283"/>
      <c r="N2691" s="1283"/>
      <c r="O2691" s="1283"/>
      <c r="P2691" s="1283"/>
      <c r="R2691" s="1067"/>
      <c r="Z2691" s="21"/>
      <c r="AH2691"/>
    </row>
    <row r="2692" spans="1:34" ht="11.25" customHeight="1">
      <c r="A2692"/>
      <c r="B2692" s="1281" t="s">
        <v>6</v>
      </c>
      <c r="C2692" s="1282">
        <v>8810</v>
      </c>
      <c r="D2692" s="1341" t="str">
        <f t="shared" si="55"/>
        <v>IL8810</v>
      </c>
      <c r="E2692" s="1514" t="s">
        <v>125</v>
      </c>
      <c r="F2692" s="1390">
        <v>199</v>
      </c>
      <c r="G2692" s="1283">
        <v>0.11</v>
      </c>
      <c r="H2692" s="1283"/>
      <c r="I2692" s="1283"/>
      <c r="J2692" s="1283"/>
      <c r="K2692" s="1283"/>
      <c r="L2692" s="1283"/>
      <c r="M2692" s="1283"/>
      <c r="N2692" s="1283"/>
      <c r="O2692" s="1283"/>
      <c r="P2692" s="1283"/>
      <c r="R2692" s="1067"/>
      <c r="Z2692" s="21"/>
      <c r="AH2692"/>
    </row>
    <row r="2693" spans="1:34" ht="11.25" customHeight="1">
      <c r="A2693"/>
      <c r="B2693" s="1281" t="s">
        <v>6</v>
      </c>
      <c r="C2693" s="1282">
        <v>8814</v>
      </c>
      <c r="D2693" s="1341" t="str">
        <f t="shared" si="55"/>
        <v>IL8814</v>
      </c>
      <c r="E2693" s="1514" t="s">
        <v>122</v>
      </c>
      <c r="F2693" s="1390">
        <v>208</v>
      </c>
      <c r="G2693" s="1283">
        <v>0.13</v>
      </c>
      <c r="H2693" s="1283"/>
      <c r="I2693" s="1283"/>
      <c r="J2693" s="1283"/>
      <c r="K2693" s="1283"/>
      <c r="L2693" s="1283"/>
      <c r="M2693" s="1283"/>
      <c r="N2693" s="1283"/>
      <c r="O2693" s="1283"/>
      <c r="P2693" s="1283"/>
      <c r="R2693" s="1067"/>
      <c r="Z2693" s="21"/>
      <c r="AH2693"/>
    </row>
    <row r="2694" spans="1:34" ht="11.25" customHeight="1">
      <c r="A2694"/>
      <c r="B2694" s="1281" t="s">
        <v>6</v>
      </c>
      <c r="C2694" s="1282">
        <v>8815</v>
      </c>
      <c r="D2694" s="1341" t="str">
        <f t="shared" si="55"/>
        <v>IL8815</v>
      </c>
      <c r="E2694" s="1514" t="s">
        <v>122</v>
      </c>
      <c r="F2694" s="1390">
        <v>235</v>
      </c>
      <c r="G2694" s="1283">
        <v>0.21</v>
      </c>
      <c r="H2694" s="1283"/>
      <c r="I2694" s="1283"/>
      <c r="J2694" s="1283"/>
      <c r="K2694" s="1283"/>
      <c r="L2694" s="1283"/>
      <c r="M2694" s="1283"/>
      <c r="N2694" s="1283"/>
      <c r="O2694" s="1283"/>
      <c r="P2694" s="1283"/>
      <c r="R2694" s="1067"/>
      <c r="Z2694" s="21"/>
      <c r="AH2694"/>
    </row>
    <row r="2695" spans="1:34" ht="11.25" customHeight="1">
      <c r="A2695"/>
      <c r="B2695" s="1281" t="s">
        <v>6</v>
      </c>
      <c r="C2695" s="1282">
        <v>8820</v>
      </c>
      <c r="D2695" s="1341" t="str">
        <f t="shared" si="55"/>
        <v>IL8820</v>
      </c>
      <c r="E2695" s="1514" t="s">
        <v>121</v>
      </c>
      <c r="F2695" s="1390">
        <v>187</v>
      </c>
      <c r="G2695" s="1283">
        <v>0.09</v>
      </c>
      <c r="H2695" s="1283"/>
      <c r="I2695" s="1283"/>
      <c r="J2695" s="1283"/>
      <c r="K2695" s="1283"/>
      <c r="L2695" s="1283"/>
      <c r="M2695" s="1283"/>
      <c r="N2695" s="1283"/>
      <c r="O2695" s="1283"/>
      <c r="P2695" s="1283"/>
      <c r="R2695" s="1067"/>
      <c r="Z2695" s="21"/>
      <c r="AH2695"/>
    </row>
    <row r="2696" spans="1:34" ht="11.25" customHeight="1">
      <c r="A2696"/>
      <c r="B2696" s="1281" t="s">
        <v>6</v>
      </c>
      <c r="C2696" s="1282">
        <v>8824</v>
      </c>
      <c r="D2696" s="1341" t="str">
        <f t="shared" si="55"/>
        <v>IL8824</v>
      </c>
      <c r="E2696" s="1514" t="s">
        <v>125</v>
      </c>
      <c r="F2696" s="1390">
        <v>883</v>
      </c>
      <c r="G2696" s="1283">
        <v>2.38</v>
      </c>
      <c r="H2696" s="1283"/>
      <c r="I2696" s="1283"/>
      <c r="J2696" s="1283"/>
      <c r="K2696" s="1283"/>
      <c r="L2696" s="1283"/>
      <c r="M2696" s="1283"/>
      <c r="N2696" s="1283"/>
      <c r="O2696" s="1283"/>
      <c r="P2696" s="1283"/>
      <c r="R2696" s="1067"/>
      <c r="Z2696" s="21"/>
      <c r="AH2696"/>
    </row>
    <row r="2697" spans="1:34" ht="11.25" customHeight="1">
      <c r="A2697"/>
      <c r="B2697" s="1281" t="s">
        <v>6</v>
      </c>
      <c r="C2697" s="1282">
        <v>8826</v>
      </c>
      <c r="D2697" s="1341" t="str">
        <f t="shared" si="55"/>
        <v>IL8826</v>
      </c>
      <c r="E2697" s="1514" t="s">
        <v>125</v>
      </c>
      <c r="F2697" s="1390">
        <v>946</v>
      </c>
      <c r="G2697" s="1283">
        <v>2.59</v>
      </c>
      <c r="H2697" s="1283"/>
      <c r="I2697" s="1283"/>
      <c r="J2697" s="1283"/>
      <c r="K2697" s="1283"/>
      <c r="L2697" s="1283"/>
      <c r="M2697" s="1283"/>
      <c r="N2697" s="1283"/>
      <c r="O2697" s="1283"/>
      <c r="P2697" s="1283"/>
      <c r="R2697" s="1067"/>
      <c r="Z2697" s="21"/>
      <c r="AH2697"/>
    </row>
    <row r="2698" spans="1:34" ht="11.25" customHeight="1">
      <c r="A2698"/>
      <c r="B2698" s="1281" t="s">
        <v>6</v>
      </c>
      <c r="C2698" s="1282">
        <v>8831</v>
      </c>
      <c r="D2698" s="1341" t="str">
        <f t="shared" si="55"/>
        <v>IL8831</v>
      </c>
      <c r="E2698" s="1514" t="s">
        <v>121</v>
      </c>
      <c r="F2698" s="1390">
        <v>532</v>
      </c>
      <c r="G2698" s="1283">
        <v>1.23</v>
      </c>
      <c r="H2698" s="1283"/>
      <c r="I2698" s="1283"/>
      <c r="J2698" s="1283"/>
      <c r="K2698" s="1283"/>
      <c r="L2698" s="1283"/>
      <c r="M2698" s="1283"/>
      <c r="N2698" s="1283"/>
      <c r="O2698" s="1283"/>
      <c r="P2698" s="1283"/>
      <c r="R2698" s="1067"/>
      <c r="Z2698" s="21"/>
      <c r="AH2698"/>
    </row>
    <row r="2699" spans="1:34" ht="11.25" customHeight="1">
      <c r="A2699"/>
      <c r="B2699" s="1281" t="s">
        <v>6</v>
      </c>
      <c r="C2699" s="1282">
        <v>8832</v>
      </c>
      <c r="D2699" s="1341" t="str">
        <f t="shared" si="55"/>
        <v>IL8832</v>
      </c>
      <c r="E2699" s="1514" t="s">
        <v>121</v>
      </c>
      <c r="F2699" s="1390">
        <v>250</v>
      </c>
      <c r="G2699" s="1283">
        <v>0.3</v>
      </c>
      <c r="H2699" s="1283"/>
      <c r="I2699" s="1283"/>
      <c r="J2699" s="1283"/>
      <c r="K2699" s="1283"/>
      <c r="L2699" s="1283"/>
      <c r="M2699" s="1283"/>
      <c r="N2699" s="1283"/>
      <c r="O2699" s="1283"/>
      <c r="P2699" s="1283"/>
      <c r="R2699" s="1067"/>
      <c r="Z2699" s="21"/>
      <c r="AH2699"/>
    </row>
    <row r="2700" spans="1:34" ht="11.25" customHeight="1">
      <c r="A2700"/>
      <c r="B2700" s="1281" t="s">
        <v>6</v>
      </c>
      <c r="C2700" s="1282">
        <v>8833</v>
      </c>
      <c r="D2700" s="1341" t="str">
        <f t="shared" ref="D2700:D2763" si="56">B2700&amp;TEXT(C2700,"0000")</f>
        <v>IL8833</v>
      </c>
      <c r="E2700" s="1514" t="s">
        <v>124</v>
      </c>
      <c r="F2700" s="1390">
        <v>382</v>
      </c>
      <c r="G2700" s="1283">
        <v>0.74</v>
      </c>
      <c r="H2700" s="1283"/>
      <c r="I2700" s="1283"/>
      <c r="J2700" s="1283"/>
      <c r="K2700" s="1283"/>
      <c r="L2700" s="1283"/>
      <c r="M2700" s="1283"/>
      <c r="N2700" s="1283"/>
      <c r="O2700" s="1283"/>
      <c r="P2700" s="1283"/>
      <c r="R2700" s="1067"/>
      <c r="Z2700" s="21"/>
      <c r="AH2700"/>
    </row>
    <row r="2701" spans="1:34" ht="11.25" customHeight="1">
      <c r="A2701"/>
      <c r="B2701" s="1281" t="s">
        <v>6</v>
      </c>
      <c r="C2701" s="1282">
        <v>8835</v>
      </c>
      <c r="D2701" s="1341" t="str">
        <f t="shared" si="56"/>
        <v>IL8835</v>
      </c>
      <c r="E2701" s="1514" t="s">
        <v>124</v>
      </c>
      <c r="F2701" s="1390">
        <v>727</v>
      </c>
      <c r="G2701" s="1283">
        <v>1.86</v>
      </c>
      <c r="H2701" s="1283"/>
      <c r="I2701" s="1283"/>
      <c r="J2701" s="1283"/>
      <c r="K2701" s="1283"/>
      <c r="L2701" s="1283"/>
      <c r="M2701" s="1283"/>
      <c r="N2701" s="1283"/>
      <c r="O2701" s="1283"/>
      <c r="P2701" s="1283"/>
      <c r="R2701" s="1067"/>
      <c r="Z2701" s="21"/>
      <c r="AH2701"/>
    </row>
    <row r="2702" spans="1:34" ht="11.25" customHeight="1">
      <c r="A2702"/>
      <c r="B2702" s="1281" t="s">
        <v>6</v>
      </c>
      <c r="C2702" s="1282">
        <v>8842</v>
      </c>
      <c r="D2702" s="1341" t="str">
        <f t="shared" si="56"/>
        <v>IL8842</v>
      </c>
      <c r="E2702" s="1514" t="s">
        <v>124</v>
      </c>
      <c r="F2702" s="1390">
        <v>1030</v>
      </c>
      <c r="G2702" s="1283">
        <v>2.88</v>
      </c>
      <c r="H2702" s="1283"/>
      <c r="I2702" s="1283"/>
      <c r="J2702" s="1283"/>
      <c r="K2702" s="1283"/>
      <c r="L2702" s="1283"/>
      <c r="M2702" s="1283"/>
      <c r="N2702" s="1283"/>
      <c r="O2702" s="1283"/>
      <c r="P2702" s="1283"/>
      <c r="R2702" s="1067"/>
      <c r="Z2702" s="21"/>
      <c r="AH2702"/>
    </row>
    <row r="2703" spans="1:34" ht="11.25" customHeight="1">
      <c r="A2703"/>
      <c r="B2703" s="1281" t="s">
        <v>6</v>
      </c>
      <c r="C2703" s="1282">
        <v>8855</v>
      </c>
      <c r="D2703" s="1341" t="str">
        <f t="shared" si="56"/>
        <v>IL8855</v>
      </c>
      <c r="E2703" s="1514" t="s">
        <v>121</v>
      </c>
      <c r="F2703" s="1390">
        <v>199</v>
      </c>
      <c r="G2703" s="1283">
        <v>0.11</v>
      </c>
      <c r="H2703" s="1283"/>
      <c r="I2703" s="1283"/>
      <c r="J2703" s="1283"/>
      <c r="K2703" s="1283"/>
      <c r="L2703" s="1283"/>
      <c r="M2703" s="1283"/>
      <c r="N2703" s="1283"/>
      <c r="O2703" s="1283"/>
      <c r="P2703" s="1283"/>
      <c r="R2703" s="1067"/>
      <c r="Z2703" s="21"/>
      <c r="AH2703"/>
    </row>
    <row r="2704" spans="1:34" ht="11.25" customHeight="1">
      <c r="A2704"/>
      <c r="B2704" s="1281" t="s">
        <v>6</v>
      </c>
      <c r="C2704" s="1282">
        <v>8856</v>
      </c>
      <c r="D2704" s="1341" t="str">
        <f t="shared" si="56"/>
        <v>IL8856</v>
      </c>
      <c r="E2704" s="1514" t="s">
        <v>121</v>
      </c>
      <c r="F2704" s="1390">
        <v>292</v>
      </c>
      <c r="G2704" s="1283">
        <v>0.44</v>
      </c>
      <c r="H2704" s="1283"/>
      <c r="I2704" s="1283"/>
      <c r="J2704" s="1283"/>
      <c r="K2704" s="1283"/>
      <c r="L2704" s="1283"/>
      <c r="M2704" s="1283"/>
      <c r="N2704" s="1283"/>
      <c r="O2704" s="1283"/>
      <c r="P2704" s="1283"/>
      <c r="R2704" s="1067"/>
      <c r="Z2704" s="21"/>
      <c r="AH2704"/>
    </row>
    <row r="2705" spans="1:34" ht="11.25" customHeight="1">
      <c r="A2705"/>
      <c r="B2705" s="1281" t="s">
        <v>6</v>
      </c>
      <c r="C2705" s="1282">
        <v>8864</v>
      </c>
      <c r="D2705" s="1341" t="str">
        <f t="shared" si="56"/>
        <v>IL8864</v>
      </c>
      <c r="E2705" s="1514" t="s">
        <v>123</v>
      </c>
      <c r="F2705" s="1390">
        <v>667</v>
      </c>
      <c r="G2705" s="1283">
        <v>1.66</v>
      </c>
      <c r="H2705" s="1283"/>
      <c r="I2705" s="1283"/>
      <c r="J2705" s="1283"/>
      <c r="K2705" s="1283"/>
      <c r="L2705" s="1283"/>
      <c r="M2705" s="1283"/>
      <c r="N2705" s="1283"/>
      <c r="O2705" s="1283"/>
      <c r="P2705" s="1283"/>
      <c r="R2705" s="1067"/>
      <c r="Z2705" s="21"/>
      <c r="AH2705"/>
    </row>
    <row r="2706" spans="1:34" ht="11.25" customHeight="1">
      <c r="A2706"/>
      <c r="B2706" s="1281" t="s">
        <v>6</v>
      </c>
      <c r="C2706" s="1282">
        <v>8868</v>
      </c>
      <c r="D2706" s="1341" t="str">
        <f t="shared" si="56"/>
        <v>IL8868</v>
      </c>
      <c r="E2706" s="1514" t="s">
        <v>121</v>
      </c>
      <c r="F2706" s="1390">
        <v>253</v>
      </c>
      <c r="G2706" s="1283">
        <v>0.31</v>
      </c>
      <c r="H2706" s="1283"/>
      <c r="I2706" s="1283"/>
      <c r="J2706" s="1283"/>
      <c r="K2706" s="1283"/>
      <c r="L2706" s="1283"/>
      <c r="M2706" s="1283"/>
      <c r="N2706" s="1283"/>
      <c r="O2706" s="1283"/>
      <c r="P2706" s="1283"/>
      <c r="R2706" s="1067"/>
      <c r="Z2706" s="21"/>
      <c r="AH2706"/>
    </row>
    <row r="2707" spans="1:34" ht="11.25" customHeight="1">
      <c r="A2707"/>
      <c r="B2707" s="1281" t="s">
        <v>6</v>
      </c>
      <c r="C2707" s="1282">
        <v>8869</v>
      </c>
      <c r="D2707" s="1341" t="str">
        <f t="shared" si="56"/>
        <v>IL8869</v>
      </c>
      <c r="E2707" s="1514" t="s">
        <v>121</v>
      </c>
      <c r="F2707" s="1390">
        <v>451</v>
      </c>
      <c r="G2707" s="1283">
        <v>0.99</v>
      </c>
      <c r="H2707" s="1283"/>
      <c r="I2707" s="1283"/>
      <c r="J2707" s="1283"/>
      <c r="K2707" s="1283"/>
      <c r="L2707" s="1283"/>
      <c r="M2707" s="1283"/>
      <c r="N2707" s="1283"/>
      <c r="O2707" s="1283"/>
      <c r="P2707" s="1283"/>
      <c r="R2707" s="1067"/>
      <c r="Z2707" s="21"/>
      <c r="AH2707"/>
    </row>
    <row r="2708" spans="1:34" ht="11.25" customHeight="1">
      <c r="A2708"/>
      <c r="B2708" s="1281" t="s">
        <v>6</v>
      </c>
      <c r="C2708" s="1282">
        <v>8871</v>
      </c>
      <c r="D2708" s="1341" t="str">
        <f t="shared" si="56"/>
        <v>IL8871</v>
      </c>
      <c r="E2708" s="1514" t="s">
        <v>125</v>
      </c>
      <c r="F2708" s="1390">
        <v>181</v>
      </c>
      <c r="G2708" s="1283">
        <v>7.0000000000000007E-2</v>
      </c>
      <c r="H2708" s="1283"/>
      <c r="I2708" s="1283"/>
      <c r="J2708" s="1283"/>
      <c r="K2708" s="1283"/>
      <c r="L2708" s="1283"/>
      <c r="M2708" s="1283"/>
      <c r="N2708" s="1283"/>
      <c r="O2708" s="1283"/>
      <c r="P2708" s="1283"/>
      <c r="R2708" s="1067"/>
      <c r="Z2708" s="21"/>
      <c r="AH2708"/>
    </row>
    <row r="2709" spans="1:34" ht="11.25" customHeight="1">
      <c r="A2709"/>
      <c r="B2709" s="1281" t="s">
        <v>6</v>
      </c>
      <c r="C2709" s="1282">
        <v>8901</v>
      </c>
      <c r="D2709" s="1341" t="str">
        <f t="shared" si="56"/>
        <v>IL8901</v>
      </c>
      <c r="E2709" s="1514" t="s">
        <v>123</v>
      </c>
      <c r="F2709" s="1390">
        <v>211</v>
      </c>
      <c r="G2709" s="1283">
        <v>0.17</v>
      </c>
      <c r="H2709" s="1283"/>
      <c r="I2709" s="1283"/>
      <c r="J2709" s="1283"/>
      <c r="K2709" s="1283"/>
      <c r="L2709" s="1283"/>
      <c r="M2709" s="1283"/>
      <c r="N2709" s="1283"/>
      <c r="O2709" s="1283"/>
      <c r="P2709" s="1283"/>
      <c r="R2709" s="1067"/>
      <c r="Z2709" s="21"/>
      <c r="AH2709"/>
    </row>
    <row r="2710" spans="1:34" ht="11.25" customHeight="1">
      <c r="A2710"/>
      <c r="B2710" s="1281" t="s">
        <v>6</v>
      </c>
      <c r="C2710" s="1282">
        <v>9012</v>
      </c>
      <c r="D2710" s="1341" t="str">
        <f t="shared" si="56"/>
        <v>IL9012</v>
      </c>
      <c r="E2710" s="1514" t="s">
        <v>121</v>
      </c>
      <c r="F2710" s="1390">
        <v>394</v>
      </c>
      <c r="G2710" s="1283">
        <v>0.78</v>
      </c>
      <c r="H2710" s="1283"/>
      <c r="I2710" s="1283"/>
      <c r="J2710" s="1283"/>
      <c r="K2710" s="1283"/>
      <c r="L2710" s="1283"/>
      <c r="M2710" s="1283"/>
      <c r="N2710" s="1283"/>
      <c r="O2710" s="1283"/>
      <c r="P2710" s="1283"/>
      <c r="R2710" s="1067"/>
      <c r="Z2710" s="21"/>
      <c r="AH2710"/>
    </row>
    <row r="2711" spans="1:34" ht="11.25" customHeight="1">
      <c r="A2711"/>
      <c r="B2711" s="1281" t="s">
        <v>6</v>
      </c>
      <c r="C2711" s="1282">
        <v>9014</v>
      </c>
      <c r="D2711" s="1341" t="str">
        <f t="shared" si="56"/>
        <v>IL9014</v>
      </c>
      <c r="E2711" s="1514" t="s">
        <v>125</v>
      </c>
      <c r="F2711" s="1390">
        <v>1198</v>
      </c>
      <c r="G2711" s="1283">
        <v>3.42</v>
      </c>
      <c r="H2711" s="1283"/>
      <c r="I2711" s="1283"/>
      <c r="J2711" s="1283"/>
      <c r="K2711" s="1283"/>
      <c r="L2711" s="1283"/>
      <c r="M2711" s="1283"/>
      <c r="N2711" s="1283"/>
      <c r="O2711" s="1283"/>
      <c r="P2711" s="1283"/>
      <c r="R2711" s="1067"/>
      <c r="Z2711" s="21"/>
      <c r="AH2711"/>
    </row>
    <row r="2712" spans="1:34" ht="11.25" customHeight="1">
      <c r="A2712"/>
      <c r="B2712" s="1281" t="s">
        <v>6</v>
      </c>
      <c r="C2712" s="1282">
        <v>9015</v>
      </c>
      <c r="D2712" s="1341" t="str">
        <f t="shared" si="56"/>
        <v>IL9015</v>
      </c>
      <c r="E2712" s="1514" t="s">
        <v>125</v>
      </c>
      <c r="F2712" s="1390">
        <v>1024</v>
      </c>
      <c r="G2712" s="1283">
        <v>2.83</v>
      </c>
      <c r="H2712" s="1283"/>
      <c r="I2712" s="1283"/>
      <c r="J2712" s="1283"/>
      <c r="K2712" s="1283"/>
      <c r="L2712" s="1283"/>
      <c r="M2712" s="1283"/>
      <c r="N2712" s="1283"/>
      <c r="O2712" s="1283"/>
      <c r="P2712" s="1283"/>
      <c r="R2712" s="1067"/>
      <c r="Z2712" s="21"/>
      <c r="AH2712"/>
    </row>
    <row r="2713" spans="1:34" ht="11.25" customHeight="1">
      <c r="A2713"/>
      <c r="B2713" s="1281" t="s">
        <v>6</v>
      </c>
      <c r="C2713" s="1282">
        <v>9016</v>
      </c>
      <c r="D2713" s="1341" t="str">
        <f t="shared" si="56"/>
        <v>IL9016</v>
      </c>
      <c r="E2713" s="1514" t="s">
        <v>124</v>
      </c>
      <c r="F2713" s="1390">
        <v>1024</v>
      </c>
      <c r="G2713" s="1283">
        <v>2.83</v>
      </c>
      <c r="H2713" s="1283"/>
      <c r="I2713" s="1283"/>
      <c r="J2713" s="1283"/>
      <c r="K2713" s="1283"/>
      <c r="L2713" s="1283"/>
      <c r="M2713" s="1283"/>
      <c r="N2713" s="1283"/>
      <c r="O2713" s="1283"/>
      <c r="P2713" s="1283"/>
      <c r="R2713" s="1067"/>
      <c r="Z2713" s="21"/>
      <c r="AH2713"/>
    </row>
    <row r="2714" spans="1:34" ht="11.25" customHeight="1">
      <c r="A2714"/>
      <c r="B2714" s="1281" t="s">
        <v>6</v>
      </c>
      <c r="C2714" s="1282">
        <v>9019</v>
      </c>
      <c r="D2714" s="1341" t="str">
        <f t="shared" si="56"/>
        <v>IL9019</v>
      </c>
      <c r="E2714" s="1514" t="s">
        <v>122</v>
      </c>
      <c r="F2714" s="1390">
        <v>1114</v>
      </c>
      <c r="G2714" s="1283">
        <v>3.15</v>
      </c>
      <c r="H2714" s="1283"/>
      <c r="I2714" s="1283"/>
      <c r="J2714" s="1283"/>
      <c r="K2714" s="1283"/>
      <c r="L2714" s="1283"/>
      <c r="M2714" s="1283"/>
      <c r="N2714" s="1283"/>
      <c r="O2714" s="1283"/>
      <c r="P2714" s="1283"/>
      <c r="R2714" s="1067"/>
      <c r="Z2714" s="21"/>
      <c r="AH2714"/>
    </row>
    <row r="2715" spans="1:34" ht="11.25" customHeight="1">
      <c r="A2715"/>
      <c r="B2715" s="1281" t="s">
        <v>6</v>
      </c>
      <c r="C2715" s="1282">
        <v>9033</v>
      </c>
      <c r="D2715" s="1341" t="str">
        <f t="shared" si="56"/>
        <v>IL9033</v>
      </c>
      <c r="E2715" s="1514" t="s">
        <v>123</v>
      </c>
      <c r="F2715" s="1390">
        <v>1303</v>
      </c>
      <c r="G2715" s="1283">
        <v>3.75</v>
      </c>
      <c r="H2715" s="1283"/>
      <c r="I2715" s="1283"/>
      <c r="J2715" s="1283"/>
      <c r="K2715" s="1283"/>
      <c r="L2715" s="1283"/>
      <c r="M2715" s="1283"/>
      <c r="N2715" s="1283"/>
      <c r="O2715" s="1283"/>
      <c r="P2715" s="1283"/>
      <c r="R2715" s="1067"/>
      <c r="Z2715" s="21"/>
      <c r="AH2715"/>
    </row>
    <row r="2716" spans="1:34" ht="11.25" customHeight="1">
      <c r="A2716"/>
      <c r="B2716" s="1281" t="s">
        <v>6</v>
      </c>
      <c r="C2716" s="1282">
        <v>9040</v>
      </c>
      <c r="D2716" s="1341" t="str">
        <f t="shared" si="56"/>
        <v>IL9040</v>
      </c>
      <c r="E2716" s="1514" t="s">
        <v>124</v>
      </c>
      <c r="F2716" s="1390">
        <v>1114</v>
      </c>
      <c r="G2716" s="1283">
        <v>3.13</v>
      </c>
      <c r="H2716" s="1283"/>
      <c r="I2716" s="1283"/>
      <c r="J2716" s="1283"/>
      <c r="K2716" s="1283"/>
      <c r="L2716" s="1283"/>
      <c r="M2716" s="1283"/>
      <c r="N2716" s="1283"/>
      <c r="O2716" s="1283"/>
      <c r="P2716" s="1283"/>
      <c r="R2716" s="1067"/>
      <c r="Z2716" s="21"/>
      <c r="AH2716"/>
    </row>
    <row r="2717" spans="1:34" ht="11.25" customHeight="1">
      <c r="A2717"/>
      <c r="B2717" s="1281" t="s">
        <v>6</v>
      </c>
      <c r="C2717" s="1282">
        <v>9044</v>
      </c>
      <c r="D2717" s="1341" t="str">
        <f t="shared" si="56"/>
        <v>IL9044</v>
      </c>
      <c r="E2717" s="1514" t="s">
        <v>125</v>
      </c>
      <c r="F2717" s="1390">
        <v>607</v>
      </c>
      <c r="G2717" s="1283">
        <v>1.47</v>
      </c>
      <c r="H2717" s="1283"/>
      <c r="I2717" s="1283"/>
      <c r="J2717" s="1283"/>
      <c r="K2717" s="1283"/>
      <c r="L2717" s="1283"/>
      <c r="M2717" s="1283"/>
      <c r="N2717" s="1283"/>
      <c r="O2717" s="1283"/>
      <c r="P2717" s="1283"/>
      <c r="R2717" s="1067"/>
      <c r="Z2717" s="21"/>
      <c r="AH2717"/>
    </row>
    <row r="2718" spans="1:34" ht="11.25" customHeight="1">
      <c r="A2718"/>
      <c r="B2718" s="1281" t="s">
        <v>6</v>
      </c>
      <c r="C2718" s="1282">
        <v>9052</v>
      </c>
      <c r="D2718" s="1341" t="str">
        <f t="shared" si="56"/>
        <v>IL9052</v>
      </c>
      <c r="E2718" s="1514" t="s">
        <v>121</v>
      </c>
      <c r="F2718" s="1390">
        <v>964</v>
      </c>
      <c r="G2718" s="1283">
        <v>2.65</v>
      </c>
      <c r="H2718" s="1283"/>
      <c r="I2718" s="1283"/>
      <c r="J2718" s="1283"/>
      <c r="K2718" s="1283"/>
      <c r="L2718" s="1283"/>
      <c r="M2718" s="1283"/>
      <c r="N2718" s="1283"/>
      <c r="O2718" s="1283"/>
      <c r="P2718" s="1283"/>
      <c r="R2718" s="1067"/>
      <c r="Z2718" s="21"/>
      <c r="AH2718"/>
    </row>
    <row r="2719" spans="1:34" ht="11.25" customHeight="1">
      <c r="A2719"/>
      <c r="B2719" s="1281" t="s">
        <v>6</v>
      </c>
      <c r="C2719" s="1282">
        <v>9058</v>
      </c>
      <c r="D2719" s="1341" t="str">
        <f t="shared" si="56"/>
        <v>IL9058</v>
      </c>
      <c r="E2719" s="1514" t="s">
        <v>121</v>
      </c>
      <c r="F2719" s="1390">
        <v>727</v>
      </c>
      <c r="G2719" s="1283">
        <v>1.86</v>
      </c>
      <c r="H2719" s="1283"/>
      <c r="I2719" s="1283"/>
      <c r="J2719" s="1283"/>
      <c r="K2719" s="1283"/>
      <c r="L2719" s="1283"/>
      <c r="M2719" s="1283"/>
      <c r="N2719" s="1283"/>
      <c r="O2719" s="1283"/>
      <c r="P2719" s="1283"/>
      <c r="R2719" s="1067"/>
      <c r="Z2719" s="21"/>
      <c r="AH2719"/>
    </row>
    <row r="2720" spans="1:34" ht="11.25" customHeight="1">
      <c r="A2720"/>
      <c r="B2720" s="1281" t="s">
        <v>6</v>
      </c>
      <c r="C2720" s="1282">
        <v>9060</v>
      </c>
      <c r="D2720" s="1341" t="str">
        <f t="shared" si="56"/>
        <v>IL9060</v>
      </c>
      <c r="E2720" s="1514" t="s">
        <v>121</v>
      </c>
      <c r="F2720" s="1390">
        <v>670</v>
      </c>
      <c r="G2720" s="1283">
        <v>1.67</v>
      </c>
      <c r="H2720" s="1283"/>
      <c r="I2720" s="1283"/>
      <c r="J2720" s="1283"/>
      <c r="K2720" s="1283"/>
      <c r="L2720" s="1283"/>
      <c r="M2720" s="1283"/>
      <c r="N2720" s="1283"/>
      <c r="O2720" s="1283"/>
      <c r="P2720" s="1283"/>
      <c r="R2720" s="1067"/>
      <c r="Z2720" s="21"/>
      <c r="AH2720"/>
    </row>
    <row r="2721" spans="1:34" ht="11.25" customHeight="1">
      <c r="A2721"/>
      <c r="B2721" s="1281" t="s">
        <v>6</v>
      </c>
      <c r="C2721" s="1282">
        <v>9061</v>
      </c>
      <c r="D2721" s="1341" t="str">
        <f t="shared" si="56"/>
        <v>IL9061</v>
      </c>
      <c r="E2721" s="1514" t="s">
        <v>125</v>
      </c>
      <c r="F2721" s="1390">
        <v>571</v>
      </c>
      <c r="G2721" s="1283">
        <v>1.36</v>
      </c>
      <c r="H2721" s="1283"/>
      <c r="I2721" s="1283"/>
      <c r="J2721" s="1283"/>
      <c r="K2721" s="1283"/>
      <c r="L2721" s="1283"/>
      <c r="M2721" s="1283"/>
      <c r="N2721" s="1283"/>
      <c r="O2721" s="1283"/>
      <c r="P2721" s="1283"/>
      <c r="R2721" s="1067"/>
      <c r="Z2721" s="21"/>
      <c r="AH2721"/>
    </row>
    <row r="2722" spans="1:34" ht="11.25" customHeight="1">
      <c r="A2722"/>
      <c r="B2722" s="1281" t="s">
        <v>6</v>
      </c>
      <c r="C2722" s="1282">
        <v>9062</v>
      </c>
      <c r="D2722" s="1341" t="str">
        <f t="shared" si="56"/>
        <v>IL9062</v>
      </c>
      <c r="E2722" s="1514" t="s">
        <v>125</v>
      </c>
      <c r="F2722" s="1390">
        <v>637</v>
      </c>
      <c r="G2722" s="1283">
        <v>1.57</v>
      </c>
      <c r="H2722" s="1283"/>
      <c r="I2722" s="1283"/>
      <c r="J2722" s="1283"/>
      <c r="K2722" s="1283"/>
      <c r="L2722" s="1283"/>
      <c r="M2722" s="1283"/>
      <c r="N2722" s="1283"/>
      <c r="O2722" s="1283"/>
      <c r="P2722" s="1283"/>
      <c r="R2722" s="1067"/>
      <c r="Z2722" s="21"/>
      <c r="AH2722"/>
    </row>
    <row r="2723" spans="1:34" ht="11.25" customHeight="1">
      <c r="A2723"/>
      <c r="B2723" s="1281" t="s">
        <v>6</v>
      </c>
      <c r="C2723" s="1282">
        <v>9063</v>
      </c>
      <c r="D2723" s="1341" t="str">
        <f t="shared" si="56"/>
        <v>IL9063</v>
      </c>
      <c r="E2723" s="1514" t="s">
        <v>121</v>
      </c>
      <c r="F2723" s="1390">
        <v>460</v>
      </c>
      <c r="G2723" s="1283">
        <v>0.99</v>
      </c>
      <c r="H2723" s="1283"/>
      <c r="I2723" s="1283"/>
      <c r="J2723" s="1283"/>
      <c r="K2723" s="1283"/>
      <c r="L2723" s="1283"/>
      <c r="M2723" s="1283"/>
      <c r="N2723" s="1283"/>
      <c r="O2723" s="1283"/>
      <c r="P2723" s="1283"/>
      <c r="R2723" s="1067"/>
      <c r="Z2723" s="21"/>
      <c r="AH2723"/>
    </row>
    <row r="2724" spans="1:34" ht="11.25" customHeight="1">
      <c r="A2724"/>
      <c r="B2724" s="1281" t="s">
        <v>6</v>
      </c>
      <c r="C2724" s="1282">
        <v>9077</v>
      </c>
      <c r="D2724" s="1341" t="str">
        <f t="shared" si="56"/>
        <v>IL9077</v>
      </c>
      <c r="E2724" s="1514" t="s">
        <v>122</v>
      </c>
      <c r="F2724" s="1390">
        <v>1402</v>
      </c>
      <c r="G2724" s="1283">
        <v>4.1399999999999997</v>
      </c>
      <c r="H2724" s="1283"/>
      <c r="I2724" s="1283"/>
      <c r="J2724" s="1283"/>
      <c r="K2724" s="1283"/>
      <c r="L2724" s="1283"/>
      <c r="M2724" s="1283"/>
      <c r="N2724" s="1283"/>
      <c r="O2724" s="1283"/>
      <c r="P2724" s="1283"/>
      <c r="R2724" s="1067"/>
      <c r="Z2724" s="21"/>
      <c r="AH2724"/>
    </row>
    <row r="2725" spans="1:34" ht="11.25" customHeight="1">
      <c r="A2725"/>
      <c r="B2725" s="1281" t="s">
        <v>6</v>
      </c>
      <c r="C2725" s="1282">
        <v>9082</v>
      </c>
      <c r="D2725" s="1341" t="str">
        <f t="shared" si="56"/>
        <v>IL9082</v>
      </c>
      <c r="E2725" s="1514" t="s">
        <v>121</v>
      </c>
      <c r="F2725" s="1390">
        <v>586</v>
      </c>
      <c r="G2725" s="1283">
        <v>1.4</v>
      </c>
      <c r="H2725" s="1283"/>
      <c r="I2725" s="1283"/>
      <c r="J2725" s="1283"/>
      <c r="K2725" s="1283"/>
      <c r="L2725" s="1283"/>
      <c r="M2725" s="1283"/>
      <c r="N2725" s="1283"/>
      <c r="O2725" s="1283"/>
      <c r="P2725" s="1283"/>
      <c r="R2725" s="1067"/>
      <c r="Z2725" s="21"/>
      <c r="AH2725"/>
    </row>
    <row r="2726" spans="1:34" ht="11.25" customHeight="1">
      <c r="A2726"/>
      <c r="B2726" s="1281" t="s">
        <v>6</v>
      </c>
      <c r="C2726" s="1282">
        <v>9083</v>
      </c>
      <c r="D2726" s="1341" t="str">
        <f t="shared" si="56"/>
        <v>IL9083</v>
      </c>
      <c r="E2726" s="1514" t="s">
        <v>121</v>
      </c>
      <c r="F2726" s="1390">
        <v>550</v>
      </c>
      <c r="G2726" s="1283">
        <v>1.29</v>
      </c>
      <c r="H2726" s="1283"/>
      <c r="I2726" s="1283"/>
      <c r="J2726" s="1283"/>
      <c r="K2726" s="1283"/>
      <c r="L2726" s="1283"/>
      <c r="M2726" s="1283"/>
      <c r="N2726" s="1283"/>
      <c r="O2726" s="1283"/>
      <c r="P2726" s="1283"/>
      <c r="R2726" s="1067"/>
      <c r="Z2726" s="21"/>
      <c r="AH2726"/>
    </row>
    <row r="2727" spans="1:34" ht="11.25" customHeight="1">
      <c r="A2727"/>
      <c r="B2727" s="1281" t="s">
        <v>6</v>
      </c>
      <c r="C2727" s="1282">
        <v>9084</v>
      </c>
      <c r="D2727" s="1341" t="str">
        <f t="shared" si="56"/>
        <v>IL9084</v>
      </c>
      <c r="E2727" s="1514" t="s">
        <v>122</v>
      </c>
      <c r="F2727" s="1390">
        <v>607</v>
      </c>
      <c r="G2727" s="1283">
        <v>1.47</v>
      </c>
      <c r="H2727" s="1283"/>
      <c r="I2727" s="1283"/>
      <c r="J2727" s="1283"/>
      <c r="K2727" s="1283"/>
      <c r="L2727" s="1283"/>
      <c r="M2727" s="1283"/>
      <c r="N2727" s="1283"/>
      <c r="O2727" s="1283"/>
      <c r="P2727" s="1283"/>
      <c r="R2727" s="1067"/>
      <c r="Z2727" s="21"/>
      <c r="AH2727"/>
    </row>
    <row r="2728" spans="1:34" ht="11.25" customHeight="1">
      <c r="A2728"/>
      <c r="B2728" s="1281" t="s">
        <v>6</v>
      </c>
      <c r="C2728" s="1282">
        <v>9088</v>
      </c>
      <c r="D2728" s="1341" t="str">
        <f t="shared" si="56"/>
        <v>IL9088</v>
      </c>
      <c r="E2728" s="1514" t="s">
        <v>122</v>
      </c>
      <c r="F2728" s="1390">
        <v>0</v>
      </c>
      <c r="G2728" s="1283">
        <v>99.99</v>
      </c>
      <c r="H2728" s="1283"/>
      <c r="I2728" s="1283"/>
      <c r="J2728" s="1283"/>
      <c r="K2728" s="1283"/>
      <c r="L2728" s="1283"/>
      <c r="M2728" s="1283"/>
      <c r="N2728" s="1283"/>
      <c r="O2728" s="1283"/>
      <c r="P2728" s="1283"/>
      <c r="R2728" s="1067"/>
      <c r="Z2728" s="21"/>
      <c r="AH2728"/>
    </row>
    <row r="2729" spans="1:34" ht="11.25" customHeight="1">
      <c r="A2729"/>
      <c r="B2729" s="1281" t="s">
        <v>6</v>
      </c>
      <c r="C2729" s="1282">
        <v>9089</v>
      </c>
      <c r="D2729" s="1341" t="str">
        <f t="shared" si="56"/>
        <v>IL9089</v>
      </c>
      <c r="E2729" s="1514" t="s">
        <v>125</v>
      </c>
      <c r="F2729" s="1390">
        <v>838</v>
      </c>
      <c r="G2729" s="1283">
        <v>2.25</v>
      </c>
      <c r="H2729" s="1283"/>
      <c r="I2729" s="1283"/>
      <c r="J2729" s="1283"/>
      <c r="K2729" s="1283"/>
      <c r="L2729" s="1283"/>
      <c r="M2729" s="1283"/>
      <c r="N2729" s="1283"/>
      <c r="O2729" s="1283"/>
      <c r="P2729" s="1283"/>
      <c r="R2729" s="1067"/>
      <c r="Z2729" s="21"/>
      <c r="AH2729"/>
    </row>
    <row r="2730" spans="1:34" ht="11.25" customHeight="1">
      <c r="A2730"/>
      <c r="B2730" s="1281" t="s">
        <v>6</v>
      </c>
      <c r="C2730" s="1282">
        <v>9093</v>
      </c>
      <c r="D2730" s="1341" t="str">
        <f t="shared" si="56"/>
        <v>IL9093</v>
      </c>
      <c r="E2730" s="1514" t="s">
        <v>125</v>
      </c>
      <c r="F2730" s="1390">
        <v>655</v>
      </c>
      <c r="G2730" s="1283">
        <v>1.62</v>
      </c>
      <c r="H2730" s="1283"/>
      <c r="I2730" s="1283"/>
      <c r="J2730" s="1283"/>
      <c r="K2730" s="1283"/>
      <c r="L2730" s="1283"/>
      <c r="M2730" s="1283"/>
      <c r="N2730" s="1283"/>
      <c r="O2730" s="1283"/>
      <c r="P2730" s="1283"/>
      <c r="R2730" s="1067"/>
      <c r="Z2730" s="21"/>
      <c r="AH2730"/>
    </row>
    <row r="2731" spans="1:34" ht="11.25" customHeight="1">
      <c r="A2731"/>
      <c r="B2731" s="1281" t="s">
        <v>6</v>
      </c>
      <c r="C2731" s="1282">
        <v>9101</v>
      </c>
      <c r="D2731" s="1341" t="str">
        <f t="shared" si="56"/>
        <v>IL9101</v>
      </c>
      <c r="E2731" s="1514" t="s">
        <v>121</v>
      </c>
      <c r="F2731" s="1390">
        <v>1147</v>
      </c>
      <c r="G2731" s="1283">
        <v>3.23</v>
      </c>
      <c r="H2731" s="1283"/>
      <c r="I2731" s="1283"/>
      <c r="J2731" s="1283"/>
      <c r="K2731" s="1283"/>
      <c r="L2731" s="1283"/>
      <c r="M2731" s="1283"/>
      <c r="N2731" s="1283"/>
      <c r="O2731" s="1283"/>
      <c r="P2731" s="1283"/>
      <c r="R2731" s="1067"/>
      <c r="Z2731" s="21"/>
      <c r="AH2731"/>
    </row>
    <row r="2732" spans="1:34" ht="11.25" customHeight="1">
      <c r="A2732"/>
      <c r="B2732" s="1281" t="s">
        <v>6</v>
      </c>
      <c r="C2732" s="1282">
        <v>9102</v>
      </c>
      <c r="D2732" s="1341" t="str">
        <f t="shared" si="56"/>
        <v>IL9102</v>
      </c>
      <c r="E2732" s="1514" t="s">
        <v>121</v>
      </c>
      <c r="F2732" s="1390">
        <v>1180</v>
      </c>
      <c r="G2732" s="1283">
        <v>3.37</v>
      </c>
      <c r="H2732" s="1283"/>
      <c r="I2732" s="1283"/>
      <c r="J2732" s="1283"/>
      <c r="K2732" s="1283"/>
      <c r="L2732" s="1283"/>
      <c r="M2732" s="1283"/>
      <c r="N2732" s="1283"/>
      <c r="O2732" s="1283"/>
      <c r="P2732" s="1283"/>
      <c r="R2732" s="1067"/>
      <c r="Z2732" s="21"/>
      <c r="AH2732"/>
    </row>
    <row r="2733" spans="1:34" ht="11.25" customHeight="1">
      <c r="A2733"/>
      <c r="B2733" s="1281" t="s">
        <v>6</v>
      </c>
      <c r="C2733" s="1282">
        <v>9154</v>
      </c>
      <c r="D2733" s="1341" t="str">
        <f t="shared" si="56"/>
        <v>IL9154</v>
      </c>
      <c r="E2733" s="1514" t="s">
        <v>124</v>
      </c>
      <c r="F2733" s="1390">
        <v>706</v>
      </c>
      <c r="G2733" s="1283">
        <v>1.79</v>
      </c>
      <c r="H2733" s="1283"/>
      <c r="I2733" s="1283"/>
      <c r="J2733" s="1283"/>
      <c r="K2733" s="1283"/>
      <c r="L2733" s="1283"/>
      <c r="M2733" s="1283"/>
      <c r="N2733" s="1283"/>
      <c r="O2733" s="1283"/>
      <c r="P2733" s="1283"/>
      <c r="R2733" s="1067"/>
      <c r="Z2733" s="21"/>
      <c r="AH2733"/>
    </row>
    <row r="2734" spans="1:34" ht="11.25" customHeight="1">
      <c r="A2734"/>
      <c r="B2734" s="1281" t="s">
        <v>6</v>
      </c>
      <c r="C2734" s="1282">
        <v>9156</v>
      </c>
      <c r="D2734" s="1341" t="str">
        <f t="shared" si="56"/>
        <v>IL9156</v>
      </c>
      <c r="E2734" s="1514" t="s">
        <v>123</v>
      </c>
      <c r="F2734" s="1390">
        <v>832</v>
      </c>
      <c r="G2734" s="1283">
        <v>2.27</v>
      </c>
      <c r="H2734" s="1283"/>
      <c r="I2734" s="1283"/>
      <c r="J2734" s="1283"/>
      <c r="K2734" s="1283"/>
      <c r="L2734" s="1283"/>
      <c r="M2734" s="1283"/>
      <c r="N2734" s="1283"/>
      <c r="O2734" s="1283"/>
      <c r="P2734" s="1283"/>
      <c r="R2734" s="1067"/>
      <c r="Z2734" s="21"/>
      <c r="AH2734"/>
    </row>
    <row r="2735" spans="1:34" ht="11.25" customHeight="1">
      <c r="A2735"/>
      <c r="B2735" s="1281" t="s">
        <v>6</v>
      </c>
      <c r="C2735" s="1282">
        <v>9170</v>
      </c>
      <c r="D2735" s="1341" t="str">
        <f t="shared" si="56"/>
        <v>IL9170</v>
      </c>
      <c r="E2735" s="1514" t="s">
        <v>124</v>
      </c>
      <c r="F2735" s="1390">
        <v>1500</v>
      </c>
      <c r="G2735" s="1283">
        <v>11.25</v>
      </c>
      <c r="H2735" s="1283"/>
      <c r="I2735" s="1283"/>
      <c r="J2735" s="1283"/>
      <c r="K2735" s="1283"/>
      <c r="L2735" s="1283"/>
      <c r="M2735" s="1283"/>
      <c r="N2735" s="1283"/>
      <c r="O2735" s="1283"/>
      <c r="P2735" s="1283"/>
      <c r="R2735" s="1067"/>
      <c r="Z2735" s="21"/>
      <c r="AH2735"/>
    </row>
    <row r="2736" spans="1:34" ht="11.25" customHeight="1">
      <c r="A2736"/>
      <c r="B2736" s="1281" t="s">
        <v>6</v>
      </c>
      <c r="C2736" s="1282">
        <v>9178</v>
      </c>
      <c r="D2736" s="1341" t="str">
        <f t="shared" si="56"/>
        <v>IL9178</v>
      </c>
      <c r="E2736" s="1514" t="s">
        <v>122</v>
      </c>
      <c r="F2736" s="1390">
        <v>1500</v>
      </c>
      <c r="G2736" s="1283">
        <v>5.84</v>
      </c>
      <c r="H2736" s="1283"/>
      <c r="I2736" s="1283"/>
      <c r="J2736" s="1283"/>
      <c r="K2736" s="1283"/>
      <c r="L2736" s="1283"/>
      <c r="M2736" s="1283"/>
      <c r="N2736" s="1283"/>
      <c r="O2736" s="1283"/>
      <c r="P2736" s="1283"/>
      <c r="R2736" s="1067"/>
      <c r="Z2736" s="21"/>
      <c r="AH2736"/>
    </row>
    <row r="2737" spans="1:34" ht="11.25" customHeight="1">
      <c r="A2737"/>
      <c r="B2737" s="1281" t="s">
        <v>6</v>
      </c>
      <c r="C2737" s="1282">
        <v>9179</v>
      </c>
      <c r="D2737" s="1341" t="str">
        <f t="shared" si="56"/>
        <v>IL9179</v>
      </c>
      <c r="E2737" s="1514" t="s">
        <v>122</v>
      </c>
      <c r="F2737" s="1390">
        <v>1500</v>
      </c>
      <c r="G2737" s="1283">
        <v>14.67</v>
      </c>
      <c r="H2737" s="1283"/>
      <c r="I2737" s="1283"/>
      <c r="J2737" s="1283"/>
      <c r="K2737" s="1283"/>
      <c r="L2737" s="1283"/>
      <c r="M2737" s="1283"/>
      <c r="N2737" s="1283"/>
      <c r="O2737" s="1283"/>
      <c r="P2737" s="1283"/>
      <c r="R2737" s="1067"/>
      <c r="Z2737" s="21"/>
      <c r="AH2737"/>
    </row>
    <row r="2738" spans="1:34" ht="11.25" customHeight="1">
      <c r="A2738"/>
      <c r="B2738" s="1281" t="s">
        <v>6</v>
      </c>
      <c r="C2738" s="1282">
        <v>9180</v>
      </c>
      <c r="D2738" s="1341" t="str">
        <f t="shared" si="56"/>
        <v>IL9180</v>
      </c>
      <c r="E2738" s="1514" t="s">
        <v>124</v>
      </c>
      <c r="F2738" s="1390">
        <v>1500</v>
      </c>
      <c r="G2738" s="1283">
        <v>5.69</v>
      </c>
      <c r="H2738" s="1283"/>
      <c r="I2738" s="1283"/>
      <c r="J2738" s="1283"/>
      <c r="K2738" s="1283"/>
      <c r="L2738" s="1283"/>
      <c r="M2738" s="1283"/>
      <c r="N2738" s="1283"/>
      <c r="O2738" s="1283"/>
      <c r="P2738" s="1283"/>
      <c r="R2738" s="1067"/>
      <c r="Z2738" s="21"/>
      <c r="AH2738"/>
    </row>
    <row r="2739" spans="1:34" ht="11.25" customHeight="1">
      <c r="A2739"/>
      <c r="B2739" s="1281" t="s">
        <v>6</v>
      </c>
      <c r="C2739" s="1282">
        <v>9182</v>
      </c>
      <c r="D2739" s="1341" t="str">
        <f t="shared" si="56"/>
        <v>IL9182</v>
      </c>
      <c r="E2739" s="1514" t="s">
        <v>123</v>
      </c>
      <c r="F2739" s="1390">
        <v>832</v>
      </c>
      <c r="G2739" s="1283">
        <v>2.21</v>
      </c>
      <c r="H2739" s="1283"/>
      <c r="I2739" s="1283"/>
      <c r="J2739" s="1283"/>
      <c r="K2739" s="1283"/>
      <c r="L2739" s="1283"/>
      <c r="M2739" s="1283"/>
      <c r="N2739" s="1283"/>
      <c r="O2739" s="1283"/>
      <c r="P2739" s="1283"/>
      <c r="R2739" s="1067"/>
      <c r="Z2739" s="21"/>
      <c r="AH2739"/>
    </row>
    <row r="2740" spans="1:34" ht="11.25" customHeight="1">
      <c r="A2740"/>
      <c r="B2740" s="1281" t="s">
        <v>6</v>
      </c>
      <c r="C2740" s="1282">
        <v>9186</v>
      </c>
      <c r="D2740" s="1341" t="str">
        <f t="shared" si="56"/>
        <v>IL9186</v>
      </c>
      <c r="E2740" s="1514" t="s">
        <v>122</v>
      </c>
      <c r="F2740" s="1390">
        <v>1500</v>
      </c>
      <c r="G2740" s="1283">
        <v>15.11</v>
      </c>
      <c r="H2740" s="1283"/>
      <c r="I2740" s="1283"/>
      <c r="J2740" s="1283"/>
      <c r="K2740" s="1283"/>
      <c r="L2740" s="1283"/>
      <c r="M2740" s="1283"/>
      <c r="N2740" s="1283"/>
      <c r="O2740" s="1283"/>
      <c r="P2740" s="1283"/>
      <c r="R2740" s="1067"/>
      <c r="Z2740" s="21"/>
      <c r="AH2740"/>
    </row>
    <row r="2741" spans="1:34" ht="11.25" customHeight="1">
      <c r="A2741"/>
      <c r="B2741" s="1281" t="s">
        <v>6</v>
      </c>
      <c r="C2741" s="1282">
        <v>9220</v>
      </c>
      <c r="D2741" s="1341" t="str">
        <f t="shared" si="56"/>
        <v>IL9220</v>
      </c>
      <c r="E2741" s="1514" t="s">
        <v>121</v>
      </c>
      <c r="F2741" s="1390">
        <v>1500</v>
      </c>
      <c r="G2741" s="1283">
        <v>5.48</v>
      </c>
      <c r="H2741" s="1283"/>
      <c r="I2741" s="1283"/>
      <c r="J2741" s="1283"/>
      <c r="K2741" s="1283"/>
      <c r="L2741" s="1283"/>
      <c r="M2741" s="1283"/>
      <c r="N2741" s="1283"/>
      <c r="O2741" s="1283"/>
      <c r="P2741" s="1283"/>
      <c r="R2741" s="1067"/>
      <c r="Z2741" s="21"/>
      <c r="AH2741"/>
    </row>
    <row r="2742" spans="1:34" ht="11.25" customHeight="1">
      <c r="A2742"/>
      <c r="B2742" s="1281" t="s">
        <v>6</v>
      </c>
      <c r="C2742" s="1282">
        <v>9402</v>
      </c>
      <c r="D2742" s="1341" t="str">
        <f t="shared" si="56"/>
        <v>IL9402</v>
      </c>
      <c r="E2742" s="1514" t="s">
        <v>121</v>
      </c>
      <c r="F2742" s="1390">
        <v>1500</v>
      </c>
      <c r="G2742" s="1283">
        <v>4.83</v>
      </c>
      <c r="H2742" s="1283"/>
      <c r="I2742" s="1283"/>
      <c r="J2742" s="1283"/>
      <c r="K2742" s="1283"/>
      <c r="L2742" s="1283"/>
      <c r="M2742" s="1283"/>
      <c r="N2742" s="1283"/>
      <c r="O2742" s="1283"/>
      <c r="P2742" s="1283"/>
      <c r="R2742" s="1067"/>
      <c r="Z2742" s="21"/>
      <c r="AH2742"/>
    </row>
    <row r="2743" spans="1:34" ht="11.25" customHeight="1">
      <c r="A2743"/>
      <c r="B2743" s="1281" t="s">
        <v>6</v>
      </c>
      <c r="C2743" s="1282">
        <v>9403</v>
      </c>
      <c r="D2743" s="1341" t="str">
        <f t="shared" si="56"/>
        <v>IL9403</v>
      </c>
      <c r="E2743" s="1514" t="s">
        <v>124</v>
      </c>
      <c r="F2743" s="1390">
        <v>1500</v>
      </c>
      <c r="G2743" s="1283">
        <v>8.99</v>
      </c>
      <c r="H2743" s="1283"/>
      <c r="I2743" s="1283"/>
      <c r="J2743" s="1283"/>
      <c r="K2743" s="1283"/>
      <c r="L2743" s="1283"/>
      <c r="M2743" s="1283"/>
      <c r="N2743" s="1283"/>
      <c r="O2743" s="1283"/>
      <c r="P2743" s="1283"/>
      <c r="R2743" s="1067"/>
      <c r="Z2743" s="21"/>
      <c r="AH2743"/>
    </row>
    <row r="2744" spans="1:34" ht="11.25" customHeight="1">
      <c r="A2744"/>
      <c r="B2744" s="1281" t="s">
        <v>6</v>
      </c>
      <c r="C2744" s="1282">
        <v>9410</v>
      </c>
      <c r="D2744" s="1341" t="str">
        <f t="shared" si="56"/>
        <v>IL9410</v>
      </c>
      <c r="E2744" s="1514" t="s">
        <v>122</v>
      </c>
      <c r="F2744" s="1390">
        <v>1048</v>
      </c>
      <c r="G2744" s="1283">
        <v>2.92</v>
      </c>
      <c r="H2744" s="1283"/>
      <c r="I2744" s="1283"/>
      <c r="J2744" s="1283"/>
      <c r="K2744" s="1283"/>
      <c r="L2744" s="1283"/>
      <c r="M2744" s="1283"/>
      <c r="N2744" s="1283"/>
      <c r="O2744" s="1283"/>
      <c r="P2744" s="1283"/>
      <c r="R2744" s="1067"/>
      <c r="Z2744" s="21"/>
      <c r="AH2744"/>
    </row>
    <row r="2745" spans="1:34" ht="11.25" customHeight="1">
      <c r="A2745"/>
      <c r="B2745" s="1281" t="s">
        <v>6</v>
      </c>
      <c r="C2745" s="1282">
        <v>9501</v>
      </c>
      <c r="D2745" s="1341" t="str">
        <f t="shared" si="56"/>
        <v>IL9501</v>
      </c>
      <c r="E2745" s="1514" t="s">
        <v>125</v>
      </c>
      <c r="F2745" s="1390">
        <v>1372</v>
      </c>
      <c r="G2745" s="1283">
        <v>3.98</v>
      </c>
      <c r="H2745" s="1283"/>
      <c r="I2745" s="1283"/>
      <c r="J2745" s="1283"/>
      <c r="K2745" s="1283"/>
      <c r="L2745" s="1283"/>
      <c r="M2745" s="1283"/>
      <c r="N2745" s="1283"/>
      <c r="O2745" s="1283"/>
      <c r="P2745" s="1283"/>
      <c r="R2745" s="1067"/>
      <c r="Z2745" s="21"/>
      <c r="AH2745"/>
    </row>
    <row r="2746" spans="1:34" ht="11.25" customHeight="1">
      <c r="A2746"/>
      <c r="B2746" s="1281" t="s">
        <v>6</v>
      </c>
      <c r="C2746" s="1282">
        <v>9505</v>
      </c>
      <c r="D2746" s="1341" t="str">
        <f t="shared" si="56"/>
        <v>IL9505</v>
      </c>
      <c r="E2746" s="1514" t="s">
        <v>125</v>
      </c>
      <c r="F2746" s="1390">
        <v>1500</v>
      </c>
      <c r="G2746" s="1283">
        <v>4.71</v>
      </c>
      <c r="H2746" s="1283"/>
      <c r="I2746" s="1283"/>
      <c r="J2746" s="1283"/>
      <c r="K2746" s="1283"/>
      <c r="L2746" s="1283"/>
      <c r="M2746" s="1283"/>
      <c r="N2746" s="1283"/>
      <c r="O2746" s="1283"/>
      <c r="P2746" s="1283"/>
      <c r="R2746" s="1067"/>
      <c r="Z2746" s="21"/>
      <c r="AH2746"/>
    </row>
    <row r="2747" spans="1:34" ht="11.25" customHeight="1">
      <c r="A2747"/>
      <c r="B2747" s="1281" t="s">
        <v>6</v>
      </c>
      <c r="C2747" s="1282">
        <v>9516</v>
      </c>
      <c r="D2747" s="1341" t="str">
        <f t="shared" si="56"/>
        <v>IL9516</v>
      </c>
      <c r="E2747" s="1514" t="s">
        <v>121</v>
      </c>
      <c r="F2747" s="1390">
        <v>1198</v>
      </c>
      <c r="G2747" s="1283">
        <v>3.42</v>
      </c>
      <c r="H2747" s="1283"/>
      <c r="I2747" s="1283"/>
      <c r="J2747" s="1283"/>
      <c r="K2747" s="1283"/>
      <c r="L2747" s="1283"/>
      <c r="M2747" s="1283"/>
      <c r="N2747" s="1283"/>
      <c r="O2747" s="1283"/>
      <c r="P2747" s="1283"/>
      <c r="R2747" s="1067"/>
      <c r="Z2747" s="21"/>
      <c r="AH2747"/>
    </row>
    <row r="2748" spans="1:34" ht="11.25" customHeight="1">
      <c r="A2748"/>
      <c r="B2748" s="1281" t="s">
        <v>6</v>
      </c>
      <c r="C2748" s="1282">
        <v>9519</v>
      </c>
      <c r="D2748" s="1341" t="str">
        <f t="shared" si="56"/>
        <v>IL9519</v>
      </c>
      <c r="E2748" s="1514" t="s">
        <v>121</v>
      </c>
      <c r="F2748" s="1390">
        <v>1500</v>
      </c>
      <c r="G2748" s="1283">
        <v>5.25</v>
      </c>
      <c r="H2748" s="1283"/>
      <c r="I2748" s="1283"/>
      <c r="J2748" s="1283"/>
      <c r="K2748" s="1283"/>
      <c r="L2748" s="1283"/>
      <c r="M2748" s="1283"/>
      <c r="N2748" s="1283"/>
      <c r="O2748" s="1283"/>
      <c r="P2748" s="1283"/>
      <c r="R2748" s="1067"/>
      <c r="Z2748" s="21"/>
      <c r="AH2748"/>
    </row>
    <row r="2749" spans="1:34" ht="11.25" customHeight="1">
      <c r="A2749"/>
      <c r="B2749" s="1281" t="s">
        <v>6</v>
      </c>
      <c r="C2749" s="1282">
        <v>9521</v>
      </c>
      <c r="D2749" s="1341" t="str">
        <f t="shared" si="56"/>
        <v>IL9521</v>
      </c>
      <c r="E2749" s="1514" t="s">
        <v>125</v>
      </c>
      <c r="F2749" s="1390">
        <v>1500</v>
      </c>
      <c r="G2749" s="1283">
        <v>4.68</v>
      </c>
      <c r="H2749" s="1283"/>
      <c r="I2749" s="1283"/>
      <c r="J2749" s="1283"/>
      <c r="K2749" s="1283"/>
      <c r="L2749" s="1283"/>
      <c r="M2749" s="1283"/>
      <c r="N2749" s="1283"/>
      <c r="O2749" s="1283"/>
      <c r="P2749" s="1283"/>
      <c r="R2749" s="1067"/>
      <c r="Z2749" s="21"/>
      <c r="AH2749"/>
    </row>
    <row r="2750" spans="1:34" ht="11.25" customHeight="1">
      <c r="A2750"/>
      <c r="B2750" s="1281" t="s">
        <v>6</v>
      </c>
      <c r="C2750" s="1282">
        <v>9522</v>
      </c>
      <c r="D2750" s="1341" t="str">
        <f t="shared" si="56"/>
        <v>IL9522</v>
      </c>
      <c r="E2750" s="1514" t="s">
        <v>121</v>
      </c>
      <c r="F2750" s="1390">
        <v>1270</v>
      </c>
      <c r="G2750" s="1283">
        <v>3.64</v>
      </c>
      <c r="H2750" s="1283"/>
      <c r="I2750" s="1283"/>
      <c r="J2750" s="1283"/>
      <c r="K2750" s="1283"/>
      <c r="L2750" s="1283"/>
      <c r="M2750" s="1283"/>
      <c r="N2750" s="1283"/>
      <c r="O2750" s="1283"/>
      <c r="P2750" s="1283"/>
      <c r="R2750" s="1067"/>
      <c r="Z2750" s="21"/>
      <c r="AH2750"/>
    </row>
    <row r="2751" spans="1:34" ht="11.25" customHeight="1">
      <c r="A2751"/>
      <c r="B2751" s="1281" t="s">
        <v>6</v>
      </c>
      <c r="C2751" s="1282">
        <v>9534</v>
      </c>
      <c r="D2751" s="1341" t="str">
        <f t="shared" si="56"/>
        <v>IL9534</v>
      </c>
      <c r="E2751" s="1514" t="s">
        <v>124</v>
      </c>
      <c r="F2751" s="1390">
        <v>1500</v>
      </c>
      <c r="G2751" s="1283">
        <v>5.35</v>
      </c>
      <c r="H2751" s="1283"/>
      <c r="I2751" s="1283"/>
      <c r="J2751" s="1283"/>
      <c r="K2751" s="1283"/>
      <c r="L2751" s="1283"/>
      <c r="M2751" s="1283"/>
      <c r="N2751" s="1283"/>
      <c r="O2751" s="1283"/>
      <c r="P2751" s="1283"/>
      <c r="R2751" s="1067"/>
      <c r="Z2751" s="21"/>
      <c r="AH2751"/>
    </row>
    <row r="2752" spans="1:34" ht="11.25" customHeight="1">
      <c r="A2752"/>
      <c r="B2752" s="1281" t="s">
        <v>6</v>
      </c>
      <c r="C2752" s="1282">
        <v>9554</v>
      </c>
      <c r="D2752" s="1341" t="str">
        <f t="shared" si="56"/>
        <v>IL9554</v>
      </c>
      <c r="E2752" s="1514" t="s">
        <v>124</v>
      </c>
      <c r="F2752" s="1390">
        <v>1500</v>
      </c>
      <c r="G2752" s="1283">
        <v>13.45</v>
      </c>
      <c r="H2752" s="1283"/>
      <c r="I2752" s="1283"/>
      <c r="J2752" s="1283"/>
      <c r="K2752" s="1283"/>
      <c r="L2752" s="1283"/>
      <c r="M2752" s="1283"/>
      <c r="N2752" s="1283"/>
      <c r="O2752" s="1283"/>
      <c r="P2752" s="1283"/>
      <c r="R2752" s="1067"/>
      <c r="Z2752" s="21"/>
      <c r="AH2752"/>
    </row>
    <row r="2753" spans="1:34" ht="11.25" customHeight="1">
      <c r="A2753"/>
      <c r="B2753" s="1281" t="s">
        <v>6</v>
      </c>
      <c r="C2753" s="1282">
        <v>9586</v>
      </c>
      <c r="D2753" s="1341" t="str">
        <f t="shared" si="56"/>
        <v>IL9586</v>
      </c>
      <c r="E2753" s="1514" t="s">
        <v>121</v>
      </c>
      <c r="F2753" s="1390">
        <v>307</v>
      </c>
      <c r="G2753" s="1283">
        <v>0.47</v>
      </c>
      <c r="H2753" s="1283"/>
      <c r="I2753" s="1283"/>
      <c r="J2753" s="1283"/>
      <c r="K2753" s="1283"/>
      <c r="L2753" s="1283"/>
      <c r="M2753" s="1283"/>
      <c r="N2753" s="1283"/>
      <c r="O2753" s="1283"/>
      <c r="P2753" s="1283"/>
      <c r="R2753" s="1067"/>
      <c r="Z2753" s="21"/>
      <c r="AH2753"/>
    </row>
    <row r="2754" spans="1:34" ht="11.25" customHeight="1">
      <c r="A2754"/>
      <c r="B2754" s="1281" t="s">
        <v>6</v>
      </c>
      <c r="C2754" s="1282">
        <v>9600</v>
      </c>
      <c r="D2754" s="1341" t="str">
        <f t="shared" si="56"/>
        <v>IL9600</v>
      </c>
      <c r="E2754" s="1514" t="s">
        <v>280</v>
      </c>
      <c r="F2754" s="1390">
        <v>1264</v>
      </c>
      <c r="G2754" s="1283">
        <v>3.64</v>
      </c>
      <c r="H2754" s="1283"/>
      <c r="I2754" s="1283"/>
      <c r="J2754" s="1283"/>
      <c r="K2754" s="1283"/>
      <c r="L2754" s="1283"/>
      <c r="M2754" s="1283"/>
      <c r="N2754" s="1283"/>
      <c r="O2754" s="1283"/>
      <c r="P2754" s="1283"/>
      <c r="R2754" s="1067"/>
      <c r="Z2754" s="21"/>
      <c r="AH2754"/>
    </row>
    <row r="2755" spans="1:34" ht="11.25" customHeight="1">
      <c r="A2755"/>
      <c r="B2755" s="1281" t="s">
        <v>6</v>
      </c>
      <c r="C2755" s="1282">
        <v>9620</v>
      </c>
      <c r="D2755" s="1341" t="str">
        <f t="shared" si="56"/>
        <v>IL9620</v>
      </c>
      <c r="E2755" s="1514" t="s">
        <v>121</v>
      </c>
      <c r="F2755" s="1390">
        <v>592</v>
      </c>
      <c r="G2755" s="1283">
        <v>1.43</v>
      </c>
      <c r="H2755" s="1283"/>
      <c r="I2755" s="1283"/>
      <c r="J2755" s="1283"/>
      <c r="K2755" s="1283"/>
      <c r="L2755" s="1283"/>
      <c r="M2755" s="1283"/>
      <c r="N2755" s="1283"/>
      <c r="O2755" s="1283"/>
      <c r="P2755" s="1283"/>
      <c r="R2755" s="1067"/>
      <c r="Z2755" s="21"/>
      <c r="AH2755"/>
    </row>
    <row r="2756" spans="1:34" ht="11.25" customHeight="1">
      <c r="A2756" t="s">
        <v>23</v>
      </c>
      <c r="B2756" s="1281" t="s">
        <v>23</v>
      </c>
      <c r="C2756" s="1282">
        <v>5</v>
      </c>
      <c r="D2756" s="1341" t="str">
        <f t="shared" si="56"/>
        <v>IN0005</v>
      </c>
      <c r="E2756" s="1514" t="s">
        <v>121</v>
      </c>
      <c r="F2756" s="1390">
        <v>500</v>
      </c>
      <c r="G2756" s="1283">
        <v>2.12</v>
      </c>
      <c r="H2756" s="1283">
        <v>1.83</v>
      </c>
      <c r="I2756" s="1283">
        <v>2.12</v>
      </c>
      <c r="J2756" s="1283">
        <v>2.41</v>
      </c>
      <c r="K2756" s="1283"/>
      <c r="L2756" s="1283"/>
      <c r="M2756" s="1283"/>
      <c r="N2756" s="1283"/>
      <c r="O2756" s="1283"/>
      <c r="P2756" s="1283"/>
      <c r="R2756" s="1067"/>
      <c r="Z2756" s="21"/>
      <c r="AH2756"/>
    </row>
    <row r="2757" spans="1:34" ht="11.25" customHeight="1">
      <c r="A2757"/>
      <c r="B2757" s="1281" t="s">
        <v>23</v>
      </c>
      <c r="C2757" s="1282">
        <v>8</v>
      </c>
      <c r="D2757" s="1341" t="str">
        <f t="shared" si="56"/>
        <v>IN0008</v>
      </c>
      <c r="E2757" s="1514" t="s">
        <v>121</v>
      </c>
      <c r="F2757" s="1390">
        <v>500</v>
      </c>
      <c r="G2757" s="1283">
        <v>2.38</v>
      </c>
      <c r="H2757" s="1283">
        <v>2.0499999999999998</v>
      </c>
      <c r="I2757" s="1283">
        <v>2.38</v>
      </c>
      <c r="J2757" s="1283">
        <v>2.7</v>
      </c>
      <c r="K2757" s="1283"/>
      <c r="L2757" s="1283"/>
      <c r="M2757" s="1283"/>
      <c r="N2757" s="1283"/>
      <c r="O2757" s="1283"/>
      <c r="P2757" s="1283"/>
      <c r="R2757" s="1067"/>
      <c r="Z2757" s="21"/>
      <c r="AH2757"/>
    </row>
    <row r="2758" spans="1:34" ht="11.25" customHeight="1">
      <c r="A2758"/>
      <c r="B2758" s="1281" t="s">
        <v>23</v>
      </c>
      <c r="C2758" s="1282">
        <v>16</v>
      </c>
      <c r="D2758" s="1341" t="str">
        <f t="shared" si="56"/>
        <v>IN0016</v>
      </c>
      <c r="E2758" s="1514" t="s">
        <v>121</v>
      </c>
      <c r="F2758" s="1390">
        <v>500</v>
      </c>
      <c r="G2758" s="1283">
        <v>3.65</v>
      </c>
      <c r="H2758" s="1283">
        <v>3.15</v>
      </c>
      <c r="I2758" s="1283">
        <v>3.65</v>
      </c>
      <c r="J2758" s="1283">
        <v>4.1500000000000004</v>
      </c>
      <c r="K2758" s="1283"/>
      <c r="L2758" s="1283"/>
      <c r="M2758" s="1283"/>
      <c r="N2758" s="1283"/>
      <c r="O2758" s="1283"/>
      <c r="P2758" s="1283"/>
      <c r="R2758" s="1067"/>
      <c r="Z2758" s="21"/>
      <c r="AH2758"/>
    </row>
    <row r="2759" spans="1:34" ht="11.25" customHeight="1">
      <c r="A2759"/>
      <c r="B2759" s="1281" t="s">
        <v>23</v>
      </c>
      <c r="C2759" s="1282">
        <v>34</v>
      </c>
      <c r="D2759" s="1341" t="str">
        <f t="shared" si="56"/>
        <v>IN0034</v>
      </c>
      <c r="E2759" s="1514" t="s">
        <v>123</v>
      </c>
      <c r="F2759" s="1390">
        <v>500</v>
      </c>
      <c r="G2759" s="1283">
        <v>2.4700000000000002</v>
      </c>
      <c r="H2759" s="1283">
        <v>2.13</v>
      </c>
      <c r="I2759" s="1283">
        <v>2.4700000000000002</v>
      </c>
      <c r="J2759" s="1283">
        <v>2.81</v>
      </c>
      <c r="K2759" s="1283"/>
      <c r="L2759" s="1283"/>
      <c r="M2759" s="1283"/>
      <c r="N2759" s="1283"/>
      <c r="O2759" s="1283"/>
      <c r="P2759" s="1283"/>
      <c r="R2759" s="1067"/>
      <c r="Z2759" s="21"/>
      <c r="AH2759"/>
    </row>
    <row r="2760" spans="1:34" ht="11.25" customHeight="1">
      <c r="A2760"/>
      <c r="B2760" s="1281" t="s">
        <v>23</v>
      </c>
      <c r="C2760" s="1282">
        <v>35</v>
      </c>
      <c r="D2760" s="1341" t="str">
        <f t="shared" si="56"/>
        <v>IN0035</v>
      </c>
      <c r="E2760" s="1514" t="s">
        <v>121</v>
      </c>
      <c r="F2760" s="1390">
        <v>500</v>
      </c>
      <c r="G2760" s="1283">
        <v>1.63</v>
      </c>
      <c r="H2760" s="1283">
        <v>1.4</v>
      </c>
      <c r="I2760" s="1283">
        <v>1.63</v>
      </c>
      <c r="J2760" s="1283">
        <v>1.85</v>
      </c>
      <c r="K2760" s="1283"/>
      <c r="L2760" s="1283"/>
      <c r="M2760" s="1283"/>
      <c r="N2760" s="1283"/>
      <c r="O2760" s="1283"/>
      <c r="P2760" s="1283"/>
      <c r="R2760" s="1067"/>
      <c r="Z2760" s="21"/>
      <c r="AH2760"/>
    </row>
    <row r="2761" spans="1:34" ht="11.25" customHeight="1">
      <c r="A2761"/>
      <c r="B2761" s="1281" t="s">
        <v>23</v>
      </c>
      <c r="C2761" s="1282">
        <v>36</v>
      </c>
      <c r="D2761" s="1341" t="str">
        <f t="shared" si="56"/>
        <v>IN0036</v>
      </c>
      <c r="E2761" s="1514" t="s">
        <v>123</v>
      </c>
      <c r="F2761" s="1390">
        <v>500</v>
      </c>
      <c r="G2761" s="1283">
        <v>2.69</v>
      </c>
      <c r="H2761" s="1283">
        <v>2.3199999999999998</v>
      </c>
      <c r="I2761" s="1283">
        <v>2.69</v>
      </c>
      <c r="J2761" s="1283">
        <v>3.06</v>
      </c>
      <c r="K2761" s="1283"/>
      <c r="L2761" s="1283"/>
      <c r="M2761" s="1283"/>
      <c r="N2761" s="1283"/>
      <c r="O2761" s="1283"/>
      <c r="P2761" s="1283"/>
      <c r="R2761" s="1067"/>
      <c r="Z2761" s="21"/>
      <c r="AH2761"/>
    </row>
    <row r="2762" spans="1:34" ht="11.25" customHeight="1">
      <c r="A2762"/>
      <c r="B2762" s="1281" t="s">
        <v>23</v>
      </c>
      <c r="C2762" s="1282">
        <v>37</v>
      </c>
      <c r="D2762" s="1341" t="str">
        <f t="shared" si="56"/>
        <v>IN0037</v>
      </c>
      <c r="E2762" s="1514" t="s">
        <v>121</v>
      </c>
      <c r="F2762" s="1390">
        <v>500</v>
      </c>
      <c r="G2762" s="1283">
        <v>2.54</v>
      </c>
      <c r="H2762" s="1283">
        <v>2.19</v>
      </c>
      <c r="I2762" s="1283">
        <v>2.54</v>
      </c>
      <c r="J2762" s="1283">
        <v>2.89</v>
      </c>
      <c r="K2762" s="1283"/>
      <c r="L2762" s="1283"/>
      <c r="M2762" s="1283"/>
      <c r="N2762" s="1283"/>
      <c r="O2762" s="1283"/>
      <c r="P2762" s="1283"/>
      <c r="R2762" s="1067"/>
      <c r="Z2762" s="21"/>
      <c r="AH2762"/>
    </row>
    <row r="2763" spans="1:34" ht="11.25" customHeight="1">
      <c r="A2763"/>
      <c r="B2763" s="1281" t="s">
        <v>23</v>
      </c>
      <c r="C2763" s="1282">
        <v>42</v>
      </c>
      <c r="D2763" s="1341" t="str">
        <f t="shared" si="56"/>
        <v>IN0042</v>
      </c>
      <c r="E2763" s="1514" t="s">
        <v>121</v>
      </c>
      <c r="F2763" s="1390">
        <v>500</v>
      </c>
      <c r="G2763" s="1283">
        <v>2.9</v>
      </c>
      <c r="H2763" s="1283">
        <v>2.5</v>
      </c>
      <c r="I2763" s="1283">
        <v>2.9</v>
      </c>
      <c r="J2763" s="1283">
        <v>3.29</v>
      </c>
      <c r="K2763" s="1283"/>
      <c r="L2763" s="1283"/>
      <c r="M2763" s="1283"/>
      <c r="N2763" s="1283"/>
      <c r="O2763" s="1283"/>
      <c r="P2763" s="1283"/>
      <c r="R2763" s="1067"/>
      <c r="Z2763" s="21"/>
      <c r="AH2763"/>
    </row>
    <row r="2764" spans="1:34" ht="11.25" customHeight="1">
      <c r="A2764"/>
      <c r="B2764" s="1281" t="s">
        <v>23</v>
      </c>
      <c r="C2764" s="1282">
        <v>50</v>
      </c>
      <c r="D2764" s="1341" t="str">
        <f t="shared" ref="D2764:D2827" si="57">B2764&amp;TEXT(C2764,"0000")</f>
        <v>IN0050</v>
      </c>
      <c r="E2764" s="1514" t="s">
        <v>123</v>
      </c>
      <c r="F2764" s="1390">
        <v>500</v>
      </c>
      <c r="G2764" s="1283">
        <v>4.18</v>
      </c>
      <c r="H2764" s="1283">
        <v>3.6</v>
      </c>
      <c r="I2764" s="1283">
        <v>4.18</v>
      </c>
      <c r="J2764" s="1283">
        <v>4.76</v>
      </c>
      <c r="K2764" s="1283"/>
      <c r="L2764" s="1283"/>
      <c r="M2764" s="1283"/>
      <c r="N2764" s="1283"/>
      <c r="O2764" s="1283"/>
      <c r="P2764" s="1283"/>
      <c r="R2764" s="1067"/>
      <c r="Z2764" s="21"/>
      <c r="AH2764"/>
    </row>
    <row r="2765" spans="1:34" ht="11.25" customHeight="1">
      <c r="A2765"/>
      <c r="B2765" s="1281" t="s">
        <v>23</v>
      </c>
      <c r="C2765" s="1282">
        <v>59</v>
      </c>
      <c r="D2765" s="1341" t="str">
        <f t="shared" si="57"/>
        <v>IN0059</v>
      </c>
      <c r="E2765" s="1514" t="s">
        <v>122</v>
      </c>
      <c r="F2765" s="1390">
        <v>500</v>
      </c>
      <c r="G2765" s="1283">
        <v>0.28999999999999998</v>
      </c>
      <c r="H2765" s="1283">
        <v>0.25</v>
      </c>
      <c r="I2765" s="1283">
        <v>0.28999999999999998</v>
      </c>
      <c r="J2765" s="1283">
        <v>0.33</v>
      </c>
      <c r="K2765" s="1283"/>
      <c r="L2765" s="1283"/>
      <c r="M2765" s="1283"/>
      <c r="N2765" s="1283"/>
      <c r="O2765" s="1283"/>
      <c r="P2765" s="1283"/>
      <c r="R2765" s="1067"/>
      <c r="Z2765" s="21"/>
      <c r="AH2765"/>
    </row>
    <row r="2766" spans="1:34" ht="11.25" customHeight="1">
      <c r="A2766"/>
      <c r="B2766" s="1281" t="s">
        <v>23</v>
      </c>
      <c r="C2766" s="1282">
        <v>65</v>
      </c>
      <c r="D2766" s="1341" t="str">
        <f t="shared" si="57"/>
        <v>IN0065</v>
      </c>
      <c r="E2766" s="1514" t="s">
        <v>122</v>
      </c>
      <c r="F2766" s="1390">
        <v>500</v>
      </c>
      <c r="G2766" s="1283">
        <v>0.05</v>
      </c>
      <c r="H2766" s="1283">
        <v>0.05</v>
      </c>
      <c r="I2766" s="1283">
        <v>0.05</v>
      </c>
      <c r="J2766" s="1283">
        <v>0.06</v>
      </c>
      <c r="K2766" s="1283"/>
      <c r="L2766" s="1283"/>
      <c r="M2766" s="1283"/>
      <c r="N2766" s="1283"/>
      <c r="O2766" s="1283"/>
      <c r="P2766" s="1283"/>
      <c r="R2766" s="1067"/>
      <c r="Z2766" s="21"/>
      <c r="AH2766"/>
    </row>
    <row r="2767" spans="1:34" ht="11.25" customHeight="1">
      <c r="A2767"/>
      <c r="B2767" s="1281" t="s">
        <v>23</v>
      </c>
      <c r="C2767" s="1282">
        <v>66</v>
      </c>
      <c r="D2767" s="1341" t="str">
        <f t="shared" si="57"/>
        <v>IN0066</v>
      </c>
      <c r="E2767" s="1514" t="s">
        <v>122</v>
      </c>
      <c r="F2767" s="1390">
        <v>500</v>
      </c>
      <c r="G2767" s="1283">
        <v>0.05</v>
      </c>
      <c r="H2767" s="1283">
        <v>0.05</v>
      </c>
      <c r="I2767" s="1283">
        <v>0.05</v>
      </c>
      <c r="J2767" s="1283">
        <v>0.06</v>
      </c>
      <c r="K2767" s="1283"/>
      <c r="L2767" s="1283"/>
      <c r="M2767" s="1283"/>
      <c r="N2767" s="1283"/>
      <c r="O2767" s="1283"/>
      <c r="P2767" s="1283"/>
      <c r="R2767" s="1067"/>
      <c r="Z2767" s="21"/>
      <c r="AH2767"/>
    </row>
    <row r="2768" spans="1:34" ht="11.25" customHeight="1">
      <c r="A2768"/>
      <c r="B2768" s="1281" t="s">
        <v>23</v>
      </c>
      <c r="C2768" s="1282">
        <v>67</v>
      </c>
      <c r="D2768" s="1341" t="str">
        <f t="shared" si="57"/>
        <v>IN0067</v>
      </c>
      <c r="E2768" s="1514" t="s">
        <v>122</v>
      </c>
      <c r="F2768" s="1390">
        <v>500</v>
      </c>
      <c r="G2768" s="1283">
        <v>0.05</v>
      </c>
      <c r="H2768" s="1283">
        <v>0.05</v>
      </c>
      <c r="I2768" s="1283">
        <v>0.05</v>
      </c>
      <c r="J2768" s="1283">
        <v>0.06</v>
      </c>
      <c r="K2768" s="1283"/>
      <c r="L2768" s="1283"/>
      <c r="M2768" s="1283"/>
      <c r="N2768" s="1283"/>
      <c r="O2768" s="1283"/>
      <c r="P2768" s="1283"/>
      <c r="R2768" s="1067"/>
      <c r="Z2768" s="21"/>
      <c r="AH2768"/>
    </row>
    <row r="2769" spans="1:34" ht="11.25" customHeight="1">
      <c r="A2769"/>
      <c r="B2769" s="1281" t="s">
        <v>23</v>
      </c>
      <c r="C2769" s="1282">
        <v>79</v>
      </c>
      <c r="D2769" s="1341" t="str">
        <f t="shared" si="57"/>
        <v>IN0079</v>
      </c>
      <c r="E2769" s="1514" t="s">
        <v>121</v>
      </c>
      <c r="F2769" s="1390">
        <v>500</v>
      </c>
      <c r="G2769" s="1283">
        <v>2.54</v>
      </c>
      <c r="H2769" s="1283">
        <v>2.19</v>
      </c>
      <c r="I2769" s="1283">
        <v>2.54</v>
      </c>
      <c r="J2769" s="1283">
        <v>2.89</v>
      </c>
      <c r="K2769" s="1283"/>
      <c r="L2769" s="1283"/>
      <c r="M2769" s="1283"/>
      <c r="N2769" s="1283"/>
      <c r="O2769" s="1283"/>
      <c r="P2769" s="1283"/>
      <c r="R2769" s="1067"/>
      <c r="Z2769" s="21"/>
      <c r="AH2769"/>
    </row>
    <row r="2770" spans="1:34" ht="11.25" customHeight="1">
      <c r="A2770"/>
      <c r="B2770" s="1281" t="s">
        <v>23</v>
      </c>
      <c r="C2770" s="1282">
        <v>83</v>
      </c>
      <c r="D2770" s="1341" t="str">
        <f t="shared" si="57"/>
        <v>IN0083</v>
      </c>
      <c r="E2770" s="1514" t="s">
        <v>122</v>
      </c>
      <c r="F2770" s="1390">
        <v>500</v>
      </c>
      <c r="G2770" s="1283">
        <v>3.69</v>
      </c>
      <c r="H2770" s="1283">
        <v>3.18</v>
      </c>
      <c r="I2770" s="1283">
        <v>3.69</v>
      </c>
      <c r="J2770" s="1283">
        <v>4.2</v>
      </c>
      <c r="K2770" s="1283"/>
      <c r="L2770" s="1283"/>
      <c r="M2770" s="1283"/>
      <c r="N2770" s="1283"/>
      <c r="O2770" s="1283"/>
      <c r="P2770" s="1283"/>
      <c r="R2770" s="1067"/>
      <c r="S2770" s="267"/>
      <c r="T2770" s="268"/>
      <c r="U2770" s="268"/>
      <c r="V2770" s="268"/>
      <c r="Z2770" s="21"/>
      <c r="AH2770"/>
    </row>
    <row r="2771" spans="1:34" ht="11.25" customHeight="1">
      <c r="A2771"/>
      <c r="B2771" s="1281" t="s">
        <v>23</v>
      </c>
      <c r="C2771" s="1282">
        <v>106</v>
      </c>
      <c r="D2771" s="1341" t="str">
        <f t="shared" si="57"/>
        <v>IN0106</v>
      </c>
      <c r="E2771" s="1514" t="s">
        <v>124</v>
      </c>
      <c r="F2771" s="1390">
        <v>550</v>
      </c>
      <c r="G2771" s="1283">
        <v>5.31</v>
      </c>
      <c r="H2771" s="1283">
        <v>4.58</v>
      </c>
      <c r="I2771" s="1283">
        <v>5.31</v>
      </c>
      <c r="J2771" s="1283">
        <v>6.05</v>
      </c>
      <c r="K2771" s="1283"/>
      <c r="L2771" s="1283"/>
      <c r="M2771" s="1283"/>
      <c r="N2771" s="1283"/>
      <c r="O2771" s="1283"/>
      <c r="P2771" s="1283"/>
      <c r="R2771" s="1067"/>
      <c r="S2771"/>
      <c r="T2771" s="268"/>
      <c r="U2771" s="268"/>
      <c r="V2771" s="268"/>
      <c r="Z2771" s="21"/>
      <c r="AH2771"/>
    </row>
    <row r="2772" spans="1:34" ht="11.25" customHeight="1">
      <c r="A2772"/>
      <c r="B2772" s="1281" t="s">
        <v>23</v>
      </c>
      <c r="C2772" s="1282">
        <v>113</v>
      </c>
      <c r="D2772" s="1341" t="str">
        <f t="shared" si="57"/>
        <v>IN0113</v>
      </c>
      <c r="E2772" s="1514" t="s">
        <v>123</v>
      </c>
      <c r="F2772" s="1390">
        <v>500</v>
      </c>
      <c r="G2772" s="1283">
        <v>2.65</v>
      </c>
      <c r="H2772" s="1283">
        <v>2.29</v>
      </c>
      <c r="I2772" s="1283">
        <v>2.65</v>
      </c>
      <c r="J2772" s="1283">
        <v>3.01</v>
      </c>
      <c r="K2772" s="1283"/>
      <c r="L2772" s="1283"/>
      <c r="M2772" s="1283"/>
      <c r="N2772" s="1283"/>
      <c r="O2772" s="1283"/>
      <c r="P2772" s="1283"/>
      <c r="R2772" s="1067"/>
      <c r="S2772"/>
      <c r="T2772" s="268"/>
      <c r="U2772" s="268"/>
      <c r="V2772" s="268"/>
      <c r="Z2772" s="21"/>
      <c r="AH2772"/>
    </row>
    <row r="2773" spans="1:34" ht="11.25" customHeight="1">
      <c r="A2773"/>
      <c r="B2773" s="1281" t="s">
        <v>23</v>
      </c>
      <c r="C2773" s="1282">
        <v>170</v>
      </c>
      <c r="D2773" s="1341" t="str">
        <f t="shared" si="57"/>
        <v>IN0170</v>
      </c>
      <c r="E2773" s="1514" t="s">
        <v>122</v>
      </c>
      <c r="F2773" s="1390">
        <v>500</v>
      </c>
      <c r="G2773" s="1283">
        <v>2.06</v>
      </c>
      <c r="H2773" s="1283">
        <v>1.78</v>
      </c>
      <c r="I2773" s="1283">
        <v>2.06</v>
      </c>
      <c r="J2773" s="1283">
        <v>2.35</v>
      </c>
      <c r="K2773" s="1283"/>
      <c r="L2773" s="1283"/>
      <c r="M2773" s="1283"/>
      <c r="N2773" s="1283"/>
      <c r="O2773" s="1283"/>
      <c r="P2773" s="1283"/>
      <c r="R2773" s="1067"/>
      <c r="S2773"/>
      <c r="T2773" s="268"/>
      <c r="U2773" s="268"/>
      <c r="V2773" s="268"/>
      <c r="Z2773" s="21"/>
      <c r="AH2773"/>
    </row>
    <row r="2774" spans="1:34" ht="11.25" customHeight="1">
      <c r="A2774"/>
      <c r="B2774" s="1281" t="s">
        <v>23</v>
      </c>
      <c r="C2774" s="1282">
        <v>251</v>
      </c>
      <c r="D2774" s="1341" t="str">
        <f t="shared" si="57"/>
        <v>IN0251</v>
      </c>
      <c r="E2774" s="1514" t="s">
        <v>123</v>
      </c>
      <c r="F2774" s="1390">
        <v>500</v>
      </c>
      <c r="G2774" s="1283">
        <v>2.25</v>
      </c>
      <c r="H2774" s="1283">
        <v>1.94</v>
      </c>
      <c r="I2774" s="1283">
        <v>2.25</v>
      </c>
      <c r="J2774" s="1283">
        <v>2.56</v>
      </c>
      <c r="K2774" s="1283"/>
      <c r="L2774" s="1283"/>
      <c r="M2774" s="1283"/>
      <c r="N2774" s="1283"/>
      <c r="O2774" s="1283"/>
      <c r="P2774" s="1283"/>
      <c r="R2774" s="1067"/>
      <c r="S2774"/>
      <c r="T2774" s="268"/>
      <c r="U2774" s="268"/>
      <c r="V2774" s="268"/>
      <c r="Z2774" s="21"/>
      <c r="AH2774"/>
    </row>
    <row r="2775" spans="1:34" ht="11.25" customHeight="1">
      <c r="A2775"/>
      <c r="B2775" s="1281" t="s">
        <v>23</v>
      </c>
      <c r="C2775" s="1282">
        <v>401</v>
      </c>
      <c r="D2775" s="1341" t="str">
        <f t="shared" si="57"/>
        <v>IN0401</v>
      </c>
      <c r="E2775" s="1514" t="s">
        <v>123</v>
      </c>
      <c r="F2775" s="1390">
        <v>750</v>
      </c>
      <c r="G2775" s="1283">
        <v>7.4</v>
      </c>
      <c r="H2775" s="1283">
        <v>6.38</v>
      </c>
      <c r="I2775" s="1283">
        <v>7.4</v>
      </c>
      <c r="J2775" s="1283">
        <v>8.42</v>
      </c>
      <c r="K2775" s="1283"/>
      <c r="L2775" s="1283"/>
      <c r="M2775" s="1283"/>
      <c r="N2775" s="1283"/>
      <c r="O2775" s="1283"/>
      <c r="P2775" s="1283"/>
      <c r="R2775" s="1067"/>
      <c r="S2775"/>
      <c r="T2775" s="268"/>
      <c r="U2775" s="268"/>
      <c r="V2775" s="268"/>
      <c r="Z2775" s="21"/>
      <c r="AH2775"/>
    </row>
    <row r="2776" spans="1:34" ht="11.25" customHeight="1">
      <c r="A2776"/>
      <c r="B2776" s="1281" t="s">
        <v>23</v>
      </c>
      <c r="C2776" s="1282">
        <v>766</v>
      </c>
      <c r="D2776" s="1341" t="str">
        <f t="shared" si="57"/>
        <v>IN0766</v>
      </c>
      <c r="E2776" s="1514" t="s">
        <v>280</v>
      </c>
      <c r="F2776" s="1390">
        <v>500</v>
      </c>
      <c r="G2776" s="1283">
        <v>0.28999999999999998</v>
      </c>
      <c r="H2776" s="1283">
        <v>0.25</v>
      </c>
      <c r="I2776" s="1283">
        <v>0.28999999999999998</v>
      </c>
      <c r="J2776" s="1283">
        <v>0.33</v>
      </c>
      <c r="K2776" s="1283"/>
      <c r="L2776" s="1283"/>
      <c r="M2776" s="1283"/>
      <c r="N2776" s="1283"/>
      <c r="O2776" s="1283"/>
      <c r="P2776" s="1283"/>
      <c r="R2776" s="1067"/>
      <c r="S2776"/>
      <c r="T2776" s="268"/>
      <c r="U2776" s="268"/>
      <c r="V2776" s="268"/>
      <c r="Z2776" s="21"/>
      <c r="AH2776"/>
    </row>
    <row r="2777" spans="1:34" ht="11.25" customHeight="1">
      <c r="A2777"/>
      <c r="B2777" s="1281" t="s">
        <v>23</v>
      </c>
      <c r="C2777" s="1282">
        <v>771</v>
      </c>
      <c r="D2777" s="1341" t="str">
        <f t="shared" si="57"/>
        <v>IN0771</v>
      </c>
      <c r="E2777" s="1514" t="s">
        <v>280</v>
      </c>
      <c r="F2777" s="1390">
        <v>500</v>
      </c>
      <c r="G2777" s="1283">
        <v>0.26</v>
      </c>
      <c r="H2777" s="1283">
        <v>0.22</v>
      </c>
      <c r="I2777" s="1283">
        <v>0.26</v>
      </c>
      <c r="J2777" s="1283">
        <v>0.3</v>
      </c>
      <c r="K2777" s="1283"/>
      <c r="L2777" s="1283"/>
      <c r="M2777" s="1283"/>
      <c r="N2777" s="1283"/>
      <c r="O2777" s="1283"/>
      <c r="P2777" s="1283"/>
      <c r="R2777" s="1067"/>
      <c r="S2777"/>
      <c r="T2777" s="268"/>
      <c r="U2777" s="268"/>
      <c r="V2777" s="268"/>
      <c r="Z2777" s="21"/>
      <c r="AH2777"/>
    </row>
    <row r="2778" spans="1:34" ht="11.25" customHeight="1">
      <c r="A2778"/>
      <c r="B2778" s="1281" t="s">
        <v>23</v>
      </c>
      <c r="C2778" s="1282">
        <v>908</v>
      </c>
      <c r="D2778" s="1341" t="str">
        <f t="shared" si="57"/>
        <v>IN0908</v>
      </c>
      <c r="E2778" s="1514" t="s">
        <v>122</v>
      </c>
      <c r="F2778" s="1390">
        <v>500</v>
      </c>
      <c r="G2778" s="1283">
        <v>133.87</v>
      </c>
      <c r="H2778" s="1283">
        <v>115.44</v>
      </c>
      <c r="I2778" s="1283">
        <v>133.87</v>
      </c>
      <c r="J2778" s="1283">
        <v>152.29</v>
      </c>
      <c r="K2778" s="1283"/>
      <c r="L2778" s="1283"/>
      <c r="M2778" s="1283"/>
      <c r="N2778" s="1283"/>
      <c r="O2778" s="1283"/>
      <c r="P2778" s="1283"/>
      <c r="R2778" s="1067"/>
      <c r="S2778"/>
      <c r="T2778" s="268"/>
      <c r="U2778" s="268"/>
      <c r="V2778" s="268"/>
      <c r="Z2778" s="21"/>
      <c r="AH2778"/>
    </row>
    <row r="2779" spans="1:34" ht="11.25" customHeight="1">
      <c r="A2779"/>
      <c r="B2779" s="1281" t="s">
        <v>23</v>
      </c>
      <c r="C2779" s="1282">
        <v>913</v>
      </c>
      <c r="D2779" s="1341" t="str">
        <f t="shared" si="57"/>
        <v>IN0913</v>
      </c>
      <c r="E2779" s="1514" t="s">
        <v>122</v>
      </c>
      <c r="F2779" s="1390">
        <v>500</v>
      </c>
      <c r="G2779" s="1283">
        <v>333.3</v>
      </c>
      <c r="H2779" s="1283">
        <v>287.43</v>
      </c>
      <c r="I2779" s="1283">
        <v>333.3</v>
      </c>
      <c r="J2779" s="1283">
        <v>379.18</v>
      </c>
      <c r="K2779" s="1283"/>
      <c r="L2779" s="1283"/>
      <c r="M2779" s="1283"/>
      <c r="N2779" s="1283"/>
      <c r="O2779" s="1283"/>
      <c r="P2779" s="1283"/>
      <c r="R2779" s="1067"/>
      <c r="S2779"/>
      <c r="T2779" s="268"/>
      <c r="U2779" s="268"/>
      <c r="V2779" s="268"/>
      <c r="Z2779" s="21"/>
      <c r="AH2779"/>
    </row>
    <row r="2780" spans="1:34" ht="11.25" customHeight="1">
      <c r="A2780"/>
      <c r="B2780" s="1281" t="s">
        <v>23</v>
      </c>
      <c r="C2780" s="1282">
        <v>1005</v>
      </c>
      <c r="D2780" s="1341" t="str">
        <f t="shared" si="57"/>
        <v>IN1005</v>
      </c>
      <c r="E2780" s="1514" t="s">
        <v>122</v>
      </c>
      <c r="F2780" s="1390">
        <v>500</v>
      </c>
      <c r="G2780" s="1283">
        <v>3.48</v>
      </c>
      <c r="H2780" s="1283">
        <v>3</v>
      </c>
      <c r="I2780" s="1283">
        <v>3.48</v>
      </c>
      <c r="J2780" s="1283">
        <v>3.96</v>
      </c>
      <c r="K2780" s="1283"/>
      <c r="L2780" s="1283"/>
      <c r="M2780" s="1283"/>
      <c r="N2780" s="1283"/>
      <c r="O2780" s="1283"/>
      <c r="P2780" s="1283"/>
      <c r="R2780" s="1067"/>
      <c r="S2780"/>
      <c r="T2780" s="268"/>
      <c r="U2780" s="268"/>
      <c r="V2780" s="268"/>
      <c r="Z2780" s="21"/>
      <c r="AH2780"/>
    </row>
    <row r="2781" spans="1:34" ht="11.25" customHeight="1">
      <c r="A2781"/>
      <c r="B2781" s="1281" t="s">
        <v>23</v>
      </c>
      <c r="C2781" s="1282">
        <v>1016</v>
      </c>
      <c r="D2781" s="1341" t="str">
        <f t="shared" si="57"/>
        <v>IN1016</v>
      </c>
      <c r="E2781" s="1514" t="s">
        <v>280</v>
      </c>
      <c r="F2781" s="1390">
        <v>800</v>
      </c>
      <c r="G2781" s="1283">
        <v>8.44</v>
      </c>
      <c r="H2781" s="1283">
        <v>7.28</v>
      </c>
      <c r="I2781" s="1283">
        <v>8.44</v>
      </c>
      <c r="J2781" s="1283">
        <v>9.6</v>
      </c>
      <c r="K2781" s="1283"/>
      <c r="L2781" s="1283"/>
      <c r="M2781" s="1283"/>
      <c r="N2781" s="1283"/>
      <c r="O2781" s="1283"/>
      <c r="P2781" s="1283"/>
      <c r="R2781" s="1067"/>
      <c r="S2781"/>
      <c r="T2781" s="268"/>
      <c r="U2781" s="268"/>
      <c r="V2781" s="268"/>
      <c r="Z2781" s="21"/>
      <c r="AH2781"/>
    </row>
    <row r="2782" spans="1:34" ht="11.25" customHeight="1">
      <c r="A2782"/>
      <c r="B2782" s="1281" t="s">
        <v>23</v>
      </c>
      <c r="C2782" s="1282">
        <v>1164</v>
      </c>
      <c r="D2782" s="1341" t="str">
        <f t="shared" si="57"/>
        <v>IN1164</v>
      </c>
      <c r="E2782" s="1514" t="s">
        <v>122</v>
      </c>
      <c r="F2782" s="1390">
        <v>500</v>
      </c>
      <c r="G2782" s="1283">
        <v>1.65</v>
      </c>
      <c r="H2782" s="1283">
        <v>1.43</v>
      </c>
      <c r="I2782" s="1283">
        <v>1.65</v>
      </c>
      <c r="J2782" s="1283">
        <v>1.88</v>
      </c>
      <c r="K2782" s="1283"/>
      <c r="L2782" s="1283"/>
      <c r="M2782" s="1283"/>
      <c r="N2782" s="1283"/>
      <c r="O2782" s="1283"/>
      <c r="P2782" s="1283"/>
      <c r="R2782" s="1067"/>
      <c r="S2782" s="267"/>
      <c r="T2782" s="268"/>
      <c r="U2782" s="268"/>
      <c r="V2782" s="268"/>
      <c r="Z2782" s="21"/>
      <c r="AH2782"/>
    </row>
    <row r="2783" spans="1:34" ht="11.25" customHeight="1">
      <c r="A2783"/>
      <c r="B2783" s="1281" t="s">
        <v>23</v>
      </c>
      <c r="C2783" s="1282">
        <v>1165</v>
      </c>
      <c r="D2783" s="1341" t="str">
        <f t="shared" si="57"/>
        <v>IN1165</v>
      </c>
      <c r="E2783" s="1514" t="s">
        <v>122</v>
      </c>
      <c r="F2783" s="1390">
        <v>500</v>
      </c>
      <c r="G2783" s="1283">
        <v>1.65</v>
      </c>
      <c r="H2783" s="1283">
        <v>1.43</v>
      </c>
      <c r="I2783" s="1283">
        <v>1.65</v>
      </c>
      <c r="J2783" s="1283">
        <v>1.88</v>
      </c>
      <c r="K2783" s="1283"/>
      <c r="L2783" s="1283"/>
      <c r="M2783" s="1283"/>
      <c r="N2783" s="1283"/>
      <c r="O2783" s="1283"/>
      <c r="P2783" s="1283"/>
      <c r="R2783" s="1067"/>
      <c r="S2783"/>
      <c r="T2783" s="268"/>
      <c r="U2783" s="268"/>
      <c r="V2783" s="268"/>
      <c r="Z2783" s="21"/>
      <c r="AH2783"/>
    </row>
    <row r="2784" spans="1:34" ht="11.25" customHeight="1">
      <c r="A2784"/>
      <c r="B2784" s="1281" t="s">
        <v>23</v>
      </c>
      <c r="C2784" s="1282">
        <v>1320</v>
      </c>
      <c r="D2784" s="1341" t="str">
        <f t="shared" si="57"/>
        <v>IN1320</v>
      </c>
      <c r="E2784" s="1514" t="s">
        <v>122</v>
      </c>
      <c r="F2784" s="1390">
        <v>500</v>
      </c>
      <c r="G2784" s="1283">
        <v>1.69</v>
      </c>
      <c r="H2784" s="1283">
        <v>1.46</v>
      </c>
      <c r="I2784" s="1283">
        <v>1.69</v>
      </c>
      <c r="J2784" s="1283">
        <v>1.93</v>
      </c>
      <c r="K2784" s="1283"/>
      <c r="L2784" s="1283"/>
      <c r="M2784" s="1283"/>
      <c r="N2784" s="1283"/>
      <c r="O2784" s="1283"/>
      <c r="P2784" s="1283"/>
      <c r="R2784" s="1067"/>
      <c r="S2784"/>
      <c r="T2784" s="268"/>
      <c r="U2784" s="268"/>
      <c r="V2784" s="268"/>
      <c r="Z2784" s="21"/>
      <c r="AH2784"/>
    </row>
    <row r="2785" spans="1:34" ht="11.25" customHeight="1">
      <c r="A2785"/>
      <c r="B2785" s="1281" t="s">
        <v>23</v>
      </c>
      <c r="C2785" s="1282">
        <v>1322</v>
      </c>
      <c r="D2785" s="1341" t="str">
        <f t="shared" si="57"/>
        <v>IN1322</v>
      </c>
      <c r="E2785" s="1514" t="s">
        <v>122</v>
      </c>
      <c r="F2785" s="1390">
        <v>500</v>
      </c>
      <c r="G2785" s="1283">
        <v>4.59</v>
      </c>
      <c r="H2785" s="1283">
        <v>3.96</v>
      </c>
      <c r="I2785" s="1283">
        <v>4.59</v>
      </c>
      <c r="J2785" s="1283">
        <v>5.22</v>
      </c>
      <c r="K2785" s="1283"/>
      <c r="L2785" s="1283"/>
      <c r="M2785" s="1283"/>
      <c r="N2785" s="1283"/>
      <c r="O2785" s="1283"/>
      <c r="P2785" s="1283"/>
      <c r="R2785" s="1067"/>
      <c r="S2785"/>
      <c r="T2785" s="268"/>
      <c r="U2785" s="268"/>
      <c r="V2785" s="268"/>
      <c r="Z2785" s="21"/>
      <c r="AH2785"/>
    </row>
    <row r="2786" spans="1:34" ht="11.25" customHeight="1">
      <c r="A2786"/>
      <c r="B2786" s="1281" t="s">
        <v>23</v>
      </c>
      <c r="C2786" s="1282">
        <v>1430</v>
      </c>
      <c r="D2786" s="1341" t="str">
        <f t="shared" si="57"/>
        <v>IN1430</v>
      </c>
      <c r="E2786" s="1514" t="s">
        <v>122</v>
      </c>
      <c r="F2786" s="1390">
        <v>500</v>
      </c>
      <c r="G2786" s="1283">
        <v>2.23</v>
      </c>
      <c r="H2786" s="1283">
        <v>1.92</v>
      </c>
      <c r="I2786" s="1283">
        <v>2.23</v>
      </c>
      <c r="J2786" s="1283">
        <v>2.5299999999999998</v>
      </c>
      <c r="K2786" s="1283"/>
      <c r="L2786" s="1283"/>
      <c r="M2786" s="1283"/>
      <c r="N2786" s="1283"/>
      <c r="O2786" s="1283"/>
      <c r="P2786" s="1283"/>
      <c r="R2786" s="1067"/>
      <c r="S2786"/>
      <c r="T2786" s="268"/>
      <c r="U2786" s="268"/>
      <c r="V2786" s="268"/>
      <c r="Z2786" s="21"/>
      <c r="AH2786"/>
    </row>
    <row r="2787" spans="1:34" ht="11.25" customHeight="1">
      <c r="A2787"/>
      <c r="B2787" s="1281" t="s">
        <v>23</v>
      </c>
      <c r="C2787" s="1282">
        <v>1438</v>
      </c>
      <c r="D2787" s="1341" t="str">
        <f t="shared" si="57"/>
        <v>IN1438</v>
      </c>
      <c r="E2787" s="1514" t="s">
        <v>123</v>
      </c>
      <c r="F2787" s="1390">
        <v>500</v>
      </c>
      <c r="G2787" s="1283">
        <v>2.95</v>
      </c>
      <c r="H2787" s="1283">
        <v>2.54</v>
      </c>
      <c r="I2787" s="1283">
        <v>2.95</v>
      </c>
      <c r="J2787" s="1283">
        <v>3.36</v>
      </c>
      <c r="K2787" s="1283"/>
      <c r="L2787" s="1283"/>
      <c r="M2787" s="1283"/>
      <c r="N2787" s="1283"/>
      <c r="O2787" s="1283"/>
      <c r="P2787" s="1283"/>
      <c r="R2787" s="1067"/>
      <c r="S2787"/>
      <c r="T2787" s="268"/>
      <c r="U2787" s="268"/>
      <c r="V2787" s="268"/>
      <c r="Z2787" s="21"/>
      <c r="AH2787"/>
    </row>
    <row r="2788" spans="1:34" ht="11.25" customHeight="1">
      <c r="A2788"/>
      <c r="B2788" s="1281" t="s">
        <v>23</v>
      </c>
      <c r="C2788" s="1282">
        <v>1452</v>
      </c>
      <c r="D2788" s="1341" t="str">
        <f t="shared" si="57"/>
        <v>IN1452</v>
      </c>
      <c r="E2788" s="1514" t="s">
        <v>122</v>
      </c>
      <c r="F2788" s="1390">
        <v>500</v>
      </c>
      <c r="G2788" s="1283">
        <v>1.5</v>
      </c>
      <c r="H2788" s="1283">
        <v>1.3</v>
      </c>
      <c r="I2788" s="1283">
        <v>1.5</v>
      </c>
      <c r="J2788" s="1283">
        <v>1.71</v>
      </c>
      <c r="K2788" s="1283"/>
      <c r="L2788" s="1283"/>
      <c r="M2788" s="1283"/>
      <c r="N2788" s="1283"/>
      <c r="O2788" s="1283"/>
      <c r="P2788" s="1283"/>
      <c r="R2788" s="1067"/>
      <c r="S2788"/>
      <c r="T2788" s="268"/>
      <c r="U2788" s="268"/>
      <c r="V2788" s="268"/>
      <c r="Z2788" s="21"/>
      <c r="AH2788"/>
    </row>
    <row r="2789" spans="1:34" ht="11.25" customHeight="1">
      <c r="A2789"/>
      <c r="B2789" s="1281" t="s">
        <v>23</v>
      </c>
      <c r="C2789" s="1282">
        <v>1463</v>
      </c>
      <c r="D2789" s="1341" t="str">
        <f t="shared" si="57"/>
        <v>IN1463</v>
      </c>
      <c r="E2789" s="1514" t="s">
        <v>123</v>
      </c>
      <c r="F2789" s="1390">
        <v>750</v>
      </c>
      <c r="G2789" s="1283">
        <v>7.77</v>
      </c>
      <c r="H2789" s="1283">
        <v>6.7</v>
      </c>
      <c r="I2789" s="1283">
        <v>7.77</v>
      </c>
      <c r="J2789" s="1283">
        <v>8.84</v>
      </c>
      <c r="K2789" s="1283"/>
      <c r="L2789" s="1283"/>
      <c r="M2789" s="1283"/>
      <c r="N2789" s="1283"/>
      <c r="O2789" s="1283"/>
      <c r="P2789" s="1283"/>
      <c r="R2789" s="1067"/>
      <c r="T2789" s="268"/>
      <c r="U2789" s="268"/>
      <c r="V2789" s="268"/>
      <c r="Z2789" s="21"/>
      <c r="AH2789"/>
    </row>
    <row r="2790" spans="1:34" ht="11.25" customHeight="1">
      <c r="A2790"/>
      <c r="B2790" s="1281" t="s">
        <v>23</v>
      </c>
      <c r="C2790" s="1282">
        <v>1472</v>
      </c>
      <c r="D2790" s="1341" t="str">
        <f t="shared" si="57"/>
        <v>IN1472</v>
      </c>
      <c r="E2790" s="1514" t="s">
        <v>122</v>
      </c>
      <c r="F2790" s="1390">
        <v>500</v>
      </c>
      <c r="G2790" s="1283">
        <v>1.61</v>
      </c>
      <c r="H2790" s="1283">
        <v>1.39</v>
      </c>
      <c r="I2790" s="1283">
        <v>1.61</v>
      </c>
      <c r="J2790" s="1283">
        <v>1.83</v>
      </c>
      <c r="K2790" s="1283"/>
      <c r="L2790" s="1283"/>
      <c r="M2790" s="1283"/>
      <c r="N2790" s="1283"/>
      <c r="O2790" s="1283"/>
      <c r="P2790" s="1283"/>
      <c r="R2790" s="1067"/>
      <c r="S2790"/>
      <c r="T2790" s="268"/>
      <c r="U2790" s="268"/>
      <c r="V2790" s="268"/>
      <c r="Z2790" s="21"/>
      <c r="AH2790"/>
    </row>
    <row r="2791" spans="1:34" ht="11.25" customHeight="1">
      <c r="A2791"/>
      <c r="B2791" s="1281" t="s">
        <v>23</v>
      </c>
      <c r="C2791" s="1282">
        <v>1604</v>
      </c>
      <c r="D2791" s="1341" t="str">
        <f t="shared" si="57"/>
        <v>IN1604</v>
      </c>
      <c r="E2791" s="1514" t="s">
        <v>123</v>
      </c>
      <c r="F2791" s="1390">
        <v>500</v>
      </c>
      <c r="G2791" s="1283">
        <v>2.54</v>
      </c>
      <c r="H2791" s="1283">
        <v>2.19</v>
      </c>
      <c r="I2791" s="1283">
        <v>2.54</v>
      </c>
      <c r="J2791" s="1283">
        <v>2.89</v>
      </c>
      <c r="K2791" s="1283"/>
      <c r="L2791" s="1283"/>
      <c r="M2791" s="1283"/>
      <c r="N2791" s="1283"/>
      <c r="O2791" s="1283"/>
      <c r="P2791" s="1283"/>
      <c r="R2791" s="1067"/>
      <c r="S2791"/>
      <c r="T2791" s="268"/>
      <c r="U2791" s="268"/>
      <c r="V2791" s="268"/>
      <c r="Z2791" s="21"/>
      <c r="AH2791"/>
    </row>
    <row r="2792" spans="1:34" ht="11.25" customHeight="1">
      <c r="A2792"/>
      <c r="B2792" s="1281" t="s">
        <v>23</v>
      </c>
      <c r="C2792" s="1282">
        <v>1624</v>
      </c>
      <c r="D2792" s="1341" t="str">
        <f t="shared" si="57"/>
        <v>IN1624</v>
      </c>
      <c r="E2792" s="1514" t="s">
        <v>123</v>
      </c>
      <c r="F2792" s="1390">
        <v>500</v>
      </c>
      <c r="G2792" s="1283">
        <v>1.39</v>
      </c>
      <c r="H2792" s="1283">
        <v>1.2</v>
      </c>
      <c r="I2792" s="1283">
        <v>1.39</v>
      </c>
      <c r="J2792" s="1283">
        <v>1.59</v>
      </c>
      <c r="K2792" s="1283"/>
      <c r="L2792" s="1283"/>
      <c r="M2792" s="1283"/>
      <c r="N2792" s="1283"/>
      <c r="O2792" s="1283"/>
      <c r="P2792" s="1283"/>
      <c r="R2792" s="1067"/>
      <c r="S2792"/>
      <c r="T2792" s="268"/>
      <c r="U2792" s="268"/>
      <c r="V2792" s="268"/>
      <c r="Z2792" s="21"/>
      <c r="AH2792"/>
    </row>
    <row r="2793" spans="1:34" ht="11.25" customHeight="1">
      <c r="A2793"/>
      <c r="B2793" s="1281" t="s">
        <v>23</v>
      </c>
      <c r="C2793" s="1282">
        <v>1642</v>
      </c>
      <c r="D2793" s="1341" t="str">
        <f t="shared" si="57"/>
        <v>IN1642</v>
      </c>
      <c r="E2793" s="1514" t="s">
        <v>122</v>
      </c>
      <c r="F2793" s="1390">
        <v>500</v>
      </c>
      <c r="G2793" s="1283">
        <v>1.63</v>
      </c>
      <c r="H2793" s="1283">
        <v>1.4</v>
      </c>
      <c r="I2793" s="1283">
        <v>1.63</v>
      </c>
      <c r="J2793" s="1283">
        <v>1.85</v>
      </c>
      <c r="K2793" s="1283"/>
      <c r="L2793" s="1283"/>
      <c r="M2793" s="1283"/>
      <c r="N2793" s="1283"/>
      <c r="O2793" s="1283"/>
      <c r="P2793" s="1283"/>
      <c r="R2793" s="1067"/>
      <c r="S2793"/>
      <c r="T2793" s="268"/>
      <c r="U2793" s="268"/>
      <c r="V2793" s="268"/>
      <c r="Z2793" s="21"/>
      <c r="AH2793"/>
    </row>
    <row r="2794" spans="1:34" ht="11.25" customHeight="1">
      <c r="A2794"/>
      <c r="B2794" s="1281" t="s">
        <v>23</v>
      </c>
      <c r="C2794" s="1282">
        <v>1654</v>
      </c>
      <c r="D2794" s="1341" t="str">
        <f t="shared" si="57"/>
        <v>IN1654</v>
      </c>
      <c r="E2794" s="1514" t="s">
        <v>123</v>
      </c>
      <c r="F2794" s="1390">
        <v>500</v>
      </c>
      <c r="G2794" s="1283">
        <v>3.11</v>
      </c>
      <c r="H2794" s="1283">
        <v>2.69</v>
      </c>
      <c r="I2794" s="1283">
        <v>3.11</v>
      </c>
      <c r="J2794" s="1283">
        <v>3.54</v>
      </c>
      <c r="K2794" s="1283"/>
      <c r="L2794" s="1283"/>
      <c r="M2794" s="1283"/>
      <c r="N2794" s="1283"/>
      <c r="O2794" s="1283"/>
      <c r="P2794" s="1283"/>
      <c r="R2794" s="1067"/>
      <c r="S2794"/>
      <c r="T2794" s="268"/>
      <c r="U2794" s="268"/>
      <c r="V2794" s="268"/>
      <c r="Z2794" s="21"/>
      <c r="AH2794"/>
    </row>
    <row r="2795" spans="1:34" ht="11.25" customHeight="1">
      <c r="A2795"/>
      <c r="B2795" s="1281" t="s">
        <v>23</v>
      </c>
      <c r="C2795" s="1282">
        <v>1699</v>
      </c>
      <c r="D2795" s="1341" t="str">
        <f t="shared" si="57"/>
        <v>IN1699</v>
      </c>
      <c r="E2795" s="1514" t="s">
        <v>122</v>
      </c>
      <c r="F2795" s="1390">
        <v>500</v>
      </c>
      <c r="G2795" s="1283">
        <v>1.52</v>
      </c>
      <c r="H2795" s="1283">
        <v>1.31</v>
      </c>
      <c r="I2795" s="1283">
        <v>1.52</v>
      </c>
      <c r="J2795" s="1283">
        <v>1.72</v>
      </c>
      <c r="K2795" s="1283"/>
      <c r="L2795" s="1283"/>
      <c r="M2795" s="1283"/>
      <c r="N2795" s="1283"/>
      <c r="O2795" s="1283"/>
      <c r="P2795" s="1283"/>
      <c r="R2795" s="1067"/>
      <c r="S2795"/>
      <c r="T2795" s="268"/>
      <c r="U2795" s="268"/>
      <c r="V2795" s="268"/>
      <c r="Z2795" s="21"/>
      <c r="AH2795"/>
    </row>
    <row r="2796" spans="1:34" ht="11.25" customHeight="1">
      <c r="A2796"/>
      <c r="B2796" s="1281" t="s">
        <v>23</v>
      </c>
      <c r="C2796" s="1282">
        <v>1701</v>
      </c>
      <c r="D2796" s="1341" t="str">
        <f t="shared" si="57"/>
        <v>IN1701</v>
      </c>
      <c r="E2796" s="1514" t="s">
        <v>123</v>
      </c>
      <c r="F2796" s="1390">
        <v>500</v>
      </c>
      <c r="G2796" s="1283">
        <v>2.0099999999999998</v>
      </c>
      <c r="H2796" s="1283">
        <v>1.73</v>
      </c>
      <c r="I2796" s="1283">
        <v>2.0099999999999998</v>
      </c>
      <c r="J2796" s="1283">
        <v>2.2799999999999998</v>
      </c>
      <c r="K2796" s="1283"/>
      <c r="L2796" s="1283"/>
      <c r="M2796" s="1283"/>
      <c r="N2796" s="1283"/>
      <c r="O2796" s="1283"/>
      <c r="P2796" s="1283"/>
      <c r="R2796" s="1067"/>
      <c r="S2796"/>
      <c r="T2796" s="268"/>
      <c r="U2796" s="268"/>
      <c r="V2796" s="268"/>
      <c r="Z2796" s="21"/>
      <c r="AH2796"/>
    </row>
    <row r="2797" spans="1:34" ht="11.25" customHeight="1">
      <c r="A2797"/>
      <c r="B2797" s="1281" t="s">
        <v>23</v>
      </c>
      <c r="C2797" s="1282">
        <v>1710</v>
      </c>
      <c r="D2797" s="1341" t="str">
        <f t="shared" si="57"/>
        <v>IN1710</v>
      </c>
      <c r="E2797" s="1514" t="s">
        <v>123</v>
      </c>
      <c r="F2797" s="1390">
        <v>500</v>
      </c>
      <c r="G2797" s="1283">
        <v>2.5099999999999998</v>
      </c>
      <c r="H2797" s="1283">
        <v>2.17</v>
      </c>
      <c r="I2797" s="1283">
        <v>2.5099999999999998</v>
      </c>
      <c r="J2797" s="1283">
        <v>2.86</v>
      </c>
      <c r="K2797" s="1283"/>
      <c r="L2797" s="1283"/>
      <c r="M2797" s="1283"/>
      <c r="N2797" s="1283"/>
      <c r="O2797" s="1283"/>
      <c r="P2797" s="1283"/>
      <c r="R2797" s="1067"/>
      <c r="S2797"/>
      <c r="T2797" s="268"/>
      <c r="U2797" s="268"/>
      <c r="V2797" s="268"/>
      <c r="Z2797" s="21"/>
      <c r="AH2797"/>
    </row>
    <row r="2798" spans="1:34" ht="11.25" customHeight="1">
      <c r="A2798"/>
      <c r="B2798" s="1281" t="s">
        <v>23</v>
      </c>
      <c r="C2798" s="1282">
        <v>1747</v>
      </c>
      <c r="D2798" s="1341" t="str">
        <f t="shared" si="57"/>
        <v>IN1747</v>
      </c>
      <c r="E2798" s="1514" t="s">
        <v>123</v>
      </c>
      <c r="F2798" s="1390">
        <v>500</v>
      </c>
      <c r="G2798" s="1283">
        <v>1.3</v>
      </c>
      <c r="H2798" s="1283">
        <v>1.1200000000000001</v>
      </c>
      <c r="I2798" s="1283">
        <v>1.3</v>
      </c>
      <c r="J2798" s="1283">
        <v>1.48</v>
      </c>
      <c r="K2798" s="1283"/>
      <c r="L2798" s="1283"/>
      <c r="M2798" s="1283"/>
      <c r="N2798" s="1283"/>
      <c r="O2798" s="1283"/>
      <c r="P2798" s="1283"/>
      <c r="R2798" s="1067"/>
      <c r="S2798"/>
      <c r="T2798" s="268"/>
      <c r="U2798" s="268"/>
      <c r="V2798" s="268"/>
      <c r="Z2798" s="21"/>
      <c r="AH2798"/>
    </row>
    <row r="2799" spans="1:34" ht="11.25" customHeight="1">
      <c r="A2799"/>
      <c r="B2799" s="1281" t="s">
        <v>23</v>
      </c>
      <c r="C2799" s="1282">
        <v>1748</v>
      </c>
      <c r="D2799" s="1341" t="str">
        <f t="shared" si="57"/>
        <v>IN1748</v>
      </c>
      <c r="E2799" s="1514" t="s">
        <v>123</v>
      </c>
      <c r="F2799" s="1390">
        <v>550</v>
      </c>
      <c r="G2799" s="1283">
        <v>4.66</v>
      </c>
      <c r="H2799" s="1283">
        <v>4.0199999999999996</v>
      </c>
      <c r="I2799" s="1283">
        <v>4.66</v>
      </c>
      <c r="J2799" s="1283">
        <v>5.3</v>
      </c>
      <c r="K2799" s="1283"/>
      <c r="L2799" s="1283"/>
      <c r="M2799" s="1283"/>
      <c r="N2799" s="1283"/>
      <c r="O2799" s="1283"/>
      <c r="P2799" s="1283"/>
      <c r="R2799" s="1067"/>
      <c r="S2799" s="267"/>
      <c r="T2799" s="268"/>
      <c r="U2799" s="268"/>
      <c r="V2799" s="268"/>
      <c r="Z2799" s="21"/>
      <c r="AH2799"/>
    </row>
    <row r="2800" spans="1:34" ht="11.25" customHeight="1">
      <c r="A2800"/>
      <c r="B2800" s="1281" t="s">
        <v>23</v>
      </c>
      <c r="C2800" s="1282">
        <v>1803</v>
      </c>
      <c r="D2800" s="1341" t="str">
        <f t="shared" si="57"/>
        <v>IN1803</v>
      </c>
      <c r="E2800" s="1514" t="s">
        <v>123</v>
      </c>
      <c r="F2800" s="1390">
        <v>500</v>
      </c>
      <c r="G2800" s="1283">
        <v>4.22</v>
      </c>
      <c r="H2800" s="1283">
        <v>3.64</v>
      </c>
      <c r="I2800" s="1283">
        <v>4.22</v>
      </c>
      <c r="J2800" s="1283">
        <v>4.8</v>
      </c>
      <c r="K2800" s="1283"/>
      <c r="L2800" s="1283"/>
      <c r="M2800" s="1283"/>
      <c r="N2800" s="1283"/>
      <c r="O2800" s="1283"/>
      <c r="P2800" s="1283"/>
      <c r="R2800" s="1067"/>
      <c r="S2800"/>
      <c r="T2800" s="268"/>
      <c r="U2800" s="268"/>
      <c r="V2800" s="268"/>
      <c r="Z2800" s="21"/>
      <c r="AH2800"/>
    </row>
    <row r="2801" spans="1:34" ht="11.25" customHeight="1">
      <c r="A2801"/>
      <c r="B2801" s="1281" t="s">
        <v>23</v>
      </c>
      <c r="C2801" s="1282">
        <v>1924</v>
      </c>
      <c r="D2801" s="1341" t="str">
        <f t="shared" si="57"/>
        <v>IN1924</v>
      </c>
      <c r="E2801" s="1514" t="s">
        <v>124</v>
      </c>
      <c r="F2801" s="1390">
        <v>500</v>
      </c>
      <c r="G2801" s="1283">
        <v>1.5</v>
      </c>
      <c r="H2801" s="1283">
        <v>1.3</v>
      </c>
      <c r="I2801" s="1283">
        <v>1.5</v>
      </c>
      <c r="J2801" s="1283">
        <v>1.71</v>
      </c>
      <c r="K2801" s="1283"/>
      <c r="L2801" s="1283"/>
      <c r="M2801" s="1283"/>
      <c r="N2801" s="1283"/>
      <c r="O2801" s="1283"/>
      <c r="P2801" s="1283"/>
      <c r="R2801" s="1067"/>
      <c r="S2801"/>
      <c r="T2801" s="268"/>
      <c r="U2801" s="268"/>
      <c r="V2801" s="268"/>
      <c r="Z2801" s="21"/>
      <c r="AH2801"/>
    </row>
    <row r="2802" spans="1:34" ht="11.25" customHeight="1">
      <c r="A2802"/>
      <c r="B2802" s="1281" t="s">
        <v>23</v>
      </c>
      <c r="C2802" s="1282">
        <v>1925</v>
      </c>
      <c r="D2802" s="1341" t="str">
        <f t="shared" si="57"/>
        <v>IN1925</v>
      </c>
      <c r="E2802" s="1514" t="s">
        <v>123</v>
      </c>
      <c r="F2802" s="1390">
        <v>500</v>
      </c>
      <c r="G2802" s="1283">
        <v>2.42</v>
      </c>
      <c r="H2802" s="1283">
        <v>2.09</v>
      </c>
      <c r="I2802" s="1283">
        <v>2.42</v>
      </c>
      <c r="J2802" s="1283">
        <v>2.75</v>
      </c>
      <c r="K2802" s="1283"/>
      <c r="L2802" s="1283"/>
      <c r="M2802" s="1283"/>
      <c r="N2802" s="1283"/>
      <c r="O2802" s="1283"/>
      <c r="P2802" s="1283"/>
      <c r="R2802" s="1067"/>
      <c r="S2802"/>
      <c r="T2802" s="268"/>
      <c r="U2802" s="268"/>
      <c r="V2802" s="268"/>
      <c r="Z2802" s="21"/>
      <c r="AH2802"/>
    </row>
    <row r="2803" spans="1:34" ht="11.25" customHeight="1">
      <c r="A2803"/>
      <c r="B2803" s="1281" t="s">
        <v>23</v>
      </c>
      <c r="C2803" s="1282">
        <v>2002</v>
      </c>
      <c r="D2803" s="1341" t="str">
        <f t="shared" si="57"/>
        <v>IN2002</v>
      </c>
      <c r="E2803" s="1514" t="s">
        <v>125</v>
      </c>
      <c r="F2803" s="1390">
        <v>500</v>
      </c>
      <c r="G2803" s="1283">
        <v>1.76</v>
      </c>
      <c r="H2803" s="1283">
        <v>1.52</v>
      </c>
      <c r="I2803" s="1283">
        <v>1.76</v>
      </c>
      <c r="J2803" s="1283">
        <v>2</v>
      </c>
      <c r="K2803" s="1283"/>
      <c r="L2803" s="1283"/>
      <c r="M2803" s="1283"/>
      <c r="N2803" s="1283"/>
      <c r="O2803" s="1283"/>
      <c r="P2803" s="1283"/>
      <c r="R2803" s="1067"/>
      <c r="S2803"/>
      <c r="T2803" s="268"/>
      <c r="U2803" s="268"/>
      <c r="V2803" s="268"/>
      <c r="Z2803" s="21"/>
      <c r="AH2803"/>
    </row>
    <row r="2804" spans="1:34" ht="11.25" customHeight="1">
      <c r="A2804"/>
      <c r="B2804" s="1281" t="s">
        <v>23</v>
      </c>
      <c r="C2804" s="1282">
        <v>2003</v>
      </c>
      <c r="D2804" s="1341" t="str">
        <f t="shared" si="57"/>
        <v>IN2003</v>
      </c>
      <c r="E2804" s="1514" t="s">
        <v>121</v>
      </c>
      <c r="F2804" s="1390">
        <v>500</v>
      </c>
      <c r="G2804" s="1283">
        <v>2.62</v>
      </c>
      <c r="H2804" s="1283">
        <v>2.2599999999999998</v>
      </c>
      <c r="I2804" s="1283">
        <v>2.62</v>
      </c>
      <c r="J2804" s="1283">
        <v>2.98</v>
      </c>
      <c r="K2804" s="1283"/>
      <c r="L2804" s="1283"/>
      <c r="M2804" s="1283"/>
      <c r="N2804" s="1283"/>
      <c r="O2804" s="1283"/>
      <c r="P2804" s="1283"/>
      <c r="R2804" s="1067"/>
      <c r="S2804"/>
      <c r="T2804" s="268"/>
      <c r="U2804" s="268"/>
      <c r="V2804" s="268"/>
      <c r="Z2804" s="21"/>
      <c r="AH2804"/>
    </row>
    <row r="2805" spans="1:34" ht="11.25" customHeight="1">
      <c r="A2805"/>
      <c r="B2805" s="1281" t="s">
        <v>23</v>
      </c>
      <c r="C2805" s="1282">
        <v>2014</v>
      </c>
      <c r="D2805" s="1341" t="str">
        <f t="shared" si="57"/>
        <v>IN2014</v>
      </c>
      <c r="E2805" s="1514" t="s">
        <v>123</v>
      </c>
      <c r="F2805" s="1390">
        <v>500</v>
      </c>
      <c r="G2805" s="1283">
        <v>2.57</v>
      </c>
      <c r="H2805" s="1283">
        <v>2.21</v>
      </c>
      <c r="I2805" s="1283">
        <v>2.57</v>
      </c>
      <c r="J2805" s="1283">
        <v>2.92</v>
      </c>
      <c r="K2805" s="1283"/>
      <c r="L2805" s="1283"/>
      <c r="M2805" s="1283"/>
      <c r="N2805" s="1283"/>
      <c r="O2805" s="1283"/>
      <c r="P2805" s="1283"/>
      <c r="R2805" s="1067"/>
      <c r="S2805"/>
      <c r="T2805" s="268"/>
      <c r="U2805" s="268"/>
      <c r="V2805" s="268"/>
      <c r="Z2805" s="21"/>
      <c r="AH2805"/>
    </row>
    <row r="2806" spans="1:34" ht="11.25" customHeight="1">
      <c r="A2806"/>
      <c r="B2806" s="1281" t="s">
        <v>23</v>
      </c>
      <c r="C2806" s="1282">
        <v>2016</v>
      </c>
      <c r="D2806" s="1341" t="str">
        <f t="shared" si="57"/>
        <v>IN2016</v>
      </c>
      <c r="E2806" s="1514" t="s">
        <v>125</v>
      </c>
      <c r="F2806" s="1390">
        <v>500</v>
      </c>
      <c r="G2806" s="1283">
        <v>1.9</v>
      </c>
      <c r="H2806" s="1283">
        <v>1.64</v>
      </c>
      <c r="I2806" s="1283">
        <v>1.9</v>
      </c>
      <c r="J2806" s="1283">
        <v>2.16</v>
      </c>
      <c r="K2806" s="1283"/>
      <c r="L2806" s="1283"/>
      <c r="M2806" s="1283"/>
      <c r="N2806" s="1283"/>
      <c r="O2806" s="1283"/>
      <c r="P2806" s="1283"/>
      <c r="R2806" s="1067"/>
      <c r="S2806"/>
      <c r="T2806" s="268"/>
      <c r="U2806" s="268"/>
      <c r="V2806" s="268"/>
      <c r="Z2806" s="21"/>
      <c r="AH2806"/>
    </row>
    <row r="2807" spans="1:34" ht="11.25" customHeight="1">
      <c r="A2807"/>
      <c r="B2807" s="1281" t="s">
        <v>23</v>
      </c>
      <c r="C2807" s="1282">
        <v>2021</v>
      </c>
      <c r="D2807" s="1341" t="str">
        <f t="shared" si="57"/>
        <v>IN2021</v>
      </c>
      <c r="E2807" s="1514" t="s">
        <v>124</v>
      </c>
      <c r="F2807" s="1390">
        <v>500</v>
      </c>
      <c r="G2807" s="1283">
        <v>2.19</v>
      </c>
      <c r="H2807" s="1283">
        <v>1.88</v>
      </c>
      <c r="I2807" s="1283">
        <v>2.19</v>
      </c>
      <c r="J2807" s="1283">
        <v>2.4900000000000002</v>
      </c>
      <c r="K2807" s="1283"/>
      <c r="L2807" s="1283"/>
      <c r="M2807" s="1283"/>
      <c r="N2807" s="1283"/>
      <c r="O2807" s="1283"/>
      <c r="P2807" s="1283"/>
      <c r="R2807" s="1067"/>
      <c r="S2807"/>
      <c r="T2807" s="268"/>
      <c r="U2807" s="268"/>
      <c r="V2807" s="268"/>
      <c r="Z2807" s="21"/>
      <c r="AH2807"/>
    </row>
    <row r="2808" spans="1:34" ht="11.25" customHeight="1">
      <c r="A2808"/>
      <c r="B2808" s="1281" t="s">
        <v>23</v>
      </c>
      <c r="C2808" s="1282">
        <v>2039</v>
      </c>
      <c r="D2808" s="1341" t="str">
        <f t="shared" si="57"/>
        <v>IN2039</v>
      </c>
      <c r="E2808" s="1514" t="s">
        <v>121</v>
      </c>
      <c r="F2808" s="1390">
        <v>500</v>
      </c>
      <c r="G2808" s="1283">
        <v>1.31</v>
      </c>
      <c r="H2808" s="1283">
        <v>1.1299999999999999</v>
      </c>
      <c r="I2808" s="1283">
        <v>1.31</v>
      </c>
      <c r="J2808" s="1283">
        <v>1.49</v>
      </c>
      <c r="K2808" s="1283"/>
      <c r="L2808" s="1283"/>
      <c r="M2808" s="1283"/>
      <c r="N2808" s="1283"/>
      <c r="O2808" s="1283"/>
      <c r="P2808" s="1283"/>
      <c r="R2808" s="1067"/>
      <c r="S2808"/>
      <c r="T2808" s="268"/>
      <c r="U2808" s="268"/>
      <c r="V2808" s="268"/>
      <c r="Z2808" s="21"/>
      <c r="AH2808"/>
    </row>
    <row r="2809" spans="1:34" ht="11.25" customHeight="1">
      <c r="A2809"/>
      <c r="B2809" s="1281" t="s">
        <v>23</v>
      </c>
      <c r="C2809" s="1282">
        <v>2041</v>
      </c>
      <c r="D2809" s="1341" t="str">
        <f t="shared" si="57"/>
        <v>IN2041</v>
      </c>
      <c r="E2809" s="1514" t="s">
        <v>121</v>
      </c>
      <c r="F2809" s="1390">
        <v>500</v>
      </c>
      <c r="G2809" s="1283">
        <v>1.94</v>
      </c>
      <c r="H2809" s="1283">
        <v>1.67</v>
      </c>
      <c r="I2809" s="1283">
        <v>1.94</v>
      </c>
      <c r="J2809" s="1283">
        <v>2.21</v>
      </c>
      <c r="K2809" s="1283"/>
      <c r="L2809" s="1283"/>
      <c r="M2809" s="1283"/>
      <c r="N2809" s="1283"/>
      <c r="O2809" s="1283"/>
      <c r="P2809" s="1283"/>
      <c r="R2809" s="1067"/>
      <c r="S2809"/>
      <c r="T2809" s="268"/>
      <c r="U2809" s="268"/>
      <c r="V2809" s="268"/>
      <c r="Z2809" s="21"/>
      <c r="AH2809"/>
    </row>
    <row r="2810" spans="1:34" ht="11.25" customHeight="1">
      <c r="A2810"/>
      <c r="B2810" s="1281" t="s">
        <v>23</v>
      </c>
      <c r="C2810" s="1282">
        <v>2065</v>
      </c>
      <c r="D2810" s="1341" t="str">
        <f t="shared" si="57"/>
        <v>IN2065</v>
      </c>
      <c r="E2810" s="1514" t="s">
        <v>125</v>
      </c>
      <c r="F2810" s="1390">
        <v>500</v>
      </c>
      <c r="G2810" s="1283">
        <v>1.05</v>
      </c>
      <c r="H2810" s="1283">
        <v>0.91</v>
      </c>
      <c r="I2810" s="1283">
        <v>1.05</v>
      </c>
      <c r="J2810" s="1283">
        <v>1.2</v>
      </c>
      <c r="K2810" s="1283"/>
      <c r="L2810" s="1283"/>
      <c r="M2810" s="1283"/>
      <c r="N2810" s="1283"/>
      <c r="O2810" s="1283"/>
      <c r="P2810" s="1283"/>
      <c r="R2810" s="1067"/>
      <c r="S2810"/>
      <c r="T2810" s="268"/>
      <c r="U2810" s="268"/>
      <c r="V2810" s="268"/>
      <c r="Z2810" s="21"/>
      <c r="AH2810"/>
    </row>
    <row r="2811" spans="1:34" ht="11.25" customHeight="1">
      <c r="A2811"/>
      <c r="B2811" s="1281" t="s">
        <v>23</v>
      </c>
      <c r="C2811" s="1282">
        <v>2070</v>
      </c>
      <c r="D2811" s="1341" t="str">
        <f t="shared" si="57"/>
        <v>IN2070</v>
      </c>
      <c r="E2811" s="1514" t="s">
        <v>121</v>
      </c>
      <c r="F2811" s="1390">
        <v>500</v>
      </c>
      <c r="G2811" s="1283">
        <v>2.96</v>
      </c>
      <c r="H2811" s="1283">
        <v>2.56</v>
      </c>
      <c r="I2811" s="1283">
        <v>2.96</v>
      </c>
      <c r="J2811" s="1283">
        <v>3.37</v>
      </c>
      <c r="K2811" s="1283"/>
      <c r="L2811" s="1283"/>
      <c r="M2811" s="1283"/>
      <c r="N2811" s="1283"/>
      <c r="O2811" s="1283"/>
      <c r="P2811" s="1283"/>
      <c r="R2811" s="1067"/>
      <c r="S2811"/>
      <c r="T2811" s="268"/>
      <c r="U2811" s="268"/>
      <c r="V2811" s="268"/>
      <c r="Z2811" s="21"/>
      <c r="AH2811"/>
    </row>
    <row r="2812" spans="1:34" ht="11.25" customHeight="1">
      <c r="A2812"/>
      <c r="B2812" s="1281" t="s">
        <v>23</v>
      </c>
      <c r="C2812" s="1282">
        <v>2081</v>
      </c>
      <c r="D2812" s="1341" t="str">
        <f t="shared" si="57"/>
        <v>IN2081</v>
      </c>
      <c r="E2812" s="1514" t="s">
        <v>122</v>
      </c>
      <c r="F2812" s="1390">
        <v>500</v>
      </c>
      <c r="G2812" s="1283">
        <v>1.57</v>
      </c>
      <c r="H2812" s="1283">
        <v>1.35</v>
      </c>
      <c r="I2812" s="1283">
        <v>1.57</v>
      </c>
      <c r="J2812" s="1283">
        <v>1.79</v>
      </c>
      <c r="K2812" s="1283"/>
      <c r="L2812" s="1283"/>
      <c r="M2812" s="1283"/>
      <c r="N2812" s="1283"/>
      <c r="O2812" s="1283"/>
      <c r="P2812" s="1283"/>
      <c r="R2812" s="1067"/>
      <c r="S2812"/>
      <c r="T2812" s="268"/>
      <c r="U2812" s="268"/>
      <c r="V2812" s="268"/>
      <c r="Z2812" s="21"/>
      <c r="AH2812"/>
    </row>
    <row r="2813" spans="1:34" ht="11.25" customHeight="1">
      <c r="A2813"/>
      <c r="B2813" s="1281" t="s">
        <v>23</v>
      </c>
      <c r="C2813" s="1282">
        <v>2089</v>
      </c>
      <c r="D2813" s="1341" t="str">
        <f t="shared" si="57"/>
        <v>IN2089</v>
      </c>
      <c r="E2813" s="1514" t="s">
        <v>123</v>
      </c>
      <c r="F2813" s="1390">
        <v>500</v>
      </c>
      <c r="G2813" s="1283">
        <v>2.0499999999999998</v>
      </c>
      <c r="H2813" s="1283">
        <v>1.77</v>
      </c>
      <c r="I2813" s="1283">
        <v>2.0499999999999998</v>
      </c>
      <c r="J2813" s="1283">
        <v>2.33</v>
      </c>
      <c r="K2813" s="1283"/>
      <c r="L2813" s="1283"/>
      <c r="M2813" s="1283"/>
      <c r="N2813" s="1283"/>
      <c r="O2813" s="1283"/>
      <c r="P2813" s="1283"/>
      <c r="R2813" s="1067"/>
      <c r="S2813"/>
      <c r="T2813" s="268"/>
      <c r="U2813" s="268"/>
      <c r="V2813" s="268"/>
      <c r="Z2813" s="21"/>
      <c r="AH2813"/>
    </row>
    <row r="2814" spans="1:34" ht="11.25" customHeight="1">
      <c r="A2814"/>
      <c r="B2814" s="1281" t="s">
        <v>23</v>
      </c>
      <c r="C2814" s="1282">
        <v>2095</v>
      </c>
      <c r="D2814" s="1341" t="str">
        <f t="shared" si="57"/>
        <v>IN2095</v>
      </c>
      <c r="E2814" s="1514" t="s">
        <v>123</v>
      </c>
      <c r="F2814" s="1390">
        <v>500</v>
      </c>
      <c r="G2814" s="1283">
        <v>2.21</v>
      </c>
      <c r="H2814" s="1283">
        <v>1.91</v>
      </c>
      <c r="I2814" s="1283">
        <v>2.21</v>
      </c>
      <c r="J2814" s="1283">
        <v>2.52</v>
      </c>
      <c r="K2814" s="1283"/>
      <c r="L2814" s="1283"/>
      <c r="M2814" s="1283"/>
      <c r="N2814" s="1283"/>
      <c r="O2814" s="1283"/>
      <c r="P2814" s="1283"/>
      <c r="R2814" s="1067"/>
      <c r="S2814"/>
      <c r="T2814" s="268"/>
      <c r="U2814" s="268"/>
      <c r="V2814" s="268"/>
      <c r="Z2814" s="21"/>
      <c r="AH2814"/>
    </row>
    <row r="2815" spans="1:34" ht="11.25" customHeight="1">
      <c r="A2815"/>
      <c r="B2815" s="1281" t="s">
        <v>23</v>
      </c>
      <c r="C2815" s="1282">
        <v>2105</v>
      </c>
      <c r="D2815" s="1341" t="str">
        <f t="shared" si="57"/>
        <v>IN2105</v>
      </c>
      <c r="E2815" s="1514" t="s">
        <v>121</v>
      </c>
      <c r="F2815" s="1390">
        <v>500</v>
      </c>
      <c r="G2815" s="1283">
        <v>2.14</v>
      </c>
      <c r="H2815" s="1283">
        <v>1.85</v>
      </c>
      <c r="I2815" s="1283">
        <v>2.14</v>
      </c>
      <c r="J2815" s="1283">
        <v>2.44</v>
      </c>
      <c r="K2815" s="1283"/>
      <c r="L2815" s="1283"/>
      <c r="M2815" s="1283"/>
      <c r="N2815" s="1283"/>
      <c r="O2815" s="1283"/>
      <c r="P2815" s="1283"/>
      <c r="R2815" s="1067"/>
      <c r="S2815" s="267"/>
      <c r="T2815" s="268"/>
      <c r="U2815" s="268"/>
      <c r="V2815" s="268"/>
      <c r="Z2815" s="21"/>
      <c r="AH2815"/>
    </row>
    <row r="2816" spans="1:34" ht="11.25" customHeight="1">
      <c r="A2816"/>
      <c r="B2816" s="1281" t="s">
        <v>23</v>
      </c>
      <c r="C2816" s="1282">
        <v>2110</v>
      </c>
      <c r="D2816" s="1341" t="str">
        <f t="shared" si="57"/>
        <v>IN2110</v>
      </c>
      <c r="E2816" s="1514" t="s">
        <v>121</v>
      </c>
      <c r="F2816" s="1390">
        <v>500</v>
      </c>
      <c r="G2816" s="1283">
        <v>1.76</v>
      </c>
      <c r="H2816" s="1283">
        <v>1.52</v>
      </c>
      <c r="I2816" s="1283">
        <v>1.76</v>
      </c>
      <c r="J2816" s="1283">
        <v>2</v>
      </c>
      <c r="K2816" s="1283"/>
      <c r="L2816" s="1283"/>
      <c r="M2816" s="1283"/>
      <c r="N2816" s="1283"/>
      <c r="O2816" s="1283"/>
      <c r="P2816" s="1283"/>
      <c r="R2816" s="1067"/>
      <c r="S2816"/>
      <c r="T2816" s="268"/>
      <c r="U2816" s="268"/>
      <c r="V2816" s="268"/>
      <c r="Z2816" s="21"/>
      <c r="AH2816"/>
    </row>
    <row r="2817" spans="1:34" ht="11.25" customHeight="1">
      <c r="A2817"/>
      <c r="B2817" s="1281" t="s">
        <v>23</v>
      </c>
      <c r="C2817" s="1282">
        <v>2111</v>
      </c>
      <c r="D2817" s="1341" t="str">
        <f t="shared" si="57"/>
        <v>IN2111</v>
      </c>
      <c r="E2817" s="1514" t="s">
        <v>121</v>
      </c>
      <c r="F2817" s="1390">
        <v>500</v>
      </c>
      <c r="G2817" s="1283">
        <v>1.27</v>
      </c>
      <c r="H2817" s="1283">
        <v>1.1000000000000001</v>
      </c>
      <c r="I2817" s="1283">
        <v>1.27</v>
      </c>
      <c r="J2817" s="1283">
        <v>1.45</v>
      </c>
      <c r="K2817" s="1283"/>
      <c r="L2817" s="1283"/>
      <c r="M2817" s="1283"/>
      <c r="N2817" s="1283"/>
      <c r="O2817" s="1283"/>
      <c r="P2817" s="1283"/>
      <c r="R2817" s="1067"/>
      <c r="S2817"/>
      <c r="T2817" s="268"/>
      <c r="U2817" s="268"/>
      <c r="V2817" s="268"/>
      <c r="Z2817" s="21"/>
      <c r="AH2817"/>
    </row>
    <row r="2818" spans="1:34" ht="11.25" customHeight="1">
      <c r="A2818"/>
      <c r="B2818" s="1281" t="s">
        <v>23</v>
      </c>
      <c r="C2818" s="1282">
        <v>2112</v>
      </c>
      <c r="D2818" s="1341" t="str">
        <f t="shared" si="57"/>
        <v>IN2112</v>
      </c>
      <c r="E2818" s="1514" t="s">
        <v>125</v>
      </c>
      <c r="F2818" s="1390">
        <v>500</v>
      </c>
      <c r="G2818" s="1283">
        <v>2.42</v>
      </c>
      <c r="H2818" s="1283">
        <v>2.09</v>
      </c>
      <c r="I2818" s="1283">
        <v>2.42</v>
      </c>
      <c r="J2818" s="1283">
        <v>2.75</v>
      </c>
      <c r="K2818" s="1283"/>
      <c r="L2818" s="1283"/>
      <c r="M2818" s="1283"/>
      <c r="N2818" s="1283"/>
      <c r="O2818" s="1283"/>
      <c r="P2818" s="1283"/>
      <c r="R2818" s="1067"/>
      <c r="T2818" s="268"/>
      <c r="U2818" s="268"/>
      <c r="V2818" s="268"/>
      <c r="Z2818" s="21"/>
      <c r="AH2818"/>
    </row>
    <row r="2819" spans="1:34" ht="11.25" customHeight="1">
      <c r="A2819"/>
      <c r="B2819" s="1281" t="s">
        <v>23</v>
      </c>
      <c r="C2819" s="1282">
        <v>2114</v>
      </c>
      <c r="D2819" s="1341" t="str">
        <f t="shared" si="57"/>
        <v>IN2114</v>
      </c>
      <c r="E2819" s="1514" t="s">
        <v>122</v>
      </c>
      <c r="F2819" s="1390">
        <v>500</v>
      </c>
      <c r="G2819" s="1283">
        <v>1.73</v>
      </c>
      <c r="H2819" s="1283">
        <v>1.5</v>
      </c>
      <c r="I2819" s="1283">
        <v>1.73</v>
      </c>
      <c r="J2819" s="1283">
        <v>1.97</v>
      </c>
      <c r="K2819" s="1283"/>
      <c r="L2819" s="1283"/>
      <c r="M2819" s="1283"/>
      <c r="N2819" s="1283"/>
      <c r="O2819" s="1283"/>
      <c r="P2819" s="1283"/>
      <c r="R2819" s="1067"/>
      <c r="S2819"/>
      <c r="T2819" s="268"/>
      <c r="U2819" s="268"/>
      <c r="V2819" s="268"/>
      <c r="Z2819" s="21"/>
      <c r="AH2819"/>
    </row>
    <row r="2820" spans="1:34" ht="11.25" customHeight="1">
      <c r="A2820"/>
      <c r="B2820" s="1281" t="s">
        <v>23</v>
      </c>
      <c r="C2820" s="1282">
        <v>2121</v>
      </c>
      <c r="D2820" s="1341" t="str">
        <f t="shared" si="57"/>
        <v>IN2121</v>
      </c>
      <c r="E2820" s="1514" t="s">
        <v>123</v>
      </c>
      <c r="F2820" s="1390">
        <v>500</v>
      </c>
      <c r="G2820" s="1283">
        <v>1.02</v>
      </c>
      <c r="H2820" s="1283">
        <v>0.88</v>
      </c>
      <c r="I2820" s="1283">
        <v>1.02</v>
      </c>
      <c r="J2820" s="1283">
        <v>1.17</v>
      </c>
      <c r="K2820" s="1283"/>
      <c r="L2820" s="1283"/>
      <c r="M2820" s="1283"/>
      <c r="N2820" s="1283"/>
      <c r="O2820" s="1283"/>
      <c r="P2820" s="1283"/>
      <c r="R2820" s="1067"/>
      <c r="S2820"/>
      <c r="T2820" s="268"/>
      <c r="U2820" s="268"/>
      <c r="V2820" s="268"/>
      <c r="Z2820" s="21"/>
      <c r="AH2820"/>
    </row>
    <row r="2821" spans="1:34" ht="11.25" customHeight="1">
      <c r="A2821"/>
      <c r="B2821" s="1281" t="s">
        <v>23</v>
      </c>
      <c r="C2821" s="1282">
        <v>2130</v>
      </c>
      <c r="D2821" s="1341" t="str">
        <f t="shared" si="57"/>
        <v>IN2130</v>
      </c>
      <c r="E2821" s="1514" t="s">
        <v>121</v>
      </c>
      <c r="F2821" s="1390">
        <v>500</v>
      </c>
      <c r="G2821" s="1283">
        <v>1.34</v>
      </c>
      <c r="H2821" s="1283">
        <v>1.1499999999999999</v>
      </c>
      <c r="I2821" s="1283">
        <v>1.34</v>
      </c>
      <c r="J2821" s="1283">
        <v>1.52</v>
      </c>
      <c r="K2821" s="1283"/>
      <c r="L2821" s="1283"/>
      <c r="M2821" s="1283"/>
      <c r="N2821" s="1283"/>
      <c r="O2821" s="1283"/>
      <c r="P2821" s="1283"/>
      <c r="R2821" s="1067"/>
      <c r="S2821"/>
      <c r="T2821" s="268"/>
      <c r="U2821" s="268"/>
      <c r="V2821" s="268"/>
      <c r="Z2821" s="21"/>
      <c r="AH2821"/>
    </row>
    <row r="2822" spans="1:34" ht="11.25" customHeight="1">
      <c r="A2822"/>
      <c r="B2822" s="1281" t="s">
        <v>23</v>
      </c>
      <c r="C2822" s="1282">
        <v>2131</v>
      </c>
      <c r="D2822" s="1341" t="str">
        <f t="shared" si="57"/>
        <v>IN2131</v>
      </c>
      <c r="E2822" s="1514" t="s">
        <v>125</v>
      </c>
      <c r="F2822" s="1390">
        <v>500</v>
      </c>
      <c r="G2822" s="1283">
        <v>0.93</v>
      </c>
      <c r="H2822" s="1283">
        <v>0.8</v>
      </c>
      <c r="I2822" s="1283">
        <v>0.93</v>
      </c>
      <c r="J2822" s="1283">
        <v>1.06</v>
      </c>
      <c r="K2822" s="1283"/>
      <c r="L2822" s="1283"/>
      <c r="M2822" s="1283"/>
      <c r="N2822" s="1283"/>
      <c r="O2822" s="1283"/>
      <c r="P2822" s="1283"/>
      <c r="R2822" s="1067"/>
      <c r="S2822"/>
      <c r="T2822" s="268"/>
      <c r="U2822" s="268"/>
      <c r="V2822" s="268"/>
      <c r="Z2822" s="21"/>
      <c r="AH2822"/>
    </row>
    <row r="2823" spans="1:34" ht="11.25" customHeight="1">
      <c r="A2823"/>
      <c r="B2823" s="1281" t="s">
        <v>23</v>
      </c>
      <c r="C2823" s="1282">
        <v>2143</v>
      </c>
      <c r="D2823" s="1341" t="str">
        <f t="shared" si="57"/>
        <v>IN2143</v>
      </c>
      <c r="E2823" s="1514" t="s">
        <v>121</v>
      </c>
      <c r="F2823" s="1390">
        <v>500</v>
      </c>
      <c r="G2823" s="1283">
        <v>1.34</v>
      </c>
      <c r="H2823" s="1283">
        <v>1.1499999999999999</v>
      </c>
      <c r="I2823" s="1283">
        <v>1.34</v>
      </c>
      <c r="J2823" s="1283">
        <v>1.52</v>
      </c>
      <c r="K2823" s="1283"/>
      <c r="L2823" s="1283"/>
      <c r="M2823" s="1283"/>
      <c r="N2823" s="1283"/>
      <c r="O2823" s="1283"/>
      <c r="P2823" s="1283"/>
      <c r="R2823" s="1067"/>
      <c r="T2823" s="268"/>
      <c r="U2823" s="268"/>
      <c r="V2823" s="268"/>
      <c r="Z2823" s="21"/>
      <c r="AH2823"/>
    </row>
    <row r="2824" spans="1:34" ht="11.25" customHeight="1">
      <c r="A2824"/>
      <c r="B2824" s="1281" t="s">
        <v>23</v>
      </c>
      <c r="C2824" s="1282">
        <v>2157</v>
      </c>
      <c r="D2824" s="1341" t="str">
        <f t="shared" si="57"/>
        <v>IN2157</v>
      </c>
      <c r="E2824" s="1514" t="s">
        <v>121</v>
      </c>
      <c r="F2824" s="1390">
        <v>500</v>
      </c>
      <c r="G2824" s="1283">
        <v>2.46</v>
      </c>
      <c r="H2824" s="1283">
        <v>2.12</v>
      </c>
      <c r="I2824" s="1283">
        <v>2.46</v>
      </c>
      <c r="J2824" s="1283">
        <v>2.8</v>
      </c>
      <c r="K2824" s="1283"/>
      <c r="L2824" s="1283"/>
      <c r="M2824" s="1283"/>
      <c r="N2824" s="1283"/>
      <c r="O2824" s="1283"/>
      <c r="P2824" s="1283"/>
      <c r="R2824" s="1067"/>
      <c r="S2824"/>
      <c r="T2824" s="268"/>
      <c r="U2824" s="268"/>
      <c r="V2824" s="268"/>
      <c r="Z2824" s="21"/>
      <c r="AH2824"/>
    </row>
    <row r="2825" spans="1:34" ht="11.25" customHeight="1">
      <c r="A2825"/>
      <c r="B2825" s="1281" t="s">
        <v>23</v>
      </c>
      <c r="C2825" s="1282">
        <v>2172</v>
      </c>
      <c r="D2825" s="1341" t="str">
        <f t="shared" si="57"/>
        <v>IN2172</v>
      </c>
      <c r="E2825" s="1514" t="s">
        <v>123</v>
      </c>
      <c r="F2825" s="1390">
        <v>500</v>
      </c>
      <c r="G2825" s="1283">
        <v>0.82</v>
      </c>
      <c r="H2825" s="1283">
        <v>0.71</v>
      </c>
      <c r="I2825" s="1283">
        <v>0.82</v>
      </c>
      <c r="J2825" s="1283">
        <v>0.93</v>
      </c>
      <c r="K2825" s="1283"/>
      <c r="L2825" s="1283"/>
      <c r="M2825" s="1283"/>
      <c r="N2825" s="1283"/>
      <c r="O2825" s="1283"/>
      <c r="P2825" s="1283"/>
      <c r="R2825" s="1067"/>
      <c r="S2825"/>
      <c r="T2825" s="268"/>
      <c r="U2825" s="268"/>
      <c r="V2825" s="268"/>
      <c r="Z2825" s="21"/>
      <c r="AH2825"/>
    </row>
    <row r="2826" spans="1:34" ht="11.25" customHeight="1">
      <c r="A2826"/>
      <c r="B2826" s="1281" t="s">
        <v>23</v>
      </c>
      <c r="C2826" s="1282">
        <v>2174</v>
      </c>
      <c r="D2826" s="1341" t="str">
        <f t="shared" si="57"/>
        <v>IN2174</v>
      </c>
      <c r="E2826" s="1514" t="s">
        <v>123</v>
      </c>
      <c r="F2826" s="1390">
        <v>500</v>
      </c>
      <c r="G2826" s="1283">
        <v>1.49</v>
      </c>
      <c r="H2826" s="1283">
        <v>1.28</v>
      </c>
      <c r="I2826" s="1283">
        <v>1.49</v>
      </c>
      <c r="J2826" s="1283">
        <v>1.69</v>
      </c>
      <c r="K2826" s="1283"/>
      <c r="L2826" s="1283"/>
      <c r="M2826" s="1283"/>
      <c r="N2826" s="1283"/>
      <c r="O2826" s="1283"/>
      <c r="P2826" s="1283"/>
      <c r="R2826" s="1067"/>
      <c r="S2826"/>
      <c r="T2826" s="268"/>
      <c r="U2826" s="268"/>
      <c r="V2826" s="268"/>
      <c r="Z2826" s="21"/>
      <c r="AH2826"/>
    </row>
    <row r="2827" spans="1:34" ht="11.25" customHeight="1">
      <c r="A2827"/>
      <c r="B2827" s="1281" t="s">
        <v>23</v>
      </c>
      <c r="C2827" s="1282">
        <v>2211</v>
      </c>
      <c r="D2827" s="1341" t="str">
        <f t="shared" si="57"/>
        <v>IN2211</v>
      </c>
      <c r="E2827" s="1514" t="s">
        <v>123</v>
      </c>
      <c r="F2827" s="1390">
        <v>500</v>
      </c>
      <c r="G2827" s="1283">
        <v>4.17</v>
      </c>
      <c r="H2827" s="1283">
        <v>3.59</v>
      </c>
      <c r="I2827" s="1283">
        <v>4.17</v>
      </c>
      <c r="J2827" s="1283">
        <v>4.74</v>
      </c>
      <c r="K2827" s="1283"/>
      <c r="L2827" s="1283"/>
      <c r="M2827" s="1283"/>
      <c r="N2827" s="1283"/>
      <c r="O2827" s="1283"/>
      <c r="P2827" s="1283"/>
      <c r="R2827" s="1067"/>
      <c r="S2827"/>
      <c r="T2827" s="268"/>
      <c r="U2827" s="268"/>
      <c r="V2827" s="268"/>
      <c r="Z2827" s="21"/>
      <c r="AH2827"/>
    </row>
    <row r="2828" spans="1:34" ht="11.25" customHeight="1">
      <c r="A2828"/>
      <c r="B2828" s="1281" t="s">
        <v>23</v>
      </c>
      <c r="C2828" s="1282">
        <v>2220</v>
      </c>
      <c r="D2828" s="1341" t="str">
        <f t="shared" ref="D2828:D2891" si="58">B2828&amp;TEXT(C2828,"0000")</f>
        <v>IN2220</v>
      </c>
      <c r="E2828" s="1514" t="s">
        <v>125</v>
      </c>
      <c r="F2828" s="1390">
        <v>500</v>
      </c>
      <c r="G2828" s="1283">
        <v>1.42</v>
      </c>
      <c r="H2828" s="1283">
        <v>1.23</v>
      </c>
      <c r="I2828" s="1283">
        <v>1.42</v>
      </c>
      <c r="J2828" s="1283">
        <v>1.62</v>
      </c>
      <c r="K2828" s="1283"/>
      <c r="L2828" s="1283"/>
      <c r="M2828" s="1283"/>
      <c r="N2828" s="1283"/>
      <c r="O2828" s="1283"/>
      <c r="P2828" s="1283"/>
      <c r="R2828" s="1067"/>
      <c r="S2828"/>
      <c r="T2828" s="268"/>
      <c r="U2828" s="268"/>
      <c r="V2828" s="268"/>
      <c r="Z2828" s="21"/>
      <c r="AH2828"/>
    </row>
    <row r="2829" spans="1:34" ht="11.25" customHeight="1">
      <c r="A2829"/>
      <c r="B2829" s="1281" t="s">
        <v>23</v>
      </c>
      <c r="C2829" s="1282">
        <v>2288</v>
      </c>
      <c r="D2829" s="1341" t="str">
        <f t="shared" si="58"/>
        <v>IN2288</v>
      </c>
      <c r="E2829" s="1514" t="s">
        <v>125</v>
      </c>
      <c r="F2829" s="1390">
        <v>500</v>
      </c>
      <c r="G2829" s="1283">
        <v>2.4900000000000002</v>
      </c>
      <c r="H2829" s="1283">
        <v>2.14</v>
      </c>
      <c r="I2829" s="1283">
        <v>2.4900000000000002</v>
      </c>
      <c r="J2829" s="1283">
        <v>2.83</v>
      </c>
      <c r="K2829" s="1283"/>
      <c r="L2829" s="1283"/>
      <c r="M2829" s="1283"/>
      <c r="N2829" s="1283"/>
      <c r="O2829" s="1283"/>
      <c r="P2829" s="1283"/>
      <c r="R2829" s="1067"/>
      <c r="S2829"/>
      <c r="T2829" s="268"/>
      <c r="U2829" s="268"/>
      <c r="V2829" s="268"/>
      <c r="Z2829" s="21"/>
      <c r="AH2829"/>
    </row>
    <row r="2830" spans="1:34" ht="11.25" customHeight="1">
      <c r="A2830"/>
      <c r="B2830" s="1281" t="s">
        <v>23</v>
      </c>
      <c r="C2830" s="1282">
        <v>2302</v>
      </c>
      <c r="D2830" s="1341" t="str">
        <f t="shared" si="58"/>
        <v>IN2302</v>
      </c>
      <c r="E2830" s="1514" t="s">
        <v>125</v>
      </c>
      <c r="F2830" s="1390">
        <v>500</v>
      </c>
      <c r="G2830" s="1283">
        <v>0.98</v>
      </c>
      <c r="H2830" s="1283">
        <v>0.85</v>
      </c>
      <c r="I2830" s="1283">
        <v>0.98</v>
      </c>
      <c r="J2830" s="1283">
        <v>1.1200000000000001</v>
      </c>
      <c r="K2830" s="1283"/>
      <c r="L2830" s="1283"/>
      <c r="M2830" s="1283"/>
      <c r="N2830" s="1283"/>
      <c r="O2830" s="1283"/>
      <c r="P2830" s="1283"/>
      <c r="R2830" s="1067"/>
      <c r="S2830"/>
      <c r="T2830" s="268"/>
      <c r="U2830" s="268"/>
      <c r="V2830" s="268"/>
      <c r="Z2830" s="21"/>
      <c r="AH2830"/>
    </row>
    <row r="2831" spans="1:34" ht="11.25" customHeight="1">
      <c r="A2831"/>
      <c r="B2831" s="1281" t="s">
        <v>23</v>
      </c>
      <c r="C2831" s="1282">
        <v>2305</v>
      </c>
      <c r="D2831" s="1341" t="str">
        <f t="shared" si="58"/>
        <v>IN2305</v>
      </c>
      <c r="E2831" s="1514" t="s">
        <v>125</v>
      </c>
      <c r="F2831" s="1390">
        <v>500</v>
      </c>
      <c r="G2831" s="1283">
        <v>1.31</v>
      </c>
      <c r="H2831" s="1283">
        <v>1.1299999999999999</v>
      </c>
      <c r="I2831" s="1283">
        <v>1.31</v>
      </c>
      <c r="J2831" s="1283">
        <v>1.49</v>
      </c>
      <c r="K2831" s="1283"/>
      <c r="L2831" s="1283"/>
      <c r="M2831" s="1283"/>
      <c r="N2831" s="1283"/>
      <c r="O2831" s="1283"/>
      <c r="P2831" s="1283"/>
      <c r="R2831" s="1067"/>
      <c r="S2831"/>
      <c r="T2831" s="268"/>
      <c r="U2831" s="268"/>
      <c r="V2831" s="268"/>
      <c r="Z2831" s="21"/>
      <c r="AH2831"/>
    </row>
    <row r="2832" spans="1:34" ht="11.25" customHeight="1">
      <c r="A2832"/>
      <c r="B2832" s="1281" t="s">
        <v>23</v>
      </c>
      <c r="C2832" s="1282">
        <v>2361</v>
      </c>
      <c r="D2832" s="1341" t="str">
        <f t="shared" si="58"/>
        <v>IN2361</v>
      </c>
      <c r="E2832" s="1514" t="s">
        <v>125</v>
      </c>
      <c r="F2832" s="1390">
        <v>500</v>
      </c>
      <c r="G2832" s="1283">
        <v>1.1299999999999999</v>
      </c>
      <c r="H2832" s="1283">
        <v>0.98</v>
      </c>
      <c r="I2832" s="1283">
        <v>1.1299999999999999</v>
      </c>
      <c r="J2832" s="1283">
        <v>1.29</v>
      </c>
      <c r="K2832" s="1283"/>
      <c r="L2832" s="1283"/>
      <c r="M2832" s="1283"/>
      <c r="N2832" s="1283"/>
      <c r="O2832" s="1283"/>
      <c r="P2832" s="1283"/>
      <c r="R2832" s="1067"/>
      <c r="S2832"/>
      <c r="T2832" s="268"/>
      <c r="U2832" s="268"/>
      <c r="V2832" s="268"/>
      <c r="Z2832" s="21"/>
      <c r="AH2832"/>
    </row>
    <row r="2833" spans="1:34" ht="11.25" customHeight="1">
      <c r="A2833"/>
      <c r="B2833" s="1281" t="s">
        <v>23</v>
      </c>
      <c r="C2833" s="1282">
        <v>2362</v>
      </c>
      <c r="D2833" s="1341" t="str">
        <f t="shared" si="58"/>
        <v>IN2362</v>
      </c>
      <c r="E2833" s="1514" t="s">
        <v>125</v>
      </c>
      <c r="F2833" s="1390">
        <v>500</v>
      </c>
      <c r="G2833" s="1283">
        <v>1.1299999999999999</v>
      </c>
      <c r="H2833" s="1283">
        <v>0.98</v>
      </c>
      <c r="I2833" s="1283">
        <v>1.1299999999999999</v>
      </c>
      <c r="J2833" s="1283">
        <v>1.29</v>
      </c>
      <c r="K2833" s="1283"/>
      <c r="L2833" s="1283"/>
      <c r="M2833" s="1283"/>
      <c r="N2833" s="1283"/>
      <c r="O2833" s="1283"/>
      <c r="P2833" s="1283"/>
      <c r="R2833" s="1067"/>
      <c r="S2833" s="267"/>
      <c r="T2833" s="268"/>
      <c r="U2833" s="268"/>
      <c r="V2833" s="268"/>
      <c r="Z2833" s="21"/>
      <c r="AH2833"/>
    </row>
    <row r="2834" spans="1:34" ht="11.25" customHeight="1">
      <c r="A2834"/>
      <c r="B2834" s="1281" t="s">
        <v>23</v>
      </c>
      <c r="C2834" s="1282">
        <v>2380</v>
      </c>
      <c r="D2834" s="1341" t="str">
        <f t="shared" si="58"/>
        <v>IN2380</v>
      </c>
      <c r="E2834" s="1514" t="s">
        <v>125</v>
      </c>
      <c r="F2834" s="1390">
        <v>500</v>
      </c>
      <c r="G2834" s="1283">
        <v>1.54</v>
      </c>
      <c r="H2834" s="1283">
        <v>1.33</v>
      </c>
      <c r="I2834" s="1283">
        <v>1.54</v>
      </c>
      <c r="J2834" s="1283">
        <v>1.76</v>
      </c>
      <c r="K2834" s="1283"/>
      <c r="L2834" s="1283"/>
      <c r="M2834" s="1283"/>
      <c r="N2834" s="1283"/>
      <c r="O2834" s="1283"/>
      <c r="P2834" s="1283"/>
      <c r="R2834" s="1067"/>
      <c r="S2834"/>
      <c r="T2834" s="268"/>
      <c r="U2834" s="268"/>
      <c r="V2834" s="268"/>
      <c r="Z2834" s="21"/>
      <c r="AH2834"/>
    </row>
    <row r="2835" spans="1:34" ht="11.25" customHeight="1">
      <c r="A2835"/>
      <c r="B2835" s="1281" t="s">
        <v>23</v>
      </c>
      <c r="C2835" s="1282">
        <v>2388</v>
      </c>
      <c r="D2835" s="1341" t="str">
        <f t="shared" si="58"/>
        <v>IN2388</v>
      </c>
      <c r="E2835" s="1514" t="s">
        <v>125</v>
      </c>
      <c r="F2835" s="1390">
        <v>500</v>
      </c>
      <c r="G2835" s="1283">
        <v>1.0900000000000001</v>
      </c>
      <c r="H2835" s="1283">
        <v>0.94</v>
      </c>
      <c r="I2835" s="1283">
        <v>1.0900000000000001</v>
      </c>
      <c r="J2835" s="1283">
        <v>1.24</v>
      </c>
      <c r="K2835" s="1283"/>
      <c r="L2835" s="1283"/>
      <c r="M2835" s="1283"/>
      <c r="N2835" s="1283"/>
      <c r="O2835" s="1283"/>
      <c r="P2835" s="1283"/>
      <c r="R2835" s="1067"/>
      <c r="S2835"/>
      <c r="T2835" s="268"/>
      <c r="U2835" s="268"/>
      <c r="V2835" s="268"/>
      <c r="Z2835" s="21"/>
      <c r="AH2835"/>
    </row>
    <row r="2836" spans="1:34" ht="11.25" customHeight="1">
      <c r="A2836"/>
      <c r="B2836" s="1281" t="s">
        <v>23</v>
      </c>
      <c r="C2836" s="1282">
        <v>2402</v>
      </c>
      <c r="D2836" s="1341" t="str">
        <f t="shared" si="58"/>
        <v>IN2402</v>
      </c>
      <c r="E2836" s="1514" t="s">
        <v>124</v>
      </c>
      <c r="F2836" s="1390">
        <v>500</v>
      </c>
      <c r="G2836" s="1283">
        <v>1.53</v>
      </c>
      <c r="H2836" s="1283">
        <v>1.32</v>
      </c>
      <c r="I2836" s="1283">
        <v>1.53</v>
      </c>
      <c r="J2836" s="1283">
        <v>1.74</v>
      </c>
      <c r="K2836" s="1283"/>
      <c r="L2836" s="1283"/>
      <c r="M2836" s="1283"/>
      <c r="N2836" s="1283"/>
      <c r="O2836" s="1283"/>
      <c r="P2836" s="1283"/>
      <c r="R2836" s="1067"/>
      <c r="S2836"/>
      <c r="T2836" s="268"/>
      <c r="U2836" s="268"/>
      <c r="V2836" s="268"/>
      <c r="Z2836" s="21"/>
      <c r="AH2836"/>
    </row>
    <row r="2837" spans="1:34" ht="11.25" customHeight="1">
      <c r="A2837"/>
      <c r="B2837" s="1281" t="s">
        <v>23</v>
      </c>
      <c r="C2837" s="1282">
        <v>2413</v>
      </c>
      <c r="D2837" s="1341" t="str">
        <f t="shared" si="58"/>
        <v>IN2413</v>
      </c>
      <c r="E2837" s="1514" t="s">
        <v>125</v>
      </c>
      <c r="F2837" s="1390">
        <v>500</v>
      </c>
      <c r="G2837" s="1283">
        <v>1.65</v>
      </c>
      <c r="H2837" s="1283">
        <v>1.43</v>
      </c>
      <c r="I2837" s="1283">
        <v>1.65</v>
      </c>
      <c r="J2837" s="1283">
        <v>1.88</v>
      </c>
      <c r="K2837" s="1283"/>
      <c r="L2837" s="1283"/>
      <c r="M2837" s="1283"/>
      <c r="N2837" s="1283"/>
      <c r="O2837" s="1283"/>
      <c r="P2837" s="1283"/>
      <c r="R2837" s="1067"/>
      <c r="S2837"/>
      <c r="T2837" s="268"/>
      <c r="U2837" s="268"/>
      <c r="V2837" s="268"/>
      <c r="Z2837" s="21"/>
      <c r="AH2837"/>
    </row>
    <row r="2838" spans="1:34" ht="11.25" customHeight="1">
      <c r="A2838"/>
      <c r="B2838" s="1281" t="s">
        <v>23</v>
      </c>
      <c r="C2838" s="1282">
        <v>2416</v>
      </c>
      <c r="D2838" s="1341" t="str">
        <f t="shared" si="58"/>
        <v>IN2416</v>
      </c>
      <c r="E2838" s="1514" t="s">
        <v>121</v>
      </c>
      <c r="F2838" s="1390">
        <v>500</v>
      </c>
      <c r="G2838" s="1283">
        <v>1.1599999999999999</v>
      </c>
      <c r="H2838" s="1283">
        <v>1</v>
      </c>
      <c r="I2838" s="1283">
        <v>1.1599999999999999</v>
      </c>
      <c r="J2838" s="1283">
        <v>1.32</v>
      </c>
      <c r="K2838" s="1283"/>
      <c r="L2838" s="1283"/>
      <c r="M2838" s="1283"/>
      <c r="N2838" s="1283"/>
      <c r="O2838" s="1283"/>
      <c r="P2838" s="1283"/>
      <c r="R2838" s="1067"/>
      <c r="S2838"/>
      <c r="T2838" s="268"/>
      <c r="U2838" s="268"/>
      <c r="V2838" s="268"/>
      <c r="Z2838" s="21"/>
      <c r="AH2838"/>
    </row>
    <row r="2839" spans="1:34" ht="11.25" customHeight="1">
      <c r="A2839"/>
      <c r="B2839" s="1281" t="s">
        <v>23</v>
      </c>
      <c r="C2839" s="1282">
        <v>2417</v>
      </c>
      <c r="D2839" s="1341" t="str">
        <f t="shared" si="58"/>
        <v>IN2417</v>
      </c>
      <c r="E2839" s="1514" t="s">
        <v>125</v>
      </c>
      <c r="F2839" s="1390">
        <v>500</v>
      </c>
      <c r="G2839" s="1283">
        <v>0.72</v>
      </c>
      <c r="H2839" s="1283">
        <v>0.62</v>
      </c>
      <c r="I2839" s="1283">
        <v>0.72</v>
      </c>
      <c r="J2839" s="1283">
        <v>0.82</v>
      </c>
      <c r="K2839" s="1283"/>
      <c r="L2839" s="1283"/>
      <c r="M2839" s="1283"/>
      <c r="N2839" s="1283"/>
      <c r="O2839" s="1283"/>
      <c r="P2839" s="1283"/>
      <c r="R2839" s="1067"/>
      <c r="S2839"/>
      <c r="T2839" s="268"/>
      <c r="U2839" s="268"/>
      <c r="V2839" s="268"/>
      <c r="Z2839" s="21"/>
      <c r="AH2839"/>
    </row>
    <row r="2840" spans="1:34" ht="11.25" customHeight="1">
      <c r="A2840"/>
      <c r="B2840" s="1281" t="s">
        <v>23</v>
      </c>
      <c r="C2840" s="1282">
        <v>2501</v>
      </c>
      <c r="D2840" s="1341" t="str">
        <f t="shared" si="58"/>
        <v>IN2501</v>
      </c>
      <c r="E2840" s="1514" t="s">
        <v>121</v>
      </c>
      <c r="F2840" s="1390">
        <v>500</v>
      </c>
      <c r="G2840" s="1283">
        <v>1.71</v>
      </c>
      <c r="H2840" s="1283">
        <v>1.47</v>
      </c>
      <c r="I2840" s="1283">
        <v>1.71</v>
      </c>
      <c r="J2840" s="1283">
        <v>1.94</v>
      </c>
      <c r="K2840" s="1283"/>
      <c r="L2840" s="1283"/>
      <c r="M2840" s="1283"/>
      <c r="N2840" s="1283"/>
      <c r="O2840" s="1283"/>
      <c r="P2840" s="1283"/>
      <c r="R2840" s="1067"/>
      <c r="S2840"/>
      <c r="T2840" s="268"/>
      <c r="U2840" s="268"/>
      <c r="V2840" s="268"/>
      <c r="Z2840" s="21"/>
      <c r="AH2840"/>
    </row>
    <row r="2841" spans="1:34" ht="11.25" customHeight="1">
      <c r="A2841"/>
      <c r="B2841" s="1281" t="s">
        <v>23</v>
      </c>
      <c r="C2841" s="1282">
        <v>2503</v>
      </c>
      <c r="D2841" s="1341" t="str">
        <f t="shared" si="58"/>
        <v>IN2503</v>
      </c>
      <c r="E2841" s="1514" t="s">
        <v>121</v>
      </c>
      <c r="F2841" s="1390">
        <v>500</v>
      </c>
      <c r="G2841" s="1283">
        <v>0.75</v>
      </c>
      <c r="H2841" s="1283">
        <v>0.65</v>
      </c>
      <c r="I2841" s="1283">
        <v>0.75</v>
      </c>
      <c r="J2841" s="1283">
        <v>0.85</v>
      </c>
      <c r="K2841" s="1283"/>
      <c r="L2841" s="1283"/>
      <c r="M2841" s="1283"/>
      <c r="N2841" s="1283"/>
      <c r="O2841" s="1283"/>
      <c r="P2841" s="1283"/>
      <c r="R2841" s="1067"/>
      <c r="S2841"/>
      <c r="T2841" s="268"/>
      <c r="U2841" s="268"/>
      <c r="V2841" s="268"/>
      <c r="Z2841" s="21"/>
      <c r="AH2841"/>
    </row>
    <row r="2842" spans="1:34" ht="11.25" customHeight="1">
      <c r="A2842"/>
      <c r="B2842" s="1281" t="s">
        <v>23</v>
      </c>
      <c r="C2842" s="1282">
        <v>2570</v>
      </c>
      <c r="D2842" s="1341" t="str">
        <f t="shared" si="58"/>
        <v>IN2570</v>
      </c>
      <c r="E2842" s="1514" t="s">
        <v>124</v>
      </c>
      <c r="F2842" s="1390">
        <v>500</v>
      </c>
      <c r="G2842" s="1283">
        <v>2.09</v>
      </c>
      <c r="H2842" s="1283">
        <v>1.8</v>
      </c>
      <c r="I2842" s="1283">
        <v>2.09</v>
      </c>
      <c r="J2842" s="1283">
        <v>2.38</v>
      </c>
      <c r="K2842" s="1283"/>
      <c r="L2842" s="1283"/>
      <c r="M2842" s="1283"/>
      <c r="N2842" s="1283"/>
      <c r="O2842" s="1283"/>
      <c r="P2842" s="1283"/>
      <c r="R2842" s="1067"/>
      <c r="S2842"/>
      <c r="T2842" s="268"/>
      <c r="U2842" s="268"/>
      <c r="V2842" s="268"/>
      <c r="Z2842" s="21"/>
      <c r="AH2842"/>
    </row>
    <row r="2843" spans="1:34" ht="11.25" customHeight="1">
      <c r="A2843"/>
      <c r="B2843" s="1281" t="s">
        <v>23</v>
      </c>
      <c r="C2843" s="1282">
        <v>2585</v>
      </c>
      <c r="D2843" s="1341" t="str">
        <f t="shared" si="58"/>
        <v>IN2585</v>
      </c>
      <c r="E2843" s="1514" t="s">
        <v>121</v>
      </c>
      <c r="F2843" s="1390">
        <v>500</v>
      </c>
      <c r="G2843" s="1283">
        <v>1.94</v>
      </c>
      <c r="H2843" s="1283">
        <v>1.67</v>
      </c>
      <c r="I2843" s="1283">
        <v>1.94</v>
      </c>
      <c r="J2843" s="1283">
        <v>2.21</v>
      </c>
      <c r="K2843" s="1283"/>
      <c r="L2843" s="1283"/>
      <c r="M2843" s="1283"/>
      <c r="N2843" s="1283"/>
      <c r="O2843" s="1283"/>
      <c r="P2843" s="1283"/>
      <c r="R2843" s="1067"/>
      <c r="S2843"/>
      <c r="T2843" s="268"/>
      <c r="U2843" s="268"/>
      <c r="V2843" s="268"/>
      <c r="Z2843" s="21"/>
      <c r="AH2843"/>
    </row>
    <row r="2844" spans="1:34" ht="11.25" customHeight="1">
      <c r="A2844"/>
      <c r="B2844" s="1281" t="s">
        <v>23</v>
      </c>
      <c r="C2844" s="1282">
        <v>2586</v>
      </c>
      <c r="D2844" s="1341" t="str">
        <f t="shared" si="58"/>
        <v>IN2586</v>
      </c>
      <c r="E2844" s="1514" t="s">
        <v>121</v>
      </c>
      <c r="F2844" s="1390">
        <v>500</v>
      </c>
      <c r="G2844" s="1283">
        <v>1.65</v>
      </c>
      <c r="H2844" s="1283">
        <v>1.43</v>
      </c>
      <c r="I2844" s="1283">
        <v>1.65</v>
      </c>
      <c r="J2844" s="1283">
        <v>1.88</v>
      </c>
      <c r="K2844" s="1283"/>
      <c r="L2844" s="1283"/>
      <c r="M2844" s="1283"/>
      <c r="N2844" s="1283"/>
      <c r="O2844" s="1283"/>
      <c r="P2844" s="1283"/>
      <c r="R2844" s="1067"/>
      <c r="S2844"/>
      <c r="T2844" s="268"/>
      <c r="U2844" s="268"/>
      <c r="V2844" s="268"/>
      <c r="Z2844" s="21"/>
      <c r="AH2844"/>
    </row>
    <row r="2845" spans="1:34" ht="11.25" customHeight="1">
      <c r="A2845"/>
      <c r="B2845" s="1281" t="s">
        <v>23</v>
      </c>
      <c r="C2845" s="1282">
        <v>2587</v>
      </c>
      <c r="D2845" s="1341" t="str">
        <f t="shared" si="58"/>
        <v>IN2587</v>
      </c>
      <c r="E2845" s="1514" t="s">
        <v>125</v>
      </c>
      <c r="F2845" s="1390">
        <v>500</v>
      </c>
      <c r="G2845" s="1283">
        <v>1.5</v>
      </c>
      <c r="H2845" s="1283">
        <v>1.3</v>
      </c>
      <c r="I2845" s="1283">
        <v>1.5</v>
      </c>
      <c r="J2845" s="1283">
        <v>1.71</v>
      </c>
      <c r="K2845" s="1283"/>
      <c r="L2845" s="1283"/>
      <c r="M2845" s="1283"/>
      <c r="N2845" s="1283"/>
      <c r="O2845" s="1283"/>
      <c r="P2845" s="1283"/>
      <c r="R2845" s="1067"/>
      <c r="S2845"/>
      <c r="T2845" s="268"/>
      <c r="U2845" s="268"/>
      <c r="V2845" s="268"/>
      <c r="Z2845" s="21"/>
      <c r="AH2845"/>
    </row>
    <row r="2846" spans="1:34" ht="11.25" customHeight="1">
      <c r="A2846"/>
      <c r="B2846" s="1281" t="s">
        <v>23</v>
      </c>
      <c r="C2846" s="1282">
        <v>2589</v>
      </c>
      <c r="D2846" s="1341" t="str">
        <f t="shared" si="58"/>
        <v>IN2589</v>
      </c>
      <c r="E2846" s="1514" t="s">
        <v>121</v>
      </c>
      <c r="F2846" s="1390">
        <v>500</v>
      </c>
      <c r="G2846" s="1283">
        <v>1.24</v>
      </c>
      <c r="H2846" s="1283">
        <v>1.07</v>
      </c>
      <c r="I2846" s="1283">
        <v>1.24</v>
      </c>
      <c r="J2846" s="1283">
        <v>1.41</v>
      </c>
      <c r="K2846" s="1283"/>
      <c r="L2846" s="1283"/>
      <c r="M2846" s="1283"/>
      <c r="N2846" s="1283"/>
      <c r="O2846" s="1283"/>
      <c r="P2846" s="1283"/>
      <c r="R2846" s="1067"/>
      <c r="S2846"/>
      <c r="T2846" s="268"/>
      <c r="U2846" s="268"/>
      <c r="V2846" s="268"/>
      <c r="Z2846" s="21"/>
      <c r="AH2846"/>
    </row>
    <row r="2847" spans="1:34" ht="11.25" customHeight="1">
      <c r="A2847"/>
      <c r="B2847" s="1281" t="s">
        <v>23</v>
      </c>
      <c r="C2847" s="1282">
        <v>2600</v>
      </c>
      <c r="D2847" s="1341" t="str">
        <f t="shared" si="58"/>
        <v>IN2600</v>
      </c>
      <c r="E2847" s="1514" t="s">
        <v>123</v>
      </c>
      <c r="F2847" s="1390">
        <v>500</v>
      </c>
      <c r="G2847" s="1283">
        <v>2.31</v>
      </c>
      <c r="H2847" s="1283">
        <v>1.99</v>
      </c>
      <c r="I2847" s="1283">
        <v>2.31</v>
      </c>
      <c r="J2847" s="1283">
        <v>2.63</v>
      </c>
      <c r="K2847" s="1283"/>
      <c r="L2847" s="1283"/>
      <c r="M2847" s="1283"/>
      <c r="N2847" s="1283"/>
      <c r="O2847" s="1283"/>
      <c r="P2847" s="1283"/>
      <c r="R2847" s="1067"/>
      <c r="S2847"/>
      <c r="T2847" s="268"/>
      <c r="U2847" s="268"/>
      <c r="V2847" s="268"/>
      <c r="Z2847" s="21"/>
      <c r="AH2847"/>
    </row>
    <row r="2848" spans="1:34" ht="11.25" customHeight="1">
      <c r="A2848"/>
      <c r="B2848" s="1281" t="s">
        <v>23</v>
      </c>
      <c r="C2848" s="1282">
        <v>2623</v>
      </c>
      <c r="D2848" s="1341" t="str">
        <f t="shared" si="58"/>
        <v>IN2623</v>
      </c>
      <c r="E2848" s="1514" t="s">
        <v>123</v>
      </c>
      <c r="F2848" s="1390">
        <v>500</v>
      </c>
      <c r="G2848" s="1283">
        <v>3.73</v>
      </c>
      <c r="H2848" s="1283">
        <v>3.22</v>
      </c>
      <c r="I2848" s="1283">
        <v>3.73</v>
      </c>
      <c r="J2848" s="1283">
        <v>4.24</v>
      </c>
      <c r="K2848" s="1283"/>
      <c r="L2848" s="1283"/>
      <c r="M2848" s="1283"/>
      <c r="N2848" s="1283"/>
      <c r="O2848" s="1283"/>
      <c r="P2848" s="1283"/>
      <c r="R2848" s="1067"/>
      <c r="S2848"/>
      <c r="T2848" s="268"/>
      <c r="U2848" s="268"/>
      <c r="V2848" s="268"/>
      <c r="Z2848" s="21"/>
      <c r="AH2848"/>
    </row>
    <row r="2849" spans="1:34" ht="11.25" customHeight="1">
      <c r="A2849"/>
      <c r="B2849" s="1281" t="s">
        <v>23</v>
      </c>
      <c r="C2849" s="1282">
        <v>2651</v>
      </c>
      <c r="D2849" s="1341" t="str">
        <f t="shared" si="58"/>
        <v>IN2651</v>
      </c>
      <c r="E2849" s="1514" t="s">
        <v>124</v>
      </c>
      <c r="F2849" s="1390">
        <v>500</v>
      </c>
      <c r="G2849" s="1283">
        <v>1.1299999999999999</v>
      </c>
      <c r="H2849" s="1283">
        <v>0.98</v>
      </c>
      <c r="I2849" s="1283">
        <v>1.1299999999999999</v>
      </c>
      <c r="J2849" s="1283">
        <v>1.29</v>
      </c>
      <c r="K2849" s="1283"/>
      <c r="L2849" s="1283"/>
      <c r="M2849" s="1283"/>
      <c r="N2849" s="1283"/>
      <c r="O2849" s="1283"/>
      <c r="P2849" s="1283"/>
      <c r="R2849" s="1067"/>
      <c r="S2849" s="267"/>
      <c r="T2849" s="268"/>
      <c r="U2849" s="268"/>
      <c r="V2849" s="268"/>
      <c r="Z2849" s="21"/>
      <c r="AH2849"/>
    </row>
    <row r="2850" spans="1:34" ht="11.25" customHeight="1">
      <c r="A2850"/>
      <c r="B2850" s="1281" t="s">
        <v>23</v>
      </c>
      <c r="C2850" s="1282">
        <v>2660</v>
      </c>
      <c r="D2850" s="1341" t="str">
        <f t="shared" si="58"/>
        <v>IN2660</v>
      </c>
      <c r="E2850" s="1514" t="s">
        <v>124</v>
      </c>
      <c r="F2850" s="1390">
        <v>500</v>
      </c>
      <c r="G2850" s="1283">
        <v>1.58</v>
      </c>
      <c r="H2850" s="1283">
        <v>1.37</v>
      </c>
      <c r="I2850" s="1283">
        <v>1.58</v>
      </c>
      <c r="J2850" s="1283">
        <v>1.8</v>
      </c>
      <c r="K2850" s="1283"/>
      <c r="L2850" s="1283"/>
      <c r="M2850" s="1283"/>
      <c r="N2850" s="1283"/>
      <c r="O2850" s="1283"/>
      <c r="P2850" s="1283"/>
      <c r="R2850" s="1067"/>
      <c r="S2850"/>
      <c r="T2850" s="268"/>
      <c r="U2850" s="268"/>
      <c r="V2850" s="268"/>
      <c r="Z2850" s="21"/>
      <c r="AH2850"/>
    </row>
    <row r="2851" spans="1:34" ht="11.25" customHeight="1">
      <c r="A2851"/>
      <c r="B2851" s="1281" t="s">
        <v>23</v>
      </c>
      <c r="C2851" s="1282">
        <v>2683</v>
      </c>
      <c r="D2851" s="1341" t="str">
        <f t="shared" si="58"/>
        <v>IN2683</v>
      </c>
      <c r="E2851" s="1514" t="s">
        <v>124</v>
      </c>
      <c r="F2851" s="1390">
        <v>500</v>
      </c>
      <c r="G2851" s="1283">
        <v>1.71</v>
      </c>
      <c r="H2851" s="1283">
        <v>1.47</v>
      </c>
      <c r="I2851" s="1283">
        <v>1.71</v>
      </c>
      <c r="J2851" s="1283">
        <v>1.94</v>
      </c>
      <c r="K2851" s="1283"/>
      <c r="L2851" s="1283"/>
      <c r="M2851" s="1283"/>
      <c r="N2851" s="1283"/>
      <c r="O2851" s="1283"/>
      <c r="P2851" s="1283"/>
      <c r="R2851" s="1067"/>
      <c r="S2851"/>
      <c r="T2851" s="268"/>
      <c r="U2851" s="268"/>
      <c r="V2851" s="268"/>
      <c r="Z2851" s="21"/>
      <c r="AH2851"/>
    </row>
    <row r="2852" spans="1:34" ht="11.25" customHeight="1">
      <c r="A2852"/>
      <c r="B2852" s="1281" t="s">
        <v>23</v>
      </c>
      <c r="C2852" s="1282">
        <v>2688</v>
      </c>
      <c r="D2852" s="1341" t="str">
        <f t="shared" si="58"/>
        <v>IN2688</v>
      </c>
      <c r="E2852" s="1514" t="s">
        <v>124</v>
      </c>
      <c r="F2852" s="1390">
        <v>500</v>
      </c>
      <c r="G2852" s="1283">
        <v>1.31</v>
      </c>
      <c r="H2852" s="1283">
        <v>1.1299999999999999</v>
      </c>
      <c r="I2852" s="1283">
        <v>1.31</v>
      </c>
      <c r="J2852" s="1283">
        <v>1.49</v>
      </c>
      <c r="K2852" s="1283"/>
      <c r="L2852" s="1283"/>
      <c r="M2852" s="1283"/>
      <c r="N2852" s="1283"/>
      <c r="O2852" s="1283"/>
      <c r="P2852" s="1283"/>
      <c r="R2852" s="1067"/>
      <c r="T2852" s="268"/>
      <c r="U2852" s="268"/>
      <c r="V2852" s="268"/>
      <c r="Z2852" s="21"/>
      <c r="AH2852"/>
    </row>
    <row r="2853" spans="1:34" ht="11.25" customHeight="1">
      <c r="A2853"/>
      <c r="B2853" s="1281" t="s">
        <v>23</v>
      </c>
      <c r="C2853" s="1282">
        <v>2701</v>
      </c>
      <c r="D2853" s="1341" t="str">
        <f t="shared" si="58"/>
        <v>IN2701</v>
      </c>
      <c r="E2853" s="1514" t="s">
        <v>122</v>
      </c>
      <c r="F2853" s="1390">
        <v>800</v>
      </c>
      <c r="G2853" s="1283">
        <v>8.41</v>
      </c>
      <c r="H2853" s="1283">
        <v>7.26</v>
      </c>
      <c r="I2853" s="1283">
        <v>8.41</v>
      </c>
      <c r="J2853" s="1283">
        <v>9.57</v>
      </c>
      <c r="K2853" s="1283"/>
      <c r="L2853" s="1283"/>
      <c r="M2853" s="1283"/>
      <c r="N2853" s="1283"/>
      <c r="O2853" s="1283"/>
      <c r="P2853" s="1283"/>
      <c r="R2853" s="1067"/>
      <c r="S2853"/>
      <c r="T2853" s="268"/>
      <c r="U2853" s="268"/>
      <c r="V2853" s="268"/>
      <c r="Z2853" s="21"/>
      <c r="AH2853"/>
    </row>
    <row r="2854" spans="1:34" ht="11.25" customHeight="1">
      <c r="A2854"/>
      <c r="B2854" s="1281" t="s">
        <v>23</v>
      </c>
      <c r="C2854" s="1282">
        <v>2702</v>
      </c>
      <c r="D2854" s="1341" t="str">
        <f t="shared" si="58"/>
        <v>IN2702</v>
      </c>
      <c r="E2854" s="1514" t="s">
        <v>122</v>
      </c>
      <c r="F2854" s="1390">
        <v>1250</v>
      </c>
      <c r="G2854" s="1283">
        <v>14.71</v>
      </c>
      <c r="H2854" s="1283">
        <v>12.69</v>
      </c>
      <c r="I2854" s="1283">
        <v>14.71</v>
      </c>
      <c r="J2854" s="1283">
        <v>16.739999999999998</v>
      </c>
      <c r="K2854" s="1283"/>
      <c r="L2854" s="1283"/>
      <c r="M2854" s="1283"/>
      <c r="N2854" s="1283"/>
      <c r="O2854" s="1283"/>
      <c r="P2854" s="1283"/>
      <c r="R2854" s="1067"/>
      <c r="S2854"/>
      <c r="T2854" s="268"/>
      <c r="U2854" s="268"/>
      <c r="V2854" s="268"/>
      <c r="Z2854" s="21"/>
      <c r="AH2854"/>
    </row>
    <row r="2855" spans="1:34" ht="11.25" customHeight="1">
      <c r="A2855"/>
      <c r="B2855" s="1281" t="s">
        <v>23</v>
      </c>
      <c r="C2855" s="1282">
        <v>2709</v>
      </c>
      <c r="D2855" s="1341" t="str">
        <f t="shared" si="58"/>
        <v>IN2709</v>
      </c>
      <c r="E2855" s="1514" t="s">
        <v>122</v>
      </c>
      <c r="F2855" s="1390">
        <v>600</v>
      </c>
      <c r="G2855" s="1283">
        <v>5.75</v>
      </c>
      <c r="H2855" s="1283">
        <v>4.96</v>
      </c>
      <c r="I2855" s="1283">
        <v>5.75</v>
      </c>
      <c r="J2855" s="1283">
        <v>6.54</v>
      </c>
      <c r="K2855" s="1283"/>
      <c r="L2855" s="1283"/>
      <c r="M2855" s="1283"/>
      <c r="N2855" s="1283"/>
      <c r="O2855" s="1283"/>
      <c r="P2855" s="1283"/>
      <c r="R2855" s="1067"/>
      <c r="S2855"/>
      <c r="T2855" s="268"/>
      <c r="U2855" s="268"/>
      <c r="V2855" s="268"/>
      <c r="Z2855" s="21"/>
      <c r="AH2855"/>
    </row>
    <row r="2856" spans="1:34" ht="11.25" customHeight="1">
      <c r="A2856"/>
      <c r="B2856" s="1281" t="s">
        <v>23</v>
      </c>
      <c r="C2856" s="1282">
        <v>2710</v>
      </c>
      <c r="D2856" s="1341" t="str">
        <f t="shared" si="58"/>
        <v>IN2710</v>
      </c>
      <c r="E2856" s="1514" t="s">
        <v>123</v>
      </c>
      <c r="F2856" s="1390">
        <v>650</v>
      </c>
      <c r="G2856" s="1283">
        <v>6.28</v>
      </c>
      <c r="H2856" s="1283">
        <v>5.42</v>
      </c>
      <c r="I2856" s="1283">
        <v>6.28</v>
      </c>
      <c r="J2856" s="1283">
        <v>7.15</v>
      </c>
      <c r="K2856" s="1283"/>
      <c r="L2856" s="1283"/>
      <c r="M2856" s="1283"/>
      <c r="N2856" s="1283"/>
      <c r="O2856" s="1283"/>
      <c r="P2856" s="1283"/>
      <c r="R2856" s="1067"/>
      <c r="S2856"/>
      <c r="T2856" s="268"/>
      <c r="U2856" s="268"/>
      <c r="V2856" s="268"/>
      <c r="Z2856" s="21"/>
      <c r="AH2856"/>
    </row>
    <row r="2857" spans="1:34" ht="11.25" customHeight="1">
      <c r="A2857"/>
      <c r="B2857" s="1281" t="s">
        <v>23</v>
      </c>
      <c r="C2857" s="1282">
        <v>2714</v>
      </c>
      <c r="D2857" s="1341" t="str">
        <f t="shared" si="58"/>
        <v>IN2714</v>
      </c>
      <c r="E2857" s="1514" t="s">
        <v>123</v>
      </c>
      <c r="F2857" s="1390">
        <v>500</v>
      </c>
      <c r="G2857" s="1283">
        <v>2.81</v>
      </c>
      <c r="H2857" s="1283">
        <v>2.4300000000000002</v>
      </c>
      <c r="I2857" s="1283">
        <v>2.81</v>
      </c>
      <c r="J2857" s="1283">
        <v>3.2</v>
      </c>
      <c r="K2857" s="1283"/>
      <c r="L2857" s="1283"/>
      <c r="M2857" s="1283"/>
      <c r="N2857" s="1283"/>
      <c r="O2857" s="1283"/>
      <c r="P2857" s="1283"/>
      <c r="R2857" s="1067"/>
      <c r="S2857"/>
      <c r="T2857" s="268"/>
      <c r="U2857" s="268"/>
      <c r="V2857" s="268"/>
      <c r="Z2857" s="21"/>
      <c r="AH2857"/>
    </row>
    <row r="2858" spans="1:34" ht="11.25" customHeight="1">
      <c r="A2858"/>
      <c r="B2858" s="1281" t="s">
        <v>23</v>
      </c>
      <c r="C2858" s="1282">
        <v>2731</v>
      </c>
      <c r="D2858" s="1341" t="str">
        <f t="shared" si="58"/>
        <v>IN2731</v>
      </c>
      <c r="E2858" s="1514" t="s">
        <v>124</v>
      </c>
      <c r="F2858" s="1390">
        <v>500</v>
      </c>
      <c r="G2858" s="1283">
        <v>2.54</v>
      </c>
      <c r="H2858" s="1283">
        <v>2.19</v>
      </c>
      <c r="I2858" s="1283">
        <v>2.54</v>
      </c>
      <c r="J2858" s="1283">
        <v>2.89</v>
      </c>
      <c r="K2858" s="1283"/>
      <c r="L2858" s="1283"/>
      <c r="M2858" s="1283"/>
      <c r="N2858" s="1283"/>
      <c r="O2858" s="1283"/>
      <c r="P2858" s="1283"/>
      <c r="R2858" s="1067"/>
      <c r="T2858" s="268"/>
      <c r="U2858" s="268"/>
      <c r="V2858" s="268"/>
      <c r="Z2858" s="21"/>
      <c r="AH2858"/>
    </row>
    <row r="2859" spans="1:34" ht="11.25" customHeight="1">
      <c r="A2859"/>
      <c r="B2859" s="1281" t="s">
        <v>23</v>
      </c>
      <c r="C2859" s="1282">
        <v>2735</v>
      </c>
      <c r="D2859" s="1341" t="str">
        <f t="shared" si="58"/>
        <v>IN2735</v>
      </c>
      <c r="E2859" s="1514" t="s">
        <v>124</v>
      </c>
      <c r="F2859" s="1390">
        <v>500</v>
      </c>
      <c r="G2859" s="1283">
        <v>2.79</v>
      </c>
      <c r="H2859" s="1283">
        <v>2.4</v>
      </c>
      <c r="I2859" s="1283">
        <v>2.79</v>
      </c>
      <c r="J2859" s="1283">
        <v>3.17</v>
      </c>
      <c r="K2859" s="1283"/>
      <c r="L2859" s="1283"/>
      <c r="M2859" s="1283"/>
      <c r="N2859" s="1283"/>
      <c r="O2859" s="1283"/>
      <c r="P2859" s="1283"/>
      <c r="R2859" s="1067"/>
      <c r="S2859"/>
      <c r="T2859" s="268"/>
      <c r="U2859" s="268"/>
      <c r="V2859" s="268"/>
      <c r="Z2859" s="21"/>
      <c r="AH2859"/>
    </row>
    <row r="2860" spans="1:34" ht="11.25" customHeight="1">
      <c r="A2860"/>
      <c r="B2860" s="1281" t="s">
        <v>23</v>
      </c>
      <c r="C2860" s="1282">
        <v>2759</v>
      </c>
      <c r="D2860" s="1341" t="str">
        <f t="shared" si="58"/>
        <v>IN2759</v>
      </c>
      <c r="E2860" s="1514" t="s">
        <v>124</v>
      </c>
      <c r="F2860" s="1390">
        <v>500</v>
      </c>
      <c r="G2860" s="1283">
        <v>4.1100000000000003</v>
      </c>
      <c r="H2860" s="1283">
        <v>3.55</v>
      </c>
      <c r="I2860" s="1283">
        <v>4.1100000000000003</v>
      </c>
      <c r="J2860" s="1283">
        <v>4.68</v>
      </c>
      <c r="K2860" s="1283"/>
      <c r="L2860" s="1283"/>
      <c r="M2860" s="1283"/>
      <c r="N2860" s="1283"/>
      <c r="O2860" s="1283"/>
      <c r="P2860" s="1283"/>
      <c r="R2860" s="1067"/>
      <c r="S2860"/>
      <c r="T2860" s="268"/>
      <c r="U2860" s="268"/>
      <c r="V2860" s="268"/>
      <c r="Z2860" s="21"/>
      <c r="AH2860"/>
    </row>
    <row r="2861" spans="1:34" ht="11.25" customHeight="1">
      <c r="A2861"/>
      <c r="B2861" s="1281" t="s">
        <v>23</v>
      </c>
      <c r="C2861" s="1282">
        <v>2790</v>
      </c>
      <c r="D2861" s="1341" t="str">
        <f t="shared" si="58"/>
        <v>IN2790</v>
      </c>
      <c r="E2861" s="1514" t="s">
        <v>125</v>
      </c>
      <c r="F2861" s="1390">
        <v>500</v>
      </c>
      <c r="G2861" s="1283">
        <v>1.26</v>
      </c>
      <c r="H2861" s="1283">
        <v>1.08</v>
      </c>
      <c r="I2861" s="1283">
        <v>1.26</v>
      </c>
      <c r="J2861" s="1283">
        <v>1.43</v>
      </c>
      <c r="K2861" s="1283"/>
      <c r="L2861" s="1283"/>
      <c r="M2861" s="1283"/>
      <c r="N2861" s="1283"/>
      <c r="O2861" s="1283"/>
      <c r="P2861" s="1283"/>
      <c r="R2861" s="1067"/>
      <c r="S2861"/>
      <c r="T2861" s="268"/>
      <c r="U2861" s="268"/>
      <c r="V2861" s="268"/>
      <c r="Z2861" s="21"/>
      <c r="AH2861"/>
    </row>
    <row r="2862" spans="1:34" ht="11.25" customHeight="1">
      <c r="A2862"/>
      <c r="B2862" s="1281" t="s">
        <v>23</v>
      </c>
      <c r="C2862" s="1282">
        <v>2797</v>
      </c>
      <c r="D2862" s="1341" t="str">
        <f t="shared" si="58"/>
        <v>IN2797</v>
      </c>
      <c r="E2862" s="1514" t="s">
        <v>124</v>
      </c>
      <c r="F2862" s="1390">
        <v>500</v>
      </c>
      <c r="G2862" s="1283">
        <v>1.53</v>
      </c>
      <c r="H2862" s="1283">
        <v>1.32</v>
      </c>
      <c r="I2862" s="1283">
        <v>1.53</v>
      </c>
      <c r="J2862" s="1283">
        <v>1.74</v>
      </c>
      <c r="K2862" s="1283"/>
      <c r="L2862" s="1283"/>
      <c r="M2862" s="1283"/>
      <c r="N2862" s="1283"/>
      <c r="O2862" s="1283"/>
      <c r="P2862" s="1283"/>
      <c r="R2862" s="1067"/>
      <c r="S2862"/>
      <c r="T2862" s="268"/>
      <c r="U2862" s="268"/>
      <c r="V2862" s="268"/>
      <c r="Z2862" s="21"/>
      <c r="AH2862"/>
    </row>
    <row r="2863" spans="1:34" ht="11.25" customHeight="1">
      <c r="A2863"/>
      <c r="B2863" s="1281" t="s">
        <v>23</v>
      </c>
      <c r="C2863" s="1282">
        <v>2799</v>
      </c>
      <c r="D2863" s="1341" t="str">
        <f t="shared" si="58"/>
        <v>IN2799</v>
      </c>
      <c r="E2863" s="1514" t="s">
        <v>125</v>
      </c>
      <c r="F2863" s="1390">
        <v>500</v>
      </c>
      <c r="G2863" s="1283">
        <v>2.94</v>
      </c>
      <c r="H2863" s="1283">
        <v>2.5299999999999998</v>
      </c>
      <c r="I2863" s="1283">
        <v>2.94</v>
      </c>
      <c r="J2863" s="1283">
        <v>3.34</v>
      </c>
      <c r="K2863" s="1283"/>
      <c r="L2863" s="1283"/>
      <c r="M2863" s="1283"/>
      <c r="N2863" s="1283"/>
      <c r="O2863" s="1283"/>
      <c r="P2863" s="1283"/>
      <c r="R2863" s="1067"/>
      <c r="S2863"/>
      <c r="T2863" s="268"/>
      <c r="U2863" s="268"/>
      <c r="V2863" s="268"/>
      <c r="Z2863" s="21"/>
      <c r="AH2863"/>
    </row>
    <row r="2864" spans="1:34" ht="11.25" customHeight="1">
      <c r="A2864"/>
      <c r="B2864" s="1281" t="s">
        <v>23</v>
      </c>
      <c r="C2864" s="1282">
        <v>2802</v>
      </c>
      <c r="D2864" s="1341" t="str">
        <f t="shared" si="58"/>
        <v>IN2802</v>
      </c>
      <c r="E2864" s="1514" t="s">
        <v>125</v>
      </c>
      <c r="F2864" s="1390">
        <v>500</v>
      </c>
      <c r="G2864" s="1283">
        <v>3.17</v>
      </c>
      <c r="H2864" s="1283">
        <v>2.73</v>
      </c>
      <c r="I2864" s="1283">
        <v>3.17</v>
      </c>
      <c r="J2864" s="1283">
        <v>3.61</v>
      </c>
      <c r="K2864" s="1283"/>
      <c r="L2864" s="1283"/>
      <c r="M2864" s="1283"/>
      <c r="N2864" s="1283"/>
      <c r="O2864" s="1283"/>
      <c r="P2864" s="1283"/>
      <c r="R2864" s="1067"/>
      <c r="S2864"/>
      <c r="T2864" s="268"/>
      <c r="U2864" s="268"/>
      <c r="V2864" s="268"/>
      <c r="Z2864" s="21"/>
      <c r="AH2864"/>
    </row>
    <row r="2865" spans="1:34" ht="11.25" customHeight="1">
      <c r="A2865"/>
      <c r="B2865" s="1281" t="s">
        <v>23</v>
      </c>
      <c r="C2865" s="1282">
        <v>2835</v>
      </c>
      <c r="D2865" s="1341" t="str">
        <f t="shared" si="58"/>
        <v>IN2835</v>
      </c>
      <c r="E2865" s="1514" t="s">
        <v>125</v>
      </c>
      <c r="F2865" s="1390">
        <v>500</v>
      </c>
      <c r="G2865" s="1283">
        <v>1.42</v>
      </c>
      <c r="H2865" s="1283">
        <v>1.23</v>
      </c>
      <c r="I2865" s="1283">
        <v>1.42</v>
      </c>
      <c r="J2865" s="1283">
        <v>1.62</v>
      </c>
      <c r="K2865" s="1283"/>
      <c r="L2865" s="1283"/>
      <c r="M2865" s="1283"/>
      <c r="N2865" s="1283"/>
      <c r="O2865" s="1283"/>
      <c r="P2865" s="1283"/>
      <c r="R2865" s="1067"/>
      <c r="S2865"/>
      <c r="T2865" s="268"/>
      <c r="U2865" s="268"/>
      <c r="V2865" s="268"/>
      <c r="Z2865" s="21"/>
      <c r="AH2865"/>
    </row>
    <row r="2866" spans="1:34" ht="11.25" customHeight="1">
      <c r="A2866"/>
      <c r="B2866" s="1281" t="s">
        <v>23</v>
      </c>
      <c r="C2866" s="1282">
        <v>2836</v>
      </c>
      <c r="D2866" s="1341" t="str">
        <f t="shared" si="58"/>
        <v>IN2836</v>
      </c>
      <c r="E2866" s="1514" t="s">
        <v>125</v>
      </c>
      <c r="F2866" s="1390">
        <v>500</v>
      </c>
      <c r="G2866" s="1283">
        <v>1.82</v>
      </c>
      <c r="H2866" s="1283">
        <v>1.57</v>
      </c>
      <c r="I2866" s="1283">
        <v>1.82</v>
      </c>
      <c r="J2866" s="1283">
        <v>2.0699999999999998</v>
      </c>
      <c r="K2866" s="1283"/>
      <c r="L2866" s="1283"/>
      <c r="M2866" s="1283"/>
      <c r="N2866" s="1283"/>
      <c r="O2866" s="1283"/>
      <c r="P2866" s="1283"/>
      <c r="R2866" s="1067"/>
      <c r="S2866"/>
      <c r="T2866" s="268"/>
      <c r="U2866" s="268"/>
      <c r="V2866" s="268"/>
      <c r="Z2866" s="21"/>
      <c r="AH2866"/>
    </row>
    <row r="2867" spans="1:34" ht="11.25" customHeight="1">
      <c r="A2867"/>
      <c r="B2867" s="1281" t="s">
        <v>23</v>
      </c>
      <c r="C2867" s="1282">
        <v>2841</v>
      </c>
      <c r="D2867" s="1341" t="str">
        <f t="shared" si="58"/>
        <v>IN2841</v>
      </c>
      <c r="E2867" s="1514" t="s">
        <v>125</v>
      </c>
      <c r="F2867" s="1390">
        <v>500</v>
      </c>
      <c r="G2867" s="1283">
        <v>2.54</v>
      </c>
      <c r="H2867" s="1283">
        <v>2.19</v>
      </c>
      <c r="I2867" s="1283">
        <v>2.54</v>
      </c>
      <c r="J2867" s="1283">
        <v>2.89</v>
      </c>
      <c r="K2867" s="1283"/>
      <c r="L2867" s="1283"/>
      <c r="M2867" s="1283"/>
      <c r="N2867" s="1283"/>
      <c r="O2867" s="1283"/>
      <c r="P2867" s="1283"/>
      <c r="R2867" s="1067"/>
      <c r="S2867" s="267"/>
      <c r="T2867" s="268"/>
      <c r="U2867" s="268"/>
      <c r="V2867" s="268"/>
      <c r="Z2867" s="21"/>
      <c r="AH2867"/>
    </row>
    <row r="2868" spans="1:34" ht="11.25" customHeight="1">
      <c r="A2868"/>
      <c r="B2868" s="1281" t="s">
        <v>23</v>
      </c>
      <c r="C2868" s="1282">
        <v>2881</v>
      </c>
      <c r="D2868" s="1341" t="str">
        <f t="shared" si="58"/>
        <v>IN2881</v>
      </c>
      <c r="E2868" s="1514" t="s">
        <v>121</v>
      </c>
      <c r="F2868" s="1390">
        <v>500</v>
      </c>
      <c r="G2868" s="1283">
        <v>1.76</v>
      </c>
      <c r="H2868" s="1283">
        <v>1.52</v>
      </c>
      <c r="I2868" s="1283">
        <v>1.76</v>
      </c>
      <c r="J2868" s="1283">
        <v>2</v>
      </c>
      <c r="K2868" s="1283"/>
      <c r="L2868" s="1283"/>
      <c r="M2868" s="1283"/>
      <c r="N2868" s="1283"/>
      <c r="O2868" s="1283"/>
      <c r="P2868" s="1283"/>
      <c r="R2868" s="1067"/>
      <c r="S2868"/>
      <c r="T2868" s="268"/>
      <c r="U2868" s="268"/>
      <c r="V2868" s="268"/>
      <c r="Z2868" s="21"/>
      <c r="AH2868"/>
    </row>
    <row r="2869" spans="1:34" ht="11.25" customHeight="1">
      <c r="A2869"/>
      <c r="B2869" s="1281" t="s">
        <v>23</v>
      </c>
      <c r="C2869" s="1282">
        <v>2883</v>
      </c>
      <c r="D2869" s="1341" t="str">
        <f t="shared" si="58"/>
        <v>IN2883</v>
      </c>
      <c r="E2869" s="1514" t="s">
        <v>121</v>
      </c>
      <c r="F2869" s="1390">
        <v>500</v>
      </c>
      <c r="G2869" s="1283">
        <v>1.54</v>
      </c>
      <c r="H2869" s="1283">
        <v>1.33</v>
      </c>
      <c r="I2869" s="1283">
        <v>1.54</v>
      </c>
      <c r="J2869" s="1283">
        <v>1.76</v>
      </c>
      <c r="K2869" s="1283"/>
      <c r="L2869" s="1283"/>
      <c r="M2869" s="1283"/>
      <c r="N2869" s="1283"/>
      <c r="O2869" s="1283"/>
      <c r="P2869" s="1283"/>
      <c r="R2869" s="1067"/>
      <c r="S2869"/>
      <c r="T2869" s="268"/>
      <c r="U2869" s="268"/>
      <c r="V2869" s="268"/>
      <c r="Z2869" s="21"/>
      <c r="AH2869"/>
    </row>
    <row r="2870" spans="1:34" ht="11.25" customHeight="1">
      <c r="A2870"/>
      <c r="B2870" s="1281" t="s">
        <v>23</v>
      </c>
      <c r="C2870" s="1282">
        <v>2915</v>
      </c>
      <c r="D2870" s="1341" t="str">
        <f t="shared" si="58"/>
        <v>IN2915</v>
      </c>
      <c r="E2870" s="1514" t="s">
        <v>123</v>
      </c>
      <c r="F2870" s="1390">
        <v>500</v>
      </c>
      <c r="G2870" s="1283">
        <v>2.5099999999999998</v>
      </c>
      <c r="H2870" s="1283">
        <v>2.17</v>
      </c>
      <c r="I2870" s="1283">
        <v>2.5099999999999998</v>
      </c>
      <c r="J2870" s="1283">
        <v>2.86</v>
      </c>
      <c r="K2870" s="1283"/>
      <c r="L2870" s="1283"/>
      <c r="M2870" s="1283"/>
      <c r="N2870" s="1283"/>
      <c r="O2870" s="1283"/>
      <c r="P2870" s="1283"/>
      <c r="R2870" s="1067"/>
      <c r="S2870"/>
      <c r="T2870" s="268"/>
      <c r="U2870" s="268"/>
      <c r="V2870" s="268"/>
      <c r="Z2870" s="21"/>
      <c r="AH2870"/>
    </row>
    <row r="2871" spans="1:34" ht="11.25" customHeight="1">
      <c r="A2871"/>
      <c r="B2871" s="1281" t="s">
        <v>23</v>
      </c>
      <c r="C2871" s="1282">
        <v>2916</v>
      </c>
      <c r="D2871" s="1341" t="str">
        <f t="shared" si="58"/>
        <v>IN2916</v>
      </c>
      <c r="E2871" s="1514" t="s">
        <v>123</v>
      </c>
      <c r="F2871" s="1390">
        <v>500</v>
      </c>
      <c r="G2871" s="1283">
        <v>1.84</v>
      </c>
      <c r="H2871" s="1283">
        <v>1.59</v>
      </c>
      <c r="I2871" s="1283">
        <v>1.84</v>
      </c>
      <c r="J2871" s="1283">
        <v>2.1</v>
      </c>
      <c r="K2871" s="1283"/>
      <c r="L2871" s="1283"/>
      <c r="M2871" s="1283"/>
      <c r="N2871" s="1283"/>
      <c r="O2871" s="1283"/>
      <c r="P2871" s="1283"/>
      <c r="R2871" s="1067"/>
      <c r="S2871"/>
      <c r="T2871" s="268"/>
      <c r="U2871" s="268"/>
      <c r="V2871" s="268"/>
      <c r="Z2871" s="21"/>
      <c r="AH2871"/>
    </row>
    <row r="2872" spans="1:34" ht="11.25" customHeight="1">
      <c r="A2872"/>
      <c r="B2872" s="1281" t="s">
        <v>23</v>
      </c>
      <c r="C2872" s="1282">
        <v>2923</v>
      </c>
      <c r="D2872" s="1341" t="str">
        <f t="shared" si="58"/>
        <v>IN2923</v>
      </c>
      <c r="E2872" s="1514" t="s">
        <v>124</v>
      </c>
      <c r="F2872" s="1390">
        <v>500</v>
      </c>
      <c r="G2872" s="1283">
        <v>1.34</v>
      </c>
      <c r="H2872" s="1283">
        <v>1.1499999999999999</v>
      </c>
      <c r="I2872" s="1283">
        <v>1.34</v>
      </c>
      <c r="J2872" s="1283">
        <v>1.52</v>
      </c>
      <c r="K2872" s="1283"/>
      <c r="L2872" s="1283"/>
      <c r="M2872" s="1283"/>
      <c r="N2872" s="1283"/>
      <c r="O2872" s="1283"/>
      <c r="P2872" s="1283"/>
      <c r="R2872" s="1067"/>
      <c r="S2872"/>
      <c r="T2872" s="268"/>
      <c r="U2872" s="268"/>
      <c r="V2872" s="268"/>
      <c r="Z2872" s="21"/>
      <c r="AH2872"/>
    </row>
    <row r="2873" spans="1:34" ht="11.25" customHeight="1">
      <c r="A2873"/>
      <c r="B2873" s="1281" t="s">
        <v>23</v>
      </c>
      <c r="C2873" s="1282">
        <v>2960</v>
      </c>
      <c r="D2873" s="1341" t="str">
        <f t="shared" si="58"/>
        <v>IN2960</v>
      </c>
      <c r="E2873" s="1514" t="s">
        <v>123</v>
      </c>
      <c r="F2873" s="1390">
        <v>500</v>
      </c>
      <c r="G2873" s="1283">
        <v>2.92</v>
      </c>
      <c r="H2873" s="1283">
        <v>2.52</v>
      </c>
      <c r="I2873" s="1283">
        <v>2.92</v>
      </c>
      <c r="J2873" s="1283">
        <v>3.33</v>
      </c>
      <c r="K2873" s="1283"/>
      <c r="L2873" s="1283"/>
      <c r="M2873" s="1283"/>
      <c r="N2873" s="1283"/>
      <c r="O2873" s="1283"/>
      <c r="P2873" s="1283"/>
      <c r="R2873" s="1067"/>
      <c r="S2873"/>
      <c r="T2873" s="268"/>
      <c r="U2873" s="268"/>
      <c r="V2873" s="268"/>
      <c r="Z2873" s="21"/>
      <c r="AH2873"/>
    </row>
    <row r="2874" spans="1:34" ht="11.25" customHeight="1">
      <c r="A2874"/>
      <c r="B2874" s="1281" t="s">
        <v>23</v>
      </c>
      <c r="C2874" s="1282">
        <v>3004</v>
      </c>
      <c r="D2874" s="1341" t="str">
        <f t="shared" si="58"/>
        <v>IN3004</v>
      </c>
      <c r="E2874" s="1514" t="s">
        <v>123</v>
      </c>
      <c r="F2874" s="1390">
        <v>500</v>
      </c>
      <c r="G2874" s="1283">
        <v>0.81</v>
      </c>
      <c r="H2874" s="1283">
        <v>0.7</v>
      </c>
      <c r="I2874" s="1283">
        <v>0.81</v>
      </c>
      <c r="J2874" s="1283">
        <v>0.92</v>
      </c>
      <c r="K2874" s="1283"/>
      <c r="L2874" s="1283"/>
      <c r="M2874" s="1283"/>
      <c r="N2874" s="1283"/>
      <c r="O2874" s="1283"/>
      <c r="P2874" s="1283"/>
      <c r="R2874" s="1067"/>
      <c r="S2874"/>
      <c r="T2874" s="268"/>
      <c r="U2874" s="268"/>
      <c r="V2874" s="268"/>
      <c r="Z2874" s="21"/>
      <c r="AH2874"/>
    </row>
    <row r="2875" spans="1:34" ht="11.25" customHeight="1">
      <c r="A2875"/>
      <c r="B2875" s="1281" t="s">
        <v>23</v>
      </c>
      <c r="C2875" s="1282">
        <v>3018</v>
      </c>
      <c r="D2875" s="1341" t="str">
        <f t="shared" si="58"/>
        <v>IN3018</v>
      </c>
      <c r="E2875" s="1514" t="s">
        <v>123</v>
      </c>
      <c r="F2875" s="1390">
        <v>500</v>
      </c>
      <c r="G2875" s="1283">
        <v>1.63</v>
      </c>
      <c r="H2875" s="1283">
        <v>1.4</v>
      </c>
      <c r="I2875" s="1283">
        <v>1.63</v>
      </c>
      <c r="J2875" s="1283">
        <v>1.85</v>
      </c>
      <c r="K2875" s="1283"/>
      <c r="L2875" s="1283"/>
      <c r="M2875" s="1283"/>
      <c r="N2875" s="1283"/>
      <c r="O2875" s="1283"/>
      <c r="P2875" s="1283"/>
      <c r="R2875" s="1067"/>
      <c r="S2875"/>
      <c r="T2875" s="268"/>
      <c r="U2875" s="268"/>
      <c r="V2875" s="268"/>
      <c r="Z2875" s="21"/>
      <c r="AH2875"/>
    </row>
    <row r="2876" spans="1:34" ht="11.25" customHeight="1">
      <c r="A2876"/>
      <c r="B2876" s="1281" t="s">
        <v>23</v>
      </c>
      <c r="C2876" s="1282">
        <v>3022</v>
      </c>
      <c r="D2876" s="1341" t="str">
        <f t="shared" si="58"/>
        <v>IN3022</v>
      </c>
      <c r="E2876" s="1514" t="s">
        <v>125</v>
      </c>
      <c r="F2876" s="1390">
        <v>500</v>
      </c>
      <c r="G2876" s="1283">
        <v>2.21</v>
      </c>
      <c r="H2876" s="1283">
        <v>1.91</v>
      </c>
      <c r="I2876" s="1283">
        <v>2.21</v>
      </c>
      <c r="J2876" s="1283">
        <v>2.52</v>
      </c>
      <c r="K2876" s="1283"/>
      <c r="L2876" s="1283"/>
      <c r="M2876" s="1283"/>
      <c r="N2876" s="1283"/>
      <c r="O2876" s="1283"/>
      <c r="P2876" s="1283"/>
      <c r="R2876" s="1067"/>
      <c r="S2876"/>
      <c r="T2876" s="268"/>
      <c r="U2876" s="268"/>
      <c r="V2876" s="268"/>
      <c r="Z2876" s="21"/>
      <c r="AH2876"/>
    </row>
    <row r="2877" spans="1:34" ht="11.25" customHeight="1">
      <c r="A2877"/>
      <c r="B2877" s="1281" t="s">
        <v>23</v>
      </c>
      <c r="C2877" s="1282">
        <v>3027</v>
      </c>
      <c r="D2877" s="1341" t="str">
        <f t="shared" si="58"/>
        <v>IN3027</v>
      </c>
      <c r="E2877" s="1514" t="s">
        <v>123</v>
      </c>
      <c r="F2877" s="1390">
        <v>500</v>
      </c>
      <c r="G2877" s="1283">
        <v>1.61</v>
      </c>
      <c r="H2877" s="1283">
        <v>1.39</v>
      </c>
      <c r="I2877" s="1283">
        <v>1.61</v>
      </c>
      <c r="J2877" s="1283">
        <v>1.83</v>
      </c>
      <c r="K2877" s="1283"/>
      <c r="L2877" s="1283"/>
      <c r="M2877" s="1283"/>
      <c r="N2877" s="1283"/>
      <c r="O2877" s="1283"/>
      <c r="P2877" s="1283"/>
      <c r="R2877" s="1067"/>
      <c r="S2877"/>
      <c r="T2877" s="268"/>
      <c r="U2877" s="268"/>
      <c r="V2877" s="268"/>
      <c r="Z2877" s="21"/>
      <c r="AH2877"/>
    </row>
    <row r="2878" spans="1:34" ht="11.25" customHeight="1">
      <c r="A2878"/>
      <c r="B2878" s="1281" t="s">
        <v>23</v>
      </c>
      <c r="C2878" s="1282">
        <v>3028</v>
      </c>
      <c r="D2878" s="1341" t="str">
        <f t="shared" si="58"/>
        <v>IN3028</v>
      </c>
      <c r="E2878" s="1514" t="s">
        <v>123</v>
      </c>
      <c r="F2878" s="1390">
        <v>500</v>
      </c>
      <c r="G2878" s="1283">
        <v>1.61</v>
      </c>
      <c r="H2878" s="1283">
        <v>1.39</v>
      </c>
      <c r="I2878" s="1283">
        <v>1.61</v>
      </c>
      <c r="J2878" s="1283">
        <v>1.83</v>
      </c>
      <c r="K2878" s="1283"/>
      <c r="L2878" s="1283"/>
      <c r="M2878" s="1283"/>
      <c r="N2878" s="1283"/>
      <c r="O2878" s="1283"/>
      <c r="P2878" s="1283"/>
      <c r="R2878" s="1067"/>
      <c r="S2878"/>
      <c r="T2878" s="268"/>
      <c r="U2878" s="268"/>
      <c r="V2878" s="268"/>
      <c r="Z2878" s="21"/>
      <c r="AH2878"/>
    </row>
    <row r="2879" spans="1:34" ht="11.25" customHeight="1">
      <c r="A2879"/>
      <c r="B2879" s="1281" t="s">
        <v>23</v>
      </c>
      <c r="C2879" s="1282">
        <v>3030</v>
      </c>
      <c r="D2879" s="1341" t="str">
        <f t="shared" si="58"/>
        <v>IN3030</v>
      </c>
      <c r="E2879" s="1514" t="s">
        <v>123</v>
      </c>
      <c r="F2879" s="1390">
        <v>500</v>
      </c>
      <c r="G2879" s="1283">
        <v>3.42</v>
      </c>
      <c r="H2879" s="1283">
        <v>2.95</v>
      </c>
      <c r="I2879" s="1283">
        <v>3.42</v>
      </c>
      <c r="J2879" s="1283">
        <v>3.89</v>
      </c>
      <c r="K2879" s="1283"/>
      <c r="L2879" s="1283"/>
      <c r="M2879" s="1283"/>
      <c r="N2879" s="1283"/>
      <c r="O2879" s="1283"/>
      <c r="P2879" s="1283"/>
      <c r="R2879" s="1067"/>
      <c r="S2879"/>
      <c r="T2879" s="268"/>
      <c r="U2879" s="268"/>
      <c r="V2879" s="268"/>
      <c r="Z2879" s="21"/>
      <c r="AH2879"/>
    </row>
    <row r="2880" spans="1:34" ht="11.25" customHeight="1">
      <c r="A2880"/>
      <c r="B2880" s="1281" t="s">
        <v>23</v>
      </c>
      <c r="C2880" s="1282">
        <v>3040</v>
      </c>
      <c r="D2880" s="1341" t="str">
        <f t="shared" si="58"/>
        <v>IN3040</v>
      </c>
      <c r="E2880" s="1514" t="s">
        <v>125</v>
      </c>
      <c r="F2880" s="1390">
        <v>500</v>
      </c>
      <c r="G2880" s="1283">
        <v>3.36</v>
      </c>
      <c r="H2880" s="1283">
        <v>2.9</v>
      </c>
      <c r="I2880" s="1283">
        <v>3.36</v>
      </c>
      <c r="J2880" s="1283">
        <v>3.82</v>
      </c>
      <c r="K2880" s="1283"/>
      <c r="L2880" s="1283"/>
      <c r="M2880" s="1283"/>
      <c r="N2880" s="1283"/>
      <c r="O2880" s="1283"/>
      <c r="P2880" s="1283"/>
      <c r="R2880" s="1067"/>
      <c r="S2880"/>
      <c r="T2880" s="268"/>
      <c r="U2880" s="268"/>
      <c r="V2880" s="268"/>
      <c r="Z2880" s="21"/>
      <c r="AH2880"/>
    </row>
    <row r="2881" spans="1:34" ht="11.25" customHeight="1">
      <c r="A2881"/>
      <c r="B2881" s="1281" t="s">
        <v>23</v>
      </c>
      <c r="C2881" s="1282">
        <v>3041</v>
      </c>
      <c r="D2881" s="1341" t="str">
        <f t="shared" si="58"/>
        <v>IN3041</v>
      </c>
      <c r="E2881" s="1514" t="s">
        <v>125</v>
      </c>
      <c r="F2881" s="1390">
        <v>500</v>
      </c>
      <c r="G2881" s="1283">
        <v>2.46</v>
      </c>
      <c r="H2881" s="1283">
        <v>2.12</v>
      </c>
      <c r="I2881" s="1283">
        <v>2.46</v>
      </c>
      <c r="J2881" s="1283">
        <v>2.8</v>
      </c>
      <c r="K2881" s="1283"/>
      <c r="L2881" s="1283"/>
      <c r="M2881" s="1283"/>
      <c r="N2881" s="1283"/>
      <c r="O2881" s="1283"/>
      <c r="P2881" s="1283"/>
      <c r="R2881" s="1067"/>
      <c r="S2881"/>
      <c r="T2881" s="268"/>
      <c r="U2881" s="268"/>
      <c r="V2881" s="268"/>
      <c r="Z2881" s="21"/>
      <c r="AH2881"/>
    </row>
    <row r="2882" spans="1:34" ht="11.25" customHeight="1">
      <c r="A2882"/>
      <c r="B2882" s="1281" t="s">
        <v>23</v>
      </c>
      <c r="C2882" s="1282">
        <v>3042</v>
      </c>
      <c r="D2882" s="1341" t="str">
        <f t="shared" si="58"/>
        <v>IN3042</v>
      </c>
      <c r="E2882" s="1514" t="s">
        <v>123</v>
      </c>
      <c r="F2882" s="1390">
        <v>500</v>
      </c>
      <c r="G2882" s="1283">
        <v>2.36</v>
      </c>
      <c r="H2882" s="1283">
        <v>2.04</v>
      </c>
      <c r="I2882" s="1283">
        <v>2.36</v>
      </c>
      <c r="J2882" s="1283">
        <v>2.69</v>
      </c>
      <c r="K2882" s="1283"/>
      <c r="L2882" s="1283"/>
      <c r="M2882" s="1283"/>
      <c r="N2882" s="1283"/>
      <c r="O2882" s="1283"/>
      <c r="P2882" s="1283"/>
      <c r="R2882" s="1067"/>
      <c r="S2882"/>
      <c r="T2882" s="268"/>
      <c r="U2882" s="268"/>
      <c r="V2882" s="268"/>
      <c r="Z2882" s="21"/>
      <c r="AH2882"/>
    </row>
    <row r="2883" spans="1:34" ht="11.25" customHeight="1">
      <c r="A2883"/>
      <c r="B2883" s="1281" t="s">
        <v>23</v>
      </c>
      <c r="C2883" s="1282">
        <v>3064</v>
      </c>
      <c r="D2883" s="1341" t="str">
        <f t="shared" si="58"/>
        <v>IN3064</v>
      </c>
      <c r="E2883" s="1514" t="s">
        <v>121</v>
      </c>
      <c r="F2883" s="1390">
        <v>500</v>
      </c>
      <c r="G2883" s="1283">
        <v>2.21</v>
      </c>
      <c r="H2883" s="1283">
        <v>1.91</v>
      </c>
      <c r="I2883" s="1283">
        <v>2.21</v>
      </c>
      <c r="J2883" s="1283">
        <v>2.52</v>
      </c>
      <c r="K2883" s="1283"/>
      <c r="L2883" s="1283"/>
      <c r="M2883" s="1283"/>
      <c r="N2883" s="1283"/>
      <c r="O2883" s="1283"/>
      <c r="P2883" s="1283"/>
      <c r="R2883" s="1067"/>
      <c r="S2883" s="267"/>
      <c r="T2883" s="268"/>
      <c r="U2883" s="268"/>
      <c r="V2883" s="268"/>
      <c r="Z2883" s="21"/>
      <c r="AH2883"/>
    </row>
    <row r="2884" spans="1:34" ht="11.25" customHeight="1">
      <c r="A2884"/>
      <c r="B2884" s="1281" t="s">
        <v>23</v>
      </c>
      <c r="C2884" s="1282">
        <v>3076</v>
      </c>
      <c r="D2884" s="1341" t="str">
        <f t="shared" si="58"/>
        <v>IN3076</v>
      </c>
      <c r="E2884" s="1514" t="s">
        <v>121</v>
      </c>
      <c r="F2884" s="1390">
        <v>500</v>
      </c>
      <c r="G2884" s="1283">
        <v>1.79</v>
      </c>
      <c r="H2884" s="1283">
        <v>1.54</v>
      </c>
      <c r="I2884" s="1283">
        <v>1.79</v>
      </c>
      <c r="J2884" s="1283">
        <v>2.04</v>
      </c>
      <c r="K2884" s="1283"/>
      <c r="L2884" s="1283"/>
      <c r="M2884" s="1283"/>
      <c r="N2884" s="1283"/>
      <c r="O2884" s="1283"/>
      <c r="P2884" s="1283"/>
      <c r="R2884" s="1067"/>
      <c r="S2884"/>
      <c r="T2884" s="268"/>
      <c r="U2884" s="268"/>
      <c r="V2884" s="268"/>
      <c r="Z2884" s="21"/>
      <c r="AH2884"/>
    </row>
    <row r="2885" spans="1:34" ht="11.25" customHeight="1">
      <c r="A2885"/>
      <c r="B2885" s="1281" t="s">
        <v>23</v>
      </c>
      <c r="C2885" s="1282">
        <v>3081</v>
      </c>
      <c r="D2885" s="1341" t="str">
        <f t="shared" si="58"/>
        <v>IN3081</v>
      </c>
      <c r="E2885" s="1514" t="s">
        <v>123</v>
      </c>
      <c r="F2885" s="1390">
        <v>500</v>
      </c>
      <c r="G2885" s="1283">
        <v>2.81</v>
      </c>
      <c r="H2885" s="1283">
        <v>2.4300000000000002</v>
      </c>
      <c r="I2885" s="1283">
        <v>2.81</v>
      </c>
      <c r="J2885" s="1283">
        <v>3.2</v>
      </c>
      <c r="K2885" s="1283"/>
      <c r="L2885" s="1283"/>
      <c r="M2885" s="1283"/>
      <c r="N2885" s="1283"/>
      <c r="O2885" s="1283"/>
      <c r="P2885" s="1283"/>
      <c r="R2885" s="1067"/>
      <c r="S2885"/>
      <c r="T2885" s="268"/>
      <c r="U2885" s="268"/>
      <c r="V2885" s="268"/>
      <c r="Z2885" s="21"/>
      <c r="AH2885"/>
    </row>
    <row r="2886" spans="1:34" ht="11.25" customHeight="1">
      <c r="A2886"/>
      <c r="B2886" s="1281" t="s">
        <v>23</v>
      </c>
      <c r="C2886" s="1282">
        <v>3082</v>
      </c>
      <c r="D2886" s="1341" t="str">
        <f t="shared" si="58"/>
        <v>IN3082</v>
      </c>
      <c r="E2886" s="1514" t="s">
        <v>123</v>
      </c>
      <c r="F2886" s="1390">
        <v>500</v>
      </c>
      <c r="G2886" s="1283">
        <v>2.65</v>
      </c>
      <c r="H2886" s="1283">
        <v>2.29</v>
      </c>
      <c r="I2886" s="1283">
        <v>2.65</v>
      </c>
      <c r="J2886" s="1283">
        <v>3.01</v>
      </c>
      <c r="K2886" s="1283"/>
      <c r="L2886" s="1283"/>
      <c r="M2886" s="1283"/>
      <c r="N2886" s="1283"/>
      <c r="O2886" s="1283"/>
      <c r="P2886" s="1283"/>
      <c r="R2886" s="1067"/>
      <c r="S2886"/>
      <c r="T2886" s="268"/>
      <c r="U2886" s="268"/>
      <c r="V2886" s="268"/>
      <c r="Z2886" s="21"/>
      <c r="AH2886"/>
    </row>
    <row r="2887" spans="1:34" ht="11.25" customHeight="1">
      <c r="A2887"/>
      <c r="B2887" s="1281" t="s">
        <v>23</v>
      </c>
      <c r="C2887" s="1282">
        <v>3085</v>
      </c>
      <c r="D2887" s="1341" t="str">
        <f t="shared" si="58"/>
        <v>IN3085</v>
      </c>
      <c r="E2887" s="1514" t="s">
        <v>123</v>
      </c>
      <c r="F2887" s="1390">
        <v>500</v>
      </c>
      <c r="G2887" s="1283">
        <v>2.69</v>
      </c>
      <c r="H2887" s="1283">
        <v>2.3199999999999998</v>
      </c>
      <c r="I2887" s="1283">
        <v>2.69</v>
      </c>
      <c r="J2887" s="1283">
        <v>3.06</v>
      </c>
      <c r="K2887" s="1283"/>
      <c r="L2887" s="1283"/>
      <c r="M2887" s="1283"/>
      <c r="N2887" s="1283"/>
      <c r="O2887" s="1283"/>
      <c r="P2887" s="1283"/>
      <c r="R2887" s="1067"/>
      <c r="S2887"/>
      <c r="T2887" s="268"/>
      <c r="U2887" s="268"/>
      <c r="V2887" s="268"/>
      <c r="Z2887" s="21"/>
      <c r="AH2887"/>
    </row>
    <row r="2888" spans="1:34" ht="11.25" customHeight="1">
      <c r="A2888"/>
      <c r="B2888" s="1281" t="s">
        <v>23</v>
      </c>
      <c r="C2888" s="1282">
        <v>3110</v>
      </c>
      <c r="D2888" s="1341" t="str">
        <f t="shared" si="58"/>
        <v>IN3110</v>
      </c>
      <c r="E2888" s="1514" t="s">
        <v>123</v>
      </c>
      <c r="F2888" s="1390">
        <v>500</v>
      </c>
      <c r="G2888" s="1283">
        <v>2.39</v>
      </c>
      <c r="H2888" s="1283">
        <v>2.06</v>
      </c>
      <c r="I2888" s="1283">
        <v>2.39</v>
      </c>
      <c r="J2888" s="1283">
        <v>2.72</v>
      </c>
      <c r="K2888" s="1283"/>
      <c r="L2888" s="1283"/>
      <c r="M2888" s="1283"/>
      <c r="N2888" s="1283"/>
      <c r="O2888" s="1283"/>
      <c r="P2888" s="1283"/>
      <c r="R2888" s="1067"/>
      <c r="S2888"/>
      <c r="T2888" s="268"/>
      <c r="U2888" s="268"/>
      <c r="V2888" s="268"/>
      <c r="Z2888" s="21"/>
      <c r="AH2888"/>
    </row>
    <row r="2889" spans="1:34" ht="11.25" customHeight="1">
      <c r="A2889"/>
      <c r="B2889" s="1281" t="s">
        <v>23</v>
      </c>
      <c r="C2889" s="1282">
        <v>3111</v>
      </c>
      <c r="D2889" s="1341" t="str">
        <f t="shared" si="58"/>
        <v>IN3111</v>
      </c>
      <c r="E2889" s="1514" t="s">
        <v>122</v>
      </c>
      <c r="F2889" s="1390">
        <v>500</v>
      </c>
      <c r="G2889" s="1283">
        <v>1.49</v>
      </c>
      <c r="H2889" s="1283">
        <v>1.28</v>
      </c>
      <c r="I2889" s="1283">
        <v>1.49</v>
      </c>
      <c r="J2889" s="1283">
        <v>1.69</v>
      </c>
      <c r="K2889" s="1283"/>
      <c r="L2889" s="1283"/>
      <c r="M2889" s="1283"/>
      <c r="N2889" s="1283"/>
      <c r="O2889" s="1283"/>
      <c r="P2889" s="1283"/>
      <c r="R2889" s="1067"/>
      <c r="S2889"/>
      <c r="T2889" s="268"/>
      <c r="U2889" s="268"/>
      <c r="V2889" s="268"/>
      <c r="Z2889" s="21"/>
      <c r="AH2889"/>
    </row>
    <row r="2890" spans="1:34" ht="11.25" customHeight="1">
      <c r="A2890"/>
      <c r="B2890" s="1281" t="s">
        <v>23</v>
      </c>
      <c r="C2890" s="1282">
        <v>3113</v>
      </c>
      <c r="D2890" s="1341" t="str">
        <f t="shared" si="58"/>
        <v>IN3113</v>
      </c>
      <c r="E2890" s="1514" t="s">
        <v>121</v>
      </c>
      <c r="F2890" s="1390">
        <v>500</v>
      </c>
      <c r="G2890" s="1283">
        <v>0.94</v>
      </c>
      <c r="H2890" s="1283">
        <v>0.81</v>
      </c>
      <c r="I2890" s="1283">
        <v>0.94</v>
      </c>
      <c r="J2890" s="1283">
        <v>1.07</v>
      </c>
      <c r="K2890" s="1283"/>
      <c r="L2890" s="1283"/>
      <c r="M2890" s="1283"/>
      <c r="N2890" s="1283"/>
      <c r="O2890" s="1283"/>
      <c r="P2890" s="1283"/>
      <c r="R2890" s="1067"/>
      <c r="S2890"/>
      <c r="T2890" s="268"/>
      <c r="U2890" s="268"/>
      <c r="V2890" s="268"/>
      <c r="Z2890" s="21"/>
      <c r="AH2890"/>
    </row>
    <row r="2891" spans="1:34" ht="11.25" customHeight="1">
      <c r="A2891"/>
      <c r="B2891" s="1281" t="s">
        <v>23</v>
      </c>
      <c r="C2891" s="1282">
        <v>3114</v>
      </c>
      <c r="D2891" s="1341" t="str">
        <f t="shared" si="58"/>
        <v>IN3114</v>
      </c>
      <c r="E2891" s="1514" t="s">
        <v>123</v>
      </c>
      <c r="F2891" s="1390">
        <v>500</v>
      </c>
      <c r="G2891" s="1283">
        <v>1.8</v>
      </c>
      <c r="H2891" s="1283">
        <v>1.55</v>
      </c>
      <c r="I2891" s="1283">
        <v>1.8</v>
      </c>
      <c r="J2891" s="1283">
        <v>2.0499999999999998</v>
      </c>
      <c r="K2891" s="1283"/>
      <c r="L2891" s="1283"/>
      <c r="M2891" s="1283"/>
      <c r="N2891" s="1283"/>
      <c r="O2891" s="1283"/>
      <c r="P2891" s="1283"/>
      <c r="R2891" s="1067"/>
      <c r="T2891" s="268"/>
      <c r="U2891" s="268"/>
      <c r="V2891" s="268"/>
      <c r="Z2891" s="21"/>
      <c r="AH2891"/>
    </row>
    <row r="2892" spans="1:34" ht="11.25" customHeight="1">
      <c r="A2892"/>
      <c r="B2892" s="1281" t="s">
        <v>23</v>
      </c>
      <c r="C2892" s="1282">
        <v>3118</v>
      </c>
      <c r="D2892" s="1341" t="str">
        <f t="shared" ref="D2892:D2955" si="59">B2892&amp;TEXT(C2892,"0000")</f>
        <v>IN3118</v>
      </c>
      <c r="E2892" s="1514" t="s">
        <v>125</v>
      </c>
      <c r="F2892" s="1390">
        <v>500</v>
      </c>
      <c r="G2892" s="1283">
        <v>1</v>
      </c>
      <c r="H2892" s="1283">
        <v>0.86</v>
      </c>
      <c r="I2892" s="1283">
        <v>1</v>
      </c>
      <c r="J2892" s="1283">
        <v>1.1299999999999999</v>
      </c>
      <c r="K2892" s="1283"/>
      <c r="L2892" s="1283"/>
      <c r="M2892" s="1283"/>
      <c r="N2892" s="1283"/>
      <c r="O2892" s="1283"/>
      <c r="P2892" s="1283"/>
      <c r="R2892" s="1067"/>
      <c r="S2892"/>
      <c r="T2892" s="268"/>
      <c r="U2892" s="268"/>
      <c r="V2892" s="268"/>
      <c r="Z2892" s="21"/>
      <c r="AH2892"/>
    </row>
    <row r="2893" spans="1:34" ht="11.25" customHeight="1">
      <c r="A2893"/>
      <c r="B2893" s="1281" t="s">
        <v>23</v>
      </c>
      <c r="C2893" s="1282">
        <v>3119</v>
      </c>
      <c r="D2893" s="1341" t="str">
        <f t="shared" si="59"/>
        <v>IN3119</v>
      </c>
      <c r="E2893" s="1514" t="s">
        <v>125</v>
      </c>
      <c r="F2893" s="1390">
        <v>500</v>
      </c>
      <c r="G2893" s="1283">
        <v>0.55000000000000004</v>
      </c>
      <c r="H2893" s="1283">
        <v>0.47</v>
      </c>
      <c r="I2893" s="1283">
        <v>0.55000000000000004</v>
      </c>
      <c r="J2893" s="1283">
        <v>0.62</v>
      </c>
      <c r="K2893" s="1283"/>
      <c r="L2893" s="1283"/>
      <c r="M2893" s="1283"/>
      <c r="N2893" s="1283"/>
      <c r="O2893" s="1283"/>
      <c r="P2893" s="1283"/>
      <c r="R2893" s="1067"/>
      <c r="S2893"/>
      <c r="T2893" s="268"/>
      <c r="U2893" s="268"/>
      <c r="V2893" s="268"/>
      <c r="Z2893" s="21"/>
      <c r="AH2893"/>
    </row>
    <row r="2894" spans="1:34" ht="11.25" customHeight="1">
      <c r="A2894"/>
      <c r="B2894" s="1281" t="s">
        <v>23</v>
      </c>
      <c r="C2894" s="1282">
        <v>3122</v>
      </c>
      <c r="D2894" s="1341" t="str">
        <f t="shared" si="59"/>
        <v>IN3122</v>
      </c>
      <c r="E2894" s="1514" t="s">
        <v>125</v>
      </c>
      <c r="F2894" s="1390">
        <v>500</v>
      </c>
      <c r="G2894" s="1283">
        <v>1.17</v>
      </c>
      <c r="H2894" s="1283">
        <v>1.01</v>
      </c>
      <c r="I2894" s="1283">
        <v>1.17</v>
      </c>
      <c r="J2894" s="1283">
        <v>1.34</v>
      </c>
      <c r="K2894" s="1283"/>
      <c r="L2894" s="1283"/>
      <c r="M2894" s="1283"/>
      <c r="N2894" s="1283"/>
      <c r="O2894" s="1283"/>
      <c r="P2894" s="1283"/>
      <c r="R2894" s="1067"/>
      <c r="S2894"/>
      <c r="T2894" s="268"/>
      <c r="U2894" s="268"/>
      <c r="V2894" s="268"/>
      <c r="Z2894" s="21"/>
      <c r="AH2894"/>
    </row>
    <row r="2895" spans="1:34" ht="11.25" customHeight="1">
      <c r="A2895"/>
      <c r="B2895" s="1281" t="s">
        <v>23</v>
      </c>
      <c r="C2895" s="1282">
        <v>3126</v>
      </c>
      <c r="D2895" s="1341" t="str">
        <f t="shared" si="59"/>
        <v>IN3126</v>
      </c>
      <c r="E2895" s="1514" t="s">
        <v>123</v>
      </c>
      <c r="F2895" s="1390">
        <v>500</v>
      </c>
      <c r="G2895" s="1283">
        <v>1.1100000000000001</v>
      </c>
      <c r="H2895" s="1283">
        <v>0.95</v>
      </c>
      <c r="I2895" s="1283">
        <v>1.1100000000000001</v>
      </c>
      <c r="J2895" s="1283">
        <v>1.26</v>
      </c>
      <c r="K2895" s="1283"/>
      <c r="L2895" s="1283"/>
      <c r="M2895" s="1283"/>
      <c r="N2895" s="1283"/>
      <c r="O2895" s="1283"/>
      <c r="P2895" s="1283"/>
      <c r="R2895" s="1067"/>
      <c r="S2895"/>
      <c r="T2895" s="268"/>
      <c r="U2895" s="268"/>
      <c r="V2895" s="268"/>
      <c r="Z2895" s="21"/>
      <c r="AH2895"/>
    </row>
    <row r="2896" spans="1:34" ht="11.25" customHeight="1">
      <c r="A2896"/>
      <c r="B2896" s="1281" t="s">
        <v>23</v>
      </c>
      <c r="C2896" s="1282">
        <v>3131</v>
      </c>
      <c r="D2896" s="1341" t="str">
        <f t="shared" si="59"/>
        <v>IN3131</v>
      </c>
      <c r="E2896" s="1514" t="s">
        <v>125</v>
      </c>
      <c r="F2896" s="1390">
        <v>500</v>
      </c>
      <c r="G2896" s="1283">
        <v>0.94</v>
      </c>
      <c r="H2896" s="1283">
        <v>0.81</v>
      </c>
      <c r="I2896" s="1283">
        <v>0.94</v>
      </c>
      <c r="J2896" s="1283">
        <v>1.07</v>
      </c>
      <c r="K2896" s="1283"/>
      <c r="L2896" s="1283"/>
      <c r="M2896" s="1283"/>
      <c r="N2896" s="1283"/>
      <c r="O2896" s="1283"/>
      <c r="P2896" s="1283"/>
      <c r="R2896" s="1067"/>
      <c r="S2896"/>
      <c r="T2896" s="268"/>
      <c r="U2896" s="268"/>
      <c r="V2896" s="268"/>
      <c r="Z2896" s="21"/>
      <c r="AH2896"/>
    </row>
    <row r="2897" spans="1:34" ht="11.25" customHeight="1">
      <c r="A2897"/>
      <c r="B2897" s="1281" t="s">
        <v>23</v>
      </c>
      <c r="C2897" s="1282">
        <v>3132</v>
      </c>
      <c r="D2897" s="1341" t="str">
        <f t="shared" si="59"/>
        <v>IN3132</v>
      </c>
      <c r="E2897" s="1514" t="s">
        <v>125</v>
      </c>
      <c r="F2897" s="1390">
        <v>500</v>
      </c>
      <c r="G2897" s="1283">
        <v>1.8</v>
      </c>
      <c r="H2897" s="1283">
        <v>1.55</v>
      </c>
      <c r="I2897" s="1283">
        <v>1.8</v>
      </c>
      <c r="J2897" s="1283">
        <v>2.0499999999999998</v>
      </c>
      <c r="K2897" s="1283"/>
      <c r="L2897" s="1283"/>
      <c r="M2897" s="1283"/>
      <c r="N2897" s="1283"/>
      <c r="O2897" s="1283"/>
      <c r="P2897" s="1283"/>
      <c r="R2897" s="1067"/>
      <c r="T2897" s="268"/>
      <c r="U2897" s="268"/>
      <c r="V2897" s="268"/>
      <c r="Z2897" s="21"/>
      <c r="AH2897"/>
    </row>
    <row r="2898" spans="1:34" ht="11.25" customHeight="1">
      <c r="A2898"/>
      <c r="B2898" s="1281" t="s">
        <v>23</v>
      </c>
      <c r="C2898" s="1282">
        <v>3145</v>
      </c>
      <c r="D2898" s="1341" t="str">
        <f t="shared" si="59"/>
        <v>IN3145</v>
      </c>
      <c r="E2898" s="1514" t="s">
        <v>125</v>
      </c>
      <c r="F2898" s="1390">
        <v>500</v>
      </c>
      <c r="G2898" s="1283">
        <v>1.57</v>
      </c>
      <c r="H2898" s="1283">
        <v>1.35</v>
      </c>
      <c r="I2898" s="1283">
        <v>1.57</v>
      </c>
      <c r="J2898" s="1283">
        <v>1.79</v>
      </c>
      <c r="K2898" s="1283"/>
      <c r="L2898" s="1283"/>
      <c r="M2898" s="1283"/>
      <c r="N2898" s="1283"/>
      <c r="O2898" s="1283"/>
      <c r="P2898" s="1283"/>
      <c r="R2898" s="1067"/>
      <c r="S2898"/>
      <c r="T2898" s="268"/>
      <c r="U2898" s="268"/>
      <c r="V2898" s="268"/>
      <c r="Z2898" s="21"/>
      <c r="AH2898"/>
    </row>
    <row r="2899" spans="1:34" ht="11.25" customHeight="1">
      <c r="A2899"/>
      <c r="B2899" s="1281" t="s">
        <v>23</v>
      </c>
      <c r="C2899" s="1282">
        <v>3146</v>
      </c>
      <c r="D2899" s="1341" t="str">
        <f t="shared" si="59"/>
        <v>IN3146</v>
      </c>
      <c r="E2899" s="1514" t="s">
        <v>123</v>
      </c>
      <c r="F2899" s="1390">
        <v>500</v>
      </c>
      <c r="G2899" s="1283">
        <v>1.34</v>
      </c>
      <c r="H2899" s="1283">
        <v>1.1499999999999999</v>
      </c>
      <c r="I2899" s="1283">
        <v>1.34</v>
      </c>
      <c r="J2899" s="1283">
        <v>1.52</v>
      </c>
      <c r="K2899" s="1283"/>
      <c r="L2899" s="1283"/>
      <c r="M2899" s="1283"/>
      <c r="N2899" s="1283"/>
      <c r="O2899" s="1283"/>
      <c r="P2899" s="1283"/>
      <c r="R2899" s="1067"/>
      <c r="S2899"/>
      <c r="T2899" s="268"/>
      <c r="U2899" s="268"/>
      <c r="V2899" s="268"/>
      <c r="Z2899" s="21"/>
      <c r="AH2899"/>
    </row>
    <row r="2900" spans="1:34" ht="11.25" customHeight="1">
      <c r="A2900"/>
      <c r="B2900" s="1281" t="s">
        <v>23</v>
      </c>
      <c r="C2900" s="1282">
        <v>3169</v>
      </c>
      <c r="D2900" s="1341" t="str">
        <f t="shared" si="59"/>
        <v>IN3169</v>
      </c>
      <c r="E2900" s="1514" t="s">
        <v>123</v>
      </c>
      <c r="F2900" s="1390">
        <v>500</v>
      </c>
      <c r="G2900" s="1283">
        <v>1.54</v>
      </c>
      <c r="H2900" s="1283">
        <v>1.33</v>
      </c>
      <c r="I2900" s="1283">
        <v>1.54</v>
      </c>
      <c r="J2900" s="1283">
        <v>1.76</v>
      </c>
      <c r="K2900" s="1283"/>
      <c r="L2900" s="1283"/>
      <c r="M2900" s="1283"/>
      <c r="N2900" s="1283"/>
      <c r="O2900" s="1283"/>
      <c r="P2900" s="1283"/>
      <c r="R2900" s="1067"/>
      <c r="S2900"/>
      <c r="T2900" s="268"/>
      <c r="U2900" s="268"/>
      <c r="V2900" s="268"/>
      <c r="Z2900" s="21"/>
      <c r="AH2900"/>
    </row>
    <row r="2901" spans="1:34" ht="11.25" customHeight="1">
      <c r="A2901"/>
      <c r="B2901" s="1281" t="s">
        <v>23</v>
      </c>
      <c r="C2901" s="1282">
        <v>3179</v>
      </c>
      <c r="D2901" s="1341" t="str">
        <f t="shared" si="59"/>
        <v>IN3179</v>
      </c>
      <c r="E2901" s="1514" t="s">
        <v>121</v>
      </c>
      <c r="F2901" s="1390">
        <v>500</v>
      </c>
      <c r="G2901" s="1283">
        <v>1.08</v>
      </c>
      <c r="H2901" s="1283">
        <v>0.93</v>
      </c>
      <c r="I2901" s="1283">
        <v>1.08</v>
      </c>
      <c r="J2901" s="1283">
        <v>1.23</v>
      </c>
      <c r="K2901" s="1283"/>
      <c r="L2901" s="1283"/>
      <c r="M2901" s="1283"/>
      <c r="N2901" s="1283"/>
      <c r="O2901" s="1283"/>
      <c r="P2901" s="1283"/>
      <c r="R2901" s="1067"/>
      <c r="T2901" s="268"/>
      <c r="U2901" s="268"/>
      <c r="V2901" s="268"/>
      <c r="Z2901" s="21"/>
      <c r="AH2901"/>
    </row>
    <row r="2902" spans="1:34" ht="11.25" customHeight="1">
      <c r="A2902"/>
      <c r="B2902" s="1281" t="s">
        <v>23</v>
      </c>
      <c r="C2902" s="1282">
        <v>3180</v>
      </c>
      <c r="D2902" s="1341" t="str">
        <f t="shared" si="59"/>
        <v>IN3180</v>
      </c>
      <c r="E2902" s="1514" t="s">
        <v>121</v>
      </c>
      <c r="F2902" s="1390">
        <v>500</v>
      </c>
      <c r="G2902" s="1283">
        <v>1.38</v>
      </c>
      <c r="H2902" s="1283">
        <v>1.19</v>
      </c>
      <c r="I2902" s="1283">
        <v>1.38</v>
      </c>
      <c r="J2902" s="1283">
        <v>1.57</v>
      </c>
      <c r="K2902" s="1283"/>
      <c r="L2902" s="1283"/>
      <c r="M2902" s="1283"/>
      <c r="N2902" s="1283"/>
      <c r="O2902" s="1283"/>
      <c r="P2902" s="1283"/>
      <c r="R2902" s="1067"/>
      <c r="S2902" s="267"/>
      <c r="T2902" s="268"/>
      <c r="U2902" s="268"/>
      <c r="V2902" s="268"/>
      <c r="Z2902" s="21"/>
      <c r="AH2902"/>
    </row>
    <row r="2903" spans="1:34" ht="11.25" customHeight="1">
      <c r="A2903"/>
      <c r="B2903" s="1281" t="s">
        <v>23</v>
      </c>
      <c r="C2903" s="1282">
        <v>3188</v>
      </c>
      <c r="D2903" s="1341" t="str">
        <f t="shared" si="59"/>
        <v>IN3188</v>
      </c>
      <c r="E2903" s="1514" t="s">
        <v>125</v>
      </c>
      <c r="F2903" s="1390">
        <v>500</v>
      </c>
      <c r="G2903" s="1283">
        <v>1.08</v>
      </c>
      <c r="H2903" s="1283">
        <v>0.93</v>
      </c>
      <c r="I2903" s="1283">
        <v>1.08</v>
      </c>
      <c r="J2903" s="1283">
        <v>1.23</v>
      </c>
      <c r="K2903" s="1283"/>
      <c r="L2903" s="1283"/>
      <c r="M2903" s="1283"/>
      <c r="N2903" s="1283"/>
      <c r="O2903" s="1283"/>
      <c r="P2903" s="1283"/>
      <c r="R2903" s="1067"/>
      <c r="S2903"/>
      <c r="T2903" s="268"/>
      <c r="U2903" s="268"/>
      <c r="V2903" s="268"/>
      <c r="Z2903" s="21"/>
      <c r="AH2903"/>
    </row>
    <row r="2904" spans="1:34" ht="11.25" customHeight="1">
      <c r="A2904"/>
      <c r="B2904" s="1281" t="s">
        <v>23</v>
      </c>
      <c r="C2904" s="1282">
        <v>3220</v>
      </c>
      <c r="D2904" s="1341" t="str">
        <f t="shared" si="59"/>
        <v>IN3220</v>
      </c>
      <c r="E2904" s="1514" t="s">
        <v>125</v>
      </c>
      <c r="F2904" s="1390">
        <v>500</v>
      </c>
      <c r="G2904" s="1283">
        <v>1.19</v>
      </c>
      <c r="H2904" s="1283">
        <v>1.02</v>
      </c>
      <c r="I2904" s="1283">
        <v>1.19</v>
      </c>
      <c r="J2904" s="1283">
        <v>1.35</v>
      </c>
      <c r="K2904" s="1283"/>
      <c r="L2904" s="1283"/>
      <c r="M2904" s="1283"/>
      <c r="N2904" s="1283"/>
      <c r="O2904" s="1283"/>
      <c r="P2904" s="1283"/>
      <c r="R2904" s="1067"/>
      <c r="S2904"/>
      <c r="T2904" s="268"/>
      <c r="U2904" s="268"/>
      <c r="V2904" s="268"/>
      <c r="Z2904" s="21"/>
      <c r="AH2904"/>
    </row>
    <row r="2905" spans="1:34" ht="11.25" customHeight="1">
      <c r="A2905"/>
      <c r="B2905" s="1281" t="s">
        <v>23</v>
      </c>
      <c r="C2905" s="1282">
        <v>3224</v>
      </c>
      <c r="D2905" s="1341" t="str">
        <f t="shared" si="59"/>
        <v>IN3224</v>
      </c>
      <c r="E2905" s="1514" t="s">
        <v>125</v>
      </c>
      <c r="F2905" s="1390">
        <v>500</v>
      </c>
      <c r="G2905" s="1283">
        <v>2.02</v>
      </c>
      <c r="H2905" s="1283">
        <v>1.74</v>
      </c>
      <c r="I2905" s="1283">
        <v>2.02</v>
      </c>
      <c r="J2905" s="1283">
        <v>2.2999999999999998</v>
      </c>
      <c r="K2905" s="1283"/>
      <c r="L2905" s="1283"/>
      <c r="M2905" s="1283"/>
      <c r="N2905" s="1283"/>
      <c r="O2905" s="1283"/>
      <c r="P2905" s="1283"/>
      <c r="R2905" s="1067"/>
      <c r="S2905"/>
      <c r="T2905" s="268"/>
      <c r="U2905" s="268"/>
      <c r="V2905" s="268"/>
      <c r="Z2905" s="21"/>
      <c r="AH2905"/>
    </row>
    <row r="2906" spans="1:34" ht="11.25" customHeight="1">
      <c r="A2906"/>
      <c r="B2906" s="1281" t="s">
        <v>23</v>
      </c>
      <c r="C2906" s="1282">
        <v>3227</v>
      </c>
      <c r="D2906" s="1341" t="str">
        <f t="shared" si="59"/>
        <v>IN3227</v>
      </c>
      <c r="E2906" s="1514" t="s">
        <v>125</v>
      </c>
      <c r="F2906" s="1390">
        <v>500</v>
      </c>
      <c r="G2906" s="1283">
        <v>1.8</v>
      </c>
      <c r="H2906" s="1283">
        <v>1.55</v>
      </c>
      <c r="I2906" s="1283">
        <v>1.8</v>
      </c>
      <c r="J2906" s="1283">
        <v>2.0499999999999998</v>
      </c>
      <c r="K2906" s="1283"/>
      <c r="L2906" s="1283"/>
      <c r="M2906" s="1283"/>
      <c r="N2906" s="1283"/>
      <c r="O2906" s="1283"/>
      <c r="P2906" s="1283"/>
      <c r="R2906" s="1067"/>
      <c r="S2906"/>
      <c r="T2906" s="268"/>
      <c r="U2906" s="268"/>
      <c r="V2906" s="268"/>
      <c r="Z2906" s="21"/>
      <c r="AH2906"/>
    </row>
    <row r="2907" spans="1:34" ht="11.25" customHeight="1">
      <c r="A2907"/>
      <c r="B2907" s="1281" t="s">
        <v>23</v>
      </c>
      <c r="C2907" s="1282">
        <v>3240</v>
      </c>
      <c r="D2907" s="1341" t="str">
        <f t="shared" si="59"/>
        <v>IN3240</v>
      </c>
      <c r="E2907" s="1514" t="s">
        <v>125</v>
      </c>
      <c r="F2907" s="1390">
        <v>500</v>
      </c>
      <c r="G2907" s="1283">
        <v>1.58</v>
      </c>
      <c r="H2907" s="1283">
        <v>1.37</v>
      </c>
      <c r="I2907" s="1283">
        <v>1.58</v>
      </c>
      <c r="J2907" s="1283">
        <v>1.8</v>
      </c>
      <c r="K2907" s="1283"/>
      <c r="L2907" s="1283"/>
      <c r="M2907" s="1283"/>
      <c r="N2907" s="1283"/>
      <c r="O2907" s="1283"/>
      <c r="P2907" s="1283"/>
      <c r="R2907" s="1067"/>
      <c r="S2907"/>
      <c r="T2907" s="268"/>
      <c r="U2907" s="268"/>
      <c r="V2907" s="268"/>
      <c r="Z2907" s="21"/>
      <c r="AH2907"/>
    </row>
    <row r="2908" spans="1:34" ht="11.25" customHeight="1">
      <c r="A2908"/>
      <c r="B2908" s="1281" t="s">
        <v>23</v>
      </c>
      <c r="C2908" s="1282">
        <v>3241</v>
      </c>
      <c r="D2908" s="1341" t="str">
        <f t="shared" si="59"/>
        <v>IN3241</v>
      </c>
      <c r="E2908" s="1514" t="s">
        <v>125</v>
      </c>
      <c r="F2908" s="1390">
        <v>500</v>
      </c>
      <c r="G2908" s="1283">
        <v>1.41</v>
      </c>
      <c r="H2908" s="1283">
        <v>1.21</v>
      </c>
      <c r="I2908" s="1283">
        <v>1.41</v>
      </c>
      <c r="J2908" s="1283">
        <v>1.6</v>
      </c>
      <c r="K2908" s="1283"/>
      <c r="L2908" s="1283"/>
      <c r="M2908" s="1283"/>
      <c r="N2908" s="1283"/>
      <c r="O2908" s="1283"/>
      <c r="P2908" s="1283"/>
      <c r="R2908" s="1067"/>
      <c r="S2908"/>
      <c r="T2908" s="268"/>
      <c r="U2908" s="268"/>
      <c r="V2908" s="268"/>
      <c r="Z2908" s="21"/>
      <c r="AH2908"/>
    </row>
    <row r="2909" spans="1:34" ht="11.25" customHeight="1">
      <c r="A2909"/>
      <c r="B2909" s="1281" t="s">
        <v>23</v>
      </c>
      <c r="C2909" s="1282">
        <v>3255</v>
      </c>
      <c r="D2909" s="1341" t="str">
        <f t="shared" si="59"/>
        <v>IN3255</v>
      </c>
      <c r="E2909" s="1514" t="s">
        <v>125</v>
      </c>
      <c r="F2909" s="1390">
        <v>500</v>
      </c>
      <c r="G2909" s="1283">
        <v>1.63</v>
      </c>
      <c r="H2909" s="1283">
        <v>1.4</v>
      </c>
      <c r="I2909" s="1283">
        <v>1.63</v>
      </c>
      <c r="J2909" s="1283">
        <v>1.85</v>
      </c>
      <c r="K2909" s="1283"/>
      <c r="L2909" s="1283"/>
      <c r="M2909" s="1283"/>
      <c r="N2909" s="1283"/>
      <c r="O2909" s="1283"/>
      <c r="P2909" s="1283"/>
      <c r="R2909" s="1067"/>
      <c r="S2909"/>
      <c r="T2909" s="268"/>
      <c r="U2909" s="268"/>
      <c r="V2909" s="268"/>
      <c r="Z2909" s="21"/>
      <c r="AH2909"/>
    </row>
    <row r="2910" spans="1:34" ht="11.25" customHeight="1">
      <c r="A2910"/>
      <c r="B2910" s="1281" t="s">
        <v>23</v>
      </c>
      <c r="C2910" s="1282">
        <v>3257</v>
      </c>
      <c r="D2910" s="1341" t="str">
        <f t="shared" si="59"/>
        <v>IN3257</v>
      </c>
      <c r="E2910" s="1514" t="s">
        <v>125</v>
      </c>
      <c r="F2910" s="1390">
        <v>500</v>
      </c>
      <c r="G2910" s="1283">
        <v>1.58</v>
      </c>
      <c r="H2910" s="1283">
        <v>1.37</v>
      </c>
      <c r="I2910" s="1283">
        <v>1.58</v>
      </c>
      <c r="J2910" s="1283">
        <v>1.8</v>
      </c>
      <c r="K2910" s="1283"/>
      <c r="L2910" s="1283"/>
      <c r="M2910" s="1283"/>
      <c r="N2910" s="1283"/>
      <c r="O2910" s="1283"/>
      <c r="P2910" s="1283"/>
      <c r="R2910" s="1067"/>
      <c r="S2910"/>
      <c r="T2910" s="268"/>
      <c r="U2910" s="268"/>
      <c r="V2910" s="268"/>
      <c r="Z2910" s="21"/>
      <c r="AH2910"/>
    </row>
    <row r="2911" spans="1:34" ht="11.25" customHeight="1">
      <c r="A2911"/>
      <c r="B2911" s="1281" t="s">
        <v>23</v>
      </c>
      <c r="C2911" s="1282">
        <v>3270</v>
      </c>
      <c r="D2911" s="1341" t="str">
        <f t="shared" si="59"/>
        <v>IN3270</v>
      </c>
      <c r="E2911" s="1514" t="s">
        <v>125</v>
      </c>
      <c r="F2911" s="1390">
        <v>500</v>
      </c>
      <c r="G2911" s="1283">
        <v>1.56</v>
      </c>
      <c r="H2911" s="1283">
        <v>1.34</v>
      </c>
      <c r="I2911" s="1283">
        <v>1.56</v>
      </c>
      <c r="J2911" s="1283">
        <v>1.77</v>
      </c>
      <c r="K2911" s="1283"/>
      <c r="L2911" s="1283"/>
      <c r="M2911" s="1283"/>
      <c r="N2911" s="1283"/>
      <c r="O2911" s="1283"/>
      <c r="P2911" s="1283"/>
      <c r="R2911" s="1067"/>
      <c r="S2911"/>
      <c r="T2911" s="268"/>
      <c r="U2911" s="268"/>
      <c r="V2911" s="268"/>
      <c r="Z2911" s="21"/>
      <c r="AH2911"/>
    </row>
    <row r="2912" spans="1:34" ht="11.25" customHeight="1">
      <c r="A2912"/>
      <c r="B2912" s="1281" t="s">
        <v>23</v>
      </c>
      <c r="C2912" s="1282">
        <v>3300</v>
      </c>
      <c r="D2912" s="1341" t="str">
        <f t="shared" si="59"/>
        <v>IN3300</v>
      </c>
      <c r="E2912" s="1514" t="s">
        <v>125</v>
      </c>
      <c r="F2912" s="1390">
        <v>500</v>
      </c>
      <c r="G2912" s="1283">
        <v>4.25</v>
      </c>
      <c r="H2912" s="1283">
        <v>3.66</v>
      </c>
      <c r="I2912" s="1283">
        <v>4.25</v>
      </c>
      <c r="J2912" s="1283">
        <v>4.83</v>
      </c>
      <c r="K2912" s="1283"/>
      <c r="L2912" s="1283"/>
      <c r="M2912" s="1283"/>
      <c r="N2912" s="1283"/>
      <c r="O2912" s="1283"/>
      <c r="P2912" s="1283"/>
      <c r="R2912" s="1067"/>
      <c r="S2912"/>
      <c r="T2912" s="268"/>
      <c r="U2912" s="268"/>
      <c r="V2912" s="268"/>
      <c r="Z2912" s="21"/>
      <c r="AH2912"/>
    </row>
    <row r="2913" spans="1:34" ht="11.25" customHeight="1">
      <c r="A2913"/>
      <c r="B2913" s="1281" t="s">
        <v>23</v>
      </c>
      <c r="C2913" s="1282">
        <v>3303</v>
      </c>
      <c r="D2913" s="1341" t="str">
        <f t="shared" si="59"/>
        <v>IN3303</v>
      </c>
      <c r="E2913" s="1514" t="s">
        <v>125</v>
      </c>
      <c r="F2913" s="1390">
        <v>500</v>
      </c>
      <c r="G2913" s="1283">
        <v>1.54</v>
      </c>
      <c r="H2913" s="1283">
        <v>1.33</v>
      </c>
      <c r="I2913" s="1283">
        <v>1.54</v>
      </c>
      <c r="J2913" s="1283">
        <v>1.76</v>
      </c>
      <c r="K2913" s="1283"/>
      <c r="L2913" s="1283"/>
      <c r="M2913" s="1283"/>
      <c r="N2913" s="1283"/>
      <c r="O2913" s="1283"/>
      <c r="P2913" s="1283"/>
      <c r="R2913" s="1067"/>
      <c r="T2913" s="268"/>
      <c r="U2913" s="268"/>
      <c r="V2913" s="268"/>
      <c r="Z2913" s="21"/>
      <c r="AH2913"/>
    </row>
    <row r="2914" spans="1:34" ht="11.25" customHeight="1">
      <c r="A2914"/>
      <c r="B2914" s="1281" t="s">
        <v>23</v>
      </c>
      <c r="C2914" s="1282">
        <v>3307</v>
      </c>
      <c r="D2914" s="1341" t="str">
        <f t="shared" si="59"/>
        <v>IN3307</v>
      </c>
      <c r="E2914" s="1514" t="s">
        <v>123</v>
      </c>
      <c r="F2914" s="1390">
        <v>500</v>
      </c>
      <c r="G2914" s="1283">
        <v>1.8</v>
      </c>
      <c r="H2914" s="1283">
        <v>1.55</v>
      </c>
      <c r="I2914" s="1283">
        <v>1.8</v>
      </c>
      <c r="J2914" s="1283">
        <v>2.0499999999999998</v>
      </c>
      <c r="K2914" s="1283"/>
      <c r="L2914" s="1283"/>
      <c r="M2914" s="1283"/>
      <c r="N2914" s="1283"/>
      <c r="O2914" s="1283"/>
      <c r="P2914" s="1283"/>
      <c r="R2914" s="1067"/>
      <c r="S2914"/>
      <c r="T2914" s="268"/>
      <c r="U2914" s="268"/>
      <c r="V2914" s="268"/>
      <c r="Z2914" s="21"/>
      <c r="AH2914"/>
    </row>
    <row r="2915" spans="1:34" ht="11.25" customHeight="1">
      <c r="A2915"/>
      <c r="B2915" s="1281" t="s">
        <v>23</v>
      </c>
      <c r="C2915" s="1282">
        <v>3315</v>
      </c>
      <c r="D2915" s="1341" t="str">
        <f t="shared" si="59"/>
        <v>IN3315</v>
      </c>
      <c r="E2915" s="1514" t="s">
        <v>123</v>
      </c>
      <c r="F2915" s="1390">
        <v>500</v>
      </c>
      <c r="G2915" s="1283">
        <v>1.78</v>
      </c>
      <c r="H2915" s="1283">
        <v>1.53</v>
      </c>
      <c r="I2915" s="1283">
        <v>1.78</v>
      </c>
      <c r="J2915" s="1283">
        <v>2.02</v>
      </c>
      <c r="K2915" s="1283"/>
      <c r="L2915" s="1283"/>
      <c r="M2915" s="1283"/>
      <c r="N2915" s="1283"/>
      <c r="O2915" s="1283"/>
      <c r="P2915" s="1283"/>
      <c r="R2915" s="1067"/>
      <c r="S2915"/>
      <c r="T2915" s="268"/>
      <c r="U2915" s="268"/>
      <c r="V2915" s="268"/>
      <c r="Z2915" s="21"/>
      <c r="AH2915"/>
    </row>
    <row r="2916" spans="1:34" ht="11.25" customHeight="1">
      <c r="A2916"/>
      <c r="B2916" s="1281" t="s">
        <v>23</v>
      </c>
      <c r="C2916" s="1282">
        <v>3334</v>
      </c>
      <c r="D2916" s="1341" t="str">
        <f t="shared" si="59"/>
        <v>IN3334</v>
      </c>
      <c r="E2916" s="1514" t="s">
        <v>124</v>
      </c>
      <c r="F2916" s="1390">
        <v>500</v>
      </c>
      <c r="G2916" s="1283">
        <v>1.17</v>
      </c>
      <c r="H2916" s="1283">
        <v>1.01</v>
      </c>
      <c r="I2916" s="1283">
        <v>1.17</v>
      </c>
      <c r="J2916" s="1283">
        <v>1.34</v>
      </c>
      <c r="K2916" s="1283"/>
      <c r="L2916" s="1283"/>
      <c r="M2916" s="1283"/>
      <c r="N2916" s="1283"/>
      <c r="O2916" s="1283"/>
      <c r="P2916" s="1283"/>
      <c r="R2916" s="1067"/>
      <c r="S2916"/>
      <c r="T2916" s="268"/>
      <c r="U2916" s="268"/>
      <c r="V2916" s="268"/>
      <c r="Z2916" s="21"/>
      <c r="AH2916"/>
    </row>
    <row r="2917" spans="1:34" ht="11.25" customHeight="1">
      <c r="A2917"/>
      <c r="B2917" s="1281" t="s">
        <v>23</v>
      </c>
      <c r="C2917" s="1282">
        <v>3336</v>
      </c>
      <c r="D2917" s="1341" t="str">
        <f t="shared" si="59"/>
        <v>IN3336</v>
      </c>
      <c r="E2917" s="1514" t="s">
        <v>123</v>
      </c>
      <c r="F2917" s="1390">
        <v>500</v>
      </c>
      <c r="G2917" s="1283">
        <v>1.53</v>
      </c>
      <c r="H2917" s="1283">
        <v>1.32</v>
      </c>
      <c r="I2917" s="1283">
        <v>1.53</v>
      </c>
      <c r="J2917" s="1283">
        <v>1.74</v>
      </c>
      <c r="K2917" s="1283"/>
      <c r="L2917" s="1283"/>
      <c r="M2917" s="1283"/>
      <c r="N2917" s="1283"/>
      <c r="O2917" s="1283"/>
      <c r="P2917" s="1283"/>
      <c r="R2917" s="1067"/>
      <c r="S2917"/>
      <c r="T2917" s="268"/>
      <c r="U2917" s="268"/>
      <c r="V2917" s="268"/>
      <c r="Z2917" s="21"/>
      <c r="AH2917"/>
    </row>
    <row r="2918" spans="1:34" ht="11.25" customHeight="1">
      <c r="A2918"/>
      <c r="B2918" s="1281" t="s">
        <v>23</v>
      </c>
      <c r="C2918" s="1282">
        <v>3365</v>
      </c>
      <c r="D2918" s="1341" t="str">
        <f t="shared" si="59"/>
        <v>IN3365</v>
      </c>
      <c r="E2918" s="1514" t="s">
        <v>125</v>
      </c>
      <c r="F2918" s="1390">
        <v>500</v>
      </c>
      <c r="G2918" s="1283">
        <v>2.5</v>
      </c>
      <c r="H2918" s="1283">
        <v>2.16</v>
      </c>
      <c r="I2918" s="1283">
        <v>2.5</v>
      </c>
      <c r="J2918" s="1283">
        <v>2.84</v>
      </c>
      <c r="K2918" s="1283"/>
      <c r="L2918" s="1283"/>
      <c r="M2918" s="1283"/>
      <c r="N2918" s="1283"/>
      <c r="O2918" s="1283"/>
      <c r="P2918" s="1283"/>
      <c r="R2918" s="1067"/>
      <c r="S2918"/>
      <c r="T2918" s="268"/>
      <c r="U2918" s="268"/>
      <c r="V2918" s="268"/>
      <c r="Z2918" s="21"/>
      <c r="AH2918"/>
    </row>
    <row r="2919" spans="1:34" ht="11.25" customHeight="1">
      <c r="A2919"/>
      <c r="B2919" s="1281" t="s">
        <v>23</v>
      </c>
      <c r="C2919" s="1282">
        <v>3372</v>
      </c>
      <c r="D2919" s="1341" t="str">
        <f t="shared" si="59"/>
        <v>IN3372</v>
      </c>
      <c r="E2919" s="1514" t="s">
        <v>121</v>
      </c>
      <c r="F2919" s="1390">
        <v>500</v>
      </c>
      <c r="G2919" s="1283">
        <v>2.09</v>
      </c>
      <c r="H2919" s="1283">
        <v>1.8</v>
      </c>
      <c r="I2919" s="1283">
        <v>2.09</v>
      </c>
      <c r="J2919" s="1283">
        <v>2.38</v>
      </c>
      <c r="K2919" s="1283"/>
      <c r="L2919" s="1283"/>
      <c r="M2919" s="1283"/>
      <c r="N2919" s="1283"/>
      <c r="O2919" s="1283"/>
      <c r="P2919" s="1283"/>
      <c r="R2919" s="1067"/>
      <c r="S2919" s="267"/>
      <c r="T2919" s="268"/>
      <c r="U2919" s="268"/>
      <c r="V2919" s="268"/>
      <c r="Z2919" s="21"/>
      <c r="AH2919"/>
    </row>
    <row r="2920" spans="1:34" ht="11.25" customHeight="1">
      <c r="A2920"/>
      <c r="B2920" s="1281" t="s">
        <v>23</v>
      </c>
      <c r="C2920" s="1282">
        <v>3373</v>
      </c>
      <c r="D2920" s="1341" t="str">
        <f t="shared" si="59"/>
        <v>IN3373</v>
      </c>
      <c r="E2920" s="1514" t="s">
        <v>123</v>
      </c>
      <c r="F2920" s="1390">
        <v>500</v>
      </c>
      <c r="G2920" s="1283">
        <v>2.79</v>
      </c>
      <c r="H2920" s="1283">
        <v>2.4</v>
      </c>
      <c r="I2920" s="1283">
        <v>2.79</v>
      </c>
      <c r="J2920" s="1283">
        <v>3.17</v>
      </c>
      <c r="K2920" s="1283"/>
      <c r="L2920" s="1283"/>
      <c r="M2920" s="1283"/>
      <c r="N2920" s="1283"/>
      <c r="O2920" s="1283"/>
      <c r="P2920" s="1283"/>
      <c r="R2920" s="1067"/>
      <c r="S2920"/>
      <c r="T2920" s="268"/>
      <c r="U2920" s="268"/>
      <c r="V2920" s="268"/>
      <c r="Z2920" s="21"/>
      <c r="AH2920"/>
    </row>
    <row r="2921" spans="1:34" ht="11.25" customHeight="1">
      <c r="A2921"/>
      <c r="B2921" s="1281" t="s">
        <v>23</v>
      </c>
      <c r="C2921" s="1282">
        <v>3383</v>
      </c>
      <c r="D2921" s="1341" t="str">
        <f t="shared" si="59"/>
        <v>IN3383</v>
      </c>
      <c r="E2921" s="1514" t="s">
        <v>121</v>
      </c>
      <c r="F2921" s="1390">
        <v>500</v>
      </c>
      <c r="G2921" s="1283">
        <v>0.86</v>
      </c>
      <c r="H2921" s="1283">
        <v>0.74</v>
      </c>
      <c r="I2921" s="1283">
        <v>0.86</v>
      </c>
      <c r="J2921" s="1283">
        <v>0.98</v>
      </c>
      <c r="K2921" s="1283"/>
      <c r="L2921" s="1283"/>
      <c r="M2921" s="1283"/>
      <c r="N2921" s="1283"/>
      <c r="O2921" s="1283"/>
      <c r="P2921" s="1283"/>
      <c r="R2921" s="1067"/>
      <c r="S2921"/>
      <c r="T2921" s="268"/>
      <c r="U2921" s="268"/>
      <c r="V2921" s="268"/>
      <c r="Z2921" s="21"/>
      <c r="AH2921"/>
    </row>
    <row r="2922" spans="1:34" ht="11.25" customHeight="1">
      <c r="A2922"/>
      <c r="B2922" s="1281" t="s">
        <v>23</v>
      </c>
      <c r="C2922" s="1282">
        <v>3385</v>
      </c>
      <c r="D2922" s="1341" t="str">
        <f t="shared" si="59"/>
        <v>IN3385</v>
      </c>
      <c r="E2922" s="1514" t="s">
        <v>121</v>
      </c>
      <c r="F2922" s="1390">
        <v>500</v>
      </c>
      <c r="G2922" s="1283">
        <v>0.48</v>
      </c>
      <c r="H2922" s="1283">
        <v>0.41</v>
      </c>
      <c r="I2922" s="1283">
        <v>0.48</v>
      </c>
      <c r="J2922" s="1283">
        <v>0.54</v>
      </c>
      <c r="K2922" s="1283"/>
      <c r="L2922" s="1283"/>
      <c r="M2922" s="1283"/>
      <c r="N2922" s="1283"/>
      <c r="O2922" s="1283"/>
      <c r="P2922" s="1283"/>
      <c r="R2922" s="1067"/>
      <c r="S2922"/>
      <c r="T2922" s="268"/>
      <c r="U2922" s="268"/>
      <c r="V2922" s="268"/>
      <c r="Z2922" s="21"/>
      <c r="AH2922"/>
    </row>
    <row r="2923" spans="1:34" ht="11.25" customHeight="1">
      <c r="A2923"/>
      <c r="B2923" s="1281" t="s">
        <v>23</v>
      </c>
      <c r="C2923" s="1282">
        <v>3400</v>
      </c>
      <c r="D2923" s="1341" t="str">
        <f t="shared" si="59"/>
        <v>IN3400</v>
      </c>
      <c r="E2923" s="1514" t="s">
        <v>125</v>
      </c>
      <c r="F2923" s="1390">
        <v>500</v>
      </c>
      <c r="G2923" s="1283">
        <v>2.27</v>
      </c>
      <c r="H2923" s="1283">
        <v>1.96</v>
      </c>
      <c r="I2923" s="1283">
        <v>2.27</v>
      </c>
      <c r="J2923" s="1283">
        <v>2.58</v>
      </c>
      <c r="K2923" s="1283"/>
      <c r="L2923" s="1283"/>
      <c r="M2923" s="1283"/>
      <c r="N2923" s="1283"/>
      <c r="O2923" s="1283"/>
      <c r="P2923" s="1283"/>
      <c r="R2923" s="1067"/>
      <c r="S2923"/>
      <c r="T2923" s="268"/>
      <c r="U2923" s="268"/>
      <c r="V2923" s="268"/>
      <c r="Z2923" s="21"/>
      <c r="AH2923"/>
    </row>
    <row r="2924" spans="1:34" ht="11.25" customHeight="1">
      <c r="A2924"/>
      <c r="B2924" s="1281" t="s">
        <v>23</v>
      </c>
      <c r="C2924" s="1282">
        <v>3507</v>
      </c>
      <c r="D2924" s="1341" t="str">
        <f t="shared" si="59"/>
        <v>IN3507</v>
      </c>
      <c r="E2924" s="1514" t="s">
        <v>125</v>
      </c>
      <c r="F2924" s="1390">
        <v>500</v>
      </c>
      <c r="G2924" s="1283">
        <v>1.65</v>
      </c>
      <c r="H2924" s="1283">
        <v>1.43</v>
      </c>
      <c r="I2924" s="1283">
        <v>1.65</v>
      </c>
      <c r="J2924" s="1283">
        <v>1.88</v>
      </c>
      <c r="K2924" s="1283"/>
      <c r="L2924" s="1283"/>
      <c r="M2924" s="1283"/>
      <c r="N2924" s="1283"/>
      <c r="O2924" s="1283"/>
      <c r="P2924" s="1283"/>
      <c r="R2924" s="1067"/>
      <c r="S2924"/>
      <c r="T2924" s="268"/>
      <c r="U2924" s="268"/>
      <c r="V2924" s="268"/>
      <c r="Z2924" s="21"/>
      <c r="AH2924"/>
    </row>
    <row r="2925" spans="1:34" ht="11.25" customHeight="1">
      <c r="A2925"/>
      <c r="B2925" s="1281" t="s">
        <v>23</v>
      </c>
      <c r="C2925" s="1282">
        <v>3515</v>
      </c>
      <c r="D2925" s="1341" t="str">
        <f t="shared" si="59"/>
        <v>IN3515</v>
      </c>
      <c r="E2925" s="1514" t="s">
        <v>125</v>
      </c>
      <c r="F2925" s="1390">
        <v>500</v>
      </c>
      <c r="G2925" s="1283">
        <v>1.41</v>
      </c>
      <c r="H2925" s="1283">
        <v>1.21</v>
      </c>
      <c r="I2925" s="1283">
        <v>1.41</v>
      </c>
      <c r="J2925" s="1283">
        <v>1.6</v>
      </c>
      <c r="K2925" s="1283"/>
      <c r="L2925" s="1283"/>
      <c r="M2925" s="1283"/>
      <c r="N2925" s="1283"/>
      <c r="O2925" s="1283"/>
      <c r="P2925" s="1283"/>
      <c r="R2925" s="1067"/>
      <c r="S2925"/>
      <c r="T2925" s="268"/>
      <c r="U2925" s="268"/>
      <c r="V2925" s="268"/>
      <c r="Z2925" s="21"/>
      <c r="AH2925"/>
    </row>
    <row r="2926" spans="1:34" ht="11.25" customHeight="1">
      <c r="A2926"/>
      <c r="B2926" s="1281" t="s">
        <v>23</v>
      </c>
      <c r="C2926" s="1282">
        <v>3548</v>
      </c>
      <c r="D2926" s="1341" t="str">
        <f t="shared" si="59"/>
        <v>IN3548</v>
      </c>
      <c r="E2926" s="1514" t="s">
        <v>125</v>
      </c>
      <c r="F2926" s="1390">
        <v>500</v>
      </c>
      <c r="G2926" s="1283">
        <v>0.81</v>
      </c>
      <c r="H2926" s="1283">
        <v>0.7</v>
      </c>
      <c r="I2926" s="1283">
        <v>0.81</v>
      </c>
      <c r="J2926" s="1283">
        <v>0.92</v>
      </c>
      <c r="K2926" s="1283"/>
      <c r="L2926" s="1283"/>
      <c r="M2926" s="1283"/>
      <c r="N2926" s="1283"/>
      <c r="O2926" s="1283"/>
      <c r="P2926" s="1283"/>
      <c r="R2926" s="1067"/>
      <c r="S2926"/>
      <c r="T2926" s="268"/>
      <c r="U2926" s="268"/>
      <c r="V2926" s="268"/>
      <c r="Z2926" s="21"/>
      <c r="AH2926"/>
    </row>
    <row r="2927" spans="1:34" ht="11.25" customHeight="1">
      <c r="A2927"/>
      <c r="B2927" s="1281" t="s">
        <v>23</v>
      </c>
      <c r="C2927" s="1282">
        <v>3559</v>
      </c>
      <c r="D2927" s="1341" t="str">
        <f t="shared" si="59"/>
        <v>IN3559</v>
      </c>
      <c r="E2927" s="1514" t="s">
        <v>125</v>
      </c>
      <c r="F2927" s="1390">
        <v>500</v>
      </c>
      <c r="G2927" s="1283">
        <v>1.63</v>
      </c>
      <c r="H2927" s="1283">
        <v>1.4</v>
      </c>
      <c r="I2927" s="1283">
        <v>1.63</v>
      </c>
      <c r="J2927" s="1283">
        <v>1.85</v>
      </c>
      <c r="K2927" s="1283"/>
      <c r="L2927" s="1283"/>
      <c r="M2927" s="1283"/>
      <c r="N2927" s="1283"/>
      <c r="O2927" s="1283"/>
      <c r="P2927" s="1283"/>
      <c r="R2927" s="1067"/>
      <c r="S2927"/>
      <c r="T2927" s="268"/>
      <c r="U2927" s="268"/>
      <c r="V2927" s="268"/>
      <c r="Z2927" s="21"/>
      <c r="AH2927"/>
    </row>
    <row r="2928" spans="1:34" ht="11.25" customHeight="1">
      <c r="A2928"/>
      <c r="B2928" s="1281" t="s">
        <v>23</v>
      </c>
      <c r="C2928" s="1282">
        <v>3574</v>
      </c>
      <c r="D2928" s="1341" t="str">
        <f t="shared" si="59"/>
        <v>IN3574</v>
      </c>
      <c r="E2928" s="1514" t="s">
        <v>125</v>
      </c>
      <c r="F2928" s="1390">
        <v>500</v>
      </c>
      <c r="G2928" s="1283">
        <v>0.75</v>
      </c>
      <c r="H2928" s="1283">
        <v>0.65</v>
      </c>
      <c r="I2928" s="1283">
        <v>0.75</v>
      </c>
      <c r="J2928" s="1283">
        <v>0.85</v>
      </c>
      <c r="K2928" s="1283"/>
      <c r="L2928" s="1283"/>
      <c r="M2928" s="1283"/>
      <c r="N2928" s="1283"/>
      <c r="O2928" s="1283"/>
      <c r="P2928" s="1283"/>
      <c r="R2928" s="1067"/>
      <c r="S2928"/>
      <c r="T2928" s="268"/>
      <c r="U2928" s="268"/>
      <c r="V2928" s="268"/>
      <c r="Z2928" s="21"/>
      <c r="AH2928"/>
    </row>
    <row r="2929" spans="1:34" ht="11.25" customHeight="1">
      <c r="A2929"/>
      <c r="B2929" s="1281" t="s">
        <v>23</v>
      </c>
      <c r="C2929" s="1282">
        <v>3581</v>
      </c>
      <c r="D2929" s="1341" t="str">
        <f t="shared" si="59"/>
        <v>IN3581</v>
      </c>
      <c r="E2929" s="1514" t="s">
        <v>125</v>
      </c>
      <c r="F2929" s="1390">
        <v>500</v>
      </c>
      <c r="G2929" s="1283">
        <v>0.71</v>
      </c>
      <c r="H2929" s="1283">
        <v>0.61</v>
      </c>
      <c r="I2929" s="1283">
        <v>0.71</v>
      </c>
      <c r="J2929" s="1283">
        <v>0.81</v>
      </c>
      <c r="K2929" s="1283"/>
      <c r="L2929" s="1283"/>
      <c r="M2929" s="1283"/>
      <c r="N2929" s="1283"/>
      <c r="O2929" s="1283"/>
      <c r="P2929" s="1283"/>
      <c r="R2929" s="1067"/>
      <c r="S2929"/>
      <c r="T2929" s="268"/>
      <c r="U2929" s="268"/>
      <c r="V2929" s="268"/>
      <c r="Z2929" s="21"/>
      <c r="AH2929"/>
    </row>
    <row r="2930" spans="1:34" ht="11.25" customHeight="1">
      <c r="A2930"/>
      <c r="B2930" s="1281" t="s">
        <v>23</v>
      </c>
      <c r="C2930" s="1282">
        <v>3612</v>
      </c>
      <c r="D2930" s="1341" t="str">
        <f t="shared" si="59"/>
        <v>IN3612</v>
      </c>
      <c r="E2930" s="1514" t="s">
        <v>125</v>
      </c>
      <c r="F2930" s="1390">
        <v>500</v>
      </c>
      <c r="G2930" s="1283">
        <v>1.24</v>
      </c>
      <c r="H2930" s="1283">
        <v>1.07</v>
      </c>
      <c r="I2930" s="1283">
        <v>1.24</v>
      </c>
      <c r="J2930" s="1283">
        <v>1.41</v>
      </c>
      <c r="K2930" s="1283"/>
      <c r="L2930" s="1283"/>
      <c r="M2930" s="1283"/>
      <c r="N2930" s="1283"/>
      <c r="O2930" s="1283"/>
      <c r="P2930" s="1283"/>
      <c r="R2930" s="1067"/>
      <c r="S2930"/>
      <c r="T2930" s="268"/>
      <c r="U2930" s="268"/>
      <c r="V2930" s="268"/>
      <c r="Z2930" s="21"/>
      <c r="AH2930"/>
    </row>
    <row r="2931" spans="1:34" ht="11.25" customHeight="1">
      <c r="A2931"/>
      <c r="B2931" s="1281" t="s">
        <v>23</v>
      </c>
      <c r="C2931" s="1282">
        <v>3620</v>
      </c>
      <c r="D2931" s="1341" t="str">
        <f t="shared" si="59"/>
        <v>IN3620</v>
      </c>
      <c r="E2931" s="1514" t="s">
        <v>122</v>
      </c>
      <c r="F2931" s="1390">
        <v>500</v>
      </c>
      <c r="G2931" s="1283">
        <v>1.89</v>
      </c>
      <c r="H2931" s="1283">
        <v>1.63</v>
      </c>
      <c r="I2931" s="1283">
        <v>1.89</v>
      </c>
      <c r="J2931" s="1283">
        <v>2.14</v>
      </c>
      <c r="K2931" s="1283"/>
      <c r="L2931" s="1283"/>
      <c r="M2931" s="1283"/>
      <c r="N2931" s="1283"/>
      <c r="O2931" s="1283"/>
      <c r="P2931" s="1283"/>
      <c r="R2931" s="1067"/>
      <c r="S2931"/>
      <c r="T2931" s="268"/>
      <c r="U2931" s="268"/>
      <c r="V2931" s="268"/>
      <c r="Z2931" s="21"/>
      <c r="AH2931"/>
    </row>
    <row r="2932" spans="1:34" ht="11.25" customHeight="1">
      <c r="A2932"/>
      <c r="B2932" s="1281" t="s">
        <v>23</v>
      </c>
      <c r="C2932" s="1282">
        <v>3629</v>
      </c>
      <c r="D2932" s="1341" t="str">
        <f t="shared" si="59"/>
        <v>IN3629</v>
      </c>
      <c r="E2932" s="1514" t="s">
        <v>125</v>
      </c>
      <c r="F2932" s="1390">
        <v>500</v>
      </c>
      <c r="G2932" s="1283">
        <v>1.07</v>
      </c>
      <c r="H2932" s="1283">
        <v>0.92</v>
      </c>
      <c r="I2932" s="1283">
        <v>1.07</v>
      </c>
      <c r="J2932" s="1283">
        <v>1.21</v>
      </c>
      <c r="K2932" s="1283"/>
      <c r="L2932" s="1283"/>
      <c r="M2932" s="1283"/>
      <c r="N2932" s="1283"/>
      <c r="O2932" s="1283"/>
      <c r="P2932" s="1283"/>
      <c r="R2932" s="1067"/>
      <c r="S2932"/>
      <c r="T2932" s="268"/>
      <c r="U2932" s="268"/>
      <c r="V2932" s="268"/>
      <c r="Z2932" s="21"/>
      <c r="AH2932"/>
    </row>
    <row r="2933" spans="1:34" ht="11.25" customHeight="1">
      <c r="A2933"/>
      <c r="B2933" s="1281" t="s">
        <v>23</v>
      </c>
      <c r="C2933" s="1282">
        <v>3632</v>
      </c>
      <c r="D2933" s="1341" t="str">
        <f t="shared" si="59"/>
        <v>IN3632</v>
      </c>
      <c r="E2933" s="1514" t="s">
        <v>121</v>
      </c>
      <c r="F2933" s="1390">
        <v>500</v>
      </c>
      <c r="G2933" s="1283">
        <v>1.49</v>
      </c>
      <c r="H2933" s="1283">
        <v>1.28</v>
      </c>
      <c r="I2933" s="1283">
        <v>1.49</v>
      </c>
      <c r="J2933" s="1283">
        <v>1.69</v>
      </c>
      <c r="K2933" s="1283"/>
      <c r="L2933" s="1283"/>
      <c r="M2933" s="1283"/>
      <c r="N2933" s="1283"/>
      <c r="O2933" s="1283"/>
      <c r="P2933" s="1283"/>
      <c r="R2933" s="1067"/>
      <c r="S2933"/>
      <c r="T2933" s="268"/>
      <c r="U2933" s="268"/>
      <c r="V2933" s="268"/>
      <c r="Z2933" s="21"/>
      <c r="AH2933"/>
    </row>
    <row r="2934" spans="1:34" ht="11.25" customHeight="1">
      <c r="A2934"/>
      <c r="B2934" s="1281" t="s">
        <v>23</v>
      </c>
      <c r="C2934" s="1282">
        <v>3634</v>
      </c>
      <c r="D2934" s="1341" t="str">
        <f t="shared" si="59"/>
        <v>IN3634</v>
      </c>
      <c r="E2934" s="1514" t="s">
        <v>125</v>
      </c>
      <c r="F2934" s="1390">
        <v>500</v>
      </c>
      <c r="G2934" s="1283">
        <v>0.9</v>
      </c>
      <c r="H2934" s="1283">
        <v>0.78</v>
      </c>
      <c r="I2934" s="1283">
        <v>0.9</v>
      </c>
      <c r="J2934" s="1283">
        <v>1.03</v>
      </c>
      <c r="K2934" s="1283"/>
      <c r="L2934" s="1283"/>
      <c r="M2934" s="1283"/>
      <c r="N2934" s="1283"/>
      <c r="O2934" s="1283"/>
      <c r="P2934" s="1283"/>
      <c r="R2934" s="1067"/>
      <c r="S2934"/>
      <c r="T2934" s="268"/>
      <c r="U2934" s="268"/>
      <c r="V2934" s="268"/>
      <c r="Z2934" s="21"/>
      <c r="AH2934"/>
    </row>
    <row r="2935" spans="1:34" ht="11.25" customHeight="1">
      <c r="A2935"/>
      <c r="B2935" s="1281" t="s">
        <v>23</v>
      </c>
      <c r="C2935" s="1282">
        <v>3635</v>
      </c>
      <c r="D2935" s="1341" t="str">
        <f t="shared" si="59"/>
        <v>IN3635</v>
      </c>
      <c r="E2935" s="1514" t="s">
        <v>125</v>
      </c>
      <c r="F2935" s="1390">
        <v>500</v>
      </c>
      <c r="G2935" s="1283">
        <v>1.34</v>
      </c>
      <c r="H2935" s="1283">
        <v>1.1499999999999999</v>
      </c>
      <c r="I2935" s="1283">
        <v>1.34</v>
      </c>
      <c r="J2935" s="1283">
        <v>1.52</v>
      </c>
      <c r="K2935" s="1283"/>
      <c r="L2935" s="1283"/>
      <c r="M2935" s="1283"/>
      <c r="N2935" s="1283"/>
      <c r="O2935" s="1283"/>
      <c r="P2935" s="1283"/>
      <c r="R2935" s="1067"/>
      <c r="S2935" s="267"/>
      <c r="T2935" s="268"/>
      <c r="U2935" s="268"/>
      <c r="V2935" s="268"/>
      <c r="Z2935" s="21"/>
      <c r="AH2935"/>
    </row>
    <row r="2936" spans="1:34" ht="11.25" customHeight="1">
      <c r="A2936"/>
      <c r="B2936" s="1281" t="s">
        <v>23</v>
      </c>
      <c r="C2936" s="1282">
        <v>3638</v>
      </c>
      <c r="D2936" s="1341" t="str">
        <f t="shared" si="59"/>
        <v>IN3638</v>
      </c>
      <c r="E2936" s="1514" t="s">
        <v>125</v>
      </c>
      <c r="F2936" s="1390">
        <v>500</v>
      </c>
      <c r="G2936" s="1283">
        <v>1.08</v>
      </c>
      <c r="H2936" s="1283">
        <v>0.93</v>
      </c>
      <c r="I2936" s="1283">
        <v>1.08</v>
      </c>
      <c r="J2936" s="1283">
        <v>1.23</v>
      </c>
      <c r="K2936" s="1283"/>
      <c r="L2936" s="1283"/>
      <c r="M2936" s="1283"/>
      <c r="N2936" s="1283"/>
      <c r="O2936" s="1283"/>
      <c r="P2936" s="1283"/>
      <c r="R2936" s="1067"/>
      <c r="S2936"/>
      <c r="T2936" s="268"/>
      <c r="U2936" s="268"/>
      <c r="V2936" s="268"/>
      <c r="Z2936" s="21"/>
      <c r="AH2936"/>
    </row>
    <row r="2937" spans="1:34" ht="11.25" customHeight="1">
      <c r="A2937"/>
      <c r="B2937" s="1281" t="s">
        <v>23</v>
      </c>
      <c r="C2937" s="1282">
        <v>3642</v>
      </c>
      <c r="D2937" s="1341" t="str">
        <f t="shared" si="59"/>
        <v>IN3642</v>
      </c>
      <c r="E2937" s="1514" t="s">
        <v>123</v>
      </c>
      <c r="F2937" s="1390">
        <v>500</v>
      </c>
      <c r="G2937" s="1283">
        <v>1.0900000000000001</v>
      </c>
      <c r="H2937" s="1283">
        <v>0.94</v>
      </c>
      <c r="I2937" s="1283">
        <v>1.0900000000000001</v>
      </c>
      <c r="J2937" s="1283">
        <v>1.24</v>
      </c>
      <c r="K2937" s="1283"/>
      <c r="L2937" s="1283"/>
      <c r="M2937" s="1283"/>
      <c r="N2937" s="1283"/>
      <c r="O2937" s="1283"/>
      <c r="P2937" s="1283"/>
      <c r="R2937" s="1067"/>
      <c r="S2937"/>
      <c r="T2937" s="268"/>
      <c r="U2937" s="268"/>
      <c r="V2937" s="268"/>
      <c r="Z2937" s="21"/>
      <c r="AH2937"/>
    </row>
    <row r="2938" spans="1:34" ht="11.25" customHeight="1">
      <c r="A2938"/>
      <c r="B2938" s="1281" t="s">
        <v>23</v>
      </c>
      <c r="C2938" s="1282">
        <v>3643</v>
      </c>
      <c r="D2938" s="1341" t="str">
        <f t="shared" si="59"/>
        <v>IN3643</v>
      </c>
      <c r="E2938" s="1514" t="s">
        <v>125</v>
      </c>
      <c r="F2938" s="1390">
        <v>500</v>
      </c>
      <c r="G2938" s="1283">
        <v>1.19</v>
      </c>
      <c r="H2938" s="1283">
        <v>1.02</v>
      </c>
      <c r="I2938" s="1283">
        <v>1.19</v>
      </c>
      <c r="J2938" s="1283">
        <v>1.35</v>
      </c>
      <c r="K2938" s="1283"/>
      <c r="L2938" s="1283"/>
      <c r="M2938" s="1283"/>
      <c r="N2938" s="1283"/>
      <c r="O2938" s="1283"/>
      <c r="P2938" s="1283"/>
      <c r="R2938" s="1067"/>
      <c r="S2938"/>
      <c r="T2938" s="268"/>
      <c r="U2938" s="268"/>
      <c r="V2938" s="268"/>
      <c r="Z2938" s="21"/>
      <c r="AH2938"/>
    </row>
    <row r="2939" spans="1:34" ht="11.25" customHeight="1">
      <c r="A2939"/>
      <c r="B2939" s="1281" t="s">
        <v>23</v>
      </c>
      <c r="C2939" s="1282">
        <v>3647</v>
      </c>
      <c r="D2939" s="1341" t="str">
        <f t="shared" si="59"/>
        <v>IN3647</v>
      </c>
      <c r="E2939" s="1514" t="s">
        <v>123</v>
      </c>
      <c r="F2939" s="1390">
        <v>500</v>
      </c>
      <c r="G2939" s="1283">
        <v>1.58</v>
      </c>
      <c r="H2939" s="1283">
        <v>1.37</v>
      </c>
      <c r="I2939" s="1283">
        <v>1.58</v>
      </c>
      <c r="J2939" s="1283">
        <v>1.8</v>
      </c>
      <c r="K2939" s="1283"/>
      <c r="L2939" s="1283"/>
      <c r="M2939" s="1283"/>
      <c r="N2939" s="1283"/>
      <c r="O2939" s="1283"/>
      <c r="P2939" s="1283"/>
      <c r="R2939" s="1067"/>
      <c r="S2939"/>
      <c r="T2939" s="268"/>
      <c r="U2939" s="268"/>
      <c r="V2939" s="268"/>
      <c r="Z2939" s="21"/>
      <c r="AH2939"/>
    </row>
    <row r="2940" spans="1:34" ht="11.25" customHeight="1">
      <c r="A2940"/>
      <c r="B2940" s="1281" t="s">
        <v>23</v>
      </c>
      <c r="C2940" s="1282">
        <v>3648</v>
      </c>
      <c r="D2940" s="1341" t="str">
        <f t="shared" si="59"/>
        <v>IN3648</v>
      </c>
      <c r="E2940" s="1514" t="s">
        <v>125</v>
      </c>
      <c r="F2940" s="1390">
        <v>500</v>
      </c>
      <c r="G2940" s="1283">
        <v>0.97</v>
      </c>
      <c r="H2940" s="1283">
        <v>0.84</v>
      </c>
      <c r="I2940" s="1283">
        <v>0.97</v>
      </c>
      <c r="J2940" s="1283">
        <v>1.1000000000000001</v>
      </c>
      <c r="K2940" s="1283"/>
      <c r="L2940" s="1283"/>
      <c r="M2940" s="1283"/>
      <c r="N2940" s="1283"/>
      <c r="O2940" s="1283"/>
      <c r="P2940" s="1283"/>
      <c r="R2940" s="1067"/>
      <c r="S2940"/>
      <c r="T2940" s="268"/>
      <c r="U2940" s="268"/>
      <c r="V2940" s="268"/>
      <c r="Z2940" s="21"/>
      <c r="AH2940"/>
    </row>
    <row r="2941" spans="1:34" ht="11.25" customHeight="1">
      <c r="A2941"/>
      <c r="B2941" s="1281" t="s">
        <v>23</v>
      </c>
      <c r="C2941" s="1282">
        <v>3681</v>
      </c>
      <c r="D2941" s="1341" t="str">
        <f t="shared" si="59"/>
        <v>IN3681</v>
      </c>
      <c r="E2941" s="1514" t="s">
        <v>121</v>
      </c>
      <c r="F2941" s="1390">
        <v>500</v>
      </c>
      <c r="G2941" s="1283">
        <v>0.56999999999999995</v>
      </c>
      <c r="H2941" s="1283">
        <v>0.49</v>
      </c>
      <c r="I2941" s="1283">
        <v>0.56999999999999995</v>
      </c>
      <c r="J2941" s="1283">
        <v>0.65</v>
      </c>
      <c r="K2941" s="1283"/>
      <c r="L2941" s="1283"/>
      <c r="M2941" s="1283"/>
      <c r="N2941" s="1283"/>
      <c r="O2941" s="1283"/>
      <c r="P2941" s="1283"/>
      <c r="R2941" s="1067"/>
      <c r="S2941"/>
      <c r="T2941" s="268"/>
      <c r="U2941" s="268"/>
      <c r="V2941" s="268"/>
      <c r="Z2941" s="21"/>
      <c r="AH2941"/>
    </row>
    <row r="2942" spans="1:34" ht="11.25" customHeight="1">
      <c r="A2942"/>
      <c r="B2942" s="1281" t="s">
        <v>23</v>
      </c>
      <c r="C2942" s="1282">
        <v>3685</v>
      </c>
      <c r="D2942" s="1341" t="str">
        <f t="shared" si="59"/>
        <v>IN3685</v>
      </c>
      <c r="E2942" s="1514" t="s">
        <v>121</v>
      </c>
      <c r="F2942" s="1390">
        <v>500</v>
      </c>
      <c r="G2942" s="1283">
        <v>0.53</v>
      </c>
      <c r="H2942" s="1283">
        <v>0.46</v>
      </c>
      <c r="I2942" s="1283">
        <v>0.53</v>
      </c>
      <c r="J2942" s="1283">
        <v>0.61</v>
      </c>
      <c r="K2942" s="1283"/>
      <c r="L2942" s="1283"/>
      <c r="M2942" s="1283"/>
      <c r="N2942" s="1283"/>
      <c r="O2942" s="1283"/>
      <c r="P2942" s="1283"/>
      <c r="R2942" s="1067"/>
      <c r="S2942"/>
      <c r="T2942" s="268"/>
      <c r="U2942" s="268"/>
      <c r="V2942" s="268"/>
      <c r="Z2942" s="21"/>
      <c r="AH2942"/>
    </row>
    <row r="2943" spans="1:34" ht="11.25" customHeight="1">
      <c r="A2943"/>
      <c r="B2943" s="1281" t="s">
        <v>23</v>
      </c>
      <c r="C2943" s="1282">
        <v>3719</v>
      </c>
      <c r="D2943" s="1341" t="str">
        <f t="shared" si="59"/>
        <v>IN3719</v>
      </c>
      <c r="E2943" s="1514" t="s">
        <v>122</v>
      </c>
      <c r="F2943" s="1390">
        <v>500</v>
      </c>
      <c r="G2943" s="1283">
        <v>0.46</v>
      </c>
      <c r="H2943" s="1283">
        <v>0.4</v>
      </c>
      <c r="I2943" s="1283">
        <v>0.46</v>
      </c>
      <c r="J2943" s="1283">
        <v>0.53</v>
      </c>
      <c r="K2943" s="1283"/>
      <c r="L2943" s="1283"/>
      <c r="M2943" s="1283"/>
      <c r="N2943" s="1283"/>
      <c r="O2943" s="1283"/>
      <c r="P2943" s="1283"/>
      <c r="R2943" s="1067"/>
      <c r="S2943"/>
      <c r="T2943" s="268"/>
      <c r="U2943" s="268"/>
      <c r="V2943" s="268"/>
      <c r="Z2943" s="21"/>
      <c r="AH2943"/>
    </row>
    <row r="2944" spans="1:34" ht="11.25" customHeight="1">
      <c r="A2944"/>
      <c r="B2944" s="1281" t="s">
        <v>23</v>
      </c>
      <c r="C2944" s="1282">
        <v>3724</v>
      </c>
      <c r="D2944" s="1341" t="str">
        <f t="shared" si="59"/>
        <v>IN3724</v>
      </c>
      <c r="E2944" s="1514" t="s">
        <v>125</v>
      </c>
      <c r="F2944" s="1390">
        <v>500</v>
      </c>
      <c r="G2944" s="1283">
        <v>2.29</v>
      </c>
      <c r="H2944" s="1283">
        <v>1.98</v>
      </c>
      <c r="I2944" s="1283">
        <v>2.29</v>
      </c>
      <c r="J2944" s="1283">
        <v>2.61</v>
      </c>
      <c r="K2944" s="1283"/>
      <c r="L2944" s="1283"/>
      <c r="M2944" s="1283"/>
      <c r="N2944" s="1283"/>
      <c r="O2944" s="1283"/>
      <c r="P2944" s="1283"/>
      <c r="R2944" s="1067"/>
      <c r="S2944"/>
      <c r="T2944" s="268"/>
      <c r="U2944" s="268"/>
      <c r="V2944" s="268"/>
      <c r="Z2944" s="21"/>
      <c r="AH2944"/>
    </row>
    <row r="2945" spans="1:34" ht="11.25" customHeight="1">
      <c r="A2945"/>
      <c r="B2945" s="1281" t="s">
        <v>23</v>
      </c>
      <c r="C2945" s="1282">
        <v>3726</v>
      </c>
      <c r="D2945" s="1341" t="str">
        <f t="shared" si="59"/>
        <v>IN3726</v>
      </c>
      <c r="E2945" s="1514" t="s">
        <v>123</v>
      </c>
      <c r="F2945" s="1390">
        <v>500</v>
      </c>
      <c r="G2945" s="1283">
        <v>1.68</v>
      </c>
      <c r="H2945" s="1283">
        <v>1.45</v>
      </c>
      <c r="I2945" s="1283">
        <v>1.68</v>
      </c>
      <c r="J2945" s="1283">
        <v>1.91</v>
      </c>
      <c r="K2945" s="1283"/>
      <c r="L2945" s="1283"/>
      <c r="M2945" s="1283"/>
      <c r="N2945" s="1283"/>
      <c r="O2945" s="1283"/>
      <c r="P2945" s="1283"/>
      <c r="R2945" s="1067"/>
      <c r="S2945"/>
      <c r="T2945" s="268"/>
      <c r="U2945" s="268"/>
      <c r="V2945" s="268"/>
      <c r="Z2945" s="21"/>
      <c r="AH2945"/>
    </row>
    <row r="2946" spans="1:34" ht="11.25" customHeight="1">
      <c r="A2946"/>
      <c r="B2946" s="1281" t="s">
        <v>23</v>
      </c>
      <c r="C2946" s="1282">
        <v>3803</v>
      </c>
      <c r="D2946" s="1341" t="str">
        <f t="shared" si="59"/>
        <v>IN3803</v>
      </c>
      <c r="E2946" s="1514" t="s">
        <v>125</v>
      </c>
      <c r="F2946" s="1390">
        <v>500</v>
      </c>
      <c r="G2946" s="1283">
        <v>1.57</v>
      </c>
      <c r="H2946" s="1283">
        <v>1.35</v>
      </c>
      <c r="I2946" s="1283">
        <v>1.57</v>
      </c>
      <c r="J2946" s="1283">
        <v>1.79</v>
      </c>
      <c r="K2946" s="1283"/>
      <c r="L2946" s="1283"/>
      <c r="M2946" s="1283"/>
      <c r="N2946" s="1283"/>
      <c r="O2946" s="1283"/>
      <c r="P2946" s="1283"/>
      <c r="R2946" s="1067"/>
      <c r="S2946"/>
      <c r="T2946" s="268"/>
      <c r="U2946" s="268"/>
      <c r="V2946" s="268"/>
      <c r="Z2946" s="21"/>
      <c r="AH2946"/>
    </row>
    <row r="2947" spans="1:34" ht="11.25" customHeight="1">
      <c r="A2947"/>
      <c r="B2947" s="1281" t="s">
        <v>23</v>
      </c>
      <c r="C2947" s="1282">
        <v>3807</v>
      </c>
      <c r="D2947" s="1341" t="str">
        <f t="shared" si="59"/>
        <v>IN3807</v>
      </c>
      <c r="E2947" s="1514" t="s">
        <v>125</v>
      </c>
      <c r="F2947" s="1390">
        <v>500</v>
      </c>
      <c r="G2947" s="1283">
        <v>1.31</v>
      </c>
      <c r="H2947" s="1283">
        <v>1.1299999999999999</v>
      </c>
      <c r="I2947" s="1283">
        <v>1.31</v>
      </c>
      <c r="J2947" s="1283">
        <v>1.49</v>
      </c>
      <c r="K2947" s="1283"/>
      <c r="L2947" s="1283"/>
      <c r="M2947" s="1283"/>
      <c r="N2947" s="1283"/>
      <c r="O2947" s="1283"/>
      <c r="P2947" s="1283"/>
      <c r="R2947" s="1067"/>
      <c r="S2947"/>
      <c r="T2947" s="268"/>
      <c r="U2947" s="268"/>
      <c r="V2947" s="268"/>
      <c r="Z2947" s="21"/>
      <c r="AH2947"/>
    </row>
    <row r="2948" spans="1:34" ht="11.25" customHeight="1">
      <c r="A2948"/>
      <c r="B2948" s="1281" t="s">
        <v>23</v>
      </c>
      <c r="C2948" s="1282">
        <v>3808</v>
      </c>
      <c r="D2948" s="1341" t="str">
        <f t="shared" si="59"/>
        <v>IN3808</v>
      </c>
      <c r="E2948" s="1514" t="s">
        <v>125</v>
      </c>
      <c r="F2948" s="1390">
        <v>500</v>
      </c>
      <c r="G2948" s="1283">
        <v>2.3199999999999998</v>
      </c>
      <c r="H2948" s="1283">
        <v>2</v>
      </c>
      <c r="I2948" s="1283">
        <v>2.3199999999999998</v>
      </c>
      <c r="J2948" s="1283">
        <v>2.64</v>
      </c>
      <c r="K2948" s="1283"/>
      <c r="L2948" s="1283"/>
      <c r="M2948" s="1283"/>
      <c r="N2948" s="1283"/>
      <c r="O2948" s="1283"/>
      <c r="P2948" s="1283"/>
      <c r="R2948" s="1067"/>
      <c r="S2948"/>
      <c r="T2948" s="268"/>
      <c r="U2948" s="268"/>
      <c r="V2948" s="268"/>
      <c r="Z2948" s="21"/>
      <c r="AH2948"/>
    </row>
    <row r="2949" spans="1:34" ht="11.25" customHeight="1">
      <c r="A2949"/>
      <c r="B2949" s="1281" t="s">
        <v>23</v>
      </c>
      <c r="C2949" s="1282">
        <v>3821</v>
      </c>
      <c r="D2949" s="1341" t="str">
        <f t="shared" si="59"/>
        <v>IN3821</v>
      </c>
      <c r="E2949" s="1514" t="s">
        <v>124</v>
      </c>
      <c r="F2949" s="1390">
        <v>500</v>
      </c>
      <c r="G2949" s="1283">
        <v>3.78</v>
      </c>
      <c r="H2949" s="1283">
        <v>3.26</v>
      </c>
      <c r="I2949" s="1283">
        <v>3.78</v>
      </c>
      <c r="J2949" s="1283">
        <v>4.3</v>
      </c>
      <c r="K2949" s="1283"/>
      <c r="L2949" s="1283"/>
      <c r="M2949" s="1283"/>
      <c r="N2949" s="1283"/>
      <c r="O2949" s="1283"/>
      <c r="P2949" s="1283"/>
      <c r="R2949" s="1067"/>
      <c r="S2949"/>
      <c r="T2949" s="268"/>
      <c r="U2949" s="268"/>
      <c r="V2949" s="268"/>
      <c r="Z2949" s="21"/>
      <c r="AH2949"/>
    </row>
    <row r="2950" spans="1:34" ht="11.25" customHeight="1">
      <c r="A2950"/>
      <c r="B2950" s="1281" t="s">
        <v>23</v>
      </c>
      <c r="C2950" s="1282">
        <v>3822</v>
      </c>
      <c r="D2950" s="1341" t="str">
        <f t="shared" si="59"/>
        <v>IN3822</v>
      </c>
      <c r="E2950" s="1514" t="s">
        <v>125</v>
      </c>
      <c r="F2950" s="1390">
        <v>500</v>
      </c>
      <c r="G2950" s="1283">
        <v>2.76</v>
      </c>
      <c r="H2950" s="1283">
        <v>2.38</v>
      </c>
      <c r="I2950" s="1283">
        <v>2.76</v>
      </c>
      <c r="J2950" s="1283">
        <v>3.14</v>
      </c>
      <c r="K2950" s="1283"/>
      <c r="L2950" s="1283"/>
      <c r="M2950" s="1283"/>
      <c r="N2950" s="1283"/>
      <c r="O2950" s="1283"/>
      <c r="P2950" s="1283"/>
      <c r="R2950" s="1067"/>
      <c r="S2950"/>
      <c r="T2950" s="268"/>
      <c r="U2950" s="268"/>
      <c r="V2950" s="268"/>
      <c r="Z2950" s="21"/>
      <c r="AH2950"/>
    </row>
    <row r="2951" spans="1:34" ht="11.25" customHeight="1">
      <c r="A2951"/>
      <c r="B2951" s="1281" t="s">
        <v>23</v>
      </c>
      <c r="C2951" s="1282">
        <v>3824</v>
      </c>
      <c r="D2951" s="1341" t="str">
        <f t="shared" si="59"/>
        <v>IN3824</v>
      </c>
      <c r="E2951" s="1514" t="s">
        <v>125</v>
      </c>
      <c r="F2951" s="1390">
        <v>500</v>
      </c>
      <c r="G2951" s="1283">
        <v>2.04</v>
      </c>
      <c r="H2951" s="1283">
        <v>1.76</v>
      </c>
      <c r="I2951" s="1283">
        <v>2.04</v>
      </c>
      <c r="J2951" s="1283">
        <v>2.3199999999999998</v>
      </c>
      <c r="K2951" s="1283"/>
      <c r="L2951" s="1283"/>
      <c r="M2951" s="1283"/>
      <c r="N2951" s="1283"/>
      <c r="O2951" s="1283"/>
      <c r="P2951" s="1283"/>
      <c r="R2951" s="1067"/>
      <c r="S2951" s="267"/>
      <c r="T2951" s="268"/>
      <c r="U2951" s="268"/>
      <c r="V2951" s="268"/>
      <c r="Z2951" s="21"/>
      <c r="AH2951"/>
    </row>
    <row r="2952" spans="1:34" ht="11.25" customHeight="1">
      <c r="A2952"/>
      <c r="B2952" s="1281" t="s">
        <v>23</v>
      </c>
      <c r="C2952" s="1282">
        <v>3826</v>
      </c>
      <c r="D2952" s="1341" t="str">
        <f t="shared" si="59"/>
        <v>IN3826</v>
      </c>
      <c r="E2952" s="1514" t="s">
        <v>125</v>
      </c>
      <c r="F2952" s="1390">
        <v>500</v>
      </c>
      <c r="G2952" s="1283">
        <v>0.42</v>
      </c>
      <c r="H2952" s="1283">
        <v>0.37</v>
      </c>
      <c r="I2952" s="1283">
        <v>0.42</v>
      </c>
      <c r="J2952" s="1283">
        <v>0.48</v>
      </c>
      <c r="K2952" s="1283"/>
      <c r="L2952" s="1283"/>
      <c r="M2952" s="1283"/>
      <c r="N2952" s="1283"/>
      <c r="O2952" s="1283"/>
      <c r="P2952" s="1283"/>
      <c r="R2952" s="1067"/>
      <c r="S2952"/>
      <c r="T2952" s="268"/>
      <c r="U2952" s="268"/>
      <c r="V2952" s="268"/>
      <c r="Z2952" s="21"/>
      <c r="AH2952"/>
    </row>
    <row r="2953" spans="1:34" ht="11.25" customHeight="1">
      <c r="A2953"/>
      <c r="B2953" s="1281" t="s">
        <v>23</v>
      </c>
      <c r="C2953" s="1282">
        <v>3827</v>
      </c>
      <c r="D2953" s="1341" t="str">
        <f t="shared" si="59"/>
        <v>IN3827</v>
      </c>
      <c r="E2953" s="1514" t="s">
        <v>125</v>
      </c>
      <c r="F2953" s="1390">
        <v>500</v>
      </c>
      <c r="G2953" s="1283">
        <v>1.3</v>
      </c>
      <c r="H2953" s="1283">
        <v>1.1200000000000001</v>
      </c>
      <c r="I2953" s="1283">
        <v>1.3</v>
      </c>
      <c r="J2953" s="1283">
        <v>1.48</v>
      </c>
      <c r="K2953" s="1283"/>
      <c r="L2953" s="1283"/>
      <c r="M2953" s="1283"/>
      <c r="N2953" s="1283"/>
      <c r="O2953" s="1283"/>
      <c r="P2953" s="1283"/>
      <c r="R2953" s="1067"/>
      <c r="S2953"/>
      <c r="T2953" s="268"/>
      <c r="U2953" s="268"/>
      <c r="V2953" s="268"/>
      <c r="Z2953" s="21"/>
      <c r="AH2953"/>
    </row>
    <row r="2954" spans="1:34" ht="11.25" customHeight="1">
      <c r="A2954"/>
      <c r="B2954" s="1281" t="s">
        <v>23</v>
      </c>
      <c r="C2954" s="1282">
        <v>3830</v>
      </c>
      <c r="D2954" s="1341" t="str">
        <f t="shared" si="59"/>
        <v>IN3830</v>
      </c>
      <c r="E2954" s="1514" t="s">
        <v>123</v>
      </c>
      <c r="F2954" s="1390">
        <v>500</v>
      </c>
      <c r="G2954" s="1283">
        <v>0.75</v>
      </c>
      <c r="H2954" s="1283">
        <v>0.65</v>
      </c>
      <c r="I2954" s="1283">
        <v>0.75</v>
      </c>
      <c r="J2954" s="1283">
        <v>0.85</v>
      </c>
      <c r="K2954" s="1283"/>
      <c r="L2954" s="1283"/>
      <c r="M2954" s="1283"/>
      <c r="N2954" s="1283"/>
      <c r="O2954" s="1283"/>
      <c r="P2954" s="1283"/>
      <c r="R2954" s="1067"/>
      <c r="S2954"/>
      <c r="T2954" s="268"/>
      <c r="U2954" s="268"/>
      <c r="V2954" s="268"/>
      <c r="Z2954" s="21"/>
      <c r="AH2954"/>
    </row>
    <row r="2955" spans="1:34" ht="11.25" customHeight="1">
      <c r="A2955"/>
      <c r="B2955" s="1281" t="s">
        <v>23</v>
      </c>
      <c r="C2955" s="1282">
        <v>3851</v>
      </c>
      <c r="D2955" s="1341" t="str">
        <f t="shared" si="59"/>
        <v>IN3851</v>
      </c>
      <c r="E2955" s="1514" t="s">
        <v>124</v>
      </c>
      <c r="F2955" s="1390">
        <v>500</v>
      </c>
      <c r="G2955" s="1283">
        <v>1.5</v>
      </c>
      <c r="H2955" s="1283">
        <v>1.3</v>
      </c>
      <c r="I2955" s="1283">
        <v>1.5</v>
      </c>
      <c r="J2955" s="1283">
        <v>1.71</v>
      </c>
      <c r="K2955" s="1283"/>
      <c r="L2955" s="1283"/>
      <c r="M2955" s="1283"/>
      <c r="N2955" s="1283"/>
      <c r="O2955" s="1283"/>
      <c r="P2955" s="1283"/>
      <c r="R2955" s="1067"/>
      <c r="S2955"/>
      <c r="T2955" s="268"/>
      <c r="U2955" s="268"/>
      <c r="V2955" s="268"/>
      <c r="Z2955" s="21"/>
      <c r="AH2955"/>
    </row>
    <row r="2956" spans="1:34" ht="11.25" customHeight="1">
      <c r="A2956"/>
      <c r="B2956" s="1281" t="s">
        <v>23</v>
      </c>
      <c r="C2956" s="1282">
        <v>3865</v>
      </c>
      <c r="D2956" s="1341" t="str">
        <f t="shared" ref="D2956:D3019" si="60">B2956&amp;TEXT(C2956,"0000")</f>
        <v>IN3865</v>
      </c>
      <c r="E2956" s="1514" t="s">
        <v>121</v>
      </c>
      <c r="F2956" s="1390">
        <v>500</v>
      </c>
      <c r="G2956" s="1283">
        <v>1.3</v>
      </c>
      <c r="H2956" s="1283">
        <v>1.1200000000000001</v>
      </c>
      <c r="I2956" s="1283">
        <v>1.3</v>
      </c>
      <c r="J2956" s="1283">
        <v>1.48</v>
      </c>
      <c r="K2956" s="1283"/>
      <c r="L2956" s="1283"/>
      <c r="M2956" s="1283"/>
      <c r="N2956" s="1283"/>
      <c r="O2956" s="1283"/>
      <c r="P2956" s="1283"/>
      <c r="R2956" s="1067"/>
      <c r="S2956"/>
      <c r="T2956" s="268"/>
      <c r="U2956" s="268"/>
      <c r="V2956" s="268"/>
      <c r="Z2956" s="21"/>
      <c r="AH2956"/>
    </row>
    <row r="2957" spans="1:34" ht="11.25" customHeight="1">
      <c r="A2957"/>
      <c r="B2957" s="1281" t="s">
        <v>23</v>
      </c>
      <c r="C2957" s="1282">
        <v>3881</v>
      </c>
      <c r="D2957" s="1341" t="str">
        <f t="shared" si="60"/>
        <v>IN3881</v>
      </c>
      <c r="E2957" s="1514" t="s">
        <v>122</v>
      </c>
      <c r="F2957" s="1390">
        <v>500</v>
      </c>
      <c r="G2957" s="1283">
        <v>3.32</v>
      </c>
      <c r="H2957" s="1283">
        <v>2.86</v>
      </c>
      <c r="I2957" s="1283">
        <v>3.32</v>
      </c>
      <c r="J2957" s="1283">
        <v>3.78</v>
      </c>
      <c r="K2957" s="1283"/>
      <c r="L2957" s="1283"/>
      <c r="M2957" s="1283"/>
      <c r="N2957" s="1283"/>
      <c r="O2957" s="1283"/>
      <c r="P2957" s="1283"/>
      <c r="R2957" s="1067"/>
      <c r="S2957"/>
      <c r="T2957" s="268"/>
      <c r="U2957" s="268"/>
      <c r="V2957" s="268"/>
      <c r="Z2957" s="21"/>
      <c r="AH2957"/>
    </row>
    <row r="2958" spans="1:34" ht="11.25" customHeight="1">
      <c r="A2958"/>
      <c r="B2958" s="1281" t="s">
        <v>23</v>
      </c>
      <c r="C2958" s="1282">
        <v>4000</v>
      </c>
      <c r="D2958" s="1341" t="str">
        <f t="shared" si="60"/>
        <v>IN4000</v>
      </c>
      <c r="E2958" s="1514" t="s">
        <v>123</v>
      </c>
      <c r="F2958" s="1390">
        <v>500</v>
      </c>
      <c r="G2958" s="1283">
        <v>3.13</v>
      </c>
      <c r="H2958" s="1283">
        <v>2.7</v>
      </c>
      <c r="I2958" s="1283">
        <v>3.13</v>
      </c>
      <c r="J2958" s="1283">
        <v>3.56</v>
      </c>
      <c r="K2958" s="1283"/>
      <c r="L2958" s="1283"/>
      <c r="M2958" s="1283"/>
      <c r="N2958" s="1283"/>
      <c r="O2958" s="1283"/>
      <c r="P2958" s="1283"/>
      <c r="R2958" s="1067"/>
      <c r="S2958"/>
      <c r="T2958" s="268"/>
      <c r="U2958" s="268"/>
      <c r="V2958" s="268"/>
      <c r="Z2958" s="21"/>
      <c r="AH2958"/>
    </row>
    <row r="2959" spans="1:34" ht="11.25" customHeight="1">
      <c r="A2959"/>
      <c r="B2959" s="1281" t="s">
        <v>23</v>
      </c>
      <c r="C2959" s="1282">
        <v>4021</v>
      </c>
      <c r="D2959" s="1341" t="str">
        <f t="shared" si="60"/>
        <v>IN4021</v>
      </c>
      <c r="E2959" s="1514" t="s">
        <v>124</v>
      </c>
      <c r="F2959" s="1390">
        <v>500</v>
      </c>
      <c r="G2959" s="1283">
        <v>2.4</v>
      </c>
      <c r="H2959" s="1283">
        <v>2.0699999999999998</v>
      </c>
      <c r="I2959" s="1283">
        <v>2.4</v>
      </c>
      <c r="J2959" s="1283">
        <v>2.74</v>
      </c>
      <c r="K2959" s="1283"/>
      <c r="L2959" s="1283"/>
      <c r="M2959" s="1283"/>
      <c r="N2959" s="1283"/>
      <c r="O2959" s="1283"/>
      <c r="P2959" s="1283"/>
      <c r="R2959" s="1067"/>
      <c r="S2959"/>
      <c r="T2959" s="268"/>
      <c r="U2959" s="268"/>
      <c r="V2959" s="268"/>
      <c r="Z2959" s="21"/>
      <c r="AH2959"/>
    </row>
    <row r="2960" spans="1:34" ht="11.25" customHeight="1">
      <c r="A2960"/>
      <c r="B2960" s="1281" t="s">
        <v>23</v>
      </c>
      <c r="C2960" s="1282">
        <v>4024</v>
      </c>
      <c r="D2960" s="1341" t="str">
        <f t="shared" si="60"/>
        <v>IN4024</v>
      </c>
      <c r="E2960" s="1514" t="s">
        <v>123</v>
      </c>
      <c r="F2960" s="1390">
        <v>500</v>
      </c>
      <c r="G2960" s="1283">
        <v>3.24</v>
      </c>
      <c r="H2960" s="1283">
        <v>2.79</v>
      </c>
      <c r="I2960" s="1283">
        <v>3.24</v>
      </c>
      <c r="J2960" s="1283">
        <v>3.68</v>
      </c>
      <c r="K2960" s="1283"/>
      <c r="L2960" s="1283"/>
      <c r="M2960" s="1283"/>
      <c r="N2960" s="1283"/>
      <c r="O2960" s="1283"/>
      <c r="P2960" s="1283"/>
      <c r="R2960" s="1067"/>
      <c r="S2960"/>
      <c r="T2960" s="268"/>
      <c r="U2960" s="268"/>
      <c r="V2960" s="268"/>
      <c r="Z2960" s="21"/>
      <c r="AH2960"/>
    </row>
    <row r="2961" spans="1:34" ht="11.25" customHeight="1">
      <c r="A2961"/>
      <c r="B2961" s="1281" t="s">
        <v>23</v>
      </c>
      <c r="C2961" s="1282">
        <v>4034</v>
      </c>
      <c r="D2961" s="1341" t="str">
        <f t="shared" si="60"/>
        <v>IN4034</v>
      </c>
      <c r="E2961" s="1514" t="s">
        <v>125</v>
      </c>
      <c r="F2961" s="1390">
        <v>500</v>
      </c>
      <c r="G2961" s="1283">
        <v>3.31</v>
      </c>
      <c r="H2961" s="1283">
        <v>2.85</v>
      </c>
      <c r="I2961" s="1283">
        <v>3.31</v>
      </c>
      <c r="J2961" s="1283">
        <v>3.76</v>
      </c>
      <c r="K2961" s="1283"/>
      <c r="L2961" s="1283"/>
      <c r="M2961" s="1283"/>
      <c r="N2961" s="1283"/>
      <c r="O2961" s="1283"/>
      <c r="P2961" s="1283"/>
      <c r="R2961" s="1067"/>
      <c r="S2961"/>
      <c r="T2961" s="268"/>
      <c r="U2961" s="268"/>
      <c r="V2961" s="268"/>
      <c r="Z2961" s="21"/>
      <c r="AH2961"/>
    </row>
    <row r="2962" spans="1:34" ht="11.25" customHeight="1">
      <c r="A2962"/>
      <c r="B2962" s="1281" t="s">
        <v>23</v>
      </c>
      <c r="C2962" s="1282">
        <v>4036</v>
      </c>
      <c r="D2962" s="1341" t="str">
        <f t="shared" si="60"/>
        <v>IN4036</v>
      </c>
      <c r="E2962" s="1514" t="s">
        <v>125</v>
      </c>
      <c r="F2962" s="1390">
        <v>500</v>
      </c>
      <c r="G2962" s="1283">
        <v>1.49</v>
      </c>
      <c r="H2962" s="1283">
        <v>1.28</v>
      </c>
      <c r="I2962" s="1283">
        <v>1.49</v>
      </c>
      <c r="J2962" s="1283">
        <v>1.69</v>
      </c>
      <c r="K2962" s="1283"/>
      <c r="L2962" s="1283"/>
      <c r="M2962" s="1283"/>
      <c r="N2962" s="1283"/>
      <c r="O2962" s="1283"/>
      <c r="P2962" s="1283"/>
      <c r="R2962" s="1067"/>
      <c r="S2962"/>
      <c r="T2962" s="268"/>
      <c r="U2962" s="268"/>
      <c r="V2962" s="268"/>
      <c r="Z2962" s="21"/>
      <c r="AH2962"/>
    </row>
    <row r="2963" spans="1:34" ht="11.25" customHeight="1">
      <c r="A2963"/>
      <c r="B2963" s="1281" t="s">
        <v>23</v>
      </c>
      <c r="C2963" s="1282">
        <v>4038</v>
      </c>
      <c r="D2963" s="1341" t="str">
        <f t="shared" si="60"/>
        <v>IN4038</v>
      </c>
      <c r="E2963" s="1514" t="s">
        <v>125</v>
      </c>
      <c r="F2963" s="1390">
        <v>500</v>
      </c>
      <c r="G2963" s="1283">
        <v>1.27</v>
      </c>
      <c r="H2963" s="1283">
        <v>1.1000000000000001</v>
      </c>
      <c r="I2963" s="1283">
        <v>1.27</v>
      </c>
      <c r="J2963" s="1283">
        <v>1.45</v>
      </c>
      <c r="K2963" s="1283"/>
      <c r="L2963" s="1283"/>
      <c r="M2963" s="1283"/>
      <c r="N2963" s="1283"/>
      <c r="O2963" s="1283"/>
      <c r="P2963" s="1283"/>
      <c r="R2963" s="1067"/>
      <c r="S2963"/>
      <c r="T2963" s="268"/>
      <c r="U2963" s="268"/>
      <c r="V2963" s="268"/>
      <c r="Z2963" s="21"/>
      <c r="AH2963"/>
    </row>
    <row r="2964" spans="1:34" ht="11.25" customHeight="1">
      <c r="A2964"/>
      <c r="B2964" s="1281" t="s">
        <v>23</v>
      </c>
      <c r="C2964" s="1282">
        <v>4062</v>
      </c>
      <c r="D2964" s="1341" t="str">
        <f t="shared" si="60"/>
        <v>IN4062</v>
      </c>
      <c r="E2964" s="1514" t="s">
        <v>125</v>
      </c>
      <c r="F2964" s="1390">
        <v>500</v>
      </c>
      <c r="G2964" s="1283">
        <v>2.04</v>
      </c>
      <c r="H2964" s="1283">
        <v>1.76</v>
      </c>
      <c r="I2964" s="1283">
        <v>2.04</v>
      </c>
      <c r="J2964" s="1283">
        <v>2.3199999999999998</v>
      </c>
      <c r="K2964" s="1283"/>
      <c r="L2964" s="1283"/>
      <c r="M2964" s="1283"/>
      <c r="N2964" s="1283"/>
      <c r="O2964" s="1283"/>
      <c r="P2964" s="1283"/>
      <c r="R2964" s="1067"/>
      <c r="S2964"/>
      <c r="T2964" s="268"/>
      <c r="U2964" s="268"/>
      <c r="V2964" s="268"/>
      <c r="Z2964" s="21"/>
      <c r="AH2964"/>
    </row>
    <row r="2965" spans="1:34" ht="11.25" customHeight="1">
      <c r="A2965"/>
      <c r="B2965" s="1281" t="s">
        <v>23</v>
      </c>
      <c r="C2965" s="1282">
        <v>4101</v>
      </c>
      <c r="D2965" s="1341" t="str">
        <f t="shared" si="60"/>
        <v>IN4101</v>
      </c>
      <c r="E2965" s="1514" t="s">
        <v>125</v>
      </c>
      <c r="F2965" s="1390">
        <v>500</v>
      </c>
      <c r="G2965" s="1283">
        <v>1.38</v>
      </c>
      <c r="H2965" s="1283">
        <v>1.19</v>
      </c>
      <c r="I2965" s="1283">
        <v>1.38</v>
      </c>
      <c r="J2965" s="1283">
        <v>1.57</v>
      </c>
      <c r="K2965" s="1283"/>
      <c r="L2965" s="1283"/>
      <c r="M2965" s="1283"/>
      <c r="N2965" s="1283"/>
      <c r="O2965" s="1283"/>
      <c r="P2965" s="1283"/>
      <c r="R2965" s="1067"/>
      <c r="S2965"/>
      <c r="T2965" s="268"/>
      <c r="U2965" s="268"/>
      <c r="V2965" s="268"/>
      <c r="Z2965" s="21"/>
      <c r="AH2965"/>
    </row>
    <row r="2966" spans="1:34" ht="11.25" customHeight="1">
      <c r="A2966"/>
      <c r="B2966" s="1281" t="s">
        <v>23</v>
      </c>
      <c r="C2966" s="1282">
        <v>4109</v>
      </c>
      <c r="D2966" s="1341" t="str">
        <f t="shared" si="60"/>
        <v>IN4109</v>
      </c>
      <c r="E2966" s="1514" t="s">
        <v>121</v>
      </c>
      <c r="F2966" s="1390">
        <v>500</v>
      </c>
      <c r="G2966" s="1283">
        <v>0.26</v>
      </c>
      <c r="H2966" s="1283">
        <v>0.22</v>
      </c>
      <c r="I2966" s="1283">
        <v>0.26</v>
      </c>
      <c r="J2966" s="1283">
        <v>0.3</v>
      </c>
      <c r="K2966" s="1283"/>
      <c r="L2966" s="1283"/>
      <c r="M2966" s="1283"/>
      <c r="N2966" s="1283"/>
      <c r="O2966" s="1283"/>
      <c r="P2966" s="1283"/>
      <c r="R2966" s="1067"/>
      <c r="S2966"/>
      <c r="T2966" s="268"/>
      <c r="U2966" s="268"/>
      <c r="V2966" s="268"/>
      <c r="Z2966" s="21"/>
      <c r="AH2966"/>
    </row>
    <row r="2967" spans="1:34" ht="11.25" customHeight="1">
      <c r="A2967"/>
      <c r="B2967" s="1281" t="s">
        <v>23</v>
      </c>
      <c r="C2967" s="1282">
        <v>4110</v>
      </c>
      <c r="D2967" s="1341" t="str">
        <f t="shared" si="60"/>
        <v>IN4110</v>
      </c>
      <c r="E2967" s="1514" t="s">
        <v>121</v>
      </c>
      <c r="F2967" s="1390">
        <v>500</v>
      </c>
      <c r="G2967" s="1283">
        <v>0.48</v>
      </c>
      <c r="H2967" s="1283">
        <v>0.41</v>
      </c>
      <c r="I2967" s="1283">
        <v>0.48</v>
      </c>
      <c r="J2967" s="1283">
        <v>0.54</v>
      </c>
      <c r="K2967" s="1283"/>
      <c r="L2967" s="1283"/>
      <c r="M2967" s="1283"/>
      <c r="N2967" s="1283"/>
      <c r="O2967" s="1283"/>
      <c r="P2967" s="1283"/>
      <c r="R2967" s="1067"/>
      <c r="S2967" s="267"/>
      <c r="T2967" s="268"/>
      <c r="U2967" s="268"/>
      <c r="V2967" s="268"/>
      <c r="Z2967" s="21"/>
      <c r="AH2967"/>
    </row>
    <row r="2968" spans="1:34" ht="11.25" customHeight="1">
      <c r="A2968"/>
      <c r="B2968" s="1281" t="s">
        <v>23</v>
      </c>
      <c r="C2968" s="1282">
        <v>4111</v>
      </c>
      <c r="D2968" s="1341" t="str">
        <f t="shared" si="60"/>
        <v>IN4111</v>
      </c>
      <c r="E2968" s="1514" t="s">
        <v>125</v>
      </c>
      <c r="F2968" s="1390">
        <v>500</v>
      </c>
      <c r="G2968" s="1283">
        <v>1.35</v>
      </c>
      <c r="H2968" s="1283">
        <v>1.17</v>
      </c>
      <c r="I2968" s="1283">
        <v>1.35</v>
      </c>
      <c r="J2968" s="1283">
        <v>1.54</v>
      </c>
      <c r="K2968" s="1283"/>
      <c r="L2968" s="1283"/>
      <c r="M2968" s="1283"/>
      <c r="N2968" s="1283"/>
      <c r="O2968" s="1283"/>
      <c r="P2968" s="1283"/>
      <c r="R2968" s="1067"/>
      <c r="S2968"/>
      <c r="T2968" s="268"/>
      <c r="U2968" s="268"/>
      <c r="V2968" s="268"/>
      <c r="Z2968" s="21"/>
      <c r="AH2968"/>
    </row>
    <row r="2969" spans="1:34" ht="11.25" customHeight="1">
      <c r="A2969"/>
      <c r="B2969" s="1281" t="s">
        <v>23</v>
      </c>
      <c r="C2969" s="1282">
        <v>4114</v>
      </c>
      <c r="D2969" s="1341" t="str">
        <f t="shared" si="60"/>
        <v>IN4114</v>
      </c>
      <c r="E2969" s="1514" t="s">
        <v>125</v>
      </c>
      <c r="F2969" s="1390">
        <v>500</v>
      </c>
      <c r="G2969" s="1283">
        <v>1.46</v>
      </c>
      <c r="H2969" s="1283">
        <v>1.26</v>
      </c>
      <c r="I2969" s="1283">
        <v>1.46</v>
      </c>
      <c r="J2969" s="1283">
        <v>1.66</v>
      </c>
      <c r="K2969" s="1283"/>
      <c r="L2969" s="1283"/>
      <c r="M2969" s="1283"/>
      <c r="N2969" s="1283"/>
      <c r="O2969" s="1283"/>
      <c r="P2969" s="1283"/>
      <c r="R2969" s="1067"/>
      <c r="S2969"/>
      <c r="T2969" s="268"/>
      <c r="U2969" s="268"/>
      <c r="V2969" s="268"/>
      <c r="Z2969" s="21"/>
      <c r="AH2969"/>
    </row>
    <row r="2970" spans="1:34" ht="11.25" customHeight="1">
      <c r="A2970"/>
      <c r="B2970" s="1281" t="s">
        <v>23</v>
      </c>
      <c r="C2970" s="1282">
        <v>4130</v>
      </c>
      <c r="D2970" s="1341" t="str">
        <f t="shared" si="60"/>
        <v>IN4130</v>
      </c>
      <c r="E2970" s="1514" t="s">
        <v>125</v>
      </c>
      <c r="F2970" s="1390">
        <v>500</v>
      </c>
      <c r="G2970" s="1283">
        <v>1.76</v>
      </c>
      <c r="H2970" s="1283">
        <v>1.52</v>
      </c>
      <c r="I2970" s="1283">
        <v>1.76</v>
      </c>
      <c r="J2970" s="1283">
        <v>2</v>
      </c>
      <c r="K2970" s="1283"/>
      <c r="L2970" s="1283"/>
      <c r="M2970" s="1283"/>
      <c r="N2970" s="1283"/>
      <c r="O2970" s="1283"/>
      <c r="P2970" s="1283"/>
      <c r="R2970" s="1067"/>
      <c r="S2970"/>
      <c r="T2970" s="268"/>
      <c r="U2970" s="268"/>
      <c r="V2970" s="268"/>
      <c r="Z2970" s="21"/>
      <c r="AH2970"/>
    </row>
    <row r="2971" spans="1:34" ht="11.25" customHeight="1">
      <c r="A2971"/>
      <c r="B2971" s="1281" t="s">
        <v>23</v>
      </c>
      <c r="C2971" s="1282">
        <v>4131</v>
      </c>
      <c r="D2971" s="1341" t="str">
        <f t="shared" si="60"/>
        <v>IN4131</v>
      </c>
      <c r="E2971" s="1514" t="s">
        <v>125</v>
      </c>
      <c r="F2971" s="1390">
        <v>500</v>
      </c>
      <c r="G2971" s="1283">
        <v>3.29</v>
      </c>
      <c r="H2971" s="1283">
        <v>2.84</v>
      </c>
      <c r="I2971" s="1283">
        <v>3.29</v>
      </c>
      <c r="J2971" s="1283">
        <v>3.75</v>
      </c>
      <c r="K2971" s="1283"/>
      <c r="L2971" s="1283"/>
      <c r="M2971" s="1283"/>
      <c r="N2971" s="1283"/>
      <c r="O2971" s="1283"/>
      <c r="P2971" s="1283"/>
      <c r="R2971" s="1067"/>
      <c r="S2971"/>
      <c r="T2971" s="268"/>
      <c r="U2971" s="268"/>
      <c r="V2971" s="268"/>
      <c r="Z2971" s="21"/>
      <c r="AH2971"/>
    </row>
    <row r="2972" spans="1:34" ht="11.25" customHeight="1">
      <c r="A2972"/>
      <c r="B2972" s="1281" t="s">
        <v>23</v>
      </c>
      <c r="C2972" s="1282">
        <v>4133</v>
      </c>
      <c r="D2972" s="1341" t="str">
        <f t="shared" si="60"/>
        <v>IN4133</v>
      </c>
      <c r="E2972" s="1514" t="s">
        <v>125</v>
      </c>
      <c r="F2972" s="1390">
        <v>500</v>
      </c>
      <c r="G2972" s="1283">
        <v>1.31</v>
      </c>
      <c r="H2972" s="1283">
        <v>1.1299999999999999</v>
      </c>
      <c r="I2972" s="1283">
        <v>1.31</v>
      </c>
      <c r="J2972" s="1283">
        <v>1.49</v>
      </c>
      <c r="K2972" s="1283"/>
      <c r="L2972" s="1283"/>
      <c r="M2972" s="1283"/>
      <c r="N2972" s="1283"/>
      <c r="O2972" s="1283"/>
      <c r="P2972" s="1283"/>
      <c r="R2972" s="1067"/>
      <c r="S2972"/>
      <c r="T2972" s="268"/>
      <c r="U2972" s="268"/>
      <c r="V2972" s="268"/>
      <c r="Z2972" s="21"/>
      <c r="AH2972"/>
    </row>
    <row r="2973" spans="1:34" ht="11.25" customHeight="1">
      <c r="A2973"/>
      <c r="B2973" s="1281" t="s">
        <v>23</v>
      </c>
      <c r="C2973" s="1282">
        <v>4149</v>
      </c>
      <c r="D2973" s="1341" t="str">
        <f t="shared" si="60"/>
        <v>IN4149</v>
      </c>
      <c r="E2973" s="1514" t="s">
        <v>121</v>
      </c>
      <c r="F2973" s="1390">
        <v>500</v>
      </c>
      <c r="G2973" s="1283">
        <v>0.41</v>
      </c>
      <c r="H2973" s="1283">
        <v>0.35</v>
      </c>
      <c r="I2973" s="1283">
        <v>0.41</v>
      </c>
      <c r="J2973" s="1283">
        <v>0.47</v>
      </c>
      <c r="K2973" s="1283"/>
      <c r="L2973" s="1283"/>
      <c r="M2973" s="1283"/>
      <c r="N2973" s="1283"/>
      <c r="O2973" s="1283"/>
      <c r="P2973" s="1283"/>
      <c r="R2973" s="1067"/>
      <c r="S2973"/>
      <c r="T2973" s="268"/>
      <c r="U2973" s="268"/>
      <c r="V2973" s="268"/>
      <c r="Z2973" s="21"/>
      <c r="AH2973"/>
    </row>
    <row r="2974" spans="1:34" ht="11.25" customHeight="1">
      <c r="A2974"/>
      <c r="B2974" s="1281" t="s">
        <v>23</v>
      </c>
      <c r="C2974" s="1282">
        <v>4206</v>
      </c>
      <c r="D2974" s="1341" t="str">
        <f t="shared" si="60"/>
        <v>IN4206</v>
      </c>
      <c r="E2974" s="1514" t="s">
        <v>124</v>
      </c>
      <c r="F2974" s="1390">
        <v>500</v>
      </c>
      <c r="G2974" s="1283">
        <v>1.49</v>
      </c>
      <c r="H2974" s="1283">
        <v>1.28</v>
      </c>
      <c r="I2974" s="1283">
        <v>1.49</v>
      </c>
      <c r="J2974" s="1283">
        <v>1.69</v>
      </c>
      <c r="K2974" s="1283"/>
      <c r="L2974" s="1283"/>
      <c r="M2974" s="1283"/>
      <c r="N2974" s="1283"/>
      <c r="O2974" s="1283"/>
      <c r="P2974" s="1283"/>
      <c r="R2974" s="1067"/>
      <c r="S2974"/>
      <c r="T2974" s="268"/>
      <c r="U2974" s="268"/>
      <c r="V2974" s="268"/>
      <c r="Z2974" s="21"/>
      <c r="AH2974"/>
    </row>
    <row r="2975" spans="1:34" ht="11.25" customHeight="1">
      <c r="A2975"/>
      <c r="B2975" s="1281" t="s">
        <v>23</v>
      </c>
      <c r="C2975" s="1282">
        <v>4207</v>
      </c>
      <c r="D2975" s="1341" t="str">
        <f t="shared" si="60"/>
        <v>IN4207</v>
      </c>
      <c r="E2975" s="1514" t="s">
        <v>124</v>
      </c>
      <c r="F2975" s="1390">
        <v>500</v>
      </c>
      <c r="G2975" s="1283">
        <v>1.1299999999999999</v>
      </c>
      <c r="H2975" s="1283">
        <v>0.98</v>
      </c>
      <c r="I2975" s="1283">
        <v>1.1299999999999999</v>
      </c>
      <c r="J2975" s="1283">
        <v>1.29</v>
      </c>
      <c r="K2975" s="1283"/>
      <c r="L2975" s="1283"/>
      <c r="M2975" s="1283"/>
      <c r="N2975" s="1283"/>
      <c r="O2975" s="1283"/>
      <c r="P2975" s="1283"/>
      <c r="R2975" s="1067"/>
      <c r="S2975"/>
      <c r="T2975" s="268"/>
      <c r="U2975" s="268"/>
      <c r="V2975" s="268"/>
      <c r="Z2975" s="21"/>
      <c r="AH2975"/>
    </row>
    <row r="2976" spans="1:34" ht="11.25" customHeight="1">
      <c r="A2976"/>
      <c r="B2976" s="1281" t="s">
        <v>23</v>
      </c>
      <c r="C2976" s="1282">
        <v>4239</v>
      </c>
      <c r="D2976" s="1341" t="str">
        <f t="shared" si="60"/>
        <v>IN4239</v>
      </c>
      <c r="E2976" s="1514" t="s">
        <v>123</v>
      </c>
      <c r="F2976" s="1390">
        <v>500</v>
      </c>
      <c r="G2976" s="1283">
        <v>1.56</v>
      </c>
      <c r="H2976" s="1283">
        <v>1.34</v>
      </c>
      <c r="I2976" s="1283">
        <v>1.56</v>
      </c>
      <c r="J2976" s="1283">
        <v>1.77</v>
      </c>
      <c r="K2976" s="1283"/>
      <c r="L2976" s="1283"/>
      <c r="M2976" s="1283"/>
      <c r="N2976" s="1283"/>
      <c r="O2976" s="1283"/>
      <c r="P2976" s="1283"/>
      <c r="R2976" s="1067"/>
      <c r="S2976"/>
      <c r="T2976" s="268"/>
      <c r="U2976" s="268"/>
      <c r="V2976" s="268"/>
      <c r="Z2976" s="21"/>
      <c r="AH2976"/>
    </row>
    <row r="2977" spans="1:34" ht="11.25" customHeight="1">
      <c r="A2977"/>
      <c r="B2977" s="1281" t="s">
        <v>23</v>
      </c>
      <c r="C2977" s="1282">
        <v>4240</v>
      </c>
      <c r="D2977" s="1341" t="str">
        <f t="shared" si="60"/>
        <v>IN4240</v>
      </c>
      <c r="E2977" s="1514" t="s">
        <v>125</v>
      </c>
      <c r="F2977" s="1390">
        <v>500</v>
      </c>
      <c r="G2977" s="1283">
        <v>2.14</v>
      </c>
      <c r="H2977" s="1283">
        <v>1.85</v>
      </c>
      <c r="I2977" s="1283">
        <v>2.14</v>
      </c>
      <c r="J2977" s="1283">
        <v>2.44</v>
      </c>
      <c r="K2977" s="1283"/>
      <c r="L2977" s="1283"/>
      <c r="M2977" s="1283"/>
      <c r="N2977" s="1283"/>
      <c r="O2977" s="1283"/>
      <c r="P2977" s="1283"/>
      <c r="R2977" s="1067"/>
      <c r="S2977"/>
      <c r="T2977" s="268"/>
      <c r="U2977" s="268"/>
      <c r="V2977" s="268"/>
      <c r="Z2977" s="21"/>
      <c r="AH2977"/>
    </row>
    <row r="2978" spans="1:34" ht="11.25" customHeight="1">
      <c r="A2978"/>
      <c r="B2978" s="1281" t="s">
        <v>23</v>
      </c>
      <c r="C2978" s="1282">
        <v>4243</v>
      </c>
      <c r="D2978" s="1341" t="str">
        <f t="shared" si="60"/>
        <v>IN4243</v>
      </c>
      <c r="E2978" s="1514" t="s">
        <v>125</v>
      </c>
      <c r="F2978" s="1390">
        <v>500</v>
      </c>
      <c r="G2978" s="1283">
        <v>1.33</v>
      </c>
      <c r="H2978" s="1283">
        <v>1.1399999999999999</v>
      </c>
      <c r="I2978" s="1283">
        <v>1.33</v>
      </c>
      <c r="J2978" s="1283">
        <v>1.51</v>
      </c>
      <c r="K2978" s="1283"/>
      <c r="L2978" s="1283"/>
      <c r="M2978" s="1283"/>
      <c r="N2978" s="1283"/>
      <c r="O2978" s="1283"/>
      <c r="P2978" s="1283"/>
      <c r="R2978" s="1067"/>
      <c r="S2978"/>
      <c r="T2978" s="268"/>
      <c r="U2978" s="268"/>
      <c r="V2978" s="268"/>
      <c r="Z2978" s="21"/>
      <c r="AH2978"/>
    </row>
    <row r="2979" spans="1:34" ht="11.25" customHeight="1">
      <c r="A2979"/>
      <c r="B2979" s="1281" t="s">
        <v>23</v>
      </c>
      <c r="C2979" s="1282">
        <v>4244</v>
      </c>
      <c r="D2979" s="1341" t="str">
        <f t="shared" si="60"/>
        <v>IN4244</v>
      </c>
      <c r="E2979" s="1514" t="s">
        <v>125</v>
      </c>
      <c r="F2979" s="1390">
        <v>500</v>
      </c>
      <c r="G2979" s="1283">
        <v>1.63</v>
      </c>
      <c r="H2979" s="1283">
        <v>1.4</v>
      </c>
      <c r="I2979" s="1283">
        <v>1.63</v>
      </c>
      <c r="J2979" s="1283">
        <v>1.85</v>
      </c>
      <c r="K2979" s="1283"/>
      <c r="L2979" s="1283"/>
      <c r="M2979" s="1283"/>
      <c r="N2979" s="1283"/>
      <c r="O2979" s="1283"/>
      <c r="P2979" s="1283"/>
      <c r="R2979" s="1067"/>
      <c r="S2979"/>
      <c r="T2979" s="268"/>
      <c r="U2979" s="268"/>
      <c r="V2979" s="268"/>
      <c r="Z2979" s="21"/>
      <c r="AH2979"/>
    </row>
    <row r="2980" spans="1:34" ht="11.25" customHeight="1">
      <c r="A2980"/>
      <c r="B2980" s="1281" t="s">
        <v>23</v>
      </c>
      <c r="C2980" s="1282">
        <v>4250</v>
      </c>
      <c r="D2980" s="1341" t="str">
        <f t="shared" si="60"/>
        <v>IN4250</v>
      </c>
      <c r="E2980" s="1514" t="s">
        <v>125</v>
      </c>
      <c r="F2980" s="1390">
        <v>500</v>
      </c>
      <c r="G2980" s="1283">
        <v>1.07</v>
      </c>
      <c r="H2980" s="1283">
        <v>0.92</v>
      </c>
      <c r="I2980" s="1283">
        <v>1.07</v>
      </c>
      <c r="J2980" s="1283">
        <v>1.21</v>
      </c>
      <c r="K2980" s="1283"/>
      <c r="L2980" s="1283"/>
      <c r="M2980" s="1283"/>
      <c r="N2980" s="1283"/>
      <c r="O2980" s="1283"/>
      <c r="P2980" s="1283"/>
      <c r="R2980" s="1067"/>
      <c r="S2980"/>
      <c r="T2980" s="268"/>
      <c r="U2980" s="268"/>
      <c r="V2980" s="268"/>
      <c r="Z2980" s="21"/>
      <c r="AH2980"/>
    </row>
    <row r="2981" spans="1:34" ht="11.25" customHeight="1">
      <c r="A2981"/>
      <c r="B2981" s="1281" t="s">
        <v>23</v>
      </c>
      <c r="C2981" s="1282">
        <v>4251</v>
      </c>
      <c r="D2981" s="1341" t="str">
        <f t="shared" si="60"/>
        <v>IN4251</v>
      </c>
      <c r="E2981" s="1514" t="s">
        <v>125</v>
      </c>
      <c r="F2981" s="1390">
        <v>500</v>
      </c>
      <c r="G2981" s="1283">
        <v>1.65</v>
      </c>
      <c r="H2981" s="1283">
        <v>1.43</v>
      </c>
      <c r="I2981" s="1283">
        <v>1.65</v>
      </c>
      <c r="J2981" s="1283">
        <v>1.88</v>
      </c>
      <c r="K2981" s="1283"/>
      <c r="L2981" s="1283"/>
      <c r="M2981" s="1283"/>
      <c r="N2981" s="1283"/>
      <c r="O2981" s="1283"/>
      <c r="P2981" s="1283"/>
      <c r="R2981" s="1067"/>
      <c r="S2981"/>
      <c r="T2981" s="268"/>
      <c r="U2981" s="268"/>
      <c r="V2981" s="268"/>
      <c r="Z2981" s="21"/>
      <c r="AH2981"/>
    </row>
    <row r="2982" spans="1:34" ht="11.25" customHeight="1">
      <c r="A2982"/>
      <c r="B2982" s="1281" t="s">
        <v>23</v>
      </c>
      <c r="C2982" s="1282">
        <v>4263</v>
      </c>
      <c r="D2982" s="1341" t="str">
        <f t="shared" si="60"/>
        <v>IN4263</v>
      </c>
      <c r="E2982" s="1514" t="s">
        <v>125</v>
      </c>
      <c r="F2982" s="1390">
        <v>500</v>
      </c>
      <c r="G2982" s="1283">
        <v>2.13</v>
      </c>
      <c r="H2982" s="1283">
        <v>1.84</v>
      </c>
      <c r="I2982" s="1283">
        <v>2.13</v>
      </c>
      <c r="J2982" s="1283">
        <v>2.42</v>
      </c>
      <c r="K2982" s="1283"/>
      <c r="L2982" s="1283"/>
      <c r="M2982" s="1283"/>
      <c r="N2982" s="1283"/>
      <c r="O2982" s="1283"/>
      <c r="P2982" s="1283"/>
      <c r="R2982" s="1067"/>
      <c r="S2982"/>
      <c r="T2982" s="268"/>
      <c r="U2982" s="268"/>
      <c r="V2982" s="268"/>
      <c r="Z2982" s="21"/>
      <c r="AH2982"/>
    </row>
    <row r="2983" spans="1:34" ht="11.25" customHeight="1">
      <c r="A2983"/>
      <c r="B2983" s="1281" t="s">
        <v>23</v>
      </c>
      <c r="C2983" s="1282">
        <v>4273</v>
      </c>
      <c r="D2983" s="1341" t="str">
        <f t="shared" si="60"/>
        <v>IN4273</v>
      </c>
      <c r="E2983" s="1514" t="s">
        <v>125</v>
      </c>
      <c r="F2983" s="1390">
        <v>500</v>
      </c>
      <c r="G2983" s="1283">
        <v>1.27</v>
      </c>
      <c r="H2983" s="1283">
        <v>1.1000000000000001</v>
      </c>
      <c r="I2983" s="1283">
        <v>1.27</v>
      </c>
      <c r="J2983" s="1283">
        <v>1.45</v>
      </c>
      <c r="K2983" s="1283"/>
      <c r="L2983" s="1283"/>
      <c r="M2983" s="1283"/>
      <c r="N2983" s="1283"/>
      <c r="O2983" s="1283"/>
      <c r="P2983" s="1283"/>
      <c r="R2983" s="1067"/>
      <c r="S2983" s="267"/>
      <c r="T2983" s="268"/>
      <c r="U2983" s="268"/>
      <c r="V2983" s="268"/>
      <c r="Z2983" s="21"/>
      <c r="AH2983"/>
    </row>
    <row r="2984" spans="1:34" ht="11.25" customHeight="1">
      <c r="A2984"/>
      <c r="B2984" s="1281" t="s">
        <v>23</v>
      </c>
      <c r="C2984" s="1282">
        <v>4279</v>
      </c>
      <c r="D2984" s="1341" t="str">
        <f t="shared" si="60"/>
        <v>IN4279</v>
      </c>
      <c r="E2984" s="1514" t="s">
        <v>125</v>
      </c>
      <c r="F2984" s="1390">
        <v>500</v>
      </c>
      <c r="G2984" s="1283">
        <v>1.33</v>
      </c>
      <c r="H2984" s="1283">
        <v>1.1399999999999999</v>
      </c>
      <c r="I2984" s="1283">
        <v>1.33</v>
      </c>
      <c r="J2984" s="1283">
        <v>1.51</v>
      </c>
      <c r="K2984" s="1283"/>
      <c r="L2984" s="1283"/>
      <c r="M2984" s="1283"/>
      <c r="N2984" s="1283"/>
      <c r="O2984" s="1283"/>
      <c r="P2984" s="1283"/>
      <c r="R2984" s="1067"/>
      <c r="S2984"/>
      <c r="T2984" s="268"/>
      <c r="U2984" s="268"/>
      <c r="V2984" s="268"/>
      <c r="Z2984" s="21"/>
      <c r="AH2984"/>
    </row>
    <row r="2985" spans="1:34" ht="11.25" customHeight="1">
      <c r="A2985"/>
      <c r="B2985" s="1281" t="s">
        <v>23</v>
      </c>
      <c r="C2985" s="1282">
        <v>4283</v>
      </c>
      <c r="D2985" s="1341" t="str">
        <f t="shared" si="60"/>
        <v>IN4283</v>
      </c>
      <c r="E2985" s="1514" t="s">
        <v>125</v>
      </c>
      <c r="F2985" s="1390">
        <v>500</v>
      </c>
      <c r="G2985" s="1283">
        <v>0.71</v>
      </c>
      <c r="H2985" s="1283">
        <v>0.61</v>
      </c>
      <c r="I2985" s="1283">
        <v>0.71</v>
      </c>
      <c r="J2985" s="1283">
        <v>0.81</v>
      </c>
      <c r="K2985" s="1283"/>
      <c r="L2985" s="1283"/>
      <c r="M2985" s="1283"/>
      <c r="N2985" s="1283"/>
      <c r="O2985" s="1283"/>
      <c r="P2985" s="1283"/>
      <c r="R2985" s="1067"/>
      <c r="S2985"/>
      <c r="T2985" s="268"/>
      <c r="U2985" s="268"/>
      <c r="V2985" s="268"/>
      <c r="Z2985" s="21"/>
      <c r="AH2985"/>
    </row>
    <row r="2986" spans="1:34" ht="11.25" customHeight="1">
      <c r="A2986"/>
      <c r="B2986" s="1281" t="s">
        <v>23</v>
      </c>
      <c r="C2986" s="1282">
        <v>4299</v>
      </c>
      <c r="D2986" s="1341" t="str">
        <f t="shared" si="60"/>
        <v>IN4299</v>
      </c>
      <c r="E2986" s="1514" t="s">
        <v>121</v>
      </c>
      <c r="F2986" s="1390">
        <v>500</v>
      </c>
      <c r="G2986" s="1283">
        <v>1.1299999999999999</v>
      </c>
      <c r="H2986" s="1283">
        <v>0.98</v>
      </c>
      <c r="I2986" s="1283">
        <v>1.1299999999999999</v>
      </c>
      <c r="J2986" s="1283">
        <v>1.29</v>
      </c>
      <c r="K2986" s="1283"/>
      <c r="L2986" s="1283"/>
      <c r="M2986" s="1283"/>
      <c r="N2986" s="1283"/>
      <c r="O2986" s="1283"/>
      <c r="P2986" s="1283"/>
      <c r="R2986" s="1067"/>
      <c r="S2986"/>
      <c r="T2986" s="268"/>
      <c r="U2986" s="268"/>
      <c r="V2986" s="268"/>
      <c r="Z2986" s="21"/>
      <c r="AH2986"/>
    </row>
    <row r="2987" spans="1:34" ht="11.25" customHeight="1">
      <c r="A2987"/>
      <c r="B2987" s="1281" t="s">
        <v>23</v>
      </c>
      <c r="C2987" s="1282">
        <v>4304</v>
      </c>
      <c r="D2987" s="1341" t="str">
        <f t="shared" si="60"/>
        <v>IN4304</v>
      </c>
      <c r="E2987" s="1514" t="s">
        <v>124</v>
      </c>
      <c r="F2987" s="1390">
        <v>500</v>
      </c>
      <c r="G2987" s="1283">
        <v>3.09</v>
      </c>
      <c r="H2987" s="1283">
        <v>2.66</v>
      </c>
      <c r="I2987" s="1283">
        <v>3.09</v>
      </c>
      <c r="J2987" s="1283">
        <v>3.51</v>
      </c>
      <c r="K2987" s="1283"/>
      <c r="L2987" s="1283"/>
      <c r="M2987" s="1283"/>
      <c r="N2987" s="1283"/>
      <c r="O2987" s="1283"/>
      <c r="P2987" s="1283"/>
      <c r="R2987" s="1067"/>
      <c r="S2987"/>
      <c r="T2987" s="268"/>
      <c r="U2987" s="268"/>
      <c r="V2987" s="268"/>
      <c r="Z2987" s="21"/>
      <c r="AH2987"/>
    </row>
    <row r="2988" spans="1:34" ht="11.25" customHeight="1">
      <c r="A2988"/>
      <c r="B2988" s="1281" t="s">
        <v>23</v>
      </c>
      <c r="C2988" s="1282">
        <v>4307</v>
      </c>
      <c r="D2988" s="1341" t="str">
        <f t="shared" si="60"/>
        <v>IN4307</v>
      </c>
      <c r="E2988" s="1514" t="s">
        <v>121</v>
      </c>
      <c r="F2988" s="1390">
        <v>500</v>
      </c>
      <c r="G2988" s="1283">
        <v>1.1599999999999999</v>
      </c>
      <c r="H2988" s="1283">
        <v>1</v>
      </c>
      <c r="I2988" s="1283">
        <v>1.1599999999999999</v>
      </c>
      <c r="J2988" s="1283">
        <v>1.32</v>
      </c>
      <c r="K2988" s="1283"/>
      <c r="L2988" s="1283"/>
      <c r="M2988" s="1283"/>
      <c r="N2988" s="1283"/>
      <c r="O2988" s="1283"/>
      <c r="P2988" s="1283"/>
      <c r="R2988" s="1067"/>
      <c r="S2988"/>
      <c r="T2988" s="268"/>
      <c r="U2988" s="268"/>
      <c r="V2988" s="268"/>
      <c r="Z2988" s="21"/>
      <c r="AH2988"/>
    </row>
    <row r="2989" spans="1:34" ht="11.25" customHeight="1">
      <c r="A2989"/>
      <c r="B2989" s="1281" t="s">
        <v>23</v>
      </c>
      <c r="C2989" s="1282">
        <v>4351</v>
      </c>
      <c r="D2989" s="1341" t="str">
        <f t="shared" si="60"/>
        <v>IN4351</v>
      </c>
      <c r="E2989" s="1514" t="s">
        <v>121</v>
      </c>
      <c r="F2989" s="1390">
        <v>500</v>
      </c>
      <c r="G2989" s="1283">
        <v>0.56999999999999995</v>
      </c>
      <c r="H2989" s="1283">
        <v>0.49</v>
      </c>
      <c r="I2989" s="1283">
        <v>0.56999999999999995</v>
      </c>
      <c r="J2989" s="1283">
        <v>0.65</v>
      </c>
      <c r="K2989" s="1283"/>
      <c r="L2989" s="1283"/>
      <c r="M2989" s="1283"/>
      <c r="N2989" s="1283"/>
      <c r="O2989" s="1283"/>
      <c r="P2989" s="1283"/>
      <c r="R2989" s="1067"/>
      <c r="S2989"/>
      <c r="T2989" s="268"/>
      <c r="U2989" s="268"/>
      <c r="V2989" s="268"/>
      <c r="Z2989" s="21"/>
      <c r="AH2989"/>
    </row>
    <row r="2990" spans="1:34" ht="11.25" customHeight="1">
      <c r="A2990"/>
      <c r="B2990" s="1281" t="s">
        <v>23</v>
      </c>
      <c r="C2990" s="1282">
        <v>4352</v>
      </c>
      <c r="D2990" s="1341" t="str">
        <f t="shared" si="60"/>
        <v>IN4352</v>
      </c>
      <c r="E2990" s="1514" t="s">
        <v>121</v>
      </c>
      <c r="F2990" s="1390">
        <v>500</v>
      </c>
      <c r="G2990" s="1283">
        <v>0.93</v>
      </c>
      <c r="H2990" s="1283">
        <v>0.8</v>
      </c>
      <c r="I2990" s="1283">
        <v>0.93</v>
      </c>
      <c r="J2990" s="1283">
        <v>1.06</v>
      </c>
      <c r="K2990" s="1283"/>
      <c r="L2990" s="1283"/>
      <c r="M2990" s="1283"/>
      <c r="N2990" s="1283"/>
      <c r="O2990" s="1283"/>
      <c r="P2990" s="1283"/>
      <c r="R2990" s="1067"/>
      <c r="S2990"/>
      <c r="T2990" s="268"/>
      <c r="U2990" s="268"/>
      <c r="V2990" s="268"/>
      <c r="Z2990" s="21"/>
      <c r="AH2990"/>
    </row>
    <row r="2991" spans="1:34" ht="11.25" customHeight="1">
      <c r="A2991"/>
      <c r="B2991" s="1281" t="s">
        <v>23</v>
      </c>
      <c r="C2991" s="1282">
        <v>4361</v>
      </c>
      <c r="D2991" s="1341" t="str">
        <f t="shared" si="60"/>
        <v>IN4361</v>
      </c>
      <c r="E2991" s="1514" t="s">
        <v>121</v>
      </c>
      <c r="F2991" s="1390">
        <v>500</v>
      </c>
      <c r="G2991" s="1283">
        <v>0.6</v>
      </c>
      <c r="H2991" s="1283">
        <v>0.52</v>
      </c>
      <c r="I2991" s="1283">
        <v>0.6</v>
      </c>
      <c r="J2991" s="1283">
        <v>0.68</v>
      </c>
      <c r="K2991" s="1283"/>
      <c r="L2991" s="1283"/>
      <c r="M2991" s="1283"/>
      <c r="N2991" s="1283"/>
      <c r="O2991" s="1283"/>
      <c r="P2991" s="1283"/>
      <c r="R2991" s="1067"/>
      <c r="S2991"/>
      <c r="T2991" s="268"/>
      <c r="U2991" s="268"/>
      <c r="V2991" s="268"/>
      <c r="Z2991" s="21"/>
      <c r="AH2991"/>
    </row>
    <row r="2992" spans="1:34" ht="11.25" customHeight="1">
      <c r="A2992"/>
      <c r="B2992" s="1281" t="s">
        <v>23</v>
      </c>
      <c r="C2992" s="1282">
        <v>4410</v>
      </c>
      <c r="D2992" s="1341" t="str">
        <f t="shared" si="60"/>
        <v>IN4410</v>
      </c>
      <c r="E2992" s="1514" t="s">
        <v>123</v>
      </c>
      <c r="F2992" s="1390">
        <v>500</v>
      </c>
      <c r="G2992" s="1283">
        <v>1.63</v>
      </c>
      <c r="H2992" s="1283">
        <v>1.4</v>
      </c>
      <c r="I2992" s="1283">
        <v>1.63</v>
      </c>
      <c r="J2992" s="1283">
        <v>1.85</v>
      </c>
      <c r="K2992" s="1283"/>
      <c r="L2992" s="1283"/>
      <c r="M2992" s="1283"/>
      <c r="N2992" s="1283"/>
      <c r="O2992" s="1283"/>
      <c r="P2992" s="1283"/>
      <c r="R2992" s="1067"/>
      <c r="S2992"/>
      <c r="T2992" s="268"/>
      <c r="U2992" s="268"/>
      <c r="V2992" s="268"/>
      <c r="Z2992" s="21"/>
      <c r="AH2992"/>
    </row>
    <row r="2993" spans="1:34" ht="11.25" customHeight="1">
      <c r="A2993"/>
      <c r="B2993" s="1281" t="s">
        <v>23</v>
      </c>
      <c r="C2993" s="1282">
        <v>4420</v>
      </c>
      <c r="D2993" s="1341" t="str">
        <f t="shared" si="60"/>
        <v>IN4420</v>
      </c>
      <c r="E2993" s="1514" t="s">
        <v>123</v>
      </c>
      <c r="F2993" s="1390">
        <v>500</v>
      </c>
      <c r="G2993" s="1283">
        <v>1.73</v>
      </c>
      <c r="H2993" s="1283">
        <v>1.5</v>
      </c>
      <c r="I2993" s="1283">
        <v>1.73</v>
      </c>
      <c r="J2993" s="1283">
        <v>1.97</v>
      </c>
      <c r="K2993" s="1283"/>
      <c r="L2993" s="1283"/>
      <c r="M2993" s="1283"/>
      <c r="N2993" s="1283"/>
      <c r="O2993" s="1283"/>
      <c r="P2993" s="1283"/>
      <c r="R2993" s="1067"/>
      <c r="S2993"/>
      <c r="T2993" s="268"/>
      <c r="U2993" s="268"/>
      <c r="V2993" s="268"/>
      <c r="Z2993" s="21"/>
      <c r="AH2993"/>
    </row>
    <row r="2994" spans="1:34" ht="11.25" customHeight="1">
      <c r="A2994"/>
      <c r="B2994" s="1281" t="s">
        <v>23</v>
      </c>
      <c r="C2994" s="1282">
        <v>4431</v>
      </c>
      <c r="D2994" s="1341" t="str">
        <f t="shared" si="60"/>
        <v>IN4431</v>
      </c>
      <c r="E2994" s="1514" t="s">
        <v>125</v>
      </c>
      <c r="F2994" s="1390">
        <v>500</v>
      </c>
      <c r="G2994" s="1283">
        <v>0.96</v>
      </c>
      <c r="H2994" s="1283">
        <v>0.82</v>
      </c>
      <c r="I2994" s="1283">
        <v>0.96</v>
      </c>
      <c r="J2994" s="1283">
        <v>1.0900000000000001</v>
      </c>
      <c r="K2994" s="1283"/>
      <c r="L2994" s="1283"/>
      <c r="M2994" s="1283"/>
      <c r="N2994" s="1283"/>
      <c r="O2994" s="1283"/>
      <c r="P2994" s="1283"/>
      <c r="R2994" s="1067"/>
      <c r="S2994"/>
      <c r="T2994" s="268"/>
      <c r="U2994" s="268"/>
      <c r="V2994" s="268"/>
      <c r="Z2994" s="21"/>
      <c r="AH2994"/>
    </row>
    <row r="2995" spans="1:34" ht="11.25" customHeight="1">
      <c r="A2995"/>
      <c r="B2995" s="1281" t="s">
        <v>23</v>
      </c>
      <c r="C2995" s="1282">
        <v>4432</v>
      </c>
      <c r="D2995" s="1341" t="str">
        <f t="shared" si="60"/>
        <v>IN4432</v>
      </c>
      <c r="E2995" s="1514" t="s">
        <v>125</v>
      </c>
      <c r="F2995" s="1390">
        <v>500</v>
      </c>
      <c r="G2995" s="1283">
        <v>0.7</v>
      </c>
      <c r="H2995" s="1283">
        <v>0.6</v>
      </c>
      <c r="I2995" s="1283">
        <v>0.7</v>
      </c>
      <c r="J2995" s="1283">
        <v>0.79</v>
      </c>
      <c r="K2995" s="1283"/>
      <c r="L2995" s="1283"/>
      <c r="M2995" s="1283"/>
      <c r="N2995" s="1283"/>
      <c r="O2995" s="1283"/>
      <c r="P2995" s="1283"/>
      <c r="R2995" s="1067"/>
      <c r="S2995"/>
      <c r="T2995" s="268"/>
      <c r="U2995" s="268"/>
      <c r="V2995" s="268"/>
      <c r="Z2995" s="21"/>
      <c r="AH2995"/>
    </row>
    <row r="2996" spans="1:34" ht="11.25" customHeight="1">
      <c r="A2996"/>
      <c r="B2996" s="1281" t="s">
        <v>23</v>
      </c>
      <c r="C2996" s="1282">
        <v>4452</v>
      </c>
      <c r="D2996" s="1341" t="str">
        <f t="shared" si="60"/>
        <v>IN4452</v>
      </c>
      <c r="E2996" s="1514" t="s">
        <v>121</v>
      </c>
      <c r="F2996" s="1390">
        <v>500</v>
      </c>
      <c r="G2996" s="1283">
        <v>1.57</v>
      </c>
      <c r="H2996" s="1283">
        <v>1.35</v>
      </c>
      <c r="I2996" s="1283">
        <v>1.57</v>
      </c>
      <c r="J2996" s="1283">
        <v>1.79</v>
      </c>
      <c r="K2996" s="1283"/>
      <c r="L2996" s="1283"/>
      <c r="M2996" s="1283"/>
      <c r="N2996" s="1283"/>
      <c r="O2996" s="1283"/>
      <c r="P2996" s="1283"/>
      <c r="R2996" s="1067"/>
      <c r="S2996"/>
      <c r="T2996" s="268"/>
      <c r="U2996" s="268"/>
      <c r="V2996" s="268"/>
      <c r="Z2996" s="21"/>
      <c r="AH2996"/>
    </row>
    <row r="2997" spans="1:34" ht="11.25" customHeight="1">
      <c r="A2997"/>
      <c r="B2997" s="1281" t="s">
        <v>23</v>
      </c>
      <c r="C2997" s="1282">
        <v>4459</v>
      </c>
      <c r="D2997" s="1341" t="str">
        <f t="shared" si="60"/>
        <v>IN4459</v>
      </c>
      <c r="E2997" s="1514" t="s">
        <v>121</v>
      </c>
      <c r="F2997" s="1390">
        <v>500</v>
      </c>
      <c r="G2997" s="1283">
        <v>1.63</v>
      </c>
      <c r="H2997" s="1283">
        <v>1.4</v>
      </c>
      <c r="I2997" s="1283">
        <v>1.63</v>
      </c>
      <c r="J2997" s="1283">
        <v>1.85</v>
      </c>
      <c r="K2997" s="1283"/>
      <c r="L2997" s="1283"/>
      <c r="M2997" s="1283"/>
      <c r="N2997" s="1283"/>
      <c r="O2997" s="1283"/>
      <c r="P2997" s="1283"/>
      <c r="R2997" s="1067"/>
      <c r="S2997"/>
      <c r="T2997" s="268"/>
      <c r="U2997" s="268"/>
      <c r="V2997" s="268"/>
      <c r="Z2997" s="21"/>
      <c r="AH2997"/>
    </row>
    <row r="2998" spans="1:34" ht="11.25" customHeight="1">
      <c r="A2998"/>
      <c r="B2998" s="1281" t="s">
        <v>23</v>
      </c>
      <c r="C2998" s="1282">
        <v>4470</v>
      </c>
      <c r="D2998" s="1341" t="str">
        <f t="shared" si="60"/>
        <v>IN4470</v>
      </c>
      <c r="E2998" s="1514" t="s">
        <v>125</v>
      </c>
      <c r="F2998" s="1390">
        <v>500</v>
      </c>
      <c r="G2998" s="1283">
        <v>1.38</v>
      </c>
      <c r="H2998" s="1283">
        <v>1.19</v>
      </c>
      <c r="I2998" s="1283">
        <v>1.38</v>
      </c>
      <c r="J2998" s="1283">
        <v>1.57</v>
      </c>
      <c r="K2998" s="1283"/>
      <c r="L2998" s="1283"/>
      <c r="M2998" s="1283"/>
      <c r="N2998" s="1283"/>
      <c r="O2998" s="1283"/>
      <c r="P2998" s="1283"/>
      <c r="R2998" s="1067"/>
      <c r="S2998"/>
      <c r="T2998" s="268"/>
      <c r="U2998" s="268"/>
      <c r="V2998" s="268"/>
      <c r="Z2998" s="21"/>
      <c r="AH2998"/>
    </row>
    <row r="2999" spans="1:34" ht="11.25" customHeight="1">
      <c r="A2999"/>
      <c r="B2999" s="1281" t="s">
        <v>23</v>
      </c>
      <c r="C2999" s="1282">
        <v>4484</v>
      </c>
      <c r="D2999" s="1341" t="str">
        <f t="shared" si="60"/>
        <v>IN4484</v>
      </c>
      <c r="E2999" s="1514" t="s">
        <v>121</v>
      </c>
      <c r="F2999" s="1390">
        <v>500</v>
      </c>
      <c r="G2999" s="1283">
        <v>1.8</v>
      </c>
      <c r="H2999" s="1283">
        <v>1.55</v>
      </c>
      <c r="I2999" s="1283">
        <v>1.8</v>
      </c>
      <c r="J2999" s="1283">
        <v>2.0499999999999998</v>
      </c>
      <c r="K2999" s="1283"/>
      <c r="L2999" s="1283"/>
      <c r="M2999" s="1283"/>
      <c r="N2999" s="1283"/>
      <c r="O2999" s="1283"/>
      <c r="P2999" s="1283"/>
      <c r="R2999" s="1067"/>
      <c r="S2999" s="267"/>
      <c r="T2999" s="268"/>
      <c r="U2999" s="268"/>
      <c r="V2999" s="268"/>
      <c r="Z2999" s="21"/>
      <c r="AH2999"/>
    </row>
    <row r="3000" spans="1:34" ht="11.25" customHeight="1">
      <c r="A3000"/>
      <c r="B3000" s="1281" t="s">
        <v>23</v>
      </c>
      <c r="C3000" s="1282">
        <v>4493</v>
      </c>
      <c r="D3000" s="1341" t="str">
        <f t="shared" si="60"/>
        <v>IN4493</v>
      </c>
      <c r="E3000" s="1514" t="s">
        <v>125</v>
      </c>
      <c r="F3000" s="1390">
        <v>500</v>
      </c>
      <c r="G3000" s="1283">
        <v>1.58</v>
      </c>
      <c r="H3000" s="1283">
        <v>1.37</v>
      </c>
      <c r="I3000" s="1283">
        <v>1.58</v>
      </c>
      <c r="J3000" s="1283">
        <v>1.8</v>
      </c>
      <c r="K3000" s="1283"/>
      <c r="L3000" s="1283"/>
      <c r="M3000" s="1283"/>
      <c r="N3000" s="1283"/>
      <c r="O3000" s="1283"/>
      <c r="P3000" s="1283"/>
      <c r="R3000" s="1067"/>
      <c r="S3000"/>
      <c r="T3000" s="268"/>
      <c r="U3000" s="268"/>
      <c r="V3000" s="268"/>
      <c r="Z3000" s="21"/>
      <c r="AH3000"/>
    </row>
    <row r="3001" spans="1:34" ht="11.25" customHeight="1">
      <c r="A3001"/>
      <c r="B3001" s="1281" t="s">
        <v>23</v>
      </c>
      <c r="C3001" s="1282">
        <v>4511</v>
      </c>
      <c r="D3001" s="1341" t="str">
        <f t="shared" si="60"/>
        <v>IN4511</v>
      </c>
      <c r="E3001" s="1514" t="s">
        <v>123</v>
      </c>
      <c r="F3001" s="1390">
        <v>500</v>
      </c>
      <c r="G3001" s="1283">
        <v>0.48</v>
      </c>
      <c r="H3001" s="1283">
        <v>0.41</v>
      </c>
      <c r="I3001" s="1283">
        <v>0.48</v>
      </c>
      <c r="J3001" s="1283">
        <v>0.54</v>
      </c>
      <c r="K3001" s="1283"/>
      <c r="L3001" s="1283"/>
      <c r="M3001" s="1283"/>
      <c r="N3001" s="1283"/>
      <c r="O3001" s="1283"/>
      <c r="P3001" s="1283"/>
      <c r="R3001" s="1067"/>
      <c r="S3001"/>
      <c r="T3001" s="268"/>
      <c r="U3001" s="268"/>
      <c r="V3001" s="268"/>
      <c r="Z3001" s="21"/>
      <c r="AH3001"/>
    </row>
    <row r="3002" spans="1:34" ht="11.25" customHeight="1">
      <c r="A3002"/>
      <c r="B3002" s="1281" t="s">
        <v>23</v>
      </c>
      <c r="C3002" s="1282">
        <v>4557</v>
      </c>
      <c r="D3002" s="1341" t="str">
        <f t="shared" si="60"/>
        <v>IN4557</v>
      </c>
      <c r="E3002" s="1514" t="s">
        <v>123</v>
      </c>
      <c r="F3002" s="1390">
        <v>500</v>
      </c>
      <c r="G3002" s="1283">
        <v>1.27</v>
      </c>
      <c r="H3002" s="1283">
        <v>1.1000000000000001</v>
      </c>
      <c r="I3002" s="1283">
        <v>1.27</v>
      </c>
      <c r="J3002" s="1283">
        <v>1.45</v>
      </c>
      <c r="K3002" s="1283"/>
      <c r="L3002" s="1283"/>
      <c r="M3002" s="1283"/>
      <c r="N3002" s="1283"/>
      <c r="O3002" s="1283"/>
      <c r="P3002" s="1283"/>
      <c r="R3002" s="1067"/>
      <c r="S3002"/>
      <c r="T3002" s="268"/>
      <c r="U3002" s="268"/>
      <c r="V3002" s="268"/>
      <c r="Z3002" s="21"/>
      <c r="AH3002"/>
    </row>
    <row r="3003" spans="1:34" ht="11.25" customHeight="1">
      <c r="A3003"/>
      <c r="B3003" s="1281" t="s">
        <v>23</v>
      </c>
      <c r="C3003" s="1282">
        <v>4558</v>
      </c>
      <c r="D3003" s="1341" t="str">
        <f t="shared" si="60"/>
        <v>IN4558</v>
      </c>
      <c r="E3003" s="1514" t="s">
        <v>123</v>
      </c>
      <c r="F3003" s="1390">
        <v>500</v>
      </c>
      <c r="G3003" s="1283">
        <v>1.0900000000000001</v>
      </c>
      <c r="H3003" s="1283">
        <v>0.94</v>
      </c>
      <c r="I3003" s="1283">
        <v>1.0900000000000001</v>
      </c>
      <c r="J3003" s="1283">
        <v>1.24</v>
      </c>
      <c r="K3003" s="1283"/>
      <c r="L3003" s="1283"/>
      <c r="M3003" s="1283"/>
      <c r="N3003" s="1283"/>
      <c r="O3003" s="1283"/>
      <c r="P3003" s="1283"/>
      <c r="R3003" s="1067"/>
      <c r="T3003" s="268"/>
      <c r="U3003" s="268"/>
      <c r="V3003" s="268"/>
      <c r="Z3003" s="21"/>
      <c r="AH3003"/>
    </row>
    <row r="3004" spans="1:34" ht="11.25" customHeight="1">
      <c r="A3004"/>
      <c r="B3004" s="1281" t="s">
        <v>23</v>
      </c>
      <c r="C3004" s="1282">
        <v>4568</v>
      </c>
      <c r="D3004" s="1341" t="str">
        <f t="shared" si="60"/>
        <v>IN4568</v>
      </c>
      <c r="E3004" s="1514" t="s">
        <v>123</v>
      </c>
      <c r="F3004" s="1390">
        <v>500</v>
      </c>
      <c r="G3004" s="1283">
        <v>1.17</v>
      </c>
      <c r="H3004" s="1283">
        <v>1.01</v>
      </c>
      <c r="I3004" s="1283">
        <v>1.17</v>
      </c>
      <c r="J3004" s="1283">
        <v>1.34</v>
      </c>
      <c r="K3004" s="1283"/>
      <c r="L3004" s="1283"/>
      <c r="M3004" s="1283"/>
      <c r="N3004" s="1283"/>
      <c r="O3004" s="1283"/>
      <c r="P3004" s="1283"/>
      <c r="R3004" s="1067"/>
      <c r="S3004"/>
      <c r="T3004" s="268"/>
      <c r="U3004" s="268"/>
      <c r="V3004" s="268"/>
      <c r="Z3004" s="21"/>
      <c r="AH3004"/>
    </row>
    <row r="3005" spans="1:34" ht="11.25" customHeight="1">
      <c r="A3005"/>
      <c r="B3005" s="1281" t="s">
        <v>23</v>
      </c>
      <c r="C3005" s="1282">
        <v>4581</v>
      </c>
      <c r="D3005" s="1341" t="str">
        <f t="shared" si="60"/>
        <v>IN4581</v>
      </c>
      <c r="E3005" s="1514" t="s">
        <v>123</v>
      </c>
      <c r="F3005" s="1390">
        <v>500</v>
      </c>
      <c r="G3005" s="1283">
        <v>0.56999999999999995</v>
      </c>
      <c r="H3005" s="1283">
        <v>0.49</v>
      </c>
      <c r="I3005" s="1283">
        <v>0.56999999999999995</v>
      </c>
      <c r="J3005" s="1283">
        <v>0.65</v>
      </c>
      <c r="K3005" s="1283"/>
      <c r="L3005" s="1283"/>
      <c r="M3005" s="1283"/>
      <c r="N3005" s="1283"/>
      <c r="O3005" s="1283"/>
      <c r="P3005" s="1283"/>
      <c r="R3005" s="1067"/>
      <c r="S3005"/>
      <c r="T3005" s="268"/>
      <c r="U3005" s="268"/>
      <c r="V3005" s="268"/>
      <c r="Z3005" s="21"/>
      <c r="AH3005"/>
    </row>
    <row r="3006" spans="1:34" ht="11.25" customHeight="1">
      <c r="A3006"/>
      <c r="B3006" s="1281" t="s">
        <v>23</v>
      </c>
      <c r="C3006" s="1282">
        <v>4583</v>
      </c>
      <c r="D3006" s="1341" t="str">
        <f t="shared" si="60"/>
        <v>IN4583</v>
      </c>
      <c r="E3006" s="1514" t="s">
        <v>122</v>
      </c>
      <c r="F3006" s="1390">
        <v>500</v>
      </c>
      <c r="G3006" s="1283">
        <v>2.19</v>
      </c>
      <c r="H3006" s="1283">
        <v>1.88</v>
      </c>
      <c r="I3006" s="1283">
        <v>2.19</v>
      </c>
      <c r="J3006" s="1283">
        <v>2.4900000000000002</v>
      </c>
      <c r="K3006" s="1283"/>
      <c r="L3006" s="1283"/>
      <c r="M3006" s="1283"/>
      <c r="N3006" s="1283"/>
      <c r="O3006" s="1283"/>
      <c r="P3006" s="1283"/>
      <c r="R3006" s="1067"/>
      <c r="S3006"/>
      <c r="T3006" s="268"/>
      <c r="U3006" s="268"/>
      <c r="V3006" s="268"/>
      <c r="Z3006" s="21"/>
      <c r="AH3006"/>
    </row>
    <row r="3007" spans="1:34" ht="11.25" customHeight="1">
      <c r="A3007"/>
      <c r="B3007" s="1281" t="s">
        <v>23</v>
      </c>
      <c r="C3007" s="1282">
        <v>4611</v>
      </c>
      <c r="D3007" s="1341" t="str">
        <f t="shared" si="60"/>
        <v>IN4611</v>
      </c>
      <c r="E3007" s="1514" t="s">
        <v>121</v>
      </c>
      <c r="F3007" s="1390">
        <v>500</v>
      </c>
      <c r="G3007" s="1283">
        <v>0.38</v>
      </c>
      <c r="H3007" s="1283">
        <v>0.33</v>
      </c>
      <c r="I3007" s="1283">
        <v>0.38</v>
      </c>
      <c r="J3007" s="1283">
        <v>0.44</v>
      </c>
      <c r="K3007" s="1283"/>
      <c r="L3007" s="1283"/>
      <c r="M3007" s="1283"/>
      <c r="N3007" s="1283"/>
      <c r="O3007" s="1283"/>
      <c r="P3007" s="1283"/>
      <c r="R3007" s="1067"/>
      <c r="S3007"/>
      <c r="T3007" s="268"/>
      <c r="U3007" s="268"/>
      <c r="V3007" s="268"/>
      <c r="Z3007" s="21"/>
      <c r="AH3007"/>
    </row>
    <row r="3008" spans="1:34" ht="11.25" customHeight="1">
      <c r="A3008"/>
      <c r="B3008" s="1281" t="s">
        <v>23</v>
      </c>
      <c r="C3008" s="1282">
        <v>4635</v>
      </c>
      <c r="D3008" s="1341" t="str">
        <f t="shared" si="60"/>
        <v>IN4635</v>
      </c>
      <c r="E3008" s="1514" t="s">
        <v>122</v>
      </c>
      <c r="F3008" s="1390">
        <v>500</v>
      </c>
      <c r="G3008" s="1283">
        <v>1.46</v>
      </c>
      <c r="H3008" s="1283">
        <v>1.26</v>
      </c>
      <c r="I3008" s="1283">
        <v>1.46</v>
      </c>
      <c r="J3008" s="1283">
        <v>1.66</v>
      </c>
      <c r="K3008" s="1283"/>
      <c r="L3008" s="1283"/>
      <c r="M3008" s="1283"/>
      <c r="N3008" s="1283"/>
      <c r="O3008" s="1283"/>
      <c r="P3008" s="1283"/>
      <c r="R3008" s="1067"/>
      <c r="S3008"/>
      <c r="T3008" s="268"/>
      <c r="U3008" s="268"/>
      <c r="V3008" s="268"/>
      <c r="Z3008" s="21"/>
      <c r="AH3008"/>
    </row>
    <row r="3009" spans="1:34" ht="11.25" customHeight="1">
      <c r="A3009"/>
      <c r="B3009" s="1281" t="s">
        <v>23</v>
      </c>
      <c r="C3009" s="1282">
        <v>4653</v>
      </c>
      <c r="D3009" s="1341" t="str">
        <f t="shared" si="60"/>
        <v>IN4653</v>
      </c>
      <c r="E3009" s="1514" t="s">
        <v>122</v>
      </c>
      <c r="F3009" s="1390">
        <v>500</v>
      </c>
      <c r="G3009" s="1283">
        <v>1.1299999999999999</v>
      </c>
      <c r="H3009" s="1283">
        <v>0.98</v>
      </c>
      <c r="I3009" s="1283">
        <v>1.1299999999999999</v>
      </c>
      <c r="J3009" s="1283">
        <v>1.29</v>
      </c>
      <c r="K3009" s="1283"/>
      <c r="L3009" s="1283"/>
      <c r="M3009" s="1283"/>
      <c r="N3009" s="1283"/>
      <c r="O3009" s="1283"/>
      <c r="P3009" s="1283"/>
      <c r="R3009" s="1067"/>
      <c r="S3009"/>
      <c r="T3009" s="268"/>
      <c r="U3009" s="268"/>
      <c r="V3009" s="268"/>
      <c r="Z3009" s="21"/>
      <c r="AH3009"/>
    </row>
    <row r="3010" spans="1:34" ht="11.25" customHeight="1">
      <c r="A3010"/>
      <c r="B3010" s="1281" t="s">
        <v>23</v>
      </c>
      <c r="C3010" s="1282">
        <v>4665</v>
      </c>
      <c r="D3010" s="1341" t="str">
        <f t="shared" si="60"/>
        <v>IN4665</v>
      </c>
      <c r="E3010" s="1514" t="s">
        <v>123</v>
      </c>
      <c r="F3010" s="1390">
        <v>500</v>
      </c>
      <c r="G3010" s="1283">
        <v>3.46</v>
      </c>
      <c r="H3010" s="1283">
        <v>2.98</v>
      </c>
      <c r="I3010" s="1283">
        <v>3.46</v>
      </c>
      <c r="J3010" s="1283">
        <v>3.93</v>
      </c>
      <c r="K3010" s="1283"/>
      <c r="L3010" s="1283"/>
      <c r="M3010" s="1283"/>
      <c r="N3010" s="1283"/>
      <c r="O3010" s="1283"/>
      <c r="P3010" s="1283"/>
      <c r="R3010" s="1067"/>
      <c r="T3010" s="268"/>
      <c r="U3010" s="268"/>
      <c r="V3010" s="268"/>
      <c r="Z3010" s="21"/>
      <c r="AH3010"/>
    </row>
    <row r="3011" spans="1:34" ht="11.25" customHeight="1">
      <c r="A3011"/>
      <c r="B3011" s="1281" t="s">
        <v>23</v>
      </c>
      <c r="C3011" s="1282">
        <v>4683</v>
      </c>
      <c r="D3011" s="1341" t="str">
        <f t="shared" si="60"/>
        <v>IN4683</v>
      </c>
      <c r="E3011" s="1514" t="s">
        <v>125</v>
      </c>
      <c r="F3011" s="1390">
        <v>500</v>
      </c>
      <c r="G3011" s="1283">
        <v>2.16</v>
      </c>
      <c r="H3011" s="1283">
        <v>1.86</v>
      </c>
      <c r="I3011" s="1283">
        <v>2.16</v>
      </c>
      <c r="J3011" s="1283">
        <v>2.46</v>
      </c>
      <c r="K3011" s="1283"/>
      <c r="L3011" s="1283"/>
      <c r="M3011" s="1283"/>
      <c r="N3011" s="1283"/>
      <c r="O3011" s="1283"/>
      <c r="P3011" s="1283"/>
      <c r="R3011" s="1067"/>
      <c r="S3011"/>
      <c r="T3011" s="268"/>
      <c r="U3011" s="268"/>
      <c r="V3011" s="268"/>
      <c r="Z3011" s="21"/>
      <c r="AH3011"/>
    </row>
    <row r="3012" spans="1:34" ht="11.25" customHeight="1">
      <c r="A3012"/>
      <c r="B3012" s="1281" t="s">
        <v>23</v>
      </c>
      <c r="C3012" s="1282">
        <v>4686</v>
      </c>
      <c r="D3012" s="1341" t="str">
        <f t="shared" si="60"/>
        <v>IN4686</v>
      </c>
      <c r="E3012" s="1514" t="s">
        <v>125</v>
      </c>
      <c r="F3012" s="1390">
        <v>500</v>
      </c>
      <c r="G3012" s="1283">
        <v>1.54</v>
      </c>
      <c r="H3012" s="1283">
        <v>1.33</v>
      </c>
      <c r="I3012" s="1283">
        <v>1.54</v>
      </c>
      <c r="J3012" s="1283">
        <v>1.76</v>
      </c>
      <c r="K3012" s="1283"/>
      <c r="L3012" s="1283"/>
      <c r="M3012" s="1283"/>
      <c r="N3012" s="1283"/>
      <c r="O3012" s="1283"/>
      <c r="P3012" s="1283"/>
      <c r="R3012" s="1067"/>
      <c r="S3012"/>
      <c r="T3012" s="268"/>
      <c r="U3012" s="268"/>
      <c r="V3012" s="268"/>
      <c r="Z3012" s="21"/>
      <c r="AH3012"/>
    </row>
    <row r="3013" spans="1:34" ht="11.25" customHeight="1">
      <c r="A3013"/>
      <c r="B3013" s="1281" t="s">
        <v>23</v>
      </c>
      <c r="C3013" s="1282">
        <v>4692</v>
      </c>
      <c r="D3013" s="1341" t="str">
        <f t="shared" si="60"/>
        <v>IN4692</v>
      </c>
      <c r="E3013" s="1514" t="s">
        <v>121</v>
      </c>
      <c r="F3013" s="1390">
        <v>500</v>
      </c>
      <c r="G3013" s="1283">
        <v>0.53</v>
      </c>
      <c r="H3013" s="1283">
        <v>0.46</v>
      </c>
      <c r="I3013" s="1283">
        <v>0.53</v>
      </c>
      <c r="J3013" s="1283">
        <v>0.61</v>
      </c>
      <c r="K3013" s="1283"/>
      <c r="L3013" s="1283"/>
      <c r="M3013" s="1283"/>
      <c r="N3013" s="1283"/>
      <c r="O3013" s="1283"/>
      <c r="P3013" s="1283"/>
      <c r="R3013" s="1067"/>
      <c r="S3013"/>
      <c r="T3013" s="268"/>
      <c r="U3013" s="268"/>
      <c r="V3013" s="268"/>
      <c r="Z3013" s="21"/>
      <c r="AH3013"/>
    </row>
    <row r="3014" spans="1:34" ht="11.25" customHeight="1">
      <c r="A3014"/>
      <c r="B3014" s="1281" t="s">
        <v>23</v>
      </c>
      <c r="C3014" s="1282">
        <v>4693</v>
      </c>
      <c r="D3014" s="1341" t="str">
        <f t="shared" si="60"/>
        <v>IN4693</v>
      </c>
      <c r="E3014" s="1514" t="s">
        <v>125</v>
      </c>
      <c r="F3014" s="1390">
        <v>500</v>
      </c>
      <c r="G3014" s="1283">
        <v>0.55000000000000004</v>
      </c>
      <c r="H3014" s="1283">
        <v>0.47</v>
      </c>
      <c r="I3014" s="1283">
        <v>0.55000000000000004</v>
      </c>
      <c r="J3014" s="1283">
        <v>0.62</v>
      </c>
      <c r="K3014" s="1283"/>
      <c r="L3014" s="1283"/>
      <c r="M3014" s="1283"/>
      <c r="N3014" s="1283"/>
      <c r="O3014" s="1283"/>
      <c r="P3014" s="1283"/>
      <c r="R3014" s="1067"/>
      <c r="S3014"/>
      <c r="T3014" s="268"/>
      <c r="U3014" s="268"/>
      <c r="V3014" s="268"/>
      <c r="Z3014" s="21"/>
      <c r="AH3014"/>
    </row>
    <row r="3015" spans="1:34" ht="11.25" customHeight="1">
      <c r="A3015"/>
      <c r="B3015" s="1281" t="s">
        <v>23</v>
      </c>
      <c r="C3015" s="1282">
        <v>4703</v>
      </c>
      <c r="D3015" s="1341" t="str">
        <f t="shared" si="60"/>
        <v>IN4703</v>
      </c>
      <c r="E3015" s="1514" t="s">
        <v>125</v>
      </c>
      <c r="F3015" s="1390">
        <v>500</v>
      </c>
      <c r="G3015" s="1283">
        <v>0.98</v>
      </c>
      <c r="H3015" s="1283">
        <v>0.85</v>
      </c>
      <c r="I3015" s="1283">
        <v>0.98</v>
      </c>
      <c r="J3015" s="1283">
        <v>1.1200000000000001</v>
      </c>
      <c r="K3015" s="1283"/>
      <c r="L3015" s="1283"/>
      <c r="M3015" s="1283"/>
      <c r="N3015" s="1283"/>
      <c r="O3015" s="1283"/>
      <c r="P3015" s="1283"/>
      <c r="R3015" s="1067"/>
      <c r="S3015"/>
      <c r="T3015" s="268"/>
      <c r="U3015" s="268"/>
      <c r="V3015" s="268"/>
      <c r="Z3015" s="21"/>
      <c r="AH3015"/>
    </row>
    <row r="3016" spans="1:34" ht="11.25" customHeight="1">
      <c r="A3016"/>
      <c r="B3016" s="1281" t="s">
        <v>23</v>
      </c>
      <c r="C3016" s="1282">
        <v>4717</v>
      </c>
      <c r="D3016" s="1341" t="str">
        <f t="shared" si="60"/>
        <v>IN4717</v>
      </c>
      <c r="E3016" s="1514" t="s">
        <v>125</v>
      </c>
      <c r="F3016" s="1390">
        <v>500</v>
      </c>
      <c r="G3016" s="1283">
        <v>1.22</v>
      </c>
      <c r="H3016" s="1283">
        <v>1.05</v>
      </c>
      <c r="I3016" s="1283">
        <v>1.22</v>
      </c>
      <c r="J3016" s="1283">
        <v>1.38</v>
      </c>
      <c r="K3016" s="1283"/>
      <c r="L3016" s="1283"/>
      <c r="M3016" s="1283"/>
      <c r="N3016" s="1283"/>
      <c r="O3016" s="1283"/>
      <c r="P3016" s="1283"/>
      <c r="R3016" s="1067"/>
      <c r="S3016"/>
      <c r="T3016" s="268"/>
      <c r="U3016" s="268"/>
      <c r="V3016" s="268"/>
      <c r="Z3016" s="21"/>
      <c r="AH3016"/>
    </row>
    <row r="3017" spans="1:34" ht="11.25" customHeight="1">
      <c r="A3017"/>
      <c r="B3017" s="1281" t="s">
        <v>23</v>
      </c>
      <c r="C3017" s="1282">
        <v>4720</v>
      </c>
      <c r="D3017" s="1341" t="str">
        <f t="shared" si="60"/>
        <v>IN4720</v>
      </c>
      <c r="E3017" s="1514" t="s">
        <v>123</v>
      </c>
      <c r="F3017" s="1390">
        <v>500</v>
      </c>
      <c r="G3017" s="1283">
        <v>1.1299999999999999</v>
      </c>
      <c r="H3017" s="1283">
        <v>0.98</v>
      </c>
      <c r="I3017" s="1283">
        <v>1.1299999999999999</v>
      </c>
      <c r="J3017" s="1283">
        <v>1.29</v>
      </c>
      <c r="K3017" s="1283"/>
      <c r="L3017" s="1283"/>
      <c r="M3017" s="1283"/>
      <c r="N3017" s="1283"/>
      <c r="O3017" s="1283"/>
      <c r="P3017" s="1283"/>
      <c r="R3017" s="1067"/>
      <c r="S3017" s="267"/>
      <c r="T3017" s="268"/>
      <c r="U3017" s="268"/>
      <c r="V3017" s="268"/>
      <c r="Z3017" s="21"/>
      <c r="AH3017"/>
    </row>
    <row r="3018" spans="1:34" ht="11.25" customHeight="1">
      <c r="A3018"/>
      <c r="B3018" s="1281" t="s">
        <v>23</v>
      </c>
      <c r="C3018" s="1282">
        <v>4740</v>
      </c>
      <c r="D3018" s="1341" t="str">
        <f t="shared" si="60"/>
        <v>IN4740</v>
      </c>
      <c r="E3018" s="1514" t="s">
        <v>122</v>
      </c>
      <c r="F3018" s="1390">
        <v>500</v>
      </c>
      <c r="G3018" s="1283">
        <v>0.46</v>
      </c>
      <c r="H3018" s="1283">
        <v>0.4</v>
      </c>
      <c r="I3018" s="1283">
        <v>0.46</v>
      </c>
      <c r="J3018" s="1283">
        <v>0.53</v>
      </c>
      <c r="K3018" s="1283"/>
      <c r="L3018" s="1283"/>
      <c r="M3018" s="1283"/>
      <c r="N3018" s="1283"/>
      <c r="O3018" s="1283"/>
      <c r="P3018" s="1283"/>
      <c r="R3018" s="1067"/>
      <c r="S3018"/>
      <c r="T3018" s="268"/>
      <c r="U3018" s="268"/>
      <c r="V3018" s="268"/>
      <c r="Z3018" s="21"/>
      <c r="AH3018"/>
    </row>
    <row r="3019" spans="1:34" ht="11.25" customHeight="1">
      <c r="A3019"/>
      <c r="B3019" s="1281" t="s">
        <v>23</v>
      </c>
      <c r="C3019" s="1282">
        <v>4741</v>
      </c>
      <c r="D3019" s="1341" t="str">
        <f t="shared" si="60"/>
        <v>IN4741</v>
      </c>
      <c r="E3019" s="1514" t="s">
        <v>123</v>
      </c>
      <c r="F3019" s="1390">
        <v>500</v>
      </c>
      <c r="G3019" s="1283">
        <v>1.34</v>
      </c>
      <c r="H3019" s="1283">
        <v>1.1499999999999999</v>
      </c>
      <c r="I3019" s="1283">
        <v>1.34</v>
      </c>
      <c r="J3019" s="1283">
        <v>1.52</v>
      </c>
      <c r="K3019" s="1283"/>
      <c r="L3019" s="1283"/>
      <c r="M3019" s="1283"/>
      <c r="N3019" s="1283"/>
      <c r="O3019" s="1283"/>
      <c r="P3019" s="1283"/>
      <c r="R3019" s="1067"/>
      <c r="S3019"/>
      <c r="T3019" s="268"/>
      <c r="U3019" s="268"/>
      <c r="V3019" s="268"/>
      <c r="Z3019" s="21"/>
      <c r="AH3019"/>
    </row>
    <row r="3020" spans="1:34" ht="11.25" customHeight="1">
      <c r="A3020"/>
      <c r="B3020" s="1281" t="s">
        <v>23</v>
      </c>
      <c r="C3020" s="1282">
        <v>4751</v>
      </c>
      <c r="D3020" s="1341" t="str">
        <f t="shared" ref="D3020:D3083" si="61">B3020&amp;TEXT(C3020,"0000")</f>
        <v>IN4751</v>
      </c>
      <c r="E3020" s="1514" t="s">
        <v>123</v>
      </c>
      <c r="F3020" s="1390">
        <v>500</v>
      </c>
      <c r="G3020" s="1283">
        <v>1.33</v>
      </c>
      <c r="H3020" s="1283">
        <v>1.1399999999999999</v>
      </c>
      <c r="I3020" s="1283">
        <v>1.33</v>
      </c>
      <c r="J3020" s="1283">
        <v>1.51</v>
      </c>
      <c r="K3020" s="1283"/>
      <c r="L3020" s="1283"/>
      <c r="M3020" s="1283"/>
      <c r="N3020" s="1283"/>
      <c r="O3020" s="1283"/>
      <c r="P3020" s="1283"/>
      <c r="R3020" s="1067"/>
      <c r="S3020"/>
      <c r="T3020" s="268"/>
      <c r="U3020" s="268"/>
      <c r="V3020" s="268"/>
      <c r="Z3020" s="21"/>
      <c r="AH3020"/>
    </row>
    <row r="3021" spans="1:34" ht="11.25" customHeight="1">
      <c r="A3021"/>
      <c r="B3021" s="1281" t="s">
        <v>23</v>
      </c>
      <c r="C3021" s="1282">
        <v>4766</v>
      </c>
      <c r="D3021" s="1341" t="str">
        <f t="shared" si="61"/>
        <v>IN4766</v>
      </c>
      <c r="E3021" s="1514" t="s">
        <v>122</v>
      </c>
      <c r="F3021" s="1390">
        <v>500</v>
      </c>
      <c r="G3021" s="1283">
        <v>2.09</v>
      </c>
      <c r="H3021" s="1283">
        <v>1.8</v>
      </c>
      <c r="I3021" s="1283">
        <v>2.09</v>
      </c>
      <c r="J3021" s="1283">
        <v>2.38</v>
      </c>
      <c r="K3021" s="1283"/>
      <c r="L3021" s="1283"/>
      <c r="M3021" s="1283"/>
      <c r="N3021" s="1283"/>
      <c r="O3021" s="1283"/>
      <c r="P3021" s="1283"/>
      <c r="R3021" s="1067"/>
      <c r="S3021"/>
      <c r="T3021" s="268"/>
      <c r="U3021" s="268"/>
      <c r="V3021" s="268"/>
      <c r="Z3021" s="21"/>
      <c r="AH3021"/>
    </row>
    <row r="3022" spans="1:34" ht="11.25" customHeight="1">
      <c r="A3022"/>
      <c r="B3022" s="1281" t="s">
        <v>23</v>
      </c>
      <c r="C3022" s="1282">
        <v>4771</v>
      </c>
      <c r="D3022" s="1341" t="str">
        <f t="shared" si="61"/>
        <v>IN4771</v>
      </c>
      <c r="E3022" s="1514" t="s">
        <v>122</v>
      </c>
      <c r="F3022" s="1390">
        <v>500</v>
      </c>
      <c r="G3022" s="1283">
        <v>1.46</v>
      </c>
      <c r="H3022" s="1283">
        <v>1.26</v>
      </c>
      <c r="I3022" s="1283">
        <v>1.46</v>
      </c>
      <c r="J3022" s="1283">
        <v>1.66</v>
      </c>
      <c r="K3022" s="1283"/>
      <c r="L3022" s="1283"/>
      <c r="M3022" s="1283"/>
      <c r="N3022" s="1283"/>
      <c r="O3022" s="1283"/>
      <c r="P3022" s="1283"/>
      <c r="R3022" s="1067"/>
      <c r="S3022"/>
      <c r="T3022" s="268"/>
      <c r="U3022" s="268"/>
      <c r="V3022" s="268"/>
      <c r="Z3022" s="21"/>
      <c r="AH3022"/>
    </row>
    <row r="3023" spans="1:34" ht="11.25" customHeight="1">
      <c r="A3023"/>
      <c r="B3023" s="1281" t="s">
        <v>23</v>
      </c>
      <c r="C3023" s="1282">
        <v>4777</v>
      </c>
      <c r="D3023" s="1341" t="str">
        <f t="shared" si="61"/>
        <v>IN4777</v>
      </c>
      <c r="E3023" s="1514" t="s">
        <v>122</v>
      </c>
      <c r="F3023" s="1390">
        <v>500</v>
      </c>
      <c r="G3023" s="1283">
        <v>1.78</v>
      </c>
      <c r="H3023" s="1283">
        <v>1.53</v>
      </c>
      <c r="I3023" s="1283">
        <v>1.78</v>
      </c>
      <c r="J3023" s="1283">
        <v>2.02</v>
      </c>
      <c r="K3023" s="1283"/>
      <c r="L3023" s="1283"/>
      <c r="M3023" s="1283"/>
      <c r="N3023" s="1283"/>
      <c r="O3023" s="1283"/>
      <c r="P3023" s="1283"/>
      <c r="R3023" s="1067"/>
      <c r="S3023"/>
      <c r="T3023" s="268"/>
      <c r="U3023" s="268"/>
      <c r="V3023" s="268"/>
      <c r="Z3023" s="21"/>
      <c r="AH3023"/>
    </row>
    <row r="3024" spans="1:34" ht="11.25" customHeight="1">
      <c r="A3024"/>
      <c r="B3024" s="1281" t="s">
        <v>23</v>
      </c>
      <c r="C3024" s="1282">
        <v>4825</v>
      </c>
      <c r="D3024" s="1341" t="str">
        <f t="shared" si="61"/>
        <v>IN4825</v>
      </c>
      <c r="E3024" s="1514" t="s">
        <v>123</v>
      </c>
      <c r="F3024" s="1390">
        <v>500</v>
      </c>
      <c r="G3024" s="1283">
        <v>0.45</v>
      </c>
      <c r="H3024" s="1283">
        <v>0.39</v>
      </c>
      <c r="I3024" s="1283">
        <v>0.45</v>
      </c>
      <c r="J3024" s="1283">
        <v>0.51</v>
      </c>
      <c r="K3024" s="1283"/>
      <c r="L3024" s="1283"/>
      <c r="M3024" s="1283"/>
      <c r="N3024" s="1283"/>
      <c r="O3024" s="1283"/>
      <c r="P3024" s="1283"/>
      <c r="R3024" s="1067"/>
      <c r="S3024"/>
      <c r="T3024" s="268"/>
      <c r="U3024" s="268"/>
      <c r="V3024" s="268"/>
      <c r="Z3024" s="21"/>
      <c r="AH3024"/>
    </row>
    <row r="3025" spans="1:34" ht="11.25" customHeight="1">
      <c r="A3025"/>
      <c r="B3025" s="1281" t="s">
        <v>23</v>
      </c>
      <c r="C3025" s="1282">
        <v>4828</v>
      </c>
      <c r="D3025" s="1341" t="str">
        <f t="shared" si="61"/>
        <v>IN4828</v>
      </c>
      <c r="E3025" s="1514" t="s">
        <v>121</v>
      </c>
      <c r="F3025" s="1390">
        <v>500</v>
      </c>
      <c r="G3025" s="1283">
        <v>1.46</v>
      </c>
      <c r="H3025" s="1283">
        <v>1.26</v>
      </c>
      <c r="I3025" s="1283">
        <v>1.46</v>
      </c>
      <c r="J3025" s="1283">
        <v>1.66</v>
      </c>
      <c r="K3025" s="1283"/>
      <c r="L3025" s="1283"/>
      <c r="M3025" s="1283"/>
      <c r="N3025" s="1283"/>
      <c r="O3025" s="1283"/>
      <c r="P3025" s="1283"/>
      <c r="R3025" s="1067"/>
      <c r="S3025"/>
      <c r="T3025" s="268"/>
      <c r="U3025" s="268"/>
      <c r="V3025" s="268"/>
      <c r="Z3025" s="21"/>
      <c r="AH3025"/>
    </row>
    <row r="3026" spans="1:34" ht="11.25" customHeight="1">
      <c r="A3026"/>
      <c r="B3026" s="1281" t="s">
        <v>23</v>
      </c>
      <c r="C3026" s="1282">
        <v>4829</v>
      </c>
      <c r="D3026" s="1341" t="str">
        <f t="shared" si="61"/>
        <v>IN4829</v>
      </c>
      <c r="E3026" s="1514" t="s">
        <v>123</v>
      </c>
      <c r="F3026" s="1390">
        <v>500</v>
      </c>
      <c r="G3026" s="1283">
        <v>0.82</v>
      </c>
      <c r="H3026" s="1283">
        <v>0.71</v>
      </c>
      <c r="I3026" s="1283">
        <v>0.82</v>
      </c>
      <c r="J3026" s="1283">
        <v>0.93</v>
      </c>
      <c r="K3026" s="1283"/>
      <c r="L3026" s="1283"/>
      <c r="M3026" s="1283"/>
      <c r="N3026" s="1283"/>
      <c r="O3026" s="1283"/>
      <c r="P3026" s="1283"/>
      <c r="R3026" s="1067"/>
      <c r="S3026"/>
      <c r="T3026" s="268"/>
      <c r="U3026" s="268"/>
      <c r="V3026" s="268"/>
      <c r="Z3026" s="21"/>
      <c r="AH3026"/>
    </row>
    <row r="3027" spans="1:34" ht="11.25" customHeight="1">
      <c r="A3027"/>
      <c r="B3027" s="1281" t="s">
        <v>23</v>
      </c>
      <c r="C3027" s="1282">
        <v>4902</v>
      </c>
      <c r="D3027" s="1341" t="str">
        <f t="shared" si="61"/>
        <v>IN4902</v>
      </c>
      <c r="E3027" s="1514" t="s">
        <v>125</v>
      </c>
      <c r="F3027" s="1390">
        <v>500</v>
      </c>
      <c r="G3027" s="1283">
        <v>1.69</v>
      </c>
      <c r="H3027" s="1283">
        <v>1.46</v>
      </c>
      <c r="I3027" s="1283">
        <v>1.69</v>
      </c>
      <c r="J3027" s="1283">
        <v>1.93</v>
      </c>
      <c r="K3027" s="1283"/>
      <c r="L3027" s="1283"/>
      <c r="M3027" s="1283"/>
      <c r="N3027" s="1283"/>
      <c r="O3027" s="1283"/>
      <c r="P3027" s="1283"/>
      <c r="R3027" s="1067"/>
      <c r="S3027"/>
      <c r="T3027" s="268"/>
      <c r="U3027" s="268"/>
      <c r="V3027" s="268"/>
      <c r="Z3027" s="21"/>
      <c r="AH3027"/>
    </row>
    <row r="3028" spans="1:34" ht="11.25" customHeight="1">
      <c r="A3028"/>
      <c r="B3028" s="1281" t="s">
        <v>23</v>
      </c>
      <c r="C3028" s="1282">
        <v>4923</v>
      </c>
      <c r="D3028" s="1341" t="str">
        <f t="shared" si="61"/>
        <v>IN4923</v>
      </c>
      <c r="E3028" s="1514" t="s">
        <v>125</v>
      </c>
      <c r="F3028" s="1390">
        <v>500</v>
      </c>
      <c r="G3028" s="1283">
        <v>0.68</v>
      </c>
      <c r="H3028" s="1283">
        <v>0.59</v>
      </c>
      <c r="I3028" s="1283">
        <v>0.68</v>
      </c>
      <c r="J3028" s="1283">
        <v>0.78</v>
      </c>
      <c r="K3028" s="1283"/>
      <c r="L3028" s="1283"/>
      <c r="M3028" s="1283"/>
      <c r="N3028" s="1283"/>
      <c r="O3028" s="1283"/>
      <c r="P3028" s="1283"/>
      <c r="R3028" s="1067"/>
      <c r="S3028"/>
      <c r="T3028" s="268"/>
      <c r="U3028" s="268"/>
      <c r="V3028" s="268"/>
      <c r="Z3028" s="21"/>
      <c r="AH3028"/>
    </row>
    <row r="3029" spans="1:34" ht="11.25" customHeight="1">
      <c r="A3029"/>
      <c r="B3029" s="1281" t="s">
        <v>23</v>
      </c>
      <c r="C3029" s="1282">
        <v>5020</v>
      </c>
      <c r="D3029" s="1341" t="str">
        <f t="shared" si="61"/>
        <v>IN5020</v>
      </c>
      <c r="E3029" s="1514" t="s">
        <v>123</v>
      </c>
      <c r="F3029" s="1390">
        <v>500</v>
      </c>
      <c r="G3029" s="1283">
        <v>2.65</v>
      </c>
      <c r="H3029" s="1283">
        <v>2.29</v>
      </c>
      <c r="I3029" s="1283">
        <v>2.65</v>
      </c>
      <c r="J3029" s="1283">
        <v>3.01</v>
      </c>
      <c r="K3029" s="1283"/>
      <c r="L3029" s="1283"/>
      <c r="M3029" s="1283"/>
      <c r="N3029" s="1283"/>
      <c r="O3029" s="1283"/>
      <c r="P3029" s="1283"/>
      <c r="R3029" s="1067"/>
      <c r="S3029"/>
      <c r="T3029" s="268"/>
      <c r="U3029" s="268"/>
      <c r="V3029" s="268"/>
      <c r="Z3029" s="21"/>
      <c r="AH3029"/>
    </row>
    <row r="3030" spans="1:34" ht="11.25" customHeight="1">
      <c r="A3030"/>
      <c r="B3030" s="1281" t="s">
        <v>23</v>
      </c>
      <c r="C3030" s="1282">
        <v>5022</v>
      </c>
      <c r="D3030" s="1341" t="str">
        <f t="shared" si="61"/>
        <v>IN5022</v>
      </c>
      <c r="E3030" s="1514" t="s">
        <v>124</v>
      </c>
      <c r="F3030" s="1390">
        <v>500</v>
      </c>
      <c r="G3030" s="1283">
        <v>3.24</v>
      </c>
      <c r="H3030" s="1283">
        <v>2.79</v>
      </c>
      <c r="I3030" s="1283">
        <v>3.24</v>
      </c>
      <c r="J3030" s="1283">
        <v>3.68</v>
      </c>
      <c r="K3030" s="1283"/>
      <c r="L3030" s="1283"/>
      <c r="M3030" s="1283"/>
      <c r="N3030" s="1283"/>
      <c r="O3030" s="1283"/>
      <c r="P3030" s="1283"/>
      <c r="R3030" s="1067"/>
      <c r="S3030"/>
      <c r="T3030" s="268"/>
      <c r="U3030" s="268"/>
      <c r="V3030" s="268"/>
      <c r="Z3030" s="21"/>
      <c r="AH3030"/>
    </row>
    <row r="3031" spans="1:34" ht="11.25" customHeight="1">
      <c r="A3031"/>
      <c r="B3031" s="1281" t="s">
        <v>23</v>
      </c>
      <c r="C3031" s="1282">
        <v>5037</v>
      </c>
      <c r="D3031" s="1341" t="str">
        <f t="shared" si="61"/>
        <v>IN5037</v>
      </c>
      <c r="E3031" s="1514" t="s">
        <v>122</v>
      </c>
      <c r="F3031" s="1390">
        <v>600</v>
      </c>
      <c r="G3031" s="1283">
        <v>5.6</v>
      </c>
      <c r="H3031" s="1283">
        <v>4.83</v>
      </c>
      <c r="I3031" s="1283">
        <v>5.6</v>
      </c>
      <c r="J3031" s="1283">
        <v>6.37</v>
      </c>
      <c r="K3031" s="1283"/>
      <c r="L3031" s="1283"/>
      <c r="M3031" s="1283"/>
      <c r="N3031" s="1283"/>
      <c r="O3031" s="1283"/>
      <c r="P3031" s="1283"/>
      <c r="R3031" s="1067"/>
      <c r="T3031" s="268"/>
      <c r="U3031" s="268"/>
      <c r="V3031" s="268"/>
      <c r="Z3031" s="21"/>
      <c r="AH3031"/>
    </row>
    <row r="3032" spans="1:34" ht="11.25" customHeight="1">
      <c r="A3032"/>
      <c r="B3032" s="1281" t="s">
        <v>23</v>
      </c>
      <c r="C3032" s="1282">
        <v>5040</v>
      </c>
      <c r="D3032" s="1341" t="str">
        <f t="shared" si="61"/>
        <v>IN5040</v>
      </c>
      <c r="E3032" s="1514" t="s">
        <v>122</v>
      </c>
      <c r="F3032" s="1390">
        <v>550</v>
      </c>
      <c r="G3032" s="1283">
        <v>4.66</v>
      </c>
      <c r="H3032" s="1283">
        <v>4.0199999999999996</v>
      </c>
      <c r="I3032" s="1283">
        <v>4.66</v>
      </c>
      <c r="J3032" s="1283">
        <v>5.3</v>
      </c>
      <c r="K3032" s="1283"/>
      <c r="L3032" s="1283"/>
      <c r="M3032" s="1283"/>
      <c r="N3032" s="1283"/>
      <c r="O3032" s="1283"/>
      <c r="P3032" s="1283"/>
      <c r="R3032" s="1067"/>
      <c r="S3032"/>
      <c r="T3032" s="268"/>
      <c r="U3032" s="268"/>
      <c r="V3032" s="268"/>
      <c r="Z3032" s="21"/>
      <c r="AH3032"/>
    </row>
    <row r="3033" spans="1:34" ht="11.25" customHeight="1">
      <c r="A3033"/>
      <c r="B3033" s="1281" t="s">
        <v>23</v>
      </c>
      <c r="C3033" s="1282">
        <v>5057</v>
      </c>
      <c r="D3033" s="1341" t="str">
        <f t="shared" si="61"/>
        <v>IN5057</v>
      </c>
      <c r="E3033" s="1514" t="s">
        <v>123</v>
      </c>
      <c r="F3033" s="1390">
        <v>500</v>
      </c>
      <c r="G3033" s="1283">
        <v>2.5299999999999998</v>
      </c>
      <c r="H3033" s="1283">
        <v>2.1800000000000002</v>
      </c>
      <c r="I3033" s="1283">
        <v>2.5299999999999998</v>
      </c>
      <c r="J3033" s="1283">
        <v>2.87</v>
      </c>
      <c r="K3033" s="1283"/>
      <c r="L3033" s="1283"/>
      <c r="M3033" s="1283"/>
      <c r="N3033" s="1283"/>
      <c r="O3033" s="1283"/>
      <c r="P3033" s="1283"/>
      <c r="R3033" s="1067"/>
      <c r="S3033"/>
      <c r="T3033" s="268"/>
      <c r="U3033" s="268"/>
      <c r="V3033" s="268"/>
      <c r="Z3033" s="21"/>
      <c r="AH3033"/>
    </row>
    <row r="3034" spans="1:34" ht="11.25" customHeight="1">
      <c r="A3034"/>
      <c r="B3034" s="1281" t="s">
        <v>23</v>
      </c>
      <c r="C3034" s="1282">
        <v>5059</v>
      </c>
      <c r="D3034" s="1341" t="str">
        <f t="shared" si="61"/>
        <v>IN5059</v>
      </c>
      <c r="E3034" s="1514" t="s">
        <v>123</v>
      </c>
      <c r="F3034" s="1390">
        <v>900</v>
      </c>
      <c r="G3034" s="1283">
        <v>9.92</v>
      </c>
      <c r="H3034" s="1283">
        <v>8.5500000000000007</v>
      </c>
      <c r="I3034" s="1283">
        <v>9.92</v>
      </c>
      <c r="J3034" s="1283">
        <v>11.28</v>
      </c>
      <c r="K3034" s="1283"/>
      <c r="L3034" s="1283"/>
      <c r="M3034" s="1283"/>
      <c r="N3034" s="1283"/>
      <c r="O3034" s="1283"/>
      <c r="P3034" s="1283"/>
      <c r="R3034" s="1067"/>
      <c r="S3034" s="267"/>
      <c r="T3034" s="268"/>
      <c r="U3034" s="268"/>
      <c r="V3034" s="268"/>
      <c r="Z3034" s="21"/>
      <c r="AH3034"/>
    </row>
    <row r="3035" spans="1:34" ht="11.25" customHeight="1">
      <c r="A3035"/>
      <c r="B3035" s="1281" t="s">
        <v>23</v>
      </c>
      <c r="C3035" s="1282">
        <v>5102</v>
      </c>
      <c r="D3035" s="1341" t="str">
        <f t="shared" si="61"/>
        <v>IN5102</v>
      </c>
      <c r="E3035" s="1514" t="s">
        <v>121</v>
      </c>
      <c r="F3035" s="1390">
        <v>500</v>
      </c>
      <c r="G3035" s="1283">
        <v>2.94</v>
      </c>
      <c r="H3035" s="1283">
        <v>2.5299999999999998</v>
      </c>
      <c r="I3035" s="1283">
        <v>2.94</v>
      </c>
      <c r="J3035" s="1283">
        <v>3.34</v>
      </c>
      <c r="K3035" s="1283"/>
      <c r="L3035" s="1283"/>
      <c r="M3035" s="1283"/>
      <c r="N3035" s="1283"/>
      <c r="O3035" s="1283"/>
      <c r="P3035" s="1283"/>
      <c r="R3035" s="1067"/>
      <c r="S3035"/>
      <c r="T3035" s="268"/>
      <c r="U3035" s="268"/>
      <c r="V3035" s="268"/>
      <c r="Z3035" s="21"/>
      <c r="AH3035"/>
    </row>
    <row r="3036" spans="1:34" ht="11.25" customHeight="1">
      <c r="A3036"/>
      <c r="B3036" s="1281" t="s">
        <v>23</v>
      </c>
      <c r="C3036" s="1282">
        <v>5146</v>
      </c>
      <c r="D3036" s="1341" t="str">
        <f t="shared" si="61"/>
        <v>IN5146</v>
      </c>
      <c r="E3036" s="1514" t="s">
        <v>125</v>
      </c>
      <c r="F3036" s="1390">
        <v>500</v>
      </c>
      <c r="G3036" s="1283">
        <v>2.39</v>
      </c>
      <c r="H3036" s="1283">
        <v>2.06</v>
      </c>
      <c r="I3036" s="1283">
        <v>2.39</v>
      </c>
      <c r="J3036" s="1283">
        <v>2.72</v>
      </c>
      <c r="K3036" s="1283"/>
      <c r="L3036" s="1283"/>
      <c r="M3036" s="1283"/>
      <c r="N3036" s="1283"/>
      <c r="O3036" s="1283"/>
      <c r="P3036" s="1283"/>
      <c r="R3036" s="1067"/>
      <c r="S3036"/>
      <c r="T3036" s="268"/>
      <c r="U3036" s="268"/>
      <c r="V3036" s="268"/>
      <c r="Z3036" s="21"/>
      <c r="AH3036"/>
    </row>
    <row r="3037" spans="1:34" ht="11.25" customHeight="1">
      <c r="A3037"/>
      <c r="B3037" s="1281" t="s">
        <v>23</v>
      </c>
      <c r="C3037" s="1282">
        <v>5160</v>
      </c>
      <c r="D3037" s="1341" t="str">
        <f t="shared" si="61"/>
        <v>IN5160</v>
      </c>
      <c r="E3037" s="1514" t="s">
        <v>124</v>
      </c>
      <c r="F3037" s="1390">
        <v>500</v>
      </c>
      <c r="G3037" s="1283">
        <v>1.26</v>
      </c>
      <c r="H3037" s="1283">
        <v>1.08</v>
      </c>
      <c r="I3037" s="1283">
        <v>1.26</v>
      </c>
      <c r="J3037" s="1283">
        <v>1.43</v>
      </c>
      <c r="K3037" s="1283"/>
      <c r="L3037" s="1283"/>
      <c r="M3037" s="1283"/>
      <c r="N3037" s="1283"/>
      <c r="O3037" s="1283"/>
      <c r="P3037" s="1283"/>
      <c r="R3037" s="1067"/>
      <c r="S3037"/>
      <c r="T3037" s="268"/>
      <c r="U3037" s="268"/>
      <c r="V3037" s="268"/>
      <c r="Z3037" s="21"/>
      <c r="AH3037"/>
    </row>
    <row r="3038" spans="1:34" ht="11.25" customHeight="1">
      <c r="A3038"/>
      <c r="B3038" s="1281" t="s">
        <v>23</v>
      </c>
      <c r="C3038" s="1282">
        <v>5183</v>
      </c>
      <c r="D3038" s="1341" t="str">
        <f t="shared" si="61"/>
        <v>IN5183</v>
      </c>
      <c r="E3038" s="1514" t="s">
        <v>125</v>
      </c>
      <c r="F3038" s="1390">
        <v>500</v>
      </c>
      <c r="G3038" s="1283">
        <v>1.35</v>
      </c>
      <c r="H3038" s="1283">
        <v>1.17</v>
      </c>
      <c r="I3038" s="1283">
        <v>1.35</v>
      </c>
      <c r="J3038" s="1283">
        <v>1.54</v>
      </c>
      <c r="K3038" s="1283"/>
      <c r="L3038" s="1283"/>
      <c r="M3038" s="1283"/>
      <c r="N3038" s="1283"/>
      <c r="O3038" s="1283"/>
      <c r="P3038" s="1283"/>
      <c r="R3038" s="1067"/>
      <c r="S3038"/>
      <c r="T3038" s="268"/>
      <c r="U3038" s="268"/>
      <c r="V3038" s="268"/>
      <c r="Z3038" s="21"/>
      <c r="AH3038"/>
    </row>
    <row r="3039" spans="1:34" ht="11.25" customHeight="1">
      <c r="A3039"/>
      <c r="B3039" s="1281" t="s">
        <v>23</v>
      </c>
      <c r="C3039" s="1282">
        <v>5188</v>
      </c>
      <c r="D3039" s="1341" t="str">
        <f t="shared" si="61"/>
        <v>IN5188</v>
      </c>
      <c r="E3039" s="1514" t="s">
        <v>125</v>
      </c>
      <c r="F3039" s="1390">
        <v>500</v>
      </c>
      <c r="G3039" s="1283">
        <v>1.63</v>
      </c>
      <c r="H3039" s="1283">
        <v>1.4</v>
      </c>
      <c r="I3039" s="1283">
        <v>1.63</v>
      </c>
      <c r="J3039" s="1283">
        <v>1.85</v>
      </c>
      <c r="K3039" s="1283"/>
      <c r="L3039" s="1283"/>
      <c r="M3039" s="1283"/>
      <c r="N3039" s="1283"/>
      <c r="O3039" s="1283"/>
      <c r="P3039" s="1283"/>
      <c r="R3039" s="1067"/>
      <c r="S3039"/>
      <c r="T3039" s="268"/>
      <c r="U3039" s="268"/>
      <c r="V3039" s="268"/>
      <c r="Z3039" s="21"/>
      <c r="AH3039"/>
    </row>
    <row r="3040" spans="1:34" ht="11.25" customHeight="1">
      <c r="A3040"/>
      <c r="B3040" s="1281" t="s">
        <v>23</v>
      </c>
      <c r="C3040" s="1282">
        <v>5190</v>
      </c>
      <c r="D3040" s="1341" t="str">
        <f t="shared" si="61"/>
        <v>IN5190</v>
      </c>
      <c r="E3040" s="1514" t="s">
        <v>125</v>
      </c>
      <c r="F3040" s="1390">
        <v>500</v>
      </c>
      <c r="G3040" s="1283">
        <v>1.49</v>
      </c>
      <c r="H3040" s="1283">
        <v>1.28</v>
      </c>
      <c r="I3040" s="1283">
        <v>1.49</v>
      </c>
      <c r="J3040" s="1283">
        <v>1.69</v>
      </c>
      <c r="K3040" s="1283"/>
      <c r="L3040" s="1283"/>
      <c r="M3040" s="1283"/>
      <c r="N3040" s="1283"/>
      <c r="O3040" s="1283"/>
      <c r="P3040" s="1283"/>
      <c r="R3040" s="1067"/>
      <c r="S3040"/>
      <c r="T3040" s="268"/>
      <c r="U3040" s="268"/>
      <c r="V3040" s="268"/>
      <c r="Z3040" s="21"/>
      <c r="AH3040"/>
    </row>
    <row r="3041" spans="1:34" ht="11.25" customHeight="1">
      <c r="A3041"/>
      <c r="B3041" s="1281" t="s">
        <v>23</v>
      </c>
      <c r="C3041" s="1282">
        <v>5191</v>
      </c>
      <c r="D3041" s="1341" t="str">
        <f t="shared" si="61"/>
        <v>IN5191</v>
      </c>
      <c r="E3041" s="1514" t="s">
        <v>121</v>
      </c>
      <c r="F3041" s="1390">
        <v>500</v>
      </c>
      <c r="G3041" s="1283">
        <v>0.74</v>
      </c>
      <c r="H3041" s="1283">
        <v>0.64</v>
      </c>
      <c r="I3041" s="1283">
        <v>0.74</v>
      </c>
      <c r="J3041" s="1283">
        <v>0.84</v>
      </c>
      <c r="K3041" s="1283"/>
      <c r="L3041" s="1283"/>
      <c r="M3041" s="1283"/>
      <c r="N3041" s="1283"/>
      <c r="O3041" s="1283"/>
      <c r="P3041" s="1283"/>
      <c r="R3041" s="1067"/>
      <c r="S3041"/>
      <c r="T3041" s="268"/>
      <c r="U3041" s="268"/>
      <c r="V3041" s="268"/>
      <c r="Z3041" s="21"/>
      <c r="AH3041"/>
    </row>
    <row r="3042" spans="1:34" ht="11.25" customHeight="1">
      <c r="A3042"/>
      <c r="B3042" s="1281" t="s">
        <v>23</v>
      </c>
      <c r="C3042" s="1282">
        <v>5192</v>
      </c>
      <c r="D3042" s="1341" t="str">
        <f t="shared" si="61"/>
        <v>IN5192</v>
      </c>
      <c r="E3042" s="1514" t="s">
        <v>125</v>
      </c>
      <c r="F3042" s="1390">
        <v>500</v>
      </c>
      <c r="G3042" s="1283">
        <v>1.76</v>
      </c>
      <c r="H3042" s="1283">
        <v>1.52</v>
      </c>
      <c r="I3042" s="1283">
        <v>1.76</v>
      </c>
      <c r="J3042" s="1283">
        <v>2</v>
      </c>
      <c r="K3042" s="1283"/>
      <c r="L3042" s="1283"/>
      <c r="M3042" s="1283"/>
      <c r="N3042" s="1283"/>
      <c r="O3042" s="1283"/>
      <c r="P3042" s="1283"/>
      <c r="R3042" s="1067"/>
      <c r="S3042"/>
      <c r="T3042" s="268"/>
      <c r="U3042" s="268"/>
      <c r="V3042" s="268"/>
      <c r="Z3042" s="21"/>
      <c r="AH3042"/>
    </row>
    <row r="3043" spans="1:34" ht="11.25" customHeight="1">
      <c r="A3043"/>
      <c r="B3043" s="1281" t="s">
        <v>23</v>
      </c>
      <c r="C3043" s="1282">
        <v>5213</v>
      </c>
      <c r="D3043" s="1341" t="str">
        <f t="shared" si="61"/>
        <v>IN5213</v>
      </c>
      <c r="E3043" s="1514" t="s">
        <v>124</v>
      </c>
      <c r="F3043" s="1390">
        <v>500</v>
      </c>
      <c r="G3043" s="1283">
        <v>2.81</v>
      </c>
      <c r="H3043" s="1283">
        <v>2.4300000000000002</v>
      </c>
      <c r="I3043" s="1283">
        <v>2.81</v>
      </c>
      <c r="J3043" s="1283">
        <v>3.2</v>
      </c>
      <c r="K3043" s="1283"/>
      <c r="L3043" s="1283"/>
      <c r="M3043" s="1283"/>
      <c r="N3043" s="1283"/>
      <c r="O3043" s="1283"/>
      <c r="P3043" s="1283"/>
      <c r="R3043" s="1067"/>
      <c r="S3043"/>
      <c r="T3043" s="268"/>
      <c r="U3043" s="268"/>
      <c r="V3043" s="268"/>
      <c r="Z3043" s="21"/>
      <c r="AH3043"/>
    </row>
    <row r="3044" spans="1:34" ht="11.25" customHeight="1">
      <c r="A3044"/>
      <c r="B3044" s="1281" t="s">
        <v>23</v>
      </c>
      <c r="C3044" s="1282">
        <v>5215</v>
      </c>
      <c r="D3044" s="1341" t="str">
        <f t="shared" si="61"/>
        <v>IN5215</v>
      </c>
      <c r="E3044" s="1514" t="s">
        <v>125</v>
      </c>
      <c r="F3044" s="1390">
        <v>500</v>
      </c>
      <c r="G3044" s="1283">
        <v>3.16</v>
      </c>
      <c r="H3044" s="1283">
        <v>2.72</v>
      </c>
      <c r="I3044" s="1283">
        <v>3.16</v>
      </c>
      <c r="J3044" s="1283">
        <v>3.59</v>
      </c>
      <c r="K3044" s="1283"/>
      <c r="L3044" s="1283"/>
      <c r="M3044" s="1283"/>
      <c r="N3044" s="1283"/>
      <c r="O3044" s="1283"/>
      <c r="P3044" s="1283"/>
      <c r="R3044" s="1067"/>
      <c r="S3044"/>
      <c r="T3044" s="268"/>
      <c r="U3044" s="268"/>
      <c r="V3044" s="268"/>
      <c r="Z3044" s="21"/>
      <c r="AH3044"/>
    </row>
    <row r="3045" spans="1:34" ht="11.25" customHeight="1">
      <c r="A3045"/>
      <c r="B3045" s="1281" t="s">
        <v>23</v>
      </c>
      <c r="C3045" s="1282">
        <v>5221</v>
      </c>
      <c r="D3045" s="1341" t="str">
        <f t="shared" si="61"/>
        <v>IN5221</v>
      </c>
      <c r="E3045" s="1514" t="s">
        <v>125</v>
      </c>
      <c r="F3045" s="1390">
        <v>500</v>
      </c>
      <c r="G3045" s="1283">
        <v>2.42</v>
      </c>
      <c r="H3045" s="1283">
        <v>2.09</v>
      </c>
      <c r="I3045" s="1283">
        <v>2.42</v>
      </c>
      <c r="J3045" s="1283">
        <v>2.75</v>
      </c>
      <c r="K3045" s="1283"/>
      <c r="L3045" s="1283"/>
      <c r="M3045" s="1283"/>
      <c r="N3045" s="1283"/>
      <c r="O3045" s="1283"/>
      <c r="P3045" s="1283"/>
      <c r="R3045" s="1067"/>
      <c r="T3045" s="268"/>
      <c r="U3045" s="268"/>
      <c r="V3045" s="268"/>
      <c r="Z3045" s="21"/>
      <c r="AH3045"/>
    </row>
    <row r="3046" spans="1:34" ht="11.25" customHeight="1">
      <c r="A3046"/>
      <c r="B3046" s="1281" t="s">
        <v>23</v>
      </c>
      <c r="C3046" s="1282">
        <v>5222</v>
      </c>
      <c r="D3046" s="1341" t="str">
        <f t="shared" si="61"/>
        <v>IN5222</v>
      </c>
      <c r="E3046" s="1514" t="s">
        <v>122</v>
      </c>
      <c r="F3046" s="1390">
        <v>500</v>
      </c>
      <c r="G3046" s="1283">
        <v>4.21</v>
      </c>
      <c r="H3046" s="1283">
        <v>3.63</v>
      </c>
      <c r="I3046" s="1283">
        <v>4.21</v>
      </c>
      <c r="J3046" s="1283">
        <v>4.79</v>
      </c>
      <c r="K3046" s="1283"/>
      <c r="L3046" s="1283"/>
      <c r="M3046" s="1283"/>
      <c r="N3046" s="1283"/>
      <c r="O3046" s="1283"/>
      <c r="P3046" s="1283"/>
      <c r="R3046" s="1067"/>
      <c r="S3046"/>
      <c r="T3046" s="268"/>
      <c r="U3046" s="268"/>
      <c r="V3046" s="268"/>
      <c r="Z3046" s="21"/>
      <c r="AH3046"/>
    </row>
    <row r="3047" spans="1:34" ht="11.25" customHeight="1">
      <c r="A3047"/>
      <c r="B3047" s="1281" t="s">
        <v>23</v>
      </c>
      <c r="C3047" s="1282">
        <v>5223</v>
      </c>
      <c r="D3047" s="1341" t="str">
        <f t="shared" si="61"/>
        <v>IN5223</v>
      </c>
      <c r="E3047" s="1514" t="s">
        <v>125</v>
      </c>
      <c r="F3047" s="1390">
        <v>500</v>
      </c>
      <c r="G3047" s="1283">
        <v>3.52</v>
      </c>
      <c r="H3047" s="1283">
        <v>3.04</v>
      </c>
      <c r="I3047" s="1283">
        <v>3.52</v>
      </c>
      <c r="J3047" s="1283">
        <v>4.01</v>
      </c>
      <c r="K3047" s="1283"/>
      <c r="L3047" s="1283"/>
      <c r="M3047" s="1283"/>
      <c r="N3047" s="1283"/>
      <c r="O3047" s="1283"/>
      <c r="P3047" s="1283"/>
      <c r="R3047" s="1067"/>
      <c r="S3047"/>
      <c r="T3047" s="268"/>
      <c r="U3047" s="268"/>
      <c r="V3047" s="268"/>
      <c r="Z3047" s="21"/>
      <c r="AH3047"/>
    </row>
    <row r="3048" spans="1:34" ht="11.25" customHeight="1">
      <c r="A3048"/>
      <c r="B3048" s="1281" t="s">
        <v>23</v>
      </c>
      <c r="C3048" s="1282">
        <v>5348</v>
      </c>
      <c r="D3048" s="1341" t="str">
        <f t="shared" si="61"/>
        <v>IN5348</v>
      </c>
      <c r="E3048" s="1514" t="s">
        <v>124</v>
      </c>
      <c r="F3048" s="1390">
        <v>500</v>
      </c>
      <c r="G3048" s="1283">
        <v>2.12</v>
      </c>
      <c r="H3048" s="1283">
        <v>1.83</v>
      </c>
      <c r="I3048" s="1283">
        <v>2.12</v>
      </c>
      <c r="J3048" s="1283">
        <v>2.41</v>
      </c>
      <c r="K3048" s="1283"/>
      <c r="L3048" s="1283"/>
      <c r="M3048" s="1283"/>
      <c r="N3048" s="1283"/>
      <c r="O3048" s="1283"/>
      <c r="P3048" s="1283"/>
      <c r="R3048" s="1067"/>
      <c r="S3048"/>
      <c r="T3048" s="268"/>
      <c r="U3048" s="268"/>
      <c r="V3048" s="268"/>
      <c r="Z3048" s="21"/>
      <c r="AH3048"/>
    </row>
    <row r="3049" spans="1:34" ht="11.25" customHeight="1">
      <c r="A3049"/>
      <c r="B3049" s="1281" t="s">
        <v>23</v>
      </c>
      <c r="C3049" s="1282">
        <v>5402</v>
      </c>
      <c r="D3049" s="1341" t="str">
        <f t="shared" si="61"/>
        <v>IN5402</v>
      </c>
      <c r="E3049" s="1514" t="s">
        <v>124</v>
      </c>
      <c r="F3049" s="1390">
        <v>500</v>
      </c>
      <c r="G3049" s="1283">
        <v>2.5499999999999998</v>
      </c>
      <c r="H3049" s="1283">
        <v>2.2000000000000002</v>
      </c>
      <c r="I3049" s="1283">
        <v>2.5499999999999998</v>
      </c>
      <c r="J3049" s="1283">
        <v>2.91</v>
      </c>
      <c r="K3049" s="1283"/>
      <c r="L3049" s="1283"/>
      <c r="M3049" s="1283"/>
      <c r="N3049" s="1283"/>
      <c r="O3049" s="1283"/>
      <c r="P3049" s="1283"/>
      <c r="R3049" s="1067"/>
      <c r="S3049"/>
      <c r="T3049" s="268"/>
      <c r="U3049" s="268"/>
      <c r="V3049" s="268"/>
      <c r="Z3049" s="21"/>
      <c r="AH3049"/>
    </row>
    <row r="3050" spans="1:34" ht="11.25" customHeight="1">
      <c r="A3050"/>
      <c r="B3050" s="1281" t="s">
        <v>23</v>
      </c>
      <c r="C3050" s="1282">
        <v>5403</v>
      </c>
      <c r="D3050" s="1341" t="str">
        <f t="shared" si="61"/>
        <v>IN5403</v>
      </c>
      <c r="E3050" s="1514" t="s">
        <v>124</v>
      </c>
      <c r="F3050" s="1390">
        <v>500</v>
      </c>
      <c r="G3050" s="1283">
        <v>3.03</v>
      </c>
      <c r="H3050" s="1283">
        <v>2.62</v>
      </c>
      <c r="I3050" s="1283">
        <v>3.03</v>
      </c>
      <c r="J3050" s="1283">
        <v>3.45</v>
      </c>
      <c r="K3050" s="1283"/>
      <c r="L3050" s="1283"/>
      <c r="M3050" s="1283"/>
      <c r="N3050" s="1283"/>
      <c r="O3050" s="1283"/>
      <c r="P3050" s="1283"/>
      <c r="R3050" s="1067"/>
      <c r="S3050"/>
      <c r="T3050" s="268"/>
      <c r="U3050" s="268"/>
      <c r="V3050" s="268"/>
      <c r="Z3050" s="21"/>
      <c r="AH3050"/>
    </row>
    <row r="3051" spans="1:34" ht="11.25" customHeight="1">
      <c r="A3051"/>
      <c r="B3051" s="1281" t="s">
        <v>23</v>
      </c>
      <c r="C3051" s="1282">
        <v>5437</v>
      </c>
      <c r="D3051" s="1341" t="str">
        <f t="shared" si="61"/>
        <v>IN5437</v>
      </c>
      <c r="E3051" s="1514" t="s">
        <v>124</v>
      </c>
      <c r="F3051" s="1390">
        <v>500</v>
      </c>
      <c r="G3051" s="1283">
        <v>3.09</v>
      </c>
      <c r="H3051" s="1283">
        <v>2.66</v>
      </c>
      <c r="I3051" s="1283">
        <v>3.09</v>
      </c>
      <c r="J3051" s="1283">
        <v>3.51</v>
      </c>
      <c r="K3051" s="1283"/>
      <c r="L3051" s="1283"/>
      <c r="M3051" s="1283"/>
      <c r="N3051" s="1283"/>
      <c r="O3051" s="1283"/>
      <c r="P3051" s="1283"/>
      <c r="R3051" s="1067"/>
      <c r="S3051" s="267"/>
      <c r="T3051" s="268"/>
      <c r="U3051" s="268"/>
      <c r="V3051" s="268"/>
      <c r="Z3051" s="21"/>
      <c r="AH3051"/>
    </row>
    <row r="3052" spans="1:34" ht="11.25" customHeight="1">
      <c r="A3052"/>
      <c r="B3052" s="1281" t="s">
        <v>23</v>
      </c>
      <c r="C3052" s="1282">
        <v>5443</v>
      </c>
      <c r="D3052" s="1341" t="str">
        <f t="shared" si="61"/>
        <v>IN5443</v>
      </c>
      <c r="E3052" s="1514" t="s">
        <v>124</v>
      </c>
      <c r="F3052" s="1390">
        <v>500</v>
      </c>
      <c r="G3052" s="1283">
        <v>1.71</v>
      </c>
      <c r="H3052" s="1283">
        <v>1.47</v>
      </c>
      <c r="I3052" s="1283">
        <v>1.71</v>
      </c>
      <c r="J3052" s="1283">
        <v>1.94</v>
      </c>
      <c r="K3052" s="1283"/>
      <c r="L3052" s="1283"/>
      <c r="M3052" s="1283"/>
      <c r="N3052" s="1283"/>
      <c r="O3052" s="1283"/>
      <c r="P3052" s="1283"/>
      <c r="R3052" s="1067"/>
      <c r="S3052"/>
      <c r="T3052" s="268"/>
      <c r="U3052" s="268"/>
      <c r="V3052" s="268"/>
      <c r="Z3052" s="21"/>
      <c r="AH3052"/>
    </row>
    <row r="3053" spans="1:34" ht="11.25" customHeight="1">
      <c r="A3053"/>
      <c r="B3053" s="1281" t="s">
        <v>23</v>
      </c>
      <c r="C3053" s="1282">
        <v>5445</v>
      </c>
      <c r="D3053" s="1341" t="str">
        <f t="shared" si="61"/>
        <v>IN5445</v>
      </c>
      <c r="E3053" s="1514" t="s">
        <v>124</v>
      </c>
      <c r="F3053" s="1390">
        <v>500</v>
      </c>
      <c r="G3053" s="1283">
        <v>2.72</v>
      </c>
      <c r="H3053" s="1283">
        <v>2.34</v>
      </c>
      <c r="I3053" s="1283">
        <v>2.72</v>
      </c>
      <c r="J3053" s="1283">
        <v>3.09</v>
      </c>
      <c r="K3053" s="1283"/>
      <c r="L3053" s="1283"/>
      <c r="M3053" s="1283"/>
      <c r="N3053" s="1283"/>
      <c r="O3053" s="1283"/>
      <c r="P3053" s="1283"/>
      <c r="R3053" s="1067"/>
      <c r="S3053"/>
      <c r="T3053" s="268"/>
      <c r="U3053" s="268"/>
      <c r="V3053" s="268"/>
      <c r="Z3053" s="21"/>
      <c r="AH3053"/>
    </row>
    <row r="3054" spans="1:34" ht="11.25" customHeight="1">
      <c r="A3054"/>
      <c r="B3054" s="1281" t="s">
        <v>23</v>
      </c>
      <c r="C3054" s="1282">
        <v>5462</v>
      </c>
      <c r="D3054" s="1341" t="str">
        <f t="shared" si="61"/>
        <v>IN5462</v>
      </c>
      <c r="E3054" s="1514" t="s">
        <v>125</v>
      </c>
      <c r="F3054" s="1390">
        <v>500</v>
      </c>
      <c r="G3054" s="1283">
        <v>3.39</v>
      </c>
      <c r="H3054" s="1283">
        <v>2.92</v>
      </c>
      <c r="I3054" s="1283">
        <v>3.39</v>
      </c>
      <c r="J3054" s="1283">
        <v>3.85</v>
      </c>
      <c r="K3054" s="1283"/>
      <c r="L3054" s="1283"/>
      <c r="M3054" s="1283"/>
      <c r="N3054" s="1283"/>
      <c r="O3054" s="1283"/>
      <c r="P3054" s="1283"/>
      <c r="R3054" s="1067"/>
      <c r="S3054"/>
      <c r="T3054" s="268"/>
      <c r="U3054" s="268"/>
      <c r="V3054" s="268"/>
      <c r="Z3054" s="21"/>
      <c r="AH3054"/>
    </row>
    <row r="3055" spans="1:34" ht="11.25" customHeight="1">
      <c r="A3055"/>
      <c r="B3055" s="1281" t="s">
        <v>23</v>
      </c>
      <c r="C3055" s="1282">
        <v>5472</v>
      </c>
      <c r="D3055" s="1341" t="str">
        <f t="shared" si="61"/>
        <v>IN5472</v>
      </c>
      <c r="E3055" s="1514" t="s">
        <v>122</v>
      </c>
      <c r="F3055" s="1390">
        <v>500</v>
      </c>
      <c r="G3055" s="1283">
        <v>3.24</v>
      </c>
      <c r="H3055" s="1283">
        <v>2.79</v>
      </c>
      <c r="I3055" s="1283">
        <v>3.24</v>
      </c>
      <c r="J3055" s="1283">
        <v>3.68</v>
      </c>
      <c r="K3055" s="1283"/>
      <c r="L3055" s="1283"/>
      <c r="M3055" s="1283"/>
      <c r="N3055" s="1283"/>
      <c r="O3055" s="1283"/>
      <c r="P3055" s="1283"/>
      <c r="R3055" s="1067"/>
      <c r="S3055"/>
      <c r="T3055" s="268"/>
      <c r="U3055" s="268"/>
      <c r="V3055" s="268"/>
      <c r="Z3055" s="21"/>
      <c r="AH3055"/>
    </row>
    <row r="3056" spans="1:34" ht="11.25" customHeight="1">
      <c r="A3056"/>
      <c r="B3056" s="1281" t="s">
        <v>23</v>
      </c>
      <c r="C3056" s="1282">
        <v>5473</v>
      </c>
      <c r="D3056" s="1341" t="str">
        <f t="shared" si="61"/>
        <v>IN5473</v>
      </c>
      <c r="E3056" s="1514" t="s">
        <v>122</v>
      </c>
      <c r="F3056" s="1390">
        <v>550</v>
      </c>
      <c r="G3056" s="1283">
        <v>5.25</v>
      </c>
      <c r="H3056" s="1283">
        <v>4.5199999999999996</v>
      </c>
      <c r="I3056" s="1283">
        <v>5.25</v>
      </c>
      <c r="J3056" s="1283">
        <v>5.97</v>
      </c>
      <c r="K3056" s="1283"/>
      <c r="L3056" s="1283"/>
      <c r="M3056" s="1283"/>
      <c r="N3056" s="1283"/>
      <c r="O3056" s="1283"/>
      <c r="P3056" s="1283"/>
      <c r="R3056" s="1067"/>
      <c r="S3056"/>
      <c r="T3056" s="268"/>
      <c r="U3056" s="268"/>
      <c r="V3056" s="268"/>
      <c r="Z3056" s="21"/>
      <c r="AH3056"/>
    </row>
    <row r="3057" spans="1:34" ht="11.25" customHeight="1">
      <c r="A3057"/>
      <c r="B3057" s="1281" t="s">
        <v>23</v>
      </c>
      <c r="C3057" s="1282">
        <v>5474</v>
      </c>
      <c r="D3057" s="1341" t="str">
        <f t="shared" si="61"/>
        <v>IN5474</v>
      </c>
      <c r="E3057" s="1514" t="s">
        <v>125</v>
      </c>
      <c r="F3057" s="1390">
        <v>500</v>
      </c>
      <c r="G3057" s="1283">
        <v>2.76</v>
      </c>
      <c r="H3057" s="1283">
        <v>2.38</v>
      </c>
      <c r="I3057" s="1283">
        <v>2.76</v>
      </c>
      <c r="J3057" s="1283">
        <v>3.14</v>
      </c>
      <c r="K3057" s="1283"/>
      <c r="L3057" s="1283"/>
      <c r="M3057" s="1283"/>
      <c r="N3057" s="1283"/>
      <c r="O3057" s="1283"/>
      <c r="P3057" s="1283"/>
      <c r="R3057" s="1067"/>
      <c r="S3057"/>
      <c r="T3057" s="268"/>
      <c r="U3057" s="268"/>
      <c r="V3057" s="268"/>
      <c r="Z3057" s="21"/>
      <c r="AH3057"/>
    </row>
    <row r="3058" spans="1:34" ht="11.25" customHeight="1">
      <c r="A3058"/>
      <c r="B3058" s="1281" t="s">
        <v>23</v>
      </c>
      <c r="C3058" s="1282">
        <v>5478</v>
      </c>
      <c r="D3058" s="1341" t="str">
        <f t="shared" si="61"/>
        <v>IN5478</v>
      </c>
      <c r="E3058" s="1514" t="s">
        <v>125</v>
      </c>
      <c r="F3058" s="1390">
        <v>500</v>
      </c>
      <c r="G3058" s="1283">
        <v>1.86</v>
      </c>
      <c r="H3058" s="1283">
        <v>1.6</v>
      </c>
      <c r="I3058" s="1283">
        <v>1.86</v>
      </c>
      <c r="J3058" s="1283">
        <v>2.11</v>
      </c>
      <c r="K3058" s="1283"/>
      <c r="L3058" s="1283"/>
      <c r="M3058" s="1283"/>
      <c r="N3058" s="1283"/>
      <c r="O3058" s="1283"/>
      <c r="P3058" s="1283"/>
      <c r="R3058" s="1067"/>
      <c r="S3058"/>
      <c r="T3058" s="268"/>
      <c r="U3058" s="268"/>
      <c r="V3058" s="268"/>
      <c r="Z3058" s="21"/>
      <c r="AH3058"/>
    </row>
    <row r="3059" spans="1:34" ht="11.25" customHeight="1">
      <c r="A3059"/>
      <c r="B3059" s="1281" t="s">
        <v>23</v>
      </c>
      <c r="C3059" s="1282">
        <v>5479</v>
      </c>
      <c r="D3059" s="1341" t="str">
        <f t="shared" si="61"/>
        <v>IN5479</v>
      </c>
      <c r="E3059" s="1514" t="s">
        <v>123</v>
      </c>
      <c r="F3059" s="1390">
        <v>500</v>
      </c>
      <c r="G3059" s="1283">
        <v>3.06</v>
      </c>
      <c r="H3059" s="1283">
        <v>2.64</v>
      </c>
      <c r="I3059" s="1283">
        <v>3.06</v>
      </c>
      <c r="J3059" s="1283">
        <v>3.48</v>
      </c>
      <c r="K3059" s="1283"/>
      <c r="L3059" s="1283"/>
      <c r="M3059" s="1283"/>
      <c r="N3059" s="1283"/>
      <c r="O3059" s="1283"/>
      <c r="P3059" s="1283"/>
      <c r="R3059" s="1067"/>
      <c r="S3059"/>
      <c r="T3059" s="268"/>
      <c r="U3059" s="268"/>
      <c r="V3059" s="268"/>
      <c r="Z3059" s="21"/>
      <c r="AH3059"/>
    </row>
    <row r="3060" spans="1:34" ht="11.25" customHeight="1">
      <c r="A3060"/>
      <c r="B3060" s="1281" t="s">
        <v>23</v>
      </c>
      <c r="C3060" s="1282">
        <v>5480</v>
      </c>
      <c r="D3060" s="1341" t="str">
        <f t="shared" si="61"/>
        <v>IN5480</v>
      </c>
      <c r="E3060" s="1514" t="s">
        <v>124</v>
      </c>
      <c r="F3060" s="1390">
        <v>500</v>
      </c>
      <c r="G3060" s="1283">
        <v>3.29</v>
      </c>
      <c r="H3060" s="1283">
        <v>2.84</v>
      </c>
      <c r="I3060" s="1283">
        <v>3.29</v>
      </c>
      <c r="J3060" s="1283">
        <v>3.75</v>
      </c>
      <c r="K3060" s="1283"/>
      <c r="L3060" s="1283"/>
      <c r="M3060" s="1283"/>
      <c r="N3060" s="1283"/>
      <c r="O3060" s="1283"/>
      <c r="P3060" s="1283"/>
      <c r="R3060" s="1067"/>
      <c r="S3060"/>
      <c r="T3060" s="268"/>
      <c r="U3060" s="268"/>
      <c r="V3060" s="268"/>
      <c r="Z3060" s="21"/>
      <c r="AH3060"/>
    </row>
    <row r="3061" spans="1:34" ht="11.25" customHeight="1">
      <c r="A3061"/>
      <c r="B3061" s="1281" t="s">
        <v>23</v>
      </c>
      <c r="C3061" s="1282">
        <v>5491</v>
      </c>
      <c r="D3061" s="1341" t="str">
        <f t="shared" si="61"/>
        <v>IN5491</v>
      </c>
      <c r="E3061" s="1514" t="s">
        <v>124</v>
      </c>
      <c r="F3061" s="1390">
        <v>500</v>
      </c>
      <c r="G3061" s="1283">
        <v>0.98</v>
      </c>
      <c r="H3061" s="1283">
        <v>0.85</v>
      </c>
      <c r="I3061" s="1283">
        <v>0.98</v>
      </c>
      <c r="J3061" s="1283">
        <v>1.1200000000000001</v>
      </c>
      <c r="K3061" s="1283"/>
      <c r="L3061" s="1283"/>
      <c r="M3061" s="1283"/>
      <c r="N3061" s="1283"/>
      <c r="O3061" s="1283"/>
      <c r="P3061" s="1283"/>
      <c r="R3061" s="1067"/>
      <c r="S3061"/>
      <c r="T3061" s="268"/>
      <c r="U3061" s="268"/>
      <c r="V3061" s="268"/>
      <c r="Z3061" s="21"/>
      <c r="AH3061"/>
    </row>
    <row r="3062" spans="1:34" ht="11.25" customHeight="1">
      <c r="A3062"/>
      <c r="B3062" s="1281" t="s">
        <v>23</v>
      </c>
      <c r="C3062" s="1282">
        <v>5506</v>
      </c>
      <c r="D3062" s="1341" t="str">
        <f t="shared" si="61"/>
        <v>IN5506</v>
      </c>
      <c r="E3062" s="1514" t="s">
        <v>123</v>
      </c>
      <c r="F3062" s="1390">
        <v>500</v>
      </c>
      <c r="G3062" s="1283">
        <v>4.13</v>
      </c>
      <c r="H3062" s="1283">
        <v>3.56</v>
      </c>
      <c r="I3062" s="1283">
        <v>4.13</v>
      </c>
      <c r="J3062" s="1283">
        <v>4.6900000000000004</v>
      </c>
      <c r="K3062" s="1283"/>
      <c r="L3062" s="1283"/>
      <c r="M3062" s="1283"/>
      <c r="N3062" s="1283"/>
      <c r="O3062" s="1283"/>
      <c r="P3062" s="1283"/>
      <c r="R3062" s="1067"/>
      <c r="S3062"/>
      <c r="T3062" s="268"/>
      <c r="U3062" s="268"/>
      <c r="V3062" s="268"/>
      <c r="Z3062" s="21"/>
      <c r="AH3062"/>
    </row>
    <row r="3063" spans="1:34" ht="11.25" customHeight="1">
      <c r="A3063"/>
      <c r="B3063" s="1281" t="s">
        <v>23</v>
      </c>
      <c r="C3063" s="1282">
        <v>5507</v>
      </c>
      <c r="D3063" s="1341" t="str">
        <f t="shared" si="61"/>
        <v>IN5507</v>
      </c>
      <c r="E3063" s="1514" t="s">
        <v>123</v>
      </c>
      <c r="F3063" s="1390">
        <v>500</v>
      </c>
      <c r="G3063" s="1283">
        <v>2.02</v>
      </c>
      <c r="H3063" s="1283">
        <v>1.74</v>
      </c>
      <c r="I3063" s="1283">
        <v>2.02</v>
      </c>
      <c r="J3063" s="1283">
        <v>2.2999999999999998</v>
      </c>
      <c r="K3063" s="1283"/>
      <c r="L3063" s="1283"/>
      <c r="M3063" s="1283"/>
      <c r="N3063" s="1283"/>
      <c r="O3063" s="1283"/>
      <c r="P3063" s="1283"/>
      <c r="R3063" s="1067"/>
      <c r="S3063"/>
      <c r="T3063" s="268"/>
      <c r="U3063" s="268"/>
      <c r="V3063" s="268"/>
      <c r="Z3063" s="21"/>
      <c r="AH3063"/>
    </row>
    <row r="3064" spans="1:34" ht="11.25" customHeight="1">
      <c r="A3064"/>
      <c r="B3064" s="1281" t="s">
        <v>23</v>
      </c>
      <c r="C3064" s="1282">
        <v>5535</v>
      </c>
      <c r="D3064" s="1341" t="str">
        <f t="shared" si="61"/>
        <v>IN5535</v>
      </c>
      <c r="E3064" s="1514" t="s">
        <v>124</v>
      </c>
      <c r="F3064" s="1390">
        <v>500</v>
      </c>
      <c r="G3064" s="1283">
        <v>2.72</v>
      </c>
      <c r="H3064" s="1283">
        <v>2.34</v>
      </c>
      <c r="I3064" s="1283">
        <v>2.72</v>
      </c>
      <c r="J3064" s="1283">
        <v>3.09</v>
      </c>
      <c r="K3064" s="1283"/>
      <c r="L3064" s="1283"/>
      <c r="M3064" s="1283"/>
      <c r="N3064" s="1283"/>
      <c r="O3064" s="1283"/>
      <c r="P3064" s="1283"/>
      <c r="R3064" s="1067"/>
      <c r="S3064"/>
      <c r="T3064" s="268"/>
      <c r="U3064" s="268"/>
      <c r="V3064" s="268"/>
      <c r="Z3064" s="21"/>
      <c r="AH3064"/>
    </row>
    <row r="3065" spans="1:34" ht="11.25" customHeight="1">
      <c r="A3065"/>
      <c r="B3065" s="1281" t="s">
        <v>23</v>
      </c>
      <c r="C3065" s="1282">
        <v>5537</v>
      </c>
      <c r="D3065" s="1341" t="str">
        <f t="shared" si="61"/>
        <v>IN5537</v>
      </c>
      <c r="E3065" s="1514" t="s">
        <v>125</v>
      </c>
      <c r="F3065" s="1390">
        <v>500</v>
      </c>
      <c r="G3065" s="1283">
        <v>2.46</v>
      </c>
      <c r="H3065" s="1283">
        <v>2.12</v>
      </c>
      <c r="I3065" s="1283">
        <v>2.46</v>
      </c>
      <c r="J3065" s="1283">
        <v>2.8</v>
      </c>
      <c r="K3065" s="1283"/>
      <c r="L3065" s="1283"/>
      <c r="M3065" s="1283"/>
      <c r="N3065" s="1283"/>
      <c r="O3065" s="1283"/>
      <c r="P3065" s="1283"/>
      <c r="R3065" s="1067"/>
      <c r="S3065"/>
      <c r="T3065" s="268"/>
      <c r="U3065" s="268"/>
      <c r="V3065" s="268"/>
      <c r="Z3065" s="21"/>
      <c r="AH3065"/>
    </row>
    <row r="3066" spans="1:34" ht="11.25" customHeight="1">
      <c r="A3066"/>
      <c r="B3066" s="1281" t="s">
        <v>23</v>
      </c>
      <c r="C3066" s="1282">
        <v>5551</v>
      </c>
      <c r="D3066" s="1341" t="str">
        <f t="shared" si="61"/>
        <v>IN5551</v>
      </c>
      <c r="E3066" s="1514" t="s">
        <v>122</v>
      </c>
      <c r="F3066" s="1390">
        <v>600</v>
      </c>
      <c r="G3066" s="1283">
        <v>5.48</v>
      </c>
      <c r="H3066" s="1283">
        <v>4.72</v>
      </c>
      <c r="I3066" s="1283">
        <v>5.48</v>
      </c>
      <c r="J3066" s="1283">
        <v>6.23</v>
      </c>
      <c r="K3066" s="1283"/>
      <c r="L3066" s="1283"/>
      <c r="M3066" s="1283"/>
      <c r="N3066" s="1283"/>
      <c r="O3066" s="1283"/>
      <c r="P3066" s="1283"/>
      <c r="R3066" s="1067"/>
      <c r="S3066"/>
      <c r="T3066" s="268"/>
      <c r="U3066" s="268"/>
      <c r="V3066" s="268"/>
      <c r="Z3066" s="21"/>
      <c r="AH3066"/>
    </row>
    <row r="3067" spans="1:34" ht="11.25" customHeight="1">
      <c r="A3067"/>
      <c r="B3067" s="1281" t="s">
        <v>23</v>
      </c>
      <c r="C3067" s="1282">
        <v>5606</v>
      </c>
      <c r="D3067" s="1341" t="str">
        <f t="shared" si="61"/>
        <v>IN5606</v>
      </c>
      <c r="E3067" s="1514" t="s">
        <v>125</v>
      </c>
      <c r="F3067" s="1390">
        <v>500</v>
      </c>
      <c r="G3067" s="1283">
        <v>0.67</v>
      </c>
      <c r="H3067" s="1283">
        <v>0.57999999999999996</v>
      </c>
      <c r="I3067" s="1283">
        <v>0.67</v>
      </c>
      <c r="J3067" s="1283">
        <v>0.76</v>
      </c>
      <c r="K3067" s="1283"/>
      <c r="L3067" s="1283"/>
      <c r="M3067" s="1283"/>
      <c r="N3067" s="1283"/>
      <c r="O3067" s="1283"/>
      <c r="P3067" s="1283"/>
      <c r="R3067" s="1067"/>
      <c r="S3067" s="267"/>
      <c r="T3067" s="268"/>
      <c r="U3067" s="268"/>
      <c r="V3067" s="268"/>
      <c r="Z3067" s="21"/>
      <c r="AH3067"/>
    </row>
    <row r="3068" spans="1:34" ht="11.25" customHeight="1">
      <c r="A3068"/>
      <c r="B3068" s="1281" t="s">
        <v>23</v>
      </c>
      <c r="C3068" s="1282">
        <v>5610</v>
      </c>
      <c r="D3068" s="1341" t="str">
        <f t="shared" si="61"/>
        <v>IN5610</v>
      </c>
      <c r="E3068" s="1514" t="s">
        <v>124</v>
      </c>
      <c r="F3068" s="1390">
        <v>500</v>
      </c>
      <c r="G3068" s="1283">
        <v>2.58</v>
      </c>
      <c r="H3068" s="1283">
        <v>2.23</v>
      </c>
      <c r="I3068" s="1283">
        <v>2.58</v>
      </c>
      <c r="J3068" s="1283">
        <v>2.94</v>
      </c>
      <c r="K3068" s="1283"/>
      <c r="L3068" s="1283"/>
      <c r="M3068" s="1283"/>
      <c r="N3068" s="1283"/>
      <c r="O3068" s="1283"/>
      <c r="P3068" s="1283"/>
      <c r="R3068" s="1067"/>
      <c r="S3068"/>
      <c r="T3068" s="268"/>
      <c r="U3068" s="268"/>
      <c r="V3068" s="268"/>
      <c r="Z3068" s="21"/>
      <c r="AH3068"/>
    </row>
    <row r="3069" spans="1:34" ht="11.25" customHeight="1">
      <c r="A3069"/>
      <c r="B3069" s="1281" t="s">
        <v>23</v>
      </c>
      <c r="C3069" s="1282">
        <v>5645</v>
      </c>
      <c r="D3069" s="1341" t="str">
        <f t="shared" si="61"/>
        <v>IN5645</v>
      </c>
      <c r="E3069" s="1514" t="s">
        <v>124</v>
      </c>
      <c r="F3069" s="1390">
        <v>600</v>
      </c>
      <c r="G3069" s="1283">
        <v>5.72</v>
      </c>
      <c r="H3069" s="1283">
        <v>4.9400000000000004</v>
      </c>
      <c r="I3069" s="1283">
        <v>5.72</v>
      </c>
      <c r="J3069" s="1283">
        <v>6.51</v>
      </c>
      <c r="K3069" s="1283"/>
      <c r="L3069" s="1283"/>
      <c r="M3069" s="1283"/>
      <c r="N3069" s="1283"/>
      <c r="O3069" s="1283"/>
      <c r="P3069" s="1283"/>
      <c r="R3069" s="1067"/>
      <c r="S3069"/>
      <c r="T3069" s="268"/>
      <c r="U3069" s="268"/>
      <c r="V3069" s="268"/>
      <c r="Z3069" s="21"/>
      <c r="AH3069"/>
    </row>
    <row r="3070" spans="1:34" ht="11.25" customHeight="1">
      <c r="A3070"/>
      <c r="B3070" s="1281" t="s">
        <v>23</v>
      </c>
      <c r="C3070" s="1282">
        <v>5703</v>
      </c>
      <c r="D3070" s="1341" t="str">
        <f t="shared" si="61"/>
        <v>IN5703</v>
      </c>
      <c r="E3070" s="1514" t="s">
        <v>122</v>
      </c>
      <c r="F3070" s="1390">
        <v>650</v>
      </c>
      <c r="G3070" s="1283">
        <v>6.05</v>
      </c>
      <c r="H3070" s="1283">
        <v>5.22</v>
      </c>
      <c r="I3070" s="1283">
        <v>6.05</v>
      </c>
      <c r="J3070" s="1283">
        <v>6.88</v>
      </c>
      <c r="K3070" s="1283"/>
      <c r="L3070" s="1283"/>
      <c r="M3070" s="1283"/>
      <c r="N3070" s="1283"/>
      <c r="O3070" s="1283"/>
      <c r="P3070" s="1283"/>
      <c r="R3070" s="1067"/>
      <c r="S3070"/>
      <c r="T3070" s="268"/>
      <c r="U3070" s="268"/>
      <c r="V3070" s="268"/>
      <c r="Z3070" s="21"/>
      <c r="AH3070"/>
    </row>
    <row r="3071" spans="1:34" ht="11.25" customHeight="1">
      <c r="A3071"/>
      <c r="B3071" s="1281" t="s">
        <v>23</v>
      </c>
      <c r="C3071" s="1282">
        <v>5705</v>
      </c>
      <c r="D3071" s="1341" t="str">
        <f t="shared" si="61"/>
        <v>IN5705</v>
      </c>
      <c r="E3071" s="1514" t="s">
        <v>123</v>
      </c>
      <c r="F3071" s="1390">
        <v>750</v>
      </c>
      <c r="G3071" s="1283">
        <v>7.59</v>
      </c>
      <c r="H3071" s="1283">
        <v>6.55</v>
      </c>
      <c r="I3071" s="1283">
        <v>7.59</v>
      </c>
      <c r="J3071" s="1283">
        <v>8.64</v>
      </c>
      <c r="K3071" s="1283"/>
      <c r="L3071" s="1283"/>
      <c r="M3071" s="1283"/>
      <c r="N3071" s="1283"/>
      <c r="O3071" s="1283"/>
      <c r="P3071" s="1283"/>
      <c r="R3071" s="1067"/>
      <c r="S3071"/>
      <c r="T3071" s="268"/>
      <c r="U3071" s="268"/>
      <c r="V3071" s="268"/>
      <c r="Z3071" s="21"/>
      <c r="AH3071"/>
    </row>
    <row r="3072" spans="1:34" ht="11.25" customHeight="1">
      <c r="A3072"/>
      <c r="B3072" s="1281" t="s">
        <v>23</v>
      </c>
      <c r="C3072" s="1282">
        <v>5951</v>
      </c>
      <c r="D3072" s="1341" t="str">
        <f t="shared" si="61"/>
        <v>IN5951</v>
      </c>
      <c r="E3072" s="1514" t="s">
        <v>123</v>
      </c>
      <c r="F3072" s="1390">
        <v>500</v>
      </c>
      <c r="G3072" s="1283">
        <v>0.22</v>
      </c>
      <c r="H3072" s="1283">
        <v>0.19</v>
      </c>
      <c r="I3072" s="1283">
        <v>0.22</v>
      </c>
      <c r="J3072" s="1283">
        <v>0.25</v>
      </c>
      <c r="K3072" s="1283"/>
      <c r="L3072" s="1283"/>
      <c r="M3072" s="1283"/>
      <c r="N3072" s="1283"/>
      <c r="O3072" s="1283"/>
      <c r="P3072" s="1283"/>
      <c r="R3072" s="1067"/>
      <c r="S3072"/>
      <c r="T3072" s="268"/>
      <c r="U3072" s="268"/>
      <c r="V3072" s="268"/>
      <c r="Z3072" s="21"/>
      <c r="AH3072"/>
    </row>
    <row r="3073" spans="1:34" ht="11.25" customHeight="1">
      <c r="A3073"/>
      <c r="B3073" s="1281" t="s">
        <v>23</v>
      </c>
      <c r="C3073" s="1282">
        <v>6003</v>
      </c>
      <c r="D3073" s="1341" t="str">
        <f t="shared" si="61"/>
        <v>IN6003</v>
      </c>
      <c r="E3073" s="1514" t="s">
        <v>122</v>
      </c>
      <c r="F3073" s="1390">
        <v>500</v>
      </c>
      <c r="G3073" s="1283">
        <v>3.26</v>
      </c>
      <c r="H3073" s="1283">
        <v>2.82</v>
      </c>
      <c r="I3073" s="1283">
        <v>3.26</v>
      </c>
      <c r="J3073" s="1283">
        <v>3.71</v>
      </c>
      <c r="K3073" s="1283"/>
      <c r="L3073" s="1283"/>
      <c r="M3073" s="1283"/>
      <c r="N3073" s="1283"/>
      <c r="O3073" s="1283"/>
      <c r="P3073" s="1283"/>
      <c r="R3073" s="1067"/>
      <c r="S3073"/>
      <c r="T3073" s="268"/>
      <c r="U3073" s="268"/>
      <c r="V3073" s="268"/>
      <c r="Z3073" s="21"/>
      <c r="AH3073"/>
    </row>
    <row r="3074" spans="1:34" ht="11.25" customHeight="1">
      <c r="A3074"/>
      <c r="B3074" s="1281" t="s">
        <v>23</v>
      </c>
      <c r="C3074" s="1282">
        <v>6005</v>
      </c>
      <c r="D3074" s="1341" t="str">
        <f t="shared" si="61"/>
        <v>IN6005</v>
      </c>
      <c r="E3074" s="1514" t="s">
        <v>122</v>
      </c>
      <c r="F3074" s="1390">
        <v>500</v>
      </c>
      <c r="G3074" s="1283">
        <v>2.16</v>
      </c>
      <c r="H3074" s="1283">
        <v>1.86</v>
      </c>
      <c r="I3074" s="1283">
        <v>2.16</v>
      </c>
      <c r="J3074" s="1283">
        <v>2.46</v>
      </c>
      <c r="K3074" s="1283"/>
      <c r="L3074" s="1283"/>
      <c r="M3074" s="1283"/>
      <c r="N3074" s="1283"/>
      <c r="O3074" s="1283"/>
      <c r="P3074" s="1283"/>
      <c r="R3074" s="1067"/>
      <c r="S3074"/>
      <c r="T3074" s="268"/>
      <c r="U3074" s="268"/>
      <c r="V3074" s="268"/>
      <c r="Z3074" s="21"/>
      <c r="AH3074"/>
    </row>
    <row r="3075" spans="1:34" ht="11.25" customHeight="1">
      <c r="A3075"/>
      <c r="B3075" s="1281" t="s">
        <v>23</v>
      </c>
      <c r="C3075" s="1282">
        <v>6018</v>
      </c>
      <c r="D3075" s="1341" t="str">
        <f t="shared" si="61"/>
        <v>IN6018</v>
      </c>
      <c r="E3075" s="1514" t="s">
        <v>122</v>
      </c>
      <c r="F3075" s="1390">
        <v>500</v>
      </c>
      <c r="G3075" s="1283">
        <v>1.22</v>
      </c>
      <c r="H3075" s="1283">
        <v>1.05</v>
      </c>
      <c r="I3075" s="1283">
        <v>1.22</v>
      </c>
      <c r="J3075" s="1283">
        <v>1.38</v>
      </c>
      <c r="K3075" s="1283"/>
      <c r="L3075" s="1283"/>
      <c r="M3075" s="1283"/>
      <c r="N3075" s="1283"/>
      <c r="O3075" s="1283"/>
      <c r="P3075" s="1283"/>
      <c r="R3075" s="1067"/>
      <c r="S3075"/>
      <c r="T3075" s="268"/>
      <c r="U3075" s="268"/>
      <c r="V3075" s="268"/>
      <c r="Z3075" s="21"/>
      <c r="AH3075"/>
    </row>
    <row r="3076" spans="1:34" ht="11.25" customHeight="1">
      <c r="A3076"/>
      <c r="B3076" s="1281" t="s">
        <v>23</v>
      </c>
      <c r="C3076" s="1282">
        <v>6045</v>
      </c>
      <c r="D3076" s="1341" t="str">
        <f t="shared" si="61"/>
        <v>IN6045</v>
      </c>
      <c r="E3076" s="1514" t="s">
        <v>122</v>
      </c>
      <c r="F3076" s="1390">
        <v>500</v>
      </c>
      <c r="G3076" s="1283">
        <v>2.19</v>
      </c>
      <c r="H3076" s="1283">
        <v>1.88</v>
      </c>
      <c r="I3076" s="1283">
        <v>2.19</v>
      </c>
      <c r="J3076" s="1283">
        <v>2.4900000000000002</v>
      </c>
      <c r="K3076" s="1283"/>
      <c r="L3076" s="1283"/>
      <c r="M3076" s="1283"/>
      <c r="N3076" s="1283"/>
      <c r="O3076" s="1283"/>
      <c r="P3076" s="1283"/>
      <c r="R3076" s="1067"/>
      <c r="S3076"/>
      <c r="T3076" s="268"/>
      <c r="U3076" s="268"/>
      <c r="V3076" s="268"/>
      <c r="Z3076" s="21"/>
      <c r="AH3076"/>
    </row>
    <row r="3077" spans="1:34" ht="11.25" customHeight="1">
      <c r="A3077"/>
      <c r="B3077" s="1281" t="s">
        <v>23</v>
      </c>
      <c r="C3077" s="1282">
        <v>6204</v>
      </c>
      <c r="D3077" s="1341" t="str">
        <f t="shared" si="61"/>
        <v>IN6204</v>
      </c>
      <c r="E3077" s="1514" t="s">
        <v>122</v>
      </c>
      <c r="F3077" s="1390">
        <v>500</v>
      </c>
      <c r="G3077" s="1283">
        <v>3.61</v>
      </c>
      <c r="H3077" s="1283">
        <v>3.11</v>
      </c>
      <c r="I3077" s="1283">
        <v>3.61</v>
      </c>
      <c r="J3077" s="1283">
        <v>4.0999999999999996</v>
      </c>
      <c r="K3077" s="1283"/>
      <c r="L3077" s="1283"/>
      <c r="M3077" s="1283"/>
      <c r="N3077" s="1283"/>
      <c r="O3077" s="1283"/>
      <c r="P3077" s="1283"/>
      <c r="R3077" s="1067"/>
      <c r="S3077"/>
      <c r="T3077" s="268"/>
      <c r="U3077" s="268"/>
      <c r="V3077" s="268"/>
      <c r="Z3077" s="21"/>
      <c r="AH3077"/>
    </row>
    <row r="3078" spans="1:34" ht="11.25" customHeight="1">
      <c r="A3078"/>
      <c r="B3078" s="1281" t="s">
        <v>23</v>
      </c>
      <c r="C3078" s="1282">
        <v>6206</v>
      </c>
      <c r="D3078" s="1341" t="str">
        <f t="shared" si="61"/>
        <v>IN6206</v>
      </c>
      <c r="E3078" s="1514" t="s">
        <v>122</v>
      </c>
      <c r="F3078" s="1390">
        <v>500</v>
      </c>
      <c r="G3078" s="1283">
        <v>1.33</v>
      </c>
      <c r="H3078" s="1283">
        <v>1.1399999999999999</v>
      </c>
      <c r="I3078" s="1283">
        <v>1.33</v>
      </c>
      <c r="J3078" s="1283">
        <v>1.51</v>
      </c>
      <c r="K3078" s="1283"/>
      <c r="L3078" s="1283"/>
      <c r="M3078" s="1283"/>
      <c r="N3078" s="1283"/>
      <c r="O3078" s="1283"/>
      <c r="P3078" s="1283"/>
      <c r="R3078" s="1067"/>
      <c r="S3078"/>
      <c r="T3078" s="268"/>
      <c r="U3078" s="268"/>
      <c r="V3078" s="268"/>
      <c r="Z3078" s="21"/>
      <c r="AH3078"/>
    </row>
    <row r="3079" spans="1:34" ht="11.25" customHeight="1">
      <c r="A3079"/>
      <c r="B3079" s="1281" t="s">
        <v>23</v>
      </c>
      <c r="C3079" s="1282">
        <v>6213</v>
      </c>
      <c r="D3079" s="1341" t="str">
        <f t="shared" si="61"/>
        <v>IN6213</v>
      </c>
      <c r="E3079" s="1514" t="s">
        <v>122</v>
      </c>
      <c r="F3079" s="1390">
        <v>500</v>
      </c>
      <c r="G3079" s="1283">
        <v>0.68</v>
      </c>
      <c r="H3079" s="1283">
        <v>0.59</v>
      </c>
      <c r="I3079" s="1283">
        <v>0.68</v>
      </c>
      <c r="J3079" s="1283">
        <v>0.78</v>
      </c>
      <c r="K3079" s="1283"/>
      <c r="L3079" s="1283"/>
      <c r="M3079" s="1283"/>
      <c r="N3079" s="1283"/>
      <c r="O3079" s="1283"/>
      <c r="P3079" s="1283"/>
      <c r="R3079" s="1067"/>
      <c r="S3079"/>
      <c r="T3079" s="268"/>
      <c r="U3079" s="268"/>
      <c r="V3079" s="268"/>
      <c r="Z3079" s="21"/>
      <c r="AH3079"/>
    </row>
    <row r="3080" spans="1:34" ht="11.25" customHeight="1">
      <c r="A3080"/>
      <c r="B3080" s="1281" t="s">
        <v>23</v>
      </c>
      <c r="C3080" s="1282">
        <v>6214</v>
      </c>
      <c r="D3080" s="1341" t="str">
        <f t="shared" si="61"/>
        <v>IN6214</v>
      </c>
      <c r="E3080" s="1514" t="s">
        <v>122</v>
      </c>
      <c r="F3080" s="1390">
        <v>500</v>
      </c>
      <c r="G3080" s="1283">
        <v>0.87</v>
      </c>
      <c r="H3080" s="1283">
        <v>0.75</v>
      </c>
      <c r="I3080" s="1283">
        <v>0.87</v>
      </c>
      <c r="J3080" s="1283">
        <v>0.99</v>
      </c>
      <c r="K3080" s="1283"/>
      <c r="L3080" s="1283"/>
      <c r="M3080" s="1283"/>
      <c r="N3080" s="1283"/>
      <c r="O3080" s="1283"/>
      <c r="P3080" s="1283"/>
      <c r="R3080" s="1067"/>
      <c r="S3080"/>
      <c r="T3080" s="268"/>
      <c r="U3080" s="268"/>
      <c r="V3080" s="268"/>
      <c r="Z3080" s="21"/>
      <c r="AH3080"/>
    </row>
    <row r="3081" spans="1:34" ht="11.25" customHeight="1">
      <c r="A3081"/>
      <c r="B3081" s="1281" t="s">
        <v>23</v>
      </c>
      <c r="C3081" s="1282">
        <v>6216</v>
      </c>
      <c r="D3081" s="1341" t="str">
        <f t="shared" si="61"/>
        <v>IN6216</v>
      </c>
      <c r="E3081" s="1514" t="s">
        <v>122</v>
      </c>
      <c r="F3081" s="1390">
        <v>500</v>
      </c>
      <c r="G3081" s="1283">
        <v>2.62</v>
      </c>
      <c r="H3081" s="1283">
        <v>2.2599999999999998</v>
      </c>
      <c r="I3081" s="1283">
        <v>2.62</v>
      </c>
      <c r="J3081" s="1283">
        <v>2.98</v>
      </c>
      <c r="K3081" s="1283"/>
      <c r="L3081" s="1283"/>
      <c r="M3081" s="1283"/>
      <c r="N3081" s="1283"/>
      <c r="O3081" s="1283"/>
      <c r="P3081" s="1283"/>
      <c r="R3081" s="1067"/>
      <c r="S3081"/>
      <c r="T3081" s="268"/>
      <c r="U3081" s="268"/>
      <c r="V3081" s="268"/>
      <c r="Z3081" s="21"/>
      <c r="AH3081"/>
    </row>
    <row r="3082" spans="1:34" ht="11.25" customHeight="1">
      <c r="A3082"/>
      <c r="B3082" s="1281" t="s">
        <v>23</v>
      </c>
      <c r="C3082" s="1282">
        <v>6217</v>
      </c>
      <c r="D3082" s="1341" t="str">
        <f t="shared" si="61"/>
        <v>IN6217</v>
      </c>
      <c r="E3082" s="1514" t="s">
        <v>124</v>
      </c>
      <c r="F3082" s="1390">
        <v>500</v>
      </c>
      <c r="G3082" s="1283">
        <v>2.02</v>
      </c>
      <c r="H3082" s="1283">
        <v>1.74</v>
      </c>
      <c r="I3082" s="1283">
        <v>2.02</v>
      </c>
      <c r="J3082" s="1283">
        <v>2.2999999999999998</v>
      </c>
      <c r="K3082" s="1283"/>
      <c r="L3082" s="1283"/>
      <c r="M3082" s="1283"/>
      <c r="N3082" s="1283"/>
      <c r="O3082" s="1283"/>
      <c r="P3082" s="1283"/>
      <c r="R3082" s="1067"/>
      <c r="S3082"/>
      <c r="T3082" s="268"/>
      <c r="U3082" s="268"/>
      <c r="V3082" s="268"/>
      <c r="Z3082" s="21"/>
      <c r="AH3082"/>
    </row>
    <row r="3083" spans="1:34" ht="11.25" customHeight="1">
      <c r="A3083"/>
      <c r="B3083" s="1281" t="s">
        <v>23</v>
      </c>
      <c r="C3083" s="1282">
        <v>6229</v>
      </c>
      <c r="D3083" s="1341" t="str">
        <f t="shared" si="61"/>
        <v>IN6229</v>
      </c>
      <c r="E3083" s="1514" t="s">
        <v>123</v>
      </c>
      <c r="F3083" s="1390">
        <v>500</v>
      </c>
      <c r="G3083" s="1283">
        <v>2.29</v>
      </c>
      <c r="H3083" s="1283">
        <v>1.98</v>
      </c>
      <c r="I3083" s="1283">
        <v>2.29</v>
      </c>
      <c r="J3083" s="1283">
        <v>2.61</v>
      </c>
      <c r="K3083" s="1283"/>
      <c r="L3083" s="1283"/>
      <c r="M3083" s="1283"/>
      <c r="N3083" s="1283"/>
      <c r="O3083" s="1283"/>
      <c r="P3083" s="1283"/>
      <c r="R3083" s="1067"/>
      <c r="S3083" s="267"/>
      <c r="T3083" s="268"/>
      <c r="U3083" s="268"/>
      <c r="V3083" s="268"/>
      <c r="Z3083" s="21"/>
      <c r="AH3083"/>
    </row>
    <row r="3084" spans="1:34" ht="11.25" customHeight="1">
      <c r="A3084"/>
      <c r="B3084" s="1281" t="s">
        <v>23</v>
      </c>
      <c r="C3084" s="1282">
        <v>6233</v>
      </c>
      <c r="D3084" s="1341" t="str">
        <f t="shared" ref="D3084:D3147" si="62">B3084&amp;TEXT(C3084,"0000")</f>
        <v>IN6233</v>
      </c>
      <c r="E3084" s="1514" t="s">
        <v>123</v>
      </c>
      <c r="F3084" s="1390">
        <v>500</v>
      </c>
      <c r="G3084" s="1283">
        <v>1.26</v>
      </c>
      <c r="H3084" s="1283">
        <v>1.08</v>
      </c>
      <c r="I3084" s="1283">
        <v>1.26</v>
      </c>
      <c r="J3084" s="1283">
        <v>1.43</v>
      </c>
      <c r="K3084" s="1283"/>
      <c r="L3084" s="1283"/>
      <c r="M3084" s="1283"/>
      <c r="N3084" s="1283"/>
      <c r="O3084" s="1283"/>
      <c r="P3084" s="1283"/>
      <c r="R3084" s="1067"/>
      <c r="S3084"/>
      <c r="T3084" s="268"/>
      <c r="U3084" s="268"/>
      <c r="V3084" s="268"/>
      <c r="Z3084" s="21"/>
      <c r="AH3084"/>
    </row>
    <row r="3085" spans="1:34" ht="11.25" customHeight="1">
      <c r="A3085"/>
      <c r="B3085" s="1281" t="s">
        <v>23</v>
      </c>
      <c r="C3085" s="1282">
        <v>6235</v>
      </c>
      <c r="D3085" s="1341" t="str">
        <f t="shared" si="62"/>
        <v>IN6235</v>
      </c>
      <c r="E3085" s="1514" t="s">
        <v>122</v>
      </c>
      <c r="F3085" s="1390">
        <v>500</v>
      </c>
      <c r="G3085" s="1283">
        <v>3.33</v>
      </c>
      <c r="H3085" s="1283">
        <v>2.87</v>
      </c>
      <c r="I3085" s="1283">
        <v>3.33</v>
      </c>
      <c r="J3085" s="1283">
        <v>3.79</v>
      </c>
      <c r="K3085" s="1283"/>
      <c r="L3085" s="1283"/>
      <c r="M3085" s="1283"/>
      <c r="N3085" s="1283"/>
      <c r="O3085" s="1283"/>
      <c r="P3085" s="1283"/>
      <c r="R3085" s="1067"/>
      <c r="S3085"/>
      <c r="T3085" s="268"/>
      <c r="U3085" s="268"/>
      <c r="V3085" s="268"/>
      <c r="Z3085" s="21"/>
      <c r="AH3085"/>
    </row>
    <row r="3086" spans="1:34" ht="11.25" customHeight="1">
      <c r="A3086"/>
      <c r="B3086" s="1281" t="s">
        <v>23</v>
      </c>
      <c r="C3086" s="1282">
        <v>6236</v>
      </c>
      <c r="D3086" s="1341" t="str">
        <f t="shared" si="62"/>
        <v>IN6236</v>
      </c>
      <c r="E3086" s="1514" t="s">
        <v>122</v>
      </c>
      <c r="F3086" s="1390">
        <v>500</v>
      </c>
      <c r="G3086" s="1283">
        <v>3.29</v>
      </c>
      <c r="H3086" s="1283">
        <v>2.84</v>
      </c>
      <c r="I3086" s="1283">
        <v>3.29</v>
      </c>
      <c r="J3086" s="1283">
        <v>3.75</v>
      </c>
      <c r="K3086" s="1283"/>
      <c r="L3086" s="1283"/>
      <c r="M3086" s="1283"/>
      <c r="N3086" s="1283"/>
      <c r="O3086" s="1283"/>
      <c r="P3086" s="1283"/>
      <c r="R3086" s="1067"/>
      <c r="S3086"/>
      <c r="T3086" s="268"/>
      <c r="U3086" s="268"/>
      <c r="V3086" s="268"/>
      <c r="Z3086" s="21"/>
      <c r="AH3086"/>
    </row>
    <row r="3087" spans="1:34" ht="11.25" customHeight="1">
      <c r="A3087"/>
      <c r="B3087" s="1281" t="s">
        <v>23</v>
      </c>
      <c r="C3087" s="1282">
        <v>6237</v>
      </c>
      <c r="D3087" s="1341" t="str">
        <f t="shared" si="62"/>
        <v>IN6237</v>
      </c>
      <c r="E3087" s="1514" t="s">
        <v>123</v>
      </c>
      <c r="F3087" s="1390">
        <v>500</v>
      </c>
      <c r="G3087" s="1283">
        <v>0.68</v>
      </c>
      <c r="H3087" s="1283">
        <v>0.59</v>
      </c>
      <c r="I3087" s="1283">
        <v>0.68</v>
      </c>
      <c r="J3087" s="1283">
        <v>0.78</v>
      </c>
      <c r="K3087" s="1283"/>
      <c r="L3087" s="1283"/>
      <c r="M3087" s="1283"/>
      <c r="N3087" s="1283"/>
      <c r="O3087" s="1283"/>
      <c r="P3087" s="1283"/>
      <c r="R3087" s="1067"/>
      <c r="S3087"/>
      <c r="T3087" s="268"/>
      <c r="U3087" s="268"/>
      <c r="V3087" s="268"/>
      <c r="Z3087" s="21"/>
      <c r="AH3087"/>
    </row>
    <row r="3088" spans="1:34" ht="11.25" customHeight="1">
      <c r="A3088"/>
      <c r="B3088" s="1281" t="s">
        <v>23</v>
      </c>
      <c r="C3088" s="1282">
        <v>6251</v>
      </c>
      <c r="D3088" s="1341" t="str">
        <f t="shared" si="62"/>
        <v>IN6251</v>
      </c>
      <c r="E3088" s="1514" t="s">
        <v>122</v>
      </c>
      <c r="F3088" s="1390">
        <v>500</v>
      </c>
      <c r="G3088" s="1283">
        <v>2.64</v>
      </c>
      <c r="H3088" s="1283">
        <v>2.27</v>
      </c>
      <c r="I3088" s="1283">
        <v>2.64</v>
      </c>
      <c r="J3088" s="1283">
        <v>3</v>
      </c>
      <c r="K3088" s="1283"/>
      <c r="L3088" s="1283"/>
      <c r="M3088" s="1283"/>
      <c r="N3088" s="1283"/>
      <c r="O3088" s="1283"/>
      <c r="P3088" s="1283"/>
      <c r="R3088" s="1067"/>
      <c r="S3088"/>
      <c r="T3088" s="268"/>
      <c r="U3088" s="268"/>
      <c r="V3088" s="268"/>
      <c r="Z3088" s="21"/>
      <c r="AH3088"/>
    </row>
    <row r="3089" spans="1:34" ht="11.25" customHeight="1">
      <c r="A3089"/>
      <c r="B3089" s="1281" t="s">
        <v>23</v>
      </c>
      <c r="C3089" s="1282">
        <v>6252</v>
      </c>
      <c r="D3089" s="1341" t="str">
        <f t="shared" si="62"/>
        <v>IN6252</v>
      </c>
      <c r="E3089" s="1514" t="s">
        <v>122</v>
      </c>
      <c r="F3089" s="1390">
        <v>500</v>
      </c>
      <c r="G3089" s="1283">
        <v>1.87</v>
      </c>
      <c r="H3089" s="1283">
        <v>1.61</v>
      </c>
      <c r="I3089" s="1283">
        <v>1.87</v>
      </c>
      <c r="J3089" s="1283">
        <v>2.13</v>
      </c>
      <c r="K3089" s="1283"/>
      <c r="L3089" s="1283"/>
      <c r="M3089" s="1283"/>
      <c r="N3089" s="1283"/>
      <c r="O3089" s="1283"/>
      <c r="P3089" s="1283"/>
      <c r="R3089" s="1067"/>
      <c r="S3089"/>
      <c r="T3089" s="268"/>
      <c r="U3089" s="268"/>
      <c r="V3089" s="268"/>
      <c r="Z3089" s="21"/>
      <c r="AH3089"/>
    </row>
    <row r="3090" spans="1:34" ht="11.25" customHeight="1">
      <c r="A3090"/>
      <c r="B3090" s="1281" t="s">
        <v>23</v>
      </c>
      <c r="C3090" s="1282">
        <v>6306</v>
      </c>
      <c r="D3090" s="1341" t="str">
        <f t="shared" si="62"/>
        <v>IN6306</v>
      </c>
      <c r="E3090" s="1514" t="s">
        <v>123</v>
      </c>
      <c r="F3090" s="1390">
        <v>500</v>
      </c>
      <c r="G3090" s="1283">
        <v>2.42</v>
      </c>
      <c r="H3090" s="1283">
        <v>2.09</v>
      </c>
      <c r="I3090" s="1283">
        <v>2.42</v>
      </c>
      <c r="J3090" s="1283">
        <v>2.75</v>
      </c>
      <c r="K3090" s="1283"/>
      <c r="L3090" s="1283"/>
      <c r="M3090" s="1283"/>
      <c r="N3090" s="1283"/>
      <c r="O3090" s="1283"/>
      <c r="P3090" s="1283"/>
      <c r="R3090" s="1067"/>
      <c r="S3090"/>
      <c r="T3090" s="268"/>
      <c r="U3090" s="268"/>
      <c r="V3090" s="268"/>
      <c r="Z3090" s="21"/>
      <c r="AH3090"/>
    </row>
    <row r="3091" spans="1:34" ht="11.25" customHeight="1">
      <c r="A3091"/>
      <c r="B3091" s="1281" t="s">
        <v>23</v>
      </c>
      <c r="C3091" s="1282">
        <v>6319</v>
      </c>
      <c r="D3091" s="1341" t="str">
        <f t="shared" si="62"/>
        <v>IN6319</v>
      </c>
      <c r="E3091" s="1514" t="s">
        <v>123</v>
      </c>
      <c r="F3091" s="1390">
        <v>500</v>
      </c>
      <c r="G3091" s="1283">
        <v>1.68</v>
      </c>
      <c r="H3091" s="1283">
        <v>1.45</v>
      </c>
      <c r="I3091" s="1283">
        <v>1.68</v>
      </c>
      <c r="J3091" s="1283">
        <v>1.91</v>
      </c>
      <c r="K3091" s="1283"/>
      <c r="L3091" s="1283"/>
      <c r="M3091" s="1283"/>
      <c r="N3091" s="1283"/>
      <c r="O3091" s="1283"/>
      <c r="P3091" s="1283"/>
      <c r="R3091" s="1067"/>
      <c r="S3091"/>
      <c r="T3091" s="268"/>
      <c r="U3091" s="268"/>
      <c r="V3091" s="268"/>
      <c r="Z3091" s="21"/>
      <c r="AH3091"/>
    </row>
    <row r="3092" spans="1:34" ht="11.25" customHeight="1">
      <c r="A3092"/>
      <c r="B3092" s="1281" t="s">
        <v>23</v>
      </c>
      <c r="C3092" s="1282">
        <v>6325</v>
      </c>
      <c r="D3092" s="1341" t="str">
        <f t="shared" si="62"/>
        <v>IN6325</v>
      </c>
      <c r="E3092" s="1514" t="s">
        <v>124</v>
      </c>
      <c r="F3092" s="1390">
        <v>500</v>
      </c>
      <c r="G3092" s="1283">
        <v>1.73</v>
      </c>
      <c r="H3092" s="1283">
        <v>1.5</v>
      </c>
      <c r="I3092" s="1283">
        <v>1.73</v>
      </c>
      <c r="J3092" s="1283">
        <v>1.97</v>
      </c>
      <c r="K3092" s="1283"/>
      <c r="L3092" s="1283"/>
      <c r="M3092" s="1283"/>
      <c r="N3092" s="1283"/>
      <c r="O3092" s="1283"/>
      <c r="P3092" s="1283"/>
      <c r="R3092" s="1067"/>
      <c r="S3092"/>
      <c r="T3092" s="268"/>
      <c r="U3092" s="268"/>
      <c r="V3092" s="268"/>
      <c r="Z3092" s="21"/>
      <c r="AH3092"/>
    </row>
    <row r="3093" spans="1:34" ht="11.25" customHeight="1">
      <c r="A3093"/>
      <c r="B3093" s="1281" t="s">
        <v>23</v>
      </c>
      <c r="C3093" s="1282">
        <v>6400</v>
      </c>
      <c r="D3093" s="1341" t="str">
        <f t="shared" si="62"/>
        <v>IN6400</v>
      </c>
      <c r="E3093" s="1514" t="s">
        <v>125</v>
      </c>
      <c r="F3093" s="1390">
        <v>500</v>
      </c>
      <c r="G3093" s="1283">
        <v>3.02</v>
      </c>
      <c r="H3093" s="1283">
        <v>2.6</v>
      </c>
      <c r="I3093" s="1283">
        <v>3.02</v>
      </c>
      <c r="J3093" s="1283">
        <v>3.43</v>
      </c>
      <c r="K3093" s="1283"/>
      <c r="L3093" s="1283"/>
      <c r="M3093" s="1283"/>
      <c r="N3093" s="1283"/>
      <c r="O3093" s="1283"/>
      <c r="P3093" s="1283"/>
      <c r="R3093" s="1067"/>
      <c r="S3093"/>
      <c r="T3093" s="268"/>
      <c r="U3093" s="268"/>
      <c r="V3093" s="268"/>
      <c r="Z3093" s="21"/>
      <c r="AH3093"/>
    </row>
    <row r="3094" spans="1:34" ht="11.25" customHeight="1">
      <c r="A3094"/>
      <c r="B3094" s="1281" t="s">
        <v>23</v>
      </c>
      <c r="C3094" s="1282">
        <v>6503</v>
      </c>
      <c r="D3094" s="1341" t="str">
        <f t="shared" si="62"/>
        <v>IN6503</v>
      </c>
      <c r="E3094" s="1514" t="s">
        <v>125</v>
      </c>
      <c r="F3094" s="1390">
        <v>500</v>
      </c>
      <c r="G3094" s="1283">
        <v>1.17</v>
      </c>
      <c r="H3094" s="1283">
        <v>1.01</v>
      </c>
      <c r="I3094" s="1283">
        <v>1.17</v>
      </c>
      <c r="J3094" s="1283">
        <v>1.34</v>
      </c>
      <c r="K3094" s="1283"/>
      <c r="L3094" s="1283"/>
      <c r="M3094" s="1283"/>
      <c r="N3094" s="1283"/>
      <c r="O3094" s="1283"/>
      <c r="P3094" s="1283"/>
      <c r="R3094" s="1067"/>
      <c r="S3094"/>
      <c r="T3094" s="268"/>
      <c r="U3094" s="268"/>
      <c r="V3094" s="268"/>
      <c r="Z3094" s="21"/>
      <c r="AH3094"/>
    </row>
    <row r="3095" spans="1:34" ht="11.25" customHeight="1">
      <c r="A3095"/>
      <c r="B3095" s="1281" t="s">
        <v>23</v>
      </c>
      <c r="C3095" s="1282">
        <v>6504</v>
      </c>
      <c r="D3095" s="1341" t="str">
        <f t="shared" si="62"/>
        <v>IN6504</v>
      </c>
      <c r="E3095" s="1514" t="s">
        <v>121</v>
      </c>
      <c r="F3095" s="1390">
        <v>500</v>
      </c>
      <c r="G3095" s="1283">
        <v>1.94</v>
      </c>
      <c r="H3095" s="1283">
        <v>1.67</v>
      </c>
      <c r="I3095" s="1283">
        <v>1.94</v>
      </c>
      <c r="J3095" s="1283">
        <v>2.21</v>
      </c>
      <c r="K3095" s="1283"/>
      <c r="L3095" s="1283"/>
      <c r="M3095" s="1283"/>
      <c r="N3095" s="1283"/>
      <c r="O3095" s="1283"/>
      <c r="P3095" s="1283"/>
      <c r="R3095" s="1067"/>
      <c r="S3095"/>
      <c r="T3095" s="268"/>
      <c r="U3095" s="268"/>
      <c r="V3095" s="268"/>
      <c r="Z3095" s="21"/>
      <c r="AH3095"/>
    </row>
    <row r="3096" spans="1:34" ht="11.25" customHeight="1">
      <c r="A3096"/>
      <c r="B3096" s="1281" t="s">
        <v>23</v>
      </c>
      <c r="C3096" s="1282">
        <v>6702</v>
      </c>
      <c r="D3096" s="1341" t="str">
        <f t="shared" si="62"/>
        <v>IN6702</v>
      </c>
      <c r="E3096" s="1514" t="s">
        <v>122</v>
      </c>
      <c r="F3096" s="1390">
        <v>500</v>
      </c>
      <c r="G3096" s="1283">
        <v>2.38</v>
      </c>
      <c r="H3096" s="1283">
        <v>2.0499999999999998</v>
      </c>
      <c r="I3096" s="1283">
        <v>2.38</v>
      </c>
      <c r="J3096" s="1283">
        <v>2.7</v>
      </c>
      <c r="K3096" s="1283"/>
      <c r="L3096" s="1283"/>
      <c r="M3096" s="1283"/>
      <c r="N3096" s="1283"/>
      <c r="O3096" s="1283"/>
      <c r="P3096" s="1283"/>
      <c r="R3096" s="1067"/>
      <c r="S3096"/>
      <c r="T3096" s="268"/>
      <c r="U3096" s="268"/>
      <c r="V3096" s="268"/>
      <c r="Z3096" s="21"/>
      <c r="AH3096"/>
    </row>
    <row r="3097" spans="1:34" ht="11.25" customHeight="1">
      <c r="A3097"/>
      <c r="B3097" s="1281" t="s">
        <v>23</v>
      </c>
      <c r="C3097" s="1282">
        <v>6703</v>
      </c>
      <c r="D3097" s="1341" t="str">
        <f t="shared" si="62"/>
        <v>IN6703</v>
      </c>
      <c r="E3097" s="1514" t="s">
        <v>122</v>
      </c>
      <c r="F3097" s="1390">
        <v>500</v>
      </c>
      <c r="G3097" s="1283">
        <v>4.34</v>
      </c>
      <c r="H3097" s="1283">
        <v>3.75</v>
      </c>
      <c r="I3097" s="1283">
        <v>4.34</v>
      </c>
      <c r="J3097" s="1283">
        <v>4.9400000000000004</v>
      </c>
      <c r="K3097" s="1283"/>
      <c r="L3097" s="1283"/>
      <c r="M3097" s="1283"/>
      <c r="N3097" s="1283"/>
      <c r="O3097" s="1283"/>
      <c r="P3097" s="1283"/>
      <c r="R3097" s="1067"/>
      <c r="S3097"/>
      <c r="T3097" s="268"/>
      <c r="U3097" s="268"/>
      <c r="V3097" s="268"/>
      <c r="Z3097" s="21"/>
      <c r="AH3097"/>
    </row>
    <row r="3098" spans="1:34" ht="11.25" customHeight="1">
      <c r="A3098"/>
      <c r="B3098" s="1281" t="s">
        <v>23</v>
      </c>
      <c r="C3098" s="1282">
        <v>6704</v>
      </c>
      <c r="D3098" s="1341" t="str">
        <f t="shared" si="62"/>
        <v>IN6704</v>
      </c>
      <c r="E3098" s="1514" t="s">
        <v>122</v>
      </c>
      <c r="F3098" s="1390">
        <v>500</v>
      </c>
      <c r="G3098" s="1283">
        <v>2.65</v>
      </c>
      <c r="H3098" s="1283">
        <v>2.29</v>
      </c>
      <c r="I3098" s="1283">
        <v>2.65</v>
      </c>
      <c r="J3098" s="1283">
        <v>3.01</v>
      </c>
      <c r="K3098" s="1283"/>
      <c r="L3098" s="1283"/>
      <c r="M3098" s="1283"/>
      <c r="N3098" s="1283"/>
      <c r="O3098" s="1283"/>
      <c r="P3098" s="1283"/>
      <c r="R3098" s="1067"/>
      <c r="S3098"/>
      <c r="T3098" s="268"/>
      <c r="U3098" s="268"/>
      <c r="V3098" s="268"/>
      <c r="Z3098" s="21"/>
      <c r="AH3098"/>
    </row>
    <row r="3099" spans="1:34" ht="11.25" customHeight="1">
      <c r="A3099"/>
      <c r="B3099" s="1281" t="s">
        <v>23</v>
      </c>
      <c r="C3099" s="1282">
        <v>6801</v>
      </c>
      <c r="D3099" s="1341" t="str">
        <f t="shared" si="62"/>
        <v>IN6801</v>
      </c>
      <c r="E3099" s="1514" t="s">
        <v>122</v>
      </c>
      <c r="F3099" s="1390">
        <v>550</v>
      </c>
      <c r="G3099" s="1283">
        <v>5.23</v>
      </c>
      <c r="H3099" s="1283">
        <v>4.51</v>
      </c>
      <c r="I3099" s="1283">
        <v>5.23</v>
      </c>
      <c r="J3099" s="1283">
        <v>5.95</v>
      </c>
      <c r="K3099" s="1283"/>
      <c r="L3099" s="1283"/>
      <c r="M3099" s="1283"/>
      <c r="N3099" s="1283"/>
      <c r="O3099" s="1283"/>
      <c r="P3099" s="1283"/>
      <c r="R3099" s="1067"/>
      <c r="S3099" s="267"/>
      <c r="T3099" s="268"/>
      <c r="U3099" s="268"/>
      <c r="V3099" s="268"/>
      <c r="Z3099" s="21"/>
      <c r="AH3099"/>
    </row>
    <row r="3100" spans="1:34" ht="11.25" customHeight="1">
      <c r="A3100"/>
      <c r="B3100" s="1281" t="s">
        <v>23</v>
      </c>
      <c r="C3100" s="1282">
        <v>6811</v>
      </c>
      <c r="D3100" s="1341" t="str">
        <f t="shared" si="62"/>
        <v>IN6811</v>
      </c>
      <c r="E3100" s="1514" t="s">
        <v>123</v>
      </c>
      <c r="F3100" s="1390">
        <v>500</v>
      </c>
      <c r="G3100" s="1283">
        <v>4.0599999999999996</v>
      </c>
      <c r="H3100" s="1283">
        <v>3.5</v>
      </c>
      <c r="I3100" s="1283">
        <v>4.0599999999999996</v>
      </c>
      <c r="J3100" s="1283">
        <v>4.62</v>
      </c>
      <c r="K3100" s="1283"/>
      <c r="L3100" s="1283"/>
      <c r="M3100" s="1283"/>
      <c r="N3100" s="1283"/>
      <c r="O3100" s="1283"/>
      <c r="P3100" s="1283"/>
      <c r="R3100" s="1067"/>
      <c r="S3100"/>
      <c r="T3100" s="268"/>
      <c r="U3100" s="268"/>
      <c r="V3100" s="268"/>
      <c r="Z3100" s="21"/>
      <c r="AH3100"/>
    </row>
    <row r="3101" spans="1:34" ht="11.25" customHeight="1">
      <c r="A3101"/>
      <c r="B3101" s="1281" t="s">
        <v>23</v>
      </c>
      <c r="C3101" s="1282">
        <v>6824</v>
      </c>
      <c r="D3101" s="1341" t="str">
        <f t="shared" si="62"/>
        <v>IN6824</v>
      </c>
      <c r="E3101" s="1514" t="s">
        <v>122</v>
      </c>
      <c r="F3101" s="1390">
        <v>850</v>
      </c>
      <c r="G3101" s="1283">
        <v>8.99</v>
      </c>
      <c r="H3101" s="1283">
        <v>7.75</v>
      </c>
      <c r="I3101" s="1283">
        <v>8.99</v>
      </c>
      <c r="J3101" s="1283">
        <v>10.23</v>
      </c>
      <c r="K3101" s="1283"/>
      <c r="L3101" s="1283"/>
      <c r="M3101" s="1283"/>
      <c r="N3101" s="1283"/>
      <c r="O3101" s="1283"/>
      <c r="P3101" s="1283"/>
      <c r="R3101" s="1067"/>
      <c r="S3101"/>
      <c r="T3101" s="268"/>
      <c r="U3101" s="268"/>
      <c r="V3101" s="268"/>
      <c r="Z3101" s="21"/>
      <c r="AH3101"/>
    </row>
    <row r="3102" spans="1:34" ht="11.25" customHeight="1">
      <c r="A3102"/>
      <c r="B3102" s="1281" t="s">
        <v>23</v>
      </c>
      <c r="C3102" s="1282">
        <v>6826</v>
      </c>
      <c r="D3102" s="1341" t="str">
        <f t="shared" si="62"/>
        <v>IN6826</v>
      </c>
      <c r="E3102" s="1514" t="s">
        <v>122</v>
      </c>
      <c r="F3102" s="1390">
        <v>650</v>
      </c>
      <c r="G3102" s="1283">
        <v>6.09</v>
      </c>
      <c r="H3102" s="1283">
        <v>5.25</v>
      </c>
      <c r="I3102" s="1283">
        <v>6.09</v>
      </c>
      <c r="J3102" s="1283">
        <v>6.93</v>
      </c>
      <c r="K3102" s="1283"/>
      <c r="L3102" s="1283"/>
      <c r="M3102" s="1283"/>
      <c r="N3102" s="1283"/>
      <c r="O3102" s="1283"/>
      <c r="P3102" s="1283"/>
      <c r="R3102" s="1067"/>
      <c r="S3102"/>
      <c r="T3102" s="268"/>
      <c r="U3102" s="268"/>
      <c r="V3102" s="268"/>
      <c r="Z3102" s="21"/>
      <c r="AH3102"/>
    </row>
    <row r="3103" spans="1:34" ht="11.25" customHeight="1">
      <c r="A3103"/>
      <c r="B3103" s="1281" t="s">
        <v>23</v>
      </c>
      <c r="C3103" s="1282">
        <v>6834</v>
      </c>
      <c r="D3103" s="1341" t="str">
        <f t="shared" si="62"/>
        <v>IN6834</v>
      </c>
      <c r="E3103" s="1514" t="s">
        <v>123</v>
      </c>
      <c r="F3103" s="1390">
        <v>500</v>
      </c>
      <c r="G3103" s="1283">
        <v>1.63</v>
      </c>
      <c r="H3103" s="1283">
        <v>1.4</v>
      </c>
      <c r="I3103" s="1283">
        <v>1.63</v>
      </c>
      <c r="J3103" s="1283">
        <v>1.85</v>
      </c>
      <c r="K3103" s="1283"/>
      <c r="L3103" s="1283"/>
      <c r="M3103" s="1283"/>
      <c r="N3103" s="1283"/>
      <c r="O3103" s="1283"/>
      <c r="P3103" s="1283"/>
      <c r="R3103" s="1067"/>
      <c r="S3103"/>
      <c r="T3103" s="268"/>
      <c r="U3103" s="268"/>
      <c r="V3103" s="268"/>
      <c r="Z3103" s="21"/>
      <c r="AH3103"/>
    </row>
    <row r="3104" spans="1:34" ht="11.25" customHeight="1">
      <c r="A3104"/>
      <c r="B3104" s="1281" t="s">
        <v>23</v>
      </c>
      <c r="C3104" s="1282">
        <v>6836</v>
      </c>
      <c r="D3104" s="1341" t="str">
        <f t="shared" si="62"/>
        <v>IN6836</v>
      </c>
      <c r="E3104" s="1514" t="s">
        <v>124</v>
      </c>
      <c r="F3104" s="1390">
        <v>500</v>
      </c>
      <c r="G3104" s="1283">
        <v>2.46</v>
      </c>
      <c r="H3104" s="1283">
        <v>2.12</v>
      </c>
      <c r="I3104" s="1283">
        <v>2.46</v>
      </c>
      <c r="J3104" s="1283">
        <v>2.8</v>
      </c>
      <c r="K3104" s="1283"/>
      <c r="L3104" s="1283"/>
      <c r="M3104" s="1283"/>
      <c r="N3104" s="1283"/>
      <c r="O3104" s="1283"/>
      <c r="P3104" s="1283"/>
      <c r="R3104" s="1067"/>
      <c r="S3104"/>
      <c r="T3104" s="268"/>
      <c r="U3104" s="268"/>
      <c r="V3104" s="268"/>
      <c r="Z3104" s="21"/>
      <c r="AH3104"/>
    </row>
    <row r="3105" spans="1:34" ht="11.25" customHeight="1">
      <c r="A3105"/>
      <c r="B3105" s="1281" t="s">
        <v>23</v>
      </c>
      <c r="C3105" s="1282">
        <v>6843</v>
      </c>
      <c r="D3105" s="1341" t="str">
        <f t="shared" si="62"/>
        <v>IN6843</v>
      </c>
      <c r="E3105" s="1514" t="s">
        <v>122</v>
      </c>
      <c r="F3105" s="1390">
        <v>900</v>
      </c>
      <c r="G3105" s="1283">
        <v>9.8800000000000008</v>
      </c>
      <c r="H3105" s="1283">
        <v>8.52</v>
      </c>
      <c r="I3105" s="1283">
        <v>9.8800000000000008</v>
      </c>
      <c r="J3105" s="1283">
        <v>11.24</v>
      </c>
      <c r="K3105" s="1283"/>
      <c r="L3105" s="1283"/>
      <c r="M3105" s="1283"/>
      <c r="N3105" s="1283"/>
      <c r="O3105" s="1283"/>
      <c r="P3105" s="1283"/>
      <c r="R3105" s="1067"/>
      <c r="S3105"/>
      <c r="T3105" s="268"/>
      <c r="U3105" s="268"/>
      <c r="V3105" s="268"/>
      <c r="Z3105" s="21"/>
      <c r="AH3105"/>
    </row>
    <row r="3106" spans="1:34" ht="11.25" customHeight="1">
      <c r="A3106"/>
      <c r="B3106" s="1281" t="s">
        <v>23</v>
      </c>
      <c r="C3106" s="1282">
        <v>6845</v>
      </c>
      <c r="D3106" s="1341" t="str">
        <f t="shared" si="62"/>
        <v>IN6845</v>
      </c>
      <c r="E3106" s="1514" t="s">
        <v>122</v>
      </c>
      <c r="F3106" s="1390">
        <v>700</v>
      </c>
      <c r="G3106" s="1283">
        <v>6.87</v>
      </c>
      <c r="H3106" s="1283">
        <v>5.93</v>
      </c>
      <c r="I3106" s="1283">
        <v>6.87</v>
      </c>
      <c r="J3106" s="1283">
        <v>7.82</v>
      </c>
      <c r="K3106" s="1283"/>
      <c r="L3106" s="1283"/>
      <c r="M3106" s="1283"/>
      <c r="N3106" s="1283"/>
      <c r="O3106" s="1283"/>
      <c r="P3106" s="1283"/>
      <c r="R3106" s="1067"/>
      <c r="S3106"/>
      <c r="T3106" s="268"/>
      <c r="U3106" s="268"/>
      <c r="V3106" s="268"/>
      <c r="Z3106" s="21"/>
      <c r="AH3106"/>
    </row>
    <row r="3107" spans="1:34" ht="11.25" customHeight="1">
      <c r="A3107"/>
      <c r="B3107" s="1281" t="s">
        <v>23</v>
      </c>
      <c r="C3107" s="1282">
        <v>6854</v>
      </c>
      <c r="D3107" s="1341" t="str">
        <f t="shared" si="62"/>
        <v>IN6854</v>
      </c>
      <c r="E3107" s="1514" t="s">
        <v>122</v>
      </c>
      <c r="F3107" s="1390">
        <v>500</v>
      </c>
      <c r="G3107" s="1283">
        <v>3.24</v>
      </c>
      <c r="H3107" s="1283">
        <v>2.79</v>
      </c>
      <c r="I3107" s="1283">
        <v>3.24</v>
      </c>
      <c r="J3107" s="1283">
        <v>3.68</v>
      </c>
      <c r="K3107" s="1283"/>
      <c r="L3107" s="1283"/>
      <c r="M3107" s="1283"/>
      <c r="N3107" s="1283"/>
      <c r="O3107" s="1283"/>
      <c r="P3107" s="1283"/>
      <c r="R3107" s="1067"/>
      <c r="S3107"/>
      <c r="T3107" s="268"/>
      <c r="U3107" s="268"/>
      <c r="V3107" s="268"/>
      <c r="Z3107" s="21"/>
      <c r="AH3107"/>
    </row>
    <row r="3108" spans="1:34" ht="11.25" customHeight="1">
      <c r="A3108"/>
      <c r="B3108" s="1281" t="s">
        <v>23</v>
      </c>
      <c r="C3108" s="1282">
        <v>6872</v>
      </c>
      <c r="D3108" s="1341" t="str">
        <f t="shared" si="62"/>
        <v>IN6872</v>
      </c>
      <c r="E3108" s="1514" t="s">
        <v>122</v>
      </c>
      <c r="F3108" s="1390">
        <v>900</v>
      </c>
      <c r="G3108" s="1283">
        <v>9.59</v>
      </c>
      <c r="H3108" s="1283">
        <v>8.27</v>
      </c>
      <c r="I3108" s="1283">
        <v>9.59</v>
      </c>
      <c r="J3108" s="1283">
        <v>10.91</v>
      </c>
      <c r="K3108" s="1283"/>
      <c r="L3108" s="1283"/>
      <c r="M3108" s="1283"/>
      <c r="N3108" s="1283"/>
      <c r="O3108" s="1283"/>
      <c r="P3108" s="1283"/>
      <c r="R3108" s="1067"/>
      <c r="S3108"/>
      <c r="T3108" s="268"/>
      <c r="U3108" s="268"/>
      <c r="V3108" s="268"/>
      <c r="Z3108" s="21"/>
      <c r="AH3108"/>
    </row>
    <row r="3109" spans="1:34" ht="11.25" customHeight="1">
      <c r="A3109"/>
      <c r="B3109" s="1281" t="s">
        <v>23</v>
      </c>
      <c r="C3109" s="1282">
        <v>6874</v>
      </c>
      <c r="D3109" s="1341" t="str">
        <f t="shared" si="62"/>
        <v>IN6874</v>
      </c>
      <c r="E3109" s="1514" t="s">
        <v>122</v>
      </c>
      <c r="F3109" s="1390">
        <v>1550</v>
      </c>
      <c r="G3109" s="1283">
        <v>18.91</v>
      </c>
      <c r="H3109" s="1283">
        <v>16.3</v>
      </c>
      <c r="I3109" s="1283">
        <v>18.91</v>
      </c>
      <c r="J3109" s="1283">
        <v>21.51</v>
      </c>
      <c r="K3109" s="1283"/>
      <c r="L3109" s="1283"/>
      <c r="M3109" s="1283"/>
      <c r="N3109" s="1283"/>
      <c r="O3109" s="1283"/>
      <c r="P3109" s="1283"/>
      <c r="R3109" s="1067"/>
      <c r="S3109"/>
      <c r="T3109" s="268"/>
      <c r="U3109" s="268"/>
      <c r="V3109" s="268"/>
      <c r="Z3109" s="21"/>
      <c r="AH3109"/>
    </row>
    <row r="3110" spans="1:34" ht="11.25" customHeight="1">
      <c r="A3110"/>
      <c r="B3110" s="1281" t="s">
        <v>23</v>
      </c>
      <c r="C3110" s="1282">
        <v>6882</v>
      </c>
      <c r="D3110" s="1341" t="str">
        <f t="shared" si="62"/>
        <v>IN6882</v>
      </c>
      <c r="E3110" s="1514" t="s">
        <v>122</v>
      </c>
      <c r="F3110" s="1390">
        <v>500</v>
      </c>
      <c r="G3110" s="1283">
        <v>2.04</v>
      </c>
      <c r="H3110" s="1283">
        <v>1.76</v>
      </c>
      <c r="I3110" s="1283">
        <v>2.04</v>
      </c>
      <c r="J3110" s="1283">
        <v>2.3199999999999998</v>
      </c>
      <c r="K3110" s="1283"/>
      <c r="L3110" s="1283"/>
      <c r="M3110" s="1283"/>
      <c r="N3110" s="1283"/>
      <c r="O3110" s="1283"/>
      <c r="P3110" s="1283"/>
      <c r="R3110" s="1067"/>
      <c r="S3110"/>
      <c r="T3110" s="268"/>
      <c r="U3110" s="268"/>
      <c r="V3110" s="268"/>
      <c r="Z3110" s="21"/>
      <c r="AH3110"/>
    </row>
    <row r="3111" spans="1:34" ht="11.25" customHeight="1">
      <c r="A3111"/>
      <c r="B3111" s="1281" t="s">
        <v>23</v>
      </c>
      <c r="C3111" s="1282">
        <v>6884</v>
      </c>
      <c r="D3111" s="1341" t="str">
        <f t="shared" si="62"/>
        <v>IN6884</v>
      </c>
      <c r="E3111" s="1514" t="s">
        <v>122</v>
      </c>
      <c r="F3111" s="1390">
        <v>500</v>
      </c>
      <c r="G3111" s="1283">
        <v>3.13</v>
      </c>
      <c r="H3111" s="1283">
        <v>2.7</v>
      </c>
      <c r="I3111" s="1283">
        <v>3.13</v>
      </c>
      <c r="J3111" s="1283">
        <v>3.56</v>
      </c>
      <c r="K3111" s="1283"/>
      <c r="L3111" s="1283"/>
      <c r="M3111" s="1283"/>
      <c r="N3111" s="1283"/>
      <c r="O3111" s="1283"/>
      <c r="P3111" s="1283"/>
      <c r="R3111" s="1067"/>
      <c r="S3111"/>
      <c r="T3111" s="268"/>
      <c r="U3111" s="268"/>
      <c r="V3111" s="268"/>
      <c r="Z3111" s="21"/>
      <c r="AH3111"/>
    </row>
    <row r="3112" spans="1:34" ht="11.25" customHeight="1">
      <c r="A3112"/>
      <c r="B3112" s="1281" t="s">
        <v>23</v>
      </c>
      <c r="C3112" s="1282">
        <v>7016</v>
      </c>
      <c r="D3112" s="1341" t="str">
        <f t="shared" si="62"/>
        <v>IN7016</v>
      </c>
      <c r="E3112" s="1514" t="s">
        <v>122</v>
      </c>
      <c r="F3112" s="1390">
        <v>500</v>
      </c>
      <c r="G3112" s="1283">
        <v>1.78</v>
      </c>
      <c r="H3112" s="1283">
        <v>1.53</v>
      </c>
      <c r="I3112" s="1283">
        <v>1.78</v>
      </c>
      <c r="J3112" s="1283">
        <v>2.02</v>
      </c>
      <c r="K3112" s="1283"/>
      <c r="L3112" s="1283"/>
      <c r="M3112" s="1283"/>
      <c r="N3112" s="1283"/>
      <c r="O3112" s="1283"/>
      <c r="P3112" s="1283"/>
      <c r="R3112" s="1067"/>
      <c r="S3112"/>
      <c r="T3112" s="268"/>
      <c r="U3112" s="268"/>
      <c r="V3112" s="268"/>
      <c r="Z3112" s="21"/>
      <c r="AH3112"/>
    </row>
    <row r="3113" spans="1:34" ht="11.25" customHeight="1">
      <c r="A3113"/>
      <c r="B3113" s="1281" t="s">
        <v>23</v>
      </c>
      <c r="C3113" s="1282">
        <v>7024</v>
      </c>
      <c r="D3113" s="1341" t="str">
        <f t="shared" si="62"/>
        <v>IN7024</v>
      </c>
      <c r="E3113" s="1514" t="s">
        <v>122</v>
      </c>
      <c r="F3113" s="1390">
        <v>500</v>
      </c>
      <c r="G3113" s="1283">
        <v>1.98</v>
      </c>
      <c r="H3113" s="1283">
        <v>1.71</v>
      </c>
      <c r="I3113" s="1283">
        <v>1.98</v>
      </c>
      <c r="J3113" s="1283">
        <v>2.25</v>
      </c>
      <c r="K3113" s="1283"/>
      <c r="L3113" s="1283"/>
      <c r="M3113" s="1283"/>
      <c r="N3113" s="1283"/>
      <c r="O3113" s="1283"/>
      <c r="P3113" s="1283"/>
      <c r="R3113" s="1067"/>
      <c r="S3113"/>
      <c r="T3113" s="268"/>
      <c r="U3113" s="268"/>
      <c r="V3113" s="268"/>
      <c r="Z3113" s="21"/>
      <c r="AH3113"/>
    </row>
    <row r="3114" spans="1:34" ht="11.25" customHeight="1">
      <c r="A3114"/>
      <c r="B3114" s="1281" t="s">
        <v>23</v>
      </c>
      <c r="C3114" s="1282">
        <v>7038</v>
      </c>
      <c r="D3114" s="1341" t="str">
        <f t="shared" si="62"/>
        <v>IN7038</v>
      </c>
      <c r="E3114" s="1514" t="s">
        <v>122</v>
      </c>
      <c r="F3114" s="1390">
        <v>500</v>
      </c>
      <c r="G3114" s="1283">
        <v>3.46</v>
      </c>
      <c r="H3114" s="1283">
        <v>2.98</v>
      </c>
      <c r="I3114" s="1283">
        <v>3.46</v>
      </c>
      <c r="J3114" s="1283">
        <v>3.93</v>
      </c>
      <c r="K3114" s="1283"/>
      <c r="L3114" s="1283"/>
      <c r="M3114" s="1283"/>
      <c r="N3114" s="1283"/>
      <c r="O3114" s="1283"/>
      <c r="P3114" s="1283"/>
      <c r="R3114" s="1067"/>
      <c r="S3114"/>
      <c r="T3114" s="268"/>
      <c r="U3114" s="268"/>
      <c r="V3114" s="268"/>
      <c r="Z3114" s="21"/>
      <c r="AH3114"/>
    </row>
    <row r="3115" spans="1:34" ht="11.25" customHeight="1">
      <c r="A3115"/>
      <c r="B3115" s="1281" t="s">
        <v>23</v>
      </c>
      <c r="C3115" s="1282">
        <v>7046</v>
      </c>
      <c r="D3115" s="1341" t="str">
        <f t="shared" si="62"/>
        <v>IN7046</v>
      </c>
      <c r="E3115" s="1514" t="s">
        <v>122</v>
      </c>
      <c r="F3115" s="1390">
        <v>500</v>
      </c>
      <c r="G3115" s="1283">
        <v>4.1100000000000003</v>
      </c>
      <c r="H3115" s="1283">
        <v>3.55</v>
      </c>
      <c r="I3115" s="1283">
        <v>4.1100000000000003</v>
      </c>
      <c r="J3115" s="1283">
        <v>4.68</v>
      </c>
      <c r="K3115" s="1283"/>
      <c r="L3115" s="1283"/>
      <c r="M3115" s="1283"/>
      <c r="N3115" s="1283"/>
      <c r="O3115" s="1283"/>
      <c r="P3115" s="1283"/>
      <c r="R3115" s="1067"/>
      <c r="S3115" s="267"/>
      <c r="T3115" s="268"/>
      <c r="U3115" s="268"/>
      <c r="V3115" s="268"/>
      <c r="Z3115" s="21"/>
      <c r="AH3115"/>
    </row>
    <row r="3116" spans="1:34" ht="11.25" customHeight="1">
      <c r="A3116"/>
      <c r="B3116" s="1281" t="s">
        <v>23</v>
      </c>
      <c r="C3116" s="1282">
        <v>7047</v>
      </c>
      <c r="D3116" s="1341" t="str">
        <f t="shared" si="62"/>
        <v>IN7047</v>
      </c>
      <c r="E3116" s="1514" t="s">
        <v>122</v>
      </c>
      <c r="F3116" s="1390">
        <v>500</v>
      </c>
      <c r="G3116" s="1283">
        <v>3.25</v>
      </c>
      <c r="H3116" s="1283">
        <v>2.8</v>
      </c>
      <c r="I3116" s="1283">
        <v>3.25</v>
      </c>
      <c r="J3116" s="1283">
        <v>3.7</v>
      </c>
      <c r="K3116" s="1283"/>
      <c r="L3116" s="1283"/>
      <c r="M3116" s="1283"/>
      <c r="N3116" s="1283"/>
      <c r="O3116" s="1283"/>
      <c r="P3116" s="1283"/>
      <c r="R3116" s="1067"/>
      <c r="T3116" s="268"/>
      <c r="U3116" s="268"/>
      <c r="V3116" s="268"/>
      <c r="Z3116" s="21"/>
      <c r="AH3116"/>
    </row>
    <row r="3117" spans="1:34" ht="11.25" customHeight="1">
      <c r="A3117"/>
      <c r="B3117" s="1281" t="s">
        <v>23</v>
      </c>
      <c r="C3117" s="1282">
        <v>7050</v>
      </c>
      <c r="D3117" s="1341" t="str">
        <f t="shared" si="62"/>
        <v>IN7050</v>
      </c>
      <c r="E3117" s="1514" t="s">
        <v>122</v>
      </c>
      <c r="F3117" s="1390">
        <v>650</v>
      </c>
      <c r="G3117" s="1283">
        <v>6.32</v>
      </c>
      <c r="H3117" s="1283">
        <v>5.45</v>
      </c>
      <c r="I3117" s="1283">
        <v>6.32</v>
      </c>
      <c r="J3117" s="1283">
        <v>7.2</v>
      </c>
      <c r="K3117" s="1283"/>
      <c r="L3117" s="1283"/>
      <c r="M3117" s="1283"/>
      <c r="N3117" s="1283"/>
      <c r="O3117" s="1283"/>
      <c r="P3117" s="1283"/>
      <c r="R3117" s="1067"/>
      <c r="S3117"/>
      <c r="T3117" s="268"/>
      <c r="U3117" s="268"/>
      <c r="V3117" s="268"/>
      <c r="Z3117" s="21"/>
      <c r="AH3117"/>
    </row>
    <row r="3118" spans="1:34" ht="11.25" customHeight="1">
      <c r="A3118"/>
      <c r="B3118" s="1281" t="s">
        <v>23</v>
      </c>
      <c r="C3118" s="1282">
        <v>7090</v>
      </c>
      <c r="D3118" s="1341" t="str">
        <f t="shared" si="62"/>
        <v>IN7090</v>
      </c>
      <c r="E3118" s="1514" t="s">
        <v>122</v>
      </c>
      <c r="F3118" s="1390">
        <v>500</v>
      </c>
      <c r="G3118" s="1283">
        <v>3.85</v>
      </c>
      <c r="H3118" s="1283">
        <v>3.32</v>
      </c>
      <c r="I3118" s="1283">
        <v>3.85</v>
      </c>
      <c r="J3118" s="1283">
        <v>4.38</v>
      </c>
      <c r="K3118" s="1283"/>
      <c r="L3118" s="1283"/>
      <c r="M3118" s="1283"/>
      <c r="N3118" s="1283"/>
      <c r="O3118" s="1283"/>
      <c r="P3118" s="1283"/>
      <c r="R3118" s="1067"/>
      <c r="S3118"/>
      <c r="T3118" s="268"/>
      <c r="U3118" s="268"/>
      <c r="V3118" s="268"/>
      <c r="Z3118" s="21"/>
      <c r="AH3118"/>
    </row>
    <row r="3119" spans="1:34" ht="11.25" customHeight="1">
      <c r="A3119"/>
      <c r="B3119" s="1281" t="s">
        <v>23</v>
      </c>
      <c r="C3119" s="1282">
        <v>7098</v>
      </c>
      <c r="D3119" s="1341" t="str">
        <f t="shared" si="62"/>
        <v>IN7098</v>
      </c>
      <c r="E3119" s="1514" t="s">
        <v>122</v>
      </c>
      <c r="F3119" s="1390">
        <v>500</v>
      </c>
      <c r="G3119" s="1283">
        <v>4.58</v>
      </c>
      <c r="H3119" s="1283">
        <v>3.95</v>
      </c>
      <c r="I3119" s="1283">
        <v>4.58</v>
      </c>
      <c r="J3119" s="1283">
        <v>5.21</v>
      </c>
      <c r="K3119" s="1283"/>
      <c r="L3119" s="1283"/>
      <c r="M3119" s="1283"/>
      <c r="N3119" s="1283"/>
      <c r="O3119" s="1283"/>
      <c r="P3119" s="1283"/>
      <c r="R3119" s="1067"/>
      <c r="S3119"/>
      <c r="T3119" s="268"/>
      <c r="U3119" s="268"/>
      <c r="V3119" s="268"/>
      <c r="Z3119" s="21"/>
      <c r="AH3119"/>
    </row>
    <row r="3120" spans="1:34" ht="11.25" customHeight="1">
      <c r="A3120"/>
      <c r="B3120" s="1281" t="s">
        <v>23</v>
      </c>
      <c r="C3120" s="1282">
        <v>7099</v>
      </c>
      <c r="D3120" s="1341" t="str">
        <f t="shared" si="62"/>
        <v>IN7099</v>
      </c>
      <c r="E3120" s="1514" t="s">
        <v>122</v>
      </c>
      <c r="F3120" s="1390">
        <v>750</v>
      </c>
      <c r="G3120" s="1283">
        <v>7.51</v>
      </c>
      <c r="H3120" s="1283">
        <v>6.48</v>
      </c>
      <c r="I3120" s="1283">
        <v>7.51</v>
      </c>
      <c r="J3120" s="1283">
        <v>8.5500000000000007</v>
      </c>
      <c r="K3120" s="1283"/>
      <c r="L3120" s="1283"/>
      <c r="M3120" s="1283"/>
      <c r="N3120" s="1283"/>
      <c r="O3120" s="1283"/>
      <c r="P3120" s="1283"/>
      <c r="R3120" s="1067"/>
      <c r="S3120"/>
      <c r="T3120" s="268"/>
      <c r="U3120" s="268"/>
      <c r="V3120" s="268"/>
      <c r="Z3120" s="21"/>
      <c r="AH3120"/>
    </row>
    <row r="3121" spans="1:34" ht="11.25" customHeight="1">
      <c r="A3121"/>
      <c r="B3121" s="1281" t="s">
        <v>23</v>
      </c>
      <c r="C3121" s="1282">
        <v>7133</v>
      </c>
      <c r="D3121" s="1341" t="str">
        <f t="shared" si="62"/>
        <v>IN7133</v>
      </c>
      <c r="E3121" s="1514" t="s">
        <v>122</v>
      </c>
      <c r="F3121" s="1390">
        <v>500</v>
      </c>
      <c r="G3121" s="1283">
        <v>1.86</v>
      </c>
      <c r="H3121" s="1283">
        <v>1.6</v>
      </c>
      <c r="I3121" s="1283">
        <v>1.86</v>
      </c>
      <c r="J3121" s="1283">
        <v>2.11</v>
      </c>
      <c r="K3121" s="1283"/>
      <c r="L3121" s="1283"/>
      <c r="M3121" s="1283"/>
      <c r="N3121" s="1283"/>
      <c r="O3121" s="1283"/>
      <c r="P3121" s="1283"/>
      <c r="R3121" s="1067"/>
      <c r="S3121"/>
      <c r="T3121" s="268"/>
      <c r="U3121" s="268"/>
      <c r="V3121" s="268"/>
      <c r="Z3121" s="21"/>
      <c r="AH3121"/>
    </row>
    <row r="3122" spans="1:34" ht="11.25" customHeight="1">
      <c r="A3122"/>
      <c r="B3122" s="1281" t="s">
        <v>23</v>
      </c>
      <c r="C3122" s="1282">
        <v>7151</v>
      </c>
      <c r="D3122" s="1341" t="str">
        <f t="shared" si="62"/>
        <v>IN7151</v>
      </c>
      <c r="E3122" s="1514" t="s">
        <v>122</v>
      </c>
      <c r="F3122" s="1390">
        <v>500</v>
      </c>
      <c r="G3122" s="1283">
        <v>2.25</v>
      </c>
      <c r="H3122" s="1283">
        <v>1.94</v>
      </c>
      <c r="I3122" s="1283">
        <v>2.25</v>
      </c>
      <c r="J3122" s="1283">
        <v>2.56</v>
      </c>
      <c r="K3122" s="1283"/>
      <c r="L3122" s="1283"/>
      <c r="M3122" s="1283"/>
      <c r="N3122" s="1283"/>
      <c r="O3122" s="1283"/>
      <c r="P3122" s="1283"/>
      <c r="R3122" s="1067"/>
      <c r="S3122"/>
      <c r="T3122" s="268"/>
      <c r="U3122" s="268"/>
      <c r="V3122" s="268"/>
      <c r="Z3122" s="21"/>
      <c r="AH3122"/>
    </row>
    <row r="3123" spans="1:34" ht="11.25" customHeight="1">
      <c r="A3123"/>
      <c r="B3123" s="1281" t="s">
        <v>23</v>
      </c>
      <c r="C3123" s="1282">
        <v>7152</v>
      </c>
      <c r="D3123" s="1341" t="str">
        <f t="shared" si="62"/>
        <v>IN7152</v>
      </c>
      <c r="E3123" s="1514" t="s">
        <v>122</v>
      </c>
      <c r="F3123" s="1390">
        <v>500</v>
      </c>
      <c r="G3123" s="1283">
        <v>4.13</v>
      </c>
      <c r="H3123" s="1283">
        <v>3.56</v>
      </c>
      <c r="I3123" s="1283">
        <v>4.13</v>
      </c>
      <c r="J3123" s="1283">
        <v>4.6900000000000004</v>
      </c>
      <c r="K3123" s="1283"/>
      <c r="L3123" s="1283"/>
      <c r="M3123" s="1283"/>
      <c r="N3123" s="1283"/>
      <c r="O3123" s="1283"/>
      <c r="P3123" s="1283"/>
      <c r="R3123" s="1067"/>
      <c r="S3123"/>
      <c r="T3123" s="268"/>
      <c r="U3123" s="268"/>
      <c r="V3123" s="268"/>
      <c r="Z3123" s="21"/>
      <c r="AH3123"/>
    </row>
    <row r="3124" spans="1:34" ht="11.25" customHeight="1">
      <c r="A3124"/>
      <c r="B3124" s="1281" t="s">
        <v>23</v>
      </c>
      <c r="C3124" s="1282">
        <v>7153</v>
      </c>
      <c r="D3124" s="1341" t="str">
        <f t="shared" si="62"/>
        <v>IN7153</v>
      </c>
      <c r="E3124" s="1514" t="s">
        <v>122</v>
      </c>
      <c r="F3124" s="1390">
        <v>500</v>
      </c>
      <c r="G3124" s="1283">
        <v>2.5099999999999998</v>
      </c>
      <c r="H3124" s="1283">
        <v>2.17</v>
      </c>
      <c r="I3124" s="1283">
        <v>2.5099999999999998</v>
      </c>
      <c r="J3124" s="1283">
        <v>2.86</v>
      </c>
      <c r="K3124" s="1283"/>
      <c r="L3124" s="1283"/>
      <c r="M3124" s="1283"/>
      <c r="N3124" s="1283"/>
      <c r="O3124" s="1283"/>
      <c r="P3124" s="1283"/>
      <c r="R3124" s="1067"/>
      <c r="S3124"/>
      <c r="T3124" s="268"/>
      <c r="U3124" s="268"/>
      <c r="V3124" s="268"/>
      <c r="Z3124" s="21"/>
      <c r="AH3124"/>
    </row>
    <row r="3125" spans="1:34" ht="11.25" customHeight="1">
      <c r="A3125"/>
      <c r="B3125" s="1281" t="s">
        <v>23</v>
      </c>
      <c r="C3125" s="1282">
        <v>7219</v>
      </c>
      <c r="D3125" s="1341" t="str">
        <f t="shared" si="62"/>
        <v>IN7219</v>
      </c>
      <c r="E3125" s="1514" t="s">
        <v>124</v>
      </c>
      <c r="F3125" s="1390">
        <v>500</v>
      </c>
      <c r="G3125" s="1283">
        <v>3.89</v>
      </c>
      <c r="H3125" s="1283">
        <v>3.36</v>
      </c>
      <c r="I3125" s="1283">
        <v>3.89</v>
      </c>
      <c r="J3125" s="1283">
        <v>4.43</v>
      </c>
      <c r="K3125" s="1283"/>
      <c r="L3125" s="1283"/>
      <c r="M3125" s="1283"/>
      <c r="N3125" s="1283"/>
      <c r="O3125" s="1283"/>
      <c r="P3125" s="1283"/>
      <c r="R3125" s="1067"/>
      <c r="S3125"/>
      <c r="T3125" s="268"/>
      <c r="U3125" s="268"/>
      <c r="V3125" s="268"/>
      <c r="Z3125" s="21"/>
      <c r="AH3125"/>
    </row>
    <row r="3126" spans="1:34" ht="11.25" customHeight="1">
      <c r="A3126"/>
      <c r="B3126" s="1281" t="s">
        <v>23</v>
      </c>
      <c r="C3126" s="1282">
        <v>7222</v>
      </c>
      <c r="D3126" s="1341" t="str">
        <f t="shared" si="62"/>
        <v>IN7222</v>
      </c>
      <c r="E3126" s="1514" t="s">
        <v>122</v>
      </c>
      <c r="F3126" s="1390">
        <v>500</v>
      </c>
      <c r="G3126" s="1283">
        <v>3.65</v>
      </c>
      <c r="H3126" s="1283">
        <v>3.15</v>
      </c>
      <c r="I3126" s="1283">
        <v>3.65</v>
      </c>
      <c r="J3126" s="1283">
        <v>4.1500000000000004</v>
      </c>
      <c r="K3126" s="1283"/>
      <c r="L3126" s="1283"/>
      <c r="M3126" s="1283"/>
      <c r="N3126" s="1283"/>
      <c r="O3126" s="1283"/>
      <c r="P3126" s="1283"/>
      <c r="R3126" s="1067"/>
      <c r="S3126"/>
      <c r="T3126" s="268"/>
      <c r="U3126" s="268"/>
      <c r="V3126" s="268"/>
      <c r="Z3126" s="21"/>
      <c r="AH3126"/>
    </row>
    <row r="3127" spans="1:34" ht="11.25" customHeight="1">
      <c r="A3127"/>
      <c r="B3127" s="1281" t="s">
        <v>23</v>
      </c>
      <c r="C3127" s="1282">
        <v>7225</v>
      </c>
      <c r="D3127" s="1341" t="str">
        <f t="shared" si="62"/>
        <v>IN7225</v>
      </c>
      <c r="E3127" s="1514" t="s">
        <v>123</v>
      </c>
      <c r="F3127" s="1390">
        <v>500</v>
      </c>
      <c r="G3127" s="1283">
        <v>3.33</v>
      </c>
      <c r="H3127" s="1283">
        <v>2.87</v>
      </c>
      <c r="I3127" s="1283">
        <v>3.33</v>
      </c>
      <c r="J3127" s="1283">
        <v>3.79</v>
      </c>
      <c r="K3127" s="1283"/>
      <c r="L3127" s="1283"/>
      <c r="M3127" s="1283"/>
      <c r="N3127" s="1283"/>
      <c r="O3127" s="1283"/>
      <c r="P3127" s="1283"/>
      <c r="R3127" s="1067"/>
      <c r="S3127"/>
      <c r="T3127" s="268"/>
      <c r="U3127" s="268"/>
      <c r="V3127" s="268"/>
      <c r="Z3127" s="21"/>
      <c r="AH3127"/>
    </row>
    <row r="3128" spans="1:34" ht="11.25" customHeight="1">
      <c r="A3128"/>
      <c r="B3128" s="1281" t="s">
        <v>23</v>
      </c>
      <c r="C3128" s="1282">
        <v>7230</v>
      </c>
      <c r="D3128" s="1341" t="str">
        <f t="shared" si="62"/>
        <v>IN7230</v>
      </c>
      <c r="E3128" s="1514" t="s">
        <v>123</v>
      </c>
      <c r="F3128" s="1390">
        <v>550</v>
      </c>
      <c r="G3128" s="1283">
        <v>5.25</v>
      </c>
      <c r="H3128" s="1283">
        <v>4.5199999999999996</v>
      </c>
      <c r="I3128" s="1283">
        <v>5.25</v>
      </c>
      <c r="J3128" s="1283">
        <v>5.97</v>
      </c>
      <c r="K3128" s="1283"/>
      <c r="L3128" s="1283"/>
      <c r="M3128" s="1283"/>
      <c r="N3128" s="1283"/>
      <c r="O3128" s="1283"/>
      <c r="P3128" s="1283"/>
      <c r="R3128" s="1067"/>
      <c r="S3128"/>
      <c r="T3128" s="268"/>
      <c r="U3128" s="268"/>
      <c r="V3128" s="268"/>
      <c r="Z3128" s="21"/>
      <c r="AH3128"/>
    </row>
    <row r="3129" spans="1:34" ht="11.25" customHeight="1">
      <c r="A3129"/>
      <c r="B3129" s="1281" t="s">
        <v>23</v>
      </c>
      <c r="C3129" s="1282">
        <v>7231</v>
      </c>
      <c r="D3129" s="1341" t="str">
        <f t="shared" si="62"/>
        <v>IN7231</v>
      </c>
      <c r="E3129" s="1514" t="s">
        <v>124</v>
      </c>
      <c r="F3129" s="1390">
        <v>500</v>
      </c>
      <c r="G3129" s="1283">
        <v>4.37</v>
      </c>
      <c r="H3129" s="1283">
        <v>3.77</v>
      </c>
      <c r="I3129" s="1283">
        <v>4.37</v>
      </c>
      <c r="J3129" s="1283">
        <v>4.97</v>
      </c>
      <c r="K3129" s="1283"/>
      <c r="L3129" s="1283"/>
      <c r="M3129" s="1283"/>
      <c r="N3129" s="1283"/>
      <c r="O3129" s="1283"/>
      <c r="P3129" s="1283"/>
      <c r="R3129" s="1067"/>
      <c r="S3129"/>
      <c r="T3129" s="268"/>
      <c r="U3129" s="268"/>
      <c r="V3129" s="268"/>
      <c r="Z3129" s="21"/>
      <c r="AH3129"/>
    </row>
    <row r="3130" spans="1:34" ht="11.25" customHeight="1">
      <c r="A3130"/>
      <c r="B3130" s="1281" t="s">
        <v>23</v>
      </c>
      <c r="C3130" s="1282">
        <v>7232</v>
      </c>
      <c r="D3130" s="1341" t="str">
        <f t="shared" si="62"/>
        <v>IN7232</v>
      </c>
      <c r="E3130" s="1514" t="s">
        <v>123</v>
      </c>
      <c r="F3130" s="1390">
        <v>500</v>
      </c>
      <c r="G3130" s="1283">
        <v>4.17</v>
      </c>
      <c r="H3130" s="1283">
        <v>3.59</v>
      </c>
      <c r="I3130" s="1283">
        <v>4.17</v>
      </c>
      <c r="J3130" s="1283">
        <v>4.74</v>
      </c>
      <c r="K3130" s="1283"/>
      <c r="L3130" s="1283"/>
      <c r="M3130" s="1283"/>
      <c r="N3130" s="1283"/>
      <c r="O3130" s="1283"/>
      <c r="P3130" s="1283"/>
      <c r="R3130" s="1067"/>
      <c r="S3130"/>
      <c r="T3130" s="268"/>
      <c r="U3130" s="268"/>
      <c r="V3130" s="268"/>
      <c r="Z3130" s="21"/>
      <c r="AH3130"/>
    </row>
    <row r="3131" spans="1:34" ht="11.25" customHeight="1">
      <c r="A3131"/>
      <c r="B3131" s="1281" t="s">
        <v>23</v>
      </c>
      <c r="C3131" s="1282">
        <v>7309</v>
      </c>
      <c r="D3131" s="1341" t="str">
        <f t="shared" si="62"/>
        <v>IN7309</v>
      </c>
      <c r="E3131" s="1514" t="s">
        <v>122</v>
      </c>
      <c r="F3131" s="1390">
        <v>850</v>
      </c>
      <c r="G3131" s="1283">
        <v>9.41</v>
      </c>
      <c r="H3131" s="1283">
        <v>8.1199999999999992</v>
      </c>
      <c r="I3131" s="1283">
        <v>9.41</v>
      </c>
      <c r="J3131" s="1283">
        <v>10.71</v>
      </c>
      <c r="K3131" s="1283"/>
      <c r="L3131" s="1283"/>
      <c r="M3131" s="1283"/>
      <c r="N3131" s="1283"/>
      <c r="O3131" s="1283"/>
      <c r="P3131" s="1283"/>
      <c r="R3131" s="1067"/>
      <c r="S3131"/>
      <c r="T3131" s="268"/>
      <c r="U3131" s="268"/>
      <c r="V3131" s="268"/>
      <c r="Z3131" s="21"/>
      <c r="AH3131"/>
    </row>
    <row r="3132" spans="1:34" ht="11.25" customHeight="1">
      <c r="A3132"/>
      <c r="B3132" s="1281" t="s">
        <v>23</v>
      </c>
      <c r="C3132" s="1282">
        <v>7313</v>
      </c>
      <c r="D3132" s="1341" t="str">
        <f t="shared" si="62"/>
        <v>IN7313</v>
      </c>
      <c r="E3132" s="1514" t="s">
        <v>122</v>
      </c>
      <c r="F3132" s="1390">
        <v>500</v>
      </c>
      <c r="G3132" s="1283">
        <v>3.88</v>
      </c>
      <c r="H3132" s="1283">
        <v>3.35</v>
      </c>
      <c r="I3132" s="1283">
        <v>3.88</v>
      </c>
      <c r="J3132" s="1283">
        <v>4.41</v>
      </c>
      <c r="K3132" s="1283"/>
      <c r="L3132" s="1283"/>
      <c r="M3132" s="1283"/>
      <c r="N3132" s="1283"/>
      <c r="O3132" s="1283"/>
      <c r="P3132" s="1283"/>
      <c r="R3132" s="1067"/>
      <c r="S3132" s="267"/>
      <c r="T3132" s="268"/>
      <c r="U3132" s="268"/>
      <c r="V3132" s="268"/>
      <c r="Z3132" s="21"/>
      <c r="AH3132"/>
    </row>
    <row r="3133" spans="1:34" ht="11.25" customHeight="1">
      <c r="A3133"/>
      <c r="B3133" s="1281" t="s">
        <v>23</v>
      </c>
      <c r="C3133" s="1282">
        <v>7317</v>
      </c>
      <c r="D3133" s="1341" t="str">
        <f t="shared" si="62"/>
        <v>IN7317</v>
      </c>
      <c r="E3133" s="1514" t="s">
        <v>122</v>
      </c>
      <c r="F3133" s="1390">
        <v>950</v>
      </c>
      <c r="G3133" s="1283">
        <v>10.3</v>
      </c>
      <c r="H3133" s="1283">
        <v>8.8800000000000008</v>
      </c>
      <c r="I3133" s="1283">
        <v>10.3</v>
      </c>
      <c r="J3133" s="1283">
        <v>11.72</v>
      </c>
      <c r="K3133" s="1283"/>
      <c r="L3133" s="1283"/>
      <c r="M3133" s="1283"/>
      <c r="N3133" s="1283"/>
      <c r="O3133" s="1283"/>
      <c r="P3133" s="1283"/>
      <c r="R3133" s="1067"/>
      <c r="S3133"/>
      <c r="T3133" s="268"/>
      <c r="U3133" s="268"/>
      <c r="V3133" s="268"/>
      <c r="Z3133" s="21"/>
      <c r="AH3133"/>
    </row>
    <row r="3134" spans="1:34" ht="11.25" customHeight="1">
      <c r="A3134"/>
      <c r="B3134" s="1281" t="s">
        <v>23</v>
      </c>
      <c r="C3134" s="1282">
        <v>7327</v>
      </c>
      <c r="D3134" s="1341" t="str">
        <f t="shared" si="62"/>
        <v>IN7327</v>
      </c>
      <c r="E3134" s="1514" t="s">
        <v>122</v>
      </c>
      <c r="F3134" s="1390">
        <v>2000</v>
      </c>
      <c r="G3134" s="1283">
        <v>27.39</v>
      </c>
      <c r="H3134" s="1283">
        <v>23.62</v>
      </c>
      <c r="I3134" s="1283">
        <v>27.39</v>
      </c>
      <c r="J3134" s="1283">
        <v>31.16</v>
      </c>
      <c r="K3134" s="1283"/>
      <c r="L3134" s="1283"/>
      <c r="M3134" s="1283"/>
      <c r="N3134" s="1283"/>
      <c r="O3134" s="1283"/>
      <c r="P3134" s="1283"/>
      <c r="R3134" s="1067"/>
      <c r="S3134"/>
      <c r="T3134" s="268"/>
      <c r="U3134" s="268"/>
      <c r="V3134" s="268"/>
      <c r="Z3134" s="21"/>
      <c r="AH3134"/>
    </row>
    <row r="3135" spans="1:34" ht="11.25" customHeight="1">
      <c r="A3135"/>
      <c r="B3135" s="1281" t="s">
        <v>23</v>
      </c>
      <c r="C3135" s="1282">
        <v>7333</v>
      </c>
      <c r="D3135" s="1341" t="str">
        <f t="shared" si="62"/>
        <v>IN7333</v>
      </c>
      <c r="E3135" s="1514" t="s">
        <v>122</v>
      </c>
      <c r="F3135" s="1390">
        <v>500</v>
      </c>
      <c r="G3135" s="1283">
        <v>1.35</v>
      </c>
      <c r="H3135" s="1283">
        <v>1.17</v>
      </c>
      <c r="I3135" s="1283">
        <v>1.35</v>
      </c>
      <c r="J3135" s="1283">
        <v>1.54</v>
      </c>
      <c r="K3135" s="1283"/>
      <c r="L3135" s="1283"/>
      <c r="M3135" s="1283"/>
      <c r="N3135" s="1283"/>
      <c r="O3135" s="1283"/>
      <c r="P3135" s="1283"/>
      <c r="R3135" s="1067"/>
      <c r="S3135"/>
      <c r="T3135" s="268"/>
      <c r="U3135" s="268"/>
      <c r="V3135" s="268"/>
      <c r="Z3135" s="21"/>
      <c r="AH3135"/>
    </row>
    <row r="3136" spans="1:34" ht="11.25" customHeight="1">
      <c r="A3136"/>
      <c r="B3136" s="1281" t="s">
        <v>23</v>
      </c>
      <c r="C3136" s="1282">
        <v>7335</v>
      </c>
      <c r="D3136" s="1341" t="str">
        <f t="shared" si="62"/>
        <v>IN7335</v>
      </c>
      <c r="E3136" s="1514" t="s">
        <v>122</v>
      </c>
      <c r="F3136" s="1390">
        <v>500</v>
      </c>
      <c r="G3136" s="1283">
        <v>1.5</v>
      </c>
      <c r="H3136" s="1283">
        <v>1.3</v>
      </c>
      <c r="I3136" s="1283">
        <v>1.5</v>
      </c>
      <c r="J3136" s="1283">
        <v>1.71</v>
      </c>
      <c r="K3136" s="1283"/>
      <c r="L3136" s="1283"/>
      <c r="M3136" s="1283"/>
      <c r="N3136" s="1283"/>
      <c r="O3136" s="1283"/>
      <c r="P3136" s="1283"/>
      <c r="R3136" s="1067"/>
      <c r="S3136"/>
      <c r="T3136" s="268"/>
      <c r="U3136" s="268"/>
      <c r="V3136" s="268"/>
      <c r="Z3136" s="21"/>
      <c r="AH3136"/>
    </row>
    <row r="3137" spans="1:34" ht="11.25" customHeight="1">
      <c r="A3137"/>
      <c r="B3137" s="1281" t="s">
        <v>23</v>
      </c>
      <c r="C3137" s="1282">
        <v>7337</v>
      </c>
      <c r="D3137" s="1341" t="str">
        <f t="shared" si="62"/>
        <v>IN7337</v>
      </c>
      <c r="E3137" s="1514" t="s">
        <v>122</v>
      </c>
      <c r="F3137" s="1390">
        <v>500</v>
      </c>
      <c r="G3137" s="1283">
        <v>2.4700000000000002</v>
      </c>
      <c r="H3137" s="1283">
        <v>2.13</v>
      </c>
      <c r="I3137" s="1283">
        <v>2.4700000000000002</v>
      </c>
      <c r="J3137" s="1283">
        <v>2.81</v>
      </c>
      <c r="K3137" s="1283"/>
      <c r="L3137" s="1283"/>
      <c r="M3137" s="1283"/>
      <c r="N3137" s="1283"/>
      <c r="O3137" s="1283"/>
      <c r="P3137" s="1283"/>
      <c r="R3137" s="1067"/>
      <c r="S3137"/>
      <c r="T3137" s="268"/>
      <c r="U3137" s="268"/>
      <c r="V3137" s="268"/>
      <c r="Z3137" s="21"/>
      <c r="AH3137"/>
    </row>
    <row r="3138" spans="1:34" ht="11.25" customHeight="1">
      <c r="A3138"/>
      <c r="B3138" s="1281" t="s">
        <v>23</v>
      </c>
      <c r="C3138" s="1282">
        <v>7350</v>
      </c>
      <c r="D3138" s="1341" t="str">
        <f t="shared" si="62"/>
        <v>IN7350</v>
      </c>
      <c r="E3138" s="1514" t="s">
        <v>122</v>
      </c>
      <c r="F3138" s="1390">
        <v>1050</v>
      </c>
      <c r="G3138" s="1283">
        <v>11.67</v>
      </c>
      <c r="H3138" s="1283">
        <v>10.06</v>
      </c>
      <c r="I3138" s="1283">
        <v>11.67</v>
      </c>
      <c r="J3138" s="1283">
        <v>13.27</v>
      </c>
      <c r="K3138" s="1283"/>
      <c r="L3138" s="1283"/>
      <c r="M3138" s="1283"/>
      <c r="N3138" s="1283"/>
      <c r="O3138" s="1283"/>
      <c r="P3138" s="1283"/>
      <c r="R3138" s="1067"/>
      <c r="T3138" s="268"/>
      <c r="U3138" s="268"/>
      <c r="V3138" s="268"/>
      <c r="Z3138" s="21"/>
      <c r="AH3138"/>
    </row>
    <row r="3139" spans="1:34" ht="11.25" customHeight="1">
      <c r="A3139"/>
      <c r="B3139" s="1281" t="s">
        <v>23</v>
      </c>
      <c r="C3139" s="1282">
        <v>7360</v>
      </c>
      <c r="D3139" s="1341" t="str">
        <f t="shared" si="62"/>
        <v>IN7360</v>
      </c>
      <c r="E3139" s="1514" t="s">
        <v>123</v>
      </c>
      <c r="F3139" s="1390">
        <v>500</v>
      </c>
      <c r="G3139" s="1283">
        <v>2.17</v>
      </c>
      <c r="H3139" s="1283">
        <v>1.87</v>
      </c>
      <c r="I3139" s="1283">
        <v>2.17</v>
      </c>
      <c r="J3139" s="1283">
        <v>2.4700000000000002</v>
      </c>
      <c r="K3139" s="1283"/>
      <c r="L3139" s="1283"/>
      <c r="M3139" s="1283"/>
      <c r="N3139" s="1283"/>
      <c r="O3139" s="1283"/>
      <c r="P3139" s="1283"/>
      <c r="R3139" s="1067"/>
      <c r="S3139"/>
      <c r="T3139" s="268"/>
      <c r="U3139" s="268"/>
      <c r="V3139" s="268"/>
      <c r="Z3139" s="21"/>
      <c r="AH3139"/>
    </row>
    <row r="3140" spans="1:34" ht="11.25" customHeight="1">
      <c r="A3140"/>
      <c r="B3140" s="1281" t="s">
        <v>23</v>
      </c>
      <c r="C3140" s="1282">
        <v>7370</v>
      </c>
      <c r="D3140" s="1341" t="str">
        <f t="shared" si="62"/>
        <v>IN7370</v>
      </c>
      <c r="E3140" s="1514" t="s">
        <v>124</v>
      </c>
      <c r="F3140" s="1390">
        <v>500</v>
      </c>
      <c r="G3140" s="1283">
        <v>3.78</v>
      </c>
      <c r="H3140" s="1283">
        <v>3.26</v>
      </c>
      <c r="I3140" s="1283">
        <v>3.78</v>
      </c>
      <c r="J3140" s="1283">
        <v>4.3</v>
      </c>
      <c r="K3140" s="1283"/>
      <c r="L3140" s="1283"/>
      <c r="M3140" s="1283"/>
      <c r="N3140" s="1283"/>
      <c r="O3140" s="1283"/>
      <c r="P3140" s="1283"/>
      <c r="R3140" s="1067"/>
      <c r="S3140"/>
      <c r="T3140" s="268"/>
      <c r="U3140" s="268"/>
      <c r="V3140" s="268"/>
      <c r="Z3140" s="21"/>
      <c r="AH3140"/>
    </row>
    <row r="3141" spans="1:34" ht="11.25" customHeight="1">
      <c r="A3141"/>
      <c r="B3141" s="1281" t="s">
        <v>23</v>
      </c>
      <c r="C3141" s="1282">
        <v>7380</v>
      </c>
      <c r="D3141" s="1341" t="str">
        <f t="shared" si="62"/>
        <v>IN7380</v>
      </c>
      <c r="E3141" s="1514" t="s">
        <v>123</v>
      </c>
      <c r="F3141" s="1390">
        <v>500</v>
      </c>
      <c r="G3141" s="1283">
        <v>2.8</v>
      </c>
      <c r="H3141" s="1283">
        <v>2.41</v>
      </c>
      <c r="I3141" s="1283">
        <v>2.8</v>
      </c>
      <c r="J3141" s="1283">
        <v>3.19</v>
      </c>
      <c r="K3141" s="1283"/>
      <c r="L3141" s="1283"/>
      <c r="M3141" s="1283"/>
      <c r="N3141" s="1283"/>
      <c r="O3141" s="1283"/>
      <c r="P3141" s="1283"/>
      <c r="R3141" s="1067"/>
      <c r="S3141"/>
      <c r="T3141" s="268"/>
      <c r="U3141" s="268"/>
      <c r="V3141" s="268"/>
      <c r="Z3141" s="21"/>
      <c r="AH3141"/>
    </row>
    <row r="3142" spans="1:34" ht="11.25" customHeight="1">
      <c r="A3142"/>
      <c r="B3142" s="1281" t="s">
        <v>23</v>
      </c>
      <c r="C3142" s="1282">
        <v>7382</v>
      </c>
      <c r="D3142" s="1341" t="str">
        <f t="shared" si="62"/>
        <v>IN7382</v>
      </c>
      <c r="E3142" s="1514" t="s">
        <v>124</v>
      </c>
      <c r="F3142" s="1390">
        <v>500</v>
      </c>
      <c r="G3142" s="1283">
        <v>2.29</v>
      </c>
      <c r="H3142" s="1283">
        <v>1.98</v>
      </c>
      <c r="I3142" s="1283">
        <v>2.29</v>
      </c>
      <c r="J3142" s="1283">
        <v>2.61</v>
      </c>
      <c r="K3142" s="1283"/>
      <c r="L3142" s="1283"/>
      <c r="M3142" s="1283"/>
      <c r="N3142" s="1283"/>
      <c r="O3142" s="1283"/>
      <c r="P3142" s="1283"/>
      <c r="R3142" s="1067"/>
      <c r="S3142"/>
      <c r="T3142" s="268"/>
      <c r="U3142" s="268"/>
      <c r="V3142" s="268"/>
      <c r="Z3142" s="21"/>
      <c r="AH3142"/>
    </row>
    <row r="3143" spans="1:34" ht="11.25" customHeight="1">
      <c r="A3143"/>
      <c r="B3143" s="1281" t="s">
        <v>23</v>
      </c>
      <c r="C3143" s="1282">
        <v>7390</v>
      </c>
      <c r="D3143" s="1341" t="str">
        <f t="shared" si="62"/>
        <v>IN7390</v>
      </c>
      <c r="E3143" s="1514" t="s">
        <v>123</v>
      </c>
      <c r="F3143" s="1390">
        <v>500</v>
      </c>
      <c r="G3143" s="1283">
        <v>2.69</v>
      </c>
      <c r="H3143" s="1283">
        <v>2.3199999999999998</v>
      </c>
      <c r="I3143" s="1283">
        <v>2.69</v>
      </c>
      <c r="J3143" s="1283">
        <v>3.06</v>
      </c>
      <c r="K3143" s="1283"/>
      <c r="L3143" s="1283"/>
      <c r="M3143" s="1283"/>
      <c r="N3143" s="1283"/>
      <c r="O3143" s="1283"/>
      <c r="P3143" s="1283"/>
      <c r="R3143" s="1067"/>
      <c r="S3143"/>
      <c r="T3143" s="268"/>
      <c r="U3143" s="268"/>
      <c r="V3143" s="268"/>
      <c r="Z3143" s="21"/>
      <c r="AH3143"/>
    </row>
    <row r="3144" spans="1:34" ht="11.25" customHeight="1">
      <c r="A3144"/>
      <c r="B3144" s="1281" t="s">
        <v>23</v>
      </c>
      <c r="C3144" s="1282">
        <v>7394</v>
      </c>
      <c r="D3144" s="1341" t="str">
        <f t="shared" si="62"/>
        <v>IN7394</v>
      </c>
      <c r="E3144" s="1514" t="s">
        <v>122</v>
      </c>
      <c r="F3144" s="1390">
        <v>500</v>
      </c>
      <c r="G3144" s="1283">
        <v>1.8</v>
      </c>
      <c r="H3144" s="1283">
        <v>1.55</v>
      </c>
      <c r="I3144" s="1283">
        <v>1.8</v>
      </c>
      <c r="J3144" s="1283">
        <v>2.0499999999999998</v>
      </c>
      <c r="K3144" s="1283"/>
      <c r="L3144" s="1283"/>
      <c r="M3144" s="1283"/>
      <c r="N3144" s="1283"/>
      <c r="O3144" s="1283"/>
      <c r="P3144" s="1283"/>
      <c r="R3144" s="1067"/>
      <c r="S3144"/>
      <c r="T3144" s="268"/>
      <c r="U3144" s="268"/>
      <c r="V3144" s="268"/>
      <c r="Z3144" s="21"/>
      <c r="AH3144"/>
    </row>
    <row r="3145" spans="1:34" ht="11.25" customHeight="1">
      <c r="A3145"/>
      <c r="B3145" s="1281" t="s">
        <v>23</v>
      </c>
      <c r="C3145" s="1282">
        <v>7395</v>
      </c>
      <c r="D3145" s="1341" t="str">
        <f t="shared" si="62"/>
        <v>IN7395</v>
      </c>
      <c r="E3145" s="1514" t="s">
        <v>122</v>
      </c>
      <c r="F3145" s="1390">
        <v>500</v>
      </c>
      <c r="G3145" s="1283">
        <v>1.99</v>
      </c>
      <c r="H3145" s="1283">
        <v>1.72</v>
      </c>
      <c r="I3145" s="1283">
        <v>1.99</v>
      </c>
      <c r="J3145" s="1283">
        <v>2.27</v>
      </c>
      <c r="K3145" s="1283"/>
      <c r="L3145" s="1283"/>
      <c r="M3145" s="1283"/>
      <c r="N3145" s="1283"/>
      <c r="O3145" s="1283"/>
      <c r="P3145" s="1283"/>
      <c r="R3145" s="1067"/>
      <c r="S3145"/>
      <c r="T3145" s="268"/>
      <c r="U3145" s="268"/>
      <c r="V3145" s="268"/>
      <c r="Z3145" s="21"/>
      <c r="AH3145"/>
    </row>
    <row r="3146" spans="1:34" ht="11.25" customHeight="1">
      <c r="A3146"/>
      <c r="B3146" s="1281" t="s">
        <v>23</v>
      </c>
      <c r="C3146" s="1282">
        <v>7398</v>
      </c>
      <c r="D3146" s="1341" t="str">
        <f t="shared" si="62"/>
        <v>IN7398</v>
      </c>
      <c r="E3146" s="1514" t="s">
        <v>122</v>
      </c>
      <c r="F3146" s="1390">
        <v>500</v>
      </c>
      <c r="G3146" s="1283">
        <v>3.29</v>
      </c>
      <c r="H3146" s="1283">
        <v>2.84</v>
      </c>
      <c r="I3146" s="1283">
        <v>3.29</v>
      </c>
      <c r="J3146" s="1283">
        <v>3.75</v>
      </c>
      <c r="K3146" s="1283"/>
      <c r="L3146" s="1283"/>
      <c r="M3146" s="1283"/>
      <c r="N3146" s="1283"/>
      <c r="O3146" s="1283"/>
      <c r="P3146" s="1283"/>
      <c r="R3146" s="1067"/>
      <c r="S3146"/>
      <c r="T3146" s="268"/>
      <c r="U3146" s="268"/>
      <c r="V3146" s="268"/>
      <c r="Z3146" s="21"/>
      <c r="AH3146"/>
    </row>
    <row r="3147" spans="1:34" ht="11.25" customHeight="1">
      <c r="A3147"/>
      <c r="B3147" s="1281" t="s">
        <v>23</v>
      </c>
      <c r="C3147" s="1282">
        <v>7402</v>
      </c>
      <c r="D3147" s="1341" t="str">
        <f t="shared" si="62"/>
        <v>IN7402</v>
      </c>
      <c r="E3147" s="1514" t="s">
        <v>122</v>
      </c>
      <c r="F3147" s="1390">
        <v>500</v>
      </c>
      <c r="G3147" s="1283">
        <v>0.11</v>
      </c>
      <c r="H3147" s="1283">
        <v>0.09</v>
      </c>
      <c r="I3147" s="1283">
        <v>0.11</v>
      </c>
      <c r="J3147" s="1283">
        <v>0.12</v>
      </c>
      <c r="K3147" s="1283"/>
      <c r="L3147" s="1283"/>
      <c r="M3147" s="1283"/>
      <c r="N3147" s="1283"/>
      <c r="O3147" s="1283"/>
      <c r="P3147" s="1283"/>
      <c r="R3147" s="1067"/>
      <c r="S3147"/>
      <c r="T3147" s="268"/>
      <c r="U3147" s="268"/>
      <c r="V3147" s="268"/>
      <c r="Z3147" s="21"/>
      <c r="AH3147"/>
    </row>
    <row r="3148" spans="1:34" ht="11.25" customHeight="1">
      <c r="A3148"/>
      <c r="B3148" s="1281" t="s">
        <v>23</v>
      </c>
      <c r="C3148" s="1282">
        <v>7403</v>
      </c>
      <c r="D3148" s="1341" t="str">
        <f t="shared" ref="D3148:D3211" si="63">B3148&amp;TEXT(C3148,"0000")</f>
        <v>IN7403</v>
      </c>
      <c r="E3148" s="1514" t="s">
        <v>122</v>
      </c>
      <c r="F3148" s="1390">
        <v>500</v>
      </c>
      <c r="G3148" s="1283">
        <v>2.42</v>
      </c>
      <c r="H3148" s="1283">
        <v>2.09</v>
      </c>
      <c r="I3148" s="1283">
        <v>2.42</v>
      </c>
      <c r="J3148" s="1283">
        <v>2.75</v>
      </c>
      <c r="K3148" s="1283"/>
      <c r="L3148" s="1283"/>
      <c r="M3148" s="1283"/>
      <c r="N3148" s="1283"/>
      <c r="O3148" s="1283"/>
      <c r="P3148" s="1283"/>
      <c r="R3148" s="1067"/>
      <c r="S3148"/>
      <c r="T3148" s="268"/>
      <c r="U3148" s="268"/>
      <c r="V3148" s="268"/>
      <c r="Z3148" s="21"/>
      <c r="AH3148"/>
    </row>
    <row r="3149" spans="1:34" ht="11.25" customHeight="1">
      <c r="A3149"/>
      <c r="B3149" s="1281" t="s">
        <v>23</v>
      </c>
      <c r="C3149" s="1282">
        <v>7405</v>
      </c>
      <c r="D3149" s="1341" t="str">
        <f t="shared" si="63"/>
        <v>IN7405</v>
      </c>
      <c r="E3149" s="1514" t="s">
        <v>122</v>
      </c>
      <c r="F3149" s="1390">
        <v>500</v>
      </c>
      <c r="G3149" s="1283">
        <v>0.81</v>
      </c>
      <c r="H3149" s="1283">
        <v>0.7</v>
      </c>
      <c r="I3149" s="1283">
        <v>0.81</v>
      </c>
      <c r="J3149" s="1283">
        <v>0.92</v>
      </c>
      <c r="K3149" s="1283"/>
      <c r="L3149" s="1283"/>
      <c r="M3149" s="1283"/>
      <c r="N3149" s="1283"/>
      <c r="O3149" s="1283"/>
      <c r="P3149" s="1283"/>
      <c r="R3149" s="1067"/>
      <c r="S3149" s="267"/>
      <c r="T3149" s="268"/>
      <c r="U3149" s="268"/>
      <c r="V3149" s="268"/>
      <c r="Z3149" s="21"/>
      <c r="AH3149"/>
    </row>
    <row r="3150" spans="1:34" ht="11.25" customHeight="1">
      <c r="A3150"/>
      <c r="B3150" s="1281" t="s">
        <v>23</v>
      </c>
      <c r="C3150" s="1282">
        <v>7420</v>
      </c>
      <c r="D3150" s="1341" t="str">
        <f t="shared" si="63"/>
        <v>IN7420</v>
      </c>
      <c r="E3150" s="1514" t="s">
        <v>122</v>
      </c>
      <c r="F3150" s="1390">
        <v>500</v>
      </c>
      <c r="G3150" s="1283">
        <v>4.0599999999999996</v>
      </c>
      <c r="H3150" s="1283">
        <v>3.5</v>
      </c>
      <c r="I3150" s="1283">
        <v>4.0599999999999996</v>
      </c>
      <c r="J3150" s="1283">
        <v>4.62</v>
      </c>
      <c r="K3150" s="1283"/>
      <c r="L3150" s="1283"/>
      <c r="M3150" s="1283"/>
      <c r="N3150" s="1283"/>
      <c r="O3150" s="1283"/>
      <c r="P3150" s="1283"/>
      <c r="R3150" s="1067"/>
      <c r="S3150"/>
      <c r="T3150" s="268"/>
      <c r="U3150" s="268"/>
      <c r="V3150" s="268"/>
      <c r="Z3150" s="21"/>
      <c r="AH3150"/>
    </row>
    <row r="3151" spans="1:34" ht="11.25" customHeight="1">
      <c r="A3151"/>
      <c r="B3151" s="1281" t="s">
        <v>23</v>
      </c>
      <c r="C3151" s="1282">
        <v>7421</v>
      </c>
      <c r="D3151" s="1341" t="str">
        <f t="shared" si="63"/>
        <v>IN7421</v>
      </c>
      <c r="E3151" s="1514" t="s">
        <v>122</v>
      </c>
      <c r="F3151" s="1390">
        <v>500</v>
      </c>
      <c r="G3151" s="1283">
        <v>0.51</v>
      </c>
      <c r="H3151" s="1283">
        <v>0.44</v>
      </c>
      <c r="I3151" s="1283">
        <v>0.51</v>
      </c>
      <c r="J3151" s="1283">
        <v>0.56999999999999995</v>
      </c>
      <c r="K3151" s="1283"/>
      <c r="L3151" s="1283"/>
      <c r="M3151" s="1283"/>
      <c r="N3151" s="1283"/>
      <c r="O3151" s="1283"/>
      <c r="P3151" s="1283"/>
      <c r="R3151" s="1067"/>
      <c r="S3151"/>
      <c r="T3151" s="268"/>
      <c r="U3151" s="268"/>
      <c r="V3151" s="268"/>
      <c r="Z3151" s="21"/>
      <c r="AH3151"/>
    </row>
    <row r="3152" spans="1:34" ht="11.25" customHeight="1">
      <c r="A3152"/>
      <c r="B3152" s="1281" t="s">
        <v>23</v>
      </c>
      <c r="C3152" s="1282">
        <v>7422</v>
      </c>
      <c r="D3152" s="1341" t="str">
        <f t="shared" si="63"/>
        <v>IN7422</v>
      </c>
      <c r="E3152" s="1514" t="s">
        <v>122</v>
      </c>
      <c r="F3152" s="1390">
        <v>500</v>
      </c>
      <c r="G3152" s="1283">
        <v>0.71</v>
      </c>
      <c r="H3152" s="1283">
        <v>0.61</v>
      </c>
      <c r="I3152" s="1283">
        <v>0.71</v>
      </c>
      <c r="J3152" s="1283">
        <v>0.81</v>
      </c>
      <c r="K3152" s="1283"/>
      <c r="L3152" s="1283"/>
      <c r="M3152" s="1283"/>
      <c r="N3152" s="1283"/>
      <c r="O3152" s="1283"/>
      <c r="P3152" s="1283"/>
      <c r="R3152" s="1067"/>
      <c r="S3152"/>
      <c r="T3152" s="268"/>
      <c r="U3152" s="268"/>
      <c r="V3152" s="268"/>
      <c r="Z3152" s="21"/>
      <c r="AH3152"/>
    </row>
    <row r="3153" spans="1:34" ht="11.25" customHeight="1">
      <c r="A3153"/>
      <c r="B3153" s="1281" t="s">
        <v>23</v>
      </c>
      <c r="C3153" s="1282">
        <v>7425</v>
      </c>
      <c r="D3153" s="1341" t="str">
        <f t="shared" si="63"/>
        <v>IN7425</v>
      </c>
      <c r="E3153" s="1514" t="s">
        <v>122</v>
      </c>
      <c r="F3153" s="1390">
        <v>500</v>
      </c>
      <c r="G3153" s="1283">
        <v>1.26</v>
      </c>
      <c r="H3153" s="1283">
        <v>1.08</v>
      </c>
      <c r="I3153" s="1283">
        <v>1.26</v>
      </c>
      <c r="J3153" s="1283">
        <v>1.43</v>
      </c>
      <c r="K3153" s="1283"/>
      <c r="L3153" s="1283"/>
      <c r="M3153" s="1283"/>
      <c r="N3153" s="1283"/>
      <c r="O3153" s="1283"/>
      <c r="P3153" s="1283"/>
      <c r="R3153" s="1067"/>
      <c r="S3153"/>
      <c r="T3153" s="268"/>
      <c r="U3153" s="268"/>
      <c r="V3153" s="268"/>
      <c r="Z3153" s="21"/>
      <c r="AH3153"/>
    </row>
    <row r="3154" spans="1:34" ht="11.25" customHeight="1">
      <c r="A3154"/>
      <c r="B3154" s="1281" t="s">
        <v>23</v>
      </c>
      <c r="C3154" s="1282">
        <v>7431</v>
      </c>
      <c r="D3154" s="1341" t="str">
        <f t="shared" si="63"/>
        <v>IN7431</v>
      </c>
      <c r="E3154" s="1514" t="s">
        <v>122</v>
      </c>
      <c r="F3154" s="1390">
        <v>500</v>
      </c>
      <c r="G3154" s="1283">
        <v>0.52</v>
      </c>
      <c r="H3154" s="1283">
        <v>0.45</v>
      </c>
      <c r="I3154" s="1283">
        <v>0.52</v>
      </c>
      <c r="J3154" s="1283">
        <v>0.59</v>
      </c>
      <c r="K3154" s="1283"/>
      <c r="L3154" s="1283"/>
      <c r="M3154" s="1283"/>
      <c r="N3154" s="1283"/>
      <c r="O3154" s="1283"/>
      <c r="P3154" s="1283"/>
      <c r="R3154" s="1067"/>
      <c r="S3154"/>
      <c r="T3154" s="268"/>
      <c r="U3154" s="268"/>
      <c r="V3154" s="268"/>
      <c r="Z3154" s="21"/>
      <c r="AH3154"/>
    </row>
    <row r="3155" spans="1:34" ht="11.25" customHeight="1">
      <c r="A3155"/>
      <c r="B3155" s="1281" t="s">
        <v>23</v>
      </c>
      <c r="C3155" s="1282">
        <v>7445</v>
      </c>
      <c r="D3155" s="1341" t="str">
        <f t="shared" si="63"/>
        <v>IN7445</v>
      </c>
      <c r="E3155" s="1514" t="s">
        <v>280</v>
      </c>
      <c r="F3155" s="1390">
        <v>500</v>
      </c>
      <c r="G3155" s="1283">
        <v>0.26</v>
      </c>
      <c r="H3155" s="1283">
        <v>0.22</v>
      </c>
      <c r="I3155" s="1283">
        <v>0.26</v>
      </c>
      <c r="J3155" s="1283">
        <v>0.3</v>
      </c>
      <c r="K3155" s="1283"/>
      <c r="L3155" s="1283"/>
      <c r="M3155" s="1283"/>
      <c r="N3155" s="1283"/>
      <c r="O3155" s="1283"/>
      <c r="P3155" s="1283"/>
      <c r="R3155" s="1067"/>
      <c r="S3155"/>
      <c r="T3155" s="268"/>
      <c r="U3155" s="268"/>
      <c r="V3155" s="268"/>
      <c r="Z3155" s="21"/>
      <c r="AH3155"/>
    </row>
    <row r="3156" spans="1:34" ht="11.25" customHeight="1">
      <c r="A3156"/>
      <c r="B3156" s="1281" t="s">
        <v>23</v>
      </c>
      <c r="C3156" s="1282">
        <v>7453</v>
      </c>
      <c r="D3156" s="1341" t="str">
        <f t="shared" si="63"/>
        <v>IN7453</v>
      </c>
      <c r="E3156" s="1514" t="s">
        <v>280</v>
      </c>
      <c r="F3156" s="1390">
        <v>500</v>
      </c>
      <c r="G3156" s="1283">
        <v>0.18</v>
      </c>
      <c r="H3156" s="1283">
        <v>0.15</v>
      </c>
      <c r="I3156" s="1283">
        <v>0.18</v>
      </c>
      <c r="J3156" s="1283">
        <v>0.2</v>
      </c>
      <c r="K3156" s="1283"/>
      <c r="L3156" s="1283"/>
      <c r="M3156" s="1283"/>
      <c r="N3156" s="1283"/>
      <c r="O3156" s="1283"/>
      <c r="P3156" s="1283"/>
      <c r="R3156" s="1067"/>
      <c r="S3156"/>
      <c r="T3156" s="268"/>
      <c r="U3156" s="268"/>
      <c r="V3156" s="268"/>
      <c r="Z3156" s="21"/>
      <c r="AH3156"/>
    </row>
    <row r="3157" spans="1:34" ht="11.25" customHeight="1">
      <c r="A3157"/>
      <c r="B3157" s="1281" t="s">
        <v>23</v>
      </c>
      <c r="C3157" s="1282">
        <v>7502</v>
      </c>
      <c r="D3157" s="1341" t="str">
        <f t="shared" si="63"/>
        <v>IN7502</v>
      </c>
      <c r="E3157" s="1514" t="s">
        <v>122</v>
      </c>
      <c r="F3157" s="1390">
        <v>500</v>
      </c>
      <c r="G3157" s="1283">
        <v>1.04</v>
      </c>
      <c r="H3157" s="1283">
        <v>0.9</v>
      </c>
      <c r="I3157" s="1283">
        <v>1.04</v>
      </c>
      <c r="J3157" s="1283">
        <v>1.18</v>
      </c>
      <c r="K3157" s="1283"/>
      <c r="L3157" s="1283"/>
      <c r="M3157" s="1283"/>
      <c r="N3157" s="1283"/>
      <c r="O3157" s="1283"/>
      <c r="P3157" s="1283"/>
      <c r="R3157" s="1067"/>
      <c r="S3157"/>
      <c r="T3157" s="268"/>
      <c r="U3157" s="268"/>
      <c r="V3157" s="268"/>
      <c r="Z3157" s="21"/>
      <c r="AH3157"/>
    </row>
    <row r="3158" spans="1:34" ht="11.25" customHeight="1">
      <c r="A3158"/>
      <c r="B3158" s="1281" t="s">
        <v>23</v>
      </c>
      <c r="C3158" s="1282">
        <v>7515</v>
      </c>
      <c r="D3158" s="1341" t="str">
        <f t="shared" si="63"/>
        <v>IN7515</v>
      </c>
      <c r="E3158" s="1514" t="s">
        <v>122</v>
      </c>
      <c r="F3158" s="1390">
        <v>500</v>
      </c>
      <c r="G3158" s="1283">
        <v>0.55000000000000004</v>
      </c>
      <c r="H3158" s="1283">
        <v>0.47</v>
      </c>
      <c r="I3158" s="1283">
        <v>0.55000000000000004</v>
      </c>
      <c r="J3158" s="1283">
        <v>0.62</v>
      </c>
      <c r="K3158" s="1283"/>
      <c r="L3158" s="1283"/>
      <c r="M3158" s="1283"/>
      <c r="N3158" s="1283"/>
      <c r="O3158" s="1283"/>
      <c r="P3158" s="1283"/>
      <c r="R3158" s="1067"/>
      <c r="S3158"/>
      <c r="T3158" s="268"/>
      <c r="U3158" s="268"/>
      <c r="V3158" s="268"/>
      <c r="Z3158" s="21"/>
      <c r="AH3158"/>
    </row>
    <row r="3159" spans="1:34" ht="11.25" customHeight="1">
      <c r="A3159"/>
      <c r="B3159" s="1281" t="s">
        <v>23</v>
      </c>
      <c r="C3159" s="1282">
        <v>7520</v>
      </c>
      <c r="D3159" s="1341" t="str">
        <f t="shared" si="63"/>
        <v>IN7520</v>
      </c>
      <c r="E3159" s="1514" t="s">
        <v>125</v>
      </c>
      <c r="F3159" s="1390">
        <v>500</v>
      </c>
      <c r="G3159" s="1283">
        <v>1.93</v>
      </c>
      <c r="H3159" s="1283">
        <v>1.66</v>
      </c>
      <c r="I3159" s="1283">
        <v>1.93</v>
      </c>
      <c r="J3159" s="1283">
        <v>2.19</v>
      </c>
      <c r="K3159" s="1283"/>
      <c r="L3159" s="1283"/>
      <c r="M3159" s="1283"/>
      <c r="N3159" s="1283"/>
      <c r="O3159" s="1283"/>
      <c r="P3159" s="1283"/>
      <c r="R3159" s="1067"/>
      <c r="S3159"/>
      <c r="T3159" s="268"/>
      <c r="U3159" s="268"/>
      <c r="V3159" s="268"/>
      <c r="Z3159" s="21"/>
      <c r="AH3159"/>
    </row>
    <row r="3160" spans="1:34" ht="11.25" customHeight="1">
      <c r="A3160"/>
      <c r="B3160" s="1281" t="s">
        <v>23</v>
      </c>
      <c r="C3160" s="1282">
        <v>7538</v>
      </c>
      <c r="D3160" s="1341" t="str">
        <f t="shared" si="63"/>
        <v>IN7538</v>
      </c>
      <c r="E3160" s="1514" t="s">
        <v>122</v>
      </c>
      <c r="F3160" s="1390">
        <v>500</v>
      </c>
      <c r="G3160" s="1283">
        <v>2.2000000000000002</v>
      </c>
      <c r="H3160" s="1283">
        <v>1.9</v>
      </c>
      <c r="I3160" s="1283">
        <v>2.2000000000000002</v>
      </c>
      <c r="J3160" s="1283">
        <v>2.5</v>
      </c>
      <c r="K3160" s="1283"/>
      <c r="L3160" s="1283"/>
      <c r="M3160" s="1283"/>
      <c r="N3160" s="1283"/>
      <c r="O3160" s="1283"/>
      <c r="P3160" s="1283"/>
      <c r="R3160" s="1067"/>
      <c r="S3160"/>
      <c r="T3160" s="268"/>
      <c r="U3160" s="268"/>
      <c r="V3160" s="268"/>
      <c r="Z3160" s="21"/>
      <c r="AH3160"/>
    </row>
    <row r="3161" spans="1:34" ht="11.25" customHeight="1">
      <c r="A3161"/>
      <c r="B3161" s="1281" t="s">
        <v>23</v>
      </c>
      <c r="C3161" s="1282">
        <v>7539</v>
      </c>
      <c r="D3161" s="1341" t="str">
        <f t="shared" si="63"/>
        <v>IN7539</v>
      </c>
      <c r="E3161" s="1514" t="s">
        <v>122</v>
      </c>
      <c r="F3161" s="1390">
        <v>500</v>
      </c>
      <c r="G3161" s="1283">
        <v>0.9</v>
      </c>
      <c r="H3161" s="1283">
        <v>0.78</v>
      </c>
      <c r="I3161" s="1283">
        <v>0.9</v>
      </c>
      <c r="J3161" s="1283">
        <v>1.03</v>
      </c>
      <c r="K3161" s="1283"/>
      <c r="L3161" s="1283"/>
      <c r="M3161" s="1283"/>
      <c r="N3161" s="1283"/>
      <c r="O3161" s="1283"/>
      <c r="P3161" s="1283"/>
      <c r="R3161" s="1067"/>
      <c r="S3161"/>
      <c r="T3161" s="268"/>
      <c r="U3161" s="268"/>
      <c r="V3161" s="268"/>
      <c r="Z3161" s="21"/>
      <c r="AH3161"/>
    </row>
    <row r="3162" spans="1:34" ht="11.25" customHeight="1">
      <c r="A3162"/>
      <c r="B3162" s="1281" t="s">
        <v>23</v>
      </c>
      <c r="C3162" s="1282">
        <v>7540</v>
      </c>
      <c r="D3162" s="1341" t="str">
        <f t="shared" si="63"/>
        <v>IN7540</v>
      </c>
      <c r="E3162" s="1514" t="s">
        <v>122</v>
      </c>
      <c r="F3162" s="1390">
        <v>500</v>
      </c>
      <c r="G3162" s="1283">
        <v>1.58</v>
      </c>
      <c r="H3162" s="1283">
        <v>1.37</v>
      </c>
      <c r="I3162" s="1283">
        <v>1.58</v>
      </c>
      <c r="J3162" s="1283">
        <v>1.8</v>
      </c>
      <c r="K3162" s="1283"/>
      <c r="L3162" s="1283"/>
      <c r="M3162" s="1283"/>
      <c r="N3162" s="1283"/>
      <c r="O3162" s="1283"/>
      <c r="P3162" s="1283"/>
      <c r="R3162" s="1067"/>
      <c r="S3162"/>
      <c r="T3162" s="268"/>
      <c r="U3162" s="268"/>
      <c r="V3162" s="268"/>
      <c r="Z3162" s="21"/>
      <c r="AH3162"/>
    </row>
    <row r="3163" spans="1:34" ht="11.25" customHeight="1">
      <c r="A3163"/>
      <c r="B3163" s="1281" t="s">
        <v>23</v>
      </c>
      <c r="C3163" s="1282">
        <v>7580</v>
      </c>
      <c r="D3163" s="1341" t="str">
        <f t="shared" si="63"/>
        <v>IN7580</v>
      </c>
      <c r="E3163" s="1514" t="s">
        <v>122</v>
      </c>
      <c r="F3163" s="1390">
        <v>500</v>
      </c>
      <c r="G3163" s="1283">
        <v>1.91</v>
      </c>
      <c r="H3163" s="1283">
        <v>1.65</v>
      </c>
      <c r="I3163" s="1283">
        <v>1.91</v>
      </c>
      <c r="J3163" s="1283">
        <v>2.1800000000000002</v>
      </c>
      <c r="K3163" s="1283"/>
      <c r="L3163" s="1283"/>
      <c r="M3163" s="1283"/>
      <c r="N3163" s="1283"/>
      <c r="O3163" s="1283"/>
      <c r="P3163" s="1283"/>
      <c r="R3163" s="1067"/>
      <c r="S3163"/>
      <c r="T3163" s="268"/>
      <c r="U3163" s="268"/>
      <c r="V3163" s="268"/>
      <c r="Z3163" s="21"/>
      <c r="AH3163"/>
    </row>
    <row r="3164" spans="1:34" ht="11.25" customHeight="1">
      <c r="A3164"/>
      <c r="B3164" s="1281" t="s">
        <v>23</v>
      </c>
      <c r="C3164" s="1282">
        <v>7590</v>
      </c>
      <c r="D3164" s="1341" t="str">
        <f t="shared" si="63"/>
        <v>IN7590</v>
      </c>
      <c r="E3164" s="1514" t="s">
        <v>124</v>
      </c>
      <c r="F3164" s="1390">
        <v>500</v>
      </c>
      <c r="G3164" s="1283">
        <v>1.86</v>
      </c>
      <c r="H3164" s="1283">
        <v>1.6</v>
      </c>
      <c r="I3164" s="1283">
        <v>1.86</v>
      </c>
      <c r="J3164" s="1283">
        <v>2.11</v>
      </c>
      <c r="K3164" s="1283"/>
      <c r="L3164" s="1283"/>
      <c r="M3164" s="1283"/>
      <c r="N3164" s="1283"/>
      <c r="O3164" s="1283"/>
      <c r="P3164" s="1283"/>
      <c r="R3164" s="1067"/>
      <c r="S3164"/>
      <c r="T3164" s="268"/>
      <c r="U3164" s="268"/>
      <c r="V3164" s="268"/>
      <c r="Z3164" s="21"/>
      <c r="AH3164"/>
    </row>
    <row r="3165" spans="1:34" ht="11.25" customHeight="1">
      <c r="A3165"/>
      <c r="B3165" s="1281" t="s">
        <v>23</v>
      </c>
      <c r="C3165" s="1282">
        <v>7600</v>
      </c>
      <c r="D3165" s="1341" t="str">
        <f t="shared" si="63"/>
        <v>IN7600</v>
      </c>
      <c r="E3165" s="1514" t="s">
        <v>123</v>
      </c>
      <c r="F3165" s="1390">
        <v>500</v>
      </c>
      <c r="G3165" s="1283">
        <v>2.5299999999999998</v>
      </c>
      <c r="H3165" s="1283">
        <v>2.1800000000000002</v>
      </c>
      <c r="I3165" s="1283">
        <v>2.5299999999999998</v>
      </c>
      <c r="J3165" s="1283">
        <v>2.87</v>
      </c>
      <c r="K3165" s="1283"/>
      <c r="L3165" s="1283"/>
      <c r="M3165" s="1283"/>
      <c r="N3165" s="1283"/>
      <c r="O3165" s="1283"/>
      <c r="P3165" s="1283"/>
      <c r="R3165" s="1067"/>
      <c r="S3165" s="267"/>
      <c r="T3165" s="268"/>
      <c r="U3165" s="268"/>
      <c r="V3165" s="268"/>
      <c r="Z3165" s="21"/>
      <c r="AH3165"/>
    </row>
    <row r="3166" spans="1:34" ht="11.25" customHeight="1">
      <c r="A3166"/>
      <c r="B3166" s="1281" t="s">
        <v>23</v>
      </c>
      <c r="C3166" s="1282">
        <v>7605</v>
      </c>
      <c r="D3166" s="1341" t="str">
        <f t="shared" si="63"/>
        <v>IN7605</v>
      </c>
      <c r="E3166" s="1514" t="s">
        <v>121</v>
      </c>
      <c r="F3166" s="1390">
        <v>500</v>
      </c>
      <c r="G3166" s="1283">
        <v>1.43</v>
      </c>
      <c r="H3166" s="1283">
        <v>1.24</v>
      </c>
      <c r="I3166" s="1283">
        <v>1.43</v>
      </c>
      <c r="J3166" s="1283">
        <v>1.63</v>
      </c>
      <c r="K3166" s="1283"/>
      <c r="L3166" s="1283"/>
      <c r="M3166" s="1283"/>
      <c r="N3166" s="1283"/>
      <c r="O3166" s="1283"/>
      <c r="P3166" s="1283"/>
      <c r="R3166" s="1067"/>
      <c r="S3166"/>
      <c r="T3166" s="268"/>
      <c r="U3166" s="268"/>
      <c r="V3166" s="268"/>
      <c r="Z3166" s="21"/>
      <c r="AH3166"/>
    </row>
    <row r="3167" spans="1:34" ht="11.25" customHeight="1">
      <c r="A3167"/>
      <c r="B3167" s="1281" t="s">
        <v>23</v>
      </c>
      <c r="C3167" s="1282">
        <v>7610</v>
      </c>
      <c r="D3167" s="1341" t="str">
        <f t="shared" si="63"/>
        <v>IN7610</v>
      </c>
      <c r="E3167" s="1514" t="s">
        <v>122</v>
      </c>
      <c r="F3167" s="1390">
        <v>500</v>
      </c>
      <c r="G3167" s="1283">
        <v>0.4</v>
      </c>
      <c r="H3167" s="1283">
        <v>0.34</v>
      </c>
      <c r="I3167" s="1283">
        <v>0.4</v>
      </c>
      <c r="J3167" s="1283">
        <v>0.45</v>
      </c>
      <c r="K3167" s="1283"/>
      <c r="L3167" s="1283"/>
      <c r="M3167" s="1283"/>
      <c r="N3167" s="1283"/>
      <c r="O3167" s="1283"/>
      <c r="P3167" s="1283"/>
      <c r="R3167" s="1067"/>
      <c r="S3167"/>
      <c r="T3167" s="268"/>
      <c r="U3167" s="268"/>
      <c r="V3167" s="268"/>
      <c r="Z3167" s="21"/>
      <c r="AH3167"/>
    </row>
    <row r="3168" spans="1:34" ht="11.25" customHeight="1">
      <c r="A3168"/>
      <c r="B3168" s="1281" t="s">
        <v>23</v>
      </c>
      <c r="C3168" s="1282">
        <v>7698</v>
      </c>
      <c r="D3168" s="1341" t="str">
        <f t="shared" si="63"/>
        <v>IN7698</v>
      </c>
      <c r="E3168" s="1514" t="s">
        <v>122</v>
      </c>
      <c r="F3168" s="1390">
        <v>500</v>
      </c>
      <c r="G3168" s="1283">
        <v>3.32</v>
      </c>
      <c r="H3168" s="1283">
        <v>2.86</v>
      </c>
      <c r="I3168" s="1283">
        <v>3.32</v>
      </c>
      <c r="J3168" s="1283">
        <v>3.78</v>
      </c>
      <c r="K3168" s="1283"/>
      <c r="L3168" s="1283"/>
      <c r="M3168" s="1283"/>
      <c r="N3168" s="1283"/>
      <c r="O3168" s="1283"/>
      <c r="P3168" s="1283"/>
      <c r="R3168" s="1067"/>
      <c r="S3168"/>
      <c r="T3168" s="268"/>
      <c r="U3168" s="268"/>
      <c r="V3168" s="268"/>
      <c r="Z3168" s="21"/>
      <c r="AH3168"/>
    </row>
    <row r="3169" spans="1:34" ht="11.25" customHeight="1">
      <c r="A3169"/>
      <c r="B3169" s="1281" t="s">
        <v>23</v>
      </c>
      <c r="C3169" s="1282">
        <v>7699</v>
      </c>
      <c r="D3169" s="1341" t="str">
        <f t="shared" si="63"/>
        <v>IN7699</v>
      </c>
      <c r="E3169" s="1514" t="s">
        <v>122</v>
      </c>
      <c r="F3169" s="1390">
        <v>500</v>
      </c>
      <c r="G3169" s="1283">
        <v>1.67</v>
      </c>
      <c r="H3169" s="1283">
        <v>1.44</v>
      </c>
      <c r="I3169" s="1283">
        <v>1.67</v>
      </c>
      <c r="J3169" s="1283">
        <v>1.9</v>
      </c>
      <c r="K3169" s="1283"/>
      <c r="L3169" s="1283"/>
      <c r="M3169" s="1283"/>
      <c r="N3169" s="1283"/>
      <c r="O3169" s="1283"/>
      <c r="P3169" s="1283"/>
      <c r="R3169" s="1067"/>
      <c r="S3169"/>
      <c r="T3169" s="268"/>
      <c r="U3169" s="268"/>
      <c r="V3169" s="268"/>
      <c r="Z3169" s="21"/>
      <c r="AH3169"/>
    </row>
    <row r="3170" spans="1:34" ht="11.25" customHeight="1">
      <c r="A3170"/>
      <c r="B3170" s="1281" t="s">
        <v>23</v>
      </c>
      <c r="C3170" s="1282">
        <v>7705</v>
      </c>
      <c r="D3170" s="1341" t="str">
        <f t="shared" si="63"/>
        <v>IN7705</v>
      </c>
      <c r="E3170" s="1514" t="s">
        <v>124</v>
      </c>
      <c r="F3170" s="1390">
        <v>500</v>
      </c>
      <c r="G3170" s="1283">
        <v>3.39</v>
      </c>
      <c r="H3170" s="1283">
        <v>2.92</v>
      </c>
      <c r="I3170" s="1283">
        <v>3.39</v>
      </c>
      <c r="J3170" s="1283">
        <v>3.85</v>
      </c>
      <c r="K3170" s="1283"/>
      <c r="L3170" s="1283"/>
      <c r="M3170" s="1283"/>
      <c r="N3170" s="1283"/>
      <c r="O3170" s="1283"/>
      <c r="P3170" s="1283"/>
      <c r="R3170" s="1067"/>
      <c r="S3170"/>
      <c r="T3170" s="268"/>
      <c r="U3170" s="268"/>
      <c r="V3170" s="268"/>
      <c r="Z3170" s="21"/>
      <c r="AH3170"/>
    </row>
    <row r="3171" spans="1:34" ht="11.25" customHeight="1">
      <c r="A3171"/>
      <c r="B3171" s="1281" t="s">
        <v>23</v>
      </c>
      <c r="C3171" s="1282">
        <v>7710</v>
      </c>
      <c r="D3171" s="1341" t="str">
        <f t="shared" si="63"/>
        <v>IN7710</v>
      </c>
      <c r="E3171" s="1514" t="s">
        <v>122</v>
      </c>
      <c r="F3171" s="1390">
        <v>500</v>
      </c>
      <c r="G3171" s="1283">
        <v>2.64</v>
      </c>
      <c r="H3171" s="1283">
        <v>2.27</v>
      </c>
      <c r="I3171" s="1283">
        <v>2.64</v>
      </c>
      <c r="J3171" s="1283">
        <v>3</v>
      </c>
      <c r="K3171" s="1283"/>
      <c r="L3171" s="1283"/>
      <c r="M3171" s="1283"/>
      <c r="N3171" s="1283"/>
      <c r="O3171" s="1283"/>
      <c r="P3171" s="1283"/>
      <c r="R3171" s="1067"/>
      <c r="S3171"/>
      <c r="T3171" s="268"/>
      <c r="U3171" s="268"/>
      <c r="V3171" s="268"/>
      <c r="Z3171" s="21"/>
      <c r="AH3171"/>
    </row>
    <row r="3172" spans="1:34" ht="11.25" customHeight="1">
      <c r="A3172"/>
      <c r="B3172" s="1281" t="s">
        <v>23</v>
      </c>
      <c r="C3172" s="1282">
        <v>7711</v>
      </c>
      <c r="D3172" s="1341" t="str">
        <f t="shared" si="63"/>
        <v>IN7711</v>
      </c>
      <c r="E3172" s="1514" t="s">
        <v>122</v>
      </c>
      <c r="F3172" s="1390">
        <v>500</v>
      </c>
      <c r="G3172" s="1283">
        <v>2.64</v>
      </c>
      <c r="H3172" s="1283">
        <v>2.27</v>
      </c>
      <c r="I3172" s="1283">
        <v>2.64</v>
      </c>
      <c r="J3172" s="1283">
        <v>3</v>
      </c>
      <c r="K3172" s="1283"/>
      <c r="L3172" s="1283"/>
      <c r="M3172" s="1283"/>
      <c r="N3172" s="1283"/>
      <c r="O3172" s="1283"/>
      <c r="P3172" s="1283"/>
      <c r="R3172" s="1067"/>
      <c r="S3172"/>
      <c r="T3172" s="268"/>
      <c r="U3172" s="268"/>
      <c r="V3172" s="268"/>
      <c r="Z3172" s="21"/>
      <c r="AH3172"/>
    </row>
    <row r="3173" spans="1:34" ht="11.25" customHeight="1">
      <c r="A3173"/>
      <c r="B3173" s="1281" t="s">
        <v>23</v>
      </c>
      <c r="C3173" s="1282">
        <v>7720</v>
      </c>
      <c r="D3173" s="1341" t="str">
        <f t="shared" si="63"/>
        <v>IN7720</v>
      </c>
      <c r="E3173" s="1514" t="s">
        <v>123</v>
      </c>
      <c r="F3173" s="1390">
        <v>500</v>
      </c>
      <c r="G3173" s="1283">
        <v>1.79</v>
      </c>
      <c r="H3173" s="1283">
        <v>1.54</v>
      </c>
      <c r="I3173" s="1283">
        <v>1.79</v>
      </c>
      <c r="J3173" s="1283">
        <v>2.04</v>
      </c>
      <c r="K3173" s="1283"/>
      <c r="L3173" s="1283"/>
      <c r="M3173" s="1283"/>
      <c r="N3173" s="1283"/>
      <c r="O3173" s="1283"/>
      <c r="P3173" s="1283"/>
      <c r="R3173" s="1067"/>
      <c r="S3173"/>
      <c r="T3173" s="268"/>
      <c r="U3173" s="268"/>
      <c r="V3173" s="268"/>
      <c r="Z3173" s="21"/>
      <c r="AH3173"/>
    </row>
    <row r="3174" spans="1:34" ht="11.25" customHeight="1">
      <c r="A3174"/>
      <c r="B3174" s="1281" t="s">
        <v>23</v>
      </c>
      <c r="C3174" s="1282">
        <v>7725</v>
      </c>
      <c r="D3174" s="1341" t="str">
        <f t="shared" si="63"/>
        <v>IN7725</v>
      </c>
      <c r="E3174" s="1514" t="s">
        <v>122</v>
      </c>
      <c r="F3174" s="1390">
        <v>500</v>
      </c>
      <c r="G3174" s="1283">
        <v>1.61</v>
      </c>
      <c r="H3174" s="1283">
        <v>1.39</v>
      </c>
      <c r="I3174" s="1283">
        <v>1.61</v>
      </c>
      <c r="J3174" s="1283">
        <v>1.83</v>
      </c>
      <c r="K3174" s="1283"/>
      <c r="L3174" s="1283"/>
      <c r="M3174" s="1283"/>
      <c r="N3174" s="1283"/>
      <c r="O3174" s="1283"/>
      <c r="P3174" s="1283"/>
      <c r="R3174" s="1067"/>
      <c r="S3174"/>
      <c r="T3174" s="268"/>
      <c r="U3174" s="268"/>
      <c r="V3174" s="268"/>
      <c r="Z3174" s="21"/>
      <c r="AH3174"/>
    </row>
    <row r="3175" spans="1:34" ht="11.25" customHeight="1">
      <c r="A3175"/>
      <c r="B3175" s="1281" t="s">
        <v>23</v>
      </c>
      <c r="C3175" s="1282">
        <v>7732</v>
      </c>
      <c r="D3175" s="1341" t="str">
        <f t="shared" si="63"/>
        <v>IN7732</v>
      </c>
      <c r="E3175" s="1514" t="s">
        <v>122</v>
      </c>
      <c r="F3175" s="1390">
        <v>2000</v>
      </c>
      <c r="G3175" s="1283">
        <v>118.84</v>
      </c>
      <c r="H3175" s="1283">
        <v>102.49</v>
      </c>
      <c r="I3175" s="1283">
        <v>118.84</v>
      </c>
      <c r="J3175" s="1283">
        <v>135.19999999999999</v>
      </c>
      <c r="K3175" s="1283"/>
      <c r="L3175" s="1283"/>
      <c r="M3175" s="1283"/>
      <c r="N3175" s="1283"/>
      <c r="O3175" s="1283"/>
      <c r="P3175" s="1283"/>
      <c r="R3175" s="1067"/>
      <c r="S3175"/>
      <c r="T3175" s="268"/>
      <c r="U3175" s="268"/>
      <c r="V3175" s="268"/>
      <c r="Z3175" s="21"/>
      <c r="AH3175"/>
    </row>
    <row r="3176" spans="1:34" ht="11.25" customHeight="1">
      <c r="A3176"/>
      <c r="B3176" s="1281" t="s">
        <v>23</v>
      </c>
      <c r="C3176" s="1282">
        <v>7855</v>
      </c>
      <c r="D3176" s="1341" t="str">
        <f t="shared" si="63"/>
        <v>IN7855</v>
      </c>
      <c r="E3176" s="1514" t="s">
        <v>122</v>
      </c>
      <c r="F3176" s="1390">
        <v>500</v>
      </c>
      <c r="G3176" s="1283">
        <v>1.95</v>
      </c>
      <c r="H3176" s="1283">
        <v>1.68</v>
      </c>
      <c r="I3176" s="1283">
        <v>1.95</v>
      </c>
      <c r="J3176" s="1283">
        <v>2.2200000000000002</v>
      </c>
      <c r="K3176" s="1283"/>
      <c r="L3176" s="1283"/>
      <c r="M3176" s="1283"/>
      <c r="N3176" s="1283"/>
      <c r="O3176" s="1283"/>
      <c r="P3176" s="1283"/>
      <c r="R3176" s="1067"/>
      <c r="S3176"/>
      <c r="T3176" s="268"/>
      <c r="U3176" s="268"/>
      <c r="V3176" s="268"/>
      <c r="Z3176" s="21"/>
      <c r="AH3176"/>
    </row>
    <row r="3177" spans="1:34" ht="11.25" customHeight="1">
      <c r="A3177"/>
      <c r="B3177" s="1281" t="s">
        <v>23</v>
      </c>
      <c r="C3177" s="1282">
        <v>8001</v>
      </c>
      <c r="D3177" s="1341" t="str">
        <f t="shared" si="63"/>
        <v>IN8001</v>
      </c>
      <c r="E3177" s="1514" t="s">
        <v>121</v>
      </c>
      <c r="F3177" s="1390">
        <v>500</v>
      </c>
      <c r="G3177" s="1283">
        <v>1.68</v>
      </c>
      <c r="H3177" s="1283">
        <v>1.45</v>
      </c>
      <c r="I3177" s="1283">
        <v>1.68</v>
      </c>
      <c r="J3177" s="1283">
        <v>1.91</v>
      </c>
      <c r="K3177" s="1283"/>
      <c r="L3177" s="1283"/>
      <c r="M3177" s="1283"/>
      <c r="N3177" s="1283"/>
      <c r="O3177" s="1283"/>
      <c r="P3177" s="1283"/>
      <c r="R3177" s="1067"/>
      <c r="S3177"/>
      <c r="T3177" s="268"/>
      <c r="U3177" s="268"/>
      <c r="V3177" s="268"/>
      <c r="Z3177" s="21"/>
      <c r="AH3177"/>
    </row>
    <row r="3178" spans="1:34" ht="11.25" customHeight="1">
      <c r="A3178"/>
      <c r="B3178" s="1281" t="s">
        <v>23</v>
      </c>
      <c r="C3178" s="1282">
        <v>8002</v>
      </c>
      <c r="D3178" s="1341" t="str">
        <f t="shared" si="63"/>
        <v>IN8002</v>
      </c>
      <c r="E3178" s="1514" t="s">
        <v>125</v>
      </c>
      <c r="F3178" s="1390">
        <v>500</v>
      </c>
      <c r="G3178" s="1283">
        <v>1.38</v>
      </c>
      <c r="H3178" s="1283">
        <v>1.19</v>
      </c>
      <c r="I3178" s="1283">
        <v>1.38</v>
      </c>
      <c r="J3178" s="1283">
        <v>1.57</v>
      </c>
      <c r="K3178" s="1283"/>
      <c r="L3178" s="1283"/>
      <c r="M3178" s="1283"/>
      <c r="N3178" s="1283"/>
      <c r="O3178" s="1283"/>
      <c r="P3178" s="1283"/>
      <c r="R3178" s="1067"/>
      <c r="S3178"/>
      <c r="T3178" s="268"/>
      <c r="U3178" s="268"/>
      <c r="V3178" s="268"/>
      <c r="Z3178" s="21"/>
      <c r="AH3178"/>
    </row>
    <row r="3179" spans="1:34" ht="11.25" customHeight="1">
      <c r="A3179"/>
      <c r="B3179" s="1281" t="s">
        <v>23</v>
      </c>
      <c r="C3179" s="1282">
        <v>8006</v>
      </c>
      <c r="D3179" s="1341" t="str">
        <f t="shared" si="63"/>
        <v>IN8006</v>
      </c>
      <c r="E3179" s="1514" t="s">
        <v>121</v>
      </c>
      <c r="F3179" s="1390">
        <v>500</v>
      </c>
      <c r="G3179" s="1283">
        <v>1.34</v>
      </c>
      <c r="H3179" s="1283">
        <v>1.1499999999999999</v>
      </c>
      <c r="I3179" s="1283">
        <v>1.34</v>
      </c>
      <c r="J3179" s="1283">
        <v>1.52</v>
      </c>
      <c r="K3179" s="1283"/>
      <c r="L3179" s="1283"/>
      <c r="M3179" s="1283"/>
      <c r="N3179" s="1283"/>
      <c r="O3179" s="1283"/>
      <c r="P3179" s="1283"/>
      <c r="R3179" s="1067"/>
      <c r="S3179"/>
      <c r="T3179" s="268"/>
      <c r="U3179" s="268"/>
      <c r="V3179" s="268"/>
      <c r="Z3179" s="21"/>
      <c r="AH3179"/>
    </row>
    <row r="3180" spans="1:34" ht="11.25" customHeight="1">
      <c r="A3180"/>
      <c r="B3180" s="1281" t="s">
        <v>23</v>
      </c>
      <c r="C3180" s="1282">
        <v>8008</v>
      </c>
      <c r="D3180" s="1341" t="str">
        <f t="shared" si="63"/>
        <v>IN8008</v>
      </c>
      <c r="E3180" s="1514" t="s">
        <v>121</v>
      </c>
      <c r="F3180" s="1390">
        <v>500</v>
      </c>
      <c r="G3180" s="1283">
        <v>1.02</v>
      </c>
      <c r="H3180" s="1283">
        <v>0.88</v>
      </c>
      <c r="I3180" s="1283">
        <v>1.02</v>
      </c>
      <c r="J3180" s="1283">
        <v>1.17</v>
      </c>
      <c r="K3180" s="1283"/>
      <c r="L3180" s="1283"/>
      <c r="M3180" s="1283"/>
      <c r="N3180" s="1283"/>
      <c r="O3180" s="1283"/>
      <c r="P3180" s="1283"/>
      <c r="R3180" s="1067"/>
      <c r="S3180"/>
      <c r="T3180" s="268"/>
      <c r="U3180" s="268"/>
      <c r="V3180" s="268"/>
      <c r="Z3180" s="21"/>
      <c r="AH3180"/>
    </row>
    <row r="3181" spans="1:34" ht="11.25" customHeight="1">
      <c r="A3181"/>
      <c r="B3181" s="1281" t="s">
        <v>23</v>
      </c>
      <c r="C3181" s="1282">
        <v>8010</v>
      </c>
      <c r="D3181" s="1341" t="str">
        <f t="shared" si="63"/>
        <v>IN8010</v>
      </c>
      <c r="E3181" s="1514" t="s">
        <v>121</v>
      </c>
      <c r="F3181" s="1390">
        <v>500</v>
      </c>
      <c r="G3181" s="1283">
        <v>1.19</v>
      </c>
      <c r="H3181" s="1283">
        <v>1.02</v>
      </c>
      <c r="I3181" s="1283">
        <v>1.19</v>
      </c>
      <c r="J3181" s="1283">
        <v>1.35</v>
      </c>
      <c r="K3181" s="1283"/>
      <c r="L3181" s="1283"/>
      <c r="M3181" s="1283"/>
      <c r="N3181" s="1283"/>
      <c r="O3181" s="1283"/>
      <c r="P3181" s="1283"/>
      <c r="R3181" s="1067"/>
      <c r="S3181" s="267"/>
      <c r="T3181" s="268"/>
      <c r="U3181" s="268"/>
      <c r="V3181" s="268"/>
      <c r="Z3181" s="21"/>
      <c r="AH3181"/>
    </row>
    <row r="3182" spans="1:34" ht="11.25" customHeight="1">
      <c r="A3182"/>
      <c r="B3182" s="1281" t="s">
        <v>23</v>
      </c>
      <c r="C3182" s="1282">
        <v>8013</v>
      </c>
      <c r="D3182" s="1341" t="str">
        <f t="shared" si="63"/>
        <v>IN8013</v>
      </c>
      <c r="E3182" s="1514" t="s">
        <v>121</v>
      </c>
      <c r="F3182" s="1390">
        <v>500</v>
      </c>
      <c r="G3182" s="1283">
        <v>0.27</v>
      </c>
      <c r="H3182" s="1283">
        <v>0.24</v>
      </c>
      <c r="I3182" s="1283">
        <v>0.27</v>
      </c>
      <c r="J3182" s="1283">
        <v>0.31</v>
      </c>
      <c r="K3182" s="1283"/>
      <c r="L3182" s="1283"/>
      <c r="M3182" s="1283"/>
      <c r="N3182" s="1283"/>
      <c r="O3182" s="1283"/>
      <c r="P3182" s="1283"/>
      <c r="R3182" s="1067"/>
      <c r="S3182"/>
      <c r="T3182" s="268"/>
      <c r="U3182" s="268"/>
      <c r="V3182" s="268"/>
      <c r="Z3182" s="21"/>
      <c r="AH3182"/>
    </row>
    <row r="3183" spans="1:34" ht="11.25" customHeight="1">
      <c r="A3183"/>
      <c r="B3183" s="1281" t="s">
        <v>23</v>
      </c>
      <c r="C3183" s="1282">
        <v>8015</v>
      </c>
      <c r="D3183" s="1341" t="str">
        <f t="shared" si="63"/>
        <v>IN8015</v>
      </c>
      <c r="E3183" s="1514" t="s">
        <v>121</v>
      </c>
      <c r="F3183" s="1390">
        <v>500</v>
      </c>
      <c r="G3183" s="1283">
        <v>0.51</v>
      </c>
      <c r="H3183" s="1283">
        <v>0.44</v>
      </c>
      <c r="I3183" s="1283">
        <v>0.51</v>
      </c>
      <c r="J3183" s="1283">
        <v>0.56999999999999995</v>
      </c>
      <c r="K3183" s="1283"/>
      <c r="L3183" s="1283"/>
      <c r="M3183" s="1283"/>
      <c r="N3183" s="1283"/>
      <c r="O3183" s="1283"/>
      <c r="P3183" s="1283"/>
      <c r="R3183" s="1067"/>
      <c r="S3183"/>
      <c r="T3183" s="268"/>
      <c r="U3183" s="268"/>
      <c r="V3183" s="268"/>
      <c r="Z3183" s="21"/>
      <c r="AH3183"/>
    </row>
    <row r="3184" spans="1:34" ht="11.25" customHeight="1">
      <c r="A3184"/>
      <c r="B3184" s="1281" t="s">
        <v>23</v>
      </c>
      <c r="C3184" s="1282">
        <v>8017</v>
      </c>
      <c r="D3184" s="1341" t="str">
        <f t="shared" si="63"/>
        <v>IN8017</v>
      </c>
      <c r="E3184" s="1514" t="s">
        <v>121</v>
      </c>
      <c r="F3184" s="1390">
        <v>500</v>
      </c>
      <c r="G3184" s="1283">
        <v>1.01</v>
      </c>
      <c r="H3184" s="1283">
        <v>0.87</v>
      </c>
      <c r="I3184" s="1283">
        <v>1.01</v>
      </c>
      <c r="J3184" s="1283">
        <v>1.1499999999999999</v>
      </c>
      <c r="K3184" s="1283"/>
      <c r="L3184" s="1283"/>
      <c r="M3184" s="1283"/>
      <c r="N3184" s="1283"/>
      <c r="O3184" s="1283"/>
      <c r="P3184" s="1283"/>
      <c r="R3184" s="1067"/>
      <c r="S3184"/>
      <c r="T3184" s="268"/>
      <c r="U3184" s="268"/>
      <c r="V3184" s="268"/>
      <c r="Z3184" s="21"/>
      <c r="AH3184"/>
    </row>
    <row r="3185" spans="1:34" ht="11.25" customHeight="1">
      <c r="A3185"/>
      <c r="B3185" s="1281" t="s">
        <v>23</v>
      </c>
      <c r="C3185" s="1282">
        <v>8018</v>
      </c>
      <c r="D3185" s="1341" t="str">
        <f t="shared" si="63"/>
        <v>IN8018</v>
      </c>
      <c r="E3185" s="1514" t="s">
        <v>121</v>
      </c>
      <c r="F3185" s="1390">
        <v>500</v>
      </c>
      <c r="G3185" s="1283">
        <v>2.12</v>
      </c>
      <c r="H3185" s="1283">
        <v>1.83</v>
      </c>
      <c r="I3185" s="1283">
        <v>2.12</v>
      </c>
      <c r="J3185" s="1283">
        <v>2.41</v>
      </c>
      <c r="K3185" s="1283"/>
      <c r="L3185" s="1283"/>
      <c r="M3185" s="1283"/>
      <c r="N3185" s="1283"/>
      <c r="O3185" s="1283"/>
      <c r="P3185" s="1283"/>
      <c r="R3185" s="1067"/>
      <c r="S3185"/>
      <c r="T3185" s="268"/>
      <c r="U3185" s="268"/>
      <c r="V3185" s="268"/>
      <c r="Z3185" s="21"/>
      <c r="AH3185"/>
    </row>
    <row r="3186" spans="1:34" ht="11.25" customHeight="1">
      <c r="A3186"/>
      <c r="B3186" s="1281" t="s">
        <v>23</v>
      </c>
      <c r="C3186" s="1282">
        <v>8021</v>
      </c>
      <c r="D3186" s="1341" t="str">
        <f t="shared" si="63"/>
        <v>IN8021</v>
      </c>
      <c r="E3186" s="1514" t="s">
        <v>121</v>
      </c>
      <c r="F3186" s="1390">
        <v>500</v>
      </c>
      <c r="G3186" s="1283">
        <v>1.82</v>
      </c>
      <c r="H3186" s="1283">
        <v>1.57</v>
      </c>
      <c r="I3186" s="1283">
        <v>1.82</v>
      </c>
      <c r="J3186" s="1283">
        <v>2.0699999999999998</v>
      </c>
      <c r="K3186" s="1283"/>
      <c r="L3186" s="1283"/>
      <c r="M3186" s="1283"/>
      <c r="N3186" s="1283"/>
      <c r="O3186" s="1283"/>
      <c r="P3186" s="1283"/>
      <c r="R3186" s="1067"/>
      <c r="S3186"/>
      <c r="T3186" s="268"/>
      <c r="U3186" s="268"/>
      <c r="V3186" s="268"/>
      <c r="Z3186" s="21"/>
      <c r="AH3186"/>
    </row>
    <row r="3187" spans="1:34" ht="11.25" customHeight="1">
      <c r="A3187"/>
      <c r="B3187" s="1281" t="s">
        <v>23</v>
      </c>
      <c r="C3187" s="1282">
        <v>8031</v>
      </c>
      <c r="D3187" s="1341" t="str">
        <f t="shared" si="63"/>
        <v>IN8031</v>
      </c>
      <c r="E3187" s="1514" t="s">
        <v>121</v>
      </c>
      <c r="F3187" s="1390">
        <v>500</v>
      </c>
      <c r="G3187" s="1283">
        <v>1.79</v>
      </c>
      <c r="H3187" s="1283">
        <v>1.54</v>
      </c>
      <c r="I3187" s="1283">
        <v>1.79</v>
      </c>
      <c r="J3187" s="1283">
        <v>2.04</v>
      </c>
      <c r="K3187" s="1283"/>
      <c r="L3187" s="1283"/>
      <c r="M3187" s="1283"/>
      <c r="N3187" s="1283"/>
      <c r="O3187" s="1283"/>
      <c r="P3187" s="1283"/>
      <c r="R3187" s="1067"/>
      <c r="S3187"/>
      <c r="T3187" s="268"/>
      <c r="U3187" s="268"/>
      <c r="V3187" s="268"/>
      <c r="Z3187" s="21"/>
      <c r="AH3187"/>
    </row>
    <row r="3188" spans="1:34" ht="11.25" customHeight="1">
      <c r="A3188"/>
      <c r="B3188" s="1281" t="s">
        <v>23</v>
      </c>
      <c r="C3188" s="1282">
        <v>8032</v>
      </c>
      <c r="D3188" s="1341" t="str">
        <f t="shared" si="63"/>
        <v>IN8032</v>
      </c>
      <c r="E3188" s="1514" t="s">
        <v>121</v>
      </c>
      <c r="F3188" s="1390">
        <v>500</v>
      </c>
      <c r="G3188" s="1283">
        <v>1.38</v>
      </c>
      <c r="H3188" s="1283">
        <v>1.19</v>
      </c>
      <c r="I3188" s="1283">
        <v>1.38</v>
      </c>
      <c r="J3188" s="1283">
        <v>1.57</v>
      </c>
      <c r="K3188" s="1283"/>
      <c r="L3188" s="1283"/>
      <c r="M3188" s="1283"/>
      <c r="N3188" s="1283"/>
      <c r="O3188" s="1283"/>
      <c r="P3188" s="1283"/>
      <c r="R3188" s="1067"/>
      <c r="S3188"/>
      <c r="T3188" s="268"/>
      <c r="U3188" s="268"/>
      <c r="V3188" s="268"/>
      <c r="Z3188" s="21"/>
      <c r="AH3188"/>
    </row>
    <row r="3189" spans="1:34" ht="11.25" customHeight="1">
      <c r="A3189"/>
      <c r="B3189" s="1281" t="s">
        <v>23</v>
      </c>
      <c r="C3189" s="1282">
        <v>8033</v>
      </c>
      <c r="D3189" s="1341" t="str">
        <f t="shared" si="63"/>
        <v>IN8033</v>
      </c>
      <c r="E3189" s="1514" t="s">
        <v>121</v>
      </c>
      <c r="F3189" s="1390">
        <v>500</v>
      </c>
      <c r="G3189" s="1283">
        <v>1.99</v>
      </c>
      <c r="H3189" s="1283">
        <v>1.72</v>
      </c>
      <c r="I3189" s="1283">
        <v>1.99</v>
      </c>
      <c r="J3189" s="1283">
        <v>2.27</v>
      </c>
      <c r="K3189" s="1283"/>
      <c r="L3189" s="1283"/>
      <c r="M3189" s="1283"/>
      <c r="N3189" s="1283"/>
      <c r="O3189" s="1283"/>
      <c r="P3189" s="1283"/>
      <c r="R3189" s="1067"/>
      <c r="S3189"/>
      <c r="T3189" s="268"/>
      <c r="U3189" s="268"/>
      <c r="V3189" s="268"/>
      <c r="Z3189" s="21"/>
      <c r="AH3189"/>
    </row>
    <row r="3190" spans="1:34" ht="11.25" customHeight="1">
      <c r="A3190"/>
      <c r="B3190" s="1281" t="s">
        <v>23</v>
      </c>
      <c r="C3190" s="1282">
        <v>8037</v>
      </c>
      <c r="D3190" s="1341" t="str">
        <f t="shared" si="63"/>
        <v>IN8037</v>
      </c>
      <c r="E3190" s="1514" t="s">
        <v>125</v>
      </c>
      <c r="F3190" s="1390">
        <v>500</v>
      </c>
      <c r="G3190" s="1283">
        <v>1.1499999999999999</v>
      </c>
      <c r="H3190" s="1283">
        <v>0.99</v>
      </c>
      <c r="I3190" s="1283">
        <v>1.1499999999999999</v>
      </c>
      <c r="J3190" s="1283">
        <v>1.31</v>
      </c>
      <c r="K3190" s="1283"/>
      <c r="L3190" s="1283"/>
      <c r="M3190" s="1283"/>
      <c r="N3190" s="1283"/>
      <c r="O3190" s="1283"/>
      <c r="P3190" s="1283"/>
      <c r="R3190" s="1067"/>
      <c r="S3190"/>
      <c r="T3190" s="268"/>
      <c r="U3190" s="268"/>
      <c r="V3190" s="268"/>
      <c r="Z3190" s="21"/>
      <c r="AH3190"/>
    </row>
    <row r="3191" spans="1:34" ht="11.25" customHeight="1">
      <c r="A3191"/>
      <c r="B3191" s="1281" t="s">
        <v>23</v>
      </c>
      <c r="C3191" s="1282">
        <v>8039</v>
      </c>
      <c r="D3191" s="1341" t="str">
        <f t="shared" si="63"/>
        <v>IN8039</v>
      </c>
      <c r="E3191" s="1514" t="s">
        <v>125</v>
      </c>
      <c r="F3191" s="1390">
        <v>500</v>
      </c>
      <c r="G3191" s="1283">
        <v>1.23</v>
      </c>
      <c r="H3191" s="1283">
        <v>1.06</v>
      </c>
      <c r="I3191" s="1283">
        <v>1.23</v>
      </c>
      <c r="J3191" s="1283">
        <v>1.4</v>
      </c>
      <c r="K3191" s="1283"/>
      <c r="L3191" s="1283"/>
      <c r="M3191" s="1283"/>
      <c r="N3191" s="1283"/>
      <c r="O3191" s="1283"/>
      <c r="P3191" s="1283"/>
      <c r="R3191" s="1067"/>
      <c r="S3191"/>
      <c r="T3191" s="268"/>
      <c r="U3191" s="268"/>
      <c r="V3191" s="268"/>
      <c r="Z3191" s="21"/>
      <c r="AH3191"/>
    </row>
    <row r="3192" spans="1:34" ht="11.25" customHeight="1">
      <c r="A3192"/>
      <c r="B3192" s="1281" t="s">
        <v>23</v>
      </c>
      <c r="C3192" s="1282">
        <v>8044</v>
      </c>
      <c r="D3192" s="1341" t="str">
        <f t="shared" si="63"/>
        <v>IN8044</v>
      </c>
      <c r="E3192" s="1514" t="s">
        <v>121</v>
      </c>
      <c r="F3192" s="1390">
        <v>500</v>
      </c>
      <c r="G3192" s="1283">
        <v>1.63</v>
      </c>
      <c r="H3192" s="1283">
        <v>1.4</v>
      </c>
      <c r="I3192" s="1283">
        <v>1.63</v>
      </c>
      <c r="J3192" s="1283">
        <v>1.85</v>
      </c>
      <c r="K3192" s="1283"/>
      <c r="L3192" s="1283"/>
      <c r="M3192" s="1283"/>
      <c r="N3192" s="1283"/>
      <c r="O3192" s="1283"/>
      <c r="P3192" s="1283"/>
      <c r="R3192" s="1067"/>
      <c r="S3192"/>
      <c r="T3192" s="268"/>
      <c r="U3192" s="268"/>
      <c r="V3192" s="268"/>
      <c r="Z3192" s="21"/>
      <c r="AH3192"/>
    </row>
    <row r="3193" spans="1:34" ht="11.25" customHeight="1">
      <c r="A3193"/>
      <c r="B3193" s="1281" t="s">
        <v>23</v>
      </c>
      <c r="C3193" s="1282">
        <v>8045</v>
      </c>
      <c r="D3193" s="1341" t="str">
        <f t="shared" si="63"/>
        <v>IN8045</v>
      </c>
      <c r="E3193" s="1514" t="s">
        <v>121</v>
      </c>
      <c r="F3193" s="1390">
        <v>500</v>
      </c>
      <c r="G3193" s="1283">
        <v>0.6</v>
      </c>
      <c r="H3193" s="1283">
        <v>0.52</v>
      </c>
      <c r="I3193" s="1283">
        <v>0.6</v>
      </c>
      <c r="J3193" s="1283">
        <v>0.68</v>
      </c>
      <c r="K3193" s="1283"/>
      <c r="L3193" s="1283"/>
      <c r="M3193" s="1283"/>
      <c r="N3193" s="1283"/>
      <c r="O3193" s="1283"/>
      <c r="P3193" s="1283"/>
      <c r="R3193" s="1067"/>
      <c r="S3193"/>
      <c r="T3193" s="268"/>
      <c r="U3193" s="268"/>
      <c r="V3193" s="268"/>
      <c r="Z3193" s="21"/>
      <c r="AH3193"/>
    </row>
    <row r="3194" spans="1:34" ht="11.25" customHeight="1">
      <c r="A3194"/>
      <c r="B3194" s="1281" t="s">
        <v>23</v>
      </c>
      <c r="C3194" s="1282">
        <v>8046</v>
      </c>
      <c r="D3194" s="1341" t="str">
        <f t="shared" si="63"/>
        <v>IN8046</v>
      </c>
      <c r="E3194" s="1514" t="s">
        <v>121</v>
      </c>
      <c r="F3194" s="1390">
        <v>500</v>
      </c>
      <c r="G3194" s="1283">
        <v>1.46</v>
      </c>
      <c r="H3194" s="1283">
        <v>1.26</v>
      </c>
      <c r="I3194" s="1283">
        <v>1.46</v>
      </c>
      <c r="J3194" s="1283">
        <v>1.66</v>
      </c>
      <c r="K3194" s="1283"/>
      <c r="L3194" s="1283"/>
      <c r="M3194" s="1283"/>
      <c r="N3194" s="1283"/>
      <c r="O3194" s="1283"/>
      <c r="P3194" s="1283"/>
      <c r="R3194" s="1067"/>
      <c r="S3194"/>
      <c r="T3194" s="268"/>
      <c r="U3194" s="268"/>
      <c r="V3194" s="268"/>
      <c r="Z3194" s="21"/>
      <c r="AH3194"/>
    </row>
    <row r="3195" spans="1:34" ht="11.25" customHeight="1">
      <c r="A3195"/>
      <c r="B3195" s="1281" t="s">
        <v>23</v>
      </c>
      <c r="C3195" s="1282">
        <v>8047</v>
      </c>
      <c r="D3195" s="1341" t="str">
        <f t="shared" si="63"/>
        <v>IN8047</v>
      </c>
      <c r="E3195" s="1514" t="s">
        <v>121</v>
      </c>
      <c r="F3195" s="1390">
        <v>500</v>
      </c>
      <c r="G3195" s="1283">
        <v>0.6</v>
      </c>
      <c r="H3195" s="1283">
        <v>0.52</v>
      </c>
      <c r="I3195" s="1283">
        <v>0.6</v>
      </c>
      <c r="J3195" s="1283">
        <v>0.68</v>
      </c>
      <c r="K3195" s="1283"/>
      <c r="L3195" s="1283"/>
      <c r="M3195" s="1283"/>
      <c r="N3195" s="1283"/>
      <c r="O3195" s="1283"/>
      <c r="P3195" s="1283"/>
      <c r="R3195" s="1067"/>
      <c r="S3195"/>
      <c r="T3195" s="268"/>
      <c r="U3195" s="268"/>
      <c r="V3195" s="268"/>
      <c r="Z3195" s="21"/>
      <c r="AH3195"/>
    </row>
    <row r="3196" spans="1:34" ht="11.25" customHeight="1">
      <c r="A3196"/>
      <c r="B3196" s="1281" t="s">
        <v>23</v>
      </c>
      <c r="C3196" s="1282">
        <v>8058</v>
      </c>
      <c r="D3196" s="1341" t="str">
        <f t="shared" si="63"/>
        <v>IN8058</v>
      </c>
      <c r="E3196" s="1514" t="s">
        <v>121</v>
      </c>
      <c r="F3196" s="1390">
        <v>500</v>
      </c>
      <c r="G3196" s="1283">
        <v>1.82</v>
      </c>
      <c r="H3196" s="1283">
        <v>1.57</v>
      </c>
      <c r="I3196" s="1283">
        <v>1.82</v>
      </c>
      <c r="J3196" s="1283">
        <v>2.0699999999999998</v>
      </c>
      <c r="K3196" s="1283"/>
      <c r="L3196" s="1283"/>
      <c r="M3196" s="1283"/>
      <c r="N3196" s="1283"/>
      <c r="O3196" s="1283"/>
      <c r="P3196" s="1283"/>
      <c r="R3196" s="1067"/>
      <c r="S3196"/>
      <c r="T3196" s="268"/>
      <c r="U3196" s="268"/>
      <c r="V3196" s="268"/>
      <c r="Z3196" s="21"/>
      <c r="AH3196"/>
    </row>
    <row r="3197" spans="1:34" ht="11.25" customHeight="1">
      <c r="A3197"/>
      <c r="B3197" s="1281" t="s">
        <v>23</v>
      </c>
      <c r="C3197" s="1282">
        <v>8072</v>
      </c>
      <c r="D3197" s="1341" t="str">
        <f t="shared" si="63"/>
        <v>IN8072</v>
      </c>
      <c r="E3197" s="1514" t="s">
        <v>121</v>
      </c>
      <c r="F3197" s="1390">
        <v>500</v>
      </c>
      <c r="G3197" s="1283">
        <v>0.46</v>
      </c>
      <c r="H3197" s="1283">
        <v>0.4</v>
      </c>
      <c r="I3197" s="1283">
        <v>0.46</v>
      </c>
      <c r="J3197" s="1283">
        <v>0.53</v>
      </c>
      <c r="K3197" s="1283"/>
      <c r="L3197" s="1283"/>
      <c r="M3197" s="1283"/>
      <c r="N3197" s="1283"/>
      <c r="O3197" s="1283"/>
      <c r="P3197" s="1283"/>
      <c r="R3197" s="1067"/>
      <c r="S3197" s="267"/>
      <c r="T3197" s="268"/>
      <c r="U3197" s="268"/>
      <c r="V3197" s="268"/>
      <c r="Z3197" s="21"/>
      <c r="AH3197"/>
    </row>
    <row r="3198" spans="1:34" ht="11.25" customHeight="1">
      <c r="A3198"/>
      <c r="B3198" s="1281" t="s">
        <v>23</v>
      </c>
      <c r="C3198" s="1282">
        <v>8102</v>
      </c>
      <c r="D3198" s="1341" t="str">
        <f t="shared" si="63"/>
        <v>IN8102</v>
      </c>
      <c r="E3198" s="1514" t="s">
        <v>123</v>
      </c>
      <c r="F3198" s="1390">
        <v>500</v>
      </c>
      <c r="G3198" s="1283">
        <v>1.2</v>
      </c>
      <c r="H3198" s="1283">
        <v>1.04</v>
      </c>
      <c r="I3198" s="1283">
        <v>1.2</v>
      </c>
      <c r="J3198" s="1283">
        <v>1.37</v>
      </c>
      <c r="K3198" s="1283"/>
      <c r="L3198" s="1283"/>
      <c r="M3198" s="1283"/>
      <c r="N3198" s="1283"/>
      <c r="O3198" s="1283"/>
      <c r="P3198" s="1283"/>
      <c r="R3198" s="1067"/>
      <c r="S3198"/>
      <c r="T3198" s="268"/>
      <c r="U3198" s="268"/>
      <c r="V3198" s="268"/>
      <c r="Z3198" s="21"/>
      <c r="AH3198"/>
    </row>
    <row r="3199" spans="1:34" ht="11.25" customHeight="1">
      <c r="A3199"/>
      <c r="B3199" s="1281" t="s">
        <v>23</v>
      </c>
      <c r="C3199" s="1282">
        <v>8103</v>
      </c>
      <c r="D3199" s="1341" t="str">
        <f t="shared" si="63"/>
        <v>IN8103</v>
      </c>
      <c r="E3199" s="1514" t="s">
        <v>123</v>
      </c>
      <c r="F3199" s="1390">
        <v>500</v>
      </c>
      <c r="G3199" s="1283">
        <v>1.6</v>
      </c>
      <c r="H3199" s="1283">
        <v>1.38</v>
      </c>
      <c r="I3199" s="1283">
        <v>1.6</v>
      </c>
      <c r="J3199" s="1283">
        <v>1.82</v>
      </c>
      <c r="K3199" s="1283"/>
      <c r="L3199" s="1283"/>
      <c r="M3199" s="1283"/>
      <c r="N3199" s="1283"/>
      <c r="O3199" s="1283"/>
      <c r="P3199" s="1283"/>
      <c r="R3199" s="1067"/>
      <c r="S3199"/>
      <c r="T3199" s="268"/>
      <c r="U3199" s="268"/>
      <c r="V3199" s="268"/>
      <c r="Z3199" s="21"/>
      <c r="AH3199"/>
    </row>
    <row r="3200" spans="1:34" ht="11.25" customHeight="1">
      <c r="A3200"/>
      <c r="B3200" s="1281" t="s">
        <v>23</v>
      </c>
      <c r="C3200" s="1282">
        <v>8106</v>
      </c>
      <c r="D3200" s="1341" t="str">
        <f t="shared" si="63"/>
        <v>IN8106</v>
      </c>
      <c r="E3200" s="1514" t="s">
        <v>123</v>
      </c>
      <c r="F3200" s="1390">
        <v>500</v>
      </c>
      <c r="G3200" s="1283">
        <v>2.57</v>
      </c>
      <c r="H3200" s="1283">
        <v>2.21</v>
      </c>
      <c r="I3200" s="1283">
        <v>2.57</v>
      </c>
      <c r="J3200" s="1283">
        <v>2.92</v>
      </c>
      <c r="K3200" s="1283"/>
      <c r="L3200" s="1283"/>
      <c r="M3200" s="1283"/>
      <c r="N3200" s="1283"/>
      <c r="O3200" s="1283"/>
      <c r="P3200" s="1283"/>
      <c r="R3200" s="1067"/>
      <c r="S3200"/>
      <c r="T3200" s="268"/>
      <c r="U3200" s="268"/>
      <c r="V3200" s="268"/>
      <c r="Z3200" s="21"/>
      <c r="AH3200"/>
    </row>
    <row r="3201" spans="1:34" ht="11.25" customHeight="1">
      <c r="A3201"/>
      <c r="B3201" s="1281" t="s">
        <v>23</v>
      </c>
      <c r="C3201" s="1282">
        <v>8107</v>
      </c>
      <c r="D3201" s="1341" t="str">
        <f t="shared" si="63"/>
        <v>IN8107</v>
      </c>
      <c r="E3201" s="1514" t="s">
        <v>121</v>
      </c>
      <c r="F3201" s="1390">
        <v>500</v>
      </c>
      <c r="G3201" s="1283">
        <v>1.71</v>
      </c>
      <c r="H3201" s="1283">
        <v>1.47</v>
      </c>
      <c r="I3201" s="1283">
        <v>1.71</v>
      </c>
      <c r="J3201" s="1283">
        <v>1.94</v>
      </c>
      <c r="K3201" s="1283"/>
      <c r="L3201" s="1283"/>
      <c r="M3201" s="1283"/>
      <c r="N3201" s="1283"/>
      <c r="O3201" s="1283"/>
      <c r="P3201" s="1283"/>
      <c r="R3201" s="1067"/>
      <c r="S3201"/>
      <c r="T3201" s="268"/>
      <c r="U3201" s="268"/>
      <c r="V3201" s="268"/>
      <c r="Z3201" s="21"/>
      <c r="AH3201"/>
    </row>
    <row r="3202" spans="1:34" ht="11.25" customHeight="1">
      <c r="A3202"/>
      <c r="B3202" s="1281" t="s">
        <v>23</v>
      </c>
      <c r="C3202" s="1282">
        <v>8111</v>
      </c>
      <c r="D3202" s="1341" t="str">
        <f t="shared" si="63"/>
        <v>IN8111</v>
      </c>
      <c r="E3202" s="1514" t="s">
        <v>121</v>
      </c>
      <c r="F3202" s="1390">
        <v>500</v>
      </c>
      <c r="G3202" s="1283">
        <v>1.58</v>
      </c>
      <c r="H3202" s="1283">
        <v>1.37</v>
      </c>
      <c r="I3202" s="1283">
        <v>1.58</v>
      </c>
      <c r="J3202" s="1283">
        <v>1.8</v>
      </c>
      <c r="K3202" s="1283"/>
      <c r="L3202" s="1283"/>
      <c r="M3202" s="1283"/>
      <c r="N3202" s="1283"/>
      <c r="O3202" s="1283"/>
      <c r="P3202" s="1283"/>
      <c r="R3202" s="1067"/>
      <c r="S3202"/>
      <c r="T3202" s="268"/>
      <c r="U3202" s="268"/>
      <c r="V3202" s="268"/>
      <c r="Z3202" s="21"/>
      <c r="AH3202"/>
    </row>
    <row r="3203" spans="1:34" ht="11.25" customHeight="1">
      <c r="A3203"/>
      <c r="B3203" s="1281" t="s">
        <v>23</v>
      </c>
      <c r="C3203" s="1282">
        <v>8116</v>
      </c>
      <c r="D3203" s="1341" t="str">
        <f t="shared" si="63"/>
        <v>IN8116</v>
      </c>
      <c r="E3203" s="1514" t="s">
        <v>125</v>
      </c>
      <c r="F3203" s="1390">
        <v>500</v>
      </c>
      <c r="G3203" s="1283">
        <v>1.76</v>
      </c>
      <c r="H3203" s="1283">
        <v>1.52</v>
      </c>
      <c r="I3203" s="1283">
        <v>1.76</v>
      </c>
      <c r="J3203" s="1283">
        <v>2</v>
      </c>
      <c r="K3203" s="1283"/>
      <c r="L3203" s="1283"/>
      <c r="M3203" s="1283"/>
      <c r="N3203" s="1283"/>
      <c r="O3203" s="1283"/>
      <c r="P3203" s="1283"/>
      <c r="R3203" s="1067"/>
      <c r="S3203"/>
      <c r="T3203" s="268"/>
      <c r="U3203" s="268"/>
      <c r="V3203" s="268"/>
      <c r="Z3203" s="21"/>
      <c r="AH3203"/>
    </row>
    <row r="3204" spans="1:34" ht="11.25" customHeight="1">
      <c r="A3204"/>
      <c r="B3204" s="1281" t="s">
        <v>23</v>
      </c>
      <c r="C3204" s="1282">
        <v>8203</v>
      </c>
      <c r="D3204" s="1341" t="str">
        <f t="shared" si="63"/>
        <v>IN8203</v>
      </c>
      <c r="E3204" s="1514" t="s">
        <v>125</v>
      </c>
      <c r="F3204" s="1390">
        <v>500</v>
      </c>
      <c r="G3204" s="1283">
        <v>3.54</v>
      </c>
      <c r="H3204" s="1283">
        <v>3.05</v>
      </c>
      <c r="I3204" s="1283">
        <v>3.54</v>
      </c>
      <c r="J3204" s="1283">
        <v>4.0199999999999996</v>
      </c>
      <c r="K3204" s="1283"/>
      <c r="L3204" s="1283"/>
      <c r="M3204" s="1283"/>
      <c r="N3204" s="1283"/>
      <c r="O3204" s="1283"/>
      <c r="P3204" s="1283"/>
      <c r="R3204" s="1067"/>
      <c r="S3204"/>
      <c r="T3204" s="268"/>
      <c r="U3204" s="268"/>
      <c r="V3204" s="268"/>
      <c r="Z3204" s="21"/>
      <c r="AH3204"/>
    </row>
    <row r="3205" spans="1:34" ht="11.25" customHeight="1">
      <c r="A3205"/>
      <c r="B3205" s="1281" t="s">
        <v>23</v>
      </c>
      <c r="C3205" s="1282">
        <v>8204</v>
      </c>
      <c r="D3205" s="1341" t="str">
        <f t="shared" si="63"/>
        <v>IN8204</v>
      </c>
      <c r="E3205" s="1514" t="s">
        <v>121</v>
      </c>
      <c r="F3205" s="1390">
        <v>500</v>
      </c>
      <c r="G3205" s="1283">
        <v>3.35</v>
      </c>
      <c r="H3205" s="1283">
        <v>2.89</v>
      </c>
      <c r="I3205" s="1283">
        <v>3.35</v>
      </c>
      <c r="J3205" s="1283">
        <v>3.81</v>
      </c>
      <c r="K3205" s="1283"/>
      <c r="L3205" s="1283"/>
      <c r="M3205" s="1283"/>
      <c r="N3205" s="1283"/>
      <c r="O3205" s="1283"/>
      <c r="P3205" s="1283"/>
      <c r="R3205" s="1067"/>
      <c r="S3205"/>
      <c r="T3205" s="268"/>
      <c r="U3205" s="268"/>
      <c r="V3205" s="268"/>
      <c r="Z3205" s="21"/>
      <c r="AH3205"/>
    </row>
    <row r="3206" spans="1:34" ht="11.25" customHeight="1">
      <c r="A3206"/>
      <c r="B3206" s="1281" t="s">
        <v>23</v>
      </c>
      <c r="C3206" s="1282">
        <v>8209</v>
      </c>
      <c r="D3206" s="1341" t="str">
        <f t="shared" si="63"/>
        <v>IN8209</v>
      </c>
      <c r="E3206" s="1514" t="s">
        <v>121</v>
      </c>
      <c r="F3206" s="1390">
        <v>500</v>
      </c>
      <c r="G3206" s="1283">
        <v>2.68</v>
      </c>
      <c r="H3206" s="1283">
        <v>2.31</v>
      </c>
      <c r="I3206" s="1283">
        <v>2.68</v>
      </c>
      <c r="J3206" s="1283">
        <v>3.05</v>
      </c>
      <c r="K3206" s="1283"/>
      <c r="L3206" s="1283"/>
      <c r="M3206" s="1283"/>
      <c r="N3206" s="1283"/>
      <c r="O3206" s="1283"/>
      <c r="P3206" s="1283"/>
      <c r="R3206" s="1067"/>
      <c r="S3206"/>
      <c r="T3206" s="268"/>
      <c r="U3206" s="268"/>
      <c r="V3206" s="268"/>
      <c r="Z3206" s="21"/>
      <c r="AH3206"/>
    </row>
    <row r="3207" spans="1:34" ht="11.25" customHeight="1">
      <c r="A3207"/>
      <c r="B3207" s="1281" t="s">
        <v>23</v>
      </c>
      <c r="C3207" s="1282">
        <v>8215</v>
      </c>
      <c r="D3207" s="1341" t="str">
        <f t="shared" si="63"/>
        <v>IN8215</v>
      </c>
      <c r="E3207" s="1514" t="s">
        <v>123</v>
      </c>
      <c r="F3207" s="1390">
        <v>500</v>
      </c>
      <c r="G3207" s="1283">
        <v>1.9</v>
      </c>
      <c r="H3207" s="1283">
        <v>1.64</v>
      </c>
      <c r="I3207" s="1283">
        <v>1.9</v>
      </c>
      <c r="J3207" s="1283">
        <v>2.16</v>
      </c>
      <c r="K3207" s="1283"/>
      <c r="L3207" s="1283"/>
      <c r="M3207" s="1283"/>
      <c r="N3207" s="1283"/>
      <c r="O3207" s="1283"/>
      <c r="P3207" s="1283"/>
      <c r="R3207" s="1067"/>
      <c r="S3207"/>
      <c r="T3207" s="268"/>
      <c r="U3207" s="268"/>
      <c r="V3207" s="268"/>
      <c r="Z3207" s="21"/>
      <c r="AH3207"/>
    </row>
    <row r="3208" spans="1:34" ht="11.25" customHeight="1">
      <c r="A3208"/>
      <c r="B3208" s="1281" t="s">
        <v>23</v>
      </c>
      <c r="C3208" s="1282">
        <v>8227</v>
      </c>
      <c r="D3208" s="1341" t="str">
        <f t="shared" si="63"/>
        <v>IN8227</v>
      </c>
      <c r="E3208" s="1514" t="s">
        <v>124</v>
      </c>
      <c r="F3208" s="1390">
        <v>500</v>
      </c>
      <c r="G3208" s="1283">
        <v>2.2000000000000002</v>
      </c>
      <c r="H3208" s="1283">
        <v>1.9</v>
      </c>
      <c r="I3208" s="1283">
        <v>2.2000000000000002</v>
      </c>
      <c r="J3208" s="1283">
        <v>2.5</v>
      </c>
      <c r="K3208" s="1283"/>
      <c r="L3208" s="1283"/>
      <c r="M3208" s="1283"/>
      <c r="N3208" s="1283"/>
      <c r="O3208" s="1283"/>
      <c r="P3208" s="1283"/>
      <c r="R3208" s="1067"/>
      <c r="S3208"/>
      <c r="T3208" s="268"/>
      <c r="U3208" s="268"/>
      <c r="V3208" s="268"/>
      <c r="Z3208" s="21"/>
      <c r="AH3208"/>
    </row>
    <row r="3209" spans="1:34" ht="11.25" customHeight="1">
      <c r="A3209"/>
      <c r="B3209" s="1281" t="s">
        <v>23</v>
      </c>
      <c r="C3209" s="1282">
        <v>8232</v>
      </c>
      <c r="D3209" s="1341" t="str">
        <f t="shared" si="63"/>
        <v>IN8232</v>
      </c>
      <c r="E3209" s="1514" t="s">
        <v>121</v>
      </c>
      <c r="F3209" s="1390">
        <v>500</v>
      </c>
      <c r="G3209" s="1283">
        <v>2.87</v>
      </c>
      <c r="H3209" s="1283">
        <v>2.4700000000000002</v>
      </c>
      <c r="I3209" s="1283">
        <v>2.87</v>
      </c>
      <c r="J3209" s="1283">
        <v>3.26</v>
      </c>
      <c r="K3209" s="1283"/>
      <c r="L3209" s="1283"/>
      <c r="M3209" s="1283"/>
      <c r="N3209" s="1283"/>
      <c r="O3209" s="1283"/>
      <c r="P3209" s="1283"/>
      <c r="R3209" s="1067"/>
      <c r="S3209"/>
      <c r="T3209" s="268"/>
      <c r="U3209" s="268"/>
      <c r="V3209" s="268"/>
      <c r="Z3209" s="21"/>
      <c r="AH3209"/>
    </row>
    <row r="3210" spans="1:34" ht="11.25" customHeight="1">
      <c r="A3210"/>
      <c r="B3210" s="1281" t="s">
        <v>23</v>
      </c>
      <c r="C3210" s="1282">
        <v>8233</v>
      </c>
      <c r="D3210" s="1341" t="str">
        <f t="shared" si="63"/>
        <v>IN8233</v>
      </c>
      <c r="E3210" s="1514" t="s">
        <v>123</v>
      </c>
      <c r="F3210" s="1390">
        <v>500</v>
      </c>
      <c r="G3210" s="1283">
        <v>1.57</v>
      </c>
      <c r="H3210" s="1283">
        <v>1.35</v>
      </c>
      <c r="I3210" s="1283">
        <v>1.57</v>
      </c>
      <c r="J3210" s="1283">
        <v>1.79</v>
      </c>
      <c r="K3210" s="1283"/>
      <c r="L3210" s="1283"/>
      <c r="M3210" s="1283"/>
      <c r="N3210" s="1283"/>
      <c r="O3210" s="1283"/>
      <c r="P3210" s="1283"/>
      <c r="R3210" s="1067"/>
      <c r="S3210"/>
      <c r="T3210" s="268"/>
      <c r="U3210" s="268"/>
      <c r="V3210" s="268"/>
      <c r="Z3210" s="21"/>
      <c r="AH3210"/>
    </row>
    <row r="3211" spans="1:34" ht="11.25" customHeight="1">
      <c r="A3211"/>
      <c r="B3211" s="1281" t="s">
        <v>23</v>
      </c>
      <c r="C3211" s="1282">
        <v>8235</v>
      </c>
      <c r="D3211" s="1341" t="str">
        <f t="shared" si="63"/>
        <v>IN8235</v>
      </c>
      <c r="E3211" s="1514" t="s">
        <v>125</v>
      </c>
      <c r="F3211" s="1390">
        <v>500</v>
      </c>
      <c r="G3211" s="1283">
        <v>2.76</v>
      </c>
      <c r="H3211" s="1283">
        <v>2.38</v>
      </c>
      <c r="I3211" s="1283">
        <v>2.76</v>
      </c>
      <c r="J3211" s="1283">
        <v>3.14</v>
      </c>
      <c r="K3211" s="1283"/>
      <c r="L3211" s="1283"/>
      <c r="M3211" s="1283"/>
      <c r="N3211" s="1283"/>
      <c r="O3211" s="1283"/>
      <c r="P3211" s="1283"/>
      <c r="R3211" s="1067"/>
      <c r="S3211"/>
      <c r="T3211" s="268"/>
      <c r="U3211" s="268"/>
      <c r="V3211" s="268"/>
      <c r="Z3211" s="21"/>
      <c r="AH3211"/>
    </row>
    <row r="3212" spans="1:34" ht="11.25" customHeight="1">
      <c r="A3212"/>
      <c r="B3212" s="1281" t="s">
        <v>23</v>
      </c>
      <c r="C3212" s="1282">
        <v>8263</v>
      </c>
      <c r="D3212" s="1341" t="str">
        <f t="shared" ref="D3212:D3275" si="64">B3212&amp;TEXT(C3212,"0000")</f>
        <v>IN8263</v>
      </c>
      <c r="E3212" s="1514" t="s">
        <v>123</v>
      </c>
      <c r="F3212" s="1390">
        <v>500</v>
      </c>
      <c r="G3212" s="1283">
        <v>4.49</v>
      </c>
      <c r="H3212" s="1283">
        <v>3.88</v>
      </c>
      <c r="I3212" s="1283">
        <v>4.49</v>
      </c>
      <c r="J3212" s="1283">
        <v>5.1100000000000003</v>
      </c>
      <c r="K3212" s="1283"/>
      <c r="L3212" s="1283"/>
      <c r="M3212" s="1283"/>
      <c r="N3212" s="1283"/>
      <c r="O3212" s="1283"/>
      <c r="P3212" s="1283"/>
      <c r="R3212" s="1067"/>
      <c r="S3212"/>
      <c r="T3212" s="268"/>
      <c r="U3212" s="268"/>
      <c r="V3212" s="268"/>
      <c r="Z3212" s="21"/>
      <c r="AH3212"/>
    </row>
    <row r="3213" spans="1:34" ht="11.25" customHeight="1">
      <c r="A3213"/>
      <c r="B3213" s="1281" t="s">
        <v>23</v>
      </c>
      <c r="C3213" s="1282">
        <v>8264</v>
      </c>
      <c r="D3213" s="1341" t="str">
        <f t="shared" si="64"/>
        <v>IN8264</v>
      </c>
      <c r="E3213" s="1514" t="s">
        <v>123</v>
      </c>
      <c r="F3213" s="1390">
        <v>500</v>
      </c>
      <c r="G3213" s="1283">
        <v>2.9</v>
      </c>
      <c r="H3213" s="1283">
        <v>2.5</v>
      </c>
      <c r="I3213" s="1283">
        <v>2.9</v>
      </c>
      <c r="J3213" s="1283">
        <v>3.29</v>
      </c>
      <c r="K3213" s="1283"/>
      <c r="L3213" s="1283"/>
      <c r="M3213" s="1283"/>
      <c r="N3213" s="1283"/>
      <c r="O3213" s="1283"/>
      <c r="P3213" s="1283"/>
      <c r="R3213" s="1067"/>
      <c r="S3213" s="267"/>
      <c r="T3213" s="268"/>
      <c r="U3213" s="268"/>
      <c r="V3213" s="268"/>
      <c r="Z3213" s="21"/>
      <c r="AH3213"/>
    </row>
    <row r="3214" spans="1:34" ht="11.25" customHeight="1">
      <c r="A3214"/>
      <c r="B3214" s="1281" t="s">
        <v>23</v>
      </c>
      <c r="C3214" s="1282">
        <v>8265</v>
      </c>
      <c r="D3214" s="1341" t="str">
        <f t="shared" si="64"/>
        <v>IN8265</v>
      </c>
      <c r="E3214" s="1514" t="s">
        <v>123</v>
      </c>
      <c r="F3214" s="1390">
        <v>500</v>
      </c>
      <c r="G3214" s="1283">
        <v>3.4</v>
      </c>
      <c r="H3214" s="1283">
        <v>2.93</v>
      </c>
      <c r="I3214" s="1283">
        <v>3.4</v>
      </c>
      <c r="J3214" s="1283">
        <v>3.87</v>
      </c>
      <c r="K3214" s="1283"/>
      <c r="L3214" s="1283"/>
      <c r="M3214" s="1283"/>
      <c r="N3214" s="1283"/>
      <c r="O3214" s="1283"/>
      <c r="P3214" s="1283"/>
      <c r="R3214" s="1067"/>
      <c r="S3214"/>
      <c r="T3214" s="268"/>
      <c r="U3214" s="268"/>
      <c r="V3214" s="268"/>
      <c r="Z3214" s="21"/>
      <c r="AH3214"/>
    </row>
    <row r="3215" spans="1:34" ht="11.25" customHeight="1">
      <c r="A3215"/>
      <c r="B3215" s="1281" t="s">
        <v>23</v>
      </c>
      <c r="C3215" s="1282">
        <v>8279</v>
      </c>
      <c r="D3215" s="1341" t="str">
        <f t="shared" si="64"/>
        <v>IN8279</v>
      </c>
      <c r="E3215" s="1514" t="s">
        <v>122</v>
      </c>
      <c r="F3215" s="1390">
        <v>550</v>
      </c>
      <c r="G3215" s="1283">
        <v>5.07</v>
      </c>
      <c r="H3215" s="1283">
        <v>4.37</v>
      </c>
      <c r="I3215" s="1283">
        <v>5.07</v>
      </c>
      <c r="J3215" s="1283">
        <v>5.77</v>
      </c>
      <c r="K3215" s="1283"/>
      <c r="L3215" s="1283"/>
      <c r="M3215" s="1283"/>
      <c r="N3215" s="1283"/>
      <c r="O3215" s="1283"/>
      <c r="P3215" s="1283"/>
      <c r="R3215" s="1067"/>
      <c r="T3215" s="268"/>
      <c r="U3215" s="268"/>
      <c r="V3215" s="268"/>
      <c r="Z3215" s="21"/>
      <c r="AH3215"/>
    </row>
    <row r="3216" spans="1:34" ht="11.25" customHeight="1">
      <c r="A3216"/>
      <c r="B3216" s="1281" t="s">
        <v>23</v>
      </c>
      <c r="C3216" s="1282">
        <v>8288</v>
      </c>
      <c r="D3216" s="1341" t="str">
        <f t="shared" si="64"/>
        <v>IN8288</v>
      </c>
      <c r="E3216" s="1514" t="s">
        <v>122</v>
      </c>
      <c r="F3216" s="1390">
        <v>500</v>
      </c>
      <c r="G3216" s="1283">
        <v>4.5599999999999996</v>
      </c>
      <c r="H3216" s="1283">
        <v>3.93</v>
      </c>
      <c r="I3216" s="1283">
        <v>4.5599999999999996</v>
      </c>
      <c r="J3216" s="1283">
        <v>5.19</v>
      </c>
      <c r="K3216" s="1283"/>
      <c r="L3216" s="1283"/>
      <c r="M3216" s="1283"/>
      <c r="N3216" s="1283"/>
      <c r="O3216" s="1283"/>
      <c r="P3216" s="1283"/>
      <c r="R3216" s="1067"/>
      <c r="S3216"/>
      <c r="T3216" s="268"/>
      <c r="U3216" s="268"/>
      <c r="V3216" s="268"/>
      <c r="Z3216" s="21"/>
      <c r="AH3216"/>
    </row>
    <row r="3217" spans="1:34" ht="11.25" customHeight="1">
      <c r="A3217"/>
      <c r="B3217" s="1281" t="s">
        <v>23</v>
      </c>
      <c r="C3217" s="1282">
        <v>8291</v>
      </c>
      <c r="D3217" s="1341" t="str">
        <f t="shared" si="64"/>
        <v>IN8291</v>
      </c>
      <c r="E3217" s="1514" t="s">
        <v>125</v>
      </c>
      <c r="F3217" s="1390">
        <v>500</v>
      </c>
      <c r="G3217" s="1283">
        <v>2.19</v>
      </c>
      <c r="H3217" s="1283">
        <v>1.88</v>
      </c>
      <c r="I3217" s="1283">
        <v>2.19</v>
      </c>
      <c r="J3217" s="1283">
        <v>2.4900000000000002</v>
      </c>
      <c r="K3217" s="1283"/>
      <c r="L3217" s="1283"/>
      <c r="M3217" s="1283"/>
      <c r="N3217" s="1283"/>
      <c r="O3217" s="1283"/>
      <c r="P3217" s="1283"/>
      <c r="R3217" s="1067"/>
      <c r="S3217"/>
      <c r="T3217" s="268"/>
      <c r="U3217" s="268"/>
      <c r="V3217" s="268"/>
      <c r="Z3217" s="21"/>
      <c r="AH3217"/>
    </row>
    <row r="3218" spans="1:34" ht="11.25" customHeight="1">
      <c r="A3218"/>
      <c r="B3218" s="1281" t="s">
        <v>23</v>
      </c>
      <c r="C3218" s="1282">
        <v>8292</v>
      </c>
      <c r="D3218" s="1341" t="str">
        <f t="shared" si="64"/>
        <v>IN8292</v>
      </c>
      <c r="E3218" s="1514" t="s">
        <v>121</v>
      </c>
      <c r="F3218" s="1390">
        <v>500</v>
      </c>
      <c r="G3218" s="1283">
        <v>2.25</v>
      </c>
      <c r="H3218" s="1283">
        <v>1.94</v>
      </c>
      <c r="I3218" s="1283">
        <v>2.25</v>
      </c>
      <c r="J3218" s="1283">
        <v>2.56</v>
      </c>
      <c r="K3218" s="1283"/>
      <c r="L3218" s="1283"/>
      <c r="M3218" s="1283"/>
      <c r="N3218" s="1283"/>
      <c r="O3218" s="1283"/>
      <c r="P3218" s="1283"/>
      <c r="R3218" s="1067"/>
      <c r="T3218" s="268"/>
      <c r="U3218" s="268"/>
      <c r="V3218" s="268"/>
      <c r="Z3218" s="21"/>
      <c r="AH3218"/>
    </row>
    <row r="3219" spans="1:34" ht="11.25" customHeight="1">
      <c r="A3219"/>
      <c r="B3219" s="1281" t="s">
        <v>23</v>
      </c>
      <c r="C3219" s="1282">
        <v>8293</v>
      </c>
      <c r="D3219" s="1341" t="str">
        <f t="shared" si="64"/>
        <v>IN8293</v>
      </c>
      <c r="E3219" s="1514" t="s">
        <v>125</v>
      </c>
      <c r="F3219" s="1390">
        <v>600</v>
      </c>
      <c r="G3219" s="1283">
        <v>5.97</v>
      </c>
      <c r="H3219" s="1283">
        <v>5.15</v>
      </c>
      <c r="I3219" s="1283">
        <v>5.97</v>
      </c>
      <c r="J3219" s="1283">
        <v>6.79</v>
      </c>
      <c r="K3219" s="1283"/>
      <c r="L3219" s="1283"/>
      <c r="M3219" s="1283"/>
      <c r="N3219" s="1283"/>
      <c r="O3219" s="1283"/>
      <c r="P3219" s="1283"/>
      <c r="R3219" s="1067"/>
      <c r="T3219" s="268"/>
      <c r="U3219" s="268"/>
      <c r="V3219" s="268"/>
      <c r="Z3219" s="21"/>
      <c r="AH3219"/>
    </row>
    <row r="3220" spans="1:34" ht="11.25" customHeight="1">
      <c r="A3220"/>
      <c r="B3220" s="1281" t="s">
        <v>23</v>
      </c>
      <c r="C3220" s="1282">
        <v>8304</v>
      </c>
      <c r="D3220" s="1341" t="str">
        <f t="shared" si="64"/>
        <v>IN8304</v>
      </c>
      <c r="E3220" s="1514" t="s">
        <v>123</v>
      </c>
      <c r="F3220" s="1390">
        <v>500</v>
      </c>
      <c r="G3220" s="1283">
        <v>3.25</v>
      </c>
      <c r="H3220" s="1283">
        <v>2.8</v>
      </c>
      <c r="I3220" s="1283">
        <v>3.25</v>
      </c>
      <c r="J3220" s="1283">
        <v>3.7</v>
      </c>
      <c r="K3220" s="1283"/>
      <c r="L3220" s="1283"/>
      <c r="M3220" s="1283"/>
      <c r="N3220" s="1283"/>
      <c r="O3220" s="1283"/>
      <c r="P3220" s="1283"/>
      <c r="R3220" s="1067"/>
      <c r="T3220" s="268"/>
      <c r="U3220" s="268"/>
      <c r="V3220" s="268"/>
      <c r="Z3220" s="21"/>
      <c r="AH3220"/>
    </row>
    <row r="3221" spans="1:34" ht="11.25" customHeight="1">
      <c r="A3221"/>
      <c r="B3221" s="1281" t="s">
        <v>23</v>
      </c>
      <c r="C3221" s="1282">
        <v>8350</v>
      </c>
      <c r="D3221" s="1341" t="str">
        <f t="shared" si="64"/>
        <v>IN8350</v>
      </c>
      <c r="E3221" s="1514" t="s">
        <v>124</v>
      </c>
      <c r="F3221" s="1390">
        <v>500</v>
      </c>
      <c r="G3221" s="1283">
        <v>2.98</v>
      </c>
      <c r="H3221" s="1283">
        <v>2.57</v>
      </c>
      <c r="I3221" s="1283">
        <v>2.98</v>
      </c>
      <c r="J3221" s="1283">
        <v>3.39</v>
      </c>
      <c r="K3221" s="1283"/>
      <c r="L3221" s="1283"/>
      <c r="M3221" s="1283"/>
      <c r="N3221" s="1283"/>
      <c r="O3221" s="1283"/>
      <c r="P3221" s="1283"/>
      <c r="R3221" s="1067"/>
      <c r="S3221"/>
      <c r="T3221" s="268"/>
      <c r="U3221" s="268"/>
      <c r="V3221" s="268"/>
      <c r="Z3221" s="21"/>
      <c r="AH3221"/>
    </row>
    <row r="3222" spans="1:34" ht="11.25" customHeight="1">
      <c r="A3222"/>
      <c r="B3222" s="1281" t="s">
        <v>23</v>
      </c>
      <c r="C3222" s="1282">
        <v>8380</v>
      </c>
      <c r="D3222" s="1341" t="str">
        <f t="shared" si="64"/>
        <v>IN8380</v>
      </c>
      <c r="E3222" s="1514" t="s">
        <v>121</v>
      </c>
      <c r="F3222" s="1390">
        <v>500</v>
      </c>
      <c r="G3222" s="1283">
        <v>1.42</v>
      </c>
      <c r="H3222" s="1283">
        <v>1.23</v>
      </c>
      <c r="I3222" s="1283">
        <v>1.42</v>
      </c>
      <c r="J3222" s="1283">
        <v>1.62</v>
      </c>
      <c r="K3222" s="1283"/>
      <c r="L3222" s="1283"/>
      <c r="M3222" s="1283"/>
      <c r="N3222" s="1283"/>
      <c r="O3222" s="1283"/>
      <c r="P3222" s="1283"/>
      <c r="R3222" s="1067"/>
      <c r="S3222"/>
      <c r="T3222" s="268"/>
      <c r="U3222" s="268"/>
      <c r="V3222" s="268"/>
      <c r="Z3222" s="21"/>
      <c r="AH3222"/>
    </row>
    <row r="3223" spans="1:34" ht="11.25" customHeight="1">
      <c r="A3223"/>
      <c r="B3223" s="1281" t="s">
        <v>23</v>
      </c>
      <c r="C3223" s="1282">
        <v>8381</v>
      </c>
      <c r="D3223" s="1341" t="str">
        <f t="shared" si="64"/>
        <v>IN8381</v>
      </c>
      <c r="E3223" s="1514" t="s">
        <v>121</v>
      </c>
      <c r="F3223" s="1390">
        <v>500</v>
      </c>
      <c r="G3223" s="1283">
        <v>1.23</v>
      </c>
      <c r="H3223" s="1283">
        <v>1.06</v>
      </c>
      <c r="I3223" s="1283">
        <v>1.23</v>
      </c>
      <c r="J3223" s="1283">
        <v>1.4</v>
      </c>
      <c r="K3223" s="1283"/>
      <c r="L3223" s="1283"/>
      <c r="M3223" s="1283"/>
      <c r="N3223" s="1283"/>
      <c r="O3223" s="1283"/>
      <c r="P3223" s="1283"/>
      <c r="R3223" s="1067"/>
      <c r="S3223"/>
      <c r="T3223" s="268"/>
      <c r="U3223" s="268"/>
      <c r="V3223" s="268"/>
      <c r="Z3223" s="21"/>
      <c r="AH3223"/>
    </row>
    <row r="3224" spans="1:34" ht="11.25" customHeight="1">
      <c r="A3224"/>
      <c r="B3224" s="1281" t="s">
        <v>23</v>
      </c>
      <c r="C3224" s="1282">
        <v>8385</v>
      </c>
      <c r="D3224" s="1341" t="str">
        <f t="shared" si="64"/>
        <v>IN8385</v>
      </c>
      <c r="E3224" s="1514" t="s">
        <v>124</v>
      </c>
      <c r="F3224" s="1390">
        <v>500</v>
      </c>
      <c r="G3224" s="1283">
        <v>1.58</v>
      </c>
      <c r="H3224" s="1283">
        <v>1.37</v>
      </c>
      <c r="I3224" s="1283">
        <v>1.58</v>
      </c>
      <c r="J3224" s="1283">
        <v>1.8</v>
      </c>
      <c r="K3224" s="1283"/>
      <c r="L3224" s="1283"/>
      <c r="M3224" s="1283"/>
      <c r="N3224" s="1283"/>
      <c r="O3224" s="1283"/>
      <c r="P3224" s="1283"/>
      <c r="R3224" s="1067"/>
      <c r="S3224"/>
      <c r="T3224" s="268"/>
      <c r="U3224" s="268"/>
      <c r="V3224" s="268"/>
      <c r="Z3224" s="21"/>
      <c r="AH3224"/>
    </row>
    <row r="3225" spans="1:34" ht="11.25" customHeight="1">
      <c r="A3225"/>
      <c r="B3225" s="1281" t="s">
        <v>23</v>
      </c>
      <c r="C3225" s="1282">
        <v>8392</v>
      </c>
      <c r="D3225" s="1341" t="str">
        <f t="shared" si="64"/>
        <v>IN8392</v>
      </c>
      <c r="E3225" s="1514" t="s">
        <v>121</v>
      </c>
      <c r="F3225" s="1390">
        <v>500</v>
      </c>
      <c r="G3225" s="1283">
        <v>1.72</v>
      </c>
      <c r="H3225" s="1283">
        <v>1.48</v>
      </c>
      <c r="I3225" s="1283">
        <v>1.72</v>
      </c>
      <c r="J3225" s="1283">
        <v>1.96</v>
      </c>
      <c r="K3225" s="1283"/>
      <c r="L3225" s="1283"/>
      <c r="M3225" s="1283"/>
      <c r="N3225" s="1283"/>
      <c r="O3225" s="1283"/>
      <c r="P3225" s="1283"/>
      <c r="R3225" s="1067"/>
      <c r="S3225"/>
      <c r="T3225" s="268"/>
      <c r="U3225" s="268"/>
      <c r="V3225" s="268"/>
      <c r="Z3225" s="21"/>
      <c r="AH3225"/>
    </row>
    <row r="3226" spans="1:34" ht="11.25" customHeight="1">
      <c r="A3226"/>
      <c r="B3226" s="1281" t="s">
        <v>23</v>
      </c>
      <c r="C3226" s="1282">
        <v>8393</v>
      </c>
      <c r="D3226" s="1341" t="str">
        <f t="shared" si="64"/>
        <v>IN8393</v>
      </c>
      <c r="E3226" s="1514" t="s">
        <v>121</v>
      </c>
      <c r="F3226" s="1390">
        <v>500</v>
      </c>
      <c r="G3226" s="1283">
        <v>1.17</v>
      </c>
      <c r="H3226" s="1283">
        <v>1.01</v>
      </c>
      <c r="I3226" s="1283">
        <v>1.17</v>
      </c>
      <c r="J3226" s="1283">
        <v>1.34</v>
      </c>
      <c r="K3226" s="1283"/>
      <c r="L3226" s="1283"/>
      <c r="M3226" s="1283"/>
      <c r="N3226" s="1283"/>
      <c r="O3226" s="1283"/>
      <c r="P3226" s="1283"/>
      <c r="R3226" s="1067"/>
      <c r="S3226"/>
      <c r="T3226" s="268"/>
      <c r="U3226" s="268"/>
      <c r="V3226" s="268"/>
      <c r="Z3226" s="21"/>
      <c r="AH3226"/>
    </row>
    <row r="3227" spans="1:34" ht="11.25" customHeight="1">
      <c r="A3227"/>
      <c r="B3227" s="1281" t="s">
        <v>23</v>
      </c>
      <c r="C3227" s="1282">
        <v>8500</v>
      </c>
      <c r="D3227" s="1341" t="str">
        <f t="shared" si="64"/>
        <v>IN8500</v>
      </c>
      <c r="E3227" s="1514" t="s">
        <v>123</v>
      </c>
      <c r="F3227" s="1390">
        <v>500</v>
      </c>
      <c r="G3227" s="1283">
        <v>4.1900000000000004</v>
      </c>
      <c r="H3227" s="1283">
        <v>3.62</v>
      </c>
      <c r="I3227" s="1283">
        <v>4.1900000000000004</v>
      </c>
      <c r="J3227" s="1283">
        <v>4.7699999999999996</v>
      </c>
      <c r="K3227" s="1283"/>
      <c r="L3227" s="1283"/>
      <c r="M3227" s="1283"/>
      <c r="N3227" s="1283"/>
      <c r="O3227" s="1283"/>
      <c r="P3227" s="1283"/>
      <c r="R3227" s="1067"/>
      <c r="S3227"/>
      <c r="T3227" s="268"/>
      <c r="U3227" s="268"/>
      <c r="V3227" s="268"/>
      <c r="Z3227" s="21"/>
      <c r="AH3227"/>
    </row>
    <row r="3228" spans="1:34" ht="11.25" customHeight="1">
      <c r="A3228"/>
      <c r="B3228" s="1281" t="s">
        <v>23</v>
      </c>
      <c r="C3228" s="1282">
        <v>8601</v>
      </c>
      <c r="D3228" s="1341" t="str">
        <f t="shared" si="64"/>
        <v>IN8601</v>
      </c>
      <c r="E3228" s="1514" t="s">
        <v>125</v>
      </c>
      <c r="F3228" s="1390">
        <v>500</v>
      </c>
      <c r="G3228" s="1283">
        <v>0.25</v>
      </c>
      <c r="H3228" s="1283">
        <v>0.21</v>
      </c>
      <c r="I3228" s="1283">
        <v>0.25</v>
      </c>
      <c r="J3228" s="1283">
        <v>0.28000000000000003</v>
      </c>
      <c r="K3228" s="1283"/>
      <c r="L3228" s="1283"/>
      <c r="M3228" s="1283"/>
      <c r="N3228" s="1283"/>
      <c r="O3228" s="1283"/>
      <c r="P3228" s="1283"/>
      <c r="R3228" s="1067"/>
      <c r="S3228"/>
      <c r="T3228" s="268"/>
      <c r="U3228" s="268"/>
      <c r="V3228" s="268"/>
      <c r="Z3228" s="21"/>
      <c r="AH3228"/>
    </row>
    <row r="3229" spans="1:34" ht="11.25" customHeight="1">
      <c r="A3229"/>
      <c r="B3229" s="1281" t="s">
        <v>23</v>
      </c>
      <c r="C3229" s="1282">
        <v>8602</v>
      </c>
      <c r="D3229" s="1341" t="str">
        <f t="shared" si="64"/>
        <v>IN8602</v>
      </c>
      <c r="E3229" s="1514" t="s">
        <v>122</v>
      </c>
      <c r="F3229" s="1390">
        <v>500</v>
      </c>
      <c r="G3229" s="1283">
        <v>0.82</v>
      </c>
      <c r="H3229" s="1283">
        <v>0.71</v>
      </c>
      <c r="I3229" s="1283">
        <v>0.82</v>
      </c>
      <c r="J3229" s="1283">
        <v>0.93</v>
      </c>
      <c r="K3229" s="1283"/>
      <c r="L3229" s="1283"/>
      <c r="M3229" s="1283"/>
      <c r="N3229" s="1283"/>
      <c r="O3229" s="1283"/>
      <c r="P3229" s="1283"/>
      <c r="R3229" s="1067"/>
      <c r="S3229"/>
      <c r="T3229" s="268"/>
      <c r="U3229" s="268"/>
      <c r="V3229" s="268"/>
      <c r="Z3229" s="21"/>
      <c r="AH3229"/>
    </row>
    <row r="3230" spans="1:34" ht="11.25" customHeight="1">
      <c r="A3230"/>
      <c r="B3230" s="1281" t="s">
        <v>23</v>
      </c>
      <c r="C3230" s="1282">
        <v>8603</v>
      </c>
      <c r="D3230" s="1341" t="str">
        <f t="shared" si="64"/>
        <v>IN8603</v>
      </c>
      <c r="E3230" s="1514" t="s">
        <v>125</v>
      </c>
      <c r="F3230" s="1390">
        <v>500</v>
      </c>
      <c r="G3230" s="1283">
        <v>0.05</v>
      </c>
      <c r="H3230" s="1283">
        <v>0.05</v>
      </c>
      <c r="I3230" s="1283">
        <v>0.05</v>
      </c>
      <c r="J3230" s="1283">
        <v>0.06</v>
      </c>
      <c r="K3230" s="1283"/>
      <c r="L3230" s="1283"/>
      <c r="M3230" s="1283"/>
      <c r="N3230" s="1283"/>
      <c r="O3230" s="1283"/>
      <c r="P3230" s="1283"/>
      <c r="R3230" s="1067"/>
      <c r="S3230"/>
      <c r="T3230" s="268"/>
      <c r="U3230" s="268"/>
      <c r="V3230" s="268"/>
      <c r="Z3230" s="21"/>
      <c r="AH3230"/>
    </row>
    <row r="3231" spans="1:34" ht="11.25" customHeight="1">
      <c r="A3231"/>
      <c r="B3231" s="1281" t="s">
        <v>23</v>
      </c>
      <c r="C3231" s="1282">
        <v>8606</v>
      </c>
      <c r="D3231" s="1341" t="str">
        <f t="shared" si="64"/>
        <v>IN8606</v>
      </c>
      <c r="E3231" s="1514" t="s">
        <v>122</v>
      </c>
      <c r="F3231" s="1390">
        <v>500</v>
      </c>
      <c r="G3231" s="1283">
        <v>1.31</v>
      </c>
      <c r="H3231" s="1283">
        <v>1.1299999999999999</v>
      </c>
      <c r="I3231" s="1283">
        <v>1.31</v>
      </c>
      <c r="J3231" s="1283">
        <v>1.49</v>
      </c>
      <c r="K3231" s="1283"/>
      <c r="L3231" s="1283"/>
      <c r="M3231" s="1283"/>
      <c r="N3231" s="1283"/>
      <c r="O3231" s="1283"/>
      <c r="P3231" s="1283"/>
      <c r="R3231" s="1067"/>
      <c r="S3231"/>
      <c r="T3231" s="268"/>
      <c r="U3231" s="268"/>
      <c r="V3231" s="268"/>
      <c r="Z3231" s="21"/>
      <c r="AH3231"/>
    </row>
    <row r="3232" spans="1:34" ht="11.25" customHeight="1">
      <c r="A3232"/>
      <c r="B3232" s="1281" t="s">
        <v>23</v>
      </c>
      <c r="C3232" s="1282">
        <v>8709</v>
      </c>
      <c r="D3232" s="1341" t="str">
        <f t="shared" si="64"/>
        <v>IN8709</v>
      </c>
      <c r="E3232" s="1514" t="s">
        <v>122</v>
      </c>
      <c r="F3232" s="1390">
        <v>550</v>
      </c>
      <c r="G3232" s="1283">
        <v>4.92</v>
      </c>
      <c r="H3232" s="1283">
        <v>4.24</v>
      </c>
      <c r="I3232" s="1283">
        <v>4.92</v>
      </c>
      <c r="J3232" s="1283">
        <v>5.59</v>
      </c>
      <c r="K3232" s="1283"/>
      <c r="L3232" s="1283"/>
      <c r="M3232" s="1283"/>
      <c r="N3232" s="1283"/>
      <c r="O3232" s="1283"/>
      <c r="P3232" s="1283"/>
      <c r="R3232" s="1067"/>
      <c r="S3232"/>
      <c r="T3232" s="268"/>
      <c r="U3232" s="268"/>
      <c r="V3232" s="268"/>
      <c r="Z3232" s="21"/>
      <c r="AH3232"/>
    </row>
    <row r="3233" spans="1:34" ht="11.25" customHeight="1">
      <c r="A3233"/>
      <c r="B3233" s="1281" t="s">
        <v>23</v>
      </c>
      <c r="C3233" s="1282">
        <v>8719</v>
      </c>
      <c r="D3233" s="1341" t="str">
        <f t="shared" si="64"/>
        <v>IN8719</v>
      </c>
      <c r="E3233" s="1514" t="s">
        <v>122</v>
      </c>
      <c r="F3233" s="1390">
        <v>500</v>
      </c>
      <c r="G3233" s="1283">
        <v>1.5</v>
      </c>
      <c r="H3233" s="1283">
        <v>1.3</v>
      </c>
      <c r="I3233" s="1283">
        <v>1.5</v>
      </c>
      <c r="J3233" s="1283">
        <v>1.71</v>
      </c>
      <c r="K3233" s="1283"/>
      <c r="L3233" s="1283"/>
      <c r="M3233" s="1283"/>
      <c r="N3233" s="1283"/>
      <c r="O3233" s="1283"/>
      <c r="P3233" s="1283"/>
      <c r="R3233" s="1067"/>
      <c r="S3233" s="267"/>
      <c r="T3233" s="268"/>
      <c r="U3233" s="268"/>
      <c r="V3233" s="268"/>
      <c r="Z3233" s="21"/>
      <c r="AH3233"/>
    </row>
    <row r="3234" spans="1:34" ht="11.25" customHeight="1">
      <c r="A3234"/>
      <c r="B3234" s="1281" t="s">
        <v>23</v>
      </c>
      <c r="C3234" s="1282">
        <v>8720</v>
      </c>
      <c r="D3234" s="1341" t="str">
        <f t="shared" si="64"/>
        <v>IN8720</v>
      </c>
      <c r="E3234" s="1514" t="s">
        <v>124</v>
      </c>
      <c r="F3234" s="1390">
        <v>500</v>
      </c>
      <c r="G3234" s="1283">
        <v>0.82</v>
      </c>
      <c r="H3234" s="1283">
        <v>0.71</v>
      </c>
      <c r="I3234" s="1283">
        <v>0.82</v>
      </c>
      <c r="J3234" s="1283">
        <v>0.93</v>
      </c>
      <c r="K3234" s="1283"/>
      <c r="L3234" s="1283"/>
      <c r="M3234" s="1283"/>
      <c r="N3234" s="1283"/>
      <c r="O3234" s="1283"/>
      <c r="P3234" s="1283"/>
      <c r="R3234" s="1067"/>
      <c r="S3234"/>
      <c r="T3234" s="268"/>
      <c r="U3234" s="268"/>
      <c r="V3234" s="268"/>
      <c r="Z3234" s="21"/>
      <c r="AH3234"/>
    </row>
    <row r="3235" spans="1:34" ht="11.25" customHeight="1">
      <c r="A3235"/>
      <c r="B3235" s="1281" t="s">
        <v>23</v>
      </c>
      <c r="C3235" s="1282">
        <v>8721</v>
      </c>
      <c r="D3235" s="1341" t="str">
        <f t="shared" si="64"/>
        <v>IN8721</v>
      </c>
      <c r="E3235" s="1514" t="s">
        <v>125</v>
      </c>
      <c r="F3235" s="1390">
        <v>500</v>
      </c>
      <c r="G3235" s="1283">
        <v>0.18</v>
      </c>
      <c r="H3235" s="1283">
        <v>0.15</v>
      </c>
      <c r="I3235" s="1283">
        <v>0.18</v>
      </c>
      <c r="J3235" s="1283">
        <v>0.2</v>
      </c>
      <c r="K3235" s="1283"/>
      <c r="L3235" s="1283"/>
      <c r="M3235" s="1283"/>
      <c r="N3235" s="1283"/>
      <c r="O3235" s="1283"/>
      <c r="P3235" s="1283"/>
      <c r="R3235" s="1067"/>
      <c r="S3235"/>
      <c r="T3235" s="268"/>
      <c r="U3235" s="268"/>
      <c r="V3235" s="268"/>
      <c r="Z3235" s="21"/>
      <c r="AH3235"/>
    </row>
    <row r="3236" spans="1:34" ht="11.25" customHeight="1">
      <c r="A3236"/>
      <c r="B3236" s="1281" t="s">
        <v>23</v>
      </c>
      <c r="C3236" s="1282">
        <v>8723</v>
      </c>
      <c r="D3236" s="1341" t="str">
        <f t="shared" si="64"/>
        <v>IN8723</v>
      </c>
      <c r="E3236" s="1514" t="s">
        <v>125</v>
      </c>
      <c r="F3236" s="1390">
        <v>500</v>
      </c>
      <c r="G3236" s="1283">
        <v>0.11</v>
      </c>
      <c r="H3236" s="1283">
        <v>0.09</v>
      </c>
      <c r="I3236" s="1283">
        <v>0.11</v>
      </c>
      <c r="J3236" s="1283">
        <v>0.12</v>
      </c>
      <c r="K3236" s="1283"/>
      <c r="L3236" s="1283"/>
      <c r="M3236" s="1283"/>
      <c r="N3236" s="1283"/>
      <c r="O3236" s="1283"/>
      <c r="P3236" s="1283"/>
      <c r="R3236" s="1067"/>
      <c r="S3236"/>
      <c r="T3236" s="268"/>
      <c r="U3236" s="268"/>
      <c r="V3236" s="268"/>
      <c r="Z3236" s="21"/>
      <c r="AH3236"/>
    </row>
    <row r="3237" spans="1:34" ht="11.25" customHeight="1">
      <c r="A3237"/>
      <c r="B3237" s="1281" t="s">
        <v>23</v>
      </c>
      <c r="C3237" s="1282">
        <v>8725</v>
      </c>
      <c r="D3237" s="1341" t="str">
        <f t="shared" si="64"/>
        <v>IN8725</v>
      </c>
      <c r="E3237" s="1514" t="s">
        <v>125</v>
      </c>
      <c r="F3237" s="1390">
        <v>500</v>
      </c>
      <c r="G3237" s="1283">
        <v>1.65</v>
      </c>
      <c r="H3237" s="1283">
        <v>1.43</v>
      </c>
      <c r="I3237" s="1283">
        <v>1.65</v>
      </c>
      <c r="J3237" s="1283">
        <v>1.88</v>
      </c>
      <c r="K3237" s="1283"/>
      <c r="L3237" s="1283"/>
      <c r="M3237" s="1283"/>
      <c r="N3237" s="1283"/>
      <c r="O3237" s="1283"/>
      <c r="P3237" s="1283"/>
      <c r="R3237" s="1067"/>
      <c r="S3237"/>
      <c r="T3237" s="268"/>
      <c r="U3237" s="268"/>
      <c r="V3237" s="268"/>
      <c r="Z3237" s="21"/>
      <c r="AH3237"/>
    </row>
    <row r="3238" spans="1:34" ht="11.25" customHeight="1">
      <c r="A3238"/>
      <c r="B3238" s="1281" t="s">
        <v>23</v>
      </c>
      <c r="C3238" s="1282">
        <v>8726</v>
      </c>
      <c r="D3238" s="1341" t="str">
        <f t="shared" si="64"/>
        <v>IN8726</v>
      </c>
      <c r="E3238" s="1514" t="s">
        <v>122</v>
      </c>
      <c r="F3238" s="1390">
        <v>500</v>
      </c>
      <c r="G3238" s="1283">
        <v>2.81</v>
      </c>
      <c r="H3238" s="1283">
        <v>2.4300000000000002</v>
      </c>
      <c r="I3238" s="1283">
        <v>2.81</v>
      </c>
      <c r="J3238" s="1283">
        <v>3.2</v>
      </c>
      <c r="K3238" s="1283"/>
      <c r="L3238" s="1283"/>
      <c r="M3238" s="1283"/>
      <c r="N3238" s="1283"/>
      <c r="O3238" s="1283"/>
      <c r="P3238" s="1283"/>
      <c r="R3238" s="1067"/>
      <c r="S3238"/>
      <c r="T3238" s="268"/>
      <c r="U3238" s="268"/>
      <c r="V3238" s="268"/>
      <c r="Z3238" s="21"/>
      <c r="AH3238"/>
    </row>
    <row r="3239" spans="1:34" ht="11.25" customHeight="1">
      <c r="A3239"/>
      <c r="B3239" s="1281" t="s">
        <v>23</v>
      </c>
      <c r="C3239" s="1282">
        <v>8734</v>
      </c>
      <c r="D3239" s="1341" t="str">
        <f t="shared" si="64"/>
        <v>IN8734</v>
      </c>
      <c r="E3239" s="1514" t="s">
        <v>122</v>
      </c>
      <c r="F3239" s="1390">
        <v>500</v>
      </c>
      <c r="G3239" s="1283">
        <v>0.26</v>
      </c>
      <c r="H3239" s="1283">
        <v>0.22</v>
      </c>
      <c r="I3239" s="1283">
        <v>0.26</v>
      </c>
      <c r="J3239" s="1283">
        <v>0.3</v>
      </c>
      <c r="K3239" s="1283"/>
      <c r="L3239" s="1283"/>
      <c r="M3239" s="1283"/>
      <c r="N3239" s="1283"/>
      <c r="O3239" s="1283"/>
      <c r="P3239" s="1283"/>
      <c r="R3239" s="1067"/>
      <c r="S3239"/>
      <c r="T3239" s="268"/>
      <c r="U3239" s="268"/>
      <c r="V3239" s="268"/>
      <c r="Z3239" s="21"/>
      <c r="AH3239"/>
    </row>
    <row r="3240" spans="1:34" ht="11.25" customHeight="1">
      <c r="A3240"/>
      <c r="B3240" s="1281" t="s">
        <v>23</v>
      </c>
      <c r="C3240" s="1282">
        <v>8737</v>
      </c>
      <c r="D3240" s="1341" t="str">
        <f t="shared" si="64"/>
        <v>IN8737</v>
      </c>
      <c r="E3240" s="1514" t="s">
        <v>122</v>
      </c>
      <c r="F3240" s="1390">
        <v>500</v>
      </c>
      <c r="G3240" s="1283">
        <v>0.22</v>
      </c>
      <c r="H3240" s="1283">
        <v>0.19</v>
      </c>
      <c r="I3240" s="1283">
        <v>0.22</v>
      </c>
      <c r="J3240" s="1283">
        <v>0.25</v>
      </c>
      <c r="K3240" s="1283"/>
      <c r="L3240" s="1283"/>
      <c r="M3240" s="1283"/>
      <c r="N3240" s="1283"/>
      <c r="O3240" s="1283"/>
      <c r="P3240" s="1283"/>
      <c r="R3240" s="1067"/>
      <c r="S3240"/>
      <c r="T3240" s="268"/>
      <c r="U3240" s="268"/>
      <c r="V3240" s="268"/>
      <c r="Z3240" s="21"/>
      <c r="AH3240"/>
    </row>
    <row r="3241" spans="1:34" ht="11.25" customHeight="1">
      <c r="A3241"/>
      <c r="B3241" s="1281" t="s">
        <v>23</v>
      </c>
      <c r="C3241" s="1282">
        <v>8738</v>
      </c>
      <c r="D3241" s="1341" t="str">
        <f t="shared" si="64"/>
        <v>IN8738</v>
      </c>
      <c r="E3241" s="1514" t="s">
        <v>122</v>
      </c>
      <c r="F3241" s="1390">
        <v>500</v>
      </c>
      <c r="G3241" s="1283">
        <v>0.42</v>
      </c>
      <c r="H3241" s="1283">
        <v>0.37</v>
      </c>
      <c r="I3241" s="1283">
        <v>0.42</v>
      </c>
      <c r="J3241" s="1283">
        <v>0.48</v>
      </c>
      <c r="K3241" s="1283"/>
      <c r="L3241" s="1283"/>
      <c r="M3241" s="1283"/>
      <c r="N3241" s="1283"/>
      <c r="O3241" s="1283"/>
      <c r="P3241" s="1283"/>
      <c r="R3241" s="1067"/>
      <c r="S3241"/>
      <c r="T3241" s="268"/>
      <c r="U3241" s="268"/>
      <c r="V3241" s="268"/>
      <c r="Z3241" s="21"/>
      <c r="AH3241"/>
    </row>
    <row r="3242" spans="1:34" ht="11.25" customHeight="1">
      <c r="A3242"/>
      <c r="B3242" s="1281" t="s">
        <v>23</v>
      </c>
      <c r="C3242" s="1282">
        <v>8742</v>
      </c>
      <c r="D3242" s="1341" t="str">
        <f t="shared" si="64"/>
        <v>IN8742</v>
      </c>
      <c r="E3242" s="1514" t="s">
        <v>125</v>
      </c>
      <c r="F3242" s="1390">
        <v>500</v>
      </c>
      <c r="G3242" s="1283">
        <v>0.18</v>
      </c>
      <c r="H3242" s="1283">
        <v>0.15</v>
      </c>
      <c r="I3242" s="1283">
        <v>0.18</v>
      </c>
      <c r="J3242" s="1283">
        <v>0.2</v>
      </c>
      <c r="K3242" s="1283"/>
      <c r="L3242" s="1283"/>
      <c r="M3242" s="1283"/>
      <c r="N3242" s="1283"/>
      <c r="O3242" s="1283"/>
      <c r="P3242" s="1283"/>
      <c r="R3242" s="1067"/>
      <c r="S3242"/>
      <c r="T3242" s="268"/>
      <c r="U3242" s="268"/>
      <c r="V3242" s="268"/>
      <c r="Z3242" s="21"/>
      <c r="AH3242"/>
    </row>
    <row r="3243" spans="1:34" ht="11.25" customHeight="1">
      <c r="A3243"/>
      <c r="B3243" s="1281" t="s">
        <v>23</v>
      </c>
      <c r="C3243" s="1282">
        <v>8745</v>
      </c>
      <c r="D3243" s="1341" t="str">
        <f t="shared" si="64"/>
        <v>IN8745</v>
      </c>
      <c r="E3243" s="1514" t="s">
        <v>124</v>
      </c>
      <c r="F3243" s="1390">
        <v>500</v>
      </c>
      <c r="G3243" s="1283">
        <v>2.2000000000000002</v>
      </c>
      <c r="H3243" s="1283">
        <v>1.9</v>
      </c>
      <c r="I3243" s="1283">
        <v>2.2000000000000002</v>
      </c>
      <c r="J3243" s="1283">
        <v>2.5</v>
      </c>
      <c r="K3243" s="1283"/>
      <c r="L3243" s="1283"/>
      <c r="M3243" s="1283"/>
      <c r="N3243" s="1283"/>
      <c r="O3243" s="1283"/>
      <c r="P3243" s="1283"/>
      <c r="R3243" s="1067"/>
      <c r="S3243"/>
      <c r="T3243" s="268"/>
      <c r="U3243" s="268"/>
      <c r="V3243" s="268"/>
      <c r="Z3243" s="21"/>
      <c r="AH3243"/>
    </row>
    <row r="3244" spans="1:34" ht="11.25" customHeight="1">
      <c r="A3244"/>
      <c r="B3244" s="1281" t="s">
        <v>23</v>
      </c>
      <c r="C3244" s="1282">
        <v>8748</v>
      </c>
      <c r="D3244" s="1341" t="str">
        <f t="shared" si="64"/>
        <v>IN8748</v>
      </c>
      <c r="E3244" s="1514" t="s">
        <v>121</v>
      </c>
      <c r="F3244" s="1390">
        <v>500</v>
      </c>
      <c r="G3244" s="1283">
        <v>0.33</v>
      </c>
      <c r="H3244" s="1283">
        <v>0.28000000000000003</v>
      </c>
      <c r="I3244" s="1283">
        <v>0.33</v>
      </c>
      <c r="J3244" s="1283">
        <v>0.37</v>
      </c>
      <c r="K3244" s="1283"/>
      <c r="L3244" s="1283"/>
      <c r="M3244" s="1283"/>
      <c r="N3244" s="1283"/>
      <c r="O3244" s="1283"/>
      <c r="P3244" s="1283"/>
      <c r="R3244" s="1067"/>
      <c r="S3244"/>
      <c r="T3244" s="268"/>
      <c r="U3244" s="268"/>
      <c r="V3244" s="268"/>
      <c r="Z3244" s="21"/>
      <c r="AH3244"/>
    </row>
    <row r="3245" spans="1:34" ht="11.25" customHeight="1">
      <c r="A3245"/>
      <c r="B3245" s="1281" t="s">
        <v>23</v>
      </c>
      <c r="C3245" s="1282">
        <v>8755</v>
      </c>
      <c r="D3245" s="1341" t="str">
        <f t="shared" si="64"/>
        <v>IN8755</v>
      </c>
      <c r="E3245" s="1514" t="s">
        <v>122</v>
      </c>
      <c r="F3245" s="1390">
        <v>500</v>
      </c>
      <c r="G3245" s="1283">
        <v>0.19</v>
      </c>
      <c r="H3245" s="1283">
        <v>0.16</v>
      </c>
      <c r="I3245" s="1283">
        <v>0.19</v>
      </c>
      <c r="J3245" s="1283">
        <v>0.22</v>
      </c>
      <c r="K3245" s="1283"/>
      <c r="L3245" s="1283"/>
      <c r="M3245" s="1283"/>
      <c r="N3245" s="1283"/>
      <c r="O3245" s="1283"/>
      <c r="P3245" s="1283"/>
      <c r="R3245" s="1067"/>
      <c r="S3245"/>
      <c r="T3245" s="268"/>
      <c r="U3245" s="268"/>
      <c r="V3245" s="268"/>
      <c r="Z3245" s="21"/>
      <c r="AH3245"/>
    </row>
    <row r="3246" spans="1:34" ht="11.25" customHeight="1">
      <c r="A3246"/>
      <c r="B3246" s="1281" t="s">
        <v>23</v>
      </c>
      <c r="C3246" s="1282">
        <v>8799</v>
      </c>
      <c r="D3246" s="1341" t="str">
        <f t="shared" si="64"/>
        <v>IN8799</v>
      </c>
      <c r="E3246" s="1514" t="s">
        <v>124</v>
      </c>
      <c r="F3246" s="1390">
        <v>500</v>
      </c>
      <c r="G3246" s="1283">
        <v>0.53</v>
      </c>
      <c r="H3246" s="1283">
        <v>0.46</v>
      </c>
      <c r="I3246" s="1283">
        <v>0.53</v>
      </c>
      <c r="J3246" s="1283">
        <v>0.61</v>
      </c>
      <c r="K3246" s="1283"/>
      <c r="L3246" s="1283"/>
      <c r="M3246" s="1283"/>
      <c r="N3246" s="1283"/>
      <c r="O3246" s="1283"/>
      <c r="P3246" s="1283"/>
      <c r="R3246" s="1067"/>
      <c r="S3246"/>
      <c r="T3246" s="268"/>
      <c r="U3246" s="268"/>
      <c r="V3246" s="268"/>
      <c r="Z3246" s="21"/>
      <c r="AH3246"/>
    </row>
    <row r="3247" spans="1:34" ht="11.25" customHeight="1">
      <c r="A3247"/>
      <c r="B3247" s="1281" t="s">
        <v>23</v>
      </c>
      <c r="C3247" s="1282">
        <v>8800</v>
      </c>
      <c r="D3247" s="1341" t="str">
        <f t="shared" si="64"/>
        <v>IN8800</v>
      </c>
      <c r="E3247" s="1514" t="s">
        <v>125</v>
      </c>
      <c r="F3247" s="1390">
        <v>500</v>
      </c>
      <c r="G3247" s="1283">
        <v>1.22</v>
      </c>
      <c r="H3247" s="1283">
        <v>1.05</v>
      </c>
      <c r="I3247" s="1283">
        <v>1.22</v>
      </c>
      <c r="J3247" s="1283">
        <v>1.38</v>
      </c>
      <c r="K3247" s="1283"/>
      <c r="L3247" s="1283"/>
      <c r="M3247" s="1283"/>
      <c r="N3247" s="1283"/>
      <c r="O3247" s="1283"/>
      <c r="P3247" s="1283"/>
      <c r="R3247" s="1067"/>
      <c r="S3247"/>
      <c r="T3247" s="268"/>
      <c r="U3247" s="268"/>
      <c r="V3247" s="268"/>
      <c r="Z3247" s="21"/>
      <c r="AH3247"/>
    </row>
    <row r="3248" spans="1:34" ht="11.25" customHeight="1">
      <c r="A3248"/>
      <c r="B3248" s="1281" t="s">
        <v>23</v>
      </c>
      <c r="C3248" s="1282">
        <v>8803</v>
      </c>
      <c r="D3248" s="1341" t="str">
        <f t="shared" si="64"/>
        <v>IN8803</v>
      </c>
      <c r="E3248" s="1514" t="s">
        <v>121</v>
      </c>
      <c r="F3248" s="1390">
        <v>500</v>
      </c>
      <c r="G3248" s="1283">
        <v>0.05</v>
      </c>
      <c r="H3248" s="1283">
        <v>0.05</v>
      </c>
      <c r="I3248" s="1283">
        <v>0.05</v>
      </c>
      <c r="J3248" s="1283">
        <v>0.06</v>
      </c>
      <c r="K3248" s="1283"/>
      <c r="L3248" s="1283"/>
      <c r="M3248" s="1283"/>
      <c r="N3248" s="1283"/>
      <c r="O3248" s="1283"/>
      <c r="P3248" s="1283"/>
      <c r="R3248" s="1067"/>
      <c r="S3248"/>
      <c r="T3248" s="268"/>
      <c r="U3248" s="268"/>
      <c r="V3248" s="268"/>
      <c r="Z3248" s="21"/>
      <c r="AH3248"/>
    </row>
    <row r="3249" spans="1:34" ht="11.25" customHeight="1">
      <c r="A3249"/>
      <c r="B3249" s="1281" t="s">
        <v>23</v>
      </c>
      <c r="C3249" s="1282">
        <v>8805</v>
      </c>
      <c r="D3249" s="1341" t="str">
        <f t="shared" si="64"/>
        <v>IN8805</v>
      </c>
      <c r="E3249" s="1514" t="s">
        <v>122</v>
      </c>
      <c r="F3249" s="1390">
        <v>500</v>
      </c>
      <c r="G3249" s="1283">
        <v>0.16</v>
      </c>
      <c r="H3249" s="1283">
        <v>0.14000000000000001</v>
      </c>
      <c r="I3249" s="1283">
        <v>0.16</v>
      </c>
      <c r="J3249" s="1283">
        <v>0.19</v>
      </c>
      <c r="K3249" s="1283"/>
      <c r="L3249" s="1283"/>
      <c r="M3249" s="1283"/>
      <c r="N3249" s="1283"/>
      <c r="O3249" s="1283"/>
      <c r="P3249" s="1283"/>
      <c r="R3249" s="1067"/>
      <c r="S3249" s="267"/>
      <c r="T3249" s="268"/>
      <c r="U3249" s="268"/>
      <c r="V3249" s="268"/>
      <c r="Z3249" s="21"/>
      <c r="AH3249"/>
    </row>
    <row r="3250" spans="1:34" ht="11.25" customHeight="1">
      <c r="A3250"/>
      <c r="B3250" s="1281" t="s">
        <v>23</v>
      </c>
      <c r="C3250" s="1282">
        <v>8810</v>
      </c>
      <c r="D3250" s="1341" t="str">
        <f t="shared" si="64"/>
        <v>IN8810</v>
      </c>
      <c r="E3250" s="1514" t="s">
        <v>125</v>
      </c>
      <c r="F3250" s="1390">
        <v>500</v>
      </c>
      <c r="G3250" s="1283">
        <v>0.12</v>
      </c>
      <c r="H3250" s="1283">
        <v>0.11</v>
      </c>
      <c r="I3250" s="1283">
        <v>0.12</v>
      </c>
      <c r="J3250" s="1283">
        <v>0.14000000000000001</v>
      </c>
      <c r="K3250" s="1283"/>
      <c r="L3250" s="1283"/>
      <c r="M3250" s="1283"/>
      <c r="N3250" s="1283"/>
      <c r="O3250" s="1283"/>
      <c r="P3250" s="1283"/>
      <c r="R3250" s="1067"/>
      <c r="S3250"/>
      <c r="T3250" s="268"/>
      <c r="U3250" s="268"/>
      <c r="V3250" s="268"/>
      <c r="Z3250" s="21"/>
      <c r="AH3250"/>
    </row>
    <row r="3251" spans="1:34" ht="11.25" customHeight="1">
      <c r="A3251"/>
      <c r="B3251" s="1281" t="s">
        <v>23</v>
      </c>
      <c r="C3251" s="1282">
        <v>8814</v>
      </c>
      <c r="D3251" s="1341" t="str">
        <f t="shared" si="64"/>
        <v>IN8814</v>
      </c>
      <c r="E3251" s="1514" t="s">
        <v>122</v>
      </c>
      <c r="F3251" s="1390">
        <v>500</v>
      </c>
      <c r="G3251" s="1283">
        <v>0.15</v>
      </c>
      <c r="H3251" s="1283">
        <v>0.13</v>
      </c>
      <c r="I3251" s="1283">
        <v>0.15</v>
      </c>
      <c r="J3251" s="1283">
        <v>0.17</v>
      </c>
      <c r="K3251" s="1283"/>
      <c r="L3251" s="1283"/>
      <c r="M3251" s="1283"/>
      <c r="N3251" s="1283"/>
      <c r="O3251" s="1283"/>
      <c r="P3251" s="1283"/>
      <c r="R3251" s="1067"/>
      <c r="S3251"/>
      <c r="T3251" s="268"/>
      <c r="U3251" s="268"/>
      <c r="V3251" s="268"/>
      <c r="Z3251" s="21"/>
      <c r="AH3251"/>
    </row>
    <row r="3252" spans="1:34" ht="11.25" customHeight="1">
      <c r="A3252"/>
      <c r="B3252" s="1281" t="s">
        <v>23</v>
      </c>
      <c r="C3252" s="1282">
        <v>8815</v>
      </c>
      <c r="D3252" s="1341" t="str">
        <f t="shared" si="64"/>
        <v>IN8815</v>
      </c>
      <c r="E3252" s="1514" t="s">
        <v>122</v>
      </c>
      <c r="F3252" s="1390">
        <v>500</v>
      </c>
      <c r="G3252" s="1283">
        <v>0.26</v>
      </c>
      <c r="H3252" s="1283">
        <v>0.22</v>
      </c>
      <c r="I3252" s="1283">
        <v>0.26</v>
      </c>
      <c r="J3252" s="1283">
        <v>0.3</v>
      </c>
      <c r="K3252" s="1283"/>
      <c r="L3252" s="1283"/>
      <c r="M3252" s="1283"/>
      <c r="N3252" s="1283"/>
      <c r="O3252" s="1283"/>
      <c r="P3252" s="1283"/>
      <c r="R3252" s="1067"/>
      <c r="T3252" s="268"/>
      <c r="U3252" s="268"/>
      <c r="V3252" s="268"/>
      <c r="Z3252" s="21"/>
      <c r="AH3252"/>
    </row>
    <row r="3253" spans="1:34" ht="11.25" customHeight="1">
      <c r="A3253"/>
      <c r="B3253" s="1281" t="s">
        <v>23</v>
      </c>
      <c r="C3253" s="1282">
        <v>8820</v>
      </c>
      <c r="D3253" s="1341" t="str">
        <f t="shared" si="64"/>
        <v>IN8820</v>
      </c>
      <c r="E3253" s="1514" t="s">
        <v>121</v>
      </c>
      <c r="F3253" s="1390">
        <v>500</v>
      </c>
      <c r="G3253" s="1283">
        <v>0.11</v>
      </c>
      <c r="H3253" s="1283">
        <v>0.09</v>
      </c>
      <c r="I3253" s="1283">
        <v>0.11</v>
      </c>
      <c r="J3253" s="1283">
        <v>0.12</v>
      </c>
      <c r="K3253" s="1283"/>
      <c r="L3253" s="1283"/>
      <c r="M3253" s="1283"/>
      <c r="N3253" s="1283"/>
      <c r="O3253" s="1283"/>
      <c r="P3253" s="1283"/>
      <c r="R3253" s="1067"/>
      <c r="S3253"/>
      <c r="T3253" s="268"/>
      <c r="U3253" s="268"/>
      <c r="V3253" s="268"/>
      <c r="Z3253" s="21"/>
      <c r="AH3253"/>
    </row>
    <row r="3254" spans="1:34" ht="11.25" customHeight="1">
      <c r="A3254"/>
      <c r="B3254" s="1281" t="s">
        <v>23</v>
      </c>
      <c r="C3254" s="1282">
        <v>8824</v>
      </c>
      <c r="D3254" s="1341" t="str">
        <f t="shared" si="64"/>
        <v>IN8824</v>
      </c>
      <c r="E3254" s="1514" t="s">
        <v>125</v>
      </c>
      <c r="F3254" s="1390">
        <v>500</v>
      </c>
      <c r="G3254" s="1283">
        <v>1.39</v>
      </c>
      <c r="H3254" s="1283">
        <v>1.2</v>
      </c>
      <c r="I3254" s="1283">
        <v>1.39</v>
      </c>
      <c r="J3254" s="1283">
        <v>1.59</v>
      </c>
      <c r="K3254" s="1283"/>
      <c r="L3254" s="1283"/>
      <c r="M3254" s="1283"/>
      <c r="N3254" s="1283"/>
      <c r="O3254" s="1283"/>
      <c r="P3254" s="1283"/>
      <c r="R3254" s="1067"/>
      <c r="S3254"/>
      <c r="T3254" s="268"/>
      <c r="U3254" s="268"/>
      <c r="V3254" s="268"/>
      <c r="Z3254" s="21"/>
      <c r="AH3254"/>
    </row>
    <row r="3255" spans="1:34" ht="11.25" customHeight="1">
      <c r="A3255"/>
      <c r="B3255" s="1281" t="s">
        <v>23</v>
      </c>
      <c r="C3255" s="1282">
        <v>8826</v>
      </c>
      <c r="D3255" s="1341" t="str">
        <f t="shared" si="64"/>
        <v>IN8826</v>
      </c>
      <c r="E3255" s="1514" t="s">
        <v>125</v>
      </c>
      <c r="F3255" s="1390">
        <v>500</v>
      </c>
      <c r="G3255" s="1283">
        <v>1.45</v>
      </c>
      <c r="H3255" s="1283">
        <v>1.25</v>
      </c>
      <c r="I3255" s="1283">
        <v>1.45</v>
      </c>
      <c r="J3255" s="1283">
        <v>1.65</v>
      </c>
      <c r="K3255" s="1283"/>
      <c r="L3255" s="1283"/>
      <c r="M3255" s="1283"/>
      <c r="N3255" s="1283"/>
      <c r="O3255" s="1283"/>
      <c r="P3255" s="1283"/>
      <c r="R3255" s="1067"/>
      <c r="S3255"/>
      <c r="T3255" s="268"/>
      <c r="U3255" s="268"/>
      <c r="V3255" s="268"/>
      <c r="Z3255" s="21"/>
      <c r="AH3255"/>
    </row>
    <row r="3256" spans="1:34" ht="11.25" customHeight="1">
      <c r="A3256"/>
      <c r="B3256" s="1281" t="s">
        <v>23</v>
      </c>
      <c r="C3256" s="1282">
        <v>8831</v>
      </c>
      <c r="D3256" s="1341" t="str">
        <f t="shared" si="64"/>
        <v>IN8831</v>
      </c>
      <c r="E3256" s="1514" t="s">
        <v>121</v>
      </c>
      <c r="F3256" s="1390">
        <v>500</v>
      </c>
      <c r="G3256" s="1283">
        <v>0.9</v>
      </c>
      <c r="H3256" s="1283">
        <v>0.78</v>
      </c>
      <c r="I3256" s="1283">
        <v>0.9</v>
      </c>
      <c r="J3256" s="1283">
        <v>1.03</v>
      </c>
      <c r="K3256" s="1283"/>
      <c r="L3256" s="1283"/>
      <c r="M3256" s="1283"/>
      <c r="N3256" s="1283"/>
      <c r="O3256" s="1283"/>
      <c r="P3256" s="1283"/>
      <c r="R3256" s="1067"/>
      <c r="S3256"/>
      <c r="T3256" s="268"/>
      <c r="U3256" s="268"/>
      <c r="V3256" s="268"/>
      <c r="Z3256" s="21"/>
      <c r="AH3256"/>
    </row>
    <row r="3257" spans="1:34" ht="11.25" customHeight="1">
      <c r="A3257"/>
      <c r="B3257" s="1281" t="s">
        <v>23</v>
      </c>
      <c r="C3257" s="1282">
        <v>8832</v>
      </c>
      <c r="D3257" s="1341" t="str">
        <f t="shared" si="64"/>
        <v>IN8832</v>
      </c>
      <c r="E3257" s="1514" t="s">
        <v>121</v>
      </c>
      <c r="F3257" s="1390">
        <v>500</v>
      </c>
      <c r="G3257" s="1283">
        <v>0.19</v>
      </c>
      <c r="H3257" s="1283">
        <v>0.16</v>
      </c>
      <c r="I3257" s="1283">
        <v>0.19</v>
      </c>
      <c r="J3257" s="1283">
        <v>0.22</v>
      </c>
      <c r="K3257" s="1283"/>
      <c r="L3257" s="1283"/>
      <c r="M3257" s="1283"/>
      <c r="N3257" s="1283"/>
      <c r="O3257" s="1283"/>
      <c r="P3257" s="1283"/>
      <c r="R3257" s="1067"/>
      <c r="S3257"/>
      <c r="T3257" s="268"/>
      <c r="U3257" s="268"/>
      <c r="V3257" s="268"/>
      <c r="Z3257" s="21"/>
      <c r="AH3257"/>
    </row>
    <row r="3258" spans="1:34" ht="11.25" customHeight="1">
      <c r="A3258"/>
      <c r="B3258" s="1281" t="s">
        <v>23</v>
      </c>
      <c r="C3258" s="1282">
        <v>8833</v>
      </c>
      <c r="D3258" s="1341" t="str">
        <f t="shared" si="64"/>
        <v>IN8833</v>
      </c>
      <c r="E3258" s="1514" t="s">
        <v>124</v>
      </c>
      <c r="F3258" s="1390">
        <v>500</v>
      </c>
      <c r="G3258" s="1283">
        <v>0.55000000000000004</v>
      </c>
      <c r="H3258" s="1283">
        <v>0.47</v>
      </c>
      <c r="I3258" s="1283">
        <v>0.55000000000000004</v>
      </c>
      <c r="J3258" s="1283">
        <v>0.62</v>
      </c>
      <c r="K3258" s="1283"/>
      <c r="L3258" s="1283"/>
      <c r="M3258" s="1283"/>
      <c r="N3258" s="1283"/>
      <c r="O3258" s="1283"/>
      <c r="P3258" s="1283"/>
      <c r="R3258" s="1067"/>
      <c r="S3258"/>
      <c r="T3258" s="268"/>
      <c r="U3258" s="268"/>
      <c r="V3258" s="268"/>
      <c r="Z3258" s="21"/>
      <c r="AH3258"/>
    </row>
    <row r="3259" spans="1:34" ht="11.25" customHeight="1">
      <c r="A3259"/>
      <c r="B3259" s="1281" t="s">
        <v>23</v>
      </c>
      <c r="C3259" s="1282">
        <v>8835</v>
      </c>
      <c r="D3259" s="1341" t="str">
        <f t="shared" si="64"/>
        <v>IN8835</v>
      </c>
      <c r="E3259" s="1514" t="s">
        <v>124</v>
      </c>
      <c r="F3259" s="1390">
        <v>500</v>
      </c>
      <c r="G3259" s="1283">
        <v>1.53</v>
      </c>
      <c r="H3259" s="1283">
        <v>1.32</v>
      </c>
      <c r="I3259" s="1283">
        <v>1.53</v>
      </c>
      <c r="J3259" s="1283">
        <v>1.74</v>
      </c>
      <c r="K3259" s="1283"/>
      <c r="L3259" s="1283"/>
      <c r="M3259" s="1283"/>
      <c r="N3259" s="1283"/>
      <c r="O3259" s="1283"/>
      <c r="P3259" s="1283"/>
      <c r="R3259" s="1067"/>
      <c r="S3259"/>
      <c r="T3259" s="268"/>
      <c r="U3259" s="268"/>
      <c r="V3259" s="268"/>
      <c r="Z3259" s="21"/>
      <c r="AH3259"/>
    </row>
    <row r="3260" spans="1:34" ht="11.25" customHeight="1">
      <c r="A3260"/>
      <c r="B3260" s="1281" t="s">
        <v>23</v>
      </c>
      <c r="C3260" s="1282">
        <v>8842</v>
      </c>
      <c r="D3260" s="1341" t="str">
        <f t="shared" si="64"/>
        <v>IN8842</v>
      </c>
      <c r="E3260" s="1514" t="s">
        <v>124</v>
      </c>
      <c r="F3260" s="1390">
        <v>500</v>
      </c>
      <c r="G3260" s="1283">
        <v>2.38</v>
      </c>
      <c r="H3260" s="1283">
        <v>2.0499999999999998</v>
      </c>
      <c r="I3260" s="1283">
        <v>2.38</v>
      </c>
      <c r="J3260" s="1283">
        <v>2.7</v>
      </c>
      <c r="K3260" s="1283"/>
      <c r="L3260" s="1283"/>
      <c r="M3260" s="1283"/>
      <c r="N3260" s="1283"/>
      <c r="O3260" s="1283"/>
      <c r="P3260" s="1283"/>
      <c r="R3260" s="1067"/>
      <c r="S3260"/>
      <c r="T3260" s="268"/>
      <c r="U3260" s="268"/>
      <c r="V3260" s="268"/>
      <c r="Z3260" s="21"/>
      <c r="AH3260"/>
    </row>
    <row r="3261" spans="1:34" ht="11.25" customHeight="1">
      <c r="A3261"/>
      <c r="B3261" s="1281" t="s">
        <v>23</v>
      </c>
      <c r="C3261" s="1282">
        <v>8855</v>
      </c>
      <c r="D3261" s="1341" t="str">
        <f t="shared" si="64"/>
        <v>IN8855</v>
      </c>
      <c r="E3261" s="1514" t="s">
        <v>121</v>
      </c>
      <c r="F3261" s="1390">
        <v>500</v>
      </c>
      <c r="G3261" s="1283">
        <v>0.11</v>
      </c>
      <c r="H3261" s="1283">
        <v>0.09</v>
      </c>
      <c r="I3261" s="1283">
        <v>0.11</v>
      </c>
      <c r="J3261" s="1283">
        <v>0.12</v>
      </c>
      <c r="K3261" s="1283"/>
      <c r="L3261" s="1283"/>
      <c r="M3261" s="1283"/>
      <c r="N3261" s="1283"/>
      <c r="O3261" s="1283"/>
      <c r="P3261" s="1283"/>
      <c r="R3261" s="1067"/>
      <c r="S3261"/>
      <c r="T3261" s="268"/>
      <c r="U3261" s="268"/>
      <c r="V3261" s="268"/>
      <c r="Z3261" s="21"/>
      <c r="AH3261"/>
    </row>
    <row r="3262" spans="1:34" ht="11.25" customHeight="1">
      <c r="A3262"/>
      <c r="B3262" s="1281" t="s">
        <v>23</v>
      </c>
      <c r="C3262" s="1282">
        <v>8856</v>
      </c>
      <c r="D3262" s="1341" t="str">
        <f t="shared" si="64"/>
        <v>IN8856</v>
      </c>
      <c r="E3262" s="1514" t="s">
        <v>121</v>
      </c>
      <c r="F3262" s="1390">
        <v>500</v>
      </c>
      <c r="G3262" s="1283">
        <v>0.37</v>
      </c>
      <c r="H3262" s="1283">
        <v>0.32</v>
      </c>
      <c r="I3262" s="1283">
        <v>0.37</v>
      </c>
      <c r="J3262" s="1283">
        <v>0.42</v>
      </c>
      <c r="K3262" s="1283"/>
      <c r="L3262" s="1283"/>
      <c r="M3262" s="1283"/>
      <c r="N3262" s="1283"/>
      <c r="O3262" s="1283"/>
      <c r="P3262" s="1283"/>
      <c r="R3262" s="1067"/>
      <c r="S3262"/>
      <c r="T3262" s="268"/>
      <c r="U3262" s="268"/>
      <c r="V3262" s="268"/>
      <c r="Z3262" s="21"/>
      <c r="AH3262"/>
    </row>
    <row r="3263" spans="1:34" ht="11.25" customHeight="1">
      <c r="A3263"/>
      <c r="B3263" s="1281" t="s">
        <v>23</v>
      </c>
      <c r="C3263" s="1282">
        <v>8864</v>
      </c>
      <c r="D3263" s="1341" t="str">
        <f t="shared" si="64"/>
        <v>IN8864</v>
      </c>
      <c r="E3263" s="1514" t="s">
        <v>123</v>
      </c>
      <c r="F3263" s="1390">
        <v>500</v>
      </c>
      <c r="G3263" s="1283">
        <v>1</v>
      </c>
      <c r="H3263" s="1283">
        <v>0.86</v>
      </c>
      <c r="I3263" s="1283">
        <v>1</v>
      </c>
      <c r="J3263" s="1283">
        <v>1.1299999999999999</v>
      </c>
      <c r="K3263" s="1283"/>
      <c r="L3263" s="1283"/>
      <c r="M3263" s="1283"/>
      <c r="N3263" s="1283"/>
      <c r="O3263" s="1283"/>
      <c r="P3263" s="1283"/>
      <c r="R3263" s="1067"/>
      <c r="S3263"/>
      <c r="T3263" s="268"/>
      <c r="U3263" s="268"/>
      <c r="V3263" s="268"/>
      <c r="Z3263" s="21"/>
      <c r="AH3263"/>
    </row>
    <row r="3264" spans="1:34" ht="11.25" customHeight="1">
      <c r="A3264"/>
      <c r="B3264" s="1281" t="s">
        <v>23</v>
      </c>
      <c r="C3264" s="1282">
        <v>8868</v>
      </c>
      <c r="D3264" s="1341" t="str">
        <f t="shared" si="64"/>
        <v>IN8868</v>
      </c>
      <c r="E3264" s="1514" t="s">
        <v>121</v>
      </c>
      <c r="F3264" s="1390">
        <v>500</v>
      </c>
      <c r="G3264" s="1283">
        <v>0.3</v>
      </c>
      <c r="H3264" s="1283">
        <v>0.26</v>
      </c>
      <c r="I3264" s="1283">
        <v>0.3</v>
      </c>
      <c r="J3264" s="1283">
        <v>0.34</v>
      </c>
      <c r="K3264" s="1283"/>
      <c r="L3264" s="1283"/>
      <c r="M3264" s="1283"/>
      <c r="N3264" s="1283"/>
      <c r="O3264" s="1283"/>
      <c r="P3264" s="1283"/>
      <c r="R3264" s="1067"/>
      <c r="S3264"/>
      <c r="T3264" s="268"/>
      <c r="U3264" s="268"/>
      <c r="V3264" s="268"/>
      <c r="Z3264" s="21"/>
      <c r="AH3264"/>
    </row>
    <row r="3265" spans="1:34" ht="11.25" customHeight="1">
      <c r="A3265"/>
      <c r="B3265" s="1281" t="s">
        <v>23</v>
      </c>
      <c r="C3265" s="1282">
        <v>8869</v>
      </c>
      <c r="D3265" s="1341" t="str">
        <f t="shared" si="64"/>
        <v>IN8869</v>
      </c>
      <c r="E3265" s="1514" t="s">
        <v>121</v>
      </c>
      <c r="F3265" s="1390">
        <v>500</v>
      </c>
      <c r="G3265" s="1283">
        <v>0.85</v>
      </c>
      <c r="H3265" s="1283">
        <v>0.73</v>
      </c>
      <c r="I3265" s="1283">
        <v>0.85</v>
      </c>
      <c r="J3265" s="1283">
        <v>0.96</v>
      </c>
      <c r="K3265" s="1283"/>
      <c r="L3265" s="1283"/>
      <c r="M3265" s="1283"/>
      <c r="N3265" s="1283"/>
      <c r="O3265" s="1283"/>
      <c r="P3265" s="1283"/>
      <c r="R3265" s="1067"/>
      <c r="S3265"/>
      <c r="T3265" s="268"/>
      <c r="U3265" s="268"/>
      <c r="V3265" s="268"/>
      <c r="Z3265" s="21"/>
      <c r="AH3265"/>
    </row>
    <row r="3266" spans="1:34" ht="11.25" customHeight="1">
      <c r="A3266"/>
      <c r="B3266" s="1281" t="s">
        <v>23</v>
      </c>
      <c r="C3266" s="1282">
        <v>8871</v>
      </c>
      <c r="D3266" s="1341" t="str">
        <f t="shared" si="64"/>
        <v>IN8871</v>
      </c>
      <c r="E3266" s="1514" t="s">
        <v>125</v>
      </c>
      <c r="F3266" s="1390">
        <v>500</v>
      </c>
      <c r="G3266" s="1283">
        <v>0.05</v>
      </c>
      <c r="H3266" s="1283">
        <v>0.05</v>
      </c>
      <c r="I3266" s="1283">
        <v>0.05</v>
      </c>
      <c r="J3266" s="1283">
        <v>0.06</v>
      </c>
      <c r="K3266" s="1283"/>
      <c r="L3266" s="1283"/>
      <c r="M3266" s="1283"/>
      <c r="N3266" s="1283"/>
      <c r="O3266" s="1283"/>
      <c r="P3266" s="1283"/>
      <c r="R3266" s="1067"/>
      <c r="S3266" s="267"/>
      <c r="T3266" s="268"/>
      <c r="U3266" s="268"/>
      <c r="V3266" s="268"/>
      <c r="Z3266" s="21"/>
      <c r="AH3266"/>
    </row>
    <row r="3267" spans="1:34" ht="11.25" customHeight="1">
      <c r="A3267"/>
      <c r="B3267" s="1281" t="s">
        <v>23</v>
      </c>
      <c r="C3267" s="1282">
        <v>8901</v>
      </c>
      <c r="D3267" s="1341" t="str">
        <f t="shared" si="64"/>
        <v>IN8901</v>
      </c>
      <c r="E3267" s="1514" t="s">
        <v>123</v>
      </c>
      <c r="F3267" s="1390">
        <v>500</v>
      </c>
      <c r="G3267" s="1283">
        <v>0.12</v>
      </c>
      <c r="H3267" s="1283">
        <v>0.11</v>
      </c>
      <c r="I3267" s="1283">
        <v>0.12</v>
      </c>
      <c r="J3267" s="1283">
        <v>0.14000000000000001</v>
      </c>
      <c r="K3267" s="1283"/>
      <c r="L3267" s="1283"/>
      <c r="M3267" s="1283"/>
      <c r="N3267" s="1283"/>
      <c r="O3267" s="1283"/>
      <c r="P3267" s="1283"/>
      <c r="R3267" s="1067"/>
      <c r="S3267"/>
      <c r="T3267" s="268"/>
      <c r="U3267" s="268"/>
      <c r="V3267" s="268"/>
      <c r="Z3267" s="21"/>
      <c r="AH3267"/>
    </row>
    <row r="3268" spans="1:34" ht="11.25" customHeight="1">
      <c r="A3268"/>
      <c r="B3268" s="1281" t="s">
        <v>23</v>
      </c>
      <c r="C3268" s="1282">
        <v>9012</v>
      </c>
      <c r="D3268" s="1341" t="str">
        <f t="shared" si="64"/>
        <v>IN9012</v>
      </c>
      <c r="E3268" s="1514" t="s">
        <v>121</v>
      </c>
      <c r="F3268" s="1390">
        <v>500</v>
      </c>
      <c r="G3268" s="1283">
        <v>0.7</v>
      </c>
      <c r="H3268" s="1283">
        <v>0.6</v>
      </c>
      <c r="I3268" s="1283">
        <v>0.7</v>
      </c>
      <c r="J3268" s="1283">
        <v>0.79</v>
      </c>
      <c r="K3268" s="1283"/>
      <c r="L3268" s="1283"/>
      <c r="M3268" s="1283"/>
      <c r="N3268" s="1283"/>
      <c r="O3268" s="1283"/>
      <c r="P3268" s="1283"/>
      <c r="R3268" s="1067"/>
      <c r="S3268"/>
      <c r="T3268" s="268"/>
      <c r="U3268" s="268"/>
      <c r="V3268" s="268"/>
      <c r="Z3268" s="21"/>
      <c r="AH3268"/>
    </row>
    <row r="3269" spans="1:34" ht="11.25" customHeight="1">
      <c r="A3269"/>
      <c r="B3269" s="1281" t="s">
        <v>23</v>
      </c>
      <c r="C3269" s="1282">
        <v>9014</v>
      </c>
      <c r="D3269" s="1341" t="str">
        <f t="shared" si="64"/>
        <v>IN9014</v>
      </c>
      <c r="E3269" s="1514" t="s">
        <v>125</v>
      </c>
      <c r="F3269" s="1390">
        <v>500</v>
      </c>
      <c r="G3269" s="1283">
        <v>1.72</v>
      </c>
      <c r="H3269" s="1283">
        <v>1.48</v>
      </c>
      <c r="I3269" s="1283">
        <v>1.72</v>
      </c>
      <c r="J3269" s="1283">
        <v>1.96</v>
      </c>
      <c r="K3269" s="1283"/>
      <c r="L3269" s="1283"/>
      <c r="M3269" s="1283"/>
      <c r="N3269" s="1283"/>
      <c r="O3269" s="1283"/>
      <c r="P3269" s="1283"/>
      <c r="R3269" s="1067"/>
      <c r="S3269"/>
      <c r="T3269" s="268"/>
      <c r="U3269" s="268"/>
      <c r="V3269" s="268"/>
      <c r="Z3269" s="21"/>
      <c r="AH3269"/>
    </row>
    <row r="3270" spans="1:34" ht="11.25" customHeight="1">
      <c r="A3270"/>
      <c r="B3270" s="1281" t="s">
        <v>23</v>
      </c>
      <c r="C3270" s="1282">
        <v>9015</v>
      </c>
      <c r="D3270" s="1341" t="str">
        <f t="shared" si="64"/>
        <v>IN9015</v>
      </c>
      <c r="E3270" s="1514" t="s">
        <v>125</v>
      </c>
      <c r="F3270" s="1390">
        <v>500</v>
      </c>
      <c r="G3270" s="1283">
        <v>2.02</v>
      </c>
      <c r="H3270" s="1283">
        <v>1.74</v>
      </c>
      <c r="I3270" s="1283">
        <v>2.02</v>
      </c>
      <c r="J3270" s="1283">
        <v>2.2999999999999998</v>
      </c>
      <c r="K3270" s="1283"/>
      <c r="L3270" s="1283"/>
      <c r="M3270" s="1283"/>
      <c r="N3270" s="1283"/>
      <c r="O3270" s="1283"/>
      <c r="P3270" s="1283"/>
      <c r="R3270" s="1067"/>
      <c r="S3270"/>
      <c r="T3270" s="268"/>
      <c r="U3270" s="268"/>
      <c r="V3270" s="268"/>
      <c r="Z3270" s="21"/>
      <c r="AH3270"/>
    </row>
    <row r="3271" spans="1:34" ht="11.25" customHeight="1">
      <c r="A3271"/>
      <c r="B3271" s="1281" t="s">
        <v>23</v>
      </c>
      <c r="C3271" s="1282">
        <v>9016</v>
      </c>
      <c r="D3271" s="1341" t="str">
        <f t="shared" si="64"/>
        <v>IN9016</v>
      </c>
      <c r="E3271" s="1514" t="s">
        <v>124</v>
      </c>
      <c r="F3271" s="1390">
        <v>500</v>
      </c>
      <c r="G3271" s="1283">
        <v>1.82</v>
      </c>
      <c r="H3271" s="1283">
        <v>1.57</v>
      </c>
      <c r="I3271" s="1283">
        <v>1.82</v>
      </c>
      <c r="J3271" s="1283">
        <v>2.0699999999999998</v>
      </c>
      <c r="K3271" s="1283"/>
      <c r="L3271" s="1283"/>
      <c r="M3271" s="1283"/>
      <c r="N3271" s="1283"/>
      <c r="O3271" s="1283"/>
      <c r="P3271" s="1283"/>
      <c r="R3271" s="1067"/>
      <c r="S3271"/>
      <c r="T3271" s="268"/>
      <c r="U3271" s="268"/>
      <c r="V3271" s="268"/>
      <c r="Z3271" s="21"/>
      <c r="AH3271"/>
    </row>
    <row r="3272" spans="1:34" ht="11.25" customHeight="1">
      <c r="A3272"/>
      <c r="B3272" s="1281" t="s">
        <v>23</v>
      </c>
      <c r="C3272" s="1282">
        <v>9019</v>
      </c>
      <c r="D3272" s="1341" t="str">
        <f t="shared" si="64"/>
        <v>IN9019</v>
      </c>
      <c r="E3272" s="1514" t="s">
        <v>122</v>
      </c>
      <c r="F3272" s="1390">
        <v>500</v>
      </c>
      <c r="G3272" s="1283">
        <v>1.6</v>
      </c>
      <c r="H3272" s="1283">
        <v>1.38</v>
      </c>
      <c r="I3272" s="1283">
        <v>1.6</v>
      </c>
      <c r="J3272" s="1283">
        <v>1.82</v>
      </c>
      <c r="K3272" s="1283"/>
      <c r="L3272" s="1283"/>
      <c r="M3272" s="1283"/>
      <c r="N3272" s="1283"/>
      <c r="O3272" s="1283"/>
      <c r="P3272" s="1283"/>
      <c r="R3272" s="1067"/>
      <c r="S3272"/>
      <c r="T3272" s="268"/>
      <c r="U3272" s="268"/>
      <c r="V3272" s="268"/>
      <c r="Z3272" s="21"/>
      <c r="AH3272"/>
    </row>
    <row r="3273" spans="1:34" ht="11.25" customHeight="1">
      <c r="A3273"/>
      <c r="B3273" s="1281" t="s">
        <v>23</v>
      </c>
      <c r="C3273" s="1282">
        <v>9033</v>
      </c>
      <c r="D3273" s="1341" t="str">
        <f t="shared" si="64"/>
        <v>IN9033</v>
      </c>
      <c r="E3273" s="1514" t="s">
        <v>123</v>
      </c>
      <c r="F3273" s="1390">
        <v>500</v>
      </c>
      <c r="G3273" s="1283">
        <v>1.41</v>
      </c>
      <c r="H3273" s="1283">
        <v>1.21</v>
      </c>
      <c r="I3273" s="1283">
        <v>1.41</v>
      </c>
      <c r="J3273" s="1283">
        <v>1.6</v>
      </c>
      <c r="K3273" s="1283"/>
      <c r="L3273" s="1283"/>
      <c r="M3273" s="1283"/>
      <c r="N3273" s="1283"/>
      <c r="O3273" s="1283"/>
      <c r="P3273" s="1283"/>
      <c r="R3273" s="1067"/>
      <c r="S3273"/>
      <c r="T3273" s="268"/>
      <c r="U3273" s="268"/>
      <c r="V3273" s="268"/>
      <c r="Z3273" s="21"/>
      <c r="AH3273"/>
    </row>
    <row r="3274" spans="1:34" ht="11.25" customHeight="1">
      <c r="A3274"/>
      <c r="B3274" s="1281" t="s">
        <v>23</v>
      </c>
      <c r="C3274" s="1282">
        <v>9040</v>
      </c>
      <c r="D3274" s="1341" t="str">
        <f t="shared" si="64"/>
        <v>IN9040</v>
      </c>
      <c r="E3274" s="1514" t="s">
        <v>124</v>
      </c>
      <c r="F3274" s="1390">
        <v>500</v>
      </c>
      <c r="G3274" s="1283">
        <v>2.04</v>
      </c>
      <c r="H3274" s="1283">
        <v>1.76</v>
      </c>
      <c r="I3274" s="1283">
        <v>2.04</v>
      </c>
      <c r="J3274" s="1283">
        <v>2.3199999999999998</v>
      </c>
      <c r="K3274" s="1283"/>
      <c r="L3274" s="1283"/>
      <c r="M3274" s="1283"/>
      <c r="N3274" s="1283"/>
      <c r="O3274" s="1283"/>
      <c r="P3274" s="1283"/>
      <c r="R3274" s="1067"/>
      <c r="S3274"/>
      <c r="T3274" s="268"/>
      <c r="U3274" s="268"/>
      <c r="V3274" s="268"/>
      <c r="Z3274" s="21"/>
      <c r="AH3274"/>
    </row>
    <row r="3275" spans="1:34" ht="11.25" customHeight="1">
      <c r="A3275"/>
      <c r="B3275" s="1281" t="s">
        <v>23</v>
      </c>
      <c r="C3275" s="1282">
        <v>9044</v>
      </c>
      <c r="D3275" s="1341" t="str">
        <f t="shared" si="64"/>
        <v>IN9044</v>
      </c>
      <c r="E3275" s="1514" t="s">
        <v>125</v>
      </c>
      <c r="F3275" s="1390">
        <v>500</v>
      </c>
      <c r="G3275" s="1283">
        <v>0.9</v>
      </c>
      <c r="H3275" s="1283">
        <v>0.78</v>
      </c>
      <c r="I3275" s="1283">
        <v>0.9</v>
      </c>
      <c r="J3275" s="1283">
        <v>1.03</v>
      </c>
      <c r="K3275" s="1283"/>
      <c r="L3275" s="1283"/>
      <c r="M3275" s="1283"/>
      <c r="N3275" s="1283"/>
      <c r="O3275" s="1283"/>
      <c r="P3275" s="1283"/>
      <c r="R3275" s="1067"/>
      <c r="S3275"/>
      <c r="T3275" s="268"/>
      <c r="U3275" s="268"/>
      <c r="V3275" s="268"/>
      <c r="Z3275" s="21"/>
      <c r="AH3275"/>
    </row>
    <row r="3276" spans="1:34" ht="11.25" customHeight="1">
      <c r="A3276"/>
      <c r="B3276" s="1281" t="s">
        <v>23</v>
      </c>
      <c r="C3276" s="1282">
        <v>9052</v>
      </c>
      <c r="D3276" s="1341" t="str">
        <f t="shared" ref="D3276:D3339" si="65">B3276&amp;TEXT(C3276,"0000")</f>
        <v>IN9052</v>
      </c>
      <c r="E3276" s="1514" t="s">
        <v>121</v>
      </c>
      <c r="F3276" s="1390">
        <v>500</v>
      </c>
      <c r="G3276" s="1283">
        <v>1.19</v>
      </c>
      <c r="H3276" s="1283">
        <v>1.02</v>
      </c>
      <c r="I3276" s="1283">
        <v>1.19</v>
      </c>
      <c r="J3276" s="1283">
        <v>1.35</v>
      </c>
      <c r="K3276" s="1283"/>
      <c r="L3276" s="1283"/>
      <c r="M3276" s="1283"/>
      <c r="N3276" s="1283"/>
      <c r="O3276" s="1283"/>
      <c r="P3276" s="1283"/>
      <c r="R3276" s="1067"/>
      <c r="S3276"/>
      <c r="T3276" s="268"/>
      <c r="U3276" s="268"/>
      <c r="V3276" s="268"/>
      <c r="Z3276" s="21"/>
      <c r="AH3276"/>
    </row>
    <row r="3277" spans="1:34" ht="11.25" customHeight="1">
      <c r="A3277"/>
      <c r="B3277" s="1281" t="s">
        <v>23</v>
      </c>
      <c r="C3277" s="1282">
        <v>9058</v>
      </c>
      <c r="D3277" s="1341" t="str">
        <f t="shared" si="65"/>
        <v>IN9058</v>
      </c>
      <c r="E3277" s="1514" t="s">
        <v>121</v>
      </c>
      <c r="F3277" s="1390">
        <v>500</v>
      </c>
      <c r="G3277" s="1283">
        <v>1.22</v>
      </c>
      <c r="H3277" s="1283">
        <v>1.05</v>
      </c>
      <c r="I3277" s="1283">
        <v>1.22</v>
      </c>
      <c r="J3277" s="1283">
        <v>1.38</v>
      </c>
      <c r="K3277" s="1283"/>
      <c r="L3277" s="1283"/>
      <c r="M3277" s="1283"/>
      <c r="N3277" s="1283"/>
      <c r="O3277" s="1283"/>
      <c r="P3277" s="1283"/>
      <c r="R3277" s="1067"/>
      <c r="S3277"/>
      <c r="T3277" s="268"/>
      <c r="U3277" s="268"/>
      <c r="V3277" s="268"/>
      <c r="Z3277" s="21"/>
      <c r="AH3277"/>
    </row>
    <row r="3278" spans="1:34" ht="11.25" customHeight="1">
      <c r="A3278"/>
      <c r="B3278" s="1281" t="s">
        <v>23</v>
      </c>
      <c r="C3278" s="1282">
        <v>9060</v>
      </c>
      <c r="D3278" s="1341" t="str">
        <f t="shared" si="65"/>
        <v>IN9060</v>
      </c>
      <c r="E3278" s="1514" t="s">
        <v>121</v>
      </c>
      <c r="F3278" s="1390">
        <v>500</v>
      </c>
      <c r="G3278" s="1283">
        <v>1.04</v>
      </c>
      <c r="H3278" s="1283">
        <v>0.9</v>
      </c>
      <c r="I3278" s="1283">
        <v>1.04</v>
      </c>
      <c r="J3278" s="1283">
        <v>1.18</v>
      </c>
      <c r="K3278" s="1283"/>
      <c r="L3278" s="1283"/>
      <c r="M3278" s="1283"/>
      <c r="N3278" s="1283"/>
      <c r="O3278" s="1283"/>
      <c r="P3278" s="1283"/>
      <c r="R3278" s="1067"/>
      <c r="S3278"/>
      <c r="T3278" s="268"/>
      <c r="U3278" s="268"/>
      <c r="V3278" s="268"/>
      <c r="Z3278" s="21"/>
      <c r="AH3278"/>
    </row>
    <row r="3279" spans="1:34" ht="11.25" customHeight="1">
      <c r="A3279"/>
      <c r="B3279" s="1281" t="s">
        <v>23</v>
      </c>
      <c r="C3279" s="1282">
        <v>9061</v>
      </c>
      <c r="D3279" s="1341" t="str">
        <f t="shared" si="65"/>
        <v>IN9061</v>
      </c>
      <c r="E3279" s="1514" t="s">
        <v>125</v>
      </c>
      <c r="F3279" s="1390">
        <v>500</v>
      </c>
      <c r="G3279" s="1283">
        <v>0.93</v>
      </c>
      <c r="H3279" s="1283">
        <v>0.8</v>
      </c>
      <c r="I3279" s="1283">
        <v>0.93</v>
      </c>
      <c r="J3279" s="1283">
        <v>1.06</v>
      </c>
      <c r="K3279" s="1283"/>
      <c r="L3279" s="1283"/>
      <c r="M3279" s="1283"/>
      <c r="N3279" s="1283"/>
      <c r="O3279" s="1283"/>
      <c r="P3279" s="1283"/>
      <c r="R3279" s="1067"/>
      <c r="S3279"/>
      <c r="T3279" s="268"/>
      <c r="U3279" s="268"/>
      <c r="V3279" s="268"/>
      <c r="Z3279" s="21"/>
      <c r="AH3279"/>
    </row>
    <row r="3280" spans="1:34" ht="11.25" customHeight="1">
      <c r="A3280"/>
      <c r="B3280" s="1281" t="s">
        <v>23</v>
      </c>
      <c r="C3280" s="1282">
        <v>9062</v>
      </c>
      <c r="D3280" s="1341" t="str">
        <f t="shared" si="65"/>
        <v>IN9062</v>
      </c>
      <c r="E3280" s="1514" t="s">
        <v>125</v>
      </c>
      <c r="F3280" s="1390">
        <v>500</v>
      </c>
      <c r="G3280" s="1283">
        <v>0.98</v>
      </c>
      <c r="H3280" s="1283">
        <v>0.85</v>
      </c>
      <c r="I3280" s="1283">
        <v>0.98</v>
      </c>
      <c r="J3280" s="1283">
        <v>1.1200000000000001</v>
      </c>
      <c r="K3280" s="1283"/>
      <c r="L3280" s="1283"/>
      <c r="M3280" s="1283"/>
      <c r="N3280" s="1283"/>
      <c r="O3280" s="1283"/>
      <c r="P3280" s="1283"/>
      <c r="R3280" s="1067"/>
      <c r="S3280"/>
      <c r="T3280" s="268"/>
      <c r="U3280" s="268"/>
      <c r="V3280" s="268"/>
      <c r="Z3280" s="21"/>
      <c r="AH3280"/>
    </row>
    <row r="3281" spans="1:34" ht="11.25" customHeight="1">
      <c r="A3281"/>
      <c r="B3281" s="1281" t="s">
        <v>23</v>
      </c>
      <c r="C3281" s="1282">
        <v>9063</v>
      </c>
      <c r="D3281" s="1341" t="str">
        <f t="shared" si="65"/>
        <v>IN9063</v>
      </c>
      <c r="E3281" s="1514" t="s">
        <v>121</v>
      </c>
      <c r="F3281" s="1390">
        <v>500</v>
      </c>
      <c r="G3281" s="1283">
        <v>0.7</v>
      </c>
      <c r="H3281" s="1283">
        <v>0.6</v>
      </c>
      <c r="I3281" s="1283">
        <v>0.7</v>
      </c>
      <c r="J3281" s="1283">
        <v>0.79</v>
      </c>
      <c r="K3281" s="1283"/>
      <c r="L3281" s="1283"/>
      <c r="M3281" s="1283"/>
      <c r="N3281" s="1283"/>
      <c r="O3281" s="1283"/>
      <c r="P3281" s="1283"/>
      <c r="R3281" s="1067"/>
      <c r="S3281"/>
      <c r="T3281" s="268"/>
      <c r="U3281" s="268"/>
      <c r="V3281" s="268"/>
      <c r="Z3281" s="21"/>
      <c r="AH3281"/>
    </row>
    <row r="3282" spans="1:34" ht="11.25" customHeight="1">
      <c r="A3282"/>
      <c r="B3282" s="1281" t="s">
        <v>23</v>
      </c>
      <c r="C3282" s="1282">
        <v>9077</v>
      </c>
      <c r="D3282" s="1341" t="str">
        <f t="shared" si="65"/>
        <v>IN9077</v>
      </c>
      <c r="E3282" s="1514" t="s">
        <v>122</v>
      </c>
      <c r="F3282" s="1390">
        <v>550</v>
      </c>
      <c r="G3282" s="1283">
        <v>4.97</v>
      </c>
      <c r="H3282" s="1283">
        <v>4.29</v>
      </c>
      <c r="I3282" s="1283">
        <v>4.97</v>
      </c>
      <c r="J3282" s="1283">
        <v>5.66</v>
      </c>
      <c r="K3282" s="1283"/>
      <c r="L3282" s="1283"/>
      <c r="M3282" s="1283"/>
      <c r="N3282" s="1283"/>
      <c r="O3282" s="1283"/>
      <c r="P3282" s="1283"/>
      <c r="R3282" s="1067"/>
      <c r="S3282" s="267"/>
      <c r="T3282" s="268"/>
      <c r="U3282" s="268"/>
      <c r="V3282" s="268"/>
      <c r="Z3282" s="21"/>
      <c r="AH3282"/>
    </row>
    <row r="3283" spans="1:34" ht="11.25" customHeight="1">
      <c r="A3283"/>
      <c r="B3283" s="1281" t="s">
        <v>23</v>
      </c>
      <c r="C3283" s="1282">
        <v>9082</v>
      </c>
      <c r="D3283" s="1341" t="str">
        <f t="shared" si="65"/>
        <v>IN9082</v>
      </c>
      <c r="E3283" s="1514" t="s">
        <v>121</v>
      </c>
      <c r="F3283" s="1390">
        <v>500</v>
      </c>
      <c r="G3283" s="1283">
        <v>0.9</v>
      </c>
      <c r="H3283" s="1283">
        <v>0.78</v>
      </c>
      <c r="I3283" s="1283">
        <v>0.9</v>
      </c>
      <c r="J3283" s="1283">
        <v>1.03</v>
      </c>
      <c r="K3283" s="1283"/>
      <c r="L3283" s="1283"/>
      <c r="M3283" s="1283"/>
      <c r="N3283" s="1283"/>
      <c r="O3283" s="1283"/>
      <c r="P3283" s="1283"/>
      <c r="R3283" s="1067"/>
      <c r="S3283"/>
      <c r="T3283" s="268"/>
      <c r="U3283" s="268"/>
      <c r="V3283" s="268"/>
      <c r="Z3283" s="21"/>
      <c r="AH3283"/>
    </row>
    <row r="3284" spans="1:34" ht="11.25" customHeight="1">
      <c r="A3284"/>
      <c r="B3284" s="1281" t="s">
        <v>23</v>
      </c>
      <c r="C3284" s="1282">
        <v>9083</v>
      </c>
      <c r="D3284" s="1341" t="str">
        <f t="shared" si="65"/>
        <v>IN9083</v>
      </c>
      <c r="E3284" s="1514" t="s">
        <v>121</v>
      </c>
      <c r="F3284" s="1390">
        <v>500</v>
      </c>
      <c r="G3284" s="1283">
        <v>0.86</v>
      </c>
      <c r="H3284" s="1283">
        <v>0.74</v>
      </c>
      <c r="I3284" s="1283">
        <v>0.86</v>
      </c>
      <c r="J3284" s="1283">
        <v>0.98</v>
      </c>
      <c r="K3284" s="1283"/>
      <c r="L3284" s="1283"/>
      <c r="M3284" s="1283"/>
      <c r="N3284" s="1283"/>
      <c r="O3284" s="1283"/>
      <c r="P3284" s="1283"/>
      <c r="R3284" s="1067"/>
      <c r="S3284"/>
      <c r="T3284" s="268"/>
      <c r="U3284" s="268"/>
      <c r="V3284" s="268"/>
      <c r="Z3284" s="21"/>
      <c r="AH3284"/>
    </row>
    <row r="3285" spans="1:34" ht="11.25" customHeight="1">
      <c r="A3285"/>
      <c r="B3285" s="1281" t="s">
        <v>23</v>
      </c>
      <c r="C3285" s="1282">
        <v>9084</v>
      </c>
      <c r="D3285" s="1341" t="str">
        <f t="shared" si="65"/>
        <v>IN9084</v>
      </c>
      <c r="E3285" s="1514" t="s">
        <v>122</v>
      </c>
      <c r="F3285" s="1390">
        <v>500</v>
      </c>
      <c r="G3285" s="1283">
        <v>0.93</v>
      </c>
      <c r="H3285" s="1283">
        <v>0.8</v>
      </c>
      <c r="I3285" s="1283">
        <v>0.93</v>
      </c>
      <c r="J3285" s="1283">
        <v>1.06</v>
      </c>
      <c r="K3285" s="1283"/>
      <c r="L3285" s="1283"/>
      <c r="M3285" s="1283"/>
      <c r="N3285" s="1283"/>
      <c r="O3285" s="1283"/>
      <c r="P3285" s="1283"/>
      <c r="R3285" s="1067"/>
      <c r="S3285"/>
      <c r="T3285" s="268"/>
      <c r="U3285" s="268"/>
      <c r="V3285" s="268"/>
      <c r="Z3285" s="21"/>
      <c r="AH3285"/>
    </row>
    <row r="3286" spans="1:34" ht="11.25" customHeight="1">
      <c r="A3286"/>
      <c r="B3286" s="1281" t="s">
        <v>23</v>
      </c>
      <c r="C3286" s="1282">
        <v>9088</v>
      </c>
      <c r="D3286" s="1341" t="str">
        <f t="shared" si="65"/>
        <v>IN9088</v>
      </c>
      <c r="E3286" s="1514" t="s">
        <v>122</v>
      </c>
      <c r="F3286" s="1390">
        <v>0</v>
      </c>
      <c r="G3286" s="1283">
        <v>99.99</v>
      </c>
      <c r="H3286" s="1283">
        <v>99.99</v>
      </c>
      <c r="I3286" s="1283">
        <v>99.99</v>
      </c>
      <c r="J3286" s="1283">
        <v>99.99</v>
      </c>
      <c r="K3286" s="1283"/>
      <c r="L3286" s="1283"/>
      <c r="M3286" s="1283"/>
      <c r="N3286" s="1283"/>
      <c r="O3286" s="1283"/>
      <c r="P3286" s="1283"/>
      <c r="R3286" s="1067"/>
      <c r="S3286"/>
      <c r="T3286" s="268"/>
      <c r="U3286" s="268"/>
      <c r="V3286" s="268"/>
      <c r="Z3286" s="21"/>
      <c r="AH3286"/>
    </row>
    <row r="3287" spans="1:34" ht="11.25" customHeight="1">
      <c r="A3287"/>
      <c r="B3287" s="1281" t="s">
        <v>23</v>
      </c>
      <c r="C3287" s="1282">
        <v>9089</v>
      </c>
      <c r="D3287" s="1341" t="str">
        <f t="shared" si="65"/>
        <v>IN9089</v>
      </c>
      <c r="E3287" s="1514" t="s">
        <v>125</v>
      </c>
      <c r="F3287" s="1390">
        <v>500</v>
      </c>
      <c r="G3287" s="1283">
        <v>0.66</v>
      </c>
      <c r="H3287" s="1283">
        <v>0.56999999999999995</v>
      </c>
      <c r="I3287" s="1283">
        <v>0.66</v>
      </c>
      <c r="J3287" s="1283">
        <v>0.75</v>
      </c>
      <c r="K3287" s="1283"/>
      <c r="L3287" s="1283"/>
      <c r="M3287" s="1283"/>
      <c r="N3287" s="1283"/>
      <c r="O3287" s="1283"/>
      <c r="P3287" s="1283"/>
      <c r="R3287" s="1067"/>
      <c r="S3287"/>
      <c r="T3287" s="268"/>
      <c r="U3287" s="268"/>
      <c r="V3287" s="268"/>
      <c r="Z3287" s="21"/>
      <c r="AH3287"/>
    </row>
    <row r="3288" spans="1:34" ht="11.25" customHeight="1">
      <c r="A3288"/>
      <c r="B3288" s="1281" t="s">
        <v>23</v>
      </c>
      <c r="C3288" s="1282">
        <v>9093</v>
      </c>
      <c r="D3288" s="1341" t="str">
        <f t="shared" si="65"/>
        <v>IN9093</v>
      </c>
      <c r="E3288" s="1514" t="s">
        <v>125</v>
      </c>
      <c r="F3288" s="1390">
        <v>500</v>
      </c>
      <c r="G3288" s="1283">
        <v>0.97</v>
      </c>
      <c r="H3288" s="1283">
        <v>0.84</v>
      </c>
      <c r="I3288" s="1283">
        <v>0.97</v>
      </c>
      <c r="J3288" s="1283">
        <v>1.1000000000000001</v>
      </c>
      <c r="K3288" s="1283"/>
      <c r="L3288" s="1283"/>
      <c r="M3288" s="1283"/>
      <c r="N3288" s="1283"/>
      <c r="O3288" s="1283"/>
      <c r="P3288" s="1283"/>
      <c r="R3288" s="1067"/>
      <c r="S3288"/>
      <c r="T3288" s="268"/>
      <c r="U3288" s="268"/>
      <c r="V3288" s="268"/>
      <c r="Z3288" s="21"/>
      <c r="AH3288"/>
    </row>
    <row r="3289" spans="1:34" ht="11.25" customHeight="1">
      <c r="A3289"/>
      <c r="B3289" s="1281" t="s">
        <v>23</v>
      </c>
      <c r="C3289" s="1282">
        <v>9101</v>
      </c>
      <c r="D3289" s="1341" t="str">
        <f t="shared" si="65"/>
        <v>IN9101</v>
      </c>
      <c r="E3289" s="1514" t="s">
        <v>121</v>
      </c>
      <c r="F3289" s="1390">
        <v>500</v>
      </c>
      <c r="G3289" s="1283">
        <v>2.35</v>
      </c>
      <c r="H3289" s="1283">
        <v>2.0299999999999998</v>
      </c>
      <c r="I3289" s="1283">
        <v>2.35</v>
      </c>
      <c r="J3289" s="1283">
        <v>2.67</v>
      </c>
      <c r="K3289" s="1283"/>
      <c r="L3289" s="1283"/>
      <c r="M3289" s="1283"/>
      <c r="N3289" s="1283"/>
      <c r="O3289" s="1283"/>
      <c r="P3289" s="1283"/>
      <c r="R3289" s="1067"/>
      <c r="S3289"/>
      <c r="T3289" s="268"/>
      <c r="U3289" s="268"/>
      <c r="V3289" s="268"/>
      <c r="Z3289" s="21"/>
      <c r="AH3289"/>
    </row>
    <row r="3290" spans="1:34" ht="11.25" customHeight="1">
      <c r="A3290"/>
      <c r="B3290" s="1281" t="s">
        <v>23</v>
      </c>
      <c r="C3290" s="1282">
        <v>9102</v>
      </c>
      <c r="D3290" s="1341" t="str">
        <f t="shared" si="65"/>
        <v>IN9102</v>
      </c>
      <c r="E3290" s="1514" t="s">
        <v>121</v>
      </c>
      <c r="F3290" s="1390">
        <v>500</v>
      </c>
      <c r="G3290" s="1283">
        <v>2.23</v>
      </c>
      <c r="H3290" s="1283">
        <v>1.92</v>
      </c>
      <c r="I3290" s="1283">
        <v>2.23</v>
      </c>
      <c r="J3290" s="1283">
        <v>2.5299999999999998</v>
      </c>
      <c r="K3290" s="1283"/>
      <c r="L3290" s="1283"/>
      <c r="M3290" s="1283"/>
      <c r="N3290" s="1283"/>
      <c r="O3290" s="1283"/>
      <c r="P3290" s="1283"/>
      <c r="R3290" s="1067"/>
      <c r="S3290"/>
      <c r="T3290" s="268"/>
      <c r="U3290" s="268"/>
      <c r="V3290" s="268"/>
      <c r="Z3290" s="21"/>
      <c r="AH3290"/>
    </row>
    <row r="3291" spans="1:34" ht="11.25" customHeight="1">
      <c r="A3291"/>
      <c r="B3291" s="1281" t="s">
        <v>23</v>
      </c>
      <c r="C3291" s="1282">
        <v>9154</v>
      </c>
      <c r="D3291" s="1341" t="str">
        <f t="shared" si="65"/>
        <v>IN9154</v>
      </c>
      <c r="E3291" s="1514" t="s">
        <v>124</v>
      </c>
      <c r="F3291" s="1390">
        <v>500</v>
      </c>
      <c r="G3291" s="1283">
        <v>0.98</v>
      </c>
      <c r="H3291" s="1283">
        <v>0.85</v>
      </c>
      <c r="I3291" s="1283">
        <v>0.98</v>
      </c>
      <c r="J3291" s="1283">
        <v>1.1200000000000001</v>
      </c>
      <c r="K3291" s="1283"/>
      <c r="L3291" s="1283"/>
      <c r="M3291" s="1283"/>
      <c r="N3291" s="1283"/>
      <c r="O3291" s="1283"/>
      <c r="P3291" s="1283"/>
      <c r="R3291" s="1067"/>
      <c r="S3291"/>
      <c r="T3291" s="268"/>
      <c r="U3291" s="268"/>
      <c r="V3291" s="268"/>
      <c r="Z3291" s="21"/>
      <c r="AH3291"/>
    </row>
    <row r="3292" spans="1:34" ht="11.25" customHeight="1">
      <c r="A3292"/>
      <c r="B3292" s="1281" t="s">
        <v>23</v>
      </c>
      <c r="C3292" s="1282">
        <v>9156</v>
      </c>
      <c r="D3292" s="1341" t="str">
        <f t="shared" si="65"/>
        <v>IN9156</v>
      </c>
      <c r="E3292" s="1514" t="s">
        <v>123</v>
      </c>
      <c r="F3292" s="1390">
        <v>500</v>
      </c>
      <c r="G3292" s="1283">
        <v>1.78</v>
      </c>
      <c r="H3292" s="1283">
        <v>1.53</v>
      </c>
      <c r="I3292" s="1283">
        <v>1.78</v>
      </c>
      <c r="J3292" s="1283">
        <v>2.02</v>
      </c>
      <c r="K3292" s="1283"/>
      <c r="L3292" s="1283"/>
      <c r="M3292" s="1283"/>
      <c r="N3292" s="1283"/>
      <c r="O3292" s="1283"/>
      <c r="P3292" s="1283"/>
      <c r="R3292" s="1067"/>
      <c r="S3292"/>
      <c r="T3292" s="268"/>
      <c r="U3292" s="268"/>
      <c r="V3292" s="268"/>
      <c r="Z3292" s="21"/>
      <c r="AH3292"/>
    </row>
    <row r="3293" spans="1:34" ht="11.25" customHeight="1">
      <c r="A3293"/>
      <c r="B3293" s="1281" t="s">
        <v>23</v>
      </c>
      <c r="C3293" s="1282">
        <v>9170</v>
      </c>
      <c r="D3293" s="1341" t="str">
        <f t="shared" si="65"/>
        <v>IN9170</v>
      </c>
      <c r="E3293" s="1514" t="s">
        <v>124</v>
      </c>
      <c r="F3293" s="1390">
        <v>600</v>
      </c>
      <c r="G3293" s="1283">
        <v>5.83</v>
      </c>
      <c r="H3293" s="1283">
        <v>5.03</v>
      </c>
      <c r="I3293" s="1283">
        <v>5.83</v>
      </c>
      <c r="J3293" s="1283">
        <v>6.64</v>
      </c>
      <c r="K3293" s="1283"/>
      <c r="L3293" s="1283"/>
      <c r="M3293" s="1283"/>
      <c r="N3293" s="1283"/>
      <c r="O3293" s="1283"/>
      <c r="P3293" s="1283"/>
      <c r="R3293" s="1067"/>
      <c r="S3293"/>
      <c r="T3293" s="268"/>
      <c r="U3293" s="268"/>
      <c r="V3293" s="268"/>
      <c r="Z3293" s="21"/>
      <c r="AH3293"/>
    </row>
    <row r="3294" spans="1:34" ht="11.25" customHeight="1">
      <c r="A3294"/>
      <c r="B3294" s="1281" t="s">
        <v>23</v>
      </c>
      <c r="C3294" s="1282">
        <v>9178</v>
      </c>
      <c r="D3294" s="1341" t="str">
        <f t="shared" si="65"/>
        <v>IN9178</v>
      </c>
      <c r="E3294" s="1514" t="s">
        <v>122</v>
      </c>
      <c r="F3294" s="1390">
        <v>550</v>
      </c>
      <c r="G3294" s="1283">
        <v>4.66</v>
      </c>
      <c r="H3294" s="1283">
        <v>4.0199999999999996</v>
      </c>
      <c r="I3294" s="1283">
        <v>4.66</v>
      </c>
      <c r="J3294" s="1283">
        <v>5.3</v>
      </c>
      <c r="K3294" s="1283"/>
      <c r="L3294" s="1283"/>
      <c r="M3294" s="1283"/>
      <c r="N3294" s="1283"/>
      <c r="O3294" s="1283"/>
      <c r="P3294" s="1283"/>
      <c r="R3294" s="1067"/>
      <c r="S3294"/>
      <c r="T3294" s="268"/>
      <c r="U3294" s="268"/>
      <c r="V3294" s="268"/>
      <c r="Z3294" s="21"/>
      <c r="AH3294"/>
    </row>
    <row r="3295" spans="1:34" ht="11.25" customHeight="1">
      <c r="A3295"/>
      <c r="B3295" s="1281" t="s">
        <v>23</v>
      </c>
      <c r="C3295" s="1282">
        <v>9179</v>
      </c>
      <c r="D3295" s="1341" t="str">
        <f t="shared" si="65"/>
        <v>IN9179</v>
      </c>
      <c r="E3295" s="1514" t="s">
        <v>122</v>
      </c>
      <c r="F3295" s="1390">
        <v>800</v>
      </c>
      <c r="G3295" s="1283">
        <v>8.09</v>
      </c>
      <c r="H3295" s="1283">
        <v>6.97</v>
      </c>
      <c r="I3295" s="1283">
        <v>8.09</v>
      </c>
      <c r="J3295" s="1283">
        <v>9.1999999999999993</v>
      </c>
      <c r="K3295" s="1283"/>
      <c r="L3295" s="1283"/>
      <c r="M3295" s="1283"/>
      <c r="N3295" s="1283"/>
      <c r="O3295" s="1283"/>
      <c r="P3295" s="1283"/>
      <c r="R3295" s="1067"/>
      <c r="S3295"/>
      <c r="T3295" s="268"/>
      <c r="U3295" s="268"/>
      <c r="V3295" s="268"/>
      <c r="Z3295" s="21"/>
      <c r="AH3295"/>
    </row>
    <row r="3296" spans="1:34" ht="11.25" customHeight="1">
      <c r="A3296"/>
      <c r="B3296" s="1281" t="s">
        <v>23</v>
      </c>
      <c r="C3296" s="1282">
        <v>9180</v>
      </c>
      <c r="D3296" s="1341" t="str">
        <f t="shared" si="65"/>
        <v>IN9180</v>
      </c>
      <c r="E3296" s="1514" t="s">
        <v>124</v>
      </c>
      <c r="F3296" s="1390">
        <v>500</v>
      </c>
      <c r="G3296" s="1283">
        <v>3.98</v>
      </c>
      <c r="H3296" s="1283">
        <v>3.43</v>
      </c>
      <c r="I3296" s="1283">
        <v>3.98</v>
      </c>
      <c r="J3296" s="1283">
        <v>4.5199999999999996</v>
      </c>
      <c r="K3296" s="1283"/>
      <c r="L3296" s="1283"/>
      <c r="M3296" s="1283"/>
      <c r="N3296" s="1283"/>
      <c r="O3296" s="1283"/>
      <c r="P3296" s="1283"/>
      <c r="R3296" s="1067"/>
      <c r="S3296"/>
      <c r="T3296" s="268"/>
      <c r="U3296" s="268"/>
      <c r="V3296" s="268"/>
      <c r="Z3296" s="21"/>
      <c r="AH3296"/>
    </row>
    <row r="3297" spans="1:34" ht="11.25" customHeight="1">
      <c r="A3297"/>
      <c r="B3297" s="1281" t="s">
        <v>23</v>
      </c>
      <c r="C3297" s="1282">
        <v>9182</v>
      </c>
      <c r="D3297" s="1341" t="str">
        <f t="shared" si="65"/>
        <v>IN9182</v>
      </c>
      <c r="E3297" s="1514" t="s">
        <v>123</v>
      </c>
      <c r="F3297" s="1390">
        <v>500</v>
      </c>
      <c r="G3297" s="1283">
        <v>1.28</v>
      </c>
      <c r="H3297" s="1283">
        <v>1.1100000000000001</v>
      </c>
      <c r="I3297" s="1283">
        <v>1.28</v>
      </c>
      <c r="J3297" s="1283">
        <v>1.46</v>
      </c>
      <c r="K3297" s="1283"/>
      <c r="L3297" s="1283"/>
      <c r="M3297" s="1283"/>
      <c r="N3297" s="1283"/>
      <c r="O3297" s="1283"/>
      <c r="P3297" s="1283"/>
      <c r="R3297" s="1067"/>
      <c r="S3297"/>
      <c r="T3297" s="268"/>
      <c r="U3297" s="268"/>
      <c r="V3297" s="268"/>
      <c r="Z3297" s="21"/>
      <c r="AH3297"/>
    </row>
    <row r="3298" spans="1:34" ht="11.25" customHeight="1">
      <c r="A3298"/>
      <c r="B3298" s="1281" t="s">
        <v>23</v>
      </c>
      <c r="C3298" s="1282">
        <v>9186</v>
      </c>
      <c r="D3298" s="1341" t="str">
        <f t="shared" si="65"/>
        <v>IN9186</v>
      </c>
      <c r="E3298" s="1514" t="s">
        <v>122</v>
      </c>
      <c r="F3298" s="1390">
        <v>700</v>
      </c>
      <c r="G3298" s="1283">
        <v>7.02</v>
      </c>
      <c r="H3298" s="1283">
        <v>6.05</v>
      </c>
      <c r="I3298" s="1283">
        <v>7.02</v>
      </c>
      <c r="J3298" s="1283">
        <v>7.99</v>
      </c>
      <c r="K3298" s="1283"/>
      <c r="L3298" s="1283"/>
      <c r="M3298" s="1283"/>
      <c r="N3298" s="1283"/>
      <c r="O3298" s="1283"/>
      <c r="P3298" s="1283"/>
      <c r="R3298" s="1067"/>
      <c r="S3298" s="267"/>
      <c r="T3298" s="268"/>
      <c r="U3298" s="268"/>
      <c r="V3298" s="268"/>
      <c r="Z3298" s="21"/>
      <c r="AH3298"/>
    </row>
    <row r="3299" spans="1:34" ht="11.25" customHeight="1">
      <c r="A3299"/>
      <c r="B3299" s="1281" t="s">
        <v>23</v>
      </c>
      <c r="C3299" s="1282">
        <v>9220</v>
      </c>
      <c r="D3299" s="1341" t="str">
        <f t="shared" si="65"/>
        <v>IN9220</v>
      </c>
      <c r="E3299" s="1514" t="s">
        <v>121</v>
      </c>
      <c r="F3299" s="1390">
        <v>500</v>
      </c>
      <c r="G3299" s="1283">
        <v>3.1</v>
      </c>
      <c r="H3299" s="1283">
        <v>2.67</v>
      </c>
      <c r="I3299" s="1283">
        <v>3.1</v>
      </c>
      <c r="J3299" s="1283">
        <v>3.53</v>
      </c>
      <c r="K3299" s="1283"/>
      <c r="L3299" s="1283"/>
      <c r="M3299" s="1283"/>
      <c r="N3299" s="1283"/>
      <c r="O3299" s="1283"/>
      <c r="P3299" s="1283"/>
      <c r="R3299" s="1067"/>
      <c r="S3299"/>
      <c r="T3299" s="268"/>
      <c r="U3299" s="268"/>
      <c r="V3299" s="268"/>
      <c r="Z3299" s="21"/>
      <c r="AH3299"/>
    </row>
    <row r="3300" spans="1:34" ht="11.25" customHeight="1">
      <c r="A3300"/>
      <c r="B3300" s="1281" t="s">
        <v>23</v>
      </c>
      <c r="C3300" s="1282">
        <v>9402</v>
      </c>
      <c r="D3300" s="1341" t="str">
        <f t="shared" si="65"/>
        <v>IN9402</v>
      </c>
      <c r="E3300" s="1514" t="s">
        <v>121</v>
      </c>
      <c r="F3300" s="1390">
        <v>500</v>
      </c>
      <c r="G3300" s="1283">
        <v>2.81</v>
      </c>
      <c r="H3300" s="1283">
        <v>2.4300000000000002</v>
      </c>
      <c r="I3300" s="1283">
        <v>2.81</v>
      </c>
      <c r="J3300" s="1283">
        <v>3.2</v>
      </c>
      <c r="K3300" s="1283"/>
      <c r="L3300" s="1283"/>
      <c r="M3300" s="1283"/>
      <c r="N3300" s="1283"/>
      <c r="O3300" s="1283"/>
      <c r="P3300" s="1283"/>
      <c r="R3300" s="1067"/>
      <c r="S3300"/>
      <c r="T3300" s="268"/>
      <c r="U3300" s="268"/>
      <c r="V3300" s="268"/>
      <c r="Z3300" s="21"/>
      <c r="AH3300"/>
    </row>
    <row r="3301" spans="1:34" ht="11.25" customHeight="1">
      <c r="A3301"/>
      <c r="B3301" s="1281" t="s">
        <v>23</v>
      </c>
      <c r="C3301" s="1282">
        <v>9403</v>
      </c>
      <c r="D3301" s="1341" t="str">
        <f t="shared" si="65"/>
        <v>IN9403</v>
      </c>
      <c r="E3301" s="1514" t="s">
        <v>124</v>
      </c>
      <c r="F3301" s="1390">
        <v>500</v>
      </c>
      <c r="G3301" s="1283">
        <v>4.1900000000000004</v>
      </c>
      <c r="H3301" s="1283">
        <v>3.62</v>
      </c>
      <c r="I3301" s="1283">
        <v>4.1900000000000004</v>
      </c>
      <c r="J3301" s="1283">
        <v>4.7699999999999996</v>
      </c>
      <c r="K3301" s="1283"/>
      <c r="L3301" s="1283"/>
      <c r="M3301" s="1283"/>
      <c r="N3301" s="1283"/>
      <c r="O3301" s="1283"/>
      <c r="P3301" s="1283"/>
      <c r="R3301" s="1067"/>
      <c r="S3301"/>
      <c r="T3301" s="268"/>
      <c r="U3301" s="268"/>
      <c r="V3301" s="268"/>
      <c r="Z3301" s="21"/>
      <c r="AH3301"/>
    </row>
    <row r="3302" spans="1:34" ht="11.25" customHeight="1">
      <c r="A3302"/>
      <c r="B3302" s="1281" t="s">
        <v>23</v>
      </c>
      <c r="C3302" s="1282">
        <v>9410</v>
      </c>
      <c r="D3302" s="1341" t="str">
        <f t="shared" si="65"/>
        <v>IN9410</v>
      </c>
      <c r="E3302" s="1514" t="s">
        <v>122</v>
      </c>
      <c r="F3302" s="1390">
        <v>500</v>
      </c>
      <c r="G3302" s="1283">
        <v>1.41</v>
      </c>
      <c r="H3302" s="1283">
        <v>1.21</v>
      </c>
      <c r="I3302" s="1283">
        <v>1.41</v>
      </c>
      <c r="J3302" s="1283">
        <v>1.6</v>
      </c>
      <c r="K3302" s="1283"/>
      <c r="L3302" s="1283"/>
      <c r="M3302" s="1283"/>
      <c r="N3302" s="1283"/>
      <c r="O3302" s="1283"/>
      <c r="P3302" s="1283"/>
      <c r="R3302" s="1067"/>
      <c r="S3302"/>
      <c r="T3302" s="268"/>
      <c r="U3302" s="268"/>
      <c r="V3302" s="268"/>
      <c r="Z3302" s="21"/>
      <c r="AH3302"/>
    </row>
    <row r="3303" spans="1:34" ht="11.25" customHeight="1">
      <c r="A3303"/>
      <c r="B3303" s="1281" t="s">
        <v>23</v>
      </c>
      <c r="C3303" s="1282">
        <v>9501</v>
      </c>
      <c r="D3303" s="1341" t="str">
        <f t="shared" si="65"/>
        <v>IN9501</v>
      </c>
      <c r="E3303" s="1514" t="s">
        <v>125</v>
      </c>
      <c r="F3303" s="1390">
        <v>500</v>
      </c>
      <c r="G3303" s="1283">
        <v>2.09</v>
      </c>
      <c r="H3303" s="1283">
        <v>1.8</v>
      </c>
      <c r="I3303" s="1283">
        <v>2.09</v>
      </c>
      <c r="J3303" s="1283">
        <v>2.38</v>
      </c>
      <c r="K3303" s="1283"/>
      <c r="L3303" s="1283"/>
      <c r="M3303" s="1283"/>
      <c r="N3303" s="1283"/>
      <c r="O3303" s="1283"/>
      <c r="P3303" s="1283"/>
      <c r="R3303" s="1067"/>
      <c r="S3303"/>
      <c r="T3303" s="268"/>
      <c r="U3303" s="268"/>
      <c r="V3303" s="268"/>
      <c r="Z3303" s="21"/>
      <c r="AH3303"/>
    </row>
    <row r="3304" spans="1:34" ht="11.25" customHeight="1">
      <c r="A3304"/>
      <c r="B3304" s="1281" t="s">
        <v>23</v>
      </c>
      <c r="C3304" s="1282">
        <v>9505</v>
      </c>
      <c r="D3304" s="1341" t="str">
        <f t="shared" si="65"/>
        <v>IN9505</v>
      </c>
      <c r="E3304" s="1514" t="s">
        <v>125</v>
      </c>
      <c r="F3304" s="1390">
        <v>500</v>
      </c>
      <c r="G3304" s="1283">
        <v>2.2400000000000002</v>
      </c>
      <c r="H3304" s="1283">
        <v>1.93</v>
      </c>
      <c r="I3304" s="1283">
        <v>2.2400000000000002</v>
      </c>
      <c r="J3304" s="1283">
        <v>2.5499999999999998</v>
      </c>
      <c r="K3304" s="1283"/>
      <c r="L3304" s="1283"/>
      <c r="M3304" s="1283"/>
      <c r="N3304" s="1283"/>
      <c r="O3304" s="1283"/>
      <c r="P3304" s="1283"/>
      <c r="R3304" s="1067"/>
      <c r="S3304"/>
      <c r="T3304" s="268"/>
      <c r="U3304" s="268"/>
      <c r="V3304" s="268"/>
      <c r="Z3304" s="21"/>
      <c r="AH3304"/>
    </row>
    <row r="3305" spans="1:34" ht="11.25" customHeight="1">
      <c r="A3305"/>
      <c r="B3305" s="1281" t="s">
        <v>23</v>
      </c>
      <c r="C3305" s="1282">
        <v>9516</v>
      </c>
      <c r="D3305" s="1341" t="str">
        <f t="shared" si="65"/>
        <v>IN9516</v>
      </c>
      <c r="E3305" s="1514" t="s">
        <v>121</v>
      </c>
      <c r="F3305" s="1390">
        <v>500</v>
      </c>
      <c r="G3305" s="1283">
        <v>2.31</v>
      </c>
      <c r="H3305" s="1283">
        <v>1.99</v>
      </c>
      <c r="I3305" s="1283">
        <v>2.31</v>
      </c>
      <c r="J3305" s="1283">
        <v>2.63</v>
      </c>
      <c r="K3305" s="1283"/>
      <c r="L3305" s="1283"/>
      <c r="M3305" s="1283"/>
      <c r="N3305" s="1283"/>
      <c r="O3305" s="1283"/>
      <c r="P3305" s="1283"/>
      <c r="R3305" s="1067"/>
      <c r="S3305"/>
      <c r="T3305" s="268"/>
      <c r="U3305" s="268"/>
      <c r="V3305" s="268"/>
      <c r="Z3305" s="21"/>
      <c r="AH3305"/>
    </row>
    <row r="3306" spans="1:34" ht="11.25" customHeight="1">
      <c r="A3306"/>
      <c r="B3306" s="1281" t="s">
        <v>23</v>
      </c>
      <c r="C3306" s="1282">
        <v>9519</v>
      </c>
      <c r="D3306" s="1341" t="str">
        <f t="shared" si="65"/>
        <v>IN9519</v>
      </c>
      <c r="E3306" s="1514" t="s">
        <v>121</v>
      </c>
      <c r="F3306" s="1390">
        <v>500</v>
      </c>
      <c r="G3306" s="1283">
        <v>2.65</v>
      </c>
      <c r="H3306" s="1283">
        <v>2.29</v>
      </c>
      <c r="I3306" s="1283">
        <v>2.65</v>
      </c>
      <c r="J3306" s="1283">
        <v>3.01</v>
      </c>
      <c r="K3306" s="1283"/>
      <c r="L3306" s="1283"/>
      <c r="M3306" s="1283"/>
      <c r="N3306" s="1283"/>
      <c r="O3306" s="1283"/>
      <c r="P3306" s="1283"/>
      <c r="R3306" s="1067"/>
      <c r="S3306"/>
      <c r="T3306" s="268"/>
      <c r="U3306" s="268"/>
      <c r="V3306" s="268"/>
      <c r="Z3306" s="21"/>
      <c r="AH3306"/>
    </row>
    <row r="3307" spans="1:34" ht="11.25" customHeight="1">
      <c r="A3307"/>
      <c r="B3307" s="1281" t="s">
        <v>23</v>
      </c>
      <c r="C3307" s="1282">
        <v>9521</v>
      </c>
      <c r="D3307" s="1341" t="str">
        <f t="shared" si="65"/>
        <v>IN9521</v>
      </c>
      <c r="E3307" s="1514" t="s">
        <v>125</v>
      </c>
      <c r="F3307" s="1390">
        <v>500</v>
      </c>
      <c r="G3307" s="1283">
        <v>1.94</v>
      </c>
      <c r="H3307" s="1283">
        <v>1.67</v>
      </c>
      <c r="I3307" s="1283">
        <v>1.94</v>
      </c>
      <c r="J3307" s="1283">
        <v>2.21</v>
      </c>
      <c r="K3307" s="1283"/>
      <c r="L3307" s="1283"/>
      <c r="M3307" s="1283"/>
      <c r="N3307" s="1283"/>
      <c r="O3307" s="1283"/>
      <c r="P3307" s="1283"/>
      <c r="R3307" s="1067"/>
      <c r="S3307"/>
      <c r="T3307" s="268"/>
      <c r="U3307" s="268"/>
      <c r="V3307" s="268"/>
      <c r="Z3307" s="21"/>
      <c r="AH3307"/>
    </row>
    <row r="3308" spans="1:34" ht="11.25" customHeight="1">
      <c r="A3308"/>
      <c r="B3308" s="1281" t="s">
        <v>23</v>
      </c>
      <c r="C3308" s="1282">
        <v>9522</v>
      </c>
      <c r="D3308" s="1341" t="str">
        <f t="shared" si="65"/>
        <v>IN9522</v>
      </c>
      <c r="E3308" s="1514" t="s">
        <v>121</v>
      </c>
      <c r="F3308" s="1390">
        <v>500</v>
      </c>
      <c r="G3308" s="1283">
        <v>1.61</v>
      </c>
      <c r="H3308" s="1283">
        <v>1.39</v>
      </c>
      <c r="I3308" s="1283">
        <v>1.61</v>
      </c>
      <c r="J3308" s="1283">
        <v>1.83</v>
      </c>
      <c r="K3308" s="1283"/>
      <c r="L3308" s="1283"/>
      <c r="M3308" s="1283"/>
      <c r="N3308" s="1283"/>
      <c r="O3308" s="1283"/>
      <c r="P3308" s="1283"/>
      <c r="R3308" s="1067"/>
      <c r="S3308"/>
      <c r="T3308" s="268"/>
      <c r="U3308" s="268"/>
      <c r="V3308" s="268"/>
      <c r="Z3308" s="21"/>
      <c r="AH3308"/>
    </row>
    <row r="3309" spans="1:34" ht="11.25" customHeight="1">
      <c r="A3309"/>
      <c r="B3309" s="1281" t="s">
        <v>23</v>
      </c>
      <c r="C3309" s="1282">
        <v>9534</v>
      </c>
      <c r="D3309" s="1341" t="str">
        <f t="shared" si="65"/>
        <v>IN9534</v>
      </c>
      <c r="E3309" s="1514" t="s">
        <v>124</v>
      </c>
      <c r="F3309" s="1390">
        <v>500</v>
      </c>
      <c r="G3309" s="1283">
        <v>1.95</v>
      </c>
      <c r="H3309" s="1283">
        <v>1.68</v>
      </c>
      <c r="I3309" s="1283">
        <v>1.95</v>
      </c>
      <c r="J3309" s="1283">
        <v>2.2200000000000002</v>
      </c>
      <c r="K3309" s="1283"/>
      <c r="L3309" s="1283"/>
      <c r="M3309" s="1283"/>
      <c r="N3309" s="1283"/>
      <c r="O3309" s="1283"/>
      <c r="P3309" s="1283"/>
      <c r="R3309" s="1067"/>
      <c r="S3309"/>
      <c r="T3309" s="268"/>
      <c r="U3309" s="268"/>
      <c r="V3309" s="268"/>
      <c r="Z3309" s="21"/>
      <c r="AH3309"/>
    </row>
    <row r="3310" spans="1:34" ht="11.25" customHeight="1">
      <c r="A3310"/>
      <c r="B3310" s="1281" t="s">
        <v>23</v>
      </c>
      <c r="C3310" s="1282">
        <v>9554</v>
      </c>
      <c r="D3310" s="1341" t="str">
        <f t="shared" si="65"/>
        <v>IN9554</v>
      </c>
      <c r="E3310" s="1514" t="s">
        <v>124</v>
      </c>
      <c r="F3310" s="1390">
        <v>500</v>
      </c>
      <c r="G3310" s="1283">
        <v>4.58</v>
      </c>
      <c r="H3310" s="1283">
        <v>3.95</v>
      </c>
      <c r="I3310" s="1283">
        <v>4.58</v>
      </c>
      <c r="J3310" s="1283">
        <v>5.21</v>
      </c>
      <c r="K3310" s="1283"/>
      <c r="L3310" s="1283"/>
      <c r="M3310" s="1283"/>
      <c r="N3310" s="1283"/>
      <c r="O3310" s="1283"/>
      <c r="P3310" s="1283"/>
      <c r="R3310" s="1067"/>
      <c r="S3310"/>
      <c r="T3310" s="268"/>
      <c r="U3310" s="268"/>
      <c r="V3310" s="268"/>
      <c r="Z3310" s="21"/>
      <c r="AH3310"/>
    </row>
    <row r="3311" spans="1:34" ht="11.25" customHeight="1">
      <c r="A3311"/>
      <c r="B3311" s="1281" t="s">
        <v>23</v>
      </c>
      <c r="C3311" s="1282">
        <v>9586</v>
      </c>
      <c r="D3311" s="1341" t="str">
        <f t="shared" si="65"/>
        <v>IN9586</v>
      </c>
      <c r="E3311" s="1514" t="s">
        <v>121</v>
      </c>
      <c r="F3311" s="1390">
        <v>500</v>
      </c>
      <c r="G3311" s="1283">
        <v>0.31</v>
      </c>
      <c r="H3311" s="1283">
        <v>0.27</v>
      </c>
      <c r="I3311" s="1283">
        <v>0.31</v>
      </c>
      <c r="J3311" s="1283">
        <v>0.36</v>
      </c>
      <c r="K3311" s="1283"/>
      <c r="L3311" s="1283"/>
      <c r="M3311" s="1283"/>
      <c r="N3311" s="1283"/>
      <c r="O3311" s="1283"/>
      <c r="P3311" s="1283"/>
      <c r="R3311" s="1067"/>
      <c r="S3311"/>
      <c r="T3311" s="268"/>
      <c r="U3311" s="268"/>
      <c r="V3311" s="268"/>
      <c r="Z3311" s="21"/>
      <c r="AH3311"/>
    </row>
    <row r="3312" spans="1:34" ht="11.25" customHeight="1">
      <c r="A3312"/>
      <c r="B3312" s="1281" t="s">
        <v>23</v>
      </c>
      <c r="C3312" s="1282">
        <v>9600</v>
      </c>
      <c r="D3312" s="1341" t="str">
        <f t="shared" si="65"/>
        <v>IN9600</v>
      </c>
      <c r="E3312" s="1514" t="s">
        <v>124</v>
      </c>
      <c r="F3312" s="1390">
        <v>500</v>
      </c>
      <c r="G3312" s="1283">
        <v>1.38</v>
      </c>
      <c r="H3312" s="1283">
        <v>1.19</v>
      </c>
      <c r="I3312" s="1283">
        <v>1.38</v>
      </c>
      <c r="J3312" s="1283">
        <v>1.57</v>
      </c>
      <c r="K3312" s="1283"/>
      <c r="L3312" s="1283"/>
      <c r="M3312" s="1283"/>
      <c r="N3312" s="1283"/>
      <c r="O3312" s="1283"/>
      <c r="P3312" s="1283"/>
      <c r="R3312" s="1067"/>
      <c r="S3312"/>
      <c r="T3312" s="268"/>
      <c r="U3312" s="268"/>
      <c r="V3312" s="268"/>
      <c r="Z3312" s="21"/>
      <c r="AH3312"/>
    </row>
    <row r="3313" spans="1:34" ht="11.25" customHeight="1">
      <c r="A3313"/>
      <c r="B3313" s="1281" t="s">
        <v>23</v>
      </c>
      <c r="C3313" s="1282">
        <v>9620</v>
      </c>
      <c r="D3313" s="1341" t="str">
        <f t="shared" si="65"/>
        <v>IN9620</v>
      </c>
      <c r="E3313" s="1514" t="s">
        <v>121</v>
      </c>
      <c r="F3313" s="1390">
        <v>500</v>
      </c>
      <c r="G3313" s="1283">
        <v>0.85</v>
      </c>
      <c r="H3313" s="1283">
        <v>0.73</v>
      </c>
      <c r="I3313" s="1283">
        <v>0.85</v>
      </c>
      <c r="J3313" s="1283">
        <v>0.96</v>
      </c>
      <c r="K3313" s="1283"/>
      <c r="L3313" s="1283"/>
      <c r="M3313" s="1283"/>
      <c r="N3313" s="1283"/>
      <c r="O3313" s="1283"/>
      <c r="P3313" s="1283"/>
      <c r="R3313" s="1067"/>
      <c r="S3313"/>
      <c r="T3313" s="268"/>
      <c r="U3313" s="268"/>
      <c r="V3313" s="268"/>
      <c r="Z3313" s="21"/>
      <c r="AH3313"/>
    </row>
    <row r="3314" spans="1:34" ht="11.25" customHeight="1">
      <c r="A3314" t="s">
        <v>26</v>
      </c>
      <c r="B3314" s="1281" t="s">
        <v>26</v>
      </c>
      <c r="C3314" s="1282">
        <v>5</v>
      </c>
      <c r="D3314" s="1341" t="str">
        <f t="shared" si="65"/>
        <v>KY0005</v>
      </c>
      <c r="E3314" s="1514" t="s">
        <v>121</v>
      </c>
      <c r="F3314" s="1390">
        <v>500</v>
      </c>
      <c r="G3314" s="1283">
        <v>2.21</v>
      </c>
      <c r="H3314" s="1283"/>
      <c r="I3314" s="1283"/>
      <c r="J3314" s="1283"/>
      <c r="K3314" s="1283"/>
      <c r="L3314" s="1283"/>
      <c r="M3314" s="1283"/>
      <c r="N3314" s="1283"/>
      <c r="O3314" s="1283"/>
      <c r="P3314" s="1283"/>
      <c r="R3314" s="1067"/>
      <c r="S3314"/>
      <c r="T3314" s="268"/>
      <c r="U3314" s="268"/>
      <c r="V3314" s="268"/>
      <c r="Z3314" s="21"/>
      <c r="AH3314"/>
    </row>
    <row r="3315" spans="1:34" ht="11.25" customHeight="1">
      <c r="A3315"/>
      <c r="B3315" s="1281" t="s">
        <v>26</v>
      </c>
      <c r="C3315" s="1282">
        <v>8</v>
      </c>
      <c r="D3315" s="1341" t="str">
        <f t="shared" si="65"/>
        <v>KY0008</v>
      </c>
      <c r="E3315" s="1514" t="s">
        <v>121</v>
      </c>
      <c r="F3315" s="1390">
        <v>500</v>
      </c>
      <c r="G3315" s="1283">
        <v>2.06</v>
      </c>
      <c r="H3315" s="1283"/>
      <c r="I3315" s="1283"/>
      <c r="J3315" s="1283"/>
      <c r="K3315" s="1283"/>
      <c r="L3315" s="1283"/>
      <c r="M3315" s="1283"/>
      <c r="N3315" s="1283"/>
      <c r="O3315" s="1283"/>
      <c r="P3315" s="1283"/>
      <c r="R3315" s="1067"/>
      <c r="S3315"/>
      <c r="T3315" s="268"/>
      <c r="U3315" s="268"/>
      <c r="V3315" s="268"/>
      <c r="Z3315" s="21"/>
      <c r="AH3315"/>
    </row>
    <row r="3316" spans="1:34" ht="11.25" customHeight="1">
      <c r="A3316"/>
      <c r="B3316" s="1281" t="s">
        <v>26</v>
      </c>
      <c r="C3316" s="1282">
        <v>16</v>
      </c>
      <c r="D3316" s="1341" t="str">
        <f t="shared" si="65"/>
        <v>KY0016</v>
      </c>
      <c r="E3316" s="1514" t="s">
        <v>121</v>
      </c>
      <c r="F3316" s="1390">
        <v>500</v>
      </c>
      <c r="G3316" s="1283">
        <v>3.97</v>
      </c>
      <c r="H3316" s="1283"/>
      <c r="I3316" s="1283"/>
      <c r="J3316" s="1283"/>
      <c r="K3316" s="1283"/>
      <c r="L3316" s="1283"/>
      <c r="M3316" s="1283"/>
      <c r="N3316" s="1283"/>
      <c r="O3316" s="1283"/>
      <c r="P3316" s="1283"/>
      <c r="R3316" s="1067"/>
      <c r="S3316"/>
      <c r="T3316" s="268"/>
      <c r="U3316" s="268"/>
      <c r="V3316" s="268"/>
      <c r="Z3316" s="21"/>
      <c r="AH3316"/>
    </row>
    <row r="3317" spans="1:34" ht="11.25" customHeight="1">
      <c r="A3317"/>
      <c r="B3317" s="1281" t="s">
        <v>26</v>
      </c>
      <c r="C3317" s="1282">
        <v>34</v>
      </c>
      <c r="D3317" s="1341" t="str">
        <f t="shared" si="65"/>
        <v>KY0034</v>
      </c>
      <c r="E3317" s="1514" t="s">
        <v>123</v>
      </c>
      <c r="F3317" s="1390">
        <v>500</v>
      </c>
      <c r="G3317" s="1283">
        <v>2.4</v>
      </c>
      <c r="H3317" s="1283"/>
      <c r="I3317" s="1283"/>
      <c r="J3317" s="1283"/>
      <c r="K3317" s="1283"/>
      <c r="L3317" s="1283"/>
      <c r="M3317" s="1283"/>
      <c r="N3317" s="1283"/>
      <c r="O3317" s="1283"/>
      <c r="P3317" s="1283"/>
      <c r="R3317" s="1067"/>
      <c r="S3317"/>
      <c r="T3317" s="268"/>
      <c r="U3317" s="268"/>
      <c r="V3317" s="268"/>
      <c r="Z3317" s="21"/>
      <c r="AH3317"/>
    </row>
    <row r="3318" spans="1:34" ht="11.25" customHeight="1">
      <c r="A3318"/>
      <c r="B3318" s="1281" t="s">
        <v>26</v>
      </c>
      <c r="C3318" s="1282">
        <v>35</v>
      </c>
      <c r="D3318" s="1341" t="str">
        <f t="shared" si="65"/>
        <v>KY0035</v>
      </c>
      <c r="E3318" s="1514" t="s">
        <v>121</v>
      </c>
      <c r="F3318" s="1390">
        <v>500</v>
      </c>
      <c r="G3318" s="1283">
        <v>2.0499999999999998</v>
      </c>
      <c r="H3318" s="1283"/>
      <c r="I3318" s="1283"/>
      <c r="J3318" s="1283"/>
      <c r="K3318" s="1283"/>
      <c r="L3318" s="1283"/>
      <c r="M3318" s="1283"/>
      <c r="N3318" s="1283"/>
      <c r="O3318" s="1283"/>
      <c r="P3318" s="1283"/>
      <c r="R3318" s="1067"/>
      <c r="S3318"/>
      <c r="T3318" s="268"/>
      <c r="U3318" s="268"/>
      <c r="V3318" s="268"/>
      <c r="Z3318" s="21"/>
      <c r="AH3318"/>
    </row>
    <row r="3319" spans="1:34" ht="11.25" customHeight="1">
      <c r="A3319"/>
      <c r="B3319" s="1281" t="s">
        <v>26</v>
      </c>
      <c r="C3319" s="1282">
        <v>36</v>
      </c>
      <c r="D3319" s="1341" t="str">
        <f t="shared" si="65"/>
        <v>KY0036</v>
      </c>
      <c r="E3319" s="1514" t="s">
        <v>123</v>
      </c>
      <c r="F3319" s="1390">
        <v>500</v>
      </c>
      <c r="G3319" s="1283">
        <v>3.62</v>
      </c>
      <c r="H3319" s="1283"/>
      <c r="I3319" s="1283"/>
      <c r="J3319" s="1283"/>
      <c r="K3319" s="1283"/>
      <c r="L3319" s="1283"/>
      <c r="M3319" s="1283"/>
      <c r="N3319" s="1283"/>
      <c r="O3319" s="1283"/>
      <c r="P3319" s="1283"/>
      <c r="R3319" s="1067"/>
      <c r="S3319"/>
      <c r="T3319" s="268"/>
      <c r="U3319" s="268"/>
      <c r="V3319" s="268"/>
      <c r="Z3319" s="21"/>
      <c r="AH3319"/>
    </row>
    <row r="3320" spans="1:34" ht="11.25" customHeight="1">
      <c r="A3320"/>
      <c r="B3320" s="1281" t="s">
        <v>26</v>
      </c>
      <c r="C3320" s="1282">
        <v>37</v>
      </c>
      <c r="D3320" s="1341" t="str">
        <f t="shared" si="65"/>
        <v>KY0037</v>
      </c>
      <c r="E3320" s="1514" t="s">
        <v>121</v>
      </c>
      <c r="F3320" s="1390">
        <v>500</v>
      </c>
      <c r="G3320" s="1283">
        <v>2.35</v>
      </c>
      <c r="H3320" s="1283"/>
      <c r="I3320" s="1283"/>
      <c r="J3320" s="1283"/>
      <c r="K3320" s="1283"/>
      <c r="L3320" s="1283"/>
      <c r="M3320" s="1283"/>
      <c r="N3320" s="1283"/>
      <c r="O3320" s="1283"/>
      <c r="P3320" s="1283"/>
      <c r="R3320" s="1067"/>
      <c r="S3320"/>
      <c r="T3320" s="268"/>
      <c r="U3320" s="268"/>
      <c r="V3320" s="268"/>
      <c r="Z3320" s="21"/>
      <c r="AH3320"/>
    </row>
    <row r="3321" spans="1:34" ht="11.25" customHeight="1">
      <c r="A3321"/>
      <c r="B3321" s="1281" t="s">
        <v>26</v>
      </c>
      <c r="C3321" s="1282">
        <v>42</v>
      </c>
      <c r="D3321" s="1341" t="str">
        <f t="shared" si="65"/>
        <v>KY0042</v>
      </c>
      <c r="E3321" s="1514" t="s">
        <v>121</v>
      </c>
      <c r="F3321" s="1390">
        <v>500</v>
      </c>
      <c r="G3321" s="1283">
        <v>4</v>
      </c>
      <c r="H3321" s="1283"/>
      <c r="I3321" s="1283"/>
      <c r="J3321" s="1283"/>
      <c r="K3321" s="1283"/>
      <c r="L3321" s="1283"/>
      <c r="M3321" s="1283"/>
      <c r="N3321" s="1283"/>
      <c r="O3321" s="1283"/>
      <c r="P3321" s="1283"/>
      <c r="R3321" s="1067"/>
      <c r="S3321"/>
      <c r="T3321" s="268"/>
      <c r="U3321" s="268"/>
      <c r="V3321" s="268"/>
      <c r="Z3321" s="21"/>
      <c r="AH3321"/>
    </row>
    <row r="3322" spans="1:34" ht="11.25" customHeight="1">
      <c r="A3322"/>
      <c r="B3322" s="1281" t="s">
        <v>26</v>
      </c>
      <c r="C3322" s="1282">
        <v>50</v>
      </c>
      <c r="D3322" s="1341" t="str">
        <f t="shared" si="65"/>
        <v>KY0050</v>
      </c>
      <c r="E3322" s="1514" t="s">
        <v>123</v>
      </c>
      <c r="F3322" s="1390">
        <v>500</v>
      </c>
      <c r="G3322" s="1283">
        <v>4.42</v>
      </c>
      <c r="H3322" s="1283"/>
      <c r="I3322" s="1283"/>
      <c r="J3322" s="1283"/>
      <c r="K3322" s="1283"/>
      <c r="L3322" s="1283"/>
      <c r="M3322" s="1283"/>
      <c r="N3322" s="1283"/>
      <c r="O3322" s="1283"/>
      <c r="P3322" s="1283"/>
      <c r="R3322" s="1067"/>
      <c r="S3322"/>
      <c r="T3322" s="268"/>
      <c r="U3322" s="268"/>
      <c r="V3322" s="268"/>
      <c r="Z3322" s="21"/>
      <c r="AH3322"/>
    </row>
    <row r="3323" spans="1:34" ht="11.25" customHeight="1">
      <c r="A3323"/>
      <c r="B3323" s="1281" t="s">
        <v>26</v>
      </c>
      <c r="C3323" s="1282">
        <v>79</v>
      </c>
      <c r="D3323" s="1341" t="str">
        <f t="shared" si="65"/>
        <v>KY0079</v>
      </c>
      <c r="E3323" s="1514" t="s">
        <v>121</v>
      </c>
      <c r="F3323" s="1390">
        <v>500</v>
      </c>
      <c r="G3323" s="1283">
        <v>2.64</v>
      </c>
      <c r="H3323" s="1283"/>
      <c r="I3323" s="1283"/>
      <c r="J3323" s="1283"/>
      <c r="K3323" s="1283"/>
      <c r="L3323" s="1283"/>
      <c r="M3323" s="1283"/>
      <c r="N3323" s="1283"/>
      <c r="O3323" s="1283"/>
      <c r="P3323" s="1283"/>
      <c r="R3323" s="1067"/>
      <c r="S3323"/>
      <c r="T3323" s="268"/>
      <c r="U3323" s="268"/>
      <c r="V3323" s="268"/>
      <c r="Z3323" s="21"/>
      <c r="AH3323"/>
    </row>
    <row r="3324" spans="1:34" ht="11.25" customHeight="1">
      <c r="A3324"/>
      <c r="B3324" s="1281" t="s">
        <v>26</v>
      </c>
      <c r="C3324" s="1282">
        <v>83</v>
      </c>
      <c r="D3324" s="1341" t="str">
        <f t="shared" si="65"/>
        <v>KY0083</v>
      </c>
      <c r="E3324" s="1514" t="s">
        <v>122</v>
      </c>
      <c r="F3324" s="1390">
        <v>500</v>
      </c>
      <c r="G3324" s="1283">
        <v>3.44</v>
      </c>
      <c r="H3324" s="1283"/>
      <c r="I3324" s="1283"/>
      <c r="J3324" s="1283"/>
      <c r="K3324" s="1283"/>
      <c r="L3324" s="1283"/>
      <c r="M3324" s="1283"/>
      <c r="N3324" s="1283"/>
      <c r="O3324" s="1283"/>
      <c r="P3324" s="1283"/>
      <c r="R3324" s="1067"/>
      <c r="S3324"/>
      <c r="T3324" s="268"/>
      <c r="U3324" s="268"/>
      <c r="V3324" s="268"/>
      <c r="Z3324" s="21"/>
      <c r="AH3324"/>
    </row>
    <row r="3325" spans="1:34" ht="11.25" customHeight="1">
      <c r="A3325"/>
      <c r="B3325" s="1281" t="s">
        <v>26</v>
      </c>
      <c r="C3325" s="1282">
        <v>106</v>
      </c>
      <c r="D3325" s="1341" t="str">
        <f t="shared" si="65"/>
        <v>KY0106</v>
      </c>
      <c r="E3325" s="1514" t="s">
        <v>124</v>
      </c>
      <c r="F3325" s="1390">
        <v>550</v>
      </c>
      <c r="G3325" s="1283">
        <v>6.16</v>
      </c>
      <c r="H3325" s="1283"/>
      <c r="I3325" s="1283"/>
      <c r="J3325" s="1283"/>
      <c r="K3325" s="1283"/>
      <c r="L3325" s="1283"/>
      <c r="M3325" s="1283"/>
      <c r="N3325" s="1283"/>
      <c r="O3325" s="1283"/>
      <c r="P3325" s="1283"/>
      <c r="R3325" s="1067"/>
      <c r="S3325"/>
      <c r="T3325" s="268"/>
      <c r="U3325" s="268"/>
      <c r="V3325" s="268"/>
      <c r="Z3325" s="21"/>
      <c r="AH3325"/>
    </row>
    <row r="3326" spans="1:34" ht="11.25" customHeight="1">
      <c r="A3326"/>
      <c r="B3326" s="1281" t="s">
        <v>26</v>
      </c>
      <c r="C3326" s="1282">
        <v>113</v>
      </c>
      <c r="D3326" s="1341" t="str">
        <f t="shared" si="65"/>
        <v>KY0113</v>
      </c>
      <c r="E3326" s="1514" t="s">
        <v>123</v>
      </c>
      <c r="F3326" s="1390">
        <v>500</v>
      </c>
      <c r="G3326" s="1283">
        <v>2.93</v>
      </c>
      <c r="H3326" s="1283"/>
      <c r="I3326" s="1283"/>
      <c r="J3326" s="1283"/>
      <c r="K3326" s="1283"/>
      <c r="L3326" s="1283"/>
      <c r="M3326" s="1283"/>
      <c r="N3326" s="1283"/>
      <c r="O3326" s="1283"/>
      <c r="P3326" s="1283"/>
      <c r="R3326" s="1067"/>
      <c r="S3326"/>
      <c r="T3326" s="268"/>
      <c r="U3326" s="268"/>
      <c r="V3326" s="268"/>
      <c r="Z3326" s="21"/>
      <c r="AH3326"/>
    </row>
    <row r="3327" spans="1:34" ht="11.25" customHeight="1">
      <c r="A3327"/>
      <c r="B3327" s="1281" t="s">
        <v>26</v>
      </c>
      <c r="C3327" s="1282">
        <v>170</v>
      </c>
      <c r="D3327" s="1341" t="str">
        <f t="shared" si="65"/>
        <v>KY0170</v>
      </c>
      <c r="E3327" s="1514" t="s">
        <v>122</v>
      </c>
      <c r="F3327" s="1390">
        <v>500</v>
      </c>
      <c r="G3327" s="1283">
        <v>1.49</v>
      </c>
      <c r="H3327" s="1283"/>
      <c r="I3327" s="1283"/>
      <c r="J3327" s="1283"/>
      <c r="K3327" s="1283"/>
      <c r="L3327" s="1283"/>
      <c r="M3327" s="1283"/>
      <c r="N3327" s="1283"/>
      <c r="O3327" s="1283"/>
      <c r="P3327" s="1283"/>
      <c r="R3327" s="1067"/>
      <c r="S3327"/>
      <c r="T3327" s="268"/>
      <c r="U3327" s="268"/>
      <c r="V3327" s="268"/>
      <c r="Z3327" s="21"/>
      <c r="AH3327"/>
    </row>
    <row r="3328" spans="1:34" ht="11.25" customHeight="1">
      <c r="A3328"/>
      <c r="B3328" s="1281" t="s">
        <v>26</v>
      </c>
      <c r="C3328" s="1282">
        <v>251</v>
      </c>
      <c r="D3328" s="1341" t="str">
        <f t="shared" si="65"/>
        <v>KY0251</v>
      </c>
      <c r="E3328" s="1514" t="s">
        <v>123</v>
      </c>
      <c r="F3328" s="1390">
        <v>500</v>
      </c>
      <c r="G3328" s="1283">
        <v>2.9</v>
      </c>
      <c r="H3328" s="1283"/>
      <c r="I3328" s="1283"/>
      <c r="J3328" s="1283"/>
      <c r="K3328" s="1283"/>
      <c r="L3328" s="1283"/>
      <c r="M3328" s="1283"/>
      <c r="N3328" s="1283"/>
      <c r="O3328" s="1283"/>
      <c r="P3328" s="1283"/>
      <c r="R3328" s="1067"/>
      <c r="S3328"/>
      <c r="T3328" s="268"/>
      <c r="U3328" s="268"/>
      <c r="V3328" s="268"/>
      <c r="Z3328" s="21"/>
      <c r="AH3328"/>
    </row>
    <row r="3329" spans="1:34" ht="11.25" customHeight="1">
      <c r="A3329"/>
      <c r="B3329" s="1281" t="s">
        <v>26</v>
      </c>
      <c r="C3329" s="1282">
        <v>401</v>
      </c>
      <c r="D3329" s="1341" t="str">
        <f t="shared" si="65"/>
        <v>KY0401</v>
      </c>
      <c r="E3329" s="1514" t="s">
        <v>123</v>
      </c>
      <c r="F3329" s="1390">
        <v>650</v>
      </c>
      <c r="G3329" s="1283">
        <v>8</v>
      </c>
      <c r="H3329" s="1283"/>
      <c r="I3329" s="1283"/>
      <c r="J3329" s="1283"/>
      <c r="K3329" s="1283"/>
      <c r="L3329" s="1283"/>
      <c r="M3329" s="1283"/>
      <c r="N3329" s="1283"/>
      <c r="O3329" s="1283"/>
      <c r="P3329" s="1283"/>
      <c r="R3329" s="1067"/>
      <c r="S3329"/>
      <c r="T3329" s="268"/>
      <c r="U3329" s="268"/>
      <c r="V3329" s="268"/>
      <c r="Z3329" s="21"/>
      <c r="AH3329"/>
    </row>
    <row r="3330" spans="1:34" ht="11.25" customHeight="1">
      <c r="A3330"/>
      <c r="B3330" s="1281" t="s">
        <v>26</v>
      </c>
      <c r="C3330" s="1282">
        <v>771</v>
      </c>
      <c r="D3330" s="1341" t="str">
        <f t="shared" si="65"/>
        <v>KY0771</v>
      </c>
      <c r="E3330" s="1514" t="s">
        <v>280</v>
      </c>
      <c r="F3330" s="1390">
        <v>500</v>
      </c>
      <c r="G3330" s="1283">
        <v>0.4</v>
      </c>
      <c r="H3330" s="1283"/>
      <c r="I3330" s="1283"/>
      <c r="J3330" s="1283"/>
      <c r="K3330" s="1283"/>
      <c r="L3330" s="1283"/>
      <c r="M3330" s="1283"/>
      <c r="N3330" s="1283"/>
      <c r="O3330" s="1283"/>
      <c r="P3330" s="1283"/>
      <c r="R3330" s="1067"/>
      <c r="S3330"/>
      <c r="T3330" s="268"/>
      <c r="U3330" s="268"/>
      <c r="V3330" s="268"/>
      <c r="Z3330" s="21"/>
      <c r="AH3330"/>
    </row>
    <row r="3331" spans="1:34" ht="11.25" customHeight="1">
      <c r="A3331"/>
      <c r="B3331" s="1281" t="s">
        <v>26</v>
      </c>
      <c r="C3331" s="1282">
        <v>908</v>
      </c>
      <c r="D3331" s="1341" t="str">
        <f t="shared" si="65"/>
        <v>KY0908</v>
      </c>
      <c r="E3331" s="1514" t="s">
        <v>122</v>
      </c>
      <c r="F3331" s="1390">
        <v>500</v>
      </c>
      <c r="G3331" s="1283">
        <v>137.6</v>
      </c>
      <c r="H3331" s="1283"/>
      <c r="I3331" s="1283"/>
      <c r="J3331" s="1283"/>
      <c r="K3331" s="1283"/>
      <c r="L3331" s="1283"/>
      <c r="M3331" s="1283"/>
      <c r="N3331" s="1283"/>
      <c r="O3331" s="1283"/>
      <c r="P3331" s="1283"/>
      <c r="R3331" s="1067"/>
      <c r="S3331"/>
      <c r="T3331" s="268"/>
      <c r="U3331" s="268"/>
      <c r="V3331" s="268"/>
      <c r="Z3331" s="21"/>
      <c r="AH3331"/>
    </row>
    <row r="3332" spans="1:34" ht="11.25" customHeight="1">
      <c r="A3332"/>
      <c r="B3332" s="1281" t="s">
        <v>26</v>
      </c>
      <c r="C3332" s="1282">
        <v>913</v>
      </c>
      <c r="D3332" s="1341" t="str">
        <f t="shared" si="65"/>
        <v>KY0913</v>
      </c>
      <c r="E3332" s="1514" t="s">
        <v>122</v>
      </c>
      <c r="F3332" s="1390">
        <v>500</v>
      </c>
      <c r="G3332" s="1283">
        <v>347.2</v>
      </c>
      <c r="H3332" s="1283"/>
      <c r="I3332" s="1283"/>
      <c r="J3332" s="1283"/>
      <c r="K3332" s="1283"/>
      <c r="L3332" s="1283"/>
      <c r="M3332" s="1283"/>
      <c r="N3332" s="1283"/>
      <c r="O3332" s="1283"/>
      <c r="P3332" s="1283"/>
      <c r="R3332" s="1067"/>
      <c r="S3332"/>
      <c r="T3332" s="268"/>
      <c r="U3332" s="268"/>
      <c r="V3332" s="268"/>
      <c r="Z3332" s="21"/>
      <c r="AH3332"/>
    </row>
    <row r="3333" spans="1:34" ht="11.25" customHeight="1">
      <c r="A3333"/>
      <c r="B3333" s="1281" t="s">
        <v>26</v>
      </c>
      <c r="C3333" s="1282">
        <v>917</v>
      </c>
      <c r="D3333" s="1341" t="str">
        <f t="shared" si="65"/>
        <v>KY0917</v>
      </c>
      <c r="E3333" s="1514" t="s">
        <v>121</v>
      </c>
      <c r="F3333" s="1390">
        <v>500</v>
      </c>
      <c r="G3333" s="1283">
        <v>2.7</v>
      </c>
      <c r="H3333" s="1283"/>
      <c r="I3333" s="1283"/>
      <c r="J3333" s="1283"/>
      <c r="K3333" s="1283"/>
      <c r="L3333" s="1283"/>
      <c r="M3333" s="1283"/>
      <c r="N3333" s="1283"/>
      <c r="O3333" s="1283"/>
      <c r="P3333" s="1283"/>
      <c r="R3333" s="1067"/>
      <c r="S3333"/>
      <c r="T3333" s="268"/>
      <c r="U3333" s="268"/>
      <c r="V3333" s="268"/>
      <c r="Z3333" s="21"/>
      <c r="AH3333"/>
    </row>
    <row r="3334" spans="1:34" ht="11.25" customHeight="1">
      <c r="A3334"/>
      <c r="B3334" s="1281" t="s">
        <v>26</v>
      </c>
      <c r="C3334" s="1282">
        <v>1005</v>
      </c>
      <c r="D3334" s="1341" t="str">
        <f t="shared" si="65"/>
        <v>KY1005</v>
      </c>
      <c r="E3334" s="1514" t="s">
        <v>122</v>
      </c>
      <c r="F3334" s="1390">
        <v>1750</v>
      </c>
      <c r="G3334" s="1283">
        <v>25.2</v>
      </c>
      <c r="H3334" s="1283"/>
      <c r="I3334" s="1283"/>
      <c r="J3334" s="1283"/>
      <c r="K3334" s="1283"/>
      <c r="L3334" s="1283"/>
      <c r="M3334" s="1283"/>
      <c r="N3334" s="1283"/>
      <c r="O3334" s="1283"/>
      <c r="P3334" s="1283"/>
      <c r="R3334" s="1067"/>
      <c r="S3334"/>
      <c r="T3334" s="268"/>
      <c r="U3334" s="268"/>
      <c r="V3334" s="268"/>
      <c r="Z3334" s="21"/>
      <c r="AH3334"/>
    </row>
    <row r="3335" spans="1:34" ht="11.25" customHeight="1">
      <c r="A3335"/>
      <c r="B3335" s="1281" t="s">
        <v>26</v>
      </c>
      <c r="C3335" s="1282">
        <v>1016</v>
      </c>
      <c r="D3335" s="1341" t="str">
        <f t="shared" si="65"/>
        <v>KY1016</v>
      </c>
      <c r="E3335" s="1514" t="s">
        <v>122</v>
      </c>
      <c r="F3335" s="1390">
        <v>2000</v>
      </c>
      <c r="G3335" s="1283">
        <v>66.75</v>
      </c>
      <c r="H3335" s="1283"/>
      <c r="I3335" s="1283"/>
      <c r="J3335" s="1283"/>
      <c r="K3335" s="1283"/>
      <c r="L3335" s="1283"/>
      <c r="M3335" s="1283"/>
      <c r="N3335" s="1283"/>
      <c r="O3335" s="1283"/>
      <c r="P3335" s="1283"/>
      <c r="R3335" s="1067"/>
      <c r="S3335"/>
      <c r="T3335" s="268"/>
      <c r="U3335" s="268"/>
      <c r="V3335" s="268"/>
      <c r="Z3335" s="21"/>
      <c r="AH3335"/>
    </row>
    <row r="3336" spans="1:34" ht="11.25" customHeight="1">
      <c r="A3336"/>
      <c r="B3336" s="1281" t="s">
        <v>26</v>
      </c>
      <c r="C3336" s="1282">
        <v>1164</v>
      </c>
      <c r="D3336" s="1341" t="str">
        <f t="shared" si="65"/>
        <v>KY1164</v>
      </c>
      <c r="E3336" s="1514" t="s">
        <v>122</v>
      </c>
      <c r="F3336" s="1390">
        <v>500</v>
      </c>
      <c r="G3336" s="1283">
        <v>2.59</v>
      </c>
      <c r="H3336" s="1283"/>
      <c r="I3336" s="1283"/>
      <c r="J3336" s="1283"/>
      <c r="K3336" s="1283"/>
      <c r="L3336" s="1283"/>
      <c r="M3336" s="1283"/>
      <c r="N3336" s="1283"/>
      <c r="O3336" s="1283"/>
      <c r="P3336" s="1283"/>
      <c r="R3336" s="1067"/>
      <c r="S3336"/>
      <c r="T3336" s="268"/>
      <c r="U3336" s="268"/>
      <c r="V3336" s="268"/>
      <c r="Z3336" s="21"/>
      <c r="AH3336"/>
    </row>
    <row r="3337" spans="1:34" ht="11.25" customHeight="1">
      <c r="A3337"/>
      <c r="B3337" s="1281" t="s">
        <v>26</v>
      </c>
      <c r="C3337" s="1282">
        <v>1165</v>
      </c>
      <c r="D3337" s="1341" t="str">
        <f t="shared" si="65"/>
        <v>KY1165</v>
      </c>
      <c r="E3337" s="1514" t="s">
        <v>122</v>
      </c>
      <c r="F3337" s="1390">
        <v>500</v>
      </c>
      <c r="G3337" s="1283">
        <v>2.27</v>
      </c>
      <c r="H3337" s="1283"/>
      <c r="I3337" s="1283"/>
      <c r="J3337" s="1283"/>
      <c r="K3337" s="1283"/>
      <c r="L3337" s="1283"/>
      <c r="M3337" s="1283"/>
      <c r="N3337" s="1283"/>
      <c r="O3337" s="1283"/>
      <c r="P3337" s="1283"/>
      <c r="R3337" s="1067"/>
      <c r="S3337"/>
      <c r="T3337" s="268"/>
      <c r="U3337" s="268"/>
      <c r="V3337" s="268"/>
      <c r="Z3337" s="21"/>
      <c r="AH3337"/>
    </row>
    <row r="3338" spans="1:34" ht="11.25" customHeight="1">
      <c r="A3338"/>
      <c r="B3338" s="1281" t="s">
        <v>26</v>
      </c>
      <c r="C3338" s="1282">
        <v>1320</v>
      </c>
      <c r="D3338" s="1341" t="str">
        <f t="shared" si="65"/>
        <v>KY1320</v>
      </c>
      <c r="E3338" s="1514" t="s">
        <v>122</v>
      </c>
      <c r="F3338" s="1390">
        <v>500</v>
      </c>
      <c r="G3338" s="1283">
        <v>2.29</v>
      </c>
      <c r="H3338" s="1283"/>
      <c r="I3338" s="1283"/>
      <c r="J3338" s="1283"/>
      <c r="K3338" s="1283"/>
      <c r="L3338" s="1283"/>
      <c r="M3338" s="1283"/>
      <c r="N3338" s="1283"/>
      <c r="O3338" s="1283"/>
      <c r="P3338" s="1283"/>
      <c r="R3338" s="1067"/>
      <c r="S3338"/>
      <c r="T3338" s="268"/>
      <c r="U3338" s="268"/>
      <c r="V3338" s="268"/>
      <c r="Z3338" s="21"/>
      <c r="AH3338"/>
    </row>
    <row r="3339" spans="1:34" ht="11.25" customHeight="1">
      <c r="A3339"/>
      <c r="B3339" s="1281" t="s">
        <v>26</v>
      </c>
      <c r="C3339" s="1282">
        <v>1322</v>
      </c>
      <c r="D3339" s="1341" t="str">
        <f t="shared" si="65"/>
        <v>KY1322</v>
      </c>
      <c r="E3339" s="1514" t="s">
        <v>122</v>
      </c>
      <c r="F3339" s="1390">
        <v>600</v>
      </c>
      <c r="G3339" s="1283">
        <v>6.83</v>
      </c>
      <c r="H3339" s="1283"/>
      <c r="I3339" s="1283"/>
      <c r="J3339" s="1283"/>
      <c r="K3339" s="1283"/>
      <c r="L3339" s="1283"/>
      <c r="M3339" s="1283"/>
      <c r="N3339" s="1283"/>
      <c r="O3339" s="1283"/>
      <c r="P3339" s="1283"/>
      <c r="R3339" s="1067"/>
      <c r="S3339"/>
      <c r="T3339" s="268"/>
      <c r="U3339" s="268"/>
      <c r="V3339" s="268"/>
      <c r="Z3339" s="21"/>
      <c r="AH3339"/>
    </row>
    <row r="3340" spans="1:34" ht="11.25" customHeight="1">
      <c r="A3340"/>
      <c r="B3340" s="1281" t="s">
        <v>26</v>
      </c>
      <c r="C3340" s="1282">
        <v>1430</v>
      </c>
      <c r="D3340" s="1341" t="str">
        <f t="shared" ref="D3340:D3403" si="66">B3340&amp;TEXT(C3340,"0000")</f>
        <v>KY1430</v>
      </c>
      <c r="E3340" s="1514" t="s">
        <v>122</v>
      </c>
      <c r="F3340" s="1390">
        <v>500</v>
      </c>
      <c r="G3340" s="1283">
        <v>3.07</v>
      </c>
      <c r="H3340" s="1283"/>
      <c r="I3340" s="1283"/>
      <c r="J3340" s="1283"/>
      <c r="K3340" s="1283"/>
      <c r="L3340" s="1283"/>
      <c r="M3340" s="1283"/>
      <c r="N3340" s="1283"/>
      <c r="O3340" s="1283"/>
      <c r="P3340" s="1283"/>
      <c r="R3340" s="1067"/>
      <c r="S3340"/>
      <c r="T3340" s="268"/>
      <c r="U3340" s="268"/>
      <c r="V3340" s="268"/>
      <c r="Z3340" s="21"/>
      <c r="AH3340"/>
    </row>
    <row r="3341" spans="1:34" ht="11.25" customHeight="1">
      <c r="A3341"/>
      <c r="B3341" s="1281" t="s">
        <v>26</v>
      </c>
      <c r="C3341" s="1282">
        <v>1438</v>
      </c>
      <c r="D3341" s="1341" t="str">
        <f t="shared" si="66"/>
        <v>KY1438</v>
      </c>
      <c r="E3341" s="1514" t="s">
        <v>123</v>
      </c>
      <c r="F3341" s="1390">
        <v>500</v>
      </c>
      <c r="G3341" s="1283">
        <v>3.15</v>
      </c>
      <c r="H3341" s="1283"/>
      <c r="I3341" s="1283"/>
      <c r="J3341" s="1283"/>
      <c r="K3341" s="1283"/>
      <c r="L3341" s="1283"/>
      <c r="M3341" s="1283"/>
      <c r="N3341" s="1283"/>
      <c r="O3341" s="1283"/>
      <c r="P3341" s="1283"/>
      <c r="R3341" s="1067"/>
      <c r="S3341"/>
      <c r="T3341" s="268"/>
      <c r="U3341" s="268"/>
      <c r="V3341" s="268"/>
      <c r="Z3341" s="21"/>
      <c r="AH3341"/>
    </row>
    <row r="3342" spans="1:34" ht="11.25" customHeight="1">
      <c r="A3342"/>
      <c r="B3342" s="1281" t="s">
        <v>26</v>
      </c>
      <c r="C3342" s="1282">
        <v>1452</v>
      </c>
      <c r="D3342" s="1341" t="str">
        <f t="shared" si="66"/>
        <v>KY1452</v>
      </c>
      <c r="E3342" s="1514" t="s">
        <v>122</v>
      </c>
      <c r="F3342" s="1390">
        <v>500</v>
      </c>
      <c r="G3342" s="1283">
        <v>2.13</v>
      </c>
      <c r="H3342" s="1283"/>
      <c r="I3342" s="1283"/>
      <c r="J3342" s="1283"/>
      <c r="K3342" s="1283"/>
      <c r="L3342" s="1283"/>
      <c r="M3342" s="1283"/>
      <c r="N3342" s="1283"/>
      <c r="O3342" s="1283"/>
      <c r="P3342" s="1283"/>
      <c r="R3342" s="1067"/>
      <c r="S3342"/>
      <c r="T3342" s="268"/>
      <c r="U3342" s="268"/>
      <c r="V3342" s="268"/>
      <c r="Z3342" s="21"/>
      <c r="AH3342"/>
    </row>
    <row r="3343" spans="1:34" ht="11.25" customHeight="1">
      <c r="A3343"/>
      <c r="B3343" s="1281" t="s">
        <v>26</v>
      </c>
      <c r="C3343" s="1282">
        <v>1463</v>
      </c>
      <c r="D3343" s="1341" t="str">
        <f t="shared" si="66"/>
        <v>KY1463</v>
      </c>
      <c r="E3343" s="1514" t="s">
        <v>123</v>
      </c>
      <c r="F3343" s="1390">
        <v>500</v>
      </c>
      <c r="G3343" s="1283">
        <v>5.22</v>
      </c>
      <c r="H3343" s="1283"/>
      <c r="I3343" s="1283"/>
      <c r="J3343" s="1283"/>
      <c r="K3343" s="1283"/>
      <c r="L3343" s="1283"/>
      <c r="M3343" s="1283"/>
      <c r="N3343" s="1283"/>
      <c r="O3343" s="1283"/>
      <c r="P3343" s="1283"/>
      <c r="R3343" s="1067"/>
      <c r="S3343"/>
      <c r="T3343" s="268"/>
      <c r="U3343" s="268"/>
      <c r="V3343" s="268"/>
      <c r="Z3343" s="21"/>
      <c r="AH3343"/>
    </row>
    <row r="3344" spans="1:34" ht="11.25" customHeight="1">
      <c r="A3344"/>
      <c r="B3344" s="1281" t="s">
        <v>26</v>
      </c>
      <c r="C3344" s="1282">
        <v>1472</v>
      </c>
      <c r="D3344" s="1341" t="str">
        <f t="shared" si="66"/>
        <v>KY1472</v>
      </c>
      <c r="E3344" s="1514" t="s">
        <v>122</v>
      </c>
      <c r="F3344" s="1390">
        <v>500</v>
      </c>
      <c r="G3344" s="1283">
        <v>2.5</v>
      </c>
      <c r="H3344" s="1283"/>
      <c r="I3344" s="1283"/>
      <c r="J3344" s="1283"/>
      <c r="K3344" s="1283"/>
      <c r="L3344" s="1283"/>
      <c r="M3344" s="1283"/>
      <c r="N3344" s="1283"/>
      <c r="O3344" s="1283"/>
      <c r="P3344" s="1283"/>
      <c r="R3344" s="1067"/>
      <c r="S3344"/>
      <c r="T3344" s="268"/>
      <c r="U3344" s="268"/>
      <c r="V3344" s="268"/>
      <c r="Z3344" s="21"/>
      <c r="AH3344"/>
    </row>
    <row r="3345" spans="1:34" ht="11.25" customHeight="1">
      <c r="A3345"/>
      <c r="B3345" s="1281" t="s">
        <v>26</v>
      </c>
      <c r="C3345" s="1282">
        <v>1624</v>
      </c>
      <c r="D3345" s="1341" t="str">
        <f t="shared" si="66"/>
        <v>KY1624</v>
      </c>
      <c r="E3345" s="1514" t="s">
        <v>123</v>
      </c>
      <c r="F3345" s="1390">
        <v>500</v>
      </c>
      <c r="G3345" s="1283">
        <v>2.2599999999999998</v>
      </c>
      <c r="H3345" s="1283"/>
      <c r="I3345" s="1283"/>
      <c r="J3345" s="1283"/>
      <c r="K3345" s="1283"/>
      <c r="L3345" s="1283"/>
      <c r="M3345" s="1283"/>
      <c r="N3345" s="1283"/>
      <c r="O3345" s="1283"/>
      <c r="P3345" s="1283"/>
      <c r="R3345" s="1067"/>
      <c r="S3345"/>
      <c r="T3345" s="268"/>
      <c r="U3345" s="268"/>
      <c r="V3345" s="268"/>
      <c r="Z3345" s="21"/>
      <c r="AH3345"/>
    </row>
    <row r="3346" spans="1:34" ht="11.25" customHeight="1">
      <c r="A3346"/>
      <c r="B3346" s="1281" t="s">
        <v>26</v>
      </c>
      <c r="C3346" s="1282">
        <v>1642</v>
      </c>
      <c r="D3346" s="1341" t="str">
        <f t="shared" si="66"/>
        <v>KY1642</v>
      </c>
      <c r="E3346" s="1514" t="s">
        <v>122</v>
      </c>
      <c r="F3346" s="1390">
        <v>500</v>
      </c>
      <c r="G3346" s="1283">
        <v>1.2</v>
      </c>
      <c r="H3346" s="1283"/>
      <c r="I3346" s="1283"/>
      <c r="J3346" s="1283"/>
      <c r="K3346" s="1283"/>
      <c r="L3346" s="1283"/>
      <c r="M3346" s="1283"/>
      <c r="N3346" s="1283"/>
      <c r="O3346" s="1283"/>
      <c r="P3346" s="1283"/>
      <c r="R3346" s="1067"/>
      <c r="S3346"/>
      <c r="T3346" s="268"/>
      <c r="U3346" s="268"/>
      <c r="V3346" s="268"/>
      <c r="Z3346" s="21"/>
      <c r="AH3346"/>
    </row>
    <row r="3347" spans="1:34" ht="11.25" customHeight="1">
      <c r="A3347"/>
      <c r="B3347" s="1281" t="s">
        <v>26</v>
      </c>
      <c r="C3347" s="1282">
        <v>1654</v>
      </c>
      <c r="D3347" s="1341" t="str">
        <f t="shared" si="66"/>
        <v>KY1654</v>
      </c>
      <c r="E3347" s="1514" t="s">
        <v>123</v>
      </c>
      <c r="F3347" s="1390">
        <v>500</v>
      </c>
      <c r="G3347" s="1283">
        <v>3.31</v>
      </c>
      <c r="H3347" s="1283"/>
      <c r="I3347" s="1283"/>
      <c r="J3347" s="1283"/>
      <c r="K3347" s="1283"/>
      <c r="L3347" s="1283"/>
      <c r="M3347" s="1283"/>
      <c r="N3347" s="1283"/>
      <c r="O3347" s="1283"/>
      <c r="P3347" s="1283"/>
      <c r="R3347" s="1067"/>
      <c r="S3347"/>
      <c r="T3347" s="268"/>
      <c r="U3347" s="268"/>
      <c r="V3347" s="268"/>
      <c r="Z3347" s="21"/>
      <c r="AH3347"/>
    </row>
    <row r="3348" spans="1:34" ht="11.25" customHeight="1">
      <c r="A3348"/>
      <c r="B3348" s="1281" t="s">
        <v>26</v>
      </c>
      <c r="C3348" s="1282">
        <v>1699</v>
      </c>
      <c r="D3348" s="1341" t="str">
        <f t="shared" si="66"/>
        <v>KY1699</v>
      </c>
      <c r="E3348" s="1514" t="s">
        <v>122</v>
      </c>
      <c r="F3348" s="1390">
        <v>500</v>
      </c>
      <c r="G3348" s="1283">
        <v>1.76</v>
      </c>
      <c r="H3348" s="1283"/>
      <c r="I3348" s="1283"/>
      <c r="J3348" s="1283"/>
      <c r="K3348" s="1283"/>
      <c r="L3348" s="1283"/>
      <c r="M3348" s="1283"/>
      <c r="N3348" s="1283"/>
      <c r="O3348" s="1283"/>
      <c r="P3348" s="1283"/>
      <c r="R3348" s="1067"/>
      <c r="S3348"/>
      <c r="T3348" s="268"/>
      <c r="U3348" s="268"/>
      <c r="V3348" s="268"/>
      <c r="Z3348" s="21"/>
      <c r="AH3348"/>
    </row>
    <row r="3349" spans="1:34" ht="11.25" customHeight="1">
      <c r="A3349"/>
      <c r="B3349" s="1281" t="s">
        <v>26</v>
      </c>
      <c r="C3349" s="1282">
        <v>1701</v>
      </c>
      <c r="D3349" s="1341" t="str">
        <f t="shared" si="66"/>
        <v>KY1701</v>
      </c>
      <c r="E3349" s="1514" t="s">
        <v>123</v>
      </c>
      <c r="F3349" s="1390">
        <v>500</v>
      </c>
      <c r="G3349" s="1283">
        <v>2.21</v>
      </c>
      <c r="H3349" s="1283"/>
      <c r="I3349" s="1283"/>
      <c r="J3349" s="1283"/>
      <c r="K3349" s="1283"/>
      <c r="L3349" s="1283"/>
      <c r="M3349" s="1283"/>
      <c r="N3349" s="1283"/>
      <c r="O3349" s="1283"/>
      <c r="P3349" s="1283"/>
      <c r="R3349" s="1067"/>
      <c r="S3349"/>
      <c r="T3349" s="268"/>
      <c r="U3349" s="268"/>
      <c r="V3349" s="268"/>
      <c r="Z3349" s="21"/>
      <c r="AH3349"/>
    </row>
    <row r="3350" spans="1:34" ht="11.25" customHeight="1">
      <c r="A3350"/>
      <c r="B3350" s="1281" t="s">
        <v>26</v>
      </c>
      <c r="C3350" s="1282">
        <v>1710</v>
      </c>
      <c r="D3350" s="1341" t="str">
        <f t="shared" si="66"/>
        <v>KY1710</v>
      </c>
      <c r="E3350" s="1514" t="s">
        <v>123</v>
      </c>
      <c r="F3350" s="1390">
        <v>500</v>
      </c>
      <c r="G3350" s="1283">
        <v>3.63</v>
      </c>
      <c r="H3350" s="1283"/>
      <c r="I3350" s="1283"/>
      <c r="J3350" s="1283"/>
      <c r="K3350" s="1283"/>
      <c r="L3350" s="1283"/>
      <c r="M3350" s="1283"/>
      <c r="N3350" s="1283"/>
      <c r="O3350" s="1283"/>
      <c r="P3350" s="1283"/>
      <c r="R3350" s="1067"/>
      <c r="S3350"/>
      <c r="T3350" s="268"/>
      <c r="U3350" s="268"/>
      <c r="V3350" s="268"/>
      <c r="Z3350" s="21"/>
      <c r="AH3350"/>
    </row>
    <row r="3351" spans="1:34" ht="11.25" customHeight="1">
      <c r="A3351"/>
      <c r="B3351" s="1281" t="s">
        <v>26</v>
      </c>
      <c r="C3351" s="1282">
        <v>1747</v>
      </c>
      <c r="D3351" s="1341" t="str">
        <f t="shared" si="66"/>
        <v>KY1747</v>
      </c>
      <c r="E3351" s="1514" t="s">
        <v>123</v>
      </c>
      <c r="F3351" s="1390">
        <v>500</v>
      </c>
      <c r="G3351" s="1283">
        <v>1.54</v>
      </c>
      <c r="H3351" s="1283"/>
      <c r="I3351" s="1283"/>
      <c r="J3351" s="1283"/>
      <c r="K3351" s="1283"/>
      <c r="L3351" s="1283"/>
      <c r="M3351" s="1283"/>
      <c r="N3351" s="1283"/>
      <c r="O3351" s="1283"/>
      <c r="P3351" s="1283"/>
      <c r="R3351" s="1067"/>
      <c r="S3351"/>
      <c r="T3351" s="268"/>
      <c r="U3351" s="268"/>
      <c r="V3351" s="268"/>
      <c r="Z3351" s="21"/>
      <c r="AH3351"/>
    </row>
    <row r="3352" spans="1:34" ht="11.25" customHeight="1">
      <c r="A3352"/>
      <c r="B3352" s="1281" t="s">
        <v>26</v>
      </c>
      <c r="C3352" s="1282">
        <v>1748</v>
      </c>
      <c r="D3352" s="1341" t="str">
        <f t="shared" si="66"/>
        <v>KY1748</v>
      </c>
      <c r="E3352" s="1514" t="s">
        <v>123</v>
      </c>
      <c r="F3352" s="1390">
        <v>500</v>
      </c>
      <c r="G3352" s="1283">
        <v>4.3499999999999996</v>
      </c>
      <c r="H3352" s="1283"/>
      <c r="I3352" s="1283"/>
      <c r="J3352" s="1283"/>
      <c r="K3352" s="1283"/>
      <c r="L3352" s="1283"/>
      <c r="M3352" s="1283"/>
      <c r="N3352" s="1283"/>
      <c r="O3352" s="1283"/>
      <c r="P3352" s="1283"/>
      <c r="R3352" s="1067"/>
      <c r="S3352"/>
      <c r="T3352" s="268"/>
      <c r="U3352" s="268"/>
      <c r="V3352" s="268"/>
      <c r="Z3352" s="21"/>
      <c r="AH3352"/>
    </row>
    <row r="3353" spans="1:34" ht="11.25" customHeight="1">
      <c r="A3353"/>
      <c r="B3353" s="1281" t="s">
        <v>26</v>
      </c>
      <c r="C3353" s="1282">
        <v>1803</v>
      </c>
      <c r="D3353" s="1341" t="str">
        <f t="shared" si="66"/>
        <v>KY1803</v>
      </c>
      <c r="E3353" s="1514" t="s">
        <v>123</v>
      </c>
      <c r="F3353" s="1390">
        <v>550</v>
      </c>
      <c r="G3353" s="1283">
        <v>6.02</v>
      </c>
      <c r="H3353" s="1283"/>
      <c r="I3353" s="1283"/>
      <c r="J3353" s="1283"/>
      <c r="K3353" s="1283"/>
      <c r="L3353" s="1283"/>
      <c r="M3353" s="1283"/>
      <c r="N3353" s="1283"/>
      <c r="O3353" s="1283"/>
      <c r="P3353" s="1283"/>
      <c r="R3353" s="1067"/>
      <c r="S3353"/>
      <c r="T3353" s="268"/>
      <c r="U3353" s="268"/>
      <c r="V3353" s="268"/>
      <c r="Z3353" s="21"/>
      <c r="AH3353"/>
    </row>
    <row r="3354" spans="1:34" ht="11.25" customHeight="1">
      <c r="A3354"/>
      <c r="B3354" s="1281" t="s">
        <v>26</v>
      </c>
      <c r="C3354" s="1282">
        <v>1924</v>
      </c>
      <c r="D3354" s="1341" t="str">
        <f t="shared" si="66"/>
        <v>KY1924</v>
      </c>
      <c r="E3354" s="1514" t="s">
        <v>124</v>
      </c>
      <c r="F3354" s="1390">
        <v>500</v>
      </c>
      <c r="G3354" s="1283">
        <v>1.68</v>
      </c>
      <c r="H3354" s="1283"/>
      <c r="I3354" s="1283"/>
      <c r="J3354" s="1283"/>
      <c r="K3354" s="1283"/>
      <c r="L3354" s="1283"/>
      <c r="M3354" s="1283"/>
      <c r="N3354" s="1283"/>
      <c r="O3354" s="1283"/>
      <c r="P3354" s="1283"/>
      <c r="R3354" s="1067"/>
      <c r="S3354"/>
      <c r="T3354" s="268"/>
      <c r="U3354" s="268"/>
      <c r="V3354" s="268"/>
      <c r="Z3354" s="21"/>
      <c r="AH3354"/>
    </row>
    <row r="3355" spans="1:34" ht="11.25" customHeight="1">
      <c r="A3355"/>
      <c r="B3355" s="1281" t="s">
        <v>26</v>
      </c>
      <c r="C3355" s="1282">
        <v>1925</v>
      </c>
      <c r="D3355" s="1341" t="str">
        <f t="shared" si="66"/>
        <v>KY1925</v>
      </c>
      <c r="E3355" s="1514" t="s">
        <v>123</v>
      </c>
      <c r="F3355" s="1390">
        <v>500</v>
      </c>
      <c r="G3355" s="1283">
        <v>2.2400000000000002</v>
      </c>
      <c r="H3355" s="1283"/>
      <c r="I3355" s="1283"/>
      <c r="J3355" s="1283"/>
      <c r="K3355" s="1283"/>
      <c r="L3355" s="1283"/>
      <c r="M3355" s="1283"/>
      <c r="N3355" s="1283"/>
      <c r="O3355" s="1283"/>
      <c r="P3355" s="1283"/>
      <c r="R3355" s="1067"/>
      <c r="S3355"/>
      <c r="T3355" s="268"/>
      <c r="U3355" s="268"/>
      <c r="V3355" s="268"/>
      <c r="Z3355" s="21"/>
      <c r="AH3355"/>
    </row>
    <row r="3356" spans="1:34" ht="11.25" customHeight="1">
      <c r="A3356"/>
      <c r="B3356" s="1281" t="s">
        <v>26</v>
      </c>
      <c r="C3356" s="1282">
        <v>2002</v>
      </c>
      <c r="D3356" s="1341" t="str">
        <f t="shared" si="66"/>
        <v>KY2002</v>
      </c>
      <c r="E3356" s="1514" t="s">
        <v>125</v>
      </c>
      <c r="F3356" s="1390">
        <v>500</v>
      </c>
      <c r="G3356" s="1283">
        <v>2.06</v>
      </c>
      <c r="H3356" s="1283"/>
      <c r="I3356" s="1283"/>
      <c r="J3356" s="1283"/>
      <c r="K3356" s="1283"/>
      <c r="L3356" s="1283"/>
      <c r="M3356" s="1283"/>
      <c r="N3356" s="1283"/>
      <c r="O3356" s="1283"/>
      <c r="P3356" s="1283"/>
      <c r="R3356" s="1067"/>
      <c r="S3356"/>
      <c r="T3356" s="268"/>
      <c r="U3356" s="268"/>
      <c r="V3356" s="268"/>
      <c r="Z3356" s="21"/>
      <c r="AH3356"/>
    </row>
    <row r="3357" spans="1:34" ht="11.25" customHeight="1">
      <c r="A3357"/>
      <c r="B3357" s="1281" t="s">
        <v>26</v>
      </c>
      <c r="C3357" s="1282">
        <v>2003</v>
      </c>
      <c r="D3357" s="1341" t="str">
        <f t="shared" si="66"/>
        <v>KY2003</v>
      </c>
      <c r="E3357" s="1514" t="s">
        <v>121</v>
      </c>
      <c r="F3357" s="1390">
        <v>500</v>
      </c>
      <c r="G3357" s="1283">
        <v>1.9</v>
      </c>
      <c r="H3357" s="1283"/>
      <c r="I3357" s="1283"/>
      <c r="J3357" s="1283"/>
      <c r="K3357" s="1283"/>
      <c r="L3357" s="1283"/>
      <c r="M3357" s="1283"/>
      <c r="N3357" s="1283"/>
      <c r="O3357" s="1283"/>
      <c r="P3357" s="1283"/>
      <c r="R3357" s="1067"/>
      <c r="S3357"/>
      <c r="T3357" s="268"/>
      <c r="U3357" s="268"/>
      <c r="V3357" s="268"/>
      <c r="Z3357" s="21"/>
      <c r="AH3357"/>
    </row>
    <row r="3358" spans="1:34" ht="11.25" customHeight="1">
      <c r="A3358"/>
      <c r="B3358" s="1281" t="s">
        <v>26</v>
      </c>
      <c r="C3358" s="1282">
        <v>2014</v>
      </c>
      <c r="D3358" s="1341" t="str">
        <f t="shared" si="66"/>
        <v>KY2014</v>
      </c>
      <c r="E3358" s="1514" t="s">
        <v>123</v>
      </c>
      <c r="F3358" s="1390">
        <v>500</v>
      </c>
      <c r="G3358" s="1283">
        <v>3.02</v>
      </c>
      <c r="H3358" s="1283"/>
      <c r="I3358" s="1283"/>
      <c r="J3358" s="1283"/>
      <c r="K3358" s="1283"/>
      <c r="L3358" s="1283"/>
      <c r="M3358" s="1283"/>
      <c r="N3358" s="1283"/>
      <c r="O3358" s="1283"/>
      <c r="P3358" s="1283"/>
      <c r="R3358" s="1067"/>
      <c r="S3358"/>
      <c r="T3358" s="268"/>
      <c r="U3358" s="268"/>
      <c r="V3358" s="268"/>
      <c r="Z3358" s="21"/>
      <c r="AH3358"/>
    </row>
    <row r="3359" spans="1:34" ht="11.25" customHeight="1">
      <c r="A3359"/>
      <c r="B3359" s="1281" t="s">
        <v>26</v>
      </c>
      <c r="C3359" s="1282">
        <v>2016</v>
      </c>
      <c r="D3359" s="1341" t="str">
        <f t="shared" si="66"/>
        <v>KY2016</v>
      </c>
      <c r="E3359" s="1514" t="s">
        <v>125</v>
      </c>
      <c r="F3359" s="1390">
        <v>500</v>
      </c>
      <c r="G3359" s="1283">
        <v>1.9</v>
      </c>
      <c r="H3359" s="1283"/>
      <c r="I3359" s="1283"/>
      <c r="J3359" s="1283"/>
      <c r="K3359" s="1283"/>
      <c r="L3359" s="1283"/>
      <c r="M3359" s="1283"/>
      <c r="N3359" s="1283"/>
      <c r="O3359" s="1283"/>
      <c r="P3359" s="1283"/>
      <c r="R3359" s="1067"/>
      <c r="S3359"/>
      <c r="T3359" s="268"/>
      <c r="U3359" s="268"/>
      <c r="V3359" s="268"/>
      <c r="Z3359" s="21"/>
      <c r="AH3359"/>
    </row>
    <row r="3360" spans="1:34" ht="11.25" customHeight="1">
      <c r="A3360"/>
      <c r="B3360" s="1281" t="s">
        <v>26</v>
      </c>
      <c r="C3360" s="1282">
        <v>2021</v>
      </c>
      <c r="D3360" s="1341" t="str">
        <f t="shared" si="66"/>
        <v>KY2021</v>
      </c>
      <c r="E3360" s="1514" t="s">
        <v>124</v>
      </c>
      <c r="F3360" s="1390">
        <v>500</v>
      </c>
      <c r="G3360" s="1283">
        <v>1.97</v>
      </c>
      <c r="H3360" s="1283"/>
      <c r="I3360" s="1283"/>
      <c r="J3360" s="1283"/>
      <c r="K3360" s="1283"/>
      <c r="L3360" s="1283"/>
      <c r="M3360" s="1283"/>
      <c r="N3360" s="1283"/>
      <c r="O3360" s="1283"/>
      <c r="P3360" s="1283"/>
      <c r="R3360" s="1067"/>
      <c r="S3360"/>
      <c r="T3360" s="268"/>
      <c r="U3360" s="268"/>
      <c r="V3360" s="268"/>
      <c r="Z3360" s="21"/>
      <c r="AH3360"/>
    </row>
    <row r="3361" spans="1:34" ht="11.25" customHeight="1">
      <c r="A3361"/>
      <c r="B3361" s="1281" t="s">
        <v>26</v>
      </c>
      <c r="C3361" s="1282">
        <v>2039</v>
      </c>
      <c r="D3361" s="1341" t="str">
        <f t="shared" si="66"/>
        <v>KY2039</v>
      </c>
      <c r="E3361" s="1514" t="s">
        <v>121</v>
      </c>
      <c r="F3361" s="1390">
        <v>500</v>
      </c>
      <c r="G3361" s="1283">
        <v>1.87</v>
      </c>
      <c r="H3361" s="1283"/>
      <c r="I3361" s="1283"/>
      <c r="J3361" s="1283"/>
      <c r="K3361" s="1283"/>
      <c r="L3361" s="1283"/>
      <c r="M3361" s="1283"/>
      <c r="N3361" s="1283"/>
      <c r="O3361" s="1283"/>
      <c r="P3361" s="1283"/>
      <c r="R3361" s="1067"/>
      <c r="S3361"/>
      <c r="T3361" s="268"/>
      <c r="U3361" s="268"/>
      <c r="V3361" s="268"/>
      <c r="Z3361" s="21"/>
      <c r="AH3361"/>
    </row>
    <row r="3362" spans="1:34" ht="11.25" customHeight="1">
      <c r="A3362"/>
      <c r="B3362" s="1281" t="s">
        <v>26</v>
      </c>
      <c r="C3362" s="1282">
        <v>2041</v>
      </c>
      <c r="D3362" s="1341" t="str">
        <f t="shared" si="66"/>
        <v>KY2041</v>
      </c>
      <c r="E3362" s="1514" t="s">
        <v>121</v>
      </c>
      <c r="F3362" s="1390">
        <v>500</v>
      </c>
      <c r="G3362" s="1283">
        <v>2.02</v>
      </c>
      <c r="H3362" s="1283"/>
      <c r="I3362" s="1283"/>
      <c r="J3362" s="1283"/>
      <c r="K3362" s="1283"/>
      <c r="L3362" s="1283"/>
      <c r="M3362" s="1283"/>
      <c r="N3362" s="1283"/>
      <c r="O3362" s="1283"/>
      <c r="P3362" s="1283"/>
      <c r="R3362" s="1067"/>
      <c r="S3362"/>
      <c r="T3362" s="268"/>
      <c r="U3362" s="268"/>
      <c r="V3362" s="268"/>
      <c r="Z3362" s="21"/>
      <c r="AH3362"/>
    </row>
    <row r="3363" spans="1:34" ht="11.25" customHeight="1">
      <c r="A3363"/>
      <c r="B3363" s="1281" t="s">
        <v>26</v>
      </c>
      <c r="C3363" s="1282">
        <v>2065</v>
      </c>
      <c r="D3363" s="1341" t="str">
        <f t="shared" si="66"/>
        <v>KY2065</v>
      </c>
      <c r="E3363" s="1514" t="s">
        <v>125</v>
      </c>
      <c r="F3363" s="1390">
        <v>500</v>
      </c>
      <c r="G3363" s="1283">
        <v>2.14</v>
      </c>
      <c r="H3363" s="1283"/>
      <c r="I3363" s="1283"/>
      <c r="J3363" s="1283"/>
      <c r="K3363" s="1283"/>
      <c r="L3363" s="1283"/>
      <c r="M3363" s="1283"/>
      <c r="N3363" s="1283"/>
      <c r="O3363" s="1283"/>
      <c r="P3363" s="1283"/>
      <c r="R3363" s="1067"/>
      <c r="S3363"/>
      <c r="T3363" s="268"/>
      <c r="U3363" s="268"/>
      <c r="V3363" s="268"/>
      <c r="Z3363" s="21"/>
      <c r="AH3363"/>
    </row>
    <row r="3364" spans="1:34" ht="11.25" customHeight="1">
      <c r="A3364"/>
      <c r="B3364" s="1281" t="s">
        <v>26</v>
      </c>
      <c r="C3364" s="1282">
        <v>2070</v>
      </c>
      <c r="D3364" s="1341" t="str">
        <f t="shared" si="66"/>
        <v>KY2070</v>
      </c>
      <c r="E3364" s="1514" t="s">
        <v>121</v>
      </c>
      <c r="F3364" s="1390">
        <v>500</v>
      </c>
      <c r="G3364" s="1283">
        <v>3.98</v>
      </c>
      <c r="H3364" s="1283"/>
      <c r="I3364" s="1283"/>
      <c r="J3364" s="1283"/>
      <c r="K3364" s="1283"/>
      <c r="L3364" s="1283"/>
      <c r="M3364" s="1283"/>
      <c r="N3364" s="1283"/>
      <c r="O3364" s="1283"/>
      <c r="P3364" s="1283"/>
      <c r="R3364" s="1067"/>
      <c r="S3364"/>
      <c r="T3364" s="268"/>
      <c r="U3364" s="268"/>
      <c r="V3364" s="268"/>
      <c r="Z3364" s="21"/>
      <c r="AH3364"/>
    </row>
    <row r="3365" spans="1:34" ht="11.25" customHeight="1">
      <c r="A3365"/>
      <c r="B3365" s="1281" t="s">
        <v>26</v>
      </c>
      <c r="C3365" s="1282">
        <v>2081</v>
      </c>
      <c r="D3365" s="1341" t="str">
        <f t="shared" si="66"/>
        <v>KY2081</v>
      </c>
      <c r="E3365" s="1514" t="s">
        <v>122</v>
      </c>
      <c r="F3365" s="1390">
        <v>500</v>
      </c>
      <c r="G3365" s="1283">
        <v>2.4500000000000002</v>
      </c>
      <c r="H3365" s="1283"/>
      <c r="I3365" s="1283"/>
      <c r="J3365" s="1283"/>
      <c r="K3365" s="1283"/>
      <c r="L3365" s="1283"/>
      <c r="M3365" s="1283"/>
      <c r="N3365" s="1283"/>
      <c r="O3365" s="1283"/>
      <c r="P3365" s="1283"/>
      <c r="R3365" s="1067"/>
      <c r="S3365"/>
      <c r="T3365" s="268"/>
      <c r="U3365" s="268"/>
      <c r="V3365" s="268"/>
      <c r="Z3365" s="21"/>
      <c r="AH3365"/>
    </row>
    <row r="3366" spans="1:34" ht="11.25" customHeight="1">
      <c r="A3366"/>
      <c r="B3366" s="1281" t="s">
        <v>26</v>
      </c>
      <c r="C3366" s="1282">
        <v>2089</v>
      </c>
      <c r="D3366" s="1341" t="str">
        <f t="shared" si="66"/>
        <v>KY2089</v>
      </c>
      <c r="E3366" s="1514" t="s">
        <v>123</v>
      </c>
      <c r="F3366" s="1390">
        <v>500</v>
      </c>
      <c r="G3366" s="1283">
        <v>2.14</v>
      </c>
      <c r="H3366" s="1283"/>
      <c r="I3366" s="1283"/>
      <c r="J3366" s="1283"/>
      <c r="K3366" s="1283"/>
      <c r="L3366" s="1283"/>
      <c r="M3366" s="1283"/>
      <c r="N3366" s="1283"/>
      <c r="O3366" s="1283"/>
      <c r="P3366" s="1283"/>
      <c r="R3366" s="1067"/>
      <c r="S3366"/>
      <c r="T3366" s="268"/>
      <c r="U3366" s="268"/>
      <c r="V3366" s="268"/>
      <c r="Z3366" s="21"/>
      <c r="AH3366"/>
    </row>
    <row r="3367" spans="1:34" ht="11.25" customHeight="1">
      <c r="A3367"/>
      <c r="B3367" s="1281" t="s">
        <v>26</v>
      </c>
      <c r="C3367" s="1282">
        <v>2095</v>
      </c>
      <c r="D3367" s="1341" t="str">
        <f t="shared" si="66"/>
        <v>KY2095</v>
      </c>
      <c r="E3367" s="1514" t="s">
        <v>123</v>
      </c>
      <c r="F3367" s="1390">
        <v>500</v>
      </c>
      <c r="G3367" s="1283">
        <v>2.4500000000000002</v>
      </c>
      <c r="H3367" s="1283"/>
      <c r="I3367" s="1283"/>
      <c r="J3367" s="1283"/>
      <c r="K3367" s="1283"/>
      <c r="L3367" s="1283"/>
      <c r="M3367" s="1283"/>
      <c r="N3367" s="1283"/>
      <c r="O3367" s="1283"/>
      <c r="P3367" s="1283"/>
      <c r="R3367" s="1067"/>
      <c r="S3367"/>
      <c r="T3367" s="268"/>
      <c r="U3367" s="268"/>
      <c r="V3367" s="268"/>
      <c r="Z3367" s="21"/>
      <c r="AH3367"/>
    </row>
    <row r="3368" spans="1:34" ht="11.25" customHeight="1">
      <c r="A3368"/>
      <c r="B3368" s="1281" t="s">
        <v>26</v>
      </c>
      <c r="C3368" s="1282">
        <v>2105</v>
      </c>
      <c r="D3368" s="1341" t="str">
        <f t="shared" si="66"/>
        <v>KY2105</v>
      </c>
      <c r="E3368" s="1514" t="s">
        <v>121</v>
      </c>
      <c r="F3368" s="1390">
        <v>500</v>
      </c>
      <c r="G3368" s="1283">
        <v>2.72</v>
      </c>
      <c r="H3368" s="1283"/>
      <c r="I3368" s="1283"/>
      <c r="J3368" s="1283"/>
      <c r="K3368" s="1283"/>
      <c r="L3368" s="1283"/>
      <c r="M3368" s="1283"/>
      <c r="N3368" s="1283"/>
      <c r="O3368" s="1283"/>
      <c r="P3368" s="1283"/>
      <c r="R3368" s="1067"/>
      <c r="S3368"/>
      <c r="T3368" s="268"/>
      <c r="U3368" s="268"/>
      <c r="V3368" s="268"/>
      <c r="Z3368" s="21"/>
      <c r="AH3368"/>
    </row>
    <row r="3369" spans="1:34" ht="11.25" customHeight="1">
      <c r="A3369"/>
      <c r="B3369" s="1281" t="s">
        <v>26</v>
      </c>
      <c r="C3369" s="1282">
        <v>2110</v>
      </c>
      <c r="D3369" s="1341" t="str">
        <f t="shared" si="66"/>
        <v>KY2110</v>
      </c>
      <c r="E3369" s="1514" t="s">
        <v>121</v>
      </c>
      <c r="F3369" s="1390">
        <v>500</v>
      </c>
      <c r="G3369" s="1283">
        <v>1.49</v>
      </c>
      <c r="H3369" s="1283"/>
      <c r="I3369" s="1283"/>
      <c r="J3369" s="1283"/>
      <c r="K3369" s="1283"/>
      <c r="L3369" s="1283"/>
      <c r="M3369" s="1283"/>
      <c r="N3369" s="1283"/>
      <c r="O3369" s="1283"/>
      <c r="P3369" s="1283"/>
      <c r="R3369" s="1067"/>
      <c r="S3369"/>
      <c r="T3369" s="268"/>
      <c r="U3369" s="268"/>
      <c r="V3369" s="268"/>
      <c r="Z3369" s="21"/>
      <c r="AH3369"/>
    </row>
    <row r="3370" spans="1:34" ht="11.25" customHeight="1">
      <c r="A3370"/>
      <c r="B3370" s="1281" t="s">
        <v>26</v>
      </c>
      <c r="C3370" s="1282">
        <v>2111</v>
      </c>
      <c r="D3370" s="1341" t="str">
        <f t="shared" si="66"/>
        <v>KY2111</v>
      </c>
      <c r="E3370" s="1514" t="s">
        <v>121</v>
      </c>
      <c r="F3370" s="1390">
        <v>500</v>
      </c>
      <c r="G3370" s="1283">
        <v>1.79</v>
      </c>
      <c r="H3370" s="1283"/>
      <c r="I3370" s="1283"/>
      <c r="J3370" s="1283"/>
      <c r="K3370" s="1283"/>
      <c r="L3370" s="1283"/>
      <c r="M3370" s="1283"/>
      <c r="N3370" s="1283"/>
      <c r="O3370" s="1283"/>
      <c r="P3370" s="1283"/>
      <c r="R3370" s="1067"/>
      <c r="S3370"/>
      <c r="T3370" s="268"/>
      <c r="U3370" s="268"/>
      <c r="V3370" s="268"/>
      <c r="Z3370" s="21"/>
      <c r="AH3370"/>
    </row>
    <row r="3371" spans="1:34" ht="11.25" customHeight="1">
      <c r="A3371"/>
      <c r="B3371" s="1281" t="s">
        <v>26</v>
      </c>
      <c r="C3371" s="1282">
        <v>2112</v>
      </c>
      <c r="D3371" s="1341" t="str">
        <f t="shared" si="66"/>
        <v>KY2112</v>
      </c>
      <c r="E3371" s="1514" t="s">
        <v>125</v>
      </c>
      <c r="F3371" s="1390">
        <v>500</v>
      </c>
      <c r="G3371" s="1283">
        <v>2.8</v>
      </c>
      <c r="H3371" s="1283"/>
      <c r="I3371" s="1283"/>
      <c r="J3371" s="1283"/>
      <c r="K3371" s="1283"/>
      <c r="L3371" s="1283"/>
      <c r="M3371" s="1283"/>
      <c r="N3371" s="1283"/>
      <c r="O3371" s="1283"/>
      <c r="P3371" s="1283"/>
      <c r="R3371" s="1067"/>
      <c r="S3371"/>
      <c r="T3371" s="268"/>
      <c r="U3371" s="268"/>
      <c r="V3371" s="268"/>
      <c r="Z3371" s="21"/>
      <c r="AH3371"/>
    </row>
    <row r="3372" spans="1:34" ht="11.25" customHeight="1">
      <c r="A3372"/>
      <c r="B3372" s="1281" t="s">
        <v>26</v>
      </c>
      <c r="C3372" s="1282">
        <v>2114</v>
      </c>
      <c r="D3372" s="1341" t="str">
        <f t="shared" si="66"/>
        <v>KY2114</v>
      </c>
      <c r="E3372" s="1514" t="s">
        <v>122</v>
      </c>
      <c r="F3372" s="1390">
        <v>500</v>
      </c>
      <c r="G3372" s="1283">
        <v>2.06</v>
      </c>
      <c r="H3372" s="1283"/>
      <c r="I3372" s="1283"/>
      <c r="J3372" s="1283"/>
      <c r="K3372" s="1283"/>
      <c r="L3372" s="1283"/>
      <c r="M3372" s="1283"/>
      <c r="N3372" s="1283"/>
      <c r="O3372" s="1283"/>
      <c r="P3372" s="1283"/>
      <c r="R3372" s="1067"/>
      <c r="S3372"/>
      <c r="T3372" s="268"/>
      <c r="U3372" s="268"/>
      <c r="V3372" s="268"/>
      <c r="Z3372" s="21"/>
      <c r="AH3372"/>
    </row>
    <row r="3373" spans="1:34" ht="11.25" customHeight="1">
      <c r="A3373"/>
      <c r="B3373" s="1281" t="s">
        <v>26</v>
      </c>
      <c r="C3373" s="1282">
        <v>2121</v>
      </c>
      <c r="D3373" s="1341" t="str">
        <f t="shared" si="66"/>
        <v>KY2121</v>
      </c>
      <c r="E3373" s="1514" t="s">
        <v>123</v>
      </c>
      <c r="F3373" s="1390">
        <v>500</v>
      </c>
      <c r="G3373" s="1283">
        <v>0.93</v>
      </c>
      <c r="H3373" s="1283"/>
      <c r="I3373" s="1283"/>
      <c r="J3373" s="1283"/>
      <c r="K3373" s="1283"/>
      <c r="L3373" s="1283"/>
      <c r="M3373" s="1283"/>
      <c r="N3373" s="1283"/>
      <c r="O3373" s="1283"/>
      <c r="P3373" s="1283"/>
      <c r="R3373" s="1067"/>
      <c r="S3373"/>
      <c r="T3373" s="268"/>
      <c r="U3373" s="268"/>
      <c r="V3373" s="268"/>
      <c r="Z3373" s="21"/>
      <c r="AH3373"/>
    </row>
    <row r="3374" spans="1:34" ht="11.25" customHeight="1">
      <c r="A3374"/>
      <c r="B3374" s="1281" t="s">
        <v>26</v>
      </c>
      <c r="C3374" s="1282">
        <v>2130</v>
      </c>
      <c r="D3374" s="1341" t="str">
        <f t="shared" si="66"/>
        <v>KY2130</v>
      </c>
      <c r="E3374" s="1514" t="s">
        <v>121</v>
      </c>
      <c r="F3374" s="1390">
        <v>500</v>
      </c>
      <c r="G3374" s="1283">
        <v>1.65</v>
      </c>
      <c r="H3374" s="1283"/>
      <c r="I3374" s="1283"/>
      <c r="J3374" s="1283"/>
      <c r="K3374" s="1283"/>
      <c r="L3374" s="1283"/>
      <c r="M3374" s="1283"/>
      <c r="N3374" s="1283"/>
      <c r="O3374" s="1283"/>
      <c r="P3374" s="1283"/>
      <c r="R3374" s="1067"/>
      <c r="S3374"/>
      <c r="T3374" s="268"/>
      <c r="U3374" s="268"/>
      <c r="V3374" s="268"/>
      <c r="Z3374" s="21"/>
      <c r="AH3374"/>
    </row>
    <row r="3375" spans="1:34" ht="11.25" customHeight="1">
      <c r="A3375"/>
      <c r="B3375" s="1281" t="s">
        <v>26</v>
      </c>
      <c r="C3375" s="1282">
        <v>2131</v>
      </c>
      <c r="D3375" s="1341" t="str">
        <f t="shared" si="66"/>
        <v>KY2131</v>
      </c>
      <c r="E3375" s="1514" t="s">
        <v>125</v>
      </c>
      <c r="F3375" s="1390">
        <v>500</v>
      </c>
      <c r="G3375" s="1283">
        <v>1.22</v>
      </c>
      <c r="H3375" s="1283"/>
      <c r="I3375" s="1283"/>
      <c r="J3375" s="1283"/>
      <c r="K3375" s="1283"/>
      <c r="L3375" s="1283"/>
      <c r="M3375" s="1283"/>
      <c r="N3375" s="1283"/>
      <c r="O3375" s="1283"/>
      <c r="P3375" s="1283"/>
      <c r="R3375" s="1067"/>
      <c r="S3375"/>
      <c r="T3375" s="268"/>
      <c r="U3375" s="268"/>
      <c r="V3375" s="268"/>
      <c r="Z3375" s="21"/>
      <c r="AH3375"/>
    </row>
    <row r="3376" spans="1:34" ht="11.25" customHeight="1">
      <c r="A3376"/>
      <c r="B3376" s="1281" t="s">
        <v>26</v>
      </c>
      <c r="C3376" s="1282">
        <v>2143</v>
      </c>
      <c r="D3376" s="1341" t="str">
        <f t="shared" si="66"/>
        <v>KY2143</v>
      </c>
      <c r="E3376" s="1514" t="s">
        <v>121</v>
      </c>
      <c r="F3376" s="1390">
        <v>500</v>
      </c>
      <c r="G3376" s="1283">
        <v>1.74</v>
      </c>
      <c r="H3376" s="1283"/>
      <c r="I3376" s="1283"/>
      <c r="J3376" s="1283"/>
      <c r="K3376" s="1283"/>
      <c r="L3376" s="1283"/>
      <c r="M3376" s="1283"/>
      <c r="N3376" s="1283"/>
      <c r="O3376" s="1283"/>
      <c r="P3376" s="1283"/>
      <c r="R3376" s="1067"/>
      <c r="S3376"/>
      <c r="T3376" s="268"/>
      <c r="U3376" s="268"/>
      <c r="V3376" s="268"/>
      <c r="Z3376" s="21"/>
      <c r="AH3376"/>
    </row>
    <row r="3377" spans="1:34" ht="11.25" customHeight="1">
      <c r="A3377"/>
      <c r="B3377" s="1281" t="s">
        <v>26</v>
      </c>
      <c r="C3377" s="1282">
        <v>2157</v>
      </c>
      <c r="D3377" s="1341" t="str">
        <f t="shared" si="66"/>
        <v>KY2157</v>
      </c>
      <c r="E3377" s="1514" t="s">
        <v>121</v>
      </c>
      <c r="F3377" s="1390">
        <v>500</v>
      </c>
      <c r="G3377" s="1283">
        <v>4.08</v>
      </c>
      <c r="H3377" s="1283"/>
      <c r="I3377" s="1283"/>
      <c r="J3377" s="1283"/>
      <c r="K3377" s="1283"/>
      <c r="L3377" s="1283"/>
      <c r="M3377" s="1283"/>
      <c r="N3377" s="1283"/>
      <c r="O3377" s="1283"/>
      <c r="P3377" s="1283"/>
      <c r="R3377" s="1067"/>
      <c r="S3377"/>
      <c r="T3377" s="268"/>
      <c r="U3377" s="268"/>
      <c r="V3377" s="268"/>
      <c r="Z3377" s="21"/>
      <c r="AH3377"/>
    </row>
    <row r="3378" spans="1:34" ht="11.25" customHeight="1">
      <c r="A3378"/>
      <c r="B3378" s="1281" t="s">
        <v>26</v>
      </c>
      <c r="C3378" s="1282">
        <v>2172</v>
      </c>
      <c r="D3378" s="1341" t="str">
        <f t="shared" si="66"/>
        <v>KY2172</v>
      </c>
      <c r="E3378" s="1514" t="s">
        <v>123</v>
      </c>
      <c r="F3378" s="1390">
        <v>500</v>
      </c>
      <c r="G3378" s="1283">
        <v>1.47</v>
      </c>
      <c r="H3378" s="1283"/>
      <c r="I3378" s="1283"/>
      <c r="J3378" s="1283"/>
      <c r="K3378" s="1283"/>
      <c r="L3378" s="1283"/>
      <c r="M3378" s="1283"/>
      <c r="N3378" s="1283"/>
      <c r="O3378" s="1283"/>
      <c r="P3378" s="1283"/>
      <c r="R3378" s="1067"/>
      <c r="S3378"/>
      <c r="T3378" s="268"/>
      <c r="U3378" s="268"/>
      <c r="V3378" s="268"/>
      <c r="Z3378" s="21"/>
      <c r="AH3378"/>
    </row>
    <row r="3379" spans="1:34" ht="11.25" customHeight="1">
      <c r="A3379"/>
      <c r="B3379" s="1281" t="s">
        <v>26</v>
      </c>
      <c r="C3379" s="1282">
        <v>2174</v>
      </c>
      <c r="D3379" s="1341" t="str">
        <f t="shared" si="66"/>
        <v>KY2174</v>
      </c>
      <c r="E3379" s="1514" t="s">
        <v>123</v>
      </c>
      <c r="F3379" s="1390">
        <v>500</v>
      </c>
      <c r="G3379" s="1283">
        <v>1.86</v>
      </c>
      <c r="H3379" s="1283"/>
      <c r="I3379" s="1283"/>
      <c r="J3379" s="1283"/>
      <c r="K3379" s="1283"/>
      <c r="L3379" s="1283"/>
      <c r="M3379" s="1283"/>
      <c r="N3379" s="1283"/>
      <c r="O3379" s="1283"/>
      <c r="P3379" s="1283"/>
      <c r="R3379" s="1067"/>
      <c r="S3379"/>
      <c r="T3379" s="268"/>
      <c r="U3379" s="268"/>
      <c r="V3379" s="268"/>
      <c r="Z3379" s="21"/>
      <c r="AH3379"/>
    </row>
    <row r="3380" spans="1:34" ht="11.25" customHeight="1">
      <c r="A3380"/>
      <c r="B3380" s="1281" t="s">
        <v>26</v>
      </c>
      <c r="C3380" s="1282">
        <v>2211</v>
      </c>
      <c r="D3380" s="1341" t="str">
        <f t="shared" si="66"/>
        <v>KY2211</v>
      </c>
      <c r="E3380" s="1514" t="s">
        <v>123</v>
      </c>
      <c r="F3380" s="1390">
        <v>500</v>
      </c>
      <c r="G3380" s="1283">
        <v>5.0599999999999996</v>
      </c>
      <c r="H3380" s="1283"/>
      <c r="I3380" s="1283"/>
      <c r="J3380" s="1283"/>
      <c r="K3380" s="1283"/>
      <c r="L3380" s="1283"/>
      <c r="M3380" s="1283"/>
      <c r="N3380" s="1283"/>
      <c r="O3380" s="1283"/>
      <c r="P3380" s="1283"/>
      <c r="R3380" s="1067"/>
      <c r="S3380"/>
      <c r="T3380" s="268"/>
      <c r="U3380" s="268"/>
      <c r="V3380" s="268"/>
      <c r="Z3380" s="21"/>
      <c r="AH3380"/>
    </row>
    <row r="3381" spans="1:34" ht="11.25" customHeight="1">
      <c r="A3381"/>
      <c r="B3381" s="1281" t="s">
        <v>26</v>
      </c>
      <c r="C3381" s="1282">
        <v>2220</v>
      </c>
      <c r="D3381" s="1341" t="str">
        <f t="shared" si="66"/>
        <v>KY2220</v>
      </c>
      <c r="E3381" s="1514" t="s">
        <v>125</v>
      </c>
      <c r="F3381" s="1390">
        <v>500</v>
      </c>
      <c r="G3381" s="1283">
        <v>2.08</v>
      </c>
      <c r="H3381" s="1283"/>
      <c r="I3381" s="1283"/>
      <c r="J3381" s="1283"/>
      <c r="K3381" s="1283"/>
      <c r="L3381" s="1283"/>
      <c r="M3381" s="1283"/>
      <c r="N3381" s="1283"/>
      <c r="O3381" s="1283"/>
      <c r="P3381" s="1283"/>
      <c r="R3381" s="1067"/>
      <c r="S3381"/>
      <c r="T3381" s="268"/>
      <c r="U3381" s="268"/>
      <c r="V3381" s="268"/>
      <c r="Z3381" s="21"/>
      <c r="AH3381"/>
    </row>
    <row r="3382" spans="1:34" ht="11.25" customHeight="1">
      <c r="A3382"/>
      <c r="B3382" s="1281" t="s">
        <v>26</v>
      </c>
      <c r="C3382" s="1282">
        <v>2288</v>
      </c>
      <c r="D3382" s="1341" t="str">
        <f t="shared" si="66"/>
        <v>KY2288</v>
      </c>
      <c r="E3382" s="1514" t="s">
        <v>125</v>
      </c>
      <c r="F3382" s="1390">
        <v>500</v>
      </c>
      <c r="G3382" s="1283">
        <v>2.29</v>
      </c>
      <c r="H3382" s="1283"/>
      <c r="I3382" s="1283"/>
      <c r="J3382" s="1283"/>
      <c r="K3382" s="1283"/>
      <c r="L3382" s="1283"/>
      <c r="M3382" s="1283"/>
      <c r="N3382" s="1283"/>
      <c r="O3382" s="1283"/>
      <c r="P3382" s="1283"/>
      <c r="R3382" s="1067"/>
      <c r="S3382"/>
      <c r="T3382" s="268"/>
      <c r="U3382" s="268"/>
      <c r="V3382" s="268"/>
      <c r="Z3382" s="21"/>
      <c r="AH3382"/>
    </row>
    <row r="3383" spans="1:34" ht="11.25" customHeight="1">
      <c r="A3383"/>
      <c r="B3383" s="1281" t="s">
        <v>26</v>
      </c>
      <c r="C3383" s="1282">
        <v>2302</v>
      </c>
      <c r="D3383" s="1341" t="str">
        <f t="shared" si="66"/>
        <v>KY2302</v>
      </c>
      <c r="E3383" s="1514" t="s">
        <v>125</v>
      </c>
      <c r="F3383" s="1390">
        <v>500</v>
      </c>
      <c r="G3383" s="1283">
        <v>1.18</v>
      </c>
      <c r="H3383" s="1283"/>
      <c r="I3383" s="1283"/>
      <c r="J3383" s="1283"/>
      <c r="K3383" s="1283"/>
      <c r="L3383" s="1283"/>
      <c r="M3383" s="1283"/>
      <c r="N3383" s="1283"/>
      <c r="O3383" s="1283"/>
      <c r="P3383" s="1283"/>
      <c r="R3383" s="1067"/>
      <c r="S3383"/>
      <c r="T3383" s="268"/>
      <c r="U3383" s="268"/>
      <c r="V3383" s="268"/>
      <c r="Z3383" s="21"/>
      <c r="AH3383"/>
    </row>
    <row r="3384" spans="1:34" ht="11.25" customHeight="1">
      <c r="A3384"/>
      <c r="B3384" s="1281" t="s">
        <v>26</v>
      </c>
      <c r="C3384" s="1282">
        <v>2305</v>
      </c>
      <c r="D3384" s="1341" t="str">
        <f t="shared" si="66"/>
        <v>KY2305</v>
      </c>
      <c r="E3384" s="1514" t="s">
        <v>125</v>
      </c>
      <c r="F3384" s="1390">
        <v>500</v>
      </c>
      <c r="G3384" s="1283">
        <v>1.58</v>
      </c>
      <c r="H3384" s="1283"/>
      <c r="I3384" s="1283"/>
      <c r="J3384" s="1283"/>
      <c r="K3384" s="1283"/>
      <c r="L3384" s="1283"/>
      <c r="M3384" s="1283"/>
      <c r="N3384" s="1283"/>
      <c r="O3384" s="1283"/>
      <c r="P3384" s="1283"/>
      <c r="R3384" s="1067"/>
      <c r="S3384"/>
      <c r="T3384" s="268"/>
      <c r="U3384" s="268"/>
      <c r="V3384" s="268"/>
      <c r="Z3384" s="21"/>
      <c r="AH3384"/>
    </row>
    <row r="3385" spans="1:34" ht="11.25" customHeight="1">
      <c r="A3385"/>
      <c r="B3385" s="1281" t="s">
        <v>26</v>
      </c>
      <c r="C3385" s="1282">
        <v>2361</v>
      </c>
      <c r="D3385" s="1341" t="str">
        <f t="shared" si="66"/>
        <v>KY2361</v>
      </c>
      <c r="E3385" s="1514" t="s">
        <v>125</v>
      </c>
      <c r="F3385" s="1390">
        <v>500</v>
      </c>
      <c r="G3385" s="1283">
        <v>1.2</v>
      </c>
      <c r="H3385" s="1283"/>
      <c r="I3385" s="1283"/>
      <c r="J3385" s="1283"/>
      <c r="K3385" s="1283"/>
      <c r="L3385" s="1283"/>
      <c r="M3385" s="1283"/>
      <c r="N3385" s="1283"/>
      <c r="O3385" s="1283"/>
      <c r="P3385" s="1283"/>
      <c r="R3385" s="1067"/>
      <c r="S3385"/>
      <c r="T3385" s="268"/>
      <c r="U3385" s="268"/>
      <c r="V3385" s="268"/>
      <c r="Z3385" s="21"/>
      <c r="AH3385"/>
    </row>
    <row r="3386" spans="1:34" ht="11.25" customHeight="1">
      <c r="A3386"/>
      <c r="B3386" s="1281" t="s">
        <v>26</v>
      </c>
      <c r="C3386" s="1282">
        <v>2362</v>
      </c>
      <c r="D3386" s="1341" t="str">
        <f t="shared" si="66"/>
        <v>KY2362</v>
      </c>
      <c r="E3386" s="1514" t="s">
        <v>125</v>
      </c>
      <c r="F3386" s="1390">
        <v>500</v>
      </c>
      <c r="G3386" s="1283">
        <v>1.5</v>
      </c>
      <c r="H3386" s="1283"/>
      <c r="I3386" s="1283"/>
      <c r="J3386" s="1283"/>
      <c r="K3386" s="1283"/>
      <c r="L3386" s="1283"/>
      <c r="M3386" s="1283"/>
      <c r="N3386" s="1283"/>
      <c r="O3386" s="1283"/>
      <c r="P3386" s="1283"/>
      <c r="R3386" s="1067"/>
      <c r="S3386"/>
      <c r="T3386" s="268"/>
      <c r="U3386" s="268"/>
      <c r="V3386" s="268"/>
      <c r="Z3386" s="21"/>
      <c r="AH3386"/>
    </row>
    <row r="3387" spans="1:34" ht="11.25" customHeight="1">
      <c r="A3387"/>
      <c r="B3387" s="1281" t="s">
        <v>26</v>
      </c>
      <c r="C3387" s="1282">
        <v>2380</v>
      </c>
      <c r="D3387" s="1341" t="str">
        <f t="shared" si="66"/>
        <v>KY2380</v>
      </c>
      <c r="E3387" s="1514" t="s">
        <v>125</v>
      </c>
      <c r="F3387" s="1390">
        <v>500</v>
      </c>
      <c r="G3387" s="1283">
        <v>1.44</v>
      </c>
      <c r="H3387" s="1283"/>
      <c r="I3387" s="1283"/>
      <c r="J3387" s="1283"/>
      <c r="K3387" s="1283"/>
      <c r="L3387" s="1283"/>
      <c r="M3387" s="1283"/>
      <c r="N3387" s="1283"/>
      <c r="O3387" s="1283"/>
      <c r="P3387" s="1283"/>
      <c r="R3387" s="1067"/>
      <c r="S3387"/>
      <c r="T3387" s="268"/>
      <c r="U3387" s="268"/>
      <c r="V3387" s="268"/>
      <c r="Z3387" s="21"/>
      <c r="AH3387"/>
    </row>
    <row r="3388" spans="1:34" ht="11.25" customHeight="1">
      <c r="A3388"/>
      <c r="B3388" s="1281" t="s">
        <v>26</v>
      </c>
      <c r="C3388" s="1282">
        <v>2388</v>
      </c>
      <c r="D3388" s="1341" t="str">
        <f t="shared" si="66"/>
        <v>KY2388</v>
      </c>
      <c r="E3388" s="1514" t="s">
        <v>125</v>
      </c>
      <c r="F3388" s="1390">
        <v>500</v>
      </c>
      <c r="G3388" s="1283">
        <v>1.06</v>
      </c>
      <c r="H3388" s="1283"/>
      <c r="I3388" s="1283"/>
      <c r="J3388" s="1283"/>
      <c r="K3388" s="1283"/>
      <c r="L3388" s="1283"/>
      <c r="M3388" s="1283"/>
      <c r="N3388" s="1283"/>
      <c r="O3388" s="1283"/>
      <c r="P3388" s="1283"/>
      <c r="R3388" s="1067"/>
      <c r="S3388"/>
      <c r="T3388" s="268"/>
      <c r="U3388" s="268"/>
      <c r="V3388" s="268"/>
      <c r="Z3388" s="21"/>
      <c r="AH3388"/>
    </row>
    <row r="3389" spans="1:34" ht="11.25" customHeight="1">
      <c r="A3389"/>
      <c r="B3389" s="1281" t="s">
        <v>26</v>
      </c>
      <c r="C3389" s="1282">
        <v>2402</v>
      </c>
      <c r="D3389" s="1341" t="str">
        <f t="shared" si="66"/>
        <v>KY2402</v>
      </c>
      <c r="E3389" s="1514" t="s">
        <v>124</v>
      </c>
      <c r="F3389" s="1390">
        <v>500</v>
      </c>
      <c r="G3389" s="1283">
        <v>1.98</v>
      </c>
      <c r="H3389" s="1283"/>
      <c r="I3389" s="1283"/>
      <c r="J3389" s="1283"/>
      <c r="K3389" s="1283"/>
      <c r="L3389" s="1283"/>
      <c r="M3389" s="1283"/>
      <c r="N3389" s="1283"/>
      <c r="O3389" s="1283"/>
      <c r="P3389" s="1283"/>
      <c r="R3389" s="1067"/>
      <c r="S3389"/>
      <c r="T3389" s="268"/>
      <c r="U3389" s="268"/>
      <c r="V3389" s="268"/>
      <c r="Z3389" s="21"/>
      <c r="AH3389"/>
    </row>
    <row r="3390" spans="1:34" ht="11.25" customHeight="1">
      <c r="A3390"/>
      <c r="B3390" s="1281" t="s">
        <v>26</v>
      </c>
      <c r="C3390" s="1282">
        <v>2413</v>
      </c>
      <c r="D3390" s="1341" t="str">
        <f t="shared" si="66"/>
        <v>KY2413</v>
      </c>
      <c r="E3390" s="1514" t="s">
        <v>125</v>
      </c>
      <c r="F3390" s="1390">
        <v>500</v>
      </c>
      <c r="G3390" s="1283">
        <v>1.55</v>
      </c>
      <c r="H3390" s="1283"/>
      <c r="I3390" s="1283"/>
      <c r="J3390" s="1283"/>
      <c r="K3390" s="1283"/>
      <c r="L3390" s="1283"/>
      <c r="M3390" s="1283"/>
      <c r="N3390" s="1283"/>
      <c r="O3390" s="1283"/>
      <c r="P3390" s="1283"/>
      <c r="R3390" s="1067"/>
      <c r="S3390"/>
      <c r="T3390" s="268"/>
      <c r="U3390" s="268"/>
      <c r="V3390" s="268"/>
      <c r="Z3390" s="21"/>
      <c r="AH3390"/>
    </row>
    <row r="3391" spans="1:34" ht="11.25" customHeight="1">
      <c r="A3391"/>
      <c r="B3391" s="1281" t="s">
        <v>26</v>
      </c>
      <c r="C3391" s="1282">
        <v>2416</v>
      </c>
      <c r="D3391" s="1341" t="str">
        <f t="shared" si="66"/>
        <v>KY2416</v>
      </c>
      <c r="E3391" s="1514" t="s">
        <v>121</v>
      </c>
      <c r="F3391" s="1390">
        <v>500</v>
      </c>
      <c r="G3391" s="1283">
        <v>1.38</v>
      </c>
      <c r="H3391" s="1283"/>
      <c r="I3391" s="1283"/>
      <c r="J3391" s="1283"/>
      <c r="K3391" s="1283"/>
      <c r="L3391" s="1283"/>
      <c r="M3391" s="1283"/>
      <c r="N3391" s="1283"/>
      <c r="O3391" s="1283"/>
      <c r="P3391" s="1283"/>
      <c r="R3391" s="1067"/>
      <c r="S3391"/>
      <c r="T3391" s="268"/>
      <c r="U3391" s="268"/>
      <c r="V3391" s="268"/>
      <c r="Z3391" s="21"/>
      <c r="AH3391"/>
    </row>
    <row r="3392" spans="1:34" ht="11.25" customHeight="1">
      <c r="A3392"/>
      <c r="B3392" s="1281" t="s">
        <v>26</v>
      </c>
      <c r="C3392" s="1282">
        <v>2417</v>
      </c>
      <c r="D3392" s="1341" t="str">
        <f t="shared" si="66"/>
        <v>KY2417</v>
      </c>
      <c r="E3392" s="1514" t="s">
        <v>125</v>
      </c>
      <c r="F3392" s="1390">
        <v>500</v>
      </c>
      <c r="G3392" s="1283">
        <v>1.02</v>
      </c>
      <c r="H3392" s="1283"/>
      <c r="I3392" s="1283"/>
      <c r="J3392" s="1283"/>
      <c r="K3392" s="1283"/>
      <c r="L3392" s="1283"/>
      <c r="M3392" s="1283"/>
      <c r="N3392" s="1283"/>
      <c r="O3392" s="1283"/>
      <c r="P3392" s="1283"/>
      <c r="R3392" s="1067"/>
      <c r="S3392"/>
      <c r="T3392" s="268"/>
      <c r="U3392" s="268"/>
      <c r="V3392" s="268"/>
      <c r="Z3392" s="21"/>
      <c r="AH3392"/>
    </row>
    <row r="3393" spans="1:34" ht="11.25" customHeight="1">
      <c r="A3393"/>
      <c r="B3393" s="1281" t="s">
        <v>26</v>
      </c>
      <c r="C3393" s="1282">
        <v>2501</v>
      </c>
      <c r="D3393" s="1341" t="str">
        <f t="shared" si="66"/>
        <v>KY2501</v>
      </c>
      <c r="E3393" s="1514" t="s">
        <v>121</v>
      </c>
      <c r="F3393" s="1390">
        <v>500</v>
      </c>
      <c r="G3393" s="1283">
        <v>1.62</v>
      </c>
      <c r="H3393" s="1283"/>
      <c r="I3393" s="1283"/>
      <c r="J3393" s="1283"/>
      <c r="K3393" s="1283"/>
      <c r="L3393" s="1283"/>
      <c r="M3393" s="1283"/>
      <c r="N3393" s="1283"/>
      <c r="O3393" s="1283"/>
      <c r="P3393" s="1283"/>
      <c r="R3393" s="1067"/>
      <c r="S3393"/>
      <c r="T3393" s="268"/>
      <c r="U3393" s="268"/>
      <c r="V3393" s="268"/>
      <c r="Z3393" s="21"/>
      <c r="AH3393"/>
    </row>
    <row r="3394" spans="1:34" ht="11.25" customHeight="1">
      <c r="A3394"/>
      <c r="B3394" s="1281" t="s">
        <v>26</v>
      </c>
      <c r="C3394" s="1282">
        <v>2503</v>
      </c>
      <c r="D3394" s="1341" t="str">
        <f t="shared" si="66"/>
        <v>KY2503</v>
      </c>
      <c r="E3394" s="1514" t="s">
        <v>121</v>
      </c>
      <c r="F3394" s="1390">
        <v>500</v>
      </c>
      <c r="G3394" s="1283">
        <v>0.8</v>
      </c>
      <c r="H3394" s="1283"/>
      <c r="I3394" s="1283"/>
      <c r="J3394" s="1283"/>
      <c r="K3394" s="1283"/>
      <c r="L3394" s="1283"/>
      <c r="M3394" s="1283"/>
      <c r="N3394" s="1283"/>
      <c r="O3394" s="1283"/>
      <c r="P3394" s="1283"/>
      <c r="R3394" s="1067"/>
      <c r="S3394"/>
      <c r="T3394" s="268"/>
      <c r="U3394" s="268"/>
      <c r="V3394" s="268"/>
      <c r="Z3394" s="21"/>
      <c r="AH3394"/>
    </row>
    <row r="3395" spans="1:34" ht="11.25" customHeight="1">
      <c r="A3395"/>
      <c r="B3395" s="1281" t="s">
        <v>26</v>
      </c>
      <c r="C3395" s="1282">
        <v>2570</v>
      </c>
      <c r="D3395" s="1341" t="str">
        <f t="shared" si="66"/>
        <v>KY2570</v>
      </c>
      <c r="E3395" s="1514" t="s">
        <v>124</v>
      </c>
      <c r="F3395" s="1390">
        <v>500</v>
      </c>
      <c r="G3395" s="1283">
        <v>2.5</v>
      </c>
      <c r="H3395" s="1283"/>
      <c r="I3395" s="1283"/>
      <c r="J3395" s="1283"/>
      <c r="K3395" s="1283"/>
      <c r="L3395" s="1283"/>
      <c r="M3395" s="1283"/>
      <c r="N3395" s="1283"/>
      <c r="O3395" s="1283"/>
      <c r="P3395" s="1283"/>
      <c r="R3395" s="1067"/>
      <c r="S3395"/>
      <c r="T3395" s="268"/>
      <c r="U3395" s="268"/>
      <c r="V3395" s="268"/>
      <c r="Z3395" s="21"/>
      <c r="AH3395"/>
    </row>
    <row r="3396" spans="1:34" ht="11.25" customHeight="1">
      <c r="A3396"/>
      <c r="B3396" s="1281" t="s">
        <v>26</v>
      </c>
      <c r="C3396" s="1282">
        <v>2585</v>
      </c>
      <c r="D3396" s="1341" t="str">
        <f t="shared" si="66"/>
        <v>KY2585</v>
      </c>
      <c r="E3396" s="1514" t="s">
        <v>121</v>
      </c>
      <c r="F3396" s="1390">
        <v>500</v>
      </c>
      <c r="G3396" s="1283">
        <v>2.06</v>
      </c>
      <c r="H3396" s="1283"/>
      <c r="I3396" s="1283"/>
      <c r="J3396" s="1283"/>
      <c r="K3396" s="1283"/>
      <c r="L3396" s="1283"/>
      <c r="M3396" s="1283"/>
      <c r="N3396" s="1283"/>
      <c r="O3396" s="1283"/>
      <c r="P3396" s="1283"/>
      <c r="R3396" s="1067"/>
      <c r="S3396"/>
      <c r="T3396" s="268"/>
      <c r="U3396" s="268"/>
      <c r="V3396" s="268"/>
      <c r="Z3396" s="21"/>
      <c r="AH3396"/>
    </row>
    <row r="3397" spans="1:34" ht="11.25" customHeight="1">
      <c r="A3397"/>
      <c r="B3397" s="1281" t="s">
        <v>26</v>
      </c>
      <c r="C3397" s="1282">
        <v>2586</v>
      </c>
      <c r="D3397" s="1341" t="str">
        <f t="shared" si="66"/>
        <v>KY2586</v>
      </c>
      <c r="E3397" s="1514" t="s">
        <v>121</v>
      </c>
      <c r="F3397" s="1390">
        <v>500</v>
      </c>
      <c r="G3397" s="1283">
        <v>2.21</v>
      </c>
      <c r="H3397" s="1283"/>
      <c r="I3397" s="1283"/>
      <c r="J3397" s="1283"/>
      <c r="K3397" s="1283"/>
      <c r="L3397" s="1283"/>
      <c r="M3397" s="1283"/>
      <c r="N3397" s="1283"/>
      <c r="O3397" s="1283"/>
      <c r="P3397" s="1283"/>
      <c r="R3397" s="1067"/>
      <c r="S3397"/>
      <c r="T3397" s="268"/>
      <c r="U3397" s="268"/>
      <c r="V3397" s="268"/>
      <c r="Z3397" s="21"/>
      <c r="AH3397"/>
    </row>
    <row r="3398" spans="1:34" ht="11.25" customHeight="1">
      <c r="A3398"/>
      <c r="B3398" s="1281" t="s">
        <v>26</v>
      </c>
      <c r="C3398" s="1282">
        <v>2587</v>
      </c>
      <c r="D3398" s="1341" t="str">
        <f t="shared" si="66"/>
        <v>KY2587</v>
      </c>
      <c r="E3398" s="1514" t="s">
        <v>125</v>
      </c>
      <c r="F3398" s="1390">
        <v>500</v>
      </c>
      <c r="G3398" s="1283">
        <v>1.55</v>
      </c>
      <c r="H3398" s="1283"/>
      <c r="I3398" s="1283"/>
      <c r="J3398" s="1283"/>
      <c r="K3398" s="1283"/>
      <c r="L3398" s="1283"/>
      <c r="M3398" s="1283"/>
      <c r="N3398" s="1283"/>
      <c r="O3398" s="1283"/>
      <c r="P3398" s="1283"/>
      <c r="R3398" s="1067"/>
      <c r="S3398"/>
      <c r="T3398" s="268"/>
      <c r="U3398" s="268"/>
      <c r="V3398" s="268"/>
      <c r="Z3398" s="21"/>
      <c r="AH3398"/>
    </row>
    <row r="3399" spans="1:34" ht="11.25" customHeight="1">
      <c r="A3399"/>
      <c r="B3399" s="1281" t="s">
        <v>26</v>
      </c>
      <c r="C3399" s="1282">
        <v>2589</v>
      </c>
      <c r="D3399" s="1341" t="str">
        <f t="shared" si="66"/>
        <v>KY2589</v>
      </c>
      <c r="E3399" s="1514" t="s">
        <v>121</v>
      </c>
      <c r="F3399" s="1390">
        <v>500</v>
      </c>
      <c r="G3399" s="1283">
        <v>1.52</v>
      </c>
      <c r="H3399" s="1283"/>
      <c r="I3399" s="1283"/>
      <c r="J3399" s="1283"/>
      <c r="K3399" s="1283"/>
      <c r="L3399" s="1283"/>
      <c r="M3399" s="1283"/>
      <c r="N3399" s="1283"/>
      <c r="O3399" s="1283"/>
      <c r="P3399" s="1283"/>
      <c r="R3399" s="1067"/>
      <c r="S3399"/>
      <c r="T3399" s="268"/>
      <c r="U3399" s="268"/>
      <c r="V3399" s="268"/>
      <c r="Z3399" s="21"/>
      <c r="AH3399"/>
    </row>
    <row r="3400" spans="1:34" ht="11.25" customHeight="1">
      <c r="A3400"/>
      <c r="B3400" s="1281" t="s">
        <v>26</v>
      </c>
      <c r="C3400" s="1282">
        <v>2600</v>
      </c>
      <c r="D3400" s="1341" t="str">
        <f t="shared" si="66"/>
        <v>KY2600</v>
      </c>
      <c r="E3400" s="1514" t="s">
        <v>123</v>
      </c>
      <c r="F3400" s="1390">
        <v>500</v>
      </c>
      <c r="G3400" s="1283">
        <v>2.99</v>
      </c>
      <c r="H3400" s="1283"/>
      <c r="I3400" s="1283"/>
      <c r="J3400" s="1283"/>
      <c r="K3400" s="1283"/>
      <c r="L3400" s="1283"/>
      <c r="M3400" s="1283"/>
      <c r="N3400" s="1283"/>
      <c r="O3400" s="1283"/>
      <c r="P3400" s="1283"/>
      <c r="R3400" s="1067"/>
      <c r="S3400"/>
      <c r="T3400" s="268"/>
      <c r="U3400" s="268"/>
      <c r="V3400" s="268"/>
      <c r="Z3400" s="21"/>
      <c r="AH3400"/>
    </row>
    <row r="3401" spans="1:34" ht="11.25" customHeight="1">
      <c r="A3401"/>
      <c r="B3401" s="1281" t="s">
        <v>26</v>
      </c>
      <c r="C3401" s="1282">
        <v>2623</v>
      </c>
      <c r="D3401" s="1341" t="str">
        <f t="shared" si="66"/>
        <v>KY2623</v>
      </c>
      <c r="E3401" s="1514" t="s">
        <v>123</v>
      </c>
      <c r="F3401" s="1390">
        <v>500</v>
      </c>
      <c r="G3401" s="1283">
        <v>4.18</v>
      </c>
      <c r="H3401" s="1283"/>
      <c r="I3401" s="1283"/>
      <c r="J3401" s="1283"/>
      <c r="K3401" s="1283"/>
      <c r="L3401" s="1283"/>
      <c r="M3401" s="1283"/>
      <c r="N3401" s="1283"/>
      <c r="O3401" s="1283"/>
      <c r="P3401" s="1283"/>
      <c r="R3401" s="1067"/>
      <c r="S3401"/>
      <c r="T3401" s="268"/>
      <c r="U3401" s="268"/>
      <c r="V3401" s="268"/>
      <c r="Z3401" s="21"/>
      <c r="AH3401"/>
    </row>
    <row r="3402" spans="1:34" ht="11.25" customHeight="1">
      <c r="A3402"/>
      <c r="B3402" s="1281" t="s">
        <v>26</v>
      </c>
      <c r="C3402" s="1282">
        <v>2651</v>
      </c>
      <c r="D3402" s="1341" t="str">
        <f t="shared" si="66"/>
        <v>KY2651</v>
      </c>
      <c r="E3402" s="1514" t="s">
        <v>124</v>
      </c>
      <c r="F3402" s="1390">
        <v>500</v>
      </c>
      <c r="G3402" s="1283">
        <v>1.25</v>
      </c>
      <c r="H3402" s="1283"/>
      <c r="I3402" s="1283"/>
      <c r="J3402" s="1283"/>
      <c r="K3402" s="1283"/>
      <c r="L3402" s="1283"/>
      <c r="M3402" s="1283"/>
      <c r="N3402" s="1283"/>
      <c r="O3402" s="1283"/>
      <c r="P3402" s="1283"/>
      <c r="R3402" s="1067"/>
      <c r="S3402"/>
      <c r="T3402" s="268"/>
      <c r="U3402" s="268"/>
      <c r="V3402" s="268"/>
      <c r="Z3402" s="21"/>
      <c r="AH3402"/>
    </row>
    <row r="3403" spans="1:34" ht="11.25" customHeight="1">
      <c r="A3403"/>
      <c r="B3403" s="1281" t="s">
        <v>26</v>
      </c>
      <c r="C3403" s="1282">
        <v>2660</v>
      </c>
      <c r="D3403" s="1341" t="str">
        <f t="shared" si="66"/>
        <v>KY2660</v>
      </c>
      <c r="E3403" s="1514" t="s">
        <v>124</v>
      </c>
      <c r="F3403" s="1390">
        <v>500</v>
      </c>
      <c r="G3403" s="1283">
        <v>1.68</v>
      </c>
      <c r="H3403" s="1283"/>
      <c r="I3403" s="1283"/>
      <c r="J3403" s="1283"/>
      <c r="K3403" s="1283"/>
      <c r="L3403" s="1283"/>
      <c r="M3403" s="1283"/>
      <c r="N3403" s="1283"/>
      <c r="O3403" s="1283"/>
      <c r="P3403" s="1283"/>
      <c r="R3403" s="1067"/>
      <c r="S3403"/>
      <c r="T3403" s="268"/>
      <c r="U3403" s="268"/>
      <c r="V3403" s="268"/>
      <c r="Z3403" s="21"/>
      <c r="AH3403"/>
    </row>
    <row r="3404" spans="1:34" ht="11.25" customHeight="1">
      <c r="A3404"/>
      <c r="B3404" s="1281" t="s">
        <v>26</v>
      </c>
      <c r="C3404" s="1282">
        <v>2683</v>
      </c>
      <c r="D3404" s="1341" t="str">
        <f t="shared" ref="D3404:D3467" si="67">B3404&amp;TEXT(C3404,"0000")</f>
        <v>KY2683</v>
      </c>
      <c r="E3404" s="1514" t="s">
        <v>124</v>
      </c>
      <c r="F3404" s="1390">
        <v>500</v>
      </c>
      <c r="G3404" s="1283">
        <v>1.62</v>
      </c>
      <c r="H3404" s="1283"/>
      <c r="I3404" s="1283"/>
      <c r="J3404" s="1283"/>
      <c r="K3404" s="1283"/>
      <c r="L3404" s="1283"/>
      <c r="M3404" s="1283"/>
      <c r="N3404" s="1283"/>
      <c r="O3404" s="1283"/>
      <c r="P3404" s="1283"/>
      <c r="R3404" s="1067"/>
      <c r="S3404"/>
      <c r="T3404" s="268"/>
      <c r="U3404" s="268"/>
      <c r="V3404" s="268"/>
      <c r="Z3404" s="21"/>
      <c r="AH3404"/>
    </row>
    <row r="3405" spans="1:34" ht="11.25" customHeight="1">
      <c r="A3405"/>
      <c r="B3405" s="1281" t="s">
        <v>26</v>
      </c>
      <c r="C3405" s="1282">
        <v>2688</v>
      </c>
      <c r="D3405" s="1341" t="str">
        <f t="shared" si="67"/>
        <v>KY2688</v>
      </c>
      <c r="E3405" s="1514" t="s">
        <v>124</v>
      </c>
      <c r="F3405" s="1390">
        <v>500</v>
      </c>
      <c r="G3405" s="1283">
        <v>1.58</v>
      </c>
      <c r="H3405" s="1283"/>
      <c r="I3405" s="1283"/>
      <c r="J3405" s="1283"/>
      <c r="K3405" s="1283"/>
      <c r="L3405" s="1283"/>
      <c r="M3405" s="1283"/>
      <c r="N3405" s="1283"/>
      <c r="O3405" s="1283"/>
      <c r="P3405" s="1283"/>
      <c r="R3405" s="1067"/>
      <c r="S3405"/>
      <c r="T3405" s="268"/>
      <c r="U3405" s="268"/>
      <c r="V3405" s="268"/>
      <c r="Z3405" s="21"/>
      <c r="AH3405"/>
    </row>
    <row r="3406" spans="1:34" ht="11.25" customHeight="1">
      <c r="A3406"/>
      <c r="B3406" s="1281" t="s">
        <v>26</v>
      </c>
      <c r="C3406" s="1282">
        <v>2701</v>
      </c>
      <c r="D3406" s="1341" t="str">
        <f t="shared" si="67"/>
        <v>KY2701</v>
      </c>
      <c r="E3406" s="1514" t="s">
        <v>122</v>
      </c>
      <c r="F3406" s="1390">
        <v>750</v>
      </c>
      <c r="G3406" s="1283">
        <v>9.5399999999999991</v>
      </c>
      <c r="H3406" s="1283"/>
      <c r="I3406" s="1283"/>
      <c r="J3406" s="1283"/>
      <c r="K3406" s="1283"/>
      <c r="L3406" s="1283"/>
      <c r="M3406" s="1283"/>
      <c r="N3406" s="1283"/>
      <c r="O3406" s="1283"/>
      <c r="P3406" s="1283"/>
      <c r="R3406" s="1067"/>
      <c r="S3406"/>
      <c r="T3406" s="268"/>
      <c r="U3406" s="268"/>
      <c r="V3406" s="268"/>
      <c r="Z3406" s="21"/>
      <c r="AH3406"/>
    </row>
    <row r="3407" spans="1:34" ht="11.25" customHeight="1">
      <c r="A3407"/>
      <c r="B3407" s="1281" t="s">
        <v>26</v>
      </c>
      <c r="C3407" s="1282">
        <v>2702</v>
      </c>
      <c r="D3407" s="1341" t="str">
        <f t="shared" si="67"/>
        <v>KY2702</v>
      </c>
      <c r="E3407" s="1514" t="s">
        <v>122</v>
      </c>
      <c r="F3407" s="1390">
        <v>1900</v>
      </c>
      <c r="G3407" s="1283">
        <v>27.38</v>
      </c>
      <c r="H3407" s="1283"/>
      <c r="I3407" s="1283"/>
      <c r="J3407" s="1283"/>
      <c r="K3407" s="1283"/>
      <c r="L3407" s="1283"/>
      <c r="M3407" s="1283"/>
      <c r="N3407" s="1283"/>
      <c r="O3407" s="1283"/>
      <c r="P3407" s="1283"/>
      <c r="R3407" s="1067"/>
      <c r="S3407"/>
      <c r="T3407" s="268"/>
      <c r="U3407" s="268"/>
      <c r="V3407" s="268"/>
      <c r="Z3407" s="21"/>
      <c r="AH3407"/>
    </row>
    <row r="3408" spans="1:34" ht="11.25" customHeight="1">
      <c r="A3408"/>
      <c r="B3408" s="1281" t="s">
        <v>26</v>
      </c>
      <c r="C3408" s="1282">
        <v>2710</v>
      </c>
      <c r="D3408" s="1341" t="str">
        <f t="shared" si="67"/>
        <v>KY2710</v>
      </c>
      <c r="E3408" s="1514" t="s">
        <v>123</v>
      </c>
      <c r="F3408" s="1390">
        <v>650</v>
      </c>
      <c r="G3408" s="1283">
        <v>7.6</v>
      </c>
      <c r="H3408" s="1283"/>
      <c r="I3408" s="1283"/>
      <c r="J3408" s="1283"/>
      <c r="K3408" s="1283"/>
      <c r="L3408" s="1283"/>
      <c r="M3408" s="1283"/>
      <c r="N3408" s="1283"/>
      <c r="O3408" s="1283"/>
      <c r="P3408" s="1283"/>
      <c r="R3408" s="1067"/>
      <c r="S3408"/>
      <c r="T3408" s="268"/>
      <c r="U3408" s="268"/>
      <c r="V3408" s="268"/>
      <c r="Z3408" s="21"/>
      <c r="AH3408"/>
    </row>
    <row r="3409" spans="1:34" ht="11.25" customHeight="1">
      <c r="A3409"/>
      <c r="B3409" s="1281" t="s">
        <v>26</v>
      </c>
      <c r="C3409" s="1282">
        <v>2714</v>
      </c>
      <c r="D3409" s="1341" t="str">
        <f t="shared" si="67"/>
        <v>KY2714</v>
      </c>
      <c r="E3409" s="1514" t="s">
        <v>123</v>
      </c>
      <c r="F3409" s="1390">
        <v>500</v>
      </c>
      <c r="G3409" s="1283">
        <v>2.94</v>
      </c>
      <c r="H3409" s="1283"/>
      <c r="I3409" s="1283"/>
      <c r="J3409" s="1283"/>
      <c r="K3409" s="1283"/>
      <c r="L3409" s="1283"/>
      <c r="M3409" s="1283"/>
      <c r="N3409" s="1283"/>
      <c r="O3409" s="1283"/>
      <c r="P3409" s="1283"/>
      <c r="R3409" s="1067"/>
      <c r="S3409"/>
      <c r="T3409" s="268"/>
      <c r="U3409" s="268"/>
      <c r="V3409" s="268"/>
      <c r="Z3409" s="21"/>
      <c r="AH3409"/>
    </row>
    <row r="3410" spans="1:34" ht="11.25" customHeight="1">
      <c r="A3410"/>
      <c r="B3410" s="1281" t="s">
        <v>26</v>
      </c>
      <c r="C3410" s="1282">
        <v>2719</v>
      </c>
      <c r="D3410" s="1341" t="str">
        <f t="shared" si="67"/>
        <v>KY2719</v>
      </c>
      <c r="E3410" s="1514" t="s">
        <v>122</v>
      </c>
      <c r="F3410" s="1390">
        <v>800</v>
      </c>
      <c r="G3410" s="1283">
        <v>10.24</v>
      </c>
      <c r="H3410" s="1283"/>
      <c r="I3410" s="1283"/>
      <c r="J3410" s="1283"/>
      <c r="K3410" s="1283"/>
      <c r="L3410" s="1283"/>
      <c r="M3410" s="1283"/>
      <c r="N3410" s="1283"/>
      <c r="O3410" s="1283"/>
      <c r="P3410" s="1283"/>
      <c r="R3410" s="1067"/>
      <c r="S3410"/>
      <c r="T3410" s="268"/>
      <c r="U3410" s="268"/>
      <c r="V3410" s="268"/>
      <c r="Z3410" s="21"/>
      <c r="AH3410"/>
    </row>
    <row r="3411" spans="1:34" ht="11.25" customHeight="1">
      <c r="A3411"/>
      <c r="B3411" s="1281" t="s">
        <v>26</v>
      </c>
      <c r="C3411" s="1282">
        <v>2731</v>
      </c>
      <c r="D3411" s="1341" t="str">
        <f t="shared" si="67"/>
        <v>KY2731</v>
      </c>
      <c r="E3411" s="1514" t="s">
        <v>124</v>
      </c>
      <c r="F3411" s="1390">
        <v>500</v>
      </c>
      <c r="G3411" s="1283">
        <v>2.72</v>
      </c>
      <c r="H3411" s="1283"/>
      <c r="I3411" s="1283"/>
      <c r="J3411" s="1283"/>
      <c r="K3411" s="1283"/>
      <c r="L3411" s="1283"/>
      <c r="M3411" s="1283"/>
      <c r="N3411" s="1283"/>
      <c r="O3411" s="1283"/>
      <c r="P3411" s="1283"/>
      <c r="R3411" s="1067"/>
      <c r="S3411"/>
      <c r="T3411" s="268"/>
      <c r="U3411" s="268"/>
      <c r="V3411" s="268"/>
      <c r="Z3411" s="21"/>
      <c r="AH3411"/>
    </row>
    <row r="3412" spans="1:34" ht="11.25" customHeight="1">
      <c r="A3412"/>
      <c r="B3412" s="1281" t="s">
        <v>26</v>
      </c>
      <c r="C3412" s="1282">
        <v>2735</v>
      </c>
      <c r="D3412" s="1341" t="str">
        <f t="shared" si="67"/>
        <v>KY2735</v>
      </c>
      <c r="E3412" s="1514" t="s">
        <v>124</v>
      </c>
      <c r="F3412" s="1390">
        <v>500</v>
      </c>
      <c r="G3412" s="1283">
        <v>3.14</v>
      </c>
      <c r="H3412" s="1283"/>
      <c r="I3412" s="1283"/>
      <c r="J3412" s="1283"/>
      <c r="K3412" s="1283"/>
      <c r="L3412" s="1283"/>
      <c r="M3412" s="1283"/>
      <c r="N3412" s="1283"/>
      <c r="O3412" s="1283"/>
      <c r="P3412" s="1283"/>
      <c r="R3412" s="1067"/>
      <c r="S3412"/>
      <c r="T3412" s="268"/>
      <c r="U3412" s="268"/>
      <c r="V3412" s="268"/>
      <c r="Z3412" s="21"/>
      <c r="AH3412"/>
    </row>
    <row r="3413" spans="1:34" ht="11.25" customHeight="1">
      <c r="A3413"/>
      <c r="B3413" s="1281" t="s">
        <v>26</v>
      </c>
      <c r="C3413" s="1282">
        <v>2759</v>
      </c>
      <c r="D3413" s="1341" t="str">
        <f t="shared" si="67"/>
        <v>KY2759</v>
      </c>
      <c r="E3413" s="1514" t="s">
        <v>124</v>
      </c>
      <c r="F3413" s="1390">
        <v>500</v>
      </c>
      <c r="G3413" s="1283">
        <v>4.93</v>
      </c>
      <c r="H3413" s="1283"/>
      <c r="I3413" s="1283"/>
      <c r="J3413" s="1283"/>
      <c r="K3413" s="1283"/>
      <c r="L3413" s="1283"/>
      <c r="M3413" s="1283"/>
      <c r="N3413" s="1283"/>
      <c r="O3413" s="1283"/>
      <c r="P3413" s="1283"/>
      <c r="R3413" s="1067"/>
      <c r="S3413"/>
      <c r="T3413" s="268"/>
      <c r="U3413" s="268"/>
      <c r="V3413" s="268"/>
      <c r="Z3413" s="21"/>
      <c r="AH3413"/>
    </row>
    <row r="3414" spans="1:34" ht="11.25" customHeight="1">
      <c r="A3414"/>
      <c r="B3414" s="1281" t="s">
        <v>26</v>
      </c>
      <c r="C3414" s="1282">
        <v>2790</v>
      </c>
      <c r="D3414" s="1341" t="str">
        <f t="shared" si="67"/>
        <v>KY2790</v>
      </c>
      <c r="E3414" s="1514" t="s">
        <v>125</v>
      </c>
      <c r="F3414" s="1390">
        <v>500</v>
      </c>
      <c r="G3414" s="1283">
        <v>1.1399999999999999</v>
      </c>
      <c r="H3414" s="1283"/>
      <c r="I3414" s="1283"/>
      <c r="J3414" s="1283"/>
      <c r="K3414" s="1283"/>
      <c r="L3414" s="1283"/>
      <c r="M3414" s="1283"/>
      <c r="N3414" s="1283"/>
      <c r="O3414" s="1283"/>
      <c r="P3414" s="1283"/>
      <c r="R3414" s="1067"/>
      <c r="S3414"/>
      <c r="T3414" s="268"/>
      <c r="U3414" s="268"/>
      <c r="V3414" s="268"/>
      <c r="Z3414" s="21"/>
      <c r="AH3414"/>
    </row>
    <row r="3415" spans="1:34" ht="11.25" customHeight="1">
      <c r="A3415"/>
      <c r="B3415" s="1281" t="s">
        <v>26</v>
      </c>
      <c r="C3415" s="1282">
        <v>2797</v>
      </c>
      <c r="D3415" s="1341" t="str">
        <f t="shared" si="67"/>
        <v>KY2797</v>
      </c>
      <c r="E3415" s="1514" t="s">
        <v>124</v>
      </c>
      <c r="F3415" s="1390">
        <v>500</v>
      </c>
      <c r="G3415" s="1283">
        <v>2.82</v>
      </c>
      <c r="H3415" s="1283"/>
      <c r="I3415" s="1283"/>
      <c r="J3415" s="1283"/>
      <c r="K3415" s="1283"/>
      <c r="L3415" s="1283"/>
      <c r="M3415" s="1283"/>
      <c r="N3415" s="1283"/>
      <c r="O3415" s="1283"/>
      <c r="P3415" s="1283"/>
      <c r="R3415" s="1067"/>
      <c r="S3415"/>
      <c r="T3415" s="268"/>
      <c r="U3415" s="268"/>
      <c r="V3415" s="268"/>
      <c r="Z3415" s="21"/>
      <c r="AH3415"/>
    </row>
    <row r="3416" spans="1:34" ht="11.25" customHeight="1">
      <c r="A3416"/>
      <c r="B3416" s="1281" t="s">
        <v>26</v>
      </c>
      <c r="C3416" s="1282">
        <v>2799</v>
      </c>
      <c r="D3416" s="1341" t="str">
        <f t="shared" si="67"/>
        <v>KY2799</v>
      </c>
      <c r="E3416" s="1514" t="s">
        <v>125</v>
      </c>
      <c r="F3416" s="1390">
        <v>500</v>
      </c>
      <c r="G3416" s="1283">
        <v>4.46</v>
      </c>
      <c r="H3416" s="1283"/>
      <c r="I3416" s="1283"/>
      <c r="J3416" s="1283"/>
      <c r="K3416" s="1283"/>
      <c r="L3416" s="1283"/>
      <c r="M3416" s="1283"/>
      <c r="N3416" s="1283"/>
      <c r="O3416" s="1283"/>
      <c r="P3416" s="1283"/>
      <c r="R3416" s="1067"/>
      <c r="S3416"/>
      <c r="T3416" s="268"/>
      <c r="U3416" s="268"/>
      <c r="V3416" s="268"/>
      <c r="Z3416" s="21"/>
      <c r="AH3416"/>
    </row>
    <row r="3417" spans="1:34" ht="11.25" customHeight="1">
      <c r="A3417"/>
      <c r="B3417" s="1281" t="s">
        <v>26</v>
      </c>
      <c r="C3417" s="1282">
        <v>2802</v>
      </c>
      <c r="D3417" s="1341" t="str">
        <f t="shared" si="67"/>
        <v>KY2802</v>
      </c>
      <c r="E3417" s="1514" t="s">
        <v>125</v>
      </c>
      <c r="F3417" s="1390">
        <v>500</v>
      </c>
      <c r="G3417" s="1283">
        <v>3.76</v>
      </c>
      <c r="H3417" s="1283"/>
      <c r="I3417" s="1283"/>
      <c r="J3417" s="1283"/>
      <c r="K3417" s="1283"/>
      <c r="L3417" s="1283"/>
      <c r="M3417" s="1283"/>
      <c r="N3417" s="1283"/>
      <c r="O3417" s="1283"/>
      <c r="P3417" s="1283"/>
      <c r="R3417" s="1067"/>
      <c r="S3417"/>
      <c r="T3417" s="268"/>
      <c r="U3417" s="268"/>
      <c r="V3417" s="268"/>
      <c r="Z3417" s="21"/>
      <c r="AH3417"/>
    </row>
    <row r="3418" spans="1:34" ht="11.25" customHeight="1">
      <c r="A3418"/>
      <c r="B3418" s="1281" t="s">
        <v>26</v>
      </c>
      <c r="C3418" s="1282">
        <v>2835</v>
      </c>
      <c r="D3418" s="1341" t="str">
        <f t="shared" si="67"/>
        <v>KY2835</v>
      </c>
      <c r="E3418" s="1514" t="s">
        <v>125</v>
      </c>
      <c r="F3418" s="1390">
        <v>500</v>
      </c>
      <c r="G3418" s="1283">
        <v>1.71</v>
      </c>
      <c r="H3418" s="1283"/>
      <c r="I3418" s="1283"/>
      <c r="J3418" s="1283"/>
      <c r="K3418" s="1283"/>
      <c r="L3418" s="1283"/>
      <c r="M3418" s="1283"/>
      <c r="N3418" s="1283"/>
      <c r="O3418" s="1283"/>
      <c r="P3418" s="1283"/>
      <c r="R3418" s="1067"/>
      <c r="S3418"/>
      <c r="T3418" s="268"/>
      <c r="U3418" s="268"/>
      <c r="V3418" s="268"/>
      <c r="Z3418" s="21"/>
      <c r="AH3418"/>
    </row>
    <row r="3419" spans="1:34" ht="11.25" customHeight="1">
      <c r="A3419"/>
      <c r="B3419" s="1281" t="s">
        <v>26</v>
      </c>
      <c r="C3419" s="1282">
        <v>2836</v>
      </c>
      <c r="D3419" s="1341" t="str">
        <f t="shared" si="67"/>
        <v>KY2836</v>
      </c>
      <c r="E3419" s="1514" t="s">
        <v>125</v>
      </c>
      <c r="F3419" s="1390">
        <v>500</v>
      </c>
      <c r="G3419" s="1283">
        <v>2</v>
      </c>
      <c r="H3419" s="1283"/>
      <c r="I3419" s="1283"/>
      <c r="J3419" s="1283"/>
      <c r="K3419" s="1283"/>
      <c r="L3419" s="1283"/>
      <c r="M3419" s="1283"/>
      <c r="N3419" s="1283"/>
      <c r="O3419" s="1283"/>
      <c r="P3419" s="1283"/>
      <c r="R3419" s="1067"/>
      <c r="S3419"/>
      <c r="T3419" s="268"/>
      <c r="U3419" s="268"/>
      <c r="V3419" s="268"/>
      <c r="Z3419" s="21"/>
      <c r="AH3419"/>
    </row>
    <row r="3420" spans="1:34" ht="11.25" customHeight="1">
      <c r="A3420"/>
      <c r="B3420" s="1281" t="s">
        <v>26</v>
      </c>
      <c r="C3420" s="1282">
        <v>2841</v>
      </c>
      <c r="D3420" s="1341" t="str">
        <f t="shared" si="67"/>
        <v>KY2841</v>
      </c>
      <c r="E3420" s="1514" t="s">
        <v>125</v>
      </c>
      <c r="F3420" s="1390">
        <v>500</v>
      </c>
      <c r="G3420" s="1283">
        <v>3.22</v>
      </c>
      <c r="H3420" s="1283"/>
      <c r="I3420" s="1283"/>
      <c r="J3420" s="1283"/>
      <c r="K3420" s="1283"/>
      <c r="L3420" s="1283"/>
      <c r="M3420" s="1283"/>
      <c r="N3420" s="1283"/>
      <c r="O3420" s="1283"/>
      <c r="P3420" s="1283"/>
      <c r="R3420" s="1067"/>
      <c r="S3420"/>
      <c r="T3420" s="268"/>
      <c r="U3420" s="268"/>
      <c r="V3420" s="268"/>
      <c r="Z3420" s="21"/>
      <c r="AH3420"/>
    </row>
    <row r="3421" spans="1:34" ht="11.25" customHeight="1">
      <c r="A3421"/>
      <c r="B3421" s="1281" t="s">
        <v>26</v>
      </c>
      <c r="C3421" s="1282">
        <v>2881</v>
      </c>
      <c r="D3421" s="1341" t="str">
        <f t="shared" si="67"/>
        <v>KY2881</v>
      </c>
      <c r="E3421" s="1514" t="s">
        <v>121</v>
      </c>
      <c r="F3421" s="1390">
        <v>500</v>
      </c>
      <c r="G3421" s="1283">
        <v>2.59</v>
      </c>
      <c r="H3421" s="1283"/>
      <c r="I3421" s="1283"/>
      <c r="J3421" s="1283"/>
      <c r="K3421" s="1283"/>
      <c r="L3421" s="1283"/>
      <c r="M3421" s="1283"/>
      <c r="N3421" s="1283"/>
      <c r="O3421" s="1283"/>
      <c r="P3421" s="1283"/>
      <c r="R3421" s="1067"/>
      <c r="S3421"/>
      <c r="T3421" s="268"/>
      <c r="U3421" s="268"/>
      <c r="V3421" s="268"/>
      <c r="Z3421" s="21"/>
      <c r="AH3421"/>
    </row>
    <row r="3422" spans="1:34" ht="11.25" customHeight="1">
      <c r="A3422"/>
      <c r="B3422" s="1281" t="s">
        <v>26</v>
      </c>
      <c r="C3422" s="1282">
        <v>2883</v>
      </c>
      <c r="D3422" s="1341" t="str">
        <f t="shared" si="67"/>
        <v>KY2883</v>
      </c>
      <c r="E3422" s="1514" t="s">
        <v>121</v>
      </c>
      <c r="F3422" s="1390">
        <v>500</v>
      </c>
      <c r="G3422" s="1283">
        <v>2.2599999999999998</v>
      </c>
      <c r="H3422" s="1283"/>
      <c r="I3422" s="1283"/>
      <c r="J3422" s="1283"/>
      <c r="K3422" s="1283"/>
      <c r="L3422" s="1283"/>
      <c r="M3422" s="1283"/>
      <c r="N3422" s="1283"/>
      <c r="O3422" s="1283"/>
      <c r="P3422" s="1283"/>
      <c r="R3422" s="1067"/>
      <c r="S3422"/>
      <c r="T3422" s="268"/>
      <c r="U3422" s="268"/>
      <c r="V3422" s="268"/>
      <c r="Z3422" s="21"/>
      <c r="AH3422"/>
    </row>
    <row r="3423" spans="1:34" ht="11.25" customHeight="1">
      <c r="A3423"/>
      <c r="B3423" s="1281" t="s">
        <v>26</v>
      </c>
      <c r="C3423" s="1282">
        <v>2915</v>
      </c>
      <c r="D3423" s="1341" t="str">
        <f t="shared" si="67"/>
        <v>KY2915</v>
      </c>
      <c r="E3423" s="1514" t="s">
        <v>123</v>
      </c>
      <c r="F3423" s="1390">
        <v>500</v>
      </c>
      <c r="G3423" s="1283">
        <v>2.42</v>
      </c>
      <c r="H3423" s="1283"/>
      <c r="I3423" s="1283"/>
      <c r="J3423" s="1283"/>
      <c r="K3423" s="1283"/>
      <c r="L3423" s="1283"/>
      <c r="M3423" s="1283"/>
      <c r="N3423" s="1283"/>
      <c r="O3423" s="1283"/>
      <c r="P3423" s="1283"/>
      <c r="R3423" s="1067"/>
      <c r="S3423"/>
      <c r="T3423" s="268"/>
      <c r="U3423" s="268"/>
      <c r="V3423" s="268"/>
      <c r="Z3423" s="21"/>
      <c r="AH3423"/>
    </row>
    <row r="3424" spans="1:34" ht="11.25" customHeight="1">
      <c r="A3424"/>
      <c r="B3424" s="1281" t="s">
        <v>26</v>
      </c>
      <c r="C3424" s="1282">
        <v>2916</v>
      </c>
      <c r="D3424" s="1341" t="str">
        <f t="shared" si="67"/>
        <v>KY2916</v>
      </c>
      <c r="E3424" s="1514" t="s">
        <v>123</v>
      </c>
      <c r="F3424" s="1390">
        <v>500</v>
      </c>
      <c r="G3424" s="1283">
        <v>2.1</v>
      </c>
      <c r="H3424" s="1283"/>
      <c r="I3424" s="1283"/>
      <c r="J3424" s="1283"/>
      <c r="K3424" s="1283"/>
      <c r="L3424" s="1283"/>
      <c r="M3424" s="1283"/>
      <c r="N3424" s="1283"/>
      <c r="O3424" s="1283"/>
      <c r="P3424" s="1283"/>
      <c r="R3424" s="1067"/>
      <c r="S3424"/>
      <c r="T3424" s="268"/>
      <c r="U3424" s="268"/>
      <c r="V3424" s="268"/>
      <c r="Z3424" s="21"/>
      <c r="AH3424"/>
    </row>
    <row r="3425" spans="1:34" ht="11.25" customHeight="1">
      <c r="A3425"/>
      <c r="B3425" s="1281" t="s">
        <v>26</v>
      </c>
      <c r="C3425" s="1282">
        <v>2923</v>
      </c>
      <c r="D3425" s="1341" t="str">
        <f t="shared" si="67"/>
        <v>KY2923</v>
      </c>
      <c r="E3425" s="1514" t="s">
        <v>124</v>
      </c>
      <c r="F3425" s="1390">
        <v>500</v>
      </c>
      <c r="G3425" s="1283">
        <v>1.38</v>
      </c>
      <c r="H3425" s="1283"/>
      <c r="I3425" s="1283"/>
      <c r="J3425" s="1283"/>
      <c r="K3425" s="1283"/>
      <c r="L3425" s="1283"/>
      <c r="M3425" s="1283"/>
      <c r="N3425" s="1283"/>
      <c r="O3425" s="1283"/>
      <c r="P3425" s="1283"/>
      <c r="R3425" s="1067"/>
      <c r="S3425"/>
      <c r="T3425" s="268"/>
      <c r="U3425" s="268"/>
      <c r="V3425" s="268"/>
      <c r="Z3425" s="21"/>
      <c r="AH3425"/>
    </row>
    <row r="3426" spans="1:34" ht="11.25" customHeight="1">
      <c r="A3426"/>
      <c r="B3426" s="1281" t="s">
        <v>26</v>
      </c>
      <c r="C3426" s="1282">
        <v>2960</v>
      </c>
      <c r="D3426" s="1341" t="str">
        <f t="shared" si="67"/>
        <v>KY2960</v>
      </c>
      <c r="E3426" s="1514" t="s">
        <v>123</v>
      </c>
      <c r="F3426" s="1390">
        <v>500</v>
      </c>
      <c r="G3426" s="1283">
        <v>3.39</v>
      </c>
      <c r="H3426" s="1283"/>
      <c r="I3426" s="1283"/>
      <c r="J3426" s="1283"/>
      <c r="K3426" s="1283"/>
      <c r="L3426" s="1283"/>
      <c r="M3426" s="1283"/>
      <c r="N3426" s="1283"/>
      <c r="O3426" s="1283"/>
      <c r="P3426" s="1283"/>
      <c r="R3426" s="1067"/>
      <c r="S3426"/>
      <c r="T3426" s="268"/>
      <c r="U3426" s="268"/>
      <c r="V3426" s="268"/>
      <c r="Z3426" s="21"/>
      <c r="AH3426"/>
    </row>
    <row r="3427" spans="1:34" ht="11.25" customHeight="1">
      <c r="A3427"/>
      <c r="B3427" s="1281" t="s">
        <v>26</v>
      </c>
      <c r="C3427" s="1282">
        <v>3004</v>
      </c>
      <c r="D3427" s="1341" t="str">
        <f t="shared" si="67"/>
        <v>KY3004</v>
      </c>
      <c r="E3427" s="1514" t="s">
        <v>123</v>
      </c>
      <c r="F3427" s="1390">
        <v>500</v>
      </c>
      <c r="G3427" s="1283">
        <v>1.0900000000000001</v>
      </c>
      <c r="H3427" s="1283"/>
      <c r="I3427" s="1283"/>
      <c r="J3427" s="1283"/>
      <c r="K3427" s="1283"/>
      <c r="L3427" s="1283"/>
      <c r="M3427" s="1283"/>
      <c r="N3427" s="1283"/>
      <c r="O3427" s="1283"/>
      <c r="P3427" s="1283"/>
      <c r="R3427" s="1067"/>
      <c r="S3427"/>
      <c r="T3427" s="268"/>
      <c r="U3427" s="268"/>
      <c r="V3427" s="268"/>
      <c r="Z3427" s="21"/>
      <c r="AH3427"/>
    </row>
    <row r="3428" spans="1:34" ht="11.25" customHeight="1">
      <c r="A3428"/>
      <c r="B3428" s="1281" t="s">
        <v>26</v>
      </c>
      <c r="C3428" s="1282">
        <v>3018</v>
      </c>
      <c r="D3428" s="1341" t="str">
        <f t="shared" si="67"/>
        <v>KY3018</v>
      </c>
      <c r="E3428" s="1514" t="s">
        <v>123</v>
      </c>
      <c r="F3428" s="1390">
        <v>500</v>
      </c>
      <c r="G3428" s="1283">
        <v>1.74</v>
      </c>
      <c r="H3428" s="1283"/>
      <c r="I3428" s="1283"/>
      <c r="J3428" s="1283"/>
      <c r="K3428" s="1283"/>
      <c r="L3428" s="1283"/>
      <c r="M3428" s="1283"/>
      <c r="N3428" s="1283"/>
      <c r="O3428" s="1283"/>
      <c r="P3428" s="1283"/>
      <c r="R3428" s="1067"/>
      <c r="S3428"/>
      <c r="T3428" s="268"/>
      <c r="U3428" s="268"/>
      <c r="V3428" s="268"/>
      <c r="Z3428" s="21"/>
      <c r="AH3428"/>
    </row>
    <row r="3429" spans="1:34" ht="11.25" customHeight="1">
      <c r="A3429"/>
      <c r="B3429" s="1281" t="s">
        <v>26</v>
      </c>
      <c r="C3429" s="1282">
        <v>3022</v>
      </c>
      <c r="D3429" s="1341" t="str">
        <f t="shared" si="67"/>
        <v>KY3022</v>
      </c>
      <c r="E3429" s="1514" t="s">
        <v>125</v>
      </c>
      <c r="F3429" s="1390">
        <v>500</v>
      </c>
      <c r="G3429" s="1283">
        <v>3.12</v>
      </c>
      <c r="H3429" s="1283"/>
      <c r="I3429" s="1283"/>
      <c r="J3429" s="1283"/>
      <c r="K3429" s="1283"/>
      <c r="L3429" s="1283"/>
      <c r="M3429" s="1283"/>
      <c r="N3429" s="1283"/>
      <c r="O3429" s="1283"/>
      <c r="P3429" s="1283"/>
      <c r="R3429" s="1067"/>
      <c r="S3429"/>
      <c r="T3429" s="268"/>
      <c r="U3429" s="268"/>
      <c r="V3429" s="268"/>
      <c r="Z3429" s="21"/>
      <c r="AH3429"/>
    </row>
    <row r="3430" spans="1:34" ht="11.25" customHeight="1">
      <c r="A3430"/>
      <c r="B3430" s="1281" t="s">
        <v>26</v>
      </c>
      <c r="C3430" s="1282">
        <v>3027</v>
      </c>
      <c r="D3430" s="1341" t="str">
        <f t="shared" si="67"/>
        <v>KY3027</v>
      </c>
      <c r="E3430" s="1514" t="s">
        <v>123</v>
      </c>
      <c r="F3430" s="1390">
        <v>500</v>
      </c>
      <c r="G3430" s="1283">
        <v>1.44</v>
      </c>
      <c r="H3430" s="1283"/>
      <c r="I3430" s="1283"/>
      <c r="J3430" s="1283"/>
      <c r="K3430" s="1283"/>
      <c r="L3430" s="1283"/>
      <c r="M3430" s="1283"/>
      <c r="N3430" s="1283"/>
      <c r="O3430" s="1283"/>
      <c r="P3430" s="1283"/>
      <c r="R3430" s="1067"/>
      <c r="S3430"/>
      <c r="T3430" s="268"/>
      <c r="U3430" s="268"/>
      <c r="V3430" s="268"/>
      <c r="Z3430" s="21"/>
      <c r="AH3430"/>
    </row>
    <row r="3431" spans="1:34" ht="11.25" customHeight="1">
      <c r="A3431"/>
      <c r="B3431" s="1281" t="s">
        <v>26</v>
      </c>
      <c r="C3431" s="1282">
        <v>3028</v>
      </c>
      <c r="D3431" s="1341" t="str">
        <f t="shared" si="67"/>
        <v>KY3028</v>
      </c>
      <c r="E3431" s="1514" t="s">
        <v>123</v>
      </c>
      <c r="F3431" s="1390">
        <v>500</v>
      </c>
      <c r="G3431" s="1283">
        <v>1.9</v>
      </c>
      <c r="H3431" s="1283"/>
      <c r="I3431" s="1283"/>
      <c r="J3431" s="1283"/>
      <c r="K3431" s="1283"/>
      <c r="L3431" s="1283"/>
      <c r="M3431" s="1283"/>
      <c r="N3431" s="1283"/>
      <c r="O3431" s="1283"/>
      <c r="P3431" s="1283"/>
      <c r="R3431" s="1067"/>
      <c r="S3431"/>
      <c r="T3431" s="268"/>
      <c r="U3431" s="268"/>
      <c r="V3431" s="268"/>
      <c r="Z3431" s="21"/>
      <c r="AH3431"/>
    </row>
    <row r="3432" spans="1:34" ht="11.25" customHeight="1">
      <c r="A3432"/>
      <c r="B3432" s="1281" t="s">
        <v>26</v>
      </c>
      <c r="C3432" s="1282">
        <v>3030</v>
      </c>
      <c r="D3432" s="1341" t="str">
        <f t="shared" si="67"/>
        <v>KY3030</v>
      </c>
      <c r="E3432" s="1514" t="s">
        <v>123</v>
      </c>
      <c r="F3432" s="1390">
        <v>500</v>
      </c>
      <c r="G3432" s="1283">
        <v>4.6900000000000004</v>
      </c>
      <c r="H3432" s="1283"/>
      <c r="I3432" s="1283"/>
      <c r="J3432" s="1283"/>
      <c r="K3432" s="1283"/>
      <c r="L3432" s="1283"/>
      <c r="M3432" s="1283"/>
      <c r="N3432" s="1283"/>
      <c r="O3432" s="1283"/>
      <c r="P3432" s="1283"/>
      <c r="R3432" s="1067"/>
      <c r="S3432"/>
      <c r="T3432" s="268"/>
      <c r="U3432" s="268"/>
      <c r="V3432" s="268"/>
      <c r="Z3432" s="21"/>
      <c r="AH3432"/>
    </row>
    <row r="3433" spans="1:34" ht="11.25" customHeight="1">
      <c r="A3433"/>
      <c r="B3433" s="1281" t="s">
        <v>26</v>
      </c>
      <c r="C3433" s="1282">
        <v>3040</v>
      </c>
      <c r="D3433" s="1341" t="str">
        <f t="shared" si="67"/>
        <v>KY3040</v>
      </c>
      <c r="E3433" s="1514" t="s">
        <v>125</v>
      </c>
      <c r="F3433" s="1390">
        <v>500</v>
      </c>
      <c r="G3433" s="1283">
        <v>3.65</v>
      </c>
      <c r="H3433" s="1283"/>
      <c r="I3433" s="1283"/>
      <c r="J3433" s="1283"/>
      <c r="K3433" s="1283"/>
      <c r="L3433" s="1283"/>
      <c r="M3433" s="1283"/>
      <c r="N3433" s="1283"/>
      <c r="O3433" s="1283"/>
      <c r="P3433" s="1283"/>
      <c r="R3433" s="1067"/>
      <c r="S3433"/>
      <c r="T3433" s="268"/>
      <c r="U3433" s="268"/>
      <c r="V3433" s="268"/>
      <c r="Z3433" s="21"/>
      <c r="AH3433"/>
    </row>
    <row r="3434" spans="1:34" ht="11.25" customHeight="1">
      <c r="A3434"/>
      <c r="B3434" s="1281" t="s">
        <v>26</v>
      </c>
      <c r="C3434" s="1282">
        <v>3041</v>
      </c>
      <c r="D3434" s="1341" t="str">
        <f t="shared" si="67"/>
        <v>KY3041</v>
      </c>
      <c r="E3434" s="1514" t="s">
        <v>125</v>
      </c>
      <c r="F3434" s="1390">
        <v>500</v>
      </c>
      <c r="G3434" s="1283">
        <v>2.99</v>
      </c>
      <c r="H3434" s="1283"/>
      <c r="I3434" s="1283"/>
      <c r="J3434" s="1283"/>
      <c r="K3434" s="1283"/>
      <c r="L3434" s="1283"/>
      <c r="M3434" s="1283"/>
      <c r="N3434" s="1283"/>
      <c r="O3434" s="1283"/>
      <c r="P3434" s="1283"/>
      <c r="R3434" s="1067"/>
      <c r="S3434"/>
      <c r="T3434" s="268"/>
      <c r="U3434" s="268"/>
      <c r="V3434" s="268"/>
      <c r="Z3434" s="21"/>
      <c r="AH3434"/>
    </row>
    <row r="3435" spans="1:34" ht="11.25" customHeight="1">
      <c r="A3435"/>
      <c r="B3435" s="1281" t="s">
        <v>26</v>
      </c>
      <c r="C3435" s="1282">
        <v>3042</v>
      </c>
      <c r="D3435" s="1341" t="str">
        <f t="shared" si="67"/>
        <v>KY3042</v>
      </c>
      <c r="E3435" s="1514" t="s">
        <v>123</v>
      </c>
      <c r="F3435" s="1390">
        <v>500</v>
      </c>
      <c r="G3435" s="1283">
        <v>3.1</v>
      </c>
      <c r="H3435" s="1283"/>
      <c r="I3435" s="1283"/>
      <c r="J3435" s="1283"/>
      <c r="K3435" s="1283"/>
      <c r="L3435" s="1283"/>
      <c r="M3435" s="1283"/>
      <c r="N3435" s="1283"/>
      <c r="O3435" s="1283"/>
      <c r="P3435" s="1283"/>
      <c r="R3435" s="1067"/>
      <c r="S3435"/>
      <c r="T3435" s="268"/>
      <c r="U3435" s="268"/>
      <c r="V3435" s="268"/>
      <c r="Z3435" s="21"/>
      <c r="AH3435"/>
    </row>
    <row r="3436" spans="1:34" ht="11.25" customHeight="1">
      <c r="A3436"/>
      <c r="B3436" s="1281" t="s">
        <v>26</v>
      </c>
      <c r="C3436" s="1282">
        <v>3064</v>
      </c>
      <c r="D3436" s="1341" t="str">
        <f t="shared" si="67"/>
        <v>KY3064</v>
      </c>
      <c r="E3436" s="1514" t="s">
        <v>121</v>
      </c>
      <c r="F3436" s="1390">
        <v>500</v>
      </c>
      <c r="G3436" s="1283">
        <v>2.5</v>
      </c>
      <c r="H3436" s="1283"/>
      <c r="I3436" s="1283"/>
      <c r="J3436" s="1283"/>
      <c r="K3436" s="1283"/>
      <c r="L3436" s="1283"/>
      <c r="M3436" s="1283"/>
      <c r="N3436" s="1283"/>
      <c r="O3436" s="1283"/>
      <c r="P3436" s="1283"/>
      <c r="R3436" s="1067"/>
      <c r="S3436"/>
      <c r="T3436" s="268"/>
      <c r="U3436" s="268"/>
      <c r="V3436" s="268"/>
      <c r="Z3436" s="21"/>
      <c r="AH3436"/>
    </row>
    <row r="3437" spans="1:34" ht="11.25" customHeight="1">
      <c r="A3437"/>
      <c r="B3437" s="1281" t="s">
        <v>26</v>
      </c>
      <c r="C3437" s="1282">
        <v>3076</v>
      </c>
      <c r="D3437" s="1341" t="str">
        <f t="shared" si="67"/>
        <v>KY3076</v>
      </c>
      <c r="E3437" s="1514" t="s">
        <v>121</v>
      </c>
      <c r="F3437" s="1390">
        <v>500</v>
      </c>
      <c r="G3437" s="1283">
        <v>2.1</v>
      </c>
      <c r="H3437" s="1283"/>
      <c r="I3437" s="1283"/>
      <c r="J3437" s="1283"/>
      <c r="K3437" s="1283"/>
      <c r="L3437" s="1283"/>
      <c r="M3437" s="1283"/>
      <c r="N3437" s="1283"/>
      <c r="O3437" s="1283"/>
      <c r="P3437" s="1283"/>
      <c r="R3437" s="1067"/>
      <c r="S3437"/>
      <c r="T3437" s="268"/>
      <c r="U3437" s="268"/>
      <c r="V3437" s="268"/>
      <c r="Z3437" s="21"/>
      <c r="AH3437"/>
    </row>
    <row r="3438" spans="1:34" ht="11.25" customHeight="1">
      <c r="A3438"/>
      <c r="B3438" s="1281" t="s">
        <v>26</v>
      </c>
      <c r="C3438" s="1282">
        <v>3081</v>
      </c>
      <c r="D3438" s="1341" t="str">
        <f t="shared" si="67"/>
        <v>KY3081</v>
      </c>
      <c r="E3438" s="1514" t="s">
        <v>123</v>
      </c>
      <c r="F3438" s="1390">
        <v>500</v>
      </c>
      <c r="G3438" s="1283">
        <v>3.34</v>
      </c>
      <c r="H3438" s="1283"/>
      <c r="I3438" s="1283"/>
      <c r="J3438" s="1283"/>
      <c r="K3438" s="1283"/>
      <c r="L3438" s="1283"/>
      <c r="M3438" s="1283"/>
      <c r="N3438" s="1283"/>
      <c r="O3438" s="1283"/>
      <c r="P3438" s="1283"/>
      <c r="R3438" s="1067"/>
      <c r="S3438"/>
      <c r="T3438" s="268"/>
      <c r="U3438" s="268"/>
      <c r="V3438" s="268"/>
      <c r="Z3438" s="21"/>
      <c r="AH3438"/>
    </row>
    <row r="3439" spans="1:34" ht="11.25" customHeight="1">
      <c r="A3439"/>
      <c r="B3439" s="1281" t="s">
        <v>26</v>
      </c>
      <c r="C3439" s="1282">
        <v>3082</v>
      </c>
      <c r="D3439" s="1341" t="str">
        <f t="shared" si="67"/>
        <v>KY3082</v>
      </c>
      <c r="E3439" s="1514" t="s">
        <v>123</v>
      </c>
      <c r="F3439" s="1390">
        <v>500</v>
      </c>
      <c r="G3439" s="1283">
        <v>2.96</v>
      </c>
      <c r="H3439" s="1283"/>
      <c r="I3439" s="1283"/>
      <c r="J3439" s="1283"/>
      <c r="K3439" s="1283"/>
      <c r="L3439" s="1283"/>
      <c r="M3439" s="1283"/>
      <c r="N3439" s="1283"/>
      <c r="O3439" s="1283"/>
      <c r="P3439" s="1283"/>
      <c r="R3439" s="1067"/>
      <c r="S3439"/>
      <c r="T3439" s="268"/>
      <c r="U3439" s="268"/>
      <c r="V3439" s="268"/>
      <c r="Z3439" s="21"/>
      <c r="AH3439"/>
    </row>
    <row r="3440" spans="1:34" ht="11.25" customHeight="1">
      <c r="A3440"/>
      <c r="B3440" s="1281" t="s">
        <v>26</v>
      </c>
      <c r="C3440" s="1282">
        <v>3085</v>
      </c>
      <c r="D3440" s="1341" t="str">
        <f t="shared" si="67"/>
        <v>KY3085</v>
      </c>
      <c r="E3440" s="1514" t="s">
        <v>123</v>
      </c>
      <c r="F3440" s="1390">
        <v>500</v>
      </c>
      <c r="G3440" s="1283">
        <v>2.61</v>
      </c>
      <c r="H3440" s="1283"/>
      <c r="I3440" s="1283"/>
      <c r="J3440" s="1283"/>
      <c r="K3440" s="1283"/>
      <c r="L3440" s="1283"/>
      <c r="M3440" s="1283"/>
      <c r="N3440" s="1283"/>
      <c r="O3440" s="1283"/>
      <c r="P3440" s="1283"/>
      <c r="R3440" s="1067"/>
      <c r="S3440"/>
      <c r="T3440" s="268"/>
      <c r="U3440" s="268"/>
      <c r="V3440" s="268"/>
      <c r="Z3440" s="21"/>
      <c r="AH3440"/>
    </row>
    <row r="3441" spans="1:34" ht="11.25" customHeight="1">
      <c r="A3441"/>
      <c r="B3441" s="1281" t="s">
        <v>26</v>
      </c>
      <c r="C3441" s="1282">
        <v>3110</v>
      </c>
      <c r="D3441" s="1341" t="str">
        <f t="shared" si="67"/>
        <v>KY3110</v>
      </c>
      <c r="E3441" s="1514" t="s">
        <v>123</v>
      </c>
      <c r="F3441" s="1390">
        <v>500</v>
      </c>
      <c r="G3441" s="1283">
        <v>2.69</v>
      </c>
      <c r="H3441" s="1283"/>
      <c r="I3441" s="1283"/>
      <c r="J3441" s="1283"/>
      <c r="K3441" s="1283"/>
      <c r="L3441" s="1283"/>
      <c r="M3441" s="1283"/>
      <c r="N3441" s="1283"/>
      <c r="O3441" s="1283"/>
      <c r="P3441" s="1283"/>
      <c r="R3441" s="1067"/>
      <c r="S3441"/>
      <c r="T3441" s="268"/>
      <c r="U3441" s="268"/>
      <c r="V3441" s="268"/>
      <c r="Z3441" s="21"/>
      <c r="AH3441"/>
    </row>
    <row r="3442" spans="1:34" ht="11.25" customHeight="1">
      <c r="A3442"/>
      <c r="B3442" s="1281" t="s">
        <v>26</v>
      </c>
      <c r="C3442" s="1282">
        <v>3111</v>
      </c>
      <c r="D3442" s="1341" t="str">
        <f t="shared" si="67"/>
        <v>KY3111</v>
      </c>
      <c r="E3442" s="1514" t="s">
        <v>122</v>
      </c>
      <c r="F3442" s="1390">
        <v>500</v>
      </c>
      <c r="G3442" s="1283">
        <v>1.36</v>
      </c>
      <c r="H3442" s="1283"/>
      <c r="I3442" s="1283"/>
      <c r="J3442" s="1283"/>
      <c r="K3442" s="1283"/>
      <c r="L3442" s="1283"/>
      <c r="M3442" s="1283"/>
      <c r="N3442" s="1283"/>
      <c r="O3442" s="1283"/>
      <c r="P3442" s="1283"/>
      <c r="R3442" s="1067"/>
      <c r="S3442"/>
      <c r="T3442" s="268"/>
      <c r="U3442" s="268"/>
      <c r="V3442" s="268"/>
      <c r="Z3442" s="21"/>
      <c r="AH3442"/>
    </row>
    <row r="3443" spans="1:34" ht="11.25" customHeight="1">
      <c r="A3443"/>
      <c r="B3443" s="1281" t="s">
        <v>26</v>
      </c>
      <c r="C3443" s="1282">
        <v>3113</v>
      </c>
      <c r="D3443" s="1341" t="str">
        <f t="shared" si="67"/>
        <v>KY3113</v>
      </c>
      <c r="E3443" s="1514" t="s">
        <v>121</v>
      </c>
      <c r="F3443" s="1390">
        <v>500</v>
      </c>
      <c r="G3443" s="1283">
        <v>1.54</v>
      </c>
      <c r="H3443" s="1283"/>
      <c r="I3443" s="1283"/>
      <c r="J3443" s="1283"/>
      <c r="K3443" s="1283"/>
      <c r="L3443" s="1283"/>
      <c r="M3443" s="1283"/>
      <c r="N3443" s="1283"/>
      <c r="O3443" s="1283"/>
      <c r="P3443" s="1283"/>
      <c r="R3443" s="1067"/>
      <c r="S3443"/>
      <c r="T3443" s="268"/>
      <c r="U3443" s="268"/>
      <c r="V3443" s="268"/>
      <c r="Z3443" s="21"/>
      <c r="AH3443"/>
    </row>
    <row r="3444" spans="1:34" ht="11.25" customHeight="1">
      <c r="A3444"/>
      <c r="B3444" s="1281" t="s">
        <v>26</v>
      </c>
      <c r="C3444" s="1282">
        <v>3114</v>
      </c>
      <c r="D3444" s="1341" t="str">
        <f t="shared" si="67"/>
        <v>KY3114</v>
      </c>
      <c r="E3444" s="1514" t="s">
        <v>123</v>
      </c>
      <c r="F3444" s="1390">
        <v>500</v>
      </c>
      <c r="G3444" s="1283">
        <v>2.21</v>
      </c>
      <c r="H3444" s="1283"/>
      <c r="I3444" s="1283"/>
      <c r="J3444" s="1283"/>
      <c r="K3444" s="1283"/>
      <c r="L3444" s="1283"/>
      <c r="M3444" s="1283"/>
      <c r="N3444" s="1283"/>
      <c r="O3444" s="1283"/>
      <c r="P3444" s="1283"/>
      <c r="R3444" s="1067"/>
      <c r="S3444"/>
      <c r="T3444" s="268"/>
      <c r="U3444" s="268"/>
      <c r="V3444" s="268"/>
      <c r="Z3444" s="21"/>
      <c r="AH3444"/>
    </row>
    <row r="3445" spans="1:34" ht="11.25" customHeight="1">
      <c r="A3445"/>
      <c r="B3445" s="1281" t="s">
        <v>26</v>
      </c>
      <c r="C3445" s="1282">
        <v>3118</v>
      </c>
      <c r="D3445" s="1341" t="str">
        <f t="shared" si="67"/>
        <v>KY3118</v>
      </c>
      <c r="E3445" s="1514" t="s">
        <v>125</v>
      </c>
      <c r="F3445" s="1390">
        <v>500</v>
      </c>
      <c r="G3445" s="1283">
        <v>1.1399999999999999</v>
      </c>
      <c r="H3445" s="1283"/>
      <c r="I3445" s="1283"/>
      <c r="J3445" s="1283"/>
      <c r="K3445" s="1283"/>
      <c r="L3445" s="1283"/>
      <c r="M3445" s="1283"/>
      <c r="N3445" s="1283"/>
      <c r="O3445" s="1283"/>
      <c r="P3445" s="1283"/>
      <c r="R3445" s="1067"/>
      <c r="S3445"/>
      <c r="T3445" s="268"/>
      <c r="U3445" s="268"/>
      <c r="V3445" s="268"/>
      <c r="Z3445" s="21"/>
      <c r="AH3445"/>
    </row>
    <row r="3446" spans="1:34" ht="11.25" customHeight="1">
      <c r="A3446"/>
      <c r="B3446" s="1281" t="s">
        <v>26</v>
      </c>
      <c r="C3446" s="1282">
        <v>3119</v>
      </c>
      <c r="D3446" s="1341" t="str">
        <f t="shared" si="67"/>
        <v>KY3119</v>
      </c>
      <c r="E3446" s="1514" t="s">
        <v>125</v>
      </c>
      <c r="F3446" s="1390">
        <v>500</v>
      </c>
      <c r="G3446" s="1283">
        <v>0.9</v>
      </c>
      <c r="H3446" s="1283"/>
      <c r="I3446" s="1283"/>
      <c r="J3446" s="1283"/>
      <c r="K3446" s="1283"/>
      <c r="L3446" s="1283"/>
      <c r="M3446" s="1283"/>
      <c r="N3446" s="1283"/>
      <c r="O3446" s="1283"/>
      <c r="P3446" s="1283"/>
      <c r="R3446" s="1067"/>
      <c r="S3446"/>
      <c r="T3446" s="268"/>
      <c r="U3446" s="268"/>
      <c r="V3446" s="268"/>
      <c r="Z3446" s="21"/>
      <c r="AH3446"/>
    </row>
    <row r="3447" spans="1:34" ht="11.25" customHeight="1">
      <c r="A3447"/>
      <c r="B3447" s="1281" t="s">
        <v>26</v>
      </c>
      <c r="C3447" s="1282">
        <v>3122</v>
      </c>
      <c r="D3447" s="1341" t="str">
        <f t="shared" si="67"/>
        <v>KY3122</v>
      </c>
      <c r="E3447" s="1514" t="s">
        <v>125</v>
      </c>
      <c r="F3447" s="1390">
        <v>500</v>
      </c>
      <c r="G3447" s="1283">
        <v>1.44</v>
      </c>
      <c r="H3447" s="1283"/>
      <c r="I3447" s="1283"/>
      <c r="J3447" s="1283"/>
      <c r="K3447" s="1283"/>
      <c r="L3447" s="1283"/>
      <c r="M3447" s="1283"/>
      <c r="N3447" s="1283"/>
      <c r="O3447" s="1283"/>
      <c r="P3447" s="1283"/>
      <c r="R3447" s="1067"/>
      <c r="S3447"/>
      <c r="T3447" s="268"/>
      <c r="U3447" s="268"/>
      <c r="V3447" s="268"/>
      <c r="Z3447" s="21"/>
      <c r="AH3447"/>
    </row>
    <row r="3448" spans="1:34" ht="11.25" customHeight="1">
      <c r="A3448"/>
      <c r="B3448" s="1281" t="s">
        <v>26</v>
      </c>
      <c r="C3448" s="1282">
        <v>3126</v>
      </c>
      <c r="D3448" s="1341" t="str">
        <f t="shared" si="67"/>
        <v>KY3126</v>
      </c>
      <c r="E3448" s="1514" t="s">
        <v>123</v>
      </c>
      <c r="F3448" s="1390">
        <v>500</v>
      </c>
      <c r="G3448" s="1283">
        <v>0.98</v>
      </c>
      <c r="H3448" s="1283"/>
      <c r="I3448" s="1283"/>
      <c r="J3448" s="1283"/>
      <c r="K3448" s="1283"/>
      <c r="L3448" s="1283"/>
      <c r="M3448" s="1283"/>
      <c r="N3448" s="1283"/>
      <c r="O3448" s="1283"/>
      <c r="P3448" s="1283"/>
      <c r="R3448" s="1067"/>
      <c r="S3448"/>
      <c r="T3448" s="268"/>
      <c r="U3448" s="268"/>
      <c r="V3448" s="268"/>
      <c r="Z3448" s="21"/>
      <c r="AH3448"/>
    </row>
    <row r="3449" spans="1:34" ht="11.25" customHeight="1">
      <c r="A3449"/>
      <c r="B3449" s="1281" t="s">
        <v>26</v>
      </c>
      <c r="C3449" s="1282">
        <v>3131</v>
      </c>
      <c r="D3449" s="1341" t="str">
        <f t="shared" si="67"/>
        <v>KY3131</v>
      </c>
      <c r="E3449" s="1514" t="s">
        <v>125</v>
      </c>
      <c r="F3449" s="1390">
        <v>500</v>
      </c>
      <c r="G3449" s="1283">
        <v>1.07</v>
      </c>
      <c r="H3449" s="1283"/>
      <c r="I3449" s="1283"/>
      <c r="J3449" s="1283"/>
      <c r="K3449" s="1283"/>
      <c r="L3449" s="1283"/>
      <c r="M3449" s="1283"/>
      <c r="N3449" s="1283"/>
      <c r="O3449" s="1283"/>
      <c r="P3449" s="1283"/>
      <c r="R3449" s="1067"/>
      <c r="S3449"/>
      <c r="T3449" s="268"/>
      <c r="U3449" s="268"/>
      <c r="V3449" s="268"/>
      <c r="Z3449" s="21"/>
      <c r="AH3449"/>
    </row>
    <row r="3450" spans="1:34" ht="11.25" customHeight="1">
      <c r="A3450"/>
      <c r="B3450" s="1281" t="s">
        <v>26</v>
      </c>
      <c r="C3450" s="1282">
        <v>3132</v>
      </c>
      <c r="D3450" s="1341" t="str">
        <f t="shared" si="67"/>
        <v>KY3132</v>
      </c>
      <c r="E3450" s="1514" t="s">
        <v>125</v>
      </c>
      <c r="F3450" s="1390">
        <v>500</v>
      </c>
      <c r="G3450" s="1283">
        <v>1.78</v>
      </c>
      <c r="H3450" s="1283"/>
      <c r="I3450" s="1283"/>
      <c r="J3450" s="1283"/>
      <c r="K3450" s="1283"/>
      <c r="L3450" s="1283"/>
      <c r="M3450" s="1283"/>
      <c r="N3450" s="1283"/>
      <c r="O3450" s="1283"/>
      <c r="P3450" s="1283"/>
      <c r="R3450" s="1067"/>
      <c r="S3450"/>
      <c r="T3450" s="268"/>
      <c r="U3450" s="268"/>
      <c r="V3450" s="268"/>
      <c r="Z3450" s="21"/>
      <c r="AH3450"/>
    </row>
    <row r="3451" spans="1:34" ht="11.25" customHeight="1">
      <c r="A3451"/>
      <c r="B3451" s="1281" t="s">
        <v>26</v>
      </c>
      <c r="C3451" s="1282">
        <v>3145</v>
      </c>
      <c r="D3451" s="1341" t="str">
        <f t="shared" si="67"/>
        <v>KY3145</v>
      </c>
      <c r="E3451" s="1514" t="s">
        <v>125</v>
      </c>
      <c r="F3451" s="1390">
        <v>500</v>
      </c>
      <c r="G3451" s="1283">
        <v>1.58</v>
      </c>
      <c r="H3451" s="1283"/>
      <c r="I3451" s="1283"/>
      <c r="J3451" s="1283"/>
      <c r="K3451" s="1283"/>
      <c r="L3451" s="1283"/>
      <c r="M3451" s="1283"/>
      <c r="N3451" s="1283"/>
      <c r="O3451" s="1283"/>
      <c r="P3451" s="1283"/>
      <c r="R3451" s="1067"/>
      <c r="S3451"/>
      <c r="T3451" s="268"/>
      <c r="U3451" s="268"/>
      <c r="V3451" s="268"/>
      <c r="Z3451" s="21"/>
      <c r="AH3451"/>
    </row>
    <row r="3452" spans="1:34" ht="11.25" customHeight="1">
      <c r="A3452"/>
      <c r="B3452" s="1281" t="s">
        <v>26</v>
      </c>
      <c r="C3452" s="1282">
        <v>3146</v>
      </c>
      <c r="D3452" s="1341" t="str">
        <f t="shared" si="67"/>
        <v>KY3146</v>
      </c>
      <c r="E3452" s="1514" t="s">
        <v>123</v>
      </c>
      <c r="F3452" s="1390">
        <v>500</v>
      </c>
      <c r="G3452" s="1283">
        <v>1.71</v>
      </c>
      <c r="H3452" s="1283"/>
      <c r="I3452" s="1283"/>
      <c r="J3452" s="1283"/>
      <c r="K3452" s="1283"/>
      <c r="L3452" s="1283"/>
      <c r="M3452" s="1283"/>
      <c r="N3452" s="1283"/>
      <c r="O3452" s="1283"/>
      <c r="P3452" s="1283"/>
      <c r="R3452" s="1067"/>
      <c r="S3452"/>
      <c r="T3452" s="268"/>
      <c r="U3452" s="268"/>
      <c r="V3452" s="268"/>
      <c r="Z3452" s="21"/>
      <c r="AH3452"/>
    </row>
    <row r="3453" spans="1:34" ht="11.25" customHeight="1">
      <c r="A3453"/>
      <c r="B3453" s="1281" t="s">
        <v>26</v>
      </c>
      <c r="C3453" s="1282">
        <v>3169</v>
      </c>
      <c r="D3453" s="1341" t="str">
        <f t="shared" si="67"/>
        <v>KY3169</v>
      </c>
      <c r="E3453" s="1514" t="s">
        <v>123</v>
      </c>
      <c r="F3453" s="1390">
        <v>500</v>
      </c>
      <c r="G3453" s="1283">
        <v>1.94</v>
      </c>
      <c r="H3453" s="1283"/>
      <c r="I3453" s="1283"/>
      <c r="J3453" s="1283"/>
      <c r="K3453" s="1283"/>
      <c r="L3453" s="1283"/>
      <c r="M3453" s="1283"/>
      <c r="N3453" s="1283"/>
      <c r="O3453" s="1283"/>
      <c r="P3453" s="1283"/>
      <c r="R3453" s="1067"/>
      <c r="S3453"/>
      <c r="T3453" s="268"/>
      <c r="U3453" s="268"/>
      <c r="V3453" s="268"/>
      <c r="Z3453" s="21"/>
      <c r="AH3453"/>
    </row>
    <row r="3454" spans="1:34" ht="11.25" customHeight="1">
      <c r="A3454"/>
      <c r="B3454" s="1281" t="s">
        <v>26</v>
      </c>
      <c r="C3454" s="1282">
        <v>3179</v>
      </c>
      <c r="D3454" s="1341" t="str">
        <f t="shared" si="67"/>
        <v>KY3179</v>
      </c>
      <c r="E3454" s="1514" t="s">
        <v>121</v>
      </c>
      <c r="F3454" s="1390">
        <v>500</v>
      </c>
      <c r="G3454" s="1283">
        <v>2.48</v>
      </c>
      <c r="H3454" s="1283"/>
      <c r="I3454" s="1283"/>
      <c r="J3454" s="1283"/>
      <c r="K3454" s="1283"/>
      <c r="L3454" s="1283"/>
      <c r="M3454" s="1283"/>
      <c r="N3454" s="1283"/>
      <c r="O3454" s="1283"/>
      <c r="P3454" s="1283"/>
      <c r="R3454" s="1067"/>
      <c r="S3454"/>
      <c r="T3454" s="268"/>
      <c r="U3454" s="268"/>
      <c r="V3454" s="268"/>
      <c r="Z3454" s="21"/>
      <c r="AH3454"/>
    </row>
    <row r="3455" spans="1:34" ht="11.25" customHeight="1">
      <c r="A3455"/>
      <c r="B3455" s="1281" t="s">
        <v>26</v>
      </c>
      <c r="C3455" s="1282">
        <v>3180</v>
      </c>
      <c r="D3455" s="1341" t="str">
        <f t="shared" si="67"/>
        <v>KY3180</v>
      </c>
      <c r="E3455" s="1514" t="s">
        <v>121</v>
      </c>
      <c r="F3455" s="1390">
        <v>500</v>
      </c>
      <c r="G3455" s="1283">
        <v>1.52</v>
      </c>
      <c r="H3455" s="1283"/>
      <c r="I3455" s="1283"/>
      <c r="J3455" s="1283"/>
      <c r="K3455" s="1283"/>
      <c r="L3455" s="1283"/>
      <c r="M3455" s="1283"/>
      <c r="N3455" s="1283"/>
      <c r="O3455" s="1283"/>
      <c r="P3455" s="1283"/>
      <c r="R3455" s="1067"/>
      <c r="S3455"/>
      <c r="T3455" s="268"/>
      <c r="U3455" s="268"/>
      <c r="V3455" s="268"/>
      <c r="Z3455" s="21"/>
      <c r="AH3455"/>
    </row>
    <row r="3456" spans="1:34" ht="11.25" customHeight="1">
      <c r="A3456"/>
      <c r="B3456" s="1281" t="s">
        <v>26</v>
      </c>
      <c r="C3456" s="1282">
        <v>3188</v>
      </c>
      <c r="D3456" s="1341" t="str">
        <f t="shared" si="67"/>
        <v>KY3188</v>
      </c>
      <c r="E3456" s="1514" t="s">
        <v>125</v>
      </c>
      <c r="F3456" s="1390">
        <v>500</v>
      </c>
      <c r="G3456" s="1283">
        <v>1.33</v>
      </c>
      <c r="H3456" s="1283"/>
      <c r="I3456" s="1283"/>
      <c r="J3456" s="1283"/>
      <c r="K3456" s="1283"/>
      <c r="L3456" s="1283"/>
      <c r="M3456" s="1283"/>
      <c r="N3456" s="1283"/>
      <c r="O3456" s="1283"/>
      <c r="P3456" s="1283"/>
      <c r="R3456" s="1067"/>
      <c r="S3456"/>
      <c r="T3456" s="268"/>
      <c r="U3456" s="268"/>
      <c r="V3456" s="268"/>
      <c r="Z3456" s="21"/>
      <c r="AH3456"/>
    </row>
    <row r="3457" spans="1:34" ht="11.25" customHeight="1">
      <c r="A3457"/>
      <c r="B3457" s="1281" t="s">
        <v>26</v>
      </c>
      <c r="C3457" s="1282">
        <v>3220</v>
      </c>
      <c r="D3457" s="1341" t="str">
        <f t="shared" si="67"/>
        <v>KY3220</v>
      </c>
      <c r="E3457" s="1514" t="s">
        <v>125</v>
      </c>
      <c r="F3457" s="1390">
        <v>500</v>
      </c>
      <c r="G3457" s="1283">
        <v>1.49</v>
      </c>
      <c r="H3457" s="1283"/>
      <c r="I3457" s="1283"/>
      <c r="J3457" s="1283"/>
      <c r="K3457" s="1283"/>
      <c r="L3457" s="1283"/>
      <c r="M3457" s="1283"/>
      <c r="N3457" s="1283"/>
      <c r="O3457" s="1283"/>
      <c r="P3457" s="1283"/>
      <c r="R3457" s="1067"/>
      <c r="S3457"/>
      <c r="T3457" s="268"/>
      <c r="U3457" s="268"/>
      <c r="V3457" s="268"/>
      <c r="Z3457" s="21"/>
      <c r="AH3457"/>
    </row>
    <row r="3458" spans="1:34" ht="11.25" customHeight="1">
      <c r="A3458"/>
      <c r="B3458" s="1281" t="s">
        <v>26</v>
      </c>
      <c r="C3458" s="1282">
        <v>3224</v>
      </c>
      <c r="D3458" s="1341" t="str">
        <f t="shared" si="67"/>
        <v>KY3224</v>
      </c>
      <c r="E3458" s="1514" t="s">
        <v>125</v>
      </c>
      <c r="F3458" s="1390">
        <v>500</v>
      </c>
      <c r="G3458" s="1283">
        <v>2.06</v>
      </c>
      <c r="H3458" s="1283"/>
      <c r="I3458" s="1283"/>
      <c r="J3458" s="1283"/>
      <c r="K3458" s="1283"/>
      <c r="L3458" s="1283"/>
      <c r="M3458" s="1283"/>
      <c r="N3458" s="1283"/>
      <c r="O3458" s="1283"/>
      <c r="P3458" s="1283"/>
      <c r="R3458" s="1067"/>
      <c r="S3458"/>
      <c r="T3458" s="268"/>
      <c r="U3458" s="268"/>
      <c r="V3458" s="268"/>
      <c r="Z3458" s="21"/>
      <c r="AH3458"/>
    </row>
    <row r="3459" spans="1:34" ht="11.25" customHeight="1">
      <c r="A3459"/>
      <c r="B3459" s="1281" t="s">
        <v>26</v>
      </c>
      <c r="C3459" s="1282">
        <v>3227</v>
      </c>
      <c r="D3459" s="1341" t="str">
        <f t="shared" si="67"/>
        <v>KY3227</v>
      </c>
      <c r="E3459" s="1514" t="s">
        <v>125</v>
      </c>
      <c r="F3459" s="1390">
        <v>500</v>
      </c>
      <c r="G3459" s="1283">
        <v>1.97</v>
      </c>
      <c r="H3459" s="1283"/>
      <c r="I3459" s="1283"/>
      <c r="J3459" s="1283"/>
      <c r="K3459" s="1283"/>
      <c r="L3459" s="1283"/>
      <c r="M3459" s="1283"/>
      <c r="N3459" s="1283"/>
      <c r="O3459" s="1283"/>
      <c r="P3459" s="1283"/>
      <c r="R3459" s="1067"/>
      <c r="S3459"/>
      <c r="T3459" s="268"/>
      <c r="U3459" s="268"/>
      <c r="V3459" s="268"/>
      <c r="Z3459" s="21"/>
      <c r="AH3459"/>
    </row>
    <row r="3460" spans="1:34" ht="11.25" customHeight="1">
      <c r="A3460"/>
      <c r="B3460" s="1281" t="s">
        <v>26</v>
      </c>
      <c r="C3460" s="1282">
        <v>3240</v>
      </c>
      <c r="D3460" s="1341" t="str">
        <f t="shared" si="67"/>
        <v>KY3240</v>
      </c>
      <c r="E3460" s="1514" t="s">
        <v>125</v>
      </c>
      <c r="F3460" s="1390">
        <v>500</v>
      </c>
      <c r="G3460" s="1283">
        <v>1.97</v>
      </c>
      <c r="H3460" s="1283"/>
      <c r="I3460" s="1283"/>
      <c r="J3460" s="1283"/>
      <c r="K3460" s="1283"/>
      <c r="L3460" s="1283"/>
      <c r="M3460" s="1283"/>
      <c r="N3460" s="1283"/>
      <c r="O3460" s="1283"/>
      <c r="P3460" s="1283"/>
      <c r="R3460" s="1067"/>
      <c r="S3460"/>
      <c r="T3460" s="268"/>
      <c r="U3460" s="268"/>
      <c r="V3460" s="268"/>
      <c r="Z3460" s="21"/>
      <c r="AH3460"/>
    </row>
    <row r="3461" spans="1:34" ht="11.25" customHeight="1">
      <c r="A3461"/>
      <c r="B3461" s="1281" t="s">
        <v>26</v>
      </c>
      <c r="C3461" s="1282">
        <v>3241</v>
      </c>
      <c r="D3461" s="1341" t="str">
        <f t="shared" si="67"/>
        <v>KY3241</v>
      </c>
      <c r="E3461" s="1514" t="s">
        <v>125</v>
      </c>
      <c r="F3461" s="1390">
        <v>500</v>
      </c>
      <c r="G3461" s="1283">
        <v>1.87</v>
      </c>
      <c r="H3461" s="1283"/>
      <c r="I3461" s="1283"/>
      <c r="J3461" s="1283"/>
      <c r="K3461" s="1283"/>
      <c r="L3461" s="1283"/>
      <c r="M3461" s="1283"/>
      <c r="N3461" s="1283"/>
      <c r="O3461" s="1283"/>
      <c r="P3461" s="1283"/>
      <c r="R3461" s="1067"/>
      <c r="S3461"/>
      <c r="T3461" s="268"/>
      <c r="U3461" s="268"/>
      <c r="V3461" s="268"/>
      <c r="Z3461" s="21"/>
      <c r="AH3461"/>
    </row>
    <row r="3462" spans="1:34" ht="11.25" customHeight="1">
      <c r="A3462"/>
      <c r="B3462" s="1281" t="s">
        <v>26</v>
      </c>
      <c r="C3462" s="1282">
        <v>3255</v>
      </c>
      <c r="D3462" s="1341" t="str">
        <f t="shared" si="67"/>
        <v>KY3255</v>
      </c>
      <c r="E3462" s="1514" t="s">
        <v>125</v>
      </c>
      <c r="F3462" s="1390">
        <v>500</v>
      </c>
      <c r="G3462" s="1283">
        <v>1.66</v>
      </c>
      <c r="H3462" s="1283"/>
      <c r="I3462" s="1283"/>
      <c r="J3462" s="1283"/>
      <c r="K3462" s="1283"/>
      <c r="L3462" s="1283"/>
      <c r="M3462" s="1283"/>
      <c r="N3462" s="1283"/>
      <c r="O3462" s="1283"/>
      <c r="P3462" s="1283"/>
      <c r="R3462" s="1067"/>
      <c r="S3462"/>
      <c r="T3462" s="268"/>
      <c r="U3462" s="268"/>
      <c r="V3462" s="268"/>
      <c r="Z3462" s="21"/>
      <c r="AH3462"/>
    </row>
    <row r="3463" spans="1:34" ht="11.25" customHeight="1">
      <c r="A3463"/>
      <c r="B3463" s="1281" t="s">
        <v>26</v>
      </c>
      <c r="C3463" s="1282">
        <v>3257</v>
      </c>
      <c r="D3463" s="1341" t="str">
        <f t="shared" si="67"/>
        <v>KY3257</v>
      </c>
      <c r="E3463" s="1514" t="s">
        <v>125</v>
      </c>
      <c r="F3463" s="1390">
        <v>500</v>
      </c>
      <c r="G3463" s="1283">
        <v>1.97</v>
      </c>
      <c r="H3463" s="1283"/>
      <c r="I3463" s="1283"/>
      <c r="J3463" s="1283"/>
      <c r="K3463" s="1283"/>
      <c r="L3463" s="1283"/>
      <c r="M3463" s="1283"/>
      <c r="N3463" s="1283"/>
      <c r="O3463" s="1283"/>
      <c r="P3463" s="1283"/>
      <c r="R3463" s="1067"/>
      <c r="S3463"/>
      <c r="T3463" s="268"/>
      <c r="U3463" s="268"/>
      <c r="V3463" s="268"/>
      <c r="Z3463" s="21"/>
      <c r="AH3463"/>
    </row>
    <row r="3464" spans="1:34" ht="11.25" customHeight="1">
      <c r="A3464"/>
      <c r="B3464" s="1281" t="s">
        <v>26</v>
      </c>
      <c r="C3464" s="1282">
        <v>3270</v>
      </c>
      <c r="D3464" s="1341" t="str">
        <f t="shared" si="67"/>
        <v>KY3270</v>
      </c>
      <c r="E3464" s="1514" t="s">
        <v>125</v>
      </c>
      <c r="F3464" s="1390">
        <v>500</v>
      </c>
      <c r="G3464" s="1283">
        <v>1.84</v>
      </c>
      <c r="H3464" s="1283"/>
      <c r="I3464" s="1283"/>
      <c r="J3464" s="1283"/>
      <c r="K3464" s="1283"/>
      <c r="L3464" s="1283"/>
      <c r="M3464" s="1283"/>
      <c r="N3464" s="1283"/>
      <c r="O3464" s="1283"/>
      <c r="P3464" s="1283"/>
      <c r="R3464" s="1067"/>
      <c r="S3464"/>
      <c r="T3464" s="268"/>
      <c r="U3464" s="268"/>
      <c r="V3464" s="268"/>
      <c r="Z3464" s="21"/>
      <c r="AH3464"/>
    </row>
    <row r="3465" spans="1:34" ht="11.25" customHeight="1">
      <c r="A3465"/>
      <c r="B3465" s="1281" t="s">
        <v>26</v>
      </c>
      <c r="C3465" s="1282">
        <v>3300</v>
      </c>
      <c r="D3465" s="1341" t="str">
        <f t="shared" si="67"/>
        <v>KY3300</v>
      </c>
      <c r="E3465" s="1514" t="s">
        <v>125</v>
      </c>
      <c r="F3465" s="1390">
        <v>500</v>
      </c>
      <c r="G3465" s="1283">
        <v>2.78</v>
      </c>
      <c r="H3465" s="1283"/>
      <c r="I3465" s="1283"/>
      <c r="J3465" s="1283"/>
      <c r="K3465" s="1283"/>
      <c r="L3465" s="1283"/>
      <c r="M3465" s="1283"/>
      <c r="N3465" s="1283"/>
      <c r="O3465" s="1283"/>
      <c r="P3465" s="1283"/>
      <c r="R3465" s="1067"/>
      <c r="S3465"/>
      <c r="T3465" s="268"/>
      <c r="U3465" s="268"/>
      <c r="V3465" s="268"/>
      <c r="Z3465" s="21"/>
      <c r="AH3465"/>
    </row>
    <row r="3466" spans="1:34" ht="11.25" customHeight="1">
      <c r="A3466"/>
      <c r="B3466" s="1281" t="s">
        <v>26</v>
      </c>
      <c r="C3466" s="1282">
        <v>3303</v>
      </c>
      <c r="D3466" s="1341" t="str">
        <f t="shared" si="67"/>
        <v>KY3303</v>
      </c>
      <c r="E3466" s="1514" t="s">
        <v>125</v>
      </c>
      <c r="F3466" s="1390">
        <v>500</v>
      </c>
      <c r="G3466" s="1283">
        <v>1.42</v>
      </c>
      <c r="H3466" s="1283"/>
      <c r="I3466" s="1283"/>
      <c r="J3466" s="1283"/>
      <c r="K3466" s="1283"/>
      <c r="L3466" s="1283"/>
      <c r="M3466" s="1283"/>
      <c r="N3466" s="1283"/>
      <c r="O3466" s="1283"/>
      <c r="P3466" s="1283"/>
      <c r="R3466" s="1067"/>
      <c r="S3466"/>
      <c r="T3466" s="268"/>
      <c r="U3466" s="268"/>
      <c r="V3466" s="268"/>
      <c r="Z3466" s="21"/>
      <c r="AH3466"/>
    </row>
    <row r="3467" spans="1:34" ht="11.25" customHeight="1">
      <c r="A3467"/>
      <c r="B3467" s="1281" t="s">
        <v>26</v>
      </c>
      <c r="C3467" s="1282">
        <v>3307</v>
      </c>
      <c r="D3467" s="1341" t="str">
        <f t="shared" si="67"/>
        <v>KY3307</v>
      </c>
      <c r="E3467" s="1514" t="s">
        <v>123</v>
      </c>
      <c r="F3467" s="1390">
        <v>500</v>
      </c>
      <c r="G3467" s="1283">
        <v>2.13</v>
      </c>
      <c r="H3467" s="1283"/>
      <c r="I3467" s="1283"/>
      <c r="J3467" s="1283"/>
      <c r="K3467" s="1283"/>
      <c r="L3467" s="1283"/>
      <c r="M3467" s="1283"/>
      <c r="N3467" s="1283"/>
      <c r="O3467" s="1283"/>
      <c r="P3467" s="1283"/>
      <c r="R3467" s="1067"/>
      <c r="S3467"/>
      <c r="T3467" s="268"/>
      <c r="U3467" s="268"/>
      <c r="V3467" s="268"/>
      <c r="Z3467" s="21"/>
      <c r="AH3467"/>
    </row>
    <row r="3468" spans="1:34" ht="11.25" customHeight="1">
      <c r="A3468"/>
      <c r="B3468" s="1281" t="s">
        <v>26</v>
      </c>
      <c r="C3468" s="1282">
        <v>3315</v>
      </c>
      <c r="D3468" s="1341" t="str">
        <f t="shared" ref="D3468:D3531" si="68">B3468&amp;TEXT(C3468,"0000")</f>
        <v>KY3315</v>
      </c>
      <c r="E3468" s="1514" t="s">
        <v>123</v>
      </c>
      <c r="F3468" s="1390">
        <v>500</v>
      </c>
      <c r="G3468" s="1283">
        <v>3.81</v>
      </c>
      <c r="H3468" s="1283"/>
      <c r="I3468" s="1283"/>
      <c r="J3468" s="1283"/>
      <c r="K3468" s="1283"/>
      <c r="L3468" s="1283"/>
      <c r="M3468" s="1283"/>
      <c r="N3468" s="1283"/>
      <c r="O3468" s="1283"/>
      <c r="P3468" s="1283"/>
      <c r="R3468" s="1067"/>
      <c r="S3468"/>
      <c r="T3468" s="268"/>
      <c r="U3468" s="268"/>
      <c r="V3468" s="268"/>
      <c r="Z3468" s="21"/>
      <c r="AH3468"/>
    </row>
    <row r="3469" spans="1:34" ht="11.25" customHeight="1">
      <c r="A3469"/>
      <c r="B3469" s="1281" t="s">
        <v>26</v>
      </c>
      <c r="C3469" s="1282">
        <v>3334</v>
      </c>
      <c r="D3469" s="1341" t="str">
        <f t="shared" si="68"/>
        <v>KY3334</v>
      </c>
      <c r="E3469" s="1514" t="s">
        <v>124</v>
      </c>
      <c r="F3469" s="1390">
        <v>500</v>
      </c>
      <c r="G3469" s="1283">
        <v>1.38</v>
      </c>
      <c r="H3469" s="1283"/>
      <c r="I3469" s="1283"/>
      <c r="J3469" s="1283"/>
      <c r="K3469" s="1283"/>
      <c r="L3469" s="1283"/>
      <c r="M3469" s="1283"/>
      <c r="N3469" s="1283"/>
      <c r="O3469" s="1283"/>
      <c r="P3469" s="1283"/>
      <c r="R3469" s="1067"/>
      <c r="S3469"/>
      <c r="T3469" s="268"/>
      <c r="U3469" s="268"/>
      <c r="V3469" s="268"/>
      <c r="Z3469" s="21"/>
      <c r="AH3469"/>
    </row>
    <row r="3470" spans="1:34" ht="11.25" customHeight="1">
      <c r="A3470"/>
      <c r="B3470" s="1281" t="s">
        <v>26</v>
      </c>
      <c r="C3470" s="1282">
        <v>3336</v>
      </c>
      <c r="D3470" s="1341" t="str">
        <f t="shared" si="68"/>
        <v>KY3336</v>
      </c>
      <c r="E3470" s="1514" t="s">
        <v>123</v>
      </c>
      <c r="F3470" s="1390">
        <v>500</v>
      </c>
      <c r="G3470" s="1283">
        <v>2.46</v>
      </c>
      <c r="H3470" s="1283"/>
      <c r="I3470" s="1283"/>
      <c r="J3470" s="1283"/>
      <c r="K3470" s="1283"/>
      <c r="L3470" s="1283"/>
      <c r="M3470" s="1283"/>
      <c r="N3470" s="1283"/>
      <c r="O3470" s="1283"/>
      <c r="P3470" s="1283"/>
      <c r="R3470" s="1067"/>
      <c r="S3470"/>
      <c r="T3470" s="268"/>
      <c r="U3470" s="268"/>
      <c r="V3470" s="268"/>
      <c r="Z3470" s="21"/>
      <c r="AH3470"/>
    </row>
    <row r="3471" spans="1:34" ht="11.25" customHeight="1">
      <c r="A3471"/>
      <c r="B3471" s="1281" t="s">
        <v>26</v>
      </c>
      <c r="C3471" s="1282">
        <v>3365</v>
      </c>
      <c r="D3471" s="1341" t="str">
        <f t="shared" si="68"/>
        <v>KY3365</v>
      </c>
      <c r="E3471" s="1514" t="s">
        <v>125</v>
      </c>
      <c r="F3471" s="1390">
        <v>500</v>
      </c>
      <c r="G3471" s="1283">
        <v>3.68</v>
      </c>
      <c r="H3471" s="1283"/>
      <c r="I3471" s="1283"/>
      <c r="J3471" s="1283"/>
      <c r="K3471" s="1283"/>
      <c r="L3471" s="1283"/>
      <c r="M3471" s="1283"/>
      <c r="N3471" s="1283"/>
      <c r="O3471" s="1283"/>
      <c r="P3471" s="1283"/>
      <c r="R3471" s="1067"/>
      <c r="S3471"/>
      <c r="T3471" s="268"/>
      <c r="U3471" s="268"/>
      <c r="V3471" s="268"/>
      <c r="Z3471" s="21"/>
      <c r="AH3471"/>
    </row>
    <row r="3472" spans="1:34" ht="11.25" customHeight="1">
      <c r="A3472"/>
      <c r="B3472" s="1281" t="s">
        <v>26</v>
      </c>
      <c r="C3472" s="1282">
        <v>3372</v>
      </c>
      <c r="D3472" s="1341" t="str">
        <f t="shared" si="68"/>
        <v>KY3372</v>
      </c>
      <c r="E3472" s="1514" t="s">
        <v>121</v>
      </c>
      <c r="F3472" s="1390">
        <v>500</v>
      </c>
      <c r="G3472" s="1283">
        <v>2.48</v>
      </c>
      <c r="H3472" s="1283"/>
      <c r="I3472" s="1283"/>
      <c r="J3472" s="1283"/>
      <c r="K3472" s="1283"/>
      <c r="L3472" s="1283"/>
      <c r="M3472" s="1283"/>
      <c r="N3472" s="1283"/>
      <c r="O3472" s="1283"/>
      <c r="P3472" s="1283"/>
      <c r="R3472" s="1067"/>
      <c r="S3472"/>
      <c r="T3472" s="268"/>
      <c r="U3472" s="268"/>
      <c r="V3472" s="268"/>
      <c r="Z3472" s="21"/>
      <c r="AH3472"/>
    </row>
    <row r="3473" spans="1:34" ht="11.25" customHeight="1">
      <c r="A3473"/>
      <c r="B3473" s="1281" t="s">
        <v>26</v>
      </c>
      <c r="C3473" s="1282">
        <v>3373</v>
      </c>
      <c r="D3473" s="1341" t="str">
        <f t="shared" si="68"/>
        <v>KY3373</v>
      </c>
      <c r="E3473" s="1514" t="s">
        <v>123</v>
      </c>
      <c r="F3473" s="1390">
        <v>500</v>
      </c>
      <c r="G3473" s="1283">
        <v>2.72</v>
      </c>
      <c r="H3473" s="1283"/>
      <c r="I3473" s="1283"/>
      <c r="J3473" s="1283"/>
      <c r="K3473" s="1283"/>
      <c r="L3473" s="1283"/>
      <c r="M3473" s="1283"/>
      <c r="N3473" s="1283"/>
      <c r="O3473" s="1283"/>
      <c r="P3473" s="1283"/>
      <c r="R3473" s="1067"/>
      <c r="S3473"/>
      <c r="T3473" s="268"/>
      <c r="U3473" s="268"/>
      <c r="V3473" s="268"/>
      <c r="Z3473" s="21"/>
      <c r="AH3473"/>
    </row>
    <row r="3474" spans="1:34" ht="11.25" customHeight="1">
      <c r="A3474"/>
      <c r="B3474" s="1281" t="s">
        <v>26</v>
      </c>
      <c r="C3474" s="1282">
        <v>3383</v>
      </c>
      <c r="D3474" s="1341" t="str">
        <f t="shared" si="68"/>
        <v>KY3383</v>
      </c>
      <c r="E3474" s="1514" t="s">
        <v>121</v>
      </c>
      <c r="F3474" s="1390">
        <v>500</v>
      </c>
      <c r="G3474" s="1283">
        <v>1.3</v>
      </c>
      <c r="H3474" s="1283"/>
      <c r="I3474" s="1283"/>
      <c r="J3474" s="1283"/>
      <c r="K3474" s="1283"/>
      <c r="L3474" s="1283"/>
      <c r="M3474" s="1283"/>
      <c r="N3474" s="1283"/>
      <c r="O3474" s="1283"/>
      <c r="P3474" s="1283"/>
      <c r="R3474" s="1067"/>
      <c r="S3474"/>
      <c r="T3474" s="268"/>
      <c r="U3474" s="268"/>
      <c r="V3474" s="268"/>
      <c r="Z3474" s="21"/>
      <c r="AH3474"/>
    </row>
    <row r="3475" spans="1:34" ht="11.25" customHeight="1">
      <c r="A3475"/>
      <c r="B3475" s="1281" t="s">
        <v>26</v>
      </c>
      <c r="C3475" s="1282">
        <v>3385</v>
      </c>
      <c r="D3475" s="1341" t="str">
        <f t="shared" si="68"/>
        <v>KY3385</v>
      </c>
      <c r="E3475" s="1514" t="s">
        <v>121</v>
      </c>
      <c r="F3475" s="1390">
        <v>500</v>
      </c>
      <c r="G3475" s="1283">
        <v>0.61</v>
      </c>
      <c r="H3475" s="1283"/>
      <c r="I3475" s="1283"/>
      <c r="J3475" s="1283"/>
      <c r="K3475" s="1283"/>
      <c r="L3475" s="1283"/>
      <c r="M3475" s="1283"/>
      <c r="N3475" s="1283"/>
      <c r="O3475" s="1283"/>
      <c r="P3475" s="1283"/>
      <c r="R3475" s="1067"/>
      <c r="S3475"/>
      <c r="T3475" s="268"/>
      <c r="U3475" s="268"/>
      <c r="V3475" s="268"/>
      <c r="Z3475" s="21"/>
      <c r="AH3475"/>
    </row>
    <row r="3476" spans="1:34" ht="11.25" customHeight="1">
      <c r="A3476"/>
      <c r="B3476" s="1281" t="s">
        <v>26</v>
      </c>
      <c r="C3476" s="1282">
        <v>3400</v>
      </c>
      <c r="D3476" s="1341" t="str">
        <f t="shared" si="68"/>
        <v>KY3400</v>
      </c>
      <c r="E3476" s="1514" t="s">
        <v>125</v>
      </c>
      <c r="F3476" s="1390">
        <v>500</v>
      </c>
      <c r="G3476" s="1283">
        <v>2.2999999999999998</v>
      </c>
      <c r="H3476" s="1283"/>
      <c r="I3476" s="1283"/>
      <c r="J3476" s="1283"/>
      <c r="K3476" s="1283"/>
      <c r="L3476" s="1283"/>
      <c r="M3476" s="1283"/>
      <c r="N3476" s="1283"/>
      <c r="O3476" s="1283"/>
      <c r="P3476" s="1283"/>
      <c r="R3476" s="1067"/>
      <c r="S3476"/>
      <c r="T3476" s="268"/>
      <c r="U3476" s="268"/>
      <c r="V3476" s="268"/>
      <c r="Z3476" s="21"/>
      <c r="AH3476"/>
    </row>
    <row r="3477" spans="1:34" ht="11.25" customHeight="1">
      <c r="A3477"/>
      <c r="B3477" s="1281" t="s">
        <v>26</v>
      </c>
      <c r="C3477" s="1282">
        <v>3507</v>
      </c>
      <c r="D3477" s="1341" t="str">
        <f t="shared" si="68"/>
        <v>KY3507</v>
      </c>
      <c r="E3477" s="1514" t="s">
        <v>125</v>
      </c>
      <c r="F3477" s="1390">
        <v>500</v>
      </c>
      <c r="G3477" s="1283">
        <v>1.74</v>
      </c>
      <c r="H3477" s="1283"/>
      <c r="I3477" s="1283"/>
      <c r="J3477" s="1283"/>
      <c r="K3477" s="1283"/>
      <c r="L3477" s="1283"/>
      <c r="M3477" s="1283"/>
      <c r="N3477" s="1283"/>
      <c r="O3477" s="1283"/>
      <c r="P3477" s="1283"/>
      <c r="R3477" s="1067"/>
      <c r="S3477"/>
      <c r="T3477" s="268"/>
      <c r="U3477" s="268"/>
      <c r="V3477" s="268"/>
      <c r="Z3477" s="21"/>
      <c r="AH3477"/>
    </row>
    <row r="3478" spans="1:34" ht="11.25" customHeight="1">
      <c r="A3478"/>
      <c r="B3478" s="1281" t="s">
        <v>26</v>
      </c>
      <c r="C3478" s="1282">
        <v>3515</v>
      </c>
      <c r="D3478" s="1341" t="str">
        <f t="shared" si="68"/>
        <v>KY3515</v>
      </c>
      <c r="E3478" s="1514" t="s">
        <v>125</v>
      </c>
      <c r="F3478" s="1390">
        <v>500</v>
      </c>
      <c r="G3478" s="1283">
        <v>1.38</v>
      </c>
      <c r="H3478" s="1283"/>
      <c r="I3478" s="1283"/>
      <c r="J3478" s="1283"/>
      <c r="K3478" s="1283"/>
      <c r="L3478" s="1283"/>
      <c r="M3478" s="1283"/>
      <c r="N3478" s="1283"/>
      <c r="O3478" s="1283"/>
      <c r="P3478" s="1283"/>
      <c r="R3478" s="1067"/>
      <c r="S3478"/>
      <c r="T3478" s="268"/>
      <c r="U3478" s="268"/>
      <c r="V3478" s="268"/>
      <c r="Z3478" s="21"/>
      <c r="AH3478"/>
    </row>
    <row r="3479" spans="1:34" ht="11.25" customHeight="1">
      <c r="A3479"/>
      <c r="B3479" s="1281" t="s">
        <v>26</v>
      </c>
      <c r="C3479" s="1282">
        <v>3548</v>
      </c>
      <c r="D3479" s="1341" t="str">
        <f t="shared" si="68"/>
        <v>KY3548</v>
      </c>
      <c r="E3479" s="1514" t="s">
        <v>125</v>
      </c>
      <c r="F3479" s="1390">
        <v>500</v>
      </c>
      <c r="G3479" s="1283">
        <v>0.77</v>
      </c>
      <c r="H3479" s="1283"/>
      <c r="I3479" s="1283"/>
      <c r="J3479" s="1283"/>
      <c r="K3479" s="1283"/>
      <c r="L3479" s="1283"/>
      <c r="M3479" s="1283"/>
      <c r="N3479" s="1283"/>
      <c r="O3479" s="1283"/>
      <c r="P3479" s="1283"/>
      <c r="R3479" s="1067"/>
      <c r="S3479"/>
      <c r="T3479" s="268"/>
      <c r="U3479" s="268"/>
      <c r="V3479" s="268"/>
      <c r="Z3479" s="21"/>
      <c r="AH3479"/>
    </row>
    <row r="3480" spans="1:34" ht="11.25" customHeight="1">
      <c r="A3480"/>
      <c r="B3480" s="1281" t="s">
        <v>26</v>
      </c>
      <c r="C3480" s="1282">
        <v>3559</v>
      </c>
      <c r="D3480" s="1341" t="str">
        <f t="shared" si="68"/>
        <v>KY3559</v>
      </c>
      <c r="E3480" s="1514" t="s">
        <v>125</v>
      </c>
      <c r="F3480" s="1390">
        <v>500</v>
      </c>
      <c r="G3480" s="1283">
        <v>1.63</v>
      </c>
      <c r="H3480" s="1283"/>
      <c r="I3480" s="1283"/>
      <c r="J3480" s="1283"/>
      <c r="K3480" s="1283"/>
      <c r="L3480" s="1283"/>
      <c r="M3480" s="1283"/>
      <c r="N3480" s="1283"/>
      <c r="O3480" s="1283"/>
      <c r="P3480" s="1283"/>
      <c r="R3480" s="1067"/>
      <c r="S3480"/>
      <c r="T3480" s="268"/>
      <c r="U3480" s="268"/>
      <c r="V3480" s="268"/>
      <c r="Z3480" s="21"/>
      <c r="AH3480"/>
    </row>
    <row r="3481" spans="1:34" ht="11.25" customHeight="1">
      <c r="A3481"/>
      <c r="B3481" s="1281" t="s">
        <v>26</v>
      </c>
      <c r="C3481" s="1282">
        <v>3574</v>
      </c>
      <c r="D3481" s="1341" t="str">
        <f t="shared" si="68"/>
        <v>KY3574</v>
      </c>
      <c r="E3481" s="1514" t="s">
        <v>122</v>
      </c>
      <c r="F3481" s="1390">
        <v>500</v>
      </c>
      <c r="G3481" s="1283">
        <v>0.8</v>
      </c>
      <c r="H3481" s="1283"/>
      <c r="I3481" s="1283"/>
      <c r="J3481" s="1283"/>
      <c r="K3481" s="1283"/>
      <c r="L3481" s="1283"/>
      <c r="M3481" s="1283"/>
      <c r="N3481" s="1283"/>
      <c r="O3481" s="1283"/>
      <c r="P3481" s="1283"/>
      <c r="R3481" s="1067"/>
      <c r="S3481"/>
      <c r="T3481" s="268"/>
      <c r="U3481" s="268"/>
      <c r="V3481" s="268"/>
      <c r="Z3481" s="21"/>
      <c r="AH3481"/>
    </row>
    <row r="3482" spans="1:34" ht="11.25" customHeight="1">
      <c r="A3482"/>
      <c r="B3482" s="1281" t="s">
        <v>26</v>
      </c>
      <c r="C3482" s="1282">
        <v>3581</v>
      </c>
      <c r="D3482" s="1341" t="str">
        <f t="shared" si="68"/>
        <v>KY3581</v>
      </c>
      <c r="E3482" s="1514" t="s">
        <v>122</v>
      </c>
      <c r="F3482" s="1390">
        <v>500</v>
      </c>
      <c r="G3482" s="1283">
        <v>0.85</v>
      </c>
      <c r="H3482" s="1283"/>
      <c r="I3482" s="1283"/>
      <c r="J3482" s="1283"/>
      <c r="K3482" s="1283"/>
      <c r="L3482" s="1283"/>
      <c r="M3482" s="1283"/>
      <c r="N3482" s="1283"/>
      <c r="O3482" s="1283"/>
      <c r="P3482" s="1283"/>
      <c r="R3482" s="1067"/>
      <c r="S3482"/>
      <c r="T3482" s="268"/>
      <c r="U3482" s="268"/>
      <c r="V3482" s="268"/>
      <c r="Z3482" s="21"/>
      <c r="AH3482"/>
    </row>
    <row r="3483" spans="1:34" ht="11.25" customHeight="1">
      <c r="A3483"/>
      <c r="B3483" s="1281" t="s">
        <v>26</v>
      </c>
      <c r="C3483" s="1282">
        <v>3612</v>
      </c>
      <c r="D3483" s="1341" t="str">
        <f t="shared" si="68"/>
        <v>KY3612</v>
      </c>
      <c r="E3483" s="1514" t="s">
        <v>122</v>
      </c>
      <c r="F3483" s="1390">
        <v>500</v>
      </c>
      <c r="G3483" s="1283">
        <v>1.68</v>
      </c>
      <c r="H3483" s="1283"/>
      <c r="I3483" s="1283"/>
      <c r="J3483" s="1283"/>
      <c r="K3483" s="1283"/>
      <c r="L3483" s="1283"/>
      <c r="M3483" s="1283"/>
      <c r="N3483" s="1283"/>
      <c r="O3483" s="1283"/>
      <c r="P3483" s="1283"/>
      <c r="R3483" s="1067"/>
      <c r="S3483"/>
      <c r="T3483" s="268"/>
      <c r="U3483" s="268"/>
      <c r="V3483" s="268"/>
      <c r="Z3483" s="21"/>
      <c r="AH3483"/>
    </row>
    <row r="3484" spans="1:34" ht="11.25" customHeight="1">
      <c r="A3484"/>
      <c r="B3484" s="1281" t="s">
        <v>26</v>
      </c>
      <c r="C3484" s="1282">
        <v>3620</v>
      </c>
      <c r="D3484" s="1341" t="str">
        <f t="shared" si="68"/>
        <v>KY3620</v>
      </c>
      <c r="E3484" s="1514" t="s">
        <v>122</v>
      </c>
      <c r="F3484" s="1390">
        <v>500</v>
      </c>
      <c r="G3484" s="1283">
        <v>2.54</v>
      </c>
      <c r="H3484" s="1283"/>
      <c r="I3484" s="1283"/>
      <c r="J3484" s="1283"/>
      <c r="K3484" s="1283"/>
      <c r="L3484" s="1283"/>
      <c r="M3484" s="1283"/>
      <c r="N3484" s="1283"/>
      <c r="O3484" s="1283"/>
      <c r="P3484" s="1283"/>
      <c r="R3484" s="1067"/>
      <c r="S3484"/>
      <c r="T3484" s="268"/>
      <c r="U3484" s="268"/>
      <c r="V3484" s="268"/>
      <c r="Z3484" s="21"/>
      <c r="AH3484"/>
    </row>
    <row r="3485" spans="1:34" ht="11.25" customHeight="1">
      <c r="A3485"/>
      <c r="B3485" s="1281" t="s">
        <v>26</v>
      </c>
      <c r="C3485" s="1282">
        <v>3629</v>
      </c>
      <c r="D3485" s="1341" t="str">
        <f t="shared" si="68"/>
        <v>KY3629</v>
      </c>
      <c r="E3485" s="1514" t="s">
        <v>125</v>
      </c>
      <c r="F3485" s="1390">
        <v>500</v>
      </c>
      <c r="G3485" s="1283">
        <v>1.01</v>
      </c>
      <c r="H3485" s="1283"/>
      <c r="I3485" s="1283"/>
      <c r="J3485" s="1283"/>
      <c r="K3485" s="1283"/>
      <c r="L3485" s="1283"/>
      <c r="M3485" s="1283"/>
      <c r="N3485" s="1283"/>
      <c r="O3485" s="1283"/>
      <c r="P3485" s="1283"/>
      <c r="R3485" s="1067"/>
      <c r="S3485"/>
      <c r="T3485" s="268"/>
      <c r="U3485" s="268"/>
      <c r="V3485" s="268"/>
      <c r="Z3485" s="21"/>
      <c r="AH3485"/>
    </row>
    <row r="3486" spans="1:34" ht="11.25" customHeight="1">
      <c r="A3486"/>
      <c r="B3486" s="1281" t="s">
        <v>26</v>
      </c>
      <c r="C3486" s="1282">
        <v>3632</v>
      </c>
      <c r="D3486" s="1341" t="str">
        <f t="shared" si="68"/>
        <v>KY3632</v>
      </c>
      <c r="E3486" s="1514" t="s">
        <v>121</v>
      </c>
      <c r="F3486" s="1390">
        <v>500</v>
      </c>
      <c r="G3486" s="1283">
        <v>1.95</v>
      </c>
      <c r="H3486" s="1283"/>
      <c r="I3486" s="1283"/>
      <c r="J3486" s="1283"/>
      <c r="K3486" s="1283"/>
      <c r="L3486" s="1283"/>
      <c r="M3486" s="1283"/>
      <c r="N3486" s="1283"/>
      <c r="O3486" s="1283"/>
      <c r="P3486" s="1283"/>
      <c r="R3486" s="1067"/>
      <c r="S3486"/>
      <c r="T3486" s="268"/>
      <c r="U3486" s="268"/>
      <c r="V3486" s="268"/>
      <c r="Z3486" s="21"/>
      <c r="AH3486"/>
    </row>
    <row r="3487" spans="1:34" ht="11.25" customHeight="1">
      <c r="A3487"/>
      <c r="B3487" s="1281" t="s">
        <v>26</v>
      </c>
      <c r="C3487" s="1282">
        <v>3634</v>
      </c>
      <c r="D3487" s="1341" t="str">
        <f t="shared" si="68"/>
        <v>KY3634</v>
      </c>
      <c r="E3487" s="1514" t="s">
        <v>125</v>
      </c>
      <c r="F3487" s="1390">
        <v>500</v>
      </c>
      <c r="G3487" s="1283">
        <v>1.3</v>
      </c>
      <c r="H3487" s="1283"/>
      <c r="I3487" s="1283"/>
      <c r="J3487" s="1283"/>
      <c r="K3487" s="1283"/>
      <c r="L3487" s="1283"/>
      <c r="M3487" s="1283"/>
      <c r="N3487" s="1283"/>
      <c r="O3487" s="1283"/>
      <c r="P3487" s="1283"/>
      <c r="R3487" s="1067"/>
      <c r="S3487"/>
      <c r="T3487" s="268"/>
      <c r="U3487" s="268"/>
      <c r="V3487" s="268"/>
      <c r="Z3487" s="21"/>
      <c r="AH3487"/>
    </row>
    <row r="3488" spans="1:34" ht="11.25" customHeight="1">
      <c r="A3488"/>
      <c r="B3488" s="1281" t="s">
        <v>26</v>
      </c>
      <c r="C3488" s="1282">
        <v>3635</v>
      </c>
      <c r="D3488" s="1341" t="str">
        <f t="shared" si="68"/>
        <v>KY3635</v>
      </c>
      <c r="E3488" s="1514" t="s">
        <v>125</v>
      </c>
      <c r="F3488" s="1390">
        <v>500</v>
      </c>
      <c r="G3488" s="1283">
        <v>1.79</v>
      </c>
      <c r="H3488" s="1283"/>
      <c r="I3488" s="1283"/>
      <c r="J3488" s="1283"/>
      <c r="K3488" s="1283"/>
      <c r="L3488" s="1283"/>
      <c r="M3488" s="1283"/>
      <c r="N3488" s="1283"/>
      <c r="O3488" s="1283"/>
      <c r="P3488" s="1283"/>
      <c r="R3488" s="1067"/>
      <c r="S3488"/>
      <c r="T3488" s="268"/>
      <c r="U3488" s="268"/>
      <c r="V3488" s="268"/>
      <c r="Z3488" s="21"/>
      <c r="AH3488"/>
    </row>
    <row r="3489" spans="1:34" ht="11.25" customHeight="1">
      <c r="A3489"/>
      <c r="B3489" s="1281" t="s">
        <v>26</v>
      </c>
      <c r="C3489" s="1282">
        <v>3638</v>
      </c>
      <c r="D3489" s="1341" t="str">
        <f t="shared" si="68"/>
        <v>KY3638</v>
      </c>
      <c r="E3489" s="1514" t="s">
        <v>125</v>
      </c>
      <c r="F3489" s="1390">
        <v>500</v>
      </c>
      <c r="G3489" s="1283">
        <v>1.31</v>
      </c>
      <c r="H3489" s="1283"/>
      <c r="I3489" s="1283"/>
      <c r="J3489" s="1283"/>
      <c r="K3489" s="1283"/>
      <c r="L3489" s="1283"/>
      <c r="M3489" s="1283"/>
      <c r="N3489" s="1283"/>
      <c r="O3489" s="1283"/>
      <c r="P3489" s="1283"/>
      <c r="R3489" s="1067"/>
      <c r="S3489"/>
      <c r="T3489" s="268"/>
      <c r="U3489" s="268"/>
      <c r="V3489" s="268"/>
      <c r="Z3489" s="21"/>
      <c r="AH3489"/>
    </row>
    <row r="3490" spans="1:34" ht="11.25" customHeight="1">
      <c r="A3490"/>
      <c r="B3490" s="1281" t="s">
        <v>26</v>
      </c>
      <c r="C3490" s="1282">
        <v>3642</v>
      </c>
      <c r="D3490" s="1341" t="str">
        <f t="shared" si="68"/>
        <v>KY3642</v>
      </c>
      <c r="E3490" s="1514" t="s">
        <v>123</v>
      </c>
      <c r="F3490" s="1390">
        <v>500</v>
      </c>
      <c r="G3490" s="1283">
        <v>1.04</v>
      </c>
      <c r="H3490" s="1283"/>
      <c r="I3490" s="1283"/>
      <c r="J3490" s="1283"/>
      <c r="K3490" s="1283"/>
      <c r="L3490" s="1283"/>
      <c r="M3490" s="1283"/>
      <c r="N3490" s="1283"/>
      <c r="O3490" s="1283"/>
      <c r="P3490" s="1283"/>
      <c r="R3490" s="1067"/>
      <c r="S3490"/>
      <c r="T3490" s="268"/>
      <c r="U3490" s="268"/>
      <c r="V3490" s="268"/>
      <c r="Z3490" s="21"/>
      <c r="AH3490"/>
    </row>
    <row r="3491" spans="1:34" ht="11.25" customHeight="1">
      <c r="A3491"/>
      <c r="B3491" s="1281" t="s">
        <v>26</v>
      </c>
      <c r="C3491" s="1282">
        <v>3643</v>
      </c>
      <c r="D3491" s="1341" t="str">
        <f t="shared" si="68"/>
        <v>KY3643</v>
      </c>
      <c r="E3491" s="1514" t="s">
        <v>125</v>
      </c>
      <c r="F3491" s="1390">
        <v>500</v>
      </c>
      <c r="G3491" s="1283">
        <v>1.68</v>
      </c>
      <c r="H3491" s="1283"/>
      <c r="I3491" s="1283"/>
      <c r="J3491" s="1283"/>
      <c r="K3491" s="1283"/>
      <c r="L3491" s="1283"/>
      <c r="M3491" s="1283"/>
      <c r="N3491" s="1283"/>
      <c r="O3491" s="1283"/>
      <c r="P3491" s="1283"/>
      <c r="R3491" s="1067"/>
      <c r="S3491"/>
      <c r="T3491" s="268"/>
      <c r="U3491" s="268"/>
      <c r="V3491" s="268"/>
      <c r="Z3491" s="21"/>
      <c r="AH3491"/>
    </row>
    <row r="3492" spans="1:34" ht="11.25" customHeight="1">
      <c r="A3492"/>
      <c r="B3492" s="1281" t="s">
        <v>26</v>
      </c>
      <c r="C3492" s="1282">
        <v>3647</v>
      </c>
      <c r="D3492" s="1341" t="str">
        <f t="shared" si="68"/>
        <v>KY3647</v>
      </c>
      <c r="E3492" s="1514" t="s">
        <v>123</v>
      </c>
      <c r="F3492" s="1390">
        <v>500</v>
      </c>
      <c r="G3492" s="1283">
        <v>1.74</v>
      </c>
      <c r="H3492" s="1283"/>
      <c r="I3492" s="1283"/>
      <c r="J3492" s="1283"/>
      <c r="K3492" s="1283"/>
      <c r="L3492" s="1283"/>
      <c r="M3492" s="1283"/>
      <c r="N3492" s="1283"/>
      <c r="O3492" s="1283"/>
      <c r="P3492" s="1283"/>
      <c r="R3492" s="1067"/>
      <c r="S3492"/>
      <c r="T3492" s="268"/>
      <c r="U3492" s="268"/>
      <c r="V3492" s="268"/>
      <c r="Z3492" s="21"/>
      <c r="AH3492"/>
    </row>
    <row r="3493" spans="1:34" ht="11.25" customHeight="1">
      <c r="A3493"/>
      <c r="B3493" s="1281" t="s">
        <v>26</v>
      </c>
      <c r="C3493" s="1282">
        <v>3648</v>
      </c>
      <c r="D3493" s="1341" t="str">
        <f t="shared" si="68"/>
        <v>KY3648</v>
      </c>
      <c r="E3493" s="1514" t="s">
        <v>125</v>
      </c>
      <c r="F3493" s="1390">
        <v>500</v>
      </c>
      <c r="G3493" s="1283">
        <v>1.1399999999999999</v>
      </c>
      <c r="H3493" s="1283"/>
      <c r="I3493" s="1283"/>
      <c r="J3493" s="1283"/>
      <c r="K3493" s="1283"/>
      <c r="L3493" s="1283"/>
      <c r="M3493" s="1283"/>
      <c r="N3493" s="1283"/>
      <c r="O3493" s="1283"/>
      <c r="P3493" s="1283"/>
      <c r="R3493" s="1067"/>
      <c r="S3493"/>
      <c r="T3493" s="268"/>
      <c r="U3493" s="268"/>
      <c r="V3493" s="268"/>
      <c r="Z3493" s="21"/>
      <c r="AH3493"/>
    </row>
    <row r="3494" spans="1:34" ht="11.25" customHeight="1">
      <c r="A3494"/>
      <c r="B3494" s="1281" t="s">
        <v>26</v>
      </c>
      <c r="C3494" s="1282">
        <v>3681</v>
      </c>
      <c r="D3494" s="1341" t="str">
        <f t="shared" si="68"/>
        <v>KY3681</v>
      </c>
      <c r="E3494" s="1514" t="s">
        <v>121</v>
      </c>
      <c r="F3494" s="1390">
        <v>500</v>
      </c>
      <c r="G3494" s="1283">
        <v>0.74</v>
      </c>
      <c r="H3494" s="1283"/>
      <c r="I3494" s="1283"/>
      <c r="J3494" s="1283"/>
      <c r="K3494" s="1283"/>
      <c r="L3494" s="1283"/>
      <c r="M3494" s="1283"/>
      <c r="N3494" s="1283"/>
      <c r="O3494" s="1283"/>
      <c r="P3494" s="1283"/>
      <c r="R3494" s="1067"/>
      <c r="S3494"/>
      <c r="T3494" s="268"/>
      <c r="U3494" s="268"/>
      <c r="V3494" s="268"/>
      <c r="Z3494" s="21"/>
      <c r="AH3494"/>
    </row>
    <row r="3495" spans="1:34" ht="11.25" customHeight="1">
      <c r="A3495"/>
      <c r="B3495" s="1281" t="s">
        <v>26</v>
      </c>
      <c r="C3495" s="1282">
        <v>3685</v>
      </c>
      <c r="D3495" s="1341" t="str">
        <f t="shared" si="68"/>
        <v>KY3685</v>
      </c>
      <c r="E3495" s="1514" t="s">
        <v>121</v>
      </c>
      <c r="F3495" s="1390">
        <v>500</v>
      </c>
      <c r="G3495" s="1283">
        <v>0.83</v>
      </c>
      <c r="H3495" s="1283"/>
      <c r="I3495" s="1283"/>
      <c r="J3495" s="1283"/>
      <c r="K3495" s="1283"/>
      <c r="L3495" s="1283"/>
      <c r="M3495" s="1283"/>
      <c r="N3495" s="1283"/>
      <c r="O3495" s="1283"/>
      <c r="P3495" s="1283"/>
      <c r="R3495" s="1067"/>
      <c r="S3495"/>
      <c r="T3495" s="268"/>
      <c r="U3495" s="268"/>
      <c r="V3495" s="268"/>
      <c r="Z3495" s="21"/>
      <c r="AH3495"/>
    </row>
    <row r="3496" spans="1:34" ht="11.25" customHeight="1">
      <c r="A3496"/>
      <c r="B3496" s="1281" t="s">
        <v>26</v>
      </c>
      <c r="C3496" s="1282">
        <v>3719</v>
      </c>
      <c r="D3496" s="1341" t="str">
        <f t="shared" si="68"/>
        <v>KY3719</v>
      </c>
      <c r="E3496" s="1514" t="s">
        <v>122</v>
      </c>
      <c r="F3496" s="1390">
        <v>500</v>
      </c>
      <c r="G3496" s="1283">
        <v>1.31</v>
      </c>
      <c r="H3496" s="1283"/>
      <c r="I3496" s="1283"/>
      <c r="J3496" s="1283"/>
      <c r="K3496" s="1283"/>
      <c r="L3496" s="1283"/>
      <c r="M3496" s="1283"/>
      <c r="N3496" s="1283"/>
      <c r="O3496" s="1283"/>
      <c r="P3496" s="1283"/>
      <c r="R3496" s="1067"/>
      <c r="S3496"/>
      <c r="T3496" s="268"/>
      <c r="U3496" s="268"/>
      <c r="V3496" s="268"/>
      <c r="Z3496" s="21"/>
      <c r="AH3496"/>
    </row>
    <row r="3497" spans="1:34" ht="11.25" customHeight="1">
      <c r="A3497"/>
      <c r="B3497" s="1281" t="s">
        <v>26</v>
      </c>
      <c r="C3497" s="1282">
        <v>3724</v>
      </c>
      <c r="D3497" s="1341" t="str">
        <f t="shared" si="68"/>
        <v>KY3724</v>
      </c>
      <c r="E3497" s="1514" t="s">
        <v>125</v>
      </c>
      <c r="F3497" s="1390">
        <v>500</v>
      </c>
      <c r="G3497" s="1283">
        <v>2.91</v>
      </c>
      <c r="H3497" s="1283"/>
      <c r="I3497" s="1283"/>
      <c r="J3497" s="1283"/>
      <c r="K3497" s="1283"/>
      <c r="L3497" s="1283"/>
      <c r="M3497" s="1283"/>
      <c r="N3497" s="1283"/>
      <c r="O3497" s="1283"/>
      <c r="P3497" s="1283"/>
      <c r="R3497" s="1067"/>
      <c r="S3497"/>
      <c r="T3497" s="268"/>
      <c r="U3497" s="268"/>
      <c r="V3497" s="268"/>
      <c r="Z3497" s="21"/>
      <c r="AH3497"/>
    </row>
    <row r="3498" spans="1:34" ht="11.25" customHeight="1">
      <c r="A3498"/>
      <c r="B3498" s="1281" t="s">
        <v>26</v>
      </c>
      <c r="C3498" s="1282">
        <v>3726</v>
      </c>
      <c r="D3498" s="1341" t="str">
        <f t="shared" si="68"/>
        <v>KY3726</v>
      </c>
      <c r="E3498" s="1514" t="s">
        <v>123</v>
      </c>
      <c r="F3498" s="1390">
        <v>500</v>
      </c>
      <c r="G3498" s="1283">
        <v>2.99</v>
      </c>
      <c r="H3498" s="1283"/>
      <c r="I3498" s="1283"/>
      <c r="J3498" s="1283"/>
      <c r="K3498" s="1283"/>
      <c r="L3498" s="1283"/>
      <c r="M3498" s="1283"/>
      <c r="N3498" s="1283"/>
      <c r="O3498" s="1283"/>
      <c r="P3498" s="1283"/>
      <c r="R3498" s="1067"/>
      <c r="S3498"/>
      <c r="T3498" s="268"/>
      <c r="U3498" s="268"/>
      <c r="V3498" s="268"/>
      <c r="Z3498" s="21"/>
      <c r="AH3498"/>
    </row>
    <row r="3499" spans="1:34" ht="11.25" customHeight="1">
      <c r="A3499"/>
      <c r="B3499" s="1281" t="s">
        <v>26</v>
      </c>
      <c r="C3499" s="1282">
        <v>3803</v>
      </c>
      <c r="D3499" s="1341" t="str">
        <f t="shared" si="68"/>
        <v>KY3803</v>
      </c>
      <c r="E3499" s="1514" t="s">
        <v>125</v>
      </c>
      <c r="F3499" s="1390">
        <v>500</v>
      </c>
      <c r="G3499" s="1283">
        <v>1.74</v>
      </c>
      <c r="H3499" s="1283"/>
      <c r="I3499" s="1283"/>
      <c r="J3499" s="1283"/>
      <c r="K3499" s="1283"/>
      <c r="L3499" s="1283"/>
      <c r="M3499" s="1283"/>
      <c r="N3499" s="1283"/>
      <c r="O3499" s="1283"/>
      <c r="P3499" s="1283"/>
      <c r="R3499" s="1067"/>
      <c r="S3499"/>
      <c r="T3499" s="268"/>
      <c r="U3499" s="268"/>
      <c r="V3499" s="268"/>
      <c r="Z3499" s="21"/>
      <c r="AH3499"/>
    </row>
    <row r="3500" spans="1:34" ht="11.25" customHeight="1">
      <c r="A3500"/>
      <c r="B3500" s="1281" t="s">
        <v>26</v>
      </c>
      <c r="C3500" s="1282">
        <v>3807</v>
      </c>
      <c r="D3500" s="1341" t="str">
        <f t="shared" si="68"/>
        <v>KY3807</v>
      </c>
      <c r="E3500" s="1514" t="s">
        <v>125</v>
      </c>
      <c r="F3500" s="1390">
        <v>500</v>
      </c>
      <c r="G3500" s="1283">
        <v>2.1800000000000002</v>
      </c>
      <c r="H3500" s="1283"/>
      <c r="I3500" s="1283"/>
      <c r="J3500" s="1283"/>
      <c r="K3500" s="1283"/>
      <c r="L3500" s="1283"/>
      <c r="M3500" s="1283"/>
      <c r="N3500" s="1283"/>
      <c r="O3500" s="1283"/>
      <c r="P3500" s="1283"/>
      <c r="R3500" s="1067"/>
      <c r="S3500"/>
      <c r="T3500" s="268"/>
      <c r="U3500" s="268"/>
      <c r="V3500" s="268"/>
      <c r="Z3500" s="21"/>
      <c r="AH3500"/>
    </row>
    <row r="3501" spans="1:34" ht="11.25" customHeight="1">
      <c r="A3501"/>
      <c r="B3501" s="1281" t="s">
        <v>26</v>
      </c>
      <c r="C3501" s="1282">
        <v>3808</v>
      </c>
      <c r="D3501" s="1341" t="str">
        <f t="shared" si="68"/>
        <v>KY3808</v>
      </c>
      <c r="E3501" s="1514" t="s">
        <v>125</v>
      </c>
      <c r="F3501" s="1390">
        <v>500</v>
      </c>
      <c r="G3501" s="1283">
        <v>3.49</v>
      </c>
      <c r="H3501" s="1283"/>
      <c r="I3501" s="1283"/>
      <c r="J3501" s="1283"/>
      <c r="K3501" s="1283"/>
      <c r="L3501" s="1283"/>
      <c r="M3501" s="1283"/>
      <c r="N3501" s="1283"/>
      <c r="O3501" s="1283"/>
      <c r="P3501" s="1283"/>
      <c r="R3501" s="1067"/>
      <c r="S3501"/>
      <c r="T3501" s="268"/>
      <c r="U3501" s="268"/>
      <c r="V3501" s="268"/>
      <c r="Z3501" s="21"/>
      <c r="AH3501"/>
    </row>
    <row r="3502" spans="1:34" ht="11.25" customHeight="1">
      <c r="A3502"/>
      <c r="B3502" s="1281" t="s">
        <v>26</v>
      </c>
      <c r="C3502" s="1282">
        <v>3821</v>
      </c>
      <c r="D3502" s="1341" t="str">
        <f t="shared" si="68"/>
        <v>KY3821</v>
      </c>
      <c r="E3502" s="1514" t="s">
        <v>124</v>
      </c>
      <c r="F3502" s="1390">
        <v>500</v>
      </c>
      <c r="G3502" s="1283">
        <v>3.71</v>
      </c>
      <c r="H3502" s="1283"/>
      <c r="I3502" s="1283"/>
      <c r="J3502" s="1283"/>
      <c r="K3502" s="1283"/>
      <c r="L3502" s="1283"/>
      <c r="M3502" s="1283"/>
      <c r="N3502" s="1283"/>
      <c r="O3502" s="1283"/>
      <c r="P3502" s="1283"/>
      <c r="R3502" s="1067"/>
      <c r="S3502"/>
      <c r="T3502" s="268"/>
      <c r="U3502" s="268"/>
      <c r="V3502" s="268"/>
      <c r="Z3502" s="21"/>
      <c r="AH3502"/>
    </row>
    <row r="3503" spans="1:34" ht="11.25" customHeight="1">
      <c r="A3503"/>
      <c r="B3503" s="1281" t="s">
        <v>26</v>
      </c>
      <c r="C3503" s="1282">
        <v>3822</v>
      </c>
      <c r="D3503" s="1341" t="str">
        <f t="shared" si="68"/>
        <v>KY3822</v>
      </c>
      <c r="E3503" s="1514" t="s">
        <v>125</v>
      </c>
      <c r="F3503" s="1390">
        <v>500</v>
      </c>
      <c r="G3503" s="1283">
        <v>2.5</v>
      </c>
      <c r="H3503" s="1283"/>
      <c r="I3503" s="1283"/>
      <c r="J3503" s="1283"/>
      <c r="K3503" s="1283"/>
      <c r="L3503" s="1283"/>
      <c r="M3503" s="1283"/>
      <c r="N3503" s="1283"/>
      <c r="O3503" s="1283"/>
      <c r="P3503" s="1283"/>
      <c r="R3503" s="1067"/>
      <c r="S3503"/>
      <c r="T3503" s="268"/>
      <c r="U3503" s="268"/>
      <c r="V3503" s="268"/>
      <c r="Z3503" s="21"/>
      <c r="AH3503"/>
    </row>
    <row r="3504" spans="1:34" ht="11.25" customHeight="1">
      <c r="A3504"/>
      <c r="B3504" s="1281" t="s">
        <v>26</v>
      </c>
      <c r="C3504" s="1282">
        <v>3824</v>
      </c>
      <c r="D3504" s="1341" t="str">
        <f t="shared" si="68"/>
        <v>KY3824</v>
      </c>
      <c r="E3504" s="1514" t="s">
        <v>125</v>
      </c>
      <c r="F3504" s="1390">
        <v>500</v>
      </c>
      <c r="G3504" s="1283">
        <v>2.66</v>
      </c>
      <c r="H3504" s="1283"/>
      <c r="I3504" s="1283"/>
      <c r="J3504" s="1283"/>
      <c r="K3504" s="1283"/>
      <c r="L3504" s="1283"/>
      <c r="M3504" s="1283"/>
      <c r="N3504" s="1283"/>
      <c r="O3504" s="1283"/>
      <c r="P3504" s="1283"/>
      <c r="R3504" s="1067"/>
      <c r="S3504"/>
      <c r="T3504" s="268"/>
      <c r="U3504" s="268"/>
      <c r="V3504" s="268"/>
      <c r="Z3504" s="21"/>
      <c r="AH3504"/>
    </row>
    <row r="3505" spans="1:34" ht="11.25" customHeight="1">
      <c r="A3505"/>
      <c r="B3505" s="1281" t="s">
        <v>26</v>
      </c>
      <c r="C3505" s="1282">
        <v>3826</v>
      </c>
      <c r="D3505" s="1341" t="str">
        <f t="shared" si="68"/>
        <v>KY3826</v>
      </c>
      <c r="E3505" s="1514" t="s">
        <v>125</v>
      </c>
      <c r="F3505" s="1390">
        <v>500</v>
      </c>
      <c r="G3505" s="1283">
        <v>0.61</v>
      </c>
      <c r="H3505" s="1283"/>
      <c r="I3505" s="1283"/>
      <c r="J3505" s="1283"/>
      <c r="K3505" s="1283"/>
      <c r="L3505" s="1283"/>
      <c r="M3505" s="1283"/>
      <c r="N3505" s="1283"/>
      <c r="O3505" s="1283"/>
      <c r="P3505" s="1283"/>
      <c r="R3505" s="1067"/>
      <c r="S3505"/>
      <c r="T3505" s="268"/>
      <c r="U3505" s="268"/>
      <c r="V3505" s="268"/>
      <c r="Z3505" s="21"/>
      <c r="AH3505"/>
    </row>
    <row r="3506" spans="1:34" ht="11.25" customHeight="1">
      <c r="A3506"/>
      <c r="B3506" s="1281" t="s">
        <v>26</v>
      </c>
      <c r="C3506" s="1282">
        <v>3827</v>
      </c>
      <c r="D3506" s="1341" t="str">
        <f t="shared" si="68"/>
        <v>KY3827</v>
      </c>
      <c r="E3506" s="1514" t="s">
        <v>125</v>
      </c>
      <c r="F3506" s="1390">
        <v>500</v>
      </c>
      <c r="G3506" s="1283">
        <v>1.62</v>
      </c>
      <c r="H3506" s="1283"/>
      <c r="I3506" s="1283"/>
      <c r="J3506" s="1283"/>
      <c r="K3506" s="1283"/>
      <c r="L3506" s="1283"/>
      <c r="M3506" s="1283"/>
      <c r="N3506" s="1283"/>
      <c r="O3506" s="1283"/>
      <c r="P3506" s="1283"/>
      <c r="R3506" s="1067"/>
      <c r="S3506"/>
      <c r="T3506" s="268"/>
      <c r="U3506" s="268"/>
      <c r="V3506" s="268"/>
      <c r="Z3506" s="21"/>
      <c r="AH3506"/>
    </row>
    <row r="3507" spans="1:34" ht="11.25" customHeight="1">
      <c r="A3507"/>
      <c r="B3507" s="1281" t="s">
        <v>26</v>
      </c>
      <c r="C3507" s="1282">
        <v>3830</v>
      </c>
      <c r="D3507" s="1341" t="str">
        <f t="shared" si="68"/>
        <v>KY3830</v>
      </c>
      <c r="E3507" s="1514" t="s">
        <v>123</v>
      </c>
      <c r="F3507" s="1390">
        <v>500</v>
      </c>
      <c r="G3507" s="1283">
        <v>1.04</v>
      </c>
      <c r="H3507" s="1283"/>
      <c r="I3507" s="1283"/>
      <c r="J3507" s="1283"/>
      <c r="K3507" s="1283"/>
      <c r="L3507" s="1283"/>
      <c r="M3507" s="1283"/>
      <c r="N3507" s="1283"/>
      <c r="O3507" s="1283"/>
      <c r="P3507" s="1283"/>
      <c r="R3507" s="1067"/>
      <c r="S3507"/>
      <c r="T3507" s="268"/>
      <c r="U3507" s="268"/>
      <c r="V3507" s="268"/>
      <c r="Z3507" s="21"/>
      <c r="AH3507"/>
    </row>
    <row r="3508" spans="1:34" ht="11.25" customHeight="1">
      <c r="A3508"/>
      <c r="B3508" s="1281" t="s">
        <v>26</v>
      </c>
      <c r="C3508" s="1282">
        <v>3851</v>
      </c>
      <c r="D3508" s="1341" t="str">
        <f t="shared" si="68"/>
        <v>KY3851</v>
      </c>
      <c r="E3508" s="1514" t="s">
        <v>124</v>
      </c>
      <c r="F3508" s="1390">
        <v>500</v>
      </c>
      <c r="G3508" s="1283">
        <v>1.87</v>
      </c>
      <c r="H3508" s="1283"/>
      <c r="I3508" s="1283"/>
      <c r="J3508" s="1283"/>
      <c r="K3508" s="1283"/>
      <c r="L3508" s="1283"/>
      <c r="M3508" s="1283"/>
      <c r="N3508" s="1283"/>
      <c r="O3508" s="1283"/>
      <c r="P3508" s="1283"/>
      <c r="R3508" s="1067"/>
      <c r="S3508"/>
      <c r="T3508" s="268"/>
      <c r="U3508" s="268"/>
      <c r="V3508" s="268"/>
      <c r="Z3508" s="21"/>
      <c r="AH3508"/>
    </row>
    <row r="3509" spans="1:34" ht="11.25" customHeight="1">
      <c r="A3509"/>
      <c r="B3509" s="1281" t="s">
        <v>26</v>
      </c>
      <c r="C3509" s="1282">
        <v>3865</v>
      </c>
      <c r="D3509" s="1341" t="str">
        <f t="shared" si="68"/>
        <v>KY3865</v>
      </c>
      <c r="E3509" s="1514" t="s">
        <v>121</v>
      </c>
      <c r="F3509" s="1390">
        <v>500</v>
      </c>
      <c r="G3509" s="1283">
        <v>1.26</v>
      </c>
      <c r="H3509" s="1283"/>
      <c r="I3509" s="1283"/>
      <c r="J3509" s="1283"/>
      <c r="K3509" s="1283"/>
      <c r="L3509" s="1283"/>
      <c r="M3509" s="1283"/>
      <c r="N3509" s="1283"/>
      <c r="O3509" s="1283"/>
      <c r="P3509" s="1283"/>
      <c r="R3509" s="1067"/>
      <c r="S3509"/>
      <c r="T3509" s="268"/>
      <c r="U3509" s="268"/>
      <c r="V3509" s="268"/>
      <c r="Z3509" s="21"/>
      <c r="AH3509"/>
    </row>
    <row r="3510" spans="1:34" ht="11.25" customHeight="1">
      <c r="A3510"/>
      <c r="B3510" s="1281" t="s">
        <v>26</v>
      </c>
      <c r="C3510" s="1282">
        <v>3881</v>
      </c>
      <c r="D3510" s="1341" t="str">
        <f t="shared" si="68"/>
        <v>KY3881</v>
      </c>
      <c r="E3510" s="1514" t="s">
        <v>122</v>
      </c>
      <c r="F3510" s="1390">
        <v>500</v>
      </c>
      <c r="G3510" s="1283">
        <v>2.7</v>
      </c>
      <c r="H3510" s="1283"/>
      <c r="I3510" s="1283"/>
      <c r="J3510" s="1283"/>
      <c r="K3510" s="1283"/>
      <c r="L3510" s="1283"/>
      <c r="M3510" s="1283"/>
      <c r="N3510" s="1283"/>
      <c r="O3510" s="1283"/>
      <c r="P3510" s="1283"/>
      <c r="R3510" s="1067"/>
      <c r="S3510"/>
      <c r="T3510" s="268"/>
      <c r="U3510" s="268"/>
      <c r="V3510" s="268"/>
      <c r="Z3510" s="21"/>
      <c r="AH3510"/>
    </row>
    <row r="3511" spans="1:34" ht="11.25" customHeight="1">
      <c r="A3511"/>
      <c r="B3511" s="1281" t="s">
        <v>26</v>
      </c>
      <c r="C3511" s="1282">
        <v>4000</v>
      </c>
      <c r="D3511" s="1341" t="str">
        <f t="shared" si="68"/>
        <v>KY4000</v>
      </c>
      <c r="E3511" s="1514" t="s">
        <v>123</v>
      </c>
      <c r="F3511" s="1390">
        <v>500</v>
      </c>
      <c r="G3511" s="1283">
        <v>3.66</v>
      </c>
      <c r="H3511" s="1283"/>
      <c r="I3511" s="1283"/>
      <c r="J3511" s="1283"/>
      <c r="K3511" s="1283"/>
      <c r="L3511" s="1283"/>
      <c r="M3511" s="1283"/>
      <c r="N3511" s="1283"/>
      <c r="O3511" s="1283"/>
      <c r="P3511" s="1283"/>
      <c r="R3511" s="1067"/>
      <c r="S3511"/>
      <c r="T3511" s="268"/>
      <c r="U3511" s="268"/>
      <c r="V3511" s="268"/>
      <c r="Z3511" s="21"/>
      <c r="AH3511"/>
    </row>
    <row r="3512" spans="1:34" ht="11.25" customHeight="1">
      <c r="A3512"/>
      <c r="B3512" s="1281" t="s">
        <v>26</v>
      </c>
      <c r="C3512" s="1282">
        <v>4021</v>
      </c>
      <c r="D3512" s="1341" t="str">
        <f t="shared" si="68"/>
        <v>KY4021</v>
      </c>
      <c r="E3512" s="1514" t="s">
        <v>124</v>
      </c>
      <c r="F3512" s="1390">
        <v>500</v>
      </c>
      <c r="G3512" s="1283">
        <v>3.1</v>
      </c>
      <c r="H3512" s="1283"/>
      <c r="I3512" s="1283"/>
      <c r="J3512" s="1283"/>
      <c r="K3512" s="1283"/>
      <c r="L3512" s="1283"/>
      <c r="M3512" s="1283"/>
      <c r="N3512" s="1283"/>
      <c r="O3512" s="1283"/>
      <c r="P3512" s="1283"/>
      <c r="R3512" s="1067"/>
      <c r="S3512"/>
      <c r="T3512" s="268"/>
      <c r="U3512" s="268"/>
      <c r="V3512" s="268"/>
      <c r="Z3512" s="21"/>
      <c r="AH3512"/>
    </row>
    <row r="3513" spans="1:34" ht="11.25" customHeight="1">
      <c r="A3513"/>
      <c r="B3513" s="1281" t="s">
        <v>26</v>
      </c>
      <c r="C3513" s="1282">
        <v>4024</v>
      </c>
      <c r="D3513" s="1341" t="str">
        <f t="shared" si="68"/>
        <v>KY4024</v>
      </c>
      <c r="E3513" s="1514" t="s">
        <v>123</v>
      </c>
      <c r="F3513" s="1390">
        <v>500</v>
      </c>
      <c r="G3513" s="1283">
        <v>3.89</v>
      </c>
      <c r="H3513" s="1283"/>
      <c r="I3513" s="1283"/>
      <c r="J3513" s="1283"/>
      <c r="K3513" s="1283"/>
      <c r="L3513" s="1283"/>
      <c r="M3513" s="1283"/>
      <c r="N3513" s="1283"/>
      <c r="O3513" s="1283"/>
      <c r="P3513" s="1283"/>
      <c r="R3513" s="1067"/>
      <c r="S3513"/>
      <c r="T3513" s="268"/>
      <c r="U3513" s="268"/>
      <c r="V3513" s="268"/>
      <c r="Z3513" s="21"/>
      <c r="AH3513"/>
    </row>
    <row r="3514" spans="1:34" ht="11.25" customHeight="1">
      <c r="A3514"/>
      <c r="B3514" s="1281" t="s">
        <v>26</v>
      </c>
      <c r="C3514" s="1282">
        <v>4034</v>
      </c>
      <c r="D3514" s="1341" t="str">
        <f t="shared" si="68"/>
        <v>KY4034</v>
      </c>
      <c r="E3514" s="1514" t="s">
        <v>125</v>
      </c>
      <c r="F3514" s="1390">
        <v>500</v>
      </c>
      <c r="G3514" s="1283">
        <v>4.8600000000000003</v>
      </c>
      <c r="H3514" s="1283"/>
      <c r="I3514" s="1283"/>
      <c r="J3514" s="1283"/>
      <c r="K3514" s="1283"/>
      <c r="L3514" s="1283"/>
      <c r="M3514" s="1283"/>
      <c r="N3514" s="1283"/>
      <c r="O3514" s="1283"/>
      <c r="P3514" s="1283"/>
      <c r="R3514" s="1067"/>
      <c r="S3514"/>
      <c r="T3514" s="268"/>
      <c r="U3514" s="268"/>
      <c r="V3514" s="268"/>
      <c r="Z3514" s="21"/>
      <c r="AH3514"/>
    </row>
    <row r="3515" spans="1:34" ht="11.25" customHeight="1">
      <c r="A3515"/>
      <c r="B3515" s="1281" t="s">
        <v>26</v>
      </c>
      <c r="C3515" s="1282">
        <v>4036</v>
      </c>
      <c r="D3515" s="1341" t="str">
        <f t="shared" si="68"/>
        <v>KY4036</v>
      </c>
      <c r="E3515" s="1514" t="s">
        <v>125</v>
      </c>
      <c r="F3515" s="1390">
        <v>500</v>
      </c>
      <c r="G3515" s="1283">
        <v>1.39</v>
      </c>
      <c r="H3515" s="1283"/>
      <c r="I3515" s="1283"/>
      <c r="J3515" s="1283"/>
      <c r="K3515" s="1283"/>
      <c r="L3515" s="1283"/>
      <c r="M3515" s="1283"/>
      <c r="N3515" s="1283"/>
      <c r="O3515" s="1283"/>
      <c r="P3515" s="1283"/>
      <c r="R3515" s="1067"/>
      <c r="S3515"/>
      <c r="T3515" s="268"/>
      <c r="U3515" s="268"/>
      <c r="V3515" s="268"/>
      <c r="Z3515" s="21"/>
      <c r="AH3515"/>
    </row>
    <row r="3516" spans="1:34" ht="11.25" customHeight="1">
      <c r="A3516"/>
      <c r="B3516" s="1281" t="s">
        <v>26</v>
      </c>
      <c r="C3516" s="1282">
        <v>4038</v>
      </c>
      <c r="D3516" s="1341" t="str">
        <f t="shared" si="68"/>
        <v>KY4038</v>
      </c>
      <c r="E3516" s="1514" t="s">
        <v>125</v>
      </c>
      <c r="F3516" s="1390">
        <v>500</v>
      </c>
      <c r="G3516" s="1283">
        <v>1.84</v>
      </c>
      <c r="H3516" s="1283"/>
      <c r="I3516" s="1283"/>
      <c r="J3516" s="1283"/>
      <c r="K3516" s="1283"/>
      <c r="L3516" s="1283"/>
      <c r="M3516" s="1283"/>
      <c r="N3516" s="1283"/>
      <c r="O3516" s="1283"/>
      <c r="P3516" s="1283"/>
      <c r="R3516" s="1067"/>
      <c r="S3516"/>
      <c r="T3516" s="268"/>
      <c r="U3516" s="268"/>
      <c r="V3516" s="268"/>
      <c r="Z3516" s="21"/>
      <c r="AH3516"/>
    </row>
    <row r="3517" spans="1:34" ht="11.25" customHeight="1">
      <c r="A3517"/>
      <c r="B3517" s="1281" t="s">
        <v>26</v>
      </c>
      <c r="C3517" s="1282">
        <v>4062</v>
      </c>
      <c r="D3517" s="1341" t="str">
        <f t="shared" si="68"/>
        <v>KY4062</v>
      </c>
      <c r="E3517" s="1514" t="s">
        <v>125</v>
      </c>
      <c r="F3517" s="1390">
        <v>500</v>
      </c>
      <c r="G3517" s="1283">
        <v>2.14</v>
      </c>
      <c r="H3517" s="1283"/>
      <c r="I3517" s="1283"/>
      <c r="J3517" s="1283"/>
      <c r="K3517" s="1283"/>
      <c r="L3517" s="1283"/>
      <c r="M3517" s="1283"/>
      <c r="N3517" s="1283"/>
      <c r="O3517" s="1283"/>
      <c r="P3517" s="1283"/>
      <c r="R3517" s="1067"/>
      <c r="S3517"/>
      <c r="T3517" s="268"/>
      <c r="U3517" s="268"/>
      <c r="V3517" s="268"/>
      <c r="Z3517" s="21"/>
      <c r="AH3517"/>
    </row>
    <row r="3518" spans="1:34" ht="11.25" customHeight="1">
      <c r="A3518"/>
      <c r="B3518" s="1281" t="s">
        <v>26</v>
      </c>
      <c r="C3518" s="1282">
        <v>4101</v>
      </c>
      <c r="D3518" s="1341" t="str">
        <f t="shared" si="68"/>
        <v>KY4101</v>
      </c>
      <c r="E3518" s="1514" t="s">
        <v>125</v>
      </c>
      <c r="F3518" s="1390">
        <v>500</v>
      </c>
      <c r="G3518" s="1283">
        <v>1.58</v>
      </c>
      <c r="H3518" s="1283"/>
      <c r="I3518" s="1283"/>
      <c r="J3518" s="1283"/>
      <c r="K3518" s="1283"/>
      <c r="L3518" s="1283"/>
      <c r="M3518" s="1283"/>
      <c r="N3518" s="1283"/>
      <c r="O3518" s="1283"/>
      <c r="P3518" s="1283"/>
      <c r="R3518" s="1067"/>
      <c r="S3518"/>
      <c r="T3518" s="268"/>
      <c r="U3518" s="268"/>
      <c r="V3518" s="268"/>
      <c r="Z3518" s="21"/>
      <c r="AH3518"/>
    </row>
    <row r="3519" spans="1:34" ht="11.25" customHeight="1">
      <c r="A3519"/>
      <c r="B3519" s="1281" t="s">
        <v>26</v>
      </c>
      <c r="C3519" s="1282">
        <v>4109</v>
      </c>
      <c r="D3519" s="1341" t="str">
        <f t="shared" si="68"/>
        <v>KY4109</v>
      </c>
      <c r="E3519" s="1514" t="s">
        <v>121</v>
      </c>
      <c r="F3519" s="1390">
        <v>500</v>
      </c>
      <c r="G3519" s="1283">
        <v>0.34</v>
      </c>
      <c r="H3519" s="1283"/>
      <c r="I3519" s="1283"/>
      <c r="J3519" s="1283"/>
      <c r="K3519" s="1283"/>
      <c r="L3519" s="1283"/>
      <c r="M3519" s="1283"/>
      <c r="N3519" s="1283"/>
      <c r="O3519" s="1283"/>
      <c r="P3519" s="1283"/>
      <c r="R3519" s="1067"/>
      <c r="S3519"/>
      <c r="T3519" s="268"/>
      <c r="U3519" s="268"/>
      <c r="V3519" s="268"/>
      <c r="Z3519" s="21"/>
      <c r="AH3519"/>
    </row>
    <row r="3520" spans="1:34" ht="11.25" customHeight="1">
      <c r="A3520"/>
      <c r="B3520" s="1281" t="s">
        <v>26</v>
      </c>
      <c r="C3520" s="1282">
        <v>4110</v>
      </c>
      <c r="D3520" s="1341" t="str">
        <f t="shared" si="68"/>
        <v>KY4110</v>
      </c>
      <c r="E3520" s="1514" t="s">
        <v>121</v>
      </c>
      <c r="F3520" s="1390">
        <v>500</v>
      </c>
      <c r="G3520" s="1283">
        <v>0.83</v>
      </c>
      <c r="H3520" s="1283"/>
      <c r="I3520" s="1283"/>
      <c r="J3520" s="1283"/>
      <c r="K3520" s="1283"/>
      <c r="L3520" s="1283"/>
      <c r="M3520" s="1283"/>
      <c r="N3520" s="1283"/>
      <c r="O3520" s="1283"/>
      <c r="P3520" s="1283"/>
      <c r="R3520" s="1067"/>
      <c r="S3520"/>
      <c r="T3520" s="268"/>
      <c r="U3520" s="268"/>
      <c r="V3520" s="268"/>
      <c r="Z3520" s="21"/>
      <c r="AH3520"/>
    </row>
    <row r="3521" spans="1:34" ht="11.25" customHeight="1">
      <c r="A3521"/>
      <c r="B3521" s="1281" t="s">
        <v>26</v>
      </c>
      <c r="C3521" s="1282">
        <v>4111</v>
      </c>
      <c r="D3521" s="1341" t="str">
        <f t="shared" si="68"/>
        <v>KY4111</v>
      </c>
      <c r="E3521" s="1514" t="s">
        <v>125</v>
      </c>
      <c r="F3521" s="1390">
        <v>500</v>
      </c>
      <c r="G3521" s="1283">
        <v>1.52</v>
      </c>
      <c r="H3521" s="1283"/>
      <c r="I3521" s="1283"/>
      <c r="J3521" s="1283"/>
      <c r="K3521" s="1283"/>
      <c r="L3521" s="1283"/>
      <c r="M3521" s="1283"/>
      <c r="N3521" s="1283"/>
      <c r="O3521" s="1283"/>
      <c r="P3521" s="1283"/>
      <c r="R3521" s="1067"/>
      <c r="S3521"/>
      <c r="T3521" s="268"/>
      <c r="U3521" s="268"/>
      <c r="V3521" s="268"/>
      <c r="Z3521" s="21"/>
      <c r="AH3521"/>
    </row>
    <row r="3522" spans="1:34" ht="11.25" customHeight="1">
      <c r="A3522"/>
      <c r="B3522" s="1281" t="s">
        <v>26</v>
      </c>
      <c r="C3522" s="1282">
        <v>4114</v>
      </c>
      <c r="D3522" s="1341" t="str">
        <f t="shared" si="68"/>
        <v>KY4114</v>
      </c>
      <c r="E3522" s="1514" t="s">
        <v>125</v>
      </c>
      <c r="F3522" s="1390">
        <v>500</v>
      </c>
      <c r="G3522" s="1283">
        <v>2.1800000000000002</v>
      </c>
      <c r="H3522" s="1283"/>
      <c r="I3522" s="1283"/>
      <c r="J3522" s="1283"/>
      <c r="K3522" s="1283"/>
      <c r="L3522" s="1283"/>
      <c r="M3522" s="1283"/>
      <c r="N3522" s="1283"/>
      <c r="O3522" s="1283"/>
      <c r="P3522" s="1283"/>
      <c r="R3522" s="1067"/>
      <c r="S3522"/>
      <c r="T3522" s="268"/>
      <c r="U3522" s="268"/>
      <c r="V3522" s="268"/>
      <c r="Z3522" s="21"/>
      <c r="AH3522"/>
    </row>
    <row r="3523" spans="1:34" ht="11.25" customHeight="1">
      <c r="A3523"/>
      <c r="B3523" s="1281" t="s">
        <v>26</v>
      </c>
      <c r="C3523" s="1282">
        <v>4130</v>
      </c>
      <c r="D3523" s="1341" t="str">
        <f t="shared" si="68"/>
        <v>KY4130</v>
      </c>
      <c r="E3523" s="1514" t="s">
        <v>125</v>
      </c>
      <c r="F3523" s="1390">
        <v>500</v>
      </c>
      <c r="G3523" s="1283">
        <v>2.85</v>
      </c>
      <c r="H3523" s="1283"/>
      <c r="I3523" s="1283"/>
      <c r="J3523" s="1283"/>
      <c r="K3523" s="1283"/>
      <c r="L3523" s="1283"/>
      <c r="M3523" s="1283"/>
      <c r="N3523" s="1283"/>
      <c r="O3523" s="1283"/>
      <c r="P3523" s="1283"/>
      <c r="R3523" s="1067"/>
      <c r="S3523"/>
      <c r="T3523" s="268"/>
      <c r="U3523" s="268"/>
      <c r="V3523" s="268"/>
      <c r="Z3523" s="21"/>
      <c r="AH3523"/>
    </row>
    <row r="3524" spans="1:34" ht="11.25" customHeight="1">
      <c r="A3524"/>
      <c r="B3524" s="1281" t="s">
        <v>26</v>
      </c>
      <c r="C3524" s="1282">
        <v>4131</v>
      </c>
      <c r="D3524" s="1341" t="str">
        <f t="shared" si="68"/>
        <v>KY4131</v>
      </c>
      <c r="E3524" s="1514" t="s">
        <v>125</v>
      </c>
      <c r="F3524" s="1390">
        <v>500</v>
      </c>
      <c r="G3524" s="1283">
        <v>3.06</v>
      </c>
      <c r="H3524" s="1283"/>
      <c r="I3524" s="1283"/>
      <c r="J3524" s="1283"/>
      <c r="K3524" s="1283"/>
      <c r="L3524" s="1283"/>
      <c r="M3524" s="1283"/>
      <c r="N3524" s="1283"/>
      <c r="O3524" s="1283"/>
      <c r="P3524" s="1283"/>
      <c r="R3524" s="1067"/>
      <c r="S3524"/>
      <c r="T3524" s="268"/>
      <c r="U3524" s="268"/>
      <c r="V3524" s="268"/>
      <c r="Z3524" s="21"/>
      <c r="AH3524"/>
    </row>
    <row r="3525" spans="1:34" ht="11.25" customHeight="1">
      <c r="A3525"/>
      <c r="B3525" s="1281" t="s">
        <v>26</v>
      </c>
      <c r="C3525" s="1282">
        <v>4133</v>
      </c>
      <c r="D3525" s="1341" t="str">
        <f t="shared" si="68"/>
        <v>KY4133</v>
      </c>
      <c r="E3525" s="1514" t="s">
        <v>125</v>
      </c>
      <c r="F3525" s="1390">
        <v>500</v>
      </c>
      <c r="G3525" s="1283">
        <v>1.41</v>
      </c>
      <c r="H3525" s="1283"/>
      <c r="I3525" s="1283"/>
      <c r="J3525" s="1283"/>
      <c r="K3525" s="1283"/>
      <c r="L3525" s="1283"/>
      <c r="M3525" s="1283"/>
      <c r="N3525" s="1283"/>
      <c r="O3525" s="1283"/>
      <c r="P3525" s="1283"/>
      <c r="R3525" s="1067"/>
      <c r="S3525"/>
      <c r="T3525" s="268"/>
      <c r="U3525" s="268"/>
      <c r="V3525" s="268"/>
      <c r="Z3525" s="21"/>
      <c r="AH3525"/>
    </row>
    <row r="3526" spans="1:34" ht="11.25" customHeight="1">
      <c r="A3526"/>
      <c r="B3526" s="1281" t="s">
        <v>26</v>
      </c>
      <c r="C3526" s="1282">
        <v>4149</v>
      </c>
      <c r="D3526" s="1341" t="str">
        <f t="shared" si="68"/>
        <v>KY4149</v>
      </c>
      <c r="E3526" s="1514" t="s">
        <v>121</v>
      </c>
      <c r="F3526" s="1390">
        <v>500</v>
      </c>
      <c r="G3526" s="1283">
        <v>0.51</v>
      </c>
      <c r="H3526" s="1283"/>
      <c r="I3526" s="1283"/>
      <c r="J3526" s="1283"/>
      <c r="K3526" s="1283"/>
      <c r="L3526" s="1283"/>
      <c r="M3526" s="1283"/>
      <c r="N3526" s="1283"/>
      <c r="O3526" s="1283"/>
      <c r="P3526" s="1283"/>
      <c r="R3526" s="1067"/>
      <c r="S3526"/>
      <c r="T3526" s="268"/>
      <c r="U3526" s="268"/>
      <c r="V3526" s="268"/>
      <c r="Z3526" s="21"/>
      <c r="AH3526"/>
    </row>
    <row r="3527" spans="1:34" ht="11.25" customHeight="1">
      <c r="A3527"/>
      <c r="B3527" s="1281" t="s">
        <v>26</v>
      </c>
      <c r="C3527" s="1282">
        <v>4206</v>
      </c>
      <c r="D3527" s="1341" t="str">
        <f t="shared" si="68"/>
        <v>KY4206</v>
      </c>
      <c r="E3527" s="1514" t="s">
        <v>124</v>
      </c>
      <c r="F3527" s="1390">
        <v>500</v>
      </c>
      <c r="G3527" s="1283">
        <v>3.62</v>
      </c>
      <c r="H3527" s="1283"/>
      <c r="I3527" s="1283"/>
      <c r="J3527" s="1283"/>
      <c r="K3527" s="1283"/>
      <c r="L3527" s="1283"/>
      <c r="M3527" s="1283"/>
      <c r="N3527" s="1283"/>
      <c r="O3527" s="1283"/>
      <c r="P3527" s="1283"/>
      <c r="R3527" s="1067"/>
      <c r="S3527"/>
      <c r="T3527" s="268"/>
      <c r="U3527" s="268"/>
      <c r="V3527" s="268"/>
      <c r="Z3527" s="21"/>
      <c r="AH3527"/>
    </row>
    <row r="3528" spans="1:34" ht="11.25" customHeight="1">
      <c r="A3528"/>
      <c r="B3528" s="1281" t="s">
        <v>26</v>
      </c>
      <c r="C3528" s="1282">
        <v>4207</v>
      </c>
      <c r="D3528" s="1341" t="str">
        <f t="shared" si="68"/>
        <v>KY4207</v>
      </c>
      <c r="E3528" s="1514" t="s">
        <v>124</v>
      </c>
      <c r="F3528" s="1390">
        <v>500</v>
      </c>
      <c r="G3528" s="1283">
        <v>1.2</v>
      </c>
      <c r="H3528" s="1283"/>
      <c r="I3528" s="1283"/>
      <c r="J3528" s="1283"/>
      <c r="K3528" s="1283"/>
      <c r="L3528" s="1283"/>
      <c r="M3528" s="1283"/>
      <c r="N3528" s="1283"/>
      <c r="O3528" s="1283"/>
      <c r="P3528" s="1283"/>
      <c r="R3528" s="1067"/>
      <c r="S3528"/>
      <c r="T3528" s="268"/>
      <c r="U3528" s="268"/>
      <c r="V3528" s="268"/>
      <c r="Z3528" s="21"/>
      <c r="AH3528"/>
    </row>
    <row r="3529" spans="1:34" ht="11.25" customHeight="1">
      <c r="A3529"/>
      <c r="B3529" s="1281" t="s">
        <v>26</v>
      </c>
      <c r="C3529" s="1282">
        <v>4239</v>
      </c>
      <c r="D3529" s="1341" t="str">
        <f t="shared" si="68"/>
        <v>KY4239</v>
      </c>
      <c r="E3529" s="1514" t="s">
        <v>123</v>
      </c>
      <c r="F3529" s="1390">
        <v>500</v>
      </c>
      <c r="G3529" s="1283">
        <v>1.28</v>
      </c>
      <c r="H3529" s="1283"/>
      <c r="I3529" s="1283"/>
      <c r="J3529" s="1283"/>
      <c r="K3529" s="1283"/>
      <c r="L3529" s="1283"/>
      <c r="M3529" s="1283"/>
      <c r="N3529" s="1283"/>
      <c r="O3529" s="1283"/>
      <c r="P3529" s="1283"/>
      <c r="R3529" s="1067"/>
      <c r="S3529"/>
      <c r="T3529" s="268"/>
      <c r="U3529" s="268"/>
      <c r="V3529" s="268"/>
      <c r="Z3529" s="21"/>
      <c r="AH3529"/>
    </row>
    <row r="3530" spans="1:34" ht="11.25" customHeight="1">
      <c r="A3530"/>
      <c r="B3530" s="1281" t="s">
        <v>26</v>
      </c>
      <c r="C3530" s="1282">
        <v>4240</v>
      </c>
      <c r="D3530" s="1341" t="str">
        <f t="shared" si="68"/>
        <v>KY4240</v>
      </c>
      <c r="E3530" s="1514" t="s">
        <v>125</v>
      </c>
      <c r="F3530" s="1390">
        <v>500</v>
      </c>
      <c r="G3530" s="1283">
        <v>2.08</v>
      </c>
      <c r="H3530" s="1283"/>
      <c r="I3530" s="1283"/>
      <c r="J3530" s="1283"/>
      <c r="K3530" s="1283"/>
      <c r="L3530" s="1283"/>
      <c r="M3530" s="1283"/>
      <c r="N3530" s="1283"/>
      <c r="O3530" s="1283"/>
      <c r="P3530" s="1283"/>
      <c r="R3530" s="1067"/>
      <c r="S3530"/>
      <c r="T3530" s="268"/>
      <c r="U3530" s="268"/>
      <c r="V3530" s="268"/>
      <c r="Z3530" s="21"/>
      <c r="AH3530"/>
    </row>
    <row r="3531" spans="1:34" ht="11.25" customHeight="1">
      <c r="A3531"/>
      <c r="B3531" s="1281" t="s">
        <v>26</v>
      </c>
      <c r="C3531" s="1282">
        <v>4243</v>
      </c>
      <c r="D3531" s="1341" t="str">
        <f t="shared" si="68"/>
        <v>KY4243</v>
      </c>
      <c r="E3531" s="1514" t="s">
        <v>125</v>
      </c>
      <c r="F3531" s="1390">
        <v>500</v>
      </c>
      <c r="G3531" s="1283">
        <v>1.73</v>
      </c>
      <c r="H3531" s="1283"/>
      <c r="I3531" s="1283"/>
      <c r="J3531" s="1283"/>
      <c r="K3531" s="1283"/>
      <c r="L3531" s="1283"/>
      <c r="M3531" s="1283"/>
      <c r="N3531" s="1283"/>
      <c r="O3531" s="1283"/>
      <c r="P3531" s="1283"/>
      <c r="R3531" s="1067"/>
      <c r="S3531"/>
      <c r="T3531" s="268"/>
      <c r="U3531" s="268"/>
      <c r="V3531" s="268"/>
      <c r="Z3531" s="21"/>
      <c r="AH3531"/>
    </row>
    <row r="3532" spans="1:34" ht="11.25" customHeight="1">
      <c r="A3532"/>
      <c r="B3532" s="1281" t="s">
        <v>26</v>
      </c>
      <c r="C3532" s="1282">
        <v>4244</v>
      </c>
      <c r="D3532" s="1341" t="str">
        <f t="shared" ref="D3532:D3595" si="69">B3532&amp;TEXT(C3532,"0000")</f>
        <v>KY4244</v>
      </c>
      <c r="E3532" s="1514" t="s">
        <v>125</v>
      </c>
      <c r="F3532" s="1390">
        <v>500</v>
      </c>
      <c r="G3532" s="1283">
        <v>1.68</v>
      </c>
      <c r="H3532" s="1283"/>
      <c r="I3532" s="1283"/>
      <c r="J3532" s="1283"/>
      <c r="K3532" s="1283"/>
      <c r="L3532" s="1283"/>
      <c r="M3532" s="1283"/>
      <c r="N3532" s="1283"/>
      <c r="O3532" s="1283"/>
      <c r="P3532" s="1283"/>
      <c r="R3532" s="1067"/>
      <c r="S3532"/>
      <c r="T3532" s="268"/>
      <c r="U3532" s="268"/>
      <c r="V3532" s="268"/>
      <c r="Z3532" s="21"/>
      <c r="AH3532"/>
    </row>
    <row r="3533" spans="1:34" ht="11.25" customHeight="1">
      <c r="A3533"/>
      <c r="B3533" s="1281" t="s">
        <v>26</v>
      </c>
      <c r="C3533" s="1282">
        <v>4250</v>
      </c>
      <c r="D3533" s="1341" t="str">
        <f t="shared" si="69"/>
        <v>KY4250</v>
      </c>
      <c r="E3533" s="1514" t="s">
        <v>125</v>
      </c>
      <c r="F3533" s="1390">
        <v>500</v>
      </c>
      <c r="G3533" s="1283">
        <v>1.0900000000000001</v>
      </c>
      <c r="H3533" s="1283"/>
      <c r="I3533" s="1283"/>
      <c r="J3533" s="1283"/>
      <c r="K3533" s="1283"/>
      <c r="L3533" s="1283"/>
      <c r="M3533" s="1283"/>
      <c r="N3533" s="1283"/>
      <c r="O3533" s="1283"/>
      <c r="P3533" s="1283"/>
      <c r="R3533" s="1067"/>
      <c r="S3533"/>
      <c r="T3533" s="268"/>
      <c r="U3533" s="268"/>
      <c r="V3533" s="268"/>
      <c r="Z3533" s="21"/>
      <c r="AH3533"/>
    </row>
    <row r="3534" spans="1:34" ht="11.25" customHeight="1">
      <c r="A3534"/>
      <c r="B3534" s="1281" t="s">
        <v>26</v>
      </c>
      <c r="C3534" s="1282">
        <v>4251</v>
      </c>
      <c r="D3534" s="1341" t="str">
        <f t="shared" si="69"/>
        <v>KY4251</v>
      </c>
      <c r="E3534" s="1514" t="s">
        <v>125</v>
      </c>
      <c r="F3534" s="1390">
        <v>500</v>
      </c>
      <c r="G3534" s="1283">
        <v>1.68</v>
      </c>
      <c r="H3534" s="1283"/>
      <c r="I3534" s="1283"/>
      <c r="J3534" s="1283"/>
      <c r="K3534" s="1283"/>
      <c r="L3534" s="1283"/>
      <c r="M3534" s="1283"/>
      <c r="N3534" s="1283"/>
      <c r="O3534" s="1283"/>
      <c r="P3534" s="1283"/>
      <c r="R3534" s="1067"/>
      <c r="S3534"/>
      <c r="T3534" s="268"/>
      <c r="U3534" s="268"/>
      <c r="V3534" s="268"/>
      <c r="Z3534" s="21"/>
      <c r="AH3534"/>
    </row>
    <row r="3535" spans="1:34" ht="11.25" customHeight="1">
      <c r="A3535"/>
      <c r="B3535" s="1281" t="s">
        <v>26</v>
      </c>
      <c r="C3535" s="1282">
        <v>4263</v>
      </c>
      <c r="D3535" s="1341" t="str">
        <f t="shared" si="69"/>
        <v>KY4263</v>
      </c>
      <c r="E3535" s="1514" t="s">
        <v>125</v>
      </c>
      <c r="F3535" s="1390">
        <v>500</v>
      </c>
      <c r="G3535" s="1283">
        <v>1.89</v>
      </c>
      <c r="H3535" s="1283"/>
      <c r="I3535" s="1283"/>
      <c r="J3535" s="1283"/>
      <c r="K3535" s="1283"/>
      <c r="L3535" s="1283"/>
      <c r="M3535" s="1283"/>
      <c r="N3535" s="1283"/>
      <c r="O3535" s="1283"/>
      <c r="P3535" s="1283"/>
      <c r="R3535" s="1067"/>
      <c r="S3535"/>
      <c r="T3535" s="268"/>
      <c r="U3535" s="268"/>
      <c r="V3535" s="268"/>
      <c r="Z3535" s="21"/>
      <c r="AH3535"/>
    </row>
    <row r="3536" spans="1:34" ht="11.25" customHeight="1">
      <c r="A3536"/>
      <c r="B3536" s="1281" t="s">
        <v>26</v>
      </c>
      <c r="C3536" s="1282">
        <v>4273</v>
      </c>
      <c r="D3536" s="1341" t="str">
        <f t="shared" si="69"/>
        <v>KY4273</v>
      </c>
      <c r="E3536" s="1514" t="s">
        <v>125</v>
      </c>
      <c r="F3536" s="1390">
        <v>500</v>
      </c>
      <c r="G3536" s="1283">
        <v>1.63</v>
      </c>
      <c r="H3536" s="1283"/>
      <c r="I3536" s="1283"/>
      <c r="J3536" s="1283"/>
      <c r="K3536" s="1283"/>
      <c r="L3536" s="1283"/>
      <c r="M3536" s="1283"/>
      <c r="N3536" s="1283"/>
      <c r="O3536" s="1283"/>
      <c r="P3536" s="1283"/>
      <c r="R3536" s="1067"/>
      <c r="S3536"/>
      <c r="T3536" s="268"/>
      <c r="U3536" s="268"/>
      <c r="V3536" s="268"/>
      <c r="Z3536" s="21"/>
      <c r="AH3536"/>
    </row>
    <row r="3537" spans="1:34" ht="11.25" customHeight="1">
      <c r="A3537"/>
      <c r="B3537" s="1281" t="s">
        <v>26</v>
      </c>
      <c r="C3537" s="1282">
        <v>4279</v>
      </c>
      <c r="D3537" s="1341" t="str">
        <f t="shared" si="69"/>
        <v>KY4279</v>
      </c>
      <c r="E3537" s="1514" t="s">
        <v>125</v>
      </c>
      <c r="F3537" s="1390">
        <v>500</v>
      </c>
      <c r="G3537" s="1283">
        <v>1.9</v>
      </c>
      <c r="H3537" s="1283"/>
      <c r="I3537" s="1283"/>
      <c r="J3537" s="1283"/>
      <c r="K3537" s="1283"/>
      <c r="L3537" s="1283"/>
      <c r="M3537" s="1283"/>
      <c r="N3537" s="1283"/>
      <c r="O3537" s="1283"/>
      <c r="P3537" s="1283"/>
      <c r="R3537" s="1067"/>
      <c r="S3537"/>
      <c r="T3537" s="268"/>
      <c r="U3537" s="268"/>
      <c r="V3537" s="268"/>
      <c r="Z3537" s="21"/>
      <c r="AH3537"/>
    </row>
    <row r="3538" spans="1:34" ht="11.25" customHeight="1">
      <c r="A3538"/>
      <c r="B3538" s="1281" t="s">
        <v>26</v>
      </c>
      <c r="C3538" s="1282">
        <v>4283</v>
      </c>
      <c r="D3538" s="1341" t="str">
        <f t="shared" si="69"/>
        <v>KY4283</v>
      </c>
      <c r="E3538" s="1514" t="s">
        <v>125</v>
      </c>
      <c r="F3538" s="1390">
        <v>500</v>
      </c>
      <c r="G3538" s="1283">
        <v>0.93</v>
      </c>
      <c r="H3538" s="1283"/>
      <c r="I3538" s="1283"/>
      <c r="J3538" s="1283"/>
      <c r="K3538" s="1283"/>
      <c r="L3538" s="1283"/>
      <c r="M3538" s="1283"/>
      <c r="N3538" s="1283"/>
      <c r="O3538" s="1283"/>
      <c r="P3538" s="1283"/>
      <c r="R3538" s="1067"/>
      <c r="S3538"/>
      <c r="T3538" s="268"/>
      <c r="U3538" s="268"/>
      <c r="V3538" s="268"/>
      <c r="Z3538" s="21"/>
      <c r="AH3538"/>
    </row>
    <row r="3539" spans="1:34" ht="11.25" customHeight="1">
      <c r="A3539"/>
      <c r="B3539" s="1281" t="s">
        <v>26</v>
      </c>
      <c r="C3539" s="1282">
        <v>4299</v>
      </c>
      <c r="D3539" s="1341" t="str">
        <f t="shared" si="69"/>
        <v>KY4299</v>
      </c>
      <c r="E3539" s="1514" t="s">
        <v>121</v>
      </c>
      <c r="F3539" s="1390">
        <v>500</v>
      </c>
      <c r="G3539" s="1283">
        <v>1.71</v>
      </c>
      <c r="H3539" s="1283"/>
      <c r="I3539" s="1283"/>
      <c r="J3539" s="1283"/>
      <c r="K3539" s="1283"/>
      <c r="L3539" s="1283"/>
      <c r="M3539" s="1283"/>
      <c r="N3539" s="1283"/>
      <c r="O3539" s="1283"/>
      <c r="P3539" s="1283"/>
      <c r="R3539" s="1067"/>
      <c r="S3539"/>
      <c r="T3539" s="268"/>
      <c r="U3539" s="268"/>
      <c r="V3539" s="268"/>
      <c r="Z3539" s="21"/>
      <c r="AH3539"/>
    </row>
    <row r="3540" spans="1:34" ht="11.25" customHeight="1">
      <c r="A3540"/>
      <c r="B3540" s="1281" t="s">
        <v>26</v>
      </c>
      <c r="C3540" s="1282">
        <v>4304</v>
      </c>
      <c r="D3540" s="1341" t="str">
        <f t="shared" si="69"/>
        <v>KY4304</v>
      </c>
      <c r="E3540" s="1514" t="s">
        <v>124</v>
      </c>
      <c r="F3540" s="1390">
        <v>500</v>
      </c>
      <c r="G3540" s="1283">
        <v>4.1100000000000003</v>
      </c>
      <c r="H3540" s="1283"/>
      <c r="I3540" s="1283"/>
      <c r="J3540" s="1283"/>
      <c r="K3540" s="1283"/>
      <c r="L3540" s="1283"/>
      <c r="M3540" s="1283"/>
      <c r="N3540" s="1283"/>
      <c r="O3540" s="1283"/>
      <c r="P3540" s="1283"/>
      <c r="R3540" s="1067"/>
      <c r="S3540"/>
      <c r="T3540" s="268"/>
      <c r="U3540" s="268"/>
      <c r="V3540" s="268"/>
      <c r="Z3540" s="21"/>
      <c r="AH3540"/>
    </row>
    <row r="3541" spans="1:34" ht="11.25" customHeight="1">
      <c r="A3541"/>
      <c r="B3541" s="1281" t="s">
        <v>26</v>
      </c>
      <c r="C3541" s="1282">
        <v>4307</v>
      </c>
      <c r="D3541" s="1341" t="str">
        <f t="shared" si="69"/>
        <v>KY4307</v>
      </c>
      <c r="E3541" s="1514" t="s">
        <v>121</v>
      </c>
      <c r="F3541" s="1390">
        <v>500</v>
      </c>
      <c r="G3541" s="1283">
        <v>1.26</v>
      </c>
      <c r="H3541" s="1283"/>
      <c r="I3541" s="1283"/>
      <c r="J3541" s="1283"/>
      <c r="K3541" s="1283"/>
      <c r="L3541" s="1283"/>
      <c r="M3541" s="1283"/>
      <c r="N3541" s="1283"/>
      <c r="O3541" s="1283"/>
      <c r="P3541" s="1283"/>
      <c r="R3541" s="1067"/>
      <c r="S3541"/>
      <c r="T3541" s="268"/>
      <c r="U3541" s="268"/>
      <c r="V3541" s="268"/>
      <c r="Z3541" s="21"/>
      <c r="AH3541"/>
    </row>
    <row r="3542" spans="1:34" ht="11.25" customHeight="1">
      <c r="A3542"/>
      <c r="B3542" s="1281" t="s">
        <v>26</v>
      </c>
      <c r="C3542" s="1282">
        <v>4351</v>
      </c>
      <c r="D3542" s="1341" t="str">
        <f t="shared" si="69"/>
        <v>KY4351</v>
      </c>
      <c r="E3542" s="1514" t="s">
        <v>121</v>
      </c>
      <c r="F3542" s="1390">
        <v>500</v>
      </c>
      <c r="G3542" s="1283">
        <v>0.72</v>
      </c>
      <c r="H3542" s="1283"/>
      <c r="I3542" s="1283"/>
      <c r="J3542" s="1283"/>
      <c r="K3542" s="1283"/>
      <c r="L3542" s="1283"/>
      <c r="M3542" s="1283"/>
      <c r="N3542" s="1283"/>
      <c r="O3542" s="1283"/>
      <c r="P3542" s="1283"/>
      <c r="R3542" s="1067"/>
      <c r="S3542"/>
      <c r="T3542" s="268"/>
      <c r="U3542" s="268"/>
      <c r="V3542" s="268"/>
      <c r="Z3542" s="21"/>
      <c r="AH3542"/>
    </row>
    <row r="3543" spans="1:34" ht="11.25" customHeight="1">
      <c r="A3543"/>
      <c r="B3543" s="1281" t="s">
        <v>26</v>
      </c>
      <c r="C3543" s="1282">
        <v>4352</v>
      </c>
      <c r="D3543" s="1341" t="str">
        <f t="shared" si="69"/>
        <v>KY4352</v>
      </c>
      <c r="E3543" s="1514" t="s">
        <v>121</v>
      </c>
      <c r="F3543" s="1390">
        <v>500</v>
      </c>
      <c r="G3543" s="1283">
        <v>1.74</v>
      </c>
      <c r="H3543" s="1283"/>
      <c r="I3543" s="1283"/>
      <c r="J3543" s="1283"/>
      <c r="K3543" s="1283"/>
      <c r="L3543" s="1283"/>
      <c r="M3543" s="1283"/>
      <c r="N3543" s="1283"/>
      <c r="O3543" s="1283"/>
      <c r="P3543" s="1283"/>
      <c r="R3543" s="1067"/>
      <c r="S3543"/>
      <c r="T3543" s="268"/>
      <c r="U3543" s="268"/>
      <c r="V3543" s="268"/>
      <c r="Z3543" s="21"/>
      <c r="AH3543"/>
    </row>
    <row r="3544" spans="1:34" ht="11.25" customHeight="1">
      <c r="A3544"/>
      <c r="B3544" s="1281" t="s">
        <v>26</v>
      </c>
      <c r="C3544" s="1282">
        <v>4361</v>
      </c>
      <c r="D3544" s="1341" t="str">
        <f t="shared" si="69"/>
        <v>KY4361</v>
      </c>
      <c r="E3544" s="1514" t="s">
        <v>121</v>
      </c>
      <c r="F3544" s="1390">
        <v>500</v>
      </c>
      <c r="G3544" s="1283">
        <v>0.59</v>
      </c>
      <c r="H3544" s="1283"/>
      <c r="I3544" s="1283"/>
      <c r="J3544" s="1283"/>
      <c r="K3544" s="1283"/>
      <c r="L3544" s="1283"/>
      <c r="M3544" s="1283"/>
      <c r="N3544" s="1283"/>
      <c r="O3544" s="1283"/>
      <c r="P3544" s="1283"/>
      <c r="R3544" s="1067"/>
      <c r="S3544"/>
      <c r="T3544" s="268"/>
      <c r="U3544" s="268"/>
      <c r="V3544" s="268"/>
      <c r="Z3544" s="21"/>
      <c r="AH3544"/>
    </row>
    <row r="3545" spans="1:34" ht="11.25" customHeight="1">
      <c r="A3545"/>
      <c r="B3545" s="1281" t="s">
        <v>26</v>
      </c>
      <c r="C3545" s="1282">
        <v>4410</v>
      </c>
      <c r="D3545" s="1341" t="str">
        <f t="shared" si="69"/>
        <v>KY4410</v>
      </c>
      <c r="E3545" s="1514" t="s">
        <v>123</v>
      </c>
      <c r="F3545" s="1390">
        <v>500</v>
      </c>
      <c r="G3545" s="1283">
        <v>1.84</v>
      </c>
      <c r="H3545" s="1283"/>
      <c r="I3545" s="1283"/>
      <c r="J3545" s="1283"/>
      <c r="K3545" s="1283"/>
      <c r="L3545" s="1283"/>
      <c r="M3545" s="1283"/>
      <c r="N3545" s="1283"/>
      <c r="O3545" s="1283"/>
      <c r="P3545" s="1283"/>
      <c r="R3545" s="1067"/>
      <c r="S3545"/>
      <c r="T3545" s="268"/>
      <c r="U3545" s="268"/>
      <c r="V3545" s="268"/>
      <c r="Z3545" s="21"/>
      <c r="AH3545"/>
    </row>
    <row r="3546" spans="1:34" ht="11.25" customHeight="1">
      <c r="A3546"/>
      <c r="B3546" s="1281" t="s">
        <v>26</v>
      </c>
      <c r="C3546" s="1282">
        <v>4420</v>
      </c>
      <c r="D3546" s="1341" t="str">
        <f t="shared" si="69"/>
        <v>KY4420</v>
      </c>
      <c r="E3546" s="1514" t="s">
        <v>123</v>
      </c>
      <c r="F3546" s="1390">
        <v>500</v>
      </c>
      <c r="G3546" s="1283">
        <v>2.61</v>
      </c>
      <c r="H3546" s="1283"/>
      <c r="I3546" s="1283"/>
      <c r="J3546" s="1283"/>
      <c r="K3546" s="1283"/>
      <c r="L3546" s="1283"/>
      <c r="M3546" s="1283"/>
      <c r="N3546" s="1283"/>
      <c r="O3546" s="1283"/>
      <c r="P3546" s="1283"/>
      <c r="R3546" s="1067"/>
      <c r="S3546"/>
      <c r="T3546" s="268"/>
      <c r="U3546" s="268"/>
      <c r="V3546" s="268"/>
      <c r="Z3546" s="21"/>
      <c r="AH3546"/>
    </row>
    <row r="3547" spans="1:34" ht="11.25" customHeight="1">
      <c r="A3547"/>
      <c r="B3547" s="1281" t="s">
        <v>26</v>
      </c>
      <c r="C3547" s="1282">
        <v>4431</v>
      </c>
      <c r="D3547" s="1341" t="str">
        <f t="shared" si="69"/>
        <v>KY4431</v>
      </c>
      <c r="E3547" s="1514" t="s">
        <v>125</v>
      </c>
      <c r="F3547" s="1390">
        <v>500</v>
      </c>
      <c r="G3547" s="1283">
        <v>1.04</v>
      </c>
      <c r="H3547" s="1283"/>
      <c r="I3547" s="1283"/>
      <c r="J3547" s="1283"/>
      <c r="K3547" s="1283"/>
      <c r="L3547" s="1283"/>
      <c r="M3547" s="1283"/>
      <c r="N3547" s="1283"/>
      <c r="O3547" s="1283"/>
      <c r="P3547" s="1283"/>
      <c r="R3547" s="1067"/>
      <c r="S3547"/>
      <c r="T3547" s="268"/>
      <c r="U3547" s="268"/>
      <c r="V3547" s="268"/>
      <c r="Z3547" s="21"/>
      <c r="AH3547"/>
    </row>
    <row r="3548" spans="1:34" ht="11.25" customHeight="1">
      <c r="A3548"/>
      <c r="B3548" s="1281" t="s">
        <v>26</v>
      </c>
      <c r="C3548" s="1282">
        <v>4432</v>
      </c>
      <c r="D3548" s="1341" t="str">
        <f t="shared" si="69"/>
        <v>KY4432</v>
      </c>
      <c r="E3548" s="1514" t="s">
        <v>125</v>
      </c>
      <c r="F3548" s="1390">
        <v>500</v>
      </c>
      <c r="G3548" s="1283">
        <v>0.94</v>
      </c>
      <c r="H3548" s="1283"/>
      <c r="I3548" s="1283"/>
      <c r="J3548" s="1283"/>
      <c r="K3548" s="1283"/>
      <c r="L3548" s="1283"/>
      <c r="M3548" s="1283"/>
      <c r="N3548" s="1283"/>
      <c r="O3548" s="1283"/>
      <c r="P3548" s="1283"/>
      <c r="R3548" s="1067"/>
      <c r="S3548"/>
      <c r="T3548" s="268"/>
      <c r="U3548" s="268"/>
      <c r="V3548" s="268"/>
      <c r="Z3548" s="21"/>
      <c r="AH3548"/>
    </row>
    <row r="3549" spans="1:34" ht="11.25" customHeight="1">
      <c r="A3549"/>
      <c r="B3549" s="1281" t="s">
        <v>26</v>
      </c>
      <c r="C3549" s="1282">
        <v>4452</v>
      </c>
      <c r="D3549" s="1341" t="str">
        <f t="shared" si="69"/>
        <v>KY4452</v>
      </c>
      <c r="E3549" s="1514" t="s">
        <v>121</v>
      </c>
      <c r="F3549" s="1390">
        <v>500</v>
      </c>
      <c r="G3549" s="1283">
        <v>2</v>
      </c>
      <c r="H3549" s="1283"/>
      <c r="I3549" s="1283"/>
      <c r="J3549" s="1283"/>
      <c r="K3549" s="1283"/>
      <c r="L3549" s="1283"/>
      <c r="M3549" s="1283"/>
      <c r="N3549" s="1283"/>
      <c r="O3549" s="1283"/>
      <c r="P3549" s="1283"/>
      <c r="R3549" s="1067"/>
      <c r="S3549"/>
      <c r="T3549" s="268"/>
      <c r="U3549" s="268"/>
      <c r="V3549" s="268"/>
      <c r="Z3549" s="21"/>
      <c r="AH3549"/>
    </row>
    <row r="3550" spans="1:34" ht="11.25" customHeight="1">
      <c r="A3550"/>
      <c r="B3550" s="1281" t="s">
        <v>26</v>
      </c>
      <c r="C3550" s="1282">
        <v>4459</v>
      </c>
      <c r="D3550" s="1341" t="str">
        <f t="shared" si="69"/>
        <v>KY4459</v>
      </c>
      <c r="E3550" s="1514" t="s">
        <v>121</v>
      </c>
      <c r="F3550" s="1390">
        <v>500</v>
      </c>
      <c r="G3550" s="1283">
        <v>1.65</v>
      </c>
      <c r="H3550" s="1283"/>
      <c r="I3550" s="1283"/>
      <c r="J3550" s="1283"/>
      <c r="K3550" s="1283"/>
      <c r="L3550" s="1283"/>
      <c r="M3550" s="1283"/>
      <c r="N3550" s="1283"/>
      <c r="O3550" s="1283"/>
      <c r="P3550" s="1283"/>
      <c r="R3550" s="1067"/>
      <c r="S3550"/>
      <c r="T3550" s="268"/>
      <c r="U3550" s="268"/>
      <c r="V3550" s="268"/>
      <c r="Z3550" s="21"/>
      <c r="AH3550"/>
    </row>
    <row r="3551" spans="1:34" ht="11.25" customHeight="1">
      <c r="A3551"/>
      <c r="B3551" s="1281" t="s">
        <v>26</v>
      </c>
      <c r="C3551" s="1282">
        <v>4470</v>
      </c>
      <c r="D3551" s="1341" t="str">
        <f t="shared" si="69"/>
        <v>KY4470</v>
      </c>
      <c r="E3551" s="1514" t="s">
        <v>125</v>
      </c>
      <c r="F3551" s="1390">
        <v>500</v>
      </c>
      <c r="G3551" s="1283">
        <v>1.76</v>
      </c>
      <c r="H3551" s="1283"/>
      <c r="I3551" s="1283"/>
      <c r="J3551" s="1283"/>
      <c r="K3551" s="1283"/>
      <c r="L3551" s="1283"/>
      <c r="M3551" s="1283"/>
      <c r="N3551" s="1283"/>
      <c r="O3551" s="1283"/>
      <c r="P3551" s="1283"/>
      <c r="R3551" s="1067"/>
      <c r="S3551"/>
      <c r="T3551" s="268"/>
      <c r="U3551" s="268"/>
      <c r="V3551" s="268"/>
      <c r="Z3551" s="21"/>
      <c r="AH3551"/>
    </row>
    <row r="3552" spans="1:34" ht="11.25" customHeight="1">
      <c r="A3552"/>
      <c r="B3552" s="1281" t="s">
        <v>26</v>
      </c>
      <c r="C3552" s="1282">
        <v>4484</v>
      </c>
      <c r="D3552" s="1341" t="str">
        <f t="shared" si="69"/>
        <v>KY4484</v>
      </c>
      <c r="E3552" s="1514" t="s">
        <v>121</v>
      </c>
      <c r="F3552" s="1390">
        <v>500</v>
      </c>
      <c r="G3552" s="1283">
        <v>1.87</v>
      </c>
      <c r="H3552" s="1283"/>
      <c r="I3552" s="1283"/>
      <c r="J3552" s="1283"/>
      <c r="K3552" s="1283"/>
      <c r="L3552" s="1283"/>
      <c r="M3552" s="1283"/>
      <c r="N3552" s="1283"/>
      <c r="O3552" s="1283"/>
      <c r="P3552" s="1283"/>
      <c r="R3552" s="1067"/>
      <c r="S3552"/>
      <c r="T3552" s="268"/>
      <c r="U3552" s="268"/>
      <c r="V3552" s="268"/>
      <c r="Z3552" s="21"/>
      <c r="AH3552"/>
    </row>
    <row r="3553" spans="1:34" ht="11.25" customHeight="1">
      <c r="A3553"/>
      <c r="B3553" s="1281" t="s">
        <v>26</v>
      </c>
      <c r="C3553" s="1282">
        <v>4493</v>
      </c>
      <c r="D3553" s="1341" t="str">
        <f t="shared" si="69"/>
        <v>KY4493</v>
      </c>
      <c r="E3553" s="1514" t="s">
        <v>125</v>
      </c>
      <c r="F3553" s="1390">
        <v>500</v>
      </c>
      <c r="G3553" s="1283">
        <v>1.71</v>
      </c>
      <c r="H3553" s="1283"/>
      <c r="I3553" s="1283"/>
      <c r="J3553" s="1283"/>
      <c r="K3553" s="1283"/>
      <c r="L3553" s="1283"/>
      <c r="M3553" s="1283"/>
      <c r="N3553" s="1283"/>
      <c r="O3553" s="1283"/>
      <c r="P3553" s="1283"/>
      <c r="R3553" s="1067"/>
      <c r="S3553"/>
      <c r="T3553" s="268"/>
      <c r="U3553" s="268"/>
      <c r="V3553" s="268"/>
      <c r="Z3553" s="21"/>
      <c r="AH3553"/>
    </row>
    <row r="3554" spans="1:34" ht="11.25" customHeight="1">
      <c r="A3554"/>
      <c r="B3554" s="1281" t="s">
        <v>26</v>
      </c>
      <c r="C3554" s="1282">
        <v>4511</v>
      </c>
      <c r="D3554" s="1341" t="str">
        <f t="shared" si="69"/>
        <v>KY4511</v>
      </c>
      <c r="E3554" s="1514" t="s">
        <v>123</v>
      </c>
      <c r="F3554" s="1390">
        <v>500</v>
      </c>
      <c r="G3554" s="1283">
        <v>0.51</v>
      </c>
      <c r="H3554" s="1283"/>
      <c r="I3554" s="1283"/>
      <c r="J3554" s="1283"/>
      <c r="K3554" s="1283"/>
      <c r="L3554" s="1283"/>
      <c r="M3554" s="1283"/>
      <c r="N3554" s="1283"/>
      <c r="O3554" s="1283"/>
      <c r="P3554" s="1283"/>
      <c r="R3554" s="1067"/>
      <c r="S3554"/>
      <c r="T3554" s="268"/>
      <c r="U3554" s="268"/>
      <c r="V3554" s="268"/>
      <c r="Z3554" s="21"/>
      <c r="AH3554"/>
    </row>
    <row r="3555" spans="1:34" ht="11.25" customHeight="1">
      <c r="A3555"/>
      <c r="B3555" s="1281" t="s">
        <v>26</v>
      </c>
      <c r="C3555" s="1282">
        <v>4557</v>
      </c>
      <c r="D3555" s="1341" t="str">
        <f t="shared" si="69"/>
        <v>KY4557</v>
      </c>
      <c r="E3555" s="1514" t="s">
        <v>123</v>
      </c>
      <c r="F3555" s="1390">
        <v>500</v>
      </c>
      <c r="G3555" s="1283">
        <v>1.39</v>
      </c>
      <c r="H3555" s="1283"/>
      <c r="I3555" s="1283"/>
      <c r="J3555" s="1283"/>
      <c r="K3555" s="1283"/>
      <c r="L3555" s="1283"/>
      <c r="M3555" s="1283"/>
      <c r="N3555" s="1283"/>
      <c r="O3555" s="1283"/>
      <c r="P3555" s="1283"/>
      <c r="R3555" s="1067"/>
      <c r="S3555"/>
      <c r="T3555" s="268"/>
      <c r="U3555" s="268"/>
      <c r="V3555" s="268"/>
      <c r="Z3555" s="21"/>
      <c r="AH3555"/>
    </row>
    <row r="3556" spans="1:34" ht="11.25" customHeight="1">
      <c r="A3556"/>
      <c r="B3556" s="1281" t="s">
        <v>26</v>
      </c>
      <c r="C3556" s="1282">
        <v>4558</v>
      </c>
      <c r="D3556" s="1341" t="str">
        <f t="shared" si="69"/>
        <v>KY4558</v>
      </c>
      <c r="E3556" s="1514" t="s">
        <v>123</v>
      </c>
      <c r="F3556" s="1390">
        <v>500</v>
      </c>
      <c r="G3556" s="1283">
        <v>1.47</v>
      </c>
      <c r="H3556" s="1283"/>
      <c r="I3556" s="1283"/>
      <c r="J3556" s="1283"/>
      <c r="K3556" s="1283"/>
      <c r="L3556" s="1283"/>
      <c r="M3556" s="1283"/>
      <c r="N3556" s="1283"/>
      <c r="O3556" s="1283"/>
      <c r="P3556" s="1283"/>
      <c r="R3556" s="1067"/>
      <c r="S3556"/>
      <c r="T3556" s="268"/>
      <c r="U3556" s="268"/>
      <c r="V3556" s="268"/>
      <c r="Z3556" s="21"/>
      <c r="AH3556"/>
    </row>
    <row r="3557" spans="1:34" ht="11.25" customHeight="1">
      <c r="A3557"/>
      <c r="B3557" s="1281" t="s">
        <v>26</v>
      </c>
      <c r="C3557" s="1282">
        <v>4568</v>
      </c>
      <c r="D3557" s="1341" t="str">
        <f t="shared" si="69"/>
        <v>KY4568</v>
      </c>
      <c r="E3557" s="1514" t="s">
        <v>123</v>
      </c>
      <c r="F3557" s="1390">
        <v>500</v>
      </c>
      <c r="G3557" s="1283">
        <v>1.49</v>
      </c>
      <c r="H3557" s="1283"/>
      <c r="I3557" s="1283"/>
      <c r="J3557" s="1283"/>
      <c r="K3557" s="1283"/>
      <c r="L3557" s="1283"/>
      <c r="M3557" s="1283"/>
      <c r="N3557" s="1283"/>
      <c r="O3557" s="1283"/>
      <c r="P3557" s="1283"/>
      <c r="R3557" s="1067"/>
      <c r="S3557"/>
      <c r="T3557" s="268"/>
      <c r="U3557" s="268"/>
      <c r="V3557" s="268"/>
      <c r="Z3557" s="21"/>
      <c r="AH3557"/>
    </row>
    <row r="3558" spans="1:34" ht="11.25" customHeight="1">
      <c r="A3558"/>
      <c r="B3558" s="1281" t="s">
        <v>26</v>
      </c>
      <c r="C3558" s="1282">
        <v>4581</v>
      </c>
      <c r="D3558" s="1341" t="str">
        <f t="shared" si="69"/>
        <v>KY4581</v>
      </c>
      <c r="E3558" s="1514" t="s">
        <v>123</v>
      </c>
      <c r="F3558" s="1390">
        <v>500</v>
      </c>
      <c r="G3558" s="1283">
        <v>0.67</v>
      </c>
      <c r="H3558" s="1283"/>
      <c r="I3558" s="1283"/>
      <c r="J3558" s="1283"/>
      <c r="K3558" s="1283"/>
      <c r="L3558" s="1283"/>
      <c r="M3558" s="1283"/>
      <c r="N3558" s="1283"/>
      <c r="O3558" s="1283"/>
      <c r="P3558" s="1283"/>
      <c r="R3558" s="1067"/>
      <c r="S3558"/>
      <c r="T3558" s="268"/>
      <c r="U3558" s="268"/>
      <c r="V3558" s="268"/>
      <c r="Z3558" s="21"/>
      <c r="AH3558"/>
    </row>
    <row r="3559" spans="1:34" ht="11.25" customHeight="1">
      <c r="A3559"/>
      <c r="B3559" s="1281" t="s">
        <v>26</v>
      </c>
      <c r="C3559" s="1282">
        <v>4583</v>
      </c>
      <c r="D3559" s="1341" t="str">
        <f t="shared" si="69"/>
        <v>KY4583</v>
      </c>
      <c r="E3559" s="1514" t="s">
        <v>122</v>
      </c>
      <c r="F3559" s="1390">
        <v>500</v>
      </c>
      <c r="G3559" s="1283">
        <v>3.54</v>
      </c>
      <c r="H3559" s="1283"/>
      <c r="I3559" s="1283"/>
      <c r="J3559" s="1283"/>
      <c r="K3559" s="1283"/>
      <c r="L3559" s="1283"/>
      <c r="M3559" s="1283"/>
      <c r="N3559" s="1283"/>
      <c r="O3559" s="1283"/>
      <c r="P3559" s="1283"/>
      <c r="R3559" s="1067"/>
      <c r="S3559"/>
      <c r="T3559" s="268"/>
      <c r="U3559" s="268"/>
      <c r="V3559" s="268"/>
      <c r="Z3559" s="21"/>
      <c r="AH3559"/>
    </row>
    <row r="3560" spans="1:34" ht="11.25" customHeight="1">
      <c r="A3560"/>
      <c r="B3560" s="1281" t="s">
        <v>26</v>
      </c>
      <c r="C3560" s="1282">
        <v>4611</v>
      </c>
      <c r="D3560" s="1341" t="str">
        <f t="shared" si="69"/>
        <v>KY4611</v>
      </c>
      <c r="E3560" s="1514" t="s">
        <v>121</v>
      </c>
      <c r="F3560" s="1390">
        <v>500</v>
      </c>
      <c r="G3560" s="1283">
        <v>0.7</v>
      </c>
      <c r="H3560" s="1283"/>
      <c r="I3560" s="1283"/>
      <c r="J3560" s="1283"/>
      <c r="K3560" s="1283"/>
      <c r="L3560" s="1283"/>
      <c r="M3560" s="1283"/>
      <c r="N3560" s="1283"/>
      <c r="O3560" s="1283"/>
      <c r="P3560" s="1283"/>
      <c r="R3560" s="1067"/>
      <c r="S3560"/>
      <c r="T3560" s="268"/>
      <c r="U3560" s="268"/>
      <c r="V3560" s="268"/>
      <c r="Z3560" s="21"/>
      <c r="AH3560"/>
    </row>
    <row r="3561" spans="1:34" ht="11.25" customHeight="1">
      <c r="A3561"/>
      <c r="B3561" s="1281" t="s">
        <v>26</v>
      </c>
      <c r="C3561" s="1282">
        <v>4635</v>
      </c>
      <c r="D3561" s="1341" t="str">
        <f t="shared" si="69"/>
        <v>KY4635</v>
      </c>
      <c r="E3561" s="1514" t="s">
        <v>122</v>
      </c>
      <c r="F3561" s="1390">
        <v>500</v>
      </c>
      <c r="G3561" s="1283">
        <v>2.14</v>
      </c>
      <c r="H3561" s="1283"/>
      <c r="I3561" s="1283"/>
      <c r="J3561" s="1283"/>
      <c r="K3561" s="1283"/>
      <c r="L3561" s="1283"/>
      <c r="M3561" s="1283"/>
      <c r="N3561" s="1283"/>
      <c r="O3561" s="1283"/>
      <c r="P3561" s="1283"/>
      <c r="R3561" s="1067"/>
      <c r="S3561"/>
      <c r="T3561" s="268"/>
      <c r="U3561" s="268"/>
      <c r="V3561" s="268"/>
      <c r="Z3561" s="21"/>
      <c r="AH3561"/>
    </row>
    <row r="3562" spans="1:34" ht="11.25" customHeight="1">
      <c r="A3562"/>
      <c r="B3562" s="1281" t="s">
        <v>26</v>
      </c>
      <c r="C3562" s="1282">
        <v>4653</v>
      </c>
      <c r="D3562" s="1341" t="str">
        <f t="shared" si="69"/>
        <v>KY4653</v>
      </c>
      <c r="E3562" s="1514" t="s">
        <v>122</v>
      </c>
      <c r="F3562" s="1390">
        <v>500</v>
      </c>
      <c r="G3562" s="1283">
        <v>1.28</v>
      </c>
      <c r="H3562" s="1283"/>
      <c r="I3562" s="1283"/>
      <c r="J3562" s="1283"/>
      <c r="K3562" s="1283"/>
      <c r="L3562" s="1283"/>
      <c r="M3562" s="1283"/>
      <c r="N3562" s="1283"/>
      <c r="O3562" s="1283"/>
      <c r="P3562" s="1283"/>
      <c r="R3562" s="1067"/>
      <c r="S3562"/>
      <c r="T3562" s="268"/>
      <c r="U3562" s="268"/>
      <c r="V3562" s="268"/>
      <c r="Z3562" s="21"/>
      <c r="AH3562"/>
    </row>
    <row r="3563" spans="1:34" ht="11.25" customHeight="1">
      <c r="A3563"/>
      <c r="B3563" s="1281" t="s">
        <v>26</v>
      </c>
      <c r="C3563" s="1282">
        <v>4665</v>
      </c>
      <c r="D3563" s="1341" t="str">
        <f t="shared" si="69"/>
        <v>KY4665</v>
      </c>
      <c r="E3563" s="1514" t="s">
        <v>123</v>
      </c>
      <c r="F3563" s="1390">
        <v>500</v>
      </c>
      <c r="G3563" s="1283">
        <v>4.54</v>
      </c>
      <c r="H3563" s="1283"/>
      <c r="I3563" s="1283"/>
      <c r="J3563" s="1283"/>
      <c r="K3563" s="1283"/>
      <c r="L3563" s="1283"/>
      <c r="M3563" s="1283"/>
      <c r="N3563" s="1283"/>
      <c r="O3563" s="1283"/>
      <c r="P3563" s="1283"/>
      <c r="R3563" s="1067"/>
      <c r="S3563"/>
      <c r="T3563" s="268"/>
      <c r="U3563" s="268"/>
      <c r="V3563" s="268"/>
      <c r="Z3563" s="21"/>
      <c r="AH3563"/>
    </row>
    <row r="3564" spans="1:34" ht="11.25" customHeight="1">
      <c r="A3564"/>
      <c r="B3564" s="1281" t="s">
        <v>26</v>
      </c>
      <c r="C3564" s="1282">
        <v>4683</v>
      </c>
      <c r="D3564" s="1341" t="str">
        <f t="shared" si="69"/>
        <v>KY4683</v>
      </c>
      <c r="E3564" s="1514" t="s">
        <v>125</v>
      </c>
      <c r="F3564" s="1390">
        <v>500</v>
      </c>
      <c r="G3564" s="1283">
        <v>3.1</v>
      </c>
      <c r="H3564" s="1283"/>
      <c r="I3564" s="1283"/>
      <c r="J3564" s="1283"/>
      <c r="K3564" s="1283"/>
      <c r="L3564" s="1283"/>
      <c r="M3564" s="1283"/>
      <c r="N3564" s="1283"/>
      <c r="O3564" s="1283"/>
      <c r="P3564" s="1283"/>
      <c r="R3564" s="1067"/>
      <c r="S3564"/>
      <c r="T3564" s="268"/>
      <c r="U3564" s="268"/>
      <c r="V3564" s="268"/>
      <c r="Z3564" s="21"/>
      <c r="AH3564"/>
    </row>
    <row r="3565" spans="1:34" ht="11.25" customHeight="1">
      <c r="A3565"/>
      <c r="B3565" s="1281" t="s">
        <v>26</v>
      </c>
      <c r="C3565" s="1282">
        <v>4686</v>
      </c>
      <c r="D3565" s="1341" t="str">
        <f t="shared" si="69"/>
        <v>KY4686</v>
      </c>
      <c r="E3565" s="1514" t="s">
        <v>125</v>
      </c>
      <c r="F3565" s="1390">
        <v>500</v>
      </c>
      <c r="G3565" s="1283">
        <v>1.49</v>
      </c>
      <c r="H3565" s="1283"/>
      <c r="I3565" s="1283"/>
      <c r="J3565" s="1283"/>
      <c r="K3565" s="1283"/>
      <c r="L3565" s="1283"/>
      <c r="M3565" s="1283"/>
      <c r="N3565" s="1283"/>
      <c r="O3565" s="1283"/>
      <c r="P3565" s="1283"/>
      <c r="R3565" s="1067"/>
      <c r="S3565"/>
      <c r="T3565" s="268"/>
      <c r="U3565" s="268"/>
      <c r="V3565" s="268"/>
      <c r="Z3565" s="21"/>
      <c r="AH3565"/>
    </row>
    <row r="3566" spans="1:34" ht="11.25" customHeight="1">
      <c r="A3566"/>
      <c r="B3566" s="1281" t="s">
        <v>26</v>
      </c>
      <c r="C3566" s="1282">
        <v>4692</v>
      </c>
      <c r="D3566" s="1341" t="str">
        <f t="shared" si="69"/>
        <v>KY4692</v>
      </c>
      <c r="E3566" s="1514" t="s">
        <v>121</v>
      </c>
      <c r="F3566" s="1390">
        <v>500</v>
      </c>
      <c r="G3566" s="1283">
        <v>0.45</v>
      </c>
      <c r="H3566" s="1283"/>
      <c r="I3566" s="1283"/>
      <c r="J3566" s="1283"/>
      <c r="K3566" s="1283"/>
      <c r="L3566" s="1283"/>
      <c r="M3566" s="1283"/>
      <c r="N3566" s="1283"/>
      <c r="O3566" s="1283"/>
      <c r="P3566" s="1283"/>
      <c r="R3566" s="1067"/>
      <c r="S3566"/>
      <c r="T3566" s="268"/>
      <c r="U3566" s="268"/>
      <c r="V3566" s="268"/>
      <c r="Z3566" s="21"/>
      <c r="AH3566"/>
    </row>
    <row r="3567" spans="1:34" ht="11.25" customHeight="1">
      <c r="A3567"/>
      <c r="B3567" s="1281" t="s">
        <v>26</v>
      </c>
      <c r="C3567" s="1282">
        <v>4693</v>
      </c>
      <c r="D3567" s="1341" t="str">
        <f t="shared" si="69"/>
        <v>KY4693</v>
      </c>
      <c r="E3567" s="1514" t="s">
        <v>125</v>
      </c>
      <c r="F3567" s="1390">
        <v>500</v>
      </c>
      <c r="G3567" s="1283">
        <v>0.69</v>
      </c>
      <c r="H3567" s="1283"/>
      <c r="I3567" s="1283"/>
      <c r="J3567" s="1283"/>
      <c r="K3567" s="1283"/>
      <c r="L3567" s="1283"/>
      <c r="M3567" s="1283"/>
      <c r="N3567" s="1283"/>
      <c r="O3567" s="1283"/>
      <c r="P3567" s="1283"/>
      <c r="R3567" s="1067"/>
      <c r="S3567"/>
      <c r="T3567" s="268"/>
      <c r="U3567" s="268"/>
      <c r="V3567" s="268"/>
      <c r="Z3567" s="21"/>
      <c r="AH3567"/>
    </row>
    <row r="3568" spans="1:34" ht="11.25" customHeight="1">
      <c r="A3568"/>
      <c r="B3568" s="1281" t="s">
        <v>26</v>
      </c>
      <c r="C3568" s="1282">
        <v>4703</v>
      </c>
      <c r="D3568" s="1341" t="str">
        <f t="shared" si="69"/>
        <v>KY4703</v>
      </c>
      <c r="E3568" s="1514" t="s">
        <v>125</v>
      </c>
      <c r="F3568" s="1390">
        <v>500</v>
      </c>
      <c r="G3568" s="1283">
        <v>1.26</v>
      </c>
      <c r="H3568" s="1283"/>
      <c r="I3568" s="1283"/>
      <c r="J3568" s="1283"/>
      <c r="K3568" s="1283"/>
      <c r="L3568" s="1283"/>
      <c r="M3568" s="1283"/>
      <c r="N3568" s="1283"/>
      <c r="O3568" s="1283"/>
      <c r="P3568" s="1283"/>
      <c r="R3568" s="1067"/>
      <c r="S3568"/>
      <c r="T3568" s="268"/>
      <c r="U3568" s="268"/>
      <c r="V3568" s="268"/>
      <c r="Z3568" s="21"/>
      <c r="AH3568"/>
    </row>
    <row r="3569" spans="1:34" ht="11.25" customHeight="1">
      <c r="A3569"/>
      <c r="B3569" s="1281" t="s">
        <v>26</v>
      </c>
      <c r="C3569" s="1282">
        <v>4717</v>
      </c>
      <c r="D3569" s="1341" t="str">
        <f t="shared" si="69"/>
        <v>KY4717</v>
      </c>
      <c r="E3569" s="1514" t="s">
        <v>125</v>
      </c>
      <c r="F3569" s="1390">
        <v>500</v>
      </c>
      <c r="G3569" s="1283">
        <v>1.47</v>
      </c>
      <c r="H3569" s="1283"/>
      <c r="I3569" s="1283"/>
      <c r="J3569" s="1283"/>
      <c r="K3569" s="1283"/>
      <c r="L3569" s="1283"/>
      <c r="M3569" s="1283"/>
      <c r="N3569" s="1283"/>
      <c r="O3569" s="1283"/>
      <c r="P3569" s="1283"/>
      <c r="R3569" s="1067"/>
      <c r="S3569"/>
      <c r="T3569" s="268"/>
      <c r="U3569" s="268"/>
      <c r="V3569" s="268"/>
      <c r="Z3569" s="21"/>
      <c r="AH3569"/>
    </row>
    <row r="3570" spans="1:34" ht="11.25" customHeight="1">
      <c r="A3570"/>
      <c r="B3570" s="1281" t="s">
        <v>26</v>
      </c>
      <c r="C3570" s="1282">
        <v>4720</v>
      </c>
      <c r="D3570" s="1341" t="str">
        <f t="shared" si="69"/>
        <v>KY4720</v>
      </c>
      <c r="E3570" s="1514" t="s">
        <v>123</v>
      </c>
      <c r="F3570" s="1390">
        <v>500</v>
      </c>
      <c r="G3570" s="1283">
        <v>1.39</v>
      </c>
      <c r="H3570" s="1283"/>
      <c r="I3570" s="1283"/>
      <c r="J3570" s="1283"/>
      <c r="K3570" s="1283"/>
      <c r="L3570" s="1283"/>
      <c r="M3570" s="1283"/>
      <c r="N3570" s="1283"/>
      <c r="O3570" s="1283"/>
      <c r="P3570" s="1283"/>
      <c r="R3570" s="1067"/>
      <c r="S3570"/>
      <c r="T3570" s="268"/>
      <c r="U3570" s="268"/>
      <c r="V3570" s="268"/>
      <c r="Z3570" s="21"/>
      <c r="AH3570"/>
    </row>
    <row r="3571" spans="1:34" ht="11.25" customHeight="1">
      <c r="A3571"/>
      <c r="B3571" s="1281" t="s">
        <v>26</v>
      </c>
      <c r="C3571" s="1282">
        <v>4740</v>
      </c>
      <c r="D3571" s="1341" t="str">
        <f t="shared" si="69"/>
        <v>KY4740</v>
      </c>
      <c r="E3571" s="1514" t="s">
        <v>122</v>
      </c>
      <c r="F3571" s="1390">
        <v>500</v>
      </c>
      <c r="G3571" s="1283">
        <v>0.93</v>
      </c>
      <c r="H3571" s="1283"/>
      <c r="I3571" s="1283"/>
      <c r="J3571" s="1283"/>
      <c r="K3571" s="1283"/>
      <c r="L3571" s="1283"/>
      <c r="M3571" s="1283"/>
      <c r="N3571" s="1283"/>
      <c r="O3571" s="1283"/>
      <c r="P3571" s="1283"/>
      <c r="R3571" s="1067"/>
      <c r="S3571"/>
      <c r="T3571" s="268"/>
      <c r="U3571" s="268"/>
      <c r="V3571" s="268"/>
      <c r="Z3571" s="21"/>
      <c r="AH3571"/>
    </row>
    <row r="3572" spans="1:34" ht="11.25" customHeight="1">
      <c r="A3572"/>
      <c r="B3572" s="1281" t="s">
        <v>26</v>
      </c>
      <c r="C3572" s="1282">
        <v>4741</v>
      </c>
      <c r="D3572" s="1341" t="str">
        <f t="shared" si="69"/>
        <v>KY4741</v>
      </c>
      <c r="E3572" s="1514" t="s">
        <v>123</v>
      </c>
      <c r="F3572" s="1390">
        <v>500</v>
      </c>
      <c r="G3572" s="1283">
        <v>2.08</v>
      </c>
      <c r="H3572" s="1283"/>
      <c r="I3572" s="1283"/>
      <c r="J3572" s="1283"/>
      <c r="K3572" s="1283"/>
      <c r="L3572" s="1283"/>
      <c r="M3572" s="1283"/>
      <c r="N3572" s="1283"/>
      <c r="O3572" s="1283"/>
      <c r="P3572" s="1283"/>
      <c r="R3572" s="1067"/>
      <c r="S3572"/>
      <c r="T3572" s="268"/>
      <c r="U3572" s="268"/>
      <c r="V3572" s="268"/>
      <c r="Z3572" s="21"/>
      <c r="AH3572"/>
    </row>
    <row r="3573" spans="1:34" ht="11.25" customHeight="1">
      <c r="A3573"/>
      <c r="B3573" s="1281" t="s">
        <v>26</v>
      </c>
      <c r="C3573" s="1282">
        <v>4751</v>
      </c>
      <c r="D3573" s="1341" t="str">
        <f t="shared" si="69"/>
        <v>KY4751</v>
      </c>
      <c r="E3573" s="1514" t="s">
        <v>123</v>
      </c>
      <c r="F3573" s="1390">
        <v>500</v>
      </c>
      <c r="G3573" s="1283">
        <v>1.41</v>
      </c>
      <c r="H3573" s="1283"/>
      <c r="I3573" s="1283"/>
      <c r="J3573" s="1283"/>
      <c r="K3573" s="1283"/>
      <c r="L3573" s="1283"/>
      <c r="M3573" s="1283"/>
      <c r="N3573" s="1283"/>
      <c r="O3573" s="1283"/>
      <c r="P3573" s="1283"/>
      <c r="R3573" s="1067"/>
      <c r="S3573"/>
      <c r="T3573" s="268"/>
      <c r="U3573" s="268"/>
      <c r="V3573" s="268"/>
      <c r="Z3573" s="21"/>
      <c r="AH3573"/>
    </row>
    <row r="3574" spans="1:34" ht="11.25" customHeight="1">
      <c r="A3574"/>
      <c r="B3574" s="1281" t="s">
        <v>26</v>
      </c>
      <c r="C3574" s="1282">
        <v>4771</v>
      </c>
      <c r="D3574" s="1341" t="str">
        <f t="shared" si="69"/>
        <v>KY4771</v>
      </c>
      <c r="E3574" s="1514" t="s">
        <v>122</v>
      </c>
      <c r="F3574" s="1390">
        <v>500</v>
      </c>
      <c r="G3574" s="1283">
        <v>2.2599999999999998</v>
      </c>
      <c r="H3574" s="1283"/>
      <c r="I3574" s="1283"/>
      <c r="J3574" s="1283"/>
      <c r="K3574" s="1283"/>
      <c r="L3574" s="1283"/>
      <c r="M3574" s="1283"/>
      <c r="N3574" s="1283"/>
      <c r="O3574" s="1283"/>
      <c r="P3574" s="1283"/>
      <c r="R3574" s="1067"/>
      <c r="S3574"/>
      <c r="T3574" s="268"/>
      <c r="U3574" s="268"/>
      <c r="V3574" s="268"/>
      <c r="Z3574" s="21"/>
      <c r="AH3574"/>
    </row>
    <row r="3575" spans="1:34" ht="11.25" customHeight="1">
      <c r="A3575"/>
      <c r="B3575" s="1281" t="s">
        <v>26</v>
      </c>
      <c r="C3575" s="1282">
        <v>4777</v>
      </c>
      <c r="D3575" s="1341" t="str">
        <f t="shared" si="69"/>
        <v>KY4777</v>
      </c>
      <c r="E3575" s="1514" t="s">
        <v>122</v>
      </c>
      <c r="F3575" s="1390">
        <v>500</v>
      </c>
      <c r="G3575" s="1283">
        <v>2.99</v>
      </c>
      <c r="H3575" s="1283"/>
      <c r="I3575" s="1283"/>
      <c r="J3575" s="1283"/>
      <c r="K3575" s="1283"/>
      <c r="L3575" s="1283"/>
      <c r="M3575" s="1283"/>
      <c r="N3575" s="1283"/>
      <c r="O3575" s="1283"/>
      <c r="P3575" s="1283"/>
      <c r="R3575" s="1067"/>
      <c r="S3575"/>
      <c r="T3575" s="268"/>
      <c r="U3575" s="268"/>
      <c r="V3575" s="268"/>
      <c r="Z3575" s="21"/>
      <c r="AH3575"/>
    </row>
    <row r="3576" spans="1:34" ht="11.25" customHeight="1">
      <c r="A3576"/>
      <c r="B3576" s="1281" t="s">
        <v>26</v>
      </c>
      <c r="C3576" s="1282">
        <v>4825</v>
      </c>
      <c r="D3576" s="1341" t="str">
        <f t="shared" si="69"/>
        <v>KY4825</v>
      </c>
      <c r="E3576" s="1514" t="s">
        <v>123</v>
      </c>
      <c r="F3576" s="1390">
        <v>500</v>
      </c>
      <c r="G3576" s="1283">
        <v>0.54</v>
      </c>
      <c r="H3576" s="1283"/>
      <c r="I3576" s="1283"/>
      <c r="J3576" s="1283"/>
      <c r="K3576" s="1283"/>
      <c r="L3576" s="1283"/>
      <c r="M3576" s="1283"/>
      <c r="N3576" s="1283"/>
      <c r="O3576" s="1283"/>
      <c r="P3576" s="1283"/>
      <c r="R3576" s="1067"/>
      <c r="S3576"/>
      <c r="T3576" s="268"/>
      <c r="U3576" s="268"/>
      <c r="V3576" s="268"/>
      <c r="Z3576" s="21"/>
      <c r="AH3576"/>
    </row>
    <row r="3577" spans="1:34" ht="11.25" customHeight="1">
      <c r="A3577"/>
      <c r="B3577" s="1281" t="s">
        <v>26</v>
      </c>
      <c r="C3577" s="1282">
        <v>4828</v>
      </c>
      <c r="D3577" s="1341" t="str">
        <f t="shared" si="69"/>
        <v>KY4828</v>
      </c>
      <c r="E3577" s="1514" t="s">
        <v>121</v>
      </c>
      <c r="F3577" s="1390">
        <v>500</v>
      </c>
      <c r="G3577" s="1283">
        <v>1.26</v>
      </c>
      <c r="H3577" s="1283"/>
      <c r="I3577" s="1283"/>
      <c r="J3577" s="1283"/>
      <c r="K3577" s="1283"/>
      <c r="L3577" s="1283"/>
      <c r="M3577" s="1283"/>
      <c r="N3577" s="1283"/>
      <c r="O3577" s="1283"/>
      <c r="P3577" s="1283"/>
      <c r="R3577" s="1067"/>
      <c r="S3577"/>
      <c r="T3577" s="268"/>
      <c r="U3577" s="268"/>
      <c r="V3577" s="268"/>
      <c r="Z3577" s="21"/>
      <c r="AH3577"/>
    </row>
    <row r="3578" spans="1:34" ht="11.25" customHeight="1">
      <c r="A3578"/>
      <c r="B3578" s="1281" t="s">
        <v>26</v>
      </c>
      <c r="C3578" s="1282">
        <v>4829</v>
      </c>
      <c r="D3578" s="1341" t="str">
        <f t="shared" si="69"/>
        <v>KY4829</v>
      </c>
      <c r="E3578" s="1514" t="s">
        <v>123</v>
      </c>
      <c r="F3578" s="1390">
        <v>500</v>
      </c>
      <c r="G3578" s="1283">
        <v>0.66</v>
      </c>
      <c r="H3578" s="1283"/>
      <c r="I3578" s="1283"/>
      <c r="J3578" s="1283"/>
      <c r="K3578" s="1283"/>
      <c r="L3578" s="1283"/>
      <c r="M3578" s="1283"/>
      <c r="N3578" s="1283"/>
      <c r="O3578" s="1283"/>
      <c r="P3578" s="1283"/>
      <c r="R3578" s="1067"/>
      <c r="S3578"/>
      <c r="T3578" s="268"/>
      <c r="U3578" s="268"/>
      <c r="V3578" s="268"/>
      <c r="Z3578" s="21"/>
      <c r="AH3578"/>
    </row>
    <row r="3579" spans="1:34" ht="11.25" customHeight="1">
      <c r="A3579"/>
      <c r="B3579" s="1281" t="s">
        <v>26</v>
      </c>
      <c r="C3579" s="1282">
        <v>4902</v>
      </c>
      <c r="D3579" s="1341" t="str">
        <f t="shared" si="69"/>
        <v>KY4902</v>
      </c>
      <c r="E3579" s="1514" t="s">
        <v>125</v>
      </c>
      <c r="F3579" s="1390">
        <v>500</v>
      </c>
      <c r="G3579" s="1283">
        <v>1.6</v>
      </c>
      <c r="H3579" s="1283"/>
      <c r="I3579" s="1283"/>
      <c r="J3579" s="1283"/>
      <c r="K3579" s="1283"/>
      <c r="L3579" s="1283"/>
      <c r="M3579" s="1283"/>
      <c r="N3579" s="1283"/>
      <c r="O3579" s="1283"/>
      <c r="P3579" s="1283"/>
      <c r="R3579" s="1067"/>
      <c r="S3579"/>
      <c r="T3579" s="268"/>
      <c r="U3579" s="268"/>
      <c r="V3579" s="268"/>
      <c r="Z3579" s="21"/>
      <c r="AH3579"/>
    </row>
    <row r="3580" spans="1:34" ht="11.25" customHeight="1">
      <c r="A3580"/>
      <c r="B3580" s="1281" t="s">
        <v>26</v>
      </c>
      <c r="C3580" s="1282">
        <v>4923</v>
      </c>
      <c r="D3580" s="1341" t="str">
        <f t="shared" si="69"/>
        <v>KY4923</v>
      </c>
      <c r="E3580" s="1514" t="s">
        <v>125</v>
      </c>
      <c r="F3580" s="1390">
        <v>500</v>
      </c>
      <c r="G3580" s="1283">
        <v>0.66</v>
      </c>
      <c r="H3580" s="1283"/>
      <c r="I3580" s="1283"/>
      <c r="J3580" s="1283"/>
      <c r="K3580" s="1283"/>
      <c r="L3580" s="1283"/>
      <c r="M3580" s="1283"/>
      <c r="N3580" s="1283"/>
      <c r="O3580" s="1283"/>
      <c r="P3580" s="1283"/>
      <c r="R3580" s="1067"/>
      <c r="S3580"/>
      <c r="T3580" s="268"/>
      <c r="U3580" s="268"/>
      <c r="V3580" s="268"/>
      <c r="Z3580" s="21"/>
      <c r="AH3580"/>
    </row>
    <row r="3581" spans="1:34" ht="11.25" customHeight="1">
      <c r="A3581"/>
      <c r="B3581" s="1281" t="s">
        <v>26</v>
      </c>
      <c r="C3581" s="1282">
        <v>5020</v>
      </c>
      <c r="D3581" s="1341" t="str">
        <f t="shared" si="69"/>
        <v>KY5020</v>
      </c>
      <c r="E3581" s="1514" t="s">
        <v>123</v>
      </c>
      <c r="F3581" s="1390">
        <v>500</v>
      </c>
      <c r="G3581" s="1283">
        <v>4.22</v>
      </c>
      <c r="H3581" s="1283"/>
      <c r="I3581" s="1283"/>
      <c r="J3581" s="1283"/>
      <c r="K3581" s="1283"/>
      <c r="L3581" s="1283"/>
      <c r="M3581" s="1283"/>
      <c r="N3581" s="1283"/>
      <c r="O3581" s="1283"/>
      <c r="P3581" s="1283"/>
      <c r="R3581" s="1067"/>
      <c r="S3581"/>
      <c r="T3581" s="268"/>
      <c r="U3581" s="268"/>
      <c r="V3581" s="268"/>
      <c r="Z3581" s="21"/>
      <c r="AH3581"/>
    </row>
    <row r="3582" spans="1:34" ht="11.25" customHeight="1">
      <c r="A3582"/>
      <c r="B3582" s="1281" t="s">
        <v>26</v>
      </c>
      <c r="C3582" s="1282">
        <v>5022</v>
      </c>
      <c r="D3582" s="1341" t="str">
        <f t="shared" si="69"/>
        <v>KY5022</v>
      </c>
      <c r="E3582" s="1514" t="s">
        <v>124</v>
      </c>
      <c r="F3582" s="1390">
        <v>500</v>
      </c>
      <c r="G3582" s="1283">
        <v>5.33</v>
      </c>
      <c r="H3582" s="1283"/>
      <c r="I3582" s="1283"/>
      <c r="J3582" s="1283"/>
      <c r="K3582" s="1283"/>
      <c r="L3582" s="1283"/>
      <c r="M3582" s="1283"/>
      <c r="N3582" s="1283"/>
      <c r="O3582" s="1283"/>
      <c r="P3582" s="1283"/>
      <c r="R3582" s="1067"/>
      <c r="S3582"/>
      <c r="T3582" s="268"/>
      <c r="U3582" s="268"/>
      <c r="V3582" s="268"/>
      <c r="Z3582" s="21"/>
      <c r="AH3582"/>
    </row>
    <row r="3583" spans="1:34" ht="11.25" customHeight="1">
      <c r="A3583"/>
      <c r="B3583" s="1281" t="s">
        <v>26</v>
      </c>
      <c r="C3583" s="1282">
        <v>5037</v>
      </c>
      <c r="D3583" s="1341" t="str">
        <f t="shared" si="69"/>
        <v>KY5037</v>
      </c>
      <c r="E3583" s="1514" t="s">
        <v>122</v>
      </c>
      <c r="F3583" s="1390">
        <v>900</v>
      </c>
      <c r="G3583" s="1283">
        <v>12</v>
      </c>
      <c r="H3583" s="1283"/>
      <c r="I3583" s="1283"/>
      <c r="J3583" s="1283"/>
      <c r="K3583" s="1283"/>
      <c r="L3583" s="1283"/>
      <c r="M3583" s="1283"/>
      <c r="N3583" s="1283"/>
      <c r="O3583" s="1283"/>
      <c r="P3583" s="1283"/>
      <c r="R3583" s="1067"/>
      <c r="S3583"/>
      <c r="T3583" s="268"/>
      <c r="U3583" s="268"/>
      <c r="V3583" s="268"/>
      <c r="Z3583" s="21"/>
      <c r="AH3583"/>
    </row>
    <row r="3584" spans="1:34" ht="11.25" customHeight="1">
      <c r="A3584"/>
      <c r="B3584" s="1281" t="s">
        <v>26</v>
      </c>
      <c r="C3584" s="1282">
        <v>5040</v>
      </c>
      <c r="D3584" s="1341" t="str">
        <f t="shared" si="69"/>
        <v>KY5040</v>
      </c>
      <c r="E3584" s="1514" t="s">
        <v>122</v>
      </c>
      <c r="F3584" s="1390">
        <v>600</v>
      </c>
      <c r="G3584" s="1283">
        <v>7.06</v>
      </c>
      <c r="H3584" s="1283"/>
      <c r="I3584" s="1283"/>
      <c r="J3584" s="1283"/>
      <c r="K3584" s="1283"/>
      <c r="L3584" s="1283"/>
      <c r="M3584" s="1283"/>
      <c r="N3584" s="1283"/>
      <c r="O3584" s="1283"/>
      <c r="P3584" s="1283"/>
      <c r="R3584" s="1067"/>
      <c r="S3584"/>
      <c r="T3584" s="268"/>
      <c r="U3584" s="268"/>
      <c r="V3584" s="268"/>
      <c r="Z3584" s="21"/>
      <c r="AH3584"/>
    </row>
    <row r="3585" spans="1:34" ht="11.25" customHeight="1">
      <c r="A3585"/>
      <c r="B3585" s="1281" t="s">
        <v>26</v>
      </c>
      <c r="C3585" s="1282">
        <v>5057</v>
      </c>
      <c r="D3585" s="1341" t="str">
        <f t="shared" si="69"/>
        <v>KY5057</v>
      </c>
      <c r="E3585" s="1514" t="s">
        <v>123</v>
      </c>
      <c r="F3585" s="1390">
        <v>500</v>
      </c>
      <c r="G3585" s="1283">
        <v>3.7</v>
      </c>
      <c r="H3585" s="1283"/>
      <c r="I3585" s="1283"/>
      <c r="J3585" s="1283"/>
      <c r="K3585" s="1283"/>
      <c r="L3585" s="1283"/>
      <c r="M3585" s="1283"/>
      <c r="N3585" s="1283"/>
      <c r="O3585" s="1283"/>
      <c r="P3585" s="1283"/>
      <c r="R3585" s="1067"/>
      <c r="S3585"/>
      <c r="T3585" s="268"/>
      <c r="U3585" s="268"/>
      <c r="V3585" s="268"/>
      <c r="Z3585" s="21"/>
      <c r="AH3585"/>
    </row>
    <row r="3586" spans="1:34" ht="11.25" customHeight="1">
      <c r="A3586"/>
      <c r="B3586" s="1281" t="s">
        <v>26</v>
      </c>
      <c r="C3586" s="1282">
        <v>5059</v>
      </c>
      <c r="D3586" s="1341" t="str">
        <f t="shared" si="69"/>
        <v>KY5059</v>
      </c>
      <c r="E3586" s="1514" t="s">
        <v>123</v>
      </c>
      <c r="F3586" s="1390">
        <v>1000</v>
      </c>
      <c r="G3586" s="1283">
        <v>13.04</v>
      </c>
      <c r="H3586" s="1283"/>
      <c r="I3586" s="1283"/>
      <c r="J3586" s="1283"/>
      <c r="K3586" s="1283"/>
      <c r="L3586" s="1283"/>
      <c r="M3586" s="1283"/>
      <c r="N3586" s="1283"/>
      <c r="O3586" s="1283"/>
      <c r="P3586" s="1283"/>
      <c r="R3586" s="1067"/>
      <c r="S3586"/>
      <c r="T3586" s="268"/>
      <c r="U3586" s="268"/>
      <c r="V3586" s="268"/>
      <c r="Z3586" s="21"/>
      <c r="AH3586"/>
    </row>
    <row r="3587" spans="1:34" ht="11.25" customHeight="1">
      <c r="A3587"/>
      <c r="B3587" s="1281" t="s">
        <v>26</v>
      </c>
      <c r="C3587" s="1282">
        <v>5102</v>
      </c>
      <c r="D3587" s="1341" t="str">
        <f t="shared" si="69"/>
        <v>KY5102</v>
      </c>
      <c r="E3587" s="1514" t="s">
        <v>121</v>
      </c>
      <c r="F3587" s="1390">
        <v>500</v>
      </c>
      <c r="G3587" s="1283">
        <v>5.49</v>
      </c>
      <c r="H3587" s="1283"/>
      <c r="I3587" s="1283"/>
      <c r="J3587" s="1283"/>
      <c r="K3587" s="1283"/>
      <c r="L3587" s="1283"/>
      <c r="M3587" s="1283"/>
      <c r="N3587" s="1283"/>
      <c r="O3587" s="1283"/>
      <c r="P3587" s="1283"/>
      <c r="R3587" s="1067"/>
      <c r="S3587"/>
      <c r="T3587" s="268"/>
      <c r="U3587" s="268"/>
      <c r="V3587" s="268"/>
      <c r="Z3587" s="21"/>
      <c r="AH3587"/>
    </row>
    <row r="3588" spans="1:34" ht="11.25" customHeight="1">
      <c r="A3588"/>
      <c r="B3588" s="1281" t="s">
        <v>26</v>
      </c>
      <c r="C3588" s="1282">
        <v>5146</v>
      </c>
      <c r="D3588" s="1341" t="str">
        <f t="shared" si="69"/>
        <v>KY5146</v>
      </c>
      <c r="E3588" s="1514" t="s">
        <v>125</v>
      </c>
      <c r="F3588" s="1390">
        <v>500</v>
      </c>
      <c r="G3588" s="1283">
        <v>4.2699999999999996</v>
      </c>
      <c r="H3588" s="1283"/>
      <c r="I3588" s="1283"/>
      <c r="J3588" s="1283"/>
      <c r="K3588" s="1283"/>
      <c r="L3588" s="1283"/>
      <c r="M3588" s="1283"/>
      <c r="N3588" s="1283"/>
      <c r="O3588" s="1283"/>
      <c r="P3588" s="1283"/>
      <c r="R3588" s="1067"/>
      <c r="S3588"/>
      <c r="T3588" s="268"/>
      <c r="U3588" s="268"/>
      <c r="V3588" s="268"/>
      <c r="Z3588" s="21"/>
      <c r="AH3588"/>
    </row>
    <row r="3589" spans="1:34" ht="11.25" customHeight="1">
      <c r="A3589"/>
      <c r="B3589" s="1281" t="s">
        <v>26</v>
      </c>
      <c r="C3589" s="1282">
        <v>5160</v>
      </c>
      <c r="D3589" s="1341" t="str">
        <f t="shared" si="69"/>
        <v>KY5160</v>
      </c>
      <c r="E3589" s="1514" t="s">
        <v>124</v>
      </c>
      <c r="F3589" s="1390">
        <v>500</v>
      </c>
      <c r="G3589" s="1283">
        <v>1.79</v>
      </c>
      <c r="H3589" s="1283"/>
      <c r="I3589" s="1283"/>
      <c r="J3589" s="1283"/>
      <c r="K3589" s="1283"/>
      <c r="L3589" s="1283"/>
      <c r="M3589" s="1283"/>
      <c r="N3589" s="1283"/>
      <c r="O3589" s="1283"/>
      <c r="P3589" s="1283"/>
      <c r="R3589" s="1067"/>
      <c r="S3589"/>
      <c r="T3589" s="268"/>
      <c r="U3589" s="268"/>
      <c r="V3589" s="268"/>
      <c r="Z3589" s="21"/>
      <c r="AH3589"/>
    </row>
    <row r="3590" spans="1:34" ht="11.25" customHeight="1">
      <c r="A3590"/>
      <c r="B3590" s="1281" t="s">
        <v>26</v>
      </c>
      <c r="C3590" s="1282">
        <v>5183</v>
      </c>
      <c r="D3590" s="1341" t="str">
        <f t="shared" si="69"/>
        <v>KY5183</v>
      </c>
      <c r="E3590" s="1514" t="s">
        <v>125</v>
      </c>
      <c r="F3590" s="1390">
        <v>500</v>
      </c>
      <c r="G3590" s="1283">
        <v>2.0299999999999998</v>
      </c>
      <c r="H3590" s="1283"/>
      <c r="I3590" s="1283"/>
      <c r="J3590" s="1283"/>
      <c r="K3590" s="1283"/>
      <c r="L3590" s="1283"/>
      <c r="M3590" s="1283"/>
      <c r="N3590" s="1283"/>
      <c r="O3590" s="1283"/>
      <c r="P3590" s="1283"/>
      <c r="R3590" s="1067"/>
      <c r="S3590"/>
      <c r="T3590" s="268"/>
      <c r="U3590" s="268"/>
      <c r="V3590" s="268"/>
      <c r="Z3590" s="21"/>
      <c r="AH3590"/>
    </row>
    <row r="3591" spans="1:34" ht="11.25" customHeight="1">
      <c r="A3591"/>
      <c r="B3591" s="1281" t="s">
        <v>26</v>
      </c>
      <c r="C3591" s="1282">
        <v>5188</v>
      </c>
      <c r="D3591" s="1341" t="str">
        <f t="shared" si="69"/>
        <v>KY5188</v>
      </c>
      <c r="E3591" s="1514" t="s">
        <v>125</v>
      </c>
      <c r="F3591" s="1390">
        <v>500</v>
      </c>
      <c r="G3591" s="1283">
        <v>2.64</v>
      </c>
      <c r="H3591" s="1283"/>
      <c r="I3591" s="1283"/>
      <c r="J3591" s="1283"/>
      <c r="K3591" s="1283"/>
      <c r="L3591" s="1283"/>
      <c r="M3591" s="1283"/>
      <c r="N3591" s="1283"/>
      <c r="O3591" s="1283"/>
      <c r="P3591" s="1283"/>
      <c r="R3591" s="1067"/>
      <c r="S3591"/>
      <c r="T3591" s="268"/>
      <c r="U3591" s="268"/>
      <c r="V3591" s="268"/>
      <c r="Z3591" s="21"/>
      <c r="AH3591"/>
    </row>
    <row r="3592" spans="1:34" ht="11.25" customHeight="1">
      <c r="A3592"/>
      <c r="B3592" s="1281" t="s">
        <v>26</v>
      </c>
      <c r="C3592" s="1282">
        <v>5190</v>
      </c>
      <c r="D3592" s="1341" t="str">
        <f t="shared" si="69"/>
        <v>KY5190</v>
      </c>
      <c r="E3592" s="1514" t="s">
        <v>125</v>
      </c>
      <c r="F3592" s="1390">
        <v>500</v>
      </c>
      <c r="G3592" s="1283">
        <v>2.3199999999999998</v>
      </c>
      <c r="H3592" s="1283"/>
      <c r="I3592" s="1283"/>
      <c r="J3592" s="1283"/>
      <c r="K3592" s="1283"/>
      <c r="L3592" s="1283"/>
      <c r="M3592" s="1283"/>
      <c r="N3592" s="1283"/>
      <c r="O3592" s="1283"/>
      <c r="P3592" s="1283"/>
      <c r="R3592" s="1067"/>
      <c r="S3592"/>
      <c r="T3592" s="268"/>
      <c r="U3592" s="268"/>
      <c r="V3592" s="268"/>
      <c r="Z3592" s="21"/>
      <c r="AH3592"/>
    </row>
    <row r="3593" spans="1:34" ht="11.25" customHeight="1">
      <c r="A3593"/>
      <c r="B3593" s="1281" t="s">
        <v>26</v>
      </c>
      <c r="C3593" s="1282">
        <v>5191</v>
      </c>
      <c r="D3593" s="1341" t="str">
        <f t="shared" si="69"/>
        <v>KY5191</v>
      </c>
      <c r="E3593" s="1514" t="s">
        <v>121</v>
      </c>
      <c r="F3593" s="1390">
        <v>500</v>
      </c>
      <c r="G3593" s="1283">
        <v>0.69</v>
      </c>
      <c r="H3593" s="1283"/>
      <c r="I3593" s="1283"/>
      <c r="J3593" s="1283"/>
      <c r="K3593" s="1283"/>
      <c r="L3593" s="1283"/>
      <c r="M3593" s="1283"/>
      <c r="N3593" s="1283"/>
      <c r="O3593" s="1283"/>
      <c r="P3593" s="1283"/>
      <c r="R3593" s="1067"/>
      <c r="S3593"/>
      <c r="T3593" s="268"/>
      <c r="U3593" s="268"/>
      <c r="V3593" s="268"/>
      <c r="Z3593" s="21"/>
      <c r="AH3593"/>
    </row>
    <row r="3594" spans="1:34" ht="11.25" customHeight="1">
      <c r="A3594"/>
      <c r="B3594" s="1281" t="s">
        <v>26</v>
      </c>
      <c r="C3594" s="1282">
        <v>5192</v>
      </c>
      <c r="D3594" s="1341" t="str">
        <f t="shared" si="69"/>
        <v>KY5192</v>
      </c>
      <c r="E3594" s="1514" t="s">
        <v>125</v>
      </c>
      <c r="F3594" s="1390">
        <v>500</v>
      </c>
      <c r="G3594" s="1283">
        <v>2.2200000000000002</v>
      </c>
      <c r="H3594" s="1283"/>
      <c r="I3594" s="1283"/>
      <c r="J3594" s="1283"/>
      <c r="K3594" s="1283"/>
      <c r="L3594" s="1283"/>
      <c r="M3594" s="1283"/>
      <c r="N3594" s="1283"/>
      <c r="O3594" s="1283"/>
      <c r="P3594" s="1283"/>
      <c r="R3594" s="1067"/>
      <c r="S3594"/>
      <c r="T3594" s="268"/>
      <c r="U3594" s="268"/>
      <c r="V3594" s="268"/>
      <c r="Z3594" s="21"/>
      <c r="AH3594"/>
    </row>
    <row r="3595" spans="1:34" ht="11.25" customHeight="1">
      <c r="A3595"/>
      <c r="B3595" s="1281" t="s">
        <v>26</v>
      </c>
      <c r="C3595" s="1282">
        <v>5213</v>
      </c>
      <c r="D3595" s="1341" t="str">
        <f t="shared" si="69"/>
        <v>KY5213</v>
      </c>
      <c r="E3595" s="1514" t="s">
        <v>124</v>
      </c>
      <c r="F3595" s="1390">
        <v>500</v>
      </c>
      <c r="G3595" s="1283">
        <v>4.3499999999999996</v>
      </c>
      <c r="H3595" s="1283"/>
      <c r="I3595" s="1283"/>
      <c r="J3595" s="1283"/>
      <c r="K3595" s="1283"/>
      <c r="L3595" s="1283"/>
      <c r="M3595" s="1283"/>
      <c r="N3595" s="1283"/>
      <c r="O3595" s="1283"/>
      <c r="P3595" s="1283"/>
      <c r="R3595" s="1067"/>
      <c r="S3595"/>
      <c r="T3595" s="268"/>
      <c r="U3595" s="268"/>
      <c r="V3595" s="268"/>
      <c r="Z3595" s="21"/>
      <c r="AH3595"/>
    </row>
    <row r="3596" spans="1:34" ht="11.25" customHeight="1">
      <c r="A3596"/>
      <c r="B3596" s="1281" t="s">
        <v>26</v>
      </c>
      <c r="C3596" s="1282">
        <v>5215</v>
      </c>
      <c r="D3596" s="1341" t="str">
        <f t="shared" ref="D3596:D3659" si="70">B3596&amp;TEXT(C3596,"0000")</f>
        <v>KY5215</v>
      </c>
      <c r="E3596" s="1514" t="s">
        <v>125</v>
      </c>
      <c r="F3596" s="1390">
        <v>500</v>
      </c>
      <c r="G3596" s="1283">
        <v>4.5</v>
      </c>
      <c r="H3596" s="1283"/>
      <c r="I3596" s="1283"/>
      <c r="J3596" s="1283"/>
      <c r="K3596" s="1283"/>
      <c r="L3596" s="1283"/>
      <c r="M3596" s="1283"/>
      <c r="N3596" s="1283"/>
      <c r="O3596" s="1283"/>
      <c r="P3596" s="1283"/>
      <c r="R3596" s="1067"/>
      <c r="S3596"/>
      <c r="T3596" s="268"/>
      <c r="U3596" s="268"/>
      <c r="V3596" s="268"/>
      <c r="Z3596" s="21"/>
      <c r="AH3596"/>
    </row>
    <row r="3597" spans="1:34" ht="11.25" customHeight="1">
      <c r="A3597"/>
      <c r="B3597" s="1281" t="s">
        <v>26</v>
      </c>
      <c r="C3597" s="1282">
        <v>5221</v>
      </c>
      <c r="D3597" s="1341" t="str">
        <f t="shared" si="70"/>
        <v>KY5221</v>
      </c>
      <c r="E3597" s="1514" t="s">
        <v>125</v>
      </c>
      <c r="F3597" s="1390">
        <v>500</v>
      </c>
      <c r="G3597" s="1283">
        <v>3.42</v>
      </c>
      <c r="H3597" s="1283"/>
      <c r="I3597" s="1283"/>
      <c r="J3597" s="1283"/>
      <c r="K3597" s="1283"/>
      <c r="L3597" s="1283"/>
      <c r="M3597" s="1283"/>
      <c r="N3597" s="1283"/>
      <c r="O3597" s="1283"/>
      <c r="P3597" s="1283"/>
      <c r="R3597" s="1067"/>
      <c r="S3597"/>
      <c r="T3597" s="268"/>
      <c r="U3597" s="268"/>
      <c r="V3597" s="268"/>
      <c r="Z3597" s="21"/>
      <c r="AH3597"/>
    </row>
    <row r="3598" spans="1:34" ht="11.25" customHeight="1">
      <c r="A3598"/>
      <c r="B3598" s="1281" t="s">
        <v>26</v>
      </c>
      <c r="C3598" s="1282">
        <v>5222</v>
      </c>
      <c r="D3598" s="1341" t="str">
        <f t="shared" si="70"/>
        <v>KY5222</v>
      </c>
      <c r="E3598" s="1514" t="s">
        <v>122</v>
      </c>
      <c r="F3598" s="1390">
        <v>550</v>
      </c>
      <c r="G3598" s="1283">
        <v>6.4</v>
      </c>
      <c r="H3598" s="1283"/>
      <c r="I3598" s="1283"/>
      <c r="J3598" s="1283"/>
      <c r="K3598" s="1283"/>
      <c r="L3598" s="1283"/>
      <c r="M3598" s="1283"/>
      <c r="N3598" s="1283"/>
      <c r="O3598" s="1283"/>
      <c r="P3598" s="1283"/>
      <c r="R3598" s="1067"/>
      <c r="S3598"/>
      <c r="T3598" s="268"/>
      <c r="U3598" s="268"/>
      <c r="V3598" s="268"/>
      <c r="Z3598" s="21"/>
      <c r="AH3598"/>
    </row>
    <row r="3599" spans="1:34" ht="11.25" customHeight="1">
      <c r="A3599"/>
      <c r="B3599" s="1281" t="s">
        <v>26</v>
      </c>
      <c r="C3599" s="1282">
        <v>5223</v>
      </c>
      <c r="D3599" s="1341" t="str">
        <f t="shared" si="70"/>
        <v>KY5223</v>
      </c>
      <c r="E3599" s="1514" t="s">
        <v>125</v>
      </c>
      <c r="F3599" s="1390">
        <v>500</v>
      </c>
      <c r="G3599" s="1283">
        <v>4.6900000000000004</v>
      </c>
      <c r="H3599" s="1283"/>
      <c r="I3599" s="1283"/>
      <c r="J3599" s="1283"/>
      <c r="K3599" s="1283"/>
      <c r="L3599" s="1283"/>
      <c r="M3599" s="1283"/>
      <c r="N3599" s="1283"/>
      <c r="O3599" s="1283"/>
      <c r="P3599" s="1283"/>
      <c r="R3599" s="1067"/>
      <c r="S3599"/>
      <c r="T3599" s="268"/>
      <c r="U3599" s="268"/>
      <c r="V3599" s="268"/>
      <c r="Z3599" s="21"/>
      <c r="AH3599"/>
    </row>
    <row r="3600" spans="1:34" ht="11.25" customHeight="1">
      <c r="A3600"/>
      <c r="B3600" s="1281" t="s">
        <v>26</v>
      </c>
      <c r="C3600" s="1282">
        <v>5348</v>
      </c>
      <c r="D3600" s="1341" t="str">
        <f t="shared" si="70"/>
        <v>KY5348</v>
      </c>
      <c r="E3600" s="1514" t="s">
        <v>124</v>
      </c>
      <c r="F3600" s="1390">
        <v>500</v>
      </c>
      <c r="G3600" s="1283">
        <v>4.1900000000000004</v>
      </c>
      <c r="H3600" s="1283"/>
      <c r="I3600" s="1283"/>
      <c r="J3600" s="1283"/>
      <c r="K3600" s="1283"/>
      <c r="L3600" s="1283"/>
      <c r="M3600" s="1283"/>
      <c r="N3600" s="1283"/>
      <c r="O3600" s="1283"/>
      <c r="P3600" s="1283"/>
      <c r="R3600" s="1067"/>
      <c r="S3600"/>
      <c r="T3600" s="268"/>
      <c r="U3600" s="268"/>
      <c r="V3600" s="268"/>
      <c r="Z3600" s="21"/>
      <c r="AH3600"/>
    </row>
    <row r="3601" spans="1:34" ht="11.25" customHeight="1">
      <c r="A3601"/>
      <c r="B3601" s="1281" t="s">
        <v>26</v>
      </c>
      <c r="C3601" s="1282">
        <v>5402</v>
      </c>
      <c r="D3601" s="1341" t="str">
        <f t="shared" si="70"/>
        <v>KY5402</v>
      </c>
      <c r="E3601" s="1514" t="s">
        <v>124</v>
      </c>
      <c r="F3601" s="1390">
        <v>500</v>
      </c>
      <c r="G3601" s="1283">
        <v>4.29</v>
      </c>
      <c r="H3601" s="1283"/>
      <c r="I3601" s="1283"/>
      <c r="J3601" s="1283"/>
      <c r="K3601" s="1283"/>
      <c r="L3601" s="1283"/>
      <c r="M3601" s="1283"/>
      <c r="N3601" s="1283"/>
      <c r="O3601" s="1283"/>
      <c r="P3601" s="1283"/>
      <c r="R3601" s="1067"/>
      <c r="S3601"/>
      <c r="T3601" s="268"/>
      <c r="U3601" s="268"/>
      <c r="V3601" s="268"/>
      <c r="Z3601" s="21"/>
      <c r="AH3601"/>
    </row>
    <row r="3602" spans="1:34" ht="11.25" customHeight="1">
      <c r="A3602"/>
      <c r="B3602" s="1281" t="s">
        <v>26</v>
      </c>
      <c r="C3602" s="1282">
        <v>5403</v>
      </c>
      <c r="D3602" s="1341" t="str">
        <f t="shared" si="70"/>
        <v>KY5403</v>
      </c>
      <c r="E3602" s="1514" t="s">
        <v>124</v>
      </c>
      <c r="F3602" s="1390">
        <v>550</v>
      </c>
      <c r="G3602" s="1283">
        <v>5.89</v>
      </c>
      <c r="H3602" s="1283"/>
      <c r="I3602" s="1283"/>
      <c r="J3602" s="1283"/>
      <c r="K3602" s="1283"/>
      <c r="L3602" s="1283"/>
      <c r="M3602" s="1283"/>
      <c r="N3602" s="1283"/>
      <c r="O3602" s="1283"/>
      <c r="P3602" s="1283"/>
      <c r="R3602" s="1067"/>
      <c r="S3602"/>
      <c r="T3602" s="268"/>
      <c r="U3602" s="268"/>
      <c r="V3602" s="268"/>
      <c r="Z3602" s="21"/>
      <c r="AH3602"/>
    </row>
    <row r="3603" spans="1:34" ht="11.25" customHeight="1">
      <c r="A3603"/>
      <c r="B3603" s="1281" t="s">
        <v>26</v>
      </c>
      <c r="C3603" s="1282">
        <v>5437</v>
      </c>
      <c r="D3603" s="1341" t="str">
        <f t="shared" si="70"/>
        <v>KY5437</v>
      </c>
      <c r="E3603" s="1514" t="s">
        <v>124</v>
      </c>
      <c r="F3603" s="1390">
        <v>500</v>
      </c>
      <c r="G3603" s="1283">
        <v>4.53</v>
      </c>
      <c r="H3603" s="1283"/>
      <c r="I3603" s="1283"/>
      <c r="J3603" s="1283"/>
      <c r="K3603" s="1283"/>
      <c r="L3603" s="1283"/>
      <c r="M3603" s="1283"/>
      <c r="N3603" s="1283"/>
      <c r="O3603" s="1283"/>
      <c r="P3603" s="1283"/>
      <c r="R3603" s="1067"/>
      <c r="S3603"/>
      <c r="T3603" s="268"/>
      <c r="U3603" s="268"/>
      <c r="V3603" s="268"/>
      <c r="Z3603" s="21"/>
      <c r="AH3603"/>
    </row>
    <row r="3604" spans="1:34" ht="11.25" customHeight="1">
      <c r="A3604"/>
      <c r="B3604" s="1281" t="s">
        <v>26</v>
      </c>
      <c r="C3604" s="1282">
        <v>5443</v>
      </c>
      <c r="D3604" s="1341" t="str">
        <f t="shared" si="70"/>
        <v>KY5443</v>
      </c>
      <c r="E3604" s="1514" t="s">
        <v>124</v>
      </c>
      <c r="F3604" s="1390">
        <v>500</v>
      </c>
      <c r="G3604" s="1283">
        <v>2.94</v>
      </c>
      <c r="H3604" s="1283"/>
      <c r="I3604" s="1283"/>
      <c r="J3604" s="1283"/>
      <c r="K3604" s="1283"/>
      <c r="L3604" s="1283"/>
      <c r="M3604" s="1283"/>
      <c r="N3604" s="1283"/>
      <c r="O3604" s="1283"/>
      <c r="P3604" s="1283"/>
      <c r="R3604" s="1067"/>
      <c r="S3604"/>
      <c r="T3604" s="268"/>
      <c r="U3604" s="268"/>
      <c r="V3604" s="268"/>
      <c r="Z3604" s="21"/>
      <c r="AH3604"/>
    </row>
    <row r="3605" spans="1:34" ht="11.25" customHeight="1">
      <c r="A3605"/>
      <c r="B3605" s="1281" t="s">
        <v>26</v>
      </c>
      <c r="C3605" s="1282">
        <v>5445</v>
      </c>
      <c r="D3605" s="1341" t="str">
        <f t="shared" si="70"/>
        <v>KY5445</v>
      </c>
      <c r="E3605" s="1514" t="s">
        <v>124</v>
      </c>
      <c r="F3605" s="1390">
        <v>500</v>
      </c>
      <c r="G3605" s="1283">
        <v>4.51</v>
      </c>
      <c r="H3605" s="1283"/>
      <c r="I3605" s="1283"/>
      <c r="J3605" s="1283"/>
      <c r="K3605" s="1283"/>
      <c r="L3605" s="1283"/>
      <c r="M3605" s="1283"/>
      <c r="N3605" s="1283"/>
      <c r="O3605" s="1283"/>
      <c r="P3605" s="1283"/>
      <c r="R3605" s="1067"/>
      <c r="S3605"/>
      <c r="T3605" s="268"/>
      <c r="U3605" s="268"/>
      <c r="V3605" s="268"/>
      <c r="Z3605" s="21"/>
      <c r="AH3605"/>
    </row>
    <row r="3606" spans="1:34" ht="11.25" customHeight="1">
      <c r="A3606"/>
      <c r="B3606" s="1281" t="s">
        <v>26</v>
      </c>
      <c r="C3606" s="1282">
        <v>5462</v>
      </c>
      <c r="D3606" s="1341" t="str">
        <f t="shared" si="70"/>
        <v>KY5462</v>
      </c>
      <c r="E3606" s="1514" t="s">
        <v>125</v>
      </c>
      <c r="F3606" s="1390">
        <v>500</v>
      </c>
      <c r="G3606" s="1283">
        <v>5.5</v>
      </c>
      <c r="H3606" s="1283"/>
      <c r="I3606" s="1283"/>
      <c r="J3606" s="1283"/>
      <c r="K3606" s="1283"/>
      <c r="L3606" s="1283"/>
      <c r="M3606" s="1283"/>
      <c r="N3606" s="1283"/>
      <c r="O3606" s="1283"/>
      <c r="P3606" s="1283"/>
      <c r="R3606" s="1067"/>
      <c r="S3606"/>
      <c r="T3606" s="268"/>
      <c r="U3606" s="268"/>
      <c r="V3606" s="268"/>
      <c r="Z3606" s="21"/>
      <c r="AH3606"/>
    </row>
    <row r="3607" spans="1:34" ht="11.25" customHeight="1">
      <c r="A3607"/>
      <c r="B3607" s="1281" t="s">
        <v>26</v>
      </c>
      <c r="C3607" s="1282">
        <v>5472</v>
      </c>
      <c r="D3607" s="1341" t="str">
        <f t="shared" si="70"/>
        <v>KY5472</v>
      </c>
      <c r="E3607" s="1514" t="s">
        <v>122</v>
      </c>
      <c r="F3607" s="1390">
        <v>500</v>
      </c>
      <c r="G3607" s="1283">
        <v>3.79</v>
      </c>
      <c r="H3607" s="1283"/>
      <c r="I3607" s="1283"/>
      <c r="J3607" s="1283"/>
      <c r="K3607" s="1283"/>
      <c r="L3607" s="1283"/>
      <c r="M3607" s="1283"/>
      <c r="N3607" s="1283"/>
      <c r="O3607" s="1283"/>
      <c r="P3607" s="1283"/>
      <c r="R3607" s="1067"/>
      <c r="S3607"/>
      <c r="T3607" s="268"/>
      <c r="U3607" s="268"/>
      <c r="V3607" s="268"/>
      <c r="Z3607" s="21"/>
      <c r="AH3607"/>
    </row>
    <row r="3608" spans="1:34" ht="11.25" customHeight="1">
      <c r="A3608"/>
      <c r="B3608" s="1281" t="s">
        <v>26</v>
      </c>
      <c r="C3608" s="1282">
        <v>5473</v>
      </c>
      <c r="D3608" s="1341" t="str">
        <f t="shared" si="70"/>
        <v>KY5473</v>
      </c>
      <c r="E3608" s="1514" t="s">
        <v>122</v>
      </c>
      <c r="F3608" s="1390">
        <v>600</v>
      </c>
      <c r="G3608" s="1283">
        <v>7.18</v>
      </c>
      <c r="H3608" s="1283"/>
      <c r="I3608" s="1283"/>
      <c r="J3608" s="1283"/>
      <c r="K3608" s="1283"/>
      <c r="L3608" s="1283"/>
      <c r="M3608" s="1283"/>
      <c r="N3608" s="1283"/>
      <c r="O3608" s="1283"/>
      <c r="P3608" s="1283"/>
      <c r="R3608" s="1067"/>
      <c r="S3608"/>
      <c r="T3608" s="268"/>
      <c r="U3608" s="268"/>
      <c r="V3608" s="268"/>
      <c r="Z3608" s="21"/>
      <c r="AH3608"/>
    </row>
    <row r="3609" spans="1:34" ht="11.25" customHeight="1">
      <c r="A3609"/>
      <c r="B3609" s="1281" t="s">
        <v>26</v>
      </c>
      <c r="C3609" s="1282">
        <v>5474</v>
      </c>
      <c r="D3609" s="1341" t="str">
        <f t="shared" si="70"/>
        <v>KY5474</v>
      </c>
      <c r="E3609" s="1514" t="s">
        <v>125</v>
      </c>
      <c r="F3609" s="1390">
        <v>500</v>
      </c>
      <c r="G3609" s="1283">
        <v>4.5</v>
      </c>
      <c r="H3609" s="1283"/>
      <c r="I3609" s="1283"/>
      <c r="J3609" s="1283"/>
      <c r="K3609" s="1283"/>
      <c r="L3609" s="1283"/>
      <c r="M3609" s="1283"/>
      <c r="N3609" s="1283"/>
      <c r="O3609" s="1283"/>
      <c r="P3609" s="1283"/>
      <c r="R3609" s="1067"/>
      <c r="S3609"/>
      <c r="T3609" s="268"/>
      <c r="U3609" s="268"/>
      <c r="V3609" s="268"/>
      <c r="Z3609" s="21"/>
      <c r="AH3609"/>
    </row>
    <row r="3610" spans="1:34" ht="11.25" customHeight="1">
      <c r="A3610"/>
      <c r="B3610" s="1281" t="s">
        <v>26</v>
      </c>
      <c r="C3610" s="1282">
        <v>5478</v>
      </c>
      <c r="D3610" s="1341" t="str">
        <f t="shared" si="70"/>
        <v>KY5478</v>
      </c>
      <c r="E3610" s="1514" t="s">
        <v>125</v>
      </c>
      <c r="F3610" s="1390">
        <v>500</v>
      </c>
      <c r="G3610" s="1283">
        <v>3.18</v>
      </c>
      <c r="H3610" s="1283"/>
      <c r="I3610" s="1283"/>
      <c r="J3610" s="1283"/>
      <c r="K3610" s="1283"/>
      <c r="L3610" s="1283"/>
      <c r="M3610" s="1283"/>
      <c r="N3610" s="1283"/>
      <c r="O3610" s="1283"/>
      <c r="P3610" s="1283"/>
      <c r="R3610" s="1067"/>
      <c r="S3610"/>
      <c r="T3610" s="268"/>
      <c r="U3610" s="268"/>
      <c r="V3610" s="268"/>
      <c r="Z3610" s="21"/>
      <c r="AH3610"/>
    </row>
    <row r="3611" spans="1:34" ht="11.25" customHeight="1">
      <c r="A3611"/>
      <c r="B3611" s="1281" t="s">
        <v>26</v>
      </c>
      <c r="C3611" s="1282">
        <v>5479</v>
      </c>
      <c r="D3611" s="1341" t="str">
        <f t="shared" si="70"/>
        <v>KY5479</v>
      </c>
      <c r="E3611" s="1514" t="s">
        <v>123</v>
      </c>
      <c r="F3611" s="1390">
        <v>500</v>
      </c>
      <c r="G3611" s="1283">
        <v>5.34</v>
      </c>
      <c r="H3611" s="1283"/>
      <c r="I3611" s="1283"/>
      <c r="J3611" s="1283"/>
      <c r="K3611" s="1283"/>
      <c r="L3611" s="1283"/>
      <c r="M3611" s="1283"/>
      <c r="N3611" s="1283"/>
      <c r="O3611" s="1283"/>
      <c r="P3611" s="1283"/>
      <c r="R3611" s="1067"/>
      <c r="S3611"/>
      <c r="T3611" s="268"/>
      <c r="U3611" s="268"/>
      <c r="V3611" s="268"/>
      <c r="Z3611" s="21"/>
      <c r="AH3611"/>
    </row>
    <row r="3612" spans="1:34" ht="11.25" customHeight="1">
      <c r="A3612"/>
      <c r="B3612" s="1281" t="s">
        <v>26</v>
      </c>
      <c r="C3612" s="1282">
        <v>5480</v>
      </c>
      <c r="D3612" s="1341" t="str">
        <f t="shared" si="70"/>
        <v>KY5480</v>
      </c>
      <c r="E3612" s="1514" t="s">
        <v>124</v>
      </c>
      <c r="F3612" s="1390">
        <v>600</v>
      </c>
      <c r="G3612" s="1283">
        <v>6.94</v>
      </c>
      <c r="H3612" s="1283"/>
      <c r="I3612" s="1283"/>
      <c r="J3612" s="1283"/>
      <c r="K3612" s="1283"/>
      <c r="L3612" s="1283"/>
      <c r="M3612" s="1283"/>
      <c r="N3612" s="1283"/>
      <c r="O3612" s="1283"/>
      <c r="P3612" s="1283"/>
      <c r="R3612" s="1067"/>
      <c r="S3612"/>
      <c r="T3612" s="268"/>
      <c r="U3612" s="268"/>
      <c r="V3612" s="268"/>
      <c r="Z3612" s="21"/>
      <c r="AH3612"/>
    </row>
    <row r="3613" spans="1:34" ht="11.25" customHeight="1">
      <c r="A3613"/>
      <c r="B3613" s="1281" t="s">
        <v>26</v>
      </c>
      <c r="C3613" s="1282">
        <v>5491</v>
      </c>
      <c r="D3613" s="1341" t="str">
        <f t="shared" si="70"/>
        <v>KY5491</v>
      </c>
      <c r="E3613" s="1514" t="s">
        <v>124</v>
      </c>
      <c r="F3613" s="1390">
        <v>500</v>
      </c>
      <c r="G3613" s="1283">
        <v>2.64</v>
      </c>
      <c r="H3613" s="1283"/>
      <c r="I3613" s="1283"/>
      <c r="J3613" s="1283"/>
      <c r="K3613" s="1283"/>
      <c r="L3613" s="1283"/>
      <c r="M3613" s="1283"/>
      <c r="N3613" s="1283"/>
      <c r="O3613" s="1283"/>
      <c r="P3613" s="1283"/>
      <c r="R3613" s="1067"/>
      <c r="S3613"/>
      <c r="T3613" s="268"/>
      <c r="U3613" s="268"/>
      <c r="V3613" s="268"/>
      <c r="Z3613" s="21"/>
      <c r="AH3613"/>
    </row>
    <row r="3614" spans="1:34" ht="11.25" customHeight="1">
      <c r="A3614"/>
      <c r="B3614" s="1281" t="s">
        <v>26</v>
      </c>
      <c r="C3614" s="1282">
        <v>5506</v>
      </c>
      <c r="D3614" s="1341" t="str">
        <f t="shared" si="70"/>
        <v>KY5506</v>
      </c>
      <c r="E3614" s="1514" t="s">
        <v>123</v>
      </c>
      <c r="F3614" s="1390">
        <v>500</v>
      </c>
      <c r="G3614" s="1283">
        <v>4.9800000000000004</v>
      </c>
      <c r="H3614" s="1283"/>
      <c r="I3614" s="1283"/>
      <c r="J3614" s="1283"/>
      <c r="K3614" s="1283"/>
      <c r="L3614" s="1283"/>
      <c r="M3614" s="1283"/>
      <c r="N3614" s="1283"/>
      <c r="O3614" s="1283"/>
      <c r="P3614" s="1283"/>
      <c r="R3614" s="1067"/>
      <c r="S3614"/>
      <c r="T3614" s="268"/>
      <c r="U3614" s="268"/>
      <c r="V3614" s="268"/>
      <c r="Z3614" s="21"/>
      <c r="AH3614"/>
    </row>
    <row r="3615" spans="1:34" ht="11.25" customHeight="1">
      <c r="A3615"/>
      <c r="B3615" s="1281" t="s">
        <v>26</v>
      </c>
      <c r="C3615" s="1282">
        <v>5507</v>
      </c>
      <c r="D3615" s="1341" t="str">
        <f t="shared" si="70"/>
        <v>KY5507</v>
      </c>
      <c r="E3615" s="1514" t="s">
        <v>123</v>
      </c>
      <c r="F3615" s="1390">
        <v>500</v>
      </c>
      <c r="G3615" s="1283">
        <v>4.42</v>
      </c>
      <c r="H3615" s="1283"/>
      <c r="I3615" s="1283"/>
      <c r="J3615" s="1283"/>
      <c r="K3615" s="1283"/>
      <c r="L3615" s="1283"/>
      <c r="M3615" s="1283"/>
      <c r="N3615" s="1283"/>
      <c r="O3615" s="1283"/>
      <c r="P3615" s="1283"/>
      <c r="R3615" s="1067"/>
      <c r="S3615"/>
      <c r="T3615" s="268"/>
      <c r="U3615" s="268"/>
      <c r="V3615" s="268"/>
      <c r="Z3615" s="21"/>
      <c r="AH3615"/>
    </row>
    <row r="3616" spans="1:34" ht="11.25" customHeight="1">
      <c r="A3616"/>
      <c r="B3616" s="1281" t="s">
        <v>26</v>
      </c>
      <c r="C3616" s="1282">
        <v>5535</v>
      </c>
      <c r="D3616" s="1341" t="str">
        <f t="shared" si="70"/>
        <v>KY5535</v>
      </c>
      <c r="E3616" s="1514" t="s">
        <v>124</v>
      </c>
      <c r="F3616" s="1390">
        <v>500</v>
      </c>
      <c r="G3616" s="1283">
        <v>5.2</v>
      </c>
      <c r="H3616" s="1283"/>
      <c r="I3616" s="1283"/>
      <c r="J3616" s="1283"/>
      <c r="K3616" s="1283"/>
      <c r="L3616" s="1283"/>
      <c r="M3616" s="1283"/>
      <c r="N3616" s="1283"/>
      <c r="O3616" s="1283"/>
      <c r="P3616" s="1283"/>
      <c r="R3616" s="1067"/>
      <c r="S3616"/>
      <c r="T3616" s="268"/>
      <c r="U3616" s="268"/>
      <c r="V3616" s="268"/>
      <c r="Z3616" s="21"/>
      <c r="AH3616"/>
    </row>
    <row r="3617" spans="1:34" ht="11.25" customHeight="1">
      <c r="A3617"/>
      <c r="B3617" s="1281" t="s">
        <v>26</v>
      </c>
      <c r="C3617" s="1282">
        <v>5537</v>
      </c>
      <c r="D3617" s="1341" t="str">
        <f t="shared" si="70"/>
        <v>KY5537</v>
      </c>
      <c r="E3617" s="1514" t="s">
        <v>125</v>
      </c>
      <c r="F3617" s="1390">
        <v>500</v>
      </c>
      <c r="G3617" s="1283">
        <v>3.02</v>
      </c>
      <c r="H3617" s="1283"/>
      <c r="I3617" s="1283"/>
      <c r="J3617" s="1283"/>
      <c r="K3617" s="1283"/>
      <c r="L3617" s="1283"/>
      <c r="M3617" s="1283"/>
      <c r="N3617" s="1283"/>
      <c r="O3617" s="1283"/>
      <c r="P3617" s="1283"/>
      <c r="R3617" s="1067"/>
      <c r="S3617"/>
      <c r="T3617" s="268"/>
      <c r="U3617" s="268"/>
      <c r="V3617" s="268"/>
      <c r="Z3617" s="21"/>
      <c r="AH3617"/>
    </row>
    <row r="3618" spans="1:34" ht="11.25" customHeight="1">
      <c r="A3618"/>
      <c r="B3618" s="1281" t="s">
        <v>26</v>
      </c>
      <c r="C3618" s="1282">
        <v>5551</v>
      </c>
      <c r="D3618" s="1341" t="str">
        <f t="shared" si="70"/>
        <v>KY5551</v>
      </c>
      <c r="E3618" s="1514" t="s">
        <v>122</v>
      </c>
      <c r="F3618" s="1390">
        <v>1100</v>
      </c>
      <c r="G3618" s="1283">
        <v>14.93</v>
      </c>
      <c r="H3618" s="1283"/>
      <c r="I3618" s="1283"/>
      <c r="J3618" s="1283"/>
      <c r="K3618" s="1283"/>
      <c r="L3618" s="1283"/>
      <c r="M3618" s="1283"/>
      <c r="N3618" s="1283"/>
      <c r="O3618" s="1283"/>
      <c r="P3618" s="1283"/>
      <c r="R3618" s="1067"/>
      <c r="S3618"/>
      <c r="T3618" s="268"/>
      <c r="U3618" s="268"/>
      <c r="V3618" s="268"/>
      <c r="Z3618" s="21"/>
      <c r="AH3618"/>
    </row>
    <row r="3619" spans="1:34" ht="11.25" customHeight="1">
      <c r="A3619"/>
      <c r="B3619" s="1281" t="s">
        <v>26</v>
      </c>
      <c r="C3619" s="1282">
        <v>5606</v>
      </c>
      <c r="D3619" s="1341" t="str">
        <f t="shared" si="70"/>
        <v>KY5606</v>
      </c>
      <c r="E3619" s="1514" t="s">
        <v>125</v>
      </c>
      <c r="F3619" s="1390">
        <v>500</v>
      </c>
      <c r="G3619" s="1283">
        <v>0.78</v>
      </c>
      <c r="H3619" s="1283"/>
      <c r="I3619" s="1283"/>
      <c r="J3619" s="1283"/>
      <c r="K3619" s="1283"/>
      <c r="L3619" s="1283"/>
      <c r="M3619" s="1283"/>
      <c r="N3619" s="1283"/>
      <c r="O3619" s="1283"/>
      <c r="P3619" s="1283"/>
      <c r="R3619" s="1067"/>
      <c r="S3619"/>
      <c r="T3619" s="268"/>
      <c r="U3619" s="268"/>
      <c r="V3619" s="268"/>
      <c r="Z3619" s="21"/>
      <c r="AH3619"/>
    </row>
    <row r="3620" spans="1:34" ht="11.25" customHeight="1">
      <c r="A3620"/>
      <c r="B3620" s="1281" t="s">
        <v>26</v>
      </c>
      <c r="C3620" s="1282">
        <v>5610</v>
      </c>
      <c r="D3620" s="1341" t="str">
        <f t="shared" si="70"/>
        <v>KY5610</v>
      </c>
      <c r="E3620" s="1514" t="s">
        <v>124</v>
      </c>
      <c r="F3620" s="1390">
        <v>500</v>
      </c>
      <c r="G3620" s="1283">
        <v>4.0199999999999996</v>
      </c>
      <c r="H3620" s="1283"/>
      <c r="I3620" s="1283"/>
      <c r="J3620" s="1283"/>
      <c r="K3620" s="1283"/>
      <c r="L3620" s="1283"/>
      <c r="M3620" s="1283"/>
      <c r="N3620" s="1283"/>
      <c r="O3620" s="1283"/>
      <c r="P3620" s="1283"/>
      <c r="R3620" s="1067"/>
      <c r="S3620"/>
      <c r="T3620" s="268"/>
      <c r="U3620" s="268"/>
      <c r="V3620" s="268"/>
      <c r="Z3620" s="21"/>
      <c r="AH3620"/>
    </row>
    <row r="3621" spans="1:34" ht="11.25" customHeight="1">
      <c r="A3621"/>
      <c r="B3621" s="1281" t="s">
        <v>26</v>
      </c>
      <c r="C3621" s="1282">
        <v>5645</v>
      </c>
      <c r="D3621" s="1341" t="str">
        <f t="shared" si="70"/>
        <v>KY5645</v>
      </c>
      <c r="E3621" s="1514" t="s">
        <v>124</v>
      </c>
      <c r="F3621" s="1390">
        <v>850</v>
      </c>
      <c r="G3621" s="1283">
        <v>10.83</v>
      </c>
      <c r="H3621" s="1283"/>
      <c r="I3621" s="1283"/>
      <c r="J3621" s="1283"/>
      <c r="K3621" s="1283"/>
      <c r="L3621" s="1283"/>
      <c r="M3621" s="1283"/>
      <c r="N3621" s="1283"/>
      <c r="O3621" s="1283"/>
      <c r="P3621" s="1283"/>
      <c r="R3621" s="1067"/>
      <c r="S3621"/>
      <c r="T3621" s="268"/>
      <c r="U3621" s="268"/>
      <c r="V3621" s="268"/>
      <c r="Z3621" s="21"/>
      <c r="AH3621"/>
    </row>
    <row r="3622" spans="1:34" ht="11.25" customHeight="1">
      <c r="A3622"/>
      <c r="B3622" s="1281" t="s">
        <v>26</v>
      </c>
      <c r="C3622" s="1282">
        <v>5703</v>
      </c>
      <c r="D3622" s="1341" t="str">
        <f t="shared" si="70"/>
        <v>KY5703</v>
      </c>
      <c r="E3622" s="1514" t="s">
        <v>122</v>
      </c>
      <c r="F3622" s="1390">
        <v>850</v>
      </c>
      <c r="G3622" s="1283">
        <v>11.3</v>
      </c>
      <c r="H3622" s="1283"/>
      <c r="I3622" s="1283"/>
      <c r="J3622" s="1283"/>
      <c r="K3622" s="1283"/>
      <c r="L3622" s="1283"/>
      <c r="M3622" s="1283"/>
      <c r="N3622" s="1283"/>
      <c r="O3622" s="1283"/>
      <c r="P3622" s="1283"/>
      <c r="R3622" s="1067"/>
      <c r="S3622"/>
      <c r="T3622" s="268"/>
      <c r="U3622" s="268"/>
      <c r="V3622" s="268"/>
      <c r="Z3622" s="21"/>
      <c r="AH3622"/>
    </row>
    <row r="3623" spans="1:34" ht="11.25" customHeight="1">
      <c r="A3623"/>
      <c r="B3623" s="1281" t="s">
        <v>26</v>
      </c>
      <c r="C3623" s="1282">
        <v>5705</v>
      </c>
      <c r="D3623" s="1341" t="str">
        <f t="shared" si="70"/>
        <v>KY5705</v>
      </c>
      <c r="E3623" s="1514" t="s">
        <v>123</v>
      </c>
      <c r="F3623" s="1390">
        <v>900</v>
      </c>
      <c r="G3623" s="1283">
        <v>11.98</v>
      </c>
      <c r="H3623" s="1283"/>
      <c r="I3623" s="1283"/>
      <c r="J3623" s="1283"/>
      <c r="K3623" s="1283"/>
      <c r="L3623" s="1283"/>
      <c r="M3623" s="1283"/>
      <c r="N3623" s="1283"/>
      <c r="O3623" s="1283"/>
      <c r="P3623" s="1283"/>
      <c r="R3623" s="1067"/>
      <c r="S3623"/>
      <c r="T3623" s="268"/>
      <c r="U3623" s="268"/>
      <c r="V3623" s="268"/>
      <c r="Z3623" s="21"/>
      <c r="AH3623"/>
    </row>
    <row r="3624" spans="1:34" ht="11.25" customHeight="1">
      <c r="A3624"/>
      <c r="B3624" s="1281" t="s">
        <v>26</v>
      </c>
      <c r="C3624" s="1282">
        <v>5951</v>
      </c>
      <c r="D3624" s="1341" t="str">
        <f t="shared" si="70"/>
        <v>KY5951</v>
      </c>
      <c r="E3624" s="1514" t="s">
        <v>123</v>
      </c>
      <c r="F3624" s="1390">
        <v>500</v>
      </c>
      <c r="G3624" s="1283">
        <v>0.5</v>
      </c>
      <c r="H3624" s="1283"/>
      <c r="I3624" s="1283"/>
      <c r="J3624" s="1283"/>
      <c r="K3624" s="1283"/>
      <c r="L3624" s="1283"/>
      <c r="M3624" s="1283"/>
      <c r="N3624" s="1283"/>
      <c r="O3624" s="1283"/>
      <c r="P3624" s="1283"/>
      <c r="R3624" s="1067"/>
      <c r="S3624"/>
      <c r="T3624" s="268"/>
      <c r="U3624" s="268"/>
      <c r="V3624" s="268"/>
      <c r="Z3624" s="21"/>
      <c r="AH3624"/>
    </row>
    <row r="3625" spans="1:34" ht="11.25" customHeight="1">
      <c r="A3625"/>
      <c r="B3625" s="1281" t="s">
        <v>26</v>
      </c>
      <c r="C3625" s="1282">
        <v>6003</v>
      </c>
      <c r="D3625" s="1341" t="str">
        <f t="shared" si="70"/>
        <v>KY6003</v>
      </c>
      <c r="E3625" s="1514" t="s">
        <v>122</v>
      </c>
      <c r="F3625" s="1390">
        <v>550</v>
      </c>
      <c r="G3625" s="1283">
        <v>5.94</v>
      </c>
      <c r="H3625" s="1283"/>
      <c r="I3625" s="1283"/>
      <c r="J3625" s="1283"/>
      <c r="K3625" s="1283"/>
      <c r="L3625" s="1283"/>
      <c r="M3625" s="1283"/>
      <c r="N3625" s="1283"/>
      <c r="O3625" s="1283"/>
      <c r="P3625" s="1283"/>
      <c r="R3625" s="1067"/>
      <c r="S3625"/>
      <c r="T3625" s="268"/>
      <c r="U3625" s="268"/>
      <c r="V3625" s="268"/>
      <c r="Z3625" s="21"/>
      <c r="AH3625"/>
    </row>
    <row r="3626" spans="1:34" ht="11.25" customHeight="1">
      <c r="A3626"/>
      <c r="B3626" s="1281" t="s">
        <v>26</v>
      </c>
      <c r="C3626" s="1282">
        <v>6005</v>
      </c>
      <c r="D3626" s="1341" t="str">
        <f t="shared" si="70"/>
        <v>KY6005</v>
      </c>
      <c r="E3626" s="1514" t="s">
        <v>122</v>
      </c>
      <c r="F3626" s="1390">
        <v>500</v>
      </c>
      <c r="G3626" s="1283">
        <v>2.48</v>
      </c>
      <c r="H3626" s="1283"/>
      <c r="I3626" s="1283"/>
      <c r="J3626" s="1283"/>
      <c r="K3626" s="1283"/>
      <c r="L3626" s="1283"/>
      <c r="M3626" s="1283"/>
      <c r="N3626" s="1283"/>
      <c r="O3626" s="1283"/>
      <c r="P3626" s="1283"/>
      <c r="R3626" s="1067"/>
      <c r="S3626"/>
      <c r="T3626" s="268"/>
      <c r="U3626" s="268"/>
      <c r="V3626" s="268"/>
      <c r="Z3626" s="21"/>
      <c r="AH3626"/>
    </row>
    <row r="3627" spans="1:34" ht="11.25" customHeight="1">
      <c r="A3627"/>
      <c r="B3627" s="1281" t="s">
        <v>26</v>
      </c>
      <c r="C3627" s="1282">
        <v>6018</v>
      </c>
      <c r="D3627" s="1341" t="str">
        <f t="shared" si="70"/>
        <v>KY6018</v>
      </c>
      <c r="E3627" s="1514" t="s">
        <v>122</v>
      </c>
      <c r="F3627" s="1390">
        <v>500</v>
      </c>
      <c r="G3627" s="1283">
        <v>1.73</v>
      </c>
      <c r="H3627" s="1283"/>
      <c r="I3627" s="1283"/>
      <c r="J3627" s="1283"/>
      <c r="K3627" s="1283"/>
      <c r="L3627" s="1283"/>
      <c r="M3627" s="1283"/>
      <c r="N3627" s="1283"/>
      <c r="O3627" s="1283"/>
      <c r="P3627" s="1283"/>
      <c r="R3627" s="1067"/>
      <c r="S3627"/>
      <c r="T3627" s="268"/>
      <c r="U3627" s="268"/>
      <c r="V3627" s="268"/>
      <c r="Z3627" s="21"/>
      <c r="AH3627"/>
    </row>
    <row r="3628" spans="1:34" ht="11.25" customHeight="1">
      <c r="A3628"/>
      <c r="B3628" s="1281" t="s">
        <v>26</v>
      </c>
      <c r="C3628" s="1282">
        <v>6045</v>
      </c>
      <c r="D3628" s="1341" t="str">
        <f t="shared" si="70"/>
        <v>KY6045</v>
      </c>
      <c r="E3628" s="1514" t="s">
        <v>122</v>
      </c>
      <c r="F3628" s="1390">
        <v>500</v>
      </c>
      <c r="G3628" s="1283">
        <v>3.62</v>
      </c>
      <c r="H3628" s="1283"/>
      <c r="I3628" s="1283"/>
      <c r="J3628" s="1283"/>
      <c r="K3628" s="1283"/>
      <c r="L3628" s="1283"/>
      <c r="M3628" s="1283"/>
      <c r="N3628" s="1283"/>
      <c r="O3628" s="1283"/>
      <c r="P3628" s="1283"/>
      <c r="R3628" s="1067"/>
      <c r="S3628"/>
      <c r="T3628" s="268"/>
      <c r="U3628" s="268"/>
      <c r="V3628" s="268"/>
      <c r="Z3628" s="21"/>
      <c r="AH3628"/>
    </row>
    <row r="3629" spans="1:34" ht="11.25" customHeight="1">
      <c r="A3629"/>
      <c r="B3629" s="1281" t="s">
        <v>26</v>
      </c>
      <c r="C3629" s="1282">
        <v>6204</v>
      </c>
      <c r="D3629" s="1341" t="str">
        <f t="shared" si="70"/>
        <v>KY6204</v>
      </c>
      <c r="E3629" s="1514" t="s">
        <v>122</v>
      </c>
      <c r="F3629" s="1390">
        <v>500</v>
      </c>
      <c r="G3629" s="1283">
        <v>5.0599999999999996</v>
      </c>
      <c r="H3629" s="1283"/>
      <c r="I3629" s="1283"/>
      <c r="J3629" s="1283"/>
      <c r="K3629" s="1283"/>
      <c r="L3629" s="1283"/>
      <c r="M3629" s="1283"/>
      <c r="N3629" s="1283"/>
      <c r="O3629" s="1283"/>
      <c r="P3629" s="1283"/>
      <c r="R3629" s="1067"/>
      <c r="S3629"/>
      <c r="T3629" s="268"/>
      <c r="U3629" s="268"/>
      <c r="V3629" s="268"/>
      <c r="Z3629" s="21"/>
      <c r="AH3629"/>
    </row>
    <row r="3630" spans="1:34" ht="11.25" customHeight="1">
      <c r="A3630"/>
      <c r="B3630" s="1281" t="s">
        <v>26</v>
      </c>
      <c r="C3630" s="1282">
        <v>6206</v>
      </c>
      <c r="D3630" s="1341" t="str">
        <f t="shared" si="70"/>
        <v>KY6206</v>
      </c>
      <c r="E3630" s="1514" t="s">
        <v>122</v>
      </c>
      <c r="F3630" s="1390">
        <v>500</v>
      </c>
      <c r="G3630" s="1283">
        <v>3.39</v>
      </c>
      <c r="H3630" s="1283"/>
      <c r="I3630" s="1283"/>
      <c r="J3630" s="1283"/>
      <c r="K3630" s="1283"/>
      <c r="L3630" s="1283"/>
      <c r="M3630" s="1283"/>
      <c r="N3630" s="1283"/>
      <c r="O3630" s="1283"/>
      <c r="P3630" s="1283"/>
      <c r="R3630" s="1067"/>
      <c r="S3630"/>
      <c r="T3630" s="268"/>
      <c r="U3630" s="268"/>
      <c r="V3630" s="268"/>
      <c r="Z3630" s="21"/>
      <c r="AH3630"/>
    </row>
    <row r="3631" spans="1:34" ht="11.25" customHeight="1">
      <c r="A3631"/>
      <c r="B3631" s="1281" t="s">
        <v>26</v>
      </c>
      <c r="C3631" s="1282">
        <v>6213</v>
      </c>
      <c r="D3631" s="1341" t="str">
        <f t="shared" si="70"/>
        <v>KY6213</v>
      </c>
      <c r="E3631" s="1514" t="s">
        <v>122</v>
      </c>
      <c r="F3631" s="1390">
        <v>500</v>
      </c>
      <c r="G3631" s="1283">
        <v>1.1499999999999999</v>
      </c>
      <c r="H3631" s="1283"/>
      <c r="I3631" s="1283"/>
      <c r="J3631" s="1283"/>
      <c r="K3631" s="1283"/>
      <c r="L3631" s="1283"/>
      <c r="M3631" s="1283"/>
      <c r="N3631" s="1283"/>
      <c r="O3631" s="1283"/>
      <c r="P3631" s="1283"/>
      <c r="R3631" s="1067"/>
      <c r="S3631"/>
      <c r="T3631" s="268"/>
      <c r="U3631" s="268"/>
      <c r="V3631" s="268"/>
      <c r="Z3631" s="21"/>
      <c r="AH3631"/>
    </row>
    <row r="3632" spans="1:34" ht="11.25" customHeight="1">
      <c r="A3632"/>
      <c r="B3632" s="1281" t="s">
        <v>26</v>
      </c>
      <c r="C3632" s="1282">
        <v>6214</v>
      </c>
      <c r="D3632" s="1341" t="str">
        <f t="shared" si="70"/>
        <v>KY6214</v>
      </c>
      <c r="E3632" s="1514" t="s">
        <v>122</v>
      </c>
      <c r="F3632" s="1390">
        <v>500</v>
      </c>
      <c r="G3632" s="1283">
        <v>1.33</v>
      </c>
      <c r="H3632" s="1283"/>
      <c r="I3632" s="1283"/>
      <c r="J3632" s="1283"/>
      <c r="K3632" s="1283"/>
      <c r="L3632" s="1283"/>
      <c r="M3632" s="1283"/>
      <c r="N3632" s="1283"/>
      <c r="O3632" s="1283"/>
      <c r="P3632" s="1283"/>
      <c r="R3632" s="1067"/>
      <c r="S3632"/>
      <c r="T3632" s="268"/>
      <c r="U3632" s="268"/>
      <c r="V3632" s="268"/>
      <c r="Z3632" s="21"/>
      <c r="AH3632"/>
    </row>
    <row r="3633" spans="1:34" ht="11.25" customHeight="1">
      <c r="A3633"/>
      <c r="B3633" s="1281" t="s">
        <v>26</v>
      </c>
      <c r="C3633" s="1282">
        <v>6216</v>
      </c>
      <c r="D3633" s="1341" t="str">
        <f t="shared" si="70"/>
        <v>KY6216</v>
      </c>
      <c r="E3633" s="1514" t="s">
        <v>122</v>
      </c>
      <c r="F3633" s="1390">
        <v>500</v>
      </c>
      <c r="G3633" s="1283">
        <v>5.07</v>
      </c>
      <c r="H3633" s="1283"/>
      <c r="I3633" s="1283"/>
      <c r="J3633" s="1283"/>
      <c r="K3633" s="1283"/>
      <c r="L3633" s="1283"/>
      <c r="M3633" s="1283"/>
      <c r="N3633" s="1283"/>
      <c r="O3633" s="1283"/>
      <c r="P3633" s="1283"/>
      <c r="R3633" s="1067"/>
      <c r="S3633"/>
      <c r="T3633" s="268"/>
      <c r="U3633" s="268"/>
      <c r="V3633" s="268"/>
      <c r="Z3633" s="21"/>
      <c r="AH3633"/>
    </row>
    <row r="3634" spans="1:34" ht="11.25" customHeight="1">
      <c r="A3634"/>
      <c r="B3634" s="1281" t="s">
        <v>26</v>
      </c>
      <c r="C3634" s="1282">
        <v>6217</v>
      </c>
      <c r="D3634" s="1341" t="str">
        <f t="shared" si="70"/>
        <v>KY6217</v>
      </c>
      <c r="E3634" s="1514" t="s">
        <v>124</v>
      </c>
      <c r="F3634" s="1390">
        <v>500</v>
      </c>
      <c r="G3634" s="1283">
        <v>4.88</v>
      </c>
      <c r="H3634" s="1283"/>
      <c r="I3634" s="1283"/>
      <c r="J3634" s="1283"/>
      <c r="K3634" s="1283"/>
      <c r="L3634" s="1283"/>
      <c r="M3634" s="1283"/>
      <c r="N3634" s="1283"/>
      <c r="O3634" s="1283"/>
      <c r="P3634" s="1283"/>
      <c r="R3634" s="1067"/>
      <c r="S3634"/>
      <c r="T3634" s="268"/>
      <c r="U3634" s="268"/>
      <c r="V3634" s="268"/>
      <c r="Z3634" s="21"/>
      <c r="AH3634"/>
    </row>
    <row r="3635" spans="1:34" ht="11.25" customHeight="1">
      <c r="A3635"/>
      <c r="B3635" s="1281" t="s">
        <v>26</v>
      </c>
      <c r="C3635" s="1282">
        <v>6229</v>
      </c>
      <c r="D3635" s="1341" t="str">
        <f t="shared" si="70"/>
        <v>KY6229</v>
      </c>
      <c r="E3635" s="1514" t="s">
        <v>123</v>
      </c>
      <c r="F3635" s="1390">
        <v>500</v>
      </c>
      <c r="G3635" s="1283">
        <v>5.66</v>
      </c>
      <c r="H3635" s="1283"/>
      <c r="I3635" s="1283"/>
      <c r="J3635" s="1283"/>
      <c r="K3635" s="1283"/>
      <c r="L3635" s="1283"/>
      <c r="M3635" s="1283"/>
      <c r="N3635" s="1283"/>
      <c r="O3635" s="1283"/>
      <c r="P3635" s="1283"/>
      <c r="R3635" s="1067"/>
      <c r="S3635"/>
      <c r="T3635" s="268"/>
      <c r="U3635" s="268"/>
      <c r="V3635" s="268"/>
      <c r="Z3635" s="21"/>
      <c r="AH3635"/>
    </row>
    <row r="3636" spans="1:34" ht="11.25" customHeight="1">
      <c r="A3636"/>
      <c r="B3636" s="1281" t="s">
        <v>26</v>
      </c>
      <c r="C3636" s="1282">
        <v>6233</v>
      </c>
      <c r="D3636" s="1341" t="str">
        <f t="shared" si="70"/>
        <v>KY6233</v>
      </c>
      <c r="E3636" s="1514" t="s">
        <v>123</v>
      </c>
      <c r="F3636" s="1390">
        <v>500</v>
      </c>
      <c r="G3636" s="1283">
        <v>2.4300000000000002</v>
      </c>
      <c r="H3636" s="1283"/>
      <c r="I3636" s="1283"/>
      <c r="J3636" s="1283"/>
      <c r="K3636" s="1283"/>
      <c r="L3636" s="1283"/>
      <c r="M3636" s="1283"/>
      <c r="N3636" s="1283"/>
      <c r="O3636" s="1283"/>
      <c r="P3636" s="1283"/>
      <c r="R3636" s="1067"/>
      <c r="S3636"/>
      <c r="T3636" s="268"/>
      <c r="U3636" s="268"/>
      <c r="V3636" s="268"/>
      <c r="Z3636" s="21"/>
      <c r="AH3636"/>
    </row>
    <row r="3637" spans="1:34" ht="11.25" customHeight="1">
      <c r="A3637"/>
      <c r="B3637" s="1281" t="s">
        <v>26</v>
      </c>
      <c r="C3637" s="1282">
        <v>6235</v>
      </c>
      <c r="D3637" s="1341" t="str">
        <f t="shared" si="70"/>
        <v>KY6235</v>
      </c>
      <c r="E3637" s="1514" t="s">
        <v>122</v>
      </c>
      <c r="F3637" s="1390">
        <v>500</v>
      </c>
      <c r="G3637" s="1283">
        <v>5.54</v>
      </c>
      <c r="H3637" s="1283"/>
      <c r="I3637" s="1283"/>
      <c r="J3637" s="1283"/>
      <c r="K3637" s="1283"/>
      <c r="L3637" s="1283"/>
      <c r="M3637" s="1283"/>
      <c r="N3637" s="1283"/>
      <c r="O3637" s="1283"/>
      <c r="P3637" s="1283"/>
      <c r="R3637" s="1067"/>
      <c r="S3637"/>
      <c r="T3637" s="268"/>
      <c r="U3637" s="268"/>
      <c r="V3637" s="268"/>
      <c r="Z3637" s="21"/>
      <c r="AH3637"/>
    </row>
    <row r="3638" spans="1:34" ht="11.25" customHeight="1">
      <c r="A3638"/>
      <c r="B3638" s="1281" t="s">
        <v>26</v>
      </c>
      <c r="C3638" s="1282">
        <v>6236</v>
      </c>
      <c r="D3638" s="1341" t="str">
        <f t="shared" si="70"/>
        <v>KY6236</v>
      </c>
      <c r="E3638" s="1514" t="s">
        <v>122</v>
      </c>
      <c r="F3638" s="1390">
        <v>500</v>
      </c>
      <c r="G3638" s="1283">
        <v>5.12</v>
      </c>
      <c r="H3638" s="1283"/>
      <c r="I3638" s="1283"/>
      <c r="J3638" s="1283"/>
      <c r="K3638" s="1283"/>
      <c r="L3638" s="1283"/>
      <c r="M3638" s="1283"/>
      <c r="N3638" s="1283"/>
      <c r="O3638" s="1283"/>
      <c r="P3638" s="1283"/>
      <c r="R3638" s="1067"/>
      <c r="S3638"/>
      <c r="T3638" s="268"/>
      <c r="U3638" s="268"/>
      <c r="V3638" s="268"/>
      <c r="Z3638" s="21"/>
      <c r="AH3638"/>
    </row>
    <row r="3639" spans="1:34" ht="11.25" customHeight="1">
      <c r="A3639"/>
      <c r="B3639" s="1281" t="s">
        <v>26</v>
      </c>
      <c r="C3639" s="1282">
        <v>6237</v>
      </c>
      <c r="D3639" s="1341" t="str">
        <f t="shared" si="70"/>
        <v>KY6237</v>
      </c>
      <c r="E3639" s="1514" t="s">
        <v>123</v>
      </c>
      <c r="F3639" s="1390">
        <v>500</v>
      </c>
      <c r="G3639" s="1283">
        <v>1.1200000000000001</v>
      </c>
      <c r="H3639" s="1283"/>
      <c r="I3639" s="1283"/>
      <c r="J3639" s="1283"/>
      <c r="K3639" s="1283"/>
      <c r="L3639" s="1283"/>
      <c r="M3639" s="1283"/>
      <c r="N3639" s="1283"/>
      <c r="O3639" s="1283"/>
      <c r="P3639" s="1283"/>
      <c r="R3639" s="1067"/>
      <c r="S3639"/>
      <c r="T3639" s="268"/>
      <c r="U3639" s="268"/>
      <c r="V3639" s="268"/>
      <c r="Z3639" s="21"/>
      <c r="AH3639"/>
    </row>
    <row r="3640" spans="1:34" ht="11.25" customHeight="1">
      <c r="A3640"/>
      <c r="B3640" s="1281" t="s">
        <v>26</v>
      </c>
      <c r="C3640" s="1282">
        <v>6251</v>
      </c>
      <c r="D3640" s="1341" t="str">
        <f t="shared" si="70"/>
        <v>KY6251</v>
      </c>
      <c r="E3640" s="1514" t="s">
        <v>122</v>
      </c>
      <c r="F3640" s="1390">
        <v>500</v>
      </c>
      <c r="G3640" s="1283">
        <v>4.22</v>
      </c>
      <c r="H3640" s="1283"/>
      <c r="I3640" s="1283"/>
      <c r="J3640" s="1283"/>
      <c r="K3640" s="1283"/>
      <c r="L3640" s="1283"/>
      <c r="M3640" s="1283"/>
      <c r="N3640" s="1283"/>
      <c r="O3640" s="1283"/>
      <c r="P3640" s="1283"/>
      <c r="R3640" s="1067"/>
      <c r="S3640"/>
      <c r="T3640" s="268"/>
      <c r="U3640" s="268"/>
      <c r="V3640" s="268"/>
      <c r="Z3640" s="21"/>
      <c r="AH3640"/>
    </row>
    <row r="3641" spans="1:34" ht="11.25" customHeight="1">
      <c r="A3641"/>
      <c r="B3641" s="1281" t="s">
        <v>26</v>
      </c>
      <c r="C3641" s="1282">
        <v>6252</v>
      </c>
      <c r="D3641" s="1341" t="str">
        <f t="shared" si="70"/>
        <v>KY6252</v>
      </c>
      <c r="E3641" s="1514" t="s">
        <v>122</v>
      </c>
      <c r="F3641" s="1390">
        <v>500</v>
      </c>
      <c r="G3641" s="1283">
        <v>2.83</v>
      </c>
      <c r="H3641" s="1283"/>
      <c r="I3641" s="1283"/>
      <c r="J3641" s="1283"/>
      <c r="K3641" s="1283"/>
      <c r="L3641" s="1283"/>
      <c r="M3641" s="1283"/>
      <c r="N3641" s="1283"/>
      <c r="O3641" s="1283"/>
      <c r="P3641" s="1283"/>
      <c r="R3641" s="1067"/>
      <c r="S3641"/>
      <c r="T3641" s="268"/>
      <c r="U3641" s="268"/>
      <c r="V3641" s="268"/>
      <c r="Z3641" s="21"/>
      <c r="AH3641"/>
    </row>
    <row r="3642" spans="1:34" ht="11.25" customHeight="1">
      <c r="A3642"/>
      <c r="B3642" s="1281" t="s">
        <v>26</v>
      </c>
      <c r="C3642" s="1282">
        <v>6306</v>
      </c>
      <c r="D3642" s="1341" t="str">
        <f t="shared" si="70"/>
        <v>KY6306</v>
      </c>
      <c r="E3642" s="1514" t="s">
        <v>123</v>
      </c>
      <c r="F3642" s="1390">
        <v>500</v>
      </c>
      <c r="G3642" s="1283">
        <v>3.95</v>
      </c>
      <c r="H3642" s="1283"/>
      <c r="I3642" s="1283"/>
      <c r="J3642" s="1283"/>
      <c r="K3642" s="1283"/>
      <c r="L3642" s="1283"/>
      <c r="M3642" s="1283"/>
      <c r="N3642" s="1283"/>
      <c r="O3642" s="1283"/>
      <c r="P3642" s="1283"/>
      <c r="R3642" s="1067"/>
      <c r="S3642"/>
      <c r="T3642" s="268"/>
      <c r="U3642" s="268"/>
      <c r="V3642" s="268"/>
      <c r="Z3642" s="21"/>
      <c r="AH3642"/>
    </row>
    <row r="3643" spans="1:34" ht="11.25" customHeight="1">
      <c r="A3643"/>
      <c r="B3643" s="1281" t="s">
        <v>26</v>
      </c>
      <c r="C3643" s="1282">
        <v>6319</v>
      </c>
      <c r="D3643" s="1341" t="str">
        <f t="shared" si="70"/>
        <v>KY6319</v>
      </c>
      <c r="E3643" s="1514" t="s">
        <v>123</v>
      </c>
      <c r="F3643" s="1390">
        <v>500</v>
      </c>
      <c r="G3643" s="1283">
        <v>3.54</v>
      </c>
      <c r="H3643" s="1283"/>
      <c r="I3643" s="1283"/>
      <c r="J3643" s="1283"/>
      <c r="K3643" s="1283"/>
      <c r="L3643" s="1283"/>
      <c r="M3643" s="1283"/>
      <c r="N3643" s="1283"/>
      <c r="O3643" s="1283"/>
      <c r="P3643" s="1283"/>
      <c r="R3643" s="1067"/>
      <c r="S3643"/>
      <c r="T3643" s="268"/>
      <c r="U3643" s="268"/>
      <c r="V3643" s="268"/>
      <c r="Z3643" s="21"/>
      <c r="AH3643"/>
    </row>
    <row r="3644" spans="1:34" ht="11.25" customHeight="1">
      <c r="A3644"/>
      <c r="B3644" s="1281" t="s">
        <v>26</v>
      </c>
      <c r="C3644" s="1282">
        <v>6325</v>
      </c>
      <c r="D3644" s="1341" t="str">
        <f t="shared" si="70"/>
        <v>KY6325</v>
      </c>
      <c r="E3644" s="1514" t="s">
        <v>124</v>
      </c>
      <c r="F3644" s="1390">
        <v>500</v>
      </c>
      <c r="G3644" s="1283">
        <v>2.48</v>
      </c>
      <c r="H3644" s="1283"/>
      <c r="I3644" s="1283"/>
      <c r="J3644" s="1283"/>
      <c r="K3644" s="1283"/>
      <c r="L3644" s="1283"/>
      <c r="M3644" s="1283"/>
      <c r="N3644" s="1283"/>
      <c r="O3644" s="1283"/>
      <c r="P3644" s="1283"/>
      <c r="R3644" s="1067"/>
      <c r="S3644"/>
      <c r="T3644" s="268"/>
      <c r="U3644" s="268"/>
      <c r="V3644" s="268"/>
      <c r="Z3644" s="21"/>
      <c r="AH3644"/>
    </row>
    <row r="3645" spans="1:34" ht="11.25" customHeight="1">
      <c r="A3645"/>
      <c r="B3645" s="1281" t="s">
        <v>26</v>
      </c>
      <c r="C3645" s="1282">
        <v>6400</v>
      </c>
      <c r="D3645" s="1341" t="str">
        <f t="shared" si="70"/>
        <v>KY6400</v>
      </c>
      <c r="E3645" s="1514" t="s">
        <v>125</v>
      </c>
      <c r="F3645" s="1390">
        <v>500</v>
      </c>
      <c r="G3645" s="1283">
        <v>4.1100000000000003</v>
      </c>
      <c r="H3645" s="1283"/>
      <c r="I3645" s="1283"/>
      <c r="J3645" s="1283"/>
      <c r="K3645" s="1283"/>
      <c r="L3645" s="1283"/>
      <c r="M3645" s="1283"/>
      <c r="N3645" s="1283"/>
      <c r="O3645" s="1283"/>
      <c r="P3645" s="1283"/>
      <c r="R3645" s="1067"/>
      <c r="S3645"/>
      <c r="T3645" s="268"/>
      <c r="U3645" s="268"/>
      <c r="V3645" s="268"/>
      <c r="Z3645" s="21"/>
      <c r="AH3645"/>
    </row>
    <row r="3646" spans="1:34" ht="11.25" customHeight="1">
      <c r="A3646"/>
      <c r="B3646" s="1281" t="s">
        <v>26</v>
      </c>
      <c r="C3646" s="1282">
        <v>6503</v>
      </c>
      <c r="D3646" s="1341" t="str">
        <f t="shared" si="70"/>
        <v>KY6503</v>
      </c>
      <c r="E3646" s="1514" t="s">
        <v>125</v>
      </c>
      <c r="F3646" s="1390">
        <v>500</v>
      </c>
      <c r="G3646" s="1283">
        <v>1.58</v>
      </c>
      <c r="H3646" s="1283"/>
      <c r="I3646" s="1283"/>
      <c r="J3646" s="1283"/>
      <c r="K3646" s="1283"/>
      <c r="L3646" s="1283"/>
      <c r="M3646" s="1283"/>
      <c r="N3646" s="1283"/>
      <c r="O3646" s="1283"/>
      <c r="P3646" s="1283"/>
      <c r="R3646" s="1067"/>
      <c r="S3646"/>
      <c r="T3646" s="268"/>
      <c r="U3646" s="268"/>
      <c r="V3646" s="268"/>
      <c r="Z3646" s="21"/>
      <c r="AH3646"/>
    </row>
    <row r="3647" spans="1:34" ht="11.25" customHeight="1">
      <c r="A3647"/>
      <c r="B3647" s="1281" t="s">
        <v>26</v>
      </c>
      <c r="C3647" s="1282">
        <v>6504</v>
      </c>
      <c r="D3647" s="1341" t="str">
        <f t="shared" si="70"/>
        <v>KY6504</v>
      </c>
      <c r="E3647" s="1514" t="s">
        <v>121</v>
      </c>
      <c r="F3647" s="1390">
        <v>500</v>
      </c>
      <c r="G3647" s="1283">
        <v>1.65</v>
      </c>
      <c r="H3647" s="1283"/>
      <c r="I3647" s="1283"/>
      <c r="J3647" s="1283"/>
      <c r="K3647" s="1283"/>
      <c r="L3647" s="1283"/>
      <c r="M3647" s="1283"/>
      <c r="N3647" s="1283"/>
      <c r="O3647" s="1283"/>
      <c r="P3647" s="1283"/>
      <c r="R3647" s="1067"/>
      <c r="S3647"/>
      <c r="T3647" s="268"/>
      <c r="U3647" s="268"/>
      <c r="V3647" s="268"/>
      <c r="Z3647" s="21"/>
      <c r="AH3647"/>
    </row>
    <row r="3648" spans="1:34" ht="11.25" customHeight="1">
      <c r="A3648"/>
      <c r="B3648" s="1281" t="s">
        <v>26</v>
      </c>
      <c r="C3648" s="1282">
        <v>6702</v>
      </c>
      <c r="D3648" s="1341" t="str">
        <f t="shared" si="70"/>
        <v>KY6702</v>
      </c>
      <c r="E3648" s="1514" t="s">
        <v>122</v>
      </c>
      <c r="F3648" s="1390">
        <v>500</v>
      </c>
      <c r="G3648" s="1283">
        <v>4.59</v>
      </c>
      <c r="H3648" s="1283"/>
      <c r="I3648" s="1283"/>
      <c r="J3648" s="1283"/>
      <c r="K3648" s="1283"/>
      <c r="L3648" s="1283"/>
      <c r="M3648" s="1283"/>
      <c r="N3648" s="1283"/>
      <c r="O3648" s="1283"/>
      <c r="P3648" s="1283"/>
      <c r="R3648" s="1067"/>
      <c r="S3648"/>
      <c r="T3648" s="268"/>
      <c r="U3648" s="268"/>
      <c r="V3648" s="268"/>
      <c r="Z3648" s="21"/>
      <c r="AH3648"/>
    </row>
    <row r="3649" spans="1:34" ht="11.25" customHeight="1">
      <c r="A3649"/>
      <c r="B3649" s="1281" t="s">
        <v>26</v>
      </c>
      <c r="C3649" s="1282">
        <v>6703</v>
      </c>
      <c r="D3649" s="1341" t="str">
        <f t="shared" si="70"/>
        <v>KY6703</v>
      </c>
      <c r="E3649" s="1514" t="s">
        <v>122</v>
      </c>
      <c r="F3649" s="1390">
        <v>600</v>
      </c>
      <c r="G3649" s="1283">
        <v>6.96</v>
      </c>
      <c r="H3649" s="1283"/>
      <c r="I3649" s="1283"/>
      <c r="J3649" s="1283"/>
      <c r="K3649" s="1283"/>
      <c r="L3649" s="1283"/>
      <c r="M3649" s="1283"/>
      <c r="N3649" s="1283"/>
      <c r="O3649" s="1283"/>
      <c r="P3649" s="1283"/>
      <c r="R3649" s="1067"/>
      <c r="S3649"/>
      <c r="T3649" s="268"/>
      <c r="U3649" s="268"/>
      <c r="V3649" s="268"/>
      <c r="Z3649" s="21"/>
      <c r="AH3649"/>
    </row>
    <row r="3650" spans="1:34" ht="11.25" customHeight="1">
      <c r="A3650"/>
      <c r="B3650" s="1281" t="s">
        <v>26</v>
      </c>
      <c r="C3650" s="1282">
        <v>6704</v>
      </c>
      <c r="D3650" s="1341" t="str">
        <f t="shared" si="70"/>
        <v>KY6704</v>
      </c>
      <c r="E3650" s="1514" t="s">
        <v>122</v>
      </c>
      <c r="F3650" s="1390">
        <v>500</v>
      </c>
      <c r="G3650" s="1283">
        <v>5.0999999999999996</v>
      </c>
      <c r="H3650" s="1283"/>
      <c r="I3650" s="1283"/>
      <c r="J3650" s="1283"/>
      <c r="K3650" s="1283"/>
      <c r="L3650" s="1283"/>
      <c r="M3650" s="1283"/>
      <c r="N3650" s="1283"/>
      <c r="O3650" s="1283"/>
      <c r="P3650" s="1283"/>
      <c r="R3650" s="1067"/>
      <c r="S3650"/>
      <c r="T3650" s="268"/>
      <c r="U3650" s="268"/>
      <c r="V3650" s="268"/>
      <c r="Z3650" s="21"/>
      <c r="AH3650"/>
    </row>
    <row r="3651" spans="1:34" ht="11.25" customHeight="1">
      <c r="A3651"/>
      <c r="B3651" s="1281" t="s">
        <v>26</v>
      </c>
      <c r="C3651" s="1282">
        <v>6801</v>
      </c>
      <c r="D3651" s="1341" t="str">
        <f t="shared" si="70"/>
        <v>KY6801</v>
      </c>
      <c r="E3651" s="1514" t="s">
        <v>122</v>
      </c>
      <c r="F3651" s="1390">
        <v>500</v>
      </c>
      <c r="G3651" s="1283">
        <v>3.49</v>
      </c>
      <c r="H3651" s="1283"/>
      <c r="I3651" s="1283"/>
      <c r="J3651" s="1283"/>
      <c r="K3651" s="1283"/>
      <c r="L3651" s="1283"/>
      <c r="M3651" s="1283"/>
      <c r="N3651" s="1283"/>
      <c r="O3651" s="1283"/>
      <c r="P3651" s="1283"/>
      <c r="R3651" s="1067"/>
      <c r="S3651"/>
      <c r="T3651" s="268"/>
      <c r="U3651" s="268"/>
      <c r="V3651" s="268"/>
      <c r="Z3651" s="21"/>
      <c r="AH3651"/>
    </row>
    <row r="3652" spans="1:34" ht="11.25" customHeight="1">
      <c r="A3652"/>
      <c r="B3652" s="1281" t="s">
        <v>26</v>
      </c>
      <c r="C3652" s="1282">
        <v>6811</v>
      </c>
      <c r="D3652" s="1341" t="str">
        <f t="shared" si="70"/>
        <v>KY6811</v>
      </c>
      <c r="E3652" s="1514" t="s">
        <v>123</v>
      </c>
      <c r="F3652" s="1390">
        <v>500</v>
      </c>
      <c r="G3652" s="1283">
        <v>4.4000000000000004</v>
      </c>
      <c r="H3652" s="1283"/>
      <c r="I3652" s="1283"/>
      <c r="J3652" s="1283"/>
      <c r="K3652" s="1283"/>
      <c r="L3652" s="1283"/>
      <c r="M3652" s="1283"/>
      <c r="N3652" s="1283"/>
      <c r="O3652" s="1283"/>
      <c r="P3652" s="1283"/>
      <c r="R3652" s="1067"/>
      <c r="S3652"/>
      <c r="T3652" s="268"/>
      <c r="U3652" s="268"/>
      <c r="V3652" s="268"/>
      <c r="Z3652" s="21"/>
      <c r="AH3652"/>
    </row>
    <row r="3653" spans="1:34" ht="11.25" customHeight="1">
      <c r="A3653"/>
      <c r="B3653" s="1281" t="s">
        <v>26</v>
      </c>
      <c r="C3653" s="1282">
        <v>6824</v>
      </c>
      <c r="D3653" s="1341" t="str">
        <f t="shared" si="70"/>
        <v>KY6824</v>
      </c>
      <c r="E3653" s="1514" t="s">
        <v>122</v>
      </c>
      <c r="F3653" s="1390">
        <v>750</v>
      </c>
      <c r="G3653" s="1283">
        <v>9.42</v>
      </c>
      <c r="H3653" s="1283"/>
      <c r="I3653" s="1283"/>
      <c r="J3653" s="1283"/>
      <c r="K3653" s="1283"/>
      <c r="L3653" s="1283"/>
      <c r="M3653" s="1283"/>
      <c r="N3653" s="1283"/>
      <c r="O3653" s="1283"/>
      <c r="P3653" s="1283"/>
      <c r="R3653" s="1067"/>
      <c r="S3653"/>
      <c r="T3653" s="268"/>
      <c r="U3653" s="268"/>
      <c r="V3653" s="268"/>
      <c r="Z3653" s="21"/>
      <c r="AH3653"/>
    </row>
    <row r="3654" spans="1:34" ht="11.25" customHeight="1">
      <c r="A3654"/>
      <c r="B3654" s="1281" t="s">
        <v>26</v>
      </c>
      <c r="C3654" s="1282">
        <v>6826</v>
      </c>
      <c r="D3654" s="1341" t="str">
        <f t="shared" si="70"/>
        <v>KY6826</v>
      </c>
      <c r="E3654" s="1514" t="s">
        <v>122</v>
      </c>
      <c r="F3654" s="1390">
        <v>500</v>
      </c>
      <c r="G3654" s="1283">
        <v>4.26</v>
      </c>
      <c r="H3654" s="1283"/>
      <c r="I3654" s="1283"/>
      <c r="J3654" s="1283"/>
      <c r="K3654" s="1283"/>
      <c r="L3654" s="1283"/>
      <c r="M3654" s="1283"/>
      <c r="N3654" s="1283"/>
      <c r="O3654" s="1283"/>
      <c r="P3654" s="1283"/>
      <c r="R3654" s="1067"/>
      <c r="S3654"/>
      <c r="T3654" s="268"/>
      <c r="U3654" s="268"/>
      <c r="V3654" s="268"/>
      <c r="Z3654" s="21"/>
      <c r="AH3654"/>
    </row>
    <row r="3655" spans="1:34" ht="11.25" customHeight="1">
      <c r="A3655"/>
      <c r="B3655" s="1281" t="s">
        <v>26</v>
      </c>
      <c r="C3655" s="1282">
        <v>6834</v>
      </c>
      <c r="D3655" s="1341" t="str">
        <f t="shared" si="70"/>
        <v>KY6834</v>
      </c>
      <c r="E3655" s="1514" t="s">
        <v>123</v>
      </c>
      <c r="F3655" s="1390">
        <v>500</v>
      </c>
      <c r="G3655" s="1283">
        <v>2.86</v>
      </c>
      <c r="H3655" s="1283"/>
      <c r="I3655" s="1283"/>
      <c r="J3655" s="1283"/>
      <c r="K3655" s="1283"/>
      <c r="L3655" s="1283"/>
      <c r="M3655" s="1283"/>
      <c r="N3655" s="1283"/>
      <c r="O3655" s="1283"/>
      <c r="P3655" s="1283"/>
      <c r="R3655" s="1067"/>
      <c r="S3655"/>
      <c r="T3655" s="268"/>
      <c r="U3655" s="268"/>
      <c r="V3655" s="268"/>
      <c r="Z3655" s="21"/>
      <c r="AH3655"/>
    </row>
    <row r="3656" spans="1:34" ht="11.25" customHeight="1">
      <c r="A3656"/>
      <c r="B3656" s="1281" t="s">
        <v>26</v>
      </c>
      <c r="C3656" s="1282">
        <v>6836</v>
      </c>
      <c r="D3656" s="1341" t="str">
        <f t="shared" si="70"/>
        <v>KY6836</v>
      </c>
      <c r="E3656" s="1514" t="s">
        <v>124</v>
      </c>
      <c r="F3656" s="1390">
        <v>500</v>
      </c>
      <c r="G3656" s="1283">
        <v>3.22</v>
      </c>
      <c r="H3656" s="1283"/>
      <c r="I3656" s="1283"/>
      <c r="J3656" s="1283"/>
      <c r="K3656" s="1283"/>
      <c r="L3656" s="1283"/>
      <c r="M3656" s="1283"/>
      <c r="N3656" s="1283"/>
      <c r="O3656" s="1283"/>
      <c r="P3656" s="1283"/>
      <c r="R3656" s="1067"/>
      <c r="S3656"/>
      <c r="T3656" s="268"/>
      <c r="U3656" s="268"/>
      <c r="V3656" s="268"/>
      <c r="Z3656" s="21"/>
      <c r="AH3656"/>
    </row>
    <row r="3657" spans="1:34" ht="11.25" customHeight="1">
      <c r="A3657"/>
      <c r="B3657" s="1281" t="s">
        <v>26</v>
      </c>
      <c r="C3657" s="1282">
        <v>6843</v>
      </c>
      <c r="D3657" s="1341" t="str">
        <f t="shared" si="70"/>
        <v>KY6843</v>
      </c>
      <c r="E3657" s="1514" t="s">
        <v>122</v>
      </c>
      <c r="F3657" s="1390">
        <v>750</v>
      </c>
      <c r="G3657" s="1283">
        <v>8.98</v>
      </c>
      <c r="H3657" s="1283"/>
      <c r="I3657" s="1283"/>
      <c r="J3657" s="1283"/>
      <c r="K3657" s="1283"/>
      <c r="L3657" s="1283"/>
      <c r="M3657" s="1283"/>
      <c r="N3657" s="1283"/>
      <c r="O3657" s="1283"/>
      <c r="P3657" s="1283"/>
      <c r="R3657" s="1067"/>
      <c r="S3657"/>
      <c r="T3657" s="268"/>
      <c r="U3657" s="268"/>
      <c r="V3657" s="268"/>
      <c r="Z3657" s="21"/>
      <c r="AH3657"/>
    </row>
    <row r="3658" spans="1:34" ht="11.25" customHeight="1">
      <c r="A3658"/>
      <c r="B3658" s="1281" t="s">
        <v>26</v>
      </c>
      <c r="C3658" s="1282">
        <v>6845</v>
      </c>
      <c r="D3658" s="1341" t="str">
        <f t="shared" si="70"/>
        <v>KY6845</v>
      </c>
      <c r="E3658" s="1514" t="s">
        <v>122</v>
      </c>
      <c r="F3658" s="1390">
        <v>550</v>
      </c>
      <c r="G3658" s="1283">
        <v>5.82</v>
      </c>
      <c r="H3658" s="1283"/>
      <c r="I3658" s="1283"/>
      <c r="J3658" s="1283"/>
      <c r="K3658" s="1283"/>
      <c r="L3658" s="1283"/>
      <c r="M3658" s="1283"/>
      <c r="N3658" s="1283"/>
      <c r="O3658" s="1283"/>
      <c r="P3658" s="1283"/>
      <c r="R3658" s="1067"/>
      <c r="S3658"/>
      <c r="T3658" s="268"/>
      <c r="U3658" s="268"/>
      <c r="V3658" s="268"/>
      <c r="Z3658" s="21"/>
      <c r="AH3658"/>
    </row>
    <row r="3659" spans="1:34" ht="11.25" customHeight="1">
      <c r="A3659"/>
      <c r="B3659" s="1281" t="s">
        <v>26</v>
      </c>
      <c r="C3659" s="1282">
        <v>6854</v>
      </c>
      <c r="D3659" s="1341" t="str">
        <f t="shared" si="70"/>
        <v>KY6854</v>
      </c>
      <c r="E3659" s="1514" t="s">
        <v>122</v>
      </c>
      <c r="F3659" s="1390">
        <v>500</v>
      </c>
      <c r="G3659" s="1283">
        <v>3.57</v>
      </c>
      <c r="H3659" s="1283"/>
      <c r="I3659" s="1283"/>
      <c r="J3659" s="1283"/>
      <c r="K3659" s="1283"/>
      <c r="L3659" s="1283"/>
      <c r="M3659" s="1283"/>
      <c r="N3659" s="1283"/>
      <c r="O3659" s="1283"/>
      <c r="P3659" s="1283"/>
      <c r="R3659" s="1067"/>
      <c r="S3659"/>
      <c r="T3659" s="268"/>
      <c r="U3659" s="268"/>
      <c r="V3659" s="268"/>
      <c r="Z3659" s="21"/>
      <c r="AH3659"/>
    </row>
    <row r="3660" spans="1:34" ht="11.25" customHeight="1">
      <c r="A3660"/>
      <c r="B3660" s="1281" t="s">
        <v>26</v>
      </c>
      <c r="C3660" s="1282">
        <v>6872</v>
      </c>
      <c r="D3660" s="1341" t="str">
        <f t="shared" ref="D3660:D3723" si="71">B3660&amp;TEXT(C3660,"0000")</f>
        <v>KY6872</v>
      </c>
      <c r="E3660" s="1514" t="s">
        <v>122</v>
      </c>
      <c r="F3660" s="1390">
        <v>750</v>
      </c>
      <c r="G3660" s="1283">
        <v>9.15</v>
      </c>
      <c r="H3660" s="1283"/>
      <c r="I3660" s="1283"/>
      <c r="J3660" s="1283"/>
      <c r="K3660" s="1283"/>
      <c r="L3660" s="1283"/>
      <c r="M3660" s="1283"/>
      <c r="N3660" s="1283"/>
      <c r="O3660" s="1283"/>
      <c r="P3660" s="1283"/>
      <c r="R3660" s="1067"/>
      <c r="S3660"/>
      <c r="T3660" s="268"/>
      <c r="U3660" s="268"/>
      <c r="V3660" s="268"/>
      <c r="Z3660" s="21"/>
      <c r="AH3660"/>
    </row>
    <row r="3661" spans="1:34" ht="11.25" customHeight="1">
      <c r="A3661"/>
      <c r="B3661" s="1281" t="s">
        <v>26</v>
      </c>
      <c r="C3661" s="1282">
        <v>6874</v>
      </c>
      <c r="D3661" s="1341" t="str">
        <f t="shared" si="71"/>
        <v>KY6874</v>
      </c>
      <c r="E3661" s="1514" t="s">
        <v>122</v>
      </c>
      <c r="F3661" s="1390">
        <v>1000</v>
      </c>
      <c r="G3661" s="1283">
        <v>13.6</v>
      </c>
      <c r="H3661" s="1283"/>
      <c r="I3661" s="1283"/>
      <c r="J3661" s="1283"/>
      <c r="K3661" s="1283"/>
      <c r="L3661" s="1283"/>
      <c r="M3661" s="1283"/>
      <c r="N3661" s="1283"/>
      <c r="O3661" s="1283"/>
      <c r="P3661" s="1283"/>
      <c r="R3661" s="1067"/>
      <c r="S3661"/>
      <c r="T3661" s="268"/>
      <c r="U3661" s="268"/>
      <c r="V3661" s="268"/>
      <c r="Z3661" s="21"/>
      <c r="AH3661"/>
    </row>
    <row r="3662" spans="1:34" ht="11.25" customHeight="1">
      <c r="A3662"/>
      <c r="B3662" s="1281" t="s">
        <v>26</v>
      </c>
      <c r="C3662" s="1282">
        <v>6882</v>
      </c>
      <c r="D3662" s="1341" t="str">
        <f t="shared" si="71"/>
        <v>KY6882</v>
      </c>
      <c r="E3662" s="1514" t="s">
        <v>122</v>
      </c>
      <c r="F3662" s="1390">
        <v>500</v>
      </c>
      <c r="G3662" s="1283">
        <v>2.72</v>
      </c>
      <c r="H3662" s="1283"/>
      <c r="I3662" s="1283"/>
      <c r="J3662" s="1283"/>
      <c r="K3662" s="1283"/>
      <c r="L3662" s="1283"/>
      <c r="M3662" s="1283"/>
      <c r="N3662" s="1283"/>
      <c r="O3662" s="1283"/>
      <c r="P3662" s="1283"/>
      <c r="R3662" s="1067"/>
      <c r="S3662"/>
      <c r="T3662" s="268"/>
      <c r="U3662" s="268"/>
      <c r="V3662" s="268"/>
      <c r="Z3662" s="21"/>
      <c r="AH3662"/>
    </row>
    <row r="3663" spans="1:34" ht="11.25" customHeight="1">
      <c r="A3663"/>
      <c r="B3663" s="1281" t="s">
        <v>26</v>
      </c>
      <c r="C3663" s="1282">
        <v>6884</v>
      </c>
      <c r="D3663" s="1341" t="str">
        <f t="shared" si="71"/>
        <v>KY6884</v>
      </c>
      <c r="E3663" s="1514" t="s">
        <v>122</v>
      </c>
      <c r="F3663" s="1390">
        <v>500</v>
      </c>
      <c r="G3663" s="1283">
        <v>3.47</v>
      </c>
      <c r="H3663" s="1283"/>
      <c r="I3663" s="1283"/>
      <c r="J3663" s="1283"/>
      <c r="K3663" s="1283"/>
      <c r="L3663" s="1283"/>
      <c r="M3663" s="1283"/>
      <c r="N3663" s="1283"/>
      <c r="O3663" s="1283"/>
      <c r="P3663" s="1283"/>
      <c r="R3663" s="1067"/>
      <c r="S3663"/>
      <c r="T3663" s="268"/>
      <c r="U3663" s="268"/>
      <c r="V3663" s="268"/>
      <c r="Z3663" s="21"/>
      <c r="AH3663"/>
    </row>
    <row r="3664" spans="1:34" ht="11.25" customHeight="1">
      <c r="A3664"/>
      <c r="B3664" s="1281" t="s">
        <v>26</v>
      </c>
      <c r="C3664" s="1282">
        <v>7016</v>
      </c>
      <c r="D3664" s="1341" t="str">
        <f t="shared" si="71"/>
        <v>KY7016</v>
      </c>
      <c r="E3664" s="1514" t="s">
        <v>122</v>
      </c>
      <c r="F3664" s="1390">
        <v>500</v>
      </c>
      <c r="G3664" s="1283">
        <v>2.4</v>
      </c>
      <c r="H3664" s="1283"/>
      <c r="I3664" s="1283"/>
      <c r="J3664" s="1283"/>
      <c r="K3664" s="1283"/>
      <c r="L3664" s="1283"/>
      <c r="M3664" s="1283"/>
      <c r="N3664" s="1283"/>
      <c r="O3664" s="1283"/>
      <c r="P3664" s="1283"/>
      <c r="R3664" s="1067"/>
      <c r="S3664"/>
      <c r="T3664" s="268"/>
      <c r="U3664" s="268"/>
      <c r="V3664" s="268"/>
      <c r="Z3664" s="21"/>
      <c r="AH3664"/>
    </row>
    <row r="3665" spans="1:34" ht="11.25" customHeight="1">
      <c r="A3665"/>
      <c r="B3665" s="1281" t="s">
        <v>26</v>
      </c>
      <c r="C3665" s="1282">
        <v>7024</v>
      </c>
      <c r="D3665" s="1341" t="str">
        <f t="shared" si="71"/>
        <v>KY7024</v>
      </c>
      <c r="E3665" s="1514" t="s">
        <v>122</v>
      </c>
      <c r="F3665" s="1390">
        <v>500</v>
      </c>
      <c r="G3665" s="1283">
        <v>2.67</v>
      </c>
      <c r="H3665" s="1283"/>
      <c r="I3665" s="1283"/>
      <c r="J3665" s="1283"/>
      <c r="K3665" s="1283"/>
      <c r="L3665" s="1283"/>
      <c r="M3665" s="1283"/>
      <c r="N3665" s="1283"/>
      <c r="O3665" s="1283"/>
      <c r="P3665" s="1283"/>
      <c r="R3665" s="1067"/>
      <c r="S3665"/>
      <c r="T3665" s="268"/>
      <c r="U3665" s="268"/>
      <c r="V3665" s="268"/>
      <c r="Z3665" s="21"/>
      <c r="AH3665"/>
    </row>
    <row r="3666" spans="1:34" ht="11.25" customHeight="1">
      <c r="A3666"/>
      <c r="B3666" s="1281" t="s">
        <v>26</v>
      </c>
      <c r="C3666" s="1282">
        <v>7038</v>
      </c>
      <c r="D3666" s="1341" t="str">
        <f t="shared" si="71"/>
        <v>KY7038</v>
      </c>
      <c r="E3666" s="1514" t="s">
        <v>122</v>
      </c>
      <c r="F3666" s="1390">
        <v>500</v>
      </c>
      <c r="G3666" s="1283">
        <v>4.1100000000000003</v>
      </c>
      <c r="H3666" s="1283"/>
      <c r="I3666" s="1283"/>
      <c r="J3666" s="1283"/>
      <c r="K3666" s="1283"/>
      <c r="L3666" s="1283"/>
      <c r="M3666" s="1283"/>
      <c r="N3666" s="1283"/>
      <c r="O3666" s="1283"/>
      <c r="P3666" s="1283"/>
      <c r="R3666" s="1067"/>
      <c r="S3666"/>
      <c r="T3666" s="268"/>
      <c r="U3666" s="268"/>
      <c r="V3666" s="268"/>
      <c r="Z3666" s="21"/>
      <c r="AH3666"/>
    </row>
    <row r="3667" spans="1:34" ht="11.25" customHeight="1">
      <c r="A3667"/>
      <c r="B3667" s="1281" t="s">
        <v>26</v>
      </c>
      <c r="C3667" s="1282">
        <v>7046</v>
      </c>
      <c r="D3667" s="1341" t="str">
        <f t="shared" si="71"/>
        <v>KY7046</v>
      </c>
      <c r="E3667" s="1514" t="s">
        <v>122</v>
      </c>
      <c r="F3667" s="1390">
        <v>500</v>
      </c>
      <c r="G3667" s="1283">
        <v>3.89</v>
      </c>
      <c r="H3667" s="1283"/>
      <c r="I3667" s="1283"/>
      <c r="J3667" s="1283"/>
      <c r="K3667" s="1283"/>
      <c r="L3667" s="1283"/>
      <c r="M3667" s="1283"/>
      <c r="N3667" s="1283"/>
      <c r="O3667" s="1283"/>
      <c r="P3667" s="1283"/>
      <c r="R3667" s="1067"/>
      <c r="S3667"/>
      <c r="T3667" s="268"/>
      <c r="U3667" s="268"/>
      <c r="V3667" s="268"/>
      <c r="Z3667" s="21"/>
      <c r="AH3667"/>
    </row>
    <row r="3668" spans="1:34" ht="11.25" customHeight="1">
      <c r="A3668"/>
      <c r="B3668" s="1281" t="s">
        <v>26</v>
      </c>
      <c r="C3668" s="1282">
        <v>7047</v>
      </c>
      <c r="D3668" s="1341" t="str">
        <f t="shared" si="71"/>
        <v>KY7047</v>
      </c>
      <c r="E3668" s="1514" t="s">
        <v>122</v>
      </c>
      <c r="F3668" s="1390">
        <v>500</v>
      </c>
      <c r="G3668" s="1283">
        <v>3.65</v>
      </c>
      <c r="H3668" s="1283"/>
      <c r="I3668" s="1283"/>
      <c r="J3668" s="1283"/>
      <c r="K3668" s="1283"/>
      <c r="L3668" s="1283"/>
      <c r="M3668" s="1283"/>
      <c r="N3668" s="1283"/>
      <c r="O3668" s="1283"/>
      <c r="P3668" s="1283"/>
      <c r="R3668" s="1067"/>
      <c r="S3668"/>
      <c r="T3668" s="268"/>
      <c r="U3668" s="268"/>
      <c r="V3668" s="268"/>
      <c r="Z3668" s="21"/>
      <c r="AH3668"/>
    </row>
    <row r="3669" spans="1:34" ht="11.25" customHeight="1">
      <c r="A3669"/>
      <c r="B3669" s="1281" t="s">
        <v>26</v>
      </c>
      <c r="C3669" s="1282">
        <v>7050</v>
      </c>
      <c r="D3669" s="1341" t="str">
        <f t="shared" si="71"/>
        <v>KY7050</v>
      </c>
      <c r="E3669" s="1514" t="s">
        <v>122</v>
      </c>
      <c r="F3669" s="1390">
        <v>550</v>
      </c>
      <c r="G3669" s="1283">
        <v>6.22</v>
      </c>
      <c r="H3669" s="1283"/>
      <c r="I3669" s="1283"/>
      <c r="J3669" s="1283"/>
      <c r="K3669" s="1283"/>
      <c r="L3669" s="1283"/>
      <c r="M3669" s="1283"/>
      <c r="N3669" s="1283"/>
      <c r="O3669" s="1283"/>
      <c r="P3669" s="1283"/>
      <c r="R3669" s="1067"/>
      <c r="S3669"/>
      <c r="T3669" s="268"/>
      <c r="U3669" s="268"/>
      <c r="V3669" s="268"/>
      <c r="Z3669" s="21"/>
      <c r="AH3669"/>
    </row>
    <row r="3670" spans="1:34" ht="11.25" customHeight="1">
      <c r="A3670"/>
      <c r="B3670" s="1281" t="s">
        <v>26</v>
      </c>
      <c r="C3670" s="1282">
        <v>7090</v>
      </c>
      <c r="D3670" s="1341" t="str">
        <f t="shared" si="71"/>
        <v>KY7090</v>
      </c>
      <c r="E3670" s="1514" t="s">
        <v>122</v>
      </c>
      <c r="F3670" s="1390">
        <v>500</v>
      </c>
      <c r="G3670" s="1283">
        <v>4.5599999999999996</v>
      </c>
      <c r="H3670" s="1283"/>
      <c r="I3670" s="1283"/>
      <c r="J3670" s="1283"/>
      <c r="K3670" s="1283"/>
      <c r="L3670" s="1283"/>
      <c r="M3670" s="1283"/>
      <c r="N3670" s="1283"/>
      <c r="O3670" s="1283"/>
      <c r="P3670" s="1283"/>
      <c r="R3670" s="1067"/>
      <c r="S3670"/>
      <c r="T3670" s="268"/>
      <c r="U3670" s="268"/>
      <c r="V3670" s="268"/>
      <c r="Z3670" s="21"/>
      <c r="AH3670"/>
    </row>
    <row r="3671" spans="1:34" ht="11.25" customHeight="1">
      <c r="A3671"/>
      <c r="B3671" s="1281" t="s">
        <v>26</v>
      </c>
      <c r="C3671" s="1282">
        <v>7098</v>
      </c>
      <c r="D3671" s="1341" t="str">
        <f t="shared" si="71"/>
        <v>KY7098</v>
      </c>
      <c r="E3671" s="1514" t="s">
        <v>122</v>
      </c>
      <c r="F3671" s="1390">
        <v>500</v>
      </c>
      <c r="G3671" s="1283">
        <v>4.32</v>
      </c>
      <c r="H3671" s="1283"/>
      <c r="I3671" s="1283"/>
      <c r="J3671" s="1283"/>
      <c r="K3671" s="1283"/>
      <c r="L3671" s="1283"/>
      <c r="M3671" s="1283"/>
      <c r="N3671" s="1283"/>
      <c r="O3671" s="1283"/>
      <c r="P3671" s="1283"/>
      <c r="R3671" s="1067"/>
      <c r="S3671"/>
      <c r="T3671" s="268"/>
      <c r="U3671" s="268"/>
      <c r="V3671" s="268"/>
      <c r="Z3671" s="21"/>
      <c r="AH3671"/>
    </row>
    <row r="3672" spans="1:34" ht="11.25" customHeight="1">
      <c r="A3672"/>
      <c r="B3672" s="1281" t="s">
        <v>26</v>
      </c>
      <c r="C3672" s="1282">
        <v>7099</v>
      </c>
      <c r="D3672" s="1341" t="str">
        <f t="shared" si="71"/>
        <v>KY7099</v>
      </c>
      <c r="E3672" s="1514" t="s">
        <v>122</v>
      </c>
      <c r="F3672" s="1390">
        <v>550</v>
      </c>
      <c r="G3672" s="1283">
        <v>5.9</v>
      </c>
      <c r="H3672" s="1283"/>
      <c r="I3672" s="1283"/>
      <c r="J3672" s="1283"/>
      <c r="K3672" s="1283"/>
      <c r="L3672" s="1283"/>
      <c r="M3672" s="1283"/>
      <c r="N3672" s="1283"/>
      <c r="O3672" s="1283"/>
      <c r="P3672" s="1283"/>
      <c r="R3672" s="1067"/>
      <c r="S3672"/>
      <c r="T3672" s="268"/>
      <c r="U3672" s="268"/>
      <c r="V3672" s="268"/>
      <c r="Z3672" s="21"/>
      <c r="AH3672"/>
    </row>
    <row r="3673" spans="1:34" ht="11.25" customHeight="1">
      <c r="A3673"/>
      <c r="B3673" s="1281" t="s">
        <v>26</v>
      </c>
      <c r="C3673" s="1282">
        <v>7133</v>
      </c>
      <c r="D3673" s="1341" t="str">
        <f t="shared" si="71"/>
        <v>KY7133</v>
      </c>
      <c r="E3673" s="1514" t="s">
        <v>122</v>
      </c>
      <c r="F3673" s="1390">
        <v>500</v>
      </c>
      <c r="G3673" s="1283">
        <v>2.78</v>
      </c>
      <c r="H3673" s="1283"/>
      <c r="I3673" s="1283"/>
      <c r="J3673" s="1283"/>
      <c r="K3673" s="1283"/>
      <c r="L3673" s="1283"/>
      <c r="M3673" s="1283"/>
      <c r="N3673" s="1283"/>
      <c r="O3673" s="1283"/>
      <c r="P3673" s="1283"/>
      <c r="R3673" s="1067"/>
      <c r="S3673"/>
      <c r="T3673" s="268"/>
      <c r="U3673" s="268"/>
      <c r="V3673" s="268"/>
      <c r="Z3673" s="21"/>
      <c r="AH3673"/>
    </row>
    <row r="3674" spans="1:34" ht="11.25" customHeight="1">
      <c r="A3674"/>
      <c r="B3674" s="1281" t="s">
        <v>26</v>
      </c>
      <c r="C3674" s="1282">
        <v>7151</v>
      </c>
      <c r="D3674" s="1341" t="str">
        <f t="shared" si="71"/>
        <v>KY7151</v>
      </c>
      <c r="E3674" s="1514" t="s">
        <v>122</v>
      </c>
      <c r="F3674" s="1390">
        <v>500</v>
      </c>
      <c r="G3674" s="1283">
        <v>3.38</v>
      </c>
      <c r="H3674" s="1283"/>
      <c r="I3674" s="1283"/>
      <c r="J3674" s="1283"/>
      <c r="K3674" s="1283"/>
      <c r="L3674" s="1283"/>
      <c r="M3674" s="1283"/>
      <c r="N3674" s="1283"/>
      <c r="O3674" s="1283"/>
      <c r="P3674" s="1283"/>
      <c r="R3674" s="1067"/>
      <c r="S3674"/>
      <c r="T3674" s="268"/>
      <c r="U3674" s="268"/>
      <c r="V3674" s="268"/>
      <c r="Z3674" s="21"/>
      <c r="AH3674"/>
    </row>
    <row r="3675" spans="1:34" ht="11.25" customHeight="1">
      <c r="A3675"/>
      <c r="B3675" s="1281" t="s">
        <v>26</v>
      </c>
      <c r="C3675" s="1282">
        <v>7152</v>
      </c>
      <c r="D3675" s="1341" t="str">
        <f t="shared" si="71"/>
        <v>KY7152</v>
      </c>
      <c r="E3675" s="1514" t="s">
        <v>122</v>
      </c>
      <c r="F3675" s="1390">
        <v>500</v>
      </c>
      <c r="G3675" s="1283">
        <v>5.14</v>
      </c>
      <c r="H3675" s="1283"/>
      <c r="I3675" s="1283"/>
      <c r="J3675" s="1283"/>
      <c r="K3675" s="1283"/>
      <c r="L3675" s="1283"/>
      <c r="M3675" s="1283"/>
      <c r="N3675" s="1283"/>
      <c r="O3675" s="1283"/>
      <c r="P3675" s="1283"/>
      <c r="R3675" s="1067"/>
      <c r="S3675"/>
      <c r="T3675" s="268"/>
      <c r="U3675" s="268"/>
      <c r="V3675" s="268"/>
      <c r="Z3675" s="21"/>
      <c r="AH3675"/>
    </row>
    <row r="3676" spans="1:34" ht="11.25" customHeight="1">
      <c r="A3676"/>
      <c r="B3676" s="1281" t="s">
        <v>26</v>
      </c>
      <c r="C3676" s="1282">
        <v>7153</v>
      </c>
      <c r="D3676" s="1341" t="str">
        <f t="shared" si="71"/>
        <v>KY7153</v>
      </c>
      <c r="E3676" s="1514" t="s">
        <v>122</v>
      </c>
      <c r="F3676" s="1390">
        <v>500</v>
      </c>
      <c r="G3676" s="1283">
        <v>3.76</v>
      </c>
      <c r="H3676" s="1283"/>
      <c r="I3676" s="1283"/>
      <c r="J3676" s="1283"/>
      <c r="K3676" s="1283"/>
      <c r="L3676" s="1283"/>
      <c r="M3676" s="1283"/>
      <c r="N3676" s="1283"/>
      <c r="O3676" s="1283"/>
      <c r="P3676" s="1283"/>
      <c r="R3676" s="1067"/>
      <c r="S3676"/>
      <c r="T3676" s="268"/>
      <c r="U3676" s="268"/>
      <c r="V3676" s="268"/>
      <c r="Z3676" s="21"/>
      <c r="AH3676"/>
    </row>
    <row r="3677" spans="1:34" ht="11.25" customHeight="1">
      <c r="A3677"/>
      <c r="B3677" s="1281" t="s">
        <v>26</v>
      </c>
      <c r="C3677" s="1282">
        <v>7219</v>
      </c>
      <c r="D3677" s="1341" t="str">
        <f t="shared" si="71"/>
        <v>KY7219</v>
      </c>
      <c r="E3677" s="1514" t="s">
        <v>124</v>
      </c>
      <c r="F3677" s="1390">
        <v>500</v>
      </c>
      <c r="G3677" s="1283">
        <v>5.09</v>
      </c>
      <c r="H3677" s="1283"/>
      <c r="I3677" s="1283"/>
      <c r="J3677" s="1283"/>
      <c r="K3677" s="1283"/>
      <c r="L3677" s="1283"/>
      <c r="M3677" s="1283"/>
      <c r="N3677" s="1283"/>
      <c r="O3677" s="1283"/>
      <c r="P3677" s="1283"/>
      <c r="R3677" s="1067"/>
      <c r="S3677"/>
      <c r="T3677" s="268"/>
      <c r="U3677" s="268"/>
      <c r="V3677" s="268"/>
      <c r="Z3677" s="21"/>
      <c r="AH3677"/>
    </row>
    <row r="3678" spans="1:34" ht="11.25" customHeight="1">
      <c r="A3678"/>
      <c r="B3678" s="1281" t="s">
        <v>26</v>
      </c>
      <c r="C3678" s="1282">
        <v>7222</v>
      </c>
      <c r="D3678" s="1341" t="str">
        <f t="shared" si="71"/>
        <v>KY7222</v>
      </c>
      <c r="E3678" s="1514" t="s">
        <v>122</v>
      </c>
      <c r="F3678" s="1390">
        <v>500</v>
      </c>
      <c r="G3678" s="1283">
        <v>4.78</v>
      </c>
      <c r="H3678" s="1283"/>
      <c r="I3678" s="1283"/>
      <c r="J3678" s="1283"/>
      <c r="K3678" s="1283"/>
      <c r="L3678" s="1283"/>
      <c r="M3678" s="1283"/>
      <c r="N3678" s="1283"/>
      <c r="O3678" s="1283"/>
      <c r="P3678" s="1283"/>
      <c r="R3678" s="1067"/>
      <c r="S3678"/>
      <c r="T3678" s="268"/>
      <c r="U3678" s="268"/>
      <c r="V3678" s="268"/>
      <c r="Z3678" s="21"/>
      <c r="AH3678"/>
    </row>
    <row r="3679" spans="1:34" ht="11.25" customHeight="1">
      <c r="A3679"/>
      <c r="B3679" s="1281" t="s">
        <v>26</v>
      </c>
      <c r="C3679" s="1282">
        <v>7225</v>
      </c>
      <c r="D3679" s="1341" t="str">
        <f t="shared" si="71"/>
        <v>KY7225</v>
      </c>
      <c r="E3679" s="1514" t="s">
        <v>123</v>
      </c>
      <c r="F3679" s="1390">
        <v>500</v>
      </c>
      <c r="G3679" s="1283">
        <v>3.39</v>
      </c>
      <c r="H3679" s="1283"/>
      <c r="I3679" s="1283"/>
      <c r="J3679" s="1283"/>
      <c r="K3679" s="1283"/>
      <c r="L3679" s="1283"/>
      <c r="M3679" s="1283"/>
      <c r="N3679" s="1283"/>
      <c r="O3679" s="1283"/>
      <c r="P3679" s="1283"/>
      <c r="R3679" s="1067"/>
      <c r="S3679"/>
      <c r="T3679" s="268"/>
      <c r="U3679" s="268"/>
      <c r="V3679" s="268"/>
      <c r="Z3679" s="21"/>
      <c r="AH3679"/>
    </row>
    <row r="3680" spans="1:34" ht="11.25" customHeight="1">
      <c r="A3680"/>
      <c r="B3680" s="1281" t="s">
        <v>26</v>
      </c>
      <c r="C3680" s="1282">
        <v>7230</v>
      </c>
      <c r="D3680" s="1341" t="str">
        <f t="shared" si="71"/>
        <v>KY7230</v>
      </c>
      <c r="E3680" s="1514" t="s">
        <v>123</v>
      </c>
      <c r="F3680" s="1390">
        <v>550</v>
      </c>
      <c r="G3680" s="1283">
        <v>6.16</v>
      </c>
      <c r="H3680" s="1283"/>
      <c r="I3680" s="1283"/>
      <c r="J3680" s="1283"/>
      <c r="K3680" s="1283"/>
      <c r="L3680" s="1283"/>
      <c r="M3680" s="1283"/>
      <c r="N3680" s="1283"/>
      <c r="O3680" s="1283"/>
      <c r="P3680" s="1283"/>
      <c r="R3680" s="1067"/>
      <c r="S3680"/>
      <c r="T3680" s="268"/>
      <c r="U3680" s="268"/>
      <c r="V3680" s="268"/>
      <c r="Z3680" s="21"/>
      <c r="AH3680"/>
    </row>
    <row r="3681" spans="1:34" ht="11.25" customHeight="1">
      <c r="A3681"/>
      <c r="B3681" s="1281" t="s">
        <v>26</v>
      </c>
      <c r="C3681" s="1282">
        <v>7231</v>
      </c>
      <c r="D3681" s="1341" t="str">
        <f t="shared" si="71"/>
        <v>KY7231</v>
      </c>
      <c r="E3681" s="1514" t="s">
        <v>124</v>
      </c>
      <c r="F3681" s="1390">
        <v>500</v>
      </c>
      <c r="G3681" s="1283">
        <v>4.58</v>
      </c>
      <c r="H3681" s="1283"/>
      <c r="I3681" s="1283"/>
      <c r="J3681" s="1283"/>
      <c r="K3681" s="1283"/>
      <c r="L3681" s="1283"/>
      <c r="M3681" s="1283"/>
      <c r="N3681" s="1283"/>
      <c r="O3681" s="1283"/>
      <c r="P3681" s="1283"/>
      <c r="R3681" s="1067"/>
      <c r="S3681"/>
      <c r="T3681" s="268"/>
      <c r="U3681" s="268"/>
      <c r="V3681" s="268"/>
      <c r="Z3681" s="21"/>
      <c r="AH3681"/>
    </row>
    <row r="3682" spans="1:34" ht="11.25" customHeight="1">
      <c r="A3682"/>
      <c r="B3682" s="1281" t="s">
        <v>26</v>
      </c>
      <c r="C3682" s="1282">
        <v>7232</v>
      </c>
      <c r="D3682" s="1341" t="str">
        <f t="shared" si="71"/>
        <v>KY7232</v>
      </c>
      <c r="E3682" s="1514" t="s">
        <v>123</v>
      </c>
      <c r="F3682" s="1390">
        <v>500</v>
      </c>
      <c r="G3682" s="1283">
        <v>5.74</v>
      </c>
      <c r="H3682" s="1283"/>
      <c r="I3682" s="1283"/>
      <c r="J3682" s="1283"/>
      <c r="K3682" s="1283"/>
      <c r="L3682" s="1283"/>
      <c r="M3682" s="1283"/>
      <c r="N3682" s="1283"/>
      <c r="O3682" s="1283"/>
      <c r="P3682" s="1283"/>
      <c r="R3682" s="1067"/>
      <c r="S3682"/>
      <c r="T3682" s="268"/>
      <c r="U3682" s="268"/>
      <c r="V3682" s="268"/>
      <c r="Z3682" s="21"/>
      <c r="AH3682"/>
    </row>
    <row r="3683" spans="1:34" ht="11.25" customHeight="1">
      <c r="A3683"/>
      <c r="B3683" s="1281" t="s">
        <v>26</v>
      </c>
      <c r="C3683" s="1282">
        <v>7309</v>
      </c>
      <c r="D3683" s="1341" t="str">
        <f t="shared" si="71"/>
        <v>KY7309</v>
      </c>
      <c r="E3683" s="1514" t="s">
        <v>122</v>
      </c>
      <c r="F3683" s="1390">
        <v>700</v>
      </c>
      <c r="G3683" s="1283">
        <v>8.58</v>
      </c>
      <c r="H3683" s="1283"/>
      <c r="I3683" s="1283"/>
      <c r="J3683" s="1283"/>
      <c r="K3683" s="1283"/>
      <c r="L3683" s="1283"/>
      <c r="M3683" s="1283"/>
      <c r="N3683" s="1283"/>
      <c r="O3683" s="1283"/>
      <c r="P3683" s="1283"/>
      <c r="R3683" s="1067"/>
      <c r="S3683"/>
      <c r="T3683" s="268"/>
      <c r="U3683" s="268"/>
      <c r="V3683" s="268"/>
      <c r="Z3683" s="21"/>
      <c r="AH3683"/>
    </row>
    <row r="3684" spans="1:34" ht="11.25" customHeight="1">
      <c r="A3684"/>
      <c r="B3684" s="1281" t="s">
        <v>26</v>
      </c>
      <c r="C3684" s="1282">
        <v>7313</v>
      </c>
      <c r="D3684" s="1341" t="str">
        <f t="shared" si="71"/>
        <v>KY7313</v>
      </c>
      <c r="E3684" s="1514" t="s">
        <v>122</v>
      </c>
      <c r="F3684" s="1390">
        <v>500</v>
      </c>
      <c r="G3684" s="1283">
        <v>3.97</v>
      </c>
      <c r="H3684" s="1283"/>
      <c r="I3684" s="1283"/>
      <c r="J3684" s="1283"/>
      <c r="K3684" s="1283"/>
      <c r="L3684" s="1283"/>
      <c r="M3684" s="1283"/>
      <c r="N3684" s="1283"/>
      <c r="O3684" s="1283"/>
      <c r="P3684" s="1283"/>
      <c r="R3684" s="1067"/>
      <c r="S3684"/>
      <c r="T3684" s="268"/>
      <c r="U3684" s="268"/>
      <c r="V3684" s="268"/>
      <c r="Z3684" s="21"/>
      <c r="AH3684"/>
    </row>
    <row r="3685" spans="1:34" ht="11.25" customHeight="1">
      <c r="A3685"/>
      <c r="B3685" s="1281" t="s">
        <v>26</v>
      </c>
      <c r="C3685" s="1282">
        <v>7317</v>
      </c>
      <c r="D3685" s="1341" t="str">
        <f t="shared" si="71"/>
        <v>KY7317</v>
      </c>
      <c r="E3685" s="1514" t="s">
        <v>122</v>
      </c>
      <c r="F3685" s="1390">
        <v>600</v>
      </c>
      <c r="G3685" s="1283">
        <v>7.28</v>
      </c>
      <c r="H3685" s="1283"/>
      <c r="I3685" s="1283"/>
      <c r="J3685" s="1283"/>
      <c r="K3685" s="1283"/>
      <c r="L3685" s="1283"/>
      <c r="M3685" s="1283"/>
      <c r="N3685" s="1283"/>
      <c r="O3685" s="1283"/>
      <c r="P3685" s="1283"/>
      <c r="R3685" s="1067"/>
      <c r="S3685"/>
      <c r="T3685" s="268"/>
      <c r="U3685" s="268"/>
      <c r="V3685" s="268"/>
      <c r="Z3685" s="21"/>
      <c r="AH3685"/>
    </row>
    <row r="3686" spans="1:34" ht="11.25" customHeight="1">
      <c r="A3686"/>
      <c r="B3686" s="1281" t="s">
        <v>26</v>
      </c>
      <c r="C3686" s="1282">
        <v>7327</v>
      </c>
      <c r="D3686" s="1341" t="str">
        <f t="shared" si="71"/>
        <v>KY7327</v>
      </c>
      <c r="E3686" s="1514" t="s">
        <v>122</v>
      </c>
      <c r="F3686" s="1390">
        <v>900</v>
      </c>
      <c r="G3686" s="1283">
        <v>12.05</v>
      </c>
      <c r="H3686" s="1283"/>
      <c r="I3686" s="1283"/>
      <c r="J3686" s="1283"/>
      <c r="K3686" s="1283"/>
      <c r="L3686" s="1283"/>
      <c r="M3686" s="1283"/>
      <c r="N3686" s="1283"/>
      <c r="O3686" s="1283"/>
      <c r="P3686" s="1283"/>
      <c r="R3686" s="1067"/>
      <c r="S3686"/>
      <c r="T3686" s="268"/>
      <c r="U3686" s="268"/>
      <c r="V3686" s="268"/>
      <c r="Z3686" s="21"/>
      <c r="AH3686"/>
    </row>
    <row r="3687" spans="1:34" ht="11.25" customHeight="1">
      <c r="A3687"/>
      <c r="B3687" s="1281" t="s">
        <v>26</v>
      </c>
      <c r="C3687" s="1282">
        <v>7333</v>
      </c>
      <c r="D3687" s="1341" t="str">
        <f t="shared" si="71"/>
        <v>KY7333</v>
      </c>
      <c r="E3687" s="1514" t="s">
        <v>122</v>
      </c>
      <c r="F3687" s="1390">
        <v>500</v>
      </c>
      <c r="G3687" s="1283">
        <v>2.58</v>
      </c>
      <c r="H3687" s="1283"/>
      <c r="I3687" s="1283"/>
      <c r="J3687" s="1283"/>
      <c r="K3687" s="1283"/>
      <c r="L3687" s="1283"/>
      <c r="M3687" s="1283"/>
      <c r="N3687" s="1283"/>
      <c r="O3687" s="1283"/>
      <c r="P3687" s="1283"/>
      <c r="R3687" s="1067"/>
      <c r="S3687"/>
      <c r="T3687" s="268"/>
      <c r="U3687" s="268"/>
      <c r="V3687" s="268"/>
      <c r="Z3687" s="21"/>
      <c r="AH3687"/>
    </row>
    <row r="3688" spans="1:34" ht="11.25" customHeight="1">
      <c r="A3688"/>
      <c r="B3688" s="1281" t="s">
        <v>26</v>
      </c>
      <c r="C3688" s="1282">
        <v>7335</v>
      </c>
      <c r="D3688" s="1341" t="str">
        <f t="shared" si="71"/>
        <v>KY7335</v>
      </c>
      <c r="E3688" s="1514" t="s">
        <v>122</v>
      </c>
      <c r="F3688" s="1390">
        <v>500</v>
      </c>
      <c r="G3688" s="1283">
        <v>2.86</v>
      </c>
      <c r="H3688" s="1283"/>
      <c r="I3688" s="1283"/>
      <c r="J3688" s="1283"/>
      <c r="K3688" s="1283"/>
      <c r="L3688" s="1283"/>
      <c r="M3688" s="1283"/>
      <c r="N3688" s="1283"/>
      <c r="O3688" s="1283"/>
      <c r="P3688" s="1283"/>
      <c r="R3688" s="1067"/>
      <c r="S3688"/>
      <c r="T3688" s="268"/>
      <c r="U3688" s="268"/>
      <c r="V3688" s="268"/>
      <c r="Z3688" s="21"/>
      <c r="AH3688"/>
    </row>
    <row r="3689" spans="1:34" ht="11.25" customHeight="1">
      <c r="A3689"/>
      <c r="B3689" s="1281" t="s">
        <v>26</v>
      </c>
      <c r="C3689" s="1282">
        <v>7337</v>
      </c>
      <c r="D3689" s="1341" t="str">
        <f t="shared" si="71"/>
        <v>KY7337</v>
      </c>
      <c r="E3689" s="1514" t="s">
        <v>122</v>
      </c>
      <c r="F3689" s="1390">
        <v>500</v>
      </c>
      <c r="G3689" s="1283">
        <v>3.9</v>
      </c>
      <c r="H3689" s="1283"/>
      <c r="I3689" s="1283"/>
      <c r="J3689" s="1283"/>
      <c r="K3689" s="1283"/>
      <c r="L3689" s="1283"/>
      <c r="M3689" s="1283"/>
      <c r="N3689" s="1283"/>
      <c r="O3689" s="1283"/>
      <c r="P3689" s="1283"/>
      <c r="R3689" s="1067"/>
      <c r="S3689"/>
      <c r="T3689" s="268"/>
      <c r="U3689" s="268"/>
      <c r="V3689" s="268"/>
      <c r="Z3689" s="21"/>
      <c r="AH3689"/>
    </row>
    <row r="3690" spans="1:34" ht="11.25" customHeight="1">
      <c r="A3690"/>
      <c r="B3690" s="1281" t="s">
        <v>26</v>
      </c>
      <c r="C3690" s="1282">
        <v>7350</v>
      </c>
      <c r="D3690" s="1341" t="str">
        <f t="shared" si="71"/>
        <v>KY7350</v>
      </c>
      <c r="E3690" s="1514" t="s">
        <v>122</v>
      </c>
      <c r="F3690" s="1390">
        <v>800</v>
      </c>
      <c r="G3690" s="1283">
        <v>10.4</v>
      </c>
      <c r="H3690" s="1283"/>
      <c r="I3690" s="1283"/>
      <c r="J3690" s="1283"/>
      <c r="K3690" s="1283"/>
      <c r="L3690" s="1283"/>
      <c r="M3690" s="1283"/>
      <c r="N3690" s="1283"/>
      <c r="O3690" s="1283"/>
      <c r="P3690" s="1283"/>
      <c r="R3690" s="1067"/>
      <c r="S3690"/>
      <c r="T3690" s="268"/>
      <c r="U3690" s="268"/>
      <c r="V3690" s="268"/>
      <c r="Z3690" s="21"/>
      <c r="AH3690"/>
    </row>
    <row r="3691" spans="1:34" ht="11.25" customHeight="1">
      <c r="A3691"/>
      <c r="B3691" s="1281" t="s">
        <v>26</v>
      </c>
      <c r="C3691" s="1282">
        <v>7360</v>
      </c>
      <c r="D3691" s="1341" t="str">
        <f t="shared" si="71"/>
        <v>KY7360</v>
      </c>
      <c r="E3691" s="1514" t="s">
        <v>123</v>
      </c>
      <c r="F3691" s="1390">
        <v>500</v>
      </c>
      <c r="G3691" s="1283">
        <v>4.96</v>
      </c>
      <c r="H3691" s="1283"/>
      <c r="I3691" s="1283"/>
      <c r="J3691" s="1283"/>
      <c r="K3691" s="1283"/>
      <c r="L3691" s="1283"/>
      <c r="M3691" s="1283"/>
      <c r="N3691" s="1283"/>
      <c r="O3691" s="1283"/>
      <c r="P3691" s="1283"/>
      <c r="R3691" s="1067"/>
      <c r="S3691"/>
      <c r="T3691" s="268"/>
      <c r="U3691" s="268"/>
      <c r="V3691" s="268"/>
      <c r="Z3691" s="21"/>
      <c r="AH3691"/>
    </row>
    <row r="3692" spans="1:34" ht="11.25" customHeight="1">
      <c r="A3692"/>
      <c r="B3692" s="1281" t="s">
        <v>26</v>
      </c>
      <c r="C3692" s="1282">
        <v>7370</v>
      </c>
      <c r="D3692" s="1341" t="str">
        <f t="shared" si="71"/>
        <v>KY7370</v>
      </c>
      <c r="E3692" s="1514" t="s">
        <v>124</v>
      </c>
      <c r="F3692" s="1390">
        <v>500</v>
      </c>
      <c r="G3692" s="1283">
        <v>3.63</v>
      </c>
      <c r="H3692" s="1283"/>
      <c r="I3692" s="1283"/>
      <c r="J3692" s="1283"/>
      <c r="K3692" s="1283"/>
      <c r="L3692" s="1283"/>
      <c r="M3692" s="1283"/>
      <c r="N3692" s="1283"/>
      <c r="O3692" s="1283"/>
      <c r="P3692" s="1283"/>
      <c r="R3692" s="1067"/>
      <c r="S3692"/>
      <c r="T3692" s="268"/>
      <c r="U3692" s="268"/>
      <c r="V3692" s="268"/>
      <c r="Z3692" s="21"/>
      <c r="AH3692"/>
    </row>
    <row r="3693" spans="1:34" ht="11.25" customHeight="1">
      <c r="A3693"/>
      <c r="B3693" s="1281" t="s">
        <v>26</v>
      </c>
      <c r="C3693" s="1282">
        <v>7380</v>
      </c>
      <c r="D3693" s="1341" t="str">
        <f t="shared" si="71"/>
        <v>KY7380</v>
      </c>
      <c r="E3693" s="1514" t="s">
        <v>123</v>
      </c>
      <c r="F3693" s="1390">
        <v>500</v>
      </c>
      <c r="G3693" s="1283">
        <v>4.1399999999999997</v>
      </c>
      <c r="H3693" s="1283"/>
      <c r="I3693" s="1283"/>
      <c r="J3693" s="1283"/>
      <c r="K3693" s="1283"/>
      <c r="L3693" s="1283"/>
      <c r="M3693" s="1283"/>
      <c r="N3693" s="1283"/>
      <c r="O3693" s="1283"/>
      <c r="P3693" s="1283"/>
      <c r="R3693" s="1067"/>
      <c r="S3693"/>
      <c r="T3693" s="268"/>
      <c r="U3693" s="268"/>
      <c r="V3693" s="268"/>
      <c r="Z3693" s="21"/>
      <c r="AH3693"/>
    </row>
    <row r="3694" spans="1:34" ht="11.25" customHeight="1">
      <c r="A3694"/>
      <c r="B3694" s="1281" t="s">
        <v>26</v>
      </c>
      <c r="C3694" s="1282">
        <v>7382</v>
      </c>
      <c r="D3694" s="1341" t="str">
        <f t="shared" si="71"/>
        <v>KY7382</v>
      </c>
      <c r="E3694" s="1514" t="s">
        <v>124</v>
      </c>
      <c r="F3694" s="1390">
        <v>500</v>
      </c>
      <c r="G3694" s="1283">
        <v>3.71</v>
      </c>
      <c r="H3694" s="1283"/>
      <c r="I3694" s="1283"/>
      <c r="J3694" s="1283"/>
      <c r="K3694" s="1283"/>
      <c r="L3694" s="1283"/>
      <c r="M3694" s="1283"/>
      <c r="N3694" s="1283"/>
      <c r="O3694" s="1283"/>
      <c r="P3694" s="1283"/>
      <c r="R3694" s="1067"/>
      <c r="S3694"/>
      <c r="T3694" s="268"/>
      <c r="U3694" s="268"/>
      <c r="V3694" s="268"/>
      <c r="Z3694" s="21"/>
      <c r="AH3694"/>
    </row>
    <row r="3695" spans="1:34" ht="11.25" customHeight="1">
      <c r="A3695"/>
      <c r="B3695" s="1281" t="s">
        <v>26</v>
      </c>
      <c r="C3695" s="1282">
        <v>7390</v>
      </c>
      <c r="D3695" s="1341" t="str">
        <f t="shared" si="71"/>
        <v>KY7390</v>
      </c>
      <c r="E3695" s="1514" t="s">
        <v>123</v>
      </c>
      <c r="F3695" s="1390">
        <v>500</v>
      </c>
      <c r="G3695" s="1283">
        <v>3.54</v>
      </c>
      <c r="H3695" s="1283"/>
      <c r="I3695" s="1283"/>
      <c r="J3695" s="1283"/>
      <c r="K3695" s="1283"/>
      <c r="L3695" s="1283"/>
      <c r="M3695" s="1283"/>
      <c r="N3695" s="1283"/>
      <c r="O3695" s="1283"/>
      <c r="P3695" s="1283"/>
      <c r="R3695" s="1067"/>
      <c r="S3695"/>
      <c r="T3695" s="268"/>
      <c r="U3695" s="268"/>
      <c r="V3695" s="268"/>
      <c r="Z3695" s="21"/>
      <c r="AH3695"/>
    </row>
    <row r="3696" spans="1:34" ht="11.25" customHeight="1">
      <c r="A3696"/>
      <c r="B3696" s="1281" t="s">
        <v>26</v>
      </c>
      <c r="C3696" s="1282">
        <v>7394</v>
      </c>
      <c r="D3696" s="1341" t="str">
        <f t="shared" si="71"/>
        <v>KY7394</v>
      </c>
      <c r="E3696" s="1514" t="s">
        <v>122</v>
      </c>
      <c r="F3696" s="1390">
        <v>500</v>
      </c>
      <c r="G3696" s="1283">
        <v>2.4300000000000002</v>
      </c>
      <c r="H3696" s="1283"/>
      <c r="I3696" s="1283"/>
      <c r="J3696" s="1283"/>
      <c r="K3696" s="1283"/>
      <c r="L3696" s="1283"/>
      <c r="M3696" s="1283"/>
      <c r="N3696" s="1283"/>
      <c r="O3696" s="1283"/>
      <c r="P3696" s="1283"/>
      <c r="R3696" s="1067"/>
      <c r="S3696"/>
      <c r="T3696" s="268"/>
      <c r="U3696" s="268"/>
      <c r="V3696" s="268"/>
      <c r="Z3696" s="21"/>
      <c r="AH3696"/>
    </row>
    <row r="3697" spans="1:34" ht="11.25" customHeight="1">
      <c r="A3697"/>
      <c r="B3697" s="1281" t="s">
        <v>26</v>
      </c>
      <c r="C3697" s="1282">
        <v>7395</v>
      </c>
      <c r="D3697" s="1341" t="str">
        <f t="shared" si="71"/>
        <v>KY7395</v>
      </c>
      <c r="E3697" s="1514" t="s">
        <v>122</v>
      </c>
      <c r="F3697" s="1390">
        <v>500</v>
      </c>
      <c r="G3697" s="1283">
        <v>2.7</v>
      </c>
      <c r="H3697" s="1283"/>
      <c r="I3697" s="1283"/>
      <c r="J3697" s="1283"/>
      <c r="K3697" s="1283"/>
      <c r="L3697" s="1283"/>
      <c r="M3697" s="1283"/>
      <c r="N3697" s="1283"/>
      <c r="O3697" s="1283"/>
      <c r="P3697" s="1283"/>
      <c r="R3697" s="1067"/>
      <c r="S3697"/>
      <c r="T3697" s="268"/>
      <c r="U3697" s="268"/>
      <c r="V3697" s="268"/>
      <c r="Z3697" s="21"/>
      <c r="AH3697"/>
    </row>
    <row r="3698" spans="1:34" ht="11.25" customHeight="1">
      <c r="A3698"/>
      <c r="B3698" s="1281" t="s">
        <v>26</v>
      </c>
      <c r="C3698" s="1282">
        <v>7398</v>
      </c>
      <c r="D3698" s="1341" t="str">
        <f t="shared" si="71"/>
        <v>KY7398</v>
      </c>
      <c r="E3698" s="1514" t="s">
        <v>122</v>
      </c>
      <c r="F3698" s="1390">
        <v>500</v>
      </c>
      <c r="G3698" s="1283">
        <v>3.7</v>
      </c>
      <c r="H3698" s="1283"/>
      <c r="I3698" s="1283"/>
      <c r="J3698" s="1283"/>
      <c r="K3698" s="1283"/>
      <c r="L3698" s="1283"/>
      <c r="M3698" s="1283"/>
      <c r="N3698" s="1283"/>
      <c r="O3698" s="1283"/>
      <c r="P3698" s="1283"/>
      <c r="R3698" s="1067"/>
      <c r="S3698"/>
      <c r="T3698" s="268"/>
      <c r="U3698" s="268"/>
      <c r="V3698" s="268"/>
      <c r="Z3698" s="21"/>
      <c r="AH3698"/>
    </row>
    <row r="3699" spans="1:34" ht="11.25" customHeight="1">
      <c r="A3699"/>
      <c r="B3699" s="1281" t="s">
        <v>26</v>
      </c>
      <c r="C3699" s="1282">
        <v>7402</v>
      </c>
      <c r="D3699" s="1341" t="str">
        <f t="shared" si="71"/>
        <v>KY7402</v>
      </c>
      <c r="E3699" s="1514" t="s">
        <v>122</v>
      </c>
      <c r="F3699" s="1390">
        <v>500</v>
      </c>
      <c r="G3699" s="1283">
        <v>0.11</v>
      </c>
      <c r="H3699" s="1283"/>
      <c r="I3699" s="1283"/>
      <c r="J3699" s="1283"/>
      <c r="K3699" s="1283"/>
      <c r="L3699" s="1283"/>
      <c r="M3699" s="1283"/>
      <c r="N3699" s="1283"/>
      <c r="O3699" s="1283"/>
      <c r="P3699" s="1283"/>
      <c r="R3699" s="1067"/>
      <c r="S3699"/>
      <c r="T3699" s="268"/>
      <c r="U3699" s="268"/>
      <c r="V3699" s="268"/>
      <c r="Z3699" s="21"/>
      <c r="AH3699"/>
    </row>
    <row r="3700" spans="1:34" ht="11.25" customHeight="1">
      <c r="A3700"/>
      <c r="B3700" s="1281" t="s">
        <v>26</v>
      </c>
      <c r="C3700" s="1282">
        <v>7403</v>
      </c>
      <c r="D3700" s="1341" t="str">
        <f t="shared" si="71"/>
        <v>KY7403</v>
      </c>
      <c r="E3700" s="1514" t="s">
        <v>122</v>
      </c>
      <c r="F3700" s="1390">
        <v>500</v>
      </c>
      <c r="G3700" s="1283">
        <v>1.94</v>
      </c>
      <c r="H3700" s="1283"/>
      <c r="I3700" s="1283"/>
      <c r="J3700" s="1283"/>
      <c r="K3700" s="1283"/>
      <c r="L3700" s="1283"/>
      <c r="M3700" s="1283"/>
      <c r="N3700" s="1283"/>
      <c r="O3700" s="1283"/>
      <c r="P3700" s="1283"/>
      <c r="R3700" s="1067"/>
      <c r="S3700"/>
      <c r="T3700" s="268"/>
      <c r="U3700" s="268"/>
      <c r="V3700" s="268"/>
      <c r="Z3700" s="21"/>
      <c r="AH3700"/>
    </row>
    <row r="3701" spans="1:34" ht="11.25" customHeight="1">
      <c r="A3701"/>
      <c r="B3701" s="1281" t="s">
        <v>26</v>
      </c>
      <c r="C3701" s="1282">
        <v>7405</v>
      </c>
      <c r="D3701" s="1341" t="str">
        <f t="shared" si="71"/>
        <v>KY7405</v>
      </c>
      <c r="E3701" s="1514" t="s">
        <v>122</v>
      </c>
      <c r="F3701" s="1390">
        <v>500</v>
      </c>
      <c r="G3701" s="1283">
        <v>0.59</v>
      </c>
      <c r="H3701" s="1283"/>
      <c r="I3701" s="1283"/>
      <c r="J3701" s="1283"/>
      <c r="K3701" s="1283"/>
      <c r="L3701" s="1283"/>
      <c r="M3701" s="1283"/>
      <c r="N3701" s="1283"/>
      <c r="O3701" s="1283"/>
      <c r="P3701" s="1283"/>
      <c r="R3701" s="1067"/>
      <c r="S3701"/>
      <c r="T3701" s="268"/>
      <c r="U3701" s="268"/>
      <c r="V3701" s="268"/>
      <c r="Z3701" s="21"/>
      <c r="AH3701"/>
    </row>
    <row r="3702" spans="1:34" ht="11.25" customHeight="1">
      <c r="A3702"/>
      <c r="B3702" s="1281" t="s">
        <v>26</v>
      </c>
      <c r="C3702" s="1282">
        <v>7420</v>
      </c>
      <c r="D3702" s="1341" t="str">
        <f t="shared" si="71"/>
        <v>KY7420</v>
      </c>
      <c r="E3702" s="1514" t="s">
        <v>122</v>
      </c>
      <c r="F3702" s="1390">
        <v>500</v>
      </c>
      <c r="G3702" s="1283">
        <v>5.62</v>
      </c>
      <c r="H3702" s="1283"/>
      <c r="I3702" s="1283"/>
      <c r="J3702" s="1283"/>
      <c r="K3702" s="1283"/>
      <c r="L3702" s="1283"/>
      <c r="M3702" s="1283"/>
      <c r="N3702" s="1283"/>
      <c r="O3702" s="1283"/>
      <c r="P3702" s="1283"/>
      <c r="R3702" s="1067"/>
      <c r="S3702"/>
      <c r="T3702" s="268"/>
      <c r="U3702" s="268"/>
      <c r="V3702" s="268"/>
      <c r="Z3702" s="21"/>
      <c r="AH3702"/>
    </row>
    <row r="3703" spans="1:34" ht="11.25" customHeight="1">
      <c r="A3703"/>
      <c r="B3703" s="1281" t="s">
        <v>26</v>
      </c>
      <c r="C3703" s="1282">
        <v>7421</v>
      </c>
      <c r="D3703" s="1341" t="str">
        <f t="shared" si="71"/>
        <v>KY7421</v>
      </c>
      <c r="E3703" s="1514" t="s">
        <v>122</v>
      </c>
      <c r="F3703" s="1390">
        <v>500</v>
      </c>
      <c r="G3703" s="1283">
        <v>1.0900000000000001</v>
      </c>
      <c r="H3703" s="1283"/>
      <c r="I3703" s="1283"/>
      <c r="J3703" s="1283"/>
      <c r="K3703" s="1283"/>
      <c r="L3703" s="1283"/>
      <c r="M3703" s="1283"/>
      <c r="N3703" s="1283"/>
      <c r="O3703" s="1283"/>
      <c r="P3703" s="1283"/>
      <c r="R3703" s="1067"/>
      <c r="S3703"/>
      <c r="T3703" s="268"/>
      <c r="U3703" s="268"/>
      <c r="V3703" s="268"/>
      <c r="Z3703" s="21"/>
      <c r="AH3703"/>
    </row>
    <row r="3704" spans="1:34" ht="11.25" customHeight="1">
      <c r="A3704"/>
      <c r="B3704" s="1281" t="s">
        <v>26</v>
      </c>
      <c r="C3704" s="1282">
        <v>7422</v>
      </c>
      <c r="D3704" s="1341" t="str">
        <f t="shared" si="71"/>
        <v>KY7422</v>
      </c>
      <c r="E3704" s="1514" t="s">
        <v>122</v>
      </c>
      <c r="F3704" s="1390">
        <v>500</v>
      </c>
      <c r="G3704" s="1283">
        <v>1.3</v>
      </c>
      <c r="H3704" s="1283"/>
      <c r="I3704" s="1283"/>
      <c r="J3704" s="1283"/>
      <c r="K3704" s="1283"/>
      <c r="L3704" s="1283"/>
      <c r="M3704" s="1283"/>
      <c r="N3704" s="1283"/>
      <c r="O3704" s="1283"/>
      <c r="P3704" s="1283"/>
      <c r="R3704" s="1067"/>
      <c r="S3704"/>
      <c r="T3704" s="268"/>
      <c r="U3704" s="268"/>
      <c r="V3704" s="268"/>
      <c r="Z3704" s="21"/>
      <c r="AH3704"/>
    </row>
    <row r="3705" spans="1:34" ht="11.25" customHeight="1">
      <c r="A3705"/>
      <c r="B3705" s="1281" t="s">
        <v>26</v>
      </c>
      <c r="C3705" s="1282">
        <v>7425</v>
      </c>
      <c r="D3705" s="1341" t="str">
        <f t="shared" si="71"/>
        <v>KY7425</v>
      </c>
      <c r="E3705" s="1514" t="s">
        <v>122</v>
      </c>
      <c r="F3705" s="1390">
        <v>500</v>
      </c>
      <c r="G3705" s="1283">
        <v>1.36</v>
      </c>
      <c r="H3705" s="1283"/>
      <c r="I3705" s="1283"/>
      <c r="J3705" s="1283"/>
      <c r="K3705" s="1283"/>
      <c r="L3705" s="1283"/>
      <c r="M3705" s="1283"/>
      <c r="N3705" s="1283"/>
      <c r="O3705" s="1283"/>
      <c r="P3705" s="1283"/>
      <c r="R3705" s="1067"/>
      <c r="S3705"/>
      <c r="T3705" s="268"/>
      <c r="U3705" s="268"/>
      <c r="V3705" s="268"/>
      <c r="Z3705" s="21"/>
      <c r="AH3705"/>
    </row>
    <row r="3706" spans="1:34" ht="11.25" customHeight="1">
      <c r="A3706"/>
      <c r="B3706" s="1281" t="s">
        <v>26</v>
      </c>
      <c r="C3706" s="1282">
        <v>7431</v>
      </c>
      <c r="D3706" s="1341" t="str">
        <f t="shared" si="71"/>
        <v>KY7431</v>
      </c>
      <c r="E3706" s="1514" t="s">
        <v>122</v>
      </c>
      <c r="F3706" s="1390">
        <v>500</v>
      </c>
      <c r="G3706" s="1283">
        <v>0.69</v>
      </c>
      <c r="H3706" s="1283"/>
      <c r="I3706" s="1283"/>
      <c r="J3706" s="1283"/>
      <c r="K3706" s="1283"/>
      <c r="L3706" s="1283"/>
      <c r="M3706" s="1283"/>
      <c r="N3706" s="1283"/>
      <c r="O3706" s="1283"/>
      <c r="P3706" s="1283"/>
      <c r="R3706" s="1067"/>
      <c r="S3706"/>
      <c r="T3706" s="268"/>
      <c r="U3706" s="268"/>
      <c r="V3706" s="268"/>
      <c r="Z3706" s="21"/>
      <c r="AH3706"/>
    </row>
    <row r="3707" spans="1:34" ht="11.25" customHeight="1">
      <c r="A3707"/>
      <c r="B3707" s="1281" t="s">
        <v>26</v>
      </c>
      <c r="C3707" s="1282">
        <v>7445</v>
      </c>
      <c r="D3707" s="1341" t="str">
        <f t="shared" si="71"/>
        <v>KY7445</v>
      </c>
      <c r="E3707" s="1514" t="s">
        <v>280</v>
      </c>
      <c r="F3707" s="1390">
        <v>500</v>
      </c>
      <c r="G3707" s="1283">
        <v>0.32</v>
      </c>
      <c r="H3707" s="1283"/>
      <c r="I3707" s="1283"/>
      <c r="J3707" s="1283"/>
      <c r="K3707" s="1283"/>
      <c r="L3707" s="1283"/>
      <c r="M3707" s="1283"/>
      <c r="N3707" s="1283"/>
      <c r="O3707" s="1283"/>
      <c r="P3707" s="1283"/>
      <c r="R3707" s="1067"/>
      <c r="S3707"/>
      <c r="T3707" s="268"/>
      <c r="U3707" s="268"/>
      <c r="V3707" s="268"/>
      <c r="Z3707" s="21"/>
      <c r="AH3707"/>
    </row>
    <row r="3708" spans="1:34" ht="11.25" customHeight="1">
      <c r="A3708"/>
      <c r="B3708" s="1281" t="s">
        <v>26</v>
      </c>
      <c r="C3708" s="1282">
        <v>7453</v>
      </c>
      <c r="D3708" s="1341" t="str">
        <f t="shared" si="71"/>
        <v>KY7453</v>
      </c>
      <c r="E3708" s="1514" t="s">
        <v>280</v>
      </c>
      <c r="F3708" s="1390">
        <v>500</v>
      </c>
      <c r="G3708" s="1283">
        <v>0.37</v>
      </c>
      <c r="H3708" s="1283"/>
      <c r="I3708" s="1283"/>
      <c r="J3708" s="1283"/>
      <c r="K3708" s="1283"/>
      <c r="L3708" s="1283"/>
      <c r="M3708" s="1283"/>
      <c r="N3708" s="1283"/>
      <c r="O3708" s="1283"/>
      <c r="P3708" s="1283"/>
      <c r="R3708" s="1067"/>
      <c r="S3708"/>
      <c r="T3708" s="268"/>
      <c r="U3708" s="268"/>
      <c r="V3708" s="268"/>
      <c r="Z3708" s="21"/>
      <c r="AH3708"/>
    </row>
    <row r="3709" spans="1:34" ht="11.25" customHeight="1">
      <c r="A3709"/>
      <c r="B3709" s="1281" t="s">
        <v>26</v>
      </c>
      <c r="C3709" s="1282">
        <v>7502</v>
      </c>
      <c r="D3709" s="1341" t="str">
        <f t="shared" si="71"/>
        <v>KY7502</v>
      </c>
      <c r="E3709" s="1514" t="s">
        <v>122</v>
      </c>
      <c r="F3709" s="1390">
        <v>500</v>
      </c>
      <c r="G3709" s="1283">
        <v>1.57</v>
      </c>
      <c r="H3709" s="1283"/>
      <c r="I3709" s="1283"/>
      <c r="J3709" s="1283"/>
      <c r="K3709" s="1283"/>
      <c r="L3709" s="1283"/>
      <c r="M3709" s="1283"/>
      <c r="N3709" s="1283"/>
      <c r="O3709" s="1283"/>
      <c r="P3709" s="1283"/>
      <c r="R3709" s="1067"/>
      <c r="S3709"/>
      <c r="T3709" s="268"/>
      <c r="U3709" s="268"/>
      <c r="V3709" s="268"/>
      <c r="Z3709" s="21"/>
      <c r="AH3709"/>
    </row>
    <row r="3710" spans="1:34" ht="11.25" customHeight="1">
      <c r="A3710"/>
      <c r="B3710" s="1281" t="s">
        <v>26</v>
      </c>
      <c r="C3710" s="1282">
        <v>7515</v>
      </c>
      <c r="D3710" s="1341" t="str">
        <f t="shared" si="71"/>
        <v>KY7515</v>
      </c>
      <c r="E3710" s="1514" t="s">
        <v>122</v>
      </c>
      <c r="F3710" s="1390">
        <v>500</v>
      </c>
      <c r="G3710" s="1283">
        <v>0.88</v>
      </c>
      <c r="H3710" s="1283"/>
      <c r="I3710" s="1283"/>
      <c r="J3710" s="1283"/>
      <c r="K3710" s="1283"/>
      <c r="L3710" s="1283"/>
      <c r="M3710" s="1283"/>
      <c r="N3710" s="1283"/>
      <c r="O3710" s="1283"/>
      <c r="P3710" s="1283"/>
      <c r="R3710" s="1067"/>
      <c r="S3710"/>
      <c r="T3710" s="268"/>
      <c r="U3710" s="268"/>
      <c r="V3710" s="268"/>
      <c r="Z3710" s="21"/>
      <c r="AH3710"/>
    </row>
    <row r="3711" spans="1:34" ht="11.25" customHeight="1">
      <c r="A3711"/>
      <c r="B3711" s="1281" t="s">
        <v>26</v>
      </c>
      <c r="C3711" s="1282">
        <v>7520</v>
      </c>
      <c r="D3711" s="1341" t="str">
        <f t="shared" si="71"/>
        <v>KY7520</v>
      </c>
      <c r="E3711" s="1514" t="s">
        <v>125</v>
      </c>
      <c r="F3711" s="1390">
        <v>500</v>
      </c>
      <c r="G3711" s="1283">
        <v>2.21</v>
      </c>
      <c r="H3711" s="1283"/>
      <c r="I3711" s="1283"/>
      <c r="J3711" s="1283"/>
      <c r="K3711" s="1283"/>
      <c r="L3711" s="1283"/>
      <c r="M3711" s="1283"/>
      <c r="N3711" s="1283"/>
      <c r="O3711" s="1283"/>
      <c r="P3711" s="1283"/>
      <c r="R3711" s="1067"/>
      <c r="S3711"/>
      <c r="T3711" s="268"/>
      <c r="U3711" s="268"/>
      <c r="V3711" s="268"/>
      <c r="Z3711" s="21"/>
      <c r="AH3711"/>
    </row>
    <row r="3712" spans="1:34" ht="11.25" customHeight="1">
      <c r="A3712"/>
      <c r="B3712" s="1281" t="s">
        <v>26</v>
      </c>
      <c r="C3712" s="1282">
        <v>7538</v>
      </c>
      <c r="D3712" s="1341" t="str">
        <f t="shared" si="71"/>
        <v>KY7538</v>
      </c>
      <c r="E3712" s="1514" t="s">
        <v>122</v>
      </c>
      <c r="F3712" s="1390">
        <v>500</v>
      </c>
      <c r="G3712" s="1283">
        <v>4.0999999999999996</v>
      </c>
      <c r="H3712" s="1283"/>
      <c r="I3712" s="1283"/>
      <c r="J3712" s="1283"/>
      <c r="K3712" s="1283"/>
      <c r="L3712" s="1283"/>
      <c r="M3712" s="1283"/>
      <c r="N3712" s="1283"/>
      <c r="O3712" s="1283"/>
      <c r="P3712" s="1283"/>
      <c r="R3712" s="1067"/>
      <c r="S3712"/>
      <c r="T3712" s="268"/>
      <c r="U3712" s="268"/>
      <c r="V3712" s="268"/>
      <c r="Z3712" s="21"/>
      <c r="AH3712"/>
    </row>
    <row r="3713" spans="1:34" ht="11.25" customHeight="1">
      <c r="A3713"/>
      <c r="B3713" s="1281" t="s">
        <v>26</v>
      </c>
      <c r="C3713" s="1282">
        <v>7539</v>
      </c>
      <c r="D3713" s="1341" t="str">
        <f t="shared" si="71"/>
        <v>KY7539</v>
      </c>
      <c r="E3713" s="1514" t="s">
        <v>122</v>
      </c>
      <c r="F3713" s="1390">
        <v>500</v>
      </c>
      <c r="G3713" s="1283">
        <v>1.3</v>
      </c>
      <c r="H3713" s="1283"/>
      <c r="I3713" s="1283"/>
      <c r="J3713" s="1283"/>
      <c r="K3713" s="1283"/>
      <c r="L3713" s="1283"/>
      <c r="M3713" s="1283"/>
      <c r="N3713" s="1283"/>
      <c r="O3713" s="1283"/>
      <c r="P3713" s="1283"/>
      <c r="R3713" s="1067"/>
      <c r="S3713"/>
      <c r="T3713" s="268"/>
      <c r="U3713" s="268"/>
      <c r="V3713" s="268"/>
      <c r="Z3713" s="21"/>
      <c r="AH3713"/>
    </row>
    <row r="3714" spans="1:34" ht="11.25" customHeight="1">
      <c r="A3714"/>
      <c r="B3714" s="1281" t="s">
        <v>26</v>
      </c>
      <c r="C3714" s="1282">
        <v>7540</v>
      </c>
      <c r="D3714" s="1341" t="str">
        <f t="shared" si="71"/>
        <v>KY7540</v>
      </c>
      <c r="E3714" s="1514" t="s">
        <v>122</v>
      </c>
      <c r="F3714" s="1390">
        <v>500</v>
      </c>
      <c r="G3714" s="1283">
        <v>2.67</v>
      </c>
      <c r="H3714" s="1283"/>
      <c r="I3714" s="1283"/>
      <c r="J3714" s="1283"/>
      <c r="K3714" s="1283"/>
      <c r="L3714" s="1283"/>
      <c r="M3714" s="1283"/>
      <c r="N3714" s="1283"/>
      <c r="O3714" s="1283"/>
      <c r="P3714" s="1283"/>
      <c r="R3714" s="1067"/>
      <c r="S3714"/>
      <c r="T3714" s="268"/>
      <c r="U3714" s="268"/>
      <c r="V3714" s="268"/>
      <c r="Z3714" s="21"/>
      <c r="AH3714"/>
    </row>
    <row r="3715" spans="1:34" ht="11.25" customHeight="1">
      <c r="A3715"/>
      <c r="B3715" s="1281" t="s">
        <v>26</v>
      </c>
      <c r="C3715" s="1282">
        <v>7580</v>
      </c>
      <c r="D3715" s="1341" t="str">
        <f t="shared" si="71"/>
        <v>KY7580</v>
      </c>
      <c r="E3715" s="1514" t="s">
        <v>122</v>
      </c>
      <c r="F3715" s="1390">
        <v>500</v>
      </c>
      <c r="G3715" s="1283">
        <v>1.81</v>
      </c>
      <c r="H3715" s="1283"/>
      <c r="I3715" s="1283"/>
      <c r="J3715" s="1283"/>
      <c r="K3715" s="1283"/>
      <c r="L3715" s="1283"/>
      <c r="M3715" s="1283"/>
      <c r="N3715" s="1283"/>
      <c r="O3715" s="1283"/>
      <c r="P3715" s="1283"/>
      <c r="R3715" s="1067"/>
      <c r="S3715"/>
      <c r="T3715" s="268"/>
      <c r="U3715" s="268"/>
      <c r="V3715" s="268"/>
      <c r="Z3715" s="21"/>
      <c r="AH3715"/>
    </row>
    <row r="3716" spans="1:34" ht="11.25" customHeight="1">
      <c r="A3716"/>
      <c r="B3716" s="1281" t="s">
        <v>26</v>
      </c>
      <c r="C3716" s="1282">
        <v>7590</v>
      </c>
      <c r="D3716" s="1341" t="str">
        <f t="shared" si="71"/>
        <v>KY7590</v>
      </c>
      <c r="E3716" s="1514" t="s">
        <v>124</v>
      </c>
      <c r="F3716" s="1390">
        <v>500</v>
      </c>
      <c r="G3716" s="1283">
        <v>2.27</v>
      </c>
      <c r="H3716" s="1283"/>
      <c r="I3716" s="1283"/>
      <c r="J3716" s="1283"/>
      <c r="K3716" s="1283"/>
      <c r="L3716" s="1283"/>
      <c r="M3716" s="1283"/>
      <c r="N3716" s="1283"/>
      <c r="O3716" s="1283"/>
      <c r="P3716" s="1283"/>
      <c r="R3716" s="1067"/>
      <c r="S3716"/>
      <c r="T3716" s="268"/>
      <c r="U3716" s="268"/>
      <c r="V3716" s="268"/>
      <c r="Z3716" s="21"/>
      <c r="AH3716"/>
    </row>
    <row r="3717" spans="1:34" ht="11.25" customHeight="1">
      <c r="A3717"/>
      <c r="B3717" s="1281" t="s">
        <v>26</v>
      </c>
      <c r="C3717" s="1282">
        <v>7600</v>
      </c>
      <c r="D3717" s="1341" t="str">
        <f t="shared" si="71"/>
        <v>KY7600</v>
      </c>
      <c r="E3717" s="1514" t="s">
        <v>123</v>
      </c>
      <c r="F3717" s="1390">
        <v>500</v>
      </c>
      <c r="G3717" s="1283">
        <v>4.1399999999999997</v>
      </c>
      <c r="H3717" s="1283"/>
      <c r="I3717" s="1283"/>
      <c r="J3717" s="1283"/>
      <c r="K3717" s="1283"/>
      <c r="L3717" s="1283"/>
      <c r="M3717" s="1283"/>
      <c r="N3717" s="1283"/>
      <c r="O3717" s="1283"/>
      <c r="P3717" s="1283"/>
      <c r="R3717" s="1067"/>
      <c r="S3717"/>
      <c r="T3717" s="268"/>
      <c r="U3717" s="268"/>
      <c r="V3717" s="268"/>
      <c r="Z3717" s="21"/>
      <c r="AH3717"/>
    </row>
    <row r="3718" spans="1:34" ht="11.25" customHeight="1">
      <c r="A3718"/>
      <c r="B3718" s="1281" t="s">
        <v>26</v>
      </c>
      <c r="C3718" s="1282">
        <v>7605</v>
      </c>
      <c r="D3718" s="1341" t="str">
        <f t="shared" si="71"/>
        <v>KY7605</v>
      </c>
      <c r="E3718" s="1514" t="s">
        <v>121</v>
      </c>
      <c r="F3718" s="1390">
        <v>500</v>
      </c>
      <c r="G3718" s="1283">
        <v>2.06</v>
      </c>
      <c r="H3718" s="1283"/>
      <c r="I3718" s="1283"/>
      <c r="J3718" s="1283"/>
      <c r="K3718" s="1283"/>
      <c r="L3718" s="1283"/>
      <c r="M3718" s="1283"/>
      <c r="N3718" s="1283"/>
      <c r="O3718" s="1283"/>
      <c r="P3718" s="1283"/>
      <c r="R3718" s="1067"/>
      <c r="S3718"/>
      <c r="T3718" s="268"/>
      <c r="U3718" s="268"/>
      <c r="V3718" s="268"/>
      <c r="Z3718" s="21"/>
      <c r="AH3718"/>
    </row>
    <row r="3719" spans="1:34" ht="11.25" customHeight="1">
      <c r="A3719"/>
      <c r="B3719" s="1281" t="s">
        <v>26</v>
      </c>
      <c r="C3719" s="1282">
        <v>7610</v>
      </c>
      <c r="D3719" s="1341" t="str">
        <f t="shared" si="71"/>
        <v>KY7610</v>
      </c>
      <c r="E3719" s="1514" t="s">
        <v>122</v>
      </c>
      <c r="F3719" s="1390">
        <v>500</v>
      </c>
      <c r="G3719" s="1283">
        <v>0.38</v>
      </c>
      <c r="H3719" s="1283"/>
      <c r="I3719" s="1283"/>
      <c r="J3719" s="1283"/>
      <c r="K3719" s="1283"/>
      <c r="L3719" s="1283"/>
      <c r="M3719" s="1283"/>
      <c r="N3719" s="1283"/>
      <c r="O3719" s="1283"/>
      <c r="P3719" s="1283"/>
      <c r="R3719" s="1067"/>
      <c r="S3719"/>
      <c r="T3719" s="268"/>
      <c r="U3719" s="268"/>
      <c r="V3719" s="268"/>
      <c r="Z3719" s="21"/>
      <c r="AH3719"/>
    </row>
    <row r="3720" spans="1:34" ht="11.25" customHeight="1">
      <c r="A3720"/>
      <c r="B3720" s="1281" t="s">
        <v>26</v>
      </c>
      <c r="C3720" s="1282">
        <v>7705</v>
      </c>
      <c r="D3720" s="1341" t="str">
        <f t="shared" si="71"/>
        <v>KY7705</v>
      </c>
      <c r="E3720" s="1514" t="s">
        <v>124</v>
      </c>
      <c r="F3720" s="1390">
        <v>500</v>
      </c>
      <c r="G3720" s="1283">
        <v>5.31</v>
      </c>
      <c r="H3720" s="1283"/>
      <c r="I3720" s="1283"/>
      <c r="J3720" s="1283"/>
      <c r="K3720" s="1283"/>
      <c r="L3720" s="1283"/>
      <c r="M3720" s="1283"/>
      <c r="N3720" s="1283"/>
      <c r="O3720" s="1283"/>
      <c r="P3720" s="1283"/>
      <c r="R3720" s="1067"/>
      <c r="S3720"/>
      <c r="T3720" s="268"/>
      <c r="U3720" s="268"/>
      <c r="V3720" s="268"/>
      <c r="Z3720" s="21"/>
      <c r="AH3720"/>
    </row>
    <row r="3721" spans="1:34" ht="11.25" customHeight="1">
      <c r="A3721"/>
      <c r="B3721" s="1281" t="s">
        <v>26</v>
      </c>
      <c r="C3721" s="1282">
        <v>7710</v>
      </c>
      <c r="D3721" s="1341" t="str">
        <f t="shared" si="71"/>
        <v>KY7710</v>
      </c>
      <c r="E3721" s="1514" t="s">
        <v>122</v>
      </c>
      <c r="F3721" s="1390">
        <v>500</v>
      </c>
      <c r="G3721" s="1283">
        <v>3.02</v>
      </c>
      <c r="H3721" s="1283"/>
      <c r="I3721" s="1283"/>
      <c r="J3721" s="1283"/>
      <c r="K3721" s="1283"/>
      <c r="L3721" s="1283"/>
      <c r="M3721" s="1283"/>
      <c r="N3721" s="1283"/>
      <c r="O3721" s="1283"/>
      <c r="P3721" s="1283"/>
      <c r="R3721" s="1067"/>
      <c r="S3721"/>
      <c r="T3721" s="268"/>
      <c r="U3721" s="268"/>
      <c r="V3721" s="268"/>
      <c r="Z3721" s="21"/>
      <c r="AH3721"/>
    </row>
    <row r="3722" spans="1:34" ht="11.25" customHeight="1">
      <c r="A3722"/>
      <c r="B3722" s="1281" t="s">
        <v>26</v>
      </c>
      <c r="C3722" s="1282">
        <v>7711</v>
      </c>
      <c r="D3722" s="1341" t="str">
        <f t="shared" si="71"/>
        <v>KY7711</v>
      </c>
      <c r="E3722" s="1514" t="s">
        <v>122</v>
      </c>
      <c r="F3722" s="1390">
        <v>500</v>
      </c>
      <c r="G3722" s="1283">
        <v>3.02</v>
      </c>
      <c r="H3722" s="1283"/>
      <c r="I3722" s="1283"/>
      <c r="J3722" s="1283"/>
      <c r="K3722" s="1283"/>
      <c r="L3722" s="1283"/>
      <c r="M3722" s="1283"/>
      <c r="N3722" s="1283"/>
      <c r="O3722" s="1283"/>
      <c r="P3722" s="1283"/>
      <c r="R3722" s="1067"/>
      <c r="S3722"/>
      <c r="T3722" s="268"/>
      <c r="U3722" s="268"/>
      <c r="V3722" s="268"/>
      <c r="Z3722" s="21"/>
      <c r="AH3722"/>
    </row>
    <row r="3723" spans="1:34" ht="11.25" customHeight="1">
      <c r="A3723"/>
      <c r="B3723" s="1281" t="s">
        <v>26</v>
      </c>
      <c r="C3723" s="1282">
        <v>7720</v>
      </c>
      <c r="D3723" s="1341" t="str">
        <f t="shared" si="71"/>
        <v>KY7720</v>
      </c>
      <c r="E3723" s="1514" t="s">
        <v>123</v>
      </c>
      <c r="F3723" s="1390">
        <v>500</v>
      </c>
      <c r="G3723" s="1283">
        <v>2.1</v>
      </c>
      <c r="H3723" s="1283"/>
      <c r="I3723" s="1283"/>
      <c r="J3723" s="1283"/>
      <c r="K3723" s="1283"/>
      <c r="L3723" s="1283"/>
      <c r="M3723" s="1283"/>
      <c r="N3723" s="1283"/>
      <c r="O3723" s="1283"/>
      <c r="P3723" s="1283"/>
      <c r="R3723" s="1067"/>
      <c r="S3723"/>
      <c r="T3723" s="268"/>
      <c r="U3723" s="268"/>
      <c r="V3723" s="268"/>
      <c r="Z3723" s="21"/>
      <c r="AH3723"/>
    </row>
    <row r="3724" spans="1:34" ht="11.25" customHeight="1">
      <c r="A3724"/>
      <c r="B3724" s="1281" t="s">
        <v>26</v>
      </c>
      <c r="C3724" s="1282">
        <v>7855</v>
      </c>
      <c r="D3724" s="1341" t="str">
        <f t="shared" ref="D3724:D3787" si="72">B3724&amp;TEXT(C3724,"0000")</f>
        <v>KY7855</v>
      </c>
      <c r="E3724" s="1514" t="s">
        <v>122</v>
      </c>
      <c r="F3724" s="1390">
        <v>500</v>
      </c>
      <c r="G3724" s="1283">
        <v>3.78</v>
      </c>
      <c r="H3724" s="1283"/>
      <c r="I3724" s="1283"/>
      <c r="J3724" s="1283"/>
      <c r="K3724" s="1283"/>
      <c r="L3724" s="1283"/>
      <c r="M3724" s="1283"/>
      <c r="N3724" s="1283"/>
      <c r="O3724" s="1283"/>
      <c r="P3724" s="1283"/>
      <c r="R3724" s="1067"/>
      <c r="S3724"/>
      <c r="T3724" s="268"/>
      <c r="U3724" s="268"/>
      <c r="V3724" s="268"/>
      <c r="Z3724" s="21"/>
      <c r="AH3724"/>
    </row>
    <row r="3725" spans="1:34" ht="11.25" customHeight="1">
      <c r="A3725"/>
      <c r="B3725" s="1281" t="s">
        <v>26</v>
      </c>
      <c r="C3725" s="1282">
        <v>8001</v>
      </c>
      <c r="D3725" s="1341" t="str">
        <f t="shared" si="72"/>
        <v>KY8001</v>
      </c>
      <c r="E3725" s="1514" t="s">
        <v>121</v>
      </c>
      <c r="F3725" s="1390">
        <v>500</v>
      </c>
      <c r="G3725" s="1283">
        <v>1.65</v>
      </c>
      <c r="H3725" s="1283"/>
      <c r="I3725" s="1283"/>
      <c r="J3725" s="1283"/>
      <c r="K3725" s="1283"/>
      <c r="L3725" s="1283"/>
      <c r="M3725" s="1283"/>
      <c r="N3725" s="1283"/>
      <c r="O3725" s="1283"/>
      <c r="P3725" s="1283"/>
      <c r="R3725" s="1067"/>
      <c r="S3725"/>
      <c r="T3725" s="268"/>
      <c r="U3725" s="268"/>
      <c r="V3725" s="268"/>
      <c r="Z3725" s="21"/>
      <c r="AH3725"/>
    </row>
    <row r="3726" spans="1:34" ht="11.25" customHeight="1">
      <c r="A3726"/>
      <c r="B3726" s="1281" t="s">
        <v>26</v>
      </c>
      <c r="C3726" s="1282">
        <v>8002</v>
      </c>
      <c r="D3726" s="1341" t="str">
        <f t="shared" si="72"/>
        <v>KY8002</v>
      </c>
      <c r="E3726" s="1514" t="s">
        <v>125</v>
      </c>
      <c r="F3726" s="1390">
        <v>500</v>
      </c>
      <c r="G3726" s="1283">
        <v>1.52</v>
      </c>
      <c r="H3726" s="1283"/>
      <c r="I3726" s="1283"/>
      <c r="J3726" s="1283"/>
      <c r="K3726" s="1283"/>
      <c r="L3726" s="1283"/>
      <c r="M3726" s="1283"/>
      <c r="N3726" s="1283"/>
      <c r="O3726" s="1283"/>
      <c r="P3726" s="1283"/>
      <c r="R3726" s="1067"/>
      <c r="S3726"/>
      <c r="T3726" s="268"/>
      <c r="U3726" s="268"/>
      <c r="V3726" s="268"/>
      <c r="Z3726" s="21"/>
      <c r="AH3726"/>
    </row>
    <row r="3727" spans="1:34" ht="11.25" customHeight="1">
      <c r="A3727"/>
      <c r="B3727" s="1281" t="s">
        <v>26</v>
      </c>
      <c r="C3727" s="1282">
        <v>8006</v>
      </c>
      <c r="D3727" s="1341" t="str">
        <f t="shared" si="72"/>
        <v>KY8006</v>
      </c>
      <c r="E3727" s="1514" t="s">
        <v>121</v>
      </c>
      <c r="F3727" s="1390">
        <v>500</v>
      </c>
      <c r="G3727" s="1283">
        <v>1.6</v>
      </c>
      <c r="H3727" s="1283"/>
      <c r="I3727" s="1283"/>
      <c r="J3727" s="1283"/>
      <c r="K3727" s="1283"/>
      <c r="L3727" s="1283"/>
      <c r="M3727" s="1283"/>
      <c r="N3727" s="1283"/>
      <c r="O3727" s="1283"/>
      <c r="P3727" s="1283"/>
      <c r="R3727" s="1067"/>
      <c r="S3727"/>
      <c r="T3727" s="268"/>
      <c r="U3727" s="268"/>
      <c r="V3727" s="268"/>
      <c r="Z3727" s="21"/>
      <c r="AH3727"/>
    </row>
    <row r="3728" spans="1:34" ht="11.25" customHeight="1">
      <c r="A3728"/>
      <c r="B3728" s="1281" t="s">
        <v>26</v>
      </c>
      <c r="C3728" s="1282">
        <v>8008</v>
      </c>
      <c r="D3728" s="1341" t="str">
        <f t="shared" si="72"/>
        <v>KY8008</v>
      </c>
      <c r="E3728" s="1514" t="s">
        <v>121</v>
      </c>
      <c r="F3728" s="1390">
        <v>500</v>
      </c>
      <c r="G3728" s="1283">
        <v>0.82</v>
      </c>
      <c r="H3728" s="1283"/>
      <c r="I3728" s="1283"/>
      <c r="J3728" s="1283"/>
      <c r="K3728" s="1283"/>
      <c r="L3728" s="1283"/>
      <c r="M3728" s="1283"/>
      <c r="N3728" s="1283"/>
      <c r="O3728" s="1283"/>
      <c r="P3728" s="1283"/>
      <c r="R3728" s="1067"/>
      <c r="S3728"/>
      <c r="T3728" s="268"/>
      <c r="U3728" s="268"/>
      <c r="V3728" s="268"/>
      <c r="Z3728" s="21"/>
      <c r="AH3728"/>
    </row>
    <row r="3729" spans="1:34" ht="11.25" customHeight="1">
      <c r="A3729"/>
      <c r="B3729" s="1281" t="s">
        <v>26</v>
      </c>
      <c r="C3729" s="1282">
        <v>8010</v>
      </c>
      <c r="D3729" s="1341" t="str">
        <f t="shared" si="72"/>
        <v>KY8010</v>
      </c>
      <c r="E3729" s="1514" t="s">
        <v>121</v>
      </c>
      <c r="F3729" s="1390">
        <v>500</v>
      </c>
      <c r="G3729" s="1283">
        <v>1.46</v>
      </c>
      <c r="H3729" s="1283"/>
      <c r="I3729" s="1283"/>
      <c r="J3729" s="1283"/>
      <c r="K3729" s="1283"/>
      <c r="L3729" s="1283"/>
      <c r="M3729" s="1283"/>
      <c r="N3729" s="1283"/>
      <c r="O3729" s="1283"/>
      <c r="P3729" s="1283"/>
      <c r="R3729" s="1067"/>
      <c r="S3729"/>
      <c r="T3729" s="268"/>
      <c r="U3729" s="268"/>
      <c r="V3729" s="268"/>
      <c r="Z3729" s="21"/>
      <c r="AH3729"/>
    </row>
    <row r="3730" spans="1:34" ht="11.25" customHeight="1">
      <c r="A3730"/>
      <c r="B3730" s="1281" t="s">
        <v>26</v>
      </c>
      <c r="C3730" s="1282">
        <v>8013</v>
      </c>
      <c r="D3730" s="1341" t="str">
        <f t="shared" si="72"/>
        <v>KY8013</v>
      </c>
      <c r="E3730" s="1514" t="s">
        <v>121</v>
      </c>
      <c r="F3730" s="1390">
        <v>500</v>
      </c>
      <c r="G3730" s="1283">
        <v>0.28999999999999998</v>
      </c>
      <c r="H3730" s="1283"/>
      <c r="I3730" s="1283"/>
      <c r="J3730" s="1283"/>
      <c r="K3730" s="1283"/>
      <c r="L3730" s="1283"/>
      <c r="M3730" s="1283"/>
      <c r="N3730" s="1283"/>
      <c r="O3730" s="1283"/>
      <c r="P3730" s="1283"/>
      <c r="R3730" s="1067"/>
      <c r="S3730"/>
      <c r="T3730" s="268"/>
      <c r="U3730" s="268"/>
      <c r="V3730" s="268"/>
      <c r="Z3730" s="21"/>
      <c r="AH3730"/>
    </row>
    <row r="3731" spans="1:34" ht="11.25" customHeight="1">
      <c r="A3731"/>
      <c r="B3731" s="1281" t="s">
        <v>26</v>
      </c>
      <c r="C3731" s="1282">
        <v>8015</v>
      </c>
      <c r="D3731" s="1341" t="str">
        <f t="shared" si="72"/>
        <v>KY8015</v>
      </c>
      <c r="E3731" s="1514" t="s">
        <v>121</v>
      </c>
      <c r="F3731" s="1390">
        <v>500</v>
      </c>
      <c r="G3731" s="1283">
        <v>0.64</v>
      </c>
      <c r="H3731" s="1283"/>
      <c r="I3731" s="1283"/>
      <c r="J3731" s="1283"/>
      <c r="K3731" s="1283"/>
      <c r="L3731" s="1283"/>
      <c r="M3731" s="1283"/>
      <c r="N3731" s="1283"/>
      <c r="O3731" s="1283"/>
      <c r="P3731" s="1283"/>
      <c r="R3731" s="1067"/>
      <c r="S3731"/>
      <c r="T3731" s="268"/>
      <c r="U3731" s="268"/>
      <c r="V3731" s="268"/>
      <c r="Z3731" s="21"/>
      <c r="AH3731"/>
    </row>
    <row r="3732" spans="1:34" ht="11.25" customHeight="1">
      <c r="A3732"/>
      <c r="B3732" s="1281" t="s">
        <v>26</v>
      </c>
      <c r="C3732" s="1282">
        <v>8017</v>
      </c>
      <c r="D3732" s="1341" t="str">
        <f t="shared" si="72"/>
        <v>KY8017</v>
      </c>
      <c r="E3732" s="1514" t="s">
        <v>121</v>
      </c>
      <c r="F3732" s="1390">
        <v>500</v>
      </c>
      <c r="G3732" s="1283">
        <v>0.9</v>
      </c>
      <c r="H3732" s="1283"/>
      <c r="I3732" s="1283"/>
      <c r="J3732" s="1283"/>
      <c r="K3732" s="1283"/>
      <c r="L3732" s="1283"/>
      <c r="M3732" s="1283"/>
      <c r="N3732" s="1283"/>
      <c r="O3732" s="1283"/>
      <c r="P3732" s="1283"/>
      <c r="R3732" s="1067"/>
      <c r="S3732"/>
      <c r="T3732" s="268"/>
      <c r="U3732" s="268"/>
      <c r="V3732" s="268"/>
      <c r="Z3732" s="21"/>
      <c r="AH3732"/>
    </row>
    <row r="3733" spans="1:34" ht="11.25" customHeight="1">
      <c r="A3733"/>
      <c r="B3733" s="1281" t="s">
        <v>26</v>
      </c>
      <c r="C3733" s="1282">
        <v>8018</v>
      </c>
      <c r="D3733" s="1341" t="str">
        <f t="shared" si="72"/>
        <v>KY8018</v>
      </c>
      <c r="E3733" s="1514" t="s">
        <v>121</v>
      </c>
      <c r="F3733" s="1390">
        <v>500</v>
      </c>
      <c r="G3733" s="1283">
        <v>1.97</v>
      </c>
      <c r="H3733" s="1283"/>
      <c r="I3733" s="1283"/>
      <c r="J3733" s="1283"/>
      <c r="K3733" s="1283"/>
      <c r="L3733" s="1283"/>
      <c r="M3733" s="1283"/>
      <c r="N3733" s="1283"/>
      <c r="O3733" s="1283"/>
      <c r="P3733" s="1283"/>
      <c r="R3733" s="1067"/>
      <c r="S3733"/>
      <c r="T3733" s="268"/>
      <c r="U3733" s="268"/>
      <c r="V3733" s="268"/>
      <c r="Z3733" s="21"/>
      <c r="AH3733"/>
    </row>
    <row r="3734" spans="1:34" ht="11.25" customHeight="1">
      <c r="A3734"/>
      <c r="B3734" s="1281" t="s">
        <v>26</v>
      </c>
      <c r="C3734" s="1282">
        <v>8021</v>
      </c>
      <c r="D3734" s="1341" t="str">
        <f t="shared" si="72"/>
        <v>KY8021</v>
      </c>
      <c r="E3734" s="1514" t="s">
        <v>121</v>
      </c>
      <c r="F3734" s="1390">
        <v>500</v>
      </c>
      <c r="G3734" s="1283">
        <v>2.2200000000000002</v>
      </c>
      <c r="H3734" s="1283"/>
      <c r="I3734" s="1283"/>
      <c r="J3734" s="1283"/>
      <c r="K3734" s="1283"/>
      <c r="L3734" s="1283"/>
      <c r="M3734" s="1283"/>
      <c r="N3734" s="1283"/>
      <c r="O3734" s="1283"/>
      <c r="P3734" s="1283"/>
      <c r="R3734" s="1067"/>
      <c r="S3734"/>
      <c r="T3734" s="268"/>
      <c r="U3734" s="268"/>
      <c r="V3734" s="268"/>
      <c r="Z3734" s="21"/>
      <c r="AH3734"/>
    </row>
    <row r="3735" spans="1:34" ht="11.25" customHeight="1">
      <c r="A3735"/>
      <c r="B3735" s="1281" t="s">
        <v>26</v>
      </c>
      <c r="C3735" s="1282">
        <v>8031</v>
      </c>
      <c r="D3735" s="1341" t="str">
        <f t="shared" si="72"/>
        <v>KY8031</v>
      </c>
      <c r="E3735" s="1514" t="s">
        <v>121</v>
      </c>
      <c r="F3735" s="1390">
        <v>500</v>
      </c>
      <c r="G3735" s="1283">
        <v>2.14</v>
      </c>
      <c r="H3735" s="1283"/>
      <c r="I3735" s="1283"/>
      <c r="J3735" s="1283"/>
      <c r="K3735" s="1283"/>
      <c r="L3735" s="1283"/>
      <c r="M3735" s="1283"/>
      <c r="N3735" s="1283"/>
      <c r="O3735" s="1283"/>
      <c r="P3735" s="1283"/>
      <c r="R3735" s="1067"/>
      <c r="S3735"/>
      <c r="T3735" s="268"/>
      <c r="U3735" s="268"/>
      <c r="V3735" s="268"/>
      <c r="Z3735" s="21"/>
      <c r="AH3735"/>
    </row>
    <row r="3736" spans="1:34" ht="11.25" customHeight="1">
      <c r="A3736"/>
      <c r="B3736" s="1281" t="s">
        <v>26</v>
      </c>
      <c r="C3736" s="1282">
        <v>8032</v>
      </c>
      <c r="D3736" s="1341" t="str">
        <f t="shared" si="72"/>
        <v>KY8032</v>
      </c>
      <c r="E3736" s="1514" t="s">
        <v>121</v>
      </c>
      <c r="F3736" s="1390">
        <v>500</v>
      </c>
      <c r="G3736" s="1283">
        <v>1.5</v>
      </c>
      <c r="H3736" s="1283"/>
      <c r="I3736" s="1283"/>
      <c r="J3736" s="1283"/>
      <c r="K3736" s="1283"/>
      <c r="L3736" s="1283"/>
      <c r="M3736" s="1283"/>
      <c r="N3736" s="1283"/>
      <c r="O3736" s="1283"/>
      <c r="P3736" s="1283"/>
      <c r="R3736" s="1067"/>
      <c r="S3736"/>
      <c r="T3736" s="268"/>
      <c r="U3736" s="268"/>
      <c r="V3736" s="268"/>
      <c r="Z3736" s="21"/>
      <c r="AH3736"/>
    </row>
    <row r="3737" spans="1:34" ht="11.25" customHeight="1">
      <c r="A3737"/>
      <c r="B3737" s="1281" t="s">
        <v>26</v>
      </c>
      <c r="C3737" s="1282">
        <v>8033</v>
      </c>
      <c r="D3737" s="1341" t="str">
        <f t="shared" si="72"/>
        <v>KY8033</v>
      </c>
      <c r="E3737" s="1514" t="s">
        <v>121</v>
      </c>
      <c r="F3737" s="1390">
        <v>500</v>
      </c>
      <c r="G3737" s="1283">
        <v>1.46</v>
      </c>
      <c r="H3737" s="1283"/>
      <c r="I3737" s="1283"/>
      <c r="J3737" s="1283"/>
      <c r="K3737" s="1283"/>
      <c r="L3737" s="1283"/>
      <c r="M3737" s="1283"/>
      <c r="N3737" s="1283"/>
      <c r="O3737" s="1283"/>
      <c r="P3737" s="1283"/>
      <c r="R3737" s="1067"/>
      <c r="S3737"/>
      <c r="T3737" s="268"/>
      <c r="U3737" s="268"/>
      <c r="V3737" s="268"/>
      <c r="Z3737" s="21"/>
      <c r="AH3737"/>
    </row>
    <row r="3738" spans="1:34" ht="11.25" customHeight="1">
      <c r="A3738"/>
      <c r="B3738" s="1281" t="s">
        <v>26</v>
      </c>
      <c r="C3738" s="1282">
        <v>8037</v>
      </c>
      <c r="D3738" s="1341" t="str">
        <f t="shared" si="72"/>
        <v>KY8037</v>
      </c>
      <c r="E3738" s="1514" t="s">
        <v>125</v>
      </c>
      <c r="F3738" s="1390">
        <v>500</v>
      </c>
      <c r="G3738" s="1283">
        <v>1.02</v>
      </c>
      <c r="H3738" s="1283"/>
      <c r="I3738" s="1283"/>
      <c r="J3738" s="1283"/>
      <c r="K3738" s="1283"/>
      <c r="L3738" s="1283"/>
      <c r="M3738" s="1283"/>
      <c r="N3738" s="1283"/>
      <c r="O3738" s="1283"/>
      <c r="P3738" s="1283"/>
      <c r="R3738" s="1067"/>
      <c r="S3738"/>
      <c r="T3738" s="268"/>
      <c r="U3738" s="268"/>
      <c r="V3738" s="268"/>
      <c r="Z3738" s="21"/>
      <c r="AH3738"/>
    </row>
    <row r="3739" spans="1:34" ht="11.25" customHeight="1">
      <c r="A3739"/>
      <c r="B3739" s="1281" t="s">
        <v>26</v>
      </c>
      <c r="C3739" s="1282">
        <v>8039</v>
      </c>
      <c r="D3739" s="1341" t="str">
        <f t="shared" si="72"/>
        <v>KY8039</v>
      </c>
      <c r="E3739" s="1514" t="s">
        <v>125</v>
      </c>
      <c r="F3739" s="1390">
        <v>500</v>
      </c>
      <c r="G3739" s="1283">
        <v>0.96</v>
      </c>
      <c r="H3739" s="1283"/>
      <c r="I3739" s="1283"/>
      <c r="J3739" s="1283"/>
      <c r="K3739" s="1283"/>
      <c r="L3739" s="1283"/>
      <c r="M3739" s="1283"/>
      <c r="N3739" s="1283"/>
      <c r="O3739" s="1283"/>
      <c r="P3739" s="1283"/>
      <c r="R3739" s="1067"/>
      <c r="S3739"/>
      <c r="T3739" s="268"/>
      <c r="U3739" s="268"/>
      <c r="V3739" s="268"/>
      <c r="Z3739" s="21"/>
      <c r="AH3739"/>
    </row>
    <row r="3740" spans="1:34" ht="11.25" customHeight="1">
      <c r="A3740"/>
      <c r="B3740" s="1281" t="s">
        <v>26</v>
      </c>
      <c r="C3740" s="1282">
        <v>8044</v>
      </c>
      <c r="D3740" s="1341" t="str">
        <f t="shared" si="72"/>
        <v>KY8044</v>
      </c>
      <c r="E3740" s="1514" t="s">
        <v>121</v>
      </c>
      <c r="F3740" s="1390">
        <v>500</v>
      </c>
      <c r="G3740" s="1283">
        <v>2.14</v>
      </c>
      <c r="H3740" s="1283"/>
      <c r="I3740" s="1283"/>
      <c r="J3740" s="1283"/>
      <c r="K3740" s="1283"/>
      <c r="L3740" s="1283"/>
      <c r="M3740" s="1283"/>
      <c r="N3740" s="1283"/>
      <c r="O3740" s="1283"/>
      <c r="P3740" s="1283"/>
      <c r="R3740" s="1067"/>
      <c r="S3740"/>
      <c r="T3740" s="268"/>
      <c r="U3740" s="268"/>
      <c r="V3740" s="268"/>
      <c r="Z3740" s="21"/>
      <c r="AH3740"/>
    </row>
    <row r="3741" spans="1:34" ht="11.25" customHeight="1">
      <c r="A3741"/>
      <c r="B3741" s="1281" t="s">
        <v>26</v>
      </c>
      <c r="C3741" s="1282">
        <v>8045</v>
      </c>
      <c r="D3741" s="1341" t="str">
        <f t="shared" si="72"/>
        <v>KY8045</v>
      </c>
      <c r="E3741" s="1514" t="s">
        <v>121</v>
      </c>
      <c r="F3741" s="1390">
        <v>500</v>
      </c>
      <c r="G3741" s="1283">
        <v>0.51</v>
      </c>
      <c r="H3741" s="1283"/>
      <c r="I3741" s="1283"/>
      <c r="J3741" s="1283"/>
      <c r="K3741" s="1283"/>
      <c r="L3741" s="1283"/>
      <c r="M3741" s="1283"/>
      <c r="N3741" s="1283"/>
      <c r="O3741" s="1283"/>
      <c r="P3741" s="1283"/>
      <c r="R3741" s="1067"/>
      <c r="S3741"/>
      <c r="T3741" s="268"/>
      <c r="U3741" s="268"/>
      <c r="V3741" s="268"/>
      <c r="Z3741" s="21"/>
      <c r="AH3741"/>
    </row>
    <row r="3742" spans="1:34" ht="11.25" customHeight="1">
      <c r="A3742"/>
      <c r="B3742" s="1281" t="s">
        <v>26</v>
      </c>
      <c r="C3742" s="1282">
        <v>8046</v>
      </c>
      <c r="D3742" s="1341" t="str">
        <f t="shared" si="72"/>
        <v>KY8046</v>
      </c>
      <c r="E3742" s="1514" t="s">
        <v>121</v>
      </c>
      <c r="F3742" s="1390">
        <v>500</v>
      </c>
      <c r="G3742" s="1283">
        <v>1.66</v>
      </c>
      <c r="H3742" s="1283"/>
      <c r="I3742" s="1283"/>
      <c r="J3742" s="1283"/>
      <c r="K3742" s="1283"/>
      <c r="L3742" s="1283"/>
      <c r="M3742" s="1283"/>
      <c r="N3742" s="1283"/>
      <c r="O3742" s="1283"/>
      <c r="P3742" s="1283"/>
      <c r="R3742" s="1067"/>
      <c r="S3742"/>
      <c r="T3742" s="268"/>
      <c r="U3742" s="268"/>
      <c r="V3742" s="268"/>
      <c r="Z3742" s="21"/>
      <c r="AH3742"/>
    </row>
    <row r="3743" spans="1:34" ht="11.25" customHeight="1">
      <c r="A3743"/>
      <c r="B3743" s="1281" t="s">
        <v>26</v>
      </c>
      <c r="C3743" s="1282">
        <v>8047</v>
      </c>
      <c r="D3743" s="1341" t="str">
        <f t="shared" si="72"/>
        <v>KY8047</v>
      </c>
      <c r="E3743" s="1514" t="s">
        <v>121</v>
      </c>
      <c r="F3743" s="1390">
        <v>500</v>
      </c>
      <c r="G3743" s="1283">
        <v>0.67</v>
      </c>
      <c r="H3743" s="1283"/>
      <c r="I3743" s="1283"/>
      <c r="J3743" s="1283"/>
      <c r="K3743" s="1283"/>
      <c r="L3743" s="1283"/>
      <c r="M3743" s="1283"/>
      <c r="N3743" s="1283"/>
      <c r="O3743" s="1283"/>
      <c r="P3743" s="1283"/>
      <c r="R3743" s="1067"/>
      <c r="S3743"/>
      <c r="T3743" s="268"/>
      <c r="U3743" s="268"/>
      <c r="V3743" s="268"/>
      <c r="Z3743" s="21"/>
      <c r="AH3743"/>
    </row>
    <row r="3744" spans="1:34" ht="11.25" customHeight="1">
      <c r="A3744"/>
      <c r="B3744" s="1281" t="s">
        <v>26</v>
      </c>
      <c r="C3744" s="1282">
        <v>8058</v>
      </c>
      <c r="D3744" s="1341" t="str">
        <f t="shared" si="72"/>
        <v>KY8058</v>
      </c>
      <c r="E3744" s="1514" t="s">
        <v>121</v>
      </c>
      <c r="F3744" s="1390">
        <v>500</v>
      </c>
      <c r="G3744" s="1283">
        <v>1.9</v>
      </c>
      <c r="H3744" s="1283"/>
      <c r="I3744" s="1283"/>
      <c r="J3744" s="1283"/>
      <c r="K3744" s="1283"/>
      <c r="L3744" s="1283"/>
      <c r="M3744" s="1283"/>
      <c r="N3744" s="1283"/>
      <c r="O3744" s="1283"/>
      <c r="P3744" s="1283"/>
      <c r="R3744" s="1067"/>
      <c r="S3744"/>
      <c r="T3744" s="268"/>
      <c r="U3744" s="268"/>
      <c r="V3744" s="268"/>
      <c r="Z3744" s="21"/>
      <c r="AH3744"/>
    </row>
    <row r="3745" spans="1:34" ht="11.25" customHeight="1">
      <c r="A3745"/>
      <c r="B3745" s="1281" t="s">
        <v>26</v>
      </c>
      <c r="C3745" s="1282">
        <v>8072</v>
      </c>
      <c r="D3745" s="1341" t="str">
        <f t="shared" si="72"/>
        <v>KY8072</v>
      </c>
      <c r="E3745" s="1514" t="s">
        <v>121</v>
      </c>
      <c r="F3745" s="1390">
        <v>500</v>
      </c>
      <c r="G3745" s="1283">
        <v>0.42</v>
      </c>
      <c r="H3745" s="1283"/>
      <c r="I3745" s="1283"/>
      <c r="J3745" s="1283"/>
      <c r="K3745" s="1283"/>
      <c r="L3745" s="1283"/>
      <c r="M3745" s="1283"/>
      <c r="N3745" s="1283"/>
      <c r="O3745" s="1283"/>
      <c r="P3745" s="1283"/>
      <c r="R3745" s="1067"/>
      <c r="S3745"/>
      <c r="T3745" s="268"/>
      <c r="U3745" s="268"/>
      <c r="V3745" s="268"/>
      <c r="Z3745" s="21"/>
      <c r="AH3745"/>
    </row>
    <row r="3746" spans="1:34" ht="11.25" customHeight="1">
      <c r="A3746"/>
      <c r="B3746" s="1281" t="s">
        <v>26</v>
      </c>
      <c r="C3746" s="1282">
        <v>8102</v>
      </c>
      <c r="D3746" s="1341" t="str">
        <f t="shared" si="72"/>
        <v>KY8102</v>
      </c>
      <c r="E3746" s="1514" t="s">
        <v>123</v>
      </c>
      <c r="F3746" s="1390">
        <v>500</v>
      </c>
      <c r="G3746" s="1283">
        <v>1.68</v>
      </c>
      <c r="H3746" s="1283"/>
      <c r="I3746" s="1283"/>
      <c r="J3746" s="1283"/>
      <c r="K3746" s="1283"/>
      <c r="L3746" s="1283"/>
      <c r="M3746" s="1283"/>
      <c r="N3746" s="1283"/>
      <c r="O3746" s="1283"/>
      <c r="P3746" s="1283"/>
      <c r="R3746" s="1067"/>
      <c r="S3746"/>
      <c r="T3746" s="268"/>
      <c r="U3746" s="268"/>
      <c r="V3746" s="268"/>
      <c r="Z3746" s="21"/>
      <c r="AH3746"/>
    </row>
    <row r="3747" spans="1:34" ht="11.25" customHeight="1">
      <c r="A3747"/>
      <c r="B3747" s="1281" t="s">
        <v>26</v>
      </c>
      <c r="C3747" s="1282">
        <v>8103</v>
      </c>
      <c r="D3747" s="1341" t="str">
        <f t="shared" si="72"/>
        <v>KY8103</v>
      </c>
      <c r="E3747" s="1514" t="s">
        <v>123</v>
      </c>
      <c r="F3747" s="1390">
        <v>500</v>
      </c>
      <c r="G3747" s="1283">
        <v>2.14</v>
      </c>
      <c r="H3747" s="1283"/>
      <c r="I3747" s="1283"/>
      <c r="J3747" s="1283"/>
      <c r="K3747" s="1283"/>
      <c r="L3747" s="1283"/>
      <c r="M3747" s="1283"/>
      <c r="N3747" s="1283"/>
      <c r="O3747" s="1283"/>
      <c r="P3747" s="1283"/>
      <c r="R3747" s="1067"/>
      <c r="S3747"/>
      <c r="T3747" s="268"/>
      <c r="U3747" s="268"/>
      <c r="V3747" s="268"/>
      <c r="Z3747" s="21"/>
      <c r="AH3747"/>
    </row>
    <row r="3748" spans="1:34" ht="11.25" customHeight="1">
      <c r="A3748"/>
      <c r="B3748" s="1281" t="s">
        <v>26</v>
      </c>
      <c r="C3748" s="1282">
        <v>8106</v>
      </c>
      <c r="D3748" s="1341" t="str">
        <f t="shared" si="72"/>
        <v>KY8106</v>
      </c>
      <c r="E3748" s="1514" t="s">
        <v>123</v>
      </c>
      <c r="F3748" s="1390">
        <v>500</v>
      </c>
      <c r="G3748" s="1283">
        <v>2.98</v>
      </c>
      <c r="H3748" s="1283"/>
      <c r="I3748" s="1283"/>
      <c r="J3748" s="1283"/>
      <c r="K3748" s="1283"/>
      <c r="L3748" s="1283"/>
      <c r="M3748" s="1283"/>
      <c r="N3748" s="1283"/>
      <c r="O3748" s="1283"/>
      <c r="P3748" s="1283"/>
      <c r="R3748" s="1067"/>
      <c r="S3748"/>
      <c r="T3748" s="268"/>
      <c r="U3748" s="268"/>
      <c r="V3748" s="268"/>
      <c r="Z3748" s="21"/>
      <c r="AH3748"/>
    </row>
    <row r="3749" spans="1:34" ht="11.25" customHeight="1">
      <c r="A3749"/>
      <c r="B3749" s="1281" t="s">
        <v>26</v>
      </c>
      <c r="C3749" s="1282">
        <v>8107</v>
      </c>
      <c r="D3749" s="1341" t="str">
        <f t="shared" si="72"/>
        <v>KY8107</v>
      </c>
      <c r="E3749" s="1514" t="s">
        <v>121</v>
      </c>
      <c r="F3749" s="1390">
        <v>500</v>
      </c>
      <c r="G3749" s="1283">
        <v>2.4</v>
      </c>
      <c r="H3749" s="1283"/>
      <c r="I3749" s="1283"/>
      <c r="J3749" s="1283"/>
      <c r="K3749" s="1283"/>
      <c r="L3749" s="1283"/>
      <c r="M3749" s="1283"/>
      <c r="N3749" s="1283"/>
      <c r="O3749" s="1283"/>
      <c r="P3749" s="1283"/>
      <c r="R3749" s="1067"/>
      <c r="S3749"/>
      <c r="T3749" s="268"/>
      <c r="U3749" s="268"/>
      <c r="V3749" s="268"/>
      <c r="Z3749" s="21"/>
      <c r="AH3749"/>
    </row>
    <row r="3750" spans="1:34" ht="11.25" customHeight="1">
      <c r="A3750"/>
      <c r="B3750" s="1281" t="s">
        <v>26</v>
      </c>
      <c r="C3750" s="1282">
        <v>8111</v>
      </c>
      <c r="D3750" s="1341" t="str">
        <f t="shared" si="72"/>
        <v>KY8111</v>
      </c>
      <c r="E3750" s="1514" t="s">
        <v>121</v>
      </c>
      <c r="F3750" s="1390">
        <v>500</v>
      </c>
      <c r="G3750" s="1283">
        <v>1.33</v>
      </c>
      <c r="H3750" s="1283"/>
      <c r="I3750" s="1283"/>
      <c r="J3750" s="1283"/>
      <c r="K3750" s="1283"/>
      <c r="L3750" s="1283"/>
      <c r="M3750" s="1283"/>
      <c r="N3750" s="1283"/>
      <c r="O3750" s="1283"/>
      <c r="P3750" s="1283"/>
      <c r="R3750" s="1067"/>
      <c r="S3750"/>
      <c r="T3750" s="268"/>
      <c r="U3750" s="268"/>
      <c r="V3750" s="268"/>
      <c r="Z3750" s="21"/>
      <c r="AH3750"/>
    </row>
    <row r="3751" spans="1:34" ht="11.25" customHeight="1">
      <c r="A3751"/>
      <c r="B3751" s="1281" t="s">
        <v>26</v>
      </c>
      <c r="C3751" s="1282">
        <v>8116</v>
      </c>
      <c r="D3751" s="1341" t="str">
        <f t="shared" si="72"/>
        <v>KY8116</v>
      </c>
      <c r="E3751" s="1514" t="s">
        <v>125</v>
      </c>
      <c r="F3751" s="1390">
        <v>500</v>
      </c>
      <c r="G3751" s="1283">
        <v>1.65</v>
      </c>
      <c r="H3751" s="1283"/>
      <c r="I3751" s="1283"/>
      <c r="J3751" s="1283"/>
      <c r="K3751" s="1283"/>
      <c r="L3751" s="1283"/>
      <c r="M3751" s="1283"/>
      <c r="N3751" s="1283"/>
      <c r="O3751" s="1283"/>
      <c r="P3751" s="1283"/>
      <c r="R3751" s="1067"/>
      <c r="S3751"/>
      <c r="T3751" s="268"/>
      <c r="U3751" s="268"/>
      <c r="V3751" s="268"/>
      <c r="Z3751" s="21"/>
      <c r="AH3751"/>
    </row>
    <row r="3752" spans="1:34" ht="11.25" customHeight="1">
      <c r="A3752"/>
      <c r="B3752" s="1281" t="s">
        <v>26</v>
      </c>
      <c r="C3752" s="1282">
        <v>8203</v>
      </c>
      <c r="D3752" s="1341" t="str">
        <f t="shared" si="72"/>
        <v>KY8203</v>
      </c>
      <c r="E3752" s="1514" t="s">
        <v>125</v>
      </c>
      <c r="F3752" s="1390">
        <v>500</v>
      </c>
      <c r="G3752" s="1283">
        <v>4.1900000000000004</v>
      </c>
      <c r="H3752" s="1283"/>
      <c r="I3752" s="1283"/>
      <c r="J3752" s="1283"/>
      <c r="K3752" s="1283"/>
      <c r="L3752" s="1283"/>
      <c r="M3752" s="1283"/>
      <c r="N3752" s="1283"/>
      <c r="O3752" s="1283"/>
      <c r="P3752" s="1283"/>
      <c r="R3752" s="1067"/>
      <c r="S3752"/>
      <c r="T3752" s="268"/>
      <c r="U3752" s="268"/>
      <c r="V3752" s="268"/>
      <c r="Z3752" s="21"/>
      <c r="AH3752"/>
    </row>
    <row r="3753" spans="1:34" ht="11.25" customHeight="1">
      <c r="A3753"/>
      <c r="B3753" s="1281" t="s">
        <v>26</v>
      </c>
      <c r="C3753" s="1282">
        <v>8204</v>
      </c>
      <c r="D3753" s="1341" t="str">
        <f t="shared" si="72"/>
        <v>KY8204</v>
      </c>
      <c r="E3753" s="1514" t="s">
        <v>121</v>
      </c>
      <c r="F3753" s="1390">
        <v>500</v>
      </c>
      <c r="G3753" s="1283">
        <v>3.39</v>
      </c>
      <c r="H3753" s="1283"/>
      <c r="I3753" s="1283"/>
      <c r="J3753" s="1283"/>
      <c r="K3753" s="1283"/>
      <c r="L3753" s="1283"/>
      <c r="M3753" s="1283"/>
      <c r="N3753" s="1283"/>
      <c r="O3753" s="1283"/>
      <c r="P3753" s="1283"/>
      <c r="R3753" s="1067"/>
      <c r="S3753"/>
      <c r="T3753" s="268"/>
      <c r="U3753" s="268"/>
      <c r="V3753" s="268"/>
      <c r="Z3753" s="21"/>
      <c r="AH3753"/>
    </row>
    <row r="3754" spans="1:34" ht="11.25" customHeight="1">
      <c r="A3754"/>
      <c r="B3754" s="1281" t="s">
        <v>26</v>
      </c>
      <c r="C3754" s="1282">
        <v>8209</v>
      </c>
      <c r="D3754" s="1341" t="str">
        <f t="shared" si="72"/>
        <v>KY8209</v>
      </c>
      <c r="E3754" s="1514" t="s">
        <v>121</v>
      </c>
      <c r="F3754" s="1390">
        <v>500</v>
      </c>
      <c r="G3754" s="1283">
        <v>2.83</v>
      </c>
      <c r="H3754" s="1283"/>
      <c r="I3754" s="1283"/>
      <c r="J3754" s="1283"/>
      <c r="K3754" s="1283"/>
      <c r="L3754" s="1283"/>
      <c r="M3754" s="1283"/>
      <c r="N3754" s="1283"/>
      <c r="O3754" s="1283"/>
      <c r="P3754" s="1283"/>
      <c r="R3754" s="1067"/>
      <c r="S3754"/>
      <c r="T3754" s="268"/>
      <c r="U3754" s="268"/>
      <c r="V3754" s="268"/>
      <c r="Z3754" s="21"/>
      <c r="AH3754"/>
    </row>
    <row r="3755" spans="1:34" ht="11.25" customHeight="1">
      <c r="A3755"/>
      <c r="B3755" s="1281" t="s">
        <v>26</v>
      </c>
      <c r="C3755" s="1282">
        <v>8215</v>
      </c>
      <c r="D3755" s="1341" t="str">
        <f t="shared" si="72"/>
        <v>KY8215</v>
      </c>
      <c r="E3755" s="1514" t="s">
        <v>123</v>
      </c>
      <c r="F3755" s="1390">
        <v>500</v>
      </c>
      <c r="G3755" s="1283">
        <v>2.99</v>
      </c>
      <c r="H3755" s="1283"/>
      <c r="I3755" s="1283"/>
      <c r="J3755" s="1283"/>
      <c r="K3755" s="1283"/>
      <c r="L3755" s="1283"/>
      <c r="M3755" s="1283"/>
      <c r="N3755" s="1283"/>
      <c r="O3755" s="1283"/>
      <c r="P3755" s="1283"/>
      <c r="R3755" s="1067"/>
      <c r="S3755"/>
      <c r="T3755" s="268"/>
      <c r="U3755" s="268"/>
      <c r="V3755" s="268"/>
      <c r="Z3755" s="21"/>
      <c r="AH3755"/>
    </row>
    <row r="3756" spans="1:34" ht="11.25" customHeight="1">
      <c r="A3756"/>
      <c r="B3756" s="1281" t="s">
        <v>26</v>
      </c>
      <c r="C3756" s="1282">
        <v>8227</v>
      </c>
      <c r="D3756" s="1341" t="str">
        <f t="shared" si="72"/>
        <v>KY8227</v>
      </c>
      <c r="E3756" s="1514" t="s">
        <v>124</v>
      </c>
      <c r="F3756" s="1390">
        <v>500</v>
      </c>
      <c r="G3756" s="1283">
        <v>3.01</v>
      </c>
      <c r="H3756" s="1283"/>
      <c r="I3756" s="1283"/>
      <c r="J3756" s="1283"/>
      <c r="K3756" s="1283"/>
      <c r="L3756" s="1283"/>
      <c r="M3756" s="1283"/>
      <c r="N3756" s="1283"/>
      <c r="O3756" s="1283"/>
      <c r="P3756" s="1283"/>
      <c r="R3756" s="1067"/>
      <c r="S3756"/>
      <c r="T3756" s="268"/>
      <c r="U3756" s="268"/>
      <c r="V3756" s="268"/>
      <c r="Z3756" s="21"/>
      <c r="AH3756"/>
    </row>
    <row r="3757" spans="1:34" ht="11.25" customHeight="1">
      <c r="A3757"/>
      <c r="B3757" s="1281" t="s">
        <v>26</v>
      </c>
      <c r="C3757" s="1282">
        <v>8232</v>
      </c>
      <c r="D3757" s="1341" t="str">
        <f t="shared" si="72"/>
        <v>KY8232</v>
      </c>
      <c r="E3757" s="1514" t="s">
        <v>121</v>
      </c>
      <c r="F3757" s="1390">
        <v>500</v>
      </c>
      <c r="G3757" s="1283">
        <v>3.44</v>
      </c>
      <c r="H3757" s="1283"/>
      <c r="I3757" s="1283"/>
      <c r="J3757" s="1283"/>
      <c r="K3757" s="1283"/>
      <c r="L3757" s="1283"/>
      <c r="M3757" s="1283"/>
      <c r="N3757" s="1283"/>
      <c r="O3757" s="1283"/>
      <c r="P3757" s="1283"/>
      <c r="R3757" s="1067"/>
      <c r="S3757"/>
      <c r="T3757" s="268"/>
      <c r="U3757" s="268"/>
      <c r="V3757" s="268"/>
      <c r="Z3757" s="21"/>
      <c r="AH3757"/>
    </row>
    <row r="3758" spans="1:34" ht="11.25" customHeight="1">
      <c r="A3758"/>
      <c r="B3758" s="1281" t="s">
        <v>26</v>
      </c>
      <c r="C3758" s="1282">
        <v>8233</v>
      </c>
      <c r="D3758" s="1341" t="str">
        <f t="shared" si="72"/>
        <v>KY8233</v>
      </c>
      <c r="E3758" s="1514" t="s">
        <v>123</v>
      </c>
      <c r="F3758" s="1390">
        <v>500</v>
      </c>
      <c r="G3758" s="1283">
        <v>4.05</v>
      </c>
      <c r="H3758" s="1283"/>
      <c r="I3758" s="1283"/>
      <c r="J3758" s="1283"/>
      <c r="K3758" s="1283"/>
      <c r="L3758" s="1283"/>
      <c r="M3758" s="1283"/>
      <c r="N3758" s="1283"/>
      <c r="O3758" s="1283"/>
      <c r="P3758" s="1283"/>
      <c r="R3758" s="1067"/>
      <c r="S3758"/>
      <c r="T3758" s="268"/>
      <c r="U3758" s="268"/>
      <c r="V3758" s="268"/>
      <c r="Z3758" s="21"/>
      <c r="AH3758"/>
    </row>
    <row r="3759" spans="1:34" ht="11.25" customHeight="1">
      <c r="A3759"/>
      <c r="B3759" s="1281" t="s">
        <v>26</v>
      </c>
      <c r="C3759" s="1282">
        <v>8235</v>
      </c>
      <c r="D3759" s="1341" t="str">
        <f t="shared" si="72"/>
        <v>KY8235</v>
      </c>
      <c r="E3759" s="1514" t="s">
        <v>125</v>
      </c>
      <c r="F3759" s="1390">
        <v>500</v>
      </c>
      <c r="G3759" s="1283">
        <v>3.65</v>
      </c>
      <c r="H3759" s="1283"/>
      <c r="I3759" s="1283"/>
      <c r="J3759" s="1283"/>
      <c r="K3759" s="1283"/>
      <c r="L3759" s="1283"/>
      <c r="M3759" s="1283"/>
      <c r="N3759" s="1283"/>
      <c r="O3759" s="1283"/>
      <c r="P3759" s="1283"/>
      <c r="R3759" s="1067"/>
      <c r="S3759"/>
      <c r="T3759" s="268"/>
      <c r="U3759" s="268"/>
      <c r="V3759" s="268"/>
      <c r="Z3759" s="21"/>
      <c r="AH3759"/>
    </row>
    <row r="3760" spans="1:34" ht="11.25" customHeight="1">
      <c r="A3760"/>
      <c r="B3760" s="1281" t="s">
        <v>26</v>
      </c>
      <c r="C3760" s="1282">
        <v>8263</v>
      </c>
      <c r="D3760" s="1341" t="str">
        <f t="shared" si="72"/>
        <v>KY8263</v>
      </c>
      <c r="E3760" s="1514" t="s">
        <v>123</v>
      </c>
      <c r="F3760" s="1390">
        <v>500</v>
      </c>
      <c r="G3760" s="1283">
        <v>4.83</v>
      </c>
      <c r="H3760" s="1283"/>
      <c r="I3760" s="1283"/>
      <c r="J3760" s="1283"/>
      <c r="K3760" s="1283"/>
      <c r="L3760" s="1283"/>
      <c r="M3760" s="1283"/>
      <c r="N3760" s="1283"/>
      <c r="O3760" s="1283"/>
      <c r="P3760" s="1283"/>
      <c r="R3760" s="1067"/>
      <c r="S3760"/>
      <c r="T3760" s="268"/>
      <c r="U3760" s="268"/>
      <c r="V3760" s="268"/>
      <c r="Z3760" s="21"/>
      <c r="AH3760"/>
    </row>
    <row r="3761" spans="1:34" ht="11.25" customHeight="1">
      <c r="A3761"/>
      <c r="B3761" s="1281" t="s">
        <v>26</v>
      </c>
      <c r="C3761" s="1282">
        <v>8264</v>
      </c>
      <c r="D3761" s="1341" t="str">
        <f t="shared" si="72"/>
        <v>KY8264</v>
      </c>
      <c r="E3761" s="1514" t="s">
        <v>123</v>
      </c>
      <c r="F3761" s="1390">
        <v>500</v>
      </c>
      <c r="G3761" s="1283">
        <v>3.71</v>
      </c>
      <c r="H3761" s="1283"/>
      <c r="I3761" s="1283"/>
      <c r="J3761" s="1283"/>
      <c r="K3761" s="1283"/>
      <c r="L3761" s="1283"/>
      <c r="M3761" s="1283"/>
      <c r="N3761" s="1283"/>
      <c r="O3761" s="1283"/>
      <c r="P3761" s="1283"/>
      <c r="R3761" s="1067"/>
      <c r="S3761"/>
      <c r="T3761" s="268"/>
      <c r="U3761" s="268"/>
      <c r="V3761" s="268"/>
      <c r="Z3761" s="21"/>
      <c r="AH3761"/>
    </row>
    <row r="3762" spans="1:34" ht="11.25" customHeight="1">
      <c r="A3762"/>
      <c r="B3762" s="1281" t="s">
        <v>26</v>
      </c>
      <c r="C3762" s="1282">
        <v>8265</v>
      </c>
      <c r="D3762" s="1341" t="str">
        <f t="shared" si="72"/>
        <v>KY8265</v>
      </c>
      <c r="E3762" s="1514" t="s">
        <v>123</v>
      </c>
      <c r="F3762" s="1390">
        <v>500</v>
      </c>
      <c r="G3762" s="1283">
        <v>3.94</v>
      </c>
      <c r="H3762" s="1283"/>
      <c r="I3762" s="1283"/>
      <c r="J3762" s="1283"/>
      <c r="K3762" s="1283"/>
      <c r="L3762" s="1283"/>
      <c r="M3762" s="1283"/>
      <c r="N3762" s="1283"/>
      <c r="O3762" s="1283"/>
      <c r="P3762" s="1283"/>
      <c r="R3762" s="1067"/>
      <c r="S3762"/>
      <c r="T3762" s="268"/>
      <c r="U3762" s="268"/>
      <c r="V3762" s="268"/>
      <c r="Z3762" s="21"/>
      <c r="AH3762"/>
    </row>
    <row r="3763" spans="1:34" ht="11.25" customHeight="1">
      <c r="A3763"/>
      <c r="B3763" s="1281" t="s">
        <v>26</v>
      </c>
      <c r="C3763" s="1282">
        <v>8279</v>
      </c>
      <c r="D3763" s="1341" t="str">
        <f t="shared" si="72"/>
        <v>KY8279</v>
      </c>
      <c r="E3763" s="1514" t="s">
        <v>122</v>
      </c>
      <c r="F3763" s="1390">
        <v>500</v>
      </c>
      <c r="G3763" s="1283">
        <v>4.29</v>
      </c>
      <c r="H3763" s="1283"/>
      <c r="I3763" s="1283"/>
      <c r="J3763" s="1283"/>
      <c r="K3763" s="1283"/>
      <c r="L3763" s="1283"/>
      <c r="M3763" s="1283"/>
      <c r="N3763" s="1283"/>
      <c r="O3763" s="1283"/>
      <c r="P3763" s="1283"/>
      <c r="R3763" s="1067"/>
      <c r="S3763"/>
      <c r="T3763" s="268"/>
      <c r="U3763" s="268"/>
      <c r="V3763" s="268"/>
      <c r="Z3763" s="21"/>
      <c r="AH3763"/>
    </row>
    <row r="3764" spans="1:34" ht="11.25" customHeight="1">
      <c r="A3764"/>
      <c r="B3764" s="1281" t="s">
        <v>26</v>
      </c>
      <c r="C3764" s="1282">
        <v>8288</v>
      </c>
      <c r="D3764" s="1341" t="str">
        <f t="shared" si="72"/>
        <v>KY8288</v>
      </c>
      <c r="E3764" s="1514" t="s">
        <v>122</v>
      </c>
      <c r="F3764" s="1390">
        <v>500</v>
      </c>
      <c r="G3764" s="1283">
        <v>4.2699999999999996</v>
      </c>
      <c r="H3764" s="1283"/>
      <c r="I3764" s="1283"/>
      <c r="J3764" s="1283"/>
      <c r="K3764" s="1283"/>
      <c r="L3764" s="1283"/>
      <c r="M3764" s="1283"/>
      <c r="N3764" s="1283"/>
      <c r="O3764" s="1283"/>
      <c r="P3764" s="1283"/>
      <c r="R3764" s="1067"/>
      <c r="S3764"/>
      <c r="T3764" s="268"/>
      <c r="U3764" s="268"/>
      <c r="V3764" s="268"/>
      <c r="Z3764" s="21"/>
      <c r="AH3764"/>
    </row>
    <row r="3765" spans="1:34" ht="11.25" customHeight="1">
      <c r="A3765"/>
      <c r="B3765" s="1281" t="s">
        <v>26</v>
      </c>
      <c r="C3765" s="1282">
        <v>8291</v>
      </c>
      <c r="D3765" s="1341" t="str">
        <f t="shared" si="72"/>
        <v>KY8291</v>
      </c>
      <c r="E3765" s="1514" t="s">
        <v>125</v>
      </c>
      <c r="F3765" s="1390">
        <v>500</v>
      </c>
      <c r="G3765" s="1283">
        <v>2.27</v>
      </c>
      <c r="H3765" s="1283"/>
      <c r="I3765" s="1283"/>
      <c r="J3765" s="1283"/>
      <c r="K3765" s="1283"/>
      <c r="L3765" s="1283"/>
      <c r="M3765" s="1283"/>
      <c r="N3765" s="1283"/>
      <c r="O3765" s="1283"/>
      <c r="P3765" s="1283"/>
      <c r="R3765" s="1067"/>
      <c r="S3765"/>
      <c r="T3765" s="268"/>
      <c r="U3765" s="268"/>
      <c r="V3765" s="268"/>
      <c r="Z3765" s="21"/>
      <c r="AH3765"/>
    </row>
    <row r="3766" spans="1:34" ht="11.25" customHeight="1">
      <c r="A3766"/>
      <c r="B3766" s="1281" t="s">
        <v>26</v>
      </c>
      <c r="C3766" s="1282">
        <v>8292</v>
      </c>
      <c r="D3766" s="1341" t="str">
        <f t="shared" si="72"/>
        <v>KY8292</v>
      </c>
      <c r="E3766" s="1514" t="s">
        <v>121</v>
      </c>
      <c r="F3766" s="1390">
        <v>500</v>
      </c>
      <c r="G3766" s="1283">
        <v>2.2200000000000002</v>
      </c>
      <c r="H3766" s="1283"/>
      <c r="I3766" s="1283"/>
      <c r="J3766" s="1283"/>
      <c r="K3766" s="1283"/>
      <c r="L3766" s="1283"/>
      <c r="M3766" s="1283"/>
      <c r="N3766" s="1283"/>
      <c r="O3766" s="1283"/>
      <c r="P3766" s="1283"/>
      <c r="R3766" s="1067"/>
      <c r="S3766"/>
      <c r="T3766" s="268"/>
      <c r="U3766" s="268"/>
      <c r="V3766" s="268"/>
      <c r="Z3766" s="21"/>
      <c r="AH3766"/>
    </row>
    <row r="3767" spans="1:34" ht="11.25" customHeight="1">
      <c r="A3767"/>
      <c r="B3767" s="1281" t="s">
        <v>26</v>
      </c>
      <c r="C3767" s="1282">
        <v>8293</v>
      </c>
      <c r="D3767" s="1341" t="str">
        <f t="shared" si="72"/>
        <v>KY8293</v>
      </c>
      <c r="E3767" s="1514" t="s">
        <v>125</v>
      </c>
      <c r="F3767" s="1390">
        <v>550</v>
      </c>
      <c r="G3767" s="1283">
        <v>6.11</v>
      </c>
      <c r="H3767" s="1283"/>
      <c r="I3767" s="1283"/>
      <c r="J3767" s="1283"/>
      <c r="K3767" s="1283"/>
      <c r="L3767" s="1283"/>
      <c r="M3767" s="1283"/>
      <c r="N3767" s="1283"/>
      <c r="O3767" s="1283"/>
      <c r="P3767" s="1283"/>
      <c r="R3767" s="1067"/>
      <c r="S3767"/>
      <c r="T3767" s="268"/>
      <c r="U3767" s="268"/>
      <c r="V3767" s="268"/>
      <c r="Z3767" s="21"/>
      <c r="AH3767"/>
    </row>
    <row r="3768" spans="1:34" ht="11.25" customHeight="1">
      <c r="A3768"/>
      <c r="B3768" s="1281" t="s">
        <v>26</v>
      </c>
      <c r="C3768" s="1282">
        <v>8304</v>
      </c>
      <c r="D3768" s="1341" t="str">
        <f t="shared" si="72"/>
        <v>KY8304</v>
      </c>
      <c r="E3768" s="1514" t="s">
        <v>123</v>
      </c>
      <c r="F3768" s="1390">
        <v>500</v>
      </c>
      <c r="G3768" s="1283">
        <v>3.57</v>
      </c>
      <c r="H3768" s="1283"/>
      <c r="I3768" s="1283"/>
      <c r="J3768" s="1283"/>
      <c r="K3768" s="1283"/>
      <c r="L3768" s="1283"/>
      <c r="M3768" s="1283"/>
      <c r="N3768" s="1283"/>
      <c r="O3768" s="1283"/>
      <c r="P3768" s="1283"/>
      <c r="R3768" s="1067"/>
      <c r="S3768"/>
      <c r="T3768" s="268"/>
      <c r="U3768" s="268"/>
      <c r="V3768" s="268"/>
      <c r="Z3768" s="21"/>
      <c r="AH3768"/>
    </row>
    <row r="3769" spans="1:34" ht="11.25" customHeight="1">
      <c r="A3769"/>
      <c r="B3769" s="1281" t="s">
        <v>26</v>
      </c>
      <c r="C3769" s="1282">
        <v>8350</v>
      </c>
      <c r="D3769" s="1341" t="str">
        <f t="shared" si="72"/>
        <v>KY8350</v>
      </c>
      <c r="E3769" s="1514" t="s">
        <v>124</v>
      </c>
      <c r="F3769" s="1390">
        <v>550</v>
      </c>
      <c r="G3769" s="1283">
        <v>6.48</v>
      </c>
      <c r="H3769" s="1283"/>
      <c r="I3769" s="1283"/>
      <c r="J3769" s="1283"/>
      <c r="K3769" s="1283"/>
      <c r="L3769" s="1283"/>
      <c r="M3769" s="1283"/>
      <c r="N3769" s="1283"/>
      <c r="O3769" s="1283"/>
      <c r="P3769" s="1283"/>
      <c r="R3769" s="1067"/>
      <c r="S3769"/>
      <c r="T3769" s="268"/>
      <c r="U3769" s="268"/>
      <c r="V3769" s="268"/>
      <c r="Z3769" s="21"/>
      <c r="AH3769"/>
    </row>
    <row r="3770" spans="1:34" ht="11.25" customHeight="1">
      <c r="A3770"/>
      <c r="B3770" s="1281" t="s">
        <v>26</v>
      </c>
      <c r="C3770" s="1282">
        <v>8380</v>
      </c>
      <c r="D3770" s="1341" t="str">
        <f t="shared" si="72"/>
        <v>KY8380</v>
      </c>
      <c r="E3770" s="1514" t="s">
        <v>121</v>
      </c>
      <c r="F3770" s="1390">
        <v>500</v>
      </c>
      <c r="G3770" s="1283">
        <v>1.98</v>
      </c>
      <c r="H3770" s="1283"/>
      <c r="I3770" s="1283"/>
      <c r="J3770" s="1283"/>
      <c r="K3770" s="1283"/>
      <c r="L3770" s="1283"/>
      <c r="M3770" s="1283"/>
      <c r="N3770" s="1283"/>
      <c r="O3770" s="1283"/>
      <c r="P3770" s="1283"/>
      <c r="R3770" s="1067"/>
      <c r="S3770"/>
      <c r="T3770" s="268"/>
      <c r="U3770" s="268"/>
      <c r="V3770" s="268"/>
      <c r="Z3770" s="21"/>
      <c r="AH3770"/>
    </row>
    <row r="3771" spans="1:34" ht="11.25" customHeight="1">
      <c r="A3771"/>
      <c r="B3771" s="1281" t="s">
        <v>26</v>
      </c>
      <c r="C3771" s="1282">
        <v>8381</v>
      </c>
      <c r="D3771" s="1341" t="str">
        <f t="shared" si="72"/>
        <v>KY8381</v>
      </c>
      <c r="E3771" s="1514" t="s">
        <v>121</v>
      </c>
      <c r="F3771" s="1390">
        <v>500</v>
      </c>
      <c r="G3771" s="1283">
        <v>1.46</v>
      </c>
      <c r="H3771" s="1283"/>
      <c r="I3771" s="1283"/>
      <c r="J3771" s="1283"/>
      <c r="K3771" s="1283"/>
      <c r="L3771" s="1283"/>
      <c r="M3771" s="1283"/>
      <c r="N3771" s="1283"/>
      <c r="O3771" s="1283"/>
      <c r="P3771" s="1283"/>
      <c r="R3771" s="1067"/>
      <c r="S3771"/>
      <c r="T3771" s="268"/>
      <c r="U3771" s="268"/>
      <c r="V3771" s="268"/>
      <c r="Z3771" s="21"/>
      <c r="AH3771"/>
    </row>
    <row r="3772" spans="1:34" ht="11.25" customHeight="1">
      <c r="A3772"/>
      <c r="B3772" s="1281" t="s">
        <v>26</v>
      </c>
      <c r="C3772" s="1282">
        <v>8385</v>
      </c>
      <c r="D3772" s="1341" t="str">
        <f t="shared" si="72"/>
        <v>KY8385</v>
      </c>
      <c r="E3772" s="1514" t="s">
        <v>124</v>
      </c>
      <c r="F3772" s="1390">
        <v>500</v>
      </c>
      <c r="G3772" s="1283">
        <v>1.55</v>
      </c>
      <c r="H3772" s="1283"/>
      <c r="I3772" s="1283"/>
      <c r="J3772" s="1283"/>
      <c r="K3772" s="1283"/>
      <c r="L3772" s="1283"/>
      <c r="M3772" s="1283"/>
      <c r="N3772" s="1283"/>
      <c r="O3772" s="1283"/>
      <c r="P3772" s="1283"/>
      <c r="R3772" s="1067"/>
      <c r="S3772"/>
      <c r="T3772" s="268"/>
      <c r="U3772" s="268"/>
      <c r="V3772" s="268"/>
      <c r="Z3772" s="21"/>
      <c r="AH3772"/>
    </row>
    <row r="3773" spans="1:34" ht="11.25" customHeight="1">
      <c r="A3773"/>
      <c r="B3773" s="1281" t="s">
        <v>26</v>
      </c>
      <c r="C3773" s="1282">
        <v>8392</v>
      </c>
      <c r="D3773" s="1341" t="str">
        <f t="shared" si="72"/>
        <v>KY8392</v>
      </c>
      <c r="E3773" s="1514" t="s">
        <v>121</v>
      </c>
      <c r="F3773" s="1390">
        <v>500</v>
      </c>
      <c r="G3773" s="1283">
        <v>2.1800000000000002</v>
      </c>
      <c r="H3773" s="1283"/>
      <c r="I3773" s="1283"/>
      <c r="J3773" s="1283"/>
      <c r="K3773" s="1283"/>
      <c r="L3773" s="1283"/>
      <c r="M3773" s="1283"/>
      <c r="N3773" s="1283"/>
      <c r="O3773" s="1283"/>
      <c r="P3773" s="1283"/>
      <c r="R3773" s="1067"/>
      <c r="S3773"/>
      <c r="T3773" s="268"/>
      <c r="U3773" s="268"/>
      <c r="V3773" s="268"/>
      <c r="Z3773" s="21"/>
      <c r="AH3773"/>
    </row>
    <row r="3774" spans="1:34" ht="11.25" customHeight="1">
      <c r="A3774"/>
      <c r="B3774" s="1281" t="s">
        <v>26</v>
      </c>
      <c r="C3774" s="1282">
        <v>8393</v>
      </c>
      <c r="D3774" s="1341" t="str">
        <f t="shared" si="72"/>
        <v>KY8393</v>
      </c>
      <c r="E3774" s="1514" t="s">
        <v>121</v>
      </c>
      <c r="F3774" s="1390">
        <v>500</v>
      </c>
      <c r="G3774" s="1283">
        <v>1.26</v>
      </c>
      <c r="H3774" s="1283"/>
      <c r="I3774" s="1283"/>
      <c r="J3774" s="1283"/>
      <c r="K3774" s="1283"/>
      <c r="L3774" s="1283"/>
      <c r="M3774" s="1283"/>
      <c r="N3774" s="1283"/>
      <c r="O3774" s="1283"/>
      <c r="P3774" s="1283"/>
      <c r="R3774" s="1067"/>
      <c r="S3774"/>
      <c r="T3774" s="268"/>
      <c r="U3774" s="268"/>
      <c r="V3774" s="268"/>
      <c r="Z3774" s="21"/>
      <c r="AH3774"/>
    </row>
    <row r="3775" spans="1:34" ht="11.25" customHeight="1">
      <c r="A3775"/>
      <c r="B3775" s="1281" t="s">
        <v>26</v>
      </c>
      <c r="C3775" s="1282">
        <v>8500</v>
      </c>
      <c r="D3775" s="1341" t="str">
        <f t="shared" si="72"/>
        <v>KY8500</v>
      </c>
      <c r="E3775" s="1514" t="s">
        <v>123</v>
      </c>
      <c r="F3775" s="1390">
        <v>500</v>
      </c>
      <c r="G3775" s="1283">
        <v>4.26</v>
      </c>
      <c r="H3775" s="1283"/>
      <c r="I3775" s="1283"/>
      <c r="J3775" s="1283"/>
      <c r="K3775" s="1283"/>
      <c r="L3775" s="1283"/>
      <c r="M3775" s="1283"/>
      <c r="N3775" s="1283"/>
      <c r="O3775" s="1283"/>
      <c r="P3775" s="1283"/>
      <c r="R3775" s="1067"/>
      <c r="S3775"/>
      <c r="T3775" s="268"/>
      <c r="U3775" s="268"/>
      <c r="V3775" s="268"/>
      <c r="Z3775" s="21"/>
      <c r="AH3775"/>
    </row>
    <row r="3776" spans="1:34" ht="11.25" customHeight="1">
      <c r="A3776"/>
      <c r="B3776" s="1281" t="s">
        <v>26</v>
      </c>
      <c r="C3776" s="1282">
        <v>8601</v>
      </c>
      <c r="D3776" s="1341" t="str">
        <f t="shared" si="72"/>
        <v>KY8601</v>
      </c>
      <c r="E3776" s="1514" t="s">
        <v>125</v>
      </c>
      <c r="F3776" s="1390">
        <v>500</v>
      </c>
      <c r="G3776" s="1283">
        <v>0.28999999999999998</v>
      </c>
      <c r="H3776" s="1283"/>
      <c r="I3776" s="1283"/>
      <c r="J3776" s="1283"/>
      <c r="K3776" s="1283"/>
      <c r="L3776" s="1283"/>
      <c r="M3776" s="1283"/>
      <c r="N3776" s="1283"/>
      <c r="O3776" s="1283"/>
      <c r="P3776" s="1283"/>
      <c r="R3776" s="1067"/>
      <c r="S3776"/>
      <c r="T3776" s="268"/>
      <c r="U3776" s="268"/>
      <c r="V3776" s="268"/>
      <c r="Z3776" s="21"/>
      <c r="AH3776"/>
    </row>
    <row r="3777" spans="1:34" ht="11.25" customHeight="1">
      <c r="A3777"/>
      <c r="B3777" s="1281" t="s">
        <v>26</v>
      </c>
      <c r="C3777" s="1282">
        <v>8602</v>
      </c>
      <c r="D3777" s="1341" t="str">
        <f t="shared" si="72"/>
        <v>KY8602</v>
      </c>
      <c r="E3777" s="1514" t="s">
        <v>122</v>
      </c>
      <c r="F3777" s="1390">
        <v>500</v>
      </c>
      <c r="G3777" s="1283">
        <v>1.06</v>
      </c>
      <c r="H3777" s="1283"/>
      <c r="I3777" s="1283"/>
      <c r="J3777" s="1283"/>
      <c r="K3777" s="1283"/>
      <c r="L3777" s="1283"/>
      <c r="M3777" s="1283"/>
      <c r="N3777" s="1283"/>
      <c r="O3777" s="1283"/>
      <c r="P3777" s="1283"/>
      <c r="R3777" s="1067"/>
      <c r="S3777"/>
      <c r="T3777" s="268"/>
      <c r="U3777" s="268"/>
      <c r="V3777" s="268"/>
      <c r="Z3777" s="21"/>
      <c r="AH3777"/>
    </row>
    <row r="3778" spans="1:34" ht="11.25" customHeight="1">
      <c r="A3778"/>
      <c r="B3778" s="1281" t="s">
        <v>26</v>
      </c>
      <c r="C3778" s="1282">
        <v>8603</v>
      </c>
      <c r="D3778" s="1341" t="str">
        <f t="shared" si="72"/>
        <v>KY8603</v>
      </c>
      <c r="E3778" s="1514" t="s">
        <v>125</v>
      </c>
      <c r="F3778" s="1390">
        <v>500</v>
      </c>
      <c r="G3778" s="1283">
        <v>0.06</v>
      </c>
      <c r="H3778" s="1283"/>
      <c r="I3778" s="1283"/>
      <c r="J3778" s="1283"/>
      <c r="K3778" s="1283"/>
      <c r="L3778" s="1283"/>
      <c r="M3778" s="1283"/>
      <c r="N3778" s="1283"/>
      <c r="O3778" s="1283"/>
      <c r="P3778" s="1283"/>
      <c r="R3778" s="1067"/>
      <c r="S3778"/>
      <c r="T3778" s="268"/>
      <c r="U3778" s="268"/>
      <c r="V3778" s="268"/>
      <c r="Z3778" s="21"/>
      <c r="AH3778"/>
    </row>
    <row r="3779" spans="1:34" ht="11.25" customHeight="1">
      <c r="A3779"/>
      <c r="B3779" s="1281" t="s">
        <v>26</v>
      </c>
      <c r="C3779" s="1282">
        <v>8606</v>
      </c>
      <c r="D3779" s="1341" t="str">
        <f t="shared" si="72"/>
        <v>KY8606</v>
      </c>
      <c r="E3779" s="1514" t="s">
        <v>122</v>
      </c>
      <c r="F3779" s="1390">
        <v>500</v>
      </c>
      <c r="G3779" s="1283">
        <v>1.47</v>
      </c>
      <c r="H3779" s="1283"/>
      <c r="I3779" s="1283"/>
      <c r="J3779" s="1283"/>
      <c r="K3779" s="1283"/>
      <c r="L3779" s="1283"/>
      <c r="M3779" s="1283"/>
      <c r="N3779" s="1283"/>
      <c r="O3779" s="1283"/>
      <c r="P3779" s="1283"/>
      <c r="R3779" s="1067"/>
      <c r="S3779"/>
      <c r="T3779" s="268"/>
      <c r="U3779" s="268"/>
      <c r="V3779" s="268"/>
      <c r="Z3779" s="21"/>
      <c r="AH3779"/>
    </row>
    <row r="3780" spans="1:34" ht="11.25" customHeight="1">
      <c r="A3780"/>
      <c r="B3780" s="1281" t="s">
        <v>26</v>
      </c>
      <c r="C3780" s="1282">
        <v>8709</v>
      </c>
      <c r="D3780" s="1341" t="str">
        <f t="shared" si="72"/>
        <v>KY8709</v>
      </c>
      <c r="E3780" s="1514" t="s">
        <v>122</v>
      </c>
      <c r="F3780" s="1390">
        <v>500</v>
      </c>
      <c r="G3780" s="1283">
        <v>4.43</v>
      </c>
      <c r="H3780" s="1283"/>
      <c r="I3780" s="1283"/>
      <c r="J3780" s="1283"/>
      <c r="K3780" s="1283"/>
      <c r="L3780" s="1283"/>
      <c r="M3780" s="1283"/>
      <c r="N3780" s="1283"/>
      <c r="O3780" s="1283"/>
      <c r="P3780" s="1283"/>
      <c r="R3780" s="1067"/>
      <c r="S3780"/>
      <c r="T3780" s="268"/>
      <c r="U3780" s="268"/>
      <c r="V3780" s="268"/>
      <c r="Z3780" s="21"/>
      <c r="AH3780"/>
    </row>
    <row r="3781" spans="1:34" ht="11.25" customHeight="1">
      <c r="A3781"/>
      <c r="B3781" s="1281" t="s">
        <v>26</v>
      </c>
      <c r="C3781" s="1282">
        <v>8719</v>
      </c>
      <c r="D3781" s="1341" t="str">
        <f t="shared" si="72"/>
        <v>KY8719</v>
      </c>
      <c r="E3781" s="1514" t="s">
        <v>122</v>
      </c>
      <c r="F3781" s="1390">
        <v>500</v>
      </c>
      <c r="G3781" s="1283">
        <v>1.18</v>
      </c>
      <c r="H3781" s="1283"/>
      <c r="I3781" s="1283"/>
      <c r="J3781" s="1283"/>
      <c r="K3781" s="1283"/>
      <c r="L3781" s="1283"/>
      <c r="M3781" s="1283"/>
      <c r="N3781" s="1283"/>
      <c r="O3781" s="1283"/>
      <c r="P3781" s="1283"/>
      <c r="R3781" s="1067"/>
      <c r="S3781"/>
      <c r="T3781" s="268"/>
      <c r="U3781" s="268"/>
      <c r="V3781" s="268"/>
      <c r="Z3781" s="21"/>
      <c r="AH3781"/>
    </row>
    <row r="3782" spans="1:34" ht="11.25" customHeight="1">
      <c r="A3782"/>
      <c r="B3782" s="1281" t="s">
        <v>26</v>
      </c>
      <c r="C3782" s="1282">
        <v>8720</v>
      </c>
      <c r="D3782" s="1341" t="str">
        <f t="shared" si="72"/>
        <v>KY8720</v>
      </c>
      <c r="E3782" s="1514" t="s">
        <v>124</v>
      </c>
      <c r="F3782" s="1390">
        <v>500</v>
      </c>
      <c r="G3782" s="1283">
        <v>1.07</v>
      </c>
      <c r="H3782" s="1283"/>
      <c r="I3782" s="1283"/>
      <c r="J3782" s="1283"/>
      <c r="K3782" s="1283"/>
      <c r="L3782" s="1283"/>
      <c r="M3782" s="1283"/>
      <c r="N3782" s="1283"/>
      <c r="O3782" s="1283"/>
      <c r="P3782" s="1283"/>
      <c r="R3782" s="1067"/>
      <c r="S3782"/>
      <c r="T3782" s="268"/>
      <c r="U3782" s="268"/>
      <c r="V3782" s="268"/>
      <c r="Z3782" s="21"/>
      <c r="AH3782"/>
    </row>
    <row r="3783" spans="1:34" ht="11.25" customHeight="1">
      <c r="A3783"/>
      <c r="B3783" s="1281" t="s">
        <v>26</v>
      </c>
      <c r="C3783" s="1282">
        <v>8721</v>
      </c>
      <c r="D3783" s="1341" t="str">
        <f t="shared" si="72"/>
        <v>KY8721</v>
      </c>
      <c r="E3783" s="1514" t="s">
        <v>125</v>
      </c>
      <c r="F3783" s="1390">
        <v>500</v>
      </c>
      <c r="G3783" s="1283">
        <v>0.35</v>
      </c>
      <c r="H3783" s="1283"/>
      <c r="I3783" s="1283"/>
      <c r="J3783" s="1283"/>
      <c r="K3783" s="1283"/>
      <c r="L3783" s="1283"/>
      <c r="M3783" s="1283"/>
      <c r="N3783" s="1283"/>
      <c r="O3783" s="1283"/>
      <c r="P3783" s="1283"/>
      <c r="R3783" s="1067"/>
      <c r="S3783"/>
      <c r="T3783" s="268"/>
      <c r="U3783" s="268"/>
      <c r="V3783" s="268"/>
      <c r="Z3783" s="21"/>
      <c r="AH3783"/>
    </row>
    <row r="3784" spans="1:34" ht="11.25" customHeight="1">
      <c r="A3784"/>
      <c r="B3784" s="1281" t="s">
        <v>26</v>
      </c>
      <c r="C3784" s="1282">
        <v>8723</v>
      </c>
      <c r="D3784" s="1341" t="str">
        <f t="shared" si="72"/>
        <v>KY8723</v>
      </c>
      <c r="E3784" s="1514" t="s">
        <v>125</v>
      </c>
      <c r="F3784" s="1390">
        <v>500</v>
      </c>
      <c r="G3784" s="1283">
        <v>0.1</v>
      </c>
      <c r="H3784" s="1283"/>
      <c r="I3784" s="1283"/>
      <c r="J3784" s="1283"/>
      <c r="K3784" s="1283"/>
      <c r="L3784" s="1283"/>
      <c r="M3784" s="1283"/>
      <c r="N3784" s="1283"/>
      <c r="O3784" s="1283"/>
      <c r="P3784" s="1283"/>
      <c r="R3784" s="1067"/>
      <c r="S3784"/>
      <c r="T3784" s="268"/>
      <c r="U3784" s="268"/>
      <c r="V3784" s="268"/>
      <c r="Z3784" s="21"/>
      <c r="AH3784"/>
    </row>
    <row r="3785" spans="1:34" ht="11.25" customHeight="1">
      <c r="A3785"/>
      <c r="B3785" s="1281" t="s">
        <v>26</v>
      </c>
      <c r="C3785" s="1282">
        <v>8725</v>
      </c>
      <c r="D3785" s="1341" t="str">
        <f t="shared" si="72"/>
        <v>KY8725</v>
      </c>
      <c r="E3785" s="1514" t="s">
        <v>125</v>
      </c>
      <c r="F3785" s="1390">
        <v>500</v>
      </c>
      <c r="G3785" s="1283">
        <v>2</v>
      </c>
      <c r="H3785" s="1283"/>
      <c r="I3785" s="1283"/>
      <c r="J3785" s="1283"/>
      <c r="K3785" s="1283"/>
      <c r="L3785" s="1283"/>
      <c r="M3785" s="1283"/>
      <c r="N3785" s="1283"/>
      <c r="O3785" s="1283"/>
      <c r="P3785" s="1283"/>
      <c r="R3785" s="1067"/>
      <c r="S3785"/>
      <c r="T3785" s="268"/>
      <c r="U3785" s="268"/>
      <c r="V3785" s="268"/>
      <c r="Z3785" s="21"/>
      <c r="AH3785"/>
    </row>
    <row r="3786" spans="1:34" ht="11.25" customHeight="1">
      <c r="A3786"/>
      <c r="B3786" s="1281" t="s">
        <v>26</v>
      </c>
      <c r="C3786" s="1282">
        <v>8726</v>
      </c>
      <c r="D3786" s="1341" t="str">
        <f t="shared" si="72"/>
        <v>KY8726</v>
      </c>
      <c r="E3786" s="1514" t="s">
        <v>122</v>
      </c>
      <c r="F3786" s="1390">
        <v>500</v>
      </c>
      <c r="G3786" s="1283">
        <v>2.38</v>
      </c>
      <c r="H3786" s="1283"/>
      <c r="I3786" s="1283"/>
      <c r="J3786" s="1283"/>
      <c r="K3786" s="1283"/>
      <c r="L3786" s="1283"/>
      <c r="M3786" s="1283"/>
      <c r="N3786" s="1283"/>
      <c r="O3786" s="1283"/>
      <c r="P3786" s="1283"/>
      <c r="R3786" s="1067"/>
      <c r="S3786"/>
      <c r="T3786" s="268"/>
      <c r="U3786" s="268"/>
      <c r="V3786" s="268"/>
      <c r="Z3786" s="21"/>
      <c r="AH3786"/>
    </row>
    <row r="3787" spans="1:34" ht="11.25" customHeight="1">
      <c r="A3787"/>
      <c r="B3787" s="1281" t="s">
        <v>26</v>
      </c>
      <c r="C3787" s="1282">
        <v>8734</v>
      </c>
      <c r="D3787" s="1341" t="str">
        <f t="shared" si="72"/>
        <v>KY8734</v>
      </c>
      <c r="E3787" s="1514" t="s">
        <v>122</v>
      </c>
      <c r="F3787" s="1390">
        <v>500</v>
      </c>
      <c r="G3787" s="1283">
        <v>0.37</v>
      </c>
      <c r="H3787" s="1283"/>
      <c r="I3787" s="1283"/>
      <c r="J3787" s="1283"/>
      <c r="K3787" s="1283"/>
      <c r="L3787" s="1283"/>
      <c r="M3787" s="1283"/>
      <c r="N3787" s="1283"/>
      <c r="O3787" s="1283"/>
      <c r="P3787" s="1283"/>
      <c r="R3787" s="1067"/>
      <c r="S3787"/>
      <c r="T3787" s="268"/>
      <c r="U3787" s="268"/>
      <c r="V3787" s="268"/>
      <c r="Z3787" s="21"/>
      <c r="AH3787"/>
    </row>
    <row r="3788" spans="1:34" ht="11.25" customHeight="1">
      <c r="A3788"/>
      <c r="B3788" s="1281" t="s">
        <v>26</v>
      </c>
      <c r="C3788" s="1282">
        <v>8737</v>
      </c>
      <c r="D3788" s="1341" t="str">
        <f t="shared" ref="D3788:D3851" si="73">B3788&amp;TEXT(C3788,"0000")</f>
        <v>KY8737</v>
      </c>
      <c r="E3788" s="1514" t="s">
        <v>122</v>
      </c>
      <c r="F3788" s="1390">
        <v>500</v>
      </c>
      <c r="G3788" s="1283">
        <v>0.34</v>
      </c>
      <c r="H3788" s="1283"/>
      <c r="I3788" s="1283"/>
      <c r="J3788" s="1283"/>
      <c r="K3788" s="1283"/>
      <c r="L3788" s="1283"/>
      <c r="M3788" s="1283"/>
      <c r="N3788" s="1283"/>
      <c r="O3788" s="1283"/>
      <c r="P3788" s="1283"/>
      <c r="R3788" s="1067"/>
      <c r="S3788"/>
      <c r="T3788" s="268"/>
      <c r="U3788" s="268"/>
      <c r="V3788" s="268"/>
      <c r="Z3788" s="21"/>
      <c r="AH3788"/>
    </row>
    <row r="3789" spans="1:34" ht="11.25" customHeight="1">
      <c r="A3789"/>
      <c r="B3789" s="1281" t="s">
        <v>26</v>
      </c>
      <c r="C3789" s="1282">
        <v>8738</v>
      </c>
      <c r="D3789" s="1341" t="str">
        <f t="shared" si="73"/>
        <v>KY8738</v>
      </c>
      <c r="E3789" s="1514" t="s">
        <v>122</v>
      </c>
      <c r="F3789" s="1390">
        <v>500</v>
      </c>
      <c r="G3789" s="1283">
        <v>0.5</v>
      </c>
      <c r="H3789" s="1283"/>
      <c r="I3789" s="1283"/>
      <c r="J3789" s="1283"/>
      <c r="K3789" s="1283"/>
      <c r="L3789" s="1283"/>
      <c r="M3789" s="1283"/>
      <c r="N3789" s="1283"/>
      <c r="O3789" s="1283"/>
      <c r="P3789" s="1283"/>
      <c r="R3789" s="1067"/>
      <c r="S3789"/>
      <c r="T3789" s="268"/>
      <c r="U3789" s="268"/>
      <c r="V3789" s="268"/>
      <c r="Z3789" s="21"/>
      <c r="AH3789"/>
    </row>
    <row r="3790" spans="1:34" ht="11.25" customHeight="1">
      <c r="A3790"/>
      <c r="B3790" s="1281" t="s">
        <v>26</v>
      </c>
      <c r="C3790" s="1282">
        <v>8742</v>
      </c>
      <c r="D3790" s="1341" t="str">
        <f t="shared" si="73"/>
        <v>KY8742</v>
      </c>
      <c r="E3790" s="1514" t="s">
        <v>125</v>
      </c>
      <c r="F3790" s="1390">
        <v>500</v>
      </c>
      <c r="G3790" s="1283">
        <v>0.27</v>
      </c>
      <c r="H3790" s="1283"/>
      <c r="I3790" s="1283"/>
      <c r="J3790" s="1283"/>
      <c r="K3790" s="1283"/>
      <c r="L3790" s="1283"/>
      <c r="M3790" s="1283"/>
      <c r="N3790" s="1283"/>
      <c r="O3790" s="1283"/>
      <c r="P3790" s="1283"/>
      <c r="R3790" s="1067"/>
      <c r="S3790"/>
      <c r="T3790" s="268"/>
      <c r="U3790" s="268"/>
      <c r="V3790" s="268"/>
      <c r="Z3790" s="21"/>
      <c r="AH3790"/>
    </row>
    <row r="3791" spans="1:34" ht="11.25" customHeight="1">
      <c r="A3791"/>
      <c r="B3791" s="1281" t="s">
        <v>26</v>
      </c>
      <c r="C3791" s="1282">
        <v>8745</v>
      </c>
      <c r="D3791" s="1341" t="str">
        <f t="shared" si="73"/>
        <v>KY8745</v>
      </c>
      <c r="E3791" s="1514" t="s">
        <v>124</v>
      </c>
      <c r="F3791" s="1390">
        <v>500</v>
      </c>
      <c r="G3791" s="1283">
        <v>2.96</v>
      </c>
      <c r="H3791" s="1283"/>
      <c r="I3791" s="1283"/>
      <c r="J3791" s="1283"/>
      <c r="K3791" s="1283"/>
      <c r="L3791" s="1283"/>
      <c r="M3791" s="1283"/>
      <c r="N3791" s="1283"/>
      <c r="O3791" s="1283"/>
      <c r="P3791" s="1283"/>
      <c r="R3791" s="1067"/>
      <c r="S3791"/>
      <c r="T3791" s="268"/>
      <c r="U3791" s="268"/>
      <c r="V3791" s="268"/>
      <c r="Z3791" s="21"/>
      <c r="AH3791"/>
    </row>
    <row r="3792" spans="1:34" ht="11.25" customHeight="1">
      <c r="A3792"/>
      <c r="B3792" s="1281" t="s">
        <v>26</v>
      </c>
      <c r="C3792" s="1282">
        <v>8748</v>
      </c>
      <c r="D3792" s="1341" t="str">
        <f t="shared" si="73"/>
        <v>KY8748</v>
      </c>
      <c r="E3792" s="1514" t="s">
        <v>121</v>
      </c>
      <c r="F3792" s="1390">
        <v>500</v>
      </c>
      <c r="G3792" s="1283">
        <v>0.42</v>
      </c>
      <c r="H3792" s="1283"/>
      <c r="I3792" s="1283"/>
      <c r="J3792" s="1283"/>
      <c r="K3792" s="1283"/>
      <c r="L3792" s="1283"/>
      <c r="M3792" s="1283"/>
      <c r="N3792" s="1283"/>
      <c r="O3792" s="1283"/>
      <c r="P3792" s="1283"/>
      <c r="R3792" s="1067"/>
      <c r="S3792"/>
      <c r="T3792" s="268"/>
      <c r="U3792" s="268"/>
      <c r="V3792" s="268"/>
      <c r="Z3792" s="21"/>
      <c r="AH3792"/>
    </row>
    <row r="3793" spans="1:34" ht="11.25" customHeight="1">
      <c r="A3793"/>
      <c r="B3793" s="1281" t="s">
        <v>26</v>
      </c>
      <c r="C3793" s="1282">
        <v>8755</v>
      </c>
      <c r="D3793" s="1341" t="str">
        <f t="shared" si="73"/>
        <v>KY8755</v>
      </c>
      <c r="E3793" s="1514" t="s">
        <v>122</v>
      </c>
      <c r="F3793" s="1390">
        <v>500</v>
      </c>
      <c r="G3793" s="1283">
        <v>0.26</v>
      </c>
      <c r="H3793" s="1283"/>
      <c r="I3793" s="1283"/>
      <c r="J3793" s="1283"/>
      <c r="K3793" s="1283"/>
      <c r="L3793" s="1283"/>
      <c r="M3793" s="1283"/>
      <c r="N3793" s="1283"/>
      <c r="O3793" s="1283"/>
      <c r="P3793" s="1283"/>
      <c r="R3793" s="1067"/>
      <c r="S3793"/>
      <c r="T3793" s="268"/>
      <c r="U3793" s="268"/>
      <c r="V3793" s="268"/>
      <c r="Z3793" s="21"/>
      <c r="AH3793"/>
    </row>
    <row r="3794" spans="1:34" ht="11.25" customHeight="1">
      <c r="A3794"/>
      <c r="B3794" s="1281" t="s">
        <v>26</v>
      </c>
      <c r="C3794" s="1282">
        <v>8799</v>
      </c>
      <c r="D3794" s="1341" t="str">
        <f t="shared" si="73"/>
        <v>KY8799</v>
      </c>
      <c r="E3794" s="1514" t="s">
        <v>124</v>
      </c>
      <c r="F3794" s="1390">
        <v>500</v>
      </c>
      <c r="G3794" s="1283">
        <v>0.32</v>
      </c>
      <c r="H3794" s="1283"/>
      <c r="I3794" s="1283"/>
      <c r="J3794" s="1283"/>
      <c r="K3794" s="1283"/>
      <c r="L3794" s="1283"/>
      <c r="M3794" s="1283"/>
      <c r="N3794" s="1283"/>
      <c r="O3794" s="1283"/>
      <c r="P3794" s="1283"/>
      <c r="R3794" s="1067"/>
      <c r="S3794"/>
      <c r="T3794" s="268"/>
      <c r="U3794" s="268"/>
      <c r="V3794" s="268"/>
      <c r="Z3794" s="21"/>
      <c r="AH3794"/>
    </row>
    <row r="3795" spans="1:34" ht="11.25" customHeight="1">
      <c r="A3795"/>
      <c r="B3795" s="1281" t="s">
        <v>26</v>
      </c>
      <c r="C3795" s="1282">
        <v>8800</v>
      </c>
      <c r="D3795" s="1341" t="str">
        <f t="shared" si="73"/>
        <v>KY8800</v>
      </c>
      <c r="E3795" s="1514" t="s">
        <v>125</v>
      </c>
      <c r="F3795" s="1390">
        <v>500</v>
      </c>
      <c r="G3795" s="1283">
        <v>1.1399999999999999</v>
      </c>
      <c r="H3795" s="1283"/>
      <c r="I3795" s="1283"/>
      <c r="J3795" s="1283"/>
      <c r="K3795" s="1283"/>
      <c r="L3795" s="1283"/>
      <c r="M3795" s="1283"/>
      <c r="N3795" s="1283"/>
      <c r="O3795" s="1283"/>
      <c r="P3795" s="1283"/>
      <c r="R3795" s="1067"/>
      <c r="S3795"/>
      <c r="T3795" s="268"/>
      <c r="U3795" s="268"/>
      <c r="V3795" s="268"/>
      <c r="Z3795" s="21"/>
      <c r="AH3795"/>
    </row>
    <row r="3796" spans="1:34" ht="11.25" customHeight="1">
      <c r="A3796"/>
      <c r="B3796" s="1281" t="s">
        <v>26</v>
      </c>
      <c r="C3796" s="1282">
        <v>8803</v>
      </c>
      <c r="D3796" s="1341" t="str">
        <f t="shared" si="73"/>
        <v>KY8803</v>
      </c>
      <c r="E3796" s="1514" t="s">
        <v>121</v>
      </c>
      <c r="F3796" s="1390">
        <v>500</v>
      </c>
      <c r="G3796" s="1283">
        <v>0.05</v>
      </c>
      <c r="H3796" s="1283"/>
      <c r="I3796" s="1283"/>
      <c r="J3796" s="1283"/>
      <c r="K3796" s="1283"/>
      <c r="L3796" s="1283"/>
      <c r="M3796" s="1283"/>
      <c r="N3796" s="1283"/>
      <c r="O3796" s="1283"/>
      <c r="P3796" s="1283"/>
      <c r="R3796" s="1067"/>
      <c r="S3796"/>
      <c r="T3796" s="268"/>
      <c r="U3796" s="268"/>
      <c r="V3796" s="268"/>
      <c r="Z3796" s="21"/>
      <c r="AH3796"/>
    </row>
    <row r="3797" spans="1:34" ht="11.25" customHeight="1">
      <c r="A3797"/>
      <c r="B3797" s="1281" t="s">
        <v>26</v>
      </c>
      <c r="C3797" s="1282">
        <v>8805</v>
      </c>
      <c r="D3797" s="1341" t="str">
        <f t="shared" si="73"/>
        <v>KY8805</v>
      </c>
      <c r="E3797" s="1514" t="s">
        <v>122</v>
      </c>
      <c r="F3797" s="1390">
        <v>500</v>
      </c>
      <c r="G3797" s="1283">
        <v>0.18</v>
      </c>
      <c r="H3797" s="1283"/>
      <c r="I3797" s="1283"/>
      <c r="J3797" s="1283"/>
      <c r="K3797" s="1283"/>
      <c r="L3797" s="1283"/>
      <c r="M3797" s="1283"/>
      <c r="N3797" s="1283"/>
      <c r="O3797" s="1283"/>
      <c r="P3797" s="1283"/>
      <c r="R3797" s="1067"/>
      <c r="S3797"/>
      <c r="T3797" s="268"/>
      <c r="U3797" s="268"/>
      <c r="V3797" s="268"/>
      <c r="Z3797" s="21"/>
      <c r="AH3797"/>
    </row>
    <row r="3798" spans="1:34" ht="11.25" customHeight="1">
      <c r="A3798"/>
      <c r="B3798" s="1281" t="s">
        <v>26</v>
      </c>
      <c r="C3798" s="1282">
        <v>8810</v>
      </c>
      <c r="D3798" s="1341" t="str">
        <f t="shared" si="73"/>
        <v>KY8810</v>
      </c>
      <c r="E3798" s="1514" t="s">
        <v>125</v>
      </c>
      <c r="F3798" s="1390">
        <v>500</v>
      </c>
      <c r="G3798" s="1283">
        <v>0.13</v>
      </c>
      <c r="H3798" s="1283"/>
      <c r="I3798" s="1283"/>
      <c r="J3798" s="1283"/>
      <c r="K3798" s="1283"/>
      <c r="L3798" s="1283"/>
      <c r="M3798" s="1283"/>
      <c r="N3798" s="1283"/>
      <c r="O3798" s="1283"/>
      <c r="P3798" s="1283"/>
      <c r="R3798" s="1067"/>
      <c r="S3798"/>
      <c r="T3798" s="268"/>
      <c r="U3798" s="268"/>
      <c r="V3798" s="268"/>
      <c r="Z3798" s="21"/>
      <c r="AH3798"/>
    </row>
    <row r="3799" spans="1:34" ht="11.25" customHeight="1">
      <c r="A3799"/>
      <c r="B3799" s="1281" t="s">
        <v>26</v>
      </c>
      <c r="C3799" s="1282">
        <v>8814</v>
      </c>
      <c r="D3799" s="1341" t="str">
        <f t="shared" si="73"/>
        <v>KY8814</v>
      </c>
      <c r="E3799" s="1514" t="s">
        <v>122</v>
      </c>
      <c r="F3799" s="1390">
        <v>500</v>
      </c>
      <c r="G3799" s="1283">
        <v>0.16</v>
      </c>
      <c r="H3799" s="1283"/>
      <c r="I3799" s="1283"/>
      <c r="J3799" s="1283"/>
      <c r="K3799" s="1283"/>
      <c r="L3799" s="1283"/>
      <c r="M3799" s="1283"/>
      <c r="N3799" s="1283"/>
      <c r="O3799" s="1283"/>
      <c r="P3799" s="1283"/>
      <c r="R3799" s="1067"/>
      <c r="S3799"/>
      <c r="T3799" s="268"/>
      <c r="U3799" s="268"/>
      <c r="V3799" s="268"/>
      <c r="Z3799" s="21"/>
      <c r="AH3799"/>
    </row>
    <row r="3800" spans="1:34" ht="11.25" customHeight="1">
      <c r="A3800"/>
      <c r="B3800" s="1281" t="s">
        <v>26</v>
      </c>
      <c r="C3800" s="1282">
        <v>8815</v>
      </c>
      <c r="D3800" s="1341" t="str">
        <f t="shared" si="73"/>
        <v>KY8815</v>
      </c>
      <c r="E3800" s="1514" t="s">
        <v>122</v>
      </c>
      <c r="F3800" s="1390">
        <v>500</v>
      </c>
      <c r="G3800" s="1283">
        <v>0.24</v>
      </c>
      <c r="H3800" s="1283"/>
      <c r="I3800" s="1283"/>
      <c r="J3800" s="1283"/>
      <c r="K3800" s="1283"/>
      <c r="L3800" s="1283"/>
      <c r="M3800" s="1283"/>
      <c r="N3800" s="1283"/>
      <c r="O3800" s="1283"/>
      <c r="P3800" s="1283"/>
      <c r="R3800" s="1067"/>
      <c r="S3800"/>
      <c r="T3800" s="268"/>
      <c r="U3800" s="268"/>
      <c r="V3800" s="268"/>
      <c r="Z3800" s="21"/>
      <c r="AH3800"/>
    </row>
    <row r="3801" spans="1:34" ht="11.25" customHeight="1">
      <c r="A3801"/>
      <c r="B3801" s="1281" t="s">
        <v>26</v>
      </c>
      <c r="C3801" s="1282">
        <v>8820</v>
      </c>
      <c r="D3801" s="1341" t="str">
        <f t="shared" si="73"/>
        <v>KY8820</v>
      </c>
      <c r="E3801" s="1514" t="s">
        <v>121</v>
      </c>
      <c r="F3801" s="1390">
        <v>500</v>
      </c>
      <c r="G3801" s="1283">
        <v>0.13</v>
      </c>
      <c r="H3801" s="1283"/>
      <c r="I3801" s="1283"/>
      <c r="J3801" s="1283"/>
      <c r="K3801" s="1283"/>
      <c r="L3801" s="1283"/>
      <c r="M3801" s="1283"/>
      <c r="N3801" s="1283"/>
      <c r="O3801" s="1283"/>
      <c r="P3801" s="1283"/>
      <c r="R3801" s="1067"/>
      <c r="S3801"/>
      <c r="T3801" s="268"/>
      <c r="U3801" s="268"/>
      <c r="V3801" s="268"/>
      <c r="Z3801" s="21"/>
      <c r="AH3801"/>
    </row>
    <row r="3802" spans="1:34" ht="11.25" customHeight="1">
      <c r="A3802"/>
      <c r="B3802" s="1281" t="s">
        <v>26</v>
      </c>
      <c r="C3802" s="1282">
        <v>8824</v>
      </c>
      <c r="D3802" s="1341" t="str">
        <f t="shared" si="73"/>
        <v>KY8824</v>
      </c>
      <c r="E3802" s="1514" t="s">
        <v>125</v>
      </c>
      <c r="F3802" s="1390">
        <v>500</v>
      </c>
      <c r="G3802" s="1283">
        <v>1.68</v>
      </c>
      <c r="H3802" s="1283"/>
      <c r="I3802" s="1283"/>
      <c r="J3802" s="1283"/>
      <c r="K3802" s="1283"/>
      <c r="L3802" s="1283"/>
      <c r="M3802" s="1283"/>
      <c r="N3802" s="1283"/>
      <c r="O3802" s="1283"/>
      <c r="P3802" s="1283"/>
      <c r="R3802" s="1067"/>
      <c r="S3802"/>
      <c r="T3802" s="268"/>
      <c r="U3802" s="268"/>
      <c r="V3802" s="268"/>
      <c r="Z3802" s="21"/>
      <c r="AH3802"/>
    </row>
    <row r="3803" spans="1:34" ht="11.25" customHeight="1">
      <c r="A3803"/>
      <c r="B3803" s="1281" t="s">
        <v>26</v>
      </c>
      <c r="C3803" s="1282">
        <v>8826</v>
      </c>
      <c r="D3803" s="1341" t="str">
        <f t="shared" si="73"/>
        <v>KY8826</v>
      </c>
      <c r="E3803" s="1514" t="s">
        <v>125</v>
      </c>
      <c r="F3803" s="1390">
        <v>500</v>
      </c>
      <c r="G3803" s="1283">
        <v>1.52</v>
      </c>
      <c r="H3803" s="1283"/>
      <c r="I3803" s="1283"/>
      <c r="J3803" s="1283"/>
      <c r="K3803" s="1283"/>
      <c r="L3803" s="1283"/>
      <c r="M3803" s="1283"/>
      <c r="N3803" s="1283"/>
      <c r="O3803" s="1283"/>
      <c r="P3803" s="1283"/>
      <c r="R3803" s="1067"/>
      <c r="S3803"/>
      <c r="T3803" s="268"/>
      <c r="U3803" s="268"/>
      <c r="V3803" s="268"/>
      <c r="Z3803" s="21"/>
      <c r="AH3803"/>
    </row>
    <row r="3804" spans="1:34" ht="11.25" customHeight="1">
      <c r="A3804"/>
      <c r="B3804" s="1281" t="s">
        <v>26</v>
      </c>
      <c r="C3804" s="1282">
        <v>8831</v>
      </c>
      <c r="D3804" s="1341" t="str">
        <f t="shared" si="73"/>
        <v>KY8831</v>
      </c>
      <c r="E3804" s="1514" t="s">
        <v>121</v>
      </c>
      <c r="F3804" s="1390">
        <v>500</v>
      </c>
      <c r="G3804" s="1283">
        <v>0.88</v>
      </c>
      <c r="H3804" s="1283"/>
      <c r="I3804" s="1283"/>
      <c r="J3804" s="1283"/>
      <c r="K3804" s="1283"/>
      <c r="L3804" s="1283"/>
      <c r="M3804" s="1283"/>
      <c r="N3804" s="1283"/>
      <c r="O3804" s="1283"/>
      <c r="P3804" s="1283"/>
      <c r="R3804" s="1067"/>
      <c r="S3804"/>
      <c r="T3804" s="268"/>
      <c r="U3804" s="268"/>
      <c r="V3804" s="268"/>
      <c r="Z3804" s="21"/>
      <c r="AH3804"/>
    </row>
    <row r="3805" spans="1:34" ht="11.25" customHeight="1">
      <c r="A3805"/>
      <c r="B3805" s="1281" t="s">
        <v>26</v>
      </c>
      <c r="C3805" s="1282">
        <v>8832</v>
      </c>
      <c r="D3805" s="1341" t="str">
        <f t="shared" si="73"/>
        <v>KY8832</v>
      </c>
      <c r="E3805" s="1514" t="s">
        <v>121</v>
      </c>
      <c r="F3805" s="1390">
        <v>500</v>
      </c>
      <c r="G3805" s="1283">
        <v>0.19</v>
      </c>
      <c r="H3805" s="1283"/>
      <c r="I3805" s="1283"/>
      <c r="J3805" s="1283"/>
      <c r="K3805" s="1283"/>
      <c r="L3805" s="1283"/>
      <c r="M3805" s="1283"/>
      <c r="N3805" s="1283"/>
      <c r="O3805" s="1283"/>
      <c r="P3805" s="1283"/>
      <c r="R3805" s="1067"/>
      <c r="S3805"/>
      <c r="T3805" s="268"/>
      <c r="U3805" s="268"/>
      <c r="V3805" s="268"/>
      <c r="Z3805" s="21"/>
      <c r="AH3805"/>
    </row>
    <row r="3806" spans="1:34" ht="11.25" customHeight="1">
      <c r="A3806"/>
      <c r="B3806" s="1281" t="s">
        <v>26</v>
      </c>
      <c r="C3806" s="1282">
        <v>8833</v>
      </c>
      <c r="D3806" s="1341" t="str">
        <f t="shared" si="73"/>
        <v>KY8833</v>
      </c>
      <c r="E3806" s="1514" t="s">
        <v>124</v>
      </c>
      <c r="F3806" s="1390">
        <v>500</v>
      </c>
      <c r="G3806" s="1283">
        <v>0.74</v>
      </c>
      <c r="H3806" s="1283"/>
      <c r="I3806" s="1283"/>
      <c r="J3806" s="1283"/>
      <c r="K3806" s="1283"/>
      <c r="L3806" s="1283"/>
      <c r="M3806" s="1283"/>
      <c r="N3806" s="1283"/>
      <c r="O3806" s="1283"/>
      <c r="P3806" s="1283"/>
      <c r="R3806" s="1067"/>
      <c r="S3806"/>
      <c r="T3806" s="268"/>
      <c r="U3806" s="268"/>
      <c r="V3806" s="268"/>
      <c r="Z3806" s="21"/>
      <c r="AH3806"/>
    </row>
    <row r="3807" spans="1:34" ht="11.25" customHeight="1">
      <c r="A3807"/>
      <c r="B3807" s="1281" t="s">
        <v>26</v>
      </c>
      <c r="C3807" s="1282">
        <v>8835</v>
      </c>
      <c r="D3807" s="1341" t="str">
        <f t="shared" si="73"/>
        <v>KY8835</v>
      </c>
      <c r="E3807" s="1514" t="s">
        <v>124</v>
      </c>
      <c r="F3807" s="1390">
        <v>500</v>
      </c>
      <c r="G3807" s="1283">
        <v>1.39</v>
      </c>
      <c r="H3807" s="1283"/>
      <c r="I3807" s="1283"/>
      <c r="J3807" s="1283"/>
      <c r="K3807" s="1283"/>
      <c r="L3807" s="1283"/>
      <c r="M3807" s="1283"/>
      <c r="N3807" s="1283"/>
      <c r="O3807" s="1283"/>
      <c r="P3807" s="1283"/>
      <c r="R3807" s="1067"/>
      <c r="S3807"/>
      <c r="T3807" s="268"/>
      <c r="U3807" s="268"/>
      <c r="V3807" s="268"/>
      <c r="Z3807" s="21"/>
      <c r="AH3807"/>
    </row>
    <row r="3808" spans="1:34" ht="11.25" customHeight="1">
      <c r="A3808"/>
      <c r="B3808" s="1281" t="s">
        <v>26</v>
      </c>
      <c r="C3808" s="1282">
        <v>8842</v>
      </c>
      <c r="D3808" s="1341" t="str">
        <f t="shared" si="73"/>
        <v>KY8842</v>
      </c>
      <c r="E3808" s="1514" t="s">
        <v>124</v>
      </c>
      <c r="F3808" s="1390">
        <v>500</v>
      </c>
      <c r="G3808" s="1283">
        <v>1.95</v>
      </c>
      <c r="H3808" s="1283"/>
      <c r="I3808" s="1283"/>
      <c r="J3808" s="1283"/>
      <c r="K3808" s="1283"/>
      <c r="L3808" s="1283"/>
      <c r="M3808" s="1283"/>
      <c r="N3808" s="1283"/>
      <c r="O3808" s="1283"/>
      <c r="P3808" s="1283"/>
      <c r="R3808" s="1067"/>
      <c r="S3808"/>
      <c r="T3808" s="268"/>
      <c r="U3808" s="268"/>
      <c r="V3808" s="268"/>
      <c r="Z3808" s="21"/>
      <c r="AH3808"/>
    </row>
    <row r="3809" spans="1:34" ht="11.25" customHeight="1">
      <c r="A3809"/>
      <c r="B3809" s="1281" t="s">
        <v>26</v>
      </c>
      <c r="C3809" s="1282">
        <v>8855</v>
      </c>
      <c r="D3809" s="1341" t="str">
        <f t="shared" si="73"/>
        <v>KY8855</v>
      </c>
      <c r="E3809" s="1514" t="s">
        <v>121</v>
      </c>
      <c r="F3809" s="1390">
        <v>500</v>
      </c>
      <c r="G3809" s="1283">
        <v>0.11</v>
      </c>
      <c r="H3809" s="1283"/>
      <c r="I3809" s="1283"/>
      <c r="J3809" s="1283"/>
      <c r="K3809" s="1283"/>
      <c r="L3809" s="1283"/>
      <c r="M3809" s="1283"/>
      <c r="N3809" s="1283"/>
      <c r="O3809" s="1283"/>
      <c r="P3809" s="1283"/>
      <c r="R3809" s="1067"/>
      <c r="S3809"/>
      <c r="T3809" s="268"/>
      <c r="U3809" s="268"/>
      <c r="V3809" s="268"/>
      <c r="Z3809" s="21"/>
      <c r="AH3809"/>
    </row>
    <row r="3810" spans="1:34" ht="11.25" customHeight="1">
      <c r="A3810"/>
      <c r="B3810" s="1281" t="s">
        <v>26</v>
      </c>
      <c r="C3810" s="1282">
        <v>8856</v>
      </c>
      <c r="D3810" s="1341" t="str">
        <f t="shared" si="73"/>
        <v>KY8856</v>
      </c>
      <c r="E3810" s="1514" t="s">
        <v>121</v>
      </c>
      <c r="F3810" s="1390">
        <v>500</v>
      </c>
      <c r="G3810" s="1283">
        <v>0.4</v>
      </c>
      <c r="H3810" s="1283"/>
      <c r="I3810" s="1283"/>
      <c r="J3810" s="1283"/>
      <c r="K3810" s="1283"/>
      <c r="L3810" s="1283"/>
      <c r="M3810" s="1283"/>
      <c r="N3810" s="1283"/>
      <c r="O3810" s="1283"/>
      <c r="P3810" s="1283"/>
      <c r="R3810" s="1067"/>
      <c r="S3810"/>
      <c r="T3810" s="268"/>
      <c r="U3810" s="268"/>
      <c r="V3810" s="268"/>
      <c r="Z3810" s="21"/>
      <c r="AH3810"/>
    </row>
    <row r="3811" spans="1:34" ht="11.25" customHeight="1">
      <c r="A3811"/>
      <c r="B3811" s="1281" t="s">
        <v>26</v>
      </c>
      <c r="C3811" s="1282">
        <v>8864</v>
      </c>
      <c r="D3811" s="1341" t="str">
        <f t="shared" si="73"/>
        <v>KY8864</v>
      </c>
      <c r="E3811" s="1514" t="s">
        <v>123</v>
      </c>
      <c r="F3811" s="1390">
        <v>500</v>
      </c>
      <c r="G3811" s="1283">
        <v>0.99</v>
      </c>
      <c r="H3811" s="1283"/>
      <c r="I3811" s="1283"/>
      <c r="J3811" s="1283"/>
      <c r="K3811" s="1283"/>
      <c r="L3811" s="1283"/>
      <c r="M3811" s="1283"/>
      <c r="N3811" s="1283"/>
      <c r="O3811" s="1283"/>
      <c r="P3811" s="1283"/>
      <c r="R3811" s="1067"/>
      <c r="S3811"/>
      <c r="T3811" s="268"/>
      <c r="U3811" s="268"/>
      <c r="V3811" s="268"/>
      <c r="Z3811" s="21"/>
      <c r="AH3811"/>
    </row>
    <row r="3812" spans="1:34" ht="11.25" customHeight="1">
      <c r="A3812"/>
      <c r="B3812" s="1281" t="s">
        <v>26</v>
      </c>
      <c r="C3812" s="1282">
        <v>8868</v>
      </c>
      <c r="D3812" s="1341" t="str">
        <f t="shared" si="73"/>
        <v>KY8868</v>
      </c>
      <c r="E3812" s="1514" t="s">
        <v>121</v>
      </c>
      <c r="F3812" s="1390">
        <v>500</v>
      </c>
      <c r="G3812" s="1283">
        <v>0.28999999999999998</v>
      </c>
      <c r="H3812" s="1283"/>
      <c r="I3812" s="1283"/>
      <c r="J3812" s="1283"/>
      <c r="K3812" s="1283"/>
      <c r="L3812" s="1283"/>
      <c r="M3812" s="1283"/>
      <c r="N3812" s="1283"/>
      <c r="O3812" s="1283"/>
      <c r="P3812" s="1283"/>
      <c r="R3812" s="1067"/>
      <c r="S3812"/>
      <c r="T3812" s="268"/>
      <c r="U3812" s="268"/>
      <c r="V3812" s="268"/>
      <c r="Z3812" s="21"/>
      <c r="AH3812"/>
    </row>
    <row r="3813" spans="1:34" ht="11.25" customHeight="1">
      <c r="A3813"/>
      <c r="B3813" s="1281" t="s">
        <v>26</v>
      </c>
      <c r="C3813" s="1282">
        <v>8869</v>
      </c>
      <c r="D3813" s="1341" t="str">
        <f t="shared" si="73"/>
        <v>KY8869</v>
      </c>
      <c r="E3813" s="1514" t="s">
        <v>121</v>
      </c>
      <c r="F3813" s="1390">
        <v>500</v>
      </c>
      <c r="G3813" s="1283">
        <v>0.8</v>
      </c>
      <c r="H3813" s="1283"/>
      <c r="I3813" s="1283"/>
      <c r="J3813" s="1283"/>
      <c r="K3813" s="1283"/>
      <c r="L3813" s="1283"/>
      <c r="M3813" s="1283"/>
      <c r="N3813" s="1283"/>
      <c r="O3813" s="1283"/>
      <c r="P3813" s="1283"/>
      <c r="R3813" s="1067"/>
      <c r="S3813"/>
      <c r="T3813" s="268"/>
      <c r="U3813" s="268"/>
      <c r="V3813" s="268"/>
      <c r="Z3813" s="21"/>
      <c r="AH3813"/>
    </row>
    <row r="3814" spans="1:34" ht="11.25" customHeight="1">
      <c r="A3814"/>
      <c r="B3814" s="1281" t="s">
        <v>26</v>
      </c>
      <c r="C3814" s="1282">
        <v>8871</v>
      </c>
      <c r="D3814" s="1341" t="str">
        <f t="shared" si="73"/>
        <v>KY8871</v>
      </c>
      <c r="E3814" s="1514" t="s">
        <v>125</v>
      </c>
      <c r="F3814" s="1390">
        <v>500</v>
      </c>
      <c r="G3814" s="1283">
        <v>0.06</v>
      </c>
      <c r="H3814" s="1283"/>
      <c r="I3814" s="1283"/>
      <c r="J3814" s="1283"/>
      <c r="K3814" s="1283"/>
      <c r="L3814" s="1283"/>
      <c r="M3814" s="1283"/>
      <c r="N3814" s="1283"/>
      <c r="O3814" s="1283"/>
      <c r="P3814" s="1283"/>
      <c r="R3814" s="1067"/>
      <c r="S3814"/>
      <c r="T3814" s="268"/>
      <c r="U3814" s="268"/>
      <c r="V3814" s="268"/>
      <c r="Z3814" s="21"/>
      <c r="AH3814"/>
    </row>
    <row r="3815" spans="1:34" ht="11.25" customHeight="1">
      <c r="A3815"/>
      <c r="B3815" s="1281" t="s">
        <v>26</v>
      </c>
      <c r="C3815" s="1282">
        <v>8901</v>
      </c>
      <c r="D3815" s="1341" t="str">
        <f t="shared" si="73"/>
        <v>KY8901</v>
      </c>
      <c r="E3815" s="1514" t="s">
        <v>123</v>
      </c>
      <c r="F3815" s="1390">
        <v>500</v>
      </c>
      <c r="G3815" s="1283">
        <v>0.14000000000000001</v>
      </c>
      <c r="H3815" s="1283"/>
      <c r="I3815" s="1283"/>
      <c r="J3815" s="1283"/>
      <c r="K3815" s="1283"/>
      <c r="L3815" s="1283"/>
      <c r="M3815" s="1283"/>
      <c r="N3815" s="1283"/>
      <c r="O3815" s="1283"/>
      <c r="P3815" s="1283"/>
      <c r="R3815" s="1067"/>
      <c r="S3815"/>
      <c r="T3815" s="268"/>
      <c r="U3815" s="268"/>
      <c r="V3815" s="268"/>
      <c r="Z3815" s="21"/>
      <c r="AH3815"/>
    </row>
    <row r="3816" spans="1:34" ht="11.25" customHeight="1">
      <c r="A3816"/>
      <c r="B3816" s="1281" t="s">
        <v>26</v>
      </c>
      <c r="C3816" s="1282">
        <v>9012</v>
      </c>
      <c r="D3816" s="1341" t="str">
        <f t="shared" si="73"/>
        <v>KY9012</v>
      </c>
      <c r="E3816" s="1514" t="s">
        <v>121</v>
      </c>
      <c r="F3816" s="1390">
        <v>500</v>
      </c>
      <c r="G3816" s="1283">
        <v>0.78</v>
      </c>
      <c r="H3816" s="1283"/>
      <c r="I3816" s="1283"/>
      <c r="J3816" s="1283"/>
      <c r="K3816" s="1283"/>
      <c r="L3816" s="1283"/>
      <c r="M3816" s="1283"/>
      <c r="N3816" s="1283"/>
      <c r="O3816" s="1283"/>
      <c r="P3816" s="1283"/>
      <c r="R3816" s="1067"/>
      <c r="S3816"/>
      <c r="T3816" s="268"/>
      <c r="U3816" s="268"/>
      <c r="V3816" s="268"/>
      <c r="Z3816" s="21"/>
      <c r="AH3816"/>
    </row>
    <row r="3817" spans="1:34" ht="11.25" customHeight="1">
      <c r="A3817"/>
      <c r="B3817" s="1281" t="s">
        <v>26</v>
      </c>
      <c r="C3817" s="1282">
        <v>9014</v>
      </c>
      <c r="D3817" s="1341" t="str">
        <f t="shared" si="73"/>
        <v>KY9014</v>
      </c>
      <c r="E3817" s="1514" t="s">
        <v>125</v>
      </c>
      <c r="F3817" s="1390">
        <v>500</v>
      </c>
      <c r="G3817" s="1283">
        <v>1.95</v>
      </c>
      <c r="H3817" s="1283"/>
      <c r="I3817" s="1283"/>
      <c r="J3817" s="1283"/>
      <c r="K3817" s="1283"/>
      <c r="L3817" s="1283"/>
      <c r="M3817" s="1283"/>
      <c r="N3817" s="1283"/>
      <c r="O3817" s="1283"/>
      <c r="P3817" s="1283"/>
      <c r="R3817" s="1067"/>
      <c r="S3817"/>
      <c r="T3817" s="268"/>
      <c r="U3817" s="268"/>
      <c r="V3817" s="268"/>
      <c r="Z3817" s="21"/>
      <c r="AH3817"/>
    </row>
    <row r="3818" spans="1:34" ht="11.25" customHeight="1">
      <c r="A3818"/>
      <c r="B3818" s="1281" t="s">
        <v>26</v>
      </c>
      <c r="C3818" s="1282">
        <v>9015</v>
      </c>
      <c r="D3818" s="1341" t="str">
        <f t="shared" si="73"/>
        <v>KY9015</v>
      </c>
      <c r="E3818" s="1514" t="s">
        <v>125</v>
      </c>
      <c r="F3818" s="1390">
        <v>500</v>
      </c>
      <c r="G3818" s="1283">
        <v>1.98</v>
      </c>
      <c r="H3818" s="1283"/>
      <c r="I3818" s="1283"/>
      <c r="J3818" s="1283"/>
      <c r="K3818" s="1283"/>
      <c r="L3818" s="1283"/>
      <c r="M3818" s="1283"/>
      <c r="N3818" s="1283"/>
      <c r="O3818" s="1283"/>
      <c r="P3818" s="1283"/>
      <c r="R3818" s="1067"/>
      <c r="S3818"/>
      <c r="T3818" s="268"/>
      <c r="U3818" s="268"/>
      <c r="V3818" s="268"/>
      <c r="Z3818" s="21"/>
      <c r="AH3818"/>
    </row>
    <row r="3819" spans="1:34" ht="11.25" customHeight="1">
      <c r="A3819"/>
      <c r="B3819" s="1281" t="s">
        <v>26</v>
      </c>
      <c r="C3819" s="1282">
        <v>9016</v>
      </c>
      <c r="D3819" s="1341" t="str">
        <f t="shared" si="73"/>
        <v>KY9016</v>
      </c>
      <c r="E3819" s="1514" t="s">
        <v>124</v>
      </c>
      <c r="F3819" s="1390">
        <v>500</v>
      </c>
      <c r="G3819" s="1283">
        <v>1.82</v>
      </c>
      <c r="H3819" s="1283"/>
      <c r="I3819" s="1283"/>
      <c r="J3819" s="1283"/>
      <c r="K3819" s="1283"/>
      <c r="L3819" s="1283"/>
      <c r="M3819" s="1283"/>
      <c r="N3819" s="1283"/>
      <c r="O3819" s="1283"/>
      <c r="P3819" s="1283"/>
      <c r="R3819" s="1067"/>
      <c r="S3819"/>
      <c r="T3819" s="268"/>
      <c r="U3819" s="268"/>
      <c r="V3819" s="268"/>
      <c r="Z3819" s="21"/>
      <c r="AH3819"/>
    </row>
    <row r="3820" spans="1:34" ht="11.25" customHeight="1">
      <c r="A3820"/>
      <c r="B3820" s="1281" t="s">
        <v>26</v>
      </c>
      <c r="C3820" s="1282">
        <v>9019</v>
      </c>
      <c r="D3820" s="1341" t="str">
        <f t="shared" si="73"/>
        <v>KY9019</v>
      </c>
      <c r="E3820" s="1514" t="s">
        <v>122</v>
      </c>
      <c r="F3820" s="1390">
        <v>500</v>
      </c>
      <c r="G3820" s="1283">
        <v>2.08</v>
      </c>
      <c r="H3820" s="1283"/>
      <c r="I3820" s="1283"/>
      <c r="J3820" s="1283"/>
      <c r="K3820" s="1283"/>
      <c r="L3820" s="1283"/>
      <c r="M3820" s="1283"/>
      <c r="N3820" s="1283"/>
      <c r="O3820" s="1283"/>
      <c r="P3820" s="1283"/>
      <c r="R3820" s="1067"/>
      <c r="S3820"/>
      <c r="T3820" s="268"/>
      <c r="U3820" s="268"/>
      <c r="V3820" s="268"/>
      <c r="Z3820" s="21"/>
      <c r="AH3820"/>
    </row>
    <row r="3821" spans="1:34" ht="11.25" customHeight="1">
      <c r="A3821"/>
      <c r="B3821" s="1281" t="s">
        <v>26</v>
      </c>
      <c r="C3821" s="1282">
        <v>9033</v>
      </c>
      <c r="D3821" s="1341" t="str">
        <f t="shared" si="73"/>
        <v>KY9033</v>
      </c>
      <c r="E3821" s="1514" t="s">
        <v>123</v>
      </c>
      <c r="F3821" s="1390">
        <v>500</v>
      </c>
      <c r="G3821" s="1283">
        <v>1.57</v>
      </c>
      <c r="H3821" s="1283"/>
      <c r="I3821" s="1283"/>
      <c r="J3821" s="1283"/>
      <c r="K3821" s="1283"/>
      <c r="L3821" s="1283"/>
      <c r="M3821" s="1283"/>
      <c r="N3821" s="1283"/>
      <c r="O3821" s="1283"/>
      <c r="P3821" s="1283"/>
      <c r="R3821" s="1067"/>
      <c r="S3821"/>
      <c r="T3821" s="268"/>
      <c r="U3821" s="268"/>
      <c r="V3821" s="268"/>
      <c r="Z3821" s="21"/>
      <c r="AH3821"/>
    </row>
    <row r="3822" spans="1:34" ht="11.25" customHeight="1">
      <c r="A3822"/>
      <c r="B3822" s="1281" t="s">
        <v>26</v>
      </c>
      <c r="C3822" s="1282">
        <v>9040</v>
      </c>
      <c r="D3822" s="1341" t="str">
        <f t="shared" si="73"/>
        <v>KY9040</v>
      </c>
      <c r="E3822" s="1514" t="s">
        <v>124</v>
      </c>
      <c r="F3822" s="1390">
        <v>500</v>
      </c>
      <c r="G3822" s="1283">
        <v>2.54</v>
      </c>
      <c r="H3822" s="1283"/>
      <c r="I3822" s="1283"/>
      <c r="J3822" s="1283"/>
      <c r="K3822" s="1283"/>
      <c r="L3822" s="1283"/>
      <c r="M3822" s="1283"/>
      <c r="N3822" s="1283"/>
      <c r="O3822" s="1283"/>
      <c r="P3822" s="1283"/>
      <c r="R3822" s="1067"/>
      <c r="S3822"/>
      <c r="T3822" s="268"/>
      <c r="U3822" s="268"/>
      <c r="V3822" s="268"/>
      <c r="Z3822" s="21"/>
      <c r="AH3822"/>
    </row>
    <row r="3823" spans="1:34" ht="11.25" customHeight="1">
      <c r="A3823"/>
      <c r="B3823" s="1281" t="s">
        <v>26</v>
      </c>
      <c r="C3823" s="1282">
        <v>9044</v>
      </c>
      <c r="D3823" s="1341" t="str">
        <f t="shared" si="73"/>
        <v>KY9044</v>
      </c>
      <c r="E3823" s="1514" t="s">
        <v>125</v>
      </c>
      <c r="F3823" s="1390">
        <v>500</v>
      </c>
      <c r="G3823" s="1283">
        <v>0.85</v>
      </c>
      <c r="H3823" s="1283"/>
      <c r="I3823" s="1283"/>
      <c r="J3823" s="1283"/>
      <c r="K3823" s="1283"/>
      <c r="L3823" s="1283"/>
      <c r="M3823" s="1283"/>
      <c r="N3823" s="1283"/>
      <c r="O3823" s="1283"/>
      <c r="P3823" s="1283"/>
      <c r="R3823" s="1067"/>
      <c r="S3823"/>
      <c r="T3823" s="268"/>
      <c r="U3823" s="268"/>
      <c r="V3823" s="268"/>
      <c r="Z3823" s="21"/>
      <c r="AH3823"/>
    </row>
    <row r="3824" spans="1:34" ht="11.25" customHeight="1">
      <c r="A3824"/>
      <c r="B3824" s="1281" t="s">
        <v>26</v>
      </c>
      <c r="C3824" s="1282">
        <v>9052</v>
      </c>
      <c r="D3824" s="1341" t="str">
        <f t="shared" si="73"/>
        <v>KY9052</v>
      </c>
      <c r="E3824" s="1514" t="s">
        <v>121</v>
      </c>
      <c r="F3824" s="1390">
        <v>500</v>
      </c>
      <c r="G3824" s="1283">
        <v>1.33</v>
      </c>
      <c r="H3824" s="1283"/>
      <c r="I3824" s="1283"/>
      <c r="J3824" s="1283"/>
      <c r="K3824" s="1283"/>
      <c r="L3824" s="1283"/>
      <c r="M3824" s="1283"/>
      <c r="N3824" s="1283"/>
      <c r="O3824" s="1283"/>
      <c r="P3824" s="1283"/>
      <c r="R3824" s="1067"/>
      <c r="S3824"/>
      <c r="T3824" s="268"/>
      <c r="U3824" s="268"/>
      <c r="V3824" s="268"/>
      <c r="Z3824" s="21"/>
      <c r="AH3824"/>
    </row>
    <row r="3825" spans="1:34" ht="11.25" customHeight="1">
      <c r="A3825"/>
      <c r="B3825" s="1281" t="s">
        <v>26</v>
      </c>
      <c r="C3825" s="1282">
        <v>9058</v>
      </c>
      <c r="D3825" s="1341" t="str">
        <f t="shared" si="73"/>
        <v>KY9058</v>
      </c>
      <c r="E3825" s="1514" t="s">
        <v>121</v>
      </c>
      <c r="F3825" s="1390">
        <v>500</v>
      </c>
      <c r="G3825" s="1283">
        <v>1.22</v>
      </c>
      <c r="H3825" s="1283"/>
      <c r="I3825" s="1283"/>
      <c r="J3825" s="1283"/>
      <c r="K3825" s="1283"/>
      <c r="L3825" s="1283"/>
      <c r="M3825" s="1283"/>
      <c r="N3825" s="1283"/>
      <c r="O3825" s="1283"/>
      <c r="P3825" s="1283"/>
      <c r="R3825" s="1067"/>
      <c r="S3825"/>
      <c r="T3825" s="268"/>
      <c r="U3825" s="268"/>
      <c r="V3825" s="268"/>
      <c r="Z3825" s="21"/>
      <c r="AH3825"/>
    </row>
    <row r="3826" spans="1:34" ht="11.25" customHeight="1">
      <c r="A3826"/>
      <c r="B3826" s="1281" t="s">
        <v>26</v>
      </c>
      <c r="C3826" s="1282">
        <v>9060</v>
      </c>
      <c r="D3826" s="1341" t="str">
        <f t="shared" si="73"/>
        <v>KY9060</v>
      </c>
      <c r="E3826" s="1514" t="s">
        <v>121</v>
      </c>
      <c r="F3826" s="1390">
        <v>500</v>
      </c>
      <c r="G3826" s="1283">
        <v>1.0900000000000001</v>
      </c>
      <c r="H3826" s="1283"/>
      <c r="I3826" s="1283"/>
      <c r="J3826" s="1283"/>
      <c r="K3826" s="1283"/>
      <c r="L3826" s="1283"/>
      <c r="M3826" s="1283"/>
      <c r="N3826" s="1283"/>
      <c r="O3826" s="1283"/>
      <c r="P3826" s="1283"/>
      <c r="R3826" s="1067"/>
      <c r="S3826"/>
      <c r="T3826" s="268"/>
      <c r="U3826" s="268"/>
      <c r="V3826" s="268"/>
      <c r="Z3826" s="21"/>
      <c r="AH3826"/>
    </row>
    <row r="3827" spans="1:34" ht="11.25" customHeight="1">
      <c r="A3827"/>
      <c r="B3827" s="1281" t="s">
        <v>26</v>
      </c>
      <c r="C3827" s="1282">
        <v>9061</v>
      </c>
      <c r="D3827" s="1341" t="str">
        <f t="shared" si="73"/>
        <v>KY9061</v>
      </c>
      <c r="E3827" s="1514" t="s">
        <v>125</v>
      </c>
      <c r="F3827" s="1390">
        <v>500</v>
      </c>
      <c r="G3827" s="1283">
        <v>0.83</v>
      </c>
      <c r="H3827" s="1283"/>
      <c r="I3827" s="1283"/>
      <c r="J3827" s="1283"/>
      <c r="K3827" s="1283"/>
      <c r="L3827" s="1283"/>
      <c r="M3827" s="1283"/>
      <c r="N3827" s="1283"/>
      <c r="O3827" s="1283"/>
      <c r="P3827" s="1283"/>
      <c r="R3827" s="1067"/>
      <c r="S3827"/>
      <c r="T3827" s="268"/>
      <c r="U3827" s="268"/>
      <c r="V3827" s="268"/>
      <c r="Z3827" s="21"/>
      <c r="AH3827"/>
    </row>
    <row r="3828" spans="1:34" ht="11.25" customHeight="1">
      <c r="A3828"/>
      <c r="B3828" s="1281" t="s">
        <v>26</v>
      </c>
      <c r="C3828" s="1282">
        <v>9062</v>
      </c>
      <c r="D3828" s="1341" t="str">
        <f t="shared" si="73"/>
        <v>KY9062</v>
      </c>
      <c r="E3828" s="1514" t="s">
        <v>125</v>
      </c>
      <c r="F3828" s="1390">
        <v>500</v>
      </c>
      <c r="G3828" s="1283">
        <v>1.1000000000000001</v>
      </c>
      <c r="H3828" s="1283"/>
      <c r="I3828" s="1283"/>
      <c r="J3828" s="1283"/>
      <c r="K3828" s="1283"/>
      <c r="L3828" s="1283"/>
      <c r="M3828" s="1283"/>
      <c r="N3828" s="1283"/>
      <c r="O3828" s="1283"/>
      <c r="P3828" s="1283"/>
      <c r="R3828" s="1067"/>
      <c r="S3828"/>
      <c r="T3828" s="268"/>
      <c r="U3828" s="268"/>
      <c r="V3828" s="268"/>
      <c r="Z3828" s="21"/>
      <c r="AH3828"/>
    </row>
    <row r="3829" spans="1:34" ht="11.25" customHeight="1">
      <c r="A3829"/>
      <c r="B3829" s="1281" t="s">
        <v>26</v>
      </c>
      <c r="C3829" s="1282">
        <v>9063</v>
      </c>
      <c r="D3829" s="1341" t="str">
        <f t="shared" si="73"/>
        <v>KY9063</v>
      </c>
      <c r="E3829" s="1514" t="s">
        <v>121</v>
      </c>
      <c r="F3829" s="1390">
        <v>500</v>
      </c>
      <c r="G3829" s="1283">
        <v>0.64</v>
      </c>
      <c r="H3829" s="1283"/>
      <c r="I3829" s="1283"/>
      <c r="J3829" s="1283"/>
      <c r="K3829" s="1283"/>
      <c r="L3829" s="1283"/>
      <c r="M3829" s="1283"/>
      <c r="N3829" s="1283"/>
      <c r="O3829" s="1283"/>
      <c r="P3829" s="1283"/>
      <c r="R3829" s="1067"/>
      <c r="S3829"/>
      <c r="T3829" s="268"/>
      <c r="U3829" s="268"/>
      <c r="V3829" s="268"/>
      <c r="Z3829" s="21"/>
      <c r="AH3829"/>
    </row>
    <row r="3830" spans="1:34" ht="11.25" customHeight="1">
      <c r="A3830"/>
      <c r="B3830" s="1281" t="s">
        <v>26</v>
      </c>
      <c r="C3830" s="1282">
        <v>9077</v>
      </c>
      <c r="D3830" s="1341" t="str">
        <f t="shared" si="73"/>
        <v>KY9077</v>
      </c>
      <c r="E3830" s="1514" t="s">
        <v>122</v>
      </c>
      <c r="F3830" s="1390">
        <v>500</v>
      </c>
      <c r="G3830" s="1283">
        <v>1.74</v>
      </c>
      <c r="H3830" s="1283"/>
      <c r="I3830" s="1283"/>
      <c r="J3830" s="1283"/>
      <c r="K3830" s="1283"/>
      <c r="L3830" s="1283"/>
      <c r="M3830" s="1283"/>
      <c r="N3830" s="1283"/>
      <c r="O3830" s="1283"/>
      <c r="P3830" s="1283"/>
      <c r="R3830" s="1067"/>
      <c r="S3830"/>
      <c r="T3830" s="268"/>
      <c r="U3830" s="268"/>
      <c r="V3830" s="268"/>
      <c r="Z3830" s="21"/>
      <c r="AH3830"/>
    </row>
    <row r="3831" spans="1:34" ht="11.25" customHeight="1">
      <c r="A3831"/>
      <c r="B3831" s="1281" t="s">
        <v>26</v>
      </c>
      <c r="C3831" s="1282">
        <v>9082</v>
      </c>
      <c r="D3831" s="1341" t="str">
        <f t="shared" si="73"/>
        <v>KY9082</v>
      </c>
      <c r="E3831" s="1514" t="s">
        <v>121</v>
      </c>
      <c r="F3831" s="1390">
        <v>500</v>
      </c>
      <c r="G3831" s="1283">
        <v>0.83</v>
      </c>
      <c r="H3831" s="1283"/>
      <c r="I3831" s="1283"/>
      <c r="J3831" s="1283"/>
      <c r="K3831" s="1283"/>
      <c r="L3831" s="1283"/>
      <c r="M3831" s="1283"/>
      <c r="N3831" s="1283"/>
      <c r="O3831" s="1283"/>
      <c r="P3831" s="1283"/>
      <c r="R3831" s="1067"/>
      <c r="S3831"/>
      <c r="T3831" s="268"/>
      <c r="U3831" s="268"/>
      <c r="V3831" s="268"/>
      <c r="Z3831" s="21"/>
      <c r="AH3831"/>
    </row>
    <row r="3832" spans="1:34" ht="11.25" customHeight="1">
      <c r="A3832"/>
      <c r="B3832" s="1281" t="s">
        <v>26</v>
      </c>
      <c r="C3832" s="1282">
        <v>9083</v>
      </c>
      <c r="D3832" s="1341" t="str">
        <f t="shared" si="73"/>
        <v>KY9083</v>
      </c>
      <c r="E3832" s="1514" t="s">
        <v>121</v>
      </c>
      <c r="F3832" s="1390">
        <v>500</v>
      </c>
      <c r="G3832" s="1283">
        <v>0.85</v>
      </c>
      <c r="H3832" s="1283"/>
      <c r="I3832" s="1283"/>
      <c r="J3832" s="1283"/>
      <c r="K3832" s="1283"/>
      <c r="L3832" s="1283"/>
      <c r="M3832" s="1283"/>
      <c r="N3832" s="1283"/>
      <c r="O3832" s="1283"/>
      <c r="P3832" s="1283"/>
      <c r="R3832" s="1067"/>
      <c r="S3832"/>
      <c r="T3832" s="268"/>
      <c r="U3832" s="268"/>
      <c r="V3832" s="268"/>
      <c r="Z3832" s="21"/>
      <c r="AH3832"/>
    </row>
    <row r="3833" spans="1:34" ht="11.25" customHeight="1">
      <c r="A3833"/>
      <c r="B3833" s="1281" t="s">
        <v>26</v>
      </c>
      <c r="C3833" s="1282">
        <v>9084</v>
      </c>
      <c r="D3833" s="1341" t="str">
        <f t="shared" si="73"/>
        <v>KY9084</v>
      </c>
      <c r="E3833" s="1514" t="s">
        <v>122</v>
      </c>
      <c r="F3833" s="1390">
        <v>500</v>
      </c>
      <c r="G3833" s="1283">
        <v>0.96</v>
      </c>
      <c r="H3833" s="1283"/>
      <c r="I3833" s="1283"/>
      <c r="J3833" s="1283"/>
      <c r="K3833" s="1283"/>
      <c r="L3833" s="1283"/>
      <c r="M3833" s="1283"/>
      <c r="N3833" s="1283"/>
      <c r="O3833" s="1283"/>
      <c r="P3833" s="1283"/>
      <c r="R3833" s="1067"/>
      <c r="S3833"/>
      <c r="T3833" s="268"/>
      <c r="U3833" s="268"/>
      <c r="V3833" s="268"/>
      <c r="Z3833" s="21"/>
      <c r="AH3833"/>
    </row>
    <row r="3834" spans="1:34" ht="11.25" customHeight="1">
      <c r="A3834"/>
      <c r="B3834" s="1281" t="s">
        <v>26</v>
      </c>
      <c r="C3834" s="1282">
        <v>9088</v>
      </c>
      <c r="D3834" s="1341" t="str">
        <f t="shared" si="73"/>
        <v>KY9088</v>
      </c>
      <c r="E3834" s="1514" t="s">
        <v>122</v>
      </c>
      <c r="F3834" s="1390">
        <v>0</v>
      </c>
      <c r="G3834" s="1283">
        <v>99.99</v>
      </c>
      <c r="H3834" s="1283"/>
      <c r="I3834" s="1283"/>
      <c r="J3834" s="1283"/>
      <c r="K3834" s="1283"/>
      <c r="L3834" s="1283"/>
      <c r="M3834" s="1283"/>
      <c r="N3834" s="1283"/>
      <c r="O3834" s="1283"/>
      <c r="P3834" s="1283"/>
      <c r="R3834" s="1067"/>
      <c r="S3834"/>
      <c r="T3834" s="268"/>
      <c r="U3834" s="268"/>
      <c r="V3834" s="268"/>
      <c r="Z3834" s="21"/>
      <c r="AH3834"/>
    </row>
    <row r="3835" spans="1:34" ht="11.25" customHeight="1">
      <c r="A3835"/>
      <c r="B3835" s="1281" t="s">
        <v>26</v>
      </c>
      <c r="C3835" s="1282">
        <v>9089</v>
      </c>
      <c r="D3835" s="1341" t="str">
        <f t="shared" si="73"/>
        <v>KY9089</v>
      </c>
      <c r="E3835" s="1514" t="s">
        <v>125</v>
      </c>
      <c r="F3835" s="1390">
        <v>500</v>
      </c>
      <c r="G3835" s="1283">
        <v>0.64</v>
      </c>
      <c r="H3835" s="1283"/>
      <c r="I3835" s="1283"/>
      <c r="J3835" s="1283"/>
      <c r="K3835" s="1283"/>
      <c r="L3835" s="1283"/>
      <c r="M3835" s="1283"/>
      <c r="N3835" s="1283"/>
      <c r="O3835" s="1283"/>
      <c r="P3835" s="1283"/>
      <c r="R3835" s="1067"/>
      <c r="S3835"/>
      <c r="T3835" s="268"/>
      <c r="U3835" s="268"/>
      <c r="V3835" s="268"/>
      <c r="Z3835" s="21"/>
      <c r="AH3835"/>
    </row>
    <row r="3836" spans="1:34" ht="11.25" customHeight="1">
      <c r="A3836"/>
      <c r="B3836" s="1281" t="s">
        <v>26</v>
      </c>
      <c r="C3836" s="1282">
        <v>9093</v>
      </c>
      <c r="D3836" s="1341" t="str">
        <f t="shared" si="73"/>
        <v>KY9093</v>
      </c>
      <c r="E3836" s="1514" t="s">
        <v>125</v>
      </c>
      <c r="F3836" s="1390">
        <v>500</v>
      </c>
      <c r="G3836" s="1283">
        <v>1.02</v>
      </c>
      <c r="H3836" s="1283"/>
      <c r="I3836" s="1283"/>
      <c r="J3836" s="1283"/>
      <c r="K3836" s="1283"/>
      <c r="L3836" s="1283"/>
      <c r="M3836" s="1283"/>
      <c r="N3836" s="1283"/>
      <c r="O3836" s="1283"/>
      <c r="P3836" s="1283"/>
      <c r="R3836" s="1067"/>
      <c r="S3836"/>
      <c r="T3836" s="268"/>
      <c r="U3836" s="268"/>
      <c r="V3836" s="268"/>
      <c r="Z3836" s="21"/>
      <c r="AH3836"/>
    </row>
    <row r="3837" spans="1:34" ht="11.25" customHeight="1">
      <c r="A3837"/>
      <c r="B3837" s="1281" t="s">
        <v>26</v>
      </c>
      <c r="C3837" s="1282">
        <v>9101</v>
      </c>
      <c r="D3837" s="1341" t="str">
        <f t="shared" si="73"/>
        <v>KY9101</v>
      </c>
      <c r="E3837" s="1514" t="s">
        <v>121</v>
      </c>
      <c r="F3837" s="1390">
        <v>500</v>
      </c>
      <c r="G3837" s="1283">
        <v>2.37</v>
      </c>
      <c r="H3837" s="1283"/>
      <c r="I3837" s="1283"/>
      <c r="J3837" s="1283"/>
      <c r="K3837" s="1283"/>
      <c r="L3837" s="1283"/>
      <c r="M3837" s="1283"/>
      <c r="N3837" s="1283"/>
      <c r="O3837" s="1283"/>
      <c r="P3837" s="1283"/>
      <c r="R3837" s="1067"/>
      <c r="S3837"/>
      <c r="T3837" s="268"/>
      <c r="U3837" s="268"/>
      <c r="V3837" s="268"/>
      <c r="Z3837" s="21"/>
      <c r="AH3837"/>
    </row>
    <row r="3838" spans="1:34" ht="11.25" customHeight="1">
      <c r="A3838"/>
      <c r="B3838" s="1281" t="s">
        <v>26</v>
      </c>
      <c r="C3838" s="1282">
        <v>9102</v>
      </c>
      <c r="D3838" s="1341" t="str">
        <f t="shared" si="73"/>
        <v>KY9102</v>
      </c>
      <c r="E3838" s="1514" t="s">
        <v>121</v>
      </c>
      <c r="F3838" s="1390">
        <v>500</v>
      </c>
      <c r="G3838" s="1283">
        <v>2.13</v>
      </c>
      <c r="H3838" s="1283"/>
      <c r="I3838" s="1283"/>
      <c r="J3838" s="1283"/>
      <c r="K3838" s="1283"/>
      <c r="L3838" s="1283"/>
      <c r="M3838" s="1283"/>
      <c r="N3838" s="1283"/>
      <c r="O3838" s="1283"/>
      <c r="P3838" s="1283"/>
      <c r="R3838" s="1067"/>
      <c r="S3838"/>
      <c r="T3838" s="268"/>
      <c r="U3838" s="268"/>
      <c r="V3838" s="268"/>
      <c r="Z3838" s="21"/>
      <c r="AH3838"/>
    </row>
    <row r="3839" spans="1:34" ht="11.25" customHeight="1">
      <c r="A3839"/>
      <c r="B3839" s="1281" t="s">
        <v>26</v>
      </c>
      <c r="C3839" s="1282">
        <v>9154</v>
      </c>
      <c r="D3839" s="1341" t="str">
        <f t="shared" si="73"/>
        <v>KY9154</v>
      </c>
      <c r="E3839" s="1514" t="s">
        <v>124</v>
      </c>
      <c r="F3839" s="1390">
        <v>500</v>
      </c>
      <c r="G3839" s="1283">
        <v>1.18</v>
      </c>
      <c r="H3839" s="1283"/>
      <c r="I3839" s="1283"/>
      <c r="J3839" s="1283"/>
      <c r="K3839" s="1283"/>
      <c r="L3839" s="1283"/>
      <c r="M3839" s="1283"/>
      <c r="N3839" s="1283"/>
      <c r="O3839" s="1283"/>
      <c r="P3839" s="1283"/>
      <c r="R3839" s="1067"/>
      <c r="S3839"/>
      <c r="T3839" s="268"/>
      <c r="U3839" s="268"/>
      <c r="V3839" s="268"/>
      <c r="Z3839" s="21"/>
      <c r="AH3839"/>
    </row>
    <row r="3840" spans="1:34" ht="11.25" customHeight="1">
      <c r="A3840"/>
      <c r="B3840" s="1281" t="s">
        <v>26</v>
      </c>
      <c r="C3840" s="1282">
        <v>9156</v>
      </c>
      <c r="D3840" s="1341" t="str">
        <f t="shared" si="73"/>
        <v>KY9156</v>
      </c>
      <c r="E3840" s="1514" t="s">
        <v>123</v>
      </c>
      <c r="F3840" s="1390">
        <v>500</v>
      </c>
      <c r="G3840" s="1283">
        <v>1.81</v>
      </c>
      <c r="H3840" s="1283"/>
      <c r="I3840" s="1283"/>
      <c r="J3840" s="1283"/>
      <c r="K3840" s="1283"/>
      <c r="L3840" s="1283"/>
      <c r="M3840" s="1283"/>
      <c r="N3840" s="1283"/>
      <c r="O3840" s="1283"/>
      <c r="P3840" s="1283"/>
      <c r="R3840" s="1067"/>
      <c r="S3840"/>
      <c r="T3840" s="268"/>
      <c r="U3840" s="268"/>
      <c r="V3840" s="268"/>
      <c r="Z3840" s="21"/>
      <c r="AH3840"/>
    </row>
    <row r="3841" spans="1:34" ht="11.25" customHeight="1">
      <c r="A3841"/>
      <c r="B3841" s="1281" t="s">
        <v>26</v>
      </c>
      <c r="C3841" s="1282">
        <v>9170</v>
      </c>
      <c r="D3841" s="1341" t="str">
        <f t="shared" si="73"/>
        <v>KY9170</v>
      </c>
      <c r="E3841" s="1514" t="s">
        <v>124</v>
      </c>
      <c r="F3841" s="1390">
        <v>550</v>
      </c>
      <c r="G3841" s="1283">
        <v>6.05</v>
      </c>
      <c r="H3841" s="1283"/>
      <c r="I3841" s="1283"/>
      <c r="J3841" s="1283"/>
      <c r="K3841" s="1283"/>
      <c r="L3841" s="1283"/>
      <c r="M3841" s="1283"/>
      <c r="N3841" s="1283"/>
      <c r="O3841" s="1283"/>
      <c r="P3841" s="1283"/>
      <c r="R3841" s="1067"/>
      <c r="S3841"/>
      <c r="T3841" s="268"/>
      <c r="U3841" s="268"/>
      <c r="V3841" s="268"/>
      <c r="Z3841" s="21"/>
      <c r="AH3841"/>
    </row>
    <row r="3842" spans="1:34" ht="11.25" customHeight="1">
      <c r="A3842"/>
      <c r="B3842" s="1281" t="s">
        <v>26</v>
      </c>
      <c r="C3842" s="1282">
        <v>9178</v>
      </c>
      <c r="D3842" s="1341" t="str">
        <f t="shared" si="73"/>
        <v>KY9178</v>
      </c>
      <c r="E3842" s="1514" t="s">
        <v>122</v>
      </c>
      <c r="F3842" s="1390">
        <v>500</v>
      </c>
      <c r="G3842" s="1283">
        <v>3.79</v>
      </c>
      <c r="H3842" s="1283"/>
      <c r="I3842" s="1283"/>
      <c r="J3842" s="1283"/>
      <c r="K3842" s="1283"/>
      <c r="L3842" s="1283"/>
      <c r="M3842" s="1283"/>
      <c r="N3842" s="1283"/>
      <c r="O3842" s="1283"/>
      <c r="P3842" s="1283"/>
      <c r="R3842" s="1067"/>
      <c r="S3842"/>
      <c r="T3842" s="268"/>
      <c r="U3842" s="268"/>
      <c r="V3842" s="268"/>
      <c r="Z3842" s="21"/>
      <c r="AH3842"/>
    </row>
    <row r="3843" spans="1:34" ht="11.25" customHeight="1">
      <c r="A3843"/>
      <c r="B3843" s="1281" t="s">
        <v>26</v>
      </c>
      <c r="C3843" s="1282">
        <v>9179</v>
      </c>
      <c r="D3843" s="1341" t="str">
        <f t="shared" si="73"/>
        <v>KY9179</v>
      </c>
      <c r="E3843" s="1514" t="s">
        <v>122</v>
      </c>
      <c r="F3843" s="1390">
        <v>600</v>
      </c>
      <c r="G3843" s="1283">
        <v>6.69</v>
      </c>
      <c r="H3843" s="1283"/>
      <c r="I3843" s="1283"/>
      <c r="J3843" s="1283"/>
      <c r="K3843" s="1283"/>
      <c r="L3843" s="1283"/>
      <c r="M3843" s="1283"/>
      <c r="N3843" s="1283"/>
      <c r="O3843" s="1283"/>
      <c r="P3843" s="1283"/>
      <c r="R3843" s="1067"/>
      <c r="S3843"/>
      <c r="T3843" s="268"/>
      <c r="U3843" s="268"/>
      <c r="V3843" s="268"/>
      <c r="Z3843" s="21"/>
      <c r="AH3843"/>
    </row>
    <row r="3844" spans="1:34" ht="11.25" customHeight="1">
      <c r="A3844"/>
      <c r="B3844" s="1281" t="s">
        <v>26</v>
      </c>
      <c r="C3844" s="1282">
        <v>9180</v>
      </c>
      <c r="D3844" s="1341" t="str">
        <f t="shared" si="73"/>
        <v>KY9180</v>
      </c>
      <c r="E3844" s="1514" t="s">
        <v>124</v>
      </c>
      <c r="F3844" s="1390">
        <v>500</v>
      </c>
      <c r="G3844" s="1283">
        <v>4.16</v>
      </c>
      <c r="H3844" s="1283"/>
      <c r="I3844" s="1283"/>
      <c r="J3844" s="1283"/>
      <c r="K3844" s="1283"/>
      <c r="L3844" s="1283"/>
      <c r="M3844" s="1283"/>
      <c r="N3844" s="1283"/>
      <c r="O3844" s="1283"/>
      <c r="P3844" s="1283"/>
      <c r="R3844" s="1067"/>
      <c r="S3844"/>
      <c r="T3844" s="268"/>
      <c r="U3844" s="268"/>
      <c r="V3844" s="268"/>
      <c r="Z3844" s="21"/>
      <c r="AH3844"/>
    </row>
    <row r="3845" spans="1:34" ht="11.25" customHeight="1">
      <c r="A3845"/>
      <c r="B3845" s="1281" t="s">
        <v>26</v>
      </c>
      <c r="C3845" s="1282">
        <v>9182</v>
      </c>
      <c r="D3845" s="1341" t="str">
        <f t="shared" si="73"/>
        <v>KY9182</v>
      </c>
      <c r="E3845" s="1514" t="s">
        <v>123</v>
      </c>
      <c r="F3845" s="1390">
        <v>500</v>
      </c>
      <c r="G3845" s="1283">
        <v>1.41</v>
      </c>
      <c r="H3845" s="1283"/>
      <c r="I3845" s="1283"/>
      <c r="J3845" s="1283"/>
      <c r="K3845" s="1283"/>
      <c r="L3845" s="1283"/>
      <c r="M3845" s="1283"/>
      <c r="N3845" s="1283"/>
      <c r="O3845" s="1283"/>
      <c r="P3845" s="1283"/>
      <c r="R3845" s="1067"/>
      <c r="S3845"/>
      <c r="T3845" s="268"/>
      <c r="U3845" s="268"/>
      <c r="V3845" s="268"/>
      <c r="Z3845" s="21"/>
      <c r="AH3845"/>
    </row>
    <row r="3846" spans="1:34" ht="11.25" customHeight="1">
      <c r="A3846"/>
      <c r="B3846" s="1281" t="s">
        <v>26</v>
      </c>
      <c r="C3846" s="1282">
        <v>9186</v>
      </c>
      <c r="D3846" s="1341" t="str">
        <f t="shared" si="73"/>
        <v>KY9186</v>
      </c>
      <c r="E3846" s="1514" t="s">
        <v>122</v>
      </c>
      <c r="F3846" s="1390">
        <v>1050</v>
      </c>
      <c r="G3846" s="1283">
        <v>13.81</v>
      </c>
      <c r="H3846" s="1283"/>
      <c r="I3846" s="1283"/>
      <c r="J3846" s="1283"/>
      <c r="K3846" s="1283"/>
      <c r="L3846" s="1283"/>
      <c r="M3846" s="1283"/>
      <c r="N3846" s="1283"/>
      <c r="O3846" s="1283"/>
      <c r="P3846" s="1283"/>
      <c r="R3846" s="1067"/>
      <c r="S3846"/>
      <c r="T3846" s="268"/>
      <c r="U3846" s="268"/>
      <c r="V3846" s="268"/>
      <c r="Z3846" s="21"/>
      <c r="AH3846"/>
    </row>
    <row r="3847" spans="1:34" ht="11.25" customHeight="1">
      <c r="A3847"/>
      <c r="B3847" s="1281" t="s">
        <v>26</v>
      </c>
      <c r="C3847" s="1282">
        <v>9220</v>
      </c>
      <c r="D3847" s="1341" t="str">
        <f t="shared" si="73"/>
        <v>KY9220</v>
      </c>
      <c r="E3847" s="1514" t="s">
        <v>121</v>
      </c>
      <c r="F3847" s="1390">
        <v>500</v>
      </c>
      <c r="G3847" s="1283">
        <v>2.9</v>
      </c>
      <c r="H3847" s="1283"/>
      <c r="I3847" s="1283"/>
      <c r="J3847" s="1283"/>
      <c r="K3847" s="1283"/>
      <c r="L3847" s="1283"/>
      <c r="M3847" s="1283"/>
      <c r="N3847" s="1283"/>
      <c r="O3847" s="1283"/>
      <c r="P3847" s="1283"/>
      <c r="R3847" s="1067"/>
      <c r="S3847"/>
      <c r="T3847" s="268"/>
      <c r="U3847" s="268"/>
      <c r="V3847" s="268"/>
      <c r="Z3847" s="21"/>
      <c r="AH3847"/>
    </row>
    <row r="3848" spans="1:34" ht="11.25" customHeight="1">
      <c r="A3848"/>
      <c r="B3848" s="1281" t="s">
        <v>26</v>
      </c>
      <c r="C3848" s="1282">
        <v>9402</v>
      </c>
      <c r="D3848" s="1341" t="str">
        <f t="shared" si="73"/>
        <v>KY9402</v>
      </c>
      <c r="E3848" s="1514" t="s">
        <v>121</v>
      </c>
      <c r="F3848" s="1390">
        <v>500</v>
      </c>
      <c r="G3848" s="1283">
        <v>3.62</v>
      </c>
      <c r="H3848" s="1283"/>
      <c r="I3848" s="1283"/>
      <c r="J3848" s="1283"/>
      <c r="K3848" s="1283"/>
      <c r="L3848" s="1283"/>
      <c r="M3848" s="1283"/>
      <c r="N3848" s="1283"/>
      <c r="O3848" s="1283"/>
      <c r="P3848" s="1283"/>
      <c r="R3848" s="1067"/>
      <c r="S3848"/>
      <c r="T3848" s="268"/>
      <c r="U3848" s="268"/>
      <c r="V3848" s="268"/>
      <c r="Z3848" s="21"/>
      <c r="AH3848"/>
    </row>
    <row r="3849" spans="1:34" ht="11.25" customHeight="1">
      <c r="A3849"/>
      <c r="B3849" s="1281" t="s">
        <v>26</v>
      </c>
      <c r="C3849" s="1282">
        <v>9403</v>
      </c>
      <c r="D3849" s="1341" t="str">
        <f t="shared" si="73"/>
        <v>KY9403</v>
      </c>
      <c r="E3849" s="1514" t="s">
        <v>124</v>
      </c>
      <c r="F3849" s="1390">
        <v>500</v>
      </c>
      <c r="G3849" s="1283">
        <v>5.55</v>
      </c>
      <c r="H3849" s="1283"/>
      <c r="I3849" s="1283"/>
      <c r="J3849" s="1283"/>
      <c r="K3849" s="1283"/>
      <c r="L3849" s="1283"/>
      <c r="M3849" s="1283"/>
      <c r="N3849" s="1283"/>
      <c r="O3849" s="1283"/>
      <c r="P3849" s="1283"/>
      <c r="R3849" s="1067"/>
      <c r="S3849"/>
      <c r="T3849" s="268"/>
      <c r="U3849" s="268"/>
      <c r="V3849" s="268"/>
      <c r="Z3849" s="21"/>
      <c r="AH3849"/>
    </row>
    <row r="3850" spans="1:34" ht="11.25" customHeight="1">
      <c r="A3850"/>
      <c r="B3850" s="1281" t="s">
        <v>26</v>
      </c>
      <c r="C3850" s="1282">
        <v>9410</v>
      </c>
      <c r="D3850" s="1341" t="str">
        <f t="shared" si="73"/>
        <v>KY9410</v>
      </c>
      <c r="E3850" s="1514" t="s">
        <v>122</v>
      </c>
      <c r="F3850" s="1390">
        <v>500</v>
      </c>
      <c r="G3850" s="1283">
        <v>1.73</v>
      </c>
      <c r="H3850" s="1283"/>
      <c r="I3850" s="1283"/>
      <c r="J3850" s="1283"/>
      <c r="K3850" s="1283"/>
      <c r="L3850" s="1283"/>
      <c r="M3850" s="1283"/>
      <c r="N3850" s="1283"/>
      <c r="O3850" s="1283"/>
      <c r="P3850" s="1283"/>
      <c r="R3850" s="1067"/>
      <c r="S3850"/>
      <c r="T3850" s="268"/>
      <c r="U3850" s="268"/>
      <c r="V3850" s="268"/>
      <c r="Z3850" s="21"/>
      <c r="AH3850"/>
    </row>
    <row r="3851" spans="1:34" ht="11.25" customHeight="1">
      <c r="A3851"/>
      <c r="B3851" s="1281" t="s">
        <v>26</v>
      </c>
      <c r="C3851" s="1282">
        <v>9501</v>
      </c>
      <c r="D3851" s="1341" t="str">
        <f t="shared" si="73"/>
        <v>KY9501</v>
      </c>
      <c r="E3851" s="1514" t="s">
        <v>125</v>
      </c>
      <c r="F3851" s="1390">
        <v>500</v>
      </c>
      <c r="G3851" s="1283">
        <v>2.2599999999999998</v>
      </c>
      <c r="H3851" s="1283"/>
      <c r="I3851" s="1283"/>
      <c r="J3851" s="1283"/>
      <c r="K3851" s="1283"/>
      <c r="L3851" s="1283"/>
      <c r="M3851" s="1283"/>
      <c r="N3851" s="1283"/>
      <c r="O3851" s="1283"/>
      <c r="P3851" s="1283"/>
      <c r="R3851" s="1067"/>
      <c r="S3851"/>
      <c r="T3851" s="268"/>
      <c r="U3851" s="268"/>
      <c r="V3851" s="268"/>
      <c r="Z3851" s="21"/>
      <c r="AH3851"/>
    </row>
    <row r="3852" spans="1:34" ht="11.25" customHeight="1">
      <c r="A3852"/>
      <c r="B3852" s="1281" t="s">
        <v>26</v>
      </c>
      <c r="C3852" s="1282">
        <v>9505</v>
      </c>
      <c r="D3852" s="1341" t="str">
        <f t="shared" ref="D3852:D3915" si="74">B3852&amp;TEXT(C3852,"0000")</f>
        <v>KY9505</v>
      </c>
      <c r="E3852" s="1514" t="s">
        <v>125</v>
      </c>
      <c r="F3852" s="1390">
        <v>500</v>
      </c>
      <c r="G3852" s="1283">
        <v>2.82</v>
      </c>
      <c r="H3852" s="1283"/>
      <c r="I3852" s="1283"/>
      <c r="J3852" s="1283"/>
      <c r="K3852" s="1283"/>
      <c r="L3852" s="1283"/>
      <c r="M3852" s="1283"/>
      <c r="N3852" s="1283"/>
      <c r="O3852" s="1283"/>
      <c r="P3852" s="1283"/>
      <c r="R3852" s="1067"/>
      <c r="S3852"/>
      <c r="T3852" s="268"/>
      <c r="U3852" s="268"/>
      <c r="V3852" s="268"/>
      <c r="Z3852" s="21"/>
      <c r="AH3852"/>
    </row>
    <row r="3853" spans="1:34" ht="11.25" customHeight="1">
      <c r="A3853"/>
      <c r="B3853" s="1281" t="s">
        <v>26</v>
      </c>
      <c r="C3853" s="1282">
        <v>9516</v>
      </c>
      <c r="D3853" s="1341" t="str">
        <f t="shared" si="74"/>
        <v>KY9516</v>
      </c>
      <c r="E3853" s="1514" t="s">
        <v>121</v>
      </c>
      <c r="F3853" s="1390">
        <v>500</v>
      </c>
      <c r="G3853" s="1283">
        <v>2.54</v>
      </c>
      <c r="H3853" s="1283"/>
      <c r="I3853" s="1283"/>
      <c r="J3853" s="1283"/>
      <c r="K3853" s="1283"/>
      <c r="L3853" s="1283"/>
      <c r="M3853" s="1283"/>
      <c r="N3853" s="1283"/>
      <c r="O3853" s="1283"/>
      <c r="P3853" s="1283"/>
      <c r="R3853" s="1067"/>
      <c r="S3853"/>
      <c r="T3853" s="268"/>
      <c r="U3853" s="268"/>
      <c r="V3853" s="268"/>
      <c r="Z3853" s="21"/>
      <c r="AH3853"/>
    </row>
    <row r="3854" spans="1:34" ht="11.25" customHeight="1">
      <c r="A3854"/>
      <c r="B3854" s="1281" t="s">
        <v>26</v>
      </c>
      <c r="C3854" s="1282">
        <v>9519</v>
      </c>
      <c r="D3854" s="1341" t="str">
        <f t="shared" si="74"/>
        <v>KY9519</v>
      </c>
      <c r="E3854" s="1514" t="s">
        <v>121</v>
      </c>
      <c r="F3854" s="1390">
        <v>500</v>
      </c>
      <c r="G3854" s="1283">
        <v>3.82</v>
      </c>
      <c r="H3854" s="1283"/>
      <c r="I3854" s="1283"/>
      <c r="J3854" s="1283"/>
      <c r="K3854" s="1283"/>
      <c r="L3854" s="1283"/>
      <c r="M3854" s="1283"/>
      <c r="N3854" s="1283"/>
      <c r="O3854" s="1283"/>
      <c r="P3854" s="1283"/>
      <c r="R3854" s="1067"/>
      <c r="S3854"/>
      <c r="T3854" s="268"/>
      <c r="U3854" s="268"/>
      <c r="V3854" s="268"/>
      <c r="Z3854" s="21"/>
      <c r="AH3854"/>
    </row>
    <row r="3855" spans="1:34" ht="11.25" customHeight="1">
      <c r="A3855"/>
      <c r="B3855" s="1281" t="s">
        <v>26</v>
      </c>
      <c r="C3855" s="1282">
        <v>9521</v>
      </c>
      <c r="D3855" s="1341" t="str">
        <f t="shared" si="74"/>
        <v>KY9521</v>
      </c>
      <c r="E3855" s="1514" t="s">
        <v>125</v>
      </c>
      <c r="F3855" s="1390">
        <v>500</v>
      </c>
      <c r="G3855" s="1283">
        <v>2.34</v>
      </c>
      <c r="H3855" s="1283"/>
      <c r="I3855" s="1283"/>
      <c r="J3855" s="1283"/>
      <c r="K3855" s="1283"/>
      <c r="L3855" s="1283"/>
      <c r="M3855" s="1283"/>
      <c r="N3855" s="1283"/>
      <c r="O3855" s="1283"/>
      <c r="P3855" s="1283"/>
      <c r="R3855" s="1067"/>
      <c r="S3855"/>
      <c r="T3855" s="268"/>
      <c r="U3855" s="268"/>
      <c r="V3855" s="268"/>
      <c r="Z3855" s="21"/>
      <c r="AH3855"/>
    </row>
    <row r="3856" spans="1:34" ht="11.25" customHeight="1">
      <c r="A3856"/>
      <c r="B3856" s="1281" t="s">
        <v>26</v>
      </c>
      <c r="C3856" s="1282">
        <v>9522</v>
      </c>
      <c r="D3856" s="1341" t="str">
        <f t="shared" si="74"/>
        <v>KY9522</v>
      </c>
      <c r="E3856" s="1514" t="s">
        <v>121</v>
      </c>
      <c r="F3856" s="1390">
        <v>500</v>
      </c>
      <c r="G3856" s="1283">
        <v>1.58</v>
      </c>
      <c r="H3856" s="1283"/>
      <c r="I3856" s="1283"/>
      <c r="J3856" s="1283"/>
      <c r="K3856" s="1283"/>
      <c r="L3856" s="1283"/>
      <c r="M3856" s="1283"/>
      <c r="N3856" s="1283"/>
      <c r="O3856" s="1283"/>
      <c r="P3856" s="1283"/>
      <c r="R3856" s="1067"/>
      <c r="S3856"/>
      <c r="T3856" s="268"/>
      <c r="U3856" s="268"/>
      <c r="V3856" s="268"/>
      <c r="Z3856" s="21"/>
      <c r="AH3856"/>
    </row>
    <row r="3857" spans="1:34" ht="11.25" customHeight="1">
      <c r="A3857"/>
      <c r="B3857" s="1281" t="s">
        <v>26</v>
      </c>
      <c r="C3857" s="1282">
        <v>9534</v>
      </c>
      <c r="D3857" s="1341" t="str">
        <f t="shared" si="74"/>
        <v>KY9534</v>
      </c>
      <c r="E3857" s="1514" t="s">
        <v>124</v>
      </c>
      <c r="F3857" s="1390">
        <v>500</v>
      </c>
      <c r="G3857" s="1283">
        <v>4.51</v>
      </c>
      <c r="H3857" s="1283"/>
      <c r="I3857" s="1283"/>
      <c r="J3857" s="1283"/>
      <c r="K3857" s="1283"/>
      <c r="L3857" s="1283"/>
      <c r="M3857" s="1283"/>
      <c r="N3857" s="1283"/>
      <c r="O3857" s="1283"/>
      <c r="P3857" s="1283"/>
      <c r="R3857" s="1067"/>
      <c r="S3857"/>
      <c r="T3857" s="268"/>
      <c r="U3857" s="268"/>
      <c r="V3857" s="268"/>
      <c r="Z3857" s="21"/>
      <c r="AH3857"/>
    </row>
    <row r="3858" spans="1:34" ht="11.25" customHeight="1">
      <c r="A3858"/>
      <c r="B3858" s="1281" t="s">
        <v>26</v>
      </c>
      <c r="C3858" s="1282">
        <v>9554</v>
      </c>
      <c r="D3858" s="1341" t="str">
        <f t="shared" si="74"/>
        <v>KY9554</v>
      </c>
      <c r="E3858" s="1514" t="s">
        <v>124</v>
      </c>
      <c r="F3858" s="1390">
        <v>850</v>
      </c>
      <c r="G3858" s="1283">
        <v>11.17</v>
      </c>
      <c r="H3858" s="1283"/>
      <c r="I3858" s="1283"/>
      <c r="J3858" s="1283"/>
      <c r="K3858" s="1283"/>
      <c r="L3858" s="1283"/>
      <c r="M3858" s="1283"/>
      <c r="N3858" s="1283"/>
      <c r="O3858" s="1283"/>
      <c r="P3858" s="1283"/>
      <c r="R3858" s="1067"/>
      <c r="S3858"/>
      <c r="T3858" s="268"/>
      <c r="U3858" s="268"/>
      <c r="V3858" s="268"/>
      <c r="Z3858" s="21"/>
      <c r="AH3858"/>
    </row>
    <row r="3859" spans="1:34" ht="11.25" customHeight="1">
      <c r="A3859"/>
      <c r="B3859" s="1281" t="s">
        <v>26</v>
      </c>
      <c r="C3859" s="1282">
        <v>9586</v>
      </c>
      <c r="D3859" s="1341" t="str">
        <f t="shared" si="74"/>
        <v>KY9586</v>
      </c>
      <c r="E3859" s="1514" t="s">
        <v>121</v>
      </c>
      <c r="F3859" s="1390">
        <v>500</v>
      </c>
      <c r="G3859" s="1283">
        <v>0.32</v>
      </c>
      <c r="H3859" s="1283"/>
      <c r="I3859" s="1283"/>
      <c r="J3859" s="1283"/>
      <c r="K3859" s="1283"/>
      <c r="L3859" s="1283"/>
      <c r="M3859" s="1283"/>
      <c r="N3859" s="1283"/>
      <c r="O3859" s="1283"/>
      <c r="P3859" s="1283"/>
      <c r="R3859" s="1067"/>
      <c r="S3859"/>
      <c r="T3859" s="268"/>
      <c r="U3859" s="268"/>
      <c r="V3859" s="268"/>
      <c r="Z3859" s="21"/>
      <c r="AH3859"/>
    </row>
    <row r="3860" spans="1:34" ht="11.25" customHeight="1">
      <c r="A3860"/>
      <c r="B3860" s="1281" t="s">
        <v>26</v>
      </c>
      <c r="C3860" s="1282">
        <v>9600</v>
      </c>
      <c r="D3860" s="1341" t="str">
        <f t="shared" si="74"/>
        <v>KY9600</v>
      </c>
      <c r="E3860" s="1514" t="s">
        <v>124</v>
      </c>
      <c r="F3860" s="1390">
        <v>500</v>
      </c>
      <c r="G3860" s="1283">
        <v>1.66</v>
      </c>
      <c r="H3860" s="1283"/>
      <c r="I3860" s="1283"/>
      <c r="J3860" s="1283"/>
      <c r="K3860" s="1283"/>
      <c r="L3860" s="1283"/>
      <c r="M3860" s="1283"/>
      <c r="N3860" s="1283"/>
      <c r="O3860" s="1283"/>
      <c r="P3860" s="1283"/>
      <c r="R3860" s="1067"/>
      <c r="S3860"/>
      <c r="T3860" s="268"/>
      <c r="U3860" s="268"/>
      <c r="V3860" s="268"/>
      <c r="Z3860" s="21"/>
      <c r="AH3860"/>
    </row>
    <row r="3861" spans="1:34" ht="11.25" customHeight="1">
      <c r="A3861"/>
      <c r="B3861" s="1281" t="s">
        <v>26</v>
      </c>
      <c r="C3861" s="1282">
        <v>9620</v>
      </c>
      <c r="D3861" s="1341" t="str">
        <f t="shared" si="74"/>
        <v>KY9620</v>
      </c>
      <c r="E3861" s="1514" t="s">
        <v>121</v>
      </c>
      <c r="F3861" s="1390">
        <v>500</v>
      </c>
      <c r="G3861" s="1283">
        <v>1.07</v>
      </c>
      <c r="H3861" s="1283"/>
      <c r="I3861" s="1283"/>
      <c r="J3861" s="1283"/>
      <c r="K3861" s="1283"/>
      <c r="L3861" s="1283"/>
      <c r="M3861" s="1283"/>
      <c r="N3861" s="1283"/>
      <c r="O3861" s="1283"/>
      <c r="P3861" s="1283"/>
      <c r="R3861" s="1067"/>
      <c r="S3861"/>
      <c r="T3861" s="268"/>
      <c r="U3861" s="268"/>
      <c r="V3861" s="268"/>
      <c r="Z3861" s="21"/>
      <c r="AH3861"/>
    </row>
    <row r="3862" spans="1:34" ht="11.25" customHeight="1">
      <c r="A3862" t="s">
        <v>32</v>
      </c>
      <c r="B3862" s="1281" t="s">
        <v>32</v>
      </c>
      <c r="C3862" s="1282">
        <v>5</v>
      </c>
      <c r="D3862" s="1341" t="str">
        <f t="shared" si="74"/>
        <v>MD0005</v>
      </c>
      <c r="E3862" s="1514" t="s">
        <v>121</v>
      </c>
      <c r="F3862" s="1390">
        <v>500</v>
      </c>
      <c r="G3862" s="1283">
        <v>1.86</v>
      </c>
      <c r="H3862" s="1283">
        <v>2.17</v>
      </c>
      <c r="I3862" s="1283">
        <v>2.48</v>
      </c>
      <c r="J3862" s="1283">
        <v>2.73</v>
      </c>
      <c r="K3862" s="1283">
        <v>2.98</v>
      </c>
      <c r="L3862" s="1283"/>
      <c r="M3862" s="1283"/>
      <c r="N3862" s="1283"/>
      <c r="O3862" s="1283"/>
      <c r="P3862" s="1283">
        <v>2.48</v>
      </c>
      <c r="R3862" s="1067"/>
      <c r="S3862"/>
      <c r="T3862" s="268"/>
      <c r="U3862" s="268"/>
      <c r="V3862" s="268"/>
      <c r="Z3862" s="21"/>
      <c r="AH3862"/>
    </row>
    <row r="3863" spans="1:34" ht="11.25" customHeight="1">
      <c r="A3863"/>
      <c r="B3863" s="1281" t="s">
        <v>32</v>
      </c>
      <c r="C3863" s="1282">
        <v>8</v>
      </c>
      <c r="D3863" s="1341" t="str">
        <f t="shared" si="74"/>
        <v>MD0008</v>
      </c>
      <c r="E3863" s="1514" t="s">
        <v>121</v>
      </c>
      <c r="F3863" s="1390">
        <v>500</v>
      </c>
      <c r="G3863" s="1283">
        <v>1.56</v>
      </c>
      <c r="H3863" s="1283">
        <v>1.82</v>
      </c>
      <c r="I3863" s="1283">
        <v>2.08</v>
      </c>
      <c r="J3863" s="1283">
        <v>2.29</v>
      </c>
      <c r="K3863" s="1283">
        <v>2.5</v>
      </c>
      <c r="L3863" s="1283"/>
      <c r="M3863" s="1283"/>
      <c r="N3863" s="1283"/>
      <c r="O3863" s="1283"/>
      <c r="P3863" s="1283">
        <v>2.08</v>
      </c>
      <c r="R3863" s="1067"/>
      <c r="S3863"/>
      <c r="T3863" s="268"/>
      <c r="U3863" s="268"/>
      <c r="V3863" s="268"/>
      <c r="Z3863" s="21"/>
      <c r="AH3863"/>
    </row>
    <row r="3864" spans="1:34" ht="11.25" customHeight="1">
      <c r="A3864"/>
      <c r="B3864" s="1281" t="s">
        <v>32</v>
      </c>
      <c r="C3864" s="1282">
        <v>16</v>
      </c>
      <c r="D3864" s="1341" t="str">
        <f t="shared" si="74"/>
        <v>MD0016</v>
      </c>
      <c r="E3864" s="1514" t="s">
        <v>121</v>
      </c>
      <c r="F3864" s="1390">
        <v>550</v>
      </c>
      <c r="G3864" s="1283">
        <v>3.67</v>
      </c>
      <c r="H3864" s="1283">
        <v>4.28</v>
      </c>
      <c r="I3864" s="1283">
        <v>4.9000000000000004</v>
      </c>
      <c r="J3864" s="1283">
        <v>5.39</v>
      </c>
      <c r="K3864" s="1283">
        <v>5.88</v>
      </c>
      <c r="L3864" s="1283"/>
      <c r="M3864" s="1283"/>
      <c r="N3864" s="1283"/>
      <c r="O3864" s="1283"/>
      <c r="P3864" s="1283">
        <v>4.9000000000000004</v>
      </c>
      <c r="R3864" s="1067"/>
      <c r="S3864"/>
      <c r="T3864" s="268"/>
      <c r="U3864" s="268"/>
      <c r="V3864" s="268"/>
      <c r="Z3864" s="21"/>
      <c r="AH3864"/>
    </row>
    <row r="3865" spans="1:34" ht="11.25" customHeight="1">
      <c r="A3865"/>
      <c r="B3865" s="1281" t="s">
        <v>32</v>
      </c>
      <c r="C3865" s="1282">
        <v>34</v>
      </c>
      <c r="D3865" s="1341" t="str">
        <f t="shared" si="74"/>
        <v>MD0034</v>
      </c>
      <c r="E3865" s="1514" t="s">
        <v>123</v>
      </c>
      <c r="F3865" s="1390">
        <v>500</v>
      </c>
      <c r="G3865" s="1283">
        <v>2.41</v>
      </c>
      <c r="H3865" s="1283">
        <v>2.81</v>
      </c>
      <c r="I3865" s="1283">
        <v>3.22</v>
      </c>
      <c r="J3865" s="1283">
        <v>3.54</v>
      </c>
      <c r="K3865" s="1283">
        <v>3.86</v>
      </c>
      <c r="L3865" s="1283"/>
      <c r="M3865" s="1283"/>
      <c r="N3865" s="1283"/>
      <c r="O3865" s="1283"/>
      <c r="P3865" s="1283">
        <v>3.22</v>
      </c>
      <c r="R3865" s="1067"/>
      <c r="S3865"/>
      <c r="T3865" s="268"/>
      <c r="U3865" s="268"/>
      <c r="V3865" s="268"/>
      <c r="Z3865" s="21"/>
      <c r="AH3865"/>
    </row>
    <row r="3866" spans="1:34" ht="11.25" customHeight="1">
      <c r="A3866"/>
      <c r="B3866" s="1281" t="s">
        <v>32</v>
      </c>
      <c r="C3866" s="1282">
        <v>35</v>
      </c>
      <c r="D3866" s="1341" t="str">
        <f t="shared" si="74"/>
        <v>MD0035</v>
      </c>
      <c r="E3866" s="1514" t="s">
        <v>121</v>
      </c>
      <c r="F3866" s="1390">
        <v>500</v>
      </c>
      <c r="G3866" s="1283">
        <v>1.76</v>
      </c>
      <c r="H3866" s="1283">
        <v>2.06</v>
      </c>
      <c r="I3866" s="1283">
        <v>2.35</v>
      </c>
      <c r="J3866" s="1283">
        <v>2.59</v>
      </c>
      <c r="K3866" s="1283">
        <v>2.82</v>
      </c>
      <c r="L3866" s="1283"/>
      <c r="M3866" s="1283"/>
      <c r="N3866" s="1283"/>
      <c r="O3866" s="1283"/>
      <c r="P3866" s="1283">
        <v>2.35</v>
      </c>
      <c r="R3866" s="1067"/>
      <c r="S3866"/>
      <c r="T3866" s="268"/>
      <c r="U3866" s="268"/>
      <c r="V3866" s="268"/>
      <c r="Z3866" s="21"/>
      <c r="AH3866"/>
    </row>
    <row r="3867" spans="1:34" ht="11.25" customHeight="1">
      <c r="A3867"/>
      <c r="B3867" s="1281" t="s">
        <v>32</v>
      </c>
      <c r="C3867" s="1282">
        <v>36</v>
      </c>
      <c r="D3867" s="1341" t="str">
        <f t="shared" si="74"/>
        <v>MD0036</v>
      </c>
      <c r="E3867" s="1514" t="s">
        <v>123</v>
      </c>
      <c r="F3867" s="1390">
        <v>500</v>
      </c>
      <c r="G3867" s="1283">
        <v>2.66</v>
      </c>
      <c r="H3867" s="1283">
        <v>3.11</v>
      </c>
      <c r="I3867" s="1283">
        <v>3.55</v>
      </c>
      <c r="J3867" s="1283">
        <v>3.91</v>
      </c>
      <c r="K3867" s="1283">
        <v>4.26</v>
      </c>
      <c r="L3867" s="1283"/>
      <c r="M3867" s="1283"/>
      <c r="N3867" s="1283"/>
      <c r="O3867" s="1283"/>
      <c r="P3867" s="1283">
        <v>3.55</v>
      </c>
      <c r="R3867" s="1067"/>
      <c r="S3867"/>
      <c r="T3867" s="268"/>
      <c r="U3867" s="268"/>
      <c r="V3867" s="268"/>
      <c r="Z3867" s="21"/>
      <c r="AH3867"/>
    </row>
    <row r="3868" spans="1:34" ht="11.25" customHeight="1">
      <c r="A3868"/>
      <c r="B3868" s="1281" t="s">
        <v>32</v>
      </c>
      <c r="C3868" s="1282">
        <v>37</v>
      </c>
      <c r="D3868" s="1341" t="str">
        <f t="shared" si="74"/>
        <v>MD0037</v>
      </c>
      <c r="E3868" s="1514" t="s">
        <v>121</v>
      </c>
      <c r="F3868" s="1390">
        <v>500</v>
      </c>
      <c r="G3868" s="1283">
        <v>2.82</v>
      </c>
      <c r="H3868" s="1283">
        <v>3.29</v>
      </c>
      <c r="I3868" s="1283">
        <v>3.76</v>
      </c>
      <c r="J3868" s="1283">
        <v>4.1399999999999997</v>
      </c>
      <c r="K3868" s="1283">
        <v>4.51</v>
      </c>
      <c r="L3868" s="1283"/>
      <c r="M3868" s="1283"/>
      <c r="N3868" s="1283"/>
      <c r="O3868" s="1283"/>
      <c r="P3868" s="1283">
        <v>3.76</v>
      </c>
      <c r="R3868" s="1067"/>
      <c r="S3868"/>
      <c r="T3868" s="268"/>
      <c r="U3868" s="268"/>
      <c r="V3868" s="268"/>
      <c r="Z3868" s="21"/>
      <c r="AH3868"/>
    </row>
    <row r="3869" spans="1:34" ht="11.25" customHeight="1">
      <c r="A3869"/>
      <c r="B3869" s="1281" t="s">
        <v>32</v>
      </c>
      <c r="C3869" s="1282">
        <v>42</v>
      </c>
      <c r="D3869" s="1341" t="str">
        <f t="shared" si="74"/>
        <v>MD0042</v>
      </c>
      <c r="E3869" s="1514" t="s">
        <v>121</v>
      </c>
      <c r="F3869" s="1390">
        <v>550</v>
      </c>
      <c r="G3869" s="1283">
        <v>3.71</v>
      </c>
      <c r="H3869" s="1283">
        <v>4.33</v>
      </c>
      <c r="I3869" s="1283">
        <v>4.9400000000000004</v>
      </c>
      <c r="J3869" s="1283">
        <v>5.44</v>
      </c>
      <c r="K3869" s="1283">
        <v>5.93</v>
      </c>
      <c r="L3869" s="1283"/>
      <c r="M3869" s="1283"/>
      <c r="N3869" s="1283"/>
      <c r="O3869" s="1283"/>
      <c r="P3869" s="1283">
        <v>4.9400000000000004</v>
      </c>
      <c r="R3869" s="1067"/>
      <c r="S3869"/>
      <c r="T3869" s="268"/>
      <c r="U3869" s="268"/>
      <c r="V3869" s="268"/>
      <c r="Z3869" s="21"/>
      <c r="AH3869"/>
    </row>
    <row r="3870" spans="1:34" ht="11.25" customHeight="1">
      <c r="A3870"/>
      <c r="B3870" s="1281" t="s">
        <v>32</v>
      </c>
      <c r="C3870" s="1282">
        <v>50</v>
      </c>
      <c r="D3870" s="1341" t="str">
        <f t="shared" si="74"/>
        <v>MD0050</v>
      </c>
      <c r="E3870" s="1514" t="s">
        <v>123</v>
      </c>
      <c r="F3870" s="1390">
        <v>500</v>
      </c>
      <c r="G3870" s="1283">
        <v>3.32</v>
      </c>
      <c r="H3870" s="1283">
        <v>3.88</v>
      </c>
      <c r="I3870" s="1283">
        <v>4.43</v>
      </c>
      <c r="J3870" s="1283">
        <v>4.88</v>
      </c>
      <c r="K3870" s="1283">
        <v>5.32</v>
      </c>
      <c r="L3870" s="1283"/>
      <c r="M3870" s="1283"/>
      <c r="N3870" s="1283"/>
      <c r="O3870" s="1283"/>
      <c r="P3870" s="1283">
        <v>4.43</v>
      </c>
      <c r="R3870" s="1067"/>
      <c r="S3870"/>
      <c r="T3870" s="268"/>
      <c r="U3870" s="268"/>
      <c r="V3870" s="268"/>
      <c r="Z3870" s="21"/>
      <c r="AH3870"/>
    </row>
    <row r="3871" spans="1:34" ht="11.25" customHeight="1">
      <c r="A3871"/>
      <c r="B3871" s="1281" t="s">
        <v>32</v>
      </c>
      <c r="C3871" s="1282">
        <v>59</v>
      </c>
      <c r="D3871" s="1341" t="str">
        <f t="shared" si="74"/>
        <v>MD0059</v>
      </c>
      <c r="E3871" s="1514" t="s">
        <v>122</v>
      </c>
      <c r="F3871" s="1390">
        <v>500</v>
      </c>
      <c r="G3871" s="1283">
        <v>0.24</v>
      </c>
      <c r="H3871" s="1283">
        <v>0.28000000000000003</v>
      </c>
      <c r="I3871" s="1283">
        <v>0.32</v>
      </c>
      <c r="J3871" s="1283">
        <v>0.35</v>
      </c>
      <c r="K3871" s="1283">
        <v>0.38</v>
      </c>
      <c r="L3871" s="1283"/>
      <c r="M3871" s="1283"/>
      <c r="N3871" s="1283"/>
      <c r="O3871" s="1283"/>
      <c r="P3871" s="1283">
        <v>0.32</v>
      </c>
      <c r="R3871" s="1067"/>
      <c r="S3871"/>
      <c r="T3871" s="268"/>
      <c r="U3871" s="268"/>
      <c r="V3871" s="268"/>
      <c r="Z3871" s="21"/>
      <c r="AH3871"/>
    </row>
    <row r="3872" spans="1:34" ht="11.25" customHeight="1">
      <c r="A3872"/>
      <c r="B3872" s="1281" t="s">
        <v>32</v>
      </c>
      <c r="C3872" s="1282">
        <v>65</v>
      </c>
      <c r="D3872" s="1341" t="str">
        <f t="shared" si="74"/>
        <v>MD0065</v>
      </c>
      <c r="E3872" s="1514" t="s">
        <v>122</v>
      </c>
      <c r="F3872" s="1390">
        <v>500</v>
      </c>
      <c r="G3872" s="1283">
        <v>0.06</v>
      </c>
      <c r="H3872" s="1283">
        <v>7.0000000000000007E-2</v>
      </c>
      <c r="I3872" s="1283">
        <v>0.08</v>
      </c>
      <c r="J3872" s="1283">
        <v>0.09</v>
      </c>
      <c r="K3872" s="1283">
        <v>0.1</v>
      </c>
      <c r="L3872" s="1283"/>
      <c r="M3872" s="1283"/>
      <c r="N3872" s="1283"/>
      <c r="O3872" s="1283"/>
      <c r="P3872" s="1283">
        <v>0.08</v>
      </c>
      <c r="R3872" s="1067"/>
      <c r="S3872"/>
      <c r="T3872" s="268"/>
      <c r="U3872" s="268"/>
      <c r="V3872" s="268"/>
      <c r="Z3872" s="21"/>
      <c r="AH3872"/>
    </row>
    <row r="3873" spans="1:34" ht="11.25" customHeight="1">
      <c r="A3873"/>
      <c r="B3873" s="1281" t="s">
        <v>32</v>
      </c>
      <c r="C3873" s="1282">
        <v>66</v>
      </c>
      <c r="D3873" s="1341" t="str">
        <f t="shared" si="74"/>
        <v>MD0066</v>
      </c>
      <c r="E3873" s="1514" t="s">
        <v>122</v>
      </c>
      <c r="F3873" s="1390">
        <v>500</v>
      </c>
      <c r="G3873" s="1283">
        <v>0.06</v>
      </c>
      <c r="H3873" s="1283">
        <v>7.0000000000000007E-2</v>
      </c>
      <c r="I3873" s="1283">
        <v>0.08</v>
      </c>
      <c r="J3873" s="1283">
        <v>0.09</v>
      </c>
      <c r="K3873" s="1283">
        <v>0.1</v>
      </c>
      <c r="L3873" s="1283"/>
      <c r="M3873" s="1283"/>
      <c r="N3873" s="1283"/>
      <c r="O3873" s="1283"/>
      <c r="P3873" s="1283">
        <v>0.08</v>
      </c>
      <c r="R3873" s="1067"/>
      <c r="S3873"/>
      <c r="T3873" s="268"/>
      <c r="U3873" s="268"/>
      <c r="V3873" s="268"/>
      <c r="Z3873" s="21"/>
      <c r="AH3873"/>
    </row>
    <row r="3874" spans="1:34" ht="11.25" customHeight="1">
      <c r="A3874"/>
      <c r="B3874" s="1281" t="s">
        <v>32</v>
      </c>
      <c r="C3874" s="1282">
        <v>67</v>
      </c>
      <c r="D3874" s="1341" t="str">
        <f t="shared" si="74"/>
        <v>MD0067</v>
      </c>
      <c r="E3874" s="1514" t="s">
        <v>122</v>
      </c>
      <c r="F3874" s="1390">
        <v>500</v>
      </c>
      <c r="G3874" s="1283">
        <v>0.06</v>
      </c>
      <c r="H3874" s="1283">
        <v>7.0000000000000007E-2</v>
      </c>
      <c r="I3874" s="1283">
        <v>0.08</v>
      </c>
      <c r="J3874" s="1283">
        <v>0.09</v>
      </c>
      <c r="K3874" s="1283">
        <v>0.1</v>
      </c>
      <c r="L3874" s="1283"/>
      <c r="M3874" s="1283"/>
      <c r="N3874" s="1283"/>
      <c r="O3874" s="1283"/>
      <c r="P3874" s="1283">
        <v>0.08</v>
      </c>
      <c r="R3874" s="1067"/>
      <c r="S3874"/>
      <c r="T3874" s="268"/>
      <c r="U3874" s="268"/>
      <c r="V3874" s="268"/>
      <c r="Z3874" s="21"/>
      <c r="AH3874"/>
    </row>
    <row r="3875" spans="1:34" ht="11.25" customHeight="1">
      <c r="A3875"/>
      <c r="B3875" s="1281" t="s">
        <v>32</v>
      </c>
      <c r="C3875" s="1282">
        <v>79</v>
      </c>
      <c r="D3875" s="1341" t="str">
        <f t="shared" si="74"/>
        <v>MD0079</v>
      </c>
      <c r="E3875" s="1514" t="s">
        <v>121</v>
      </c>
      <c r="F3875" s="1390">
        <v>500</v>
      </c>
      <c r="G3875" s="1283">
        <v>1.74</v>
      </c>
      <c r="H3875" s="1283">
        <v>2.0299999999999998</v>
      </c>
      <c r="I3875" s="1283">
        <v>2.3199999999999998</v>
      </c>
      <c r="J3875" s="1283">
        <v>2.5499999999999998</v>
      </c>
      <c r="K3875" s="1283">
        <v>2.78</v>
      </c>
      <c r="L3875" s="1283"/>
      <c r="M3875" s="1283"/>
      <c r="N3875" s="1283"/>
      <c r="O3875" s="1283"/>
      <c r="P3875" s="1283">
        <v>2.3199999999999998</v>
      </c>
      <c r="R3875" s="1067"/>
      <c r="S3875"/>
      <c r="T3875" s="268"/>
      <c r="U3875" s="268"/>
      <c r="V3875" s="268"/>
      <c r="Z3875" s="21"/>
      <c r="AH3875"/>
    </row>
    <row r="3876" spans="1:34" ht="11.25" customHeight="1">
      <c r="A3876"/>
      <c r="B3876" s="1281" t="s">
        <v>32</v>
      </c>
      <c r="C3876" s="1282">
        <v>83</v>
      </c>
      <c r="D3876" s="1341" t="str">
        <f t="shared" si="74"/>
        <v>MD0083</v>
      </c>
      <c r="E3876" s="1514" t="s">
        <v>122</v>
      </c>
      <c r="F3876" s="1390">
        <v>500</v>
      </c>
      <c r="G3876" s="1283">
        <v>3.22</v>
      </c>
      <c r="H3876" s="1283">
        <v>3.75</v>
      </c>
      <c r="I3876" s="1283">
        <v>4.29</v>
      </c>
      <c r="J3876" s="1283">
        <v>4.72</v>
      </c>
      <c r="K3876" s="1283">
        <v>5.15</v>
      </c>
      <c r="L3876" s="1283"/>
      <c r="M3876" s="1283"/>
      <c r="N3876" s="1283"/>
      <c r="O3876" s="1283"/>
      <c r="P3876" s="1283">
        <v>4.29</v>
      </c>
      <c r="R3876" s="1067"/>
      <c r="S3876"/>
      <c r="T3876" s="268"/>
      <c r="U3876" s="268"/>
      <c r="V3876" s="268"/>
      <c r="Z3876" s="21"/>
      <c r="AH3876"/>
    </row>
    <row r="3877" spans="1:34" ht="11.25" customHeight="1">
      <c r="A3877"/>
      <c r="B3877" s="1281" t="s">
        <v>32</v>
      </c>
      <c r="C3877" s="1282">
        <v>106</v>
      </c>
      <c r="D3877" s="1341" t="str">
        <f t="shared" si="74"/>
        <v>MD0106</v>
      </c>
      <c r="E3877" s="1514" t="s">
        <v>124</v>
      </c>
      <c r="F3877" s="1390">
        <v>850</v>
      </c>
      <c r="G3877" s="1283">
        <v>7.55</v>
      </c>
      <c r="H3877" s="1283">
        <v>8.81</v>
      </c>
      <c r="I3877" s="1283">
        <v>10.06</v>
      </c>
      <c r="J3877" s="1283">
        <v>11.07</v>
      </c>
      <c r="K3877" s="1283">
        <v>12.08</v>
      </c>
      <c r="L3877" s="1283"/>
      <c r="M3877" s="1283"/>
      <c r="N3877" s="1283"/>
      <c r="O3877" s="1283"/>
      <c r="P3877" s="1283">
        <v>10.06</v>
      </c>
      <c r="R3877" s="1067"/>
      <c r="S3877"/>
      <c r="T3877" s="268"/>
      <c r="U3877" s="268"/>
      <c r="V3877" s="268"/>
      <c r="Z3877" s="21"/>
      <c r="AH3877"/>
    </row>
    <row r="3878" spans="1:34" ht="11.25" customHeight="1">
      <c r="A3878"/>
      <c r="B3878" s="1281" t="s">
        <v>32</v>
      </c>
      <c r="C3878" s="1282">
        <v>113</v>
      </c>
      <c r="D3878" s="1341" t="str">
        <f t="shared" si="74"/>
        <v>MD0113</v>
      </c>
      <c r="E3878" s="1514" t="s">
        <v>123</v>
      </c>
      <c r="F3878" s="1390">
        <v>500</v>
      </c>
      <c r="G3878" s="1283">
        <v>2.54</v>
      </c>
      <c r="H3878" s="1283">
        <v>2.97</v>
      </c>
      <c r="I3878" s="1283">
        <v>3.39</v>
      </c>
      <c r="J3878" s="1283">
        <v>3.73</v>
      </c>
      <c r="K3878" s="1283">
        <v>4.07</v>
      </c>
      <c r="L3878" s="1283"/>
      <c r="M3878" s="1283"/>
      <c r="N3878" s="1283"/>
      <c r="O3878" s="1283"/>
      <c r="P3878" s="1283">
        <v>3.39</v>
      </c>
      <c r="R3878" s="1067"/>
      <c r="S3878"/>
      <c r="T3878" s="268"/>
      <c r="U3878" s="268"/>
      <c r="V3878" s="268"/>
      <c r="Z3878" s="21"/>
      <c r="AH3878"/>
    </row>
    <row r="3879" spans="1:34" ht="11.25" customHeight="1">
      <c r="A3879"/>
      <c r="B3879" s="1281" t="s">
        <v>32</v>
      </c>
      <c r="C3879" s="1282">
        <v>170</v>
      </c>
      <c r="D3879" s="1341" t="str">
        <f t="shared" si="74"/>
        <v>MD0170</v>
      </c>
      <c r="E3879" s="1514" t="s">
        <v>122</v>
      </c>
      <c r="F3879" s="1390">
        <v>500</v>
      </c>
      <c r="G3879" s="1283">
        <v>2.46</v>
      </c>
      <c r="H3879" s="1283">
        <v>2.87</v>
      </c>
      <c r="I3879" s="1283">
        <v>3.28</v>
      </c>
      <c r="J3879" s="1283">
        <v>3.61</v>
      </c>
      <c r="K3879" s="1283">
        <v>3.94</v>
      </c>
      <c r="L3879" s="1283"/>
      <c r="M3879" s="1283"/>
      <c r="N3879" s="1283"/>
      <c r="O3879" s="1283"/>
      <c r="P3879" s="1283">
        <v>3.28</v>
      </c>
      <c r="R3879" s="1067"/>
      <c r="S3879"/>
      <c r="T3879" s="268"/>
      <c r="U3879" s="268"/>
      <c r="V3879" s="268"/>
      <c r="Z3879" s="21"/>
      <c r="AH3879"/>
    </row>
    <row r="3880" spans="1:34" ht="11.25" customHeight="1">
      <c r="A3880"/>
      <c r="B3880" s="1281" t="s">
        <v>32</v>
      </c>
      <c r="C3880" s="1282">
        <v>251</v>
      </c>
      <c r="D3880" s="1341" t="str">
        <f t="shared" si="74"/>
        <v>MD0251</v>
      </c>
      <c r="E3880" s="1514" t="s">
        <v>123</v>
      </c>
      <c r="F3880" s="1390">
        <v>500</v>
      </c>
      <c r="G3880" s="1283">
        <v>2.83</v>
      </c>
      <c r="H3880" s="1283">
        <v>3.3</v>
      </c>
      <c r="I3880" s="1283">
        <v>3.78</v>
      </c>
      <c r="J3880" s="1283">
        <v>4.1500000000000004</v>
      </c>
      <c r="K3880" s="1283">
        <v>4.53</v>
      </c>
      <c r="L3880" s="1283"/>
      <c r="M3880" s="1283"/>
      <c r="N3880" s="1283"/>
      <c r="O3880" s="1283"/>
      <c r="P3880" s="1283">
        <v>3.78</v>
      </c>
      <c r="R3880" s="1067"/>
      <c r="S3880"/>
      <c r="T3880" s="268"/>
      <c r="U3880" s="268"/>
      <c r="V3880" s="268"/>
      <c r="Z3880" s="21"/>
      <c r="AH3880"/>
    </row>
    <row r="3881" spans="1:34" ht="11.25" customHeight="1">
      <c r="A3881"/>
      <c r="B3881" s="1281" t="s">
        <v>32</v>
      </c>
      <c r="C3881" s="1282">
        <v>401</v>
      </c>
      <c r="D3881" s="1341" t="str">
        <f t="shared" si="74"/>
        <v>MD0401</v>
      </c>
      <c r="E3881" s="1514" t="s">
        <v>123</v>
      </c>
      <c r="F3881" s="1390">
        <v>800</v>
      </c>
      <c r="G3881" s="1283">
        <v>6.82</v>
      </c>
      <c r="H3881" s="1283">
        <v>7.95</v>
      </c>
      <c r="I3881" s="1283">
        <v>9.09</v>
      </c>
      <c r="J3881" s="1283">
        <v>10</v>
      </c>
      <c r="K3881" s="1283">
        <v>10.91</v>
      </c>
      <c r="L3881" s="1283"/>
      <c r="M3881" s="1283"/>
      <c r="N3881" s="1283"/>
      <c r="O3881" s="1283"/>
      <c r="P3881" s="1283">
        <v>9.09</v>
      </c>
      <c r="R3881" s="1067"/>
      <c r="S3881"/>
      <c r="T3881" s="268"/>
      <c r="U3881" s="268"/>
      <c r="V3881" s="268"/>
      <c r="Z3881" s="21"/>
      <c r="AH3881"/>
    </row>
    <row r="3882" spans="1:34" ht="11.25" customHeight="1">
      <c r="A3882"/>
      <c r="B3882" s="1281" t="s">
        <v>32</v>
      </c>
      <c r="C3882" s="1282">
        <v>771</v>
      </c>
      <c r="D3882" s="1341" t="str">
        <f t="shared" si="74"/>
        <v>MD0771</v>
      </c>
      <c r="E3882" s="1514" t="s">
        <v>280</v>
      </c>
      <c r="F3882" s="1390">
        <v>500</v>
      </c>
      <c r="G3882" s="1283">
        <v>0.26</v>
      </c>
      <c r="H3882" s="1283">
        <v>0.31</v>
      </c>
      <c r="I3882" s="1283">
        <v>0.35</v>
      </c>
      <c r="J3882" s="1283">
        <v>0.39</v>
      </c>
      <c r="K3882" s="1283">
        <v>0.42</v>
      </c>
      <c r="L3882" s="1283"/>
      <c r="M3882" s="1283"/>
      <c r="N3882" s="1283"/>
      <c r="O3882" s="1283"/>
      <c r="P3882" s="1283">
        <v>0.35</v>
      </c>
      <c r="R3882" s="1067"/>
      <c r="S3882"/>
      <c r="T3882" s="268"/>
      <c r="U3882" s="268"/>
      <c r="V3882" s="268"/>
      <c r="Z3882" s="21"/>
      <c r="AH3882"/>
    </row>
    <row r="3883" spans="1:34" ht="11.25" customHeight="1">
      <c r="A3883"/>
      <c r="B3883" s="1281" t="s">
        <v>32</v>
      </c>
      <c r="C3883" s="1282">
        <v>908</v>
      </c>
      <c r="D3883" s="1341" t="str">
        <f t="shared" si="74"/>
        <v>MD0908</v>
      </c>
      <c r="E3883" s="1514" t="s">
        <v>122</v>
      </c>
      <c r="F3883" s="1390">
        <v>500</v>
      </c>
      <c r="G3883" s="1283">
        <v>84</v>
      </c>
      <c r="H3883" s="1283">
        <v>98</v>
      </c>
      <c r="I3883" s="1283">
        <v>112</v>
      </c>
      <c r="J3883" s="1283">
        <v>123.2</v>
      </c>
      <c r="K3883" s="1283">
        <v>134.4</v>
      </c>
      <c r="L3883" s="1283"/>
      <c r="M3883" s="1283"/>
      <c r="N3883" s="1283"/>
      <c r="O3883" s="1283"/>
      <c r="P3883" s="1283">
        <v>112</v>
      </c>
      <c r="R3883" s="1067"/>
      <c r="S3883"/>
      <c r="T3883" s="268"/>
      <c r="U3883" s="268"/>
      <c r="V3883" s="268"/>
      <c r="Z3883" s="21"/>
      <c r="AH3883"/>
    </row>
    <row r="3884" spans="1:34" ht="11.25" customHeight="1">
      <c r="A3884"/>
      <c r="B3884" s="1281" t="s">
        <v>32</v>
      </c>
      <c r="C3884" s="1282">
        <v>913</v>
      </c>
      <c r="D3884" s="1341" t="str">
        <f t="shared" si="74"/>
        <v>MD0913</v>
      </c>
      <c r="E3884" s="1514" t="s">
        <v>122</v>
      </c>
      <c r="F3884" s="1390">
        <v>500</v>
      </c>
      <c r="G3884" s="1283">
        <v>286.8</v>
      </c>
      <c r="H3884" s="1283">
        <v>334.6</v>
      </c>
      <c r="I3884" s="1283">
        <v>382.4</v>
      </c>
      <c r="J3884" s="1283">
        <v>420.64</v>
      </c>
      <c r="K3884" s="1283">
        <v>458.88</v>
      </c>
      <c r="L3884" s="1283"/>
      <c r="M3884" s="1283"/>
      <c r="N3884" s="1283"/>
      <c r="O3884" s="1283"/>
      <c r="P3884" s="1283">
        <v>382.4</v>
      </c>
      <c r="R3884" s="1067"/>
      <c r="S3884"/>
      <c r="T3884" s="268"/>
      <c r="U3884" s="268"/>
      <c r="V3884" s="268"/>
      <c r="Z3884" s="21"/>
      <c r="AH3884"/>
    </row>
    <row r="3885" spans="1:34" ht="11.25" customHeight="1">
      <c r="A3885"/>
      <c r="B3885" s="1281" t="s">
        <v>32</v>
      </c>
      <c r="C3885" s="1282">
        <v>917</v>
      </c>
      <c r="D3885" s="1341" t="str">
        <f t="shared" si="74"/>
        <v>MD0917</v>
      </c>
      <c r="E3885" s="1514" t="s">
        <v>121</v>
      </c>
      <c r="F3885" s="1390">
        <v>500</v>
      </c>
      <c r="G3885" s="1283">
        <v>2.54</v>
      </c>
      <c r="H3885" s="1283">
        <v>2.97</v>
      </c>
      <c r="I3885" s="1283">
        <v>3.39</v>
      </c>
      <c r="J3885" s="1283">
        <v>3.73</v>
      </c>
      <c r="K3885" s="1283">
        <v>4.07</v>
      </c>
      <c r="L3885" s="1283"/>
      <c r="M3885" s="1283"/>
      <c r="N3885" s="1283"/>
      <c r="O3885" s="1283"/>
      <c r="P3885" s="1283">
        <v>3.39</v>
      </c>
      <c r="R3885" s="1067"/>
      <c r="S3885"/>
      <c r="T3885" s="268"/>
      <c r="U3885" s="268"/>
      <c r="V3885" s="268"/>
      <c r="Z3885" s="21"/>
      <c r="AH3885"/>
    </row>
    <row r="3886" spans="1:34" ht="11.25" customHeight="1">
      <c r="A3886"/>
      <c r="B3886" s="1281" t="s">
        <v>32</v>
      </c>
      <c r="C3886" s="1282">
        <v>1005</v>
      </c>
      <c r="D3886" s="1341" t="str">
        <f t="shared" si="74"/>
        <v>MD1005</v>
      </c>
      <c r="E3886" s="1514" t="s">
        <v>122</v>
      </c>
      <c r="F3886" s="1390">
        <v>650</v>
      </c>
      <c r="G3886" s="1283">
        <v>5.39</v>
      </c>
      <c r="H3886" s="1283">
        <v>6.29</v>
      </c>
      <c r="I3886" s="1283">
        <v>7.18</v>
      </c>
      <c r="J3886" s="1283">
        <v>7.9</v>
      </c>
      <c r="K3886" s="1283">
        <v>8.6199999999999992</v>
      </c>
      <c r="L3886" s="1283"/>
      <c r="M3886" s="1283"/>
      <c r="N3886" s="1283"/>
      <c r="O3886" s="1283"/>
      <c r="P3886" s="1283">
        <v>7.18</v>
      </c>
      <c r="R3886" s="1067"/>
      <c r="S3886"/>
      <c r="T3886" s="268"/>
      <c r="U3886" s="268"/>
      <c r="V3886" s="268"/>
      <c r="Z3886" s="21"/>
      <c r="AH3886"/>
    </row>
    <row r="3887" spans="1:34" ht="11.25" customHeight="1">
      <c r="A3887"/>
      <c r="B3887" s="1281" t="s">
        <v>32</v>
      </c>
      <c r="C3887" s="1282">
        <v>1016</v>
      </c>
      <c r="D3887" s="1341" t="str">
        <f t="shared" si="74"/>
        <v>MD1016</v>
      </c>
      <c r="E3887" s="1514" t="s">
        <v>122</v>
      </c>
      <c r="F3887" s="1390">
        <v>1150</v>
      </c>
      <c r="G3887" s="1283">
        <v>11</v>
      </c>
      <c r="H3887" s="1283">
        <v>12.84</v>
      </c>
      <c r="I3887" s="1283">
        <v>14.67</v>
      </c>
      <c r="J3887" s="1283">
        <v>16.14</v>
      </c>
      <c r="K3887" s="1283">
        <v>17.61</v>
      </c>
      <c r="L3887" s="1283"/>
      <c r="M3887" s="1283"/>
      <c r="N3887" s="1283"/>
      <c r="O3887" s="1283"/>
      <c r="P3887" s="1283">
        <v>14.67</v>
      </c>
      <c r="R3887" s="1067"/>
      <c r="S3887"/>
      <c r="T3887" s="268"/>
      <c r="U3887" s="268"/>
      <c r="V3887" s="268"/>
      <c r="Z3887" s="21"/>
      <c r="AH3887"/>
    </row>
    <row r="3888" spans="1:34" ht="11.25" customHeight="1">
      <c r="A3888"/>
      <c r="B3888" s="1281" t="s">
        <v>32</v>
      </c>
      <c r="C3888" s="1282">
        <v>1164</v>
      </c>
      <c r="D3888" s="1341" t="str">
        <f t="shared" si="74"/>
        <v>MD1164</v>
      </c>
      <c r="E3888" s="1514" t="s">
        <v>122</v>
      </c>
      <c r="F3888" s="1390">
        <v>500</v>
      </c>
      <c r="G3888" s="1283">
        <v>3.44</v>
      </c>
      <c r="H3888" s="1283">
        <v>4.0199999999999996</v>
      </c>
      <c r="I3888" s="1283">
        <v>4.59</v>
      </c>
      <c r="J3888" s="1283">
        <v>5.05</v>
      </c>
      <c r="K3888" s="1283">
        <v>5.51</v>
      </c>
      <c r="L3888" s="1283"/>
      <c r="M3888" s="1283"/>
      <c r="N3888" s="1283"/>
      <c r="O3888" s="1283"/>
      <c r="P3888" s="1283">
        <v>4.59</v>
      </c>
      <c r="R3888" s="1067"/>
      <c r="S3888"/>
      <c r="T3888" s="268"/>
      <c r="U3888" s="268"/>
      <c r="V3888" s="268"/>
      <c r="Z3888" s="21"/>
      <c r="AH3888"/>
    </row>
    <row r="3889" spans="1:34" ht="11.25" customHeight="1">
      <c r="A3889"/>
      <c r="B3889" s="1281" t="s">
        <v>32</v>
      </c>
      <c r="C3889" s="1282">
        <v>1165</v>
      </c>
      <c r="D3889" s="1341" t="str">
        <f t="shared" si="74"/>
        <v>MD1165</v>
      </c>
      <c r="E3889" s="1514" t="s">
        <v>122</v>
      </c>
      <c r="F3889" s="1390">
        <v>500</v>
      </c>
      <c r="G3889" s="1283">
        <v>2.33</v>
      </c>
      <c r="H3889" s="1283">
        <v>2.72</v>
      </c>
      <c r="I3889" s="1283">
        <v>3.1</v>
      </c>
      <c r="J3889" s="1283">
        <v>3.41</v>
      </c>
      <c r="K3889" s="1283">
        <v>3.72</v>
      </c>
      <c r="L3889" s="1283"/>
      <c r="M3889" s="1283"/>
      <c r="N3889" s="1283"/>
      <c r="O3889" s="1283"/>
      <c r="P3889" s="1283">
        <v>3.1</v>
      </c>
      <c r="R3889" s="1067"/>
      <c r="S3889"/>
      <c r="T3889" s="268"/>
      <c r="U3889" s="268"/>
      <c r="V3889" s="268"/>
      <c r="Z3889" s="21"/>
      <c r="AH3889"/>
    </row>
    <row r="3890" spans="1:34" ht="11.25" customHeight="1">
      <c r="A3890"/>
      <c r="B3890" s="1281" t="s">
        <v>32</v>
      </c>
      <c r="C3890" s="1282">
        <v>1320</v>
      </c>
      <c r="D3890" s="1341" t="str">
        <f t="shared" si="74"/>
        <v>MD1320</v>
      </c>
      <c r="E3890" s="1514" t="s">
        <v>122</v>
      </c>
      <c r="F3890" s="1390">
        <v>500</v>
      </c>
      <c r="G3890" s="1283">
        <v>1.45</v>
      </c>
      <c r="H3890" s="1283">
        <v>1.69</v>
      </c>
      <c r="I3890" s="1283">
        <v>1.94</v>
      </c>
      <c r="J3890" s="1283">
        <v>2.13</v>
      </c>
      <c r="K3890" s="1283">
        <v>2.3199999999999998</v>
      </c>
      <c r="L3890" s="1283"/>
      <c r="M3890" s="1283"/>
      <c r="N3890" s="1283"/>
      <c r="O3890" s="1283"/>
      <c r="P3890" s="1283">
        <v>1.94</v>
      </c>
      <c r="R3890" s="1067"/>
      <c r="S3890"/>
      <c r="T3890" s="268"/>
      <c r="U3890" s="268"/>
      <c r="V3890" s="268"/>
      <c r="Z3890" s="21"/>
      <c r="AH3890"/>
    </row>
    <row r="3891" spans="1:34" ht="11.25" customHeight="1">
      <c r="A3891"/>
      <c r="B3891" s="1281" t="s">
        <v>32</v>
      </c>
      <c r="C3891" s="1282">
        <v>1322</v>
      </c>
      <c r="D3891" s="1341" t="str">
        <f t="shared" si="74"/>
        <v>MD1322</v>
      </c>
      <c r="E3891" s="1514" t="s">
        <v>122</v>
      </c>
      <c r="F3891" s="1390">
        <v>650</v>
      </c>
      <c r="G3891" s="1283">
        <v>5.16</v>
      </c>
      <c r="H3891" s="1283">
        <v>6.02</v>
      </c>
      <c r="I3891" s="1283">
        <v>6.88</v>
      </c>
      <c r="J3891" s="1283">
        <v>7.57</v>
      </c>
      <c r="K3891" s="1283">
        <v>8.26</v>
      </c>
      <c r="L3891" s="1283"/>
      <c r="M3891" s="1283"/>
      <c r="N3891" s="1283"/>
      <c r="O3891" s="1283"/>
      <c r="P3891" s="1283">
        <v>6.88</v>
      </c>
      <c r="R3891" s="1067"/>
      <c r="S3891"/>
      <c r="T3891" s="268"/>
      <c r="U3891" s="268"/>
      <c r="V3891" s="268"/>
      <c r="Z3891" s="21"/>
      <c r="AH3891"/>
    </row>
    <row r="3892" spans="1:34" ht="11.25" customHeight="1">
      <c r="A3892"/>
      <c r="B3892" s="1281" t="s">
        <v>32</v>
      </c>
      <c r="C3892" s="1282">
        <v>1430</v>
      </c>
      <c r="D3892" s="1341" t="str">
        <f t="shared" si="74"/>
        <v>MD1430</v>
      </c>
      <c r="E3892" s="1514" t="s">
        <v>122</v>
      </c>
      <c r="F3892" s="1390">
        <v>500</v>
      </c>
      <c r="G3892" s="1283">
        <v>3.2</v>
      </c>
      <c r="H3892" s="1283">
        <v>3.74</v>
      </c>
      <c r="I3892" s="1283">
        <v>4.2699999999999996</v>
      </c>
      <c r="J3892" s="1283">
        <v>4.7</v>
      </c>
      <c r="K3892" s="1283">
        <v>5.13</v>
      </c>
      <c r="L3892" s="1283"/>
      <c r="M3892" s="1283"/>
      <c r="N3892" s="1283"/>
      <c r="O3892" s="1283"/>
      <c r="P3892" s="1283">
        <v>4.2699999999999996</v>
      </c>
      <c r="R3892" s="1067"/>
      <c r="S3892"/>
      <c r="T3892" s="268"/>
      <c r="U3892" s="268"/>
      <c r="V3892" s="268"/>
      <c r="Z3892" s="21"/>
      <c r="AH3892"/>
    </row>
    <row r="3893" spans="1:34" ht="11.25" customHeight="1">
      <c r="A3893"/>
      <c r="B3893" s="1281" t="s">
        <v>32</v>
      </c>
      <c r="C3893" s="1282">
        <v>1438</v>
      </c>
      <c r="D3893" s="1341" t="str">
        <f t="shared" si="74"/>
        <v>MD1438</v>
      </c>
      <c r="E3893" s="1514" t="s">
        <v>123</v>
      </c>
      <c r="F3893" s="1390">
        <v>550</v>
      </c>
      <c r="G3893" s="1283">
        <v>3.7</v>
      </c>
      <c r="H3893" s="1283">
        <v>4.3099999999999996</v>
      </c>
      <c r="I3893" s="1283">
        <v>4.93</v>
      </c>
      <c r="J3893" s="1283">
        <v>5.42</v>
      </c>
      <c r="K3893" s="1283">
        <v>5.91</v>
      </c>
      <c r="L3893" s="1283"/>
      <c r="M3893" s="1283"/>
      <c r="N3893" s="1283"/>
      <c r="O3893" s="1283"/>
      <c r="P3893" s="1283">
        <v>4.93</v>
      </c>
      <c r="R3893" s="1067"/>
      <c r="S3893"/>
      <c r="T3893" s="268"/>
      <c r="U3893" s="268"/>
      <c r="V3893" s="268"/>
      <c r="Z3893" s="21"/>
      <c r="AH3893"/>
    </row>
    <row r="3894" spans="1:34" ht="11.25" customHeight="1">
      <c r="A3894"/>
      <c r="B3894" s="1281" t="s">
        <v>32</v>
      </c>
      <c r="C3894" s="1282">
        <v>1452</v>
      </c>
      <c r="D3894" s="1341" t="str">
        <f t="shared" si="74"/>
        <v>MD1452</v>
      </c>
      <c r="E3894" s="1514" t="s">
        <v>122</v>
      </c>
      <c r="F3894" s="1390">
        <v>500</v>
      </c>
      <c r="G3894" s="1283">
        <v>1.55</v>
      </c>
      <c r="H3894" s="1283">
        <v>1.81</v>
      </c>
      <c r="I3894" s="1283">
        <v>2.06</v>
      </c>
      <c r="J3894" s="1283">
        <v>2.27</v>
      </c>
      <c r="K3894" s="1283">
        <v>2.48</v>
      </c>
      <c r="L3894" s="1283"/>
      <c r="M3894" s="1283"/>
      <c r="N3894" s="1283"/>
      <c r="O3894" s="1283"/>
      <c r="P3894" s="1283">
        <v>2.06</v>
      </c>
      <c r="R3894" s="1067"/>
      <c r="S3894"/>
      <c r="T3894" s="268"/>
      <c r="U3894" s="268"/>
      <c r="V3894" s="268"/>
      <c r="Z3894" s="21"/>
      <c r="AH3894"/>
    </row>
    <row r="3895" spans="1:34" ht="11.25" customHeight="1">
      <c r="A3895"/>
      <c r="B3895" s="1281" t="s">
        <v>32</v>
      </c>
      <c r="C3895" s="1282">
        <v>1463</v>
      </c>
      <c r="D3895" s="1341" t="str">
        <f t="shared" si="74"/>
        <v>MD1463</v>
      </c>
      <c r="E3895" s="1514" t="s">
        <v>123</v>
      </c>
      <c r="F3895" s="1390">
        <v>700</v>
      </c>
      <c r="G3895" s="1283">
        <v>5.57</v>
      </c>
      <c r="H3895" s="1283">
        <v>6.5</v>
      </c>
      <c r="I3895" s="1283">
        <v>7.42</v>
      </c>
      <c r="J3895" s="1283">
        <v>8.17</v>
      </c>
      <c r="K3895" s="1283">
        <v>8.91</v>
      </c>
      <c r="L3895" s="1283"/>
      <c r="M3895" s="1283"/>
      <c r="N3895" s="1283"/>
      <c r="O3895" s="1283"/>
      <c r="P3895" s="1283">
        <v>7.42</v>
      </c>
      <c r="R3895" s="1067"/>
      <c r="S3895"/>
      <c r="T3895" s="268"/>
      <c r="U3895" s="268"/>
      <c r="V3895" s="268"/>
      <c r="Z3895" s="21"/>
      <c r="AH3895"/>
    </row>
    <row r="3896" spans="1:34" ht="11.25" customHeight="1">
      <c r="A3896"/>
      <c r="B3896" s="1281" t="s">
        <v>32</v>
      </c>
      <c r="C3896" s="1282">
        <v>1472</v>
      </c>
      <c r="D3896" s="1341" t="str">
        <f t="shared" si="74"/>
        <v>MD1472</v>
      </c>
      <c r="E3896" s="1514" t="s">
        <v>122</v>
      </c>
      <c r="F3896" s="1390">
        <v>500</v>
      </c>
      <c r="G3896" s="1283">
        <v>2.2400000000000002</v>
      </c>
      <c r="H3896" s="1283">
        <v>2.62</v>
      </c>
      <c r="I3896" s="1283">
        <v>2.99</v>
      </c>
      <c r="J3896" s="1283">
        <v>3.29</v>
      </c>
      <c r="K3896" s="1283">
        <v>3.59</v>
      </c>
      <c r="L3896" s="1283"/>
      <c r="M3896" s="1283"/>
      <c r="N3896" s="1283"/>
      <c r="O3896" s="1283"/>
      <c r="P3896" s="1283">
        <v>2.99</v>
      </c>
      <c r="R3896" s="1067"/>
      <c r="S3896"/>
      <c r="T3896" s="268"/>
      <c r="U3896" s="268"/>
      <c r="V3896" s="268"/>
      <c r="Z3896" s="21"/>
      <c r="AH3896"/>
    </row>
    <row r="3897" spans="1:34" ht="11.25" customHeight="1">
      <c r="A3897"/>
      <c r="B3897" s="1281" t="s">
        <v>32</v>
      </c>
      <c r="C3897" s="1282">
        <v>1624</v>
      </c>
      <c r="D3897" s="1341" t="str">
        <f t="shared" si="74"/>
        <v>MD1624</v>
      </c>
      <c r="E3897" s="1514" t="s">
        <v>123</v>
      </c>
      <c r="F3897" s="1390">
        <v>500</v>
      </c>
      <c r="G3897" s="1283">
        <v>2.42</v>
      </c>
      <c r="H3897" s="1283">
        <v>2.83</v>
      </c>
      <c r="I3897" s="1283">
        <v>3.23</v>
      </c>
      <c r="J3897" s="1283">
        <v>3.56</v>
      </c>
      <c r="K3897" s="1283">
        <v>3.88</v>
      </c>
      <c r="L3897" s="1283"/>
      <c r="M3897" s="1283"/>
      <c r="N3897" s="1283"/>
      <c r="O3897" s="1283"/>
      <c r="P3897" s="1283">
        <v>3.23</v>
      </c>
      <c r="R3897" s="1067"/>
      <c r="S3897"/>
      <c r="T3897" s="268"/>
      <c r="U3897" s="268"/>
      <c r="V3897" s="268"/>
      <c r="Z3897" s="21"/>
      <c r="AH3897"/>
    </row>
    <row r="3898" spans="1:34" ht="11.25" customHeight="1">
      <c r="A3898"/>
      <c r="B3898" s="1281" t="s">
        <v>32</v>
      </c>
      <c r="C3898" s="1282">
        <v>1642</v>
      </c>
      <c r="D3898" s="1341" t="str">
        <f t="shared" si="74"/>
        <v>MD1642</v>
      </c>
      <c r="E3898" s="1514" t="s">
        <v>122</v>
      </c>
      <c r="F3898" s="1390">
        <v>700</v>
      </c>
      <c r="G3898" s="1283">
        <v>5.44</v>
      </c>
      <c r="H3898" s="1283">
        <v>6.34</v>
      </c>
      <c r="I3898" s="1283">
        <v>7.25</v>
      </c>
      <c r="J3898" s="1283">
        <v>7.97</v>
      </c>
      <c r="K3898" s="1283">
        <v>8.6999999999999993</v>
      </c>
      <c r="L3898" s="1283"/>
      <c r="M3898" s="1283"/>
      <c r="N3898" s="1283"/>
      <c r="O3898" s="1283"/>
      <c r="P3898" s="1283">
        <v>7.25</v>
      </c>
      <c r="R3898" s="1067"/>
      <c r="S3898"/>
      <c r="T3898" s="268"/>
      <c r="U3898" s="268"/>
      <c r="V3898" s="268"/>
      <c r="Z3898" s="21"/>
      <c r="AH3898"/>
    </row>
    <row r="3899" spans="1:34" ht="11.25" customHeight="1">
      <c r="A3899"/>
      <c r="B3899" s="1281" t="s">
        <v>32</v>
      </c>
      <c r="C3899" s="1282">
        <v>1654</v>
      </c>
      <c r="D3899" s="1341" t="str">
        <f t="shared" si="74"/>
        <v>MD1654</v>
      </c>
      <c r="E3899" s="1514" t="s">
        <v>123</v>
      </c>
      <c r="F3899" s="1390">
        <v>550</v>
      </c>
      <c r="G3899" s="1283">
        <v>3.71</v>
      </c>
      <c r="H3899" s="1283">
        <v>4.33</v>
      </c>
      <c r="I3899" s="1283">
        <v>4.9400000000000004</v>
      </c>
      <c r="J3899" s="1283">
        <v>5.44</v>
      </c>
      <c r="K3899" s="1283">
        <v>5.93</v>
      </c>
      <c r="L3899" s="1283"/>
      <c r="M3899" s="1283"/>
      <c r="N3899" s="1283"/>
      <c r="O3899" s="1283"/>
      <c r="P3899" s="1283">
        <v>4.9400000000000004</v>
      </c>
      <c r="R3899" s="1067"/>
      <c r="S3899"/>
      <c r="T3899" s="268"/>
      <c r="U3899" s="268"/>
      <c r="V3899" s="268"/>
      <c r="Z3899" s="21"/>
      <c r="AH3899"/>
    </row>
    <row r="3900" spans="1:34" ht="11.25" customHeight="1">
      <c r="A3900"/>
      <c r="B3900" s="1281" t="s">
        <v>32</v>
      </c>
      <c r="C3900" s="1282">
        <v>1699</v>
      </c>
      <c r="D3900" s="1341" t="str">
        <f t="shared" si="74"/>
        <v>MD1699</v>
      </c>
      <c r="E3900" s="1514" t="s">
        <v>122</v>
      </c>
      <c r="F3900" s="1390">
        <v>500</v>
      </c>
      <c r="G3900" s="1283">
        <v>1.97</v>
      </c>
      <c r="H3900" s="1283">
        <v>2.2999999999999998</v>
      </c>
      <c r="I3900" s="1283">
        <v>2.62</v>
      </c>
      <c r="J3900" s="1283">
        <v>2.89</v>
      </c>
      <c r="K3900" s="1283">
        <v>3.15</v>
      </c>
      <c r="L3900" s="1283"/>
      <c r="M3900" s="1283"/>
      <c r="N3900" s="1283"/>
      <c r="O3900" s="1283"/>
      <c r="P3900" s="1283">
        <v>2.62</v>
      </c>
      <c r="R3900" s="1067"/>
      <c r="S3900"/>
      <c r="T3900" s="268"/>
      <c r="U3900" s="268"/>
      <c r="V3900" s="268"/>
      <c r="Z3900" s="21"/>
      <c r="AH3900"/>
    </row>
    <row r="3901" spans="1:34" ht="11.25" customHeight="1">
      <c r="A3901"/>
      <c r="B3901" s="1281" t="s">
        <v>32</v>
      </c>
      <c r="C3901" s="1282">
        <v>1701</v>
      </c>
      <c r="D3901" s="1341" t="str">
        <f t="shared" si="74"/>
        <v>MD1701</v>
      </c>
      <c r="E3901" s="1514" t="s">
        <v>123</v>
      </c>
      <c r="F3901" s="1390">
        <v>500</v>
      </c>
      <c r="G3901" s="1283">
        <v>2.11</v>
      </c>
      <c r="H3901" s="1283">
        <v>2.46</v>
      </c>
      <c r="I3901" s="1283">
        <v>2.82</v>
      </c>
      <c r="J3901" s="1283">
        <v>3.1</v>
      </c>
      <c r="K3901" s="1283">
        <v>3.38</v>
      </c>
      <c r="L3901" s="1283"/>
      <c r="M3901" s="1283"/>
      <c r="N3901" s="1283"/>
      <c r="O3901" s="1283"/>
      <c r="P3901" s="1283">
        <v>2.82</v>
      </c>
      <c r="R3901" s="1067"/>
      <c r="S3901"/>
      <c r="T3901" s="268"/>
      <c r="U3901" s="268"/>
      <c r="V3901" s="268"/>
      <c r="Z3901" s="21"/>
      <c r="AH3901"/>
    </row>
    <row r="3902" spans="1:34" ht="11.25" customHeight="1">
      <c r="A3902"/>
      <c r="B3902" s="1281" t="s">
        <v>32</v>
      </c>
      <c r="C3902" s="1282">
        <v>1710</v>
      </c>
      <c r="D3902" s="1341" t="str">
        <f t="shared" si="74"/>
        <v>MD1710</v>
      </c>
      <c r="E3902" s="1514" t="s">
        <v>123</v>
      </c>
      <c r="F3902" s="1390">
        <v>550</v>
      </c>
      <c r="G3902" s="1283">
        <v>4.01</v>
      </c>
      <c r="H3902" s="1283">
        <v>4.68</v>
      </c>
      <c r="I3902" s="1283">
        <v>5.34</v>
      </c>
      <c r="J3902" s="1283">
        <v>5.88</v>
      </c>
      <c r="K3902" s="1283">
        <v>6.41</v>
      </c>
      <c r="L3902" s="1283"/>
      <c r="M3902" s="1283"/>
      <c r="N3902" s="1283"/>
      <c r="O3902" s="1283"/>
      <c r="P3902" s="1283">
        <v>5.34</v>
      </c>
      <c r="R3902" s="1067"/>
      <c r="S3902"/>
      <c r="T3902" s="268"/>
      <c r="U3902" s="268"/>
      <c r="V3902" s="268"/>
      <c r="Z3902" s="21"/>
      <c r="AH3902"/>
    </row>
    <row r="3903" spans="1:34" ht="11.25" customHeight="1">
      <c r="A3903"/>
      <c r="B3903" s="1281" t="s">
        <v>32</v>
      </c>
      <c r="C3903" s="1282">
        <v>1747</v>
      </c>
      <c r="D3903" s="1341" t="str">
        <f t="shared" si="74"/>
        <v>MD1747</v>
      </c>
      <c r="E3903" s="1514" t="s">
        <v>123</v>
      </c>
      <c r="F3903" s="1390">
        <v>500</v>
      </c>
      <c r="G3903" s="1283">
        <v>1.57</v>
      </c>
      <c r="H3903" s="1283">
        <v>1.83</v>
      </c>
      <c r="I3903" s="1283">
        <v>2.1</v>
      </c>
      <c r="J3903" s="1283">
        <v>2.31</v>
      </c>
      <c r="K3903" s="1283">
        <v>2.52</v>
      </c>
      <c r="L3903" s="1283"/>
      <c r="M3903" s="1283"/>
      <c r="N3903" s="1283"/>
      <c r="O3903" s="1283"/>
      <c r="P3903" s="1283">
        <v>2.1</v>
      </c>
      <c r="R3903" s="1067"/>
      <c r="S3903"/>
      <c r="T3903" s="268"/>
      <c r="U3903" s="268"/>
      <c r="V3903" s="268"/>
      <c r="Z3903" s="21"/>
      <c r="AH3903"/>
    </row>
    <row r="3904" spans="1:34" ht="11.25" customHeight="1">
      <c r="A3904"/>
      <c r="B3904" s="1281" t="s">
        <v>32</v>
      </c>
      <c r="C3904" s="1282">
        <v>1748</v>
      </c>
      <c r="D3904" s="1341" t="str">
        <f t="shared" si="74"/>
        <v>MD1748</v>
      </c>
      <c r="E3904" s="1514" t="s">
        <v>123</v>
      </c>
      <c r="F3904" s="1390">
        <v>500</v>
      </c>
      <c r="G3904" s="1283">
        <v>3.44</v>
      </c>
      <c r="H3904" s="1283">
        <v>4.0199999999999996</v>
      </c>
      <c r="I3904" s="1283">
        <v>4.59</v>
      </c>
      <c r="J3904" s="1283">
        <v>5.05</v>
      </c>
      <c r="K3904" s="1283">
        <v>5.51</v>
      </c>
      <c r="L3904" s="1283"/>
      <c r="M3904" s="1283"/>
      <c r="N3904" s="1283"/>
      <c r="O3904" s="1283"/>
      <c r="P3904" s="1283">
        <v>4.59</v>
      </c>
      <c r="R3904" s="1067"/>
      <c r="S3904"/>
      <c r="T3904" s="268"/>
      <c r="U3904" s="268"/>
      <c r="V3904" s="268"/>
      <c r="Z3904" s="21"/>
      <c r="AH3904"/>
    </row>
    <row r="3905" spans="1:34" ht="11.25" customHeight="1">
      <c r="A3905"/>
      <c r="B3905" s="1281" t="s">
        <v>32</v>
      </c>
      <c r="C3905" s="1282">
        <v>1803</v>
      </c>
      <c r="D3905" s="1341" t="str">
        <f t="shared" si="74"/>
        <v>MD1803</v>
      </c>
      <c r="E3905" s="1514" t="s">
        <v>123</v>
      </c>
      <c r="F3905" s="1390">
        <v>700</v>
      </c>
      <c r="G3905" s="1283">
        <v>5.48</v>
      </c>
      <c r="H3905" s="1283">
        <v>6.4</v>
      </c>
      <c r="I3905" s="1283">
        <v>7.31</v>
      </c>
      <c r="J3905" s="1283">
        <v>8.0399999999999991</v>
      </c>
      <c r="K3905" s="1283">
        <v>8.77</v>
      </c>
      <c r="L3905" s="1283"/>
      <c r="M3905" s="1283"/>
      <c r="N3905" s="1283"/>
      <c r="O3905" s="1283"/>
      <c r="P3905" s="1283">
        <v>7.31</v>
      </c>
      <c r="R3905" s="1067"/>
      <c r="S3905"/>
      <c r="T3905" s="268"/>
      <c r="U3905" s="268"/>
      <c r="V3905" s="268"/>
      <c r="Z3905" s="21"/>
      <c r="AH3905"/>
    </row>
    <row r="3906" spans="1:34" ht="11.25" customHeight="1">
      <c r="A3906"/>
      <c r="B3906" s="1281" t="s">
        <v>32</v>
      </c>
      <c r="C3906" s="1282">
        <v>1924</v>
      </c>
      <c r="D3906" s="1341" t="str">
        <f t="shared" si="74"/>
        <v>MD1924</v>
      </c>
      <c r="E3906" s="1514" t="s">
        <v>124</v>
      </c>
      <c r="F3906" s="1390">
        <v>500</v>
      </c>
      <c r="G3906" s="1283">
        <v>1.74</v>
      </c>
      <c r="H3906" s="1283">
        <v>2.0299999999999998</v>
      </c>
      <c r="I3906" s="1283">
        <v>2.3199999999999998</v>
      </c>
      <c r="J3906" s="1283">
        <v>2.5499999999999998</v>
      </c>
      <c r="K3906" s="1283">
        <v>2.78</v>
      </c>
      <c r="L3906" s="1283"/>
      <c r="M3906" s="1283"/>
      <c r="N3906" s="1283"/>
      <c r="O3906" s="1283"/>
      <c r="P3906" s="1283">
        <v>2.3199999999999998</v>
      </c>
      <c r="R3906" s="1067"/>
      <c r="S3906"/>
      <c r="T3906" s="268"/>
      <c r="U3906" s="268"/>
      <c r="V3906" s="268"/>
      <c r="Z3906" s="21"/>
      <c r="AH3906"/>
    </row>
    <row r="3907" spans="1:34" ht="11.25" customHeight="1">
      <c r="A3907"/>
      <c r="B3907" s="1281" t="s">
        <v>32</v>
      </c>
      <c r="C3907" s="1282">
        <v>1925</v>
      </c>
      <c r="D3907" s="1341" t="str">
        <f t="shared" si="74"/>
        <v>MD1925</v>
      </c>
      <c r="E3907" s="1514" t="s">
        <v>123</v>
      </c>
      <c r="F3907" s="1390">
        <v>500</v>
      </c>
      <c r="G3907" s="1283">
        <v>2.38</v>
      </c>
      <c r="H3907" s="1283">
        <v>2.77</v>
      </c>
      <c r="I3907" s="1283">
        <v>3.17</v>
      </c>
      <c r="J3907" s="1283">
        <v>3.48</v>
      </c>
      <c r="K3907" s="1283">
        <v>3.8</v>
      </c>
      <c r="L3907" s="1283"/>
      <c r="M3907" s="1283"/>
      <c r="N3907" s="1283"/>
      <c r="O3907" s="1283"/>
      <c r="P3907" s="1283">
        <v>3.17</v>
      </c>
      <c r="R3907" s="1067"/>
      <c r="S3907"/>
      <c r="T3907" s="268"/>
      <c r="U3907" s="268"/>
      <c r="V3907" s="268"/>
      <c r="Z3907" s="21"/>
      <c r="AH3907"/>
    </row>
    <row r="3908" spans="1:34" ht="11.25" customHeight="1">
      <c r="A3908"/>
      <c r="B3908" s="1281" t="s">
        <v>32</v>
      </c>
      <c r="C3908" s="1282">
        <v>2002</v>
      </c>
      <c r="D3908" s="1341" t="str">
        <f t="shared" si="74"/>
        <v>MD2002</v>
      </c>
      <c r="E3908" s="1514" t="s">
        <v>125</v>
      </c>
      <c r="F3908" s="1390">
        <v>500</v>
      </c>
      <c r="G3908" s="1283">
        <v>2.12</v>
      </c>
      <c r="H3908" s="1283">
        <v>2.48</v>
      </c>
      <c r="I3908" s="1283">
        <v>2.83</v>
      </c>
      <c r="J3908" s="1283">
        <v>3.12</v>
      </c>
      <c r="K3908" s="1283">
        <v>3.4</v>
      </c>
      <c r="L3908" s="1283"/>
      <c r="M3908" s="1283"/>
      <c r="N3908" s="1283"/>
      <c r="O3908" s="1283"/>
      <c r="P3908" s="1283">
        <v>2.83</v>
      </c>
      <c r="R3908" s="1067"/>
      <c r="S3908"/>
      <c r="T3908" s="268"/>
      <c r="U3908" s="268"/>
      <c r="V3908" s="268"/>
      <c r="Z3908" s="21"/>
      <c r="AH3908"/>
    </row>
    <row r="3909" spans="1:34" ht="11.25" customHeight="1">
      <c r="A3909"/>
      <c r="B3909" s="1281" t="s">
        <v>32</v>
      </c>
      <c r="C3909" s="1282">
        <v>2003</v>
      </c>
      <c r="D3909" s="1341" t="str">
        <f t="shared" si="74"/>
        <v>MD2003</v>
      </c>
      <c r="E3909" s="1514" t="s">
        <v>121</v>
      </c>
      <c r="F3909" s="1390">
        <v>500</v>
      </c>
      <c r="G3909" s="1283">
        <v>3.56</v>
      </c>
      <c r="H3909" s="1283">
        <v>4.16</v>
      </c>
      <c r="I3909" s="1283">
        <v>4.75</v>
      </c>
      <c r="J3909" s="1283">
        <v>5.23</v>
      </c>
      <c r="K3909" s="1283">
        <v>5.7</v>
      </c>
      <c r="L3909" s="1283"/>
      <c r="M3909" s="1283"/>
      <c r="N3909" s="1283"/>
      <c r="O3909" s="1283"/>
      <c r="P3909" s="1283">
        <v>4.75</v>
      </c>
      <c r="R3909" s="1067"/>
      <c r="S3909"/>
      <c r="T3909" s="268"/>
      <c r="U3909" s="268"/>
      <c r="V3909" s="268"/>
      <c r="Z3909" s="21"/>
      <c r="AH3909"/>
    </row>
    <row r="3910" spans="1:34" ht="11.25" customHeight="1">
      <c r="A3910"/>
      <c r="B3910" s="1281" t="s">
        <v>32</v>
      </c>
      <c r="C3910" s="1282">
        <v>2014</v>
      </c>
      <c r="D3910" s="1341" t="str">
        <f t="shared" si="74"/>
        <v>MD2014</v>
      </c>
      <c r="E3910" s="1514" t="s">
        <v>123</v>
      </c>
      <c r="F3910" s="1390">
        <v>500</v>
      </c>
      <c r="G3910" s="1283">
        <v>3.56</v>
      </c>
      <c r="H3910" s="1283">
        <v>4.16</v>
      </c>
      <c r="I3910" s="1283">
        <v>4.75</v>
      </c>
      <c r="J3910" s="1283">
        <v>5.23</v>
      </c>
      <c r="K3910" s="1283">
        <v>5.7</v>
      </c>
      <c r="L3910" s="1283"/>
      <c r="M3910" s="1283"/>
      <c r="N3910" s="1283"/>
      <c r="O3910" s="1283"/>
      <c r="P3910" s="1283">
        <v>4.75</v>
      </c>
      <c r="R3910" s="1067"/>
      <c r="S3910"/>
      <c r="T3910" s="268"/>
      <c r="U3910" s="268"/>
      <c r="V3910" s="268"/>
      <c r="Z3910" s="21"/>
      <c r="AH3910"/>
    </row>
    <row r="3911" spans="1:34" ht="11.25" customHeight="1">
      <c r="A3911"/>
      <c r="B3911" s="1281" t="s">
        <v>32</v>
      </c>
      <c r="C3911" s="1282">
        <v>2016</v>
      </c>
      <c r="D3911" s="1341" t="str">
        <f t="shared" si="74"/>
        <v>MD2016</v>
      </c>
      <c r="E3911" s="1514" t="s">
        <v>125</v>
      </c>
      <c r="F3911" s="1390">
        <v>500</v>
      </c>
      <c r="G3911" s="1283">
        <v>1.91</v>
      </c>
      <c r="H3911" s="1283">
        <v>2.23</v>
      </c>
      <c r="I3911" s="1283">
        <v>2.54</v>
      </c>
      <c r="J3911" s="1283">
        <v>2.8</v>
      </c>
      <c r="K3911" s="1283">
        <v>3.05</v>
      </c>
      <c r="L3911" s="1283"/>
      <c r="M3911" s="1283"/>
      <c r="N3911" s="1283"/>
      <c r="O3911" s="1283"/>
      <c r="P3911" s="1283">
        <v>2.54</v>
      </c>
      <c r="R3911" s="1067"/>
      <c r="S3911"/>
      <c r="T3911" s="268"/>
      <c r="U3911" s="268"/>
      <c r="V3911" s="268"/>
      <c r="Z3911" s="21"/>
      <c r="AH3911"/>
    </row>
    <row r="3912" spans="1:34" ht="11.25" customHeight="1">
      <c r="A3912"/>
      <c r="B3912" s="1281" t="s">
        <v>32</v>
      </c>
      <c r="C3912" s="1282">
        <v>2021</v>
      </c>
      <c r="D3912" s="1341" t="str">
        <f t="shared" si="74"/>
        <v>MD2021</v>
      </c>
      <c r="E3912" s="1514" t="s">
        <v>124</v>
      </c>
      <c r="F3912" s="1390">
        <v>500</v>
      </c>
      <c r="G3912" s="1283">
        <v>2.48</v>
      </c>
      <c r="H3912" s="1283">
        <v>2.9</v>
      </c>
      <c r="I3912" s="1283">
        <v>3.31</v>
      </c>
      <c r="J3912" s="1283">
        <v>3.64</v>
      </c>
      <c r="K3912" s="1283">
        <v>3.97</v>
      </c>
      <c r="L3912" s="1283"/>
      <c r="M3912" s="1283"/>
      <c r="N3912" s="1283"/>
      <c r="O3912" s="1283"/>
      <c r="P3912" s="1283">
        <v>3.31</v>
      </c>
      <c r="R3912" s="1067"/>
      <c r="S3912"/>
      <c r="T3912" s="268"/>
      <c r="U3912" s="268"/>
      <c r="V3912" s="268"/>
      <c r="Z3912" s="21"/>
      <c r="AH3912"/>
    </row>
    <row r="3913" spans="1:34" ht="11.25" customHeight="1">
      <c r="A3913"/>
      <c r="B3913" s="1281" t="s">
        <v>32</v>
      </c>
      <c r="C3913" s="1282">
        <v>2039</v>
      </c>
      <c r="D3913" s="1341" t="str">
        <f t="shared" si="74"/>
        <v>MD2039</v>
      </c>
      <c r="E3913" s="1514" t="s">
        <v>121</v>
      </c>
      <c r="F3913" s="1390">
        <v>500</v>
      </c>
      <c r="G3913" s="1283">
        <v>1.56</v>
      </c>
      <c r="H3913" s="1283">
        <v>1.82</v>
      </c>
      <c r="I3913" s="1283">
        <v>2.08</v>
      </c>
      <c r="J3913" s="1283">
        <v>2.29</v>
      </c>
      <c r="K3913" s="1283">
        <v>2.5</v>
      </c>
      <c r="L3913" s="1283"/>
      <c r="M3913" s="1283"/>
      <c r="N3913" s="1283"/>
      <c r="O3913" s="1283"/>
      <c r="P3913" s="1283">
        <v>2.08</v>
      </c>
      <c r="R3913" s="1067"/>
      <c r="S3913"/>
      <c r="T3913" s="268"/>
      <c r="U3913" s="268"/>
      <c r="V3913" s="268"/>
      <c r="Z3913" s="21"/>
      <c r="AH3913"/>
    </row>
    <row r="3914" spans="1:34" ht="11.25" customHeight="1">
      <c r="A3914"/>
      <c r="B3914" s="1281" t="s">
        <v>32</v>
      </c>
      <c r="C3914" s="1282">
        <v>2041</v>
      </c>
      <c r="D3914" s="1341" t="str">
        <f t="shared" si="74"/>
        <v>MD2041</v>
      </c>
      <c r="E3914" s="1514" t="s">
        <v>121</v>
      </c>
      <c r="F3914" s="1390">
        <v>500</v>
      </c>
      <c r="G3914" s="1283">
        <v>1.8</v>
      </c>
      <c r="H3914" s="1283">
        <v>2.1</v>
      </c>
      <c r="I3914" s="1283">
        <v>2.4</v>
      </c>
      <c r="J3914" s="1283">
        <v>2.64</v>
      </c>
      <c r="K3914" s="1283">
        <v>2.88</v>
      </c>
      <c r="L3914" s="1283"/>
      <c r="M3914" s="1283"/>
      <c r="N3914" s="1283"/>
      <c r="O3914" s="1283"/>
      <c r="P3914" s="1283">
        <v>2.4</v>
      </c>
      <c r="R3914" s="1067"/>
      <c r="S3914"/>
      <c r="T3914" s="268"/>
      <c r="U3914" s="268"/>
      <c r="V3914" s="268"/>
      <c r="Z3914" s="21"/>
      <c r="AH3914"/>
    </row>
    <row r="3915" spans="1:34" ht="11.25" customHeight="1">
      <c r="A3915"/>
      <c r="B3915" s="1281" t="s">
        <v>32</v>
      </c>
      <c r="C3915" s="1282">
        <v>2065</v>
      </c>
      <c r="D3915" s="1341" t="str">
        <f t="shared" si="74"/>
        <v>MD2065</v>
      </c>
      <c r="E3915" s="1514" t="s">
        <v>125</v>
      </c>
      <c r="F3915" s="1390">
        <v>500</v>
      </c>
      <c r="G3915" s="1283">
        <v>1.76</v>
      </c>
      <c r="H3915" s="1283">
        <v>2.06</v>
      </c>
      <c r="I3915" s="1283">
        <v>2.35</v>
      </c>
      <c r="J3915" s="1283">
        <v>2.59</v>
      </c>
      <c r="K3915" s="1283">
        <v>2.82</v>
      </c>
      <c r="L3915" s="1283"/>
      <c r="M3915" s="1283"/>
      <c r="N3915" s="1283"/>
      <c r="O3915" s="1283"/>
      <c r="P3915" s="1283">
        <v>2.35</v>
      </c>
      <c r="R3915" s="1067"/>
      <c r="S3915"/>
      <c r="T3915" s="268"/>
      <c r="U3915" s="268"/>
      <c r="V3915" s="268"/>
      <c r="Z3915" s="21"/>
      <c r="AH3915"/>
    </row>
    <row r="3916" spans="1:34" ht="11.25" customHeight="1">
      <c r="A3916"/>
      <c r="B3916" s="1281" t="s">
        <v>32</v>
      </c>
      <c r="C3916" s="1282">
        <v>2070</v>
      </c>
      <c r="D3916" s="1341" t="str">
        <f t="shared" ref="D3916:D3979" si="75">B3916&amp;TEXT(C3916,"0000")</f>
        <v>MD2070</v>
      </c>
      <c r="E3916" s="1514" t="s">
        <v>121</v>
      </c>
      <c r="F3916" s="1390">
        <v>550</v>
      </c>
      <c r="G3916" s="1283">
        <v>4.16</v>
      </c>
      <c r="H3916" s="1283">
        <v>4.8600000000000003</v>
      </c>
      <c r="I3916" s="1283">
        <v>5.55</v>
      </c>
      <c r="J3916" s="1283">
        <v>6.11</v>
      </c>
      <c r="K3916" s="1283">
        <v>6.66</v>
      </c>
      <c r="L3916" s="1283"/>
      <c r="M3916" s="1283"/>
      <c r="N3916" s="1283"/>
      <c r="O3916" s="1283"/>
      <c r="P3916" s="1283">
        <v>5.55</v>
      </c>
      <c r="R3916" s="1067"/>
      <c r="S3916"/>
      <c r="T3916" s="268"/>
      <c r="U3916" s="268"/>
      <c r="V3916" s="268"/>
      <c r="Z3916" s="21"/>
      <c r="AH3916"/>
    </row>
    <row r="3917" spans="1:34" ht="11.25" customHeight="1">
      <c r="A3917"/>
      <c r="B3917" s="1281" t="s">
        <v>32</v>
      </c>
      <c r="C3917" s="1282">
        <v>2081</v>
      </c>
      <c r="D3917" s="1341" t="str">
        <f t="shared" si="75"/>
        <v>MD2081</v>
      </c>
      <c r="E3917" s="1514" t="s">
        <v>122</v>
      </c>
      <c r="F3917" s="1390">
        <v>500</v>
      </c>
      <c r="G3917" s="1283">
        <v>2.23</v>
      </c>
      <c r="H3917" s="1283">
        <v>2.6</v>
      </c>
      <c r="I3917" s="1283">
        <v>2.98</v>
      </c>
      <c r="J3917" s="1283">
        <v>3.27</v>
      </c>
      <c r="K3917" s="1283">
        <v>3.57</v>
      </c>
      <c r="L3917" s="1283"/>
      <c r="M3917" s="1283"/>
      <c r="N3917" s="1283"/>
      <c r="O3917" s="1283"/>
      <c r="P3917" s="1283">
        <v>2.98</v>
      </c>
      <c r="R3917" s="1067"/>
      <c r="S3917"/>
      <c r="T3917" s="268"/>
      <c r="U3917" s="268"/>
      <c r="V3917" s="268"/>
      <c r="Z3917" s="21"/>
      <c r="AH3917"/>
    </row>
    <row r="3918" spans="1:34" ht="11.25" customHeight="1">
      <c r="A3918"/>
      <c r="B3918" s="1281" t="s">
        <v>32</v>
      </c>
      <c r="C3918" s="1282">
        <v>2089</v>
      </c>
      <c r="D3918" s="1341" t="str">
        <f t="shared" si="75"/>
        <v>MD2089</v>
      </c>
      <c r="E3918" s="1514" t="s">
        <v>123</v>
      </c>
      <c r="F3918" s="1390">
        <v>500</v>
      </c>
      <c r="G3918" s="1283">
        <v>2.4700000000000002</v>
      </c>
      <c r="H3918" s="1283">
        <v>2.88</v>
      </c>
      <c r="I3918" s="1283">
        <v>3.3</v>
      </c>
      <c r="J3918" s="1283">
        <v>3.63</v>
      </c>
      <c r="K3918" s="1283">
        <v>3.96</v>
      </c>
      <c r="L3918" s="1283"/>
      <c r="M3918" s="1283"/>
      <c r="N3918" s="1283"/>
      <c r="O3918" s="1283"/>
      <c r="P3918" s="1283">
        <v>3.3</v>
      </c>
      <c r="R3918" s="1067"/>
      <c r="S3918"/>
      <c r="T3918" s="268"/>
      <c r="U3918" s="268"/>
      <c r="V3918" s="268"/>
      <c r="Z3918" s="21"/>
      <c r="AH3918"/>
    </row>
    <row r="3919" spans="1:34" ht="11.25" customHeight="1">
      <c r="A3919"/>
      <c r="B3919" s="1281" t="s">
        <v>32</v>
      </c>
      <c r="C3919" s="1282">
        <v>2095</v>
      </c>
      <c r="D3919" s="1341" t="str">
        <f t="shared" si="75"/>
        <v>MD2095</v>
      </c>
      <c r="E3919" s="1514" t="s">
        <v>123</v>
      </c>
      <c r="F3919" s="1390">
        <v>550</v>
      </c>
      <c r="G3919" s="1283">
        <v>3.67</v>
      </c>
      <c r="H3919" s="1283">
        <v>4.28</v>
      </c>
      <c r="I3919" s="1283">
        <v>4.9000000000000004</v>
      </c>
      <c r="J3919" s="1283">
        <v>5.39</v>
      </c>
      <c r="K3919" s="1283">
        <v>5.88</v>
      </c>
      <c r="L3919" s="1283"/>
      <c r="M3919" s="1283"/>
      <c r="N3919" s="1283"/>
      <c r="O3919" s="1283"/>
      <c r="P3919" s="1283">
        <v>4.9000000000000004</v>
      </c>
      <c r="R3919" s="1067"/>
      <c r="S3919"/>
      <c r="T3919" s="268"/>
      <c r="U3919" s="268"/>
      <c r="V3919" s="268"/>
      <c r="Z3919" s="21"/>
      <c r="AH3919"/>
    </row>
    <row r="3920" spans="1:34" ht="11.25" customHeight="1">
      <c r="A3920"/>
      <c r="B3920" s="1281" t="s">
        <v>32</v>
      </c>
      <c r="C3920" s="1282">
        <v>2105</v>
      </c>
      <c r="D3920" s="1341" t="str">
        <f t="shared" si="75"/>
        <v>MD2105</v>
      </c>
      <c r="E3920" s="1514" t="s">
        <v>121</v>
      </c>
      <c r="F3920" s="1390">
        <v>500</v>
      </c>
      <c r="G3920" s="1283">
        <v>2.74</v>
      </c>
      <c r="H3920" s="1283">
        <v>3.19</v>
      </c>
      <c r="I3920" s="1283">
        <v>3.65</v>
      </c>
      <c r="J3920" s="1283">
        <v>4.01</v>
      </c>
      <c r="K3920" s="1283">
        <v>4.38</v>
      </c>
      <c r="L3920" s="1283"/>
      <c r="M3920" s="1283"/>
      <c r="N3920" s="1283"/>
      <c r="O3920" s="1283"/>
      <c r="P3920" s="1283">
        <v>3.65</v>
      </c>
      <c r="R3920" s="1067"/>
      <c r="S3920"/>
      <c r="T3920" s="268"/>
      <c r="U3920" s="268"/>
      <c r="V3920" s="268"/>
      <c r="Z3920" s="21"/>
      <c r="AH3920"/>
    </row>
    <row r="3921" spans="1:34" ht="11.25" customHeight="1">
      <c r="A3921"/>
      <c r="B3921" s="1281" t="s">
        <v>32</v>
      </c>
      <c r="C3921" s="1282">
        <v>2110</v>
      </c>
      <c r="D3921" s="1341" t="str">
        <f t="shared" si="75"/>
        <v>MD2110</v>
      </c>
      <c r="E3921" s="1514" t="s">
        <v>121</v>
      </c>
      <c r="F3921" s="1390">
        <v>500</v>
      </c>
      <c r="G3921" s="1283">
        <v>1.43</v>
      </c>
      <c r="H3921" s="1283">
        <v>1.67</v>
      </c>
      <c r="I3921" s="1283">
        <v>1.9</v>
      </c>
      <c r="J3921" s="1283">
        <v>2.09</v>
      </c>
      <c r="K3921" s="1283">
        <v>2.2799999999999998</v>
      </c>
      <c r="L3921" s="1283"/>
      <c r="M3921" s="1283"/>
      <c r="N3921" s="1283"/>
      <c r="O3921" s="1283"/>
      <c r="P3921" s="1283">
        <v>1.9</v>
      </c>
      <c r="R3921" s="1067"/>
      <c r="S3921"/>
      <c r="T3921" s="268"/>
      <c r="U3921" s="268"/>
      <c r="V3921" s="268"/>
      <c r="Z3921" s="21"/>
      <c r="AH3921"/>
    </row>
    <row r="3922" spans="1:34" ht="11.25" customHeight="1">
      <c r="A3922"/>
      <c r="B3922" s="1281" t="s">
        <v>32</v>
      </c>
      <c r="C3922" s="1282">
        <v>2111</v>
      </c>
      <c r="D3922" s="1341" t="str">
        <f t="shared" si="75"/>
        <v>MD2111</v>
      </c>
      <c r="E3922" s="1514" t="s">
        <v>121</v>
      </c>
      <c r="F3922" s="1390">
        <v>500</v>
      </c>
      <c r="G3922" s="1283">
        <v>1.99</v>
      </c>
      <c r="H3922" s="1283">
        <v>2.3199999999999998</v>
      </c>
      <c r="I3922" s="1283">
        <v>2.66</v>
      </c>
      <c r="J3922" s="1283">
        <v>2.92</v>
      </c>
      <c r="K3922" s="1283">
        <v>3.19</v>
      </c>
      <c r="L3922" s="1283"/>
      <c r="M3922" s="1283"/>
      <c r="N3922" s="1283"/>
      <c r="O3922" s="1283"/>
      <c r="P3922" s="1283">
        <v>2.66</v>
      </c>
      <c r="R3922" s="1067"/>
      <c r="S3922"/>
      <c r="T3922" s="268"/>
      <c r="U3922" s="268"/>
      <c r="V3922" s="268"/>
      <c r="Z3922" s="21"/>
      <c r="AH3922"/>
    </row>
    <row r="3923" spans="1:34" ht="11.25" customHeight="1">
      <c r="A3923"/>
      <c r="B3923" s="1281" t="s">
        <v>32</v>
      </c>
      <c r="C3923" s="1282">
        <v>2112</v>
      </c>
      <c r="D3923" s="1341" t="str">
        <f t="shared" si="75"/>
        <v>MD2112</v>
      </c>
      <c r="E3923" s="1514" t="s">
        <v>125</v>
      </c>
      <c r="F3923" s="1390">
        <v>500</v>
      </c>
      <c r="G3923" s="1283">
        <v>2.58</v>
      </c>
      <c r="H3923" s="1283">
        <v>3.01</v>
      </c>
      <c r="I3923" s="1283">
        <v>3.44</v>
      </c>
      <c r="J3923" s="1283">
        <v>3.78</v>
      </c>
      <c r="K3923" s="1283">
        <v>4.13</v>
      </c>
      <c r="L3923" s="1283"/>
      <c r="M3923" s="1283"/>
      <c r="N3923" s="1283"/>
      <c r="O3923" s="1283"/>
      <c r="P3923" s="1283">
        <v>3.44</v>
      </c>
      <c r="R3923" s="1067"/>
      <c r="S3923"/>
      <c r="T3923" s="268"/>
      <c r="U3923" s="268"/>
      <c r="V3923" s="268"/>
      <c r="Z3923" s="21"/>
      <c r="AH3923"/>
    </row>
    <row r="3924" spans="1:34" ht="11.25" customHeight="1">
      <c r="A3924"/>
      <c r="B3924" s="1281" t="s">
        <v>32</v>
      </c>
      <c r="C3924" s="1282">
        <v>2114</v>
      </c>
      <c r="D3924" s="1341" t="str">
        <f t="shared" si="75"/>
        <v>MD2114</v>
      </c>
      <c r="E3924" s="1514" t="s">
        <v>122</v>
      </c>
      <c r="F3924" s="1390">
        <v>500</v>
      </c>
      <c r="G3924" s="1283">
        <v>1.67</v>
      </c>
      <c r="H3924" s="1283">
        <v>1.95</v>
      </c>
      <c r="I3924" s="1283">
        <v>2.2200000000000002</v>
      </c>
      <c r="J3924" s="1283">
        <v>2.4500000000000002</v>
      </c>
      <c r="K3924" s="1283">
        <v>2.67</v>
      </c>
      <c r="L3924" s="1283"/>
      <c r="M3924" s="1283"/>
      <c r="N3924" s="1283"/>
      <c r="O3924" s="1283"/>
      <c r="P3924" s="1283">
        <v>2.2200000000000002</v>
      </c>
      <c r="R3924" s="1067"/>
      <c r="S3924"/>
      <c r="T3924" s="268"/>
      <c r="U3924" s="268"/>
      <c r="V3924" s="268"/>
      <c r="Z3924" s="21"/>
      <c r="AH3924"/>
    </row>
    <row r="3925" spans="1:34" ht="11.25" customHeight="1">
      <c r="A3925"/>
      <c r="B3925" s="1281" t="s">
        <v>32</v>
      </c>
      <c r="C3925" s="1282">
        <v>2121</v>
      </c>
      <c r="D3925" s="1341" t="str">
        <f t="shared" si="75"/>
        <v>MD2121</v>
      </c>
      <c r="E3925" s="1514" t="s">
        <v>123</v>
      </c>
      <c r="F3925" s="1390">
        <v>500</v>
      </c>
      <c r="G3925" s="1283">
        <v>0.91</v>
      </c>
      <c r="H3925" s="1283">
        <v>1.06</v>
      </c>
      <c r="I3925" s="1283">
        <v>1.22</v>
      </c>
      <c r="J3925" s="1283">
        <v>1.34</v>
      </c>
      <c r="K3925" s="1283">
        <v>1.46</v>
      </c>
      <c r="L3925" s="1283"/>
      <c r="M3925" s="1283"/>
      <c r="N3925" s="1283"/>
      <c r="O3925" s="1283"/>
      <c r="P3925" s="1283">
        <v>1.22</v>
      </c>
      <c r="R3925" s="1067"/>
      <c r="S3925"/>
      <c r="T3925" s="268"/>
      <c r="U3925" s="268"/>
      <c r="V3925" s="268"/>
      <c r="Z3925" s="21"/>
      <c r="AH3925"/>
    </row>
    <row r="3926" spans="1:34" ht="11.25" customHeight="1">
      <c r="A3926"/>
      <c r="B3926" s="1281" t="s">
        <v>32</v>
      </c>
      <c r="C3926" s="1282">
        <v>2130</v>
      </c>
      <c r="D3926" s="1341" t="str">
        <f t="shared" si="75"/>
        <v>MD2130</v>
      </c>
      <c r="E3926" s="1514" t="s">
        <v>121</v>
      </c>
      <c r="F3926" s="1390">
        <v>500</v>
      </c>
      <c r="G3926" s="1283">
        <v>1.34</v>
      </c>
      <c r="H3926" s="1283">
        <v>1.57</v>
      </c>
      <c r="I3926" s="1283">
        <v>1.79</v>
      </c>
      <c r="J3926" s="1283">
        <v>1.97</v>
      </c>
      <c r="K3926" s="1283">
        <v>2.15</v>
      </c>
      <c r="L3926" s="1283"/>
      <c r="M3926" s="1283"/>
      <c r="N3926" s="1283"/>
      <c r="O3926" s="1283"/>
      <c r="P3926" s="1283">
        <v>1.79</v>
      </c>
      <c r="R3926" s="1067"/>
      <c r="S3926"/>
      <c r="T3926" s="268"/>
      <c r="U3926" s="268"/>
      <c r="V3926" s="268"/>
      <c r="Z3926" s="21"/>
      <c r="AH3926"/>
    </row>
    <row r="3927" spans="1:34" ht="11.25" customHeight="1">
      <c r="A3927"/>
      <c r="B3927" s="1281" t="s">
        <v>32</v>
      </c>
      <c r="C3927" s="1282">
        <v>2131</v>
      </c>
      <c r="D3927" s="1341" t="str">
        <f t="shared" si="75"/>
        <v>MD2131</v>
      </c>
      <c r="E3927" s="1514" t="s">
        <v>125</v>
      </c>
      <c r="F3927" s="1390">
        <v>500</v>
      </c>
      <c r="G3927" s="1283">
        <v>2.34</v>
      </c>
      <c r="H3927" s="1283">
        <v>2.73</v>
      </c>
      <c r="I3927" s="1283">
        <v>3.12</v>
      </c>
      <c r="J3927" s="1283">
        <v>3.43</v>
      </c>
      <c r="K3927" s="1283">
        <v>3.74</v>
      </c>
      <c r="L3927" s="1283"/>
      <c r="M3927" s="1283"/>
      <c r="N3927" s="1283"/>
      <c r="O3927" s="1283"/>
      <c r="P3927" s="1283">
        <v>3.12</v>
      </c>
      <c r="R3927" s="1067"/>
      <c r="S3927"/>
      <c r="T3927" s="268"/>
      <c r="U3927" s="268"/>
      <c r="V3927" s="268"/>
      <c r="Z3927" s="21"/>
      <c r="AH3927"/>
    </row>
    <row r="3928" spans="1:34" ht="11.25" customHeight="1">
      <c r="A3928"/>
      <c r="B3928" s="1281" t="s">
        <v>32</v>
      </c>
      <c r="C3928" s="1282">
        <v>2143</v>
      </c>
      <c r="D3928" s="1341" t="str">
        <f t="shared" si="75"/>
        <v>MD2143</v>
      </c>
      <c r="E3928" s="1514" t="s">
        <v>121</v>
      </c>
      <c r="F3928" s="1390">
        <v>500</v>
      </c>
      <c r="G3928" s="1283">
        <v>2.16</v>
      </c>
      <c r="H3928" s="1283">
        <v>2.52</v>
      </c>
      <c r="I3928" s="1283">
        <v>2.88</v>
      </c>
      <c r="J3928" s="1283">
        <v>3.17</v>
      </c>
      <c r="K3928" s="1283">
        <v>3.46</v>
      </c>
      <c r="L3928" s="1283"/>
      <c r="M3928" s="1283"/>
      <c r="N3928" s="1283"/>
      <c r="O3928" s="1283"/>
      <c r="P3928" s="1283">
        <v>2.88</v>
      </c>
      <c r="R3928" s="1067"/>
      <c r="S3928"/>
      <c r="T3928" s="268"/>
      <c r="U3928" s="268"/>
      <c r="V3928" s="268"/>
      <c r="Z3928" s="21"/>
      <c r="AH3928"/>
    </row>
    <row r="3929" spans="1:34" ht="11.25" customHeight="1">
      <c r="A3929"/>
      <c r="B3929" s="1281" t="s">
        <v>32</v>
      </c>
      <c r="C3929" s="1282">
        <v>2157</v>
      </c>
      <c r="D3929" s="1341" t="str">
        <f t="shared" si="75"/>
        <v>MD2157</v>
      </c>
      <c r="E3929" s="1514" t="s">
        <v>121</v>
      </c>
      <c r="F3929" s="1390">
        <v>500</v>
      </c>
      <c r="G3929" s="1283">
        <v>3.11</v>
      </c>
      <c r="H3929" s="1283">
        <v>3.63</v>
      </c>
      <c r="I3929" s="1283">
        <v>4.1399999999999997</v>
      </c>
      <c r="J3929" s="1283">
        <v>4.5599999999999996</v>
      </c>
      <c r="K3929" s="1283">
        <v>4.97</v>
      </c>
      <c r="L3929" s="1283"/>
      <c r="M3929" s="1283"/>
      <c r="N3929" s="1283"/>
      <c r="O3929" s="1283"/>
      <c r="P3929" s="1283">
        <v>4.1399999999999997</v>
      </c>
      <c r="R3929" s="1067"/>
      <c r="S3929"/>
      <c r="T3929" s="268"/>
      <c r="U3929" s="268"/>
      <c r="V3929" s="268"/>
      <c r="Z3929" s="21"/>
      <c r="AH3929"/>
    </row>
    <row r="3930" spans="1:34" ht="11.25" customHeight="1">
      <c r="A3930"/>
      <c r="B3930" s="1281" t="s">
        <v>32</v>
      </c>
      <c r="C3930" s="1282">
        <v>2172</v>
      </c>
      <c r="D3930" s="1341" t="str">
        <f t="shared" si="75"/>
        <v>MD2172</v>
      </c>
      <c r="E3930" s="1514" t="s">
        <v>123</v>
      </c>
      <c r="F3930" s="1390">
        <v>500</v>
      </c>
      <c r="G3930" s="1283">
        <v>1.1399999999999999</v>
      </c>
      <c r="H3930" s="1283">
        <v>1.33</v>
      </c>
      <c r="I3930" s="1283">
        <v>1.52</v>
      </c>
      <c r="J3930" s="1283">
        <v>1.67</v>
      </c>
      <c r="K3930" s="1283">
        <v>1.82</v>
      </c>
      <c r="L3930" s="1283"/>
      <c r="M3930" s="1283"/>
      <c r="N3930" s="1283"/>
      <c r="O3930" s="1283"/>
      <c r="P3930" s="1283">
        <v>1.52</v>
      </c>
      <c r="R3930" s="1067"/>
      <c r="S3930"/>
      <c r="T3930" s="268"/>
      <c r="U3930" s="268"/>
      <c r="V3930" s="268"/>
      <c r="Z3930" s="21"/>
      <c r="AH3930"/>
    </row>
    <row r="3931" spans="1:34" ht="11.25" customHeight="1">
      <c r="A3931"/>
      <c r="B3931" s="1281" t="s">
        <v>32</v>
      </c>
      <c r="C3931" s="1282">
        <v>2174</v>
      </c>
      <c r="D3931" s="1341" t="str">
        <f t="shared" si="75"/>
        <v>MD2174</v>
      </c>
      <c r="E3931" s="1514" t="s">
        <v>123</v>
      </c>
      <c r="F3931" s="1390">
        <v>500</v>
      </c>
      <c r="G3931" s="1283">
        <v>2.09</v>
      </c>
      <c r="H3931" s="1283">
        <v>2.44</v>
      </c>
      <c r="I3931" s="1283">
        <v>2.78</v>
      </c>
      <c r="J3931" s="1283">
        <v>3.06</v>
      </c>
      <c r="K3931" s="1283">
        <v>3.34</v>
      </c>
      <c r="L3931" s="1283"/>
      <c r="M3931" s="1283"/>
      <c r="N3931" s="1283"/>
      <c r="O3931" s="1283"/>
      <c r="P3931" s="1283">
        <v>2.78</v>
      </c>
      <c r="R3931" s="1067"/>
      <c r="S3931"/>
      <c r="T3931" s="268"/>
      <c r="U3931" s="268"/>
      <c r="V3931" s="268"/>
      <c r="Z3931" s="21"/>
      <c r="AH3931"/>
    </row>
    <row r="3932" spans="1:34" ht="11.25" customHeight="1">
      <c r="A3932"/>
      <c r="B3932" s="1281" t="s">
        <v>32</v>
      </c>
      <c r="C3932" s="1282">
        <v>2211</v>
      </c>
      <c r="D3932" s="1341" t="str">
        <f t="shared" si="75"/>
        <v>MD2211</v>
      </c>
      <c r="E3932" s="1514" t="s">
        <v>123</v>
      </c>
      <c r="F3932" s="1390">
        <v>650</v>
      </c>
      <c r="G3932" s="1283">
        <v>5.04</v>
      </c>
      <c r="H3932" s="1283">
        <v>5.88</v>
      </c>
      <c r="I3932" s="1283">
        <v>6.72</v>
      </c>
      <c r="J3932" s="1283">
        <v>7.39</v>
      </c>
      <c r="K3932" s="1283">
        <v>8.06</v>
      </c>
      <c r="L3932" s="1283"/>
      <c r="M3932" s="1283"/>
      <c r="N3932" s="1283"/>
      <c r="O3932" s="1283"/>
      <c r="P3932" s="1283">
        <v>6.72</v>
      </c>
      <c r="R3932" s="1067"/>
      <c r="S3932"/>
      <c r="T3932" s="268"/>
      <c r="U3932" s="268"/>
      <c r="V3932" s="268"/>
      <c r="Z3932" s="21"/>
      <c r="AH3932"/>
    </row>
    <row r="3933" spans="1:34" ht="11.25" customHeight="1">
      <c r="A3933"/>
      <c r="B3933" s="1281" t="s">
        <v>32</v>
      </c>
      <c r="C3933" s="1282">
        <v>2220</v>
      </c>
      <c r="D3933" s="1341" t="str">
        <f t="shared" si="75"/>
        <v>MD2220</v>
      </c>
      <c r="E3933" s="1514" t="s">
        <v>125</v>
      </c>
      <c r="F3933" s="1390">
        <v>500</v>
      </c>
      <c r="G3933" s="1283">
        <v>1.36</v>
      </c>
      <c r="H3933" s="1283">
        <v>1.58</v>
      </c>
      <c r="I3933" s="1283">
        <v>1.81</v>
      </c>
      <c r="J3933" s="1283">
        <v>1.99</v>
      </c>
      <c r="K3933" s="1283">
        <v>2.17</v>
      </c>
      <c r="L3933" s="1283"/>
      <c r="M3933" s="1283"/>
      <c r="N3933" s="1283"/>
      <c r="O3933" s="1283"/>
      <c r="P3933" s="1283">
        <v>1.81</v>
      </c>
      <c r="R3933" s="1067"/>
      <c r="S3933"/>
      <c r="T3933" s="268"/>
      <c r="U3933" s="268"/>
      <c r="V3933" s="268"/>
      <c r="Z3933" s="21"/>
      <c r="AH3933"/>
    </row>
    <row r="3934" spans="1:34" ht="11.25" customHeight="1">
      <c r="A3934"/>
      <c r="B3934" s="1281" t="s">
        <v>32</v>
      </c>
      <c r="C3934" s="1282">
        <v>2288</v>
      </c>
      <c r="D3934" s="1341" t="str">
        <f t="shared" si="75"/>
        <v>MD2288</v>
      </c>
      <c r="E3934" s="1514" t="s">
        <v>125</v>
      </c>
      <c r="F3934" s="1390">
        <v>500</v>
      </c>
      <c r="G3934" s="1283">
        <v>2.65</v>
      </c>
      <c r="H3934" s="1283">
        <v>3.09</v>
      </c>
      <c r="I3934" s="1283">
        <v>3.54</v>
      </c>
      <c r="J3934" s="1283">
        <v>3.89</v>
      </c>
      <c r="K3934" s="1283">
        <v>4.24</v>
      </c>
      <c r="L3934" s="1283"/>
      <c r="M3934" s="1283"/>
      <c r="N3934" s="1283"/>
      <c r="O3934" s="1283"/>
      <c r="P3934" s="1283">
        <v>3.54</v>
      </c>
      <c r="R3934" s="1067"/>
      <c r="S3934"/>
      <c r="T3934" s="268"/>
      <c r="U3934" s="268"/>
      <c r="V3934" s="268"/>
      <c r="Z3934" s="21"/>
      <c r="AH3934"/>
    </row>
    <row r="3935" spans="1:34" ht="11.25" customHeight="1">
      <c r="A3935"/>
      <c r="B3935" s="1281" t="s">
        <v>32</v>
      </c>
      <c r="C3935" s="1282">
        <v>2302</v>
      </c>
      <c r="D3935" s="1341" t="str">
        <f t="shared" si="75"/>
        <v>MD2302</v>
      </c>
      <c r="E3935" s="1514" t="s">
        <v>125</v>
      </c>
      <c r="F3935" s="1390">
        <v>500</v>
      </c>
      <c r="G3935" s="1283">
        <v>1.26</v>
      </c>
      <c r="H3935" s="1283">
        <v>1.47</v>
      </c>
      <c r="I3935" s="1283">
        <v>1.68</v>
      </c>
      <c r="J3935" s="1283">
        <v>1.85</v>
      </c>
      <c r="K3935" s="1283">
        <v>2.02</v>
      </c>
      <c r="L3935" s="1283"/>
      <c r="M3935" s="1283"/>
      <c r="N3935" s="1283"/>
      <c r="O3935" s="1283"/>
      <c r="P3935" s="1283">
        <v>1.68</v>
      </c>
      <c r="R3935" s="1067"/>
      <c r="S3935"/>
      <c r="T3935" s="268"/>
      <c r="U3935" s="268"/>
      <c r="V3935" s="268"/>
      <c r="Z3935" s="21"/>
      <c r="AH3935"/>
    </row>
    <row r="3936" spans="1:34" ht="11.25" customHeight="1">
      <c r="A3936"/>
      <c r="B3936" s="1281" t="s">
        <v>32</v>
      </c>
      <c r="C3936" s="1282">
        <v>2305</v>
      </c>
      <c r="D3936" s="1341" t="str">
        <f t="shared" si="75"/>
        <v>MD2305</v>
      </c>
      <c r="E3936" s="1514" t="s">
        <v>125</v>
      </c>
      <c r="F3936" s="1390">
        <v>500</v>
      </c>
      <c r="G3936" s="1283">
        <v>1.61</v>
      </c>
      <c r="H3936" s="1283">
        <v>1.88</v>
      </c>
      <c r="I3936" s="1283">
        <v>2.14</v>
      </c>
      <c r="J3936" s="1283">
        <v>2.36</v>
      </c>
      <c r="K3936" s="1283">
        <v>2.57</v>
      </c>
      <c r="L3936" s="1283"/>
      <c r="M3936" s="1283"/>
      <c r="N3936" s="1283"/>
      <c r="O3936" s="1283"/>
      <c r="P3936" s="1283">
        <v>2.14</v>
      </c>
      <c r="R3936" s="1067"/>
      <c r="S3936"/>
      <c r="T3936" s="268"/>
      <c r="U3936" s="268"/>
      <c r="V3936" s="268"/>
      <c r="Z3936" s="21"/>
      <c r="AH3936"/>
    </row>
    <row r="3937" spans="1:34" ht="11.25" customHeight="1">
      <c r="A3937"/>
      <c r="B3937" s="1281" t="s">
        <v>32</v>
      </c>
      <c r="C3937" s="1282">
        <v>2361</v>
      </c>
      <c r="D3937" s="1341" t="str">
        <f t="shared" si="75"/>
        <v>MD2361</v>
      </c>
      <c r="E3937" s="1514" t="s">
        <v>125</v>
      </c>
      <c r="F3937" s="1390">
        <v>500</v>
      </c>
      <c r="G3937" s="1283">
        <v>1.32</v>
      </c>
      <c r="H3937" s="1283">
        <v>1.54</v>
      </c>
      <c r="I3937" s="1283">
        <v>1.76</v>
      </c>
      <c r="J3937" s="1283">
        <v>1.94</v>
      </c>
      <c r="K3937" s="1283">
        <v>2.11</v>
      </c>
      <c r="L3937" s="1283"/>
      <c r="M3937" s="1283"/>
      <c r="N3937" s="1283"/>
      <c r="O3937" s="1283"/>
      <c r="P3937" s="1283">
        <v>1.76</v>
      </c>
      <c r="R3937" s="1067"/>
      <c r="S3937"/>
      <c r="T3937" s="268"/>
      <c r="U3937" s="268"/>
      <c r="V3937" s="268"/>
      <c r="Z3937" s="21"/>
      <c r="AH3937"/>
    </row>
    <row r="3938" spans="1:34" ht="11.25" customHeight="1">
      <c r="A3938"/>
      <c r="B3938" s="1281" t="s">
        <v>32</v>
      </c>
      <c r="C3938" s="1282">
        <v>2362</v>
      </c>
      <c r="D3938" s="1341" t="str">
        <f t="shared" si="75"/>
        <v>MD2362</v>
      </c>
      <c r="E3938" s="1514" t="s">
        <v>125</v>
      </c>
      <c r="F3938" s="1390">
        <v>500</v>
      </c>
      <c r="G3938" s="1283">
        <v>1.43</v>
      </c>
      <c r="H3938" s="1283">
        <v>1.67</v>
      </c>
      <c r="I3938" s="1283">
        <v>1.9</v>
      </c>
      <c r="J3938" s="1283">
        <v>2.09</v>
      </c>
      <c r="K3938" s="1283">
        <v>2.2799999999999998</v>
      </c>
      <c r="L3938" s="1283"/>
      <c r="M3938" s="1283"/>
      <c r="N3938" s="1283"/>
      <c r="O3938" s="1283"/>
      <c r="P3938" s="1283">
        <v>1.9</v>
      </c>
      <c r="R3938" s="1067"/>
      <c r="S3938"/>
      <c r="T3938" s="268"/>
      <c r="U3938" s="268"/>
      <c r="V3938" s="268"/>
      <c r="Z3938" s="21"/>
      <c r="AH3938"/>
    </row>
    <row r="3939" spans="1:34" ht="11.25" customHeight="1">
      <c r="A3939"/>
      <c r="B3939" s="1281" t="s">
        <v>32</v>
      </c>
      <c r="C3939" s="1282">
        <v>2380</v>
      </c>
      <c r="D3939" s="1341" t="str">
        <f t="shared" si="75"/>
        <v>MD2380</v>
      </c>
      <c r="E3939" s="1514" t="s">
        <v>125</v>
      </c>
      <c r="F3939" s="1390">
        <v>500</v>
      </c>
      <c r="G3939" s="1283">
        <v>1.8</v>
      </c>
      <c r="H3939" s="1283">
        <v>2.1</v>
      </c>
      <c r="I3939" s="1283">
        <v>2.4</v>
      </c>
      <c r="J3939" s="1283">
        <v>2.64</v>
      </c>
      <c r="K3939" s="1283">
        <v>2.88</v>
      </c>
      <c r="L3939" s="1283"/>
      <c r="M3939" s="1283"/>
      <c r="N3939" s="1283"/>
      <c r="O3939" s="1283"/>
      <c r="P3939" s="1283">
        <v>2.4</v>
      </c>
      <c r="R3939" s="1067"/>
      <c r="S3939"/>
      <c r="T3939" s="268"/>
      <c r="U3939" s="268"/>
      <c r="V3939" s="268"/>
      <c r="Z3939" s="21"/>
      <c r="AH3939"/>
    </row>
    <row r="3940" spans="1:34" ht="11.25" customHeight="1">
      <c r="A3940"/>
      <c r="B3940" s="1281" t="s">
        <v>32</v>
      </c>
      <c r="C3940" s="1282">
        <v>2388</v>
      </c>
      <c r="D3940" s="1341" t="str">
        <f t="shared" si="75"/>
        <v>MD2388</v>
      </c>
      <c r="E3940" s="1514" t="s">
        <v>125</v>
      </c>
      <c r="F3940" s="1390">
        <v>500</v>
      </c>
      <c r="G3940" s="1283">
        <v>0.94</v>
      </c>
      <c r="H3940" s="1283">
        <v>1.0900000000000001</v>
      </c>
      <c r="I3940" s="1283">
        <v>1.25</v>
      </c>
      <c r="J3940" s="1283">
        <v>1.37</v>
      </c>
      <c r="K3940" s="1283">
        <v>1.5</v>
      </c>
      <c r="L3940" s="1283"/>
      <c r="M3940" s="1283"/>
      <c r="N3940" s="1283"/>
      <c r="O3940" s="1283"/>
      <c r="P3940" s="1283">
        <v>1.25</v>
      </c>
      <c r="R3940" s="1067"/>
      <c r="S3940"/>
      <c r="T3940" s="268"/>
      <c r="U3940" s="268"/>
      <c r="V3940" s="268"/>
      <c r="Z3940" s="21"/>
      <c r="AH3940"/>
    </row>
    <row r="3941" spans="1:34" ht="11.25" customHeight="1">
      <c r="A3941"/>
      <c r="B3941" s="1281" t="s">
        <v>32</v>
      </c>
      <c r="C3941" s="1282">
        <v>2402</v>
      </c>
      <c r="D3941" s="1341" t="str">
        <f t="shared" si="75"/>
        <v>MD2402</v>
      </c>
      <c r="E3941" s="1514" t="s">
        <v>124</v>
      </c>
      <c r="F3941" s="1390">
        <v>500</v>
      </c>
      <c r="G3941" s="1283">
        <v>1.85</v>
      </c>
      <c r="H3941" s="1283">
        <v>2.16</v>
      </c>
      <c r="I3941" s="1283">
        <v>2.46</v>
      </c>
      <c r="J3941" s="1283">
        <v>2.71</v>
      </c>
      <c r="K3941" s="1283">
        <v>2.96</v>
      </c>
      <c r="L3941" s="1283"/>
      <c r="M3941" s="1283"/>
      <c r="N3941" s="1283"/>
      <c r="O3941" s="1283"/>
      <c r="P3941" s="1283">
        <v>2.46</v>
      </c>
      <c r="R3941" s="1067"/>
      <c r="S3941"/>
      <c r="T3941" s="268"/>
      <c r="U3941" s="268"/>
      <c r="V3941" s="268"/>
      <c r="Z3941" s="21"/>
      <c r="AH3941"/>
    </row>
    <row r="3942" spans="1:34" ht="11.25" customHeight="1">
      <c r="A3942"/>
      <c r="B3942" s="1281" t="s">
        <v>32</v>
      </c>
      <c r="C3942" s="1282">
        <v>2413</v>
      </c>
      <c r="D3942" s="1341" t="str">
        <f t="shared" si="75"/>
        <v>MD2413</v>
      </c>
      <c r="E3942" s="1514" t="s">
        <v>125</v>
      </c>
      <c r="F3942" s="1390">
        <v>500</v>
      </c>
      <c r="G3942" s="1283">
        <v>2.52</v>
      </c>
      <c r="H3942" s="1283">
        <v>2.94</v>
      </c>
      <c r="I3942" s="1283">
        <v>3.36</v>
      </c>
      <c r="J3942" s="1283">
        <v>3.7</v>
      </c>
      <c r="K3942" s="1283">
        <v>4.03</v>
      </c>
      <c r="L3942" s="1283"/>
      <c r="M3942" s="1283"/>
      <c r="N3942" s="1283"/>
      <c r="O3942" s="1283"/>
      <c r="P3942" s="1283">
        <v>3.36</v>
      </c>
      <c r="R3942" s="1067"/>
      <c r="S3942"/>
      <c r="T3942" s="268"/>
      <c r="U3942" s="268"/>
      <c r="V3942" s="268"/>
      <c r="Z3942" s="21"/>
      <c r="AH3942"/>
    </row>
    <row r="3943" spans="1:34" ht="11.25" customHeight="1">
      <c r="A3943"/>
      <c r="B3943" s="1281" t="s">
        <v>32</v>
      </c>
      <c r="C3943" s="1282">
        <v>2416</v>
      </c>
      <c r="D3943" s="1341" t="str">
        <f t="shared" si="75"/>
        <v>MD2416</v>
      </c>
      <c r="E3943" s="1514" t="s">
        <v>121</v>
      </c>
      <c r="F3943" s="1390">
        <v>500</v>
      </c>
      <c r="G3943" s="1283">
        <v>1.31</v>
      </c>
      <c r="H3943" s="1283">
        <v>1.53</v>
      </c>
      <c r="I3943" s="1283">
        <v>1.74</v>
      </c>
      <c r="J3943" s="1283">
        <v>1.92</v>
      </c>
      <c r="K3943" s="1283">
        <v>2.09</v>
      </c>
      <c r="L3943" s="1283"/>
      <c r="M3943" s="1283"/>
      <c r="N3943" s="1283"/>
      <c r="O3943" s="1283"/>
      <c r="P3943" s="1283">
        <v>1.74</v>
      </c>
      <c r="R3943" s="1067"/>
      <c r="S3943"/>
      <c r="T3943" s="268"/>
      <c r="U3943" s="268"/>
      <c r="V3943" s="268"/>
      <c r="Z3943" s="21"/>
      <c r="AH3943"/>
    </row>
    <row r="3944" spans="1:34" ht="11.25" customHeight="1">
      <c r="A3944"/>
      <c r="B3944" s="1281" t="s">
        <v>32</v>
      </c>
      <c r="C3944" s="1282">
        <v>2417</v>
      </c>
      <c r="D3944" s="1341" t="str">
        <f t="shared" si="75"/>
        <v>MD2417</v>
      </c>
      <c r="E3944" s="1514" t="s">
        <v>125</v>
      </c>
      <c r="F3944" s="1390">
        <v>500</v>
      </c>
      <c r="G3944" s="1283">
        <v>0.79</v>
      </c>
      <c r="H3944" s="1283">
        <v>0.92</v>
      </c>
      <c r="I3944" s="1283">
        <v>1.06</v>
      </c>
      <c r="J3944" s="1283">
        <v>1.1599999999999999</v>
      </c>
      <c r="K3944" s="1283">
        <v>1.27</v>
      </c>
      <c r="L3944" s="1283"/>
      <c r="M3944" s="1283"/>
      <c r="N3944" s="1283"/>
      <c r="O3944" s="1283"/>
      <c r="P3944" s="1283">
        <v>1.06</v>
      </c>
      <c r="R3944" s="1067"/>
      <c r="S3944"/>
      <c r="T3944" s="268"/>
      <c r="U3944" s="268"/>
      <c r="V3944" s="268"/>
      <c r="Z3944" s="21"/>
      <c r="AH3944"/>
    </row>
    <row r="3945" spans="1:34" ht="11.25" customHeight="1">
      <c r="A3945"/>
      <c r="B3945" s="1281" t="s">
        <v>32</v>
      </c>
      <c r="C3945" s="1282">
        <v>2501</v>
      </c>
      <c r="D3945" s="1341" t="str">
        <f t="shared" si="75"/>
        <v>MD2501</v>
      </c>
      <c r="E3945" s="1514" t="s">
        <v>121</v>
      </c>
      <c r="F3945" s="1390">
        <v>500</v>
      </c>
      <c r="G3945" s="1283">
        <v>1.57</v>
      </c>
      <c r="H3945" s="1283">
        <v>1.83</v>
      </c>
      <c r="I3945" s="1283">
        <v>2.1</v>
      </c>
      <c r="J3945" s="1283">
        <v>2.31</v>
      </c>
      <c r="K3945" s="1283">
        <v>2.52</v>
      </c>
      <c r="L3945" s="1283"/>
      <c r="M3945" s="1283"/>
      <c r="N3945" s="1283"/>
      <c r="O3945" s="1283"/>
      <c r="P3945" s="1283">
        <v>2.1</v>
      </c>
      <c r="R3945" s="1067"/>
      <c r="S3945"/>
      <c r="T3945" s="268"/>
      <c r="U3945" s="268"/>
      <c r="V3945" s="268"/>
      <c r="Z3945" s="21"/>
      <c r="AH3945"/>
    </row>
    <row r="3946" spans="1:34" ht="11.25" customHeight="1">
      <c r="A3946"/>
      <c r="B3946" s="1281" t="s">
        <v>32</v>
      </c>
      <c r="C3946" s="1282">
        <v>2503</v>
      </c>
      <c r="D3946" s="1341" t="str">
        <f t="shared" si="75"/>
        <v>MD2503</v>
      </c>
      <c r="E3946" s="1514" t="s">
        <v>121</v>
      </c>
      <c r="F3946" s="1390">
        <v>500</v>
      </c>
      <c r="G3946" s="1283">
        <v>1.07</v>
      </c>
      <c r="H3946" s="1283">
        <v>1.25</v>
      </c>
      <c r="I3946" s="1283">
        <v>1.42</v>
      </c>
      <c r="J3946" s="1283">
        <v>1.57</v>
      </c>
      <c r="K3946" s="1283">
        <v>1.71</v>
      </c>
      <c r="L3946" s="1283"/>
      <c r="M3946" s="1283"/>
      <c r="N3946" s="1283"/>
      <c r="O3946" s="1283"/>
      <c r="P3946" s="1283">
        <v>1.42</v>
      </c>
      <c r="R3946" s="1067"/>
      <c r="S3946"/>
      <c r="T3946" s="268"/>
      <c r="U3946" s="268"/>
      <c r="V3946" s="268"/>
      <c r="Z3946" s="21"/>
      <c r="AH3946"/>
    </row>
    <row r="3947" spans="1:34" ht="11.25" customHeight="1">
      <c r="A3947"/>
      <c r="B3947" s="1281" t="s">
        <v>32</v>
      </c>
      <c r="C3947" s="1282">
        <v>2570</v>
      </c>
      <c r="D3947" s="1341" t="str">
        <f t="shared" si="75"/>
        <v>MD2570</v>
      </c>
      <c r="E3947" s="1514" t="s">
        <v>124</v>
      </c>
      <c r="F3947" s="1390">
        <v>500</v>
      </c>
      <c r="G3947" s="1283">
        <v>3.07</v>
      </c>
      <c r="H3947" s="1283">
        <v>3.58</v>
      </c>
      <c r="I3947" s="1283">
        <v>4.0999999999999996</v>
      </c>
      <c r="J3947" s="1283">
        <v>4.51</v>
      </c>
      <c r="K3947" s="1283">
        <v>4.92</v>
      </c>
      <c r="L3947" s="1283"/>
      <c r="M3947" s="1283"/>
      <c r="N3947" s="1283"/>
      <c r="O3947" s="1283"/>
      <c r="P3947" s="1283">
        <v>4.0999999999999996</v>
      </c>
      <c r="R3947" s="1067"/>
      <c r="S3947"/>
      <c r="T3947" s="268"/>
      <c r="U3947" s="268"/>
      <c r="V3947" s="268"/>
      <c r="Z3947" s="21"/>
      <c r="AH3947"/>
    </row>
    <row r="3948" spans="1:34" ht="11.25" customHeight="1">
      <c r="A3948"/>
      <c r="B3948" s="1281" t="s">
        <v>32</v>
      </c>
      <c r="C3948" s="1282">
        <v>2585</v>
      </c>
      <c r="D3948" s="1341" t="str">
        <f t="shared" si="75"/>
        <v>MD2585</v>
      </c>
      <c r="E3948" s="1514" t="s">
        <v>121</v>
      </c>
      <c r="F3948" s="1390">
        <v>500</v>
      </c>
      <c r="G3948" s="1283">
        <v>2.54</v>
      </c>
      <c r="H3948" s="1283">
        <v>2.97</v>
      </c>
      <c r="I3948" s="1283">
        <v>3.39</v>
      </c>
      <c r="J3948" s="1283">
        <v>3.73</v>
      </c>
      <c r="K3948" s="1283">
        <v>4.07</v>
      </c>
      <c r="L3948" s="1283"/>
      <c r="M3948" s="1283"/>
      <c r="N3948" s="1283"/>
      <c r="O3948" s="1283"/>
      <c r="P3948" s="1283">
        <v>3.39</v>
      </c>
      <c r="R3948" s="1067"/>
      <c r="S3948"/>
      <c r="T3948" s="268"/>
      <c r="U3948" s="268"/>
      <c r="V3948" s="268"/>
      <c r="Z3948" s="21"/>
      <c r="AH3948"/>
    </row>
    <row r="3949" spans="1:34" ht="11.25" customHeight="1">
      <c r="A3949"/>
      <c r="B3949" s="1281" t="s">
        <v>32</v>
      </c>
      <c r="C3949" s="1282">
        <v>2586</v>
      </c>
      <c r="D3949" s="1341" t="str">
        <f t="shared" si="75"/>
        <v>MD2586</v>
      </c>
      <c r="E3949" s="1514" t="s">
        <v>121</v>
      </c>
      <c r="F3949" s="1390">
        <v>500</v>
      </c>
      <c r="G3949" s="1283">
        <v>1.73</v>
      </c>
      <c r="H3949" s="1283">
        <v>2.02</v>
      </c>
      <c r="I3949" s="1283">
        <v>2.2999999999999998</v>
      </c>
      <c r="J3949" s="1283">
        <v>2.5299999999999998</v>
      </c>
      <c r="K3949" s="1283">
        <v>2.76</v>
      </c>
      <c r="L3949" s="1283"/>
      <c r="M3949" s="1283"/>
      <c r="N3949" s="1283"/>
      <c r="O3949" s="1283"/>
      <c r="P3949" s="1283">
        <v>2.2999999999999998</v>
      </c>
      <c r="R3949" s="1067"/>
      <c r="S3949"/>
      <c r="T3949" s="268"/>
      <c r="U3949" s="268"/>
      <c r="V3949" s="268"/>
      <c r="Z3949" s="21"/>
      <c r="AH3949"/>
    </row>
    <row r="3950" spans="1:34" ht="11.25" customHeight="1">
      <c r="A3950"/>
      <c r="B3950" s="1281" t="s">
        <v>32</v>
      </c>
      <c r="C3950" s="1282">
        <v>2587</v>
      </c>
      <c r="D3950" s="1341" t="str">
        <f t="shared" si="75"/>
        <v>MD2587</v>
      </c>
      <c r="E3950" s="1514" t="s">
        <v>125</v>
      </c>
      <c r="F3950" s="1390">
        <v>500</v>
      </c>
      <c r="G3950" s="1283">
        <v>1.66</v>
      </c>
      <c r="H3950" s="1283">
        <v>1.93</v>
      </c>
      <c r="I3950" s="1283">
        <v>2.21</v>
      </c>
      <c r="J3950" s="1283">
        <v>2.4300000000000002</v>
      </c>
      <c r="K3950" s="1283">
        <v>2.65</v>
      </c>
      <c r="L3950" s="1283"/>
      <c r="M3950" s="1283"/>
      <c r="N3950" s="1283"/>
      <c r="O3950" s="1283"/>
      <c r="P3950" s="1283">
        <v>2.21</v>
      </c>
      <c r="R3950" s="1067"/>
      <c r="S3950"/>
      <c r="T3950" s="268"/>
      <c r="U3950" s="268"/>
      <c r="V3950" s="268"/>
      <c r="Z3950" s="21"/>
      <c r="AH3950"/>
    </row>
    <row r="3951" spans="1:34" ht="11.25" customHeight="1">
      <c r="A3951"/>
      <c r="B3951" s="1281" t="s">
        <v>32</v>
      </c>
      <c r="C3951" s="1282">
        <v>2589</v>
      </c>
      <c r="D3951" s="1341" t="str">
        <f t="shared" si="75"/>
        <v>MD2589</v>
      </c>
      <c r="E3951" s="1514" t="s">
        <v>121</v>
      </c>
      <c r="F3951" s="1390">
        <v>500</v>
      </c>
      <c r="G3951" s="1283">
        <v>1.43</v>
      </c>
      <c r="H3951" s="1283">
        <v>1.67</v>
      </c>
      <c r="I3951" s="1283">
        <v>1.9</v>
      </c>
      <c r="J3951" s="1283">
        <v>2.09</v>
      </c>
      <c r="K3951" s="1283">
        <v>2.2799999999999998</v>
      </c>
      <c r="L3951" s="1283"/>
      <c r="M3951" s="1283"/>
      <c r="N3951" s="1283"/>
      <c r="O3951" s="1283"/>
      <c r="P3951" s="1283">
        <v>1.9</v>
      </c>
      <c r="R3951" s="1067"/>
      <c r="S3951"/>
      <c r="T3951" s="268"/>
      <c r="U3951" s="268"/>
      <c r="V3951" s="268"/>
      <c r="Z3951" s="21"/>
      <c r="AH3951"/>
    </row>
    <row r="3952" spans="1:34" ht="11.25" customHeight="1">
      <c r="A3952"/>
      <c r="B3952" s="1281" t="s">
        <v>32</v>
      </c>
      <c r="C3952" s="1282">
        <v>2600</v>
      </c>
      <c r="D3952" s="1341" t="str">
        <f t="shared" si="75"/>
        <v>MD2600</v>
      </c>
      <c r="E3952" s="1514" t="s">
        <v>123</v>
      </c>
      <c r="F3952" s="1390">
        <v>500</v>
      </c>
      <c r="G3952" s="1283">
        <v>3.08</v>
      </c>
      <c r="H3952" s="1283">
        <v>3.6</v>
      </c>
      <c r="I3952" s="1283">
        <v>4.1100000000000003</v>
      </c>
      <c r="J3952" s="1283">
        <v>4.5199999999999996</v>
      </c>
      <c r="K3952" s="1283">
        <v>4.93</v>
      </c>
      <c r="L3952" s="1283"/>
      <c r="M3952" s="1283"/>
      <c r="N3952" s="1283"/>
      <c r="O3952" s="1283"/>
      <c r="P3952" s="1283">
        <v>4.1100000000000003</v>
      </c>
      <c r="R3952" s="1067"/>
      <c r="S3952"/>
      <c r="T3952" s="268"/>
      <c r="U3952" s="268"/>
      <c r="V3952" s="268"/>
      <c r="Z3952" s="21"/>
      <c r="AH3952"/>
    </row>
    <row r="3953" spans="1:34" ht="11.25" customHeight="1">
      <c r="A3953"/>
      <c r="B3953" s="1281" t="s">
        <v>32</v>
      </c>
      <c r="C3953" s="1282">
        <v>2623</v>
      </c>
      <c r="D3953" s="1341" t="str">
        <f t="shared" si="75"/>
        <v>MD2623</v>
      </c>
      <c r="E3953" s="1514" t="s">
        <v>123</v>
      </c>
      <c r="F3953" s="1390">
        <v>650</v>
      </c>
      <c r="G3953" s="1283">
        <v>4.9400000000000004</v>
      </c>
      <c r="H3953" s="1283">
        <v>5.77</v>
      </c>
      <c r="I3953" s="1283">
        <v>6.59</v>
      </c>
      <c r="J3953" s="1283">
        <v>7.25</v>
      </c>
      <c r="K3953" s="1283">
        <v>7.91</v>
      </c>
      <c r="L3953" s="1283"/>
      <c r="M3953" s="1283"/>
      <c r="N3953" s="1283"/>
      <c r="O3953" s="1283"/>
      <c r="P3953" s="1283">
        <v>6.59</v>
      </c>
      <c r="R3953" s="1067"/>
      <c r="S3953"/>
      <c r="T3953" s="268"/>
      <c r="U3953" s="268"/>
      <c r="V3953" s="268"/>
      <c r="Z3953" s="21"/>
      <c r="AH3953"/>
    </row>
    <row r="3954" spans="1:34" ht="11.25" customHeight="1">
      <c r="A3954"/>
      <c r="B3954" s="1281" t="s">
        <v>32</v>
      </c>
      <c r="C3954" s="1282">
        <v>2651</v>
      </c>
      <c r="D3954" s="1341" t="str">
        <f t="shared" si="75"/>
        <v>MD2651</v>
      </c>
      <c r="E3954" s="1514" t="s">
        <v>124</v>
      </c>
      <c r="F3954" s="1390">
        <v>500</v>
      </c>
      <c r="G3954" s="1283">
        <v>1.21</v>
      </c>
      <c r="H3954" s="1283">
        <v>1.41</v>
      </c>
      <c r="I3954" s="1283">
        <v>1.62</v>
      </c>
      <c r="J3954" s="1283">
        <v>1.78</v>
      </c>
      <c r="K3954" s="1283">
        <v>1.94</v>
      </c>
      <c r="L3954" s="1283"/>
      <c r="M3954" s="1283"/>
      <c r="N3954" s="1283"/>
      <c r="O3954" s="1283"/>
      <c r="P3954" s="1283">
        <v>1.62</v>
      </c>
      <c r="R3954" s="1067"/>
      <c r="S3954"/>
      <c r="T3954" s="268"/>
      <c r="U3954" s="268"/>
      <c r="V3954" s="268"/>
      <c r="Z3954" s="21"/>
      <c r="AH3954"/>
    </row>
    <row r="3955" spans="1:34" ht="11.25" customHeight="1">
      <c r="A3955"/>
      <c r="B3955" s="1281" t="s">
        <v>32</v>
      </c>
      <c r="C3955" s="1282">
        <v>2660</v>
      </c>
      <c r="D3955" s="1341" t="str">
        <f t="shared" si="75"/>
        <v>MD2660</v>
      </c>
      <c r="E3955" s="1514" t="s">
        <v>124</v>
      </c>
      <c r="F3955" s="1390">
        <v>500</v>
      </c>
      <c r="G3955" s="1283">
        <v>1.73</v>
      </c>
      <c r="H3955" s="1283">
        <v>2.02</v>
      </c>
      <c r="I3955" s="1283">
        <v>2.2999999999999998</v>
      </c>
      <c r="J3955" s="1283">
        <v>2.5299999999999998</v>
      </c>
      <c r="K3955" s="1283">
        <v>2.76</v>
      </c>
      <c r="L3955" s="1283"/>
      <c r="M3955" s="1283"/>
      <c r="N3955" s="1283"/>
      <c r="O3955" s="1283"/>
      <c r="P3955" s="1283">
        <v>2.2999999999999998</v>
      </c>
      <c r="R3955" s="1067"/>
      <c r="S3955"/>
      <c r="T3955" s="268"/>
      <c r="U3955" s="268"/>
      <c r="V3955" s="268"/>
      <c r="Z3955" s="21"/>
      <c r="AH3955"/>
    </row>
    <row r="3956" spans="1:34" ht="11.25" customHeight="1">
      <c r="A3956"/>
      <c r="B3956" s="1281" t="s">
        <v>32</v>
      </c>
      <c r="C3956" s="1282">
        <v>2683</v>
      </c>
      <c r="D3956" s="1341" t="str">
        <f t="shared" si="75"/>
        <v>MD2683</v>
      </c>
      <c r="E3956" s="1514" t="s">
        <v>124</v>
      </c>
      <c r="F3956" s="1390">
        <v>500</v>
      </c>
      <c r="G3956" s="1283">
        <v>1.57</v>
      </c>
      <c r="H3956" s="1283">
        <v>1.83</v>
      </c>
      <c r="I3956" s="1283">
        <v>2.1</v>
      </c>
      <c r="J3956" s="1283">
        <v>2.31</v>
      </c>
      <c r="K3956" s="1283">
        <v>2.52</v>
      </c>
      <c r="L3956" s="1283"/>
      <c r="M3956" s="1283"/>
      <c r="N3956" s="1283"/>
      <c r="O3956" s="1283"/>
      <c r="P3956" s="1283">
        <v>2.1</v>
      </c>
      <c r="R3956" s="1067"/>
      <c r="S3956"/>
      <c r="T3956" s="268"/>
      <c r="U3956" s="268"/>
      <c r="V3956" s="268"/>
      <c r="Z3956" s="21"/>
      <c r="AH3956"/>
    </row>
    <row r="3957" spans="1:34" ht="11.25" customHeight="1">
      <c r="A3957"/>
      <c r="B3957" s="1281" t="s">
        <v>32</v>
      </c>
      <c r="C3957" s="1282">
        <v>2688</v>
      </c>
      <c r="D3957" s="1341" t="str">
        <f t="shared" si="75"/>
        <v>MD2688</v>
      </c>
      <c r="E3957" s="1514" t="s">
        <v>124</v>
      </c>
      <c r="F3957" s="1390">
        <v>500</v>
      </c>
      <c r="G3957" s="1283">
        <v>1.87</v>
      </c>
      <c r="H3957" s="1283">
        <v>2.1800000000000002</v>
      </c>
      <c r="I3957" s="1283">
        <v>2.5</v>
      </c>
      <c r="J3957" s="1283">
        <v>2.75</v>
      </c>
      <c r="K3957" s="1283">
        <v>3</v>
      </c>
      <c r="L3957" s="1283"/>
      <c r="M3957" s="1283"/>
      <c r="N3957" s="1283"/>
      <c r="O3957" s="1283"/>
      <c r="P3957" s="1283">
        <v>2.5</v>
      </c>
      <c r="R3957" s="1067"/>
      <c r="S3957"/>
      <c r="T3957" s="268"/>
      <c r="U3957" s="268"/>
      <c r="V3957" s="268"/>
      <c r="Z3957" s="21"/>
      <c r="AH3957"/>
    </row>
    <row r="3958" spans="1:34" ht="11.25" customHeight="1">
      <c r="A3958"/>
      <c r="B3958" s="1281" t="s">
        <v>32</v>
      </c>
      <c r="C3958" s="1282">
        <v>2701</v>
      </c>
      <c r="D3958" s="1341" t="str">
        <f t="shared" si="75"/>
        <v>MD2701</v>
      </c>
      <c r="E3958" s="1514" t="s">
        <v>122</v>
      </c>
      <c r="F3958" s="1390">
        <v>1050</v>
      </c>
      <c r="G3958" s="1283">
        <v>10.199999999999999</v>
      </c>
      <c r="H3958" s="1283">
        <v>11.9</v>
      </c>
      <c r="I3958" s="1283">
        <v>13.6</v>
      </c>
      <c r="J3958" s="1283">
        <v>14.96</v>
      </c>
      <c r="K3958" s="1283">
        <v>16.32</v>
      </c>
      <c r="L3958" s="1283"/>
      <c r="M3958" s="1283"/>
      <c r="N3958" s="1283"/>
      <c r="O3958" s="1283"/>
      <c r="P3958" s="1283">
        <v>13.6</v>
      </c>
      <c r="R3958" s="1067"/>
      <c r="S3958"/>
      <c r="T3958" s="268"/>
      <c r="U3958" s="268"/>
      <c r="V3958" s="268"/>
      <c r="Z3958" s="21"/>
      <c r="AH3958"/>
    </row>
    <row r="3959" spans="1:34" ht="11.25" customHeight="1">
      <c r="A3959"/>
      <c r="B3959" s="1281" t="s">
        <v>32</v>
      </c>
      <c r="C3959" s="1282">
        <v>2702</v>
      </c>
      <c r="D3959" s="1341" t="str">
        <f t="shared" si="75"/>
        <v>MD2702</v>
      </c>
      <c r="E3959" s="1514" t="s">
        <v>122</v>
      </c>
      <c r="F3959" s="1390">
        <v>1750</v>
      </c>
      <c r="G3959" s="1283">
        <v>18.11</v>
      </c>
      <c r="H3959" s="1283">
        <v>21.13</v>
      </c>
      <c r="I3959" s="1283">
        <v>24.14</v>
      </c>
      <c r="J3959" s="1283">
        <v>26.56</v>
      </c>
      <c r="K3959" s="1283">
        <v>28.97</v>
      </c>
      <c r="L3959" s="1283"/>
      <c r="M3959" s="1283"/>
      <c r="N3959" s="1283"/>
      <c r="O3959" s="1283"/>
      <c r="P3959" s="1283">
        <v>24.14</v>
      </c>
      <c r="R3959" s="1067"/>
      <c r="S3959"/>
      <c r="T3959" s="268"/>
      <c r="U3959" s="268"/>
      <c r="V3959" s="268"/>
      <c r="Z3959" s="21"/>
      <c r="AH3959"/>
    </row>
    <row r="3960" spans="1:34" ht="11.25" customHeight="1">
      <c r="A3960"/>
      <c r="B3960" s="1281" t="s">
        <v>32</v>
      </c>
      <c r="C3960" s="1282">
        <v>2709</v>
      </c>
      <c r="D3960" s="1341" t="str">
        <f t="shared" si="75"/>
        <v>MD2709</v>
      </c>
      <c r="E3960" s="1514" t="s">
        <v>122</v>
      </c>
      <c r="F3960" s="1390">
        <v>800</v>
      </c>
      <c r="G3960" s="1283">
        <v>6.91</v>
      </c>
      <c r="H3960" s="1283">
        <v>8.06</v>
      </c>
      <c r="I3960" s="1283">
        <v>9.2200000000000006</v>
      </c>
      <c r="J3960" s="1283">
        <v>10.14</v>
      </c>
      <c r="K3960" s="1283">
        <v>11.06</v>
      </c>
      <c r="L3960" s="1283"/>
      <c r="M3960" s="1283"/>
      <c r="N3960" s="1283"/>
      <c r="O3960" s="1283"/>
      <c r="P3960" s="1283">
        <v>9.2200000000000006</v>
      </c>
      <c r="R3960" s="1067"/>
      <c r="S3960"/>
      <c r="T3960" s="268"/>
      <c r="U3960" s="268"/>
      <c r="V3960" s="268"/>
      <c r="Z3960" s="21"/>
      <c r="AH3960"/>
    </row>
    <row r="3961" spans="1:34" ht="11.25" customHeight="1">
      <c r="A3961"/>
      <c r="B3961" s="1281" t="s">
        <v>32</v>
      </c>
      <c r="C3961" s="1282">
        <v>2710</v>
      </c>
      <c r="D3961" s="1341" t="str">
        <f t="shared" si="75"/>
        <v>MD2710</v>
      </c>
      <c r="E3961" s="1514" t="s">
        <v>123</v>
      </c>
      <c r="F3961" s="1390">
        <v>700</v>
      </c>
      <c r="G3961" s="1283">
        <v>5.6</v>
      </c>
      <c r="H3961" s="1283">
        <v>6.54</v>
      </c>
      <c r="I3961" s="1283">
        <v>7.47</v>
      </c>
      <c r="J3961" s="1283">
        <v>8.2200000000000006</v>
      </c>
      <c r="K3961" s="1283">
        <v>8.9700000000000006</v>
      </c>
      <c r="L3961" s="1283"/>
      <c r="M3961" s="1283"/>
      <c r="N3961" s="1283"/>
      <c r="O3961" s="1283"/>
      <c r="P3961" s="1283">
        <v>7.47</v>
      </c>
      <c r="R3961" s="1067"/>
      <c r="S3961"/>
      <c r="T3961" s="268"/>
      <c r="U3961" s="268"/>
      <c r="V3961" s="268"/>
      <c r="Z3961" s="21"/>
      <c r="AH3961"/>
    </row>
    <row r="3962" spans="1:34" ht="11.25" customHeight="1">
      <c r="A3962"/>
      <c r="B3962" s="1281" t="s">
        <v>32</v>
      </c>
      <c r="C3962" s="1282">
        <v>2714</v>
      </c>
      <c r="D3962" s="1341" t="str">
        <f t="shared" si="75"/>
        <v>MD2714</v>
      </c>
      <c r="E3962" s="1514" t="s">
        <v>123</v>
      </c>
      <c r="F3962" s="1390">
        <v>500</v>
      </c>
      <c r="G3962" s="1283">
        <v>3.12</v>
      </c>
      <c r="H3962" s="1283">
        <v>3.64</v>
      </c>
      <c r="I3962" s="1283">
        <v>4.16</v>
      </c>
      <c r="J3962" s="1283">
        <v>4.58</v>
      </c>
      <c r="K3962" s="1283">
        <v>4.99</v>
      </c>
      <c r="L3962" s="1283"/>
      <c r="M3962" s="1283"/>
      <c r="N3962" s="1283"/>
      <c r="O3962" s="1283"/>
      <c r="P3962" s="1283">
        <v>4.16</v>
      </c>
      <c r="R3962" s="1067"/>
      <c r="S3962"/>
      <c r="T3962" s="268"/>
      <c r="U3962" s="268"/>
      <c r="V3962" s="268"/>
      <c r="Z3962" s="21"/>
      <c r="AH3962"/>
    </row>
    <row r="3963" spans="1:34" ht="11.25" customHeight="1">
      <c r="A3963"/>
      <c r="B3963" s="1281" t="s">
        <v>32</v>
      </c>
      <c r="C3963" s="1282">
        <v>2731</v>
      </c>
      <c r="D3963" s="1341" t="str">
        <f t="shared" si="75"/>
        <v>MD2731</v>
      </c>
      <c r="E3963" s="1514" t="s">
        <v>124</v>
      </c>
      <c r="F3963" s="1390">
        <v>500</v>
      </c>
      <c r="G3963" s="1283">
        <v>3.04</v>
      </c>
      <c r="H3963" s="1283">
        <v>3.54</v>
      </c>
      <c r="I3963" s="1283">
        <v>4.05</v>
      </c>
      <c r="J3963" s="1283">
        <v>4.45</v>
      </c>
      <c r="K3963" s="1283">
        <v>4.8600000000000003</v>
      </c>
      <c r="L3963" s="1283"/>
      <c r="M3963" s="1283"/>
      <c r="N3963" s="1283"/>
      <c r="O3963" s="1283"/>
      <c r="P3963" s="1283">
        <v>4.05</v>
      </c>
      <c r="R3963" s="1067"/>
      <c r="S3963"/>
      <c r="T3963" s="268"/>
      <c r="U3963" s="268"/>
      <c r="V3963" s="268"/>
      <c r="Z3963" s="21"/>
      <c r="AH3963"/>
    </row>
    <row r="3964" spans="1:34" ht="11.25" customHeight="1">
      <c r="A3964"/>
      <c r="B3964" s="1281" t="s">
        <v>32</v>
      </c>
      <c r="C3964" s="1282">
        <v>2735</v>
      </c>
      <c r="D3964" s="1341" t="str">
        <f t="shared" si="75"/>
        <v>MD2735</v>
      </c>
      <c r="E3964" s="1514" t="s">
        <v>124</v>
      </c>
      <c r="F3964" s="1390">
        <v>500</v>
      </c>
      <c r="G3964" s="1283">
        <v>2.66</v>
      </c>
      <c r="H3964" s="1283">
        <v>3.11</v>
      </c>
      <c r="I3964" s="1283">
        <v>3.55</v>
      </c>
      <c r="J3964" s="1283">
        <v>3.91</v>
      </c>
      <c r="K3964" s="1283">
        <v>4.26</v>
      </c>
      <c r="L3964" s="1283"/>
      <c r="M3964" s="1283"/>
      <c r="N3964" s="1283"/>
      <c r="O3964" s="1283"/>
      <c r="P3964" s="1283">
        <v>3.55</v>
      </c>
      <c r="R3964" s="1067"/>
      <c r="S3964"/>
      <c r="T3964" s="268"/>
      <c r="U3964" s="268"/>
      <c r="V3964" s="268"/>
      <c r="Z3964" s="21"/>
      <c r="AH3964"/>
    </row>
    <row r="3965" spans="1:34" ht="11.25" customHeight="1">
      <c r="A3965"/>
      <c r="B3965" s="1281" t="s">
        <v>32</v>
      </c>
      <c r="C3965" s="1282">
        <v>2759</v>
      </c>
      <c r="D3965" s="1341" t="str">
        <f t="shared" si="75"/>
        <v>MD2759</v>
      </c>
      <c r="E3965" s="1514" t="s">
        <v>124</v>
      </c>
      <c r="F3965" s="1390">
        <v>550</v>
      </c>
      <c r="G3965" s="1283">
        <v>3.91</v>
      </c>
      <c r="H3965" s="1283">
        <v>4.5599999999999996</v>
      </c>
      <c r="I3965" s="1283">
        <v>5.22</v>
      </c>
      <c r="J3965" s="1283">
        <v>5.74</v>
      </c>
      <c r="K3965" s="1283">
        <v>6.26</v>
      </c>
      <c r="L3965" s="1283"/>
      <c r="M3965" s="1283"/>
      <c r="N3965" s="1283"/>
      <c r="O3965" s="1283"/>
      <c r="P3965" s="1283">
        <v>5.22</v>
      </c>
      <c r="R3965" s="1067"/>
      <c r="S3965"/>
      <c r="T3965" s="268"/>
      <c r="U3965" s="268"/>
      <c r="V3965" s="268"/>
      <c r="Z3965" s="21"/>
      <c r="AH3965"/>
    </row>
    <row r="3966" spans="1:34" ht="11.25" customHeight="1">
      <c r="A3966"/>
      <c r="B3966" s="1281" t="s">
        <v>32</v>
      </c>
      <c r="C3966" s="1282">
        <v>2790</v>
      </c>
      <c r="D3966" s="1341" t="str">
        <f t="shared" si="75"/>
        <v>MD2790</v>
      </c>
      <c r="E3966" s="1514" t="s">
        <v>125</v>
      </c>
      <c r="F3966" s="1390">
        <v>500</v>
      </c>
      <c r="G3966" s="1283">
        <v>1.06</v>
      </c>
      <c r="H3966" s="1283">
        <v>1.23</v>
      </c>
      <c r="I3966" s="1283">
        <v>1.41</v>
      </c>
      <c r="J3966" s="1283">
        <v>1.55</v>
      </c>
      <c r="K3966" s="1283">
        <v>1.69</v>
      </c>
      <c r="L3966" s="1283"/>
      <c r="M3966" s="1283"/>
      <c r="N3966" s="1283"/>
      <c r="O3966" s="1283"/>
      <c r="P3966" s="1283">
        <v>1.41</v>
      </c>
      <c r="R3966" s="1067"/>
      <c r="S3966"/>
      <c r="T3966" s="268"/>
      <c r="U3966" s="268"/>
      <c r="V3966" s="268"/>
      <c r="Z3966" s="21"/>
      <c r="AH3966"/>
    </row>
    <row r="3967" spans="1:34" ht="11.25" customHeight="1">
      <c r="A3967"/>
      <c r="B3967" s="1281" t="s">
        <v>32</v>
      </c>
      <c r="C3967" s="1282">
        <v>2797</v>
      </c>
      <c r="D3967" s="1341" t="str">
        <f t="shared" si="75"/>
        <v>MD2797</v>
      </c>
      <c r="E3967" s="1514" t="s">
        <v>124</v>
      </c>
      <c r="F3967" s="1390">
        <v>500</v>
      </c>
      <c r="G3967" s="1283">
        <v>2.52</v>
      </c>
      <c r="H3967" s="1283">
        <v>2.94</v>
      </c>
      <c r="I3967" s="1283">
        <v>3.36</v>
      </c>
      <c r="J3967" s="1283">
        <v>3.7</v>
      </c>
      <c r="K3967" s="1283">
        <v>4.03</v>
      </c>
      <c r="L3967" s="1283"/>
      <c r="M3967" s="1283"/>
      <c r="N3967" s="1283"/>
      <c r="O3967" s="1283"/>
      <c r="P3967" s="1283">
        <v>3.36</v>
      </c>
      <c r="R3967" s="1067"/>
      <c r="S3967"/>
      <c r="T3967" s="268"/>
      <c r="U3967" s="268"/>
      <c r="V3967" s="268"/>
      <c r="Z3967" s="21"/>
      <c r="AH3967"/>
    </row>
    <row r="3968" spans="1:34" ht="11.25" customHeight="1">
      <c r="A3968"/>
      <c r="B3968" s="1281" t="s">
        <v>32</v>
      </c>
      <c r="C3968" s="1282">
        <v>2799</v>
      </c>
      <c r="D3968" s="1341" t="str">
        <f t="shared" si="75"/>
        <v>MD2799</v>
      </c>
      <c r="E3968" s="1514" t="s">
        <v>125</v>
      </c>
      <c r="F3968" s="1390">
        <v>600</v>
      </c>
      <c r="G3968" s="1283">
        <v>4.38</v>
      </c>
      <c r="H3968" s="1283">
        <v>5.1100000000000003</v>
      </c>
      <c r="I3968" s="1283">
        <v>5.84</v>
      </c>
      <c r="J3968" s="1283">
        <v>6.42</v>
      </c>
      <c r="K3968" s="1283">
        <v>7.01</v>
      </c>
      <c r="L3968" s="1283"/>
      <c r="M3968" s="1283"/>
      <c r="N3968" s="1283"/>
      <c r="O3968" s="1283"/>
      <c r="P3968" s="1283">
        <v>5.84</v>
      </c>
      <c r="R3968" s="1067"/>
      <c r="S3968"/>
      <c r="T3968" s="268"/>
      <c r="U3968" s="268"/>
      <c r="V3968" s="268"/>
      <c r="Z3968" s="21"/>
      <c r="AH3968"/>
    </row>
    <row r="3969" spans="1:34" ht="11.25" customHeight="1">
      <c r="A3969"/>
      <c r="B3969" s="1281" t="s">
        <v>32</v>
      </c>
      <c r="C3969" s="1282">
        <v>2802</v>
      </c>
      <c r="D3969" s="1341" t="str">
        <f t="shared" si="75"/>
        <v>MD2802</v>
      </c>
      <c r="E3969" s="1514" t="s">
        <v>125</v>
      </c>
      <c r="F3969" s="1390">
        <v>500</v>
      </c>
      <c r="G3969" s="1283">
        <v>3.58</v>
      </c>
      <c r="H3969" s="1283">
        <v>4.17</v>
      </c>
      <c r="I3969" s="1283">
        <v>4.7699999999999996</v>
      </c>
      <c r="J3969" s="1283">
        <v>5.24</v>
      </c>
      <c r="K3969" s="1283">
        <v>5.72</v>
      </c>
      <c r="L3969" s="1283"/>
      <c r="M3969" s="1283"/>
      <c r="N3969" s="1283"/>
      <c r="O3969" s="1283"/>
      <c r="P3969" s="1283">
        <v>4.7699999999999996</v>
      </c>
      <c r="R3969" s="1067"/>
      <c r="S3969"/>
      <c r="T3969" s="268"/>
      <c r="U3969" s="268"/>
      <c r="V3969" s="268"/>
      <c r="Z3969" s="21"/>
      <c r="AH3969"/>
    </row>
    <row r="3970" spans="1:34" ht="11.25" customHeight="1">
      <c r="A3970"/>
      <c r="B3970" s="1281" t="s">
        <v>32</v>
      </c>
      <c r="C3970" s="1282">
        <v>2835</v>
      </c>
      <c r="D3970" s="1341" t="str">
        <f t="shared" si="75"/>
        <v>MD2835</v>
      </c>
      <c r="E3970" s="1514" t="s">
        <v>125</v>
      </c>
      <c r="F3970" s="1390">
        <v>500</v>
      </c>
      <c r="G3970" s="1283">
        <v>1.84</v>
      </c>
      <c r="H3970" s="1283">
        <v>2.14</v>
      </c>
      <c r="I3970" s="1283">
        <v>2.4500000000000002</v>
      </c>
      <c r="J3970" s="1283">
        <v>2.69</v>
      </c>
      <c r="K3970" s="1283">
        <v>2.94</v>
      </c>
      <c r="L3970" s="1283"/>
      <c r="M3970" s="1283"/>
      <c r="N3970" s="1283"/>
      <c r="O3970" s="1283"/>
      <c r="P3970" s="1283">
        <v>2.4500000000000002</v>
      </c>
      <c r="R3970" s="1067"/>
      <c r="S3970"/>
      <c r="T3970" s="268"/>
      <c r="U3970" s="268"/>
      <c r="V3970" s="268"/>
      <c r="Z3970" s="21"/>
      <c r="AH3970"/>
    </row>
    <row r="3971" spans="1:34" ht="11.25" customHeight="1">
      <c r="A3971"/>
      <c r="B3971" s="1281" t="s">
        <v>32</v>
      </c>
      <c r="C3971" s="1282">
        <v>2836</v>
      </c>
      <c r="D3971" s="1341" t="str">
        <f t="shared" si="75"/>
        <v>MD2836</v>
      </c>
      <c r="E3971" s="1514" t="s">
        <v>125</v>
      </c>
      <c r="F3971" s="1390">
        <v>500</v>
      </c>
      <c r="G3971" s="1283">
        <v>2.44</v>
      </c>
      <c r="H3971" s="1283">
        <v>2.84</v>
      </c>
      <c r="I3971" s="1283">
        <v>3.25</v>
      </c>
      <c r="J3971" s="1283">
        <v>3.57</v>
      </c>
      <c r="K3971" s="1283">
        <v>3.9</v>
      </c>
      <c r="L3971" s="1283"/>
      <c r="M3971" s="1283"/>
      <c r="N3971" s="1283"/>
      <c r="O3971" s="1283"/>
      <c r="P3971" s="1283">
        <v>3.25</v>
      </c>
      <c r="R3971" s="1067"/>
      <c r="S3971"/>
      <c r="T3971" s="268"/>
      <c r="U3971" s="268"/>
      <c r="V3971" s="268"/>
      <c r="Z3971" s="21"/>
      <c r="AH3971"/>
    </row>
    <row r="3972" spans="1:34" ht="11.25" customHeight="1">
      <c r="A3972"/>
      <c r="B3972" s="1281" t="s">
        <v>32</v>
      </c>
      <c r="C3972" s="1282">
        <v>2841</v>
      </c>
      <c r="D3972" s="1341" t="str">
        <f t="shared" si="75"/>
        <v>MD2841</v>
      </c>
      <c r="E3972" s="1514" t="s">
        <v>125</v>
      </c>
      <c r="F3972" s="1390">
        <v>500</v>
      </c>
      <c r="G3972" s="1283">
        <v>2.86</v>
      </c>
      <c r="H3972" s="1283">
        <v>3.33</v>
      </c>
      <c r="I3972" s="1283">
        <v>3.81</v>
      </c>
      <c r="J3972" s="1283">
        <v>4.1900000000000004</v>
      </c>
      <c r="K3972" s="1283">
        <v>4.57</v>
      </c>
      <c r="L3972" s="1283"/>
      <c r="M3972" s="1283"/>
      <c r="N3972" s="1283"/>
      <c r="O3972" s="1283"/>
      <c r="P3972" s="1283">
        <v>3.81</v>
      </c>
      <c r="R3972" s="1067"/>
      <c r="S3972"/>
      <c r="T3972" s="268"/>
      <c r="U3972" s="268"/>
      <c r="V3972" s="268"/>
      <c r="Z3972" s="21"/>
      <c r="AH3972"/>
    </row>
    <row r="3973" spans="1:34" ht="11.25" customHeight="1">
      <c r="A3973"/>
      <c r="B3973" s="1281" t="s">
        <v>32</v>
      </c>
      <c r="C3973" s="1282">
        <v>2881</v>
      </c>
      <c r="D3973" s="1341" t="str">
        <f t="shared" si="75"/>
        <v>MD2881</v>
      </c>
      <c r="E3973" s="1514" t="s">
        <v>121</v>
      </c>
      <c r="F3973" s="1390">
        <v>500</v>
      </c>
      <c r="G3973" s="1283">
        <v>1.68</v>
      </c>
      <c r="H3973" s="1283">
        <v>1.96</v>
      </c>
      <c r="I3973" s="1283">
        <v>2.2400000000000002</v>
      </c>
      <c r="J3973" s="1283">
        <v>2.46</v>
      </c>
      <c r="K3973" s="1283">
        <v>2.69</v>
      </c>
      <c r="L3973" s="1283"/>
      <c r="M3973" s="1283"/>
      <c r="N3973" s="1283"/>
      <c r="O3973" s="1283"/>
      <c r="P3973" s="1283">
        <v>2.2400000000000002</v>
      </c>
      <c r="R3973" s="1067"/>
      <c r="S3973"/>
      <c r="T3973" s="268"/>
      <c r="U3973" s="268"/>
      <c r="V3973" s="268"/>
      <c r="Z3973" s="21"/>
      <c r="AH3973"/>
    </row>
    <row r="3974" spans="1:34" ht="11.25" customHeight="1">
      <c r="A3974"/>
      <c r="B3974" s="1281" t="s">
        <v>32</v>
      </c>
      <c r="C3974" s="1282">
        <v>2883</v>
      </c>
      <c r="D3974" s="1341" t="str">
        <f t="shared" si="75"/>
        <v>MD2883</v>
      </c>
      <c r="E3974" s="1514" t="s">
        <v>121</v>
      </c>
      <c r="F3974" s="1390">
        <v>500</v>
      </c>
      <c r="G3974" s="1283">
        <v>2.04</v>
      </c>
      <c r="H3974" s="1283">
        <v>2.38</v>
      </c>
      <c r="I3974" s="1283">
        <v>2.72</v>
      </c>
      <c r="J3974" s="1283">
        <v>2.99</v>
      </c>
      <c r="K3974" s="1283">
        <v>3.26</v>
      </c>
      <c r="L3974" s="1283"/>
      <c r="M3974" s="1283"/>
      <c r="N3974" s="1283"/>
      <c r="O3974" s="1283"/>
      <c r="P3974" s="1283">
        <v>2.72</v>
      </c>
      <c r="R3974" s="1067"/>
      <c r="S3974"/>
      <c r="T3974" s="268"/>
      <c r="U3974" s="268"/>
      <c r="V3974" s="268"/>
      <c r="Z3974" s="21"/>
      <c r="AH3974"/>
    </row>
    <row r="3975" spans="1:34" ht="11.25" customHeight="1">
      <c r="A3975"/>
      <c r="B3975" s="1281" t="s">
        <v>32</v>
      </c>
      <c r="C3975" s="1282">
        <v>2915</v>
      </c>
      <c r="D3975" s="1341" t="str">
        <f t="shared" si="75"/>
        <v>MD2915</v>
      </c>
      <c r="E3975" s="1514" t="s">
        <v>123</v>
      </c>
      <c r="F3975" s="1390">
        <v>500</v>
      </c>
      <c r="G3975" s="1283">
        <v>2.44</v>
      </c>
      <c r="H3975" s="1283">
        <v>2.84</v>
      </c>
      <c r="I3975" s="1283">
        <v>3.25</v>
      </c>
      <c r="J3975" s="1283">
        <v>3.57</v>
      </c>
      <c r="K3975" s="1283">
        <v>3.9</v>
      </c>
      <c r="L3975" s="1283"/>
      <c r="M3975" s="1283"/>
      <c r="N3975" s="1283"/>
      <c r="O3975" s="1283"/>
      <c r="P3975" s="1283">
        <v>3.25</v>
      </c>
      <c r="R3975" s="1067"/>
      <c r="S3975"/>
      <c r="T3975" s="268"/>
      <c r="U3975" s="268"/>
      <c r="V3975" s="268"/>
      <c r="Z3975" s="21"/>
      <c r="AH3975"/>
    </row>
    <row r="3976" spans="1:34" ht="11.25" customHeight="1">
      <c r="A3976"/>
      <c r="B3976" s="1281" t="s">
        <v>32</v>
      </c>
      <c r="C3976" s="1282">
        <v>2916</v>
      </c>
      <c r="D3976" s="1341" t="str">
        <f t="shared" si="75"/>
        <v>MD2916</v>
      </c>
      <c r="E3976" s="1514" t="s">
        <v>123</v>
      </c>
      <c r="F3976" s="1390">
        <v>500</v>
      </c>
      <c r="G3976" s="1283">
        <v>2.8</v>
      </c>
      <c r="H3976" s="1283">
        <v>3.26</v>
      </c>
      <c r="I3976" s="1283">
        <v>3.73</v>
      </c>
      <c r="J3976" s="1283">
        <v>4.0999999999999996</v>
      </c>
      <c r="K3976" s="1283">
        <v>4.47</v>
      </c>
      <c r="L3976" s="1283"/>
      <c r="M3976" s="1283"/>
      <c r="N3976" s="1283"/>
      <c r="O3976" s="1283"/>
      <c r="P3976" s="1283">
        <v>3.73</v>
      </c>
      <c r="R3976" s="1067"/>
      <c r="S3976"/>
      <c r="T3976" s="268"/>
      <c r="U3976" s="268"/>
      <c r="V3976" s="268"/>
      <c r="Z3976" s="21"/>
      <c r="AH3976"/>
    </row>
    <row r="3977" spans="1:34" ht="11.25" customHeight="1">
      <c r="A3977"/>
      <c r="B3977" s="1281" t="s">
        <v>32</v>
      </c>
      <c r="C3977" s="1282">
        <v>2923</v>
      </c>
      <c r="D3977" s="1341" t="str">
        <f t="shared" si="75"/>
        <v>MD2923</v>
      </c>
      <c r="E3977" s="1514" t="s">
        <v>124</v>
      </c>
      <c r="F3977" s="1390">
        <v>500</v>
      </c>
      <c r="G3977" s="1283">
        <v>1.31</v>
      </c>
      <c r="H3977" s="1283">
        <v>1.53</v>
      </c>
      <c r="I3977" s="1283">
        <v>1.74</v>
      </c>
      <c r="J3977" s="1283">
        <v>1.92</v>
      </c>
      <c r="K3977" s="1283">
        <v>2.09</v>
      </c>
      <c r="L3977" s="1283"/>
      <c r="M3977" s="1283"/>
      <c r="N3977" s="1283"/>
      <c r="O3977" s="1283"/>
      <c r="P3977" s="1283">
        <v>1.74</v>
      </c>
      <c r="R3977" s="1067"/>
      <c r="S3977"/>
      <c r="T3977" s="268"/>
      <c r="U3977" s="268"/>
      <c r="V3977" s="268"/>
      <c r="Z3977" s="21"/>
      <c r="AH3977"/>
    </row>
    <row r="3978" spans="1:34" ht="11.25" customHeight="1">
      <c r="A3978"/>
      <c r="B3978" s="1281" t="s">
        <v>32</v>
      </c>
      <c r="C3978" s="1282">
        <v>2960</v>
      </c>
      <c r="D3978" s="1341" t="str">
        <f t="shared" si="75"/>
        <v>MD2960</v>
      </c>
      <c r="E3978" s="1514" t="s">
        <v>123</v>
      </c>
      <c r="F3978" s="1390">
        <v>500</v>
      </c>
      <c r="G3978" s="1283">
        <v>3.11</v>
      </c>
      <c r="H3978" s="1283">
        <v>3.63</v>
      </c>
      <c r="I3978" s="1283">
        <v>4.1399999999999997</v>
      </c>
      <c r="J3978" s="1283">
        <v>4.5599999999999996</v>
      </c>
      <c r="K3978" s="1283">
        <v>4.97</v>
      </c>
      <c r="L3978" s="1283"/>
      <c r="M3978" s="1283"/>
      <c r="N3978" s="1283"/>
      <c r="O3978" s="1283"/>
      <c r="P3978" s="1283">
        <v>4.1399999999999997</v>
      </c>
      <c r="R3978" s="1067"/>
      <c r="S3978"/>
      <c r="T3978" s="268"/>
      <c r="U3978" s="268"/>
      <c r="V3978" s="268"/>
      <c r="Z3978" s="21"/>
      <c r="AH3978"/>
    </row>
    <row r="3979" spans="1:34" ht="11.25" customHeight="1">
      <c r="A3979"/>
      <c r="B3979" s="1281" t="s">
        <v>32</v>
      </c>
      <c r="C3979" s="1282">
        <v>3004</v>
      </c>
      <c r="D3979" s="1341" t="str">
        <f t="shared" si="75"/>
        <v>MD3004</v>
      </c>
      <c r="E3979" s="1514" t="s">
        <v>123</v>
      </c>
      <c r="F3979" s="1390">
        <v>500</v>
      </c>
      <c r="G3979" s="1283">
        <v>2.0499999999999998</v>
      </c>
      <c r="H3979" s="1283">
        <v>2.39</v>
      </c>
      <c r="I3979" s="1283">
        <v>2.74</v>
      </c>
      <c r="J3979" s="1283">
        <v>3.01</v>
      </c>
      <c r="K3979" s="1283">
        <v>3.28</v>
      </c>
      <c r="L3979" s="1283"/>
      <c r="M3979" s="1283"/>
      <c r="N3979" s="1283"/>
      <c r="O3979" s="1283"/>
      <c r="P3979" s="1283">
        <v>2.74</v>
      </c>
      <c r="R3979" s="1067"/>
      <c r="S3979"/>
      <c r="T3979" s="268"/>
      <c r="U3979" s="268"/>
      <c r="V3979" s="268"/>
      <c r="Z3979" s="21"/>
      <c r="AH3979"/>
    </row>
    <row r="3980" spans="1:34" ht="11.25" customHeight="1">
      <c r="A3980"/>
      <c r="B3980" s="1281" t="s">
        <v>32</v>
      </c>
      <c r="C3980" s="1282">
        <v>3018</v>
      </c>
      <c r="D3980" s="1341" t="str">
        <f t="shared" ref="D3980:D4043" si="76">B3980&amp;TEXT(C3980,"0000")</f>
        <v>MD3018</v>
      </c>
      <c r="E3980" s="1514" t="s">
        <v>123</v>
      </c>
      <c r="F3980" s="1390">
        <v>500</v>
      </c>
      <c r="G3980" s="1283">
        <v>2.16</v>
      </c>
      <c r="H3980" s="1283">
        <v>2.52</v>
      </c>
      <c r="I3980" s="1283">
        <v>2.88</v>
      </c>
      <c r="J3980" s="1283">
        <v>3.17</v>
      </c>
      <c r="K3980" s="1283">
        <v>3.46</v>
      </c>
      <c r="L3980" s="1283"/>
      <c r="M3980" s="1283"/>
      <c r="N3980" s="1283"/>
      <c r="O3980" s="1283"/>
      <c r="P3980" s="1283">
        <v>2.88</v>
      </c>
      <c r="R3980" s="1067"/>
      <c r="S3980"/>
      <c r="T3980" s="268"/>
      <c r="U3980" s="268"/>
      <c r="V3980" s="268"/>
      <c r="Z3980" s="21"/>
      <c r="AH3980"/>
    </row>
    <row r="3981" spans="1:34" ht="11.25" customHeight="1">
      <c r="A3981"/>
      <c r="B3981" s="1281" t="s">
        <v>32</v>
      </c>
      <c r="C3981" s="1282">
        <v>3022</v>
      </c>
      <c r="D3981" s="1341" t="str">
        <f t="shared" si="76"/>
        <v>MD3022</v>
      </c>
      <c r="E3981" s="1514" t="s">
        <v>125</v>
      </c>
      <c r="F3981" s="1390">
        <v>500</v>
      </c>
      <c r="G3981" s="1283">
        <v>2.66</v>
      </c>
      <c r="H3981" s="1283">
        <v>3.11</v>
      </c>
      <c r="I3981" s="1283">
        <v>3.55</v>
      </c>
      <c r="J3981" s="1283">
        <v>3.91</v>
      </c>
      <c r="K3981" s="1283">
        <v>4.26</v>
      </c>
      <c r="L3981" s="1283"/>
      <c r="M3981" s="1283"/>
      <c r="N3981" s="1283"/>
      <c r="O3981" s="1283"/>
      <c r="P3981" s="1283">
        <v>3.55</v>
      </c>
      <c r="R3981" s="1067"/>
      <c r="S3981"/>
      <c r="T3981" s="268"/>
      <c r="U3981" s="268"/>
      <c r="V3981" s="268"/>
      <c r="Z3981" s="21"/>
      <c r="AH3981"/>
    </row>
    <row r="3982" spans="1:34" ht="11.25" customHeight="1">
      <c r="A3982"/>
      <c r="B3982" s="1281" t="s">
        <v>32</v>
      </c>
      <c r="C3982" s="1282">
        <v>3027</v>
      </c>
      <c r="D3982" s="1341" t="str">
        <f t="shared" si="76"/>
        <v>MD3027</v>
      </c>
      <c r="E3982" s="1514" t="s">
        <v>123</v>
      </c>
      <c r="F3982" s="1390">
        <v>500</v>
      </c>
      <c r="G3982" s="1283">
        <v>1.7</v>
      </c>
      <c r="H3982" s="1283">
        <v>1.99</v>
      </c>
      <c r="I3982" s="1283">
        <v>2.27</v>
      </c>
      <c r="J3982" s="1283">
        <v>2.5</v>
      </c>
      <c r="K3982" s="1283">
        <v>2.73</v>
      </c>
      <c r="L3982" s="1283"/>
      <c r="M3982" s="1283"/>
      <c r="N3982" s="1283"/>
      <c r="O3982" s="1283"/>
      <c r="P3982" s="1283">
        <v>2.27</v>
      </c>
      <c r="R3982" s="1067"/>
      <c r="S3982"/>
      <c r="T3982" s="268"/>
      <c r="U3982" s="268"/>
      <c r="V3982" s="268"/>
      <c r="Z3982" s="21"/>
      <c r="AH3982"/>
    </row>
    <row r="3983" spans="1:34" ht="11.25" customHeight="1">
      <c r="A3983"/>
      <c r="B3983" s="1281" t="s">
        <v>32</v>
      </c>
      <c r="C3983" s="1282">
        <v>3028</v>
      </c>
      <c r="D3983" s="1341" t="str">
        <f t="shared" si="76"/>
        <v>MD3028</v>
      </c>
      <c r="E3983" s="1514" t="s">
        <v>123</v>
      </c>
      <c r="F3983" s="1390">
        <v>500</v>
      </c>
      <c r="G3983" s="1283">
        <v>2.09</v>
      </c>
      <c r="H3983" s="1283">
        <v>2.44</v>
      </c>
      <c r="I3983" s="1283">
        <v>2.78</v>
      </c>
      <c r="J3983" s="1283">
        <v>3.06</v>
      </c>
      <c r="K3983" s="1283">
        <v>3.34</v>
      </c>
      <c r="L3983" s="1283"/>
      <c r="M3983" s="1283"/>
      <c r="N3983" s="1283"/>
      <c r="O3983" s="1283"/>
      <c r="P3983" s="1283">
        <v>2.78</v>
      </c>
      <c r="R3983" s="1067"/>
      <c r="S3983"/>
      <c r="T3983" s="268"/>
      <c r="U3983" s="268"/>
      <c r="V3983" s="268"/>
      <c r="Z3983" s="21"/>
      <c r="AH3983"/>
    </row>
    <row r="3984" spans="1:34" ht="11.25" customHeight="1">
      <c r="A3984"/>
      <c r="B3984" s="1281" t="s">
        <v>32</v>
      </c>
      <c r="C3984" s="1282">
        <v>3030</v>
      </c>
      <c r="D3984" s="1341" t="str">
        <f t="shared" si="76"/>
        <v>MD3030</v>
      </c>
      <c r="E3984" s="1514" t="s">
        <v>123</v>
      </c>
      <c r="F3984" s="1390">
        <v>600</v>
      </c>
      <c r="G3984" s="1283">
        <v>4.7</v>
      </c>
      <c r="H3984" s="1283">
        <v>5.49</v>
      </c>
      <c r="I3984" s="1283">
        <v>6.27</v>
      </c>
      <c r="J3984" s="1283">
        <v>6.9</v>
      </c>
      <c r="K3984" s="1283">
        <v>7.53</v>
      </c>
      <c r="L3984" s="1283"/>
      <c r="M3984" s="1283"/>
      <c r="N3984" s="1283"/>
      <c r="O3984" s="1283"/>
      <c r="P3984" s="1283">
        <v>6.27</v>
      </c>
      <c r="R3984" s="1067"/>
      <c r="S3984"/>
      <c r="T3984" s="268"/>
      <c r="U3984" s="268"/>
      <c r="V3984" s="268"/>
      <c r="Z3984" s="21"/>
      <c r="AH3984"/>
    </row>
    <row r="3985" spans="1:34" ht="11.25" customHeight="1">
      <c r="A3985"/>
      <c r="B3985" s="1281" t="s">
        <v>32</v>
      </c>
      <c r="C3985" s="1282">
        <v>3040</v>
      </c>
      <c r="D3985" s="1341" t="str">
        <f t="shared" si="76"/>
        <v>MD3040</v>
      </c>
      <c r="E3985" s="1514" t="s">
        <v>125</v>
      </c>
      <c r="F3985" s="1390">
        <v>600</v>
      </c>
      <c r="G3985" s="1283">
        <v>4.5</v>
      </c>
      <c r="H3985" s="1283">
        <v>5.25</v>
      </c>
      <c r="I3985" s="1283">
        <v>6</v>
      </c>
      <c r="J3985" s="1283">
        <v>6.6</v>
      </c>
      <c r="K3985" s="1283">
        <v>7.2</v>
      </c>
      <c r="L3985" s="1283"/>
      <c r="M3985" s="1283"/>
      <c r="N3985" s="1283"/>
      <c r="O3985" s="1283"/>
      <c r="P3985" s="1283">
        <v>6</v>
      </c>
      <c r="R3985" s="1067"/>
      <c r="S3985"/>
      <c r="T3985" s="268"/>
      <c r="U3985" s="268"/>
      <c r="V3985" s="268"/>
      <c r="Z3985" s="21"/>
      <c r="AH3985"/>
    </row>
    <row r="3986" spans="1:34" ht="11.25" customHeight="1">
      <c r="A3986"/>
      <c r="B3986" s="1281" t="s">
        <v>32</v>
      </c>
      <c r="C3986" s="1282">
        <v>3041</v>
      </c>
      <c r="D3986" s="1341" t="str">
        <f t="shared" si="76"/>
        <v>MD3041</v>
      </c>
      <c r="E3986" s="1514" t="s">
        <v>125</v>
      </c>
      <c r="F3986" s="1390">
        <v>500</v>
      </c>
      <c r="G3986" s="1283">
        <v>3.5</v>
      </c>
      <c r="H3986" s="1283">
        <v>4.09</v>
      </c>
      <c r="I3986" s="1283">
        <v>4.67</v>
      </c>
      <c r="J3986" s="1283">
        <v>5.14</v>
      </c>
      <c r="K3986" s="1283">
        <v>5.61</v>
      </c>
      <c r="L3986" s="1283"/>
      <c r="M3986" s="1283"/>
      <c r="N3986" s="1283"/>
      <c r="O3986" s="1283"/>
      <c r="P3986" s="1283">
        <v>4.67</v>
      </c>
      <c r="R3986" s="1067"/>
      <c r="S3986"/>
      <c r="T3986" s="268"/>
      <c r="U3986" s="268"/>
      <c r="V3986" s="268"/>
      <c r="Z3986" s="21"/>
      <c r="AH3986"/>
    </row>
    <row r="3987" spans="1:34" ht="11.25" customHeight="1">
      <c r="A3987"/>
      <c r="B3987" s="1281" t="s">
        <v>32</v>
      </c>
      <c r="C3987" s="1282">
        <v>3042</v>
      </c>
      <c r="D3987" s="1341" t="str">
        <f t="shared" si="76"/>
        <v>MD3042</v>
      </c>
      <c r="E3987" s="1514" t="s">
        <v>123</v>
      </c>
      <c r="F3987" s="1390">
        <v>500</v>
      </c>
      <c r="G3987" s="1283">
        <v>3.42</v>
      </c>
      <c r="H3987" s="1283">
        <v>3.99</v>
      </c>
      <c r="I3987" s="1283">
        <v>4.5599999999999996</v>
      </c>
      <c r="J3987" s="1283">
        <v>5.0199999999999996</v>
      </c>
      <c r="K3987" s="1283">
        <v>5.47</v>
      </c>
      <c r="L3987" s="1283"/>
      <c r="M3987" s="1283"/>
      <c r="N3987" s="1283"/>
      <c r="O3987" s="1283"/>
      <c r="P3987" s="1283">
        <v>4.5599999999999996</v>
      </c>
      <c r="R3987" s="1067"/>
      <c r="S3987"/>
      <c r="T3987" s="268"/>
      <c r="U3987" s="268"/>
      <c r="V3987" s="268"/>
      <c r="Z3987" s="21"/>
      <c r="AH3987"/>
    </row>
    <row r="3988" spans="1:34" ht="11.25" customHeight="1">
      <c r="A3988"/>
      <c r="B3988" s="1281" t="s">
        <v>32</v>
      </c>
      <c r="C3988" s="1282">
        <v>3064</v>
      </c>
      <c r="D3988" s="1341" t="str">
        <f t="shared" si="76"/>
        <v>MD3064</v>
      </c>
      <c r="E3988" s="1514" t="s">
        <v>121</v>
      </c>
      <c r="F3988" s="1390">
        <v>500</v>
      </c>
      <c r="G3988" s="1283">
        <v>2.93</v>
      </c>
      <c r="H3988" s="1283">
        <v>3.42</v>
      </c>
      <c r="I3988" s="1283">
        <v>3.9</v>
      </c>
      <c r="J3988" s="1283">
        <v>4.29</v>
      </c>
      <c r="K3988" s="1283">
        <v>4.68</v>
      </c>
      <c r="L3988" s="1283"/>
      <c r="M3988" s="1283"/>
      <c r="N3988" s="1283"/>
      <c r="O3988" s="1283"/>
      <c r="P3988" s="1283">
        <v>3.9</v>
      </c>
      <c r="R3988" s="1067"/>
      <c r="S3988"/>
      <c r="T3988" s="268"/>
      <c r="U3988" s="268"/>
      <c r="V3988" s="268"/>
      <c r="Z3988" s="21"/>
      <c r="AH3988"/>
    </row>
    <row r="3989" spans="1:34" ht="11.25" customHeight="1">
      <c r="A3989"/>
      <c r="B3989" s="1281" t="s">
        <v>32</v>
      </c>
      <c r="C3989" s="1282">
        <v>3076</v>
      </c>
      <c r="D3989" s="1341" t="str">
        <f t="shared" si="76"/>
        <v>MD3076</v>
      </c>
      <c r="E3989" s="1514" t="s">
        <v>121</v>
      </c>
      <c r="F3989" s="1390">
        <v>500</v>
      </c>
      <c r="G3989" s="1283">
        <v>2.16</v>
      </c>
      <c r="H3989" s="1283">
        <v>2.52</v>
      </c>
      <c r="I3989" s="1283">
        <v>2.88</v>
      </c>
      <c r="J3989" s="1283">
        <v>3.17</v>
      </c>
      <c r="K3989" s="1283">
        <v>3.46</v>
      </c>
      <c r="L3989" s="1283"/>
      <c r="M3989" s="1283"/>
      <c r="N3989" s="1283"/>
      <c r="O3989" s="1283"/>
      <c r="P3989" s="1283">
        <v>2.88</v>
      </c>
      <c r="R3989" s="1067"/>
      <c r="S3989"/>
      <c r="T3989" s="268"/>
      <c r="U3989" s="268"/>
      <c r="V3989" s="268"/>
      <c r="Z3989" s="21"/>
      <c r="AH3989"/>
    </row>
    <row r="3990" spans="1:34" ht="11.25" customHeight="1">
      <c r="A3990"/>
      <c r="B3990" s="1281" t="s">
        <v>32</v>
      </c>
      <c r="C3990" s="1282">
        <v>3081</v>
      </c>
      <c r="D3990" s="1341" t="str">
        <f t="shared" si="76"/>
        <v>MD3081</v>
      </c>
      <c r="E3990" s="1514" t="s">
        <v>123</v>
      </c>
      <c r="F3990" s="1390">
        <v>500</v>
      </c>
      <c r="G3990" s="1283">
        <v>3.42</v>
      </c>
      <c r="H3990" s="1283">
        <v>3.99</v>
      </c>
      <c r="I3990" s="1283">
        <v>4.5599999999999996</v>
      </c>
      <c r="J3990" s="1283">
        <v>5.0199999999999996</v>
      </c>
      <c r="K3990" s="1283">
        <v>5.47</v>
      </c>
      <c r="L3990" s="1283"/>
      <c r="M3990" s="1283"/>
      <c r="N3990" s="1283"/>
      <c r="O3990" s="1283"/>
      <c r="P3990" s="1283">
        <v>4.5599999999999996</v>
      </c>
      <c r="R3990" s="1067"/>
      <c r="S3990"/>
      <c r="T3990" s="268"/>
      <c r="U3990" s="268"/>
      <c r="V3990" s="268"/>
      <c r="Z3990" s="21"/>
      <c r="AH3990"/>
    </row>
    <row r="3991" spans="1:34" ht="11.25" customHeight="1">
      <c r="A3991"/>
      <c r="B3991" s="1281" t="s">
        <v>32</v>
      </c>
      <c r="C3991" s="1282">
        <v>3082</v>
      </c>
      <c r="D3991" s="1341" t="str">
        <f t="shared" si="76"/>
        <v>MD3082</v>
      </c>
      <c r="E3991" s="1514" t="s">
        <v>123</v>
      </c>
      <c r="F3991" s="1390">
        <v>500</v>
      </c>
      <c r="G3991" s="1283">
        <v>2.84</v>
      </c>
      <c r="H3991" s="1283">
        <v>3.32</v>
      </c>
      <c r="I3991" s="1283">
        <v>3.79</v>
      </c>
      <c r="J3991" s="1283">
        <v>4.17</v>
      </c>
      <c r="K3991" s="1283">
        <v>4.55</v>
      </c>
      <c r="L3991" s="1283"/>
      <c r="M3991" s="1283"/>
      <c r="N3991" s="1283"/>
      <c r="O3991" s="1283"/>
      <c r="P3991" s="1283">
        <v>3.79</v>
      </c>
      <c r="R3991" s="1067"/>
      <c r="S3991"/>
      <c r="T3991" s="268"/>
      <c r="U3991" s="268"/>
      <c r="V3991" s="268"/>
      <c r="Z3991" s="21"/>
      <c r="AH3991"/>
    </row>
    <row r="3992" spans="1:34" ht="11.25" customHeight="1">
      <c r="A3992"/>
      <c r="B3992" s="1281" t="s">
        <v>32</v>
      </c>
      <c r="C3992" s="1282">
        <v>3085</v>
      </c>
      <c r="D3992" s="1341" t="str">
        <f t="shared" si="76"/>
        <v>MD3085</v>
      </c>
      <c r="E3992" s="1514" t="s">
        <v>123</v>
      </c>
      <c r="F3992" s="1390">
        <v>500</v>
      </c>
      <c r="G3992" s="1283">
        <v>3.14</v>
      </c>
      <c r="H3992" s="1283">
        <v>3.67</v>
      </c>
      <c r="I3992" s="1283">
        <v>4.1900000000000004</v>
      </c>
      <c r="J3992" s="1283">
        <v>4.6100000000000003</v>
      </c>
      <c r="K3992" s="1283">
        <v>5.03</v>
      </c>
      <c r="L3992" s="1283"/>
      <c r="M3992" s="1283"/>
      <c r="N3992" s="1283"/>
      <c r="O3992" s="1283"/>
      <c r="P3992" s="1283">
        <v>4.1900000000000004</v>
      </c>
      <c r="R3992" s="1067"/>
      <c r="S3992"/>
      <c r="T3992" s="268"/>
      <c r="U3992" s="268"/>
      <c r="V3992" s="268"/>
      <c r="Z3992" s="21"/>
      <c r="AH3992"/>
    </row>
    <row r="3993" spans="1:34" ht="11.25" customHeight="1">
      <c r="A3993"/>
      <c r="B3993" s="1281" t="s">
        <v>32</v>
      </c>
      <c r="C3993" s="1282">
        <v>3110</v>
      </c>
      <c r="D3993" s="1341" t="str">
        <f t="shared" si="76"/>
        <v>MD3110</v>
      </c>
      <c r="E3993" s="1514" t="s">
        <v>123</v>
      </c>
      <c r="F3993" s="1390">
        <v>500</v>
      </c>
      <c r="G3993" s="1283">
        <v>2.9</v>
      </c>
      <c r="H3993" s="1283">
        <v>3.39</v>
      </c>
      <c r="I3993" s="1283">
        <v>3.87</v>
      </c>
      <c r="J3993" s="1283">
        <v>4.26</v>
      </c>
      <c r="K3993" s="1283">
        <v>4.6500000000000004</v>
      </c>
      <c r="L3993" s="1283"/>
      <c r="M3993" s="1283"/>
      <c r="N3993" s="1283"/>
      <c r="O3993" s="1283"/>
      <c r="P3993" s="1283">
        <v>3.87</v>
      </c>
      <c r="R3993" s="1067"/>
      <c r="S3993"/>
      <c r="T3993" s="268"/>
      <c r="U3993" s="268"/>
      <c r="V3993" s="268"/>
      <c r="Z3993" s="21"/>
      <c r="AH3993"/>
    </row>
    <row r="3994" spans="1:34" ht="11.25" customHeight="1">
      <c r="A3994"/>
      <c r="B3994" s="1281" t="s">
        <v>32</v>
      </c>
      <c r="C3994" s="1282">
        <v>3111</v>
      </c>
      <c r="D3994" s="1341" t="str">
        <f t="shared" si="76"/>
        <v>MD3111</v>
      </c>
      <c r="E3994" s="1514" t="s">
        <v>122</v>
      </c>
      <c r="F3994" s="1390">
        <v>500</v>
      </c>
      <c r="G3994" s="1283">
        <v>1.36</v>
      </c>
      <c r="H3994" s="1283">
        <v>1.58</v>
      </c>
      <c r="I3994" s="1283">
        <v>1.81</v>
      </c>
      <c r="J3994" s="1283">
        <v>1.99</v>
      </c>
      <c r="K3994" s="1283">
        <v>2.17</v>
      </c>
      <c r="L3994" s="1283"/>
      <c r="M3994" s="1283"/>
      <c r="N3994" s="1283"/>
      <c r="O3994" s="1283"/>
      <c r="P3994" s="1283">
        <v>1.81</v>
      </c>
      <c r="R3994" s="1067"/>
      <c r="S3994"/>
      <c r="T3994" s="268"/>
      <c r="U3994" s="268"/>
      <c r="V3994" s="268"/>
      <c r="Z3994" s="21"/>
      <c r="AH3994"/>
    </row>
    <row r="3995" spans="1:34" ht="11.25" customHeight="1">
      <c r="A3995"/>
      <c r="B3995" s="1281" t="s">
        <v>32</v>
      </c>
      <c r="C3995" s="1282">
        <v>3113</v>
      </c>
      <c r="D3995" s="1341" t="str">
        <f t="shared" si="76"/>
        <v>MD3113</v>
      </c>
      <c r="E3995" s="1514" t="s">
        <v>121</v>
      </c>
      <c r="F3995" s="1390">
        <v>500</v>
      </c>
      <c r="G3995" s="1283">
        <v>1.63</v>
      </c>
      <c r="H3995" s="1283">
        <v>1.9</v>
      </c>
      <c r="I3995" s="1283">
        <v>2.1800000000000002</v>
      </c>
      <c r="J3995" s="1283">
        <v>2.39</v>
      </c>
      <c r="K3995" s="1283">
        <v>2.61</v>
      </c>
      <c r="L3995" s="1283"/>
      <c r="M3995" s="1283"/>
      <c r="N3995" s="1283"/>
      <c r="O3995" s="1283"/>
      <c r="P3995" s="1283">
        <v>2.1800000000000002</v>
      </c>
      <c r="R3995" s="1067"/>
      <c r="S3995"/>
      <c r="T3995" s="268"/>
      <c r="U3995" s="268"/>
      <c r="V3995" s="268"/>
      <c r="Z3995" s="21"/>
      <c r="AH3995"/>
    </row>
    <row r="3996" spans="1:34" ht="11.25" customHeight="1">
      <c r="A3996"/>
      <c r="B3996" s="1281" t="s">
        <v>32</v>
      </c>
      <c r="C3996" s="1282">
        <v>3114</v>
      </c>
      <c r="D3996" s="1341" t="str">
        <f t="shared" si="76"/>
        <v>MD3114</v>
      </c>
      <c r="E3996" s="1514" t="s">
        <v>123</v>
      </c>
      <c r="F3996" s="1390">
        <v>500</v>
      </c>
      <c r="G3996" s="1283">
        <v>2.09</v>
      </c>
      <c r="H3996" s="1283">
        <v>2.44</v>
      </c>
      <c r="I3996" s="1283">
        <v>2.78</v>
      </c>
      <c r="J3996" s="1283">
        <v>3.06</v>
      </c>
      <c r="K3996" s="1283">
        <v>3.34</v>
      </c>
      <c r="L3996" s="1283"/>
      <c r="M3996" s="1283"/>
      <c r="N3996" s="1283"/>
      <c r="O3996" s="1283"/>
      <c r="P3996" s="1283">
        <v>2.78</v>
      </c>
      <c r="R3996" s="1067"/>
      <c r="S3996"/>
      <c r="T3996" s="268"/>
      <c r="U3996" s="268"/>
      <c r="V3996" s="268"/>
      <c r="Z3996" s="21"/>
      <c r="AH3996"/>
    </row>
    <row r="3997" spans="1:34" ht="11.25" customHeight="1">
      <c r="A3997"/>
      <c r="B3997" s="1281" t="s">
        <v>32</v>
      </c>
      <c r="C3997" s="1282">
        <v>3118</v>
      </c>
      <c r="D3997" s="1341" t="str">
        <f t="shared" si="76"/>
        <v>MD3118</v>
      </c>
      <c r="E3997" s="1514" t="s">
        <v>125</v>
      </c>
      <c r="F3997" s="1390">
        <v>500</v>
      </c>
      <c r="G3997" s="1283">
        <v>1.21</v>
      </c>
      <c r="H3997" s="1283">
        <v>1.41</v>
      </c>
      <c r="I3997" s="1283">
        <v>1.62</v>
      </c>
      <c r="J3997" s="1283">
        <v>1.78</v>
      </c>
      <c r="K3997" s="1283">
        <v>1.94</v>
      </c>
      <c r="L3997" s="1283"/>
      <c r="M3997" s="1283"/>
      <c r="N3997" s="1283"/>
      <c r="O3997" s="1283"/>
      <c r="P3997" s="1283">
        <v>1.62</v>
      </c>
      <c r="R3997" s="1067"/>
      <c r="S3997"/>
      <c r="T3997" s="268"/>
      <c r="U3997" s="268"/>
      <c r="V3997" s="268"/>
      <c r="Z3997" s="21"/>
      <c r="AH3997"/>
    </row>
    <row r="3998" spans="1:34" ht="11.25" customHeight="1">
      <c r="A3998"/>
      <c r="B3998" s="1281" t="s">
        <v>32</v>
      </c>
      <c r="C3998" s="1282">
        <v>3119</v>
      </c>
      <c r="D3998" s="1341" t="str">
        <f t="shared" si="76"/>
        <v>MD3119</v>
      </c>
      <c r="E3998" s="1514" t="s">
        <v>125</v>
      </c>
      <c r="F3998" s="1390">
        <v>500</v>
      </c>
      <c r="G3998" s="1283">
        <v>0.62</v>
      </c>
      <c r="H3998" s="1283">
        <v>0.73</v>
      </c>
      <c r="I3998" s="1283">
        <v>0.83</v>
      </c>
      <c r="J3998" s="1283">
        <v>0.92</v>
      </c>
      <c r="K3998" s="1283">
        <v>1</v>
      </c>
      <c r="L3998" s="1283"/>
      <c r="M3998" s="1283"/>
      <c r="N3998" s="1283"/>
      <c r="O3998" s="1283"/>
      <c r="P3998" s="1283">
        <v>0.83</v>
      </c>
      <c r="R3998" s="1067"/>
      <c r="S3998"/>
      <c r="T3998" s="268"/>
      <c r="U3998" s="268"/>
      <c r="V3998" s="268"/>
      <c r="Z3998" s="21"/>
      <c r="AH3998"/>
    </row>
    <row r="3999" spans="1:34" ht="11.25" customHeight="1">
      <c r="A3999"/>
      <c r="B3999" s="1281" t="s">
        <v>32</v>
      </c>
      <c r="C3999" s="1282">
        <v>3122</v>
      </c>
      <c r="D3999" s="1341" t="str">
        <f t="shared" si="76"/>
        <v>MD3122</v>
      </c>
      <c r="E3999" s="1514" t="s">
        <v>125</v>
      </c>
      <c r="F3999" s="1390">
        <v>500</v>
      </c>
      <c r="G3999" s="1283">
        <v>1.46</v>
      </c>
      <c r="H3999" s="1283">
        <v>1.71</v>
      </c>
      <c r="I3999" s="1283">
        <v>1.95</v>
      </c>
      <c r="J3999" s="1283">
        <v>2.15</v>
      </c>
      <c r="K3999" s="1283">
        <v>2.34</v>
      </c>
      <c r="L3999" s="1283"/>
      <c r="M3999" s="1283"/>
      <c r="N3999" s="1283"/>
      <c r="O3999" s="1283"/>
      <c r="P3999" s="1283">
        <v>1.95</v>
      </c>
      <c r="R3999" s="1067"/>
      <c r="S3999"/>
      <c r="T3999" s="268"/>
      <c r="U3999" s="268"/>
      <c r="V3999" s="268"/>
      <c r="Z3999" s="21"/>
      <c r="AH3999"/>
    </row>
    <row r="4000" spans="1:34" ht="11.25" customHeight="1">
      <c r="A4000"/>
      <c r="B4000" s="1281" t="s">
        <v>32</v>
      </c>
      <c r="C4000" s="1282">
        <v>3126</v>
      </c>
      <c r="D4000" s="1341" t="str">
        <f t="shared" si="76"/>
        <v>MD3126</v>
      </c>
      <c r="E4000" s="1514" t="s">
        <v>123</v>
      </c>
      <c r="F4000" s="1390">
        <v>500</v>
      </c>
      <c r="G4000" s="1283">
        <v>1.07</v>
      </c>
      <c r="H4000" s="1283">
        <v>1.25</v>
      </c>
      <c r="I4000" s="1283">
        <v>1.42</v>
      </c>
      <c r="J4000" s="1283">
        <v>1.57</v>
      </c>
      <c r="K4000" s="1283">
        <v>1.71</v>
      </c>
      <c r="L4000" s="1283"/>
      <c r="M4000" s="1283"/>
      <c r="N4000" s="1283"/>
      <c r="O4000" s="1283"/>
      <c r="P4000" s="1283">
        <v>1.42</v>
      </c>
      <c r="R4000" s="1067"/>
      <c r="S4000"/>
      <c r="T4000" s="268"/>
      <c r="U4000" s="268"/>
      <c r="V4000" s="268"/>
      <c r="Z4000" s="21"/>
      <c r="AH4000"/>
    </row>
    <row r="4001" spans="1:34" ht="11.25" customHeight="1">
      <c r="A4001"/>
      <c r="B4001" s="1281" t="s">
        <v>32</v>
      </c>
      <c r="C4001" s="1282">
        <v>3131</v>
      </c>
      <c r="D4001" s="1341" t="str">
        <f t="shared" si="76"/>
        <v>MD3131</v>
      </c>
      <c r="E4001" s="1514" t="s">
        <v>125</v>
      </c>
      <c r="F4001" s="1390">
        <v>500</v>
      </c>
      <c r="G4001" s="1283">
        <v>1.2</v>
      </c>
      <c r="H4001" s="1283">
        <v>1.4</v>
      </c>
      <c r="I4001" s="1283">
        <v>1.6</v>
      </c>
      <c r="J4001" s="1283">
        <v>1.76</v>
      </c>
      <c r="K4001" s="1283">
        <v>1.92</v>
      </c>
      <c r="L4001" s="1283"/>
      <c r="M4001" s="1283"/>
      <c r="N4001" s="1283"/>
      <c r="O4001" s="1283"/>
      <c r="P4001" s="1283">
        <v>1.6</v>
      </c>
      <c r="R4001" s="1067"/>
      <c r="S4001"/>
      <c r="T4001" s="268"/>
      <c r="U4001" s="268"/>
      <c r="V4001" s="268"/>
      <c r="Z4001" s="21"/>
      <c r="AH4001"/>
    </row>
    <row r="4002" spans="1:34" ht="11.25" customHeight="1">
      <c r="A4002"/>
      <c r="B4002" s="1281" t="s">
        <v>32</v>
      </c>
      <c r="C4002" s="1282">
        <v>3132</v>
      </c>
      <c r="D4002" s="1341" t="str">
        <f t="shared" si="76"/>
        <v>MD3132</v>
      </c>
      <c r="E4002" s="1514" t="s">
        <v>125</v>
      </c>
      <c r="F4002" s="1390">
        <v>500</v>
      </c>
      <c r="G4002" s="1283">
        <v>2.14</v>
      </c>
      <c r="H4002" s="1283">
        <v>2.4900000000000002</v>
      </c>
      <c r="I4002" s="1283">
        <v>2.85</v>
      </c>
      <c r="J4002" s="1283">
        <v>3.13</v>
      </c>
      <c r="K4002" s="1283">
        <v>3.42</v>
      </c>
      <c r="L4002" s="1283"/>
      <c r="M4002" s="1283"/>
      <c r="N4002" s="1283"/>
      <c r="O4002" s="1283"/>
      <c r="P4002" s="1283">
        <v>2.85</v>
      </c>
      <c r="R4002" s="1067"/>
      <c r="S4002"/>
      <c r="T4002" s="268"/>
      <c r="U4002" s="268"/>
      <c r="V4002" s="268"/>
      <c r="Z4002" s="21"/>
      <c r="AH4002"/>
    </row>
    <row r="4003" spans="1:34" ht="11.25" customHeight="1">
      <c r="A4003"/>
      <c r="B4003" s="1281" t="s">
        <v>32</v>
      </c>
      <c r="C4003" s="1282">
        <v>3145</v>
      </c>
      <c r="D4003" s="1341" t="str">
        <f t="shared" si="76"/>
        <v>MD3145</v>
      </c>
      <c r="E4003" s="1514" t="s">
        <v>125</v>
      </c>
      <c r="F4003" s="1390">
        <v>500</v>
      </c>
      <c r="G4003" s="1283">
        <v>1.55</v>
      </c>
      <c r="H4003" s="1283">
        <v>1.81</v>
      </c>
      <c r="I4003" s="1283">
        <v>2.06</v>
      </c>
      <c r="J4003" s="1283">
        <v>2.27</v>
      </c>
      <c r="K4003" s="1283">
        <v>2.48</v>
      </c>
      <c r="L4003" s="1283"/>
      <c r="M4003" s="1283"/>
      <c r="N4003" s="1283"/>
      <c r="O4003" s="1283"/>
      <c r="P4003" s="1283">
        <v>2.06</v>
      </c>
      <c r="R4003" s="1067"/>
      <c r="S4003"/>
      <c r="T4003" s="268"/>
      <c r="U4003" s="268"/>
      <c r="V4003" s="268"/>
      <c r="Z4003" s="21"/>
      <c r="AH4003"/>
    </row>
    <row r="4004" spans="1:34" ht="11.25" customHeight="1">
      <c r="A4004"/>
      <c r="B4004" s="1281" t="s">
        <v>32</v>
      </c>
      <c r="C4004" s="1282">
        <v>3146</v>
      </c>
      <c r="D4004" s="1341" t="str">
        <f t="shared" si="76"/>
        <v>MD3146</v>
      </c>
      <c r="E4004" s="1514" t="s">
        <v>123</v>
      </c>
      <c r="F4004" s="1390">
        <v>500</v>
      </c>
      <c r="G4004" s="1283">
        <v>1.64</v>
      </c>
      <c r="H4004" s="1283">
        <v>1.92</v>
      </c>
      <c r="I4004" s="1283">
        <v>2.19</v>
      </c>
      <c r="J4004" s="1283">
        <v>2.41</v>
      </c>
      <c r="K4004" s="1283">
        <v>2.63</v>
      </c>
      <c r="L4004" s="1283"/>
      <c r="M4004" s="1283"/>
      <c r="N4004" s="1283"/>
      <c r="O4004" s="1283"/>
      <c r="P4004" s="1283">
        <v>2.19</v>
      </c>
      <c r="R4004" s="1067"/>
      <c r="S4004"/>
      <c r="T4004" s="268"/>
      <c r="U4004" s="268"/>
      <c r="V4004" s="268"/>
      <c r="Z4004" s="21"/>
      <c r="AH4004"/>
    </row>
    <row r="4005" spans="1:34" ht="11.25" customHeight="1">
      <c r="A4005"/>
      <c r="B4005" s="1281" t="s">
        <v>32</v>
      </c>
      <c r="C4005" s="1282">
        <v>3169</v>
      </c>
      <c r="D4005" s="1341" t="str">
        <f t="shared" si="76"/>
        <v>MD3169</v>
      </c>
      <c r="E4005" s="1514" t="s">
        <v>123</v>
      </c>
      <c r="F4005" s="1390">
        <v>500</v>
      </c>
      <c r="G4005" s="1283">
        <v>1.81</v>
      </c>
      <c r="H4005" s="1283">
        <v>2.11</v>
      </c>
      <c r="I4005" s="1283">
        <v>2.42</v>
      </c>
      <c r="J4005" s="1283">
        <v>2.66</v>
      </c>
      <c r="K4005" s="1283">
        <v>2.9</v>
      </c>
      <c r="L4005" s="1283"/>
      <c r="M4005" s="1283"/>
      <c r="N4005" s="1283"/>
      <c r="O4005" s="1283"/>
      <c r="P4005" s="1283">
        <v>2.42</v>
      </c>
      <c r="R4005" s="1067"/>
      <c r="S4005"/>
      <c r="T4005" s="268"/>
      <c r="U4005" s="268"/>
      <c r="V4005" s="268"/>
      <c r="Z4005" s="21"/>
      <c r="AH4005"/>
    </row>
    <row r="4006" spans="1:34" ht="11.25" customHeight="1">
      <c r="A4006"/>
      <c r="B4006" s="1281" t="s">
        <v>32</v>
      </c>
      <c r="C4006" s="1282">
        <v>3179</v>
      </c>
      <c r="D4006" s="1341" t="str">
        <f t="shared" si="76"/>
        <v>MD3179</v>
      </c>
      <c r="E4006" s="1514" t="s">
        <v>121</v>
      </c>
      <c r="F4006" s="1390">
        <v>500</v>
      </c>
      <c r="G4006" s="1283">
        <v>1.49</v>
      </c>
      <c r="H4006" s="1283">
        <v>1.74</v>
      </c>
      <c r="I4006" s="1283">
        <v>1.98</v>
      </c>
      <c r="J4006" s="1283">
        <v>2.1800000000000002</v>
      </c>
      <c r="K4006" s="1283">
        <v>2.38</v>
      </c>
      <c r="L4006" s="1283"/>
      <c r="M4006" s="1283"/>
      <c r="N4006" s="1283"/>
      <c r="O4006" s="1283"/>
      <c r="P4006" s="1283">
        <v>1.98</v>
      </c>
      <c r="R4006" s="1067"/>
      <c r="S4006"/>
      <c r="T4006" s="268"/>
      <c r="U4006" s="268"/>
      <c r="V4006" s="268"/>
      <c r="Z4006" s="21"/>
      <c r="AH4006"/>
    </row>
    <row r="4007" spans="1:34" ht="11.25" customHeight="1">
      <c r="A4007"/>
      <c r="B4007" s="1281" t="s">
        <v>32</v>
      </c>
      <c r="C4007" s="1282">
        <v>3180</v>
      </c>
      <c r="D4007" s="1341" t="str">
        <f t="shared" si="76"/>
        <v>MD3180</v>
      </c>
      <c r="E4007" s="1514" t="s">
        <v>121</v>
      </c>
      <c r="F4007" s="1390">
        <v>500</v>
      </c>
      <c r="G4007" s="1283">
        <v>1.62</v>
      </c>
      <c r="H4007" s="1283">
        <v>1.89</v>
      </c>
      <c r="I4007" s="1283">
        <v>2.16</v>
      </c>
      <c r="J4007" s="1283">
        <v>2.38</v>
      </c>
      <c r="K4007" s="1283">
        <v>2.59</v>
      </c>
      <c r="L4007" s="1283"/>
      <c r="M4007" s="1283"/>
      <c r="N4007" s="1283"/>
      <c r="O4007" s="1283"/>
      <c r="P4007" s="1283">
        <v>2.16</v>
      </c>
      <c r="R4007" s="1067"/>
      <c r="S4007"/>
      <c r="T4007" s="268"/>
      <c r="U4007" s="268"/>
      <c r="V4007" s="268"/>
      <c r="Z4007" s="21"/>
      <c r="AH4007"/>
    </row>
    <row r="4008" spans="1:34" ht="11.25" customHeight="1">
      <c r="A4008"/>
      <c r="B4008" s="1281" t="s">
        <v>32</v>
      </c>
      <c r="C4008" s="1282">
        <v>3188</v>
      </c>
      <c r="D4008" s="1341" t="str">
        <f t="shared" si="76"/>
        <v>MD3188</v>
      </c>
      <c r="E4008" s="1514" t="s">
        <v>125</v>
      </c>
      <c r="F4008" s="1390">
        <v>500</v>
      </c>
      <c r="G4008" s="1283">
        <v>1.75</v>
      </c>
      <c r="H4008" s="1283">
        <v>2.04</v>
      </c>
      <c r="I4008" s="1283">
        <v>2.34</v>
      </c>
      <c r="J4008" s="1283">
        <v>2.57</v>
      </c>
      <c r="K4008" s="1283">
        <v>2.8</v>
      </c>
      <c r="L4008" s="1283"/>
      <c r="M4008" s="1283"/>
      <c r="N4008" s="1283"/>
      <c r="O4008" s="1283"/>
      <c r="P4008" s="1283">
        <v>2.34</v>
      </c>
      <c r="R4008" s="1067"/>
      <c r="S4008"/>
      <c r="T4008" s="268"/>
      <c r="U4008" s="268"/>
      <c r="V4008" s="268"/>
      <c r="Z4008" s="21"/>
      <c r="AH4008"/>
    </row>
    <row r="4009" spans="1:34" ht="11.25" customHeight="1">
      <c r="A4009"/>
      <c r="B4009" s="1281" t="s">
        <v>32</v>
      </c>
      <c r="C4009" s="1282">
        <v>3220</v>
      </c>
      <c r="D4009" s="1341" t="str">
        <f t="shared" si="76"/>
        <v>MD3220</v>
      </c>
      <c r="E4009" s="1514" t="s">
        <v>125</v>
      </c>
      <c r="F4009" s="1390">
        <v>500</v>
      </c>
      <c r="G4009" s="1283">
        <v>1.18</v>
      </c>
      <c r="H4009" s="1283">
        <v>1.37</v>
      </c>
      <c r="I4009" s="1283">
        <v>1.57</v>
      </c>
      <c r="J4009" s="1283">
        <v>1.72</v>
      </c>
      <c r="K4009" s="1283">
        <v>1.88</v>
      </c>
      <c r="L4009" s="1283"/>
      <c r="M4009" s="1283"/>
      <c r="N4009" s="1283"/>
      <c r="O4009" s="1283"/>
      <c r="P4009" s="1283">
        <v>1.57</v>
      </c>
      <c r="R4009" s="1067"/>
      <c r="S4009"/>
      <c r="T4009" s="268"/>
      <c r="U4009" s="268"/>
      <c r="V4009" s="268"/>
      <c r="Z4009" s="21"/>
      <c r="AH4009"/>
    </row>
    <row r="4010" spans="1:34" ht="11.25" customHeight="1">
      <c r="A4010"/>
      <c r="B4010" s="1281" t="s">
        <v>32</v>
      </c>
      <c r="C4010" s="1282">
        <v>3224</v>
      </c>
      <c r="D4010" s="1341" t="str">
        <f t="shared" si="76"/>
        <v>MD3224</v>
      </c>
      <c r="E4010" s="1514" t="s">
        <v>125</v>
      </c>
      <c r="F4010" s="1390">
        <v>500</v>
      </c>
      <c r="G4010" s="1283">
        <v>2.34</v>
      </c>
      <c r="H4010" s="1283">
        <v>2.73</v>
      </c>
      <c r="I4010" s="1283">
        <v>3.12</v>
      </c>
      <c r="J4010" s="1283">
        <v>3.43</v>
      </c>
      <c r="K4010" s="1283">
        <v>3.74</v>
      </c>
      <c r="L4010" s="1283"/>
      <c r="M4010" s="1283"/>
      <c r="N4010" s="1283"/>
      <c r="O4010" s="1283"/>
      <c r="P4010" s="1283">
        <v>3.12</v>
      </c>
      <c r="R4010" s="1067"/>
      <c r="S4010"/>
      <c r="T4010" s="268"/>
      <c r="U4010" s="268"/>
      <c r="V4010" s="268"/>
      <c r="Z4010" s="21"/>
      <c r="AH4010"/>
    </row>
    <row r="4011" spans="1:34" ht="11.25" customHeight="1">
      <c r="A4011"/>
      <c r="B4011" s="1281" t="s">
        <v>32</v>
      </c>
      <c r="C4011" s="1282">
        <v>3227</v>
      </c>
      <c r="D4011" s="1341" t="str">
        <f t="shared" si="76"/>
        <v>MD3227</v>
      </c>
      <c r="E4011" s="1514" t="s">
        <v>125</v>
      </c>
      <c r="F4011" s="1390">
        <v>500</v>
      </c>
      <c r="G4011" s="1283">
        <v>1.87</v>
      </c>
      <c r="H4011" s="1283">
        <v>2.1800000000000002</v>
      </c>
      <c r="I4011" s="1283">
        <v>2.5</v>
      </c>
      <c r="J4011" s="1283">
        <v>2.75</v>
      </c>
      <c r="K4011" s="1283">
        <v>3</v>
      </c>
      <c r="L4011" s="1283"/>
      <c r="M4011" s="1283"/>
      <c r="N4011" s="1283"/>
      <c r="O4011" s="1283"/>
      <c r="P4011" s="1283">
        <v>2.5</v>
      </c>
      <c r="R4011" s="1067"/>
      <c r="S4011"/>
      <c r="T4011" s="268"/>
      <c r="U4011" s="268"/>
      <c r="V4011" s="268"/>
      <c r="Z4011" s="21"/>
      <c r="AH4011"/>
    </row>
    <row r="4012" spans="1:34" ht="11.25" customHeight="1">
      <c r="A4012"/>
      <c r="B4012" s="1281" t="s">
        <v>32</v>
      </c>
      <c r="C4012" s="1282">
        <v>3240</v>
      </c>
      <c r="D4012" s="1341" t="str">
        <f t="shared" si="76"/>
        <v>MD3240</v>
      </c>
      <c r="E4012" s="1514" t="s">
        <v>125</v>
      </c>
      <c r="F4012" s="1390">
        <v>500</v>
      </c>
      <c r="G4012" s="1283">
        <v>2.04</v>
      </c>
      <c r="H4012" s="1283">
        <v>2.38</v>
      </c>
      <c r="I4012" s="1283">
        <v>2.72</v>
      </c>
      <c r="J4012" s="1283">
        <v>2.99</v>
      </c>
      <c r="K4012" s="1283">
        <v>3.26</v>
      </c>
      <c r="L4012" s="1283"/>
      <c r="M4012" s="1283"/>
      <c r="N4012" s="1283"/>
      <c r="O4012" s="1283"/>
      <c r="P4012" s="1283">
        <v>2.72</v>
      </c>
      <c r="R4012" s="1067"/>
      <c r="S4012"/>
      <c r="T4012" s="268"/>
      <c r="U4012" s="268"/>
      <c r="V4012" s="268"/>
      <c r="Z4012" s="21"/>
      <c r="AH4012"/>
    </row>
    <row r="4013" spans="1:34" ht="11.25" customHeight="1">
      <c r="A4013"/>
      <c r="B4013" s="1281" t="s">
        <v>32</v>
      </c>
      <c r="C4013" s="1282">
        <v>3241</v>
      </c>
      <c r="D4013" s="1341" t="str">
        <f t="shared" si="76"/>
        <v>MD3241</v>
      </c>
      <c r="E4013" s="1514" t="s">
        <v>125</v>
      </c>
      <c r="F4013" s="1390">
        <v>500</v>
      </c>
      <c r="G4013" s="1283">
        <v>1.82</v>
      </c>
      <c r="H4013" s="1283">
        <v>2.13</v>
      </c>
      <c r="I4013" s="1283">
        <v>2.4300000000000002</v>
      </c>
      <c r="J4013" s="1283">
        <v>2.68</v>
      </c>
      <c r="K4013" s="1283">
        <v>2.92</v>
      </c>
      <c r="L4013" s="1283"/>
      <c r="M4013" s="1283"/>
      <c r="N4013" s="1283"/>
      <c r="O4013" s="1283"/>
      <c r="P4013" s="1283">
        <v>2.4300000000000002</v>
      </c>
      <c r="R4013" s="1067"/>
      <c r="S4013"/>
      <c r="T4013" s="268"/>
      <c r="U4013" s="268"/>
      <c r="V4013" s="268"/>
      <c r="Z4013" s="21"/>
      <c r="AH4013"/>
    </row>
    <row r="4014" spans="1:34" ht="11.25" customHeight="1">
      <c r="A4014"/>
      <c r="B4014" s="1281" t="s">
        <v>32</v>
      </c>
      <c r="C4014" s="1282">
        <v>3255</v>
      </c>
      <c r="D4014" s="1341" t="str">
        <f t="shared" si="76"/>
        <v>MD3255</v>
      </c>
      <c r="E4014" s="1514" t="s">
        <v>125</v>
      </c>
      <c r="F4014" s="1390">
        <v>500</v>
      </c>
      <c r="G4014" s="1283">
        <v>1.69</v>
      </c>
      <c r="H4014" s="1283">
        <v>1.97</v>
      </c>
      <c r="I4014" s="1283">
        <v>2.2599999999999998</v>
      </c>
      <c r="J4014" s="1283">
        <v>2.48</v>
      </c>
      <c r="K4014" s="1283">
        <v>2.71</v>
      </c>
      <c r="L4014" s="1283"/>
      <c r="M4014" s="1283"/>
      <c r="N4014" s="1283"/>
      <c r="O4014" s="1283"/>
      <c r="P4014" s="1283">
        <v>2.2599999999999998</v>
      </c>
      <c r="R4014" s="1067"/>
      <c r="S4014"/>
      <c r="T4014" s="268"/>
      <c r="U4014" s="268"/>
      <c r="V4014" s="268"/>
      <c r="Z4014" s="21"/>
      <c r="AH4014"/>
    </row>
    <row r="4015" spans="1:34" ht="11.25" customHeight="1">
      <c r="A4015"/>
      <c r="B4015" s="1281" t="s">
        <v>32</v>
      </c>
      <c r="C4015" s="1282">
        <v>3257</v>
      </c>
      <c r="D4015" s="1341" t="str">
        <f t="shared" si="76"/>
        <v>MD3257</v>
      </c>
      <c r="E4015" s="1514" t="s">
        <v>125</v>
      </c>
      <c r="F4015" s="1390">
        <v>500</v>
      </c>
      <c r="G4015" s="1283">
        <v>2.04</v>
      </c>
      <c r="H4015" s="1283">
        <v>2.38</v>
      </c>
      <c r="I4015" s="1283">
        <v>2.72</v>
      </c>
      <c r="J4015" s="1283">
        <v>2.99</v>
      </c>
      <c r="K4015" s="1283">
        <v>3.26</v>
      </c>
      <c r="L4015" s="1283"/>
      <c r="M4015" s="1283"/>
      <c r="N4015" s="1283"/>
      <c r="O4015" s="1283"/>
      <c r="P4015" s="1283">
        <v>2.72</v>
      </c>
      <c r="R4015" s="1067"/>
      <c r="S4015"/>
      <c r="T4015" s="268"/>
      <c r="U4015" s="268"/>
      <c r="V4015" s="268"/>
      <c r="Z4015" s="21"/>
      <c r="AH4015"/>
    </row>
    <row r="4016" spans="1:34" ht="11.25" customHeight="1">
      <c r="A4016"/>
      <c r="B4016" s="1281" t="s">
        <v>32</v>
      </c>
      <c r="C4016" s="1282">
        <v>3270</v>
      </c>
      <c r="D4016" s="1341" t="str">
        <f t="shared" si="76"/>
        <v>MD3270</v>
      </c>
      <c r="E4016" s="1514" t="s">
        <v>125</v>
      </c>
      <c r="F4016" s="1390">
        <v>500</v>
      </c>
      <c r="G4016" s="1283">
        <v>1.82</v>
      </c>
      <c r="H4016" s="1283">
        <v>2.13</v>
      </c>
      <c r="I4016" s="1283">
        <v>2.4300000000000002</v>
      </c>
      <c r="J4016" s="1283">
        <v>2.68</v>
      </c>
      <c r="K4016" s="1283">
        <v>2.92</v>
      </c>
      <c r="L4016" s="1283"/>
      <c r="M4016" s="1283"/>
      <c r="N4016" s="1283"/>
      <c r="O4016" s="1283"/>
      <c r="P4016" s="1283">
        <v>2.4300000000000002</v>
      </c>
      <c r="R4016" s="1067"/>
      <c r="S4016"/>
      <c r="T4016" s="268"/>
      <c r="U4016" s="268"/>
      <c r="V4016" s="268"/>
      <c r="Z4016" s="21"/>
      <c r="AH4016"/>
    </row>
    <row r="4017" spans="1:34" ht="11.25" customHeight="1">
      <c r="A4017"/>
      <c r="B4017" s="1281" t="s">
        <v>32</v>
      </c>
      <c r="C4017" s="1282">
        <v>3300</v>
      </c>
      <c r="D4017" s="1341" t="str">
        <f t="shared" si="76"/>
        <v>MD3300</v>
      </c>
      <c r="E4017" s="1514" t="s">
        <v>125</v>
      </c>
      <c r="F4017" s="1390">
        <v>500</v>
      </c>
      <c r="G4017" s="1283">
        <v>2.98</v>
      </c>
      <c r="H4017" s="1283">
        <v>3.47</v>
      </c>
      <c r="I4017" s="1283">
        <v>3.97</v>
      </c>
      <c r="J4017" s="1283">
        <v>4.3600000000000003</v>
      </c>
      <c r="K4017" s="1283">
        <v>4.76</v>
      </c>
      <c r="L4017" s="1283"/>
      <c r="M4017" s="1283"/>
      <c r="N4017" s="1283"/>
      <c r="O4017" s="1283"/>
      <c r="P4017" s="1283">
        <v>3.97</v>
      </c>
      <c r="R4017" s="1067"/>
      <c r="S4017"/>
      <c r="T4017" s="268"/>
      <c r="U4017" s="268"/>
      <c r="V4017" s="268"/>
      <c r="Z4017" s="21"/>
      <c r="AH4017"/>
    </row>
    <row r="4018" spans="1:34" ht="11.25" customHeight="1">
      <c r="A4018"/>
      <c r="B4018" s="1281" t="s">
        <v>32</v>
      </c>
      <c r="C4018" s="1282">
        <v>3303</v>
      </c>
      <c r="D4018" s="1341" t="str">
        <f t="shared" si="76"/>
        <v>MD3303</v>
      </c>
      <c r="E4018" s="1514" t="s">
        <v>125</v>
      </c>
      <c r="F4018" s="1390">
        <v>500</v>
      </c>
      <c r="G4018" s="1283">
        <v>1.62</v>
      </c>
      <c r="H4018" s="1283">
        <v>1.89</v>
      </c>
      <c r="I4018" s="1283">
        <v>2.16</v>
      </c>
      <c r="J4018" s="1283">
        <v>2.38</v>
      </c>
      <c r="K4018" s="1283">
        <v>2.59</v>
      </c>
      <c r="L4018" s="1283"/>
      <c r="M4018" s="1283"/>
      <c r="N4018" s="1283"/>
      <c r="O4018" s="1283"/>
      <c r="P4018" s="1283">
        <v>2.16</v>
      </c>
      <c r="R4018" s="1067"/>
      <c r="S4018"/>
      <c r="T4018" s="268"/>
      <c r="U4018" s="268"/>
      <c r="V4018" s="268"/>
      <c r="Z4018" s="21"/>
      <c r="AH4018"/>
    </row>
    <row r="4019" spans="1:34" ht="11.25" customHeight="1">
      <c r="A4019"/>
      <c r="B4019" s="1281" t="s">
        <v>32</v>
      </c>
      <c r="C4019" s="1282">
        <v>3307</v>
      </c>
      <c r="D4019" s="1341" t="str">
        <f t="shared" si="76"/>
        <v>MD3307</v>
      </c>
      <c r="E4019" s="1514" t="s">
        <v>123</v>
      </c>
      <c r="F4019" s="1390">
        <v>500</v>
      </c>
      <c r="G4019" s="1283">
        <v>2.2599999999999998</v>
      </c>
      <c r="H4019" s="1283">
        <v>2.63</v>
      </c>
      <c r="I4019" s="1283">
        <v>3.01</v>
      </c>
      <c r="J4019" s="1283">
        <v>3.31</v>
      </c>
      <c r="K4019" s="1283">
        <v>3.61</v>
      </c>
      <c r="L4019" s="1283"/>
      <c r="M4019" s="1283"/>
      <c r="N4019" s="1283"/>
      <c r="O4019" s="1283"/>
      <c r="P4019" s="1283">
        <v>3.01</v>
      </c>
      <c r="R4019" s="1067"/>
      <c r="S4019"/>
      <c r="T4019" s="268"/>
      <c r="U4019" s="268"/>
      <c r="V4019" s="268"/>
      <c r="Z4019" s="21"/>
      <c r="AH4019"/>
    </row>
    <row r="4020" spans="1:34" ht="11.25" customHeight="1">
      <c r="A4020"/>
      <c r="B4020" s="1281" t="s">
        <v>32</v>
      </c>
      <c r="C4020" s="1282">
        <v>3315</v>
      </c>
      <c r="D4020" s="1341" t="str">
        <f t="shared" si="76"/>
        <v>MD3315</v>
      </c>
      <c r="E4020" s="1514" t="s">
        <v>123</v>
      </c>
      <c r="F4020" s="1390">
        <v>500</v>
      </c>
      <c r="G4020" s="1283">
        <v>2.38</v>
      </c>
      <c r="H4020" s="1283">
        <v>2.77</v>
      </c>
      <c r="I4020" s="1283">
        <v>3.17</v>
      </c>
      <c r="J4020" s="1283">
        <v>3.48</v>
      </c>
      <c r="K4020" s="1283">
        <v>3.8</v>
      </c>
      <c r="L4020" s="1283"/>
      <c r="M4020" s="1283"/>
      <c r="N4020" s="1283"/>
      <c r="O4020" s="1283"/>
      <c r="P4020" s="1283">
        <v>3.17</v>
      </c>
      <c r="R4020" s="1067"/>
      <c r="S4020"/>
      <c r="T4020" s="268"/>
      <c r="U4020" s="268"/>
      <c r="V4020" s="268"/>
      <c r="Z4020" s="21"/>
      <c r="AH4020"/>
    </row>
    <row r="4021" spans="1:34" ht="11.25" customHeight="1">
      <c r="A4021"/>
      <c r="B4021" s="1281" t="s">
        <v>32</v>
      </c>
      <c r="C4021" s="1282">
        <v>3334</v>
      </c>
      <c r="D4021" s="1341" t="str">
        <f t="shared" si="76"/>
        <v>MD3334</v>
      </c>
      <c r="E4021" s="1514" t="s">
        <v>124</v>
      </c>
      <c r="F4021" s="1390">
        <v>500</v>
      </c>
      <c r="G4021" s="1283">
        <v>1.45</v>
      </c>
      <c r="H4021" s="1283">
        <v>1.69</v>
      </c>
      <c r="I4021" s="1283">
        <v>1.94</v>
      </c>
      <c r="J4021" s="1283">
        <v>2.13</v>
      </c>
      <c r="K4021" s="1283">
        <v>2.3199999999999998</v>
      </c>
      <c r="L4021" s="1283"/>
      <c r="M4021" s="1283"/>
      <c r="N4021" s="1283"/>
      <c r="O4021" s="1283"/>
      <c r="P4021" s="1283">
        <v>1.94</v>
      </c>
      <c r="R4021" s="1067"/>
      <c r="S4021"/>
      <c r="T4021" s="268"/>
      <c r="U4021" s="268"/>
      <c r="V4021" s="268"/>
      <c r="Z4021" s="21"/>
      <c r="AH4021"/>
    </row>
    <row r="4022" spans="1:34" ht="11.25" customHeight="1">
      <c r="A4022"/>
      <c r="B4022" s="1281" t="s">
        <v>32</v>
      </c>
      <c r="C4022" s="1282">
        <v>3336</v>
      </c>
      <c r="D4022" s="1341" t="str">
        <f t="shared" si="76"/>
        <v>MD3336</v>
      </c>
      <c r="E4022" s="1514" t="s">
        <v>123</v>
      </c>
      <c r="F4022" s="1390">
        <v>500</v>
      </c>
      <c r="G4022" s="1283">
        <v>1.91</v>
      </c>
      <c r="H4022" s="1283">
        <v>2.23</v>
      </c>
      <c r="I4022" s="1283">
        <v>2.54</v>
      </c>
      <c r="J4022" s="1283">
        <v>2.8</v>
      </c>
      <c r="K4022" s="1283">
        <v>3.05</v>
      </c>
      <c r="L4022" s="1283"/>
      <c r="M4022" s="1283"/>
      <c r="N4022" s="1283"/>
      <c r="O4022" s="1283"/>
      <c r="P4022" s="1283">
        <v>2.54</v>
      </c>
      <c r="R4022" s="1067"/>
      <c r="S4022"/>
      <c r="T4022" s="268"/>
      <c r="U4022" s="268"/>
      <c r="V4022" s="268"/>
      <c r="Z4022" s="21"/>
      <c r="AH4022"/>
    </row>
    <row r="4023" spans="1:34" ht="11.25" customHeight="1">
      <c r="A4023"/>
      <c r="B4023" s="1281" t="s">
        <v>32</v>
      </c>
      <c r="C4023" s="1282">
        <v>3365</v>
      </c>
      <c r="D4023" s="1341" t="str">
        <f t="shared" si="76"/>
        <v>MD3365</v>
      </c>
      <c r="E4023" s="1514" t="s">
        <v>125</v>
      </c>
      <c r="F4023" s="1390">
        <v>500</v>
      </c>
      <c r="G4023" s="1283">
        <v>3.5</v>
      </c>
      <c r="H4023" s="1283">
        <v>4.09</v>
      </c>
      <c r="I4023" s="1283">
        <v>4.67</v>
      </c>
      <c r="J4023" s="1283">
        <v>5.14</v>
      </c>
      <c r="K4023" s="1283">
        <v>5.61</v>
      </c>
      <c r="L4023" s="1283"/>
      <c r="M4023" s="1283"/>
      <c r="N4023" s="1283"/>
      <c r="O4023" s="1283"/>
      <c r="P4023" s="1283">
        <v>4.67</v>
      </c>
      <c r="R4023" s="1067"/>
      <c r="S4023"/>
      <c r="T4023" s="268"/>
      <c r="U4023" s="268"/>
      <c r="V4023" s="268"/>
      <c r="Z4023" s="21"/>
      <c r="AH4023"/>
    </row>
    <row r="4024" spans="1:34" ht="11.25" customHeight="1">
      <c r="A4024"/>
      <c r="B4024" s="1281" t="s">
        <v>32</v>
      </c>
      <c r="C4024" s="1282">
        <v>3372</v>
      </c>
      <c r="D4024" s="1341" t="str">
        <f t="shared" si="76"/>
        <v>MD3372</v>
      </c>
      <c r="E4024" s="1514" t="s">
        <v>121</v>
      </c>
      <c r="F4024" s="1390">
        <v>500</v>
      </c>
      <c r="G4024" s="1283">
        <v>2.2200000000000002</v>
      </c>
      <c r="H4024" s="1283">
        <v>2.59</v>
      </c>
      <c r="I4024" s="1283">
        <v>2.96</v>
      </c>
      <c r="J4024" s="1283">
        <v>3.26</v>
      </c>
      <c r="K4024" s="1283">
        <v>3.55</v>
      </c>
      <c r="L4024" s="1283"/>
      <c r="M4024" s="1283"/>
      <c r="N4024" s="1283"/>
      <c r="O4024" s="1283"/>
      <c r="P4024" s="1283">
        <v>2.96</v>
      </c>
      <c r="R4024" s="1067"/>
      <c r="S4024"/>
      <c r="T4024" s="268"/>
      <c r="U4024" s="268"/>
      <c r="V4024" s="268"/>
      <c r="Z4024" s="21"/>
      <c r="AH4024"/>
    </row>
    <row r="4025" spans="1:34" ht="11.25" customHeight="1">
      <c r="A4025"/>
      <c r="B4025" s="1281" t="s">
        <v>32</v>
      </c>
      <c r="C4025" s="1282">
        <v>3373</v>
      </c>
      <c r="D4025" s="1341" t="str">
        <f t="shared" si="76"/>
        <v>MD3373</v>
      </c>
      <c r="E4025" s="1514" t="s">
        <v>123</v>
      </c>
      <c r="F4025" s="1390">
        <v>500</v>
      </c>
      <c r="G4025" s="1283">
        <v>3.01</v>
      </c>
      <c r="H4025" s="1283">
        <v>3.51</v>
      </c>
      <c r="I4025" s="1283">
        <v>4.0199999999999996</v>
      </c>
      <c r="J4025" s="1283">
        <v>4.42</v>
      </c>
      <c r="K4025" s="1283">
        <v>4.82</v>
      </c>
      <c r="L4025" s="1283"/>
      <c r="M4025" s="1283"/>
      <c r="N4025" s="1283"/>
      <c r="O4025" s="1283"/>
      <c r="P4025" s="1283">
        <v>4.0199999999999996</v>
      </c>
      <c r="R4025" s="1067"/>
      <c r="S4025"/>
      <c r="T4025" s="268"/>
      <c r="U4025" s="268"/>
      <c r="V4025" s="268"/>
      <c r="Z4025" s="21"/>
      <c r="AH4025"/>
    </row>
    <row r="4026" spans="1:34" ht="11.25" customHeight="1">
      <c r="A4026"/>
      <c r="B4026" s="1281" t="s">
        <v>32</v>
      </c>
      <c r="C4026" s="1282">
        <v>3383</v>
      </c>
      <c r="D4026" s="1341" t="str">
        <f t="shared" si="76"/>
        <v>MD3383</v>
      </c>
      <c r="E4026" s="1514" t="s">
        <v>121</v>
      </c>
      <c r="F4026" s="1390">
        <v>500</v>
      </c>
      <c r="G4026" s="1283">
        <v>1.67</v>
      </c>
      <c r="H4026" s="1283">
        <v>1.95</v>
      </c>
      <c r="I4026" s="1283">
        <v>2.2200000000000002</v>
      </c>
      <c r="J4026" s="1283">
        <v>2.4500000000000002</v>
      </c>
      <c r="K4026" s="1283">
        <v>2.67</v>
      </c>
      <c r="L4026" s="1283"/>
      <c r="M4026" s="1283"/>
      <c r="N4026" s="1283"/>
      <c r="O4026" s="1283"/>
      <c r="P4026" s="1283">
        <v>2.2200000000000002</v>
      </c>
      <c r="R4026" s="1067"/>
      <c r="S4026"/>
      <c r="T4026" s="268"/>
      <c r="U4026" s="268"/>
      <c r="V4026" s="268"/>
      <c r="Z4026" s="21"/>
      <c r="AH4026"/>
    </row>
    <row r="4027" spans="1:34" ht="11.25" customHeight="1">
      <c r="A4027"/>
      <c r="B4027" s="1281" t="s">
        <v>32</v>
      </c>
      <c r="C4027" s="1282">
        <v>3385</v>
      </c>
      <c r="D4027" s="1341" t="str">
        <f t="shared" si="76"/>
        <v>MD3385</v>
      </c>
      <c r="E4027" s="1514" t="s">
        <v>121</v>
      </c>
      <c r="F4027" s="1390">
        <v>500</v>
      </c>
      <c r="G4027" s="1283">
        <v>0.56000000000000005</v>
      </c>
      <c r="H4027" s="1283">
        <v>0.66</v>
      </c>
      <c r="I4027" s="1283">
        <v>0.75</v>
      </c>
      <c r="J4027" s="1283">
        <v>0.83</v>
      </c>
      <c r="K4027" s="1283">
        <v>0.9</v>
      </c>
      <c r="L4027" s="1283"/>
      <c r="M4027" s="1283"/>
      <c r="N4027" s="1283"/>
      <c r="O4027" s="1283"/>
      <c r="P4027" s="1283">
        <v>0.75</v>
      </c>
      <c r="R4027" s="1067"/>
      <c r="S4027"/>
      <c r="T4027" s="268"/>
      <c r="U4027" s="268"/>
      <c r="V4027" s="268"/>
      <c r="Z4027" s="21"/>
      <c r="AH4027"/>
    </row>
    <row r="4028" spans="1:34" ht="11.25" customHeight="1">
      <c r="A4028"/>
      <c r="B4028" s="1281" t="s">
        <v>32</v>
      </c>
      <c r="C4028" s="1282">
        <v>3400</v>
      </c>
      <c r="D4028" s="1341" t="str">
        <f t="shared" si="76"/>
        <v>MD3400</v>
      </c>
      <c r="E4028" s="1514" t="s">
        <v>125</v>
      </c>
      <c r="F4028" s="1390">
        <v>500</v>
      </c>
      <c r="G4028" s="1283">
        <v>2.56</v>
      </c>
      <c r="H4028" s="1283">
        <v>2.98</v>
      </c>
      <c r="I4028" s="1283">
        <v>3.41</v>
      </c>
      <c r="J4028" s="1283">
        <v>3.75</v>
      </c>
      <c r="K4028" s="1283">
        <v>4.09</v>
      </c>
      <c r="L4028" s="1283"/>
      <c r="M4028" s="1283"/>
      <c r="N4028" s="1283"/>
      <c r="O4028" s="1283"/>
      <c r="P4028" s="1283">
        <v>3.41</v>
      </c>
      <c r="R4028" s="1067"/>
      <c r="S4028"/>
      <c r="T4028" s="268"/>
      <c r="U4028" s="268"/>
      <c r="V4028" s="268"/>
      <c r="Z4028" s="21"/>
      <c r="AH4028"/>
    </row>
    <row r="4029" spans="1:34" ht="11.25" customHeight="1">
      <c r="A4029"/>
      <c r="B4029" s="1281" t="s">
        <v>32</v>
      </c>
      <c r="C4029" s="1282">
        <v>3507</v>
      </c>
      <c r="D4029" s="1341" t="str">
        <f t="shared" si="76"/>
        <v>MD3507</v>
      </c>
      <c r="E4029" s="1514" t="s">
        <v>125</v>
      </c>
      <c r="F4029" s="1390">
        <v>500</v>
      </c>
      <c r="G4029" s="1283">
        <v>1.85</v>
      </c>
      <c r="H4029" s="1283">
        <v>2.16</v>
      </c>
      <c r="I4029" s="1283">
        <v>2.46</v>
      </c>
      <c r="J4029" s="1283">
        <v>2.71</v>
      </c>
      <c r="K4029" s="1283">
        <v>2.96</v>
      </c>
      <c r="L4029" s="1283"/>
      <c r="M4029" s="1283"/>
      <c r="N4029" s="1283"/>
      <c r="O4029" s="1283"/>
      <c r="P4029" s="1283">
        <v>2.46</v>
      </c>
      <c r="R4029" s="1067"/>
      <c r="S4029"/>
      <c r="T4029" s="268"/>
      <c r="U4029" s="268"/>
      <c r="V4029" s="268"/>
      <c r="Z4029" s="21"/>
      <c r="AH4029"/>
    </row>
    <row r="4030" spans="1:34" ht="11.25" customHeight="1">
      <c r="A4030"/>
      <c r="B4030" s="1281" t="s">
        <v>32</v>
      </c>
      <c r="C4030" s="1282">
        <v>3515</v>
      </c>
      <c r="D4030" s="1341" t="str">
        <f t="shared" si="76"/>
        <v>MD3515</v>
      </c>
      <c r="E4030" s="1514" t="s">
        <v>125</v>
      </c>
      <c r="F4030" s="1390">
        <v>500</v>
      </c>
      <c r="G4030" s="1283">
        <v>1.55</v>
      </c>
      <c r="H4030" s="1283">
        <v>1.81</v>
      </c>
      <c r="I4030" s="1283">
        <v>2.06</v>
      </c>
      <c r="J4030" s="1283">
        <v>2.27</v>
      </c>
      <c r="K4030" s="1283">
        <v>2.48</v>
      </c>
      <c r="L4030" s="1283"/>
      <c r="M4030" s="1283"/>
      <c r="N4030" s="1283"/>
      <c r="O4030" s="1283"/>
      <c r="P4030" s="1283">
        <v>2.06</v>
      </c>
      <c r="R4030" s="1067"/>
      <c r="S4030"/>
      <c r="T4030" s="268"/>
      <c r="U4030" s="268"/>
      <c r="V4030" s="268"/>
      <c r="Z4030" s="21"/>
      <c r="AH4030"/>
    </row>
    <row r="4031" spans="1:34" ht="11.25" customHeight="1">
      <c r="A4031"/>
      <c r="B4031" s="1281" t="s">
        <v>32</v>
      </c>
      <c r="C4031" s="1282">
        <v>3548</v>
      </c>
      <c r="D4031" s="1341" t="str">
        <f t="shared" si="76"/>
        <v>MD3548</v>
      </c>
      <c r="E4031" s="1514" t="s">
        <v>125</v>
      </c>
      <c r="F4031" s="1390">
        <v>500</v>
      </c>
      <c r="G4031" s="1283">
        <v>0.72</v>
      </c>
      <c r="H4031" s="1283">
        <v>0.84</v>
      </c>
      <c r="I4031" s="1283">
        <v>0.96</v>
      </c>
      <c r="J4031" s="1283">
        <v>1.06</v>
      </c>
      <c r="K4031" s="1283">
        <v>1.1499999999999999</v>
      </c>
      <c r="L4031" s="1283"/>
      <c r="M4031" s="1283"/>
      <c r="N4031" s="1283"/>
      <c r="O4031" s="1283"/>
      <c r="P4031" s="1283">
        <v>0.96</v>
      </c>
      <c r="R4031" s="1067"/>
      <c r="S4031"/>
      <c r="T4031" s="268"/>
      <c r="U4031" s="268"/>
      <c r="V4031" s="268"/>
      <c r="Z4031" s="21"/>
      <c r="AH4031"/>
    </row>
    <row r="4032" spans="1:34" ht="11.25" customHeight="1">
      <c r="A4032"/>
      <c r="B4032" s="1281" t="s">
        <v>32</v>
      </c>
      <c r="C4032" s="1282">
        <v>3559</v>
      </c>
      <c r="D4032" s="1341" t="str">
        <f t="shared" si="76"/>
        <v>MD3559</v>
      </c>
      <c r="E4032" s="1514" t="s">
        <v>125</v>
      </c>
      <c r="F4032" s="1390">
        <v>500</v>
      </c>
      <c r="G4032" s="1283">
        <v>1.81</v>
      </c>
      <c r="H4032" s="1283">
        <v>2.11</v>
      </c>
      <c r="I4032" s="1283">
        <v>2.42</v>
      </c>
      <c r="J4032" s="1283">
        <v>2.66</v>
      </c>
      <c r="K4032" s="1283">
        <v>2.9</v>
      </c>
      <c r="L4032" s="1283"/>
      <c r="M4032" s="1283"/>
      <c r="N4032" s="1283"/>
      <c r="O4032" s="1283"/>
      <c r="P4032" s="1283">
        <v>2.42</v>
      </c>
      <c r="R4032" s="1067"/>
      <c r="S4032"/>
      <c r="T4032" s="268"/>
      <c r="U4032" s="268"/>
      <c r="V4032" s="268"/>
      <c r="Z4032" s="21"/>
      <c r="AH4032"/>
    </row>
    <row r="4033" spans="1:34" ht="11.25" customHeight="1">
      <c r="A4033"/>
      <c r="B4033" s="1281" t="s">
        <v>32</v>
      </c>
      <c r="C4033" s="1282">
        <v>3574</v>
      </c>
      <c r="D4033" s="1341" t="str">
        <f t="shared" si="76"/>
        <v>MD3574</v>
      </c>
      <c r="E4033" s="1514" t="s">
        <v>125</v>
      </c>
      <c r="F4033" s="1390">
        <v>500</v>
      </c>
      <c r="G4033" s="1283">
        <v>0.64</v>
      </c>
      <c r="H4033" s="1283">
        <v>0.74</v>
      </c>
      <c r="I4033" s="1283">
        <v>0.85</v>
      </c>
      <c r="J4033" s="1283">
        <v>0.93</v>
      </c>
      <c r="K4033" s="1283">
        <v>1.02</v>
      </c>
      <c r="L4033" s="1283"/>
      <c r="M4033" s="1283"/>
      <c r="N4033" s="1283"/>
      <c r="O4033" s="1283"/>
      <c r="P4033" s="1283">
        <v>0.85</v>
      </c>
      <c r="R4033" s="1067"/>
      <c r="S4033"/>
      <c r="T4033" s="268"/>
      <c r="U4033" s="268"/>
      <c r="V4033" s="268"/>
      <c r="Z4033" s="21"/>
      <c r="AH4033"/>
    </row>
    <row r="4034" spans="1:34" ht="11.25" customHeight="1">
      <c r="A4034"/>
      <c r="B4034" s="1281" t="s">
        <v>32</v>
      </c>
      <c r="C4034" s="1282">
        <v>3581</v>
      </c>
      <c r="D4034" s="1341" t="str">
        <f t="shared" si="76"/>
        <v>MD3581</v>
      </c>
      <c r="E4034" s="1514" t="s">
        <v>125</v>
      </c>
      <c r="F4034" s="1390">
        <v>500</v>
      </c>
      <c r="G4034" s="1283">
        <v>0.74</v>
      </c>
      <c r="H4034" s="1283">
        <v>0.87</v>
      </c>
      <c r="I4034" s="1283">
        <v>0.99</v>
      </c>
      <c r="J4034" s="1283">
        <v>1.0900000000000001</v>
      </c>
      <c r="K4034" s="1283">
        <v>1.19</v>
      </c>
      <c r="L4034" s="1283"/>
      <c r="M4034" s="1283"/>
      <c r="N4034" s="1283"/>
      <c r="O4034" s="1283"/>
      <c r="P4034" s="1283">
        <v>0.99</v>
      </c>
      <c r="R4034" s="1067"/>
      <c r="S4034"/>
      <c r="T4034" s="268"/>
      <c r="U4034" s="268"/>
      <c r="V4034" s="268"/>
      <c r="Z4034" s="21"/>
      <c r="AH4034"/>
    </row>
    <row r="4035" spans="1:34" ht="11.25" customHeight="1">
      <c r="A4035"/>
      <c r="B4035" s="1281" t="s">
        <v>32</v>
      </c>
      <c r="C4035" s="1282">
        <v>3612</v>
      </c>
      <c r="D4035" s="1341" t="str">
        <f t="shared" si="76"/>
        <v>MD3612</v>
      </c>
      <c r="E4035" s="1514" t="s">
        <v>125</v>
      </c>
      <c r="F4035" s="1390">
        <v>500</v>
      </c>
      <c r="G4035" s="1283">
        <v>1.39</v>
      </c>
      <c r="H4035" s="1283">
        <v>1.62</v>
      </c>
      <c r="I4035" s="1283">
        <v>1.86</v>
      </c>
      <c r="J4035" s="1283">
        <v>2.04</v>
      </c>
      <c r="K4035" s="1283">
        <v>2.23</v>
      </c>
      <c r="L4035" s="1283"/>
      <c r="M4035" s="1283"/>
      <c r="N4035" s="1283"/>
      <c r="O4035" s="1283"/>
      <c r="P4035" s="1283">
        <v>1.86</v>
      </c>
      <c r="R4035" s="1067"/>
      <c r="S4035"/>
      <c r="T4035" s="268"/>
      <c r="U4035" s="268"/>
      <c r="V4035" s="268"/>
      <c r="Z4035" s="21"/>
      <c r="AH4035"/>
    </row>
    <row r="4036" spans="1:34" ht="11.25" customHeight="1">
      <c r="A4036"/>
      <c r="B4036" s="1281" t="s">
        <v>32</v>
      </c>
      <c r="C4036" s="1282">
        <v>3620</v>
      </c>
      <c r="D4036" s="1341" t="str">
        <f t="shared" si="76"/>
        <v>MD3620</v>
      </c>
      <c r="E4036" s="1514" t="s">
        <v>122</v>
      </c>
      <c r="F4036" s="1390">
        <v>500</v>
      </c>
      <c r="G4036" s="1283">
        <v>2.2599999999999998</v>
      </c>
      <c r="H4036" s="1283">
        <v>2.63</v>
      </c>
      <c r="I4036" s="1283">
        <v>3.01</v>
      </c>
      <c r="J4036" s="1283">
        <v>3.31</v>
      </c>
      <c r="K4036" s="1283">
        <v>3.61</v>
      </c>
      <c r="L4036" s="1283"/>
      <c r="M4036" s="1283"/>
      <c r="N4036" s="1283"/>
      <c r="O4036" s="1283"/>
      <c r="P4036" s="1283">
        <v>3.01</v>
      </c>
      <c r="R4036" s="1067"/>
      <c r="S4036"/>
      <c r="T4036" s="268"/>
      <c r="U4036" s="268"/>
      <c r="V4036" s="268"/>
      <c r="Z4036" s="21"/>
      <c r="AH4036"/>
    </row>
    <row r="4037" spans="1:34" ht="11.25" customHeight="1">
      <c r="A4037"/>
      <c r="B4037" s="1281" t="s">
        <v>32</v>
      </c>
      <c r="C4037" s="1282">
        <v>3629</v>
      </c>
      <c r="D4037" s="1341" t="str">
        <f t="shared" si="76"/>
        <v>MD3629</v>
      </c>
      <c r="E4037" s="1514" t="s">
        <v>125</v>
      </c>
      <c r="F4037" s="1390">
        <v>500</v>
      </c>
      <c r="G4037" s="1283">
        <v>1.1299999999999999</v>
      </c>
      <c r="H4037" s="1283">
        <v>1.32</v>
      </c>
      <c r="I4037" s="1283">
        <v>1.5</v>
      </c>
      <c r="J4037" s="1283">
        <v>1.65</v>
      </c>
      <c r="K4037" s="1283">
        <v>1.8</v>
      </c>
      <c r="L4037" s="1283"/>
      <c r="M4037" s="1283"/>
      <c r="N4037" s="1283"/>
      <c r="O4037" s="1283"/>
      <c r="P4037" s="1283">
        <v>1.5</v>
      </c>
      <c r="R4037" s="1067"/>
      <c r="S4037"/>
      <c r="T4037" s="268"/>
      <c r="U4037" s="268"/>
      <c r="V4037" s="268"/>
      <c r="Z4037" s="21"/>
      <c r="AH4037"/>
    </row>
    <row r="4038" spans="1:34" ht="11.25" customHeight="1">
      <c r="A4038"/>
      <c r="B4038" s="1281" t="s">
        <v>32</v>
      </c>
      <c r="C4038" s="1282">
        <v>3632</v>
      </c>
      <c r="D4038" s="1341" t="str">
        <f t="shared" si="76"/>
        <v>MD3632</v>
      </c>
      <c r="E4038" s="1514" t="s">
        <v>121</v>
      </c>
      <c r="F4038" s="1390">
        <v>500</v>
      </c>
      <c r="G4038" s="1283">
        <v>1.7</v>
      </c>
      <c r="H4038" s="1283">
        <v>1.99</v>
      </c>
      <c r="I4038" s="1283">
        <v>2.27</v>
      </c>
      <c r="J4038" s="1283">
        <v>2.5</v>
      </c>
      <c r="K4038" s="1283">
        <v>2.73</v>
      </c>
      <c r="L4038" s="1283"/>
      <c r="M4038" s="1283"/>
      <c r="N4038" s="1283"/>
      <c r="O4038" s="1283"/>
      <c r="P4038" s="1283">
        <v>2.27</v>
      </c>
      <c r="R4038" s="1067"/>
      <c r="S4038"/>
      <c r="T4038" s="268"/>
      <c r="U4038" s="268"/>
      <c r="V4038" s="268"/>
      <c r="Z4038" s="21"/>
      <c r="AH4038"/>
    </row>
    <row r="4039" spans="1:34" ht="11.25" customHeight="1">
      <c r="A4039"/>
      <c r="B4039" s="1281" t="s">
        <v>32</v>
      </c>
      <c r="C4039" s="1282">
        <v>3634</v>
      </c>
      <c r="D4039" s="1341" t="str">
        <f t="shared" si="76"/>
        <v>MD3634</v>
      </c>
      <c r="E4039" s="1514" t="s">
        <v>125</v>
      </c>
      <c r="F4039" s="1390">
        <v>500</v>
      </c>
      <c r="G4039" s="1283">
        <v>1.03</v>
      </c>
      <c r="H4039" s="1283">
        <v>1.2</v>
      </c>
      <c r="I4039" s="1283">
        <v>1.38</v>
      </c>
      <c r="J4039" s="1283">
        <v>1.51</v>
      </c>
      <c r="K4039" s="1283">
        <v>1.65</v>
      </c>
      <c r="L4039" s="1283"/>
      <c r="M4039" s="1283"/>
      <c r="N4039" s="1283"/>
      <c r="O4039" s="1283"/>
      <c r="P4039" s="1283">
        <v>1.38</v>
      </c>
      <c r="R4039" s="1067"/>
      <c r="S4039"/>
      <c r="T4039" s="268"/>
      <c r="U4039" s="268"/>
      <c r="V4039" s="268"/>
      <c r="Z4039" s="21"/>
      <c r="AH4039"/>
    </row>
    <row r="4040" spans="1:34" ht="11.25" customHeight="1">
      <c r="A4040"/>
      <c r="B4040" s="1281" t="s">
        <v>32</v>
      </c>
      <c r="C4040" s="1282">
        <v>3635</v>
      </c>
      <c r="D4040" s="1341" t="str">
        <f t="shared" si="76"/>
        <v>MD3635</v>
      </c>
      <c r="E4040" s="1514" t="s">
        <v>125</v>
      </c>
      <c r="F4040" s="1390">
        <v>500</v>
      </c>
      <c r="G4040" s="1283">
        <v>1.43</v>
      </c>
      <c r="H4040" s="1283">
        <v>1.67</v>
      </c>
      <c r="I4040" s="1283">
        <v>1.9</v>
      </c>
      <c r="J4040" s="1283">
        <v>2.09</v>
      </c>
      <c r="K4040" s="1283">
        <v>2.2799999999999998</v>
      </c>
      <c r="L4040" s="1283"/>
      <c r="M4040" s="1283"/>
      <c r="N4040" s="1283"/>
      <c r="O4040" s="1283"/>
      <c r="P4040" s="1283">
        <v>1.9</v>
      </c>
      <c r="R4040" s="1067"/>
      <c r="S4040"/>
      <c r="T4040" s="268"/>
      <c r="U4040" s="268"/>
      <c r="V4040" s="268"/>
      <c r="Z4040" s="21"/>
      <c r="AH4040"/>
    </row>
    <row r="4041" spans="1:34" ht="11.25" customHeight="1">
      <c r="A4041"/>
      <c r="B4041" s="1281" t="s">
        <v>32</v>
      </c>
      <c r="C4041" s="1282">
        <v>3638</v>
      </c>
      <c r="D4041" s="1341" t="str">
        <f t="shared" si="76"/>
        <v>MD3638</v>
      </c>
      <c r="E4041" s="1514" t="s">
        <v>125</v>
      </c>
      <c r="F4041" s="1390">
        <v>500</v>
      </c>
      <c r="G4041" s="1283">
        <v>1.21</v>
      </c>
      <c r="H4041" s="1283">
        <v>1.41</v>
      </c>
      <c r="I4041" s="1283">
        <v>1.62</v>
      </c>
      <c r="J4041" s="1283">
        <v>1.78</v>
      </c>
      <c r="K4041" s="1283">
        <v>1.94</v>
      </c>
      <c r="L4041" s="1283"/>
      <c r="M4041" s="1283"/>
      <c r="N4041" s="1283"/>
      <c r="O4041" s="1283"/>
      <c r="P4041" s="1283">
        <v>1.62</v>
      </c>
      <c r="R4041" s="1067"/>
      <c r="S4041"/>
      <c r="T4041" s="268"/>
      <c r="U4041" s="268"/>
      <c r="V4041" s="268"/>
      <c r="Z4041" s="21"/>
      <c r="AH4041"/>
    </row>
    <row r="4042" spans="1:34" ht="11.25" customHeight="1">
      <c r="A4042"/>
      <c r="B4042" s="1281" t="s">
        <v>32</v>
      </c>
      <c r="C4042" s="1282">
        <v>3642</v>
      </c>
      <c r="D4042" s="1341" t="str">
        <f t="shared" si="76"/>
        <v>MD3642</v>
      </c>
      <c r="E4042" s="1514" t="s">
        <v>123</v>
      </c>
      <c r="F4042" s="1390">
        <v>500</v>
      </c>
      <c r="G4042" s="1283">
        <v>0.89</v>
      </c>
      <c r="H4042" s="1283">
        <v>1.04</v>
      </c>
      <c r="I4042" s="1283">
        <v>1.18</v>
      </c>
      <c r="J4042" s="1283">
        <v>1.3</v>
      </c>
      <c r="K4042" s="1283">
        <v>1.42</v>
      </c>
      <c r="L4042" s="1283"/>
      <c r="M4042" s="1283"/>
      <c r="N4042" s="1283"/>
      <c r="O4042" s="1283"/>
      <c r="P4042" s="1283">
        <v>1.18</v>
      </c>
      <c r="R4042" s="1067"/>
      <c r="S4042"/>
      <c r="T4042" s="268"/>
      <c r="U4042" s="268"/>
      <c r="V4042" s="268"/>
      <c r="Z4042" s="21"/>
      <c r="AH4042"/>
    </row>
    <row r="4043" spans="1:34" ht="11.25" customHeight="1">
      <c r="A4043"/>
      <c r="B4043" s="1281" t="s">
        <v>32</v>
      </c>
      <c r="C4043" s="1282">
        <v>3643</v>
      </c>
      <c r="D4043" s="1341" t="str">
        <f t="shared" si="76"/>
        <v>MD3643</v>
      </c>
      <c r="E4043" s="1514" t="s">
        <v>125</v>
      </c>
      <c r="F4043" s="1390">
        <v>500</v>
      </c>
      <c r="G4043" s="1283">
        <v>1.54</v>
      </c>
      <c r="H4043" s="1283">
        <v>1.79</v>
      </c>
      <c r="I4043" s="1283">
        <v>2.0499999999999998</v>
      </c>
      <c r="J4043" s="1283">
        <v>2.25</v>
      </c>
      <c r="K4043" s="1283">
        <v>2.46</v>
      </c>
      <c r="L4043" s="1283"/>
      <c r="M4043" s="1283"/>
      <c r="N4043" s="1283"/>
      <c r="O4043" s="1283"/>
      <c r="P4043" s="1283">
        <v>2.0499999999999998</v>
      </c>
      <c r="R4043" s="1067"/>
      <c r="S4043"/>
      <c r="T4043" s="268"/>
      <c r="U4043" s="268"/>
      <c r="V4043" s="268"/>
      <c r="Z4043" s="21"/>
      <c r="AH4043"/>
    </row>
    <row r="4044" spans="1:34" ht="11.25" customHeight="1">
      <c r="A4044"/>
      <c r="B4044" s="1281" t="s">
        <v>32</v>
      </c>
      <c r="C4044" s="1282">
        <v>3647</v>
      </c>
      <c r="D4044" s="1341" t="str">
        <f t="shared" ref="D4044:D4107" si="77">B4044&amp;TEXT(C4044,"0000")</f>
        <v>MD3647</v>
      </c>
      <c r="E4044" s="1514" t="s">
        <v>123</v>
      </c>
      <c r="F4044" s="1390">
        <v>500</v>
      </c>
      <c r="G4044" s="1283">
        <v>1.54</v>
      </c>
      <c r="H4044" s="1283">
        <v>1.79</v>
      </c>
      <c r="I4044" s="1283">
        <v>2.0499999999999998</v>
      </c>
      <c r="J4044" s="1283">
        <v>2.25</v>
      </c>
      <c r="K4044" s="1283">
        <v>2.46</v>
      </c>
      <c r="L4044" s="1283"/>
      <c r="M4044" s="1283"/>
      <c r="N4044" s="1283"/>
      <c r="O4044" s="1283"/>
      <c r="P4044" s="1283">
        <v>2.0499999999999998</v>
      </c>
      <c r="R4044" s="1067"/>
      <c r="S4044"/>
      <c r="T4044" s="268"/>
      <c r="U4044" s="268"/>
      <c r="V4044" s="268"/>
      <c r="Z4044" s="21"/>
      <c r="AH4044"/>
    </row>
    <row r="4045" spans="1:34" ht="11.25" customHeight="1">
      <c r="A4045"/>
      <c r="B4045" s="1281" t="s">
        <v>32</v>
      </c>
      <c r="C4045" s="1282">
        <v>3648</v>
      </c>
      <c r="D4045" s="1341" t="str">
        <f t="shared" si="77"/>
        <v>MD3648</v>
      </c>
      <c r="E4045" s="1514" t="s">
        <v>125</v>
      </c>
      <c r="F4045" s="1390">
        <v>500</v>
      </c>
      <c r="G4045" s="1283">
        <v>1.1299999999999999</v>
      </c>
      <c r="H4045" s="1283">
        <v>1.32</v>
      </c>
      <c r="I4045" s="1283">
        <v>1.5</v>
      </c>
      <c r="J4045" s="1283">
        <v>1.65</v>
      </c>
      <c r="K4045" s="1283">
        <v>1.8</v>
      </c>
      <c r="L4045" s="1283"/>
      <c r="M4045" s="1283"/>
      <c r="N4045" s="1283"/>
      <c r="O4045" s="1283"/>
      <c r="P4045" s="1283">
        <v>1.5</v>
      </c>
      <c r="R4045" s="1067"/>
      <c r="S4045"/>
      <c r="T4045" s="268"/>
      <c r="U4045" s="268"/>
      <c r="V4045" s="268"/>
      <c r="Z4045" s="21"/>
      <c r="AH4045"/>
    </row>
    <row r="4046" spans="1:34" ht="11.25" customHeight="1">
      <c r="A4046"/>
      <c r="B4046" s="1281" t="s">
        <v>32</v>
      </c>
      <c r="C4046" s="1282">
        <v>3681</v>
      </c>
      <c r="D4046" s="1341" t="str">
        <f t="shared" si="77"/>
        <v>MD3681</v>
      </c>
      <c r="E4046" s="1514" t="s">
        <v>121</v>
      </c>
      <c r="F4046" s="1390">
        <v>500</v>
      </c>
      <c r="G4046" s="1283">
        <v>0.28999999999999998</v>
      </c>
      <c r="H4046" s="1283">
        <v>0.34</v>
      </c>
      <c r="I4046" s="1283">
        <v>0.38</v>
      </c>
      <c r="J4046" s="1283">
        <v>0.42</v>
      </c>
      <c r="K4046" s="1283">
        <v>0.46</v>
      </c>
      <c r="L4046" s="1283"/>
      <c r="M4046" s="1283"/>
      <c r="N4046" s="1283"/>
      <c r="O4046" s="1283"/>
      <c r="P4046" s="1283">
        <v>0.38</v>
      </c>
      <c r="R4046" s="1067"/>
      <c r="S4046"/>
      <c r="T4046" s="268"/>
      <c r="U4046" s="268"/>
      <c r="V4046" s="268"/>
      <c r="Z4046" s="21"/>
      <c r="AH4046"/>
    </row>
    <row r="4047" spans="1:34" ht="11.25" customHeight="1">
      <c r="A4047"/>
      <c r="B4047" s="1281" t="s">
        <v>32</v>
      </c>
      <c r="C4047" s="1282">
        <v>3685</v>
      </c>
      <c r="D4047" s="1341" t="str">
        <f t="shared" si="77"/>
        <v>MD3685</v>
      </c>
      <c r="E4047" s="1514" t="s">
        <v>121</v>
      </c>
      <c r="F4047" s="1390">
        <v>500</v>
      </c>
      <c r="G4047" s="1283">
        <v>0.71</v>
      </c>
      <c r="H4047" s="1283">
        <v>0.83</v>
      </c>
      <c r="I4047" s="1283">
        <v>0.94</v>
      </c>
      <c r="J4047" s="1283">
        <v>1.04</v>
      </c>
      <c r="K4047" s="1283">
        <v>1.1299999999999999</v>
      </c>
      <c r="L4047" s="1283"/>
      <c r="M4047" s="1283"/>
      <c r="N4047" s="1283"/>
      <c r="O4047" s="1283"/>
      <c r="P4047" s="1283">
        <v>0.94</v>
      </c>
      <c r="R4047" s="1067"/>
      <c r="S4047"/>
      <c r="T4047" s="268"/>
      <c r="U4047" s="268"/>
      <c r="V4047" s="268"/>
      <c r="Z4047" s="21"/>
      <c r="AH4047"/>
    </row>
    <row r="4048" spans="1:34" ht="11.25" customHeight="1">
      <c r="A4048"/>
      <c r="B4048" s="1281" t="s">
        <v>32</v>
      </c>
      <c r="C4048" s="1282">
        <v>3719</v>
      </c>
      <c r="D4048" s="1341" t="str">
        <f t="shared" si="77"/>
        <v>MD3719</v>
      </c>
      <c r="E4048" s="1514" t="s">
        <v>122</v>
      </c>
      <c r="F4048" s="1390">
        <v>500</v>
      </c>
      <c r="G4048" s="1283">
        <v>0.73</v>
      </c>
      <c r="H4048" s="1283">
        <v>0.85</v>
      </c>
      <c r="I4048" s="1283">
        <v>0.98</v>
      </c>
      <c r="J4048" s="1283">
        <v>1.07</v>
      </c>
      <c r="K4048" s="1283">
        <v>1.17</v>
      </c>
      <c r="L4048" s="1283"/>
      <c r="M4048" s="1283"/>
      <c r="N4048" s="1283"/>
      <c r="O4048" s="1283"/>
      <c r="P4048" s="1283">
        <v>0.98</v>
      </c>
      <c r="R4048" s="1067"/>
      <c r="S4048"/>
      <c r="T4048" s="268"/>
      <c r="U4048" s="268"/>
      <c r="V4048" s="268"/>
      <c r="Z4048" s="21"/>
      <c r="AH4048"/>
    </row>
    <row r="4049" spans="1:34" ht="11.25" customHeight="1">
      <c r="A4049"/>
      <c r="B4049" s="1281" t="s">
        <v>32</v>
      </c>
      <c r="C4049" s="1282">
        <v>3724</v>
      </c>
      <c r="D4049" s="1341" t="str">
        <f t="shared" si="77"/>
        <v>MD3724</v>
      </c>
      <c r="E4049" s="1514" t="s">
        <v>125</v>
      </c>
      <c r="F4049" s="1390">
        <v>500</v>
      </c>
      <c r="G4049" s="1283">
        <v>2.89</v>
      </c>
      <c r="H4049" s="1283">
        <v>3.37</v>
      </c>
      <c r="I4049" s="1283">
        <v>3.86</v>
      </c>
      <c r="J4049" s="1283">
        <v>4.24</v>
      </c>
      <c r="K4049" s="1283">
        <v>4.63</v>
      </c>
      <c r="L4049" s="1283"/>
      <c r="M4049" s="1283"/>
      <c r="N4049" s="1283"/>
      <c r="O4049" s="1283"/>
      <c r="P4049" s="1283">
        <v>3.86</v>
      </c>
      <c r="R4049" s="1067"/>
      <c r="S4049"/>
      <c r="T4049" s="268"/>
      <c r="U4049" s="268"/>
      <c r="V4049" s="268"/>
      <c r="Z4049" s="21"/>
      <c r="AH4049"/>
    </row>
    <row r="4050" spans="1:34" ht="11.25" customHeight="1">
      <c r="A4050"/>
      <c r="B4050" s="1281" t="s">
        <v>32</v>
      </c>
      <c r="C4050" s="1282">
        <v>3726</v>
      </c>
      <c r="D4050" s="1341" t="str">
        <f t="shared" si="77"/>
        <v>MD3726</v>
      </c>
      <c r="E4050" s="1514" t="s">
        <v>123</v>
      </c>
      <c r="F4050" s="1390">
        <v>500</v>
      </c>
      <c r="G4050" s="1283">
        <v>2.4</v>
      </c>
      <c r="H4050" s="1283">
        <v>2.8</v>
      </c>
      <c r="I4050" s="1283">
        <v>3.2</v>
      </c>
      <c r="J4050" s="1283">
        <v>3.52</v>
      </c>
      <c r="K4050" s="1283">
        <v>3.84</v>
      </c>
      <c r="L4050" s="1283"/>
      <c r="M4050" s="1283"/>
      <c r="N4050" s="1283"/>
      <c r="O4050" s="1283"/>
      <c r="P4050" s="1283">
        <v>3.2</v>
      </c>
      <c r="R4050" s="1067"/>
      <c r="S4050"/>
      <c r="T4050" s="268"/>
      <c r="U4050" s="268"/>
      <c r="V4050" s="268"/>
      <c r="Z4050" s="21"/>
      <c r="AH4050"/>
    </row>
    <row r="4051" spans="1:34" ht="11.25" customHeight="1">
      <c r="A4051"/>
      <c r="B4051" s="1281" t="s">
        <v>32</v>
      </c>
      <c r="C4051" s="1282">
        <v>3803</v>
      </c>
      <c r="D4051" s="1341" t="str">
        <f t="shared" si="77"/>
        <v>MD3803</v>
      </c>
      <c r="E4051" s="1514" t="s">
        <v>125</v>
      </c>
      <c r="F4051" s="1390">
        <v>500</v>
      </c>
      <c r="G4051" s="1283">
        <v>1.68</v>
      </c>
      <c r="H4051" s="1283">
        <v>1.96</v>
      </c>
      <c r="I4051" s="1283">
        <v>2.2400000000000002</v>
      </c>
      <c r="J4051" s="1283">
        <v>2.46</v>
      </c>
      <c r="K4051" s="1283">
        <v>2.69</v>
      </c>
      <c r="L4051" s="1283"/>
      <c r="M4051" s="1283"/>
      <c r="N4051" s="1283"/>
      <c r="O4051" s="1283"/>
      <c r="P4051" s="1283">
        <v>2.2400000000000002</v>
      </c>
      <c r="R4051" s="1067"/>
      <c r="S4051"/>
      <c r="T4051" s="268"/>
      <c r="U4051" s="268"/>
      <c r="V4051" s="268"/>
      <c r="Z4051" s="21"/>
      <c r="AH4051"/>
    </row>
    <row r="4052" spans="1:34" ht="11.25" customHeight="1">
      <c r="A4052"/>
      <c r="B4052" s="1281" t="s">
        <v>32</v>
      </c>
      <c r="C4052" s="1282">
        <v>3807</v>
      </c>
      <c r="D4052" s="1341" t="str">
        <f t="shared" si="77"/>
        <v>MD3807</v>
      </c>
      <c r="E4052" s="1514" t="s">
        <v>125</v>
      </c>
      <c r="F4052" s="1390">
        <v>500</v>
      </c>
      <c r="G4052" s="1283">
        <v>1.88</v>
      </c>
      <c r="H4052" s="1283">
        <v>2.2000000000000002</v>
      </c>
      <c r="I4052" s="1283">
        <v>2.5099999999999998</v>
      </c>
      <c r="J4052" s="1283">
        <v>2.76</v>
      </c>
      <c r="K4052" s="1283">
        <v>3.01</v>
      </c>
      <c r="L4052" s="1283"/>
      <c r="M4052" s="1283"/>
      <c r="N4052" s="1283"/>
      <c r="O4052" s="1283"/>
      <c r="P4052" s="1283">
        <v>2.5099999999999998</v>
      </c>
      <c r="R4052" s="1067"/>
      <c r="S4052"/>
      <c r="T4052" s="268"/>
      <c r="U4052" s="268"/>
      <c r="V4052" s="268"/>
      <c r="Z4052" s="21"/>
      <c r="AH4052"/>
    </row>
    <row r="4053" spans="1:34" ht="11.25" customHeight="1">
      <c r="A4053"/>
      <c r="B4053" s="1281" t="s">
        <v>32</v>
      </c>
      <c r="C4053" s="1282">
        <v>3808</v>
      </c>
      <c r="D4053" s="1341" t="str">
        <f t="shared" si="77"/>
        <v>MD3808</v>
      </c>
      <c r="E4053" s="1514" t="s">
        <v>125</v>
      </c>
      <c r="F4053" s="1390">
        <v>500</v>
      </c>
      <c r="G4053" s="1283">
        <v>2.44</v>
      </c>
      <c r="H4053" s="1283">
        <v>2.84</v>
      </c>
      <c r="I4053" s="1283">
        <v>3.25</v>
      </c>
      <c r="J4053" s="1283">
        <v>3.57</v>
      </c>
      <c r="K4053" s="1283">
        <v>3.9</v>
      </c>
      <c r="L4053" s="1283"/>
      <c r="M4053" s="1283"/>
      <c r="N4053" s="1283"/>
      <c r="O4053" s="1283"/>
      <c r="P4053" s="1283">
        <v>3.25</v>
      </c>
      <c r="R4053" s="1067"/>
      <c r="S4053"/>
      <c r="T4053" s="268"/>
      <c r="U4053" s="268"/>
      <c r="V4053" s="268"/>
      <c r="Z4053" s="21"/>
      <c r="AH4053"/>
    </row>
    <row r="4054" spans="1:34" ht="11.25" customHeight="1">
      <c r="A4054"/>
      <c r="B4054" s="1281" t="s">
        <v>32</v>
      </c>
      <c r="C4054" s="1282">
        <v>3821</v>
      </c>
      <c r="D4054" s="1341" t="str">
        <f t="shared" si="77"/>
        <v>MD3821</v>
      </c>
      <c r="E4054" s="1514" t="s">
        <v>124</v>
      </c>
      <c r="F4054" s="1390">
        <v>600</v>
      </c>
      <c r="G4054" s="1283">
        <v>4.62</v>
      </c>
      <c r="H4054" s="1283">
        <v>5.39</v>
      </c>
      <c r="I4054" s="1283">
        <v>6.16</v>
      </c>
      <c r="J4054" s="1283">
        <v>6.78</v>
      </c>
      <c r="K4054" s="1283">
        <v>7.39</v>
      </c>
      <c r="L4054" s="1283"/>
      <c r="M4054" s="1283"/>
      <c r="N4054" s="1283"/>
      <c r="O4054" s="1283"/>
      <c r="P4054" s="1283">
        <v>6.16</v>
      </c>
      <c r="R4054" s="1067"/>
      <c r="S4054"/>
      <c r="T4054" s="268"/>
      <c r="U4054" s="268"/>
      <c r="V4054" s="268"/>
      <c r="Z4054" s="21"/>
      <c r="AH4054"/>
    </row>
    <row r="4055" spans="1:34" ht="11.25" customHeight="1">
      <c r="A4055"/>
      <c r="B4055" s="1281" t="s">
        <v>32</v>
      </c>
      <c r="C4055" s="1282">
        <v>3822</v>
      </c>
      <c r="D4055" s="1341" t="str">
        <f t="shared" si="77"/>
        <v>MD3822</v>
      </c>
      <c r="E4055" s="1514" t="s">
        <v>125</v>
      </c>
      <c r="F4055" s="1390">
        <v>500</v>
      </c>
      <c r="G4055" s="1283">
        <v>2.54</v>
      </c>
      <c r="H4055" s="1283">
        <v>2.97</v>
      </c>
      <c r="I4055" s="1283">
        <v>3.39</v>
      </c>
      <c r="J4055" s="1283">
        <v>3.73</v>
      </c>
      <c r="K4055" s="1283">
        <v>4.07</v>
      </c>
      <c r="L4055" s="1283"/>
      <c r="M4055" s="1283"/>
      <c r="N4055" s="1283"/>
      <c r="O4055" s="1283"/>
      <c r="P4055" s="1283">
        <v>3.39</v>
      </c>
      <c r="R4055" s="1067"/>
      <c r="S4055"/>
      <c r="T4055" s="268"/>
      <c r="U4055" s="268"/>
      <c r="V4055" s="268"/>
      <c r="Z4055" s="21"/>
      <c r="AH4055"/>
    </row>
    <row r="4056" spans="1:34" ht="11.25" customHeight="1">
      <c r="A4056"/>
      <c r="B4056" s="1281" t="s">
        <v>32</v>
      </c>
      <c r="C4056" s="1282">
        <v>3824</v>
      </c>
      <c r="D4056" s="1341" t="str">
        <f t="shared" si="77"/>
        <v>MD3824</v>
      </c>
      <c r="E4056" s="1514" t="s">
        <v>125</v>
      </c>
      <c r="F4056" s="1390">
        <v>500</v>
      </c>
      <c r="G4056" s="1283">
        <v>3.02</v>
      </c>
      <c r="H4056" s="1283">
        <v>3.53</v>
      </c>
      <c r="I4056" s="1283">
        <v>4.03</v>
      </c>
      <c r="J4056" s="1283">
        <v>4.4400000000000004</v>
      </c>
      <c r="K4056" s="1283">
        <v>4.84</v>
      </c>
      <c r="L4056" s="1283"/>
      <c r="M4056" s="1283"/>
      <c r="N4056" s="1283"/>
      <c r="O4056" s="1283"/>
      <c r="P4056" s="1283">
        <v>4.03</v>
      </c>
      <c r="R4056" s="1067"/>
      <c r="S4056"/>
      <c r="T4056" s="268"/>
      <c r="U4056" s="268"/>
      <c r="V4056" s="268"/>
      <c r="Z4056" s="21"/>
      <c r="AH4056"/>
    </row>
    <row r="4057" spans="1:34" ht="11.25" customHeight="1">
      <c r="A4057"/>
      <c r="B4057" s="1281" t="s">
        <v>32</v>
      </c>
      <c r="C4057" s="1282">
        <v>3826</v>
      </c>
      <c r="D4057" s="1341" t="str">
        <f t="shared" si="77"/>
        <v>MD3826</v>
      </c>
      <c r="E4057" s="1514" t="s">
        <v>125</v>
      </c>
      <c r="F4057" s="1390">
        <v>500</v>
      </c>
      <c r="G4057" s="1283">
        <v>0.79</v>
      </c>
      <c r="H4057" s="1283">
        <v>0.92</v>
      </c>
      <c r="I4057" s="1283">
        <v>1.06</v>
      </c>
      <c r="J4057" s="1283">
        <v>1.1599999999999999</v>
      </c>
      <c r="K4057" s="1283">
        <v>1.27</v>
      </c>
      <c r="L4057" s="1283"/>
      <c r="M4057" s="1283"/>
      <c r="N4057" s="1283"/>
      <c r="O4057" s="1283"/>
      <c r="P4057" s="1283">
        <v>1.06</v>
      </c>
      <c r="R4057" s="1067"/>
      <c r="S4057"/>
      <c r="T4057" s="268"/>
      <c r="U4057" s="268"/>
      <c r="V4057" s="268"/>
      <c r="Z4057" s="21"/>
      <c r="AH4057"/>
    </row>
    <row r="4058" spans="1:34" ht="11.25" customHeight="1">
      <c r="A4058"/>
      <c r="B4058" s="1281" t="s">
        <v>32</v>
      </c>
      <c r="C4058" s="1282">
        <v>3827</v>
      </c>
      <c r="D4058" s="1341" t="str">
        <f t="shared" si="77"/>
        <v>MD3827</v>
      </c>
      <c r="E4058" s="1514" t="s">
        <v>125</v>
      </c>
      <c r="F4058" s="1390">
        <v>500</v>
      </c>
      <c r="G4058" s="1283">
        <v>1.5</v>
      </c>
      <c r="H4058" s="1283">
        <v>1.75</v>
      </c>
      <c r="I4058" s="1283">
        <v>2</v>
      </c>
      <c r="J4058" s="1283">
        <v>2.2000000000000002</v>
      </c>
      <c r="K4058" s="1283">
        <v>2.4</v>
      </c>
      <c r="L4058" s="1283"/>
      <c r="M4058" s="1283"/>
      <c r="N4058" s="1283"/>
      <c r="O4058" s="1283"/>
      <c r="P4058" s="1283">
        <v>2</v>
      </c>
      <c r="R4058" s="1067"/>
      <c r="S4058"/>
      <c r="T4058" s="268"/>
      <c r="U4058" s="268"/>
      <c r="V4058" s="268"/>
      <c r="Z4058" s="21"/>
      <c r="AH4058"/>
    </row>
    <row r="4059" spans="1:34" ht="11.25" customHeight="1">
      <c r="A4059"/>
      <c r="B4059" s="1281" t="s">
        <v>32</v>
      </c>
      <c r="C4059" s="1282">
        <v>3830</v>
      </c>
      <c r="D4059" s="1341" t="str">
        <f t="shared" si="77"/>
        <v>MD3830</v>
      </c>
      <c r="E4059" s="1514" t="s">
        <v>123</v>
      </c>
      <c r="F4059" s="1390">
        <v>500</v>
      </c>
      <c r="G4059" s="1283">
        <v>0.59</v>
      </c>
      <c r="H4059" s="1283">
        <v>0.69</v>
      </c>
      <c r="I4059" s="1283">
        <v>0.78</v>
      </c>
      <c r="J4059" s="1283">
        <v>0.86</v>
      </c>
      <c r="K4059" s="1283">
        <v>0.94</v>
      </c>
      <c r="L4059" s="1283"/>
      <c r="M4059" s="1283"/>
      <c r="N4059" s="1283"/>
      <c r="O4059" s="1283"/>
      <c r="P4059" s="1283">
        <v>0.78</v>
      </c>
      <c r="R4059" s="1067"/>
      <c r="S4059"/>
      <c r="T4059" s="268"/>
      <c r="U4059" s="268"/>
      <c r="V4059" s="268"/>
      <c r="Z4059" s="21"/>
      <c r="AH4059"/>
    </row>
    <row r="4060" spans="1:34" ht="11.25" customHeight="1">
      <c r="A4060"/>
      <c r="B4060" s="1281" t="s">
        <v>32</v>
      </c>
      <c r="C4060" s="1282">
        <v>3851</v>
      </c>
      <c r="D4060" s="1341" t="str">
        <f t="shared" si="77"/>
        <v>MD3851</v>
      </c>
      <c r="E4060" s="1514" t="s">
        <v>124</v>
      </c>
      <c r="F4060" s="1390">
        <v>500</v>
      </c>
      <c r="G4060" s="1283">
        <v>1.6</v>
      </c>
      <c r="H4060" s="1283">
        <v>1.86</v>
      </c>
      <c r="I4060" s="1283">
        <v>2.13</v>
      </c>
      <c r="J4060" s="1283">
        <v>2.34</v>
      </c>
      <c r="K4060" s="1283">
        <v>2.5499999999999998</v>
      </c>
      <c r="L4060" s="1283"/>
      <c r="M4060" s="1283"/>
      <c r="N4060" s="1283"/>
      <c r="O4060" s="1283"/>
      <c r="P4060" s="1283">
        <v>2.13</v>
      </c>
      <c r="R4060" s="1067"/>
      <c r="S4060"/>
      <c r="T4060" s="268"/>
      <c r="U4060" s="268"/>
      <c r="V4060" s="268"/>
      <c r="Z4060" s="21"/>
      <c r="AH4060"/>
    </row>
    <row r="4061" spans="1:34" ht="11.25" customHeight="1">
      <c r="A4061"/>
      <c r="B4061" s="1281" t="s">
        <v>32</v>
      </c>
      <c r="C4061" s="1282">
        <v>3865</v>
      </c>
      <c r="D4061" s="1341" t="str">
        <f t="shared" si="77"/>
        <v>MD3865</v>
      </c>
      <c r="E4061" s="1514" t="s">
        <v>121</v>
      </c>
      <c r="F4061" s="1390">
        <v>500</v>
      </c>
      <c r="G4061" s="1283">
        <v>1.54</v>
      </c>
      <c r="H4061" s="1283">
        <v>1.79</v>
      </c>
      <c r="I4061" s="1283">
        <v>2.0499999999999998</v>
      </c>
      <c r="J4061" s="1283">
        <v>2.25</v>
      </c>
      <c r="K4061" s="1283">
        <v>2.46</v>
      </c>
      <c r="L4061" s="1283"/>
      <c r="M4061" s="1283"/>
      <c r="N4061" s="1283"/>
      <c r="O4061" s="1283"/>
      <c r="P4061" s="1283">
        <v>2.0499999999999998</v>
      </c>
      <c r="R4061" s="1067"/>
      <c r="S4061"/>
      <c r="T4061" s="268"/>
      <c r="U4061" s="268"/>
      <c r="V4061" s="268"/>
      <c r="Z4061" s="21"/>
      <c r="AH4061"/>
    </row>
    <row r="4062" spans="1:34" ht="11.25" customHeight="1">
      <c r="A4062"/>
      <c r="B4062" s="1281" t="s">
        <v>32</v>
      </c>
      <c r="C4062" s="1282">
        <v>3881</v>
      </c>
      <c r="D4062" s="1341" t="str">
        <f t="shared" si="77"/>
        <v>MD3881</v>
      </c>
      <c r="E4062" s="1514" t="s">
        <v>122</v>
      </c>
      <c r="F4062" s="1390">
        <v>500</v>
      </c>
      <c r="G4062" s="1283">
        <v>3.44</v>
      </c>
      <c r="H4062" s="1283">
        <v>4.0199999999999996</v>
      </c>
      <c r="I4062" s="1283">
        <v>4.59</v>
      </c>
      <c r="J4062" s="1283">
        <v>5.05</v>
      </c>
      <c r="K4062" s="1283">
        <v>5.51</v>
      </c>
      <c r="L4062" s="1283"/>
      <c r="M4062" s="1283"/>
      <c r="N4062" s="1283"/>
      <c r="O4062" s="1283"/>
      <c r="P4062" s="1283">
        <v>4.59</v>
      </c>
      <c r="R4062" s="1067"/>
      <c r="S4062"/>
      <c r="T4062" s="268"/>
      <c r="U4062" s="268"/>
      <c r="V4062" s="268"/>
      <c r="Z4062" s="21"/>
      <c r="AH4062"/>
    </row>
    <row r="4063" spans="1:34" ht="11.25" customHeight="1">
      <c r="A4063"/>
      <c r="B4063" s="1281" t="s">
        <v>32</v>
      </c>
      <c r="C4063" s="1282">
        <v>4000</v>
      </c>
      <c r="D4063" s="1341" t="str">
        <f t="shared" si="77"/>
        <v>MD4000</v>
      </c>
      <c r="E4063" s="1514" t="s">
        <v>123</v>
      </c>
      <c r="F4063" s="1390">
        <v>500</v>
      </c>
      <c r="G4063" s="1283">
        <v>3.5</v>
      </c>
      <c r="H4063" s="1283">
        <v>4.09</v>
      </c>
      <c r="I4063" s="1283">
        <v>4.67</v>
      </c>
      <c r="J4063" s="1283">
        <v>5.14</v>
      </c>
      <c r="K4063" s="1283">
        <v>5.61</v>
      </c>
      <c r="L4063" s="1283"/>
      <c r="M4063" s="1283"/>
      <c r="N4063" s="1283"/>
      <c r="O4063" s="1283"/>
      <c r="P4063" s="1283">
        <v>4.67</v>
      </c>
      <c r="R4063" s="1067"/>
      <c r="S4063"/>
      <c r="T4063" s="268"/>
      <c r="U4063" s="268"/>
      <c r="V4063" s="268"/>
      <c r="Z4063" s="21"/>
      <c r="AH4063"/>
    </row>
    <row r="4064" spans="1:34" ht="11.25" customHeight="1">
      <c r="A4064"/>
      <c r="B4064" s="1281" t="s">
        <v>32</v>
      </c>
      <c r="C4064" s="1282">
        <v>4021</v>
      </c>
      <c r="D4064" s="1341" t="str">
        <f t="shared" si="77"/>
        <v>MD4021</v>
      </c>
      <c r="E4064" s="1514" t="s">
        <v>124</v>
      </c>
      <c r="F4064" s="1390">
        <v>500</v>
      </c>
      <c r="G4064" s="1283">
        <v>2.94</v>
      </c>
      <c r="H4064" s="1283">
        <v>3.43</v>
      </c>
      <c r="I4064" s="1283">
        <v>3.92</v>
      </c>
      <c r="J4064" s="1283">
        <v>4.3099999999999996</v>
      </c>
      <c r="K4064" s="1283">
        <v>4.7</v>
      </c>
      <c r="L4064" s="1283"/>
      <c r="M4064" s="1283"/>
      <c r="N4064" s="1283"/>
      <c r="O4064" s="1283"/>
      <c r="P4064" s="1283">
        <v>3.92</v>
      </c>
      <c r="R4064" s="1067"/>
      <c r="S4064"/>
      <c r="T4064" s="268"/>
      <c r="U4064" s="268"/>
      <c r="V4064" s="268"/>
      <c r="Z4064" s="21"/>
      <c r="AH4064"/>
    </row>
    <row r="4065" spans="1:34" ht="11.25" customHeight="1">
      <c r="A4065"/>
      <c r="B4065" s="1281" t="s">
        <v>32</v>
      </c>
      <c r="C4065" s="1282">
        <v>4024</v>
      </c>
      <c r="D4065" s="1341" t="str">
        <f t="shared" si="77"/>
        <v>MD4024</v>
      </c>
      <c r="E4065" s="1514" t="s">
        <v>123</v>
      </c>
      <c r="F4065" s="1390">
        <v>500</v>
      </c>
      <c r="G4065" s="1283">
        <v>2.94</v>
      </c>
      <c r="H4065" s="1283">
        <v>3.43</v>
      </c>
      <c r="I4065" s="1283">
        <v>3.92</v>
      </c>
      <c r="J4065" s="1283">
        <v>4.3099999999999996</v>
      </c>
      <c r="K4065" s="1283">
        <v>4.7</v>
      </c>
      <c r="L4065" s="1283"/>
      <c r="M4065" s="1283"/>
      <c r="N4065" s="1283"/>
      <c r="O4065" s="1283"/>
      <c r="P4065" s="1283">
        <v>3.92</v>
      </c>
      <c r="R4065" s="1067"/>
      <c r="S4065"/>
      <c r="T4065" s="268"/>
      <c r="U4065" s="268"/>
      <c r="V4065" s="268"/>
      <c r="Z4065" s="21"/>
      <c r="AH4065"/>
    </row>
    <row r="4066" spans="1:34" ht="11.25" customHeight="1">
      <c r="A4066"/>
      <c r="B4066" s="1281" t="s">
        <v>32</v>
      </c>
      <c r="C4066" s="1282">
        <v>4034</v>
      </c>
      <c r="D4066" s="1341" t="str">
        <f t="shared" si="77"/>
        <v>MD4034</v>
      </c>
      <c r="E4066" s="1514" t="s">
        <v>125</v>
      </c>
      <c r="F4066" s="1390">
        <v>700</v>
      </c>
      <c r="G4066" s="1283">
        <v>5.56</v>
      </c>
      <c r="H4066" s="1283">
        <v>6.48</v>
      </c>
      <c r="I4066" s="1283">
        <v>7.41</v>
      </c>
      <c r="J4066" s="1283">
        <v>8.15</v>
      </c>
      <c r="K4066" s="1283">
        <v>8.89</v>
      </c>
      <c r="L4066" s="1283"/>
      <c r="M4066" s="1283"/>
      <c r="N4066" s="1283"/>
      <c r="O4066" s="1283"/>
      <c r="P4066" s="1283">
        <v>7.41</v>
      </c>
      <c r="R4066" s="1067"/>
      <c r="S4066"/>
      <c r="T4066" s="268"/>
      <c r="U4066" s="268"/>
      <c r="V4066" s="268"/>
      <c r="Z4066" s="21"/>
      <c r="AH4066"/>
    </row>
    <row r="4067" spans="1:34" ht="11.25" customHeight="1">
      <c r="A4067"/>
      <c r="B4067" s="1281" t="s">
        <v>32</v>
      </c>
      <c r="C4067" s="1282">
        <v>4036</v>
      </c>
      <c r="D4067" s="1341" t="str">
        <f t="shared" si="77"/>
        <v>MD4036</v>
      </c>
      <c r="E4067" s="1514" t="s">
        <v>125</v>
      </c>
      <c r="F4067" s="1390">
        <v>500</v>
      </c>
      <c r="G4067" s="1283">
        <v>1.48</v>
      </c>
      <c r="H4067" s="1283">
        <v>1.72</v>
      </c>
      <c r="I4067" s="1283">
        <v>1.97</v>
      </c>
      <c r="J4067" s="1283">
        <v>2.16</v>
      </c>
      <c r="K4067" s="1283">
        <v>2.36</v>
      </c>
      <c r="L4067" s="1283"/>
      <c r="M4067" s="1283"/>
      <c r="N4067" s="1283"/>
      <c r="O4067" s="1283"/>
      <c r="P4067" s="1283">
        <v>1.97</v>
      </c>
      <c r="R4067" s="1067"/>
      <c r="S4067"/>
      <c r="T4067" s="268"/>
      <c r="U4067" s="268"/>
      <c r="V4067" s="268"/>
      <c r="Z4067" s="21"/>
      <c r="AH4067"/>
    </row>
    <row r="4068" spans="1:34" ht="11.25" customHeight="1">
      <c r="A4068"/>
      <c r="B4068" s="1281" t="s">
        <v>32</v>
      </c>
      <c r="C4068" s="1282">
        <v>4038</v>
      </c>
      <c r="D4068" s="1341" t="str">
        <f t="shared" si="77"/>
        <v>MD4038</v>
      </c>
      <c r="E4068" s="1514" t="s">
        <v>125</v>
      </c>
      <c r="F4068" s="1390">
        <v>500</v>
      </c>
      <c r="G4068" s="1283">
        <v>2.0499999999999998</v>
      </c>
      <c r="H4068" s="1283">
        <v>2.39</v>
      </c>
      <c r="I4068" s="1283">
        <v>2.74</v>
      </c>
      <c r="J4068" s="1283">
        <v>3.01</v>
      </c>
      <c r="K4068" s="1283">
        <v>3.28</v>
      </c>
      <c r="L4068" s="1283"/>
      <c r="M4068" s="1283"/>
      <c r="N4068" s="1283"/>
      <c r="O4068" s="1283"/>
      <c r="P4068" s="1283">
        <v>2.74</v>
      </c>
      <c r="R4068" s="1067"/>
      <c r="S4068"/>
      <c r="T4068" s="268"/>
      <c r="U4068" s="268"/>
      <c r="V4068" s="268"/>
      <c r="Z4068" s="21"/>
      <c r="AH4068"/>
    </row>
    <row r="4069" spans="1:34" ht="11.25" customHeight="1">
      <c r="A4069"/>
      <c r="B4069" s="1281" t="s">
        <v>32</v>
      </c>
      <c r="C4069" s="1282">
        <v>4062</v>
      </c>
      <c r="D4069" s="1341" t="str">
        <f t="shared" si="77"/>
        <v>MD4062</v>
      </c>
      <c r="E4069" s="1514" t="s">
        <v>125</v>
      </c>
      <c r="F4069" s="1390">
        <v>500</v>
      </c>
      <c r="G4069" s="1283">
        <v>3.47</v>
      </c>
      <c r="H4069" s="1283">
        <v>4.05</v>
      </c>
      <c r="I4069" s="1283">
        <v>4.62</v>
      </c>
      <c r="J4069" s="1283">
        <v>5.09</v>
      </c>
      <c r="K4069" s="1283">
        <v>5.55</v>
      </c>
      <c r="L4069" s="1283"/>
      <c r="M4069" s="1283"/>
      <c r="N4069" s="1283"/>
      <c r="O4069" s="1283"/>
      <c r="P4069" s="1283">
        <v>4.62</v>
      </c>
      <c r="R4069" s="1067"/>
      <c r="S4069"/>
      <c r="T4069" s="268"/>
      <c r="U4069" s="268"/>
      <c r="V4069" s="268"/>
      <c r="Z4069" s="21"/>
      <c r="AH4069"/>
    </row>
    <row r="4070" spans="1:34" ht="11.25" customHeight="1">
      <c r="A4070"/>
      <c r="B4070" s="1281" t="s">
        <v>32</v>
      </c>
      <c r="C4070" s="1282">
        <v>4101</v>
      </c>
      <c r="D4070" s="1341" t="str">
        <f t="shared" si="77"/>
        <v>MD4101</v>
      </c>
      <c r="E4070" s="1514" t="s">
        <v>125</v>
      </c>
      <c r="F4070" s="1390">
        <v>500</v>
      </c>
      <c r="G4070" s="1283">
        <v>1.85</v>
      </c>
      <c r="H4070" s="1283">
        <v>2.16</v>
      </c>
      <c r="I4070" s="1283">
        <v>2.46</v>
      </c>
      <c r="J4070" s="1283">
        <v>2.71</v>
      </c>
      <c r="K4070" s="1283">
        <v>2.96</v>
      </c>
      <c r="L4070" s="1283"/>
      <c r="M4070" s="1283"/>
      <c r="N4070" s="1283"/>
      <c r="O4070" s="1283"/>
      <c r="P4070" s="1283">
        <v>2.46</v>
      </c>
      <c r="R4070" s="1067"/>
      <c r="S4070"/>
      <c r="T4070" s="268"/>
      <c r="U4070" s="268"/>
      <c r="V4070" s="268"/>
      <c r="Z4070" s="21"/>
      <c r="AH4070"/>
    </row>
    <row r="4071" spans="1:34" ht="11.25" customHeight="1">
      <c r="A4071"/>
      <c r="B4071" s="1281" t="s">
        <v>32</v>
      </c>
      <c r="C4071" s="1282">
        <v>4109</v>
      </c>
      <c r="D4071" s="1341" t="str">
        <f t="shared" si="77"/>
        <v>MD4109</v>
      </c>
      <c r="E4071" s="1514" t="s">
        <v>121</v>
      </c>
      <c r="F4071" s="1390">
        <v>500</v>
      </c>
      <c r="G4071" s="1283">
        <v>0.34</v>
      </c>
      <c r="H4071" s="1283">
        <v>0.39</v>
      </c>
      <c r="I4071" s="1283">
        <v>0.45</v>
      </c>
      <c r="J4071" s="1283">
        <v>0.49</v>
      </c>
      <c r="K4071" s="1283">
        <v>0.54</v>
      </c>
      <c r="L4071" s="1283"/>
      <c r="M4071" s="1283"/>
      <c r="N4071" s="1283"/>
      <c r="O4071" s="1283"/>
      <c r="P4071" s="1283">
        <v>0.45</v>
      </c>
      <c r="R4071" s="1067"/>
      <c r="S4071"/>
      <c r="T4071" s="268"/>
      <c r="U4071" s="268"/>
      <c r="V4071" s="268"/>
      <c r="Z4071" s="21"/>
      <c r="AH4071"/>
    </row>
    <row r="4072" spans="1:34" ht="11.25" customHeight="1">
      <c r="A4072"/>
      <c r="B4072" s="1281" t="s">
        <v>32</v>
      </c>
      <c r="C4072" s="1282">
        <v>4110</v>
      </c>
      <c r="D4072" s="1341" t="str">
        <f t="shared" si="77"/>
        <v>MD4110</v>
      </c>
      <c r="E4072" s="1514" t="s">
        <v>121</v>
      </c>
      <c r="F4072" s="1390">
        <v>500</v>
      </c>
      <c r="G4072" s="1283">
        <v>0.83</v>
      </c>
      <c r="H4072" s="1283">
        <v>0.97</v>
      </c>
      <c r="I4072" s="1283">
        <v>1.1000000000000001</v>
      </c>
      <c r="J4072" s="1283">
        <v>1.21</v>
      </c>
      <c r="K4072" s="1283">
        <v>1.32</v>
      </c>
      <c r="L4072" s="1283"/>
      <c r="M4072" s="1283"/>
      <c r="N4072" s="1283"/>
      <c r="O4072" s="1283"/>
      <c r="P4072" s="1283">
        <v>1.1000000000000001</v>
      </c>
      <c r="R4072" s="1067"/>
      <c r="S4072"/>
      <c r="T4072" s="268"/>
      <c r="U4072" s="268"/>
      <c r="V4072" s="268"/>
      <c r="Z4072" s="21"/>
      <c r="AH4072"/>
    </row>
    <row r="4073" spans="1:34" ht="11.25" customHeight="1">
      <c r="A4073"/>
      <c r="B4073" s="1281" t="s">
        <v>32</v>
      </c>
      <c r="C4073" s="1282">
        <v>4111</v>
      </c>
      <c r="D4073" s="1341" t="str">
        <f t="shared" si="77"/>
        <v>MD4111</v>
      </c>
      <c r="E4073" s="1514" t="s">
        <v>125</v>
      </c>
      <c r="F4073" s="1390">
        <v>500</v>
      </c>
      <c r="G4073" s="1283">
        <v>1.25</v>
      </c>
      <c r="H4073" s="1283">
        <v>1.46</v>
      </c>
      <c r="I4073" s="1283">
        <v>1.66</v>
      </c>
      <c r="J4073" s="1283">
        <v>1.83</v>
      </c>
      <c r="K4073" s="1283">
        <v>2</v>
      </c>
      <c r="L4073" s="1283"/>
      <c r="M4073" s="1283"/>
      <c r="N4073" s="1283"/>
      <c r="O4073" s="1283"/>
      <c r="P4073" s="1283">
        <v>1.66</v>
      </c>
      <c r="R4073" s="1067"/>
      <c r="S4073"/>
      <c r="T4073" s="268"/>
      <c r="U4073" s="268"/>
      <c r="V4073" s="268"/>
      <c r="Z4073" s="21"/>
      <c r="AH4073"/>
    </row>
    <row r="4074" spans="1:34" ht="11.25" customHeight="1">
      <c r="A4074"/>
      <c r="B4074" s="1281" t="s">
        <v>32</v>
      </c>
      <c r="C4074" s="1282">
        <v>4114</v>
      </c>
      <c r="D4074" s="1341" t="str">
        <f t="shared" si="77"/>
        <v>MD4114</v>
      </c>
      <c r="E4074" s="1514" t="s">
        <v>125</v>
      </c>
      <c r="F4074" s="1390">
        <v>500</v>
      </c>
      <c r="G4074" s="1283">
        <v>1.85</v>
      </c>
      <c r="H4074" s="1283">
        <v>2.16</v>
      </c>
      <c r="I4074" s="1283">
        <v>2.46</v>
      </c>
      <c r="J4074" s="1283">
        <v>2.71</v>
      </c>
      <c r="K4074" s="1283">
        <v>2.96</v>
      </c>
      <c r="L4074" s="1283"/>
      <c r="M4074" s="1283"/>
      <c r="N4074" s="1283"/>
      <c r="O4074" s="1283"/>
      <c r="P4074" s="1283">
        <v>2.46</v>
      </c>
      <c r="R4074" s="1067"/>
      <c r="S4074"/>
      <c r="T4074" s="268"/>
      <c r="U4074" s="268"/>
      <c r="V4074" s="268"/>
      <c r="Z4074" s="21"/>
      <c r="AH4074"/>
    </row>
    <row r="4075" spans="1:34" ht="11.25" customHeight="1">
      <c r="A4075"/>
      <c r="B4075" s="1281" t="s">
        <v>32</v>
      </c>
      <c r="C4075" s="1282">
        <v>4130</v>
      </c>
      <c r="D4075" s="1341" t="str">
        <f t="shared" si="77"/>
        <v>MD4130</v>
      </c>
      <c r="E4075" s="1514" t="s">
        <v>125</v>
      </c>
      <c r="F4075" s="1390">
        <v>500</v>
      </c>
      <c r="G4075" s="1283">
        <v>2.1800000000000002</v>
      </c>
      <c r="H4075" s="1283">
        <v>2.5499999999999998</v>
      </c>
      <c r="I4075" s="1283">
        <v>2.91</v>
      </c>
      <c r="J4075" s="1283">
        <v>3.2</v>
      </c>
      <c r="K4075" s="1283">
        <v>3.49</v>
      </c>
      <c r="L4075" s="1283"/>
      <c r="M4075" s="1283"/>
      <c r="N4075" s="1283"/>
      <c r="O4075" s="1283"/>
      <c r="P4075" s="1283">
        <v>2.91</v>
      </c>
      <c r="R4075" s="1067"/>
      <c r="S4075"/>
      <c r="T4075" s="268"/>
      <c r="U4075" s="268"/>
      <c r="V4075" s="268"/>
      <c r="Z4075" s="21"/>
      <c r="AH4075"/>
    </row>
    <row r="4076" spans="1:34" ht="11.25" customHeight="1">
      <c r="A4076"/>
      <c r="B4076" s="1281" t="s">
        <v>32</v>
      </c>
      <c r="C4076" s="1282">
        <v>4131</v>
      </c>
      <c r="D4076" s="1341" t="str">
        <f t="shared" si="77"/>
        <v>MD4131</v>
      </c>
      <c r="E4076" s="1514" t="s">
        <v>125</v>
      </c>
      <c r="F4076" s="1390">
        <v>500</v>
      </c>
      <c r="G4076" s="1283">
        <v>3.5</v>
      </c>
      <c r="H4076" s="1283">
        <v>4.09</v>
      </c>
      <c r="I4076" s="1283">
        <v>4.67</v>
      </c>
      <c r="J4076" s="1283">
        <v>5.14</v>
      </c>
      <c r="K4076" s="1283">
        <v>5.61</v>
      </c>
      <c r="L4076" s="1283"/>
      <c r="M4076" s="1283"/>
      <c r="N4076" s="1283"/>
      <c r="O4076" s="1283"/>
      <c r="P4076" s="1283">
        <v>4.67</v>
      </c>
      <c r="R4076" s="1067"/>
      <c r="S4076"/>
      <c r="T4076" s="268"/>
      <c r="U4076" s="268"/>
      <c r="V4076" s="268"/>
      <c r="Z4076" s="21"/>
      <c r="AH4076"/>
    </row>
    <row r="4077" spans="1:34" ht="11.25" customHeight="1">
      <c r="A4077"/>
      <c r="B4077" s="1281" t="s">
        <v>32</v>
      </c>
      <c r="C4077" s="1282">
        <v>4133</v>
      </c>
      <c r="D4077" s="1341" t="str">
        <f t="shared" si="77"/>
        <v>MD4133</v>
      </c>
      <c r="E4077" s="1514" t="s">
        <v>125</v>
      </c>
      <c r="F4077" s="1390">
        <v>500</v>
      </c>
      <c r="G4077" s="1283">
        <v>3.36</v>
      </c>
      <c r="H4077" s="1283">
        <v>3.92</v>
      </c>
      <c r="I4077" s="1283">
        <v>4.4800000000000004</v>
      </c>
      <c r="J4077" s="1283">
        <v>4.93</v>
      </c>
      <c r="K4077" s="1283">
        <v>5.38</v>
      </c>
      <c r="L4077" s="1283"/>
      <c r="M4077" s="1283"/>
      <c r="N4077" s="1283"/>
      <c r="O4077" s="1283"/>
      <c r="P4077" s="1283">
        <v>4.4800000000000004</v>
      </c>
      <c r="R4077" s="1067"/>
      <c r="S4077"/>
      <c r="T4077" s="268"/>
      <c r="U4077" s="268"/>
      <c r="V4077" s="268"/>
      <c r="Z4077" s="21"/>
      <c r="AH4077"/>
    </row>
    <row r="4078" spans="1:34" ht="11.25" customHeight="1">
      <c r="A4078"/>
      <c r="B4078" s="1281" t="s">
        <v>32</v>
      </c>
      <c r="C4078" s="1282">
        <v>4149</v>
      </c>
      <c r="D4078" s="1341" t="str">
        <f t="shared" si="77"/>
        <v>MD4149</v>
      </c>
      <c r="E4078" s="1514" t="s">
        <v>121</v>
      </c>
      <c r="F4078" s="1390">
        <v>500</v>
      </c>
      <c r="G4078" s="1283">
        <v>0.48</v>
      </c>
      <c r="H4078" s="1283">
        <v>0.56000000000000005</v>
      </c>
      <c r="I4078" s="1283">
        <v>0.64</v>
      </c>
      <c r="J4078" s="1283">
        <v>0.7</v>
      </c>
      <c r="K4078" s="1283">
        <v>0.77</v>
      </c>
      <c r="L4078" s="1283"/>
      <c r="M4078" s="1283"/>
      <c r="N4078" s="1283"/>
      <c r="O4078" s="1283"/>
      <c r="P4078" s="1283">
        <v>0.64</v>
      </c>
      <c r="R4078" s="1067"/>
      <c r="S4078"/>
      <c r="T4078" s="268"/>
      <c r="U4078" s="268"/>
      <c r="V4078" s="268"/>
      <c r="Z4078" s="21"/>
      <c r="AH4078"/>
    </row>
    <row r="4079" spans="1:34" ht="11.25" customHeight="1">
      <c r="A4079"/>
      <c r="B4079" s="1281" t="s">
        <v>32</v>
      </c>
      <c r="C4079" s="1282">
        <v>4206</v>
      </c>
      <c r="D4079" s="1341" t="str">
        <f t="shared" si="77"/>
        <v>MD4206</v>
      </c>
      <c r="E4079" s="1514" t="s">
        <v>124</v>
      </c>
      <c r="F4079" s="1390">
        <v>500</v>
      </c>
      <c r="G4079" s="1283">
        <v>2.04</v>
      </c>
      <c r="H4079" s="1283">
        <v>2.38</v>
      </c>
      <c r="I4079" s="1283">
        <v>2.72</v>
      </c>
      <c r="J4079" s="1283">
        <v>2.99</v>
      </c>
      <c r="K4079" s="1283">
        <v>3.26</v>
      </c>
      <c r="L4079" s="1283"/>
      <c r="M4079" s="1283"/>
      <c r="N4079" s="1283"/>
      <c r="O4079" s="1283"/>
      <c r="P4079" s="1283">
        <v>2.72</v>
      </c>
      <c r="R4079" s="1067"/>
      <c r="S4079"/>
      <c r="T4079" s="268"/>
      <c r="U4079" s="268"/>
      <c r="V4079" s="268"/>
      <c r="Z4079" s="21"/>
      <c r="AH4079"/>
    </row>
    <row r="4080" spans="1:34" ht="11.25" customHeight="1">
      <c r="A4080"/>
      <c r="B4080" s="1281" t="s">
        <v>32</v>
      </c>
      <c r="C4080" s="1282">
        <v>4207</v>
      </c>
      <c r="D4080" s="1341" t="str">
        <f t="shared" si="77"/>
        <v>MD4207</v>
      </c>
      <c r="E4080" s="1514" t="s">
        <v>124</v>
      </c>
      <c r="F4080" s="1390">
        <v>500</v>
      </c>
      <c r="G4080" s="1283">
        <v>1.34</v>
      </c>
      <c r="H4080" s="1283">
        <v>1.57</v>
      </c>
      <c r="I4080" s="1283">
        <v>1.79</v>
      </c>
      <c r="J4080" s="1283">
        <v>1.97</v>
      </c>
      <c r="K4080" s="1283">
        <v>2.15</v>
      </c>
      <c r="L4080" s="1283"/>
      <c r="M4080" s="1283"/>
      <c r="N4080" s="1283"/>
      <c r="O4080" s="1283"/>
      <c r="P4080" s="1283">
        <v>1.79</v>
      </c>
      <c r="R4080" s="1067"/>
      <c r="S4080"/>
      <c r="T4080" s="268"/>
      <c r="U4080" s="268"/>
      <c r="V4080" s="268"/>
      <c r="Z4080" s="21"/>
      <c r="AH4080"/>
    </row>
    <row r="4081" spans="1:34" ht="11.25" customHeight="1">
      <c r="A4081"/>
      <c r="B4081" s="1281" t="s">
        <v>32</v>
      </c>
      <c r="C4081" s="1282">
        <v>4239</v>
      </c>
      <c r="D4081" s="1341" t="str">
        <f t="shared" si="77"/>
        <v>MD4239</v>
      </c>
      <c r="E4081" s="1514" t="s">
        <v>123</v>
      </c>
      <c r="F4081" s="1390">
        <v>550</v>
      </c>
      <c r="G4081" s="1283">
        <v>3.71</v>
      </c>
      <c r="H4081" s="1283">
        <v>4.33</v>
      </c>
      <c r="I4081" s="1283">
        <v>4.9400000000000004</v>
      </c>
      <c r="J4081" s="1283">
        <v>5.44</v>
      </c>
      <c r="K4081" s="1283">
        <v>5.93</v>
      </c>
      <c r="L4081" s="1283"/>
      <c r="M4081" s="1283"/>
      <c r="N4081" s="1283"/>
      <c r="O4081" s="1283"/>
      <c r="P4081" s="1283">
        <v>4.9400000000000004</v>
      </c>
      <c r="R4081" s="1067"/>
      <c r="S4081"/>
      <c r="T4081" s="268"/>
      <c r="U4081" s="268"/>
      <c r="V4081" s="268"/>
      <c r="Z4081" s="21"/>
      <c r="AH4081"/>
    </row>
    <row r="4082" spans="1:34" ht="11.25" customHeight="1">
      <c r="A4082"/>
      <c r="B4082" s="1281" t="s">
        <v>32</v>
      </c>
      <c r="C4082" s="1282">
        <v>4240</v>
      </c>
      <c r="D4082" s="1341" t="str">
        <f t="shared" si="77"/>
        <v>MD4240</v>
      </c>
      <c r="E4082" s="1514" t="s">
        <v>125</v>
      </c>
      <c r="F4082" s="1390">
        <v>500</v>
      </c>
      <c r="G4082" s="1283">
        <v>2.23</v>
      </c>
      <c r="H4082" s="1283">
        <v>2.6</v>
      </c>
      <c r="I4082" s="1283">
        <v>2.98</v>
      </c>
      <c r="J4082" s="1283">
        <v>3.27</v>
      </c>
      <c r="K4082" s="1283">
        <v>3.57</v>
      </c>
      <c r="L4082" s="1283"/>
      <c r="M4082" s="1283"/>
      <c r="N4082" s="1283"/>
      <c r="O4082" s="1283"/>
      <c r="P4082" s="1283">
        <v>2.98</v>
      </c>
      <c r="R4082" s="1067"/>
      <c r="S4082"/>
      <c r="T4082" s="268"/>
      <c r="U4082" s="268"/>
      <c r="V4082" s="268"/>
      <c r="Z4082" s="21"/>
      <c r="AH4082"/>
    </row>
    <row r="4083" spans="1:34" ht="11.25" customHeight="1">
      <c r="A4083"/>
      <c r="B4083" s="1281" t="s">
        <v>32</v>
      </c>
      <c r="C4083" s="1282">
        <v>4243</v>
      </c>
      <c r="D4083" s="1341" t="str">
        <f t="shared" si="77"/>
        <v>MD4243</v>
      </c>
      <c r="E4083" s="1514" t="s">
        <v>125</v>
      </c>
      <c r="F4083" s="1390">
        <v>500</v>
      </c>
      <c r="G4083" s="1283">
        <v>1.73</v>
      </c>
      <c r="H4083" s="1283">
        <v>2.02</v>
      </c>
      <c r="I4083" s="1283">
        <v>2.2999999999999998</v>
      </c>
      <c r="J4083" s="1283">
        <v>2.5299999999999998</v>
      </c>
      <c r="K4083" s="1283">
        <v>2.76</v>
      </c>
      <c r="L4083" s="1283"/>
      <c r="M4083" s="1283"/>
      <c r="N4083" s="1283"/>
      <c r="O4083" s="1283"/>
      <c r="P4083" s="1283">
        <v>2.2999999999999998</v>
      </c>
      <c r="R4083" s="1067"/>
      <c r="S4083"/>
      <c r="T4083" s="268"/>
      <c r="U4083" s="268"/>
      <c r="V4083" s="268"/>
      <c r="Z4083" s="21"/>
      <c r="AH4083"/>
    </row>
    <row r="4084" spans="1:34" ht="11.25" customHeight="1">
      <c r="A4084"/>
      <c r="B4084" s="1281" t="s">
        <v>32</v>
      </c>
      <c r="C4084" s="1282">
        <v>4244</v>
      </c>
      <c r="D4084" s="1341" t="str">
        <f t="shared" si="77"/>
        <v>MD4244</v>
      </c>
      <c r="E4084" s="1514" t="s">
        <v>125</v>
      </c>
      <c r="F4084" s="1390">
        <v>500</v>
      </c>
      <c r="G4084" s="1283">
        <v>2.23</v>
      </c>
      <c r="H4084" s="1283">
        <v>2.6</v>
      </c>
      <c r="I4084" s="1283">
        <v>2.98</v>
      </c>
      <c r="J4084" s="1283">
        <v>3.27</v>
      </c>
      <c r="K4084" s="1283">
        <v>3.57</v>
      </c>
      <c r="L4084" s="1283"/>
      <c r="M4084" s="1283"/>
      <c r="N4084" s="1283"/>
      <c r="O4084" s="1283"/>
      <c r="P4084" s="1283">
        <v>2.98</v>
      </c>
      <c r="R4084" s="1067"/>
      <c r="S4084"/>
      <c r="T4084" s="268"/>
      <c r="U4084" s="268"/>
      <c r="V4084" s="268"/>
      <c r="Z4084" s="21"/>
      <c r="AH4084"/>
    </row>
    <row r="4085" spans="1:34" ht="11.25" customHeight="1">
      <c r="A4085"/>
      <c r="B4085" s="1281" t="s">
        <v>32</v>
      </c>
      <c r="C4085" s="1282">
        <v>4250</v>
      </c>
      <c r="D4085" s="1341" t="str">
        <f t="shared" si="77"/>
        <v>MD4250</v>
      </c>
      <c r="E4085" s="1514" t="s">
        <v>125</v>
      </c>
      <c r="F4085" s="1390">
        <v>500</v>
      </c>
      <c r="G4085" s="1283">
        <v>1.1499999999999999</v>
      </c>
      <c r="H4085" s="1283">
        <v>1.34</v>
      </c>
      <c r="I4085" s="1283">
        <v>1.54</v>
      </c>
      <c r="J4085" s="1283">
        <v>1.69</v>
      </c>
      <c r="K4085" s="1283">
        <v>1.84</v>
      </c>
      <c r="L4085" s="1283"/>
      <c r="M4085" s="1283"/>
      <c r="N4085" s="1283"/>
      <c r="O4085" s="1283"/>
      <c r="P4085" s="1283">
        <v>1.54</v>
      </c>
      <c r="R4085" s="1067"/>
      <c r="S4085"/>
      <c r="T4085" s="268"/>
      <c r="U4085" s="268"/>
      <c r="V4085" s="268"/>
      <c r="Z4085" s="21"/>
      <c r="AH4085"/>
    </row>
    <row r="4086" spans="1:34" ht="11.25" customHeight="1">
      <c r="A4086"/>
      <c r="B4086" s="1281" t="s">
        <v>32</v>
      </c>
      <c r="C4086" s="1282">
        <v>4251</v>
      </c>
      <c r="D4086" s="1341" t="str">
        <f t="shared" si="77"/>
        <v>MD4251</v>
      </c>
      <c r="E4086" s="1514" t="s">
        <v>125</v>
      </c>
      <c r="F4086" s="1390">
        <v>500</v>
      </c>
      <c r="G4086" s="1283">
        <v>2.11</v>
      </c>
      <c r="H4086" s="1283">
        <v>2.46</v>
      </c>
      <c r="I4086" s="1283">
        <v>2.82</v>
      </c>
      <c r="J4086" s="1283">
        <v>3.1</v>
      </c>
      <c r="K4086" s="1283">
        <v>3.38</v>
      </c>
      <c r="L4086" s="1283"/>
      <c r="M4086" s="1283"/>
      <c r="N4086" s="1283"/>
      <c r="O4086" s="1283"/>
      <c r="P4086" s="1283">
        <v>2.82</v>
      </c>
      <c r="R4086" s="1067"/>
      <c r="S4086"/>
      <c r="T4086" s="268"/>
      <c r="U4086" s="268"/>
      <c r="V4086" s="268"/>
      <c r="Z4086" s="21"/>
      <c r="AH4086"/>
    </row>
    <row r="4087" spans="1:34" ht="11.25" customHeight="1">
      <c r="A4087"/>
      <c r="B4087" s="1281" t="s">
        <v>32</v>
      </c>
      <c r="C4087" s="1282">
        <v>4263</v>
      </c>
      <c r="D4087" s="1341" t="str">
        <f t="shared" si="77"/>
        <v>MD4263</v>
      </c>
      <c r="E4087" s="1514" t="s">
        <v>125</v>
      </c>
      <c r="F4087" s="1390">
        <v>500</v>
      </c>
      <c r="G4087" s="1283">
        <v>2.14</v>
      </c>
      <c r="H4087" s="1283">
        <v>2.4900000000000002</v>
      </c>
      <c r="I4087" s="1283">
        <v>2.85</v>
      </c>
      <c r="J4087" s="1283">
        <v>3.13</v>
      </c>
      <c r="K4087" s="1283">
        <v>3.42</v>
      </c>
      <c r="L4087" s="1283"/>
      <c r="M4087" s="1283"/>
      <c r="N4087" s="1283"/>
      <c r="O4087" s="1283"/>
      <c r="P4087" s="1283">
        <v>2.85</v>
      </c>
      <c r="R4087" s="1067"/>
      <c r="S4087"/>
      <c r="T4087" s="268"/>
      <c r="U4087" s="268"/>
      <c r="V4087" s="268"/>
      <c r="Z4087" s="21"/>
      <c r="AH4087"/>
    </row>
    <row r="4088" spans="1:34" ht="11.25" customHeight="1">
      <c r="A4088"/>
      <c r="B4088" s="1281" t="s">
        <v>32</v>
      </c>
      <c r="C4088" s="1282">
        <v>4273</v>
      </c>
      <c r="D4088" s="1341" t="str">
        <f t="shared" si="77"/>
        <v>MD4273</v>
      </c>
      <c r="E4088" s="1514" t="s">
        <v>125</v>
      </c>
      <c r="F4088" s="1390">
        <v>500</v>
      </c>
      <c r="G4088" s="1283">
        <v>1.56</v>
      </c>
      <c r="H4088" s="1283">
        <v>1.82</v>
      </c>
      <c r="I4088" s="1283">
        <v>2.08</v>
      </c>
      <c r="J4088" s="1283">
        <v>2.29</v>
      </c>
      <c r="K4088" s="1283">
        <v>2.5</v>
      </c>
      <c r="L4088" s="1283"/>
      <c r="M4088" s="1283"/>
      <c r="N4088" s="1283"/>
      <c r="O4088" s="1283"/>
      <c r="P4088" s="1283">
        <v>2.08</v>
      </c>
      <c r="R4088" s="1067"/>
      <c r="S4088"/>
      <c r="T4088" s="268"/>
      <c r="U4088" s="268"/>
      <c r="V4088" s="268"/>
      <c r="Z4088" s="21"/>
      <c r="AH4088"/>
    </row>
    <row r="4089" spans="1:34" ht="11.25" customHeight="1">
      <c r="A4089"/>
      <c r="B4089" s="1281" t="s">
        <v>32</v>
      </c>
      <c r="C4089" s="1282">
        <v>4279</v>
      </c>
      <c r="D4089" s="1341" t="str">
        <f t="shared" si="77"/>
        <v>MD4279</v>
      </c>
      <c r="E4089" s="1514" t="s">
        <v>125</v>
      </c>
      <c r="F4089" s="1390">
        <v>500</v>
      </c>
      <c r="G4089" s="1283">
        <v>1.96</v>
      </c>
      <c r="H4089" s="1283">
        <v>2.2799999999999998</v>
      </c>
      <c r="I4089" s="1283">
        <v>2.61</v>
      </c>
      <c r="J4089" s="1283">
        <v>2.87</v>
      </c>
      <c r="K4089" s="1283">
        <v>3.13</v>
      </c>
      <c r="L4089" s="1283"/>
      <c r="M4089" s="1283"/>
      <c r="N4089" s="1283"/>
      <c r="O4089" s="1283"/>
      <c r="P4089" s="1283">
        <v>2.61</v>
      </c>
      <c r="R4089" s="1067"/>
      <c r="S4089"/>
      <c r="T4089" s="268"/>
      <c r="U4089" s="268"/>
      <c r="V4089" s="268"/>
      <c r="Z4089" s="21"/>
      <c r="AH4089"/>
    </row>
    <row r="4090" spans="1:34" ht="11.25" customHeight="1">
      <c r="A4090"/>
      <c r="B4090" s="1281" t="s">
        <v>32</v>
      </c>
      <c r="C4090" s="1282">
        <v>4283</v>
      </c>
      <c r="D4090" s="1341" t="str">
        <f t="shared" si="77"/>
        <v>MD4283</v>
      </c>
      <c r="E4090" s="1514" t="s">
        <v>125</v>
      </c>
      <c r="F4090" s="1390">
        <v>500</v>
      </c>
      <c r="G4090" s="1283">
        <v>0.96</v>
      </c>
      <c r="H4090" s="1283">
        <v>1.1200000000000001</v>
      </c>
      <c r="I4090" s="1283">
        <v>1.28</v>
      </c>
      <c r="J4090" s="1283">
        <v>1.41</v>
      </c>
      <c r="K4090" s="1283">
        <v>1.54</v>
      </c>
      <c r="L4090" s="1283"/>
      <c r="M4090" s="1283"/>
      <c r="N4090" s="1283"/>
      <c r="O4090" s="1283"/>
      <c r="P4090" s="1283">
        <v>1.28</v>
      </c>
      <c r="R4090" s="1067"/>
      <c r="S4090"/>
      <c r="T4090" s="268"/>
      <c r="U4090" s="268"/>
      <c r="V4090" s="268"/>
      <c r="Z4090" s="21"/>
      <c r="AH4090"/>
    </row>
    <row r="4091" spans="1:34" ht="11.25" customHeight="1">
      <c r="A4091"/>
      <c r="B4091" s="1281" t="s">
        <v>32</v>
      </c>
      <c r="C4091" s="1282">
        <v>4299</v>
      </c>
      <c r="D4091" s="1341" t="str">
        <f t="shared" si="77"/>
        <v>MD4299</v>
      </c>
      <c r="E4091" s="1514" t="s">
        <v>121</v>
      </c>
      <c r="F4091" s="1390">
        <v>500</v>
      </c>
      <c r="G4091" s="1283">
        <v>1.27</v>
      </c>
      <c r="H4091" s="1283">
        <v>1.48</v>
      </c>
      <c r="I4091" s="1283">
        <v>1.7</v>
      </c>
      <c r="J4091" s="1283">
        <v>1.87</v>
      </c>
      <c r="K4091" s="1283">
        <v>2.04</v>
      </c>
      <c r="L4091" s="1283"/>
      <c r="M4091" s="1283"/>
      <c r="N4091" s="1283"/>
      <c r="O4091" s="1283"/>
      <c r="P4091" s="1283">
        <v>1.7</v>
      </c>
      <c r="R4091" s="1067"/>
      <c r="S4091"/>
      <c r="T4091" s="268"/>
      <c r="U4091" s="268"/>
      <c r="V4091" s="268"/>
      <c r="Z4091" s="21"/>
      <c r="AH4091"/>
    </row>
    <row r="4092" spans="1:34" ht="11.25" customHeight="1">
      <c r="A4092"/>
      <c r="B4092" s="1281" t="s">
        <v>32</v>
      </c>
      <c r="C4092" s="1282">
        <v>4304</v>
      </c>
      <c r="D4092" s="1341" t="str">
        <f t="shared" si="77"/>
        <v>MD4304</v>
      </c>
      <c r="E4092" s="1514" t="s">
        <v>124</v>
      </c>
      <c r="F4092" s="1390">
        <v>500</v>
      </c>
      <c r="G4092" s="1283">
        <v>3.38</v>
      </c>
      <c r="H4092" s="1283">
        <v>3.95</v>
      </c>
      <c r="I4092" s="1283">
        <v>4.51</v>
      </c>
      <c r="J4092" s="1283">
        <v>4.96</v>
      </c>
      <c r="K4092" s="1283">
        <v>5.41</v>
      </c>
      <c r="L4092" s="1283"/>
      <c r="M4092" s="1283"/>
      <c r="N4092" s="1283"/>
      <c r="O4092" s="1283"/>
      <c r="P4092" s="1283">
        <v>4.51</v>
      </c>
      <c r="R4092" s="1067"/>
      <c r="S4092"/>
      <c r="T4092" s="268"/>
      <c r="U4092" s="268"/>
      <c r="V4092" s="268"/>
      <c r="Z4092" s="21"/>
      <c r="AH4092"/>
    </row>
    <row r="4093" spans="1:34" ht="11.25" customHeight="1">
      <c r="A4093"/>
      <c r="B4093" s="1281" t="s">
        <v>32</v>
      </c>
      <c r="C4093" s="1282">
        <v>4307</v>
      </c>
      <c r="D4093" s="1341" t="str">
        <f t="shared" si="77"/>
        <v>MD4307</v>
      </c>
      <c r="E4093" s="1514" t="s">
        <v>121</v>
      </c>
      <c r="F4093" s="1390">
        <v>500</v>
      </c>
      <c r="G4093" s="1283">
        <v>1.43</v>
      </c>
      <c r="H4093" s="1283">
        <v>1.67</v>
      </c>
      <c r="I4093" s="1283">
        <v>1.9</v>
      </c>
      <c r="J4093" s="1283">
        <v>2.09</v>
      </c>
      <c r="K4093" s="1283">
        <v>2.2799999999999998</v>
      </c>
      <c r="L4093" s="1283"/>
      <c r="M4093" s="1283"/>
      <c r="N4093" s="1283"/>
      <c r="O4093" s="1283"/>
      <c r="P4093" s="1283">
        <v>1.9</v>
      </c>
      <c r="R4093" s="1067"/>
      <c r="S4093"/>
      <c r="T4093" s="268"/>
      <c r="U4093" s="268"/>
      <c r="V4093" s="268"/>
      <c r="Z4093" s="21"/>
      <c r="AH4093"/>
    </row>
    <row r="4094" spans="1:34" ht="11.25" customHeight="1">
      <c r="A4094"/>
      <c r="B4094" s="1281" t="s">
        <v>32</v>
      </c>
      <c r="C4094" s="1282">
        <v>4351</v>
      </c>
      <c r="D4094" s="1341" t="str">
        <f t="shared" si="77"/>
        <v>MD4351</v>
      </c>
      <c r="E4094" s="1514" t="s">
        <v>121</v>
      </c>
      <c r="F4094" s="1390">
        <v>500</v>
      </c>
      <c r="G4094" s="1283">
        <v>0.66</v>
      </c>
      <c r="H4094" s="1283">
        <v>0.77</v>
      </c>
      <c r="I4094" s="1283">
        <v>0.88</v>
      </c>
      <c r="J4094" s="1283">
        <v>0.97</v>
      </c>
      <c r="K4094" s="1283">
        <v>1.06</v>
      </c>
      <c r="L4094" s="1283"/>
      <c r="M4094" s="1283"/>
      <c r="N4094" s="1283"/>
      <c r="O4094" s="1283"/>
      <c r="P4094" s="1283">
        <v>0.88</v>
      </c>
      <c r="R4094" s="1067"/>
      <c r="S4094"/>
      <c r="T4094" s="268"/>
      <c r="U4094" s="268"/>
      <c r="V4094" s="268"/>
      <c r="Z4094" s="21"/>
      <c r="AH4094"/>
    </row>
    <row r="4095" spans="1:34" ht="11.25" customHeight="1">
      <c r="A4095"/>
      <c r="B4095" s="1281" t="s">
        <v>32</v>
      </c>
      <c r="C4095" s="1282">
        <v>4352</v>
      </c>
      <c r="D4095" s="1341" t="str">
        <f t="shared" si="77"/>
        <v>MD4352</v>
      </c>
      <c r="E4095" s="1514" t="s">
        <v>121</v>
      </c>
      <c r="F4095" s="1390">
        <v>500</v>
      </c>
      <c r="G4095" s="1283">
        <v>1.1000000000000001</v>
      </c>
      <c r="H4095" s="1283">
        <v>1.29</v>
      </c>
      <c r="I4095" s="1283">
        <v>1.47</v>
      </c>
      <c r="J4095" s="1283">
        <v>1.62</v>
      </c>
      <c r="K4095" s="1283">
        <v>1.77</v>
      </c>
      <c r="L4095" s="1283"/>
      <c r="M4095" s="1283"/>
      <c r="N4095" s="1283"/>
      <c r="O4095" s="1283"/>
      <c r="P4095" s="1283">
        <v>1.47</v>
      </c>
      <c r="R4095" s="1067"/>
      <c r="S4095"/>
      <c r="T4095" s="268"/>
      <c r="U4095" s="268"/>
      <c r="V4095" s="268"/>
      <c r="Z4095" s="21"/>
      <c r="AH4095"/>
    </row>
    <row r="4096" spans="1:34" ht="11.25" customHeight="1">
      <c r="A4096"/>
      <c r="B4096" s="1281" t="s">
        <v>32</v>
      </c>
      <c r="C4096" s="1282">
        <v>4361</v>
      </c>
      <c r="D4096" s="1341" t="str">
        <f t="shared" si="77"/>
        <v>MD4361</v>
      </c>
      <c r="E4096" s="1514" t="s">
        <v>121</v>
      </c>
      <c r="F4096" s="1390">
        <v>500</v>
      </c>
      <c r="G4096" s="1283">
        <v>0.47</v>
      </c>
      <c r="H4096" s="1283">
        <v>0.55000000000000004</v>
      </c>
      <c r="I4096" s="1283">
        <v>0.62</v>
      </c>
      <c r="J4096" s="1283">
        <v>0.69</v>
      </c>
      <c r="K4096" s="1283">
        <v>0.75</v>
      </c>
      <c r="L4096" s="1283"/>
      <c r="M4096" s="1283"/>
      <c r="N4096" s="1283"/>
      <c r="O4096" s="1283"/>
      <c r="P4096" s="1283">
        <v>0.62</v>
      </c>
      <c r="R4096" s="1067"/>
      <c r="S4096"/>
      <c r="T4096" s="268"/>
      <c r="U4096" s="268"/>
      <c r="V4096" s="268"/>
      <c r="Z4096" s="21"/>
      <c r="AH4096"/>
    </row>
    <row r="4097" spans="1:34" ht="11.25" customHeight="1">
      <c r="A4097"/>
      <c r="B4097" s="1281" t="s">
        <v>32</v>
      </c>
      <c r="C4097" s="1282">
        <v>4410</v>
      </c>
      <c r="D4097" s="1341" t="str">
        <f t="shared" si="77"/>
        <v>MD4410</v>
      </c>
      <c r="E4097" s="1514" t="s">
        <v>123</v>
      </c>
      <c r="F4097" s="1390">
        <v>500</v>
      </c>
      <c r="G4097" s="1283">
        <v>2.14</v>
      </c>
      <c r="H4097" s="1283">
        <v>2.4900000000000002</v>
      </c>
      <c r="I4097" s="1283">
        <v>2.85</v>
      </c>
      <c r="J4097" s="1283">
        <v>3.13</v>
      </c>
      <c r="K4097" s="1283">
        <v>3.42</v>
      </c>
      <c r="L4097" s="1283"/>
      <c r="M4097" s="1283"/>
      <c r="N4097" s="1283"/>
      <c r="O4097" s="1283"/>
      <c r="P4097" s="1283">
        <v>2.85</v>
      </c>
      <c r="R4097" s="1067"/>
      <c r="S4097"/>
      <c r="T4097" s="268"/>
      <c r="U4097" s="268"/>
      <c r="V4097" s="268"/>
      <c r="Z4097" s="21"/>
      <c r="AH4097"/>
    </row>
    <row r="4098" spans="1:34" ht="11.25" customHeight="1">
      <c r="A4098"/>
      <c r="B4098" s="1281" t="s">
        <v>32</v>
      </c>
      <c r="C4098" s="1282">
        <v>4420</v>
      </c>
      <c r="D4098" s="1341" t="str">
        <f t="shared" si="77"/>
        <v>MD4420</v>
      </c>
      <c r="E4098" s="1514" t="s">
        <v>123</v>
      </c>
      <c r="F4098" s="1390">
        <v>500</v>
      </c>
      <c r="G4098" s="1283">
        <v>2.65</v>
      </c>
      <c r="H4098" s="1283">
        <v>3.09</v>
      </c>
      <c r="I4098" s="1283">
        <v>3.54</v>
      </c>
      <c r="J4098" s="1283">
        <v>3.89</v>
      </c>
      <c r="K4098" s="1283">
        <v>4.24</v>
      </c>
      <c r="L4098" s="1283"/>
      <c r="M4098" s="1283"/>
      <c r="N4098" s="1283"/>
      <c r="O4098" s="1283"/>
      <c r="P4098" s="1283">
        <v>3.54</v>
      </c>
      <c r="R4098" s="1067"/>
      <c r="S4098"/>
      <c r="T4098" s="268"/>
      <c r="U4098" s="268"/>
      <c r="V4098" s="268"/>
      <c r="Z4098" s="21"/>
      <c r="AH4098"/>
    </row>
    <row r="4099" spans="1:34" ht="11.25" customHeight="1">
      <c r="A4099"/>
      <c r="B4099" s="1281" t="s">
        <v>32</v>
      </c>
      <c r="C4099" s="1282">
        <v>4431</v>
      </c>
      <c r="D4099" s="1341" t="str">
        <f t="shared" si="77"/>
        <v>MD4431</v>
      </c>
      <c r="E4099" s="1514" t="s">
        <v>125</v>
      </c>
      <c r="F4099" s="1390">
        <v>500</v>
      </c>
      <c r="G4099" s="1283">
        <v>1.1000000000000001</v>
      </c>
      <c r="H4099" s="1283">
        <v>1.29</v>
      </c>
      <c r="I4099" s="1283">
        <v>1.47</v>
      </c>
      <c r="J4099" s="1283">
        <v>1.62</v>
      </c>
      <c r="K4099" s="1283">
        <v>1.77</v>
      </c>
      <c r="L4099" s="1283"/>
      <c r="M4099" s="1283"/>
      <c r="N4099" s="1283"/>
      <c r="O4099" s="1283"/>
      <c r="P4099" s="1283">
        <v>1.47</v>
      </c>
      <c r="R4099" s="1067"/>
      <c r="S4099"/>
      <c r="T4099" s="268"/>
      <c r="U4099" s="268"/>
      <c r="V4099" s="268"/>
      <c r="Z4099" s="21"/>
      <c r="AH4099"/>
    </row>
    <row r="4100" spans="1:34" ht="11.25" customHeight="1">
      <c r="A4100"/>
      <c r="B4100" s="1281" t="s">
        <v>32</v>
      </c>
      <c r="C4100" s="1282">
        <v>4432</v>
      </c>
      <c r="D4100" s="1341" t="str">
        <f t="shared" si="77"/>
        <v>MD4432</v>
      </c>
      <c r="E4100" s="1514" t="s">
        <v>125</v>
      </c>
      <c r="F4100" s="1390">
        <v>500</v>
      </c>
      <c r="G4100" s="1283">
        <v>0.71</v>
      </c>
      <c r="H4100" s="1283">
        <v>0.83</v>
      </c>
      <c r="I4100" s="1283">
        <v>0.94</v>
      </c>
      <c r="J4100" s="1283">
        <v>1.04</v>
      </c>
      <c r="K4100" s="1283">
        <v>1.1299999999999999</v>
      </c>
      <c r="L4100" s="1283"/>
      <c r="M4100" s="1283"/>
      <c r="N4100" s="1283"/>
      <c r="O4100" s="1283"/>
      <c r="P4100" s="1283">
        <v>0.94</v>
      </c>
      <c r="R4100" s="1067"/>
      <c r="S4100"/>
      <c r="T4100" s="268"/>
      <c r="U4100" s="268"/>
      <c r="V4100" s="268"/>
      <c r="Z4100" s="21"/>
      <c r="AH4100"/>
    </row>
    <row r="4101" spans="1:34" ht="11.25" customHeight="1">
      <c r="A4101"/>
      <c r="B4101" s="1281" t="s">
        <v>32</v>
      </c>
      <c r="C4101" s="1282">
        <v>4452</v>
      </c>
      <c r="D4101" s="1341" t="str">
        <f t="shared" si="77"/>
        <v>MD4452</v>
      </c>
      <c r="E4101" s="1514" t="s">
        <v>121</v>
      </c>
      <c r="F4101" s="1390">
        <v>500</v>
      </c>
      <c r="G4101" s="1283">
        <v>1.94</v>
      </c>
      <c r="H4101" s="1283">
        <v>2.27</v>
      </c>
      <c r="I4101" s="1283">
        <v>2.59</v>
      </c>
      <c r="J4101" s="1283">
        <v>2.85</v>
      </c>
      <c r="K4101" s="1283">
        <v>3.11</v>
      </c>
      <c r="L4101" s="1283"/>
      <c r="M4101" s="1283"/>
      <c r="N4101" s="1283"/>
      <c r="O4101" s="1283"/>
      <c r="P4101" s="1283">
        <v>2.59</v>
      </c>
      <c r="R4101" s="1067"/>
      <c r="S4101"/>
      <c r="T4101" s="268"/>
      <c r="U4101" s="268"/>
      <c r="V4101" s="268"/>
      <c r="Z4101" s="21"/>
      <c r="AH4101"/>
    </row>
    <row r="4102" spans="1:34" ht="11.25" customHeight="1">
      <c r="A4102"/>
      <c r="B4102" s="1281" t="s">
        <v>32</v>
      </c>
      <c r="C4102" s="1282">
        <v>4459</v>
      </c>
      <c r="D4102" s="1341" t="str">
        <f t="shared" si="77"/>
        <v>MD4459</v>
      </c>
      <c r="E4102" s="1514" t="s">
        <v>121</v>
      </c>
      <c r="F4102" s="1390">
        <v>500</v>
      </c>
      <c r="G4102" s="1283">
        <v>1.76</v>
      </c>
      <c r="H4102" s="1283">
        <v>2.06</v>
      </c>
      <c r="I4102" s="1283">
        <v>2.35</v>
      </c>
      <c r="J4102" s="1283">
        <v>2.59</v>
      </c>
      <c r="K4102" s="1283">
        <v>2.82</v>
      </c>
      <c r="L4102" s="1283"/>
      <c r="M4102" s="1283"/>
      <c r="N4102" s="1283"/>
      <c r="O4102" s="1283"/>
      <c r="P4102" s="1283">
        <v>2.35</v>
      </c>
      <c r="R4102" s="1067"/>
      <c r="S4102"/>
      <c r="T4102" s="268"/>
      <c r="U4102" s="268"/>
      <c r="V4102" s="268"/>
      <c r="Z4102" s="21"/>
      <c r="AH4102"/>
    </row>
    <row r="4103" spans="1:34" ht="11.25" customHeight="1">
      <c r="A4103"/>
      <c r="B4103" s="1281" t="s">
        <v>32</v>
      </c>
      <c r="C4103" s="1282">
        <v>4470</v>
      </c>
      <c r="D4103" s="1341" t="str">
        <f t="shared" si="77"/>
        <v>MD4470</v>
      </c>
      <c r="E4103" s="1514" t="s">
        <v>125</v>
      </c>
      <c r="F4103" s="1390">
        <v>500</v>
      </c>
      <c r="G4103" s="1283">
        <v>1.42</v>
      </c>
      <c r="H4103" s="1283">
        <v>1.65</v>
      </c>
      <c r="I4103" s="1283">
        <v>1.89</v>
      </c>
      <c r="J4103" s="1283">
        <v>2.08</v>
      </c>
      <c r="K4103" s="1283">
        <v>2.27</v>
      </c>
      <c r="L4103" s="1283"/>
      <c r="M4103" s="1283"/>
      <c r="N4103" s="1283"/>
      <c r="O4103" s="1283"/>
      <c r="P4103" s="1283">
        <v>1.89</v>
      </c>
      <c r="R4103" s="1067"/>
      <c r="S4103"/>
      <c r="T4103" s="268"/>
      <c r="U4103" s="268"/>
      <c r="V4103" s="268"/>
      <c r="Z4103" s="21"/>
      <c r="AH4103"/>
    </row>
    <row r="4104" spans="1:34" ht="11.25" customHeight="1">
      <c r="A4104"/>
      <c r="B4104" s="1281" t="s">
        <v>32</v>
      </c>
      <c r="C4104" s="1282">
        <v>4484</v>
      </c>
      <c r="D4104" s="1341" t="str">
        <f t="shared" si="77"/>
        <v>MD4484</v>
      </c>
      <c r="E4104" s="1514" t="s">
        <v>121</v>
      </c>
      <c r="F4104" s="1390">
        <v>500</v>
      </c>
      <c r="G4104" s="1283">
        <v>2.17</v>
      </c>
      <c r="H4104" s="1283">
        <v>2.5299999999999998</v>
      </c>
      <c r="I4104" s="1283">
        <v>2.9</v>
      </c>
      <c r="J4104" s="1283">
        <v>3.19</v>
      </c>
      <c r="K4104" s="1283">
        <v>3.48</v>
      </c>
      <c r="L4104" s="1283"/>
      <c r="M4104" s="1283"/>
      <c r="N4104" s="1283"/>
      <c r="O4104" s="1283"/>
      <c r="P4104" s="1283">
        <v>2.9</v>
      </c>
      <c r="R4104" s="1067"/>
      <c r="S4104"/>
      <c r="T4104" s="268"/>
      <c r="U4104" s="268"/>
      <c r="V4104" s="268"/>
      <c r="Z4104" s="21"/>
      <c r="AH4104"/>
    </row>
    <row r="4105" spans="1:34" ht="11.25" customHeight="1">
      <c r="A4105"/>
      <c r="B4105" s="1281" t="s">
        <v>32</v>
      </c>
      <c r="C4105" s="1282">
        <v>4493</v>
      </c>
      <c r="D4105" s="1341" t="str">
        <f t="shared" si="77"/>
        <v>MD4493</v>
      </c>
      <c r="E4105" s="1514" t="s">
        <v>125</v>
      </c>
      <c r="F4105" s="1390">
        <v>500</v>
      </c>
      <c r="G4105" s="1283">
        <v>1.82</v>
      </c>
      <c r="H4105" s="1283">
        <v>2.13</v>
      </c>
      <c r="I4105" s="1283">
        <v>2.4300000000000002</v>
      </c>
      <c r="J4105" s="1283">
        <v>2.68</v>
      </c>
      <c r="K4105" s="1283">
        <v>2.92</v>
      </c>
      <c r="L4105" s="1283"/>
      <c r="M4105" s="1283"/>
      <c r="N4105" s="1283"/>
      <c r="O4105" s="1283"/>
      <c r="P4105" s="1283">
        <v>2.4300000000000002</v>
      </c>
      <c r="R4105" s="1067"/>
      <c r="S4105"/>
      <c r="T4105" s="268"/>
      <c r="U4105" s="268"/>
      <c r="V4105" s="268"/>
      <c r="Z4105" s="21"/>
      <c r="AH4105"/>
    </row>
    <row r="4106" spans="1:34" ht="11.25" customHeight="1">
      <c r="A4106"/>
      <c r="B4106" s="1281" t="s">
        <v>32</v>
      </c>
      <c r="C4106" s="1282">
        <v>4511</v>
      </c>
      <c r="D4106" s="1341" t="str">
        <f t="shared" si="77"/>
        <v>MD4511</v>
      </c>
      <c r="E4106" s="1514" t="s">
        <v>123</v>
      </c>
      <c r="F4106" s="1390">
        <v>500</v>
      </c>
      <c r="G4106" s="1283">
        <v>0.25</v>
      </c>
      <c r="H4106" s="1283">
        <v>0.28999999999999998</v>
      </c>
      <c r="I4106" s="1283">
        <v>0.34</v>
      </c>
      <c r="J4106" s="1283">
        <v>0.37</v>
      </c>
      <c r="K4106" s="1283">
        <v>0.4</v>
      </c>
      <c r="L4106" s="1283"/>
      <c r="M4106" s="1283"/>
      <c r="N4106" s="1283"/>
      <c r="O4106" s="1283"/>
      <c r="P4106" s="1283">
        <v>0.34</v>
      </c>
      <c r="R4106" s="1067"/>
      <c r="S4106"/>
      <c r="T4106" s="268"/>
      <c r="U4106" s="268"/>
      <c r="V4106" s="268"/>
      <c r="Z4106" s="21"/>
      <c r="AH4106"/>
    </row>
    <row r="4107" spans="1:34" ht="11.25" customHeight="1">
      <c r="A4107"/>
      <c r="B4107" s="1281" t="s">
        <v>32</v>
      </c>
      <c r="C4107" s="1282">
        <v>4557</v>
      </c>
      <c r="D4107" s="1341" t="str">
        <f t="shared" si="77"/>
        <v>MD4557</v>
      </c>
      <c r="E4107" s="1514" t="s">
        <v>123</v>
      </c>
      <c r="F4107" s="1390">
        <v>500</v>
      </c>
      <c r="G4107" s="1283">
        <v>1.43</v>
      </c>
      <c r="H4107" s="1283">
        <v>1.67</v>
      </c>
      <c r="I4107" s="1283">
        <v>1.9</v>
      </c>
      <c r="J4107" s="1283">
        <v>2.09</v>
      </c>
      <c r="K4107" s="1283">
        <v>2.2799999999999998</v>
      </c>
      <c r="L4107" s="1283"/>
      <c r="M4107" s="1283"/>
      <c r="N4107" s="1283"/>
      <c r="O4107" s="1283"/>
      <c r="P4107" s="1283">
        <v>1.9</v>
      </c>
      <c r="R4107" s="1067"/>
      <c r="S4107"/>
      <c r="T4107" s="268"/>
      <c r="U4107" s="268"/>
      <c r="V4107" s="268"/>
      <c r="Z4107" s="21"/>
      <c r="AH4107"/>
    </row>
    <row r="4108" spans="1:34" ht="11.25" customHeight="1">
      <c r="A4108"/>
      <c r="B4108" s="1281" t="s">
        <v>32</v>
      </c>
      <c r="C4108" s="1282">
        <v>4558</v>
      </c>
      <c r="D4108" s="1341" t="str">
        <f t="shared" ref="D4108:D4171" si="78">B4108&amp;TEXT(C4108,"0000")</f>
        <v>MD4558</v>
      </c>
      <c r="E4108" s="1514" t="s">
        <v>123</v>
      </c>
      <c r="F4108" s="1390">
        <v>500</v>
      </c>
      <c r="G4108" s="1283">
        <v>1.31</v>
      </c>
      <c r="H4108" s="1283">
        <v>1.53</v>
      </c>
      <c r="I4108" s="1283">
        <v>1.74</v>
      </c>
      <c r="J4108" s="1283">
        <v>1.92</v>
      </c>
      <c r="K4108" s="1283">
        <v>2.09</v>
      </c>
      <c r="L4108" s="1283"/>
      <c r="M4108" s="1283"/>
      <c r="N4108" s="1283"/>
      <c r="O4108" s="1283"/>
      <c r="P4108" s="1283">
        <v>1.74</v>
      </c>
      <c r="R4108" s="1067"/>
      <c r="S4108"/>
      <c r="T4108" s="268"/>
      <c r="U4108" s="268"/>
      <c r="V4108" s="268"/>
      <c r="Z4108" s="21"/>
      <c r="AH4108"/>
    </row>
    <row r="4109" spans="1:34" ht="11.25" customHeight="1">
      <c r="A4109"/>
      <c r="B4109" s="1281" t="s">
        <v>32</v>
      </c>
      <c r="C4109" s="1282">
        <v>4568</v>
      </c>
      <c r="D4109" s="1341" t="str">
        <f t="shared" si="78"/>
        <v>MD4568</v>
      </c>
      <c r="E4109" s="1514" t="s">
        <v>123</v>
      </c>
      <c r="F4109" s="1390">
        <v>500</v>
      </c>
      <c r="G4109" s="1283">
        <v>1.21</v>
      </c>
      <c r="H4109" s="1283">
        <v>1.41</v>
      </c>
      <c r="I4109" s="1283">
        <v>1.62</v>
      </c>
      <c r="J4109" s="1283">
        <v>1.78</v>
      </c>
      <c r="K4109" s="1283">
        <v>1.94</v>
      </c>
      <c r="L4109" s="1283"/>
      <c r="M4109" s="1283"/>
      <c r="N4109" s="1283"/>
      <c r="O4109" s="1283"/>
      <c r="P4109" s="1283">
        <v>1.62</v>
      </c>
      <c r="R4109" s="1067"/>
      <c r="S4109"/>
      <c r="T4109" s="268"/>
      <c r="U4109" s="268"/>
      <c r="V4109" s="268"/>
      <c r="Z4109" s="21"/>
      <c r="AH4109"/>
    </row>
    <row r="4110" spans="1:34" ht="11.25" customHeight="1">
      <c r="A4110"/>
      <c r="B4110" s="1281" t="s">
        <v>32</v>
      </c>
      <c r="C4110" s="1282">
        <v>4581</v>
      </c>
      <c r="D4110" s="1341" t="str">
        <f t="shared" si="78"/>
        <v>MD4581</v>
      </c>
      <c r="E4110" s="1514" t="s">
        <v>123</v>
      </c>
      <c r="F4110" s="1390">
        <v>500</v>
      </c>
      <c r="G4110" s="1283">
        <v>0.86</v>
      </c>
      <c r="H4110" s="1283">
        <v>1.01</v>
      </c>
      <c r="I4110" s="1283">
        <v>1.1499999999999999</v>
      </c>
      <c r="J4110" s="1283">
        <v>1.27</v>
      </c>
      <c r="K4110" s="1283">
        <v>1.38</v>
      </c>
      <c r="L4110" s="1283"/>
      <c r="M4110" s="1283"/>
      <c r="N4110" s="1283"/>
      <c r="O4110" s="1283"/>
      <c r="P4110" s="1283">
        <v>1.1499999999999999</v>
      </c>
      <c r="R4110" s="1067"/>
      <c r="S4110"/>
      <c r="T4110" s="268"/>
      <c r="U4110" s="268"/>
      <c r="V4110" s="268"/>
      <c r="Z4110" s="21"/>
      <c r="AH4110"/>
    </row>
    <row r="4111" spans="1:34" ht="11.25" customHeight="1">
      <c r="A4111"/>
      <c r="B4111" s="1281" t="s">
        <v>32</v>
      </c>
      <c r="C4111" s="1282">
        <v>4583</v>
      </c>
      <c r="D4111" s="1341" t="str">
        <f t="shared" si="78"/>
        <v>MD4583</v>
      </c>
      <c r="E4111" s="1514" t="s">
        <v>122</v>
      </c>
      <c r="F4111" s="1390">
        <v>500</v>
      </c>
      <c r="G4111" s="1283">
        <v>2.74</v>
      </c>
      <c r="H4111" s="1283">
        <v>3.19</v>
      </c>
      <c r="I4111" s="1283">
        <v>3.65</v>
      </c>
      <c r="J4111" s="1283">
        <v>4.01</v>
      </c>
      <c r="K4111" s="1283">
        <v>4.38</v>
      </c>
      <c r="L4111" s="1283"/>
      <c r="M4111" s="1283"/>
      <c r="N4111" s="1283"/>
      <c r="O4111" s="1283"/>
      <c r="P4111" s="1283">
        <v>3.65</v>
      </c>
      <c r="R4111" s="1067"/>
      <c r="S4111"/>
      <c r="T4111" s="268"/>
      <c r="U4111" s="268"/>
      <c r="V4111" s="268"/>
      <c r="Z4111" s="21"/>
      <c r="AH4111"/>
    </row>
    <row r="4112" spans="1:34" ht="11.25" customHeight="1">
      <c r="A4112"/>
      <c r="B4112" s="1281" t="s">
        <v>32</v>
      </c>
      <c r="C4112" s="1282">
        <v>4611</v>
      </c>
      <c r="D4112" s="1341" t="str">
        <f t="shared" si="78"/>
        <v>MD4611</v>
      </c>
      <c r="E4112" s="1514" t="s">
        <v>121</v>
      </c>
      <c r="F4112" s="1390">
        <v>500</v>
      </c>
      <c r="G4112" s="1283">
        <v>0.64</v>
      </c>
      <c r="H4112" s="1283">
        <v>0.74</v>
      </c>
      <c r="I4112" s="1283">
        <v>0.85</v>
      </c>
      <c r="J4112" s="1283">
        <v>0.93</v>
      </c>
      <c r="K4112" s="1283">
        <v>1.02</v>
      </c>
      <c r="L4112" s="1283"/>
      <c r="M4112" s="1283"/>
      <c r="N4112" s="1283"/>
      <c r="O4112" s="1283"/>
      <c r="P4112" s="1283">
        <v>0.85</v>
      </c>
      <c r="R4112" s="1067"/>
      <c r="S4112"/>
      <c r="T4112" s="268"/>
      <c r="U4112" s="268"/>
      <c r="V4112" s="268"/>
      <c r="Z4112" s="21"/>
      <c r="AH4112"/>
    </row>
    <row r="4113" spans="1:34" ht="11.25" customHeight="1">
      <c r="A4113"/>
      <c r="B4113" s="1281" t="s">
        <v>32</v>
      </c>
      <c r="C4113" s="1282">
        <v>4635</v>
      </c>
      <c r="D4113" s="1341" t="str">
        <f t="shared" si="78"/>
        <v>MD4635</v>
      </c>
      <c r="E4113" s="1514" t="s">
        <v>122</v>
      </c>
      <c r="F4113" s="1390">
        <v>500</v>
      </c>
      <c r="G4113" s="1283">
        <v>2.5299999999999998</v>
      </c>
      <c r="H4113" s="1283">
        <v>2.95</v>
      </c>
      <c r="I4113" s="1283">
        <v>3.38</v>
      </c>
      <c r="J4113" s="1283">
        <v>3.71</v>
      </c>
      <c r="K4113" s="1283">
        <v>4.05</v>
      </c>
      <c r="L4113" s="1283"/>
      <c r="M4113" s="1283"/>
      <c r="N4113" s="1283"/>
      <c r="O4113" s="1283"/>
      <c r="P4113" s="1283">
        <v>3.38</v>
      </c>
      <c r="R4113" s="1067"/>
      <c r="S4113"/>
      <c r="T4113" s="268"/>
      <c r="U4113" s="268"/>
      <c r="V4113" s="268"/>
      <c r="Z4113" s="21"/>
      <c r="AH4113"/>
    </row>
    <row r="4114" spans="1:34" ht="11.25" customHeight="1">
      <c r="A4114"/>
      <c r="B4114" s="1281" t="s">
        <v>32</v>
      </c>
      <c r="C4114" s="1282">
        <v>4653</v>
      </c>
      <c r="D4114" s="1341" t="str">
        <f t="shared" si="78"/>
        <v>MD4653</v>
      </c>
      <c r="E4114" s="1514" t="s">
        <v>122</v>
      </c>
      <c r="F4114" s="1390">
        <v>500</v>
      </c>
      <c r="G4114" s="1283">
        <v>1.04</v>
      </c>
      <c r="H4114" s="1283">
        <v>1.22</v>
      </c>
      <c r="I4114" s="1283">
        <v>1.39</v>
      </c>
      <c r="J4114" s="1283">
        <v>1.53</v>
      </c>
      <c r="K4114" s="1283">
        <v>1.67</v>
      </c>
      <c r="L4114" s="1283"/>
      <c r="M4114" s="1283"/>
      <c r="N4114" s="1283"/>
      <c r="O4114" s="1283"/>
      <c r="P4114" s="1283">
        <v>1.39</v>
      </c>
      <c r="R4114" s="1067"/>
      <c r="S4114"/>
      <c r="T4114" s="268"/>
      <c r="U4114" s="268"/>
      <c r="V4114" s="268"/>
      <c r="Z4114" s="21"/>
      <c r="AH4114"/>
    </row>
    <row r="4115" spans="1:34" ht="11.25" customHeight="1">
      <c r="A4115"/>
      <c r="B4115" s="1281" t="s">
        <v>32</v>
      </c>
      <c r="C4115" s="1282">
        <v>4665</v>
      </c>
      <c r="D4115" s="1341" t="str">
        <f t="shared" si="78"/>
        <v>MD4665</v>
      </c>
      <c r="E4115" s="1514" t="s">
        <v>123</v>
      </c>
      <c r="F4115" s="1390">
        <v>550</v>
      </c>
      <c r="G4115" s="1283">
        <v>4.09</v>
      </c>
      <c r="H4115" s="1283">
        <v>4.7699999999999996</v>
      </c>
      <c r="I4115" s="1283">
        <v>5.46</v>
      </c>
      <c r="J4115" s="1283">
        <v>6</v>
      </c>
      <c r="K4115" s="1283">
        <v>6.55</v>
      </c>
      <c r="L4115" s="1283"/>
      <c r="M4115" s="1283"/>
      <c r="N4115" s="1283"/>
      <c r="O4115" s="1283"/>
      <c r="P4115" s="1283">
        <v>5.46</v>
      </c>
      <c r="R4115" s="1067"/>
      <c r="S4115"/>
      <c r="T4115" s="268"/>
      <c r="U4115" s="268"/>
      <c r="V4115" s="268"/>
      <c r="Z4115" s="21"/>
      <c r="AH4115"/>
    </row>
    <row r="4116" spans="1:34" ht="11.25" customHeight="1">
      <c r="A4116"/>
      <c r="B4116" s="1281" t="s">
        <v>32</v>
      </c>
      <c r="C4116" s="1282">
        <v>4683</v>
      </c>
      <c r="D4116" s="1341" t="str">
        <f t="shared" si="78"/>
        <v>MD4683</v>
      </c>
      <c r="E4116" s="1514" t="s">
        <v>125</v>
      </c>
      <c r="F4116" s="1390">
        <v>500</v>
      </c>
      <c r="G4116" s="1283">
        <v>3.43</v>
      </c>
      <c r="H4116" s="1283">
        <v>4</v>
      </c>
      <c r="I4116" s="1283">
        <v>4.58</v>
      </c>
      <c r="J4116" s="1283">
        <v>5.03</v>
      </c>
      <c r="K4116" s="1283">
        <v>5.49</v>
      </c>
      <c r="L4116" s="1283"/>
      <c r="M4116" s="1283"/>
      <c r="N4116" s="1283"/>
      <c r="O4116" s="1283"/>
      <c r="P4116" s="1283">
        <v>4.58</v>
      </c>
      <c r="R4116" s="1067"/>
      <c r="S4116"/>
      <c r="T4116" s="268"/>
      <c r="U4116" s="268"/>
      <c r="V4116" s="268"/>
      <c r="Z4116" s="21"/>
      <c r="AH4116"/>
    </row>
    <row r="4117" spans="1:34" ht="11.25" customHeight="1">
      <c r="A4117"/>
      <c r="B4117" s="1281" t="s">
        <v>32</v>
      </c>
      <c r="C4117" s="1282">
        <v>4686</v>
      </c>
      <c r="D4117" s="1341" t="str">
        <f t="shared" si="78"/>
        <v>MD4686</v>
      </c>
      <c r="E4117" s="1514" t="s">
        <v>125</v>
      </c>
      <c r="F4117" s="1390">
        <v>500</v>
      </c>
      <c r="G4117" s="1283">
        <v>1.64</v>
      </c>
      <c r="H4117" s="1283">
        <v>1.92</v>
      </c>
      <c r="I4117" s="1283">
        <v>2.19</v>
      </c>
      <c r="J4117" s="1283">
        <v>2.41</v>
      </c>
      <c r="K4117" s="1283">
        <v>2.63</v>
      </c>
      <c r="L4117" s="1283"/>
      <c r="M4117" s="1283"/>
      <c r="N4117" s="1283"/>
      <c r="O4117" s="1283"/>
      <c r="P4117" s="1283">
        <v>2.19</v>
      </c>
      <c r="R4117" s="1067"/>
      <c r="S4117"/>
      <c r="T4117" s="268"/>
      <c r="U4117" s="268"/>
      <c r="V4117" s="268"/>
      <c r="Z4117" s="21"/>
      <c r="AH4117"/>
    </row>
    <row r="4118" spans="1:34" ht="11.25" customHeight="1">
      <c r="A4118"/>
      <c r="B4118" s="1281" t="s">
        <v>32</v>
      </c>
      <c r="C4118" s="1282">
        <v>4692</v>
      </c>
      <c r="D4118" s="1341" t="str">
        <f t="shared" si="78"/>
        <v>MD4692</v>
      </c>
      <c r="E4118" s="1514" t="s">
        <v>121</v>
      </c>
      <c r="F4118" s="1390">
        <v>500</v>
      </c>
      <c r="G4118" s="1283">
        <v>0.43</v>
      </c>
      <c r="H4118" s="1283">
        <v>0.5</v>
      </c>
      <c r="I4118" s="1283">
        <v>0.57999999999999996</v>
      </c>
      <c r="J4118" s="1283">
        <v>0.63</v>
      </c>
      <c r="K4118" s="1283">
        <v>0.69</v>
      </c>
      <c r="L4118" s="1283"/>
      <c r="M4118" s="1283"/>
      <c r="N4118" s="1283"/>
      <c r="O4118" s="1283"/>
      <c r="P4118" s="1283">
        <v>0.57999999999999996</v>
      </c>
      <c r="R4118" s="1067"/>
      <c r="S4118"/>
      <c r="T4118" s="268"/>
      <c r="U4118" s="268"/>
      <c r="V4118" s="268"/>
      <c r="Z4118" s="21"/>
      <c r="AH4118"/>
    </row>
    <row r="4119" spans="1:34" ht="11.25" customHeight="1">
      <c r="A4119"/>
      <c r="B4119" s="1281" t="s">
        <v>32</v>
      </c>
      <c r="C4119" s="1282">
        <v>4693</v>
      </c>
      <c r="D4119" s="1341" t="str">
        <f t="shared" si="78"/>
        <v>MD4693</v>
      </c>
      <c r="E4119" s="1514" t="s">
        <v>125</v>
      </c>
      <c r="F4119" s="1390">
        <v>500</v>
      </c>
      <c r="G4119" s="1283">
        <v>0.76</v>
      </c>
      <c r="H4119" s="1283">
        <v>0.88</v>
      </c>
      <c r="I4119" s="1283">
        <v>1.01</v>
      </c>
      <c r="J4119" s="1283">
        <v>1.1100000000000001</v>
      </c>
      <c r="K4119" s="1283">
        <v>1.21</v>
      </c>
      <c r="L4119" s="1283"/>
      <c r="M4119" s="1283"/>
      <c r="N4119" s="1283"/>
      <c r="O4119" s="1283"/>
      <c r="P4119" s="1283">
        <v>1.01</v>
      </c>
      <c r="R4119" s="1067"/>
      <c r="S4119"/>
      <c r="T4119" s="268"/>
      <c r="U4119" s="268"/>
      <c r="V4119" s="268"/>
      <c r="Z4119" s="21"/>
      <c r="AH4119"/>
    </row>
    <row r="4120" spans="1:34" ht="11.25" customHeight="1">
      <c r="A4120"/>
      <c r="B4120" s="1281" t="s">
        <v>32</v>
      </c>
      <c r="C4120" s="1282">
        <v>4703</v>
      </c>
      <c r="D4120" s="1341" t="str">
        <f t="shared" si="78"/>
        <v>MD4703</v>
      </c>
      <c r="E4120" s="1514" t="s">
        <v>125</v>
      </c>
      <c r="F4120" s="1390">
        <v>500</v>
      </c>
      <c r="G4120" s="1283">
        <v>1.19</v>
      </c>
      <c r="H4120" s="1283">
        <v>1.39</v>
      </c>
      <c r="I4120" s="1283">
        <v>1.58</v>
      </c>
      <c r="J4120" s="1283">
        <v>1.74</v>
      </c>
      <c r="K4120" s="1283">
        <v>1.9</v>
      </c>
      <c r="L4120" s="1283"/>
      <c r="M4120" s="1283"/>
      <c r="N4120" s="1283"/>
      <c r="O4120" s="1283"/>
      <c r="P4120" s="1283">
        <v>1.58</v>
      </c>
      <c r="R4120" s="1067"/>
      <c r="S4120"/>
      <c r="T4120" s="268"/>
      <c r="U4120" s="268"/>
      <c r="V4120" s="268"/>
      <c r="Z4120" s="21"/>
      <c r="AH4120"/>
    </row>
    <row r="4121" spans="1:34" ht="11.25" customHeight="1">
      <c r="A4121"/>
      <c r="B4121" s="1281" t="s">
        <v>32</v>
      </c>
      <c r="C4121" s="1282">
        <v>4717</v>
      </c>
      <c r="D4121" s="1341" t="str">
        <f t="shared" si="78"/>
        <v>MD4717</v>
      </c>
      <c r="E4121" s="1514" t="s">
        <v>125</v>
      </c>
      <c r="F4121" s="1390">
        <v>500</v>
      </c>
      <c r="G4121" s="1283">
        <v>1.4</v>
      </c>
      <c r="H4121" s="1283">
        <v>1.64</v>
      </c>
      <c r="I4121" s="1283">
        <v>1.87</v>
      </c>
      <c r="J4121" s="1283">
        <v>2.06</v>
      </c>
      <c r="K4121" s="1283">
        <v>2.25</v>
      </c>
      <c r="L4121" s="1283"/>
      <c r="M4121" s="1283"/>
      <c r="N4121" s="1283"/>
      <c r="O4121" s="1283"/>
      <c r="P4121" s="1283">
        <v>1.87</v>
      </c>
      <c r="R4121" s="1067"/>
      <c r="S4121"/>
      <c r="T4121" s="268"/>
      <c r="U4121" s="268"/>
      <c r="V4121" s="268"/>
      <c r="Z4121" s="21"/>
      <c r="AH4121"/>
    </row>
    <row r="4122" spans="1:34" ht="11.25" customHeight="1">
      <c r="A4122"/>
      <c r="B4122" s="1281" t="s">
        <v>32</v>
      </c>
      <c r="C4122" s="1282">
        <v>4720</v>
      </c>
      <c r="D4122" s="1341" t="str">
        <f t="shared" si="78"/>
        <v>MD4720</v>
      </c>
      <c r="E4122" s="1514" t="s">
        <v>123</v>
      </c>
      <c r="F4122" s="1390">
        <v>500</v>
      </c>
      <c r="G4122" s="1283">
        <v>1.43</v>
      </c>
      <c r="H4122" s="1283">
        <v>1.67</v>
      </c>
      <c r="I4122" s="1283">
        <v>1.9</v>
      </c>
      <c r="J4122" s="1283">
        <v>2.09</v>
      </c>
      <c r="K4122" s="1283">
        <v>2.2799999999999998</v>
      </c>
      <c r="L4122" s="1283"/>
      <c r="M4122" s="1283"/>
      <c r="N4122" s="1283"/>
      <c r="O4122" s="1283"/>
      <c r="P4122" s="1283">
        <v>1.9</v>
      </c>
      <c r="R4122" s="1067"/>
      <c r="S4122"/>
      <c r="T4122" s="268"/>
      <c r="U4122" s="268"/>
      <c r="V4122" s="268"/>
      <c r="Z4122" s="21"/>
      <c r="AH4122"/>
    </row>
    <row r="4123" spans="1:34" ht="11.25" customHeight="1">
      <c r="A4123"/>
      <c r="B4123" s="1281" t="s">
        <v>32</v>
      </c>
      <c r="C4123" s="1282">
        <v>4740</v>
      </c>
      <c r="D4123" s="1341" t="str">
        <f t="shared" si="78"/>
        <v>MD4740</v>
      </c>
      <c r="E4123" s="1514" t="s">
        <v>122</v>
      </c>
      <c r="F4123" s="1390">
        <v>500</v>
      </c>
      <c r="G4123" s="1283">
        <v>1.68</v>
      </c>
      <c r="H4123" s="1283">
        <v>1.96</v>
      </c>
      <c r="I4123" s="1283">
        <v>2.2400000000000002</v>
      </c>
      <c r="J4123" s="1283">
        <v>2.46</v>
      </c>
      <c r="K4123" s="1283">
        <v>2.69</v>
      </c>
      <c r="L4123" s="1283"/>
      <c r="M4123" s="1283"/>
      <c r="N4123" s="1283"/>
      <c r="O4123" s="1283"/>
      <c r="P4123" s="1283">
        <v>2.2400000000000002</v>
      </c>
      <c r="R4123" s="1067"/>
      <c r="S4123"/>
      <c r="T4123" s="268"/>
      <c r="U4123" s="268"/>
      <c r="V4123" s="268"/>
      <c r="Z4123" s="21"/>
      <c r="AH4123"/>
    </row>
    <row r="4124" spans="1:34" ht="11.25" customHeight="1">
      <c r="A4124"/>
      <c r="B4124" s="1281" t="s">
        <v>32</v>
      </c>
      <c r="C4124" s="1282">
        <v>4741</v>
      </c>
      <c r="D4124" s="1341" t="str">
        <f t="shared" si="78"/>
        <v>MD4741</v>
      </c>
      <c r="E4124" s="1514" t="s">
        <v>123</v>
      </c>
      <c r="F4124" s="1390">
        <v>500</v>
      </c>
      <c r="G4124" s="1283">
        <v>2.16</v>
      </c>
      <c r="H4124" s="1283">
        <v>2.52</v>
      </c>
      <c r="I4124" s="1283">
        <v>2.88</v>
      </c>
      <c r="J4124" s="1283">
        <v>3.17</v>
      </c>
      <c r="K4124" s="1283">
        <v>3.46</v>
      </c>
      <c r="L4124" s="1283"/>
      <c r="M4124" s="1283"/>
      <c r="N4124" s="1283"/>
      <c r="O4124" s="1283"/>
      <c r="P4124" s="1283">
        <v>2.88</v>
      </c>
      <c r="R4124" s="1067"/>
      <c r="S4124"/>
      <c r="T4124" s="268"/>
      <c r="U4124" s="268"/>
      <c r="V4124" s="268"/>
      <c r="Z4124" s="21"/>
      <c r="AH4124"/>
    </row>
    <row r="4125" spans="1:34" ht="11.25" customHeight="1">
      <c r="A4125"/>
      <c r="B4125" s="1281" t="s">
        <v>32</v>
      </c>
      <c r="C4125" s="1282">
        <v>4751</v>
      </c>
      <c r="D4125" s="1341" t="str">
        <f t="shared" si="78"/>
        <v>MD4751</v>
      </c>
      <c r="E4125" s="1514" t="s">
        <v>123</v>
      </c>
      <c r="F4125" s="1390">
        <v>500</v>
      </c>
      <c r="G4125" s="1283">
        <v>1.43</v>
      </c>
      <c r="H4125" s="1283">
        <v>1.67</v>
      </c>
      <c r="I4125" s="1283">
        <v>1.9</v>
      </c>
      <c r="J4125" s="1283">
        <v>2.09</v>
      </c>
      <c r="K4125" s="1283">
        <v>2.2799999999999998</v>
      </c>
      <c r="L4125" s="1283"/>
      <c r="M4125" s="1283"/>
      <c r="N4125" s="1283"/>
      <c r="O4125" s="1283"/>
      <c r="P4125" s="1283">
        <v>1.9</v>
      </c>
      <c r="R4125" s="1067"/>
      <c r="S4125"/>
      <c r="T4125" s="268"/>
      <c r="U4125" s="268"/>
      <c r="V4125" s="268"/>
      <c r="Z4125" s="21"/>
      <c r="AH4125"/>
    </row>
    <row r="4126" spans="1:34" ht="11.25" customHeight="1">
      <c r="A4126"/>
      <c r="B4126" s="1281" t="s">
        <v>32</v>
      </c>
      <c r="C4126" s="1282">
        <v>4771</v>
      </c>
      <c r="D4126" s="1341" t="str">
        <f t="shared" si="78"/>
        <v>MD4771</v>
      </c>
      <c r="E4126" s="1514" t="s">
        <v>122</v>
      </c>
      <c r="F4126" s="1390">
        <v>500</v>
      </c>
      <c r="G4126" s="1283">
        <v>1.52</v>
      </c>
      <c r="H4126" s="1283">
        <v>1.78</v>
      </c>
      <c r="I4126" s="1283">
        <v>2.0299999999999998</v>
      </c>
      <c r="J4126" s="1283">
        <v>2.2400000000000002</v>
      </c>
      <c r="K4126" s="1283">
        <v>2.44</v>
      </c>
      <c r="L4126" s="1283"/>
      <c r="M4126" s="1283"/>
      <c r="N4126" s="1283"/>
      <c r="O4126" s="1283"/>
      <c r="P4126" s="1283">
        <v>2.0299999999999998</v>
      </c>
      <c r="R4126" s="1067"/>
      <c r="S4126"/>
      <c r="T4126" s="268"/>
      <c r="U4126" s="268"/>
      <c r="V4126" s="268"/>
      <c r="Z4126" s="21"/>
      <c r="AH4126"/>
    </row>
    <row r="4127" spans="1:34" ht="11.25" customHeight="1">
      <c r="A4127"/>
      <c r="B4127" s="1281" t="s">
        <v>32</v>
      </c>
      <c r="C4127" s="1282">
        <v>4777</v>
      </c>
      <c r="D4127" s="1341" t="str">
        <f t="shared" si="78"/>
        <v>MD4777</v>
      </c>
      <c r="E4127" s="1514" t="s">
        <v>122</v>
      </c>
      <c r="F4127" s="1390">
        <v>550</v>
      </c>
      <c r="G4127" s="1283">
        <v>3.96</v>
      </c>
      <c r="H4127" s="1283">
        <v>4.62</v>
      </c>
      <c r="I4127" s="1283">
        <v>5.28</v>
      </c>
      <c r="J4127" s="1283">
        <v>5.81</v>
      </c>
      <c r="K4127" s="1283">
        <v>6.34</v>
      </c>
      <c r="L4127" s="1283"/>
      <c r="M4127" s="1283"/>
      <c r="N4127" s="1283"/>
      <c r="O4127" s="1283"/>
      <c r="P4127" s="1283">
        <v>5.28</v>
      </c>
      <c r="R4127" s="1067"/>
      <c r="S4127"/>
      <c r="T4127" s="268"/>
      <c r="U4127" s="268"/>
      <c r="V4127" s="268"/>
      <c r="Z4127" s="21"/>
      <c r="AH4127"/>
    </row>
    <row r="4128" spans="1:34" ht="11.25" customHeight="1">
      <c r="A4128"/>
      <c r="B4128" s="1281" t="s">
        <v>32</v>
      </c>
      <c r="C4128" s="1282">
        <v>4825</v>
      </c>
      <c r="D4128" s="1341" t="str">
        <f t="shared" si="78"/>
        <v>MD4825</v>
      </c>
      <c r="E4128" s="1514" t="s">
        <v>123</v>
      </c>
      <c r="F4128" s="1390">
        <v>500</v>
      </c>
      <c r="G4128" s="1283">
        <v>0.48</v>
      </c>
      <c r="H4128" s="1283">
        <v>0.56000000000000005</v>
      </c>
      <c r="I4128" s="1283">
        <v>0.64</v>
      </c>
      <c r="J4128" s="1283">
        <v>0.7</v>
      </c>
      <c r="K4128" s="1283">
        <v>0.77</v>
      </c>
      <c r="L4128" s="1283"/>
      <c r="M4128" s="1283"/>
      <c r="N4128" s="1283"/>
      <c r="O4128" s="1283"/>
      <c r="P4128" s="1283">
        <v>0.64</v>
      </c>
      <c r="R4128" s="1067"/>
      <c r="S4128"/>
      <c r="T4128" s="268"/>
      <c r="U4128" s="268"/>
      <c r="V4128" s="268"/>
      <c r="Z4128" s="21"/>
      <c r="AH4128"/>
    </row>
    <row r="4129" spans="1:34" ht="11.25" customHeight="1">
      <c r="A4129"/>
      <c r="B4129" s="1281" t="s">
        <v>32</v>
      </c>
      <c r="C4129" s="1282">
        <v>4828</v>
      </c>
      <c r="D4129" s="1341" t="str">
        <f t="shared" si="78"/>
        <v>MD4828</v>
      </c>
      <c r="E4129" s="1514" t="s">
        <v>121</v>
      </c>
      <c r="F4129" s="1390">
        <v>500</v>
      </c>
      <c r="G4129" s="1283">
        <v>1.1200000000000001</v>
      </c>
      <c r="H4129" s="1283">
        <v>1.3</v>
      </c>
      <c r="I4129" s="1283">
        <v>1.49</v>
      </c>
      <c r="J4129" s="1283">
        <v>1.64</v>
      </c>
      <c r="K4129" s="1283">
        <v>1.79</v>
      </c>
      <c r="L4129" s="1283"/>
      <c r="M4129" s="1283"/>
      <c r="N4129" s="1283"/>
      <c r="O4129" s="1283"/>
      <c r="P4129" s="1283">
        <v>1.49</v>
      </c>
      <c r="R4129" s="1067"/>
      <c r="S4129"/>
      <c r="T4129" s="268"/>
      <c r="U4129" s="268"/>
      <c r="V4129" s="268"/>
      <c r="Z4129" s="21"/>
      <c r="AH4129"/>
    </row>
    <row r="4130" spans="1:34" ht="11.25" customHeight="1">
      <c r="A4130"/>
      <c r="B4130" s="1281" t="s">
        <v>32</v>
      </c>
      <c r="C4130" s="1282">
        <v>4829</v>
      </c>
      <c r="D4130" s="1341" t="str">
        <f t="shared" si="78"/>
        <v>MD4829</v>
      </c>
      <c r="E4130" s="1514" t="s">
        <v>123</v>
      </c>
      <c r="F4130" s="1390">
        <v>500</v>
      </c>
      <c r="G4130" s="1283">
        <v>0.91</v>
      </c>
      <c r="H4130" s="1283">
        <v>1.06</v>
      </c>
      <c r="I4130" s="1283">
        <v>1.22</v>
      </c>
      <c r="J4130" s="1283">
        <v>1.34</v>
      </c>
      <c r="K4130" s="1283">
        <v>1.46</v>
      </c>
      <c r="L4130" s="1283"/>
      <c r="M4130" s="1283"/>
      <c r="N4130" s="1283"/>
      <c r="O4130" s="1283"/>
      <c r="P4130" s="1283">
        <v>1.22</v>
      </c>
      <c r="R4130" s="1067"/>
      <c r="S4130"/>
      <c r="T4130" s="268"/>
      <c r="U4130" s="268"/>
      <c r="V4130" s="268"/>
      <c r="Z4130" s="21"/>
      <c r="AH4130"/>
    </row>
    <row r="4131" spans="1:34" ht="11.25" customHeight="1">
      <c r="A4131"/>
      <c r="B4131" s="1281" t="s">
        <v>32</v>
      </c>
      <c r="C4131" s="1282">
        <v>4902</v>
      </c>
      <c r="D4131" s="1341" t="str">
        <f t="shared" si="78"/>
        <v>MD4902</v>
      </c>
      <c r="E4131" s="1514" t="s">
        <v>125</v>
      </c>
      <c r="F4131" s="1390">
        <v>500</v>
      </c>
      <c r="G4131" s="1283">
        <v>1.85</v>
      </c>
      <c r="H4131" s="1283">
        <v>2.16</v>
      </c>
      <c r="I4131" s="1283">
        <v>2.46</v>
      </c>
      <c r="J4131" s="1283">
        <v>2.71</v>
      </c>
      <c r="K4131" s="1283">
        <v>2.96</v>
      </c>
      <c r="L4131" s="1283"/>
      <c r="M4131" s="1283"/>
      <c r="N4131" s="1283"/>
      <c r="O4131" s="1283"/>
      <c r="P4131" s="1283">
        <v>2.46</v>
      </c>
      <c r="R4131" s="1067"/>
      <c r="S4131"/>
      <c r="T4131" s="268"/>
      <c r="U4131" s="268"/>
      <c r="V4131" s="268"/>
      <c r="Z4131" s="21"/>
      <c r="AH4131"/>
    </row>
    <row r="4132" spans="1:34" ht="11.25" customHeight="1">
      <c r="A4132"/>
      <c r="B4132" s="1281" t="s">
        <v>32</v>
      </c>
      <c r="C4132" s="1282">
        <v>4923</v>
      </c>
      <c r="D4132" s="1341" t="str">
        <f t="shared" si="78"/>
        <v>MD4923</v>
      </c>
      <c r="E4132" s="1514" t="s">
        <v>125</v>
      </c>
      <c r="F4132" s="1390">
        <v>500</v>
      </c>
      <c r="G4132" s="1283">
        <v>0.66</v>
      </c>
      <c r="H4132" s="1283">
        <v>0.77</v>
      </c>
      <c r="I4132" s="1283">
        <v>0.88</v>
      </c>
      <c r="J4132" s="1283">
        <v>0.97</v>
      </c>
      <c r="K4132" s="1283">
        <v>1.06</v>
      </c>
      <c r="L4132" s="1283"/>
      <c r="M4132" s="1283"/>
      <c r="N4132" s="1283"/>
      <c r="O4132" s="1283"/>
      <c r="P4132" s="1283">
        <v>0.88</v>
      </c>
      <c r="R4132" s="1067"/>
      <c r="S4132"/>
      <c r="T4132" s="268"/>
      <c r="U4132" s="268"/>
      <c r="V4132" s="268"/>
      <c r="Z4132" s="21"/>
      <c r="AH4132"/>
    </row>
    <row r="4133" spans="1:34" ht="11.25" customHeight="1">
      <c r="A4133"/>
      <c r="B4133" s="1281" t="s">
        <v>32</v>
      </c>
      <c r="C4133" s="1282">
        <v>5020</v>
      </c>
      <c r="D4133" s="1341" t="str">
        <f t="shared" si="78"/>
        <v>MD5020</v>
      </c>
      <c r="E4133" s="1514" t="s">
        <v>123</v>
      </c>
      <c r="F4133" s="1390">
        <v>550</v>
      </c>
      <c r="G4133" s="1283">
        <v>4.18</v>
      </c>
      <c r="H4133" s="1283">
        <v>4.87</v>
      </c>
      <c r="I4133" s="1283">
        <v>5.57</v>
      </c>
      <c r="J4133" s="1283">
        <v>6.12</v>
      </c>
      <c r="K4133" s="1283">
        <v>6.68</v>
      </c>
      <c r="L4133" s="1283"/>
      <c r="M4133" s="1283"/>
      <c r="N4133" s="1283"/>
      <c r="O4133" s="1283"/>
      <c r="P4133" s="1283">
        <v>5.57</v>
      </c>
      <c r="R4133" s="1067"/>
      <c r="S4133"/>
      <c r="T4133" s="268"/>
      <c r="U4133" s="268"/>
      <c r="V4133" s="268"/>
      <c r="Z4133" s="21"/>
      <c r="AH4133"/>
    </row>
    <row r="4134" spans="1:34" ht="11.25" customHeight="1">
      <c r="A4134"/>
      <c r="B4134" s="1281" t="s">
        <v>32</v>
      </c>
      <c r="C4134" s="1282">
        <v>5022</v>
      </c>
      <c r="D4134" s="1341" t="str">
        <f t="shared" si="78"/>
        <v>MD5022</v>
      </c>
      <c r="E4134" s="1514" t="s">
        <v>124</v>
      </c>
      <c r="F4134" s="1390">
        <v>650</v>
      </c>
      <c r="G4134" s="1283">
        <v>5.35</v>
      </c>
      <c r="H4134" s="1283">
        <v>6.24</v>
      </c>
      <c r="I4134" s="1283">
        <v>7.14</v>
      </c>
      <c r="J4134" s="1283">
        <v>7.85</v>
      </c>
      <c r="K4134" s="1283">
        <v>8.56</v>
      </c>
      <c r="L4134" s="1283"/>
      <c r="M4134" s="1283"/>
      <c r="N4134" s="1283"/>
      <c r="O4134" s="1283"/>
      <c r="P4134" s="1283">
        <v>7.14</v>
      </c>
      <c r="R4134" s="1067"/>
      <c r="S4134"/>
      <c r="T4134" s="268"/>
      <c r="U4134" s="268"/>
      <c r="V4134" s="268"/>
      <c r="Z4134" s="21"/>
      <c r="AH4134"/>
    </row>
    <row r="4135" spans="1:34" ht="11.25" customHeight="1">
      <c r="A4135"/>
      <c r="B4135" s="1281" t="s">
        <v>32</v>
      </c>
      <c r="C4135" s="1282">
        <v>5037</v>
      </c>
      <c r="D4135" s="1341" t="str">
        <f t="shared" si="78"/>
        <v>MD5037</v>
      </c>
      <c r="E4135" s="1514" t="s">
        <v>122</v>
      </c>
      <c r="F4135" s="1390">
        <v>1250</v>
      </c>
      <c r="G4135" s="1283">
        <v>12.6</v>
      </c>
      <c r="H4135" s="1283">
        <v>14.7</v>
      </c>
      <c r="I4135" s="1283">
        <v>16.8</v>
      </c>
      <c r="J4135" s="1283">
        <v>18.48</v>
      </c>
      <c r="K4135" s="1283">
        <v>20.16</v>
      </c>
      <c r="L4135" s="1283"/>
      <c r="M4135" s="1283"/>
      <c r="N4135" s="1283"/>
      <c r="O4135" s="1283"/>
      <c r="P4135" s="1283">
        <v>16.8</v>
      </c>
      <c r="R4135" s="1067"/>
      <c r="S4135"/>
      <c r="T4135" s="268"/>
      <c r="U4135" s="268"/>
      <c r="V4135" s="268"/>
      <c r="Z4135" s="21"/>
      <c r="AH4135"/>
    </row>
    <row r="4136" spans="1:34" ht="11.25" customHeight="1">
      <c r="A4136"/>
      <c r="B4136" s="1281" t="s">
        <v>32</v>
      </c>
      <c r="C4136" s="1282">
        <v>5040</v>
      </c>
      <c r="D4136" s="1341" t="str">
        <f t="shared" si="78"/>
        <v>MD5040</v>
      </c>
      <c r="E4136" s="1514" t="s">
        <v>122</v>
      </c>
      <c r="F4136" s="1390">
        <v>650</v>
      </c>
      <c r="G4136" s="1283">
        <v>4.8600000000000003</v>
      </c>
      <c r="H4136" s="1283">
        <v>5.67</v>
      </c>
      <c r="I4136" s="1283">
        <v>6.48</v>
      </c>
      <c r="J4136" s="1283">
        <v>7.13</v>
      </c>
      <c r="K4136" s="1283">
        <v>7.78</v>
      </c>
      <c r="L4136" s="1283"/>
      <c r="M4136" s="1283"/>
      <c r="N4136" s="1283"/>
      <c r="O4136" s="1283"/>
      <c r="P4136" s="1283">
        <v>6.48</v>
      </c>
      <c r="R4136" s="1067"/>
      <c r="S4136"/>
      <c r="T4136" s="268"/>
      <c r="U4136" s="268"/>
      <c r="V4136" s="268"/>
      <c r="Z4136" s="21"/>
      <c r="AH4136"/>
    </row>
    <row r="4137" spans="1:34" ht="11.25" customHeight="1">
      <c r="A4137"/>
      <c r="B4137" s="1281" t="s">
        <v>32</v>
      </c>
      <c r="C4137" s="1282">
        <v>5057</v>
      </c>
      <c r="D4137" s="1341" t="str">
        <f t="shared" si="78"/>
        <v>MD5057</v>
      </c>
      <c r="E4137" s="1514" t="s">
        <v>123</v>
      </c>
      <c r="F4137" s="1390">
        <v>600</v>
      </c>
      <c r="G4137" s="1283">
        <v>4.5</v>
      </c>
      <c r="H4137" s="1283">
        <v>5.25</v>
      </c>
      <c r="I4137" s="1283">
        <v>6</v>
      </c>
      <c r="J4137" s="1283">
        <v>6.6</v>
      </c>
      <c r="K4137" s="1283">
        <v>7.2</v>
      </c>
      <c r="L4137" s="1283"/>
      <c r="M4137" s="1283"/>
      <c r="N4137" s="1283"/>
      <c r="O4137" s="1283"/>
      <c r="P4137" s="1283">
        <v>6</v>
      </c>
      <c r="R4137" s="1067"/>
      <c r="S4137"/>
      <c r="T4137" s="268"/>
      <c r="U4137" s="268"/>
      <c r="V4137" s="268"/>
      <c r="Z4137" s="21"/>
      <c r="AH4137"/>
    </row>
    <row r="4138" spans="1:34" ht="11.25" customHeight="1">
      <c r="A4138"/>
      <c r="B4138" s="1281" t="s">
        <v>32</v>
      </c>
      <c r="C4138" s="1282">
        <v>5059</v>
      </c>
      <c r="D4138" s="1341" t="str">
        <f t="shared" si="78"/>
        <v>MD5059</v>
      </c>
      <c r="E4138" s="1514" t="s">
        <v>123</v>
      </c>
      <c r="F4138" s="1390">
        <v>1450</v>
      </c>
      <c r="G4138" s="1283">
        <v>14.48</v>
      </c>
      <c r="H4138" s="1283">
        <v>16.899999999999999</v>
      </c>
      <c r="I4138" s="1283">
        <v>19.309999999999999</v>
      </c>
      <c r="J4138" s="1283">
        <v>21.24</v>
      </c>
      <c r="K4138" s="1283">
        <v>23.17</v>
      </c>
      <c r="L4138" s="1283"/>
      <c r="M4138" s="1283"/>
      <c r="N4138" s="1283"/>
      <c r="O4138" s="1283"/>
      <c r="P4138" s="1283">
        <v>19.309999999999999</v>
      </c>
      <c r="R4138" s="1067"/>
      <c r="S4138"/>
      <c r="T4138" s="268"/>
      <c r="U4138" s="268"/>
      <c r="V4138" s="268"/>
      <c r="Z4138" s="21"/>
      <c r="AH4138"/>
    </row>
    <row r="4139" spans="1:34" ht="11.25" customHeight="1">
      <c r="A4139"/>
      <c r="B4139" s="1281" t="s">
        <v>32</v>
      </c>
      <c r="C4139" s="1282">
        <v>5102</v>
      </c>
      <c r="D4139" s="1341" t="str">
        <f t="shared" si="78"/>
        <v>MD5102</v>
      </c>
      <c r="E4139" s="1514" t="s">
        <v>121</v>
      </c>
      <c r="F4139" s="1390">
        <v>700</v>
      </c>
      <c r="G4139" s="1283">
        <v>5.68</v>
      </c>
      <c r="H4139" s="1283">
        <v>6.62</v>
      </c>
      <c r="I4139" s="1283">
        <v>7.57</v>
      </c>
      <c r="J4139" s="1283">
        <v>8.32</v>
      </c>
      <c r="K4139" s="1283">
        <v>9.08</v>
      </c>
      <c r="L4139" s="1283"/>
      <c r="M4139" s="1283"/>
      <c r="N4139" s="1283"/>
      <c r="O4139" s="1283"/>
      <c r="P4139" s="1283">
        <v>7.57</v>
      </c>
      <c r="R4139" s="1067"/>
      <c r="S4139"/>
      <c r="T4139" s="268"/>
      <c r="U4139" s="268"/>
      <c r="V4139" s="268"/>
      <c r="Z4139" s="21"/>
      <c r="AH4139"/>
    </row>
    <row r="4140" spans="1:34" ht="11.25" customHeight="1">
      <c r="A4140"/>
      <c r="B4140" s="1281" t="s">
        <v>32</v>
      </c>
      <c r="C4140" s="1282">
        <v>5146</v>
      </c>
      <c r="D4140" s="1341" t="str">
        <f t="shared" si="78"/>
        <v>MD5146</v>
      </c>
      <c r="E4140" s="1514" t="s">
        <v>125</v>
      </c>
      <c r="F4140" s="1390">
        <v>500</v>
      </c>
      <c r="G4140" s="1283">
        <v>3.06</v>
      </c>
      <c r="H4140" s="1283">
        <v>3.57</v>
      </c>
      <c r="I4140" s="1283">
        <v>4.08</v>
      </c>
      <c r="J4140" s="1283">
        <v>4.49</v>
      </c>
      <c r="K4140" s="1283">
        <v>4.9000000000000004</v>
      </c>
      <c r="L4140" s="1283"/>
      <c r="M4140" s="1283"/>
      <c r="N4140" s="1283"/>
      <c r="O4140" s="1283"/>
      <c r="P4140" s="1283">
        <v>4.08</v>
      </c>
      <c r="R4140" s="1067"/>
      <c r="S4140"/>
      <c r="T4140" s="268"/>
      <c r="U4140" s="268"/>
      <c r="V4140" s="268"/>
      <c r="Z4140" s="21"/>
      <c r="AH4140"/>
    </row>
    <row r="4141" spans="1:34" ht="11.25" customHeight="1">
      <c r="A4141"/>
      <c r="B4141" s="1281" t="s">
        <v>32</v>
      </c>
      <c r="C4141" s="1282">
        <v>5160</v>
      </c>
      <c r="D4141" s="1341" t="str">
        <f t="shared" si="78"/>
        <v>MD5160</v>
      </c>
      <c r="E4141" s="1514" t="s">
        <v>124</v>
      </c>
      <c r="F4141" s="1390">
        <v>500</v>
      </c>
      <c r="G4141" s="1283">
        <v>1.56</v>
      </c>
      <c r="H4141" s="1283">
        <v>1.82</v>
      </c>
      <c r="I4141" s="1283">
        <v>2.08</v>
      </c>
      <c r="J4141" s="1283">
        <v>2.29</v>
      </c>
      <c r="K4141" s="1283">
        <v>2.5</v>
      </c>
      <c r="L4141" s="1283"/>
      <c r="M4141" s="1283"/>
      <c r="N4141" s="1283"/>
      <c r="O4141" s="1283"/>
      <c r="P4141" s="1283">
        <v>2.08</v>
      </c>
      <c r="R4141" s="1067"/>
      <c r="S4141"/>
      <c r="T4141" s="268"/>
      <c r="U4141" s="268"/>
      <c r="V4141" s="268"/>
      <c r="Z4141" s="21"/>
      <c r="AH4141"/>
    </row>
    <row r="4142" spans="1:34" ht="11.25" customHeight="1">
      <c r="A4142"/>
      <c r="B4142" s="1281" t="s">
        <v>32</v>
      </c>
      <c r="C4142" s="1282">
        <v>5183</v>
      </c>
      <c r="D4142" s="1341" t="str">
        <f t="shared" si="78"/>
        <v>MD5183</v>
      </c>
      <c r="E4142" s="1514" t="s">
        <v>125</v>
      </c>
      <c r="F4142" s="1390">
        <v>500</v>
      </c>
      <c r="G4142" s="1283">
        <v>2.63</v>
      </c>
      <c r="H4142" s="1283">
        <v>3.07</v>
      </c>
      <c r="I4142" s="1283">
        <v>3.5</v>
      </c>
      <c r="J4142" s="1283">
        <v>3.85</v>
      </c>
      <c r="K4142" s="1283">
        <v>4.2</v>
      </c>
      <c r="L4142" s="1283"/>
      <c r="M4142" s="1283"/>
      <c r="N4142" s="1283"/>
      <c r="O4142" s="1283"/>
      <c r="P4142" s="1283">
        <v>3.5</v>
      </c>
      <c r="R4142" s="1067"/>
      <c r="S4142"/>
      <c r="T4142" s="268"/>
      <c r="U4142" s="268"/>
      <c r="V4142" s="268"/>
      <c r="Z4142" s="21"/>
      <c r="AH4142"/>
    </row>
    <row r="4143" spans="1:34" ht="11.25" customHeight="1">
      <c r="A4143"/>
      <c r="B4143" s="1281" t="s">
        <v>32</v>
      </c>
      <c r="C4143" s="1282">
        <v>5188</v>
      </c>
      <c r="D4143" s="1341" t="str">
        <f t="shared" si="78"/>
        <v>MD5188</v>
      </c>
      <c r="E4143" s="1514" t="s">
        <v>125</v>
      </c>
      <c r="F4143" s="1390">
        <v>500</v>
      </c>
      <c r="G4143" s="1283">
        <v>2.72</v>
      </c>
      <c r="H4143" s="1283">
        <v>3.18</v>
      </c>
      <c r="I4143" s="1283">
        <v>3.63</v>
      </c>
      <c r="J4143" s="1283">
        <v>4</v>
      </c>
      <c r="K4143" s="1283">
        <v>4.3600000000000003</v>
      </c>
      <c r="L4143" s="1283"/>
      <c r="M4143" s="1283"/>
      <c r="N4143" s="1283"/>
      <c r="O4143" s="1283"/>
      <c r="P4143" s="1283">
        <v>3.63</v>
      </c>
      <c r="R4143" s="1067"/>
      <c r="S4143"/>
      <c r="T4143" s="268"/>
      <c r="U4143" s="268"/>
      <c r="V4143" s="268"/>
      <c r="Z4143" s="21"/>
      <c r="AH4143"/>
    </row>
    <row r="4144" spans="1:34" ht="11.25" customHeight="1">
      <c r="A4144"/>
      <c r="B4144" s="1281" t="s">
        <v>32</v>
      </c>
      <c r="C4144" s="1282">
        <v>5190</v>
      </c>
      <c r="D4144" s="1341" t="str">
        <f t="shared" si="78"/>
        <v>MD5190</v>
      </c>
      <c r="E4144" s="1514" t="s">
        <v>125</v>
      </c>
      <c r="F4144" s="1390">
        <v>500</v>
      </c>
      <c r="G4144" s="1283">
        <v>2.29</v>
      </c>
      <c r="H4144" s="1283">
        <v>2.67</v>
      </c>
      <c r="I4144" s="1283">
        <v>3.06</v>
      </c>
      <c r="J4144" s="1283">
        <v>3.36</v>
      </c>
      <c r="K4144" s="1283">
        <v>3.67</v>
      </c>
      <c r="L4144" s="1283"/>
      <c r="M4144" s="1283"/>
      <c r="N4144" s="1283"/>
      <c r="O4144" s="1283"/>
      <c r="P4144" s="1283">
        <v>3.06</v>
      </c>
      <c r="R4144" s="1067"/>
      <c r="S4144"/>
      <c r="T4144" s="268"/>
      <c r="U4144" s="268"/>
      <c r="V4144" s="268"/>
      <c r="Z4144" s="21"/>
      <c r="AH4144"/>
    </row>
    <row r="4145" spans="1:34" ht="11.25" customHeight="1">
      <c r="A4145"/>
      <c r="B4145" s="1281" t="s">
        <v>32</v>
      </c>
      <c r="C4145" s="1282">
        <v>5191</v>
      </c>
      <c r="D4145" s="1341" t="str">
        <f t="shared" si="78"/>
        <v>MD5191</v>
      </c>
      <c r="E4145" s="1514" t="s">
        <v>121</v>
      </c>
      <c r="F4145" s="1390">
        <v>500</v>
      </c>
      <c r="G4145" s="1283">
        <v>0.48</v>
      </c>
      <c r="H4145" s="1283">
        <v>0.56000000000000005</v>
      </c>
      <c r="I4145" s="1283">
        <v>0.64</v>
      </c>
      <c r="J4145" s="1283">
        <v>0.7</v>
      </c>
      <c r="K4145" s="1283">
        <v>0.77</v>
      </c>
      <c r="L4145" s="1283"/>
      <c r="M4145" s="1283"/>
      <c r="N4145" s="1283"/>
      <c r="O4145" s="1283"/>
      <c r="P4145" s="1283">
        <v>0.64</v>
      </c>
      <c r="R4145" s="1067"/>
      <c r="S4145"/>
      <c r="T4145" s="268"/>
      <c r="U4145" s="268"/>
      <c r="V4145" s="268"/>
      <c r="Z4145" s="21"/>
      <c r="AH4145"/>
    </row>
    <row r="4146" spans="1:34" ht="11.25" customHeight="1">
      <c r="A4146"/>
      <c r="B4146" s="1281" t="s">
        <v>32</v>
      </c>
      <c r="C4146" s="1282">
        <v>5192</v>
      </c>
      <c r="D4146" s="1341" t="str">
        <f t="shared" si="78"/>
        <v>MD5192</v>
      </c>
      <c r="E4146" s="1514" t="s">
        <v>125</v>
      </c>
      <c r="F4146" s="1390">
        <v>500</v>
      </c>
      <c r="G4146" s="1283">
        <v>2.14</v>
      </c>
      <c r="H4146" s="1283">
        <v>2.4900000000000002</v>
      </c>
      <c r="I4146" s="1283">
        <v>2.85</v>
      </c>
      <c r="J4146" s="1283">
        <v>3.13</v>
      </c>
      <c r="K4146" s="1283">
        <v>3.42</v>
      </c>
      <c r="L4146" s="1283"/>
      <c r="M4146" s="1283"/>
      <c r="N4146" s="1283"/>
      <c r="O4146" s="1283"/>
      <c r="P4146" s="1283">
        <v>2.85</v>
      </c>
      <c r="R4146" s="1067"/>
      <c r="S4146"/>
      <c r="T4146" s="268"/>
      <c r="U4146" s="268"/>
      <c r="V4146" s="268"/>
      <c r="Z4146" s="21"/>
      <c r="AH4146"/>
    </row>
    <row r="4147" spans="1:34" ht="11.25" customHeight="1">
      <c r="A4147"/>
      <c r="B4147" s="1281" t="s">
        <v>32</v>
      </c>
      <c r="C4147" s="1282">
        <v>5213</v>
      </c>
      <c r="D4147" s="1341" t="str">
        <f t="shared" si="78"/>
        <v>MD5213</v>
      </c>
      <c r="E4147" s="1514" t="s">
        <v>124</v>
      </c>
      <c r="F4147" s="1390">
        <v>650</v>
      </c>
      <c r="G4147" s="1283">
        <v>5.15</v>
      </c>
      <c r="H4147" s="1283">
        <v>6.01</v>
      </c>
      <c r="I4147" s="1283">
        <v>6.86</v>
      </c>
      <c r="J4147" s="1283">
        <v>7.55</v>
      </c>
      <c r="K4147" s="1283">
        <v>8.24</v>
      </c>
      <c r="L4147" s="1283"/>
      <c r="M4147" s="1283"/>
      <c r="N4147" s="1283"/>
      <c r="O4147" s="1283"/>
      <c r="P4147" s="1283">
        <v>6.86</v>
      </c>
      <c r="R4147" s="1067"/>
      <c r="S4147"/>
      <c r="T4147" s="268"/>
      <c r="U4147" s="268"/>
      <c r="V4147" s="268"/>
      <c r="Z4147" s="21"/>
      <c r="AH4147"/>
    </row>
    <row r="4148" spans="1:34" ht="11.25" customHeight="1">
      <c r="A4148"/>
      <c r="B4148" s="1281" t="s">
        <v>32</v>
      </c>
      <c r="C4148" s="1282">
        <v>5215</v>
      </c>
      <c r="D4148" s="1341" t="str">
        <f t="shared" si="78"/>
        <v>MD5215</v>
      </c>
      <c r="E4148" s="1514" t="s">
        <v>125</v>
      </c>
      <c r="F4148" s="1390">
        <v>650</v>
      </c>
      <c r="G4148" s="1283">
        <v>5.0999999999999996</v>
      </c>
      <c r="H4148" s="1283">
        <v>5.95</v>
      </c>
      <c r="I4148" s="1283">
        <v>6.8</v>
      </c>
      <c r="J4148" s="1283">
        <v>7.48</v>
      </c>
      <c r="K4148" s="1283">
        <v>8.16</v>
      </c>
      <c r="L4148" s="1283"/>
      <c r="M4148" s="1283"/>
      <c r="N4148" s="1283"/>
      <c r="O4148" s="1283"/>
      <c r="P4148" s="1283">
        <v>6.8</v>
      </c>
      <c r="R4148" s="1067"/>
      <c r="S4148"/>
      <c r="T4148" s="268"/>
      <c r="U4148" s="268"/>
      <c r="V4148" s="268"/>
      <c r="Z4148" s="21"/>
      <c r="AH4148"/>
    </row>
    <row r="4149" spans="1:34" ht="11.25" customHeight="1">
      <c r="A4149"/>
      <c r="B4149" s="1281" t="s">
        <v>32</v>
      </c>
      <c r="C4149" s="1282">
        <v>5221</v>
      </c>
      <c r="D4149" s="1341" t="str">
        <f t="shared" si="78"/>
        <v>MD5221</v>
      </c>
      <c r="E4149" s="1514" t="s">
        <v>125</v>
      </c>
      <c r="F4149" s="1390">
        <v>500</v>
      </c>
      <c r="G4149" s="1283">
        <v>3.46</v>
      </c>
      <c r="H4149" s="1283">
        <v>4.03</v>
      </c>
      <c r="I4149" s="1283">
        <v>4.6100000000000003</v>
      </c>
      <c r="J4149" s="1283">
        <v>5.07</v>
      </c>
      <c r="K4149" s="1283">
        <v>5.53</v>
      </c>
      <c r="L4149" s="1283"/>
      <c r="M4149" s="1283"/>
      <c r="N4149" s="1283"/>
      <c r="O4149" s="1283"/>
      <c r="P4149" s="1283">
        <v>4.6100000000000003</v>
      </c>
      <c r="R4149" s="1067"/>
      <c r="S4149"/>
      <c r="T4149" s="268"/>
      <c r="U4149" s="268"/>
      <c r="V4149" s="268"/>
      <c r="Z4149" s="21"/>
      <c r="AH4149"/>
    </row>
    <row r="4150" spans="1:34" ht="11.25" customHeight="1">
      <c r="A4150"/>
      <c r="B4150" s="1281" t="s">
        <v>32</v>
      </c>
      <c r="C4150" s="1282">
        <v>5222</v>
      </c>
      <c r="D4150" s="1341" t="str">
        <f t="shared" si="78"/>
        <v>MD5222</v>
      </c>
      <c r="E4150" s="1514" t="s">
        <v>122</v>
      </c>
      <c r="F4150" s="1390">
        <v>600</v>
      </c>
      <c r="G4150" s="1283">
        <v>4.68</v>
      </c>
      <c r="H4150" s="1283">
        <v>5.46</v>
      </c>
      <c r="I4150" s="1283">
        <v>6.24</v>
      </c>
      <c r="J4150" s="1283">
        <v>6.86</v>
      </c>
      <c r="K4150" s="1283">
        <v>7.49</v>
      </c>
      <c r="L4150" s="1283"/>
      <c r="M4150" s="1283"/>
      <c r="N4150" s="1283"/>
      <c r="O4150" s="1283"/>
      <c r="P4150" s="1283">
        <v>6.24</v>
      </c>
      <c r="R4150" s="1067"/>
      <c r="S4150"/>
      <c r="T4150" s="268"/>
      <c r="U4150" s="268"/>
      <c r="V4150" s="268"/>
      <c r="Z4150" s="21"/>
      <c r="AH4150"/>
    </row>
    <row r="4151" spans="1:34" ht="11.25" customHeight="1">
      <c r="A4151"/>
      <c r="B4151" s="1281" t="s">
        <v>32</v>
      </c>
      <c r="C4151" s="1282">
        <v>5223</v>
      </c>
      <c r="D4151" s="1341" t="str">
        <f t="shared" si="78"/>
        <v>MD5223</v>
      </c>
      <c r="E4151" s="1514" t="s">
        <v>125</v>
      </c>
      <c r="F4151" s="1390">
        <v>750</v>
      </c>
      <c r="G4151" s="1283">
        <v>6.37</v>
      </c>
      <c r="H4151" s="1283">
        <v>7.43</v>
      </c>
      <c r="I4151" s="1283">
        <v>8.5</v>
      </c>
      <c r="J4151" s="1283">
        <v>9.35</v>
      </c>
      <c r="K4151" s="1283">
        <v>10.199999999999999</v>
      </c>
      <c r="L4151" s="1283"/>
      <c r="M4151" s="1283"/>
      <c r="N4151" s="1283"/>
      <c r="O4151" s="1283"/>
      <c r="P4151" s="1283">
        <v>8.5</v>
      </c>
      <c r="R4151" s="1067"/>
      <c r="S4151"/>
      <c r="T4151" s="268"/>
      <c r="U4151" s="268"/>
      <c r="V4151" s="268"/>
      <c r="Z4151" s="21"/>
      <c r="AH4151"/>
    </row>
    <row r="4152" spans="1:34" ht="11.25" customHeight="1">
      <c r="A4152"/>
      <c r="B4152" s="1281" t="s">
        <v>32</v>
      </c>
      <c r="C4152" s="1282">
        <v>5348</v>
      </c>
      <c r="D4152" s="1341" t="str">
        <f t="shared" si="78"/>
        <v>MD5348</v>
      </c>
      <c r="E4152" s="1514" t="s">
        <v>124</v>
      </c>
      <c r="F4152" s="1390">
        <v>500</v>
      </c>
      <c r="G4152" s="1283">
        <v>3.2</v>
      </c>
      <c r="H4152" s="1283">
        <v>3.74</v>
      </c>
      <c r="I4152" s="1283">
        <v>4.2699999999999996</v>
      </c>
      <c r="J4152" s="1283">
        <v>4.7</v>
      </c>
      <c r="K4152" s="1283">
        <v>5.13</v>
      </c>
      <c r="L4152" s="1283"/>
      <c r="M4152" s="1283"/>
      <c r="N4152" s="1283"/>
      <c r="O4152" s="1283"/>
      <c r="P4152" s="1283">
        <v>4.2699999999999996</v>
      </c>
      <c r="R4152" s="1067"/>
      <c r="S4152"/>
      <c r="T4152" s="268"/>
      <c r="U4152" s="268"/>
      <c r="V4152" s="268"/>
      <c r="Z4152" s="21"/>
      <c r="AH4152"/>
    </row>
    <row r="4153" spans="1:34" ht="11.25" customHeight="1">
      <c r="A4153"/>
      <c r="B4153" s="1281" t="s">
        <v>32</v>
      </c>
      <c r="C4153" s="1282">
        <v>5402</v>
      </c>
      <c r="D4153" s="1341" t="str">
        <f t="shared" si="78"/>
        <v>MD5402</v>
      </c>
      <c r="E4153" s="1514" t="s">
        <v>124</v>
      </c>
      <c r="F4153" s="1390">
        <v>600</v>
      </c>
      <c r="G4153" s="1283">
        <v>4.3099999999999996</v>
      </c>
      <c r="H4153" s="1283">
        <v>5.03</v>
      </c>
      <c r="I4153" s="1283">
        <v>5.74</v>
      </c>
      <c r="J4153" s="1283">
        <v>6.32</v>
      </c>
      <c r="K4153" s="1283">
        <v>6.89</v>
      </c>
      <c r="L4153" s="1283"/>
      <c r="M4153" s="1283"/>
      <c r="N4153" s="1283"/>
      <c r="O4153" s="1283"/>
      <c r="P4153" s="1283">
        <v>5.74</v>
      </c>
      <c r="R4153" s="1067"/>
      <c r="S4153"/>
      <c r="T4153" s="268"/>
      <c r="U4153" s="268"/>
      <c r="V4153" s="268"/>
      <c r="Z4153" s="21"/>
      <c r="AH4153"/>
    </row>
    <row r="4154" spans="1:34" ht="11.25" customHeight="1">
      <c r="A4154"/>
      <c r="B4154" s="1281" t="s">
        <v>32</v>
      </c>
      <c r="C4154" s="1282">
        <v>5403</v>
      </c>
      <c r="D4154" s="1341" t="str">
        <f t="shared" si="78"/>
        <v>MD5403</v>
      </c>
      <c r="E4154" s="1514" t="s">
        <v>124</v>
      </c>
      <c r="F4154" s="1390">
        <v>600</v>
      </c>
      <c r="G4154" s="1283">
        <v>4.51</v>
      </c>
      <c r="H4154" s="1283">
        <v>5.26</v>
      </c>
      <c r="I4154" s="1283">
        <v>6.02</v>
      </c>
      <c r="J4154" s="1283">
        <v>6.62</v>
      </c>
      <c r="K4154" s="1283">
        <v>7.22</v>
      </c>
      <c r="L4154" s="1283"/>
      <c r="M4154" s="1283"/>
      <c r="N4154" s="1283"/>
      <c r="O4154" s="1283"/>
      <c r="P4154" s="1283">
        <v>6.02</v>
      </c>
      <c r="R4154" s="1067"/>
      <c r="S4154"/>
      <c r="T4154" s="268"/>
      <c r="U4154" s="268"/>
      <c r="V4154" s="268"/>
      <c r="Z4154" s="21"/>
      <c r="AH4154"/>
    </row>
    <row r="4155" spans="1:34" ht="11.25" customHeight="1">
      <c r="A4155"/>
      <c r="B4155" s="1281" t="s">
        <v>32</v>
      </c>
      <c r="C4155" s="1282">
        <v>5437</v>
      </c>
      <c r="D4155" s="1341" t="str">
        <f t="shared" si="78"/>
        <v>MD5437</v>
      </c>
      <c r="E4155" s="1514" t="s">
        <v>124</v>
      </c>
      <c r="F4155" s="1390">
        <v>600</v>
      </c>
      <c r="G4155" s="1283">
        <v>4.3899999999999997</v>
      </c>
      <c r="H4155" s="1283">
        <v>5.12</v>
      </c>
      <c r="I4155" s="1283">
        <v>5.86</v>
      </c>
      <c r="J4155" s="1283">
        <v>6.44</v>
      </c>
      <c r="K4155" s="1283">
        <v>7.03</v>
      </c>
      <c r="L4155" s="1283"/>
      <c r="M4155" s="1283"/>
      <c r="N4155" s="1283"/>
      <c r="O4155" s="1283"/>
      <c r="P4155" s="1283">
        <v>5.86</v>
      </c>
      <c r="R4155" s="1067"/>
      <c r="S4155"/>
      <c r="T4155" s="268"/>
      <c r="U4155" s="268"/>
      <c r="V4155" s="268"/>
      <c r="Z4155" s="21"/>
      <c r="AH4155"/>
    </row>
    <row r="4156" spans="1:34" ht="11.25" customHeight="1">
      <c r="A4156"/>
      <c r="B4156" s="1281" t="s">
        <v>32</v>
      </c>
      <c r="C4156" s="1282">
        <v>5443</v>
      </c>
      <c r="D4156" s="1341" t="str">
        <f t="shared" si="78"/>
        <v>MD5443</v>
      </c>
      <c r="E4156" s="1514" t="s">
        <v>124</v>
      </c>
      <c r="F4156" s="1390">
        <v>500</v>
      </c>
      <c r="G4156" s="1283">
        <v>2.5</v>
      </c>
      <c r="H4156" s="1283">
        <v>2.91</v>
      </c>
      <c r="I4156" s="1283">
        <v>3.33</v>
      </c>
      <c r="J4156" s="1283">
        <v>3.66</v>
      </c>
      <c r="K4156" s="1283">
        <v>3.99</v>
      </c>
      <c r="L4156" s="1283"/>
      <c r="M4156" s="1283"/>
      <c r="N4156" s="1283"/>
      <c r="O4156" s="1283"/>
      <c r="P4156" s="1283">
        <v>3.33</v>
      </c>
      <c r="R4156" s="1067"/>
      <c r="S4156"/>
      <c r="T4156" s="268"/>
      <c r="U4156" s="268"/>
      <c r="V4156" s="268"/>
      <c r="Z4156" s="21"/>
      <c r="AH4156"/>
    </row>
    <row r="4157" spans="1:34" ht="11.25" customHeight="1">
      <c r="A4157"/>
      <c r="B4157" s="1281" t="s">
        <v>32</v>
      </c>
      <c r="C4157" s="1282">
        <v>5445</v>
      </c>
      <c r="D4157" s="1341" t="str">
        <f t="shared" si="78"/>
        <v>MD5445</v>
      </c>
      <c r="E4157" s="1514" t="s">
        <v>124</v>
      </c>
      <c r="F4157" s="1390">
        <v>650</v>
      </c>
      <c r="G4157" s="1283">
        <v>5.09</v>
      </c>
      <c r="H4157" s="1283">
        <v>5.94</v>
      </c>
      <c r="I4157" s="1283">
        <v>6.78</v>
      </c>
      <c r="J4157" s="1283">
        <v>7.46</v>
      </c>
      <c r="K4157" s="1283">
        <v>8.14</v>
      </c>
      <c r="L4157" s="1283"/>
      <c r="M4157" s="1283"/>
      <c r="N4157" s="1283"/>
      <c r="O4157" s="1283"/>
      <c r="P4157" s="1283">
        <v>6.78</v>
      </c>
      <c r="R4157" s="1067"/>
      <c r="S4157"/>
      <c r="T4157" s="268"/>
      <c r="U4157" s="268"/>
      <c r="V4157" s="268"/>
      <c r="Z4157" s="21"/>
      <c r="AH4157"/>
    </row>
    <row r="4158" spans="1:34" ht="11.25" customHeight="1">
      <c r="A4158"/>
      <c r="B4158" s="1281" t="s">
        <v>32</v>
      </c>
      <c r="C4158" s="1282">
        <v>5462</v>
      </c>
      <c r="D4158" s="1341" t="str">
        <f t="shared" si="78"/>
        <v>MD5462</v>
      </c>
      <c r="E4158" s="1514" t="s">
        <v>125</v>
      </c>
      <c r="F4158" s="1390">
        <v>700</v>
      </c>
      <c r="G4158" s="1283">
        <v>5.47</v>
      </c>
      <c r="H4158" s="1283">
        <v>6.38</v>
      </c>
      <c r="I4158" s="1283">
        <v>7.3</v>
      </c>
      <c r="J4158" s="1283">
        <v>8.0299999999999994</v>
      </c>
      <c r="K4158" s="1283">
        <v>8.76</v>
      </c>
      <c r="L4158" s="1283"/>
      <c r="M4158" s="1283"/>
      <c r="N4158" s="1283"/>
      <c r="O4158" s="1283"/>
      <c r="P4158" s="1283">
        <v>7.3</v>
      </c>
      <c r="R4158" s="1067"/>
      <c r="S4158"/>
      <c r="T4158" s="268"/>
      <c r="U4158" s="268"/>
      <c r="V4158" s="268"/>
      <c r="Z4158" s="21"/>
      <c r="AH4158"/>
    </row>
    <row r="4159" spans="1:34" ht="11.25" customHeight="1">
      <c r="A4159"/>
      <c r="B4159" s="1281" t="s">
        <v>32</v>
      </c>
      <c r="C4159" s="1282">
        <v>5472</v>
      </c>
      <c r="D4159" s="1341" t="str">
        <f t="shared" si="78"/>
        <v>MD5472</v>
      </c>
      <c r="E4159" s="1514" t="s">
        <v>122</v>
      </c>
      <c r="F4159" s="1390">
        <v>1000</v>
      </c>
      <c r="G4159" s="1283">
        <v>9.02</v>
      </c>
      <c r="H4159" s="1283">
        <v>10.53</v>
      </c>
      <c r="I4159" s="1283">
        <v>12.03</v>
      </c>
      <c r="J4159" s="1283">
        <v>13.24</v>
      </c>
      <c r="K4159" s="1283">
        <v>14.44</v>
      </c>
      <c r="L4159" s="1283"/>
      <c r="M4159" s="1283"/>
      <c r="N4159" s="1283"/>
      <c r="O4159" s="1283"/>
      <c r="P4159" s="1283">
        <v>12.03</v>
      </c>
      <c r="R4159" s="1067"/>
      <c r="S4159"/>
      <c r="T4159" s="268"/>
      <c r="U4159" s="268"/>
      <c r="V4159" s="268"/>
      <c r="Z4159" s="21"/>
      <c r="AH4159"/>
    </row>
    <row r="4160" spans="1:34" ht="11.25" customHeight="1">
      <c r="A4160"/>
      <c r="B4160" s="1281" t="s">
        <v>32</v>
      </c>
      <c r="C4160" s="1282">
        <v>5473</v>
      </c>
      <c r="D4160" s="1341" t="str">
        <f t="shared" si="78"/>
        <v>MD5473</v>
      </c>
      <c r="E4160" s="1514" t="s">
        <v>122</v>
      </c>
      <c r="F4160" s="1390">
        <v>900</v>
      </c>
      <c r="G4160" s="1283">
        <v>7.81</v>
      </c>
      <c r="H4160" s="1283">
        <v>9.11</v>
      </c>
      <c r="I4160" s="1283">
        <v>10.42</v>
      </c>
      <c r="J4160" s="1283">
        <v>11.46</v>
      </c>
      <c r="K4160" s="1283">
        <v>12.5</v>
      </c>
      <c r="L4160" s="1283"/>
      <c r="M4160" s="1283"/>
      <c r="N4160" s="1283"/>
      <c r="O4160" s="1283"/>
      <c r="P4160" s="1283">
        <v>10.42</v>
      </c>
      <c r="R4160" s="1067"/>
      <c r="S4160"/>
      <c r="T4160" s="268"/>
      <c r="U4160" s="268"/>
      <c r="V4160" s="268"/>
      <c r="Z4160" s="21"/>
      <c r="AH4160"/>
    </row>
    <row r="4161" spans="1:34" ht="11.25" customHeight="1">
      <c r="A4161"/>
      <c r="B4161" s="1281" t="s">
        <v>32</v>
      </c>
      <c r="C4161" s="1282">
        <v>5474</v>
      </c>
      <c r="D4161" s="1341" t="str">
        <f t="shared" si="78"/>
        <v>MD5474</v>
      </c>
      <c r="E4161" s="1514" t="s">
        <v>125</v>
      </c>
      <c r="F4161" s="1390">
        <v>500</v>
      </c>
      <c r="G4161" s="1283">
        <v>3.52</v>
      </c>
      <c r="H4161" s="1283">
        <v>4.0999999999999996</v>
      </c>
      <c r="I4161" s="1283">
        <v>4.6900000000000004</v>
      </c>
      <c r="J4161" s="1283">
        <v>5.16</v>
      </c>
      <c r="K4161" s="1283">
        <v>5.63</v>
      </c>
      <c r="L4161" s="1283"/>
      <c r="M4161" s="1283"/>
      <c r="N4161" s="1283"/>
      <c r="O4161" s="1283"/>
      <c r="P4161" s="1283">
        <v>4.6900000000000004</v>
      </c>
      <c r="R4161" s="1067"/>
      <c r="S4161"/>
      <c r="T4161" s="268"/>
      <c r="U4161" s="268"/>
      <c r="V4161" s="268"/>
      <c r="Z4161" s="21"/>
      <c r="AH4161"/>
    </row>
    <row r="4162" spans="1:34" ht="11.25" customHeight="1">
      <c r="A4162"/>
      <c r="B4162" s="1281" t="s">
        <v>32</v>
      </c>
      <c r="C4162" s="1282">
        <v>5478</v>
      </c>
      <c r="D4162" s="1341" t="str">
        <f t="shared" si="78"/>
        <v>MD5478</v>
      </c>
      <c r="E4162" s="1514" t="s">
        <v>125</v>
      </c>
      <c r="F4162" s="1390">
        <v>500</v>
      </c>
      <c r="G4162" s="1283">
        <v>2.8</v>
      </c>
      <c r="H4162" s="1283">
        <v>3.26</v>
      </c>
      <c r="I4162" s="1283">
        <v>3.73</v>
      </c>
      <c r="J4162" s="1283">
        <v>4.0999999999999996</v>
      </c>
      <c r="K4162" s="1283">
        <v>4.47</v>
      </c>
      <c r="L4162" s="1283"/>
      <c r="M4162" s="1283"/>
      <c r="N4162" s="1283"/>
      <c r="O4162" s="1283"/>
      <c r="P4162" s="1283">
        <v>3.73</v>
      </c>
      <c r="R4162" s="1067"/>
      <c r="S4162"/>
      <c r="T4162" s="268"/>
      <c r="U4162" s="268"/>
      <c r="V4162" s="268"/>
      <c r="Z4162" s="21"/>
      <c r="AH4162"/>
    </row>
    <row r="4163" spans="1:34" ht="11.25" customHeight="1">
      <c r="A4163"/>
      <c r="B4163" s="1281" t="s">
        <v>32</v>
      </c>
      <c r="C4163" s="1282">
        <v>5479</v>
      </c>
      <c r="D4163" s="1341" t="str">
        <f t="shared" si="78"/>
        <v>MD5479</v>
      </c>
      <c r="E4163" s="1514" t="s">
        <v>123</v>
      </c>
      <c r="F4163" s="1390">
        <v>600</v>
      </c>
      <c r="G4163" s="1283">
        <v>4.5</v>
      </c>
      <c r="H4163" s="1283">
        <v>5.25</v>
      </c>
      <c r="I4163" s="1283">
        <v>6</v>
      </c>
      <c r="J4163" s="1283">
        <v>6.6</v>
      </c>
      <c r="K4163" s="1283">
        <v>7.2</v>
      </c>
      <c r="L4163" s="1283"/>
      <c r="M4163" s="1283"/>
      <c r="N4163" s="1283"/>
      <c r="O4163" s="1283"/>
      <c r="P4163" s="1283">
        <v>6</v>
      </c>
      <c r="R4163" s="1067"/>
      <c r="S4163"/>
      <c r="T4163" s="268"/>
      <c r="U4163" s="268"/>
      <c r="V4163" s="268"/>
      <c r="Z4163" s="21"/>
      <c r="AH4163"/>
    </row>
    <row r="4164" spans="1:34" ht="11.25" customHeight="1">
      <c r="A4164"/>
      <c r="B4164" s="1281" t="s">
        <v>32</v>
      </c>
      <c r="C4164" s="1282">
        <v>5480</v>
      </c>
      <c r="D4164" s="1341" t="str">
        <f t="shared" si="78"/>
        <v>MD5480</v>
      </c>
      <c r="E4164" s="1514" t="s">
        <v>124</v>
      </c>
      <c r="F4164" s="1390">
        <v>650</v>
      </c>
      <c r="G4164" s="1283">
        <v>5.0199999999999996</v>
      </c>
      <c r="H4164" s="1283">
        <v>5.85</v>
      </c>
      <c r="I4164" s="1283">
        <v>6.69</v>
      </c>
      <c r="J4164" s="1283">
        <v>7.36</v>
      </c>
      <c r="K4164" s="1283">
        <v>8.0299999999999994</v>
      </c>
      <c r="L4164" s="1283"/>
      <c r="M4164" s="1283"/>
      <c r="N4164" s="1283"/>
      <c r="O4164" s="1283"/>
      <c r="P4164" s="1283">
        <v>6.69</v>
      </c>
      <c r="R4164" s="1067"/>
      <c r="S4164"/>
      <c r="T4164" s="268"/>
      <c r="U4164" s="268"/>
      <c r="V4164" s="268"/>
      <c r="Z4164" s="21"/>
      <c r="AH4164"/>
    </row>
    <row r="4165" spans="1:34" ht="11.25" customHeight="1">
      <c r="A4165"/>
      <c r="B4165" s="1281" t="s">
        <v>32</v>
      </c>
      <c r="C4165" s="1282">
        <v>5491</v>
      </c>
      <c r="D4165" s="1341" t="str">
        <f t="shared" si="78"/>
        <v>MD5491</v>
      </c>
      <c r="E4165" s="1514" t="s">
        <v>124</v>
      </c>
      <c r="F4165" s="1390">
        <v>500</v>
      </c>
      <c r="G4165" s="1283">
        <v>1.75</v>
      </c>
      <c r="H4165" s="1283">
        <v>2.04</v>
      </c>
      <c r="I4165" s="1283">
        <v>2.34</v>
      </c>
      <c r="J4165" s="1283">
        <v>2.57</v>
      </c>
      <c r="K4165" s="1283">
        <v>2.8</v>
      </c>
      <c r="L4165" s="1283"/>
      <c r="M4165" s="1283"/>
      <c r="N4165" s="1283"/>
      <c r="O4165" s="1283"/>
      <c r="P4165" s="1283">
        <v>2.34</v>
      </c>
      <c r="R4165" s="1067"/>
      <c r="S4165"/>
      <c r="T4165" s="268"/>
      <c r="U4165" s="268"/>
      <c r="V4165" s="268"/>
      <c r="Z4165" s="21"/>
      <c r="AH4165"/>
    </row>
    <row r="4166" spans="1:34" ht="11.25" customHeight="1">
      <c r="A4166"/>
      <c r="B4166" s="1281" t="s">
        <v>32</v>
      </c>
      <c r="C4166" s="1282">
        <v>5506</v>
      </c>
      <c r="D4166" s="1341" t="str">
        <f t="shared" si="78"/>
        <v>MD5506</v>
      </c>
      <c r="E4166" s="1514" t="s">
        <v>123</v>
      </c>
      <c r="F4166" s="1390">
        <v>550</v>
      </c>
      <c r="G4166" s="1283">
        <v>4.2</v>
      </c>
      <c r="H4166" s="1283">
        <v>4.9000000000000004</v>
      </c>
      <c r="I4166" s="1283">
        <v>5.6</v>
      </c>
      <c r="J4166" s="1283">
        <v>6.16</v>
      </c>
      <c r="K4166" s="1283">
        <v>6.72</v>
      </c>
      <c r="L4166" s="1283"/>
      <c r="M4166" s="1283"/>
      <c r="N4166" s="1283"/>
      <c r="O4166" s="1283"/>
      <c r="P4166" s="1283">
        <v>5.6</v>
      </c>
      <c r="R4166" s="1067"/>
      <c r="S4166"/>
      <c r="T4166" s="268"/>
      <c r="U4166" s="268"/>
      <c r="V4166" s="268"/>
      <c r="Z4166" s="21"/>
      <c r="AH4166"/>
    </row>
    <row r="4167" spans="1:34" ht="11.25" customHeight="1">
      <c r="A4167"/>
      <c r="B4167" s="1281" t="s">
        <v>32</v>
      </c>
      <c r="C4167" s="1282">
        <v>5507</v>
      </c>
      <c r="D4167" s="1341" t="str">
        <f t="shared" si="78"/>
        <v>MD5507</v>
      </c>
      <c r="E4167" s="1514" t="s">
        <v>123</v>
      </c>
      <c r="F4167" s="1390">
        <v>500</v>
      </c>
      <c r="G4167" s="1283">
        <v>3.13</v>
      </c>
      <c r="H4167" s="1283">
        <v>3.65</v>
      </c>
      <c r="I4167" s="1283">
        <v>4.18</v>
      </c>
      <c r="J4167" s="1283">
        <v>4.59</v>
      </c>
      <c r="K4167" s="1283">
        <v>5.01</v>
      </c>
      <c r="L4167" s="1283"/>
      <c r="M4167" s="1283"/>
      <c r="N4167" s="1283"/>
      <c r="O4167" s="1283"/>
      <c r="P4167" s="1283">
        <v>4.18</v>
      </c>
      <c r="R4167" s="1067"/>
      <c r="S4167"/>
      <c r="T4167" s="268"/>
      <c r="U4167" s="268"/>
      <c r="V4167" s="268"/>
      <c r="Z4167" s="21"/>
      <c r="AH4167"/>
    </row>
    <row r="4168" spans="1:34" ht="11.25" customHeight="1">
      <c r="A4168"/>
      <c r="B4168" s="1281" t="s">
        <v>32</v>
      </c>
      <c r="C4168" s="1282">
        <v>5535</v>
      </c>
      <c r="D4168" s="1341" t="str">
        <f t="shared" si="78"/>
        <v>MD5535</v>
      </c>
      <c r="E4168" s="1514" t="s">
        <v>124</v>
      </c>
      <c r="F4168" s="1390">
        <v>550</v>
      </c>
      <c r="G4168" s="1283">
        <v>3.62</v>
      </c>
      <c r="H4168" s="1283">
        <v>4.2300000000000004</v>
      </c>
      <c r="I4168" s="1283">
        <v>4.83</v>
      </c>
      <c r="J4168" s="1283">
        <v>5.32</v>
      </c>
      <c r="K4168" s="1283">
        <v>5.8</v>
      </c>
      <c r="L4168" s="1283"/>
      <c r="M4168" s="1283"/>
      <c r="N4168" s="1283"/>
      <c r="O4168" s="1283"/>
      <c r="P4168" s="1283">
        <v>4.83</v>
      </c>
      <c r="R4168" s="1067"/>
      <c r="S4168"/>
      <c r="T4168" s="268"/>
      <c r="U4168" s="268"/>
      <c r="V4168" s="268"/>
      <c r="Z4168" s="21"/>
      <c r="AH4168"/>
    </row>
    <row r="4169" spans="1:34" ht="11.25" customHeight="1">
      <c r="A4169"/>
      <c r="B4169" s="1281" t="s">
        <v>32</v>
      </c>
      <c r="C4169" s="1282">
        <v>5537</v>
      </c>
      <c r="D4169" s="1341" t="str">
        <f t="shared" si="78"/>
        <v>MD5537</v>
      </c>
      <c r="E4169" s="1514" t="s">
        <v>125</v>
      </c>
      <c r="F4169" s="1390">
        <v>500</v>
      </c>
      <c r="G4169" s="1283">
        <v>2.74</v>
      </c>
      <c r="H4169" s="1283">
        <v>3.19</v>
      </c>
      <c r="I4169" s="1283">
        <v>3.65</v>
      </c>
      <c r="J4169" s="1283">
        <v>4.01</v>
      </c>
      <c r="K4169" s="1283">
        <v>4.38</v>
      </c>
      <c r="L4169" s="1283"/>
      <c r="M4169" s="1283"/>
      <c r="N4169" s="1283"/>
      <c r="O4169" s="1283"/>
      <c r="P4169" s="1283">
        <v>3.65</v>
      </c>
      <c r="R4169" s="1067"/>
      <c r="S4169"/>
      <c r="T4169" s="268"/>
      <c r="U4169" s="268"/>
      <c r="V4169" s="268"/>
      <c r="Z4169" s="21"/>
      <c r="AH4169"/>
    </row>
    <row r="4170" spans="1:34" ht="11.25" customHeight="1">
      <c r="A4170"/>
      <c r="B4170" s="1281" t="s">
        <v>32</v>
      </c>
      <c r="C4170" s="1282">
        <v>5551</v>
      </c>
      <c r="D4170" s="1341" t="str">
        <f t="shared" si="78"/>
        <v>MD5551</v>
      </c>
      <c r="E4170" s="1514" t="s">
        <v>122</v>
      </c>
      <c r="F4170" s="1390">
        <v>1000</v>
      </c>
      <c r="G4170" s="1283">
        <v>9.26</v>
      </c>
      <c r="H4170" s="1283">
        <v>10.81</v>
      </c>
      <c r="I4170" s="1283">
        <v>12.35</v>
      </c>
      <c r="J4170" s="1283">
        <v>13.59</v>
      </c>
      <c r="K4170" s="1283">
        <v>14.82</v>
      </c>
      <c r="L4170" s="1283"/>
      <c r="M4170" s="1283"/>
      <c r="N4170" s="1283"/>
      <c r="O4170" s="1283"/>
      <c r="P4170" s="1283">
        <v>12.35</v>
      </c>
      <c r="R4170" s="1067"/>
      <c r="S4170"/>
      <c r="T4170" s="268"/>
      <c r="U4170" s="268"/>
      <c r="V4170" s="268"/>
      <c r="Z4170" s="21"/>
      <c r="AH4170"/>
    </row>
    <row r="4171" spans="1:34" ht="11.25" customHeight="1">
      <c r="A4171"/>
      <c r="B4171" s="1281" t="s">
        <v>32</v>
      </c>
      <c r="C4171" s="1282">
        <v>5606</v>
      </c>
      <c r="D4171" s="1341" t="str">
        <f t="shared" si="78"/>
        <v>MD5606</v>
      </c>
      <c r="E4171" s="1514" t="s">
        <v>125</v>
      </c>
      <c r="F4171" s="1390">
        <v>500</v>
      </c>
      <c r="G4171" s="1283">
        <v>0.73</v>
      </c>
      <c r="H4171" s="1283">
        <v>0.85</v>
      </c>
      <c r="I4171" s="1283">
        <v>0.98</v>
      </c>
      <c r="J4171" s="1283">
        <v>1.07</v>
      </c>
      <c r="K4171" s="1283">
        <v>1.17</v>
      </c>
      <c r="L4171" s="1283"/>
      <c r="M4171" s="1283"/>
      <c r="N4171" s="1283"/>
      <c r="O4171" s="1283"/>
      <c r="P4171" s="1283">
        <v>0.98</v>
      </c>
      <c r="R4171" s="1067"/>
      <c r="S4171"/>
      <c r="T4171" s="268"/>
      <c r="U4171" s="268"/>
      <c r="V4171" s="268"/>
      <c r="Z4171" s="21"/>
      <c r="AH4171"/>
    </row>
    <row r="4172" spans="1:34" ht="11.25" customHeight="1">
      <c r="A4172"/>
      <c r="B4172" s="1281" t="s">
        <v>32</v>
      </c>
      <c r="C4172" s="1282">
        <v>5610</v>
      </c>
      <c r="D4172" s="1341" t="str">
        <f t="shared" ref="D4172:D4235" si="79">B4172&amp;TEXT(C4172,"0000")</f>
        <v>MD5610</v>
      </c>
      <c r="E4172" s="1514" t="s">
        <v>124</v>
      </c>
      <c r="F4172" s="1390">
        <v>500</v>
      </c>
      <c r="G4172" s="1283">
        <v>2.98</v>
      </c>
      <c r="H4172" s="1283">
        <v>3.47</v>
      </c>
      <c r="I4172" s="1283">
        <v>3.97</v>
      </c>
      <c r="J4172" s="1283">
        <v>4.3600000000000003</v>
      </c>
      <c r="K4172" s="1283">
        <v>4.76</v>
      </c>
      <c r="L4172" s="1283"/>
      <c r="M4172" s="1283"/>
      <c r="N4172" s="1283"/>
      <c r="O4172" s="1283"/>
      <c r="P4172" s="1283">
        <v>3.97</v>
      </c>
      <c r="R4172" s="1067"/>
      <c r="S4172"/>
      <c r="T4172" s="268"/>
      <c r="U4172" s="268"/>
      <c r="V4172" s="268"/>
      <c r="Z4172" s="21"/>
      <c r="AH4172"/>
    </row>
    <row r="4173" spans="1:34" ht="11.25" customHeight="1">
      <c r="A4173"/>
      <c r="B4173" s="1281" t="s">
        <v>32</v>
      </c>
      <c r="C4173" s="1282">
        <v>5645</v>
      </c>
      <c r="D4173" s="1341" t="str">
        <f t="shared" si="79"/>
        <v>MD5645</v>
      </c>
      <c r="E4173" s="1514" t="s">
        <v>124</v>
      </c>
      <c r="F4173" s="1390">
        <v>700</v>
      </c>
      <c r="G4173" s="1283">
        <v>5.69</v>
      </c>
      <c r="H4173" s="1283">
        <v>6.64</v>
      </c>
      <c r="I4173" s="1283">
        <v>7.58</v>
      </c>
      <c r="J4173" s="1283">
        <v>8.34</v>
      </c>
      <c r="K4173" s="1283">
        <v>9.1</v>
      </c>
      <c r="L4173" s="1283"/>
      <c r="M4173" s="1283"/>
      <c r="N4173" s="1283"/>
      <c r="O4173" s="1283"/>
      <c r="P4173" s="1283">
        <v>7.58</v>
      </c>
      <c r="R4173" s="1067"/>
      <c r="S4173"/>
      <c r="T4173" s="268"/>
      <c r="U4173" s="268"/>
      <c r="V4173" s="268"/>
      <c r="Z4173" s="21"/>
      <c r="AH4173"/>
    </row>
    <row r="4174" spans="1:34" ht="11.25" customHeight="1">
      <c r="A4174"/>
      <c r="B4174" s="1281" t="s">
        <v>32</v>
      </c>
      <c r="C4174" s="1282">
        <v>5703</v>
      </c>
      <c r="D4174" s="1341" t="str">
        <f t="shared" si="79"/>
        <v>MD5703</v>
      </c>
      <c r="E4174" s="1514" t="s">
        <v>122</v>
      </c>
      <c r="F4174" s="1390">
        <v>1150</v>
      </c>
      <c r="G4174" s="1283">
        <v>10.92</v>
      </c>
      <c r="H4174" s="1283">
        <v>12.74</v>
      </c>
      <c r="I4174" s="1283">
        <v>14.56</v>
      </c>
      <c r="J4174" s="1283">
        <v>16.02</v>
      </c>
      <c r="K4174" s="1283">
        <v>17.47</v>
      </c>
      <c r="L4174" s="1283"/>
      <c r="M4174" s="1283"/>
      <c r="N4174" s="1283"/>
      <c r="O4174" s="1283"/>
      <c r="P4174" s="1283">
        <v>14.56</v>
      </c>
      <c r="R4174" s="1067"/>
      <c r="S4174"/>
      <c r="T4174" s="268"/>
      <c r="U4174" s="268"/>
      <c r="V4174" s="268"/>
      <c r="Z4174" s="21"/>
      <c r="AH4174"/>
    </row>
    <row r="4175" spans="1:34" ht="11.25" customHeight="1">
      <c r="A4175"/>
      <c r="B4175" s="1281" t="s">
        <v>32</v>
      </c>
      <c r="C4175" s="1282">
        <v>5705</v>
      </c>
      <c r="D4175" s="1341" t="str">
        <f t="shared" si="79"/>
        <v>MD5705</v>
      </c>
      <c r="E4175" s="1514" t="s">
        <v>123</v>
      </c>
      <c r="F4175" s="1390">
        <v>1050</v>
      </c>
      <c r="G4175" s="1283">
        <v>10.07</v>
      </c>
      <c r="H4175" s="1283">
        <v>11.75</v>
      </c>
      <c r="I4175" s="1283">
        <v>13.42</v>
      </c>
      <c r="J4175" s="1283">
        <v>14.77</v>
      </c>
      <c r="K4175" s="1283">
        <v>16.11</v>
      </c>
      <c r="L4175" s="1283"/>
      <c r="M4175" s="1283"/>
      <c r="N4175" s="1283"/>
      <c r="O4175" s="1283"/>
      <c r="P4175" s="1283">
        <v>13.42</v>
      </c>
      <c r="R4175" s="1067"/>
      <c r="S4175"/>
      <c r="T4175" s="268"/>
      <c r="U4175" s="268"/>
      <c r="V4175" s="268"/>
      <c r="Z4175" s="21"/>
      <c r="AH4175"/>
    </row>
    <row r="4176" spans="1:34" ht="11.25" customHeight="1">
      <c r="A4176"/>
      <c r="B4176" s="1281" t="s">
        <v>32</v>
      </c>
      <c r="C4176" s="1282">
        <v>5951</v>
      </c>
      <c r="D4176" s="1341" t="str">
        <f t="shared" si="79"/>
        <v>MD5951</v>
      </c>
      <c r="E4176" s="1514" t="s">
        <v>123</v>
      </c>
      <c r="F4176" s="1390">
        <v>500</v>
      </c>
      <c r="G4176" s="1283">
        <v>0.26</v>
      </c>
      <c r="H4176" s="1283">
        <v>0.31</v>
      </c>
      <c r="I4176" s="1283">
        <v>0.35</v>
      </c>
      <c r="J4176" s="1283">
        <v>0.39</v>
      </c>
      <c r="K4176" s="1283">
        <v>0.42</v>
      </c>
      <c r="L4176" s="1283"/>
      <c r="M4176" s="1283"/>
      <c r="N4176" s="1283"/>
      <c r="O4176" s="1283"/>
      <c r="P4176" s="1283">
        <v>0.35</v>
      </c>
      <c r="R4176" s="1067"/>
      <c r="S4176"/>
      <c r="T4176" s="268"/>
      <c r="U4176" s="268"/>
      <c r="V4176" s="268"/>
      <c r="Z4176" s="21"/>
      <c r="AH4176"/>
    </row>
    <row r="4177" spans="1:34" ht="11.25" customHeight="1">
      <c r="A4177"/>
      <c r="B4177" s="1281" t="s">
        <v>32</v>
      </c>
      <c r="C4177" s="1282">
        <v>6003</v>
      </c>
      <c r="D4177" s="1341" t="str">
        <f t="shared" si="79"/>
        <v>MD6003</v>
      </c>
      <c r="E4177" s="1514" t="s">
        <v>122</v>
      </c>
      <c r="F4177" s="1390">
        <v>600</v>
      </c>
      <c r="G4177" s="1283">
        <v>4.5999999999999996</v>
      </c>
      <c r="H4177" s="1283">
        <v>5.36</v>
      </c>
      <c r="I4177" s="1283">
        <v>6.13</v>
      </c>
      <c r="J4177" s="1283">
        <v>6.74</v>
      </c>
      <c r="K4177" s="1283">
        <v>7.35</v>
      </c>
      <c r="L4177" s="1283"/>
      <c r="M4177" s="1283"/>
      <c r="N4177" s="1283"/>
      <c r="O4177" s="1283"/>
      <c r="P4177" s="1283">
        <v>6.13</v>
      </c>
      <c r="R4177" s="1067"/>
      <c r="S4177"/>
      <c r="T4177" s="268"/>
      <c r="U4177" s="268"/>
      <c r="V4177" s="268"/>
      <c r="Z4177" s="21"/>
      <c r="AH4177"/>
    </row>
    <row r="4178" spans="1:34" ht="11.25" customHeight="1">
      <c r="A4178"/>
      <c r="B4178" s="1281" t="s">
        <v>32</v>
      </c>
      <c r="C4178" s="1282">
        <v>6005</v>
      </c>
      <c r="D4178" s="1341" t="str">
        <f t="shared" si="79"/>
        <v>MD6005</v>
      </c>
      <c r="E4178" s="1514" t="s">
        <v>122</v>
      </c>
      <c r="F4178" s="1390">
        <v>500</v>
      </c>
      <c r="G4178" s="1283">
        <v>2.2999999999999998</v>
      </c>
      <c r="H4178" s="1283">
        <v>2.69</v>
      </c>
      <c r="I4178" s="1283">
        <v>3.07</v>
      </c>
      <c r="J4178" s="1283">
        <v>3.38</v>
      </c>
      <c r="K4178" s="1283">
        <v>3.69</v>
      </c>
      <c r="L4178" s="1283"/>
      <c r="M4178" s="1283"/>
      <c r="N4178" s="1283"/>
      <c r="O4178" s="1283"/>
      <c r="P4178" s="1283">
        <v>3.07</v>
      </c>
      <c r="R4178" s="1067"/>
      <c r="S4178"/>
      <c r="T4178" s="268"/>
      <c r="U4178" s="268"/>
      <c r="V4178" s="268"/>
      <c r="Z4178" s="21"/>
      <c r="AH4178"/>
    </row>
    <row r="4179" spans="1:34" ht="11.25" customHeight="1">
      <c r="A4179"/>
      <c r="B4179" s="1281" t="s">
        <v>32</v>
      </c>
      <c r="C4179" s="1282">
        <v>6018</v>
      </c>
      <c r="D4179" s="1341" t="str">
        <f t="shared" si="79"/>
        <v>MD6018</v>
      </c>
      <c r="E4179" s="1514" t="s">
        <v>122</v>
      </c>
      <c r="F4179" s="1390">
        <v>500</v>
      </c>
      <c r="G4179" s="1283">
        <v>1.88</v>
      </c>
      <c r="H4179" s="1283">
        <v>2.2000000000000002</v>
      </c>
      <c r="I4179" s="1283">
        <v>2.5099999999999998</v>
      </c>
      <c r="J4179" s="1283">
        <v>2.76</v>
      </c>
      <c r="K4179" s="1283">
        <v>3.01</v>
      </c>
      <c r="L4179" s="1283"/>
      <c r="M4179" s="1283"/>
      <c r="N4179" s="1283"/>
      <c r="O4179" s="1283"/>
      <c r="P4179" s="1283">
        <v>2.5099999999999998</v>
      </c>
      <c r="R4179" s="1067"/>
      <c r="S4179"/>
      <c r="T4179" s="268"/>
      <c r="U4179" s="268"/>
      <c r="V4179" s="268"/>
      <c r="Z4179" s="21"/>
      <c r="AH4179"/>
    </row>
    <row r="4180" spans="1:34" ht="11.25" customHeight="1">
      <c r="A4180"/>
      <c r="B4180" s="1281" t="s">
        <v>32</v>
      </c>
      <c r="C4180" s="1282">
        <v>6045</v>
      </c>
      <c r="D4180" s="1341" t="str">
        <f t="shared" si="79"/>
        <v>MD6045</v>
      </c>
      <c r="E4180" s="1514" t="s">
        <v>122</v>
      </c>
      <c r="F4180" s="1390">
        <v>500</v>
      </c>
      <c r="G4180" s="1283">
        <v>3.36</v>
      </c>
      <c r="H4180" s="1283">
        <v>3.92</v>
      </c>
      <c r="I4180" s="1283">
        <v>4.4800000000000004</v>
      </c>
      <c r="J4180" s="1283">
        <v>4.93</v>
      </c>
      <c r="K4180" s="1283">
        <v>5.38</v>
      </c>
      <c r="L4180" s="1283"/>
      <c r="M4180" s="1283"/>
      <c r="N4180" s="1283"/>
      <c r="O4180" s="1283"/>
      <c r="P4180" s="1283">
        <v>4.4800000000000004</v>
      </c>
      <c r="R4180" s="1067"/>
      <c r="S4180"/>
      <c r="T4180" s="268"/>
      <c r="U4180" s="268"/>
      <c r="V4180" s="268"/>
      <c r="Z4180" s="21"/>
      <c r="AH4180"/>
    </row>
    <row r="4181" spans="1:34" ht="11.25" customHeight="1">
      <c r="A4181"/>
      <c r="B4181" s="1281" t="s">
        <v>32</v>
      </c>
      <c r="C4181" s="1282">
        <v>6204</v>
      </c>
      <c r="D4181" s="1341" t="str">
        <f t="shared" si="79"/>
        <v>MD6204</v>
      </c>
      <c r="E4181" s="1514" t="s">
        <v>122</v>
      </c>
      <c r="F4181" s="1390">
        <v>650</v>
      </c>
      <c r="G4181" s="1283">
        <v>4.9000000000000004</v>
      </c>
      <c r="H4181" s="1283">
        <v>5.71</v>
      </c>
      <c r="I4181" s="1283">
        <v>6.53</v>
      </c>
      <c r="J4181" s="1283">
        <v>7.18</v>
      </c>
      <c r="K4181" s="1283">
        <v>7.83</v>
      </c>
      <c r="L4181" s="1283"/>
      <c r="M4181" s="1283"/>
      <c r="N4181" s="1283"/>
      <c r="O4181" s="1283"/>
      <c r="P4181" s="1283">
        <v>6.53</v>
      </c>
      <c r="R4181" s="1067"/>
      <c r="S4181"/>
      <c r="T4181" s="268"/>
      <c r="U4181" s="268"/>
      <c r="V4181" s="268"/>
      <c r="Z4181" s="21"/>
      <c r="AH4181"/>
    </row>
    <row r="4182" spans="1:34" ht="11.25" customHeight="1">
      <c r="A4182"/>
      <c r="B4182" s="1281" t="s">
        <v>32</v>
      </c>
      <c r="C4182" s="1282">
        <v>6206</v>
      </c>
      <c r="D4182" s="1341" t="str">
        <f t="shared" si="79"/>
        <v>MD6206</v>
      </c>
      <c r="E4182" s="1514" t="s">
        <v>122</v>
      </c>
      <c r="F4182" s="1390">
        <v>500</v>
      </c>
      <c r="G4182" s="1283">
        <v>1.98</v>
      </c>
      <c r="H4182" s="1283">
        <v>2.31</v>
      </c>
      <c r="I4182" s="1283">
        <v>2.64</v>
      </c>
      <c r="J4182" s="1283">
        <v>2.9</v>
      </c>
      <c r="K4182" s="1283">
        <v>3.17</v>
      </c>
      <c r="L4182" s="1283"/>
      <c r="M4182" s="1283"/>
      <c r="N4182" s="1283"/>
      <c r="O4182" s="1283"/>
      <c r="P4182" s="1283">
        <v>2.64</v>
      </c>
      <c r="R4182" s="1067"/>
      <c r="S4182"/>
      <c r="T4182" s="268"/>
      <c r="U4182" s="268"/>
      <c r="V4182" s="268"/>
      <c r="Z4182" s="21"/>
      <c r="AH4182"/>
    </row>
    <row r="4183" spans="1:34" ht="11.25" customHeight="1">
      <c r="A4183"/>
      <c r="B4183" s="1281" t="s">
        <v>32</v>
      </c>
      <c r="C4183" s="1282">
        <v>6213</v>
      </c>
      <c r="D4183" s="1341" t="str">
        <f t="shared" si="79"/>
        <v>MD6213</v>
      </c>
      <c r="E4183" s="1514" t="s">
        <v>122</v>
      </c>
      <c r="F4183" s="1390">
        <v>500</v>
      </c>
      <c r="G4183" s="1283">
        <v>1.02</v>
      </c>
      <c r="H4183" s="1283">
        <v>1.19</v>
      </c>
      <c r="I4183" s="1283">
        <v>1.36</v>
      </c>
      <c r="J4183" s="1283">
        <v>1.5</v>
      </c>
      <c r="K4183" s="1283">
        <v>1.63</v>
      </c>
      <c r="L4183" s="1283"/>
      <c r="M4183" s="1283"/>
      <c r="N4183" s="1283"/>
      <c r="O4183" s="1283"/>
      <c r="P4183" s="1283">
        <v>1.36</v>
      </c>
      <c r="R4183" s="1067"/>
      <c r="S4183"/>
      <c r="T4183" s="268"/>
      <c r="U4183" s="268"/>
      <c r="V4183" s="268"/>
      <c r="Z4183" s="21"/>
      <c r="AH4183"/>
    </row>
    <row r="4184" spans="1:34" ht="11.25" customHeight="1">
      <c r="A4184"/>
      <c r="B4184" s="1281" t="s">
        <v>32</v>
      </c>
      <c r="C4184" s="1282">
        <v>6214</v>
      </c>
      <c r="D4184" s="1341" t="str">
        <f t="shared" si="79"/>
        <v>MD6214</v>
      </c>
      <c r="E4184" s="1514" t="s">
        <v>122</v>
      </c>
      <c r="F4184" s="1390">
        <v>500</v>
      </c>
      <c r="G4184" s="1283">
        <v>1.24</v>
      </c>
      <c r="H4184" s="1283">
        <v>1.44</v>
      </c>
      <c r="I4184" s="1283">
        <v>1.65</v>
      </c>
      <c r="J4184" s="1283">
        <v>1.81</v>
      </c>
      <c r="K4184" s="1283">
        <v>1.98</v>
      </c>
      <c r="L4184" s="1283"/>
      <c r="M4184" s="1283"/>
      <c r="N4184" s="1283"/>
      <c r="O4184" s="1283"/>
      <c r="P4184" s="1283">
        <v>1.65</v>
      </c>
      <c r="R4184" s="1067"/>
      <c r="S4184"/>
      <c r="T4184" s="268"/>
      <c r="U4184" s="268"/>
      <c r="V4184" s="268"/>
      <c r="Z4184" s="21"/>
      <c r="AH4184"/>
    </row>
    <row r="4185" spans="1:34" ht="11.25" customHeight="1">
      <c r="A4185"/>
      <c r="B4185" s="1281" t="s">
        <v>32</v>
      </c>
      <c r="C4185" s="1282">
        <v>6216</v>
      </c>
      <c r="D4185" s="1341" t="str">
        <f t="shared" si="79"/>
        <v>MD6216</v>
      </c>
      <c r="E4185" s="1514" t="s">
        <v>122</v>
      </c>
      <c r="F4185" s="1390">
        <v>500</v>
      </c>
      <c r="G4185" s="1283">
        <v>3.56</v>
      </c>
      <c r="H4185" s="1283">
        <v>4.16</v>
      </c>
      <c r="I4185" s="1283">
        <v>4.75</v>
      </c>
      <c r="J4185" s="1283">
        <v>5.23</v>
      </c>
      <c r="K4185" s="1283">
        <v>5.7</v>
      </c>
      <c r="L4185" s="1283"/>
      <c r="M4185" s="1283"/>
      <c r="N4185" s="1283"/>
      <c r="O4185" s="1283"/>
      <c r="P4185" s="1283">
        <v>4.75</v>
      </c>
      <c r="R4185" s="1067"/>
      <c r="S4185"/>
      <c r="T4185" s="268"/>
      <c r="U4185" s="268"/>
      <c r="V4185" s="268"/>
      <c r="Z4185" s="21"/>
      <c r="AH4185"/>
    </row>
    <row r="4186" spans="1:34" ht="11.25" customHeight="1">
      <c r="A4186"/>
      <c r="B4186" s="1281" t="s">
        <v>32</v>
      </c>
      <c r="C4186" s="1282">
        <v>6217</v>
      </c>
      <c r="D4186" s="1341" t="str">
        <f t="shared" si="79"/>
        <v>MD6217</v>
      </c>
      <c r="E4186" s="1514" t="s">
        <v>124</v>
      </c>
      <c r="F4186" s="1390">
        <v>500</v>
      </c>
      <c r="G4186" s="1283">
        <v>2.98</v>
      </c>
      <c r="H4186" s="1283">
        <v>3.47</v>
      </c>
      <c r="I4186" s="1283">
        <v>3.97</v>
      </c>
      <c r="J4186" s="1283">
        <v>4.3600000000000003</v>
      </c>
      <c r="K4186" s="1283">
        <v>4.76</v>
      </c>
      <c r="L4186" s="1283"/>
      <c r="M4186" s="1283"/>
      <c r="N4186" s="1283"/>
      <c r="O4186" s="1283"/>
      <c r="P4186" s="1283">
        <v>3.97</v>
      </c>
      <c r="R4186" s="1067"/>
      <c r="S4186"/>
      <c r="T4186" s="268"/>
      <c r="U4186" s="268"/>
      <c r="V4186" s="268"/>
      <c r="Z4186" s="21"/>
      <c r="AH4186"/>
    </row>
    <row r="4187" spans="1:34" ht="11.25" customHeight="1">
      <c r="A4187"/>
      <c r="B4187" s="1281" t="s">
        <v>32</v>
      </c>
      <c r="C4187" s="1282">
        <v>6229</v>
      </c>
      <c r="D4187" s="1341" t="str">
        <f t="shared" si="79"/>
        <v>MD6229</v>
      </c>
      <c r="E4187" s="1514" t="s">
        <v>123</v>
      </c>
      <c r="F4187" s="1390">
        <v>500</v>
      </c>
      <c r="G4187" s="1283">
        <v>2.78</v>
      </c>
      <c r="H4187" s="1283">
        <v>3.25</v>
      </c>
      <c r="I4187" s="1283">
        <v>3.71</v>
      </c>
      <c r="J4187" s="1283">
        <v>4.08</v>
      </c>
      <c r="K4187" s="1283">
        <v>4.45</v>
      </c>
      <c r="L4187" s="1283"/>
      <c r="M4187" s="1283"/>
      <c r="N4187" s="1283"/>
      <c r="O4187" s="1283"/>
      <c r="P4187" s="1283">
        <v>3.71</v>
      </c>
      <c r="R4187" s="1067"/>
      <c r="S4187"/>
      <c r="T4187" s="268"/>
      <c r="U4187" s="268"/>
      <c r="V4187" s="268"/>
      <c r="Z4187" s="21"/>
      <c r="AH4187"/>
    </row>
    <row r="4188" spans="1:34" ht="11.25" customHeight="1">
      <c r="A4188"/>
      <c r="B4188" s="1281" t="s">
        <v>32</v>
      </c>
      <c r="C4188" s="1282">
        <v>6233</v>
      </c>
      <c r="D4188" s="1341" t="str">
        <f t="shared" si="79"/>
        <v>MD6233</v>
      </c>
      <c r="E4188" s="1514" t="s">
        <v>123</v>
      </c>
      <c r="F4188" s="1390">
        <v>500</v>
      </c>
      <c r="G4188" s="1283">
        <v>2.62</v>
      </c>
      <c r="H4188" s="1283">
        <v>3.05</v>
      </c>
      <c r="I4188" s="1283">
        <v>3.49</v>
      </c>
      <c r="J4188" s="1283">
        <v>3.84</v>
      </c>
      <c r="K4188" s="1283">
        <v>4.1900000000000004</v>
      </c>
      <c r="L4188" s="1283"/>
      <c r="M4188" s="1283"/>
      <c r="N4188" s="1283"/>
      <c r="O4188" s="1283"/>
      <c r="P4188" s="1283">
        <v>3.49</v>
      </c>
      <c r="R4188" s="1067"/>
      <c r="S4188"/>
      <c r="T4188" s="268"/>
      <c r="U4188" s="268"/>
      <c r="V4188" s="268"/>
      <c r="Z4188" s="21"/>
      <c r="AH4188"/>
    </row>
    <row r="4189" spans="1:34" ht="11.25" customHeight="1">
      <c r="A4189"/>
      <c r="B4189" s="1281" t="s">
        <v>32</v>
      </c>
      <c r="C4189" s="1282">
        <v>6235</v>
      </c>
      <c r="D4189" s="1341" t="str">
        <f t="shared" si="79"/>
        <v>MD6235</v>
      </c>
      <c r="E4189" s="1514" t="s">
        <v>122</v>
      </c>
      <c r="F4189" s="1390">
        <v>550</v>
      </c>
      <c r="G4189" s="1283">
        <v>3.61</v>
      </c>
      <c r="H4189" s="1283">
        <v>4.21</v>
      </c>
      <c r="I4189" s="1283">
        <v>4.82</v>
      </c>
      <c r="J4189" s="1283">
        <v>5.3</v>
      </c>
      <c r="K4189" s="1283">
        <v>5.78</v>
      </c>
      <c r="L4189" s="1283"/>
      <c r="M4189" s="1283"/>
      <c r="N4189" s="1283"/>
      <c r="O4189" s="1283"/>
      <c r="P4189" s="1283">
        <v>4.82</v>
      </c>
      <c r="R4189" s="1067"/>
      <c r="S4189"/>
      <c r="T4189" s="268"/>
      <c r="U4189" s="268"/>
      <c r="V4189" s="268"/>
      <c r="Z4189" s="21"/>
      <c r="AH4189"/>
    </row>
    <row r="4190" spans="1:34" ht="11.25" customHeight="1">
      <c r="A4190"/>
      <c r="B4190" s="1281" t="s">
        <v>32</v>
      </c>
      <c r="C4190" s="1282">
        <v>6236</v>
      </c>
      <c r="D4190" s="1341" t="str">
        <f t="shared" si="79"/>
        <v>MD6236</v>
      </c>
      <c r="E4190" s="1514" t="s">
        <v>122</v>
      </c>
      <c r="F4190" s="1390">
        <v>650</v>
      </c>
      <c r="G4190" s="1283">
        <v>4.82</v>
      </c>
      <c r="H4190" s="1283">
        <v>5.63</v>
      </c>
      <c r="I4190" s="1283">
        <v>6.43</v>
      </c>
      <c r="J4190" s="1283">
        <v>7.08</v>
      </c>
      <c r="K4190" s="1283">
        <v>7.72</v>
      </c>
      <c r="L4190" s="1283"/>
      <c r="M4190" s="1283"/>
      <c r="N4190" s="1283"/>
      <c r="O4190" s="1283"/>
      <c r="P4190" s="1283">
        <v>6.43</v>
      </c>
      <c r="R4190" s="1067"/>
      <c r="S4190"/>
      <c r="T4190" s="268"/>
      <c r="U4190" s="268"/>
      <c r="V4190" s="268"/>
      <c r="Z4190" s="21"/>
      <c r="AH4190"/>
    </row>
    <row r="4191" spans="1:34" ht="11.25" customHeight="1">
      <c r="A4191"/>
      <c r="B4191" s="1281" t="s">
        <v>32</v>
      </c>
      <c r="C4191" s="1282">
        <v>6237</v>
      </c>
      <c r="D4191" s="1341" t="str">
        <f t="shared" si="79"/>
        <v>MD6237</v>
      </c>
      <c r="E4191" s="1514" t="s">
        <v>123</v>
      </c>
      <c r="F4191" s="1390">
        <v>500</v>
      </c>
      <c r="G4191" s="1283">
        <v>1.02</v>
      </c>
      <c r="H4191" s="1283">
        <v>1.19</v>
      </c>
      <c r="I4191" s="1283">
        <v>1.36</v>
      </c>
      <c r="J4191" s="1283">
        <v>1.5</v>
      </c>
      <c r="K4191" s="1283">
        <v>1.63</v>
      </c>
      <c r="L4191" s="1283"/>
      <c r="M4191" s="1283"/>
      <c r="N4191" s="1283"/>
      <c r="O4191" s="1283"/>
      <c r="P4191" s="1283">
        <v>1.36</v>
      </c>
      <c r="R4191" s="1067"/>
      <c r="S4191"/>
      <c r="T4191" s="268"/>
      <c r="U4191" s="268"/>
      <c r="V4191" s="268"/>
      <c r="Z4191" s="21"/>
      <c r="AH4191"/>
    </row>
    <row r="4192" spans="1:34" ht="11.25" customHeight="1">
      <c r="A4192"/>
      <c r="B4192" s="1281" t="s">
        <v>32</v>
      </c>
      <c r="C4192" s="1282">
        <v>6251</v>
      </c>
      <c r="D4192" s="1341" t="str">
        <f t="shared" si="79"/>
        <v>MD6251</v>
      </c>
      <c r="E4192" s="1514" t="s">
        <v>122</v>
      </c>
      <c r="F4192" s="1390">
        <v>500</v>
      </c>
      <c r="G4192" s="1283">
        <v>3.22</v>
      </c>
      <c r="H4192" s="1283">
        <v>3.75</v>
      </c>
      <c r="I4192" s="1283">
        <v>4.29</v>
      </c>
      <c r="J4192" s="1283">
        <v>4.72</v>
      </c>
      <c r="K4192" s="1283">
        <v>5.15</v>
      </c>
      <c r="L4192" s="1283"/>
      <c r="M4192" s="1283"/>
      <c r="N4192" s="1283"/>
      <c r="O4192" s="1283"/>
      <c r="P4192" s="1283">
        <v>4.29</v>
      </c>
      <c r="R4192" s="1067"/>
      <c r="S4192"/>
      <c r="T4192" s="268"/>
      <c r="U4192" s="268"/>
      <c r="V4192" s="268"/>
      <c r="Z4192" s="21"/>
      <c r="AH4192"/>
    </row>
    <row r="4193" spans="1:34" ht="11.25" customHeight="1">
      <c r="A4193"/>
      <c r="B4193" s="1281" t="s">
        <v>32</v>
      </c>
      <c r="C4193" s="1282">
        <v>6252</v>
      </c>
      <c r="D4193" s="1341" t="str">
        <f t="shared" si="79"/>
        <v>MD6252</v>
      </c>
      <c r="E4193" s="1514" t="s">
        <v>122</v>
      </c>
      <c r="F4193" s="1390">
        <v>500</v>
      </c>
      <c r="G4193" s="1283">
        <v>2.3199999999999998</v>
      </c>
      <c r="H4193" s="1283">
        <v>2.7</v>
      </c>
      <c r="I4193" s="1283">
        <v>3.09</v>
      </c>
      <c r="J4193" s="1283">
        <v>3.4</v>
      </c>
      <c r="K4193" s="1283">
        <v>3.71</v>
      </c>
      <c r="L4193" s="1283"/>
      <c r="M4193" s="1283"/>
      <c r="N4193" s="1283"/>
      <c r="O4193" s="1283"/>
      <c r="P4193" s="1283">
        <v>3.09</v>
      </c>
      <c r="R4193" s="1067"/>
      <c r="S4193"/>
      <c r="T4193" s="268"/>
      <c r="U4193" s="268"/>
      <c r="V4193" s="268"/>
      <c r="Z4193" s="21"/>
      <c r="AH4193"/>
    </row>
    <row r="4194" spans="1:34" ht="11.25" customHeight="1">
      <c r="A4194"/>
      <c r="B4194" s="1281" t="s">
        <v>32</v>
      </c>
      <c r="C4194" s="1282">
        <v>6306</v>
      </c>
      <c r="D4194" s="1341" t="str">
        <f t="shared" si="79"/>
        <v>MD6306</v>
      </c>
      <c r="E4194" s="1514" t="s">
        <v>123</v>
      </c>
      <c r="F4194" s="1390">
        <v>500</v>
      </c>
      <c r="G4194" s="1283">
        <v>3.3</v>
      </c>
      <c r="H4194" s="1283">
        <v>3.85</v>
      </c>
      <c r="I4194" s="1283">
        <v>4.4000000000000004</v>
      </c>
      <c r="J4194" s="1283">
        <v>4.84</v>
      </c>
      <c r="K4194" s="1283">
        <v>5.28</v>
      </c>
      <c r="L4194" s="1283"/>
      <c r="M4194" s="1283"/>
      <c r="N4194" s="1283"/>
      <c r="O4194" s="1283"/>
      <c r="P4194" s="1283">
        <v>4.4000000000000004</v>
      </c>
      <c r="R4194" s="1067"/>
      <c r="S4194"/>
      <c r="T4194" s="268"/>
      <c r="U4194" s="268"/>
      <c r="V4194" s="268"/>
      <c r="Z4194" s="21"/>
      <c r="AH4194"/>
    </row>
    <row r="4195" spans="1:34" ht="11.25" customHeight="1">
      <c r="A4195"/>
      <c r="B4195" s="1281" t="s">
        <v>32</v>
      </c>
      <c r="C4195" s="1282">
        <v>6319</v>
      </c>
      <c r="D4195" s="1341" t="str">
        <f t="shared" si="79"/>
        <v>MD6319</v>
      </c>
      <c r="E4195" s="1514" t="s">
        <v>123</v>
      </c>
      <c r="F4195" s="1390">
        <v>500</v>
      </c>
      <c r="G4195" s="1283">
        <v>2.87</v>
      </c>
      <c r="H4195" s="1283">
        <v>3.35</v>
      </c>
      <c r="I4195" s="1283">
        <v>3.82</v>
      </c>
      <c r="J4195" s="1283">
        <v>4.21</v>
      </c>
      <c r="K4195" s="1283">
        <v>4.59</v>
      </c>
      <c r="L4195" s="1283"/>
      <c r="M4195" s="1283"/>
      <c r="N4195" s="1283"/>
      <c r="O4195" s="1283"/>
      <c r="P4195" s="1283">
        <v>3.82</v>
      </c>
      <c r="R4195" s="1067"/>
      <c r="S4195"/>
      <c r="T4195" s="268"/>
      <c r="U4195" s="268"/>
      <c r="V4195" s="268"/>
      <c r="Z4195" s="21"/>
      <c r="AH4195"/>
    </row>
    <row r="4196" spans="1:34" ht="11.25" customHeight="1">
      <c r="A4196"/>
      <c r="B4196" s="1281" t="s">
        <v>32</v>
      </c>
      <c r="C4196" s="1282">
        <v>6325</v>
      </c>
      <c r="D4196" s="1341" t="str">
        <f t="shared" si="79"/>
        <v>MD6325</v>
      </c>
      <c r="E4196" s="1514" t="s">
        <v>124</v>
      </c>
      <c r="F4196" s="1390">
        <v>500</v>
      </c>
      <c r="G4196" s="1283">
        <v>3.17</v>
      </c>
      <c r="H4196" s="1283">
        <v>3.7</v>
      </c>
      <c r="I4196" s="1283">
        <v>4.22</v>
      </c>
      <c r="J4196" s="1283">
        <v>4.6500000000000004</v>
      </c>
      <c r="K4196" s="1283">
        <v>5.07</v>
      </c>
      <c r="L4196" s="1283"/>
      <c r="M4196" s="1283"/>
      <c r="N4196" s="1283"/>
      <c r="O4196" s="1283"/>
      <c r="P4196" s="1283">
        <v>4.22</v>
      </c>
      <c r="R4196" s="1067"/>
      <c r="S4196"/>
      <c r="T4196" s="268"/>
      <c r="U4196" s="268"/>
      <c r="V4196" s="268"/>
      <c r="Z4196" s="21"/>
      <c r="AH4196"/>
    </row>
    <row r="4197" spans="1:34" ht="11.25" customHeight="1">
      <c r="A4197"/>
      <c r="B4197" s="1281" t="s">
        <v>32</v>
      </c>
      <c r="C4197" s="1282">
        <v>6400</v>
      </c>
      <c r="D4197" s="1341" t="str">
        <f t="shared" si="79"/>
        <v>MD6400</v>
      </c>
      <c r="E4197" s="1514" t="s">
        <v>125</v>
      </c>
      <c r="F4197" s="1390">
        <v>550</v>
      </c>
      <c r="G4197" s="1283">
        <v>3.73</v>
      </c>
      <c r="H4197" s="1283">
        <v>4.3499999999999996</v>
      </c>
      <c r="I4197" s="1283">
        <v>4.9800000000000004</v>
      </c>
      <c r="J4197" s="1283">
        <v>5.47</v>
      </c>
      <c r="K4197" s="1283">
        <v>5.97</v>
      </c>
      <c r="L4197" s="1283"/>
      <c r="M4197" s="1283"/>
      <c r="N4197" s="1283"/>
      <c r="O4197" s="1283"/>
      <c r="P4197" s="1283">
        <v>4.9800000000000004</v>
      </c>
      <c r="R4197" s="1067"/>
      <c r="S4197"/>
      <c r="T4197" s="268"/>
      <c r="U4197" s="268"/>
      <c r="V4197" s="268"/>
      <c r="Z4197" s="21"/>
      <c r="AH4197"/>
    </row>
    <row r="4198" spans="1:34" ht="11.25" customHeight="1">
      <c r="A4198"/>
      <c r="B4198" s="1281" t="s">
        <v>32</v>
      </c>
      <c r="C4198" s="1282">
        <v>6503</v>
      </c>
      <c r="D4198" s="1341" t="str">
        <f t="shared" si="79"/>
        <v>MD6503</v>
      </c>
      <c r="E4198" s="1514" t="s">
        <v>125</v>
      </c>
      <c r="F4198" s="1390">
        <v>500</v>
      </c>
      <c r="G4198" s="1283">
        <v>1.63</v>
      </c>
      <c r="H4198" s="1283">
        <v>1.9</v>
      </c>
      <c r="I4198" s="1283">
        <v>2.1800000000000002</v>
      </c>
      <c r="J4198" s="1283">
        <v>2.39</v>
      </c>
      <c r="K4198" s="1283">
        <v>2.61</v>
      </c>
      <c r="L4198" s="1283"/>
      <c r="M4198" s="1283"/>
      <c r="N4198" s="1283"/>
      <c r="O4198" s="1283"/>
      <c r="P4198" s="1283">
        <v>2.1800000000000002</v>
      </c>
      <c r="R4198" s="1067"/>
      <c r="S4198"/>
      <c r="T4198" s="268"/>
      <c r="U4198" s="268"/>
      <c r="V4198" s="268"/>
      <c r="Z4198" s="21"/>
      <c r="AH4198"/>
    </row>
    <row r="4199" spans="1:34" ht="11.25" customHeight="1">
      <c r="A4199"/>
      <c r="B4199" s="1281" t="s">
        <v>32</v>
      </c>
      <c r="C4199" s="1282">
        <v>6504</v>
      </c>
      <c r="D4199" s="1341" t="str">
        <f t="shared" si="79"/>
        <v>MD6504</v>
      </c>
      <c r="E4199" s="1514" t="s">
        <v>121</v>
      </c>
      <c r="F4199" s="1390">
        <v>500</v>
      </c>
      <c r="G4199" s="1283">
        <v>1.61</v>
      </c>
      <c r="H4199" s="1283">
        <v>1.88</v>
      </c>
      <c r="I4199" s="1283">
        <v>2.14</v>
      </c>
      <c r="J4199" s="1283">
        <v>2.36</v>
      </c>
      <c r="K4199" s="1283">
        <v>2.57</v>
      </c>
      <c r="L4199" s="1283"/>
      <c r="M4199" s="1283"/>
      <c r="N4199" s="1283"/>
      <c r="O4199" s="1283"/>
      <c r="P4199" s="1283">
        <v>2.14</v>
      </c>
      <c r="R4199" s="1067"/>
      <c r="S4199"/>
      <c r="T4199" s="268"/>
      <c r="U4199" s="268"/>
      <c r="V4199" s="268"/>
      <c r="Z4199" s="21"/>
      <c r="AH4199"/>
    </row>
    <row r="4200" spans="1:34" ht="11.25" customHeight="1">
      <c r="A4200"/>
      <c r="B4200" s="1281" t="s">
        <v>32</v>
      </c>
      <c r="C4200" s="1282">
        <v>6702</v>
      </c>
      <c r="D4200" s="1341" t="str">
        <f t="shared" si="79"/>
        <v>MD6702</v>
      </c>
      <c r="E4200" s="1514" t="s">
        <v>122</v>
      </c>
      <c r="F4200" s="1390">
        <v>500</v>
      </c>
      <c r="G4200" s="1283">
        <v>3.34</v>
      </c>
      <c r="H4200" s="1283">
        <v>3.89</v>
      </c>
      <c r="I4200" s="1283">
        <v>4.45</v>
      </c>
      <c r="J4200" s="1283">
        <v>4.8899999999999997</v>
      </c>
      <c r="K4200" s="1283">
        <v>5.34</v>
      </c>
      <c r="L4200" s="1283"/>
      <c r="M4200" s="1283"/>
      <c r="N4200" s="1283"/>
      <c r="O4200" s="1283"/>
      <c r="P4200" s="1283">
        <v>4.45</v>
      </c>
      <c r="R4200" s="1067"/>
      <c r="S4200"/>
      <c r="T4200" s="268"/>
      <c r="U4200" s="268"/>
      <c r="V4200" s="268"/>
      <c r="Z4200" s="21"/>
      <c r="AH4200"/>
    </row>
    <row r="4201" spans="1:34" ht="11.25" customHeight="1">
      <c r="A4201"/>
      <c r="B4201" s="1281" t="s">
        <v>32</v>
      </c>
      <c r="C4201" s="1282">
        <v>6703</v>
      </c>
      <c r="D4201" s="1341" t="str">
        <f t="shared" si="79"/>
        <v>MD6703</v>
      </c>
      <c r="E4201" s="1514" t="s">
        <v>122</v>
      </c>
      <c r="F4201" s="1390">
        <v>650</v>
      </c>
      <c r="G4201" s="1283">
        <v>5.0599999999999996</v>
      </c>
      <c r="H4201" s="1283">
        <v>5.91</v>
      </c>
      <c r="I4201" s="1283">
        <v>6.75</v>
      </c>
      <c r="J4201" s="1283">
        <v>7.43</v>
      </c>
      <c r="K4201" s="1283">
        <v>8.1</v>
      </c>
      <c r="L4201" s="1283"/>
      <c r="M4201" s="1283"/>
      <c r="N4201" s="1283"/>
      <c r="O4201" s="1283"/>
      <c r="P4201" s="1283">
        <v>6.75</v>
      </c>
      <c r="R4201" s="1067"/>
      <c r="S4201"/>
      <c r="T4201" s="268"/>
      <c r="U4201" s="268"/>
      <c r="V4201" s="268"/>
      <c r="Z4201" s="21"/>
      <c r="AH4201"/>
    </row>
    <row r="4202" spans="1:34" ht="11.25" customHeight="1">
      <c r="A4202"/>
      <c r="B4202" s="1281" t="s">
        <v>32</v>
      </c>
      <c r="C4202" s="1282">
        <v>6704</v>
      </c>
      <c r="D4202" s="1341" t="str">
        <f t="shared" si="79"/>
        <v>MD6704</v>
      </c>
      <c r="E4202" s="1514" t="s">
        <v>122</v>
      </c>
      <c r="F4202" s="1390">
        <v>550</v>
      </c>
      <c r="G4202" s="1283">
        <v>3.71</v>
      </c>
      <c r="H4202" s="1283">
        <v>4.33</v>
      </c>
      <c r="I4202" s="1283">
        <v>4.9400000000000004</v>
      </c>
      <c r="J4202" s="1283">
        <v>5.44</v>
      </c>
      <c r="K4202" s="1283">
        <v>5.93</v>
      </c>
      <c r="L4202" s="1283"/>
      <c r="M4202" s="1283"/>
      <c r="N4202" s="1283"/>
      <c r="O4202" s="1283"/>
      <c r="P4202" s="1283">
        <v>4.9400000000000004</v>
      </c>
      <c r="R4202" s="1067"/>
      <c r="S4202"/>
      <c r="T4202" s="268"/>
      <c r="U4202" s="268"/>
      <c r="V4202" s="268"/>
      <c r="Z4202" s="21"/>
      <c r="AH4202"/>
    </row>
    <row r="4203" spans="1:34" ht="11.25" customHeight="1">
      <c r="A4203"/>
      <c r="B4203" s="1281" t="s">
        <v>32</v>
      </c>
      <c r="C4203" s="1282">
        <v>6801</v>
      </c>
      <c r="D4203" s="1341" t="str">
        <f t="shared" si="79"/>
        <v>MD6801</v>
      </c>
      <c r="E4203" s="1514" t="s">
        <v>122</v>
      </c>
      <c r="F4203" s="1390">
        <v>550</v>
      </c>
      <c r="G4203" s="1283">
        <v>3.9</v>
      </c>
      <c r="H4203" s="1283">
        <v>4.55</v>
      </c>
      <c r="I4203" s="1283">
        <v>5.2</v>
      </c>
      <c r="J4203" s="1283">
        <v>5.72</v>
      </c>
      <c r="K4203" s="1283">
        <v>6.24</v>
      </c>
      <c r="L4203" s="1283"/>
      <c r="M4203" s="1283"/>
      <c r="N4203" s="1283"/>
      <c r="O4203" s="1283"/>
      <c r="P4203" s="1283">
        <v>5.2</v>
      </c>
      <c r="R4203" s="1067"/>
      <c r="S4203"/>
      <c r="T4203" s="268"/>
      <c r="U4203" s="268"/>
      <c r="V4203" s="268"/>
      <c r="Z4203" s="21"/>
      <c r="AH4203"/>
    </row>
    <row r="4204" spans="1:34" ht="11.25" customHeight="1">
      <c r="A4204"/>
      <c r="B4204" s="1281" t="s">
        <v>32</v>
      </c>
      <c r="C4204" s="1282">
        <v>6811</v>
      </c>
      <c r="D4204" s="1341" t="str">
        <f t="shared" si="79"/>
        <v>MD6811</v>
      </c>
      <c r="E4204" s="1514" t="s">
        <v>123</v>
      </c>
      <c r="F4204" s="1390">
        <v>650</v>
      </c>
      <c r="G4204" s="1283">
        <v>4.8099999999999996</v>
      </c>
      <c r="H4204" s="1283">
        <v>5.61</v>
      </c>
      <c r="I4204" s="1283">
        <v>6.42</v>
      </c>
      <c r="J4204" s="1283">
        <v>7.06</v>
      </c>
      <c r="K4204" s="1283">
        <v>7.7</v>
      </c>
      <c r="L4204" s="1283"/>
      <c r="M4204" s="1283"/>
      <c r="N4204" s="1283"/>
      <c r="O4204" s="1283"/>
      <c r="P4204" s="1283">
        <v>6.42</v>
      </c>
      <c r="R4204" s="1067"/>
      <c r="S4204"/>
      <c r="T4204" s="268"/>
      <c r="U4204" s="268"/>
      <c r="V4204" s="268"/>
      <c r="Z4204" s="21"/>
      <c r="AH4204"/>
    </row>
    <row r="4205" spans="1:34" ht="11.25" customHeight="1">
      <c r="A4205"/>
      <c r="B4205" s="1281" t="s">
        <v>32</v>
      </c>
      <c r="C4205" s="1282">
        <v>6824</v>
      </c>
      <c r="D4205" s="1341" t="str">
        <f t="shared" si="79"/>
        <v>MD6824</v>
      </c>
      <c r="E4205" s="1514" t="s">
        <v>122</v>
      </c>
      <c r="F4205" s="1390">
        <v>700</v>
      </c>
      <c r="G4205" s="1283">
        <v>5.72</v>
      </c>
      <c r="H4205" s="1283">
        <v>6.68</v>
      </c>
      <c r="I4205" s="1283">
        <v>7.63</v>
      </c>
      <c r="J4205" s="1283">
        <v>8.4</v>
      </c>
      <c r="K4205" s="1283">
        <v>9.16</v>
      </c>
      <c r="L4205" s="1283"/>
      <c r="M4205" s="1283"/>
      <c r="N4205" s="1283"/>
      <c r="O4205" s="1283"/>
      <c r="P4205" s="1283">
        <v>7.63</v>
      </c>
      <c r="R4205" s="1067"/>
      <c r="S4205"/>
      <c r="T4205" s="268"/>
      <c r="U4205" s="268"/>
      <c r="V4205" s="268"/>
      <c r="Z4205" s="21"/>
      <c r="AH4205"/>
    </row>
    <row r="4206" spans="1:34" ht="11.25" customHeight="1">
      <c r="A4206"/>
      <c r="B4206" s="1281" t="s">
        <v>32</v>
      </c>
      <c r="C4206" s="1282">
        <v>6826</v>
      </c>
      <c r="D4206" s="1341" t="str">
        <f t="shared" si="79"/>
        <v>MD6826</v>
      </c>
      <c r="E4206" s="1514" t="s">
        <v>122</v>
      </c>
      <c r="F4206" s="1390">
        <v>500</v>
      </c>
      <c r="G4206" s="1283">
        <v>3.54</v>
      </c>
      <c r="H4206" s="1283">
        <v>4.13</v>
      </c>
      <c r="I4206" s="1283">
        <v>4.72</v>
      </c>
      <c r="J4206" s="1283">
        <v>5.19</v>
      </c>
      <c r="K4206" s="1283">
        <v>5.66</v>
      </c>
      <c r="L4206" s="1283"/>
      <c r="M4206" s="1283"/>
      <c r="N4206" s="1283"/>
      <c r="O4206" s="1283"/>
      <c r="P4206" s="1283">
        <v>4.72</v>
      </c>
      <c r="R4206" s="1067"/>
      <c r="S4206"/>
      <c r="T4206" s="268"/>
      <c r="U4206" s="268"/>
      <c r="V4206" s="268"/>
      <c r="Z4206" s="21"/>
      <c r="AH4206"/>
    </row>
    <row r="4207" spans="1:34" ht="11.25" customHeight="1">
      <c r="A4207"/>
      <c r="B4207" s="1281" t="s">
        <v>32</v>
      </c>
      <c r="C4207" s="1282">
        <v>6834</v>
      </c>
      <c r="D4207" s="1341" t="str">
        <f t="shared" si="79"/>
        <v>MD6834</v>
      </c>
      <c r="E4207" s="1514" t="s">
        <v>123</v>
      </c>
      <c r="F4207" s="1390">
        <v>500</v>
      </c>
      <c r="G4207" s="1283">
        <v>2.1800000000000002</v>
      </c>
      <c r="H4207" s="1283">
        <v>2.5499999999999998</v>
      </c>
      <c r="I4207" s="1283">
        <v>2.91</v>
      </c>
      <c r="J4207" s="1283">
        <v>3.2</v>
      </c>
      <c r="K4207" s="1283">
        <v>3.49</v>
      </c>
      <c r="L4207" s="1283"/>
      <c r="M4207" s="1283"/>
      <c r="N4207" s="1283"/>
      <c r="O4207" s="1283"/>
      <c r="P4207" s="1283">
        <v>2.91</v>
      </c>
      <c r="R4207" s="1067"/>
      <c r="S4207"/>
      <c r="T4207" s="268"/>
      <c r="U4207" s="268"/>
      <c r="V4207" s="268"/>
      <c r="Z4207" s="21"/>
      <c r="AH4207"/>
    </row>
    <row r="4208" spans="1:34" ht="11.25" customHeight="1">
      <c r="A4208"/>
      <c r="B4208" s="1281" t="s">
        <v>32</v>
      </c>
      <c r="C4208" s="1282">
        <v>6836</v>
      </c>
      <c r="D4208" s="1341" t="str">
        <f t="shared" si="79"/>
        <v>MD6836</v>
      </c>
      <c r="E4208" s="1514" t="s">
        <v>124</v>
      </c>
      <c r="F4208" s="1390">
        <v>500</v>
      </c>
      <c r="G4208" s="1283">
        <v>2.74</v>
      </c>
      <c r="H4208" s="1283">
        <v>3.19</v>
      </c>
      <c r="I4208" s="1283">
        <v>3.65</v>
      </c>
      <c r="J4208" s="1283">
        <v>4.01</v>
      </c>
      <c r="K4208" s="1283">
        <v>4.38</v>
      </c>
      <c r="L4208" s="1283"/>
      <c r="M4208" s="1283"/>
      <c r="N4208" s="1283"/>
      <c r="O4208" s="1283"/>
      <c r="P4208" s="1283">
        <v>3.65</v>
      </c>
      <c r="R4208" s="1067"/>
      <c r="S4208"/>
      <c r="T4208" s="268"/>
      <c r="U4208" s="268"/>
      <c r="V4208" s="268"/>
      <c r="Z4208" s="21"/>
      <c r="AH4208"/>
    </row>
    <row r="4209" spans="1:34" ht="11.25" customHeight="1">
      <c r="A4209"/>
      <c r="B4209" s="1281" t="s">
        <v>32</v>
      </c>
      <c r="C4209" s="1282">
        <v>6843</v>
      </c>
      <c r="D4209" s="1341" t="str">
        <f t="shared" si="79"/>
        <v>MD6843</v>
      </c>
      <c r="E4209" s="1514" t="s">
        <v>122</v>
      </c>
      <c r="F4209" s="1390">
        <v>850</v>
      </c>
      <c r="G4209" s="1283">
        <v>7.36</v>
      </c>
      <c r="H4209" s="1283">
        <v>8.58</v>
      </c>
      <c r="I4209" s="1283">
        <v>9.81</v>
      </c>
      <c r="J4209" s="1283">
        <v>10.79</v>
      </c>
      <c r="K4209" s="1283">
        <v>11.77</v>
      </c>
      <c r="L4209" s="1283"/>
      <c r="M4209" s="1283"/>
      <c r="N4209" s="1283"/>
      <c r="O4209" s="1283"/>
      <c r="P4209" s="1283">
        <v>9.81</v>
      </c>
      <c r="R4209" s="1067"/>
      <c r="S4209"/>
      <c r="T4209" s="268"/>
      <c r="U4209" s="268"/>
      <c r="V4209" s="268"/>
      <c r="Z4209" s="21"/>
      <c r="AH4209"/>
    </row>
    <row r="4210" spans="1:34" ht="11.25" customHeight="1">
      <c r="A4210"/>
      <c r="B4210" s="1281" t="s">
        <v>32</v>
      </c>
      <c r="C4210" s="1282">
        <v>6845</v>
      </c>
      <c r="D4210" s="1341" t="str">
        <f t="shared" si="79"/>
        <v>MD6845</v>
      </c>
      <c r="E4210" s="1514" t="s">
        <v>122</v>
      </c>
      <c r="F4210" s="1390">
        <v>500</v>
      </c>
      <c r="G4210" s="1283">
        <v>3.32</v>
      </c>
      <c r="H4210" s="1283">
        <v>3.88</v>
      </c>
      <c r="I4210" s="1283">
        <v>4.43</v>
      </c>
      <c r="J4210" s="1283">
        <v>4.88</v>
      </c>
      <c r="K4210" s="1283">
        <v>5.32</v>
      </c>
      <c r="L4210" s="1283"/>
      <c r="M4210" s="1283"/>
      <c r="N4210" s="1283"/>
      <c r="O4210" s="1283"/>
      <c r="P4210" s="1283">
        <v>4.43</v>
      </c>
      <c r="R4210" s="1067"/>
      <c r="S4210"/>
      <c r="T4210" s="268"/>
      <c r="U4210" s="268"/>
      <c r="V4210" s="268"/>
      <c r="Z4210" s="21"/>
      <c r="AH4210"/>
    </row>
    <row r="4211" spans="1:34" ht="11.25" customHeight="1">
      <c r="A4211"/>
      <c r="B4211" s="1281" t="s">
        <v>32</v>
      </c>
      <c r="C4211" s="1282">
        <v>6854</v>
      </c>
      <c r="D4211" s="1341" t="str">
        <f t="shared" si="79"/>
        <v>MD6854</v>
      </c>
      <c r="E4211" s="1514" t="s">
        <v>122</v>
      </c>
      <c r="F4211" s="1390">
        <v>550</v>
      </c>
      <c r="G4211" s="1283">
        <v>3.78</v>
      </c>
      <c r="H4211" s="1283">
        <v>4.41</v>
      </c>
      <c r="I4211" s="1283">
        <v>5.04</v>
      </c>
      <c r="J4211" s="1283">
        <v>5.54</v>
      </c>
      <c r="K4211" s="1283">
        <v>6.05</v>
      </c>
      <c r="L4211" s="1283"/>
      <c r="M4211" s="1283"/>
      <c r="N4211" s="1283"/>
      <c r="O4211" s="1283"/>
      <c r="P4211" s="1283">
        <v>5.04</v>
      </c>
      <c r="R4211" s="1067"/>
      <c r="S4211"/>
      <c r="T4211" s="268"/>
      <c r="U4211" s="268"/>
      <c r="V4211" s="268"/>
      <c r="Z4211" s="21"/>
      <c r="AH4211"/>
    </row>
    <row r="4212" spans="1:34" ht="11.25" customHeight="1">
      <c r="A4212"/>
      <c r="B4212" s="1281" t="s">
        <v>32</v>
      </c>
      <c r="C4212" s="1282">
        <v>6872</v>
      </c>
      <c r="D4212" s="1341" t="str">
        <f t="shared" si="79"/>
        <v>MD6872</v>
      </c>
      <c r="E4212" s="1514" t="s">
        <v>122</v>
      </c>
      <c r="F4212" s="1390">
        <v>1000</v>
      </c>
      <c r="G4212" s="1283">
        <v>9.32</v>
      </c>
      <c r="H4212" s="1283">
        <v>10.88</v>
      </c>
      <c r="I4212" s="1283">
        <v>12.43</v>
      </c>
      <c r="J4212" s="1283">
        <v>13.68</v>
      </c>
      <c r="K4212" s="1283">
        <v>14.92</v>
      </c>
      <c r="L4212" s="1283"/>
      <c r="M4212" s="1283"/>
      <c r="N4212" s="1283"/>
      <c r="O4212" s="1283"/>
      <c r="P4212" s="1283">
        <v>12.43</v>
      </c>
      <c r="R4212" s="1067"/>
      <c r="S4212"/>
      <c r="T4212" s="268"/>
      <c r="U4212" s="268"/>
      <c r="V4212" s="268"/>
      <c r="Z4212" s="21"/>
      <c r="AH4212"/>
    </row>
    <row r="4213" spans="1:34" ht="11.25" customHeight="1">
      <c r="A4213"/>
      <c r="B4213" s="1281" t="s">
        <v>32</v>
      </c>
      <c r="C4213" s="1282">
        <v>6874</v>
      </c>
      <c r="D4213" s="1341" t="str">
        <f t="shared" si="79"/>
        <v>MD6874</v>
      </c>
      <c r="E4213" s="1514" t="s">
        <v>122</v>
      </c>
      <c r="F4213" s="1390">
        <v>1250</v>
      </c>
      <c r="G4213" s="1283">
        <v>12.06</v>
      </c>
      <c r="H4213" s="1283">
        <v>14.07</v>
      </c>
      <c r="I4213" s="1283">
        <v>16.079999999999998</v>
      </c>
      <c r="J4213" s="1283">
        <v>17.690000000000001</v>
      </c>
      <c r="K4213" s="1283">
        <v>19.3</v>
      </c>
      <c r="L4213" s="1283"/>
      <c r="M4213" s="1283"/>
      <c r="N4213" s="1283"/>
      <c r="O4213" s="1283"/>
      <c r="P4213" s="1283">
        <v>16.079999999999998</v>
      </c>
      <c r="R4213" s="1067"/>
      <c r="S4213"/>
      <c r="T4213" s="268"/>
      <c r="U4213" s="268"/>
      <c r="V4213" s="268"/>
      <c r="Z4213" s="21"/>
      <c r="AH4213"/>
    </row>
    <row r="4214" spans="1:34" ht="11.25" customHeight="1">
      <c r="A4214"/>
      <c r="B4214" s="1281" t="s">
        <v>32</v>
      </c>
      <c r="C4214" s="1282">
        <v>6882</v>
      </c>
      <c r="D4214" s="1341" t="str">
        <f t="shared" si="79"/>
        <v>MD6882</v>
      </c>
      <c r="E4214" s="1514" t="s">
        <v>122</v>
      </c>
      <c r="F4214" s="1390">
        <v>500</v>
      </c>
      <c r="G4214" s="1283">
        <v>2.83</v>
      </c>
      <c r="H4214" s="1283">
        <v>3.3</v>
      </c>
      <c r="I4214" s="1283">
        <v>3.78</v>
      </c>
      <c r="J4214" s="1283">
        <v>4.1500000000000004</v>
      </c>
      <c r="K4214" s="1283">
        <v>4.53</v>
      </c>
      <c r="L4214" s="1283"/>
      <c r="M4214" s="1283"/>
      <c r="N4214" s="1283"/>
      <c r="O4214" s="1283"/>
      <c r="P4214" s="1283">
        <v>3.78</v>
      </c>
      <c r="R4214" s="1067"/>
      <c r="S4214"/>
      <c r="T4214" s="268"/>
      <c r="U4214" s="268"/>
      <c r="V4214" s="268"/>
      <c r="Z4214" s="21"/>
      <c r="AH4214"/>
    </row>
    <row r="4215" spans="1:34" ht="11.25" customHeight="1">
      <c r="A4215"/>
      <c r="B4215" s="1281" t="s">
        <v>32</v>
      </c>
      <c r="C4215" s="1282">
        <v>6884</v>
      </c>
      <c r="D4215" s="1341" t="str">
        <f t="shared" si="79"/>
        <v>MD6884</v>
      </c>
      <c r="E4215" s="1514" t="s">
        <v>122</v>
      </c>
      <c r="F4215" s="1390">
        <v>650</v>
      </c>
      <c r="G4215" s="1283">
        <v>5.14</v>
      </c>
      <c r="H4215" s="1283">
        <v>5.99</v>
      </c>
      <c r="I4215" s="1283">
        <v>6.85</v>
      </c>
      <c r="J4215" s="1283">
        <v>7.53</v>
      </c>
      <c r="K4215" s="1283">
        <v>8.2200000000000006</v>
      </c>
      <c r="L4215" s="1283"/>
      <c r="M4215" s="1283"/>
      <c r="N4215" s="1283"/>
      <c r="O4215" s="1283"/>
      <c r="P4215" s="1283">
        <v>6.85</v>
      </c>
      <c r="R4215" s="1067"/>
      <c r="S4215"/>
      <c r="T4215" s="268"/>
      <c r="U4215" s="268"/>
      <c r="V4215" s="268"/>
      <c r="Z4215" s="21"/>
      <c r="AH4215"/>
    </row>
    <row r="4216" spans="1:34" ht="11.25" customHeight="1">
      <c r="A4216"/>
      <c r="B4216" s="1281" t="s">
        <v>32</v>
      </c>
      <c r="C4216" s="1282">
        <v>7016</v>
      </c>
      <c r="D4216" s="1341" t="str">
        <f t="shared" si="79"/>
        <v>MD7016</v>
      </c>
      <c r="E4216" s="1514" t="s">
        <v>122</v>
      </c>
      <c r="F4216" s="1390">
        <v>500</v>
      </c>
      <c r="G4216" s="1283">
        <v>2.27</v>
      </c>
      <c r="H4216" s="1283">
        <v>2.65</v>
      </c>
      <c r="I4216" s="1283">
        <v>3.02</v>
      </c>
      <c r="J4216" s="1283">
        <v>3.33</v>
      </c>
      <c r="K4216" s="1283">
        <v>3.63</v>
      </c>
      <c r="L4216" s="1283"/>
      <c r="M4216" s="1283"/>
      <c r="N4216" s="1283"/>
      <c r="O4216" s="1283"/>
      <c r="P4216" s="1283">
        <v>3.02</v>
      </c>
      <c r="R4216" s="1067"/>
      <c r="S4216"/>
      <c r="T4216" s="268"/>
      <c r="U4216" s="268"/>
      <c r="V4216" s="268"/>
      <c r="Z4216" s="21"/>
      <c r="AH4216"/>
    </row>
    <row r="4217" spans="1:34" ht="11.25" customHeight="1">
      <c r="A4217"/>
      <c r="B4217" s="1281" t="s">
        <v>32</v>
      </c>
      <c r="C4217" s="1282">
        <v>7024</v>
      </c>
      <c r="D4217" s="1341" t="str">
        <f t="shared" si="79"/>
        <v>MD7024</v>
      </c>
      <c r="E4217" s="1514" t="s">
        <v>122</v>
      </c>
      <c r="F4217" s="1390">
        <v>500</v>
      </c>
      <c r="G4217" s="1283">
        <v>2.52</v>
      </c>
      <c r="H4217" s="1283">
        <v>2.94</v>
      </c>
      <c r="I4217" s="1283">
        <v>3.36</v>
      </c>
      <c r="J4217" s="1283">
        <v>3.7</v>
      </c>
      <c r="K4217" s="1283">
        <v>4.03</v>
      </c>
      <c r="L4217" s="1283"/>
      <c r="M4217" s="1283"/>
      <c r="N4217" s="1283"/>
      <c r="O4217" s="1283"/>
      <c r="P4217" s="1283">
        <v>3.36</v>
      </c>
      <c r="R4217" s="1067"/>
      <c r="S4217"/>
      <c r="T4217" s="268"/>
      <c r="U4217" s="268"/>
      <c r="V4217" s="268"/>
      <c r="Z4217" s="21"/>
      <c r="AH4217"/>
    </row>
    <row r="4218" spans="1:34" ht="11.25" customHeight="1">
      <c r="A4218"/>
      <c r="B4218" s="1281" t="s">
        <v>32</v>
      </c>
      <c r="C4218" s="1282">
        <v>7038</v>
      </c>
      <c r="D4218" s="1341" t="str">
        <f t="shared" si="79"/>
        <v>MD7038</v>
      </c>
      <c r="E4218" s="1514" t="s">
        <v>122</v>
      </c>
      <c r="F4218" s="1390">
        <v>500</v>
      </c>
      <c r="G4218" s="1283">
        <v>3.48</v>
      </c>
      <c r="H4218" s="1283">
        <v>4.0599999999999996</v>
      </c>
      <c r="I4218" s="1283">
        <v>4.6399999999999997</v>
      </c>
      <c r="J4218" s="1283">
        <v>5.0999999999999996</v>
      </c>
      <c r="K4218" s="1283">
        <v>5.57</v>
      </c>
      <c r="L4218" s="1283"/>
      <c r="M4218" s="1283"/>
      <c r="N4218" s="1283"/>
      <c r="O4218" s="1283"/>
      <c r="P4218" s="1283">
        <v>4.6399999999999997</v>
      </c>
      <c r="R4218" s="1067"/>
      <c r="S4218"/>
      <c r="T4218" s="268"/>
      <c r="U4218" s="268"/>
      <c r="V4218" s="268"/>
      <c r="Z4218" s="21"/>
      <c r="AH4218"/>
    </row>
    <row r="4219" spans="1:34" ht="11.25" customHeight="1">
      <c r="A4219"/>
      <c r="B4219" s="1281" t="s">
        <v>32</v>
      </c>
      <c r="C4219" s="1282">
        <v>7046</v>
      </c>
      <c r="D4219" s="1341" t="str">
        <f t="shared" si="79"/>
        <v>MD7046</v>
      </c>
      <c r="E4219" s="1514" t="s">
        <v>122</v>
      </c>
      <c r="F4219" s="1390">
        <v>700</v>
      </c>
      <c r="G4219" s="1283">
        <v>5.71</v>
      </c>
      <c r="H4219" s="1283">
        <v>6.66</v>
      </c>
      <c r="I4219" s="1283">
        <v>7.62</v>
      </c>
      <c r="J4219" s="1283">
        <v>8.3800000000000008</v>
      </c>
      <c r="K4219" s="1283">
        <v>9.14</v>
      </c>
      <c r="L4219" s="1283"/>
      <c r="M4219" s="1283"/>
      <c r="N4219" s="1283"/>
      <c r="O4219" s="1283"/>
      <c r="P4219" s="1283">
        <v>7.62</v>
      </c>
      <c r="R4219" s="1067"/>
      <c r="S4219"/>
      <c r="T4219" s="268"/>
      <c r="U4219" s="268"/>
      <c r="V4219" s="268"/>
      <c r="Z4219" s="21"/>
      <c r="AH4219"/>
    </row>
    <row r="4220" spans="1:34" ht="11.25" customHeight="1">
      <c r="A4220"/>
      <c r="B4220" s="1281" t="s">
        <v>32</v>
      </c>
      <c r="C4220" s="1282">
        <v>7047</v>
      </c>
      <c r="D4220" s="1341" t="str">
        <f t="shared" si="79"/>
        <v>MD7047</v>
      </c>
      <c r="E4220" s="1514" t="s">
        <v>122</v>
      </c>
      <c r="F4220" s="1390">
        <v>500</v>
      </c>
      <c r="G4220" s="1283">
        <v>3.43</v>
      </c>
      <c r="H4220" s="1283">
        <v>4</v>
      </c>
      <c r="I4220" s="1283">
        <v>4.58</v>
      </c>
      <c r="J4220" s="1283">
        <v>5.03</v>
      </c>
      <c r="K4220" s="1283">
        <v>5.49</v>
      </c>
      <c r="L4220" s="1283"/>
      <c r="M4220" s="1283"/>
      <c r="N4220" s="1283"/>
      <c r="O4220" s="1283"/>
      <c r="P4220" s="1283">
        <v>4.58</v>
      </c>
      <c r="R4220" s="1067"/>
      <c r="S4220"/>
      <c r="T4220" s="268"/>
      <c r="U4220" s="268"/>
      <c r="V4220" s="268"/>
      <c r="Z4220" s="21"/>
      <c r="AH4220"/>
    </row>
    <row r="4221" spans="1:34" ht="11.25" customHeight="1">
      <c r="A4221"/>
      <c r="B4221" s="1281" t="s">
        <v>32</v>
      </c>
      <c r="C4221" s="1282">
        <v>7050</v>
      </c>
      <c r="D4221" s="1341" t="str">
        <f t="shared" si="79"/>
        <v>MD7050</v>
      </c>
      <c r="E4221" s="1514" t="s">
        <v>122</v>
      </c>
      <c r="F4221" s="1390">
        <v>650</v>
      </c>
      <c r="G4221" s="1283">
        <v>5.27</v>
      </c>
      <c r="H4221" s="1283">
        <v>6.15</v>
      </c>
      <c r="I4221" s="1283">
        <v>7.02</v>
      </c>
      <c r="J4221" s="1283">
        <v>7.73</v>
      </c>
      <c r="K4221" s="1283">
        <v>8.43</v>
      </c>
      <c r="L4221" s="1283"/>
      <c r="M4221" s="1283"/>
      <c r="N4221" s="1283"/>
      <c r="O4221" s="1283"/>
      <c r="P4221" s="1283">
        <v>7.02</v>
      </c>
      <c r="R4221" s="1067"/>
      <c r="S4221"/>
      <c r="T4221" s="268"/>
      <c r="U4221" s="268"/>
      <c r="V4221" s="268"/>
      <c r="Z4221" s="21"/>
      <c r="AH4221"/>
    </row>
    <row r="4222" spans="1:34" ht="11.25" customHeight="1">
      <c r="A4222"/>
      <c r="B4222" s="1281" t="s">
        <v>32</v>
      </c>
      <c r="C4222" s="1282">
        <v>7090</v>
      </c>
      <c r="D4222" s="1341" t="str">
        <f t="shared" si="79"/>
        <v>MD7090</v>
      </c>
      <c r="E4222" s="1514" t="s">
        <v>122</v>
      </c>
      <c r="F4222" s="1390">
        <v>550</v>
      </c>
      <c r="G4222" s="1283">
        <v>3.86</v>
      </c>
      <c r="H4222" s="1283">
        <v>4.51</v>
      </c>
      <c r="I4222" s="1283">
        <v>5.15</v>
      </c>
      <c r="J4222" s="1283">
        <v>5.67</v>
      </c>
      <c r="K4222" s="1283">
        <v>6.18</v>
      </c>
      <c r="L4222" s="1283"/>
      <c r="M4222" s="1283"/>
      <c r="N4222" s="1283"/>
      <c r="O4222" s="1283"/>
      <c r="P4222" s="1283">
        <v>5.15</v>
      </c>
      <c r="R4222" s="1067"/>
      <c r="S4222"/>
      <c r="T4222" s="268"/>
      <c r="U4222" s="268"/>
      <c r="V4222" s="268"/>
      <c r="Z4222" s="21"/>
      <c r="AH4222"/>
    </row>
    <row r="4223" spans="1:34" ht="11.25" customHeight="1">
      <c r="A4223"/>
      <c r="B4223" s="1281" t="s">
        <v>32</v>
      </c>
      <c r="C4223" s="1282">
        <v>7098</v>
      </c>
      <c r="D4223" s="1341" t="str">
        <f t="shared" si="79"/>
        <v>MD7098</v>
      </c>
      <c r="E4223" s="1514" t="s">
        <v>122</v>
      </c>
      <c r="F4223" s="1390">
        <v>750</v>
      </c>
      <c r="G4223" s="1283">
        <v>6.35</v>
      </c>
      <c r="H4223" s="1283">
        <v>7.41</v>
      </c>
      <c r="I4223" s="1283">
        <v>8.4600000000000009</v>
      </c>
      <c r="J4223" s="1283">
        <v>9.31</v>
      </c>
      <c r="K4223" s="1283">
        <v>10.16</v>
      </c>
      <c r="L4223" s="1283"/>
      <c r="M4223" s="1283"/>
      <c r="N4223" s="1283"/>
      <c r="O4223" s="1283"/>
      <c r="P4223" s="1283">
        <v>8.4600000000000009</v>
      </c>
      <c r="R4223" s="1067"/>
      <c r="S4223"/>
      <c r="T4223" s="268"/>
      <c r="U4223" s="268"/>
      <c r="V4223" s="268"/>
      <c r="Z4223" s="21"/>
      <c r="AH4223"/>
    </row>
    <row r="4224" spans="1:34" ht="11.25" customHeight="1">
      <c r="A4224"/>
      <c r="B4224" s="1281" t="s">
        <v>32</v>
      </c>
      <c r="C4224" s="1282">
        <v>7099</v>
      </c>
      <c r="D4224" s="1341" t="str">
        <f t="shared" si="79"/>
        <v>MD7099</v>
      </c>
      <c r="E4224" s="1514" t="s">
        <v>122</v>
      </c>
      <c r="F4224" s="1390">
        <v>950</v>
      </c>
      <c r="G4224" s="1283">
        <v>8.66</v>
      </c>
      <c r="H4224" s="1283">
        <v>10.11</v>
      </c>
      <c r="I4224" s="1283">
        <v>11.55</v>
      </c>
      <c r="J4224" s="1283">
        <v>12.71</v>
      </c>
      <c r="K4224" s="1283">
        <v>13.86</v>
      </c>
      <c r="L4224" s="1283"/>
      <c r="M4224" s="1283"/>
      <c r="N4224" s="1283"/>
      <c r="O4224" s="1283"/>
      <c r="P4224" s="1283">
        <v>11.55</v>
      </c>
      <c r="R4224" s="1067"/>
      <c r="S4224"/>
      <c r="T4224" s="268"/>
      <c r="U4224" s="268"/>
      <c r="V4224" s="268"/>
      <c r="Z4224" s="21"/>
      <c r="AH4224"/>
    </row>
    <row r="4225" spans="1:34" ht="11.25" customHeight="1">
      <c r="A4225"/>
      <c r="B4225" s="1281" t="s">
        <v>32</v>
      </c>
      <c r="C4225" s="1282">
        <v>7133</v>
      </c>
      <c r="D4225" s="1341" t="str">
        <f t="shared" si="79"/>
        <v>MD7133</v>
      </c>
      <c r="E4225" s="1514" t="s">
        <v>122</v>
      </c>
      <c r="F4225" s="1390">
        <v>500</v>
      </c>
      <c r="G4225" s="1283">
        <v>2.82</v>
      </c>
      <c r="H4225" s="1283">
        <v>3.29</v>
      </c>
      <c r="I4225" s="1283">
        <v>3.76</v>
      </c>
      <c r="J4225" s="1283">
        <v>4.1399999999999997</v>
      </c>
      <c r="K4225" s="1283">
        <v>4.51</v>
      </c>
      <c r="L4225" s="1283"/>
      <c r="M4225" s="1283"/>
      <c r="N4225" s="1283"/>
      <c r="O4225" s="1283"/>
      <c r="P4225" s="1283">
        <v>3.76</v>
      </c>
      <c r="R4225" s="1067"/>
      <c r="S4225"/>
      <c r="T4225" s="268"/>
      <c r="U4225" s="268"/>
      <c r="V4225" s="268"/>
      <c r="Z4225" s="21"/>
      <c r="AH4225"/>
    </row>
    <row r="4226" spans="1:34" ht="11.25" customHeight="1">
      <c r="A4226"/>
      <c r="B4226" s="1281" t="s">
        <v>32</v>
      </c>
      <c r="C4226" s="1282">
        <v>7151</v>
      </c>
      <c r="D4226" s="1341" t="str">
        <f t="shared" si="79"/>
        <v>MD7151</v>
      </c>
      <c r="E4226" s="1514" t="s">
        <v>122</v>
      </c>
      <c r="F4226" s="1390">
        <v>500</v>
      </c>
      <c r="G4226" s="1283">
        <v>3.43</v>
      </c>
      <c r="H4226" s="1283">
        <v>4</v>
      </c>
      <c r="I4226" s="1283">
        <v>4.58</v>
      </c>
      <c r="J4226" s="1283">
        <v>5.03</v>
      </c>
      <c r="K4226" s="1283">
        <v>5.49</v>
      </c>
      <c r="L4226" s="1283"/>
      <c r="M4226" s="1283"/>
      <c r="N4226" s="1283"/>
      <c r="O4226" s="1283"/>
      <c r="P4226" s="1283">
        <v>4.58</v>
      </c>
      <c r="R4226" s="1067"/>
      <c r="S4226"/>
      <c r="T4226" s="268"/>
      <c r="U4226" s="268"/>
      <c r="V4226" s="268"/>
      <c r="Z4226" s="21"/>
      <c r="AH4226"/>
    </row>
    <row r="4227" spans="1:34" ht="11.25" customHeight="1">
      <c r="A4227"/>
      <c r="B4227" s="1281" t="s">
        <v>32</v>
      </c>
      <c r="C4227" s="1282">
        <v>7152</v>
      </c>
      <c r="D4227" s="1341" t="str">
        <f t="shared" si="79"/>
        <v>MD7152</v>
      </c>
      <c r="E4227" s="1514" t="s">
        <v>122</v>
      </c>
      <c r="F4227" s="1390">
        <v>650</v>
      </c>
      <c r="G4227" s="1283">
        <v>5.2</v>
      </c>
      <c r="H4227" s="1283">
        <v>6.06</v>
      </c>
      <c r="I4227" s="1283">
        <v>6.93</v>
      </c>
      <c r="J4227" s="1283">
        <v>7.62</v>
      </c>
      <c r="K4227" s="1283">
        <v>8.31</v>
      </c>
      <c r="L4227" s="1283"/>
      <c r="M4227" s="1283"/>
      <c r="N4227" s="1283"/>
      <c r="O4227" s="1283"/>
      <c r="P4227" s="1283">
        <v>6.93</v>
      </c>
      <c r="R4227" s="1067"/>
      <c r="S4227"/>
      <c r="T4227" s="268"/>
      <c r="U4227" s="268"/>
      <c r="V4227" s="268"/>
      <c r="Z4227" s="21"/>
      <c r="AH4227"/>
    </row>
    <row r="4228" spans="1:34" ht="11.25" customHeight="1">
      <c r="A4228"/>
      <c r="B4228" s="1281" t="s">
        <v>32</v>
      </c>
      <c r="C4228" s="1282">
        <v>7153</v>
      </c>
      <c r="D4228" s="1341" t="str">
        <f t="shared" si="79"/>
        <v>MD7153</v>
      </c>
      <c r="E4228" s="1514" t="s">
        <v>122</v>
      </c>
      <c r="F4228" s="1390">
        <v>550</v>
      </c>
      <c r="G4228" s="1283">
        <v>3.8</v>
      </c>
      <c r="H4228" s="1283">
        <v>4.4400000000000004</v>
      </c>
      <c r="I4228" s="1283">
        <v>5.07</v>
      </c>
      <c r="J4228" s="1283">
        <v>5.58</v>
      </c>
      <c r="K4228" s="1283">
        <v>6.09</v>
      </c>
      <c r="L4228" s="1283"/>
      <c r="M4228" s="1283"/>
      <c r="N4228" s="1283"/>
      <c r="O4228" s="1283"/>
      <c r="P4228" s="1283">
        <v>5.07</v>
      </c>
      <c r="R4228" s="1067"/>
      <c r="S4228"/>
      <c r="T4228" s="268"/>
      <c r="U4228" s="268"/>
      <c r="V4228" s="268"/>
      <c r="Z4228" s="21"/>
      <c r="AH4228"/>
    </row>
    <row r="4229" spans="1:34" ht="11.25" customHeight="1">
      <c r="A4229"/>
      <c r="B4229" s="1281" t="s">
        <v>32</v>
      </c>
      <c r="C4229" s="1282">
        <v>7219</v>
      </c>
      <c r="D4229" s="1341" t="str">
        <f t="shared" si="79"/>
        <v>MD7219</v>
      </c>
      <c r="E4229" s="1514" t="s">
        <v>124</v>
      </c>
      <c r="F4229" s="1390">
        <v>700</v>
      </c>
      <c r="G4229" s="1283">
        <v>5.95</v>
      </c>
      <c r="H4229" s="1283">
        <v>6.94</v>
      </c>
      <c r="I4229" s="1283">
        <v>7.94</v>
      </c>
      <c r="J4229" s="1283">
        <v>8.73</v>
      </c>
      <c r="K4229" s="1283">
        <v>9.52</v>
      </c>
      <c r="L4229" s="1283"/>
      <c r="M4229" s="1283"/>
      <c r="N4229" s="1283"/>
      <c r="O4229" s="1283"/>
      <c r="P4229" s="1283">
        <v>7.94</v>
      </c>
      <c r="R4229" s="1067"/>
      <c r="S4229"/>
      <c r="T4229" s="268"/>
      <c r="U4229" s="268"/>
      <c r="V4229" s="268"/>
      <c r="Z4229" s="21"/>
      <c r="AH4229"/>
    </row>
    <row r="4230" spans="1:34" ht="11.25" customHeight="1">
      <c r="A4230"/>
      <c r="B4230" s="1281" t="s">
        <v>32</v>
      </c>
      <c r="C4230" s="1282">
        <v>7222</v>
      </c>
      <c r="D4230" s="1341" t="str">
        <f t="shared" si="79"/>
        <v>MD7222</v>
      </c>
      <c r="E4230" s="1514" t="s">
        <v>122</v>
      </c>
      <c r="F4230" s="1390">
        <v>850</v>
      </c>
      <c r="G4230" s="1283">
        <v>7.42</v>
      </c>
      <c r="H4230" s="1283">
        <v>8.65</v>
      </c>
      <c r="I4230" s="1283">
        <v>9.89</v>
      </c>
      <c r="J4230" s="1283">
        <v>10.88</v>
      </c>
      <c r="K4230" s="1283">
        <v>11.87</v>
      </c>
      <c r="L4230" s="1283"/>
      <c r="M4230" s="1283"/>
      <c r="N4230" s="1283"/>
      <c r="O4230" s="1283"/>
      <c r="P4230" s="1283">
        <v>9.89</v>
      </c>
      <c r="R4230" s="1067"/>
      <c r="S4230"/>
      <c r="T4230" s="268"/>
      <c r="U4230" s="268"/>
      <c r="V4230" s="268"/>
      <c r="Z4230" s="21"/>
      <c r="AH4230"/>
    </row>
    <row r="4231" spans="1:34" ht="11.25" customHeight="1">
      <c r="A4231"/>
      <c r="B4231" s="1281" t="s">
        <v>32</v>
      </c>
      <c r="C4231" s="1282">
        <v>7225</v>
      </c>
      <c r="D4231" s="1341" t="str">
        <f t="shared" si="79"/>
        <v>MD7225</v>
      </c>
      <c r="E4231" s="1514" t="s">
        <v>123</v>
      </c>
      <c r="F4231" s="1390">
        <v>650</v>
      </c>
      <c r="G4231" s="1283">
        <v>5.0199999999999996</v>
      </c>
      <c r="H4231" s="1283">
        <v>5.85</v>
      </c>
      <c r="I4231" s="1283">
        <v>6.69</v>
      </c>
      <c r="J4231" s="1283">
        <v>7.36</v>
      </c>
      <c r="K4231" s="1283">
        <v>8.0299999999999994</v>
      </c>
      <c r="L4231" s="1283"/>
      <c r="M4231" s="1283"/>
      <c r="N4231" s="1283"/>
      <c r="O4231" s="1283"/>
      <c r="P4231" s="1283">
        <v>6.69</v>
      </c>
      <c r="R4231" s="1067"/>
      <c r="S4231"/>
      <c r="T4231" s="268"/>
      <c r="U4231" s="268"/>
      <c r="V4231" s="268"/>
      <c r="Z4231" s="21"/>
      <c r="AH4231"/>
    </row>
    <row r="4232" spans="1:34" ht="11.25" customHeight="1">
      <c r="A4232"/>
      <c r="B4232" s="1281" t="s">
        <v>32</v>
      </c>
      <c r="C4232" s="1282">
        <v>7230</v>
      </c>
      <c r="D4232" s="1341" t="str">
        <f t="shared" si="79"/>
        <v>MD7230</v>
      </c>
      <c r="E4232" s="1514" t="s">
        <v>123</v>
      </c>
      <c r="F4232" s="1390">
        <v>850</v>
      </c>
      <c r="G4232" s="1283">
        <v>7.55</v>
      </c>
      <c r="H4232" s="1283">
        <v>8.81</v>
      </c>
      <c r="I4232" s="1283">
        <v>10.06</v>
      </c>
      <c r="J4232" s="1283">
        <v>11.07</v>
      </c>
      <c r="K4232" s="1283">
        <v>12.08</v>
      </c>
      <c r="L4232" s="1283"/>
      <c r="M4232" s="1283"/>
      <c r="N4232" s="1283"/>
      <c r="O4232" s="1283"/>
      <c r="P4232" s="1283">
        <v>10.06</v>
      </c>
      <c r="R4232" s="1067"/>
      <c r="S4232"/>
      <c r="T4232" s="268"/>
      <c r="U4232" s="268"/>
      <c r="V4232" s="268"/>
      <c r="Z4232" s="21"/>
      <c r="AH4232"/>
    </row>
    <row r="4233" spans="1:34" ht="11.25" customHeight="1">
      <c r="A4233"/>
      <c r="B4233" s="1281" t="s">
        <v>32</v>
      </c>
      <c r="C4233" s="1282">
        <v>7231</v>
      </c>
      <c r="D4233" s="1341" t="str">
        <f t="shared" si="79"/>
        <v>MD7231</v>
      </c>
      <c r="E4233" s="1514" t="s">
        <v>124</v>
      </c>
      <c r="F4233" s="1390">
        <v>800</v>
      </c>
      <c r="G4233" s="1283">
        <v>7.12</v>
      </c>
      <c r="H4233" s="1283">
        <v>8.3000000000000007</v>
      </c>
      <c r="I4233" s="1283">
        <v>9.49</v>
      </c>
      <c r="J4233" s="1283">
        <v>10.44</v>
      </c>
      <c r="K4233" s="1283">
        <v>11.39</v>
      </c>
      <c r="L4233" s="1283"/>
      <c r="M4233" s="1283"/>
      <c r="N4233" s="1283"/>
      <c r="O4233" s="1283"/>
      <c r="P4233" s="1283">
        <v>9.49</v>
      </c>
      <c r="R4233" s="1067"/>
      <c r="S4233"/>
      <c r="T4233" s="268"/>
      <c r="U4233" s="268"/>
      <c r="V4233" s="268"/>
      <c r="Z4233" s="21"/>
      <c r="AH4233"/>
    </row>
    <row r="4234" spans="1:34" ht="11.25" customHeight="1">
      <c r="A4234"/>
      <c r="B4234" s="1281" t="s">
        <v>32</v>
      </c>
      <c r="C4234" s="1282">
        <v>7232</v>
      </c>
      <c r="D4234" s="1341" t="str">
        <f t="shared" si="79"/>
        <v>MD7232</v>
      </c>
      <c r="E4234" s="1514" t="s">
        <v>123</v>
      </c>
      <c r="F4234" s="1390">
        <v>750</v>
      </c>
      <c r="G4234" s="1283">
        <v>6.08</v>
      </c>
      <c r="H4234" s="1283">
        <v>7.1</v>
      </c>
      <c r="I4234" s="1283">
        <v>8.11</v>
      </c>
      <c r="J4234" s="1283">
        <v>8.92</v>
      </c>
      <c r="K4234" s="1283">
        <v>9.73</v>
      </c>
      <c r="L4234" s="1283"/>
      <c r="M4234" s="1283"/>
      <c r="N4234" s="1283"/>
      <c r="O4234" s="1283"/>
      <c r="P4234" s="1283">
        <v>8.11</v>
      </c>
      <c r="R4234" s="1067"/>
      <c r="S4234"/>
      <c r="T4234" s="268"/>
      <c r="U4234" s="268"/>
      <c r="V4234" s="268"/>
      <c r="Z4234" s="21"/>
      <c r="AH4234"/>
    </row>
    <row r="4235" spans="1:34" ht="11.25" customHeight="1">
      <c r="A4235"/>
      <c r="B4235" s="1281" t="s">
        <v>32</v>
      </c>
      <c r="C4235" s="1282">
        <v>7309</v>
      </c>
      <c r="D4235" s="1341" t="str">
        <f t="shared" si="79"/>
        <v>MD7309</v>
      </c>
      <c r="E4235" s="1514" t="s">
        <v>122</v>
      </c>
      <c r="F4235" s="1390">
        <v>1050</v>
      </c>
      <c r="G4235" s="1283">
        <v>9.86</v>
      </c>
      <c r="H4235" s="1283">
        <v>11.51</v>
      </c>
      <c r="I4235" s="1283">
        <v>13.15</v>
      </c>
      <c r="J4235" s="1283">
        <v>14.47</v>
      </c>
      <c r="K4235" s="1283">
        <v>15.78</v>
      </c>
      <c r="L4235" s="1283"/>
      <c r="M4235" s="1283"/>
      <c r="N4235" s="1283"/>
      <c r="O4235" s="1283"/>
      <c r="P4235" s="1283">
        <v>13.15</v>
      </c>
      <c r="R4235" s="1067"/>
      <c r="S4235"/>
      <c r="T4235" s="268"/>
      <c r="U4235" s="268"/>
      <c r="V4235" s="268"/>
      <c r="Z4235" s="21"/>
      <c r="AH4235"/>
    </row>
    <row r="4236" spans="1:34" ht="11.25" customHeight="1">
      <c r="A4236"/>
      <c r="B4236" s="1281" t="s">
        <v>32</v>
      </c>
      <c r="C4236" s="1282">
        <v>7313</v>
      </c>
      <c r="D4236" s="1341" t="str">
        <f t="shared" ref="D4236:D4299" si="80">B4236&amp;TEXT(C4236,"0000")</f>
        <v>MD7313</v>
      </c>
      <c r="E4236" s="1514" t="s">
        <v>122</v>
      </c>
      <c r="F4236" s="1390">
        <v>500</v>
      </c>
      <c r="G4236" s="1283">
        <v>3.48</v>
      </c>
      <c r="H4236" s="1283">
        <v>4.0599999999999996</v>
      </c>
      <c r="I4236" s="1283">
        <v>4.6399999999999997</v>
      </c>
      <c r="J4236" s="1283">
        <v>5.0999999999999996</v>
      </c>
      <c r="K4236" s="1283">
        <v>5.57</v>
      </c>
      <c r="L4236" s="1283"/>
      <c r="M4236" s="1283"/>
      <c r="N4236" s="1283"/>
      <c r="O4236" s="1283"/>
      <c r="P4236" s="1283">
        <v>4.6399999999999997</v>
      </c>
      <c r="R4236" s="1067"/>
      <c r="S4236"/>
      <c r="T4236" s="268"/>
      <c r="U4236" s="268"/>
      <c r="V4236" s="268"/>
      <c r="Z4236" s="21"/>
      <c r="AH4236"/>
    </row>
    <row r="4237" spans="1:34" ht="11.25" customHeight="1">
      <c r="A4237"/>
      <c r="B4237" s="1281" t="s">
        <v>32</v>
      </c>
      <c r="C4237" s="1282">
        <v>7317</v>
      </c>
      <c r="D4237" s="1341" t="str">
        <f t="shared" si="80"/>
        <v>MD7317</v>
      </c>
      <c r="E4237" s="1514" t="s">
        <v>122</v>
      </c>
      <c r="F4237" s="1390">
        <v>850</v>
      </c>
      <c r="G4237" s="1283">
        <v>7.61</v>
      </c>
      <c r="H4237" s="1283">
        <v>8.8800000000000008</v>
      </c>
      <c r="I4237" s="1283">
        <v>10.14</v>
      </c>
      <c r="J4237" s="1283">
        <v>11.16</v>
      </c>
      <c r="K4237" s="1283">
        <v>12.17</v>
      </c>
      <c r="L4237" s="1283"/>
      <c r="M4237" s="1283"/>
      <c r="N4237" s="1283"/>
      <c r="O4237" s="1283"/>
      <c r="P4237" s="1283">
        <v>10.14</v>
      </c>
      <c r="R4237" s="1067"/>
      <c r="S4237"/>
      <c r="T4237" s="268"/>
      <c r="U4237" s="268"/>
      <c r="V4237" s="268"/>
      <c r="Z4237" s="21"/>
      <c r="AH4237"/>
    </row>
    <row r="4238" spans="1:34" ht="11.25" customHeight="1">
      <c r="A4238"/>
      <c r="B4238" s="1281" t="s">
        <v>32</v>
      </c>
      <c r="C4238" s="1282">
        <v>7327</v>
      </c>
      <c r="D4238" s="1341" t="str">
        <f t="shared" si="80"/>
        <v>MD7327</v>
      </c>
      <c r="E4238" s="1514" t="s">
        <v>122</v>
      </c>
      <c r="F4238" s="1390">
        <v>1800</v>
      </c>
      <c r="G4238" s="1283">
        <v>18.86</v>
      </c>
      <c r="H4238" s="1283">
        <v>22.01</v>
      </c>
      <c r="I4238" s="1283">
        <v>25.15</v>
      </c>
      <c r="J4238" s="1283">
        <v>27.67</v>
      </c>
      <c r="K4238" s="1283">
        <v>30.18</v>
      </c>
      <c r="L4238" s="1283"/>
      <c r="M4238" s="1283"/>
      <c r="N4238" s="1283"/>
      <c r="O4238" s="1283"/>
      <c r="P4238" s="1283">
        <v>25.15</v>
      </c>
      <c r="R4238" s="1067"/>
      <c r="S4238"/>
      <c r="T4238" s="268"/>
      <c r="U4238" s="268"/>
      <c r="V4238" s="268"/>
      <c r="Z4238" s="21"/>
      <c r="AH4238"/>
    </row>
    <row r="4239" spans="1:34" ht="11.25" customHeight="1">
      <c r="A4239"/>
      <c r="B4239" s="1281" t="s">
        <v>32</v>
      </c>
      <c r="C4239" s="1282">
        <v>7333</v>
      </c>
      <c r="D4239" s="1341" t="str">
        <f t="shared" si="80"/>
        <v>MD7333</v>
      </c>
      <c r="E4239" s="1514" t="s">
        <v>122</v>
      </c>
      <c r="F4239" s="1390">
        <v>500</v>
      </c>
      <c r="G4239" s="1283">
        <v>3.6</v>
      </c>
      <c r="H4239" s="1283">
        <v>4.2</v>
      </c>
      <c r="I4239" s="1283">
        <v>4.8</v>
      </c>
      <c r="J4239" s="1283">
        <v>5.28</v>
      </c>
      <c r="K4239" s="1283">
        <v>5.76</v>
      </c>
      <c r="L4239" s="1283"/>
      <c r="M4239" s="1283"/>
      <c r="N4239" s="1283"/>
      <c r="O4239" s="1283"/>
      <c r="P4239" s="1283">
        <v>4.8</v>
      </c>
      <c r="R4239" s="1067"/>
      <c r="S4239"/>
      <c r="T4239" s="268"/>
      <c r="U4239" s="268"/>
      <c r="V4239" s="268"/>
      <c r="Z4239" s="21"/>
      <c r="AH4239"/>
    </row>
    <row r="4240" spans="1:34" ht="11.25" customHeight="1">
      <c r="A4240"/>
      <c r="B4240" s="1281" t="s">
        <v>32</v>
      </c>
      <c r="C4240" s="1282">
        <v>7335</v>
      </c>
      <c r="D4240" s="1341" t="str">
        <f t="shared" si="80"/>
        <v>MD7335</v>
      </c>
      <c r="E4240" s="1514" t="s">
        <v>122</v>
      </c>
      <c r="F4240" s="1390">
        <v>550</v>
      </c>
      <c r="G4240" s="1283">
        <v>4</v>
      </c>
      <c r="H4240" s="1283">
        <v>4.66</v>
      </c>
      <c r="I4240" s="1283">
        <v>5.33</v>
      </c>
      <c r="J4240" s="1283">
        <v>5.86</v>
      </c>
      <c r="K4240" s="1283">
        <v>6.39</v>
      </c>
      <c r="L4240" s="1283"/>
      <c r="M4240" s="1283"/>
      <c r="N4240" s="1283"/>
      <c r="O4240" s="1283"/>
      <c r="P4240" s="1283">
        <v>5.33</v>
      </c>
      <c r="R4240" s="1067"/>
      <c r="S4240"/>
      <c r="T4240" s="268"/>
      <c r="U4240" s="268"/>
      <c r="V4240" s="268"/>
      <c r="Z4240" s="21"/>
      <c r="AH4240"/>
    </row>
    <row r="4241" spans="1:34" ht="11.25" customHeight="1">
      <c r="A4241"/>
      <c r="B4241" s="1281" t="s">
        <v>32</v>
      </c>
      <c r="C4241" s="1282">
        <v>7337</v>
      </c>
      <c r="D4241" s="1341" t="str">
        <f t="shared" si="80"/>
        <v>MD7337</v>
      </c>
      <c r="E4241" s="1514" t="s">
        <v>122</v>
      </c>
      <c r="F4241" s="1390">
        <v>700</v>
      </c>
      <c r="G4241" s="1283">
        <v>5.45</v>
      </c>
      <c r="H4241" s="1283">
        <v>6.36</v>
      </c>
      <c r="I4241" s="1283">
        <v>7.26</v>
      </c>
      <c r="J4241" s="1283">
        <v>7.99</v>
      </c>
      <c r="K4241" s="1283">
        <v>8.7200000000000006</v>
      </c>
      <c r="L4241" s="1283"/>
      <c r="M4241" s="1283"/>
      <c r="N4241" s="1283"/>
      <c r="O4241" s="1283"/>
      <c r="P4241" s="1283">
        <v>7.26</v>
      </c>
      <c r="R4241" s="1067"/>
      <c r="S4241"/>
      <c r="T4241" s="268"/>
      <c r="U4241" s="268"/>
      <c r="V4241" s="268"/>
      <c r="Z4241" s="21"/>
      <c r="AH4241"/>
    </row>
    <row r="4242" spans="1:34" ht="11.25" customHeight="1">
      <c r="A4242"/>
      <c r="B4242" s="1281" t="s">
        <v>32</v>
      </c>
      <c r="C4242" s="1282">
        <v>7350</v>
      </c>
      <c r="D4242" s="1341" t="str">
        <f t="shared" si="80"/>
        <v>MD7350</v>
      </c>
      <c r="E4242" s="1514" t="s">
        <v>122</v>
      </c>
      <c r="F4242" s="1390">
        <v>900</v>
      </c>
      <c r="G4242" s="1283">
        <v>7.93</v>
      </c>
      <c r="H4242" s="1283">
        <v>9.25</v>
      </c>
      <c r="I4242" s="1283">
        <v>10.58</v>
      </c>
      <c r="J4242" s="1283">
        <v>11.63</v>
      </c>
      <c r="K4242" s="1283">
        <v>12.69</v>
      </c>
      <c r="L4242" s="1283"/>
      <c r="M4242" s="1283"/>
      <c r="N4242" s="1283"/>
      <c r="O4242" s="1283"/>
      <c r="P4242" s="1283">
        <v>10.58</v>
      </c>
      <c r="R4242" s="1067"/>
      <c r="S4242"/>
      <c r="T4242" s="268"/>
      <c r="U4242" s="268"/>
      <c r="V4242" s="268"/>
      <c r="Z4242" s="21"/>
      <c r="AH4242"/>
    </row>
    <row r="4243" spans="1:34" ht="11.25" customHeight="1">
      <c r="A4243"/>
      <c r="B4243" s="1281" t="s">
        <v>32</v>
      </c>
      <c r="C4243" s="1282">
        <v>7360</v>
      </c>
      <c r="D4243" s="1341" t="str">
        <f t="shared" si="80"/>
        <v>MD7360</v>
      </c>
      <c r="E4243" s="1514" t="s">
        <v>123</v>
      </c>
      <c r="F4243" s="1390">
        <v>550</v>
      </c>
      <c r="G4243" s="1283">
        <v>3.9</v>
      </c>
      <c r="H4243" s="1283">
        <v>4.55</v>
      </c>
      <c r="I4243" s="1283">
        <v>5.2</v>
      </c>
      <c r="J4243" s="1283">
        <v>5.72</v>
      </c>
      <c r="K4243" s="1283">
        <v>6.24</v>
      </c>
      <c r="L4243" s="1283"/>
      <c r="M4243" s="1283"/>
      <c r="N4243" s="1283"/>
      <c r="O4243" s="1283"/>
      <c r="P4243" s="1283">
        <v>5.2</v>
      </c>
      <c r="R4243" s="1067"/>
      <c r="S4243"/>
      <c r="T4243" s="268"/>
      <c r="U4243" s="268"/>
      <c r="V4243" s="268"/>
      <c r="Z4243" s="21"/>
      <c r="AH4243"/>
    </row>
    <row r="4244" spans="1:34" ht="11.25" customHeight="1">
      <c r="A4244"/>
      <c r="B4244" s="1281" t="s">
        <v>32</v>
      </c>
      <c r="C4244" s="1282">
        <v>7370</v>
      </c>
      <c r="D4244" s="1341" t="str">
        <f t="shared" si="80"/>
        <v>MD7370</v>
      </c>
      <c r="E4244" s="1514" t="s">
        <v>124</v>
      </c>
      <c r="F4244" s="1390">
        <v>550</v>
      </c>
      <c r="G4244" s="1283">
        <v>3.67</v>
      </c>
      <c r="H4244" s="1283">
        <v>4.28</v>
      </c>
      <c r="I4244" s="1283">
        <v>4.9000000000000004</v>
      </c>
      <c r="J4244" s="1283">
        <v>5.39</v>
      </c>
      <c r="K4244" s="1283">
        <v>5.88</v>
      </c>
      <c r="L4244" s="1283"/>
      <c r="M4244" s="1283"/>
      <c r="N4244" s="1283"/>
      <c r="O4244" s="1283"/>
      <c r="P4244" s="1283">
        <v>4.9000000000000004</v>
      </c>
      <c r="R4244" s="1067"/>
      <c r="S4244"/>
      <c r="T4244" s="268"/>
      <c r="U4244" s="268"/>
      <c r="V4244" s="268"/>
      <c r="Z4244" s="21"/>
      <c r="AH4244"/>
    </row>
    <row r="4245" spans="1:34" ht="11.25" customHeight="1">
      <c r="A4245"/>
      <c r="B4245" s="1281" t="s">
        <v>32</v>
      </c>
      <c r="C4245" s="1282">
        <v>7373</v>
      </c>
      <c r="D4245" s="1341" t="str">
        <f t="shared" si="80"/>
        <v>MD7373</v>
      </c>
      <c r="E4245" s="1514" t="s">
        <v>123</v>
      </c>
      <c r="F4245" s="1390">
        <v>500</v>
      </c>
      <c r="G4245" s="1283">
        <v>2.95</v>
      </c>
      <c r="H4245" s="1283">
        <v>3.44</v>
      </c>
      <c r="I4245" s="1283">
        <v>3.94</v>
      </c>
      <c r="J4245" s="1283">
        <v>4.33</v>
      </c>
      <c r="K4245" s="1283">
        <v>4.72</v>
      </c>
      <c r="L4245" s="1283"/>
      <c r="M4245" s="1283"/>
      <c r="N4245" s="1283"/>
      <c r="O4245" s="1283"/>
      <c r="P4245" s="1283">
        <v>3.94</v>
      </c>
      <c r="R4245" s="1067"/>
      <c r="S4245"/>
      <c r="T4245" s="268"/>
      <c r="U4245" s="268"/>
      <c r="V4245" s="268"/>
      <c r="Z4245" s="21"/>
      <c r="AH4245"/>
    </row>
    <row r="4246" spans="1:34" ht="11.25" customHeight="1">
      <c r="A4246"/>
      <c r="B4246" s="1281" t="s">
        <v>32</v>
      </c>
      <c r="C4246" s="1282">
        <v>7380</v>
      </c>
      <c r="D4246" s="1341" t="str">
        <f t="shared" si="80"/>
        <v>MD7380</v>
      </c>
      <c r="E4246" s="1514" t="s">
        <v>123</v>
      </c>
      <c r="F4246" s="1390">
        <v>600</v>
      </c>
      <c r="G4246" s="1283">
        <v>4.58</v>
      </c>
      <c r="H4246" s="1283">
        <v>5.35</v>
      </c>
      <c r="I4246" s="1283">
        <v>6.11</v>
      </c>
      <c r="J4246" s="1283">
        <v>6.72</v>
      </c>
      <c r="K4246" s="1283">
        <v>7.33</v>
      </c>
      <c r="L4246" s="1283"/>
      <c r="M4246" s="1283"/>
      <c r="N4246" s="1283"/>
      <c r="O4246" s="1283"/>
      <c r="P4246" s="1283">
        <v>6.11</v>
      </c>
      <c r="R4246" s="1067"/>
      <c r="S4246"/>
      <c r="T4246" s="268"/>
      <c r="U4246" s="268"/>
      <c r="V4246" s="268"/>
      <c r="Z4246" s="21"/>
      <c r="AH4246"/>
    </row>
    <row r="4247" spans="1:34" ht="11.25" customHeight="1">
      <c r="A4247"/>
      <c r="B4247" s="1281" t="s">
        <v>32</v>
      </c>
      <c r="C4247" s="1282">
        <v>7382</v>
      </c>
      <c r="D4247" s="1341" t="str">
        <f t="shared" si="80"/>
        <v>MD7382</v>
      </c>
      <c r="E4247" s="1514" t="s">
        <v>124</v>
      </c>
      <c r="F4247" s="1390">
        <v>550</v>
      </c>
      <c r="G4247" s="1283">
        <v>4.01</v>
      </c>
      <c r="H4247" s="1283">
        <v>4.68</v>
      </c>
      <c r="I4247" s="1283">
        <v>5.34</v>
      </c>
      <c r="J4247" s="1283">
        <v>5.88</v>
      </c>
      <c r="K4247" s="1283">
        <v>6.41</v>
      </c>
      <c r="L4247" s="1283"/>
      <c r="M4247" s="1283"/>
      <c r="N4247" s="1283"/>
      <c r="O4247" s="1283"/>
      <c r="P4247" s="1283">
        <v>5.34</v>
      </c>
      <c r="R4247" s="1067"/>
      <c r="S4247"/>
      <c r="T4247" s="268"/>
      <c r="U4247" s="268"/>
      <c r="V4247" s="268"/>
      <c r="Z4247" s="21"/>
      <c r="AH4247"/>
    </row>
    <row r="4248" spans="1:34" ht="11.25" customHeight="1">
      <c r="A4248"/>
      <c r="B4248" s="1281" t="s">
        <v>32</v>
      </c>
      <c r="C4248" s="1282">
        <v>7390</v>
      </c>
      <c r="D4248" s="1341" t="str">
        <f t="shared" si="80"/>
        <v>MD7390</v>
      </c>
      <c r="E4248" s="1514" t="s">
        <v>123</v>
      </c>
      <c r="F4248" s="1390">
        <v>550</v>
      </c>
      <c r="G4248" s="1283">
        <v>3.68</v>
      </c>
      <c r="H4248" s="1283">
        <v>4.3</v>
      </c>
      <c r="I4248" s="1283">
        <v>4.91</v>
      </c>
      <c r="J4248" s="1283">
        <v>5.4</v>
      </c>
      <c r="K4248" s="1283">
        <v>5.89</v>
      </c>
      <c r="L4248" s="1283"/>
      <c r="M4248" s="1283"/>
      <c r="N4248" s="1283"/>
      <c r="O4248" s="1283"/>
      <c r="P4248" s="1283">
        <v>4.91</v>
      </c>
      <c r="R4248" s="1067"/>
      <c r="S4248"/>
      <c r="T4248" s="268"/>
      <c r="U4248" s="268"/>
      <c r="V4248" s="268"/>
      <c r="Z4248" s="21"/>
      <c r="AH4248"/>
    </row>
    <row r="4249" spans="1:34" ht="11.25" customHeight="1">
      <c r="A4249"/>
      <c r="B4249" s="1281" t="s">
        <v>32</v>
      </c>
      <c r="C4249" s="1282">
        <v>7394</v>
      </c>
      <c r="D4249" s="1341" t="str">
        <f t="shared" si="80"/>
        <v>MD7394</v>
      </c>
      <c r="E4249" s="1514" t="s">
        <v>122</v>
      </c>
      <c r="F4249" s="1390">
        <v>800</v>
      </c>
      <c r="G4249" s="1283">
        <v>6.91</v>
      </c>
      <c r="H4249" s="1283">
        <v>8.06</v>
      </c>
      <c r="I4249" s="1283">
        <v>9.2200000000000006</v>
      </c>
      <c r="J4249" s="1283">
        <v>10.14</v>
      </c>
      <c r="K4249" s="1283">
        <v>11.06</v>
      </c>
      <c r="L4249" s="1283"/>
      <c r="M4249" s="1283"/>
      <c r="N4249" s="1283"/>
      <c r="O4249" s="1283"/>
      <c r="P4249" s="1283">
        <v>9.2200000000000006</v>
      </c>
      <c r="R4249" s="1067"/>
      <c r="S4249"/>
      <c r="T4249" s="268"/>
      <c r="U4249" s="268"/>
      <c r="V4249" s="268"/>
      <c r="Z4249" s="21"/>
      <c r="AH4249"/>
    </row>
    <row r="4250" spans="1:34" ht="11.25" customHeight="1">
      <c r="A4250"/>
      <c r="B4250" s="1281" t="s">
        <v>32</v>
      </c>
      <c r="C4250" s="1282">
        <v>7395</v>
      </c>
      <c r="D4250" s="1341" t="str">
        <f t="shared" si="80"/>
        <v>MD7395</v>
      </c>
      <c r="E4250" s="1514" t="s">
        <v>122</v>
      </c>
      <c r="F4250" s="1390">
        <v>850</v>
      </c>
      <c r="G4250" s="1283">
        <v>7.68</v>
      </c>
      <c r="H4250" s="1283">
        <v>8.9600000000000009</v>
      </c>
      <c r="I4250" s="1283">
        <v>10.24</v>
      </c>
      <c r="J4250" s="1283">
        <v>11.26</v>
      </c>
      <c r="K4250" s="1283">
        <v>12.29</v>
      </c>
      <c r="L4250" s="1283"/>
      <c r="M4250" s="1283"/>
      <c r="N4250" s="1283"/>
      <c r="O4250" s="1283"/>
      <c r="P4250" s="1283">
        <v>10.24</v>
      </c>
      <c r="R4250" s="1067"/>
      <c r="S4250"/>
      <c r="T4250" s="268"/>
      <c r="U4250" s="268"/>
      <c r="V4250" s="268"/>
      <c r="Z4250" s="21"/>
      <c r="AH4250"/>
    </row>
    <row r="4251" spans="1:34" ht="11.25" customHeight="1">
      <c r="A4251"/>
      <c r="B4251" s="1281" t="s">
        <v>32</v>
      </c>
      <c r="C4251" s="1282">
        <v>7398</v>
      </c>
      <c r="D4251" s="1341" t="str">
        <f t="shared" si="80"/>
        <v>MD7398</v>
      </c>
      <c r="E4251" s="1514" t="s">
        <v>122</v>
      </c>
      <c r="F4251" s="1390">
        <v>1100</v>
      </c>
      <c r="G4251" s="1283">
        <v>10.48</v>
      </c>
      <c r="H4251" s="1283">
        <v>12.22</v>
      </c>
      <c r="I4251" s="1283">
        <v>13.97</v>
      </c>
      <c r="J4251" s="1283">
        <v>15.36</v>
      </c>
      <c r="K4251" s="1283">
        <v>16.760000000000002</v>
      </c>
      <c r="L4251" s="1283"/>
      <c r="M4251" s="1283"/>
      <c r="N4251" s="1283"/>
      <c r="O4251" s="1283"/>
      <c r="P4251" s="1283">
        <v>13.97</v>
      </c>
      <c r="R4251" s="1067"/>
      <c r="S4251"/>
      <c r="T4251" s="268"/>
      <c r="U4251" s="268"/>
      <c r="V4251" s="268"/>
      <c r="Z4251" s="21"/>
      <c r="AH4251"/>
    </row>
    <row r="4252" spans="1:34" ht="11.25" customHeight="1">
      <c r="A4252"/>
      <c r="B4252" s="1281" t="s">
        <v>32</v>
      </c>
      <c r="C4252" s="1282">
        <v>7402</v>
      </c>
      <c r="D4252" s="1341" t="str">
        <f t="shared" si="80"/>
        <v>MD7402</v>
      </c>
      <c r="E4252" s="1514" t="s">
        <v>122</v>
      </c>
      <c r="F4252" s="1390">
        <v>500</v>
      </c>
      <c r="G4252" s="1283">
        <v>7.0000000000000007E-2</v>
      </c>
      <c r="H4252" s="1283">
        <v>0.08</v>
      </c>
      <c r="I4252" s="1283">
        <v>0.1</v>
      </c>
      <c r="J4252" s="1283">
        <v>0.11</v>
      </c>
      <c r="K4252" s="1283">
        <v>0.12</v>
      </c>
      <c r="L4252" s="1283"/>
      <c r="M4252" s="1283"/>
      <c r="N4252" s="1283"/>
      <c r="O4252" s="1283"/>
      <c r="P4252" s="1283">
        <v>0.1</v>
      </c>
      <c r="R4252" s="1067"/>
      <c r="S4252"/>
      <c r="T4252" s="268"/>
      <c r="U4252" s="268"/>
      <c r="V4252" s="268"/>
      <c r="Z4252" s="21"/>
      <c r="AH4252"/>
    </row>
    <row r="4253" spans="1:34" ht="11.25" customHeight="1">
      <c r="A4253"/>
      <c r="B4253" s="1281" t="s">
        <v>32</v>
      </c>
      <c r="C4253" s="1282">
        <v>7403</v>
      </c>
      <c r="D4253" s="1341" t="str">
        <f t="shared" si="80"/>
        <v>MD7403</v>
      </c>
      <c r="E4253" s="1514" t="s">
        <v>122</v>
      </c>
      <c r="F4253" s="1390">
        <v>550</v>
      </c>
      <c r="G4253" s="1283">
        <v>3.67</v>
      </c>
      <c r="H4253" s="1283">
        <v>4.28</v>
      </c>
      <c r="I4253" s="1283">
        <v>4.9000000000000004</v>
      </c>
      <c r="J4253" s="1283">
        <v>5.39</v>
      </c>
      <c r="K4253" s="1283">
        <v>5.88</v>
      </c>
      <c r="L4253" s="1283"/>
      <c r="M4253" s="1283"/>
      <c r="N4253" s="1283"/>
      <c r="O4253" s="1283"/>
      <c r="P4253" s="1283">
        <v>4.9000000000000004</v>
      </c>
      <c r="R4253" s="1067"/>
      <c r="S4253"/>
      <c r="T4253" s="268"/>
      <c r="U4253" s="268"/>
      <c r="V4253" s="268"/>
      <c r="Z4253" s="21"/>
      <c r="AH4253"/>
    </row>
    <row r="4254" spans="1:34" ht="11.25" customHeight="1">
      <c r="A4254"/>
      <c r="B4254" s="1281" t="s">
        <v>32</v>
      </c>
      <c r="C4254" s="1282">
        <v>7405</v>
      </c>
      <c r="D4254" s="1341" t="str">
        <f t="shared" si="80"/>
        <v>MD7405</v>
      </c>
      <c r="E4254" s="1514" t="s">
        <v>122</v>
      </c>
      <c r="F4254" s="1390">
        <v>500</v>
      </c>
      <c r="G4254" s="1283">
        <v>0.85</v>
      </c>
      <c r="H4254" s="1283">
        <v>0.99</v>
      </c>
      <c r="I4254" s="1283">
        <v>1.1399999999999999</v>
      </c>
      <c r="J4254" s="1283">
        <v>1.25</v>
      </c>
      <c r="K4254" s="1283">
        <v>1.36</v>
      </c>
      <c r="L4254" s="1283"/>
      <c r="M4254" s="1283"/>
      <c r="N4254" s="1283"/>
      <c r="O4254" s="1283"/>
      <c r="P4254" s="1283">
        <v>1.1399999999999999</v>
      </c>
      <c r="R4254" s="1067"/>
      <c r="S4254"/>
      <c r="T4254" s="268"/>
      <c r="U4254" s="268"/>
      <c r="V4254" s="268"/>
      <c r="Z4254" s="21"/>
      <c r="AH4254"/>
    </row>
    <row r="4255" spans="1:34" ht="11.25" customHeight="1">
      <c r="A4255"/>
      <c r="B4255" s="1281" t="s">
        <v>32</v>
      </c>
      <c r="C4255" s="1282">
        <v>7420</v>
      </c>
      <c r="D4255" s="1341" t="str">
        <f t="shared" si="80"/>
        <v>MD7420</v>
      </c>
      <c r="E4255" s="1514" t="s">
        <v>122</v>
      </c>
      <c r="F4255" s="1390">
        <v>650</v>
      </c>
      <c r="G4255" s="1283">
        <v>5.16</v>
      </c>
      <c r="H4255" s="1283">
        <v>6.02</v>
      </c>
      <c r="I4255" s="1283">
        <v>6.88</v>
      </c>
      <c r="J4255" s="1283">
        <v>7.57</v>
      </c>
      <c r="K4255" s="1283">
        <v>8.26</v>
      </c>
      <c r="L4255" s="1283"/>
      <c r="M4255" s="1283"/>
      <c r="N4255" s="1283"/>
      <c r="O4255" s="1283"/>
      <c r="P4255" s="1283">
        <v>6.88</v>
      </c>
      <c r="R4255" s="1067"/>
      <c r="S4255"/>
      <c r="T4255" s="268"/>
      <c r="U4255" s="268"/>
      <c r="V4255" s="268"/>
      <c r="Z4255" s="21"/>
      <c r="AH4255"/>
    </row>
    <row r="4256" spans="1:34" ht="11.25" customHeight="1">
      <c r="A4256"/>
      <c r="B4256" s="1281" t="s">
        <v>32</v>
      </c>
      <c r="C4256" s="1282">
        <v>7421</v>
      </c>
      <c r="D4256" s="1341" t="str">
        <f t="shared" si="80"/>
        <v>MD7421</v>
      </c>
      <c r="E4256" s="1514" t="s">
        <v>122</v>
      </c>
      <c r="F4256" s="1390">
        <v>500</v>
      </c>
      <c r="G4256" s="1283">
        <v>0.53</v>
      </c>
      <c r="H4256" s="1283">
        <v>0.62</v>
      </c>
      <c r="I4256" s="1283">
        <v>0.7</v>
      </c>
      <c r="J4256" s="1283">
        <v>0.77</v>
      </c>
      <c r="K4256" s="1283">
        <v>0.84</v>
      </c>
      <c r="L4256" s="1283"/>
      <c r="M4256" s="1283"/>
      <c r="N4256" s="1283"/>
      <c r="O4256" s="1283"/>
      <c r="P4256" s="1283">
        <v>0.7</v>
      </c>
      <c r="R4256" s="1067"/>
      <c r="S4256"/>
      <c r="T4256" s="268"/>
      <c r="U4256" s="268"/>
      <c r="V4256" s="268"/>
      <c r="Z4256" s="21"/>
      <c r="AH4256"/>
    </row>
    <row r="4257" spans="1:34" ht="11.25" customHeight="1">
      <c r="A4257"/>
      <c r="B4257" s="1281" t="s">
        <v>32</v>
      </c>
      <c r="C4257" s="1282">
        <v>7422</v>
      </c>
      <c r="D4257" s="1341" t="str">
        <f t="shared" si="80"/>
        <v>MD7422</v>
      </c>
      <c r="E4257" s="1514" t="s">
        <v>122</v>
      </c>
      <c r="F4257" s="1390">
        <v>500</v>
      </c>
      <c r="G4257" s="1283">
        <v>0.98</v>
      </c>
      <c r="H4257" s="1283">
        <v>1.1499999999999999</v>
      </c>
      <c r="I4257" s="1283">
        <v>1.31</v>
      </c>
      <c r="J4257" s="1283">
        <v>1.44</v>
      </c>
      <c r="K4257" s="1283">
        <v>1.57</v>
      </c>
      <c r="L4257" s="1283"/>
      <c r="M4257" s="1283"/>
      <c r="N4257" s="1283"/>
      <c r="O4257" s="1283"/>
      <c r="P4257" s="1283">
        <v>1.31</v>
      </c>
      <c r="R4257" s="1067"/>
      <c r="S4257"/>
      <c r="T4257" s="268"/>
      <c r="U4257" s="268"/>
      <c r="V4257" s="268"/>
      <c r="Z4257" s="21"/>
      <c r="AH4257"/>
    </row>
    <row r="4258" spans="1:34" ht="11.25" customHeight="1">
      <c r="A4258"/>
      <c r="B4258" s="1281" t="s">
        <v>32</v>
      </c>
      <c r="C4258" s="1282">
        <v>7425</v>
      </c>
      <c r="D4258" s="1341" t="str">
        <f t="shared" si="80"/>
        <v>MD7425</v>
      </c>
      <c r="E4258" s="1514" t="s">
        <v>122</v>
      </c>
      <c r="F4258" s="1390">
        <v>500</v>
      </c>
      <c r="G4258" s="1283">
        <v>1.84</v>
      </c>
      <c r="H4258" s="1283">
        <v>2.14</v>
      </c>
      <c r="I4258" s="1283">
        <v>2.4500000000000002</v>
      </c>
      <c r="J4258" s="1283">
        <v>2.69</v>
      </c>
      <c r="K4258" s="1283">
        <v>2.94</v>
      </c>
      <c r="L4258" s="1283"/>
      <c r="M4258" s="1283"/>
      <c r="N4258" s="1283"/>
      <c r="O4258" s="1283"/>
      <c r="P4258" s="1283">
        <v>2.4500000000000002</v>
      </c>
      <c r="R4258" s="1067"/>
      <c r="S4258"/>
      <c r="T4258" s="268"/>
      <c r="U4258" s="268"/>
      <c r="V4258" s="268"/>
      <c r="Z4258" s="21"/>
      <c r="AH4258"/>
    </row>
    <row r="4259" spans="1:34" ht="11.25" customHeight="1">
      <c r="A4259"/>
      <c r="B4259" s="1281" t="s">
        <v>32</v>
      </c>
      <c r="C4259" s="1282">
        <v>7431</v>
      </c>
      <c r="D4259" s="1341" t="str">
        <f t="shared" si="80"/>
        <v>MD7431</v>
      </c>
      <c r="E4259" s="1514" t="s">
        <v>122</v>
      </c>
      <c r="F4259" s="1390">
        <v>500</v>
      </c>
      <c r="G4259" s="1283">
        <v>0.72</v>
      </c>
      <c r="H4259" s="1283">
        <v>0.84</v>
      </c>
      <c r="I4259" s="1283">
        <v>0.96</v>
      </c>
      <c r="J4259" s="1283">
        <v>1.06</v>
      </c>
      <c r="K4259" s="1283">
        <v>1.1499999999999999</v>
      </c>
      <c r="L4259" s="1283"/>
      <c r="M4259" s="1283"/>
      <c r="N4259" s="1283"/>
      <c r="O4259" s="1283"/>
      <c r="P4259" s="1283">
        <v>0.96</v>
      </c>
      <c r="R4259" s="1067"/>
      <c r="S4259"/>
      <c r="T4259" s="268"/>
      <c r="U4259" s="268"/>
      <c r="V4259" s="268"/>
      <c r="Z4259" s="21"/>
      <c r="AH4259"/>
    </row>
    <row r="4260" spans="1:34" ht="11.25" customHeight="1">
      <c r="A4260"/>
      <c r="B4260" s="1281" t="s">
        <v>32</v>
      </c>
      <c r="C4260" s="1282">
        <v>7445</v>
      </c>
      <c r="D4260" s="1341" t="str">
        <f t="shared" si="80"/>
        <v>MD7445</v>
      </c>
      <c r="E4260" s="1514" t="s">
        <v>280</v>
      </c>
      <c r="F4260" s="1390">
        <v>500</v>
      </c>
      <c r="G4260" s="1283">
        <v>0.46</v>
      </c>
      <c r="H4260" s="1283">
        <v>0.53</v>
      </c>
      <c r="I4260" s="1283">
        <v>0.61</v>
      </c>
      <c r="J4260" s="1283">
        <v>0.67</v>
      </c>
      <c r="K4260" s="1283">
        <v>0.73</v>
      </c>
      <c r="L4260" s="1283"/>
      <c r="M4260" s="1283"/>
      <c r="N4260" s="1283"/>
      <c r="O4260" s="1283"/>
      <c r="P4260" s="1283">
        <v>0.61</v>
      </c>
      <c r="R4260" s="1067"/>
      <c r="S4260"/>
      <c r="T4260" s="268"/>
      <c r="U4260" s="268"/>
      <c r="V4260" s="268"/>
      <c r="Z4260" s="21"/>
      <c r="AH4260"/>
    </row>
    <row r="4261" spans="1:34" ht="11.25" customHeight="1">
      <c r="A4261"/>
      <c r="B4261" s="1281" t="s">
        <v>32</v>
      </c>
      <c r="C4261" s="1282">
        <v>7453</v>
      </c>
      <c r="D4261" s="1341" t="str">
        <f t="shared" si="80"/>
        <v>MD7453</v>
      </c>
      <c r="E4261" s="1514" t="s">
        <v>280</v>
      </c>
      <c r="F4261" s="1390">
        <v>500</v>
      </c>
      <c r="G4261" s="1283">
        <v>0.38</v>
      </c>
      <c r="H4261" s="1283">
        <v>0.45</v>
      </c>
      <c r="I4261" s="1283">
        <v>0.51</v>
      </c>
      <c r="J4261" s="1283">
        <v>0.56000000000000005</v>
      </c>
      <c r="K4261" s="1283">
        <v>0.61</v>
      </c>
      <c r="L4261" s="1283"/>
      <c r="M4261" s="1283"/>
      <c r="N4261" s="1283"/>
      <c r="O4261" s="1283"/>
      <c r="P4261" s="1283">
        <v>0.51</v>
      </c>
      <c r="R4261" s="1067"/>
      <c r="S4261"/>
      <c r="T4261" s="268"/>
      <c r="U4261" s="268"/>
      <c r="V4261" s="268"/>
      <c r="Z4261" s="21"/>
      <c r="AH4261"/>
    </row>
    <row r="4262" spans="1:34" ht="11.25" customHeight="1">
      <c r="A4262"/>
      <c r="B4262" s="1281" t="s">
        <v>32</v>
      </c>
      <c r="C4262" s="1282">
        <v>7502</v>
      </c>
      <c r="D4262" s="1341" t="str">
        <f t="shared" si="80"/>
        <v>MD7502</v>
      </c>
      <c r="E4262" s="1514" t="s">
        <v>122</v>
      </c>
      <c r="F4262" s="1390">
        <v>500</v>
      </c>
      <c r="G4262" s="1283">
        <v>1.24</v>
      </c>
      <c r="H4262" s="1283">
        <v>1.44</v>
      </c>
      <c r="I4262" s="1283">
        <v>1.65</v>
      </c>
      <c r="J4262" s="1283">
        <v>1.81</v>
      </c>
      <c r="K4262" s="1283">
        <v>1.98</v>
      </c>
      <c r="L4262" s="1283"/>
      <c r="M4262" s="1283"/>
      <c r="N4262" s="1283"/>
      <c r="O4262" s="1283"/>
      <c r="P4262" s="1283">
        <v>1.65</v>
      </c>
      <c r="R4262" s="1067"/>
      <c r="S4262"/>
      <c r="T4262" s="268"/>
      <c r="U4262" s="268"/>
      <c r="V4262" s="268"/>
      <c r="Z4262" s="21"/>
      <c r="AH4262"/>
    </row>
    <row r="4263" spans="1:34" ht="11.25" customHeight="1">
      <c r="A4263"/>
      <c r="B4263" s="1281" t="s">
        <v>32</v>
      </c>
      <c r="C4263" s="1282">
        <v>7515</v>
      </c>
      <c r="D4263" s="1341" t="str">
        <f t="shared" si="80"/>
        <v>MD7515</v>
      </c>
      <c r="E4263" s="1514" t="s">
        <v>122</v>
      </c>
      <c r="F4263" s="1390">
        <v>500</v>
      </c>
      <c r="G4263" s="1283">
        <v>1</v>
      </c>
      <c r="H4263" s="1283">
        <v>1.1599999999999999</v>
      </c>
      <c r="I4263" s="1283">
        <v>1.33</v>
      </c>
      <c r="J4263" s="1283">
        <v>1.46</v>
      </c>
      <c r="K4263" s="1283">
        <v>1.59</v>
      </c>
      <c r="L4263" s="1283"/>
      <c r="M4263" s="1283"/>
      <c r="N4263" s="1283"/>
      <c r="O4263" s="1283"/>
      <c r="P4263" s="1283">
        <v>1.33</v>
      </c>
      <c r="R4263" s="1067"/>
      <c r="S4263"/>
      <c r="T4263" s="268"/>
      <c r="U4263" s="268"/>
      <c r="V4263" s="268"/>
      <c r="Z4263" s="21"/>
      <c r="AH4263"/>
    </row>
    <row r="4264" spans="1:34" ht="11.25" customHeight="1">
      <c r="A4264"/>
      <c r="B4264" s="1281" t="s">
        <v>32</v>
      </c>
      <c r="C4264" s="1282">
        <v>7520</v>
      </c>
      <c r="D4264" s="1341" t="str">
        <f t="shared" si="80"/>
        <v>MD7520</v>
      </c>
      <c r="E4264" s="1514" t="s">
        <v>125</v>
      </c>
      <c r="F4264" s="1390">
        <v>500</v>
      </c>
      <c r="G4264" s="1283">
        <v>2.69</v>
      </c>
      <c r="H4264" s="1283">
        <v>3.14</v>
      </c>
      <c r="I4264" s="1283">
        <v>3.58</v>
      </c>
      <c r="J4264" s="1283">
        <v>3.94</v>
      </c>
      <c r="K4264" s="1283">
        <v>4.3</v>
      </c>
      <c r="L4264" s="1283"/>
      <c r="M4264" s="1283"/>
      <c r="N4264" s="1283"/>
      <c r="O4264" s="1283"/>
      <c r="P4264" s="1283">
        <v>3.58</v>
      </c>
      <c r="R4264" s="1067"/>
      <c r="S4264"/>
      <c r="T4264" s="268"/>
      <c r="U4264" s="268"/>
      <c r="V4264" s="268"/>
      <c r="Z4264" s="21"/>
      <c r="AH4264"/>
    </row>
    <row r="4265" spans="1:34" ht="11.25" customHeight="1">
      <c r="A4265"/>
      <c r="B4265" s="1281" t="s">
        <v>32</v>
      </c>
      <c r="C4265" s="1282">
        <v>7538</v>
      </c>
      <c r="D4265" s="1341" t="str">
        <f t="shared" si="80"/>
        <v>MD7538</v>
      </c>
      <c r="E4265" s="1514" t="s">
        <v>122</v>
      </c>
      <c r="F4265" s="1390">
        <v>500</v>
      </c>
      <c r="G4265" s="1283">
        <v>3.5</v>
      </c>
      <c r="H4265" s="1283">
        <v>4.09</v>
      </c>
      <c r="I4265" s="1283">
        <v>4.67</v>
      </c>
      <c r="J4265" s="1283">
        <v>5.14</v>
      </c>
      <c r="K4265" s="1283">
        <v>5.61</v>
      </c>
      <c r="L4265" s="1283"/>
      <c r="M4265" s="1283"/>
      <c r="N4265" s="1283"/>
      <c r="O4265" s="1283"/>
      <c r="P4265" s="1283">
        <v>4.67</v>
      </c>
      <c r="R4265" s="1067"/>
      <c r="S4265"/>
      <c r="T4265" s="268"/>
      <c r="U4265" s="268"/>
      <c r="V4265" s="268"/>
      <c r="Z4265" s="21"/>
      <c r="AH4265"/>
    </row>
    <row r="4266" spans="1:34" ht="11.25" customHeight="1">
      <c r="A4266"/>
      <c r="B4266" s="1281" t="s">
        <v>32</v>
      </c>
      <c r="C4266" s="1282">
        <v>7539</v>
      </c>
      <c r="D4266" s="1341" t="str">
        <f t="shared" si="80"/>
        <v>MD7539</v>
      </c>
      <c r="E4266" s="1514" t="s">
        <v>122</v>
      </c>
      <c r="F4266" s="1390">
        <v>500</v>
      </c>
      <c r="G4266" s="1283">
        <v>1</v>
      </c>
      <c r="H4266" s="1283">
        <v>1.1599999999999999</v>
      </c>
      <c r="I4266" s="1283">
        <v>1.33</v>
      </c>
      <c r="J4266" s="1283">
        <v>1.46</v>
      </c>
      <c r="K4266" s="1283">
        <v>1.59</v>
      </c>
      <c r="L4266" s="1283"/>
      <c r="M4266" s="1283"/>
      <c r="N4266" s="1283"/>
      <c r="O4266" s="1283"/>
      <c r="P4266" s="1283">
        <v>1.33</v>
      </c>
      <c r="R4266" s="1067"/>
      <c r="S4266"/>
      <c r="T4266" s="268"/>
      <c r="U4266" s="268"/>
      <c r="V4266" s="268"/>
      <c r="Z4266" s="21"/>
      <c r="AH4266"/>
    </row>
    <row r="4267" spans="1:34" ht="11.25" customHeight="1">
      <c r="A4267"/>
      <c r="B4267" s="1281" t="s">
        <v>32</v>
      </c>
      <c r="C4267" s="1282">
        <v>7540</v>
      </c>
      <c r="D4267" s="1341" t="str">
        <f t="shared" si="80"/>
        <v>MD7540</v>
      </c>
      <c r="E4267" s="1514" t="s">
        <v>122</v>
      </c>
      <c r="F4267" s="1390">
        <v>500</v>
      </c>
      <c r="G4267" s="1283">
        <v>2.04</v>
      </c>
      <c r="H4267" s="1283">
        <v>2.38</v>
      </c>
      <c r="I4267" s="1283">
        <v>2.72</v>
      </c>
      <c r="J4267" s="1283">
        <v>2.99</v>
      </c>
      <c r="K4267" s="1283">
        <v>3.26</v>
      </c>
      <c r="L4267" s="1283"/>
      <c r="M4267" s="1283"/>
      <c r="N4267" s="1283"/>
      <c r="O4267" s="1283"/>
      <c r="P4267" s="1283">
        <v>2.72</v>
      </c>
      <c r="R4267" s="1067"/>
      <c r="S4267"/>
      <c r="T4267" s="268"/>
      <c r="U4267" s="268"/>
      <c r="V4267" s="268"/>
      <c r="Z4267" s="21"/>
      <c r="AH4267"/>
    </row>
    <row r="4268" spans="1:34" ht="11.25" customHeight="1">
      <c r="A4268"/>
      <c r="B4268" s="1281" t="s">
        <v>32</v>
      </c>
      <c r="C4268" s="1282">
        <v>7580</v>
      </c>
      <c r="D4268" s="1341" t="str">
        <f t="shared" si="80"/>
        <v>MD7580</v>
      </c>
      <c r="E4268" s="1514" t="s">
        <v>122</v>
      </c>
      <c r="F4268" s="1390">
        <v>500</v>
      </c>
      <c r="G4268" s="1283">
        <v>1.74</v>
      </c>
      <c r="H4268" s="1283">
        <v>2.0299999999999998</v>
      </c>
      <c r="I4268" s="1283">
        <v>2.3199999999999998</v>
      </c>
      <c r="J4268" s="1283">
        <v>2.5499999999999998</v>
      </c>
      <c r="K4268" s="1283">
        <v>2.78</v>
      </c>
      <c r="L4268" s="1283"/>
      <c r="M4268" s="1283"/>
      <c r="N4268" s="1283"/>
      <c r="O4268" s="1283"/>
      <c r="P4268" s="1283">
        <v>2.3199999999999998</v>
      </c>
      <c r="R4268" s="1067"/>
      <c r="S4268"/>
      <c r="T4268" s="268"/>
      <c r="U4268" s="268"/>
      <c r="V4268" s="268"/>
      <c r="Z4268" s="21"/>
      <c r="AH4268"/>
    </row>
    <row r="4269" spans="1:34" ht="11.25" customHeight="1">
      <c r="A4269"/>
      <c r="B4269" s="1281" t="s">
        <v>32</v>
      </c>
      <c r="C4269" s="1282">
        <v>7590</v>
      </c>
      <c r="D4269" s="1341" t="str">
        <f t="shared" si="80"/>
        <v>MD7590</v>
      </c>
      <c r="E4269" s="1514" t="s">
        <v>124</v>
      </c>
      <c r="F4269" s="1390">
        <v>500</v>
      </c>
      <c r="G4269" s="1283">
        <v>2.62</v>
      </c>
      <c r="H4269" s="1283">
        <v>3.05</v>
      </c>
      <c r="I4269" s="1283">
        <v>3.49</v>
      </c>
      <c r="J4269" s="1283">
        <v>3.84</v>
      </c>
      <c r="K4269" s="1283">
        <v>4.1900000000000004</v>
      </c>
      <c r="L4269" s="1283"/>
      <c r="M4269" s="1283"/>
      <c r="N4269" s="1283"/>
      <c r="O4269" s="1283"/>
      <c r="P4269" s="1283">
        <v>3.49</v>
      </c>
      <c r="R4269" s="1067"/>
      <c r="S4269"/>
      <c r="T4269" s="268"/>
      <c r="U4269" s="268"/>
      <c r="V4269" s="268"/>
      <c r="Z4269" s="21"/>
      <c r="AH4269"/>
    </row>
    <row r="4270" spans="1:34" ht="11.25" customHeight="1">
      <c r="A4270"/>
      <c r="B4270" s="1281" t="s">
        <v>32</v>
      </c>
      <c r="C4270" s="1282">
        <v>7600</v>
      </c>
      <c r="D4270" s="1341" t="str">
        <f t="shared" si="80"/>
        <v>MD7600</v>
      </c>
      <c r="E4270" s="1514" t="s">
        <v>123</v>
      </c>
      <c r="F4270" s="1390">
        <v>500</v>
      </c>
      <c r="G4270" s="1283">
        <v>2.78</v>
      </c>
      <c r="H4270" s="1283">
        <v>3.25</v>
      </c>
      <c r="I4270" s="1283">
        <v>3.71</v>
      </c>
      <c r="J4270" s="1283">
        <v>4.08</v>
      </c>
      <c r="K4270" s="1283">
        <v>4.45</v>
      </c>
      <c r="L4270" s="1283"/>
      <c r="M4270" s="1283"/>
      <c r="N4270" s="1283"/>
      <c r="O4270" s="1283"/>
      <c r="P4270" s="1283">
        <v>3.71</v>
      </c>
      <c r="R4270" s="1067"/>
      <c r="S4270"/>
      <c r="T4270" s="268"/>
      <c r="U4270" s="268"/>
      <c r="V4270" s="268"/>
      <c r="Z4270" s="21"/>
      <c r="AH4270"/>
    </row>
    <row r="4271" spans="1:34" ht="11.25" customHeight="1">
      <c r="A4271"/>
      <c r="B4271" s="1281" t="s">
        <v>32</v>
      </c>
      <c r="C4271" s="1282">
        <v>7605</v>
      </c>
      <c r="D4271" s="1341" t="str">
        <f t="shared" si="80"/>
        <v>MD7605</v>
      </c>
      <c r="E4271" s="1514" t="s">
        <v>121</v>
      </c>
      <c r="F4271" s="1390">
        <v>500</v>
      </c>
      <c r="G4271" s="1283">
        <v>1.27</v>
      </c>
      <c r="H4271" s="1283">
        <v>1.48</v>
      </c>
      <c r="I4271" s="1283">
        <v>1.7</v>
      </c>
      <c r="J4271" s="1283">
        <v>1.87</v>
      </c>
      <c r="K4271" s="1283">
        <v>2.04</v>
      </c>
      <c r="L4271" s="1283"/>
      <c r="M4271" s="1283"/>
      <c r="N4271" s="1283"/>
      <c r="O4271" s="1283"/>
      <c r="P4271" s="1283">
        <v>1.7</v>
      </c>
      <c r="R4271" s="1067"/>
      <c r="S4271"/>
      <c r="T4271" s="268"/>
      <c r="U4271" s="268"/>
      <c r="V4271" s="268"/>
      <c r="Z4271" s="21"/>
      <c r="AH4271"/>
    </row>
    <row r="4272" spans="1:34" ht="11.25" customHeight="1">
      <c r="A4272"/>
      <c r="B4272" s="1281" t="s">
        <v>32</v>
      </c>
      <c r="C4272" s="1282">
        <v>7610</v>
      </c>
      <c r="D4272" s="1341" t="str">
        <f t="shared" si="80"/>
        <v>MD7610</v>
      </c>
      <c r="E4272" s="1514" t="s">
        <v>122</v>
      </c>
      <c r="F4272" s="1390">
        <v>500</v>
      </c>
      <c r="G4272" s="1283">
        <v>0.28000000000000003</v>
      </c>
      <c r="H4272" s="1283">
        <v>0.32</v>
      </c>
      <c r="I4272" s="1283">
        <v>0.37</v>
      </c>
      <c r="J4272" s="1283">
        <v>0.4</v>
      </c>
      <c r="K4272" s="1283">
        <v>0.44</v>
      </c>
      <c r="L4272" s="1283"/>
      <c r="M4272" s="1283"/>
      <c r="N4272" s="1283"/>
      <c r="O4272" s="1283"/>
      <c r="P4272" s="1283">
        <v>0.37</v>
      </c>
      <c r="R4272" s="1067"/>
      <c r="S4272"/>
      <c r="T4272" s="268"/>
      <c r="U4272" s="268"/>
      <c r="V4272" s="268"/>
      <c r="Z4272" s="21"/>
      <c r="AH4272"/>
    </row>
    <row r="4273" spans="1:34" ht="11.25" customHeight="1">
      <c r="A4273"/>
      <c r="B4273" s="1281" t="s">
        <v>32</v>
      </c>
      <c r="C4273" s="1282">
        <v>7705</v>
      </c>
      <c r="D4273" s="1341" t="str">
        <f t="shared" si="80"/>
        <v>MD7705</v>
      </c>
      <c r="E4273" s="1514" t="s">
        <v>124</v>
      </c>
      <c r="F4273" s="1390">
        <v>600</v>
      </c>
      <c r="G4273" s="1283">
        <v>4.33</v>
      </c>
      <c r="H4273" s="1283">
        <v>5.05</v>
      </c>
      <c r="I4273" s="1283">
        <v>5.78</v>
      </c>
      <c r="J4273" s="1283">
        <v>6.35</v>
      </c>
      <c r="K4273" s="1283">
        <v>6.93</v>
      </c>
      <c r="L4273" s="1283"/>
      <c r="M4273" s="1283"/>
      <c r="N4273" s="1283"/>
      <c r="O4273" s="1283"/>
      <c r="P4273" s="1283">
        <v>5.78</v>
      </c>
      <c r="R4273" s="1067"/>
      <c r="S4273"/>
      <c r="T4273" s="268"/>
      <c r="U4273" s="268"/>
      <c r="V4273" s="268"/>
      <c r="Z4273" s="21"/>
      <c r="AH4273"/>
    </row>
    <row r="4274" spans="1:34" ht="11.25" customHeight="1">
      <c r="A4274"/>
      <c r="B4274" s="1281" t="s">
        <v>32</v>
      </c>
      <c r="C4274" s="1282">
        <v>7710</v>
      </c>
      <c r="D4274" s="1341" t="str">
        <f t="shared" si="80"/>
        <v>MD7710</v>
      </c>
      <c r="E4274" s="1514" t="s">
        <v>122</v>
      </c>
      <c r="F4274" s="1390">
        <v>600</v>
      </c>
      <c r="G4274" s="1283">
        <v>4.68</v>
      </c>
      <c r="H4274" s="1283">
        <v>5.46</v>
      </c>
      <c r="I4274" s="1283">
        <v>6.24</v>
      </c>
      <c r="J4274" s="1283">
        <v>6.86</v>
      </c>
      <c r="K4274" s="1283">
        <v>7.49</v>
      </c>
      <c r="L4274" s="1283"/>
      <c r="M4274" s="1283"/>
      <c r="N4274" s="1283"/>
      <c r="O4274" s="1283"/>
      <c r="P4274" s="1283">
        <v>6.24</v>
      </c>
      <c r="R4274" s="1067"/>
      <c r="S4274"/>
      <c r="T4274" s="268"/>
      <c r="U4274" s="268"/>
      <c r="V4274" s="268"/>
      <c r="Z4274" s="21"/>
      <c r="AH4274"/>
    </row>
    <row r="4275" spans="1:34" ht="11.25" customHeight="1">
      <c r="A4275"/>
      <c r="B4275" s="1281" t="s">
        <v>32</v>
      </c>
      <c r="C4275" s="1282">
        <v>7711</v>
      </c>
      <c r="D4275" s="1341" t="str">
        <f t="shared" si="80"/>
        <v>MD7711</v>
      </c>
      <c r="E4275" s="1514" t="s">
        <v>122</v>
      </c>
      <c r="F4275" s="1390">
        <v>600</v>
      </c>
      <c r="G4275" s="1283">
        <v>4.68</v>
      </c>
      <c r="H4275" s="1283">
        <v>5.46</v>
      </c>
      <c r="I4275" s="1283">
        <v>6.24</v>
      </c>
      <c r="J4275" s="1283">
        <v>6.86</v>
      </c>
      <c r="K4275" s="1283">
        <v>7.49</v>
      </c>
      <c r="L4275" s="1283"/>
      <c r="M4275" s="1283"/>
      <c r="N4275" s="1283"/>
      <c r="O4275" s="1283"/>
      <c r="P4275" s="1283">
        <v>6.24</v>
      </c>
      <c r="R4275" s="1067"/>
      <c r="S4275"/>
      <c r="T4275" s="268"/>
      <c r="U4275" s="268"/>
      <c r="V4275" s="268"/>
      <c r="Z4275" s="21"/>
      <c r="AH4275"/>
    </row>
    <row r="4276" spans="1:34" ht="11.25" customHeight="1">
      <c r="A4276"/>
      <c r="B4276" s="1281" t="s">
        <v>32</v>
      </c>
      <c r="C4276" s="1282">
        <v>7720</v>
      </c>
      <c r="D4276" s="1341" t="str">
        <f t="shared" si="80"/>
        <v>MD7720</v>
      </c>
      <c r="E4276" s="1514" t="s">
        <v>123</v>
      </c>
      <c r="F4276" s="1390">
        <v>500</v>
      </c>
      <c r="G4276" s="1283">
        <v>1.98</v>
      </c>
      <c r="H4276" s="1283">
        <v>2.31</v>
      </c>
      <c r="I4276" s="1283">
        <v>2.64</v>
      </c>
      <c r="J4276" s="1283">
        <v>2.9</v>
      </c>
      <c r="K4276" s="1283">
        <v>3.17</v>
      </c>
      <c r="L4276" s="1283"/>
      <c r="M4276" s="1283"/>
      <c r="N4276" s="1283"/>
      <c r="O4276" s="1283"/>
      <c r="P4276" s="1283">
        <v>2.64</v>
      </c>
      <c r="R4276" s="1067"/>
      <c r="S4276"/>
      <c r="T4276" s="268"/>
      <c r="U4276" s="268"/>
      <c r="V4276" s="268"/>
      <c r="Z4276" s="21"/>
      <c r="AH4276"/>
    </row>
    <row r="4277" spans="1:34" ht="11.25" customHeight="1">
      <c r="A4277"/>
      <c r="B4277" s="1281" t="s">
        <v>32</v>
      </c>
      <c r="C4277" s="1282">
        <v>7855</v>
      </c>
      <c r="D4277" s="1341" t="str">
        <f t="shared" si="80"/>
        <v>MD7855</v>
      </c>
      <c r="E4277" s="1514" t="s">
        <v>122</v>
      </c>
      <c r="F4277" s="1390">
        <v>500</v>
      </c>
      <c r="G4277" s="1283">
        <v>2.76</v>
      </c>
      <c r="H4277" s="1283">
        <v>3.22</v>
      </c>
      <c r="I4277" s="1283">
        <v>3.68</v>
      </c>
      <c r="J4277" s="1283">
        <v>4.05</v>
      </c>
      <c r="K4277" s="1283">
        <v>4.42</v>
      </c>
      <c r="L4277" s="1283"/>
      <c r="M4277" s="1283"/>
      <c r="N4277" s="1283"/>
      <c r="O4277" s="1283"/>
      <c r="P4277" s="1283">
        <v>3.68</v>
      </c>
      <c r="R4277" s="1067"/>
      <c r="S4277"/>
      <c r="T4277" s="268"/>
      <c r="U4277" s="268"/>
      <c r="V4277" s="268"/>
      <c r="Z4277" s="21"/>
      <c r="AH4277"/>
    </row>
    <row r="4278" spans="1:34" ht="11.25" customHeight="1">
      <c r="A4278"/>
      <c r="B4278" s="1281" t="s">
        <v>32</v>
      </c>
      <c r="C4278" s="1282">
        <v>8001</v>
      </c>
      <c r="D4278" s="1341" t="str">
        <f t="shared" si="80"/>
        <v>MD8001</v>
      </c>
      <c r="E4278" s="1514" t="s">
        <v>121</v>
      </c>
      <c r="F4278" s="1390">
        <v>500</v>
      </c>
      <c r="G4278" s="1283">
        <v>1.57</v>
      </c>
      <c r="H4278" s="1283">
        <v>1.83</v>
      </c>
      <c r="I4278" s="1283">
        <v>2.1</v>
      </c>
      <c r="J4278" s="1283">
        <v>2.31</v>
      </c>
      <c r="K4278" s="1283">
        <v>2.52</v>
      </c>
      <c r="L4278" s="1283"/>
      <c r="M4278" s="1283"/>
      <c r="N4278" s="1283"/>
      <c r="O4278" s="1283"/>
      <c r="P4278" s="1283">
        <v>2.1</v>
      </c>
      <c r="R4278" s="1067"/>
      <c r="S4278"/>
      <c r="T4278" s="268"/>
      <c r="U4278" s="268"/>
      <c r="V4278" s="268"/>
      <c r="Z4278" s="21"/>
      <c r="AH4278"/>
    </row>
    <row r="4279" spans="1:34" ht="11.25" customHeight="1">
      <c r="A4279"/>
      <c r="B4279" s="1281" t="s">
        <v>32</v>
      </c>
      <c r="C4279" s="1282">
        <v>8002</v>
      </c>
      <c r="D4279" s="1341" t="str">
        <f t="shared" si="80"/>
        <v>MD8002</v>
      </c>
      <c r="E4279" s="1514" t="s">
        <v>125</v>
      </c>
      <c r="F4279" s="1390">
        <v>500</v>
      </c>
      <c r="G4279" s="1283">
        <v>1.18</v>
      </c>
      <c r="H4279" s="1283">
        <v>1.37</v>
      </c>
      <c r="I4279" s="1283">
        <v>1.57</v>
      </c>
      <c r="J4279" s="1283">
        <v>1.72</v>
      </c>
      <c r="K4279" s="1283">
        <v>1.88</v>
      </c>
      <c r="L4279" s="1283"/>
      <c r="M4279" s="1283"/>
      <c r="N4279" s="1283"/>
      <c r="O4279" s="1283"/>
      <c r="P4279" s="1283">
        <v>1.57</v>
      </c>
      <c r="R4279" s="1067"/>
      <c r="S4279"/>
      <c r="T4279" s="268"/>
      <c r="U4279" s="268"/>
      <c r="V4279" s="268"/>
      <c r="Z4279" s="21"/>
      <c r="AH4279"/>
    </row>
    <row r="4280" spans="1:34" ht="11.25" customHeight="1">
      <c r="A4280"/>
      <c r="B4280" s="1281" t="s">
        <v>32</v>
      </c>
      <c r="C4280" s="1282">
        <v>8006</v>
      </c>
      <c r="D4280" s="1341" t="str">
        <f t="shared" si="80"/>
        <v>MD8006</v>
      </c>
      <c r="E4280" s="1514" t="s">
        <v>121</v>
      </c>
      <c r="F4280" s="1390">
        <v>500</v>
      </c>
      <c r="G4280" s="1283">
        <v>1.1399999999999999</v>
      </c>
      <c r="H4280" s="1283">
        <v>1.33</v>
      </c>
      <c r="I4280" s="1283">
        <v>1.52</v>
      </c>
      <c r="J4280" s="1283">
        <v>1.67</v>
      </c>
      <c r="K4280" s="1283">
        <v>1.82</v>
      </c>
      <c r="L4280" s="1283"/>
      <c r="M4280" s="1283"/>
      <c r="N4280" s="1283"/>
      <c r="O4280" s="1283"/>
      <c r="P4280" s="1283">
        <v>1.52</v>
      </c>
      <c r="R4280" s="1067"/>
      <c r="S4280"/>
      <c r="T4280" s="268"/>
      <c r="U4280" s="268"/>
      <c r="V4280" s="268"/>
      <c r="Z4280" s="21"/>
      <c r="AH4280"/>
    </row>
    <row r="4281" spans="1:34" ht="11.25" customHeight="1">
      <c r="A4281"/>
      <c r="B4281" s="1281" t="s">
        <v>32</v>
      </c>
      <c r="C4281" s="1282">
        <v>8008</v>
      </c>
      <c r="D4281" s="1341" t="str">
        <f t="shared" si="80"/>
        <v>MD8008</v>
      </c>
      <c r="E4281" s="1514" t="s">
        <v>121</v>
      </c>
      <c r="F4281" s="1390">
        <v>500</v>
      </c>
      <c r="G4281" s="1283">
        <v>0.64</v>
      </c>
      <c r="H4281" s="1283">
        <v>0.74</v>
      </c>
      <c r="I4281" s="1283">
        <v>0.85</v>
      </c>
      <c r="J4281" s="1283">
        <v>0.93</v>
      </c>
      <c r="K4281" s="1283">
        <v>1.02</v>
      </c>
      <c r="L4281" s="1283"/>
      <c r="M4281" s="1283"/>
      <c r="N4281" s="1283"/>
      <c r="O4281" s="1283"/>
      <c r="P4281" s="1283">
        <v>0.85</v>
      </c>
      <c r="R4281" s="1067"/>
      <c r="S4281"/>
      <c r="T4281" s="268"/>
      <c r="U4281" s="268"/>
      <c r="V4281" s="268"/>
      <c r="Z4281" s="21"/>
      <c r="AH4281"/>
    </row>
    <row r="4282" spans="1:34" ht="11.25" customHeight="1">
      <c r="A4282"/>
      <c r="B4282" s="1281" t="s">
        <v>32</v>
      </c>
      <c r="C4282" s="1282">
        <v>8010</v>
      </c>
      <c r="D4282" s="1341" t="str">
        <f t="shared" si="80"/>
        <v>MD8010</v>
      </c>
      <c r="E4282" s="1514" t="s">
        <v>121</v>
      </c>
      <c r="F4282" s="1390">
        <v>500</v>
      </c>
      <c r="G4282" s="1283">
        <v>1.32</v>
      </c>
      <c r="H4282" s="1283">
        <v>1.54</v>
      </c>
      <c r="I4282" s="1283">
        <v>1.76</v>
      </c>
      <c r="J4282" s="1283">
        <v>1.94</v>
      </c>
      <c r="K4282" s="1283">
        <v>2.11</v>
      </c>
      <c r="L4282" s="1283"/>
      <c r="M4282" s="1283"/>
      <c r="N4282" s="1283"/>
      <c r="O4282" s="1283"/>
      <c r="P4282" s="1283">
        <v>1.76</v>
      </c>
      <c r="R4282" s="1067"/>
      <c r="S4282"/>
      <c r="T4282" s="268"/>
      <c r="U4282" s="268"/>
      <c r="V4282" s="268"/>
      <c r="Z4282" s="21"/>
      <c r="AH4282"/>
    </row>
    <row r="4283" spans="1:34" ht="11.25" customHeight="1">
      <c r="A4283"/>
      <c r="B4283" s="1281" t="s">
        <v>32</v>
      </c>
      <c r="C4283" s="1282">
        <v>8013</v>
      </c>
      <c r="D4283" s="1341" t="str">
        <f t="shared" si="80"/>
        <v>MD8013</v>
      </c>
      <c r="E4283" s="1514" t="s">
        <v>121</v>
      </c>
      <c r="F4283" s="1390">
        <v>500</v>
      </c>
      <c r="G4283" s="1283">
        <v>0.23</v>
      </c>
      <c r="H4283" s="1283">
        <v>0.27</v>
      </c>
      <c r="I4283" s="1283">
        <v>0.3</v>
      </c>
      <c r="J4283" s="1283">
        <v>0.33</v>
      </c>
      <c r="K4283" s="1283">
        <v>0.36</v>
      </c>
      <c r="L4283" s="1283"/>
      <c r="M4283" s="1283"/>
      <c r="N4283" s="1283"/>
      <c r="O4283" s="1283"/>
      <c r="P4283" s="1283">
        <v>0.3</v>
      </c>
      <c r="R4283" s="1067"/>
      <c r="S4283"/>
      <c r="T4283" s="268"/>
      <c r="U4283" s="268"/>
      <c r="V4283" s="268"/>
      <c r="Z4283" s="21"/>
      <c r="AH4283"/>
    </row>
    <row r="4284" spans="1:34" ht="11.25" customHeight="1">
      <c r="A4284"/>
      <c r="B4284" s="1281" t="s">
        <v>32</v>
      </c>
      <c r="C4284" s="1282">
        <v>8015</v>
      </c>
      <c r="D4284" s="1341" t="str">
        <f t="shared" si="80"/>
        <v>MD8015</v>
      </c>
      <c r="E4284" s="1514" t="s">
        <v>121</v>
      </c>
      <c r="F4284" s="1390">
        <v>500</v>
      </c>
      <c r="G4284" s="1283">
        <v>0.47</v>
      </c>
      <c r="H4284" s="1283">
        <v>0.55000000000000004</v>
      </c>
      <c r="I4284" s="1283">
        <v>0.62</v>
      </c>
      <c r="J4284" s="1283">
        <v>0.69</v>
      </c>
      <c r="K4284" s="1283">
        <v>0.75</v>
      </c>
      <c r="L4284" s="1283"/>
      <c r="M4284" s="1283"/>
      <c r="N4284" s="1283"/>
      <c r="O4284" s="1283"/>
      <c r="P4284" s="1283">
        <v>0.62</v>
      </c>
      <c r="R4284" s="1067"/>
      <c r="S4284"/>
      <c r="T4284" s="268"/>
      <c r="U4284" s="268"/>
      <c r="V4284" s="268"/>
      <c r="Z4284" s="21"/>
      <c r="AH4284"/>
    </row>
    <row r="4285" spans="1:34" ht="11.25" customHeight="1">
      <c r="A4285"/>
      <c r="B4285" s="1281" t="s">
        <v>32</v>
      </c>
      <c r="C4285" s="1282">
        <v>8017</v>
      </c>
      <c r="D4285" s="1341" t="str">
        <f t="shared" si="80"/>
        <v>MD8017</v>
      </c>
      <c r="E4285" s="1514" t="s">
        <v>121</v>
      </c>
      <c r="F4285" s="1390">
        <v>500</v>
      </c>
      <c r="G4285" s="1283">
        <v>0.86</v>
      </c>
      <c r="H4285" s="1283">
        <v>1.01</v>
      </c>
      <c r="I4285" s="1283">
        <v>1.1499999999999999</v>
      </c>
      <c r="J4285" s="1283">
        <v>1.27</v>
      </c>
      <c r="K4285" s="1283">
        <v>1.38</v>
      </c>
      <c r="L4285" s="1283"/>
      <c r="M4285" s="1283"/>
      <c r="N4285" s="1283"/>
      <c r="O4285" s="1283"/>
      <c r="P4285" s="1283">
        <v>1.1499999999999999</v>
      </c>
      <c r="R4285" s="1067"/>
      <c r="S4285"/>
      <c r="T4285" s="268"/>
      <c r="U4285" s="268"/>
      <c r="V4285" s="268"/>
      <c r="Z4285" s="21"/>
      <c r="AH4285"/>
    </row>
    <row r="4286" spans="1:34" ht="11.25" customHeight="1">
      <c r="A4286"/>
      <c r="B4286" s="1281" t="s">
        <v>32</v>
      </c>
      <c r="C4286" s="1282">
        <v>8018</v>
      </c>
      <c r="D4286" s="1341" t="str">
        <f t="shared" si="80"/>
        <v>MD8018</v>
      </c>
      <c r="E4286" s="1514" t="s">
        <v>121</v>
      </c>
      <c r="F4286" s="1390">
        <v>500</v>
      </c>
      <c r="G4286" s="1283">
        <v>2.1800000000000002</v>
      </c>
      <c r="H4286" s="1283">
        <v>2.5499999999999998</v>
      </c>
      <c r="I4286" s="1283">
        <v>2.91</v>
      </c>
      <c r="J4286" s="1283">
        <v>3.2</v>
      </c>
      <c r="K4286" s="1283">
        <v>3.49</v>
      </c>
      <c r="L4286" s="1283"/>
      <c r="M4286" s="1283"/>
      <c r="N4286" s="1283"/>
      <c r="O4286" s="1283"/>
      <c r="P4286" s="1283">
        <v>2.91</v>
      </c>
      <c r="R4286" s="1067"/>
      <c r="S4286"/>
      <c r="T4286" s="268"/>
      <c r="U4286" s="268"/>
      <c r="V4286" s="268"/>
      <c r="Z4286" s="21"/>
      <c r="AH4286"/>
    </row>
    <row r="4287" spans="1:34" ht="11.25" customHeight="1">
      <c r="A4287"/>
      <c r="B4287" s="1281" t="s">
        <v>32</v>
      </c>
      <c r="C4287" s="1282">
        <v>8021</v>
      </c>
      <c r="D4287" s="1341" t="str">
        <f t="shared" si="80"/>
        <v>MD8021</v>
      </c>
      <c r="E4287" s="1514" t="s">
        <v>121</v>
      </c>
      <c r="F4287" s="1390">
        <v>500</v>
      </c>
      <c r="G4287" s="1283">
        <v>1.88</v>
      </c>
      <c r="H4287" s="1283">
        <v>2.2000000000000002</v>
      </c>
      <c r="I4287" s="1283">
        <v>2.5099999999999998</v>
      </c>
      <c r="J4287" s="1283">
        <v>2.76</v>
      </c>
      <c r="K4287" s="1283">
        <v>3.01</v>
      </c>
      <c r="L4287" s="1283"/>
      <c r="M4287" s="1283"/>
      <c r="N4287" s="1283"/>
      <c r="O4287" s="1283"/>
      <c r="P4287" s="1283">
        <v>2.5099999999999998</v>
      </c>
      <c r="R4287" s="1067"/>
      <c r="S4287"/>
      <c r="T4287" s="268"/>
      <c r="U4287" s="268"/>
      <c r="V4287" s="268"/>
      <c r="Z4287" s="21"/>
      <c r="AH4287"/>
    </row>
    <row r="4288" spans="1:34" ht="11.25" customHeight="1">
      <c r="A4288"/>
      <c r="B4288" s="1281" t="s">
        <v>32</v>
      </c>
      <c r="C4288" s="1282">
        <v>8031</v>
      </c>
      <c r="D4288" s="1341" t="str">
        <f t="shared" si="80"/>
        <v>MD8031</v>
      </c>
      <c r="E4288" s="1514" t="s">
        <v>121</v>
      </c>
      <c r="F4288" s="1390">
        <v>500</v>
      </c>
      <c r="G4288" s="1283">
        <v>1.42</v>
      </c>
      <c r="H4288" s="1283">
        <v>1.65</v>
      </c>
      <c r="I4288" s="1283">
        <v>1.89</v>
      </c>
      <c r="J4288" s="1283">
        <v>2.08</v>
      </c>
      <c r="K4288" s="1283">
        <v>2.27</v>
      </c>
      <c r="L4288" s="1283"/>
      <c r="M4288" s="1283"/>
      <c r="N4288" s="1283"/>
      <c r="O4288" s="1283"/>
      <c r="P4288" s="1283">
        <v>1.89</v>
      </c>
      <c r="R4288" s="1067"/>
      <c r="S4288"/>
      <c r="T4288" s="268"/>
      <c r="U4288" s="268"/>
      <c r="V4288" s="268"/>
      <c r="Z4288" s="21"/>
      <c r="AH4288"/>
    </row>
    <row r="4289" spans="1:34" ht="11.25" customHeight="1">
      <c r="A4289"/>
      <c r="B4289" s="1281" t="s">
        <v>32</v>
      </c>
      <c r="C4289" s="1282">
        <v>8032</v>
      </c>
      <c r="D4289" s="1341" t="str">
        <f t="shared" si="80"/>
        <v>MD8032</v>
      </c>
      <c r="E4289" s="1514" t="s">
        <v>121</v>
      </c>
      <c r="F4289" s="1390">
        <v>500</v>
      </c>
      <c r="G4289" s="1283">
        <v>1.2</v>
      </c>
      <c r="H4289" s="1283">
        <v>1.4</v>
      </c>
      <c r="I4289" s="1283">
        <v>1.6</v>
      </c>
      <c r="J4289" s="1283">
        <v>1.76</v>
      </c>
      <c r="K4289" s="1283">
        <v>1.92</v>
      </c>
      <c r="L4289" s="1283"/>
      <c r="M4289" s="1283"/>
      <c r="N4289" s="1283"/>
      <c r="O4289" s="1283"/>
      <c r="P4289" s="1283">
        <v>1.6</v>
      </c>
      <c r="R4289" s="1067"/>
      <c r="S4289"/>
      <c r="T4289" s="268"/>
      <c r="U4289" s="268"/>
      <c r="V4289" s="268"/>
      <c r="Z4289" s="21"/>
      <c r="AH4289"/>
    </row>
    <row r="4290" spans="1:34" ht="11.25" customHeight="1">
      <c r="A4290"/>
      <c r="B4290" s="1281" t="s">
        <v>32</v>
      </c>
      <c r="C4290" s="1282">
        <v>8033</v>
      </c>
      <c r="D4290" s="1341" t="str">
        <f t="shared" si="80"/>
        <v>MD8033</v>
      </c>
      <c r="E4290" s="1514" t="s">
        <v>121</v>
      </c>
      <c r="F4290" s="1390">
        <v>500</v>
      </c>
      <c r="G4290" s="1283">
        <v>2.06</v>
      </c>
      <c r="H4290" s="1283">
        <v>2.41</v>
      </c>
      <c r="I4290" s="1283">
        <v>2.75</v>
      </c>
      <c r="J4290" s="1283">
        <v>3.03</v>
      </c>
      <c r="K4290" s="1283">
        <v>3.3</v>
      </c>
      <c r="L4290" s="1283"/>
      <c r="M4290" s="1283"/>
      <c r="N4290" s="1283"/>
      <c r="O4290" s="1283"/>
      <c r="P4290" s="1283">
        <v>2.75</v>
      </c>
      <c r="R4290" s="1067"/>
      <c r="S4290"/>
      <c r="T4290" s="268"/>
      <c r="U4290" s="268"/>
      <c r="V4290" s="268"/>
      <c r="Z4290" s="21"/>
      <c r="AH4290"/>
    </row>
    <row r="4291" spans="1:34" ht="11.25" customHeight="1">
      <c r="A4291"/>
      <c r="B4291" s="1281" t="s">
        <v>32</v>
      </c>
      <c r="C4291" s="1282">
        <v>8037</v>
      </c>
      <c r="D4291" s="1341" t="str">
        <f t="shared" si="80"/>
        <v>MD8037</v>
      </c>
      <c r="E4291" s="1514" t="s">
        <v>125</v>
      </c>
      <c r="F4291" s="1390">
        <v>500</v>
      </c>
      <c r="G4291" s="1283">
        <v>1.1299999999999999</v>
      </c>
      <c r="H4291" s="1283">
        <v>1.32</v>
      </c>
      <c r="I4291" s="1283">
        <v>1.5</v>
      </c>
      <c r="J4291" s="1283">
        <v>1.65</v>
      </c>
      <c r="K4291" s="1283">
        <v>1.8</v>
      </c>
      <c r="L4291" s="1283"/>
      <c r="M4291" s="1283"/>
      <c r="N4291" s="1283"/>
      <c r="O4291" s="1283"/>
      <c r="P4291" s="1283">
        <v>1.5</v>
      </c>
      <c r="R4291" s="1067"/>
      <c r="S4291"/>
      <c r="T4291" s="268"/>
      <c r="U4291" s="268"/>
      <c r="V4291" s="268"/>
      <c r="Z4291" s="21"/>
      <c r="AH4291"/>
    </row>
    <row r="4292" spans="1:34" ht="11.25" customHeight="1">
      <c r="A4292"/>
      <c r="B4292" s="1281" t="s">
        <v>32</v>
      </c>
      <c r="C4292" s="1282">
        <v>8039</v>
      </c>
      <c r="D4292" s="1341" t="str">
        <f t="shared" si="80"/>
        <v>MD8039</v>
      </c>
      <c r="E4292" s="1514" t="s">
        <v>125</v>
      </c>
      <c r="F4292" s="1390">
        <v>500</v>
      </c>
      <c r="G4292" s="1283">
        <v>0.94</v>
      </c>
      <c r="H4292" s="1283">
        <v>1.0900000000000001</v>
      </c>
      <c r="I4292" s="1283">
        <v>1.25</v>
      </c>
      <c r="J4292" s="1283">
        <v>1.37</v>
      </c>
      <c r="K4292" s="1283">
        <v>1.5</v>
      </c>
      <c r="L4292" s="1283"/>
      <c r="M4292" s="1283"/>
      <c r="N4292" s="1283"/>
      <c r="O4292" s="1283"/>
      <c r="P4292" s="1283">
        <v>1.25</v>
      </c>
      <c r="R4292" s="1067"/>
      <c r="S4292"/>
      <c r="T4292" s="268"/>
      <c r="U4292" s="268"/>
      <c r="V4292" s="268"/>
      <c r="Z4292" s="21"/>
      <c r="AH4292"/>
    </row>
    <row r="4293" spans="1:34" ht="11.25" customHeight="1">
      <c r="A4293"/>
      <c r="B4293" s="1281" t="s">
        <v>32</v>
      </c>
      <c r="C4293" s="1282">
        <v>8044</v>
      </c>
      <c r="D4293" s="1341" t="str">
        <f t="shared" si="80"/>
        <v>MD8044</v>
      </c>
      <c r="E4293" s="1514" t="s">
        <v>121</v>
      </c>
      <c r="F4293" s="1390">
        <v>500</v>
      </c>
      <c r="G4293" s="1283">
        <v>2.2599999999999998</v>
      </c>
      <c r="H4293" s="1283">
        <v>2.63</v>
      </c>
      <c r="I4293" s="1283">
        <v>3.01</v>
      </c>
      <c r="J4293" s="1283">
        <v>3.31</v>
      </c>
      <c r="K4293" s="1283">
        <v>3.61</v>
      </c>
      <c r="L4293" s="1283"/>
      <c r="M4293" s="1283"/>
      <c r="N4293" s="1283"/>
      <c r="O4293" s="1283"/>
      <c r="P4293" s="1283">
        <v>3.01</v>
      </c>
      <c r="R4293" s="1067"/>
      <c r="S4293"/>
      <c r="T4293" s="268"/>
      <c r="U4293" s="268"/>
      <c r="V4293" s="268"/>
      <c r="Z4293" s="21"/>
      <c r="AH4293"/>
    </row>
    <row r="4294" spans="1:34" ht="11.25" customHeight="1">
      <c r="A4294"/>
      <c r="B4294" s="1281" t="s">
        <v>32</v>
      </c>
      <c r="C4294" s="1282">
        <v>8045</v>
      </c>
      <c r="D4294" s="1341" t="str">
        <f t="shared" si="80"/>
        <v>MD8045</v>
      </c>
      <c r="E4294" s="1514" t="s">
        <v>121</v>
      </c>
      <c r="F4294" s="1390">
        <v>500</v>
      </c>
      <c r="G4294" s="1283">
        <v>0.65</v>
      </c>
      <c r="H4294" s="1283">
        <v>0.76</v>
      </c>
      <c r="I4294" s="1283">
        <v>0.86</v>
      </c>
      <c r="J4294" s="1283">
        <v>0.95</v>
      </c>
      <c r="K4294" s="1283">
        <v>1.04</v>
      </c>
      <c r="L4294" s="1283"/>
      <c r="M4294" s="1283"/>
      <c r="N4294" s="1283"/>
      <c r="O4294" s="1283"/>
      <c r="P4294" s="1283">
        <v>0.86</v>
      </c>
      <c r="R4294" s="1067"/>
      <c r="S4294"/>
      <c r="T4294" s="268"/>
      <c r="U4294" s="268"/>
      <c r="V4294" s="268"/>
      <c r="Z4294" s="21"/>
      <c r="AH4294"/>
    </row>
    <row r="4295" spans="1:34" ht="11.25" customHeight="1">
      <c r="A4295"/>
      <c r="B4295" s="1281" t="s">
        <v>32</v>
      </c>
      <c r="C4295" s="1282">
        <v>8046</v>
      </c>
      <c r="D4295" s="1341" t="str">
        <f t="shared" si="80"/>
        <v>MD8046</v>
      </c>
      <c r="E4295" s="1514" t="s">
        <v>121</v>
      </c>
      <c r="F4295" s="1390">
        <v>500</v>
      </c>
      <c r="G4295" s="1283">
        <v>1.5</v>
      </c>
      <c r="H4295" s="1283">
        <v>1.75</v>
      </c>
      <c r="I4295" s="1283">
        <v>2</v>
      </c>
      <c r="J4295" s="1283">
        <v>2.2000000000000002</v>
      </c>
      <c r="K4295" s="1283">
        <v>2.4</v>
      </c>
      <c r="L4295" s="1283"/>
      <c r="M4295" s="1283"/>
      <c r="N4295" s="1283"/>
      <c r="O4295" s="1283"/>
      <c r="P4295" s="1283">
        <v>2</v>
      </c>
      <c r="R4295" s="1067"/>
      <c r="S4295"/>
      <c r="T4295" s="268"/>
      <c r="U4295" s="268"/>
      <c r="V4295" s="268"/>
      <c r="Z4295" s="21"/>
      <c r="AH4295"/>
    </row>
    <row r="4296" spans="1:34" ht="11.25" customHeight="1">
      <c r="A4296"/>
      <c r="B4296" s="1281" t="s">
        <v>32</v>
      </c>
      <c r="C4296" s="1282">
        <v>8047</v>
      </c>
      <c r="D4296" s="1341" t="str">
        <f t="shared" si="80"/>
        <v>MD8047</v>
      </c>
      <c r="E4296" s="1514" t="s">
        <v>121</v>
      </c>
      <c r="F4296" s="1390">
        <v>500</v>
      </c>
      <c r="G4296" s="1283">
        <v>0.54</v>
      </c>
      <c r="H4296" s="1283">
        <v>0.63</v>
      </c>
      <c r="I4296" s="1283">
        <v>0.72</v>
      </c>
      <c r="J4296" s="1283">
        <v>0.79</v>
      </c>
      <c r="K4296" s="1283">
        <v>0.86</v>
      </c>
      <c r="L4296" s="1283"/>
      <c r="M4296" s="1283"/>
      <c r="N4296" s="1283"/>
      <c r="O4296" s="1283"/>
      <c r="P4296" s="1283">
        <v>0.72</v>
      </c>
      <c r="R4296" s="1067"/>
      <c r="S4296"/>
      <c r="T4296" s="268"/>
      <c r="U4296" s="268"/>
      <c r="V4296" s="268"/>
      <c r="Z4296" s="21"/>
      <c r="AH4296"/>
    </row>
    <row r="4297" spans="1:34" ht="11.25" customHeight="1">
      <c r="A4297"/>
      <c r="B4297" s="1281" t="s">
        <v>32</v>
      </c>
      <c r="C4297" s="1282">
        <v>8058</v>
      </c>
      <c r="D4297" s="1341" t="str">
        <f t="shared" si="80"/>
        <v>MD8058</v>
      </c>
      <c r="E4297" s="1514" t="s">
        <v>121</v>
      </c>
      <c r="F4297" s="1390">
        <v>500</v>
      </c>
      <c r="G4297" s="1283">
        <v>1.45</v>
      </c>
      <c r="H4297" s="1283">
        <v>1.69</v>
      </c>
      <c r="I4297" s="1283">
        <v>1.94</v>
      </c>
      <c r="J4297" s="1283">
        <v>2.13</v>
      </c>
      <c r="K4297" s="1283">
        <v>2.3199999999999998</v>
      </c>
      <c r="L4297" s="1283"/>
      <c r="M4297" s="1283"/>
      <c r="N4297" s="1283"/>
      <c r="O4297" s="1283"/>
      <c r="P4297" s="1283">
        <v>1.94</v>
      </c>
      <c r="R4297" s="1067"/>
      <c r="S4297"/>
      <c r="T4297" s="268"/>
      <c r="U4297" s="268"/>
      <c r="V4297" s="268"/>
      <c r="Z4297" s="21"/>
      <c r="AH4297"/>
    </row>
    <row r="4298" spans="1:34" ht="11.25" customHeight="1">
      <c r="A4298"/>
      <c r="B4298" s="1281" t="s">
        <v>32</v>
      </c>
      <c r="C4298" s="1282">
        <v>8072</v>
      </c>
      <c r="D4298" s="1341" t="str">
        <f t="shared" si="80"/>
        <v>MD8072</v>
      </c>
      <c r="E4298" s="1514" t="s">
        <v>121</v>
      </c>
      <c r="F4298" s="1390">
        <v>500</v>
      </c>
      <c r="G4298" s="1283">
        <v>0.41</v>
      </c>
      <c r="H4298" s="1283">
        <v>0.48</v>
      </c>
      <c r="I4298" s="1283">
        <v>0.54</v>
      </c>
      <c r="J4298" s="1283">
        <v>0.6</v>
      </c>
      <c r="K4298" s="1283">
        <v>0.65</v>
      </c>
      <c r="L4298" s="1283"/>
      <c r="M4298" s="1283"/>
      <c r="N4298" s="1283"/>
      <c r="O4298" s="1283"/>
      <c r="P4298" s="1283">
        <v>0.54</v>
      </c>
      <c r="R4298" s="1067"/>
      <c r="S4298"/>
      <c r="T4298" s="268"/>
      <c r="U4298" s="268"/>
      <c r="V4298" s="268"/>
      <c r="Z4298" s="21"/>
      <c r="AH4298"/>
    </row>
    <row r="4299" spans="1:34" ht="11.25" customHeight="1">
      <c r="A4299"/>
      <c r="B4299" s="1281" t="s">
        <v>32</v>
      </c>
      <c r="C4299" s="1282">
        <v>8102</v>
      </c>
      <c r="D4299" s="1341" t="str">
        <f t="shared" si="80"/>
        <v>MD8102</v>
      </c>
      <c r="E4299" s="1514" t="s">
        <v>123</v>
      </c>
      <c r="F4299" s="1390">
        <v>500</v>
      </c>
      <c r="G4299" s="1283">
        <v>1.39</v>
      </c>
      <c r="H4299" s="1283">
        <v>1.62</v>
      </c>
      <c r="I4299" s="1283">
        <v>1.86</v>
      </c>
      <c r="J4299" s="1283">
        <v>2.04</v>
      </c>
      <c r="K4299" s="1283">
        <v>2.23</v>
      </c>
      <c r="L4299" s="1283"/>
      <c r="M4299" s="1283"/>
      <c r="N4299" s="1283"/>
      <c r="O4299" s="1283"/>
      <c r="P4299" s="1283">
        <v>1.86</v>
      </c>
      <c r="R4299" s="1067"/>
      <c r="S4299"/>
      <c r="T4299" s="268"/>
      <c r="U4299" s="268"/>
      <c r="V4299" s="268"/>
      <c r="Z4299" s="21"/>
      <c r="AH4299"/>
    </row>
    <row r="4300" spans="1:34" ht="11.25" customHeight="1">
      <c r="A4300"/>
      <c r="B4300" s="1281" t="s">
        <v>32</v>
      </c>
      <c r="C4300" s="1282">
        <v>8103</v>
      </c>
      <c r="D4300" s="1341" t="str">
        <f t="shared" ref="D4300:D4363" si="81">B4300&amp;TEXT(C4300,"0000")</f>
        <v>MD8103</v>
      </c>
      <c r="E4300" s="1514" t="s">
        <v>123</v>
      </c>
      <c r="F4300" s="1390">
        <v>500</v>
      </c>
      <c r="G4300" s="1283">
        <v>1.56</v>
      </c>
      <c r="H4300" s="1283">
        <v>1.82</v>
      </c>
      <c r="I4300" s="1283">
        <v>2.08</v>
      </c>
      <c r="J4300" s="1283">
        <v>2.29</v>
      </c>
      <c r="K4300" s="1283">
        <v>2.5</v>
      </c>
      <c r="L4300" s="1283"/>
      <c r="M4300" s="1283"/>
      <c r="N4300" s="1283"/>
      <c r="O4300" s="1283"/>
      <c r="P4300" s="1283">
        <v>2.08</v>
      </c>
      <c r="R4300" s="1067"/>
      <c r="S4300"/>
      <c r="T4300" s="268"/>
      <c r="U4300" s="268"/>
      <c r="V4300" s="268"/>
      <c r="Z4300" s="21"/>
      <c r="AH4300"/>
    </row>
    <row r="4301" spans="1:34" ht="11.25" customHeight="1">
      <c r="A4301"/>
      <c r="B4301" s="1281" t="s">
        <v>32</v>
      </c>
      <c r="C4301" s="1282">
        <v>8106</v>
      </c>
      <c r="D4301" s="1341" t="str">
        <f t="shared" si="81"/>
        <v>MD8106</v>
      </c>
      <c r="E4301" s="1514" t="s">
        <v>123</v>
      </c>
      <c r="F4301" s="1390">
        <v>500</v>
      </c>
      <c r="G4301" s="1283">
        <v>3.56</v>
      </c>
      <c r="H4301" s="1283">
        <v>4.16</v>
      </c>
      <c r="I4301" s="1283">
        <v>4.75</v>
      </c>
      <c r="J4301" s="1283">
        <v>5.23</v>
      </c>
      <c r="K4301" s="1283">
        <v>5.7</v>
      </c>
      <c r="L4301" s="1283"/>
      <c r="M4301" s="1283"/>
      <c r="N4301" s="1283"/>
      <c r="O4301" s="1283"/>
      <c r="P4301" s="1283">
        <v>4.75</v>
      </c>
      <c r="R4301" s="1067"/>
      <c r="S4301"/>
      <c r="T4301" s="268"/>
      <c r="U4301" s="268"/>
      <c r="V4301" s="268"/>
      <c r="Z4301" s="21"/>
      <c r="AH4301"/>
    </row>
    <row r="4302" spans="1:34" ht="11.25" customHeight="1">
      <c r="A4302"/>
      <c r="B4302" s="1281" t="s">
        <v>32</v>
      </c>
      <c r="C4302" s="1282">
        <v>8107</v>
      </c>
      <c r="D4302" s="1341" t="str">
        <f t="shared" si="81"/>
        <v>MD8107</v>
      </c>
      <c r="E4302" s="1514" t="s">
        <v>121</v>
      </c>
      <c r="F4302" s="1390">
        <v>500</v>
      </c>
      <c r="G4302" s="1283">
        <v>1.96</v>
      </c>
      <c r="H4302" s="1283">
        <v>2.2799999999999998</v>
      </c>
      <c r="I4302" s="1283">
        <v>2.61</v>
      </c>
      <c r="J4302" s="1283">
        <v>2.87</v>
      </c>
      <c r="K4302" s="1283">
        <v>3.13</v>
      </c>
      <c r="L4302" s="1283"/>
      <c r="M4302" s="1283"/>
      <c r="N4302" s="1283"/>
      <c r="O4302" s="1283"/>
      <c r="P4302" s="1283">
        <v>2.61</v>
      </c>
      <c r="R4302" s="1067"/>
      <c r="S4302"/>
      <c r="T4302" s="268"/>
      <c r="U4302" s="268"/>
      <c r="V4302" s="268"/>
      <c r="Z4302" s="21"/>
      <c r="AH4302"/>
    </row>
    <row r="4303" spans="1:34" ht="11.25" customHeight="1">
      <c r="A4303"/>
      <c r="B4303" s="1281" t="s">
        <v>32</v>
      </c>
      <c r="C4303" s="1282">
        <v>8111</v>
      </c>
      <c r="D4303" s="1341" t="str">
        <f t="shared" si="81"/>
        <v>MD8111</v>
      </c>
      <c r="E4303" s="1514" t="s">
        <v>121</v>
      </c>
      <c r="F4303" s="1390">
        <v>500</v>
      </c>
      <c r="G4303" s="1283">
        <v>1.44</v>
      </c>
      <c r="H4303" s="1283">
        <v>1.68</v>
      </c>
      <c r="I4303" s="1283">
        <v>1.92</v>
      </c>
      <c r="J4303" s="1283">
        <v>2.11</v>
      </c>
      <c r="K4303" s="1283">
        <v>2.2999999999999998</v>
      </c>
      <c r="L4303" s="1283"/>
      <c r="M4303" s="1283"/>
      <c r="N4303" s="1283"/>
      <c r="O4303" s="1283"/>
      <c r="P4303" s="1283">
        <v>1.92</v>
      </c>
      <c r="R4303" s="1067"/>
      <c r="S4303"/>
      <c r="T4303" s="268"/>
      <c r="U4303" s="268"/>
      <c r="V4303" s="268"/>
      <c r="Z4303" s="21"/>
      <c r="AH4303"/>
    </row>
    <row r="4304" spans="1:34" ht="11.25" customHeight="1">
      <c r="A4304"/>
      <c r="B4304" s="1281" t="s">
        <v>32</v>
      </c>
      <c r="C4304" s="1282">
        <v>8116</v>
      </c>
      <c r="D4304" s="1341" t="str">
        <f t="shared" si="81"/>
        <v>MD8116</v>
      </c>
      <c r="E4304" s="1514" t="s">
        <v>125</v>
      </c>
      <c r="F4304" s="1390">
        <v>500</v>
      </c>
      <c r="G4304" s="1283">
        <v>1.46</v>
      </c>
      <c r="H4304" s="1283">
        <v>1.71</v>
      </c>
      <c r="I4304" s="1283">
        <v>1.95</v>
      </c>
      <c r="J4304" s="1283">
        <v>2.15</v>
      </c>
      <c r="K4304" s="1283">
        <v>2.34</v>
      </c>
      <c r="L4304" s="1283"/>
      <c r="M4304" s="1283"/>
      <c r="N4304" s="1283"/>
      <c r="O4304" s="1283"/>
      <c r="P4304" s="1283">
        <v>1.95</v>
      </c>
      <c r="R4304" s="1067"/>
      <c r="S4304"/>
      <c r="T4304" s="268"/>
      <c r="U4304" s="268"/>
      <c r="V4304" s="268"/>
      <c r="Z4304" s="21"/>
      <c r="AH4304"/>
    </row>
    <row r="4305" spans="1:34" ht="11.25" customHeight="1">
      <c r="A4305"/>
      <c r="B4305" s="1281" t="s">
        <v>32</v>
      </c>
      <c r="C4305" s="1282">
        <v>8203</v>
      </c>
      <c r="D4305" s="1341" t="str">
        <f t="shared" si="81"/>
        <v>MD8203</v>
      </c>
      <c r="E4305" s="1514" t="s">
        <v>125</v>
      </c>
      <c r="F4305" s="1390">
        <v>550</v>
      </c>
      <c r="G4305" s="1283">
        <v>4.0199999999999996</v>
      </c>
      <c r="H4305" s="1283">
        <v>4.6900000000000004</v>
      </c>
      <c r="I4305" s="1283">
        <v>5.36</v>
      </c>
      <c r="J4305" s="1283">
        <v>5.9</v>
      </c>
      <c r="K4305" s="1283">
        <v>6.43</v>
      </c>
      <c r="L4305" s="1283"/>
      <c r="M4305" s="1283"/>
      <c r="N4305" s="1283"/>
      <c r="O4305" s="1283"/>
      <c r="P4305" s="1283">
        <v>5.36</v>
      </c>
      <c r="R4305" s="1067"/>
      <c r="S4305"/>
      <c r="T4305" s="268"/>
      <c r="U4305" s="268"/>
      <c r="V4305" s="268"/>
      <c r="Z4305" s="21"/>
      <c r="AH4305"/>
    </row>
    <row r="4306" spans="1:34" ht="11.25" customHeight="1">
      <c r="A4306"/>
      <c r="B4306" s="1281" t="s">
        <v>32</v>
      </c>
      <c r="C4306" s="1282">
        <v>8204</v>
      </c>
      <c r="D4306" s="1341" t="str">
        <f t="shared" si="81"/>
        <v>MD8204</v>
      </c>
      <c r="E4306" s="1514" t="s">
        <v>121</v>
      </c>
      <c r="F4306" s="1390">
        <v>500</v>
      </c>
      <c r="G4306" s="1283">
        <v>2.4700000000000002</v>
      </c>
      <c r="H4306" s="1283">
        <v>2.88</v>
      </c>
      <c r="I4306" s="1283">
        <v>3.3</v>
      </c>
      <c r="J4306" s="1283">
        <v>3.63</v>
      </c>
      <c r="K4306" s="1283">
        <v>3.96</v>
      </c>
      <c r="L4306" s="1283"/>
      <c r="M4306" s="1283"/>
      <c r="N4306" s="1283"/>
      <c r="O4306" s="1283"/>
      <c r="P4306" s="1283">
        <v>3.3</v>
      </c>
      <c r="R4306" s="1067"/>
      <c r="S4306"/>
      <c r="T4306" s="268"/>
      <c r="U4306" s="268"/>
      <c r="V4306" s="268"/>
      <c r="Z4306" s="21"/>
      <c r="AH4306"/>
    </row>
    <row r="4307" spans="1:34" ht="11.25" customHeight="1">
      <c r="A4307"/>
      <c r="B4307" s="1281" t="s">
        <v>32</v>
      </c>
      <c r="C4307" s="1282">
        <v>8209</v>
      </c>
      <c r="D4307" s="1341" t="str">
        <f t="shared" si="81"/>
        <v>MD8209</v>
      </c>
      <c r="E4307" s="1514" t="s">
        <v>121</v>
      </c>
      <c r="F4307" s="1390">
        <v>500</v>
      </c>
      <c r="G4307" s="1283">
        <v>2.39</v>
      </c>
      <c r="H4307" s="1283">
        <v>2.79</v>
      </c>
      <c r="I4307" s="1283">
        <v>3.18</v>
      </c>
      <c r="J4307" s="1283">
        <v>3.5</v>
      </c>
      <c r="K4307" s="1283">
        <v>3.82</v>
      </c>
      <c r="L4307" s="1283"/>
      <c r="M4307" s="1283"/>
      <c r="N4307" s="1283"/>
      <c r="O4307" s="1283"/>
      <c r="P4307" s="1283">
        <v>3.18</v>
      </c>
      <c r="R4307" s="1067"/>
      <c r="S4307"/>
      <c r="T4307" s="268"/>
      <c r="U4307" s="268"/>
      <c r="V4307" s="268"/>
      <c r="Z4307" s="21"/>
      <c r="AH4307"/>
    </row>
    <row r="4308" spans="1:34" ht="11.25" customHeight="1">
      <c r="A4308"/>
      <c r="B4308" s="1281" t="s">
        <v>32</v>
      </c>
      <c r="C4308" s="1282">
        <v>8215</v>
      </c>
      <c r="D4308" s="1341" t="str">
        <f t="shared" si="81"/>
        <v>MD8215</v>
      </c>
      <c r="E4308" s="1514" t="s">
        <v>123</v>
      </c>
      <c r="F4308" s="1390">
        <v>500</v>
      </c>
      <c r="G4308" s="1283">
        <v>2.34</v>
      </c>
      <c r="H4308" s="1283">
        <v>2.73</v>
      </c>
      <c r="I4308" s="1283">
        <v>3.12</v>
      </c>
      <c r="J4308" s="1283">
        <v>3.43</v>
      </c>
      <c r="K4308" s="1283">
        <v>3.74</v>
      </c>
      <c r="L4308" s="1283"/>
      <c r="M4308" s="1283"/>
      <c r="N4308" s="1283"/>
      <c r="O4308" s="1283"/>
      <c r="P4308" s="1283">
        <v>3.12</v>
      </c>
      <c r="R4308" s="1067"/>
      <c r="S4308"/>
      <c r="T4308" s="268"/>
      <c r="U4308" s="268"/>
      <c r="V4308" s="268"/>
      <c r="Z4308" s="21"/>
      <c r="AH4308"/>
    </row>
    <row r="4309" spans="1:34" ht="11.25" customHeight="1">
      <c r="A4309"/>
      <c r="B4309" s="1281" t="s">
        <v>32</v>
      </c>
      <c r="C4309" s="1282">
        <v>8227</v>
      </c>
      <c r="D4309" s="1341" t="str">
        <f t="shared" si="81"/>
        <v>MD8227</v>
      </c>
      <c r="E4309" s="1514" t="s">
        <v>124</v>
      </c>
      <c r="F4309" s="1390">
        <v>500</v>
      </c>
      <c r="G4309" s="1283">
        <v>3.2</v>
      </c>
      <c r="H4309" s="1283">
        <v>3.74</v>
      </c>
      <c r="I4309" s="1283">
        <v>4.2699999999999996</v>
      </c>
      <c r="J4309" s="1283">
        <v>4.7</v>
      </c>
      <c r="K4309" s="1283">
        <v>5.13</v>
      </c>
      <c r="L4309" s="1283"/>
      <c r="M4309" s="1283"/>
      <c r="N4309" s="1283"/>
      <c r="O4309" s="1283"/>
      <c r="P4309" s="1283">
        <v>4.2699999999999996</v>
      </c>
      <c r="R4309" s="1067"/>
      <c r="S4309"/>
      <c r="T4309" s="268"/>
      <c r="U4309" s="268"/>
      <c r="V4309" s="268"/>
      <c r="Z4309" s="21"/>
      <c r="AH4309"/>
    </row>
    <row r="4310" spans="1:34" ht="11.25" customHeight="1">
      <c r="A4310"/>
      <c r="B4310" s="1281" t="s">
        <v>32</v>
      </c>
      <c r="C4310" s="1282">
        <v>8232</v>
      </c>
      <c r="D4310" s="1341" t="str">
        <f t="shared" si="81"/>
        <v>MD8232</v>
      </c>
      <c r="E4310" s="1514" t="s">
        <v>121</v>
      </c>
      <c r="F4310" s="1390">
        <v>500</v>
      </c>
      <c r="G4310" s="1283">
        <v>2.84</v>
      </c>
      <c r="H4310" s="1283">
        <v>3.32</v>
      </c>
      <c r="I4310" s="1283">
        <v>3.79</v>
      </c>
      <c r="J4310" s="1283">
        <v>4.17</v>
      </c>
      <c r="K4310" s="1283">
        <v>4.55</v>
      </c>
      <c r="L4310" s="1283"/>
      <c r="M4310" s="1283"/>
      <c r="N4310" s="1283"/>
      <c r="O4310" s="1283"/>
      <c r="P4310" s="1283">
        <v>3.79</v>
      </c>
      <c r="R4310" s="1067"/>
      <c r="S4310"/>
      <c r="T4310" s="268"/>
      <c r="U4310" s="268"/>
      <c r="V4310" s="268"/>
      <c r="Z4310" s="21"/>
      <c r="AH4310"/>
    </row>
    <row r="4311" spans="1:34" ht="11.25" customHeight="1">
      <c r="A4311"/>
      <c r="B4311" s="1281" t="s">
        <v>32</v>
      </c>
      <c r="C4311" s="1282">
        <v>8233</v>
      </c>
      <c r="D4311" s="1341" t="str">
        <f t="shared" si="81"/>
        <v>MD8233</v>
      </c>
      <c r="E4311" s="1514" t="s">
        <v>123</v>
      </c>
      <c r="F4311" s="1390">
        <v>500</v>
      </c>
      <c r="G4311" s="1283">
        <v>1.64</v>
      </c>
      <c r="H4311" s="1283">
        <v>1.92</v>
      </c>
      <c r="I4311" s="1283">
        <v>2.19</v>
      </c>
      <c r="J4311" s="1283">
        <v>2.41</v>
      </c>
      <c r="K4311" s="1283">
        <v>2.63</v>
      </c>
      <c r="L4311" s="1283"/>
      <c r="M4311" s="1283"/>
      <c r="N4311" s="1283"/>
      <c r="O4311" s="1283"/>
      <c r="P4311" s="1283">
        <v>2.19</v>
      </c>
      <c r="R4311" s="1067"/>
      <c r="S4311"/>
      <c r="T4311" s="268"/>
      <c r="U4311" s="268"/>
      <c r="V4311" s="268"/>
      <c r="Z4311" s="21"/>
      <c r="AH4311"/>
    </row>
    <row r="4312" spans="1:34" ht="11.25" customHeight="1">
      <c r="A4312"/>
      <c r="B4312" s="1281" t="s">
        <v>32</v>
      </c>
      <c r="C4312" s="1282">
        <v>8235</v>
      </c>
      <c r="D4312" s="1341" t="str">
        <f t="shared" si="81"/>
        <v>MD8235</v>
      </c>
      <c r="E4312" s="1514" t="s">
        <v>125</v>
      </c>
      <c r="F4312" s="1390">
        <v>500</v>
      </c>
      <c r="G4312" s="1283">
        <v>2.65</v>
      </c>
      <c r="H4312" s="1283">
        <v>3.09</v>
      </c>
      <c r="I4312" s="1283">
        <v>3.54</v>
      </c>
      <c r="J4312" s="1283">
        <v>3.89</v>
      </c>
      <c r="K4312" s="1283">
        <v>4.24</v>
      </c>
      <c r="L4312" s="1283"/>
      <c r="M4312" s="1283"/>
      <c r="N4312" s="1283"/>
      <c r="O4312" s="1283"/>
      <c r="P4312" s="1283">
        <v>3.54</v>
      </c>
      <c r="R4312" s="1067"/>
      <c r="S4312"/>
      <c r="T4312" s="268"/>
      <c r="U4312" s="268"/>
      <c r="V4312" s="268"/>
      <c r="Z4312" s="21"/>
      <c r="AH4312"/>
    </row>
    <row r="4313" spans="1:34" ht="11.25" customHeight="1">
      <c r="A4313"/>
      <c r="B4313" s="1281" t="s">
        <v>32</v>
      </c>
      <c r="C4313" s="1282">
        <v>8263</v>
      </c>
      <c r="D4313" s="1341" t="str">
        <f t="shared" si="81"/>
        <v>MD8263</v>
      </c>
      <c r="E4313" s="1514" t="s">
        <v>123</v>
      </c>
      <c r="F4313" s="1390">
        <v>550</v>
      </c>
      <c r="G4313" s="1283">
        <v>3.64</v>
      </c>
      <c r="H4313" s="1283">
        <v>4.24</v>
      </c>
      <c r="I4313" s="1283">
        <v>4.8499999999999996</v>
      </c>
      <c r="J4313" s="1283">
        <v>5.33</v>
      </c>
      <c r="K4313" s="1283">
        <v>5.82</v>
      </c>
      <c r="L4313" s="1283"/>
      <c r="M4313" s="1283"/>
      <c r="N4313" s="1283"/>
      <c r="O4313" s="1283"/>
      <c r="P4313" s="1283">
        <v>4.8499999999999996</v>
      </c>
      <c r="R4313" s="1067"/>
      <c r="S4313"/>
      <c r="T4313" s="268"/>
      <c r="U4313" s="268"/>
      <c r="V4313" s="268"/>
      <c r="Z4313" s="21"/>
      <c r="AH4313"/>
    </row>
    <row r="4314" spans="1:34" ht="11.25" customHeight="1">
      <c r="A4314"/>
      <c r="B4314" s="1281" t="s">
        <v>32</v>
      </c>
      <c r="C4314" s="1282">
        <v>8264</v>
      </c>
      <c r="D4314" s="1341" t="str">
        <f t="shared" si="81"/>
        <v>MD8264</v>
      </c>
      <c r="E4314" s="1514" t="s">
        <v>123</v>
      </c>
      <c r="F4314" s="1390">
        <v>550</v>
      </c>
      <c r="G4314" s="1283">
        <v>3.7</v>
      </c>
      <c r="H4314" s="1283">
        <v>4.3099999999999996</v>
      </c>
      <c r="I4314" s="1283">
        <v>4.93</v>
      </c>
      <c r="J4314" s="1283">
        <v>5.42</v>
      </c>
      <c r="K4314" s="1283">
        <v>5.91</v>
      </c>
      <c r="L4314" s="1283"/>
      <c r="M4314" s="1283"/>
      <c r="N4314" s="1283"/>
      <c r="O4314" s="1283"/>
      <c r="P4314" s="1283">
        <v>4.93</v>
      </c>
      <c r="R4314" s="1067"/>
      <c r="S4314"/>
      <c r="T4314" s="268"/>
      <c r="U4314" s="268"/>
      <c r="V4314" s="268"/>
      <c r="Z4314" s="21"/>
      <c r="AH4314"/>
    </row>
    <row r="4315" spans="1:34" ht="11.25" customHeight="1">
      <c r="A4315"/>
      <c r="B4315" s="1281" t="s">
        <v>32</v>
      </c>
      <c r="C4315" s="1282">
        <v>8265</v>
      </c>
      <c r="D4315" s="1341" t="str">
        <f t="shared" si="81"/>
        <v>MD8265</v>
      </c>
      <c r="E4315" s="1514" t="s">
        <v>123</v>
      </c>
      <c r="F4315" s="1390">
        <v>500</v>
      </c>
      <c r="G4315" s="1283">
        <v>3.46</v>
      </c>
      <c r="H4315" s="1283">
        <v>4.03</v>
      </c>
      <c r="I4315" s="1283">
        <v>4.6100000000000003</v>
      </c>
      <c r="J4315" s="1283">
        <v>5.07</v>
      </c>
      <c r="K4315" s="1283">
        <v>5.53</v>
      </c>
      <c r="L4315" s="1283"/>
      <c r="M4315" s="1283"/>
      <c r="N4315" s="1283"/>
      <c r="O4315" s="1283"/>
      <c r="P4315" s="1283">
        <v>4.6100000000000003</v>
      </c>
      <c r="R4315" s="1067"/>
      <c r="S4315"/>
      <c r="T4315" s="268"/>
      <c r="U4315" s="268"/>
      <c r="V4315" s="268"/>
      <c r="Z4315" s="21"/>
      <c r="AH4315"/>
    </row>
    <row r="4316" spans="1:34" ht="11.25" customHeight="1">
      <c r="A4316"/>
      <c r="B4316" s="1281" t="s">
        <v>32</v>
      </c>
      <c r="C4316" s="1282">
        <v>8279</v>
      </c>
      <c r="D4316" s="1341" t="str">
        <f t="shared" si="81"/>
        <v>MD8279</v>
      </c>
      <c r="E4316" s="1514" t="s">
        <v>122</v>
      </c>
      <c r="F4316" s="1390">
        <v>750</v>
      </c>
      <c r="G4316" s="1283">
        <v>6.17</v>
      </c>
      <c r="H4316" s="1283">
        <v>7.2</v>
      </c>
      <c r="I4316" s="1283">
        <v>8.2200000000000006</v>
      </c>
      <c r="J4316" s="1283">
        <v>9.0500000000000007</v>
      </c>
      <c r="K4316" s="1283">
        <v>9.8699999999999992</v>
      </c>
      <c r="L4316" s="1283"/>
      <c r="M4316" s="1283"/>
      <c r="N4316" s="1283"/>
      <c r="O4316" s="1283"/>
      <c r="P4316" s="1283">
        <v>8.2200000000000006</v>
      </c>
      <c r="R4316" s="1067"/>
      <c r="S4316"/>
      <c r="T4316" s="268"/>
      <c r="U4316" s="268"/>
      <c r="V4316" s="268"/>
      <c r="Z4316" s="21"/>
      <c r="AH4316"/>
    </row>
    <row r="4317" spans="1:34" ht="11.25" customHeight="1">
      <c r="A4317"/>
      <c r="B4317" s="1281" t="s">
        <v>32</v>
      </c>
      <c r="C4317" s="1282">
        <v>8288</v>
      </c>
      <c r="D4317" s="1341" t="str">
        <f t="shared" si="81"/>
        <v>MD8288</v>
      </c>
      <c r="E4317" s="1514" t="s">
        <v>122</v>
      </c>
      <c r="F4317" s="1390">
        <v>550</v>
      </c>
      <c r="G4317" s="1283">
        <v>4.03</v>
      </c>
      <c r="H4317" s="1283">
        <v>4.7</v>
      </c>
      <c r="I4317" s="1283">
        <v>5.38</v>
      </c>
      <c r="J4317" s="1283">
        <v>5.91</v>
      </c>
      <c r="K4317" s="1283">
        <v>6.45</v>
      </c>
      <c r="L4317" s="1283"/>
      <c r="M4317" s="1283"/>
      <c r="N4317" s="1283"/>
      <c r="O4317" s="1283"/>
      <c r="P4317" s="1283">
        <v>5.38</v>
      </c>
      <c r="R4317" s="1067"/>
      <c r="S4317"/>
      <c r="T4317" s="268"/>
      <c r="U4317" s="268"/>
      <c r="V4317" s="268"/>
      <c r="Z4317" s="21"/>
      <c r="AH4317"/>
    </row>
    <row r="4318" spans="1:34" ht="11.25" customHeight="1">
      <c r="A4318"/>
      <c r="B4318" s="1281" t="s">
        <v>32</v>
      </c>
      <c r="C4318" s="1282">
        <v>8291</v>
      </c>
      <c r="D4318" s="1341" t="str">
        <f t="shared" si="81"/>
        <v>MD8291</v>
      </c>
      <c r="E4318" s="1514" t="s">
        <v>125</v>
      </c>
      <c r="F4318" s="1390">
        <v>500</v>
      </c>
      <c r="G4318" s="1283">
        <v>2.4500000000000002</v>
      </c>
      <c r="H4318" s="1283">
        <v>2.86</v>
      </c>
      <c r="I4318" s="1283">
        <v>3.26</v>
      </c>
      <c r="J4318" s="1283">
        <v>3.59</v>
      </c>
      <c r="K4318" s="1283">
        <v>3.92</v>
      </c>
      <c r="L4318" s="1283"/>
      <c r="M4318" s="1283"/>
      <c r="N4318" s="1283"/>
      <c r="O4318" s="1283"/>
      <c r="P4318" s="1283">
        <v>3.26</v>
      </c>
      <c r="R4318" s="1067"/>
      <c r="S4318"/>
      <c r="T4318" s="268"/>
      <c r="U4318" s="268"/>
      <c r="V4318" s="268"/>
      <c r="Z4318" s="21"/>
      <c r="AH4318"/>
    </row>
    <row r="4319" spans="1:34" ht="11.25" customHeight="1">
      <c r="A4319"/>
      <c r="B4319" s="1281" t="s">
        <v>32</v>
      </c>
      <c r="C4319" s="1282">
        <v>8292</v>
      </c>
      <c r="D4319" s="1341" t="str">
        <f t="shared" si="81"/>
        <v>MD8292</v>
      </c>
      <c r="E4319" s="1514" t="s">
        <v>121</v>
      </c>
      <c r="F4319" s="1390">
        <v>500</v>
      </c>
      <c r="G4319" s="1283">
        <v>2.5</v>
      </c>
      <c r="H4319" s="1283">
        <v>2.91</v>
      </c>
      <c r="I4319" s="1283">
        <v>3.33</v>
      </c>
      <c r="J4319" s="1283">
        <v>3.66</v>
      </c>
      <c r="K4319" s="1283">
        <v>3.99</v>
      </c>
      <c r="L4319" s="1283"/>
      <c r="M4319" s="1283"/>
      <c r="N4319" s="1283"/>
      <c r="O4319" s="1283"/>
      <c r="P4319" s="1283">
        <v>3.33</v>
      </c>
      <c r="R4319" s="1067"/>
      <c r="S4319"/>
      <c r="T4319" s="268"/>
      <c r="U4319" s="268"/>
      <c r="V4319" s="268"/>
      <c r="Z4319" s="21"/>
      <c r="AH4319"/>
    </row>
    <row r="4320" spans="1:34" ht="11.25" customHeight="1">
      <c r="A4320"/>
      <c r="B4320" s="1281" t="s">
        <v>32</v>
      </c>
      <c r="C4320" s="1282">
        <v>8293</v>
      </c>
      <c r="D4320" s="1341" t="str">
        <f t="shared" si="81"/>
        <v>MD8293</v>
      </c>
      <c r="E4320" s="1514" t="s">
        <v>125</v>
      </c>
      <c r="F4320" s="1390">
        <v>650</v>
      </c>
      <c r="G4320" s="1283">
        <v>5.17</v>
      </c>
      <c r="H4320" s="1283">
        <v>6.03</v>
      </c>
      <c r="I4320" s="1283">
        <v>6.9</v>
      </c>
      <c r="J4320" s="1283">
        <v>7.59</v>
      </c>
      <c r="K4320" s="1283">
        <v>8.2799999999999994</v>
      </c>
      <c r="L4320" s="1283"/>
      <c r="M4320" s="1283"/>
      <c r="N4320" s="1283"/>
      <c r="O4320" s="1283"/>
      <c r="P4320" s="1283">
        <v>6.9</v>
      </c>
      <c r="R4320" s="1067"/>
      <c r="S4320"/>
      <c r="T4320" s="268"/>
      <c r="U4320" s="268"/>
      <c r="V4320" s="268"/>
      <c r="Z4320" s="21"/>
      <c r="AH4320"/>
    </row>
    <row r="4321" spans="1:34" ht="11.25" customHeight="1">
      <c r="A4321"/>
      <c r="B4321" s="1281" t="s">
        <v>32</v>
      </c>
      <c r="C4321" s="1282">
        <v>8304</v>
      </c>
      <c r="D4321" s="1341" t="str">
        <f t="shared" si="81"/>
        <v>MD8304</v>
      </c>
      <c r="E4321" s="1514" t="s">
        <v>123</v>
      </c>
      <c r="F4321" s="1390">
        <v>500</v>
      </c>
      <c r="G4321" s="1283">
        <v>3.18</v>
      </c>
      <c r="H4321" s="1283">
        <v>3.71</v>
      </c>
      <c r="I4321" s="1283">
        <v>4.24</v>
      </c>
      <c r="J4321" s="1283">
        <v>4.66</v>
      </c>
      <c r="K4321" s="1283">
        <v>5.09</v>
      </c>
      <c r="L4321" s="1283"/>
      <c r="M4321" s="1283"/>
      <c r="N4321" s="1283"/>
      <c r="O4321" s="1283"/>
      <c r="P4321" s="1283">
        <v>4.24</v>
      </c>
      <c r="R4321" s="1067"/>
      <c r="S4321"/>
      <c r="T4321" s="268"/>
      <c r="U4321" s="268"/>
      <c r="V4321" s="268"/>
      <c r="Z4321" s="21"/>
      <c r="AH4321"/>
    </row>
    <row r="4322" spans="1:34" ht="11.25" customHeight="1">
      <c r="A4322"/>
      <c r="B4322" s="1281" t="s">
        <v>32</v>
      </c>
      <c r="C4322" s="1282">
        <v>8350</v>
      </c>
      <c r="D4322" s="1341" t="str">
        <f t="shared" si="81"/>
        <v>MD8350</v>
      </c>
      <c r="E4322" s="1514" t="s">
        <v>124</v>
      </c>
      <c r="F4322" s="1390">
        <v>600</v>
      </c>
      <c r="G4322" s="1283">
        <v>4.6100000000000003</v>
      </c>
      <c r="H4322" s="1283">
        <v>5.38</v>
      </c>
      <c r="I4322" s="1283">
        <v>6.14</v>
      </c>
      <c r="J4322" s="1283">
        <v>6.76</v>
      </c>
      <c r="K4322" s="1283">
        <v>7.37</v>
      </c>
      <c r="L4322" s="1283"/>
      <c r="M4322" s="1283"/>
      <c r="N4322" s="1283"/>
      <c r="O4322" s="1283"/>
      <c r="P4322" s="1283">
        <v>6.14</v>
      </c>
      <c r="R4322" s="1067"/>
      <c r="S4322"/>
      <c r="T4322" s="268"/>
      <c r="U4322" s="268"/>
      <c r="V4322" s="268"/>
      <c r="Z4322" s="21"/>
      <c r="AH4322"/>
    </row>
    <row r="4323" spans="1:34" ht="11.25" customHeight="1">
      <c r="A4323"/>
      <c r="B4323" s="1281" t="s">
        <v>32</v>
      </c>
      <c r="C4323" s="1282">
        <v>8380</v>
      </c>
      <c r="D4323" s="1341" t="str">
        <f t="shared" si="81"/>
        <v>MD8380</v>
      </c>
      <c r="E4323" s="1514" t="s">
        <v>121</v>
      </c>
      <c r="F4323" s="1390">
        <v>500</v>
      </c>
      <c r="G4323" s="1283">
        <v>1.7</v>
      </c>
      <c r="H4323" s="1283">
        <v>1.99</v>
      </c>
      <c r="I4323" s="1283">
        <v>2.27</v>
      </c>
      <c r="J4323" s="1283">
        <v>2.5</v>
      </c>
      <c r="K4323" s="1283">
        <v>2.73</v>
      </c>
      <c r="L4323" s="1283"/>
      <c r="M4323" s="1283"/>
      <c r="N4323" s="1283"/>
      <c r="O4323" s="1283"/>
      <c r="P4323" s="1283">
        <v>2.27</v>
      </c>
      <c r="R4323" s="1067"/>
      <c r="S4323"/>
      <c r="T4323" s="268"/>
      <c r="U4323" s="268"/>
      <c r="V4323" s="268"/>
      <c r="Z4323" s="21"/>
      <c r="AH4323"/>
    </row>
    <row r="4324" spans="1:34" ht="11.25" customHeight="1">
      <c r="A4324"/>
      <c r="B4324" s="1281" t="s">
        <v>32</v>
      </c>
      <c r="C4324" s="1282">
        <v>8381</v>
      </c>
      <c r="D4324" s="1341" t="str">
        <f t="shared" si="81"/>
        <v>MD8381</v>
      </c>
      <c r="E4324" s="1514" t="s">
        <v>121</v>
      </c>
      <c r="F4324" s="1390">
        <v>500</v>
      </c>
      <c r="G4324" s="1283">
        <v>1.24</v>
      </c>
      <c r="H4324" s="1283">
        <v>1.44</v>
      </c>
      <c r="I4324" s="1283">
        <v>1.65</v>
      </c>
      <c r="J4324" s="1283">
        <v>1.81</v>
      </c>
      <c r="K4324" s="1283">
        <v>1.98</v>
      </c>
      <c r="L4324" s="1283"/>
      <c r="M4324" s="1283"/>
      <c r="N4324" s="1283"/>
      <c r="O4324" s="1283"/>
      <c r="P4324" s="1283">
        <v>1.65</v>
      </c>
      <c r="R4324" s="1067"/>
      <c r="S4324"/>
      <c r="T4324" s="268"/>
      <c r="U4324" s="268"/>
      <c r="V4324" s="268"/>
      <c r="Z4324" s="21"/>
      <c r="AH4324"/>
    </row>
    <row r="4325" spans="1:34" ht="11.25" customHeight="1">
      <c r="A4325"/>
      <c r="B4325" s="1281" t="s">
        <v>32</v>
      </c>
      <c r="C4325" s="1282">
        <v>8385</v>
      </c>
      <c r="D4325" s="1341" t="str">
        <f t="shared" si="81"/>
        <v>MD8385</v>
      </c>
      <c r="E4325" s="1514" t="s">
        <v>124</v>
      </c>
      <c r="F4325" s="1390">
        <v>500</v>
      </c>
      <c r="G4325" s="1283">
        <v>1.38</v>
      </c>
      <c r="H4325" s="1283">
        <v>1.61</v>
      </c>
      <c r="I4325" s="1283">
        <v>1.84</v>
      </c>
      <c r="J4325" s="1283">
        <v>2.02</v>
      </c>
      <c r="K4325" s="1283">
        <v>2.21</v>
      </c>
      <c r="L4325" s="1283"/>
      <c r="M4325" s="1283"/>
      <c r="N4325" s="1283"/>
      <c r="O4325" s="1283"/>
      <c r="P4325" s="1283">
        <v>1.84</v>
      </c>
      <c r="R4325" s="1067"/>
      <c r="S4325"/>
      <c r="T4325" s="268"/>
      <c r="U4325" s="268"/>
      <c r="V4325" s="268"/>
      <c r="Z4325" s="21"/>
      <c r="AH4325"/>
    </row>
    <row r="4326" spans="1:34" ht="11.25" customHeight="1">
      <c r="A4326"/>
      <c r="B4326" s="1281" t="s">
        <v>32</v>
      </c>
      <c r="C4326" s="1282">
        <v>8392</v>
      </c>
      <c r="D4326" s="1341" t="str">
        <f t="shared" si="81"/>
        <v>MD8392</v>
      </c>
      <c r="E4326" s="1514" t="s">
        <v>121</v>
      </c>
      <c r="F4326" s="1390">
        <v>500</v>
      </c>
      <c r="G4326" s="1283">
        <v>1.24</v>
      </c>
      <c r="H4326" s="1283">
        <v>1.44</v>
      </c>
      <c r="I4326" s="1283">
        <v>1.65</v>
      </c>
      <c r="J4326" s="1283">
        <v>1.81</v>
      </c>
      <c r="K4326" s="1283">
        <v>1.98</v>
      </c>
      <c r="L4326" s="1283"/>
      <c r="M4326" s="1283"/>
      <c r="N4326" s="1283"/>
      <c r="O4326" s="1283"/>
      <c r="P4326" s="1283">
        <v>1.65</v>
      </c>
      <c r="R4326" s="1067"/>
      <c r="S4326"/>
      <c r="T4326" s="268"/>
      <c r="U4326" s="268"/>
      <c r="V4326" s="268"/>
      <c r="Z4326" s="21"/>
      <c r="AH4326"/>
    </row>
    <row r="4327" spans="1:34" ht="11.25" customHeight="1">
      <c r="A4327"/>
      <c r="B4327" s="1281" t="s">
        <v>32</v>
      </c>
      <c r="C4327" s="1282">
        <v>8393</v>
      </c>
      <c r="D4327" s="1341" t="str">
        <f t="shared" si="81"/>
        <v>MD8393</v>
      </c>
      <c r="E4327" s="1514" t="s">
        <v>121</v>
      </c>
      <c r="F4327" s="1390">
        <v>500</v>
      </c>
      <c r="G4327" s="1283">
        <v>1.01</v>
      </c>
      <c r="H4327" s="1283">
        <v>1.18</v>
      </c>
      <c r="I4327" s="1283">
        <v>1.34</v>
      </c>
      <c r="J4327" s="1283">
        <v>1.48</v>
      </c>
      <c r="K4327" s="1283">
        <v>1.61</v>
      </c>
      <c r="L4327" s="1283"/>
      <c r="M4327" s="1283"/>
      <c r="N4327" s="1283"/>
      <c r="O4327" s="1283"/>
      <c r="P4327" s="1283">
        <v>1.34</v>
      </c>
      <c r="R4327" s="1067"/>
      <c r="S4327"/>
      <c r="T4327" s="268"/>
      <c r="U4327" s="268"/>
      <c r="V4327" s="268"/>
      <c r="Z4327" s="21"/>
      <c r="AH4327"/>
    </row>
    <row r="4328" spans="1:34" ht="11.25" customHeight="1">
      <c r="A4328"/>
      <c r="B4328" s="1281" t="s">
        <v>32</v>
      </c>
      <c r="C4328" s="1282">
        <v>8500</v>
      </c>
      <c r="D4328" s="1341" t="str">
        <f t="shared" si="81"/>
        <v>MD8500</v>
      </c>
      <c r="E4328" s="1514" t="s">
        <v>123</v>
      </c>
      <c r="F4328" s="1390">
        <v>600</v>
      </c>
      <c r="G4328" s="1283">
        <v>4.33</v>
      </c>
      <c r="H4328" s="1283">
        <v>5.05</v>
      </c>
      <c r="I4328" s="1283">
        <v>5.78</v>
      </c>
      <c r="J4328" s="1283">
        <v>6.35</v>
      </c>
      <c r="K4328" s="1283">
        <v>6.93</v>
      </c>
      <c r="L4328" s="1283"/>
      <c r="M4328" s="1283"/>
      <c r="N4328" s="1283"/>
      <c r="O4328" s="1283"/>
      <c r="P4328" s="1283">
        <v>5.78</v>
      </c>
      <c r="R4328" s="1067"/>
      <c r="S4328"/>
      <c r="T4328" s="268"/>
      <c r="U4328" s="268"/>
      <c r="V4328" s="268"/>
      <c r="Z4328" s="21"/>
      <c r="AH4328"/>
    </row>
    <row r="4329" spans="1:34" ht="11.25" customHeight="1">
      <c r="A4329"/>
      <c r="B4329" s="1281" t="s">
        <v>32</v>
      </c>
      <c r="C4329" s="1282">
        <v>8601</v>
      </c>
      <c r="D4329" s="1341" t="str">
        <f t="shared" si="81"/>
        <v>MD8601</v>
      </c>
      <c r="E4329" s="1514" t="s">
        <v>125</v>
      </c>
      <c r="F4329" s="1390">
        <v>500</v>
      </c>
      <c r="G4329" s="1283">
        <v>0.2</v>
      </c>
      <c r="H4329" s="1283">
        <v>0.24</v>
      </c>
      <c r="I4329" s="1283">
        <v>0.27</v>
      </c>
      <c r="J4329" s="1283">
        <v>0.3</v>
      </c>
      <c r="K4329" s="1283">
        <v>0.33</v>
      </c>
      <c r="L4329" s="1283"/>
      <c r="M4329" s="1283"/>
      <c r="N4329" s="1283"/>
      <c r="O4329" s="1283"/>
      <c r="P4329" s="1283">
        <v>0.27</v>
      </c>
      <c r="R4329" s="1067"/>
      <c r="S4329"/>
      <c r="T4329" s="268"/>
      <c r="U4329" s="268"/>
      <c r="V4329" s="268"/>
      <c r="Z4329" s="21"/>
      <c r="AH4329"/>
    </row>
    <row r="4330" spans="1:34" ht="11.25" customHeight="1">
      <c r="A4330"/>
      <c r="B4330" s="1281" t="s">
        <v>32</v>
      </c>
      <c r="C4330" s="1282">
        <v>8602</v>
      </c>
      <c r="D4330" s="1341" t="str">
        <f t="shared" si="81"/>
        <v>MD8602</v>
      </c>
      <c r="E4330" s="1514" t="s">
        <v>122</v>
      </c>
      <c r="F4330" s="1390">
        <v>500</v>
      </c>
      <c r="G4330" s="1283">
        <v>0.77</v>
      </c>
      <c r="H4330" s="1283">
        <v>0.9</v>
      </c>
      <c r="I4330" s="1283">
        <v>1.02</v>
      </c>
      <c r="J4330" s="1283">
        <v>1.1299999999999999</v>
      </c>
      <c r="K4330" s="1283">
        <v>1.23</v>
      </c>
      <c r="L4330" s="1283"/>
      <c r="M4330" s="1283"/>
      <c r="N4330" s="1283"/>
      <c r="O4330" s="1283"/>
      <c r="P4330" s="1283">
        <v>1.02</v>
      </c>
      <c r="R4330" s="1067"/>
      <c r="S4330"/>
      <c r="T4330" s="268"/>
      <c r="U4330" s="268"/>
      <c r="V4330" s="268"/>
      <c r="Z4330" s="21"/>
      <c r="AH4330"/>
    </row>
    <row r="4331" spans="1:34" ht="11.25" customHeight="1">
      <c r="A4331"/>
      <c r="B4331" s="1281" t="s">
        <v>32</v>
      </c>
      <c r="C4331" s="1282">
        <v>8603</v>
      </c>
      <c r="D4331" s="1341" t="str">
        <f t="shared" si="81"/>
        <v>MD8603</v>
      </c>
      <c r="E4331" s="1514" t="s">
        <v>125</v>
      </c>
      <c r="F4331" s="1390">
        <v>500</v>
      </c>
      <c r="G4331" s="1283">
        <v>0.05</v>
      </c>
      <c r="H4331" s="1283">
        <v>0.06</v>
      </c>
      <c r="I4331" s="1283">
        <v>0.06</v>
      </c>
      <c r="J4331" s="1283">
        <v>7.0000000000000007E-2</v>
      </c>
      <c r="K4331" s="1283">
        <v>0.08</v>
      </c>
      <c r="L4331" s="1283"/>
      <c r="M4331" s="1283"/>
      <c r="N4331" s="1283"/>
      <c r="O4331" s="1283"/>
      <c r="P4331" s="1283">
        <v>0.06</v>
      </c>
      <c r="R4331" s="1067"/>
      <c r="S4331"/>
      <c r="T4331" s="268"/>
      <c r="U4331" s="268"/>
      <c r="V4331" s="268"/>
      <c r="Z4331" s="21"/>
      <c r="AH4331"/>
    </row>
    <row r="4332" spans="1:34" ht="11.25" customHeight="1">
      <c r="A4332"/>
      <c r="B4332" s="1281" t="s">
        <v>32</v>
      </c>
      <c r="C4332" s="1282">
        <v>8606</v>
      </c>
      <c r="D4332" s="1341" t="str">
        <f t="shared" si="81"/>
        <v>MD8606</v>
      </c>
      <c r="E4332" s="1514" t="s">
        <v>122</v>
      </c>
      <c r="F4332" s="1390">
        <v>500</v>
      </c>
      <c r="G4332" s="1283">
        <v>1.21</v>
      </c>
      <c r="H4332" s="1283">
        <v>1.41</v>
      </c>
      <c r="I4332" s="1283">
        <v>1.62</v>
      </c>
      <c r="J4332" s="1283">
        <v>1.78</v>
      </c>
      <c r="K4332" s="1283">
        <v>1.94</v>
      </c>
      <c r="L4332" s="1283"/>
      <c r="M4332" s="1283"/>
      <c r="N4332" s="1283"/>
      <c r="O4332" s="1283"/>
      <c r="P4332" s="1283">
        <v>1.62</v>
      </c>
      <c r="R4332" s="1067"/>
      <c r="S4332"/>
      <c r="T4332" s="268"/>
      <c r="U4332" s="268"/>
      <c r="V4332" s="268"/>
      <c r="Z4332" s="21"/>
      <c r="AH4332"/>
    </row>
    <row r="4333" spans="1:34" ht="11.25" customHeight="1">
      <c r="A4333"/>
      <c r="B4333" s="1281" t="s">
        <v>32</v>
      </c>
      <c r="C4333" s="1282">
        <v>8709</v>
      </c>
      <c r="D4333" s="1341" t="str">
        <f t="shared" si="81"/>
        <v>MD8709</v>
      </c>
      <c r="E4333" s="1514" t="s">
        <v>122</v>
      </c>
      <c r="F4333" s="1390">
        <v>700</v>
      </c>
      <c r="G4333" s="1283">
        <v>5.52</v>
      </c>
      <c r="H4333" s="1283">
        <v>6.44</v>
      </c>
      <c r="I4333" s="1283">
        <v>7.36</v>
      </c>
      <c r="J4333" s="1283">
        <v>8.1</v>
      </c>
      <c r="K4333" s="1283">
        <v>8.83</v>
      </c>
      <c r="L4333" s="1283"/>
      <c r="M4333" s="1283"/>
      <c r="N4333" s="1283"/>
      <c r="O4333" s="1283"/>
      <c r="P4333" s="1283">
        <v>7.36</v>
      </c>
      <c r="R4333" s="1067"/>
      <c r="S4333"/>
      <c r="T4333" s="268"/>
      <c r="U4333" s="268"/>
      <c r="V4333" s="268"/>
      <c r="Z4333" s="21"/>
      <c r="AH4333"/>
    </row>
    <row r="4334" spans="1:34" ht="11.25" customHeight="1">
      <c r="A4334"/>
      <c r="B4334" s="1281" t="s">
        <v>32</v>
      </c>
      <c r="C4334" s="1282">
        <v>8719</v>
      </c>
      <c r="D4334" s="1341" t="str">
        <f t="shared" si="81"/>
        <v>MD8719</v>
      </c>
      <c r="E4334" s="1514" t="s">
        <v>122</v>
      </c>
      <c r="F4334" s="1390">
        <v>550</v>
      </c>
      <c r="G4334" s="1283">
        <v>3.67</v>
      </c>
      <c r="H4334" s="1283">
        <v>4.28</v>
      </c>
      <c r="I4334" s="1283">
        <v>4.9000000000000004</v>
      </c>
      <c r="J4334" s="1283">
        <v>5.39</v>
      </c>
      <c r="K4334" s="1283">
        <v>5.88</v>
      </c>
      <c r="L4334" s="1283"/>
      <c r="M4334" s="1283"/>
      <c r="N4334" s="1283"/>
      <c r="O4334" s="1283"/>
      <c r="P4334" s="1283">
        <v>4.9000000000000004</v>
      </c>
      <c r="R4334" s="1067"/>
      <c r="S4334"/>
      <c r="T4334" s="268"/>
      <c r="U4334" s="268"/>
      <c r="V4334" s="268"/>
      <c r="Z4334" s="21"/>
      <c r="AH4334"/>
    </row>
    <row r="4335" spans="1:34" ht="11.25" customHeight="1">
      <c r="A4335"/>
      <c r="B4335" s="1281" t="s">
        <v>32</v>
      </c>
      <c r="C4335" s="1282">
        <v>8720</v>
      </c>
      <c r="D4335" s="1341" t="str">
        <f t="shared" si="81"/>
        <v>MD8720</v>
      </c>
      <c r="E4335" s="1514" t="s">
        <v>124</v>
      </c>
      <c r="F4335" s="1390">
        <v>500</v>
      </c>
      <c r="G4335" s="1283">
        <v>0.59</v>
      </c>
      <c r="H4335" s="1283">
        <v>0.69</v>
      </c>
      <c r="I4335" s="1283">
        <v>0.78</v>
      </c>
      <c r="J4335" s="1283">
        <v>0.86</v>
      </c>
      <c r="K4335" s="1283">
        <v>0.94</v>
      </c>
      <c r="L4335" s="1283"/>
      <c r="M4335" s="1283"/>
      <c r="N4335" s="1283"/>
      <c r="O4335" s="1283"/>
      <c r="P4335" s="1283">
        <v>0.78</v>
      </c>
      <c r="R4335" s="1067"/>
      <c r="S4335"/>
      <c r="T4335" s="268"/>
      <c r="U4335" s="268"/>
      <c r="V4335" s="268"/>
      <c r="Z4335" s="21"/>
      <c r="AH4335"/>
    </row>
    <row r="4336" spans="1:34" ht="11.25" customHeight="1">
      <c r="A4336"/>
      <c r="B4336" s="1281" t="s">
        <v>32</v>
      </c>
      <c r="C4336" s="1282">
        <v>8721</v>
      </c>
      <c r="D4336" s="1341" t="str">
        <f t="shared" si="81"/>
        <v>MD8721</v>
      </c>
      <c r="E4336" s="1514" t="s">
        <v>125</v>
      </c>
      <c r="F4336" s="1390">
        <v>500</v>
      </c>
      <c r="G4336" s="1283">
        <v>0.17</v>
      </c>
      <c r="H4336" s="1283">
        <v>0.2</v>
      </c>
      <c r="I4336" s="1283">
        <v>0.22</v>
      </c>
      <c r="J4336" s="1283">
        <v>0.25</v>
      </c>
      <c r="K4336" s="1283">
        <v>0.27</v>
      </c>
      <c r="L4336" s="1283"/>
      <c r="M4336" s="1283"/>
      <c r="N4336" s="1283"/>
      <c r="O4336" s="1283"/>
      <c r="P4336" s="1283">
        <v>0.22</v>
      </c>
      <c r="R4336" s="1067"/>
      <c r="S4336"/>
      <c r="T4336" s="268"/>
      <c r="U4336" s="268"/>
      <c r="V4336" s="268"/>
      <c r="Z4336" s="21"/>
      <c r="AH4336"/>
    </row>
    <row r="4337" spans="1:34" ht="11.25" customHeight="1">
      <c r="A4337"/>
      <c r="B4337" s="1281" t="s">
        <v>32</v>
      </c>
      <c r="C4337" s="1282">
        <v>8723</v>
      </c>
      <c r="D4337" s="1341" t="str">
        <f t="shared" si="81"/>
        <v>MD8723</v>
      </c>
      <c r="E4337" s="1514" t="s">
        <v>125</v>
      </c>
      <c r="F4337" s="1390">
        <v>500</v>
      </c>
      <c r="G4337" s="1283">
        <v>0.1</v>
      </c>
      <c r="H4337" s="1283">
        <v>0.11</v>
      </c>
      <c r="I4337" s="1283">
        <v>0.13</v>
      </c>
      <c r="J4337" s="1283">
        <v>0.14000000000000001</v>
      </c>
      <c r="K4337" s="1283">
        <v>0.15</v>
      </c>
      <c r="L4337" s="1283"/>
      <c r="M4337" s="1283"/>
      <c r="N4337" s="1283"/>
      <c r="O4337" s="1283"/>
      <c r="P4337" s="1283">
        <v>0.13</v>
      </c>
      <c r="R4337" s="1067"/>
      <c r="S4337"/>
      <c r="T4337" s="268"/>
      <c r="U4337" s="268"/>
      <c r="V4337" s="268"/>
      <c r="Z4337" s="21"/>
      <c r="AH4337"/>
    </row>
    <row r="4338" spans="1:34" ht="11.25" customHeight="1">
      <c r="A4338"/>
      <c r="B4338" s="1281" t="s">
        <v>32</v>
      </c>
      <c r="C4338" s="1282">
        <v>8725</v>
      </c>
      <c r="D4338" s="1341" t="str">
        <f t="shared" si="81"/>
        <v>MD8725</v>
      </c>
      <c r="E4338" s="1514" t="s">
        <v>125</v>
      </c>
      <c r="F4338" s="1390">
        <v>500</v>
      </c>
      <c r="G4338" s="1283">
        <v>1.79</v>
      </c>
      <c r="H4338" s="1283">
        <v>2.09</v>
      </c>
      <c r="I4338" s="1283">
        <v>2.38</v>
      </c>
      <c r="J4338" s="1283">
        <v>2.62</v>
      </c>
      <c r="K4338" s="1283">
        <v>2.86</v>
      </c>
      <c r="L4338" s="1283"/>
      <c r="M4338" s="1283"/>
      <c r="N4338" s="1283"/>
      <c r="O4338" s="1283"/>
      <c r="P4338" s="1283">
        <v>2.38</v>
      </c>
      <c r="R4338" s="1067"/>
      <c r="S4338"/>
      <c r="T4338" s="268"/>
      <c r="U4338" s="268"/>
      <c r="V4338" s="268"/>
      <c r="Z4338" s="21"/>
      <c r="AH4338"/>
    </row>
    <row r="4339" spans="1:34" ht="11.25" customHeight="1">
      <c r="A4339"/>
      <c r="B4339" s="1281" t="s">
        <v>32</v>
      </c>
      <c r="C4339" s="1282">
        <v>8726</v>
      </c>
      <c r="D4339" s="1341" t="str">
        <f t="shared" si="81"/>
        <v>MD8726</v>
      </c>
      <c r="E4339" s="1514" t="s">
        <v>122</v>
      </c>
      <c r="F4339" s="1390">
        <v>500</v>
      </c>
      <c r="G4339" s="1283">
        <v>1.42</v>
      </c>
      <c r="H4339" s="1283">
        <v>1.65</v>
      </c>
      <c r="I4339" s="1283">
        <v>1.89</v>
      </c>
      <c r="J4339" s="1283">
        <v>2.08</v>
      </c>
      <c r="K4339" s="1283">
        <v>2.27</v>
      </c>
      <c r="L4339" s="1283"/>
      <c r="M4339" s="1283"/>
      <c r="N4339" s="1283"/>
      <c r="O4339" s="1283"/>
      <c r="P4339" s="1283">
        <v>1.89</v>
      </c>
      <c r="R4339" s="1067"/>
      <c r="S4339"/>
      <c r="T4339" s="268"/>
      <c r="U4339" s="268"/>
      <c r="V4339" s="268"/>
      <c r="Z4339" s="21"/>
      <c r="AH4339"/>
    </row>
    <row r="4340" spans="1:34" ht="11.25" customHeight="1">
      <c r="A4340"/>
      <c r="B4340" s="1281" t="s">
        <v>32</v>
      </c>
      <c r="C4340" s="1282">
        <v>8734</v>
      </c>
      <c r="D4340" s="1341" t="str">
        <f t="shared" si="81"/>
        <v>MD8734</v>
      </c>
      <c r="E4340" s="1514" t="s">
        <v>122</v>
      </c>
      <c r="F4340" s="1390">
        <v>500</v>
      </c>
      <c r="G4340" s="1283">
        <v>0.24</v>
      </c>
      <c r="H4340" s="1283">
        <v>0.28000000000000003</v>
      </c>
      <c r="I4340" s="1283">
        <v>0.32</v>
      </c>
      <c r="J4340" s="1283">
        <v>0.35</v>
      </c>
      <c r="K4340" s="1283">
        <v>0.38</v>
      </c>
      <c r="L4340" s="1283"/>
      <c r="M4340" s="1283"/>
      <c r="N4340" s="1283"/>
      <c r="O4340" s="1283"/>
      <c r="P4340" s="1283">
        <v>0.32</v>
      </c>
      <c r="R4340" s="1067"/>
      <c r="S4340"/>
      <c r="T4340" s="268"/>
      <c r="U4340" s="268"/>
      <c r="V4340" s="268"/>
      <c r="Z4340" s="21"/>
      <c r="AH4340"/>
    </row>
    <row r="4341" spans="1:34" ht="11.25" customHeight="1">
      <c r="A4341"/>
      <c r="B4341" s="1281" t="s">
        <v>32</v>
      </c>
      <c r="C4341" s="1282">
        <v>8737</v>
      </c>
      <c r="D4341" s="1341" t="str">
        <f t="shared" si="81"/>
        <v>MD8737</v>
      </c>
      <c r="E4341" s="1514" t="s">
        <v>122</v>
      </c>
      <c r="F4341" s="1390">
        <v>500</v>
      </c>
      <c r="G4341" s="1283">
        <v>0.22</v>
      </c>
      <c r="H4341" s="1283">
        <v>0.25</v>
      </c>
      <c r="I4341" s="1283">
        <v>0.28999999999999998</v>
      </c>
      <c r="J4341" s="1283">
        <v>0.32</v>
      </c>
      <c r="K4341" s="1283">
        <v>0.35</v>
      </c>
      <c r="L4341" s="1283"/>
      <c r="M4341" s="1283"/>
      <c r="N4341" s="1283"/>
      <c r="O4341" s="1283"/>
      <c r="P4341" s="1283">
        <v>0.28999999999999998</v>
      </c>
      <c r="R4341" s="1067"/>
      <c r="S4341"/>
      <c r="T4341" s="268"/>
      <c r="U4341" s="268"/>
      <c r="V4341" s="268"/>
      <c r="Z4341" s="21"/>
      <c r="AH4341"/>
    </row>
    <row r="4342" spans="1:34" ht="11.25" customHeight="1">
      <c r="A4342"/>
      <c r="B4342" s="1281" t="s">
        <v>32</v>
      </c>
      <c r="C4342" s="1282">
        <v>8738</v>
      </c>
      <c r="D4342" s="1341" t="str">
        <f t="shared" si="81"/>
        <v>MD8738</v>
      </c>
      <c r="E4342" s="1514" t="s">
        <v>122</v>
      </c>
      <c r="F4342" s="1390">
        <v>500</v>
      </c>
      <c r="G4342" s="1283">
        <v>0.34</v>
      </c>
      <c r="H4342" s="1283">
        <v>0.39</v>
      </c>
      <c r="I4342" s="1283">
        <v>0.45</v>
      </c>
      <c r="J4342" s="1283">
        <v>0.49</v>
      </c>
      <c r="K4342" s="1283">
        <v>0.54</v>
      </c>
      <c r="L4342" s="1283"/>
      <c r="M4342" s="1283"/>
      <c r="N4342" s="1283"/>
      <c r="O4342" s="1283"/>
      <c r="P4342" s="1283">
        <v>0.45</v>
      </c>
      <c r="R4342" s="1067"/>
      <c r="S4342"/>
      <c r="T4342" s="268"/>
      <c r="U4342" s="268"/>
      <c r="V4342" s="268"/>
      <c r="Z4342" s="21"/>
      <c r="AH4342"/>
    </row>
    <row r="4343" spans="1:34" ht="11.25" customHeight="1">
      <c r="A4343"/>
      <c r="B4343" s="1281" t="s">
        <v>32</v>
      </c>
      <c r="C4343" s="1282">
        <v>8742</v>
      </c>
      <c r="D4343" s="1341" t="str">
        <f t="shared" si="81"/>
        <v>MD8742</v>
      </c>
      <c r="E4343" s="1514" t="s">
        <v>125</v>
      </c>
      <c r="F4343" s="1390">
        <v>500</v>
      </c>
      <c r="G4343" s="1283">
        <v>0.18</v>
      </c>
      <c r="H4343" s="1283">
        <v>0.21</v>
      </c>
      <c r="I4343" s="1283">
        <v>0.24</v>
      </c>
      <c r="J4343" s="1283">
        <v>0.26</v>
      </c>
      <c r="K4343" s="1283">
        <v>0.28999999999999998</v>
      </c>
      <c r="L4343" s="1283"/>
      <c r="M4343" s="1283"/>
      <c r="N4343" s="1283"/>
      <c r="O4343" s="1283"/>
      <c r="P4343" s="1283">
        <v>0.24</v>
      </c>
      <c r="R4343" s="1067"/>
      <c r="S4343"/>
      <c r="T4343" s="268"/>
      <c r="U4343" s="268"/>
      <c r="V4343" s="268"/>
      <c r="Z4343" s="21"/>
      <c r="AH4343"/>
    </row>
    <row r="4344" spans="1:34" ht="11.25" customHeight="1">
      <c r="A4344"/>
      <c r="B4344" s="1281" t="s">
        <v>32</v>
      </c>
      <c r="C4344" s="1282">
        <v>8745</v>
      </c>
      <c r="D4344" s="1341" t="str">
        <f t="shared" si="81"/>
        <v>MD8745</v>
      </c>
      <c r="E4344" s="1514" t="s">
        <v>124</v>
      </c>
      <c r="F4344" s="1390">
        <v>500</v>
      </c>
      <c r="G4344" s="1283">
        <v>2.66</v>
      </c>
      <c r="H4344" s="1283">
        <v>3.11</v>
      </c>
      <c r="I4344" s="1283">
        <v>3.55</v>
      </c>
      <c r="J4344" s="1283">
        <v>3.91</v>
      </c>
      <c r="K4344" s="1283">
        <v>4.26</v>
      </c>
      <c r="L4344" s="1283"/>
      <c r="M4344" s="1283"/>
      <c r="N4344" s="1283"/>
      <c r="O4344" s="1283"/>
      <c r="P4344" s="1283">
        <v>3.55</v>
      </c>
      <c r="R4344" s="1067"/>
      <c r="S4344"/>
      <c r="T4344" s="268"/>
      <c r="U4344" s="268"/>
      <c r="V4344" s="268"/>
      <c r="Z4344" s="21"/>
      <c r="AH4344"/>
    </row>
    <row r="4345" spans="1:34" ht="11.25" customHeight="1">
      <c r="A4345"/>
      <c r="B4345" s="1281" t="s">
        <v>32</v>
      </c>
      <c r="C4345" s="1282">
        <v>8748</v>
      </c>
      <c r="D4345" s="1341" t="str">
        <f t="shared" si="81"/>
        <v>MD8748</v>
      </c>
      <c r="E4345" s="1514" t="s">
        <v>121</v>
      </c>
      <c r="F4345" s="1390">
        <v>500</v>
      </c>
      <c r="G4345" s="1283">
        <v>0.41</v>
      </c>
      <c r="H4345" s="1283">
        <v>0.48</v>
      </c>
      <c r="I4345" s="1283">
        <v>0.54</v>
      </c>
      <c r="J4345" s="1283">
        <v>0.6</v>
      </c>
      <c r="K4345" s="1283">
        <v>0.65</v>
      </c>
      <c r="L4345" s="1283"/>
      <c r="M4345" s="1283"/>
      <c r="N4345" s="1283"/>
      <c r="O4345" s="1283"/>
      <c r="P4345" s="1283">
        <v>0.54</v>
      </c>
      <c r="R4345" s="1067"/>
      <c r="S4345"/>
      <c r="T4345" s="268"/>
      <c r="U4345" s="268"/>
      <c r="V4345" s="268"/>
      <c r="Z4345" s="21"/>
      <c r="AH4345"/>
    </row>
    <row r="4346" spans="1:34" ht="11.25" customHeight="1">
      <c r="A4346"/>
      <c r="B4346" s="1281" t="s">
        <v>32</v>
      </c>
      <c r="C4346" s="1282">
        <v>8755</v>
      </c>
      <c r="D4346" s="1341" t="str">
        <f t="shared" si="81"/>
        <v>MD8755</v>
      </c>
      <c r="E4346" s="1514" t="s">
        <v>122</v>
      </c>
      <c r="F4346" s="1390">
        <v>500</v>
      </c>
      <c r="G4346" s="1283">
        <v>0.2</v>
      </c>
      <c r="H4346" s="1283">
        <v>0.24</v>
      </c>
      <c r="I4346" s="1283">
        <v>0.27</v>
      </c>
      <c r="J4346" s="1283">
        <v>0.3</v>
      </c>
      <c r="K4346" s="1283">
        <v>0.33</v>
      </c>
      <c r="L4346" s="1283"/>
      <c r="M4346" s="1283"/>
      <c r="N4346" s="1283"/>
      <c r="O4346" s="1283"/>
      <c r="P4346" s="1283">
        <v>0.27</v>
      </c>
      <c r="R4346" s="1067"/>
      <c r="S4346"/>
      <c r="T4346" s="268"/>
      <c r="U4346" s="268"/>
      <c r="V4346" s="268"/>
      <c r="Z4346" s="21"/>
      <c r="AH4346"/>
    </row>
    <row r="4347" spans="1:34" ht="11.25" customHeight="1">
      <c r="A4347"/>
      <c r="B4347" s="1281" t="s">
        <v>32</v>
      </c>
      <c r="C4347" s="1282">
        <v>8799</v>
      </c>
      <c r="D4347" s="1341" t="str">
        <f t="shared" si="81"/>
        <v>MD8799</v>
      </c>
      <c r="E4347" s="1514" t="s">
        <v>124</v>
      </c>
      <c r="F4347" s="1390">
        <v>500</v>
      </c>
      <c r="G4347" s="1283">
        <v>0.28999999999999998</v>
      </c>
      <c r="H4347" s="1283">
        <v>0.34</v>
      </c>
      <c r="I4347" s="1283">
        <v>0.38</v>
      </c>
      <c r="J4347" s="1283">
        <v>0.42</v>
      </c>
      <c r="K4347" s="1283">
        <v>0.46</v>
      </c>
      <c r="L4347" s="1283"/>
      <c r="M4347" s="1283"/>
      <c r="N4347" s="1283"/>
      <c r="O4347" s="1283"/>
      <c r="P4347" s="1283">
        <v>0.38</v>
      </c>
      <c r="R4347" s="1067"/>
      <c r="S4347"/>
      <c r="T4347" s="268"/>
      <c r="U4347" s="268"/>
      <c r="V4347" s="268"/>
      <c r="Z4347" s="21"/>
      <c r="AH4347"/>
    </row>
    <row r="4348" spans="1:34" ht="11.25" customHeight="1">
      <c r="A4348"/>
      <c r="B4348" s="1281" t="s">
        <v>32</v>
      </c>
      <c r="C4348" s="1282">
        <v>8800</v>
      </c>
      <c r="D4348" s="1341" t="str">
        <f t="shared" si="81"/>
        <v>MD8800</v>
      </c>
      <c r="E4348" s="1514" t="s">
        <v>125</v>
      </c>
      <c r="F4348" s="1390">
        <v>500</v>
      </c>
      <c r="G4348" s="1283">
        <v>0.88</v>
      </c>
      <c r="H4348" s="1283">
        <v>1.02</v>
      </c>
      <c r="I4348" s="1283">
        <v>1.17</v>
      </c>
      <c r="J4348" s="1283">
        <v>1.28</v>
      </c>
      <c r="K4348" s="1283">
        <v>1.4</v>
      </c>
      <c r="L4348" s="1283"/>
      <c r="M4348" s="1283"/>
      <c r="N4348" s="1283"/>
      <c r="O4348" s="1283"/>
      <c r="P4348" s="1283">
        <v>1.17</v>
      </c>
      <c r="R4348" s="1067"/>
      <c r="S4348"/>
      <c r="T4348" s="268"/>
      <c r="U4348" s="268"/>
      <c r="V4348" s="268"/>
      <c r="Z4348" s="21"/>
      <c r="AH4348"/>
    </row>
    <row r="4349" spans="1:34" ht="11.25" customHeight="1">
      <c r="A4349"/>
      <c r="B4349" s="1281" t="s">
        <v>32</v>
      </c>
      <c r="C4349" s="1282">
        <v>8803</v>
      </c>
      <c r="D4349" s="1341" t="str">
        <f t="shared" si="81"/>
        <v>MD8803</v>
      </c>
      <c r="E4349" s="1514" t="s">
        <v>121</v>
      </c>
      <c r="F4349" s="1390">
        <v>500</v>
      </c>
      <c r="G4349" s="1283">
        <v>0.02</v>
      </c>
      <c r="H4349" s="1283">
        <v>0.03</v>
      </c>
      <c r="I4349" s="1283">
        <v>0.03</v>
      </c>
      <c r="J4349" s="1283">
        <v>0.04</v>
      </c>
      <c r="K4349" s="1283">
        <v>0.04</v>
      </c>
      <c r="L4349" s="1283"/>
      <c r="M4349" s="1283"/>
      <c r="N4349" s="1283"/>
      <c r="O4349" s="1283"/>
      <c r="P4349" s="1283">
        <v>0.03</v>
      </c>
      <c r="R4349" s="1067"/>
      <c r="S4349"/>
      <c r="T4349" s="268"/>
      <c r="U4349" s="268"/>
      <c r="V4349" s="268"/>
      <c r="Z4349" s="21"/>
      <c r="AH4349"/>
    </row>
    <row r="4350" spans="1:34" ht="11.25" customHeight="1">
      <c r="A4350"/>
      <c r="B4350" s="1281" t="s">
        <v>32</v>
      </c>
      <c r="C4350" s="1282">
        <v>8805</v>
      </c>
      <c r="D4350" s="1341" t="str">
        <f t="shared" si="81"/>
        <v>MD8805</v>
      </c>
      <c r="E4350" s="1514" t="s">
        <v>122</v>
      </c>
      <c r="F4350" s="1390">
        <v>500</v>
      </c>
      <c r="G4350" s="1283">
        <v>0.1</v>
      </c>
      <c r="H4350" s="1283">
        <v>0.11</v>
      </c>
      <c r="I4350" s="1283">
        <v>0.13</v>
      </c>
      <c r="J4350" s="1283">
        <v>0.14000000000000001</v>
      </c>
      <c r="K4350" s="1283">
        <v>0.15</v>
      </c>
      <c r="L4350" s="1283"/>
      <c r="M4350" s="1283"/>
      <c r="N4350" s="1283"/>
      <c r="O4350" s="1283"/>
      <c r="P4350" s="1283">
        <v>0.13</v>
      </c>
      <c r="R4350" s="1067"/>
      <c r="S4350"/>
      <c r="T4350" s="268"/>
      <c r="U4350" s="268"/>
      <c r="V4350" s="268"/>
      <c r="Z4350" s="21"/>
      <c r="AH4350"/>
    </row>
    <row r="4351" spans="1:34" ht="11.25" customHeight="1">
      <c r="A4351"/>
      <c r="B4351" s="1281" t="s">
        <v>32</v>
      </c>
      <c r="C4351" s="1282">
        <v>8810</v>
      </c>
      <c r="D4351" s="1341" t="str">
        <f t="shared" si="81"/>
        <v>MD8810</v>
      </c>
      <c r="E4351" s="1514" t="s">
        <v>125</v>
      </c>
      <c r="F4351" s="1390">
        <v>500</v>
      </c>
      <c r="G4351" s="1283">
        <v>7.0000000000000007E-2</v>
      </c>
      <c r="H4351" s="1283">
        <v>0.08</v>
      </c>
      <c r="I4351" s="1283">
        <v>0.1</v>
      </c>
      <c r="J4351" s="1283">
        <v>0.11</v>
      </c>
      <c r="K4351" s="1283">
        <v>0.12</v>
      </c>
      <c r="L4351" s="1283"/>
      <c r="M4351" s="1283"/>
      <c r="N4351" s="1283"/>
      <c r="O4351" s="1283"/>
      <c r="P4351" s="1283">
        <v>0.1</v>
      </c>
      <c r="R4351" s="1067"/>
      <c r="S4351"/>
      <c r="T4351" s="268"/>
      <c r="U4351" s="268"/>
      <c r="V4351" s="268"/>
      <c r="Z4351" s="21"/>
      <c r="AH4351"/>
    </row>
    <row r="4352" spans="1:34" ht="11.25" customHeight="1">
      <c r="A4352"/>
      <c r="B4352" s="1281" t="s">
        <v>32</v>
      </c>
      <c r="C4352" s="1282">
        <v>8814</v>
      </c>
      <c r="D4352" s="1341" t="str">
        <f t="shared" si="81"/>
        <v>MD8814</v>
      </c>
      <c r="E4352" s="1514" t="s">
        <v>122</v>
      </c>
      <c r="F4352" s="1390">
        <v>500</v>
      </c>
      <c r="G4352" s="1283">
        <v>0.08</v>
      </c>
      <c r="H4352" s="1283">
        <v>0.1</v>
      </c>
      <c r="I4352" s="1283">
        <v>0.11</v>
      </c>
      <c r="J4352" s="1283">
        <v>0.12</v>
      </c>
      <c r="K4352" s="1283">
        <v>0.13</v>
      </c>
      <c r="L4352" s="1283"/>
      <c r="M4352" s="1283"/>
      <c r="N4352" s="1283"/>
      <c r="O4352" s="1283"/>
      <c r="P4352" s="1283">
        <v>0.11</v>
      </c>
      <c r="R4352" s="1067"/>
      <c r="S4352"/>
      <c r="T4352" s="268"/>
      <c r="U4352" s="268"/>
      <c r="V4352" s="268"/>
      <c r="Z4352" s="21"/>
      <c r="AH4352"/>
    </row>
    <row r="4353" spans="1:34" ht="11.25" customHeight="1">
      <c r="A4353"/>
      <c r="B4353" s="1281" t="s">
        <v>32</v>
      </c>
      <c r="C4353" s="1282">
        <v>8815</v>
      </c>
      <c r="D4353" s="1341" t="str">
        <f t="shared" si="81"/>
        <v>MD8815</v>
      </c>
      <c r="E4353" s="1514" t="s">
        <v>122</v>
      </c>
      <c r="F4353" s="1390">
        <v>500</v>
      </c>
      <c r="G4353" s="1283">
        <v>0.13</v>
      </c>
      <c r="H4353" s="1283">
        <v>0.15</v>
      </c>
      <c r="I4353" s="1283">
        <v>0.18</v>
      </c>
      <c r="J4353" s="1283">
        <v>0.19</v>
      </c>
      <c r="K4353" s="1283">
        <v>0.21</v>
      </c>
      <c r="L4353" s="1283"/>
      <c r="M4353" s="1283"/>
      <c r="N4353" s="1283"/>
      <c r="O4353" s="1283"/>
      <c r="P4353" s="1283">
        <v>0.18</v>
      </c>
      <c r="R4353" s="1067"/>
      <c r="S4353"/>
      <c r="T4353" s="268"/>
      <c r="U4353" s="268"/>
      <c r="V4353" s="268"/>
      <c r="Z4353" s="21"/>
      <c r="AH4353"/>
    </row>
    <row r="4354" spans="1:34" ht="11.25" customHeight="1">
      <c r="A4354"/>
      <c r="B4354" s="1281" t="s">
        <v>32</v>
      </c>
      <c r="C4354" s="1282">
        <v>8820</v>
      </c>
      <c r="D4354" s="1341" t="str">
        <f t="shared" si="81"/>
        <v>MD8820</v>
      </c>
      <c r="E4354" s="1514" t="s">
        <v>121</v>
      </c>
      <c r="F4354" s="1390">
        <v>500</v>
      </c>
      <c r="G4354" s="1283">
        <v>0.08</v>
      </c>
      <c r="H4354" s="1283">
        <v>0.1</v>
      </c>
      <c r="I4354" s="1283">
        <v>0.11</v>
      </c>
      <c r="J4354" s="1283">
        <v>0.12</v>
      </c>
      <c r="K4354" s="1283">
        <v>0.13</v>
      </c>
      <c r="L4354" s="1283"/>
      <c r="M4354" s="1283"/>
      <c r="N4354" s="1283"/>
      <c r="O4354" s="1283"/>
      <c r="P4354" s="1283">
        <v>0.11</v>
      </c>
      <c r="R4354" s="1067"/>
      <c r="S4354"/>
      <c r="T4354" s="268"/>
      <c r="U4354" s="268"/>
      <c r="V4354" s="268"/>
      <c r="Z4354" s="21"/>
      <c r="AH4354"/>
    </row>
    <row r="4355" spans="1:34" ht="11.25" customHeight="1">
      <c r="A4355"/>
      <c r="B4355" s="1281" t="s">
        <v>32</v>
      </c>
      <c r="C4355" s="1282">
        <v>8824</v>
      </c>
      <c r="D4355" s="1341" t="str">
        <f t="shared" si="81"/>
        <v>MD8824</v>
      </c>
      <c r="E4355" s="1514" t="s">
        <v>125</v>
      </c>
      <c r="F4355" s="1390">
        <v>500</v>
      </c>
      <c r="G4355" s="1283">
        <v>1.37</v>
      </c>
      <c r="H4355" s="1283">
        <v>1.6</v>
      </c>
      <c r="I4355" s="1283">
        <v>1.82</v>
      </c>
      <c r="J4355" s="1283">
        <v>2.0099999999999998</v>
      </c>
      <c r="K4355" s="1283">
        <v>2.19</v>
      </c>
      <c r="L4355" s="1283"/>
      <c r="M4355" s="1283"/>
      <c r="N4355" s="1283"/>
      <c r="O4355" s="1283"/>
      <c r="P4355" s="1283">
        <v>1.82</v>
      </c>
      <c r="R4355" s="1067"/>
      <c r="S4355"/>
      <c r="T4355" s="268"/>
      <c r="U4355" s="268"/>
      <c r="V4355" s="268"/>
      <c r="Z4355" s="21"/>
      <c r="AH4355"/>
    </row>
    <row r="4356" spans="1:34" ht="11.25" customHeight="1">
      <c r="A4356"/>
      <c r="B4356" s="1281" t="s">
        <v>32</v>
      </c>
      <c r="C4356" s="1282">
        <v>8826</v>
      </c>
      <c r="D4356" s="1341" t="str">
        <f t="shared" si="81"/>
        <v>MD8826</v>
      </c>
      <c r="E4356" s="1514" t="s">
        <v>125</v>
      </c>
      <c r="F4356" s="1390">
        <v>500</v>
      </c>
      <c r="G4356" s="1283">
        <v>1.33</v>
      </c>
      <c r="H4356" s="1283">
        <v>1.55</v>
      </c>
      <c r="I4356" s="1283">
        <v>1.78</v>
      </c>
      <c r="J4356" s="1283">
        <v>1.95</v>
      </c>
      <c r="K4356" s="1283">
        <v>2.13</v>
      </c>
      <c r="L4356" s="1283"/>
      <c r="M4356" s="1283"/>
      <c r="N4356" s="1283"/>
      <c r="O4356" s="1283"/>
      <c r="P4356" s="1283">
        <v>1.78</v>
      </c>
      <c r="R4356" s="1067"/>
      <c r="S4356"/>
      <c r="T4356" s="268"/>
      <c r="U4356" s="268"/>
      <c r="V4356" s="268"/>
      <c r="Z4356" s="21"/>
      <c r="AH4356"/>
    </row>
    <row r="4357" spans="1:34" ht="11.25" customHeight="1">
      <c r="A4357"/>
      <c r="B4357" s="1281" t="s">
        <v>32</v>
      </c>
      <c r="C4357" s="1282">
        <v>8831</v>
      </c>
      <c r="D4357" s="1341" t="str">
        <f t="shared" si="81"/>
        <v>MD8831</v>
      </c>
      <c r="E4357" s="1514" t="s">
        <v>121</v>
      </c>
      <c r="F4357" s="1390">
        <v>500</v>
      </c>
      <c r="G4357" s="1283">
        <v>0.82</v>
      </c>
      <c r="H4357" s="1283">
        <v>0.95</v>
      </c>
      <c r="I4357" s="1283">
        <v>1.0900000000000001</v>
      </c>
      <c r="J4357" s="1283">
        <v>1.2</v>
      </c>
      <c r="K4357" s="1283">
        <v>1.31</v>
      </c>
      <c r="L4357" s="1283"/>
      <c r="M4357" s="1283"/>
      <c r="N4357" s="1283"/>
      <c r="O4357" s="1283"/>
      <c r="P4357" s="1283">
        <v>1.0900000000000001</v>
      </c>
      <c r="R4357" s="1067"/>
      <c r="S4357"/>
      <c r="T4357" s="268"/>
      <c r="U4357" s="268"/>
      <c r="V4357" s="268"/>
      <c r="Z4357" s="21"/>
      <c r="AH4357"/>
    </row>
    <row r="4358" spans="1:34" ht="11.25" customHeight="1">
      <c r="A4358"/>
      <c r="B4358" s="1281" t="s">
        <v>32</v>
      </c>
      <c r="C4358" s="1282">
        <v>8832</v>
      </c>
      <c r="D4358" s="1341" t="str">
        <f t="shared" si="81"/>
        <v>MD8832</v>
      </c>
      <c r="E4358" s="1514" t="s">
        <v>121</v>
      </c>
      <c r="F4358" s="1390">
        <v>500</v>
      </c>
      <c r="G4358" s="1283">
        <v>0.19</v>
      </c>
      <c r="H4358" s="1283">
        <v>0.22</v>
      </c>
      <c r="I4358" s="1283">
        <v>0.26</v>
      </c>
      <c r="J4358" s="1283">
        <v>0.28000000000000003</v>
      </c>
      <c r="K4358" s="1283">
        <v>0.31</v>
      </c>
      <c r="L4358" s="1283"/>
      <c r="M4358" s="1283"/>
      <c r="N4358" s="1283"/>
      <c r="O4358" s="1283"/>
      <c r="P4358" s="1283">
        <v>0.26</v>
      </c>
      <c r="R4358" s="1067"/>
      <c r="S4358"/>
      <c r="T4358" s="268"/>
      <c r="U4358" s="268"/>
      <c r="V4358" s="268"/>
      <c r="Z4358" s="21"/>
      <c r="AH4358"/>
    </row>
    <row r="4359" spans="1:34" ht="11.25" customHeight="1">
      <c r="A4359"/>
      <c r="B4359" s="1281" t="s">
        <v>32</v>
      </c>
      <c r="C4359" s="1282">
        <v>8833</v>
      </c>
      <c r="D4359" s="1341" t="str">
        <f t="shared" si="81"/>
        <v>MD8833</v>
      </c>
      <c r="E4359" s="1514" t="s">
        <v>124</v>
      </c>
      <c r="F4359" s="1390">
        <v>500</v>
      </c>
      <c r="G4359" s="1283">
        <v>0.46</v>
      </c>
      <c r="H4359" s="1283">
        <v>0.53</v>
      </c>
      <c r="I4359" s="1283">
        <v>0.61</v>
      </c>
      <c r="J4359" s="1283">
        <v>0.67</v>
      </c>
      <c r="K4359" s="1283">
        <v>0.73</v>
      </c>
      <c r="L4359" s="1283"/>
      <c r="M4359" s="1283"/>
      <c r="N4359" s="1283"/>
      <c r="O4359" s="1283"/>
      <c r="P4359" s="1283">
        <v>0.61</v>
      </c>
      <c r="R4359" s="1067"/>
      <c r="S4359"/>
      <c r="T4359" s="268"/>
      <c r="U4359" s="268"/>
      <c r="V4359" s="268"/>
      <c r="Z4359" s="21"/>
      <c r="AH4359"/>
    </row>
    <row r="4360" spans="1:34" ht="11.25" customHeight="1">
      <c r="A4360"/>
      <c r="B4360" s="1281" t="s">
        <v>32</v>
      </c>
      <c r="C4360" s="1282">
        <v>8835</v>
      </c>
      <c r="D4360" s="1341" t="str">
        <f t="shared" si="81"/>
        <v>MD8835</v>
      </c>
      <c r="E4360" s="1514" t="s">
        <v>124</v>
      </c>
      <c r="F4360" s="1390">
        <v>500</v>
      </c>
      <c r="G4360" s="1283">
        <v>1.24</v>
      </c>
      <c r="H4360" s="1283">
        <v>1.44</v>
      </c>
      <c r="I4360" s="1283">
        <v>1.65</v>
      </c>
      <c r="J4360" s="1283">
        <v>1.81</v>
      </c>
      <c r="K4360" s="1283">
        <v>1.98</v>
      </c>
      <c r="L4360" s="1283"/>
      <c r="M4360" s="1283"/>
      <c r="N4360" s="1283"/>
      <c r="O4360" s="1283"/>
      <c r="P4360" s="1283">
        <v>1.65</v>
      </c>
      <c r="R4360" s="1067"/>
      <c r="S4360"/>
      <c r="T4360" s="268"/>
      <c r="U4360" s="268"/>
      <c r="V4360" s="268"/>
      <c r="Z4360" s="21"/>
      <c r="AH4360"/>
    </row>
    <row r="4361" spans="1:34" ht="11.25" customHeight="1">
      <c r="A4361"/>
      <c r="B4361" s="1281" t="s">
        <v>32</v>
      </c>
      <c r="C4361" s="1282">
        <v>8842</v>
      </c>
      <c r="D4361" s="1341" t="str">
        <f t="shared" si="81"/>
        <v>MD8842</v>
      </c>
      <c r="E4361" s="1514" t="s">
        <v>124</v>
      </c>
      <c r="F4361" s="1390">
        <v>500</v>
      </c>
      <c r="G4361" s="1283">
        <v>2.12</v>
      </c>
      <c r="H4361" s="1283">
        <v>2.48</v>
      </c>
      <c r="I4361" s="1283">
        <v>2.83</v>
      </c>
      <c r="J4361" s="1283">
        <v>3.12</v>
      </c>
      <c r="K4361" s="1283">
        <v>3.4</v>
      </c>
      <c r="L4361" s="1283"/>
      <c r="M4361" s="1283"/>
      <c r="N4361" s="1283"/>
      <c r="O4361" s="1283"/>
      <c r="P4361" s="1283">
        <v>2.83</v>
      </c>
      <c r="R4361" s="1067"/>
      <c r="S4361"/>
      <c r="T4361" s="268"/>
      <c r="U4361" s="268"/>
      <c r="V4361" s="268"/>
      <c r="Z4361" s="21"/>
      <c r="AH4361"/>
    </row>
    <row r="4362" spans="1:34" ht="11.25" customHeight="1">
      <c r="A4362"/>
      <c r="B4362" s="1281" t="s">
        <v>32</v>
      </c>
      <c r="C4362" s="1282">
        <v>8855</v>
      </c>
      <c r="D4362" s="1341" t="str">
        <f t="shared" si="81"/>
        <v>MD8855</v>
      </c>
      <c r="E4362" s="1514" t="s">
        <v>121</v>
      </c>
      <c r="F4362" s="1390">
        <v>500</v>
      </c>
      <c r="G4362" s="1283">
        <v>0.1</v>
      </c>
      <c r="H4362" s="1283">
        <v>0.11</v>
      </c>
      <c r="I4362" s="1283">
        <v>0.13</v>
      </c>
      <c r="J4362" s="1283">
        <v>0.14000000000000001</v>
      </c>
      <c r="K4362" s="1283">
        <v>0.15</v>
      </c>
      <c r="L4362" s="1283"/>
      <c r="M4362" s="1283"/>
      <c r="N4362" s="1283"/>
      <c r="O4362" s="1283"/>
      <c r="P4362" s="1283">
        <v>0.13</v>
      </c>
      <c r="R4362" s="1067"/>
      <c r="S4362"/>
      <c r="T4362" s="268"/>
      <c r="U4362" s="268"/>
      <c r="V4362" s="268"/>
      <c r="Z4362" s="21"/>
      <c r="AH4362"/>
    </row>
    <row r="4363" spans="1:34" ht="11.25" customHeight="1">
      <c r="A4363"/>
      <c r="B4363" s="1281" t="s">
        <v>32</v>
      </c>
      <c r="C4363" s="1282">
        <v>8856</v>
      </c>
      <c r="D4363" s="1341" t="str">
        <f t="shared" si="81"/>
        <v>MD8856</v>
      </c>
      <c r="E4363" s="1514" t="s">
        <v>121</v>
      </c>
      <c r="F4363" s="1390">
        <v>500</v>
      </c>
      <c r="G4363" s="1283">
        <v>0.3</v>
      </c>
      <c r="H4363" s="1283">
        <v>0.35</v>
      </c>
      <c r="I4363" s="1283">
        <v>0.4</v>
      </c>
      <c r="J4363" s="1283">
        <v>0.44</v>
      </c>
      <c r="K4363" s="1283">
        <v>0.48</v>
      </c>
      <c r="L4363" s="1283"/>
      <c r="M4363" s="1283"/>
      <c r="N4363" s="1283"/>
      <c r="O4363" s="1283"/>
      <c r="P4363" s="1283">
        <v>0.4</v>
      </c>
      <c r="R4363" s="1067"/>
      <c r="S4363"/>
      <c r="T4363" s="268"/>
      <c r="U4363" s="268"/>
      <c r="V4363" s="268"/>
      <c r="Z4363" s="21"/>
      <c r="AH4363"/>
    </row>
    <row r="4364" spans="1:34" ht="11.25" customHeight="1">
      <c r="A4364"/>
      <c r="B4364" s="1281" t="s">
        <v>32</v>
      </c>
      <c r="C4364" s="1282">
        <v>8864</v>
      </c>
      <c r="D4364" s="1341" t="str">
        <f t="shared" ref="D4364:D4427" si="82">B4364&amp;TEXT(C4364,"0000")</f>
        <v>MD8864</v>
      </c>
      <c r="E4364" s="1514" t="s">
        <v>123</v>
      </c>
      <c r="F4364" s="1390">
        <v>500</v>
      </c>
      <c r="G4364" s="1283">
        <v>1.3</v>
      </c>
      <c r="H4364" s="1283">
        <v>1.51</v>
      </c>
      <c r="I4364" s="1283">
        <v>1.73</v>
      </c>
      <c r="J4364" s="1283">
        <v>1.9</v>
      </c>
      <c r="K4364" s="1283">
        <v>2.0699999999999998</v>
      </c>
      <c r="L4364" s="1283"/>
      <c r="M4364" s="1283"/>
      <c r="N4364" s="1283"/>
      <c r="O4364" s="1283"/>
      <c r="P4364" s="1283">
        <v>1.73</v>
      </c>
      <c r="R4364" s="1067"/>
      <c r="S4364"/>
      <c r="T4364" s="268"/>
      <c r="U4364" s="268"/>
      <c r="V4364" s="268"/>
      <c r="Z4364" s="21"/>
      <c r="AH4364"/>
    </row>
    <row r="4365" spans="1:34" ht="11.25" customHeight="1">
      <c r="A4365"/>
      <c r="B4365" s="1281" t="s">
        <v>32</v>
      </c>
      <c r="C4365" s="1282">
        <v>8868</v>
      </c>
      <c r="D4365" s="1341" t="str">
        <f t="shared" si="82"/>
        <v>MD8868</v>
      </c>
      <c r="E4365" s="1514" t="s">
        <v>121</v>
      </c>
      <c r="F4365" s="1390">
        <v>500</v>
      </c>
      <c r="G4365" s="1283">
        <v>0.22</v>
      </c>
      <c r="H4365" s="1283">
        <v>0.25</v>
      </c>
      <c r="I4365" s="1283">
        <v>0.28999999999999998</v>
      </c>
      <c r="J4365" s="1283">
        <v>0.32</v>
      </c>
      <c r="K4365" s="1283">
        <v>0.35</v>
      </c>
      <c r="L4365" s="1283"/>
      <c r="M4365" s="1283"/>
      <c r="N4365" s="1283"/>
      <c r="O4365" s="1283"/>
      <c r="P4365" s="1283">
        <v>0.28999999999999998</v>
      </c>
      <c r="R4365" s="1067"/>
      <c r="S4365"/>
      <c r="T4365" s="268"/>
      <c r="U4365" s="268"/>
      <c r="V4365" s="268"/>
      <c r="Z4365" s="21"/>
      <c r="AH4365"/>
    </row>
    <row r="4366" spans="1:34" ht="11.25" customHeight="1">
      <c r="A4366"/>
      <c r="B4366" s="1281" t="s">
        <v>32</v>
      </c>
      <c r="C4366" s="1282">
        <v>8869</v>
      </c>
      <c r="D4366" s="1341" t="str">
        <f t="shared" si="82"/>
        <v>MD8869</v>
      </c>
      <c r="E4366" s="1514" t="s">
        <v>121</v>
      </c>
      <c r="F4366" s="1390">
        <v>500</v>
      </c>
      <c r="G4366" s="1283">
        <v>0.55000000000000004</v>
      </c>
      <c r="H4366" s="1283">
        <v>0.64</v>
      </c>
      <c r="I4366" s="1283">
        <v>0.74</v>
      </c>
      <c r="J4366" s="1283">
        <v>0.81</v>
      </c>
      <c r="K4366" s="1283">
        <v>0.88</v>
      </c>
      <c r="L4366" s="1283"/>
      <c r="M4366" s="1283"/>
      <c r="N4366" s="1283"/>
      <c r="O4366" s="1283"/>
      <c r="P4366" s="1283">
        <v>0.74</v>
      </c>
      <c r="R4366" s="1067"/>
      <c r="S4366"/>
      <c r="T4366" s="268"/>
      <c r="U4366" s="268"/>
      <c r="V4366" s="268"/>
      <c r="Z4366" s="21"/>
      <c r="AH4366"/>
    </row>
    <row r="4367" spans="1:34" ht="11.25" customHeight="1">
      <c r="A4367"/>
      <c r="B4367" s="1281" t="s">
        <v>32</v>
      </c>
      <c r="C4367" s="1282">
        <v>8871</v>
      </c>
      <c r="D4367" s="1341" t="str">
        <f t="shared" si="82"/>
        <v>MD8871</v>
      </c>
      <c r="E4367" s="1514" t="s">
        <v>125</v>
      </c>
      <c r="F4367" s="1390">
        <v>500</v>
      </c>
      <c r="G4367" s="1283">
        <v>0.04</v>
      </c>
      <c r="H4367" s="1283">
        <v>0.04</v>
      </c>
      <c r="I4367" s="1283">
        <v>0.05</v>
      </c>
      <c r="J4367" s="1283">
        <v>0.05</v>
      </c>
      <c r="K4367" s="1283">
        <v>0.06</v>
      </c>
      <c r="L4367" s="1283"/>
      <c r="M4367" s="1283"/>
      <c r="N4367" s="1283"/>
      <c r="O4367" s="1283"/>
      <c r="P4367" s="1283">
        <v>0.05</v>
      </c>
      <c r="R4367" s="1067"/>
      <c r="S4367"/>
      <c r="T4367" s="268"/>
      <c r="U4367" s="268"/>
      <c r="V4367" s="268"/>
      <c r="Z4367" s="21"/>
      <c r="AH4367"/>
    </row>
    <row r="4368" spans="1:34" ht="11.25" customHeight="1">
      <c r="A4368"/>
      <c r="B4368" s="1281" t="s">
        <v>32</v>
      </c>
      <c r="C4368" s="1282">
        <v>8901</v>
      </c>
      <c r="D4368" s="1341" t="str">
        <f t="shared" si="82"/>
        <v>MD8901</v>
      </c>
      <c r="E4368" s="1514" t="s">
        <v>123</v>
      </c>
      <c r="F4368" s="1390">
        <v>500</v>
      </c>
      <c r="G4368" s="1283">
        <v>0.08</v>
      </c>
      <c r="H4368" s="1283">
        <v>0.1</v>
      </c>
      <c r="I4368" s="1283">
        <v>0.11</v>
      </c>
      <c r="J4368" s="1283">
        <v>0.12</v>
      </c>
      <c r="K4368" s="1283">
        <v>0.13</v>
      </c>
      <c r="L4368" s="1283"/>
      <c r="M4368" s="1283"/>
      <c r="N4368" s="1283"/>
      <c r="O4368" s="1283"/>
      <c r="P4368" s="1283">
        <v>0.11</v>
      </c>
      <c r="R4368" s="1067"/>
      <c r="S4368"/>
      <c r="T4368" s="268"/>
      <c r="U4368" s="268"/>
      <c r="V4368" s="268"/>
      <c r="Z4368" s="21"/>
      <c r="AH4368"/>
    </row>
    <row r="4369" spans="1:34" ht="11.25" customHeight="1">
      <c r="A4369"/>
      <c r="B4369" s="1281" t="s">
        <v>32</v>
      </c>
      <c r="C4369" s="1282">
        <v>9012</v>
      </c>
      <c r="D4369" s="1341" t="str">
        <f t="shared" si="82"/>
        <v>MD9012</v>
      </c>
      <c r="E4369" s="1514" t="s">
        <v>121</v>
      </c>
      <c r="F4369" s="1390">
        <v>500</v>
      </c>
      <c r="G4369" s="1283">
        <v>0.49</v>
      </c>
      <c r="H4369" s="1283">
        <v>0.56999999999999995</v>
      </c>
      <c r="I4369" s="1283">
        <v>0.66</v>
      </c>
      <c r="J4369" s="1283">
        <v>0.72</v>
      </c>
      <c r="K4369" s="1283">
        <v>0.79</v>
      </c>
      <c r="L4369" s="1283"/>
      <c r="M4369" s="1283"/>
      <c r="N4369" s="1283"/>
      <c r="O4369" s="1283"/>
      <c r="P4369" s="1283">
        <v>0.66</v>
      </c>
      <c r="R4369" s="1067"/>
      <c r="S4369"/>
      <c r="T4369" s="268"/>
      <c r="U4369" s="268"/>
      <c r="V4369" s="268"/>
      <c r="Z4369" s="21"/>
      <c r="AH4369"/>
    </row>
    <row r="4370" spans="1:34" ht="11.25" customHeight="1">
      <c r="A4370"/>
      <c r="B4370" s="1281" t="s">
        <v>32</v>
      </c>
      <c r="C4370" s="1282">
        <v>9014</v>
      </c>
      <c r="D4370" s="1341" t="str">
        <f t="shared" si="82"/>
        <v>MD9014</v>
      </c>
      <c r="E4370" s="1514" t="s">
        <v>125</v>
      </c>
      <c r="F4370" s="1390">
        <v>500</v>
      </c>
      <c r="G4370" s="1283">
        <v>1.61</v>
      </c>
      <c r="H4370" s="1283">
        <v>1.88</v>
      </c>
      <c r="I4370" s="1283">
        <v>2.14</v>
      </c>
      <c r="J4370" s="1283">
        <v>2.36</v>
      </c>
      <c r="K4370" s="1283">
        <v>2.57</v>
      </c>
      <c r="L4370" s="1283"/>
      <c r="M4370" s="1283"/>
      <c r="N4370" s="1283"/>
      <c r="O4370" s="1283"/>
      <c r="P4370" s="1283">
        <v>2.14</v>
      </c>
      <c r="R4370" s="1067"/>
      <c r="S4370"/>
      <c r="T4370" s="268"/>
      <c r="U4370" s="268"/>
      <c r="V4370" s="268"/>
      <c r="Z4370" s="21"/>
      <c r="AH4370"/>
    </row>
    <row r="4371" spans="1:34" ht="11.25" customHeight="1">
      <c r="A4371"/>
      <c r="B4371" s="1281" t="s">
        <v>32</v>
      </c>
      <c r="C4371" s="1282">
        <v>9015</v>
      </c>
      <c r="D4371" s="1341" t="str">
        <f t="shared" si="82"/>
        <v>MD9015</v>
      </c>
      <c r="E4371" s="1514" t="s">
        <v>125</v>
      </c>
      <c r="F4371" s="1390">
        <v>500</v>
      </c>
      <c r="G4371" s="1283">
        <v>1.63</v>
      </c>
      <c r="H4371" s="1283">
        <v>1.9</v>
      </c>
      <c r="I4371" s="1283">
        <v>2.1800000000000002</v>
      </c>
      <c r="J4371" s="1283">
        <v>2.39</v>
      </c>
      <c r="K4371" s="1283">
        <v>2.61</v>
      </c>
      <c r="L4371" s="1283"/>
      <c r="M4371" s="1283"/>
      <c r="N4371" s="1283"/>
      <c r="O4371" s="1283"/>
      <c r="P4371" s="1283">
        <v>2.1800000000000002</v>
      </c>
      <c r="R4371" s="1067"/>
      <c r="S4371"/>
      <c r="T4371" s="268"/>
      <c r="U4371" s="268"/>
      <c r="V4371" s="268"/>
      <c r="Z4371" s="21"/>
      <c r="AH4371"/>
    </row>
    <row r="4372" spans="1:34" ht="11.25" customHeight="1">
      <c r="A4372"/>
      <c r="B4372" s="1281" t="s">
        <v>32</v>
      </c>
      <c r="C4372" s="1282">
        <v>9016</v>
      </c>
      <c r="D4372" s="1341" t="str">
        <f t="shared" si="82"/>
        <v>MD9016</v>
      </c>
      <c r="E4372" s="1514" t="s">
        <v>124</v>
      </c>
      <c r="F4372" s="1390">
        <v>500</v>
      </c>
      <c r="G4372" s="1283">
        <v>1.3</v>
      </c>
      <c r="H4372" s="1283">
        <v>1.51</v>
      </c>
      <c r="I4372" s="1283">
        <v>1.73</v>
      </c>
      <c r="J4372" s="1283">
        <v>1.9</v>
      </c>
      <c r="K4372" s="1283">
        <v>2.0699999999999998</v>
      </c>
      <c r="L4372" s="1283"/>
      <c r="M4372" s="1283"/>
      <c r="N4372" s="1283"/>
      <c r="O4372" s="1283"/>
      <c r="P4372" s="1283">
        <v>1.73</v>
      </c>
      <c r="R4372" s="1067"/>
      <c r="S4372"/>
      <c r="T4372" s="268"/>
      <c r="U4372" s="268"/>
      <c r="V4372" s="268"/>
      <c r="Z4372" s="21"/>
      <c r="AH4372"/>
    </row>
    <row r="4373" spans="1:34" ht="11.25" customHeight="1">
      <c r="A4373"/>
      <c r="B4373" s="1281" t="s">
        <v>32</v>
      </c>
      <c r="C4373" s="1282">
        <v>9019</v>
      </c>
      <c r="D4373" s="1341" t="str">
        <f t="shared" si="82"/>
        <v>MD9019</v>
      </c>
      <c r="E4373" s="1514" t="s">
        <v>122</v>
      </c>
      <c r="F4373" s="1390">
        <v>500</v>
      </c>
      <c r="G4373" s="1283">
        <v>1.74</v>
      </c>
      <c r="H4373" s="1283">
        <v>2.0299999999999998</v>
      </c>
      <c r="I4373" s="1283">
        <v>2.3199999999999998</v>
      </c>
      <c r="J4373" s="1283">
        <v>2.5499999999999998</v>
      </c>
      <c r="K4373" s="1283">
        <v>2.78</v>
      </c>
      <c r="L4373" s="1283"/>
      <c r="M4373" s="1283"/>
      <c r="N4373" s="1283"/>
      <c r="O4373" s="1283"/>
      <c r="P4373" s="1283">
        <v>2.3199999999999998</v>
      </c>
      <c r="R4373" s="1067"/>
      <c r="S4373"/>
      <c r="T4373" s="268"/>
      <c r="U4373" s="268"/>
      <c r="V4373" s="268"/>
      <c r="Z4373" s="21"/>
      <c r="AH4373"/>
    </row>
    <row r="4374" spans="1:34" ht="11.25" customHeight="1">
      <c r="A4374"/>
      <c r="B4374" s="1281" t="s">
        <v>32</v>
      </c>
      <c r="C4374" s="1282">
        <v>9033</v>
      </c>
      <c r="D4374" s="1341" t="str">
        <f t="shared" si="82"/>
        <v>MD9033</v>
      </c>
      <c r="E4374" s="1514" t="s">
        <v>123</v>
      </c>
      <c r="F4374" s="1390">
        <v>500</v>
      </c>
      <c r="G4374" s="1283">
        <v>1.43</v>
      </c>
      <c r="H4374" s="1283">
        <v>1.67</v>
      </c>
      <c r="I4374" s="1283">
        <v>1.9</v>
      </c>
      <c r="J4374" s="1283">
        <v>2.09</v>
      </c>
      <c r="K4374" s="1283">
        <v>2.2799999999999998</v>
      </c>
      <c r="L4374" s="1283"/>
      <c r="M4374" s="1283"/>
      <c r="N4374" s="1283"/>
      <c r="O4374" s="1283"/>
      <c r="P4374" s="1283">
        <v>1.9</v>
      </c>
      <c r="R4374" s="1067"/>
      <c r="S4374"/>
      <c r="T4374" s="268"/>
      <c r="U4374" s="268"/>
      <c r="V4374" s="268"/>
      <c r="Z4374" s="21"/>
      <c r="AH4374"/>
    </row>
    <row r="4375" spans="1:34" ht="11.25" customHeight="1">
      <c r="A4375"/>
      <c r="B4375" s="1281" t="s">
        <v>32</v>
      </c>
      <c r="C4375" s="1282">
        <v>9040</v>
      </c>
      <c r="D4375" s="1341" t="str">
        <f t="shared" si="82"/>
        <v>MD9040</v>
      </c>
      <c r="E4375" s="1514" t="s">
        <v>124</v>
      </c>
      <c r="F4375" s="1390">
        <v>500</v>
      </c>
      <c r="G4375" s="1283">
        <v>1.24</v>
      </c>
      <c r="H4375" s="1283">
        <v>1.44</v>
      </c>
      <c r="I4375" s="1283">
        <v>1.65</v>
      </c>
      <c r="J4375" s="1283">
        <v>1.81</v>
      </c>
      <c r="K4375" s="1283">
        <v>1.98</v>
      </c>
      <c r="L4375" s="1283"/>
      <c r="M4375" s="1283"/>
      <c r="N4375" s="1283"/>
      <c r="O4375" s="1283"/>
      <c r="P4375" s="1283">
        <v>1.65</v>
      </c>
      <c r="R4375" s="1067"/>
      <c r="S4375"/>
      <c r="T4375" s="268"/>
      <c r="U4375" s="268"/>
      <c r="V4375" s="268"/>
      <c r="Z4375" s="21"/>
      <c r="AH4375"/>
    </row>
    <row r="4376" spans="1:34" ht="11.25" customHeight="1">
      <c r="A4376"/>
      <c r="B4376" s="1281" t="s">
        <v>32</v>
      </c>
      <c r="C4376" s="1282">
        <v>9052</v>
      </c>
      <c r="D4376" s="1341" t="str">
        <f t="shared" si="82"/>
        <v>MD9052</v>
      </c>
      <c r="E4376" s="1514" t="s">
        <v>121</v>
      </c>
      <c r="F4376" s="1390">
        <v>500</v>
      </c>
      <c r="G4376" s="1283">
        <v>1.1200000000000001</v>
      </c>
      <c r="H4376" s="1283">
        <v>1.3</v>
      </c>
      <c r="I4376" s="1283">
        <v>1.49</v>
      </c>
      <c r="J4376" s="1283">
        <v>1.64</v>
      </c>
      <c r="K4376" s="1283">
        <v>1.79</v>
      </c>
      <c r="L4376" s="1283"/>
      <c r="M4376" s="1283"/>
      <c r="N4376" s="1283"/>
      <c r="O4376" s="1283"/>
      <c r="P4376" s="1283">
        <v>1.49</v>
      </c>
      <c r="R4376" s="1067"/>
      <c r="S4376"/>
      <c r="T4376" s="268"/>
      <c r="U4376" s="268"/>
      <c r="V4376" s="268"/>
      <c r="Z4376" s="21"/>
      <c r="AH4376"/>
    </row>
    <row r="4377" spans="1:34" ht="11.25" customHeight="1">
      <c r="A4377"/>
      <c r="B4377" s="1281" t="s">
        <v>32</v>
      </c>
      <c r="C4377" s="1282">
        <v>9058</v>
      </c>
      <c r="D4377" s="1341" t="str">
        <f t="shared" si="82"/>
        <v>MD9058</v>
      </c>
      <c r="E4377" s="1514" t="s">
        <v>121</v>
      </c>
      <c r="F4377" s="1390">
        <v>500</v>
      </c>
      <c r="G4377" s="1283">
        <v>0.98</v>
      </c>
      <c r="H4377" s="1283">
        <v>1.1499999999999999</v>
      </c>
      <c r="I4377" s="1283">
        <v>1.31</v>
      </c>
      <c r="J4377" s="1283">
        <v>1.44</v>
      </c>
      <c r="K4377" s="1283">
        <v>1.57</v>
      </c>
      <c r="L4377" s="1283"/>
      <c r="M4377" s="1283"/>
      <c r="N4377" s="1283"/>
      <c r="O4377" s="1283"/>
      <c r="P4377" s="1283">
        <v>1.31</v>
      </c>
      <c r="R4377" s="1067"/>
      <c r="S4377"/>
      <c r="T4377" s="268"/>
      <c r="U4377" s="268"/>
      <c r="V4377" s="268"/>
      <c r="Z4377" s="21"/>
      <c r="AH4377"/>
    </row>
    <row r="4378" spans="1:34" ht="11.25" customHeight="1">
      <c r="A4378"/>
      <c r="B4378" s="1281" t="s">
        <v>32</v>
      </c>
      <c r="C4378" s="1282">
        <v>9060</v>
      </c>
      <c r="D4378" s="1341" t="str">
        <f t="shared" si="82"/>
        <v>MD9060</v>
      </c>
      <c r="E4378" s="1514" t="s">
        <v>121</v>
      </c>
      <c r="F4378" s="1390">
        <v>500</v>
      </c>
      <c r="G4378" s="1283">
        <v>0.85</v>
      </c>
      <c r="H4378" s="1283">
        <v>0.99</v>
      </c>
      <c r="I4378" s="1283">
        <v>1.1399999999999999</v>
      </c>
      <c r="J4378" s="1283">
        <v>1.25</v>
      </c>
      <c r="K4378" s="1283">
        <v>1.36</v>
      </c>
      <c r="L4378" s="1283"/>
      <c r="M4378" s="1283"/>
      <c r="N4378" s="1283"/>
      <c r="O4378" s="1283"/>
      <c r="P4378" s="1283">
        <v>1.1399999999999999</v>
      </c>
      <c r="R4378" s="1067"/>
      <c r="S4378"/>
      <c r="T4378" s="268"/>
      <c r="U4378" s="268"/>
      <c r="V4378" s="268"/>
      <c r="Z4378" s="21"/>
      <c r="AH4378"/>
    </row>
    <row r="4379" spans="1:34" ht="11.25" customHeight="1">
      <c r="A4379"/>
      <c r="B4379" s="1281" t="s">
        <v>32</v>
      </c>
      <c r="C4379" s="1282">
        <v>9061</v>
      </c>
      <c r="D4379" s="1341" t="str">
        <f t="shared" si="82"/>
        <v>MD9061</v>
      </c>
      <c r="E4379" s="1514" t="s">
        <v>125</v>
      </c>
      <c r="F4379" s="1390">
        <v>500</v>
      </c>
      <c r="G4379" s="1283">
        <v>0.78</v>
      </c>
      <c r="H4379" s="1283">
        <v>0.91</v>
      </c>
      <c r="I4379" s="1283">
        <v>1.04</v>
      </c>
      <c r="J4379" s="1283">
        <v>1.1399999999999999</v>
      </c>
      <c r="K4379" s="1283">
        <v>1.25</v>
      </c>
      <c r="L4379" s="1283"/>
      <c r="M4379" s="1283"/>
      <c r="N4379" s="1283"/>
      <c r="O4379" s="1283"/>
      <c r="P4379" s="1283">
        <v>1.04</v>
      </c>
      <c r="R4379" s="1067"/>
      <c r="S4379"/>
      <c r="T4379" s="268"/>
      <c r="U4379" s="268"/>
      <c r="V4379" s="268"/>
      <c r="Z4379" s="21"/>
      <c r="AH4379"/>
    </row>
    <row r="4380" spans="1:34" ht="11.25" customHeight="1">
      <c r="A4380"/>
      <c r="B4380" s="1281" t="s">
        <v>32</v>
      </c>
      <c r="C4380" s="1282">
        <v>9063</v>
      </c>
      <c r="D4380" s="1341" t="str">
        <f t="shared" si="82"/>
        <v>MD9063</v>
      </c>
      <c r="E4380" s="1514" t="s">
        <v>121</v>
      </c>
      <c r="F4380" s="1390">
        <v>500</v>
      </c>
      <c r="G4380" s="1283">
        <v>0.49</v>
      </c>
      <c r="H4380" s="1283">
        <v>0.56999999999999995</v>
      </c>
      <c r="I4380" s="1283">
        <v>0.66</v>
      </c>
      <c r="J4380" s="1283">
        <v>0.72</v>
      </c>
      <c r="K4380" s="1283">
        <v>0.79</v>
      </c>
      <c r="L4380" s="1283"/>
      <c r="M4380" s="1283"/>
      <c r="N4380" s="1283"/>
      <c r="O4380" s="1283"/>
      <c r="P4380" s="1283">
        <v>0.66</v>
      </c>
      <c r="R4380" s="1067"/>
      <c r="S4380"/>
      <c r="T4380" s="268"/>
      <c r="U4380" s="268"/>
      <c r="V4380" s="268"/>
      <c r="Z4380" s="21"/>
      <c r="AH4380"/>
    </row>
    <row r="4381" spans="1:34" ht="11.25" customHeight="1">
      <c r="A4381"/>
      <c r="B4381" s="1281" t="s">
        <v>32</v>
      </c>
      <c r="C4381" s="1282">
        <v>9077</v>
      </c>
      <c r="D4381" s="1341" t="str">
        <f t="shared" si="82"/>
        <v>MD9077</v>
      </c>
      <c r="E4381" s="1514" t="s">
        <v>122</v>
      </c>
      <c r="F4381" s="1390">
        <v>500</v>
      </c>
      <c r="G4381" s="1283">
        <v>1.19</v>
      </c>
      <c r="H4381" s="1283">
        <v>1.39</v>
      </c>
      <c r="I4381" s="1283">
        <v>1.58</v>
      </c>
      <c r="J4381" s="1283">
        <v>1.74</v>
      </c>
      <c r="K4381" s="1283">
        <v>1.9</v>
      </c>
      <c r="L4381" s="1283"/>
      <c r="M4381" s="1283"/>
      <c r="N4381" s="1283"/>
      <c r="O4381" s="1283"/>
      <c r="P4381" s="1283">
        <v>1.58</v>
      </c>
      <c r="R4381" s="1067"/>
      <c r="S4381"/>
      <c r="T4381" s="268"/>
      <c r="U4381" s="268"/>
      <c r="V4381" s="268"/>
      <c r="Z4381" s="21"/>
      <c r="AH4381"/>
    </row>
    <row r="4382" spans="1:34" ht="11.25" customHeight="1">
      <c r="A4382"/>
      <c r="B4382" s="1281" t="s">
        <v>32</v>
      </c>
      <c r="C4382" s="1282">
        <v>9082</v>
      </c>
      <c r="D4382" s="1341" t="str">
        <f t="shared" si="82"/>
        <v>MD9082</v>
      </c>
      <c r="E4382" s="1514" t="s">
        <v>121</v>
      </c>
      <c r="F4382" s="1390">
        <v>500</v>
      </c>
      <c r="G4382" s="1283">
        <v>0.74</v>
      </c>
      <c r="H4382" s="1283">
        <v>0.87</v>
      </c>
      <c r="I4382" s="1283">
        <v>0.99</v>
      </c>
      <c r="J4382" s="1283">
        <v>1.0900000000000001</v>
      </c>
      <c r="K4382" s="1283">
        <v>1.19</v>
      </c>
      <c r="L4382" s="1283"/>
      <c r="M4382" s="1283"/>
      <c r="N4382" s="1283"/>
      <c r="O4382" s="1283"/>
      <c r="P4382" s="1283">
        <v>0.99</v>
      </c>
      <c r="R4382" s="1067"/>
      <c r="S4382"/>
      <c r="T4382" s="268"/>
      <c r="U4382" s="268"/>
      <c r="V4382" s="268"/>
      <c r="Z4382" s="21"/>
      <c r="AH4382"/>
    </row>
    <row r="4383" spans="1:34" ht="11.25" customHeight="1">
      <c r="A4383"/>
      <c r="B4383" s="1281" t="s">
        <v>32</v>
      </c>
      <c r="C4383" s="1282">
        <v>9083</v>
      </c>
      <c r="D4383" s="1341" t="str">
        <f t="shared" si="82"/>
        <v>MD9083</v>
      </c>
      <c r="E4383" s="1514" t="s">
        <v>121</v>
      </c>
      <c r="F4383" s="1390">
        <v>500</v>
      </c>
      <c r="G4383" s="1283">
        <v>0.68</v>
      </c>
      <c r="H4383" s="1283">
        <v>0.8</v>
      </c>
      <c r="I4383" s="1283">
        <v>0.91</v>
      </c>
      <c r="J4383" s="1283">
        <v>1</v>
      </c>
      <c r="K4383" s="1283">
        <v>1.0900000000000001</v>
      </c>
      <c r="L4383" s="1283"/>
      <c r="M4383" s="1283"/>
      <c r="N4383" s="1283"/>
      <c r="O4383" s="1283"/>
      <c r="P4383" s="1283">
        <v>0.91</v>
      </c>
      <c r="R4383" s="1067"/>
      <c r="S4383"/>
      <c r="T4383" s="268"/>
      <c r="U4383" s="268"/>
      <c r="V4383" s="268"/>
      <c r="Z4383" s="21"/>
      <c r="AH4383"/>
    </row>
    <row r="4384" spans="1:34" ht="11.25" customHeight="1">
      <c r="A4384"/>
      <c r="B4384" s="1281" t="s">
        <v>32</v>
      </c>
      <c r="C4384" s="1282">
        <v>9084</v>
      </c>
      <c r="D4384" s="1341" t="str">
        <f t="shared" si="82"/>
        <v>MD9084</v>
      </c>
      <c r="E4384" s="1514" t="s">
        <v>122</v>
      </c>
      <c r="F4384" s="1390">
        <v>500</v>
      </c>
      <c r="G4384" s="1283">
        <v>0.82</v>
      </c>
      <c r="H4384" s="1283">
        <v>0.95</v>
      </c>
      <c r="I4384" s="1283">
        <v>1.0900000000000001</v>
      </c>
      <c r="J4384" s="1283">
        <v>1.2</v>
      </c>
      <c r="K4384" s="1283">
        <v>1.31</v>
      </c>
      <c r="L4384" s="1283"/>
      <c r="M4384" s="1283"/>
      <c r="N4384" s="1283"/>
      <c r="O4384" s="1283"/>
      <c r="P4384" s="1283">
        <v>1.0900000000000001</v>
      </c>
      <c r="R4384" s="1067"/>
      <c r="S4384"/>
      <c r="T4384" s="268"/>
      <c r="U4384" s="268"/>
      <c r="V4384" s="268"/>
      <c r="Z4384" s="21"/>
      <c r="AH4384"/>
    </row>
    <row r="4385" spans="1:34" ht="11.25" customHeight="1">
      <c r="A4385"/>
      <c r="B4385" s="1281" t="s">
        <v>32</v>
      </c>
      <c r="C4385" s="1282">
        <v>9088</v>
      </c>
      <c r="D4385" s="1341" t="str">
        <f t="shared" si="82"/>
        <v>MD9088</v>
      </c>
      <c r="E4385" s="1514" t="s">
        <v>122</v>
      </c>
      <c r="F4385" s="1390">
        <v>0</v>
      </c>
      <c r="G4385" s="1283">
        <v>99.99</v>
      </c>
      <c r="H4385" s="1283">
        <v>99.99</v>
      </c>
      <c r="I4385" s="1283">
        <v>99.99</v>
      </c>
      <c r="J4385" s="1283">
        <v>99.99</v>
      </c>
      <c r="K4385" s="1283">
        <v>99.99</v>
      </c>
      <c r="L4385" s="1283"/>
      <c r="M4385" s="1283"/>
      <c r="N4385" s="1283"/>
      <c r="O4385" s="1283"/>
      <c r="P4385" s="1283">
        <v>99.99</v>
      </c>
      <c r="R4385" s="1067"/>
      <c r="S4385"/>
      <c r="T4385" s="268"/>
      <c r="U4385" s="268"/>
      <c r="V4385" s="268"/>
      <c r="Z4385" s="21"/>
      <c r="AH4385"/>
    </row>
    <row r="4386" spans="1:34" ht="11.25" customHeight="1">
      <c r="A4386"/>
      <c r="B4386" s="1281" t="s">
        <v>32</v>
      </c>
      <c r="C4386" s="1282">
        <v>9089</v>
      </c>
      <c r="D4386" s="1341" t="str">
        <f t="shared" si="82"/>
        <v>MD9089</v>
      </c>
      <c r="E4386" s="1514" t="s">
        <v>125</v>
      </c>
      <c r="F4386" s="1390">
        <v>500</v>
      </c>
      <c r="G4386" s="1283">
        <v>0.57999999999999996</v>
      </c>
      <c r="H4386" s="1283">
        <v>0.67</v>
      </c>
      <c r="I4386" s="1283">
        <v>0.77</v>
      </c>
      <c r="J4386" s="1283">
        <v>0.84</v>
      </c>
      <c r="K4386" s="1283">
        <v>0.92</v>
      </c>
      <c r="L4386" s="1283"/>
      <c r="M4386" s="1283"/>
      <c r="N4386" s="1283"/>
      <c r="O4386" s="1283"/>
      <c r="P4386" s="1283">
        <v>0.77</v>
      </c>
      <c r="R4386" s="1067"/>
      <c r="S4386"/>
      <c r="T4386" s="268"/>
      <c r="U4386" s="268"/>
      <c r="V4386" s="268"/>
      <c r="Z4386" s="21"/>
      <c r="AH4386"/>
    </row>
    <row r="4387" spans="1:34" ht="11.25" customHeight="1">
      <c r="A4387"/>
      <c r="B4387" s="1281" t="s">
        <v>32</v>
      </c>
      <c r="C4387" s="1282">
        <v>9093</v>
      </c>
      <c r="D4387" s="1341" t="str">
        <f t="shared" si="82"/>
        <v>MD9093</v>
      </c>
      <c r="E4387" s="1514" t="s">
        <v>125</v>
      </c>
      <c r="F4387" s="1390">
        <v>500</v>
      </c>
      <c r="G4387" s="1283">
        <v>0.82</v>
      </c>
      <c r="H4387" s="1283">
        <v>0.95</v>
      </c>
      <c r="I4387" s="1283">
        <v>1.0900000000000001</v>
      </c>
      <c r="J4387" s="1283">
        <v>1.2</v>
      </c>
      <c r="K4387" s="1283">
        <v>1.31</v>
      </c>
      <c r="L4387" s="1283"/>
      <c r="M4387" s="1283"/>
      <c r="N4387" s="1283"/>
      <c r="O4387" s="1283"/>
      <c r="P4387" s="1283">
        <v>1.0900000000000001</v>
      </c>
      <c r="R4387" s="1067"/>
      <c r="S4387"/>
      <c r="T4387" s="268"/>
      <c r="U4387" s="268"/>
      <c r="V4387" s="268"/>
      <c r="Z4387" s="21"/>
      <c r="AH4387"/>
    </row>
    <row r="4388" spans="1:34" ht="11.25" customHeight="1">
      <c r="A4388"/>
      <c r="B4388" s="1281" t="s">
        <v>32</v>
      </c>
      <c r="C4388" s="1282">
        <v>9101</v>
      </c>
      <c r="D4388" s="1341" t="str">
        <f t="shared" si="82"/>
        <v>MD9101</v>
      </c>
      <c r="E4388" s="1514" t="s">
        <v>121</v>
      </c>
      <c r="F4388" s="1390">
        <v>500</v>
      </c>
      <c r="G4388" s="1283">
        <v>1.6</v>
      </c>
      <c r="H4388" s="1283">
        <v>1.86</v>
      </c>
      <c r="I4388" s="1283">
        <v>2.13</v>
      </c>
      <c r="J4388" s="1283">
        <v>2.34</v>
      </c>
      <c r="K4388" s="1283">
        <v>2.5499999999999998</v>
      </c>
      <c r="L4388" s="1283"/>
      <c r="M4388" s="1283"/>
      <c r="N4388" s="1283"/>
      <c r="O4388" s="1283"/>
      <c r="P4388" s="1283">
        <v>2.13</v>
      </c>
      <c r="R4388" s="1067"/>
      <c r="S4388"/>
      <c r="T4388" s="268"/>
      <c r="U4388" s="268"/>
      <c r="V4388" s="268"/>
      <c r="Z4388" s="21"/>
      <c r="AH4388"/>
    </row>
    <row r="4389" spans="1:34" ht="11.25" customHeight="1">
      <c r="A4389"/>
      <c r="B4389" s="1281" t="s">
        <v>32</v>
      </c>
      <c r="C4389" s="1282">
        <v>9102</v>
      </c>
      <c r="D4389" s="1341" t="str">
        <f t="shared" si="82"/>
        <v>MD9102</v>
      </c>
      <c r="E4389" s="1514" t="s">
        <v>121</v>
      </c>
      <c r="F4389" s="1390">
        <v>500</v>
      </c>
      <c r="G4389" s="1283">
        <v>1.72</v>
      </c>
      <c r="H4389" s="1283">
        <v>2</v>
      </c>
      <c r="I4389" s="1283">
        <v>2.29</v>
      </c>
      <c r="J4389" s="1283">
        <v>2.52</v>
      </c>
      <c r="K4389" s="1283">
        <v>2.75</v>
      </c>
      <c r="L4389" s="1283"/>
      <c r="M4389" s="1283"/>
      <c r="N4389" s="1283"/>
      <c r="O4389" s="1283"/>
      <c r="P4389" s="1283">
        <v>2.29</v>
      </c>
      <c r="R4389" s="1067"/>
      <c r="S4389"/>
      <c r="T4389" s="268"/>
      <c r="U4389" s="268"/>
      <c r="V4389" s="268"/>
      <c r="Z4389" s="21"/>
      <c r="AH4389"/>
    </row>
    <row r="4390" spans="1:34" ht="11.25" customHeight="1">
      <c r="A4390"/>
      <c r="B4390" s="1281" t="s">
        <v>32</v>
      </c>
      <c r="C4390" s="1282">
        <v>9154</v>
      </c>
      <c r="D4390" s="1341" t="str">
        <f t="shared" si="82"/>
        <v>MD9154</v>
      </c>
      <c r="E4390" s="1514" t="s">
        <v>124</v>
      </c>
      <c r="F4390" s="1390">
        <v>500</v>
      </c>
      <c r="G4390" s="1283">
        <v>1.24</v>
      </c>
      <c r="H4390" s="1283">
        <v>1.44</v>
      </c>
      <c r="I4390" s="1283">
        <v>1.65</v>
      </c>
      <c r="J4390" s="1283">
        <v>1.81</v>
      </c>
      <c r="K4390" s="1283">
        <v>1.98</v>
      </c>
      <c r="L4390" s="1283"/>
      <c r="M4390" s="1283"/>
      <c r="N4390" s="1283"/>
      <c r="O4390" s="1283"/>
      <c r="P4390" s="1283">
        <v>1.65</v>
      </c>
      <c r="R4390" s="1067"/>
      <c r="S4390"/>
      <c r="T4390" s="268"/>
      <c r="U4390" s="268"/>
      <c r="V4390" s="268"/>
      <c r="Z4390" s="21"/>
      <c r="AH4390"/>
    </row>
    <row r="4391" spans="1:34" ht="11.25" customHeight="1">
      <c r="A4391"/>
      <c r="B4391" s="1281" t="s">
        <v>32</v>
      </c>
      <c r="C4391" s="1282">
        <v>9156</v>
      </c>
      <c r="D4391" s="1341" t="str">
        <f t="shared" si="82"/>
        <v>MD9156</v>
      </c>
      <c r="E4391" s="1514" t="s">
        <v>123</v>
      </c>
      <c r="F4391" s="1390">
        <v>500</v>
      </c>
      <c r="G4391" s="1283">
        <v>1.56</v>
      </c>
      <c r="H4391" s="1283">
        <v>1.82</v>
      </c>
      <c r="I4391" s="1283">
        <v>2.08</v>
      </c>
      <c r="J4391" s="1283">
        <v>2.29</v>
      </c>
      <c r="K4391" s="1283">
        <v>2.5</v>
      </c>
      <c r="L4391" s="1283"/>
      <c r="M4391" s="1283"/>
      <c r="N4391" s="1283"/>
      <c r="O4391" s="1283"/>
      <c r="P4391" s="1283">
        <v>2.08</v>
      </c>
      <c r="R4391" s="1067"/>
      <c r="S4391"/>
      <c r="T4391" s="268"/>
      <c r="U4391" s="268"/>
      <c r="V4391" s="268"/>
      <c r="Z4391" s="21"/>
      <c r="AH4391"/>
    </row>
    <row r="4392" spans="1:34" ht="11.25" customHeight="1">
      <c r="A4392"/>
      <c r="B4392" s="1281" t="s">
        <v>32</v>
      </c>
      <c r="C4392" s="1282">
        <v>9170</v>
      </c>
      <c r="D4392" s="1341" t="str">
        <f t="shared" si="82"/>
        <v>MD9170</v>
      </c>
      <c r="E4392" s="1514" t="s">
        <v>124</v>
      </c>
      <c r="F4392" s="1390">
        <v>700</v>
      </c>
      <c r="G4392" s="1283">
        <v>5.57</v>
      </c>
      <c r="H4392" s="1283">
        <v>6.5</v>
      </c>
      <c r="I4392" s="1283">
        <v>7.42</v>
      </c>
      <c r="J4392" s="1283">
        <v>8.17</v>
      </c>
      <c r="K4392" s="1283">
        <v>8.91</v>
      </c>
      <c r="L4392" s="1283"/>
      <c r="M4392" s="1283"/>
      <c r="N4392" s="1283"/>
      <c r="O4392" s="1283"/>
      <c r="P4392" s="1283">
        <v>7.42</v>
      </c>
      <c r="R4392" s="1067"/>
      <c r="S4392"/>
      <c r="T4392" s="268"/>
      <c r="U4392" s="268"/>
      <c r="V4392" s="268"/>
      <c r="Z4392" s="21"/>
      <c r="AH4392"/>
    </row>
    <row r="4393" spans="1:34" ht="11.25" customHeight="1">
      <c r="A4393"/>
      <c r="B4393" s="1281" t="s">
        <v>32</v>
      </c>
      <c r="C4393" s="1282">
        <v>9178</v>
      </c>
      <c r="D4393" s="1341" t="str">
        <f t="shared" si="82"/>
        <v>MD9178</v>
      </c>
      <c r="E4393" s="1514" t="s">
        <v>122</v>
      </c>
      <c r="F4393" s="1390">
        <v>500</v>
      </c>
      <c r="G4393" s="1283">
        <v>3.44</v>
      </c>
      <c r="H4393" s="1283">
        <v>4.0199999999999996</v>
      </c>
      <c r="I4393" s="1283">
        <v>4.59</v>
      </c>
      <c r="J4393" s="1283">
        <v>5.05</v>
      </c>
      <c r="K4393" s="1283">
        <v>5.51</v>
      </c>
      <c r="L4393" s="1283"/>
      <c r="M4393" s="1283"/>
      <c r="N4393" s="1283"/>
      <c r="O4393" s="1283"/>
      <c r="P4393" s="1283">
        <v>4.59</v>
      </c>
      <c r="R4393" s="1067"/>
      <c r="S4393"/>
      <c r="T4393" s="268"/>
      <c r="U4393" s="268"/>
      <c r="V4393" s="268"/>
      <c r="Z4393" s="21"/>
      <c r="AH4393"/>
    </row>
    <row r="4394" spans="1:34" ht="11.25" customHeight="1">
      <c r="A4394"/>
      <c r="B4394" s="1281" t="s">
        <v>32</v>
      </c>
      <c r="C4394" s="1282">
        <v>9179</v>
      </c>
      <c r="D4394" s="1341" t="str">
        <f t="shared" si="82"/>
        <v>MD9179</v>
      </c>
      <c r="E4394" s="1514" t="s">
        <v>122</v>
      </c>
      <c r="F4394" s="1390">
        <v>850</v>
      </c>
      <c r="G4394" s="1283">
        <v>7.74</v>
      </c>
      <c r="H4394" s="1283">
        <v>9.0299999999999994</v>
      </c>
      <c r="I4394" s="1283">
        <v>10.32</v>
      </c>
      <c r="J4394" s="1283">
        <v>11.35</v>
      </c>
      <c r="K4394" s="1283">
        <v>12.38</v>
      </c>
      <c r="L4394" s="1283"/>
      <c r="M4394" s="1283"/>
      <c r="N4394" s="1283"/>
      <c r="O4394" s="1283"/>
      <c r="P4394" s="1283">
        <v>10.32</v>
      </c>
      <c r="R4394" s="1067"/>
      <c r="S4394"/>
      <c r="T4394" s="268"/>
      <c r="U4394" s="268"/>
      <c r="V4394" s="268"/>
      <c r="Z4394" s="21"/>
      <c r="AH4394"/>
    </row>
    <row r="4395" spans="1:34" ht="11.25" customHeight="1">
      <c r="A4395"/>
      <c r="B4395" s="1281" t="s">
        <v>32</v>
      </c>
      <c r="C4395" s="1282">
        <v>9180</v>
      </c>
      <c r="D4395" s="1341" t="str">
        <f t="shared" si="82"/>
        <v>MD9180</v>
      </c>
      <c r="E4395" s="1514" t="s">
        <v>124</v>
      </c>
      <c r="F4395" s="1390">
        <v>500</v>
      </c>
      <c r="G4395" s="1283">
        <v>3.35</v>
      </c>
      <c r="H4395" s="1283">
        <v>3.91</v>
      </c>
      <c r="I4395" s="1283">
        <v>4.46</v>
      </c>
      <c r="J4395" s="1283">
        <v>4.91</v>
      </c>
      <c r="K4395" s="1283">
        <v>5.36</v>
      </c>
      <c r="L4395" s="1283"/>
      <c r="M4395" s="1283"/>
      <c r="N4395" s="1283"/>
      <c r="O4395" s="1283"/>
      <c r="P4395" s="1283">
        <v>4.46</v>
      </c>
      <c r="R4395" s="1067"/>
      <c r="S4395"/>
      <c r="T4395" s="268"/>
      <c r="U4395" s="268"/>
      <c r="V4395" s="268"/>
      <c r="Z4395" s="21"/>
      <c r="AH4395"/>
    </row>
    <row r="4396" spans="1:34" ht="11.25" customHeight="1">
      <c r="A4396"/>
      <c r="B4396" s="1281" t="s">
        <v>32</v>
      </c>
      <c r="C4396" s="1282">
        <v>9182</v>
      </c>
      <c r="D4396" s="1341" t="str">
        <f t="shared" si="82"/>
        <v>MD9182</v>
      </c>
      <c r="E4396" s="1514" t="s">
        <v>123</v>
      </c>
      <c r="F4396" s="1390">
        <v>500</v>
      </c>
      <c r="G4396" s="1283">
        <v>1.4</v>
      </c>
      <c r="H4396" s="1283">
        <v>1.64</v>
      </c>
      <c r="I4396" s="1283">
        <v>1.87</v>
      </c>
      <c r="J4396" s="1283">
        <v>2.06</v>
      </c>
      <c r="K4396" s="1283">
        <v>2.25</v>
      </c>
      <c r="L4396" s="1283"/>
      <c r="M4396" s="1283"/>
      <c r="N4396" s="1283"/>
      <c r="O4396" s="1283"/>
      <c r="P4396" s="1283">
        <v>1.87</v>
      </c>
      <c r="R4396" s="1067"/>
      <c r="S4396"/>
      <c r="T4396" s="268"/>
      <c r="U4396" s="268"/>
      <c r="V4396" s="268"/>
      <c r="Z4396" s="21"/>
      <c r="AH4396"/>
    </row>
    <row r="4397" spans="1:34" ht="11.25" customHeight="1">
      <c r="A4397"/>
      <c r="B4397" s="1281" t="s">
        <v>32</v>
      </c>
      <c r="C4397" s="1282">
        <v>9186</v>
      </c>
      <c r="D4397" s="1341" t="str">
        <f t="shared" si="82"/>
        <v>MD9186</v>
      </c>
      <c r="E4397" s="1514" t="s">
        <v>122</v>
      </c>
      <c r="F4397" s="1390">
        <v>950</v>
      </c>
      <c r="G4397" s="1283">
        <v>8.8699999999999992</v>
      </c>
      <c r="H4397" s="1283">
        <v>10.35</v>
      </c>
      <c r="I4397" s="1283">
        <v>11.82</v>
      </c>
      <c r="J4397" s="1283">
        <v>13.01</v>
      </c>
      <c r="K4397" s="1283">
        <v>14.19</v>
      </c>
      <c r="L4397" s="1283"/>
      <c r="M4397" s="1283"/>
      <c r="N4397" s="1283"/>
      <c r="O4397" s="1283"/>
      <c r="P4397" s="1283">
        <v>11.82</v>
      </c>
      <c r="R4397" s="1067"/>
      <c r="S4397"/>
      <c r="T4397" s="268"/>
      <c r="U4397" s="268"/>
      <c r="V4397" s="268"/>
      <c r="Z4397" s="21"/>
      <c r="AH4397"/>
    </row>
    <row r="4398" spans="1:34" ht="11.25" customHeight="1">
      <c r="A4398"/>
      <c r="B4398" s="1281" t="s">
        <v>32</v>
      </c>
      <c r="C4398" s="1282">
        <v>9220</v>
      </c>
      <c r="D4398" s="1341" t="str">
        <f t="shared" si="82"/>
        <v>MD9220</v>
      </c>
      <c r="E4398" s="1514" t="s">
        <v>121</v>
      </c>
      <c r="F4398" s="1390">
        <v>500</v>
      </c>
      <c r="G4398" s="1283">
        <v>2.65</v>
      </c>
      <c r="H4398" s="1283">
        <v>3.09</v>
      </c>
      <c r="I4398" s="1283">
        <v>3.54</v>
      </c>
      <c r="J4398" s="1283">
        <v>3.89</v>
      </c>
      <c r="K4398" s="1283">
        <v>4.24</v>
      </c>
      <c r="L4398" s="1283"/>
      <c r="M4398" s="1283"/>
      <c r="N4398" s="1283"/>
      <c r="O4398" s="1283"/>
      <c r="P4398" s="1283">
        <v>3.54</v>
      </c>
      <c r="R4398" s="1067"/>
      <c r="S4398"/>
      <c r="T4398" s="268"/>
      <c r="U4398" s="268"/>
      <c r="V4398" s="268"/>
      <c r="Z4398" s="21"/>
      <c r="AH4398"/>
    </row>
    <row r="4399" spans="1:34" ht="11.25" customHeight="1">
      <c r="A4399"/>
      <c r="B4399" s="1281" t="s">
        <v>32</v>
      </c>
      <c r="C4399" s="1282">
        <v>9402</v>
      </c>
      <c r="D4399" s="1341" t="str">
        <f t="shared" si="82"/>
        <v>MD9402</v>
      </c>
      <c r="E4399" s="1514" t="s">
        <v>121</v>
      </c>
      <c r="F4399" s="1390">
        <v>500</v>
      </c>
      <c r="G4399" s="1283">
        <v>3.5</v>
      </c>
      <c r="H4399" s="1283">
        <v>4.09</v>
      </c>
      <c r="I4399" s="1283">
        <v>4.67</v>
      </c>
      <c r="J4399" s="1283">
        <v>5.14</v>
      </c>
      <c r="K4399" s="1283">
        <v>5.61</v>
      </c>
      <c r="L4399" s="1283"/>
      <c r="M4399" s="1283"/>
      <c r="N4399" s="1283"/>
      <c r="O4399" s="1283"/>
      <c r="P4399" s="1283">
        <v>4.67</v>
      </c>
      <c r="R4399" s="1067"/>
      <c r="S4399"/>
      <c r="T4399" s="268"/>
      <c r="U4399" s="268"/>
      <c r="V4399" s="268"/>
      <c r="Z4399" s="21"/>
      <c r="AH4399"/>
    </row>
    <row r="4400" spans="1:34" ht="11.25" customHeight="1">
      <c r="A4400"/>
      <c r="B4400" s="1281" t="s">
        <v>32</v>
      </c>
      <c r="C4400" s="1282">
        <v>9403</v>
      </c>
      <c r="D4400" s="1341" t="str">
        <f t="shared" si="82"/>
        <v>MD9403</v>
      </c>
      <c r="E4400" s="1514" t="s">
        <v>124</v>
      </c>
      <c r="F4400" s="1390">
        <v>750</v>
      </c>
      <c r="G4400" s="1283">
        <v>6.56</v>
      </c>
      <c r="H4400" s="1283">
        <v>7.66</v>
      </c>
      <c r="I4400" s="1283">
        <v>8.75</v>
      </c>
      <c r="J4400" s="1283">
        <v>9.6300000000000008</v>
      </c>
      <c r="K4400" s="1283">
        <v>10.5</v>
      </c>
      <c r="L4400" s="1283"/>
      <c r="M4400" s="1283"/>
      <c r="N4400" s="1283"/>
      <c r="O4400" s="1283"/>
      <c r="P4400" s="1283">
        <v>8.75</v>
      </c>
      <c r="R4400" s="1067"/>
      <c r="S4400"/>
      <c r="T4400" s="268"/>
      <c r="U4400" s="268"/>
      <c r="V4400" s="268"/>
      <c r="Z4400" s="21"/>
      <c r="AH4400"/>
    </row>
    <row r="4401" spans="1:34" ht="11.25" customHeight="1">
      <c r="A4401"/>
      <c r="B4401" s="1281" t="s">
        <v>32</v>
      </c>
      <c r="C4401" s="1282">
        <v>9410</v>
      </c>
      <c r="D4401" s="1341" t="str">
        <f t="shared" si="82"/>
        <v>MD9410</v>
      </c>
      <c r="E4401" s="1514" t="s">
        <v>122</v>
      </c>
      <c r="F4401" s="1390">
        <v>500</v>
      </c>
      <c r="G4401" s="1283">
        <v>1.57</v>
      </c>
      <c r="H4401" s="1283">
        <v>1.83</v>
      </c>
      <c r="I4401" s="1283">
        <v>2.1</v>
      </c>
      <c r="J4401" s="1283">
        <v>2.31</v>
      </c>
      <c r="K4401" s="1283">
        <v>2.52</v>
      </c>
      <c r="L4401" s="1283"/>
      <c r="M4401" s="1283"/>
      <c r="N4401" s="1283"/>
      <c r="O4401" s="1283"/>
      <c r="P4401" s="1283">
        <v>2.1</v>
      </c>
      <c r="R4401" s="1067"/>
      <c r="S4401"/>
      <c r="T4401" s="268"/>
      <c r="U4401" s="268"/>
      <c r="V4401" s="268"/>
      <c r="Z4401" s="21"/>
      <c r="AH4401"/>
    </row>
    <row r="4402" spans="1:34" ht="11.25" customHeight="1">
      <c r="A4402"/>
      <c r="B4402" s="1281" t="s">
        <v>32</v>
      </c>
      <c r="C4402" s="1282">
        <v>9501</v>
      </c>
      <c r="D4402" s="1341" t="str">
        <f t="shared" si="82"/>
        <v>MD9501</v>
      </c>
      <c r="E4402" s="1514" t="s">
        <v>125</v>
      </c>
      <c r="F4402" s="1390">
        <v>500</v>
      </c>
      <c r="G4402" s="1283">
        <v>2.27</v>
      </c>
      <c r="H4402" s="1283">
        <v>2.65</v>
      </c>
      <c r="I4402" s="1283">
        <v>3.02</v>
      </c>
      <c r="J4402" s="1283">
        <v>3.33</v>
      </c>
      <c r="K4402" s="1283">
        <v>3.63</v>
      </c>
      <c r="L4402" s="1283"/>
      <c r="M4402" s="1283"/>
      <c r="N4402" s="1283"/>
      <c r="O4402" s="1283"/>
      <c r="P4402" s="1283">
        <v>3.02</v>
      </c>
      <c r="R4402" s="1067"/>
      <c r="S4402"/>
      <c r="T4402" s="268"/>
      <c r="U4402" s="268"/>
      <c r="V4402" s="268"/>
      <c r="Z4402" s="21"/>
      <c r="AH4402"/>
    </row>
    <row r="4403" spans="1:34" ht="11.25" customHeight="1">
      <c r="A4403"/>
      <c r="B4403" s="1281" t="s">
        <v>32</v>
      </c>
      <c r="C4403" s="1282">
        <v>9505</v>
      </c>
      <c r="D4403" s="1341" t="str">
        <f t="shared" si="82"/>
        <v>MD9505</v>
      </c>
      <c r="E4403" s="1514" t="s">
        <v>125</v>
      </c>
      <c r="F4403" s="1390">
        <v>500</v>
      </c>
      <c r="G4403" s="1283">
        <v>2.6</v>
      </c>
      <c r="H4403" s="1283">
        <v>3.04</v>
      </c>
      <c r="I4403" s="1283">
        <v>3.47</v>
      </c>
      <c r="J4403" s="1283">
        <v>3.82</v>
      </c>
      <c r="K4403" s="1283">
        <v>4.17</v>
      </c>
      <c r="L4403" s="1283"/>
      <c r="M4403" s="1283"/>
      <c r="N4403" s="1283"/>
      <c r="O4403" s="1283"/>
      <c r="P4403" s="1283">
        <v>3.47</v>
      </c>
      <c r="R4403" s="1067"/>
      <c r="S4403"/>
      <c r="T4403" s="268"/>
      <c r="U4403" s="268"/>
      <c r="V4403" s="268"/>
      <c r="Z4403" s="21"/>
      <c r="AH4403"/>
    </row>
    <row r="4404" spans="1:34" ht="11.25" customHeight="1">
      <c r="A4404"/>
      <c r="B4404" s="1281" t="s">
        <v>32</v>
      </c>
      <c r="C4404" s="1282">
        <v>9516</v>
      </c>
      <c r="D4404" s="1341" t="str">
        <f t="shared" si="82"/>
        <v>MD9516</v>
      </c>
      <c r="E4404" s="1514" t="s">
        <v>121</v>
      </c>
      <c r="F4404" s="1390">
        <v>500</v>
      </c>
      <c r="G4404" s="1283">
        <v>1.74</v>
      </c>
      <c r="H4404" s="1283">
        <v>2.0299999999999998</v>
      </c>
      <c r="I4404" s="1283">
        <v>2.3199999999999998</v>
      </c>
      <c r="J4404" s="1283">
        <v>2.5499999999999998</v>
      </c>
      <c r="K4404" s="1283">
        <v>2.78</v>
      </c>
      <c r="L4404" s="1283"/>
      <c r="M4404" s="1283"/>
      <c r="N4404" s="1283"/>
      <c r="O4404" s="1283"/>
      <c r="P4404" s="1283">
        <v>2.3199999999999998</v>
      </c>
      <c r="R4404" s="1067"/>
      <c r="S4404"/>
      <c r="T4404" s="268"/>
      <c r="U4404" s="268"/>
      <c r="V4404" s="268"/>
      <c r="Z4404" s="21"/>
      <c r="AH4404"/>
    </row>
    <row r="4405" spans="1:34" ht="11.25" customHeight="1">
      <c r="A4405"/>
      <c r="B4405" s="1281" t="s">
        <v>32</v>
      </c>
      <c r="C4405" s="1282">
        <v>9519</v>
      </c>
      <c r="D4405" s="1341" t="str">
        <f t="shared" si="82"/>
        <v>MD9519</v>
      </c>
      <c r="E4405" s="1514" t="s">
        <v>121</v>
      </c>
      <c r="F4405" s="1390">
        <v>500</v>
      </c>
      <c r="G4405" s="1283">
        <v>2.52</v>
      </c>
      <c r="H4405" s="1283">
        <v>2.94</v>
      </c>
      <c r="I4405" s="1283">
        <v>3.36</v>
      </c>
      <c r="J4405" s="1283">
        <v>3.7</v>
      </c>
      <c r="K4405" s="1283">
        <v>4.03</v>
      </c>
      <c r="L4405" s="1283"/>
      <c r="M4405" s="1283"/>
      <c r="N4405" s="1283"/>
      <c r="O4405" s="1283"/>
      <c r="P4405" s="1283">
        <v>3.36</v>
      </c>
      <c r="R4405" s="1067"/>
      <c r="S4405"/>
      <c r="T4405" s="268"/>
      <c r="U4405" s="268"/>
      <c r="V4405" s="268"/>
      <c r="Z4405" s="21"/>
      <c r="AH4405"/>
    </row>
    <row r="4406" spans="1:34" ht="11.25" customHeight="1">
      <c r="A4406"/>
      <c r="B4406" s="1281" t="s">
        <v>32</v>
      </c>
      <c r="C4406" s="1282">
        <v>9521</v>
      </c>
      <c r="D4406" s="1341" t="str">
        <f t="shared" si="82"/>
        <v>MD9521</v>
      </c>
      <c r="E4406" s="1514" t="s">
        <v>125</v>
      </c>
      <c r="F4406" s="1390">
        <v>500</v>
      </c>
      <c r="G4406" s="1283">
        <v>2.94</v>
      </c>
      <c r="H4406" s="1283">
        <v>3.43</v>
      </c>
      <c r="I4406" s="1283">
        <v>3.92</v>
      </c>
      <c r="J4406" s="1283">
        <v>4.3099999999999996</v>
      </c>
      <c r="K4406" s="1283">
        <v>4.7</v>
      </c>
      <c r="L4406" s="1283"/>
      <c r="M4406" s="1283"/>
      <c r="N4406" s="1283"/>
      <c r="O4406" s="1283"/>
      <c r="P4406" s="1283">
        <v>3.92</v>
      </c>
      <c r="R4406" s="1067"/>
      <c r="S4406"/>
      <c r="T4406" s="268"/>
      <c r="U4406" s="268"/>
      <c r="V4406" s="268"/>
      <c r="Z4406" s="21"/>
      <c r="AH4406"/>
    </row>
    <row r="4407" spans="1:34" ht="11.25" customHeight="1">
      <c r="A4407"/>
      <c r="B4407" s="1281" t="s">
        <v>32</v>
      </c>
      <c r="C4407" s="1282">
        <v>9522</v>
      </c>
      <c r="D4407" s="1341" t="str">
        <f t="shared" si="82"/>
        <v>MD9522</v>
      </c>
      <c r="E4407" s="1514" t="s">
        <v>121</v>
      </c>
      <c r="F4407" s="1390">
        <v>500</v>
      </c>
      <c r="G4407" s="1283">
        <v>1.56</v>
      </c>
      <c r="H4407" s="1283">
        <v>1.82</v>
      </c>
      <c r="I4407" s="1283">
        <v>2.08</v>
      </c>
      <c r="J4407" s="1283">
        <v>2.29</v>
      </c>
      <c r="K4407" s="1283">
        <v>2.5</v>
      </c>
      <c r="L4407" s="1283"/>
      <c r="M4407" s="1283"/>
      <c r="N4407" s="1283"/>
      <c r="O4407" s="1283"/>
      <c r="P4407" s="1283">
        <v>2.08</v>
      </c>
      <c r="R4407" s="1067"/>
      <c r="S4407"/>
      <c r="T4407" s="268"/>
      <c r="U4407" s="268"/>
      <c r="V4407" s="268"/>
      <c r="Z4407" s="21"/>
      <c r="AH4407"/>
    </row>
    <row r="4408" spans="1:34" ht="11.25" customHeight="1">
      <c r="A4408"/>
      <c r="B4408" s="1281" t="s">
        <v>32</v>
      </c>
      <c r="C4408" s="1282">
        <v>9534</v>
      </c>
      <c r="D4408" s="1341" t="str">
        <f t="shared" si="82"/>
        <v>MD9534</v>
      </c>
      <c r="E4408" s="1514" t="s">
        <v>124</v>
      </c>
      <c r="F4408" s="1390">
        <v>500</v>
      </c>
      <c r="G4408" s="1283">
        <v>3.02</v>
      </c>
      <c r="H4408" s="1283">
        <v>3.53</v>
      </c>
      <c r="I4408" s="1283">
        <v>4.03</v>
      </c>
      <c r="J4408" s="1283">
        <v>4.4400000000000004</v>
      </c>
      <c r="K4408" s="1283">
        <v>4.84</v>
      </c>
      <c r="L4408" s="1283"/>
      <c r="M4408" s="1283"/>
      <c r="N4408" s="1283"/>
      <c r="O4408" s="1283"/>
      <c r="P4408" s="1283">
        <v>4.03</v>
      </c>
      <c r="R4408" s="1067"/>
      <c r="S4408"/>
      <c r="T4408" s="268"/>
      <c r="U4408" s="268"/>
      <c r="V4408" s="268"/>
      <c r="Z4408" s="21"/>
      <c r="AH4408"/>
    </row>
    <row r="4409" spans="1:34" ht="11.25" customHeight="1">
      <c r="A4409"/>
      <c r="B4409" s="1281" t="s">
        <v>32</v>
      </c>
      <c r="C4409" s="1282">
        <v>9554</v>
      </c>
      <c r="D4409" s="1341" t="str">
        <f t="shared" si="82"/>
        <v>MD9554</v>
      </c>
      <c r="E4409" s="1514" t="s">
        <v>124</v>
      </c>
      <c r="F4409" s="1390">
        <v>750</v>
      </c>
      <c r="G4409" s="1283">
        <v>6.56</v>
      </c>
      <c r="H4409" s="1283">
        <v>7.66</v>
      </c>
      <c r="I4409" s="1283">
        <v>8.75</v>
      </c>
      <c r="J4409" s="1283">
        <v>9.6300000000000008</v>
      </c>
      <c r="K4409" s="1283">
        <v>10.5</v>
      </c>
      <c r="L4409" s="1283"/>
      <c r="M4409" s="1283"/>
      <c r="N4409" s="1283"/>
      <c r="O4409" s="1283"/>
      <c r="P4409" s="1283">
        <v>8.75</v>
      </c>
      <c r="R4409" s="1067"/>
      <c r="S4409"/>
      <c r="T4409" s="268"/>
      <c r="U4409" s="268"/>
      <c r="V4409" s="268"/>
      <c r="Z4409" s="21"/>
      <c r="AH4409"/>
    </row>
    <row r="4410" spans="1:34" ht="11.25" customHeight="1">
      <c r="A4410"/>
      <c r="B4410" s="1281" t="s">
        <v>32</v>
      </c>
      <c r="C4410" s="1282">
        <v>9586</v>
      </c>
      <c r="D4410" s="1341" t="str">
        <f t="shared" si="82"/>
        <v>MD9586</v>
      </c>
      <c r="E4410" s="1514" t="s">
        <v>121</v>
      </c>
      <c r="F4410" s="1390">
        <v>500</v>
      </c>
      <c r="G4410" s="1283">
        <v>0.26</v>
      </c>
      <c r="H4410" s="1283">
        <v>0.31</v>
      </c>
      <c r="I4410" s="1283">
        <v>0.35</v>
      </c>
      <c r="J4410" s="1283">
        <v>0.39</v>
      </c>
      <c r="K4410" s="1283">
        <v>0.42</v>
      </c>
      <c r="L4410" s="1283"/>
      <c r="M4410" s="1283"/>
      <c r="N4410" s="1283"/>
      <c r="O4410" s="1283"/>
      <c r="P4410" s="1283">
        <v>0.35</v>
      </c>
      <c r="R4410" s="1067"/>
      <c r="S4410"/>
      <c r="T4410" s="268"/>
      <c r="U4410" s="268"/>
      <c r="V4410" s="268"/>
      <c r="Z4410" s="21"/>
      <c r="AH4410"/>
    </row>
    <row r="4411" spans="1:34" ht="11.25" customHeight="1">
      <c r="A4411"/>
      <c r="B4411" s="1281" t="s">
        <v>32</v>
      </c>
      <c r="C4411" s="1282">
        <v>9600</v>
      </c>
      <c r="D4411" s="1341" t="str">
        <f t="shared" si="82"/>
        <v>MD9600</v>
      </c>
      <c r="E4411" s="1514" t="s">
        <v>124</v>
      </c>
      <c r="F4411" s="1390">
        <v>500</v>
      </c>
      <c r="G4411" s="1283">
        <v>1.68</v>
      </c>
      <c r="H4411" s="1283">
        <v>1.96</v>
      </c>
      <c r="I4411" s="1283">
        <v>2.2400000000000002</v>
      </c>
      <c r="J4411" s="1283">
        <v>2.46</v>
      </c>
      <c r="K4411" s="1283">
        <v>2.69</v>
      </c>
      <c r="L4411" s="1283"/>
      <c r="M4411" s="1283"/>
      <c r="N4411" s="1283"/>
      <c r="O4411" s="1283"/>
      <c r="P4411" s="1283">
        <v>2.2400000000000002</v>
      </c>
      <c r="R4411" s="1067"/>
      <c r="S4411"/>
      <c r="T4411" s="268"/>
      <c r="U4411" s="268"/>
      <c r="V4411" s="268"/>
      <c r="Z4411" s="21"/>
      <c r="AH4411"/>
    </row>
    <row r="4412" spans="1:34" ht="11.25" customHeight="1">
      <c r="A4412"/>
      <c r="B4412" s="1281" t="s">
        <v>32</v>
      </c>
      <c r="C4412" s="1282">
        <v>9620</v>
      </c>
      <c r="D4412" s="1341" t="str">
        <f t="shared" si="82"/>
        <v>MD9620</v>
      </c>
      <c r="E4412" s="1514" t="s">
        <v>121</v>
      </c>
      <c r="F4412" s="1390">
        <v>500</v>
      </c>
      <c r="G4412" s="1283">
        <v>0.71</v>
      </c>
      <c r="H4412" s="1283">
        <v>0.83</v>
      </c>
      <c r="I4412" s="1283">
        <v>0.94</v>
      </c>
      <c r="J4412" s="1283">
        <v>1.04</v>
      </c>
      <c r="K4412" s="1283">
        <v>1.1299999999999999</v>
      </c>
      <c r="L4412" s="1283"/>
      <c r="M4412" s="1283"/>
      <c r="N4412" s="1283"/>
      <c r="O4412" s="1283"/>
      <c r="P4412" s="1283">
        <v>0.94</v>
      </c>
      <c r="R4412" s="1067"/>
      <c r="S4412"/>
      <c r="T4412" s="268"/>
      <c r="U4412" s="268"/>
      <c r="V4412" s="268"/>
      <c r="Z4412" s="21"/>
      <c r="AH4412"/>
    </row>
    <row r="4413" spans="1:34" ht="11.25" customHeight="1">
      <c r="A4413" t="s">
        <v>27</v>
      </c>
      <c r="B4413" s="1281" t="s">
        <v>27</v>
      </c>
      <c r="C4413" s="1282">
        <v>5</v>
      </c>
      <c r="D4413" s="1341" t="str">
        <f t="shared" si="82"/>
        <v>MI0005</v>
      </c>
      <c r="E4413" s="1514" t="s">
        <v>121</v>
      </c>
      <c r="F4413" s="1390">
        <v>378</v>
      </c>
      <c r="G4413" s="1283">
        <v>2.14</v>
      </c>
      <c r="H4413" s="1283">
        <v>2.94</v>
      </c>
      <c r="I4413" s="1283">
        <v>4.09</v>
      </c>
      <c r="J4413" s="1283"/>
      <c r="K4413" s="1283"/>
      <c r="L4413" s="1283"/>
      <c r="M4413" s="1283"/>
      <c r="N4413" s="1283"/>
      <c r="O4413" s="1283"/>
      <c r="P4413" s="1283">
        <v>2.94</v>
      </c>
      <c r="R4413" s="1067"/>
      <c r="S4413"/>
      <c r="T4413" s="268"/>
      <c r="U4413" s="268"/>
      <c r="V4413" s="268"/>
      <c r="Z4413" s="21"/>
      <c r="AH4413"/>
    </row>
    <row r="4414" spans="1:34" ht="11.25" customHeight="1">
      <c r="A4414"/>
      <c r="B4414" s="1281" t="s">
        <v>27</v>
      </c>
      <c r="C4414" s="1282">
        <v>11</v>
      </c>
      <c r="D4414" s="1341" t="str">
        <f t="shared" si="82"/>
        <v>MI0011</v>
      </c>
      <c r="E4414" s="1514" t="s">
        <v>121</v>
      </c>
      <c r="F4414" s="1390">
        <v>369</v>
      </c>
      <c r="G4414" s="1283">
        <v>2.0299999999999998</v>
      </c>
      <c r="H4414" s="1283">
        <v>2.79</v>
      </c>
      <c r="I4414" s="1283">
        <v>3.89</v>
      </c>
      <c r="J4414" s="1283"/>
      <c r="K4414" s="1283"/>
      <c r="L4414" s="1283"/>
      <c r="M4414" s="1283"/>
      <c r="N4414" s="1283"/>
      <c r="O4414" s="1283"/>
      <c r="P4414" s="1283">
        <v>2.79</v>
      </c>
      <c r="R4414" s="1067"/>
      <c r="S4414"/>
      <c r="T4414" s="268"/>
      <c r="U4414" s="268"/>
      <c r="V4414" s="268"/>
      <c r="Z4414" s="21"/>
      <c r="AH4414"/>
    </row>
    <row r="4415" spans="1:34" ht="11.25" customHeight="1">
      <c r="A4415"/>
      <c r="B4415" s="1281" t="s">
        <v>27</v>
      </c>
      <c r="C4415" s="1282">
        <v>34</v>
      </c>
      <c r="D4415" s="1341" t="str">
        <f t="shared" si="82"/>
        <v>MI0034</v>
      </c>
      <c r="E4415" s="1514" t="s">
        <v>123</v>
      </c>
      <c r="F4415" s="1390">
        <v>323</v>
      </c>
      <c r="G4415" s="1283">
        <v>1.48</v>
      </c>
      <c r="H4415" s="1283">
        <v>2.0299999999999998</v>
      </c>
      <c r="I4415" s="1283">
        <v>2.83</v>
      </c>
      <c r="J4415" s="1283"/>
      <c r="K4415" s="1283"/>
      <c r="L4415" s="1283"/>
      <c r="M4415" s="1283"/>
      <c r="N4415" s="1283"/>
      <c r="O4415" s="1283"/>
      <c r="P4415" s="1283">
        <v>2.0299999999999998</v>
      </c>
      <c r="R4415" s="1067"/>
      <c r="S4415"/>
      <c r="T4415" s="268"/>
      <c r="U4415" s="268"/>
      <c r="V4415" s="268"/>
      <c r="Z4415" s="21"/>
      <c r="AH4415"/>
    </row>
    <row r="4416" spans="1:34" ht="11.25" customHeight="1">
      <c r="A4416"/>
      <c r="B4416" s="1281" t="s">
        <v>27</v>
      </c>
      <c r="C4416" s="1282">
        <v>35</v>
      </c>
      <c r="D4416" s="1341" t="str">
        <f t="shared" si="82"/>
        <v>MI0035</v>
      </c>
      <c r="E4416" s="1514" t="s">
        <v>121</v>
      </c>
      <c r="F4416" s="1390">
        <v>302</v>
      </c>
      <c r="G4416" s="1283">
        <v>1.22</v>
      </c>
      <c r="H4416" s="1283">
        <v>1.68</v>
      </c>
      <c r="I4416" s="1283">
        <v>2.35</v>
      </c>
      <c r="J4416" s="1283"/>
      <c r="K4416" s="1283"/>
      <c r="L4416" s="1283"/>
      <c r="M4416" s="1283"/>
      <c r="N4416" s="1283"/>
      <c r="O4416" s="1283"/>
      <c r="P4416" s="1283">
        <v>1.68</v>
      </c>
      <c r="R4416" s="1067"/>
      <c r="S4416" s="267"/>
      <c r="T4416" s="268"/>
      <c r="U4416" s="268"/>
      <c r="V4416" s="268"/>
      <c r="Z4416" s="21"/>
      <c r="AH4416"/>
    </row>
    <row r="4417" spans="1:34" ht="11.25" customHeight="1">
      <c r="A4417"/>
      <c r="B4417" s="1281" t="s">
        <v>27</v>
      </c>
      <c r="C4417" s="1282">
        <v>42</v>
      </c>
      <c r="D4417" s="1341" t="str">
        <f t="shared" si="82"/>
        <v>MI0042</v>
      </c>
      <c r="E4417" s="1514" t="s">
        <v>121</v>
      </c>
      <c r="F4417" s="1390">
        <v>411</v>
      </c>
      <c r="G4417" s="1283">
        <v>2.5299999999999998</v>
      </c>
      <c r="H4417" s="1283">
        <v>3.48</v>
      </c>
      <c r="I4417" s="1283">
        <v>4.8499999999999996</v>
      </c>
      <c r="J4417" s="1283"/>
      <c r="K4417" s="1283"/>
      <c r="L4417" s="1283"/>
      <c r="M4417" s="1283"/>
      <c r="N4417" s="1283"/>
      <c r="O4417" s="1283"/>
      <c r="P4417" s="1283">
        <v>3.48</v>
      </c>
      <c r="R4417" s="1067"/>
      <c r="S4417"/>
      <c r="T4417" s="268"/>
      <c r="U4417" s="268"/>
      <c r="V4417" s="268"/>
      <c r="Z4417" s="21"/>
      <c r="AH4417"/>
    </row>
    <row r="4418" spans="1:34" ht="11.25" customHeight="1">
      <c r="A4418"/>
      <c r="B4418" s="1281" t="s">
        <v>27</v>
      </c>
      <c r="C4418" s="1282">
        <v>106</v>
      </c>
      <c r="D4418" s="1341" t="str">
        <f t="shared" si="82"/>
        <v>MI0106</v>
      </c>
      <c r="E4418" s="1514" t="s">
        <v>124</v>
      </c>
      <c r="F4418" s="1390">
        <v>652</v>
      </c>
      <c r="G4418" s="1283">
        <v>5.42</v>
      </c>
      <c r="H4418" s="1283">
        <v>7.46</v>
      </c>
      <c r="I4418" s="1283">
        <v>10.4</v>
      </c>
      <c r="J4418" s="1283"/>
      <c r="K4418" s="1283"/>
      <c r="L4418" s="1283"/>
      <c r="M4418" s="1283"/>
      <c r="N4418" s="1283"/>
      <c r="O4418" s="1283"/>
      <c r="P4418" s="1283">
        <v>7.46</v>
      </c>
      <c r="R4418" s="1067"/>
      <c r="S4418"/>
      <c r="T4418" s="268"/>
      <c r="U4418" s="268"/>
      <c r="V4418" s="268"/>
      <c r="Z4418" s="21"/>
      <c r="AH4418"/>
    </row>
    <row r="4419" spans="1:34" ht="11.25" customHeight="1">
      <c r="A4419"/>
      <c r="B4419" s="1281" t="s">
        <v>27</v>
      </c>
      <c r="C4419" s="1282">
        <v>128</v>
      </c>
      <c r="D4419" s="1341" t="str">
        <f t="shared" si="82"/>
        <v>MI0128</v>
      </c>
      <c r="E4419" s="1514" t="s">
        <v>121</v>
      </c>
      <c r="F4419" s="1390">
        <v>330</v>
      </c>
      <c r="G4419" s="1283">
        <v>1.56</v>
      </c>
      <c r="H4419" s="1283">
        <v>2.15</v>
      </c>
      <c r="I4419" s="1283">
        <v>2.99</v>
      </c>
      <c r="J4419" s="1283"/>
      <c r="K4419" s="1283"/>
      <c r="L4419" s="1283"/>
      <c r="M4419" s="1283"/>
      <c r="N4419" s="1283"/>
      <c r="O4419" s="1283"/>
      <c r="P4419" s="1283">
        <v>2.15</v>
      </c>
      <c r="R4419" s="1067"/>
      <c r="S4419"/>
      <c r="T4419" s="268"/>
      <c r="U4419" s="268"/>
      <c r="V4419" s="268"/>
      <c r="Z4419" s="21"/>
      <c r="AH4419"/>
    </row>
    <row r="4420" spans="1:34" ht="11.25" customHeight="1">
      <c r="A4420"/>
      <c r="B4420" s="1281" t="s">
        <v>27</v>
      </c>
      <c r="C4420" s="1282">
        <v>129</v>
      </c>
      <c r="D4420" s="1341" t="str">
        <f t="shared" si="82"/>
        <v>MI0129</v>
      </c>
      <c r="E4420" s="1514" t="s">
        <v>123</v>
      </c>
      <c r="F4420" s="1390">
        <v>349</v>
      </c>
      <c r="G4420" s="1283">
        <v>1.79</v>
      </c>
      <c r="H4420" s="1283">
        <v>2.46</v>
      </c>
      <c r="I4420" s="1283">
        <v>3.43</v>
      </c>
      <c r="J4420" s="1283"/>
      <c r="K4420" s="1283"/>
      <c r="L4420" s="1283"/>
      <c r="M4420" s="1283"/>
      <c r="N4420" s="1283"/>
      <c r="O4420" s="1283"/>
      <c r="P4420" s="1283">
        <v>2.46</v>
      </c>
      <c r="R4420" s="1067"/>
      <c r="S4420"/>
      <c r="T4420" s="268"/>
      <c r="U4420" s="268"/>
      <c r="V4420" s="268"/>
      <c r="Z4420" s="21"/>
      <c r="AH4420"/>
    </row>
    <row r="4421" spans="1:34" ht="11.25" customHeight="1">
      <c r="A4421"/>
      <c r="B4421" s="1281" t="s">
        <v>27</v>
      </c>
      <c r="C4421" s="1282">
        <v>130</v>
      </c>
      <c r="D4421" s="1341" t="str">
        <f t="shared" si="82"/>
        <v>MI0130</v>
      </c>
      <c r="E4421" s="1514" t="s">
        <v>121</v>
      </c>
      <c r="F4421" s="1390">
        <v>317</v>
      </c>
      <c r="G4421" s="1283">
        <v>1.4</v>
      </c>
      <c r="H4421" s="1283">
        <v>1.93</v>
      </c>
      <c r="I4421" s="1283">
        <v>2.69</v>
      </c>
      <c r="J4421" s="1283"/>
      <c r="K4421" s="1283"/>
      <c r="L4421" s="1283"/>
      <c r="M4421" s="1283"/>
      <c r="N4421" s="1283"/>
      <c r="O4421" s="1283"/>
      <c r="P4421" s="1283">
        <v>1.93</v>
      </c>
      <c r="R4421" s="1067"/>
      <c r="S4421"/>
      <c r="T4421" s="268"/>
      <c r="U4421" s="268"/>
      <c r="V4421" s="268"/>
      <c r="Z4421" s="21"/>
      <c r="AH4421"/>
    </row>
    <row r="4422" spans="1:34" ht="11.25" customHeight="1">
      <c r="A4422"/>
      <c r="B4422" s="1281" t="s">
        <v>27</v>
      </c>
      <c r="C4422" s="1282">
        <v>141</v>
      </c>
      <c r="D4422" s="1341" t="str">
        <f t="shared" si="82"/>
        <v>MI0141</v>
      </c>
      <c r="E4422" s="1514" t="s">
        <v>125</v>
      </c>
      <c r="F4422" s="1390">
        <v>309</v>
      </c>
      <c r="G4422" s="1283">
        <v>1.31</v>
      </c>
      <c r="H4422" s="1283">
        <v>1.8</v>
      </c>
      <c r="I4422" s="1283">
        <v>2.5099999999999998</v>
      </c>
      <c r="J4422" s="1283"/>
      <c r="K4422" s="1283"/>
      <c r="L4422" s="1283"/>
      <c r="M4422" s="1283"/>
      <c r="N4422" s="1283"/>
      <c r="O4422" s="1283"/>
      <c r="P4422" s="1283">
        <v>1.8</v>
      </c>
      <c r="R4422" s="1067"/>
      <c r="S4422"/>
      <c r="T4422" s="268"/>
      <c r="U4422" s="268"/>
      <c r="V4422" s="268"/>
      <c r="Z4422" s="21"/>
      <c r="AH4422"/>
    </row>
    <row r="4423" spans="1:34" ht="11.25" customHeight="1">
      <c r="A4423"/>
      <c r="B4423" s="1281" t="s">
        <v>27</v>
      </c>
      <c r="C4423" s="1282">
        <v>908</v>
      </c>
      <c r="D4423" s="1341" t="str">
        <f t="shared" si="82"/>
        <v>MI0908</v>
      </c>
      <c r="E4423" s="1514" t="s">
        <v>122</v>
      </c>
      <c r="F4423" s="1390">
        <v>254</v>
      </c>
      <c r="G4423" s="1283">
        <v>64.8</v>
      </c>
      <c r="H4423" s="1283">
        <v>89.1</v>
      </c>
      <c r="I4423" s="1283">
        <v>124.2</v>
      </c>
      <c r="J4423" s="1283"/>
      <c r="K4423" s="1283"/>
      <c r="L4423" s="1283"/>
      <c r="M4423" s="1283"/>
      <c r="N4423" s="1283"/>
      <c r="O4423" s="1283"/>
      <c r="P4423" s="1283">
        <v>89.1</v>
      </c>
      <c r="R4423" s="1067"/>
      <c r="S4423"/>
      <c r="T4423" s="268"/>
      <c r="U4423" s="268"/>
      <c r="V4423" s="268"/>
      <c r="Z4423" s="21"/>
      <c r="AH4423"/>
    </row>
    <row r="4424" spans="1:34" ht="11.25" customHeight="1">
      <c r="A4424"/>
      <c r="B4424" s="1281" t="s">
        <v>27</v>
      </c>
      <c r="C4424" s="1282">
        <v>909</v>
      </c>
      <c r="D4424" s="1341" t="str">
        <f t="shared" si="82"/>
        <v>MI0909</v>
      </c>
      <c r="E4424" s="1514" t="s">
        <v>122</v>
      </c>
      <c r="F4424" s="1390">
        <v>343</v>
      </c>
      <c r="G4424" s="1283">
        <v>171.6</v>
      </c>
      <c r="H4424" s="1283">
        <v>235.95</v>
      </c>
      <c r="I4424" s="1283">
        <v>328.9</v>
      </c>
      <c r="J4424" s="1283"/>
      <c r="K4424" s="1283"/>
      <c r="L4424" s="1283"/>
      <c r="M4424" s="1283"/>
      <c r="N4424" s="1283"/>
      <c r="O4424" s="1283"/>
      <c r="P4424" s="1283">
        <v>235.95</v>
      </c>
      <c r="R4424" s="1067"/>
      <c r="S4424"/>
      <c r="T4424" s="268"/>
      <c r="U4424" s="268"/>
      <c r="V4424" s="268"/>
      <c r="Z4424" s="21"/>
      <c r="AH4424"/>
    </row>
    <row r="4425" spans="1:34" ht="11.25" customHeight="1">
      <c r="A4425"/>
      <c r="B4425" s="1281" t="s">
        <v>27</v>
      </c>
      <c r="C4425" s="1282">
        <v>912</v>
      </c>
      <c r="D4425" s="1341" t="str">
        <f t="shared" si="82"/>
        <v>MI0912</v>
      </c>
      <c r="E4425" s="1514" t="s">
        <v>122</v>
      </c>
      <c r="F4425" s="1390">
        <v>372</v>
      </c>
      <c r="G4425" s="1283">
        <v>206.4</v>
      </c>
      <c r="H4425" s="1283">
        <v>283.8</v>
      </c>
      <c r="I4425" s="1283">
        <v>395.6</v>
      </c>
      <c r="J4425" s="1283"/>
      <c r="K4425" s="1283"/>
      <c r="L4425" s="1283"/>
      <c r="M4425" s="1283"/>
      <c r="N4425" s="1283"/>
      <c r="O4425" s="1283"/>
      <c r="P4425" s="1283">
        <v>283.8</v>
      </c>
      <c r="R4425" s="1067"/>
      <c r="S4425"/>
      <c r="T4425" s="268"/>
      <c r="U4425" s="268"/>
      <c r="V4425" s="268"/>
      <c r="Z4425" s="21"/>
      <c r="AH4425"/>
    </row>
    <row r="4426" spans="1:34" ht="11.25" customHeight="1">
      <c r="A4426"/>
      <c r="B4426" s="1281" t="s">
        <v>27</v>
      </c>
      <c r="C4426" s="1282">
        <v>913</v>
      </c>
      <c r="D4426" s="1341" t="str">
        <f t="shared" si="82"/>
        <v>MI0913</v>
      </c>
      <c r="E4426" s="1514" t="s">
        <v>122</v>
      </c>
      <c r="F4426" s="1390">
        <v>365</v>
      </c>
      <c r="G4426" s="1283">
        <v>198</v>
      </c>
      <c r="H4426" s="1283">
        <v>272.25</v>
      </c>
      <c r="I4426" s="1283">
        <v>379.5</v>
      </c>
      <c r="J4426" s="1283"/>
      <c r="K4426" s="1283"/>
      <c r="L4426" s="1283"/>
      <c r="M4426" s="1283"/>
      <c r="N4426" s="1283"/>
      <c r="O4426" s="1283"/>
      <c r="P4426" s="1283">
        <v>272.25</v>
      </c>
      <c r="R4426" s="1067"/>
      <c r="S4426" s="267"/>
      <c r="T4426" s="268"/>
      <c r="U4426" s="268"/>
      <c r="V4426" s="268"/>
      <c r="Z4426" s="21"/>
      <c r="AH4426"/>
    </row>
    <row r="4427" spans="1:34" ht="11.25" customHeight="1">
      <c r="A4427"/>
      <c r="B4427" s="1281" t="s">
        <v>27</v>
      </c>
      <c r="C4427" s="1282">
        <v>1164</v>
      </c>
      <c r="D4427" s="1341" t="str">
        <f t="shared" si="82"/>
        <v>MI1164</v>
      </c>
      <c r="E4427" s="1514" t="s">
        <v>122</v>
      </c>
      <c r="F4427" s="1390">
        <v>291</v>
      </c>
      <c r="G4427" s="1283">
        <v>1.0900000000000001</v>
      </c>
      <c r="H4427" s="1283">
        <v>1.5</v>
      </c>
      <c r="I4427" s="1283">
        <v>2.09</v>
      </c>
      <c r="J4427" s="1283"/>
      <c r="K4427" s="1283"/>
      <c r="L4427" s="1283"/>
      <c r="M4427" s="1283"/>
      <c r="N4427" s="1283"/>
      <c r="O4427" s="1283"/>
      <c r="P4427" s="1283">
        <v>1.5</v>
      </c>
      <c r="R4427" s="1067"/>
      <c r="Z4427" s="21"/>
      <c r="AH4427"/>
    </row>
    <row r="4428" spans="1:34" ht="11.25" customHeight="1">
      <c r="A4428"/>
      <c r="B4428" s="1281" t="s">
        <v>27</v>
      </c>
      <c r="C4428" s="1282">
        <v>1320</v>
      </c>
      <c r="D4428" s="1341" t="str">
        <f t="shared" ref="D4428:D4491" si="83">B4428&amp;TEXT(C4428,"0000")</f>
        <v>MI1320</v>
      </c>
      <c r="E4428" s="1514" t="s">
        <v>122</v>
      </c>
      <c r="F4428" s="1390">
        <v>278</v>
      </c>
      <c r="G4428" s="1283">
        <v>0.94</v>
      </c>
      <c r="H4428" s="1283">
        <v>1.29</v>
      </c>
      <c r="I4428" s="1283">
        <v>1.79</v>
      </c>
      <c r="J4428" s="1283"/>
      <c r="K4428" s="1283"/>
      <c r="L4428" s="1283"/>
      <c r="M4428" s="1283"/>
      <c r="N4428" s="1283"/>
      <c r="O4428" s="1283"/>
      <c r="P4428" s="1283">
        <v>1.29</v>
      </c>
      <c r="R4428" s="1067"/>
      <c r="Z4428" s="21"/>
      <c r="AH4428"/>
    </row>
    <row r="4429" spans="1:34" ht="11.25" customHeight="1">
      <c r="A4429"/>
      <c r="B4429" s="1281" t="s">
        <v>27</v>
      </c>
      <c r="C4429" s="1282">
        <v>1322</v>
      </c>
      <c r="D4429" s="1341" t="str">
        <f t="shared" si="83"/>
        <v>MI1322</v>
      </c>
      <c r="E4429" s="1514" t="s">
        <v>280</v>
      </c>
      <c r="F4429" s="1390">
        <v>580</v>
      </c>
      <c r="G4429" s="1283">
        <v>4.5599999999999996</v>
      </c>
      <c r="H4429" s="1283">
        <v>6.27</v>
      </c>
      <c r="I4429" s="1283">
        <v>8.74</v>
      </c>
      <c r="J4429" s="1283"/>
      <c r="K4429" s="1283"/>
      <c r="L4429" s="1283"/>
      <c r="M4429" s="1283"/>
      <c r="N4429" s="1283"/>
      <c r="O4429" s="1283"/>
      <c r="P4429" s="1283">
        <v>6.27</v>
      </c>
      <c r="R4429" s="1067"/>
      <c r="Z4429" s="21"/>
      <c r="AH4429"/>
    </row>
    <row r="4430" spans="1:34" ht="11.25" customHeight="1">
      <c r="A4430"/>
      <c r="B4430" s="1281" t="s">
        <v>27</v>
      </c>
      <c r="C4430" s="1282">
        <v>1438</v>
      </c>
      <c r="D4430" s="1341" t="str">
        <f t="shared" si="83"/>
        <v>MI1438</v>
      </c>
      <c r="E4430" s="1514" t="s">
        <v>124</v>
      </c>
      <c r="F4430" s="1390">
        <v>447</v>
      </c>
      <c r="G4430" s="1283">
        <v>2.96</v>
      </c>
      <c r="H4430" s="1283">
        <v>4.08</v>
      </c>
      <c r="I4430" s="1283">
        <v>5.68</v>
      </c>
      <c r="J4430" s="1283"/>
      <c r="K4430" s="1283"/>
      <c r="L4430" s="1283"/>
      <c r="M4430" s="1283"/>
      <c r="N4430" s="1283"/>
      <c r="O4430" s="1283"/>
      <c r="P4430" s="1283">
        <v>4.08</v>
      </c>
      <c r="R4430" s="1067"/>
      <c r="Z4430" s="21"/>
      <c r="AH4430"/>
    </row>
    <row r="4431" spans="1:34" ht="11.25" customHeight="1">
      <c r="A4431"/>
      <c r="B4431" s="1281" t="s">
        <v>27</v>
      </c>
      <c r="C4431" s="1282">
        <v>1463</v>
      </c>
      <c r="D4431" s="1341" t="str">
        <f t="shared" si="83"/>
        <v>MI1463</v>
      </c>
      <c r="E4431" s="1514" t="s">
        <v>123</v>
      </c>
      <c r="F4431" s="1390">
        <v>571</v>
      </c>
      <c r="G4431" s="1283">
        <v>4.45</v>
      </c>
      <c r="H4431" s="1283">
        <v>6.12</v>
      </c>
      <c r="I4431" s="1283">
        <v>8.5299999999999994</v>
      </c>
      <c r="J4431" s="1283"/>
      <c r="K4431" s="1283"/>
      <c r="L4431" s="1283"/>
      <c r="M4431" s="1283"/>
      <c r="N4431" s="1283"/>
      <c r="O4431" s="1283"/>
      <c r="P4431" s="1283">
        <v>6.12</v>
      </c>
      <c r="R4431" s="1067"/>
      <c r="Z4431" s="21"/>
      <c r="AH4431"/>
    </row>
    <row r="4432" spans="1:34" ht="11.25" customHeight="1">
      <c r="A4432"/>
      <c r="B4432" s="1281" t="s">
        <v>27</v>
      </c>
      <c r="C4432" s="1282">
        <v>1624</v>
      </c>
      <c r="D4432" s="1341" t="str">
        <f t="shared" si="83"/>
        <v>MI1624</v>
      </c>
      <c r="E4432" s="1514" t="s">
        <v>123</v>
      </c>
      <c r="F4432" s="1390">
        <v>332</v>
      </c>
      <c r="G4432" s="1283">
        <v>1.58</v>
      </c>
      <c r="H4432" s="1283">
        <v>2.1800000000000002</v>
      </c>
      <c r="I4432" s="1283">
        <v>3.04</v>
      </c>
      <c r="J4432" s="1283"/>
      <c r="K4432" s="1283"/>
      <c r="L4432" s="1283"/>
      <c r="M4432" s="1283"/>
      <c r="N4432" s="1283"/>
      <c r="O4432" s="1283"/>
      <c r="P4432" s="1283">
        <v>2.1800000000000002</v>
      </c>
      <c r="R4432" s="1067"/>
      <c r="Z4432" s="21"/>
      <c r="AH4432"/>
    </row>
    <row r="4433" spans="1:34" ht="11.25" customHeight="1">
      <c r="A4433"/>
      <c r="B4433" s="1281" t="s">
        <v>27</v>
      </c>
      <c r="C4433" s="1282">
        <v>1701</v>
      </c>
      <c r="D4433" s="1341" t="str">
        <f t="shared" si="83"/>
        <v>MI1701</v>
      </c>
      <c r="E4433" s="1514" t="s">
        <v>123</v>
      </c>
      <c r="F4433" s="1390">
        <v>294</v>
      </c>
      <c r="G4433" s="1283">
        <v>1.1299999999999999</v>
      </c>
      <c r="H4433" s="1283">
        <v>1.55</v>
      </c>
      <c r="I4433" s="1283">
        <v>2.16</v>
      </c>
      <c r="J4433" s="1283"/>
      <c r="K4433" s="1283"/>
      <c r="L4433" s="1283"/>
      <c r="M4433" s="1283"/>
      <c r="N4433" s="1283"/>
      <c r="O4433" s="1283"/>
      <c r="P4433" s="1283">
        <v>1.55</v>
      </c>
      <c r="R4433" s="1067"/>
      <c r="Z4433" s="21"/>
      <c r="AH4433"/>
    </row>
    <row r="4434" spans="1:34" ht="11.25" customHeight="1">
      <c r="A4434"/>
      <c r="B4434" s="1281" t="s">
        <v>27</v>
      </c>
      <c r="C4434" s="1282">
        <v>1748</v>
      </c>
      <c r="D4434" s="1341" t="str">
        <f t="shared" si="83"/>
        <v>MI1748</v>
      </c>
      <c r="E4434" s="1514" t="s">
        <v>123</v>
      </c>
      <c r="F4434" s="1390">
        <v>363</v>
      </c>
      <c r="G4434" s="1283">
        <v>1.96</v>
      </c>
      <c r="H4434" s="1283">
        <v>2.69</v>
      </c>
      <c r="I4434" s="1283">
        <v>3.75</v>
      </c>
      <c r="J4434" s="1283"/>
      <c r="K4434" s="1283"/>
      <c r="L4434" s="1283"/>
      <c r="M4434" s="1283"/>
      <c r="N4434" s="1283"/>
      <c r="O4434" s="1283"/>
      <c r="P4434" s="1283">
        <v>2.69</v>
      </c>
      <c r="R4434" s="1067"/>
      <c r="Z4434" s="21"/>
      <c r="AH4434"/>
    </row>
    <row r="4435" spans="1:34" ht="11.25" customHeight="1">
      <c r="A4435"/>
      <c r="B4435" s="1281" t="s">
        <v>27</v>
      </c>
      <c r="C4435" s="1282">
        <v>1925</v>
      </c>
      <c r="D4435" s="1341" t="str">
        <f t="shared" si="83"/>
        <v>MI1925</v>
      </c>
      <c r="E4435" s="1514" t="s">
        <v>123</v>
      </c>
      <c r="F4435" s="1390">
        <v>424</v>
      </c>
      <c r="G4435" s="1283">
        <v>2.69</v>
      </c>
      <c r="H4435" s="1283">
        <v>3.7</v>
      </c>
      <c r="I4435" s="1283">
        <v>5.15</v>
      </c>
      <c r="J4435" s="1283"/>
      <c r="K4435" s="1283"/>
      <c r="L4435" s="1283"/>
      <c r="M4435" s="1283"/>
      <c r="N4435" s="1283"/>
      <c r="O4435" s="1283"/>
      <c r="P4435" s="1283">
        <v>3.7</v>
      </c>
      <c r="R4435" s="1067"/>
      <c r="Z4435" s="21"/>
      <c r="AH4435"/>
    </row>
    <row r="4436" spans="1:34" ht="11.25" customHeight="1">
      <c r="A4436"/>
      <c r="B4436" s="1281" t="s">
        <v>27</v>
      </c>
      <c r="C4436" s="1282">
        <v>2003</v>
      </c>
      <c r="D4436" s="1341" t="str">
        <f t="shared" si="83"/>
        <v>MI2003</v>
      </c>
      <c r="E4436" s="1514" t="s">
        <v>121</v>
      </c>
      <c r="F4436" s="1390">
        <v>354</v>
      </c>
      <c r="G4436" s="1283">
        <v>1.85</v>
      </c>
      <c r="H4436" s="1283">
        <v>2.54</v>
      </c>
      <c r="I4436" s="1283">
        <v>3.54</v>
      </c>
      <c r="J4436" s="1283"/>
      <c r="K4436" s="1283"/>
      <c r="L4436" s="1283"/>
      <c r="M4436" s="1283"/>
      <c r="N4436" s="1283"/>
      <c r="O4436" s="1283"/>
      <c r="P4436" s="1283">
        <v>2.54</v>
      </c>
      <c r="R4436" s="1067"/>
      <c r="Z4436" s="21"/>
      <c r="AH4436"/>
    </row>
    <row r="4437" spans="1:34" ht="11.25" customHeight="1">
      <c r="A4437"/>
      <c r="B4437" s="1281" t="s">
        <v>27</v>
      </c>
      <c r="C4437" s="1282">
        <v>2014</v>
      </c>
      <c r="D4437" s="1341" t="str">
        <f t="shared" si="83"/>
        <v>MI2014</v>
      </c>
      <c r="E4437" s="1514" t="s">
        <v>123</v>
      </c>
      <c r="F4437" s="1390">
        <v>499</v>
      </c>
      <c r="G4437" s="1283">
        <v>3.59</v>
      </c>
      <c r="H4437" s="1283">
        <v>4.93</v>
      </c>
      <c r="I4437" s="1283">
        <v>6.88</v>
      </c>
      <c r="J4437" s="1283"/>
      <c r="K4437" s="1283"/>
      <c r="L4437" s="1283"/>
      <c r="M4437" s="1283"/>
      <c r="N4437" s="1283"/>
      <c r="O4437" s="1283"/>
      <c r="P4437" s="1283">
        <v>4.93</v>
      </c>
      <c r="R4437" s="1067"/>
      <c r="Z4437" s="21"/>
      <c r="AH4437"/>
    </row>
    <row r="4438" spans="1:34" ht="11.25" customHeight="1">
      <c r="A4438"/>
      <c r="B4438" s="1281" t="s">
        <v>27</v>
      </c>
      <c r="C4438" s="1282">
        <v>2016</v>
      </c>
      <c r="D4438" s="1341" t="str">
        <f t="shared" si="83"/>
        <v>MI2016</v>
      </c>
      <c r="E4438" s="1514" t="s">
        <v>121</v>
      </c>
      <c r="F4438" s="1390">
        <v>290</v>
      </c>
      <c r="G4438" s="1283">
        <v>1.08</v>
      </c>
      <c r="H4438" s="1283">
        <v>1.49</v>
      </c>
      <c r="I4438" s="1283">
        <v>2.0699999999999998</v>
      </c>
      <c r="J4438" s="1283"/>
      <c r="K4438" s="1283"/>
      <c r="L4438" s="1283"/>
      <c r="M4438" s="1283"/>
      <c r="N4438" s="1283"/>
      <c r="O4438" s="1283"/>
      <c r="P4438" s="1283">
        <v>1.49</v>
      </c>
      <c r="R4438" s="1067"/>
      <c r="Z4438" s="21"/>
      <c r="AH4438"/>
    </row>
    <row r="4439" spans="1:34" ht="11.25" customHeight="1">
      <c r="A4439"/>
      <c r="B4439" s="1281" t="s">
        <v>27</v>
      </c>
      <c r="C4439" s="1282">
        <v>2021</v>
      </c>
      <c r="D4439" s="1341" t="str">
        <f t="shared" si="83"/>
        <v>MI2021</v>
      </c>
      <c r="E4439" s="1514" t="s">
        <v>124</v>
      </c>
      <c r="F4439" s="1390">
        <v>332</v>
      </c>
      <c r="G4439" s="1283">
        <v>1.58</v>
      </c>
      <c r="H4439" s="1283">
        <v>2.1800000000000002</v>
      </c>
      <c r="I4439" s="1283">
        <v>3.04</v>
      </c>
      <c r="J4439" s="1283"/>
      <c r="K4439" s="1283"/>
      <c r="L4439" s="1283"/>
      <c r="M4439" s="1283"/>
      <c r="N4439" s="1283"/>
      <c r="O4439" s="1283"/>
      <c r="P4439" s="1283">
        <v>2.1800000000000002</v>
      </c>
      <c r="R4439" s="1067"/>
      <c r="Z4439" s="21"/>
      <c r="AH4439"/>
    </row>
    <row r="4440" spans="1:34" ht="11.25" customHeight="1">
      <c r="A4440"/>
      <c r="B4440" s="1281" t="s">
        <v>27</v>
      </c>
      <c r="C4440" s="1282">
        <v>2041</v>
      </c>
      <c r="D4440" s="1341" t="str">
        <f t="shared" si="83"/>
        <v>MI2041</v>
      </c>
      <c r="E4440" s="1514" t="s">
        <v>121</v>
      </c>
      <c r="F4440" s="1390">
        <v>303</v>
      </c>
      <c r="G4440" s="1283">
        <v>1.24</v>
      </c>
      <c r="H4440" s="1283">
        <v>1.7</v>
      </c>
      <c r="I4440" s="1283">
        <v>2.37</v>
      </c>
      <c r="J4440" s="1283"/>
      <c r="K4440" s="1283"/>
      <c r="L4440" s="1283"/>
      <c r="M4440" s="1283"/>
      <c r="N4440" s="1283"/>
      <c r="O4440" s="1283"/>
      <c r="P4440" s="1283">
        <v>1.7</v>
      </c>
      <c r="R4440" s="1067"/>
      <c r="Z4440" s="21"/>
      <c r="AH4440"/>
    </row>
    <row r="4441" spans="1:34" ht="11.25" customHeight="1">
      <c r="A4441"/>
      <c r="B4441" s="1281" t="s">
        <v>27</v>
      </c>
      <c r="C4441" s="1282">
        <v>2065</v>
      </c>
      <c r="D4441" s="1341" t="str">
        <f t="shared" si="83"/>
        <v>MI2065</v>
      </c>
      <c r="E4441" s="1514" t="s">
        <v>125</v>
      </c>
      <c r="F4441" s="1390">
        <v>275</v>
      </c>
      <c r="G4441" s="1283">
        <v>0.9</v>
      </c>
      <c r="H4441" s="1283">
        <v>1.24</v>
      </c>
      <c r="I4441" s="1283">
        <v>1.73</v>
      </c>
      <c r="J4441" s="1283"/>
      <c r="K4441" s="1283"/>
      <c r="L4441" s="1283"/>
      <c r="M4441" s="1283"/>
      <c r="N4441" s="1283"/>
      <c r="O4441" s="1283"/>
      <c r="P4441" s="1283">
        <v>1.24</v>
      </c>
      <c r="R4441" s="1067"/>
      <c r="Z4441" s="21"/>
      <c r="AH4441"/>
    </row>
    <row r="4442" spans="1:34" ht="11.25" customHeight="1">
      <c r="A4442"/>
      <c r="B4442" s="1281" t="s">
        <v>27</v>
      </c>
      <c r="C4442" s="1282">
        <v>2070</v>
      </c>
      <c r="D4442" s="1341" t="str">
        <f t="shared" si="83"/>
        <v>MI2070</v>
      </c>
      <c r="E4442" s="1514" t="s">
        <v>121</v>
      </c>
      <c r="F4442" s="1390">
        <v>413</v>
      </c>
      <c r="G4442" s="1283">
        <v>2.56</v>
      </c>
      <c r="H4442" s="1283">
        <v>3.51</v>
      </c>
      <c r="I4442" s="1283">
        <v>4.9000000000000004</v>
      </c>
      <c r="J4442" s="1283"/>
      <c r="K4442" s="1283"/>
      <c r="L4442" s="1283"/>
      <c r="M4442" s="1283"/>
      <c r="N4442" s="1283"/>
      <c r="O4442" s="1283"/>
      <c r="P4442" s="1283">
        <v>3.51</v>
      </c>
      <c r="R4442" s="1067"/>
      <c r="Z4442" s="21"/>
      <c r="AH4442"/>
    </row>
    <row r="4443" spans="1:34" ht="11.25" customHeight="1">
      <c r="A4443"/>
      <c r="B4443" s="1281" t="s">
        <v>27</v>
      </c>
      <c r="C4443" s="1282">
        <v>2081</v>
      </c>
      <c r="D4443" s="1341" t="str">
        <f t="shared" si="83"/>
        <v>MI2081</v>
      </c>
      <c r="E4443" s="1514" t="s">
        <v>122</v>
      </c>
      <c r="F4443" s="1390">
        <v>332</v>
      </c>
      <c r="G4443" s="1283">
        <v>1.58</v>
      </c>
      <c r="H4443" s="1283">
        <v>2.1800000000000002</v>
      </c>
      <c r="I4443" s="1283">
        <v>3.04</v>
      </c>
      <c r="J4443" s="1283"/>
      <c r="K4443" s="1283"/>
      <c r="L4443" s="1283"/>
      <c r="M4443" s="1283"/>
      <c r="N4443" s="1283"/>
      <c r="O4443" s="1283"/>
      <c r="P4443" s="1283">
        <v>2.1800000000000002</v>
      </c>
      <c r="R4443" s="1067"/>
      <c r="Z4443" s="21"/>
      <c r="AH4443"/>
    </row>
    <row r="4444" spans="1:34" ht="11.25" customHeight="1">
      <c r="A4444"/>
      <c r="B4444" s="1281" t="s">
        <v>27</v>
      </c>
      <c r="C4444" s="1282">
        <v>2095</v>
      </c>
      <c r="D4444" s="1341" t="str">
        <f t="shared" si="83"/>
        <v>MI2095</v>
      </c>
      <c r="E4444" s="1514" t="s">
        <v>123</v>
      </c>
      <c r="F4444" s="1390">
        <v>343</v>
      </c>
      <c r="G4444" s="1283">
        <v>1.72</v>
      </c>
      <c r="H4444" s="1283">
        <v>2.36</v>
      </c>
      <c r="I4444" s="1283">
        <v>3.29</v>
      </c>
      <c r="J4444" s="1283"/>
      <c r="K4444" s="1283"/>
      <c r="L4444" s="1283"/>
      <c r="M4444" s="1283"/>
      <c r="N4444" s="1283"/>
      <c r="O4444" s="1283"/>
      <c r="P4444" s="1283">
        <v>2.36</v>
      </c>
      <c r="R4444" s="1067"/>
      <c r="Z4444" s="21"/>
      <c r="AH4444"/>
    </row>
    <row r="4445" spans="1:34" ht="11.25" customHeight="1">
      <c r="A4445"/>
      <c r="B4445" s="1281" t="s">
        <v>27</v>
      </c>
      <c r="C4445" s="1282">
        <v>2105</v>
      </c>
      <c r="D4445" s="1341" t="str">
        <f t="shared" si="83"/>
        <v>MI2105</v>
      </c>
      <c r="E4445" s="1514" t="s">
        <v>121</v>
      </c>
      <c r="F4445" s="1390">
        <v>363</v>
      </c>
      <c r="G4445" s="1283">
        <v>1.96</v>
      </c>
      <c r="H4445" s="1283">
        <v>2.69</v>
      </c>
      <c r="I4445" s="1283">
        <v>3.75</v>
      </c>
      <c r="J4445" s="1283"/>
      <c r="K4445" s="1283"/>
      <c r="L4445" s="1283"/>
      <c r="M4445" s="1283"/>
      <c r="N4445" s="1283"/>
      <c r="O4445" s="1283"/>
      <c r="P4445" s="1283">
        <v>2.69</v>
      </c>
      <c r="R4445" s="1067"/>
      <c r="Z4445" s="21"/>
      <c r="AH4445"/>
    </row>
    <row r="4446" spans="1:34" ht="11.25" customHeight="1">
      <c r="A4446"/>
      <c r="B4446" s="1281" t="s">
        <v>27</v>
      </c>
      <c r="C4446" s="1282">
        <v>2110</v>
      </c>
      <c r="D4446" s="1341" t="str">
        <f t="shared" si="83"/>
        <v>MI2110</v>
      </c>
      <c r="E4446" s="1514" t="s">
        <v>121</v>
      </c>
      <c r="F4446" s="1390">
        <v>331</v>
      </c>
      <c r="G4446" s="1283">
        <v>1.57</v>
      </c>
      <c r="H4446" s="1283">
        <v>2.16</v>
      </c>
      <c r="I4446" s="1283">
        <v>3.01</v>
      </c>
      <c r="J4446" s="1283"/>
      <c r="K4446" s="1283"/>
      <c r="L4446" s="1283"/>
      <c r="M4446" s="1283"/>
      <c r="N4446" s="1283"/>
      <c r="O4446" s="1283"/>
      <c r="P4446" s="1283">
        <v>2.16</v>
      </c>
      <c r="R4446" s="1067"/>
      <c r="Z4446" s="21"/>
      <c r="AH4446"/>
    </row>
    <row r="4447" spans="1:34" ht="11.25" customHeight="1">
      <c r="A4447"/>
      <c r="B4447" s="1281" t="s">
        <v>27</v>
      </c>
      <c r="C4447" s="1282">
        <v>2111</v>
      </c>
      <c r="D4447" s="1341" t="str">
        <f t="shared" si="83"/>
        <v>MI2111</v>
      </c>
      <c r="E4447" s="1514" t="s">
        <v>121</v>
      </c>
      <c r="F4447" s="1390">
        <v>300</v>
      </c>
      <c r="G4447" s="1283">
        <v>1.2</v>
      </c>
      <c r="H4447" s="1283">
        <v>1.65</v>
      </c>
      <c r="I4447" s="1283">
        <v>2.2999999999999998</v>
      </c>
      <c r="J4447" s="1283"/>
      <c r="K4447" s="1283"/>
      <c r="L4447" s="1283"/>
      <c r="M4447" s="1283"/>
      <c r="N4447" s="1283"/>
      <c r="O4447" s="1283"/>
      <c r="P4447" s="1283">
        <v>1.65</v>
      </c>
      <c r="R4447" s="1067"/>
      <c r="Z4447" s="21"/>
      <c r="AH4447"/>
    </row>
    <row r="4448" spans="1:34" ht="11.25" customHeight="1">
      <c r="A4448"/>
      <c r="B4448" s="1281" t="s">
        <v>27</v>
      </c>
      <c r="C4448" s="1282">
        <v>2121</v>
      </c>
      <c r="D4448" s="1341" t="str">
        <f t="shared" si="83"/>
        <v>MI2121</v>
      </c>
      <c r="E4448" s="1514" t="s">
        <v>123</v>
      </c>
      <c r="F4448" s="1390">
        <v>272</v>
      </c>
      <c r="G4448" s="1283">
        <v>0.86</v>
      </c>
      <c r="H4448" s="1283">
        <v>1.19</v>
      </c>
      <c r="I4448" s="1283">
        <v>1.66</v>
      </c>
      <c r="J4448" s="1283"/>
      <c r="K4448" s="1283"/>
      <c r="L4448" s="1283"/>
      <c r="M4448" s="1283"/>
      <c r="N4448" s="1283"/>
      <c r="O4448" s="1283"/>
      <c r="P4448" s="1283">
        <v>1.19</v>
      </c>
      <c r="R4448" s="1067"/>
      <c r="Z4448" s="21"/>
      <c r="AH4448"/>
    </row>
    <row r="4449" spans="1:34" ht="11.25" customHeight="1">
      <c r="A4449"/>
      <c r="B4449" s="1281" t="s">
        <v>27</v>
      </c>
      <c r="C4449" s="1282">
        <v>2131</v>
      </c>
      <c r="D4449" s="1341" t="str">
        <f t="shared" si="83"/>
        <v>MI2131</v>
      </c>
      <c r="E4449" s="1514" t="s">
        <v>125</v>
      </c>
      <c r="F4449" s="1390">
        <v>261</v>
      </c>
      <c r="G4449" s="1283">
        <v>0.73</v>
      </c>
      <c r="H4449" s="1283">
        <v>1.01</v>
      </c>
      <c r="I4449" s="1283">
        <v>1.4</v>
      </c>
      <c r="J4449" s="1283"/>
      <c r="K4449" s="1283"/>
      <c r="L4449" s="1283"/>
      <c r="M4449" s="1283"/>
      <c r="N4449" s="1283"/>
      <c r="O4449" s="1283"/>
      <c r="P4449" s="1283">
        <v>1.01</v>
      </c>
      <c r="R4449" s="1067"/>
      <c r="Z4449" s="21"/>
      <c r="AH4449"/>
    </row>
    <row r="4450" spans="1:34" ht="11.25" customHeight="1">
      <c r="A4450"/>
      <c r="B4450" s="1281" t="s">
        <v>27</v>
      </c>
      <c r="C4450" s="1282">
        <v>2143</v>
      </c>
      <c r="D4450" s="1341" t="str">
        <f t="shared" si="83"/>
        <v>MI2143</v>
      </c>
      <c r="E4450" s="1514" t="s">
        <v>121</v>
      </c>
      <c r="F4450" s="1390">
        <v>295</v>
      </c>
      <c r="G4450" s="1283">
        <v>1.1399999999999999</v>
      </c>
      <c r="H4450" s="1283">
        <v>1.57</v>
      </c>
      <c r="I4450" s="1283">
        <v>2.19</v>
      </c>
      <c r="J4450" s="1283"/>
      <c r="K4450" s="1283"/>
      <c r="L4450" s="1283"/>
      <c r="M4450" s="1283"/>
      <c r="N4450" s="1283"/>
      <c r="O4450" s="1283"/>
      <c r="P4450" s="1283">
        <v>1.57</v>
      </c>
      <c r="R4450" s="1067"/>
      <c r="Z4450" s="21"/>
      <c r="AH4450"/>
    </row>
    <row r="4451" spans="1:34" ht="11.25" customHeight="1">
      <c r="A4451"/>
      <c r="B4451" s="1281" t="s">
        <v>27</v>
      </c>
      <c r="C4451" s="1282">
        <v>2157</v>
      </c>
      <c r="D4451" s="1341" t="str">
        <f t="shared" si="83"/>
        <v>MI2157</v>
      </c>
      <c r="E4451" s="1514" t="s">
        <v>121</v>
      </c>
      <c r="F4451" s="1390">
        <v>403</v>
      </c>
      <c r="G4451" s="1283">
        <v>2.44</v>
      </c>
      <c r="H4451" s="1283">
        <v>3.35</v>
      </c>
      <c r="I4451" s="1283">
        <v>4.67</v>
      </c>
      <c r="J4451" s="1283"/>
      <c r="K4451" s="1283"/>
      <c r="L4451" s="1283"/>
      <c r="M4451" s="1283"/>
      <c r="N4451" s="1283"/>
      <c r="O4451" s="1283"/>
      <c r="P4451" s="1283">
        <v>3.35</v>
      </c>
      <c r="R4451" s="1067"/>
      <c r="Z4451" s="21"/>
      <c r="AH4451"/>
    </row>
    <row r="4452" spans="1:34" ht="11.25" customHeight="1">
      <c r="A4452"/>
      <c r="B4452" s="1281" t="s">
        <v>27</v>
      </c>
      <c r="C4452" s="1282">
        <v>2380</v>
      </c>
      <c r="D4452" s="1341" t="str">
        <f t="shared" si="83"/>
        <v>MI2380</v>
      </c>
      <c r="E4452" s="1514" t="s">
        <v>125</v>
      </c>
      <c r="F4452" s="1390">
        <v>310</v>
      </c>
      <c r="G4452" s="1283">
        <v>1.32</v>
      </c>
      <c r="H4452" s="1283">
        <v>1.82</v>
      </c>
      <c r="I4452" s="1283">
        <v>2.5299999999999998</v>
      </c>
      <c r="J4452" s="1283"/>
      <c r="K4452" s="1283"/>
      <c r="L4452" s="1283"/>
      <c r="M4452" s="1283"/>
      <c r="N4452" s="1283"/>
      <c r="O4452" s="1283"/>
      <c r="P4452" s="1283">
        <v>1.82</v>
      </c>
      <c r="R4452" s="1067"/>
      <c r="Z4452" s="21"/>
      <c r="AH4452"/>
    </row>
    <row r="4453" spans="1:34" ht="11.25" customHeight="1">
      <c r="A4453"/>
      <c r="B4453" s="1281" t="s">
        <v>27</v>
      </c>
      <c r="C4453" s="1282">
        <v>2501</v>
      </c>
      <c r="D4453" s="1341" t="str">
        <f t="shared" si="83"/>
        <v>MI2501</v>
      </c>
      <c r="E4453" s="1514" t="s">
        <v>121</v>
      </c>
      <c r="F4453" s="1390">
        <v>321</v>
      </c>
      <c r="G4453" s="1283">
        <v>1.45</v>
      </c>
      <c r="H4453" s="1283">
        <v>2</v>
      </c>
      <c r="I4453" s="1283">
        <v>2.78</v>
      </c>
      <c r="J4453" s="1283"/>
      <c r="K4453" s="1283"/>
      <c r="L4453" s="1283"/>
      <c r="M4453" s="1283"/>
      <c r="N4453" s="1283"/>
      <c r="O4453" s="1283"/>
      <c r="P4453" s="1283">
        <v>2</v>
      </c>
      <c r="R4453" s="1067"/>
      <c r="Z4453" s="21"/>
      <c r="AH4453"/>
    </row>
    <row r="4454" spans="1:34" ht="11.25" customHeight="1">
      <c r="A4454"/>
      <c r="B4454" s="1281" t="s">
        <v>27</v>
      </c>
      <c r="C4454" s="1282">
        <v>2503</v>
      </c>
      <c r="D4454" s="1341" t="str">
        <f t="shared" si="83"/>
        <v>MI2503</v>
      </c>
      <c r="E4454" s="1514" t="s">
        <v>121</v>
      </c>
      <c r="F4454" s="1390">
        <v>250</v>
      </c>
      <c r="G4454" s="1283">
        <v>0.6</v>
      </c>
      <c r="H4454" s="1283">
        <v>0.83</v>
      </c>
      <c r="I4454" s="1283">
        <v>1.1499999999999999</v>
      </c>
      <c r="J4454" s="1283"/>
      <c r="K4454" s="1283"/>
      <c r="L4454" s="1283"/>
      <c r="M4454" s="1283"/>
      <c r="N4454" s="1283"/>
      <c r="O4454" s="1283"/>
      <c r="P4454" s="1283">
        <v>0.83</v>
      </c>
      <c r="R4454" s="1067"/>
      <c r="Z4454" s="21"/>
      <c r="AH4454"/>
    </row>
    <row r="4455" spans="1:34" ht="11.25" customHeight="1">
      <c r="A4455"/>
      <c r="B4455" s="1281" t="s">
        <v>27</v>
      </c>
      <c r="C4455" s="1282">
        <v>2576</v>
      </c>
      <c r="D4455" s="1341" t="str">
        <f t="shared" si="83"/>
        <v>MI2576</v>
      </c>
      <c r="E4455" s="1514" t="s">
        <v>125</v>
      </c>
      <c r="F4455" s="1390">
        <v>298</v>
      </c>
      <c r="G4455" s="1283">
        <v>1.18</v>
      </c>
      <c r="H4455" s="1283">
        <v>1.62</v>
      </c>
      <c r="I4455" s="1283">
        <v>2.25</v>
      </c>
      <c r="J4455" s="1283"/>
      <c r="K4455" s="1283"/>
      <c r="L4455" s="1283"/>
      <c r="M4455" s="1283"/>
      <c r="N4455" s="1283"/>
      <c r="O4455" s="1283"/>
      <c r="P4455" s="1283">
        <v>1.62</v>
      </c>
      <c r="R4455" s="1067"/>
      <c r="Z4455" s="21"/>
      <c r="AH4455"/>
    </row>
    <row r="4456" spans="1:34" ht="11.25" customHeight="1">
      <c r="A4456"/>
      <c r="B4456" s="1281" t="s">
        <v>27</v>
      </c>
      <c r="C4456" s="1282">
        <v>2585</v>
      </c>
      <c r="D4456" s="1341" t="str">
        <f t="shared" si="83"/>
        <v>MI2585</v>
      </c>
      <c r="E4456" s="1514" t="s">
        <v>121</v>
      </c>
      <c r="F4456" s="1390">
        <v>323</v>
      </c>
      <c r="G4456" s="1283">
        <v>1.48</v>
      </c>
      <c r="H4456" s="1283">
        <v>2.0299999999999998</v>
      </c>
      <c r="I4456" s="1283">
        <v>2.83</v>
      </c>
      <c r="J4456" s="1283"/>
      <c r="K4456" s="1283"/>
      <c r="L4456" s="1283"/>
      <c r="M4456" s="1283"/>
      <c r="N4456" s="1283"/>
      <c r="O4456" s="1283"/>
      <c r="P4456" s="1283">
        <v>2.0299999999999998</v>
      </c>
      <c r="R4456" s="1067"/>
      <c r="Z4456" s="21"/>
      <c r="AH4456"/>
    </row>
    <row r="4457" spans="1:34" ht="11.25" customHeight="1">
      <c r="A4457"/>
      <c r="B4457" s="1281" t="s">
        <v>27</v>
      </c>
      <c r="C4457" s="1282">
        <v>2586</v>
      </c>
      <c r="D4457" s="1341" t="str">
        <f t="shared" si="83"/>
        <v>MI2586</v>
      </c>
      <c r="E4457" s="1514" t="s">
        <v>121</v>
      </c>
      <c r="F4457" s="1390">
        <v>295</v>
      </c>
      <c r="G4457" s="1283">
        <v>1.1399999999999999</v>
      </c>
      <c r="H4457" s="1283">
        <v>1.57</v>
      </c>
      <c r="I4457" s="1283">
        <v>2.19</v>
      </c>
      <c r="J4457" s="1283"/>
      <c r="K4457" s="1283"/>
      <c r="L4457" s="1283"/>
      <c r="M4457" s="1283"/>
      <c r="N4457" s="1283"/>
      <c r="O4457" s="1283"/>
      <c r="P4457" s="1283">
        <v>1.57</v>
      </c>
      <c r="R4457" s="1067"/>
      <c r="Z4457" s="21"/>
      <c r="AH4457"/>
    </row>
    <row r="4458" spans="1:34" ht="11.25" customHeight="1">
      <c r="A4458"/>
      <c r="B4458" s="1281" t="s">
        <v>27</v>
      </c>
      <c r="C4458" s="1282">
        <v>2587</v>
      </c>
      <c r="D4458" s="1341" t="str">
        <f t="shared" si="83"/>
        <v>MI2587</v>
      </c>
      <c r="E4458" s="1514" t="s">
        <v>125</v>
      </c>
      <c r="F4458" s="1390">
        <v>305</v>
      </c>
      <c r="G4458" s="1283">
        <v>1.26</v>
      </c>
      <c r="H4458" s="1283">
        <v>1.73</v>
      </c>
      <c r="I4458" s="1283">
        <v>2.42</v>
      </c>
      <c r="J4458" s="1283"/>
      <c r="K4458" s="1283"/>
      <c r="L4458" s="1283"/>
      <c r="M4458" s="1283"/>
      <c r="N4458" s="1283"/>
      <c r="O4458" s="1283"/>
      <c r="P4458" s="1283">
        <v>1.73</v>
      </c>
      <c r="R4458" s="1067"/>
      <c r="Z4458" s="21"/>
      <c r="AH4458"/>
    </row>
    <row r="4459" spans="1:34" ht="11.25" customHeight="1">
      <c r="A4459"/>
      <c r="B4459" s="1281" t="s">
        <v>27</v>
      </c>
      <c r="C4459" s="1282">
        <v>2623</v>
      </c>
      <c r="D4459" s="1341" t="str">
        <f t="shared" si="83"/>
        <v>MI2623</v>
      </c>
      <c r="E4459" s="1514" t="s">
        <v>123</v>
      </c>
      <c r="F4459" s="1390">
        <v>454</v>
      </c>
      <c r="G4459" s="1283">
        <v>3.05</v>
      </c>
      <c r="H4459" s="1283">
        <v>4.1900000000000004</v>
      </c>
      <c r="I4459" s="1283">
        <v>5.84</v>
      </c>
      <c r="J4459" s="1283"/>
      <c r="K4459" s="1283"/>
      <c r="L4459" s="1283"/>
      <c r="M4459" s="1283"/>
      <c r="N4459" s="1283"/>
      <c r="O4459" s="1283"/>
      <c r="P4459" s="1283">
        <v>4.1900000000000004</v>
      </c>
      <c r="R4459" s="1067"/>
      <c r="Z4459" s="21"/>
      <c r="AH4459"/>
    </row>
    <row r="4460" spans="1:34" ht="11.25" customHeight="1">
      <c r="A4460"/>
      <c r="B4460" s="1281" t="s">
        <v>27</v>
      </c>
      <c r="C4460" s="1282">
        <v>2660</v>
      </c>
      <c r="D4460" s="1341" t="str">
        <f t="shared" si="83"/>
        <v>MI2660</v>
      </c>
      <c r="E4460" s="1514" t="s">
        <v>124</v>
      </c>
      <c r="F4460" s="1390">
        <v>301</v>
      </c>
      <c r="G4460" s="1283">
        <v>1.21</v>
      </c>
      <c r="H4460" s="1283">
        <v>1.67</v>
      </c>
      <c r="I4460" s="1283">
        <v>2.3199999999999998</v>
      </c>
      <c r="J4460" s="1283"/>
      <c r="K4460" s="1283"/>
      <c r="L4460" s="1283"/>
      <c r="M4460" s="1283"/>
      <c r="N4460" s="1283"/>
      <c r="O4460" s="1283"/>
      <c r="P4460" s="1283">
        <v>1.67</v>
      </c>
      <c r="R4460" s="1067"/>
      <c r="Z4460" s="21"/>
      <c r="AH4460"/>
    </row>
    <row r="4461" spans="1:34" ht="11.25" customHeight="1">
      <c r="A4461"/>
      <c r="B4461" s="1281" t="s">
        <v>27</v>
      </c>
      <c r="C4461" s="1282">
        <v>2683</v>
      </c>
      <c r="D4461" s="1341" t="str">
        <f t="shared" si="83"/>
        <v>MI2683</v>
      </c>
      <c r="E4461" s="1514" t="s">
        <v>124</v>
      </c>
      <c r="F4461" s="1390">
        <v>307</v>
      </c>
      <c r="G4461" s="1283">
        <v>1.28</v>
      </c>
      <c r="H4461" s="1283">
        <v>1.77</v>
      </c>
      <c r="I4461" s="1283">
        <v>2.46</v>
      </c>
      <c r="J4461" s="1283"/>
      <c r="K4461" s="1283"/>
      <c r="L4461" s="1283"/>
      <c r="M4461" s="1283"/>
      <c r="N4461" s="1283"/>
      <c r="O4461" s="1283"/>
      <c r="P4461" s="1283">
        <v>1.77</v>
      </c>
      <c r="R4461" s="1067"/>
      <c r="Z4461" s="21"/>
      <c r="AH4461"/>
    </row>
    <row r="4462" spans="1:34" ht="11.25" customHeight="1">
      <c r="A4462"/>
      <c r="B4462" s="1281" t="s">
        <v>27</v>
      </c>
      <c r="C4462" s="1282">
        <v>2688</v>
      </c>
      <c r="D4462" s="1341" t="str">
        <f t="shared" si="83"/>
        <v>MI2688</v>
      </c>
      <c r="E4462" s="1514" t="s">
        <v>124</v>
      </c>
      <c r="F4462" s="1390">
        <v>292</v>
      </c>
      <c r="G4462" s="1283">
        <v>1.1000000000000001</v>
      </c>
      <c r="H4462" s="1283">
        <v>1.52</v>
      </c>
      <c r="I4462" s="1283">
        <v>2.12</v>
      </c>
      <c r="J4462" s="1283"/>
      <c r="K4462" s="1283"/>
      <c r="L4462" s="1283"/>
      <c r="M4462" s="1283"/>
      <c r="N4462" s="1283"/>
      <c r="O4462" s="1283"/>
      <c r="P4462" s="1283">
        <v>1.52</v>
      </c>
      <c r="R4462" s="1067"/>
      <c r="Z4462" s="21"/>
      <c r="AH4462"/>
    </row>
    <row r="4463" spans="1:34" ht="11.25" customHeight="1">
      <c r="A4463"/>
      <c r="B4463" s="1281" t="s">
        <v>27</v>
      </c>
      <c r="C4463" s="1282">
        <v>2702</v>
      </c>
      <c r="D4463" s="1341" t="str">
        <f t="shared" si="83"/>
        <v>MI2702</v>
      </c>
      <c r="E4463" s="1514" t="s">
        <v>122</v>
      </c>
      <c r="F4463" s="1390">
        <v>701</v>
      </c>
      <c r="G4463" s="1283">
        <v>6.01</v>
      </c>
      <c r="H4463" s="1283">
        <v>8.27</v>
      </c>
      <c r="I4463" s="1283">
        <v>11.52</v>
      </c>
      <c r="J4463" s="1283"/>
      <c r="K4463" s="1283"/>
      <c r="L4463" s="1283"/>
      <c r="M4463" s="1283"/>
      <c r="N4463" s="1283"/>
      <c r="O4463" s="1283"/>
      <c r="P4463" s="1283">
        <v>8.27</v>
      </c>
      <c r="R4463" s="1067"/>
      <c r="Z4463" s="21"/>
      <c r="AH4463"/>
    </row>
    <row r="4464" spans="1:34" ht="11.25" customHeight="1">
      <c r="A4464"/>
      <c r="B4464" s="1281" t="s">
        <v>27</v>
      </c>
      <c r="C4464" s="1282">
        <v>2709</v>
      </c>
      <c r="D4464" s="1341" t="str">
        <f t="shared" si="83"/>
        <v>MI2709</v>
      </c>
      <c r="E4464" s="1514" t="s">
        <v>122</v>
      </c>
      <c r="F4464" s="1390">
        <v>526</v>
      </c>
      <c r="G4464" s="1283">
        <v>3.91</v>
      </c>
      <c r="H4464" s="1283">
        <v>5.38</v>
      </c>
      <c r="I4464" s="1283">
        <v>7.5</v>
      </c>
      <c r="J4464" s="1283"/>
      <c r="K4464" s="1283"/>
      <c r="L4464" s="1283"/>
      <c r="M4464" s="1283"/>
      <c r="N4464" s="1283"/>
      <c r="O4464" s="1283"/>
      <c r="P4464" s="1283">
        <v>5.38</v>
      </c>
      <c r="R4464" s="1067"/>
      <c r="Z4464" s="21"/>
      <c r="AH4464"/>
    </row>
    <row r="4465" spans="1:34" ht="11.25" customHeight="1">
      <c r="A4465"/>
      <c r="B4465" s="1281" t="s">
        <v>27</v>
      </c>
      <c r="C4465" s="1282">
        <v>2731</v>
      </c>
      <c r="D4465" s="1341" t="str">
        <f t="shared" si="83"/>
        <v>MI2731</v>
      </c>
      <c r="E4465" s="1514" t="s">
        <v>123</v>
      </c>
      <c r="F4465" s="1390">
        <v>434</v>
      </c>
      <c r="G4465" s="1283">
        <v>2.81</v>
      </c>
      <c r="H4465" s="1283">
        <v>3.86</v>
      </c>
      <c r="I4465" s="1283">
        <v>5.38</v>
      </c>
      <c r="J4465" s="1283"/>
      <c r="K4465" s="1283"/>
      <c r="L4465" s="1283"/>
      <c r="M4465" s="1283"/>
      <c r="N4465" s="1283"/>
      <c r="O4465" s="1283"/>
      <c r="P4465" s="1283">
        <v>3.86</v>
      </c>
      <c r="R4465" s="1067"/>
      <c r="Z4465" s="21"/>
      <c r="AH4465"/>
    </row>
    <row r="4466" spans="1:34" ht="11.25" customHeight="1">
      <c r="A4466"/>
      <c r="B4466" s="1281" t="s">
        <v>27</v>
      </c>
      <c r="C4466" s="1282">
        <v>2759</v>
      </c>
      <c r="D4466" s="1341" t="str">
        <f t="shared" si="83"/>
        <v>MI2759</v>
      </c>
      <c r="E4466" s="1514" t="s">
        <v>124</v>
      </c>
      <c r="F4466" s="1390">
        <v>485</v>
      </c>
      <c r="G4466" s="1283">
        <v>3.42</v>
      </c>
      <c r="H4466" s="1283">
        <v>4.7</v>
      </c>
      <c r="I4466" s="1283">
        <v>6.56</v>
      </c>
      <c r="J4466" s="1283"/>
      <c r="K4466" s="1283"/>
      <c r="L4466" s="1283"/>
      <c r="M4466" s="1283"/>
      <c r="N4466" s="1283"/>
      <c r="O4466" s="1283"/>
      <c r="P4466" s="1283">
        <v>4.7</v>
      </c>
      <c r="R4466" s="1067"/>
      <c r="Z4466" s="21"/>
      <c r="AH4466"/>
    </row>
    <row r="4467" spans="1:34" ht="11.25" customHeight="1">
      <c r="A4467"/>
      <c r="B4467" s="1281" t="s">
        <v>27</v>
      </c>
      <c r="C4467" s="1282">
        <v>2790</v>
      </c>
      <c r="D4467" s="1341" t="str">
        <f t="shared" si="83"/>
        <v>MI2790</v>
      </c>
      <c r="E4467" s="1514" t="s">
        <v>125</v>
      </c>
      <c r="F4467" s="1390">
        <v>282</v>
      </c>
      <c r="G4467" s="1283">
        <v>0.98</v>
      </c>
      <c r="H4467" s="1283">
        <v>1.35</v>
      </c>
      <c r="I4467" s="1283">
        <v>1.89</v>
      </c>
      <c r="J4467" s="1283"/>
      <c r="K4467" s="1283"/>
      <c r="L4467" s="1283"/>
      <c r="M4467" s="1283"/>
      <c r="N4467" s="1283"/>
      <c r="O4467" s="1283"/>
      <c r="P4467" s="1283">
        <v>1.35</v>
      </c>
      <c r="R4467" s="1067"/>
      <c r="Z4467" s="21"/>
      <c r="AH4467"/>
    </row>
    <row r="4468" spans="1:34" ht="11.25" customHeight="1">
      <c r="A4468"/>
      <c r="B4468" s="1281" t="s">
        <v>27</v>
      </c>
      <c r="C4468" s="1282">
        <v>2797</v>
      </c>
      <c r="D4468" s="1341" t="str">
        <f t="shared" si="83"/>
        <v>MI2797</v>
      </c>
      <c r="E4468" s="1514" t="s">
        <v>124</v>
      </c>
      <c r="F4468" s="1390">
        <v>329</v>
      </c>
      <c r="G4468" s="1283">
        <v>1.55</v>
      </c>
      <c r="H4468" s="1283">
        <v>2.13</v>
      </c>
      <c r="I4468" s="1283">
        <v>2.97</v>
      </c>
      <c r="J4468" s="1283"/>
      <c r="K4468" s="1283"/>
      <c r="L4468" s="1283"/>
      <c r="M4468" s="1283"/>
      <c r="N4468" s="1283"/>
      <c r="O4468" s="1283"/>
      <c r="P4468" s="1283">
        <v>2.13</v>
      </c>
      <c r="R4468" s="1067"/>
      <c r="Z4468" s="21"/>
      <c r="AH4468"/>
    </row>
    <row r="4469" spans="1:34" ht="11.25" customHeight="1">
      <c r="A4469"/>
      <c r="B4469" s="1281" t="s">
        <v>27</v>
      </c>
      <c r="C4469" s="1282">
        <v>2802</v>
      </c>
      <c r="D4469" s="1341" t="str">
        <f t="shared" si="83"/>
        <v>MI2802</v>
      </c>
      <c r="E4469" s="1514" t="s">
        <v>125</v>
      </c>
      <c r="F4469" s="1390">
        <v>405</v>
      </c>
      <c r="G4469" s="1283">
        <v>2.46</v>
      </c>
      <c r="H4469" s="1283">
        <v>3.38</v>
      </c>
      <c r="I4469" s="1283">
        <v>4.72</v>
      </c>
      <c r="J4469" s="1283"/>
      <c r="K4469" s="1283"/>
      <c r="L4469" s="1283"/>
      <c r="M4469" s="1283"/>
      <c r="N4469" s="1283"/>
      <c r="O4469" s="1283"/>
      <c r="P4469" s="1283">
        <v>3.38</v>
      </c>
      <c r="R4469" s="1067"/>
      <c r="Z4469" s="21"/>
      <c r="AH4469"/>
    </row>
    <row r="4470" spans="1:34" ht="11.25" customHeight="1">
      <c r="A4470"/>
      <c r="B4470" s="1281" t="s">
        <v>27</v>
      </c>
      <c r="C4470" s="1282">
        <v>2812</v>
      </c>
      <c r="D4470" s="1341" t="str">
        <f t="shared" si="83"/>
        <v>MI2812</v>
      </c>
      <c r="E4470" s="1514" t="s">
        <v>125</v>
      </c>
      <c r="F4470" s="1390">
        <v>390</v>
      </c>
      <c r="G4470" s="1283">
        <v>2.2799999999999998</v>
      </c>
      <c r="H4470" s="1283">
        <v>3.14</v>
      </c>
      <c r="I4470" s="1283">
        <v>4.37</v>
      </c>
      <c r="J4470" s="1283"/>
      <c r="K4470" s="1283"/>
      <c r="L4470" s="1283"/>
      <c r="M4470" s="1283"/>
      <c r="N4470" s="1283"/>
      <c r="O4470" s="1283"/>
      <c r="P4470" s="1283">
        <v>3.14</v>
      </c>
      <c r="R4470" s="1067"/>
      <c r="Z4470" s="21"/>
      <c r="AH4470"/>
    </row>
    <row r="4471" spans="1:34" ht="11.25" customHeight="1">
      <c r="A4471"/>
      <c r="B4471" s="1281" t="s">
        <v>27</v>
      </c>
      <c r="C4471" s="1282">
        <v>2841</v>
      </c>
      <c r="D4471" s="1341" t="str">
        <f t="shared" si="83"/>
        <v>MI2841</v>
      </c>
      <c r="E4471" s="1514" t="s">
        <v>125</v>
      </c>
      <c r="F4471" s="1390">
        <v>378</v>
      </c>
      <c r="G4471" s="1283">
        <v>2.14</v>
      </c>
      <c r="H4471" s="1283">
        <v>2.94</v>
      </c>
      <c r="I4471" s="1283">
        <v>4.09</v>
      </c>
      <c r="J4471" s="1283"/>
      <c r="K4471" s="1283"/>
      <c r="L4471" s="1283"/>
      <c r="M4471" s="1283"/>
      <c r="N4471" s="1283"/>
      <c r="O4471" s="1283"/>
      <c r="P4471" s="1283">
        <v>2.94</v>
      </c>
      <c r="R4471" s="1067"/>
      <c r="Z4471" s="21"/>
      <c r="AH4471"/>
    </row>
    <row r="4472" spans="1:34" ht="11.25" customHeight="1">
      <c r="A4472"/>
      <c r="B4472" s="1281" t="s">
        <v>27</v>
      </c>
      <c r="C4472" s="1282">
        <v>2881</v>
      </c>
      <c r="D4472" s="1341" t="str">
        <f t="shared" si="83"/>
        <v>MI2881</v>
      </c>
      <c r="E4472" s="1514" t="s">
        <v>121</v>
      </c>
      <c r="F4472" s="1390">
        <v>301</v>
      </c>
      <c r="G4472" s="1283">
        <v>1.21</v>
      </c>
      <c r="H4472" s="1283">
        <v>1.67</v>
      </c>
      <c r="I4472" s="1283">
        <v>2.3199999999999998</v>
      </c>
      <c r="J4472" s="1283"/>
      <c r="K4472" s="1283"/>
      <c r="L4472" s="1283"/>
      <c r="M4472" s="1283"/>
      <c r="N4472" s="1283"/>
      <c r="O4472" s="1283"/>
      <c r="P4472" s="1283">
        <v>1.67</v>
      </c>
      <c r="R4472" s="1067"/>
      <c r="Z4472" s="21"/>
      <c r="AH4472"/>
    </row>
    <row r="4473" spans="1:34" ht="11.25" customHeight="1">
      <c r="A4473"/>
      <c r="B4473" s="1281" t="s">
        <v>27</v>
      </c>
      <c r="C4473" s="1282">
        <v>2915</v>
      </c>
      <c r="D4473" s="1341" t="str">
        <f t="shared" si="83"/>
        <v>MI2915</v>
      </c>
      <c r="E4473" s="1514" t="s">
        <v>123</v>
      </c>
      <c r="F4473" s="1390">
        <v>374</v>
      </c>
      <c r="G4473" s="1283">
        <v>2.09</v>
      </c>
      <c r="H4473" s="1283">
        <v>2.87</v>
      </c>
      <c r="I4473" s="1283">
        <v>4</v>
      </c>
      <c r="J4473" s="1283"/>
      <c r="K4473" s="1283"/>
      <c r="L4473" s="1283"/>
      <c r="M4473" s="1283"/>
      <c r="N4473" s="1283"/>
      <c r="O4473" s="1283"/>
      <c r="P4473" s="1283">
        <v>2.87</v>
      </c>
      <c r="R4473" s="1067"/>
      <c r="Z4473" s="21"/>
      <c r="AH4473"/>
    </row>
    <row r="4474" spans="1:34" ht="11.25" customHeight="1">
      <c r="A4474"/>
      <c r="B4474" s="1281" t="s">
        <v>27</v>
      </c>
      <c r="C4474" s="1282">
        <v>3004</v>
      </c>
      <c r="D4474" s="1341" t="str">
        <f t="shared" si="83"/>
        <v>MI3004</v>
      </c>
      <c r="E4474" s="1514" t="s">
        <v>123</v>
      </c>
      <c r="F4474" s="1390">
        <v>278</v>
      </c>
      <c r="G4474" s="1283">
        <v>0.94</v>
      </c>
      <c r="H4474" s="1283">
        <v>1.29</v>
      </c>
      <c r="I4474" s="1283">
        <v>1.79</v>
      </c>
      <c r="J4474" s="1283"/>
      <c r="K4474" s="1283"/>
      <c r="L4474" s="1283"/>
      <c r="M4474" s="1283"/>
      <c r="N4474" s="1283"/>
      <c r="O4474" s="1283"/>
      <c r="P4474" s="1283">
        <v>1.29</v>
      </c>
      <c r="R4474" s="1067"/>
      <c r="Z4474" s="21"/>
      <c r="AH4474"/>
    </row>
    <row r="4475" spans="1:34" ht="11.25" customHeight="1">
      <c r="A4475"/>
      <c r="B4475" s="1281" t="s">
        <v>27</v>
      </c>
      <c r="C4475" s="1282">
        <v>3018</v>
      </c>
      <c r="D4475" s="1341" t="str">
        <f t="shared" si="83"/>
        <v>MI3018</v>
      </c>
      <c r="E4475" s="1514" t="s">
        <v>123</v>
      </c>
      <c r="F4475" s="1390">
        <v>382</v>
      </c>
      <c r="G4475" s="1283">
        <v>2.1800000000000002</v>
      </c>
      <c r="H4475" s="1283">
        <v>3</v>
      </c>
      <c r="I4475" s="1283">
        <v>4.1900000000000004</v>
      </c>
      <c r="J4475" s="1283"/>
      <c r="K4475" s="1283"/>
      <c r="L4475" s="1283"/>
      <c r="M4475" s="1283"/>
      <c r="N4475" s="1283"/>
      <c r="O4475" s="1283"/>
      <c r="P4475" s="1283">
        <v>3</v>
      </c>
      <c r="R4475" s="1067"/>
      <c r="Z4475" s="21"/>
      <c r="AH4475"/>
    </row>
    <row r="4476" spans="1:34" ht="11.25" customHeight="1">
      <c r="A4476"/>
      <c r="B4476" s="1281" t="s">
        <v>27</v>
      </c>
      <c r="C4476" s="1282">
        <v>3022</v>
      </c>
      <c r="D4476" s="1341" t="str">
        <f t="shared" si="83"/>
        <v>MI3022</v>
      </c>
      <c r="E4476" s="1514" t="s">
        <v>125</v>
      </c>
      <c r="F4476" s="1390">
        <v>350</v>
      </c>
      <c r="G4476" s="1283">
        <v>1.8</v>
      </c>
      <c r="H4476" s="1283">
        <v>2.48</v>
      </c>
      <c r="I4476" s="1283">
        <v>3.45</v>
      </c>
      <c r="J4476" s="1283"/>
      <c r="K4476" s="1283"/>
      <c r="L4476" s="1283"/>
      <c r="M4476" s="1283"/>
      <c r="N4476" s="1283"/>
      <c r="O4476" s="1283"/>
      <c r="P4476" s="1283">
        <v>2.48</v>
      </c>
      <c r="R4476" s="1067"/>
      <c r="Z4476" s="21"/>
      <c r="AH4476"/>
    </row>
    <row r="4477" spans="1:34" ht="11.25" customHeight="1">
      <c r="A4477"/>
      <c r="B4477" s="1281" t="s">
        <v>27</v>
      </c>
      <c r="C4477" s="1282">
        <v>3027</v>
      </c>
      <c r="D4477" s="1341" t="str">
        <f t="shared" si="83"/>
        <v>MI3027</v>
      </c>
      <c r="E4477" s="1514" t="s">
        <v>123</v>
      </c>
      <c r="F4477" s="1390">
        <v>350</v>
      </c>
      <c r="G4477" s="1283">
        <v>1.8</v>
      </c>
      <c r="H4477" s="1283">
        <v>2.48</v>
      </c>
      <c r="I4477" s="1283">
        <v>3.45</v>
      </c>
      <c r="J4477" s="1283"/>
      <c r="K4477" s="1283"/>
      <c r="L4477" s="1283"/>
      <c r="M4477" s="1283"/>
      <c r="N4477" s="1283"/>
      <c r="O4477" s="1283"/>
      <c r="P4477" s="1283">
        <v>2.48</v>
      </c>
      <c r="R4477" s="1067"/>
      <c r="Z4477" s="21"/>
      <c r="AH4477"/>
    </row>
    <row r="4478" spans="1:34" ht="11.25" customHeight="1">
      <c r="A4478"/>
      <c r="B4478" s="1281" t="s">
        <v>27</v>
      </c>
      <c r="C4478" s="1282">
        <v>3028</v>
      </c>
      <c r="D4478" s="1341" t="str">
        <f t="shared" si="83"/>
        <v>MI3028</v>
      </c>
      <c r="E4478" s="1514" t="s">
        <v>123</v>
      </c>
      <c r="F4478" s="1390">
        <v>352</v>
      </c>
      <c r="G4478" s="1283">
        <v>1.82</v>
      </c>
      <c r="H4478" s="1283">
        <v>2.5099999999999998</v>
      </c>
      <c r="I4478" s="1283">
        <v>3.5</v>
      </c>
      <c r="J4478" s="1283"/>
      <c r="K4478" s="1283"/>
      <c r="L4478" s="1283"/>
      <c r="M4478" s="1283"/>
      <c r="N4478" s="1283"/>
      <c r="O4478" s="1283"/>
      <c r="P4478" s="1283">
        <v>2.5099999999999998</v>
      </c>
      <c r="R4478" s="1067"/>
      <c r="Z4478" s="21"/>
      <c r="AH4478"/>
    </row>
    <row r="4479" spans="1:34" ht="11.25" customHeight="1">
      <c r="A4479"/>
      <c r="B4479" s="1281" t="s">
        <v>27</v>
      </c>
      <c r="C4479" s="1282">
        <v>3030</v>
      </c>
      <c r="D4479" s="1341" t="str">
        <f t="shared" si="83"/>
        <v>MI3030</v>
      </c>
      <c r="E4479" s="1514" t="s">
        <v>123</v>
      </c>
      <c r="F4479" s="1390">
        <v>418</v>
      </c>
      <c r="G4479" s="1283">
        <v>2.62</v>
      </c>
      <c r="H4479" s="1283">
        <v>3.6</v>
      </c>
      <c r="I4479" s="1283">
        <v>5.01</v>
      </c>
      <c r="J4479" s="1283"/>
      <c r="K4479" s="1283"/>
      <c r="L4479" s="1283"/>
      <c r="M4479" s="1283"/>
      <c r="N4479" s="1283"/>
      <c r="O4479" s="1283"/>
      <c r="P4479" s="1283">
        <v>3.6</v>
      </c>
      <c r="R4479" s="1067"/>
      <c r="Z4479" s="21"/>
      <c r="AH4479"/>
    </row>
    <row r="4480" spans="1:34" ht="11.25" customHeight="1">
      <c r="A4480"/>
      <c r="B4480" s="1281" t="s">
        <v>27</v>
      </c>
      <c r="C4480" s="1282">
        <v>3040</v>
      </c>
      <c r="D4480" s="1341" t="str">
        <f t="shared" si="83"/>
        <v>MI3040</v>
      </c>
      <c r="E4480" s="1514" t="s">
        <v>125</v>
      </c>
      <c r="F4480" s="1390">
        <v>485</v>
      </c>
      <c r="G4480" s="1283">
        <v>3.42</v>
      </c>
      <c r="H4480" s="1283">
        <v>4.7</v>
      </c>
      <c r="I4480" s="1283">
        <v>6.56</v>
      </c>
      <c r="J4480" s="1283"/>
      <c r="K4480" s="1283"/>
      <c r="L4480" s="1283"/>
      <c r="M4480" s="1283"/>
      <c r="N4480" s="1283"/>
      <c r="O4480" s="1283"/>
      <c r="P4480" s="1283">
        <v>4.7</v>
      </c>
      <c r="R4480" s="1067"/>
      <c r="Z4480" s="21"/>
      <c r="AH4480"/>
    </row>
    <row r="4481" spans="1:34" ht="11.25" customHeight="1">
      <c r="A4481"/>
      <c r="B4481" s="1281" t="s">
        <v>27</v>
      </c>
      <c r="C4481" s="1282">
        <v>3064</v>
      </c>
      <c r="D4481" s="1341" t="str">
        <f t="shared" si="83"/>
        <v>MI3064</v>
      </c>
      <c r="E4481" s="1514" t="s">
        <v>121</v>
      </c>
      <c r="F4481" s="1390">
        <v>373</v>
      </c>
      <c r="G4481" s="1283">
        <v>2.08</v>
      </c>
      <c r="H4481" s="1283">
        <v>2.85</v>
      </c>
      <c r="I4481" s="1283">
        <v>3.98</v>
      </c>
      <c r="J4481" s="1283"/>
      <c r="K4481" s="1283"/>
      <c r="L4481" s="1283"/>
      <c r="M4481" s="1283"/>
      <c r="N4481" s="1283"/>
      <c r="O4481" s="1283"/>
      <c r="P4481" s="1283">
        <v>2.85</v>
      </c>
      <c r="R4481" s="1067"/>
      <c r="Z4481" s="21"/>
      <c r="AH4481"/>
    </row>
    <row r="4482" spans="1:34" ht="11.25" customHeight="1">
      <c r="A4482"/>
      <c r="B4482" s="1281" t="s">
        <v>27</v>
      </c>
      <c r="C4482" s="1282">
        <v>3066</v>
      </c>
      <c r="D4482" s="1341" t="str">
        <f t="shared" si="83"/>
        <v>MI3066</v>
      </c>
      <c r="E4482" s="1514" t="s">
        <v>121</v>
      </c>
      <c r="F4482" s="1390">
        <v>375</v>
      </c>
      <c r="G4482" s="1283">
        <v>2.1</v>
      </c>
      <c r="H4482" s="1283">
        <v>2.89</v>
      </c>
      <c r="I4482" s="1283">
        <v>4.03</v>
      </c>
      <c r="J4482" s="1283"/>
      <c r="K4482" s="1283"/>
      <c r="L4482" s="1283"/>
      <c r="M4482" s="1283"/>
      <c r="N4482" s="1283"/>
      <c r="O4482" s="1283"/>
      <c r="P4482" s="1283">
        <v>2.89</v>
      </c>
      <c r="R4482" s="1067"/>
      <c r="Z4482" s="21"/>
      <c r="AH4482"/>
    </row>
    <row r="4483" spans="1:34" ht="11.25" customHeight="1">
      <c r="A4483"/>
      <c r="B4483" s="1281" t="s">
        <v>27</v>
      </c>
      <c r="C4483" s="1282">
        <v>3076</v>
      </c>
      <c r="D4483" s="1341" t="str">
        <f t="shared" si="83"/>
        <v>MI3076</v>
      </c>
      <c r="E4483" s="1514" t="s">
        <v>121</v>
      </c>
      <c r="F4483" s="1390">
        <v>335</v>
      </c>
      <c r="G4483" s="1283">
        <v>1.62</v>
      </c>
      <c r="H4483" s="1283">
        <v>2.23</v>
      </c>
      <c r="I4483" s="1283">
        <v>3.11</v>
      </c>
      <c r="J4483" s="1283"/>
      <c r="K4483" s="1283"/>
      <c r="L4483" s="1283"/>
      <c r="M4483" s="1283"/>
      <c r="N4483" s="1283"/>
      <c r="O4483" s="1283"/>
      <c r="P4483" s="1283">
        <v>2.23</v>
      </c>
      <c r="R4483" s="1067"/>
      <c r="Z4483" s="21"/>
      <c r="AH4483"/>
    </row>
    <row r="4484" spans="1:34" ht="11.25" customHeight="1">
      <c r="A4484"/>
      <c r="B4484" s="1281" t="s">
        <v>27</v>
      </c>
      <c r="C4484" s="1282">
        <v>3081</v>
      </c>
      <c r="D4484" s="1341" t="str">
        <f t="shared" si="83"/>
        <v>MI3081</v>
      </c>
      <c r="E4484" s="1514" t="s">
        <v>123</v>
      </c>
      <c r="F4484" s="1390">
        <v>363</v>
      </c>
      <c r="G4484" s="1283">
        <v>1.96</v>
      </c>
      <c r="H4484" s="1283">
        <v>2.69</v>
      </c>
      <c r="I4484" s="1283">
        <v>3.75</v>
      </c>
      <c r="J4484" s="1283"/>
      <c r="K4484" s="1283"/>
      <c r="L4484" s="1283"/>
      <c r="M4484" s="1283"/>
      <c r="N4484" s="1283"/>
      <c r="O4484" s="1283"/>
      <c r="P4484" s="1283">
        <v>2.69</v>
      </c>
      <c r="R4484" s="1067"/>
      <c r="Z4484" s="21"/>
      <c r="AH4484"/>
    </row>
    <row r="4485" spans="1:34" ht="11.25" customHeight="1">
      <c r="A4485"/>
      <c r="B4485" s="1281" t="s">
        <v>27</v>
      </c>
      <c r="C4485" s="1282">
        <v>3082</v>
      </c>
      <c r="D4485" s="1341" t="str">
        <f t="shared" si="83"/>
        <v>MI3082</v>
      </c>
      <c r="E4485" s="1514" t="s">
        <v>123</v>
      </c>
      <c r="F4485" s="1390">
        <v>501</v>
      </c>
      <c r="G4485" s="1283">
        <v>3.61</v>
      </c>
      <c r="H4485" s="1283">
        <v>4.97</v>
      </c>
      <c r="I4485" s="1283">
        <v>6.92</v>
      </c>
      <c r="J4485" s="1283"/>
      <c r="K4485" s="1283"/>
      <c r="L4485" s="1283"/>
      <c r="M4485" s="1283"/>
      <c r="N4485" s="1283"/>
      <c r="O4485" s="1283"/>
      <c r="P4485" s="1283">
        <v>4.97</v>
      </c>
      <c r="R4485" s="1067"/>
      <c r="Z4485" s="21"/>
      <c r="AH4485"/>
    </row>
    <row r="4486" spans="1:34" ht="11.25" customHeight="1">
      <c r="A4486"/>
      <c r="B4486" s="1281" t="s">
        <v>27</v>
      </c>
      <c r="C4486" s="1282">
        <v>3085</v>
      </c>
      <c r="D4486" s="1341" t="str">
        <f t="shared" si="83"/>
        <v>MI3085</v>
      </c>
      <c r="E4486" s="1514" t="s">
        <v>123</v>
      </c>
      <c r="F4486" s="1390">
        <v>367</v>
      </c>
      <c r="G4486" s="1283">
        <v>2</v>
      </c>
      <c r="H4486" s="1283">
        <v>2.76</v>
      </c>
      <c r="I4486" s="1283">
        <v>3.84</v>
      </c>
      <c r="J4486" s="1283"/>
      <c r="K4486" s="1283"/>
      <c r="L4486" s="1283"/>
      <c r="M4486" s="1283"/>
      <c r="N4486" s="1283"/>
      <c r="O4486" s="1283"/>
      <c r="P4486" s="1283">
        <v>2.76</v>
      </c>
      <c r="R4486" s="1067"/>
      <c r="Z4486" s="21"/>
      <c r="AH4486"/>
    </row>
    <row r="4487" spans="1:34" ht="11.25" customHeight="1">
      <c r="A4487"/>
      <c r="B4487" s="1281" t="s">
        <v>27</v>
      </c>
      <c r="C4487" s="1282">
        <v>3095</v>
      </c>
      <c r="D4487" s="1341" t="str">
        <f t="shared" si="83"/>
        <v>MI3095</v>
      </c>
      <c r="E4487" s="1514" t="s">
        <v>123</v>
      </c>
      <c r="F4487" s="1390">
        <v>301</v>
      </c>
      <c r="G4487" s="1283">
        <v>1.21</v>
      </c>
      <c r="H4487" s="1283">
        <v>1.67</v>
      </c>
      <c r="I4487" s="1283">
        <v>2.3199999999999998</v>
      </c>
      <c r="J4487" s="1283"/>
      <c r="K4487" s="1283"/>
      <c r="L4487" s="1283"/>
      <c r="M4487" s="1283"/>
      <c r="N4487" s="1283"/>
      <c r="O4487" s="1283"/>
      <c r="P4487" s="1283">
        <v>1.67</v>
      </c>
      <c r="R4487" s="1067"/>
      <c r="Z4487" s="21"/>
      <c r="AH4487"/>
    </row>
    <row r="4488" spans="1:34" ht="11.25" customHeight="1">
      <c r="A4488"/>
      <c r="B4488" s="1281" t="s">
        <v>27</v>
      </c>
      <c r="C4488" s="1282">
        <v>3096</v>
      </c>
      <c r="D4488" s="1341" t="str">
        <f t="shared" si="83"/>
        <v>MI3096</v>
      </c>
      <c r="E4488" s="1514" t="s">
        <v>123</v>
      </c>
      <c r="F4488" s="1390">
        <v>298</v>
      </c>
      <c r="G4488" s="1283">
        <v>1.18</v>
      </c>
      <c r="H4488" s="1283">
        <v>1.62</v>
      </c>
      <c r="I4488" s="1283">
        <v>2.25</v>
      </c>
      <c r="J4488" s="1283"/>
      <c r="K4488" s="1283"/>
      <c r="L4488" s="1283"/>
      <c r="M4488" s="1283"/>
      <c r="N4488" s="1283"/>
      <c r="O4488" s="1283"/>
      <c r="P4488" s="1283">
        <v>1.62</v>
      </c>
      <c r="R4488" s="1067"/>
      <c r="Z4488" s="21"/>
      <c r="AH4488"/>
    </row>
    <row r="4489" spans="1:34" ht="11.25" customHeight="1">
      <c r="A4489"/>
      <c r="B4489" s="1281" t="s">
        <v>27</v>
      </c>
      <c r="C4489" s="1282">
        <v>3110</v>
      </c>
      <c r="D4489" s="1341" t="str">
        <f t="shared" si="83"/>
        <v>MI3110</v>
      </c>
      <c r="E4489" s="1514" t="s">
        <v>123</v>
      </c>
      <c r="F4489" s="1390">
        <v>405</v>
      </c>
      <c r="G4489" s="1283">
        <v>2.46</v>
      </c>
      <c r="H4489" s="1283">
        <v>3.38</v>
      </c>
      <c r="I4489" s="1283">
        <v>4.72</v>
      </c>
      <c r="J4489" s="1283"/>
      <c r="K4489" s="1283"/>
      <c r="L4489" s="1283"/>
      <c r="M4489" s="1283"/>
      <c r="N4489" s="1283"/>
      <c r="O4489" s="1283"/>
      <c r="P4489" s="1283">
        <v>3.38</v>
      </c>
      <c r="R4489" s="1067"/>
      <c r="Z4489" s="21"/>
      <c r="AH4489"/>
    </row>
    <row r="4490" spans="1:34" ht="11.25" customHeight="1">
      <c r="A4490"/>
      <c r="B4490" s="1281" t="s">
        <v>27</v>
      </c>
      <c r="C4490" s="1282">
        <v>3111</v>
      </c>
      <c r="D4490" s="1341" t="str">
        <f t="shared" si="83"/>
        <v>MI3111</v>
      </c>
      <c r="E4490" s="1514" t="s">
        <v>122</v>
      </c>
      <c r="F4490" s="1390">
        <v>326</v>
      </c>
      <c r="G4490" s="1283">
        <v>1.51</v>
      </c>
      <c r="H4490" s="1283">
        <v>2.08</v>
      </c>
      <c r="I4490" s="1283">
        <v>2.9</v>
      </c>
      <c r="J4490" s="1283"/>
      <c r="K4490" s="1283"/>
      <c r="L4490" s="1283"/>
      <c r="M4490" s="1283"/>
      <c r="N4490" s="1283"/>
      <c r="O4490" s="1283"/>
      <c r="P4490" s="1283">
        <v>2.08</v>
      </c>
      <c r="R4490" s="1067"/>
      <c r="Z4490" s="21"/>
      <c r="AH4490"/>
    </row>
    <row r="4491" spans="1:34" ht="11.25" customHeight="1">
      <c r="A4491"/>
      <c r="B4491" s="1281" t="s">
        <v>27</v>
      </c>
      <c r="C4491" s="1282">
        <v>3113</v>
      </c>
      <c r="D4491" s="1341" t="str">
        <f t="shared" si="83"/>
        <v>MI3113</v>
      </c>
      <c r="E4491" s="1514" t="s">
        <v>121</v>
      </c>
      <c r="F4491" s="1390">
        <v>308</v>
      </c>
      <c r="G4491" s="1283">
        <v>1.3</v>
      </c>
      <c r="H4491" s="1283">
        <v>1.78</v>
      </c>
      <c r="I4491" s="1283">
        <v>2.48</v>
      </c>
      <c r="J4491" s="1283"/>
      <c r="K4491" s="1283"/>
      <c r="L4491" s="1283"/>
      <c r="M4491" s="1283"/>
      <c r="N4491" s="1283"/>
      <c r="O4491" s="1283"/>
      <c r="P4491" s="1283">
        <v>1.78</v>
      </c>
      <c r="R4491" s="1067"/>
      <c r="Z4491" s="21"/>
      <c r="AH4491"/>
    </row>
    <row r="4492" spans="1:34" ht="11.25" customHeight="1">
      <c r="A4492"/>
      <c r="B4492" s="1281" t="s">
        <v>27</v>
      </c>
      <c r="C4492" s="1282">
        <v>3114</v>
      </c>
      <c r="D4492" s="1341" t="str">
        <f t="shared" ref="D4492:D4555" si="84">B4492&amp;TEXT(C4492,"0000")</f>
        <v>MI3114</v>
      </c>
      <c r="E4492" s="1514" t="s">
        <v>123</v>
      </c>
      <c r="F4492" s="1390">
        <v>340</v>
      </c>
      <c r="G4492" s="1283">
        <v>1.68</v>
      </c>
      <c r="H4492" s="1283">
        <v>2.31</v>
      </c>
      <c r="I4492" s="1283">
        <v>3.22</v>
      </c>
      <c r="J4492" s="1283"/>
      <c r="K4492" s="1283"/>
      <c r="L4492" s="1283"/>
      <c r="M4492" s="1283"/>
      <c r="N4492" s="1283"/>
      <c r="O4492" s="1283"/>
      <c r="P4492" s="1283">
        <v>2.31</v>
      </c>
      <c r="R4492" s="1067"/>
      <c r="Z4492" s="21"/>
      <c r="AH4492"/>
    </row>
    <row r="4493" spans="1:34" ht="11.25" customHeight="1">
      <c r="A4493"/>
      <c r="B4493" s="1281" t="s">
        <v>27</v>
      </c>
      <c r="C4493" s="1282">
        <v>3116</v>
      </c>
      <c r="D4493" s="1341" t="str">
        <f t="shared" si="84"/>
        <v>MI3116</v>
      </c>
      <c r="E4493" s="1514" t="s">
        <v>123</v>
      </c>
      <c r="F4493" s="1390">
        <v>369</v>
      </c>
      <c r="G4493" s="1283">
        <v>2.0299999999999998</v>
      </c>
      <c r="H4493" s="1283">
        <v>2.79</v>
      </c>
      <c r="I4493" s="1283">
        <v>3.89</v>
      </c>
      <c r="J4493" s="1283"/>
      <c r="K4493" s="1283"/>
      <c r="L4493" s="1283"/>
      <c r="M4493" s="1283"/>
      <c r="N4493" s="1283"/>
      <c r="O4493" s="1283"/>
      <c r="P4493" s="1283">
        <v>2.79</v>
      </c>
      <c r="R4493" s="1067"/>
      <c r="Z4493" s="21"/>
      <c r="AH4493"/>
    </row>
    <row r="4494" spans="1:34" ht="11.25" customHeight="1">
      <c r="A4494"/>
      <c r="B4494" s="1281" t="s">
        <v>27</v>
      </c>
      <c r="C4494" s="1282">
        <v>3131</v>
      </c>
      <c r="D4494" s="1341" t="str">
        <f t="shared" si="84"/>
        <v>MI3131</v>
      </c>
      <c r="E4494" s="1514" t="s">
        <v>125</v>
      </c>
      <c r="F4494" s="1390">
        <v>269</v>
      </c>
      <c r="G4494" s="1283">
        <v>0.83</v>
      </c>
      <c r="H4494" s="1283">
        <v>1.1399999999999999</v>
      </c>
      <c r="I4494" s="1283">
        <v>1.59</v>
      </c>
      <c r="J4494" s="1283"/>
      <c r="K4494" s="1283"/>
      <c r="L4494" s="1283"/>
      <c r="M4494" s="1283"/>
      <c r="N4494" s="1283"/>
      <c r="O4494" s="1283"/>
      <c r="P4494" s="1283">
        <v>1.1399999999999999</v>
      </c>
      <c r="R4494" s="1067"/>
      <c r="Z4494" s="21"/>
      <c r="AH4494"/>
    </row>
    <row r="4495" spans="1:34" ht="11.25" customHeight="1">
      <c r="A4495"/>
      <c r="B4495" s="1281" t="s">
        <v>27</v>
      </c>
      <c r="C4495" s="1282">
        <v>3132</v>
      </c>
      <c r="D4495" s="1341" t="str">
        <f t="shared" si="84"/>
        <v>MI3132</v>
      </c>
      <c r="E4495" s="1514" t="s">
        <v>125</v>
      </c>
      <c r="F4495" s="1390">
        <v>290</v>
      </c>
      <c r="G4495" s="1283">
        <v>1.08</v>
      </c>
      <c r="H4495" s="1283">
        <v>1.49</v>
      </c>
      <c r="I4495" s="1283">
        <v>2.0699999999999998</v>
      </c>
      <c r="J4495" s="1283"/>
      <c r="K4495" s="1283"/>
      <c r="L4495" s="1283"/>
      <c r="M4495" s="1283"/>
      <c r="N4495" s="1283"/>
      <c r="O4495" s="1283"/>
      <c r="P4495" s="1283">
        <v>1.49</v>
      </c>
      <c r="R4495" s="1067"/>
      <c r="Z4495" s="21"/>
      <c r="AH4495"/>
    </row>
    <row r="4496" spans="1:34" ht="11.25" customHeight="1">
      <c r="A4496"/>
      <c r="B4496" s="1281" t="s">
        <v>27</v>
      </c>
      <c r="C4496" s="1282">
        <v>3145</v>
      </c>
      <c r="D4496" s="1341" t="str">
        <f t="shared" si="84"/>
        <v>MI3145</v>
      </c>
      <c r="E4496" s="1514" t="s">
        <v>125</v>
      </c>
      <c r="F4496" s="1390">
        <v>301</v>
      </c>
      <c r="G4496" s="1283">
        <v>1.21</v>
      </c>
      <c r="H4496" s="1283">
        <v>1.67</v>
      </c>
      <c r="I4496" s="1283">
        <v>2.3199999999999998</v>
      </c>
      <c r="J4496" s="1283"/>
      <c r="K4496" s="1283"/>
      <c r="L4496" s="1283"/>
      <c r="M4496" s="1283"/>
      <c r="N4496" s="1283"/>
      <c r="O4496" s="1283"/>
      <c r="P4496" s="1283">
        <v>1.67</v>
      </c>
      <c r="R4496" s="1067"/>
      <c r="Z4496" s="21"/>
      <c r="AH4496"/>
    </row>
    <row r="4497" spans="1:34" ht="11.25" customHeight="1">
      <c r="A4497"/>
      <c r="B4497" s="1281" t="s">
        <v>27</v>
      </c>
      <c r="C4497" s="1282">
        <v>3146</v>
      </c>
      <c r="D4497" s="1341" t="str">
        <f t="shared" si="84"/>
        <v>MI3146</v>
      </c>
      <c r="E4497" s="1514" t="s">
        <v>123</v>
      </c>
      <c r="F4497" s="1390">
        <v>340</v>
      </c>
      <c r="G4497" s="1283">
        <v>1.68</v>
      </c>
      <c r="H4497" s="1283">
        <v>2.31</v>
      </c>
      <c r="I4497" s="1283">
        <v>3.22</v>
      </c>
      <c r="J4497" s="1283"/>
      <c r="K4497" s="1283"/>
      <c r="L4497" s="1283"/>
      <c r="M4497" s="1283"/>
      <c r="N4497" s="1283"/>
      <c r="O4497" s="1283"/>
      <c r="P4497" s="1283">
        <v>2.31</v>
      </c>
      <c r="R4497" s="1067"/>
      <c r="Z4497" s="21"/>
      <c r="AH4497"/>
    </row>
    <row r="4498" spans="1:34" ht="11.25" customHeight="1">
      <c r="A4498"/>
      <c r="B4498" s="1281" t="s">
        <v>27</v>
      </c>
      <c r="C4498" s="1282">
        <v>3169</v>
      </c>
      <c r="D4498" s="1341" t="str">
        <f t="shared" si="84"/>
        <v>MI3169</v>
      </c>
      <c r="E4498" s="1514" t="s">
        <v>123</v>
      </c>
      <c r="F4498" s="1390">
        <v>316</v>
      </c>
      <c r="G4498" s="1283">
        <v>1.39</v>
      </c>
      <c r="H4498" s="1283">
        <v>1.91</v>
      </c>
      <c r="I4498" s="1283">
        <v>2.67</v>
      </c>
      <c r="J4498" s="1283"/>
      <c r="K4498" s="1283"/>
      <c r="L4498" s="1283"/>
      <c r="M4498" s="1283"/>
      <c r="N4498" s="1283"/>
      <c r="O4498" s="1283"/>
      <c r="P4498" s="1283">
        <v>1.91</v>
      </c>
      <c r="R4498" s="1067"/>
      <c r="Z4498" s="21"/>
      <c r="AH4498"/>
    </row>
    <row r="4499" spans="1:34" ht="11.25" customHeight="1">
      <c r="A4499"/>
      <c r="B4499" s="1281" t="s">
        <v>27</v>
      </c>
      <c r="C4499" s="1282">
        <v>3179</v>
      </c>
      <c r="D4499" s="1341" t="str">
        <f t="shared" si="84"/>
        <v>MI3179</v>
      </c>
      <c r="E4499" s="1514" t="s">
        <v>121</v>
      </c>
      <c r="F4499" s="1390">
        <v>260</v>
      </c>
      <c r="G4499" s="1283">
        <v>0.72</v>
      </c>
      <c r="H4499" s="1283">
        <v>0.99</v>
      </c>
      <c r="I4499" s="1283">
        <v>1.38</v>
      </c>
      <c r="J4499" s="1283"/>
      <c r="K4499" s="1283"/>
      <c r="L4499" s="1283"/>
      <c r="M4499" s="1283"/>
      <c r="N4499" s="1283"/>
      <c r="O4499" s="1283"/>
      <c r="P4499" s="1283">
        <v>0.99</v>
      </c>
      <c r="R4499" s="1067"/>
      <c r="Z4499" s="21"/>
      <c r="AH4499"/>
    </row>
    <row r="4500" spans="1:34" ht="11.25" customHeight="1">
      <c r="A4500"/>
      <c r="B4500" s="1281" t="s">
        <v>27</v>
      </c>
      <c r="C4500" s="1282">
        <v>3188</v>
      </c>
      <c r="D4500" s="1341" t="str">
        <f t="shared" si="84"/>
        <v>MI3188</v>
      </c>
      <c r="E4500" s="1514" t="s">
        <v>125</v>
      </c>
      <c r="F4500" s="1390">
        <v>332</v>
      </c>
      <c r="G4500" s="1283">
        <v>1.58</v>
      </c>
      <c r="H4500" s="1283">
        <v>2.1800000000000002</v>
      </c>
      <c r="I4500" s="1283">
        <v>3.04</v>
      </c>
      <c r="J4500" s="1283"/>
      <c r="K4500" s="1283"/>
      <c r="L4500" s="1283"/>
      <c r="M4500" s="1283"/>
      <c r="N4500" s="1283"/>
      <c r="O4500" s="1283"/>
      <c r="P4500" s="1283">
        <v>2.1800000000000002</v>
      </c>
      <c r="R4500" s="1067"/>
      <c r="Z4500" s="21"/>
      <c r="AH4500"/>
    </row>
    <row r="4501" spans="1:34" ht="11.25" customHeight="1">
      <c r="A4501"/>
      <c r="B4501" s="1281" t="s">
        <v>27</v>
      </c>
      <c r="C4501" s="1282">
        <v>3241</v>
      </c>
      <c r="D4501" s="1341" t="str">
        <f t="shared" si="84"/>
        <v>MI3241</v>
      </c>
      <c r="E4501" s="1514" t="s">
        <v>125</v>
      </c>
      <c r="F4501" s="1390">
        <v>312</v>
      </c>
      <c r="G4501" s="1283">
        <v>1.34</v>
      </c>
      <c r="H4501" s="1283">
        <v>1.85</v>
      </c>
      <c r="I4501" s="1283">
        <v>2.58</v>
      </c>
      <c r="J4501" s="1283"/>
      <c r="K4501" s="1283"/>
      <c r="L4501" s="1283"/>
      <c r="M4501" s="1283"/>
      <c r="N4501" s="1283"/>
      <c r="O4501" s="1283"/>
      <c r="P4501" s="1283">
        <v>1.85</v>
      </c>
      <c r="R4501" s="1067"/>
      <c r="Z4501" s="21"/>
      <c r="AH4501"/>
    </row>
    <row r="4502" spans="1:34" ht="11.25" customHeight="1">
      <c r="A4502"/>
      <c r="B4502" s="1281" t="s">
        <v>27</v>
      </c>
      <c r="C4502" s="1282">
        <v>3257</v>
      </c>
      <c r="D4502" s="1341" t="str">
        <f t="shared" si="84"/>
        <v>MI3257</v>
      </c>
      <c r="E4502" s="1514" t="s">
        <v>125</v>
      </c>
      <c r="F4502" s="1390">
        <v>294</v>
      </c>
      <c r="G4502" s="1283">
        <v>1.1299999999999999</v>
      </c>
      <c r="H4502" s="1283">
        <v>1.55</v>
      </c>
      <c r="I4502" s="1283">
        <v>2.16</v>
      </c>
      <c r="J4502" s="1283"/>
      <c r="K4502" s="1283"/>
      <c r="L4502" s="1283"/>
      <c r="M4502" s="1283"/>
      <c r="N4502" s="1283"/>
      <c r="O4502" s="1283"/>
      <c r="P4502" s="1283">
        <v>1.55</v>
      </c>
      <c r="R4502" s="1067"/>
      <c r="Z4502" s="21"/>
      <c r="AH4502"/>
    </row>
    <row r="4503" spans="1:34" ht="11.25" customHeight="1">
      <c r="A4503"/>
      <c r="B4503" s="1281" t="s">
        <v>27</v>
      </c>
      <c r="C4503" s="1282">
        <v>3303</v>
      </c>
      <c r="D4503" s="1341" t="str">
        <f t="shared" si="84"/>
        <v>MI3303</v>
      </c>
      <c r="E4503" s="1514" t="s">
        <v>125</v>
      </c>
      <c r="F4503" s="1390">
        <v>291</v>
      </c>
      <c r="G4503" s="1283">
        <v>1.0900000000000001</v>
      </c>
      <c r="H4503" s="1283">
        <v>1.5</v>
      </c>
      <c r="I4503" s="1283">
        <v>2.09</v>
      </c>
      <c r="J4503" s="1283"/>
      <c r="K4503" s="1283"/>
      <c r="L4503" s="1283"/>
      <c r="M4503" s="1283"/>
      <c r="N4503" s="1283"/>
      <c r="O4503" s="1283"/>
      <c r="P4503" s="1283">
        <v>1.5</v>
      </c>
      <c r="R4503" s="1067"/>
      <c r="Z4503" s="21"/>
      <c r="AH4503"/>
    </row>
    <row r="4504" spans="1:34" ht="11.25" customHeight="1">
      <c r="A4504"/>
      <c r="B4504" s="1281" t="s">
        <v>27</v>
      </c>
      <c r="C4504" s="1282">
        <v>3306</v>
      </c>
      <c r="D4504" s="1341" t="str">
        <f t="shared" si="84"/>
        <v>MI3306</v>
      </c>
      <c r="E4504" s="1514" t="s">
        <v>123</v>
      </c>
      <c r="F4504" s="1390">
        <v>462</v>
      </c>
      <c r="G4504" s="1283">
        <v>3.14</v>
      </c>
      <c r="H4504" s="1283">
        <v>4.32</v>
      </c>
      <c r="I4504" s="1283">
        <v>6.03</v>
      </c>
      <c r="J4504" s="1283"/>
      <c r="K4504" s="1283"/>
      <c r="L4504" s="1283"/>
      <c r="M4504" s="1283"/>
      <c r="N4504" s="1283"/>
      <c r="O4504" s="1283"/>
      <c r="P4504" s="1283">
        <v>4.32</v>
      </c>
      <c r="R4504" s="1067"/>
      <c r="Z4504" s="21"/>
      <c r="AH4504"/>
    </row>
    <row r="4505" spans="1:34" ht="11.25" customHeight="1">
      <c r="A4505"/>
      <c r="B4505" s="1281" t="s">
        <v>27</v>
      </c>
      <c r="C4505" s="1282">
        <v>3307</v>
      </c>
      <c r="D4505" s="1341" t="str">
        <f t="shared" si="84"/>
        <v>MI3307</v>
      </c>
      <c r="E4505" s="1514" t="s">
        <v>123</v>
      </c>
      <c r="F4505" s="1390">
        <v>355</v>
      </c>
      <c r="G4505" s="1283">
        <v>1.86</v>
      </c>
      <c r="H4505" s="1283">
        <v>2.56</v>
      </c>
      <c r="I4505" s="1283">
        <v>3.57</v>
      </c>
      <c r="J4505" s="1283"/>
      <c r="K4505" s="1283"/>
      <c r="L4505" s="1283"/>
      <c r="M4505" s="1283"/>
      <c r="N4505" s="1283"/>
      <c r="O4505" s="1283"/>
      <c r="P4505" s="1283">
        <v>2.56</v>
      </c>
      <c r="R4505" s="1067"/>
      <c r="Z4505" s="21"/>
      <c r="AH4505"/>
    </row>
    <row r="4506" spans="1:34" ht="11.25" customHeight="1">
      <c r="A4506"/>
      <c r="B4506" s="1281" t="s">
        <v>27</v>
      </c>
      <c r="C4506" s="1282">
        <v>3315</v>
      </c>
      <c r="D4506" s="1341" t="str">
        <f t="shared" si="84"/>
        <v>MI3315</v>
      </c>
      <c r="E4506" s="1514" t="s">
        <v>123</v>
      </c>
      <c r="F4506" s="1390">
        <v>317</v>
      </c>
      <c r="G4506" s="1283">
        <v>1.4</v>
      </c>
      <c r="H4506" s="1283">
        <v>1.93</v>
      </c>
      <c r="I4506" s="1283">
        <v>2.69</v>
      </c>
      <c r="J4506" s="1283"/>
      <c r="K4506" s="1283"/>
      <c r="L4506" s="1283"/>
      <c r="M4506" s="1283"/>
      <c r="N4506" s="1283"/>
      <c r="O4506" s="1283"/>
      <c r="P4506" s="1283">
        <v>1.93</v>
      </c>
      <c r="R4506" s="1067"/>
      <c r="Z4506" s="21"/>
      <c r="AH4506"/>
    </row>
    <row r="4507" spans="1:34" ht="11.25" customHeight="1">
      <c r="A4507"/>
      <c r="B4507" s="1281" t="s">
        <v>27</v>
      </c>
      <c r="C4507" s="1282">
        <v>3341</v>
      </c>
      <c r="D4507" s="1341" t="str">
        <f t="shared" si="84"/>
        <v>MI3341</v>
      </c>
      <c r="E4507" s="1514" t="s">
        <v>123</v>
      </c>
      <c r="F4507" s="1390">
        <v>250</v>
      </c>
      <c r="G4507" s="1283">
        <v>0.47</v>
      </c>
      <c r="H4507" s="1283">
        <v>0.64</v>
      </c>
      <c r="I4507" s="1283">
        <v>0.9</v>
      </c>
      <c r="J4507" s="1283"/>
      <c r="K4507" s="1283"/>
      <c r="L4507" s="1283"/>
      <c r="M4507" s="1283"/>
      <c r="N4507" s="1283"/>
      <c r="O4507" s="1283"/>
      <c r="P4507" s="1283">
        <v>0.64</v>
      </c>
      <c r="R4507" s="1067"/>
      <c r="Z4507" s="21"/>
      <c r="AH4507"/>
    </row>
    <row r="4508" spans="1:34" ht="11.25" customHeight="1">
      <c r="A4508"/>
      <c r="B4508" s="1281" t="s">
        <v>27</v>
      </c>
      <c r="C4508" s="1282">
        <v>3365</v>
      </c>
      <c r="D4508" s="1341" t="str">
        <f t="shared" si="84"/>
        <v>MI3365</v>
      </c>
      <c r="E4508" s="1514" t="s">
        <v>125</v>
      </c>
      <c r="F4508" s="1390">
        <v>410</v>
      </c>
      <c r="G4508" s="1283">
        <v>2.52</v>
      </c>
      <c r="H4508" s="1283">
        <v>3.47</v>
      </c>
      <c r="I4508" s="1283">
        <v>4.83</v>
      </c>
      <c r="J4508" s="1283"/>
      <c r="K4508" s="1283"/>
      <c r="L4508" s="1283"/>
      <c r="M4508" s="1283"/>
      <c r="N4508" s="1283"/>
      <c r="O4508" s="1283"/>
      <c r="P4508" s="1283">
        <v>3.47</v>
      </c>
      <c r="R4508" s="1067"/>
      <c r="Z4508" s="21"/>
      <c r="AH4508"/>
    </row>
    <row r="4509" spans="1:34" ht="11.25" customHeight="1">
      <c r="A4509"/>
      <c r="B4509" s="1281" t="s">
        <v>27</v>
      </c>
      <c r="C4509" s="1282">
        <v>3372</v>
      </c>
      <c r="D4509" s="1341" t="str">
        <f t="shared" si="84"/>
        <v>MI3372</v>
      </c>
      <c r="E4509" s="1514" t="s">
        <v>121</v>
      </c>
      <c r="F4509" s="1390">
        <v>352</v>
      </c>
      <c r="G4509" s="1283">
        <v>1.82</v>
      </c>
      <c r="H4509" s="1283">
        <v>2.5099999999999998</v>
      </c>
      <c r="I4509" s="1283">
        <v>3.5</v>
      </c>
      <c r="J4509" s="1283"/>
      <c r="K4509" s="1283"/>
      <c r="L4509" s="1283"/>
      <c r="M4509" s="1283"/>
      <c r="N4509" s="1283"/>
      <c r="O4509" s="1283"/>
      <c r="P4509" s="1283">
        <v>2.5099999999999998</v>
      </c>
      <c r="R4509" s="1067"/>
      <c r="Z4509" s="21"/>
      <c r="AH4509"/>
    </row>
    <row r="4510" spans="1:34" ht="11.25" customHeight="1">
      <c r="A4510"/>
      <c r="B4510" s="1281" t="s">
        <v>27</v>
      </c>
      <c r="C4510" s="1282">
        <v>3383</v>
      </c>
      <c r="D4510" s="1341" t="str">
        <f t="shared" si="84"/>
        <v>MI3383</v>
      </c>
      <c r="E4510" s="1514" t="s">
        <v>121</v>
      </c>
      <c r="F4510" s="1390">
        <v>267</v>
      </c>
      <c r="G4510" s="1283">
        <v>0.8</v>
      </c>
      <c r="H4510" s="1283">
        <v>1.1100000000000001</v>
      </c>
      <c r="I4510" s="1283">
        <v>1.54</v>
      </c>
      <c r="J4510" s="1283"/>
      <c r="K4510" s="1283"/>
      <c r="L4510" s="1283"/>
      <c r="M4510" s="1283"/>
      <c r="N4510" s="1283"/>
      <c r="O4510" s="1283"/>
      <c r="P4510" s="1283">
        <v>1.1100000000000001</v>
      </c>
      <c r="R4510" s="1067"/>
      <c r="Z4510" s="21"/>
      <c r="AH4510"/>
    </row>
    <row r="4511" spans="1:34" ht="11.25" customHeight="1">
      <c r="A4511"/>
      <c r="B4511" s="1281" t="s">
        <v>27</v>
      </c>
      <c r="C4511" s="1282">
        <v>3400</v>
      </c>
      <c r="D4511" s="1341" t="str">
        <f t="shared" si="84"/>
        <v>MI3400</v>
      </c>
      <c r="E4511" s="1514" t="s">
        <v>125</v>
      </c>
      <c r="F4511" s="1390">
        <v>343</v>
      </c>
      <c r="G4511" s="1283">
        <v>1.72</v>
      </c>
      <c r="H4511" s="1283">
        <v>2.36</v>
      </c>
      <c r="I4511" s="1283">
        <v>3.29</v>
      </c>
      <c r="J4511" s="1283"/>
      <c r="K4511" s="1283"/>
      <c r="L4511" s="1283"/>
      <c r="M4511" s="1283"/>
      <c r="N4511" s="1283"/>
      <c r="O4511" s="1283"/>
      <c r="P4511" s="1283">
        <v>2.36</v>
      </c>
      <c r="R4511" s="1067"/>
      <c r="Z4511" s="21"/>
      <c r="AH4511"/>
    </row>
    <row r="4512" spans="1:34" ht="11.25" customHeight="1">
      <c r="A4512"/>
      <c r="B4512" s="1281" t="s">
        <v>27</v>
      </c>
      <c r="C4512" s="1282">
        <v>3507</v>
      </c>
      <c r="D4512" s="1341" t="str">
        <f t="shared" si="84"/>
        <v>MI3507</v>
      </c>
      <c r="E4512" s="1514" t="s">
        <v>125</v>
      </c>
      <c r="F4512" s="1390">
        <v>312</v>
      </c>
      <c r="G4512" s="1283">
        <v>1.34</v>
      </c>
      <c r="H4512" s="1283">
        <v>1.85</v>
      </c>
      <c r="I4512" s="1283">
        <v>2.58</v>
      </c>
      <c r="J4512" s="1283"/>
      <c r="K4512" s="1283"/>
      <c r="L4512" s="1283"/>
      <c r="M4512" s="1283"/>
      <c r="N4512" s="1283"/>
      <c r="O4512" s="1283"/>
      <c r="P4512" s="1283">
        <v>1.85</v>
      </c>
      <c r="R4512" s="1067"/>
      <c r="Z4512" s="21"/>
      <c r="AH4512"/>
    </row>
    <row r="4513" spans="1:34" ht="11.25" customHeight="1">
      <c r="A4513"/>
      <c r="B4513" s="1281" t="s">
        <v>27</v>
      </c>
      <c r="C4513" s="1282">
        <v>3548</v>
      </c>
      <c r="D4513" s="1341" t="str">
        <f t="shared" si="84"/>
        <v>MI3548</v>
      </c>
      <c r="E4513" s="1514" t="s">
        <v>125</v>
      </c>
      <c r="F4513" s="1390">
        <v>250</v>
      </c>
      <c r="G4513" s="1283">
        <v>0.5</v>
      </c>
      <c r="H4513" s="1283">
        <v>0.69</v>
      </c>
      <c r="I4513" s="1283">
        <v>0.97</v>
      </c>
      <c r="J4513" s="1283"/>
      <c r="K4513" s="1283"/>
      <c r="L4513" s="1283"/>
      <c r="M4513" s="1283"/>
      <c r="N4513" s="1283"/>
      <c r="O4513" s="1283"/>
      <c r="P4513" s="1283">
        <v>0.69</v>
      </c>
      <c r="R4513" s="1067"/>
      <c r="Z4513" s="21"/>
      <c r="AH4513"/>
    </row>
    <row r="4514" spans="1:34" ht="11.25" customHeight="1">
      <c r="A4514"/>
      <c r="B4514" s="1281" t="s">
        <v>27</v>
      </c>
      <c r="C4514" s="1282">
        <v>3559</v>
      </c>
      <c r="D4514" s="1341" t="str">
        <f t="shared" si="84"/>
        <v>MI3559</v>
      </c>
      <c r="E4514" s="1514" t="s">
        <v>125</v>
      </c>
      <c r="F4514" s="1390">
        <v>290</v>
      </c>
      <c r="G4514" s="1283">
        <v>1.08</v>
      </c>
      <c r="H4514" s="1283">
        <v>1.49</v>
      </c>
      <c r="I4514" s="1283">
        <v>2.0699999999999998</v>
      </c>
      <c r="J4514" s="1283"/>
      <c r="K4514" s="1283"/>
      <c r="L4514" s="1283"/>
      <c r="M4514" s="1283"/>
      <c r="N4514" s="1283"/>
      <c r="O4514" s="1283"/>
      <c r="P4514" s="1283">
        <v>1.49</v>
      </c>
      <c r="R4514" s="1067"/>
      <c r="Z4514" s="21"/>
      <c r="AH4514"/>
    </row>
    <row r="4515" spans="1:34" ht="11.25" customHeight="1">
      <c r="A4515"/>
      <c r="B4515" s="1281" t="s">
        <v>27</v>
      </c>
      <c r="C4515" s="1282">
        <v>3574</v>
      </c>
      <c r="D4515" s="1341" t="str">
        <f t="shared" si="84"/>
        <v>MI3574</v>
      </c>
      <c r="E4515" s="1514" t="s">
        <v>125</v>
      </c>
      <c r="F4515" s="1390">
        <v>250</v>
      </c>
      <c r="G4515" s="1283">
        <v>0.53</v>
      </c>
      <c r="H4515" s="1283">
        <v>0.73</v>
      </c>
      <c r="I4515" s="1283">
        <v>1.01</v>
      </c>
      <c r="J4515" s="1283"/>
      <c r="K4515" s="1283"/>
      <c r="L4515" s="1283"/>
      <c r="M4515" s="1283"/>
      <c r="N4515" s="1283"/>
      <c r="O4515" s="1283"/>
      <c r="P4515" s="1283">
        <v>0.73</v>
      </c>
      <c r="R4515" s="1067"/>
      <c r="Z4515" s="21"/>
      <c r="AH4515"/>
    </row>
    <row r="4516" spans="1:34" ht="11.25" customHeight="1">
      <c r="A4516"/>
      <c r="B4516" s="1281" t="s">
        <v>27</v>
      </c>
      <c r="C4516" s="1282">
        <v>3581</v>
      </c>
      <c r="D4516" s="1341" t="str">
        <f t="shared" si="84"/>
        <v>MI3581</v>
      </c>
      <c r="E4516" s="1514" t="s">
        <v>125</v>
      </c>
      <c r="F4516" s="1390">
        <v>250</v>
      </c>
      <c r="G4516" s="1283">
        <v>0.59</v>
      </c>
      <c r="H4516" s="1283">
        <v>0.81</v>
      </c>
      <c r="I4516" s="1283">
        <v>1.1299999999999999</v>
      </c>
      <c r="J4516" s="1283"/>
      <c r="K4516" s="1283"/>
      <c r="L4516" s="1283"/>
      <c r="M4516" s="1283"/>
      <c r="N4516" s="1283"/>
      <c r="O4516" s="1283"/>
      <c r="P4516" s="1283">
        <v>0.81</v>
      </c>
      <c r="R4516" s="1067"/>
      <c r="Z4516" s="21"/>
      <c r="AH4516"/>
    </row>
    <row r="4517" spans="1:34" ht="11.25" customHeight="1">
      <c r="A4517"/>
      <c r="B4517" s="1281" t="s">
        <v>27</v>
      </c>
      <c r="C4517" s="1282">
        <v>3612</v>
      </c>
      <c r="D4517" s="1341" t="str">
        <f t="shared" si="84"/>
        <v>MI3612</v>
      </c>
      <c r="E4517" s="1514" t="s">
        <v>125</v>
      </c>
      <c r="F4517" s="1390">
        <v>281</v>
      </c>
      <c r="G4517" s="1283">
        <v>0.97</v>
      </c>
      <c r="H4517" s="1283">
        <v>1.34</v>
      </c>
      <c r="I4517" s="1283">
        <v>1.86</v>
      </c>
      <c r="J4517" s="1283"/>
      <c r="K4517" s="1283"/>
      <c r="L4517" s="1283"/>
      <c r="M4517" s="1283"/>
      <c r="N4517" s="1283"/>
      <c r="O4517" s="1283"/>
      <c r="P4517" s="1283">
        <v>1.34</v>
      </c>
      <c r="R4517" s="1067"/>
      <c r="Z4517" s="21"/>
      <c r="AH4517"/>
    </row>
    <row r="4518" spans="1:34" ht="11.25" customHeight="1">
      <c r="A4518"/>
      <c r="B4518" s="1281" t="s">
        <v>27</v>
      </c>
      <c r="C4518" s="1282">
        <v>3620</v>
      </c>
      <c r="D4518" s="1341" t="str">
        <f t="shared" si="84"/>
        <v>MI3620</v>
      </c>
      <c r="E4518" s="1514" t="s">
        <v>122</v>
      </c>
      <c r="F4518" s="1390">
        <v>332</v>
      </c>
      <c r="G4518" s="1283">
        <v>1.58</v>
      </c>
      <c r="H4518" s="1283">
        <v>2.1800000000000002</v>
      </c>
      <c r="I4518" s="1283">
        <v>3.04</v>
      </c>
      <c r="J4518" s="1283"/>
      <c r="K4518" s="1283"/>
      <c r="L4518" s="1283"/>
      <c r="M4518" s="1283"/>
      <c r="N4518" s="1283"/>
      <c r="O4518" s="1283"/>
      <c r="P4518" s="1283">
        <v>2.1800000000000002</v>
      </c>
      <c r="R4518" s="1067"/>
      <c r="Z4518" s="21"/>
      <c r="AH4518"/>
    </row>
    <row r="4519" spans="1:34" ht="11.25" customHeight="1">
      <c r="A4519"/>
      <c r="B4519" s="1281" t="s">
        <v>27</v>
      </c>
      <c r="C4519" s="1282">
        <v>3628</v>
      </c>
      <c r="D4519" s="1341" t="str">
        <f t="shared" si="84"/>
        <v>MI3628</v>
      </c>
      <c r="E4519" s="1514" t="s">
        <v>125</v>
      </c>
      <c r="F4519" s="1390">
        <v>323</v>
      </c>
      <c r="G4519" s="1283">
        <v>1.48</v>
      </c>
      <c r="H4519" s="1283">
        <v>2.0299999999999998</v>
      </c>
      <c r="I4519" s="1283">
        <v>2.83</v>
      </c>
      <c r="J4519" s="1283"/>
      <c r="K4519" s="1283"/>
      <c r="L4519" s="1283"/>
      <c r="M4519" s="1283"/>
      <c r="N4519" s="1283"/>
      <c r="O4519" s="1283"/>
      <c r="P4519" s="1283">
        <v>2.0299999999999998</v>
      </c>
      <c r="R4519" s="1067"/>
      <c r="Z4519" s="21"/>
      <c r="AH4519"/>
    </row>
    <row r="4520" spans="1:34" ht="11.25" customHeight="1">
      <c r="A4520"/>
      <c r="B4520" s="1281" t="s">
        <v>27</v>
      </c>
      <c r="C4520" s="1282">
        <v>3629</v>
      </c>
      <c r="D4520" s="1341" t="str">
        <f t="shared" si="84"/>
        <v>MI3629</v>
      </c>
      <c r="E4520" s="1514" t="s">
        <v>125</v>
      </c>
      <c r="F4520" s="1390">
        <v>285</v>
      </c>
      <c r="G4520" s="1283">
        <v>1.02</v>
      </c>
      <c r="H4520" s="1283">
        <v>1.4</v>
      </c>
      <c r="I4520" s="1283">
        <v>1.96</v>
      </c>
      <c r="J4520" s="1283"/>
      <c r="K4520" s="1283"/>
      <c r="L4520" s="1283"/>
      <c r="M4520" s="1283"/>
      <c r="N4520" s="1283"/>
      <c r="O4520" s="1283"/>
      <c r="P4520" s="1283">
        <v>1.4</v>
      </c>
      <c r="R4520" s="1067"/>
      <c r="Z4520" s="21"/>
      <c r="AH4520"/>
    </row>
    <row r="4521" spans="1:34" ht="11.25" customHeight="1">
      <c r="A4521"/>
      <c r="B4521" s="1281" t="s">
        <v>27</v>
      </c>
      <c r="C4521" s="1282">
        <v>3632</v>
      </c>
      <c r="D4521" s="1341" t="str">
        <f t="shared" si="84"/>
        <v>MI3632</v>
      </c>
      <c r="E4521" s="1514" t="s">
        <v>121</v>
      </c>
      <c r="F4521" s="1390">
        <v>351</v>
      </c>
      <c r="G4521" s="1283">
        <v>1.81</v>
      </c>
      <c r="H4521" s="1283">
        <v>2.4900000000000002</v>
      </c>
      <c r="I4521" s="1283">
        <v>3.47</v>
      </c>
      <c r="J4521" s="1283"/>
      <c r="K4521" s="1283"/>
      <c r="L4521" s="1283"/>
      <c r="M4521" s="1283"/>
      <c r="N4521" s="1283"/>
      <c r="O4521" s="1283"/>
      <c r="P4521" s="1283">
        <v>2.4900000000000002</v>
      </c>
      <c r="R4521" s="1067"/>
      <c r="Z4521" s="21"/>
      <c r="AH4521"/>
    </row>
    <row r="4522" spans="1:34" ht="11.25" customHeight="1">
      <c r="A4522"/>
      <c r="B4522" s="1281" t="s">
        <v>27</v>
      </c>
      <c r="C4522" s="1282">
        <v>3634</v>
      </c>
      <c r="D4522" s="1341" t="str">
        <f t="shared" si="84"/>
        <v>MI3634</v>
      </c>
      <c r="E4522" s="1514" t="s">
        <v>125</v>
      </c>
      <c r="F4522" s="1390">
        <v>262</v>
      </c>
      <c r="G4522" s="1283">
        <v>0.74</v>
      </c>
      <c r="H4522" s="1283">
        <v>1.02</v>
      </c>
      <c r="I4522" s="1283">
        <v>1.43</v>
      </c>
      <c r="J4522" s="1283"/>
      <c r="K4522" s="1283"/>
      <c r="L4522" s="1283"/>
      <c r="M4522" s="1283"/>
      <c r="N4522" s="1283"/>
      <c r="O4522" s="1283"/>
      <c r="P4522" s="1283">
        <v>1.02</v>
      </c>
      <c r="R4522" s="1067"/>
      <c r="Z4522" s="21"/>
      <c r="AH4522"/>
    </row>
    <row r="4523" spans="1:34" ht="11.25" customHeight="1">
      <c r="A4523"/>
      <c r="B4523" s="1281" t="s">
        <v>27</v>
      </c>
      <c r="C4523" s="1282">
        <v>3635</v>
      </c>
      <c r="D4523" s="1341" t="str">
        <f t="shared" si="84"/>
        <v>MI3635</v>
      </c>
      <c r="E4523" s="1514" t="s">
        <v>125</v>
      </c>
      <c r="F4523" s="1390">
        <v>306</v>
      </c>
      <c r="G4523" s="1283">
        <v>1.27</v>
      </c>
      <c r="H4523" s="1283">
        <v>1.75</v>
      </c>
      <c r="I4523" s="1283">
        <v>2.44</v>
      </c>
      <c r="J4523" s="1283"/>
      <c r="K4523" s="1283"/>
      <c r="L4523" s="1283"/>
      <c r="M4523" s="1283"/>
      <c r="N4523" s="1283"/>
      <c r="O4523" s="1283"/>
      <c r="P4523" s="1283">
        <v>1.75</v>
      </c>
      <c r="R4523" s="1067"/>
      <c r="Z4523" s="21"/>
      <c r="AH4523"/>
    </row>
    <row r="4524" spans="1:34" ht="11.25" customHeight="1">
      <c r="A4524"/>
      <c r="B4524" s="1281" t="s">
        <v>27</v>
      </c>
      <c r="C4524" s="1282">
        <v>3638</v>
      </c>
      <c r="D4524" s="1341" t="str">
        <f t="shared" si="84"/>
        <v>MI3638</v>
      </c>
      <c r="E4524" s="1514" t="s">
        <v>125</v>
      </c>
      <c r="F4524" s="1390">
        <v>272</v>
      </c>
      <c r="G4524" s="1283">
        <v>0.86</v>
      </c>
      <c r="H4524" s="1283">
        <v>1.19</v>
      </c>
      <c r="I4524" s="1283">
        <v>1.66</v>
      </c>
      <c r="J4524" s="1283"/>
      <c r="K4524" s="1283"/>
      <c r="L4524" s="1283"/>
      <c r="M4524" s="1283"/>
      <c r="N4524" s="1283"/>
      <c r="O4524" s="1283"/>
      <c r="P4524" s="1283">
        <v>1.19</v>
      </c>
      <c r="R4524" s="1067"/>
      <c r="Z4524" s="21"/>
      <c r="AH4524"/>
    </row>
    <row r="4525" spans="1:34" ht="11.25" customHeight="1">
      <c r="A4525"/>
      <c r="B4525" s="1281" t="s">
        <v>27</v>
      </c>
      <c r="C4525" s="1282">
        <v>3643</v>
      </c>
      <c r="D4525" s="1341" t="str">
        <f t="shared" si="84"/>
        <v>MI3643</v>
      </c>
      <c r="E4525" s="1514" t="s">
        <v>125</v>
      </c>
      <c r="F4525" s="1390">
        <v>295</v>
      </c>
      <c r="G4525" s="1283">
        <v>1.1399999999999999</v>
      </c>
      <c r="H4525" s="1283">
        <v>1.57</v>
      </c>
      <c r="I4525" s="1283">
        <v>2.19</v>
      </c>
      <c r="J4525" s="1283"/>
      <c r="K4525" s="1283"/>
      <c r="L4525" s="1283"/>
      <c r="M4525" s="1283"/>
      <c r="N4525" s="1283"/>
      <c r="O4525" s="1283"/>
      <c r="P4525" s="1283">
        <v>1.57</v>
      </c>
      <c r="R4525" s="1067"/>
      <c r="Z4525" s="21"/>
      <c r="AH4525"/>
    </row>
    <row r="4526" spans="1:34" ht="11.25" customHeight="1">
      <c r="A4526"/>
      <c r="B4526" s="1281" t="s">
        <v>27</v>
      </c>
      <c r="C4526" s="1282">
        <v>3648</v>
      </c>
      <c r="D4526" s="1341" t="str">
        <f t="shared" si="84"/>
        <v>MI3648</v>
      </c>
      <c r="E4526" s="1514" t="s">
        <v>125</v>
      </c>
      <c r="F4526" s="1390">
        <v>272</v>
      </c>
      <c r="G4526" s="1283">
        <v>0.86</v>
      </c>
      <c r="H4526" s="1283">
        <v>1.19</v>
      </c>
      <c r="I4526" s="1283">
        <v>1.66</v>
      </c>
      <c r="J4526" s="1283"/>
      <c r="K4526" s="1283"/>
      <c r="L4526" s="1283"/>
      <c r="M4526" s="1283"/>
      <c r="N4526" s="1283"/>
      <c r="O4526" s="1283"/>
      <c r="P4526" s="1283">
        <v>1.19</v>
      </c>
      <c r="R4526" s="1067"/>
      <c r="Z4526" s="21"/>
      <c r="AH4526"/>
    </row>
    <row r="4527" spans="1:34" ht="11.25" customHeight="1">
      <c r="A4527"/>
      <c r="B4527" s="1281" t="s">
        <v>27</v>
      </c>
      <c r="C4527" s="1282">
        <v>3681</v>
      </c>
      <c r="D4527" s="1341" t="str">
        <f t="shared" si="84"/>
        <v>MI3681</v>
      </c>
      <c r="E4527" s="1514" t="s">
        <v>121</v>
      </c>
      <c r="F4527" s="1390">
        <v>250</v>
      </c>
      <c r="G4527" s="1283">
        <v>0.47</v>
      </c>
      <c r="H4527" s="1283">
        <v>0.64</v>
      </c>
      <c r="I4527" s="1283">
        <v>0.9</v>
      </c>
      <c r="J4527" s="1283"/>
      <c r="K4527" s="1283"/>
      <c r="L4527" s="1283"/>
      <c r="M4527" s="1283"/>
      <c r="N4527" s="1283"/>
      <c r="O4527" s="1283"/>
      <c r="P4527" s="1283">
        <v>0.64</v>
      </c>
      <c r="R4527" s="1067"/>
      <c r="Z4527" s="21"/>
      <c r="AH4527"/>
    </row>
    <row r="4528" spans="1:34" ht="11.25" customHeight="1">
      <c r="A4528"/>
      <c r="B4528" s="1281" t="s">
        <v>27</v>
      </c>
      <c r="C4528" s="1282">
        <v>3685</v>
      </c>
      <c r="D4528" s="1341" t="str">
        <f t="shared" si="84"/>
        <v>MI3685</v>
      </c>
      <c r="E4528" s="1514" t="s">
        <v>121</v>
      </c>
      <c r="F4528" s="1390">
        <v>251</v>
      </c>
      <c r="G4528" s="1283">
        <v>0.61</v>
      </c>
      <c r="H4528" s="1283">
        <v>0.84</v>
      </c>
      <c r="I4528" s="1283">
        <v>1.17</v>
      </c>
      <c r="J4528" s="1283"/>
      <c r="K4528" s="1283"/>
      <c r="L4528" s="1283"/>
      <c r="M4528" s="1283"/>
      <c r="N4528" s="1283"/>
      <c r="O4528" s="1283"/>
      <c r="P4528" s="1283">
        <v>0.84</v>
      </c>
      <c r="R4528" s="1067"/>
      <c r="Z4528" s="21"/>
      <c r="AH4528"/>
    </row>
    <row r="4529" spans="1:34" ht="11.25" customHeight="1">
      <c r="A4529"/>
      <c r="B4529" s="1281" t="s">
        <v>27</v>
      </c>
      <c r="C4529" s="1282">
        <v>3724</v>
      </c>
      <c r="D4529" s="1341" t="str">
        <f t="shared" si="84"/>
        <v>MI3724</v>
      </c>
      <c r="E4529" s="1514" t="s">
        <v>125</v>
      </c>
      <c r="F4529" s="1390">
        <v>360</v>
      </c>
      <c r="G4529" s="1283">
        <v>1.92</v>
      </c>
      <c r="H4529" s="1283">
        <v>2.64</v>
      </c>
      <c r="I4529" s="1283">
        <v>3.68</v>
      </c>
      <c r="J4529" s="1283"/>
      <c r="K4529" s="1283"/>
      <c r="L4529" s="1283"/>
      <c r="M4529" s="1283"/>
      <c r="N4529" s="1283"/>
      <c r="O4529" s="1283"/>
      <c r="P4529" s="1283">
        <v>2.64</v>
      </c>
      <c r="R4529" s="1067"/>
      <c r="Z4529" s="21"/>
      <c r="AH4529"/>
    </row>
    <row r="4530" spans="1:34" ht="11.25" customHeight="1">
      <c r="A4530"/>
      <c r="B4530" s="1281" t="s">
        <v>27</v>
      </c>
      <c r="C4530" s="1282">
        <v>3726</v>
      </c>
      <c r="D4530" s="1341" t="str">
        <f t="shared" si="84"/>
        <v>MI3726</v>
      </c>
      <c r="E4530" s="1514" t="s">
        <v>123</v>
      </c>
      <c r="F4530" s="1390">
        <v>377</v>
      </c>
      <c r="G4530" s="1283">
        <v>2.12</v>
      </c>
      <c r="H4530" s="1283">
        <v>2.92</v>
      </c>
      <c r="I4530" s="1283">
        <v>4.07</v>
      </c>
      <c r="J4530" s="1283"/>
      <c r="K4530" s="1283"/>
      <c r="L4530" s="1283"/>
      <c r="M4530" s="1283"/>
      <c r="N4530" s="1283"/>
      <c r="O4530" s="1283"/>
      <c r="P4530" s="1283">
        <v>2.92</v>
      </c>
      <c r="R4530" s="1067"/>
      <c r="Z4530" s="21"/>
      <c r="AH4530"/>
    </row>
    <row r="4531" spans="1:34" ht="11.25" customHeight="1">
      <c r="A4531"/>
      <c r="B4531" s="1281" t="s">
        <v>27</v>
      </c>
      <c r="C4531" s="1282">
        <v>3807</v>
      </c>
      <c r="D4531" s="1341" t="str">
        <f t="shared" si="84"/>
        <v>MI3807</v>
      </c>
      <c r="E4531" s="1514" t="s">
        <v>125</v>
      </c>
      <c r="F4531" s="1390">
        <v>306</v>
      </c>
      <c r="G4531" s="1283">
        <v>1.27</v>
      </c>
      <c r="H4531" s="1283">
        <v>1.75</v>
      </c>
      <c r="I4531" s="1283">
        <v>2.44</v>
      </c>
      <c r="J4531" s="1283"/>
      <c r="K4531" s="1283"/>
      <c r="L4531" s="1283"/>
      <c r="M4531" s="1283"/>
      <c r="N4531" s="1283"/>
      <c r="O4531" s="1283"/>
      <c r="P4531" s="1283">
        <v>1.75</v>
      </c>
      <c r="R4531" s="1067"/>
      <c r="Z4531" s="21"/>
      <c r="AH4531"/>
    </row>
    <row r="4532" spans="1:34" ht="11.25" customHeight="1">
      <c r="A4532"/>
      <c r="B4532" s="1281" t="s">
        <v>27</v>
      </c>
      <c r="C4532" s="1282">
        <v>3808</v>
      </c>
      <c r="D4532" s="1341" t="str">
        <f t="shared" si="84"/>
        <v>MI3808</v>
      </c>
      <c r="E4532" s="1514" t="s">
        <v>125</v>
      </c>
      <c r="F4532" s="1390">
        <v>315</v>
      </c>
      <c r="G4532" s="1283">
        <v>1.38</v>
      </c>
      <c r="H4532" s="1283">
        <v>1.9</v>
      </c>
      <c r="I4532" s="1283">
        <v>2.65</v>
      </c>
      <c r="J4532" s="1283"/>
      <c r="K4532" s="1283"/>
      <c r="L4532" s="1283"/>
      <c r="M4532" s="1283"/>
      <c r="N4532" s="1283"/>
      <c r="O4532" s="1283"/>
      <c r="P4532" s="1283">
        <v>1.9</v>
      </c>
      <c r="R4532" s="1067"/>
      <c r="Z4532" s="21"/>
      <c r="AH4532"/>
    </row>
    <row r="4533" spans="1:34" ht="11.25" customHeight="1">
      <c r="A4533"/>
      <c r="B4533" s="1281" t="s">
        <v>27</v>
      </c>
      <c r="C4533" s="1282">
        <v>3821</v>
      </c>
      <c r="D4533" s="1341" t="str">
        <f t="shared" si="84"/>
        <v>MI3821</v>
      </c>
      <c r="E4533" s="1514" t="s">
        <v>124</v>
      </c>
      <c r="F4533" s="1390">
        <v>614</v>
      </c>
      <c r="G4533" s="1283">
        <v>4.97</v>
      </c>
      <c r="H4533" s="1283">
        <v>6.83</v>
      </c>
      <c r="I4533" s="1283">
        <v>9.52</v>
      </c>
      <c r="J4533" s="1283"/>
      <c r="K4533" s="1283"/>
      <c r="L4533" s="1283"/>
      <c r="M4533" s="1283"/>
      <c r="N4533" s="1283"/>
      <c r="O4533" s="1283"/>
      <c r="P4533" s="1283">
        <v>6.83</v>
      </c>
      <c r="R4533" s="1067"/>
      <c r="Z4533" s="21"/>
      <c r="AH4533"/>
    </row>
    <row r="4534" spans="1:34" ht="11.25" customHeight="1">
      <c r="A4534"/>
      <c r="B4534" s="1281" t="s">
        <v>27</v>
      </c>
      <c r="C4534" s="1282">
        <v>3824</v>
      </c>
      <c r="D4534" s="1341" t="str">
        <f t="shared" si="84"/>
        <v>MI3824</v>
      </c>
      <c r="E4534" s="1514" t="s">
        <v>125</v>
      </c>
      <c r="F4534" s="1390">
        <v>361</v>
      </c>
      <c r="G4534" s="1283">
        <v>1.93</v>
      </c>
      <c r="H4534" s="1283">
        <v>2.66</v>
      </c>
      <c r="I4534" s="1283">
        <v>3.7</v>
      </c>
      <c r="J4534" s="1283"/>
      <c r="K4534" s="1283"/>
      <c r="L4534" s="1283"/>
      <c r="M4534" s="1283"/>
      <c r="N4534" s="1283"/>
      <c r="O4534" s="1283"/>
      <c r="P4534" s="1283">
        <v>2.66</v>
      </c>
      <c r="R4534" s="1067"/>
      <c r="Z4534" s="21"/>
      <c r="AH4534"/>
    </row>
    <row r="4535" spans="1:34" ht="11.25" customHeight="1">
      <c r="A4535"/>
      <c r="B4535" s="1281" t="s">
        <v>27</v>
      </c>
      <c r="C4535" s="1282">
        <v>3827</v>
      </c>
      <c r="D4535" s="1341" t="str">
        <f t="shared" si="84"/>
        <v>MI3827</v>
      </c>
      <c r="E4535" s="1514" t="s">
        <v>125</v>
      </c>
      <c r="F4535" s="1390">
        <v>282</v>
      </c>
      <c r="G4535" s="1283">
        <v>0.98</v>
      </c>
      <c r="H4535" s="1283">
        <v>1.35</v>
      </c>
      <c r="I4535" s="1283">
        <v>1.89</v>
      </c>
      <c r="J4535" s="1283"/>
      <c r="K4535" s="1283"/>
      <c r="L4535" s="1283"/>
      <c r="M4535" s="1283"/>
      <c r="N4535" s="1283"/>
      <c r="O4535" s="1283"/>
      <c r="P4535" s="1283">
        <v>1.35</v>
      </c>
      <c r="R4535" s="1067"/>
      <c r="Z4535" s="21"/>
      <c r="AH4535"/>
    </row>
    <row r="4536" spans="1:34" ht="11.25" customHeight="1">
      <c r="A4536"/>
      <c r="B4536" s="1281" t="s">
        <v>27</v>
      </c>
      <c r="C4536" s="1282">
        <v>4000</v>
      </c>
      <c r="D4536" s="1341" t="str">
        <f t="shared" si="84"/>
        <v>MI4000</v>
      </c>
      <c r="E4536" s="1514" t="s">
        <v>123</v>
      </c>
      <c r="F4536" s="1390">
        <v>416</v>
      </c>
      <c r="G4536" s="1283">
        <v>2.59</v>
      </c>
      <c r="H4536" s="1283">
        <v>3.56</v>
      </c>
      <c r="I4536" s="1283">
        <v>4.97</v>
      </c>
      <c r="J4536" s="1283"/>
      <c r="K4536" s="1283"/>
      <c r="L4536" s="1283"/>
      <c r="M4536" s="1283"/>
      <c r="N4536" s="1283"/>
      <c r="O4536" s="1283"/>
      <c r="P4536" s="1283">
        <v>3.56</v>
      </c>
      <c r="R4536" s="1067"/>
      <c r="Z4536" s="21"/>
      <c r="AH4536"/>
    </row>
    <row r="4537" spans="1:34" ht="11.25" customHeight="1">
      <c r="A4537"/>
      <c r="B4537" s="1281" t="s">
        <v>27</v>
      </c>
      <c r="C4537" s="1282">
        <v>4024</v>
      </c>
      <c r="D4537" s="1341" t="str">
        <f t="shared" si="84"/>
        <v>MI4024</v>
      </c>
      <c r="E4537" s="1514" t="s">
        <v>123</v>
      </c>
      <c r="F4537" s="1390">
        <v>400</v>
      </c>
      <c r="G4537" s="1283">
        <v>2.4</v>
      </c>
      <c r="H4537" s="1283">
        <v>3.3</v>
      </c>
      <c r="I4537" s="1283">
        <v>4.5999999999999996</v>
      </c>
      <c r="J4537" s="1283"/>
      <c r="K4537" s="1283"/>
      <c r="L4537" s="1283"/>
      <c r="M4537" s="1283"/>
      <c r="N4537" s="1283"/>
      <c r="O4537" s="1283"/>
      <c r="P4537" s="1283">
        <v>3.3</v>
      </c>
      <c r="R4537" s="1067"/>
      <c r="Z4537" s="21"/>
      <c r="AH4537"/>
    </row>
    <row r="4538" spans="1:34" ht="11.25" customHeight="1">
      <c r="A4538"/>
      <c r="B4538" s="1281" t="s">
        <v>27</v>
      </c>
      <c r="C4538" s="1282">
        <v>4034</v>
      </c>
      <c r="D4538" s="1341" t="str">
        <f t="shared" si="84"/>
        <v>MI4034</v>
      </c>
      <c r="E4538" s="1514" t="s">
        <v>125</v>
      </c>
      <c r="F4538" s="1390">
        <v>567</v>
      </c>
      <c r="G4538" s="1283">
        <v>4.4000000000000004</v>
      </c>
      <c r="H4538" s="1283">
        <v>6.06</v>
      </c>
      <c r="I4538" s="1283">
        <v>8.44</v>
      </c>
      <c r="J4538" s="1283"/>
      <c r="K4538" s="1283"/>
      <c r="L4538" s="1283"/>
      <c r="M4538" s="1283"/>
      <c r="N4538" s="1283"/>
      <c r="O4538" s="1283"/>
      <c r="P4538" s="1283">
        <v>6.06</v>
      </c>
      <c r="R4538" s="1067"/>
      <c r="Z4538" s="21"/>
      <c r="AH4538"/>
    </row>
    <row r="4539" spans="1:34" ht="11.25" customHeight="1">
      <c r="A4539"/>
      <c r="B4539" s="1281" t="s">
        <v>27</v>
      </c>
      <c r="C4539" s="1282">
        <v>4036</v>
      </c>
      <c r="D4539" s="1341" t="str">
        <f t="shared" si="84"/>
        <v>MI4036</v>
      </c>
      <c r="E4539" s="1514" t="s">
        <v>125</v>
      </c>
      <c r="F4539" s="1390">
        <v>308</v>
      </c>
      <c r="G4539" s="1283">
        <v>1.3</v>
      </c>
      <c r="H4539" s="1283">
        <v>1.78</v>
      </c>
      <c r="I4539" s="1283">
        <v>2.48</v>
      </c>
      <c r="J4539" s="1283"/>
      <c r="K4539" s="1283"/>
      <c r="L4539" s="1283"/>
      <c r="M4539" s="1283"/>
      <c r="N4539" s="1283"/>
      <c r="O4539" s="1283"/>
      <c r="P4539" s="1283">
        <v>1.78</v>
      </c>
      <c r="R4539" s="1067"/>
      <c r="Z4539" s="21"/>
      <c r="AH4539"/>
    </row>
    <row r="4540" spans="1:34" ht="11.25" customHeight="1">
      <c r="A4540"/>
      <c r="B4540" s="1281" t="s">
        <v>27</v>
      </c>
      <c r="C4540" s="1282">
        <v>4130</v>
      </c>
      <c r="D4540" s="1341" t="str">
        <f t="shared" si="84"/>
        <v>MI4130</v>
      </c>
      <c r="E4540" s="1514" t="s">
        <v>125</v>
      </c>
      <c r="F4540" s="1390">
        <v>332</v>
      </c>
      <c r="G4540" s="1283">
        <v>1.58</v>
      </c>
      <c r="H4540" s="1283">
        <v>2.1800000000000002</v>
      </c>
      <c r="I4540" s="1283">
        <v>3.04</v>
      </c>
      <c r="J4540" s="1283"/>
      <c r="K4540" s="1283"/>
      <c r="L4540" s="1283"/>
      <c r="M4540" s="1283"/>
      <c r="N4540" s="1283"/>
      <c r="O4540" s="1283"/>
      <c r="P4540" s="1283">
        <v>2.1800000000000002</v>
      </c>
      <c r="R4540" s="1067"/>
      <c r="Z4540" s="21"/>
      <c r="AH4540"/>
    </row>
    <row r="4541" spans="1:34" ht="11.25" customHeight="1">
      <c r="A4541"/>
      <c r="B4541" s="1281" t="s">
        <v>27</v>
      </c>
      <c r="C4541" s="1282">
        <v>4131</v>
      </c>
      <c r="D4541" s="1341" t="str">
        <f t="shared" si="84"/>
        <v>MI4131</v>
      </c>
      <c r="E4541" s="1514" t="s">
        <v>125</v>
      </c>
      <c r="F4541" s="1390">
        <v>300</v>
      </c>
      <c r="G4541" s="1283">
        <v>1.2</v>
      </c>
      <c r="H4541" s="1283">
        <v>1.65</v>
      </c>
      <c r="I4541" s="1283">
        <v>2.2999999999999998</v>
      </c>
      <c r="J4541" s="1283"/>
      <c r="K4541" s="1283"/>
      <c r="L4541" s="1283"/>
      <c r="M4541" s="1283"/>
      <c r="N4541" s="1283"/>
      <c r="O4541" s="1283"/>
      <c r="P4541" s="1283">
        <v>1.65</v>
      </c>
      <c r="R4541" s="1067"/>
      <c r="Z4541" s="21"/>
      <c r="AH4541"/>
    </row>
    <row r="4542" spans="1:34" ht="11.25" customHeight="1">
      <c r="A4542"/>
      <c r="B4542" s="1281" t="s">
        <v>27</v>
      </c>
      <c r="C4542" s="1282">
        <v>4150</v>
      </c>
      <c r="D4542" s="1341" t="str">
        <f t="shared" si="84"/>
        <v>MI4150</v>
      </c>
      <c r="E4542" s="1514" t="s">
        <v>121</v>
      </c>
      <c r="F4542" s="1390">
        <v>250</v>
      </c>
      <c r="G4542" s="1283">
        <v>0.38</v>
      </c>
      <c r="H4542" s="1283">
        <v>0.53</v>
      </c>
      <c r="I4542" s="1283">
        <v>0.74</v>
      </c>
      <c r="J4542" s="1283"/>
      <c r="K4542" s="1283"/>
      <c r="L4542" s="1283"/>
      <c r="M4542" s="1283"/>
      <c r="N4542" s="1283"/>
      <c r="O4542" s="1283"/>
      <c r="P4542" s="1283">
        <v>0.53</v>
      </c>
      <c r="R4542" s="1067"/>
      <c r="Z4542" s="21"/>
      <c r="AH4542"/>
    </row>
    <row r="4543" spans="1:34" ht="11.25" customHeight="1">
      <c r="A4543"/>
      <c r="B4543" s="1281" t="s">
        <v>27</v>
      </c>
      <c r="C4543" s="1282">
        <v>4207</v>
      </c>
      <c r="D4543" s="1341" t="str">
        <f t="shared" si="84"/>
        <v>MI4207</v>
      </c>
      <c r="E4543" s="1514" t="s">
        <v>124</v>
      </c>
      <c r="F4543" s="1390">
        <v>298</v>
      </c>
      <c r="G4543" s="1283">
        <v>1.18</v>
      </c>
      <c r="H4543" s="1283">
        <v>1.62</v>
      </c>
      <c r="I4543" s="1283">
        <v>2.25</v>
      </c>
      <c r="J4543" s="1283"/>
      <c r="K4543" s="1283"/>
      <c r="L4543" s="1283"/>
      <c r="M4543" s="1283"/>
      <c r="N4543" s="1283"/>
      <c r="O4543" s="1283"/>
      <c r="P4543" s="1283">
        <v>1.62</v>
      </c>
      <c r="R4543" s="1067"/>
      <c r="Z4543" s="21"/>
      <c r="AH4543"/>
    </row>
    <row r="4544" spans="1:34" ht="11.25" customHeight="1">
      <c r="A4544"/>
      <c r="B4544" s="1281" t="s">
        <v>27</v>
      </c>
      <c r="C4544" s="1282">
        <v>4239</v>
      </c>
      <c r="D4544" s="1341" t="str">
        <f t="shared" si="84"/>
        <v>MI4239</v>
      </c>
      <c r="E4544" s="1514" t="s">
        <v>123</v>
      </c>
      <c r="F4544" s="1390">
        <v>306</v>
      </c>
      <c r="G4544" s="1283">
        <v>1.27</v>
      </c>
      <c r="H4544" s="1283">
        <v>1.75</v>
      </c>
      <c r="I4544" s="1283">
        <v>2.44</v>
      </c>
      <c r="J4544" s="1283"/>
      <c r="K4544" s="1283"/>
      <c r="L4544" s="1283"/>
      <c r="M4544" s="1283"/>
      <c r="N4544" s="1283"/>
      <c r="O4544" s="1283"/>
      <c r="P4544" s="1283">
        <v>1.75</v>
      </c>
      <c r="R4544" s="1067"/>
      <c r="Z4544" s="21"/>
      <c r="AH4544"/>
    </row>
    <row r="4545" spans="1:34" ht="11.25" customHeight="1">
      <c r="A4545"/>
      <c r="B4545" s="1281" t="s">
        <v>27</v>
      </c>
      <c r="C4545" s="1282">
        <v>4240</v>
      </c>
      <c r="D4545" s="1341" t="str">
        <f t="shared" si="84"/>
        <v>MI4240</v>
      </c>
      <c r="E4545" s="1514" t="s">
        <v>125</v>
      </c>
      <c r="F4545" s="1390">
        <v>353</v>
      </c>
      <c r="G4545" s="1283">
        <v>1.84</v>
      </c>
      <c r="H4545" s="1283">
        <v>2.52</v>
      </c>
      <c r="I4545" s="1283">
        <v>3.52</v>
      </c>
      <c r="J4545" s="1283"/>
      <c r="K4545" s="1283"/>
      <c r="L4545" s="1283"/>
      <c r="M4545" s="1283"/>
      <c r="N4545" s="1283"/>
      <c r="O4545" s="1283"/>
      <c r="P4545" s="1283">
        <v>2.52</v>
      </c>
      <c r="R4545" s="1067"/>
      <c r="Z4545" s="21"/>
      <c r="AH4545"/>
    </row>
    <row r="4546" spans="1:34" ht="11.25" customHeight="1">
      <c r="A4546"/>
      <c r="B4546" s="1281" t="s">
        <v>27</v>
      </c>
      <c r="C4546" s="1282">
        <v>4243</v>
      </c>
      <c r="D4546" s="1341" t="str">
        <f t="shared" si="84"/>
        <v>MI4243</v>
      </c>
      <c r="E4546" s="1514" t="s">
        <v>125</v>
      </c>
      <c r="F4546" s="1390">
        <v>291</v>
      </c>
      <c r="G4546" s="1283">
        <v>1.0900000000000001</v>
      </c>
      <c r="H4546" s="1283">
        <v>1.5</v>
      </c>
      <c r="I4546" s="1283">
        <v>2.09</v>
      </c>
      <c r="J4546" s="1283"/>
      <c r="K4546" s="1283"/>
      <c r="L4546" s="1283"/>
      <c r="M4546" s="1283"/>
      <c r="N4546" s="1283"/>
      <c r="O4546" s="1283"/>
      <c r="P4546" s="1283">
        <v>1.5</v>
      </c>
      <c r="R4546" s="1067"/>
      <c r="Z4546" s="21"/>
      <c r="AH4546"/>
    </row>
    <row r="4547" spans="1:34" ht="11.25" customHeight="1">
      <c r="A4547"/>
      <c r="B4547" s="1281" t="s">
        <v>27</v>
      </c>
      <c r="C4547" s="1282">
        <v>4244</v>
      </c>
      <c r="D4547" s="1341" t="str">
        <f t="shared" si="84"/>
        <v>MI4244</v>
      </c>
      <c r="E4547" s="1514" t="s">
        <v>125</v>
      </c>
      <c r="F4547" s="1390">
        <v>334</v>
      </c>
      <c r="G4547" s="1283">
        <v>1.61</v>
      </c>
      <c r="H4547" s="1283">
        <v>2.21</v>
      </c>
      <c r="I4547" s="1283">
        <v>3.08</v>
      </c>
      <c r="J4547" s="1283"/>
      <c r="K4547" s="1283"/>
      <c r="L4547" s="1283"/>
      <c r="M4547" s="1283"/>
      <c r="N4547" s="1283"/>
      <c r="O4547" s="1283"/>
      <c r="P4547" s="1283">
        <v>2.21</v>
      </c>
      <c r="R4547" s="1067"/>
      <c r="Z4547" s="21"/>
      <c r="AH4547"/>
    </row>
    <row r="4548" spans="1:34" ht="11.25" customHeight="1">
      <c r="A4548"/>
      <c r="B4548" s="1281" t="s">
        <v>27</v>
      </c>
      <c r="C4548" s="1282">
        <v>4250</v>
      </c>
      <c r="D4548" s="1341" t="str">
        <f t="shared" si="84"/>
        <v>MI4250</v>
      </c>
      <c r="E4548" s="1514" t="s">
        <v>125</v>
      </c>
      <c r="F4548" s="1390">
        <v>300</v>
      </c>
      <c r="G4548" s="1283">
        <v>1.2</v>
      </c>
      <c r="H4548" s="1283">
        <v>1.65</v>
      </c>
      <c r="I4548" s="1283">
        <v>2.2999999999999998</v>
      </c>
      <c r="J4548" s="1283"/>
      <c r="K4548" s="1283"/>
      <c r="L4548" s="1283"/>
      <c r="M4548" s="1283"/>
      <c r="N4548" s="1283"/>
      <c r="O4548" s="1283"/>
      <c r="P4548" s="1283">
        <v>1.65</v>
      </c>
      <c r="R4548" s="1067"/>
      <c r="Z4548" s="21"/>
      <c r="AH4548"/>
    </row>
    <row r="4549" spans="1:34" ht="11.25" customHeight="1">
      <c r="A4549"/>
      <c r="B4549" s="1281" t="s">
        <v>27</v>
      </c>
      <c r="C4549" s="1282">
        <v>4251</v>
      </c>
      <c r="D4549" s="1341" t="str">
        <f t="shared" si="84"/>
        <v>MI4251</v>
      </c>
      <c r="E4549" s="1514" t="s">
        <v>125</v>
      </c>
      <c r="F4549" s="1390">
        <v>303</v>
      </c>
      <c r="G4549" s="1283">
        <v>1.24</v>
      </c>
      <c r="H4549" s="1283">
        <v>1.7</v>
      </c>
      <c r="I4549" s="1283">
        <v>2.37</v>
      </c>
      <c r="J4549" s="1283"/>
      <c r="K4549" s="1283"/>
      <c r="L4549" s="1283"/>
      <c r="M4549" s="1283"/>
      <c r="N4549" s="1283"/>
      <c r="O4549" s="1283"/>
      <c r="P4549" s="1283">
        <v>1.7</v>
      </c>
      <c r="R4549" s="1067"/>
      <c r="Z4549" s="21"/>
      <c r="AH4549"/>
    </row>
    <row r="4550" spans="1:34" ht="11.25" customHeight="1">
      <c r="A4550"/>
      <c r="B4550" s="1281" t="s">
        <v>27</v>
      </c>
      <c r="C4550" s="1282">
        <v>4253</v>
      </c>
      <c r="D4550" s="1341" t="str">
        <f t="shared" si="84"/>
        <v>MI4253</v>
      </c>
      <c r="E4550" s="1514" t="s">
        <v>125</v>
      </c>
      <c r="F4550" s="1390">
        <v>301</v>
      </c>
      <c r="G4550" s="1283">
        <v>1.21</v>
      </c>
      <c r="H4550" s="1283">
        <v>1.67</v>
      </c>
      <c r="I4550" s="1283">
        <v>2.3199999999999998</v>
      </c>
      <c r="J4550" s="1283"/>
      <c r="K4550" s="1283"/>
      <c r="L4550" s="1283"/>
      <c r="M4550" s="1283"/>
      <c r="N4550" s="1283"/>
      <c r="O4550" s="1283"/>
      <c r="P4550" s="1283">
        <v>1.67</v>
      </c>
      <c r="R4550" s="1067"/>
      <c r="Z4550" s="21"/>
      <c r="AH4550"/>
    </row>
    <row r="4551" spans="1:34" ht="11.25" customHeight="1">
      <c r="A4551"/>
      <c r="B4551" s="1281" t="s">
        <v>27</v>
      </c>
      <c r="C4551" s="1282">
        <v>4273</v>
      </c>
      <c r="D4551" s="1341" t="str">
        <f t="shared" si="84"/>
        <v>MI4273</v>
      </c>
      <c r="E4551" s="1514" t="s">
        <v>125</v>
      </c>
      <c r="F4551" s="1390">
        <v>308</v>
      </c>
      <c r="G4551" s="1283">
        <v>1.3</v>
      </c>
      <c r="H4551" s="1283">
        <v>1.78</v>
      </c>
      <c r="I4551" s="1283">
        <v>2.48</v>
      </c>
      <c r="J4551" s="1283"/>
      <c r="K4551" s="1283"/>
      <c r="L4551" s="1283"/>
      <c r="M4551" s="1283"/>
      <c r="N4551" s="1283"/>
      <c r="O4551" s="1283"/>
      <c r="P4551" s="1283">
        <v>1.78</v>
      </c>
      <c r="R4551" s="1067"/>
      <c r="Z4551" s="21"/>
      <c r="AH4551"/>
    </row>
    <row r="4552" spans="1:34" ht="11.25" customHeight="1">
      <c r="A4552"/>
      <c r="B4552" s="1281" t="s">
        <v>27</v>
      </c>
      <c r="C4552" s="1282">
        <v>4279</v>
      </c>
      <c r="D4552" s="1341" t="str">
        <f t="shared" si="84"/>
        <v>MI4279</v>
      </c>
      <c r="E4552" s="1514" t="s">
        <v>125</v>
      </c>
      <c r="F4552" s="1390">
        <v>328</v>
      </c>
      <c r="G4552" s="1283">
        <v>1.54</v>
      </c>
      <c r="H4552" s="1283">
        <v>2.11</v>
      </c>
      <c r="I4552" s="1283">
        <v>2.94</v>
      </c>
      <c r="J4552" s="1283"/>
      <c r="K4552" s="1283"/>
      <c r="L4552" s="1283"/>
      <c r="M4552" s="1283"/>
      <c r="N4552" s="1283"/>
      <c r="O4552" s="1283"/>
      <c r="P4552" s="1283">
        <v>2.11</v>
      </c>
      <c r="R4552" s="1067"/>
      <c r="Z4552" s="21"/>
      <c r="AH4552"/>
    </row>
    <row r="4553" spans="1:34" ht="11.25" customHeight="1">
      <c r="A4553"/>
      <c r="B4553" s="1281" t="s">
        <v>27</v>
      </c>
      <c r="C4553" s="1282">
        <v>4299</v>
      </c>
      <c r="D4553" s="1341" t="str">
        <f t="shared" si="84"/>
        <v>MI4299</v>
      </c>
      <c r="E4553" s="1514" t="s">
        <v>121</v>
      </c>
      <c r="F4553" s="1390">
        <v>287</v>
      </c>
      <c r="G4553" s="1283">
        <v>1.04</v>
      </c>
      <c r="H4553" s="1283">
        <v>1.44</v>
      </c>
      <c r="I4553" s="1283">
        <v>2</v>
      </c>
      <c r="J4553" s="1283"/>
      <c r="K4553" s="1283"/>
      <c r="L4553" s="1283"/>
      <c r="M4553" s="1283"/>
      <c r="N4553" s="1283"/>
      <c r="O4553" s="1283"/>
      <c r="P4553" s="1283">
        <v>1.44</v>
      </c>
      <c r="R4553" s="1067"/>
      <c r="Z4553" s="21"/>
      <c r="AH4553"/>
    </row>
    <row r="4554" spans="1:34" ht="11.25" customHeight="1">
      <c r="A4554"/>
      <c r="B4554" s="1281" t="s">
        <v>27</v>
      </c>
      <c r="C4554" s="1282">
        <v>4304</v>
      </c>
      <c r="D4554" s="1341" t="str">
        <f t="shared" si="84"/>
        <v>MI4304</v>
      </c>
      <c r="E4554" s="1514" t="s">
        <v>124</v>
      </c>
      <c r="F4554" s="1390">
        <v>484</v>
      </c>
      <c r="G4554" s="1283">
        <v>3.41</v>
      </c>
      <c r="H4554" s="1283">
        <v>4.6900000000000004</v>
      </c>
      <c r="I4554" s="1283">
        <v>6.53</v>
      </c>
      <c r="J4554" s="1283"/>
      <c r="K4554" s="1283"/>
      <c r="L4554" s="1283"/>
      <c r="M4554" s="1283"/>
      <c r="N4554" s="1283"/>
      <c r="O4554" s="1283"/>
      <c r="P4554" s="1283">
        <v>4.6900000000000004</v>
      </c>
      <c r="R4554" s="1067"/>
      <c r="Z4554" s="21"/>
      <c r="AH4554"/>
    </row>
    <row r="4555" spans="1:34" ht="11.25" customHeight="1">
      <c r="A4555"/>
      <c r="B4555" s="1281" t="s">
        <v>27</v>
      </c>
      <c r="C4555" s="1282">
        <v>4307</v>
      </c>
      <c r="D4555" s="1341" t="str">
        <f t="shared" si="84"/>
        <v>MI4307</v>
      </c>
      <c r="E4555" s="1514" t="s">
        <v>121</v>
      </c>
      <c r="F4555" s="1390">
        <v>270</v>
      </c>
      <c r="G4555" s="1283">
        <v>0.84</v>
      </c>
      <c r="H4555" s="1283">
        <v>1.1599999999999999</v>
      </c>
      <c r="I4555" s="1283">
        <v>1.61</v>
      </c>
      <c r="J4555" s="1283"/>
      <c r="K4555" s="1283"/>
      <c r="L4555" s="1283"/>
      <c r="M4555" s="1283"/>
      <c r="N4555" s="1283"/>
      <c r="O4555" s="1283"/>
      <c r="P4555" s="1283">
        <v>1.1599999999999999</v>
      </c>
      <c r="R4555" s="1067"/>
      <c r="Z4555" s="21"/>
      <c r="AH4555"/>
    </row>
    <row r="4556" spans="1:34" ht="11.25" customHeight="1">
      <c r="A4556"/>
      <c r="B4556" s="1281" t="s">
        <v>27</v>
      </c>
      <c r="C4556" s="1282">
        <v>4351</v>
      </c>
      <c r="D4556" s="1341" t="str">
        <f t="shared" ref="D4556:D4619" si="85">B4556&amp;TEXT(C4556,"0000")</f>
        <v>MI4351</v>
      </c>
      <c r="E4556" s="1514" t="s">
        <v>121</v>
      </c>
      <c r="F4556" s="1390">
        <v>250</v>
      </c>
      <c r="G4556" s="1283">
        <v>0.49</v>
      </c>
      <c r="H4556" s="1283">
        <v>0.68</v>
      </c>
      <c r="I4556" s="1283">
        <v>0.94</v>
      </c>
      <c r="J4556" s="1283"/>
      <c r="K4556" s="1283"/>
      <c r="L4556" s="1283"/>
      <c r="M4556" s="1283"/>
      <c r="N4556" s="1283"/>
      <c r="O4556" s="1283"/>
      <c r="P4556" s="1283">
        <v>0.68</v>
      </c>
      <c r="R4556" s="1067"/>
      <c r="Z4556" s="21"/>
      <c r="AH4556"/>
    </row>
    <row r="4557" spans="1:34" ht="11.25" customHeight="1">
      <c r="A4557"/>
      <c r="B4557" s="1281" t="s">
        <v>27</v>
      </c>
      <c r="C4557" s="1282">
        <v>4360</v>
      </c>
      <c r="D4557" s="1341" t="str">
        <f t="shared" si="85"/>
        <v>MI4360</v>
      </c>
      <c r="E4557" s="1514" t="s">
        <v>122</v>
      </c>
      <c r="F4557" s="1390">
        <v>257</v>
      </c>
      <c r="G4557" s="1283">
        <v>0.68</v>
      </c>
      <c r="H4557" s="1283">
        <v>0.94</v>
      </c>
      <c r="I4557" s="1283">
        <v>1.31</v>
      </c>
      <c r="J4557" s="1283"/>
      <c r="K4557" s="1283"/>
      <c r="L4557" s="1283"/>
      <c r="M4557" s="1283"/>
      <c r="N4557" s="1283"/>
      <c r="O4557" s="1283"/>
      <c r="P4557" s="1283">
        <v>0.94</v>
      </c>
      <c r="R4557" s="1067"/>
      <c r="Z4557" s="21"/>
      <c r="AH4557"/>
    </row>
    <row r="4558" spans="1:34" ht="11.25" customHeight="1">
      <c r="A4558"/>
      <c r="B4558" s="1281" t="s">
        <v>27</v>
      </c>
      <c r="C4558" s="1282">
        <v>4361</v>
      </c>
      <c r="D4558" s="1341" t="str">
        <f t="shared" si="85"/>
        <v>MI4361</v>
      </c>
      <c r="E4558" s="1514" t="s">
        <v>121</v>
      </c>
      <c r="F4558" s="1390">
        <v>250</v>
      </c>
      <c r="G4558" s="1283">
        <v>0.38</v>
      </c>
      <c r="H4558" s="1283">
        <v>0.53</v>
      </c>
      <c r="I4558" s="1283">
        <v>0.74</v>
      </c>
      <c r="J4558" s="1283"/>
      <c r="K4558" s="1283"/>
      <c r="L4558" s="1283"/>
      <c r="M4558" s="1283"/>
      <c r="N4558" s="1283"/>
      <c r="O4558" s="1283"/>
      <c r="P4558" s="1283">
        <v>0.53</v>
      </c>
      <c r="R4558" s="1067"/>
      <c r="Z4558" s="21"/>
      <c r="AH4558"/>
    </row>
    <row r="4559" spans="1:34" ht="11.25" customHeight="1">
      <c r="A4559"/>
      <c r="B4559" s="1281" t="s">
        <v>27</v>
      </c>
      <c r="C4559" s="1282">
        <v>4410</v>
      </c>
      <c r="D4559" s="1341" t="str">
        <f t="shared" si="85"/>
        <v>MI4410</v>
      </c>
      <c r="E4559" s="1514" t="s">
        <v>123</v>
      </c>
      <c r="F4559" s="1390">
        <v>328</v>
      </c>
      <c r="G4559" s="1283">
        <v>1.54</v>
      </c>
      <c r="H4559" s="1283">
        <v>2.11</v>
      </c>
      <c r="I4559" s="1283">
        <v>2.94</v>
      </c>
      <c r="J4559" s="1283"/>
      <c r="K4559" s="1283"/>
      <c r="L4559" s="1283"/>
      <c r="M4559" s="1283"/>
      <c r="N4559" s="1283"/>
      <c r="O4559" s="1283"/>
      <c r="P4559" s="1283">
        <v>2.11</v>
      </c>
      <c r="R4559" s="1067"/>
      <c r="Z4559" s="21"/>
      <c r="AH4559"/>
    </row>
    <row r="4560" spans="1:34" ht="11.25" customHeight="1">
      <c r="A4560"/>
      <c r="B4560" s="1281" t="s">
        <v>27</v>
      </c>
      <c r="C4560" s="1282">
        <v>4452</v>
      </c>
      <c r="D4560" s="1341" t="str">
        <f t="shared" si="85"/>
        <v>MI4452</v>
      </c>
      <c r="E4560" s="1514" t="s">
        <v>121</v>
      </c>
      <c r="F4560" s="1390">
        <v>307</v>
      </c>
      <c r="G4560" s="1283">
        <v>1.28</v>
      </c>
      <c r="H4560" s="1283">
        <v>1.77</v>
      </c>
      <c r="I4560" s="1283">
        <v>2.46</v>
      </c>
      <c r="J4560" s="1283"/>
      <c r="K4560" s="1283"/>
      <c r="L4560" s="1283"/>
      <c r="M4560" s="1283"/>
      <c r="N4560" s="1283"/>
      <c r="O4560" s="1283"/>
      <c r="P4560" s="1283">
        <v>1.77</v>
      </c>
      <c r="R4560" s="1067"/>
      <c r="Z4560" s="21"/>
      <c r="AH4560"/>
    </row>
    <row r="4561" spans="1:34" ht="11.25" customHeight="1">
      <c r="A4561"/>
      <c r="B4561" s="1281" t="s">
        <v>27</v>
      </c>
      <c r="C4561" s="1282">
        <v>4459</v>
      </c>
      <c r="D4561" s="1341" t="str">
        <f t="shared" si="85"/>
        <v>MI4459</v>
      </c>
      <c r="E4561" s="1514" t="s">
        <v>121</v>
      </c>
      <c r="F4561" s="1390">
        <v>301</v>
      </c>
      <c r="G4561" s="1283">
        <v>1.21</v>
      </c>
      <c r="H4561" s="1283">
        <v>1.67</v>
      </c>
      <c r="I4561" s="1283">
        <v>2.3199999999999998</v>
      </c>
      <c r="J4561" s="1283"/>
      <c r="K4561" s="1283"/>
      <c r="L4561" s="1283"/>
      <c r="M4561" s="1283"/>
      <c r="N4561" s="1283"/>
      <c r="O4561" s="1283"/>
      <c r="P4561" s="1283">
        <v>1.67</v>
      </c>
      <c r="R4561" s="1067"/>
      <c r="Z4561" s="21"/>
      <c r="AH4561"/>
    </row>
    <row r="4562" spans="1:34" ht="11.25" customHeight="1">
      <c r="A4562"/>
      <c r="B4562" s="1281" t="s">
        <v>27</v>
      </c>
      <c r="C4562" s="1282">
        <v>4470</v>
      </c>
      <c r="D4562" s="1341" t="str">
        <f t="shared" si="85"/>
        <v>MI4470</v>
      </c>
      <c r="E4562" s="1514" t="s">
        <v>125</v>
      </c>
      <c r="F4562" s="1390">
        <v>262</v>
      </c>
      <c r="G4562" s="1283">
        <v>0.74</v>
      </c>
      <c r="H4562" s="1283">
        <v>1.02</v>
      </c>
      <c r="I4562" s="1283">
        <v>1.43</v>
      </c>
      <c r="J4562" s="1283"/>
      <c r="K4562" s="1283"/>
      <c r="L4562" s="1283"/>
      <c r="M4562" s="1283"/>
      <c r="N4562" s="1283"/>
      <c r="O4562" s="1283"/>
      <c r="P4562" s="1283">
        <v>1.02</v>
      </c>
      <c r="R4562" s="1067"/>
      <c r="Z4562" s="21"/>
      <c r="AH4562"/>
    </row>
    <row r="4563" spans="1:34" ht="11.25" customHeight="1">
      <c r="A4563"/>
      <c r="B4563" s="1281" t="s">
        <v>27</v>
      </c>
      <c r="C4563" s="1282">
        <v>4484</v>
      </c>
      <c r="D4563" s="1341" t="str">
        <f t="shared" si="85"/>
        <v>MI4484</v>
      </c>
      <c r="E4563" s="1514" t="s">
        <v>121</v>
      </c>
      <c r="F4563" s="1390">
        <v>299</v>
      </c>
      <c r="G4563" s="1283">
        <v>1.19</v>
      </c>
      <c r="H4563" s="1283">
        <v>1.63</v>
      </c>
      <c r="I4563" s="1283">
        <v>2.2799999999999998</v>
      </c>
      <c r="J4563" s="1283"/>
      <c r="K4563" s="1283"/>
      <c r="L4563" s="1283"/>
      <c r="M4563" s="1283"/>
      <c r="N4563" s="1283"/>
      <c r="O4563" s="1283"/>
      <c r="P4563" s="1283">
        <v>1.63</v>
      </c>
      <c r="R4563" s="1067"/>
      <c r="Z4563" s="21"/>
      <c r="AH4563"/>
    </row>
    <row r="4564" spans="1:34" ht="11.25" customHeight="1">
      <c r="A4564"/>
      <c r="B4564" s="1281" t="s">
        <v>27</v>
      </c>
      <c r="C4564" s="1282">
        <v>4511</v>
      </c>
      <c r="D4564" s="1341" t="str">
        <f t="shared" si="85"/>
        <v>MI4511</v>
      </c>
      <c r="E4564" s="1514" t="s">
        <v>123</v>
      </c>
      <c r="F4564" s="1390">
        <v>250</v>
      </c>
      <c r="G4564" s="1283">
        <v>0.28999999999999998</v>
      </c>
      <c r="H4564" s="1283">
        <v>0.4</v>
      </c>
      <c r="I4564" s="1283">
        <v>0.55000000000000004</v>
      </c>
      <c r="J4564" s="1283"/>
      <c r="K4564" s="1283"/>
      <c r="L4564" s="1283"/>
      <c r="M4564" s="1283"/>
      <c r="N4564" s="1283"/>
      <c r="O4564" s="1283"/>
      <c r="P4564" s="1283">
        <v>0.4</v>
      </c>
      <c r="R4564" s="1067"/>
      <c r="Z4564" s="21"/>
      <c r="AH4564"/>
    </row>
    <row r="4565" spans="1:34" ht="11.25" customHeight="1">
      <c r="A4565"/>
      <c r="B4565" s="1281" t="s">
        <v>27</v>
      </c>
      <c r="C4565" s="1282">
        <v>4557</v>
      </c>
      <c r="D4565" s="1341" t="str">
        <f t="shared" si="85"/>
        <v>MI4557</v>
      </c>
      <c r="E4565" s="1514" t="s">
        <v>123</v>
      </c>
      <c r="F4565" s="1390">
        <v>299</v>
      </c>
      <c r="G4565" s="1283">
        <v>1.19</v>
      </c>
      <c r="H4565" s="1283">
        <v>1.63</v>
      </c>
      <c r="I4565" s="1283">
        <v>2.2799999999999998</v>
      </c>
      <c r="J4565" s="1283"/>
      <c r="K4565" s="1283"/>
      <c r="L4565" s="1283"/>
      <c r="M4565" s="1283"/>
      <c r="N4565" s="1283"/>
      <c r="O4565" s="1283"/>
      <c r="P4565" s="1283">
        <v>1.63</v>
      </c>
      <c r="R4565" s="1067"/>
      <c r="Z4565" s="21"/>
      <c r="AH4565"/>
    </row>
    <row r="4566" spans="1:34" ht="11.25" customHeight="1">
      <c r="A4566"/>
      <c r="B4566" s="1281" t="s">
        <v>27</v>
      </c>
      <c r="C4566" s="1282">
        <v>4558</v>
      </c>
      <c r="D4566" s="1341" t="str">
        <f t="shared" si="85"/>
        <v>MI4558</v>
      </c>
      <c r="E4566" s="1514" t="s">
        <v>123</v>
      </c>
      <c r="F4566" s="1390">
        <v>273</v>
      </c>
      <c r="G4566" s="1283">
        <v>0.88</v>
      </c>
      <c r="H4566" s="1283">
        <v>1.2</v>
      </c>
      <c r="I4566" s="1283">
        <v>1.68</v>
      </c>
      <c r="J4566" s="1283"/>
      <c r="K4566" s="1283"/>
      <c r="L4566" s="1283"/>
      <c r="M4566" s="1283"/>
      <c r="N4566" s="1283"/>
      <c r="O4566" s="1283"/>
      <c r="P4566" s="1283">
        <v>1.2</v>
      </c>
      <c r="R4566" s="1067"/>
      <c r="Z4566" s="21"/>
      <c r="AH4566"/>
    </row>
    <row r="4567" spans="1:34" ht="11.25" customHeight="1">
      <c r="A4567"/>
      <c r="B4567" s="1281" t="s">
        <v>27</v>
      </c>
      <c r="C4567" s="1282">
        <v>4568</v>
      </c>
      <c r="D4567" s="1341" t="str">
        <f t="shared" si="85"/>
        <v>MI4568</v>
      </c>
      <c r="E4567" s="1514" t="s">
        <v>123</v>
      </c>
      <c r="F4567" s="1390">
        <v>259</v>
      </c>
      <c r="G4567" s="1283">
        <v>0.71</v>
      </c>
      <c r="H4567" s="1283">
        <v>0.97</v>
      </c>
      <c r="I4567" s="1283">
        <v>1.36</v>
      </c>
      <c r="J4567" s="1283"/>
      <c r="K4567" s="1283"/>
      <c r="L4567" s="1283"/>
      <c r="M4567" s="1283"/>
      <c r="N4567" s="1283"/>
      <c r="O4567" s="1283"/>
      <c r="P4567" s="1283">
        <v>0.97</v>
      </c>
      <c r="R4567" s="1067"/>
      <c r="Z4567" s="21"/>
      <c r="AH4567"/>
    </row>
    <row r="4568" spans="1:34" ht="11.25" customHeight="1">
      <c r="A4568"/>
      <c r="B4568" s="1281" t="s">
        <v>27</v>
      </c>
      <c r="C4568" s="1282">
        <v>4583</v>
      </c>
      <c r="D4568" s="1341" t="str">
        <f t="shared" si="85"/>
        <v>MI4583</v>
      </c>
      <c r="E4568" s="1514" t="s">
        <v>122</v>
      </c>
      <c r="F4568" s="1390">
        <v>343</v>
      </c>
      <c r="G4568" s="1283">
        <v>1.72</v>
      </c>
      <c r="H4568" s="1283">
        <v>2.36</v>
      </c>
      <c r="I4568" s="1283">
        <v>3.29</v>
      </c>
      <c r="J4568" s="1283"/>
      <c r="K4568" s="1283"/>
      <c r="L4568" s="1283"/>
      <c r="M4568" s="1283"/>
      <c r="N4568" s="1283"/>
      <c r="O4568" s="1283"/>
      <c r="P4568" s="1283">
        <v>2.36</v>
      </c>
      <c r="R4568" s="1067"/>
      <c r="Z4568" s="21"/>
      <c r="AH4568"/>
    </row>
    <row r="4569" spans="1:34" ht="11.25" customHeight="1">
      <c r="A4569"/>
      <c r="B4569" s="1281" t="s">
        <v>27</v>
      </c>
      <c r="C4569" s="1282">
        <v>4611</v>
      </c>
      <c r="D4569" s="1341" t="str">
        <f t="shared" si="85"/>
        <v>MI4611</v>
      </c>
      <c r="E4569" s="1514" t="s">
        <v>121</v>
      </c>
      <c r="F4569" s="1390">
        <v>250</v>
      </c>
      <c r="G4569" s="1283">
        <v>0.49</v>
      </c>
      <c r="H4569" s="1283">
        <v>0.68</v>
      </c>
      <c r="I4569" s="1283">
        <v>0.94</v>
      </c>
      <c r="J4569" s="1283"/>
      <c r="K4569" s="1283"/>
      <c r="L4569" s="1283"/>
      <c r="M4569" s="1283"/>
      <c r="N4569" s="1283"/>
      <c r="O4569" s="1283"/>
      <c r="P4569" s="1283">
        <v>0.68</v>
      </c>
      <c r="R4569" s="1067"/>
      <c r="Z4569" s="21"/>
      <c r="AH4569"/>
    </row>
    <row r="4570" spans="1:34" ht="11.25" customHeight="1">
      <c r="A4570"/>
      <c r="B4570" s="1281" t="s">
        <v>27</v>
      </c>
      <c r="C4570" s="1282">
        <v>4692</v>
      </c>
      <c r="D4570" s="1341" t="str">
        <f t="shared" si="85"/>
        <v>MI4692</v>
      </c>
      <c r="E4570" s="1514" t="s">
        <v>121</v>
      </c>
      <c r="F4570" s="1390">
        <v>250</v>
      </c>
      <c r="G4570" s="1283">
        <v>0.38</v>
      </c>
      <c r="H4570" s="1283">
        <v>0.53</v>
      </c>
      <c r="I4570" s="1283">
        <v>0.74</v>
      </c>
      <c r="J4570" s="1283"/>
      <c r="K4570" s="1283"/>
      <c r="L4570" s="1283"/>
      <c r="M4570" s="1283"/>
      <c r="N4570" s="1283"/>
      <c r="O4570" s="1283"/>
      <c r="P4570" s="1283">
        <v>0.53</v>
      </c>
      <c r="R4570" s="1067"/>
      <c r="Z4570" s="21"/>
      <c r="AH4570"/>
    </row>
    <row r="4571" spans="1:34" ht="11.25" customHeight="1">
      <c r="A4571"/>
      <c r="B4571" s="1281" t="s">
        <v>27</v>
      </c>
      <c r="C4571" s="1282">
        <v>4693</v>
      </c>
      <c r="D4571" s="1341" t="str">
        <f t="shared" si="85"/>
        <v>MI4693</v>
      </c>
      <c r="E4571" s="1514" t="s">
        <v>125</v>
      </c>
      <c r="F4571" s="1390">
        <v>250</v>
      </c>
      <c r="G4571" s="1283">
        <v>0.53</v>
      </c>
      <c r="H4571" s="1283">
        <v>0.73</v>
      </c>
      <c r="I4571" s="1283">
        <v>1.01</v>
      </c>
      <c r="J4571" s="1283"/>
      <c r="K4571" s="1283"/>
      <c r="L4571" s="1283"/>
      <c r="M4571" s="1283"/>
      <c r="N4571" s="1283"/>
      <c r="O4571" s="1283"/>
      <c r="P4571" s="1283">
        <v>0.73</v>
      </c>
      <c r="R4571" s="1067"/>
      <c r="Z4571" s="21"/>
      <c r="AH4571"/>
    </row>
    <row r="4572" spans="1:34" ht="11.25" customHeight="1">
      <c r="A4572"/>
      <c r="B4572" s="1281" t="s">
        <v>27</v>
      </c>
      <c r="C4572" s="1282">
        <v>4712</v>
      </c>
      <c r="D4572" s="1341" t="str">
        <f t="shared" si="85"/>
        <v>MI4712</v>
      </c>
      <c r="E4572" s="1514" t="s">
        <v>123</v>
      </c>
      <c r="F4572" s="1390">
        <v>266</v>
      </c>
      <c r="G4572" s="1283">
        <v>0.79</v>
      </c>
      <c r="H4572" s="1283">
        <v>1.0900000000000001</v>
      </c>
      <c r="I4572" s="1283">
        <v>1.52</v>
      </c>
      <c r="J4572" s="1283"/>
      <c r="K4572" s="1283"/>
      <c r="L4572" s="1283"/>
      <c r="M4572" s="1283"/>
      <c r="N4572" s="1283"/>
      <c r="O4572" s="1283"/>
      <c r="P4572" s="1283">
        <v>1.0900000000000001</v>
      </c>
      <c r="R4572" s="1067"/>
      <c r="Z4572" s="21"/>
      <c r="AH4572"/>
    </row>
    <row r="4573" spans="1:34" ht="11.25" customHeight="1">
      <c r="A4573"/>
      <c r="B4573" s="1281" t="s">
        <v>27</v>
      </c>
      <c r="C4573" s="1282">
        <v>4720</v>
      </c>
      <c r="D4573" s="1341" t="str">
        <f t="shared" si="85"/>
        <v>MI4720</v>
      </c>
      <c r="E4573" s="1514" t="s">
        <v>123</v>
      </c>
      <c r="F4573" s="1390">
        <v>306</v>
      </c>
      <c r="G4573" s="1283">
        <v>1.27</v>
      </c>
      <c r="H4573" s="1283">
        <v>1.75</v>
      </c>
      <c r="I4573" s="1283">
        <v>2.44</v>
      </c>
      <c r="J4573" s="1283"/>
      <c r="K4573" s="1283"/>
      <c r="L4573" s="1283"/>
      <c r="M4573" s="1283"/>
      <c r="N4573" s="1283"/>
      <c r="O4573" s="1283"/>
      <c r="P4573" s="1283">
        <v>1.75</v>
      </c>
      <c r="R4573" s="1067"/>
      <c r="Z4573" s="21"/>
      <c r="AH4573"/>
    </row>
    <row r="4574" spans="1:34" ht="11.25" customHeight="1">
      <c r="A4574"/>
      <c r="B4574" s="1281" t="s">
        <v>27</v>
      </c>
      <c r="C4574" s="1282">
        <v>4825</v>
      </c>
      <c r="D4574" s="1341" t="str">
        <f t="shared" si="85"/>
        <v>MI4825</v>
      </c>
      <c r="E4574" s="1514" t="s">
        <v>123</v>
      </c>
      <c r="F4574" s="1390">
        <v>250</v>
      </c>
      <c r="G4574" s="1283">
        <v>0.47</v>
      </c>
      <c r="H4574" s="1283">
        <v>0.64</v>
      </c>
      <c r="I4574" s="1283">
        <v>0.9</v>
      </c>
      <c r="J4574" s="1283"/>
      <c r="K4574" s="1283"/>
      <c r="L4574" s="1283"/>
      <c r="M4574" s="1283"/>
      <c r="N4574" s="1283"/>
      <c r="O4574" s="1283"/>
      <c r="P4574" s="1283">
        <v>0.64</v>
      </c>
      <c r="R4574" s="1067"/>
      <c r="Z4574" s="21"/>
      <c r="AH4574"/>
    </row>
    <row r="4575" spans="1:34" ht="11.25" customHeight="1">
      <c r="A4575"/>
      <c r="B4575" s="1281" t="s">
        <v>27</v>
      </c>
      <c r="C4575" s="1282">
        <v>4828</v>
      </c>
      <c r="D4575" s="1341" t="str">
        <f t="shared" si="85"/>
        <v>MI4828</v>
      </c>
      <c r="E4575" s="1514" t="s">
        <v>121</v>
      </c>
      <c r="F4575" s="1390">
        <v>274</v>
      </c>
      <c r="G4575" s="1283">
        <v>0.89</v>
      </c>
      <c r="H4575" s="1283">
        <v>1.22</v>
      </c>
      <c r="I4575" s="1283">
        <v>1.7</v>
      </c>
      <c r="J4575" s="1283"/>
      <c r="K4575" s="1283"/>
      <c r="L4575" s="1283"/>
      <c r="M4575" s="1283"/>
      <c r="N4575" s="1283"/>
      <c r="O4575" s="1283"/>
      <c r="P4575" s="1283">
        <v>1.22</v>
      </c>
      <c r="R4575" s="1067"/>
      <c r="Z4575" s="21"/>
      <c r="AH4575"/>
    </row>
    <row r="4576" spans="1:34" ht="11.25" customHeight="1">
      <c r="A4576"/>
      <c r="B4576" s="1281" t="s">
        <v>27</v>
      </c>
      <c r="C4576" s="1282">
        <v>4829</v>
      </c>
      <c r="D4576" s="1341" t="str">
        <f t="shared" si="85"/>
        <v>MI4829</v>
      </c>
      <c r="E4576" s="1514" t="s">
        <v>123</v>
      </c>
      <c r="F4576" s="1390">
        <v>250</v>
      </c>
      <c r="G4576" s="1283">
        <v>0.32</v>
      </c>
      <c r="H4576" s="1283">
        <v>0.45</v>
      </c>
      <c r="I4576" s="1283">
        <v>0.62</v>
      </c>
      <c r="J4576" s="1283"/>
      <c r="K4576" s="1283"/>
      <c r="L4576" s="1283"/>
      <c r="M4576" s="1283"/>
      <c r="N4576" s="1283"/>
      <c r="O4576" s="1283"/>
      <c r="P4576" s="1283">
        <v>0.45</v>
      </c>
      <c r="R4576" s="1067"/>
      <c r="Z4576" s="21"/>
      <c r="AH4576"/>
    </row>
    <row r="4577" spans="1:34" ht="11.25" customHeight="1">
      <c r="A4577"/>
      <c r="B4577" s="1281" t="s">
        <v>27</v>
      </c>
      <c r="C4577" s="1282">
        <v>4902</v>
      </c>
      <c r="D4577" s="1341" t="str">
        <f t="shared" si="85"/>
        <v>MI4902</v>
      </c>
      <c r="E4577" s="1514" t="s">
        <v>125</v>
      </c>
      <c r="F4577" s="1390">
        <v>295</v>
      </c>
      <c r="G4577" s="1283">
        <v>1.1399999999999999</v>
      </c>
      <c r="H4577" s="1283">
        <v>1.57</v>
      </c>
      <c r="I4577" s="1283">
        <v>2.19</v>
      </c>
      <c r="J4577" s="1283"/>
      <c r="K4577" s="1283"/>
      <c r="L4577" s="1283"/>
      <c r="M4577" s="1283"/>
      <c r="N4577" s="1283"/>
      <c r="O4577" s="1283"/>
      <c r="P4577" s="1283">
        <v>1.57</v>
      </c>
      <c r="R4577" s="1067"/>
      <c r="Z4577" s="21"/>
      <c r="AH4577"/>
    </row>
    <row r="4578" spans="1:34" ht="11.25" customHeight="1">
      <c r="A4578"/>
      <c r="B4578" s="1281" t="s">
        <v>27</v>
      </c>
      <c r="C4578" s="1282">
        <v>4923</v>
      </c>
      <c r="D4578" s="1341" t="str">
        <f t="shared" si="85"/>
        <v>MI4923</v>
      </c>
      <c r="E4578" s="1514" t="s">
        <v>125</v>
      </c>
      <c r="F4578" s="1390">
        <v>259</v>
      </c>
      <c r="G4578" s="1283">
        <v>0.71</v>
      </c>
      <c r="H4578" s="1283">
        <v>0.97</v>
      </c>
      <c r="I4578" s="1283">
        <v>1.36</v>
      </c>
      <c r="J4578" s="1283"/>
      <c r="K4578" s="1283"/>
      <c r="L4578" s="1283"/>
      <c r="M4578" s="1283"/>
      <c r="N4578" s="1283"/>
      <c r="O4578" s="1283"/>
      <c r="P4578" s="1283">
        <v>0.97</v>
      </c>
      <c r="R4578" s="1067"/>
      <c r="Z4578" s="21"/>
      <c r="AH4578"/>
    </row>
    <row r="4579" spans="1:34" ht="11.25" customHeight="1">
      <c r="A4579"/>
      <c r="B4579" s="1281" t="s">
        <v>27</v>
      </c>
      <c r="C4579" s="1282">
        <v>5020</v>
      </c>
      <c r="D4579" s="1341" t="str">
        <f t="shared" si="85"/>
        <v>MI5020</v>
      </c>
      <c r="E4579" s="1514" t="s">
        <v>123</v>
      </c>
      <c r="F4579" s="1390">
        <v>421</v>
      </c>
      <c r="G4579" s="1283">
        <v>2.65</v>
      </c>
      <c r="H4579" s="1283">
        <v>3.65</v>
      </c>
      <c r="I4579" s="1283">
        <v>5.08</v>
      </c>
      <c r="J4579" s="1283"/>
      <c r="K4579" s="1283"/>
      <c r="L4579" s="1283"/>
      <c r="M4579" s="1283"/>
      <c r="N4579" s="1283"/>
      <c r="O4579" s="1283"/>
      <c r="P4579" s="1283">
        <v>3.65</v>
      </c>
      <c r="R4579" s="1067"/>
      <c r="Z4579" s="21"/>
      <c r="AH4579"/>
    </row>
    <row r="4580" spans="1:34" ht="11.25" customHeight="1">
      <c r="A4580"/>
      <c r="B4580" s="1281" t="s">
        <v>27</v>
      </c>
      <c r="C4580" s="1282">
        <v>5022</v>
      </c>
      <c r="D4580" s="1341" t="str">
        <f t="shared" si="85"/>
        <v>MI5022</v>
      </c>
      <c r="E4580" s="1514" t="s">
        <v>124</v>
      </c>
      <c r="F4580" s="1390">
        <v>499</v>
      </c>
      <c r="G4580" s="1283">
        <v>3.59</v>
      </c>
      <c r="H4580" s="1283">
        <v>4.93</v>
      </c>
      <c r="I4580" s="1283">
        <v>6.88</v>
      </c>
      <c r="J4580" s="1283"/>
      <c r="K4580" s="1283"/>
      <c r="L4580" s="1283"/>
      <c r="M4580" s="1283"/>
      <c r="N4580" s="1283"/>
      <c r="O4580" s="1283"/>
      <c r="P4580" s="1283">
        <v>4.93</v>
      </c>
      <c r="R4580" s="1067"/>
      <c r="Z4580" s="21"/>
      <c r="AH4580"/>
    </row>
    <row r="4581" spans="1:34" ht="11.25" customHeight="1">
      <c r="A4581"/>
      <c r="B4581" s="1281" t="s">
        <v>27</v>
      </c>
      <c r="C4581" s="1282">
        <v>5038</v>
      </c>
      <c r="D4581" s="1341" t="str">
        <f t="shared" si="85"/>
        <v>MI5038</v>
      </c>
      <c r="E4581" s="1514" t="s">
        <v>122</v>
      </c>
      <c r="F4581" s="1390">
        <v>0</v>
      </c>
      <c r="G4581" s="1283">
        <v>99.99</v>
      </c>
      <c r="H4581" s="1283">
        <v>99.99</v>
      </c>
      <c r="I4581" s="1283">
        <v>99.99</v>
      </c>
      <c r="J4581" s="1283"/>
      <c r="K4581" s="1283"/>
      <c r="L4581" s="1283"/>
      <c r="M4581" s="1283"/>
      <c r="N4581" s="1283"/>
      <c r="O4581" s="1283"/>
      <c r="P4581" s="1283">
        <v>99.99</v>
      </c>
      <c r="R4581" s="1067"/>
      <c r="Z4581" s="21"/>
      <c r="AH4581"/>
    </row>
    <row r="4582" spans="1:34" ht="11.25" customHeight="1">
      <c r="A4582"/>
      <c r="B4582" s="1281" t="s">
        <v>27</v>
      </c>
      <c r="C4582" s="1282">
        <v>5040</v>
      </c>
      <c r="D4582" s="1341" t="str">
        <f t="shared" si="85"/>
        <v>MI5040</v>
      </c>
      <c r="E4582" s="1514" t="s">
        <v>122</v>
      </c>
      <c r="F4582" s="1390">
        <v>578</v>
      </c>
      <c r="G4582" s="1283">
        <v>4.54</v>
      </c>
      <c r="H4582" s="1283">
        <v>6.24</v>
      </c>
      <c r="I4582" s="1283">
        <v>8.69</v>
      </c>
      <c r="J4582" s="1283"/>
      <c r="K4582" s="1283"/>
      <c r="L4582" s="1283"/>
      <c r="M4582" s="1283"/>
      <c r="N4582" s="1283"/>
      <c r="O4582" s="1283"/>
      <c r="P4582" s="1283">
        <v>6.24</v>
      </c>
      <c r="R4582" s="1067"/>
      <c r="Z4582" s="21"/>
      <c r="AH4582"/>
    </row>
    <row r="4583" spans="1:34" ht="11.25" customHeight="1">
      <c r="A4583"/>
      <c r="B4583" s="1281" t="s">
        <v>27</v>
      </c>
      <c r="C4583" s="1282">
        <v>5057</v>
      </c>
      <c r="D4583" s="1341" t="str">
        <f t="shared" si="85"/>
        <v>MI5057</v>
      </c>
      <c r="E4583" s="1514" t="s">
        <v>123</v>
      </c>
      <c r="F4583" s="1390">
        <v>385</v>
      </c>
      <c r="G4583" s="1283">
        <v>2.2200000000000002</v>
      </c>
      <c r="H4583" s="1283">
        <v>3.05</v>
      </c>
      <c r="I4583" s="1283">
        <v>4.26</v>
      </c>
      <c r="J4583" s="1283"/>
      <c r="K4583" s="1283"/>
      <c r="L4583" s="1283"/>
      <c r="M4583" s="1283"/>
      <c r="N4583" s="1283"/>
      <c r="O4583" s="1283"/>
      <c r="P4583" s="1283">
        <v>3.05</v>
      </c>
      <c r="R4583" s="1067"/>
      <c r="Z4583" s="21"/>
      <c r="AH4583"/>
    </row>
    <row r="4584" spans="1:34" ht="11.25" customHeight="1">
      <c r="A4584"/>
      <c r="B4584" s="1281" t="s">
        <v>27</v>
      </c>
      <c r="C4584" s="1282">
        <v>5059</v>
      </c>
      <c r="D4584" s="1341" t="str">
        <f t="shared" si="85"/>
        <v>MI5059</v>
      </c>
      <c r="E4584" s="1514" t="s">
        <v>123</v>
      </c>
      <c r="F4584" s="1390">
        <v>750</v>
      </c>
      <c r="G4584" s="1283">
        <v>10.56</v>
      </c>
      <c r="H4584" s="1283">
        <v>14.52</v>
      </c>
      <c r="I4584" s="1283">
        <v>20.239999999999998</v>
      </c>
      <c r="J4584" s="1283"/>
      <c r="K4584" s="1283"/>
      <c r="L4584" s="1283"/>
      <c r="M4584" s="1283"/>
      <c r="N4584" s="1283"/>
      <c r="O4584" s="1283"/>
      <c r="P4584" s="1283">
        <v>14.52</v>
      </c>
      <c r="R4584" s="1067"/>
      <c r="Z4584" s="21"/>
      <c r="AH4584"/>
    </row>
    <row r="4585" spans="1:34" ht="11.25" customHeight="1">
      <c r="A4585"/>
      <c r="B4585" s="1281" t="s">
        <v>27</v>
      </c>
      <c r="C4585" s="1282">
        <v>5102</v>
      </c>
      <c r="D4585" s="1341" t="str">
        <f t="shared" si="85"/>
        <v>MI5102</v>
      </c>
      <c r="E4585" s="1514" t="s">
        <v>121</v>
      </c>
      <c r="F4585" s="1390">
        <v>483</v>
      </c>
      <c r="G4585" s="1283">
        <v>3.4</v>
      </c>
      <c r="H4585" s="1283">
        <v>4.67</v>
      </c>
      <c r="I4585" s="1283">
        <v>6.51</v>
      </c>
      <c r="J4585" s="1283"/>
      <c r="K4585" s="1283"/>
      <c r="L4585" s="1283"/>
      <c r="M4585" s="1283"/>
      <c r="N4585" s="1283"/>
      <c r="O4585" s="1283"/>
      <c r="P4585" s="1283">
        <v>4.67</v>
      </c>
      <c r="R4585" s="1067"/>
      <c r="Z4585" s="21"/>
      <c r="AH4585"/>
    </row>
    <row r="4586" spans="1:34" ht="11.25" customHeight="1">
      <c r="A4586"/>
      <c r="B4586" s="1281" t="s">
        <v>27</v>
      </c>
      <c r="C4586" s="1282">
        <v>5146</v>
      </c>
      <c r="D4586" s="1341" t="str">
        <f t="shared" si="85"/>
        <v>MI5146</v>
      </c>
      <c r="E4586" s="1514" t="s">
        <v>125</v>
      </c>
      <c r="F4586" s="1390">
        <v>453</v>
      </c>
      <c r="G4586" s="1283">
        <v>3.04</v>
      </c>
      <c r="H4586" s="1283">
        <v>4.17</v>
      </c>
      <c r="I4586" s="1283">
        <v>5.82</v>
      </c>
      <c r="J4586" s="1283"/>
      <c r="K4586" s="1283"/>
      <c r="L4586" s="1283"/>
      <c r="M4586" s="1283"/>
      <c r="N4586" s="1283"/>
      <c r="O4586" s="1283"/>
      <c r="P4586" s="1283">
        <v>4.17</v>
      </c>
      <c r="R4586" s="1067"/>
      <c r="Z4586" s="21"/>
      <c r="AH4586"/>
    </row>
    <row r="4587" spans="1:34" ht="11.25" customHeight="1">
      <c r="A4587"/>
      <c r="B4587" s="1281" t="s">
        <v>27</v>
      </c>
      <c r="C4587" s="1282">
        <v>5160</v>
      </c>
      <c r="D4587" s="1341" t="str">
        <f t="shared" si="85"/>
        <v>MI5160</v>
      </c>
      <c r="E4587" s="1514" t="s">
        <v>124</v>
      </c>
      <c r="F4587" s="1390">
        <v>286</v>
      </c>
      <c r="G4587" s="1283">
        <v>1.03</v>
      </c>
      <c r="H4587" s="1283">
        <v>1.42</v>
      </c>
      <c r="I4587" s="1283">
        <v>1.98</v>
      </c>
      <c r="J4587" s="1283"/>
      <c r="K4587" s="1283"/>
      <c r="L4587" s="1283"/>
      <c r="M4587" s="1283"/>
      <c r="N4587" s="1283"/>
      <c r="O4587" s="1283"/>
      <c r="P4587" s="1283">
        <v>1.42</v>
      </c>
      <c r="R4587" s="1067"/>
      <c r="Z4587" s="21"/>
      <c r="AH4587"/>
    </row>
    <row r="4588" spans="1:34" ht="11.25" customHeight="1">
      <c r="A4588"/>
      <c r="B4588" s="1281" t="s">
        <v>27</v>
      </c>
      <c r="C4588" s="1282">
        <v>5183</v>
      </c>
      <c r="D4588" s="1341" t="str">
        <f t="shared" si="85"/>
        <v>MI5183</v>
      </c>
      <c r="E4588" s="1514" t="s">
        <v>125</v>
      </c>
      <c r="F4588" s="1390">
        <v>358</v>
      </c>
      <c r="G4588" s="1283">
        <v>1.9</v>
      </c>
      <c r="H4588" s="1283">
        <v>2.61</v>
      </c>
      <c r="I4588" s="1283">
        <v>3.63</v>
      </c>
      <c r="J4588" s="1283"/>
      <c r="K4588" s="1283"/>
      <c r="L4588" s="1283"/>
      <c r="M4588" s="1283"/>
      <c r="N4588" s="1283"/>
      <c r="O4588" s="1283"/>
      <c r="P4588" s="1283">
        <v>2.61</v>
      </c>
      <c r="R4588" s="1067"/>
      <c r="Z4588" s="21"/>
      <c r="AH4588"/>
    </row>
    <row r="4589" spans="1:34" ht="11.25" customHeight="1">
      <c r="A4589"/>
      <c r="B4589" s="1281" t="s">
        <v>27</v>
      </c>
      <c r="C4589" s="1282">
        <v>5188</v>
      </c>
      <c r="D4589" s="1341" t="str">
        <f t="shared" si="85"/>
        <v>MI5188</v>
      </c>
      <c r="E4589" s="1514" t="s">
        <v>125</v>
      </c>
      <c r="F4589" s="1390">
        <v>320</v>
      </c>
      <c r="G4589" s="1283">
        <v>1.44</v>
      </c>
      <c r="H4589" s="1283">
        <v>1.98</v>
      </c>
      <c r="I4589" s="1283">
        <v>2.76</v>
      </c>
      <c r="J4589" s="1283"/>
      <c r="K4589" s="1283"/>
      <c r="L4589" s="1283"/>
      <c r="M4589" s="1283"/>
      <c r="N4589" s="1283"/>
      <c r="O4589" s="1283"/>
      <c r="P4589" s="1283">
        <v>1.98</v>
      </c>
      <c r="R4589" s="1067"/>
      <c r="Z4589" s="21"/>
      <c r="AH4589"/>
    </row>
    <row r="4590" spans="1:34" ht="11.25" customHeight="1">
      <c r="A4590"/>
      <c r="B4590" s="1281" t="s">
        <v>27</v>
      </c>
      <c r="C4590" s="1282">
        <v>5190</v>
      </c>
      <c r="D4590" s="1341" t="str">
        <f t="shared" si="85"/>
        <v>MI5190</v>
      </c>
      <c r="E4590" s="1514" t="s">
        <v>125</v>
      </c>
      <c r="F4590" s="1390">
        <v>312</v>
      </c>
      <c r="G4590" s="1283">
        <v>1.34</v>
      </c>
      <c r="H4590" s="1283">
        <v>1.85</v>
      </c>
      <c r="I4590" s="1283">
        <v>2.58</v>
      </c>
      <c r="J4590" s="1283"/>
      <c r="K4590" s="1283"/>
      <c r="L4590" s="1283"/>
      <c r="M4590" s="1283"/>
      <c r="N4590" s="1283"/>
      <c r="O4590" s="1283"/>
      <c r="P4590" s="1283">
        <v>1.85</v>
      </c>
      <c r="R4590" s="1067"/>
      <c r="Z4590" s="21"/>
      <c r="AH4590"/>
    </row>
    <row r="4591" spans="1:34" ht="11.25" customHeight="1">
      <c r="A4591"/>
      <c r="B4591" s="1281" t="s">
        <v>27</v>
      </c>
      <c r="C4591" s="1282">
        <v>5191</v>
      </c>
      <c r="D4591" s="1341" t="str">
        <f t="shared" si="85"/>
        <v>MI5191</v>
      </c>
      <c r="E4591" s="1514" t="s">
        <v>121</v>
      </c>
      <c r="F4591" s="1390">
        <v>250</v>
      </c>
      <c r="G4591" s="1283">
        <v>0.55000000000000004</v>
      </c>
      <c r="H4591" s="1283">
        <v>0.76</v>
      </c>
      <c r="I4591" s="1283">
        <v>1.06</v>
      </c>
      <c r="J4591" s="1283"/>
      <c r="K4591" s="1283"/>
      <c r="L4591" s="1283"/>
      <c r="M4591" s="1283"/>
      <c r="N4591" s="1283"/>
      <c r="O4591" s="1283"/>
      <c r="P4591" s="1283">
        <v>0.76</v>
      </c>
      <c r="R4591" s="1067"/>
      <c r="Z4591" s="21"/>
      <c r="AH4591"/>
    </row>
    <row r="4592" spans="1:34" ht="11.25" customHeight="1">
      <c r="A4592"/>
      <c r="B4592" s="1281" t="s">
        <v>27</v>
      </c>
      <c r="C4592" s="1282">
        <v>5192</v>
      </c>
      <c r="D4592" s="1341" t="str">
        <f t="shared" si="85"/>
        <v>MI5192</v>
      </c>
      <c r="E4592" s="1514" t="s">
        <v>125</v>
      </c>
      <c r="F4592" s="1390">
        <v>348</v>
      </c>
      <c r="G4592" s="1283">
        <v>1.78</v>
      </c>
      <c r="H4592" s="1283">
        <v>2.44</v>
      </c>
      <c r="I4592" s="1283">
        <v>3.4</v>
      </c>
      <c r="J4592" s="1283"/>
      <c r="K4592" s="1283"/>
      <c r="L4592" s="1283"/>
      <c r="M4592" s="1283"/>
      <c r="N4592" s="1283"/>
      <c r="O4592" s="1283"/>
      <c r="P4592" s="1283">
        <v>2.44</v>
      </c>
      <c r="R4592" s="1067"/>
      <c r="Z4592" s="21"/>
      <c r="AH4592"/>
    </row>
    <row r="4593" spans="1:34" ht="11.25" customHeight="1">
      <c r="A4593"/>
      <c r="B4593" s="1281" t="s">
        <v>27</v>
      </c>
      <c r="C4593" s="1282">
        <v>5213</v>
      </c>
      <c r="D4593" s="1341" t="str">
        <f t="shared" si="85"/>
        <v>MI5213</v>
      </c>
      <c r="E4593" s="1514" t="s">
        <v>124</v>
      </c>
      <c r="F4593" s="1390">
        <v>406</v>
      </c>
      <c r="G4593" s="1283">
        <v>2.4700000000000002</v>
      </c>
      <c r="H4593" s="1283">
        <v>3.4</v>
      </c>
      <c r="I4593" s="1283">
        <v>4.74</v>
      </c>
      <c r="J4593" s="1283"/>
      <c r="K4593" s="1283"/>
      <c r="L4593" s="1283"/>
      <c r="M4593" s="1283"/>
      <c r="N4593" s="1283"/>
      <c r="O4593" s="1283"/>
      <c r="P4593" s="1283">
        <v>3.4</v>
      </c>
      <c r="R4593" s="1067"/>
      <c r="Z4593" s="21"/>
      <c r="AH4593"/>
    </row>
    <row r="4594" spans="1:34" ht="11.25" customHeight="1">
      <c r="A4594"/>
      <c r="B4594" s="1281" t="s">
        <v>27</v>
      </c>
      <c r="C4594" s="1282">
        <v>5215</v>
      </c>
      <c r="D4594" s="1341" t="str">
        <f t="shared" si="85"/>
        <v>MI5215</v>
      </c>
      <c r="E4594" s="1514" t="s">
        <v>125</v>
      </c>
      <c r="F4594" s="1390">
        <v>517</v>
      </c>
      <c r="G4594" s="1283">
        <v>3.8</v>
      </c>
      <c r="H4594" s="1283">
        <v>5.23</v>
      </c>
      <c r="I4594" s="1283">
        <v>7.29</v>
      </c>
      <c r="J4594" s="1283"/>
      <c r="K4594" s="1283"/>
      <c r="L4594" s="1283"/>
      <c r="M4594" s="1283"/>
      <c r="N4594" s="1283"/>
      <c r="O4594" s="1283"/>
      <c r="P4594" s="1283">
        <v>5.23</v>
      </c>
      <c r="R4594" s="1067"/>
      <c r="Z4594" s="21"/>
      <c r="AH4594"/>
    </row>
    <row r="4595" spans="1:34" ht="11.25" customHeight="1">
      <c r="A4595"/>
      <c r="B4595" s="1281" t="s">
        <v>27</v>
      </c>
      <c r="C4595" s="1282">
        <v>5221</v>
      </c>
      <c r="D4595" s="1341" t="str">
        <f t="shared" si="85"/>
        <v>MI5221</v>
      </c>
      <c r="E4595" s="1514" t="s">
        <v>125</v>
      </c>
      <c r="F4595" s="1390">
        <v>459</v>
      </c>
      <c r="G4595" s="1283">
        <v>3.11</v>
      </c>
      <c r="H4595" s="1283">
        <v>4.2699999999999996</v>
      </c>
      <c r="I4595" s="1283">
        <v>5.96</v>
      </c>
      <c r="J4595" s="1283"/>
      <c r="K4595" s="1283"/>
      <c r="L4595" s="1283"/>
      <c r="M4595" s="1283"/>
      <c r="N4595" s="1283"/>
      <c r="O4595" s="1283"/>
      <c r="P4595" s="1283">
        <v>4.2699999999999996</v>
      </c>
      <c r="R4595" s="1067"/>
      <c r="Z4595" s="21"/>
      <c r="AH4595"/>
    </row>
    <row r="4596" spans="1:34" ht="11.25" customHeight="1">
      <c r="A4596"/>
      <c r="B4596" s="1281" t="s">
        <v>27</v>
      </c>
      <c r="C4596" s="1282">
        <v>5222</v>
      </c>
      <c r="D4596" s="1341" t="str">
        <f t="shared" si="85"/>
        <v>MI5222</v>
      </c>
      <c r="E4596" s="1514" t="s">
        <v>122</v>
      </c>
      <c r="F4596" s="1390">
        <v>551</v>
      </c>
      <c r="G4596" s="1283">
        <v>4.21</v>
      </c>
      <c r="H4596" s="1283">
        <v>5.79</v>
      </c>
      <c r="I4596" s="1283">
        <v>8.07</v>
      </c>
      <c r="J4596" s="1283"/>
      <c r="K4596" s="1283"/>
      <c r="L4596" s="1283"/>
      <c r="M4596" s="1283"/>
      <c r="N4596" s="1283"/>
      <c r="O4596" s="1283"/>
      <c r="P4596" s="1283">
        <v>5.79</v>
      </c>
      <c r="R4596" s="1067"/>
      <c r="Z4596" s="21"/>
      <c r="AH4596"/>
    </row>
    <row r="4597" spans="1:34" ht="11.25" customHeight="1">
      <c r="A4597"/>
      <c r="B4597" s="1281" t="s">
        <v>27</v>
      </c>
      <c r="C4597" s="1282">
        <v>5223</v>
      </c>
      <c r="D4597" s="1341" t="str">
        <f t="shared" si="85"/>
        <v>MI5223</v>
      </c>
      <c r="E4597" s="1514" t="s">
        <v>125</v>
      </c>
      <c r="F4597" s="1390">
        <v>414</v>
      </c>
      <c r="G4597" s="1283">
        <v>2.57</v>
      </c>
      <c r="H4597" s="1283">
        <v>3.53</v>
      </c>
      <c r="I4597" s="1283">
        <v>4.92</v>
      </c>
      <c r="J4597" s="1283"/>
      <c r="K4597" s="1283"/>
      <c r="L4597" s="1283"/>
      <c r="M4597" s="1283"/>
      <c r="N4597" s="1283"/>
      <c r="O4597" s="1283"/>
      <c r="P4597" s="1283">
        <v>3.53</v>
      </c>
      <c r="R4597" s="1067"/>
      <c r="Z4597" s="21"/>
      <c r="AH4597"/>
    </row>
    <row r="4598" spans="1:34" ht="11.25" customHeight="1">
      <c r="A4598"/>
      <c r="B4598" s="1281" t="s">
        <v>27</v>
      </c>
      <c r="C4598" s="1282">
        <v>5348</v>
      </c>
      <c r="D4598" s="1341" t="str">
        <f t="shared" si="85"/>
        <v>MI5348</v>
      </c>
      <c r="E4598" s="1514" t="s">
        <v>124</v>
      </c>
      <c r="F4598" s="1390">
        <v>456</v>
      </c>
      <c r="G4598" s="1283">
        <v>3.07</v>
      </c>
      <c r="H4598" s="1283">
        <v>4.22</v>
      </c>
      <c r="I4598" s="1283">
        <v>5.89</v>
      </c>
      <c r="J4598" s="1283"/>
      <c r="K4598" s="1283"/>
      <c r="L4598" s="1283"/>
      <c r="M4598" s="1283"/>
      <c r="N4598" s="1283"/>
      <c r="O4598" s="1283"/>
      <c r="P4598" s="1283">
        <v>4.22</v>
      </c>
      <c r="R4598" s="1067"/>
      <c r="Z4598" s="21"/>
      <c r="AH4598"/>
    </row>
    <row r="4599" spans="1:34" ht="11.25" customHeight="1">
      <c r="A4599"/>
      <c r="B4599" s="1281" t="s">
        <v>27</v>
      </c>
      <c r="C4599" s="1282">
        <v>5403</v>
      </c>
      <c r="D4599" s="1341" t="str">
        <f t="shared" si="85"/>
        <v>MI5403</v>
      </c>
      <c r="E4599" s="1514" t="s">
        <v>124</v>
      </c>
      <c r="F4599" s="1390">
        <v>567</v>
      </c>
      <c r="G4599" s="1283">
        <v>4.4000000000000004</v>
      </c>
      <c r="H4599" s="1283">
        <v>6.06</v>
      </c>
      <c r="I4599" s="1283">
        <v>8.44</v>
      </c>
      <c r="J4599" s="1283"/>
      <c r="K4599" s="1283"/>
      <c r="L4599" s="1283"/>
      <c r="M4599" s="1283"/>
      <c r="N4599" s="1283"/>
      <c r="O4599" s="1283"/>
      <c r="P4599" s="1283">
        <v>6.06</v>
      </c>
      <c r="R4599" s="1067"/>
      <c r="Z4599" s="21"/>
      <c r="AH4599"/>
    </row>
    <row r="4600" spans="1:34" ht="11.25" customHeight="1">
      <c r="A4600"/>
      <c r="B4600" s="1281" t="s">
        <v>27</v>
      </c>
      <c r="C4600" s="1282">
        <v>5437</v>
      </c>
      <c r="D4600" s="1341" t="str">
        <f t="shared" si="85"/>
        <v>MI5437</v>
      </c>
      <c r="E4600" s="1514" t="s">
        <v>125</v>
      </c>
      <c r="F4600" s="1390">
        <v>524</v>
      </c>
      <c r="G4600" s="1283">
        <v>3.89</v>
      </c>
      <c r="H4600" s="1283">
        <v>5.35</v>
      </c>
      <c r="I4600" s="1283">
        <v>7.45</v>
      </c>
      <c r="J4600" s="1283"/>
      <c r="K4600" s="1283"/>
      <c r="L4600" s="1283"/>
      <c r="M4600" s="1283"/>
      <c r="N4600" s="1283"/>
      <c r="O4600" s="1283"/>
      <c r="P4600" s="1283">
        <v>5.35</v>
      </c>
      <c r="R4600" s="1067"/>
      <c r="Z4600" s="21"/>
      <c r="AH4600"/>
    </row>
    <row r="4601" spans="1:34" ht="11.25" customHeight="1">
      <c r="A4601"/>
      <c r="B4601" s="1281" t="s">
        <v>27</v>
      </c>
      <c r="C4601" s="1282">
        <v>5445</v>
      </c>
      <c r="D4601" s="1341" t="str">
        <f t="shared" si="85"/>
        <v>MI5445</v>
      </c>
      <c r="E4601" s="1514" t="s">
        <v>124</v>
      </c>
      <c r="F4601" s="1390">
        <v>444</v>
      </c>
      <c r="G4601" s="1283">
        <v>2.93</v>
      </c>
      <c r="H4601" s="1283">
        <v>4.03</v>
      </c>
      <c r="I4601" s="1283">
        <v>5.61</v>
      </c>
      <c r="J4601" s="1283"/>
      <c r="K4601" s="1283"/>
      <c r="L4601" s="1283"/>
      <c r="M4601" s="1283"/>
      <c r="N4601" s="1283"/>
      <c r="O4601" s="1283"/>
      <c r="P4601" s="1283">
        <v>4.03</v>
      </c>
      <c r="R4601" s="1067"/>
      <c r="Z4601" s="21"/>
      <c r="AH4601"/>
    </row>
    <row r="4602" spans="1:34" ht="11.25" customHeight="1">
      <c r="A4602"/>
      <c r="B4602" s="1281" t="s">
        <v>27</v>
      </c>
      <c r="C4602" s="1282">
        <v>5462</v>
      </c>
      <c r="D4602" s="1341" t="str">
        <f t="shared" si="85"/>
        <v>MI5462</v>
      </c>
      <c r="E4602" s="1514" t="s">
        <v>125</v>
      </c>
      <c r="F4602" s="1390">
        <v>443</v>
      </c>
      <c r="G4602" s="1283">
        <v>2.92</v>
      </c>
      <c r="H4602" s="1283">
        <v>4.01</v>
      </c>
      <c r="I4602" s="1283">
        <v>5.59</v>
      </c>
      <c r="J4602" s="1283"/>
      <c r="K4602" s="1283"/>
      <c r="L4602" s="1283"/>
      <c r="M4602" s="1283"/>
      <c r="N4602" s="1283"/>
      <c r="O4602" s="1283"/>
      <c r="P4602" s="1283">
        <v>4.01</v>
      </c>
      <c r="R4602" s="1067"/>
      <c r="Z4602" s="21"/>
      <c r="AH4602"/>
    </row>
    <row r="4603" spans="1:34" ht="11.25" customHeight="1">
      <c r="A4603"/>
      <c r="B4603" s="1281" t="s">
        <v>27</v>
      </c>
      <c r="C4603" s="1282">
        <v>5476</v>
      </c>
      <c r="D4603" s="1341" t="str">
        <f t="shared" si="85"/>
        <v>MI5476</v>
      </c>
      <c r="E4603" s="1514" t="s">
        <v>125</v>
      </c>
      <c r="F4603" s="1390">
        <v>461</v>
      </c>
      <c r="G4603" s="1283">
        <v>3.13</v>
      </c>
      <c r="H4603" s="1283">
        <v>4.3099999999999996</v>
      </c>
      <c r="I4603" s="1283">
        <v>6</v>
      </c>
      <c r="J4603" s="1283"/>
      <c r="K4603" s="1283"/>
      <c r="L4603" s="1283"/>
      <c r="M4603" s="1283"/>
      <c r="N4603" s="1283"/>
      <c r="O4603" s="1283"/>
      <c r="P4603" s="1283">
        <v>4.3099999999999996</v>
      </c>
      <c r="R4603" s="1067"/>
      <c r="Z4603" s="21"/>
      <c r="AH4603"/>
    </row>
    <row r="4604" spans="1:34" ht="11.25" customHeight="1">
      <c r="A4604"/>
      <c r="B4604" s="1281" t="s">
        <v>27</v>
      </c>
      <c r="C4604" s="1282">
        <v>5479</v>
      </c>
      <c r="D4604" s="1341" t="str">
        <f t="shared" si="85"/>
        <v>MI5479</v>
      </c>
      <c r="E4604" s="1514" t="s">
        <v>123</v>
      </c>
      <c r="F4604" s="1390">
        <v>493</v>
      </c>
      <c r="G4604" s="1283">
        <v>3.52</v>
      </c>
      <c r="H4604" s="1283">
        <v>4.83</v>
      </c>
      <c r="I4604" s="1283">
        <v>6.74</v>
      </c>
      <c r="J4604" s="1283"/>
      <c r="K4604" s="1283"/>
      <c r="L4604" s="1283"/>
      <c r="M4604" s="1283"/>
      <c r="N4604" s="1283"/>
      <c r="O4604" s="1283"/>
      <c r="P4604" s="1283">
        <v>4.83</v>
      </c>
      <c r="R4604" s="1067"/>
      <c r="Z4604" s="21"/>
      <c r="AH4604"/>
    </row>
    <row r="4605" spans="1:34" ht="11.25" customHeight="1">
      <c r="A4605"/>
      <c r="B4605" s="1281" t="s">
        <v>27</v>
      </c>
      <c r="C4605" s="1282">
        <v>5480</v>
      </c>
      <c r="D4605" s="1341" t="str">
        <f t="shared" si="85"/>
        <v>MI5480</v>
      </c>
      <c r="E4605" s="1514" t="s">
        <v>124</v>
      </c>
      <c r="F4605" s="1390">
        <v>504</v>
      </c>
      <c r="G4605" s="1283">
        <v>3.65</v>
      </c>
      <c r="H4605" s="1283">
        <v>5.0199999999999996</v>
      </c>
      <c r="I4605" s="1283">
        <v>6.99</v>
      </c>
      <c r="J4605" s="1283"/>
      <c r="K4605" s="1283"/>
      <c r="L4605" s="1283"/>
      <c r="M4605" s="1283"/>
      <c r="N4605" s="1283"/>
      <c r="O4605" s="1283"/>
      <c r="P4605" s="1283">
        <v>5.0199999999999996</v>
      </c>
      <c r="R4605" s="1067"/>
      <c r="Z4605" s="21"/>
      <c r="AH4605"/>
    </row>
    <row r="4606" spans="1:34" ht="11.25" customHeight="1">
      <c r="A4606"/>
      <c r="B4606" s="1281" t="s">
        <v>27</v>
      </c>
      <c r="C4606" s="1282">
        <v>5506</v>
      </c>
      <c r="D4606" s="1341" t="str">
        <f t="shared" si="85"/>
        <v>MI5506</v>
      </c>
      <c r="E4606" s="1514" t="s">
        <v>123</v>
      </c>
      <c r="F4606" s="1390">
        <v>390</v>
      </c>
      <c r="G4606" s="1283">
        <v>2.2799999999999998</v>
      </c>
      <c r="H4606" s="1283">
        <v>3.14</v>
      </c>
      <c r="I4606" s="1283">
        <v>4.37</v>
      </c>
      <c r="J4606" s="1283"/>
      <c r="K4606" s="1283"/>
      <c r="L4606" s="1283"/>
      <c r="M4606" s="1283"/>
      <c r="N4606" s="1283"/>
      <c r="O4606" s="1283"/>
      <c r="P4606" s="1283">
        <v>3.14</v>
      </c>
      <c r="R4606" s="1067"/>
      <c r="Z4606" s="21"/>
      <c r="AH4606"/>
    </row>
    <row r="4607" spans="1:34" ht="11.25" customHeight="1">
      <c r="A4607"/>
      <c r="B4607" s="1281" t="s">
        <v>27</v>
      </c>
      <c r="C4607" s="1282">
        <v>5507</v>
      </c>
      <c r="D4607" s="1341" t="str">
        <f t="shared" si="85"/>
        <v>MI5507</v>
      </c>
      <c r="E4607" s="1514" t="s">
        <v>123</v>
      </c>
      <c r="F4607" s="1390">
        <v>422</v>
      </c>
      <c r="G4607" s="1283">
        <v>2.66</v>
      </c>
      <c r="H4607" s="1283">
        <v>3.66</v>
      </c>
      <c r="I4607" s="1283">
        <v>5.1100000000000003</v>
      </c>
      <c r="J4607" s="1283"/>
      <c r="K4607" s="1283"/>
      <c r="L4607" s="1283"/>
      <c r="M4607" s="1283"/>
      <c r="N4607" s="1283"/>
      <c r="O4607" s="1283"/>
      <c r="P4607" s="1283">
        <v>3.66</v>
      </c>
      <c r="R4607" s="1067"/>
      <c r="Z4607" s="21"/>
      <c r="AH4607"/>
    </row>
    <row r="4608" spans="1:34" ht="11.25" customHeight="1">
      <c r="A4608"/>
      <c r="B4608" s="1281" t="s">
        <v>27</v>
      </c>
      <c r="C4608" s="1282">
        <v>5509</v>
      </c>
      <c r="D4608" s="1341" t="str">
        <f t="shared" si="85"/>
        <v>MI5509</v>
      </c>
      <c r="E4608" s="1514" t="s">
        <v>123</v>
      </c>
      <c r="F4608" s="1390">
        <v>432</v>
      </c>
      <c r="G4608" s="1283">
        <v>2.78</v>
      </c>
      <c r="H4608" s="1283">
        <v>3.83</v>
      </c>
      <c r="I4608" s="1283">
        <v>5.34</v>
      </c>
      <c r="J4608" s="1283"/>
      <c r="K4608" s="1283"/>
      <c r="L4608" s="1283"/>
      <c r="M4608" s="1283"/>
      <c r="N4608" s="1283"/>
      <c r="O4608" s="1283"/>
      <c r="P4608" s="1283">
        <v>3.83</v>
      </c>
      <c r="R4608" s="1067"/>
      <c r="Z4608" s="21"/>
      <c r="AH4608"/>
    </row>
    <row r="4609" spans="1:34" ht="11.25" customHeight="1">
      <c r="A4609"/>
      <c r="B4609" s="1281" t="s">
        <v>27</v>
      </c>
      <c r="C4609" s="1282">
        <v>5538</v>
      </c>
      <c r="D4609" s="1341" t="str">
        <f t="shared" si="85"/>
        <v>MI5538</v>
      </c>
      <c r="E4609" s="1514" t="s">
        <v>121</v>
      </c>
      <c r="F4609" s="1390">
        <v>412</v>
      </c>
      <c r="G4609" s="1283">
        <v>2.54</v>
      </c>
      <c r="H4609" s="1283">
        <v>3.5</v>
      </c>
      <c r="I4609" s="1283">
        <v>4.88</v>
      </c>
      <c r="J4609" s="1283"/>
      <c r="K4609" s="1283"/>
      <c r="L4609" s="1283"/>
      <c r="M4609" s="1283"/>
      <c r="N4609" s="1283"/>
      <c r="O4609" s="1283"/>
      <c r="P4609" s="1283">
        <v>3.5</v>
      </c>
      <c r="R4609" s="1067"/>
      <c r="Z4609" s="21"/>
      <c r="AH4609"/>
    </row>
    <row r="4610" spans="1:34" ht="11.25" customHeight="1">
      <c r="A4610"/>
      <c r="B4610" s="1281" t="s">
        <v>27</v>
      </c>
      <c r="C4610" s="1282">
        <v>5550</v>
      </c>
      <c r="D4610" s="1341" t="str">
        <f t="shared" si="85"/>
        <v>MI5550</v>
      </c>
      <c r="E4610" s="1514" t="s">
        <v>125</v>
      </c>
      <c r="F4610" s="1390">
        <v>389</v>
      </c>
      <c r="G4610" s="1283">
        <v>2.27</v>
      </c>
      <c r="H4610" s="1283">
        <v>3.12</v>
      </c>
      <c r="I4610" s="1283">
        <v>4.3499999999999996</v>
      </c>
      <c r="J4610" s="1283"/>
      <c r="K4610" s="1283"/>
      <c r="L4610" s="1283"/>
      <c r="M4610" s="1283"/>
      <c r="N4610" s="1283"/>
      <c r="O4610" s="1283"/>
      <c r="P4610" s="1283">
        <v>3.12</v>
      </c>
      <c r="R4610" s="1067"/>
      <c r="Z4610" s="21"/>
      <c r="AH4610"/>
    </row>
    <row r="4611" spans="1:34" ht="11.25" customHeight="1">
      <c r="A4611"/>
      <c r="B4611" s="1281" t="s">
        <v>27</v>
      </c>
      <c r="C4611" s="1282">
        <v>5551</v>
      </c>
      <c r="D4611" s="1341" t="str">
        <f t="shared" si="85"/>
        <v>MI5551</v>
      </c>
      <c r="E4611" s="1514" t="s">
        <v>122</v>
      </c>
      <c r="F4611" s="1390">
        <v>750</v>
      </c>
      <c r="G4611" s="1283">
        <v>12.64</v>
      </c>
      <c r="H4611" s="1283">
        <v>17.37</v>
      </c>
      <c r="I4611" s="1283">
        <v>24.22</v>
      </c>
      <c r="J4611" s="1283"/>
      <c r="K4611" s="1283"/>
      <c r="L4611" s="1283"/>
      <c r="M4611" s="1283"/>
      <c r="N4611" s="1283"/>
      <c r="O4611" s="1283"/>
      <c r="P4611" s="1283">
        <v>17.37</v>
      </c>
      <c r="R4611" s="1067"/>
      <c r="Z4611" s="21"/>
      <c r="AH4611"/>
    </row>
    <row r="4612" spans="1:34" ht="11.25" customHeight="1">
      <c r="A4612"/>
      <c r="B4612" s="1281" t="s">
        <v>27</v>
      </c>
      <c r="C4612" s="1282">
        <v>5552</v>
      </c>
      <c r="D4612" s="1341" t="str">
        <f t="shared" si="85"/>
        <v>MI5552</v>
      </c>
      <c r="E4612" s="1514" t="s">
        <v>122</v>
      </c>
      <c r="F4612" s="1390">
        <v>609</v>
      </c>
      <c r="G4612" s="1283">
        <v>4.91</v>
      </c>
      <c r="H4612" s="1283">
        <v>6.75</v>
      </c>
      <c r="I4612" s="1283">
        <v>9.41</v>
      </c>
      <c r="J4612" s="1283"/>
      <c r="K4612" s="1283"/>
      <c r="L4612" s="1283"/>
      <c r="M4612" s="1283"/>
      <c r="N4612" s="1283"/>
      <c r="O4612" s="1283"/>
      <c r="P4612" s="1283">
        <v>6.75</v>
      </c>
      <c r="R4612" s="1067"/>
      <c r="Z4612" s="21"/>
      <c r="AH4612"/>
    </row>
    <row r="4613" spans="1:34" ht="11.25" customHeight="1">
      <c r="A4613"/>
      <c r="B4613" s="1281" t="s">
        <v>27</v>
      </c>
      <c r="C4613" s="1282">
        <v>5606</v>
      </c>
      <c r="D4613" s="1341" t="str">
        <f t="shared" si="85"/>
        <v>MI5606</v>
      </c>
      <c r="E4613" s="1514" t="s">
        <v>125</v>
      </c>
      <c r="F4613" s="1390">
        <v>261</v>
      </c>
      <c r="G4613" s="1283">
        <v>0.73</v>
      </c>
      <c r="H4613" s="1283">
        <v>1.01</v>
      </c>
      <c r="I4613" s="1283">
        <v>1.4</v>
      </c>
      <c r="J4613" s="1283"/>
      <c r="K4613" s="1283"/>
      <c r="L4613" s="1283"/>
      <c r="M4613" s="1283"/>
      <c r="N4613" s="1283"/>
      <c r="O4613" s="1283"/>
      <c r="P4613" s="1283">
        <v>1.01</v>
      </c>
      <c r="R4613" s="1067"/>
      <c r="Z4613" s="21"/>
      <c r="AH4613"/>
    </row>
    <row r="4614" spans="1:34" ht="11.25" customHeight="1">
      <c r="A4614"/>
      <c r="B4614" s="1281" t="s">
        <v>27</v>
      </c>
      <c r="C4614" s="1282">
        <v>5610</v>
      </c>
      <c r="D4614" s="1341" t="str">
        <f t="shared" si="85"/>
        <v>MI5610</v>
      </c>
      <c r="E4614" s="1514" t="s">
        <v>124</v>
      </c>
      <c r="F4614" s="1390">
        <v>380</v>
      </c>
      <c r="G4614" s="1283">
        <v>2.16</v>
      </c>
      <c r="H4614" s="1283">
        <v>2.97</v>
      </c>
      <c r="I4614" s="1283">
        <v>4.1399999999999997</v>
      </c>
      <c r="J4614" s="1283"/>
      <c r="K4614" s="1283"/>
      <c r="L4614" s="1283"/>
      <c r="M4614" s="1283"/>
      <c r="N4614" s="1283"/>
      <c r="O4614" s="1283"/>
      <c r="P4614" s="1283">
        <v>2.97</v>
      </c>
      <c r="R4614" s="1067"/>
      <c r="Z4614" s="21"/>
      <c r="AH4614"/>
    </row>
    <row r="4615" spans="1:34" ht="11.25" customHeight="1">
      <c r="A4615"/>
      <c r="B4615" s="1281" t="s">
        <v>27</v>
      </c>
      <c r="C4615" s="1282">
        <v>5645</v>
      </c>
      <c r="D4615" s="1341" t="str">
        <f t="shared" si="85"/>
        <v>MI5645</v>
      </c>
      <c r="E4615" s="1514" t="s">
        <v>124</v>
      </c>
      <c r="F4615" s="1390">
        <v>745</v>
      </c>
      <c r="G4615" s="1283">
        <v>6.54</v>
      </c>
      <c r="H4615" s="1283">
        <v>8.99</v>
      </c>
      <c r="I4615" s="1283">
        <v>12.54</v>
      </c>
      <c r="J4615" s="1283"/>
      <c r="K4615" s="1283"/>
      <c r="L4615" s="1283"/>
      <c r="M4615" s="1283"/>
      <c r="N4615" s="1283"/>
      <c r="O4615" s="1283"/>
      <c r="P4615" s="1283">
        <v>8.99</v>
      </c>
      <c r="R4615" s="1067"/>
      <c r="Z4615" s="21"/>
      <c r="AH4615"/>
    </row>
    <row r="4616" spans="1:34" ht="11.25" customHeight="1">
      <c r="A4616"/>
      <c r="B4616" s="1281" t="s">
        <v>27</v>
      </c>
      <c r="C4616" s="1282">
        <v>6204</v>
      </c>
      <c r="D4616" s="1341" t="str">
        <f t="shared" si="85"/>
        <v>MI6204</v>
      </c>
      <c r="E4616" s="1514" t="s">
        <v>122</v>
      </c>
      <c r="F4616" s="1390">
        <v>500</v>
      </c>
      <c r="G4616" s="1283">
        <v>3.6</v>
      </c>
      <c r="H4616" s="1283">
        <v>4.95</v>
      </c>
      <c r="I4616" s="1283">
        <v>6.9</v>
      </c>
      <c r="J4616" s="1283"/>
      <c r="K4616" s="1283"/>
      <c r="L4616" s="1283"/>
      <c r="M4616" s="1283"/>
      <c r="N4616" s="1283"/>
      <c r="O4616" s="1283"/>
      <c r="P4616" s="1283">
        <v>4.95</v>
      </c>
      <c r="R4616" s="1067"/>
      <c r="Z4616" s="21"/>
      <c r="AH4616"/>
    </row>
    <row r="4617" spans="1:34" ht="11.25" customHeight="1">
      <c r="A4617"/>
      <c r="B4617" s="1281" t="s">
        <v>27</v>
      </c>
      <c r="C4617" s="1282">
        <v>6216</v>
      </c>
      <c r="D4617" s="1341" t="str">
        <f t="shared" si="85"/>
        <v>MI6216</v>
      </c>
      <c r="E4617" s="1514" t="s">
        <v>122</v>
      </c>
      <c r="F4617" s="1390">
        <v>496</v>
      </c>
      <c r="G4617" s="1283">
        <v>3.55</v>
      </c>
      <c r="H4617" s="1283">
        <v>4.88</v>
      </c>
      <c r="I4617" s="1283">
        <v>6.81</v>
      </c>
      <c r="J4617" s="1283"/>
      <c r="K4617" s="1283"/>
      <c r="L4617" s="1283"/>
      <c r="M4617" s="1283"/>
      <c r="N4617" s="1283"/>
      <c r="O4617" s="1283"/>
      <c r="P4617" s="1283">
        <v>4.88</v>
      </c>
      <c r="R4617" s="1067"/>
      <c r="Z4617" s="21"/>
      <c r="AH4617"/>
    </row>
    <row r="4618" spans="1:34" ht="11.25" customHeight="1">
      <c r="A4618"/>
      <c r="B4618" s="1281" t="s">
        <v>27</v>
      </c>
      <c r="C4618" s="1282">
        <v>6217</v>
      </c>
      <c r="D4618" s="1341" t="str">
        <f t="shared" si="85"/>
        <v>MI6217</v>
      </c>
      <c r="E4618" s="1514" t="s">
        <v>124</v>
      </c>
      <c r="F4618" s="1390">
        <v>406</v>
      </c>
      <c r="G4618" s="1283">
        <v>2.4700000000000002</v>
      </c>
      <c r="H4618" s="1283">
        <v>3.4</v>
      </c>
      <c r="I4618" s="1283">
        <v>4.74</v>
      </c>
      <c r="J4618" s="1283"/>
      <c r="K4618" s="1283"/>
      <c r="L4618" s="1283"/>
      <c r="M4618" s="1283"/>
      <c r="N4618" s="1283"/>
      <c r="O4618" s="1283"/>
      <c r="P4618" s="1283">
        <v>3.4</v>
      </c>
      <c r="R4618" s="1067"/>
      <c r="Z4618" s="21"/>
      <c r="AH4618"/>
    </row>
    <row r="4619" spans="1:34" ht="11.25" customHeight="1">
      <c r="A4619"/>
      <c r="B4619" s="1281" t="s">
        <v>27</v>
      </c>
      <c r="C4619" s="1282">
        <v>6229</v>
      </c>
      <c r="D4619" s="1341" t="str">
        <f t="shared" si="85"/>
        <v>MI6229</v>
      </c>
      <c r="E4619" s="1514" t="s">
        <v>123</v>
      </c>
      <c r="F4619" s="1390">
        <v>402</v>
      </c>
      <c r="G4619" s="1283">
        <v>2.42</v>
      </c>
      <c r="H4619" s="1283">
        <v>3.33</v>
      </c>
      <c r="I4619" s="1283">
        <v>4.6500000000000004</v>
      </c>
      <c r="J4619" s="1283"/>
      <c r="K4619" s="1283"/>
      <c r="L4619" s="1283"/>
      <c r="M4619" s="1283"/>
      <c r="N4619" s="1283"/>
      <c r="O4619" s="1283"/>
      <c r="P4619" s="1283">
        <v>3.33</v>
      </c>
      <c r="R4619" s="1067"/>
      <c r="Z4619" s="21"/>
      <c r="AH4619"/>
    </row>
    <row r="4620" spans="1:34" ht="11.25" customHeight="1">
      <c r="A4620"/>
      <c r="B4620" s="1281" t="s">
        <v>27</v>
      </c>
      <c r="C4620" s="1282">
        <v>6235</v>
      </c>
      <c r="D4620" s="1341" t="str">
        <f t="shared" ref="D4620:D4683" si="86">B4620&amp;TEXT(C4620,"0000")</f>
        <v>MI6235</v>
      </c>
      <c r="E4620" s="1514" t="s">
        <v>122</v>
      </c>
      <c r="F4620" s="1390">
        <v>445</v>
      </c>
      <c r="G4620" s="1283">
        <v>2.94</v>
      </c>
      <c r="H4620" s="1283">
        <v>4.04</v>
      </c>
      <c r="I4620" s="1283">
        <v>5.64</v>
      </c>
      <c r="J4620" s="1283"/>
      <c r="K4620" s="1283"/>
      <c r="L4620" s="1283"/>
      <c r="M4620" s="1283"/>
      <c r="N4620" s="1283"/>
      <c r="O4620" s="1283"/>
      <c r="P4620" s="1283">
        <v>4.04</v>
      </c>
      <c r="R4620" s="1067"/>
      <c r="Z4620" s="21"/>
      <c r="AH4620"/>
    </row>
    <row r="4621" spans="1:34" ht="11.25" customHeight="1">
      <c r="A4621"/>
      <c r="B4621" s="1281" t="s">
        <v>27</v>
      </c>
      <c r="C4621" s="1282">
        <v>6306</v>
      </c>
      <c r="D4621" s="1341" t="str">
        <f t="shared" si="86"/>
        <v>MI6306</v>
      </c>
      <c r="E4621" s="1514" t="s">
        <v>123</v>
      </c>
      <c r="F4621" s="1390">
        <v>474</v>
      </c>
      <c r="G4621" s="1283">
        <v>3.29</v>
      </c>
      <c r="H4621" s="1283">
        <v>4.5199999999999996</v>
      </c>
      <c r="I4621" s="1283">
        <v>6.3</v>
      </c>
      <c r="J4621" s="1283"/>
      <c r="K4621" s="1283"/>
      <c r="L4621" s="1283"/>
      <c r="M4621" s="1283"/>
      <c r="N4621" s="1283"/>
      <c r="O4621" s="1283"/>
      <c r="P4621" s="1283">
        <v>4.5199999999999996</v>
      </c>
      <c r="R4621" s="1067"/>
      <c r="Z4621" s="21"/>
      <c r="AH4621"/>
    </row>
    <row r="4622" spans="1:34" ht="11.25" customHeight="1">
      <c r="A4622"/>
      <c r="B4622" s="1281" t="s">
        <v>27</v>
      </c>
      <c r="C4622" s="1282">
        <v>6319</v>
      </c>
      <c r="D4622" s="1341" t="str">
        <f t="shared" si="86"/>
        <v>MI6319</v>
      </c>
      <c r="E4622" s="1514" t="s">
        <v>123</v>
      </c>
      <c r="F4622" s="1390">
        <v>336</v>
      </c>
      <c r="G4622" s="1283">
        <v>1.63</v>
      </c>
      <c r="H4622" s="1283">
        <v>2.2400000000000002</v>
      </c>
      <c r="I4622" s="1283">
        <v>3.13</v>
      </c>
      <c r="J4622" s="1283"/>
      <c r="K4622" s="1283"/>
      <c r="L4622" s="1283"/>
      <c r="M4622" s="1283"/>
      <c r="N4622" s="1283"/>
      <c r="O4622" s="1283"/>
      <c r="P4622" s="1283">
        <v>2.2400000000000002</v>
      </c>
      <c r="R4622" s="1067"/>
      <c r="Z4622" s="21"/>
      <c r="AH4622"/>
    </row>
    <row r="4623" spans="1:34" ht="11.25" customHeight="1">
      <c r="A4623"/>
      <c r="B4623" s="1281" t="s">
        <v>27</v>
      </c>
      <c r="C4623" s="1282">
        <v>6325</v>
      </c>
      <c r="D4623" s="1341" t="str">
        <f t="shared" si="86"/>
        <v>MI6325</v>
      </c>
      <c r="E4623" s="1514" t="s">
        <v>124</v>
      </c>
      <c r="F4623" s="1390">
        <v>437</v>
      </c>
      <c r="G4623" s="1283">
        <v>2.84</v>
      </c>
      <c r="H4623" s="1283">
        <v>3.91</v>
      </c>
      <c r="I4623" s="1283">
        <v>5.45</v>
      </c>
      <c r="J4623" s="1283"/>
      <c r="K4623" s="1283"/>
      <c r="L4623" s="1283"/>
      <c r="M4623" s="1283"/>
      <c r="N4623" s="1283"/>
      <c r="O4623" s="1283"/>
      <c r="P4623" s="1283">
        <v>3.91</v>
      </c>
      <c r="R4623" s="1067"/>
      <c r="Z4623" s="21"/>
      <c r="AH4623"/>
    </row>
    <row r="4624" spans="1:34" ht="11.25" customHeight="1">
      <c r="A4624"/>
      <c r="B4624" s="1281" t="s">
        <v>27</v>
      </c>
      <c r="C4624" s="1282">
        <v>6400</v>
      </c>
      <c r="D4624" s="1341" t="str">
        <f t="shared" si="86"/>
        <v>MI6400</v>
      </c>
      <c r="E4624" s="1514" t="s">
        <v>125</v>
      </c>
      <c r="F4624" s="1390">
        <v>493</v>
      </c>
      <c r="G4624" s="1283">
        <v>3.52</v>
      </c>
      <c r="H4624" s="1283">
        <v>4.83</v>
      </c>
      <c r="I4624" s="1283">
        <v>6.74</v>
      </c>
      <c r="J4624" s="1283"/>
      <c r="K4624" s="1283"/>
      <c r="L4624" s="1283"/>
      <c r="M4624" s="1283"/>
      <c r="N4624" s="1283"/>
      <c r="O4624" s="1283"/>
      <c r="P4624" s="1283">
        <v>4.83</v>
      </c>
      <c r="R4624" s="1067"/>
      <c r="Z4624" s="21"/>
      <c r="AH4624"/>
    </row>
    <row r="4625" spans="1:34" ht="11.25" customHeight="1">
      <c r="A4625"/>
      <c r="B4625" s="1281" t="s">
        <v>27</v>
      </c>
      <c r="C4625" s="1282">
        <v>6504</v>
      </c>
      <c r="D4625" s="1341" t="str">
        <f t="shared" si="86"/>
        <v>MI6504</v>
      </c>
      <c r="E4625" s="1514" t="s">
        <v>121</v>
      </c>
      <c r="F4625" s="1390">
        <v>324</v>
      </c>
      <c r="G4625" s="1283">
        <v>1.49</v>
      </c>
      <c r="H4625" s="1283">
        <v>2.0499999999999998</v>
      </c>
      <c r="I4625" s="1283">
        <v>2.85</v>
      </c>
      <c r="J4625" s="1283"/>
      <c r="K4625" s="1283"/>
      <c r="L4625" s="1283"/>
      <c r="M4625" s="1283"/>
      <c r="N4625" s="1283"/>
      <c r="O4625" s="1283"/>
      <c r="P4625" s="1283">
        <v>2.0499999999999998</v>
      </c>
      <c r="R4625" s="1067"/>
      <c r="Z4625" s="21"/>
      <c r="AH4625"/>
    </row>
    <row r="4626" spans="1:34" ht="11.25" customHeight="1">
      <c r="A4626"/>
      <c r="B4626" s="1281" t="s">
        <v>27</v>
      </c>
      <c r="C4626" s="1282">
        <v>6702</v>
      </c>
      <c r="D4626" s="1341" t="str">
        <f t="shared" si="86"/>
        <v>MI6702</v>
      </c>
      <c r="E4626" s="1514" t="s">
        <v>122</v>
      </c>
      <c r="F4626" s="1390">
        <v>429</v>
      </c>
      <c r="G4626" s="1283">
        <v>2.75</v>
      </c>
      <c r="H4626" s="1283">
        <v>3.78</v>
      </c>
      <c r="I4626" s="1283">
        <v>5.27</v>
      </c>
      <c r="J4626" s="1283"/>
      <c r="K4626" s="1283"/>
      <c r="L4626" s="1283"/>
      <c r="M4626" s="1283"/>
      <c r="N4626" s="1283"/>
      <c r="O4626" s="1283"/>
      <c r="P4626" s="1283">
        <v>3.78</v>
      </c>
      <c r="R4626" s="1067"/>
      <c r="Z4626" s="21"/>
      <c r="AH4626"/>
    </row>
    <row r="4627" spans="1:34" ht="11.25" customHeight="1">
      <c r="A4627"/>
      <c r="B4627" s="1281" t="s">
        <v>27</v>
      </c>
      <c r="C4627" s="1282">
        <v>6703</v>
      </c>
      <c r="D4627" s="1341" t="str">
        <f t="shared" si="86"/>
        <v>MI6703</v>
      </c>
      <c r="E4627" s="1514" t="s">
        <v>122</v>
      </c>
      <c r="F4627" s="1390">
        <v>522</v>
      </c>
      <c r="G4627" s="1283">
        <v>3.86</v>
      </c>
      <c r="H4627" s="1283">
        <v>5.31</v>
      </c>
      <c r="I4627" s="1283">
        <v>7.41</v>
      </c>
      <c r="J4627" s="1283"/>
      <c r="K4627" s="1283"/>
      <c r="L4627" s="1283"/>
      <c r="M4627" s="1283"/>
      <c r="N4627" s="1283"/>
      <c r="O4627" s="1283"/>
      <c r="P4627" s="1283">
        <v>5.31</v>
      </c>
      <c r="R4627" s="1067"/>
      <c r="Z4627" s="21"/>
      <c r="AH4627"/>
    </row>
    <row r="4628" spans="1:34" ht="11.25" customHeight="1">
      <c r="A4628"/>
      <c r="B4628" s="1281" t="s">
        <v>27</v>
      </c>
      <c r="C4628" s="1282">
        <v>6704</v>
      </c>
      <c r="D4628" s="1341" t="str">
        <f t="shared" si="86"/>
        <v>MI6704</v>
      </c>
      <c r="E4628" s="1514" t="s">
        <v>122</v>
      </c>
      <c r="F4628" s="1390">
        <v>455</v>
      </c>
      <c r="G4628" s="1283">
        <v>3.06</v>
      </c>
      <c r="H4628" s="1283">
        <v>4.21</v>
      </c>
      <c r="I4628" s="1283">
        <v>5.87</v>
      </c>
      <c r="J4628" s="1283"/>
      <c r="K4628" s="1283"/>
      <c r="L4628" s="1283"/>
      <c r="M4628" s="1283"/>
      <c r="N4628" s="1283"/>
      <c r="O4628" s="1283"/>
      <c r="P4628" s="1283">
        <v>4.21</v>
      </c>
      <c r="R4628" s="1067"/>
      <c r="Z4628" s="21"/>
      <c r="AH4628"/>
    </row>
    <row r="4629" spans="1:34" ht="11.25" customHeight="1">
      <c r="A4629"/>
      <c r="B4629" s="1281" t="s">
        <v>27</v>
      </c>
      <c r="C4629" s="1282">
        <v>6801</v>
      </c>
      <c r="D4629" s="1341" t="str">
        <f t="shared" si="86"/>
        <v>MI6801</v>
      </c>
      <c r="E4629" s="1514" t="s">
        <v>122</v>
      </c>
      <c r="F4629" s="1390">
        <v>613</v>
      </c>
      <c r="G4629" s="1283">
        <v>4.96</v>
      </c>
      <c r="H4629" s="1283">
        <v>6.81</v>
      </c>
      <c r="I4629" s="1283">
        <v>9.5</v>
      </c>
      <c r="J4629" s="1283"/>
      <c r="K4629" s="1283"/>
      <c r="L4629" s="1283"/>
      <c r="M4629" s="1283"/>
      <c r="N4629" s="1283"/>
      <c r="O4629" s="1283"/>
      <c r="P4629" s="1283">
        <v>6.81</v>
      </c>
      <c r="R4629" s="1067"/>
      <c r="Z4629" s="21"/>
      <c r="AH4629"/>
    </row>
    <row r="4630" spans="1:34" ht="11.25" customHeight="1">
      <c r="A4630"/>
      <c r="B4630" s="1281" t="s">
        <v>27</v>
      </c>
      <c r="C4630" s="1282">
        <v>6824</v>
      </c>
      <c r="D4630" s="1341" t="str">
        <f t="shared" si="86"/>
        <v>MI6824</v>
      </c>
      <c r="E4630" s="1514" t="s">
        <v>122</v>
      </c>
      <c r="F4630" s="1390">
        <v>750</v>
      </c>
      <c r="G4630" s="1283">
        <v>21.31</v>
      </c>
      <c r="H4630" s="1283">
        <v>29.3</v>
      </c>
      <c r="I4630" s="1283">
        <v>40.85</v>
      </c>
      <c r="J4630" s="1283"/>
      <c r="K4630" s="1283"/>
      <c r="L4630" s="1283"/>
      <c r="M4630" s="1283"/>
      <c r="N4630" s="1283"/>
      <c r="O4630" s="1283"/>
      <c r="P4630" s="1283">
        <v>29.3</v>
      </c>
      <c r="R4630" s="1067"/>
      <c r="Z4630" s="21"/>
      <c r="AH4630"/>
    </row>
    <row r="4631" spans="1:34" ht="11.25" customHeight="1">
      <c r="A4631"/>
      <c r="B4631" s="1281" t="s">
        <v>27</v>
      </c>
      <c r="C4631" s="1282">
        <v>6826</v>
      </c>
      <c r="D4631" s="1341" t="str">
        <f t="shared" si="86"/>
        <v>MI6826</v>
      </c>
      <c r="E4631" s="1514" t="s">
        <v>122</v>
      </c>
      <c r="F4631" s="1390">
        <v>612</v>
      </c>
      <c r="G4631" s="1283">
        <v>4.9400000000000004</v>
      </c>
      <c r="H4631" s="1283">
        <v>6.8</v>
      </c>
      <c r="I4631" s="1283">
        <v>9.48</v>
      </c>
      <c r="J4631" s="1283"/>
      <c r="K4631" s="1283"/>
      <c r="L4631" s="1283"/>
      <c r="M4631" s="1283"/>
      <c r="N4631" s="1283"/>
      <c r="O4631" s="1283"/>
      <c r="P4631" s="1283">
        <v>6.8</v>
      </c>
      <c r="R4631" s="1067"/>
      <c r="Z4631" s="21"/>
      <c r="AH4631"/>
    </row>
    <row r="4632" spans="1:34" ht="11.25" customHeight="1">
      <c r="A4632"/>
      <c r="B4632" s="1281" t="s">
        <v>27</v>
      </c>
      <c r="C4632" s="1282">
        <v>6834</v>
      </c>
      <c r="D4632" s="1341" t="str">
        <f t="shared" si="86"/>
        <v>MI6834</v>
      </c>
      <c r="E4632" s="1514" t="s">
        <v>123</v>
      </c>
      <c r="F4632" s="1390">
        <v>309</v>
      </c>
      <c r="G4632" s="1283">
        <v>1.31</v>
      </c>
      <c r="H4632" s="1283">
        <v>1.8</v>
      </c>
      <c r="I4632" s="1283">
        <v>2.5099999999999998</v>
      </c>
      <c r="J4632" s="1283"/>
      <c r="K4632" s="1283"/>
      <c r="L4632" s="1283"/>
      <c r="M4632" s="1283"/>
      <c r="N4632" s="1283"/>
      <c r="O4632" s="1283"/>
      <c r="P4632" s="1283">
        <v>1.8</v>
      </c>
      <c r="R4632" s="1067"/>
      <c r="Z4632" s="21"/>
      <c r="AH4632"/>
    </row>
    <row r="4633" spans="1:34" ht="11.25" customHeight="1">
      <c r="A4633"/>
      <c r="B4633" s="1281" t="s">
        <v>27</v>
      </c>
      <c r="C4633" s="1282">
        <v>6836</v>
      </c>
      <c r="D4633" s="1341" t="str">
        <f t="shared" si="86"/>
        <v>MI6836</v>
      </c>
      <c r="E4633" s="1514" t="s">
        <v>124</v>
      </c>
      <c r="F4633" s="1390">
        <v>329</v>
      </c>
      <c r="G4633" s="1283">
        <v>1.55</v>
      </c>
      <c r="H4633" s="1283">
        <v>2.13</v>
      </c>
      <c r="I4633" s="1283">
        <v>2.97</v>
      </c>
      <c r="J4633" s="1283"/>
      <c r="K4633" s="1283"/>
      <c r="L4633" s="1283"/>
      <c r="M4633" s="1283"/>
      <c r="N4633" s="1283"/>
      <c r="O4633" s="1283"/>
      <c r="P4633" s="1283">
        <v>2.13</v>
      </c>
      <c r="R4633" s="1067"/>
      <c r="Z4633" s="21"/>
      <c r="AH4633"/>
    </row>
    <row r="4634" spans="1:34" ht="11.25" customHeight="1">
      <c r="A4634"/>
      <c r="B4634" s="1281" t="s">
        <v>27</v>
      </c>
      <c r="C4634" s="1282">
        <v>6843</v>
      </c>
      <c r="D4634" s="1341" t="str">
        <f t="shared" si="86"/>
        <v>MI6843</v>
      </c>
      <c r="E4634" s="1514" t="s">
        <v>122</v>
      </c>
      <c r="F4634" s="1390">
        <v>750</v>
      </c>
      <c r="G4634" s="1283">
        <v>8.15</v>
      </c>
      <c r="H4634" s="1283">
        <v>11.2</v>
      </c>
      <c r="I4634" s="1283">
        <v>15.62</v>
      </c>
      <c r="J4634" s="1283"/>
      <c r="K4634" s="1283"/>
      <c r="L4634" s="1283"/>
      <c r="M4634" s="1283"/>
      <c r="N4634" s="1283"/>
      <c r="O4634" s="1283"/>
      <c r="P4634" s="1283">
        <v>11.2</v>
      </c>
      <c r="R4634" s="1067"/>
      <c r="Z4634" s="21"/>
      <c r="AH4634"/>
    </row>
    <row r="4635" spans="1:34" ht="11.25" customHeight="1">
      <c r="A4635"/>
      <c r="B4635" s="1281" t="s">
        <v>27</v>
      </c>
      <c r="C4635" s="1282">
        <v>6845</v>
      </c>
      <c r="D4635" s="1341" t="str">
        <f t="shared" si="86"/>
        <v>MI6845</v>
      </c>
      <c r="E4635" s="1514" t="s">
        <v>122</v>
      </c>
      <c r="F4635" s="1390">
        <v>750</v>
      </c>
      <c r="G4635" s="1283">
        <v>9.0399999999999991</v>
      </c>
      <c r="H4635" s="1283">
        <v>12.42</v>
      </c>
      <c r="I4635" s="1283">
        <v>17.32</v>
      </c>
      <c r="J4635" s="1283"/>
      <c r="K4635" s="1283"/>
      <c r="L4635" s="1283"/>
      <c r="M4635" s="1283"/>
      <c r="N4635" s="1283"/>
      <c r="O4635" s="1283"/>
      <c r="P4635" s="1283">
        <v>12.42</v>
      </c>
      <c r="R4635" s="1067"/>
      <c r="Z4635" s="21"/>
      <c r="AH4635"/>
    </row>
    <row r="4636" spans="1:34" ht="11.25" customHeight="1">
      <c r="A4636"/>
      <c r="B4636" s="1281" t="s">
        <v>27</v>
      </c>
      <c r="C4636" s="1282">
        <v>6872</v>
      </c>
      <c r="D4636" s="1341" t="str">
        <f t="shared" si="86"/>
        <v>MI6872</v>
      </c>
      <c r="E4636" s="1514" t="s">
        <v>122</v>
      </c>
      <c r="F4636" s="1390">
        <v>750</v>
      </c>
      <c r="G4636" s="1283">
        <v>10.029999999999999</v>
      </c>
      <c r="H4636" s="1283">
        <v>13.79</v>
      </c>
      <c r="I4636" s="1283">
        <v>19.23</v>
      </c>
      <c r="J4636" s="1283"/>
      <c r="K4636" s="1283"/>
      <c r="L4636" s="1283"/>
      <c r="M4636" s="1283"/>
      <c r="N4636" s="1283"/>
      <c r="O4636" s="1283"/>
      <c r="P4636" s="1283">
        <v>13.79</v>
      </c>
      <c r="R4636" s="1067"/>
      <c r="Z4636" s="21"/>
      <c r="AH4636"/>
    </row>
    <row r="4637" spans="1:34" ht="11.25" customHeight="1">
      <c r="A4637"/>
      <c r="B4637" s="1281" t="s">
        <v>27</v>
      </c>
      <c r="C4637" s="1282">
        <v>6874</v>
      </c>
      <c r="D4637" s="1341" t="str">
        <f t="shared" si="86"/>
        <v>MI6874</v>
      </c>
      <c r="E4637" s="1514" t="s">
        <v>122</v>
      </c>
      <c r="F4637" s="1390">
        <v>750</v>
      </c>
      <c r="G4637" s="1283">
        <v>19.39</v>
      </c>
      <c r="H4637" s="1283">
        <v>26.66</v>
      </c>
      <c r="I4637" s="1283">
        <v>37.17</v>
      </c>
      <c r="J4637" s="1283"/>
      <c r="K4637" s="1283"/>
      <c r="L4637" s="1283"/>
      <c r="M4637" s="1283"/>
      <c r="N4637" s="1283"/>
      <c r="O4637" s="1283"/>
      <c r="P4637" s="1283">
        <v>26.66</v>
      </c>
      <c r="R4637" s="1067"/>
      <c r="Z4637" s="21"/>
      <c r="AH4637"/>
    </row>
    <row r="4638" spans="1:34" ht="11.25" customHeight="1">
      <c r="A4638"/>
      <c r="B4638" s="1281" t="s">
        <v>27</v>
      </c>
      <c r="C4638" s="1282">
        <v>7016</v>
      </c>
      <c r="D4638" s="1341" t="str">
        <f t="shared" si="86"/>
        <v>MI7016</v>
      </c>
      <c r="E4638" s="1514" t="s">
        <v>122</v>
      </c>
      <c r="F4638" s="1390">
        <v>333</v>
      </c>
      <c r="G4638" s="1283">
        <v>1.6</v>
      </c>
      <c r="H4638" s="1283">
        <v>2.19</v>
      </c>
      <c r="I4638" s="1283">
        <v>3.06</v>
      </c>
      <c r="J4638" s="1283"/>
      <c r="K4638" s="1283"/>
      <c r="L4638" s="1283"/>
      <c r="M4638" s="1283"/>
      <c r="N4638" s="1283"/>
      <c r="O4638" s="1283"/>
      <c r="P4638" s="1283">
        <v>2.19</v>
      </c>
      <c r="R4638" s="1067"/>
      <c r="Z4638" s="21"/>
      <c r="AH4638"/>
    </row>
    <row r="4639" spans="1:34" ht="11.25" customHeight="1">
      <c r="A4639"/>
      <c r="B4639" s="1281" t="s">
        <v>27</v>
      </c>
      <c r="C4639" s="1282">
        <v>7024</v>
      </c>
      <c r="D4639" s="1341" t="str">
        <f t="shared" si="86"/>
        <v>MI7024</v>
      </c>
      <c r="E4639" s="1514" t="s">
        <v>122</v>
      </c>
      <c r="F4639" s="1390">
        <v>348</v>
      </c>
      <c r="G4639" s="1283">
        <v>1.78</v>
      </c>
      <c r="H4639" s="1283">
        <v>2.44</v>
      </c>
      <c r="I4639" s="1283">
        <v>3.4</v>
      </c>
      <c r="J4639" s="1283"/>
      <c r="K4639" s="1283"/>
      <c r="L4639" s="1283"/>
      <c r="M4639" s="1283"/>
      <c r="N4639" s="1283"/>
      <c r="O4639" s="1283"/>
      <c r="P4639" s="1283">
        <v>2.44</v>
      </c>
      <c r="R4639" s="1067"/>
      <c r="Z4639" s="21"/>
      <c r="AH4639"/>
    </row>
    <row r="4640" spans="1:34" ht="11.25" customHeight="1">
      <c r="A4640"/>
      <c r="B4640" s="1281" t="s">
        <v>27</v>
      </c>
      <c r="C4640" s="1282">
        <v>7038</v>
      </c>
      <c r="D4640" s="1341" t="str">
        <f t="shared" si="86"/>
        <v>MI7038</v>
      </c>
      <c r="E4640" s="1514" t="s">
        <v>122</v>
      </c>
      <c r="F4640" s="1390">
        <v>364</v>
      </c>
      <c r="G4640" s="1283">
        <v>1.97</v>
      </c>
      <c r="H4640" s="1283">
        <v>2.71</v>
      </c>
      <c r="I4640" s="1283">
        <v>3.77</v>
      </c>
      <c r="J4640" s="1283"/>
      <c r="K4640" s="1283"/>
      <c r="L4640" s="1283"/>
      <c r="M4640" s="1283"/>
      <c r="N4640" s="1283"/>
      <c r="O4640" s="1283"/>
      <c r="P4640" s="1283">
        <v>2.71</v>
      </c>
      <c r="R4640" s="1067"/>
      <c r="Z4640" s="21"/>
      <c r="AH4640"/>
    </row>
    <row r="4641" spans="1:34" ht="11.25" customHeight="1">
      <c r="A4641"/>
      <c r="B4641" s="1281" t="s">
        <v>27</v>
      </c>
      <c r="C4641" s="1282">
        <v>7046</v>
      </c>
      <c r="D4641" s="1341" t="str">
        <f t="shared" si="86"/>
        <v>MI7046</v>
      </c>
      <c r="E4641" s="1514" t="s">
        <v>122</v>
      </c>
      <c r="F4641" s="1390">
        <v>627</v>
      </c>
      <c r="G4641" s="1283">
        <v>5.12</v>
      </c>
      <c r="H4641" s="1283">
        <v>7.05</v>
      </c>
      <c r="I4641" s="1283">
        <v>9.82</v>
      </c>
      <c r="J4641" s="1283"/>
      <c r="K4641" s="1283"/>
      <c r="L4641" s="1283"/>
      <c r="M4641" s="1283"/>
      <c r="N4641" s="1283"/>
      <c r="O4641" s="1283"/>
      <c r="P4641" s="1283">
        <v>7.05</v>
      </c>
      <c r="R4641" s="1067"/>
      <c r="Z4641" s="21"/>
      <c r="AH4641"/>
    </row>
    <row r="4642" spans="1:34" ht="11.25" customHeight="1">
      <c r="A4642"/>
      <c r="B4642" s="1281" t="s">
        <v>27</v>
      </c>
      <c r="C4642" s="1282">
        <v>7047</v>
      </c>
      <c r="D4642" s="1341" t="str">
        <f t="shared" si="86"/>
        <v>MI7047</v>
      </c>
      <c r="E4642" s="1514" t="s">
        <v>122</v>
      </c>
      <c r="F4642" s="1390">
        <v>387</v>
      </c>
      <c r="G4642" s="1283">
        <v>2.2400000000000002</v>
      </c>
      <c r="H4642" s="1283">
        <v>3.09</v>
      </c>
      <c r="I4642" s="1283">
        <v>4.3</v>
      </c>
      <c r="J4642" s="1283"/>
      <c r="K4642" s="1283"/>
      <c r="L4642" s="1283"/>
      <c r="M4642" s="1283"/>
      <c r="N4642" s="1283"/>
      <c r="O4642" s="1283"/>
      <c r="P4642" s="1283">
        <v>3.09</v>
      </c>
      <c r="R4642" s="1067"/>
      <c r="Z4642" s="21"/>
      <c r="AH4642"/>
    </row>
    <row r="4643" spans="1:34" ht="11.25" customHeight="1">
      <c r="A4643"/>
      <c r="B4643" s="1281" t="s">
        <v>27</v>
      </c>
      <c r="C4643" s="1282">
        <v>7050</v>
      </c>
      <c r="D4643" s="1341" t="str">
        <f t="shared" si="86"/>
        <v>MI7050</v>
      </c>
      <c r="E4643" s="1514" t="s">
        <v>122</v>
      </c>
      <c r="F4643" s="1390">
        <v>429</v>
      </c>
      <c r="G4643" s="1283">
        <v>2.75</v>
      </c>
      <c r="H4643" s="1283">
        <v>3.78</v>
      </c>
      <c r="I4643" s="1283">
        <v>5.27</v>
      </c>
      <c r="J4643" s="1283"/>
      <c r="K4643" s="1283"/>
      <c r="L4643" s="1283"/>
      <c r="M4643" s="1283"/>
      <c r="N4643" s="1283"/>
      <c r="O4643" s="1283"/>
      <c r="P4643" s="1283">
        <v>3.78</v>
      </c>
      <c r="R4643" s="1067"/>
      <c r="Z4643" s="21"/>
      <c r="AH4643"/>
    </row>
    <row r="4644" spans="1:34" ht="11.25" customHeight="1">
      <c r="A4644"/>
      <c r="B4644" s="1281" t="s">
        <v>27</v>
      </c>
      <c r="C4644" s="1282">
        <v>7090</v>
      </c>
      <c r="D4644" s="1341" t="str">
        <f t="shared" si="86"/>
        <v>MI7090</v>
      </c>
      <c r="E4644" s="1514" t="s">
        <v>122</v>
      </c>
      <c r="F4644" s="1390">
        <v>382</v>
      </c>
      <c r="G4644" s="1283">
        <v>2.1800000000000002</v>
      </c>
      <c r="H4644" s="1283">
        <v>3</v>
      </c>
      <c r="I4644" s="1283">
        <v>4.1900000000000004</v>
      </c>
      <c r="J4644" s="1283"/>
      <c r="K4644" s="1283"/>
      <c r="L4644" s="1283"/>
      <c r="M4644" s="1283"/>
      <c r="N4644" s="1283"/>
      <c r="O4644" s="1283"/>
      <c r="P4644" s="1283">
        <v>3</v>
      </c>
      <c r="R4644" s="1067"/>
      <c r="Z4644" s="21"/>
      <c r="AH4644"/>
    </row>
    <row r="4645" spans="1:34" ht="11.25" customHeight="1">
      <c r="A4645"/>
      <c r="B4645" s="1281" t="s">
        <v>27</v>
      </c>
      <c r="C4645" s="1282">
        <v>7098</v>
      </c>
      <c r="D4645" s="1341" t="str">
        <f t="shared" si="86"/>
        <v>MI7098</v>
      </c>
      <c r="E4645" s="1514" t="s">
        <v>122</v>
      </c>
      <c r="F4645" s="1390">
        <v>675</v>
      </c>
      <c r="G4645" s="1283">
        <v>5.7</v>
      </c>
      <c r="H4645" s="1283">
        <v>7.84</v>
      </c>
      <c r="I4645" s="1283">
        <v>10.93</v>
      </c>
      <c r="J4645" s="1283"/>
      <c r="K4645" s="1283"/>
      <c r="L4645" s="1283"/>
      <c r="M4645" s="1283"/>
      <c r="N4645" s="1283"/>
      <c r="O4645" s="1283"/>
      <c r="P4645" s="1283">
        <v>7.84</v>
      </c>
      <c r="R4645" s="1067"/>
      <c r="Z4645" s="21"/>
      <c r="AH4645"/>
    </row>
    <row r="4646" spans="1:34" ht="11.25" customHeight="1">
      <c r="A4646"/>
      <c r="B4646" s="1281" t="s">
        <v>27</v>
      </c>
      <c r="C4646" s="1282">
        <v>7099</v>
      </c>
      <c r="D4646" s="1341" t="str">
        <f t="shared" si="86"/>
        <v>MI7099</v>
      </c>
      <c r="E4646" s="1514" t="s">
        <v>122</v>
      </c>
      <c r="F4646" s="1390">
        <v>750</v>
      </c>
      <c r="G4646" s="1283">
        <v>7.2</v>
      </c>
      <c r="H4646" s="1283">
        <v>9.9</v>
      </c>
      <c r="I4646" s="1283">
        <v>13.8</v>
      </c>
      <c r="J4646" s="1283"/>
      <c r="K4646" s="1283"/>
      <c r="L4646" s="1283"/>
      <c r="M4646" s="1283"/>
      <c r="N4646" s="1283"/>
      <c r="O4646" s="1283"/>
      <c r="P4646" s="1283">
        <v>9.9</v>
      </c>
      <c r="R4646" s="1067"/>
      <c r="Z4646" s="21"/>
      <c r="AH4646"/>
    </row>
    <row r="4647" spans="1:34" ht="11.25" customHeight="1">
      <c r="A4647"/>
      <c r="B4647" s="1281" t="s">
        <v>27</v>
      </c>
      <c r="C4647" s="1282">
        <v>7151</v>
      </c>
      <c r="D4647" s="1341" t="str">
        <f t="shared" si="86"/>
        <v>MI7151</v>
      </c>
      <c r="E4647" s="1514" t="s">
        <v>122</v>
      </c>
      <c r="F4647" s="1390">
        <v>645</v>
      </c>
      <c r="G4647" s="1283">
        <v>5.34</v>
      </c>
      <c r="H4647" s="1283">
        <v>7.34</v>
      </c>
      <c r="I4647" s="1283">
        <v>10.24</v>
      </c>
      <c r="J4647" s="1283"/>
      <c r="K4647" s="1283"/>
      <c r="L4647" s="1283"/>
      <c r="M4647" s="1283"/>
      <c r="N4647" s="1283"/>
      <c r="O4647" s="1283"/>
      <c r="P4647" s="1283">
        <v>7.34</v>
      </c>
      <c r="R4647" s="1067"/>
      <c r="Z4647" s="21"/>
      <c r="AH4647"/>
    </row>
    <row r="4648" spans="1:34" ht="11.25" customHeight="1">
      <c r="A4648"/>
      <c r="B4648" s="1281" t="s">
        <v>27</v>
      </c>
      <c r="C4648" s="1282">
        <v>7152</v>
      </c>
      <c r="D4648" s="1341" t="str">
        <f t="shared" si="86"/>
        <v>MI7152</v>
      </c>
      <c r="E4648" s="1514" t="s">
        <v>122</v>
      </c>
      <c r="F4648" s="1390">
        <v>750</v>
      </c>
      <c r="G4648" s="1283">
        <v>7.49</v>
      </c>
      <c r="H4648" s="1283">
        <v>10.3</v>
      </c>
      <c r="I4648" s="1283">
        <v>14.35</v>
      </c>
      <c r="J4648" s="1283"/>
      <c r="K4648" s="1283"/>
      <c r="L4648" s="1283"/>
      <c r="M4648" s="1283"/>
      <c r="N4648" s="1283"/>
      <c r="O4648" s="1283"/>
      <c r="P4648" s="1283">
        <v>10.3</v>
      </c>
      <c r="R4648" s="1067"/>
      <c r="Z4648" s="21"/>
      <c r="AH4648"/>
    </row>
    <row r="4649" spans="1:34" ht="11.25" customHeight="1">
      <c r="A4649"/>
      <c r="B4649" s="1281" t="s">
        <v>27</v>
      </c>
      <c r="C4649" s="1282">
        <v>7153</v>
      </c>
      <c r="D4649" s="1341" t="str">
        <f t="shared" si="86"/>
        <v>MI7153</v>
      </c>
      <c r="E4649" s="1514" t="s">
        <v>122</v>
      </c>
      <c r="F4649" s="1390">
        <v>694</v>
      </c>
      <c r="G4649" s="1283">
        <v>5.93</v>
      </c>
      <c r="H4649" s="1283">
        <v>8.15</v>
      </c>
      <c r="I4649" s="1283">
        <v>11.36</v>
      </c>
      <c r="J4649" s="1283"/>
      <c r="K4649" s="1283"/>
      <c r="L4649" s="1283"/>
      <c r="M4649" s="1283"/>
      <c r="N4649" s="1283"/>
      <c r="O4649" s="1283"/>
      <c r="P4649" s="1283">
        <v>8.15</v>
      </c>
      <c r="R4649" s="1067"/>
      <c r="Z4649" s="21"/>
      <c r="AH4649"/>
    </row>
    <row r="4650" spans="1:34" ht="11.25" customHeight="1">
      <c r="A4650"/>
      <c r="B4650" s="1281" t="s">
        <v>27</v>
      </c>
      <c r="C4650" s="1282">
        <v>7202</v>
      </c>
      <c r="D4650" s="1341" t="str">
        <f t="shared" si="86"/>
        <v>MI7202</v>
      </c>
      <c r="E4650" s="1514" t="s">
        <v>124</v>
      </c>
      <c r="F4650" s="1390">
        <v>582</v>
      </c>
      <c r="G4650" s="1283">
        <v>4.58</v>
      </c>
      <c r="H4650" s="1283">
        <v>6.3</v>
      </c>
      <c r="I4650" s="1283">
        <v>8.7899999999999991</v>
      </c>
      <c r="J4650" s="1283"/>
      <c r="K4650" s="1283"/>
      <c r="L4650" s="1283"/>
      <c r="M4650" s="1283"/>
      <c r="N4650" s="1283"/>
      <c r="O4650" s="1283"/>
      <c r="P4650" s="1283">
        <v>6.3</v>
      </c>
      <c r="R4650" s="1067"/>
      <c r="Z4650" s="21"/>
      <c r="AH4650"/>
    </row>
    <row r="4651" spans="1:34" ht="11.25" customHeight="1">
      <c r="A4651"/>
      <c r="B4651" s="1281" t="s">
        <v>27</v>
      </c>
      <c r="C4651" s="1282">
        <v>7206</v>
      </c>
      <c r="D4651" s="1341" t="str">
        <f t="shared" si="86"/>
        <v>MI7206</v>
      </c>
      <c r="E4651" s="1514" t="s">
        <v>123</v>
      </c>
      <c r="F4651" s="1390">
        <v>608</v>
      </c>
      <c r="G4651" s="1283">
        <v>4.9000000000000004</v>
      </c>
      <c r="H4651" s="1283">
        <v>6.73</v>
      </c>
      <c r="I4651" s="1283">
        <v>9.3800000000000008</v>
      </c>
      <c r="J4651" s="1283"/>
      <c r="K4651" s="1283"/>
      <c r="L4651" s="1283"/>
      <c r="M4651" s="1283"/>
      <c r="N4651" s="1283"/>
      <c r="O4651" s="1283"/>
      <c r="P4651" s="1283">
        <v>6.73</v>
      </c>
      <c r="R4651" s="1067"/>
      <c r="Z4651" s="21"/>
      <c r="AH4651"/>
    </row>
    <row r="4652" spans="1:34" ht="11.25" customHeight="1">
      <c r="A4652"/>
      <c r="B4652" s="1281" t="s">
        <v>27</v>
      </c>
      <c r="C4652" s="1282">
        <v>7208</v>
      </c>
      <c r="D4652" s="1341" t="str">
        <f t="shared" si="86"/>
        <v>MI7208</v>
      </c>
      <c r="E4652" s="1514" t="s">
        <v>124</v>
      </c>
      <c r="F4652" s="1390">
        <v>707</v>
      </c>
      <c r="G4652" s="1283">
        <v>6.08</v>
      </c>
      <c r="H4652" s="1283">
        <v>8.3699999999999992</v>
      </c>
      <c r="I4652" s="1283">
        <v>11.66</v>
      </c>
      <c r="J4652" s="1283"/>
      <c r="K4652" s="1283"/>
      <c r="L4652" s="1283"/>
      <c r="M4652" s="1283"/>
      <c r="N4652" s="1283"/>
      <c r="O4652" s="1283"/>
      <c r="P4652" s="1283">
        <v>8.3699999999999992</v>
      </c>
      <c r="R4652" s="1067"/>
      <c r="Z4652" s="21"/>
      <c r="AH4652"/>
    </row>
    <row r="4653" spans="1:34" ht="11.25" customHeight="1">
      <c r="A4653"/>
      <c r="B4653" s="1281" t="s">
        <v>27</v>
      </c>
      <c r="C4653" s="1282">
        <v>7210</v>
      </c>
      <c r="D4653" s="1341" t="str">
        <f t="shared" si="86"/>
        <v>MI7210</v>
      </c>
      <c r="E4653" s="1514" t="s">
        <v>123</v>
      </c>
      <c r="F4653" s="1390">
        <v>750</v>
      </c>
      <c r="G4653" s="1283">
        <v>7.03</v>
      </c>
      <c r="H4653" s="1283">
        <v>9.67</v>
      </c>
      <c r="I4653" s="1283">
        <v>13.48</v>
      </c>
      <c r="J4653" s="1283"/>
      <c r="K4653" s="1283"/>
      <c r="L4653" s="1283"/>
      <c r="M4653" s="1283"/>
      <c r="N4653" s="1283"/>
      <c r="O4653" s="1283"/>
      <c r="P4653" s="1283">
        <v>9.67</v>
      </c>
      <c r="R4653" s="1067"/>
      <c r="Z4653" s="21"/>
      <c r="AH4653"/>
    </row>
    <row r="4654" spans="1:34" ht="11.25" customHeight="1">
      <c r="A4654"/>
      <c r="B4654" s="1281" t="s">
        <v>27</v>
      </c>
      <c r="C4654" s="1282">
        <v>7212</v>
      </c>
      <c r="D4654" s="1341" t="str">
        <f t="shared" si="86"/>
        <v>MI7212</v>
      </c>
      <c r="E4654" s="1514" t="s">
        <v>124</v>
      </c>
      <c r="F4654" s="1390">
        <v>444</v>
      </c>
      <c r="G4654" s="1283">
        <v>2.93</v>
      </c>
      <c r="H4654" s="1283">
        <v>4.03</v>
      </c>
      <c r="I4654" s="1283">
        <v>5.61</v>
      </c>
      <c r="J4654" s="1283"/>
      <c r="K4654" s="1283"/>
      <c r="L4654" s="1283"/>
      <c r="M4654" s="1283"/>
      <c r="N4654" s="1283"/>
      <c r="O4654" s="1283"/>
      <c r="P4654" s="1283">
        <v>4.03</v>
      </c>
      <c r="R4654" s="1067"/>
      <c r="Z4654" s="21"/>
      <c r="AH4654"/>
    </row>
    <row r="4655" spans="1:34" ht="11.25" customHeight="1">
      <c r="A4655"/>
      <c r="B4655" s="1281" t="s">
        <v>27</v>
      </c>
      <c r="C4655" s="1282">
        <v>7213</v>
      </c>
      <c r="D4655" s="1341" t="str">
        <f t="shared" si="86"/>
        <v>MI7213</v>
      </c>
      <c r="E4655" s="1514" t="s">
        <v>124</v>
      </c>
      <c r="F4655" s="1390">
        <v>710</v>
      </c>
      <c r="G4655" s="1283">
        <v>6.12</v>
      </c>
      <c r="H4655" s="1283">
        <v>8.42</v>
      </c>
      <c r="I4655" s="1283">
        <v>11.73</v>
      </c>
      <c r="J4655" s="1283"/>
      <c r="K4655" s="1283"/>
      <c r="L4655" s="1283"/>
      <c r="M4655" s="1283"/>
      <c r="N4655" s="1283"/>
      <c r="O4655" s="1283"/>
      <c r="P4655" s="1283">
        <v>8.42</v>
      </c>
      <c r="R4655" s="1067"/>
      <c r="Z4655" s="21"/>
      <c r="AH4655"/>
    </row>
    <row r="4656" spans="1:34" ht="11.25" customHeight="1">
      <c r="A4656"/>
      <c r="B4656" s="1281" t="s">
        <v>27</v>
      </c>
      <c r="C4656" s="1282">
        <v>7214</v>
      </c>
      <c r="D4656" s="1341" t="str">
        <f t="shared" si="86"/>
        <v>MI7214</v>
      </c>
      <c r="E4656" s="1514" t="s">
        <v>125</v>
      </c>
      <c r="F4656" s="1390">
        <v>543</v>
      </c>
      <c r="G4656" s="1283">
        <v>4.12</v>
      </c>
      <c r="H4656" s="1283">
        <v>5.66</v>
      </c>
      <c r="I4656" s="1283">
        <v>7.89</v>
      </c>
      <c r="J4656" s="1283"/>
      <c r="K4656" s="1283"/>
      <c r="L4656" s="1283"/>
      <c r="M4656" s="1283"/>
      <c r="N4656" s="1283"/>
      <c r="O4656" s="1283"/>
      <c r="P4656" s="1283">
        <v>5.66</v>
      </c>
      <c r="R4656" s="1067"/>
      <c r="Z4656" s="21"/>
      <c r="AH4656"/>
    </row>
    <row r="4657" spans="1:34" ht="11.25" customHeight="1">
      <c r="A4657"/>
      <c r="B4657" s="1281" t="s">
        <v>27</v>
      </c>
      <c r="C4657" s="1282">
        <v>7215</v>
      </c>
      <c r="D4657" s="1341" t="str">
        <f t="shared" si="86"/>
        <v>MI7215</v>
      </c>
      <c r="E4657" s="1514" t="s">
        <v>123</v>
      </c>
      <c r="F4657" s="1390">
        <v>636</v>
      </c>
      <c r="G4657" s="1283">
        <v>5.23</v>
      </c>
      <c r="H4657" s="1283">
        <v>7.19</v>
      </c>
      <c r="I4657" s="1283">
        <v>10.029999999999999</v>
      </c>
      <c r="J4657" s="1283"/>
      <c r="K4657" s="1283"/>
      <c r="L4657" s="1283"/>
      <c r="M4657" s="1283"/>
      <c r="N4657" s="1283"/>
      <c r="O4657" s="1283"/>
      <c r="P4657" s="1283">
        <v>7.19</v>
      </c>
      <c r="R4657" s="1067"/>
      <c r="Z4657" s="21"/>
      <c r="AH4657"/>
    </row>
    <row r="4658" spans="1:34" ht="11.25" customHeight="1">
      <c r="A4658"/>
      <c r="B4658" s="1281" t="s">
        <v>27</v>
      </c>
      <c r="C4658" s="1282">
        <v>7216</v>
      </c>
      <c r="D4658" s="1341" t="str">
        <f t="shared" si="86"/>
        <v>MI7216</v>
      </c>
      <c r="E4658" s="1514" t="s">
        <v>123</v>
      </c>
      <c r="F4658" s="1390">
        <v>655</v>
      </c>
      <c r="G4658" s="1283">
        <v>5.46</v>
      </c>
      <c r="H4658" s="1283">
        <v>7.51</v>
      </c>
      <c r="I4658" s="1283">
        <v>10.47</v>
      </c>
      <c r="J4658" s="1283"/>
      <c r="K4658" s="1283"/>
      <c r="L4658" s="1283"/>
      <c r="M4658" s="1283"/>
      <c r="N4658" s="1283"/>
      <c r="O4658" s="1283"/>
      <c r="P4658" s="1283">
        <v>7.51</v>
      </c>
      <c r="R4658" s="1067"/>
      <c r="Z4658" s="21"/>
      <c r="AH4658"/>
    </row>
    <row r="4659" spans="1:34" ht="11.25" customHeight="1">
      <c r="A4659"/>
      <c r="B4659" s="1281" t="s">
        <v>27</v>
      </c>
      <c r="C4659" s="1282">
        <v>7218</v>
      </c>
      <c r="D4659" s="1341" t="str">
        <f t="shared" si="86"/>
        <v>MI7218</v>
      </c>
      <c r="E4659" s="1514" t="s">
        <v>123</v>
      </c>
      <c r="F4659" s="1390">
        <v>750</v>
      </c>
      <c r="G4659" s="1283">
        <v>9.64</v>
      </c>
      <c r="H4659" s="1283">
        <v>13.25</v>
      </c>
      <c r="I4659" s="1283">
        <v>18.47</v>
      </c>
      <c r="J4659" s="1283"/>
      <c r="K4659" s="1283"/>
      <c r="L4659" s="1283"/>
      <c r="M4659" s="1283"/>
      <c r="N4659" s="1283"/>
      <c r="O4659" s="1283"/>
      <c r="P4659" s="1283">
        <v>13.25</v>
      </c>
      <c r="R4659" s="1067"/>
      <c r="Z4659" s="21"/>
      <c r="AH4659"/>
    </row>
    <row r="4660" spans="1:34" ht="11.25" customHeight="1">
      <c r="A4660"/>
      <c r="B4660" s="1281" t="s">
        <v>27</v>
      </c>
      <c r="C4660" s="1282">
        <v>7219</v>
      </c>
      <c r="D4660" s="1341" t="str">
        <f t="shared" si="86"/>
        <v>MI7219</v>
      </c>
      <c r="E4660" s="1514" t="s">
        <v>124</v>
      </c>
      <c r="F4660" s="1390">
        <v>523</v>
      </c>
      <c r="G4660" s="1283">
        <v>3.88</v>
      </c>
      <c r="H4660" s="1283">
        <v>5.33</v>
      </c>
      <c r="I4660" s="1283">
        <v>7.43</v>
      </c>
      <c r="J4660" s="1283"/>
      <c r="K4660" s="1283"/>
      <c r="L4660" s="1283"/>
      <c r="M4660" s="1283"/>
      <c r="N4660" s="1283"/>
      <c r="O4660" s="1283"/>
      <c r="P4660" s="1283">
        <v>5.33</v>
      </c>
      <c r="R4660" s="1067"/>
      <c r="Z4660" s="21"/>
      <c r="AH4660"/>
    </row>
    <row r="4661" spans="1:34" ht="11.25" customHeight="1">
      <c r="A4661"/>
      <c r="B4661" s="1281" t="s">
        <v>27</v>
      </c>
      <c r="C4661" s="1282">
        <v>7220</v>
      </c>
      <c r="D4661" s="1341" t="str">
        <f t="shared" si="86"/>
        <v>MI7220</v>
      </c>
      <c r="E4661" s="1514" t="s">
        <v>122</v>
      </c>
      <c r="F4661" s="1390">
        <v>494</v>
      </c>
      <c r="G4661" s="1283">
        <v>3.53</v>
      </c>
      <c r="H4661" s="1283">
        <v>4.8499999999999996</v>
      </c>
      <c r="I4661" s="1283">
        <v>6.76</v>
      </c>
      <c r="J4661" s="1283"/>
      <c r="K4661" s="1283"/>
      <c r="L4661" s="1283"/>
      <c r="M4661" s="1283"/>
      <c r="N4661" s="1283"/>
      <c r="O4661" s="1283"/>
      <c r="P4661" s="1283">
        <v>4.8499999999999996</v>
      </c>
      <c r="R4661" s="1067"/>
      <c r="Z4661" s="21"/>
      <c r="AH4661"/>
    </row>
    <row r="4662" spans="1:34" ht="11.25" customHeight="1">
      <c r="A4662"/>
      <c r="B4662" s="1281" t="s">
        <v>27</v>
      </c>
      <c r="C4662" s="1282">
        <v>7230</v>
      </c>
      <c r="D4662" s="1341" t="str">
        <f t="shared" si="86"/>
        <v>MI7230</v>
      </c>
      <c r="E4662" s="1514" t="s">
        <v>123</v>
      </c>
      <c r="F4662" s="1390">
        <v>510</v>
      </c>
      <c r="G4662" s="1283">
        <v>3.72</v>
      </c>
      <c r="H4662" s="1283">
        <v>5.12</v>
      </c>
      <c r="I4662" s="1283">
        <v>7.13</v>
      </c>
      <c r="J4662" s="1283"/>
      <c r="K4662" s="1283"/>
      <c r="L4662" s="1283"/>
      <c r="M4662" s="1283"/>
      <c r="N4662" s="1283"/>
      <c r="O4662" s="1283"/>
      <c r="P4662" s="1283">
        <v>5.12</v>
      </c>
      <c r="R4662" s="1067"/>
      <c r="Z4662" s="21"/>
      <c r="AH4662"/>
    </row>
    <row r="4663" spans="1:34" ht="11.25" customHeight="1">
      <c r="A4663"/>
      <c r="B4663" s="1281" t="s">
        <v>27</v>
      </c>
      <c r="C4663" s="1282">
        <v>7231</v>
      </c>
      <c r="D4663" s="1341" t="str">
        <f t="shared" si="86"/>
        <v>MI7231</v>
      </c>
      <c r="E4663" s="1514" t="s">
        <v>124</v>
      </c>
      <c r="F4663" s="1390">
        <v>562</v>
      </c>
      <c r="G4663" s="1283">
        <v>4.34</v>
      </c>
      <c r="H4663" s="1283">
        <v>5.97</v>
      </c>
      <c r="I4663" s="1283">
        <v>8.33</v>
      </c>
      <c r="J4663" s="1283"/>
      <c r="K4663" s="1283"/>
      <c r="L4663" s="1283"/>
      <c r="M4663" s="1283"/>
      <c r="N4663" s="1283"/>
      <c r="O4663" s="1283"/>
      <c r="P4663" s="1283">
        <v>5.97</v>
      </c>
      <c r="R4663" s="1067"/>
      <c r="Z4663" s="21"/>
      <c r="AH4663"/>
    </row>
    <row r="4664" spans="1:34" ht="11.25" customHeight="1">
      <c r="A4664"/>
      <c r="B4664" s="1281" t="s">
        <v>27</v>
      </c>
      <c r="C4664" s="1282">
        <v>7309</v>
      </c>
      <c r="D4664" s="1341" t="str">
        <f t="shared" si="86"/>
        <v>MI7309</v>
      </c>
      <c r="E4664" s="1514" t="s">
        <v>122</v>
      </c>
      <c r="F4664" s="1390">
        <v>750</v>
      </c>
      <c r="G4664" s="1283">
        <v>10.51</v>
      </c>
      <c r="H4664" s="1283">
        <v>14.45</v>
      </c>
      <c r="I4664" s="1283">
        <v>20.149999999999999</v>
      </c>
      <c r="J4664" s="1283"/>
      <c r="K4664" s="1283"/>
      <c r="L4664" s="1283"/>
      <c r="M4664" s="1283"/>
      <c r="N4664" s="1283"/>
      <c r="O4664" s="1283"/>
      <c r="P4664" s="1283">
        <v>14.45</v>
      </c>
      <c r="R4664" s="1067"/>
      <c r="Z4664" s="21"/>
      <c r="AH4664"/>
    </row>
    <row r="4665" spans="1:34" ht="11.25" customHeight="1">
      <c r="A4665"/>
      <c r="B4665" s="1281" t="s">
        <v>27</v>
      </c>
      <c r="C4665" s="1282">
        <v>7313</v>
      </c>
      <c r="D4665" s="1341" t="str">
        <f t="shared" si="86"/>
        <v>MI7313</v>
      </c>
      <c r="E4665" s="1514" t="s">
        <v>122</v>
      </c>
      <c r="F4665" s="1390">
        <v>492</v>
      </c>
      <c r="G4665" s="1283">
        <v>3.5</v>
      </c>
      <c r="H4665" s="1283">
        <v>4.82</v>
      </c>
      <c r="I4665" s="1283">
        <v>6.72</v>
      </c>
      <c r="J4665" s="1283"/>
      <c r="K4665" s="1283"/>
      <c r="L4665" s="1283"/>
      <c r="M4665" s="1283"/>
      <c r="N4665" s="1283"/>
      <c r="O4665" s="1283"/>
      <c r="P4665" s="1283">
        <v>4.82</v>
      </c>
      <c r="R4665" s="1067"/>
      <c r="Z4665" s="21"/>
      <c r="AH4665"/>
    </row>
    <row r="4666" spans="1:34" ht="11.25" customHeight="1">
      <c r="A4666"/>
      <c r="B4666" s="1281" t="s">
        <v>27</v>
      </c>
      <c r="C4666" s="1282">
        <v>7317</v>
      </c>
      <c r="D4666" s="1341" t="str">
        <f t="shared" si="86"/>
        <v>MI7317</v>
      </c>
      <c r="E4666" s="1514" t="s">
        <v>122</v>
      </c>
      <c r="F4666" s="1390">
        <v>750</v>
      </c>
      <c r="G4666" s="1283">
        <v>13.54</v>
      </c>
      <c r="H4666" s="1283">
        <v>18.61</v>
      </c>
      <c r="I4666" s="1283">
        <v>25.94</v>
      </c>
      <c r="J4666" s="1283"/>
      <c r="K4666" s="1283"/>
      <c r="L4666" s="1283"/>
      <c r="M4666" s="1283"/>
      <c r="N4666" s="1283"/>
      <c r="O4666" s="1283"/>
      <c r="P4666" s="1283">
        <v>18.61</v>
      </c>
      <c r="R4666" s="1067"/>
      <c r="Z4666" s="21"/>
      <c r="AH4666"/>
    </row>
    <row r="4667" spans="1:34" ht="11.25" customHeight="1">
      <c r="A4667"/>
      <c r="B4667" s="1281" t="s">
        <v>27</v>
      </c>
      <c r="C4667" s="1282">
        <v>7333</v>
      </c>
      <c r="D4667" s="1341" t="str">
        <f t="shared" si="86"/>
        <v>MI7333</v>
      </c>
      <c r="E4667" s="1514" t="s">
        <v>122</v>
      </c>
      <c r="F4667" s="1390">
        <v>566</v>
      </c>
      <c r="G4667" s="1283">
        <v>4.3899999999999997</v>
      </c>
      <c r="H4667" s="1283">
        <v>6.04</v>
      </c>
      <c r="I4667" s="1283">
        <v>8.42</v>
      </c>
      <c r="J4667" s="1283"/>
      <c r="K4667" s="1283"/>
      <c r="L4667" s="1283"/>
      <c r="M4667" s="1283"/>
      <c r="N4667" s="1283"/>
      <c r="O4667" s="1283"/>
      <c r="P4667" s="1283">
        <v>6.04</v>
      </c>
      <c r="R4667" s="1067"/>
      <c r="Z4667" s="21"/>
      <c r="AH4667"/>
    </row>
    <row r="4668" spans="1:34" ht="11.25" customHeight="1">
      <c r="A4668"/>
      <c r="B4668" s="1281" t="s">
        <v>27</v>
      </c>
      <c r="C4668" s="1282">
        <v>7335</v>
      </c>
      <c r="D4668" s="1341" t="str">
        <f t="shared" si="86"/>
        <v>MI7335</v>
      </c>
      <c r="E4668" s="1514" t="s">
        <v>122</v>
      </c>
      <c r="F4668" s="1390">
        <v>607</v>
      </c>
      <c r="G4668" s="1283">
        <v>4.88</v>
      </c>
      <c r="H4668" s="1283">
        <v>6.72</v>
      </c>
      <c r="I4668" s="1283">
        <v>9.36</v>
      </c>
      <c r="J4668" s="1283"/>
      <c r="K4668" s="1283"/>
      <c r="L4668" s="1283"/>
      <c r="M4668" s="1283"/>
      <c r="N4668" s="1283"/>
      <c r="O4668" s="1283"/>
      <c r="P4668" s="1283">
        <v>6.72</v>
      </c>
      <c r="R4668" s="1067"/>
      <c r="Z4668" s="21"/>
      <c r="AH4668"/>
    </row>
    <row r="4669" spans="1:34" ht="11.25" customHeight="1">
      <c r="A4669"/>
      <c r="B4669" s="1281" t="s">
        <v>27</v>
      </c>
      <c r="C4669" s="1282">
        <v>7337</v>
      </c>
      <c r="D4669" s="1341" t="str">
        <f t="shared" si="86"/>
        <v>MI7337</v>
      </c>
      <c r="E4669" s="1514" t="s">
        <v>122</v>
      </c>
      <c r="F4669" s="1390">
        <v>713</v>
      </c>
      <c r="G4669" s="1283">
        <v>6.16</v>
      </c>
      <c r="H4669" s="1283">
        <v>8.4600000000000009</v>
      </c>
      <c r="I4669" s="1283">
        <v>11.8</v>
      </c>
      <c r="J4669" s="1283"/>
      <c r="K4669" s="1283"/>
      <c r="L4669" s="1283"/>
      <c r="M4669" s="1283"/>
      <c r="N4669" s="1283"/>
      <c r="O4669" s="1283"/>
      <c r="P4669" s="1283">
        <v>8.4600000000000009</v>
      </c>
      <c r="R4669" s="1067"/>
      <c r="Z4669" s="21"/>
      <c r="AH4669"/>
    </row>
    <row r="4670" spans="1:34" ht="11.25" customHeight="1">
      <c r="A4670"/>
      <c r="B4670" s="1281" t="s">
        <v>27</v>
      </c>
      <c r="C4670" s="1282">
        <v>7350</v>
      </c>
      <c r="D4670" s="1341" t="str">
        <f t="shared" si="86"/>
        <v>MI7350</v>
      </c>
      <c r="E4670" s="1514" t="s">
        <v>122</v>
      </c>
      <c r="F4670" s="1390">
        <v>750</v>
      </c>
      <c r="G4670" s="1283">
        <v>22.61</v>
      </c>
      <c r="H4670" s="1283">
        <v>31.09</v>
      </c>
      <c r="I4670" s="1283">
        <v>43.33</v>
      </c>
      <c r="J4670" s="1283"/>
      <c r="K4670" s="1283"/>
      <c r="L4670" s="1283"/>
      <c r="M4670" s="1283"/>
      <c r="N4670" s="1283"/>
      <c r="O4670" s="1283"/>
      <c r="P4670" s="1283">
        <v>31.09</v>
      </c>
      <c r="R4670" s="1067"/>
      <c r="Z4670" s="21"/>
      <c r="AH4670"/>
    </row>
    <row r="4671" spans="1:34" ht="11.25" customHeight="1">
      <c r="A4671"/>
      <c r="B4671" s="1281" t="s">
        <v>27</v>
      </c>
      <c r="C4671" s="1282">
        <v>7360</v>
      </c>
      <c r="D4671" s="1341" t="str">
        <f t="shared" si="86"/>
        <v>MI7360</v>
      </c>
      <c r="E4671" s="1514" t="s">
        <v>123</v>
      </c>
      <c r="F4671" s="1390">
        <v>382</v>
      </c>
      <c r="G4671" s="1283">
        <v>2.1800000000000002</v>
      </c>
      <c r="H4671" s="1283">
        <v>3</v>
      </c>
      <c r="I4671" s="1283">
        <v>4.1900000000000004</v>
      </c>
      <c r="J4671" s="1283"/>
      <c r="K4671" s="1283"/>
      <c r="L4671" s="1283"/>
      <c r="M4671" s="1283"/>
      <c r="N4671" s="1283"/>
      <c r="O4671" s="1283"/>
      <c r="P4671" s="1283">
        <v>3</v>
      </c>
      <c r="R4671" s="1067"/>
      <c r="Z4671" s="21"/>
      <c r="AH4671"/>
    </row>
    <row r="4672" spans="1:34" ht="11.25" customHeight="1">
      <c r="A4672"/>
      <c r="B4672" s="1281" t="s">
        <v>27</v>
      </c>
      <c r="C4672" s="1282">
        <v>7380</v>
      </c>
      <c r="D4672" s="1341" t="str">
        <f t="shared" si="86"/>
        <v>MI7380</v>
      </c>
      <c r="E4672" s="1514" t="s">
        <v>124</v>
      </c>
      <c r="F4672" s="1390">
        <v>455</v>
      </c>
      <c r="G4672" s="1283">
        <v>3.06</v>
      </c>
      <c r="H4672" s="1283">
        <v>4.21</v>
      </c>
      <c r="I4672" s="1283">
        <v>5.87</v>
      </c>
      <c r="J4672" s="1283"/>
      <c r="K4672" s="1283"/>
      <c r="L4672" s="1283"/>
      <c r="M4672" s="1283"/>
      <c r="N4672" s="1283"/>
      <c r="O4672" s="1283"/>
      <c r="P4672" s="1283">
        <v>4.21</v>
      </c>
      <c r="R4672" s="1067"/>
      <c r="Z4672" s="21"/>
      <c r="AH4672"/>
    </row>
    <row r="4673" spans="1:34" ht="11.25" customHeight="1">
      <c r="A4673"/>
      <c r="B4673" s="1281" t="s">
        <v>27</v>
      </c>
      <c r="C4673" s="1282">
        <v>7382</v>
      </c>
      <c r="D4673" s="1341" t="str">
        <f t="shared" si="86"/>
        <v>MI7382</v>
      </c>
      <c r="E4673" s="1514" t="s">
        <v>124</v>
      </c>
      <c r="F4673" s="1390">
        <v>345</v>
      </c>
      <c r="G4673" s="1283">
        <v>1.74</v>
      </c>
      <c r="H4673" s="1283">
        <v>2.39</v>
      </c>
      <c r="I4673" s="1283">
        <v>3.34</v>
      </c>
      <c r="J4673" s="1283"/>
      <c r="K4673" s="1283"/>
      <c r="L4673" s="1283"/>
      <c r="M4673" s="1283"/>
      <c r="N4673" s="1283"/>
      <c r="O4673" s="1283"/>
      <c r="P4673" s="1283">
        <v>2.39</v>
      </c>
      <c r="R4673" s="1067"/>
      <c r="Z4673" s="21"/>
      <c r="AH4673"/>
    </row>
    <row r="4674" spans="1:34" ht="11.25" customHeight="1">
      <c r="A4674"/>
      <c r="B4674" s="1281" t="s">
        <v>27</v>
      </c>
      <c r="C4674" s="1282">
        <v>7390</v>
      </c>
      <c r="D4674" s="1341" t="str">
        <f t="shared" si="86"/>
        <v>MI7390</v>
      </c>
      <c r="E4674" s="1514" t="s">
        <v>123</v>
      </c>
      <c r="F4674" s="1390">
        <v>398</v>
      </c>
      <c r="G4674" s="1283">
        <v>2.38</v>
      </c>
      <c r="H4674" s="1283">
        <v>3.27</v>
      </c>
      <c r="I4674" s="1283">
        <v>4.55</v>
      </c>
      <c r="J4674" s="1283"/>
      <c r="K4674" s="1283"/>
      <c r="L4674" s="1283"/>
      <c r="M4674" s="1283"/>
      <c r="N4674" s="1283"/>
      <c r="O4674" s="1283"/>
      <c r="P4674" s="1283">
        <v>3.27</v>
      </c>
      <c r="R4674" s="1067"/>
      <c r="Z4674" s="21"/>
      <c r="AH4674"/>
    </row>
    <row r="4675" spans="1:34" ht="11.25" customHeight="1">
      <c r="A4675"/>
      <c r="B4675" s="1281" t="s">
        <v>27</v>
      </c>
      <c r="C4675" s="1282">
        <v>7394</v>
      </c>
      <c r="D4675" s="1341" t="str">
        <f t="shared" si="86"/>
        <v>MI7394</v>
      </c>
      <c r="E4675" s="1514" t="s">
        <v>122</v>
      </c>
      <c r="F4675" s="1390">
        <v>328</v>
      </c>
      <c r="G4675" s="1283">
        <v>1.54</v>
      </c>
      <c r="H4675" s="1283">
        <v>2.11</v>
      </c>
      <c r="I4675" s="1283">
        <v>2.94</v>
      </c>
      <c r="J4675" s="1283"/>
      <c r="K4675" s="1283"/>
      <c r="L4675" s="1283"/>
      <c r="M4675" s="1283"/>
      <c r="N4675" s="1283"/>
      <c r="O4675" s="1283"/>
      <c r="P4675" s="1283">
        <v>2.11</v>
      </c>
      <c r="R4675" s="1067"/>
      <c r="Z4675" s="21"/>
      <c r="AH4675"/>
    </row>
    <row r="4676" spans="1:34" ht="11.25" customHeight="1">
      <c r="A4676"/>
      <c r="B4676" s="1281" t="s">
        <v>27</v>
      </c>
      <c r="C4676" s="1282">
        <v>7395</v>
      </c>
      <c r="D4676" s="1341" t="str">
        <f t="shared" si="86"/>
        <v>MI7395</v>
      </c>
      <c r="E4676" s="1514" t="s">
        <v>122</v>
      </c>
      <c r="F4676" s="1390">
        <v>342</v>
      </c>
      <c r="G4676" s="1283">
        <v>1.7</v>
      </c>
      <c r="H4676" s="1283">
        <v>2.34</v>
      </c>
      <c r="I4676" s="1283">
        <v>3.27</v>
      </c>
      <c r="J4676" s="1283"/>
      <c r="K4676" s="1283"/>
      <c r="L4676" s="1283"/>
      <c r="M4676" s="1283"/>
      <c r="N4676" s="1283"/>
      <c r="O4676" s="1283"/>
      <c r="P4676" s="1283">
        <v>2.34</v>
      </c>
      <c r="R4676" s="1067"/>
      <c r="Z4676" s="21"/>
      <c r="AH4676"/>
    </row>
    <row r="4677" spans="1:34" ht="11.25" customHeight="1">
      <c r="A4677"/>
      <c r="B4677" s="1281" t="s">
        <v>27</v>
      </c>
      <c r="C4677" s="1282">
        <v>7398</v>
      </c>
      <c r="D4677" s="1341" t="str">
        <f t="shared" si="86"/>
        <v>MI7398</v>
      </c>
      <c r="E4677" s="1514" t="s">
        <v>122</v>
      </c>
      <c r="F4677" s="1390">
        <v>379</v>
      </c>
      <c r="G4677" s="1283">
        <v>2.15</v>
      </c>
      <c r="H4677" s="1283">
        <v>2.95</v>
      </c>
      <c r="I4677" s="1283">
        <v>4.12</v>
      </c>
      <c r="J4677" s="1283"/>
      <c r="K4677" s="1283"/>
      <c r="L4677" s="1283"/>
      <c r="M4677" s="1283"/>
      <c r="N4677" s="1283"/>
      <c r="O4677" s="1283"/>
      <c r="P4677" s="1283">
        <v>2.95</v>
      </c>
      <c r="R4677" s="1067"/>
      <c r="Z4677" s="21"/>
      <c r="AH4677"/>
    </row>
    <row r="4678" spans="1:34" ht="11.25" customHeight="1">
      <c r="A4678"/>
      <c r="B4678" s="1281" t="s">
        <v>27</v>
      </c>
      <c r="C4678" s="1282">
        <v>7403</v>
      </c>
      <c r="D4678" s="1341" t="str">
        <f t="shared" si="86"/>
        <v>MI7403</v>
      </c>
      <c r="E4678" s="1514" t="s">
        <v>122</v>
      </c>
      <c r="F4678" s="1390">
        <v>422</v>
      </c>
      <c r="G4678" s="1283">
        <v>2.66</v>
      </c>
      <c r="H4678" s="1283">
        <v>3.66</v>
      </c>
      <c r="I4678" s="1283">
        <v>5.1100000000000003</v>
      </c>
      <c r="J4678" s="1283"/>
      <c r="K4678" s="1283"/>
      <c r="L4678" s="1283"/>
      <c r="M4678" s="1283"/>
      <c r="N4678" s="1283"/>
      <c r="O4678" s="1283"/>
      <c r="P4678" s="1283">
        <v>3.66</v>
      </c>
      <c r="R4678" s="1067"/>
      <c r="Z4678" s="21"/>
      <c r="AH4678"/>
    </row>
    <row r="4679" spans="1:34" ht="11.25" customHeight="1">
      <c r="A4679"/>
      <c r="B4679" s="1281" t="s">
        <v>27</v>
      </c>
      <c r="C4679" s="1282">
        <v>7405</v>
      </c>
      <c r="D4679" s="1341" t="str">
        <f t="shared" si="86"/>
        <v>MI7405</v>
      </c>
      <c r="E4679" s="1514" t="s">
        <v>122</v>
      </c>
      <c r="F4679" s="1390">
        <v>276</v>
      </c>
      <c r="G4679" s="1283">
        <v>0.91</v>
      </c>
      <c r="H4679" s="1283">
        <v>1.25</v>
      </c>
      <c r="I4679" s="1283">
        <v>1.75</v>
      </c>
      <c r="J4679" s="1283"/>
      <c r="K4679" s="1283"/>
      <c r="L4679" s="1283"/>
      <c r="M4679" s="1283"/>
      <c r="N4679" s="1283"/>
      <c r="O4679" s="1283"/>
      <c r="P4679" s="1283">
        <v>1.25</v>
      </c>
      <c r="R4679" s="1067"/>
      <c r="Z4679" s="21"/>
      <c r="AH4679"/>
    </row>
    <row r="4680" spans="1:34" ht="11.25" customHeight="1">
      <c r="A4680"/>
      <c r="B4680" s="1281" t="s">
        <v>27</v>
      </c>
      <c r="C4680" s="1282">
        <v>7421</v>
      </c>
      <c r="D4680" s="1341" t="str">
        <f t="shared" si="86"/>
        <v>MI7421</v>
      </c>
      <c r="E4680" s="1514" t="s">
        <v>122</v>
      </c>
      <c r="F4680" s="1390">
        <v>250</v>
      </c>
      <c r="G4680" s="1283">
        <v>0.41</v>
      </c>
      <c r="H4680" s="1283">
        <v>0.56000000000000005</v>
      </c>
      <c r="I4680" s="1283">
        <v>0.78</v>
      </c>
      <c r="J4680" s="1283"/>
      <c r="K4680" s="1283"/>
      <c r="L4680" s="1283"/>
      <c r="M4680" s="1283"/>
      <c r="N4680" s="1283"/>
      <c r="O4680" s="1283"/>
      <c r="P4680" s="1283">
        <v>0.56000000000000005</v>
      </c>
      <c r="R4680" s="1067"/>
      <c r="Z4680" s="21"/>
      <c r="AH4680"/>
    </row>
    <row r="4681" spans="1:34" ht="11.25" customHeight="1">
      <c r="A4681"/>
      <c r="B4681" s="1281" t="s">
        <v>27</v>
      </c>
      <c r="C4681" s="1282">
        <v>7422</v>
      </c>
      <c r="D4681" s="1341" t="str">
        <f t="shared" si="86"/>
        <v>MI7422</v>
      </c>
      <c r="E4681" s="1514" t="s">
        <v>122</v>
      </c>
      <c r="F4681" s="1390">
        <v>250</v>
      </c>
      <c r="G4681" s="1283">
        <v>0.59</v>
      </c>
      <c r="H4681" s="1283">
        <v>0.81</v>
      </c>
      <c r="I4681" s="1283">
        <v>1.1299999999999999</v>
      </c>
      <c r="J4681" s="1283"/>
      <c r="K4681" s="1283"/>
      <c r="L4681" s="1283"/>
      <c r="M4681" s="1283"/>
      <c r="N4681" s="1283"/>
      <c r="O4681" s="1283"/>
      <c r="P4681" s="1283">
        <v>0.81</v>
      </c>
      <c r="R4681" s="1067"/>
      <c r="Z4681" s="21"/>
      <c r="AH4681"/>
    </row>
    <row r="4682" spans="1:34" ht="11.25" customHeight="1">
      <c r="A4682"/>
      <c r="B4682" s="1281" t="s">
        <v>27</v>
      </c>
      <c r="C4682" s="1282">
        <v>7423</v>
      </c>
      <c r="D4682" s="1341" t="str">
        <f t="shared" si="86"/>
        <v>MI7423</v>
      </c>
      <c r="E4682" s="1514" t="s">
        <v>122</v>
      </c>
      <c r="F4682" s="1390">
        <v>302</v>
      </c>
      <c r="G4682" s="1283">
        <v>1.22</v>
      </c>
      <c r="H4682" s="1283">
        <v>1.68</v>
      </c>
      <c r="I4682" s="1283">
        <v>2.35</v>
      </c>
      <c r="J4682" s="1283"/>
      <c r="K4682" s="1283"/>
      <c r="L4682" s="1283"/>
      <c r="M4682" s="1283"/>
      <c r="N4682" s="1283"/>
      <c r="O4682" s="1283"/>
      <c r="P4682" s="1283">
        <v>1.68</v>
      </c>
      <c r="R4682" s="1067"/>
      <c r="Z4682" s="21"/>
      <c r="AH4682"/>
    </row>
    <row r="4683" spans="1:34" ht="11.25" customHeight="1">
      <c r="A4683"/>
      <c r="B4683" s="1281" t="s">
        <v>27</v>
      </c>
      <c r="C4683" s="1282">
        <v>7502</v>
      </c>
      <c r="D4683" s="1341" t="str">
        <f t="shared" si="86"/>
        <v>MI7502</v>
      </c>
      <c r="E4683" s="1514" t="s">
        <v>122</v>
      </c>
      <c r="F4683" s="1390">
        <v>275</v>
      </c>
      <c r="G4683" s="1283">
        <v>0.9</v>
      </c>
      <c r="H4683" s="1283">
        <v>1.24</v>
      </c>
      <c r="I4683" s="1283">
        <v>1.73</v>
      </c>
      <c r="J4683" s="1283"/>
      <c r="K4683" s="1283"/>
      <c r="L4683" s="1283"/>
      <c r="M4683" s="1283"/>
      <c r="N4683" s="1283"/>
      <c r="O4683" s="1283"/>
      <c r="P4683" s="1283">
        <v>1.24</v>
      </c>
      <c r="R4683" s="1067"/>
      <c r="Z4683" s="21"/>
      <c r="AH4683"/>
    </row>
    <row r="4684" spans="1:34" ht="11.25" customHeight="1">
      <c r="A4684"/>
      <c r="B4684" s="1281" t="s">
        <v>27</v>
      </c>
      <c r="C4684" s="1282">
        <v>7515</v>
      </c>
      <c r="D4684" s="1341" t="str">
        <f t="shared" ref="D4684:D4747" si="87">B4684&amp;TEXT(C4684,"0000")</f>
        <v>MI7515</v>
      </c>
      <c r="E4684" s="1514" t="s">
        <v>122</v>
      </c>
      <c r="F4684" s="1390">
        <v>263</v>
      </c>
      <c r="G4684" s="1283">
        <v>0.76</v>
      </c>
      <c r="H4684" s="1283">
        <v>1.04</v>
      </c>
      <c r="I4684" s="1283">
        <v>1.45</v>
      </c>
      <c r="J4684" s="1283"/>
      <c r="K4684" s="1283"/>
      <c r="L4684" s="1283"/>
      <c r="M4684" s="1283"/>
      <c r="N4684" s="1283"/>
      <c r="O4684" s="1283"/>
      <c r="P4684" s="1283">
        <v>1.04</v>
      </c>
      <c r="R4684" s="1067"/>
      <c r="Z4684" s="21"/>
      <c r="AH4684"/>
    </row>
    <row r="4685" spans="1:34" ht="11.25" customHeight="1">
      <c r="A4685"/>
      <c r="B4685" s="1281" t="s">
        <v>27</v>
      </c>
      <c r="C4685" s="1282">
        <v>7520</v>
      </c>
      <c r="D4685" s="1341" t="str">
        <f t="shared" si="87"/>
        <v>MI7520</v>
      </c>
      <c r="E4685" s="1514" t="s">
        <v>125</v>
      </c>
      <c r="F4685" s="1390">
        <v>289</v>
      </c>
      <c r="G4685" s="1283">
        <v>1.07</v>
      </c>
      <c r="H4685" s="1283">
        <v>1.47</v>
      </c>
      <c r="I4685" s="1283">
        <v>2.0499999999999998</v>
      </c>
      <c r="J4685" s="1283"/>
      <c r="K4685" s="1283"/>
      <c r="L4685" s="1283"/>
      <c r="M4685" s="1283"/>
      <c r="N4685" s="1283"/>
      <c r="O4685" s="1283"/>
      <c r="P4685" s="1283">
        <v>1.47</v>
      </c>
      <c r="R4685" s="1067"/>
      <c r="Z4685" s="21"/>
      <c r="AH4685"/>
    </row>
    <row r="4686" spans="1:34" ht="11.25" customHeight="1">
      <c r="A4686"/>
      <c r="B4686" s="1281" t="s">
        <v>27</v>
      </c>
      <c r="C4686" s="1282">
        <v>7538</v>
      </c>
      <c r="D4686" s="1341" t="str">
        <f t="shared" si="87"/>
        <v>MI7538</v>
      </c>
      <c r="E4686" s="1514" t="s">
        <v>122</v>
      </c>
      <c r="F4686" s="1390">
        <v>353</v>
      </c>
      <c r="G4686" s="1283">
        <v>1.84</v>
      </c>
      <c r="H4686" s="1283">
        <v>2.52</v>
      </c>
      <c r="I4686" s="1283">
        <v>3.52</v>
      </c>
      <c r="J4686" s="1283"/>
      <c r="K4686" s="1283"/>
      <c r="L4686" s="1283"/>
      <c r="M4686" s="1283"/>
      <c r="N4686" s="1283"/>
      <c r="O4686" s="1283"/>
      <c r="P4686" s="1283">
        <v>2.52</v>
      </c>
      <c r="R4686" s="1067"/>
      <c r="Z4686" s="21"/>
      <c r="AH4686"/>
    </row>
    <row r="4687" spans="1:34" ht="11.25" customHeight="1">
      <c r="A4687"/>
      <c r="B4687" s="1281" t="s">
        <v>27</v>
      </c>
      <c r="C4687" s="1282">
        <v>7539</v>
      </c>
      <c r="D4687" s="1341" t="str">
        <f t="shared" si="87"/>
        <v>MI7539</v>
      </c>
      <c r="E4687" s="1514" t="s">
        <v>122</v>
      </c>
      <c r="F4687" s="1390">
        <v>258</v>
      </c>
      <c r="G4687" s="1283">
        <v>0.7</v>
      </c>
      <c r="H4687" s="1283">
        <v>0.96</v>
      </c>
      <c r="I4687" s="1283">
        <v>1.33</v>
      </c>
      <c r="J4687" s="1283"/>
      <c r="K4687" s="1283"/>
      <c r="L4687" s="1283"/>
      <c r="M4687" s="1283"/>
      <c r="N4687" s="1283"/>
      <c r="O4687" s="1283"/>
      <c r="P4687" s="1283">
        <v>0.96</v>
      </c>
      <c r="R4687" s="1067"/>
      <c r="Z4687" s="21"/>
      <c r="AH4687"/>
    </row>
    <row r="4688" spans="1:34" ht="11.25" customHeight="1">
      <c r="A4688"/>
      <c r="B4688" s="1281" t="s">
        <v>27</v>
      </c>
      <c r="C4688" s="1282">
        <v>7540</v>
      </c>
      <c r="D4688" s="1341" t="str">
        <f t="shared" si="87"/>
        <v>MI7540</v>
      </c>
      <c r="E4688" s="1514" t="s">
        <v>122</v>
      </c>
      <c r="F4688" s="1390">
        <v>338</v>
      </c>
      <c r="G4688" s="1283">
        <v>1.66</v>
      </c>
      <c r="H4688" s="1283">
        <v>2.2799999999999998</v>
      </c>
      <c r="I4688" s="1283">
        <v>3.17</v>
      </c>
      <c r="J4688" s="1283"/>
      <c r="K4688" s="1283"/>
      <c r="L4688" s="1283"/>
      <c r="M4688" s="1283"/>
      <c r="N4688" s="1283"/>
      <c r="O4688" s="1283"/>
      <c r="P4688" s="1283">
        <v>2.2799999999999998</v>
      </c>
      <c r="R4688" s="1067"/>
      <c r="Z4688" s="21"/>
      <c r="AH4688"/>
    </row>
    <row r="4689" spans="1:34" ht="11.25" customHeight="1">
      <c r="A4689"/>
      <c r="B4689" s="1281" t="s">
        <v>27</v>
      </c>
      <c r="C4689" s="1282">
        <v>7580</v>
      </c>
      <c r="D4689" s="1341" t="str">
        <f t="shared" si="87"/>
        <v>MI7580</v>
      </c>
      <c r="E4689" s="1514" t="s">
        <v>122</v>
      </c>
      <c r="F4689" s="1390">
        <v>284</v>
      </c>
      <c r="G4689" s="1283">
        <v>1.01</v>
      </c>
      <c r="H4689" s="1283">
        <v>1.39</v>
      </c>
      <c r="I4689" s="1283">
        <v>1.93</v>
      </c>
      <c r="J4689" s="1283"/>
      <c r="K4689" s="1283"/>
      <c r="L4689" s="1283"/>
      <c r="M4689" s="1283"/>
      <c r="N4689" s="1283"/>
      <c r="O4689" s="1283"/>
      <c r="P4689" s="1283">
        <v>1.39</v>
      </c>
      <c r="R4689" s="1067"/>
      <c r="Z4689" s="21"/>
      <c r="AH4689"/>
    </row>
    <row r="4690" spans="1:34" ht="11.25" customHeight="1">
      <c r="A4690"/>
      <c r="B4690" s="1281" t="s">
        <v>27</v>
      </c>
      <c r="C4690" s="1282">
        <v>7600</v>
      </c>
      <c r="D4690" s="1341" t="str">
        <f t="shared" si="87"/>
        <v>MI7600</v>
      </c>
      <c r="E4690" s="1514" t="s">
        <v>123</v>
      </c>
      <c r="F4690" s="1390">
        <v>475</v>
      </c>
      <c r="G4690" s="1283">
        <v>3.3</v>
      </c>
      <c r="H4690" s="1283">
        <v>4.54</v>
      </c>
      <c r="I4690" s="1283">
        <v>6.33</v>
      </c>
      <c r="J4690" s="1283"/>
      <c r="K4690" s="1283"/>
      <c r="L4690" s="1283"/>
      <c r="M4690" s="1283"/>
      <c r="N4690" s="1283"/>
      <c r="O4690" s="1283"/>
      <c r="P4690" s="1283">
        <v>4.54</v>
      </c>
      <c r="R4690" s="1067"/>
      <c r="Z4690" s="21"/>
      <c r="AH4690"/>
    </row>
    <row r="4691" spans="1:34" ht="11.25" customHeight="1">
      <c r="A4691"/>
      <c r="B4691" s="1281" t="s">
        <v>27</v>
      </c>
      <c r="C4691" s="1282">
        <v>7610</v>
      </c>
      <c r="D4691" s="1341" t="str">
        <f t="shared" si="87"/>
        <v>MI7610</v>
      </c>
      <c r="E4691" s="1514" t="s">
        <v>122</v>
      </c>
      <c r="F4691" s="1390">
        <v>250</v>
      </c>
      <c r="G4691" s="1283">
        <v>0.24</v>
      </c>
      <c r="H4691" s="1283">
        <v>0.33</v>
      </c>
      <c r="I4691" s="1283">
        <v>0.46</v>
      </c>
      <c r="J4691" s="1283"/>
      <c r="K4691" s="1283"/>
      <c r="L4691" s="1283"/>
      <c r="M4691" s="1283"/>
      <c r="N4691" s="1283"/>
      <c r="O4691" s="1283"/>
      <c r="P4691" s="1283">
        <v>0.33</v>
      </c>
      <c r="R4691" s="1067"/>
      <c r="Z4691" s="21"/>
      <c r="AH4691"/>
    </row>
    <row r="4692" spans="1:34" ht="11.25" customHeight="1">
      <c r="A4692"/>
      <c r="B4692" s="1281" t="s">
        <v>27</v>
      </c>
      <c r="C4692" s="1282">
        <v>7704</v>
      </c>
      <c r="D4692" s="1341" t="str">
        <f t="shared" si="87"/>
        <v>MI7704</v>
      </c>
      <c r="E4692" s="1514" t="s">
        <v>122</v>
      </c>
      <c r="F4692" s="1390">
        <v>462</v>
      </c>
      <c r="G4692" s="1283">
        <v>3.14</v>
      </c>
      <c r="H4692" s="1283">
        <v>4.32</v>
      </c>
      <c r="I4692" s="1283">
        <v>6.03</v>
      </c>
      <c r="J4692" s="1283"/>
      <c r="K4692" s="1283"/>
      <c r="L4692" s="1283"/>
      <c r="M4692" s="1283"/>
      <c r="N4692" s="1283"/>
      <c r="O4692" s="1283"/>
      <c r="P4692" s="1283">
        <v>4.32</v>
      </c>
      <c r="R4692" s="1067"/>
      <c r="Z4692" s="21"/>
      <c r="AH4692"/>
    </row>
    <row r="4693" spans="1:34" ht="11.25" customHeight="1">
      <c r="A4693"/>
      <c r="B4693" s="1281" t="s">
        <v>27</v>
      </c>
      <c r="C4693" s="1282">
        <v>7720</v>
      </c>
      <c r="D4693" s="1341" t="str">
        <f t="shared" si="87"/>
        <v>MI7720</v>
      </c>
      <c r="E4693" s="1514" t="s">
        <v>123</v>
      </c>
      <c r="F4693" s="1390">
        <v>326</v>
      </c>
      <c r="G4693" s="1283">
        <v>1.51</v>
      </c>
      <c r="H4693" s="1283">
        <v>2.08</v>
      </c>
      <c r="I4693" s="1283">
        <v>2.9</v>
      </c>
      <c r="J4693" s="1283"/>
      <c r="K4693" s="1283"/>
      <c r="L4693" s="1283"/>
      <c r="M4693" s="1283"/>
      <c r="N4693" s="1283"/>
      <c r="O4693" s="1283"/>
      <c r="P4693" s="1283">
        <v>2.08</v>
      </c>
      <c r="R4693" s="1067"/>
      <c r="Z4693" s="21"/>
      <c r="AH4693"/>
    </row>
    <row r="4694" spans="1:34" ht="11.25" customHeight="1">
      <c r="A4694"/>
      <c r="B4694" s="1281" t="s">
        <v>27</v>
      </c>
      <c r="C4694" s="1282">
        <v>7904</v>
      </c>
      <c r="D4694" s="1341" t="str">
        <f t="shared" si="87"/>
        <v>MI7904</v>
      </c>
      <c r="E4694" s="1514" t="s">
        <v>122</v>
      </c>
      <c r="F4694" s="1390">
        <v>471</v>
      </c>
      <c r="G4694" s="1283">
        <v>3.25</v>
      </c>
      <c r="H4694" s="1283">
        <v>4.47</v>
      </c>
      <c r="I4694" s="1283">
        <v>6.23</v>
      </c>
      <c r="J4694" s="1283"/>
      <c r="K4694" s="1283"/>
      <c r="L4694" s="1283"/>
      <c r="M4694" s="1283"/>
      <c r="N4694" s="1283"/>
      <c r="O4694" s="1283"/>
      <c r="P4694" s="1283">
        <v>4.47</v>
      </c>
      <c r="R4694" s="1067"/>
      <c r="Z4694" s="21"/>
      <c r="AH4694"/>
    </row>
    <row r="4695" spans="1:34" ht="11.25" customHeight="1">
      <c r="A4695"/>
      <c r="B4695" s="1281" t="s">
        <v>27</v>
      </c>
      <c r="C4695" s="1282">
        <v>7920</v>
      </c>
      <c r="D4695" s="1341" t="str">
        <f t="shared" si="87"/>
        <v>MI7920</v>
      </c>
      <c r="E4695" s="1514" t="s">
        <v>122</v>
      </c>
      <c r="F4695" s="1390">
        <v>250</v>
      </c>
      <c r="G4695" s="1283">
        <v>0.17</v>
      </c>
      <c r="H4695" s="1283">
        <v>0.23</v>
      </c>
      <c r="I4695" s="1283">
        <v>0.32</v>
      </c>
      <c r="J4695" s="1283"/>
      <c r="K4695" s="1283"/>
      <c r="L4695" s="1283"/>
      <c r="M4695" s="1283"/>
      <c r="N4695" s="1283"/>
      <c r="O4695" s="1283"/>
      <c r="P4695" s="1283">
        <v>0.23</v>
      </c>
      <c r="R4695" s="1067"/>
      <c r="Z4695" s="21"/>
      <c r="AH4695"/>
    </row>
    <row r="4696" spans="1:34" ht="11.25" customHeight="1">
      <c r="A4696"/>
      <c r="B4696" s="1281" t="s">
        <v>27</v>
      </c>
      <c r="C4696" s="1282">
        <v>7979</v>
      </c>
      <c r="D4696" s="1341" t="str">
        <f t="shared" si="87"/>
        <v>MI7979</v>
      </c>
      <c r="E4696" s="1514" t="s">
        <v>122</v>
      </c>
      <c r="F4696" s="1390">
        <v>279</v>
      </c>
      <c r="G4696" s="1283">
        <v>0.95</v>
      </c>
      <c r="H4696" s="1283">
        <v>1.3</v>
      </c>
      <c r="I4696" s="1283">
        <v>1.82</v>
      </c>
      <c r="J4696" s="1283"/>
      <c r="K4696" s="1283"/>
      <c r="L4696" s="1283"/>
      <c r="M4696" s="1283"/>
      <c r="N4696" s="1283"/>
      <c r="O4696" s="1283"/>
      <c r="P4696" s="1283">
        <v>1.3</v>
      </c>
      <c r="R4696" s="1067"/>
      <c r="Z4696" s="21"/>
      <c r="AH4696"/>
    </row>
    <row r="4697" spans="1:34" ht="11.25" customHeight="1">
      <c r="A4697"/>
      <c r="B4697" s="1281" t="s">
        <v>27</v>
      </c>
      <c r="C4697" s="1282">
        <v>7980</v>
      </c>
      <c r="D4697" s="1341" t="str">
        <f t="shared" si="87"/>
        <v>MI7980</v>
      </c>
      <c r="E4697" s="1514" t="s">
        <v>122</v>
      </c>
      <c r="F4697" s="1390">
        <v>348</v>
      </c>
      <c r="G4697" s="1283">
        <v>1.78</v>
      </c>
      <c r="H4697" s="1283">
        <v>2.44</v>
      </c>
      <c r="I4697" s="1283">
        <v>3.4</v>
      </c>
      <c r="J4697" s="1283"/>
      <c r="K4697" s="1283"/>
      <c r="L4697" s="1283"/>
      <c r="M4697" s="1283"/>
      <c r="N4697" s="1283"/>
      <c r="O4697" s="1283"/>
      <c r="P4697" s="1283">
        <v>2.44</v>
      </c>
      <c r="R4697" s="1067"/>
      <c r="Z4697" s="21"/>
      <c r="AH4697"/>
    </row>
    <row r="4698" spans="1:34" ht="11.25" customHeight="1">
      <c r="A4698"/>
      <c r="B4698" s="1281" t="s">
        <v>27</v>
      </c>
      <c r="C4698" s="1282">
        <v>8001</v>
      </c>
      <c r="D4698" s="1341" t="str">
        <f t="shared" si="87"/>
        <v>MI8001</v>
      </c>
      <c r="E4698" s="1514" t="s">
        <v>121</v>
      </c>
      <c r="F4698" s="1390">
        <v>291</v>
      </c>
      <c r="G4698" s="1283">
        <v>1.0900000000000001</v>
      </c>
      <c r="H4698" s="1283">
        <v>1.5</v>
      </c>
      <c r="I4698" s="1283">
        <v>2.09</v>
      </c>
      <c r="J4698" s="1283"/>
      <c r="K4698" s="1283"/>
      <c r="L4698" s="1283"/>
      <c r="M4698" s="1283"/>
      <c r="N4698" s="1283"/>
      <c r="O4698" s="1283"/>
      <c r="P4698" s="1283">
        <v>1.5</v>
      </c>
      <c r="R4698" s="1067"/>
      <c r="Z4698" s="21"/>
      <c r="AH4698"/>
    </row>
    <row r="4699" spans="1:34" ht="11.25" customHeight="1">
      <c r="A4699"/>
      <c r="B4699" s="1281" t="s">
        <v>27</v>
      </c>
      <c r="C4699" s="1282">
        <v>8006</v>
      </c>
      <c r="D4699" s="1341" t="str">
        <f t="shared" si="87"/>
        <v>MI8006</v>
      </c>
      <c r="E4699" s="1514" t="s">
        <v>121</v>
      </c>
      <c r="F4699" s="1390">
        <v>298</v>
      </c>
      <c r="G4699" s="1283">
        <v>1.18</v>
      </c>
      <c r="H4699" s="1283">
        <v>1.62</v>
      </c>
      <c r="I4699" s="1283">
        <v>2.25</v>
      </c>
      <c r="J4699" s="1283"/>
      <c r="K4699" s="1283"/>
      <c r="L4699" s="1283"/>
      <c r="M4699" s="1283"/>
      <c r="N4699" s="1283"/>
      <c r="O4699" s="1283"/>
      <c r="P4699" s="1283">
        <v>1.62</v>
      </c>
      <c r="R4699" s="1067"/>
      <c r="Z4699" s="21"/>
      <c r="AH4699"/>
    </row>
    <row r="4700" spans="1:34" ht="11.25" customHeight="1">
      <c r="A4700"/>
      <c r="B4700" s="1281" t="s">
        <v>27</v>
      </c>
      <c r="C4700" s="1282">
        <v>8008</v>
      </c>
      <c r="D4700" s="1341" t="str">
        <f t="shared" si="87"/>
        <v>MI8008</v>
      </c>
      <c r="E4700" s="1514" t="s">
        <v>121</v>
      </c>
      <c r="F4700" s="1390">
        <v>250</v>
      </c>
      <c r="G4700" s="1283">
        <v>0.53</v>
      </c>
      <c r="H4700" s="1283">
        <v>0.73</v>
      </c>
      <c r="I4700" s="1283">
        <v>1.01</v>
      </c>
      <c r="J4700" s="1283"/>
      <c r="K4700" s="1283"/>
      <c r="L4700" s="1283"/>
      <c r="M4700" s="1283"/>
      <c r="N4700" s="1283"/>
      <c r="O4700" s="1283"/>
      <c r="P4700" s="1283">
        <v>0.73</v>
      </c>
      <c r="R4700" s="1067"/>
      <c r="Z4700" s="21"/>
      <c r="AH4700"/>
    </row>
    <row r="4701" spans="1:34" ht="11.25" customHeight="1">
      <c r="A4701"/>
      <c r="B4701" s="1281" t="s">
        <v>27</v>
      </c>
      <c r="C4701" s="1282">
        <v>8010</v>
      </c>
      <c r="D4701" s="1341" t="str">
        <f t="shared" si="87"/>
        <v>MI8010</v>
      </c>
      <c r="E4701" s="1514" t="s">
        <v>121</v>
      </c>
      <c r="F4701" s="1390">
        <v>272</v>
      </c>
      <c r="G4701" s="1283">
        <v>0.86</v>
      </c>
      <c r="H4701" s="1283">
        <v>1.19</v>
      </c>
      <c r="I4701" s="1283">
        <v>1.66</v>
      </c>
      <c r="J4701" s="1283"/>
      <c r="K4701" s="1283"/>
      <c r="L4701" s="1283"/>
      <c r="M4701" s="1283"/>
      <c r="N4701" s="1283"/>
      <c r="O4701" s="1283"/>
      <c r="P4701" s="1283">
        <v>1.19</v>
      </c>
      <c r="R4701" s="1067"/>
      <c r="Z4701" s="21"/>
      <c r="AH4701"/>
    </row>
    <row r="4702" spans="1:34" ht="11.25" customHeight="1">
      <c r="A4702"/>
      <c r="B4702" s="1281" t="s">
        <v>27</v>
      </c>
      <c r="C4702" s="1282">
        <v>8013</v>
      </c>
      <c r="D4702" s="1341" t="str">
        <f t="shared" si="87"/>
        <v>MI8013</v>
      </c>
      <c r="E4702" s="1514" t="s">
        <v>121</v>
      </c>
      <c r="F4702" s="1390">
        <v>250</v>
      </c>
      <c r="G4702" s="1283">
        <v>0.18</v>
      </c>
      <c r="H4702" s="1283">
        <v>0.25</v>
      </c>
      <c r="I4702" s="1283">
        <v>0.35</v>
      </c>
      <c r="J4702" s="1283"/>
      <c r="K4702" s="1283"/>
      <c r="L4702" s="1283"/>
      <c r="M4702" s="1283"/>
      <c r="N4702" s="1283"/>
      <c r="O4702" s="1283"/>
      <c r="P4702" s="1283">
        <v>0.25</v>
      </c>
      <c r="R4702" s="1067"/>
      <c r="Z4702" s="21"/>
      <c r="AH4702"/>
    </row>
    <row r="4703" spans="1:34" ht="11.25" customHeight="1">
      <c r="A4703"/>
      <c r="B4703" s="1281" t="s">
        <v>27</v>
      </c>
      <c r="C4703" s="1282">
        <v>8015</v>
      </c>
      <c r="D4703" s="1341" t="str">
        <f t="shared" si="87"/>
        <v>MI8015</v>
      </c>
      <c r="E4703" s="1514" t="s">
        <v>121</v>
      </c>
      <c r="F4703" s="1390">
        <v>250</v>
      </c>
      <c r="G4703" s="1283">
        <v>0.54</v>
      </c>
      <c r="H4703" s="1283">
        <v>0.74</v>
      </c>
      <c r="I4703" s="1283">
        <v>1.04</v>
      </c>
      <c r="J4703" s="1283"/>
      <c r="K4703" s="1283"/>
      <c r="L4703" s="1283"/>
      <c r="M4703" s="1283"/>
      <c r="N4703" s="1283"/>
      <c r="O4703" s="1283"/>
      <c r="P4703" s="1283">
        <v>0.74</v>
      </c>
      <c r="R4703" s="1067"/>
      <c r="Z4703" s="21"/>
      <c r="AH4703"/>
    </row>
    <row r="4704" spans="1:34" ht="11.25" customHeight="1">
      <c r="A4704"/>
      <c r="B4704" s="1281" t="s">
        <v>27</v>
      </c>
      <c r="C4704" s="1282">
        <v>8017</v>
      </c>
      <c r="D4704" s="1341" t="str">
        <f t="shared" si="87"/>
        <v>MI8017</v>
      </c>
      <c r="E4704" s="1514" t="s">
        <v>121</v>
      </c>
      <c r="F4704" s="1390">
        <v>260</v>
      </c>
      <c r="G4704" s="1283">
        <v>0.72</v>
      </c>
      <c r="H4704" s="1283">
        <v>0.99</v>
      </c>
      <c r="I4704" s="1283">
        <v>1.38</v>
      </c>
      <c r="J4704" s="1283"/>
      <c r="K4704" s="1283"/>
      <c r="L4704" s="1283"/>
      <c r="M4704" s="1283"/>
      <c r="N4704" s="1283"/>
      <c r="O4704" s="1283"/>
      <c r="P4704" s="1283">
        <v>0.99</v>
      </c>
      <c r="R4704" s="1067"/>
      <c r="Z4704" s="21"/>
      <c r="AH4704"/>
    </row>
    <row r="4705" spans="1:34" ht="11.25" customHeight="1">
      <c r="A4705"/>
      <c r="B4705" s="1281" t="s">
        <v>27</v>
      </c>
      <c r="C4705" s="1282">
        <v>8018</v>
      </c>
      <c r="D4705" s="1341" t="str">
        <f t="shared" si="87"/>
        <v>MI8018</v>
      </c>
      <c r="E4705" s="1514" t="s">
        <v>121</v>
      </c>
      <c r="F4705" s="1390">
        <v>334</v>
      </c>
      <c r="G4705" s="1283">
        <v>1.61</v>
      </c>
      <c r="H4705" s="1283">
        <v>2.21</v>
      </c>
      <c r="I4705" s="1283">
        <v>3.08</v>
      </c>
      <c r="J4705" s="1283"/>
      <c r="K4705" s="1283"/>
      <c r="L4705" s="1283"/>
      <c r="M4705" s="1283"/>
      <c r="N4705" s="1283"/>
      <c r="O4705" s="1283"/>
      <c r="P4705" s="1283">
        <v>2.21</v>
      </c>
      <c r="R4705" s="1067"/>
      <c r="Z4705" s="21"/>
      <c r="AH4705"/>
    </row>
    <row r="4706" spans="1:34" ht="11.25" customHeight="1">
      <c r="A4706"/>
      <c r="B4706" s="1281" t="s">
        <v>27</v>
      </c>
      <c r="C4706" s="1282">
        <v>8021</v>
      </c>
      <c r="D4706" s="1341" t="str">
        <f t="shared" si="87"/>
        <v>MI8021</v>
      </c>
      <c r="E4706" s="1514" t="s">
        <v>121</v>
      </c>
      <c r="F4706" s="1390">
        <v>321</v>
      </c>
      <c r="G4706" s="1283">
        <v>1.45</v>
      </c>
      <c r="H4706" s="1283">
        <v>2</v>
      </c>
      <c r="I4706" s="1283">
        <v>2.78</v>
      </c>
      <c r="J4706" s="1283"/>
      <c r="K4706" s="1283"/>
      <c r="L4706" s="1283"/>
      <c r="M4706" s="1283"/>
      <c r="N4706" s="1283"/>
      <c r="O4706" s="1283"/>
      <c r="P4706" s="1283">
        <v>2</v>
      </c>
      <c r="R4706" s="1067"/>
      <c r="Z4706" s="21"/>
      <c r="AH4706"/>
    </row>
    <row r="4707" spans="1:34" ht="11.25" customHeight="1">
      <c r="A4707"/>
      <c r="B4707" s="1281" t="s">
        <v>27</v>
      </c>
      <c r="C4707" s="1282">
        <v>8031</v>
      </c>
      <c r="D4707" s="1341" t="str">
        <f t="shared" si="87"/>
        <v>MI8031</v>
      </c>
      <c r="E4707" s="1514" t="s">
        <v>121</v>
      </c>
      <c r="F4707" s="1390">
        <v>298</v>
      </c>
      <c r="G4707" s="1283">
        <v>1.18</v>
      </c>
      <c r="H4707" s="1283">
        <v>1.62</v>
      </c>
      <c r="I4707" s="1283">
        <v>2.25</v>
      </c>
      <c r="J4707" s="1283"/>
      <c r="K4707" s="1283"/>
      <c r="L4707" s="1283"/>
      <c r="M4707" s="1283"/>
      <c r="N4707" s="1283"/>
      <c r="O4707" s="1283"/>
      <c r="P4707" s="1283">
        <v>1.62</v>
      </c>
      <c r="R4707" s="1067"/>
      <c r="Z4707" s="21"/>
      <c r="AH4707"/>
    </row>
    <row r="4708" spans="1:34" ht="11.25" customHeight="1">
      <c r="A4708"/>
      <c r="B4708" s="1281" t="s">
        <v>27</v>
      </c>
      <c r="C4708" s="1282">
        <v>8032</v>
      </c>
      <c r="D4708" s="1341" t="str">
        <f t="shared" si="87"/>
        <v>MI8032</v>
      </c>
      <c r="E4708" s="1514" t="s">
        <v>121</v>
      </c>
      <c r="F4708" s="1390">
        <v>291</v>
      </c>
      <c r="G4708" s="1283">
        <v>1.0900000000000001</v>
      </c>
      <c r="H4708" s="1283">
        <v>1.5</v>
      </c>
      <c r="I4708" s="1283">
        <v>2.09</v>
      </c>
      <c r="J4708" s="1283"/>
      <c r="K4708" s="1283"/>
      <c r="L4708" s="1283"/>
      <c r="M4708" s="1283"/>
      <c r="N4708" s="1283"/>
      <c r="O4708" s="1283"/>
      <c r="P4708" s="1283">
        <v>1.5</v>
      </c>
      <c r="R4708" s="1067"/>
      <c r="Z4708" s="21"/>
      <c r="AH4708"/>
    </row>
    <row r="4709" spans="1:34" ht="11.25" customHeight="1">
      <c r="A4709"/>
      <c r="B4709" s="1281" t="s">
        <v>27</v>
      </c>
      <c r="C4709" s="1282">
        <v>8033</v>
      </c>
      <c r="D4709" s="1341" t="str">
        <f t="shared" si="87"/>
        <v>MI8033</v>
      </c>
      <c r="E4709" s="1514" t="s">
        <v>121</v>
      </c>
      <c r="F4709" s="1390">
        <v>285</v>
      </c>
      <c r="G4709" s="1283">
        <v>1.02</v>
      </c>
      <c r="H4709" s="1283">
        <v>1.4</v>
      </c>
      <c r="I4709" s="1283">
        <v>1.96</v>
      </c>
      <c r="J4709" s="1283"/>
      <c r="K4709" s="1283"/>
      <c r="L4709" s="1283"/>
      <c r="M4709" s="1283"/>
      <c r="N4709" s="1283"/>
      <c r="O4709" s="1283"/>
      <c r="P4709" s="1283">
        <v>1.4</v>
      </c>
      <c r="R4709" s="1067"/>
      <c r="Z4709" s="21"/>
      <c r="AH4709"/>
    </row>
    <row r="4710" spans="1:34" ht="11.25" customHeight="1">
      <c r="A4710"/>
      <c r="B4710" s="1281" t="s">
        <v>27</v>
      </c>
      <c r="C4710" s="1282">
        <v>8039</v>
      </c>
      <c r="D4710" s="1341" t="str">
        <f t="shared" si="87"/>
        <v>MI8039</v>
      </c>
      <c r="E4710" s="1514" t="s">
        <v>125</v>
      </c>
      <c r="F4710" s="1390">
        <v>265</v>
      </c>
      <c r="G4710" s="1283">
        <v>0.78</v>
      </c>
      <c r="H4710" s="1283">
        <v>1.07</v>
      </c>
      <c r="I4710" s="1283">
        <v>1.5</v>
      </c>
      <c r="J4710" s="1283"/>
      <c r="K4710" s="1283"/>
      <c r="L4710" s="1283"/>
      <c r="M4710" s="1283"/>
      <c r="N4710" s="1283"/>
      <c r="O4710" s="1283"/>
      <c r="P4710" s="1283">
        <v>1.07</v>
      </c>
      <c r="R4710" s="1067"/>
      <c r="Z4710" s="21"/>
      <c r="AH4710"/>
    </row>
    <row r="4711" spans="1:34" ht="11.25" customHeight="1">
      <c r="A4711"/>
      <c r="B4711" s="1281" t="s">
        <v>27</v>
      </c>
      <c r="C4711" s="1282">
        <v>8044</v>
      </c>
      <c r="D4711" s="1341" t="str">
        <f t="shared" si="87"/>
        <v>MI8044</v>
      </c>
      <c r="E4711" s="1514" t="s">
        <v>121</v>
      </c>
      <c r="F4711" s="1390">
        <v>317</v>
      </c>
      <c r="G4711" s="1283">
        <v>1.4</v>
      </c>
      <c r="H4711" s="1283">
        <v>1.93</v>
      </c>
      <c r="I4711" s="1283">
        <v>2.69</v>
      </c>
      <c r="J4711" s="1283"/>
      <c r="K4711" s="1283"/>
      <c r="L4711" s="1283"/>
      <c r="M4711" s="1283"/>
      <c r="N4711" s="1283"/>
      <c r="O4711" s="1283"/>
      <c r="P4711" s="1283">
        <v>1.93</v>
      </c>
      <c r="R4711" s="1067"/>
      <c r="Z4711" s="21"/>
      <c r="AH4711"/>
    </row>
    <row r="4712" spans="1:34" ht="11.25" customHeight="1">
      <c r="A4712"/>
      <c r="B4712" s="1281" t="s">
        <v>27</v>
      </c>
      <c r="C4712" s="1282">
        <v>8045</v>
      </c>
      <c r="D4712" s="1341" t="str">
        <f t="shared" si="87"/>
        <v>MI8045</v>
      </c>
      <c r="E4712" s="1514" t="s">
        <v>121</v>
      </c>
      <c r="F4712" s="1390">
        <v>250</v>
      </c>
      <c r="G4712" s="1283">
        <v>0.38</v>
      </c>
      <c r="H4712" s="1283">
        <v>0.53</v>
      </c>
      <c r="I4712" s="1283">
        <v>0.74</v>
      </c>
      <c r="J4712" s="1283"/>
      <c r="K4712" s="1283"/>
      <c r="L4712" s="1283"/>
      <c r="M4712" s="1283"/>
      <c r="N4712" s="1283"/>
      <c r="O4712" s="1283"/>
      <c r="P4712" s="1283">
        <v>0.53</v>
      </c>
      <c r="R4712" s="1067"/>
      <c r="Z4712" s="21"/>
      <c r="AH4712"/>
    </row>
    <row r="4713" spans="1:34" ht="11.25" customHeight="1">
      <c r="A4713"/>
      <c r="B4713" s="1281" t="s">
        <v>27</v>
      </c>
      <c r="C4713" s="1282">
        <v>8046</v>
      </c>
      <c r="D4713" s="1341" t="str">
        <f t="shared" si="87"/>
        <v>MI8046</v>
      </c>
      <c r="E4713" s="1514" t="s">
        <v>121</v>
      </c>
      <c r="F4713" s="1390">
        <v>292</v>
      </c>
      <c r="G4713" s="1283">
        <v>1.1000000000000001</v>
      </c>
      <c r="H4713" s="1283">
        <v>1.52</v>
      </c>
      <c r="I4713" s="1283">
        <v>2.12</v>
      </c>
      <c r="J4713" s="1283"/>
      <c r="K4713" s="1283"/>
      <c r="L4713" s="1283"/>
      <c r="M4713" s="1283"/>
      <c r="N4713" s="1283"/>
      <c r="O4713" s="1283"/>
      <c r="P4713" s="1283">
        <v>1.52</v>
      </c>
      <c r="R4713" s="1067"/>
      <c r="Z4713" s="21"/>
      <c r="AH4713"/>
    </row>
    <row r="4714" spans="1:34" ht="11.25" customHeight="1">
      <c r="A4714"/>
      <c r="B4714" s="1281" t="s">
        <v>27</v>
      </c>
      <c r="C4714" s="1282">
        <v>8047</v>
      </c>
      <c r="D4714" s="1341" t="str">
        <f t="shared" si="87"/>
        <v>MI8047</v>
      </c>
      <c r="E4714" s="1514" t="s">
        <v>121</v>
      </c>
      <c r="F4714" s="1390">
        <v>250</v>
      </c>
      <c r="G4714" s="1283">
        <v>0.48</v>
      </c>
      <c r="H4714" s="1283">
        <v>0.66</v>
      </c>
      <c r="I4714" s="1283">
        <v>0.92</v>
      </c>
      <c r="J4714" s="1283"/>
      <c r="K4714" s="1283"/>
      <c r="L4714" s="1283"/>
      <c r="M4714" s="1283"/>
      <c r="N4714" s="1283"/>
      <c r="O4714" s="1283"/>
      <c r="P4714" s="1283">
        <v>0.66</v>
      </c>
      <c r="R4714" s="1067"/>
      <c r="Z4714" s="21"/>
      <c r="AH4714"/>
    </row>
    <row r="4715" spans="1:34" ht="11.25" customHeight="1">
      <c r="A4715"/>
      <c r="B4715" s="1281" t="s">
        <v>27</v>
      </c>
      <c r="C4715" s="1282">
        <v>8050</v>
      </c>
      <c r="D4715" s="1341" t="str">
        <f t="shared" si="87"/>
        <v>MI8050</v>
      </c>
      <c r="E4715" s="1514" t="s">
        <v>121</v>
      </c>
      <c r="F4715" s="1390">
        <v>250</v>
      </c>
      <c r="G4715" s="1283">
        <v>0.55000000000000004</v>
      </c>
      <c r="H4715" s="1283">
        <v>0.76</v>
      </c>
      <c r="I4715" s="1283">
        <v>1.06</v>
      </c>
      <c r="J4715" s="1283"/>
      <c r="K4715" s="1283"/>
      <c r="L4715" s="1283"/>
      <c r="M4715" s="1283"/>
      <c r="N4715" s="1283"/>
      <c r="O4715" s="1283"/>
      <c r="P4715" s="1283">
        <v>0.76</v>
      </c>
      <c r="R4715" s="1067"/>
      <c r="Z4715" s="21"/>
      <c r="AH4715"/>
    </row>
    <row r="4716" spans="1:34" ht="11.25" customHeight="1">
      <c r="A4716"/>
      <c r="B4716" s="1281" t="s">
        <v>27</v>
      </c>
      <c r="C4716" s="1282">
        <v>8058</v>
      </c>
      <c r="D4716" s="1341" t="str">
        <f t="shared" si="87"/>
        <v>MI8058</v>
      </c>
      <c r="E4716" s="1514" t="s">
        <v>121</v>
      </c>
      <c r="F4716" s="1390">
        <v>321</v>
      </c>
      <c r="G4716" s="1283">
        <v>1.45</v>
      </c>
      <c r="H4716" s="1283">
        <v>2</v>
      </c>
      <c r="I4716" s="1283">
        <v>2.78</v>
      </c>
      <c r="J4716" s="1283"/>
      <c r="K4716" s="1283"/>
      <c r="L4716" s="1283"/>
      <c r="M4716" s="1283"/>
      <c r="N4716" s="1283"/>
      <c r="O4716" s="1283"/>
      <c r="P4716" s="1283">
        <v>2</v>
      </c>
      <c r="R4716" s="1067"/>
      <c r="Z4716" s="21"/>
      <c r="AH4716"/>
    </row>
    <row r="4717" spans="1:34" ht="11.25" customHeight="1">
      <c r="A4717"/>
      <c r="B4717" s="1281" t="s">
        <v>27</v>
      </c>
      <c r="C4717" s="1282">
        <v>8059</v>
      </c>
      <c r="D4717" s="1341" t="str">
        <f t="shared" si="87"/>
        <v>MI8059</v>
      </c>
      <c r="E4717" s="1514" t="s">
        <v>125</v>
      </c>
      <c r="F4717" s="1390">
        <v>324</v>
      </c>
      <c r="G4717" s="1283">
        <v>1.49</v>
      </c>
      <c r="H4717" s="1283">
        <v>2.0499999999999998</v>
      </c>
      <c r="I4717" s="1283">
        <v>2.85</v>
      </c>
      <c r="J4717" s="1283"/>
      <c r="K4717" s="1283"/>
      <c r="L4717" s="1283"/>
      <c r="M4717" s="1283"/>
      <c r="N4717" s="1283"/>
      <c r="O4717" s="1283"/>
      <c r="P4717" s="1283">
        <v>2.0499999999999998</v>
      </c>
      <c r="R4717" s="1067"/>
      <c r="Z4717" s="21"/>
      <c r="AH4717"/>
    </row>
    <row r="4718" spans="1:34" ht="11.25" customHeight="1">
      <c r="A4718"/>
      <c r="B4718" s="1281" t="s">
        <v>27</v>
      </c>
      <c r="C4718" s="1282">
        <v>8102</v>
      </c>
      <c r="D4718" s="1341" t="str">
        <f t="shared" si="87"/>
        <v>MI8102</v>
      </c>
      <c r="E4718" s="1514" t="s">
        <v>123</v>
      </c>
      <c r="F4718" s="1390">
        <v>291</v>
      </c>
      <c r="G4718" s="1283">
        <v>1.0900000000000001</v>
      </c>
      <c r="H4718" s="1283">
        <v>1.5</v>
      </c>
      <c r="I4718" s="1283">
        <v>2.09</v>
      </c>
      <c r="J4718" s="1283"/>
      <c r="K4718" s="1283"/>
      <c r="L4718" s="1283"/>
      <c r="M4718" s="1283"/>
      <c r="N4718" s="1283"/>
      <c r="O4718" s="1283"/>
      <c r="P4718" s="1283">
        <v>1.5</v>
      </c>
      <c r="R4718" s="1067"/>
      <c r="Z4718" s="21"/>
      <c r="AH4718"/>
    </row>
    <row r="4719" spans="1:34" ht="11.25" customHeight="1">
      <c r="A4719"/>
      <c r="B4719" s="1281" t="s">
        <v>27</v>
      </c>
      <c r="C4719" s="1282">
        <v>8106</v>
      </c>
      <c r="D4719" s="1341" t="str">
        <f t="shared" si="87"/>
        <v>MI8106</v>
      </c>
      <c r="E4719" s="1514" t="s">
        <v>123</v>
      </c>
      <c r="F4719" s="1390">
        <v>400</v>
      </c>
      <c r="G4719" s="1283">
        <v>2.4</v>
      </c>
      <c r="H4719" s="1283">
        <v>3.3</v>
      </c>
      <c r="I4719" s="1283">
        <v>4.5999999999999996</v>
      </c>
      <c r="J4719" s="1283"/>
      <c r="K4719" s="1283"/>
      <c r="L4719" s="1283"/>
      <c r="M4719" s="1283"/>
      <c r="N4719" s="1283"/>
      <c r="O4719" s="1283"/>
      <c r="P4719" s="1283">
        <v>3.3</v>
      </c>
      <c r="R4719" s="1067"/>
      <c r="Z4719" s="21"/>
      <c r="AH4719"/>
    </row>
    <row r="4720" spans="1:34" ht="11.25" customHeight="1">
      <c r="A4720"/>
      <c r="B4720" s="1281" t="s">
        <v>27</v>
      </c>
      <c r="C4720" s="1282">
        <v>8107</v>
      </c>
      <c r="D4720" s="1341" t="str">
        <f t="shared" si="87"/>
        <v>MI8107</v>
      </c>
      <c r="E4720" s="1514" t="s">
        <v>121</v>
      </c>
      <c r="F4720" s="1390">
        <v>308</v>
      </c>
      <c r="G4720" s="1283">
        <v>1.3</v>
      </c>
      <c r="H4720" s="1283">
        <v>1.78</v>
      </c>
      <c r="I4720" s="1283">
        <v>2.48</v>
      </c>
      <c r="J4720" s="1283"/>
      <c r="K4720" s="1283"/>
      <c r="L4720" s="1283"/>
      <c r="M4720" s="1283"/>
      <c r="N4720" s="1283"/>
      <c r="O4720" s="1283"/>
      <c r="P4720" s="1283">
        <v>1.78</v>
      </c>
      <c r="R4720" s="1067"/>
      <c r="Z4720" s="21"/>
      <c r="AH4720"/>
    </row>
    <row r="4721" spans="1:34" ht="11.25" customHeight="1">
      <c r="A4721"/>
      <c r="B4721" s="1281" t="s">
        <v>27</v>
      </c>
      <c r="C4721" s="1282">
        <v>8111</v>
      </c>
      <c r="D4721" s="1341" t="str">
        <f t="shared" si="87"/>
        <v>MI8111</v>
      </c>
      <c r="E4721" s="1514" t="s">
        <v>121</v>
      </c>
      <c r="F4721" s="1390">
        <v>275</v>
      </c>
      <c r="G4721" s="1283">
        <v>0.9</v>
      </c>
      <c r="H4721" s="1283">
        <v>1.24</v>
      </c>
      <c r="I4721" s="1283">
        <v>1.73</v>
      </c>
      <c r="J4721" s="1283"/>
      <c r="K4721" s="1283"/>
      <c r="L4721" s="1283"/>
      <c r="M4721" s="1283"/>
      <c r="N4721" s="1283"/>
      <c r="O4721" s="1283"/>
      <c r="P4721" s="1283">
        <v>1.24</v>
      </c>
      <c r="R4721" s="1067"/>
      <c r="Z4721" s="21"/>
      <c r="AH4721"/>
    </row>
    <row r="4722" spans="1:34" ht="11.25" customHeight="1">
      <c r="A4722"/>
      <c r="B4722" s="1281" t="s">
        <v>27</v>
      </c>
      <c r="C4722" s="1282">
        <v>8116</v>
      </c>
      <c r="D4722" s="1341" t="str">
        <f t="shared" si="87"/>
        <v>MI8116</v>
      </c>
      <c r="E4722" s="1514" t="s">
        <v>125</v>
      </c>
      <c r="F4722" s="1390">
        <v>309</v>
      </c>
      <c r="G4722" s="1283">
        <v>1.31</v>
      </c>
      <c r="H4722" s="1283">
        <v>1.8</v>
      </c>
      <c r="I4722" s="1283">
        <v>2.5099999999999998</v>
      </c>
      <c r="J4722" s="1283"/>
      <c r="K4722" s="1283"/>
      <c r="L4722" s="1283"/>
      <c r="M4722" s="1283"/>
      <c r="N4722" s="1283"/>
      <c r="O4722" s="1283"/>
      <c r="P4722" s="1283">
        <v>1.8</v>
      </c>
      <c r="R4722" s="1067"/>
      <c r="Z4722" s="21"/>
      <c r="AH4722"/>
    </row>
    <row r="4723" spans="1:34" ht="11.25" customHeight="1">
      <c r="A4723"/>
      <c r="B4723" s="1281" t="s">
        <v>27</v>
      </c>
      <c r="C4723" s="1282">
        <v>8209</v>
      </c>
      <c r="D4723" s="1341" t="str">
        <f t="shared" si="87"/>
        <v>MI8209</v>
      </c>
      <c r="E4723" s="1514" t="s">
        <v>121</v>
      </c>
      <c r="F4723" s="1390">
        <v>352</v>
      </c>
      <c r="G4723" s="1283">
        <v>1.82</v>
      </c>
      <c r="H4723" s="1283">
        <v>2.5099999999999998</v>
      </c>
      <c r="I4723" s="1283">
        <v>3.5</v>
      </c>
      <c r="J4723" s="1283"/>
      <c r="K4723" s="1283"/>
      <c r="L4723" s="1283"/>
      <c r="M4723" s="1283"/>
      <c r="N4723" s="1283"/>
      <c r="O4723" s="1283"/>
      <c r="P4723" s="1283">
        <v>2.5099999999999998</v>
      </c>
      <c r="R4723" s="1067"/>
      <c r="Z4723" s="21"/>
      <c r="AH4723"/>
    </row>
    <row r="4724" spans="1:34" ht="11.25" customHeight="1">
      <c r="A4724"/>
      <c r="B4724" s="1281" t="s">
        <v>27</v>
      </c>
      <c r="C4724" s="1282">
        <v>8215</v>
      </c>
      <c r="D4724" s="1341" t="str">
        <f t="shared" si="87"/>
        <v>MI8215</v>
      </c>
      <c r="E4724" s="1514" t="s">
        <v>123</v>
      </c>
      <c r="F4724" s="1390">
        <v>335</v>
      </c>
      <c r="G4724" s="1283">
        <v>1.62</v>
      </c>
      <c r="H4724" s="1283">
        <v>2.23</v>
      </c>
      <c r="I4724" s="1283">
        <v>3.11</v>
      </c>
      <c r="J4724" s="1283"/>
      <c r="K4724" s="1283"/>
      <c r="L4724" s="1283"/>
      <c r="M4724" s="1283"/>
      <c r="N4724" s="1283"/>
      <c r="O4724" s="1283"/>
      <c r="P4724" s="1283">
        <v>2.23</v>
      </c>
      <c r="R4724" s="1067"/>
      <c r="Z4724" s="21"/>
      <c r="AH4724"/>
    </row>
    <row r="4725" spans="1:34" ht="11.25" customHeight="1">
      <c r="A4725"/>
      <c r="B4725" s="1281" t="s">
        <v>27</v>
      </c>
      <c r="C4725" s="1282">
        <v>8227</v>
      </c>
      <c r="D4725" s="1341" t="str">
        <f t="shared" si="87"/>
        <v>MI8227</v>
      </c>
      <c r="E4725" s="1514" t="s">
        <v>124</v>
      </c>
      <c r="F4725" s="1390">
        <v>379</v>
      </c>
      <c r="G4725" s="1283">
        <v>2.15</v>
      </c>
      <c r="H4725" s="1283">
        <v>2.95</v>
      </c>
      <c r="I4725" s="1283">
        <v>4.12</v>
      </c>
      <c r="J4725" s="1283"/>
      <c r="K4725" s="1283"/>
      <c r="L4725" s="1283"/>
      <c r="M4725" s="1283"/>
      <c r="N4725" s="1283"/>
      <c r="O4725" s="1283"/>
      <c r="P4725" s="1283">
        <v>2.95</v>
      </c>
      <c r="R4725" s="1067"/>
      <c r="Z4725" s="21"/>
      <c r="AH4725"/>
    </row>
    <row r="4726" spans="1:34" ht="11.25" customHeight="1">
      <c r="A4726"/>
      <c r="B4726" s="1281" t="s">
        <v>27</v>
      </c>
      <c r="C4726" s="1282">
        <v>8232</v>
      </c>
      <c r="D4726" s="1341" t="str">
        <f t="shared" si="87"/>
        <v>MI8232</v>
      </c>
      <c r="E4726" s="1514" t="s">
        <v>121</v>
      </c>
      <c r="F4726" s="1390">
        <v>421</v>
      </c>
      <c r="G4726" s="1283">
        <v>2.65</v>
      </c>
      <c r="H4726" s="1283">
        <v>3.65</v>
      </c>
      <c r="I4726" s="1283">
        <v>5.08</v>
      </c>
      <c r="J4726" s="1283"/>
      <c r="K4726" s="1283"/>
      <c r="L4726" s="1283"/>
      <c r="M4726" s="1283"/>
      <c r="N4726" s="1283"/>
      <c r="O4726" s="1283"/>
      <c r="P4726" s="1283">
        <v>3.65</v>
      </c>
      <c r="R4726" s="1067"/>
      <c r="Z4726" s="21"/>
      <c r="AH4726"/>
    </row>
    <row r="4727" spans="1:34" ht="11.25" customHeight="1">
      <c r="A4727"/>
      <c r="B4727" s="1281" t="s">
        <v>27</v>
      </c>
      <c r="C4727" s="1282">
        <v>8235</v>
      </c>
      <c r="D4727" s="1341" t="str">
        <f t="shared" si="87"/>
        <v>MI8235</v>
      </c>
      <c r="E4727" s="1514" t="s">
        <v>125</v>
      </c>
      <c r="F4727" s="1390">
        <v>378</v>
      </c>
      <c r="G4727" s="1283">
        <v>2.14</v>
      </c>
      <c r="H4727" s="1283">
        <v>2.94</v>
      </c>
      <c r="I4727" s="1283">
        <v>4.09</v>
      </c>
      <c r="J4727" s="1283"/>
      <c r="K4727" s="1283"/>
      <c r="L4727" s="1283"/>
      <c r="M4727" s="1283"/>
      <c r="N4727" s="1283"/>
      <c r="O4727" s="1283"/>
      <c r="P4727" s="1283">
        <v>2.94</v>
      </c>
      <c r="R4727" s="1067"/>
      <c r="Z4727" s="21"/>
      <c r="AH4727"/>
    </row>
    <row r="4728" spans="1:34" ht="11.25" customHeight="1">
      <c r="A4728"/>
      <c r="B4728" s="1281" t="s">
        <v>27</v>
      </c>
      <c r="C4728" s="1282">
        <v>8264</v>
      </c>
      <c r="D4728" s="1341" t="str">
        <f t="shared" si="87"/>
        <v>MI8264</v>
      </c>
      <c r="E4728" s="1514" t="s">
        <v>123</v>
      </c>
      <c r="F4728" s="1390">
        <v>426</v>
      </c>
      <c r="G4728" s="1283">
        <v>2.71</v>
      </c>
      <c r="H4728" s="1283">
        <v>3.73</v>
      </c>
      <c r="I4728" s="1283">
        <v>5.2</v>
      </c>
      <c r="J4728" s="1283"/>
      <c r="K4728" s="1283"/>
      <c r="L4728" s="1283"/>
      <c r="M4728" s="1283"/>
      <c r="N4728" s="1283"/>
      <c r="O4728" s="1283"/>
      <c r="P4728" s="1283">
        <v>3.73</v>
      </c>
      <c r="R4728" s="1067"/>
      <c r="Z4728" s="21"/>
      <c r="AH4728"/>
    </row>
    <row r="4729" spans="1:34" ht="11.25" customHeight="1">
      <c r="A4729"/>
      <c r="B4729" s="1281" t="s">
        <v>27</v>
      </c>
      <c r="C4729" s="1282">
        <v>8265</v>
      </c>
      <c r="D4729" s="1341" t="str">
        <f t="shared" si="87"/>
        <v>MI8265</v>
      </c>
      <c r="E4729" s="1514" t="s">
        <v>123</v>
      </c>
      <c r="F4729" s="1390">
        <v>468</v>
      </c>
      <c r="G4729" s="1283">
        <v>3.22</v>
      </c>
      <c r="H4729" s="1283">
        <v>4.42</v>
      </c>
      <c r="I4729" s="1283">
        <v>6.16</v>
      </c>
      <c r="J4729" s="1283"/>
      <c r="K4729" s="1283"/>
      <c r="L4729" s="1283"/>
      <c r="M4729" s="1283"/>
      <c r="N4729" s="1283"/>
      <c r="O4729" s="1283"/>
      <c r="P4729" s="1283">
        <v>4.42</v>
      </c>
      <c r="R4729" s="1067"/>
      <c r="Z4729" s="21"/>
      <c r="AH4729"/>
    </row>
    <row r="4730" spans="1:34" ht="11.25" customHeight="1">
      <c r="A4730"/>
      <c r="B4730" s="1281" t="s">
        <v>27</v>
      </c>
      <c r="C4730" s="1282">
        <v>8279</v>
      </c>
      <c r="D4730" s="1341" t="str">
        <f t="shared" si="87"/>
        <v>MI8279</v>
      </c>
      <c r="E4730" s="1514" t="s">
        <v>122</v>
      </c>
      <c r="F4730" s="1390">
        <v>496</v>
      </c>
      <c r="G4730" s="1283">
        <v>3.55</v>
      </c>
      <c r="H4730" s="1283">
        <v>4.88</v>
      </c>
      <c r="I4730" s="1283">
        <v>6.81</v>
      </c>
      <c r="J4730" s="1283"/>
      <c r="K4730" s="1283"/>
      <c r="L4730" s="1283"/>
      <c r="M4730" s="1283"/>
      <c r="N4730" s="1283"/>
      <c r="O4730" s="1283"/>
      <c r="P4730" s="1283">
        <v>4.88</v>
      </c>
      <c r="R4730" s="1067"/>
      <c r="Z4730" s="21"/>
      <c r="AH4730"/>
    </row>
    <row r="4731" spans="1:34" ht="11.25" customHeight="1">
      <c r="A4731"/>
      <c r="B4731" s="1281" t="s">
        <v>27</v>
      </c>
      <c r="C4731" s="1282">
        <v>8291</v>
      </c>
      <c r="D4731" s="1341" t="str">
        <f t="shared" si="87"/>
        <v>MI8291</v>
      </c>
      <c r="E4731" s="1514" t="s">
        <v>125</v>
      </c>
      <c r="F4731" s="1390">
        <v>349</v>
      </c>
      <c r="G4731" s="1283">
        <v>1.79</v>
      </c>
      <c r="H4731" s="1283">
        <v>2.46</v>
      </c>
      <c r="I4731" s="1283">
        <v>3.43</v>
      </c>
      <c r="J4731" s="1283"/>
      <c r="K4731" s="1283"/>
      <c r="L4731" s="1283"/>
      <c r="M4731" s="1283"/>
      <c r="N4731" s="1283"/>
      <c r="O4731" s="1283"/>
      <c r="P4731" s="1283">
        <v>2.46</v>
      </c>
      <c r="R4731" s="1067"/>
      <c r="Z4731" s="21"/>
      <c r="AH4731"/>
    </row>
    <row r="4732" spans="1:34" ht="11.25" customHeight="1">
      <c r="A4732"/>
      <c r="B4732" s="1281" t="s">
        <v>27</v>
      </c>
      <c r="C4732" s="1282">
        <v>8292</v>
      </c>
      <c r="D4732" s="1341" t="str">
        <f t="shared" si="87"/>
        <v>MI8292</v>
      </c>
      <c r="E4732" s="1514" t="s">
        <v>121</v>
      </c>
      <c r="F4732" s="1390">
        <v>369</v>
      </c>
      <c r="G4732" s="1283">
        <v>2.0299999999999998</v>
      </c>
      <c r="H4732" s="1283">
        <v>2.79</v>
      </c>
      <c r="I4732" s="1283">
        <v>3.89</v>
      </c>
      <c r="J4732" s="1283"/>
      <c r="K4732" s="1283"/>
      <c r="L4732" s="1283"/>
      <c r="M4732" s="1283"/>
      <c r="N4732" s="1283"/>
      <c r="O4732" s="1283"/>
      <c r="P4732" s="1283">
        <v>2.79</v>
      </c>
      <c r="R4732" s="1067"/>
      <c r="Z4732" s="21"/>
      <c r="AH4732"/>
    </row>
    <row r="4733" spans="1:34" ht="11.25" customHeight="1">
      <c r="A4733"/>
      <c r="B4733" s="1281" t="s">
        <v>27</v>
      </c>
      <c r="C4733" s="1282">
        <v>8293</v>
      </c>
      <c r="D4733" s="1341" t="str">
        <f t="shared" si="87"/>
        <v>MI8293</v>
      </c>
      <c r="E4733" s="1514" t="s">
        <v>125</v>
      </c>
      <c r="F4733" s="1390">
        <v>750</v>
      </c>
      <c r="G4733" s="1283">
        <v>7.9</v>
      </c>
      <c r="H4733" s="1283">
        <v>10.86</v>
      </c>
      <c r="I4733" s="1283">
        <v>15.13</v>
      </c>
      <c r="J4733" s="1283"/>
      <c r="K4733" s="1283"/>
      <c r="L4733" s="1283"/>
      <c r="M4733" s="1283"/>
      <c r="N4733" s="1283"/>
      <c r="O4733" s="1283"/>
      <c r="P4733" s="1283">
        <v>10.86</v>
      </c>
      <c r="R4733" s="1067"/>
      <c r="Z4733" s="21"/>
      <c r="AH4733"/>
    </row>
    <row r="4734" spans="1:34" ht="11.25" customHeight="1">
      <c r="A4734"/>
      <c r="B4734" s="1281" t="s">
        <v>27</v>
      </c>
      <c r="C4734" s="1282">
        <v>8304</v>
      </c>
      <c r="D4734" s="1341" t="str">
        <f t="shared" si="87"/>
        <v>MI8304</v>
      </c>
      <c r="E4734" s="1514" t="s">
        <v>123</v>
      </c>
      <c r="F4734" s="1390">
        <v>440</v>
      </c>
      <c r="G4734" s="1283">
        <v>2.88</v>
      </c>
      <c r="H4734" s="1283">
        <v>3.96</v>
      </c>
      <c r="I4734" s="1283">
        <v>5.52</v>
      </c>
      <c r="J4734" s="1283"/>
      <c r="K4734" s="1283"/>
      <c r="L4734" s="1283"/>
      <c r="M4734" s="1283"/>
      <c r="N4734" s="1283"/>
      <c r="O4734" s="1283"/>
      <c r="P4734" s="1283">
        <v>3.96</v>
      </c>
      <c r="R4734" s="1067"/>
      <c r="Z4734" s="21"/>
      <c r="AH4734"/>
    </row>
    <row r="4735" spans="1:34" ht="11.25" customHeight="1">
      <c r="A4735"/>
      <c r="B4735" s="1281" t="s">
        <v>27</v>
      </c>
      <c r="C4735" s="1282">
        <v>8350</v>
      </c>
      <c r="D4735" s="1341" t="str">
        <f t="shared" si="87"/>
        <v>MI8350</v>
      </c>
      <c r="E4735" s="1514" t="s">
        <v>124</v>
      </c>
      <c r="F4735" s="1390">
        <v>444</v>
      </c>
      <c r="G4735" s="1283">
        <v>2.93</v>
      </c>
      <c r="H4735" s="1283">
        <v>4.03</v>
      </c>
      <c r="I4735" s="1283">
        <v>5.61</v>
      </c>
      <c r="J4735" s="1283"/>
      <c r="K4735" s="1283"/>
      <c r="L4735" s="1283"/>
      <c r="M4735" s="1283"/>
      <c r="N4735" s="1283"/>
      <c r="O4735" s="1283"/>
      <c r="P4735" s="1283">
        <v>4.03</v>
      </c>
      <c r="R4735" s="1067"/>
      <c r="Z4735" s="21"/>
      <c r="AH4735"/>
    </row>
    <row r="4736" spans="1:34" ht="11.25" customHeight="1">
      <c r="A4736"/>
      <c r="B4736" s="1281" t="s">
        <v>27</v>
      </c>
      <c r="C4736" s="1282">
        <v>8381</v>
      </c>
      <c r="D4736" s="1341" t="str">
        <f t="shared" si="87"/>
        <v>MI8381</v>
      </c>
      <c r="E4736" s="1514" t="s">
        <v>121</v>
      </c>
      <c r="F4736" s="1390">
        <v>281</v>
      </c>
      <c r="G4736" s="1283">
        <v>0.97</v>
      </c>
      <c r="H4736" s="1283">
        <v>1.34</v>
      </c>
      <c r="I4736" s="1283">
        <v>1.86</v>
      </c>
      <c r="J4736" s="1283"/>
      <c r="K4736" s="1283"/>
      <c r="L4736" s="1283"/>
      <c r="M4736" s="1283"/>
      <c r="N4736" s="1283"/>
      <c r="O4736" s="1283"/>
      <c r="P4736" s="1283">
        <v>1.34</v>
      </c>
      <c r="R4736" s="1067"/>
      <c r="Z4736" s="21"/>
      <c r="AH4736"/>
    </row>
    <row r="4737" spans="1:34" ht="11.25" customHeight="1">
      <c r="A4737"/>
      <c r="B4737" s="1281" t="s">
        <v>27</v>
      </c>
      <c r="C4737" s="1282">
        <v>8387</v>
      </c>
      <c r="D4737" s="1341" t="str">
        <f t="shared" si="87"/>
        <v>MI8387</v>
      </c>
      <c r="E4737" s="1514" t="s">
        <v>121</v>
      </c>
      <c r="F4737" s="1390">
        <v>342</v>
      </c>
      <c r="G4737" s="1283">
        <v>1.7</v>
      </c>
      <c r="H4737" s="1283">
        <v>2.34</v>
      </c>
      <c r="I4737" s="1283">
        <v>3.27</v>
      </c>
      <c r="J4737" s="1283"/>
      <c r="K4737" s="1283"/>
      <c r="L4737" s="1283"/>
      <c r="M4737" s="1283"/>
      <c r="N4737" s="1283"/>
      <c r="O4737" s="1283"/>
      <c r="P4737" s="1283">
        <v>2.34</v>
      </c>
      <c r="R4737" s="1067"/>
      <c r="Z4737" s="21"/>
      <c r="AH4737"/>
    </row>
    <row r="4738" spans="1:34" ht="11.25" customHeight="1">
      <c r="A4738"/>
      <c r="B4738" s="1281" t="s">
        <v>27</v>
      </c>
      <c r="C4738" s="1282">
        <v>8392</v>
      </c>
      <c r="D4738" s="1341" t="str">
        <f t="shared" si="87"/>
        <v>MI8392</v>
      </c>
      <c r="E4738" s="1514" t="s">
        <v>121</v>
      </c>
      <c r="F4738" s="1390">
        <v>316</v>
      </c>
      <c r="G4738" s="1283">
        <v>1.39</v>
      </c>
      <c r="H4738" s="1283">
        <v>1.91</v>
      </c>
      <c r="I4738" s="1283">
        <v>2.67</v>
      </c>
      <c r="J4738" s="1283"/>
      <c r="K4738" s="1283"/>
      <c r="L4738" s="1283"/>
      <c r="M4738" s="1283"/>
      <c r="N4738" s="1283"/>
      <c r="O4738" s="1283"/>
      <c r="P4738" s="1283">
        <v>1.91</v>
      </c>
      <c r="R4738" s="1067"/>
      <c r="Z4738" s="21"/>
      <c r="AH4738"/>
    </row>
    <row r="4739" spans="1:34" ht="11.25" customHeight="1">
      <c r="A4739"/>
      <c r="B4739" s="1281" t="s">
        <v>27</v>
      </c>
      <c r="C4739" s="1282">
        <v>8393</v>
      </c>
      <c r="D4739" s="1341" t="str">
        <f t="shared" si="87"/>
        <v>MI8393</v>
      </c>
      <c r="E4739" s="1514" t="s">
        <v>121</v>
      </c>
      <c r="F4739" s="1390">
        <v>297</v>
      </c>
      <c r="G4739" s="1283">
        <v>1.1599999999999999</v>
      </c>
      <c r="H4739" s="1283">
        <v>1.6</v>
      </c>
      <c r="I4739" s="1283">
        <v>2.23</v>
      </c>
      <c r="J4739" s="1283"/>
      <c r="K4739" s="1283"/>
      <c r="L4739" s="1283"/>
      <c r="M4739" s="1283"/>
      <c r="N4739" s="1283"/>
      <c r="O4739" s="1283"/>
      <c r="P4739" s="1283">
        <v>1.6</v>
      </c>
      <c r="R4739" s="1067"/>
      <c r="Z4739" s="21"/>
      <c r="AH4739"/>
    </row>
    <row r="4740" spans="1:34" ht="11.25" customHeight="1">
      <c r="A4740"/>
      <c r="B4740" s="1281" t="s">
        <v>27</v>
      </c>
      <c r="C4740" s="1282">
        <v>8395</v>
      </c>
      <c r="D4740" s="1341" t="str">
        <f t="shared" si="87"/>
        <v>MI8395</v>
      </c>
      <c r="E4740" s="1514" t="s">
        <v>121</v>
      </c>
      <c r="F4740" s="1390">
        <v>321</v>
      </c>
      <c r="G4740" s="1283">
        <v>1.45</v>
      </c>
      <c r="H4740" s="1283">
        <v>2</v>
      </c>
      <c r="I4740" s="1283">
        <v>2.78</v>
      </c>
      <c r="J4740" s="1283"/>
      <c r="K4740" s="1283"/>
      <c r="L4740" s="1283"/>
      <c r="M4740" s="1283"/>
      <c r="N4740" s="1283"/>
      <c r="O4740" s="1283"/>
      <c r="P4740" s="1283">
        <v>2</v>
      </c>
      <c r="R4740" s="1067"/>
      <c r="Z4740" s="21"/>
      <c r="AH4740"/>
    </row>
    <row r="4741" spans="1:34" ht="11.25" customHeight="1">
      <c r="A4741"/>
      <c r="B4741" s="1281" t="s">
        <v>27</v>
      </c>
      <c r="C4741" s="1282">
        <v>8401</v>
      </c>
      <c r="D4741" s="1341" t="str">
        <f t="shared" si="87"/>
        <v>MI8401</v>
      </c>
      <c r="E4741" s="1514" t="s">
        <v>125</v>
      </c>
      <c r="F4741" s="1390">
        <v>250</v>
      </c>
      <c r="G4741" s="1283">
        <v>0.36</v>
      </c>
      <c r="H4741" s="1283">
        <v>0.5</v>
      </c>
      <c r="I4741" s="1283">
        <v>0.69</v>
      </c>
      <c r="J4741" s="1283"/>
      <c r="K4741" s="1283"/>
      <c r="L4741" s="1283"/>
      <c r="M4741" s="1283"/>
      <c r="N4741" s="1283"/>
      <c r="O4741" s="1283"/>
      <c r="P4741" s="1283">
        <v>0.5</v>
      </c>
      <c r="R4741" s="1067"/>
      <c r="Z4741" s="21"/>
      <c r="AH4741"/>
    </row>
    <row r="4742" spans="1:34" ht="11.25" customHeight="1">
      <c r="A4742"/>
      <c r="B4742" s="1281" t="s">
        <v>27</v>
      </c>
      <c r="C4742" s="1282">
        <v>8601</v>
      </c>
      <c r="D4742" s="1341" t="str">
        <f t="shared" si="87"/>
        <v>MI8601</v>
      </c>
      <c r="E4742" s="1514" t="s">
        <v>125</v>
      </c>
      <c r="F4742" s="1390">
        <v>250</v>
      </c>
      <c r="G4742" s="1283">
        <v>0.14000000000000001</v>
      </c>
      <c r="H4742" s="1283">
        <v>0.2</v>
      </c>
      <c r="I4742" s="1283">
        <v>0.28000000000000003</v>
      </c>
      <c r="J4742" s="1283"/>
      <c r="K4742" s="1283"/>
      <c r="L4742" s="1283"/>
      <c r="M4742" s="1283"/>
      <c r="N4742" s="1283"/>
      <c r="O4742" s="1283"/>
      <c r="P4742" s="1283">
        <v>0.2</v>
      </c>
      <c r="R4742" s="1067"/>
      <c r="Z4742" s="21"/>
      <c r="AH4742"/>
    </row>
    <row r="4743" spans="1:34" ht="11.25" customHeight="1">
      <c r="A4743"/>
      <c r="B4743" s="1281" t="s">
        <v>27</v>
      </c>
      <c r="C4743" s="1282">
        <v>8709</v>
      </c>
      <c r="D4743" s="1341" t="str">
        <f t="shared" si="87"/>
        <v>MI8709</v>
      </c>
      <c r="E4743" s="1514" t="s">
        <v>122</v>
      </c>
      <c r="F4743" s="1390">
        <v>750</v>
      </c>
      <c r="G4743" s="1283">
        <v>14.99</v>
      </c>
      <c r="H4743" s="1283">
        <v>20.61</v>
      </c>
      <c r="I4743" s="1283">
        <v>28.73</v>
      </c>
      <c r="J4743" s="1283"/>
      <c r="K4743" s="1283"/>
      <c r="L4743" s="1283"/>
      <c r="M4743" s="1283"/>
      <c r="N4743" s="1283"/>
      <c r="O4743" s="1283"/>
      <c r="P4743" s="1283">
        <v>20.61</v>
      </c>
      <c r="R4743" s="1067"/>
      <c r="Z4743" s="21"/>
      <c r="AH4743"/>
    </row>
    <row r="4744" spans="1:34" ht="11.25" customHeight="1">
      <c r="A4744"/>
      <c r="B4744" s="1281" t="s">
        <v>27</v>
      </c>
      <c r="C4744" s="1282">
        <v>8720</v>
      </c>
      <c r="D4744" s="1341" t="str">
        <f t="shared" si="87"/>
        <v>MI8720</v>
      </c>
      <c r="E4744" s="1514" t="s">
        <v>124</v>
      </c>
      <c r="F4744" s="1390">
        <v>260</v>
      </c>
      <c r="G4744" s="1283">
        <v>0.72</v>
      </c>
      <c r="H4744" s="1283">
        <v>0.99</v>
      </c>
      <c r="I4744" s="1283">
        <v>1.38</v>
      </c>
      <c r="J4744" s="1283"/>
      <c r="K4744" s="1283"/>
      <c r="L4744" s="1283"/>
      <c r="M4744" s="1283"/>
      <c r="N4744" s="1283"/>
      <c r="O4744" s="1283"/>
      <c r="P4744" s="1283">
        <v>0.99</v>
      </c>
      <c r="R4744" s="1067"/>
      <c r="Z4744" s="21"/>
      <c r="AH4744"/>
    </row>
    <row r="4745" spans="1:34" ht="11.25" customHeight="1">
      <c r="A4745"/>
      <c r="B4745" s="1281" t="s">
        <v>27</v>
      </c>
      <c r="C4745" s="1282">
        <v>8726</v>
      </c>
      <c r="D4745" s="1341" t="str">
        <f t="shared" si="87"/>
        <v>MI8726</v>
      </c>
      <c r="E4745" s="1514" t="s">
        <v>122</v>
      </c>
      <c r="F4745" s="1390">
        <v>536</v>
      </c>
      <c r="G4745" s="1283">
        <v>4.03</v>
      </c>
      <c r="H4745" s="1283">
        <v>5.54</v>
      </c>
      <c r="I4745" s="1283">
        <v>7.73</v>
      </c>
      <c r="J4745" s="1283"/>
      <c r="K4745" s="1283"/>
      <c r="L4745" s="1283"/>
      <c r="M4745" s="1283"/>
      <c r="N4745" s="1283"/>
      <c r="O4745" s="1283"/>
      <c r="P4745" s="1283">
        <v>5.54</v>
      </c>
      <c r="R4745" s="1067"/>
      <c r="Z4745" s="21"/>
      <c r="AH4745"/>
    </row>
    <row r="4746" spans="1:34" ht="11.25" customHeight="1">
      <c r="A4746"/>
      <c r="B4746" s="1281" t="s">
        <v>27</v>
      </c>
      <c r="C4746" s="1282">
        <v>8734</v>
      </c>
      <c r="D4746" s="1341" t="str">
        <f t="shared" si="87"/>
        <v>MI8734</v>
      </c>
      <c r="E4746" s="1514" t="s">
        <v>122</v>
      </c>
      <c r="F4746" s="1390">
        <v>250</v>
      </c>
      <c r="G4746" s="1283">
        <v>0.42</v>
      </c>
      <c r="H4746" s="1283">
        <v>0.57999999999999996</v>
      </c>
      <c r="I4746" s="1283">
        <v>0.81</v>
      </c>
      <c r="J4746" s="1283"/>
      <c r="K4746" s="1283"/>
      <c r="L4746" s="1283"/>
      <c r="M4746" s="1283"/>
      <c r="N4746" s="1283"/>
      <c r="O4746" s="1283"/>
      <c r="P4746" s="1283">
        <v>0.57999999999999996</v>
      </c>
      <c r="R4746" s="1067"/>
      <c r="Z4746" s="21"/>
      <c r="AH4746"/>
    </row>
    <row r="4747" spans="1:34" ht="11.25" customHeight="1">
      <c r="A4747"/>
      <c r="B4747" s="1281" t="s">
        <v>27</v>
      </c>
      <c r="C4747" s="1282">
        <v>8737</v>
      </c>
      <c r="D4747" s="1341" t="str">
        <f t="shared" si="87"/>
        <v>MI8737</v>
      </c>
      <c r="E4747" s="1514" t="s">
        <v>122</v>
      </c>
      <c r="F4747" s="1390">
        <v>250</v>
      </c>
      <c r="G4747" s="1283">
        <v>0.38</v>
      </c>
      <c r="H4747" s="1283">
        <v>0.53</v>
      </c>
      <c r="I4747" s="1283">
        <v>0.74</v>
      </c>
      <c r="J4747" s="1283"/>
      <c r="K4747" s="1283"/>
      <c r="L4747" s="1283"/>
      <c r="M4747" s="1283"/>
      <c r="N4747" s="1283"/>
      <c r="O4747" s="1283"/>
      <c r="P4747" s="1283">
        <v>0.53</v>
      </c>
      <c r="R4747" s="1067"/>
      <c r="Z4747" s="21"/>
      <c r="AH4747"/>
    </row>
    <row r="4748" spans="1:34" ht="11.25" customHeight="1">
      <c r="A4748"/>
      <c r="B4748" s="1281" t="s">
        <v>27</v>
      </c>
      <c r="C4748" s="1282">
        <v>8738</v>
      </c>
      <c r="D4748" s="1341" t="str">
        <f t="shared" ref="D4748:D4811" si="88">B4748&amp;TEXT(C4748,"0000")</f>
        <v>MI8738</v>
      </c>
      <c r="E4748" s="1514" t="s">
        <v>122</v>
      </c>
      <c r="F4748" s="1390">
        <v>250</v>
      </c>
      <c r="G4748" s="1283">
        <v>0.54</v>
      </c>
      <c r="H4748" s="1283">
        <v>0.74</v>
      </c>
      <c r="I4748" s="1283">
        <v>1.04</v>
      </c>
      <c r="J4748" s="1283"/>
      <c r="K4748" s="1283"/>
      <c r="L4748" s="1283"/>
      <c r="M4748" s="1283"/>
      <c r="N4748" s="1283"/>
      <c r="O4748" s="1283"/>
      <c r="P4748" s="1283">
        <v>0.74</v>
      </c>
      <c r="R4748" s="1067"/>
      <c r="Z4748" s="21"/>
      <c r="AH4748"/>
    </row>
    <row r="4749" spans="1:34" ht="11.25" customHeight="1">
      <c r="A4749"/>
      <c r="B4749" s="1281" t="s">
        <v>27</v>
      </c>
      <c r="C4749" s="1282">
        <v>8742</v>
      </c>
      <c r="D4749" s="1341" t="str">
        <f t="shared" si="88"/>
        <v>MI8742</v>
      </c>
      <c r="E4749" s="1514" t="s">
        <v>125</v>
      </c>
      <c r="F4749" s="1390">
        <v>250</v>
      </c>
      <c r="G4749" s="1283">
        <v>0.12</v>
      </c>
      <c r="H4749" s="1283">
        <v>0.17</v>
      </c>
      <c r="I4749" s="1283">
        <v>0.23</v>
      </c>
      <c r="J4749" s="1283"/>
      <c r="K4749" s="1283"/>
      <c r="L4749" s="1283"/>
      <c r="M4749" s="1283"/>
      <c r="N4749" s="1283"/>
      <c r="O4749" s="1283"/>
      <c r="P4749" s="1283">
        <v>0.17</v>
      </c>
      <c r="R4749" s="1067"/>
      <c r="Z4749" s="21"/>
      <c r="AH4749"/>
    </row>
    <row r="4750" spans="1:34" ht="11.25" customHeight="1">
      <c r="A4750"/>
      <c r="B4750" s="1281" t="s">
        <v>27</v>
      </c>
      <c r="C4750" s="1282">
        <v>8745</v>
      </c>
      <c r="D4750" s="1341" t="str">
        <f t="shared" si="88"/>
        <v>MI8745</v>
      </c>
      <c r="E4750" s="1514" t="s">
        <v>124</v>
      </c>
      <c r="F4750" s="1390">
        <v>366</v>
      </c>
      <c r="G4750" s="1283">
        <v>1.99</v>
      </c>
      <c r="H4750" s="1283">
        <v>2.74</v>
      </c>
      <c r="I4750" s="1283">
        <v>3.82</v>
      </c>
      <c r="J4750" s="1283"/>
      <c r="K4750" s="1283"/>
      <c r="L4750" s="1283"/>
      <c r="M4750" s="1283"/>
      <c r="N4750" s="1283"/>
      <c r="O4750" s="1283"/>
      <c r="P4750" s="1283">
        <v>2.74</v>
      </c>
      <c r="R4750" s="1067"/>
      <c r="Z4750" s="21"/>
      <c r="AH4750"/>
    </row>
    <row r="4751" spans="1:34" ht="11.25" customHeight="1">
      <c r="A4751"/>
      <c r="B4751" s="1281" t="s">
        <v>27</v>
      </c>
      <c r="C4751" s="1282">
        <v>8748</v>
      </c>
      <c r="D4751" s="1341" t="str">
        <f t="shared" si="88"/>
        <v>MI8748</v>
      </c>
      <c r="E4751" s="1514" t="s">
        <v>121</v>
      </c>
      <c r="F4751" s="1390">
        <v>250</v>
      </c>
      <c r="G4751" s="1283">
        <v>0.26</v>
      </c>
      <c r="H4751" s="1283">
        <v>0.36</v>
      </c>
      <c r="I4751" s="1283">
        <v>0.51</v>
      </c>
      <c r="J4751" s="1283"/>
      <c r="K4751" s="1283"/>
      <c r="L4751" s="1283"/>
      <c r="M4751" s="1283"/>
      <c r="N4751" s="1283"/>
      <c r="O4751" s="1283"/>
      <c r="P4751" s="1283">
        <v>0.36</v>
      </c>
      <c r="R4751" s="1067"/>
      <c r="Z4751" s="21"/>
      <c r="AH4751"/>
    </row>
    <row r="4752" spans="1:34" ht="11.25" customHeight="1">
      <c r="A4752"/>
      <c r="B4752" s="1281" t="s">
        <v>27</v>
      </c>
      <c r="C4752" s="1282">
        <v>8755</v>
      </c>
      <c r="D4752" s="1341" t="str">
        <f t="shared" si="88"/>
        <v>MI8755</v>
      </c>
      <c r="E4752" s="1514" t="s">
        <v>122</v>
      </c>
      <c r="F4752" s="1390">
        <v>250</v>
      </c>
      <c r="G4752" s="1283">
        <v>0.11</v>
      </c>
      <c r="H4752" s="1283">
        <v>0.15</v>
      </c>
      <c r="I4752" s="1283">
        <v>0.21</v>
      </c>
      <c r="J4752" s="1283"/>
      <c r="K4752" s="1283"/>
      <c r="L4752" s="1283"/>
      <c r="M4752" s="1283"/>
      <c r="N4752" s="1283"/>
      <c r="O4752" s="1283"/>
      <c r="P4752" s="1283">
        <v>0.15</v>
      </c>
      <c r="R4752" s="1067"/>
      <c r="Z4752" s="21"/>
      <c r="AH4752"/>
    </row>
    <row r="4753" spans="1:34" ht="11.25" customHeight="1">
      <c r="A4753"/>
      <c r="B4753" s="1281" t="s">
        <v>27</v>
      </c>
      <c r="C4753" s="1282">
        <v>8800</v>
      </c>
      <c r="D4753" s="1341" t="str">
        <f t="shared" si="88"/>
        <v>MI8800</v>
      </c>
      <c r="E4753" s="1514" t="s">
        <v>125</v>
      </c>
      <c r="F4753" s="1390">
        <v>257</v>
      </c>
      <c r="G4753" s="1283">
        <v>0.68</v>
      </c>
      <c r="H4753" s="1283">
        <v>0.94</v>
      </c>
      <c r="I4753" s="1283">
        <v>1.31</v>
      </c>
      <c r="J4753" s="1283"/>
      <c r="K4753" s="1283"/>
      <c r="L4753" s="1283"/>
      <c r="M4753" s="1283"/>
      <c r="N4753" s="1283"/>
      <c r="O4753" s="1283"/>
      <c r="P4753" s="1283">
        <v>0.94</v>
      </c>
      <c r="R4753" s="1067"/>
      <c r="Z4753" s="21"/>
      <c r="AH4753"/>
    </row>
    <row r="4754" spans="1:34" ht="11.25" customHeight="1">
      <c r="A4754"/>
      <c r="B4754" s="1281" t="s">
        <v>27</v>
      </c>
      <c r="C4754" s="1282">
        <v>8803</v>
      </c>
      <c r="D4754" s="1341" t="str">
        <f t="shared" si="88"/>
        <v>MI8803</v>
      </c>
      <c r="E4754" s="1514" t="s">
        <v>121</v>
      </c>
      <c r="F4754" s="1390">
        <v>250</v>
      </c>
      <c r="G4754" s="1283">
        <v>0.02</v>
      </c>
      <c r="H4754" s="1283">
        <v>0.03</v>
      </c>
      <c r="I4754" s="1283">
        <v>0.05</v>
      </c>
      <c r="J4754" s="1283"/>
      <c r="K4754" s="1283"/>
      <c r="L4754" s="1283"/>
      <c r="M4754" s="1283"/>
      <c r="N4754" s="1283"/>
      <c r="O4754" s="1283"/>
      <c r="P4754" s="1283">
        <v>0.03</v>
      </c>
      <c r="R4754" s="1067"/>
      <c r="Z4754" s="21"/>
      <c r="AH4754"/>
    </row>
    <row r="4755" spans="1:34" ht="11.25" customHeight="1">
      <c r="A4755"/>
      <c r="B4755" s="1281" t="s">
        <v>27</v>
      </c>
      <c r="C4755" s="1282">
        <v>8805</v>
      </c>
      <c r="D4755" s="1341" t="str">
        <f t="shared" si="88"/>
        <v>MI8805</v>
      </c>
      <c r="E4755" s="1514" t="s">
        <v>122</v>
      </c>
      <c r="F4755" s="1390">
        <v>250</v>
      </c>
      <c r="G4755" s="1283">
        <v>0.2</v>
      </c>
      <c r="H4755" s="1283">
        <v>0.28000000000000003</v>
      </c>
      <c r="I4755" s="1283">
        <v>0.39</v>
      </c>
      <c r="J4755" s="1283"/>
      <c r="K4755" s="1283"/>
      <c r="L4755" s="1283"/>
      <c r="M4755" s="1283"/>
      <c r="N4755" s="1283"/>
      <c r="O4755" s="1283"/>
      <c r="P4755" s="1283">
        <v>0.28000000000000003</v>
      </c>
      <c r="R4755" s="1067"/>
      <c r="Z4755" s="21"/>
      <c r="AH4755"/>
    </row>
    <row r="4756" spans="1:34" ht="11.25" customHeight="1">
      <c r="A4756"/>
      <c r="B4756" s="1281" t="s">
        <v>27</v>
      </c>
      <c r="C4756" s="1282">
        <v>8810</v>
      </c>
      <c r="D4756" s="1341" t="str">
        <f t="shared" si="88"/>
        <v>MI8810</v>
      </c>
      <c r="E4756" s="1514" t="s">
        <v>121</v>
      </c>
      <c r="F4756" s="1390">
        <v>250</v>
      </c>
      <c r="G4756" s="1283">
        <v>0.08</v>
      </c>
      <c r="H4756" s="1283">
        <v>0.12</v>
      </c>
      <c r="I4756" s="1283">
        <v>0.16</v>
      </c>
      <c r="J4756" s="1283"/>
      <c r="K4756" s="1283"/>
      <c r="L4756" s="1283"/>
      <c r="M4756" s="1283"/>
      <c r="N4756" s="1283"/>
      <c r="O4756" s="1283"/>
      <c r="P4756" s="1283">
        <v>0.12</v>
      </c>
      <c r="R4756" s="1067"/>
      <c r="Z4756" s="21"/>
      <c r="AH4756"/>
    </row>
    <row r="4757" spans="1:34" ht="11.25" customHeight="1">
      <c r="A4757"/>
      <c r="B4757" s="1281" t="s">
        <v>27</v>
      </c>
      <c r="C4757" s="1282">
        <v>8814</v>
      </c>
      <c r="D4757" s="1341" t="str">
        <f t="shared" si="88"/>
        <v>MI8814</v>
      </c>
      <c r="E4757" s="1514" t="s">
        <v>122</v>
      </c>
      <c r="F4757" s="1390">
        <v>250</v>
      </c>
      <c r="G4757" s="1283">
        <v>0.19</v>
      </c>
      <c r="H4757" s="1283">
        <v>0.26</v>
      </c>
      <c r="I4757" s="1283">
        <v>0.37</v>
      </c>
      <c r="J4757" s="1283"/>
      <c r="K4757" s="1283"/>
      <c r="L4757" s="1283"/>
      <c r="M4757" s="1283"/>
      <c r="N4757" s="1283"/>
      <c r="O4757" s="1283"/>
      <c r="P4757" s="1283">
        <v>0.26</v>
      </c>
      <c r="R4757" s="1067"/>
      <c r="Z4757" s="21"/>
      <c r="AH4757"/>
    </row>
    <row r="4758" spans="1:34" ht="11.25" customHeight="1">
      <c r="A4758"/>
      <c r="B4758" s="1281" t="s">
        <v>27</v>
      </c>
      <c r="C4758" s="1282">
        <v>8815</v>
      </c>
      <c r="D4758" s="1341" t="str">
        <f t="shared" si="88"/>
        <v>MI8815</v>
      </c>
      <c r="E4758" s="1514" t="s">
        <v>122</v>
      </c>
      <c r="F4758" s="1390">
        <v>250</v>
      </c>
      <c r="G4758" s="1283">
        <v>0.26</v>
      </c>
      <c r="H4758" s="1283">
        <v>0.36</v>
      </c>
      <c r="I4758" s="1283">
        <v>0.51</v>
      </c>
      <c r="J4758" s="1283"/>
      <c r="K4758" s="1283"/>
      <c r="L4758" s="1283"/>
      <c r="M4758" s="1283"/>
      <c r="N4758" s="1283"/>
      <c r="O4758" s="1283"/>
      <c r="P4758" s="1283">
        <v>0.36</v>
      </c>
      <c r="R4758" s="1067"/>
      <c r="Z4758" s="21"/>
      <c r="AH4758"/>
    </row>
    <row r="4759" spans="1:34" ht="11.25" customHeight="1">
      <c r="A4759"/>
      <c r="B4759" s="1281" t="s">
        <v>27</v>
      </c>
      <c r="C4759" s="1282">
        <v>8820</v>
      </c>
      <c r="D4759" s="1341" t="str">
        <f t="shared" si="88"/>
        <v>MI8820</v>
      </c>
      <c r="E4759" s="1514" t="s">
        <v>121</v>
      </c>
      <c r="F4759" s="1390">
        <v>250</v>
      </c>
      <c r="G4759" s="1283">
        <v>0.05</v>
      </c>
      <c r="H4759" s="1283">
        <v>7.0000000000000007E-2</v>
      </c>
      <c r="I4759" s="1283">
        <v>0.09</v>
      </c>
      <c r="J4759" s="1283"/>
      <c r="K4759" s="1283"/>
      <c r="L4759" s="1283"/>
      <c r="M4759" s="1283"/>
      <c r="N4759" s="1283"/>
      <c r="O4759" s="1283"/>
      <c r="P4759" s="1283">
        <v>7.0000000000000007E-2</v>
      </c>
      <c r="R4759" s="1067"/>
      <c r="Z4759" s="21"/>
      <c r="AH4759"/>
    </row>
    <row r="4760" spans="1:34" ht="11.25" customHeight="1">
      <c r="A4760"/>
      <c r="B4760" s="1281" t="s">
        <v>27</v>
      </c>
      <c r="C4760" s="1282">
        <v>8829</v>
      </c>
      <c r="D4760" s="1341" t="str">
        <f t="shared" si="88"/>
        <v>MI8829</v>
      </c>
      <c r="E4760" s="1514" t="s">
        <v>125</v>
      </c>
      <c r="F4760" s="1390">
        <v>315</v>
      </c>
      <c r="G4760" s="1283">
        <v>1.38</v>
      </c>
      <c r="H4760" s="1283">
        <v>1.9</v>
      </c>
      <c r="I4760" s="1283">
        <v>2.65</v>
      </c>
      <c r="J4760" s="1283"/>
      <c r="K4760" s="1283"/>
      <c r="L4760" s="1283"/>
      <c r="M4760" s="1283"/>
      <c r="N4760" s="1283"/>
      <c r="O4760" s="1283"/>
      <c r="P4760" s="1283">
        <v>1.9</v>
      </c>
      <c r="R4760" s="1067"/>
      <c r="Z4760" s="21"/>
      <c r="AH4760"/>
    </row>
    <row r="4761" spans="1:34" ht="11.25" customHeight="1">
      <c r="A4761"/>
      <c r="B4761" s="1281" t="s">
        <v>27</v>
      </c>
      <c r="C4761" s="1282">
        <v>8831</v>
      </c>
      <c r="D4761" s="1341" t="str">
        <f t="shared" si="88"/>
        <v>MI8831</v>
      </c>
      <c r="E4761" s="1514" t="s">
        <v>121</v>
      </c>
      <c r="F4761" s="1390">
        <v>261</v>
      </c>
      <c r="G4761" s="1283">
        <v>0.73</v>
      </c>
      <c r="H4761" s="1283">
        <v>1.01</v>
      </c>
      <c r="I4761" s="1283">
        <v>1.4</v>
      </c>
      <c r="J4761" s="1283"/>
      <c r="K4761" s="1283"/>
      <c r="L4761" s="1283"/>
      <c r="M4761" s="1283"/>
      <c r="N4761" s="1283"/>
      <c r="O4761" s="1283"/>
      <c r="P4761" s="1283">
        <v>1.01</v>
      </c>
      <c r="R4761" s="1067"/>
      <c r="Z4761" s="21"/>
      <c r="AH4761"/>
    </row>
    <row r="4762" spans="1:34" ht="11.25" customHeight="1">
      <c r="A4762"/>
      <c r="B4762" s="1281" t="s">
        <v>27</v>
      </c>
      <c r="C4762" s="1282">
        <v>8832</v>
      </c>
      <c r="D4762" s="1341" t="str">
        <f t="shared" si="88"/>
        <v>MI8832</v>
      </c>
      <c r="E4762" s="1514" t="s">
        <v>121</v>
      </c>
      <c r="F4762" s="1390">
        <v>250</v>
      </c>
      <c r="G4762" s="1283">
        <v>0.14000000000000001</v>
      </c>
      <c r="H4762" s="1283">
        <v>0.2</v>
      </c>
      <c r="I4762" s="1283">
        <v>0.28000000000000003</v>
      </c>
      <c r="J4762" s="1283"/>
      <c r="K4762" s="1283"/>
      <c r="L4762" s="1283"/>
      <c r="M4762" s="1283"/>
      <c r="N4762" s="1283"/>
      <c r="O4762" s="1283"/>
      <c r="P4762" s="1283">
        <v>0.2</v>
      </c>
      <c r="R4762" s="1067"/>
      <c r="Z4762" s="21"/>
      <c r="AH4762"/>
    </row>
    <row r="4763" spans="1:34" ht="11.25" customHeight="1">
      <c r="A4763"/>
      <c r="B4763" s="1281" t="s">
        <v>27</v>
      </c>
      <c r="C4763" s="1282">
        <v>8833</v>
      </c>
      <c r="D4763" s="1341" t="str">
        <f t="shared" si="88"/>
        <v>MI8833</v>
      </c>
      <c r="E4763" s="1514" t="s">
        <v>124</v>
      </c>
      <c r="F4763" s="1390">
        <v>250</v>
      </c>
      <c r="G4763" s="1283">
        <v>0.6</v>
      </c>
      <c r="H4763" s="1283">
        <v>0.83</v>
      </c>
      <c r="I4763" s="1283">
        <v>1.1499999999999999</v>
      </c>
      <c r="J4763" s="1283"/>
      <c r="K4763" s="1283"/>
      <c r="L4763" s="1283"/>
      <c r="M4763" s="1283"/>
      <c r="N4763" s="1283"/>
      <c r="O4763" s="1283"/>
      <c r="P4763" s="1283">
        <v>0.83</v>
      </c>
      <c r="R4763" s="1067"/>
      <c r="Z4763" s="21"/>
      <c r="AH4763"/>
    </row>
    <row r="4764" spans="1:34" ht="11.25" customHeight="1">
      <c r="A4764"/>
      <c r="B4764" s="1281" t="s">
        <v>27</v>
      </c>
      <c r="C4764" s="1282">
        <v>8835</v>
      </c>
      <c r="D4764" s="1341" t="str">
        <f t="shared" si="88"/>
        <v>MI8835</v>
      </c>
      <c r="E4764" s="1514" t="s">
        <v>121</v>
      </c>
      <c r="F4764" s="1390">
        <v>312</v>
      </c>
      <c r="G4764" s="1283">
        <v>1.34</v>
      </c>
      <c r="H4764" s="1283">
        <v>1.85</v>
      </c>
      <c r="I4764" s="1283">
        <v>2.58</v>
      </c>
      <c r="J4764" s="1283"/>
      <c r="K4764" s="1283"/>
      <c r="L4764" s="1283"/>
      <c r="M4764" s="1283"/>
      <c r="N4764" s="1283"/>
      <c r="O4764" s="1283"/>
      <c r="P4764" s="1283">
        <v>1.85</v>
      </c>
      <c r="R4764" s="1067"/>
      <c r="Z4764" s="21"/>
      <c r="AH4764"/>
    </row>
    <row r="4765" spans="1:34" ht="11.25" customHeight="1">
      <c r="A4765"/>
      <c r="B4765" s="1281" t="s">
        <v>27</v>
      </c>
      <c r="C4765" s="1282">
        <v>8837</v>
      </c>
      <c r="D4765" s="1341" t="str">
        <f t="shared" si="88"/>
        <v>MI8837</v>
      </c>
      <c r="E4765" s="1514" t="s">
        <v>124</v>
      </c>
      <c r="F4765" s="1390">
        <v>274</v>
      </c>
      <c r="G4765" s="1283">
        <v>0.89</v>
      </c>
      <c r="H4765" s="1283">
        <v>1.22</v>
      </c>
      <c r="I4765" s="1283">
        <v>1.7</v>
      </c>
      <c r="J4765" s="1283"/>
      <c r="K4765" s="1283"/>
      <c r="L4765" s="1283"/>
      <c r="M4765" s="1283"/>
      <c r="N4765" s="1283"/>
      <c r="O4765" s="1283"/>
      <c r="P4765" s="1283">
        <v>1.22</v>
      </c>
      <c r="R4765" s="1067"/>
      <c r="Z4765" s="21"/>
      <c r="AH4765"/>
    </row>
    <row r="4766" spans="1:34" ht="11.25" customHeight="1">
      <c r="A4766"/>
      <c r="B4766" s="1281" t="s">
        <v>27</v>
      </c>
      <c r="C4766" s="1282">
        <v>8868</v>
      </c>
      <c r="D4766" s="1341" t="str">
        <f t="shared" si="88"/>
        <v>MI8868</v>
      </c>
      <c r="E4766" s="1514" t="s">
        <v>121</v>
      </c>
      <c r="F4766" s="1390">
        <v>250</v>
      </c>
      <c r="G4766" s="1283">
        <v>0.2</v>
      </c>
      <c r="H4766" s="1283">
        <v>0.28000000000000003</v>
      </c>
      <c r="I4766" s="1283">
        <v>0.39</v>
      </c>
      <c r="J4766" s="1283"/>
      <c r="K4766" s="1283"/>
      <c r="L4766" s="1283"/>
      <c r="M4766" s="1283"/>
      <c r="N4766" s="1283"/>
      <c r="O4766" s="1283"/>
      <c r="P4766" s="1283">
        <v>0.28000000000000003</v>
      </c>
      <c r="R4766" s="1067"/>
      <c r="Z4766" s="21"/>
      <c r="AH4766"/>
    </row>
    <row r="4767" spans="1:34" ht="11.25" customHeight="1">
      <c r="A4767"/>
      <c r="B4767" s="1281" t="s">
        <v>27</v>
      </c>
      <c r="C4767" s="1282">
        <v>8869</v>
      </c>
      <c r="D4767" s="1341" t="str">
        <f t="shared" si="88"/>
        <v>MI8869</v>
      </c>
      <c r="E4767" s="1514" t="s">
        <v>121</v>
      </c>
      <c r="F4767" s="1390">
        <v>250</v>
      </c>
      <c r="G4767" s="1283">
        <v>0.35</v>
      </c>
      <c r="H4767" s="1283">
        <v>0.48</v>
      </c>
      <c r="I4767" s="1283">
        <v>0.67</v>
      </c>
      <c r="J4767" s="1283"/>
      <c r="K4767" s="1283"/>
      <c r="L4767" s="1283"/>
      <c r="M4767" s="1283"/>
      <c r="N4767" s="1283"/>
      <c r="O4767" s="1283"/>
      <c r="P4767" s="1283">
        <v>0.48</v>
      </c>
      <c r="R4767" s="1067"/>
      <c r="Z4767" s="21"/>
      <c r="AH4767"/>
    </row>
    <row r="4768" spans="1:34" ht="11.25" customHeight="1">
      <c r="A4768"/>
      <c r="B4768" s="1281" t="s">
        <v>27</v>
      </c>
      <c r="C4768" s="1282">
        <v>8901</v>
      </c>
      <c r="D4768" s="1341" t="str">
        <f t="shared" si="88"/>
        <v>MI8901</v>
      </c>
      <c r="E4768" s="1514" t="s">
        <v>123</v>
      </c>
      <c r="F4768" s="1390">
        <v>250</v>
      </c>
      <c r="G4768" s="1283">
        <v>0.05</v>
      </c>
      <c r="H4768" s="1283">
        <v>7.0000000000000007E-2</v>
      </c>
      <c r="I4768" s="1283">
        <v>0.09</v>
      </c>
      <c r="J4768" s="1283"/>
      <c r="K4768" s="1283"/>
      <c r="L4768" s="1283"/>
      <c r="M4768" s="1283"/>
      <c r="N4768" s="1283"/>
      <c r="O4768" s="1283"/>
      <c r="P4768" s="1283">
        <v>7.0000000000000007E-2</v>
      </c>
      <c r="R4768" s="1067"/>
      <c r="Z4768" s="21"/>
      <c r="AH4768"/>
    </row>
    <row r="4769" spans="1:34" ht="11.25" customHeight="1">
      <c r="A4769"/>
      <c r="B4769" s="1281" t="s">
        <v>27</v>
      </c>
      <c r="C4769" s="1282">
        <v>9015</v>
      </c>
      <c r="D4769" s="1341" t="str">
        <f t="shared" si="88"/>
        <v>MI9015</v>
      </c>
      <c r="E4769" s="1514" t="s">
        <v>125</v>
      </c>
      <c r="F4769" s="1390">
        <v>367</v>
      </c>
      <c r="G4769" s="1283">
        <v>2</v>
      </c>
      <c r="H4769" s="1283">
        <v>2.76</v>
      </c>
      <c r="I4769" s="1283">
        <v>3.84</v>
      </c>
      <c r="J4769" s="1283"/>
      <c r="K4769" s="1283"/>
      <c r="L4769" s="1283"/>
      <c r="M4769" s="1283"/>
      <c r="N4769" s="1283"/>
      <c r="O4769" s="1283"/>
      <c r="P4769" s="1283">
        <v>2.76</v>
      </c>
      <c r="R4769" s="1067"/>
      <c r="Z4769" s="21"/>
      <c r="AH4769"/>
    </row>
    <row r="4770" spans="1:34" ht="11.25" customHeight="1">
      <c r="A4770"/>
      <c r="B4770" s="1281" t="s">
        <v>27</v>
      </c>
      <c r="C4770" s="1282">
        <v>9040</v>
      </c>
      <c r="D4770" s="1341" t="str">
        <f t="shared" si="88"/>
        <v>MI9040</v>
      </c>
      <c r="E4770" s="1514" t="s">
        <v>124</v>
      </c>
      <c r="F4770" s="1390">
        <v>335</v>
      </c>
      <c r="G4770" s="1283">
        <v>1.62</v>
      </c>
      <c r="H4770" s="1283">
        <v>2.23</v>
      </c>
      <c r="I4770" s="1283">
        <v>3.11</v>
      </c>
      <c r="J4770" s="1283"/>
      <c r="K4770" s="1283"/>
      <c r="L4770" s="1283"/>
      <c r="M4770" s="1283"/>
      <c r="N4770" s="1283"/>
      <c r="O4770" s="1283"/>
      <c r="P4770" s="1283">
        <v>2.23</v>
      </c>
      <c r="R4770" s="1067"/>
      <c r="Z4770" s="21"/>
      <c r="AH4770"/>
    </row>
    <row r="4771" spans="1:34" ht="11.25" customHeight="1">
      <c r="A4771"/>
      <c r="B4771" s="1281" t="s">
        <v>27</v>
      </c>
      <c r="C4771" s="1282">
        <v>9052</v>
      </c>
      <c r="D4771" s="1341" t="str">
        <f t="shared" si="88"/>
        <v>MI9052</v>
      </c>
      <c r="E4771" s="1514" t="s">
        <v>121</v>
      </c>
      <c r="F4771" s="1390">
        <v>277</v>
      </c>
      <c r="G4771" s="1283">
        <v>0.92</v>
      </c>
      <c r="H4771" s="1283">
        <v>1.27</v>
      </c>
      <c r="I4771" s="1283">
        <v>1.77</v>
      </c>
      <c r="J4771" s="1283"/>
      <c r="K4771" s="1283"/>
      <c r="L4771" s="1283"/>
      <c r="M4771" s="1283"/>
      <c r="N4771" s="1283"/>
      <c r="O4771" s="1283"/>
      <c r="P4771" s="1283">
        <v>1.27</v>
      </c>
      <c r="R4771" s="1067"/>
      <c r="Z4771" s="21"/>
      <c r="AH4771"/>
    </row>
    <row r="4772" spans="1:34" ht="11.25" customHeight="1">
      <c r="A4772"/>
      <c r="B4772" s="1281" t="s">
        <v>27</v>
      </c>
      <c r="C4772" s="1282">
        <v>9053</v>
      </c>
      <c r="D4772" s="1341" t="str">
        <f t="shared" si="88"/>
        <v>MI9053</v>
      </c>
      <c r="E4772" s="1514" t="s">
        <v>125</v>
      </c>
      <c r="F4772" s="1390">
        <v>319</v>
      </c>
      <c r="G4772" s="1283">
        <v>1.43</v>
      </c>
      <c r="H4772" s="1283">
        <v>1.96</v>
      </c>
      <c r="I4772" s="1283">
        <v>2.74</v>
      </c>
      <c r="J4772" s="1283"/>
      <c r="K4772" s="1283"/>
      <c r="L4772" s="1283"/>
      <c r="M4772" s="1283"/>
      <c r="N4772" s="1283"/>
      <c r="O4772" s="1283"/>
      <c r="P4772" s="1283">
        <v>1.96</v>
      </c>
      <c r="R4772" s="1067"/>
      <c r="Z4772" s="21"/>
      <c r="AH4772"/>
    </row>
    <row r="4773" spans="1:34" ht="11.25" customHeight="1">
      <c r="A4773"/>
      <c r="B4773" s="1281" t="s">
        <v>27</v>
      </c>
      <c r="C4773" s="1282">
        <v>9058</v>
      </c>
      <c r="D4773" s="1341" t="str">
        <f t="shared" si="88"/>
        <v>MI9058</v>
      </c>
      <c r="E4773" s="1514" t="s">
        <v>121</v>
      </c>
      <c r="F4773" s="1390">
        <v>254</v>
      </c>
      <c r="G4773" s="1283">
        <v>0.65</v>
      </c>
      <c r="H4773" s="1283">
        <v>0.89</v>
      </c>
      <c r="I4773" s="1283">
        <v>1.24</v>
      </c>
      <c r="J4773" s="1283"/>
      <c r="K4773" s="1283"/>
      <c r="L4773" s="1283"/>
      <c r="M4773" s="1283"/>
      <c r="N4773" s="1283"/>
      <c r="O4773" s="1283"/>
      <c r="P4773" s="1283">
        <v>0.89</v>
      </c>
      <c r="R4773" s="1067"/>
      <c r="Z4773" s="21"/>
      <c r="AH4773"/>
    </row>
    <row r="4774" spans="1:34" ht="11.25" customHeight="1">
      <c r="A4774"/>
      <c r="B4774" s="1281" t="s">
        <v>27</v>
      </c>
      <c r="C4774" s="1282">
        <v>9060</v>
      </c>
      <c r="D4774" s="1341" t="str">
        <f t="shared" si="88"/>
        <v>MI9060</v>
      </c>
      <c r="E4774" s="1514" t="s">
        <v>121</v>
      </c>
      <c r="F4774" s="1390">
        <v>297</v>
      </c>
      <c r="G4774" s="1283">
        <v>1.1599999999999999</v>
      </c>
      <c r="H4774" s="1283">
        <v>1.6</v>
      </c>
      <c r="I4774" s="1283">
        <v>2.23</v>
      </c>
      <c r="J4774" s="1283"/>
      <c r="K4774" s="1283"/>
      <c r="L4774" s="1283"/>
      <c r="M4774" s="1283"/>
      <c r="N4774" s="1283"/>
      <c r="O4774" s="1283"/>
      <c r="P4774" s="1283">
        <v>1.6</v>
      </c>
      <c r="R4774" s="1067"/>
      <c r="Z4774" s="21"/>
      <c r="AH4774"/>
    </row>
    <row r="4775" spans="1:34" ht="11.25" customHeight="1">
      <c r="A4775"/>
      <c r="B4775" s="1281" t="s">
        <v>27</v>
      </c>
      <c r="C4775" s="1282">
        <v>9061</v>
      </c>
      <c r="D4775" s="1341" t="str">
        <f t="shared" si="88"/>
        <v>MI9061</v>
      </c>
      <c r="E4775" s="1514" t="s">
        <v>125</v>
      </c>
      <c r="F4775" s="1390">
        <v>258</v>
      </c>
      <c r="G4775" s="1283">
        <v>0.7</v>
      </c>
      <c r="H4775" s="1283">
        <v>0.96</v>
      </c>
      <c r="I4775" s="1283">
        <v>1.33</v>
      </c>
      <c r="J4775" s="1283"/>
      <c r="K4775" s="1283"/>
      <c r="L4775" s="1283"/>
      <c r="M4775" s="1283"/>
      <c r="N4775" s="1283"/>
      <c r="O4775" s="1283"/>
      <c r="P4775" s="1283">
        <v>0.96</v>
      </c>
      <c r="R4775" s="1067"/>
      <c r="Z4775" s="21"/>
      <c r="AH4775"/>
    </row>
    <row r="4776" spans="1:34" ht="11.25" customHeight="1">
      <c r="A4776"/>
      <c r="B4776" s="1281" t="s">
        <v>27</v>
      </c>
      <c r="C4776" s="1282">
        <v>9063</v>
      </c>
      <c r="D4776" s="1341" t="str">
        <f t="shared" si="88"/>
        <v>MI9063</v>
      </c>
      <c r="E4776" s="1514" t="s">
        <v>121</v>
      </c>
      <c r="F4776" s="1390">
        <v>250</v>
      </c>
      <c r="G4776" s="1283">
        <v>0.53</v>
      </c>
      <c r="H4776" s="1283">
        <v>0.73</v>
      </c>
      <c r="I4776" s="1283">
        <v>1.01</v>
      </c>
      <c r="J4776" s="1283"/>
      <c r="K4776" s="1283"/>
      <c r="L4776" s="1283"/>
      <c r="M4776" s="1283"/>
      <c r="N4776" s="1283"/>
      <c r="O4776" s="1283"/>
      <c r="P4776" s="1283">
        <v>0.73</v>
      </c>
      <c r="R4776" s="1067"/>
      <c r="Z4776" s="21"/>
      <c r="AH4776"/>
    </row>
    <row r="4777" spans="1:34" ht="11.25" customHeight="1">
      <c r="A4777"/>
      <c r="B4777" s="1281" t="s">
        <v>27</v>
      </c>
      <c r="C4777" s="1282">
        <v>9065</v>
      </c>
      <c r="D4777" s="1341" t="str">
        <f t="shared" si="88"/>
        <v>MI9065</v>
      </c>
      <c r="E4777" s="1514" t="s">
        <v>121</v>
      </c>
      <c r="F4777" s="1390">
        <v>250</v>
      </c>
      <c r="G4777" s="1283">
        <v>0.48</v>
      </c>
      <c r="H4777" s="1283">
        <v>0.66</v>
      </c>
      <c r="I4777" s="1283">
        <v>0.92</v>
      </c>
      <c r="J4777" s="1283"/>
      <c r="K4777" s="1283"/>
      <c r="L4777" s="1283"/>
      <c r="M4777" s="1283"/>
      <c r="N4777" s="1283"/>
      <c r="O4777" s="1283"/>
      <c r="P4777" s="1283">
        <v>0.66</v>
      </c>
      <c r="R4777" s="1067"/>
      <c r="Z4777" s="21"/>
      <c r="AH4777"/>
    </row>
    <row r="4778" spans="1:34" ht="11.25" customHeight="1">
      <c r="A4778"/>
      <c r="B4778" s="1281" t="s">
        <v>27</v>
      </c>
      <c r="C4778" s="1282">
        <v>9093</v>
      </c>
      <c r="D4778" s="1341" t="str">
        <f t="shared" si="88"/>
        <v>MI9093</v>
      </c>
      <c r="E4778" s="1514" t="s">
        <v>125</v>
      </c>
      <c r="F4778" s="1390">
        <v>258</v>
      </c>
      <c r="G4778" s="1283">
        <v>0.7</v>
      </c>
      <c r="H4778" s="1283">
        <v>0.96</v>
      </c>
      <c r="I4778" s="1283">
        <v>1.33</v>
      </c>
      <c r="J4778" s="1283"/>
      <c r="K4778" s="1283"/>
      <c r="L4778" s="1283"/>
      <c r="M4778" s="1283"/>
      <c r="N4778" s="1283"/>
      <c r="O4778" s="1283"/>
      <c r="P4778" s="1283">
        <v>0.96</v>
      </c>
      <c r="R4778" s="1067"/>
      <c r="Z4778" s="21"/>
      <c r="AH4778"/>
    </row>
    <row r="4779" spans="1:34" ht="11.25" customHeight="1">
      <c r="A4779"/>
      <c r="B4779" s="1281" t="s">
        <v>27</v>
      </c>
      <c r="C4779" s="1282">
        <v>9101</v>
      </c>
      <c r="D4779" s="1341" t="str">
        <f t="shared" si="88"/>
        <v>MI9101</v>
      </c>
      <c r="E4779" s="1514" t="s">
        <v>121</v>
      </c>
      <c r="F4779" s="1390">
        <v>342</v>
      </c>
      <c r="G4779" s="1283">
        <v>1.7</v>
      </c>
      <c r="H4779" s="1283">
        <v>2.34</v>
      </c>
      <c r="I4779" s="1283">
        <v>3.27</v>
      </c>
      <c r="J4779" s="1283"/>
      <c r="K4779" s="1283"/>
      <c r="L4779" s="1283"/>
      <c r="M4779" s="1283"/>
      <c r="N4779" s="1283"/>
      <c r="O4779" s="1283"/>
      <c r="P4779" s="1283">
        <v>2.34</v>
      </c>
      <c r="R4779" s="1067"/>
      <c r="Z4779" s="21"/>
      <c r="AH4779"/>
    </row>
    <row r="4780" spans="1:34" ht="11.25" customHeight="1">
      <c r="A4780"/>
      <c r="B4780" s="1281" t="s">
        <v>27</v>
      </c>
      <c r="C4780" s="1282">
        <v>9102</v>
      </c>
      <c r="D4780" s="1341" t="str">
        <f t="shared" si="88"/>
        <v>MI9102</v>
      </c>
      <c r="E4780" s="1514" t="s">
        <v>121</v>
      </c>
      <c r="F4780" s="1390">
        <v>332</v>
      </c>
      <c r="G4780" s="1283">
        <v>1.58</v>
      </c>
      <c r="H4780" s="1283">
        <v>2.1800000000000002</v>
      </c>
      <c r="I4780" s="1283">
        <v>3.04</v>
      </c>
      <c r="J4780" s="1283"/>
      <c r="K4780" s="1283"/>
      <c r="L4780" s="1283"/>
      <c r="M4780" s="1283"/>
      <c r="N4780" s="1283"/>
      <c r="O4780" s="1283"/>
      <c r="P4780" s="1283">
        <v>2.1800000000000002</v>
      </c>
      <c r="R4780" s="1067"/>
      <c r="Z4780" s="21"/>
      <c r="AH4780"/>
    </row>
    <row r="4781" spans="1:34" ht="11.25" customHeight="1">
      <c r="A4781"/>
      <c r="B4781" s="1281" t="s">
        <v>27</v>
      </c>
      <c r="C4781" s="1282">
        <v>9154</v>
      </c>
      <c r="D4781" s="1341" t="str">
        <f t="shared" si="88"/>
        <v>MI9154</v>
      </c>
      <c r="E4781" s="1514" t="s">
        <v>124</v>
      </c>
      <c r="F4781" s="1390">
        <v>269</v>
      </c>
      <c r="G4781" s="1283">
        <v>0.83</v>
      </c>
      <c r="H4781" s="1283">
        <v>1.1399999999999999</v>
      </c>
      <c r="I4781" s="1283">
        <v>1.59</v>
      </c>
      <c r="J4781" s="1283"/>
      <c r="K4781" s="1283"/>
      <c r="L4781" s="1283"/>
      <c r="M4781" s="1283"/>
      <c r="N4781" s="1283"/>
      <c r="O4781" s="1283"/>
      <c r="P4781" s="1283">
        <v>1.1399999999999999</v>
      </c>
      <c r="R4781" s="1067"/>
      <c r="Z4781" s="21"/>
      <c r="AH4781"/>
    </row>
    <row r="4782" spans="1:34" ht="11.25" customHeight="1">
      <c r="A4782"/>
      <c r="B4782" s="1281" t="s">
        <v>27</v>
      </c>
      <c r="C4782" s="1282">
        <v>9156</v>
      </c>
      <c r="D4782" s="1341" t="str">
        <f t="shared" si="88"/>
        <v>MI9156</v>
      </c>
      <c r="E4782" s="1514" t="s">
        <v>123</v>
      </c>
      <c r="F4782" s="1390">
        <v>287</v>
      </c>
      <c r="G4782" s="1283">
        <v>1.04</v>
      </c>
      <c r="H4782" s="1283">
        <v>1.44</v>
      </c>
      <c r="I4782" s="1283">
        <v>2</v>
      </c>
      <c r="J4782" s="1283"/>
      <c r="K4782" s="1283"/>
      <c r="L4782" s="1283"/>
      <c r="M4782" s="1283"/>
      <c r="N4782" s="1283"/>
      <c r="O4782" s="1283"/>
      <c r="P4782" s="1283">
        <v>1.44</v>
      </c>
      <c r="R4782" s="1067"/>
      <c r="Z4782" s="21"/>
      <c r="AH4782"/>
    </row>
    <row r="4783" spans="1:34" ht="11.25" customHeight="1">
      <c r="A4783"/>
      <c r="B4783" s="1281" t="s">
        <v>27</v>
      </c>
      <c r="C4783" s="1282">
        <v>9178</v>
      </c>
      <c r="D4783" s="1341" t="str">
        <f t="shared" si="88"/>
        <v>MI9178</v>
      </c>
      <c r="E4783" s="1514" t="s">
        <v>122</v>
      </c>
      <c r="F4783" s="1390">
        <v>373</v>
      </c>
      <c r="G4783" s="1283">
        <v>2.08</v>
      </c>
      <c r="H4783" s="1283">
        <v>2.85</v>
      </c>
      <c r="I4783" s="1283">
        <v>3.98</v>
      </c>
      <c r="J4783" s="1283"/>
      <c r="K4783" s="1283"/>
      <c r="L4783" s="1283"/>
      <c r="M4783" s="1283"/>
      <c r="N4783" s="1283"/>
      <c r="O4783" s="1283"/>
      <c r="P4783" s="1283">
        <v>2.85</v>
      </c>
      <c r="R4783" s="1067"/>
      <c r="Z4783" s="21"/>
      <c r="AH4783"/>
    </row>
    <row r="4784" spans="1:34" ht="11.25" customHeight="1">
      <c r="A4784"/>
      <c r="B4784" s="1281" t="s">
        <v>27</v>
      </c>
      <c r="C4784" s="1282">
        <v>9179</v>
      </c>
      <c r="D4784" s="1341" t="str">
        <f t="shared" si="88"/>
        <v>MI9179</v>
      </c>
      <c r="E4784" s="1514" t="s">
        <v>122</v>
      </c>
      <c r="F4784" s="1390">
        <v>404</v>
      </c>
      <c r="G4784" s="1283">
        <v>2.4500000000000002</v>
      </c>
      <c r="H4784" s="1283">
        <v>3.37</v>
      </c>
      <c r="I4784" s="1283">
        <v>4.6900000000000004</v>
      </c>
      <c r="J4784" s="1283"/>
      <c r="K4784" s="1283"/>
      <c r="L4784" s="1283"/>
      <c r="M4784" s="1283"/>
      <c r="N4784" s="1283"/>
      <c r="O4784" s="1283"/>
      <c r="P4784" s="1283">
        <v>3.37</v>
      </c>
      <c r="R4784" s="1067"/>
      <c r="Z4784" s="21"/>
      <c r="AH4784"/>
    </row>
    <row r="4785" spans="1:34" ht="11.25" customHeight="1">
      <c r="A4785"/>
      <c r="B4785" s="1281" t="s">
        <v>27</v>
      </c>
      <c r="C4785" s="1282">
        <v>9182</v>
      </c>
      <c r="D4785" s="1341" t="str">
        <f t="shared" si="88"/>
        <v>MI9182</v>
      </c>
      <c r="E4785" s="1514" t="s">
        <v>122</v>
      </c>
      <c r="F4785" s="1390">
        <v>324</v>
      </c>
      <c r="G4785" s="1283">
        <v>1.49</v>
      </c>
      <c r="H4785" s="1283">
        <v>2.0499999999999998</v>
      </c>
      <c r="I4785" s="1283">
        <v>2.85</v>
      </c>
      <c r="J4785" s="1283"/>
      <c r="K4785" s="1283"/>
      <c r="L4785" s="1283"/>
      <c r="M4785" s="1283"/>
      <c r="N4785" s="1283"/>
      <c r="O4785" s="1283"/>
      <c r="P4785" s="1283">
        <v>2.0499999999999998</v>
      </c>
      <c r="R4785" s="1067"/>
      <c r="Z4785" s="21"/>
      <c r="AH4785"/>
    </row>
    <row r="4786" spans="1:34" ht="11.25" customHeight="1">
      <c r="A4786"/>
      <c r="B4786" s="1281" t="s">
        <v>27</v>
      </c>
      <c r="C4786" s="1282">
        <v>9220</v>
      </c>
      <c r="D4786" s="1341" t="str">
        <f t="shared" si="88"/>
        <v>MI9220</v>
      </c>
      <c r="E4786" s="1514" t="s">
        <v>121</v>
      </c>
      <c r="F4786" s="1390">
        <v>441</v>
      </c>
      <c r="G4786" s="1283">
        <v>2.89</v>
      </c>
      <c r="H4786" s="1283">
        <v>3.98</v>
      </c>
      <c r="I4786" s="1283">
        <v>5.54</v>
      </c>
      <c r="J4786" s="1283"/>
      <c r="K4786" s="1283"/>
      <c r="L4786" s="1283"/>
      <c r="M4786" s="1283"/>
      <c r="N4786" s="1283"/>
      <c r="O4786" s="1283"/>
      <c r="P4786" s="1283">
        <v>3.98</v>
      </c>
      <c r="R4786" s="1067"/>
      <c r="Z4786" s="21"/>
      <c r="AH4786"/>
    </row>
    <row r="4787" spans="1:34" ht="11.25" customHeight="1">
      <c r="A4787"/>
      <c r="B4787" s="1281" t="s">
        <v>27</v>
      </c>
      <c r="C4787" s="1282">
        <v>9402</v>
      </c>
      <c r="D4787" s="1341" t="str">
        <f t="shared" si="88"/>
        <v>MI9402</v>
      </c>
      <c r="E4787" s="1514" t="s">
        <v>121</v>
      </c>
      <c r="F4787" s="1390">
        <v>379</v>
      </c>
      <c r="G4787" s="1283">
        <v>2.15</v>
      </c>
      <c r="H4787" s="1283">
        <v>2.95</v>
      </c>
      <c r="I4787" s="1283">
        <v>4.12</v>
      </c>
      <c r="J4787" s="1283"/>
      <c r="K4787" s="1283"/>
      <c r="L4787" s="1283"/>
      <c r="M4787" s="1283"/>
      <c r="N4787" s="1283"/>
      <c r="O4787" s="1283"/>
      <c r="P4787" s="1283">
        <v>2.95</v>
      </c>
      <c r="R4787" s="1067"/>
      <c r="Z4787" s="21"/>
      <c r="AH4787"/>
    </row>
    <row r="4788" spans="1:34" ht="11.25" customHeight="1">
      <c r="A4788"/>
      <c r="B4788" s="1281" t="s">
        <v>27</v>
      </c>
      <c r="C4788" s="1282">
        <v>9403</v>
      </c>
      <c r="D4788" s="1341" t="str">
        <f t="shared" si="88"/>
        <v>MI9403</v>
      </c>
      <c r="E4788" s="1514" t="s">
        <v>124</v>
      </c>
      <c r="F4788" s="1390">
        <v>546</v>
      </c>
      <c r="G4788" s="1283">
        <v>4.1500000000000004</v>
      </c>
      <c r="H4788" s="1283">
        <v>5.71</v>
      </c>
      <c r="I4788" s="1283">
        <v>7.96</v>
      </c>
      <c r="J4788" s="1283"/>
      <c r="K4788" s="1283"/>
      <c r="L4788" s="1283"/>
      <c r="M4788" s="1283"/>
      <c r="N4788" s="1283"/>
      <c r="O4788" s="1283"/>
      <c r="P4788" s="1283">
        <v>5.71</v>
      </c>
      <c r="R4788" s="1067"/>
      <c r="Z4788" s="21"/>
      <c r="AH4788"/>
    </row>
    <row r="4789" spans="1:34" ht="11.25" customHeight="1">
      <c r="A4789"/>
      <c r="B4789" s="1281" t="s">
        <v>27</v>
      </c>
      <c r="C4789" s="1282">
        <v>9410</v>
      </c>
      <c r="D4789" s="1341" t="str">
        <f t="shared" si="88"/>
        <v>MI9410</v>
      </c>
      <c r="E4789" s="1514" t="s">
        <v>122</v>
      </c>
      <c r="F4789" s="1390">
        <v>276</v>
      </c>
      <c r="G4789" s="1283">
        <v>0.91</v>
      </c>
      <c r="H4789" s="1283">
        <v>1.25</v>
      </c>
      <c r="I4789" s="1283">
        <v>1.75</v>
      </c>
      <c r="J4789" s="1283"/>
      <c r="K4789" s="1283"/>
      <c r="L4789" s="1283"/>
      <c r="M4789" s="1283"/>
      <c r="N4789" s="1283"/>
      <c r="O4789" s="1283"/>
      <c r="P4789" s="1283">
        <v>1.25</v>
      </c>
      <c r="R4789" s="1067"/>
      <c r="Z4789" s="21"/>
      <c r="AH4789"/>
    </row>
    <row r="4790" spans="1:34" ht="11.25" customHeight="1">
      <c r="A4790"/>
      <c r="B4790" s="1281" t="s">
        <v>27</v>
      </c>
      <c r="C4790" s="1282">
        <v>9501</v>
      </c>
      <c r="D4790" s="1341" t="str">
        <f t="shared" si="88"/>
        <v>MI9501</v>
      </c>
      <c r="E4790" s="1514" t="s">
        <v>125</v>
      </c>
      <c r="F4790" s="1390">
        <v>310</v>
      </c>
      <c r="G4790" s="1283">
        <v>1.32</v>
      </c>
      <c r="H4790" s="1283">
        <v>1.82</v>
      </c>
      <c r="I4790" s="1283">
        <v>2.5299999999999998</v>
      </c>
      <c r="J4790" s="1283"/>
      <c r="K4790" s="1283"/>
      <c r="L4790" s="1283"/>
      <c r="M4790" s="1283"/>
      <c r="N4790" s="1283"/>
      <c r="O4790" s="1283"/>
      <c r="P4790" s="1283">
        <v>1.82</v>
      </c>
      <c r="R4790" s="1067"/>
      <c r="Z4790" s="21"/>
      <c r="AH4790"/>
    </row>
    <row r="4791" spans="1:34" ht="11.25" customHeight="1">
      <c r="A4791"/>
      <c r="B4791" s="1281" t="s">
        <v>27</v>
      </c>
      <c r="C4791" s="1282">
        <v>9519</v>
      </c>
      <c r="D4791" s="1341" t="str">
        <f t="shared" si="88"/>
        <v>MI9519</v>
      </c>
      <c r="E4791" s="1514" t="s">
        <v>121</v>
      </c>
      <c r="F4791" s="1390">
        <v>421</v>
      </c>
      <c r="G4791" s="1283">
        <v>2.65</v>
      </c>
      <c r="H4791" s="1283">
        <v>3.65</v>
      </c>
      <c r="I4791" s="1283">
        <v>5.08</v>
      </c>
      <c r="J4791" s="1283"/>
      <c r="K4791" s="1283"/>
      <c r="L4791" s="1283"/>
      <c r="M4791" s="1283"/>
      <c r="N4791" s="1283"/>
      <c r="O4791" s="1283"/>
      <c r="P4791" s="1283">
        <v>3.65</v>
      </c>
      <c r="R4791" s="1067"/>
      <c r="Z4791" s="21"/>
      <c r="AH4791"/>
    </row>
    <row r="4792" spans="1:34" ht="11.25" customHeight="1">
      <c r="A4792"/>
      <c r="B4792" s="1281" t="s">
        <v>27</v>
      </c>
      <c r="C4792" s="1282">
        <v>9521</v>
      </c>
      <c r="D4792" s="1341" t="str">
        <f t="shared" si="88"/>
        <v>MI9521</v>
      </c>
      <c r="E4792" s="1514" t="s">
        <v>125</v>
      </c>
      <c r="F4792" s="1390">
        <v>347</v>
      </c>
      <c r="G4792" s="1283">
        <v>1.76</v>
      </c>
      <c r="H4792" s="1283">
        <v>2.4300000000000002</v>
      </c>
      <c r="I4792" s="1283">
        <v>3.38</v>
      </c>
      <c r="J4792" s="1283"/>
      <c r="K4792" s="1283"/>
      <c r="L4792" s="1283"/>
      <c r="M4792" s="1283"/>
      <c r="N4792" s="1283"/>
      <c r="O4792" s="1283"/>
      <c r="P4792" s="1283">
        <v>2.4300000000000002</v>
      </c>
      <c r="R4792" s="1067"/>
      <c r="Z4792" s="21"/>
      <c r="AH4792"/>
    </row>
    <row r="4793" spans="1:34" ht="11.25" customHeight="1">
      <c r="A4793"/>
      <c r="B4793" s="1281" t="s">
        <v>27</v>
      </c>
      <c r="C4793" s="1282">
        <v>9522</v>
      </c>
      <c r="D4793" s="1341" t="str">
        <f t="shared" si="88"/>
        <v>MI9522</v>
      </c>
      <c r="E4793" s="1514" t="s">
        <v>121</v>
      </c>
      <c r="F4793" s="1390">
        <v>319</v>
      </c>
      <c r="G4793" s="1283">
        <v>1.43</v>
      </c>
      <c r="H4793" s="1283">
        <v>1.96</v>
      </c>
      <c r="I4793" s="1283">
        <v>2.74</v>
      </c>
      <c r="J4793" s="1283"/>
      <c r="K4793" s="1283"/>
      <c r="L4793" s="1283"/>
      <c r="M4793" s="1283"/>
      <c r="N4793" s="1283"/>
      <c r="O4793" s="1283"/>
      <c r="P4793" s="1283">
        <v>1.96</v>
      </c>
      <c r="R4793" s="1067"/>
      <c r="Z4793" s="21"/>
      <c r="AH4793"/>
    </row>
    <row r="4794" spans="1:34" ht="11.25" customHeight="1">
      <c r="A4794"/>
      <c r="B4794" s="1281" t="s">
        <v>27</v>
      </c>
      <c r="C4794" s="1282">
        <v>9529</v>
      </c>
      <c r="D4794" s="1341" t="str">
        <f t="shared" si="88"/>
        <v>MI9529</v>
      </c>
      <c r="E4794" s="1514" t="s">
        <v>122</v>
      </c>
      <c r="F4794" s="1390">
        <v>0</v>
      </c>
      <c r="G4794" s="1283">
        <v>99.99</v>
      </c>
      <c r="H4794" s="1283">
        <v>99.99</v>
      </c>
      <c r="I4794" s="1283">
        <v>99.99</v>
      </c>
      <c r="J4794" s="1283"/>
      <c r="K4794" s="1283"/>
      <c r="L4794" s="1283"/>
      <c r="M4794" s="1283"/>
      <c r="N4794" s="1283"/>
      <c r="O4794" s="1283"/>
      <c r="P4794" s="1283">
        <v>99.99</v>
      </c>
      <c r="R4794" s="1067"/>
      <c r="Z4794" s="21"/>
      <c r="AH4794"/>
    </row>
    <row r="4795" spans="1:34" ht="11.25" customHeight="1">
      <c r="A4795"/>
      <c r="B4795" s="1281" t="s">
        <v>27</v>
      </c>
      <c r="C4795" s="1282">
        <v>9530</v>
      </c>
      <c r="D4795" s="1341" t="str">
        <f t="shared" si="88"/>
        <v>MI9530</v>
      </c>
      <c r="E4795" s="1514" t="s">
        <v>124</v>
      </c>
      <c r="F4795" s="1390">
        <v>306</v>
      </c>
      <c r="G4795" s="1283">
        <v>1.27</v>
      </c>
      <c r="H4795" s="1283">
        <v>1.75</v>
      </c>
      <c r="I4795" s="1283">
        <v>2.44</v>
      </c>
      <c r="J4795" s="1283"/>
      <c r="K4795" s="1283"/>
      <c r="L4795" s="1283"/>
      <c r="M4795" s="1283"/>
      <c r="N4795" s="1283"/>
      <c r="O4795" s="1283"/>
      <c r="P4795" s="1283">
        <v>1.75</v>
      </c>
      <c r="R4795" s="1067"/>
      <c r="Z4795" s="21"/>
      <c r="AH4795"/>
    </row>
    <row r="4796" spans="1:34" ht="11.25" customHeight="1">
      <c r="A4796"/>
      <c r="B4796" s="1281" t="s">
        <v>27</v>
      </c>
      <c r="C4796" s="1282">
        <v>9558</v>
      </c>
      <c r="D4796" s="1341" t="str">
        <f t="shared" si="88"/>
        <v>MI9558</v>
      </c>
      <c r="E4796" s="1514" t="s">
        <v>124</v>
      </c>
      <c r="F4796" s="1390">
        <v>566</v>
      </c>
      <c r="G4796" s="1283">
        <v>4.3899999999999997</v>
      </c>
      <c r="H4796" s="1283">
        <v>6.04</v>
      </c>
      <c r="I4796" s="1283">
        <v>8.42</v>
      </c>
      <c r="J4796" s="1283"/>
      <c r="K4796" s="1283"/>
      <c r="L4796" s="1283"/>
      <c r="M4796" s="1283"/>
      <c r="N4796" s="1283"/>
      <c r="O4796" s="1283"/>
      <c r="P4796" s="1283">
        <v>6.04</v>
      </c>
      <c r="R4796" s="1067"/>
      <c r="Z4796" s="21"/>
      <c r="AH4796"/>
    </row>
    <row r="4797" spans="1:34" ht="11.25" customHeight="1">
      <c r="A4797"/>
      <c r="B4797" s="1281" t="s">
        <v>27</v>
      </c>
      <c r="C4797" s="1282">
        <v>9559</v>
      </c>
      <c r="D4797" s="1341" t="str">
        <f t="shared" si="88"/>
        <v>MI9559</v>
      </c>
      <c r="E4797" s="1514" t="s">
        <v>124</v>
      </c>
      <c r="F4797" s="1390">
        <v>332</v>
      </c>
      <c r="G4797" s="1283">
        <v>1.58</v>
      </c>
      <c r="H4797" s="1283">
        <v>2.1800000000000002</v>
      </c>
      <c r="I4797" s="1283">
        <v>3.04</v>
      </c>
      <c r="J4797" s="1283"/>
      <c r="K4797" s="1283"/>
      <c r="L4797" s="1283"/>
      <c r="M4797" s="1283"/>
      <c r="N4797" s="1283"/>
      <c r="O4797" s="1283"/>
      <c r="P4797" s="1283">
        <v>2.1800000000000002</v>
      </c>
      <c r="R4797" s="1067"/>
      <c r="Z4797" s="21"/>
      <c r="AH4797"/>
    </row>
    <row r="4798" spans="1:34" ht="11.25" customHeight="1">
      <c r="A4798"/>
      <c r="B4798" s="1281" t="s">
        <v>27</v>
      </c>
      <c r="C4798" s="1282">
        <v>9586</v>
      </c>
      <c r="D4798" s="1341" t="str">
        <f t="shared" si="88"/>
        <v>MI9586</v>
      </c>
      <c r="E4798" s="1514" t="s">
        <v>121</v>
      </c>
      <c r="F4798" s="1390">
        <v>250</v>
      </c>
      <c r="G4798" s="1283">
        <v>0.23</v>
      </c>
      <c r="H4798" s="1283">
        <v>0.31</v>
      </c>
      <c r="I4798" s="1283">
        <v>0.44</v>
      </c>
      <c r="J4798" s="1283"/>
      <c r="K4798" s="1283"/>
      <c r="L4798" s="1283"/>
      <c r="M4798" s="1283"/>
      <c r="N4798" s="1283"/>
      <c r="O4798" s="1283"/>
      <c r="P4798" s="1283">
        <v>0.31</v>
      </c>
      <c r="R4798" s="1067"/>
      <c r="S4798" s="489"/>
      <c r="Z4798" s="21"/>
      <c r="AH4798"/>
    </row>
    <row r="4799" spans="1:34" ht="11.25" customHeight="1">
      <c r="A4799"/>
      <c r="B4799" s="1281" t="s">
        <v>27</v>
      </c>
      <c r="C4799" s="1282">
        <v>9620</v>
      </c>
      <c r="D4799" s="1341" t="str">
        <f t="shared" si="88"/>
        <v>MI9620</v>
      </c>
      <c r="E4799" s="1514" t="s">
        <v>121</v>
      </c>
      <c r="F4799" s="1390">
        <v>257</v>
      </c>
      <c r="G4799" s="1283">
        <v>0.68</v>
      </c>
      <c r="H4799" s="1283">
        <v>0.94</v>
      </c>
      <c r="I4799" s="1283">
        <v>1.31</v>
      </c>
      <c r="J4799" s="1283"/>
      <c r="K4799" s="1283"/>
      <c r="L4799" s="1283"/>
      <c r="M4799" s="1283"/>
      <c r="N4799" s="1283"/>
      <c r="O4799" s="1283"/>
      <c r="P4799" s="1283">
        <v>0.94</v>
      </c>
      <c r="R4799" s="1067"/>
      <c r="Z4799" s="21"/>
      <c r="AH4799"/>
    </row>
    <row r="4800" spans="1:34" ht="11.25" customHeight="1">
      <c r="A4800" t="s">
        <v>63</v>
      </c>
      <c r="B4800" s="1281" t="s">
        <v>63</v>
      </c>
      <c r="C4800" s="1282">
        <v>5</v>
      </c>
      <c r="D4800" s="1341" t="str">
        <f t="shared" si="88"/>
        <v>MN0005</v>
      </c>
      <c r="E4800" s="1514" t="s">
        <v>121</v>
      </c>
      <c r="F4800" s="1390">
        <v>500</v>
      </c>
      <c r="G4800" s="1283">
        <v>3.82</v>
      </c>
      <c r="H4800" s="1283"/>
      <c r="I4800" s="1283"/>
      <c r="J4800" s="1283"/>
      <c r="K4800" s="1283"/>
      <c r="L4800" s="1283"/>
      <c r="M4800" s="1283"/>
      <c r="N4800" s="1283"/>
      <c r="O4800" s="1283"/>
      <c r="P4800" s="1283">
        <v>5.26</v>
      </c>
      <c r="R4800" s="1067"/>
      <c r="Z4800" s="21"/>
      <c r="AH4800"/>
    </row>
    <row r="4801" spans="1:34" ht="11.25" customHeight="1">
      <c r="A4801"/>
      <c r="B4801" s="1281" t="s">
        <v>63</v>
      </c>
      <c r="C4801" s="1282">
        <v>6</v>
      </c>
      <c r="D4801" s="1341" t="str">
        <f t="shared" si="88"/>
        <v>MN0006</v>
      </c>
      <c r="E4801" s="1514" t="s">
        <v>123</v>
      </c>
      <c r="F4801" s="1390">
        <v>500</v>
      </c>
      <c r="G4801" s="1283">
        <v>4.67</v>
      </c>
      <c r="H4801" s="1283"/>
      <c r="I4801" s="1283"/>
      <c r="J4801" s="1283"/>
      <c r="K4801" s="1283"/>
      <c r="L4801" s="1283"/>
      <c r="M4801" s="1283"/>
      <c r="N4801" s="1283"/>
      <c r="O4801" s="1283"/>
      <c r="P4801" s="1283">
        <v>6.42</v>
      </c>
      <c r="R4801" s="1067"/>
      <c r="Z4801" s="21"/>
      <c r="AH4801"/>
    </row>
    <row r="4802" spans="1:34" ht="11.25" customHeight="1">
      <c r="A4802"/>
      <c r="B4802" s="1281" t="s">
        <v>63</v>
      </c>
      <c r="C4802" s="1282">
        <v>8</v>
      </c>
      <c r="D4802" s="1341" t="str">
        <f t="shared" si="88"/>
        <v>MN0008</v>
      </c>
      <c r="E4802" s="1514" t="s">
        <v>121</v>
      </c>
      <c r="F4802" s="1390">
        <v>500</v>
      </c>
      <c r="G4802" s="1283">
        <v>3.01</v>
      </c>
      <c r="H4802" s="1283"/>
      <c r="I4802" s="1283"/>
      <c r="J4802" s="1283"/>
      <c r="K4802" s="1283"/>
      <c r="L4802" s="1283"/>
      <c r="M4802" s="1283"/>
      <c r="N4802" s="1283"/>
      <c r="O4802" s="1283"/>
      <c r="P4802" s="1283">
        <v>4.1500000000000004</v>
      </c>
      <c r="R4802" s="1067"/>
      <c r="Z4802" s="21"/>
      <c r="AH4802"/>
    </row>
    <row r="4803" spans="1:34" ht="11.25" customHeight="1">
      <c r="A4803"/>
      <c r="B4803" s="1281" t="s">
        <v>63</v>
      </c>
      <c r="C4803" s="1282">
        <v>16</v>
      </c>
      <c r="D4803" s="1341" t="str">
        <f t="shared" si="88"/>
        <v>MN0016</v>
      </c>
      <c r="E4803" s="1514" t="s">
        <v>121</v>
      </c>
      <c r="F4803" s="1390">
        <v>500</v>
      </c>
      <c r="G4803" s="1283">
        <v>4.67</v>
      </c>
      <c r="H4803" s="1283"/>
      <c r="I4803" s="1283"/>
      <c r="J4803" s="1283"/>
      <c r="K4803" s="1283"/>
      <c r="L4803" s="1283"/>
      <c r="M4803" s="1283"/>
      <c r="N4803" s="1283"/>
      <c r="O4803" s="1283"/>
      <c r="P4803" s="1283">
        <v>6.42</v>
      </c>
      <c r="R4803" s="1067"/>
      <c r="Z4803" s="21"/>
      <c r="AH4803"/>
    </row>
    <row r="4804" spans="1:34" ht="11.25" customHeight="1">
      <c r="A4804"/>
      <c r="B4804" s="1281" t="s">
        <v>63</v>
      </c>
      <c r="C4804" s="1282">
        <v>34</v>
      </c>
      <c r="D4804" s="1341" t="str">
        <f t="shared" si="88"/>
        <v>MN0034</v>
      </c>
      <c r="E4804" s="1514" t="s">
        <v>123</v>
      </c>
      <c r="F4804" s="1390">
        <v>500</v>
      </c>
      <c r="G4804" s="1283">
        <v>5.05</v>
      </c>
      <c r="H4804" s="1283"/>
      <c r="I4804" s="1283"/>
      <c r="J4804" s="1283"/>
      <c r="K4804" s="1283"/>
      <c r="L4804" s="1283"/>
      <c r="M4804" s="1283"/>
      <c r="N4804" s="1283"/>
      <c r="O4804" s="1283"/>
      <c r="P4804" s="1283">
        <v>6.96</v>
      </c>
      <c r="R4804" s="1067"/>
      <c r="Z4804" s="21"/>
      <c r="AH4804"/>
    </row>
    <row r="4805" spans="1:34" ht="11.25" customHeight="1">
      <c r="A4805"/>
      <c r="B4805" s="1281" t="s">
        <v>63</v>
      </c>
      <c r="C4805" s="1282">
        <v>35</v>
      </c>
      <c r="D4805" s="1341" t="str">
        <f t="shared" si="88"/>
        <v>MN0035</v>
      </c>
      <c r="E4805" s="1514" t="s">
        <v>121</v>
      </c>
      <c r="F4805" s="1390">
        <v>500</v>
      </c>
      <c r="G4805" s="1283">
        <v>3.19</v>
      </c>
      <c r="H4805" s="1283"/>
      <c r="I4805" s="1283"/>
      <c r="J4805" s="1283"/>
      <c r="K4805" s="1283"/>
      <c r="L4805" s="1283"/>
      <c r="M4805" s="1283"/>
      <c r="N4805" s="1283"/>
      <c r="O4805" s="1283"/>
      <c r="P4805" s="1283">
        <v>4.3899999999999997</v>
      </c>
      <c r="R4805" s="1067"/>
      <c r="Z4805" s="21"/>
      <c r="AH4805"/>
    </row>
    <row r="4806" spans="1:34" ht="11.25" customHeight="1">
      <c r="A4806"/>
      <c r="B4806" s="1281" t="s">
        <v>63</v>
      </c>
      <c r="C4806" s="1282">
        <v>42</v>
      </c>
      <c r="D4806" s="1341" t="str">
        <f t="shared" si="88"/>
        <v>MN0042</v>
      </c>
      <c r="E4806" s="1514" t="s">
        <v>121</v>
      </c>
      <c r="F4806" s="1390">
        <v>650</v>
      </c>
      <c r="G4806" s="1283">
        <v>7.68</v>
      </c>
      <c r="H4806" s="1283"/>
      <c r="I4806" s="1283"/>
      <c r="J4806" s="1283"/>
      <c r="K4806" s="1283"/>
      <c r="L4806" s="1283"/>
      <c r="M4806" s="1283"/>
      <c r="N4806" s="1283"/>
      <c r="O4806" s="1283"/>
      <c r="P4806" s="1283">
        <v>10.57</v>
      </c>
      <c r="R4806" s="1067"/>
      <c r="Z4806" s="21"/>
      <c r="AH4806"/>
    </row>
    <row r="4807" spans="1:34" ht="11.25" customHeight="1">
      <c r="A4807"/>
      <c r="B4807" s="1281" t="s">
        <v>63</v>
      </c>
      <c r="C4807" s="1282">
        <v>50</v>
      </c>
      <c r="D4807" s="1341" t="str">
        <f t="shared" si="88"/>
        <v>MN0050</v>
      </c>
      <c r="E4807" s="1514" t="s">
        <v>123</v>
      </c>
      <c r="F4807" s="1390">
        <v>700</v>
      </c>
      <c r="G4807" s="1283">
        <v>7.99</v>
      </c>
      <c r="H4807" s="1283"/>
      <c r="I4807" s="1283"/>
      <c r="J4807" s="1283"/>
      <c r="K4807" s="1283"/>
      <c r="L4807" s="1283"/>
      <c r="M4807" s="1283"/>
      <c r="N4807" s="1283"/>
      <c r="O4807" s="1283"/>
      <c r="P4807" s="1283">
        <v>10.99</v>
      </c>
      <c r="R4807" s="1067"/>
      <c r="Z4807" s="21"/>
      <c r="AH4807"/>
    </row>
    <row r="4808" spans="1:34" ht="11.25" customHeight="1">
      <c r="A4808"/>
      <c r="B4808" s="1281" t="s">
        <v>63</v>
      </c>
      <c r="C4808" s="1282">
        <v>79</v>
      </c>
      <c r="D4808" s="1341" t="str">
        <f t="shared" si="88"/>
        <v>MN0079</v>
      </c>
      <c r="E4808" s="1514" t="s">
        <v>121</v>
      </c>
      <c r="F4808" s="1390">
        <v>500</v>
      </c>
      <c r="G4808" s="1283">
        <v>3.01</v>
      </c>
      <c r="H4808" s="1283"/>
      <c r="I4808" s="1283"/>
      <c r="J4808" s="1283"/>
      <c r="K4808" s="1283"/>
      <c r="L4808" s="1283"/>
      <c r="M4808" s="1283"/>
      <c r="N4808" s="1283"/>
      <c r="O4808" s="1283"/>
      <c r="P4808" s="1283">
        <v>4.1500000000000004</v>
      </c>
      <c r="R4808" s="1067"/>
      <c r="Z4808" s="21"/>
      <c r="AH4808"/>
    </row>
    <row r="4809" spans="1:34" ht="11.25" customHeight="1">
      <c r="A4809"/>
      <c r="B4809" s="1281" t="s">
        <v>63</v>
      </c>
      <c r="C4809" s="1282">
        <v>106</v>
      </c>
      <c r="D4809" s="1341" t="str">
        <f t="shared" si="88"/>
        <v>MN0106</v>
      </c>
      <c r="E4809" s="1514" t="s">
        <v>124</v>
      </c>
      <c r="F4809" s="1390">
        <v>700</v>
      </c>
      <c r="G4809" s="1283">
        <v>8.59</v>
      </c>
      <c r="H4809" s="1283"/>
      <c r="I4809" s="1283"/>
      <c r="J4809" s="1283"/>
      <c r="K4809" s="1283"/>
      <c r="L4809" s="1283"/>
      <c r="M4809" s="1283"/>
      <c r="N4809" s="1283"/>
      <c r="O4809" s="1283"/>
      <c r="P4809" s="1283">
        <v>11.82</v>
      </c>
      <c r="R4809" s="1067"/>
      <c r="Z4809" s="21"/>
      <c r="AH4809"/>
    </row>
    <row r="4810" spans="1:34" ht="11.25" customHeight="1">
      <c r="A4810"/>
      <c r="B4810" s="1281" t="s">
        <v>63</v>
      </c>
      <c r="C4810" s="1282">
        <v>113</v>
      </c>
      <c r="D4810" s="1341" t="str">
        <f t="shared" si="88"/>
        <v>MN0113</v>
      </c>
      <c r="E4810" s="1514" t="s">
        <v>123</v>
      </c>
      <c r="F4810" s="1390">
        <v>500</v>
      </c>
      <c r="G4810" s="1283">
        <v>5.05</v>
      </c>
      <c r="H4810" s="1283"/>
      <c r="I4810" s="1283"/>
      <c r="J4810" s="1283"/>
      <c r="K4810" s="1283"/>
      <c r="L4810" s="1283"/>
      <c r="M4810" s="1283"/>
      <c r="N4810" s="1283"/>
      <c r="O4810" s="1283"/>
      <c r="P4810" s="1283">
        <v>6.96</v>
      </c>
      <c r="R4810" s="1067"/>
      <c r="Z4810" s="21"/>
      <c r="AH4810"/>
    </row>
    <row r="4811" spans="1:34" ht="11.25" customHeight="1">
      <c r="A4811"/>
      <c r="B4811" s="1281" t="s">
        <v>63</v>
      </c>
      <c r="C4811" s="1282">
        <v>170</v>
      </c>
      <c r="D4811" s="1341" t="str">
        <f t="shared" si="88"/>
        <v>MN0170</v>
      </c>
      <c r="E4811" s="1514" t="s">
        <v>122</v>
      </c>
      <c r="F4811" s="1390">
        <v>500</v>
      </c>
      <c r="G4811" s="1283">
        <v>2.82</v>
      </c>
      <c r="H4811" s="1283"/>
      <c r="I4811" s="1283"/>
      <c r="J4811" s="1283"/>
      <c r="K4811" s="1283"/>
      <c r="L4811" s="1283"/>
      <c r="M4811" s="1283"/>
      <c r="N4811" s="1283"/>
      <c r="O4811" s="1283"/>
      <c r="P4811" s="1283">
        <v>3.88</v>
      </c>
      <c r="R4811" s="1067"/>
      <c r="Z4811" s="21"/>
      <c r="AH4811"/>
    </row>
    <row r="4812" spans="1:34" ht="11.25" customHeight="1">
      <c r="A4812"/>
      <c r="B4812" s="1281" t="s">
        <v>63</v>
      </c>
      <c r="C4812" s="1282">
        <v>251</v>
      </c>
      <c r="D4812" s="1341" t="str">
        <f t="shared" ref="D4812:D4875" si="89">B4812&amp;TEXT(C4812,"0000")</f>
        <v>MN0251</v>
      </c>
      <c r="E4812" s="1514" t="s">
        <v>123</v>
      </c>
      <c r="F4812" s="1390">
        <v>500</v>
      </c>
      <c r="G4812" s="1283">
        <v>3.77</v>
      </c>
      <c r="H4812" s="1283"/>
      <c r="I4812" s="1283"/>
      <c r="J4812" s="1283"/>
      <c r="K4812" s="1283"/>
      <c r="L4812" s="1283"/>
      <c r="M4812" s="1283"/>
      <c r="N4812" s="1283"/>
      <c r="O4812" s="1283"/>
      <c r="P4812" s="1283">
        <v>5.2</v>
      </c>
      <c r="R4812" s="1067"/>
      <c r="Z4812" s="21"/>
      <c r="AH4812"/>
    </row>
    <row r="4813" spans="1:34" ht="11.25" customHeight="1">
      <c r="A4813"/>
      <c r="B4813" s="1281" t="s">
        <v>63</v>
      </c>
      <c r="C4813" s="1282">
        <v>401</v>
      </c>
      <c r="D4813" s="1341" t="str">
        <f t="shared" si="89"/>
        <v>MN0401</v>
      </c>
      <c r="E4813" s="1514" t="s">
        <v>123</v>
      </c>
      <c r="F4813" s="1390">
        <v>850</v>
      </c>
      <c r="G4813" s="1283">
        <v>10.94</v>
      </c>
      <c r="H4813" s="1283"/>
      <c r="I4813" s="1283"/>
      <c r="J4813" s="1283"/>
      <c r="K4813" s="1283"/>
      <c r="L4813" s="1283"/>
      <c r="M4813" s="1283"/>
      <c r="N4813" s="1283"/>
      <c r="O4813" s="1283"/>
      <c r="P4813" s="1283">
        <v>15.05</v>
      </c>
      <c r="R4813" s="1067"/>
      <c r="Z4813" s="21"/>
      <c r="AH4813"/>
    </row>
    <row r="4814" spans="1:34" ht="11.25" customHeight="1">
      <c r="A4814"/>
      <c r="B4814" s="1281" t="s">
        <v>63</v>
      </c>
      <c r="C4814" s="1282">
        <v>908</v>
      </c>
      <c r="D4814" s="1341" t="str">
        <f t="shared" si="89"/>
        <v>MN0908</v>
      </c>
      <c r="E4814" s="1514" t="s">
        <v>122</v>
      </c>
      <c r="F4814" s="1390">
        <v>500</v>
      </c>
      <c r="G4814" s="1283">
        <v>180</v>
      </c>
      <c r="H4814" s="1283"/>
      <c r="I4814" s="1283"/>
      <c r="J4814" s="1283"/>
      <c r="K4814" s="1283"/>
      <c r="L4814" s="1283"/>
      <c r="M4814" s="1283"/>
      <c r="N4814" s="1283"/>
      <c r="O4814" s="1283"/>
      <c r="P4814" s="1283">
        <v>247.78</v>
      </c>
      <c r="R4814" s="1067"/>
      <c r="Z4814" s="21"/>
      <c r="AH4814"/>
    </row>
    <row r="4815" spans="1:34" ht="11.25" customHeight="1">
      <c r="A4815"/>
      <c r="B4815" s="1281" t="s">
        <v>63</v>
      </c>
      <c r="C4815" s="1282">
        <v>913</v>
      </c>
      <c r="D4815" s="1341" t="str">
        <f t="shared" si="89"/>
        <v>MN0913</v>
      </c>
      <c r="E4815" s="1514" t="s">
        <v>122</v>
      </c>
      <c r="F4815" s="1390">
        <v>500</v>
      </c>
      <c r="G4815" s="1283">
        <v>161.76</v>
      </c>
      <c r="H4815" s="1283"/>
      <c r="I4815" s="1283"/>
      <c r="J4815" s="1283"/>
      <c r="K4815" s="1283"/>
      <c r="L4815" s="1283"/>
      <c r="M4815" s="1283"/>
      <c r="N4815" s="1283"/>
      <c r="O4815" s="1283"/>
      <c r="P4815" s="1283">
        <v>222.67</v>
      </c>
      <c r="R4815" s="1067"/>
      <c r="Z4815" s="21"/>
      <c r="AH4815"/>
    </row>
    <row r="4816" spans="1:34" ht="11.25" customHeight="1">
      <c r="A4816"/>
      <c r="B4816" s="1281" t="s">
        <v>63</v>
      </c>
      <c r="C4816" s="1282">
        <v>917</v>
      </c>
      <c r="D4816" s="1341" t="str">
        <f t="shared" si="89"/>
        <v>MN0917</v>
      </c>
      <c r="E4816" s="1514" t="s">
        <v>121</v>
      </c>
      <c r="F4816" s="1390">
        <v>500</v>
      </c>
      <c r="G4816" s="1283">
        <v>4.5</v>
      </c>
      <c r="H4816" s="1283"/>
      <c r="I4816" s="1283"/>
      <c r="J4816" s="1283"/>
      <c r="K4816" s="1283"/>
      <c r="L4816" s="1283"/>
      <c r="M4816" s="1283"/>
      <c r="N4816" s="1283"/>
      <c r="O4816" s="1283"/>
      <c r="P4816" s="1283">
        <v>6.2</v>
      </c>
      <c r="R4816" s="1067"/>
      <c r="Z4816" s="21"/>
      <c r="AH4816"/>
    </row>
    <row r="4817" spans="1:34" ht="11.25" customHeight="1">
      <c r="A4817"/>
      <c r="B4817" s="1281" t="s">
        <v>63</v>
      </c>
      <c r="C4817" s="1282">
        <v>1164</v>
      </c>
      <c r="D4817" s="1341" t="str">
        <f t="shared" si="89"/>
        <v>MN1164</v>
      </c>
      <c r="E4817" s="1514" t="s">
        <v>122</v>
      </c>
      <c r="F4817" s="1390">
        <v>500</v>
      </c>
      <c r="G4817" s="1283">
        <v>4.1500000000000004</v>
      </c>
      <c r="H4817" s="1283"/>
      <c r="I4817" s="1283"/>
      <c r="J4817" s="1283"/>
      <c r="K4817" s="1283"/>
      <c r="L4817" s="1283"/>
      <c r="M4817" s="1283"/>
      <c r="N4817" s="1283"/>
      <c r="O4817" s="1283"/>
      <c r="P4817" s="1283">
        <v>5.71</v>
      </c>
      <c r="R4817" s="1067"/>
      <c r="Z4817" s="21"/>
      <c r="AH4817"/>
    </row>
    <row r="4818" spans="1:34" ht="11.25" customHeight="1">
      <c r="A4818"/>
      <c r="B4818" s="1281" t="s">
        <v>63</v>
      </c>
      <c r="C4818" s="1282">
        <v>1165</v>
      </c>
      <c r="D4818" s="1341" t="str">
        <f t="shared" si="89"/>
        <v>MN1165</v>
      </c>
      <c r="E4818" s="1514" t="s">
        <v>122</v>
      </c>
      <c r="F4818" s="1390">
        <v>500</v>
      </c>
      <c r="G4818" s="1283">
        <v>2.0299999999999998</v>
      </c>
      <c r="H4818" s="1283"/>
      <c r="I4818" s="1283"/>
      <c r="J4818" s="1283"/>
      <c r="K4818" s="1283"/>
      <c r="L4818" s="1283"/>
      <c r="M4818" s="1283"/>
      <c r="N4818" s="1283"/>
      <c r="O4818" s="1283"/>
      <c r="P4818" s="1283">
        <v>2.79</v>
      </c>
      <c r="R4818" s="1067"/>
      <c r="Z4818" s="21"/>
      <c r="AH4818"/>
    </row>
    <row r="4819" spans="1:34" ht="11.25" customHeight="1">
      <c r="A4819"/>
      <c r="B4819" s="1281" t="s">
        <v>63</v>
      </c>
      <c r="C4819" s="1282">
        <v>1320</v>
      </c>
      <c r="D4819" s="1341" t="str">
        <f t="shared" si="89"/>
        <v>MN1320</v>
      </c>
      <c r="E4819" s="1514" t="s">
        <v>122</v>
      </c>
      <c r="F4819" s="1390">
        <v>500</v>
      </c>
      <c r="G4819" s="1283">
        <v>1.72</v>
      </c>
      <c r="H4819" s="1283"/>
      <c r="I4819" s="1283"/>
      <c r="J4819" s="1283"/>
      <c r="K4819" s="1283"/>
      <c r="L4819" s="1283"/>
      <c r="M4819" s="1283"/>
      <c r="N4819" s="1283"/>
      <c r="O4819" s="1283"/>
      <c r="P4819" s="1283">
        <v>2.36</v>
      </c>
      <c r="R4819" s="1067"/>
      <c r="Z4819" s="21"/>
      <c r="AH4819"/>
    </row>
    <row r="4820" spans="1:34" ht="11.25" customHeight="1">
      <c r="A4820"/>
      <c r="B4820" s="1281" t="s">
        <v>63</v>
      </c>
      <c r="C4820" s="1282">
        <v>1322</v>
      </c>
      <c r="D4820" s="1341" t="str">
        <f t="shared" si="89"/>
        <v>MN1322</v>
      </c>
      <c r="E4820" s="1514" t="s">
        <v>122</v>
      </c>
      <c r="F4820" s="1390">
        <v>750</v>
      </c>
      <c r="G4820" s="1283">
        <v>9.1</v>
      </c>
      <c r="H4820" s="1283"/>
      <c r="I4820" s="1283"/>
      <c r="J4820" s="1283"/>
      <c r="K4820" s="1283"/>
      <c r="L4820" s="1283"/>
      <c r="M4820" s="1283"/>
      <c r="N4820" s="1283"/>
      <c r="O4820" s="1283"/>
      <c r="P4820" s="1283">
        <v>12.53</v>
      </c>
      <c r="R4820" s="1067"/>
      <c r="Z4820" s="21"/>
      <c r="AH4820"/>
    </row>
    <row r="4821" spans="1:34" ht="11.25" customHeight="1">
      <c r="A4821"/>
      <c r="B4821" s="1281" t="s">
        <v>63</v>
      </c>
      <c r="C4821" s="1282">
        <v>1430</v>
      </c>
      <c r="D4821" s="1341" t="str">
        <f t="shared" si="89"/>
        <v>MN1430</v>
      </c>
      <c r="E4821" s="1514" t="s">
        <v>122</v>
      </c>
      <c r="F4821" s="1390">
        <v>500</v>
      </c>
      <c r="G4821" s="1283">
        <v>4.84</v>
      </c>
      <c r="H4821" s="1283"/>
      <c r="I4821" s="1283"/>
      <c r="J4821" s="1283"/>
      <c r="K4821" s="1283"/>
      <c r="L4821" s="1283"/>
      <c r="M4821" s="1283"/>
      <c r="N4821" s="1283"/>
      <c r="O4821" s="1283"/>
      <c r="P4821" s="1283">
        <v>6.67</v>
      </c>
      <c r="R4821" s="1067"/>
      <c r="Z4821" s="21"/>
      <c r="AH4821"/>
    </row>
    <row r="4822" spans="1:34" ht="11.25" customHeight="1">
      <c r="A4822"/>
      <c r="B4822" s="1281" t="s">
        <v>63</v>
      </c>
      <c r="C4822" s="1282">
        <v>1438</v>
      </c>
      <c r="D4822" s="1341" t="str">
        <f t="shared" si="89"/>
        <v>MN1438</v>
      </c>
      <c r="E4822" s="1514" t="s">
        <v>123</v>
      </c>
      <c r="F4822" s="1390">
        <v>550</v>
      </c>
      <c r="G4822" s="1283">
        <v>5.98</v>
      </c>
      <c r="H4822" s="1283"/>
      <c r="I4822" s="1283"/>
      <c r="J4822" s="1283"/>
      <c r="K4822" s="1283"/>
      <c r="L4822" s="1283"/>
      <c r="M4822" s="1283"/>
      <c r="N4822" s="1283"/>
      <c r="O4822" s="1283"/>
      <c r="P4822" s="1283">
        <v>8.23</v>
      </c>
      <c r="R4822" s="1067"/>
      <c r="Z4822" s="21"/>
      <c r="AH4822"/>
    </row>
    <row r="4823" spans="1:34" ht="11.25" customHeight="1">
      <c r="A4823"/>
      <c r="B4823" s="1281" t="s">
        <v>63</v>
      </c>
      <c r="C4823" s="1282">
        <v>1452</v>
      </c>
      <c r="D4823" s="1341" t="str">
        <f t="shared" si="89"/>
        <v>MN1452</v>
      </c>
      <c r="E4823" s="1514" t="s">
        <v>122</v>
      </c>
      <c r="F4823" s="1390">
        <v>500</v>
      </c>
      <c r="G4823" s="1283">
        <v>2.5299999999999998</v>
      </c>
      <c r="H4823" s="1283"/>
      <c r="I4823" s="1283"/>
      <c r="J4823" s="1283"/>
      <c r="K4823" s="1283"/>
      <c r="L4823" s="1283"/>
      <c r="M4823" s="1283"/>
      <c r="N4823" s="1283"/>
      <c r="O4823" s="1283"/>
      <c r="P4823" s="1283">
        <v>3.48</v>
      </c>
      <c r="R4823" s="1067"/>
      <c r="Z4823" s="21"/>
      <c r="AH4823"/>
    </row>
    <row r="4824" spans="1:34" ht="11.25" customHeight="1">
      <c r="A4824"/>
      <c r="B4824" s="1281" t="s">
        <v>63</v>
      </c>
      <c r="C4824" s="1282">
        <v>1463</v>
      </c>
      <c r="D4824" s="1341" t="str">
        <f t="shared" si="89"/>
        <v>MN1463</v>
      </c>
      <c r="E4824" s="1514" t="s">
        <v>123</v>
      </c>
      <c r="F4824" s="1390">
        <v>650</v>
      </c>
      <c r="G4824" s="1283">
        <v>7.57</v>
      </c>
      <c r="H4824" s="1283"/>
      <c r="I4824" s="1283"/>
      <c r="J4824" s="1283"/>
      <c r="K4824" s="1283"/>
      <c r="L4824" s="1283"/>
      <c r="M4824" s="1283"/>
      <c r="N4824" s="1283"/>
      <c r="O4824" s="1283"/>
      <c r="P4824" s="1283">
        <v>10.41</v>
      </c>
      <c r="R4824" s="1067"/>
      <c r="Z4824" s="21"/>
      <c r="AH4824"/>
    </row>
    <row r="4825" spans="1:34" ht="11.25" customHeight="1">
      <c r="A4825"/>
      <c r="B4825" s="1281" t="s">
        <v>63</v>
      </c>
      <c r="C4825" s="1282">
        <v>1472</v>
      </c>
      <c r="D4825" s="1341" t="str">
        <f t="shared" si="89"/>
        <v>MN1472</v>
      </c>
      <c r="E4825" s="1514" t="s">
        <v>122</v>
      </c>
      <c r="F4825" s="1390">
        <v>500</v>
      </c>
      <c r="G4825" s="1283">
        <v>3.09</v>
      </c>
      <c r="H4825" s="1283"/>
      <c r="I4825" s="1283"/>
      <c r="J4825" s="1283"/>
      <c r="K4825" s="1283"/>
      <c r="L4825" s="1283"/>
      <c r="M4825" s="1283"/>
      <c r="N4825" s="1283"/>
      <c r="O4825" s="1283"/>
      <c r="P4825" s="1283">
        <v>4.26</v>
      </c>
      <c r="R4825" s="1067"/>
      <c r="Z4825" s="21"/>
      <c r="AH4825"/>
    </row>
    <row r="4826" spans="1:34" ht="11.25" customHeight="1">
      <c r="A4826"/>
      <c r="B4826" s="1281" t="s">
        <v>63</v>
      </c>
      <c r="C4826" s="1282">
        <v>1624</v>
      </c>
      <c r="D4826" s="1341" t="str">
        <f t="shared" si="89"/>
        <v>MN1624</v>
      </c>
      <c r="E4826" s="1514" t="s">
        <v>123</v>
      </c>
      <c r="F4826" s="1390">
        <v>500</v>
      </c>
      <c r="G4826" s="1283">
        <v>3.01</v>
      </c>
      <c r="H4826" s="1283"/>
      <c r="I4826" s="1283"/>
      <c r="J4826" s="1283"/>
      <c r="K4826" s="1283"/>
      <c r="L4826" s="1283"/>
      <c r="M4826" s="1283"/>
      <c r="N4826" s="1283"/>
      <c r="O4826" s="1283"/>
      <c r="P4826" s="1283">
        <v>4.1500000000000004</v>
      </c>
      <c r="R4826" s="1067"/>
      <c r="Z4826" s="21"/>
      <c r="AH4826"/>
    </row>
    <row r="4827" spans="1:34" ht="11.25" customHeight="1">
      <c r="A4827"/>
      <c r="B4827" s="1281" t="s">
        <v>63</v>
      </c>
      <c r="C4827" s="1282">
        <v>1642</v>
      </c>
      <c r="D4827" s="1341" t="str">
        <f t="shared" si="89"/>
        <v>MN1642</v>
      </c>
      <c r="E4827" s="1514" t="s">
        <v>122</v>
      </c>
      <c r="F4827" s="1390">
        <v>500</v>
      </c>
      <c r="G4827" s="1283">
        <v>2.12</v>
      </c>
      <c r="H4827" s="1283"/>
      <c r="I4827" s="1283"/>
      <c r="J4827" s="1283"/>
      <c r="K4827" s="1283"/>
      <c r="L4827" s="1283"/>
      <c r="M4827" s="1283"/>
      <c r="N4827" s="1283"/>
      <c r="O4827" s="1283"/>
      <c r="P4827" s="1283">
        <v>2.92</v>
      </c>
      <c r="R4827" s="1067"/>
      <c r="Z4827" s="21"/>
      <c r="AH4827"/>
    </row>
    <row r="4828" spans="1:34" ht="11.25" customHeight="1">
      <c r="A4828"/>
      <c r="B4828" s="1281" t="s">
        <v>63</v>
      </c>
      <c r="C4828" s="1282">
        <v>1654</v>
      </c>
      <c r="D4828" s="1341" t="str">
        <f t="shared" si="89"/>
        <v>MN1654</v>
      </c>
      <c r="E4828" s="1514" t="s">
        <v>123</v>
      </c>
      <c r="F4828" s="1390">
        <v>500</v>
      </c>
      <c r="G4828" s="1283">
        <v>3.01</v>
      </c>
      <c r="H4828" s="1283"/>
      <c r="I4828" s="1283"/>
      <c r="J4828" s="1283"/>
      <c r="K4828" s="1283"/>
      <c r="L4828" s="1283"/>
      <c r="M4828" s="1283"/>
      <c r="N4828" s="1283"/>
      <c r="O4828" s="1283"/>
      <c r="P4828" s="1283">
        <v>4.1500000000000004</v>
      </c>
      <c r="R4828" s="1067"/>
      <c r="Z4828" s="21"/>
      <c r="AH4828"/>
    </row>
    <row r="4829" spans="1:34" ht="11.25" customHeight="1">
      <c r="A4829"/>
      <c r="B4829" s="1281" t="s">
        <v>63</v>
      </c>
      <c r="C4829" s="1282">
        <v>1699</v>
      </c>
      <c r="D4829" s="1341" t="str">
        <f t="shared" si="89"/>
        <v>MN1699</v>
      </c>
      <c r="E4829" s="1514" t="s">
        <v>122</v>
      </c>
      <c r="F4829" s="1390">
        <v>500</v>
      </c>
      <c r="G4829" s="1283">
        <v>2.12</v>
      </c>
      <c r="H4829" s="1283"/>
      <c r="I4829" s="1283"/>
      <c r="J4829" s="1283"/>
      <c r="K4829" s="1283"/>
      <c r="L4829" s="1283"/>
      <c r="M4829" s="1283"/>
      <c r="N4829" s="1283"/>
      <c r="O4829" s="1283"/>
      <c r="P4829" s="1283">
        <v>2.92</v>
      </c>
      <c r="R4829" s="1067"/>
      <c r="Z4829" s="21"/>
      <c r="AH4829"/>
    </row>
    <row r="4830" spans="1:34" ht="11.25" customHeight="1">
      <c r="A4830"/>
      <c r="B4830" s="1281" t="s">
        <v>63</v>
      </c>
      <c r="C4830" s="1282">
        <v>1701</v>
      </c>
      <c r="D4830" s="1341" t="str">
        <f t="shared" si="89"/>
        <v>MN1701</v>
      </c>
      <c r="E4830" s="1514" t="s">
        <v>123</v>
      </c>
      <c r="F4830" s="1390">
        <v>500</v>
      </c>
      <c r="G4830" s="1283">
        <v>2.12</v>
      </c>
      <c r="H4830" s="1283"/>
      <c r="I4830" s="1283"/>
      <c r="J4830" s="1283"/>
      <c r="K4830" s="1283"/>
      <c r="L4830" s="1283"/>
      <c r="M4830" s="1283"/>
      <c r="N4830" s="1283"/>
      <c r="O4830" s="1283"/>
      <c r="P4830" s="1283">
        <v>2.92</v>
      </c>
      <c r="R4830" s="1067"/>
      <c r="Z4830" s="21"/>
      <c r="AH4830"/>
    </row>
    <row r="4831" spans="1:34" ht="11.25" customHeight="1">
      <c r="A4831"/>
      <c r="B4831" s="1281" t="s">
        <v>63</v>
      </c>
      <c r="C4831" s="1282">
        <v>1710</v>
      </c>
      <c r="D4831" s="1341" t="str">
        <f t="shared" si="89"/>
        <v>MN1710</v>
      </c>
      <c r="E4831" s="1514" t="s">
        <v>123</v>
      </c>
      <c r="F4831" s="1390">
        <v>500</v>
      </c>
      <c r="G4831" s="1283">
        <v>4.33</v>
      </c>
      <c r="H4831" s="1283"/>
      <c r="I4831" s="1283"/>
      <c r="J4831" s="1283"/>
      <c r="K4831" s="1283"/>
      <c r="L4831" s="1283"/>
      <c r="M4831" s="1283"/>
      <c r="N4831" s="1283"/>
      <c r="O4831" s="1283"/>
      <c r="P4831" s="1283">
        <v>5.95</v>
      </c>
      <c r="R4831" s="1067"/>
      <c r="Z4831" s="21"/>
      <c r="AH4831"/>
    </row>
    <row r="4832" spans="1:34" ht="11.25" customHeight="1">
      <c r="A4832"/>
      <c r="B4832" s="1281" t="s">
        <v>63</v>
      </c>
      <c r="C4832" s="1282">
        <v>1747</v>
      </c>
      <c r="D4832" s="1341" t="str">
        <f t="shared" si="89"/>
        <v>MN1747</v>
      </c>
      <c r="E4832" s="1514" t="s">
        <v>123</v>
      </c>
      <c r="F4832" s="1390">
        <v>500</v>
      </c>
      <c r="G4832" s="1283">
        <v>3.18</v>
      </c>
      <c r="H4832" s="1283"/>
      <c r="I4832" s="1283"/>
      <c r="J4832" s="1283"/>
      <c r="K4832" s="1283"/>
      <c r="L4832" s="1283"/>
      <c r="M4832" s="1283"/>
      <c r="N4832" s="1283"/>
      <c r="O4832" s="1283"/>
      <c r="P4832" s="1283">
        <v>4.37</v>
      </c>
      <c r="R4832" s="1067"/>
      <c r="Z4832" s="21"/>
      <c r="AH4832"/>
    </row>
    <row r="4833" spans="1:34" ht="11.25" customHeight="1">
      <c r="A4833"/>
      <c r="B4833" s="1281" t="s">
        <v>63</v>
      </c>
      <c r="C4833" s="1282">
        <v>1803</v>
      </c>
      <c r="D4833" s="1341" t="str">
        <f t="shared" si="89"/>
        <v>MN1803</v>
      </c>
      <c r="E4833" s="1514" t="s">
        <v>123</v>
      </c>
      <c r="F4833" s="1390">
        <v>650</v>
      </c>
      <c r="G4833" s="1283">
        <v>7.45</v>
      </c>
      <c r="H4833" s="1283"/>
      <c r="I4833" s="1283"/>
      <c r="J4833" s="1283"/>
      <c r="K4833" s="1283"/>
      <c r="L4833" s="1283"/>
      <c r="M4833" s="1283"/>
      <c r="N4833" s="1283"/>
      <c r="O4833" s="1283"/>
      <c r="P4833" s="1283">
        <v>10.26</v>
      </c>
      <c r="R4833" s="1067"/>
      <c r="Z4833" s="21"/>
      <c r="AH4833"/>
    </row>
    <row r="4834" spans="1:34" ht="11.25" customHeight="1">
      <c r="A4834"/>
      <c r="B4834" s="1281" t="s">
        <v>63</v>
      </c>
      <c r="C4834" s="1282">
        <v>1924</v>
      </c>
      <c r="D4834" s="1341" t="str">
        <f t="shared" si="89"/>
        <v>MN1924</v>
      </c>
      <c r="E4834" s="1514" t="s">
        <v>124</v>
      </c>
      <c r="F4834" s="1390">
        <v>500</v>
      </c>
      <c r="G4834" s="1283">
        <v>2.48</v>
      </c>
      <c r="H4834" s="1283"/>
      <c r="I4834" s="1283"/>
      <c r="J4834" s="1283"/>
      <c r="K4834" s="1283"/>
      <c r="L4834" s="1283"/>
      <c r="M4834" s="1283"/>
      <c r="N4834" s="1283"/>
      <c r="O4834" s="1283"/>
      <c r="P4834" s="1283">
        <v>3.41</v>
      </c>
      <c r="R4834" s="1067"/>
      <c r="Z4834" s="21"/>
      <c r="AH4834"/>
    </row>
    <row r="4835" spans="1:34" ht="11.25" customHeight="1">
      <c r="A4835"/>
      <c r="B4835" s="1281" t="s">
        <v>63</v>
      </c>
      <c r="C4835" s="1282">
        <v>1925</v>
      </c>
      <c r="D4835" s="1341" t="str">
        <f t="shared" si="89"/>
        <v>MN1925</v>
      </c>
      <c r="E4835" s="1514" t="s">
        <v>123</v>
      </c>
      <c r="F4835" s="1390">
        <v>500</v>
      </c>
      <c r="G4835" s="1283">
        <v>4.8099999999999996</v>
      </c>
      <c r="H4835" s="1283"/>
      <c r="I4835" s="1283"/>
      <c r="J4835" s="1283"/>
      <c r="K4835" s="1283"/>
      <c r="L4835" s="1283"/>
      <c r="M4835" s="1283"/>
      <c r="N4835" s="1283"/>
      <c r="O4835" s="1283"/>
      <c r="P4835" s="1283">
        <v>6.62</v>
      </c>
      <c r="R4835" s="1067"/>
      <c r="Z4835" s="21"/>
      <c r="AH4835"/>
    </row>
    <row r="4836" spans="1:34" ht="11.25" customHeight="1">
      <c r="A4836"/>
      <c r="B4836" s="1281" t="s">
        <v>63</v>
      </c>
      <c r="C4836" s="1282">
        <v>2002</v>
      </c>
      <c r="D4836" s="1341" t="str">
        <f t="shared" si="89"/>
        <v>MN2002</v>
      </c>
      <c r="E4836" s="1514" t="s">
        <v>125</v>
      </c>
      <c r="F4836" s="1390">
        <v>500</v>
      </c>
      <c r="G4836" s="1283">
        <v>3.35</v>
      </c>
      <c r="H4836" s="1283"/>
      <c r="I4836" s="1283"/>
      <c r="J4836" s="1283"/>
      <c r="K4836" s="1283"/>
      <c r="L4836" s="1283"/>
      <c r="M4836" s="1283"/>
      <c r="N4836" s="1283"/>
      <c r="O4836" s="1283"/>
      <c r="P4836" s="1283">
        <v>4.62</v>
      </c>
      <c r="R4836" s="1067"/>
      <c r="Z4836" s="21"/>
      <c r="AH4836"/>
    </row>
    <row r="4837" spans="1:34" ht="11.25" customHeight="1">
      <c r="A4837"/>
      <c r="B4837" s="1281" t="s">
        <v>63</v>
      </c>
      <c r="C4837" s="1282">
        <v>2003</v>
      </c>
      <c r="D4837" s="1341" t="str">
        <f t="shared" si="89"/>
        <v>MN2003</v>
      </c>
      <c r="E4837" s="1514" t="s">
        <v>121</v>
      </c>
      <c r="F4837" s="1390">
        <v>500</v>
      </c>
      <c r="G4837" s="1283">
        <v>5.07</v>
      </c>
      <c r="H4837" s="1283"/>
      <c r="I4837" s="1283"/>
      <c r="J4837" s="1283"/>
      <c r="K4837" s="1283"/>
      <c r="L4837" s="1283"/>
      <c r="M4837" s="1283"/>
      <c r="N4837" s="1283"/>
      <c r="O4837" s="1283"/>
      <c r="P4837" s="1283">
        <v>6.98</v>
      </c>
      <c r="R4837" s="1067"/>
      <c r="Z4837" s="21"/>
      <c r="AH4837"/>
    </row>
    <row r="4838" spans="1:34" ht="11.25" customHeight="1">
      <c r="A4838"/>
      <c r="B4838" s="1281" t="s">
        <v>63</v>
      </c>
      <c r="C4838" s="1282">
        <v>2014</v>
      </c>
      <c r="D4838" s="1341" t="str">
        <f t="shared" si="89"/>
        <v>MN2014</v>
      </c>
      <c r="E4838" s="1514" t="s">
        <v>123</v>
      </c>
      <c r="F4838" s="1390">
        <v>500</v>
      </c>
      <c r="G4838" s="1283">
        <v>5.12</v>
      </c>
      <c r="H4838" s="1283"/>
      <c r="I4838" s="1283"/>
      <c r="J4838" s="1283"/>
      <c r="K4838" s="1283"/>
      <c r="L4838" s="1283"/>
      <c r="M4838" s="1283"/>
      <c r="N4838" s="1283"/>
      <c r="O4838" s="1283"/>
      <c r="P4838" s="1283">
        <v>7.05</v>
      </c>
      <c r="R4838" s="1067"/>
      <c r="Z4838" s="21"/>
      <c r="AH4838"/>
    </row>
    <row r="4839" spans="1:34" ht="11.25" customHeight="1">
      <c r="A4839"/>
      <c r="B4839" s="1281" t="s">
        <v>63</v>
      </c>
      <c r="C4839" s="1282">
        <v>2016</v>
      </c>
      <c r="D4839" s="1341" t="str">
        <f t="shared" si="89"/>
        <v>MN2016</v>
      </c>
      <c r="E4839" s="1514" t="s">
        <v>125</v>
      </c>
      <c r="F4839" s="1390">
        <v>500</v>
      </c>
      <c r="G4839" s="1283">
        <v>2.33</v>
      </c>
      <c r="H4839" s="1283"/>
      <c r="I4839" s="1283"/>
      <c r="J4839" s="1283"/>
      <c r="K4839" s="1283"/>
      <c r="L4839" s="1283"/>
      <c r="M4839" s="1283"/>
      <c r="N4839" s="1283"/>
      <c r="O4839" s="1283"/>
      <c r="P4839" s="1283">
        <v>3.21</v>
      </c>
      <c r="R4839" s="1067"/>
      <c r="Z4839" s="21"/>
      <c r="AH4839"/>
    </row>
    <row r="4840" spans="1:34" ht="11.25" customHeight="1">
      <c r="A4840"/>
      <c r="B4840" s="1281" t="s">
        <v>63</v>
      </c>
      <c r="C4840" s="1282">
        <v>2021</v>
      </c>
      <c r="D4840" s="1341" t="str">
        <f t="shared" si="89"/>
        <v>MN2021</v>
      </c>
      <c r="E4840" s="1514" t="s">
        <v>124</v>
      </c>
      <c r="F4840" s="1390">
        <v>500</v>
      </c>
      <c r="G4840" s="1283">
        <v>5.0999999999999996</v>
      </c>
      <c r="H4840" s="1283"/>
      <c r="I4840" s="1283"/>
      <c r="J4840" s="1283"/>
      <c r="K4840" s="1283"/>
      <c r="L4840" s="1283"/>
      <c r="M4840" s="1283"/>
      <c r="N4840" s="1283"/>
      <c r="O4840" s="1283"/>
      <c r="P4840" s="1283">
        <v>7.02</v>
      </c>
      <c r="R4840" s="1067"/>
      <c r="Z4840" s="21"/>
      <c r="AH4840"/>
    </row>
    <row r="4841" spans="1:34" ht="11.25" customHeight="1">
      <c r="A4841"/>
      <c r="B4841" s="1281" t="s">
        <v>63</v>
      </c>
      <c r="C4841" s="1282">
        <v>2039</v>
      </c>
      <c r="D4841" s="1341" t="str">
        <f t="shared" si="89"/>
        <v>MN2039</v>
      </c>
      <c r="E4841" s="1514" t="s">
        <v>121</v>
      </c>
      <c r="F4841" s="1390">
        <v>500</v>
      </c>
      <c r="G4841" s="1283">
        <v>4.07</v>
      </c>
      <c r="H4841" s="1283"/>
      <c r="I4841" s="1283"/>
      <c r="J4841" s="1283"/>
      <c r="K4841" s="1283"/>
      <c r="L4841" s="1283"/>
      <c r="M4841" s="1283"/>
      <c r="N4841" s="1283"/>
      <c r="O4841" s="1283"/>
      <c r="P4841" s="1283">
        <v>5.6</v>
      </c>
      <c r="R4841" s="1067"/>
      <c r="Z4841" s="21"/>
      <c r="AH4841"/>
    </row>
    <row r="4842" spans="1:34" ht="11.25" customHeight="1">
      <c r="A4842"/>
      <c r="B4842" s="1281" t="s">
        <v>63</v>
      </c>
      <c r="C4842" s="1282">
        <v>2041</v>
      </c>
      <c r="D4842" s="1341" t="str">
        <f t="shared" si="89"/>
        <v>MN2041</v>
      </c>
      <c r="E4842" s="1514" t="s">
        <v>121</v>
      </c>
      <c r="F4842" s="1390">
        <v>500</v>
      </c>
      <c r="G4842" s="1283">
        <v>3.32</v>
      </c>
      <c r="H4842" s="1283"/>
      <c r="I4842" s="1283"/>
      <c r="J4842" s="1283"/>
      <c r="K4842" s="1283"/>
      <c r="L4842" s="1283"/>
      <c r="M4842" s="1283"/>
      <c r="N4842" s="1283"/>
      <c r="O4842" s="1283"/>
      <c r="P4842" s="1283">
        <v>4.57</v>
      </c>
      <c r="R4842" s="1067"/>
      <c r="Z4842" s="21"/>
      <c r="AH4842"/>
    </row>
    <row r="4843" spans="1:34" ht="11.25" customHeight="1">
      <c r="A4843"/>
      <c r="B4843" s="1281" t="s">
        <v>63</v>
      </c>
      <c r="C4843" s="1282">
        <v>2065</v>
      </c>
      <c r="D4843" s="1341" t="str">
        <f t="shared" si="89"/>
        <v>MN2065</v>
      </c>
      <c r="E4843" s="1514" t="s">
        <v>125</v>
      </c>
      <c r="F4843" s="1390">
        <v>500</v>
      </c>
      <c r="G4843" s="1283">
        <v>4.07</v>
      </c>
      <c r="H4843" s="1283"/>
      <c r="I4843" s="1283"/>
      <c r="J4843" s="1283"/>
      <c r="K4843" s="1283"/>
      <c r="L4843" s="1283"/>
      <c r="M4843" s="1283"/>
      <c r="N4843" s="1283"/>
      <c r="O4843" s="1283"/>
      <c r="P4843" s="1283">
        <v>5.6</v>
      </c>
      <c r="R4843" s="1067"/>
      <c r="Z4843" s="21"/>
      <c r="AH4843"/>
    </row>
    <row r="4844" spans="1:34" ht="11.25" customHeight="1">
      <c r="A4844"/>
      <c r="B4844" s="1281" t="s">
        <v>63</v>
      </c>
      <c r="C4844" s="1282">
        <v>2070</v>
      </c>
      <c r="D4844" s="1341" t="str">
        <f t="shared" si="89"/>
        <v>MN2070</v>
      </c>
      <c r="E4844" s="1514" t="s">
        <v>121</v>
      </c>
      <c r="F4844" s="1390">
        <v>500</v>
      </c>
      <c r="G4844" s="1283">
        <v>4.07</v>
      </c>
      <c r="H4844" s="1283"/>
      <c r="I4844" s="1283"/>
      <c r="J4844" s="1283"/>
      <c r="K4844" s="1283"/>
      <c r="L4844" s="1283"/>
      <c r="M4844" s="1283"/>
      <c r="N4844" s="1283"/>
      <c r="O4844" s="1283"/>
      <c r="P4844" s="1283">
        <v>5.6</v>
      </c>
      <c r="R4844" s="1067"/>
      <c r="Z4844" s="21"/>
      <c r="AH4844"/>
    </row>
    <row r="4845" spans="1:34" ht="11.25" customHeight="1">
      <c r="A4845"/>
      <c r="B4845" s="1281" t="s">
        <v>63</v>
      </c>
      <c r="C4845" s="1282">
        <v>2081</v>
      </c>
      <c r="D4845" s="1341" t="str">
        <f t="shared" si="89"/>
        <v>MN2081</v>
      </c>
      <c r="E4845" s="1514" t="s">
        <v>122</v>
      </c>
      <c r="F4845" s="1390">
        <v>500</v>
      </c>
      <c r="G4845" s="1283">
        <v>3.32</v>
      </c>
      <c r="H4845" s="1283"/>
      <c r="I4845" s="1283"/>
      <c r="J4845" s="1283"/>
      <c r="K4845" s="1283"/>
      <c r="L4845" s="1283"/>
      <c r="M4845" s="1283"/>
      <c r="N4845" s="1283"/>
      <c r="O4845" s="1283"/>
      <c r="P4845" s="1283">
        <v>4.57</v>
      </c>
      <c r="R4845" s="1067"/>
      <c r="Z4845" s="21"/>
      <c r="AH4845"/>
    </row>
    <row r="4846" spans="1:34" ht="11.25" customHeight="1">
      <c r="A4846"/>
      <c r="B4846" s="1281" t="s">
        <v>63</v>
      </c>
      <c r="C4846" s="1282">
        <v>2089</v>
      </c>
      <c r="D4846" s="1341" t="str">
        <f t="shared" si="89"/>
        <v>MN2089</v>
      </c>
      <c r="E4846" s="1514" t="s">
        <v>123</v>
      </c>
      <c r="F4846" s="1390">
        <v>500</v>
      </c>
      <c r="G4846" s="1283">
        <v>4.55</v>
      </c>
      <c r="H4846" s="1283"/>
      <c r="I4846" s="1283"/>
      <c r="J4846" s="1283"/>
      <c r="K4846" s="1283"/>
      <c r="L4846" s="1283"/>
      <c r="M4846" s="1283"/>
      <c r="N4846" s="1283"/>
      <c r="O4846" s="1283"/>
      <c r="P4846" s="1283">
        <v>6.27</v>
      </c>
      <c r="R4846" s="1067"/>
      <c r="Z4846" s="21"/>
      <c r="AH4846"/>
    </row>
    <row r="4847" spans="1:34" ht="11.25" customHeight="1">
      <c r="A4847"/>
      <c r="B4847" s="1281" t="s">
        <v>63</v>
      </c>
      <c r="C4847" s="1282">
        <v>2095</v>
      </c>
      <c r="D4847" s="1341" t="str">
        <f t="shared" si="89"/>
        <v>MN2095</v>
      </c>
      <c r="E4847" s="1514" t="s">
        <v>123</v>
      </c>
      <c r="F4847" s="1390">
        <v>500</v>
      </c>
      <c r="G4847" s="1283">
        <v>4.2</v>
      </c>
      <c r="H4847" s="1283"/>
      <c r="I4847" s="1283"/>
      <c r="J4847" s="1283"/>
      <c r="K4847" s="1283"/>
      <c r="L4847" s="1283"/>
      <c r="M4847" s="1283"/>
      <c r="N4847" s="1283"/>
      <c r="O4847" s="1283"/>
      <c r="P4847" s="1283">
        <v>5.78</v>
      </c>
      <c r="R4847" s="1067"/>
      <c r="Z4847" s="21"/>
      <c r="AH4847"/>
    </row>
    <row r="4848" spans="1:34" ht="11.25" customHeight="1">
      <c r="A4848"/>
      <c r="B4848" s="1281" t="s">
        <v>63</v>
      </c>
      <c r="C4848" s="1282">
        <v>2105</v>
      </c>
      <c r="D4848" s="1341" t="str">
        <f t="shared" si="89"/>
        <v>MN2105</v>
      </c>
      <c r="E4848" s="1514" t="s">
        <v>121</v>
      </c>
      <c r="F4848" s="1390">
        <v>500</v>
      </c>
      <c r="G4848" s="1283">
        <v>4.57</v>
      </c>
      <c r="H4848" s="1283"/>
      <c r="I4848" s="1283"/>
      <c r="J4848" s="1283"/>
      <c r="K4848" s="1283"/>
      <c r="L4848" s="1283"/>
      <c r="M4848" s="1283"/>
      <c r="N4848" s="1283"/>
      <c r="O4848" s="1283"/>
      <c r="P4848" s="1283">
        <v>6.29</v>
      </c>
      <c r="R4848" s="1067"/>
      <c r="Z4848" s="21"/>
      <c r="AH4848"/>
    </row>
    <row r="4849" spans="1:34" ht="11.25" customHeight="1">
      <c r="A4849"/>
      <c r="B4849" s="1281" t="s">
        <v>63</v>
      </c>
      <c r="C4849" s="1282">
        <v>2111</v>
      </c>
      <c r="D4849" s="1341" t="str">
        <f t="shared" si="89"/>
        <v>MN2111</v>
      </c>
      <c r="E4849" s="1514" t="s">
        <v>121</v>
      </c>
      <c r="F4849" s="1390">
        <v>500</v>
      </c>
      <c r="G4849" s="1283">
        <v>3.26</v>
      </c>
      <c r="H4849" s="1283"/>
      <c r="I4849" s="1283"/>
      <c r="J4849" s="1283"/>
      <c r="K4849" s="1283"/>
      <c r="L4849" s="1283"/>
      <c r="M4849" s="1283"/>
      <c r="N4849" s="1283"/>
      <c r="O4849" s="1283"/>
      <c r="P4849" s="1283">
        <v>4.4800000000000004</v>
      </c>
      <c r="R4849" s="1067"/>
      <c r="Z4849" s="21"/>
      <c r="AH4849"/>
    </row>
    <row r="4850" spans="1:34" ht="11.25" customHeight="1">
      <c r="A4850"/>
      <c r="B4850" s="1281" t="s">
        <v>63</v>
      </c>
      <c r="C4850" s="1282">
        <v>2121</v>
      </c>
      <c r="D4850" s="1341" t="str">
        <f t="shared" si="89"/>
        <v>MN2121</v>
      </c>
      <c r="E4850" s="1514" t="s">
        <v>123</v>
      </c>
      <c r="F4850" s="1390">
        <v>500</v>
      </c>
      <c r="G4850" s="1283">
        <v>1.85</v>
      </c>
      <c r="H4850" s="1283"/>
      <c r="I4850" s="1283"/>
      <c r="J4850" s="1283"/>
      <c r="K4850" s="1283"/>
      <c r="L4850" s="1283"/>
      <c r="M4850" s="1283"/>
      <c r="N4850" s="1283"/>
      <c r="O4850" s="1283"/>
      <c r="P4850" s="1283">
        <v>2.54</v>
      </c>
      <c r="R4850" s="1067"/>
      <c r="Z4850" s="21"/>
      <c r="AH4850"/>
    </row>
    <row r="4851" spans="1:34" ht="11.25" customHeight="1">
      <c r="A4851"/>
      <c r="B4851" s="1281" t="s">
        <v>63</v>
      </c>
      <c r="C4851" s="1282">
        <v>2130</v>
      </c>
      <c r="D4851" s="1341" t="str">
        <f t="shared" si="89"/>
        <v>MN2130</v>
      </c>
      <c r="E4851" s="1514" t="s">
        <v>121</v>
      </c>
      <c r="F4851" s="1390">
        <v>500</v>
      </c>
      <c r="G4851" s="1283">
        <v>2.12</v>
      </c>
      <c r="H4851" s="1283"/>
      <c r="I4851" s="1283"/>
      <c r="J4851" s="1283"/>
      <c r="K4851" s="1283"/>
      <c r="L4851" s="1283"/>
      <c r="M4851" s="1283"/>
      <c r="N4851" s="1283"/>
      <c r="O4851" s="1283"/>
      <c r="P4851" s="1283">
        <v>2.92</v>
      </c>
      <c r="R4851" s="1067"/>
      <c r="Z4851" s="21"/>
      <c r="AH4851"/>
    </row>
    <row r="4852" spans="1:34" ht="11.25" customHeight="1">
      <c r="A4852"/>
      <c r="B4852" s="1281" t="s">
        <v>63</v>
      </c>
      <c r="C4852" s="1282">
        <v>2131</v>
      </c>
      <c r="D4852" s="1341" t="str">
        <f t="shared" si="89"/>
        <v>MN2131</v>
      </c>
      <c r="E4852" s="1514" t="s">
        <v>125</v>
      </c>
      <c r="F4852" s="1390">
        <v>500</v>
      </c>
      <c r="G4852" s="1283">
        <v>2.2400000000000002</v>
      </c>
      <c r="H4852" s="1283"/>
      <c r="I4852" s="1283"/>
      <c r="J4852" s="1283"/>
      <c r="K4852" s="1283"/>
      <c r="L4852" s="1283"/>
      <c r="M4852" s="1283"/>
      <c r="N4852" s="1283"/>
      <c r="O4852" s="1283"/>
      <c r="P4852" s="1283">
        <v>3.08</v>
      </c>
      <c r="R4852" s="1067"/>
      <c r="Z4852" s="21"/>
      <c r="AH4852"/>
    </row>
    <row r="4853" spans="1:34" ht="11.25" customHeight="1">
      <c r="A4853"/>
      <c r="B4853" s="1281" t="s">
        <v>63</v>
      </c>
      <c r="C4853" s="1282">
        <v>2157</v>
      </c>
      <c r="D4853" s="1341" t="str">
        <f t="shared" si="89"/>
        <v>MN2157</v>
      </c>
      <c r="E4853" s="1514" t="s">
        <v>121</v>
      </c>
      <c r="F4853" s="1390">
        <v>550</v>
      </c>
      <c r="G4853" s="1283">
        <v>5.72</v>
      </c>
      <c r="H4853" s="1283"/>
      <c r="I4853" s="1283"/>
      <c r="J4853" s="1283"/>
      <c r="K4853" s="1283"/>
      <c r="L4853" s="1283"/>
      <c r="M4853" s="1283"/>
      <c r="N4853" s="1283"/>
      <c r="O4853" s="1283"/>
      <c r="P4853" s="1283">
        <v>7.87</v>
      </c>
      <c r="R4853" s="1067"/>
      <c r="Z4853" s="21"/>
      <c r="AH4853"/>
    </row>
    <row r="4854" spans="1:34" ht="11.25" customHeight="1">
      <c r="A4854"/>
      <c r="B4854" s="1281" t="s">
        <v>63</v>
      </c>
      <c r="C4854" s="1282">
        <v>2172</v>
      </c>
      <c r="D4854" s="1341" t="str">
        <f t="shared" si="89"/>
        <v>MN2172</v>
      </c>
      <c r="E4854" s="1514" t="s">
        <v>123</v>
      </c>
      <c r="F4854" s="1390">
        <v>500</v>
      </c>
      <c r="G4854" s="1283">
        <v>1.75</v>
      </c>
      <c r="H4854" s="1283"/>
      <c r="I4854" s="1283"/>
      <c r="J4854" s="1283"/>
      <c r="K4854" s="1283"/>
      <c r="L4854" s="1283"/>
      <c r="M4854" s="1283"/>
      <c r="N4854" s="1283"/>
      <c r="O4854" s="1283"/>
      <c r="P4854" s="1283">
        <v>2.41</v>
      </c>
      <c r="R4854" s="1067"/>
      <c r="Z4854" s="21"/>
      <c r="AH4854"/>
    </row>
    <row r="4855" spans="1:34" ht="11.25" customHeight="1">
      <c r="A4855"/>
      <c r="B4855" s="1281" t="s">
        <v>63</v>
      </c>
      <c r="C4855" s="1282">
        <v>2174</v>
      </c>
      <c r="D4855" s="1341" t="str">
        <f t="shared" si="89"/>
        <v>MN2174</v>
      </c>
      <c r="E4855" s="1514" t="s">
        <v>123</v>
      </c>
      <c r="F4855" s="1390">
        <v>500</v>
      </c>
      <c r="G4855" s="1283">
        <v>2.98</v>
      </c>
      <c r="H4855" s="1283"/>
      <c r="I4855" s="1283"/>
      <c r="J4855" s="1283"/>
      <c r="K4855" s="1283"/>
      <c r="L4855" s="1283"/>
      <c r="M4855" s="1283"/>
      <c r="N4855" s="1283"/>
      <c r="O4855" s="1283"/>
      <c r="P4855" s="1283">
        <v>4.0999999999999996</v>
      </c>
      <c r="R4855" s="1067"/>
      <c r="Z4855" s="21"/>
      <c r="AH4855"/>
    </row>
    <row r="4856" spans="1:34" ht="11.25" customHeight="1">
      <c r="A4856"/>
      <c r="B4856" s="1281" t="s">
        <v>63</v>
      </c>
      <c r="C4856" s="1282">
        <v>2211</v>
      </c>
      <c r="D4856" s="1341" t="str">
        <f t="shared" si="89"/>
        <v>MN2211</v>
      </c>
      <c r="E4856" s="1514" t="s">
        <v>123</v>
      </c>
      <c r="F4856" s="1390">
        <v>650</v>
      </c>
      <c r="G4856" s="1283">
        <v>7.91</v>
      </c>
      <c r="H4856" s="1283"/>
      <c r="I4856" s="1283"/>
      <c r="J4856" s="1283"/>
      <c r="K4856" s="1283"/>
      <c r="L4856" s="1283"/>
      <c r="M4856" s="1283"/>
      <c r="N4856" s="1283"/>
      <c r="O4856" s="1283"/>
      <c r="P4856" s="1283">
        <v>10.88</v>
      </c>
      <c r="R4856" s="1067"/>
      <c r="Z4856" s="21"/>
      <c r="AH4856"/>
    </row>
    <row r="4857" spans="1:34" ht="11.25" customHeight="1">
      <c r="A4857"/>
      <c r="B4857" s="1281" t="s">
        <v>63</v>
      </c>
      <c r="C4857" s="1282">
        <v>2220</v>
      </c>
      <c r="D4857" s="1341" t="str">
        <f t="shared" si="89"/>
        <v>MN2220</v>
      </c>
      <c r="E4857" s="1514" t="s">
        <v>125</v>
      </c>
      <c r="F4857" s="1390">
        <v>500</v>
      </c>
      <c r="G4857" s="1283">
        <v>2.41</v>
      </c>
      <c r="H4857" s="1283"/>
      <c r="I4857" s="1283"/>
      <c r="J4857" s="1283"/>
      <c r="K4857" s="1283"/>
      <c r="L4857" s="1283"/>
      <c r="M4857" s="1283"/>
      <c r="N4857" s="1283"/>
      <c r="O4857" s="1283"/>
      <c r="P4857" s="1283">
        <v>3.32</v>
      </c>
      <c r="R4857" s="1067"/>
      <c r="Z4857" s="21"/>
      <c r="AH4857"/>
    </row>
    <row r="4858" spans="1:34" ht="11.25" customHeight="1">
      <c r="A4858"/>
      <c r="B4858" s="1281" t="s">
        <v>63</v>
      </c>
      <c r="C4858" s="1282">
        <v>2288</v>
      </c>
      <c r="D4858" s="1341" t="str">
        <f t="shared" si="89"/>
        <v>MN2288</v>
      </c>
      <c r="E4858" s="1514" t="s">
        <v>125</v>
      </c>
      <c r="F4858" s="1390">
        <v>500</v>
      </c>
      <c r="G4858" s="1283">
        <v>3.89</v>
      </c>
      <c r="H4858" s="1283"/>
      <c r="I4858" s="1283"/>
      <c r="J4858" s="1283"/>
      <c r="K4858" s="1283"/>
      <c r="L4858" s="1283"/>
      <c r="M4858" s="1283"/>
      <c r="N4858" s="1283"/>
      <c r="O4858" s="1283"/>
      <c r="P4858" s="1283">
        <v>5.35</v>
      </c>
      <c r="R4858" s="1067"/>
      <c r="Z4858" s="21"/>
      <c r="AH4858"/>
    </row>
    <row r="4859" spans="1:34" ht="11.25" customHeight="1">
      <c r="A4859"/>
      <c r="B4859" s="1281" t="s">
        <v>63</v>
      </c>
      <c r="C4859" s="1282">
        <v>2302</v>
      </c>
      <c r="D4859" s="1341" t="str">
        <f t="shared" si="89"/>
        <v>MN2302</v>
      </c>
      <c r="E4859" s="1514" t="s">
        <v>125</v>
      </c>
      <c r="F4859" s="1390">
        <v>500</v>
      </c>
      <c r="G4859" s="1283">
        <v>1.98</v>
      </c>
      <c r="H4859" s="1283"/>
      <c r="I4859" s="1283"/>
      <c r="J4859" s="1283"/>
      <c r="K4859" s="1283"/>
      <c r="L4859" s="1283"/>
      <c r="M4859" s="1283"/>
      <c r="N4859" s="1283"/>
      <c r="O4859" s="1283"/>
      <c r="P4859" s="1283">
        <v>2.72</v>
      </c>
      <c r="R4859" s="1067"/>
      <c r="Z4859" s="21"/>
      <c r="AH4859"/>
    </row>
    <row r="4860" spans="1:34" ht="11.25" customHeight="1">
      <c r="A4860"/>
      <c r="B4860" s="1281" t="s">
        <v>63</v>
      </c>
      <c r="C4860" s="1282">
        <v>2305</v>
      </c>
      <c r="D4860" s="1341" t="str">
        <f t="shared" si="89"/>
        <v>MN2305</v>
      </c>
      <c r="E4860" s="1514" t="s">
        <v>125</v>
      </c>
      <c r="F4860" s="1390">
        <v>500</v>
      </c>
      <c r="G4860" s="1283">
        <v>3.08</v>
      </c>
      <c r="H4860" s="1283"/>
      <c r="I4860" s="1283"/>
      <c r="J4860" s="1283"/>
      <c r="K4860" s="1283"/>
      <c r="L4860" s="1283"/>
      <c r="M4860" s="1283"/>
      <c r="N4860" s="1283"/>
      <c r="O4860" s="1283"/>
      <c r="P4860" s="1283">
        <v>4.24</v>
      </c>
      <c r="R4860" s="1067"/>
      <c r="Z4860" s="21"/>
      <c r="AH4860"/>
    </row>
    <row r="4861" spans="1:34" ht="11.25" customHeight="1">
      <c r="A4861"/>
      <c r="B4861" s="1281" t="s">
        <v>63</v>
      </c>
      <c r="C4861" s="1282">
        <v>2361</v>
      </c>
      <c r="D4861" s="1341" t="str">
        <f t="shared" si="89"/>
        <v>MN2361</v>
      </c>
      <c r="E4861" s="1514" t="s">
        <v>125</v>
      </c>
      <c r="F4861" s="1390">
        <v>500</v>
      </c>
      <c r="G4861" s="1283">
        <v>2.33</v>
      </c>
      <c r="H4861" s="1283"/>
      <c r="I4861" s="1283"/>
      <c r="J4861" s="1283"/>
      <c r="K4861" s="1283"/>
      <c r="L4861" s="1283"/>
      <c r="M4861" s="1283"/>
      <c r="N4861" s="1283"/>
      <c r="O4861" s="1283"/>
      <c r="P4861" s="1283">
        <v>3.21</v>
      </c>
      <c r="R4861" s="1067"/>
      <c r="Z4861" s="21"/>
      <c r="AH4861"/>
    </row>
    <row r="4862" spans="1:34" ht="11.25" customHeight="1">
      <c r="A4862"/>
      <c r="B4862" s="1281" t="s">
        <v>63</v>
      </c>
      <c r="C4862" s="1282">
        <v>2362</v>
      </c>
      <c r="D4862" s="1341" t="str">
        <f t="shared" si="89"/>
        <v>MN2362</v>
      </c>
      <c r="E4862" s="1514" t="s">
        <v>125</v>
      </c>
      <c r="F4862" s="1390">
        <v>500</v>
      </c>
      <c r="G4862" s="1283">
        <v>2.33</v>
      </c>
      <c r="H4862" s="1283"/>
      <c r="I4862" s="1283"/>
      <c r="J4862" s="1283"/>
      <c r="K4862" s="1283"/>
      <c r="L4862" s="1283"/>
      <c r="M4862" s="1283"/>
      <c r="N4862" s="1283"/>
      <c r="O4862" s="1283"/>
      <c r="P4862" s="1283">
        <v>3.21</v>
      </c>
      <c r="R4862" s="1067"/>
      <c r="Z4862" s="21"/>
      <c r="AH4862"/>
    </row>
    <row r="4863" spans="1:34" ht="11.25" customHeight="1">
      <c r="A4863"/>
      <c r="B4863" s="1281" t="s">
        <v>63</v>
      </c>
      <c r="C4863" s="1282">
        <v>2380</v>
      </c>
      <c r="D4863" s="1341" t="str">
        <f t="shared" si="89"/>
        <v>MN2380</v>
      </c>
      <c r="E4863" s="1514" t="s">
        <v>125</v>
      </c>
      <c r="F4863" s="1390">
        <v>500</v>
      </c>
      <c r="G4863" s="1283">
        <v>2.33</v>
      </c>
      <c r="H4863" s="1283"/>
      <c r="I4863" s="1283"/>
      <c r="J4863" s="1283"/>
      <c r="K4863" s="1283"/>
      <c r="L4863" s="1283"/>
      <c r="M4863" s="1283"/>
      <c r="N4863" s="1283"/>
      <c r="O4863" s="1283"/>
      <c r="P4863" s="1283">
        <v>3.21</v>
      </c>
      <c r="R4863" s="1067"/>
      <c r="Z4863" s="21"/>
      <c r="AH4863"/>
    </row>
    <row r="4864" spans="1:34" ht="11.25" customHeight="1">
      <c r="A4864"/>
      <c r="B4864" s="1281" t="s">
        <v>63</v>
      </c>
      <c r="C4864" s="1282">
        <v>2388</v>
      </c>
      <c r="D4864" s="1341" t="str">
        <f t="shared" si="89"/>
        <v>MN2388</v>
      </c>
      <c r="E4864" s="1514" t="s">
        <v>125</v>
      </c>
      <c r="F4864" s="1390">
        <v>500</v>
      </c>
      <c r="G4864" s="1283">
        <v>2.33</v>
      </c>
      <c r="H4864" s="1283"/>
      <c r="I4864" s="1283"/>
      <c r="J4864" s="1283"/>
      <c r="K4864" s="1283"/>
      <c r="L4864" s="1283"/>
      <c r="M4864" s="1283"/>
      <c r="N4864" s="1283"/>
      <c r="O4864" s="1283"/>
      <c r="P4864" s="1283">
        <v>3.21</v>
      </c>
      <c r="R4864" s="1067"/>
      <c r="Z4864" s="21"/>
      <c r="AH4864"/>
    </row>
    <row r="4865" spans="1:34" ht="11.25" customHeight="1">
      <c r="A4865"/>
      <c r="B4865" s="1281" t="s">
        <v>63</v>
      </c>
      <c r="C4865" s="1282">
        <v>2402</v>
      </c>
      <c r="D4865" s="1341" t="str">
        <f t="shared" si="89"/>
        <v>MN2402</v>
      </c>
      <c r="E4865" s="1514" t="s">
        <v>124</v>
      </c>
      <c r="F4865" s="1390">
        <v>500</v>
      </c>
      <c r="G4865" s="1283">
        <v>2.95</v>
      </c>
      <c r="H4865" s="1283"/>
      <c r="I4865" s="1283"/>
      <c r="J4865" s="1283"/>
      <c r="K4865" s="1283"/>
      <c r="L4865" s="1283"/>
      <c r="M4865" s="1283"/>
      <c r="N4865" s="1283"/>
      <c r="O4865" s="1283"/>
      <c r="P4865" s="1283">
        <v>4.0599999999999996</v>
      </c>
      <c r="R4865" s="1067"/>
      <c r="Z4865" s="21"/>
      <c r="AH4865"/>
    </row>
    <row r="4866" spans="1:34" ht="11.25" customHeight="1">
      <c r="A4866"/>
      <c r="B4866" s="1281" t="s">
        <v>63</v>
      </c>
      <c r="C4866" s="1282">
        <v>2413</v>
      </c>
      <c r="D4866" s="1341" t="str">
        <f t="shared" si="89"/>
        <v>MN2413</v>
      </c>
      <c r="E4866" s="1514" t="s">
        <v>125</v>
      </c>
      <c r="F4866" s="1390">
        <v>500</v>
      </c>
      <c r="G4866" s="1283">
        <v>2.09</v>
      </c>
      <c r="H4866" s="1283"/>
      <c r="I4866" s="1283"/>
      <c r="J4866" s="1283"/>
      <c r="K4866" s="1283"/>
      <c r="L4866" s="1283"/>
      <c r="M4866" s="1283"/>
      <c r="N4866" s="1283"/>
      <c r="O4866" s="1283"/>
      <c r="P4866" s="1283">
        <v>2.88</v>
      </c>
      <c r="R4866" s="1067"/>
      <c r="Z4866" s="21"/>
      <c r="AH4866"/>
    </row>
    <row r="4867" spans="1:34" ht="11.25" customHeight="1">
      <c r="A4867"/>
      <c r="B4867" s="1281" t="s">
        <v>63</v>
      </c>
      <c r="C4867" s="1282">
        <v>2416</v>
      </c>
      <c r="D4867" s="1341" t="str">
        <f t="shared" si="89"/>
        <v>MN2416</v>
      </c>
      <c r="E4867" s="1514" t="s">
        <v>121</v>
      </c>
      <c r="F4867" s="1390">
        <v>500</v>
      </c>
      <c r="G4867" s="1283">
        <v>2.17</v>
      </c>
      <c r="H4867" s="1283"/>
      <c r="I4867" s="1283"/>
      <c r="J4867" s="1283"/>
      <c r="K4867" s="1283"/>
      <c r="L4867" s="1283"/>
      <c r="M4867" s="1283"/>
      <c r="N4867" s="1283"/>
      <c r="O4867" s="1283"/>
      <c r="P4867" s="1283">
        <v>2.99</v>
      </c>
      <c r="R4867" s="1067"/>
      <c r="Z4867" s="21"/>
      <c r="AH4867"/>
    </row>
    <row r="4868" spans="1:34" ht="11.25" customHeight="1">
      <c r="A4868"/>
      <c r="B4868" s="1281" t="s">
        <v>63</v>
      </c>
      <c r="C4868" s="1282">
        <v>2417</v>
      </c>
      <c r="D4868" s="1341" t="str">
        <f t="shared" si="89"/>
        <v>MN2417</v>
      </c>
      <c r="E4868" s="1514" t="s">
        <v>125</v>
      </c>
      <c r="F4868" s="1390">
        <v>500</v>
      </c>
      <c r="G4868" s="1283">
        <v>2.09</v>
      </c>
      <c r="H4868" s="1283"/>
      <c r="I4868" s="1283"/>
      <c r="J4868" s="1283"/>
      <c r="K4868" s="1283"/>
      <c r="L4868" s="1283"/>
      <c r="M4868" s="1283"/>
      <c r="N4868" s="1283"/>
      <c r="O4868" s="1283"/>
      <c r="P4868" s="1283">
        <v>2.88</v>
      </c>
      <c r="R4868" s="1067"/>
      <c r="Z4868" s="21"/>
      <c r="AH4868"/>
    </row>
    <row r="4869" spans="1:34" ht="11.25" customHeight="1">
      <c r="A4869"/>
      <c r="B4869" s="1281" t="s">
        <v>63</v>
      </c>
      <c r="C4869" s="1282">
        <v>2501</v>
      </c>
      <c r="D4869" s="1341" t="str">
        <f t="shared" si="89"/>
        <v>MN2501</v>
      </c>
      <c r="E4869" s="1514" t="s">
        <v>121</v>
      </c>
      <c r="F4869" s="1390">
        <v>500</v>
      </c>
      <c r="G4869" s="1283">
        <v>2.64</v>
      </c>
      <c r="H4869" s="1283"/>
      <c r="I4869" s="1283"/>
      <c r="J4869" s="1283"/>
      <c r="K4869" s="1283"/>
      <c r="L4869" s="1283"/>
      <c r="M4869" s="1283"/>
      <c r="N4869" s="1283"/>
      <c r="O4869" s="1283"/>
      <c r="P4869" s="1283">
        <v>3.63</v>
      </c>
      <c r="R4869" s="1067"/>
      <c r="Z4869" s="21"/>
      <c r="AH4869"/>
    </row>
    <row r="4870" spans="1:34" ht="11.25" customHeight="1">
      <c r="A4870"/>
      <c r="B4870" s="1281" t="s">
        <v>63</v>
      </c>
      <c r="C4870" s="1282">
        <v>2503</v>
      </c>
      <c r="D4870" s="1341" t="str">
        <f t="shared" si="89"/>
        <v>MN2503</v>
      </c>
      <c r="E4870" s="1514" t="s">
        <v>121</v>
      </c>
      <c r="F4870" s="1390">
        <v>500</v>
      </c>
      <c r="G4870" s="1283">
        <v>2.33</v>
      </c>
      <c r="H4870" s="1283"/>
      <c r="I4870" s="1283"/>
      <c r="J4870" s="1283"/>
      <c r="K4870" s="1283"/>
      <c r="L4870" s="1283"/>
      <c r="M4870" s="1283"/>
      <c r="N4870" s="1283"/>
      <c r="O4870" s="1283"/>
      <c r="P4870" s="1283">
        <v>3.21</v>
      </c>
      <c r="R4870" s="1067"/>
      <c r="Z4870" s="21"/>
      <c r="AH4870"/>
    </row>
    <row r="4871" spans="1:34" ht="11.25" customHeight="1">
      <c r="A4871"/>
      <c r="B4871" s="1281" t="s">
        <v>63</v>
      </c>
      <c r="C4871" s="1282">
        <v>2570</v>
      </c>
      <c r="D4871" s="1341" t="str">
        <f t="shared" si="89"/>
        <v>MN2570</v>
      </c>
      <c r="E4871" s="1514" t="s">
        <v>124</v>
      </c>
      <c r="F4871" s="1390">
        <v>500</v>
      </c>
      <c r="G4871" s="1283">
        <v>4.6500000000000004</v>
      </c>
      <c r="H4871" s="1283"/>
      <c r="I4871" s="1283"/>
      <c r="J4871" s="1283"/>
      <c r="K4871" s="1283"/>
      <c r="L4871" s="1283"/>
      <c r="M4871" s="1283"/>
      <c r="N4871" s="1283"/>
      <c r="O4871" s="1283"/>
      <c r="P4871" s="1283">
        <v>6.4</v>
      </c>
      <c r="R4871" s="1067"/>
      <c r="Z4871" s="21"/>
      <c r="AH4871"/>
    </row>
    <row r="4872" spans="1:34" ht="11.25" customHeight="1">
      <c r="A4872"/>
      <c r="B4872" s="1281" t="s">
        <v>63</v>
      </c>
      <c r="C4872" s="1282">
        <v>2585</v>
      </c>
      <c r="D4872" s="1341" t="str">
        <f t="shared" si="89"/>
        <v>MN2585</v>
      </c>
      <c r="E4872" s="1514" t="s">
        <v>121</v>
      </c>
      <c r="F4872" s="1390">
        <v>500</v>
      </c>
      <c r="G4872" s="1283">
        <v>4.07</v>
      </c>
      <c r="H4872" s="1283"/>
      <c r="I4872" s="1283"/>
      <c r="J4872" s="1283"/>
      <c r="K4872" s="1283"/>
      <c r="L4872" s="1283"/>
      <c r="M4872" s="1283"/>
      <c r="N4872" s="1283"/>
      <c r="O4872" s="1283"/>
      <c r="P4872" s="1283">
        <v>5.6</v>
      </c>
      <c r="R4872" s="1067"/>
      <c r="Z4872" s="21"/>
      <c r="AH4872"/>
    </row>
    <row r="4873" spans="1:34" ht="11.25" customHeight="1">
      <c r="A4873"/>
      <c r="B4873" s="1281" t="s">
        <v>63</v>
      </c>
      <c r="C4873" s="1282">
        <v>2586</v>
      </c>
      <c r="D4873" s="1341" t="str">
        <f t="shared" si="89"/>
        <v>MN2586</v>
      </c>
      <c r="E4873" s="1514" t="s">
        <v>121</v>
      </c>
      <c r="F4873" s="1390">
        <v>500</v>
      </c>
      <c r="G4873" s="1283">
        <v>4.07</v>
      </c>
      <c r="H4873" s="1283"/>
      <c r="I4873" s="1283"/>
      <c r="J4873" s="1283"/>
      <c r="K4873" s="1283"/>
      <c r="L4873" s="1283"/>
      <c r="M4873" s="1283"/>
      <c r="N4873" s="1283"/>
      <c r="O4873" s="1283"/>
      <c r="P4873" s="1283">
        <v>5.6</v>
      </c>
      <c r="R4873" s="1067"/>
      <c r="Z4873" s="21"/>
      <c r="AH4873"/>
    </row>
    <row r="4874" spans="1:34" ht="11.25" customHeight="1">
      <c r="A4874"/>
      <c r="B4874" s="1281" t="s">
        <v>63</v>
      </c>
      <c r="C4874" s="1282">
        <v>2587</v>
      </c>
      <c r="D4874" s="1341" t="str">
        <f t="shared" si="89"/>
        <v>MN2587</v>
      </c>
      <c r="E4874" s="1514" t="s">
        <v>125</v>
      </c>
      <c r="F4874" s="1390">
        <v>500</v>
      </c>
      <c r="G4874" s="1283">
        <v>3.01</v>
      </c>
      <c r="H4874" s="1283"/>
      <c r="I4874" s="1283"/>
      <c r="J4874" s="1283"/>
      <c r="K4874" s="1283"/>
      <c r="L4874" s="1283"/>
      <c r="M4874" s="1283"/>
      <c r="N4874" s="1283"/>
      <c r="O4874" s="1283"/>
      <c r="P4874" s="1283">
        <v>4.1500000000000004</v>
      </c>
      <c r="R4874" s="1067"/>
      <c r="Z4874" s="21"/>
      <c r="AH4874"/>
    </row>
    <row r="4875" spans="1:34" ht="11.25" customHeight="1">
      <c r="A4875"/>
      <c r="B4875" s="1281" t="s">
        <v>63</v>
      </c>
      <c r="C4875" s="1282">
        <v>2623</v>
      </c>
      <c r="D4875" s="1341" t="str">
        <f t="shared" si="89"/>
        <v>MN2623</v>
      </c>
      <c r="E4875" s="1514" t="s">
        <v>123</v>
      </c>
      <c r="F4875" s="1390">
        <v>550</v>
      </c>
      <c r="G4875" s="1283">
        <v>5.86</v>
      </c>
      <c r="H4875" s="1283"/>
      <c r="I4875" s="1283"/>
      <c r="J4875" s="1283"/>
      <c r="K4875" s="1283"/>
      <c r="L4875" s="1283"/>
      <c r="M4875" s="1283"/>
      <c r="N4875" s="1283"/>
      <c r="O4875" s="1283"/>
      <c r="P4875" s="1283">
        <v>8.07</v>
      </c>
      <c r="R4875" s="1067"/>
      <c r="Z4875" s="21"/>
      <c r="AH4875"/>
    </row>
    <row r="4876" spans="1:34" ht="11.25" customHeight="1">
      <c r="A4876"/>
      <c r="B4876" s="1281" t="s">
        <v>63</v>
      </c>
      <c r="C4876" s="1282">
        <v>2651</v>
      </c>
      <c r="D4876" s="1341" t="str">
        <f t="shared" ref="D4876:D4939" si="90">B4876&amp;TEXT(C4876,"0000")</f>
        <v>MN2651</v>
      </c>
      <c r="E4876" s="1514" t="s">
        <v>124</v>
      </c>
      <c r="F4876" s="1390">
        <v>500</v>
      </c>
      <c r="G4876" s="1283">
        <v>2.72</v>
      </c>
      <c r="H4876" s="1283"/>
      <c r="I4876" s="1283"/>
      <c r="J4876" s="1283"/>
      <c r="K4876" s="1283"/>
      <c r="L4876" s="1283"/>
      <c r="M4876" s="1283"/>
      <c r="N4876" s="1283"/>
      <c r="O4876" s="1283"/>
      <c r="P4876" s="1283">
        <v>3.75</v>
      </c>
      <c r="R4876" s="1067"/>
      <c r="Z4876" s="21"/>
      <c r="AH4876"/>
    </row>
    <row r="4877" spans="1:34" ht="11.25" customHeight="1">
      <c r="A4877"/>
      <c r="B4877" s="1281" t="s">
        <v>63</v>
      </c>
      <c r="C4877" s="1282">
        <v>2660</v>
      </c>
      <c r="D4877" s="1341" t="str">
        <f t="shared" si="90"/>
        <v>MN2660</v>
      </c>
      <c r="E4877" s="1514" t="s">
        <v>124</v>
      </c>
      <c r="F4877" s="1390">
        <v>500</v>
      </c>
      <c r="G4877" s="1283">
        <v>2.72</v>
      </c>
      <c r="H4877" s="1283"/>
      <c r="I4877" s="1283"/>
      <c r="J4877" s="1283"/>
      <c r="K4877" s="1283"/>
      <c r="L4877" s="1283"/>
      <c r="M4877" s="1283"/>
      <c r="N4877" s="1283"/>
      <c r="O4877" s="1283"/>
      <c r="P4877" s="1283">
        <v>3.75</v>
      </c>
      <c r="R4877" s="1067"/>
      <c r="Z4877" s="21"/>
      <c r="AH4877"/>
    </row>
    <row r="4878" spans="1:34" ht="11.25" customHeight="1">
      <c r="A4878"/>
      <c r="B4878" s="1281" t="s">
        <v>63</v>
      </c>
      <c r="C4878" s="1282">
        <v>2683</v>
      </c>
      <c r="D4878" s="1341" t="str">
        <f t="shared" si="90"/>
        <v>MN2683</v>
      </c>
      <c r="E4878" s="1514" t="s">
        <v>124</v>
      </c>
      <c r="F4878" s="1390">
        <v>500</v>
      </c>
      <c r="G4878" s="1283">
        <v>2.59</v>
      </c>
      <c r="H4878" s="1283"/>
      <c r="I4878" s="1283"/>
      <c r="J4878" s="1283"/>
      <c r="K4878" s="1283"/>
      <c r="L4878" s="1283"/>
      <c r="M4878" s="1283"/>
      <c r="N4878" s="1283"/>
      <c r="O4878" s="1283"/>
      <c r="P4878" s="1283">
        <v>3.57</v>
      </c>
      <c r="R4878" s="1067"/>
      <c r="Z4878" s="21"/>
      <c r="AH4878"/>
    </row>
    <row r="4879" spans="1:34" ht="11.25" customHeight="1">
      <c r="A4879"/>
      <c r="B4879" s="1281" t="s">
        <v>63</v>
      </c>
      <c r="C4879" s="1282">
        <v>2686</v>
      </c>
      <c r="D4879" s="1341" t="str">
        <f t="shared" si="90"/>
        <v>MN2686</v>
      </c>
      <c r="E4879" s="1514" t="s">
        <v>124</v>
      </c>
      <c r="F4879" s="1390">
        <v>500</v>
      </c>
      <c r="G4879" s="1283">
        <v>2.72</v>
      </c>
      <c r="H4879" s="1283"/>
      <c r="I4879" s="1283"/>
      <c r="J4879" s="1283"/>
      <c r="K4879" s="1283"/>
      <c r="L4879" s="1283"/>
      <c r="M4879" s="1283"/>
      <c r="N4879" s="1283"/>
      <c r="O4879" s="1283"/>
      <c r="P4879" s="1283">
        <v>3.75</v>
      </c>
      <c r="R4879" s="1067"/>
      <c r="Z4879" s="21"/>
      <c r="AH4879"/>
    </row>
    <row r="4880" spans="1:34" ht="11.25" customHeight="1">
      <c r="A4880"/>
      <c r="B4880" s="1281" t="s">
        <v>63</v>
      </c>
      <c r="C4880" s="1282">
        <v>2688</v>
      </c>
      <c r="D4880" s="1341" t="str">
        <f t="shared" si="90"/>
        <v>MN2688</v>
      </c>
      <c r="E4880" s="1514" t="s">
        <v>124</v>
      </c>
      <c r="F4880" s="1390">
        <v>500</v>
      </c>
      <c r="G4880" s="1283">
        <v>2.72</v>
      </c>
      <c r="H4880" s="1283"/>
      <c r="I4880" s="1283"/>
      <c r="J4880" s="1283"/>
      <c r="K4880" s="1283"/>
      <c r="L4880" s="1283"/>
      <c r="M4880" s="1283"/>
      <c r="N4880" s="1283"/>
      <c r="O4880" s="1283"/>
      <c r="P4880" s="1283">
        <v>3.75</v>
      </c>
      <c r="R4880" s="1067"/>
      <c r="Z4880" s="21"/>
      <c r="AH4880"/>
    </row>
    <row r="4881" spans="1:34" ht="11.25" customHeight="1">
      <c r="A4881"/>
      <c r="B4881" s="1281" t="s">
        <v>63</v>
      </c>
      <c r="C4881" s="1282">
        <v>2702</v>
      </c>
      <c r="D4881" s="1341" t="str">
        <f t="shared" si="90"/>
        <v>MN2702</v>
      </c>
      <c r="E4881" s="1514" t="s">
        <v>122</v>
      </c>
      <c r="F4881" s="1390">
        <v>900</v>
      </c>
      <c r="G4881" s="1283">
        <v>11.99</v>
      </c>
      <c r="H4881" s="1283"/>
      <c r="I4881" s="1283"/>
      <c r="J4881" s="1283"/>
      <c r="K4881" s="1283"/>
      <c r="L4881" s="1283"/>
      <c r="M4881" s="1283"/>
      <c r="N4881" s="1283"/>
      <c r="O4881" s="1283"/>
      <c r="P4881" s="1283">
        <v>16.5</v>
      </c>
      <c r="R4881" s="1067"/>
      <c r="Z4881" s="21"/>
      <c r="AH4881"/>
    </row>
    <row r="4882" spans="1:34" ht="11.25" customHeight="1">
      <c r="A4882"/>
      <c r="B4882" s="1281" t="s">
        <v>63</v>
      </c>
      <c r="C4882" s="1282">
        <v>2710</v>
      </c>
      <c r="D4882" s="1341" t="str">
        <f t="shared" si="90"/>
        <v>MN2710</v>
      </c>
      <c r="E4882" s="1514" t="s">
        <v>123</v>
      </c>
      <c r="F4882" s="1390">
        <v>750</v>
      </c>
      <c r="G4882" s="1283">
        <v>9.2799999999999994</v>
      </c>
      <c r="H4882" s="1283"/>
      <c r="I4882" s="1283"/>
      <c r="J4882" s="1283"/>
      <c r="K4882" s="1283"/>
      <c r="L4882" s="1283"/>
      <c r="M4882" s="1283"/>
      <c r="N4882" s="1283"/>
      <c r="O4882" s="1283"/>
      <c r="P4882" s="1283">
        <v>12.78</v>
      </c>
      <c r="R4882" s="1067"/>
      <c r="Z4882" s="21"/>
      <c r="AH4882"/>
    </row>
    <row r="4883" spans="1:34" ht="11.25" customHeight="1">
      <c r="A4883"/>
      <c r="B4883" s="1281" t="s">
        <v>63</v>
      </c>
      <c r="C4883" s="1282">
        <v>2714</v>
      </c>
      <c r="D4883" s="1341" t="str">
        <f t="shared" si="90"/>
        <v>MN2714</v>
      </c>
      <c r="E4883" s="1514" t="s">
        <v>123</v>
      </c>
      <c r="F4883" s="1390">
        <v>500</v>
      </c>
      <c r="G4883" s="1283">
        <v>3.6</v>
      </c>
      <c r="H4883" s="1283"/>
      <c r="I4883" s="1283"/>
      <c r="J4883" s="1283"/>
      <c r="K4883" s="1283"/>
      <c r="L4883" s="1283"/>
      <c r="M4883" s="1283"/>
      <c r="N4883" s="1283"/>
      <c r="O4883" s="1283"/>
      <c r="P4883" s="1283">
        <v>4.95</v>
      </c>
      <c r="R4883" s="1067"/>
      <c r="Z4883" s="21"/>
      <c r="AH4883"/>
    </row>
    <row r="4884" spans="1:34" ht="11.25" customHeight="1">
      <c r="A4884"/>
      <c r="B4884" s="1281" t="s">
        <v>63</v>
      </c>
      <c r="C4884" s="1282">
        <v>2729</v>
      </c>
      <c r="D4884" s="1341" t="str">
        <f t="shared" si="90"/>
        <v>MN2729</v>
      </c>
      <c r="E4884" s="1514" t="s">
        <v>123</v>
      </c>
      <c r="F4884" s="1390">
        <v>550</v>
      </c>
      <c r="G4884" s="1283">
        <v>6.09</v>
      </c>
      <c r="H4884" s="1283"/>
      <c r="I4884" s="1283"/>
      <c r="J4884" s="1283"/>
      <c r="K4884" s="1283"/>
      <c r="L4884" s="1283"/>
      <c r="M4884" s="1283"/>
      <c r="N4884" s="1283"/>
      <c r="O4884" s="1283"/>
      <c r="P4884" s="1283">
        <v>8.3800000000000008</v>
      </c>
      <c r="R4884" s="1067"/>
      <c r="Z4884" s="21"/>
      <c r="AH4884"/>
    </row>
    <row r="4885" spans="1:34" ht="11.25" customHeight="1">
      <c r="A4885"/>
      <c r="B4885" s="1281" t="s">
        <v>63</v>
      </c>
      <c r="C4885" s="1282">
        <v>2731</v>
      </c>
      <c r="D4885" s="1341" t="str">
        <f t="shared" si="90"/>
        <v>MN2731</v>
      </c>
      <c r="E4885" s="1514" t="s">
        <v>124</v>
      </c>
      <c r="F4885" s="1390">
        <v>500</v>
      </c>
      <c r="G4885" s="1283">
        <v>4.8099999999999996</v>
      </c>
      <c r="H4885" s="1283"/>
      <c r="I4885" s="1283"/>
      <c r="J4885" s="1283"/>
      <c r="K4885" s="1283"/>
      <c r="L4885" s="1283"/>
      <c r="M4885" s="1283"/>
      <c r="N4885" s="1283"/>
      <c r="O4885" s="1283"/>
      <c r="P4885" s="1283">
        <v>6.62</v>
      </c>
      <c r="R4885" s="1067"/>
      <c r="Z4885" s="21"/>
      <c r="AH4885"/>
    </row>
    <row r="4886" spans="1:34" ht="11.25" customHeight="1">
      <c r="A4886"/>
      <c r="B4886" s="1281" t="s">
        <v>63</v>
      </c>
      <c r="C4886" s="1282">
        <v>2735</v>
      </c>
      <c r="D4886" s="1341" t="str">
        <f t="shared" si="90"/>
        <v>MN2735</v>
      </c>
      <c r="E4886" s="1514" t="s">
        <v>124</v>
      </c>
      <c r="F4886" s="1390">
        <v>500</v>
      </c>
      <c r="G4886" s="1283">
        <v>5.01</v>
      </c>
      <c r="H4886" s="1283"/>
      <c r="I4886" s="1283"/>
      <c r="J4886" s="1283"/>
      <c r="K4886" s="1283"/>
      <c r="L4886" s="1283"/>
      <c r="M4886" s="1283"/>
      <c r="N4886" s="1283"/>
      <c r="O4886" s="1283"/>
      <c r="P4886" s="1283">
        <v>6.89</v>
      </c>
      <c r="R4886" s="1067"/>
      <c r="Z4886" s="21"/>
      <c r="AH4886"/>
    </row>
    <row r="4887" spans="1:34" ht="11.25" customHeight="1">
      <c r="A4887"/>
      <c r="B4887" s="1281" t="s">
        <v>63</v>
      </c>
      <c r="C4887" s="1282">
        <v>2759</v>
      </c>
      <c r="D4887" s="1341" t="str">
        <f t="shared" si="90"/>
        <v>MN2759</v>
      </c>
      <c r="E4887" s="1514" t="s">
        <v>124</v>
      </c>
      <c r="F4887" s="1390">
        <v>550</v>
      </c>
      <c r="G4887" s="1283">
        <v>6.01</v>
      </c>
      <c r="H4887" s="1283"/>
      <c r="I4887" s="1283"/>
      <c r="J4887" s="1283"/>
      <c r="K4887" s="1283"/>
      <c r="L4887" s="1283"/>
      <c r="M4887" s="1283"/>
      <c r="N4887" s="1283"/>
      <c r="O4887" s="1283"/>
      <c r="P4887" s="1283">
        <v>8.27</v>
      </c>
      <c r="R4887" s="1067"/>
      <c r="Z4887" s="21"/>
      <c r="AH4887"/>
    </row>
    <row r="4888" spans="1:34" ht="11.25" customHeight="1">
      <c r="A4888"/>
      <c r="B4888" s="1281" t="s">
        <v>63</v>
      </c>
      <c r="C4888" s="1282">
        <v>2790</v>
      </c>
      <c r="D4888" s="1341" t="str">
        <f t="shared" si="90"/>
        <v>MN2790</v>
      </c>
      <c r="E4888" s="1514" t="s">
        <v>125</v>
      </c>
      <c r="F4888" s="1390">
        <v>500</v>
      </c>
      <c r="G4888" s="1283">
        <v>1.77</v>
      </c>
      <c r="H4888" s="1283"/>
      <c r="I4888" s="1283"/>
      <c r="J4888" s="1283"/>
      <c r="K4888" s="1283"/>
      <c r="L4888" s="1283"/>
      <c r="M4888" s="1283"/>
      <c r="N4888" s="1283"/>
      <c r="O4888" s="1283"/>
      <c r="P4888" s="1283">
        <v>2.4300000000000002</v>
      </c>
      <c r="R4888" s="1067"/>
      <c r="Z4888" s="21"/>
      <c r="AH4888"/>
    </row>
    <row r="4889" spans="1:34" ht="11.25" customHeight="1">
      <c r="A4889"/>
      <c r="B4889" s="1281" t="s">
        <v>63</v>
      </c>
      <c r="C4889" s="1282">
        <v>2802</v>
      </c>
      <c r="D4889" s="1341" t="str">
        <f t="shared" si="90"/>
        <v>MN2802</v>
      </c>
      <c r="E4889" s="1514" t="s">
        <v>125</v>
      </c>
      <c r="F4889" s="1390">
        <v>500</v>
      </c>
      <c r="G4889" s="1283">
        <v>4.41</v>
      </c>
      <c r="H4889" s="1283"/>
      <c r="I4889" s="1283"/>
      <c r="J4889" s="1283"/>
      <c r="K4889" s="1283"/>
      <c r="L4889" s="1283"/>
      <c r="M4889" s="1283"/>
      <c r="N4889" s="1283"/>
      <c r="O4889" s="1283"/>
      <c r="P4889" s="1283">
        <v>6.07</v>
      </c>
      <c r="R4889" s="1067"/>
      <c r="Z4889" s="21"/>
      <c r="AH4889"/>
    </row>
    <row r="4890" spans="1:34" ht="11.25" customHeight="1">
      <c r="A4890"/>
      <c r="B4890" s="1281" t="s">
        <v>63</v>
      </c>
      <c r="C4890" s="1282">
        <v>2881</v>
      </c>
      <c r="D4890" s="1341" t="str">
        <f t="shared" si="90"/>
        <v>MN2881</v>
      </c>
      <c r="E4890" s="1514" t="s">
        <v>121</v>
      </c>
      <c r="F4890" s="1390">
        <v>500</v>
      </c>
      <c r="G4890" s="1283">
        <v>4.2300000000000004</v>
      </c>
      <c r="H4890" s="1283"/>
      <c r="I4890" s="1283"/>
      <c r="J4890" s="1283"/>
      <c r="K4890" s="1283"/>
      <c r="L4890" s="1283"/>
      <c r="M4890" s="1283"/>
      <c r="N4890" s="1283"/>
      <c r="O4890" s="1283"/>
      <c r="P4890" s="1283">
        <v>5.82</v>
      </c>
      <c r="R4890" s="1067"/>
      <c r="Z4890" s="21"/>
      <c r="AH4890"/>
    </row>
    <row r="4891" spans="1:34" ht="11.25" customHeight="1">
      <c r="A4891"/>
      <c r="B4891" s="1281" t="s">
        <v>63</v>
      </c>
      <c r="C4891" s="1282">
        <v>2883</v>
      </c>
      <c r="D4891" s="1341" t="str">
        <f t="shared" si="90"/>
        <v>MN2883</v>
      </c>
      <c r="E4891" s="1514" t="s">
        <v>121</v>
      </c>
      <c r="F4891" s="1390">
        <v>500</v>
      </c>
      <c r="G4891" s="1283">
        <v>4.07</v>
      </c>
      <c r="H4891" s="1283"/>
      <c r="I4891" s="1283"/>
      <c r="J4891" s="1283"/>
      <c r="K4891" s="1283"/>
      <c r="L4891" s="1283"/>
      <c r="M4891" s="1283"/>
      <c r="N4891" s="1283"/>
      <c r="O4891" s="1283"/>
      <c r="P4891" s="1283">
        <v>5.6</v>
      </c>
      <c r="R4891" s="1067"/>
      <c r="Z4891" s="21"/>
      <c r="AH4891"/>
    </row>
    <row r="4892" spans="1:34" ht="11.25" customHeight="1">
      <c r="A4892"/>
      <c r="B4892" s="1281" t="s">
        <v>63</v>
      </c>
      <c r="C4892" s="1282">
        <v>2915</v>
      </c>
      <c r="D4892" s="1341" t="str">
        <f t="shared" si="90"/>
        <v>MN2915</v>
      </c>
      <c r="E4892" s="1514" t="s">
        <v>123</v>
      </c>
      <c r="F4892" s="1390">
        <v>500</v>
      </c>
      <c r="G4892" s="1283">
        <v>3.45</v>
      </c>
      <c r="H4892" s="1283"/>
      <c r="I4892" s="1283"/>
      <c r="J4892" s="1283"/>
      <c r="K4892" s="1283"/>
      <c r="L4892" s="1283"/>
      <c r="M4892" s="1283"/>
      <c r="N4892" s="1283"/>
      <c r="O4892" s="1283"/>
      <c r="P4892" s="1283">
        <v>4.75</v>
      </c>
      <c r="R4892" s="1067"/>
      <c r="Z4892" s="21"/>
      <c r="AH4892"/>
    </row>
    <row r="4893" spans="1:34" ht="11.25" customHeight="1">
      <c r="A4893"/>
      <c r="B4893" s="1281" t="s">
        <v>63</v>
      </c>
      <c r="C4893" s="1282">
        <v>2916</v>
      </c>
      <c r="D4893" s="1341" t="str">
        <f t="shared" si="90"/>
        <v>MN2916</v>
      </c>
      <c r="E4893" s="1514" t="s">
        <v>123</v>
      </c>
      <c r="F4893" s="1390">
        <v>500</v>
      </c>
      <c r="G4893" s="1283">
        <v>3.77</v>
      </c>
      <c r="H4893" s="1283"/>
      <c r="I4893" s="1283"/>
      <c r="J4893" s="1283"/>
      <c r="K4893" s="1283"/>
      <c r="L4893" s="1283"/>
      <c r="M4893" s="1283"/>
      <c r="N4893" s="1283"/>
      <c r="O4893" s="1283"/>
      <c r="P4893" s="1283">
        <v>5.2</v>
      </c>
      <c r="R4893" s="1067"/>
      <c r="Z4893" s="21"/>
      <c r="AH4893"/>
    </row>
    <row r="4894" spans="1:34" ht="11.25" customHeight="1">
      <c r="A4894"/>
      <c r="B4894" s="1281" t="s">
        <v>63</v>
      </c>
      <c r="C4894" s="1282">
        <v>2923</v>
      </c>
      <c r="D4894" s="1341" t="str">
        <f t="shared" si="90"/>
        <v>MN2923</v>
      </c>
      <c r="E4894" s="1514" t="s">
        <v>124</v>
      </c>
      <c r="F4894" s="1390">
        <v>500</v>
      </c>
      <c r="G4894" s="1283">
        <v>1.85</v>
      </c>
      <c r="H4894" s="1283"/>
      <c r="I4894" s="1283"/>
      <c r="J4894" s="1283"/>
      <c r="K4894" s="1283"/>
      <c r="L4894" s="1283"/>
      <c r="M4894" s="1283"/>
      <c r="N4894" s="1283"/>
      <c r="O4894" s="1283"/>
      <c r="P4894" s="1283">
        <v>2.54</v>
      </c>
      <c r="R4894" s="1067"/>
      <c r="Z4894" s="21"/>
      <c r="AH4894"/>
    </row>
    <row r="4895" spans="1:34" ht="11.25" customHeight="1">
      <c r="A4895"/>
      <c r="B4895" s="1281" t="s">
        <v>63</v>
      </c>
      <c r="C4895" s="1282">
        <v>2960</v>
      </c>
      <c r="D4895" s="1341" t="str">
        <f t="shared" si="90"/>
        <v>MN2960</v>
      </c>
      <c r="E4895" s="1514" t="s">
        <v>123</v>
      </c>
      <c r="F4895" s="1390">
        <v>500</v>
      </c>
      <c r="G4895" s="1283">
        <v>4.37</v>
      </c>
      <c r="H4895" s="1283"/>
      <c r="I4895" s="1283"/>
      <c r="J4895" s="1283"/>
      <c r="K4895" s="1283"/>
      <c r="L4895" s="1283"/>
      <c r="M4895" s="1283"/>
      <c r="N4895" s="1283"/>
      <c r="O4895" s="1283"/>
      <c r="P4895" s="1283">
        <v>6.02</v>
      </c>
      <c r="R4895" s="1067"/>
      <c r="Z4895" s="21"/>
      <c r="AH4895"/>
    </row>
    <row r="4896" spans="1:34" ht="11.25" customHeight="1">
      <c r="A4896"/>
      <c r="B4896" s="1281" t="s">
        <v>63</v>
      </c>
      <c r="C4896" s="1282">
        <v>3004</v>
      </c>
      <c r="D4896" s="1341" t="str">
        <f t="shared" si="90"/>
        <v>MN3004</v>
      </c>
      <c r="E4896" s="1514" t="s">
        <v>123</v>
      </c>
      <c r="F4896" s="1390">
        <v>500</v>
      </c>
      <c r="G4896" s="1283">
        <v>1.68</v>
      </c>
      <c r="H4896" s="1283"/>
      <c r="I4896" s="1283"/>
      <c r="J4896" s="1283"/>
      <c r="K4896" s="1283"/>
      <c r="L4896" s="1283"/>
      <c r="M4896" s="1283"/>
      <c r="N4896" s="1283"/>
      <c r="O4896" s="1283"/>
      <c r="P4896" s="1283">
        <v>2.3199999999999998</v>
      </c>
      <c r="R4896" s="1067"/>
      <c r="Z4896" s="21"/>
      <c r="AH4896"/>
    </row>
    <row r="4897" spans="1:34" ht="11.25" customHeight="1">
      <c r="A4897"/>
      <c r="B4897" s="1281" t="s">
        <v>63</v>
      </c>
      <c r="C4897" s="1282">
        <v>3018</v>
      </c>
      <c r="D4897" s="1341" t="str">
        <f t="shared" si="90"/>
        <v>MN3018</v>
      </c>
      <c r="E4897" s="1514" t="s">
        <v>123</v>
      </c>
      <c r="F4897" s="1390">
        <v>500</v>
      </c>
      <c r="G4897" s="1283">
        <v>3.69</v>
      </c>
      <c r="H4897" s="1283"/>
      <c r="I4897" s="1283"/>
      <c r="J4897" s="1283"/>
      <c r="K4897" s="1283"/>
      <c r="L4897" s="1283"/>
      <c r="M4897" s="1283"/>
      <c r="N4897" s="1283"/>
      <c r="O4897" s="1283"/>
      <c r="P4897" s="1283">
        <v>5.08</v>
      </c>
      <c r="R4897" s="1067"/>
      <c r="Z4897" s="21"/>
      <c r="AH4897"/>
    </row>
    <row r="4898" spans="1:34" ht="11.25" customHeight="1">
      <c r="A4898"/>
      <c r="B4898" s="1281" t="s">
        <v>63</v>
      </c>
      <c r="C4898" s="1282">
        <v>3022</v>
      </c>
      <c r="D4898" s="1341" t="str">
        <f t="shared" si="90"/>
        <v>MN3022</v>
      </c>
      <c r="E4898" s="1514" t="s">
        <v>125</v>
      </c>
      <c r="F4898" s="1390">
        <v>500</v>
      </c>
      <c r="G4898" s="1283">
        <v>3.37</v>
      </c>
      <c r="H4898" s="1283"/>
      <c r="I4898" s="1283"/>
      <c r="J4898" s="1283"/>
      <c r="K4898" s="1283"/>
      <c r="L4898" s="1283"/>
      <c r="M4898" s="1283"/>
      <c r="N4898" s="1283"/>
      <c r="O4898" s="1283"/>
      <c r="P4898" s="1283">
        <v>4.6399999999999997</v>
      </c>
      <c r="R4898" s="1067"/>
      <c r="Z4898" s="21"/>
      <c r="AH4898"/>
    </row>
    <row r="4899" spans="1:34" ht="11.25" customHeight="1">
      <c r="A4899"/>
      <c r="B4899" s="1281" t="s">
        <v>63</v>
      </c>
      <c r="C4899" s="1282">
        <v>3027</v>
      </c>
      <c r="D4899" s="1341" t="str">
        <f t="shared" si="90"/>
        <v>MN3027</v>
      </c>
      <c r="E4899" s="1514" t="s">
        <v>123</v>
      </c>
      <c r="F4899" s="1390">
        <v>500</v>
      </c>
      <c r="G4899" s="1283">
        <v>2.87</v>
      </c>
      <c r="H4899" s="1283"/>
      <c r="I4899" s="1283"/>
      <c r="J4899" s="1283"/>
      <c r="K4899" s="1283"/>
      <c r="L4899" s="1283"/>
      <c r="M4899" s="1283"/>
      <c r="N4899" s="1283"/>
      <c r="O4899" s="1283"/>
      <c r="P4899" s="1283">
        <v>3.95</v>
      </c>
      <c r="R4899" s="1067"/>
      <c r="Z4899" s="21"/>
      <c r="AH4899"/>
    </row>
    <row r="4900" spans="1:34" ht="11.25" customHeight="1">
      <c r="A4900"/>
      <c r="B4900" s="1281" t="s">
        <v>63</v>
      </c>
      <c r="C4900" s="1282">
        <v>3028</v>
      </c>
      <c r="D4900" s="1341" t="str">
        <f t="shared" si="90"/>
        <v>MN3028</v>
      </c>
      <c r="E4900" s="1514" t="s">
        <v>123</v>
      </c>
      <c r="F4900" s="1390">
        <v>500</v>
      </c>
      <c r="G4900" s="1283">
        <v>2.75</v>
      </c>
      <c r="H4900" s="1283"/>
      <c r="I4900" s="1283"/>
      <c r="J4900" s="1283"/>
      <c r="K4900" s="1283"/>
      <c r="L4900" s="1283"/>
      <c r="M4900" s="1283"/>
      <c r="N4900" s="1283"/>
      <c r="O4900" s="1283"/>
      <c r="P4900" s="1283">
        <v>3.79</v>
      </c>
      <c r="R4900" s="1067"/>
      <c r="Z4900" s="21"/>
      <c r="AH4900"/>
    </row>
    <row r="4901" spans="1:34" ht="11.25" customHeight="1">
      <c r="A4901"/>
      <c r="B4901" s="1281" t="s">
        <v>63</v>
      </c>
      <c r="C4901" s="1282">
        <v>3030</v>
      </c>
      <c r="D4901" s="1341" t="str">
        <f t="shared" si="90"/>
        <v>MN3030</v>
      </c>
      <c r="E4901" s="1514" t="s">
        <v>123</v>
      </c>
      <c r="F4901" s="1390">
        <v>600</v>
      </c>
      <c r="G4901" s="1283">
        <v>6.42</v>
      </c>
      <c r="H4901" s="1283"/>
      <c r="I4901" s="1283"/>
      <c r="J4901" s="1283"/>
      <c r="K4901" s="1283"/>
      <c r="L4901" s="1283"/>
      <c r="M4901" s="1283"/>
      <c r="N4901" s="1283"/>
      <c r="O4901" s="1283"/>
      <c r="P4901" s="1283">
        <v>8.83</v>
      </c>
      <c r="R4901" s="1067"/>
      <c r="Z4901" s="21"/>
      <c r="AH4901"/>
    </row>
    <row r="4902" spans="1:34" ht="11.25" customHeight="1">
      <c r="A4902"/>
      <c r="B4902" s="1281" t="s">
        <v>63</v>
      </c>
      <c r="C4902" s="1282">
        <v>3040</v>
      </c>
      <c r="D4902" s="1341" t="str">
        <f t="shared" si="90"/>
        <v>MN3040</v>
      </c>
      <c r="E4902" s="1514" t="s">
        <v>125</v>
      </c>
      <c r="F4902" s="1390">
        <v>500</v>
      </c>
      <c r="G4902" s="1283">
        <v>5.09</v>
      </c>
      <c r="H4902" s="1283"/>
      <c r="I4902" s="1283"/>
      <c r="J4902" s="1283"/>
      <c r="K4902" s="1283"/>
      <c r="L4902" s="1283"/>
      <c r="M4902" s="1283"/>
      <c r="N4902" s="1283"/>
      <c r="O4902" s="1283"/>
      <c r="P4902" s="1283">
        <v>7</v>
      </c>
      <c r="R4902" s="1067"/>
      <c r="Z4902" s="21"/>
      <c r="AH4902"/>
    </row>
    <row r="4903" spans="1:34" ht="11.25" customHeight="1">
      <c r="A4903"/>
      <c r="B4903" s="1281" t="s">
        <v>63</v>
      </c>
      <c r="C4903" s="1282">
        <v>3042</v>
      </c>
      <c r="D4903" s="1341" t="str">
        <f t="shared" si="90"/>
        <v>MN3042</v>
      </c>
      <c r="E4903" s="1514" t="s">
        <v>123</v>
      </c>
      <c r="F4903" s="1390">
        <v>500</v>
      </c>
      <c r="G4903" s="1283">
        <v>4.88</v>
      </c>
      <c r="H4903" s="1283"/>
      <c r="I4903" s="1283"/>
      <c r="J4903" s="1283"/>
      <c r="K4903" s="1283"/>
      <c r="L4903" s="1283"/>
      <c r="M4903" s="1283"/>
      <c r="N4903" s="1283"/>
      <c r="O4903" s="1283"/>
      <c r="P4903" s="1283">
        <v>6.71</v>
      </c>
      <c r="R4903" s="1067"/>
      <c r="Z4903" s="21"/>
      <c r="AH4903"/>
    </row>
    <row r="4904" spans="1:34" ht="11.25" customHeight="1">
      <c r="A4904"/>
      <c r="B4904" s="1281" t="s">
        <v>63</v>
      </c>
      <c r="C4904" s="1282">
        <v>3064</v>
      </c>
      <c r="D4904" s="1341" t="str">
        <f t="shared" si="90"/>
        <v>MN3064</v>
      </c>
      <c r="E4904" s="1514" t="s">
        <v>121</v>
      </c>
      <c r="F4904" s="1390">
        <v>500</v>
      </c>
      <c r="G4904" s="1283">
        <v>3.77</v>
      </c>
      <c r="H4904" s="1283"/>
      <c r="I4904" s="1283"/>
      <c r="J4904" s="1283"/>
      <c r="K4904" s="1283"/>
      <c r="L4904" s="1283"/>
      <c r="M4904" s="1283"/>
      <c r="N4904" s="1283"/>
      <c r="O4904" s="1283"/>
      <c r="P4904" s="1283">
        <v>5.2</v>
      </c>
      <c r="R4904" s="1067"/>
      <c r="Z4904" s="21"/>
      <c r="AH4904"/>
    </row>
    <row r="4905" spans="1:34" ht="11.25" customHeight="1">
      <c r="A4905"/>
      <c r="B4905" s="1281" t="s">
        <v>63</v>
      </c>
      <c r="C4905" s="1282">
        <v>3066</v>
      </c>
      <c r="D4905" s="1341" t="str">
        <f t="shared" si="90"/>
        <v>MN3066</v>
      </c>
      <c r="E4905" s="1514" t="s">
        <v>121</v>
      </c>
      <c r="F4905" s="1390">
        <v>500</v>
      </c>
      <c r="G4905" s="1283">
        <v>4.37</v>
      </c>
      <c r="H4905" s="1283"/>
      <c r="I4905" s="1283"/>
      <c r="J4905" s="1283"/>
      <c r="K4905" s="1283"/>
      <c r="L4905" s="1283"/>
      <c r="M4905" s="1283"/>
      <c r="N4905" s="1283"/>
      <c r="O4905" s="1283"/>
      <c r="P4905" s="1283">
        <v>6.02</v>
      </c>
      <c r="R4905" s="1067"/>
      <c r="Z4905" s="21"/>
      <c r="AH4905"/>
    </row>
    <row r="4906" spans="1:34" ht="11.25" customHeight="1">
      <c r="A4906"/>
      <c r="B4906" s="1281" t="s">
        <v>63</v>
      </c>
      <c r="C4906" s="1282">
        <v>3076</v>
      </c>
      <c r="D4906" s="1341" t="str">
        <f t="shared" si="90"/>
        <v>MN3076</v>
      </c>
      <c r="E4906" s="1514" t="s">
        <v>121</v>
      </c>
      <c r="F4906" s="1390">
        <v>500</v>
      </c>
      <c r="G4906" s="1283">
        <v>3.45</v>
      </c>
      <c r="H4906" s="1283"/>
      <c r="I4906" s="1283"/>
      <c r="J4906" s="1283"/>
      <c r="K4906" s="1283"/>
      <c r="L4906" s="1283"/>
      <c r="M4906" s="1283"/>
      <c r="N4906" s="1283"/>
      <c r="O4906" s="1283"/>
      <c r="P4906" s="1283">
        <v>4.75</v>
      </c>
      <c r="R4906" s="1067"/>
      <c r="Z4906" s="21"/>
      <c r="AH4906"/>
    </row>
    <row r="4907" spans="1:34" ht="11.25" customHeight="1">
      <c r="A4907"/>
      <c r="B4907" s="1281" t="s">
        <v>63</v>
      </c>
      <c r="C4907" s="1282">
        <v>3081</v>
      </c>
      <c r="D4907" s="1341" t="str">
        <f t="shared" si="90"/>
        <v>MN3081</v>
      </c>
      <c r="E4907" s="1514" t="s">
        <v>123</v>
      </c>
      <c r="F4907" s="1390">
        <v>500</v>
      </c>
      <c r="G4907" s="1283">
        <v>5.0999999999999996</v>
      </c>
      <c r="H4907" s="1283"/>
      <c r="I4907" s="1283"/>
      <c r="J4907" s="1283"/>
      <c r="K4907" s="1283"/>
      <c r="L4907" s="1283"/>
      <c r="M4907" s="1283"/>
      <c r="N4907" s="1283"/>
      <c r="O4907" s="1283"/>
      <c r="P4907" s="1283">
        <v>7.02</v>
      </c>
      <c r="R4907" s="1067"/>
      <c r="Z4907" s="21"/>
      <c r="AH4907"/>
    </row>
    <row r="4908" spans="1:34" ht="11.25" customHeight="1">
      <c r="A4908"/>
      <c r="B4908" s="1281" t="s">
        <v>63</v>
      </c>
      <c r="C4908" s="1282">
        <v>3082</v>
      </c>
      <c r="D4908" s="1341" t="str">
        <f t="shared" si="90"/>
        <v>MN3082</v>
      </c>
      <c r="E4908" s="1514" t="s">
        <v>123</v>
      </c>
      <c r="F4908" s="1390">
        <v>500</v>
      </c>
      <c r="G4908" s="1283">
        <v>4.0199999999999996</v>
      </c>
      <c r="H4908" s="1283"/>
      <c r="I4908" s="1283"/>
      <c r="J4908" s="1283"/>
      <c r="K4908" s="1283"/>
      <c r="L4908" s="1283"/>
      <c r="M4908" s="1283"/>
      <c r="N4908" s="1283"/>
      <c r="O4908" s="1283"/>
      <c r="P4908" s="1283">
        <v>5.53</v>
      </c>
      <c r="R4908" s="1067"/>
      <c r="Z4908" s="21"/>
      <c r="AH4908"/>
    </row>
    <row r="4909" spans="1:34" ht="11.25" customHeight="1">
      <c r="A4909"/>
      <c r="B4909" s="1281" t="s">
        <v>63</v>
      </c>
      <c r="C4909" s="1282">
        <v>3085</v>
      </c>
      <c r="D4909" s="1341" t="str">
        <f t="shared" si="90"/>
        <v>MN3085</v>
      </c>
      <c r="E4909" s="1514" t="s">
        <v>123</v>
      </c>
      <c r="F4909" s="1390">
        <v>500</v>
      </c>
      <c r="G4909" s="1283">
        <v>4.4400000000000004</v>
      </c>
      <c r="H4909" s="1283"/>
      <c r="I4909" s="1283"/>
      <c r="J4909" s="1283"/>
      <c r="K4909" s="1283"/>
      <c r="L4909" s="1283"/>
      <c r="M4909" s="1283"/>
      <c r="N4909" s="1283"/>
      <c r="O4909" s="1283"/>
      <c r="P4909" s="1283">
        <v>6.11</v>
      </c>
      <c r="R4909" s="1067"/>
      <c r="Z4909" s="21"/>
      <c r="AH4909"/>
    </row>
    <row r="4910" spans="1:34" ht="11.25" customHeight="1">
      <c r="A4910"/>
      <c r="B4910" s="1281" t="s">
        <v>63</v>
      </c>
      <c r="C4910" s="1282">
        <v>3110</v>
      </c>
      <c r="D4910" s="1341" t="str">
        <f t="shared" si="90"/>
        <v>MN3110</v>
      </c>
      <c r="E4910" s="1514" t="s">
        <v>123</v>
      </c>
      <c r="F4910" s="1390">
        <v>500</v>
      </c>
      <c r="G4910" s="1283">
        <v>4.8600000000000003</v>
      </c>
      <c r="H4910" s="1283"/>
      <c r="I4910" s="1283"/>
      <c r="J4910" s="1283"/>
      <c r="K4910" s="1283"/>
      <c r="L4910" s="1283"/>
      <c r="M4910" s="1283"/>
      <c r="N4910" s="1283"/>
      <c r="O4910" s="1283"/>
      <c r="P4910" s="1283">
        <v>6.69</v>
      </c>
      <c r="R4910" s="1067"/>
      <c r="Z4910" s="21"/>
      <c r="AH4910"/>
    </row>
    <row r="4911" spans="1:34" ht="11.25" customHeight="1">
      <c r="A4911"/>
      <c r="B4911" s="1281" t="s">
        <v>63</v>
      </c>
      <c r="C4911" s="1282">
        <v>3111</v>
      </c>
      <c r="D4911" s="1341" t="str">
        <f t="shared" si="90"/>
        <v>MN3111</v>
      </c>
      <c r="E4911" s="1514" t="s">
        <v>122</v>
      </c>
      <c r="F4911" s="1390">
        <v>500</v>
      </c>
      <c r="G4911" s="1283">
        <v>2.58</v>
      </c>
      <c r="H4911" s="1283"/>
      <c r="I4911" s="1283"/>
      <c r="J4911" s="1283"/>
      <c r="K4911" s="1283"/>
      <c r="L4911" s="1283"/>
      <c r="M4911" s="1283"/>
      <c r="N4911" s="1283"/>
      <c r="O4911" s="1283"/>
      <c r="P4911" s="1283">
        <v>3.55</v>
      </c>
      <c r="R4911" s="1067"/>
      <c r="Z4911" s="21"/>
      <c r="AH4911"/>
    </row>
    <row r="4912" spans="1:34" ht="11.25" customHeight="1">
      <c r="A4912"/>
      <c r="B4912" s="1281" t="s">
        <v>63</v>
      </c>
      <c r="C4912" s="1282">
        <v>3113</v>
      </c>
      <c r="D4912" s="1341" t="str">
        <f t="shared" si="90"/>
        <v>MN3113</v>
      </c>
      <c r="E4912" s="1514" t="s">
        <v>121</v>
      </c>
      <c r="F4912" s="1390">
        <v>500</v>
      </c>
      <c r="G4912" s="1283">
        <v>2.25</v>
      </c>
      <c r="H4912" s="1283"/>
      <c r="I4912" s="1283"/>
      <c r="J4912" s="1283"/>
      <c r="K4912" s="1283"/>
      <c r="L4912" s="1283"/>
      <c r="M4912" s="1283"/>
      <c r="N4912" s="1283"/>
      <c r="O4912" s="1283"/>
      <c r="P4912" s="1283">
        <v>3.1</v>
      </c>
      <c r="R4912" s="1067"/>
      <c r="Z4912" s="21"/>
      <c r="AH4912"/>
    </row>
    <row r="4913" spans="1:34" ht="11.25" customHeight="1">
      <c r="A4913"/>
      <c r="B4913" s="1281" t="s">
        <v>63</v>
      </c>
      <c r="C4913" s="1282">
        <v>3114</v>
      </c>
      <c r="D4913" s="1341" t="str">
        <f t="shared" si="90"/>
        <v>MN3114</v>
      </c>
      <c r="E4913" s="1514" t="s">
        <v>123</v>
      </c>
      <c r="F4913" s="1390">
        <v>500</v>
      </c>
      <c r="G4913" s="1283">
        <v>3.13</v>
      </c>
      <c r="H4913" s="1283"/>
      <c r="I4913" s="1283"/>
      <c r="J4913" s="1283"/>
      <c r="K4913" s="1283"/>
      <c r="L4913" s="1283"/>
      <c r="M4913" s="1283"/>
      <c r="N4913" s="1283"/>
      <c r="O4913" s="1283"/>
      <c r="P4913" s="1283">
        <v>4.3</v>
      </c>
      <c r="R4913" s="1067"/>
      <c r="Z4913" s="21"/>
      <c r="AH4913"/>
    </row>
    <row r="4914" spans="1:34" ht="11.25" customHeight="1">
      <c r="A4914"/>
      <c r="B4914" s="1281" t="s">
        <v>63</v>
      </c>
      <c r="C4914" s="1282">
        <v>3126</v>
      </c>
      <c r="D4914" s="1341" t="str">
        <f t="shared" si="90"/>
        <v>MN3126</v>
      </c>
      <c r="E4914" s="1514" t="s">
        <v>123</v>
      </c>
      <c r="F4914" s="1390">
        <v>500</v>
      </c>
      <c r="G4914" s="1283">
        <v>1.67</v>
      </c>
      <c r="H4914" s="1283"/>
      <c r="I4914" s="1283"/>
      <c r="J4914" s="1283"/>
      <c r="K4914" s="1283"/>
      <c r="L4914" s="1283"/>
      <c r="M4914" s="1283"/>
      <c r="N4914" s="1283"/>
      <c r="O4914" s="1283"/>
      <c r="P4914" s="1283">
        <v>2.2999999999999998</v>
      </c>
      <c r="R4914" s="1067"/>
      <c r="Z4914" s="21"/>
      <c r="AH4914"/>
    </row>
    <row r="4915" spans="1:34" ht="11.25" customHeight="1">
      <c r="A4915"/>
      <c r="B4915" s="1281" t="s">
        <v>63</v>
      </c>
      <c r="C4915" s="1282">
        <v>3131</v>
      </c>
      <c r="D4915" s="1341" t="str">
        <f t="shared" si="90"/>
        <v>MN3131</v>
      </c>
      <c r="E4915" s="1514" t="s">
        <v>125</v>
      </c>
      <c r="F4915" s="1390">
        <v>500</v>
      </c>
      <c r="G4915" s="1283">
        <v>2.69</v>
      </c>
      <c r="H4915" s="1283"/>
      <c r="I4915" s="1283"/>
      <c r="J4915" s="1283"/>
      <c r="K4915" s="1283"/>
      <c r="L4915" s="1283"/>
      <c r="M4915" s="1283"/>
      <c r="N4915" s="1283"/>
      <c r="O4915" s="1283"/>
      <c r="P4915" s="1283">
        <v>3.7</v>
      </c>
      <c r="R4915" s="1067"/>
      <c r="Z4915" s="21"/>
      <c r="AH4915"/>
    </row>
    <row r="4916" spans="1:34" ht="11.25" customHeight="1">
      <c r="A4916"/>
      <c r="B4916" s="1281" t="s">
        <v>63</v>
      </c>
      <c r="C4916" s="1282">
        <v>3132</v>
      </c>
      <c r="D4916" s="1341" t="str">
        <f t="shared" si="90"/>
        <v>MN3132</v>
      </c>
      <c r="E4916" s="1514" t="s">
        <v>125</v>
      </c>
      <c r="F4916" s="1390">
        <v>500</v>
      </c>
      <c r="G4916" s="1283">
        <v>2.67</v>
      </c>
      <c r="H4916" s="1283"/>
      <c r="I4916" s="1283"/>
      <c r="J4916" s="1283"/>
      <c r="K4916" s="1283"/>
      <c r="L4916" s="1283"/>
      <c r="M4916" s="1283"/>
      <c r="N4916" s="1283"/>
      <c r="O4916" s="1283"/>
      <c r="P4916" s="1283">
        <v>3.68</v>
      </c>
      <c r="R4916" s="1067"/>
      <c r="Z4916" s="21"/>
      <c r="AH4916"/>
    </row>
    <row r="4917" spans="1:34" ht="11.25" customHeight="1">
      <c r="A4917"/>
      <c r="B4917" s="1281" t="s">
        <v>63</v>
      </c>
      <c r="C4917" s="1282">
        <v>3145</v>
      </c>
      <c r="D4917" s="1341" t="str">
        <f t="shared" si="90"/>
        <v>MN3145</v>
      </c>
      <c r="E4917" s="1514" t="s">
        <v>125</v>
      </c>
      <c r="F4917" s="1390">
        <v>500</v>
      </c>
      <c r="G4917" s="1283">
        <v>2.19</v>
      </c>
      <c r="H4917" s="1283"/>
      <c r="I4917" s="1283"/>
      <c r="J4917" s="1283"/>
      <c r="K4917" s="1283"/>
      <c r="L4917" s="1283"/>
      <c r="M4917" s="1283"/>
      <c r="N4917" s="1283"/>
      <c r="O4917" s="1283"/>
      <c r="P4917" s="1283">
        <v>3.01</v>
      </c>
      <c r="R4917" s="1067"/>
      <c r="Z4917" s="21"/>
      <c r="AH4917"/>
    </row>
    <row r="4918" spans="1:34" ht="11.25" customHeight="1">
      <c r="A4918"/>
      <c r="B4918" s="1281" t="s">
        <v>63</v>
      </c>
      <c r="C4918" s="1282">
        <v>3146</v>
      </c>
      <c r="D4918" s="1341" t="str">
        <f t="shared" si="90"/>
        <v>MN3146</v>
      </c>
      <c r="E4918" s="1514" t="s">
        <v>123</v>
      </c>
      <c r="F4918" s="1390">
        <v>500</v>
      </c>
      <c r="G4918" s="1283">
        <v>4.2300000000000004</v>
      </c>
      <c r="H4918" s="1283"/>
      <c r="I4918" s="1283"/>
      <c r="J4918" s="1283"/>
      <c r="K4918" s="1283"/>
      <c r="L4918" s="1283"/>
      <c r="M4918" s="1283"/>
      <c r="N4918" s="1283"/>
      <c r="O4918" s="1283"/>
      <c r="P4918" s="1283">
        <v>5.82</v>
      </c>
      <c r="R4918" s="1067"/>
      <c r="Z4918" s="21"/>
      <c r="AH4918"/>
    </row>
    <row r="4919" spans="1:34" ht="11.25" customHeight="1">
      <c r="A4919"/>
      <c r="B4919" s="1281" t="s">
        <v>63</v>
      </c>
      <c r="C4919" s="1282">
        <v>3169</v>
      </c>
      <c r="D4919" s="1341" t="str">
        <f t="shared" si="90"/>
        <v>MN3169</v>
      </c>
      <c r="E4919" s="1514" t="s">
        <v>123</v>
      </c>
      <c r="F4919" s="1390">
        <v>500</v>
      </c>
      <c r="G4919" s="1283">
        <v>2.35</v>
      </c>
      <c r="H4919" s="1283"/>
      <c r="I4919" s="1283"/>
      <c r="J4919" s="1283"/>
      <c r="K4919" s="1283"/>
      <c r="L4919" s="1283"/>
      <c r="M4919" s="1283"/>
      <c r="N4919" s="1283"/>
      <c r="O4919" s="1283"/>
      <c r="P4919" s="1283">
        <v>3.23</v>
      </c>
      <c r="R4919" s="1067"/>
      <c r="Z4919" s="21"/>
      <c r="AH4919"/>
    </row>
    <row r="4920" spans="1:34" ht="11.25" customHeight="1">
      <c r="A4920"/>
      <c r="B4920" s="1281" t="s">
        <v>63</v>
      </c>
      <c r="C4920" s="1282">
        <v>3179</v>
      </c>
      <c r="D4920" s="1341" t="str">
        <f t="shared" si="90"/>
        <v>MN3179</v>
      </c>
      <c r="E4920" s="1514" t="s">
        <v>121</v>
      </c>
      <c r="F4920" s="1390">
        <v>500</v>
      </c>
      <c r="G4920" s="1283">
        <v>2.12</v>
      </c>
      <c r="H4920" s="1283"/>
      <c r="I4920" s="1283"/>
      <c r="J4920" s="1283"/>
      <c r="K4920" s="1283"/>
      <c r="L4920" s="1283"/>
      <c r="M4920" s="1283"/>
      <c r="N4920" s="1283"/>
      <c r="O4920" s="1283"/>
      <c r="P4920" s="1283">
        <v>2.92</v>
      </c>
      <c r="R4920" s="1067"/>
      <c r="Z4920" s="21"/>
      <c r="AH4920"/>
    </row>
    <row r="4921" spans="1:34" ht="11.25" customHeight="1">
      <c r="A4921"/>
      <c r="B4921" s="1281" t="s">
        <v>63</v>
      </c>
      <c r="C4921" s="1282">
        <v>3180</v>
      </c>
      <c r="D4921" s="1341" t="str">
        <f t="shared" si="90"/>
        <v>MN3180</v>
      </c>
      <c r="E4921" s="1514" t="s">
        <v>121</v>
      </c>
      <c r="F4921" s="1390">
        <v>500</v>
      </c>
      <c r="G4921" s="1283">
        <v>2.3199999999999998</v>
      </c>
      <c r="H4921" s="1283"/>
      <c r="I4921" s="1283"/>
      <c r="J4921" s="1283"/>
      <c r="K4921" s="1283"/>
      <c r="L4921" s="1283"/>
      <c r="M4921" s="1283"/>
      <c r="N4921" s="1283"/>
      <c r="O4921" s="1283"/>
      <c r="P4921" s="1283">
        <v>3.19</v>
      </c>
      <c r="R4921" s="1067"/>
      <c r="Z4921" s="21"/>
      <c r="AH4921"/>
    </row>
    <row r="4922" spans="1:34" ht="11.25" customHeight="1">
      <c r="A4922"/>
      <c r="B4922" s="1281" t="s">
        <v>63</v>
      </c>
      <c r="C4922" s="1282">
        <v>3188</v>
      </c>
      <c r="D4922" s="1341" t="str">
        <f t="shared" si="90"/>
        <v>MN3188</v>
      </c>
      <c r="E4922" s="1514" t="s">
        <v>125</v>
      </c>
      <c r="F4922" s="1390">
        <v>500</v>
      </c>
      <c r="G4922" s="1283">
        <v>2.4500000000000002</v>
      </c>
      <c r="H4922" s="1283"/>
      <c r="I4922" s="1283"/>
      <c r="J4922" s="1283"/>
      <c r="K4922" s="1283"/>
      <c r="L4922" s="1283"/>
      <c r="M4922" s="1283"/>
      <c r="N4922" s="1283"/>
      <c r="O4922" s="1283"/>
      <c r="P4922" s="1283">
        <v>3.37</v>
      </c>
      <c r="R4922" s="1067"/>
      <c r="Z4922" s="21"/>
      <c r="AH4922"/>
    </row>
    <row r="4923" spans="1:34" ht="11.25" customHeight="1">
      <c r="A4923"/>
      <c r="B4923" s="1281" t="s">
        <v>63</v>
      </c>
      <c r="C4923" s="1282">
        <v>3220</v>
      </c>
      <c r="D4923" s="1341" t="str">
        <f t="shared" si="90"/>
        <v>MN3220</v>
      </c>
      <c r="E4923" s="1514" t="s">
        <v>125</v>
      </c>
      <c r="F4923" s="1390">
        <v>500</v>
      </c>
      <c r="G4923" s="1283">
        <v>1.91</v>
      </c>
      <c r="H4923" s="1283"/>
      <c r="I4923" s="1283"/>
      <c r="J4923" s="1283"/>
      <c r="K4923" s="1283"/>
      <c r="L4923" s="1283"/>
      <c r="M4923" s="1283"/>
      <c r="N4923" s="1283"/>
      <c r="O4923" s="1283"/>
      <c r="P4923" s="1283">
        <v>2.63</v>
      </c>
      <c r="R4923" s="1067"/>
      <c r="Z4923" s="21"/>
      <c r="AH4923"/>
    </row>
    <row r="4924" spans="1:34" ht="11.25" customHeight="1">
      <c r="A4924"/>
      <c r="B4924" s="1281" t="s">
        <v>63</v>
      </c>
      <c r="C4924" s="1282">
        <v>3224</v>
      </c>
      <c r="D4924" s="1341" t="str">
        <f t="shared" si="90"/>
        <v>MN3224</v>
      </c>
      <c r="E4924" s="1514" t="s">
        <v>125</v>
      </c>
      <c r="F4924" s="1390">
        <v>500</v>
      </c>
      <c r="G4924" s="1283">
        <v>3.16</v>
      </c>
      <c r="H4924" s="1283"/>
      <c r="I4924" s="1283"/>
      <c r="J4924" s="1283"/>
      <c r="K4924" s="1283"/>
      <c r="L4924" s="1283"/>
      <c r="M4924" s="1283"/>
      <c r="N4924" s="1283"/>
      <c r="O4924" s="1283"/>
      <c r="P4924" s="1283">
        <v>4.3499999999999996</v>
      </c>
      <c r="R4924" s="1067"/>
      <c r="Z4924" s="21"/>
      <c r="AH4924"/>
    </row>
    <row r="4925" spans="1:34" ht="11.25" customHeight="1">
      <c r="A4925"/>
      <c r="B4925" s="1281" t="s">
        <v>63</v>
      </c>
      <c r="C4925" s="1282">
        <v>3227</v>
      </c>
      <c r="D4925" s="1341" t="str">
        <f t="shared" si="90"/>
        <v>MN3227</v>
      </c>
      <c r="E4925" s="1514" t="s">
        <v>125</v>
      </c>
      <c r="F4925" s="1390">
        <v>500</v>
      </c>
      <c r="G4925" s="1283">
        <v>4.28</v>
      </c>
      <c r="H4925" s="1283"/>
      <c r="I4925" s="1283"/>
      <c r="J4925" s="1283"/>
      <c r="K4925" s="1283"/>
      <c r="L4925" s="1283"/>
      <c r="M4925" s="1283"/>
      <c r="N4925" s="1283"/>
      <c r="O4925" s="1283"/>
      <c r="P4925" s="1283">
        <v>5.89</v>
      </c>
      <c r="R4925" s="1067"/>
      <c r="Z4925" s="21"/>
      <c r="AH4925"/>
    </row>
    <row r="4926" spans="1:34" ht="11.25" customHeight="1">
      <c r="A4926"/>
      <c r="B4926" s="1281" t="s">
        <v>63</v>
      </c>
      <c r="C4926" s="1282">
        <v>3241</v>
      </c>
      <c r="D4926" s="1341" t="str">
        <f t="shared" si="90"/>
        <v>MN3241</v>
      </c>
      <c r="E4926" s="1514" t="s">
        <v>125</v>
      </c>
      <c r="F4926" s="1390">
        <v>500</v>
      </c>
      <c r="G4926" s="1283">
        <v>3.06</v>
      </c>
      <c r="H4926" s="1283"/>
      <c r="I4926" s="1283"/>
      <c r="J4926" s="1283"/>
      <c r="K4926" s="1283"/>
      <c r="L4926" s="1283"/>
      <c r="M4926" s="1283"/>
      <c r="N4926" s="1283"/>
      <c r="O4926" s="1283"/>
      <c r="P4926" s="1283">
        <v>4.21</v>
      </c>
      <c r="R4926" s="1067"/>
      <c r="Z4926" s="21"/>
      <c r="AH4926"/>
    </row>
    <row r="4927" spans="1:34" ht="11.25" customHeight="1">
      <c r="A4927"/>
      <c r="B4927" s="1281" t="s">
        <v>63</v>
      </c>
      <c r="C4927" s="1282">
        <v>3255</v>
      </c>
      <c r="D4927" s="1341" t="str">
        <f t="shared" si="90"/>
        <v>MN3255</v>
      </c>
      <c r="E4927" s="1514" t="s">
        <v>125</v>
      </c>
      <c r="F4927" s="1390">
        <v>500</v>
      </c>
      <c r="G4927" s="1283">
        <v>2.19</v>
      </c>
      <c r="H4927" s="1283"/>
      <c r="I4927" s="1283"/>
      <c r="J4927" s="1283"/>
      <c r="K4927" s="1283"/>
      <c r="L4927" s="1283"/>
      <c r="M4927" s="1283"/>
      <c r="N4927" s="1283"/>
      <c r="O4927" s="1283"/>
      <c r="P4927" s="1283">
        <v>3.01</v>
      </c>
      <c r="R4927" s="1067"/>
      <c r="Z4927" s="21"/>
      <c r="AH4927"/>
    </row>
    <row r="4928" spans="1:34" ht="11.25" customHeight="1">
      <c r="A4928"/>
      <c r="B4928" s="1281" t="s">
        <v>63</v>
      </c>
      <c r="C4928" s="1282">
        <v>3257</v>
      </c>
      <c r="D4928" s="1341" t="str">
        <f t="shared" si="90"/>
        <v>MN3257</v>
      </c>
      <c r="E4928" s="1514" t="s">
        <v>125</v>
      </c>
      <c r="F4928" s="1390">
        <v>500</v>
      </c>
      <c r="G4928" s="1283">
        <v>2.66</v>
      </c>
      <c r="H4928" s="1283"/>
      <c r="I4928" s="1283"/>
      <c r="J4928" s="1283"/>
      <c r="K4928" s="1283"/>
      <c r="L4928" s="1283"/>
      <c r="M4928" s="1283"/>
      <c r="N4928" s="1283"/>
      <c r="O4928" s="1283"/>
      <c r="P4928" s="1283">
        <v>3.66</v>
      </c>
      <c r="R4928" s="1067"/>
      <c r="Z4928" s="21"/>
      <c r="AH4928"/>
    </row>
    <row r="4929" spans="1:34" ht="11.25" customHeight="1">
      <c r="A4929"/>
      <c r="B4929" s="1281" t="s">
        <v>63</v>
      </c>
      <c r="C4929" s="1282">
        <v>3300</v>
      </c>
      <c r="D4929" s="1341" t="str">
        <f t="shared" si="90"/>
        <v>MN3300</v>
      </c>
      <c r="E4929" s="1514" t="s">
        <v>125</v>
      </c>
      <c r="F4929" s="1390">
        <v>500</v>
      </c>
      <c r="G4929" s="1283">
        <v>4.2300000000000004</v>
      </c>
      <c r="H4929" s="1283"/>
      <c r="I4929" s="1283"/>
      <c r="J4929" s="1283"/>
      <c r="K4929" s="1283"/>
      <c r="L4929" s="1283"/>
      <c r="M4929" s="1283"/>
      <c r="N4929" s="1283"/>
      <c r="O4929" s="1283"/>
      <c r="P4929" s="1283">
        <v>5.82</v>
      </c>
      <c r="R4929" s="1067"/>
      <c r="Z4929" s="21"/>
      <c r="AH4929"/>
    </row>
    <row r="4930" spans="1:34" ht="11.25" customHeight="1">
      <c r="A4930"/>
      <c r="B4930" s="1281" t="s">
        <v>63</v>
      </c>
      <c r="C4930" s="1282">
        <v>3303</v>
      </c>
      <c r="D4930" s="1341" t="str">
        <f t="shared" si="90"/>
        <v>MN3303</v>
      </c>
      <c r="E4930" s="1514" t="s">
        <v>125</v>
      </c>
      <c r="F4930" s="1390">
        <v>500</v>
      </c>
      <c r="G4930" s="1283">
        <v>3.99</v>
      </c>
      <c r="H4930" s="1283"/>
      <c r="I4930" s="1283"/>
      <c r="J4930" s="1283"/>
      <c r="K4930" s="1283"/>
      <c r="L4930" s="1283"/>
      <c r="M4930" s="1283"/>
      <c r="N4930" s="1283"/>
      <c r="O4930" s="1283"/>
      <c r="P4930" s="1283">
        <v>5.49</v>
      </c>
      <c r="R4930" s="1067"/>
      <c r="Z4930" s="21"/>
      <c r="AH4930"/>
    </row>
    <row r="4931" spans="1:34" ht="11.25" customHeight="1">
      <c r="A4931"/>
      <c r="B4931" s="1281" t="s">
        <v>63</v>
      </c>
      <c r="C4931" s="1282">
        <v>3307</v>
      </c>
      <c r="D4931" s="1341" t="str">
        <f t="shared" si="90"/>
        <v>MN3307</v>
      </c>
      <c r="E4931" s="1514" t="s">
        <v>123</v>
      </c>
      <c r="F4931" s="1390">
        <v>500</v>
      </c>
      <c r="G4931" s="1283">
        <v>3.99</v>
      </c>
      <c r="H4931" s="1283"/>
      <c r="I4931" s="1283"/>
      <c r="J4931" s="1283"/>
      <c r="K4931" s="1283"/>
      <c r="L4931" s="1283"/>
      <c r="M4931" s="1283"/>
      <c r="N4931" s="1283"/>
      <c r="O4931" s="1283"/>
      <c r="P4931" s="1283">
        <v>5.49</v>
      </c>
      <c r="R4931" s="1067"/>
      <c r="Z4931" s="21"/>
      <c r="AH4931"/>
    </row>
    <row r="4932" spans="1:34" ht="11.25" customHeight="1">
      <c r="A4932"/>
      <c r="B4932" s="1281" t="s">
        <v>63</v>
      </c>
      <c r="C4932" s="1282">
        <v>3315</v>
      </c>
      <c r="D4932" s="1341" t="str">
        <f t="shared" si="90"/>
        <v>MN3315</v>
      </c>
      <c r="E4932" s="1514" t="s">
        <v>123</v>
      </c>
      <c r="F4932" s="1390">
        <v>500</v>
      </c>
      <c r="G4932" s="1283">
        <v>3.42</v>
      </c>
      <c r="H4932" s="1283"/>
      <c r="I4932" s="1283"/>
      <c r="J4932" s="1283"/>
      <c r="K4932" s="1283"/>
      <c r="L4932" s="1283"/>
      <c r="M4932" s="1283"/>
      <c r="N4932" s="1283"/>
      <c r="O4932" s="1283"/>
      <c r="P4932" s="1283">
        <v>4.71</v>
      </c>
      <c r="R4932" s="1067"/>
      <c r="Z4932" s="21"/>
      <c r="AH4932"/>
    </row>
    <row r="4933" spans="1:34" ht="11.25" customHeight="1">
      <c r="A4933"/>
      <c r="B4933" s="1281" t="s">
        <v>63</v>
      </c>
      <c r="C4933" s="1282">
        <v>3334</v>
      </c>
      <c r="D4933" s="1341" t="str">
        <f t="shared" si="90"/>
        <v>MN3334</v>
      </c>
      <c r="E4933" s="1514" t="s">
        <v>124</v>
      </c>
      <c r="F4933" s="1390">
        <v>500</v>
      </c>
      <c r="G4933" s="1283">
        <v>2.56</v>
      </c>
      <c r="H4933" s="1283"/>
      <c r="I4933" s="1283"/>
      <c r="J4933" s="1283"/>
      <c r="K4933" s="1283"/>
      <c r="L4933" s="1283"/>
      <c r="M4933" s="1283"/>
      <c r="N4933" s="1283"/>
      <c r="O4933" s="1283"/>
      <c r="P4933" s="1283">
        <v>3.52</v>
      </c>
      <c r="R4933" s="1067"/>
      <c r="Z4933" s="21"/>
      <c r="AH4933"/>
    </row>
    <row r="4934" spans="1:34" ht="11.25" customHeight="1">
      <c r="A4934"/>
      <c r="B4934" s="1281" t="s">
        <v>63</v>
      </c>
      <c r="C4934" s="1282">
        <v>3341</v>
      </c>
      <c r="D4934" s="1341" t="str">
        <f t="shared" si="90"/>
        <v>MN3341</v>
      </c>
      <c r="E4934" s="1514" t="s">
        <v>123</v>
      </c>
      <c r="F4934" s="1390">
        <v>500</v>
      </c>
      <c r="G4934" s="1283">
        <v>2.64</v>
      </c>
      <c r="H4934" s="1283"/>
      <c r="I4934" s="1283"/>
      <c r="J4934" s="1283"/>
      <c r="K4934" s="1283"/>
      <c r="L4934" s="1283"/>
      <c r="M4934" s="1283"/>
      <c r="N4934" s="1283"/>
      <c r="O4934" s="1283"/>
      <c r="P4934" s="1283">
        <v>3.63</v>
      </c>
      <c r="R4934" s="1067"/>
      <c r="Z4934" s="21"/>
      <c r="AH4934"/>
    </row>
    <row r="4935" spans="1:34" ht="11.25" customHeight="1">
      <c r="A4935"/>
      <c r="B4935" s="1281" t="s">
        <v>63</v>
      </c>
      <c r="C4935" s="1282">
        <v>3365</v>
      </c>
      <c r="D4935" s="1341" t="str">
        <f t="shared" si="90"/>
        <v>MN3365</v>
      </c>
      <c r="E4935" s="1514" t="s">
        <v>125</v>
      </c>
      <c r="F4935" s="1390">
        <v>550</v>
      </c>
      <c r="G4935" s="1283">
        <v>5.7</v>
      </c>
      <c r="H4935" s="1283"/>
      <c r="I4935" s="1283"/>
      <c r="J4935" s="1283"/>
      <c r="K4935" s="1283"/>
      <c r="L4935" s="1283"/>
      <c r="M4935" s="1283"/>
      <c r="N4935" s="1283"/>
      <c r="O4935" s="1283"/>
      <c r="P4935" s="1283">
        <v>7.85</v>
      </c>
      <c r="R4935" s="1067"/>
      <c r="Z4935" s="21"/>
      <c r="AH4935"/>
    </row>
    <row r="4936" spans="1:34" ht="11.25" customHeight="1">
      <c r="A4936"/>
      <c r="B4936" s="1281" t="s">
        <v>63</v>
      </c>
      <c r="C4936" s="1282">
        <v>3372</v>
      </c>
      <c r="D4936" s="1341" t="str">
        <f t="shared" si="90"/>
        <v>MN3372</v>
      </c>
      <c r="E4936" s="1514" t="s">
        <v>121</v>
      </c>
      <c r="F4936" s="1390">
        <v>500</v>
      </c>
      <c r="G4936" s="1283">
        <v>3.35</v>
      </c>
      <c r="H4936" s="1283"/>
      <c r="I4936" s="1283"/>
      <c r="J4936" s="1283"/>
      <c r="K4936" s="1283"/>
      <c r="L4936" s="1283"/>
      <c r="M4936" s="1283"/>
      <c r="N4936" s="1283"/>
      <c r="O4936" s="1283"/>
      <c r="P4936" s="1283">
        <v>4.62</v>
      </c>
      <c r="R4936" s="1067"/>
      <c r="Z4936" s="21"/>
      <c r="AH4936"/>
    </row>
    <row r="4937" spans="1:34" ht="11.25" customHeight="1">
      <c r="A4937"/>
      <c r="B4937" s="1281" t="s">
        <v>63</v>
      </c>
      <c r="C4937" s="1282">
        <v>3373</v>
      </c>
      <c r="D4937" s="1341" t="str">
        <f t="shared" si="90"/>
        <v>MN3373</v>
      </c>
      <c r="E4937" s="1514" t="s">
        <v>123</v>
      </c>
      <c r="F4937" s="1390">
        <v>500</v>
      </c>
      <c r="G4937" s="1283">
        <v>3.69</v>
      </c>
      <c r="H4937" s="1283"/>
      <c r="I4937" s="1283"/>
      <c r="J4937" s="1283"/>
      <c r="K4937" s="1283"/>
      <c r="L4937" s="1283"/>
      <c r="M4937" s="1283"/>
      <c r="N4937" s="1283"/>
      <c r="O4937" s="1283"/>
      <c r="P4937" s="1283">
        <v>5.08</v>
      </c>
      <c r="R4937" s="1067"/>
      <c r="Z4937" s="21"/>
      <c r="AH4937"/>
    </row>
    <row r="4938" spans="1:34" ht="11.25" customHeight="1">
      <c r="A4938"/>
      <c r="B4938" s="1281" t="s">
        <v>63</v>
      </c>
      <c r="C4938" s="1282">
        <v>3383</v>
      </c>
      <c r="D4938" s="1341" t="str">
        <f t="shared" si="90"/>
        <v>MN3383</v>
      </c>
      <c r="E4938" s="1514" t="s">
        <v>121</v>
      </c>
      <c r="F4938" s="1390">
        <v>500</v>
      </c>
      <c r="G4938" s="1283">
        <v>1.02</v>
      </c>
      <c r="H4938" s="1283"/>
      <c r="I4938" s="1283"/>
      <c r="J4938" s="1283"/>
      <c r="K4938" s="1283"/>
      <c r="L4938" s="1283"/>
      <c r="M4938" s="1283"/>
      <c r="N4938" s="1283"/>
      <c r="O4938" s="1283"/>
      <c r="P4938" s="1283">
        <v>1.4</v>
      </c>
      <c r="R4938" s="1067"/>
      <c r="Z4938" s="21"/>
      <c r="AH4938"/>
    </row>
    <row r="4939" spans="1:34" ht="11.25" customHeight="1">
      <c r="A4939"/>
      <c r="B4939" s="1281" t="s">
        <v>63</v>
      </c>
      <c r="C4939" s="1282">
        <v>3385</v>
      </c>
      <c r="D4939" s="1341" t="str">
        <f t="shared" si="90"/>
        <v>MN3385</v>
      </c>
      <c r="E4939" s="1514" t="s">
        <v>121</v>
      </c>
      <c r="F4939" s="1390">
        <v>500</v>
      </c>
      <c r="G4939" s="1283">
        <v>1.02</v>
      </c>
      <c r="H4939" s="1283"/>
      <c r="I4939" s="1283"/>
      <c r="J4939" s="1283"/>
      <c r="K4939" s="1283"/>
      <c r="L4939" s="1283"/>
      <c r="M4939" s="1283"/>
      <c r="N4939" s="1283"/>
      <c r="O4939" s="1283"/>
      <c r="P4939" s="1283">
        <v>1.4</v>
      </c>
      <c r="R4939" s="1067"/>
      <c r="Z4939" s="21"/>
      <c r="AH4939"/>
    </row>
    <row r="4940" spans="1:34" ht="11.25" customHeight="1">
      <c r="A4940"/>
      <c r="B4940" s="1281" t="s">
        <v>63</v>
      </c>
      <c r="C4940" s="1282">
        <v>3400</v>
      </c>
      <c r="D4940" s="1341" t="str">
        <f t="shared" ref="D4940:D5003" si="91">B4940&amp;TEXT(C4940,"0000")</f>
        <v>MN3400</v>
      </c>
      <c r="E4940" s="1514" t="s">
        <v>125</v>
      </c>
      <c r="F4940" s="1390">
        <v>500</v>
      </c>
      <c r="G4940" s="1283">
        <v>4.28</v>
      </c>
      <c r="H4940" s="1283"/>
      <c r="I4940" s="1283"/>
      <c r="J4940" s="1283"/>
      <c r="K4940" s="1283"/>
      <c r="L4940" s="1283"/>
      <c r="M4940" s="1283"/>
      <c r="N4940" s="1283"/>
      <c r="O4940" s="1283"/>
      <c r="P4940" s="1283">
        <v>5.89</v>
      </c>
      <c r="R4940" s="1067"/>
      <c r="Z4940" s="21"/>
      <c r="AH4940"/>
    </row>
    <row r="4941" spans="1:34" ht="11.25" customHeight="1">
      <c r="A4941"/>
      <c r="B4941" s="1281" t="s">
        <v>63</v>
      </c>
      <c r="C4941" s="1282">
        <v>3507</v>
      </c>
      <c r="D4941" s="1341" t="str">
        <f t="shared" si="91"/>
        <v>MN3507</v>
      </c>
      <c r="E4941" s="1514" t="s">
        <v>125</v>
      </c>
      <c r="F4941" s="1390">
        <v>500</v>
      </c>
      <c r="G4941" s="1283">
        <v>3.82</v>
      </c>
      <c r="H4941" s="1283"/>
      <c r="I4941" s="1283"/>
      <c r="J4941" s="1283"/>
      <c r="K4941" s="1283"/>
      <c r="L4941" s="1283"/>
      <c r="M4941" s="1283"/>
      <c r="N4941" s="1283"/>
      <c r="O4941" s="1283"/>
      <c r="P4941" s="1283">
        <v>5.26</v>
      </c>
      <c r="R4941" s="1067"/>
      <c r="Z4941" s="21"/>
      <c r="AH4941"/>
    </row>
    <row r="4942" spans="1:34" ht="11.25" customHeight="1">
      <c r="A4942"/>
      <c r="B4942" s="1281" t="s">
        <v>63</v>
      </c>
      <c r="C4942" s="1282">
        <v>3515</v>
      </c>
      <c r="D4942" s="1341" t="str">
        <f t="shared" si="91"/>
        <v>MN3515</v>
      </c>
      <c r="E4942" s="1514" t="s">
        <v>125</v>
      </c>
      <c r="F4942" s="1390">
        <v>500</v>
      </c>
      <c r="G4942" s="1283">
        <v>2.2999999999999998</v>
      </c>
      <c r="H4942" s="1283"/>
      <c r="I4942" s="1283"/>
      <c r="J4942" s="1283"/>
      <c r="K4942" s="1283"/>
      <c r="L4942" s="1283"/>
      <c r="M4942" s="1283"/>
      <c r="N4942" s="1283"/>
      <c r="O4942" s="1283"/>
      <c r="P4942" s="1283">
        <v>3.17</v>
      </c>
      <c r="R4942" s="1067"/>
      <c r="Z4942" s="21"/>
      <c r="AH4942"/>
    </row>
    <row r="4943" spans="1:34" ht="11.25" customHeight="1">
      <c r="A4943"/>
      <c r="B4943" s="1281" t="s">
        <v>63</v>
      </c>
      <c r="C4943" s="1282">
        <v>3548</v>
      </c>
      <c r="D4943" s="1341" t="str">
        <f t="shared" si="91"/>
        <v>MN3548</v>
      </c>
      <c r="E4943" s="1514" t="s">
        <v>125</v>
      </c>
      <c r="F4943" s="1390">
        <v>500</v>
      </c>
      <c r="G4943" s="1283">
        <v>1.1200000000000001</v>
      </c>
      <c r="H4943" s="1283"/>
      <c r="I4943" s="1283"/>
      <c r="J4943" s="1283"/>
      <c r="K4943" s="1283"/>
      <c r="L4943" s="1283"/>
      <c r="M4943" s="1283"/>
      <c r="N4943" s="1283"/>
      <c r="O4943" s="1283"/>
      <c r="P4943" s="1283">
        <v>1.54</v>
      </c>
      <c r="R4943" s="1067"/>
      <c r="Z4943" s="21"/>
      <c r="AH4943"/>
    </row>
    <row r="4944" spans="1:34" ht="11.25" customHeight="1">
      <c r="A4944"/>
      <c r="B4944" s="1281" t="s">
        <v>63</v>
      </c>
      <c r="C4944" s="1282">
        <v>3559</v>
      </c>
      <c r="D4944" s="1341" t="str">
        <f t="shared" si="91"/>
        <v>MN3559</v>
      </c>
      <c r="E4944" s="1514" t="s">
        <v>125</v>
      </c>
      <c r="F4944" s="1390">
        <v>500</v>
      </c>
      <c r="G4944" s="1283">
        <v>2.46</v>
      </c>
      <c r="H4944" s="1283"/>
      <c r="I4944" s="1283"/>
      <c r="J4944" s="1283"/>
      <c r="K4944" s="1283"/>
      <c r="L4944" s="1283"/>
      <c r="M4944" s="1283"/>
      <c r="N4944" s="1283"/>
      <c r="O4944" s="1283"/>
      <c r="P4944" s="1283">
        <v>3.39</v>
      </c>
      <c r="R4944" s="1067"/>
      <c r="Z4944" s="21"/>
      <c r="AH4944"/>
    </row>
    <row r="4945" spans="1:34" ht="11.25" customHeight="1">
      <c r="A4945"/>
      <c r="B4945" s="1281" t="s">
        <v>63</v>
      </c>
      <c r="C4945" s="1282">
        <v>3574</v>
      </c>
      <c r="D4945" s="1341" t="str">
        <f t="shared" si="91"/>
        <v>MN3574</v>
      </c>
      <c r="E4945" s="1514" t="s">
        <v>125</v>
      </c>
      <c r="F4945" s="1390">
        <v>500</v>
      </c>
      <c r="G4945" s="1283">
        <v>0.94</v>
      </c>
      <c r="H4945" s="1283"/>
      <c r="I4945" s="1283"/>
      <c r="J4945" s="1283"/>
      <c r="K4945" s="1283"/>
      <c r="L4945" s="1283"/>
      <c r="M4945" s="1283"/>
      <c r="N4945" s="1283"/>
      <c r="O4945" s="1283"/>
      <c r="P4945" s="1283">
        <v>1.29</v>
      </c>
      <c r="R4945" s="1067"/>
      <c r="Z4945" s="21"/>
      <c r="AH4945"/>
    </row>
    <row r="4946" spans="1:34" ht="11.25" customHeight="1">
      <c r="A4946"/>
      <c r="B4946" s="1281" t="s">
        <v>63</v>
      </c>
      <c r="C4946" s="1282">
        <v>3612</v>
      </c>
      <c r="D4946" s="1341" t="str">
        <f t="shared" si="91"/>
        <v>MN3612</v>
      </c>
      <c r="E4946" s="1514" t="s">
        <v>125</v>
      </c>
      <c r="F4946" s="1390">
        <v>500</v>
      </c>
      <c r="G4946" s="1283">
        <v>2.27</v>
      </c>
      <c r="H4946" s="1283"/>
      <c r="I4946" s="1283"/>
      <c r="J4946" s="1283"/>
      <c r="K4946" s="1283"/>
      <c r="L4946" s="1283"/>
      <c r="M4946" s="1283"/>
      <c r="N4946" s="1283"/>
      <c r="O4946" s="1283"/>
      <c r="P4946" s="1283">
        <v>3.12</v>
      </c>
      <c r="R4946" s="1067"/>
      <c r="Z4946" s="21"/>
      <c r="AH4946"/>
    </row>
    <row r="4947" spans="1:34" ht="11.25" customHeight="1">
      <c r="A4947"/>
      <c r="B4947" s="1281" t="s">
        <v>63</v>
      </c>
      <c r="C4947" s="1282">
        <v>3620</v>
      </c>
      <c r="D4947" s="1341" t="str">
        <f t="shared" si="91"/>
        <v>MN3620</v>
      </c>
      <c r="E4947" s="1514" t="s">
        <v>122</v>
      </c>
      <c r="F4947" s="1390">
        <v>500</v>
      </c>
      <c r="G4947" s="1283">
        <v>3.39</v>
      </c>
      <c r="H4947" s="1283"/>
      <c r="I4947" s="1283"/>
      <c r="J4947" s="1283"/>
      <c r="K4947" s="1283"/>
      <c r="L4947" s="1283"/>
      <c r="M4947" s="1283"/>
      <c r="N4947" s="1283"/>
      <c r="O4947" s="1283"/>
      <c r="P4947" s="1283">
        <v>4.66</v>
      </c>
      <c r="R4947" s="1067"/>
      <c r="Z4947" s="21"/>
      <c r="AH4947"/>
    </row>
    <row r="4948" spans="1:34" ht="11.25" customHeight="1">
      <c r="A4948"/>
      <c r="B4948" s="1281" t="s">
        <v>63</v>
      </c>
      <c r="C4948" s="1282">
        <v>3629</v>
      </c>
      <c r="D4948" s="1341" t="str">
        <f t="shared" si="91"/>
        <v>MN3629</v>
      </c>
      <c r="E4948" s="1514" t="s">
        <v>125</v>
      </c>
      <c r="F4948" s="1390">
        <v>500</v>
      </c>
      <c r="G4948" s="1283">
        <v>1.8</v>
      </c>
      <c r="H4948" s="1283"/>
      <c r="I4948" s="1283"/>
      <c r="J4948" s="1283"/>
      <c r="K4948" s="1283"/>
      <c r="L4948" s="1283"/>
      <c r="M4948" s="1283"/>
      <c r="N4948" s="1283"/>
      <c r="O4948" s="1283"/>
      <c r="P4948" s="1283">
        <v>2.48</v>
      </c>
      <c r="R4948" s="1067"/>
      <c r="Z4948" s="21"/>
      <c r="AH4948"/>
    </row>
    <row r="4949" spans="1:34" ht="11.25" customHeight="1">
      <c r="A4949"/>
      <c r="B4949" s="1281" t="s">
        <v>63</v>
      </c>
      <c r="C4949" s="1282">
        <v>3632</v>
      </c>
      <c r="D4949" s="1341" t="str">
        <f t="shared" si="91"/>
        <v>MN3632</v>
      </c>
      <c r="E4949" s="1514" t="s">
        <v>121</v>
      </c>
      <c r="F4949" s="1390">
        <v>500</v>
      </c>
      <c r="G4949" s="1283">
        <v>3.63</v>
      </c>
      <c r="H4949" s="1283"/>
      <c r="I4949" s="1283"/>
      <c r="J4949" s="1283"/>
      <c r="K4949" s="1283"/>
      <c r="L4949" s="1283"/>
      <c r="M4949" s="1283"/>
      <c r="N4949" s="1283"/>
      <c r="O4949" s="1283"/>
      <c r="P4949" s="1283">
        <v>5</v>
      </c>
      <c r="R4949" s="1067"/>
      <c r="Z4949" s="21"/>
      <c r="AH4949"/>
    </row>
    <row r="4950" spans="1:34" ht="11.25" customHeight="1">
      <c r="A4950"/>
      <c r="B4950" s="1281" t="s">
        <v>63</v>
      </c>
      <c r="C4950" s="1282">
        <v>3634</v>
      </c>
      <c r="D4950" s="1341" t="str">
        <f t="shared" si="91"/>
        <v>MN3634</v>
      </c>
      <c r="E4950" s="1514" t="s">
        <v>125</v>
      </c>
      <c r="F4950" s="1390">
        <v>500</v>
      </c>
      <c r="G4950" s="1283">
        <v>2.0299999999999998</v>
      </c>
      <c r="H4950" s="1283"/>
      <c r="I4950" s="1283"/>
      <c r="J4950" s="1283"/>
      <c r="K4950" s="1283"/>
      <c r="L4950" s="1283"/>
      <c r="M4950" s="1283"/>
      <c r="N4950" s="1283"/>
      <c r="O4950" s="1283"/>
      <c r="P4950" s="1283">
        <v>2.79</v>
      </c>
      <c r="R4950" s="1067"/>
      <c r="Z4950" s="21"/>
      <c r="AH4950"/>
    </row>
    <row r="4951" spans="1:34" ht="11.25" customHeight="1">
      <c r="A4951"/>
      <c r="B4951" s="1281" t="s">
        <v>63</v>
      </c>
      <c r="C4951" s="1282">
        <v>3635</v>
      </c>
      <c r="D4951" s="1341" t="str">
        <f t="shared" si="91"/>
        <v>MN3635</v>
      </c>
      <c r="E4951" s="1514" t="s">
        <v>125</v>
      </c>
      <c r="F4951" s="1390">
        <v>500</v>
      </c>
      <c r="G4951" s="1283">
        <v>2.35</v>
      </c>
      <c r="H4951" s="1283"/>
      <c r="I4951" s="1283"/>
      <c r="J4951" s="1283"/>
      <c r="K4951" s="1283"/>
      <c r="L4951" s="1283"/>
      <c r="M4951" s="1283"/>
      <c r="N4951" s="1283"/>
      <c r="O4951" s="1283"/>
      <c r="P4951" s="1283">
        <v>3.23</v>
      </c>
      <c r="R4951" s="1067"/>
      <c r="Z4951" s="21"/>
      <c r="AH4951"/>
    </row>
    <row r="4952" spans="1:34" ht="11.25" customHeight="1">
      <c r="A4952"/>
      <c r="B4952" s="1281" t="s">
        <v>63</v>
      </c>
      <c r="C4952" s="1282">
        <v>3638</v>
      </c>
      <c r="D4952" s="1341" t="str">
        <f t="shared" si="91"/>
        <v>MN3638</v>
      </c>
      <c r="E4952" s="1514" t="s">
        <v>125</v>
      </c>
      <c r="F4952" s="1390">
        <v>500</v>
      </c>
      <c r="G4952" s="1283">
        <v>1.73</v>
      </c>
      <c r="H4952" s="1283"/>
      <c r="I4952" s="1283"/>
      <c r="J4952" s="1283"/>
      <c r="K4952" s="1283"/>
      <c r="L4952" s="1283"/>
      <c r="M4952" s="1283"/>
      <c r="N4952" s="1283"/>
      <c r="O4952" s="1283"/>
      <c r="P4952" s="1283">
        <v>2.39</v>
      </c>
      <c r="R4952" s="1067"/>
      <c r="Z4952" s="21"/>
      <c r="AH4952"/>
    </row>
    <row r="4953" spans="1:34" ht="11.25" customHeight="1">
      <c r="A4953"/>
      <c r="B4953" s="1281" t="s">
        <v>63</v>
      </c>
      <c r="C4953" s="1282">
        <v>3642</v>
      </c>
      <c r="D4953" s="1341" t="str">
        <f t="shared" si="91"/>
        <v>MN3642</v>
      </c>
      <c r="E4953" s="1514" t="s">
        <v>123</v>
      </c>
      <c r="F4953" s="1390">
        <v>500</v>
      </c>
      <c r="G4953" s="1283">
        <v>1.33</v>
      </c>
      <c r="H4953" s="1283"/>
      <c r="I4953" s="1283"/>
      <c r="J4953" s="1283"/>
      <c r="K4953" s="1283"/>
      <c r="L4953" s="1283"/>
      <c r="M4953" s="1283"/>
      <c r="N4953" s="1283"/>
      <c r="O4953" s="1283"/>
      <c r="P4953" s="1283">
        <v>1.83</v>
      </c>
      <c r="R4953" s="1067"/>
      <c r="Z4953" s="21"/>
      <c r="AH4953"/>
    </row>
    <row r="4954" spans="1:34" ht="11.25" customHeight="1">
      <c r="A4954"/>
      <c r="B4954" s="1281" t="s">
        <v>63</v>
      </c>
      <c r="C4954" s="1282">
        <v>3643</v>
      </c>
      <c r="D4954" s="1341" t="str">
        <f t="shared" si="91"/>
        <v>MN3643</v>
      </c>
      <c r="E4954" s="1514" t="s">
        <v>125</v>
      </c>
      <c r="F4954" s="1390">
        <v>500</v>
      </c>
      <c r="G4954" s="1283">
        <v>2.12</v>
      </c>
      <c r="H4954" s="1283"/>
      <c r="I4954" s="1283"/>
      <c r="J4954" s="1283"/>
      <c r="K4954" s="1283"/>
      <c r="L4954" s="1283"/>
      <c r="M4954" s="1283"/>
      <c r="N4954" s="1283"/>
      <c r="O4954" s="1283"/>
      <c r="P4954" s="1283">
        <v>2.92</v>
      </c>
      <c r="R4954" s="1067"/>
      <c r="Z4954" s="21"/>
      <c r="AH4954"/>
    </row>
    <row r="4955" spans="1:34" ht="11.25" customHeight="1">
      <c r="A4955"/>
      <c r="B4955" s="1281" t="s">
        <v>63</v>
      </c>
      <c r="C4955" s="1282">
        <v>3647</v>
      </c>
      <c r="D4955" s="1341" t="str">
        <f t="shared" si="91"/>
        <v>MN3647</v>
      </c>
      <c r="E4955" s="1514" t="s">
        <v>123</v>
      </c>
      <c r="F4955" s="1390">
        <v>500</v>
      </c>
      <c r="G4955" s="1283">
        <v>2.84</v>
      </c>
      <c r="H4955" s="1283"/>
      <c r="I4955" s="1283"/>
      <c r="J4955" s="1283"/>
      <c r="K4955" s="1283"/>
      <c r="L4955" s="1283"/>
      <c r="M4955" s="1283"/>
      <c r="N4955" s="1283"/>
      <c r="O4955" s="1283"/>
      <c r="P4955" s="1283">
        <v>3.9</v>
      </c>
      <c r="R4955" s="1067"/>
      <c r="Z4955" s="21"/>
      <c r="AH4955"/>
    </row>
    <row r="4956" spans="1:34" ht="11.25" customHeight="1">
      <c r="A4956"/>
      <c r="B4956" s="1281" t="s">
        <v>63</v>
      </c>
      <c r="C4956" s="1282">
        <v>3648</v>
      </c>
      <c r="D4956" s="1341" t="str">
        <f t="shared" si="91"/>
        <v>MN3648</v>
      </c>
      <c r="E4956" s="1514" t="s">
        <v>125</v>
      </c>
      <c r="F4956" s="1390">
        <v>500</v>
      </c>
      <c r="G4956" s="1283">
        <v>1.7</v>
      </c>
      <c r="H4956" s="1283"/>
      <c r="I4956" s="1283"/>
      <c r="J4956" s="1283"/>
      <c r="K4956" s="1283"/>
      <c r="L4956" s="1283"/>
      <c r="M4956" s="1283"/>
      <c r="N4956" s="1283"/>
      <c r="O4956" s="1283"/>
      <c r="P4956" s="1283">
        <v>2.34</v>
      </c>
      <c r="R4956" s="1067"/>
      <c r="Z4956" s="21"/>
      <c r="AH4956"/>
    </row>
    <row r="4957" spans="1:34" ht="11.25" customHeight="1">
      <c r="A4957"/>
      <c r="B4957" s="1281" t="s">
        <v>63</v>
      </c>
      <c r="C4957" s="1282">
        <v>3681</v>
      </c>
      <c r="D4957" s="1341" t="str">
        <f t="shared" si="91"/>
        <v>MN3681</v>
      </c>
      <c r="E4957" s="1514" t="s">
        <v>121</v>
      </c>
      <c r="F4957" s="1390">
        <v>500</v>
      </c>
      <c r="G4957" s="1283">
        <v>1</v>
      </c>
      <c r="H4957" s="1283"/>
      <c r="I4957" s="1283"/>
      <c r="J4957" s="1283"/>
      <c r="K4957" s="1283"/>
      <c r="L4957" s="1283"/>
      <c r="M4957" s="1283"/>
      <c r="N4957" s="1283"/>
      <c r="O4957" s="1283"/>
      <c r="P4957" s="1283">
        <v>1.38</v>
      </c>
      <c r="R4957" s="1067"/>
      <c r="Z4957" s="21"/>
      <c r="AH4957"/>
    </row>
    <row r="4958" spans="1:34" ht="11.25" customHeight="1">
      <c r="A4958"/>
      <c r="B4958" s="1281" t="s">
        <v>63</v>
      </c>
      <c r="C4958" s="1282">
        <v>3685</v>
      </c>
      <c r="D4958" s="1341" t="str">
        <f t="shared" si="91"/>
        <v>MN3685</v>
      </c>
      <c r="E4958" s="1514" t="s">
        <v>121</v>
      </c>
      <c r="F4958" s="1390">
        <v>500</v>
      </c>
      <c r="G4958" s="1283">
        <v>1.02</v>
      </c>
      <c r="H4958" s="1283"/>
      <c r="I4958" s="1283"/>
      <c r="J4958" s="1283"/>
      <c r="K4958" s="1283"/>
      <c r="L4958" s="1283"/>
      <c r="M4958" s="1283"/>
      <c r="N4958" s="1283"/>
      <c r="O4958" s="1283"/>
      <c r="P4958" s="1283">
        <v>1.4</v>
      </c>
      <c r="R4958" s="1067"/>
      <c r="Z4958" s="21"/>
      <c r="AH4958"/>
    </row>
    <row r="4959" spans="1:34" ht="11.25" customHeight="1">
      <c r="A4959"/>
      <c r="B4959" s="1281" t="s">
        <v>63</v>
      </c>
      <c r="C4959" s="1282">
        <v>3719</v>
      </c>
      <c r="D4959" s="1341" t="str">
        <f t="shared" si="91"/>
        <v>MN3719</v>
      </c>
      <c r="E4959" s="1514" t="s">
        <v>122</v>
      </c>
      <c r="F4959" s="1390">
        <v>500</v>
      </c>
      <c r="G4959" s="1283">
        <v>2.0099999999999998</v>
      </c>
      <c r="H4959" s="1283"/>
      <c r="I4959" s="1283"/>
      <c r="J4959" s="1283"/>
      <c r="K4959" s="1283"/>
      <c r="L4959" s="1283"/>
      <c r="M4959" s="1283"/>
      <c r="N4959" s="1283"/>
      <c r="O4959" s="1283"/>
      <c r="P4959" s="1283">
        <v>2.77</v>
      </c>
      <c r="R4959" s="1067"/>
      <c r="Z4959" s="21"/>
      <c r="AH4959"/>
    </row>
    <row r="4960" spans="1:34" ht="11.25" customHeight="1">
      <c r="A4960"/>
      <c r="B4960" s="1281" t="s">
        <v>63</v>
      </c>
      <c r="C4960" s="1282">
        <v>3724</v>
      </c>
      <c r="D4960" s="1341" t="str">
        <f t="shared" si="91"/>
        <v>MN3724</v>
      </c>
      <c r="E4960" s="1514" t="s">
        <v>125</v>
      </c>
      <c r="F4960" s="1390">
        <v>500</v>
      </c>
      <c r="G4960" s="1283">
        <v>5.14</v>
      </c>
      <c r="H4960" s="1283"/>
      <c r="I4960" s="1283"/>
      <c r="J4960" s="1283"/>
      <c r="K4960" s="1283"/>
      <c r="L4960" s="1283"/>
      <c r="M4960" s="1283"/>
      <c r="N4960" s="1283"/>
      <c r="O4960" s="1283"/>
      <c r="P4960" s="1283">
        <v>7.07</v>
      </c>
      <c r="R4960" s="1067"/>
      <c r="Z4960" s="21"/>
      <c r="AH4960"/>
    </row>
    <row r="4961" spans="1:34" ht="11.25" customHeight="1">
      <c r="A4961"/>
      <c r="B4961" s="1281" t="s">
        <v>63</v>
      </c>
      <c r="C4961" s="1282">
        <v>3726</v>
      </c>
      <c r="D4961" s="1341" t="str">
        <f t="shared" si="91"/>
        <v>MN3726</v>
      </c>
      <c r="E4961" s="1514" t="s">
        <v>123</v>
      </c>
      <c r="F4961" s="1390">
        <v>500</v>
      </c>
      <c r="G4961" s="1283">
        <v>4.07</v>
      </c>
      <c r="H4961" s="1283"/>
      <c r="I4961" s="1283"/>
      <c r="J4961" s="1283"/>
      <c r="K4961" s="1283"/>
      <c r="L4961" s="1283"/>
      <c r="M4961" s="1283"/>
      <c r="N4961" s="1283"/>
      <c r="O4961" s="1283"/>
      <c r="P4961" s="1283">
        <v>5.6</v>
      </c>
      <c r="R4961" s="1067"/>
      <c r="Z4961" s="21"/>
      <c r="AH4961"/>
    </row>
    <row r="4962" spans="1:34" ht="11.25" customHeight="1">
      <c r="A4962"/>
      <c r="B4962" s="1281" t="s">
        <v>63</v>
      </c>
      <c r="C4962" s="1282">
        <v>3803</v>
      </c>
      <c r="D4962" s="1341" t="str">
        <f t="shared" si="91"/>
        <v>MN3803</v>
      </c>
      <c r="E4962" s="1514" t="s">
        <v>125</v>
      </c>
      <c r="F4962" s="1390">
        <v>500</v>
      </c>
      <c r="G4962" s="1283">
        <v>2.67</v>
      </c>
      <c r="H4962" s="1283"/>
      <c r="I4962" s="1283"/>
      <c r="J4962" s="1283"/>
      <c r="K4962" s="1283"/>
      <c r="L4962" s="1283"/>
      <c r="M4962" s="1283"/>
      <c r="N4962" s="1283"/>
      <c r="O4962" s="1283"/>
      <c r="P4962" s="1283">
        <v>3.68</v>
      </c>
      <c r="R4962" s="1067"/>
      <c r="Z4962" s="21"/>
      <c r="AH4962"/>
    </row>
    <row r="4963" spans="1:34" ht="11.25" customHeight="1">
      <c r="A4963"/>
      <c r="B4963" s="1281" t="s">
        <v>63</v>
      </c>
      <c r="C4963" s="1282">
        <v>3807</v>
      </c>
      <c r="D4963" s="1341" t="str">
        <f t="shared" si="91"/>
        <v>MN3807</v>
      </c>
      <c r="E4963" s="1514" t="s">
        <v>125</v>
      </c>
      <c r="F4963" s="1390">
        <v>500</v>
      </c>
      <c r="G4963" s="1283">
        <v>2.61</v>
      </c>
      <c r="H4963" s="1283"/>
      <c r="I4963" s="1283"/>
      <c r="J4963" s="1283"/>
      <c r="K4963" s="1283"/>
      <c r="L4963" s="1283"/>
      <c r="M4963" s="1283"/>
      <c r="N4963" s="1283"/>
      <c r="O4963" s="1283"/>
      <c r="P4963" s="1283">
        <v>3.59</v>
      </c>
      <c r="R4963" s="1067"/>
      <c r="Z4963" s="21"/>
      <c r="AH4963"/>
    </row>
    <row r="4964" spans="1:34" ht="11.25" customHeight="1">
      <c r="A4964"/>
      <c r="B4964" s="1281" t="s">
        <v>63</v>
      </c>
      <c r="C4964" s="1282">
        <v>3808</v>
      </c>
      <c r="D4964" s="1341" t="str">
        <f t="shared" si="91"/>
        <v>MN3808</v>
      </c>
      <c r="E4964" s="1514" t="s">
        <v>125</v>
      </c>
      <c r="F4964" s="1390">
        <v>500</v>
      </c>
      <c r="G4964" s="1283">
        <v>4.07</v>
      </c>
      <c r="H4964" s="1283"/>
      <c r="I4964" s="1283"/>
      <c r="J4964" s="1283"/>
      <c r="K4964" s="1283"/>
      <c r="L4964" s="1283"/>
      <c r="M4964" s="1283"/>
      <c r="N4964" s="1283"/>
      <c r="O4964" s="1283"/>
      <c r="P4964" s="1283">
        <v>5.6</v>
      </c>
      <c r="R4964" s="1067"/>
      <c r="Z4964" s="21"/>
      <c r="AH4964"/>
    </row>
    <row r="4965" spans="1:34" ht="11.25" customHeight="1">
      <c r="A4965"/>
      <c r="B4965" s="1281" t="s">
        <v>63</v>
      </c>
      <c r="C4965" s="1282">
        <v>3821</v>
      </c>
      <c r="D4965" s="1341" t="str">
        <f t="shared" si="91"/>
        <v>MN3821</v>
      </c>
      <c r="E4965" s="1514" t="s">
        <v>124</v>
      </c>
      <c r="F4965" s="1390">
        <v>650</v>
      </c>
      <c r="G4965" s="1283">
        <v>7.78</v>
      </c>
      <c r="H4965" s="1283"/>
      <c r="I4965" s="1283"/>
      <c r="J4965" s="1283"/>
      <c r="K4965" s="1283"/>
      <c r="L4965" s="1283"/>
      <c r="M4965" s="1283"/>
      <c r="N4965" s="1283"/>
      <c r="O4965" s="1283"/>
      <c r="P4965" s="1283">
        <v>10.7</v>
      </c>
      <c r="R4965" s="1067"/>
      <c r="Z4965" s="21"/>
      <c r="AH4965"/>
    </row>
    <row r="4966" spans="1:34" ht="11.25" customHeight="1">
      <c r="A4966"/>
      <c r="B4966" s="1281" t="s">
        <v>63</v>
      </c>
      <c r="C4966" s="1282">
        <v>3822</v>
      </c>
      <c r="D4966" s="1341" t="str">
        <f t="shared" si="91"/>
        <v>MN3822</v>
      </c>
      <c r="E4966" s="1514" t="s">
        <v>125</v>
      </c>
      <c r="F4966" s="1390">
        <v>500</v>
      </c>
      <c r="G4966" s="1283">
        <v>3.82</v>
      </c>
      <c r="H4966" s="1283"/>
      <c r="I4966" s="1283"/>
      <c r="J4966" s="1283"/>
      <c r="K4966" s="1283"/>
      <c r="L4966" s="1283"/>
      <c r="M4966" s="1283"/>
      <c r="N4966" s="1283"/>
      <c r="O4966" s="1283"/>
      <c r="P4966" s="1283">
        <v>5.26</v>
      </c>
      <c r="R4966" s="1067"/>
      <c r="Z4966" s="21"/>
      <c r="AH4966"/>
    </row>
    <row r="4967" spans="1:34" ht="11.25" customHeight="1">
      <c r="A4967"/>
      <c r="B4967" s="1281" t="s">
        <v>63</v>
      </c>
      <c r="C4967" s="1282">
        <v>3824</v>
      </c>
      <c r="D4967" s="1341" t="str">
        <f t="shared" si="91"/>
        <v>MN3824</v>
      </c>
      <c r="E4967" s="1514" t="s">
        <v>125</v>
      </c>
      <c r="F4967" s="1390">
        <v>550</v>
      </c>
      <c r="G4967" s="1283">
        <v>6.17</v>
      </c>
      <c r="H4967" s="1283"/>
      <c r="I4967" s="1283"/>
      <c r="J4967" s="1283"/>
      <c r="K4967" s="1283"/>
      <c r="L4967" s="1283"/>
      <c r="M4967" s="1283"/>
      <c r="N4967" s="1283"/>
      <c r="O4967" s="1283"/>
      <c r="P4967" s="1283">
        <v>8.5</v>
      </c>
      <c r="R4967" s="1067"/>
      <c r="Z4967" s="21"/>
      <c r="AH4967"/>
    </row>
    <row r="4968" spans="1:34" ht="11.25" customHeight="1">
      <c r="A4968"/>
      <c r="B4968" s="1281" t="s">
        <v>63</v>
      </c>
      <c r="C4968" s="1282">
        <v>3826</v>
      </c>
      <c r="D4968" s="1341" t="str">
        <f t="shared" si="91"/>
        <v>MN3826</v>
      </c>
      <c r="E4968" s="1514" t="s">
        <v>125</v>
      </c>
      <c r="F4968" s="1390">
        <v>500</v>
      </c>
      <c r="G4968" s="1283">
        <v>0.92</v>
      </c>
      <c r="H4968" s="1283"/>
      <c r="I4968" s="1283"/>
      <c r="J4968" s="1283"/>
      <c r="K4968" s="1283"/>
      <c r="L4968" s="1283"/>
      <c r="M4968" s="1283"/>
      <c r="N4968" s="1283"/>
      <c r="O4968" s="1283"/>
      <c r="P4968" s="1283">
        <v>1.27</v>
      </c>
      <c r="R4968" s="1067"/>
      <c r="Z4968" s="21"/>
      <c r="AH4968"/>
    </row>
    <row r="4969" spans="1:34" ht="11.25" customHeight="1">
      <c r="A4969"/>
      <c r="B4969" s="1281" t="s">
        <v>63</v>
      </c>
      <c r="C4969" s="1282">
        <v>3827</v>
      </c>
      <c r="D4969" s="1341" t="str">
        <f t="shared" si="91"/>
        <v>MN3827</v>
      </c>
      <c r="E4969" s="1514" t="s">
        <v>125</v>
      </c>
      <c r="F4969" s="1390">
        <v>500</v>
      </c>
      <c r="G4969" s="1283">
        <v>2.2200000000000002</v>
      </c>
      <c r="H4969" s="1283"/>
      <c r="I4969" s="1283"/>
      <c r="J4969" s="1283"/>
      <c r="K4969" s="1283"/>
      <c r="L4969" s="1283"/>
      <c r="M4969" s="1283"/>
      <c r="N4969" s="1283"/>
      <c r="O4969" s="1283"/>
      <c r="P4969" s="1283">
        <v>3.06</v>
      </c>
      <c r="R4969" s="1067"/>
      <c r="Z4969" s="21"/>
      <c r="AH4969"/>
    </row>
    <row r="4970" spans="1:34" ht="11.25" customHeight="1">
      <c r="A4970"/>
      <c r="B4970" s="1281" t="s">
        <v>63</v>
      </c>
      <c r="C4970" s="1282">
        <v>3830</v>
      </c>
      <c r="D4970" s="1341" t="str">
        <f t="shared" si="91"/>
        <v>MN3830</v>
      </c>
      <c r="E4970" s="1514" t="s">
        <v>123</v>
      </c>
      <c r="F4970" s="1390">
        <v>500</v>
      </c>
      <c r="G4970" s="1283">
        <v>1.23</v>
      </c>
      <c r="H4970" s="1283"/>
      <c r="I4970" s="1283"/>
      <c r="J4970" s="1283"/>
      <c r="K4970" s="1283"/>
      <c r="L4970" s="1283"/>
      <c r="M4970" s="1283"/>
      <c r="N4970" s="1283"/>
      <c r="O4970" s="1283"/>
      <c r="P4970" s="1283">
        <v>1.69</v>
      </c>
      <c r="R4970" s="1067"/>
      <c r="Z4970" s="21"/>
      <c r="AH4970"/>
    </row>
    <row r="4971" spans="1:34" ht="11.25" customHeight="1">
      <c r="A4971"/>
      <c r="B4971" s="1281" t="s">
        <v>63</v>
      </c>
      <c r="C4971" s="1282">
        <v>3851</v>
      </c>
      <c r="D4971" s="1341" t="str">
        <f t="shared" si="91"/>
        <v>MN3851</v>
      </c>
      <c r="E4971" s="1514" t="s">
        <v>124</v>
      </c>
      <c r="F4971" s="1390">
        <v>500</v>
      </c>
      <c r="G4971" s="1283">
        <v>2.17</v>
      </c>
      <c r="H4971" s="1283"/>
      <c r="I4971" s="1283"/>
      <c r="J4971" s="1283"/>
      <c r="K4971" s="1283"/>
      <c r="L4971" s="1283"/>
      <c r="M4971" s="1283"/>
      <c r="N4971" s="1283"/>
      <c r="O4971" s="1283"/>
      <c r="P4971" s="1283">
        <v>2.99</v>
      </c>
      <c r="R4971" s="1067"/>
      <c r="Z4971" s="21"/>
      <c r="AH4971"/>
    </row>
    <row r="4972" spans="1:34" ht="11.25" customHeight="1">
      <c r="A4972"/>
      <c r="B4972" s="1281" t="s">
        <v>63</v>
      </c>
      <c r="C4972" s="1282">
        <v>3881</v>
      </c>
      <c r="D4972" s="1341" t="str">
        <f t="shared" si="91"/>
        <v>MN3881</v>
      </c>
      <c r="E4972" s="1514" t="s">
        <v>122</v>
      </c>
      <c r="F4972" s="1390">
        <v>500</v>
      </c>
      <c r="G4972" s="1283">
        <v>4.05</v>
      </c>
      <c r="H4972" s="1283"/>
      <c r="I4972" s="1283"/>
      <c r="J4972" s="1283"/>
      <c r="K4972" s="1283"/>
      <c r="L4972" s="1283"/>
      <c r="M4972" s="1283"/>
      <c r="N4972" s="1283"/>
      <c r="O4972" s="1283"/>
      <c r="P4972" s="1283">
        <v>5.58</v>
      </c>
      <c r="R4972" s="1067"/>
      <c r="Z4972" s="21"/>
      <c r="AH4972"/>
    </row>
    <row r="4973" spans="1:34" ht="11.25" customHeight="1">
      <c r="A4973"/>
      <c r="B4973" s="1281" t="s">
        <v>63</v>
      </c>
      <c r="C4973" s="1282">
        <v>4000</v>
      </c>
      <c r="D4973" s="1341" t="str">
        <f t="shared" si="91"/>
        <v>MN4000</v>
      </c>
      <c r="E4973" s="1514" t="s">
        <v>123</v>
      </c>
      <c r="F4973" s="1390">
        <v>500</v>
      </c>
      <c r="G4973" s="1283">
        <v>5.44</v>
      </c>
      <c r="H4973" s="1283"/>
      <c r="I4973" s="1283"/>
      <c r="J4973" s="1283"/>
      <c r="K4973" s="1283"/>
      <c r="L4973" s="1283"/>
      <c r="M4973" s="1283"/>
      <c r="N4973" s="1283"/>
      <c r="O4973" s="1283"/>
      <c r="P4973" s="1283">
        <v>7.49</v>
      </c>
      <c r="R4973" s="1067"/>
      <c r="Z4973" s="21"/>
      <c r="AH4973"/>
    </row>
    <row r="4974" spans="1:34" ht="11.25" customHeight="1">
      <c r="A4974"/>
      <c r="B4974" s="1281" t="s">
        <v>63</v>
      </c>
      <c r="C4974" s="1282">
        <v>4021</v>
      </c>
      <c r="D4974" s="1341" t="str">
        <f t="shared" si="91"/>
        <v>MN4021</v>
      </c>
      <c r="E4974" s="1514" t="s">
        <v>124</v>
      </c>
      <c r="F4974" s="1390">
        <v>500</v>
      </c>
      <c r="G4974" s="1283">
        <v>4.7300000000000004</v>
      </c>
      <c r="H4974" s="1283"/>
      <c r="I4974" s="1283"/>
      <c r="J4974" s="1283"/>
      <c r="K4974" s="1283"/>
      <c r="L4974" s="1283"/>
      <c r="M4974" s="1283"/>
      <c r="N4974" s="1283"/>
      <c r="O4974" s="1283"/>
      <c r="P4974" s="1283">
        <v>6.51</v>
      </c>
      <c r="R4974" s="1067"/>
      <c r="Z4974" s="21"/>
      <c r="AH4974"/>
    </row>
    <row r="4975" spans="1:34" ht="11.25" customHeight="1">
      <c r="A4975"/>
      <c r="B4975" s="1281" t="s">
        <v>63</v>
      </c>
      <c r="C4975" s="1282">
        <v>4024</v>
      </c>
      <c r="D4975" s="1341" t="str">
        <f t="shared" si="91"/>
        <v>MN4024</v>
      </c>
      <c r="E4975" s="1514" t="s">
        <v>123</v>
      </c>
      <c r="F4975" s="1390">
        <v>500</v>
      </c>
      <c r="G4975" s="1283">
        <v>4.34</v>
      </c>
      <c r="H4975" s="1283"/>
      <c r="I4975" s="1283"/>
      <c r="J4975" s="1283"/>
      <c r="K4975" s="1283"/>
      <c r="L4975" s="1283"/>
      <c r="M4975" s="1283"/>
      <c r="N4975" s="1283"/>
      <c r="O4975" s="1283"/>
      <c r="P4975" s="1283">
        <v>5.98</v>
      </c>
      <c r="R4975" s="1067"/>
      <c r="Z4975" s="21"/>
      <c r="AH4975"/>
    </row>
    <row r="4976" spans="1:34" ht="11.25" customHeight="1">
      <c r="A4976"/>
      <c r="B4976" s="1281" t="s">
        <v>63</v>
      </c>
      <c r="C4976" s="1282">
        <v>4034</v>
      </c>
      <c r="D4976" s="1341" t="str">
        <f t="shared" si="91"/>
        <v>MN4034</v>
      </c>
      <c r="E4976" s="1514" t="s">
        <v>125</v>
      </c>
      <c r="F4976" s="1390">
        <v>550</v>
      </c>
      <c r="G4976" s="1283">
        <v>5.75</v>
      </c>
      <c r="H4976" s="1283"/>
      <c r="I4976" s="1283"/>
      <c r="J4976" s="1283"/>
      <c r="K4976" s="1283"/>
      <c r="L4976" s="1283"/>
      <c r="M4976" s="1283"/>
      <c r="N4976" s="1283"/>
      <c r="O4976" s="1283"/>
      <c r="P4976" s="1283">
        <v>7.92</v>
      </c>
      <c r="R4976" s="1067"/>
      <c r="Z4976" s="21"/>
      <c r="AH4976"/>
    </row>
    <row r="4977" spans="1:34" ht="11.25" customHeight="1">
      <c r="A4977"/>
      <c r="B4977" s="1281" t="s">
        <v>63</v>
      </c>
      <c r="C4977" s="1282">
        <v>4036</v>
      </c>
      <c r="D4977" s="1341" t="str">
        <f t="shared" si="91"/>
        <v>MN4036</v>
      </c>
      <c r="E4977" s="1514" t="s">
        <v>125</v>
      </c>
      <c r="F4977" s="1390">
        <v>500</v>
      </c>
      <c r="G4977" s="1283">
        <v>3.35</v>
      </c>
      <c r="H4977" s="1283"/>
      <c r="I4977" s="1283"/>
      <c r="J4977" s="1283"/>
      <c r="K4977" s="1283"/>
      <c r="L4977" s="1283"/>
      <c r="M4977" s="1283"/>
      <c r="N4977" s="1283"/>
      <c r="O4977" s="1283"/>
      <c r="P4977" s="1283">
        <v>4.62</v>
      </c>
      <c r="R4977" s="1067"/>
      <c r="Z4977" s="21"/>
      <c r="AH4977"/>
    </row>
    <row r="4978" spans="1:34" ht="11.25" customHeight="1">
      <c r="A4978"/>
      <c r="B4978" s="1281" t="s">
        <v>63</v>
      </c>
      <c r="C4978" s="1282">
        <v>4038</v>
      </c>
      <c r="D4978" s="1341" t="str">
        <f t="shared" si="91"/>
        <v>MN4038</v>
      </c>
      <c r="E4978" s="1514" t="s">
        <v>125</v>
      </c>
      <c r="F4978" s="1390">
        <v>500</v>
      </c>
      <c r="G4978" s="1283">
        <v>3.35</v>
      </c>
      <c r="H4978" s="1283"/>
      <c r="I4978" s="1283"/>
      <c r="J4978" s="1283"/>
      <c r="K4978" s="1283"/>
      <c r="L4978" s="1283"/>
      <c r="M4978" s="1283"/>
      <c r="N4978" s="1283"/>
      <c r="O4978" s="1283"/>
      <c r="P4978" s="1283">
        <v>4.62</v>
      </c>
      <c r="R4978" s="1067"/>
      <c r="Z4978" s="21"/>
      <c r="AH4978"/>
    </row>
    <row r="4979" spans="1:34" ht="11.25" customHeight="1">
      <c r="A4979"/>
      <c r="B4979" s="1281" t="s">
        <v>63</v>
      </c>
      <c r="C4979" s="1282">
        <v>4062</v>
      </c>
      <c r="D4979" s="1341" t="str">
        <f t="shared" si="91"/>
        <v>MN4062</v>
      </c>
      <c r="E4979" s="1514" t="s">
        <v>125</v>
      </c>
      <c r="F4979" s="1390">
        <v>500</v>
      </c>
      <c r="G4979" s="1283">
        <v>2.93</v>
      </c>
      <c r="H4979" s="1283"/>
      <c r="I4979" s="1283"/>
      <c r="J4979" s="1283"/>
      <c r="K4979" s="1283"/>
      <c r="L4979" s="1283"/>
      <c r="M4979" s="1283"/>
      <c r="N4979" s="1283"/>
      <c r="O4979" s="1283"/>
      <c r="P4979" s="1283">
        <v>4.04</v>
      </c>
      <c r="R4979" s="1067"/>
      <c r="Z4979" s="21"/>
      <c r="AH4979"/>
    </row>
    <row r="4980" spans="1:34" ht="11.25" customHeight="1">
      <c r="A4980"/>
      <c r="B4980" s="1281" t="s">
        <v>63</v>
      </c>
      <c r="C4980" s="1282">
        <v>4112</v>
      </c>
      <c r="D4980" s="1341" t="str">
        <f t="shared" si="91"/>
        <v>MN4112</v>
      </c>
      <c r="E4980" s="1514" t="s">
        <v>121</v>
      </c>
      <c r="F4980" s="1390">
        <v>500</v>
      </c>
      <c r="G4980" s="1283">
        <v>0.56999999999999995</v>
      </c>
      <c r="H4980" s="1283"/>
      <c r="I4980" s="1283"/>
      <c r="J4980" s="1283"/>
      <c r="K4980" s="1283"/>
      <c r="L4980" s="1283"/>
      <c r="M4980" s="1283"/>
      <c r="N4980" s="1283"/>
      <c r="O4980" s="1283"/>
      <c r="P4980" s="1283">
        <v>0.78</v>
      </c>
      <c r="R4980" s="1067"/>
      <c r="Z4980" s="21"/>
      <c r="AH4980"/>
    </row>
    <row r="4981" spans="1:34" ht="11.25" customHeight="1">
      <c r="A4981"/>
      <c r="B4981" s="1281" t="s">
        <v>63</v>
      </c>
      <c r="C4981" s="1282">
        <v>4114</v>
      </c>
      <c r="D4981" s="1341" t="str">
        <f t="shared" si="91"/>
        <v>MN4114</v>
      </c>
      <c r="E4981" s="1514" t="s">
        <v>125</v>
      </c>
      <c r="F4981" s="1390">
        <v>500</v>
      </c>
      <c r="G4981" s="1283">
        <v>2.5299999999999998</v>
      </c>
      <c r="H4981" s="1283"/>
      <c r="I4981" s="1283"/>
      <c r="J4981" s="1283"/>
      <c r="K4981" s="1283"/>
      <c r="L4981" s="1283"/>
      <c r="M4981" s="1283"/>
      <c r="N4981" s="1283"/>
      <c r="O4981" s="1283"/>
      <c r="P4981" s="1283">
        <v>3.48</v>
      </c>
      <c r="R4981" s="1067"/>
      <c r="Z4981" s="21"/>
      <c r="AH4981"/>
    </row>
    <row r="4982" spans="1:34" ht="11.25" customHeight="1">
      <c r="A4982"/>
      <c r="B4982" s="1281" t="s">
        <v>63</v>
      </c>
      <c r="C4982" s="1282">
        <v>4130</v>
      </c>
      <c r="D4982" s="1341" t="str">
        <f t="shared" si="91"/>
        <v>MN4130</v>
      </c>
      <c r="E4982" s="1514" t="s">
        <v>125</v>
      </c>
      <c r="F4982" s="1390">
        <v>500</v>
      </c>
      <c r="G4982" s="1283">
        <v>3.29</v>
      </c>
      <c r="H4982" s="1283"/>
      <c r="I4982" s="1283"/>
      <c r="J4982" s="1283"/>
      <c r="K4982" s="1283"/>
      <c r="L4982" s="1283"/>
      <c r="M4982" s="1283"/>
      <c r="N4982" s="1283"/>
      <c r="O4982" s="1283"/>
      <c r="P4982" s="1283">
        <v>4.53</v>
      </c>
      <c r="R4982" s="1067"/>
      <c r="Z4982" s="21"/>
      <c r="AH4982"/>
    </row>
    <row r="4983" spans="1:34" ht="11.25" customHeight="1">
      <c r="A4983"/>
      <c r="B4983" s="1281" t="s">
        <v>63</v>
      </c>
      <c r="C4983" s="1282">
        <v>4131</v>
      </c>
      <c r="D4983" s="1341" t="str">
        <f t="shared" si="91"/>
        <v>MN4131</v>
      </c>
      <c r="E4983" s="1514" t="s">
        <v>125</v>
      </c>
      <c r="F4983" s="1390">
        <v>500</v>
      </c>
      <c r="G4983" s="1283">
        <v>3.65</v>
      </c>
      <c r="H4983" s="1283"/>
      <c r="I4983" s="1283"/>
      <c r="J4983" s="1283"/>
      <c r="K4983" s="1283"/>
      <c r="L4983" s="1283"/>
      <c r="M4983" s="1283"/>
      <c r="N4983" s="1283"/>
      <c r="O4983" s="1283"/>
      <c r="P4983" s="1283">
        <v>5.0199999999999996</v>
      </c>
      <c r="R4983" s="1067"/>
      <c r="Z4983" s="21"/>
      <c r="AH4983"/>
    </row>
    <row r="4984" spans="1:34" ht="11.25" customHeight="1">
      <c r="A4984"/>
      <c r="B4984" s="1281" t="s">
        <v>63</v>
      </c>
      <c r="C4984" s="1282">
        <v>4133</v>
      </c>
      <c r="D4984" s="1341" t="str">
        <f t="shared" si="91"/>
        <v>MN4133</v>
      </c>
      <c r="E4984" s="1514" t="s">
        <v>125</v>
      </c>
      <c r="F4984" s="1390">
        <v>500</v>
      </c>
      <c r="G4984" s="1283">
        <v>3.05</v>
      </c>
      <c r="H4984" s="1283"/>
      <c r="I4984" s="1283"/>
      <c r="J4984" s="1283"/>
      <c r="K4984" s="1283"/>
      <c r="L4984" s="1283"/>
      <c r="M4984" s="1283"/>
      <c r="N4984" s="1283"/>
      <c r="O4984" s="1283"/>
      <c r="P4984" s="1283">
        <v>4.1900000000000004</v>
      </c>
      <c r="R4984" s="1067"/>
      <c r="Z4984" s="21"/>
      <c r="AH4984"/>
    </row>
    <row r="4985" spans="1:34" ht="11.25" customHeight="1">
      <c r="A4985"/>
      <c r="B4985" s="1281" t="s">
        <v>63</v>
      </c>
      <c r="C4985" s="1282">
        <v>4150</v>
      </c>
      <c r="D4985" s="1341" t="str">
        <f t="shared" si="91"/>
        <v>MN4150</v>
      </c>
      <c r="E4985" s="1514" t="s">
        <v>121</v>
      </c>
      <c r="F4985" s="1390">
        <v>500</v>
      </c>
      <c r="G4985" s="1283">
        <v>1.02</v>
      </c>
      <c r="H4985" s="1283"/>
      <c r="I4985" s="1283"/>
      <c r="J4985" s="1283"/>
      <c r="K4985" s="1283"/>
      <c r="L4985" s="1283"/>
      <c r="M4985" s="1283"/>
      <c r="N4985" s="1283"/>
      <c r="O4985" s="1283"/>
      <c r="P4985" s="1283">
        <v>1.4</v>
      </c>
      <c r="R4985" s="1067"/>
      <c r="Z4985" s="21"/>
      <c r="AH4985"/>
    </row>
    <row r="4986" spans="1:34" ht="11.25" customHeight="1">
      <c r="A4986"/>
      <c r="B4986" s="1281" t="s">
        <v>63</v>
      </c>
      <c r="C4986" s="1282">
        <v>4206</v>
      </c>
      <c r="D4986" s="1341" t="str">
        <f t="shared" si="91"/>
        <v>MN4206</v>
      </c>
      <c r="E4986" s="1514" t="s">
        <v>124</v>
      </c>
      <c r="F4986" s="1390">
        <v>750</v>
      </c>
      <c r="G4986" s="1283">
        <v>9.48</v>
      </c>
      <c r="H4986" s="1283"/>
      <c r="I4986" s="1283"/>
      <c r="J4986" s="1283"/>
      <c r="K4986" s="1283"/>
      <c r="L4986" s="1283"/>
      <c r="M4986" s="1283"/>
      <c r="N4986" s="1283"/>
      <c r="O4986" s="1283"/>
      <c r="P4986" s="1283">
        <v>13.05</v>
      </c>
      <c r="R4986" s="1067"/>
      <c r="Z4986" s="21"/>
      <c r="AH4986"/>
    </row>
    <row r="4987" spans="1:34" ht="11.25" customHeight="1">
      <c r="A4987"/>
      <c r="B4987" s="1281" t="s">
        <v>63</v>
      </c>
      <c r="C4987" s="1282">
        <v>4207</v>
      </c>
      <c r="D4987" s="1341" t="str">
        <f t="shared" si="91"/>
        <v>MN4207</v>
      </c>
      <c r="E4987" s="1514" t="s">
        <v>124</v>
      </c>
      <c r="F4987" s="1390">
        <v>500</v>
      </c>
      <c r="G4987" s="1283">
        <v>2.27</v>
      </c>
      <c r="H4987" s="1283"/>
      <c r="I4987" s="1283"/>
      <c r="J4987" s="1283"/>
      <c r="K4987" s="1283"/>
      <c r="L4987" s="1283"/>
      <c r="M4987" s="1283"/>
      <c r="N4987" s="1283"/>
      <c r="O4987" s="1283"/>
      <c r="P4987" s="1283">
        <v>3.12</v>
      </c>
      <c r="R4987" s="1067"/>
      <c r="Z4987" s="21"/>
      <c r="AH4987"/>
    </row>
    <row r="4988" spans="1:34" ht="11.25" customHeight="1">
      <c r="A4988"/>
      <c r="B4988" s="1281" t="s">
        <v>63</v>
      </c>
      <c r="C4988" s="1282">
        <v>4239</v>
      </c>
      <c r="D4988" s="1341" t="str">
        <f t="shared" si="91"/>
        <v>MN4239</v>
      </c>
      <c r="E4988" s="1514" t="s">
        <v>123</v>
      </c>
      <c r="F4988" s="1390">
        <v>500</v>
      </c>
      <c r="G4988" s="1283">
        <v>2.35</v>
      </c>
      <c r="H4988" s="1283"/>
      <c r="I4988" s="1283"/>
      <c r="J4988" s="1283"/>
      <c r="K4988" s="1283"/>
      <c r="L4988" s="1283"/>
      <c r="M4988" s="1283"/>
      <c r="N4988" s="1283"/>
      <c r="O4988" s="1283"/>
      <c r="P4988" s="1283">
        <v>3.23</v>
      </c>
      <c r="R4988" s="1067"/>
      <c r="Z4988" s="21"/>
      <c r="AH4988"/>
    </row>
    <row r="4989" spans="1:34" ht="11.25" customHeight="1">
      <c r="A4989"/>
      <c r="B4989" s="1281" t="s">
        <v>63</v>
      </c>
      <c r="C4989" s="1282">
        <v>4240</v>
      </c>
      <c r="D4989" s="1341" t="str">
        <f t="shared" si="91"/>
        <v>MN4240</v>
      </c>
      <c r="E4989" s="1514" t="s">
        <v>125</v>
      </c>
      <c r="F4989" s="1390">
        <v>500</v>
      </c>
      <c r="G4989" s="1283">
        <v>2.27</v>
      </c>
      <c r="H4989" s="1283"/>
      <c r="I4989" s="1283"/>
      <c r="J4989" s="1283"/>
      <c r="K4989" s="1283"/>
      <c r="L4989" s="1283"/>
      <c r="M4989" s="1283"/>
      <c r="N4989" s="1283"/>
      <c r="O4989" s="1283"/>
      <c r="P4989" s="1283">
        <v>3.12</v>
      </c>
      <c r="R4989" s="1067"/>
      <c r="Z4989" s="21"/>
      <c r="AH4989"/>
    </row>
    <row r="4990" spans="1:34" ht="11.25" customHeight="1">
      <c r="A4990"/>
      <c r="B4990" s="1281" t="s">
        <v>63</v>
      </c>
      <c r="C4990" s="1282">
        <v>4243</v>
      </c>
      <c r="D4990" s="1341" t="str">
        <f t="shared" si="91"/>
        <v>MN4243</v>
      </c>
      <c r="E4990" s="1514" t="s">
        <v>125</v>
      </c>
      <c r="F4990" s="1390">
        <v>500</v>
      </c>
      <c r="G4990" s="1283">
        <v>2.09</v>
      </c>
      <c r="H4990" s="1283"/>
      <c r="I4990" s="1283"/>
      <c r="J4990" s="1283"/>
      <c r="K4990" s="1283"/>
      <c r="L4990" s="1283"/>
      <c r="M4990" s="1283"/>
      <c r="N4990" s="1283"/>
      <c r="O4990" s="1283"/>
      <c r="P4990" s="1283">
        <v>2.88</v>
      </c>
      <c r="R4990" s="1067"/>
      <c r="Z4990" s="21"/>
      <c r="AH4990"/>
    </row>
    <row r="4991" spans="1:34" ht="11.25" customHeight="1">
      <c r="A4991"/>
      <c r="B4991" s="1281" t="s">
        <v>63</v>
      </c>
      <c r="C4991" s="1282">
        <v>4244</v>
      </c>
      <c r="D4991" s="1341" t="str">
        <f t="shared" si="91"/>
        <v>MN4244</v>
      </c>
      <c r="E4991" s="1514" t="s">
        <v>125</v>
      </c>
      <c r="F4991" s="1390">
        <v>500</v>
      </c>
      <c r="G4991" s="1283">
        <v>2.62</v>
      </c>
      <c r="H4991" s="1283"/>
      <c r="I4991" s="1283"/>
      <c r="J4991" s="1283"/>
      <c r="K4991" s="1283"/>
      <c r="L4991" s="1283"/>
      <c r="M4991" s="1283"/>
      <c r="N4991" s="1283"/>
      <c r="O4991" s="1283"/>
      <c r="P4991" s="1283">
        <v>3.61</v>
      </c>
      <c r="R4991" s="1067"/>
      <c r="Z4991" s="21"/>
      <c r="AH4991"/>
    </row>
    <row r="4992" spans="1:34" ht="11.25" customHeight="1">
      <c r="A4992"/>
      <c r="B4992" s="1281" t="s">
        <v>63</v>
      </c>
      <c r="C4992" s="1282">
        <v>4250</v>
      </c>
      <c r="D4992" s="1341" t="str">
        <f t="shared" si="91"/>
        <v>MN4250</v>
      </c>
      <c r="E4992" s="1514" t="s">
        <v>125</v>
      </c>
      <c r="F4992" s="1390">
        <v>500</v>
      </c>
      <c r="G4992" s="1283">
        <v>2.27</v>
      </c>
      <c r="H4992" s="1283"/>
      <c r="I4992" s="1283"/>
      <c r="J4992" s="1283"/>
      <c r="K4992" s="1283"/>
      <c r="L4992" s="1283"/>
      <c r="M4992" s="1283"/>
      <c r="N4992" s="1283"/>
      <c r="O4992" s="1283"/>
      <c r="P4992" s="1283">
        <v>3.12</v>
      </c>
      <c r="R4992" s="1067"/>
      <c r="Z4992" s="21"/>
      <c r="AH4992"/>
    </row>
    <row r="4993" spans="1:34" ht="11.25" customHeight="1">
      <c r="A4993"/>
      <c r="B4993" s="1281" t="s">
        <v>63</v>
      </c>
      <c r="C4993" s="1282">
        <v>4251</v>
      </c>
      <c r="D4993" s="1341" t="str">
        <f t="shared" si="91"/>
        <v>MN4251</v>
      </c>
      <c r="E4993" s="1514" t="s">
        <v>125</v>
      </c>
      <c r="F4993" s="1390">
        <v>500</v>
      </c>
      <c r="G4993" s="1283">
        <v>3.89</v>
      </c>
      <c r="H4993" s="1283"/>
      <c r="I4993" s="1283"/>
      <c r="J4993" s="1283"/>
      <c r="K4993" s="1283"/>
      <c r="L4993" s="1283"/>
      <c r="M4993" s="1283"/>
      <c r="N4993" s="1283"/>
      <c r="O4993" s="1283"/>
      <c r="P4993" s="1283">
        <v>5.35</v>
      </c>
      <c r="R4993" s="1067"/>
      <c r="Z4993" s="21"/>
      <c r="AH4993"/>
    </row>
    <row r="4994" spans="1:34" ht="11.25" customHeight="1">
      <c r="A4994"/>
      <c r="B4994" s="1281" t="s">
        <v>63</v>
      </c>
      <c r="C4994" s="1282">
        <v>4263</v>
      </c>
      <c r="D4994" s="1341" t="str">
        <f t="shared" si="91"/>
        <v>MN4263</v>
      </c>
      <c r="E4994" s="1514" t="s">
        <v>125</v>
      </c>
      <c r="F4994" s="1390">
        <v>500</v>
      </c>
      <c r="G4994" s="1283">
        <v>2.27</v>
      </c>
      <c r="H4994" s="1283"/>
      <c r="I4994" s="1283"/>
      <c r="J4994" s="1283"/>
      <c r="K4994" s="1283"/>
      <c r="L4994" s="1283"/>
      <c r="M4994" s="1283"/>
      <c r="N4994" s="1283"/>
      <c r="O4994" s="1283"/>
      <c r="P4994" s="1283">
        <v>3.12</v>
      </c>
      <c r="R4994" s="1067"/>
      <c r="Z4994" s="21"/>
      <c r="AH4994"/>
    </row>
    <row r="4995" spans="1:34" ht="11.25" customHeight="1">
      <c r="A4995"/>
      <c r="B4995" s="1281" t="s">
        <v>63</v>
      </c>
      <c r="C4995" s="1282">
        <v>4273</v>
      </c>
      <c r="D4995" s="1341" t="str">
        <f t="shared" si="91"/>
        <v>MN4273</v>
      </c>
      <c r="E4995" s="1514" t="s">
        <v>125</v>
      </c>
      <c r="F4995" s="1390">
        <v>500</v>
      </c>
      <c r="G4995" s="1283">
        <v>2.5099999999999998</v>
      </c>
      <c r="H4995" s="1283"/>
      <c r="I4995" s="1283"/>
      <c r="J4995" s="1283"/>
      <c r="K4995" s="1283"/>
      <c r="L4995" s="1283"/>
      <c r="M4995" s="1283"/>
      <c r="N4995" s="1283"/>
      <c r="O4995" s="1283"/>
      <c r="P4995" s="1283">
        <v>3.46</v>
      </c>
      <c r="R4995" s="1067"/>
      <c r="Z4995" s="21"/>
      <c r="AH4995"/>
    </row>
    <row r="4996" spans="1:34" ht="11.25" customHeight="1">
      <c r="A4996"/>
      <c r="B4996" s="1281" t="s">
        <v>63</v>
      </c>
      <c r="C4996" s="1282">
        <v>4279</v>
      </c>
      <c r="D4996" s="1341" t="str">
        <f t="shared" si="91"/>
        <v>MN4279</v>
      </c>
      <c r="E4996" s="1514" t="s">
        <v>125</v>
      </c>
      <c r="F4996" s="1390">
        <v>500</v>
      </c>
      <c r="G4996" s="1283">
        <v>2.37</v>
      </c>
      <c r="H4996" s="1283"/>
      <c r="I4996" s="1283"/>
      <c r="J4996" s="1283"/>
      <c r="K4996" s="1283"/>
      <c r="L4996" s="1283"/>
      <c r="M4996" s="1283"/>
      <c r="N4996" s="1283"/>
      <c r="O4996" s="1283"/>
      <c r="P4996" s="1283">
        <v>3.26</v>
      </c>
      <c r="R4996" s="1067"/>
      <c r="Z4996" s="21"/>
      <c r="AH4996"/>
    </row>
    <row r="4997" spans="1:34" ht="11.25" customHeight="1">
      <c r="A4997"/>
      <c r="B4997" s="1281" t="s">
        <v>63</v>
      </c>
      <c r="C4997" s="1282">
        <v>4283</v>
      </c>
      <c r="D4997" s="1341" t="str">
        <f t="shared" si="91"/>
        <v>MN4283</v>
      </c>
      <c r="E4997" s="1514" t="s">
        <v>125</v>
      </c>
      <c r="F4997" s="1390">
        <v>500</v>
      </c>
      <c r="G4997" s="1283">
        <v>1.56</v>
      </c>
      <c r="H4997" s="1283"/>
      <c r="I4997" s="1283"/>
      <c r="J4997" s="1283"/>
      <c r="K4997" s="1283"/>
      <c r="L4997" s="1283"/>
      <c r="M4997" s="1283"/>
      <c r="N4997" s="1283"/>
      <c r="O4997" s="1283"/>
      <c r="P4997" s="1283">
        <v>2.14</v>
      </c>
      <c r="R4997" s="1067"/>
      <c r="Z4997" s="21"/>
      <c r="AH4997"/>
    </row>
    <row r="4998" spans="1:34" ht="11.25" customHeight="1">
      <c r="A4998"/>
      <c r="B4998" s="1281" t="s">
        <v>63</v>
      </c>
      <c r="C4998" s="1282">
        <v>4299</v>
      </c>
      <c r="D4998" s="1341" t="str">
        <f t="shared" si="91"/>
        <v>MN4299</v>
      </c>
      <c r="E4998" s="1514" t="s">
        <v>121</v>
      </c>
      <c r="F4998" s="1390">
        <v>500</v>
      </c>
      <c r="G4998" s="1283">
        <v>2.75</v>
      </c>
      <c r="H4998" s="1283"/>
      <c r="I4998" s="1283"/>
      <c r="J4998" s="1283"/>
      <c r="K4998" s="1283"/>
      <c r="L4998" s="1283"/>
      <c r="M4998" s="1283"/>
      <c r="N4998" s="1283"/>
      <c r="O4998" s="1283"/>
      <c r="P4998" s="1283">
        <v>3.79</v>
      </c>
      <c r="R4998" s="1067"/>
      <c r="Z4998" s="21"/>
      <c r="AH4998"/>
    </row>
    <row r="4999" spans="1:34" ht="11.25" customHeight="1">
      <c r="A4999"/>
      <c r="B4999" s="1281" t="s">
        <v>63</v>
      </c>
      <c r="C4999" s="1282">
        <v>4304</v>
      </c>
      <c r="D4999" s="1341" t="str">
        <f t="shared" si="91"/>
        <v>MN4304</v>
      </c>
      <c r="E4999" s="1514" t="s">
        <v>124</v>
      </c>
      <c r="F4999" s="1390">
        <v>500</v>
      </c>
      <c r="G4999" s="1283">
        <v>2.75</v>
      </c>
      <c r="H4999" s="1283"/>
      <c r="I4999" s="1283"/>
      <c r="J4999" s="1283"/>
      <c r="K4999" s="1283"/>
      <c r="L4999" s="1283"/>
      <c r="M4999" s="1283"/>
      <c r="N4999" s="1283"/>
      <c r="O4999" s="1283"/>
      <c r="P4999" s="1283">
        <v>3.79</v>
      </c>
      <c r="R4999" s="1067"/>
      <c r="Z4999" s="21"/>
      <c r="AH4999"/>
    </row>
    <row r="5000" spans="1:34" ht="11.25" customHeight="1">
      <c r="A5000"/>
      <c r="B5000" s="1281" t="s">
        <v>63</v>
      </c>
      <c r="C5000" s="1282">
        <v>4307</v>
      </c>
      <c r="D5000" s="1341" t="str">
        <f t="shared" si="91"/>
        <v>MN4307</v>
      </c>
      <c r="E5000" s="1514" t="s">
        <v>121</v>
      </c>
      <c r="F5000" s="1390">
        <v>500</v>
      </c>
      <c r="G5000" s="1283">
        <v>2.14</v>
      </c>
      <c r="H5000" s="1283"/>
      <c r="I5000" s="1283"/>
      <c r="J5000" s="1283"/>
      <c r="K5000" s="1283"/>
      <c r="L5000" s="1283"/>
      <c r="M5000" s="1283"/>
      <c r="N5000" s="1283"/>
      <c r="O5000" s="1283"/>
      <c r="P5000" s="1283">
        <v>2.94</v>
      </c>
      <c r="R5000" s="1067"/>
      <c r="Z5000" s="21"/>
      <c r="AH5000"/>
    </row>
    <row r="5001" spans="1:34" ht="11.25" customHeight="1">
      <c r="A5001"/>
      <c r="B5001" s="1281" t="s">
        <v>63</v>
      </c>
      <c r="C5001" s="1282">
        <v>4314</v>
      </c>
      <c r="D5001" s="1341" t="str">
        <f t="shared" si="91"/>
        <v>MN4314</v>
      </c>
      <c r="E5001" s="1514" t="s">
        <v>123</v>
      </c>
      <c r="F5001" s="1390">
        <v>500</v>
      </c>
      <c r="G5001" s="1283">
        <v>5.0999999999999996</v>
      </c>
      <c r="H5001" s="1283"/>
      <c r="I5001" s="1283"/>
      <c r="J5001" s="1283"/>
      <c r="K5001" s="1283"/>
      <c r="L5001" s="1283"/>
      <c r="M5001" s="1283"/>
      <c r="N5001" s="1283"/>
      <c r="O5001" s="1283"/>
      <c r="P5001" s="1283">
        <v>7.02</v>
      </c>
      <c r="R5001" s="1067"/>
      <c r="Z5001" s="21"/>
      <c r="AH5001"/>
    </row>
    <row r="5002" spans="1:34" ht="11.25" customHeight="1">
      <c r="A5002"/>
      <c r="B5002" s="1281" t="s">
        <v>63</v>
      </c>
      <c r="C5002" s="1282">
        <v>4351</v>
      </c>
      <c r="D5002" s="1341" t="str">
        <f t="shared" si="91"/>
        <v>MN4351</v>
      </c>
      <c r="E5002" s="1514" t="s">
        <v>121</v>
      </c>
      <c r="F5002" s="1390">
        <v>500</v>
      </c>
      <c r="G5002" s="1283">
        <v>2.69</v>
      </c>
      <c r="H5002" s="1283"/>
      <c r="I5002" s="1283"/>
      <c r="J5002" s="1283"/>
      <c r="K5002" s="1283"/>
      <c r="L5002" s="1283"/>
      <c r="M5002" s="1283"/>
      <c r="N5002" s="1283"/>
      <c r="O5002" s="1283"/>
      <c r="P5002" s="1283">
        <v>3.7</v>
      </c>
      <c r="R5002" s="1067"/>
      <c r="Z5002" s="21"/>
      <c r="AH5002"/>
    </row>
    <row r="5003" spans="1:34" ht="11.25" customHeight="1">
      <c r="A5003"/>
      <c r="B5003" s="1281" t="s">
        <v>63</v>
      </c>
      <c r="C5003" s="1282">
        <v>4352</v>
      </c>
      <c r="D5003" s="1341" t="str">
        <f t="shared" si="91"/>
        <v>MN4352</v>
      </c>
      <c r="E5003" s="1514" t="s">
        <v>121</v>
      </c>
      <c r="F5003" s="1390">
        <v>500</v>
      </c>
      <c r="G5003" s="1283">
        <v>2.69</v>
      </c>
      <c r="H5003" s="1283"/>
      <c r="I5003" s="1283"/>
      <c r="J5003" s="1283"/>
      <c r="K5003" s="1283"/>
      <c r="L5003" s="1283"/>
      <c r="M5003" s="1283"/>
      <c r="N5003" s="1283"/>
      <c r="O5003" s="1283"/>
      <c r="P5003" s="1283">
        <v>3.7</v>
      </c>
      <c r="R5003" s="1067"/>
      <c r="Z5003" s="21"/>
      <c r="AH5003"/>
    </row>
    <row r="5004" spans="1:34" ht="11.25" customHeight="1">
      <c r="A5004"/>
      <c r="B5004" s="1281" t="s">
        <v>63</v>
      </c>
      <c r="C5004" s="1282">
        <v>4361</v>
      </c>
      <c r="D5004" s="1341" t="str">
        <f t="shared" ref="D5004:D5067" si="92">B5004&amp;TEXT(C5004,"0000")</f>
        <v>MN4361</v>
      </c>
      <c r="E5004" s="1514" t="s">
        <v>121</v>
      </c>
      <c r="F5004" s="1390">
        <v>500</v>
      </c>
      <c r="G5004" s="1283">
        <v>1.39</v>
      </c>
      <c r="H5004" s="1283"/>
      <c r="I5004" s="1283"/>
      <c r="J5004" s="1283"/>
      <c r="K5004" s="1283"/>
      <c r="L5004" s="1283"/>
      <c r="M5004" s="1283"/>
      <c r="N5004" s="1283"/>
      <c r="O5004" s="1283"/>
      <c r="P5004" s="1283">
        <v>1.92</v>
      </c>
      <c r="R5004" s="1067"/>
      <c r="Z5004" s="21"/>
      <c r="AH5004"/>
    </row>
    <row r="5005" spans="1:34" ht="11.25" customHeight="1">
      <c r="A5005"/>
      <c r="B5005" s="1281" t="s">
        <v>63</v>
      </c>
      <c r="C5005" s="1282">
        <v>4410</v>
      </c>
      <c r="D5005" s="1341" t="str">
        <f t="shared" si="92"/>
        <v>MN4410</v>
      </c>
      <c r="E5005" s="1514" t="s">
        <v>123</v>
      </c>
      <c r="F5005" s="1390">
        <v>500</v>
      </c>
      <c r="G5005" s="1283">
        <v>3.6</v>
      </c>
      <c r="H5005" s="1283"/>
      <c r="I5005" s="1283"/>
      <c r="J5005" s="1283"/>
      <c r="K5005" s="1283"/>
      <c r="L5005" s="1283"/>
      <c r="M5005" s="1283"/>
      <c r="N5005" s="1283"/>
      <c r="O5005" s="1283"/>
      <c r="P5005" s="1283">
        <v>4.95</v>
      </c>
      <c r="R5005" s="1067"/>
      <c r="Z5005" s="21"/>
      <c r="AH5005"/>
    </row>
    <row r="5006" spans="1:34" ht="11.25" customHeight="1">
      <c r="A5006"/>
      <c r="B5006" s="1281" t="s">
        <v>63</v>
      </c>
      <c r="C5006" s="1282">
        <v>4420</v>
      </c>
      <c r="D5006" s="1341" t="str">
        <f t="shared" si="92"/>
        <v>MN4420</v>
      </c>
      <c r="E5006" s="1514" t="s">
        <v>123</v>
      </c>
      <c r="F5006" s="1390">
        <v>500</v>
      </c>
      <c r="G5006" s="1283">
        <v>4.63</v>
      </c>
      <c r="H5006" s="1283"/>
      <c r="I5006" s="1283"/>
      <c r="J5006" s="1283"/>
      <c r="K5006" s="1283"/>
      <c r="L5006" s="1283"/>
      <c r="M5006" s="1283"/>
      <c r="N5006" s="1283"/>
      <c r="O5006" s="1283"/>
      <c r="P5006" s="1283">
        <v>6.38</v>
      </c>
      <c r="R5006" s="1067"/>
      <c r="Z5006" s="21"/>
      <c r="AH5006"/>
    </row>
    <row r="5007" spans="1:34" ht="11.25" customHeight="1">
      <c r="A5007"/>
      <c r="B5007" s="1281" t="s">
        <v>63</v>
      </c>
      <c r="C5007" s="1282">
        <v>4432</v>
      </c>
      <c r="D5007" s="1341" t="str">
        <f t="shared" si="92"/>
        <v>MN4432</v>
      </c>
      <c r="E5007" s="1514" t="s">
        <v>125</v>
      </c>
      <c r="F5007" s="1390">
        <v>500</v>
      </c>
      <c r="G5007" s="1283">
        <v>1.47</v>
      </c>
      <c r="H5007" s="1283"/>
      <c r="I5007" s="1283"/>
      <c r="J5007" s="1283"/>
      <c r="K5007" s="1283"/>
      <c r="L5007" s="1283"/>
      <c r="M5007" s="1283"/>
      <c r="N5007" s="1283"/>
      <c r="O5007" s="1283"/>
      <c r="P5007" s="1283">
        <v>2.0299999999999998</v>
      </c>
      <c r="R5007" s="1067"/>
      <c r="Z5007" s="21"/>
      <c r="AH5007"/>
    </row>
    <row r="5008" spans="1:34" ht="11.25" customHeight="1">
      <c r="A5008"/>
      <c r="B5008" s="1281" t="s">
        <v>63</v>
      </c>
      <c r="C5008" s="1282">
        <v>4452</v>
      </c>
      <c r="D5008" s="1341" t="str">
        <f t="shared" si="92"/>
        <v>MN4452</v>
      </c>
      <c r="E5008" s="1514" t="s">
        <v>121</v>
      </c>
      <c r="F5008" s="1390">
        <v>500</v>
      </c>
      <c r="G5008" s="1283">
        <v>2.74</v>
      </c>
      <c r="H5008" s="1283"/>
      <c r="I5008" s="1283"/>
      <c r="J5008" s="1283"/>
      <c r="K5008" s="1283"/>
      <c r="L5008" s="1283"/>
      <c r="M5008" s="1283"/>
      <c r="N5008" s="1283"/>
      <c r="O5008" s="1283"/>
      <c r="P5008" s="1283">
        <v>3.77</v>
      </c>
      <c r="R5008" s="1067"/>
      <c r="Z5008" s="21"/>
      <c r="AH5008"/>
    </row>
    <row r="5009" spans="1:34" ht="11.25" customHeight="1">
      <c r="A5009"/>
      <c r="B5009" s="1281" t="s">
        <v>63</v>
      </c>
      <c r="C5009" s="1282">
        <v>4459</v>
      </c>
      <c r="D5009" s="1341" t="str">
        <f t="shared" si="92"/>
        <v>MN4459</v>
      </c>
      <c r="E5009" s="1514" t="s">
        <v>121</v>
      </c>
      <c r="F5009" s="1390">
        <v>500</v>
      </c>
      <c r="G5009" s="1283">
        <v>2.96</v>
      </c>
      <c r="H5009" s="1283"/>
      <c r="I5009" s="1283"/>
      <c r="J5009" s="1283"/>
      <c r="K5009" s="1283"/>
      <c r="L5009" s="1283"/>
      <c r="M5009" s="1283"/>
      <c r="N5009" s="1283"/>
      <c r="O5009" s="1283"/>
      <c r="P5009" s="1283">
        <v>4.08</v>
      </c>
      <c r="R5009" s="1067"/>
      <c r="Z5009" s="21"/>
      <c r="AH5009"/>
    </row>
    <row r="5010" spans="1:34" ht="11.25" customHeight="1">
      <c r="A5010"/>
      <c r="B5010" s="1281" t="s">
        <v>63</v>
      </c>
      <c r="C5010" s="1282">
        <v>4470</v>
      </c>
      <c r="D5010" s="1341" t="str">
        <f t="shared" si="92"/>
        <v>MN4470</v>
      </c>
      <c r="E5010" s="1514" t="s">
        <v>125</v>
      </c>
      <c r="F5010" s="1390">
        <v>500</v>
      </c>
      <c r="G5010" s="1283">
        <v>1.98</v>
      </c>
      <c r="H5010" s="1283"/>
      <c r="I5010" s="1283"/>
      <c r="J5010" s="1283"/>
      <c r="K5010" s="1283"/>
      <c r="L5010" s="1283"/>
      <c r="M5010" s="1283"/>
      <c r="N5010" s="1283"/>
      <c r="O5010" s="1283"/>
      <c r="P5010" s="1283">
        <v>2.72</v>
      </c>
      <c r="R5010" s="1067"/>
      <c r="Z5010" s="21"/>
      <c r="AH5010"/>
    </row>
    <row r="5011" spans="1:34" ht="11.25" customHeight="1">
      <c r="A5011"/>
      <c r="B5011" s="1281" t="s">
        <v>63</v>
      </c>
      <c r="C5011" s="1282">
        <v>4484</v>
      </c>
      <c r="D5011" s="1341" t="str">
        <f t="shared" si="92"/>
        <v>MN4484</v>
      </c>
      <c r="E5011" s="1514" t="s">
        <v>121</v>
      </c>
      <c r="F5011" s="1390">
        <v>500</v>
      </c>
      <c r="G5011" s="1283">
        <v>2.92</v>
      </c>
      <c r="H5011" s="1283"/>
      <c r="I5011" s="1283"/>
      <c r="J5011" s="1283"/>
      <c r="K5011" s="1283"/>
      <c r="L5011" s="1283"/>
      <c r="M5011" s="1283"/>
      <c r="N5011" s="1283"/>
      <c r="O5011" s="1283"/>
      <c r="P5011" s="1283">
        <v>4.01</v>
      </c>
      <c r="R5011" s="1067"/>
      <c r="Z5011" s="21"/>
      <c r="AH5011"/>
    </row>
    <row r="5012" spans="1:34" ht="11.25" customHeight="1">
      <c r="A5012"/>
      <c r="B5012" s="1281" t="s">
        <v>63</v>
      </c>
      <c r="C5012" s="1282">
        <v>4493</v>
      </c>
      <c r="D5012" s="1341" t="str">
        <f t="shared" si="92"/>
        <v>MN4493</v>
      </c>
      <c r="E5012" s="1514" t="s">
        <v>125</v>
      </c>
      <c r="F5012" s="1390">
        <v>500</v>
      </c>
      <c r="G5012" s="1283">
        <v>2.3199999999999998</v>
      </c>
      <c r="H5012" s="1283"/>
      <c r="I5012" s="1283"/>
      <c r="J5012" s="1283"/>
      <c r="K5012" s="1283"/>
      <c r="L5012" s="1283"/>
      <c r="M5012" s="1283"/>
      <c r="N5012" s="1283"/>
      <c r="O5012" s="1283"/>
      <c r="P5012" s="1283">
        <v>3.19</v>
      </c>
      <c r="R5012" s="1067"/>
      <c r="Z5012" s="21"/>
      <c r="AH5012"/>
    </row>
    <row r="5013" spans="1:34" ht="11.25" customHeight="1">
      <c r="A5013"/>
      <c r="B5013" s="1281" t="s">
        <v>63</v>
      </c>
      <c r="C5013" s="1282">
        <v>4511</v>
      </c>
      <c r="D5013" s="1341" t="str">
        <f t="shared" si="92"/>
        <v>MN4511</v>
      </c>
      <c r="E5013" s="1514" t="s">
        <v>123</v>
      </c>
      <c r="F5013" s="1390">
        <v>500</v>
      </c>
      <c r="G5013" s="1283">
        <v>0.47</v>
      </c>
      <c r="H5013" s="1283"/>
      <c r="I5013" s="1283"/>
      <c r="J5013" s="1283"/>
      <c r="K5013" s="1283"/>
      <c r="L5013" s="1283"/>
      <c r="M5013" s="1283"/>
      <c r="N5013" s="1283"/>
      <c r="O5013" s="1283"/>
      <c r="P5013" s="1283">
        <v>0.65</v>
      </c>
      <c r="R5013" s="1067"/>
      <c r="Z5013" s="21"/>
      <c r="AH5013"/>
    </row>
    <row r="5014" spans="1:34" ht="11.25" customHeight="1">
      <c r="A5014"/>
      <c r="B5014" s="1281" t="s">
        <v>63</v>
      </c>
      <c r="C5014" s="1282">
        <v>4557</v>
      </c>
      <c r="D5014" s="1341" t="str">
        <f t="shared" si="92"/>
        <v>MN4557</v>
      </c>
      <c r="E5014" s="1514" t="s">
        <v>123</v>
      </c>
      <c r="F5014" s="1390">
        <v>500</v>
      </c>
      <c r="G5014" s="1283">
        <v>2.4</v>
      </c>
      <c r="H5014" s="1283"/>
      <c r="I5014" s="1283"/>
      <c r="J5014" s="1283"/>
      <c r="K5014" s="1283"/>
      <c r="L5014" s="1283"/>
      <c r="M5014" s="1283"/>
      <c r="N5014" s="1283"/>
      <c r="O5014" s="1283"/>
      <c r="P5014" s="1283">
        <v>3.3</v>
      </c>
      <c r="R5014" s="1067"/>
      <c r="Z5014" s="21"/>
      <c r="AH5014"/>
    </row>
    <row r="5015" spans="1:34" ht="11.25" customHeight="1">
      <c r="A5015"/>
      <c r="B5015" s="1281" t="s">
        <v>63</v>
      </c>
      <c r="C5015" s="1282">
        <v>4558</v>
      </c>
      <c r="D5015" s="1341" t="str">
        <f t="shared" si="92"/>
        <v>MN4558</v>
      </c>
      <c r="E5015" s="1514" t="s">
        <v>123</v>
      </c>
      <c r="F5015" s="1390">
        <v>500</v>
      </c>
      <c r="G5015" s="1283">
        <v>1.88</v>
      </c>
      <c r="H5015" s="1283"/>
      <c r="I5015" s="1283"/>
      <c r="J5015" s="1283"/>
      <c r="K5015" s="1283"/>
      <c r="L5015" s="1283"/>
      <c r="M5015" s="1283"/>
      <c r="N5015" s="1283"/>
      <c r="O5015" s="1283"/>
      <c r="P5015" s="1283">
        <v>2.59</v>
      </c>
      <c r="R5015" s="1067"/>
      <c r="Z5015" s="21"/>
      <c r="AH5015"/>
    </row>
    <row r="5016" spans="1:34" ht="11.25" customHeight="1">
      <c r="A5016"/>
      <c r="B5016" s="1281" t="s">
        <v>63</v>
      </c>
      <c r="C5016" s="1282">
        <v>4568</v>
      </c>
      <c r="D5016" s="1341" t="str">
        <f t="shared" si="92"/>
        <v>MN4568</v>
      </c>
      <c r="E5016" s="1514" t="s">
        <v>123</v>
      </c>
      <c r="F5016" s="1390">
        <v>500</v>
      </c>
      <c r="G5016" s="1283">
        <v>1.88</v>
      </c>
      <c r="H5016" s="1283"/>
      <c r="I5016" s="1283"/>
      <c r="J5016" s="1283"/>
      <c r="K5016" s="1283"/>
      <c r="L5016" s="1283"/>
      <c r="M5016" s="1283"/>
      <c r="N5016" s="1283"/>
      <c r="O5016" s="1283"/>
      <c r="P5016" s="1283">
        <v>2.59</v>
      </c>
      <c r="R5016" s="1067"/>
      <c r="Z5016" s="21"/>
      <c r="AH5016"/>
    </row>
    <row r="5017" spans="1:34" ht="11.25" customHeight="1">
      <c r="A5017"/>
      <c r="B5017" s="1281" t="s">
        <v>63</v>
      </c>
      <c r="C5017" s="1282">
        <v>4581</v>
      </c>
      <c r="D5017" s="1341" t="str">
        <f t="shared" si="92"/>
        <v>MN4581</v>
      </c>
      <c r="E5017" s="1514" t="s">
        <v>123</v>
      </c>
      <c r="F5017" s="1390">
        <v>500</v>
      </c>
      <c r="G5017" s="1283">
        <v>0.97</v>
      </c>
      <c r="H5017" s="1283"/>
      <c r="I5017" s="1283"/>
      <c r="J5017" s="1283"/>
      <c r="K5017" s="1283"/>
      <c r="L5017" s="1283"/>
      <c r="M5017" s="1283"/>
      <c r="N5017" s="1283"/>
      <c r="O5017" s="1283"/>
      <c r="P5017" s="1283">
        <v>1.34</v>
      </c>
      <c r="R5017" s="1067"/>
      <c r="Z5017" s="21"/>
      <c r="AH5017"/>
    </row>
    <row r="5018" spans="1:34" ht="11.25" customHeight="1">
      <c r="A5018"/>
      <c r="B5018" s="1281" t="s">
        <v>63</v>
      </c>
      <c r="C5018" s="1282">
        <v>4583</v>
      </c>
      <c r="D5018" s="1341" t="str">
        <f t="shared" si="92"/>
        <v>MN4583</v>
      </c>
      <c r="E5018" s="1514" t="s">
        <v>122</v>
      </c>
      <c r="F5018" s="1390">
        <v>600</v>
      </c>
      <c r="G5018" s="1283">
        <v>6.93</v>
      </c>
      <c r="H5018" s="1283"/>
      <c r="I5018" s="1283"/>
      <c r="J5018" s="1283"/>
      <c r="K5018" s="1283"/>
      <c r="L5018" s="1283"/>
      <c r="M5018" s="1283"/>
      <c r="N5018" s="1283"/>
      <c r="O5018" s="1283"/>
      <c r="P5018" s="1283">
        <v>9.5399999999999991</v>
      </c>
      <c r="R5018" s="1067"/>
      <c r="Z5018" s="21"/>
      <c r="AH5018"/>
    </row>
    <row r="5019" spans="1:34" ht="11.25" customHeight="1">
      <c r="A5019"/>
      <c r="B5019" s="1281" t="s">
        <v>63</v>
      </c>
      <c r="C5019" s="1282">
        <v>4611</v>
      </c>
      <c r="D5019" s="1341" t="str">
        <f t="shared" si="92"/>
        <v>MN4611</v>
      </c>
      <c r="E5019" s="1514" t="s">
        <v>121</v>
      </c>
      <c r="F5019" s="1390">
        <v>500</v>
      </c>
      <c r="G5019" s="1283">
        <v>1.39</v>
      </c>
      <c r="H5019" s="1283"/>
      <c r="I5019" s="1283"/>
      <c r="J5019" s="1283"/>
      <c r="K5019" s="1283"/>
      <c r="L5019" s="1283"/>
      <c r="M5019" s="1283"/>
      <c r="N5019" s="1283"/>
      <c r="O5019" s="1283"/>
      <c r="P5019" s="1283">
        <v>1.92</v>
      </c>
      <c r="R5019" s="1067"/>
      <c r="Z5019" s="21"/>
      <c r="AH5019"/>
    </row>
    <row r="5020" spans="1:34" ht="11.25" customHeight="1">
      <c r="A5020"/>
      <c r="B5020" s="1281" t="s">
        <v>63</v>
      </c>
      <c r="C5020" s="1282">
        <v>4635</v>
      </c>
      <c r="D5020" s="1341" t="str">
        <f t="shared" si="92"/>
        <v>MN4635</v>
      </c>
      <c r="E5020" s="1514" t="s">
        <v>122</v>
      </c>
      <c r="F5020" s="1390">
        <v>500</v>
      </c>
      <c r="G5020" s="1283">
        <v>3.03</v>
      </c>
      <c r="H5020" s="1283"/>
      <c r="I5020" s="1283"/>
      <c r="J5020" s="1283"/>
      <c r="K5020" s="1283"/>
      <c r="L5020" s="1283"/>
      <c r="M5020" s="1283"/>
      <c r="N5020" s="1283"/>
      <c r="O5020" s="1283"/>
      <c r="P5020" s="1283">
        <v>4.17</v>
      </c>
      <c r="R5020" s="1067"/>
      <c r="Z5020" s="21"/>
      <c r="AH5020"/>
    </row>
    <row r="5021" spans="1:34" ht="11.25" customHeight="1">
      <c r="A5021"/>
      <c r="B5021" s="1281" t="s">
        <v>63</v>
      </c>
      <c r="C5021" s="1282">
        <v>4653</v>
      </c>
      <c r="D5021" s="1341" t="str">
        <f t="shared" si="92"/>
        <v>MN4653</v>
      </c>
      <c r="E5021" s="1514" t="s">
        <v>122</v>
      </c>
      <c r="F5021" s="1390">
        <v>500</v>
      </c>
      <c r="G5021" s="1283">
        <v>1.22</v>
      </c>
      <c r="H5021" s="1283"/>
      <c r="I5021" s="1283"/>
      <c r="J5021" s="1283"/>
      <c r="K5021" s="1283"/>
      <c r="L5021" s="1283"/>
      <c r="M5021" s="1283"/>
      <c r="N5021" s="1283"/>
      <c r="O5021" s="1283"/>
      <c r="P5021" s="1283">
        <v>1.67</v>
      </c>
      <c r="R5021" s="1067"/>
      <c r="Z5021" s="21"/>
      <c r="AH5021"/>
    </row>
    <row r="5022" spans="1:34" ht="11.25" customHeight="1">
      <c r="A5022"/>
      <c r="B5022" s="1281" t="s">
        <v>63</v>
      </c>
      <c r="C5022" s="1282">
        <v>4665</v>
      </c>
      <c r="D5022" s="1341" t="str">
        <f t="shared" si="92"/>
        <v>MN4665</v>
      </c>
      <c r="E5022" s="1514" t="s">
        <v>123</v>
      </c>
      <c r="F5022" s="1390">
        <v>650</v>
      </c>
      <c r="G5022" s="1283">
        <v>7.58</v>
      </c>
      <c r="H5022" s="1283"/>
      <c r="I5022" s="1283"/>
      <c r="J5022" s="1283"/>
      <c r="K5022" s="1283"/>
      <c r="L5022" s="1283"/>
      <c r="M5022" s="1283"/>
      <c r="N5022" s="1283"/>
      <c r="O5022" s="1283"/>
      <c r="P5022" s="1283">
        <v>10.44</v>
      </c>
      <c r="R5022" s="1067"/>
      <c r="Z5022" s="21"/>
      <c r="AH5022"/>
    </row>
    <row r="5023" spans="1:34" ht="11.25" customHeight="1">
      <c r="A5023"/>
      <c r="B5023" s="1281" t="s">
        <v>63</v>
      </c>
      <c r="C5023" s="1282">
        <v>4683</v>
      </c>
      <c r="D5023" s="1341" t="str">
        <f t="shared" si="92"/>
        <v>MN4683</v>
      </c>
      <c r="E5023" s="1514" t="s">
        <v>125</v>
      </c>
      <c r="F5023" s="1390">
        <v>500</v>
      </c>
      <c r="G5023" s="1283">
        <v>5.27</v>
      </c>
      <c r="H5023" s="1283"/>
      <c r="I5023" s="1283"/>
      <c r="J5023" s="1283"/>
      <c r="K5023" s="1283"/>
      <c r="L5023" s="1283"/>
      <c r="M5023" s="1283"/>
      <c r="N5023" s="1283"/>
      <c r="O5023" s="1283"/>
      <c r="P5023" s="1283">
        <v>7.25</v>
      </c>
      <c r="R5023" s="1067"/>
      <c r="Z5023" s="21"/>
      <c r="AH5023"/>
    </row>
    <row r="5024" spans="1:34" ht="11.25" customHeight="1">
      <c r="A5024"/>
      <c r="B5024" s="1281" t="s">
        <v>63</v>
      </c>
      <c r="C5024" s="1282">
        <v>4686</v>
      </c>
      <c r="D5024" s="1341" t="str">
        <f t="shared" si="92"/>
        <v>MN4686</v>
      </c>
      <c r="E5024" s="1514" t="s">
        <v>125</v>
      </c>
      <c r="F5024" s="1390">
        <v>500</v>
      </c>
      <c r="G5024" s="1283">
        <v>2.2999999999999998</v>
      </c>
      <c r="H5024" s="1283"/>
      <c r="I5024" s="1283"/>
      <c r="J5024" s="1283"/>
      <c r="K5024" s="1283"/>
      <c r="L5024" s="1283"/>
      <c r="M5024" s="1283"/>
      <c r="N5024" s="1283"/>
      <c r="O5024" s="1283"/>
      <c r="P5024" s="1283">
        <v>3.17</v>
      </c>
      <c r="R5024" s="1067"/>
      <c r="Z5024" s="21"/>
      <c r="AH5024"/>
    </row>
    <row r="5025" spans="1:34" ht="11.25" customHeight="1">
      <c r="A5025"/>
      <c r="B5025" s="1281" t="s">
        <v>63</v>
      </c>
      <c r="C5025" s="1282">
        <v>4692</v>
      </c>
      <c r="D5025" s="1341" t="str">
        <f t="shared" si="92"/>
        <v>MN4692</v>
      </c>
      <c r="E5025" s="1514" t="s">
        <v>121</v>
      </c>
      <c r="F5025" s="1390">
        <v>500</v>
      </c>
      <c r="G5025" s="1283">
        <v>0.99</v>
      </c>
      <c r="H5025" s="1283"/>
      <c r="I5025" s="1283"/>
      <c r="J5025" s="1283"/>
      <c r="K5025" s="1283"/>
      <c r="L5025" s="1283"/>
      <c r="M5025" s="1283"/>
      <c r="N5025" s="1283"/>
      <c r="O5025" s="1283"/>
      <c r="P5025" s="1283">
        <v>1.36</v>
      </c>
      <c r="R5025" s="1067"/>
      <c r="Z5025" s="21"/>
      <c r="AH5025"/>
    </row>
    <row r="5026" spans="1:34" ht="11.25" customHeight="1">
      <c r="A5026"/>
      <c r="B5026" s="1281" t="s">
        <v>63</v>
      </c>
      <c r="C5026" s="1282">
        <v>4693</v>
      </c>
      <c r="D5026" s="1341" t="str">
        <f t="shared" si="92"/>
        <v>MN4693</v>
      </c>
      <c r="E5026" s="1514" t="s">
        <v>125</v>
      </c>
      <c r="F5026" s="1390">
        <v>500</v>
      </c>
      <c r="G5026" s="1283">
        <v>1.0900000000000001</v>
      </c>
      <c r="H5026" s="1283"/>
      <c r="I5026" s="1283"/>
      <c r="J5026" s="1283"/>
      <c r="K5026" s="1283"/>
      <c r="L5026" s="1283"/>
      <c r="M5026" s="1283"/>
      <c r="N5026" s="1283"/>
      <c r="O5026" s="1283"/>
      <c r="P5026" s="1283">
        <v>1.49</v>
      </c>
      <c r="R5026" s="1067"/>
      <c r="Z5026" s="21"/>
      <c r="AH5026"/>
    </row>
    <row r="5027" spans="1:34" ht="11.25" customHeight="1">
      <c r="A5027"/>
      <c r="B5027" s="1281" t="s">
        <v>63</v>
      </c>
      <c r="C5027" s="1282">
        <v>4703</v>
      </c>
      <c r="D5027" s="1341" t="str">
        <f t="shared" si="92"/>
        <v>MN4703</v>
      </c>
      <c r="E5027" s="1514" t="s">
        <v>125</v>
      </c>
      <c r="F5027" s="1390">
        <v>500</v>
      </c>
      <c r="G5027" s="1283">
        <v>2.2400000000000002</v>
      </c>
      <c r="H5027" s="1283"/>
      <c r="I5027" s="1283"/>
      <c r="J5027" s="1283"/>
      <c r="K5027" s="1283"/>
      <c r="L5027" s="1283"/>
      <c r="M5027" s="1283"/>
      <c r="N5027" s="1283"/>
      <c r="O5027" s="1283"/>
      <c r="P5027" s="1283">
        <v>3.08</v>
      </c>
      <c r="R5027" s="1067"/>
      <c r="Z5027" s="21"/>
      <c r="AH5027"/>
    </row>
    <row r="5028" spans="1:34" ht="11.25" customHeight="1">
      <c r="A5028"/>
      <c r="B5028" s="1281" t="s">
        <v>63</v>
      </c>
      <c r="C5028" s="1282">
        <v>4720</v>
      </c>
      <c r="D5028" s="1341" t="str">
        <f t="shared" si="92"/>
        <v>MN4720</v>
      </c>
      <c r="E5028" s="1514" t="s">
        <v>123</v>
      </c>
      <c r="F5028" s="1390">
        <v>500</v>
      </c>
      <c r="G5028" s="1283">
        <v>2.2799999999999998</v>
      </c>
      <c r="H5028" s="1283"/>
      <c r="I5028" s="1283"/>
      <c r="J5028" s="1283"/>
      <c r="K5028" s="1283"/>
      <c r="L5028" s="1283"/>
      <c r="M5028" s="1283"/>
      <c r="N5028" s="1283"/>
      <c r="O5028" s="1283"/>
      <c r="P5028" s="1283">
        <v>3.14</v>
      </c>
      <c r="R5028" s="1067"/>
      <c r="Z5028" s="21"/>
      <c r="AH5028"/>
    </row>
    <row r="5029" spans="1:34" ht="11.25" customHeight="1">
      <c r="A5029"/>
      <c r="B5029" s="1281" t="s">
        <v>63</v>
      </c>
      <c r="C5029" s="1282">
        <v>4740</v>
      </c>
      <c r="D5029" s="1341" t="str">
        <f t="shared" si="92"/>
        <v>MN4740</v>
      </c>
      <c r="E5029" s="1514" t="s">
        <v>122</v>
      </c>
      <c r="F5029" s="1390">
        <v>500</v>
      </c>
      <c r="G5029" s="1283">
        <v>0.84</v>
      </c>
      <c r="H5029" s="1283"/>
      <c r="I5029" s="1283"/>
      <c r="J5029" s="1283"/>
      <c r="K5029" s="1283"/>
      <c r="L5029" s="1283"/>
      <c r="M5029" s="1283"/>
      <c r="N5029" s="1283"/>
      <c r="O5029" s="1283"/>
      <c r="P5029" s="1283">
        <v>1.1599999999999999</v>
      </c>
      <c r="R5029" s="1067"/>
      <c r="Z5029" s="21"/>
      <c r="AH5029"/>
    </row>
    <row r="5030" spans="1:34" ht="11.25" customHeight="1">
      <c r="A5030"/>
      <c r="B5030" s="1281" t="s">
        <v>63</v>
      </c>
      <c r="C5030" s="1282">
        <v>4741</v>
      </c>
      <c r="D5030" s="1341" t="str">
        <f t="shared" si="92"/>
        <v>MN4741</v>
      </c>
      <c r="E5030" s="1514" t="s">
        <v>123</v>
      </c>
      <c r="F5030" s="1390">
        <v>500</v>
      </c>
      <c r="G5030" s="1283">
        <v>1.78</v>
      </c>
      <c r="H5030" s="1283"/>
      <c r="I5030" s="1283"/>
      <c r="J5030" s="1283"/>
      <c r="K5030" s="1283"/>
      <c r="L5030" s="1283"/>
      <c r="M5030" s="1283"/>
      <c r="N5030" s="1283"/>
      <c r="O5030" s="1283"/>
      <c r="P5030" s="1283">
        <v>2.4500000000000002</v>
      </c>
      <c r="R5030" s="1067"/>
      <c r="Z5030" s="21"/>
      <c r="AH5030"/>
    </row>
    <row r="5031" spans="1:34" ht="11.25" customHeight="1">
      <c r="A5031"/>
      <c r="B5031" s="1281" t="s">
        <v>63</v>
      </c>
      <c r="C5031" s="1282">
        <v>4751</v>
      </c>
      <c r="D5031" s="1341" t="str">
        <f t="shared" si="92"/>
        <v>MN4751</v>
      </c>
      <c r="E5031" s="1514" t="s">
        <v>123</v>
      </c>
      <c r="F5031" s="1390">
        <v>500</v>
      </c>
      <c r="G5031" s="1283">
        <v>2.06</v>
      </c>
      <c r="H5031" s="1283"/>
      <c r="I5031" s="1283"/>
      <c r="J5031" s="1283"/>
      <c r="K5031" s="1283"/>
      <c r="L5031" s="1283"/>
      <c r="M5031" s="1283"/>
      <c r="N5031" s="1283"/>
      <c r="O5031" s="1283"/>
      <c r="P5031" s="1283">
        <v>2.83</v>
      </c>
      <c r="R5031" s="1067"/>
      <c r="Z5031" s="21"/>
      <c r="AH5031"/>
    </row>
    <row r="5032" spans="1:34" ht="11.25" customHeight="1">
      <c r="A5032"/>
      <c r="B5032" s="1281" t="s">
        <v>63</v>
      </c>
      <c r="C5032" s="1282">
        <v>4771</v>
      </c>
      <c r="D5032" s="1341" t="str">
        <f t="shared" si="92"/>
        <v>MN4771</v>
      </c>
      <c r="E5032" s="1514" t="s">
        <v>122</v>
      </c>
      <c r="F5032" s="1390">
        <v>500</v>
      </c>
      <c r="G5032" s="1283">
        <v>2.0299999999999998</v>
      </c>
      <c r="H5032" s="1283"/>
      <c r="I5032" s="1283"/>
      <c r="J5032" s="1283"/>
      <c r="K5032" s="1283"/>
      <c r="L5032" s="1283"/>
      <c r="M5032" s="1283"/>
      <c r="N5032" s="1283"/>
      <c r="O5032" s="1283"/>
      <c r="P5032" s="1283">
        <v>2.79</v>
      </c>
      <c r="R5032" s="1067"/>
      <c r="Z5032" s="21"/>
      <c r="AH5032"/>
    </row>
    <row r="5033" spans="1:34" ht="11.25" customHeight="1">
      <c r="A5033"/>
      <c r="B5033" s="1281" t="s">
        <v>63</v>
      </c>
      <c r="C5033" s="1282">
        <v>4777</v>
      </c>
      <c r="D5033" s="1341" t="str">
        <f t="shared" si="92"/>
        <v>MN4777</v>
      </c>
      <c r="E5033" s="1514" t="s">
        <v>122</v>
      </c>
      <c r="F5033" s="1390">
        <v>500</v>
      </c>
      <c r="G5033" s="1283">
        <v>3.61</v>
      </c>
      <c r="H5033" s="1283"/>
      <c r="I5033" s="1283"/>
      <c r="J5033" s="1283"/>
      <c r="K5033" s="1283"/>
      <c r="L5033" s="1283"/>
      <c r="M5033" s="1283"/>
      <c r="N5033" s="1283"/>
      <c r="O5033" s="1283"/>
      <c r="P5033" s="1283">
        <v>4.97</v>
      </c>
      <c r="R5033" s="1067"/>
      <c r="Z5033" s="21"/>
      <c r="AH5033"/>
    </row>
    <row r="5034" spans="1:34" ht="11.25" customHeight="1">
      <c r="A5034"/>
      <c r="B5034" s="1281" t="s">
        <v>63</v>
      </c>
      <c r="C5034" s="1282">
        <v>4825</v>
      </c>
      <c r="D5034" s="1341" t="str">
        <f t="shared" si="92"/>
        <v>MN4825</v>
      </c>
      <c r="E5034" s="1514" t="s">
        <v>123</v>
      </c>
      <c r="F5034" s="1390">
        <v>500</v>
      </c>
      <c r="G5034" s="1283">
        <v>0.96</v>
      </c>
      <c r="H5034" s="1283"/>
      <c r="I5034" s="1283"/>
      <c r="J5034" s="1283"/>
      <c r="K5034" s="1283"/>
      <c r="L5034" s="1283"/>
      <c r="M5034" s="1283"/>
      <c r="N5034" s="1283"/>
      <c r="O5034" s="1283"/>
      <c r="P5034" s="1283">
        <v>1.32</v>
      </c>
      <c r="R5034" s="1067"/>
      <c r="Z5034" s="21"/>
      <c r="AH5034"/>
    </row>
    <row r="5035" spans="1:34" ht="11.25" customHeight="1">
      <c r="A5035"/>
      <c r="B5035" s="1281" t="s">
        <v>63</v>
      </c>
      <c r="C5035" s="1282">
        <v>4828</v>
      </c>
      <c r="D5035" s="1341" t="str">
        <f t="shared" si="92"/>
        <v>MN4828</v>
      </c>
      <c r="E5035" s="1514" t="s">
        <v>121</v>
      </c>
      <c r="F5035" s="1390">
        <v>500</v>
      </c>
      <c r="G5035" s="1283">
        <v>1.96</v>
      </c>
      <c r="H5035" s="1283"/>
      <c r="I5035" s="1283"/>
      <c r="J5035" s="1283"/>
      <c r="K5035" s="1283"/>
      <c r="L5035" s="1283"/>
      <c r="M5035" s="1283"/>
      <c r="N5035" s="1283"/>
      <c r="O5035" s="1283"/>
      <c r="P5035" s="1283">
        <v>2.7</v>
      </c>
      <c r="R5035" s="1067"/>
      <c r="Z5035" s="21"/>
      <c r="AH5035"/>
    </row>
    <row r="5036" spans="1:34" ht="11.25" customHeight="1">
      <c r="A5036"/>
      <c r="B5036" s="1281" t="s">
        <v>63</v>
      </c>
      <c r="C5036" s="1282">
        <v>4829</v>
      </c>
      <c r="D5036" s="1341" t="str">
        <f t="shared" si="92"/>
        <v>MN4829</v>
      </c>
      <c r="E5036" s="1514" t="s">
        <v>123</v>
      </c>
      <c r="F5036" s="1390">
        <v>500</v>
      </c>
      <c r="G5036" s="1283">
        <v>1.1000000000000001</v>
      </c>
      <c r="H5036" s="1283"/>
      <c r="I5036" s="1283"/>
      <c r="J5036" s="1283"/>
      <c r="K5036" s="1283"/>
      <c r="L5036" s="1283"/>
      <c r="M5036" s="1283"/>
      <c r="N5036" s="1283"/>
      <c r="O5036" s="1283"/>
      <c r="P5036" s="1283">
        <v>1.52</v>
      </c>
      <c r="R5036" s="1067"/>
      <c r="Z5036" s="21"/>
      <c r="AH5036"/>
    </row>
    <row r="5037" spans="1:34" ht="11.25" customHeight="1">
      <c r="A5037"/>
      <c r="B5037" s="1281" t="s">
        <v>63</v>
      </c>
      <c r="C5037" s="1282">
        <v>4902</v>
      </c>
      <c r="D5037" s="1341" t="str">
        <f t="shared" si="92"/>
        <v>MN4902</v>
      </c>
      <c r="E5037" s="1514" t="s">
        <v>125</v>
      </c>
      <c r="F5037" s="1390">
        <v>500</v>
      </c>
      <c r="G5037" s="1283">
        <v>2.2200000000000002</v>
      </c>
      <c r="H5037" s="1283"/>
      <c r="I5037" s="1283"/>
      <c r="J5037" s="1283"/>
      <c r="K5037" s="1283"/>
      <c r="L5037" s="1283"/>
      <c r="M5037" s="1283"/>
      <c r="N5037" s="1283"/>
      <c r="O5037" s="1283"/>
      <c r="P5037" s="1283">
        <v>3.06</v>
      </c>
      <c r="R5037" s="1067"/>
      <c r="Z5037" s="21"/>
      <c r="AH5037"/>
    </row>
    <row r="5038" spans="1:34" ht="11.25" customHeight="1">
      <c r="A5038"/>
      <c r="B5038" s="1281" t="s">
        <v>63</v>
      </c>
      <c r="C5038" s="1282">
        <v>4923</v>
      </c>
      <c r="D5038" s="1341" t="str">
        <f t="shared" si="92"/>
        <v>MN4923</v>
      </c>
      <c r="E5038" s="1514" t="s">
        <v>125</v>
      </c>
      <c r="F5038" s="1390">
        <v>500</v>
      </c>
      <c r="G5038" s="1283">
        <v>0.97</v>
      </c>
      <c r="H5038" s="1283"/>
      <c r="I5038" s="1283"/>
      <c r="J5038" s="1283"/>
      <c r="K5038" s="1283"/>
      <c r="L5038" s="1283"/>
      <c r="M5038" s="1283"/>
      <c r="N5038" s="1283"/>
      <c r="O5038" s="1283"/>
      <c r="P5038" s="1283">
        <v>1.34</v>
      </c>
      <c r="R5038" s="1067"/>
      <c r="Z5038" s="21"/>
      <c r="AH5038"/>
    </row>
    <row r="5039" spans="1:34" ht="11.25" customHeight="1">
      <c r="A5039"/>
      <c r="B5039" s="1281" t="s">
        <v>63</v>
      </c>
      <c r="C5039" s="1282">
        <v>5020</v>
      </c>
      <c r="D5039" s="1341" t="str">
        <f t="shared" si="92"/>
        <v>MN5020</v>
      </c>
      <c r="E5039" s="1514" t="s">
        <v>123</v>
      </c>
      <c r="F5039" s="1390">
        <v>600</v>
      </c>
      <c r="G5039" s="1283">
        <v>6.38</v>
      </c>
      <c r="H5039" s="1283"/>
      <c r="I5039" s="1283"/>
      <c r="J5039" s="1283"/>
      <c r="K5039" s="1283"/>
      <c r="L5039" s="1283"/>
      <c r="M5039" s="1283"/>
      <c r="N5039" s="1283"/>
      <c r="O5039" s="1283"/>
      <c r="P5039" s="1283">
        <v>8.7899999999999991</v>
      </c>
      <c r="R5039" s="1067"/>
      <c r="Z5039" s="21"/>
      <c r="AH5039"/>
    </row>
    <row r="5040" spans="1:34" ht="11.25" customHeight="1">
      <c r="A5040"/>
      <c r="B5040" s="1281" t="s">
        <v>63</v>
      </c>
      <c r="C5040" s="1282">
        <v>5022</v>
      </c>
      <c r="D5040" s="1341" t="str">
        <f t="shared" si="92"/>
        <v>MN5022</v>
      </c>
      <c r="E5040" s="1514" t="s">
        <v>124</v>
      </c>
      <c r="F5040" s="1390">
        <v>700</v>
      </c>
      <c r="G5040" s="1283">
        <v>8.68</v>
      </c>
      <c r="H5040" s="1283"/>
      <c r="I5040" s="1283"/>
      <c r="J5040" s="1283"/>
      <c r="K5040" s="1283"/>
      <c r="L5040" s="1283"/>
      <c r="M5040" s="1283"/>
      <c r="N5040" s="1283"/>
      <c r="O5040" s="1283"/>
      <c r="P5040" s="1283">
        <v>11.95</v>
      </c>
      <c r="R5040" s="1067"/>
      <c r="Z5040" s="21"/>
      <c r="AH5040"/>
    </row>
    <row r="5041" spans="1:34" ht="11.25" customHeight="1">
      <c r="A5041"/>
      <c r="B5041" s="1281" t="s">
        <v>63</v>
      </c>
      <c r="C5041" s="1282">
        <v>5037</v>
      </c>
      <c r="D5041" s="1341" t="str">
        <f t="shared" si="92"/>
        <v>MN5037</v>
      </c>
      <c r="E5041" s="1514" t="s">
        <v>122</v>
      </c>
      <c r="F5041" s="1390">
        <v>1000</v>
      </c>
      <c r="G5041" s="1283">
        <v>17.27</v>
      </c>
      <c r="H5041" s="1283"/>
      <c r="I5041" s="1283"/>
      <c r="J5041" s="1283"/>
      <c r="K5041" s="1283"/>
      <c r="L5041" s="1283"/>
      <c r="M5041" s="1283"/>
      <c r="N5041" s="1283"/>
      <c r="O5041" s="1283"/>
      <c r="P5041" s="1283">
        <v>23.77</v>
      </c>
      <c r="R5041" s="1067"/>
      <c r="Z5041" s="21"/>
      <c r="AH5041"/>
    </row>
    <row r="5042" spans="1:34" ht="11.25" customHeight="1">
      <c r="A5042"/>
      <c r="B5042" s="1281" t="s">
        <v>63</v>
      </c>
      <c r="C5042" s="1282">
        <v>5040</v>
      </c>
      <c r="D5042" s="1341" t="str">
        <f t="shared" si="92"/>
        <v>MN5040</v>
      </c>
      <c r="E5042" s="1514" t="s">
        <v>122</v>
      </c>
      <c r="F5042" s="1390">
        <v>900</v>
      </c>
      <c r="G5042" s="1283">
        <v>11.29</v>
      </c>
      <c r="H5042" s="1283"/>
      <c r="I5042" s="1283"/>
      <c r="J5042" s="1283"/>
      <c r="K5042" s="1283"/>
      <c r="L5042" s="1283"/>
      <c r="M5042" s="1283"/>
      <c r="N5042" s="1283"/>
      <c r="O5042" s="1283"/>
      <c r="P5042" s="1283">
        <v>15.54</v>
      </c>
      <c r="R5042" s="1067"/>
      <c r="Z5042" s="21"/>
      <c r="AH5042"/>
    </row>
    <row r="5043" spans="1:34" ht="11.25" customHeight="1">
      <c r="A5043"/>
      <c r="B5043" s="1281" t="s">
        <v>63</v>
      </c>
      <c r="C5043" s="1282">
        <v>5057</v>
      </c>
      <c r="D5043" s="1341" t="str">
        <f t="shared" si="92"/>
        <v>MN5057</v>
      </c>
      <c r="E5043" s="1514" t="s">
        <v>123</v>
      </c>
      <c r="F5043" s="1390">
        <v>500</v>
      </c>
      <c r="G5043" s="1283">
        <v>3.71</v>
      </c>
      <c r="H5043" s="1283"/>
      <c r="I5043" s="1283"/>
      <c r="J5043" s="1283"/>
      <c r="K5043" s="1283"/>
      <c r="L5043" s="1283"/>
      <c r="M5043" s="1283"/>
      <c r="N5043" s="1283"/>
      <c r="O5043" s="1283"/>
      <c r="P5043" s="1283">
        <v>5.1100000000000003</v>
      </c>
      <c r="R5043" s="1067"/>
      <c r="Z5043" s="21"/>
      <c r="AH5043"/>
    </row>
    <row r="5044" spans="1:34" ht="11.25" customHeight="1">
      <c r="A5044"/>
      <c r="B5044" s="1281" t="s">
        <v>63</v>
      </c>
      <c r="C5044" s="1282">
        <v>5059</v>
      </c>
      <c r="D5044" s="1341" t="str">
        <f t="shared" si="92"/>
        <v>MN5059</v>
      </c>
      <c r="E5044" s="1514" t="s">
        <v>123</v>
      </c>
      <c r="F5044" s="1390">
        <v>1000</v>
      </c>
      <c r="G5044" s="1283">
        <v>27.2</v>
      </c>
      <c r="H5044" s="1283"/>
      <c r="I5044" s="1283"/>
      <c r="J5044" s="1283"/>
      <c r="K5044" s="1283"/>
      <c r="L5044" s="1283"/>
      <c r="M5044" s="1283"/>
      <c r="N5044" s="1283"/>
      <c r="O5044" s="1283"/>
      <c r="P5044" s="1283">
        <v>37.44</v>
      </c>
      <c r="R5044" s="1067"/>
      <c r="Z5044" s="21"/>
      <c r="AH5044"/>
    </row>
    <row r="5045" spans="1:34" ht="11.25" customHeight="1">
      <c r="A5045"/>
      <c r="B5045" s="1281" t="s">
        <v>63</v>
      </c>
      <c r="C5045" s="1282">
        <v>5102</v>
      </c>
      <c r="D5045" s="1341" t="str">
        <f t="shared" si="92"/>
        <v>MN5102</v>
      </c>
      <c r="E5045" s="1514" t="s">
        <v>121</v>
      </c>
      <c r="F5045" s="1390">
        <v>550</v>
      </c>
      <c r="G5045" s="1283">
        <v>6.03</v>
      </c>
      <c r="H5045" s="1283"/>
      <c r="I5045" s="1283"/>
      <c r="J5045" s="1283"/>
      <c r="K5045" s="1283"/>
      <c r="L5045" s="1283"/>
      <c r="M5045" s="1283"/>
      <c r="N5045" s="1283"/>
      <c r="O5045" s="1283"/>
      <c r="P5045" s="1283">
        <v>8.3000000000000007</v>
      </c>
      <c r="R5045" s="1067"/>
      <c r="Z5045" s="21"/>
      <c r="AH5045"/>
    </row>
    <row r="5046" spans="1:34" ht="11.25" customHeight="1">
      <c r="A5046"/>
      <c r="B5046" s="1281" t="s">
        <v>63</v>
      </c>
      <c r="C5046" s="1282">
        <v>5146</v>
      </c>
      <c r="D5046" s="1341" t="str">
        <f t="shared" si="92"/>
        <v>MN5146</v>
      </c>
      <c r="E5046" s="1514" t="s">
        <v>125</v>
      </c>
      <c r="F5046" s="1390">
        <v>550</v>
      </c>
      <c r="G5046" s="1283">
        <v>5.91</v>
      </c>
      <c r="H5046" s="1283"/>
      <c r="I5046" s="1283"/>
      <c r="J5046" s="1283"/>
      <c r="K5046" s="1283"/>
      <c r="L5046" s="1283"/>
      <c r="M5046" s="1283"/>
      <c r="N5046" s="1283"/>
      <c r="O5046" s="1283"/>
      <c r="P5046" s="1283">
        <v>8.14</v>
      </c>
      <c r="R5046" s="1067"/>
      <c r="Z5046" s="21"/>
      <c r="AH5046"/>
    </row>
    <row r="5047" spans="1:34" ht="11.25" customHeight="1">
      <c r="A5047"/>
      <c r="B5047" s="1281" t="s">
        <v>63</v>
      </c>
      <c r="C5047" s="1282">
        <v>5160</v>
      </c>
      <c r="D5047" s="1341" t="str">
        <f t="shared" si="92"/>
        <v>MN5160</v>
      </c>
      <c r="E5047" s="1514" t="s">
        <v>124</v>
      </c>
      <c r="F5047" s="1390">
        <v>500</v>
      </c>
      <c r="G5047" s="1283">
        <v>2.48</v>
      </c>
      <c r="H5047" s="1283"/>
      <c r="I5047" s="1283"/>
      <c r="J5047" s="1283"/>
      <c r="K5047" s="1283"/>
      <c r="L5047" s="1283"/>
      <c r="M5047" s="1283"/>
      <c r="N5047" s="1283"/>
      <c r="O5047" s="1283"/>
      <c r="P5047" s="1283">
        <v>3.41</v>
      </c>
      <c r="R5047" s="1067"/>
      <c r="Z5047" s="21"/>
      <c r="AH5047"/>
    </row>
    <row r="5048" spans="1:34" ht="11.25" customHeight="1">
      <c r="A5048"/>
      <c r="B5048" s="1281" t="s">
        <v>63</v>
      </c>
      <c r="C5048" s="1282">
        <v>5183</v>
      </c>
      <c r="D5048" s="1341" t="str">
        <f t="shared" si="92"/>
        <v>MN5183</v>
      </c>
      <c r="E5048" s="1514" t="s">
        <v>125</v>
      </c>
      <c r="F5048" s="1390">
        <v>500</v>
      </c>
      <c r="G5048" s="1283">
        <v>3.47</v>
      </c>
      <c r="H5048" s="1283"/>
      <c r="I5048" s="1283"/>
      <c r="J5048" s="1283"/>
      <c r="K5048" s="1283"/>
      <c r="L5048" s="1283"/>
      <c r="M5048" s="1283"/>
      <c r="N5048" s="1283"/>
      <c r="O5048" s="1283"/>
      <c r="P5048" s="1283">
        <v>4.7699999999999996</v>
      </c>
      <c r="R5048" s="1067"/>
      <c r="Z5048" s="21"/>
      <c r="AH5048"/>
    </row>
    <row r="5049" spans="1:34" ht="11.25" customHeight="1">
      <c r="A5049"/>
      <c r="B5049" s="1281" t="s">
        <v>63</v>
      </c>
      <c r="C5049" s="1282">
        <v>5188</v>
      </c>
      <c r="D5049" s="1341" t="str">
        <f t="shared" si="92"/>
        <v>MN5188</v>
      </c>
      <c r="E5049" s="1514" t="s">
        <v>125</v>
      </c>
      <c r="F5049" s="1390">
        <v>500</v>
      </c>
      <c r="G5049" s="1283">
        <v>4.58</v>
      </c>
      <c r="H5049" s="1283"/>
      <c r="I5049" s="1283"/>
      <c r="J5049" s="1283"/>
      <c r="K5049" s="1283"/>
      <c r="L5049" s="1283"/>
      <c r="M5049" s="1283"/>
      <c r="N5049" s="1283"/>
      <c r="O5049" s="1283"/>
      <c r="P5049" s="1283">
        <v>6.31</v>
      </c>
      <c r="R5049" s="1067"/>
      <c r="Z5049" s="21"/>
      <c r="AH5049"/>
    </row>
    <row r="5050" spans="1:34" ht="11.25" customHeight="1">
      <c r="A5050"/>
      <c r="B5050" s="1281" t="s">
        <v>63</v>
      </c>
      <c r="C5050" s="1282">
        <v>5190</v>
      </c>
      <c r="D5050" s="1341" t="str">
        <f t="shared" si="92"/>
        <v>MN5190</v>
      </c>
      <c r="E5050" s="1514" t="s">
        <v>125</v>
      </c>
      <c r="F5050" s="1390">
        <v>500</v>
      </c>
      <c r="G5050" s="1283">
        <v>3.26</v>
      </c>
      <c r="H5050" s="1283"/>
      <c r="I5050" s="1283"/>
      <c r="J5050" s="1283"/>
      <c r="K5050" s="1283"/>
      <c r="L5050" s="1283"/>
      <c r="M5050" s="1283"/>
      <c r="N5050" s="1283"/>
      <c r="O5050" s="1283"/>
      <c r="P5050" s="1283">
        <v>4.4800000000000004</v>
      </c>
      <c r="R5050" s="1067"/>
      <c r="Z5050" s="21"/>
      <c r="AH5050"/>
    </row>
    <row r="5051" spans="1:34" ht="11.25" customHeight="1">
      <c r="A5051"/>
      <c r="B5051" s="1281" t="s">
        <v>63</v>
      </c>
      <c r="C5051" s="1282">
        <v>5191</v>
      </c>
      <c r="D5051" s="1341" t="str">
        <f t="shared" si="92"/>
        <v>MN5191</v>
      </c>
      <c r="E5051" s="1514" t="s">
        <v>121</v>
      </c>
      <c r="F5051" s="1390">
        <v>500</v>
      </c>
      <c r="G5051" s="1283">
        <v>1.2</v>
      </c>
      <c r="H5051" s="1283"/>
      <c r="I5051" s="1283"/>
      <c r="J5051" s="1283"/>
      <c r="K5051" s="1283"/>
      <c r="L5051" s="1283"/>
      <c r="M5051" s="1283"/>
      <c r="N5051" s="1283"/>
      <c r="O5051" s="1283"/>
      <c r="P5051" s="1283">
        <v>1.65</v>
      </c>
      <c r="R5051" s="1067"/>
      <c r="Z5051" s="21"/>
      <c r="AH5051"/>
    </row>
    <row r="5052" spans="1:34" ht="11.25" customHeight="1">
      <c r="A5052"/>
      <c r="B5052" s="1281" t="s">
        <v>63</v>
      </c>
      <c r="C5052" s="1282">
        <v>5192</v>
      </c>
      <c r="D5052" s="1341" t="str">
        <f t="shared" si="92"/>
        <v>MN5192</v>
      </c>
      <c r="E5052" s="1514" t="s">
        <v>125</v>
      </c>
      <c r="F5052" s="1390">
        <v>500</v>
      </c>
      <c r="G5052" s="1283">
        <v>3.06</v>
      </c>
      <c r="H5052" s="1283"/>
      <c r="I5052" s="1283"/>
      <c r="J5052" s="1283"/>
      <c r="K5052" s="1283"/>
      <c r="L5052" s="1283"/>
      <c r="M5052" s="1283"/>
      <c r="N5052" s="1283"/>
      <c r="O5052" s="1283"/>
      <c r="P5052" s="1283">
        <v>4.21</v>
      </c>
      <c r="R5052" s="1067"/>
      <c r="Z5052" s="21"/>
      <c r="AH5052"/>
    </row>
    <row r="5053" spans="1:34" ht="11.25" customHeight="1">
      <c r="A5053"/>
      <c r="B5053" s="1281" t="s">
        <v>63</v>
      </c>
      <c r="C5053" s="1282">
        <v>5213</v>
      </c>
      <c r="D5053" s="1341" t="str">
        <f t="shared" si="92"/>
        <v>MN5213</v>
      </c>
      <c r="E5053" s="1514" t="s">
        <v>124</v>
      </c>
      <c r="F5053" s="1390">
        <v>600</v>
      </c>
      <c r="G5053" s="1283">
        <v>6.56</v>
      </c>
      <c r="H5053" s="1283"/>
      <c r="I5053" s="1283"/>
      <c r="J5053" s="1283"/>
      <c r="K5053" s="1283"/>
      <c r="L5053" s="1283"/>
      <c r="M5053" s="1283"/>
      <c r="N5053" s="1283"/>
      <c r="O5053" s="1283"/>
      <c r="P5053" s="1283">
        <v>9.0299999999999994</v>
      </c>
      <c r="R5053" s="1067"/>
      <c r="Z5053" s="21"/>
      <c r="AH5053"/>
    </row>
    <row r="5054" spans="1:34" ht="11.25" customHeight="1">
      <c r="A5054"/>
      <c r="B5054" s="1281" t="s">
        <v>63</v>
      </c>
      <c r="C5054" s="1282">
        <v>5215</v>
      </c>
      <c r="D5054" s="1341" t="str">
        <f t="shared" si="92"/>
        <v>MN5215</v>
      </c>
      <c r="E5054" s="1514" t="s">
        <v>125</v>
      </c>
      <c r="F5054" s="1390">
        <v>600</v>
      </c>
      <c r="G5054" s="1283">
        <v>6.38</v>
      </c>
      <c r="H5054" s="1283"/>
      <c r="I5054" s="1283"/>
      <c r="J5054" s="1283"/>
      <c r="K5054" s="1283"/>
      <c r="L5054" s="1283"/>
      <c r="M5054" s="1283"/>
      <c r="N5054" s="1283"/>
      <c r="O5054" s="1283"/>
      <c r="P5054" s="1283">
        <v>8.7899999999999991</v>
      </c>
      <c r="R5054" s="1067"/>
      <c r="Z5054" s="21"/>
      <c r="AH5054"/>
    </row>
    <row r="5055" spans="1:34" ht="11.25" customHeight="1">
      <c r="A5055"/>
      <c r="B5055" s="1281" t="s">
        <v>63</v>
      </c>
      <c r="C5055" s="1282">
        <v>5221</v>
      </c>
      <c r="D5055" s="1341" t="str">
        <f t="shared" si="92"/>
        <v>MN5221</v>
      </c>
      <c r="E5055" s="1514" t="s">
        <v>125</v>
      </c>
      <c r="F5055" s="1390">
        <v>600</v>
      </c>
      <c r="G5055" s="1283">
        <v>6.4</v>
      </c>
      <c r="H5055" s="1283"/>
      <c r="I5055" s="1283"/>
      <c r="J5055" s="1283"/>
      <c r="K5055" s="1283"/>
      <c r="L5055" s="1283"/>
      <c r="M5055" s="1283"/>
      <c r="N5055" s="1283"/>
      <c r="O5055" s="1283"/>
      <c r="P5055" s="1283">
        <v>8.81</v>
      </c>
      <c r="R5055" s="1067"/>
      <c r="Z5055" s="21"/>
      <c r="AH5055"/>
    </row>
    <row r="5056" spans="1:34" ht="11.25" customHeight="1">
      <c r="A5056"/>
      <c r="B5056" s="1281" t="s">
        <v>63</v>
      </c>
      <c r="C5056" s="1282">
        <v>5222</v>
      </c>
      <c r="D5056" s="1341" t="str">
        <f t="shared" si="92"/>
        <v>MN5222</v>
      </c>
      <c r="E5056" s="1514" t="s">
        <v>122</v>
      </c>
      <c r="F5056" s="1390">
        <v>800</v>
      </c>
      <c r="G5056" s="1283">
        <v>9.69</v>
      </c>
      <c r="H5056" s="1283"/>
      <c r="I5056" s="1283"/>
      <c r="J5056" s="1283"/>
      <c r="K5056" s="1283"/>
      <c r="L5056" s="1283"/>
      <c r="M5056" s="1283"/>
      <c r="N5056" s="1283"/>
      <c r="O5056" s="1283"/>
      <c r="P5056" s="1283">
        <v>13.34</v>
      </c>
      <c r="R5056" s="1067"/>
      <c r="Z5056" s="21"/>
      <c r="AH5056"/>
    </row>
    <row r="5057" spans="1:34" ht="11.25" customHeight="1">
      <c r="A5057"/>
      <c r="B5057" s="1281" t="s">
        <v>63</v>
      </c>
      <c r="C5057" s="1282">
        <v>5348</v>
      </c>
      <c r="D5057" s="1341" t="str">
        <f t="shared" si="92"/>
        <v>MN5348</v>
      </c>
      <c r="E5057" s="1514" t="s">
        <v>124</v>
      </c>
      <c r="F5057" s="1390">
        <v>550</v>
      </c>
      <c r="G5057" s="1283">
        <v>5.9</v>
      </c>
      <c r="H5057" s="1283"/>
      <c r="I5057" s="1283"/>
      <c r="J5057" s="1283"/>
      <c r="K5057" s="1283"/>
      <c r="L5057" s="1283"/>
      <c r="M5057" s="1283"/>
      <c r="N5057" s="1283"/>
      <c r="O5057" s="1283"/>
      <c r="P5057" s="1283">
        <v>8.1199999999999992</v>
      </c>
      <c r="R5057" s="1067"/>
      <c r="Z5057" s="21"/>
      <c r="AH5057"/>
    </row>
    <row r="5058" spans="1:34" ht="11.25" customHeight="1">
      <c r="A5058"/>
      <c r="B5058" s="1281" t="s">
        <v>63</v>
      </c>
      <c r="C5058" s="1282">
        <v>5403</v>
      </c>
      <c r="D5058" s="1341" t="str">
        <f t="shared" si="92"/>
        <v>MN5403</v>
      </c>
      <c r="E5058" s="1514" t="s">
        <v>124</v>
      </c>
      <c r="F5058" s="1390">
        <v>700</v>
      </c>
      <c r="G5058" s="1283">
        <v>8.2899999999999991</v>
      </c>
      <c r="H5058" s="1283"/>
      <c r="I5058" s="1283"/>
      <c r="J5058" s="1283"/>
      <c r="K5058" s="1283"/>
      <c r="L5058" s="1283"/>
      <c r="M5058" s="1283"/>
      <c r="N5058" s="1283"/>
      <c r="O5058" s="1283"/>
      <c r="P5058" s="1283">
        <v>11.42</v>
      </c>
      <c r="R5058" s="1067"/>
      <c r="Z5058" s="21"/>
      <c r="AH5058"/>
    </row>
    <row r="5059" spans="1:34" ht="11.25" customHeight="1">
      <c r="A5059"/>
      <c r="B5059" s="1281" t="s">
        <v>63</v>
      </c>
      <c r="C5059" s="1282">
        <v>5437</v>
      </c>
      <c r="D5059" s="1341" t="str">
        <f t="shared" si="92"/>
        <v>MN5437</v>
      </c>
      <c r="E5059" s="1514" t="s">
        <v>124</v>
      </c>
      <c r="F5059" s="1390">
        <v>800</v>
      </c>
      <c r="G5059" s="1283">
        <v>9.82</v>
      </c>
      <c r="H5059" s="1283"/>
      <c r="I5059" s="1283"/>
      <c r="J5059" s="1283"/>
      <c r="K5059" s="1283"/>
      <c r="L5059" s="1283"/>
      <c r="M5059" s="1283"/>
      <c r="N5059" s="1283"/>
      <c r="O5059" s="1283"/>
      <c r="P5059" s="1283">
        <v>13.51</v>
      </c>
      <c r="R5059" s="1067"/>
      <c r="Z5059" s="21"/>
      <c r="AH5059"/>
    </row>
    <row r="5060" spans="1:34" ht="11.25" customHeight="1">
      <c r="A5060"/>
      <c r="B5060" s="1281" t="s">
        <v>63</v>
      </c>
      <c r="C5060" s="1282">
        <v>5445</v>
      </c>
      <c r="D5060" s="1341" t="str">
        <f t="shared" si="92"/>
        <v>MN5445</v>
      </c>
      <c r="E5060" s="1514" t="s">
        <v>124</v>
      </c>
      <c r="F5060" s="1390">
        <v>550</v>
      </c>
      <c r="G5060" s="1283">
        <v>6.04</v>
      </c>
      <c r="H5060" s="1283"/>
      <c r="I5060" s="1283"/>
      <c r="J5060" s="1283"/>
      <c r="K5060" s="1283"/>
      <c r="L5060" s="1283"/>
      <c r="M5060" s="1283"/>
      <c r="N5060" s="1283"/>
      <c r="O5060" s="1283"/>
      <c r="P5060" s="1283">
        <v>8.32</v>
      </c>
      <c r="R5060" s="1067"/>
      <c r="Z5060" s="21"/>
      <c r="AH5060"/>
    </row>
    <row r="5061" spans="1:34" ht="11.25" customHeight="1">
      <c r="A5061"/>
      <c r="B5061" s="1281" t="s">
        <v>63</v>
      </c>
      <c r="C5061" s="1282">
        <v>5462</v>
      </c>
      <c r="D5061" s="1341" t="str">
        <f t="shared" si="92"/>
        <v>MN5462</v>
      </c>
      <c r="E5061" s="1514" t="s">
        <v>125</v>
      </c>
      <c r="F5061" s="1390">
        <v>700</v>
      </c>
      <c r="G5061" s="1283">
        <v>8.73</v>
      </c>
      <c r="H5061" s="1283"/>
      <c r="I5061" s="1283"/>
      <c r="J5061" s="1283"/>
      <c r="K5061" s="1283"/>
      <c r="L5061" s="1283"/>
      <c r="M5061" s="1283"/>
      <c r="N5061" s="1283"/>
      <c r="O5061" s="1283"/>
      <c r="P5061" s="1283">
        <v>12.02</v>
      </c>
      <c r="R5061" s="1067"/>
      <c r="Z5061" s="21"/>
      <c r="AH5061"/>
    </row>
    <row r="5062" spans="1:34" ht="11.25" customHeight="1">
      <c r="A5062"/>
      <c r="B5062" s="1281" t="s">
        <v>63</v>
      </c>
      <c r="C5062" s="1282">
        <v>5472</v>
      </c>
      <c r="D5062" s="1341" t="str">
        <f t="shared" si="92"/>
        <v>MN5472</v>
      </c>
      <c r="E5062" s="1514" t="s">
        <v>122</v>
      </c>
      <c r="F5062" s="1390">
        <v>750</v>
      </c>
      <c r="G5062" s="1283">
        <v>9.19</v>
      </c>
      <c r="H5062" s="1283"/>
      <c r="I5062" s="1283"/>
      <c r="J5062" s="1283"/>
      <c r="K5062" s="1283"/>
      <c r="L5062" s="1283"/>
      <c r="M5062" s="1283"/>
      <c r="N5062" s="1283"/>
      <c r="O5062" s="1283"/>
      <c r="P5062" s="1283">
        <v>12.64</v>
      </c>
      <c r="R5062" s="1067"/>
      <c r="Z5062" s="21"/>
      <c r="AH5062"/>
    </row>
    <row r="5063" spans="1:34" ht="11.25" customHeight="1">
      <c r="A5063"/>
      <c r="B5063" s="1281" t="s">
        <v>63</v>
      </c>
      <c r="C5063" s="1282">
        <v>5473</v>
      </c>
      <c r="D5063" s="1341" t="str">
        <f t="shared" si="92"/>
        <v>MN5473</v>
      </c>
      <c r="E5063" s="1514" t="s">
        <v>122</v>
      </c>
      <c r="F5063" s="1390">
        <v>800</v>
      </c>
      <c r="G5063" s="1283">
        <v>9.8800000000000008</v>
      </c>
      <c r="H5063" s="1283"/>
      <c r="I5063" s="1283"/>
      <c r="J5063" s="1283"/>
      <c r="K5063" s="1283"/>
      <c r="L5063" s="1283"/>
      <c r="M5063" s="1283"/>
      <c r="N5063" s="1283"/>
      <c r="O5063" s="1283"/>
      <c r="P5063" s="1283">
        <v>13.6</v>
      </c>
      <c r="R5063" s="1067"/>
      <c r="Z5063" s="21"/>
      <c r="AH5063"/>
    </row>
    <row r="5064" spans="1:34" ht="11.25" customHeight="1">
      <c r="A5064"/>
      <c r="B5064" s="1281" t="s">
        <v>63</v>
      </c>
      <c r="C5064" s="1282">
        <v>5474</v>
      </c>
      <c r="D5064" s="1341" t="str">
        <f t="shared" si="92"/>
        <v>MN5474</v>
      </c>
      <c r="E5064" s="1514" t="s">
        <v>125</v>
      </c>
      <c r="F5064" s="1390">
        <v>600</v>
      </c>
      <c r="G5064" s="1283">
        <v>6.76</v>
      </c>
      <c r="H5064" s="1283"/>
      <c r="I5064" s="1283"/>
      <c r="J5064" s="1283"/>
      <c r="K5064" s="1283"/>
      <c r="L5064" s="1283"/>
      <c r="M5064" s="1283"/>
      <c r="N5064" s="1283"/>
      <c r="O5064" s="1283"/>
      <c r="P5064" s="1283">
        <v>9.3000000000000007</v>
      </c>
      <c r="R5064" s="1067"/>
      <c r="Z5064" s="21"/>
      <c r="AH5064"/>
    </row>
    <row r="5065" spans="1:34" ht="11.25" customHeight="1">
      <c r="A5065"/>
      <c r="B5065" s="1281" t="s">
        <v>63</v>
      </c>
      <c r="C5065" s="1282">
        <v>5478</v>
      </c>
      <c r="D5065" s="1341" t="str">
        <f t="shared" si="92"/>
        <v>MN5478</v>
      </c>
      <c r="E5065" s="1514" t="s">
        <v>125</v>
      </c>
      <c r="F5065" s="1390">
        <v>600</v>
      </c>
      <c r="G5065" s="1283">
        <v>6.95</v>
      </c>
      <c r="H5065" s="1283"/>
      <c r="I5065" s="1283"/>
      <c r="J5065" s="1283"/>
      <c r="K5065" s="1283"/>
      <c r="L5065" s="1283"/>
      <c r="M5065" s="1283"/>
      <c r="N5065" s="1283"/>
      <c r="O5065" s="1283"/>
      <c r="P5065" s="1283">
        <v>9.57</v>
      </c>
      <c r="R5065" s="1067"/>
      <c r="Z5065" s="21"/>
      <c r="AH5065"/>
    </row>
    <row r="5066" spans="1:34" ht="11.25" customHeight="1">
      <c r="A5066"/>
      <c r="B5066" s="1281" t="s">
        <v>63</v>
      </c>
      <c r="C5066" s="1282">
        <v>5479</v>
      </c>
      <c r="D5066" s="1341" t="str">
        <f t="shared" si="92"/>
        <v>MN5479</v>
      </c>
      <c r="E5066" s="1514" t="s">
        <v>123</v>
      </c>
      <c r="F5066" s="1390">
        <v>700</v>
      </c>
      <c r="G5066" s="1283">
        <v>8.57</v>
      </c>
      <c r="H5066" s="1283"/>
      <c r="I5066" s="1283"/>
      <c r="J5066" s="1283"/>
      <c r="K5066" s="1283"/>
      <c r="L5066" s="1283"/>
      <c r="M5066" s="1283"/>
      <c r="N5066" s="1283"/>
      <c r="O5066" s="1283"/>
      <c r="P5066" s="1283">
        <v>11.8</v>
      </c>
      <c r="R5066" s="1067"/>
      <c r="Z5066" s="21"/>
      <c r="AH5066"/>
    </row>
    <row r="5067" spans="1:34" ht="11.25" customHeight="1">
      <c r="A5067"/>
      <c r="B5067" s="1281" t="s">
        <v>63</v>
      </c>
      <c r="C5067" s="1282">
        <v>5480</v>
      </c>
      <c r="D5067" s="1341" t="str">
        <f t="shared" si="92"/>
        <v>MN5480</v>
      </c>
      <c r="E5067" s="1514" t="s">
        <v>124</v>
      </c>
      <c r="F5067" s="1390">
        <v>650</v>
      </c>
      <c r="G5067" s="1283">
        <v>7.34</v>
      </c>
      <c r="H5067" s="1283"/>
      <c r="I5067" s="1283"/>
      <c r="J5067" s="1283"/>
      <c r="K5067" s="1283"/>
      <c r="L5067" s="1283"/>
      <c r="M5067" s="1283"/>
      <c r="N5067" s="1283"/>
      <c r="O5067" s="1283"/>
      <c r="P5067" s="1283">
        <v>10.1</v>
      </c>
      <c r="R5067" s="1067"/>
      <c r="Z5067" s="21"/>
      <c r="AH5067"/>
    </row>
    <row r="5068" spans="1:34" ht="11.25" customHeight="1">
      <c r="A5068"/>
      <c r="B5068" s="1281" t="s">
        <v>63</v>
      </c>
      <c r="C5068" s="1282">
        <v>5491</v>
      </c>
      <c r="D5068" s="1341" t="str">
        <f t="shared" ref="D5068:D5131" si="93">B5068&amp;TEXT(C5068,"0000")</f>
        <v>MN5491</v>
      </c>
      <c r="E5068" s="1514" t="s">
        <v>124</v>
      </c>
      <c r="F5068" s="1390">
        <v>500</v>
      </c>
      <c r="G5068" s="1283">
        <v>2.11</v>
      </c>
      <c r="H5068" s="1283"/>
      <c r="I5068" s="1283"/>
      <c r="J5068" s="1283"/>
      <c r="K5068" s="1283"/>
      <c r="L5068" s="1283"/>
      <c r="M5068" s="1283"/>
      <c r="N5068" s="1283"/>
      <c r="O5068" s="1283"/>
      <c r="P5068" s="1283">
        <v>2.9</v>
      </c>
      <c r="R5068" s="1067"/>
      <c r="Z5068" s="21"/>
      <c r="AH5068"/>
    </row>
    <row r="5069" spans="1:34" ht="11.25" customHeight="1">
      <c r="A5069"/>
      <c r="B5069" s="1281" t="s">
        <v>63</v>
      </c>
      <c r="C5069" s="1282">
        <v>5506</v>
      </c>
      <c r="D5069" s="1341" t="str">
        <f t="shared" si="93"/>
        <v>MN5506</v>
      </c>
      <c r="E5069" s="1514" t="s">
        <v>123</v>
      </c>
      <c r="F5069" s="1390">
        <v>550</v>
      </c>
      <c r="G5069" s="1283">
        <v>5.98</v>
      </c>
      <c r="H5069" s="1283"/>
      <c r="I5069" s="1283"/>
      <c r="J5069" s="1283"/>
      <c r="K5069" s="1283"/>
      <c r="L5069" s="1283"/>
      <c r="M5069" s="1283"/>
      <c r="N5069" s="1283"/>
      <c r="O5069" s="1283"/>
      <c r="P5069" s="1283">
        <v>8.23</v>
      </c>
      <c r="R5069" s="1067"/>
      <c r="Z5069" s="21"/>
      <c r="AH5069"/>
    </row>
    <row r="5070" spans="1:34" ht="11.25" customHeight="1">
      <c r="A5070"/>
      <c r="B5070" s="1281" t="s">
        <v>63</v>
      </c>
      <c r="C5070" s="1282">
        <v>5507</v>
      </c>
      <c r="D5070" s="1341" t="str">
        <f t="shared" si="93"/>
        <v>MN5507</v>
      </c>
      <c r="E5070" s="1514" t="s">
        <v>123</v>
      </c>
      <c r="F5070" s="1390">
        <v>600</v>
      </c>
      <c r="G5070" s="1283">
        <v>6.35</v>
      </c>
      <c r="H5070" s="1283"/>
      <c r="I5070" s="1283"/>
      <c r="J5070" s="1283"/>
      <c r="K5070" s="1283"/>
      <c r="L5070" s="1283"/>
      <c r="M5070" s="1283"/>
      <c r="N5070" s="1283"/>
      <c r="O5070" s="1283"/>
      <c r="P5070" s="1283">
        <v>8.74</v>
      </c>
      <c r="R5070" s="1067"/>
      <c r="Z5070" s="21"/>
      <c r="AH5070"/>
    </row>
    <row r="5071" spans="1:34" ht="11.25" customHeight="1">
      <c r="A5071"/>
      <c r="B5071" s="1281" t="s">
        <v>63</v>
      </c>
      <c r="C5071" s="1282">
        <v>5537</v>
      </c>
      <c r="D5071" s="1341" t="str">
        <f t="shared" si="93"/>
        <v>MN5537</v>
      </c>
      <c r="E5071" s="1514" t="s">
        <v>125</v>
      </c>
      <c r="F5071" s="1390">
        <v>500</v>
      </c>
      <c r="G5071" s="1283">
        <v>4.29</v>
      </c>
      <c r="H5071" s="1283"/>
      <c r="I5071" s="1283"/>
      <c r="J5071" s="1283"/>
      <c r="K5071" s="1283"/>
      <c r="L5071" s="1283"/>
      <c r="M5071" s="1283"/>
      <c r="N5071" s="1283"/>
      <c r="O5071" s="1283"/>
      <c r="P5071" s="1283">
        <v>5.91</v>
      </c>
      <c r="R5071" s="1067"/>
      <c r="Z5071" s="21"/>
      <c r="AH5071"/>
    </row>
    <row r="5072" spans="1:34" ht="11.25" customHeight="1">
      <c r="A5072"/>
      <c r="B5072" s="1281" t="s">
        <v>63</v>
      </c>
      <c r="C5072" s="1282">
        <v>5538</v>
      </c>
      <c r="D5072" s="1341" t="str">
        <f t="shared" si="93"/>
        <v>MN5538</v>
      </c>
      <c r="E5072" s="1514" t="s">
        <v>125</v>
      </c>
      <c r="F5072" s="1390">
        <v>650</v>
      </c>
      <c r="G5072" s="1283">
        <v>7.21</v>
      </c>
      <c r="H5072" s="1283"/>
      <c r="I5072" s="1283"/>
      <c r="J5072" s="1283"/>
      <c r="K5072" s="1283"/>
      <c r="L5072" s="1283"/>
      <c r="M5072" s="1283"/>
      <c r="N5072" s="1283"/>
      <c r="O5072" s="1283"/>
      <c r="P5072" s="1283">
        <v>9.92</v>
      </c>
      <c r="R5072" s="1067"/>
      <c r="Z5072" s="21"/>
      <c r="AH5072"/>
    </row>
    <row r="5073" spans="1:34" ht="11.25" customHeight="1">
      <c r="A5073"/>
      <c r="B5073" s="1281" t="s">
        <v>63</v>
      </c>
      <c r="C5073" s="1282">
        <v>5551</v>
      </c>
      <c r="D5073" s="1341" t="str">
        <f t="shared" si="93"/>
        <v>MN5551</v>
      </c>
      <c r="E5073" s="1514" t="s">
        <v>122</v>
      </c>
      <c r="F5073" s="1390">
        <v>1000</v>
      </c>
      <c r="G5073" s="1283">
        <v>24.07</v>
      </c>
      <c r="H5073" s="1283"/>
      <c r="I5073" s="1283"/>
      <c r="J5073" s="1283"/>
      <c r="K5073" s="1283"/>
      <c r="L5073" s="1283"/>
      <c r="M5073" s="1283"/>
      <c r="N5073" s="1283"/>
      <c r="O5073" s="1283"/>
      <c r="P5073" s="1283">
        <v>33.14</v>
      </c>
      <c r="R5073" s="1067"/>
      <c r="Z5073" s="21"/>
      <c r="AH5073"/>
    </row>
    <row r="5074" spans="1:34" ht="11.25" customHeight="1">
      <c r="A5074"/>
      <c r="B5074" s="1281" t="s">
        <v>63</v>
      </c>
      <c r="C5074" s="1282">
        <v>5606</v>
      </c>
      <c r="D5074" s="1341" t="str">
        <f t="shared" si="93"/>
        <v>MN5606</v>
      </c>
      <c r="E5074" s="1514" t="s">
        <v>125</v>
      </c>
      <c r="F5074" s="1390">
        <v>500</v>
      </c>
      <c r="G5074" s="1283">
        <v>1.3</v>
      </c>
      <c r="H5074" s="1283"/>
      <c r="I5074" s="1283"/>
      <c r="J5074" s="1283"/>
      <c r="K5074" s="1283"/>
      <c r="L5074" s="1283"/>
      <c r="M5074" s="1283"/>
      <c r="N5074" s="1283"/>
      <c r="O5074" s="1283"/>
      <c r="P5074" s="1283">
        <v>1.78</v>
      </c>
      <c r="R5074" s="1067"/>
      <c r="Z5074" s="21"/>
      <c r="AH5074"/>
    </row>
    <row r="5075" spans="1:34" ht="11.25" customHeight="1">
      <c r="A5075"/>
      <c r="B5075" s="1281" t="s">
        <v>63</v>
      </c>
      <c r="C5075" s="1282">
        <v>5645</v>
      </c>
      <c r="D5075" s="1341" t="str">
        <f t="shared" si="93"/>
        <v>MN5645</v>
      </c>
      <c r="E5075" s="1514" t="s">
        <v>124</v>
      </c>
      <c r="F5075" s="1390">
        <v>800</v>
      </c>
      <c r="G5075" s="1283">
        <v>9.64</v>
      </c>
      <c r="H5075" s="1283"/>
      <c r="I5075" s="1283"/>
      <c r="J5075" s="1283"/>
      <c r="K5075" s="1283"/>
      <c r="L5075" s="1283"/>
      <c r="M5075" s="1283"/>
      <c r="N5075" s="1283"/>
      <c r="O5075" s="1283"/>
      <c r="P5075" s="1283">
        <v>13.27</v>
      </c>
      <c r="R5075" s="1067"/>
      <c r="Z5075" s="21"/>
      <c r="AH5075"/>
    </row>
    <row r="5076" spans="1:34" ht="11.25" customHeight="1">
      <c r="A5076"/>
      <c r="B5076" s="1281" t="s">
        <v>63</v>
      </c>
      <c r="C5076" s="1282">
        <v>5649</v>
      </c>
      <c r="D5076" s="1341" t="str">
        <f t="shared" si="93"/>
        <v>MN5649</v>
      </c>
      <c r="E5076" s="1514" t="s">
        <v>123</v>
      </c>
      <c r="F5076" s="1390">
        <v>500</v>
      </c>
      <c r="G5076" s="1283">
        <v>5.15</v>
      </c>
      <c r="H5076" s="1283"/>
      <c r="I5076" s="1283"/>
      <c r="J5076" s="1283"/>
      <c r="K5076" s="1283"/>
      <c r="L5076" s="1283"/>
      <c r="M5076" s="1283"/>
      <c r="N5076" s="1283"/>
      <c r="O5076" s="1283"/>
      <c r="P5076" s="1283">
        <v>7.09</v>
      </c>
      <c r="R5076" s="1067"/>
      <c r="Z5076" s="21"/>
      <c r="AH5076"/>
    </row>
    <row r="5077" spans="1:34" ht="11.25" customHeight="1">
      <c r="A5077"/>
      <c r="B5077" s="1281" t="s">
        <v>63</v>
      </c>
      <c r="C5077" s="1282">
        <v>5651</v>
      </c>
      <c r="D5077" s="1341" t="str">
        <f t="shared" si="93"/>
        <v>MN5651</v>
      </c>
      <c r="E5077" s="1514" t="s">
        <v>122</v>
      </c>
      <c r="F5077" s="1390">
        <v>750</v>
      </c>
      <c r="G5077" s="1283">
        <v>9.48</v>
      </c>
      <c r="H5077" s="1283"/>
      <c r="I5077" s="1283"/>
      <c r="J5077" s="1283"/>
      <c r="K5077" s="1283"/>
      <c r="L5077" s="1283"/>
      <c r="M5077" s="1283"/>
      <c r="N5077" s="1283"/>
      <c r="O5077" s="1283"/>
      <c r="P5077" s="1283">
        <v>13.05</v>
      </c>
      <c r="R5077" s="1067"/>
      <c r="Z5077" s="21"/>
      <c r="AH5077"/>
    </row>
    <row r="5078" spans="1:34" ht="11.25" customHeight="1">
      <c r="A5078"/>
      <c r="B5078" s="1281" t="s">
        <v>63</v>
      </c>
      <c r="C5078" s="1282">
        <v>5703</v>
      </c>
      <c r="D5078" s="1341" t="str">
        <f t="shared" si="93"/>
        <v>MN5703</v>
      </c>
      <c r="E5078" s="1514" t="s">
        <v>122</v>
      </c>
      <c r="F5078" s="1390">
        <v>1000</v>
      </c>
      <c r="G5078" s="1283">
        <v>26.18</v>
      </c>
      <c r="H5078" s="1283"/>
      <c r="I5078" s="1283"/>
      <c r="J5078" s="1283"/>
      <c r="K5078" s="1283"/>
      <c r="L5078" s="1283"/>
      <c r="M5078" s="1283"/>
      <c r="N5078" s="1283"/>
      <c r="O5078" s="1283"/>
      <c r="P5078" s="1283">
        <v>36.04</v>
      </c>
      <c r="R5078" s="1067"/>
      <c r="Z5078" s="21"/>
      <c r="AH5078"/>
    </row>
    <row r="5079" spans="1:34" ht="11.25" customHeight="1">
      <c r="A5079"/>
      <c r="B5079" s="1281" t="s">
        <v>63</v>
      </c>
      <c r="C5079" s="1282">
        <v>5705</v>
      </c>
      <c r="D5079" s="1341" t="str">
        <f t="shared" si="93"/>
        <v>MN5705</v>
      </c>
      <c r="E5079" s="1514" t="s">
        <v>123</v>
      </c>
      <c r="F5079" s="1390">
        <v>1000</v>
      </c>
      <c r="G5079" s="1283">
        <v>15.83</v>
      </c>
      <c r="H5079" s="1283"/>
      <c r="I5079" s="1283"/>
      <c r="J5079" s="1283"/>
      <c r="K5079" s="1283"/>
      <c r="L5079" s="1283"/>
      <c r="M5079" s="1283"/>
      <c r="N5079" s="1283"/>
      <c r="O5079" s="1283"/>
      <c r="P5079" s="1283">
        <v>21.79</v>
      </c>
      <c r="R5079" s="1067"/>
      <c r="Z5079" s="21"/>
      <c r="AH5079"/>
    </row>
    <row r="5080" spans="1:34" ht="11.25" customHeight="1">
      <c r="A5080"/>
      <c r="B5080" s="1281" t="s">
        <v>63</v>
      </c>
      <c r="C5080" s="1282">
        <v>5951</v>
      </c>
      <c r="D5080" s="1341" t="str">
        <f t="shared" si="93"/>
        <v>MN5951</v>
      </c>
      <c r="E5080" s="1514" t="s">
        <v>123</v>
      </c>
      <c r="F5080" s="1390">
        <v>500</v>
      </c>
      <c r="G5080" s="1283">
        <v>1.54</v>
      </c>
      <c r="H5080" s="1283"/>
      <c r="I5080" s="1283"/>
      <c r="J5080" s="1283"/>
      <c r="K5080" s="1283"/>
      <c r="L5080" s="1283"/>
      <c r="M5080" s="1283"/>
      <c r="N5080" s="1283"/>
      <c r="O5080" s="1283"/>
      <c r="P5080" s="1283">
        <v>2.12</v>
      </c>
      <c r="R5080" s="1067"/>
      <c r="Z5080" s="21"/>
      <c r="AH5080"/>
    </row>
    <row r="5081" spans="1:34" ht="11.25" customHeight="1">
      <c r="A5081"/>
      <c r="B5081" s="1281" t="s">
        <v>63</v>
      </c>
      <c r="C5081" s="1282">
        <v>6003</v>
      </c>
      <c r="D5081" s="1341" t="str">
        <f t="shared" si="93"/>
        <v>MN6003</v>
      </c>
      <c r="E5081" s="1514" t="s">
        <v>122</v>
      </c>
      <c r="F5081" s="1390">
        <v>700</v>
      </c>
      <c r="G5081" s="1283">
        <v>8.6999999999999993</v>
      </c>
      <c r="H5081" s="1283"/>
      <c r="I5081" s="1283"/>
      <c r="J5081" s="1283"/>
      <c r="K5081" s="1283"/>
      <c r="L5081" s="1283"/>
      <c r="M5081" s="1283"/>
      <c r="N5081" s="1283"/>
      <c r="O5081" s="1283"/>
      <c r="P5081" s="1283">
        <v>11.98</v>
      </c>
      <c r="R5081" s="1067"/>
      <c r="Z5081" s="21"/>
      <c r="AH5081"/>
    </row>
    <row r="5082" spans="1:34" ht="11.25" customHeight="1">
      <c r="A5082"/>
      <c r="B5082" s="1281" t="s">
        <v>63</v>
      </c>
      <c r="C5082" s="1282">
        <v>6204</v>
      </c>
      <c r="D5082" s="1341" t="str">
        <f t="shared" si="93"/>
        <v>MN6204</v>
      </c>
      <c r="E5082" s="1514" t="s">
        <v>122</v>
      </c>
      <c r="F5082" s="1390">
        <v>750</v>
      </c>
      <c r="G5082" s="1283">
        <v>9.3800000000000008</v>
      </c>
      <c r="H5082" s="1283"/>
      <c r="I5082" s="1283"/>
      <c r="J5082" s="1283"/>
      <c r="K5082" s="1283"/>
      <c r="L5082" s="1283"/>
      <c r="M5082" s="1283"/>
      <c r="N5082" s="1283"/>
      <c r="O5082" s="1283"/>
      <c r="P5082" s="1283">
        <v>12.91</v>
      </c>
      <c r="R5082" s="1067"/>
      <c r="Z5082" s="21"/>
      <c r="AH5082"/>
    </row>
    <row r="5083" spans="1:34" ht="11.25" customHeight="1">
      <c r="A5083"/>
      <c r="B5083" s="1281" t="s">
        <v>63</v>
      </c>
      <c r="C5083" s="1282">
        <v>6213</v>
      </c>
      <c r="D5083" s="1341" t="str">
        <f t="shared" si="93"/>
        <v>MN6213</v>
      </c>
      <c r="E5083" s="1514" t="s">
        <v>122</v>
      </c>
      <c r="F5083" s="1390">
        <v>500</v>
      </c>
      <c r="G5083" s="1283">
        <v>1.88</v>
      </c>
      <c r="H5083" s="1283"/>
      <c r="I5083" s="1283"/>
      <c r="J5083" s="1283"/>
      <c r="K5083" s="1283"/>
      <c r="L5083" s="1283"/>
      <c r="M5083" s="1283"/>
      <c r="N5083" s="1283"/>
      <c r="O5083" s="1283"/>
      <c r="P5083" s="1283">
        <v>2.59</v>
      </c>
      <c r="R5083" s="1067"/>
      <c r="Z5083" s="21"/>
      <c r="AH5083"/>
    </row>
    <row r="5084" spans="1:34" ht="11.25" customHeight="1">
      <c r="A5084"/>
      <c r="B5084" s="1281" t="s">
        <v>63</v>
      </c>
      <c r="C5084" s="1282">
        <v>6216</v>
      </c>
      <c r="D5084" s="1341" t="str">
        <f t="shared" si="93"/>
        <v>MN6216</v>
      </c>
      <c r="E5084" s="1514" t="s">
        <v>122</v>
      </c>
      <c r="F5084" s="1390">
        <v>550</v>
      </c>
      <c r="G5084" s="1283">
        <v>6.14</v>
      </c>
      <c r="H5084" s="1283"/>
      <c r="I5084" s="1283"/>
      <c r="J5084" s="1283"/>
      <c r="K5084" s="1283"/>
      <c r="L5084" s="1283"/>
      <c r="M5084" s="1283"/>
      <c r="N5084" s="1283"/>
      <c r="O5084" s="1283"/>
      <c r="P5084" s="1283">
        <v>8.4499999999999993</v>
      </c>
      <c r="R5084" s="1067"/>
      <c r="Z5084" s="21"/>
      <c r="AH5084"/>
    </row>
    <row r="5085" spans="1:34" ht="11.25" customHeight="1">
      <c r="A5085"/>
      <c r="B5085" s="1281" t="s">
        <v>63</v>
      </c>
      <c r="C5085" s="1282">
        <v>6217</v>
      </c>
      <c r="D5085" s="1341" t="str">
        <f t="shared" si="93"/>
        <v>MN6217</v>
      </c>
      <c r="E5085" s="1514" t="s">
        <v>124</v>
      </c>
      <c r="F5085" s="1390">
        <v>500</v>
      </c>
      <c r="G5085" s="1283">
        <v>5.44</v>
      </c>
      <c r="H5085" s="1283"/>
      <c r="I5085" s="1283"/>
      <c r="J5085" s="1283"/>
      <c r="K5085" s="1283"/>
      <c r="L5085" s="1283"/>
      <c r="M5085" s="1283"/>
      <c r="N5085" s="1283"/>
      <c r="O5085" s="1283"/>
      <c r="P5085" s="1283">
        <v>7.49</v>
      </c>
      <c r="R5085" s="1067"/>
      <c r="Z5085" s="21"/>
      <c r="AH5085"/>
    </row>
    <row r="5086" spans="1:34" ht="11.25" customHeight="1">
      <c r="A5086"/>
      <c r="B5086" s="1281" t="s">
        <v>63</v>
      </c>
      <c r="C5086" s="1282">
        <v>6229</v>
      </c>
      <c r="D5086" s="1341" t="str">
        <f t="shared" si="93"/>
        <v>MN6229</v>
      </c>
      <c r="E5086" s="1514" t="s">
        <v>123</v>
      </c>
      <c r="F5086" s="1390">
        <v>550</v>
      </c>
      <c r="G5086" s="1283">
        <v>5.95</v>
      </c>
      <c r="H5086" s="1283"/>
      <c r="I5086" s="1283"/>
      <c r="J5086" s="1283"/>
      <c r="K5086" s="1283"/>
      <c r="L5086" s="1283"/>
      <c r="M5086" s="1283"/>
      <c r="N5086" s="1283"/>
      <c r="O5086" s="1283"/>
      <c r="P5086" s="1283">
        <v>8.18</v>
      </c>
      <c r="R5086" s="1067"/>
      <c r="Z5086" s="21"/>
      <c r="AH5086"/>
    </row>
    <row r="5087" spans="1:34" ht="11.25" customHeight="1">
      <c r="A5087"/>
      <c r="B5087" s="1281" t="s">
        <v>63</v>
      </c>
      <c r="C5087" s="1282">
        <v>6233</v>
      </c>
      <c r="D5087" s="1341" t="str">
        <f t="shared" si="93"/>
        <v>MN6233</v>
      </c>
      <c r="E5087" s="1514" t="s">
        <v>123</v>
      </c>
      <c r="F5087" s="1390">
        <v>500</v>
      </c>
      <c r="G5087" s="1283">
        <v>3.05</v>
      </c>
      <c r="H5087" s="1283"/>
      <c r="I5087" s="1283"/>
      <c r="J5087" s="1283"/>
      <c r="K5087" s="1283"/>
      <c r="L5087" s="1283"/>
      <c r="M5087" s="1283"/>
      <c r="N5087" s="1283"/>
      <c r="O5087" s="1283"/>
      <c r="P5087" s="1283">
        <v>4.1900000000000004</v>
      </c>
      <c r="R5087" s="1067"/>
      <c r="Z5087" s="21"/>
      <c r="AH5087"/>
    </row>
    <row r="5088" spans="1:34" ht="11.25" customHeight="1">
      <c r="A5088"/>
      <c r="B5088" s="1281" t="s">
        <v>63</v>
      </c>
      <c r="C5088" s="1282">
        <v>6235</v>
      </c>
      <c r="D5088" s="1341" t="str">
        <f t="shared" si="93"/>
        <v>MN6235</v>
      </c>
      <c r="E5088" s="1514" t="s">
        <v>122</v>
      </c>
      <c r="F5088" s="1390">
        <v>550</v>
      </c>
      <c r="G5088" s="1283">
        <v>5.95</v>
      </c>
      <c r="H5088" s="1283"/>
      <c r="I5088" s="1283"/>
      <c r="J5088" s="1283"/>
      <c r="K5088" s="1283"/>
      <c r="L5088" s="1283"/>
      <c r="M5088" s="1283"/>
      <c r="N5088" s="1283"/>
      <c r="O5088" s="1283"/>
      <c r="P5088" s="1283">
        <v>8.18</v>
      </c>
      <c r="R5088" s="1067"/>
      <c r="Z5088" s="21"/>
      <c r="AH5088"/>
    </row>
    <row r="5089" spans="1:34" ht="11.25" customHeight="1">
      <c r="A5089"/>
      <c r="B5089" s="1281" t="s">
        <v>63</v>
      </c>
      <c r="C5089" s="1282">
        <v>6236</v>
      </c>
      <c r="D5089" s="1341" t="str">
        <f t="shared" si="93"/>
        <v>MN6236</v>
      </c>
      <c r="E5089" s="1514" t="s">
        <v>122</v>
      </c>
      <c r="F5089" s="1390">
        <v>500</v>
      </c>
      <c r="G5089" s="1283">
        <v>5.04</v>
      </c>
      <c r="H5089" s="1283"/>
      <c r="I5089" s="1283"/>
      <c r="J5089" s="1283"/>
      <c r="K5089" s="1283"/>
      <c r="L5089" s="1283"/>
      <c r="M5089" s="1283"/>
      <c r="N5089" s="1283"/>
      <c r="O5089" s="1283"/>
      <c r="P5089" s="1283">
        <v>6.94</v>
      </c>
      <c r="R5089" s="1067"/>
      <c r="Z5089" s="21"/>
      <c r="AH5089"/>
    </row>
    <row r="5090" spans="1:34" ht="11.25" customHeight="1">
      <c r="A5090"/>
      <c r="B5090" s="1281" t="s">
        <v>63</v>
      </c>
      <c r="C5090" s="1282">
        <v>6237</v>
      </c>
      <c r="D5090" s="1341" t="str">
        <f t="shared" si="93"/>
        <v>MN6237</v>
      </c>
      <c r="E5090" s="1514" t="s">
        <v>123</v>
      </c>
      <c r="F5090" s="1390">
        <v>500</v>
      </c>
      <c r="G5090" s="1283">
        <v>0.34</v>
      </c>
      <c r="H5090" s="1283"/>
      <c r="I5090" s="1283"/>
      <c r="J5090" s="1283"/>
      <c r="K5090" s="1283"/>
      <c r="L5090" s="1283"/>
      <c r="M5090" s="1283"/>
      <c r="N5090" s="1283"/>
      <c r="O5090" s="1283"/>
      <c r="P5090" s="1283">
        <v>0.47</v>
      </c>
      <c r="R5090" s="1067"/>
      <c r="Z5090" s="21"/>
      <c r="AH5090"/>
    </row>
    <row r="5091" spans="1:34" ht="11.25" customHeight="1">
      <c r="A5091"/>
      <c r="B5091" s="1281" t="s">
        <v>63</v>
      </c>
      <c r="C5091" s="1282">
        <v>6248</v>
      </c>
      <c r="D5091" s="1341" t="str">
        <f t="shared" si="93"/>
        <v>MN6248</v>
      </c>
      <c r="E5091" s="1514" t="s">
        <v>122</v>
      </c>
      <c r="F5091" s="1390">
        <v>650</v>
      </c>
      <c r="G5091" s="1283">
        <v>7.73</v>
      </c>
      <c r="H5091" s="1283"/>
      <c r="I5091" s="1283"/>
      <c r="J5091" s="1283"/>
      <c r="K5091" s="1283"/>
      <c r="L5091" s="1283"/>
      <c r="M5091" s="1283"/>
      <c r="N5091" s="1283"/>
      <c r="O5091" s="1283"/>
      <c r="P5091" s="1283">
        <v>10.64</v>
      </c>
      <c r="R5091" s="1067"/>
      <c r="Z5091" s="21"/>
      <c r="AH5091"/>
    </row>
    <row r="5092" spans="1:34" ht="11.25" customHeight="1">
      <c r="A5092"/>
      <c r="B5092" s="1281" t="s">
        <v>63</v>
      </c>
      <c r="C5092" s="1282">
        <v>6251</v>
      </c>
      <c r="D5092" s="1341" t="str">
        <f t="shared" si="93"/>
        <v>MN6251</v>
      </c>
      <c r="E5092" s="1514" t="s">
        <v>122</v>
      </c>
      <c r="F5092" s="1390">
        <v>600</v>
      </c>
      <c r="G5092" s="1283">
        <v>6.42</v>
      </c>
      <c r="H5092" s="1283"/>
      <c r="I5092" s="1283"/>
      <c r="J5092" s="1283"/>
      <c r="K5092" s="1283"/>
      <c r="L5092" s="1283"/>
      <c r="M5092" s="1283"/>
      <c r="N5092" s="1283"/>
      <c r="O5092" s="1283"/>
      <c r="P5092" s="1283">
        <v>8.83</v>
      </c>
      <c r="R5092" s="1067"/>
      <c r="Z5092" s="21"/>
      <c r="AH5092"/>
    </row>
    <row r="5093" spans="1:34" ht="11.25" customHeight="1">
      <c r="A5093"/>
      <c r="B5093" s="1281" t="s">
        <v>63</v>
      </c>
      <c r="C5093" s="1282">
        <v>6252</v>
      </c>
      <c r="D5093" s="1341" t="str">
        <f t="shared" si="93"/>
        <v>MN6252</v>
      </c>
      <c r="E5093" s="1514" t="s">
        <v>122</v>
      </c>
      <c r="F5093" s="1390">
        <v>500</v>
      </c>
      <c r="G5093" s="1283">
        <v>4.91</v>
      </c>
      <c r="H5093" s="1283"/>
      <c r="I5093" s="1283"/>
      <c r="J5093" s="1283"/>
      <c r="K5093" s="1283"/>
      <c r="L5093" s="1283"/>
      <c r="M5093" s="1283"/>
      <c r="N5093" s="1283"/>
      <c r="O5093" s="1283"/>
      <c r="P5093" s="1283">
        <v>6.76</v>
      </c>
      <c r="R5093" s="1067"/>
      <c r="Z5093" s="21"/>
      <c r="AH5093"/>
    </row>
    <row r="5094" spans="1:34" ht="11.25" customHeight="1">
      <c r="A5094"/>
      <c r="B5094" s="1281" t="s">
        <v>63</v>
      </c>
      <c r="C5094" s="1282">
        <v>6306</v>
      </c>
      <c r="D5094" s="1341" t="str">
        <f t="shared" si="93"/>
        <v>MN6306</v>
      </c>
      <c r="E5094" s="1514" t="s">
        <v>123</v>
      </c>
      <c r="F5094" s="1390">
        <v>650</v>
      </c>
      <c r="G5094" s="1283">
        <v>7.16</v>
      </c>
      <c r="H5094" s="1283"/>
      <c r="I5094" s="1283"/>
      <c r="J5094" s="1283"/>
      <c r="K5094" s="1283"/>
      <c r="L5094" s="1283"/>
      <c r="M5094" s="1283"/>
      <c r="N5094" s="1283"/>
      <c r="O5094" s="1283"/>
      <c r="P5094" s="1283">
        <v>9.86</v>
      </c>
      <c r="R5094" s="1067"/>
      <c r="Z5094" s="21"/>
      <c r="AH5094"/>
    </row>
    <row r="5095" spans="1:34" ht="11.25" customHeight="1">
      <c r="A5095"/>
      <c r="B5095" s="1281" t="s">
        <v>63</v>
      </c>
      <c r="C5095" s="1282">
        <v>6319</v>
      </c>
      <c r="D5095" s="1341" t="str">
        <f t="shared" si="93"/>
        <v>MN6319</v>
      </c>
      <c r="E5095" s="1514" t="s">
        <v>123</v>
      </c>
      <c r="F5095" s="1390">
        <v>500</v>
      </c>
      <c r="G5095" s="1283">
        <v>3.09</v>
      </c>
      <c r="H5095" s="1283"/>
      <c r="I5095" s="1283"/>
      <c r="J5095" s="1283"/>
      <c r="K5095" s="1283"/>
      <c r="L5095" s="1283"/>
      <c r="M5095" s="1283"/>
      <c r="N5095" s="1283"/>
      <c r="O5095" s="1283"/>
      <c r="P5095" s="1283">
        <v>4.26</v>
      </c>
      <c r="R5095" s="1067"/>
      <c r="Z5095" s="21"/>
      <c r="AH5095"/>
    </row>
    <row r="5096" spans="1:34" ht="11.25" customHeight="1">
      <c r="A5096"/>
      <c r="B5096" s="1281" t="s">
        <v>63</v>
      </c>
      <c r="C5096" s="1282">
        <v>6325</v>
      </c>
      <c r="D5096" s="1341" t="str">
        <f t="shared" si="93"/>
        <v>MN6325</v>
      </c>
      <c r="E5096" s="1514" t="s">
        <v>124</v>
      </c>
      <c r="F5096" s="1390">
        <v>550</v>
      </c>
      <c r="G5096" s="1283">
        <v>5.62</v>
      </c>
      <c r="H5096" s="1283"/>
      <c r="I5096" s="1283"/>
      <c r="J5096" s="1283"/>
      <c r="K5096" s="1283"/>
      <c r="L5096" s="1283"/>
      <c r="M5096" s="1283"/>
      <c r="N5096" s="1283"/>
      <c r="O5096" s="1283"/>
      <c r="P5096" s="1283">
        <v>7.74</v>
      </c>
      <c r="R5096" s="1067"/>
      <c r="Z5096" s="21"/>
      <c r="AH5096"/>
    </row>
    <row r="5097" spans="1:34" ht="11.25" customHeight="1">
      <c r="A5097"/>
      <c r="B5097" s="1281" t="s">
        <v>63</v>
      </c>
      <c r="C5097" s="1282">
        <v>6400</v>
      </c>
      <c r="D5097" s="1341" t="str">
        <f t="shared" si="93"/>
        <v>MN6400</v>
      </c>
      <c r="E5097" s="1514" t="s">
        <v>125</v>
      </c>
      <c r="F5097" s="1390">
        <v>650</v>
      </c>
      <c r="G5097" s="1283">
        <v>7.23</v>
      </c>
      <c r="H5097" s="1283"/>
      <c r="I5097" s="1283"/>
      <c r="J5097" s="1283"/>
      <c r="K5097" s="1283"/>
      <c r="L5097" s="1283"/>
      <c r="M5097" s="1283"/>
      <c r="N5097" s="1283"/>
      <c r="O5097" s="1283"/>
      <c r="P5097" s="1283">
        <v>9.9499999999999993</v>
      </c>
      <c r="R5097" s="1067"/>
      <c r="Z5097" s="21"/>
      <c r="AH5097"/>
    </row>
    <row r="5098" spans="1:34" ht="11.25" customHeight="1">
      <c r="A5098"/>
      <c r="B5098" s="1281" t="s">
        <v>63</v>
      </c>
      <c r="C5098" s="1282">
        <v>6504</v>
      </c>
      <c r="D5098" s="1341" t="str">
        <f t="shared" si="93"/>
        <v>MN6504</v>
      </c>
      <c r="E5098" s="1514" t="s">
        <v>121</v>
      </c>
      <c r="F5098" s="1390">
        <v>500</v>
      </c>
      <c r="G5098" s="1283">
        <v>3.5</v>
      </c>
      <c r="H5098" s="1283"/>
      <c r="I5098" s="1283"/>
      <c r="J5098" s="1283"/>
      <c r="K5098" s="1283"/>
      <c r="L5098" s="1283"/>
      <c r="M5098" s="1283"/>
      <c r="N5098" s="1283"/>
      <c r="O5098" s="1283"/>
      <c r="P5098" s="1283">
        <v>4.82</v>
      </c>
      <c r="R5098" s="1067"/>
      <c r="Z5098" s="21"/>
      <c r="AH5098"/>
    </row>
    <row r="5099" spans="1:34" ht="11.25" customHeight="1">
      <c r="A5099"/>
      <c r="B5099" s="1281" t="s">
        <v>63</v>
      </c>
      <c r="C5099" s="1282">
        <v>6702</v>
      </c>
      <c r="D5099" s="1341" t="str">
        <f t="shared" si="93"/>
        <v>MN6702</v>
      </c>
      <c r="E5099" s="1514" t="s">
        <v>122</v>
      </c>
      <c r="F5099" s="1390">
        <v>800</v>
      </c>
      <c r="G5099" s="1283">
        <v>10.29</v>
      </c>
      <c r="H5099" s="1283"/>
      <c r="I5099" s="1283"/>
      <c r="J5099" s="1283"/>
      <c r="K5099" s="1283"/>
      <c r="L5099" s="1283"/>
      <c r="M5099" s="1283"/>
      <c r="N5099" s="1283"/>
      <c r="O5099" s="1283"/>
      <c r="P5099" s="1283">
        <v>14.16</v>
      </c>
      <c r="R5099" s="1067"/>
      <c r="Z5099" s="21"/>
      <c r="AH5099"/>
    </row>
    <row r="5100" spans="1:34" ht="11.25" customHeight="1">
      <c r="A5100"/>
      <c r="B5100" s="1281" t="s">
        <v>63</v>
      </c>
      <c r="C5100" s="1282">
        <v>6703</v>
      </c>
      <c r="D5100" s="1341" t="str">
        <f t="shared" si="93"/>
        <v>MN6703</v>
      </c>
      <c r="E5100" s="1514" t="s">
        <v>122</v>
      </c>
      <c r="F5100" s="1390">
        <v>1000</v>
      </c>
      <c r="G5100" s="1283">
        <v>16.489999999999998</v>
      </c>
      <c r="H5100" s="1283"/>
      <c r="I5100" s="1283"/>
      <c r="J5100" s="1283"/>
      <c r="K5100" s="1283"/>
      <c r="L5100" s="1283"/>
      <c r="M5100" s="1283"/>
      <c r="N5100" s="1283"/>
      <c r="O5100" s="1283"/>
      <c r="P5100" s="1283">
        <v>22.7</v>
      </c>
      <c r="R5100" s="1067"/>
      <c r="Z5100" s="21"/>
      <c r="AH5100"/>
    </row>
    <row r="5101" spans="1:34" ht="11.25" customHeight="1">
      <c r="A5101"/>
      <c r="B5101" s="1281" t="s">
        <v>63</v>
      </c>
      <c r="C5101" s="1282">
        <v>6704</v>
      </c>
      <c r="D5101" s="1341" t="str">
        <f t="shared" si="93"/>
        <v>MN6704</v>
      </c>
      <c r="E5101" s="1514" t="s">
        <v>122</v>
      </c>
      <c r="F5101" s="1390">
        <v>900</v>
      </c>
      <c r="G5101" s="1283">
        <v>11.39</v>
      </c>
      <c r="H5101" s="1283"/>
      <c r="I5101" s="1283"/>
      <c r="J5101" s="1283"/>
      <c r="K5101" s="1283"/>
      <c r="L5101" s="1283"/>
      <c r="M5101" s="1283"/>
      <c r="N5101" s="1283"/>
      <c r="O5101" s="1283"/>
      <c r="P5101" s="1283">
        <v>15.68</v>
      </c>
      <c r="R5101" s="1067"/>
      <c r="Z5101" s="21"/>
      <c r="AH5101"/>
    </row>
    <row r="5102" spans="1:34" ht="11.25" customHeight="1">
      <c r="A5102"/>
      <c r="B5102" s="1281" t="s">
        <v>63</v>
      </c>
      <c r="C5102" s="1282">
        <v>6801</v>
      </c>
      <c r="D5102" s="1341" t="str">
        <f t="shared" si="93"/>
        <v>MN6801</v>
      </c>
      <c r="E5102" s="1514" t="s">
        <v>122</v>
      </c>
      <c r="F5102" s="1390">
        <v>500</v>
      </c>
      <c r="G5102" s="1283">
        <v>4.28</v>
      </c>
      <c r="H5102" s="1283"/>
      <c r="I5102" s="1283"/>
      <c r="J5102" s="1283"/>
      <c r="K5102" s="1283"/>
      <c r="L5102" s="1283"/>
      <c r="M5102" s="1283"/>
      <c r="N5102" s="1283"/>
      <c r="O5102" s="1283"/>
      <c r="P5102" s="1283">
        <v>5.89</v>
      </c>
      <c r="R5102" s="1067"/>
      <c r="Z5102" s="21"/>
      <c r="AH5102"/>
    </row>
    <row r="5103" spans="1:34" ht="11.25" customHeight="1">
      <c r="A5103"/>
      <c r="B5103" s="1281" t="s">
        <v>63</v>
      </c>
      <c r="C5103" s="1282">
        <v>6811</v>
      </c>
      <c r="D5103" s="1341" t="str">
        <f t="shared" si="93"/>
        <v>MN6811</v>
      </c>
      <c r="E5103" s="1514" t="s">
        <v>123</v>
      </c>
      <c r="F5103" s="1390">
        <v>500</v>
      </c>
      <c r="G5103" s="1283">
        <v>4.08</v>
      </c>
      <c r="H5103" s="1283"/>
      <c r="I5103" s="1283"/>
      <c r="J5103" s="1283"/>
      <c r="K5103" s="1283"/>
      <c r="L5103" s="1283"/>
      <c r="M5103" s="1283"/>
      <c r="N5103" s="1283"/>
      <c r="O5103" s="1283"/>
      <c r="P5103" s="1283">
        <v>5.62</v>
      </c>
      <c r="R5103" s="1067"/>
      <c r="Z5103" s="21"/>
      <c r="AH5103"/>
    </row>
    <row r="5104" spans="1:34" ht="11.25" customHeight="1">
      <c r="A5104"/>
      <c r="B5104" s="1281" t="s">
        <v>63</v>
      </c>
      <c r="C5104" s="1282">
        <v>6824</v>
      </c>
      <c r="D5104" s="1341" t="str">
        <f t="shared" si="93"/>
        <v>MN6824</v>
      </c>
      <c r="E5104" s="1514" t="s">
        <v>122</v>
      </c>
      <c r="F5104" s="1390">
        <v>650</v>
      </c>
      <c r="G5104" s="1283">
        <v>7.32</v>
      </c>
      <c r="H5104" s="1283"/>
      <c r="I5104" s="1283"/>
      <c r="J5104" s="1283"/>
      <c r="K5104" s="1283"/>
      <c r="L5104" s="1283"/>
      <c r="M5104" s="1283"/>
      <c r="N5104" s="1283"/>
      <c r="O5104" s="1283"/>
      <c r="P5104" s="1283">
        <v>10.08</v>
      </c>
      <c r="R5104" s="1067"/>
      <c r="Z5104" s="21"/>
      <c r="AH5104"/>
    </row>
    <row r="5105" spans="1:34" ht="11.25" customHeight="1">
      <c r="A5105"/>
      <c r="B5105" s="1281" t="s">
        <v>63</v>
      </c>
      <c r="C5105" s="1282">
        <v>6826</v>
      </c>
      <c r="D5105" s="1341" t="str">
        <f t="shared" si="93"/>
        <v>MN6826</v>
      </c>
      <c r="E5105" s="1514" t="s">
        <v>122</v>
      </c>
      <c r="F5105" s="1390">
        <v>600</v>
      </c>
      <c r="G5105" s="1283">
        <v>6.82</v>
      </c>
      <c r="H5105" s="1283"/>
      <c r="I5105" s="1283"/>
      <c r="J5105" s="1283"/>
      <c r="K5105" s="1283"/>
      <c r="L5105" s="1283"/>
      <c r="M5105" s="1283"/>
      <c r="N5105" s="1283"/>
      <c r="O5105" s="1283"/>
      <c r="P5105" s="1283">
        <v>9.39</v>
      </c>
      <c r="R5105" s="1067"/>
      <c r="Z5105" s="21"/>
      <c r="AH5105"/>
    </row>
    <row r="5106" spans="1:34" ht="11.25" customHeight="1">
      <c r="A5106"/>
      <c r="B5106" s="1281" t="s">
        <v>63</v>
      </c>
      <c r="C5106" s="1282">
        <v>6834</v>
      </c>
      <c r="D5106" s="1341" t="str">
        <f t="shared" si="93"/>
        <v>MN6834</v>
      </c>
      <c r="E5106" s="1514" t="s">
        <v>123</v>
      </c>
      <c r="F5106" s="1390">
        <v>500</v>
      </c>
      <c r="G5106" s="1283">
        <v>3.52</v>
      </c>
      <c r="H5106" s="1283"/>
      <c r="I5106" s="1283"/>
      <c r="J5106" s="1283"/>
      <c r="K5106" s="1283"/>
      <c r="L5106" s="1283"/>
      <c r="M5106" s="1283"/>
      <c r="N5106" s="1283"/>
      <c r="O5106" s="1283"/>
      <c r="P5106" s="1283">
        <v>4.84</v>
      </c>
      <c r="R5106" s="1067"/>
      <c r="Z5106" s="21"/>
      <c r="AH5106"/>
    </row>
    <row r="5107" spans="1:34" ht="11.25" customHeight="1">
      <c r="A5107"/>
      <c r="B5107" s="1281" t="s">
        <v>63</v>
      </c>
      <c r="C5107" s="1282">
        <v>6836</v>
      </c>
      <c r="D5107" s="1341" t="str">
        <f t="shared" si="93"/>
        <v>MN6836</v>
      </c>
      <c r="E5107" s="1514" t="s">
        <v>124</v>
      </c>
      <c r="F5107" s="1390">
        <v>500</v>
      </c>
      <c r="G5107" s="1283">
        <v>3.52</v>
      </c>
      <c r="H5107" s="1283"/>
      <c r="I5107" s="1283"/>
      <c r="J5107" s="1283"/>
      <c r="K5107" s="1283"/>
      <c r="L5107" s="1283"/>
      <c r="M5107" s="1283"/>
      <c r="N5107" s="1283"/>
      <c r="O5107" s="1283"/>
      <c r="P5107" s="1283">
        <v>4.84</v>
      </c>
      <c r="R5107" s="1067"/>
      <c r="Z5107" s="21"/>
      <c r="AH5107"/>
    </row>
    <row r="5108" spans="1:34" ht="11.25" customHeight="1">
      <c r="A5108"/>
      <c r="B5108" s="1281" t="s">
        <v>63</v>
      </c>
      <c r="C5108" s="1282">
        <v>6843</v>
      </c>
      <c r="D5108" s="1341" t="str">
        <f t="shared" si="93"/>
        <v>MN6843</v>
      </c>
      <c r="E5108" s="1514" t="s">
        <v>122</v>
      </c>
      <c r="F5108" s="1390">
        <v>1000</v>
      </c>
      <c r="G5108" s="1283">
        <v>23.9</v>
      </c>
      <c r="H5108" s="1283"/>
      <c r="I5108" s="1283"/>
      <c r="J5108" s="1283"/>
      <c r="K5108" s="1283"/>
      <c r="L5108" s="1283"/>
      <c r="M5108" s="1283"/>
      <c r="N5108" s="1283"/>
      <c r="O5108" s="1283"/>
      <c r="P5108" s="1283">
        <v>32.89</v>
      </c>
      <c r="R5108" s="1067"/>
      <c r="Z5108" s="21"/>
      <c r="AH5108"/>
    </row>
    <row r="5109" spans="1:34" ht="11.25" customHeight="1">
      <c r="A5109"/>
      <c r="B5109" s="1281" t="s">
        <v>63</v>
      </c>
      <c r="C5109" s="1282">
        <v>6845</v>
      </c>
      <c r="D5109" s="1341" t="str">
        <f t="shared" si="93"/>
        <v>MN6845</v>
      </c>
      <c r="E5109" s="1514" t="s">
        <v>122</v>
      </c>
      <c r="F5109" s="1390">
        <v>1000</v>
      </c>
      <c r="G5109" s="1283">
        <v>14.97</v>
      </c>
      <c r="H5109" s="1283"/>
      <c r="I5109" s="1283"/>
      <c r="J5109" s="1283"/>
      <c r="K5109" s="1283"/>
      <c r="L5109" s="1283"/>
      <c r="M5109" s="1283"/>
      <c r="N5109" s="1283"/>
      <c r="O5109" s="1283"/>
      <c r="P5109" s="1283">
        <v>20.61</v>
      </c>
      <c r="R5109" s="1067"/>
      <c r="Z5109" s="21"/>
      <c r="AH5109"/>
    </row>
    <row r="5110" spans="1:34" ht="11.25" customHeight="1">
      <c r="A5110"/>
      <c r="B5110" s="1281" t="s">
        <v>63</v>
      </c>
      <c r="C5110" s="1282">
        <v>6854</v>
      </c>
      <c r="D5110" s="1341" t="str">
        <f t="shared" si="93"/>
        <v>MN6854</v>
      </c>
      <c r="E5110" s="1514" t="s">
        <v>122</v>
      </c>
      <c r="F5110" s="1390">
        <v>500</v>
      </c>
      <c r="G5110" s="1283">
        <v>3.79</v>
      </c>
      <c r="H5110" s="1283"/>
      <c r="I5110" s="1283"/>
      <c r="J5110" s="1283"/>
      <c r="K5110" s="1283"/>
      <c r="L5110" s="1283"/>
      <c r="M5110" s="1283"/>
      <c r="N5110" s="1283"/>
      <c r="O5110" s="1283"/>
      <c r="P5110" s="1283">
        <v>5.22</v>
      </c>
      <c r="R5110" s="1067"/>
      <c r="Z5110" s="21"/>
      <c r="AH5110"/>
    </row>
    <row r="5111" spans="1:34" ht="11.25" customHeight="1">
      <c r="A5111"/>
      <c r="B5111" s="1281" t="s">
        <v>63</v>
      </c>
      <c r="C5111" s="1282">
        <v>6872</v>
      </c>
      <c r="D5111" s="1341" t="str">
        <f t="shared" si="93"/>
        <v>MN6872</v>
      </c>
      <c r="E5111" s="1514" t="s">
        <v>122</v>
      </c>
      <c r="F5111" s="1390">
        <v>700</v>
      </c>
      <c r="G5111" s="1283">
        <v>8.59</v>
      </c>
      <c r="H5111" s="1283"/>
      <c r="I5111" s="1283"/>
      <c r="J5111" s="1283"/>
      <c r="K5111" s="1283"/>
      <c r="L5111" s="1283"/>
      <c r="M5111" s="1283"/>
      <c r="N5111" s="1283"/>
      <c r="O5111" s="1283"/>
      <c r="P5111" s="1283">
        <v>11.82</v>
      </c>
      <c r="R5111" s="1067"/>
      <c r="Z5111" s="21"/>
      <c r="AH5111"/>
    </row>
    <row r="5112" spans="1:34" ht="11.25" customHeight="1">
      <c r="A5112"/>
      <c r="B5112" s="1281" t="s">
        <v>63</v>
      </c>
      <c r="C5112" s="1282">
        <v>6874</v>
      </c>
      <c r="D5112" s="1341" t="str">
        <f t="shared" si="93"/>
        <v>MN6874</v>
      </c>
      <c r="E5112" s="1514" t="s">
        <v>122</v>
      </c>
      <c r="F5112" s="1390">
        <v>1000</v>
      </c>
      <c r="G5112" s="1283">
        <v>41.41</v>
      </c>
      <c r="H5112" s="1283"/>
      <c r="I5112" s="1283"/>
      <c r="J5112" s="1283"/>
      <c r="K5112" s="1283"/>
      <c r="L5112" s="1283"/>
      <c r="M5112" s="1283"/>
      <c r="N5112" s="1283"/>
      <c r="O5112" s="1283"/>
      <c r="P5112" s="1283">
        <v>57</v>
      </c>
      <c r="R5112" s="1067"/>
      <c r="Z5112" s="21"/>
      <c r="AH5112"/>
    </row>
    <row r="5113" spans="1:34" ht="11.25" customHeight="1">
      <c r="A5113"/>
      <c r="B5113" s="1281" t="s">
        <v>63</v>
      </c>
      <c r="C5113" s="1282">
        <v>6882</v>
      </c>
      <c r="D5113" s="1341" t="str">
        <f t="shared" si="93"/>
        <v>MN6882</v>
      </c>
      <c r="E5113" s="1514" t="s">
        <v>122</v>
      </c>
      <c r="F5113" s="1390">
        <v>500</v>
      </c>
      <c r="G5113" s="1283">
        <v>4</v>
      </c>
      <c r="H5113" s="1283"/>
      <c r="I5113" s="1283"/>
      <c r="J5113" s="1283"/>
      <c r="K5113" s="1283"/>
      <c r="L5113" s="1283"/>
      <c r="M5113" s="1283"/>
      <c r="N5113" s="1283"/>
      <c r="O5113" s="1283"/>
      <c r="P5113" s="1283">
        <v>5.51</v>
      </c>
      <c r="R5113" s="1067"/>
      <c r="Z5113" s="21"/>
      <c r="AH5113"/>
    </row>
    <row r="5114" spans="1:34" ht="11.25" customHeight="1">
      <c r="A5114"/>
      <c r="B5114" s="1281" t="s">
        <v>63</v>
      </c>
      <c r="C5114" s="1282">
        <v>6884</v>
      </c>
      <c r="D5114" s="1341" t="str">
        <f t="shared" si="93"/>
        <v>MN6884</v>
      </c>
      <c r="E5114" s="1514" t="s">
        <v>122</v>
      </c>
      <c r="F5114" s="1390">
        <v>600</v>
      </c>
      <c r="G5114" s="1283">
        <v>6.61</v>
      </c>
      <c r="H5114" s="1283"/>
      <c r="I5114" s="1283"/>
      <c r="J5114" s="1283"/>
      <c r="K5114" s="1283"/>
      <c r="L5114" s="1283"/>
      <c r="M5114" s="1283"/>
      <c r="N5114" s="1283"/>
      <c r="O5114" s="1283"/>
      <c r="P5114" s="1283">
        <v>9.1</v>
      </c>
      <c r="R5114" s="1067"/>
      <c r="Z5114" s="21"/>
      <c r="AH5114"/>
    </row>
    <row r="5115" spans="1:34" ht="11.25" customHeight="1">
      <c r="A5115"/>
      <c r="B5115" s="1281" t="s">
        <v>63</v>
      </c>
      <c r="C5115" s="1282">
        <v>7016</v>
      </c>
      <c r="D5115" s="1341" t="str">
        <f t="shared" si="93"/>
        <v>MN7016</v>
      </c>
      <c r="E5115" s="1514" t="s">
        <v>122</v>
      </c>
      <c r="F5115" s="1390">
        <v>650</v>
      </c>
      <c r="G5115" s="1283">
        <v>7.21</v>
      </c>
      <c r="H5115" s="1283"/>
      <c r="I5115" s="1283"/>
      <c r="J5115" s="1283"/>
      <c r="K5115" s="1283"/>
      <c r="L5115" s="1283"/>
      <c r="M5115" s="1283"/>
      <c r="N5115" s="1283"/>
      <c r="O5115" s="1283"/>
      <c r="P5115" s="1283">
        <v>9.92</v>
      </c>
      <c r="R5115" s="1067"/>
      <c r="Z5115" s="21"/>
      <c r="AH5115"/>
    </row>
    <row r="5116" spans="1:34" ht="11.25" customHeight="1">
      <c r="A5116"/>
      <c r="B5116" s="1281" t="s">
        <v>63</v>
      </c>
      <c r="C5116" s="1282">
        <v>7024</v>
      </c>
      <c r="D5116" s="1341" t="str">
        <f t="shared" si="93"/>
        <v>MN7024</v>
      </c>
      <c r="E5116" s="1514" t="s">
        <v>122</v>
      </c>
      <c r="F5116" s="1390">
        <v>700</v>
      </c>
      <c r="G5116" s="1283">
        <v>8</v>
      </c>
      <c r="H5116" s="1283"/>
      <c r="I5116" s="1283"/>
      <c r="J5116" s="1283"/>
      <c r="K5116" s="1283"/>
      <c r="L5116" s="1283"/>
      <c r="M5116" s="1283"/>
      <c r="N5116" s="1283"/>
      <c r="O5116" s="1283"/>
      <c r="P5116" s="1283">
        <v>11.02</v>
      </c>
      <c r="R5116" s="1067"/>
      <c r="Z5116" s="21"/>
      <c r="AH5116"/>
    </row>
    <row r="5117" spans="1:34" ht="11.25" customHeight="1">
      <c r="A5117"/>
      <c r="B5117" s="1281" t="s">
        <v>63</v>
      </c>
      <c r="C5117" s="1282">
        <v>7038</v>
      </c>
      <c r="D5117" s="1341" t="str">
        <f t="shared" si="93"/>
        <v>MN7038</v>
      </c>
      <c r="E5117" s="1514" t="s">
        <v>122</v>
      </c>
      <c r="F5117" s="1390">
        <v>500</v>
      </c>
      <c r="G5117" s="1283">
        <v>3.61</v>
      </c>
      <c r="H5117" s="1283"/>
      <c r="I5117" s="1283"/>
      <c r="J5117" s="1283"/>
      <c r="K5117" s="1283"/>
      <c r="L5117" s="1283"/>
      <c r="M5117" s="1283"/>
      <c r="N5117" s="1283"/>
      <c r="O5117" s="1283"/>
      <c r="P5117" s="1283">
        <v>4.97</v>
      </c>
      <c r="R5117" s="1067"/>
      <c r="Z5117" s="21"/>
      <c r="AH5117"/>
    </row>
    <row r="5118" spans="1:34" ht="11.25" customHeight="1">
      <c r="A5118"/>
      <c r="B5118" s="1281" t="s">
        <v>63</v>
      </c>
      <c r="C5118" s="1282">
        <v>7046</v>
      </c>
      <c r="D5118" s="1341" t="str">
        <f t="shared" si="93"/>
        <v>MN7046</v>
      </c>
      <c r="E5118" s="1514" t="s">
        <v>122</v>
      </c>
      <c r="F5118" s="1390">
        <v>500</v>
      </c>
      <c r="G5118" s="1283">
        <v>5.31</v>
      </c>
      <c r="H5118" s="1283"/>
      <c r="I5118" s="1283"/>
      <c r="J5118" s="1283"/>
      <c r="K5118" s="1283"/>
      <c r="L5118" s="1283"/>
      <c r="M5118" s="1283"/>
      <c r="N5118" s="1283"/>
      <c r="O5118" s="1283"/>
      <c r="P5118" s="1283">
        <v>7.31</v>
      </c>
      <c r="R5118" s="1067"/>
      <c r="Z5118" s="21"/>
      <c r="AH5118"/>
    </row>
    <row r="5119" spans="1:34" ht="11.25" customHeight="1">
      <c r="A5119"/>
      <c r="B5119" s="1281" t="s">
        <v>63</v>
      </c>
      <c r="C5119" s="1282">
        <v>7047</v>
      </c>
      <c r="D5119" s="1341" t="str">
        <f t="shared" si="93"/>
        <v>MN7047</v>
      </c>
      <c r="E5119" s="1514" t="s">
        <v>122</v>
      </c>
      <c r="F5119" s="1390">
        <v>700</v>
      </c>
      <c r="G5119" s="1283">
        <v>8.6</v>
      </c>
      <c r="H5119" s="1283"/>
      <c r="I5119" s="1283"/>
      <c r="J5119" s="1283"/>
      <c r="K5119" s="1283"/>
      <c r="L5119" s="1283"/>
      <c r="M5119" s="1283"/>
      <c r="N5119" s="1283"/>
      <c r="O5119" s="1283"/>
      <c r="P5119" s="1283">
        <v>11.84</v>
      </c>
      <c r="R5119" s="1067"/>
      <c r="Z5119" s="21"/>
      <c r="AH5119"/>
    </row>
    <row r="5120" spans="1:34" ht="11.25" customHeight="1">
      <c r="A5120"/>
      <c r="B5120" s="1281" t="s">
        <v>63</v>
      </c>
      <c r="C5120" s="1282">
        <v>7050</v>
      </c>
      <c r="D5120" s="1341" t="str">
        <f t="shared" si="93"/>
        <v>MN7050</v>
      </c>
      <c r="E5120" s="1514" t="s">
        <v>122</v>
      </c>
      <c r="F5120" s="1390">
        <v>500</v>
      </c>
      <c r="G5120" s="1283">
        <v>4.3099999999999996</v>
      </c>
      <c r="H5120" s="1283"/>
      <c r="I5120" s="1283"/>
      <c r="J5120" s="1283"/>
      <c r="K5120" s="1283"/>
      <c r="L5120" s="1283"/>
      <c r="M5120" s="1283"/>
      <c r="N5120" s="1283"/>
      <c r="O5120" s="1283"/>
      <c r="P5120" s="1283">
        <v>5.93</v>
      </c>
      <c r="R5120" s="1067"/>
      <c r="Z5120" s="21"/>
      <c r="AH5120"/>
    </row>
    <row r="5121" spans="1:34" ht="11.25" customHeight="1">
      <c r="A5121"/>
      <c r="B5121" s="1281" t="s">
        <v>63</v>
      </c>
      <c r="C5121" s="1282">
        <v>7090</v>
      </c>
      <c r="D5121" s="1341" t="str">
        <f t="shared" si="93"/>
        <v>MN7090</v>
      </c>
      <c r="E5121" s="1514" t="s">
        <v>122</v>
      </c>
      <c r="F5121" s="1390">
        <v>500</v>
      </c>
      <c r="G5121" s="1283">
        <v>4.0199999999999996</v>
      </c>
      <c r="H5121" s="1283"/>
      <c r="I5121" s="1283"/>
      <c r="J5121" s="1283"/>
      <c r="K5121" s="1283"/>
      <c r="L5121" s="1283"/>
      <c r="M5121" s="1283"/>
      <c r="N5121" s="1283"/>
      <c r="O5121" s="1283"/>
      <c r="P5121" s="1283">
        <v>5.53</v>
      </c>
      <c r="R5121" s="1067"/>
      <c r="Z5121" s="21"/>
      <c r="AH5121"/>
    </row>
    <row r="5122" spans="1:34" ht="11.25" customHeight="1">
      <c r="A5122"/>
      <c r="B5122" s="1281" t="s">
        <v>63</v>
      </c>
      <c r="C5122" s="1282">
        <v>7098</v>
      </c>
      <c r="D5122" s="1341" t="str">
        <f t="shared" si="93"/>
        <v>MN7098</v>
      </c>
      <c r="E5122" s="1514" t="s">
        <v>122</v>
      </c>
      <c r="F5122" s="1390">
        <v>550</v>
      </c>
      <c r="G5122" s="1283">
        <v>5.91</v>
      </c>
      <c r="H5122" s="1283"/>
      <c r="I5122" s="1283"/>
      <c r="J5122" s="1283"/>
      <c r="K5122" s="1283"/>
      <c r="L5122" s="1283"/>
      <c r="M5122" s="1283"/>
      <c r="N5122" s="1283"/>
      <c r="O5122" s="1283"/>
      <c r="P5122" s="1283">
        <v>8.14</v>
      </c>
      <c r="R5122" s="1067"/>
      <c r="Z5122" s="21"/>
      <c r="AH5122"/>
    </row>
    <row r="5123" spans="1:34" ht="11.25" customHeight="1">
      <c r="A5123"/>
      <c r="B5123" s="1281" t="s">
        <v>63</v>
      </c>
      <c r="C5123" s="1282">
        <v>7099</v>
      </c>
      <c r="D5123" s="1341" t="str">
        <f t="shared" si="93"/>
        <v>MN7099</v>
      </c>
      <c r="E5123" s="1514" t="s">
        <v>122</v>
      </c>
      <c r="F5123" s="1390">
        <v>600</v>
      </c>
      <c r="G5123" s="1283">
        <v>6.35</v>
      </c>
      <c r="H5123" s="1283"/>
      <c r="I5123" s="1283"/>
      <c r="J5123" s="1283"/>
      <c r="K5123" s="1283"/>
      <c r="L5123" s="1283"/>
      <c r="M5123" s="1283"/>
      <c r="N5123" s="1283"/>
      <c r="O5123" s="1283"/>
      <c r="P5123" s="1283">
        <v>8.74</v>
      </c>
      <c r="R5123" s="1067"/>
      <c r="Z5123" s="21"/>
      <c r="AH5123"/>
    </row>
    <row r="5124" spans="1:34" ht="11.25" customHeight="1">
      <c r="A5124"/>
      <c r="B5124" s="1281" t="s">
        <v>63</v>
      </c>
      <c r="C5124" s="1282">
        <v>7151</v>
      </c>
      <c r="D5124" s="1341" t="str">
        <f t="shared" si="93"/>
        <v>MN7151</v>
      </c>
      <c r="E5124" s="1514" t="s">
        <v>122</v>
      </c>
      <c r="F5124" s="1390">
        <v>500</v>
      </c>
      <c r="G5124" s="1283">
        <v>5.3</v>
      </c>
      <c r="H5124" s="1283"/>
      <c r="I5124" s="1283"/>
      <c r="J5124" s="1283"/>
      <c r="K5124" s="1283"/>
      <c r="L5124" s="1283"/>
      <c r="M5124" s="1283"/>
      <c r="N5124" s="1283"/>
      <c r="O5124" s="1283"/>
      <c r="P5124" s="1283">
        <v>7.29</v>
      </c>
      <c r="R5124" s="1067"/>
      <c r="Z5124" s="21"/>
      <c r="AH5124"/>
    </row>
    <row r="5125" spans="1:34" ht="11.25" customHeight="1">
      <c r="A5125"/>
      <c r="B5125" s="1281" t="s">
        <v>63</v>
      </c>
      <c r="C5125" s="1282">
        <v>7152</v>
      </c>
      <c r="D5125" s="1341" t="str">
        <f t="shared" si="93"/>
        <v>MN7152</v>
      </c>
      <c r="E5125" s="1514" t="s">
        <v>122</v>
      </c>
      <c r="F5125" s="1390">
        <v>700</v>
      </c>
      <c r="G5125" s="1283">
        <v>8.51</v>
      </c>
      <c r="H5125" s="1283"/>
      <c r="I5125" s="1283"/>
      <c r="J5125" s="1283"/>
      <c r="K5125" s="1283"/>
      <c r="L5125" s="1283"/>
      <c r="M5125" s="1283"/>
      <c r="N5125" s="1283"/>
      <c r="O5125" s="1283"/>
      <c r="P5125" s="1283">
        <v>11.71</v>
      </c>
      <c r="R5125" s="1067"/>
      <c r="Z5125" s="21"/>
      <c r="AH5125"/>
    </row>
    <row r="5126" spans="1:34" ht="11.25" customHeight="1">
      <c r="A5126"/>
      <c r="B5126" s="1281" t="s">
        <v>63</v>
      </c>
      <c r="C5126" s="1282">
        <v>7153</v>
      </c>
      <c r="D5126" s="1341" t="str">
        <f t="shared" si="93"/>
        <v>MN7153</v>
      </c>
      <c r="E5126" s="1514" t="s">
        <v>122</v>
      </c>
      <c r="F5126" s="1390">
        <v>550</v>
      </c>
      <c r="G5126" s="1283">
        <v>5.86</v>
      </c>
      <c r="H5126" s="1283"/>
      <c r="I5126" s="1283"/>
      <c r="J5126" s="1283"/>
      <c r="K5126" s="1283"/>
      <c r="L5126" s="1283"/>
      <c r="M5126" s="1283"/>
      <c r="N5126" s="1283"/>
      <c r="O5126" s="1283"/>
      <c r="P5126" s="1283">
        <v>8.07</v>
      </c>
      <c r="R5126" s="1067"/>
      <c r="Z5126" s="21"/>
      <c r="AH5126"/>
    </row>
    <row r="5127" spans="1:34" ht="11.25" customHeight="1">
      <c r="A5127"/>
      <c r="B5127" s="1281" t="s">
        <v>63</v>
      </c>
      <c r="C5127" s="1282">
        <v>7219</v>
      </c>
      <c r="D5127" s="1341" t="str">
        <f t="shared" si="93"/>
        <v>MN7219</v>
      </c>
      <c r="E5127" s="1514" t="s">
        <v>124</v>
      </c>
      <c r="F5127" s="1390">
        <v>650</v>
      </c>
      <c r="G5127" s="1283">
        <v>7.52</v>
      </c>
      <c r="H5127" s="1283"/>
      <c r="I5127" s="1283"/>
      <c r="J5127" s="1283"/>
      <c r="K5127" s="1283"/>
      <c r="L5127" s="1283"/>
      <c r="M5127" s="1283"/>
      <c r="N5127" s="1283"/>
      <c r="O5127" s="1283"/>
      <c r="P5127" s="1283">
        <v>10.35</v>
      </c>
      <c r="R5127" s="1067"/>
      <c r="Z5127" s="21"/>
      <c r="AH5127"/>
    </row>
    <row r="5128" spans="1:34" ht="11.25" customHeight="1">
      <c r="A5128"/>
      <c r="B5128" s="1281" t="s">
        <v>63</v>
      </c>
      <c r="C5128" s="1282">
        <v>7222</v>
      </c>
      <c r="D5128" s="1341" t="str">
        <f t="shared" si="93"/>
        <v>MN7222</v>
      </c>
      <c r="E5128" s="1514" t="s">
        <v>122</v>
      </c>
      <c r="F5128" s="1390">
        <v>500</v>
      </c>
      <c r="G5128" s="1283">
        <v>4.83</v>
      </c>
      <c r="H5128" s="1283"/>
      <c r="I5128" s="1283"/>
      <c r="J5128" s="1283"/>
      <c r="K5128" s="1283"/>
      <c r="L5128" s="1283"/>
      <c r="M5128" s="1283"/>
      <c r="N5128" s="1283"/>
      <c r="O5128" s="1283"/>
      <c r="P5128" s="1283">
        <v>6.65</v>
      </c>
      <c r="R5128" s="1067"/>
      <c r="Z5128" s="21"/>
      <c r="AH5128"/>
    </row>
    <row r="5129" spans="1:34" ht="11.25" customHeight="1">
      <c r="A5129"/>
      <c r="B5129" s="1281" t="s">
        <v>63</v>
      </c>
      <c r="C5129" s="1282">
        <v>7225</v>
      </c>
      <c r="D5129" s="1341" t="str">
        <f t="shared" si="93"/>
        <v>MN7225</v>
      </c>
      <c r="E5129" s="1514" t="s">
        <v>123</v>
      </c>
      <c r="F5129" s="1390">
        <v>650</v>
      </c>
      <c r="G5129" s="1283">
        <v>7.66</v>
      </c>
      <c r="H5129" s="1283"/>
      <c r="I5129" s="1283"/>
      <c r="J5129" s="1283"/>
      <c r="K5129" s="1283"/>
      <c r="L5129" s="1283"/>
      <c r="M5129" s="1283"/>
      <c r="N5129" s="1283"/>
      <c r="O5129" s="1283"/>
      <c r="P5129" s="1283">
        <v>10.55</v>
      </c>
      <c r="R5129" s="1067"/>
      <c r="Z5129" s="21"/>
      <c r="AH5129"/>
    </row>
    <row r="5130" spans="1:34" ht="11.25" customHeight="1">
      <c r="A5130"/>
      <c r="B5130" s="1281" t="s">
        <v>63</v>
      </c>
      <c r="C5130" s="1282">
        <v>7230</v>
      </c>
      <c r="D5130" s="1341" t="str">
        <f t="shared" si="93"/>
        <v>MN7230</v>
      </c>
      <c r="E5130" s="1514" t="s">
        <v>123</v>
      </c>
      <c r="F5130" s="1390">
        <v>700</v>
      </c>
      <c r="G5130" s="1283">
        <v>8.2799999999999994</v>
      </c>
      <c r="H5130" s="1283"/>
      <c r="I5130" s="1283"/>
      <c r="J5130" s="1283"/>
      <c r="K5130" s="1283"/>
      <c r="L5130" s="1283"/>
      <c r="M5130" s="1283"/>
      <c r="N5130" s="1283"/>
      <c r="O5130" s="1283"/>
      <c r="P5130" s="1283">
        <v>11.4</v>
      </c>
      <c r="R5130" s="1067"/>
      <c r="Z5130" s="21"/>
      <c r="AH5130"/>
    </row>
    <row r="5131" spans="1:34" ht="11.25" customHeight="1">
      <c r="A5131"/>
      <c r="B5131" s="1281" t="s">
        <v>63</v>
      </c>
      <c r="C5131" s="1282">
        <v>7231</v>
      </c>
      <c r="D5131" s="1341" t="str">
        <f t="shared" si="93"/>
        <v>MN7231</v>
      </c>
      <c r="E5131" s="1514" t="s">
        <v>124</v>
      </c>
      <c r="F5131" s="1390">
        <v>700</v>
      </c>
      <c r="G5131" s="1283">
        <v>8.2799999999999994</v>
      </c>
      <c r="H5131" s="1283"/>
      <c r="I5131" s="1283"/>
      <c r="J5131" s="1283"/>
      <c r="K5131" s="1283"/>
      <c r="L5131" s="1283"/>
      <c r="M5131" s="1283"/>
      <c r="N5131" s="1283"/>
      <c r="O5131" s="1283"/>
      <c r="P5131" s="1283">
        <v>11.4</v>
      </c>
      <c r="R5131" s="1067"/>
      <c r="Z5131" s="21"/>
      <c r="AH5131"/>
    </row>
    <row r="5132" spans="1:34" ht="11.25" customHeight="1">
      <c r="A5132"/>
      <c r="B5132" s="1281" t="s">
        <v>63</v>
      </c>
      <c r="C5132" s="1282">
        <v>7232</v>
      </c>
      <c r="D5132" s="1341" t="str">
        <f t="shared" ref="D5132:D5195" si="94">B5132&amp;TEXT(C5132,"0000")</f>
        <v>MN7232</v>
      </c>
      <c r="E5132" s="1514" t="s">
        <v>123</v>
      </c>
      <c r="F5132" s="1390">
        <v>600</v>
      </c>
      <c r="G5132" s="1283">
        <v>7.13</v>
      </c>
      <c r="H5132" s="1283"/>
      <c r="I5132" s="1283"/>
      <c r="J5132" s="1283"/>
      <c r="K5132" s="1283"/>
      <c r="L5132" s="1283"/>
      <c r="M5132" s="1283"/>
      <c r="N5132" s="1283"/>
      <c r="O5132" s="1283"/>
      <c r="P5132" s="1283">
        <v>9.81</v>
      </c>
      <c r="R5132" s="1067"/>
      <c r="Z5132" s="21"/>
      <c r="AH5132"/>
    </row>
    <row r="5133" spans="1:34" ht="11.25" customHeight="1">
      <c r="A5133"/>
      <c r="B5133" s="1281" t="s">
        <v>63</v>
      </c>
      <c r="C5133" s="1282">
        <v>7309</v>
      </c>
      <c r="D5133" s="1341" t="str">
        <f t="shared" si="94"/>
        <v>MN7309</v>
      </c>
      <c r="E5133" s="1514" t="s">
        <v>122</v>
      </c>
      <c r="F5133" s="1390">
        <v>700</v>
      </c>
      <c r="G5133" s="1283">
        <v>8.6300000000000008</v>
      </c>
      <c r="H5133" s="1283"/>
      <c r="I5133" s="1283"/>
      <c r="J5133" s="1283"/>
      <c r="K5133" s="1283"/>
      <c r="L5133" s="1283"/>
      <c r="M5133" s="1283"/>
      <c r="N5133" s="1283"/>
      <c r="O5133" s="1283"/>
      <c r="P5133" s="1283">
        <v>11.89</v>
      </c>
      <c r="R5133" s="1067"/>
      <c r="Z5133" s="21"/>
      <c r="AH5133"/>
    </row>
    <row r="5134" spans="1:34" ht="11.25" customHeight="1">
      <c r="A5134"/>
      <c r="B5134" s="1281" t="s">
        <v>63</v>
      </c>
      <c r="C5134" s="1282">
        <v>7313</v>
      </c>
      <c r="D5134" s="1341" t="str">
        <f t="shared" si="94"/>
        <v>MN7313</v>
      </c>
      <c r="E5134" s="1514" t="s">
        <v>122</v>
      </c>
      <c r="F5134" s="1390">
        <v>900</v>
      </c>
      <c r="G5134" s="1283">
        <v>11.71</v>
      </c>
      <c r="H5134" s="1283"/>
      <c r="I5134" s="1283"/>
      <c r="J5134" s="1283"/>
      <c r="K5134" s="1283"/>
      <c r="L5134" s="1283"/>
      <c r="M5134" s="1283"/>
      <c r="N5134" s="1283"/>
      <c r="O5134" s="1283"/>
      <c r="P5134" s="1283">
        <v>16.12</v>
      </c>
      <c r="R5134" s="1067"/>
      <c r="Z5134" s="21"/>
      <c r="AH5134"/>
    </row>
    <row r="5135" spans="1:34" ht="11.25" customHeight="1">
      <c r="A5135"/>
      <c r="B5135" s="1281" t="s">
        <v>63</v>
      </c>
      <c r="C5135" s="1282">
        <v>7317</v>
      </c>
      <c r="D5135" s="1341" t="str">
        <f t="shared" si="94"/>
        <v>MN7317</v>
      </c>
      <c r="E5135" s="1514" t="s">
        <v>122</v>
      </c>
      <c r="F5135" s="1390">
        <v>700</v>
      </c>
      <c r="G5135" s="1283">
        <v>8.16</v>
      </c>
      <c r="H5135" s="1283"/>
      <c r="I5135" s="1283"/>
      <c r="J5135" s="1283"/>
      <c r="K5135" s="1283"/>
      <c r="L5135" s="1283"/>
      <c r="M5135" s="1283"/>
      <c r="N5135" s="1283"/>
      <c r="O5135" s="1283"/>
      <c r="P5135" s="1283">
        <v>11.24</v>
      </c>
      <c r="R5135" s="1067"/>
      <c r="Z5135" s="21"/>
      <c r="AH5135"/>
    </row>
    <row r="5136" spans="1:34" ht="11.25" customHeight="1">
      <c r="A5136"/>
      <c r="B5136" s="1281" t="s">
        <v>63</v>
      </c>
      <c r="C5136" s="1282">
        <v>7327</v>
      </c>
      <c r="D5136" s="1341" t="str">
        <f t="shared" si="94"/>
        <v>MN7327</v>
      </c>
      <c r="E5136" s="1514" t="s">
        <v>122</v>
      </c>
      <c r="F5136" s="1390">
        <v>1000</v>
      </c>
      <c r="G5136" s="1283">
        <v>41.25</v>
      </c>
      <c r="H5136" s="1283"/>
      <c r="I5136" s="1283"/>
      <c r="J5136" s="1283"/>
      <c r="K5136" s="1283"/>
      <c r="L5136" s="1283"/>
      <c r="M5136" s="1283"/>
      <c r="N5136" s="1283"/>
      <c r="O5136" s="1283"/>
      <c r="P5136" s="1283">
        <v>56.78</v>
      </c>
      <c r="R5136" s="1067"/>
      <c r="Z5136" s="21"/>
      <c r="AH5136"/>
    </row>
    <row r="5137" spans="1:34" ht="11.25" customHeight="1">
      <c r="A5137"/>
      <c r="B5137" s="1281" t="s">
        <v>63</v>
      </c>
      <c r="C5137" s="1282">
        <v>7333</v>
      </c>
      <c r="D5137" s="1341" t="str">
        <f t="shared" si="94"/>
        <v>MN7333</v>
      </c>
      <c r="E5137" s="1514" t="s">
        <v>122</v>
      </c>
      <c r="F5137" s="1390">
        <v>600</v>
      </c>
      <c r="G5137" s="1283">
        <v>6.61</v>
      </c>
      <c r="H5137" s="1283"/>
      <c r="I5137" s="1283"/>
      <c r="J5137" s="1283"/>
      <c r="K5137" s="1283"/>
      <c r="L5137" s="1283"/>
      <c r="M5137" s="1283"/>
      <c r="N5137" s="1283"/>
      <c r="O5137" s="1283"/>
      <c r="P5137" s="1283">
        <v>9.1</v>
      </c>
      <c r="R5137" s="1067"/>
      <c r="Z5137" s="21"/>
      <c r="AH5137"/>
    </row>
    <row r="5138" spans="1:34" ht="11.25" customHeight="1">
      <c r="A5138"/>
      <c r="B5138" s="1281" t="s">
        <v>63</v>
      </c>
      <c r="C5138" s="1282">
        <v>7335</v>
      </c>
      <c r="D5138" s="1341" t="str">
        <f t="shared" si="94"/>
        <v>MN7335</v>
      </c>
      <c r="E5138" s="1514" t="s">
        <v>122</v>
      </c>
      <c r="F5138" s="1390">
        <v>650</v>
      </c>
      <c r="G5138" s="1283">
        <v>7.34</v>
      </c>
      <c r="H5138" s="1283"/>
      <c r="I5138" s="1283"/>
      <c r="J5138" s="1283"/>
      <c r="K5138" s="1283"/>
      <c r="L5138" s="1283"/>
      <c r="M5138" s="1283"/>
      <c r="N5138" s="1283"/>
      <c r="O5138" s="1283"/>
      <c r="P5138" s="1283">
        <v>10.1</v>
      </c>
      <c r="R5138" s="1067"/>
      <c r="Z5138" s="21"/>
      <c r="AH5138"/>
    </row>
    <row r="5139" spans="1:34" ht="11.25" customHeight="1">
      <c r="A5139"/>
      <c r="B5139" s="1281" t="s">
        <v>63</v>
      </c>
      <c r="C5139" s="1282">
        <v>7337</v>
      </c>
      <c r="D5139" s="1341" t="str">
        <f t="shared" si="94"/>
        <v>MN7337</v>
      </c>
      <c r="E5139" s="1514" t="s">
        <v>122</v>
      </c>
      <c r="F5139" s="1390">
        <v>650</v>
      </c>
      <c r="G5139" s="1283">
        <v>7.87</v>
      </c>
      <c r="H5139" s="1283"/>
      <c r="I5139" s="1283"/>
      <c r="J5139" s="1283"/>
      <c r="K5139" s="1283"/>
      <c r="L5139" s="1283"/>
      <c r="M5139" s="1283"/>
      <c r="N5139" s="1283"/>
      <c r="O5139" s="1283"/>
      <c r="P5139" s="1283">
        <v>10.84</v>
      </c>
      <c r="R5139" s="1067"/>
      <c r="Z5139" s="21"/>
      <c r="AH5139"/>
    </row>
    <row r="5140" spans="1:34" ht="11.25" customHeight="1">
      <c r="A5140"/>
      <c r="B5140" s="1281" t="s">
        <v>63</v>
      </c>
      <c r="C5140" s="1282">
        <v>7350</v>
      </c>
      <c r="D5140" s="1341" t="str">
        <f t="shared" si="94"/>
        <v>MN7350</v>
      </c>
      <c r="E5140" s="1514" t="s">
        <v>122</v>
      </c>
      <c r="F5140" s="1390">
        <v>500</v>
      </c>
      <c r="G5140" s="1283">
        <v>4.41</v>
      </c>
      <c r="H5140" s="1283"/>
      <c r="I5140" s="1283"/>
      <c r="J5140" s="1283"/>
      <c r="K5140" s="1283"/>
      <c r="L5140" s="1283"/>
      <c r="M5140" s="1283"/>
      <c r="N5140" s="1283"/>
      <c r="O5140" s="1283"/>
      <c r="P5140" s="1283">
        <v>6.07</v>
      </c>
      <c r="R5140" s="1067"/>
      <c r="Z5140" s="21"/>
      <c r="AH5140"/>
    </row>
    <row r="5141" spans="1:34" ht="11.25" customHeight="1">
      <c r="A5141"/>
      <c r="B5141" s="1281" t="s">
        <v>63</v>
      </c>
      <c r="C5141" s="1282">
        <v>7360</v>
      </c>
      <c r="D5141" s="1341" t="str">
        <f t="shared" si="94"/>
        <v>MN7360</v>
      </c>
      <c r="E5141" s="1514" t="s">
        <v>123</v>
      </c>
      <c r="F5141" s="1390">
        <v>500</v>
      </c>
      <c r="G5141" s="1283">
        <v>4.37</v>
      </c>
      <c r="H5141" s="1283"/>
      <c r="I5141" s="1283"/>
      <c r="J5141" s="1283"/>
      <c r="K5141" s="1283"/>
      <c r="L5141" s="1283"/>
      <c r="M5141" s="1283"/>
      <c r="N5141" s="1283"/>
      <c r="O5141" s="1283"/>
      <c r="P5141" s="1283">
        <v>6.02</v>
      </c>
      <c r="R5141" s="1067"/>
      <c r="Z5141" s="21"/>
      <c r="AH5141"/>
    </row>
    <row r="5142" spans="1:34" ht="11.25" customHeight="1">
      <c r="A5142"/>
      <c r="B5142" s="1281" t="s">
        <v>63</v>
      </c>
      <c r="C5142" s="1282">
        <v>7370</v>
      </c>
      <c r="D5142" s="1341" t="str">
        <f t="shared" si="94"/>
        <v>MN7370</v>
      </c>
      <c r="E5142" s="1514" t="s">
        <v>124</v>
      </c>
      <c r="F5142" s="1390">
        <v>500</v>
      </c>
      <c r="G5142" s="1283">
        <v>4.76</v>
      </c>
      <c r="H5142" s="1283"/>
      <c r="I5142" s="1283"/>
      <c r="J5142" s="1283"/>
      <c r="K5142" s="1283"/>
      <c r="L5142" s="1283"/>
      <c r="M5142" s="1283"/>
      <c r="N5142" s="1283"/>
      <c r="O5142" s="1283"/>
      <c r="P5142" s="1283">
        <v>6.56</v>
      </c>
      <c r="R5142" s="1067"/>
      <c r="Z5142" s="21"/>
      <c r="AH5142"/>
    </row>
    <row r="5143" spans="1:34" ht="11.25" customHeight="1">
      <c r="A5143"/>
      <c r="B5143" s="1281" t="s">
        <v>63</v>
      </c>
      <c r="C5143" s="1282">
        <v>7380</v>
      </c>
      <c r="D5143" s="1341" t="str">
        <f t="shared" si="94"/>
        <v>MN7380</v>
      </c>
      <c r="E5143" s="1514" t="s">
        <v>123</v>
      </c>
      <c r="F5143" s="1390">
        <v>550</v>
      </c>
      <c r="G5143" s="1283">
        <v>5.99</v>
      </c>
      <c r="H5143" s="1283"/>
      <c r="I5143" s="1283"/>
      <c r="J5143" s="1283"/>
      <c r="K5143" s="1283"/>
      <c r="L5143" s="1283"/>
      <c r="M5143" s="1283"/>
      <c r="N5143" s="1283"/>
      <c r="O5143" s="1283"/>
      <c r="P5143" s="1283">
        <v>8.25</v>
      </c>
      <c r="R5143" s="1067"/>
      <c r="Z5143" s="21"/>
      <c r="AH5143"/>
    </row>
    <row r="5144" spans="1:34" ht="11.25" customHeight="1">
      <c r="A5144"/>
      <c r="B5144" s="1281" t="s">
        <v>63</v>
      </c>
      <c r="C5144" s="1282">
        <v>7382</v>
      </c>
      <c r="D5144" s="1341" t="str">
        <f t="shared" si="94"/>
        <v>MN7382</v>
      </c>
      <c r="E5144" s="1514" t="s">
        <v>123</v>
      </c>
      <c r="F5144" s="1390">
        <v>500</v>
      </c>
      <c r="G5144" s="1283">
        <v>4.34</v>
      </c>
      <c r="H5144" s="1283"/>
      <c r="I5144" s="1283"/>
      <c r="J5144" s="1283"/>
      <c r="K5144" s="1283"/>
      <c r="L5144" s="1283"/>
      <c r="M5144" s="1283"/>
      <c r="N5144" s="1283"/>
      <c r="O5144" s="1283"/>
      <c r="P5144" s="1283">
        <v>5.98</v>
      </c>
      <c r="R5144" s="1067"/>
      <c r="Z5144" s="21"/>
      <c r="AH5144"/>
    </row>
    <row r="5145" spans="1:34" ht="11.25" customHeight="1">
      <c r="A5145"/>
      <c r="B5145" s="1281" t="s">
        <v>63</v>
      </c>
      <c r="C5145" s="1282">
        <v>7390</v>
      </c>
      <c r="D5145" s="1341" t="str">
        <f t="shared" si="94"/>
        <v>MN7390</v>
      </c>
      <c r="E5145" s="1514" t="s">
        <v>123</v>
      </c>
      <c r="F5145" s="1390">
        <v>550</v>
      </c>
      <c r="G5145" s="1283">
        <v>6.04</v>
      </c>
      <c r="H5145" s="1283"/>
      <c r="I5145" s="1283"/>
      <c r="J5145" s="1283"/>
      <c r="K5145" s="1283"/>
      <c r="L5145" s="1283"/>
      <c r="M5145" s="1283"/>
      <c r="N5145" s="1283"/>
      <c r="O5145" s="1283"/>
      <c r="P5145" s="1283">
        <v>8.32</v>
      </c>
      <c r="R5145" s="1067"/>
      <c r="Z5145" s="21"/>
      <c r="AH5145"/>
    </row>
    <row r="5146" spans="1:34" ht="11.25" customHeight="1">
      <c r="A5146"/>
      <c r="B5146" s="1281" t="s">
        <v>63</v>
      </c>
      <c r="C5146" s="1282">
        <v>7394</v>
      </c>
      <c r="D5146" s="1341" t="str">
        <f t="shared" si="94"/>
        <v>MN7394</v>
      </c>
      <c r="E5146" s="1514" t="s">
        <v>122</v>
      </c>
      <c r="F5146" s="1390">
        <v>650</v>
      </c>
      <c r="G5146" s="1283">
        <v>7.21</v>
      </c>
      <c r="H5146" s="1283"/>
      <c r="I5146" s="1283"/>
      <c r="J5146" s="1283"/>
      <c r="K5146" s="1283"/>
      <c r="L5146" s="1283"/>
      <c r="M5146" s="1283"/>
      <c r="N5146" s="1283"/>
      <c r="O5146" s="1283"/>
      <c r="P5146" s="1283">
        <v>9.92</v>
      </c>
      <c r="R5146" s="1067"/>
      <c r="Z5146" s="21"/>
      <c r="AH5146"/>
    </row>
    <row r="5147" spans="1:34" ht="11.25" customHeight="1">
      <c r="A5147"/>
      <c r="B5147" s="1281" t="s">
        <v>63</v>
      </c>
      <c r="C5147" s="1282">
        <v>7395</v>
      </c>
      <c r="D5147" s="1341" t="str">
        <f t="shared" si="94"/>
        <v>MN7395</v>
      </c>
      <c r="E5147" s="1514" t="s">
        <v>122</v>
      </c>
      <c r="F5147" s="1390">
        <v>700</v>
      </c>
      <c r="G5147" s="1283">
        <v>8.02</v>
      </c>
      <c r="H5147" s="1283"/>
      <c r="I5147" s="1283"/>
      <c r="J5147" s="1283"/>
      <c r="K5147" s="1283"/>
      <c r="L5147" s="1283"/>
      <c r="M5147" s="1283"/>
      <c r="N5147" s="1283"/>
      <c r="O5147" s="1283"/>
      <c r="P5147" s="1283">
        <v>11.04</v>
      </c>
      <c r="R5147" s="1067"/>
      <c r="Z5147" s="21"/>
      <c r="AH5147"/>
    </row>
    <row r="5148" spans="1:34" ht="11.25" customHeight="1">
      <c r="A5148"/>
      <c r="B5148" s="1281" t="s">
        <v>63</v>
      </c>
      <c r="C5148" s="1282">
        <v>7398</v>
      </c>
      <c r="D5148" s="1341" t="str">
        <f t="shared" si="94"/>
        <v>MN7398</v>
      </c>
      <c r="E5148" s="1514" t="s">
        <v>122</v>
      </c>
      <c r="F5148" s="1390">
        <v>700</v>
      </c>
      <c r="G5148" s="1283">
        <v>8.6</v>
      </c>
      <c r="H5148" s="1283"/>
      <c r="I5148" s="1283"/>
      <c r="J5148" s="1283"/>
      <c r="K5148" s="1283"/>
      <c r="L5148" s="1283"/>
      <c r="M5148" s="1283"/>
      <c r="N5148" s="1283"/>
      <c r="O5148" s="1283"/>
      <c r="P5148" s="1283">
        <v>11.84</v>
      </c>
      <c r="R5148" s="1067"/>
      <c r="Z5148" s="21"/>
      <c r="AH5148"/>
    </row>
    <row r="5149" spans="1:34" ht="11.25" customHeight="1">
      <c r="A5149"/>
      <c r="B5149" s="1281" t="s">
        <v>63</v>
      </c>
      <c r="C5149" s="1282">
        <v>7403</v>
      </c>
      <c r="D5149" s="1341" t="str">
        <f t="shared" si="94"/>
        <v>MN7403</v>
      </c>
      <c r="E5149" s="1514" t="s">
        <v>122</v>
      </c>
      <c r="F5149" s="1390">
        <v>500</v>
      </c>
      <c r="G5149" s="1283">
        <v>4.63</v>
      </c>
      <c r="H5149" s="1283"/>
      <c r="I5149" s="1283"/>
      <c r="J5149" s="1283"/>
      <c r="K5149" s="1283"/>
      <c r="L5149" s="1283"/>
      <c r="M5149" s="1283"/>
      <c r="N5149" s="1283"/>
      <c r="O5149" s="1283"/>
      <c r="P5149" s="1283">
        <v>6.38</v>
      </c>
      <c r="R5149" s="1067"/>
      <c r="Z5149" s="21"/>
      <c r="AH5149"/>
    </row>
    <row r="5150" spans="1:34" ht="11.25" customHeight="1">
      <c r="A5150"/>
      <c r="B5150" s="1281" t="s">
        <v>63</v>
      </c>
      <c r="C5150" s="1282">
        <v>7405</v>
      </c>
      <c r="D5150" s="1341" t="str">
        <f t="shared" si="94"/>
        <v>MN7405</v>
      </c>
      <c r="E5150" s="1514" t="s">
        <v>122</v>
      </c>
      <c r="F5150" s="1390">
        <v>500</v>
      </c>
      <c r="G5150" s="1283">
        <v>1.38</v>
      </c>
      <c r="H5150" s="1283"/>
      <c r="I5150" s="1283"/>
      <c r="J5150" s="1283"/>
      <c r="K5150" s="1283"/>
      <c r="L5150" s="1283"/>
      <c r="M5150" s="1283"/>
      <c r="N5150" s="1283"/>
      <c r="O5150" s="1283"/>
      <c r="P5150" s="1283">
        <v>1.9</v>
      </c>
      <c r="R5150" s="1067"/>
      <c r="Z5150" s="21"/>
      <c r="AH5150"/>
    </row>
    <row r="5151" spans="1:34" ht="11.25" customHeight="1">
      <c r="A5151"/>
      <c r="B5151" s="1281" t="s">
        <v>63</v>
      </c>
      <c r="C5151" s="1282">
        <v>7420</v>
      </c>
      <c r="D5151" s="1341" t="str">
        <f t="shared" si="94"/>
        <v>MN7420</v>
      </c>
      <c r="E5151" s="1514" t="s">
        <v>122</v>
      </c>
      <c r="F5151" s="1390">
        <v>500</v>
      </c>
      <c r="G5151" s="1283">
        <v>4.33</v>
      </c>
      <c r="H5151" s="1283"/>
      <c r="I5151" s="1283"/>
      <c r="J5151" s="1283"/>
      <c r="K5151" s="1283"/>
      <c r="L5151" s="1283"/>
      <c r="M5151" s="1283"/>
      <c r="N5151" s="1283"/>
      <c r="O5151" s="1283"/>
      <c r="P5151" s="1283">
        <v>5.95</v>
      </c>
      <c r="R5151" s="1067"/>
      <c r="Z5151" s="21"/>
      <c r="AH5151"/>
    </row>
    <row r="5152" spans="1:34" ht="11.25" customHeight="1">
      <c r="A5152"/>
      <c r="B5152" s="1281" t="s">
        <v>63</v>
      </c>
      <c r="C5152" s="1282">
        <v>7421</v>
      </c>
      <c r="D5152" s="1341" t="str">
        <f t="shared" si="94"/>
        <v>MN7421</v>
      </c>
      <c r="E5152" s="1514" t="s">
        <v>122</v>
      </c>
      <c r="F5152" s="1390">
        <v>500</v>
      </c>
      <c r="G5152" s="1283">
        <v>0.78</v>
      </c>
      <c r="H5152" s="1283"/>
      <c r="I5152" s="1283"/>
      <c r="J5152" s="1283"/>
      <c r="K5152" s="1283"/>
      <c r="L5152" s="1283"/>
      <c r="M5152" s="1283"/>
      <c r="N5152" s="1283"/>
      <c r="O5152" s="1283"/>
      <c r="P5152" s="1283">
        <v>1.07</v>
      </c>
      <c r="R5152" s="1067"/>
      <c r="Z5152" s="21"/>
      <c r="AH5152"/>
    </row>
    <row r="5153" spans="1:34" ht="11.25" customHeight="1">
      <c r="A5153"/>
      <c r="B5153" s="1281" t="s">
        <v>63</v>
      </c>
      <c r="C5153" s="1282">
        <v>7422</v>
      </c>
      <c r="D5153" s="1341" t="str">
        <f t="shared" si="94"/>
        <v>MN7422</v>
      </c>
      <c r="E5153" s="1514" t="s">
        <v>122</v>
      </c>
      <c r="F5153" s="1390">
        <v>500</v>
      </c>
      <c r="G5153" s="1283">
        <v>1.52</v>
      </c>
      <c r="H5153" s="1283"/>
      <c r="I5153" s="1283"/>
      <c r="J5153" s="1283"/>
      <c r="K5153" s="1283"/>
      <c r="L5153" s="1283"/>
      <c r="M5153" s="1283"/>
      <c r="N5153" s="1283"/>
      <c r="O5153" s="1283"/>
      <c r="P5153" s="1283">
        <v>2.1</v>
      </c>
      <c r="R5153" s="1067"/>
      <c r="Z5153" s="21"/>
      <c r="AH5153"/>
    </row>
    <row r="5154" spans="1:34" ht="11.25" customHeight="1">
      <c r="A5154"/>
      <c r="B5154" s="1281" t="s">
        <v>63</v>
      </c>
      <c r="C5154" s="1282">
        <v>7425</v>
      </c>
      <c r="D5154" s="1341" t="str">
        <f t="shared" si="94"/>
        <v>MN7425</v>
      </c>
      <c r="E5154" s="1514" t="s">
        <v>122</v>
      </c>
      <c r="F5154" s="1390">
        <v>500</v>
      </c>
      <c r="G5154" s="1283">
        <v>3</v>
      </c>
      <c r="H5154" s="1283"/>
      <c r="I5154" s="1283"/>
      <c r="J5154" s="1283"/>
      <c r="K5154" s="1283"/>
      <c r="L5154" s="1283"/>
      <c r="M5154" s="1283"/>
      <c r="N5154" s="1283"/>
      <c r="O5154" s="1283"/>
      <c r="P5154" s="1283">
        <v>4.13</v>
      </c>
      <c r="R5154" s="1067"/>
      <c r="Z5154" s="21"/>
      <c r="AH5154"/>
    </row>
    <row r="5155" spans="1:34" ht="11.25" customHeight="1">
      <c r="A5155"/>
      <c r="B5155" s="1281" t="s">
        <v>63</v>
      </c>
      <c r="C5155" s="1282">
        <v>7431</v>
      </c>
      <c r="D5155" s="1341" t="str">
        <f t="shared" si="94"/>
        <v>MN7431</v>
      </c>
      <c r="E5155" s="1514" t="s">
        <v>122</v>
      </c>
      <c r="F5155" s="1390">
        <v>500</v>
      </c>
      <c r="G5155" s="1283">
        <v>1.52</v>
      </c>
      <c r="H5155" s="1283"/>
      <c r="I5155" s="1283"/>
      <c r="J5155" s="1283"/>
      <c r="K5155" s="1283"/>
      <c r="L5155" s="1283"/>
      <c r="M5155" s="1283"/>
      <c r="N5155" s="1283"/>
      <c r="O5155" s="1283"/>
      <c r="P5155" s="1283">
        <v>2.1</v>
      </c>
      <c r="R5155" s="1067"/>
      <c r="Z5155" s="21"/>
      <c r="AH5155"/>
    </row>
    <row r="5156" spans="1:34" ht="11.25" customHeight="1">
      <c r="A5156"/>
      <c r="B5156" s="1281" t="s">
        <v>63</v>
      </c>
      <c r="C5156" s="1282">
        <v>7502</v>
      </c>
      <c r="D5156" s="1341" t="str">
        <f t="shared" si="94"/>
        <v>MN7502</v>
      </c>
      <c r="E5156" s="1514" t="s">
        <v>122</v>
      </c>
      <c r="F5156" s="1390">
        <v>500</v>
      </c>
      <c r="G5156" s="1283">
        <v>1.65</v>
      </c>
      <c r="H5156" s="1283"/>
      <c r="I5156" s="1283"/>
      <c r="J5156" s="1283"/>
      <c r="K5156" s="1283"/>
      <c r="L5156" s="1283"/>
      <c r="M5156" s="1283"/>
      <c r="N5156" s="1283"/>
      <c r="O5156" s="1283"/>
      <c r="P5156" s="1283">
        <v>2.27</v>
      </c>
      <c r="R5156" s="1067"/>
      <c r="Z5156" s="21"/>
      <c r="AH5156"/>
    </row>
    <row r="5157" spans="1:34" ht="11.25" customHeight="1">
      <c r="A5157"/>
      <c r="B5157" s="1281" t="s">
        <v>63</v>
      </c>
      <c r="C5157" s="1282">
        <v>7515</v>
      </c>
      <c r="D5157" s="1341" t="str">
        <f t="shared" si="94"/>
        <v>MN7515</v>
      </c>
      <c r="E5157" s="1514" t="s">
        <v>122</v>
      </c>
      <c r="F5157" s="1390">
        <v>500</v>
      </c>
      <c r="G5157" s="1283">
        <v>0.94</v>
      </c>
      <c r="H5157" s="1283"/>
      <c r="I5157" s="1283"/>
      <c r="J5157" s="1283"/>
      <c r="K5157" s="1283"/>
      <c r="L5157" s="1283"/>
      <c r="M5157" s="1283"/>
      <c r="N5157" s="1283"/>
      <c r="O5157" s="1283"/>
      <c r="P5157" s="1283">
        <v>1.29</v>
      </c>
      <c r="R5157" s="1067"/>
      <c r="Z5157" s="21"/>
      <c r="AH5157"/>
    </row>
    <row r="5158" spans="1:34" ht="11.25" customHeight="1">
      <c r="A5158"/>
      <c r="B5158" s="1281" t="s">
        <v>63</v>
      </c>
      <c r="C5158" s="1282">
        <v>7520</v>
      </c>
      <c r="D5158" s="1341" t="str">
        <f t="shared" si="94"/>
        <v>MN7520</v>
      </c>
      <c r="E5158" s="1514" t="s">
        <v>125</v>
      </c>
      <c r="F5158" s="1390">
        <v>500</v>
      </c>
      <c r="G5158" s="1283">
        <v>2.88</v>
      </c>
      <c r="H5158" s="1283"/>
      <c r="I5158" s="1283"/>
      <c r="J5158" s="1283"/>
      <c r="K5158" s="1283"/>
      <c r="L5158" s="1283"/>
      <c r="M5158" s="1283"/>
      <c r="N5158" s="1283"/>
      <c r="O5158" s="1283"/>
      <c r="P5158" s="1283">
        <v>3.97</v>
      </c>
      <c r="R5158" s="1067"/>
      <c r="Z5158" s="21"/>
      <c r="AH5158"/>
    </row>
    <row r="5159" spans="1:34" ht="11.25" customHeight="1">
      <c r="A5159"/>
      <c r="B5159" s="1281" t="s">
        <v>63</v>
      </c>
      <c r="C5159" s="1282">
        <v>7538</v>
      </c>
      <c r="D5159" s="1341" t="str">
        <f t="shared" si="94"/>
        <v>MN7538</v>
      </c>
      <c r="E5159" s="1514" t="s">
        <v>122</v>
      </c>
      <c r="F5159" s="1390">
        <v>500</v>
      </c>
      <c r="G5159" s="1283">
        <v>5.38</v>
      </c>
      <c r="H5159" s="1283"/>
      <c r="I5159" s="1283"/>
      <c r="J5159" s="1283"/>
      <c r="K5159" s="1283"/>
      <c r="L5159" s="1283"/>
      <c r="M5159" s="1283"/>
      <c r="N5159" s="1283"/>
      <c r="O5159" s="1283"/>
      <c r="P5159" s="1283">
        <v>7.4</v>
      </c>
      <c r="R5159" s="1067"/>
      <c r="Z5159" s="21"/>
      <c r="AH5159"/>
    </row>
    <row r="5160" spans="1:34" ht="11.25" customHeight="1">
      <c r="A5160"/>
      <c r="B5160" s="1281" t="s">
        <v>63</v>
      </c>
      <c r="C5160" s="1282">
        <v>7539</v>
      </c>
      <c r="D5160" s="1341" t="str">
        <f t="shared" si="94"/>
        <v>MN7539</v>
      </c>
      <c r="E5160" s="1514" t="s">
        <v>122</v>
      </c>
      <c r="F5160" s="1390">
        <v>500</v>
      </c>
      <c r="G5160" s="1283">
        <v>1.23</v>
      </c>
      <c r="H5160" s="1283"/>
      <c r="I5160" s="1283"/>
      <c r="J5160" s="1283"/>
      <c r="K5160" s="1283"/>
      <c r="L5160" s="1283"/>
      <c r="M5160" s="1283"/>
      <c r="N5160" s="1283"/>
      <c r="O5160" s="1283"/>
      <c r="P5160" s="1283">
        <v>1.69</v>
      </c>
      <c r="R5160" s="1067"/>
      <c r="Z5160" s="21"/>
      <c r="AH5160"/>
    </row>
    <row r="5161" spans="1:34" ht="11.25" customHeight="1">
      <c r="A5161"/>
      <c r="B5161" s="1281" t="s">
        <v>63</v>
      </c>
      <c r="C5161" s="1282">
        <v>7540</v>
      </c>
      <c r="D5161" s="1341" t="str">
        <f t="shared" si="94"/>
        <v>MN7540</v>
      </c>
      <c r="E5161" s="1514" t="s">
        <v>122</v>
      </c>
      <c r="F5161" s="1390">
        <v>500</v>
      </c>
      <c r="G5161" s="1283">
        <v>2.88</v>
      </c>
      <c r="H5161" s="1283"/>
      <c r="I5161" s="1283"/>
      <c r="J5161" s="1283"/>
      <c r="K5161" s="1283"/>
      <c r="L5161" s="1283"/>
      <c r="M5161" s="1283"/>
      <c r="N5161" s="1283"/>
      <c r="O5161" s="1283"/>
      <c r="P5161" s="1283">
        <v>3.97</v>
      </c>
      <c r="R5161" s="1067"/>
      <c r="Z5161" s="21"/>
      <c r="AH5161"/>
    </row>
    <row r="5162" spans="1:34" ht="11.25" customHeight="1">
      <c r="A5162"/>
      <c r="B5162" s="1281" t="s">
        <v>63</v>
      </c>
      <c r="C5162" s="1282">
        <v>7580</v>
      </c>
      <c r="D5162" s="1341" t="str">
        <f t="shared" si="94"/>
        <v>MN7580</v>
      </c>
      <c r="E5162" s="1514" t="s">
        <v>122</v>
      </c>
      <c r="F5162" s="1390">
        <v>500</v>
      </c>
      <c r="G5162" s="1283">
        <v>2.48</v>
      </c>
      <c r="H5162" s="1283"/>
      <c r="I5162" s="1283"/>
      <c r="J5162" s="1283"/>
      <c r="K5162" s="1283"/>
      <c r="L5162" s="1283"/>
      <c r="M5162" s="1283"/>
      <c r="N5162" s="1283"/>
      <c r="O5162" s="1283"/>
      <c r="P5162" s="1283">
        <v>3.41</v>
      </c>
      <c r="R5162" s="1067"/>
      <c r="Z5162" s="21"/>
      <c r="AH5162"/>
    </row>
    <row r="5163" spans="1:34" ht="11.25" customHeight="1">
      <c r="A5163"/>
      <c r="B5163" s="1281" t="s">
        <v>63</v>
      </c>
      <c r="C5163" s="1282">
        <v>7590</v>
      </c>
      <c r="D5163" s="1341" t="str">
        <f t="shared" si="94"/>
        <v>MN7590</v>
      </c>
      <c r="E5163" s="1514" t="s">
        <v>124</v>
      </c>
      <c r="F5163" s="1390">
        <v>500</v>
      </c>
      <c r="G5163" s="1283">
        <v>4.24</v>
      </c>
      <c r="H5163" s="1283"/>
      <c r="I5163" s="1283"/>
      <c r="J5163" s="1283"/>
      <c r="K5163" s="1283"/>
      <c r="L5163" s="1283"/>
      <c r="M5163" s="1283"/>
      <c r="N5163" s="1283"/>
      <c r="O5163" s="1283"/>
      <c r="P5163" s="1283">
        <v>5.84</v>
      </c>
      <c r="R5163" s="1067"/>
      <c r="Z5163" s="21"/>
      <c r="AH5163"/>
    </row>
    <row r="5164" spans="1:34" ht="11.25" customHeight="1">
      <c r="A5164"/>
      <c r="B5164" s="1281" t="s">
        <v>63</v>
      </c>
      <c r="C5164" s="1282">
        <v>7600</v>
      </c>
      <c r="D5164" s="1341" t="str">
        <f t="shared" si="94"/>
        <v>MN7600</v>
      </c>
      <c r="E5164" s="1514" t="s">
        <v>123</v>
      </c>
      <c r="F5164" s="1390">
        <v>500</v>
      </c>
      <c r="G5164" s="1283">
        <v>5.07</v>
      </c>
      <c r="H5164" s="1283"/>
      <c r="I5164" s="1283"/>
      <c r="J5164" s="1283"/>
      <c r="K5164" s="1283"/>
      <c r="L5164" s="1283"/>
      <c r="M5164" s="1283"/>
      <c r="N5164" s="1283"/>
      <c r="O5164" s="1283"/>
      <c r="P5164" s="1283">
        <v>6.98</v>
      </c>
      <c r="R5164" s="1067"/>
      <c r="Z5164" s="21"/>
      <c r="AH5164"/>
    </row>
    <row r="5165" spans="1:34" ht="11.25" customHeight="1">
      <c r="A5165"/>
      <c r="B5165" s="1281" t="s">
        <v>63</v>
      </c>
      <c r="C5165" s="1282">
        <v>7601</v>
      </c>
      <c r="D5165" s="1341" t="str">
        <f t="shared" si="94"/>
        <v>MN7601</v>
      </c>
      <c r="E5165" s="1514" t="s">
        <v>123</v>
      </c>
      <c r="F5165" s="1390">
        <v>950</v>
      </c>
      <c r="G5165" s="1283">
        <v>12.12</v>
      </c>
      <c r="H5165" s="1283"/>
      <c r="I5165" s="1283"/>
      <c r="J5165" s="1283"/>
      <c r="K5165" s="1283"/>
      <c r="L5165" s="1283"/>
      <c r="M5165" s="1283"/>
      <c r="N5165" s="1283"/>
      <c r="O5165" s="1283"/>
      <c r="P5165" s="1283">
        <v>16.68</v>
      </c>
      <c r="R5165" s="1067"/>
      <c r="Z5165" s="21"/>
      <c r="AH5165"/>
    </row>
    <row r="5166" spans="1:34" ht="11.25" customHeight="1">
      <c r="A5166"/>
      <c r="B5166" s="1281" t="s">
        <v>63</v>
      </c>
      <c r="C5166" s="1282">
        <v>7605</v>
      </c>
      <c r="D5166" s="1341" t="str">
        <f t="shared" si="94"/>
        <v>MN7605</v>
      </c>
      <c r="E5166" s="1514" t="s">
        <v>121</v>
      </c>
      <c r="F5166" s="1390">
        <v>500</v>
      </c>
      <c r="G5166" s="1283">
        <v>1.2</v>
      </c>
      <c r="H5166" s="1283"/>
      <c r="I5166" s="1283"/>
      <c r="J5166" s="1283"/>
      <c r="K5166" s="1283"/>
      <c r="L5166" s="1283"/>
      <c r="M5166" s="1283"/>
      <c r="N5166" s="1283"/>
      <c r="O5166" s="1283"/>
      <c r="P5166" s="1283">
        <v>1.65</v>
      </c>
      <c r="R5166" s="1067"/>
      <c r="Z5166" s="21"/>
      <c r="AH5166"/>
    </row>
    <row r="5167" spans="1:34" ht="11.25" customHeight="1">
      <c r="A5167"/>
      <c r="B5167" s="1281" t="s">
        <v>63</v>
      </c>
      <c r="C5167" s="1282">
        <v>7610</v>
      </c>
      <c r="D5167" s="1341" t="str">
        <f t="shared" si="94"/>
        <v>MN7610</v>
      </c>
      <c r="E5167" s="1514" t="s">
        <v>122</v>
      </c>
      <c r="F5167" s="1390">
        <v>500</v>
      </c>
      <c r="G5167" s="1283">
        <v>0.47</v>
      </c>
      <c r="H5167" s="1283"/>
      <c r="I5167" s="1283"/>
      <c r="J5167" s="1283"/>
      <c r="K5167" s="1283"/>
      <c r="L5167" s="1283"/>
      <c r="M5167" s="1283"/>
      <c r="N5167" s="1283"/>
      <c r="O5167" s="1283"/>
      <c r="P5167" s="1283">
        <v>0.65</v>
      </c>
      <c r="R5167" s="1067"/>
      <c r="Z5167" s="21"/>
      <c r="AH5167"/>
    </row>
    <row r="5168" spans="1:34" ht="11.25" customHeight="1">
      <c r="A5168"/>
      <c r="B5168" s="1281" t="s">
        <v>63</v>
      </c>
      <c r="C5168" s="1282">
        <v>7705</v>
      </c>
      <c r="D5168" s="1341" t="str">
        <f t="shared" si="94"/>
        <v>MN7705</v>
      </c>
      <c r="E5168" s="1514" t="s">
        <v>124</v>
      </c>
      <c r="F5168" s="1390">
        <v>500</v>
      </c>
      <c r="G5168" s="1283">
        <v>4.83</v>
      </c>
      <c r="H5168" s="1283"/>
      <c r="I5168" s="1283"/>
      <c r="J5168" s="1283"/>
      <c r="K5168" s="1283"/>
      <c r="L5168" s="1283"/>
      <c r="M5168" s="1283"/>
      <c r="N5168" s="1283"/>
      <c r="O5168" s="1283"/>
      <c r="P5168" s="1283">
        <v>6.65</v>
      </c>
      <c r="R5168" s="1067"/>
      <c r="Z5168" s="21"/>
      <c r="AH5168"/>
    </row>
    <row r="5169" spans="1:34" ht="11.25" customHeight="1">
      <c r="A5169"/>
      <c r="B5169" s="1281" t="s">
        <v>63</v>
      </c>
      <c r="C5169" s="1282">
        <v>7706</v>
      </c>
      <c r="D5169" s="1341" t="str">
        <f t="shared" si="94"/>
        <v>MN7706</v>
      </c>
      <c r="E5169" s="1514" t="s">
        <v>122</v>
      </c>
      <c r="F5169" s="1390">
        <v>500</v>
      </c>
      <c r="G5169" s="1283">
        <v>3.69</v>
      </c>
      <c r="H5169" s="1283"/>
      <c r="I5169" s="1283"/>
      <c r="J5169" s="1283"/>
      <c r="K5169" s="1283"/>
      <c r="L5169" s="1283"/>
      <c r="M5169" s="1283"/>
      <c r="N5169" s="1283"/>
      <c r="O5169" s="1283"/>
      <c r="P5169" s="1283">
        <v>5.08</v>
      </c>
      <c r="R5169" s="1067"/>
      <c r="Z5169" s="21"/>
      <c r="AH5169"/>
    </row>
    <row r="5170" spans="1:34" ht="11.25" customHeight="1">
      <c r="A5170"/>
      <c r="B5170" s="1281" t="s">
        <v>63</v>
      </c>
      <c r="C5170" s="1282">
        <v>7708</v>
      </c>
      <c r="D5170" s="1341" t="str">
        <f t="shared" si="94"/>
        <v>MN7708</v>
      </c>
      <c r="E5170" s="1514" t="s">
        <v>122</v>
      </c>
      <c r="F5170" s="1390">
        <v>1000</v>
      </c>
      <c r="G5170" s="1283">
        <v>27.05</v>
      </c>
      <c r="H5170" s="1283"/>
      <c r="I5170" s="1283"/>
      <c r="J5170" s="1283"/>
      <c r="K5170" s="1283"/>
      <c r="L5170" s="1283"/>
      <c r="M5170" s="1283"/>
      <c r="N5170" s="1283"/>
      <c r="O5170" s="1283"/>
      <c r="P5170" s="1283">
        <v>37.24</v>
      </c>
      <c r="R5170" s="1067"/>
      <c r="Z5170" s="21"/>
      <c r="AH5170"/>
    </row>
    <row r="5171" spans="1:34" ht="11.25" customHeight="1">
      <c r="A5171"/>
      <c r="B5171" s="1281" t="s">
        <v>63</v>
      </c>
      <c r="C5171" s="1282">
        <v>7720</v>
      </c>
      <c r="D5171" s="1341" t="str">
        <f t="shared" si="94"/>
        <v>MN7720</v>
      </c>
      <c r="E5171" s="1514" t="s">
        <v>123</v>
      </c>
      <c r="F5171" s="1390">
        <v>500</v>
      </c>
      <c r="G5171" s="1283">
        <v>2.4900000000000002</v>
      </c>
      <c r="H5171" s="1283"/>
      <c r="I5171" s="1283"/>
      <c r="J5171" s="1283"/>
      <c r="K5171" s="1283"/>
      <c r="L5171" s="1283"/>
      <c r="M5171" s="1283"/>
      <c r="N5171" s="1283"/>
      <c r="O5171" s="1283"/>
      <c r="P5171" s="1283">
        <v>3.43</v>
      </c>
      <c r="R5171" s="1067"/>
      <c r="Z5171" s="21"/>
      <c r="AH5171"/>
    </row>
    <row r="5172" spans="1:34" ht="11.25" customHeight="1">
      <c r="A5172"/>
      <c r="B5172" s="1281" t="s">
        <v>63</v>
      </c>
      <c r="C5172" s="1282">
        <v>7855</v>
      </c>
      <c r="D5172" s="1341" t="str">
        <f t="shared" si="94"/>
        <v>MN7855</v>
      </c>
      <c r="E5172" s="1514" t="s">
        <v>122</v>
      </c>
      <c r="F5172" s="1390">
        <v>700</v>
      </c>
      <c r="G5172" s="1283">
        <v>8.44</v>
      </c>
      <c r="H5172" s="1283"/>
      <c r="I5172" s="1283"/>
      <c r="J5172" s="1283"/>
      <c r="K5172" s="1283"/>
      <c r="L5172" s="1283"/>
      <c r="M5172" s="1283"/>
      <c r="N5172" s="1283"/>
      <c r="O5172" s="1283"/>
      <c r="P5172" s="1283">
        <v>11.62</v>
      </c>
      <c r="R5172" s="1067"/>
      <c r="Z5172" s="21"/>
      <c r="AH5172"/>
    </row>
    <row r="5173" spans="1:34" ht="11.25" customHeight="1">
      <c r="A5173"/>
      <c r="B5173" s="1281" t="s">
        <v>63</v>
      </c>
      <c r="C5173" s="1282">
        <v>8001</v>
      </c>
      <c r="D5173" s="1341" t="str">
        <f t="shared" si="94"/>
        <v>MN8001</v>
      </c>
      <c r="E5173" s="1514" t="s">
        <v>121</v>
      </c>
      <c r="F5173" s="1390">
        <v>500</v>
      </c>
      <c r="G5173" s="1283">
        <v>2.64</v>
      </c>
      <c r="H5173" s="1283"/>
      <c r="I5173" s="1283"/>
      <c r="J5173" s="1283"/>
      <c r="K5173" s="1283"/>
      <c r="L5173" s="1283"/>
      <c r="M5173" s="1283"/>
      <c r="N5173" s="1283"/>
      <c r="O5173" s="1283"/>
      <c r="P5173" s="1283">
        <v>3.63</v>
      </c>
      <c r="R5173" s="1067"/>
      <c r="Z5173" s="21"/>
      <c r="AH5173"/>
    </row>
    <row r="5174" spans="1:34" ht="11.25" customHeight="1">
      <c r="A5174"/>
      <c r="B5174" s="1281" t="s">
        <v>63</v>
      </c>
      <c r="C5174" s="1282">
        <v>8002</v>
      </c>
      <c r="D5174" s="1341" t="str">
        <f t="shared" si="94"/>
        <v>MN8002</v>
      </c>
      <c r="E5174" s="1514" t="s">
        <v>125</v>
      </c>
      <c r="F5174" s="1390">
        <v>500</v>
      </c>
      <c r="G5174" s="1283">
        <v>1.64</v>
      </c>
      <c r="H5174" s="1283"/>
      <c r="I5174" s="1283"/>
      <c r="J5174" s="1283"/>
      <c r="K5174" s="1283"/>
      <c r="L5174" s="1283"/>
      <c r="M5174" s="1283"/>
      <c r="N5174" s="1283"/>
      <c r="O5174" s="1283"/>
      <c r="P5174" s="1283">
        <v>2.25</v>
      </c>
      <c r="R5174" s="1067"/>
      <c r="Z5174" s="21"/>
      <c r="AH5174"/>
    </row>
    <row r="5175" spans="1:34" ht="11.25" customHeight="1">
      <c r="A5175"/>
      <c r="B5175" s="1281" t="s">
        <v>63</v>
      </c>
      <c r="C5175" s="1282">
        <v>8006</v>
      </c>
      <c r="D5175" s="1341" t="str">
        <f t="shared" si="94"/>
        <v>MN8006</v>
      </c>
      <c r="E5175" s="1514" t="s">
        <v>121</v>
      </c>
      <c r="F5175" s="1390">
        <v>500</v>
      </c>
      <c r="G5175" s="1283">
        <v>1.9</v>
      </c>
      <c r="H5175" s="1283"/>
      <c r="I5175" s="1283"/>
      <c r="J5175" s="1283"/>
      <c r="K5175" s="1283"/>
      <c r="L5175" s="1283"/>
      <c r="M5175" s="1283"/>
      <c r="N5175" s="1283"/>
      <c r="O5175" s="1283"/>
      <c r="P5175" s="1283">
        <v>2.61</v>
      </c>
      <c r="R5175" s="1067"/>
      <c r="Z5175" s="21"/>
      <c r="AH5175"/>
    </row>
    <row r="5176" spans="1:34" ht="11.25" customHeight="1">
      <c r="A5176"/>
      <c r="B5176" s="1281" t="s">
        <v>63</v>
      </c>
      <c r="C5176" s="1282">
        <v>8008</v>
      </c>
      <c r="D5176" s="1341" t="str">
        <f t="shared" si="94"/>
        <v>MN8008</v>
      </c>
      <c r="E5176" s="1514" t="s">
        <v>121</v>
      </c>
      <c r="F5176" s="1390">
        <v>500</v>
      </c>
      <c r="G5176" s="1283">
        <v>1.26</v>
      </c>
      <c r="H5176" s="1283"/>
      <c r="I5176" s="1283"/>
      <c r="J5176" s="1283"/>
      <c r="K5176" s="1283"/>
      <c r="L5176" s="1283"/>
      <c r="M5176" s="1283"/>
      <c r="N5176" s="1283"/>
      <c r="O5176" s="1283"/>
      <c r="P5176" s="1283">
        <v>1.74</v>
      </c>
      <c r="R5176" s="1067"/>
      <c r="Z5176" s="21"/>
      <c r="AH5176"/>
    </row>
    <row r="5177" spans="1:34" ht="11.25" customHeight="1">
      <c r="A5177"/>
      <c r="B5177" s="1281" t="s">
        <v>63</v>
      </c>
      <c r="C5177" s="1282">
        <v>8013</v>
      </c>
      <c r="D5177" s="1341" t="str">
        <f t="shared" si="94"/>
        <v>MN8013</v>
      </c>
      <c r="E5177" s="1514" t="s">
        <v>121</v>
      </c>
      <c r="F5177" s="1390">
        <v>500</v>
      </c>
      <c r="G5177" s="1283">
        <v>0.45</v>
      </c>
      <c r="H5177" s="1283"/>
      <c r="I5177" s="1283"/>
      <c r="J5177" s="1283"/>
      <c r="K5177" s="1283"/>
      <c r="L5177" s="1283"/>
      <c r="M5177" s="1283"/>
      <c r="N5177" s="1283"/>
      <c r="O5177" s="1283"/>
      <c r="P5177" s="1283">
        <v>0.62</v>
      </c>
      <c r="R5177" s="1067"/>
      <c r="Z5177" s="21"/>
      <c r="AH5177"/>
    </row>
    <row r="5178" spans="1:34" ht="11.25" customHeight="1">
      <c r="A5178"/>
      <c r="B5178" s="1281" t="s">
        <v>63</v>
      </c>
      <c r="C5178" s="1282">
        <v>8015</v>
      </c>
      <c r="D5178" s="1341" t="str">
        <f t="shared" si="94"/>
        <v>MN8015</v>
      </c>
      <c r="E5178" s="1514" t="s">
        <v>121</v>
      </c>
      <c r="F5178" s="1390">
        <v>500</v>
      </c>
      <c r="G5178" s="1283">
        <v>0.89</v>
      </c>
      <c r="H5178" s="1283"/>
      <c r="I5178" s="1283"/>
      <c r="J5178" s="1283"/>
      <c r="K5178" s="1283"/>
      <c r="L5178" s="1283"/>
      <c r="M5178" s="1283"/>
      <c r="N5178" s="1283"/>
      <c r="O5178" s="1283"/>
      <c r="P5178" s="1283">
        <v>1.23</v>
      </c>
      <c r="R5178" s="1067"/>
      <c r="Z5178" s="21"/>
      <c r="AH5178"/>
    </row>
    <row r="5179" spans="1:34" ht="11.25" customHeight="1">
      <c r="A5179"/>
      <c r="B5179" s="1281" t="s">
        <v>63</v>
      </c>
      <c r="C5179" s="1282">
        <v>8017</v>
      </c>
      <c r="D5179" s="1341" t="str">
        <f t="shared" si="94"/>
        <v>MN8017</v>
      </c>
      <c r="E5179" s="1514" t="s">
        <v>121</v>
      </c>
      <c r="F5179" s="1390">
        <v>500</v>
      </c>
      <c r="G5179" s="1283">
        <v>1.64</v>
      </c>
      <c r="H5179" s="1283"/>
      <c r="I5179" s="1283"/>
      <c r="J5179" s="1283"/>
      <c r="K5179" s="1283"/>
      <c r="L5179" s="1283"/>
      <c r="M5179" s="1283"/>
      <c r="N5179" s="1283"/>
      <c r="O5179" s="1283"/>
      <c r="P5179" s="1283">
        <v>2.25</v>
      </c>
      <c r="R5179" s="1067"/>
      <c r="Z5179" s="21"/>
      <c r="AH5179"/>
    </row>
    <row r="5180" spans="1:34" ht="11.25" customHeight="1">
      <c r="A5180"/>
      <c r="B5180" s="1281" t="s">
        <v>63</v>
      </c>
      <c r="C5180" s="1282">
        <v>8018</v>
      </c>
      <c r="D5180" s="1341" t="str">
        <f t="shared" si="94"/>
        <v>MN8018</v>
      </c>
      <c r="E5180" s="1514" t="s">
        <v>121</v>
      </c>
      <c r="F5180" s="1390">
        <v>500</v>
      </c>
      <c r="G5180" s="1283">
        <v>3.5</v>
      </c>
      <c r="H5180" s="1283"/>
      <c r="I5180" s="1283"/>
      <c r="J5180" s="1283"/>
      <c r="K5180" s="1283"/>
      <c r="L5180" s="1283"/>
      <c r="M5180" s="1283"/>
      <c r="N5180" s="1283"/>
      <c r="O5180" s="1283"/>
      <c r="P5180" s="1283">
        <v>4.82</v>
      </c>
      <c r="R5180" s="1067"/>
      <c r="Z5180" s="21"/>
      <c r="AH5180"/>
    </row>
    <row r="5181" spans="1:34" ht="11.25" customHeight="1">
      <c r="A5181"/>
      <c r="B5181" s="1281" t="s">
        <v>63</v>
      </c>
      <c r="C5181" s="1282">
        <v>8021</v>
      </c>
      <c r="D5181" s="1341" t="str">
        <f t="shared" si="94"/>
        <v>MN8021</v>
      </c>
      <c r="E5181" s="1514" t="s">
        <v>121</v>
      </c>
      <c r="F5181" s="1390">
        <v>500</v>
      </c>
      <c r="G5181" s="1283">
        <v>3.13</v>
      </c>
      <c r="H5181" s="1283"/>
      <c r="I5181" s="1283"/>
      <c r="J5181" s="1283"/>
      <c r="K5181" s="1283"/>
      <c r="L5181" s="1283"/>
      <c r="M5181" s="1283"/>
      <c r="N5181" s="1283"/>
      <c r="O5181" s="1283"/>
      <c r="P5181" s="1283">
        <v>4.3</v>
      </c>
      <c r="R5181" s="1067"/>
      <c r="Z5181" s="21"/>
      <c r="AH5181"/>
    </row>
    <row r="5182" spans="1:34" ht="11.25" customHeight="1">
      <c r="A5182"/>
      <c r="B5182" s="1281" t="s">
        <v>63</v>
      </c>
      <c r="C5182" s="1282">
        <v>8029</v>
      </c>
      <c r="D5182" s="1341" t="str">
        <f t="shared" si="94"/>
        <v>MN8029</v>
      </c>
      <c r="E5182" s="1514" t="s">
        <v>121</v>
      </c>
      <c r="F5182" s="1390">
        <v>500</v>
      </c>
      <c r="G5182" s="1283">
        <v>1.78</v>
      </c>
      <c r="H5182" s="1283"/>
      <c r="I5182" s="1283"/>
      <c r="J5182" s="1283"/>
      <c r="K5182" s="1283"/>
      <c r="L5182" s="1283"/>
      <c r="M5182" s="1283"/>
      <c r="N5182" s="1283"/>
      <c r="O5182" s="1283"/>
      <c r="P5182" s="1283">
        <v>2.4500000000000002</v>
      </c>
      <c r="R5182" s="1067"/>
      <c r="Z5182" s="21"/>
      <c r="AH5182"/>
    </row>
    <row r="5183" spans="1:34" ht="11.25" customHeight="1">
      <c r="A5183"/>
      <c r="B5183" s="1281" t="s">
        <v>63</v>
      </c>
      <c r="C5183" s="1282">
        <v>8031</v>
      </c>
      <c r="D5183" s="1341" t="str">
        <f t="shared" si="94"/>
        <v>MN8031</v>
      </c>
      <c r="E5183" s="1514" t="s">
        <v>121</v>
      </c>
      <c r="F5183" s="1390">
        <v>500</v>
      </c>
      <c r="G5183" s="1283">
        <v>2.4</v>
      </c>
      <c r="H5183" s="1283"/>
      <c r="I5183" s="1283"/>
      <c r="J5183" s="1283"/>
      <c r="K5183" s="1283"/>
      <c r="L5183" s="1283"/>
      <c r="M5183" s="1283"/>
      <c r="N5183" s="1283"/>
      <c r="O5183" s="1283"/>
      <c r="P5183" s="1283">
        <v>3.3</v>
      </c>
      <c r="R5183" s="1067"/>
      <c r="Z5183" s="21"/>
      <c r="AH5183"/>
    </row>
    <row r="5184" spans="1:34" ht="11.25" customHeight="1">
      <c r="A5184"/>
      <c r="B5184" s="1281" t="s">
        <v>63</v>
      </c>
      <c r="C5184" s="1282">
        <v>8032</v>
      </c>
      <c r="D5184" s="1341" t="str">
        <f t="shared" si="94"/>
        <v>MN8032</v>
      </c>
      <c r="E5184" s="1514" t="s">
        <v>121</v>
      </c>
      <c r="F5184" s="1390">
        <v>500</v>
      </c>
      <c r="G5184" s="1283">
        <v>2.38</v>
      </c>
      <c r="H5184" s="1283"/>
      <c r="I5184" s="1283"/>
      <c r="J5184" s="1283"/>
      <c r="K5184" s="1283"/>
      <c r="L5184" s="1283"/>
      <c r="M5184" s="1283"/>
      <c r="N5184" s="1283"/>
      <c r="O5184" s="1283"/>
      <c r="P5184" s="1283">
        <v>3.28</v>
      </c>
      <c r="R5184" s="1067"/>
      <c r="Z5184" s="21"/>
      <c r="AH5184"/>
    </row>
    <row r="5185" spans="1:34" ht="11.25" customHeight="1">
      <c r="A5185"/>
      <c r="B5185" s="1281" t="s">
        <v>63</v>
      </c>
      <c r="C5185" s="1282">
        <v>8033</v>
      </c>
      <c r="D5185" s="1341" t="str">
        <f t="shared" si="94"/>
        <v>MN8033</v>
      </c>
      <c r="E5185" s="1514" t="s">
        <v>121</v>
      </c>
      <c r="F5185" s="1390">
        <v>500</v>
      </c>
      <c r="G5185" s="1283">
        <v>2.19</v>
      </c>
      <c r="H5185" s="1283"/>
      <c r="I5185" s="1283"/>
      <c r="J5185" s="1283"/>
      <c r="K5185" s="1283"/>
      <c r="L5185" s="1283"/>
      <c r="M5185" s="1283"/>
      <c r="N5185" s="1283"/>
      <c r="O5185" s="1283"/>
      <c r="P5185" s="1283">
        <v>3.01</v>
      </c>
      <c r="R5185" s="1067"/>
      <c r="Z5185" s="21"/>
      <c r="AH5185"/>
    </row>
    <row r="5186" spans="1:34" ht="11.25" customHeight="1">
      <c r="A5186"/>
      <c r="B5186" s="1281" t="s">
        <v>63</v>
      </c>
      <c r="C5186" s="1282">
        <v>8034</v>
      </c>
      <c r="D5186" s="1341" t="str">
        <f t="shared" si="94"/>
        <v>MN8034</v>
      </c>
      <c r="E5186" s="1514" t="s">
        <v>121</v>
      </c>
      <c r="F5186" s="1390">
        <v>500</v>
      </c>
      <c r="G5186" s="1283">
        <v>2.48</v>
      </c>
      <c r="H5186" s="1283"/>
      <c r="I5186" s="1283"/>
      <c r="J5186" s="1283"/>
      <c r="K5186" s="1283"/>
      <c r="L5186" s="1283"/>
      <c r="M5186" s="1283"/>
      <c r="N5186" s="1283"/>
      <c r="O5186" s="1283"/>
      <c r="P5186" s="1283">
        <v>3.41</v>
      </c>
      <c r="R5186" s="1067"/>
      <c r="Z5186" s="21"/>
      <c r="AH5186"/>
    </row>
    <row r="5187" spans="1:34" ht="11.25" customHeight="1">
      <c r="A5187"/>
      <c r="B5187" s="1281" t="s">
        <v>63</v>
      </c>
      <c r="C5187" s="1282">
        <v>8036</v>
      </c>
      <c r="D5187" s="1341" t="str">
        <f t="shared" si="94"/>
        <v>MN8036</v>
      </c>
      <c r="E5187" s="1514" t="s">
        <v>121</v>
      </c>
      <c r="F5187" s="1390">
        <v>500</v>
      </c>
      <c r="G5187" s="1283">
        <v>1.99</v>
      </c>
      <c r="H5187" s="1283"/>
      <c r="I5187" s="1283"/>
      <c r="J5187" s="1283"/>
      <c r="K5187" s="1283"/>
      <c r="L5187" s="1283"/>
      <c r="M5187" s="1283"/>
      <c r="N5187" s="1283"/>
      <c r="O5187" s="1283"/>
      <c r="P5187" s="1283">
        <v>2.74</v>
      </c>
      <c r="R5187" s="1067"/>
      <c r="Z5187" s="21"/>
      <c r="AH5187"/>
    </row>
    <row r="5188" spans="1:34" ht="11.25" customHeight="1">
      <c r="A5188"/>
      <c r="B5188" s="1281" t="s">
        <v>63</v>
      </c>
      <c r="C5188" s="1282">
        <v>8039</v>
      </c>
      <c r="D5188" s="1341" t="str">
        <f t="shared" si="94"/>
        <v>MN8039</v>
      </c>
      <c r="E5188" s="1514" t="s">
        <v>125</v>
      </c>
      <c r="F5188" s="1390">
        <v>500</v>
      </c>
      <c r="G5188" s="1283">
        <v>1.93</v>
      </c>
      <c r="H5188" s="1283"/>
      <c r="I5188" s="1283"/>
      <c r="J5188" s="1283"/>
      <c r="K5188" s="1283"/>
      <c r="L5188" s="1283"/>
      <c r="M5188" s="1283"/>
      <c r="N5188" s="1283"/>
      <c r="O5188" s="1283"/>
      <c r="P5188" s="1283">
        <v>2.65</v>
      </c>
      <c r="R5188" s="1067"/>
      <c r="Z5188" s="21"/>
      <c r="AH5188"/>
    </row>
    <row r="5189" spans="1:34" ht="11.25" customHeight="1">
      <c r="A5189"/>
      <c r="B5189" s="1281" t="s">
        <v>63</v>
      </c>
      <c r="C5189" s="1282">
        <v>8044</v>
      </c>
      <c r="D5189" s="1341" t="str">
        <f t="shared" si="94"/>
        <v>MN8044</v>
      </c>
      <c r="E5189" s="1514" t="s">
        <v>121</v>
      </c>
      <c r="F5189" s="1390">
        <v>500</v>
      </c>
      <c r="G5189" s="1283">
        <v>2.79</v>
      </c>
      <c r="H5189" s="1283"/>
      <c r="I5189" s="1283"/>
      <c r="J5189" s="1283"/>
      <c r="K5189" s="1283"/>
      <c r="L5189" s="1283"/>
      <c r="M5189" s="1283"/>
      <c r="N5189" s="1283"/>
      <c r="O5189" s="1283"/>
      <c r="P5189" s="1283">
        <v>3.84</v>
      </c>
      <c r="R5189" s="1067"/>
      <c r="Z5189" s="21"/>
      <c r="AH5189"/>
    </row>
    <row r="5190" spans="1:34" ht="11.25" customHeight="1">
      <c r="A5190"/>
      <c r="B5190" s="1281" t="s">
        <v>63</v>
      </c>
      <c r="C5190" s="1282">
        <v>8045</v>
      </c>
      <c r="D5190" s="1341" t="str">
        <f t="shared" si="94"/>
        <v>MN8045</v>
      </c>
      <c r="E5190" s="1514" t="s">
        <v>121</v>
      </c>
      <c r="F5190" s="1390">
        <v>500</v>
      </c>
      <c r="G5190" s="1283">
        <v>0.76</v>
      </c>
      <c r="H5190" s="1283"/>
      <c r="I5190" s="1283"/>
      <c r="J5190" s="1283"/>
      <c r="K5190" s="1283"/>
      <c r="L5190" s="1283"/>
      <c r="M5190" s="1283"/>
      <c r="N5190" s="1283"/>
      <c r="O5190" s="1283"/>
      <c r="P5190" s="1283">
        <v>1.05</v>
      </c>
      <c r="R5190" s="1067"/>
      <c r="Z5190" s="21"/>
      <c r="AH5190"/>
    </row>
    <row r="5191" spans="1:34" ht="11.25" customHeight="1">
      <c r="A5191"/>
      <c r="B5191" s="1281" t="s">
        <v>63</v>
      </c>
      <c r="C5191" s="1282">
        <v>8047</v>
      </c>
      <c r="D5191" s="1341" t="str">
        <f t="shared" si="94"/>
        <v>MN8047</v>
      </c>
      <c r="E5191" s="1514" t="s">
        <v>121</v>
      </c>
      <c r="F5191" s="1390">
        <v>500</v>
      </c>
      <c r="G5191" s="1283">
        <v>1.1499999999999999</v>
      </c>
      <c r="H5191" s="1283"/>
      <c r="I5191" s="1283"/>
      <c r="J5191" s="1283"/>
      <c r="K5191" s="1283"/>
      <c r="L5191" s="1283"/>
      <c r="M5191" s="1283"/>
      <c r="N5191" s="1283"/>
      <c r="O5191" s="1283"/>
      <c r="P5191" s="1283">
        <v>1.58</v>
      </c>
      <c r="R5191" s="1067"/>
      <c r="Z5191" s="21"/>
      <c r="AH5191"/>
    </row>
    <row r="5192" spans="1:34" ht="11.25" customHeight="1">
      <c r="A5192"/>
      <c r="B5192" s="1281" t="s">
        <v>63</v>
      </c>
      <c r="C5192" s="1282">
        <v>8048</v>
      </c>
      <c r="D5192" s="1341" t="str">
        <f t="shared" si="94"/>
        <v>MN8048</v>
      </c>
      <c r="E5192" s="1514" t="s">
        <v>125</v>
      </c>
      <c r="F5192" s="1390">
        <v>500</v>
      </c>
      <c r="G5192" s="1283">
        <v>2.48</v>
      </c>
      <c r="H5192" s="1283"/>
      <c r="I5192" s="1283"/>
      <c r="J5192" s="1283"/>
      <c r="K5192" s="1283"/>
      <c r="L5192" s="1283"/>
      <c r="M5192" s="1283"/>
      <c r="N5192" s="1283"/>
      <c r="O5192" s="1283"/>
      <c r="P5192" s="1283">
        <v>3.41</v>
      </c>
      <c r="R5192" s="1067"/>
      <c r="Z5192" s="21"/>
      <c r="AH5192"/>
    </row>
    <row r="5193" spans="1:34" ht="11.25" customHeight="1">
      <c r="A5193"/>
      <c r="B5193" s="1281" t="s">
        <v>63</v>
      </c>
      <c r="C5193" s="1282">
        <v>8052</v>
      </c>
      <c r="D5193" s="1341" t="str">
        <f t="shared" si="94"/>
        <v>MN8052</v>
      </c>
      <c r="E5193" s="1514" t="s">
        <v>125</v>
      </c>
      <c r="F5193" s="1390">
        <v>500</v>
      </c>
      <c r="G5193" s="1283">
        <v>2.95</v>
      </c>
      <c r="H5193" s="1283"/>
      <c r="I5193" s="1283"/>
      <c r="J5193" s="1283"/>
      <c r="K5193" s="1283"/>
      <c r="L5193" s="1283"/>
      <c r="M5193" s="1283"/>
      <c r="N5193" s="1283"/>
      <c r="O5193" s="1283"/>
      <c r="P5193" s="1283">
        <v>4.0599999999999996</v>
      </c>
      <c r="R5193" s="1067"/>
      <c r="Z5193" s="21"/>
      <c r="AH5193"/>
    </row>
    <row r="5194" spans="1:34" ht="11.25" customHeight="1">
      <c r="A5194"/>
      <c r="B5194" s="1281" t="s">
        <v>63</v>
      </c>
      <c r="C5194" s="1282">
        <v>8058</v>
      </c>
      <c r="D5194" s="1341" t="str">
        <f t="shared" si="94"/>
        <v>MN8058</v>
      </c>
      <c r="E5194" s="1514" t="s">
        <v>121</v>
      </c>
      <c r="F5194" s="1390">
        <v>500</v>
      </c>
      <c r="G5194" s="1283">
        <v>2.82</v>
      </c>
      <c r="H5194" s="1283"/>
      <c r="I5194" s="1283"/>
      <c r="J5194" s="1283"/>
      <c r="K5194" s="1283"/>
      <c r="L5194" s="1283"/>
      <c r="M5194" s="1283"/>
      <c r="N5194" s="1283"/>
      <c r="O5194" s="1283"/>
      <c r="P5194" s="1283">
        <v>3.88</v>
      </c>
      <c r="R5194" s="1067"/>
      <c r="Z5194" s="21"/>
      <c r="AH5194"/>
    </row>
    <row r="5195" spans="1:34" ht="11.25" customHeight="1">
      <c r="A5195"/>
      <c r="B5195" s="1281" t="s">
        <v>63</v>
      </c>
      <c r="C5195" s="1282">
        <v>8072</v>
      </c>
      <c r="D5195" s="1341" t="str">
        <f t="shared" si="94"/>
        <v>MN8072</v>
      </c>
      <c r="E5195" s="1514" t="s">
        <v>121</v>
      </c>
      <c r="F5195" s="1390">
        <v>500</v>
      </c>
      <c r="G5195" s="1283">
        <v>0.73</v>
      </c>
      <c r="H5195" s="1283"/>
      <c r="I5195" s="1283"/>
      <c r="J5195" s="1283"/>
      <c r="K5195" s="1283"/>
      <c r="L5195" s="1283"/>
      <c r="M5195" s="1283"/>
      <c r="N5195" s="1283"/>
      <c r="O5195" s="1283"/>
      <c r="P5195" s="1283">
        <v>1</v>
      </c>
      <c r="R5195" s="1067"/>
      <c r="Z5195" s="21"/>
      <c r="AH5195"/>
    </row>
    <row r="5196" spans="1:34" ht="11.25" customHeight="1">
      <c r="A5196"/>
      <c r="B5196" s="1281" t="s">
        <v>63</v>
      </c>
      <c r="C5196" s="1282">
        <v>8102</v>
      </c>
      <c r="D5196" s="1341" t="str">
        <f t="shared" ref="D5196:D5259" si="95">B5196&amp;TEXT(C5196,"0000")</f>
        <v>MN8102</v>
      </c>
      <c r="E5196" s="1514" t="s">
        <v>123</v>
      </c>
      <c r="F5196" s="1390">
        <v>500</v>
      </c>
      <c r="G5196" s="1283">
        <v>2.82</v>
      </c>
      <c r="H5196" s="1283"/>
      <c r="I5196" s="1283"/>
      <c r="J5196" s="1283"/>
      <c r="K5196" s="1283"/>
      <c r="L5196" s="1283"/>
      <c r="M5196" s="1283"/>
      <c r="N5196" s="1283"/>
      <c r="O5196" s="1283"/>
      <c r="P5196" s="1283">
        <v>3.88</v>
      </c>
      <c r="R5196" s="1067"/>
      <c r="Z5196" s="21"/>
      <c r="AH5196"/>
    </row>
    <row r="5197" spans="1:34" ht="11.25" customHeight="1">
      <c r="A5197"/>
      <c r="B5197" s="1281" t="s">
        <v>63</v>
      </c>
      <c r="C5197" s="1282">
        <v>8103</v>
      </c>
      <c r="D5197" s="1341" t="str">
        <f t="shared" si="95"/>
        <v>MN8103</v>
      </c>
      <c r="E5197" s="1514" t="s">
        <v>123</v>
      </c>
      <c r="F5197" s="1390">
        <v>500</v>
      </c>
      <c r="G5197" s="1283">
        <v>2.74</v>
      </c>
      <c r="H5197" s="1283"/>
      <c r="I5197" s="1283"/>
      <c r="J5197" s="1283"/>
      <c r="K5197" s="1283"/>
      <c r="L5197" s="1283"/>
      <c r="M5197" s="1283"/>
      <c r="N5197" s="1283"/>
      <c r="O5197" s="1283"/>
      <c r="P5197" s="1283">
        <v>3.77</v>
      </c>
      <c r="R5197" s="1067"/>
      <c r="Z5197" s="21"/>
      <c r="AH5197"/>
    </row>
    <row r="5198" spans="1:34" ht="11.25" customHeight="1">
      <c r="A5198"/>
      <c r="B5198" s="1281" t="s">
        <v>63</v>
      </c>
      <c r="C5198" s="1282">
        <v>8106</v>
      </c>
      <c r="D5198" s="1341" t="str">
        <f t="shared" si="95"/>
        <v>MN8106</v>
      </c>
      <c r="E5198" s="1514" t="s">
        <v>123</v>
      </c>
      <c r="F5198" s="1390">
        <v>500</v>
      </c>
      <c r="G5198" s="1283">
        <v>5.3</v>
      </c>
      <c r="H5198" s="1283"/>
      <c r="I5198" s="1283"/>
      <c r="J5198" s="1283"/>
      <c r="K5198" s="1283"/>
      <c r="L5198" s="1283"/>
      <c r="M5198" s="1283"/>
      <c r="N5198" s="1283"/>
      <c r="O5198" s="1283"/>
      <c r="P5198" s="1283">
        <v>7.29</v>
      </c>
      <c r="R5198" s="1067"/>
      <c r="Z5198" s="21"/>
      <c r="AH5198"/>
    </row>
    <row r="5199" spans="1:34" ht="11.25" customHeight="1">
      <c r="A5199"/>
      <c r="B5199" s="1281" t="s">
        <v>63</v>
      </c>
      <c r="C5199" s="1282">
        <v>8107</v>
      </c>
      <c r="D5199" s="1341" t="str">
        <f t="shared" si="95"/>
        <v>MN8107</v>
      </c>
      <c r="E5199" s="1514" t="s">
        <v>121</v>
      </c>
      <c r="F5199" s="1390">
        <v>500</v>
      </c>
      <c r="G5199" s="1283">
        <v>2.87</v>
      </c>
      <c r="H5199" s="1283"/>
      <c r="I5199" s="1283"/>
      <c r="J5199" s="1283"/>
      <c r="K5199" s="1283"/>
      <c r="L5199" s="1283"/>
      <c r="M5199" s="1283"/>
      <c r="N5199" s="1283"/>
      <c r="O5199" s="1283"/>
      <c r="P5199" s="1283">
        <v>3.95</v>
      </c>
      <c r="R5199" s="1067"/>
      <c r="Z5199" s="21"/>
      <c r="AH5199"/>
    </row>
    <row r="5200" spans="1:34" ht="11.25" customHeight="1">
      <c r="A5200"/>
      <c r="B5200" s="1281" t="s">
        <v>63</v>
      </c>
      <c r="C5200" s="1282">
        <v>8111</v>
      </c>
      <c r="D5200" s="1341" t="str">
        <f t="shared" si="95"/>
        <v>MN8111</v>
      </c>
      <c r="E5200" s="1514" t="s">
        <v>121</v>
      </c>
      <c r="F5200" s="1390">
        <v>500</v>
      </c>
      <c r="G5200" s="1283">
        <v>2.54</v>
      </c>
      <c r="H5200" s="1283"/>
      <c r="I5200" s="1283"/>
      <c r="J5200" s="1283"/>
      <c r="K5200" s="1283"/>
      <c r="L5200" s="1283"/>
      <c r="M5200" s="1283"/>
      <c r="N5200" s="1283"/>
      <c r="O5200" s="1283"/>
      <c r="P5200" s="1283">
        <v>3.5</v>
      </c>
      <c r="R5200" s="1067"/>
      <c r="Z5200" s="21"/>
      <c r="AH5200"/>
    </row>
    <row r="5201" spans="1:34" ht="11.25" customHeight="1">
      <c r="A5201"/>
      <c r="B5201" s="1281" t="s">
        <v>63</v>
      </c>
      <c r="C5201" s="1282">
        <v>8116</v>
      </c>
      <c r="D5201" s="1341" t="str">
        <f t="shared" si="95"/>
        <v>MN8116</v>
      </c>
      <c r="E5201" s="1514" t="s">
        <v>125</v>
      </c>
      <c r="F5201" s="1390">
        <v>500</v>
      </c>
      <c r="G5201" s="1283">
        <v>3.08</v>
      </c>
      <c r="H5201" s="1283"/>
      <c r="I5201" s="1283"/>
      <c r="J5201" s="1283"/>
      <c r="K5201" s="1283"/>
      <c r="L5201" s="1283"/>
      <c r="M5201" s="1283"/>
      <c r="N5201" s="1283"/>
      <c r="O5201" s="1283"/>
      <c r="P5201" s="1283">
        <v>4.24</v>
      </c>
      <c r="R5201" s="1067"/>
      <c r="Z5201" s="21"/>
      <c r="AH5201"/>
    </row>
    <row r="5202" spans="1:34" ht="11.25" customHeight="1">
      <c r="A5202"/>
      <c r="B5202" s="1281" t="s">
        <v>63</v>
      </c>
      <c r="C5202" s="1282">
        <v>8203</v>
      </c>
      <c r="D5202" s="1341" t="str">
        <f t="shared" si="95"/>
        <v>MN8203</v>
      </c>
      <c r="E5202" s="1514" t="s">
        <v>125</v>
      </c>
      <c r="F5202" s="1390">
        <v>550</v>
      </c>
      <c r="G5202" s="1283">
        <v>6.19</v>
      </c>
      <c r="H5202" s="1283"/>
      <c r="I5202" s="1283"/>
      <c r="J5202" s="1283"/>
      <c r="K5202" s="1283"/>
      <c r="L5202" s="1283"/>
      <c r="M5202" s="1283"/>
      <c r="N5202" s="1283"/>
      <c r="O5202" s="1283"/>
      <c r="P5202" s="1283">
        <v>8.52</v>
      </c>
      <c r="R5202" s="1067"/>
      <c r="Z5202" s="21"/>
      <c r="AH5202"/>
    </row>
    <row r="5203" spans="1:34" ht="11.25" customHeight="1">
      <c r="A5203"/>
      <c r="B5203" s="1281" t="s">
        <v>63</v>
      </c>
      <c r="C5203" s="1282">
        <v>8204</v>
      </c>
      <c r="D5203" s="1341" t="str">
        <f t="shared" si="95"/>
        <v>MN8204</v>
      </c>
      <c r="E5203" s="1514" t="s">
        <v>121</v>
      </c>
      <c r="F5203" s="1390">
        <v>500</v>
      </c>
      <c r="G5203" s="1283">
        <v>4.28</v>
      </c>
      <c r="H5203" s="1283"/>
      <c r="I5203" s="1283"/>
      <c r="J5203" s="1283"/>
      <c r="K5203" s="1283"/>
      <c r="L5203" s="1283"/>
      <c r="M5203" s="1283"/>
      <c r="N5203" s="1283"/>
      <c r="O5203" s="1283"/>
      <c r="P5203" s="1283">
        <v>5.89</v>
      </c>
      <c r="R5203" s="1067"/>
      <c r="Z5203" s="21"/>
      <c r="AH5203"/>
    </row>
    <row r="5204" spans="1:34" ht="11.25" customHeight="1">
      <c r="A5204"/>
      <c r="B5204" s="1281" t="s">
        <v>63</v>
      </c>
      <c r="C5204" s="1282">
        <v>8209</v>
      </c>
      <c r="D5204" s="1341" t="str">
        <f t="shared" si="95"/>
        <v>MN8209</v>
      </c>
      <c r="E5204" s="1514" t="s">
        <v>121</v>
      </c>
      <c r="F5204" s="1390">
        <v>500</v>
      </c>
      <c r="G5204" s="1283">
        <v>4.29</v>
      </c>
      <c r="H5204" s="1283"/>
      <c r="I5204" s="1283"/>
      <c r="J5204" s="1283"/>
      <c r="K5204" s="1283"/>
      <c r="L5204" s="1283"/>
      <c r="M5204" s="1283"/>
      <c r="N5204" s="1283"/>
      <c r="O5204" s="1283"/>
      <c r="P5204" s="1283">
        <v>5.91</v>
      </c>
      <c r="R5204" s="1067"/>
      <c r="Z5204" s="21"/>
      <c r="AH5204"/>
    </row>
    <row r="5205" spans="1:34" ht="11.25" customHeight="1">
      <c r="A5205"/>
      <c r="B5205" s="1281" t="s">
        <v>63</v>
      </c>
      <c r="C5205" s="1282">
        <v>8215</v>
      </c>
      <c r="D5205" s="1341" t="str">
        <f t="shared" si="95"/>
        <v>MN8215</v>
      </c>
      <c r="E5205" s="1514" t="s">
        <v>123</v>
      </c>
      <c r="F5205" s="1390">
        <v>500</v>
      </c>
      <c r="G5205" s="1283">
        <v>3.94</v>
      </c>
      <c r="H5205" s="1283"/>
      <c r="I5205" s="1283"/>
      <c r="J5205" s="1283"/>
      <c r="K5205" s="1283"/>
      <c r="L5205" s="1283"/>
      <c r="M5205" s="1283"/>
      <c r="N5205" s="1283"/>
      <c r="O5205" s="1283"/>
      <c r="P5205" s="1283">
        <v>5.42</v>
      </c>
      <c r="R5205" s="1067"/>
      <c r="Z5205" s="21"/>
      <c r="AH5205"/>
    </row>
    <row r="5206" spans="1:34" ht="11.25" customHeight="1">
      <c r="A5206"/>
      <c r="B5206" s="1281" t="s">
        <v>63</v>
      </c>
      <c r="C5206" s="1282">
        <v>8227</v>
      </c>
      <c r="D5206" s="1341" t="str">
        <f t="shared" si="95"/>
        <v>MN8227</v>
      </c>
      <c r="E5206" s="1514" t="s">
        <v>124</v>
      </c>
      <c r="F5206" s="1390">
        <v>500</v>
      </c>
      <c r="G5206" s="1283">
        <v>4.18</v>
      </c>
      <c r="H5206" s="1283"/>
      <c r="I5206" s="1283"/>
      <c r="J5206" s="1283"/>
      <c r="K5206" s="1283"/>
      <c r="L5206" s="1283"/>
      <c r="M5206" s="1283"/>
      <c r="N5206" s="1283"/>
      <c r="O5206" s="1283"/>
      <c r="P5206" s="1283">
        <v>5.75</v>
      </c>
      <c r="R5206" s="1067"/>
      <c r="Z5206" s="21"/>
      <c r="AH5206"/>
    </row>
    <row r="5207" spans="1:34" ht="11.25" customHeight="1">
      <c r="A5207"/>
      <c r="B5207" s="1281" t="s">
        <v>63</v>
      </c>
      <c r="C5207" s="1282">
        <v>8232</v>
      </c>
      <c r="D5207" s="1341" t="str">
        <f t="shared" si="95"/>
        <v>MN8232</v>
      </c>
      <c r="E5207" s="1514" t="s">
        <v>121</v>
      </c>
      <c r="F5207" s="1390">
        <v>500</v>
      </c>
      <c r="G5207" s="1283">
        <v>4.3099999999999996</v>
      </c>
      <c r="H5207" s="1283"/>
      <c r="I5207" s="1283"/>
      <c r="J5207" s="1283"/>
      <c r="K5207" s="1283"/>
      <c r="L5207" s="1283"/>
      <c r="M5207" s="1283"/>
      <c r="N5207" s="1283"/>
      <c r="O5207" s="1283"/>
      <c r="P5207" s="1283">
        <v>5.93</v>
      </c>
      <c r="R5207" s="1067"/>
      <c r="Z5207" s="21"/>
      <c r="AH5207"/>
    </row>
    <row r="5208" spans="1:34" ht="11.25" customHeight="1">
      <c r="A5208"/>
      <c r="B5208" s="1281" t="s">
        <v>63</v>
      </c>
      <c r="C5208" s="1282">
        <v>8233</v>
      </c>
      <c r="D5208" s="1341" t="str">
        <f t="shared" si="95"/>
        <v>MN8233</v>
      </c>
      <c r="E5208" s="1514" t="s">
        <v>123</v>
      </c>
      <c r="F5208" s="1390">
        <v>500</v>
      </c>
      <c r="G5208" s="1283">
        <v>3.19</v>
      </c>
      <c r="H5208" s="1283"/>
      <c r="I5208" s="1283"/>
      <c r="J5208" s="1283"/>
      <c r="K5208" s="1283"/>
      <c r="L5208" s="1283"/>
      <c r="M5208" s="1283"/>
      <c r="N5208" s="1283"/>
      <c r="O5208" s="1283"/>
      <c r="P5208" s="1283">
        <v>4.3899999999999997</v>
      </c>
      <c r="R5208" s="1067"/>
      <c r="Z5208" s="21"/>
      <c r="AH5208"/>
    </row>
    <row r="5209" spans="1:34" ht="11.25" customHeight="1">
      <c r="A5209"/>
      <c r="B5209" s="1281" t="s">
        <v>63</v>
      </c>
      <c r="C5209" s="1282">
        <v>8235</v>
      </c>
      <c r="D5209" s="1341" t="str">
        <f t="shared" si="95"/>
        <v>MN8235</v>
      </c>
      <c r="E5209" s="1514" t="s">
        <v>125</v>
      </c>
      <c r="F5209" s="1390">
        <v>600</v>
      </c>
      <c r="G5209" s="1283">
        <v>6.54</v>
      </c>
      <c r="H5209" s="1283"/>
      <c r="I5209" s="1283"/>
      <c r="J5209" s="1283"/>
      <c r="K5209" s="1283"/>
      <c r="L5209" s="1283"/>
      <c r="M5209" s="1283"/>
      <c r="N5209" s="1283"/>
      <c r="O5209" s="1283"/>
      <c r="P5209" s="1283">
        <v>9.01</v>
      </c>
      <c r="R5209" s="1067"/>
      <c r="Z5209" s="21"/>
      <c r="AH5209"/>
    </row>
    <row r="5210" spans="1:34" ht="11.25" customHeight="1">
      <c r="A5210"/>
      <c r="B5210" s="1281" t="s">
        <v>63</v>
      </c>
      <c r="C5210" s="1282">
        <v>8263</v>
      </c>
      <c r="D5210" s="1341" t="str">
        <f t="shared" si="95"/>
        <v>MN8263</v>
      </c>
      <c r="E5210" s="1514" t="s">
        <v>123</v>
      </c>
      <c r="F5210" s="1390">
        <v>550</v>
      </c>
      <c r="G5210" s="1283">
        <v>6.16</v>
      </c>
      <c r="H5210" s="1283"/>
      <c r="I5210" s="1283"/>
      <c r="J5210" s="1283"/>
      <c r="K5210" s="1283"/>
      <c r="L5210" s="1283"/>
      <c r="M5210" s="1283"/>
      <c r="N5210" s="1283"/>
      <c r="O5210" s="1283"/>
      <c r="P5210" s="1283">
        <v>8.4700000000000006</v>
      </c>
      <c r="R5210" s="1067"/>
      <c r="Z5210" s="21"/>
      <c r="AH5210"/>
    </row>
    <row r="5211" spans="1:34" ht="11.25" customHeight="1">
      <c r="A5211"/>
      <c r="B5211" s="1281" t="s">
        <v>63</v>
      </c>
      <c r="C5211" s="1282">
        <v>8264</v>
      </c>
      <c r="D5211" s="1341" t="str">
        <f t="shared" si="95"/>
        <v>MN8264</v>
      </c>
      <c r="E5211" s="1514" t="s">
        <v>123</v>
      </c>
      <c r="F5211" s="1390">
        <v>500</v>
      </c>
      <c r="G5211" s="1283">
        <v>4.91</v>
      </c>
      <c r="H5211" s="1283"/>
      <c r="I5211" s="1283"/>
      <c r="J5211" s="1283"/>
      <c r="K5211" s="1283"/>
      <c r="L5211" s="1283"/>
      <c r="M5211" s="1283"/>
      <c r="N5211" s="1283"/>
      <c r="O5211" s="1283"/>
      <c r="P5211" s="1283">
        <v>6.76</v>
      </c>
      <c r="R5211" s="1067"/>
      <c r="Z5211" s="21"/>
      <c r="AH5211"/>
    </row>
    <row r="5212" spans="1:34" ht="11.25" customHeight="1">
      <c r="A5212"/>
      <c r="B5212" s="1281" t="s">
        <v>63</v>
      </c>
      <c r="C5212" s="1282">
        <v>8265</v>
      </c>
      <c r="D5212" s="1341" t="str">
        <f t="shared" si="95"/>
        <v>MN8265</v>
      </c>
      <c r="E5212" s="1514" t="s">
        <v>123</v>
      </c>
      <c r="F5212" s="1390">
        <v>600</v>
      </c>
      <c r="G5212" s="1283">
        <v>6.4</v>
      </c>
      <c r="H5212" s="1283"/>
      <c r="I5212" s="1283"/>
      <c r="J5212" s="1283"/>
      <c r="K5212" s="1283"/>
      <c r="L5212" s="1283"/>
      <c r="M5212" s="1283"/>
      <c r="N5212" s="1283"/>
      <c r="O5212" s="1283"/>
      <c r="P5212" s="1283">
        <v>8.81</v>
      </c>
      <c r="R5212" s="1067"/>
      <c r="Z5212" s="21"/>
      <c r="AH5212"/>
    </row>
    <row r="5213" spans="1:34" ht="11.25" customHeight="1">
      <c r="A5213"/>
      <c r="B5213" s="1281" t="s">
        <v>63</v>
      </c>
      <c r="C5213" s="1282">
        <v>8279</v>
      </c>
      <c r="D5213" s="1341" t="str">
        <f t="shared" si="95"/>
        <v>MN8279</v>
      </c>
      <c r="E5213" s="1514" t="s">
        <v>122</v>
      </c>
      <c r="F5213" s="1390">
        <v>600</v>
      </c>
      <c r="G5213" s="1283">
        <v>6.98</v>
      </c>
      <c r="H5213" s="1283"/>
      <c r="I5213" s="1283"/>
      <c r="J5213" s="1283"/>
      <c r="K5213" s="1283"/>
      <c r="L5213" s="1283"/>
      <c r="M5213" s="1283"/>
      <c r="N5213" s="1283"/>
      <c r="O5213" s="1283"/>
      <c r="P5213" s="1283">
        <v>9.61</v>
      </c>
      <c r="R5213" s="1067"/>
      <c r="Z5213" s="21"/>
      <c r="AH5213"/>
    </row>
    <row r="5214" spans="1:34" ht="11.25" customHeight="1">
      <c r="A5214"/>
      <c r="B5214" s="1281" t="s">
        <v>63</v>
      </c>
      <c r="C5214" s="1282">
        <v>8280</v>
      </c>
      <c r="D5214" s="1341" t="str">
        <f t="shared" si="95"/>
        <v>MN8280</v>
      </c>
      <c r="E5214" s="1514" t="s">
        <v>122</v>
      </c>
      <c r="F5214" s="1390">
        <v>600</v>
      </c>
      <c r="G5214" s="1283">
        <v>7.01</v>
      </c>
      <c r="H5214" s="1283"/>
      <c r="I5214" s="1283"/>
      <c r="J5214" s="1283"/>
      <c r="K5214" s="1283"/>
      <c r="L5214" s="1283"/>
      <c r="M5214" s="1283"/>
      <c r="N5214" s="1283"/>
      <c r="O5214" s="1283"/>
      <c r="P5214" s="1283">
        <v>9.66</v>
      </c>
      <c r="R5214" s="1067"/>
      <c r="Z5214" s="21"/>
      <c r="AH5214"/>
    </row>
    <row r="5215" spans="1:34" ht="11.25" customHeight="1">
      <c r="A5215"/>
      <c r="B5215" s="1281" t="s">
        <v>63</v>
      </c>
      <c r="C5215" s="1282">
        <v>8285</v>
      </c>
      <c r="D5215" s="1341" t="str">
        <f t="shared" si="95"/>
        <v>MN8285</v>
      </c>
      <c r="E5215" s="1514" t="s">
        <v>122</v>
      </c>
      <c r="F5215" s="1390">
        <v>900</v>
      </c>
      <c r="G5215" s="1283">
        <v>11.94</v>
      </c>
      <c r="H5215" s="1283"/>
      <c r="I5215" s="1283"/>
      <c r="J5215" s="1283"/>
      <c r="K5215" s="1283"/>
      <c r="L5215" s="1283"/>
      <c r="M5215" s="1283"/>
      <c r="N5215" s="1283"/>
      <c r="O5215" s="1283"/>
      <c r="P5215" s="1283">
        <v>16.440000000000001</v>
      </c>
      <c r="R5215" s="1067"/>
      <c r="Z5215" s="21"/>
      <c r="AH5215"/>
    </row>
    <row r="5216" spans="1:34" ht="11.25" customHeight="1">
      <c r="A5216"/>
      <c r="B5216" s="1281" t="s">
        <v>63</v>
      </c>
      <c r="C5216" s="1282">
        <v>8291</v>
      </c>
      <c r="D5216" s="1341" t="str">
        <f t="shared" si="95"/>
        <v>MN8291</v>
      </c>
      <c r="E5216" s="1514" t="s">
        <v>125</v>
      </c>
      <c r="F5216" s="1390">
        <v>500</v>
      </c>
      <c r="G5216" s="1283">
        <v>4.18</v>
      </c>
      <c r="H5216" s="1283"/>
      <c r="I5216" s="1283"/>
      <c r="J5216" s="1283"/>
      <c r="K5216" s="1283"/>
      <c r="L5216" s="1283"/>
      <c r="M5216" s="1283"/>
      <c r="N5216" s="1283"/>
      <c r="O5216" s="1283"/>
      <c r="P5216" s="1283">
        <v>5.75</v>
      </c>
      <c r="R5216" s="1067"/>
      <c r="Z5216" s="21"/>
      <c r="AH5216"/>
    </row>
    <row r="5217" spans="1:34" ht="11.25" customHeight="1">
      <c r="A5217"/>
      <c r="B5217" s="1281" t="s">
        <v>63</v>
      </c>
      <c r="C5217" s="1282">
        <v>8292</v>
      </c>
      <c r="D5217" s="1341" t="str">
        <f t="shared" si="95"/>
        <v>MN8292</v>
      </c>
      <c r="E5217" s="1514" t="s">
        <v>121</v>
      </c>
      <c r="F5217" s="1390">
        <v>500</v>
      </c>
      <c r="G5217" s="1283">
        <v>4.28</v>
      </c>
      <c r="H5217" s="1283"/>
      <c r="I5217" s="1283"/>
      <c r="J5217" s="1283"/>
      <c r="K5217" s="1283"/>
      <c r="L5217" s="1283"/>
      <c r="M5217" s="1283"/>
      <c r="N5217" s="1283"/>
      <c r="O5217" s="1283"/>
      <c r="P5217" s="1283">
        <v>5.89</v>
      </c>
      <c r="R5217" s="1067"/>
      <c r="Z5217" s="21"/>
      <c r="AH5217"/>
    </row>
    <row r="5218" spans="1:34" ht="11.25" customHeight="1">
      <c r="A5218"/>
      <c r="B5218" s="1281" t="s">
        <v>63</v>
      </c>
      <c r="C5218" s="1282">
        <v>8293</v>
      </c>
      <c r="D5218" s="1341" t="str">
        <f t="shared" si="95"/>
        <v>MN8293</v>
      </c>
      <c r="E5218" s="1514" t="s">
        <v>125</v>
      </c>
      <c r="F5218" s="1390">
        <v>750</v>
      </c>
      <c r="G5218" s="1283">
        <v>9.09</v>
      </c>
      <c r="H5218" s="1283"/>
      <c r="I5218" s="1283"/>
      <c r="J5218" s="1283"/>
      <c r="K5218" s="1283"/>
      <c r="L5218" s="1283"/>
      <c r="M5218" s="1283"/>
      <c r="N5218" s="1283"/>
      <c r="O5218" s="1283"/>
      <c r="P5218" s="1283">
        <v>12.51</v>
      </c>
      <c r="R5218" s="1067"/>
      <c r="Z5218" s="21"/>
      <c r="AH5218"/>
    </row>
    <row r="5219" spans="1:34" ht="11.25" customHeight="1">
      <c r="A5219"/>
      <c r="B5219" s="1281" t="s">
        <v>63</v>
      </c>
      <c r="C5219" s="1282">
        <v>8304</v>
      </c>
      <c r="D5219" s="1341" t="str">
        <f t="shared" si="95"/>
        <v>MN8304</v>
      </c>
      <c r="E5219" s="1514" t="s">
        <v>123</v>
      </c>
      <c r="F5219" s="1390">
        <v>500</v>
      </c>
      <c r="G5219" s="1283">
        <v>4.68</v>
      </c>
      <c r="H5219" s="1283"/>
      <c r="I5219" s="1283"/>
      <c r="J5219" s="1283"/>
      <c r="K5219" s="1283"/>
      <c r="L5219" s="1283"/>
      <c r="M5219" s="1283"/>
      <c r="N5219" s="1283"/>
      <c r="O5219" s="1283"/>
      <c r="P5219" s="1283">
        <v>6.44</v>
      </c>
      <c r="R5219" s="1067"/>
      <c r="Z5219" s="21"/>
      <c r="AH5219"/>
    </row>
    <row r="5220" spans="1:34" ht="11.25" customHeight="1">
      <c r="A5220"/>
      <c r="B5220" s="1281" t="s">
        <v>63</v>
      </c>
      <c r="C5220" s="1282">
        <v>8350</v>
      </c>
      <c r="D5220" s="1341" t="str">
        <f t="shared" si="95"/>
        <v>MN8350</v>
      </c>
      <c r="E5220" s="1514" t="s">
        <v>124</v>
      </c>
      <c r="F5220" s="1390">
        <v>550</v>
      </c>
      <c r="G5220" s="1283">
        <v>5.62</v>
      </c>
      <c r="H5220" s="1283"/>
      <c r="I5220" s="1283"/>
      <c r="J5220" s="1283"/>
      <c r="K5220" s="1283"/>
      <c r="L5220" s="1283"/>
      <c r="M5220" s="1283"/>
      <c r="N5220" s="1283"/>
      <c r="O5220" s="1283"/>
      <c r="P5220" s="1283">
        <v>7.74</v>
      </c>
      <c r="R5220" s="1067"/>
      <c r="Z5220" s="21"/>
      <c r="AH5220"/>
    </row>
    <row r="5221" spans="1:34" ht="11.25" customHeight="1">
      <c r="A5221"/>
      <c r="B5221" s="1281" t="s">
        <v>63</v>
      </c>
      <c r="C5221" s="1282">
        <v>8353</v>
      </c>
      <c r="D5221" s="1341" t="str">
        <f t="shared" si="95"/>
        <v>MN8353</v>
      </c>
      <c r="E5221" s="1514" t="s">
        <v>124</v>
      </c>
      <c r="F5221" s="1390">
        <v>500</v>
      </c>
      <c r="G5221" s="1283">
        <v>5.12</v>
      </c>
      <c r="H5221" s="1283"/>
      <c r="I5221" s="1283"/>
      <c r="J5221" s="1283"/>
      <c r="K5221" s="1283"/>
      <c r="L5221" s="1283"/>
      <c r="M5221" s="1283"/>
      <c r="N5221" s="1283"/>
      <c r="O5221" s="1283"/>
      <c r="P5221" s="1283">
        <v>7.05</v>
      </c>
      <c r="R5221" s="1067"/>
      <c r="Z5221" s="21"/>
      <c r="AH5221"/>
    </row>
    <row r="5222" spans="1:34" ht="11.25" customHeight="1">
      <c r="A5222"/>
      <c r="B5222" s="1281" t="s">
        <v>63</v>
      </c>
      <c r="C5222" s="1282">
        <v>8380</v>
      </c>
      <c r="D5222" s="1341" t="str">
        <f t="shared" si="95"/>
        <v>MN8380</v>
      </c>
      <c r="E5222" s="1514" t="s">
        <v>121</v>
      </c>
      <c r="F5222" s="1390">
        <v>500</v>
      </c>
      <c r="G5222" s="1283">
        <v>2.96</v>
      </c>
      <c r="H5222" s="1283"/>
      <c r="I5222" s="1283"/>
      <c r="J5222" s="1283"/>
      <c r="K5222" s="1283"/>
      <c r="L5222" s="1283"/>
      <c r="M5222" s="1283"/>
      <c r="N5222" s="1283"/>
      <c r="O5222" s="1283"/>
      <c r="P5222" s="1283">
        <v>4.08</v>
      </c>
      <c r="R5222" s="1067"/>
      <c r="Z5222" s="21"/>
      <c r="AH5222"/>
    </row>
    <row r="5223" spans="1:34" ht="11.25" customHeight="1">
      <c r="A5223"/>
      <c r="B5223" s="1281" t="s">
        <v>63</v>
      </c>
      <c r="C5223" s="1282">
        <v>8381</v>
      </c>
      <c r="D5223" s="1341" t="str">
        <f t="shared" si="95"/>
        <v>MN8381</v>
      </c>
      <c r="E5223" s="1514" t="s">
        <v>121</v>
      </c>
      <c r="F5223" s="1390">
        <v>500</v>
      </c>
      <c r="G5223" s="1283">
        <v>1.72</v>
      </c>
      <c r="H5223" s="1283"/>
      <c r="I5223" s="1283"/>
      <c r="J5223" s="1283"/>
      <c r="K5223" s="1283"/>
      <c r="L5223" s="1283"/>
      <c r="M5223" s="1283"/>
      <c r="N5223" s="1283"/>
      <c r="O5223" s="1283"/>
      <c r="P5223" s="1283">
        <v>2.36</v>
      </c>
      <c r="R5223" s="1067"/>
      <c r="Z5223" s="21"/>
      <c r="AH5223"/>
    </row>
    <row r="5224" spans="1:34" ht="11.25" customHeight="1">
      <c r="A5224"/>
      <c r="B5224" s="1281" t="s">
        <v>63</v>
      </c>
      <c r="C5224" s="1282">
        <v>8385</v>
      </c>
      <c r="D5224" s="1341" t="str">
        <f t="shared" si="95"/>
        <v>MN8385</v>
      </c>
      <c r="E5224" s="1514" t="s">
        <v>124</v>
      </c>
      <c r="F5224" s="1390">
        <v>500</v>
      </c>
      <c r="G5224" s="1283">
        <v>3.14</v>
      </c>
      <c r="H5224" s="1283"/>
      <c r="I5224" s="1283"/>
      <c r="J5224" s="1283"/>
      <c r="K5224" s="1283"/>
      <c r="L5224" s="1283"/>
      <c r="M5224" s="1283"/>
      <c r="N5224" s="1283"/>
      <c r="O5224" s="1283"/>
      <c r="P5224" s="1283">
        <v>4.33</v>
      </c>
      <c r="R5224" s="1067"/>
      <c r="Z5224" s="21"/>
      <c r="AH5224"/>
    </row>
    <row r="5225" spans="1:34" ht="11.25" customHeight="1">
      <c r="A5225"/>
      <c r="B5225" s="1281" t="s">
        <v>63</v>
      </c>
      <c r="C5225" s="1282">
        <v>8392</v>
      </c>
      <c r="D5225" s="1341" t="str">
        <f t="shared" si="95"/>
        <v>MN8392</v>
      </c>
      <c r="E5225" s="1514" t="s">
        <v>121</v>
      </c>
      <c r="F5225" s="1390">
        <v>500</v>
      </c>
      <c r="G5225" s="1283">
        <v>2.64</v>
      </c>
      <c r="H5225" s="1283"/>
      <c r="I5225" s="1283"/>
      <c r="J5225" s="1283"/>
      <c r="K5225" s="1283"/>
      <c r="L5225" s="1283"/>
      <c r="M5225" s="1283"/>
      <c r="N5225" s="1283"/>
      <c r="O5225" s="1283"/>
      <c r="P5225" s="1283">
        <v>3.63</v>
      </c>
      <c r="R5225" s="1067"/>
      <c r="Z5225" s="21"/>
      <c r="AH5225"/>
    </row>
    <row r="5226" spans="1:34" ht="11.25" customHeight="1">
      <c r="A5226"/>
      <c r="B5226" s="1281" t="s">
        <v>63</v>
      </c>
      <c r="C5226" s="1282">
        <v>8393</v>
      </c>
      <c r="D5226" s="1341" t="str">
        <f t="shared" si="95"/>
        <v>MN8393</v>
      </c>
      <c r="E5226" s="1514" t="s">
        <v>121</v>
      </c>
      <c r="F5226" s="1390">
        <v>500</v>
      </c>
      <c r="G5226" s="1283">
        <v>2.96</v>
      </c>
      <c r="H5226" s="1283"/>
      <c r="I5226" s="1283"/>
      <c r="J5226" s="1283"/>
      <c r="K5226" s="1283"/>
      <c r="L5226" s="1283"/>
      <c r="M5226" s="1283"/>
      <c r="N5226" s="1283"/>
      <c r="O5226" s="1283"/>
      <c r="P5226" s="1283">
        <v>4.08</v>
      </c>
      <c r="R5226" s="1067"/>
      <c r="Z5226" s="21"/>
      <c r="AH5226"/>
    </row>
    <row r="5227" spans="1:34" ht="11.25" customHeight="1">
      <c r="A5227"/>
      <c r="B5227" s="1281" t="s">
        <v>63</v>
      </c>
      <c r="C5227" s="1282">
        <v>8395</v>
      </c>
      <c r="D5227" s="1341" t="str">
        <f t="shared" si="95"/>
        <v>MN8395</v>
      </c>
      <c r="E5227" s="1514" t="s">
        <v>123</v>
      </c>
      <c r="F5227" s="1390">
        <v>500</v>
      </c>
      <c r="G5227" s="1283">
        <v>2.96</v>
      </c>
      <c r="H5227" s="1283"/>
      <c r="I5227" s="1283"/>
      <c r="J5227" s="1283"/>
      <c r="K5227" s="1283"/>
      <c r="L5227" s="1283"/>
      <c r="M5227" s="1283"/>
      <c r="N5227" s="1283"/>
      <c r="O5227" s="1283"/>
      <c r="P5227" s="1283">
        <v>4.08</v>
      </c>
      <c r="R5227" s="1067"/>
      <c r="Z5227" s="21"/>
      <c r="AH5227"/>
    </row>
    <row r="5228" spans="1:34" ht="11.25" customHeight="1">
      <c r="A5228"/>
      <c r="B5228" s="1281" t="s">
        <v>63</v>
      </c>
      <c r="C5228" s="1282">
        <v>8500</v>
      </c>
      <c r="D5228" s="1341" t="str">
        <f t="shared" si="95"/>
        <v>MN8500</v>
      </c>
      <c r="E5228" s="1514" t="s">
        <v>123</v>
      </c>
      <c r="F5228" s="1390">
        <v>600</v>
      </c>
      <c r="G5228" s="1283">
        <v>6.63</v>
      </c>
      <c r="H5228" s="1283"/>
      <c r="I5228" s="1283"/>
      <c r="J5228" s="1283"/>
      <c r="K5228" s="1283"/>
      <c r="L5228" s="1283"/>
      <c r="M5228" s="1283"/>
      <c r="N5228" s="1283"/>
      <c r="O5228" s="1283"/>
      <c r="P5228" s="1283">
        <v>9.1199999999999992</v>
      </c>
      <c r="R5228" s="1067"/>
      <c r="Z5228" s="21"/>
      <c r="AH5228"/>
    </row>
    <row r="5229" spans="1:34" ht="11.25" customHeight="1">
      <c r="A5229"/>
      <c r="B5229" s="1281" t="s">
        <v>63</v>
      </c>
      <c r="C5229" s="1282">
        <v>8601</v>
      </c>
      <c r="D5229" s="1341" t="str">
        <f t="shared" si="95"/>
        <v>MN8601</v>
      </c>
      <c r="E5229" s="1514" t="s">
        <v>125</v>
      </c>
      <c r="F5229" s="1390">
        <v>500</v>
      </c>
      <c r="G5229" s="1283">
        <v>0.34</v>
      </c>
      <c r="H5229" s="1283"/>
      <c r="I5229" s="1283"/>
      <c r="J5229" s="1283"/>
      <c r="K5229" s="1283"/>
      <c r="L5229" s="1283"/>
      <c r="M5229" s="1283"/>
      <c r="N5229" s="1283"/>
      <c r="O5229" s="1283"/>
      <c r="P5229" s="1283">
        <v>0.47</v>
      </c>
      <c r="R5229" s="1067"/>
      <c r="Z5229" s="21"/>
      <c r="AH5229"/>
    </row>
    <row r="5230" spans="1:34" ht="11.25" customHeight="1">
      <c r="A5230"/>
      <c r="B5230" s="1281" t="s">
        <v>63</v>
      </c>
      <c r="C5230" s="1282">
        <v>8606</v>
      </c>
      <c r="D5230" s="1341" t="str">
        <f t="shared" si="95"/>
        <v>MN8606</v>
      </c>
      <c r="E5230" s="1514" t="s">
        <v>122</v>
      </c>
      <c r="F5230" s="1390">
        <v>500</v>
      </c>
      <c r="G5230" s="1283">
        <v>2.37</v>
      </c>
      <c r="H5230" s="1283"/>
      <c r="I5230" s="1283"/>
      <c r="J5230" s="1283"/>
      <c r="K5230" s="1283"/>
      <c r="L5230" s="1283"/>
      <c r="M5230" s="1283"/>
      <c r="N5230" s="1283"/>
      <c r="O5230" s="1283"/>
      <c r="P5230" s="1283">
        <v>3.26</v>
      </c>
      <c r="R5230" s="1067"/>
      <c r="Z5230" s="21"/>
      <c r="AH5230"/>
    </row>
    <row r="5231" spans="1:34" ht="11.25" customHeight="1">
      <c r="A5231"/>
      <c r="B5231" s="1281" t="s">
        <v>63</v>
      </c>
      <c r="C5231" s="1282">
        <v>8709</v>
      </c>
      <c r="D5231" s="1341" t="str">
        <f t="shared" si="95"/>
        <v>MN8709</v>
      </c>
      <c r="E5231" s="1514" t="s">
        <v>122</v>
      </c>
      <c r="F5231" s="1390">
        <v>650</v>
      </c>
      <c r="G5231" s="1283">
        <v>7.47</v>
      </c>
      <c r="H5231" s="1283"/>
      <c r="I5231" s="1283"/>
      <c r="J5231" s="1283"/>
      <c r="K5231" s="1283"/>
      <c r="L5231" s="1283"/>
      <c r="M5231" s="1283"/>
      <c r="N5231" s="1283"/>
      <c r="O5231" s="1283"/>
      <c r="P5231" s="1283">
        <v>10.28</v>
      </c>
      <c r="R5231" s="1067"/>
      <c r="Z5231" s="21"/>
      <c r="AH5231"/>
    </row>
    <row r="5232" spans="1:34" ht="11.25" customHeight="1">
      <c r="A5232"/>
      <c r="B5232" s="1281" t="s">
        <v>63</v>
      </c>
      <c r="C5232" s="1282">
        <v>8719</v>
      </c>
      <c r="D5232" s="1341" t="str">
        <f t="shared" si="95"/>
        <v>MN8719</v>
      </c>
      <c r="E5232" s="1514" t="s">
        <v>122</v>
      </c>
      <c r="F5232" s="1390">
        <v>500</v>
      </c>
      <c r="G5232" s="1283">
        <v>2.82</v>
      </c>
      <c r="H5232" s="1283"/>
      <c r="I5232" s="1283"/>
      <c r="J5232" s="1283"/>
      <c r="K5232" s="1283"/>
      <c r="L5232" s="1283"/>
      <c r="M5232" s="1283"/>
      <c r="N5232" s="1283"/>
      <c r="O5232" s="1283"/>
      <c r="P5232" s="1283">
        <v>3.88</v>
      </c>
      <c r="R5232" s="1067"/>
      <c r="Z5232" s="21"/>
      <c r="AH5232"/>
    </row>
    <row r="5233" spans="1:34" ht="11.25" customHeight="1">
      <c r="A5233"/>
      <c r="B5233" s="1281" t="s">
        <v>63</v>
      </c>
      <c r="C5233" s="1282">
        <v>8720</v>
      </c>
      <c r="D5233" s="1341" t="str">
        <f t="shared" si="95"/>
        <v>MN8720</v>
      </c>
      <c r="E5233" s="1514" t="s">
        <v>124</v>
      </c>
      <c r="F5233" s="1390">
        <v>500</v>
      </c>
      <c r="G5233" s="1283">
        <v>1.1299999999999999</v>
      </c>
      <c r="H5233" s="1283"/>
      <c r="I5233" s="1283"/>
      <c r="J5233" s="1283"/>
      <c r="K5233" s="1283"/>
      <c r="L5233" s="1283"/>
      <c r="M5233" s="1283"/>
      <c r="N5233" s="1283"/>
      <c r="O5233" s="1283"/>
      <c r="P5233" s="1283">
        <v>1.56</v>
      </c>
      <c r="R5233" s="1067"/>
      <c r="Z5233" s="21"/>
      <c r="AH5233"/>
    </row>
    <row r="5234" spans="1:34" ht="11.25" customHeight="1">
      <c r="A5234"/>
      <c r="B5234" s="1281" t="s">
        <v>63</v>
      </c>
      <c r="C5234" s="1282">
        <v>8721</v>
      </c>
      <c r="D5234" s="1341" t="str">
        <f t="shared" si="95"/>
        <v>MN8721</v>
      </c>
      <c r="E5234" s="1514" t="s">
        <v>125</v>
      </c>
      <c r="F5234" s="1390">
        <v>500</v>
      </c>
      <c r="G5234" s="1283">
        <v>0.31</v>
      </c>
      <c r="H5234" s="1283"/>
      <c r="I5234" s="1283"/>
      <c r="J5234" s="1283"/>
      <c r="K5234" s="1283"/>
      <c r="L5234" s="1283"/>
      <c r="M5234" s="1283"/>
      <c r="N5234" s="1283"/>
      <c r="O5234" s="1283"/>
      <c r="P5234" s="1283">
        <v>0.42</v>
      </c>
      <c r="R5234" s="1067"/>
      <c r="Z5234" s="21"/>
      <c r="AH5234"/>
    </row>
    <row r="5235" spans="1:34" ht="11.25" customHeight="1">
      <c r="A5235"/>
      <c r="B5235" s="1281" t="s">
        <v>63</v>
      </c>
      <c r="C5235" s="1282">
        <v>8723</v>
      </c>
      <c r="D5235" s="1341" t="str">
        <f t="shared" si="95"/>
        <v>MN8723</v>
      </c>
      <c r="E5235" s="1514" t="s">
        <v>125</v>
      </c>
      <c r="F5235" s="1390">
        <v>500</v>
      </c>
      <c r="G5235" s="1283">
        <v>0.13</v>
      </c>
      <c r="H5235" s="1283"/>
      <c r="I5235" s="1283"/>
      <c r="J5235" s="1283"/>
      <c r="K5235" s="1283"/>
      <c r="L5235" s="1283"/>
      <c r="M5235" s="1283"/>
      <c r="N5235" s="1283"/>
      <c r="O5235" s="1283"/>
      <c r="P5235" s="1283">
        <v>0.18</v>
      </c>
      <c r="R5235" s="1067"/>
      <c r="Z5235" s="21"/>
      <c r="AH5235"/>
    </row>
    <row r="5236" spans="1:34" ht="11.25" customHeight="1">
      <c r="A5236"/>
      <c r="B5236" s="1281" t="s">
        <v>63</v>
      </c>
      <c r="C5236" s="1282">
        <v>8726</v>
      </c>
      <c r="D5236" s="1341" t="str">
        <f t="shared" si="95"/>
        <v>MN8726</v>
      </c>
      <c r="E5236" s="1514" t="s">
        <v>122</v>
      </c>
      <c r="F5236" s="1390">
        <v>950</v>
      </c>
      <c r="G5236" s="1283">
        <v>12.44</v>
      </c>
      <c r="H5236" s="1283"/>
      <c r="I5236" s="1283"/>
      <c r="J5236" s="1283"/>
      <c r="K5236" s="1283"/>
      <c r="L5236" s="1283"/>
      <c r="M5236" s="1283"/>
      <c r="N5236" s="1283"/>
      <c r="O5236" s="1283"/>
      <c r="P5236" s="1283">
        <v>17.13</v>
      </c>
      <c r="R5236" s="1067"/>
      <c r="Z5236" s="21"/>
      <c r="AH5236"/>
    </row>
    <row r="5237" spans="1:34" ht="11.25" customHeight="1">
      <c r="A5237"/>
      <c r="B5237" s="1281" t="s">
        <v>63</v>
      </c>
      <c r="C5237" s="1282">
        <v>8734</v>
      </c>
      <c r="D5237" s="1341" t="str">
        <f t="shared" si="95"/>
        <v>MN8734</v>
      </c>
      <c r="E5237" s="1514" t="s">
        <v>122</v>
      </c>
      <c r="F5237" s="1390">
        <v>500</v>
      </c>
      <c r="G5237" s="1283">
        <v>0.39</v>
      </c>
      <c r="H5237" s="1283"/>
      <c r="I5237" s="1283"/>
      <c r="J5237" s="1283"/>
      <c r="K5237" s="1283"/>
      <c r="L5237" s="1283"/>
      <c r="M5237" s="1283"/>
      <c r="N5237" s="1283"/>
      <c r="O5237" s="1283"/>
      <c r="P5237" s="1283">
        <v>0.54</v>
      </c>
      <c r="R5237" s="1067"/>
      <c r="Z5237" s="21"/>
      <c r="AH5237"/>
    </row>
    <row r="5238" spans="1:34" ht="11.25" customHeight="1">
      <c r="A5238"/>
      <c r="B5238" s="1281" t="s">
        <v>63</v>
      </c>
      <c r="C5238" s="1282">
        <v>8737</v>
      </c>
      <c r="D5238" s="1341" t="str">
        <f t="shared" si="95"/>
        <v>MN8737</v>
      </c>
      <c r="E5238" s="1514" t="s">
        <v>122</v>
      </c>
      <c r="F5238" s="1390">
        <v>500</v>
      </c>
      <c r="G5238" s="1283">
        <v>0.34</v>
      </c>
      <c r="H5238" s="1283"/>
      <c r="I5238" s="1283"/>
      <c r="J5238" s="1283"/>
      <c r="K5238" s="1283"/>
      <c r="L5238" s="1283"/>
      <c r="M5238" s="1283"/>
      <c r="N5238" s="1283"/>
      <c r="O5238" s="1283"/>
      <c r="P5238" s="1283">
        <v>0.47</v>
      </c>
      <c r="R5238" s="1067"/>
      <c r="Z5238" s="21"/>
      <c r="AH5238"/>
    </row>
    <row r="5239" spans="1:34" ht="11.25" customHeight="1">
      <c r="A5239"/>
      <c r="B5239" s="1281" t="s">
        <v>63</v>
      </c>
      <c r="C5239" s="1282">
        <v>8738</v>
      </c>
      <c r="D5239" s="1341" t="str">
        <f t="shared" si="95"/>
        <v>MN8738</v>
      </c>
      <c r="E5239" s="1514" t="s">
        <v>122</v>
      </c>
      <c r="F5239" s="1390">
        <v>500</v>
      </c>
      <c r="G5239" s="1283">
        <v>0.55000000000000004</v>
      </c>
      <c r="H5239" s="1283"/>
      <c r="I5239" s="1283"/>
      <c r="J5239" s="1283"/>
      <c r="K5239" s="1283"/>
      <c r="L5239" s="1283"/>
      <c r="M5239" s="1283"/>
      <c r="N5239" s="1283"/>
      <c r="O5239" s="1283"/>
      <c r="P5239" s="1283">
        <v>0.76</v>
      </c>
      <c r="R5239" s="1067"/>
      <c r="Z5239" s="21"/>
      <c r="AH5239"/>
    </row>
    <row r="5240" spans="1:34" ht="11.25" customHeight="1">
      <c r="A5240"/>
      <c r="B5240" s="1281" t="s">
        <v>63</v>
      </c>
      <c r="C5240" s="1282">
        <v>8742</v>
      </c>
      <c r="D5240" s="1341" t="str">
        <f t="shared" si="95"/>
        <v>MN8742</v>
      </c>
      <c r="E5240" s="1514" t="s">
        <v>125</v>
      </c>
      <c r="F5240" s="1390">
        <v>500</v>
      </c>
      <c r="G5240" s="1283">
        <v>0.28999999999999998</v>
      </c>
      <c r="H5240" s="1283"/>
      <c r="I5240" s="1283"/>
      <c r="J5240" s="1283"/>
      <c r="K5240" s="1283"/>
      <c r="L5240" s="1283"/>
      <c r="M5240" s="1283"/>
      <c r="N5240" s="1283"/>
      <c r="O5240" s="1283"/>
      <c r="P5240" s="1283">
        <v>0.4</v>
      </c>
      <c r="R5240" s="1067"/>
      <c r="Z5240" s="21"/>
      <c r="AH5240"/>
    </row>
    <row r="5241" spans="1:34" ht="11.25" customHeight="1">
      <c r="A5241"/>
      <c r="B5241" s="1281" t="s">
        <v>63</v>
      </c>
      <c r="C5241" s="1282">
        <v>8745</v>
      </c>
      <c r="D5241" s="1341" t="str">
        <f t="shared" si="95"/>
        <v>MN8745</v>
      </c>
      <c r="E5241" s="1514" t="s">
        <v>124</v>
      </c>
      <c r="F5241" s="1390">
        <v>550</v>
      </c>
      <c r="G5241" s="1283">
        <v>6.32</v>
      </c>
      <c r="H5241" s="1283"/>
      <c r="I5241" s="1283"/>
      <c r="J5241" s="1283"/>
      <c r="K5241" s="1283"/>
      <c r="L5241" s="1283"/>
      <c r="M5241" s="1283"/>
      <c r="N5241" s="1283"/>
      <c r="O5241" s="1283"/>
      <c r="P5241" s="1283">
        <v>8.6999999999999993</v>
      </c>
      <c r="R5241" s="1067"/>
      <c r="Z5241" s="21"/>
      <c r="AH5241"/>
    </row>
    <row r="5242" spans="1:34" ht="11.25" customHeight="1">
      <c r="A5242"/>
      <c r="B5242" s="1281" t="s">
        <v>63</v>
      </c>
      <c r="C5242" s="1282">
        <v>8748</v>
      </c>
      <c r="D5242" s="1341" t="str">
        <f t="shared" si="95"/>
        <v>MN8748</v>
      </c>
      <c r="E5242" s="1514" t="s">
        <v>121</v>
      </c>
      <c r="F5242" s="1390">
        <v>500</v>
      </c>
      <c r="G5242" s="1283">
        <v>0.56999999999999995</v>
      </c>
      <c r="H5242" s="1283"/>
      <c r="I5242" s="1283"/>
      <c r="J5242" s="1283"/>
      <c r="K5242" s="1283"/>
      <c r="L5242" s="1283"/>
      <c r="M5242" s="1283"/>
      <c r="N5242" s="1283"/>
      <c r="O5242" s="1283"/>
      <c r="P5242" s="1283">
        <v>0.78</v>
      </c>
      <c r="R5242" s="1067"/>
      <c r="Z5242" s="21"/>
      <c r="AH5242"/>
    </row>
    <row r="5243" spans="1:34" ht="11.25" customHeight="1">
      <c r="A5243"/>
      <c r="B5243" s="1281" t="s">
        <v>63</v>
      </c>
      <c r="C5243" s="1282">
        <v>8800</v>
      </c>
      <c r="D5243" s="1341" t="str">
        <f t="shared" si="95"/>
        <v>MN8800</v>
      </c>
      <c r="E5243" s="1514" t="s">
        <v>125</v>
      </c>
      <c r="F5243" s="1390">
        <v>500</v>
      </c>
      <c r="G5243" s="1283">
        <v>1.75</v>
      </c>
      <c r="H5243" s="1283"/>
      <c r="I5243" s="1283"/>
      <c r="J5243" s="1283"/>
      <c r="K5243" s="1283"/>
      <c r="L5243" s="1283"/>
      <c r="M5243" s="1283"/>
      <c r="N5243" s="1283"/>
      <c r="O5243" s="1283"/>
      <c r="P5243" s="1283">
        <v>2.41</v>
      </c>
      <c r="R5243" s="1067"/>
      <c r="Z5243" s="21"/>
      <c r="AH5243"/>
    </row>
    <row r="5244" spans="1:34" ht="11.25" customHeight="1">
      <c r="A5244"/>
      <c r="B5244" s="1281" t="s">
        <v>63</v>
      </c>
      <c r="C5244" s="1282">
        <v>8803</v>
      </c>
      <c r="D5244" s="1341" t="str">
        <f t="shared" si="95"/>
        <v>MN8803</v>
      </c>
      <c r="E5244" s="1514" t="s">
        <v>121</v>
      </c>
      <c r="F5244" s="1390">
        <v>500</v>
      </c>
      <c r="G5244" s="1283">
        <v>0.05</v>
      </c>
      <c r="H5244" s="1283"/>
      <c r="I5244" s="1283"/>
      <c r="J5244" s="1283"/>
      <c r="K5244" s="1283"/>
      <c r="L5244" s="1283"/>
      <c r="M5244" s="1283"/>
      <c r="N5244" s="1283"/>
      <c r="O5244" s="1283"/>
      <c r="P5244" s="1283">
        <v>7.0000000000000007E-2</v>
      </c>
      <c r="R5244" s="1067"/>
      <c r="Z5244" s="21"/>
      <c r="AH5244"/>
    </row>
    <row r="5245" spans="1:34" ht="11.25" customHeight="1">
      <c r="A5245"/>
      <c r="B5245" s="1281" t="s">
        <v>63</v>
      </c>
      <c r="C5245" s="1282">
        <v>8805</v>
      </c>
      <c r="D5245" s="1341" t="str">
        <f t="shared" si="95"/>
        <v>MN8805</v>
      </c>
      <c r="E5245" s="1514" t="s">
        <v>122</v>
      </c>
      <c r="F5245" s="1390">
        <v>500</v>
      </c>
      <c r="G5245" s="1283">
        <v>0.15</v>
      </c>
      <c r="H5245" s="1283"/>
      <c r="I5245" s="1283"/>
      <c r="J5245" s="1283"/>
      <c r="K5245" s="1283"/>
      <c r="L5245" s="1283"/>
      <c r="M5245" s="1283"/>
      <c r="N5245" s="1283"/>
      <c r="O5245" s="1283"/>
      <c r="P5245" s="1283">
        <v>0.2</v>
      </c>
      <c r="R5245" s="1067"/>
      <c r="Z5245" s="21"/>
      <c r="AH5245"/>
    </row>
    <row r="5246" spans="1:34" ht="11.25" customHeight="1">
      <c r="A5246"/>
      <c r="B5246" s="1281" t="s">
        <v>63</v>
      </c>
      <c r="C5246" s="1282">
        <v>8810</v>
      </c>
      <c r="D5246" s="1341" t="str">
        <f t="shared" si="95"/>
        <v>MN8810</v>
      </c>
      <c r="E5246" s="1514" t="s">
        <v>125</v>
      </c>
      <c r="F5246" s="1390">
        <v>500</v>
      </c>
      <c r="G5246" s="1283">
        <v>0.11</v>
      </c>
      <c r="H5246" s="1283"/>
      <c r="I5246" s="1283"/>
      <c r="J5246" s="1283"/>
      <c r="K5246" s="1283"/>
      <c r="L5246" s="1283"/>
      <c r="M5246" s="1283"/>
      <c r="N5246" s="1283"/>
      <c r="O5246" s="1283"/>
      <c r="P5246" s="1283">
        <v>0.16</v>
      </c>
      <c r="R5246" s="1067"/>
      <c r="Z5246" s="21"/>
      <c r="AH5246"/>
    </row>
    <row r="5247" spans="1:34" ht="11.25" customHeight="1">
      <c r="A5247"/>
      <c r="B5247" s="1281" t="s">
        <v>63</v>
      </c>
      <c r="C5247" s="1282">
        <v>8814</v>
      </c>
      <c r="D5247" s="1341" t="str">
        <f t="shared" si="95"/>
        <v>MN8814</v>
      </c>
      <c r="E5247" s="1514" t="s">
        <v>122</v>
      </c>
      <c r="F5247" s="1390">
        <v>500</v>
      </c>
      <c r="G5247" s="1283">
        <v>0.13</v>
      </c>
      <c r="H5247" s="1283"/>
      <c r="I5247" s="1283"/>
      <c r="J5247" s="1283"/>
      <c r="K5247" s="1283"/>
      <c r="L5247" s="1283"/>
      <c r="M5247" s="1283"/>
      <c r="N5247" s="1283"/>
      <c r="O5247" s="1283"/>
      <c r="P5247" s="1283">
        <v>0.18</v>
      </c>
      <c r="R5247" s="1067"/>
      <c r="Z5247" s="21"/>
      <c r="AH5247"/>
    </row>
    <row r="5248" spans="1:34" ht="11.25" customHeight="1">
      <c r="A5248"/>
      <c r="B5248" s="1281" t="s">
        <v>63</v>
      </c>
      <c r="C5248" s="1282">
        <v>8815</v>
      </c>
      <c r="D5248" s="1341" t="str">
        <f t="shared" si="95"/>
        <v>MN8815</v>
      </c>
      <c r="E5248" s="1514" t="s">
        <v>122</v>
      </c>
      <c r="F5248" s="1390">
        <v>500</v>
      </c>
      <c r="G5248" s="1283">
        <v>0.23</v>
      </c>
      <c r="H5248" s="1283"/>
      <c r="I5248" s="1283"/>
      <c r="J5248" s="1283"/>
      <c r="K5248" s="1283"/>
      <c r="L5248" s="1283"/>
      <c r="M5248" s="1283"/>
      <c r="N5248" s="1283"/>
      <c r="O5248" s="1283"/>
      <c r="P5248" s="1283">
        <v>0.31</v>
      </c>
      <c r="R5248" s="1067"/>
      <c r="Z5248" s="21"/>
      <c r="AH5248"/>
    </row>
    <row r="5249" spans="1:34" ht="11.25" customHeight="1">
      <c r="A5249"/>
      <c r="B5249" s="1281" t="s">
        <v>63</v>
      </c>
      <c r="C5249" s="1282">
        <v>8820</v>
      </c>
      <c r="D5249" s="1341" t="str">
        <f t="shared" si="95"/>
        <v>MN8820</v>
      </c>
      <c r="E5249" s="1514" t="s">
        <v>121</v>
      </c>
      <c r="F5249" s="1390">
        <v>500</v>
      </c>
      <c r="G5249" s="1283">
        <v>0.11</v>
      </c>
      <c r="H5249" s="1283"/>
      <c r="I5249" s="1283"/>
      <c r="J5249" s="1283"/>
      <c r="K5249" s="1283"/>
      <c r="L5249" s="1283"/>
      <c r="M5249" s="1283"/>
      <c r="N5249" s="1283"/>
      <c r="O5249" s="1283"/>
      <c r="P5249" s="1283">
        <v>0.16</v>
      </c>
      <c r="R5249" s="1067"/>
      <c r="Z5249" s="21"/>
      <c r="AH5249"/>
    </row>
    <row r="5250" spans="1:34" ht="11.25" customHeight="1">
      <c r="A5250"/>
      <c r="B5250" s="1281" t="s">
        <v>63</v>
      </c>
      <c r="C5250" s="1282">
        <v>8824</v>
      </c>
      <c r="D5250" s="1341" t="str">
        <f t="shared" si="95"/>
        <v>MN8824</v>
      </c>
      <c r="E5250" s="1514" t="s">
        <v>125</v>
      </c>
      <c r="F5250" s="1390">
        <v>500</v>
      </c>
      <c r="G5250" s="1283">
        <v>3.34</v>
      </c>
      <c r="H5250" s="1283"/>
      <c r="I5250" s="1283"/>
      <c r="J5250" s="1283"/>
      <c r="K5250" s="1283"/>
      <c r="L5250" s="1283"/>
      <c r="M5250" s="1283"/>
      <c r="N5250" s="1283"/>
      <c r="O5250" s="1283"/>
      <c r="P5250" s="1283">
        <v>4.59</v>
      </c>
      <c r="R5250" s="1067"/>
      <c r="Z5250" s="21"/>
      <c r="AH5250"/>
    </row>
    <row r="5251" spans="1:34" ht="11.25" customHeight="1">
      <c r="A5251"/>
      <c r="B5251" s="1281" t="s">
        <v>63</v>
      </c>
      <c r="C5251" s="1282">
        <v>8825</v>
      </c>
      <c r="D5251" s="1341" t="str">
        <f t="shared" si="95"/>
        <v>MN8825</v>
      </c>
      <c r="E5251" s="1514" t="s">
        <v>125</v>
      </c>
      <c r="F5251" s="1390">
        <v>500</v>
      </c>
      <c r="G5251" s="1283">
        <v>1.98</v>
      </c>
      <c r="H5251" s="1283"/>
      <c r="I5251" s="1283"/>
      <c r="J5251" s="1283"/>
      <c r="K5251" s="1283"/>
      <c r="L5251" s="1283"/>
      <c r="M5251" s="1283"/>
      <c r="N5251" s="1283"/>
      <c r="O5251" s="1283"/>
      <c r="P5251" s="1283">
        <v>2.72</v>
      </c>
      <c r="R5251" s="1067"/>
      <c r="Z5251" s="21"/>
      <c r="AH5251"/>
    </row>
    <row r="5252" spans="1:34" ht="11.25" customHeight="1">
      <c r="A5252"/>
      <c r="B5252" s="1281" t="s">
        <v>63</v>
      </c>
      <c r="C5252" s="1282">
        <v>8826</v>
      </c>
      <c r="D5252" s="1341" t="str">
        <f t="shared" si="95"/>
        <v>MN8826</v>
      </c>
      <c r="E5252" s="1514" t="s">
        <v>125</v>
      </c>
      <c r="F5252" s="1390">
        <v>500</v>
      </c>
      <c r="G5252" s="1283">
        <v>2.74</v>
      </c>
      <c r="H5252" s="1283"/>
      <c r="I5252" s="1283"/>
      <c r="J5252" s="1283"/>
      <c r="K5252" s="1283"/>
      <c r="L5252" s="1283"/>
      <c r="M5252" s="1283"/>
      <c r="N5252" s="1283"/>
      <c r="O5252" s="1283"/>
      <c r="P5252" s="1283">
        <v>3.77</v>
      </c>
      <c r="R5252" s="1067"/>
      <c r="Z5252" s="21"/>
      <c r="AH5252"/>
    </row>
    <row r="5253" spans="1:34" ht="11.25" customHeight="1">
      <c r="A5253"/>
      <c r="B5253" s="1281" t="s">
        <v>63</v>
      </c>
      <c r="C5253" s="1282">
        <v>8829</v>
      </c>
      <c r="D5253" s="1341" t="str">
        <f t="shared" si="95"/>
        <v>MN8829</v>
      </c>
      <c r="E5253" s="1514" t="s">
        <v>125</v>
      </c>
      <c r="F5253" s="1390">
        <v>500</v>
      </c>
      <c r="G5253" s="1283">
        <v>1.98</v>
      </c>
      <c r="H5253" s="1283"/>
      <c r="I5253" s="1283"/>
      <c r="J5253" s="1283"/>
      <c r="K5253" s="1283"/>
      <c r="L5253" s="1283"/>
      <c r="M5253" s="1283"/>
      <c r="N5253" s="1283"/>
      <c r="O5253" s="1283"/>
      <c r="P5253" s="1283">
        <v>2.72</v>
      </c>
      <c r="R5253" s="1067"/>
      <c r="Z5253" s="21"/>
      <c r="AH5253"/>
    </row>
    <row r="5254" spans="1:34" ht="11.25" customHeight="1">
      <c r="A5254"/>
      <c r="B5254" s="1281" t="s">
        <v>63</v>
      </c>
      <c r="C5254" s="1282">
        <v>8830</v>
      </c>
      <c r="D5254" s="1341" t="str">
        <f t="shared" si="95"/>
        <v>MN8830</v>
      </c>
      <c r="E5254" s="1514" t="s">
        <v>125</v>
      </c>
      <c r="F5254" s="1390">
        <v>550</v>
      </c>
      <c r="G5254" s="1283">
        <v>5.82</v>
      </c>
      <c r="H5254" s="1283"/>
      <c r="I5254" s="1283"/>
      <c r="J5254" s="1283"/>
      <c r="K5254" s="1283"/>
      <c r="L5254" s="1283"/>
      <c r="M5254" s="1283"/>
      <c r="N5254" s="1283"/>
      <c r="O5254" s="1283"/>
      <c r="P5254" s="1283">
        <v>8.01</v>
      </c>
      <c r="R5254" s="1067"/>
      <c r="Z5254" s="21"/>
      <c r="AH5254"/>
    </row>
    <row r="5255" spans="1:34" ht="11.25" customHeight="1">
      <c r="A5255"/>
      <c r="B5255" s="1281" t="s">
        <v>63</v>
      </c>
      <c r="C5255" s="1282">
        <v>8831</v>
      </c>
      <c r="D5255" s="1341" t="str">
        <f t="shared" si="95"/>
        <v>MN8831</v>
      </c>
      <c r="E5255" s="1514" t="s">
        <v>121</v>
      </c>
      <c r="F5255" s="1390">
        <v>500</v>
      </c>
      <c r="G5255" s="1283">
        <v>1.43</v>
      </c>
      <c r="H5255" s="1283"/>
      <c r="I5255" s="1283"/>
      <c r="J5255" s="1283"/>
      <c r="K5255" s="1283"/>
      <c r="L5255" s="1283"/>
      <c r="M5255" s="1283"/>
      <c r="N5255" s="1283"/>
      <c r="O5255" s="1283"/>
      <c r="P5255" s="1283">
        <v>1.96</v>
      </c>
      <c r="R5255" s="1067"/>
      <c r="Z5255" s="21"/>
      <c r="AH5255"/>
    </row>
    <row r="5256" spans="1:34" ht="11.25" customHeight="1">
      <c r="A5256"/>
      <c r="B5256" s="1281" t="s">
        <v>63</v>
      </c>
      <c r="C5256" s="1282">
        <v>8832</v>
      </c>
      <c r="D5256" s="1341" t="str">
        <f t="shared" si="95"/>
        <v>MN8832</v>
      </c>
      <c r="E5256" s="1514" t="s">
        <v>121</v>
      </c>
      <c r="F5256" s="1390">
        <v>500</v>
      </c>
      <c r="G5256" s="1283">
        <v>0.32</v>
      </c>
      <c r="H5256" s="1283"/>
      <c r="I5256" s="1283"/>
      <c r="J5256" s="1283"/>
      <c r="K5256" s="1283"/>
      <c r="L5256" s="1283"/>
      <c r="M5256" s="1283"/>
      <c r="N5256" s="1283"/>
      <c r="O5256" s="1283"/>
      <c r="P5256" s="1283">
        <v>0.45</v>
      </c>
      <c r="R5256" s="1067"/>
      <c r="Z5256" s="21"/>
      <c r="AH5256"/>
    </row>
    <row r="5257" spans="1:34" ht="11.25" customHeight="1">
      <c r="A5257"/>
      <c r="B5257" s="1281" t="s">
        <v>63</v>
      </c>
      <c r="C5257" s="1282">
        <v>8833</v>
      </c>
      <c r="D5257" s="1341" t="str">
        <f t="shared" si="95"/>
        <v>MN8833</v>
      </c>
      <c r="E5257" s="1514" t="s">
        <v>124</v>
      </c>
      <c r="F5257" s="1390">
        <v>500</v>
      </c>
      <c r="G5257" s="1283">
        <v>1.04</v>
      </c>
      <c r="H5257" s="1283"/>
      <c r="I5257" s="1283"/>
      <c r="J5257" s="1283"/>
      <c r="K5257" s="1283"/>
      <c r="L5257" s="1283"/>
      <c r="M5257" s="1283"/>
      <c r="N5257" s="1283"/>
      <c r="O5257" s="1283"/>
      <c r="P5257" s="1283">
        <v>1.43</v>
      </c>
      <c r="R5257" s="1067"/>
      <c r="Z5257" s="21"/>
      <c r="AH5257"/>
    </row>
    <row r="5258" spans="1:34" ht="11.25" customHeight="1">
      <c r="A5258"/>
      <c r="B5258" s="1281" t="s">
        <v>63</v>
      </c>
      <c r="C5258" s="1282">
        <v>8835</v>
      </c>
      <c r="D5258" s="1341" t="str">
        <f t="shared" si="95"/>
        <v>MN8835</v>
      </c>
      <c r="E5258" s="1514" t="s">
        <v>124</v>
      </c>
      <c r="F5258" s="1390">
        <v>500</v>
      </c>
      <c r="G5258" s="1283">
        <v>1.52</v>
      </c>
      <c r="H5258" s="1283"/>
      <c r="I5258" s="1283"/>
      <c r="J5258" s="1283"/>
      <c r="K5258" s="1283"/>
      <c r="L5258" s="1283"/>
      <c r="M5258" s="1283"/>
      <c r="N5258" s="1283"/>
      <c r="O5258" s="1283"/>
      <c r="P5258" s="1283">
        <v>2.1</v>
      </c>
      <c r="R5258" s="1067"/>
      <c r="Z5258" s="21"/>
      <c r="AH5258"/>
    </row>
    <row r="5259" spans="1:34" ht="11.25" customHeight="1">
      <c r="A5259"/>
      <c r="B5259" s="1281" t="s">
        <v>63</v>
      </c>
      <c r="C5259" s="1282">
        <v>8842</v>
      </c>
      <c r="D5259" s="1341" t="str">
        <f t="shared" si="95"/>
        <v>MN8842</v>
      </c>
      <c r="E5259" s="1514" t="s">
        <v>124</v>
      </c>
      <c r="F5259" s="1390">
        <v>500</v>
      </c>
      <c r="G5259" s="1283">
        <v>1.91</v>
      </c>
      <c r="H5259" s="1283"/>
      <c r="I5259" s="1283"/>
      <c r="J5259" s="1283"/>
      <c r="K5259" s="1283"/>
      <c r="L5259" s="1283"/>
      <c r="M5259" s="1283"/>
      <c r="N5259" s="1283"/>
      <c r="O5259" s="1283"/>
      <c r="P5259" s="1283">
        <v>2.63</v>
      </c>
      <c r="R5259" s="1067"/>
      <c r="Z5259" s="21"/>
      <c r="AH5259"/>
    </row>
    <row r="5260" spans="1:34" ht="11.25" customHeight="1">
      <c r="A5260"/>
      <c r="B5260" s="1281" t="s">
        <v>63</v>
      </c>
      <c r="C5260" s="1282">
        <v>8844</v>
      </c>
      <c r="D5260" s="1341" t="str">
        <f t="shared" ref="D5260:D5323" si="96">B5260&amp;TEXT(C5260,"0000")</f>
        <v>MN8844</v>
      </c>
      <c r="E5260" s="1514" t="s">
        <v>121</v>
      </c>
      <c r="F5260" s="1390">
        <v>500</v>
      </c>
      <c r="G5260" s="1283">
        <v>1.28</v>
      </c>
      <c r="H5260" s="1283"/>
      <c r="I5260" s="1283"/>
      <c r="J5260" s="1283"/>
      <c r="K5260" s="1283"/>
      <c r="L5260" s="1283"/>
      <c r="M5260" s="1283"/>
      <c r="N5260" s="1283"/>
      <c r="O5260" s="1283"/>
      <c r="P5260" s="1283">
        <v>1.76</v>
      </c>
      <c r="R5260" s="1067"/>
      <c r="Z5260" s="21"/>
      <c r="AH5260"/>
    </row>
    <row r="5261" spans="1:34" ht="11.25" customHeight="1">
      <c r="A5261"/>
      <c r="B5261" s="1281" t="s">
        <v>63</v>
      </c>
      <c r="C5261" s="1282">
        <v>8845</v>
      </c>
      <c r="D5261" s="1341" t="str">
        <f t="shared" si="96"/>
        <v>MN8845</v>
      </c>
      <c r="E5261" s="1514" t="s">
        <v>121</v>
      </c>
      <c r="F5261" s="1390">
        <v>500</v>
      </c>
      <c r="G5261" s="1283">
        <v>1.6</v>
      </c>
      <c r="H5261" s="1283"/>
      <c r="I5261" s="1283"/>
      <c r="J5261" s="1283"/>
      <c r="K5261" s="1283"/>
      <c r="L5261" s="1283"/>
      <c r="M5261" s="1283"/>
      <c r="N5261" s="1283"/>
      <c r="O5261" s="1283"/>
      <c r="P5261" s="1283">
        <v>2.21</v>
      </c>
      <c r="R5261" s="1067"/>
      <c r="Z5261" s="21"/>
      <c r="AH5261"/>
    </row>
    <row r="5262" spans="1:34" ht="11.25" customHeight="1">
      <c r="A5262"/>
      <c r="B5262" s="1281" t="s">
        <v>63</v>
      </c>
      <c r="C5262" s="1282">
        <v>8855</v>
      </c>
      <c r="D5262" s="1341" t="str">
        <f t="shared" si="96"/>
        <v>MN8855</v>
      </c>
      <c r="E5262" s="1514" t="s">
        <v>121</v>
      </c>
      <c r="F5262" s="1390">
        <v>500</v>
      </c>
      <c r="G5262" s="1283">
        <v>0.11</v>
      </c>
      <c r="H5262" s="1283"/>
      <c r="I5262" s="1283"/>
      <c r="J5262" s="1283"/>
      <c r="K5262" s="1283"/>
      <c r="L5262" s="1283"/>
      <c r="M5262" s="1283"/>
      <c r="N5262" s="1283"/>
      <c r="O5262" s="1283"/>
      <c r="P5262" s="1283">
        <v>0.16</v>
      </c>
      <c r="R5262" s="1067"/>
      <c r="Z5262" s="21"/>
      <c r="AH5262"/>
    </row>
    <row r="5263" spans="1:34" ht="11.25" customHeight="1">
      <c r="A5263"/>
      <c r="B5263" s="1281" t="s">
        <v>63</v>
      </c>
      <c r="C5263" s="1282">
        <v>8856</v>
      </c>
      <c r="D5263" s="1341" t="str">
        <f t="shared" si="96"/>
        <v>MN8856</v>
      </c>
      <c r="E5263" s="1514" t="s">
        <v>121</v>
      </c>
      <c r="F5263" s="1390">
        <v>500</v>
      </c>
      <c r="G5263" s="1283">
        <v>0.49</v>
      </c>
      <c r="H5263" s="1283"/>
      <c r="I5263" s="1283"/>
      <c r="J5263" s="1283"/>
      <c r="K5263" s="1283"/>
      <c r="L5263" s="1283"/>
      <c r="M5263" s="1283"/>
      <c r="N5263" s="1283"/>
      <c r="O5263" s="1283"/>
      <c r="P5263" s="1283">
        <v>0.67</v>
      </c>
      <c r="R5263" s="1067"/>
      <c r="Z5263" s="21"/>
      <c r="AH5263"/>
    </row>
    <row r="5264" spans="1:34" ht="11.25" customHeight="1">
      <c r="A5264"/>
      <c r="B5264" s="1281" t="s">
        <v>63</v>
      </c>
      <c r="C5264" s="1282">
        <v>8864</v>
      </c>
      <c r="D5264" s="1341" t="str">
        <f t="shared" si="96"/>
        <v>MN8864</v>
      </c>
      <c r="E5264" s="1514" t="s">
        <v>123</v>
      </c>
      <c r="F5264" s="1390">
        <v>500</v>
      </c>
      <c r="G5264" s="1283">
        <v>2.06</v>
      </c>
      <c r="H5264" s="1283"/>
      <c r="I5264" s="1283"/>
      <c r="J5264" s="1283"/>
      <c r="K5264" s="1283"/>
      <c r="L5264" s="1283"/>
      <c r="M5264" s="1283"/>
      <c r="N5264" s="1283"/>
      <c r="O5264" s="1283"/>
      <c r="P5264" s="1283">
        <v>2.83</v>
      </c>
      <c r="R5264" s="1067"/>
      <c r="Z5264" s="21"/>
      <c r="AH5264"/>
    </row>
    <row r="5265" spans="1:34" ht="11.25" customHeight="1">
      <c r="A5265"/>
      <c r="B5265" s="1281" t="s">
        <v>63</v>
      </c>
      <c r="C5265" s="1282">
        <v>8868</v>
      </c>
      <c r="D5265" s="1341" t="str">
        <f t="shared" si="96"/>
        <v>MN8868</v>
      </c>
      <c r="E5265" s="1514" t="s">
        <v>121</v>
      </c>
      <c r="F5265" s="1390">
        <v>500</v>
      </c>
      <c r="G5265" s="1283">
        <v>0.45</v>
      </c>
      <c r="H5265" s="1283"/>
      <c r="I5265" s="1283"/>
      <c r="J5265" s="1283"/>
      <c r="K5265" s="1283"/>
      <c r="L5265" s="1283"/>
      <c r="M5265" s="1283"/>
      <c r="N5265" s="1283"/>
      <c r="O5265" s="1283"/>
      <c r="P5265" s="1283">
        <v>0.62</v>
      </c>
      <c r="R5265" s="1067"/>
      <c r="Z5265" s="21"/>
      <c r="AH5265"/>
    </row>
    <row r="5266" spans="1:34" ht="11.25" customHeight="1">
      <c r="A5266"/>
      <c r="B5266" s="1281" t="s">
        <v>63</v>
      </c>
      <c r="C5266" s="1282">
        <v>8869</v>
      </c>
      <c r="D5266" s="1341" t="str">
        <f t="shared" si="96"/>
        <v>MN8869</v>
      </c>
      <c r="E5266" s="1514" t="s">
        <v>121</v>
      </c>
      <c r="F5266" s="1390">
        <v>500</v>
      </c>
      <c r="G5266" s="1283">
        <v>1.05</v>
      </c>
      <c r="H5266" s="1283"/>
      <c r="I5266" s="1283"/>
      <c r="J5266" s="1283"/>
      <c r="K5266" s="1283"/>
      <c r="L5266" s="1283"/>
      <c r="M5266" s="1283"/>
      <c r="N5266" s="1283"/>
      <c r="O5266" s="1283"/>
      <c r="P5266" s="1283">
        <v>1.45</v>
      </c>
      <c r="R5266" s="1067"/>
      <c r="Z5266" s="21"/>
      <c r="AH5266"/>
    </row>
    <row r="5267" spans="1:34" ht="11.25" customHeight="1">
      <c r="A5267"/>
      <c r="B5267" s="1281" t="s">
        <v>63</v>
      </c>
      <c r="C5267" s="1282">
        <v>8901</v>
      </c>
      <c r="D5267" s="1341" t="str">
        <f t="shared" si="96"/>
        <v>MN8901</v>
      </c>
      <c r="E5267" s="1514" t="s">
        <v>123</v>
      </c>
      <c r="F5267" s="1390">
        <v>500</v>
      </c>
      <c r="G5267" s="1283">
        <v>0.13</v>
      </c>
      <c r="H5267" s="1283"/>
      <c r="I5267" s="1283"/>
      <c r="J5267" s="1283"/>
      <c r="K5267" s="1283"/>
      <c r="L5267" s="1283"/>
      <c r="M5267" s="1283"/>
      <c r="N5267" s="1283"/>
      <c r="O5267" s="1283"/>
      <c r="P5267" s="1283">
        <v>0.18</v>
      </c>
      <c r="R5267" s="1067"/>
      <c r="Z5267" s="21"/>
      <c r="AH5267"/>
    </row>
    <row r="5268" spans="1:34" ht="11.25" customHeight="1">
      <c r="A5268"/>
      <c r="B5268" s="1281" t="s">
        <v>63</v>
      </c>
      <c r="C5268" s="1282">
        <v>9012</v>
      </c>
      <c r="D5268" s="1341" t="str">
        <f t="shared" si="96"/>
        <v>MN9012</v>
      </c>
      <c r="E5268" s="1514" t="s">
        <v>121</v>
      </c>
      <c r="F5268" s="1390">
        <v>500</v>
      </c>
      <c r="G5268" s="1283">
        <v>0.92</v>
      </c>
      <c r="H5268" s="1283"/>
      <c r="I5268" s="1283"/>
      <c r="J5268" s="1283"/>
      <c r="K5268" s="1283"/>
      <c r="L5268" s="1283"/>
      <c r="M5268" s="1283"/>
      <c r="N5268" s="1283"/>
      <c r="O5268" s="1283"/>
      <c r="P5268" s="1283">
        <v>1.27</v>
      </c>
      <c r="R5268" s="1067"/>
      <c r="Z5268" s="21"/>
      <c r="AH5268"/>
    </row>
    <row r="5269" spans="1:34" ht="11.25" customHeight="1">
      <c r="A5269"/>
      <c r="B5269" s="1281" t="s">
        <v>63</v>
      </c>
      <c r="C5269" s="1282">
        <v>9014</v>
      </c>
      <c r="D5269" s="1341" t="str">
        <f t="shared" si="96"/>
        <v>MN9014</v>
      </c>
      <c r="E5269" s="1514" t="s">
        <v>125</v>
      </c>
      <c r="F5269" s="1390">
        <v>500</v>
      </c>
      <c r="G5269" s="1283">
        <v>3.39</v>
      </c>
      <c r="H5269" s="1283"/>
      <c r="I5269" s="1283"/>
      <c r="J5269" s="1283"/>
      <c r="K5269" s="1283"/>
      <c r="L5269" s="1283"/>
      <c r="M5269" s="1283"/>
      <c r="N5269" s="1283"/>
      <c r="O5269" s="1283"/>
      <c r="P5269" s="1283">
        <v>4.66</v>
      </c>
      <c r="R5269" s="1067"/>
      <c r="Z5269" s="21"/>
      <c r="AH5269"/>
    </row>
    <row r="5270" spans="1:34" ht="11.25" customHeight="1">
      <c r="A5270"/>
      <c r="B5270" s="1281" t="s">
        <v>63</v>
      </c>
      <c r="C5270" s="1282">
        <v>9015</v>
      </c>
      <c r="D5270" s="1341" t="str">
        <f t="shared" si="96"/>
        <v>MN9015</v>
      </c>
      <c r="E5270" s="1514" t="s">
        <v>125</v>
      </c>
      <c r="F5270" s="1390">
        <v>500</v>
      </c>
      <c r="G5270" s="1283">
        <v>3.39</v>
      </c>
      <c r="H5270" s="1283"/>
      <c r="I5270" s="1283"/>
      <c r="J5270" s="1283"/>
      <c r="K5270" s="1283"/>
      <c r="L5270" s="1283"/>
      <c r="M5270" s="1283"/>
      <c r="N5270" s="1283"/>
      <c r="O5270" s="1283"/>
      <c r="P5270" s="1283">
        <v>4.66</v>
      </c>
      <c r="R5270" s="1067"/>
      <c r="Z5270" s="21"/>
      <c r="AH5270"/>
    </row>
    <row r="5271" spans="1:34" ht="11.25" customHeight="1">
      <c r="A5271"/>
      <c r="B5271" s="1281" t="s">
        <v>63</v>
      </c>
      <c r="C5271" s="1282">
        <v>9016</v>
      </c>
      <c r="D5271" s="1341" t="str">
        <f t="shared" si="96"/>
        <v>MN9016</v>
      </c>
      <c r="E5271" s="1514" t="s">
        <v>124</v>
      </c>
      <c r="F5271" s="1390">
        <v>500</v>
      </c>
      <c r="G5271" s="1283">
        <v>3.21</v>
      </c>
      <c r="H5271" s="1283"/>
      <c r="I5271" s="1283"/>
      <c r="J5271" s="1283"/>
      <c r="K5271" s="1283"/>
      <c r="L5271" s="1283"/>
      <c r="M5271" s="1283"/>
      <c r="N5271" s="1283"/>
      <c r="O5271" s="1283"/>
      <c r="P5271" s="1283">
        <v>4.42</v>
      </c>
      <c r="R5271" s="1067"/>
      <c r="Z5271" s="21"/>
      <c r="AH5271"/>
    </row>
    <row r="5272" spans="1:34" ht="11.25" customHeight="1">
      <c r="A5272"/>
      <c r="B5272" s="1281" t="s">
        <v>63</v>
      </c>
      <c r="C5272" s="1282">
        <v>9033</v>
      </c>
      <c r="D5272" s="1341" t="str">
        <f t="shared" si="96"/>
        <v>MN9033</v>
      </c>
      <c r="E5272" s="1514" t="s">
        <v>123</v>
      </c>
      <c r="F5272" s="1390">
        <v>500</v>
      </c>
      <c r="G5272" s="1283">
        <v>2.56</v>
      </c>
      <c r="H5272" s="1283"/>
      <c r="I5272" s="1283"/>
      <c r="J5272" s="1283"/>
      <c r="K5272" s="1283"/>
      <c r="L5272" s="1283"/>
      <c r="M5272" s="1283"/>
      <c r="N5272" s="1283"/>
      <c r="O5272" s="1283"/>
      <c r="P5272" s="1283">
        <v>3.52</v>
      </c>
      <c r="R5272" s="1067"/>
      <c r="Z5272" s="21"/>
      <c r="AH5272"/>
    </row>
    <row r="5273" spans="1:34" ht="11.25" customHeight="1">
      <c r="A5273"/>
      <c r="B5273" s="1281" t="s">
        <v>63</v>
      </c>
      <c r="C5273" s="1282">
        <v>9040</v>
      </c>
      <c r="D5273" s="1341" t="str">
        <f t="shared" si="96"/>
        <v>MN9040</v>
      </c>
      <c r="E5273" s="1514" t="s">
        <v>124</v>
      </c>
      <c r="F5273" s="1390">
        <v>500</v>
      </c>
      <c r="G5273" s="1283">
        <v>3.58</v>
      </c>
      <c r="H5273" s="1283"/>
      <c r="I5273" s="1283"/>
      <c r="J5273" s="1283"/>
      <c r="K5273" s="1283"/>
      <c r="L5273" s="1283"/>
      <c r="M5273" s="1283"/>
      <c r="N5273" s="1283"/>
      <c r="O5273" s="1283"/>
      <c r="P5273" s="1283">
        <v>4.93</v>
      </c>
      <c r="R5273" s="1067"/>
      <c r="Z5273" s="21"/>
      <c r="AH5273"/>
    </row>
    <row r="5274" spans="1:34" ht="11.25" customHeight="1">
      <c r="A5274"/>
      <c r="B5274" s="1281" t="s">
        <v>63</v>
      </c>
      <c r="C5274" s="1282">
        <v>9044</v>
      </c>
      <c r="D5274" s="1341" t="str">
        <f t="shared" si="96"/>
        <v>MN9044</v>
      </c>
      <c r="E5274" s="1514" t="s">
        <v>125</v>
      </c>
      <c r="F5274" s="1390">
        <v>500</v>
      </c>
      <c r="G5274" s="1283">
        <v>1.38</v>
      </c>
      <c r="H5274" s="1283"/>
      <c r="I5274" s="1283"/>
      <c r="J5274" s="1283"/>
      <c r="K5274" s="1283"/>
      <c r="L5274" s="1283"/>
      <c r="M5274" s="1283"/>
      <c r="N5274" s="1283"/>
      <c r="O5274" s="1283"/>
      <c r="P5274" s="1283">
        <v>1.9</v>
      </c>
      <c r="R5274" s="1067"/>
      <c r="Z5274" s="21"/>
      <c r="AH5274"/>
    </row>
    <row r="5275" spans="1:34" ht="11.25" customHeight="1">
      <c r="A5275"/>
      <c r="B5275" s="1281" t="s">
        <v>63</v>
      </c>
      <c r="C5275" s="1282">
        <v>9052</v>
      </c>
      <c r="D5275" s="1341" t="str">
        <f t="shared" si="96"/>
        <v>MN9052</v>
      </c>
      <c r="E5275" s="1514" t="s">
        <v>121</v>
      </c>
      <c r="F5275" s="1390">
        <v>500</v>
      </c>
      <c r="G5275" s="1283">
        <v>2.09</v>
      </c>
      <c r="H5275" s="1283"/>
      <c r="I5275" s="1283"/>
      <c r="J5275" s="1283"/>
      <c r="K5275" s="1283"/>
      <c r="L5275" s="1283"/>
      <c r="M5275" s="1283"/>
      <c r="N5275" s="1283"/>
      <c r="O5275" s="1283"/>
      <c r="P5275" s="1283">
        <v>2.88</v>
      </c>
      <c r="R5275" s="1067"/>
      <c r="Z5275" s="21"/>
      <c r="AH5275"/>
    </row>
    <row r="5276" spans="1:34" ht="11.25" customHeight="1">
      <c r="A5276"/>
      <c r="B5276" s="1281" t="s">
        <v>63</v>
      </c>
      <c r="C5276" s="1282">
        <v>9054</v>
      </c>
      <c r="D5276" s="1341" t="str">
        <f t="shared" si="96"/>
        <v>MN9054</v>
      </c>
      <c r="E5276" s="1514" t="s">
        <v>123</v>
      </c>
      <c r="F5276" s="1390">
        <v>500</v>
      </c>
      <c r="G5276" s="1283">
        <v>2.79</v>
      </c>
      <c r="H5276" s="1283"/>
      <c r="I5276" s="1283"/>
      <c r="J5276" s="1283"/>
      <c r="K5276" s="1283"/>
      <c r="L5276" s="1283"/>
      <c r="M5276" s="1283"/>
      <c r="N5276" s="1283"/>
      <c r="O5276" s="1283"/>
      <c r="P5276" s="1283">
        <v>3.84</v>
      </c>
      <c r="R5276" s="1067"/>
      <c r="Z5276" s="21"/>
      <c r="AH5276"/>
    </row>
    <row r="5277" spans="1:34" ht="11.25" customHeight="1">
      <c r="A5277"/>
      <c r="B5277" s="1281" t="s">
        <v>63</v>
      </c>
      <c r="C5277" s="1282">
        <v>9058</v>
      </c>
      <c r="D5277" s="1341" t="str">
        <f t="shared" si="96"/>
        <v>MN9058</v>
      </c>
      <c r="E5277" s="1514" t="s">
        <v>121</v>
      </c>
      <c r="F5277" s="1390">
        <v>500</v>
      </c>
      <c r="G5277" s="1283">
        <v>2.09</v>
      </c>
      <c r="H5277" s="1283"/>
      <c r="I5277" s="1283"/>
      <c r="J5277" s="1283"/>
      <c r="K5277" s="1283"/>
      <c r="L5277" s="1283"/>
      <c r="M5277" s="1283"/>
      <c r="N5277" s="1283"/>
      <c r="O5277" s="1283"/>
      <c r="P5277" s="1283">
        <v>2.88</v>
      </c>
      <c r="R5277" s="1067"/>
      <c r="Z5277" s="21"/>
      <c r="AH5277"/>
    </row>
    <row r="5278" spans="1:34" ht="11.25" customHeight="1">
      <c r="A5278"/>
      <c r="B5278" s="1281" t="s">
        <v>63</v>
      </c>
      <c r="C5278" s="1282">
        <v>9060</v>
      </c>
      <c r="D5278" s="1341" t="str">
        <f t="shared" si="96"/>
        <v>MN9060</v>
      </c>
      <c r="E5278" s="1514" t="s">
        <v>121</v>
      </c>
      <c r="F5278" s="1390">
        <v>500</v>
      </c>
      <c r="G5278" s="1283">
        <v>1.72</v>
      </c>
      <c r="H5278" s="1283"/>
      <c r="I5278" s="1283"/>
      <c r="J5278" s="1283"/>
      <c r="K5278" s="1283"/>
      <c r="L5278" s="1283"/>
      <c r="M5278" s="1283"/>
      <c r="N5278" s="1283"/>
      <c r="O5278" s="1283"/>
      <c r="P5278" s="1283">
        <v>2.36</v>
      </c>
      <c r="R5278" s="1067"/>
      <c r="Z5278" s="21"/>
      <c r="AH5278"/>
    </row>
    <row r="5279" spans="1:34" ht="11.25" customHeight="1">
      <c r="A5279"/>
      <c r="B5279" s="1281" t="s">
        <v>63</v>
      </c>
      <c r="C5279" s="1282">
        <v>9061</v>
      </c>
      <c r="D5279" s="1341" t="str">
        <f t="shared" si="96"/>
        <v>MN9061</v>
      </c>
      <c r="E5279" s="1514" t="s">
        <v>125</v>
      </c>
      <c r="F5279" s="1390">
        <v>500</v>
      </c>
      <c r="G5279" s="1283">
        <v>1.3</v>
      </c>
      <c r="H5279" s="1283"/>
      <c r="I5279" s="1283"/>
      <c r="J5279" s="1283"/>
      <c r="K5279" s="1283"/>
      <c r="L5279" s="1283"/>
      <c r="M5279" s="1283"/>
      <c r="N5279" s="1283"/>
      <c r="O5279" s="1283"/>
      <c r="P5279" s="1283">
        <v>1.78</v>
      </c>
      <c r="R5279" s="1067"/>
      <c r="Z5279" s="21"/>
      <c r="AH5279"/>
    </row>
    <row r="5280" spans="1:34" ht="11.25" customHeight="1">
      <c r="A5280"/>
      <c r="B5280" s="1281" t="s">
        <v>63</v>
      </c>
      <c r="C5280" s="1282">
        <v>9062</v>
      </c>
      <c r="D5280" s="1341" t="str">
        <f t="shared" si="96"/>
        <v>MN9062</v>
      </c>
      <c r="E5280" s="1514" t="s">
        <v>125</v>
      </c>
      <c r="F5280" s="1390">
        <v>500</v>
      </c>
      <c r="G5280" s="1283">
        <v>1.47</v>
      </c>
      <c r="H5280" s="1283"/>
      <c r="I5280" s="1283"/>
      <c r="J5280" s="1283"/>
      <c r="K5280" s="1283"/>
      <c r="L5280" s="1283"/>
      <c r="M5280" s="1283"/>
      <c r="N5280" s="1283"/>
      <c r="O5280" s="1283"/>
      <c r="P5280" s="1283">
        <v>2.0299999999999998</v>
      </c>
      <c r="R5280" s="1067"/>
      <c r="Z5280" s="21"/>
      <c r="AH5280"/>
    </row>
    <row r="5281" spans="1:34" ht="11.25" customHeight="1">
      <c r="A5281"/>
      <c r="B5281" s="1281" t="s">
        <v>63</v>
      </c>
      <c r="C5281" s="1282">
        <v>9063</v>
      </c>
      <c r="D5281" s="1341" t="str">
        <f t="shared" si="96"/>
        <v>MN9063</v>
      </c>
      <c r="E5281" s="1514" t="s">
        <v>121</v>
      </c>
      <c r="F5281" s="1390">
        <v>500</v>
      </c>
      <c r="G5281" s="1283">
        <v>1.07</v>
      </c>
      <c r="H5281" s="1283"/>
      <c r="I5281" s="1283"/>
      <c r="J5281" s="1283"/>
      <c r="K5281" s="1283"/>
      <c r="L5281" s="1283"/>
      <c r="M5281" s="1283"/>
      <c r="N5281" s="1283"/>
      <c r="O5281" s="1283"/>
      <c r="P5281" s="1283">
        <v>1.47</v>
      </c>
      <c r="R5281" s="1067"/>
      <c r="Z5281" s="21"/>
      <c r="AH5281"/>
    </row>
    <row r="5282" spans="1:34" ht="11.25" customHeight="1">
      <c r="A5282"/>
      <c r="B5282" s="1281" t="s">
        <v>63</v>
      </c>
      <c r="C5282" s="1282">
        <v>9077</v>
      </c>
      <c r="D5282" s="1341" t="str">
        <f t="shared" si="96"/>
        <v>MN9077</v>
      </c>
      <c r="E5282" s="1514" t="s">
        <v>122</v>
      </c>
      <c r="F5282" s="1390">
        <v>500</v>
      </c>
      <c r="G5282" s="1283">
        <v>3.16</v>
      </c>
      <c r="H5282" s="1283"/>
      <c r="I5282" s="1283"/>
      <c r="J5282" s="1283"/>
      <c r="K5282" s="1283"/>
      <c r="L5282" s="1283"/>
      <c r="M5282" s="1283"/>
      <c r="N5282" s="1283"/>
      <c r="O5282" s="1283"/>
      <c r="P5282" s="1283">
        <v>4.3499999999999996</v>
      </c>
      <c r="R5282" s="1067"/>
      <c r="Z5282" s="21"/>
      <c r="AH5282"/>
    </row>
    <row r="5283" spans="1:34" ht="11.25" customHeight="1">
      <c r="A5283"/>
      <c r="B5283" s="1281" t="s">
        <v>63</v>
      </c>
      <c r="C5283" s="1282">
        <v>9082</v>
      </c>
      <c r="D5283" s="1341" t="str">
        <f t="shared" si="96"/>
        <v>MN9082</v>
      </c>
      <c r="E5283" s="1514" t="s">
        <v>121</v>
      </c>
      <c r="F5283" s="1390">
        <v>500</v>
      </c>
      <c r="G5283" s="1283">
        <v>1.41</v>
      </c>
      <c r="H5283" s="1283"/>
      <c r="I5283" s="1283"/>
      <c r="J5283" s="1283"/>
      <c r="K5283" s="1283"/>
      <c r="L5283" s="1283"/>
      <c r="M5283" s="1283"/>
      <c r="N5283" s="1283"/>
      <c r="O5283" s="1283"/>
      <c r="P5283" s="1283">
        <v>1.94</v>
      </c>
      <c r="R5283" s="1067"/>
      <c r="Z5283" s="21"/>
      <c r="AH5283"/>
    </row>
    <row r="5284" spans="1:34" ht="11.25" customHeight="1">
      <c r="A5284"/>
      <c r="B5284" s="1281" t="s">
        <v>63</v>
      </c>
      <c r="C5284" s="1282">
        <v>9083</v>
      </c>
      <c r="D5284" s="1341" t="str">
        <f t="shared" si="96"/>
        <v>MN9083</v>
      </c>
      <c r="E5284" s="1514" t="s">
        <v>121</v>
      </c>
      <c r="F5284" s="1390">
        <v>500</v>
      </c>
      <c r="G5284" s="1283">
        <v>1.28</v>
      </c>
      <c r="H5284" s="1283"/>
      <c r="I5284" s="1283"/>
      <c r="J5284" s="1283"/>
      <c r="K5284" s="1283"/>
      <c r="L5284" s="1283"/>
      <c r="M5284" s="1283"/>
      <c r="N5284" s="1283"/>
      <c r="O5284" s="1283"/>
      <c r="P5284" s="1283">
        <v>1.76</v>
      </c>
      <c r="R5284" s="1067"/>
      <c r="Z5284" s="21"/>
      <c r="AH5284"/>
    </row>
    <row r="5285" spans="1:34" ht="11.25" customHeight="1">
      <c r="A5285"/>
      <c r="B5285" s="1281" t="s">
        <v>63</v>
      </c>
      <c r="C5285" s="1282">
        <v>9084</v>
      </c>
      <c r="D5285" s="1341" t="str">
        <f t="shared" si="96"/>
        <v>MN9084</v>
      </c>
      <c r="E5285" s="1514" t="s">
        <v>122</v>
      </c>
      <c r="F5285" s="1390">
        <v>500</v>
      </c>
      <c r="G5285" s="1283">
        <v>1.6</v>
      </c>
      <c r="H5285" s="1283"/>
      <c r="I5285" s="1283"/>
      <c r="J5285" s="1283"/>
      <c r="K5285" s="1283"/>
      <c r="L5285" s="1283"/>
      <c r="M5285" s="1283"/>
      <c r="N5285" s="1283"/>
      <c r="O5285" s="1283"/>
      <c r="P5285" s="1283">
        <v>2.21</v>
      </c>
      <c r="R5285" s="1067"/>
      <c r="Z5285" s="21"/>
      <c r="AH5285"/>
    </row>
    <row r="5286" spans="1:34" ht="11.25" customHeight="1">
      <c r="A5286"/>
      <c r="B5286" s="1281" t="s">
        <v>63</v>
      </c>
      <c r="C5286" s="1282">
        <v>9088</v>
      </c>
      <c r="D5286" s="1341" t="str">
        <f t="shared" si="96"/>
        <v>MN9088</v>
      </c>
      <c r="E5286" s="1514" t="s">
        <v>122</v>
      </c>
      <c r="F5286" s="1390">
        <v>500</v>
      </c>
      <c r="G5286" s="1283">
        <v>5.15</v>
      </c>
      <c r="H5286" s="1283"/>
      <c r="I5286" s="1283"/>
      <c r="J5286" s="1283"/>
      <c r="K5286" s="1283"/>
      <c r="L5286" s="1283"/>
      <c r="M5286" s="1283"/>
      <c r="N5286" s="1283"/>
      <c r="O5286" s="1283"/>
      <c r="P5286" s="1283">
        <v>7.09</v>
      </c>
      <c r="R5286" s="1067"/>
      <c r="Z5286" s="21"/>
      <c r="AH5286"/>
    </row>
    <row r="5287" spans="1:34" ht="11.25" customHeight="1">
      <c r="A5287"/>
      <c r="B5287" s="1281" t="s">
        <v>63</v>
      </c>
      <c r="C5287" s="1282">
        <v>9093</v>
      </c>
      <c r="D5287" s="1341" t="str">
        <f t="shared" si="96"/>
        <v>MN9093</v>
      </c>
      <c r="E5287" s="1514" t="s">
        <v>125</v>
      </c>
      <c r="F5287" s="1390">
        <v>500</v>
      </c>
      <c r="G5287" s="1283">
        <v>1.36</v>
      </c>
      <c r="H5287" s="1283"/>
      <c r="I5287" s="1283"/>
      <c r="J5287" s="1283"/>
      <c r="K5287" s="1283"/>
      <c r="L5287" s="1283"/>
      <c r="M5287" s="1283"/>
      <c r="N5287" s="1283"/>
      <c r="O5287" s="1283"/>
      <c r="P5287" s="1283">
        <v>1.87</v>
      </c>
      <c r="R5287" s="1067"/>
      <c r="Z5287" s="21"/>
      <c r="AH5287"/>
    </row>
    <row r="5288" spans="1:34" ht="11.25" customHeight="1">
      <c r="A5288"/>
      <c r="B5288" s="1281" t="s">
        <v>63</v>
      </c>
      <c r="C5288" s="1282">
        <v>9101</v>
      </c>
      <c r="D5288" s="1341" t="str">
        <f t="shared" si="96"/>
        <v>MN9101</v>
      </c>
      <c r="E5288" s="1514" t="s">
        <v>121</v>
      </c>
      <c r="F5288" s="1390">
        <v>500</v>
      </c>
      <c r="G5288" s="1283">
        <v>4.42</v>
      </c>
      <c r="H5288" s="1283"/>
      <c r="I5288" s="1283"/>
      <c r="J5288" s="1283"/>
      <c r="K5288" s="1283"/>
      <c r="L5288" s="1283"/>
      <c r="M5288" s="1283"/>
      <c r="N5288" s="1283"/>
      <c r="O5288" s="1283"/>
      <c r="P5288" s="1283">
        <v>6.09</v>
      </c>
      <c r="R5288" s="1067"/>
      <c r="Z5288" s="21"/>
      <c r="AH5288"/>
    </row>
    <row r="5289" spans="1:34" ht="11.25" customHeight="1">
      <c r="A5289"/>
      <c r="B5289" s="1281" t="s">
        <v>63</v>
      </c>
      <c r="C5289" s="1282">
        <v>9102</v>
      </c>
      <c r="D5289" s="1341" t="str">
        <f t="shared" si="96"/>
        <v>MN9102</v>
      </c>
      <c r="E5289" s="1514" t="s">
        <v>121</v>
      </c>
      <c r="F5289" s="1390">
        <v>500</v>
      </c>
      <c r="G5289" s="1283">
        <v>3.37</v>
      </c>
      <c r="H5289" s="1283"/>
      <c r="I5289" s="1283"/>
      <c r="J5289" s="1283"/>
      <c r="K5289" s="1283"/>
      <c r="L5289" s="1283"/>
      <c r="M5289" s="1283"/>
      <c r="N5289" s="1283"/>
      <c r="O5289" s="1283"/>
      <c r="P5289" s="1283">
        <v>4.6399999999999997</v>
      </c>
      <c r="R5289" s="1067"/>
      <c r="Z5289" s="21"/>
      <c r="AH5289"/>
    </row>
    <row r="5290" spans="1:34" ht="11.25" customHeight="1">
      <c r="A5290"/>
      <c r="B5290" s="1281" t="s">
        <v>63</v>
      </c>
      <c r="C5290" s="1282">
        <v>9154</v>
      </c>
      <c r="D5290" s="1341" t="str">
        <f t="shared" si="96"/>
        <v>MN9154</v>
      </c>
      <c r="E5290" s="1514" t="s">
        <v>124</v>
      </c>
      <c r="F5290" s="1390">
        <v>500</v>
      </c>
      <c r="G5290" s="1283">
        <v>1.88</v>
      </c>
      <c r="H5290" s="1283"/>
      <c r="I5290" s="1283"/>
      <c r="J5290" s="1283"/>
      <c r="K5290" s="1283"/>
      <c r="L5290" s="1283"/>
      <c r="M5290" s="1283"/>
      <c r="N5290" s="1283"/>
      <c r="O5290" s="1283"/>
      <c r="P5290" s="1283">
        <v>2.59</v>
      </c>
      <c r="R5290" s="1067"/>
      <c r="Z5290" s="21"/>
      <c r="AH5290"/>
    </row>
    <row r="5291" spans="1:34" ht="11.25" customHeight="1">
      <c r="A5291"/>
      <c r="B5291" s="1281" t="s">
        <v>63</v>
      </c>
      <c r="C5291" s="1282">
        <v>9156</v>
      </c>
      <c r="D5291" s="1341" t="str">
        <f t="shared" si="96"/>
        <v>MN9156</v>
      </c>
      <c r="E5291" s="1514" t="s">
        <v>123</v>
      </c>
      <c r="F5291" s="1390">
        <v>500</v>
      </c>
      <c r="G5291" s="1283">
        <v>2.67</v>
      </c>
      <c r="H5291" s="1283"/>
      <c r="I5291" s="1283"/>
      <c r="J5291" s="1283"/>
      <c r="K5291" s="1283"/>
      <c r="L5291" s="1283"/>
      <c r="M5291" s="1283"/>
      <c r="N5291" s="1283"/>
      <c r="O5291" s="1283"/>
      <c r="P5291" s="1283">
        <v>3.68</v>
      </c>
      <c r="R5291" s="1067"/>
      <c r="Z5291" s="21"/>
      <c r="AH5291"/>
    </row>
    <row r="5292" spans="1:34" ht="11.25" customHeight="1">
      <c r="A5292"/>
      <c r="B5292" s="1281" t="s">
        <v>63</v>
      </c>
      <c r="C5292" s="1282">
        <v>9178</v>
      </c>
      <c r="D5292" s="1341" t="str">
        <f t="shared" si="96"/>
        <v>MN9178</v>
      </c>
      <c r="E5292" s="1514" t="s">
        <v>122</v>
      </c>
      <c r="F5292" s="1390">
        <v>500</v>
      </c>
      <c r="G5292" s="1283">
        <v>5.35</v>
      </c>
      <c r="H5292" s="1283"/>
      <c r="I5292" s="1283"/>
      <c r="J5292" s="1283"/>
      <c r="K5292" s="1283"/>
      <c r="L5292" s="1283"/>
      <c r="M5292" s="1283"/>
      <c r="N5292" s="1283"/>
      <c r="O5292" s="1283"/>
      <c r="P5292" s="1283">
        <v>7.36</v>
      </c>
      <c r="R5292" s="1067"/>
      <c r="Z5292" s="21"/>
      <c r="AH5292"/>
    </row>
    <row r="5293" spans="1:34" ht="11.25" customHeight="1">
      <c r="A5293"/>
      <c r="B5293" s="1281" t="s">
        <v>63</v>
      </c>
      <c r="C5293" s="1282">
        <v>9179</v>
      </c>
      <c r="D5293" s="1341" t="str">
        <f t="shared" si="96"/>
        <v>MN9179</v>
      </c>
      <c r="E5293" s="1514" t="s">
        <v>122</v>
      </c>
      <c r="F5293" s="1390">
        <v>650</v>
      </c>
      <c r="G5293" s="1283">
        <v>7.58</v>
      </c>
      <c r="H5293" s="1283"/>
      <c r="I5293" s="1283"/>
      <c r="J5293" s="1283"/>
      <c r="K5293" s="1283"/>
      <c r="L5293" s="1283"/>
      <c r="M5293" s="1283"/>
      <c r="N5293" s="1283"/>
      <c r="O5293" s="1283"/>
      <c r="P5293" s="1283">
        <v>10.44</v>
      </c>
      <c r="R5293" s="1067"/>
      <c r="Z5293" s="21"/>
      <c r="AH5293"/>
    </row>
    <row r="5294" spans="1:34" ht="11.25" customHeight="1">
      <c r="A5294"/>
      <c r="B5294" s="1281" t="s">
        <v>63</v>
      </c>
      <c r="C5294" s="1282">
        <v>9180</v>
      </c>
      <c r="D5294" s="1341" t="str">
        <f t="shared" si="96"/>
        <v>MN9180</v>
      </c>
      <c r="E5294" s="1514" t="s">
        <v>124</v>
      </c>
      <c r="F5294" s="1390">
        <v>500</v>
      </c>
      <c r="G5294" s="1283">
        <v>5.15</v>
      </c>
      <c r="H5294" s="1283"/>
      <c r="I5294" s="1283"/>
      <c r="J5294" s="1283"/>
      <c r="K5294" s="1283"/>
      <c r="L5294" s="1283"/>
      <c r="M5294" s="1283"/>
      <c r="N5294" s="1283"/>
      <c r="O5294" s="1283"/>
      <c r="P5294" s="1283">
        <v>7.09</v>
      </c>
      <c r="R5294" s="1067"/>
      <c r="Z5294" s="21"/>
      <c r="AH5294"/>
    </row>
    <row r="5295" spans="1:34" ht="11.25" customHeight="1">
      <c r="A5295"/>
      <c r="B5295" s="1281" t="s">
        <v>63</v>
      </c>
      <c r="C5295" s="1282">
        <v>9182</v>
      </c>
      <c r="D5295" s="1341" t="str">
        <f t="shared" si="96"/>
        <v>MN9182</v>
      </c>
      <c r="E5295" s="1514" t="s">
        <v>123</v>
      </c>
      <c r="F5295" s="1390">
        <v>500</v>
      </c>
      <c r="G5295" s="1283">
        <v>2.14</v>
      </c>
      <c r="H5295" s="1283"/>
      <c r="I5295" s="1283"/>
      <c r="J5295" s="1283"/>
      <c r="K5295" s="1283"/>
      <c r="L5295" s="1283"/>
      <c r="M5295" s="1283"/>
      <c r="N5295" s="1283"/>
      <c r="O5295" s="1283"/>
      <c r="P5295" s="1283">
        <v>2.94</v>
      </c>
      <c r="R5295" s="1067"/>
      <c r="Z5295" s="21"/>
      <c r="AH5295"/>
    </row>
    <row r="5296" spans="1:34" ht="11.25" customHeight="1">
      <c r="A5296"/>
      <c r="B5296" s="1281" t="s">
        <v>63</v>
      </c>
      <c r="C5296" s="1282">
        <v>9186</v>
      </c>
      <c r="D5296" s="1341" t="str">
        <f t="shared" si="96"/>
        <v>MN9186</v>
      </c>
      <c r="E5296" s="1514" t="s">
        <v>122</v>
      </c>
      <c r="F5296" s="1390">
        <v>1000</v>
      </c>
      <c r="G5296" s="1283">
        <v>25.87</v>
      </c>
      <c r="H5296" s="1283"/>
      <c r="I5296" s="1283"/>
      <c r="J5296" s="1283"/>
      <c r="K5296" s="1283"/>
      <c r="L5296" s="1283"/>
      <c r="M5296" s="1283"/>
      <c r="N5296" s="1283"/>
      <c r="O5296" s="1283"/>
      <c r="P5296" s="1283">
        <v>35.61</v>
      </c>
      <c r="R5296" s="1067"/>
      <c r="Z5296" s="21"/>
      <c r="AH5296"/>
    </row>
    <row r="5297" spans="1:34" ht="11.25" customHeight="1">
      <c r="A5297"/>
      <c r="B5297" s="1281" t="s">
        <v>63</v>
      </c>
      <c r="C5297" s="1282">
        <v>9220</v>
      </c>
      <c r="D5297" s="1341" t="str">
        <f t="shared" si="96"/>
        <v>MN9220</v>
      </c>
      <c r="E5297" s="1514" t="s">
        <v>121</v>
      </c>
      <c r="F5297" s="1390">
        <v>500</v>
      </c>
      <c r="G5297" s="1283">
        <v>5.04</v>
      </c>
      <c r="H5297" s="1283"/>
      <c r="I5297" s="1283"/>
      <c r="J5297" s="1283"/>
      <c r="K5297" s="1283"/>
      <c r="L5297" s="1283"/>
      <c r="M5297" s="1283"/>
      <c r="N5297" s="1283"/>
      <c r="O5297" s="1283"/>
      <c r="P5297" s="1283">
        <v>6.94</v>
      </c>
      <c r="R5297" s="1067"/>
      <c r="Z5297" s="21"/>
      <c r="AH5297"/>
    </row>
    <row r="5298" spans="1:34" ht="11.25" customHeight="1">
      <c r="A5298"/>
      <c r="B5298" s="1281" t="s">
        <v>63</v>
      </c>
      <c r="C5298" s="1282">
        <v>9402</v>
      </c>
      <c r="D5298" s="1341" t="str">
        <f t="shared" si="96"/>
        <v>MN9402</v>
      </c>
      <c r="E5298" s="1514" t="s">
        <v>121</v>
      </c>
      <c r="F5298" s="1390">
        <v>600</v>
      </c>
      <c r="G5298" s="1283">
        <v>6.59</v>
      </c>
      <c r="H5298" s="1283"/>
      <c r="I5298" s="1283"/>
      <c r="J5298" s="1283"/>
      <c r="K5298" s="1283"/>
      <c r="L5298" s="1283"/>
      <c r="M5298" s="1283"/>
      <c r="N5298" s="1283"/>
      <c r="O5298" s="1283"/>
      <c r="P5298" s="1283">
        <v>9.08</v>
      </c>
      <c r="R5298" s="1067"/>
      <c r="Z5298" s="21"/>
      <c r="AH5298"/>
    </row>
    <row r="5299" spans="1:34" ht="11.25" customHeight="1">
      <c r="A5299"/>
      <c r="B5299" s="1281" t="s">
        <v>63</v>
      </c>
      <c r="C5299" s="1282">
        <v>9403</v>
      </c>
      <c r="D5299" s="1341" t="str">
        <f t="shared" si="96"/>
        <v>MN9403</v>
      </c>
      <c r="E5299" s="1514" t="s">
        <v>124</v>
      </c>
      <c r="F5299" s="1390">
        <v>600</v>
      </c>
      <c r="G5299" s="1283">
        <v>6.59</v>
      </c>
      <c r="H5299" s="1283"/>
      <c r="I5299" s="1283"/>
      <c r="J5299" s="1283"/>
      <c r="K5299" s="1283"/>
      <c r="L5299" s="1283"/>
      <c r="M5299" s="1283"/>
      <c r="N5299" s="1283"/>
      <c r="O5299" s="1283"/>
      <c r="P5299" s="1283">
        <v>9.08</v>
      </c>
      <c r="R5299" s="1067"/>
      <c r="Z5299" s="21"/>
      <c r="AH5299"/>
    </row>
    <row r="5300" spans="1:34" ht="11.25" customHeight="1">
      <c r="A5300"/>
      <c r="B5300" s="1281" t="s">
        <v>63</v>
      </c>
      <c r="C5300" s="1282">
        <v>9410</v>
      </c>
      <c r="D5300" s="1341" t="str">
        <f t="shared" si="96"/>
        <v>MN9410</v>
      </c>
      <c r="E5300" s="1514" t="s">
        <v>122</v>
      </c>
      <c r="F5300" s="1390">
        <v>500</v>
      </c>
      <c r="G5300" s="1283">
        <v>2.5299999999999998</v>
      </c>
      <c r="H5300" s="1283"/>
      <c r="I5300" s="1283"/>
      <c r="J5300" s="1283"/>
      <c r="K5300" s="1283"/>
      <c r="L5300" s="1283"/>
      <c r="M5300" s="1283"/>
      <c r="N5300" s="1283"/>
      <c r="O5300" s="1283"/>
      <c r="P5300" s="1283">
        <v>3.48</v>
      </c>
      <c r="R5300" s="1067"/>
      <c r="Z5300" s="21"/>
      <c r="AH5300"/>
    </row>
    <row r="5301" spans="1:34" ht="11.25" customHeight="1">
      <c r="A5301"/>
      <c r="B5301" s="1281" t="s">
        <v>63</v>
      </c>
      <c r="C5301" s="1282">
        <v>9501</v>
      </c>
      <c r="D5301" s="1341" t="str">
        <f t="shared" si="96"/>
        <v>MN9501</v>
      </c>
      <c r="E5301" s="1514" t="s">
        <v>125</v>
      </c>
      <c r="F5301" s="1390">
        <v>500</v>
      </c>
      <c r="G5301" s="1283">
        <v>3.34</v>
      </c>
      <c r="H5301" s="1283"/>
      <c r="I5301" s="1283"/>
      <c r="J5301" s="1283"/>
      <c r="K5301" s="1283"/>
      <c r="L5301" s="1283"/>
      <c r="M5301" s="1283"/>
      <c r="N5301" s="1283"/>
      <c r="O5301" s="1283"/>
      <c r="P5301" s="1283">
        <v>4.59</v>
      </c>
      <c r="R5301" s="1067"/>
      <c r="Z5301" s="21"/>
      <c r="AH5301"/>
    </row>
    <row r="5302" spans="1:34" ht="11.25" customHeight="1">
      <c r="A5302"/>
      <c r="B5302" s="1281" t="s">
        <v>63</v>
      </c>
      <c r="C5302" s="1282">
        <v>9516</v>
      </c>
      <c r="D5302" s="1341" t="str">
        <f t="shared" si="96"/>
        <v>MN9516</v>
      </c>
      <c r="E5302" s="1514" t="s">
        <v>121</v>
      </c>
      <c r="F5302" s="1390">
        <v>500</v>
      </c>
      <c r="G5302" s="1283">
        <v>4.62</v>
      </c>
      <c r="H5302" s="1283"/>
      <c r="I5302" s="1283"/>
      <c r="J5302" s="1283"/>
      <c r="K5302" s="1283"/>
      <c r="L5302" s="1283"/>
      <c r="M5302" s="1283"/>
      <c r="N5302" s="1283"/>
      <c r="O5302" s="1283"/>
      <c r="P5302" s="1283">
        <v>6.36</v>
      </c>
      <c r="R5302" s="1067"/>
      <c r="Z5302" s="21"/>
      <c r="AH5302"/>
    </row>
    <row r="5303" spans="1:34" ht="11.25" customHeight="1">
      <c r="A5303"/>
      <c r="B5303" s="1281" t="s">
        <v>63</v>
      </c>
      <c r="C5303" s="1282">
        <v>9519</v>
      </c>
      <c r="D5303" s="1341" t="str">
        <f t="shared" si="96"/>
        <v>MN9519</v>
      </c>
      <c r="E5303" s="1514" t="s">
        <v>121</v>
      </c>
      <c r="F5303" s="1390">
        <v>500</v>
      </c>
      <c r="G5303" s="1283">
        <v>3.86</v>
      </c>
      <c r="H5303" s="1283"/>
      <c r="I5303" s="1283"/>
      <c r="J5303" s="1283"/>
      <c r="K5303" s="1283"/>
      <c r="L5303" s="1283"/>
      <c r="M5303" s="1283"/>
      <c r="N5303" s="1283"/>
      <c r="O5303" s="1283"/>
      <c r="P5303" s="1283">
        <v>5.31</v>
      </c>
      <c r="R5303" s="1067"/>
      <c r="Z5303" s="21"/>
      <c r="AH5303"/>
    </row>
    <row r="5304" spans="1:34" ht="11.25" customHeight="1">
      <c r="A5304"/>
      <c r="B5304" s="1281" t="s">
        <v>63</v>
      </c>
      <c r="C5304" s="1282">
        <v>9521</v>
      </c>
      <c r="D5304" s="1341" t="str">
        <f t="shared" si="96"/>
        <v>MN9521</v>
      </c>
      <c r="E5304" s="1514" t="s">
        <v>125</v>
      </c>
      <c r="F5304" s="1390">
        <v>500</v>
      </c>
      <c r="G5304" s="1283">
        <v>3.97</v>
      </c>
      <c r="H5304" s="1283"/>
      <c r="I5304" s="1283"/>
      <c r="J5304" s="1283"/>
      <c r="K5304" s="1283"/>
      <c r="L5304" s="1283"/>
      <c r="M5304" s="1283"/>
      <c r="N5304" s="1283"/>
      <c r="O5304" s="1283"/>
      <c r="P5304" s="1283">
        <v>5.46</v>
      </c>
      <c r="R5304" s="1067"/>
      <c r="Z5304" s="21"/>
      <c r="AH5304"/>
    </row>
    <row r="5305" spans="1:34" ht="11.25" customHeight="1">
      <c r="A5305"/>
      <c r="B5305" s="1281" t="s">
        <v>63</v>
      </c>
      <c r="C5305" s="1282">
        <v>9522</v>
      </c>
      <c r="D5305" s="1341" t="str">
        <f t="shared" si="96"/>
        <v>MN9522</v>
      </c>
      <c r="E5305" s="1514" t="s">
        <v>121</v>
      </c>
      <c r="F5305" s="1390">
        <v>500</v>
      </c>
      <c r="G5305" s="1283">
        <v>3.94</v>
      </c>
      <c r="H5305" s="1283"/>
      <c r="I5305" s="1283"/>
      <c r="J5305" s="1283"/>
      <c r="K5305" s="1283"/>
      <c r="L5305" s="1283"/>
      <c r="M5305" s="1283"/>
      <c r="N5305" s="1283"/>
      <c r="O5305" s="1283"/>
      <c r="P5305" s="1283">
        <v>5.42</v>
      </c>
      <c r="R5305" s="1067"/>
      <c r="Z5305" s="21"/>
      <c r="AH5305"/>
    </row>
    <row r="5306" spans="1:34" ht="11.25" customHeight="1">
      <c r="A5306"/>
      <c r="B5306" s="1281" t="s">
        <v>63</v>
      </c>
      <c r="C5306" s="1282">
        <v>9534</v>
      </c>
      <c r="D5306" s="1341" t="str">
        <f t="shared" si="96"/>
        <v>MN9534</v>
      </c>
      <c r="E5306" s="1514" t="s">
        <v>124</v>
      </c>
      <c r="F5306" s="1390">
        <v>500</v>
      </c>
      <c r="G5306" s="1283">
        <v>5.0199999999999996</v>
      </c>
      <c r="H5306" s="1283"/>
      <c r="I5306" s="1283"/>
      <c r="J5306" s="1283"/>
      <c r="K5306" s="1283"/>
      <c r="L5306" s="1283"/>
      <c r="M5306" s="1283"/>
      <c r="N5306" s="1283"/>
      <c r="O5306" s="1283"/>
      <c r="P5306" s="1283">
        <v>6.91</v>
      </c>
      <c r="R5306" s="1067"/>
      <c r="Z5306" s="21"/>
      <c r="AH5306"/>
    </row>
    <row r="5307" spans="1:34" ht="11.25" customHeight="1">
      <c r="A5307"/>
      <c r="B5307" s="1281" t="s">
        <v>63</v>
      </c>
      <c r="C5307" s="1282">
        <v>9539</v>
      </c>
      <c r="D5307" s="1341" t="str">
        <f t="shared" si="96"/>
        <v>MN9539</v>
      </c>
      <c r="E5307" s="1514" t="s">
        <v>125</v>
      </c>
      <c r="F5307" s="1390">
        <v>650</v>
      </c>
      <c r="G5307" s="1283">
        <v>7.84</v>
      </c>
      <c r="H5307" s="1283"/>
      <c r="I5307" s="1283"/>
      <c r="J5307" s="1283"/>
      <c r="K5307" s="1283"/>
      <c r="L5307" s="1283"/>
      <c r="M5307" s="1283"/>
      <c r="N5307" s="1283"/>
      <c r="O5307" s="1283"/>
      <c r="P5307" s="1283">
        <v>10.79</v>
      </c>
      <c r="R5307" s="1067"/>
      <c r="Z5307" s="21"/>
      <c r="AH5307"/>
    </row>
    <row r="5308" spans="1:34" ht="11.25" customHeight="1">
      <c r="A5308"/>
      <c r="B5308" s="1281" t="s">
        <v>63</v>
      </c>
      <c r="C5308" s="1282">
        <v>9554</v>
      </c>
      <c r="D5308" s="1341" t="str">
        <f t="shared" si="96"/>
        <v>MN9554</v>
      </c>
      <c r="E5308" s="1514" t="s">
        <v>124</v>
      </c>
      <c r="F5308" s="1390">
        <v>800</v>
      </c>
      <c r="G5308" s="1283">
        <v>10.3</v>
      </c>
      <c r="H5308" s="1283"/>
      <c r="I5308" s="1283"/>
      <c r="J5308" s="1283"/>
      <c r="K5308" s="1283"/>
      <c r="L5308" s="1283"/>
      <c r="M5308" s="1283"/>
      <c r="N5308" s="1283"/>
      <c r="O5308" s="1283"/>
      <c r="P5308" s="1283">
        <v>14.18</v>
      </c>
      <c r="R5308" s="1067"/>
      <c r="Z5308" s="21"/>
      <c r="AH5308"/>
    </row>
    <row r="5309" spans="1:34" ht="11.25" customHeight="1">
      <c r="A5309"/>
      <c r="B5309" s="1281" t="s">
        <v>63</v>
      </c>
      <c r="C5309" s="1282">
        <v>9586</v>
      </c>
      <c r="D5309" s="1341" t="str">
        <f t="shared" si="96"/>
        <v>MN9586</v>
      </c>
      <c r="E5309" s="1514" t="s">
        <v>121</v>
      </c>
      <c r="F5309" s="1390">
        <v>500</v>
      </c>
      <c r="G5309" s="1283">
        <v>0.66</v>
      </c>
      <c r="H5309" s="1283"/>
      <c r="I5309" s="1283"/>
      <c r="J5309" s="1283"/>
      <c r="K5309" s="1283"/>
      <c r="L5309" s="1283"/>
      <c r="M5309" s="1283"/>
      <c r="N5309" s="1283"/>
      <c r="O5309" s="1283"/>
      <c r="P5309" s="1283">
        <v>0.91</v>
      </c>
      <c r="R5309" s="1067"/>
      <c r="Z5309" s="21"/>
      <c r="AH5309"/>
    </row>
    <row r="5310" spans="1:34" ht="11.25" customHeight="1">
      <c r="A5310"/>
      <c r="B5310" s="1281" t="s">
        <v>63</v>
      </c>
      <c r="C5310" s="1282">
        <v>9600</v>
      </c>
      <c r="D5310" s="1341" t="str">
        <f t="shared" si="96"/>
        <v>MN9600</v>
      </c>
      <c r="E5310" s="1514" t="s">
        <v>124</v>
      </c>
      <c r="F5310" s="1390">
        <v>500</v>
      </c>
      <c r="G5310" s="1283">
        <v>3.94</v>
      </c>
      <c r="H5310" s="1283"/>
      <c r="I5310" s="1283"/>
      <c r="J5310" s="1283"/>
      <c r="K5310" s="1283"/>
      <c r="L5310" s="1283"/>
      <c r="M5310" s="1283"/>
      <c r="N5310" s="1283"/>
      <c r="O5310" s="1283"/>
      <c r="P5310" s="1283">
        <v>5.42</v>
      </c>
      <c r="R5310" s="1067"/>
      <c r="Z5310" s="21"/>
      <c r="AH5310"/>
    </row>
    <row r="5311" spans="1:34" ht="11.25" customHeight="1">
      <c r="A5311"/>
      <c r="B5311" s="1281" t="s">
        <v>63</v>
      </c>
      <c r="C5311" s="1282">
        <v>9620</v>
      </c>
      <c r="D5311" s="1341" t="str">
        <f t="shared" si="96"/>
        <v>MN9620</v>
      </c>
      <c r="E5311" s="1514" t="s">
        <v>121</v>
      </c>
      <c r="F5311" s="1390">
        <v>500</v>
      </c>
      <c r="G5311" s="1283">
        <v>1.1200000000000001</v>
      </c>
      <c r="H5311" s="1283"/>
      <c r="I5311" s="1283"/>
      <c r="J5311" s="1283"/>
      <c r="K5311" s="1283"/>
      <c r="L5311" s="1283"/>
      <c r="M5311" s="1283"/>
      <c r="N5311" s="1283"/>
      <c r="O5311" s="1283"/>
      <c r="P5311" s="1283">
        <v>1.54</v>
      </c>
      <c r="R5311" s="1067"/>
      <c r="Z5311" s="21"/>
      <c r="AH5311"/>
    </row>
    <row r="5312" spans="1:34" ht="11.25" customHeight="1">
      <c r="A5312" t="s">
        <v>28</v>
      </c>
      <c r="B5312" s="1281" t="s">
        <v>28</v>
      </c>
      <c r="C5312" s="1282">
        <v>5</v>
      </c>
      <c r="D5312" s="1341" t="str">
        <f t="shared" si="96"/>
        <v>MO0005</v>
      </c>
      <c r="E5312" s="1514" t="s">
        <v>121</v>
      </c>
      <c r="F5312" s="1390">
        <v>500</v>
      </c>
      <c r="G5312" s="1283">
        <v>4.0599999999999996</v>
      </c>
      <c r="H5312" s="1283"/>
      <c r="I5312" s="1283"/>
      <c r="J5312" s="1283"/>
      <c r="K5312" s="1283"/>
      <c r="L5312" s="1283"/>
      <c r="M5312" s="1283"/>
      <c r="N5312" s="1283"/>
      <c r="O5312" s="1283"/>
      <c r="P5312" s="1283"/>
      <c r="R5312" s="1067"/>
      <c r="Z5312" s="21"/>
      <c r="AH5312"/>
    </row>
    <row r="5313" spans="1:34" ht="11.25" customHeight="1">
      <c r="A5313"/>
      <c r="B5313" s="1281" t="s">
        <v>28</v>
      </c>
      <c r="C5313" s="1282">
        <v>8</v>
      </c>
      <c r="D5313" s="1341" t="str">
        <f t="shared" si="96"/>
        <v>MO0008</v>
      </c>
      <c r="E5313" s="1514" t="s">
        <v>121</v>
      </c>
      <c r="F5313" s="1390">
        <v>500</v>
      </c>
      <c r="G5313" s="1283">
        <v>3.35</v>
      </c>
      <c r="H5313" s="1283"/>
      <c r="I5313" s="1283"/>
      <c r="J5313" s="1283"/>
      <c r="K5313" s="1283"/>
      <c r="L5313" s="1283"/>
      <c r="M5313" s="1283"/>
      <c r="N5313" s="1283"/>
      <c r="O5313" s="1283"/>
      <c r="P5313" s="1283"/>
      <c r="R5313" s="1067"/>
      <c r="Z5313" s="21"/>
      <c r="AH5313"/>
    </row>
    <row r="5314" spans="1:34" ht="11.25" customHeight="1">
      <c r="A5314"/>
      <c r="B5314" s="1281" t="s">
        <v>28</v>
      </c>
      <c r="C5314" s="1282">
        <v>16</v>
      </c>
      <c r="D5314" s="1341" t="str">
        <f t="shared" si="96"/>
        <v>MO0016</v>
      </c>
      <c r="E5314" s="1514" t="s">
        <v>121</v>
      </c>
      <c r="F5314" s="1390">
        <v>650</v>
      </c>
      <c r="G5314" s="1283">
        <v>6.72</v>
      </c>
      <c r="H5314" s="1283"/>
      <c r="I5314" s="1283"/>
      <c r="J5314" s="1283"/>
      <c r="K5314" s="1283"/>
      <c r="L5314" s="1283"/>
      <c r="M5314" s="1283"/>
      <c r="N5314" s="1283"/>
      <c r="O5314" s="1283"/>
      <c r="P5314" s="1283"/>
      <c r="R5314" s="1067"/>
      <c r="Z5314" s="21"/>
      <c r="AH5314"/>
    </row>
    <row r="5315" spans="1:34" ht="11.25" customHeight="1">
      <c r="A5315"/>
      <c r="B5315" s="1281" t="s">
        <v>28</v>
      </c>
      <c r="C5315" s="1282">
        <v>34</v>
      </c>
      <c r="D5315" s="1341" t="str">
        <f t="shared" si="96"/>
        <v>MO0034</v>
      </c>
      <c r="E5315" s="1514" t="s">
        <v>123</v>
      </c>
      <c r="F5315" s="1390">
        <v>500</v>
      </c>
      <c r="G5315" s="1283">
        <v>3.67</v>
      </c>
      <c r="H5315" s="1283"/>
      <c r="I5315" s="1283"/>
      <c r="J5315" s="1283"/>
      <c r="K5315" s="1283"/>
      <c r="L5315" s="1283"/>
      <c r="M5315" s="1283"/>
      <c r="N5315" s="1283"/>
      <c r="O5315" s="1283"/>
      <c r="P5315" s="1283"/>
      <c r="R5315" s="1067"/>
      <c r="Z5315" s="21"/>
      <c r="AH5315"/>
    </row>
    <row r="5316" spans="1:34" ht="11.25" customHeight="1">
      <c r="A5316"/>
      <c r="B5316" s="1281" t="s">
        <v>28</v>
      </c>
      <c r="C5316" s="1282">
        <v>35</v>
      </c>
      <c r="D5316" s="1341" t="str">
        <f t="shared" si="96"/>
        <v>MO0035</v>
      </c>
      <c r="E5316" s="1514" t="s">
        <v>121</v>
      </c>
      <c r="F5316" s="1390">
        <v>500</v>
      </c>
      <c r="G5316" s="1283">
        <v>2.84</v>
      </c>
      <c r="H5316" s="1283"/>
      <c r="I5316" s="1283"/>
      <c r="J5316" s="1283"/>
      <c r="K5316" s="1283"/>
      <c r="L5316" s="1283"/>
      <c r="M5316" s="1283"/>
      <c r="N5316" s="1283"/>
      <c r="O5316" s="1283"/>
      <c r="P5316" s="1283"/>
      <c r="R5316" s="1067"/>
      <c r="Z5316" s="21"/>
      <c r="AH5316"/>
    </row>
    <row r="5317" spans="1:34" ht="11.25" customHeight="1">
      <c r="A5317"/>
      <c r="B5317" s="1281" t="s">
        <v>28</v>
      </c>
      <c r="C5317" s="1282">
        <v>36</v>
      </c>
      <c r="D5317" s="1341" t="str">
        <f t="shared" si="96"/>
        <v>MO0036</v>
      </c>
      <c r="E5317" s="1514" t="s">
        <v>123</v>
      </c>
      <c r="F5317" s="1390">
        <v>800</v>
      </c>
      <c r="G5317" s="1283">
        <v>8.3000000000000007</v>
      </c>
      <c r="H5317" s="1283"/>
      <c r="I5317" s="1283"/>
      <c r="J5317" s="1283"/>
      <c r="K5317" s="1283"/>
      <c r="L5317" s="1283"/>
      <c r="M5317" s="1283"/>
      <c r="N5317" s="1283"/>
      <c r="O5317" s="1283"/>
      <c r="P5317" s="1283"/>
      <c r="R5317" s="1067"/>
      <c r="Z5317" s="21"/>
      <c r="AH5317"/>
    </row>
    <row r="5318" spans="1:34" ht="11.25" customHeight="1">
      <c r="A5318"/>
      <c r="B5318" s="1281" t="s">
        <v>28</v>
      </c>
      <c r="C5318" s="1282">
        <v>37</v>
      </c>
      <c r="D5318" s="1341" t="str">
        <f t="shared" si="96"/>
        <v>MO0037</v>
      </c>
      <c r="E5318" s="1514" t="s">
        <v>121</v>
      </c>
      <c r="F5318" s="1390">
        <v>500</v>
      </c>
      <c r="G5318" s="1283">
        <v>4.1900000000000004</v>
      </c>
      <c r="H5318" s="1283"/>
      <c r="I5318" s="1283"/>
      <c r="J5318" s="1283"/>
      <c r="K5318" s="1283"/>
      <c r="L5318" s="1283"/>
      <c r="M5318" s="1283"/>
      <c r="N5318" s="1283"/>
      <c r="O5318" s="1283"/>
      <c r="P5318" s="1283"/>
      <c r="R5318" s="1067"/>
      <c r="Z5318" s="21"/>
      <c r="AH5318"/>
    </row>
    <row r="5319" spans="1:34" ht="11.25" customHeight="1">
      <c r="A5319"/>
      <c r="B5319" s="1281" t="s">
        <v>28</v>
      </c>
      <c r="C5319" s="1282">
        <v>42</v>
      </c>
      <c r="D5319" s="1341" t="str">
        <f t="shared" si="96"/>
        <v>MO0042</v>
      </c>
      <c r="E5319" s="1514" t="s">
        <v>121</v>
      </c>
      <c r="F5319" s="1390">
        <v>750</v>
      </c>
      <c r="G5319" s="1283">
        <v>7.97</v>
      </c>
      <c r="H5319" s="1283"/>
      <c r="I5319" s="1283"/>
      <c r="J5319" s="1283"/>
      <c r="K5319" s="1283"/>
      <c r="L5319" s="1283"/>
      <c r="M5319" s="1283"/>
      <c r="N5319" s="1283"/>
      <c r="O5319" s="1283"/>
      <c r="P5319" s="1283"/>
      <c r="R5319" s="1067"/>
      <c r="Z5319" s="21"/>
      <c r="AH5319"/>
    </row>
    <row r="5320" spans="1:34" ht="11.25" customHeight="1">
      <c r="A5320"/>
      <c r="B5320" s="1281" t="s">
        <v>28</v>
      </c>
      <c r="C5320" s="1282">
        <v>50</v>
      </c>
      <c r="D5320" s="1341" t="str">
        <f t="shared" si="96"/>
        <v>MO0050</v>
      </c>
      <c r="E5320" s="1514" t="s">
        <v>123</v>
      </c>
      <c r="F5320" s="1390">
        <v>650</v>
      </c>
      <c r="G5320" s="1283">
        <v>6.37</v>
      </c>
      <c r="H5320" s="1283"/>
      <c r="I5320" s="1283"/>
      <c r="J5320" s="1283"/>
      <c r="K5320" s="1283"/>
      <c r="L5320" s="1283"/>
      <c r="M5320" s="1283"/>
      <c r="N5320" s="1283"/>
      <c r="O5320" s="1283"/>
      <c r="P5320" s="1283"/>
      <c r="R5320" s="1067"/>
      <c r="Z5320" s="21"/>
      <c r="AH5320"/>
    </row>
    <row r="5321" spans="1:34" ht="11.25" customHeight="1">
      <c r="A5321"/>
      <c r="B5321" s="1281" t="s">
        <v>28</v>
      </c>
      <c r="C5321" s="1282">
        <v>59</v>
      </c>
      <c r="D5321" s="1341" t="str">
        <f t="shared" si="96"/>
        <v>MO0059</v>
      </c>
      <c r="E5321" s="1514" t="s">
        <v>122</v>
      </c>
      <c r="F5321" s="1390">
        <v>500</v>
      </c>
      <c r="G5321" s="1283">
        <v>0.17</v>
      </c>
      <c r="H5321" s="1283"/>
      <c r="I5321" s="1283"/>
      <c r="J5321" s="1283"/>
      <c r="K5321" s="1283"/>
      <c r="L5321" s="1283"/>
      <c r="M5321" s="1283"/>
      <c r="N5321" s="1283"/>
      <c r="O5321" s="1283"/>
      <c r="P5321" s="1283"/>
      <c r="R5321" s="1067"/>
      <c r="Z5321" s="21"/>
      <c r="AH5321"/>
    </row>
    <row r="5322" spans="1:34" ht="11.25" customHeight="1">
      <c r="A5322"/>
      <c r="B5322" s="1281" t="s">
        <v>28</v>
      </c>
      <c r="C5322" s="1282">
        <v>65</v>
      </c>
      <c r="D5322" s="1341" t="str">
        <f t="shared" si="96"/>
        <v>MO0065</v>
      </c>
      <c r="E5322" s="1514" t="s">
        <v>122</v>
      </c>
      <c r="F5322" s="1390">
        <v>500</v>
      </c>
      <c r="G5322" s="1283">
        <v>0.06</v>
      </c>
      <c r="H5322" s="1283"/>
      <c r="I5322" s="1283"/>
      <c r="J5322" s="1283"/>
      <c r="K5322" s="1283"/>
      <c r="L5322" s="1283"/>
      <c r="M5322" s="1283"/>
      <c r="N5322" s="1283"/>
      <c r="O5322" s="1283"/>
      <c r="P5322" s="1283"/>
      <c r="R5322" s="1067"/>
      <c r="Z5322" s="21"/>
      <c r="AH5322"/>
    </row>
    <row r="5323" spans="1:34" ht="11.25" customHeight="1">
      <c r="A5323"/>
      <c r="B5323" s="1281" t="s">
        <v>28</v>
      </c>
      <c r="C5323" s="1282">
        <v>66</v>
      </c>
      <c r="D5323" s="1341" t="str">
        <f t="shared" si="96"/>
        <v>MO0066</v>
      </c>
      <c r="E5323" s="1514" t="s">
        <v>122</v>
      </c>
      <c r="F5323" s="1390">
        <v>500</v>
      </c>
      <c r="G5323" s="1283">
        <v>0.06</v>
      </c>
      <c r="H5323" s="1283"/>
      <c r="I5323" s="1283"/>
      <c r="J5323" s="1283"/>
      <c r="K5323" s="1283"/>
      <c r="L5323" s="1283"/>
      <c r="M5323" s="1283"/>
      <c r="N5323" s="1283"/>
      <c r="O5323" s="1283"/>
      <c r="P5323" s="1283"/>
      <c r="R5323" s="1067"/>
      <c r="Z5323" s="21"/>
      <c r="AH5323"/>
    </row>
    <row r="5324" spans="1:34" ht="11.25" customHeight="1">
      <c r="A5324"/>
      <c r="B5324" s="1281" t="s">
        <v>28</v>
      </c>
      <c r="C5324" s="1282">
        <v>67</v>
      </c>
      <c r="D5324" s="1341" t="str">
        <f t="shared" ref="D5324:D5387" si="97">B5324&amp;TEXT(C5324,"0000")</f>
        <v>MO0067</v>
      </c>
      <c r="E5324" s="1514" t="s">
        <v>122</v>
      </c>
      <c r="F5324" s="1390">
        <v>500</v>
      </c>
      <c r="G5324" s="1283">
        <v>0.06</v>
      </c>
      <c r="H5324" s="1283"/>
      <c r="I5324" s="1283"/>
      <c r="J5324" s="1283"/>
      <c r="K5324" s="1283"/>
      <c r="L5324" s="1283"/>
      <c r="M5324" s="1283"/>
      <c r="N5324" s="1283"/>
      <c r="O5324" s="1283"/>
      <c r="P5324" s="1283"/>
      <c r="R5324" s="1067"/>
      <c r="Z5324" s="21"/>
      <c r="AH5324"/>
    </row>
    <row r="5325" spans="1:34" ht="11.25" customHeight="1">
      <c r="A5325"/>
      <c r="B5325" s="1281" t="s">
        <v>28</v>
      </c>
      <c r="C5325" s="1282">
        <v>79</v>
      </c>
      <c r="D5325" s="1341" t="str">
        <f t="shared" si="97"/>
        <v>MO0079</v>
      </c>
      <c r="E5325" s="1514" t="s">
        <v>121</v>
      </c>
      <c r="F5325" s="1390">
        <v>550</v>
      </c>
      <c r="G5325" s="1283">
        <v>4.79</v>
      </c>
      <c r="H5325" s="1283"/>
      <c r="I5325" s="1283"/>
      <c r="J5325" s="1283"/>
      <c r="K5325" s="1283"/>
      <c r="L5325" s="1283"/>
      <c r="M5325" s="1283"/>
      <c r="N5325" s="1283"/>
      <c r="O5325" s="1283"/>
      <c r="P5325" s="1283"/>
      <c r="R5325" s="1067"/>
      <c r="Z5325" s="21"/>
      <c r="AH5325"/>
    </row>
    <row r="5326" spans="1:34" ht="11.25" customHeight="1">
      <c r="A5326"/>
      <c r="B5326" s="1281" t="s">
        <v>28</v>
      </c>
      <c r="C5326" s="1282">
        <v>83</v>
      </c>
      <c r="D5326" s="1341" t="str">
        <f t="shared" si="97"/>
        <v>MO0083</v>
      </c>
      <c r="E5326" s="1514" t="s">
        <v>122</v>
      </c>
      <c r="F5326" s="1390">
        <v>600</v>
      </c>
      <c r="G5326" s="1283">
        <v>5.95</v>
      </c>
      <c r="H5326" s="1283"/>
      <c r="I5326" s="1283"/>
      <c r="J5326" s="1283"/>
      <c r="K5326" s="1283"/>
      <c r="L5326" s="1283"/>
      <c r="M5326" s="1283"/>
      <c r="N5326" s="1283"/>
      <c r="O5326" s="1283"/>
      <c r="P5326" s="1283"/>
      <c r="R5326" s="1067"/>
      <c r="Z5326" s="21"/>
      <c r="AH5326"/>
    </row>
    <row r="5327" spans="1:34" ht="11.25" customHeight="1">
      <c r="A5327"/>
      <c r="B5327" s="1281" t="s">
        <v>28</v>
      </c>
      <c r="C5327" s="1282">
        <v>106</v>
      </c>
      <c r="D5327" s="1341" t="str">
        <f t="shared" si="97"/>
        <v>MO0106</v>
      </c>
      <c r="E5327" s="1514" t="s">
        <v>124</v>
      </c>
      <c r="F5327" s="1390">
        <v>850</v>
      </c>
      <c r="G5327" s="1283">
        <v>9.44</v>
      </c>
      <c r="H5327" s="1283"/>
      <c r="I5327" s="1283"/>
      <c r="J5327" s="1283"/>
      <c r="K5327" s="1283"/>
      <c r="L5327" s="1283"/>
      <c r="M5327" s="1283"/>
      <c r="N5327" s="1283"/>
      <c r="O5327" s="1283"/>
      <c r="P5327" s="1283"/>
      <c r="R5327" s="1067"/>
      <c r="Z5327" s="21"/>
      <c r="AH5327"/>
    </row>
    <row r="5328" spans="1:34" ht="11.25" customHeight="1">
      <c r="A5328"/>
      <c r="B5328" s="1281" t="s">
        <v>28</v>
      </c>
      <c r="C5328" s="1282">
        <v>113</v>
      </c>
      <c r="D5328" s="1341" t="str">
        <f t="shared" si="97"/>
        <v>MO0113</v>
      </c>
      <c r="E5328" s="1514" t="s">
        <v>123</v>
      </c>
      <c r="F5328" s="1390">
        <v>600</v>
      </c>
      <c r="G5328" s="1283">
        <v>6.15</v>
      </c>
      <c r="H5328" s="1283"/>
      <c r="I5328" s="1283"/>
      <c r="J5328" s="1283"/>
      <c r="K5328" s="1283"/>
      <c r="L5328" s="1283"/>
      <c r="M5328" s="1283"/>
      <c r="N5328" s="1283"/>
      <c r="O5328" s="1283"/>
      <c r="P5328" s="1283"/>
      <c r="R5328" s="1067"/>
      <c r="Z5328" s="21"/>
      <c r="AH5328"/>
    </row>
    <row r="5329" spans="1:34" ht="11.25" customHeight="1">
      <c r="A5329"/>
      <c r="B5329" s="1281" t="s">
        <v>28</v>
      </c>
      <c r="C5329" s="1282">
        <v>170</v>
      </c>
      <c r="D5329" s="1341" t="str">
        <f t="shared" si="97"/>
        <v>MO0170</v>
      </c>
      <c r="E5329" s="1514" t="s">
        <v>122</v>
      </c>
      <c r="F5329" s="1390">
        <v>500</v>
      </c>
      <c r="G5329" s="1283">
        <v>2.79</v>
      </c>
      <c r="H5329" s="1283"/>
      <c r="I5329" s="1283"/>
      <c r="J5329" s="1283"/>
      <c r="K5329" s="1283"/>
      <c r="L5329" s="1283"/>
      <c r="M5329" s="1283"/>
      <c r="N5329" s="1283"/>
      <c r="O5329" s="1283"/>
      <c r="P5329" s="1283"/>
      <c r="R5329" s="1067"/>
      <c r="Z5329" s="21"/>
      <c r="AH5329"/>
    </row>
    <row r="5330" spans="1:34" ht="11.25" customHeight="1">
      <c r="A5330"/>
      <c r="B5330" s="1281" t="s">
        <v>28</v>
      </c>
      <c r="C5330" s="1282">
        <v>251</v>
      </c>
      <c r="D5330" s="1341" t="str">
        <f t="shared" si="97"/>
        <v>MO0251</v>
      </c>
      <c r="E5330" s="1514" t="s">
        <v>123</v>
      </c>
      <c r="F5330" s="1390">
        <v>500</v>
      </c>
      <c r="G5330" s="1283">
        <v>4.7300000000000004</v>
      </c>
      <c r="H5330" s="1283"/>
      <c r="I5330" s="1283"/>
      <c r="J5330" s="1283"/>
      <c r="K5330" s="1283"/>
      <c r="L5330" s="1283"/>
      <c r="M5330" s="1283"/>
      <c r="N5330" s="1283"/>
      <c r="O5330" s="1283"/>
      <c r="P5330" s="1283"/>
      <c r="R5330" s="1067"/>
      <c r="Z5330" s="21"/>
      <c r="AH5330"/>
    </row>
    <row r="5331" spans="1:34" ht="11.25" customHeight="1">
      <c r="A5331"/>
      <c r="B5331" s="1281" t="s">
        <v>28</v>
      </c>
      <c r="C5331" s="1282">
        <v>401</v>
      </c>
      <c r="D5331" s="1341" t="str">
        <f t="shared" si="97"/>
        <v>MO0401</v>
      </c>
      <c r="E5331" s="1514" t="s">
        <v>123</v>
      </c>
      <c r="F5331" s="1390">
        <v>1250</v>
      </c>
      <c r="G5331" s="1283">
        <v>15.08</v>
      </c>
      <c r="H5331" s="1283"/>
      <c r="I5331" s="1283"/>
      <c r="J5331" s="1283"/>
      <c r="K5331" s="1283"/>
      <c r="L5331" s="1283"/>
      <c r="M5331" s="1283"/>
      <c r="N5331" s="1283"/>
      <c r="O5331" s="1283"/>
      <c r="P5331" s="1283"/>
      <c r="R5331" s="1067"/>
      <c r="Z5331" s="21"/>
      <c r="AH5331"/>
    </row>
    <row r="5332" spans="1:34" ht="11.25" customHeight="1">
      <c r="A5332"/>
      <c r="B5332" s="1281" t="s">
        <v>28</v>
      </c>
      <c r="C5332" s="1282">
        <v>771</v>
      </c>
      <c r="D5332" s="1341" t="str">
        <f t="shared" si="97"/>
        <v>MO0771</v>
      </c>
      <c r="E5332" s="1514" t="s">
        <v>280</v>
      </c>
      <c r="F5332" s="1390">
        <v>500</v>
      </c>
      <c r="G5332" s="1283">
        <v>0.62</v>
      </c>
      <c r="H5332" s="1283"/>
      <c r="I5332" s="1283"/>
      <c r="J5332" s="1283"/>
      <c r="K5332" s="1283"/>
      <c r="L5332" s="1283"/>
      <c r="M5332" s="1283"/>
      <c r="N5332" s="1283"/>
      <c r="O5332" s="1283"/>
      <c r="P5332" s="1283"/>
      <c r="R5332" s="1067"/>
      <c r="Z5332" s="21"/>
      <c r="AH5332"/>
    </row>
    <row r="5333" spans="1:34" ht="11.25" customHeight="1">
      <c r="A5333"/>
      <c r="B5333" s="1281" t="s">
        <v>28</v>
      </c>
      <c r="C5333" s="1282">
        <v>908</v>
      </c>
      <c r="D5333" s="1341" t="str">
        <f t="shared" si="97"/>
        <v>MO0908</v>
      </c>
      <c r="E5333" s="1514" t="s">
        <v>122</v>
      </c>
      <c r="F5333" s="1390">
        <v>500</v>
      </c>
      <c r="G5333" s="1283">
        <v>163.80000000000001</v>
      </c>
      <c r="H5333" s="1283"/>
      <c r="I5333" s="1283"/>
      <c r="J5333" s="1283"/>
      <c r="K5333" s="1283"/>
      <c r="L5333" s="1283"/>
      <c r="M5333" s="1283"/>
      <c r="N5333" s="1283"/>
      <c r="O5333" s="1283"/>
      <c r="P5333" s="1283"/>
      <c r="R5333" s="1067"/>
      <c r="Z5333" s="21"/>
      <c r="AH5333"/>
    </row>
    <row r="5334" spans="1:34" ht="11.25" customHeight="1">
      <c r="A5334"/>
      <c r="B5334" s="1281" t="s">
        <v>28</v>
      </c>
      <c r="C5334" s="1282">
        <v>913</v>
      </c>
      <c r="D5334" s="1341" t="str">
        <f t="shared" si="97"/>
        <v>MO0913</v>
      </c>
      <c r="E5334" s="1514" t="s">
        <v>122</v>
      </c>
      <c r="F5334" s="1390">
        <v>600</v>
      </c>
      <c r="G5334" s="1283">
        <v>592.20000000000005</v>
      </c>
      <c r="H5334" s="1283"/>
      <c r="I5334" s="1283"/>
      <c r="J5334" s="1283"/>
      <c r="K5334" s="1283"/>
      <c r="L5334" s="1283"/>
      <c r="M5334" s="1283"/>
      <c r="N5334" s="1283"/>
      <c r="O5334" s="1283"/>
      <c r="P5334" s="1283"/>
      <c r="R5334" s="1067"/>
      <c r="Z5334" s="21"/>
      <c r="AH5334"/>
    </row>
    <row r="5335" spans="1:34" ht="11.25" customHeight="1">
      <c r="A5335"/>
      <c r="B5335" s="1281" t="s">
        <v>28</v>
      </c>
      <c r="C5335" s="1282">
        <v>917</v>
      </c>
      <c r="D5335" s="1341" t="str">
        <f t="shared" si="97"/>
        <v>MO0917</v>
      </c>
      <c r="E5335" s="1514" t="s">
        <v>121</v>
      </c>
      <c r="F5335" s="1390">
        <v>500</v>
      </c>
      <c r="G5335" s="1283">
        <v>4.63</v>
      </c>
      <c r="H5335" s="1283"/>
      <c r="I5335" s="1283"/>
      <c r="J5335" s="1283"/>
      <c r="K5335" s="1283"/>
      <c r="L5335" s="1283"/>
      <c r="M5335" s="1283"/>
      <c r="N5335" s="1283"/>
      <c r="O5335" s="1283"/>
      <c r="P5335" s="1283"/>
      <c r="R5335" s="1067"/>
      <c r="Z5335" s="21"/>
      <c r="AH5335"/>
    </row>
    <row r="5336" spans="1:34" ht="11.25" customHeight="1">
      <c r="A5336"/>
      <c r="B5336" s="1281" t="s">
        <v>28</v>
      </c>
      <c r="C5336" s="1282">
        <v>1005</v>
      </c>
      <c r="D5336" s="1341" t="str">
        <f t="shared" si="97"/>
        <v>MO1005</v>
      </c>
      <c r="E5336" s="1514" t="s">
        <v>122</v>
      </c>
      <c r="F5336" s="1390">
        <v>750</v>
      </c>
      <c r="G5336" s="1283">
        <v>7.98</v>
      </c>
      <c r="H5336" s="1283"/>
      <c r="I5336" s="1283"/>
      <c r="J5336" s="1283"/>
      <c r="K5336" s="1283"/>
      <c r="L5336" s="1283"/>
      <c r="M5336" s="1283"/>
      <c r="N5336" s="1283"/>
      <c r="O5336" s="1283"/>
      <c r="P5336" s="1283"/>
      <c r="R5336" s="1067"/>
      <c r="Z5336" s="21"/>
      <c r="AH5336"/>
    </row>
    <row r="5337" spans="1:34" ht="11.25" customHeight="1">
      <c r="A5337"/>
      <c r="B5337" s="1281" t="s">
        <v>28</v>
      </c>
      <c r="C5337" s="1282">
        <v>1016</v>
      </c>
      <c r="D5337" s="1341" t="str">
        <f t="shared" si="97"/>
        <v>MO1016</v>
      </c>
      <c r="E5337" s="1514" t="s">
        <v>122</v>
      </c>
      <c r="F5337" s="1390">
        <v>1650</v>
      </c>
      <c r="G5337" s="1283">
        <v>20.5</v>
      </c>
      <c r="H5337" s="1283"/>
      <c r="I5337" s="1283"/>
      <c r="J5337" s="1283"/>
      <c r="K5337" s="1283"/>
      <c r="L5337" s="1283"/>
      <c r="M5337" s="1283"/>
      <c r="N5337" s="1283"/>
      <c r="O5337" s="1283"/>
      <c r="P5337" s="1283"/>
      <c r="R5337" s="1067"/>
      <c r="Z5337" s="21"/>
      <c r="AH5337"/>
    </row>
    <row r="5338" spans="1:34" ht="11.25" customHeight="1">
      <c r="A5338"/>
      <c r="B5338" s="1281" t="s">
        <v>28</v>
      </c>
      <c r="C5338" s="1282">
        <v>1164</v>
      </c>
      <c r="D5338" s="1341" t="str">
        <f t="shared" si="97"/>
        <v>MO1164</v>
      </c>
      <c r="E5338" s="1514" t="s">
        <v>122</v>
      </c>
      <c r="F5338" s="1390">
        <v>600</v>
      </c>
      <c r="G5338" s="1283">
        <v>5.95</v>
      </c>
      <c r="H5338" s="1283"/>
      <c r="I5338" s="1283"/>
      <c r="J5338" s="1283"/>
      <c r="K5338" s="1283"/>
      <c r="L5338" s="1283"/>
      <c r="M5338" s="1283"/>
      <c r="N5338" s="1283"/>
      <c r="O5338" s="1283"/>
      <c r="P5338" s="1283"/>
      <c r="R5338" s="1067"/>
      <c r="Z5338" s="21"/>
      <c r="AH5338"/>
    </row>
    <row r="5339" spans="1:34" ht="11.25" customHeight="1">
      <c r="A5339"/>
      <c r="B5339" s="1281" t="s">
        <v>28</v>
      </c>
      <c r="C5339" s="1282">
        <v>1165</v>
      </c>
      <c r="D5339" s="1341" t="str">
        <f t="shared" si="97"/>
        <v>MO1165</v>
      </c>
      <c r="E5339" s="1514" t="s">
        <v>122</v>
      </c>
      <c r="F5339" s="1390">
        <v>500</v>
      </c>
      <c r="G5339" s="1283">
        <v>4.2</v>
      </c>
      <c r="H5339" s="1283"/>
      <c r="I5339" s="1283"/>
      <c r="J5339" s="1283"/>
      <c r="K5339" s="1283"/>
      <c r="L5339" s="1283"/>
      <c r="M5339" s="1283"/>
      <c r="N5339" s="1283"/>
      <c r="O5339" s="1283"/>
      <c r="P5339" s="1283"/>
      <c r="R5339" s="1067"/>
      <c r="Z5339" s="21"/>
      <c r="AH5339"/>
    </row>
    <row r="5340" spans="1:34" ht="11.25" customHeight="1">
      <c r="A5340"/>
      <c r="B5340" s="1281" t="s">
        <v>28</v>
      </c>
      <c r="C5340" s="1282">
        <v>1320</v>
      </c>
      <c r="D5340" s="1341" t="str">
        <f t="shared" si="97"/>
        <v>MO1320</v>
      </c>
      <c r="E5340" s="1514" t="s">
        <v>122</v>
      </c>
      <c r="F5340" s="1390">
        <v>500</v>
      </c>
      <c r="G5340" s="1283">
        <v>1.99</v>
      </c>
      <c r="H5340" s="1283"/>
      <c r="I5340" s="1283"/>
      <c r="J5340" s="1283"/>
      <c r="K5340" s="1283"/>
      <c r="L5340" s="1283"/>
      <c r="M5340" s="1283"/>
      <c r="N5340" s="1283"/>
      <c r="O5340" s="1283"/>
      <c r="P5340" s="1283"/>
      <c r="R5340" s="1067"/>
      <c r="Z5340" s="21"/>
      <c r="AH5340"/>
    </row>
    <row r="5341" spans="1:34" ht="11.25" customHeight="1">
      <c r="A5341"/>
      <c r="B5341" s="1281" t="s">
        <v>28</v>
      </c>
      <c r="C5341" s="1282">
        <v>1322</v>
      </c>
      <c r="D5341" s="1341" t="str">
        <f t="shared" si="97"/>
        <v>MO1322</v>
      </c>
      <c r="E5341" s="1514" t="s">
        <v>122</v>
      </c>
      <c r="F5341" s="1390">
        <v>850</v>
      </c>
      <c r="G5341" s="1283">
        <v>9.02</v>
      </c>
      <c r="H5341" s="1283"/>
      <c r="I5341" s="1283"/>
      <c r="J5341" s="1283"/>
      <c r="K5341" s="1283"/>
      <c r="L5341" s="1283"/>
      <c r="M5341" s="1283"/>
      <c r="N5341" s="1283"/>
      <c r="O5341" s="1283"/>
      <c r="P5341" s="1283"/>
      <c r="R5341" s="1067"/>
      <c r="Z5341" s="21"/>
      <c r="AH5341"/>
    </row>
    <row r="5342" spans="1:34" ht="11.25" customHeight="1">
      <c r="A5342"/>
      <c r="B5342" s="1281" t="s">
        <v>28</v>
      </c>
      <c r="C5342" s="1282">
        <v>1430</v>
      </c>
      <c r="D5342" s="1341" t="str">
        <f t="shared" si="97"/>
        <v>MO1430</v>
      </c>
      <c r="E5342" s="1514" t="s">
        <v>122</v>
      </c>
      <c r="F5342" s="1390">
        <v>700</v>
      </c>
      <c r="G5342" s="1283">
        <v>7.31</v>
      </c>
      <c r="H5342" s="1283"/>
      <c r="I5342" s="1283"/>
      <c r="J5342" s="1283"/>
      <c r="K5342" s="1283"/>
      <c r="L5342" s="1283"/>
      <c r="M5342" s="1283"/>
      <c r="N5342" s="1283"/>
      <c r="O5342" s="1283"/>
      <c r="P5342" s="1283"/>
      <c r="R5342" s="1067"/>
      <c r="Z5342" s="21"/>
      <c r="AH5342"/>
    </row>
    <row r="5343" spans="1:34" ht="11.25" customHeight="1">
      <c r="A5343"/>
      <c r="B5343" s="1281" t="s">
        <v>28</v>
      </c>
      <c r="C5343" s="1282">
        <v>1438</v>
      </c>
      <c r="D5343" s="1341" t="str">
        <f t="shared" si="97"/>
        <v>MO1438</v>
      </c>
      <c r="E5343" s="1514" t="s">
        <v>123</v>
      </c>
      <c r="F5343" s="1390">
        <v>1450</v>
      </c>
      <c r="G5343" s="1283">
        <v>17.89</v>
      </c>
      <c r="H5343" s="1283"/>
      <c r="I5343" s="1283"/>
      <c r="J5343" s="1283"/>
      <c r="K5343" s="1283"/>
      <c r="L5343" s="1283"/>
      <c r="M5343" s="1283"/>
      <c r="N5343" s="1283"/>
      <c r="O5343" s="1283"/>
      <c r="P5343" s="1283"/>
      <c r="R5343" s="1067"/>
      <c r="Z5343" s="21"/>
      <c r="AH5343"/>
    </row>
    <row r="5344" spans="1:34" ht="11.25" customHeight="1">
      <c r="A5344"/>
      <c r="B5344" s="1281" t="s">
        <v>28</v>
      </c>
      <c r="C5344" s="1282">
        <v>1452</v>
      </c>
      <c r="D5344" s="1341" t="str">
        <f t="shared" si="97"/>
        <v>MO1452</v>
      </c>
      <c r="E5344" s="1514" t="s">
        <v>122</v>
      </c>
      <c r="F5344" s="1390">
        <v>500</v>
      </c>
      <c r="G5344" s="1283">
        <v>4.1399999999999997</v>
      </c>
      <c r="H5344" s="1283"/>
      <c r="I5344" s="1283"/>
      <c r="J5344" s="1283"/>
      <c r="K5344" s="1283"/>
      <c r="L5344" s="1283"/>
      <c r="M5344" s="1283"/>
      <c r="N5344" s="1283"/>
      <c r="O5344" s="1283"/>
      <c r="P5344" s="1283"/>
      <c r="R5344" s="1067"/>
      <c r="Z5344" s="21"/>
      <c r="AH5344"/>
    </row>
    <row r="5345" spans="1:34" ht="11.25" customHeight="1">
      <c r="A5345"/>
      <c r="B5345" s="1281" t="s">
        <v>28</v>
      </c>
      <c r="C5345" s="1282">
        <v>1463</v>
      </c>
      <c r="D5345" s="1341" t="str">
        <f t="shared" si="97"/>
        <v>MO1463</v>
      </c>
      <c r="E5345" s="1514" t="s">
        <v>123</v>
      </c>
      <c r="F5345" s="1390">
        <v>1050</v>
      </c>
      <c r="G5345" s="1283">
        <v>12.28</v>
      </c>
      <c r="H5345" s="1283"/>
      <c r="I5345" s="1283"/>
      <c r="J5345" s="1283"/>
      <c r="K5345" s="1283"/>
      <c r="L5345" s="1283"/>
      <c r="M5345" s="1283"/>
      <c r="N5345" s="1283"/>
      <c r="O5345" s="1283"/>
      <c r="P5345" s="1283"/>
      <c r="R5345" s="1067"/>
      <c r="Z5345" s="21"/>
      <c r="AH5345"/>
    </row>
    <row r="5346" spans="1:34" ht="11.25" customHeight="1">
      <c r="A5346"/>
      <c r="B5346" s="1281" t="s">
        <v>28</v>
      </c>
      <c r="C5346" s="1282">
        <v>1472</v>
      </c>
      <c r="D5346" s="1341" t="str">
        <f t="shared" si="97"/>
        <v>MO1472</v>
      </c>
      <c r="E5346" s="1514" t="s">
        <v>122</v>
      </c>
      <c r="F5346" s="1390">
        <v>500</v>
      </c>
      <c r="G5346" s="1283">
        <v>3.84</v>
      </c>
      <c r="H5346" s="1283"/>
      <c r="I5346" s="1283"/>
      <c r="J5346" s="1283"/>
      <c r="K5346" s="1283"/>
      <c r="L5346" s="1283"/>
      <c r="M5346" s="1283"/>
      <c r="N5346" s="1283"/>
      <c r="O5346" s="1283"/>
      <c r="P5346" s="1283"/>
      <c r="R5346" s="1067"/>
      <c r="Z5346" s="21"/>
      <c r="AH5346"/>
    </row>
    <row r="5347" spans="1:34" ht="11.25" customHeight="1">
      <c r="A5347"/>
      <c r="B5347" s="1281" t="s">
        <v>28</v>
      </c>
      <c r="C5347" s="1282">
        <v>1624</v>
      </c>
      <c r="D5347" s="1341" t="str">
        <f t="shared" si="97"/>
        <v>MO1624</v>
      </c>
      <c r="E5347" s="1514" t="s">
        <v>123</v>
      </c>
      <c r="F5347" s="1390">
        <v>500</v>
      </c>
      <c r="G5347" s="1283">
        <v>3.44</v>
      </c>
      <c r="H5347" s="1283"/>
      <c r="I5347" s="1283"/>
      <c r="J5347" s="1283"/>
      <c r="K5347" s="1283"/>
      <c r="L5347" s="1283"/>
      <c r="M5347" s="1283"/>
      <c r="N5347" s="1283"/>
      <c r="O5347" s="1283"/>
      <c r="P5347" s="1283"/>
      <c r="R5347" s="1067"/>
      <c r="Z5347" s="21"/>
      <c r="AH5347"/>
    </row>
    <row r="5348" spans="1:34" ht="11.25" customHeight="1">
      <c r="A5348"/>
      <c r="B5348" s="1281" t="s">
        <v>28</v>
      </c>
      <c r="C5348" s="1282">
        <v>1642</v>
      </c>
      <c r="D5348" s="1341" t="str">
        <f t="shared" si="97"/>
        <v>MO1642</v>
      </c>
      <c r="E5348" s="1514" t="s">
        <v>122</v>
      </c>
      <c r="F5348" s="1390">
        <v>500</v>
      </c>
      <c r="G5348" s="1283">
        <v>3.64</v>
      </c>
      <c r="H5348" s="1283"/>
      <c r="I5348" s="1283"/>
      <c r="J5348" s="1283"/>
      <c r="K5348" s="1283"/>
      <c r="L5348" s="1283"/>
      <c r="M5348" s="1283"/>
      <c r="N5348" s="1283"/>
      <c r="O5348" s="1283"/>
      <c r="P5348" s="1283"/>
      <c r="R5348" s="1067"/>
      <c r="Z5348" s="21"/>
      <c r="AH5348"/>
    </row>
    <row r="5349" spans="1:34" ht="11.25" customHeight="1">
      <c r="A5349"/>
      <c r="B5349" s="1281" t="s">
        <v>28</v>
      </c>
      <c r="C5349" s="1282">
        <v>1654</v>
      </c>
      <c r="D5349" s="1341" t="str">
        <f t="shared" si="97"/>
        <v>MO1654</v>
      </c>
      <c r="E5349" s="1514" t="s">
        <v>123</v>
      </c>
      <c r="F5349" s="1390">
        <v>550</v>
      </c>
      <c r="G5349" s="1283">
        <v>4.83</v>
      </c>
      <c r="H5349" s="1283"/>
      <c r="I5349" s="1283"/>
      <c r="J5349" s="1283"/>
      <c r="K5349" s="1283"/>
      <c r="L5349" s="1283"/>
      <c r="M5349" s="1283"/>
      <c r="N5349" s="1283"/>
      <c r="O5349" s="1283"/>
      <c r="P5349" s="1283"/>
      <c r="R5349" s="1067"/>
      <c r="Z5349" s="21"/>
      <c r="AH5349"/>
    </row>
    <row r="5350" spans="1:34" ht="11.25" customHeight="1">
      <c r="A5350"/>
      <c r="B5350" s="1281" t="s">
        <v>28</v>
      </c>
      <c r="C5350" s="1282">
        <v>1699</v>
      </c>
      <c r="D5350" s="1341" t="str">
        <f t="shared" si="97"/>
        <v>MO1699</v>
      </c>
      <c r="E5350" s="1514" t="s">
        <v>122</v>
      </c>
      <c r="F5350" s="1390">
        <v>500</v>
      </c>
      <c r="G5350" s="1283">
        <v>3.5</v>
      </c>
      <c r="H5350" s="1283"/>
      <c r="I5350" s="1283"/>
      <c r="J5350" s="1283"/>
      <c r="K5350" s="1283"/>
      <c r="L5350" s="1283"/>
      <c r="M5350" s="1283"/>
      <c r="N5350" s="1283"/>
      <c r="O5350" s="1283"/>
      <c r="P5350" s="1283"/>
      <c r="R5350" s="1067"/>
      <c r="Z5350" s="21"/>
      <c r="AH5350"/>
    </row>
    <row r="5351" spans="1:34" ht="11.25" customHeight="1">
      <c r="A5351"/>
      <c r="B5351" s="1281" t="s">
        <v>28</v>
      </c>
      <c r="C5351" s="1282">
        <v>1701</v>
      </c>
      <c r="D5351" s="1341" t="str">
        <f t="shared" si="97"/>
        <v>MO1701</v>
      </c>
      <c r="E5351" s="1514" t="s">
        <v>123</v>
      </c>
      <c r="F5351" s="1390">
        <v>500</v>
      </c>
      <c r="G5351" s="1283">
        <v>4.12</v>
      </c>
      <c r="H5351" s="1283"/>
      <c r="I5351" s="1283"/>
      <c r="J5351" s="1283"/>
      <c r="K5351" s="1283"/>
      <c r="L5351" s="1283"/>
      <c r="M5351" s="1283"/>
      <c r="N5351" s="1283"/>
      <c r="O5351" s="1283"/>
      <c r="P5351" s="1283"/>
      <c r="R5351" s="1067"/>
      <c r="Z5351" s="21"/>
      <c r="AH5351"/>
    </row>
    <row r="5352" spans="1:34" ht="11.25" customHeight="1">
      <c r="A5352"/>
      <c r="B5352" s="1281" t="s">
        <v>28</v>
      </c>
      <c r="C5352" s="1282">
        <v>1710</v>
      </c>
      <c r="D5352" s="1341" t="str">
        <f t="shared" si="97"/>
        <v>MO1710</v>
      </c>
      <c r="E5352" s="1514" t="s">
        <v>123</v>
      </c>
      <c r="F5352" s="1390">
        <v>500</v>
      </c>
      <c r="G5352" s="1283">
        <v>4.59</v>
      </c>
      <c r="H5352" s="1283"/>
      <c r="I5352" s="1283"/>
      <c r="J5352" s="1283"/>
      <c r="K5352" s="1283"/>
      <c r="L5352" s="1283"/>
      <c r="M5352" s="1283"/>
      <c r="N5352" s="1283"/>
      <c r="O5352" s="1283"/>
      <c r="P5352" s="1283"/>
      <c r="R5352" s="1067"/>
      <c r="Z5352" s="21"/>
      <c r="AH5352"/>
    </row>
    <row r="5353" spans="1:34" ht="11.25" customHeight="1">
      <c r="A5353"/>
      <c r="B5353" s="1281" t="s">
        <v>28</v>
      </c>
      <c r="C5353" s="1282">
        <v>1747</v>
      </c>
      <c r="D5353" s="1341" t="str">
        <f t="shared" si="97"/>
        <v>MO1747</v>
      </c>
      <c r="E5353" s="1514" t="s">
        <v>123</v>
      </c>
      <c r="F5353" s="1390">
        <v>500</v>
      </c>
      <c r="G5353" s="1283">
        <v>2.79</v>
      </c>
      <c r="H5353" s="1283"/>
      <c r="I5353" s="1283"/>
      <c r="J5353" s="1283"/>
      <c r="K5353" s="1283"/>
      <c r="L5353" s="1283"/>
      <c r="M5353" s="1283"/>
      <c r="N5353" s="1283"/>
      <c r="O5353" s="1283"/>
      <c r="P5353" s="1283"/>
      <c r="R5353" s="1067"/>
      <c r="Z5353" s="21"/>
      <c r="AH5353"/>
    </row>
    <row r="5354" spans="1:34" ht="11.25" customHeight="1">
      <c r="A5354"/>
      <c r="B5354" s="1281" t="s">
        <v>28</v>
      </c>
      <c r="C5354" s="1282">
        <v>1748</v>
      </c>
      <c r="D5354" s="1341" t="str">
        <f t="shared" si="97"/>
        <v>MO1748</v>
      </c>
      <c r="E5354" s="1514" t="s">
        <v>123</v>
      </c>
      <c r="F5354" s="1390">
        <v>750</v>
      </c>
      <c r="G5354" s="1283">
        <v>7.84</v>
      </c>
      <c r="H5354" s="1283"/>
      <c r="I5354" s="1283"/>
      <c r="J5354" s="1283"/>
      <c r="K5354" s="1283"/>
      <c r="L5354" s="1283"/>
      <c r="M5354" s="1283"/>
      <c r="N5354" s="1283"/>
      <c r="O5354" s="1283"/>
      <c r="P5354" s="1283"/>
      <c r="R5354" s="1067"/>
      <c r="Z5354" s="21"/>
      <c r="AH5354"/>
    </row>
    <row r="5355" spans="1:34" ht="11.25" customHeight="1">
      <c r="A5355"/>
      <c r="B5355" s="1281" t="s">
        <v>28</v>
      </c>
      <c r="C5355" s="1282">
        <v>1803</v>
      </c>
      <c r="D5355" s="1341" t="str">
        <f t="shared" si="97"/>
        <v>MO1803</v>
      </c>
      <c r="E5355" s="1514" t="s">
        <v>123</v>
      </c>
      <c r="F5355" s="1390">
        <v>900</v>
      </c>
      <c r="G5355" s="1283">
        <v>10.14</v>
      </c>
      <c r="H5355" s="1283"/>
      <c r="I5355" s="1283"/>
      <c r="J5355" s="1283"/>
      <c r="K5355" s="1283"/>
      <c r="L5355" s="1283"/>
      <c r="M5355" s="1283"/>
      <c r="N5355" s="1283"/>
      <c r="O5355" s="1283"/>
      <c r="P5355" s="1283"/>
      <c r="R5355" s="1067"/>
      <c r="Z5355" s="21"/>
      <c r="AH5355"/>
    </row>
    <row r="5356" spans="1:34" ht="11.25" customHeight="1">
      <c r="A5356"/>
      <c r="B5356" s="1281" t="s">
        <v>28</v>
      </c>
      <c r="C5356" s="1282">
        <v>1924</v>
      </c>
      <c r="D5356" s="1341" t="str">
        <f t="shared" si="97"/>
        <v>MO1924</v>
      </c>
      <c r="E5356" s="1514" t="s">
        <v>124</v>
      </c>
      <c r="F5356" s="1390">
        <v>500</v>
      </c>
      <c r="G5356" s="1283">
        <v>4.6500000000000004</v>
      </c>
      <c r="H5356" s="1283"/>
      <c r="I5356" s="1283"/>
      <c r="J5356" s="1283"/>
      <c r="K5356" s="1283"/>
      <c r="L5356" s="1283"/>
      <c r="M5356" s="1283"/>
      <c r="N5356" s="1283"/>
      <c r="O5356" s="1283"/>
      <c r="P5356" s="1283"/>
      <c r="R5356" s="1067"/>
      <c r="Z5356" s="21"/>
      <c r="AH5356"/>
    </row>
    <row r="5357" spans="1:34" ht="11.25" customHeight="1">
      <c r="A5357"/>
      <c r="B5357" s="1281" t="s">
        <v>28</v>
      </c>
      <c r="C5357" s="1282">
        <v>1925</v>
      </c>
      <c r="D5357" s="1341" t="str">
        <f t="shared" si="97"/>
        <v>MO1925</v>
      </c>
      <c r="E5357" s="1514" t="s">
        <v>123</v>
      </c>
      <c r="F5357" s="1390">
        <v>500</v>
      </c>
      <c r="G5357" s="1283">
        <v>4.6900000000000004</v>
      </c>
      <c r="H5357" s="1283"/>
      <c r="I5357" s="1283"/>
      <c r="J5357" s="1283"/>
      <c r="K5357" s="1283"/>
      <c r="L5357" s="1283"/>
      <c r="M5357" s="1283"/>
      <c r="N5357" s="1283"/>
      <c r="O5357" s="1283"/>
      <c r="P5357" s="1283"/>
      <c r="R5357" s="1067"/>
      <c r="Z5357" s="21"/>
      <c r="AH5357"/>
    </row>
    <row r="5358" spans="1:34" ht="11.25" customHeight="1">
      <c r="A5358"/>
      <c r="B5358" s="1281" t="s">
        <v>28</v>
      </c>
      <c r="C5358" s="1282">
        <v>2002</v>
      </c>
      <c r="D5358" s="1341" t="str">
        <f t="shared" si="97"/>
        <v>MO2002</v>
      </c>
      <c r="E5358" s="1514" t="s">
        <v>125</v>
      </c>
      <c r="F5358" s="1390">
        <v>500</v>
      </c>
      <c r="G5358" s="1283">
        <v>4.3099999999999996</v>
      </c>
      <c r="H5358" s="1283"/>
      <c r="I5358" s="1283"/>
      <c r="J5358" s="1283"/>
      <c r="K5358" s="1283"/>
      <c r="L5358" s="1283"/>
      <c r="M5358" s="1283"/>
      <c r="N5358" s="1283"/>
      <c r="O5358" s="1283"/>
      <c r="P5358" s="1283"/>
      <c r="R5358" s="1067"/>
      <c r="Z5358" s="21"/>
      <c r="AH5358"/>
    </row>
    <row r="5359" spans="1:34" ht="11.25" customHeight="1">
      <c r="A5359"/>
      <c r="B5359" s="1281" t="s">
        <v>28</v>
      </c>
      <c r="C5359" s="1282">
        <v>2003</v>
      </c>
      <c r="D5359" s="1341" t="str">
        <f t="shared" si="97"/>
        <v>MO2003</v>
      </c>
      <c r="E5359" s="1514" t="s">
        <v>121</v>
      </c>
      <c r="F5359" s="1390">
        <v>550</v>
      </c>
      <c r="G5359" s="1283">
        <v>5.1100000000000003</v>
      </c>
      <c r="H5359" s="1283"/>
      <c r="I5359" s="1283"/>
      <c r="J5359" s="1283"/>
      <c r="K5359" s="1283"/>
      <c r="L5359" s="1283"/>
      <c r="M5359" s="1283"/>
      <c r="N5359" s="1283"/>
      <c r="O5359" s="1283"/>
      <c r="P5359" s="1283"/>
      <c r="R5359" s="1067"/>
      <c r="Z5359" s="21"/>
      <c r="AH5359"/>
    </row>
    <row r="5360" spans="1:34" ht="11.25" customHeight="1">
      <c r="A5360"/>
      <c r="B5360" s="1281" t="s">
        <v>28</v>
      </c>
      <c r="C5360" s="1282">
        <v>2014</v>
      </c>
      <c r="D5360" s="1341" t="str">
        <f t="shared" si="97"/>
        <v>MO2014</v>
      </c>
      <c r="E5360" s="1514" t="s">
        <v>123</v>
      </c>
      <c r="F5360" s="1390">
        <v>650</v>
      </c>
      <c r="G5360" s="1283">
        <v>6.47</v>
      </c>
      <c r="H5360" s="1283"/>
      <c r="I5360" s="1283"/>
      <c r="J5360" s="1283"/>
      <c r="K5360" s="1283"/>
      <c r="L5360" s="1283"/>
      <c r="M5360" s="1283"/>
      <c r="N5360" s="1283"/>
      <c r="O5360" s="1283"/>
      <c r="P5360" s="1283"/>
      <c r="R5360" s="1067"/>
      <c r="Z5360" s="21"/>
      <c r="AH5360"/>
    </row>
    <row r="5361" spans="1:34" ht="11.25" customHeight="1">
      <c r="A5361"/>
      <c r="B5361" s="1281" t="s">
        <v>28</v>
      </c>
      <c r="C5361" s="1282">
        <v>2016</v>
      </c>
      <c r="D5361" s="1341" t="str">
        <f t="shared" si="97"/>
        <v>MO2016</v>
      </c>
      <c r="E5361" s="1514" t="s">
        <v>125</v>
      </c>
      <c r="F5361" s="1390">
        <v>500</v>
      </c>
      <c r="G5361" s="1283">
        <v>3.98</v>
      </c>
      <c r="H5361" s="1283"/>
      <c r="I5361" s="1283"/>
      <c r="J5361" s="1283"/>
      <c r="K5361" s="1283"/>
      <c r="L5361" s="1283"/>
      <c r="M5361" s="1283"/>
      <c r="N5361" s="1283"/>
      <c r="O5361" s="1283"/>
      <c r="P5361" s="1283"/>
      <c r="R5361" s="1067"/>
      <c r="Z5361" s="21"/>
      <c r="AH5361"/>
    </row>
    <row r="5362" spans="1:34" ht="11.25" customHeight="1">
      <c r="A5362"/>
      <c r="B5362" s="1281" t="s">
        <v>28</v>
      </c>
      <c r="C5362" s="1282">
        <v>2021</v>
      </c>
      <c r="D5362" s="1341" t="str">
        <f t="shared" si="97"/>
        <v>MO2021</v>
      </c>
      <c r="E5362" s="1514" t="s">
        <v>124</v>
      </c>
      <c r="F5362" s="1390">
        <v>500</v>
      </c>
      <c r="G5362" s="1283">
        <v>3.49</v>
      </c>
      <c r="H5362" s="1283"/>
      <c r="I5362" s="1283"/>
      <c r="J5362" s="1283"/>
      <c r="K5362" s="1283"/>
      <c r="L5362" s="1283"/>
      <c r="M5362" s="1283"/>
      <c r="N5362" s="1283"/>
      <c r="O5362" s="1283"/>
      <c r="P5362" s="1283"/>
      <c r="R5362" s="1067"/>
      <c r="Z5362" s="21"/>
      <c r="AH5362"/>
    </row>
    <row r="5363" spans="1:34" ht="11.25" customHeight="1">
      <c r="A5363"/>
      <c r="B5363" s="1281" t="s">
        <v>28</v>
      </c>
      <c r="C5363" s="1282">
        <v>2039</v>
      </c>
      <c r="D5363" s="1341" t="str">
        <f t="shared" si="97"/>
        <v>MO2039</v>
      </c>
      <c r="E5363" s="1514" t="s">
        <v>121</v>
      </c>
      <c r="F5363" s="1390">
        <v>500</v>
      </c>
      <c r="G5363" s="1283">
        <v>3.75</v>
      </c>
      <c r="H5363" s="1283"/>
      <c r="I5363" s="1283"/>
      <c r="J5363" s="1283"/>
      <c r="K5363" s="1283"/>
      <c r="L5363" s="1283"/>
      <c r="M5363" s="1283"/>
      <c r="N5363" s="1283"/>
      <c r="O5363" s="1283"/>
      <c r="P5363" s="1283"/>
      <c r="R5363" s="1067"/>
      <c r="Z5363" s="21"/>
      <c r="AH5363"/>
    </row>
    <row r="5364" spans="1:34" ht="11.25" customHeight="1">
      <c r="A5364"/>
      <c r="B5364" s="1281" t="s">
        <v>28</v>
      </c>
      <c r="C5364" s="1282">
        <v>2041</v>
      </c>
      <c r="D5364" s="1341" t="str">
        <f t="shared" si="97"/>
        <v>MO2041</v>
      </c>
      <c r="E5364" s="1514" t="s">
        <v>121</v>
      </c>
      <c r="F5364" s="1390">
        <v>500</v>
      </c>
      <c r="G5364" s="1283">
        <v>3.56</v>
      </c>
      <c r="H5364" s="1283"/>
      <c r="I5364" s="1283"/>
      <c r="J5364" s="1283"/>
      <c r="K5364" s="1283"/>
      <c r="L5364" s="1283"/>
      <c r="M5364" s="1283"/>
      <c r="N5364" s="1283"/>
      <c r="O5364" s="1283"/>
      <c r="P5364" s="1283"/>
      <c r="R5364" s="1067"/>
      <c r="Z5364" s="21"/>
      <c r="AH5364"/>
    </row>
    <row r="5365" spans="1:34" ht="11.25" customHeight="1">
      <c r="A5365"/>
      <c r="B5365" s="1281" t="s">
        <v>28</v>
      </c>
      <c r="C5365" s="1282">
        <v>2065</v>
      </c>
      <c r="D5365" s="1341" t="str">
        <f t="shared" si="97"/>
        <v>MO2065</v>
      </c>
      <c r="E5365" s="1514" t="s">
        <v>125</v>
      </c>
      <c r="F5365" s="1390">
        <v>500</v>
      </c>
      <c r="G5365" s="1283">
        <v>2.38</v>
      </c>
      <c r="H5365" s="1283"/>
      <c r="I5365" s="1283"/>
      <c r="J5365" s="1283"/>
      <c r="K5365" s="1283"/>
      <c r="L5365" s="1283"/>
      <c r="M5365" s="1283"/>
      <c r="N5365" s="1283"/>
      <c r="O5365" s="1283"/>
      <c r="P5365" s="1283"/>
      <c r="R5365" s="1067"/>
      <c r="Z5365" s="21"/>
      <c r="AH5365"/>
    </row>
    <row r="5366" spans="1:34" ht="11.25" customHeight="1">
      <c r="A5366"/>
      <c r="B5366" s="1281" t="s">
        <v>28</v>
      </c>
      <c r="C5366" s="1282">
        <v>2070</v>
      </c>
      <c r="D5366" s="1341" t="str">
        <f t="shared" si="97"/>
        <v>MO2070</v>
      </c>
      <c r="E5366" s="1514" t="s">
        <v>121</v>
      </c>
      <c r="F5366" s="1390">
        <v>550</v>
      </c>
      <c r="G5366" s="1283">
        <v>5.4</v>
      </c>
      <c r="H5366" s="1283"/>
      <c r="I5366" s="1283"/>
      <c r="J5366" s="1283"/>
      <c r="K5366" s="1283"/>
      <c r="L5366" s="1283"/>
      <c r="M5366" s="1283"/>
      <c r="N5366" s="1283"/>
      <c r="O5366" s="1283"/>
      <c r="P5366" s="1283"/>
      <c r="R5366" s="1067"/>
      <c r="Z5366" s="21"/>
      <c r="AH5366"/>
    </row>
    <row r="5367" spans="1:34" ht="11.25" customHeight="1">
      <c r="A5367"/>
      <c r="B5367" s="1281" t="s">
        <v>28</v>
      </c>
      <c r="C5367" s="1282">
        <v>2081</v>
      </c>
      <c r="D5367" s="1341" t="str">
        <f t="shared" si="97"/>
        <v>MO2081</v>
      </c>
      <c r="E5367" s="1514" t="s">
        <v>122</v>
      </c>
      <c r="F5367" s="1390">
        <v>650</v>
      </c>
      <c r="G5367" s="1283">
        <v>6.71</v>
      </c>
      <c r="H5367" s="1283"/>
      <c r="I5367" s="1283"/>
      <c r="J5367" s="1283"/>
      <c r="K5367" s="1283"/>
      <c r="L5367" s="1283"/>
      <c r="M5367" s="1283"/>
      <c r="N5367" s="1283"/>
      <c r="O5367" s="1283"/>
      <c r="P5367" s="1283"/>
      <c r="R5367" s="1067"/>
      <c r="Z5367" s="21"/>
      <c r="AH5367"/>
    </row>
    <row r="5368" spans="1:34" ht="11.25" customHeight="1">
      <c r="A5368"/>
      <c r="B5368" s="1281" t="s">
        <v>28</v>
      </c>
      <c r="C5368" s="1282">
        <v>2089</v>
      </c>
      <c r="D5368" s="1341" t="str">
        <f t="shared" si="97"/>
        <v>MO2089</v>
      </c>
      <c r="E5368" s="1514" t="s">
        <v>123</v>
      </c>
      <c r="F5368" s="1390">
        <v>500</v>
      </c>
      <c r="G5368" s="1283">
        <v>4.38</v>
      </c>
      <c r="H5368" s="1283"/>
      <c r="I5368" s="1283"/>
      <c r="J5368" s="1283"/>
      <c r="K5368" s="1283"/>
      <c r="L5368" s="1283"/>
      <c r="M5368" s="1283"/>
      <c r="N5368" s="1283"/>
      <c r="O5368" s="1283"/>
      <c r="P5368" s="1283"/>
      <c r="R5368" s="1067"/>
      <c r="Z5368" s="21"/>
      <c r="AH5368"/>
    </row>
    <row r="5369" spans="1:34" ht="11.25" customHeight="1">
      <c r="A5369"/>
      <c r="B5369" s="1281" t="s">
        <v>28</v>
      </c>
      <c r="C5369" s="1282">
        <v>2095</v>
      </c>
      <c r="D5369" s="1341" t="str">
        <f t="shared" si="97"/>
        <v>MO2095</v>
      </c>
      <c r="E5369" s="1514" t="s">
        <v>123</v>
      </c>
      <c r="F5369" s="1390">
        <v>550</v>
      </c>
      <c r="G5369" s="1283">
        <v>4.79</v>
      </c>
      <c r="H5369" s="1283"/>
      <c r="I5369" s="1283"/>
      <c r="J5369" s="1283"/>
      <c r="K5369" s="1283"/>
      <c r="L5369" s="1283"/>
      <c r="M5369" s="1283"/>
      <c r="N5369" s="1283"/>
      <c r="O5369" s="1283"/>
      <c r="P5369" s="1283"/>
      <c r="R5369" s="1067"/>
      <c r="Z5369" s="21"/>
      <c r="AH5369"/>
    </row>
    <row r="5370" spans="1:34" ht="11.25" customHeight="1">
      <c r="A5370"/>
      <c r="B5370" s="1281" t="s">
        <v>28</v>
      </c>
      <c r="C5370" s="1282">
        <v>2105</v>
      </c>
      <c r="D5370" s="1341" t="str">
        <f t="shared" si="97"/>
        <v>MO2105</v>
      </c>
      <c r="E5370" s="1514" t="s">
        <v>121</v>
      </c>
      <c r="F5370" s="1390">
        <v>600</v>
      </c>
      <c r="G5370" s="1283">
        <v>5.6</v>
      </c>
      <c r="H5370" s="1283"/>
      <c r="I5370" s="1283"/>
      <c r="J5370" s="1283"/>
      <c r="K5370" s="1283"/>
      <c r="L5370" s="1283"/>
      <c r="M5370" s="1283"/>
      <c r="N5370" s="1283"/>
      <c r="O5370" s="1283"/>
      <c r="P5370" s="1283"/>
      <c r="R5370" s="1067"/>
      <c r="Z5370" s="21"/>
      <c r="AH5370"/>
    </row>
    <row r="5371" spans="1:34" ht="11.25" customHeight="1">
      <c r="A5371"/>
      <c r="B5371" s="1281" t="s">
        <v>28</v>
      </c>
      <c r="C5371" s="1282">
        <v>2110</v>
      </c>
      <c r="D5371" s="1341" t="str">
        <f t="shared" si="97"/>
        <v>MO2110</v>
      </c>
      <c r="E5371" s="1514" t="s">
        <v>121</v>
      </c>
      <c r="F5371" s="1390">
        <v>500</v>
      </c>
      <c r="G5371" s="1283">
        <v>2.46</v>
      </c>
      <c r="H5371" s="1283"/>
      <c r="I5371" s="1283"/>
      <c r="J5371" s="1283"/>
      <c r="K5371" s="1283"/>
      <c r="L5371" s="1283"/>
      <c r="M5371" s="1283"/>
      <c r="N5371" s="1283"/>
      <c r="O5371" s="1283"/>
      <c r="P5371" s="1283"/>
      <c r="R5371" s="1067"/>
      <c r="Z5371" s="21"/>
      <c r="AH5371"/>
    </row>
    <row r="5372" spans="1:34" ht="11.25" customHeight="1">
      <c r="A5372"/>
      <c r="B5372" s="1281" t="s">
        <v>28</v>
      </c>
      <c r="C5372" s="1282">
        <v>2111</v>
      </c>
      <c r="D5372" s="1341" t="str">
        <f t="shared" si="97"/>
        <v>MO2111</v>
      </c>
      <c r="E5372" s="1514" t="s">
        <v>121</v>
      </c>
      <c r="F5372" s="1390">
        <v>500</v>
      </c>
      <c r="G5372" s="1283">
        <v>2.77</v>
      </c>
      <c r="H5372" s="1283"/>
      <c r="I5372" s="1283"/>
      <c r="J5372" s="1283"/>
      <c r="K5372" s="1283"/>
      <c r="L5372" s="1283"/>
      <c r="M5372" s="1283"/>
      <c r="N5372" s="1283"/>
      <c r="O5372" s="1283"/>
      <c r="P5372" s="1283"/>
      <c r="R5372" s="1067"/>
      <c r="Z5372" s="21"/>
      <c r="AH5372"/>
    </row>
    <row r="5373" spans="1:34" ht="11.25" customHeight="1">
      <c r="A5373"/>
      <c r="B5373" s="1281" t="s">
        <v>28</v>
      </c>
      <c r="C5373" s="1282">
        <v>2112</v>
      </c>
      <c r="D5373" s="1341" t="str">
        <f t="shared" si="97"/>
        <v>MO2112</v>
      </c>
      <c r="E5373" s="1514" t="s">
        <v>125</v>
      </c>
      <c r="F5373" s="1390">
        <v>550</v>
      </c>
      <c r="G5373" s="1283">
        <v>5</v>
      </c>
      <c r="H5373" s="1283"/>
      <c r="I5373" s="1283"/>
      <c r="J5373" s="1283"/>
      <c r="K5373" s="1283"/>
      <c r="L5373" s="1283"/>
      <c r="M5373" s="1283"/>
      <c r="N5373" s="1283"/>
      <c r="O5373" s="1283"/>
      <c r="P5373" s="1283"/>
      <c r="R5373" s="1067"/>
      <c r="Z5373" s="21"/>
      <c r="AH5373"/>
    </row>
    <row r="5374" spans="1:34" ht="11.25" customHeight="1">
      <c r="A5374"/>
      <c r="B5374" s="1281" t="s">
        <v>28</v>
      </c>
      <c r="C5374" s="1282">
        <v>2114</v>
      </c>
      <c r="D5374" s="1341" t="str">
        <f t="shared" si="97"/>
        <v>MO2114</v>
      </c>
      <c r="E5374" s="1514" t="s">
        <v>122</v>
      </c>
      <c r="F5374" s="1390">
        <v>500</v>
      </c>
      <c r="G5374" s="1283">
        <v>4.09</v>
      </c>
      <c r="H5374" s="1283"/>
      <c r="I5374" s="1283"/>
      <c r="J5374" s="1283"/>
      <c r="K5374" s="1283"/>
      <c r="L5374" s="1283"/>
      <c r="M5374" s="1283"/>
      <c r="N5374" s="1283"/>
      <c r="O5374" s="1283"/>
      <c r="P5374" s="1283"/>
      <c r="R5374" s="1067"/>
      <c r="Z5374" s="21"/>
      <c r="AH5374"/>
    </row>
    <row r="5375" spans="1:34" ht="11.25" customHeight="1">
      <c r="A5375"/>
      <c r="B5375" s="1281" t="s">
        <v>28</v>
      </c>
      <c r="C5375" s="1282">
        <v>2121</v>
      </c>
      <c r="D5375" s="1341" t="str">
        <f t="shared" si="97"/>
        <v>MO2121</v>
      </c>
      <c r="E5375" s="1514" t="s">
        <v>123</v>
      </c>
      <c r="F5375" s="1390">
        <v>500</v>
      </c>
      <c r="G5375" s="1283">
        <v>1.76</v>
      </c>
      <c r="H5375" s="1283"/>
      <c r="I5375" s="1283"/>
      <c r="J5375" s="1283"/>
      <c r="K5375" s="1283"/>
      <c r="L5375" s="1283"/>
      <c r="M5375" s="1283"/>
      <c r="N5375" s="1283"/>
      <c r="O5375" s="1283"/>
      <c r="P5375" s="1283"/>
      <c r="R5375" s="1067"/>
      <c r="Z5375" s="21"/>
      <c r="AH5375"/>
    </row>
    <row r="5376" spans="1:34" ht="11.25" customHeight="1">
      <c r="A5376"/>
      <c r="B5376" s="1281" t="s">
        <v>28</v>
      </c>
      <c r="C5376" s="1282">
        <v>2130</v>
      </c>
      <c r="D5376" s="1341" t="str">
        <f t="shared" si="97"/>
        <v>MO2130</v>
      </c>
      <c r="E5376" s="1514" t="s">
        <v>121</v>
      </c>
      <c r="F5376" s="1390">
        <v>500</v>
      </c>
      <c r="G5376" s="1283">
        <v>2.41</v>
      </c>
      <c r="H5376" s="1283"/>
      <c r="I5376" s="1283"/>
      <c r="J5376" s="1283"/>
      <c r="K5376" s="1283"/>
      <c r="L5376" s="1283"/>
      <c r="M5376" s="1283"/>
      <c r="N5376" s="1283"/>
      <c r="O5376" s="1283"/>
      <c r="P5376" s="1283"/>
      <c r="R5376" s="1067"/>
      <c r="Z5376" s="21"/>
      <c r="AH5376"/>
    </row>
    <row r="5377" spans="1:34" ht="11.25" customHeight="1">
      <c r="A5377"/>
      <c r="B5377" s="1281" t="s">
        <v>28</v>
      </c>
      <c r="C5377" s="1282">
        <v>2131</v>
      </c>
      <c r="D5377" s="1341" t="str">
        <f t="shared" si="97"/>
        <v>MO2131</v>
      </c>
      <c r="E5377" s="1514" t="s">
        <v>125</v>
      </c>
      <c r="F5377" s="1390">
        <v>500</v>
      </c>
      <c r="G5377" s="1283">
        <v>3.28</v>
      </c>
      <c r="H5377" s="1283"/>
      <c r="I5377" s="1283"/>
      <c r="J5377" s="1283"/>
      <c r="K5377" s="1283"/>
      <c r="L5377" s="1283"/>
      <c r="M5377" s="1283"/>
      <c r="N5377" s="1283"/>
      <c r="O5377" s="1283"/>
      <c r="P5377" s="1283"/>
      <c r="R5377" s="1067"/>
      <c r="Z5377" s="21"/>
      <c r="AH5377"/>
    </row>
    <row r="5378" spans="1:34" ht="11.25" customHeight="1">
      <c r="A5378"/>
      <c r="B5378" s="1281" t="s">
        <v>28</v>
      </c>
      <c r="C5378" s="1282">
        <v>2143</v>
      </c>
      <c r="D5378" s="1341" t="str">
        <f t="shared" si="97"/>
        <v>MO2143</v>
      </c>
      <c r="E5378" s="1514" t="s">
        <v>121</v>
      </c>
      <c r="F5378" s="1390">
        <v>500</v>
      </c>
      <c r="G5378" s="1283">
        <v>3.23</v>
      </c>
      <c r="H5378" s="1283"/>
      <c r="I5378" s="1283"/>
      <c r="J5378" s="1283"/>
      <c r="K5378" s="1283"/>
      <c r="L5378" s="1283"/>
      <c r="M5378" s="1283"/>
      <c r="N5378" s="1283"/>
      <c r="O5378" s="1283"/>
      <c r="P5378" s="1283"/>
      <c r="R5378" s="1067"/>
      <c r="Z5378" s="21"/>
      <c r="AH5378"/>
    </row>
    <row r="5379" spans="1:34" ht="11.25" customHeight="1">
      <c r="A5379"/>
      <c r="B5379" s="1281" t="s">
        <v>28</v>
      </c>
      <c r="C5379" s="1282">
        <v>2157</v>
      </c>
      <c r="D5379" s="1341" t="str">
        <f t="shared" si="97"/>
        <v>MO2157</v>
      </c>
      <c r="E5379" s="1514" t="s">
        <v>121</v>
      </c>
      <c r="F5379" s="1390">
        <v>700</v>
      </c>
      <c r="G5379" s="1283">
        <v>7.45</v>
      </c>
      <c r="H5379" s="1283"/>
      <c r="I5379" s="1283"/>
      <c r="J5379" s="1283"/>
      <c r="K5379" s="1283"/>
      <c r="L5379" s="1283"/>
      <c r="M5379" s="1283"/>
      <c r="N5379" s="1283"/>
      <c r="O5379" s="1283"/>
      <c r="P5379" s="1283"/>
      <c r="R5379" s="1067"/>
      <c r="Z5379" s="21"/>
      <c r="AH5379"/>
    </row>
    <row r="5380" spans="1:34" ht="11.25" customHeight="1">
      <c r="A5380"/>
      <c r="B5380" s="1281" t="s">
        <v>28</v>
      </c>
      <c r="C5380" s="1282">
        <v>2172</v>
      </c>
      <c r="D5380" s="1341" t="str">
        <f t="shared" si="97"/>
        <v>MO2172</v>
      </c>
      <c r="E5380" s="1514" t="s">
        <v>123</v>
      </c>
      <c r="F5380" s="1390">
        <v>500</v>
      </c>
      <c r="G5380" s="1283">
        <v>2.0699999999999998</v>
      </c>
      <c r="H5380" s="1283"/>
      <c r="I5380" s="1283"/>
      <c r="J5380" s="1283"/>
      <c r="K5380" s="1283"/>
      <c r="L5380" s="1283"/>
      <c r="M5380" s="1283"/>
      <c r="N5380" s="1283"/>
      <c r="O5380" s="1283"/>
      <c r="P5380" s="1283"/>
      <c r="R5380" s="1067"/>
      <c r="Z5380" s="21"/>
      <c r="AH5380"/>
    </row>
    <row r="5381" spans="1:34" ht="11.25" customHeight="1">
      <c r="A5381"/>
      <c r="B5381" s="1281" t="s">
        <v>28</v>
      </c>
      <c r="C5381" s="1282">
        <v>2174</v>
      </c>
      <c r="D5381" s="1341" t="str">
        <f t="shared" si="97"/>
        <v>MO2174</v>
      </c>
      <c r="E5381" s="1514" t="s">
        <v>123</v>
      </c>
      <c r="F5381" s="1390">
        <v>500</v>
      </c>
      <c r="G5381" s="1283">
        <v>4.0999999999999996</v>
      </c>
      <c r="H5381" s="1283"/>
      <c r="I5381" s="1283"/>
      <c r="J5381" s="1283"/>
      <c r="K5381" s="1283"/>
      <c r="L5381" s="1283"/>
      <c r="M5381" s="1283"/>
      <c r="N5381" s="1283"/>
      <c r="O5381" s="1283"/>
      <c r="P5381" s="1283"/>
      <c r="R5381" s="1067"/>
      <c r="Z5381" s="21"/>
      <c r="AH5381"/>
    </row>
    <row r="5382" spans="1:34" ht="11.25" customHeight="1">
      <c r="A5382"/>
      <c r="B5382" s="1281" t="s">
        <v>28</v>
      </c>
      <c r="C5382" s="1282">
        <v>2211</v>
      </c>
      <c r="D5382" s="1341" t="str">
        <f t="shared" si="97"/>
        <v>MO2211</v>
      </c>
      <c r="E5382" s="1514" t="s">
        <v>123</v>
      </c>
      <c r="F5382" s="1390">
        <v>1100</v>
      </c>
      <c r="G5382" s="1283">
        <v>12.56</v>
      </c>
      <c r="H5382" s="1283"/>
      <c r="I5382" s="1283"/>
      <c r="J5382" s="1283"/>
      <c r="K5382" s="1283"/>
      <c r="L5382" s="1283"/>
      <c r="M5382" s="1283"/>
      <c r="N5382" s="1283"/>
      <c r="O5382" s="1283"/>
      <c r="P5382" s="1283"/>
      <c r="R5382" s="1067"/>
      <c r="Z5382" s="21"/>
      <c r="AH5382"/>
    </row>
    <row r="5383" spans="1:34" ht="11.25" customHeight="1">
      <c r="A5383"/>
      <c r="B5383" s="1281" t="s">
        <v>28</v>
      </c>
      <c r="C5383" s="1282">
        <v>2220</v>
      </c>
      <c r="D5383" s="1341" t="str">
        <f t="shared" si="97"/>
        <v>MO2220</v>
      </c>
      <c r="E5383" s="1514" t="s">
        <v>125</v>
      </c>
      <c r="F5383" s="1390">
        <v>500</v>
      </c>
      <c r="G5383" s="1283">
        <v>2.84</v>
      </c>
      <c r="H5383" s="1283"/>
      <c r="I5383" s="1283"/>
      <c r="J5383" s="1283"/>
      <c r="K5383" s="1283"/>
      <c r="L5383" s="1283"/>
      <c r="M5383" s="1283"/>
      <c r="N5383" s="1283"/>
      <c r="O5383" s="1283"/>
      <c r="P5383" s="1283"/>
      <c r="R5383" s="1067"/>
      <c r="Z5383" s="21"/>
      <c r="AH5383"/>
    </row>
    <row r="5384" spans="1:34" ht="11.25" customHeight="1">
      <c r="A5384"/>
      <c r="B5384" s="1281" t="s">
        <v>28</v>
      </c>
      <c r="C5384" s="1282">
        <v>2288</v>
      </c>
      <c r="D5384" s="1341" t="str">
        <f t="shared" si="97"/>
        <v>MO2288</v>
      </c>
      <c r="E5384" s="1514" t="s">
        <v>125</v>
      </c>
      <c r="F5384" s="1390">
        <v>550</v>
      </c>
      <c r="G5384" s="1283">
        <v>5.38</v>
      </c>
      <c r="H5384" s="1283"/>
      <c r="I5384" s="1283"/>
      <c r="J5384" s="1283"/>
      <c r="K5384" s="1283"/>
      <c r="L5384" s="1283"/>
      <c r="M5384" s="1283"/>
      <c r="N5384" s="1283"/>
      <c r="O5384" s="1283"/>
      <c r="P5384" s="1283"/>
      <c r="R5384" s="1067"/>
      <c r="Z5384" s="21"/>
      <c r="AH5384"/>
    </row>
    <row r="5385" spans="1:34" ht="11.25" customHeight="1">
      <c r="A5385"/>
      <c r="B5385" s="1281" t="s">
        <v>28</v>
      </c>
      <c r="C5385" s="1282">
        <v>2302</v>
      </c>
      <c r="D5385" s="1341" t="str">
        <f t="shared" si="97"/>
        <v>MO2302</v>
      </c>
      <c r="E5385" s="1514" t="s">
        <v>125</v>
      </c>
      <c r="F5385" s="1390">
        <v>500</v>
      </c>
      <c r="G5385" s="1283">
        <v>2.39</v>
      </c>
      <c r="H5385" s="1283"/>
      <c r="I5385" s="1283"/>
      <c r="J5385" s="1283"/>
      <c r="K5385" s="1283"/>
      <c r="L5385" s="1283"/>
      <c r="M5385" s="1283"/>
      <c r="N5385" s="1283"/>
      <c r="O5385" s="1283"/>
      <c r="P5385" s="1283"/>
      <c r="R5385" s="1067"/>
      <c r="Z5385" s="21"/>
      <c r="AH5385"/>
    </row>
    <row r="5386" spans="1:34" ht="11.25" customHeight="1">
      <c r="A5386"/>
      <c r="B5386" s="1281" t="s">
        <v>28</v>
      </c>
      <c r="C5386" s="1282">
        <v>2305</v>
      </c>
      <c r="D5386" s="1341" t="str">
        <f t="shared" si="97"/>
        <v>MO2305</v>
      </c>
      <c r="E5386" s="1514" t="s">
        <v>125</v>
      </c>
      <c r="F5386" s="1390">
        <v>500</v>
      </c>
      <c r="G5386" s="1283">
        <v>3.05</v>
      </c>
      <c r="H5386" s="1283"/>
      <c r="I5386" s="1283"/>
      <c r="J5386" s="1283"/>
      <c r="K5386" s="1283"/>
      <c r="L5386" s="1283"/>
      <c r="M5386" s="1283"/>
      <c r="N5386" s="1283"/>
      <c r="O5386" s="1283"/>
      <c r="P5386" s="1283"/>
      <c r="R5386" s="1067"/>
      <c r="Z5386" s="21"/>
      <c r="AH5386"/>
    </row>
    <row r="5387" spans="1:34" ht="11.25" customHeight="1">
      <c r="A5387"/>
      <c r="B5387" s="1281" t="s">
        <v>28</v>
      </c>
      <c r="C5387" s="1282">
        <v>2361</v>
      </c>
      <c r="D5387" s="1341" t="str">
        <f t="shared" si="97"/>
        <v>MO2361</v>
      </c>
      <c r="E5387" s="1514" t="s">
        <v>125</v>
      </c>
      <c r="F5387" s="1390">
        <v>500</v>
      </c>
      <c r="G5387" s="1283">
        <v>2.44</v>
      </c>
      <c r="H5387" s="1283"/>
      <c r="I5387" s="1283"/>
      <c r="J5387" s="1283"/>
      <c r="K5387" s="1283"/>
      <c r="L5387" s="1283"/>
      <c r="M5387" s="1283"/>
      <c r="N5387" s="1283"/>
      <c r="O5387" s="1283"/>
      <c r="P5387" s="1283"/>
      <c r="R5387" s="1067"/>
      <c r="Z5387" s="21"/>
      <c r="AH5387"/>
    </row>
    <row r="5388" spans="1:34" ht="11.25" customHeight="1">
      <c r="A5388"/>
      <c r="B5388" s="1281" t="s">
        <v>28</v>
      </c>
      <c r="C5388" s="1282">
        <v>2362</v>
      </c>
      <c r="D5388" s="1341" t="str">
        <f t="shared" ref="D5388:D5451" si="98">B5388&amp;TEXT(C5388,"0000")</f>
        <v>MO2362</v>
      </c>
      <c r="E5388" s="1514" t="s">
        <v>125</v>
      </c>
      <c r="F5388" s="1390">
        <v>500</v>
      </c>
      <c r="G5388" s="1283">
        <v>2.72</v>
      </c>
      <c r="H5388" s="1283"/>
      <c r="I5388" s="1283"/>
      <c r="J5388" s="1283"/>
      <c r="K5388" s="1283"/>
      <c r="L5388" s="1283"/>
      <c r="M5388" s="1283"/>
      <c r="N5388" s="1283"/>
      <c r="O5388" s="1283"/>
      <c r="P5388" s="1283"/>
      <c r="R5388" s="1067"/>
      <c r="Z5388" s="21"/>
      <c r="AH5388"/>
    </row>
    <row r="5389" spans="1:34" ht="11.25" customHeight="1">
      <c r="A5389"/>
      <c r="B5389" s="1281" t="s">
        <v>28</v>
      </c>
      <c r="C5389" s="1282">
        <v>2380</v>
      </c>
      <c r="D5389" s="1341" t="str">
        <f t="shared" si="98"/>
        <v>MO2380</v>
      </c>
      <c r="E5389" s="1514" t="s">
        <v>125</v>
      </c>
      <c r="F5389" s="1390">
        <v>500</v>
      </c>
      <c r="G5389" s="1283">
        <v>2.8</v>
      </c>
      <c r="H5389" s="1283"/>
      <c r="I5389" s="1283"/>
      <c r="J5389" s="1283"/>
      <c r="K5389" s="1283"/>
      <c r="L5389" s="1283"/>
      <c r="M5389" s="1283"/>
      <c r="N5389" s="1283"/>
      <c r="O5389" s="1283"/>
      <c r="P5389" s="1283"/>
      <c r="R5389" s="1067"/>
      <c r="Z5389" s="21"/>
      <c r="AH5389"/>
    </row>
    <row r="5390" spans="1:34" ht="11.25" customHeight="1">
      <c r="A5390"/>
      <c r="B5390" s="1281" t="s">
        <v>28</v>
      </c>
      <c r="C5390" s="1282">
        <v>2388</v>
      </c>
      <c r="D5390" s="1341" t="str">
        <f t="shared" si="98"/>
        <v>MO2388</v>
      </c>
      <c r="E5390" s="1514" t="s">
        <v>125</v>
      </c>
      <c r="F5390" s="1390">
        <v>500</v>
      </c>
      <c r="G5390" s="1283">
        <v>2.17</v>
      </c>
      <c r="H5390" s="1283"/>
      <c r="I5390" s="1283"/>
      <c r="J5390" s="1283"/>
      <c r="K5390" s="1283"/>
      <c r="L5390" s="1283"/>
      <c r="M5390" s="1283"/>
      <c r="N5390" s="1283"/>
      <c r="O5390" s="1283"/>
      <c r="P5390" s="1283"/>
      <c r="R5390" s="1067"/>
      <c r="Z5390" s="21"/>
      <c r="AH5390"/>
    </row>
    <row r="5391" spans="1:34" ht="11.25" customHeight="1">
      <c r="A5391"/>
      <c r="B5391" s="1281" t="s">
        <v>28</v>
      </c>
      <c r="C5391" s="1282">
        <v>2402</v>
      </c>
      <c r="D5391" s="1341" t="str">
        <f t="shared" si="98"/>
        <v>MO2402</v>
      </c>
      <c r="E5391" s="1514" t="s">
        <v>124</v>
      </c>
      <c r="F5391" s="1390">
        <v>500</v>
      </c>
      <c r="G5391" s="1283">
        <v>3.56</v>
      </c>
      <c r="H5391" s="1283"/>
      <c r="I5391" s="1283"/>
      <c r="J5391" s="1283"/>
      <c r="K5391" s="1283"/>
      <c r="L5391" s="1283"/>
      <c r="M5391" s="1283"/>
      <c r="N5391" s="1283"/>
      <c r="O5391" s="1283"/>
      <c r="P5391" s="1283"/>
      <c r="R5391" s="1067"/>
      <c r="Z5391" s="21"/>
      <c r="AH5391"/>
    </row>
    <row r="5392" spans="1:34" ht="11.25" customHeight="1">
      <c r="A5392"/>
      <c r="B5392" s="1281" t="s">
        <v>28</v>
      </c>
      <c r="C5392" s="1282">
        <v>2413</v>
      </c>
      <c r="D5392" s="1341" t="str">
        <f t="shared" si="98"/>
        <v>MO2413</v>
      </c>
      <c r="E5392" s="1514" t="s">
        <v>125</v>
      </c>
      <c r="F5392" s="1390">
        <v>500</v>
      </c>
      <c r="G5392" s="1283">
        <v>3.71</v>
      </c>
      <c r="H5392" s="1283"/>
      <c r="I5392" s="1283"/>
      <c r="J5392" s="1283"/>
      <c r="K5392" s="1283"/>
      <c r="L5392" s="1283"/>
      <c r="M5392" s="1283"/>
      <c r="N5392" s="1283"/>
      <c r="O5392" s="1283"/>
      <c r="P5392" s="1283"/>
      <c r="R5392" s="1067"/>
      <c r="Z5392" s="21"/>
      <c r="AH5392"/>
    </row>
    <row r="5393" spans="1:34" ht="11.25" customHeight="1">
      <c r="A5393"/>
      <c r="B5393" s="1281" t="s">
        <v>28</v>
      </c>
      <c r="C5393" s="1282">
        <v>2416</v>
      </c>
      <c r="D5393" s="1341" t="str">
        <f t="shared" si="98"/>
        <v>MO2416</v>
      </c>
      <c r="E5393" s="1514" t="s">
        <v>121</v>
      </c>
      <c r="F5393" s="1390">
        <v>500</v>
      </c>
      <c r="G5393" s="1283">
        <v>2.72</v>
      </c>
      <c r="H5393" s="1283"/>
      <c r="I5393" s="1283"/>
      <c r="J5393" s="1283"/>
      <c r="K5393" s="1283"/>
      <c r="L5393" s="1283"/>
      <c r="M5393" s="1283"/>
      <c r="N5393" s="1283"/>
      <c r="O5393" s="1283"/>
      <c r="P5393" s="1283"/>
      <c r="R5393" s="1067"/>
      <c r="Z5393" s="21"/>
      <c r="AH5393"/>
    </row>
    <row r="5394" spans="1:34" ht="11.25" customHeight="1">
      <c r="A5394"/>
      <c r="B5394" s="1281" t="s">
        <v>28</v>
      </c>
      <c r="C5394" s="1282">
        <v>2417</v>
      </c>
      <c r="D5394" s="1341" t="str">
        <f t="shared" si="98"/>
        <v>MO2417</v>
      </c>
      <c r="E5394" s="1514" t="s">
        <v>125</v>
      </c>
      <c r="F5394" s="1390">
        <v>500</v>
      </c>
      <c r="G5394" s="1283">
        <v>1.96</v>
      </c>
      <c r="H5394" s="1283"/>
      <c r="I5394" s="1283"/>
      <c r="J5394" s="1283"/>
      <c r="K5394" s="1283"/>
      <c r="L5394" s="1283"/>
      <c r="M5394" s="1283"/>
      <c r="N5394" s="1283"/>
      <c r="O5394" s="1283"/>
      <c r="P5394" s="1283"/>
      <c r="R5394" s="1067"/>
      <c r="Z5394" s="21"/>
      <c r="AH5394"/>
    </row>
    <row r="5395" spans="1:34" ht="11.25" customHeight="1">
      <c r="A5395"/>
      <c r="B5395" s="1281" t="s">
        <v>28</v>
      </c>
      <c r="C5395" s="1282">
        <v>2501</v>
      </c>
      <c r="D5395" s="1341" t="str">
        <f t="shared" si="98"/>
        <v>MO2501</v>
      </c>
      <c r="E5395" s="1514" t="s">
        <v>121</v>
      </c>
      <c r="F5395" s="1390">
        <v>500</v>
      </c>
      <c r="G5395" s="1283">
        <v>3.54</v>
      </c>
      <c r="H5395" s="1283"/>
      <c r="I5395" s="1283"/>
      <c r="J5395" s="1283"/>
      <c r="K5395" s="1283"/>
      <c r="L5395" s="1283"/>
      <c r="M5395" s="1283"/>
      <c r="N5395" s="1283"/>
      <c r="O5395" s="1283"/>
      <c r="P5395" s="1283"/>
      <c r="R5395" s="1067"/>
      <c r="Z5395" s="21"/>
      <c r="AH5395"/>
    </row>
    <row r="5396" spans="1:34" ht="11.25" customHeight="1">
      <c r="A5396"/>
      <c r="B5396" s="1281" t="s">
        <v>28</v>
      </c>
      <c r="C5396" s="1282">
        <v>2503</v>
      </c>
      <c r="D5396" s="1341" t="str">
        <f t="shared" si="98"/>
        <v>MO2503</v>
      </c>
      <c r="E5396" s="1514" t="s">
        <v>121</v>
      </c>
      <c r="F5396" s="1390">
        <v>500</v>
      </c>
      <c r="G5396" s="1283">
        <v>1.69</v>
      </c>
      <c r="H5396" s="1283"/>
      <c r="I5396" s="1283"/>
      <c r="J5396" s="1283"/>
      <c r="K5396" s="1283"/>
      <c r="L5396" s="1283"/>
      <c r="M5396" s="1283"/>
      <c r="N5396" s="1283"/>
      <c r="O5396" s="1283"/>
      <c r="P5396" s="1283"/>
      <c r="R5396" s="1067"/>
      <c r="Z5396" s="21"/>
      <c r="AH5396"/>
    </row>
    <row r="5397" spans="1:34" ht="11.25" customHeight="1">
      <c r="A5397"/>
      <c r="B5397" s="1281" t="s">
        <v>28</v>
      </c>
      <c r="C5397" s="1282">
        <v>2570</v>
      </c>
      <c r="D5397" s="1341" t="str">
        <f t="shared" si="98"/>
        <v>MO2570</v>
      </c>
      <c r="E5397" s="1514" t="s">
        <v>124</v>
      </c>
      <c r="F5397" s="1390">
        <v>550</v>
      </c>
      <c r="G5397" s="1283">
        <v>5.4</v>
      </c>
      <c r="H5397" s="1283"/>
      <c r="I5397" s="1283"/>
      <c r="J5397" s="1283"/>
      <c r="K5397" s="1283"/>
      <c r="L5397" s="1283"/>
      <c r="M5397" s="1283"/>
      <c r="N5397" s="1283"/>
      <c r="O5397" s="1283"/>
      <c r="P5397" s="1283"/>
      <c r="R5397" s="1067"/>
      <c r="Z5397" s="21"/>
      <c r="AH5397"/>
    </row>
    <row r="5398" spans="1:34" ht="11.25" customHeight="1">
      <c r="A5398"/>
      <c r="B5398" s="1281" t="s">
        <v>28</v>
      </c>
      <c r="C5398" s="1282">
        <v>2585</v>
      </c>
      <c r="D5398" s="1341" t="str">
        <f t="shared" si="98"/>
        <v>MO2585</v>
      </c>
      <c r="E5398" s="1514" t="s">
        <v>121</v>
      </c>
      <c r="F5398" s="1390">
        <v>500</v>
      </c>
      <c r="G5398" s="1283">
        <v>4.12</v>
      </c>
      <c r="H5398" s="1283"/>
      <c r="I5398" s="1283"/>
      <c r="J5398" s="1283"/>
      <c r="K5398" s="1283"/>
      <c r="L5398" s="1283"/>
      <c r="M5398" s="1283"/>
      <c r="N5398" s="1283"/>
      <c r="O5398" s="1283"/>
      <c r="P5398" s="1283"/>
      <c r="R5398" s="1067"/>
      <c r="Z5398" s="21"/>
      <c r="AH5398"/>
    </row>
    <row r="5399" spans="1:34" ht="11.25" customHeight="1">
      <c r="A5399"/>
      <c r="B5399" s="1281" t="s">
        <v>28</v>
      </c>
      <c r="C5399" s="1282">
        <v>2586</v>
      </c>
      <c r="D5399" s="1341" t="str">
        <f t="shared" si="98"/>
        <v>MO2586</v>
      </c>
      <c r="E5399" s="1514" t="s">
        <v>121</v>
      </c>
      <c r="F5399" s="1390">
        <v>500</v>
      </c>
      <c r="G5399" s="1283">
        <v>3.89</v>
      </c>
      <c r="H5399" s="1283"/>
      <c r="I5399" s="1283"/>
      <c r="J5399" s="1283"/>
      <c r="K5399" s="1283"/>
      <c r="L5399" s="1283"/>
      <c r="M5399" s="1283"/>
      <c r="N5399" s="1283"/>
      <c r="O5399" s="1283"/>
      <c r="P5399" s="1283"/>
      <c r="R5399" s="1067"/>
      <c r="Z5399" s="21"/>
      <c r="AH5399"/>
    </row>
    <row r="5400" spans="1:34" ht="11.25" customHeight="1">
      <c r="A5400"/>
      <c r="B5400" s="1281" t="s">
        <v>28</v>
      </c>
      <c r="C5400" s="1282">
        <v>2587</v>
      </c>
      <c r="D5400" s="1341" t="str">
        <f t="shared" si="98"/>
        <v>MO2587</v>
      </c>
      <c r="E5400" s="1514" t="s">
        <v>125</v>
      </c>
      <c r="F5400" s="1390">
        <v>500</v>
      </c>
      <c r="G5400" s="1283">
        <v>2.73</v>
      </c>
      <c r="H5400" s="1283"/>
      <c r="I5400" s="1283"/>
      <c r="J5400" s="1283"/>
      <c r="K5400" s="1283"/>
      <c r="L5400" s="1283"/>
      <c r="M5400" s="1283"/>
      <c r="N5400" s="1283"/>
      <c r="O5400" s="1283"/>
      <c r="P5400" s="1283"/>
      <c r="R5400" s="1067"/>
      <c r="Z5400" s="21"/>
      <c r="AH5400"/>
    </row>
    <row r="5401" spans="1:34" ht="11.25" customHeight="1">
      <c r="A5401"/>
      <c r="B5401" s="1281" t="s">
        <v>28</v>
      </c>
      <c r="C5401" s="1282">
        <v>2589</v>
      </c>
      <c r="D5401" s="1341" t="str">
        <f t="shared" si="98"/>
        <v>MO2589</v>
      </c>
      <c r="E5401" s="1514" t="s">
        <v>121</v>
      </c>
      <c r="F5401" s="1390">
        <v>500</v>
      </c>
      <c r="G5401" s="1283">
        <v>2.74</v>
      </c>
      <c r="H5401" s="1283"/>
      <c r="I5401" s="1283"/>
      <c r="J5401" s="1283"/>
      <c r="K5401" s="1283"/>
      <c r="L5401" s="1283"/>
      <c r="M5401" s="1283"/>
      <c r="N5401" s="1283"/>
      <c r="O5401" s="1283"/>
      <c r="P5401" s="1283"/>
      <c r="R5401" s="1067"/>
      <c r="Z5401" s="21"/>
      <c r="AH5401"/>
    </row>
    <row r="5402" spans="1:34" ht="11.25" customHeight="1">
      <c r="A5402"/>
      <c r="B5402" s="1281" t="s">
        <v>28</v>
      </c>
      <c r="C5402" s="1282">
        <v>2600</v>
      </c>
      <c r="D5402" s="1341" t="str">
        <f t="shared" si="98"/>
        <v>MO2600</v>
      </c>
      <c r="E5402" s="1514" t="s">
        <v>123</v>
      </c>
      <c r="F5402" s="1390">
        <v>600</v>
      </c>
      <c r="G5402" s="1283">
        <v>5.71</v>
      </c>
      <c r="H5402" s="1283"/>
      <c r="I5402" s="1283"/>
      <c r="J5402" s="1283"/>
      <c r="K5402" s="1283"/>
      <c r="L5402" s="1283"/>
      <c r="M5402" s="1283"/>
      <c r="N5402" s="1283"/>
      <c r="O5402" s="1283"/>
      <c r="P5402" s="1283"/>
      <c r="R5402" s="1067"/>
      <c r="Z5402" s="21"/>
      <c r="AH5402"/>
    </row>
    <row r="5403" spans="1:34" ht="11.25" customHeight="1">
      <c r="A5403"/>
      <c r="B5403" s="1281" t="s">
        <v>28</v>
      </c>
      <c r="C5403" s="1282">
        <v>2623</v>
      </c>
      <c r="D5403" s="1341" t="str">
        <f t="shared" si="98"/>
        <v>MO2623</v>
      </c>
      <c r="E5403" s="1514" t="s">
        <v>123</v>
      </c>
      <c r="F5403" s="1390">
        <v>750</v>
      </c>
      <c r="G5403" s="1283">
        <v>8.11</v>
      </c>
      <c r="H5403" s="1283"/>
      <c r="I5403" s="1283"/>
      <c r="J5403" s="1283"/>
      <c r="K5403" s="1283"/>
      <c r="L5403" s="1283"/>
      <c r="M5403" s="1283"/>
      <c r="N5403" s="1283"/>
      <c r="O5403" s="1283"/>
      <c r="P5403" s="1283"/>
      <c r="R5403" s="1067"/>
      <c r="Z5403" s="21"/>
      <c r="AH5403"/>
    </row>
    <row r="5404" spans="1:34" ht="11.25" customHeight="1">
      <c r="A5404"/>
      <c r="B5404" s="1281" t="s">
        <v>28</v>
      </c>
      <c r="C5404" s="1282">
        <v>2651</v>
      </c>
      <c r="D5404" s="1341" t="str">
        <f t="shared" si="98"/>
        <v>MO2651</v>
      </c>
      <c r="E5404" s="1514" t="s">
        <v>124</v>
      </c>
      <c r="F5404" s="1390">
        <v>500</v>
      </c>
      <c r="G5404" s="1283">
        <v>3.12</v>
      </c>
      <c r="H5404" s="1283"/>
      <c r="I5404" s="1283"/>
      <c r="J5404" s="1283"/>
      <c r="K5404" s="1283"/>
      <c r="L5404" s="1283"/>
      <c r="M5404" s="1283"/>
      <c r="N5404" s="1283"/>
      <c r="O5404" s="1283"/>
      <c r="P5404" s="1283"/>
      <c r="R5404" s="1067"/>
      <c r="Z5404" s="21"/>
      <c r="AH5404"/>
    </row>
    <row r="5405" spans="1:34" ht="11.25" customHeight="1">
      <c r="A5405"/>
      <c r="B5405" s="1281" t="s">
        <v>28</v>
      </c>
      <c r="C5405" s="1282">
        <v>2660</v>
      </c>
      <c r="D5405" s="1341" t="str">
        <f t="shared" si="98"/>
        <v>MO2660</v>
      </c>
      <c r="E5405" s="1514" t="s">
        <v>124</v>
      </c>
      <c r="F5405" s="1390">
        <v>500</v>
      </c>
      <c r="G5405" s="1283">
        <v>3.96</v>
      </c>
      <c r="H5405" s="1283"/>
      <c r="I5405" s="1283"/>
      <c r="J5405" s="1283"/>
      <c r="K5405" s="1283"/>
      <c r="L5405" s="1283"/>
      <c r="M5405" s="1283"/>
      <c r="N5405" s="1283"/>
      <c r="O5405" s="1283"/>
      <c r="P5405" s="1283"/>
      <c r="R5405" s="1067"/>
      <c r="Z5405" s="21"/>
      <c r="AH5405"/>
    </row>
    <row r="5406" spans="1:34" ht="11.25" customHeight="1">
      <c r="A5406"/>
      <c r="B5406" s="1281" t="s">
        <v>28</v>
      </c>
      <c r="C5406" s="1282">
        <v>2683</v>
      </c>
      <c r="D5406" s="1341" t="str">
        <f t="shared" si="98"/>
        <v>MO2683</v>
      </c>
      <c r="E5406" s="1514" t="s">
        <v>124</v>
      </c>
      <c r="F5406" s="1390">
        <v>500</v>
      </c>
      <c r="G5406" s="1283">
        <v>3.54</v>
      </c>
      <c r="H5406" s="1283"/>
      <c r="I5406" s="1283"/>
      <c r="J5406" s="1283"/>
      <c r="K5406" s="1283"/>
      <c r="L5406" s="1283"/>
      <c r="M5406" s="1283"/>
      <c r="N5406" s="1283"/>
      <c r="O5406" s="1283"/>
      <c r="P5406" s="1283"/>
      <c r="R5406" s="1067"/>
      <c r="Z5406" s="21"/>
      <c r="AH5406"/>
    </row>
    <row r="5407" spans="1:34" ht="11.25" customHeight="1">
      <c r="A5407"/>
      <c r="B5407" s="1281" t="s">
        <v>28</v>
      </c>
      <c r="C5407" s="1282">
        <v>2688</v>
      </c>
      <c r="D5407" s="1341" t="str">
        <f t="shared" si="98"/>
        <v>MO2688</v>
      </c>
      <c r="E5407" s="1514" t="s">
        <v>124</v>
      </c>
      <c r="F5407" s="1390">
        <v>500</v>
      </c>
      <c r="G5407" s="1283">
        <v>3.22</v>
      </c>
      <c r="H5407" s="1283"/>
      <c r="I5407" s="1283"/>
      <c r="J5407" s="1283"/>
      <c r="K5407" s="1283"/>
      <c r="L5407" s="1283"/>
      <c r="M5407" s="1283"/>
      <c r="N5407" s="1283"/>
      <c r="O5407" s="1283"/>
      <c r="P5407" s="1283"/>
      <c r="R5407" s="1067"/>
      <c r="Z5407" s="21"/>
      <c r="AH5407"/>
    </row>
    <row r="5408" spans="1:34" ht="11.25" customHeight="1">
      <c r="A5408"/>
      <c r="B5408" s="1281" t="s">
        <v>28</v>
      </c>
      <c r="C5408" s="1282">
        <v>2701</v>
      </c>
      <c r="D5408" s="1341" t="str">
        <f t="shared" si="98"/>
        <v>MO2701</v>
      </c>
      <c r="E5408" s="1514" t="s">
        <v>122</v>
      </c>
      <c r="F5408" s="1390">
        <v>1250</v>
      </c>
      <c r="G5408" s="1283">
        <v>14.59</v>
      </c>
      <c r="H5408" s="1283"/>
      <c r="I5408" s="1283"/>
      <c r="J5408" s="1283"/>
      <c r="K5408" s="1283"/>
      <c r="L5408" s="1283"/>
      <c r="M5408" s="1283"/>
      <c r="N5408" s="1283"/>
      <c r="O5408" s="1283"/>
      <c r="P5408" s="1283"/>
      <c r="R5408" s="1067"/>
      <c r="Z5408" s="21"/>
      <c r="AH5408"/>
    </row>
    <row r="5409" spans="1:34" ht="11.25" customHeight="1">
      <c r="A5409"/>
      <c r="B5409" s="1281" t="s">
        <v>28</v>
      </c>
      <c r="C5409" s="1282">
        <v>2702</v>
      </c>
      <c r="D5409" s="1341" t="str">
        <f t="shared" si="98"/>
        <v>MO2702</v>
      </c>
      <c r="E5409" s="1514" t="s">
        <v>122</v>
      </c>
      <c r="F5409" s="1390">
        <v>1750</v>
      </c>
      <c r="G5409" s="1283">
        <v>22.12</v>
      </c>
      <c r="H5409" s="1283"/>
      <c r="I5409" s="1283"/>
      <c r="J5409" s="1283"/>
      <c r="K5409" s="1283"/>
      <c r="L5409" s="1283"/>
      <c r="M5409" s="1283"/>
      <c r="N5409" s="1283"/>
      <c r="O5409" s="1283"/>
      <c r="P5409" s="1283"/>
      <c r="R5409" s="1067"/>
      <c r="Z5409" s="21"/>
      <c r="AH5409"/>
    </row>
    <row r="5410" spans="1:34" ht="11.25" customHeight="1">
      <c r="A5410"/>
      <c r="B5410" s="1281" t="s">
        <v>28</v>
      </c>
      <c r="C5410" s="1282">
        <v>2709</v>
      </c>
      <c r="D5410" s="1341" t="str">
        <f t="shared" si="98"/>
        <v>MO2709</v>
      </c>
      <c r="E5410" s="1514" t="s">
        <v>122</v>
      </c>
      <c r="F5410" s="1390">
        <v>2000</v>
      </c>
      <c r="G5410" s="1283">
        <v>27.89</v>
      </c>
      <c r="H5410" s="1283"/>
      <c r="I5410" s="1283"/>
      <c r="J5410" s="1283"/>
      <c r="K5410" s="1283"/>
      <c r="L5410" s="1283"/>
      <c r="M5410" s="1283"/>
      <c r="N5410" s="1283"/>
      <c r="O5410" s="1283"/>
      <c r="P5410" s="1283"/>
      <c r="R5410" s="1067"/>
      <c r="Z5410" s="21"/>
      <c r="AH5410"/>
    </row>
    <row r="5411" spans="1:34" ht="11.25" customHeight="1">
      <c r="A5411"/>
      <c r="B5411" s="1281" t="s">
        <v>28</v>
      </c>
      <c r="C5411" s="1282">
        <v>2710</v>
      </c>
      <c r="D5411" s="1341" t="str">
        <f t="shared" si="98"/>
        <v>MO2710</v>
      </c>
      <c r="E5411" s="1514" t="s">
        <v>123</v>
      </c>
      <c r="F5411" s="1390">
        <v>1450</v>
      </c>
      <c r="G5411" s="1283">
        <v>17.670000000000002</v>
      </c>
      <c r="H5411" s="1283"/>
      <c r="I5411" s="1283"/>
      <c r="J5411" s="1283"/>
      <c r="K5411" s="1283"/>
      <c r="L5411" s="1283"/>
      <c r="M5411" s="1283"/>
      <c r="N5411" s="1283"/>
      <c r="O5411" s="1283"/>
      <c r="P5411" s="1283"/>
      <c r="R5411" s="1067"/>
      <c r="Z5411" s="21"/>
      <c r="AH5411"/>
    </row>
    <row r="5412" spans="1:34" ht="11.25" customHeight="1">
      <c r="A5412"/>
      <c r="B5412" s="1281" t="s">
        <v>28</v>
      </c>
      <c r="C5412" s="1282">
        <v>2714</v>
      </c>
      <c r="D5412" s="1341" t="str">
        <f t="shared" si="98"/>
        <v>MO2714</v>
      </c>
      <c r="E5412" s="1514" t="s">
        <v>123</v>
      </c>
      <c r="F5412" s="1390">
        <v>650</v>
      </c>
      <c r="G5412" s="1283">
        <v>6.3</v>
      </c>
      <c r="H5412" s="1283"/>
      <c r="I5412" s="1283"/>
      <c r="J5412" s="1283"/>
      <c r="K5412" s="1283"/>
      <c r="L5412" s="1283"/>
      <c r="M5412" s="1283"/>
      <c r="N5412" s="1283"/>
      <c r="O5412" s="1283"/>
      <c r="P5412" s="1283"/>
      <c r="R5412" s="1067"/>
      <c r="Z5412" s="21"/>
      <c r="AH5412"/>
    </row>
    <row r="5413" spans="1:34" ht="11.25" customHeight="1">
      <c r="A5413"/>
      <c r="B5413" s="1281" t="s">
        <v>28</v>
      </c>
      <c r="C5413" s="1282">
        <v>2731</v>
      </c>
      <c r="D5413" s="1341" t="str">
        <f t="shared" si="98"/>
        <v>MO2731</v>
      </c>
      <c r="E5413" s="1514" t="s">
        <v>124</v>
      </c>
      <c r="F5413" s="1390">
        <v>550</v>
      </c>
      <c r="G5413" s="1283">
        <v>4.8600000000000003</v>
      </c>
      <c r="H5413" s="1283"/>
      <c r="I5413" s="1283"/>
      <c r="J5413" s="1283"/>
      <c r="K5413" s="1283"/>
      <c r="L5413" s="1283"/>
      <c r="M5413" s="1283"/>
      <c r="N5413" s="1283"/>
      <c r="O5413" s="1283"/>
      <c r="P5413" s="1283"/>
      <c r="R5413" s="1067"/>
      <c r="Z5413" s="21"/>
      <c r="AH5413"/>
    </row>
    <row r="5414" spans="1:34" ht="11.25" customHeight="1">
      <c r="A5414"/>
      <c r="B5414" s="1281" t="s">
        <v>28</v>
      </c>
      <c r="C5414" s="1282">
        <v>2735</v>
      </c>
      <c r="D5414" s="1341" t="str">
        <f t="shared" si="98"/>
        <v>MO2735</v>
      </c>
      <c r="E5414" s="1514" t="s">
        <v>124</v>
      </c>
      <c r="F5414" s="1390">
        <v>550</v>
      </c>
      <c r="G5414" s="1283">
        <v>5.17</v>
      </c>
      <c r="H5414" s="1283"/>
      <c r="I5414" s="1283"/>
      <c r="J5414" s="1283"/>
      <c r="K5414" s="1283"/>
      <c r="L5414" s="1283"/>
      <c r="M5414" s="1283"/>
      <c r="N5414" s="1283"/>
      <c r="O5414" s="1283"/>
      <c r="P5414" s="1283"/>
      <c r="R5414" s="1067"/>
      <c r="Z5414" s="21"/>
      <c r="AH5414"/>
    </row>
    <row r="5415" spans="1:34" ht="11.25" customHeight="1">
      <c r="A5415"/>
      <c r="B5415" s="1281" t="s">
        <v>28</v>
      </c>
      <c r="C5415" s="1282">
        <v>2759</v>
      </c>
      <c r="D5415" s="1341" t="str">
        <f t="shared" si="98"/>
        <v>MO2759</v>
      </c>
      <c r="E5415" s="1514" t="s">
        <v>124</v>
      </c>
      <c r="F5415" s="1390">
        <v>800</v>
      </c>
      <c r="G5415" s="1283">
        <v>8.27</v>
      </c>
      <c r="H5415" s="1283"/>
      <c r="I5415" s="1283"/>
      <c r="J5415" s="1283"/>
      <c r="K5415" s="1283"/>
      <c r="L5415" s="1283"/>
      <c r="M5415" s="1283"/>
      <c r="N5415" s="1283"/>
      <c r="O5415" s="1283"/>
      <c r="P5415" s="1283"/>
      <c r="R5415" s="1067"/>
      <c r="Z5415" s="21"/>
      <c r="AH5415"/>
    </row>
    <row r="5416" spans="1:34" ht="11.25" customHeight="1">
      <c r="A5416"/>
      <c r="B5416" s="1281" t="s">
        <v>28</v>
      </c>
      <c r="C5416" s="1282">
        <v>2790</v>
      </c>
      <c r="D5416" s="1341" t="str">
        <f t="shared" si="98"/>
        <v>MO2790</v>
      </c>
      <c r="E5416" s="1514" t="s">
        <v>125</v>
      </c>
      <c r="F5416" s="1390">
        <v>500</v>
      </c>
      <c r="G5416" s="1283">
        <v>2.52</v>
      </c>
      <c r="H5416" s="1283"/>
      <c r="I5416" s="1283"/>
      <c r="J5416" s="1283"/>
      <c r="K5416" s="1283"/>
      <c r="L5416" s="1283"/>
      <c r="M5416" s="1283"/>
      <c r="N5416" s="1283"/>
      <c r="O5416" s="1283"/>
      <c r="P5416" s="1283"/>
      <c r="R5416" s="1067"/>
      <c r="Z5416" s="21"/>
      <c r="AH5416"/>
    </row>
    <row r="5417" spans="1:34" ht="11.25" customHeight="1">
      <c r="A5417"/>
      <c r="B5417" s="1281" t="s">
        <v>28</v>
      </c>
      <c r="C5417" s="1282">
        <v>2797</v>
      </c>
      <c r="D5417" s="1341" t="str">
        <f t="shared" si="98"/>
        <v>MO2797</v>
      </c>
      <c r="E5417" s="1514" t="s">
        <v>124</v>
      </c>
      <c r="F5417" s="1390">
        <v>700</v>
      </c>
      <c r="G5417" s="1283">
        <v>7.1</v>
      </c>
      <c r="H5417" s="1283"/>
      <c r="I5417" s="1283"/>
      <c r="J5417" s="1283"/>
      <c r="K5417" s="1283"/>
      <c r="L5417" s="1283"/>
      <c r="M5417" s="1283"/>
      <c r="N5417" s="1283"/>
      <c r="O5417" s="1283"/>
      <c r="P5417" s="1283"/>
      <c r="R5417" s="1067"/>
      <c r="Z5417" s="21"/>
      <c r="AH5417"/>
    </row>
    <row r="5418" spans="1:34" ht="11.25" customHeight="1">
      <c r="A5418"/>
      <c r="B5418" s="1281" t="s">
        <v>28</v>
      </c>
      <c r="C5418" s="1282">
        <v>2799</v>
      </c>
      <c r="D5418" s="1341" t="str">
        <f t="shared" si="98"/>
        <v>MO2799</v>
      </c>
      <c r="E5418" s="1514" t="s">
        <v>125</v>
      </c>
      <c r="F5418" s="1390">
        <v>650</v>
      </c>
      <c r="G5418" s="1283">
        <v>6.57</v>
      </c>
      <c r="H5418" s="1283"/>
      <c r="I5418" s="1283"/>
      <c r="J5418" s="1283"/>
      <c r="K5418" s="1283"/>
      <c r="L5418" s="1283"/>
      <c r="M5418" s="1283"/>
      <c r="N5418" s="1283"/>
      <c r="O5418" s="1283"/>
      <c r="P5418" s="1283"/>
      <c r="R5418" s="1067"/>
      <c r="Z5418" s="21"/>
      <c r="AH5418"/>
    </row>
    <row r="5419" spans="1:34" ht="11.25" customHeight="1">
      <c r="A5419"/>
      <c r="B5419" s="1281" t="s">
        <v>28</v>
      </c>
      <c r="C5419" s="1282">
        <v>2802</v>
      </c>
      <c r="D5419" s="1341" t="str">
        <f t="shared" si="98"/>
        <v>MO2802</v>
      </c>
      <c r="E5419" s="1514" t="s">
        <v>125</v>
      </c>
      <c r="F5419" s="1390">
        <v>650</v>
      </c>
      <c r="G5419" s="1283">
        <v>6.83</v>
      </c>
      <c r="H5419" s="1283"/>
      <c r="I5419" s="1283"/>
      <c r="J5419" s="1283"/>
      <c r="K5419" s="1283"/>
      <c r="L5419" s="1283"/>
      <c r="M5419" s="1283"/>
      <c r="N5419" s="1283"/>
      <c r="O5419" s="1283"/>
      <c r="P5419" s="1283"/>
      <c r="R5419" s="1067"/>
      <c r="Z5419" s="21"/>
      <c r="AH5419"/>
    </row>
    <row r="5420" spans="1:34" ht="11.25" customHeight="1">
      <c r="A5420"/>
      <c r="B5420" s="1281" t="s">
        <v>28</v>
      </c>
      <c r="C5420" s="1282">
        <v>2835</v>
      </c>
      <c r="D5420" s="1341" t="str">
        <f t="shared" si="98"/>
        <v>MO2835</v>
      </c>
      <c r="E5420" s="1514" t="s">
        <v>125</v>
      </c>
      <c r="F5420" s="1390">
        <v>500</v>
      </c>
      <c r="G5420" s="1283">
        <v>3.16</v>
      </c>
      <c r="H5420" s="1283"/>
      <c r="I5420" s="1283"/>
      <c r="J5420" s="1283"/>
      <c r="K5420" s="1283"/>
      <c r="L5420" s="1283"/>
      <c r="M5420" s="1283"/>
      <c r="N5420" s="1283"/>
      <c r="O5420" s="1283"/>
      <c r="P5420" s="1283"/>
      <c r="R5420" s="1067"/>
      <c r="Z5420" s="21"/>
      <c r="AH5420"/>
    </row>
    <row r="5421" spans="1:34" ht="11.25" customHeight="1">
      <c r="A5421"/>
      <c r="B5421" s="1281" t="s">
        <v>28</v>
      </c>
      <c r="C5421" s="1282">
        <v>2836</v>
      </c>
      <c r="D5421" s="1341" t="str">
        <f t="shared" si="98"/>
        <v>MO2836</v>
      </c>
      <c r="E5421" s="1514" t="s">
        <v>125</v>
      </c>
      <c r="F5421" s="1390">
        <v>500</v>
      </c>
      <c r="G5421" s="1283">
        <v>3.47</v>
      </c>
      <c r="H5421" s="1283"/>
      <c r="I5421" s="1283"/>
      <c r="J5421" s="1283"/>
      <c r="K5421" s="1283"/>
      <c r="L5421" s="1283"/>
      <c r="M5421" s="1283"/>
      <c r="N5421" s="1283"/>
      <c r="O5421" s="1283"/>
      <c r="P5421" s="1283"/>
      <c r="R5421" s="1067"/>
      <c r="Z5421" s="21"/>
      <c r="AH5421"/>
    </row>
    <row r="5422" spans="1:34" ht="11.25" customHeight="1">
      <c r="A5422"/>
      <c r="B5422" s="1281" t="s">
        <v>28</v>
      </c>
      <c r="C5422" s="1282">
        <v>2841</v>
      </c>
      <c r="D5422" s="1341" t="str">
        <f t="shared" si="98"/>
        <v>MO2841</v>
      </c>
      <c r="E5422" s="1514" t="s">
        <v>125</v>
      </c>
      <c r="F5422" s="1390">
        <v>600</v>
      </c>
      <c r="G5422" s="1283">
        <v>5.52</v>
      </c>
      <c r="H5422" s="1283"/>
      <c r="I5422" s="1283"/>
      <c r="J5422" s="1283"/>
      <c r="K5422" s="1283"/>
      <c r="L5422" s="1283"/>
      <c r="M5422" s="1283"/>
      <c r="N5422" s="1283"/>
      <c r="O5422" s="1283"/>
      <c r="P5422" s="1283"/>
      <c r="R5422" s="1067"/>
      <c r="Z5422" s="21"/>
      <c r="AH5422"/>
    </row>
    <row r="5423" spans="1:34" ht="11.25" customHeight="1">
      <c r="A5423"/>
      <c r="B5423" s="1281" t="s">
        <v>28</v>
      </c>
      <c r="C5423" s="1282">
        <v>2881</v>
      </c>
      <c r="D5423" s="1341" t="str">
        <f t="shared" si="98"/>
        <v>MO2881</v>
      </c>
      <c r="E5423" s="1514" t="s">
        <v>121</v>
      </c>
      <c r="F5423" s="1390">
        <v>500</v>
      </c>
      <c r="G5423" s="1283">
        <v>3.89</v>
      </c>
      <c r="H5423" s="1283"/>
      <c r="I5423" s="1283"/>
      <c r="J5423" s="1283"/>
      <c r="K5423" s="1283"/>
      <c r="L5423" s="1283"/>
      <c r="M5423" s="1283"/>
      <c r="N5423" s="1283"/>
      <c r="O5423" s="1283"/>
      <c r="P5423" s="1283"/>
      <c r="R5423" s="1067"/>
      <c r="Z5423" s="21"/>
      <c r="AH5423"/>
    </row>
    <row r="5424" spans="1:34" ht="11.25" customHeight="1">
      <c r="A5424"/>
      <c r="B5424" s="1281" t="s">
        <v>28</v>
      </c>
      <c r="C5424" s="1282">
        <v>2883</v>
      </c>
      <c r="D5424" s="1341" t="str">
        <f t="shared" si="98"/>
        <v>MO2883</v>
      </c>
      <c r="E5424" s="1514" t="s">
        <v>121</v>
      </c>
      <c r="F5424" s="1390">
        <v>500</v>
      </c>
      <c r="G5424" s="1283">
        <v>3.84</v>
      </c>
      <c r="H5424" s="1283"/>
      <c r="I5424" s="1283"/>
      <c r="J5424" s="1283"/>
      <c r="K5424" s="1283"/>
      <c r="L5424" s="1283"/>
      <c r="M5424" s="1283"/>
      <c r="N5424" s="1283"/>
      <c r="O5424" s="1283"/>
      <c r="P5424" s="1283"/>
      <c r="R5424" s="1067"/>
      <c r="Z5424" s="21"/>
      <c r="AH5424"/>
    </row>
    <row r="5425" spans="1:34" ht="11.25" customHeight="1">
      <c r="A5425"/>
      <c r="B5425" s="1281" t="s">
        <v>28</v>
      </c>
      <c r="C5425" s="1282">
        <v>2915</v>
      </c>
      <c r="D5425" s="1341" t="str">
        <f t="shared" si="98"/>
        <v>MO2915</v>
      </c>
      <c r="E5425" s="1514" t="s">
        <v>123</v>
      </c>
      <c r="F5425" s="1390">
        <v>500</v>
      </c>
      <c r="G5425" s="1283">
        <v>4.6500000000000004</v>
      </c>
      <c r="H5425" s="1283"/>
      <c r="I5425" s="1283"/>
      <c r="J5425" s="1283"/>
      <c r="K5425" s="1283"/>
      <c r="L5425" s="1283"/>
      <c r="M5425" s="1283"/>
      <c r="N5425" s="1283"/>
      <c r="O5425" s="1283"/>
      <c r="P5425" s="1283"/>
      <c r="R5425" s="1067"/>
      <c r="Z5425" s="21"/>
      <c r="AH5425"/>
    </row>
    <row r="5426" spans="1:34" ht="11.25" customHeight="1">
      <c r="A5426"/>
      <c r="B5426" s="1281" t="s">
        <v>28</v>
      </c>
      <c r="C5426" s="1282">
        <v>2916</v>
      </c>
      <c r="D5426" s="1341" t="str">
        <f t="shared" si="98"/>
        <v>MO2916</v>
      </c>
      <c r="E5426" s="1514" t="s">
        <v>123</v>
      </c>
      <c r="F5426" s="1390">
        <v>550</v>
      </c>
      <c r="G5426" s="1283">
        <v>4.7699999999999996</v>
      </c>
      <c r="H5426" s="1283"/>
      <c r="I5426" s="1283"/>
      <c r="J5426" s="1283"/>
      <c r="K5426" s="1283"/>
      <c r="L5426" s="1283"/>
      <c r="M5426" s="1283"/>
      <c r="N5426" s="1283"/>
      <c r="O5426" s="1283"/>
      <c r="P5426" s="1283"/>
      <c r="R5426" s="1067"/>
      <c r="Z5426" s="21"/>
      <c r="AH5426"/>
    </row>
    <row r="5427" spans="1:34" ht="11.25" customHeight="1">
      <c r="A5427"/>
      <c r="B5427" s="1281" t="s">
        <v>28</v>
      </c>
      <c r="C5427" s="1282">
        <v>2923</v>
      </c>
      <c r="D5427" s="1341" t="str">
        <f t="shared" si="98"/>
        <v>MO2923</v>
      </c>
      <c r="E5427" s="1514" t="s">
        <v>124</v>
      </c>
      <c r="F5427" s="1390">
        <v>500</v>
      </c>
      <c r="G5427" s="1283">
        <v>2.48</v>
      </c>
      <c r="H5427" s="1283"/>
      <c r="I5427" s="1283"/>
      <c r="J5427" s="1283"/>
      <c r="K5427" s="1283"/>
      <c r="L5427" s="1283"/>
      <c r="M5427" s="1283"/>
      <c r="N5427" s="1283"/>
      <c r="O5427" s="1283"/>
      <c r="P5427" s="1283"/>
      <c r="R5427" s="1067"/>
      <c r="Z5427" s="21"/>
      <c r="AH5427"/>
    </row>
    <row r="5428" spans="1:34" ht="11.25" customHeight="1">
      <c r="A5428"/>
      <c r="B5428" s="1281" t="s">
        <v>28</v>
      </c>
      <c r="C5428" s="1282">
        <v>2960</v>
      </c>
      <c r="D5428" s="1341" t="str">
        <f t="shared" si="98"/>
        <v>MO2960</v>
      </c>
      <c r="E5428" s="1514" t="s">
        <v>123</v>
      </c>
      <c r="F5428" s="1390">
        <v>700</v>
      </c>
      <c r="G5428" s="1283">
        <v>6.96</v>
      </c>
      <c r="H5428" s="1283"/>
      <c r="I5428" s="1283"/>
      <c r="J5428" s="1283"/>
      <c r="K5428" s="1283"/>
      <c r="L5428" s="1283"/>
      <c r="M5428" s="1283"/>
      <c r="N5428" s="1283"/>
      <c r="O5428" s="1283"/>
      <c r="P5428" s="1283"/>
      <c r="R5428" s="1067"/>
      <c r="Z5428" s="21"/>
      <c r="AH5428"/>
    </row>
    <row r="5429" spans="1:34" ht="11.25" customHeight="1">
      <c r="A5429"/>
      <c r="B5429" s="1281" t="s">
        <v>28</v>
      </c>
      <c r="C5429" s="1282">
        <v>3004</v>
      </c>
      <c r="D5429" s="1341" t="str">
        <f t="shared" si="98"/>
        <v>MO3004</v>
      </c>
      <c r="E5429" s="1514" t="s">
        <v>123</v>
      </c>
      <c r="F5429" s="1390">
        <v>500</v>
      </c>
      <c r="G5429" s="1283">
        <v>2.39</v>
      </c>
      <c r="H5429" s="1283"/>
      <c r="I5429" s="1283"/>
      <c r="J5429" s="1283"/>
      <c r="K5429" s="1283"/>
      <c r="L5429" s="1283"/>
      <c r="M5429" s="1283"/>
      <c r="N5429" s="1283"/>
      <c r="O5429" s="1283"/>
      <c r="P5429" s="1283"/>
      <c r="R5429" s="1067"/>
      <c r="Z5429" s="21"/>
      <c r="AH5429"/>
    </row>
    <row r="5430" spans="1:34" ht="11.25" customHeight="1">
      <c r="A5430"/>
      <c r="B5430" s="1281" t="s">
        <v>28</v>
      </c>
      <c r="C5430" s="1282">
        <v>3018</v>
      </c>
      <c r="D5430" s="1341" t="str">
        <f t="shared" si="98"/>
        <v>MO3018</v>
      </c>
      <c r="E5430" s="1514" t="s">
        <v>123</v>
      </c>
      <c r="F5430" s="1390">
        <v>550</v>
      </c>
      <c r="G5430" s="1283">
        <v>5.42</v>
      </c>
      <c r="H5430" s="1283"/>
      <c r="I5430" s="1283"/>
      <c r="J5430" s="1283"/>
      <c r="K5430" s="1283"/>
      <c r="L5430" s="1283"/>
      <c r="M5430" s="1283"/>
      <c r="N5430" s="1283"/>
      <c r="O5430" s="1283"/>
      <c r="P5430" s="1283"/>
      <c r="R5430" s="1067"/>
      <c r="Z5430" s="21"/>
      <c r="AH5430"/>
    </row>
    <row r="5431" spans="1:34" ht="11.25" customHeight="1">
      <c r="A5431"/>
      <c r="B5431" s="1281" t="s">
        <v>28</v>
      </c>
      <c r="C5431" s="1282">
        <v>3022</v>
      </c>
      <c r="D5431" s="1341" t="str">
        <f t="shared" si="98"/>
        <v>MO3022</v>
      </c>
      <c r="E5431" s="1514" t="s">
        <v>125</v>
      </c>
      <c r="F5431" s="1390">
        <v>500</v>
      </c>
      <c r="G5431" s="1283">
        <v>4.59</v>
      </c>
      <c r="H5431" s="1283"/>
      <c r="I5431" s="1283"/>
      <c r="J5431" s="1283"/>
      <c r="K5431" s="1283"/>
      <c r="L5431" s="1283"/>
      <c r="M5431" s="1283"/>
      <c r="N5431" s="1283"/>
      <c r="O5431" s="1283"/>
      <c r="P5431" s="1283"/>
      <c r="R5431" s="1067"/>
      <c r="Z5431" s="21"/>
      <c r="AH5431"/>
    </row>
    <row r="5432" spans="1:34" ht="11.25" customHeight="1">
      <c r="A5432"/>
      <c r="B5432" s="1281" t="s">
        <v>28</v>
      </c>
      <c r="C5432" s="1282">
        <v>3027</v>
      </c>
      <c r="D5432" s="1341" t="str">
        <f t="shared" si="98"/>
        <v>MO3027</v>
      </c>
      <c r="E5432" s="1514" t="s">
        <v>123</v>
      </c>
      <c r="F5432" s="1390">
        <v>500</v>
      </c>
      <c r="G5432" s="1283">
        <v>3.19</v>
      </c>
      <c r="H5432" s="1283"/>
      <c r="I5432" s="1283"/>
      <c r="J5432" s="1283"/>
      <c r="K5432" s="1283"/>
      <c r="L5432" s="1283"/>
      <c r="M5432" s="1283"/>
      <c r="N5432" s="1283"/>
      <c r="O5432" s="1283"/>
      <c r="P5432" s="1283"/>
      <c r="R5432" s="1067"/>
      <c r="Z5432" s="21"/>
      <c r="AH5432"/>
    </row>
    <row r="5433" spans="1:34" ht="11.25" customHeight="1">
      <c r="A5433"/>
      <c r="B5433" s="1281" t="s">
        <v>28</v>
      </c>
      <c r="C5433" s="1282">
        <v>3028</v>
      </c>
      <c r="D5433" s="1341" t="str">
        <f t="shared" si="98"/>
        <v>MO3028</v>
      </c>
      <c r="E5433" s="1514" t="s">
        <v>123</v>
      </c>
      <c r="F5433" s="1390">
        <v>550</v>
      </c>
      <c r="G5433" s="1283">
        <v>5.19</v>
      </c>
      <c r="H5433" s="1283"/>
      <c r="I5433" s="1283"/>
      <c r="J5433" s="1283"/>
      <c r="K5433" s="1283"/>
      <c r="L5433" s="1283"/>
      <c r="M5433" s="1283"/>
      <c r="N5433" s="1283"/>
      <c r="O5433" s="1283"/>
      <c r="P5433" s="1283"/>
      <c r="R5433" s="1067"/>
      <c r="Z5433" s="21"/>
      <c r="AH5433"/>
    </row>
    <row r="5434" spans="1:34" ht="11.25" customHeight="1">
      <c r="A5434"/>
      <c r="B5434" s="1281" t="s">
        <v>28</v>
      </c>
      <c r="C5434" s="1282">
        <v>3030</v>
      </c>
      <c r="D5434" s="1341" t="str">
        <f t="shared" si="98"/>
        <v>MO3030</v>
      </c>
      <c r="E5434" s="1514" t="s">
        <v>123</v>
      </c>
      <c r="F5434" s="1390">
        <v>650</v>
      </c>
      <c r="G5434" s="1283">
        <v>6.27</v>
      </c>
      <c r="H5434" s="1283"/>
      <c r="I5434" s="1283"/>
      <c r="J5434" s="1283"/>
      <c r="K5434" s="1283"/>
      <c r="L5434" s="1283"/>
      <c r="M5434" s="1283"/>
      <c r="N5434" s="1283"/>
      <c r="O5434" s="1283"/>
      <c r="P5434" s="1283"/>
      <c r="R5434" s="1067"/>
      <c r="Z5434" s="21"/>
      <c r="AH5434"/>
    </row>
    <row r="5435" spans="1:34" ht="11.25" customHeight="1">
      <c r="A5435"/>
      <c r="B5435" s="1281" t="s">
        <v>28</v>
      </c>
      <c r="C5435" s="1282">
        <v>3040</v>
      </c>
      <c r="D5435" s="1341" t="str">
        <f t="shared" si="98"/>
        <v>MO3040</v>
      </c>
      <c r="E5435" s="1514" t="s">
        <v>125</v>
      </c>
      <c r="F5435" s="1390">
        <v>650</v>
      </c>
      <c r="G5435" s="1283">
        <v>6.66</v>
      </c>
      <c r="H5435" s="1283"/>
      <c r="I5435" s="1283"/>
      <c r="J5435" s="1283"/>
      <c r="K5435" s="1283"/>
      <c r="L5435" s="1283"/>
      <c r="M5435" s="1283"/>
      <c r="N5435" s="1283"/>
      <c r="O5435" s="1283"/>
      <c r="P5435" s="1283"/>
      <c r="R5435" s="1067"/>
      <c r="Z5435" s="21"/>
      <c r="AH5435"/>
    </row>
    <row r="5436" spans="1:34" ht="11.25" customHeight="1">
      <c r="A5436"/>
      <c r="B5436" s="1281" t="s">
        <v>28</v>
      </c>
      <c r="C5436" s="1282">
        <v>3041</v>
      </c>
      <c r="D5436" s="1341" t="str">
        <f t="shared" si="98"/>
        <v>MO3041</v>
      </c>
      <c r="E5436" s="1514" t="s">
        <v>125</v>
      </c>
      <c r="F5436" s="1390">
        <v>600</v>
      </c>
      <c r="G5436" s="1283">
        <v>5.54</v>
      </c>
      <c r="H5436" s="1283"/>
      <c r="I5436" s="1283"/>
      <c r="J5436" s="1283"/>
      <c r="K5436" s="1283"/>
      <c r="L5436" s="1283"/>
      <c r="M5436" s="1283"/>
      <c r="N5436" s="1283"/>
      <c r="O5436" s="1283"/>
      <c r="P5436" s="1283"/>
      <c r="R5436" s="1067"/>
      <c r="Z5436" s="21"/>
      <c r="AH5436"/>
    </row>
    <row r="5437" spans="1:34" ht="11.25" customHeight="1">
      <c r="A5437"/>
      <c r="B5437" s="1281" t="s">
        <v>28</v>
      </c>
      <c r="C5437" s="1282">
        <v>3042</v>
      </c>
      <c r="D5437" s="1341" t="str">
        <f t="shared" si="98"/>
        <v>MO3042</v>
      </c>
      <c r="E5437" s="1514" t="s">
        <v>123</v>
      </c>
      <c r="F5437" s="1390">
        <v>650</v>
      </c>
      <c r="G5437" s="1283">
        <v>6.71</v>
      </c>
      <c r="H5437" s="1283"/>
      <c r="I5437" s="1283"/>
      <c r="J5437" s="1283"/>
      <c r="K5437" s="1283"/>
      <c r="L5437" s="1283"/>
      <c r="M5437" s="1283"/>
      <c r="N5437" s="1283"/>
      <c r="O5437" s="1283"/>
      <c r="P5437" s="1283"/>
      <c r="R5437" s="1067"/>
      <c r="Z5437" s="21"/>
      <c r="AH5437"/>
    </row>
    <row r="5438" spans="1:34" ht="11.25" customHeight="1">
      <c r="A5438"/>
      <c r="B5438" s="1281" t="s">
        <v>28</v>
      </c>
      <c r="C5438" s="1282">
        <v>3064</v>
      </c>
      <c r="D5438" s="1341" t="str">
        <f t="shared" si="98"/>
        <v>MO3064</v>
      </c>
      <c r="E5438" s="1514" t="s">
        <v>121</v>
      </c>
      <c r="F5438" s="1390">
        <v>550</v>
      </c>
      <c r="G5438" s="1283">
        <v>4.83</v>
      </c>
      <c r="H5438" s="1283"/>
      <c r="I5438" s="1283"/>
      <c r="J5438" s="1283"/>
      <c r="K5438" s="1283"/>
      <c r="L5438" s="1283"/>
      <c r="M5438" s="1283"/>
      <c r="N5438" s="1283"/>
      <c r="O5438" s="1283"/>
      <c r="P5438" s="1283"/>
      <c r="R5438" s="1067"/>
      <c r="Z5438" s="21"/>
      <c r="AH5438"/>
    </row>
    <row r="5439" spans="1:34" ht="11.25" customHeight="1">
      <c r="A5439"/>
      <c r="B5439" s="1281" t="s">
        <v>28</v>
      </c>
      <c r="C5439" s="1282">
        <v>3076</v>
      </c>
      <c r="D5439" s="1341" t="str">
        <f t="shared" si="98"/>
        <v>MO3076</v>
      </c>
      <c r="E5439" s="1514" t="s">
        <v>121</v>
      </c>
      <c r="F5439" s="1390">
        <v>500</v>
      </c>
      <c r="G5439" s="1283">
        <v>4.1900000000000004</v>
      </c>
      <c r="H5439" s="1283"/>
      <c r="I5439" s="1283"/>
      <c r="J5439" s="1283"/>
      <c r="K5439" s="1283"/>
      <c r="L5439" s="1283"/>
      <c r="M5439" s="1283"/>
      <c r="N5439" s="1283"/>
      <c r="O5439" s="1283"/>
      <c r="P5439" s="1283"/>
      <c r="R5439" s="1067"/>
      <c r="Z5439" s="21"/>
      <c r="AH5439"/>
    </row>
    <row r="5440" spans="1:34" ht="11.25" customHeight="1">
      <c r="A5440"/>
      <c r="B5440" s="1281" t="s">
        <v>28</v>
      </c>
      <c r="C5440" s="1282">
        <v>3081</v>
      </c>
      <c r="D5440" s="1341" t="str">
        <f t="shared" si="98"/>
        <v>MO3081</v>
      </c>
      <c r="E5440" s="1514" t="s">
        <v>123</v>
      </c>
      <c r="F5440" s="1390">
        <v>600</v>
      </c>
      <c r="G5440" s="1283">
        <v>5.98</v>
      </c>
      <c r="H5440" s="1283"/>
      <c r="I5440" s="1283"/>
      <c r="J5440" s="1283"/>
      <c r="K5440" s="1283"/>
      <c r="L5440" s="1283"/>
      <c r="M5440" s="1283"/>
      <c r="N5440" s="1283"/>
      <c r="O5440" s="1283"/>
      <c r="P5440" s="1283"/>
      <c r="R5440" s="1067"/>
      <c r="Z5440" s="21"/>
      <c r="AH5440"/>
    </row>
    <row r="5441" spans="1:34" ht="11.25" customHeight="1">
      <c r="A5441"/>
      <c r="B5441" s="1281" t="s">
        <v>28</v>
      </c>
      <c r="C5441" s="1282">
        <v>3082</v>
      </c>
      <c r="D5441" s="1341" t="str">
        <f t="shared" si="98"/>
        <v>MO3082</v>
      </c>
      <c r="E5441" s="1514" t="s">
        <v>123</v>
      </c>
      <c r="F5441" s="1390">
        <v>650</v>
      </c>
      <c r="G5441" s="1283">
        <v>6.66</v>
      </c>
      <c r="H5441" s="1283"/>
      <c r="I5441" s="1283"/>
      <c r="J5441" s="1283"/>
      <c r="K5441" s="1283"/>
      <c r="L5441" s="1283"/>
      <c r="M5441" s="1283"/>
      <c r="N5441" s="1283"/>
      <c r="O5441" s="1283"/>
      <c r="P5441" s="1283"/>
      <c r="R5441" s="1067"/>
      <c r="Z5441" s="21"/>
      <c r="AH5441"/>
    </row>
    <row r="5442" spans="1:34" ht="11.25" customHeight="1">
      <c r="A5442"/>
      <c r="B5442" s="1281" t="s">
        <v>28</v>
      </c>
      <c r="C5442" s="1282">
        <v>3085</v>
      </c>
      <c r="D5442" s="1341" t="str">
        <f t="shared" si="98"/>
        <v>MO3085</v>
      </c>
      <c r="E5442" s="1514" t="s">
        <v>123</v>
      </c>
      <c r="F5442" s="1390">
        <v>650</v>
      </c>
      <c r="G5442" s="1283">
        <v>6.45</v>
      </c>
      <c r="H5442" s="1283"/>
      <c r="I5442" s="1283"/>
      <c r="J5442" s="1283"/>
      <c r="K5442" s="1283"/>
      <c r="L5442" s="1283"/>
      <c r="M5442" s="1283"/>
      <c r="N5442" s="1283"/>
      <c r="O5442" s="1283"/>
      <c r="P5442" s="1283"/>
      <c r="R5442" s="1067"/>
      <c r="Z5442" s="21"/>
      <c r="AH5442"/>
    </row>
    <row r="5443" spans="1:34" ht="11.25" customHeight="1">
      <c r="A5443"/>
      <c r="B5443" s="1281" t="s">
        <v>28</v>
      </c>
      <c r="C5443" s="1282">
        <v>3110</v>
      </c>
      <c r="D5443" s="1341" t="str">
        <f t="shared" si="98"/>
        <v>MO3110</v>
      </c>
      <c r="E5443" s="1514" t="s">
        <v>123</v>
      </c>
      <c r="F5443" s="1390">
        <v>600</v>
      </c>
      <c r="G5443" s="1283">
        <v>5.87</v>
      </c>
      <c r="H5443" s="1283"/>
      <c r="I5443" s="1283"/>
      <c r="J5443" s="1283"/>
      <c r="K5443" s="1283"/>
      <c r="L5443" s="1283"/>
      <c r="M5443" s="1283"/>
      <c r="N5443" s="1283"/>
      <c r="O5443" s="1283"/>
      <c r="P5443" s="1283"/>
      <c r="R5443" s="1067"/>
      <c r="Z5443" s="21"/>
      <c r="AH5443"/>
    </row>
    <row r="5444" spans="1:34" ht="11.25" customHeight="1">
      <c r="A5444"/>
      <c r="B5444" s="1281" t="s">
        <v>28</v>
      </c>
      <c r="C5444" s="1282">
        <v>3111</v>
      </c>
      <c r="D5444" s="1341" t="str">
        <f t="shared" si="98"/>
        <v>MO3111</v>
      </c>
      <c r="E5444" s="1514" t="s">
        <v>122</v>
      </c>
      <c r="F5444" s="1390">
        <v>500</v>
      </c>
      <c r="G5444" s="1283">
        <v>2.91</v>
      </c>
      <c r="H5444" s="1283"/>
      <c r="I5444" s="1283"/>
      <c r="J5444" s="1283"/>
      <c r="K5444" s="1283"/>
      <c r="L5444" s="1283"/>
      <c r="M5444" s="1283"/>
      <c r="N5444" s="1283"/>
      <c r="O5444" s="1283"/>
      <c r="P5444" s="1283"/>
      <c r="R5444" s="1067"/>
      <c r="Z5444" s="21"/>
      <c r="AH5444"/>
    </row>
    <row r="5445" spans="1:34" ht="11.25" customHeight="1">
      <c r="A5445"/>
      <c r="B5445" s="1281" t="s">
        <v>28</v>
      </c>
      <c r="C5445" s="1282">
        <v>3113</v>
      </c>
      <c r="D5445" s="1341" t="str">
        <f t="shared" si="98"/>
        <v>MO3113</v>
      </c>
      <c r="E5445" s="1514" t="s">
        <v>121</v>
      </c>
      <c r="F5445" s="1390">
        <v>500</v>
      </c>
      <c r="G5445" s="1283">
        <v>2.2999999999999998</v>
      </c>
      <c r="H5445" s="1283"/>
      <c r="I5445" s="1283"/>
      <c r="J5445" s="1283"/>
      <c r="K5445" s="1283"/>
      <c r="L5445" s="1283"/>
      <c r="M5445" s="1283"/>
      <c r="N5445" s="1283"/>
      <c r="O5445" s="1283"/>
      <c r="P5445" s="1283"/>
      <c r="R5445" s="1067"/>
      <c r="Z5445" s="21"/>
      <c r="AH5445"/>
    </row>
    <row r="5446" spans="1:34" ht="11.25" customHeight="1">
      <c r="A5446"/>
      <c r="B5446" s="1281" t="s">
        <v>28</v>
      </c>
      <c r="C5446" s="1282">
        <v>3114</v>
      </c>
      <c r="D5446" s="1341" t="str">
        <f t="shared" si="98"/>
        <v>MO3114</v>
      </c>
      <c r="E5446" s="1514" t="s">
        <v>123</v>
      </c>
      <c r="F5446" s="1390">
        <v>500</v>
      </c>
      <c r="G5446" s="1283">
        <v>4.6900000000000004</v>
      </c>
      <c r="H5446" s="1283"/>
      <c r="I5446" s="1283"/>
      <c r="J5446" s="1283"/>
      <c r="K5446" s="1283"/>
      <c r="L5446" s="1283"/>
      <c r="M5446" s="1283"/>
      <c r="N5446" s="1283"/>
      <c r="O5446" s="1283"/>
      <c r="P5446" s="1283"/>
      <c r="R5446" s="1067"/>
      <c r="Z5446" s="21"/>
      <c r="AH5446"/>
    </row>
    <row r="5447" spans="1:34" ht="11.25" customHeight="1">
      <c r="A5447"/>
      <c r="B5447" s="1281" t="s">
        <v>28</v>
      </c>
      <c r="C5447" s="1282">
        <v>3118</v>
      </c>
      <c r="D5447" s="1341" t="str">
        <f t="shared" si="98"/>
        <v>MO3118</v>
      </c>
      <c r="E5447" s="1514" t="s">
        <v>125</v>
      </c>
      <c r="F5447" s="1390">
        <v>500</v>
      </c>
      <c r="G5447" s="1283">
        <v>2.79</v>
      </c>
      <c r="H5447" s="1283"/>
      <c r="I5447" s="1283"/>
      <c r="J5447" s="1283"/>
      <c r="K5447" s="1283"/>
      <c r="L5447" s="1283"/>
      <c r="M5447" s="1283"/>
      <c r="N5447" s="1283"/>
      <c r="O5447" s="1283"/>
      <c r="P5447" s="1283"/>
      <c r="R5447" s="1067"/>
      <c r="Z5447" s="21"/>
      <c r="AH5447"/>
    </row>
    <row r="5448" spans="1:34" ht="11.25" customHeight="1">
      <c r="A5448"/>
      <c r="B5448" s="1281" t="s">
        <v>28</v>
      </c>
      <c r="C5448" s="1282">
        <v>3119</v>
      </c>
      <c r="D5448" s="1341" t="str">
        <f t="shared" si="98"/>
        <v>MO3119</v>
      </c>
      <c r="E5448" s="1514" t="s">
        <v>125</v>
      </c>
      <c r="F5448" s="1390">
        <v>500</v>
      </c>
      <c r="G5448" s="1283">
        <v>1.97</v>
      </c>
      <c r="H5448" s="1283"/>
      <c r="I5448" s="1283"/>
      <c r="J5448" s="1283"/>
      <c r="K5448" s="1283"/>
      <c r="L5448" s="1283"/>
      <c r="M5448" s="1283"/>
      <c r="N5448" s="1283"/>
      <c r="O5448" s="1283"/>
      <c r="P5448" s="1283"/>
      <c r="R5448" s="1067"/>
      <c r="Z5448" s="21"/>
      <c r="AH5448"/>
    </row>
    <row r="5449" spans="1:34" ht="11.25" customHeight="1">
      <c r="A5449"/>
      <c r="B5449" s="1281" t="s">
        <v>28</v>
      </c>
      <c r="C5449" s="1282">
        <v>3122</v>
      </c>
      <c r="D5449" s="1341" t="str">
        <f t="shared" si="98"/>
        <v>MO3122</v>
      </c>
      <c r="E5449" s="1514" t="s">
        <v>125</v>
      </c>
      <c r="F5449" s="1390">
        <v>500</v>
      </c>
      <c r="G5449" s="1283">
        <v>2.91</v>
      </c>
      <c r="H5449" s="1283"/>
      <c r="I5449" s="1283"/>
      <c r="J5449" s="1283"/>
      <c r="K5449" s="1283"/>
      <c r="L5449" s="1283"/>
      <c r="M5449" s="1283"/>
      <c r="N5449" s="1283"/>
      <c r="O5449" s="1283"/>
      <c r="P5449" s="1283"/>
      <c r="R5449" s="1067"/>
      <c r="Z5449" s="21"/>
      <c r="AH5449"/>
    </row>
    <row r="5450" spans="1:34" ht="11.25" customHeight="1">
      <c r="A5450"/>
      <c r="B5450" s="1281" t="s">
        <v>28</v>
      </c>
      <c r="C5450" s="1282">
        <v>3126</v>
      </c>
      <c r="D5450" s="1341" t="str">
        <f t="shared" si="98"/>
        <v>MO3126</v>
      </c>
      <c r="E5450" s="1514" t="s">
        <v>123</v>
      </c>
      <c r="F5450" s="1390">
        <v>500</v>
      </c>
      <c r="G5450" s="1283">
        <v>1.9</v>
      </c>
      <c r="H5450" s="1283"/>
      <c r="I5450" s="1283"/>
      <c r="J5450" s="1283"/>
      <c r="K5450" s="1283"/>
      <c r="L5450" s="1283"/>
      <c r="M5450" s="1283"/>
      <c r="N5450" s="1283"/>
      <c r="O5450" s="1283"/>
      <c r="P5450" s="1283"/>
      <c r="R5450" s="1067"/>
      <c r="Z5450" s="21"/>
      <c r="AH5450"/>
    </row>
    <row r="5451" spans="1:34" ht="11.25" customHeight="1">
      <c r="A5451"/>
      <c r="B5451" s="1281" t="s">
        <v>28</v>
      </c>
      <c r="C5451" s="1282">
        <v>3131</v>
      </c>
      <c r="D5451" s="1341" t="str">
        <f t="shared" si="98"/>
        <v>MO3131</v>
      </c>
      <c r="E5451" s="1514" t="s">
        <v>125</v>
      </c>
      <c r="F5451" s="1390">
        <v>500</v>
      </c>
      <c r="G5451" s="1283">
        <v>2.5099999999999998</v>
      </c>
      <c r="H5451" s="1283"/>
      <c r="I5451" s="1283"/>
      <c r="J5451" s="1283"/>
      <c r="K5451" s="1283"/>
      <c r="L5451" s="1283"/>
      <c r="M5451" s="1283"/>
      <c r="N5451" s="1283"/>
      <c r="O5451" s="1283"/>
      <c r="P5451" s="1283"/>
      <c r="R5451" s="1067"/>
      <c r="Z5451" s="21"/>
      <c r="AH5451"/>
    </row>
    <row r="5452" spans="1:34" ht="11.25" customHeight="1">
      <c r="A5452"/>
      <c r="B5452" s="1281" t="s">
        <v>28</v>
      </c>
      <c r="C5452" s="1282">
        <v>3132</v>
      </c>
      <c r="D5452" s="1341" t="str">
        <f t="shared" ref="D5452:D5515" si="99">B5452&amp;TEXT(C5452,"0000")</f>
        <v>MO3132</v>
      </c>
      <c r="E5452" s="1514" t="s">
        <v>125</v>
      </c>
      <c r="F5452" s="1390">
        <v>650</v>
      </c>
      <c r="G5452" s="1283">
        <v>6.23</v>
      </c>
      <c r="H5452" s="1283"/>
      <c r="I5452" s="1283"/>
      <c r="J5452" s="1283"/>
      <c r="K5452" s="1283"/>
      <c r="L5452" s="1283"/>
      <c r="M5452" s="1283"/>
      <c r="N5452" s="1283"/>
      <c r="O5452" s="1283"/>
      <c r="P5452" s="1283"/>
      <c r="R5452" s="1067"/>
      <c r="Z5452" s="21"/>
      <c r="AH5452"/>
    </row>
    <row r="5453" spans="1:34" ht="11.25" customHeight="1">
      <c r="A5453"/>
      <c r="B5453" s="1281" t="s">
        <v>28</v>
      </c>
      <c r="C5453" s="1282">
        <v>3145</v>
      </c>
      <c r="D5453" s="1341" t="str">
        <f t="shared" si="99"/>
        <v>MO3145</v>
      </c>
      <c r="E5453" s="1514" t="s">
        <v>125</v>
      </c>
      <c r="F5453" s="1390">
        <v>500</v>
      </c>
      <c r="G5453" s="1283">
        <v>3.26</v>
      </c>
      <c r="H5453" s="1283"/>
      <c r="I5453" s="1283"/>
      <c r="J5453" s="1283"/>
      <c r="K5453" s="1283"/>
      <c r="L5453" s="1283"/>
      <c r="M5453" s="1283"/>
      <c r="N5453" s="1283"/>
      <c r="O5453" s="1283"/>
      <c r="P5453" s="1283"/>
      <c r="R5453" s="1067"/>
      <c r="Z5453" s="21"/>
      <c r="AH5453"/>
    </row>
    <row r="5454" spans="1:34" ht="11.25" customHeight="1">
      <c r="A5454"/>
      <c r="B5454" s="1281" t="s">
        <v>28</v>
      </c>
      <c r="C5454" s="1282">
        <v>3146</v>
      </c>
      <c r="D5454" s="1341" t="str">
        <f t="shared" si="99"/>
        <v>MO3146</v>
      </c>
      <c r="E5454" s="1514" t="s">
        <v>123</v>
      </c>
      <c r="F5454" s="1390">
        <v>500</v>
      </c>
      <c r="G5454" s="1283">
        <v>3.15</v>
      </c>
      <c r="H5454" s="1283"/>
      <c r="I5454" s="1283"/>
      <c r="J5454" s="1283"/>
      <c r="K5454" s="1283"/>
      <c r="L5454" s="1283"/>
      <c r="M5454" s="1283"/>
      <c r="N5454" s="1283"/>
      <c r="O5454" s="1283"/>
      <c r="P5454" s="1283"/>
      <c r="R5454" s="1067"/>
      <c r="Z5454" s="21"/>
      <c r="AH5454"/>
    </row>
    <row r="5455" spans="1:34" ht="11.25" customHeight="1">
      <c r="A5455"/>
      <c r="B5455" s="1281" t="s">
        <v>28</v>
      </c>
      <c r="C5455" s="1282">
        <v>3169</v>
      </c>
      <c r="D5455" s="1341" t="str">
        <f t="shared" si="99"/>
        <v>MO3169</v>
      </c>
      <c r="E5455" s="1514" t="s">
        <v>123</v>
      </c>
      <c r="F5455" s="1390">
        <v>500</v>
      </c>
      <c r="G5455" s="1283">
        <v>3.47</v>
      </c>
      <c r="H5455" s="1283"/>
      <c r="I5455" s="1283"/>
      <c r="J5455" s="1283"/>
      <c r="K5455" s="1283"/>
      <c r="L5455" s="1283"/>
      <c r="M5455" s="1283"/>
      <c r="N5455" s="1283"/>
      <c r="O5455" s="1283"/>
      <c r="P5455" s="1283"/>
      <c r="R5455" s="1067"/>
      <c r="Z5455" s="21"/>
      <c r="AH5455"/>
    </row>
    <row r="5456" spans="1:34" ht="11.25" customHeight="1">
      <c r="A5456"/>
      <c r="B5456" s="1281" t="s">
        <v>28</v>
      </c>
      <c r="C5456" s="1282">
        <v>3179</v>
      </c>
      <c r="D5456" s="1341" t="str">
        <f t="shared" si="99"/>
        <v>MO3179</v>
      </c>
      <c r="E5456" s="1514" t="s">
        <v>121</v>
      </c>
      <c r="F5456" s="1390">
        <v>500</v>
      </c>
      <c r="G5456" s="1283">
        <v>2.91</v>
      </c>
      <c r="H5456" s="1283"/>
      <c r="I5456" s="1283"/>
      <c r="J5456" s="1283"/>
      <c r="K5456" s="1283"/>
      <c r="L5456" s="1283"/>
      <c r="M5456" s="1283"/>
      <c r="N5456" s="1283"/>
      <c r="O5456" s="1283"/>
      <c r="P5456" s="1283"/>
      <c r="R5456" s="1067"/>
      <c r="Z5456" s="21"/>
      <c r="AH5456"/>
    </row>
    <row r="5457" spans="1:34" ht="11.25" customHeight="1">
      <c r="A5457"/>
      <c r="B5457" s="1281" t="s">
        <v>28</v>
      </c>
      <c r="C5457" s="1282">
        <v>3180</v>
      </c>
      <c r="D5457" s="1341" t="str">
        <f t="shared" si="99"/>
        <v>MO3180</v>
      </c>
      <c r="E5457" s="1514" t="s">
        <v>121</v>
      </c>
      <c r="F5457" s="1390">
        <v>500</v>
      </c>
      <c r="G5457" s="1283">
        <v>3.71</v>
      </c>
      <c r="H5457" s="1283"/>
      <c r="I5457" s="1283"/>
      <c r="J5457" s="1283"/>
      <c r="K5457" s="1283"/>
      <c r="L5457" s="1283"/>
      <c r="M5457" s="1283"/>
      <c r="N5457" s="1283"/>
      <c r="O5457" s="1283"/>
      <c r="P5457" s="1283"/>
      <c r="R5457" s="1067"/>
      <c r="Z5457" s="21"/>
      <c r="AH5457"/>
    </row>
    <row r="5458" spans="1:34" ht="11.25" customHeight="1">
      <c r="A5458"/>
      <c r="B5458" s="1281" t="s">
        <v>28</v>
      </c>
      <c r="C5458" s="1282">
        <v>3188</v>
      </c>
      <c r="D5458" s="1341" t="str">
        <f t="shared" si="99"/>
        <v>MO3188</v>
      </c>
      <c r="E5458" s="1514" t="s">
        <v>125</v>
      </c>
      <c r="F5458" s="1390">
        <v>500</v>
      </c>
      <c r="G5458" s="1283">
        <v>3.07</v>
      </c>
      <c r="H5458" s="1283"/>
      <c r="I5458" s="1283"/>
      <c r="J5458" s="1283"/>
      <c r="K5458" s="1283"/>
      <c r="L5458" s="1283"/>
      <c r="M5458" s="1283"/>
      <c r="N5458" s="1283"/>
      <c r="O5458" s="1283"/>
      <c r="P5458" s="1283"/>
      <c r="R5458" s="1067"/>
      <c r="Z5458" s="21"/>
      <c r="AH5458"/>
    </row>
    <row r="5459" spans="1:34" ht="11.25" customHeight="1">
      <c r="A5459"/>
      <c r="B5459" s="1281" t="s">
        <v>28</v>
      </c>
      <c r="C5459" s="1282">
        <v>3220</v>
      </c>
      <c r="D5459" s="1341" t="str">
        <f t="shared" si="99"/>
        <v>MO3220</v>
      </c>
      <c r="E5459" s="1514" t="s">
        <v>125</v>
      </c>
      <c r="F5459" s="1390">
        <v>500</v>
      </c>
      <c r="G5459" s="1283">
        <v>3.07</v>
      </c>
      <c r="H5459" s="1283"/>
      <c r="I5459" s="1283"/>
      <c r="J5459" s="1283"/>
      <c r="K5459" s="1283"/>
      <c r="L5459" s="1283"/>
      <c r="M5459" s="1283"/>
      <c r="N5459" s="1283"/>
      <c r="O5459" s="1283"/>
      <c r="P5459" s="1283"/>
      <c r="R5459" s="1067"/>
      <c r="Z5459" s="21"/>
      <c r="AH5459"/>
    </row>
    <row r="5460" spans="1:34" ht="11.25" customHeight="1">
      <c r="A5460"/>
      <c r="B5460" s="1281" t="s">
        <v>28</v>
      </c>
      <c r="C5460" s="1282">
        <v>3224</v>
      </c>
      <c r="D5460" s="1341" t="str">
        <f t="shared" si="99"/>
        <v>MO3224</v>
      </c>
      <c r="E5460" s="1514" t="s">
        <v>125</v>
      </c>
      <c r="F5460" s="1390">
        <v>500</v>
      </c>
      <c r="G5460" s="1283">
        <v>4.37</v>
      </c>
      <c r="H5460" s="1283"/>
      <c r="I5460" s="1283"/>
      <c r="J5460" s="1283"/>
      <c r="K5460" s="1283"/>
      <c r="L5460" s="1283"/>
      <c r="M5460" s="1283"/>
      <c r="N5460" s="1283"/>
      <c r="O5460" s="1283"/>
      <c r="P5460" s="1283"/>
      <c r="R5460" s="1067"/>
      <c r="Z5460" s="21"/>
      <c r="AH5460"/>
    </row>
    <row r="5461" spans="1:34" ht="11.25" customHeight="1">
      <c r="A5461"/>
      <c r="B5461" s="1281" t="s">
        <v>28</v>
      </c>
      <c r="C5461" s="1282">
        <v>3227</v>
      </c>
      <c r="D5461" s="1341" t="str">
        <f t="shared" si="99"/>
        <v>MO3227</v>
      </c>
      <c r="E5461" s="1514" t="s">
        <v>125</v>
      </c>
      <c r="F5461" s="1390">
        <v>500</v>
      </c>
      <c r="G5461" s="1283">
        <v>3.96</v>
      </c>
      <c r="H5461" s="1283"/>
      <c r="I5461" s="1283"/>
      <c r="J5461" s="1283"/>
      <c r="K5461" s="1283"/>
      <c r="L5461" s="1283"/>
      <c r="M5461" s="1283"/>
      <c r="N5461" s="1283"/>
      <c r="O5461" s="1283"/>
      <c r="P5461" s="1283"/>
      <c r="R5461" s="1067"/>
      <c r="Z5461" s="21"/>
      <c r="AH5461"/>
    </row>
    <row r="5462" spans="1:34" ht="11.25" customHeight="1">
      <c r="A5462"/>
      <c r="B5462" s="1281" t="s">
        <v>28</v>
      </c>
      <c r="C5462" s="1282">
        <v>3240</v>
      </c>
      <c r="D5462" s="1341" t="str">
        <f t="shared" si="99"/>
        <v>MO3240</v>
      </c>
      <c r="E5462" s="1514" t="s">
        <v>125</v>
      </c>
      <c r="F5462" s="1390">
        <v>500</v>
      </c>
      <c r="G5462" s="1283">
        <v>3.47</v>
      </c>
      <c r="H5462" s="1283"/>
      <c r="I5462" s="1283"/>
      <c r="J5462" s="1283"/>
      <c r="K5462" s="1283"/>
      <c r="L5462" s="1283"/>
      <c r="M5462" s="1283"/>
      <c r="N5462" s="1283"/>
      <c r="O5462" s="1283"/>
      <c r="P5462" s="1283"/>
      <c r="R5462" s="1067"/>
      <c r="Z5462" s="21"/>
      <c r="AH5462"/>
    </row>
    <row r="5463" spans="1:34" ht="11.25" customHeight="1">
      <c r="A5463"/>
      <c r="B5463" s="1281" t="s">
        <v>28</v>
      </c>
      <c r="C5463" s="1282">
        <v>3241</v>
      </c>
      <c r="D5463" s="1341" t="str">
        <f t="shared" si="99"/>
        <v>MO3241</v>
      </c>
      <c r="E5463" s="1514" t="s">
        <v>125</v>
      </c>
      <c r="F5463" s="1390">
        <v>500</v>
      </c>
      <c r="G5463" s="1283">
        <v>3.64</v>
      </c>
      <c r="H5463" s="1283"/>
      <c r="I5463" s="1283"/>
      <c r="J5463" s="1283"/>
      <c r="K5463" s="1283"/>
      <c r="L5463" s="1283"/>
      <c r="M5463" s="1283"/>
      <c r="N5463" s="1283"/>
      <c r="O5463" s="1283"/>
      <c r="P5463" s="1283"/>
      <c r="R5463" s="1067"/>
      <c r="Z5463" s="21"/>
      <c r="AH5463"/>
    </row>
    <row r="5464" spans="1:34" ht="11.25" customHeight="1">
      <c r="A5464"/>
      <c r="B5464" s="1281" t="s">
        <v>28</v>
      </c>
      <c r="C5464" s="1282">
        <v>3255</v>
      </c>
      <c r="D5464" s="1341" t="str">
        <f t="shared" si="99"/>
        <v>MO3255</v>
      </c>
      <c r="E5464" s="1514" t="s">
        <v>125</v>
      </c>
      <c r="F5464" s="1390">
        <v>500</v>
      </c>
      <c r="G5464" s="1283">
        <v>3.32</v>
      </c>
      <c r="H5464" s="1283"/>
      <c r="I5464" s="1283"/>
      <c r="J5464" s="1283"/>
      <c r="K5464" s="1283"/>
      <c r="L5464" s="1283"/>
      <c r="M5464" s="1283"/>
      <c r="N5464" s="1283"/>
      <c r="O5464" s="1283"/>
      <c r="P5464" s="1283"/>
      <c r="R5464" s="1067"/>
      <c r="Z5464" s="21"/>
      <c r="AH5464"/>
    </row>
    <row r="5465" spans="1:34" ht="11.25" customHeight="1">
      <c r="A5465"/>
      <c r="B5465" s="1281" t="s">
        <v>28</v>
      </c>
      <c r="C5465" s="1282">
        <v>3257</v>
      </c>
      <c r="D5465" s="1341" t="str">
        <f t="shared" si="99"/>
        <v>MO3257</v>
      </c>
      <c r="E5465" s="1514" t="s">
        <v>125</v>
      </c>
      <c r="F5465" s="1390">
        <v>500</v>
      </c>
      <c r="G5465" s="1283">
        <v>3.47</v>
      </c>
      <c r="H5465" s="1283"/>
      <c r="I5465" s="1283"/>
      <c r="J5465" s="1283"/>
      <c r="K5465" s="1283"/>
      <c r="L5465" s="1283"/>
      <c r="M5465" s="1283"/>
      <c r="N5465" s="1283"/>
      <c r="O5465" s="1283"/>
      <c r="P5465" s="1283"/>
      <c r="R5465" s="1067"/>
      <c r="Z5465" s="21"/>
      <c r="AH5465"/>
    </row>
    <row r="5466" spans="1:34" ht="11.25" customHeight="1">
      <c r="A5466"/>
      <c r="B5466" s="1281" t="s">
        <v>28</v>
      </c>
      <c r="C5466" s="1282">
        <v>3270</v>
      </c>
      <c r="D5466" s="1341" t="str">
        <f t="shared" si="99"/>
        <v>MO3270</v>
      </c>
      <c r="E5466" s="1514" t="s">
        <v>125</v>
      </c>
      <c r="F5466" s="1390">
        <v>550</v>
      </c>
      <c r="G5466" s="1283">
        <v>5.07</v>
      </c>
      <c r="H5466" s="1283"/>
      <c r="I5466" s="1283"/>
      <c r="J5466" s="1283"/>
      <c r="K5466" s="1283"/>
      <c r="L5466" s="1283"/>
      <c r="M5466" s="1283"/>
      <c r="N5466" s="1283"/>
      <c r="O5466" s="1283"/>
      <c r="P5466" s="1283"/>
      <c r="R5466" s="1067"/>
      <c r="Z5466" s="21"/>
      <c r="AH5466"/>
    </row>
    <row r="5467" spans="1:34" ht="11.25" customHeight="1">
      <c r="A5467"/>
      <c r="B5467" s="1281" t="s">
        <v>28</v>
      </c>
      <c r="C5467" s="1282">
        <v>3300</v>
      </c>
      <c r="D5467" s="1341" t="str">
        <f t="shared" si="99"/>
        <v>MO3300</v>
      </c>
      <c r="E5467" s="1514" t="s">
        <v>125</v>
      </c>
      <c r="F5467" s="1390">
        <v>600</v>
      </c>
      <c r="G5467" s="1283">
        <v>5.99</v>
      </c>
      <c r="H5467" s="1283"/>
      <c r="I5467" s="1283"/>
      <c r="J5467" s="1283"/>
      <c r="K5467" s="1283"/>
      <c r="L5467" s="1283"/>
      <c r="M5467" s="1283"/>
      <c r="N5467" s="1283"/>
      <c r="O5467" s="1283"/>
      <c r="P5467" s="1283"/>
      <c r="R5467" s="1067"/>
      <c r="Z5467" s="21"/>
      <c r="AH5467"/>
    </row>
    <row r="5468" spans="1:34" ht="11.25" customHeight="1">
      <c r="A5468"/>
      <c r="B5468" s="1281" t="s">
        <v>28</v>
      </c>
      <c r="C5468" s="1282">
        <v>3303</v>
      </c>
      <c r="D5468" s="1341" t="str">
        <f t="shared" si="99"/>
        <v>MO3303</v>
      </c>
      <c r="E5468" s="1514" t="s">
        <v>125</v>
      </c>
      <c r="F5468" s="1390">
        <v>500</v>
      </c>
      <c r="G5468" s="1283">
        <v>2.86</v>
      </c>
      <c r="H5468" s="1283"/>
      <c r="I5468" s="1283"/>
      <c r="J5468" s="1283"/>
      <c r="K5468" s="1283"/>
      <c r="L5468" s="1283"/>
      <c r="M5468" s="1283"/>
      <c r="N5468" s="1283"/>
      <c r="O5468" s="1283"/>
      <c r="P5468" s="1283"/>
      <c r="R5468" s="1067"/>
      <c r="Z5468" s="21"/>
      <c r="AH5468"/>
    </row>
    <row r="5469" spans="1:34" ht="11.25" customHeight="1">
      <c r="A5469"/>
      <c r="B5469" s="1281" t="s">
        <v>28</v>
      </c>
      <c r="C5469" s="1282">
        <v>3307</v>
      </c>
      <c r="D5469" s="1341" t="str">
        <f t="shared" si="99"/>
        <v>MO3307</v>
      </c>
      <c r="E5469" s="1514" t="s">
        <v>123</v>
      </c>
      <c r="F5469" s="1390">
        <v>500</v>
      </c>
      <c r="G5469" s="1283">
        <v>4.09</v>
      </c>
      <c r="H5469" s="1283"/>
      <c r="I5469" s="1283"/>
      <c r="J5469" s="1283"/>
      <c r="K5469" s="1283"/>
      <c r="L5469" s="1283"/>
      <c r="M5469" s="1283"/>
      <c r="N5469" s="1283"/>
      <c r="O5469" s="1283"/>
      <c r="P5469" s="1283"/>
      <c r="R5469" s="1067"/>
      <c r="Z5469" s="21"/>
      <c r="AH5469"/>
    </row>
    <row r="5470" spans="1:34" ht="11.25" customHeight="1">
      <c r="A5470"/>
      <c r="B5470" s="1281" t="s">
        <v>28</v>
      </c>
      <c r="C5470" s="1282">
        <v>3315</v>
      </c>
      <c r="D5470" s="1341" t="str">
        <f t="shared" si="99"/>
        <v>MO3315</v>
      </c>
      <c r="E5470" s="1514" t="s">
        <v>123</v>
      </c>
      <c r="F5470" s="1390">
        <v>500</v>
      </c>
      <c r="G5470" s="1283">
        <v>4.16</v>
      </c>
      <c r="H5470" s="1283"/>
      <c r="I5470" s="1283"/>
      <c r="J5470" s="1283"/>
      <c r="K5470" s="1283"/>
      <c r="L5470" s="1283"/>
      <c r="M5470" s="1283"/>
      <c r="N5470" s="1283"/>
      <c r="O5470" s="1283"/>
      <c r="P5470" s="1283"/>
      <c r="R5470" s="1067"/>
      <c r="Z5470" s="21"/>
      <c r="AH5470"/>
    </row>
    <row r="5471" spans="1:34" ht="11.25" customHeight="1">
      <c r="A5471"/>
      <c r="B5471" s="1281" t="s">
        <v>28</v>
      </c>
      <c r="C5471" s="1282">
        <v>3334</v>
      </c>
      <c r="D5471" s="1341" t="str">
        <f t="shared" si="99"/>
        <v>MO3334</v>
      </c>
      <c r="E5471" s="1514" t="s">
        <v>124</v>
      </c>
      <c r="F5471" s="1390">
        <v>500</v>
      </c>
      <c r="G5471" s="1283">
        <v>2.5099999999999998</v>
      </c>
      <c r="H5471" s="1283"/>
      <c r="I5471" s="1283"/>
      <c r="J5471" s="1283"/>
      <c r="K5471" s="1283"/>
      <c r="L5471" s="1283"/>
      <c r="M5471" s="1283"/>
      <c r="N5471" s="1283"/>
      <c r="O5471" s="1283"/>
      <c r="P5471" s="1283"/>
      <c r="R5471" s="1067"/>
      <c r="Z5471" s="21"/>
      <c r="AH5471"/>
    </row>
    <row r="5472" spans="1:34" ht="11.25" customHeight="1">
      <c r="A5472"/>
      <c r="B5472" s="1281" t="s">
        <v>28</v>
      </c>
      <c r="C5472" s="1282">
        <v>3336</v>
      </c>
      <c r="D5472" s="1341" t="str">
        <f t="shared" si="99"/>
        <v>MO3336</v>
      </c>
      <c r="E5472" s="1514" t="s">
        <v>123</v>
      </c>
      <c r="F5472" s="1390">
        <v>500</v>
      </c>
      <c r="G5472" s="1283">
        <v>3.81</v>
      </c>
      <c r="H5472" s="1283"/>
      <c r="I5472" s="1283"/>
      <c r="J5472" s="1283"/>
      <c r="K5472" s="1283"/>
      <c r="L5472" s="1283"/>
      <c r="M5472" s="1283"/>
      <c r="N5472" s="1283"/>
      <c r="O5472" s="1283"/>
      <c r="P5472" s="1283"/>
      <c r="R5472" s="1067"/>
      <c r="Z5472" s="21"/>
      <c r="AH5472"/>
    </row>
    <row r="5473" spans="1:34" ht="11.25" customHeight="1">
      <c r="A5473"/>
      <c r="B5473" s="1281" t="s">
        <v>28</v>
      </c>
      <c r="C5473" s="1282">
        <v>3365</v>
      </c>
      <c r="D5473" s="1341" t="str">
        <f t="shared" si="99"/>
        <v>MO3365</v>
      </c>
      <c r="E5473" s="1514" t="s">
        <v>125</v>
      </c>
      <c r="F5473" s="1390">
        <v>500</v>
      </c>
      <c r="G5473" s="1283">
        <v>4.59</v>
      </c>
      <c r="H5473" s="1283"/>
      <c r="I5473" s="1283"/>
      <c r="J5473" s="1283"/>
      <c r="K5473" s="1283"/>
      <c r="L5473" s="1283"/>
      <c r="M5473" s="1283"/>
      <c r="N5473" s="1283"/>
      <c r="O5473" s="1283"/>
      <c r="P5473" s="1283"/>
      <c r="R5473" s="1067"/>
      <c r="Z5473" s="21"/>
      <c r="AH5473"/>
    </row>
    <row r="5474" spans="1:34" ht="11.25" customHeight="1">
      <c r="A5474"/>
      <c r="B5474" s="1281" t="s">
        <v>28</v>
      </c>
      <c r="C5474" s="1282">
        <v>3372</v>
      </c>
      <c r="D5474" s="1341" t="str">
        <f t="shared" si="99"/>
        <v>MO3372</v>
      </c>
      <c r="E5474" s="1514" t="s">
        <v>121</v>
      </c>
      <c r="F5474" s="1390">
        <v>500</v>
      </c>
      <c r="G5474" s="1283">
        <v>4.1900000000000004</v>
      </c>
      <c r="H5474" s="1283"/>
      <c r="I5474" s="1283"/>
      <c r="J5474" s="1283"/>
      <c r="K5474" s="1283"/>
      <c r="L5474" s="1283"/>
      <c r="M5474" s="1283"/>
      <c r="N5474" s="1283"/>
      <c r="O5474" s="1283"/>
      <c r="P5474" s="1283"/>
      <c r="R5474" s="1067"/>
      <c r="Z5474" s="21"/>
      <c r="AH5474"/>
    </row>
    <row r="5475" spans="1:34" ht="11.25" customHeight="1">
      <c r="A5475"/>
      <c r="B5475" s="1281" t="s">
        <v>28</v>
      </c>
      <c r="C5475" s="1282">
        <v>3373</v>
      </c>
      <c r="D5475" s="1341" t="str">
        <f t="shared" si="99"/>
        <v>MO3373</v>
      </c>
      <c r="E5475" s="1514" t="s">
        <v>123</v>
      </c>
      <c r="F5475" s="1390">
        <v>600</v>
      </c>
      <c r="G5475" s="1283">
        <v>6.12</v>
      </c>
      <c r="H5475" s="1283"/>
      <c r="I5475" s="1283"/>
      <c r="J5475" s="1283"/>
      <c r="K5475" s="1283"/>
      <c r="L5475" s="1283"/>
      <c r="M5475" s="1283"/>
      <c r="N5475" s="1283"/>
      <c r="O5475" s="1283"/>
      <c r="P5475" s="1283"/>
      <c r="R5475" s="1067"/>
      <c r="Z5475" s="21"/>
      <c r="AH5475"/>
    </row>
    <row r="5476" spans="1:34" ht="11.25" customHeight="1">
      <c r="A5476"/>
      <c r="B5476" s="1281" t="s">
        <v>28</v>
      </c>
      <c r="C5476" s="1282">
        <v>3383</v>
      </c>
      <c r="D5476" s="1341" t="str">
        <f t="shared" si="99"/>
        <v>MO3383</v>
      </c>
      <c r="E5476" s="1514" t="s">
        <v>121</v>
      </c>
      <c r="F5476" s="1390">
        <v>500</v>
      </c>
      <c r="G5476" s="1283">
        <v>2.17</v>
      </c>
      <c r="H5476" s="1283"/>
      <c r="I5476" s="1283"/>
      <c r="J5476" s="1283"/>
      <c r="K5476" s="1283"/>
      <c r="L5476" s="1283"/>
      <c r="M5476" s="1283"/>
      <c r="N5476" s="1283"/>
      <c r="O5476" s="1283"/>
      <c r="P5476" s="1283"/>
      <c r="R5476" s="1067"/>
      <c r="Z5476" s="21"/>
      <c r="AH5476"/>
    </row>
    <row r="5477" spans="1:34" ht="11.25" customHeight="1">
      <c r="A5477"/>
      <c r="B5477" s="1281" t="s">
        <v>28</v>
      </c>
      <c r="C5477" s="1282">
        <v>3385</v>
      </c>
      <c r="D5477" s="1341" t="str">
        <f t="shared" si="99"/>
        <v>MO3385</v>
      </c>
      <c r="E5477" s="1514" t="s">
        <v>121</v>
      </c>
      <c r="F5477" s="1390">
        <v>500</v>
      </c>
      <c r="G5477" s="1283">
        <v>1.23</v>
      </c>
      <c r="H5477" s="1283"/>
      <c r="I5477" s="1283"/>
      <c r="J5477" s="1283"/>
      <c r="K5477" s="1283"/>
      <c r="L5477" s="1283"/>
      <c r="M5477" s="1283"/>
      <c r="N5477" s="1283"/>
      <c r="O5477" s="1283"/>
      <c r="P5477" s="1283"/>
      <c r="R5477" s="1067"/>
      <c r="Z5477" s="21"/>
      <c r="AH5477"/>
    </row>
    <row r="5478" spans="1:34" ht="11.25" customHeight="1">
      <c r="A5478"/>
      <c r="B5478" s="1281" t="s">
        <v>28</v>
      </c>
      <c r="C5478" s="1282">
        <v>3400</v>
      </c>
      <c r="D5478" s="1341" t="str">
        <f t="shared" si="99"/>
        <v>MO3400</v>
      </c>
      <c r="E5478" s="1514" t="s">
        <v>125</v>
      </c>
      <c r="F5478" s="1390">
        <v>600</v>
      </c>
      <c r="G5478" s="1283">
        <v>6.03</v>
      </c>
      <c r="H5478" s="1283"/>
      <c r="I5478" s="1283"/>
      <c r="J5478" s="1283"/>
      <c r="K5478" s="1283"/>
      <c r="L5478" s="1283"/>
      <c r="M5478" s="1283"/>
      <c r="N5478" s="1283"/>
      <c r="O5478" s="1283"/>
      <c r="P5478" s="1283"/>
      <c r="R5478" s="1067"/>
      <c r="Z5478" s="21"/>
      <c r="AH5478"/>
    </row>
    <row r="5479" spans="1:34" ht="11.25" customHeight="1">
      <c r="A5479"/>
      <c r="B5479" s="1281" t="s">
        <v>28</v>
      </c>
      <c r="C5479" s="1282">
        <v>3507</v>
      </c>
      <c r="D5479" s="1341" t="str">
        <f t="shared" si="99"/>
        <v>MO3507</v>
      </c>
      <c r="E5479" s="1514" t="s">
        <v>125</v>
      </c>
      <c r="F5479" s="1390">
        <v>500</v>
      </c>
      <c r="G5479" s="1283">
        <v>3.63</v>
      </c>
      <c r="H5479" s="1283"/>
      <c r="I5479" s="1283"/>
      <c r="J5479" s="1283"/>
      <c r="K5479" s="1283"/>
      <c r="L5479" s="1283"/>
      <c r="M5479" s="1283"/>
      <c r="N5479" s="1283"/>
      <c r="O5479" s="1283"/>
      <c r="P5479" s="1283"/>
      <c r="R5479" s="1067"/>
      <c r="Z5479" s="21"/>
      <c r="AH5479"/>
    </row>
    <row r="5480" spans="1:34" ht="11.25" customHeight="1">
      <c r="A5480"/>
      <c r="B5480" s="1281" t="s">
        <v>28</v>
      </c>
      <c r="C5480" s="1282">
        <v>3515</v>
      </c>
      <c r="D5480" s="1341" t="str">
        <f t="shared" si="99"/>
        <v>MO3515</v>
      </c>
      <c r="E5480" s="1514" t="s">
        <v>125</v>
      </c>
      <c r="F5480" s="1390">
        <v>500</v>
      </c>
      <c r="G5480" s="1283">
        <v>3.6</v>
      </c>
      <c r="H5480" s="1283"/>
      <c r="I5480" s="1283"/>
      <c r="J5480" s="1283"/>
      <c r="K5480" s="1283"/>
      <c r="L5480" s="1283"/>
      <c r="M5480" s="1283"/>
      <c r="N5480" s="1283"/>
      <c r="O5480" s="1283"/>
      <c r="P5480" s="1283"/>
      <c r="R5480" s="1067"/>
      <c r="Z5480" s="21"/>
      <c r="AH5480"/>
    </row>
    <row r="5481" spans="1:34" ht="11.25" customHeight="1">
      <c r="A5481"/>
      <c r="B5481" s="1281" t="s">
        <v>28</v>
      </c>
      <c r="C5481" s="1282">
        <v>3548</v>
      </c>
      <c r="D5481" s="1341" t="str">
        <f t="shared" si="99"/>
        <v>MO3548</v>
      </c>
      <c r="E5481" s="1514" t="s">
        <v>125</v>
      </c>
      <c r="F5481" s="1390">
        <v>500</v>
      </c>
      <c r="G5481" s="1283">
        <v>2.0699999999999998</v>
      </c>
      <c r="H5481" s="1283"/>
      <c r="I5481" s="1283"/>
      <c r="J5481" s="1283"/>
      <c r="K5481" s="1283"/>
      <c r="L5481" s="1283"/>
      <c r="M5481" s="1283"/>
      <c r="N5481" s="1283"/>
      <c r="O5481" s="1283"/>
      <c r="P5481" s="1283"/>
      <c r="R5481" s="1067"/>
      <c r="Z5481" s="21"/>
      <c r="AH5481"/>
    </row>
    <row r="5482" spans="1:34" ht="11.25" customHeight="1">
      <c r="A5482"/>
      <c r="B5482" s="1281" t="s">
        <v>28</v>
      </c>
      <c r="C5482" s="1282">
        <v>3559</v>
      </c>
      <c r="D5482" s="1341" t="str">
        <f t="shared" si="99"/>
        <v>MO3559</v>
      </c>
      <c r="E5482" s="1514" t="s">
        <v>125</v>
      </c>
      <c r="F5482" s="1390">
        <v>500</v>
      </c>
      <c r="G5482" s="1283">
        <v>3.29</v>
      </c>
      <c r="H5482" s="1283"/>
      <c r="I5482" s="1283"/>
      <c r="J5482" s="1283"/>
      <c r="K5482" s="1283"/>
      <c r="L5482" s="1283"/>
      <c r="M5482" s="1283"/>
      <c r="N5482" s="1283"/>
      <c r="O5482" s="1283"/>
      <c r="P5482" s="1283"/>
      <c r="R5482" s="1067"/>
      <c r="Z5482" s="21"/>
      <c r="AH5482"/>
    </row>
    <row r="5483" spans="1:34" ht="11.25" customHeight="1">
      <c r="A5483"/>
      <c r="B5483" s="1281" t="s">
        <v>28</v>
      </c>
      <c r="C5483" s="1282">
        <v>3574</v>
      </c>
      <c r="D5483" s="1341" t="str">
        <f t="shared" si="99"/>
        <v>MO3574</v>
      </c>
      <c r="E5483" s="1514" t="s">
        <v>125</v>
      </c>
      <c r="F5483" s="1390">
        <v>500</v>
      </c>
      <c r="G5483" s="1283">
        <v>2.91</v>
      </c>
      <c r="H5483" s="1283"/>
      <c r="I5483" s="1283"/>
      <c r="J5483" s="1283"/>
      <c r="K5483" s="1283"/>
      <c r="L5483" s="1283"/>
      <c r="M5483" s="1283"/>
      <c r="N5483" s="1283"/>
      <c r="O5483" s="1283"/>
      <c r="P5483" s="1283"/>
      <c r="R5483" s="1067"/>
      <c r="Z5483" s="21"/>
      <c r="AH5483"/>
    </row>
    <row r="5484" spans="1:34" ht="11.25" customHeight="1">
      <c r="A5484"/>
      <c r="B5484" s="1281" t="s">
        <v>28</v>
      </c>
      <c r="C5484" s="1282">
        <v>3581</v>
      </c>
      <c r="D5484" s="1341" t="str">
        <f t="shared" si="99"/>
        <v>MO3581</v>
      </c>
      <c r="E5484" s="1514" t="s">
        <v>125</v>
      </c>
      <c r="F5484" s="1390">
        <v>500</v>
      </c>
      <c r="G5484" s="1283">
        <v>1.78</v>
      </c>
      <c r="H5484" s="1283"/>
      <c r="I5484" s="1283"/>
      <c r="J5484" s="1283"/>
      <c r="K5484" s="1283"/>
      <c r="L5484" s="1283"/>
      <c r="M5484" s="1283"/>
      <c r="N5484" s="1283"/>
      <c r="O5484" s="1283"/>
      <c r="P5484" s="1283"/>
      <c r="R5484" s="1067"/>
      <c r="Z5484" s="21"/>
      <c r="AH5484"/>
    </row>
    <row r="5485" spans="1:34" ht="11.25" customHeight="1">
      <c r="A5485"/>
      <c r="B5485" s="1281" t="s">
        <v>28</v>
      </c>
      <c r="C5485" s="1282">
        <v>3612</v>
      </c>
      <c r="D5485" s="1341" t="str">
        <f t="shared" si="99"/>
        <v>MO3612</v>
      </c>
      <c r="E5485" s="1514" t="s">
        <v>125</v>
      </c>
      <c r="F5485" s="1390">
        <v>500</v>
      </c>
      <c r="G5485" s="1283">
        <v>2.74</v>
      </c>
      <c r="H5485" s="1283"/>
      <c r="I5485" s="1283"/>
      <c r="J5485" s="1283"/>
      <c r="K5485" s="1283"/>
      <c r="L5485" s="1283"/>
      <c r="M5485" s="1283"/>
      <c r="N5485" s="1283"/>
      <c r="O5485" s="1283"/>
      <c r="P5485" s="1283"/>
      <c r="R5485" s="1067"/>
      <c r="Z5485" s="21"/>
      <c r="AH5485"/>
    </row>
    <row r="5486" spans="1:34" ht="11.25" customHeight="1">
      <c r="A5486"/>
      <c r="B5486" s="1281" t="s">
        <v>28</v>
      </c>
      <c r="C5486" s="1282">
        <v>3620</v>
      </c>
      <c r="D5486" s="1341" t="str">
        <f t="shared" si="99"/>
        <v>MO3620</v>
      </c>
      <c r="E5486" s="1514" t="s">
        <v>122</v>
      </c>
      <c r="F5486" s="1390">
        <v>550</v>
      </c>
      <c r="G5486" s="1283">
        <v>5.0999999999999996</v>
      </c>
      <c r="H5486" s="1283"/>
      <c r="I5486" s="1283"/>
      <c r="J5486" s="1283"/>
      <c r="K5486" s="1283"/>
      <c r="L5486" s="1283"/>
      <c r="M5486" s="1283"/>
      <c r="N5486" s="1283"/>
      <c r="O5486" s="1283"/>
      <c r="P5486" s="1283"/>
      <c r="R5486" s="1067"/>
      <c r="Z5486" s="21"/>
      <c r="AH5486"/>
    </row>
    <row r="5487" spans="1:34" ht="11.25" customHeight="1">
      <c r="A5487"/>
      <c r="B5487" s="1281" t="s">
        <v>28</v>
      </c>
      <c r="C5487" s="1282">
        <v>3629</v>
      </c>
      <c r="D5487" s="1341" t="str">
        <f t="shared" si="99"/>
        <v>MO3629</v>
      </c>
      <c r="E5487" s="1514" t="s">
        <v>125</v>
      </c>
      <c r="F5487" s="1390">
        <v>500</v>
      </c>
      <c r="G5487" s="1283">
        <v>2.0699999999999998</v>
      </c>
      <c r="H5487" s="1283"/>
      <c r="I5487" s="1283"/>
      <c r="J5487" s="1283"/>
      <c r="K5487" s="1283"/>
      <c r="L5487" s="1283"/>
      <c r="M5487" s="1283"/>
      <c r="N5487" s="1283"/>
      <c r="O5487" s="1283"/>
      <c r="P5487" s="1283"/>
      <c r="R5487" s="1067"/>
      <c r="Z5487" s="21"/>
      <c r="AH5487"/>
    </row>
    <row r="5488" spans="1:34" ht="11.25" customHeight="1">
      <c r="A5488"/>
      <c r="B5488" s="1281" t="s">
        <v>28</v>
      </c>
      <c r="C5488" s="1282">
        <v>3632</v>
      </c>
      <c r="D5488" s="1341" t="str">
        <f t="shared" si="99"/>
        <v>MO3632</v>
      </c>
      <c r="E5488" s="1514" t="s">
        <v>121</v>
      </c>
      <c r="F5488" s="1390">
        <v>500</v>
      </c>
      <c r="G5488" s="1283">
        <v>3.93</v>
      </c>
      <c r="H5488" s="1283"/>
      <c r="I5488" s="1283"/>
      <c r="J5488" s="1283"/>
      <c r="K5488" s="1283"/>
      <c r="L5488" s="1283"/>
      <c r="M5488" s="1283"/>
      <c r="N5488" s="1283"/>
      <c r="O5488" s="1283"/>
      <c r="P5488" s="1283"/>
      <c r="R5488" s="1067"/>
      <c r="Z5488" s="21"/>
      <c r="AH5488"/>
    </row>
    <row r="5489" spans="1:34" ht="11.25" customHeight="1">
      <c r="A5489"/>
      <c r="B5489" s="1281" t="s">
        <v>28</v>
      </c>
      <c r="C5489" s="1282">
        <v>3634</v>
      </c>
      <c r="D5489" s="1341" t="str">
        <f t="shared" si="99"/>
        <v>MO3634</v>
      </c>
      <c r="E5489" s="1514" t="s">
        <v>125</v>
      </c>
      <c r="F5489" s="1390">
        <v>500</v>
      </c>
      <c r="G5489" s="1283">
        <v>2.1</v>
      </c>
      <c r="H5489" s="1283"/>
      <c r="I5489" s="1283"/>
      <c r="J5489" s="1283"/>
      <c r="K5489" s="1283"/>
      <c r="L5489" s="1283"/>
      <c r="M5489" s="1283"/>
      <c r="N5489" s="1283"/>
      <c r="O5489" s="1283"/>
      <c r="P5489" s="1283"/>
      <c r="R5489" s="1067"/>
      <c r="Z5489" s="21"/>
      <c r="AH5489"/>
    </row>
    <row r="5490" spans="1:34" ht="11.25" customHeight="1">
      <c r="A5490"/>
      <c r="B5490" s="1281" t="s">
        <v>28</v>
      </c>
      <c r="C5490" s="1282">
        <v>3635</v>
      </c>
      <c r="D5490" s="1341" t="str">
        <f t="shared" si="99"/>
        <v>MO3635</v>
      </c>
      <c r="E5490" s="1514" t="s">
        <v>125</v>
      </c>
      <c r="F5490" s="1390">
        <v>500</v>
      </c>
      <c r="G5490" s="1283">
        <v>2.91</v>
      </c>
      <c r="H5490" s="1283"/>
      <c r="I5490" s="1283"/>
      <c r="J5490" s="1283"/>
      <c r="K5490" s="1283"/>
      <c r="L5490" s="1283"/>
      <c r="M5490" s="1283"/>
      <c r="N5490" s="1283"/>
      <c r="O5490" s="1283"/>
      <c r="P5490" s="1283"/>
      <c r="R5490" s="1067"/>
      <c r="Z5490" s="21"/>
      <c r="AH5490"/>
    </row>
    <row r="5491" spans="1:34" ht="11.25" customHeight="1">
      <c r="A5491"/>
      <c r="B5491" s="1281" t="s">
        <v>28</v>
      </c>
      <c r="C5491" s="1282">
        <v>3638</v>
      </c>
      <c r="D5491" s="1341" t="str">
        <f t="shared" si="99"/>
        <v>MO3638</v>
      </c>
      <c r="E5491" s="1514" t="s">
        <v>125</v>
      </c>
      <c r="F5491" s="1390">
        <v>500</v>
      </c>
      <c r="G5491" s="1283">
        <v>3.05</v>
      </c>
      <c r="H5491" s="1283"/>
      <c r="I5491" s="1283"/>
      <c r="J5491" s="1283"/>
      <c r="K5491" s="1283"/>
      <c r="L5491" s="1283"/>
      <c r="M5491" s="1283"/>
      <c r="N5491" s="1283"/>
      <c r="O5491" s="1283"/>
      <c r="P5491" s="1283"/>
      <c r="R5491" s="1067"/>
      <c r="Z5491" s="21"/>
      <c r="AH5491"/>
    </row>
    <row r="5492" spans="1:34" ht="11.25" customHeight="1">
      <c r="A5492"/>
      <c r="B5492" s="1281" t="s">
        <v>28</v>
      </c>
      <c r="C5492" s="1282">
        <v>3642</v>
      </c>
      <c r="D5492" s="1341" t="str">
        <f t="shared" si="99"/>
        <v>MO3642</v>
      </c>
      <c r="E5492" s="1514" t="s">
        <v>123</v>
      </c>
      <c r="F5492" s="1390">
        <v>500</v>
      </c>
      <c r="G5492" s="1283">
        <v>1.57</v>
      </c>
      <c r="H5492" s="1283"/>
      <c r="I5492" s="1283"/>
      <c r="J5492" s="1283"/>
      <c r="K5492" s="1283"/>
      <c r="L5492" s="1283"/>
      <c r="M5492" s="1283"/>
      <c r="N5492" s="1283"/>
      <c r="O5492" s="1283"/>
      <c r="P5492" s="1283"/>
      <c r="R5492" s="1067"/>
      <c r="Z5492" s="21"/>
      <c r="AH5492"/>
    </row>
    <row r="5493" spans="1:34" ht="11.25" customHeight="1">
      <c r="A5493"/>
      <c r="B5493" s="1281" t="s">
        <v>28</v>
      </c>
      <c r="C5493" s="1282">
        <v>3643</v>
      </c>
      <c r="D5493" s="1341" t="str">
        <f t="shared" si="99"/>
        <v>MO3643</v>
      </c>
      <c r="E5493" s="1514" t="s">
        <v>125</v>
      </c>
      <c r="F5493" s="1390">
        <v>500</v>
      </c>
      <c r="G5493" s="1283">
        <v>3.75</v>
      </c>
      <c r="H5493" s="1283"/>
      <c r="I5493" s="1283"/>
      <c r="J5493" s="1283"/>
      <c r="K5493" s="1283"/>
      <c r="L5493" s="1283"/>
      <c r="M5493" s="1283"/>
      <c r="N5493" s="1283"/>
      <c r="O5493" s="1283"/>
      <c r="P5493" s="1283"/>
      <c r="R5493" s="1067"/>
      <c r="Z5493" s="21"/>
      <c r="AH5493"/>
    </row>
    <row r="5494" spans="1:34" ht="11.25" customHeight="1">
      <c r="A5494"/>
      <c r="B5494" s="1281" t="s">
        <v>28</v>
      </c>
      <c r="C5494" s="1282">
        <v>3647</v>
      </c>
      <c r="D5494" s="1341" t="str">
        <f t="shared" si="99"/>
        <v>MO3647</v>
      </c>
      <c r="E5494" s="1514" t="s">
        <v>123</v>
      </c>
      <c r="F5494" s="1390">
        <v>500</v>
      </c>
      <c r="G5494" s="1283">
        <v>3.86</v>
      </c>
      <c r="H5494" s="1283"/>
      <c r="I5494" s="1283"/>
      <c r="J5494" s="1283"/>
      <c r="K5494" s="1283"/>
      <c r="L5494" s="1283"/>
      <c r="M5494" s="1283"/>
      <c r="N5494" s="1283"/>
      <c r="O5494" s="1283"/>
      <c r="P5494" s="1283"/>
      <c r="R5494" s="1067"/>
      <c r="Z5494" s="21"/>
      <c r="AH5494"/>
    </row>
    <row r="5495" spans="1:34" ht="11.25" customHeight="1">
      <c r="A5495"/>
      <c r="B5495" s="1281" t="s">
        <v>28</v>
      </c>
      <c r="C5495" s="1282">
        <v>3648</v>
      </c>
      <c r="D5495" s="1341" t="str">
        <f t="shared" si="99"/>
        <v>MO3648</v>
      </c>
      <c r="E5495" s="1514" t="s">
        <v>125</v>
      </c>
      <c r="F5495" s="1390">
        <v>500</v>
      </c>
      <c r="G5495" s="1283">
        <v>2.17</v>
      </c>
      <c r="H5495" s="1283"/>
      <c r="I5495" s="1283"/>
      <c r="J5495" s="1283"/>
      <c r="K5495" s="1283"/>
      <c r="L5495" s="1283"/>
      <c r="M5495" s="1283"/>
      <c r="N5495" s="1283"/>
      <c r="O5495" s="1283"/>
      <c r="P5495" s="1283"/>
      <c r="R5495" s="1067"/>
      <c r="Z5495" s="21"/>
      <c r="AH5495"/>
    </row>
    <row r="5496" spans="1:34" ht="11.25" customHeight="1">
      <c r="A5496"/>
      <c r="B5496" s="1281" t="s">
        <v>28</v>
      </c>
      <c r="C5496" s="1282">
        <v>3681</v>
      </c>
      <c r="D5496" s="1341" t="str">
        <f t="shared" si="99"/>
        <v>MO3681</v>
      </c>
      <c r="E5496" s="1514" t="s">
        <v>121</v>
      </c>
      <c r="F5496" s="1390">
        <v>500</v>
      </c>
      <c r="G5496" s="1283">
        <v>1.01</v>
      </c>
      <c r="H5496" s="1283"/>
      <c r="I5496" s="1283"/>
      <c r="J5496" s="1283"/>
      <c r="K5496" s="1283"/>
      <c r="L5496" s="1283"/>
      <c r="M5496" s="1283"/>
      <c r="N5496" s="1283"/>
      <c r="O5496" s="1283"/>
      <c r="P5496" s="1283"/>
      <c r="R5496" s="1067"/>
      <c r="Z5496" s="21"/>
      <c r="AH5496"/>
    </row>
    <row r="5497" spans="1:34" ht="11.25" customHeight="1">
      <c r="A5497"/>
      <c r="B5497" s="1281" t="s">
        <v>28</v>
      </c>
      <c r="C5497" s="1282">
        <v>3685</v>
      </c>
      <c r="D5497" s="1341" t="str">
        <f t="shared" si="99"/>
        <v>MO3685</v>
      </c>
      <c r="E5497" s="1514" t="s">
        <v>121</v>
      </c>
      <c r="F5497" s="1390">
        <v>500</v>
      </c>
      <c r="G5497" s="1283">
        <v>1.53</v>
      </c>
      <c r="H5497" s="1283"/>
      <c r="I5497" s="1283"/>
      <c r="J5497" s="1283"/>
      <c r="K5497" s="1283"/>
      <c r="L5497" s="1283"/>
      <c r="M5497" s="1283"/>
      <c r="N5497" s="1283"/>
      <c r="O5497" s="1283"/>
      <c r="P5497" s="1283"/>
      <c r="R5497" s="1067"/>
      <c r="Z5497" s="21"/>
      <c r="AH5497"/>
    </row>
    <row r="5498" spans="1:34" ht="11.25" customHeight="1">
      <c r="A5498"/>
      <c r="B5498" s="1281" t="s">
        <v>28</v>
      </c>
      <c r="C5498" s="1282">
        <v>3719</v>
      </c>
      <c r="D5498" s="1341" t="str">
        <f t="shared" si="99"/>
        <v>MO3719</v>
      </c>
      <c r="E5498" s="1514" t="s">
        <v>122</v>
      </c>
      <c r="F5498" s="1390">
        <v>500</v>
      </c>
      <c r="G5498" s="1283">
        <v>1.33</v>
      </c>
      <c r="H5498" s="1283"/>
      <c r="I5498" s="1283"/>
      <c r="J5498" s="1283"/>
      <c r="K5498" s="1283"/>
      <c r="L5498" s="1283"/>
      <c r="M5498" s="1283"/>
      <c r="N5498" s="1283"/>
      <c r="O5498" s="1283"/>
      <c r="P5498" s="1283"/>
      <c r="R5498" s="1067"/>
      <c r="Z5498" s="21"/>
      <c r="AH5498"/>
    </row>
    <row r="5499" spans="1:34" ht="11.25" customHeight="1">
      <c r="A5499"/>
      <c r="B5499" s="1281" t="s">
        <v>28</v>
      </c>
      <c r="C5499" s="1282">
        <v>3724</v>
      </c>
      <c r="D5499" s="1341" t="str">
        <f t="shared" si="99"/>
        <v>MO3724</v>
      </c>
      <c r="E5499" s="1514" t="s">
        <v>125</v>
      </c>
      <c r="F5499" s="1390">
        <v>500</v>
      </c>
      <c r="G5499" s="1283">
        <v>4.47</v>
      </c>
      <c r="H5499" s="1283"/>
      <c r="I5499" s="1283"/>
      <c r="J5499" s="1283"/>
      <c r="K5499" s="1283"/>
      <c r="L5499" s="1283"/>
      <c r="M5499" s="1283"/>
      <c r="N5499" s="1283"/>
      <c r="O5499" s="1283"/>
      <c r="P5499" s="1283"/>
      <c r="R5499" s="1067"/>
      <c r="Z5499" s="21"/>
      <c r="AH5499"/>
    </row>
    <row r="5500" spans="1:34" ht="11.25" customHeight="1">
      <c r="A5500"/>
      <c r="B5500" s="1281" t="s">
        <v>28</v>
      </c>
      <c r="C5500" s="1282">
        <v>3726</v>
      </c>
      <c r="D5500" s="1341" t="str">
        <f t="shared" si="99"/>
        <v>MO3726</v>
      </c>
      <c r="E5500" s="1514" t="s">
        <v>123</v>
      </c>
      <c r="F5500" s="1390">
        <v>500</v>
      </c>
      <c r="G5500" s="1283">
        <v>4.55</v>
      </c>
      <c r="H5500" s="1283"/>
      <c r="I5500" s="1283"/>
      <c r="J5500" s="1283"/>
      <c r="K5500" s="1283"/>
      <c r="L5500" s="1283"/>
      <c r="M5500" s="1283"/>
      <c r="N5500" s="1283"/>
      <c r="O5500" s="1283"/>
      <c r="P5500" s="1283"/>
      <c r="R5500" s="1067"/>
      <c r="Z5500" s="21"/>
      <c r="AH5500"/>
    </row>
    <row r="5501" spans="1:34" ht="11.25" customHeight="1">
      <c r="A5501"/>
      <c r="B5501" s="1281" t="s">
        <v>28</v>
      </c>
      <c r="C5501" s="1282">
        <v>3803</v>
      </c>
      <c r="D5501" s="1341" t="str">
        <f t="shared" si="99"/>
        <v>MO3803</v>
      </c>
      <c r="E5501" s="1514" t="s">
        <v>125</v>
      </c>
      <c r="F5501" s="1390">
        <v>500</v>
      </c>
      <c r="G5501" s="1283">
        <v>3.19</v>
      </c>
      <c r="H5501" s="1283"/>
      <c r="I5501" s="1283"/>
      <c r="J5501" s="1283"/>
      <c r="K5501" s="1283"/>
      <c r="L5501" s="1283"/>
      <c r="M5501" s="1283"/>
      <c r="N5501" s="1283"/>
      <c r="O5501" s="1283"/>
      <c r="P5501" s="1283"/>
      <c r="R5501" s="1067"/>
      <c r="Z5501" s="21"/>
      <c r="AH5501"/>
    </row>
    <row r="5502" spans="1:34" ht="11.25" customHeight="1">
      <c r="A5502"/>
      <c r="B5502" s="1281" t="s">
        <v>28</v>
      </c>
      <c r="C5502" s="1282">
        <v>3807</v>
      </c>
      <c r="D5502" s="1341" t="str">
        <f t="shared" si="99"/>
        <v>MO3807</v>
      </c>
      <c r="E5502" s="1514" t="s">
        <v>125</v>
      </c>
      <c r="F5502" s="1390">
        <v>500</v>
      </c>
      <c r="G5502" s="1283">
        <v>3.19</v>
      </c>
      <c r="H5502" s="1283"/>
      <c r="I5502" s="1283"/>
      <c r="J5502" s="1283"/>
      <c r="K5502" s="1283"/>
      <c r="L5502" s="1283"/>
      <c r="M5502" s="1283"/>
      <c r="N5502" s="1283"/>
      <c r="O5502" s="1283"/>
      <c r="P5502" s="1283"/>
      <c r="R5502" s="1067"/>
      <c r="Z5502" s="21"/>
      <c r="AH5502"/>
    </row>
    <row r="5503" spans="1:34" ht="11.25" customHeight="1">
      <c r="A5503"/>
      <c r="B5503" s="1281" t="s">
        <v>28</v>
      </c>
      <c r="C5503" s="1282">
        <v>3808</v>
      </c>
      <c r="D5503" s="1341" t="str">
        <f t="shared" si="99"/>
        <v>MO3808</v>
      </c>
      <c r="E5503" s="1514" t="s">
        <v>125</v>
      </c>
      <c r="F5503" s="1390">
        <v>550</v>
      </c>
      <c r="G5503" s="1283">
        <v>5.03</v>
      </c>
      <c r="H5503" s="1283"/>
      <c r="I5503" s="1283"/>
      <c r="J5503" s="1283"/>
      <c r="K5503" s="1283"/>
      <c r="L5503" s="1283"/>
      <c r="M5503" s="1283"/>
      <c r="N5503" s="1283"/>
      <c r="O5503" s="1283"/>
      <c r="P5503" s="1283"/>
      <c r="R5503" s="1067"/>
      <c r="Z5503" s="21"/>
      <c r="AH5503"/>
    </row>
    <row r="5504" spans="1:34" ht="11.25" customHeight="1">
      <c r="A5504"/>
      <c r="B5504" s="1281" t="s">
        <v>28</v>
      </c>
      <c r="C5504" s="1282">
        <v>3821</v>
      </c>
      <c r="D5504" s="1341" t="str">
        <f t="shared" si="99"/>
        <v>MO3821</v>
      </c>
      <c r="E5504" s="1514" t="s">
        <v>124</v>
      </c>
      <c r="F5504" s="1390">
        <v>650</v>
      </c>
      <c r="G5504" s="1283">
        <v>6.4</v>
      </c>
      <c r="H5504" s="1283"/>
      <c r="I5504" s="1283"/>
      <c r="J5504" s="1283"/>
      <c r="K5504" s="1283"/>
      <c r="L5504" s="1283"/>
      <c r="M5504" s="1283"/>
      <c r="N5504" s="1283"/>
      <c r="O5504" s="1283"/>
      <c r="P5504" s="1283"/>
      <c r="R5504" s="1067"/>
      <c r="Z5504" s="21"/>
      <c r="AH5504"/>
    </row>
    <row r="5505" spans="1:34" ht="11.25" customHeight="1">
      <c r="A5505"/>
      <c r="B5505" s="1281" t="s">
        <v>28</v>
      </c>
      <c r="C5505" s="1282">
        <v>3822</v>
      </c>
      <c r="D5505" s="1341" t="str">
        <f t="shared" si="99"/>
        <v>MO3822</v>
      </c>
      <c r="E5505" s="1514" t="s">
        <v>125</v>
      </c>
      <c r="F5505" s="1390">
        <v>550</v>
      </c>
      <c r="G5505" s="1283">
        <v>4.83</v>
      </c>
      <c r="H5505" s="1283"/>
      <c r="I5505" s="1283"/>
      <c r="J5505" s="1283"/>
      <c r="K5505" s="1283"/>
      <c r="L5505" s="1283"/>
      <c r="M5505" s="1283"/>
      <c r="N5505" s="1283"/>
      <c r="O5505" s="1283"/>
      <c r="P5505" s="1283"/>
      <c r="R5505" s="1067"/>
      <c r="Z5505" s="21"/>
      <c r="AH5505"/>
    </row>
    <row r="5506" spans="1:34" ht="11.25" customHeight="1">
      <c r="A5506"/>
      <c r="B5506" s="1281" t="s">
        <v>28</v>
      </c>
      <c r="C5506" s="1282">
        <v>3824</v>
      </c>
      <c r="D5506" s="1341" t="str">
        <f t="shared" si="99"/>
        <v>MO3824</v>
      </c>
      <c r="E5506" s="1514" t="s">
        <v>125</v>
      </c>
      <c r="F5506" s="1390">
        <v>600</v>
      </c>
      <c r="G5506" s="1283">
        <v>5.47</v>
      </c>
      <c r="H5506" s="1283"/>
      <c r="I5506" s="1283"/>
      <c r="J5506" s="1283"/>
      <c r="K5506" s="1283"/>
      <c r="L5506" s="1283"/>
      <c r="M5506" s="1283"/>
      <c r="N5506" s="1283"/>
      <c r="O5506" s="1283"/>
      <c r="P5506" s="1283"/>
      <c r="R5506" s="1067"/>
      <c r="Z5506" s="21"/>
      <c r="AH5506"/>
    </row>
    <row r="5507" spans="1:34" ht="11.25" customHeight="1">
      <c r="A5507"/>
      <c r="B5507" s="1281" t="s">
        <v>28</v>
      </c>
      <c r="C5507" s="1282">
        <v>3826</v>
      </c>
      <c r="D5507" s="1341" t="str">
        <f t="shared" si="99"/>
        <v>MO3826</v>
      </c>
      <c r="E5507" s="1514" t="s">
        <v>125</v>
      </c>
      <c r="F5507" s="1390">
        <v>500</v>
      </c>
      <c r="G5507" s="1283">
        <v>1.5</v>
      </c>
      <c r="H5507" s="1283"/>
      <c r="I5507" s="1283"/>
      <c r="J5507" s="1283"/>
      <c r="K5507" s="1283"/>
      <c r="L5507" s="1283"/>
      <c r="M5507" s="1283"/>
      <c r="N5507" s="1283"/>
      <c r="O5507" s="1283"/>
      <c r="P5507" s="1283"/>
      <c r="R5507" s="1067"/>
      <c r="Z5507" s="21"/>
      <c r="AH5507"/>
    </row>
    <row r="5508" spans="1:34" ht="11.25" customHeight="1">
      <c r="A5508"/>
      <c r="B5508" s="1281" t="s">
        <v>28</v>
      </c>
      <c r="C5508" s="1282">
        <v>3827</v>
      </c>
      <c r="D5508" s="1341" t="str">
        <f t="shared" si="99"/>
        <v>MO3827</v>
      </c>
      <c r="E5508" s="1514" t="s">
        <v>125</v>
      </c>
      <c r="F5508" s="1390">
        <v>500</v>
      </c>
      <c r="G5508" s="1283">
        <v>3.35</v>
      </c>
      <c r="H5508" s="1283"/>
      <c r="I5508" s="1283"/>
      <c r="J5508" s="1283"/>
      <c r="K5508" s="1283"/>
      <c r="L5508" s="1283"/>
      <c r="M5508" s="1283"/>
      <c r="N5508" s="1283"/>
      <c r="O5508" s="1283"/>
      <c r="P5508" s="1283"/>
      <c r="R5508" s="1067"/>
      <c r="Z5508" s="21"/>
      <c r="AH5508"/>
    </row>
    <row r="5509" spans="1:34" ht="11.25" customHeight="1">
      <c r="A5509"/>
      <c r="B5509" s="1281" t="s">
        <v>28</v>
      </c>
      <c r="C5509" s="1282">
        <v>3830</v>
      </c>
      <c r="D5509" s="1341" t="str">
        <f t="shared" si="99"/>
        <v>MO3830</v>
      </c>
      <c r="E5509" s="1514" t="s">
        <v>123</v>
      </c>
      <c r="F5509" s="1390">
        <v>500</v>
      </c>
      <c r="G5509" s="1283">
        <v>0.98</v>
      </c>
      <c r="H5509" s="1283"/>
      <c r="I5509" s="1283"/>
      <c r="J5509" s="1283"/>
      <c r="K5509" s="1283"/>
      <c r="L5509" s="1283"/>
      <c r="M5509" s="1283"/>
      <c r="N5509" s="1283"/>
      <c r="O5509" s="1283"/>
      <c r="P5509" s="1283"/>
      <c r="R5509" s="1067"/>
      <c r="Z5509" s="21"/>
      <c r="AH5509"/>
    </row>
    <row r="5510" spans="1:34" ht="11.25" customHeight="1">
      <c r="A5510"/>
      <c r="B5510" s="1281" t="s">
        <v>28</v>
      </c>
      <c r="C5510" s="1282">
        <v>3851</v>
      </c>
      <c r="D5510" s="1341" t="str">
        <f t="shared" si="99"/>
        <v>MO3851</v>
      </c>
      <c r="E5510" s="1514" t="s">
        <v>124</v>
      </c>
      <c r="F5510" s="1390">
        <v>500</v>
      </c>
      <c r="G5510" s="1283">
        <v>3.33</v>
      </c>
      <c r="H5510" s="1283"/>
      <c r="I5510" s="1283"/>
      <c r="J5510" s="1283"/>
      <c r="K5510" s="1283"/>
      <c r="L5510" s="1283"/>
      <c r="M5510" s="1283"/>
      <c r="N5510" s="1283"/>
      <c r="O5510" s="1283"/>
      <c r="P5510" s="1283"/>
      <c r="R5510" s="1067"/>
      <c r="Z5510" s="21"/>
      <c r="AH5510"/>
    </row>
    <row r="5511" spans="1:34" ht="11.25" customHeight="1">
      <c r="A5511"/>
      <c r="B5511" s="1281" t="s">
        <v>28</v>
      </c>
      <c r="C5511" s="1282">
        <v>3865</v>
      </c>
      <c r="D5511" s="1341" t="str">
        <f t="shared" si="99"/>
        <v>MO3865</v>
      </c>
      <c r="E5511" s="1514" t="s">
        <v>121</v>
      </c>
      <c r="F5511" s="1390">
        <v>500</v>
      </c>
      <c r="G5511" s="1283">
        <v>3.46</v>
      </c>
      <c r="H5511" s="1283"/>
      <c r="I5511" s="1283"/>
      <c r="J5511" s="1283"/>
      <c r="K5511" s="1283"/>
      <c r="L5511" s="1283"/>
      <c r="M5511" s="1283"/>
      <c r="N5511" s="1283"/>
      <c r="O5511" s="1283"/>
      <c r="P5511" s="1283"/>
      <c r="R5511" s="1067"/>
      <c r="Z5511" s="21"/>
      <c r="AH5511"/>
    </row>
    <row r="5512" spans="1:34" ht="11.25" customHeight="1">
      <c r="A5512"/>
      <c r="B5512" s="1281" t="s">
        <v>28</v>
      </c>
      <c r="C5512" s="1282">
        <v>3881</v>
      </c>
      <c r="D5512" s="1341" t="str">
        <f t="shared" si="99"/>
        <v>MO3881</v>
      </c>
      <c r="E5512" s="1514" t="s">
        <v>122</v>
      </c>
      <c r="F5512" s="1390">
        <v>550</v>
      </c>
      <c r="G5512" s="1283">
        <v>5</v>
      </c>
      <c r="H5512" s="1283"/>
      <c r="I5512" s="1283"/>
      <c r="J5512" s="1283"/>
      <c r="K5512" s="1283"/>
      <c r="L5512" s="1283"/>
      <c r="M5512" s="1283"/>
      <c r="N5512" s="1283"/>
      <c r="O5512" s="1283"/>
      <c r="P5512" s="1283"/>
      <c r="R5512" s="1067"/>
      <c r="Z5512" s="21"/>
      <c r="AH5512"/>
    </row>
    <row r="5513" spans="1:34" ht="11.25" customHeight="1">
      <c r="A5513"/>
      <c r="B5513" s="1281" t="s">
        <v>28</v>
      </c>
      <c r="C5513" s="1282">
        <v>4000</v>
      </c>
      <c r="D5513" s="1341" t="str">
        <f t="shared" si="99"/>
        <v>MO4000</v>
      </c>
      <c r="E5513" s="1514" t="s">
        <v>123</v>
      </c>
      <c r="F5513" s="1390">
        <v>600</v>
      </c>
      <c r="G5513" s="1283">
        <v>5.59</v>
      </c>
      <c r="H5513" s="1283"/>
      <c r="I5513" s="1283"/>
      <c r="J5513" s="1283"/>
      <c r="K5513" s="1283"/>
      <c r="L5513" s="1283"/>
      <c r="M5513" s="1283"/>
      <c r="N5513" s="1283"/>
      <c r="O5513" s="1283"/>
      <c r="P5513" s="1283"/>
      <c r="R5513" s="1067"/>
      <c r="Z5513" s="21"/>
      <c r="AH5513"/>
    </row>
    <row r="5514" spans="1:34" ht="11.25" customHeight="1">
      <c r="A5514"/>
      <c r="B5514" s="1281" t="s">
        <v>28</v>
      </c>
      <c r="C5514" s="1282">
        <v>4018</v>
      </c>
      <c r="D5514" s="1341" t="str">
        <f t="shared" si="99"/>
        <v>MO4018</v>
      </c>
      <c r="E5514" s="1514" t="s">
        <v>123</v>
      </c>
      <c r="F5514" s="1390">
        <v>700</v>
      </c>
      <c r="G5514" s="1283">
        <v>7.48</v>
      </c>
      <c r="H5514" s="1283"/>
      <c r="I5514" s="1283"/>
      <c r="J5514" s="1283"/>
      <c r="K5514" s="1283"/>
      <c r="L5514" s="1283"/>
      <c r="M5514" s="1283"/>
      <c r="N5514" s="1283"/>
      <c r="O5514" s="1283"/>
      <c r="P5514" s="1283"/>
      <c r="R5514" s="1067"/>
      <c r="Z5514" s="21"/>
      <c r="AH5514"/>
    </row>
    <row r="5515" spans="1:34" ht="11.25" customHeight="1">
      <c r="A5515"/>
      <c r="B5515" s="1281" t="s">
        <v>28</v>
      </c>
      <c r="C5515" s="1282">
        <v>4021</v>
      </c>
      <c r="D5515" s="1341" t="str">
        <f t="shared" si="99"/>
        <v>MO4021</v>
      </c>
      <c r="E5515" s="1514" t="s">
        <v>124</v>
      </c>
      <c r="F5515" s="1390">
        <v>700</v>
      </c>
      <c r="G5515" s="1283">
        <v>7.56</v>
      </c>
      <c r="H5515" s="1283"/>
      <c r="I5515" s="1283"/>
      <c r="J5515" s="1283"/>
      <c r="K5515" s="1283"/>
      <c r="L5515" s="1283"/>
      <c r="M5515" s="1283"/>
      <c r="N5515" s="1283"/>
      <c r="O5515" s="1283"/>
      <c r="P5515" s="1283"/>
      <c r="R5515" s="1067"/>
      <c r="Z5515" s="21"/>
      <c r="AH5515"/>
    </row>
    <row r="5516" spans="1:34" ht="11.25" customHeight="1">
      <c r="A5516"/>
      <c r="B5516" s="1281" t="s">
        <v>28</v>
      </c>
      <c r="C5516" s="1282">
        <v>4034</v>
      </c>
      <c r="D5516" s="1341" t="str">
        <f t="shared" ref="D5516:D5579" si="100">B5516&amp;TEXT(C5516,"0000")</f>
        <v>MO4034</v>
      </c>
      <c r="E5516" s="1514" t="s">
        <v>125</v>
      </c>
      <c r="F5516" s="1390">
        <v>800</v>
      </c>
      <c r="G5516" s="1283">
        <v>8.7899999999999991</v>
      </c>
      <c r="H5516" s="1283"/>
      <c r="I5516" s="1283"/>
      <c r="J5516" s="1283"/>
      <c r="K5516" s="1283"/>
      <c r="L5516" s="1283"/>
      <c r="M5516" s="1283"/>
      <c r="N5516" s="1283"/>
      <c r="O5516" s="1283"/>
      <c r="P5516" s="1283"/>
      <c r="R5516" s="1067"/>
      <c r="Z5516" s="21"/>
      <c r="AH5516"/>
    </row>
    <row r="5517" spans="1:34" ht="11.25" customHeight="1">
      <c r="A5517"/>
      <c r="B5517" s="1281" t="s">
        <v>28</v>
      </c>
      <c r="C5517" s="1282">
        <v>4036</v>
      </c>
      <c r="D5517" s="1341" t="str">
        <f t="shared" si="100"/>
        <v>MO4036</v>
      </c>
      <c r="E5517" s="1514" t="s">
        <v>125</v>
      </c>
      <c r="F5517" s="1390">
        <v>500</v>
      </c>
      <c r="G5517" s="1283">
        <v>3.15</v>
      </c>
      <c r="H5517" s="1283"/>
      <c r="I5517" s="1283"/>
      <c r="J5517" s="1283"/>
      <c r="K5517" s="1283"/>
      <c r="L5517" s="1283"/>
      <c r="M5517" s="1283"/>
      <c r="N5517" s="1283"/>
      <c r="O5517" s="1283"/>
      <c r="P5517" s="1283"/>
      <c r="R5517" s="1067"/>
      <c r="Z5517" s="21"/>
      <c r="AH5517"/>
    </row>
    <row r="5518" spans="1:34" ht="11.25" customHeight="1">
      <c r="A5518"/>
      <c r="B5518" s="1281" t="s">
        <v>28</v>
      </c>
      <c r="C5518" s="1282">
        <v>4038</v>
      </c>
      <c r="D5518" s="1341" t="str">
        <f t="shared" si="100"/>
        <v>MO4038</v>
      </c>
      <c r="E5518" s="1514" t="s">
        <v>125</v>
      </c>
      <c r="F5518" s="1390">
        <v>550</v>
      </c>
      <c r="G5518" s="1283">
        <v>5.19</v>
      </c>
      <c r="H5518" s="1283"/>
      <c r="I5518" s="1283"/>
      <c r="J5518" s="1283"/>
      <c r="K5518" s="1283"/>
      <c r="L5518" s="1283"/>
      <c r="M5518" s="1283"/>
      <c r="N5518" s="1283"/>
      <c r="O5518" s="1283"/>
      <c r="P5518" s="1283"/>
      <c r="R5518" s="1067"/>
      <c r="Z5518" s="21"/>
      <c r="AH5518"/>
    </row>
    <row r="5519" spans="1:34" ht="11.25" customHeight="1">
      <c r="A5519"/>
      <c r="B5519" s="1281" t="s">
        <v>28</v>
      </c>
      <c r="C5519" s="1282">
        <v>4062</v>
      </c>
      <c r="D5519" s="1341" t="str">
        <f t="shared" si="100"/>
        <v>MO4062</v>
      </c>
      <c r="E5519" s="1514" t="s">
        <v>125</v>
      </c>
      <c r="F5519" s="1390">
        <v>500</v>
      </c>
      <c r="G5519" s="1283">
        <v>3.74</v>
      </c>
      <c r="H5519" s="1283"/>
      <c r="I5519" s="1283"/>
      <c r="J5519" s="1283"/>
      <c r="K5519" s="1283"/>
      <c r="L5519" s="1283"/>
      <c r="M5519" s="1283"/>
      <c r="N5519" s="1283"/>
      <c r="O5519" s="1283"/>
      <c r="P5519" s="1283"/>
      <c r="R5519" s="1067"/>
      <c r="Z5519" s="21"/>
      <c r="AH5519"/>
    </row>
    <row r="5520" spans="1:34" ht="11.25" customHeight="1">
      <c r="A5520"/>
      <c r="B5520" s="1281" t="s">
        <v>28</v>
      </c>
      <c r="C5520" s="1282">
        <v>4101</v>
      </c>
      <c r="D5520" s="1341" t="str">
        <f t="shared" si="100"/>
        <v>MO4101</v>
      </c>
      <c r="E5520" s="1514" t="s">
        <v>125</v>
      </c>
      <c r="F5520" s="1390">
        <v>500</v>
      </c>
      <c r="G5520" s="1283">
        <v>3.09</v>
      </c>
      <c r="H5520" s="1283"/>
      <c r="I5520" s="1283"/>
      <c r="J5520" s="1283"/>
      <c r="K5520" s="1283"/>
      <c r="L5520" s="1283"/>
      <c r="M5520" s="1283"/>
      <c r="N5520" s="1283"/>
      <c r="O5520" s="1283"/>
      <c r="P5520" s="1283"/>
      <c r="R5520" s="1067"/>
      <c r="Z5520" s="21"/>
      <c r="AH5520"/>
    </row>
    <row r="5521" spans="1:34" ht="11.25" customHeight="1">
      <c r="A5521"/>
      <c r="B5521" s="1281" t="s">
        <v>28</v>
      </c>
      <c r="C5521" s="1282">
        <v>4109</v>
      </c>
      <c r="D5521" s="1341" t="str">
        <f t="shared" si="100"/>
        <v>MO4109</v>
      </c>
      <c r="E5521" s="1514" t="s">
        <v>121</v>
      </c>
      <c r="F5521" s="1390">
        <v>500</v>
      </c>
      <c r="G5521" s="1283">
        <v>0.8</v>
      </c>
      <c r="H5521" s="1283"/>
      <c r="I5521" s="1283"/>
      <c r="J5521" s="1283"/>
      <c r="K5521" s="1283"/>
      <c r="L5521" s="1283"/>
      <c r="M5521" s="1283"/>
      <c r="N5521" s="1283"/>
      <c r="O5521" s="1283"/>
      <c r="P5521" s="1283"/>
      <c r="R5521" s="1067"/>
      <c r="Z5521" s="21"/>
      <c r="AH5521"/>
    </row>
    <row r="5522" spans="1:34" ht="11.25" customHeight="1">
      <c r="A5522"/>
      <c r="B5522" s="1281" t="s">
        <v>28</v>
      </c>
      <c r="C5522" s="1282">
        <v>4110</v>
      </c>
      <c r="D5522" s="1341" t="str">
        <f t="shared" si="100"/>
        <v>MO4110</v>
      </c>
      <c r="E5522" s="1514" t="s">
        <v>121</v>
      </c>
      <c r="F5522" s="1390">
        <v>500</v>
      </c>
      <c r="G5522" s="1283">
        <v>1.62</v>
      </c>
      <c r="H5522" s="1283"/>
      <c r="I5522" s="1283"/>
      <c r="J5522" s="1283"/>
      <c r="K5522" s="1283"/>
      <c r="L5522" s="1283"/>
      <c r="M5522" s="1283"/>
      <c r="N5522" s="1283"/>
      <c r="O5522" s="1283"/>
      <c r="P5522" s="1283"/>
      <c r="R5522" s="1067"/>
      <c r="Z5522" s="21"/>
      <c r="AH5522"/>
    </row>
    <row r="5523" spans="1:34" ht="11.25" customHeight="1">
      <c r="A5523"/>
      <c r="B5523" s="1281" t="s">
        <v>28</v>
      </c>
      <c r="C5523" s="1282">
        <v>4111</v>
      </c>
      <c r="D5523" s="1341" t="str">
        <f t="shared" si="100"/>
        <v>MO4111</v>
      </c>
      <c r="E5523" s="1514" t="s">
        <v>125</v>
      </c>
      <c r="F5523" s="1390">
        <v>500</v>
      </c>
      <c r="G5523" s="1283">
        <v>2.5099999999999998</v>
      </c>
      <c r="H5523" s="1283"/>
      <c r="I5523" s="1283"/>
      <c r="J5523" s="1283"/>
      <c r="K5523" s="1283"/>
      <c r="L5523" s="1283"/>
      <c r="M5523" s="1283"/>
      <c r="N5523" s="1283"/>
      <c r="O5523" s="1283"/>
      <c r="P5523" s="1283"/>
      <c r="R5523" s="1067"/>
      <c r="Z5523" s="21"/>
      <c r="AH5523"/>
    </row>
    <row r="5524" spans="1:34" ht="11.25" customHeight="1">
      <c r="A5524"/>
      <c r="B5524" s="1281" t="s">
        <v>28</v>
      </c>
      <c r="C5524" s="1282">
        <v>4114</v>
      </c>
      <c r="D5524" s="1341" t="str">
        <f t="shared" si="100"/>
        <v>MO4114</v>
      </c>
      <c r="E5524" s="1514" t="s">
        <v>125</v>
      </c>
      <c r="F5524" s="1390">
        <v>500</v>
      </c>
      <c r="G5524" s="1283">
        <v>4.3499999999999996</v>
      </c>
      <c r="H5524" s="1283"/>
      <c r="I5524" s="1283"/>
      <c r="J5524" s="1283"/>
      <c r="K5524" s="1283"/>
      <c r="L5524" s="1283"/>
      <c r="M5524" s="1283"/>
      <c r="N5524" s="1283"/>
      <c r="O5524" s="1283"/>
      <c r="P5524" s="1283"/>
      <c r="R5524" s="1067"/>
      <c r="Z5524" s="21"/>
      <c r="AH5524"/>
    </row>
    <row r="5525" spans="1:34" ht="11.25" customHeight="1">
      <c r="A5525"/>
      <c r="B5525" s="1281" t="s">
        <v>28</v>
      </c>
      <c r="C5525" s="1282">
        <v>4130</v>
      </c>
      <c r="D5525" s="1341" t="str">
        <f t="shared" si="100"/>
        <v>MO4130</v>
      </c>
      <c r="E5525" s="1514" t="s">
        <v>125</v>
      </c>
      <c r="F5525" s="1390">
        <v>500</v>
      </c>
      <c r="G5525" s="1283">
        <v>4.24</v>
      </c>
      <c r="H5525" s="1283"/>
      <c r="I5525" s="1283"/>
      <c r="J5525" s="1283"/>
      <c r="K5525" s="1283"/>
      <c r="L5525" s="1283"/>
      <c r="M5525" s="1283"/>
      <c r="N5525" s="1283"/>
      <c r="O5525" s="1283"/>
      <c r="P5525" s="1283"/>
      <c r="R5525" s="1067"/>
      <c r="Z5525" s="21"/>
      <c r="AH5525"/>
    </row>
    <row r="5526" spans="1:34" ht="11.25" customHeight="1">
      <c r="A5526"/>
      <c r="B5526" s="1281" t="s">
        <v>28</v>
      </c>
      <c r="C5526" s="1282">
        <v>4131</v>
      </c>
      <c r="D5526" s="1341" t="str">
        <f t="shared" si="100"/>
        <v>MO4131</v>
      </c>
      <c r="E5526" s="1514" t="s">
        <v>125</v>
      </c>
      <c r="F5526" s="1390">
        <v>650</v>
      </c>
      <c r="G5526" s="1283">
        <v>6.41</v>
      </c>
      <c r="H5526" s="1283"/>
      <c r="I5526" s="1283"/>
      <c r="J5526" s="1283"/>
      <c r="K5526" s="1283"/>
      <c r="L5526" s="1283"/>
      <c r="M5526" s="1283"/>
      <c r="N5526" s="1283"/>
      <c r="O5526" s="1283"/>
      <c r="P5526" s="1283"/>
      <c r="R5526" s="1067"/>
      <c r="Z5526" s="21"/>
      <c r="AH5526"/>
    </row>
    <row r="5527" spans="1:34" ht="11.25" customHeight="1">
      <c r="A5527"/>
      <c r="B5527" s="1281" t="s">
        <v>28</v>
      </c>
      <c r="C5527" s="1282">
        <v>4133</v>
      </c>
      <c r="D5527" s="1341" t="str">
        <f t="shared" si="100"/>
        <v>MO4133</v>
      </c>
      <c r="E5527" s="1514" t="s">
        <v>125</v>
      </c>
      <c r="F5527" s="1390">
        <v>500</v>
      </c>
      <c r="G5527" s="1283">
        <v>2.74</v>
      </c>
      <c r="H5527" s="1283"/>
      <c r="I5527" s="1283"/>
      <c r="J5527" s="1283"/>
      <c r="K5527" s="1283"/>
      <c r="L5527" s="1283"/>
      <c r="M5527" s="1283"/>
      <c r="N5527" s="1283"/>
      <c r="O5527" s="1283"/>
      <c r="P5527" s="1283"/>
      <c r="R5527" s="1067"/>
      <c r="Z5527" s="21"/>
      <c r="AH5527"/>
    </row>
    <row r="5528" spans="1:34" ht="11.25" customHeight="1">
      <c r="A5528"/>
      <c r="B5528" s="1281" t="s">
        <v>28</v>
      </c>
      <c r="C5528" s="1282">
        <v>4149</v>
      </c>
      <c r="D5528" s="1341" t="str">
        <f t="shared" si="100"/>
        <v>MO4149</v>
      </c>
      <c r="E5528" s="1514" t="s">
        <v>121</v>
      </c>
      <c r="F5528" s="1390">
        <v>500</v>
      </c>
      <c r="G5528" s="1283">
        <v>1.08</v>
      </c>
      <c r="H5528" s="1283"/>
      <c r="I5528" s="1283"/>
      <c r="J5528" s="1283"/>
      <c r="K5528" s="1283"/>
      <c r="L5528" s="1283"/>
      <c r="M5528" s="1283"/>
      <c r="N5528" s="1283"/>
      <c r="O5528" s="1283"/>
      <c r="P5528" s="1283"/>
      <c r="R5528" s="1067"/>
      <c r="Z5528" s="21"/>
      <c r="AH5528"/>
    </row>
    <row r="5529" spans="1:34" ht="11.25" customHeight="1">
      <c r="A5529"/>
      <c r="B5529" s="1281" t="s">
        <v>28</v>
      </c>
      <c r="C5529" s="1282">
        <v>4206</v>
      </c>
      <c r="D5529" s="1341" t="str">
        <f t="shared" si="100"/>
        <v>MO4206</v>
      </c>
      <c r="E5529" s="1514" t="s">
        <v>124</v>
      </c>
      <c r="F5529" s="1390">
        <v>500</v>
      </c>
      <c r="G5529" s="1283">
        <v>3.49</v>
      </c>
      <c r="H5529" s="1283"/>
      <c r="I5529" s="1283"/>
      <c r="J5529" s="1283"/>
      <c r="K5529" s="1283"/>
      <c r="L5529" s="1283"/>
      <c r="M5529" s="1283"/>
      <c r="N5529" s="1283"/>
      <c r="O5529" s="1283"/>
      <c r="P5529" s="1283"/>
      <c r="R5529" s="1067"/>
      <c r="Z5529" s="21"/>
      <c r="AH5529"/>
    </row>
    <row r="5530" spans="1:34" ht="11.25" customHeight="1">
      <c r="A5530"/>
      <c r="B5530" s="1281" t="s">
        <v>28</v>
      </c>
      <c r="C5530" s="1282">
        <v>4207</v>
      </c>
      <c r="D5530" s="1341" t="str">
        <f t="shared" si="100"/>
        <v>MO4207</v>
      </c>
      <c r="E5530" s="1514" t="s">
        <v>124</v>
      </c>
      <c r="F5530" s="1390">
        <v>500</v>
      </c>
      <c r="G5530" s="1283">
        <v>2.69</v>
      </c>
      <c r="H5530" s="1283"/>
      <c r="I5530" s="1283"/>
      <c r="J5530" s="1283"/>
      <c r="K5530" s="1283"/>
      <c r="L5530" s="1283"/>
      <c r="M5530" s="1283"/>
      <c r="N5530" s="1283"/>
      <c r="O5530" s="1283"/>
      <c r="P5530" s="1283"/>
      <c r="R5530" s="1067"/>
      <c r="Z5530" s="21"/>
      <c r="AH5530"/>
    </row>
    <row r="5531" spans="1:34" ht="11.25" customHeight="1">
      <c r="A5531"/>
      <c r="B5531" s="1281" t="s">
        <v>28</v>
      </c>
      <c r="C5531" s="1282">
        <v>4239</v>
      </c>
      <c r="D5531" s="1341" t="str">
        <f t="shared" si="100"/>
        <v>MO4239</v>
      </c>
      <c r="E5531" s="1514" t="s">
        <v>123</v>
      </c>
      <c r="F5531" s="1390">
        <v>500</v>
      </c>
      <c r="G5531" s="1283">
        <v>2.81</v>
      </c>
      <c r="H5531" s="1283"/>
      <c r="I5531" s="1283"/>
      <c r="J5531" s="1283"/>
      <c r="K5531" s="1283"/>
      <c r="L5531" s="1283"/>
      <c r="M5531" s="1283"/>
      <c r="N5531" s="1283"/>
      <c r="O5531" s="1283"/>
      <c r="P5531" s="1283"/>
      <c r="R5531" s="1067"/>
      <c r="Z5531" s="21"/>
      <c r="AH5531"/>
    </row>
    <row r="5532" spans="1:34" ht="11.25" customHeight="1">
      <c r="A5532"/>
      <c r="B5532" s="1281" t="s">
        <v>28</v>
      </c>
      <c r="C5532" s="1282">
        <v>4240</v>
      </c>
      <c r="D5532" s="1341" t="str">
        <f t="shared" si="100"/>
        <v>MO4240</v>
      </c>
      <c r="E5532" s="1514" t="s">
        <v>125</v>
      </c>
      <c r="F5532" s="1390">
        <v>500</v>
      </c>
      <c r="G5532" s="1283">
        <v>4.72</v>
      </c>
      <c r="H5532" s="1283"/>
      <c r="I5532" s="1283"/>
      <c r="J5532" s="1283"/>
      <c r="K5532" s="1283"/>
      <c r="L5532" s="1283"/>
      <c r="M5532" s="1283"/>
      <c r="N5532" s="1283"/>
      <c r="O5532" s="1283"/>
      <c r="P5532" s="1283"/>
      <c r="R5532" s="1067"/>
      <c r="Z5532" s="21"/>
      <c r="AH5532"/>
    </row>
    <row r="5533" spans="1:34" ht="11.25" customHeight="1">
      <c r="A5533"/>
      <c r="B5533" s="1281" t="s">
        <v>28</v>
      </c>
      <c r="C5533" s="1282">
        <v>4243</v>
      </c>
      <c r="D5533" s="1341" t="str">
        <f t="shared" si="100"/>
        <v>MO4243</v>
      </c>
      <c r="E5533" s="1514" t="s">
        <v>125</v>
      </c>
      <c r="F5533" s="1390">
        <v>500</v>
      </c>
      <c r="G5533" s="1283">
        <v>3.09</v>
      </c>
      <c r="H5533" s="1283"/>
      <c r="I5533" s="1283"/>
      <c r="J5533" s="1283"/>
      <c r="K5533" s="1283"/>
      <c r="L5533" s="1283"/>
      <c r="M5533" s="1283"/>
      <c r="N5533" s="1283"/>
      <c r="O5533" s="1283"/>
      <c r="P5533" s="1283"/>
      <c r="R5533" s="1067"/>
      <c r="Z5533" s="21"/>
      <c r="AH5533"/>
    </row>
    <row r="5534" spans="1:34" ht="11.25" customHeight="1">
      <c r="A5534"/>
      <c r="B5534" s="1281" t="s">
        <v>28</v>
      </c>
      <c r="C5534" s="1282">
        <v>4244</v>
      </c>
      <c r="D5534" s="1341" t="str">
        <f t="shared" si="100"/>
        <v>MO4244</v>
      </c>
      <c r="E5534" s="1514" t="s">
        <v>125</v>
      </c>
      <c r="F5534" s="1390">
        <v>500</v>
      </c>
      <c r="G5534" s="1283">
        <v>3.47</v>
      </c>
      <c r="H5534" s="1283"/>
      <c r="I5534" s="1283"/>
      <c r="J5534" s="1283"/>
      <c r="K5534" s="1283"/>
      <c r="L5534" s="1283"/>
      <c r="M5534" s="1283"/>
      <c r="N5534" s="1283"/>
      <c r="O5534" s="1283"/>
      <c r="P5534" s="1283"/>
      <c r="R5534" s="1067"/>
      <c r="Z5534" s="21"/>
      <c r="AH5534"/>
    </row>
    <row r="5535" spans="1:34" ht="11.25" customHeight="1">
      <c r="A5535"/>
      <c r="B5535" s="1281" t="s">
        <v>28</v>
      </c>
      <c r="C5535" s="1282">
        <v>4250</v>
      </c>
      <c r="D5535" s="1341" t="str">
        <f t="shared" si="100"/>
        <v>MO4250</v>
      </c>
      <c r="E5535" s="1514" t="s">
        <v>125</v>
      </c>
      <c r="F5535" s="1390">
        <v>500</v>
      </c>
      <c r="G5535" s="1283">
        <v>2.41</v>
      </c>
      <c r="H5535" s="1283"/>
      <c r="I5535" s="1283"/>
      <c r="J5535" s="1283"/>
      <c r="K5535" s="1283"/>
      <c r="L5535" s="1283"/>
      <c r="M5535" s="1283"/>
      <c r="N5535" s="1283"/>
      <c r="O5535" s="1283"/>
      <c r="P5535" s="1283"/>
      <c r="R5535" s="1067"/>
      <c r="Z5535" s="21"/>
      <c r="AH5535"/>
    </row>
    <row r="5536" spans="1:34" ht="11.25" customHeight="1">
      <c r="A5536"/>
      <c r="B5536" s="1281" t="s">
        <v>28</v>
      </c>
      <c r="C5536" s="1282">
        <v>4251</v>
      </c>
      <c r="D5536" s="1341" t="str">
        <f t="shared" si="100"/>
        <v>MO4251</v>
      </c>
      <c r="E5536" s="1514" t="s">
        <v>125</v>
      </c>
      <c r="F5536" s="1390">
        <v>550</v>
      </c>
      <c r="G5536" s="1283">
        <v>4.7699999999999996</v>
      </c>
      <c r="H5536" s="1283"/>
      <c r="I5536" s="1283"/>
      <c r="J5536" s="1283"/>
      <c r="K5536" s="1283"/>
      <c r="L5536" s="1283"/>
      <c r="M5536" s="1283"/>
      <c r="N5536" s="1283"/>
      <c r="O5536" s="1283"/>
      <c r="P5536" s="1283"/>
      <c r="R5536" s="1067"/>
      <c r="Z5536" s="21"/>
      <c r="AH5536"/>
    </row>
    <row r="5537" spans="1:34" ht="11.25" customHeight="1">
      <c r="A5537"/>
      <c r="B5537" s="1281" t="s">
        <v>28</v>
      </c>
      <c r="C5537" s="1282">
        <v>4263</v>
      </c>
      <c r="D5537" s="1341" t="str">
        <f t="shared" si="100"/>
        <v>MO4263</v>
      </c>
      <c r="E5537" s="1514" t="s">
        <v>125</v>
      </c>
      <c r="F5537" s="1390">
        <v>500</v>
      </c>
      <c r="G5537" s="1283">
        <v>4.7</v>
      </c>
      <c r="H5537" s="1283"/>
      <c r="I5537" s="1283"/>
      <c r="J5537" s="1283"/>
      <c r="K5537" s="1283"/>
      <c r="L5537" s="1283"/>
      <c r="M5537" s="1283"/>
      <c r="N5537" s="1283"/>
      <c r="O5537" s="1283"/>
      <c r="P5537" s="1283"/>
      <c r="R5537" s="1067"/>
      <c r="Z5537" s="21"/>
      <c r="AH5537"/>
    </row>
    <row r="5538" spans="1:34" ht="11.25" customHeight="1">
      <c r="A5538"/>
      <c r="B5538" s="1281" t="s">
        <v>28</v>
      </c>
      <c r="C5538" s="1282">
        <v>4273</v>
      </c>
      <c r="D5538" s="1341" t="str">
        <f t="shared" si="100"/>
        <v>MO4273</v>
      </c>
      <c r="E5538" s="1514" t="s">
        <v>125</v>
      </c>
      <c r="F5538" s="1390">
        <v>500</v>
      </c>
      <c r="G5538" s="1283">
        <v>3.28</v>
      </c>
      <c r="H5538" s="1283"/>
      <c r="I5538" s="1283"/>
      <c r="J5538" s="1283"/>
      <c r="K5538" s="1283"/>
      <c r="L5538" s="1283"/>
      <c r="M5538" s="1283"/>
      <c r="N5538" s="1283"/>
      <c r="O5538" s="1283"/>
      <c r="P5538" s="1283"/>
      <c r="R5538" s="1067"/>
      <c r="Z5538" s="21"/>
      <c r="AH5538"/>
    </row>
    <row r="5539" spans="1:34" ht="11.25" customHeight="1">
      <c r="A5539"/>
      <c r="B5539" s="1281" t="s">
        <v>28</v>
      </c>
      <c r="C5539" s="1282">
        <v>4279</v>
      </c>
      <c r="D5539" s="1341" t="str">
        <f t="shared" si="100"/>
        <v>MO4279</v>
      </c>
      <c r="E5539" s="1514" t="s">
        <v>125</v>
      </c>
      <c r="F5539" s="1390">
        <v>500</v>
      </c>
      <c r="G5539" s="1283">
        <v>3.26</v>
      </c>
      <c r="H5539" s="1283"/>
      <c r="I5539" s="1283"/>
      <c r="J5539" s="1283"/>
      <c r="K5539" s="1283"/>
      <c r="L5539" s="1283"/>
      <c r="M5539" s="1283"/>
      <c r="N5539" s="1283"/>
      <c r="O5539" s="1283"/>
      <c r="P5539" s="1283"/>
      <c r="R5539" s="1067"/>
      <c r="Z5539" s="21"/>
      <c r="AH5539"/>
    </row>
    <row r="5540" spans="1:34" ht="11.25" customHeight="1">
      <c r="A5540"/>
      <c r="B5540" s="1281" t="s">
        <v>28</v>
      </c>
      <c r="C5540" s="1282">
        <v>4283</v>
      </c>
      <c r="D5540" s="1341" t="str">
        <f t="shared" si="100"/>
        <v>MO4283</v>
      </c>
      <c r="E5540" s="1514" t="s">
        <v>125</v>
      </c>
      <c r="F5540" s="1390">
        <v>500</v>
      </c>
      <c r="G5540" s="1283">
        <v>1.79</v>
      </c>
      <c r="H5540" s="1283"/>
      <c r="I5540" s="1283"/>
      <c r="J5540" s="1283"/>
      <c r="K5540" s="1283"/>
      <c r="L5540" s="1283"/>
      <c r="M5540" s="1283"/>
      <c r="N5540" s="1283"/>
      <c r="O5540" s="1283"/>
      <c r="P5540" s="1283"/>
      <c r="R5540" s="1067"/>
      <c r="Z5540" s="21"/>
      <c r="AH5540"/>
    </row>
    <row r="5541" spans="1:34" ht="11.25" customHeight="1">
      <c r="A5541"/>
      <c r="B5541" s="1281" t="s">
        <v>28</v>
      </c>
      <c r="C5541" s="1282">
        <v>4299</v>
      </c>
      <c r="D5541" s="1341" t="str">
        <f t="shared" si="100"/>
        <v>MO4299</v>
      </c>
      <c r="E5541" s="1514" t="s">
        <v>121</v>
      </c>
      <c r="F5541" s="1390">
        <v>500</v>
      </c>
      <c r="G5541" s="1283">
        <v>2.74</v>
      </c>
      <c r="H5541" s="1283"/>
      <c r="I5541" s="1283"/>
      <c r="J5541" s="1283"/>
      <c r="K5541" s="1283"/>
      <c r="L5541" s="1283"/>
      <c r="M5541" s="1283"/>
      <c r="N5541" s="1283"/>
      <c r="O5541" s="1283"/>
      <c r="P5541" s="1283"/>
      <c r="R5541" s="1067"/>
      <c r="Z5541" s="21"/>
      <c r="AH5541"/>
    </row>
    <row r="5542" spans="1:34" ht="11.25" customHeight="1">
      <c r="A5542"/>
      <c r="B5542" s="1281" t="s">
        <v>28</v>
      </c>
      <c r="C5542" s="1282">
        <v>4304</v>
      </c>
      <c r="D5542" s="1341" t="str">
        <f t="shared" si="100"/>
        <v>MO4304</v>
      </c>
      <c r="E5542" s="1514" t="s">
        <v>124</v>
      </c>
      <c r="F5542" s="1390">
        <v>700</v>
      </c>
      <c r="G5542" s="1283">
        <v>7.1</v>
      </c>
      <c r="H5542" s="1283"/>
      <c r="I5542" s="1283"/>
      <c r="J5542" s="1283"/>
      <c r="K5542" s="1283"/>
      <c r="L5542" s="1283"/>
      <c r="M5542" s="1283"/>
      <c r="N5542" s="1283"/>
      <c r="O5542" s="1283"/>
      <c r="P5542" s="1283"/>
      <c r="R5542" s="1067"/>
      <c r="Z5542" s="21"/>
      <c r="AH5542"/>
    </row>
    <row r="5543" spans="1:34" ht="11.25" customHeight="1">
      <c r="A5543"/>
      <c r="B5543" s="1281" t="s">
        <v>28</v>
      </c>
      <c r="C5543" s="1282">
        <v>4307</v>
      </c>
      <c r="D5543" s="1341" t="str">
        <f t="shared" si="100"/>
        <v>MO4307</v>
      </c>
      <c r="E5543" s="1514" t="s">
        <v>121</v>
      </c>
      <c r="F5543" s="1390">
        <v>500</v>
      </c>
      <c r="G5543" s="1283">
        <v>2.5099999999999998</v>
      </c>
      <c r="H5543" s="1283"/>
      <c r="I5543" s="1283"/>
      <c r="J5543" s="1283"/>
      <c r="K5543" s="1283"/>
      <c r="L5543" s="1283"/>
      <c r="M5543" s="1283"/>
      <c r="N5543" s="1283"/>
      <c r="O5543" s="1283"/>
      <c r="P5543" s="1283"/>
      <c r="R5543" s="1067"/>
      <c r="Z5543" s="21"/>
      <c r="AH5543"/>
    </row>
    <row r="5544" spans="1:34" ht="11.25" customHeight="1">
      <c r="A5544"/>
      <c r="B5544" s="1281" t="s">
        <v>28</v>
      </c>
      <c r="C5544" s="1282">
        <v>4351</v>
      </c>
      <c r="D5544" s="1341" t="str">
        <f t="shared" si="100"/>
        <v>MO4351</v>
      </c>
      <c r="E5544" s="1514" t="s">
        <v>121</v>
      </c>
      <c r="F5544" s="1390">
        <v>500</v>
      </c>
      <c r="G5544" s="1283">
        <v>1.25</v>
      </c>
      <c r="H5544" s="1283"/>
      <c r="I5544" s="1283"/>
      <c r="J5544" s="1283"/>
      <c r="K5544" s="1283"/>
      <c r="L5544" s="1283"/>
      <c r="M5544" s="1283"/>
      <c r="N5544" s="1283"/>
      <c r="O5544" s="1283"/>
      <c r="P5544" s="1283"/>
      <c r="R5544" s="1067"/>
      <c r="Z5544" s="21"/>
      <c r="AH5544"/>
    </row>
    <row r="5545" spans="1:34" ht="11.25" customHeight="1">
      <c r="A5545"/>
      <c r="B5545" s="1281" t="s">
        <v>28</v>
      </c>
      <c r="C5545" s="1282">
        <v>4352</v>
      </c>
      <c r="D5545" s="1341" t="str">
        <f t="shared" si="100"/>
        <v>MO4352</v>
      </c>
      <c r="E5545" s="1514" t="s">
        <v>121</v>
      </c>
      <c r="F5545" s="1390">
        <v>500</v>
      </c>
      <c r="G5545" s="1283">
        <v>2.3199999999999998</v>
      </c>
      <c r="H5545" s="1283"/>
      <c r="I5545" s="1283"/>
      <c r="J5545" s="1283"/>
      <c r="K5545" s="1283"/>
      <c r="L5545" s="1283"/>
      <c r="M5545" s="1283"/>
      <c r="N5545" s="1283"/>
      <c r="O5545" s="1283"/>
      <c r="P5545" s="1283"/>
      <c r="R5545" s="1067"/>
      <c r="Z5545" s="21"/>
      <c r="AH5545"/>
    </row>
    <row r="5546" spans="1:34" ht="11.25" customHeight="1">
      <c r="A5546"/>
      <c r="B5546" s="1281" t="s">
        <v>28</v>
      </c>
      <c r="C5546" s="1282">
        <v>4361</v>
      </c>
      <c r="D5546" s="1341" t="str">
        <f t="shared" si="100"/>
        <v>MO4361</v>
      </c>
      <c r="E5546" s="1514" t="s">
        <v>121</v>
      </c>
      <c r="F5546" s="1390">
        <v>500</v>
      </c>
      <c r="G5546" s="1283">
        <v>0.94</v>
      </c>
      <c r="H5546" s="1283"/>
      <c r="I5546" s="1283"/>
      <c r="J5546" s="1283"/>
      <c r="K5546" s="1283"/>
      <c r="L5546" s="1283"/>
      <c r="M5546" s="1283"/>
      <c r="N5546" s="1283"/>
      <c r="O5546" s="1283"/>
      <c r="P5546" s="1283"/>
      <c r="R5546" s="1067"/>
      <c r="Z5546" s="21"/>
      <c r="AH5546"/>
    </row>
    <row r="5547" spans="1:34" ht="11.25" customHeight="1">
      <c r="A5547"/>
      <c r="B5547" s="1281" t="s">
        <v>28</v>
      </c>
      <c r="C5547" s="1282">
        <v>4410</v>
      </c>
      <c r="D5547" s="1341" t="str">
        <f t="shared" si="100"/>
        <v>MO4410</v>
      </c>
      <c r="E5547" s="1514" t="s">
        <v>123</v>
      </c>
      <c r="F5547" s="1390">
        <v>500</v>
      </c>
      <c r="G5547" s="1283">
        <v>4.28</v>
      </c>
      <c r="H5547" s="1283"/>
      <c r="I5547" s="1283"/>
      <c r="J5547" s="1283"/>
      <c r="K5547" s="1283"/>
      <c r="L5547" s="1283"/>
      <c r="M5547" s="1283"/>
      <c r="N5547" s="1283"/>
      <c r="O5547" s="1283"/>
      <c r="P5547" s="1283"/>
      <c r="R5547" s="1067"/>
      <c r="Z5547" s="21"/>
      <c r="AH5547"/>
    </row>
    <row r="5548" spans="1:34" ht="11.25" customHeight="1">
      <c r="A5548"/>
      <c r="B5548" s="1281" t="s">
        <v>28</v>
      </c>
      <c r="C5548" s="1282">
        <v>4420</v>
      </c>
      <c r="D5548" s="1341" t="str">
        <f t="shared" si="100"/>
        <v>MO4420</v>
      </c>
      <c r="E5548" s="1514" t="s">
        <v>123</v>
      </c>
      <c r="F5548" s="1390">
        <v>550</v>
      </c>
      <c r="G5548" s="1283">
        <v>5.45</v>
      </c>
      <c r="H5548" s="1283"/>
      <c r="I5548" s="1283"/>
      <c r="J5548" s="1283"/>
      <c r="K5548" s="1283"/>
      <c r="L5548" s="1283"/>
      <c r="M5548" s="1283"/>
      <c r="N5548" s="1283"/>
      <c r="O5548" s="1283"/>
      <c r="P5548" s="1283"/>
      <c r="R5548" s="1067"/>
      <c r="Z5548" s="21"/>
      <c r="AH5548"/>
    </row>
    <row r="5549" spans="1:34" ht="11.25" customHeight="1">
      <c r="A5549"/>
      <c r="B5549" s="1281" t="s">
        <v>28</v>
      </c>
      <c r="C5549" s="1282">
        <v>4431</v>
      </c>
      <c r="D5549" s="1341" t="str">
        <f t="shared" si="100"/>
        <v>MO4431</v>
      </c>
      <c r="E5549" s="1514" t="s">
        <v>125</v>
      </c>
      <c r="F5549" s="1390">
        <v>500</v>
      </c>
      <c r="G5549" s="1283">
        <v>1.76</v>
      </c>
      <c r="H5549" s="1283"/>
      <c r="I5549" s="1283"/>
      <c r="J5549" s="1283"/>
      <c r="K5549" s="1283"/>
      <c r="L5549" s="1283"/>
      <c r="M5549" s="1283"/>
      <c r="N5549" s="1283"/>
      <c r="O5549" s="1283"/>
      <c r="P5549" s="1283"/>
      <c r="R5549" s="1067"/>
      <c r="Z5549" s="21"/>
      <c r="AH5549"/>
    </row>
    <row r="5550" spans="1:34" ht="11.25" customHeight="1">
      <c r="A5550"/>
      <c r="B5550" s="1281" t="s">
        <v>28</v>
      </c>
      <c r="C5550" s="1282">
        <v>4432</v>
      </c>
      <c r="D5550" s="1341" t="str">
        <f t="shared" si="100"/>
        <v>MO4432</v>
      </c>
      <c r="E5550" s="1514" t="s">
        <v>125</v>
      </c>
      <c r="F5550" s="1390">
        <v>500</v>
      </c>
      <c r="G5550" s="1283">
        <v>1.68</v>
      </c>
      <c r="H5550" s="1283"/>
      <c r="I5550" s="1283"/>
      <c r="J5550" s="1283"/>
      <c r="K5550" s="1283"/>
      <c r="L5550" s="1283"/>
      <c r="M5550" s="1283"/>
      <c r="N5550" s="1283"/>
      <c r="O5550" s="1283"/>
      <c r="P5550" s="1283"/>
      <c r="R5550" s="1067"/>
      <c r="Z5550" s="21"/>
      <c r="AH5550"/>
    </row>
    <row r="5551" spans="1:34" ht="11.25" customHeight="1">
      <c r="A5551"/>
      <c r="B5551" s="1281" t="s">
        <v>28</v>
      </c>
      <c r="C5551" s="1282">
        <v>4452</v>
      </c>
      <c r="D5551" s="1341" t="str">
        <f t="shared" si="100"/>
        <v>MO4452</v>
      </c>
      <c r="E5551" s="1514" t="s">
        <v>121</v>
      </c>
      <c r="F5551" s="1390">
        <v>500</v>
      </c>
      <c r="G5551" s="1283">
        <v>3.46</v>
      </c>
      <c r="H5551" s="1283"/>
      <c r="I5551" s="1283"/>
      <c r="J5551" s="1283"/>
      <c r="K5551" s="1283"/>
      <c r="L5551" s="1283"/>
      <c r="M5551" s="1283"/>
      <c r="N5551" s="1283"/>
      <c r="O5551" s="1283"/>
      <c r="P5551" s="1283"/>
      <c r="R5551" s="1067"/>
      <c r="Z5551" s="21"/>
      <c r="AH5551"/>
    </row>
    <row r="5552" spans="1:34" ht="11.25" customHeight="1">
      <c r="A5552"/>
      <c r="B5552" s="1281" t="s">
        <v>28</v>
      </c>
      <c r="C5552" s="1282">
        <v>4459</v>
      </c>
      <c r="D5552" s="1341" t="str">
        <f t="shared" si="100"/>
        <v>MO4459</v>
      </c>
      <c r="E5552" s="1514" t="s">
        <v>121</v>
      </c>
      <c r="F5552" s="1390">
        <v>500</v>
      </c>
      <c r="G5552" s="1283">
        <v>3.35</v>
      </c>
      <c r="H5552" s="1283"/>
      <c r="I5552" s="1283"/>
      <c r="J5552" s="1283"/>
      <c r="K5552" s="1283"/>
      <c r="L5552" s="1283"/>
      <c r="M5552" s="1283"/>
      <c r="N5552" s="1283"/>
      <c r="O5552" s="1283"/>
      <c r="P5552" s="1283"/>
      <c r="R5552" s="1067"/>
      <c r="Z5552" s="21"/>
      <c r="AH5552"/>
    </row>
    <row r="5553" spans="1:34" ht="11.25" customHeight="1">
      <c r="A5553"/>
      <c r="B5553" s="1281" t="s">
        <v>28</v>
      </c>
      <c r="C5553" s="1282">
        <v>4470</v>
      </c>
      <c r="D5553" s="1341" t="str">
        <f t="shared" si="100"/>
        <v>MO4470</v>
      </c>
      <c r="E5553" s="1514" t="s">
        <v>125</v>
      </c>
      <c r="F5553" s="1390">
        <v>500</v>
      </c>
      <c r="G5553" s="1283">
        <v>3.01</v>
      </c>
      <c r="H5553" s="1283"/>
      <c r="I5553" s="1283"/>
      <c r="J5553" s="1283"/>
      <c r="K5553" s="1283"/>
      <c r="L5553" s="1283"/>
      <c r="M5553" s="1283"/>
      <c r="N5553" s="1283"/>
      <c r="O5553" s="1283"/>
      <c r="P5553" s="1283"/>
      <c r="R5553" s="1067"/>
      <c r="Z5553" s="21"/>
      <c r="AH5553"/>
    </row>
    <row r="5554" spans="1:34" ht="11.25" customHeight="1">
      <c r="A5554"/>
      <c r="B5554" s="1281" t="s">
        <v>28</v>
      </c>
      <c r="C5554" s="1282">
        <v>4484</v>
      </c>
      <c r="D5554" s="1341" t="str">
        <f t="shared" si="100"/>
        <v>MO4484</v>
      </c>
      <c r="E5554" s="1514" t="s">
        <v>121</v>
      </c>
      <c r="F5554" s="1390">
        <v>500</v>
      </c>
      <c r="G5554" s="1283">
        <v>3.71</v>
      </c>
      <c r="H5554" s="1283"/>
      <c r="I5554" s="1283"/>
      <c r="J5554" s="1283"/>
      <c r="K5554" s="1283"/>
      <c r="L5554" s="1283"/>
      <c r="M5554" s="1283"/>
      <c r="N5554" s="1283"/>
      <c r="O5554" s="1283"/>
      <c r="P5554" s="1283"/>
      <c r="R5554" s="1067"/>
      <c r="Z5554" s="21"/>
      <c r="AH5554"/>
    </row>
    <row r="5555" spans="1:34" ht="11.25" customHeight="1">
      <c r="A5555"/>
      <c r="B5555" s="1281" t="s">
        <v>28</v>
      </c>
      <c r="C5555" s="1282">
        <v>4493</v>
      </c>
      <c r="D5555" s="1341" t="str">
        <f t="shared" si="100"/>
        <v>MO4493</v>
      </c>
      <c r="E5555" s="1514" t="s">
        <v>125</v>
      </c>
      <c r="F5555" s="1390">
        <v>550</v>
      </c>
      <c r="G5555" s="1283">
        <v>5.12</v>
      </c>
      <c r="H5555" s="1283"/>
      <c r="I5555" s="1283"/>
      <c r="J5555" s="1283"/>
      <c r="K5555" s="1283"/>
      <c r="L5555" s="1283"/>
      <c r="M5555" s="1283"/>
      <c r="N5555" s="1283"/>
      <c r="O5555" s="1283"/>
      <c r="P5555" s="1283"/>
      <c r="R5555" s="1067"/>
      <c r="Z5555" s="21"/>
      <c r="AH5555"/>
    </row>
    <row r="5556" spans="1:34" ht="11.25" customHeight="1">
      <c r="A5556"/>
      <c r="B5556" s="1281" t="s">
        <v>28</v>
      </c>
      <c r="C5556" s="1282">
        <v>4511</v>
      </c>
      <c r="D5556" s="1341" t="str">
        <f t="shared" si="100"/>
        <v>MO4511</v>
      </c>
      <c r="E5556" s="1514" t="s">
        <v>123</v>
      </c>
      <c r="F5556" s="1390">
        <v>500</v>
      </c>
      <c r="G5556" s="1283">
        <v>0.56000000000000005</v>
      </c>
      <c r="H5556" s="1283"/>
      <c r="I5556" s="1283"/>
      <c r="J5556" s="1283"/>
      <c r="K5556" s="1283"/>
      <c r="L5556" s="1283"/>
      <c r="M5556" s="1283"/>
      <c r="N5556" s="1283"/>
      <c r="O5556" s="1283"/>
      <c r="P5556" s="1283"/>
      <c r="R5556" s="1067"/>
      <c r="Z5556" s="21"/>
      <c r="AH5556"/>
    </row>
    <row r="5557" spans="1:34" ht="11.25" customHeight="1">
      <c r="A5557"/>
      <c r="B5557" s="1281" t="s">
        <v>28</v>
      </c>
      <c r="C5557" s="1282">
        <v>4557</v>
      </c>
      <c r="D5557" s="1341" t="str">
        <f t="shared" si="100"/>
        <v>MO4557</v>
      </c>
      <c r="E5557" s="1514" t="s">
        <v>123</v>
      </c>
      <c r="F5557" s="1390">
        <v>500</v>
      </c>
      <c r="G5557" s="1283">
        <v>3.12</v>
      </c>
      <c r="H5557" s="1283"/>
      <c r="I5557" s="1283"/>
      <c r="J5557" s="1283"/>
      <c r="K5557" s="1283"/>
      <c r="L5557" s="1283"/>
      <c r="M5557" s="1283"/>
      <c r="N5557" s="1283"/>
      <c r="O5557" s="1283"/>
      <c r="P5557" s="1283"/>
      <c r="R5557" s="1067"/>
      <c r="Z5557" s="21"/>
      <c r="AH5557"/>
    </row>
    <row r="5558" spans="1:34" ht="11.25" customHeight="1">
      <c r="A5558"/>
      <c r="B5558" s="1281" t="s">
        <v>28</v>
      </c>
      <c r="C5558" s="1282">
        <v>4558</v>
      </c>
      <c r="D5558" s="1341" t="str">
        <f t="shared" si="100"/>
        <v>MO4558</v>
      </c>
      <c r="E5558" s="1514" t="s">
        <v>123</v>
      </c>
      <c r="F5558" s="1390">
        <v>500</v>
      </c>
      <c r="G5558" s="1283">
        <v>2.41</v>
      </c>
      <c r="H5558" s="1283"/>
      <c r="I5558" s="1283"/>
      <c r="J5558" s="1283"/>
      <c r="K5558" s="1283"/>
      <c r="L5558" s="1283"/>
      <c r="M5558" s="1283"/>
      <c r="N5558" s="1283"/>
      <c r="O5558" s="1283"/>
      <c r="P5558" s="1283"/>
      <c r="R5558" s="1067"/>
      <c r="Z5558" s="21"/>
      <c r="AH5558"/>
    </row>
    <row r="5559" spans="1:34" ht="11.25" customHeight="1">
      <c r="A5559"/>
      <c r="B5559" s="1281" t="s">
        <v>28</v>
      </c>
      <c r="C5559" s="1282">
        <v>4568</v>
      </c>
      <c r="D5559" s="1341" t="str">
        <f t="shared" si="100"/>
        <v>MO4568</v>
      </c>
      <c r="E5559" s="1514" t="s">
        <v>123</v>
      </c>
      <c r="F5559" s="1390">
        <v>500</v>
      </c>
      <c r="G5559" s="1283">
        <v>4.62</v>
      </c>
      <c r="H5559" s="1283"/>
      <c r="I5559" s="1283"/>
      <c r="J5559" s="1283"/>
      <c r="K5559" s="1283"/>
      <c r="L5559" s="1283"/>
      <c r="M5559" s="1283"/>
      <c r="N5559" s="1283"/>
      <c r="O5559" s="1283"/>
      <c r="P5559" s="1283"/>
      <c r="R5559" s="1067"/>
      <c r="Z5559" s="21"/>
      <c r="AH5559"/>
    </row>
    <row r="5560" spans="1:34" ht="11.25" customHeight="1">
      <c r="A5560"/>
      <c r="B5560" s="1281" t="s">
        <v>28</v>
      </c>
      <c r="C5560" s="1282">
        <v>4581</v>
      </c>
      <c r="D5560" s="1341" t="str">
        <f t="shared" si="100"/>
        <v>MO4581</v>
      </c>
      <c r="E5560" s="1514" t="s">
        <v>123</v>
      </c>
      <c r="F5560" s="1390">
        <v>500</v>
      </c>
      <c r="G5560" s="1283">
        <v>2.67</v>
      </c>
      <c r="H5560" s="1283"/>
      <c r="I5560" s="1283"/>
      <c r="J5560" s="1283"/>
      <c r="K5560" s="1283"/>
      <c r="L5560" s="1283"/>
      <c r="M5560" s="1283"/>
      <c r="N5560" s="1283"/>
      <c r="O5560" s="1283"/>
      <c r="P5560" s="1283"/>
      <c r="R5560" s="1067"/>
      <c r="Z5560" s="21"/>
      <c r="AH5560"/>
    </row>
    <row r="5561" spans="1:34" ht="11.25" customHeight="1">
      <c r="A5561"/>
      <c r="B5561" s="1281" t="s">
        <v>28</v>
      </c>
      <c r="C5561" s="1282">
        <v>4583</v>
      </c>
      <c r="D5561" s="1341" t="str">
        <f t="shared" si="100"/>
        <v>MO4583</v>
      </c>
      <c r="E5561" s="1514" t="s">
        <v>122</v>
      </c>
      <c r="F5561" s="1390">
        <v>650</v>
      </c>
      <c r="G5561" s="1283">
        <v>6.2</v>
      </c>
      <c r="H5561" s="1283"/>
      <c r="I5561" s="1283"/>
      <c r="J5561" s="1283"/>
      <c r="K5561" s="1283"/>
      <c r="L5561" s="1283"/>
      <c r="M5561" s="1283"/>
      <c r="N5561" s="1283"/>
      <c r="O5561" s="1283"/>
      <c r="P5561" s="1283"/>
      <c r="R5561" s="1067"/>
      <c r="Z5561" s="21"/>
      <c r="AH5561"/>
    </row>
    <row r="5562" spans="1:34" ht="11.25" customHeight="1">
      <c r="A5562"/>
      <c r="B5562" s="1281" t="s">
        <v>28</v>
      </c>
      <c r="C5562" s="1282">
        <v>4611</v>
      </c>
      <c r="D5562" s="1341" t="str">
        <f t="shared" si="100"/>
        <v>MO4611</v>
      </c>
      <c r="E5562" s="1514" t="s">
        <v>121</v>
      </c>
      <c r="F5562" s="1390">
        <v>500</v>
      </c>
      <c r="G5562" s="1283">
        <v>1.5</v>
      </c>
      <c r="H5562" s="1283"/>
      <c r="I5562" s="1283"/>
      <c r="J5562" s="1283"/>
      <c r="K5562" s="1283"/>
      <c r="L5562" s="1283"/>
      <c r="M5562" s="1283"/>
      <c r="N5562" s="1283"/>
      <c r="O5562" s="1283"/>
      <c r="P5562" s="1283"/>
      <c r="R5562" s="1067"/>
      <c r="Z5562" s="21"/>
      <c r="AH5562"/>
    </row>
    <row r="5563" spans="1:34" ht="11.25" customHeight="1">
      <c r="A5563"/>
      <c r="B5563" s="1281" t="s">
        <v>28</v>
      </c>
      <c r="C5563" s="1282">
        <v>4635</v>
      </c>
      <c r="D5563" s="1341" t="str">
        <f t="shared" si="100"/>
        <v>MO4635</v>
      </c>
      <c r="E5563" s="1514" t="s">
        <v>122</v>
      </c>
      <c r="F5563" s="1390">
        <v>500</v>
      </c>
      <c r="G5563" s="1283">
        <v>3.88</v>
      </c>
      <c r="H5563" s="1283"/>
      <c r="I5563" s="1283"/>
      <c r="J5563" s="1283"/>
      <c r="K5563" s="1283"/>
      <c r="L5563" s="1283"/>
      <c r="M5563" s="1283"/>
      <c r="N5563" s="1283"/>
      <c r="O5563" s="1283"/>
      <c r="P5563" s="1283"/>
      <c r="R5563" s="1067"/>
      <c r="Z5563" s="21"/>
      <c r="AH5563"/>
    </row>
    <row r="5564" spans="1:34" ht="11.25" customHeight="1">
      <c r="A5564"/>
      <c r="B5564" s="1281" t="s">
        <v>28</v>
      </c>
      <c r="C5564" s="1282">
        <v>4653</v>
      </c>
      <c r="D5564" s="1341" t="str">
        <f t="shared" si="100"/>
        <v>MO4653</v>
      </c>
      <c r="E5564" s="1514" t="s">
        <v>122</v>
      </c>
      <c r="F5564" s="1390">
        <v>500</v>
      </c>
      <c r="G5564" s="1283">
        <v>1.97</v>
      </c>
      <c r="H5564" s="1283"/>
      <c r="I5564" s="1283"/>
      <c r="J5564" s="1283"/>
      <c r="K5564" s="1283"/>
      <c r="L5564" s="1283"/>
      <c r="M5564" s="1283"/>
      <c r="N5564" s="1283"/>
      <c r="O5564" s="1283"/>
      <c r="P5564" s="1283"/>
      <c r="R5564" s="1067"/>
      <c r="Z5564" s="21"/>
      <c r="AH5564"/>
    </row>
    <row r="5565" spans="1:34" ht="11.25" customHeight="1">
      <c r="A5565"/>
      <c r="B5565" s="1281" t="s">
        <v>28</v>
      </c>
      <c r="C5565" s="1282">
        <v>4665</v>
      </c>
      <c r="D5565" s="1341" t="str">
        <f t="shared" si="100"/>
        <v>MO4665</v>
      </c>
      <c r="E5565" s="1514" t="s">
        <v>123</v>
      </c>
      <c r="F5565" s="1390">
        <v>1100</v>
      </c>
      <c r="G5565" s="1283">
        <v>12.63</v>
      </c>
      <c r="H5565" s="1283"/>
      <c r="I5565" s="1283"/>
      <c r="J5565" s="1283"/>
      <c r="K5565" s="1283"/>
      <c r="L5565" s="1283"/>
      <c r="M5565" s="1283"/>
      <c r="N5565" s="1283"/>
      <c r="O5565" s="1283"/>
      <c r="P5565" s="1283"/>
      <c r="R5565" s="1067"/>
      <c r="Z5565" s="21"/>
      <c r="AH5565"/>
    </row>
    <row r="5566" spans="1:34" ht="11.25" customHeight="1">
      <c r="A5566"/>
      <c r="B5566" s="1281" t="s">
        <v>28</v>
      </c>
      <c r="C5566" s="1282">
        <v>4683</v>
      </c>
      <c r="D5566" s="1341" t="str">
        <f t="shared" si="100"/>
        <v>MO4683</v>
      </c>
      <c r="E5566" s="1514" t="s">
        <v>125</v>
      </c>
      <c r="F5566" s="1390">
        <v>550</v>
      </c>
      <c r="G5566" s="1283">
        <v>5.04</v>
      </c>
      <c r="H5566" s="1283"/>
      <c r="I5566" s="1283"/>
      <c r="J5566" s="1283"/>
      <c r="K5566" s="1283"/>
      <c r="L5566" s="1283"/>
      <c r="M5566" s="1283"/>
      <c r="N5566" s="1283"/>
      <c r="O5566" s="1283"/>
      <c r="P5566" s="1283"/>
      <c r="R5566" s="1067"/>
      <c r="Z5566" s="21"/>
      <c r="AH5566"/>
    </row>
    <row r="5567" spans="1:34" ht="11.25" customHeight="1">
      <c r="A5567"/>
      <c r="B5567" s="1281" t="s">
        <v>28</v>
      </c>
      <c r="C5567" s="1282">
        <v>4686</v>
      </c>
      <c r="D5567" s="1341" t="str">
        <f t="shared" si="100"/>
        <v>MO4686</v>
      </c>
      <c r="E5567" s="1514" t="s">
        <v>125</v>
      </c>
      <c r="F5567" s="1390">
        <v>500</v>
      </c>
      <c r="G5567" s="1283">
        <v>3.02</v>
      </c>
      <c r="H5567" s="1283"/>
      <c r="I5567" s="1283"/>
      <c r="J5567" s="1283"/>
      <c r="K5567" s="1283"/>
      <c r="L5567" s="1283"/>
      <c r="M5567" s="1283"/>
      <c r="N5567" s="1283"/>
      <c r="O5567" s="1283"/>
      <c r="P5567" s="1283"/>
      <c r="R5567" s="1067"/>
      <c r="Z5567" s="21"/>
      <c r="AH5567"/>
    </row>
    <row r="5568" spans="1:34" ht="11.25" customHeight="1">
      <c r="A5568"/>
      <c r="B5568" s="1281" t="s">
        <v>28</v>
      </c>
      <c r="C5568" s="1282">
        <v>4692</v>
      </c>
      <c r="D5568" s="1341" t="str">
        <f t="shared" si="100"/>
        <v>MO4692</v>
      </c>
      <c r="E5568" s="1514" t="s">
        <v>121</v>
      </c>
      <c r="F5568" s="1390">
        <v>500</v>
      </c>
      <c r="G5568" s="1283">
        <v>1.2</v>
      </c>
      <c r="H5568" s="1283"/>
      <c r="I5568" s="1283"/>
      <c r="J5568" s="1283"/>
      <c r="K5568" s="1283"/>
      <c r="L5568" s="1283"/>
      <c r="M5568" s="1283"/>
      <c r="N5568" s="1283"/>
      <c r="O5568" s="1283"/>
      <c r="P5568" s="1283"/>
      <c r="R5568" s="1067"/>
      <c r="Z5568" s="21"/>
      <c r="AH5568"/>
    </row>
    <row r="5569" spans="1:34" ht="11.25" customHeight="1">
      <c r="A5569"/>
      <c r="B5569" s="1281" t="s">
        <v>28</v>
      </c>
      <c r="C5569" s="1282">
        <v>4693</v>
      </c>
      <c r="D5569" s="1341" t="str">
        <f t="shared" si="100"/>
        <v>MO4693</v>
      </c>
      <c r="E5569" s="1514" t="s">
        <v>125</v>
      </c>
      <c r="F5569" s="1390">
        <v>500</v>
      </c>
      <c r="G5569" s="1283">
        <v>1.29</v>
      </c>
      <c r="H5569" s="1283"/>
      <c r="I5569" s="1283"/>
      <c r="J5569" s="1283"/>
      <c r="K5569" s="1283"/>
      <c r="L5569" s="1283"/>
      <c r="M5569" s="1283"/>
      <c r="N5569" s="1283"/>
      <c r="O5569" s="1283"/>
      <c r="P5569" s="1283"/>
      <c r="R5569" s="1067"/>
      <c r="Z5569" s="21"/>
      <c r="AH5569"/>
    </row>
    <row r="5570" spans="1:34" ht="11.25" customHeight="1">
      <c r="A5570"/>
      <c r="B5570" s="1281" t="s">
        <v>28</v>
      </c>
      <c r="C5570" s="1282">
        <v>4703</v>
      </c>
      <c r="D5570" s="1341" t="str">
        <f t="shared" si="100"/>
        <v>MO4703</v>
      </c>
      <c r="E5570" s="1514" t="s">
        <v>125</v>
      </c>
      <c r="F5570" s="1390">
        <v>500</v>
      </c>
      <c r="G5570" s="1283">
        <v>2.62</v>
      </c>
      <c r="H5570" s="1283"/>
      <c r="I5570" s="1283"/>
      <c r="J5570" s="1283"/>
      <c r="K5570" s="1283"/>
      <c r="L5570" s="1283"/>
      <c r="M5570" s="1283"/>
      <c r="N5570" s="1283"/>
      <c r="O5570" s="1283"/>
      <c r="P5570" s="1283"/>
      <c r="R5570" s="1067"/>
      <c r="Z5570" s="21"/>
      <c r="AH5570"/>
    </row>
    <row r="5571" spans="1:34" ht="11.25" customHeight="1">
      <c r="A5571"/>
      <c r="B5571" s="1281" t="s">
        <v>28</v>
      </c>
      <c r="C5571" s="1282">
        <v>4717</v>
      </c>
      <c r="D5571" s="1341" t="str">
        <f t="shared" si="100"/>
        <v>MO4717</v>
      </c>
      <c r="E5571" s="1514" t="s">
        <v>125</v>
      </c>
      <c r="F5571" s="1390">
        <v>500</v>
      </c>
      <c r="G5571" s="1283">
        <v>2.95</v>
      </c>
      <c r="H5571" s="1283"/>
      <c r="I5571" s="1283"/>
      <c r="J5571" s="1283"/>
      <c r="K5571" s="1283"/>
      <c r="L5571" s="1283"/>
      <c r="M5571" s="1283"/>
      <c r="N5571" s="1283"/>
      <c r="O5571" s="1283"/>
      <c r="P5571" s="1283"/>
      <c r="R5571" s="1067"/>
      <c r="Z5571" s="21"/>
      <c r="AH5571"/>
    </row>
    <row r="5572" spans="1:34" ht="11.25" customHeight="1">
      <c r="A5572"/>
      <c r="B5572" s="1281" t="s">
        <v>28</v>
      </c>
      <c r="C5572" s="1282">
        <v>4720</v>
      </c>
      <c r="D5572" s="1341" t="str">
        <f t="shared" si="100"/>
        <v>MO4720</v>
      </c>
      <c r="E5572" s="1514" t="s">
        <v>123</v>
      </c>
      <c r="F5572" s="1390">
        <v>500</v>
      </c>
      <c r="G5572" s="1283">
        <v>2.87</v>
      </c>
      <c r="H5572" s="1283"/>
      <c r="I5572" s="1283"/>
      <c r="J5572" s="1283"/>
      <c r="K5572" s="1283"/>
      <c r="L5572" s="1283"/>
      <c r="M5572" s="1283"/>
      <c r="N5572" s="1283"/>
      <c r="O5572" s="1283"/>
      <c r="P5572" s="1283"/>
      <c r="R5572" s="1067"/>
      <c r="Z5572" s="21"/>
      <c r="AH5572"/>
    </row>
    <row r="5573" spans="1:34" ht="11.25" customHeight="1">
      <c r="A5573"/>
      <c r="B5573" s="1281" t="s">
        <v>28</v>
      </c>
      <c r="C5573" s="1282">
        <v>4740</v>
      </c>
      <c r="D5573" s="1341" t="str">
        <f t="shared" si="100"/>
        <v>MO4740</v>
      </c>
      <c r="E5573" s="1514" t="s">
        <v>122</v>
      </c>
      <c r="F5573" s="1390">
        <v>500</v>
      </c>
      <c r="G5573" s="1283">
        <v>1.41</v>
      </c>
      <c r="H5573" s="1283"/>
      <c r="I5573" s="1283"/>
      <c r="J5573" s="1283"/>
      <c r="K5573" s="1283"/>
      <c r="L5573" s="1283"/>
      <c r="M5573" s="1283"/>
      <c r="N5573" s="1283"/>
      <c r="O5573" s="1283"/>
      <c r="P5573" s="1283"/>
      <c r="R5573" s="1067"/>
      <c r="Z5573" s="21"/>
      <c r="AH5573"/>
    </row>
    <row r="5574" spans="1:34" ht="11.25" customHeight="1">
      <c r="A5574"/>
      <c r="B5574" s="1281" t="s">
        <v>28</v>
      </c>
      <c r="C5574" s="1282">
        <v>4741</v>
      </c>
      <c r="D5574" s="1341" t="str">
        <f t="shared" si="100"/>
        <v>MO4741</v>
      </c>
      <c r="E5574" s="1514" t="s">
        <v>123</v>
      </c>
      <c r="F5574" s="1390">
        <v>500</v>
      </c>
      <c r="G5574" s="1283">
        <v>3.23</v>
      </c>
      <c r="H5574" s="1283"/>
      <c r="I5574" s="1283"/>
      <c r="J5574" s="1283"/>
      <c r="K5574" s="1283"/>
      <c r="L5574" s="1283"/>
      <c r="M5574" s="1283"/>
      <c r="N5574" s="1283"/>
      <c r="O5574" s="1283"/>
      <c r="P5574" s="1283"/>
      <c r="R5574" s="1067"/>
      <c r="Z5574" s="21"/>
      <c r="AH5574"/>
    </row>
    <row r="5575" spans="1:34" ht="11.25" customHeight="1">
      <c r="A5575"/>
      <c r="B5575" s="1281" t="s">
        <v>28</v>
      </c>
      <c r="C5575" s="1282">
        <v>4751</v>
      </c>
      <c r="D5575" s="1341" t="str">
        <f t="shared" si="100"/>
        <v>MO4751</v>
      </c>
      <c r="E5575" s="1514" t="s">
        <v>123</v>
      </c>
      <c r="F5575" s="1390">
        <v>500</v>
      </c>
      <c r="G5575" s="1283">
        <v>2.87</v>
      </c>
      <c r="H5575" s="1283"/>
      <c r="I5575" s="1283"/>
      <c r="J5575" s="1283"/>
      <c r="K5575" s="1283"/>
      <c r="L5575" s="1283"/>
      <c r="M5575" s="1283"/>
      <c r="N5575" s="1283"/>
      <c r="O5575" s="1283"/>
      <c r="P5575" s="1283"/>
      <c r="R5575" s="1067"/>
      <c r="Z5575" s="21"/>
      <c r="AH5575"/>
    </row>
    <row r="5576" spans="1:34" ht="11.25" customHeight="1">
      <c r="A5576"/>
      <c r="B5576" s="1281" t="s">
        <v>28</v>
      </c>
      <c r="C5576" s="1282">
        <v>4771</v>
      </c>
      <c r="D5576" s="1341" t="str">
        <f t="shared" si="100"/>
        <v>MO4771</v>
      </c>
      <c r="E5576" s="1514" t="s">
        <v>122</v>
      </c>
      <c r="F5576" s="1390">
        <v>500</v>
      </c>
      <c r="G5576" s="1283">
        <v>3.53</v>
      </c>
      <c r="H5576" s="1283"/>
      <c r="I5576" s="1283"/>
      <c r="J5576" s="1283"/>
      <c r="K5576" s="1283"/>
      <c r="L5576" s="1283"/>
      <c r="M5576" s="1283"/>
      <c r="N5576" s="1283"/>
      <c r="O5576" s="1283"/>
      <c r="P5576" s="1283"/>
      <c r="R5576" s="1067"/>
      <c r="Z5576" s="21"/>
      <c r="AH5576"/>
    </row>
    <row r="5577" spans="1:34" ht="11.25" customHeight="1">
      <c r="A5577"/>
      <c r="B5577" s="1281" t="s">
        <v>28</v>
      </c>
      <c r="C5577" s="1282">
        <v>4777</v>
      </c>
      <c r="D5577" s="1341" t="str">
        <f t="shared" si="100"/>
        <v>MO4777</v>
      </c>
      <c r="E5577" s="1514" t="s">
        <v>122</v>
      </c>
      <c r="F5577" s="1390">
        <v>550</v>
      </c>
      <c r="G5577" s="1283">
        <v>5.4</v>
      </c>
      <c r="H5577" s="1283"/>
      <c r="I5577" s="1283"/>
      <c r="J5577" s="1283"/>
      <c r="K5577" s="1283"/>
      <c r="L5577" s="1283"/>
      <c r="M5577" s="1283"/>
      <c r="N5577" s="1283"/>
      <c r="O5577" s="1283"/>
      <c r="P5577" s="1283"/>
      <c r="R5577" s="1067"/>
      <c r="Z5577" s="21"/>
      <c r="AH5577"/>
    </row>
    <row r="5578" spans="1:34" ht="11.25" customHeight="1">
      <c r="A5578"/>
      <c r="B5578" s="1281" t="s">
        <v>28</v>
      </c>
      <c r="C5578" s="1282">
        <v>4825</v>
      </c>
      <c r="D5578" s="1341" t="str">
        <f t="shared" si="100"/>
        <v>MO4825</v>
      </c>
      <c r="E5578" s="1514" t="s">
        <v>123</v>
      </c>
      <c r="F5578" s="1390">
        <v>500</v>
      </c>
      <c r="G5578" s="1283">
        <v>1.01</v>
      </c>
      <c r="H5578" s="1283"/>
      <c r="I5578" s="1283"/>
      <c r="J5578" s="1283"/>
      <c r="K5578" s="1283"/>
      <c r="L5578" s="1283"/>
      <c r="M5578" s="1283"/>
      <c r="N5578" s="1283"/>
      <c r="O5578" s="1283"/>
      <c r="P5578" s="1283"/>
      <c r="R5578" s="1067"/>
      <c r="Z5578" s="21"/>
      <c r="AH5578"/>
    </row>
    <row r="5579" spans="1:34" ht="11.25" customHeight="1">
      <c r="A5579"/>
      <c r="B5579" s="1281" t="s">
        <v>28</v>
      </c>
      <c r="C5579" s="1282">
        <v>4828</v>
      </c>
      <c r="D5579" s="1341" t="str">
        <f t="shared" si="100"/>
        <v>MO4828</v>
      </c>
      <c r="E5579" s="1514" t="s">
        <v>121</v>
      </c>
      <c r="F5579" s="1390">
        <v>500</v>
      </c>
      <c r="G5579" s="1283">
        <v>2.72</v>
      </c>
      <c r="H5579" s="1283"/>
      <c r="I5579" s="1283"/>
      <c r="J5579" s="1283"/>
      <c r="K5579" s="1283"/>
      <c r="L5579" s="1283"/>
      <c r="M5579" s="1283"/>
      <c r="N5579" s="1283"/>
      <c r="O5579" s="1283"/>
      <c r="P5579" s="1283"/>
      <c r="R5579" s="1067"/>
      <c r="Z5579" s="21"/>
      <c r="AH5579"/>
    </row>
    <row r="5580" spans="1:34" ht="11.25" customHeight="1">
      <c r="A5580"/>
      <c r="B5580" s="1281" t="s">
        <v>28</v>
      </c>
      <c r="C5580" s="1282">
        <v>4829</v>
      </c>
      <c r="D5580" s="1341" t="str">
        <f t="shared" ref="D5580:D5643" si="101">B5580&amp;TEXT(C5580,"0000")</f>
        <v>MO4829</v>
      </c>
      <c r="E5580" s="1514" t="s">
        <v>123</v>
      </c>
      <c r="F5580" s="1390">
        <v>500</v>
      </c>
      <c r="G5580" s="1283">
        <v>1.55</v>
      </c>
      <c r="H5580" s="1283"/>
      <c r="I5580" s="1283"/>
      <c r="J5580" s="1283"/>
      <c r="K5580" s="1283"/>
      <c r="L5580" s="1283"/>
      <c r="M5580" s="1283"/>
      <c r="N5580" s="1283"/>
      <c r="O5580" s="1283"/>
      <c r="P5580" s="1283"/>
      <c r="R5580" s="1067"/>
      <c r="Z5580" s="21"/>
      <c r="AH5580"/>
    </row>
    <row r="5581" spans="1:34" ht="11.25" customHeight="1">
      <c r="A5581"/>
      <c r="B5581" s="1281" t="s">
        <v>28</v>
      </c>
      <c r="C5581" s="1282">
        <v>4902</v>
      </c>
      <c r="D5581" s="1341" t="str">
        <f t="shared" si="101"/>
        <v>MO4902</v>
      </c>
      <c r="E5581" s="1514" t="s">
        <v>125</v>
      </c>
      <c r="F5581" s="1390">
        <v>500</v>
      </c>
      <c r="G5581" s="1283">
        <v>3.28</v>
      </c>
      <c r="H5581" s="1283"/>
      <c r="I5581" s="1283"/>
      <c r="J5581" s="1283"/>
      <c r="K5581" s="1283"/>
      <c r="L5581" s="1283"/>
      <c r="M5581" s="1283"/>
      <c r="N5581" s="1283"/>
      <c r="O5581" s="1283"/>
      <c r="P5581" s="1283"/>
      <c r="R5581" s="1067"/>
      <c r="Z5581" s="21"/>
      <c r="AH5581"/>
    </row>
    <row r="5582" spans="1:34" ht="11.25" customHeight="1">
      <c r="A5582"/>
      <c r="B5582" s="1281" t="s">
        <v>28</v>
      </c>
      <c r="C5582" s="1282">
        <v>4923</v>
      </c>
      <c r="D5582" s="1341" t="str">
        <f t="shared" si="101"/>
        <v>MO4923</v>
      </c>
      <c r="E5582" s="1514" t="s">
        <v>125</v>
      </c>
      <c r="F5582" s="1390">
        <v>500</v>
      </c>
      <c r="G5582" s="1283">
        <v>1.39</v>
      </c>
      <c r="H5582" s="1283"/>
      <c r="I5582" s="1283"/>
      <c r="J5582" s="1283"/>
      <c r="K5582" s="1283"/>
      <c r="L5582" s="1283"/>
      <c r="M5582" s="1283"/>
      <c r="N5582" s="1283"/>
      <c r="O5582" s="1283"/>
      <c r="P5582" s="1283"/>
      <c r="R5582" s="1067"/>
      <c r="Z5582" s="21"/>
      <c r="AH5582"/>
    </row>
    <row r="5583" spans="1:34" ht="11.25" customHeight="1">
      <c r="A5583"/>
      <c r="B5583" s="1281" t="s">
        <v>28</v>
      </c>
      <c r="C5583" s="1282">
        <v>5020</v>
      </c>
      <c r="D5583" s="1341" t="str">
        <f t="shared" si="101"/>
        <v>MO5020</v>
      </c>
      <c r="E5583" s="1514" t="s">
        <v>123</v>
      </c>
      <c r="F5583" s="1390">
        <v>600</v>
      </c>
      <c r="G5583" s="1283">
        <v>5.7</v>
      </c>
      <c r="H5583" s="1283"/>
      <c r="I5583" s="1283"/>
      <c r="J5583" s="1283"/>
      <c r="K5583" s="1283"/>
      <c r="L5583" s="1283"/>
      <c r="M5583" s="1283"/>
      <c r="N5583" s="1283"/>
      <c r="O5583" s="1283"/>
      <c r="P5583" s="1283"/>
      <c r="R5583" s="1067"/>
      <c r="Z5583" s="21"/>
      <c r="AH5583"/>
    </row>
    <row r="5584" spans="1:34" ht="11.25" customHeight="1">
      <c r="A5584"/>
      <c r="B5584" s="1281" t="s">
        <v>28</v>
      </c>
      <c r="C5584" s="1282">
        <v>5022</v>
      </c>
      <c r="D5584" s="1341" t="str">
        <f t="shared" si="101"/>
        <v>MO5022</v>
      </c>
      <c r="E5584" s="1514" t="s">
        <v>124</v>
      </c>
      <c r="F5584" s="1390">
        <v>750</v>
      </c>
      <c r="G5584" s="1283">
        <v>7.92</v>
      </c>
      <c r="H5584" s="1283"/>
      <c r="I5584" s="1283"/>
      <c r="J5584" s="1283"/>
      <c r="K5584" s="1283"/>
      <c r="L5584" s="1283"/>
      <c r="M5584" s="1283"/>
      <c r="N5584" s="1283"/>
      <c r="O5584" s="1283"/>
      <c r="P5584" s="1283"/>
      <c r="R5584" s="1067"/>
      <c r="Z5584" s="21"/>
      <c r="AH5584"/>
    </row>
    <row r="5585" spans="1:34" ht="11.25" customHeight="1">
      <c r="A5585"/>
      <c r="B5585" s="1281" t="s">
        <v>28</v>
      </c>
      <c r="C5585" s="1282">
        <v>5037</v>
      </c>
      <c r="D5585" s="1341" t="str">
        <f t="shared" si="101"/>
        <v>MO5037</v>
      </c>
      <c r="E5585" s="1514" t="s">
        <v>122</v>
      </c>
      <c r="F5585" s="1390">
        <v>1150</v>
      </c>
      <c r="G5585" s="1283">
        <v>13.8</v>
      </c>
      <c r="H5585" s="1283"/>
      <c r="I5585" s="1283"/>
      <c r="J5585" s="1283"/>
      <c r="K5585" s="1283"/>
      <c r="L5585" s="1283"/>
      <c r="M5585" s="1283"/>
      <c r="N5585" s="1283"/>
      <c r="O5585" s="1283"/>
      <c r="P5585" s="1283"/>
      <c r="R5585" s="1067"/>
      <c r="Z5585" s="21"/>
      <c r="AH5585"/>
    </row>
    <row r="5586" spans="1:34" ht="11.25" customHeight="1">
      <c r="A5586"/>
      <c r="B5586" s="1281" t="s">
        <v>28</v>
      </c>
      <c r="C5586" s="1282">
        <v>5040</v>
      </c>
      <c r="D5586" s="1341" t="str">
        <f t="shared" si="101"/>
        <v>MO5040</v>
      </c>
      <c r="E5586" s="1514" t="s">
        <v>122</v>
      </c>
      <c r="F5586" s="1390">
        <v>1150</v>
      </c>
      <c r="G5586" s="1283">
        <v>13.59</v>
      </c>
      <c r="H5586" s="1283"/>
      <c r="I5586" s="1283"/>
      <c r="J5586" s="1283"/>
      <c r="K5586" s="1283"/>
      <c r="L5586" s="1283"/>
      <c r="M5586" s="1283"/>
      <c r="N5586" s="1283"/>
      <c r="O5586" s="1283"/>
      <c r="P5586" s="1283"/>
      <c r="R5586" s="1067"/>
      <c r="Z5586" s="21"/>
      <c r="AH5586"/>
    </row>
    <row r="5587" spans="1:34" ht="11.25" customHeight="1">
      <c r="A5587"/>
      <c r="B5587" s="1281" t="s">
        <v>28</v>
      </c>
      <c r="C5587" s="1282">
        <v>5057</v>
      </c>
      <c r="D5587" s="1341" t="str">
        <f t="shared" si="101"/>
        <v>MO5057</v>
      </c>
      <c r="E5587" s="1514" t="s">
        <v>123</v>
      </c>
      <c r="F5587" s="1390">
        <v>600</v>
      </c>
      <c r="G5587" s="1283">
        <v>6.08</v>
      </c>
      <c r="H5587" s="1283"/>
      <c r="I5587" s="1283"/>
      <c r="J5587" s="1283"/>
      <c r="K5587" s="1283"/>
      <c r="L5587" s="1283"/>
      <c r="M5587" s="1283"/>
      <c r="N5587" s="1283"/>
      <c r="O5587" s="1283"/>
      <c r="P5587" s="1283"/>
      <c r="R5587" s="1067"/>
      <c r="Z5587" s="21"/>
      <c r="AH5587"/>
    </row>
    <row r="5588" spans="1:34" ht="11.25" customHeight="1">
      <c r="A5588"/>
      <c r="B5588" s="1281" t="s">
        <v>28</v>
      </c>
      <c r="C5588" s="1282">
        <v>5059</v>
      </c>
      <c r="D5588" s="1341" t="str">
        <f t="shared" si="101"/>
        <v>MO5059</v>
      </c>
      <c r="E5588" s="1514" t="s">
        <v>123</v>
      </c>
      <c r="F5588" s="1390">
        <v>2000</v>
      </c>
      <c r="G5588" s="1283">
        <v>32.840000000000003</v>
      </c>
      <c r="H5588" s="1283"/>
      <c r="I5588" s="1283"/>
      <c r="J5588" s="1283"/>
      <c r="K5588" s="1283"/>
      <c r="L5588" s="1283"/>
      <c r="M5588" s="1283"/>
      <c r="N5588" s="1283"/>
      <c r="O5588" s="1283"/>
      <c r="P5588" s="1283"/>
      <c r="R5588" s="1067"/>
      <c r="Z5588" s="21"/>
      <c r="AH5588"/>
    </row>
    <row r="5589" spans="1:34" ht="11.25" customHeight="1">
      <c r="A5589"/>
      <c r="B5589" s="1281" t="s">
        <v>28</v>
      </c>
      <c r="C5589" s="1282">
        <v>5102</v>
      </c>
      <c r="D5589" s="1341" t="str">
        <f t="shared" si="101"/>
        <v>MO5102</v>
      </c>
      <c r="E5589" s="1514" t="s">
        <v>121</v>
      </c>
      <c r="F5589" s="1390">
        <v>700</v>
      </c>
      <c r="G5589" s="1283">
        <v>6.94</v>
      </c>
      <c r="H5589" s="1283"/>
      <c r="I5589" s="1283"/>
      <c r="J5589" s="1283"/>
      <c r="K5589" s="1283"/>
      <c r="L5589" s="1283"/>
      <c r="M5589" s="1283"/>
      <c r="N5589" s="1283"/>
      <c r="O5589" s="1283"/>
      <c r="P5589" s="1283"/>
      <c r="R5589" s="1067"/>
      <c r="Z5589" s="21"/>
      <c r="AH5589"/>
    </row>
    <row r="5590" spans="1:34" ht="11.25" customHeight="1">
      <c r="A5590"/>
      <c r="B5590" s="1281" t="s">
        <v>28</v>
      </c>
      <c r="C5590" s="1282">
        <v>5146</v>
      </c>
      <c r="D5590" s="1341" t="str">
        <f t="shared" si="101"/>
        <v>MO5146</v>
      </c>
      <c r="E5590" s="1514" t="s">
        <v>125</v>
      </c>
      <c r="F5590" s="1390">
        <v>650</v>
      </c>
      <c r="G5590" s="1283">
        <v>6.24</v>
      </c>
      <c r="H5590" s="1283"/>
      <c r="I5590" s="1283"/>
      <c r="J5590" s="1283"/>
      <c r="K5590" s="1283"/>
      <c r="L5590" s="1283"/>
      <c r="M5590" s="1283"/>
      <c r="N5590" s="1283"/>
      <c r="O5590" s="1283"/>
      <c r="P5590" s="1283"/>
      <c r="R5590" s="1067"/>
      <c r="Z5590" s="21"/>
      <c r="AH5590"/>
    </row>
    <row r="5591" spans="1:34" ht="11.25" customHeight="1">
      <c r="A5591"/>
      <c r="B5591" s="1281" t="s">
        <v>28</v>
      </c>
      <c r="C5591" s="1282">
        <v>5160</v>
      </c>
      <c r="D5591" s="1341" t="str">
        <f t="shared" si="101"/>
        <v>MO5160</v>
      </c>
      <c r="E5591" s="1514" t="s">
        <v>124</v>
      </c>
      <c r="F5591" s="1390">
        <v>500</v>
      </c>
      <c r="G5591" s="1283">
        <v>2.74</v>
      </c>
      <c r="H5591" s="1283"/>
      <c r="I5591" s="1283"/>
      <c r="J5591" s="1283"/>
      <c r="K5591" s="1283"/>
      <c r="L5591" s="1283"/>
      <c r="M5591" s="1283"/>
      <c r="N5591" s="1283"/>
      <c r="O5591" s="1283"/>
      <c r="P5591" s="1283"/>
      <c r="R5591" s="1067"/>
      <c r="Z5591" s="21"/>
      <c r="AH5591"/>
    </row>
    <row r="5592" spans="1:34" ht="11.25" customHeight="1">
      <c r="A5592"/>
      <c r="B5592" s="1281" t="s">
        <v>28</v>
      </c>
      <c r="C5592" s="1282">
        <v>5183</v>
      </c>
      <c r="D5592" s="1341" t="str">
        <f t="shared" si="101"/>
        <v>MO5183</v>
      </c>
      <c r="E5592" s="1514" t="s">
        <v>125</v>
      </c>
      <c r="F5592" s="1390">
        <v>500</v>
      </c>
      <c r="G5592" s="1283">
        <v>3.63</v>
      </c>
      <c r="H5592" s="1283"/>
      <c r="I5592" s="1283"/>
      <c r="J5592" s="1283"/>
      <c r="K5592" s="1283"/>
      <c r="L5592" s="1283"/>
      <c r="M5592" s="1283"/>
      <c r="N5592" s="1283"/>
      <c r="O5592" s="1283"/>
      <c r="P5592" s="1283"/>
      <c r="R5592" s="1067"/>
      <c r="Z5592" s="21"/>
      <c r="AH5592"/>
    </row>
    <row r="5593" spans="1:34" ht="11.25" customHeight="1">
      <c r="A5593"/>
      <c r="B5593" s="1281" t="s">
        <v>28</v>
      </c>
      <c r="C5593" s="1282">
        <v>5188</v>
      </c>
      <c r="D5593" s="1341" t="str">
        <f t="shared" si="101"/>
        <v>MO5188</v>
      </c>
      <c r="E5593" s="1514" t="s">
        <v>125</v>
      </c>
      <c r="F5593" s="1390">
        <v>500</v>
      </c>
      <c r="G5593" s="1283">
        <v>3.61</v>
      </c>
      <c r="H5593" s="1283"/>
      <c r="I5593" s="1283"/>
      <c r="J5593" s="1283"/>
      <c r="K5593" s="1283"/>
      <c r="L5593" s="1283"/>
      <c r="M5593" s="1283"/>
      <c r="N5593" s="1283"/>
      <c r="O5593" s="1283"/>
      <c r="P5593" s="1283"/>
      <c r="R5593" s="1067"/>
      <c r="Z5593" s="21"/>
      <c r="AH5593"/>
    </row>
    <row r="5594" spans="1:34" ht="11.25" customHeight="1">
      <c r="A5594"/>
      <c r="B5594" s="1281" t="s">
        <v>28</v>
      </c>
      <c r="C5594" s="1282">
        <v>5190</v>
      </c>
      <c r="D5594" s="1341" t="str">
        <f t="shared" si="101"/>
        <v>MO5190</v>
      </c>
      <c r="E5594" s="1514" t="s">
        <v>125</v>
      </c>
      <c r="F5594" s="1390">
        <v>500</v>
      </c>
      <c r="G5594" s="1283">
        <v>3.49</v>
      </c>
      <c r="H5594" s="1283"/>
      <c r="I5594" s="1283"/>
      <c r="J5594" s="1283"/>
      <c r="K5594" s="1283"/>
      <c r="L5594" s="1283"/>
      <c r="M5594" s="1283"/>
      <c r="N5594" s="1283"/>
      <c r="O5594" s="1283"/>
      <c r="P5594" s="1283"/>
      <c r="R5594" s="1067"/>
      <c r="Z5594" s="21"/>
      <c r="AH5594"/>
    </row>
    <row r="5595" spans="1:34" ht="11.25" customHeight="1">
      <c r="A5595"/>
      <c r="B5595" s="1281" t="s">
        <v>28</v>
      </c>
      <c r="C5595" s="1282">
        <v>5191</v>
      </c>
      <c r="D5595" s="1341" t="str">
        <f t="shared" si="101"/>
        <v>MO5191</v>
      </c>
      <c r="E5595" s="1514" t="s">
        <v>121</v>
      </c>
      <c r="F5595" s="1390">
        <v>500</v>
      </c>
      <c r="G5595" s="1283">
        <v>0.97</v>
      </c>
      <c r="H5595" s="1283"/>
      <c r="I5595" s="1283"/>
      <c r="J5595" s="1283"/>
      <c r="K5595" s="1283"/>
      <c r="L5595" s="1283"/>
      <c r="M5595" s="1283"/>
      <c r="N5595" s="1283"/>
      <c r="O5595" s="1283"/>
      <c r="P5595" s="1283"/>
      <c r="R5595" s="1067"/>
      <c r="Z5595" s="21"/>
      <c r="AH5595"/>
    </row>
    <row r="5596" spans="1:34" ht="11.25" customHeight="1">
      <c r="A5596"/>
      <c r="B5596" s="1281" t="s">
        <v>28</v>
      </c>
      <c r="C5596" s="1282">
        <v>5192</v>
      </c>
      <c r="D5596" s="1341" t="str">
        <f t="shared" si="101"/>
        <v>MO5192</v>
      </c>
      <c r="E5596" s="1514" t="s">
        <v>125</v>
      </c>
      <c r="F5596" s="1390">
        <v>500</v>
      </c>
      <c r="G5596" s="1283">
        <v>3.57</v>
      </c>
      <c r="H5596" s="1283"/>
      <c r="I5596" s="1283"/>
      <c r="J5596" s="1283"/>
      <c r="K5596" s="1283"/>
      <c r="L5596" s="1283"/>
      <c r="M5596" s="1283"/>
      <c r="N5596" s="1283"/>
      <c r="O5596" s="1283"/>
      <c r="P5596" s="1283"/>
      <c r="R5596" s="1067"/>
      <c r="Z5596" s="21"/>
      <c r="AH5596"/>
    </row>
    <row r="5597" spans="1:34" ht="11.25" customHeight="1">
      <c r="A5597"/>
      <c r="B5597" s="1281" t="s">
        <v>28</v>
      </c>
      <c r="C5597" s="1282">
        <v>5213</v>
      </c>
      <c r="D5597" s="1341" t="str">
        <f t="shared" si="101"/>
        <v>MO5213</v>
      </c>
      <c r="E5597" s="1514" t="s">
        <v>124</v>
      </c>
      <c r="F5597" s="1390">
        <v>650</v>
      </c>
      <c r="G5597" s="1283">
        <v>6.8</v>
      </c>
      <c r="H5597" s="1283"/>
      <c r="I5597" s="1283"/>
      <c r="J5597" s="1283"/>
      <c r="K5597" s="1283"/>
      <c r="L5597" s="1283"/>
      <c r="M5597" s="1283"/>
      <c r="N5597" s="1283"/>
      <c r="O5597" s="1283"/>
      <c r="P5597" s="1283"/>
      <c r="R5597" s="1067"/>
      <c r="Z5597" s="21"/>
      <c r="AH5597"/>
    </row>
    <row r="5598" spans="1:34" ht="11.25" customHeight="1">
      <c r="A5598"/>
      <c r="B5598" s="1281" t="s">
        <v>28</v>
      </c>
      <c r="C5598" s="1282">
        <v>5215</v>
      </c>
      <c r="D5598" s="1341" t="str">
        <f t="shared" si="101"/>
        <v>MO5215</v>
      </c>
      <c r="E5598" s="1514" t="s">
        <v>125</v>
      </c>
      <c r="F5598" s="1390">
        <v>650</v>
      </c>
      <c r="G5598" s="1283">
        <v>6.8</v>
      </c>
      <c r="H5598" s="1283"/>
      <c r="I5598" s="1283"/>
      <c r="J5598" s="1283"/>
      <c r="K5598" s="1283"/>
      <c r="L5598" s="1283"/>
      <c r="M5598" s="1283"/>
      <c r="N5598" s="1283"/>
      <c r="O5598" s="1283"/>
      <c r="P5598" s="1283"/>
      <c r="R5598" s="1067"/>
      <c r="Z5598" s="21"/>
      <c r="AH5598"/>
    </row>
    <row r="5599" spans="1:34" ht="11.25" customHeight="1">
      <c r="A5599"/>
      <c r="B5599" s="1281" t="s">
        <v>28</v>
      </c>
      <c r="C5599" s="1282">
        <v>5221</v>
      </c>
      <c r="D5599" s="1341" t="str">
        <f t="shared" si="101"/>
        <v>MO5221</v>
      </c>
      <c r="E5599" s="1514" t="s">
        <v>125</v>
      </c>
      <c r="F5599" s="1390">
        <v>600</v>
      </c>
      <c r="G5599" s="1283">
        <v>5.81</v>
      </c>
      <c r="H5599" s="1283"/>
      <c r="I5599" s="1283"/>
      <c r="J5599" s="1283"/>
      <c r="K5599" s="1283"/>
      <c r="L5599" s="1283"/>
      <c r="M5599" s="1283"/>
      <c r="N5599" s="1283"/>
      <c r="O5599" s="1283"/>
      <c r="P5599" s="1283"/>
      <c r="R5599" s="1067"/>
      <c r="Z5599" s="21"/>
      <c r="AH5599"/>
    </row>
    <row r="5600" spans="1:34" ht="11.25" customHeight="1">
      <c r="A5600"/>
      <c r="B5600" s="1281" t="s">
        <v>28</v>
      </c>
      <c r="C5600" s="1282">
        <v>5222</v>
      </c>
      <c r="D5600" s="1341" t="str">
        <f t="shared" si="101"/>
        <v>MO5222</v>
      </c>
      <c r="E5600" s="1514" t="s">
        <v>122</v>
      </c>
      <c r="F5600" s="1390">
        <v>850</v>
      </c>
      <c r="G5600" s="1283">
        <v>9.3800000000000008</v>
      </c>
      <c r="H5600" s="1283"/>
      <c r="I5600" s="1283"/>
      <c r="J5600" s="1283"/>
      <c r="K5600" s="1283"/>
      <c r="L5600" s="1283"/>
      <c r="M5600" s="1283"/>
      <c r="N5600" s="1283"/>
      <c r="O5600" s="1283"/>
      <c r="P5600" s="1283"/>
      <c r="R5600" s="1067"/>
      <c r="Z5600" s="21"/>
      <c r="AH5600"/>
    </row>
    <row r="5601" spans="1:34" ht="11.25" customHeight="1">
      <c r="A5601"/>
      <c r="B5601" s="1281" t="s">
        <v>28</v>
      </c>
      <c r="C5601" s="1282">
        <v>5223</v>
      </c>
      <c r="D5601" s="1341" t="str">
        <f t="shared" si="101"/>
        <v>MO5223</v>
      </c>
      <c r="E5601" s="1514" t="s">
        <v>125</v>
      </c>
      <c r="F5601" s="1390">
        <v>700</v>
      </c>
      <c r="G5601" s="1283">
        <v>6.96</v>
      </c>
      <c r="H5601" s="1283"/>
      <c r="I5601" s="1283"/>
      <c r="J5601" s="1283"/>
      <c r="K5601" s="1283"/>
      <c r="L5601" s="1283"/>
      <c r="M5601" s="1283"/>
      <c r="N5601" s="1283"/>
      <c r="O5601" s="1283"/>
      <c r="P5601" s="1283"/>
      <c r="R5601" s="1067"/>
      <c r="Z5601" s="21"/>
      <c r="AH5601"/>
    </row>
    <row r="5602" spans="1:34" ht="11.25" customHeight="1">
      <c r="A5602"/>
      <c r="B5602" s="1281" t="s">
        <v>28</v>
      </c>
      <c r="C5602" s="1282">
        <v>5348</v>
      </c>
      <c r="D5602" s="1341" t="str">
        <f t="shared" si="101"/>
        <v>MO5348</v>
      </c>
      <c r="E5602" s="1514" t="s">
        <v>124</v>
      </c>
      <c r="F5602" s="1390">
        <v>550</v>
      </c>
      <c r="G5602" s="1283">
        <v>4.9000000000000004</v>
      </c>
      <c r="H5602" s="1283"/>
      <c r="I5602" s="1283"/>
      <c r="J5602" s="1283"/>
      <c r="K5602" s="1283"/>
      <c r="L5602" s="1283"/>
      <c r="M5602" s="1283"/>
      <c r="N5602" s="1283"/>
      <c r="O5602" s="1283"/>
      <c r="P5602" s="1283"/>
      <c r="R5602" s="1067"/>
      <c r="Z5602" s="21"/>
      <c r="AH5602"/>
    </row>
    <row r="5603" spans="1:34" ht="11.25" customHeight="1">
      <c r="A5603"/>
      <c r="B5603" s="1281" t="s">
        <v>28</v>
      </c>
      <c r="C5603" s="1282">
        <v>5402</v>
      </c>
      <c r="D5603" s="1341" t="str">
        <f t="shared" si="101"/>
        <v>MO5402</v>
      </c>
      <c r="E5603" s="1514" t="s">
        <v>124</v>
      </c>
      <c r="F5603" s="1390">
        <v>600</v>
      </c>
      <c r="G5603" s="1283">
        <v>5.96</v>
      </c>
      <c r="H5603" s="1283"/>
      <c r="I5603" s="1283"/>
      <c r="J5603" s="1283"/>
      <c r="K5603" s="1283"/>
      <c r="L5603" s="1283"/>
      <c r="M5603" s="1283"/>
      <c r="N5603" s="1283"/>
      <c r="O5603" s="1283"/>
      <c r="P5603" s="1283"/>
      <c r="R5603" s="1067"/>
      <c r="Z5603" s="21"/>
      <c r="AH5603"/>
    </row>
    <row r="5604" spans="1:34" ht="11.25" customHeight="1">
      <c r="A5604"/>
      <c r="B5604" s="1281" t="s">
        <v>28</v>
      </c>
      <c r="C5604" s="1282">
        <v>5403</v>
      </c>
      <c r="D5604" s="1341" t="str">
        <f t="shared" si="101"/>
        <v>MO5403</v>
      </c>
      <c r="E5604" s="1514" t="s">
        <v>124</v>
      </c>
      <c r="F5604" s="1390">
        <v>700</v>
      </c>
      <c r="G5604" s="1283">
        <v>6.89</v>
      </c>
      <c r="H5604" s="1283"/>
      <c r="I5604" s="1283"/>
      <c r="J5604" s="1283"/>
      <c r="K5604" s="1283"/>
      <c r="L5604" s="1283"/>
      <c r="M5604" s="1283"/>
      <c r="N5604" s="1283"/>
      <c r="O5604" s="1283"/>
      <c r="P5604" s="1283"/>
      <c r="R5604" s="1067"/>
      <c r="Z5604" s="21"/>
      <c r="AH5604"/>
    </row>
    <row r="5605" spans="1:34" ht="11.25" customHeight="1">
      <c r="A5605"/>
      <c r="B5605" s="1281" t="s">
        <v>28</v>
      </c>
      <c r="C5605" s="1282">
        <v>5437</v>
      </c>
      <c r="D5605" s="1341" t="str">
        <f t="shared" si="101"/>
        <v>MO5437</v>
      </c>
      <c r="E5605" s="1514" t="s">
        <v>124</v>
      </c>
      <c r="F5605" s="1390">
        <v>650</v>
      </c>
      <c r="G5605" s="1283">
        <v>6.23</v>
      </c>
      <c r="H5605" s="1283"/>
      <c r="I5605" s="1283"/>
      <c r="J5605" s="1283"/>
      <c r="K5605" s="1283"/>
      <c r="L5605" s="1283"/>
      <c r="M5605" s="1283"/>
      <c r="N5605" s="1283"/>
      <c r="O5605" s="1283"/>
      <c r="P5605" s="1283"/>
      <c r="R5605" s="1067"/>
      <c r="Z5605" s="21"/>
      <c r="AH5605"/>
    </row>
    <row r="5606" spans="1:34" ht="11.25" customHeight="1">
      <c r="A5606"/>
      <c r="B5606" s="1281" t="s">
        <v>28</v>
      </c>
      <c r="C5606" s="1282">
        <v>5443</v>
      </c>
      <c r="D5606" s="1341" t="str">
        <f t="shared" si="101"/>
        <v>MO5443</v>
      </c>
      <c r="E5606" s="1514" t="s">
        <v>124</v>
      </c>
      <c r="F5606" s="1390">
        <v>500</v>
      </c>
      <c r="G5606" s="1283">
        <v>3.95</v>
      </c>
      <c r="H5606" s="1283"/>
      <c r="I5606" s="1283"/>
      <c r="J5606" s="1283"/>
      <c r="K5606" s="1283"/>
      <c r="L5606" s="1283"/>
      <c r="M5606" s="1283"/>
      <c r="N5606" s="1283"/>
      <c r="O5606" s="1283"/>
      <c r="P5606" s="1283"/>
      <c r="R5606" s="1067"/>
      <c r="Z5606" s="21"/>
      <c r="AH5606"/>
    </row>
    <row r="5607" spans="1:34" ht="11.25" customHeight="1">
      <c r="A5607"/>
      <c r="B5607" s="1281" t="s">
        <v>28</v>
      </c>
      <c r="C5607" s="1282">
        <v>5445</v>
      </c>
      <c r="D5607" s="1341" t="str">
        <f t="shared" si="101"/>
        <v>MO5445</v>
      </c>
      <c r="E5607" s="1514" t="s">
        <v>124</v>
      </c>
      <c r="F5607" s="1390">
        <v>600</v>
      </c>
      <c r="G5607" s="1283">
        <v>5.56</v>
      </c>
      <c r="H5607" s="1283"/>
      <c r="I5607" s="1283"/>
      <c r="J5607" s="1283"/>
      <c r="K5607" s="1283"/>
      <c r="L5607" s="1283"/>
      <c r="M5607" s="1283"/>
      <c r="N5607" s="1283"/>
      <c r="O5607" s="1283"/>
      <c r="P5607" s="1283"/>
      <c r="R5607" s="1067"/>
      <c r="Z5607" s="21"/>
      <c r="AH5607"/>
    </row>
    <row r="5608" spans="1:34" ht="11.25" customHeight="1">
      <c r="A5608"/>
      <c r="B5608" s="1281" t="s">
        <v>28</v>
      </c>
      <c r="C5608" s="1282">
        <v>5462</v>
      </c>
      <c r="D5608" s="1341" t="str">
        <f t="shared" si="101"/>
        <v>MO5462</v>
      </c>
      <c r="E5608" s="1514" t="s">
        <v>125</v>
      </c>
      <c r="F5608" s="1390">
        <v>650</v>
      </c>
      <c r="G5608" s="1283">
        <v>6.54</v>
      </c>
      <c r="H5608" s="1283"/>
      <c r="I5608" s="1283"/>
      <c r="J5608" s="1283"/>
      <c r="K5608" s="1283"/>
      <c r="L5608" s="1283"/>
      <c r="M5608" s="1283"/>
      <c r="N5608" s="1283"/>
      <c r="O5608" s="1283"/>
      <c r="P5608" s="1283"/>
      <c r="R5608" s="1067"/>
      <c r="Z5608" s="21"/>
      <c r="AH5608"/>
    </row>
    <row r="5609" spans="1:34" ht="11.25" customHeight="1">
      <c r="A5609"/>
      <c r="B5609" s="1281" t="s">
        <v>28</v>
      </c>
      <c r="C5609" s="1282">
        <v>5472</v>
      </c>
      <c r="D5609" s="1341" t="str">
        <f t="shared" si="101"/>
        <v>MO5472</v>
      </c>
      <c r="E5609" s="1514" t="s">
        <v>122</v>
      </c>
      <c r="F5609" s="1390">
        <v>600</v>
      </c>
      <c r="G5609" s="1283">
        <v>6.1</v>
      </c>
      <c r="H5609" s="1283"/>
      <c r="I5609" s="1283"/>
      <c r="J5609" s="1283"/>
      <c r="K5609" s="1283"/>
      <c r="L5609" s="1283"/>
      <c r="M5609" s="1283"/>
      <c r="N5609" s="1283"/>
      <c r="O5609" s="1283"/>
      <c r="P5609" s="1283"/>
      <c r="R5609" s="1067"/>
      <c r="Z5609" s="21"/>
      <c r="AH5609"/>
    </row>
    <row r="5610" spans="1:34" ht="11.25" customHeight="1">
      <c r="A5610"/>
      <c r="B5610" s="1281" t="s">
        <v>28</v>
      </c>
      <c r="C5610" s="1282">
        <v>5473</v>
      </c>
      <c r="D5610" s="1341" t="str">
        <f t="shared" si="101"/>
        <v>MO5473</v>
      </c>
      <c r="E5610" s="1514" t="s">
        <v>122</v>
      </c>
      <c r="F5610" s="1390">
        <v>850</v>
      </c>
      <c r="G5610" s="1283">
        <v>9.59</v>
      </c>
      <c r="H5610" s="1283"/>
      <c r="I5610" s="1283"/>
      <c r="J5610" s="1283"/>
      <c r="K5610" s="1283"/>
      <c r="L5610" s="1283"/>
      <c r="M5610" s="1283"/>
      <c r="N5610" s="1283"/>
      <c r="O5610" s="1283"/>
      <c r="P5610" s="1283"/>
      <c r="R5610" s="1067"/>
      <c r="Z5610" s="21"/>
      <c r="AH5610"/>
    </row>
    <row r="5611" spans="1:34" ht="11.25" customHeight="1">
      <c r="A5611"/>
      <c r="B5611" s="1281" t="s">
        <v>28</v>
      </c>
      <c r="C5611" s="1282">
        <v>5474</v>
      </c>
      <c r="D5611" s="1341" t="str">
        <f t="shared" si="101"/>
        <v>MO5474</v>
      </c>
      <c r="E5611" s="1514" t="s">
        <v>125</v>
      </c>
      <c r="F5611" s="1390">
        <v>650</v>
      </c>
      <c r="G5611" s="1283">
        <v>6.65</v>
      </c>
      <c r="H5611" s="1283"/>
      <c r="I5611" s="1283"/>
      <c r="J5611" s="1283"/>
      <c r="K5611" s="1283"/>
      <c r="L5611" s="1283"/>
      <c r="M5611" s="1283"/>
      <c r="N5611" s="1283"/>
      <c r="O5611" s="1283"/>
      <c r="P5611" s="1283"/>
      <c r="R5611" s="1067"/>
      <c r="Z5611" s="21"/>
      <c r="AH5611"/>
    </row>
    <row r="5612" spans="1:34" ht="11.25" customHeight="1">
      <c r="A5612"/>
      <c r="B5612" s="1281" t="s">
        <v>28</v>
      </c>
      <c r="C5612" s="1282">
        <v>5478</v>
      </c>
      <c r="D5612" s="1341" t="str">
        <f t="shared" si="101"/>
        <v>MO5478</v>
      </c>
      <c r="E5612" s="1514" t="s">
        <v>125</v>
      </c>
      <c r="F5612" s="1390">
        <v>650</v>
      </c>
      <c r="G5612" s="1283">
        <v>6.17</v>
      </c>
      <c r="H5612" s="1283"/>
      <c r="I5612" s="1283"/>
      <c r="J5612" s="1283"/>
      <c r="K5612" s="1283"/>
      <c r="L5612" s="1283"/>
      <c r="M5612" s="1283"/>
      <c r="N5612" s="1283"/>
      <c r="O5612" s="1283"/>
      <c r="P5612" s="1283"/>
      <c r="R5612" s="1067"/>
      <c r="Z5612" s="21"/>
      <c r="AH5612"/>
    </row>
    <row r="5613" spans="1:34" ht="11.25" customHeight="1">
      <c r="A5613"/>
      <c r="B5613" s="1281" t="s">
        <v>28</v>
      </c>
      <c r="C5613" s="1282">
        <v>5479</v>
      </c>
      <c r="D5613" s="1341" t="str">
        <f t="shared" si="101"/>
        <v>MO5479</v>
      </c>
      <c r="E5613" s="1514" t="s">
        <v>123</v>
      </c>
      <c r="F5613" s="1390">
        <v>800</v>
      </c>
      <c r="G5613" s="1283">
        <v>8.6</v>
      </c>
      <c r="H5613" s="1283"/>
      <c r="I5613" s="1283"/>
      <c r="J5613" s="1283"/>
      <c r="K5613" s="1283"/>
      <c r="L5613" s="1283"/>
      <c r="M5613" s="1283"/>
      <c r="N5613" s="1283"/>
      <c r="O5613" s="1283"/>
      <c r="P5613" s="1283"/>
      <c r="R5613" s="1067"/>
      <c r="Z5613" s="21"/>
      <c r="AH5613"/>
    </row>
    <row r="5614" spans="1:34" ht="11.25" customHeight="1">
      <c r="A5614"/>
      <c r="B5614" s="1281" t="s">
        <v>28</v>
      </c>
      <c r="C5614" s="1282">
        <v>5480</v>
      </c>
      <c r="D5614" s="1341" t="str">
        <f t="shared" si="101"/>
        <v>MO5480</v>
      </c>
      <c r="E5614" s="1514" t="s">
        <v>124</v>
      </c>
      <c r="F5614" s="1390">
        <v>700</v>
      </c>
      <c r="G5614" s="1283">
        <v>6.87</v>
      </c>
      <c r="H5614" s="1283"/>
      <c r="I5614" s="1283"/>
      <c r="J5614" s="1283"/>
      <c r="K5614" s="1283"/>
      <c r="L5614" s="1283"/>
      <c r="M5614" s="1283"/>
      <c r="N5614" s="1283"/>
      <c r="O5614" s="1283"/>
      <c r="P5614" s="1283"/>
      <c r="R5614" s="1067"/>
      <c r="Z5614" s="21"/>
      <c r="AH5614"/>
    </row>
    <row r="5615" spans="1:34" ht="11.25" customHeight="1">
      <c r="A5615"/>
      <c r="B5615" s="1281" t="s">
        <v>28</v>
      </c>
      <c r="C5615" s="1282">
        <v>5491</v>
      </c>
      <c r="D5615" s="1341" t="str">
        <f t="shared" si="101"/>
        <v>MO5491</v>
      </c>
      <c r="E5615" s="1514" t="s">
        <v>124</v>
      </c>
      <c r="F5615" s="1390">
        <v>500</v>
      </c>
      <c r="G5615" s="1283">
        <v>2.09</v>
      </c>
      <c r="H5615" s="1283"/>
      <c r="I5615" s="1283"/>
      <c r="J5615" s="1283"/>
      <c r="K5615" s="1283"/>
      <c r="L5615" s="1283"/>
      <c r="M5615" s="1283"/>
      <c r="N5615" s="1283"/>
      <c r="O5615" s="1283"/>
      <c r="P5615" s="1283"/>
      <c r="R5615" s="1067"/>
      <c r="Z5615" s="21"/>
      <c r="AH5615"/>
    </row>
    <row r="5616" spans="1:34" ht="11.25" customHeight="1">
      <c r="A5616"/>
      <c r="B5616" s="1281" t="s">
        <v>28</v>
      </c>
      <c r="C5616" s="1282">
        <v>5506</v>
      </c>
      <c r="D5616" s="1341" t="str">
        <f t="shared" si="101"/>
        <v>MO5506</v>
      </c>
      <c r="E5616" s="1514" t="s">
        <v>123</v>
      </c>
      <c r="F5616" s="1390">
        <v>650</v>
      </c>
      <c r="G5616" s="1283">
        <v>6.47</v>
      </c>
      <c r="H5616" s="1283"/>
      <c r="I5616" s="1283"/>
      <c r="J5616" s="1283"/>
      <c r="K5616" s="1283"/>
      <c r="L5616" s="1283"/>
      <c r="M5616" s="1283"/>
      <c r="N5616" s="1283"/>
      <c r="O5616" s="1283"/>
      <c r="P5616" s="1283"/>
      <c r="R5616" s="1067"/>
      <c r="Z5616" s="21"/>
      <c r="AH5616"/>
    </row>
    <row r="5617" spans="1:34" ht="11.25" customHeight="1">
      <c r="A5617"/>
      <c r="B5617" s="1281" t="s">
        <v>28</v>
      </c>
      <c r="C5617" s="1282">
        <v>5507</v>
      </c>
      <c r="D5617" s="1341" t="str">
        <f t="shared" si="101"/>
        <v>MO5507</v>
      </c>
      <c r="E5617" s="1514" t="s">
        <v>123</v>
      </c>
      <c r="F5617" s="1390">
        <v>500</v>
      </c>
      <c r="G5617" s="1283">
        <v>4.59</v>
      </c>
      <c r="H5617" s="1283"/>
      <c r="I5617" s="1283"/>
      <c r="J5617" s="1283"/>
      <c r="K5617" s="1283"/>
      <c r="L5617" s="1283"/>
      <c r="M5617" s="1283"/>
      <c r="N5617" s="1283"/>
      <c r="O5617" s="1283"/>
      <c r="P5617" s="1283"/>
      <c r="R5617" s="1067"/>
      <c r="Z5617" s="21"/>
      <c r="AH5617"/>
    </row>
    <row r="5618" spans="1:34" ht="11.25" customHeight="1">
      <c r="A5618"/>
      <c r="B5618" s="1281" t="s">
        <v>28</v>
      </c>
      <c r="C5618" s="1282">
        <v>5535</v>
      </c>
      <c r="D5618" s="1341" t="str">
        <f t="shared" si="101"/>
        <v>MO5535</v>
      </c>
      <c r="E5618" s="1514" t="s">
        <v>124</v>
      </c>
      <c r="F5618" s="1390">
        <v>750</v>
      </c>
      <c r="G5618" s="1283">
        <v>7.73</v>
      </c>
      <c r="H5618" s="1283"/>
      <c r="I5618" s="1283"/>
      <c r="J5618" s="1283"/>
      <c r="K5618" s="1283"/>
      <c r="L5618" s="1283"/>
      <c r="M5618" s="1283"/>
      <c r="N5618" s="1283"/>
      <c r="O5618" s="1283"/>
      <c r="P5618" s="1283"/>
      <c r="R5618" s="1067"/>
      <c r="Z5618" s="21"/>
      <c r="AH5618"/>
    </row>
    <row r="5619" spans="1:34" ht="11.25" customHeight="1">
      <c r="A5619"/>
      <c r="B5619" s="1281" t="s">
        <v>28</v>
      </c>
      <c r="C5619" s="1282">
        <v>5537</v>
      </c>
      <c r="D5619" s="1341" t="str">
        <f t="shared" si="101"/>
        <v>MO5537</v>
      </c>
      <c r="E5619" s="1514" t="s">
        <v>125</v>
      </c>
      <c r="F5619" s="1390">
        <v>550</v>
      </c>
      <c r="G5619" s="1283">
        <v>5.12</v>
      </c>
      <c r="H5619" s="1283"/>
      <c r="I5619" s="1283"/>
      <c r="J5619" s="1283"/>
      <c r="K5619" s="1283"/>
      <c r="L5619" s="1283"/>
      <c r="M5619" s="1283"/>
      <c r="N5619" s="1283"/>
      <c r="O5619" s="1283"/>
      <c r="P5619" s="1283"/>
      <c r="R5619" s="1067"/>
      <c r="Z5619" s="21"/>
      <c r="AH5619"/>
    </row>
    <row r="5620" spans="1:34" ht="11.25" customHeight="1">
      <c r="A5620"/>
      <c r="B5620" s="1281" t="s">
        <v>28</v>
      </c>
      <c r="C5620" s="1282">
        <v>5551</v>
      </c>
      <c r="D5620" s="1341" t="str">
        <f t="shared" si="101"/>
        <v>MO5551</v>
      </c>
      <c r="E5620" s="1514" t="s">
        <v>122</v>
      </c>
      <c r="F5620" s="1390">
        <v>1600</v>
      </c>
      <c r="G5620" s="1283">
        <v>19.95</v>
      </c>
      <c r="H5620" s="1283"/>
      <c r="I5620" s="1283"/>
      <c r="J5620" s="1283"/>
      <c r="K5620" s="1283"/>
      <c r="L5620" s="1283"/>
      <c r="M5620" s="1283"/>
      <c r="N5620" s="1283"/>
      <c r="O5620" s="1283"/>
      <c r="P5620" s="1283"/>
      <c r="R5620" s="1067"/>
      <c r="Z5620" s="21"/>
      <c r="AH5620"/>
    </row>
    <row r="5621" spans="1:34" ht="11.25" customHeight="1">
      <c r="A5621"/>
      <c r="B5621" s="1281" t="s">
        <v>28</v>
      </c>
      <c r="C5621" s="1282">
        <v>5606</v>
      </c>
      <c r="D5621" s="1341" t="str">
        <f t="shared" si="101"/>
        <v>MO5606</v>
      </c>
      <c r="E5621" s="1514" t="s">
        <v>125</v>
      </c>
      <c r="F5621" s="1390">
        <v>500</v>
      </c>
      <c r="G5621" s="1283">
        <v>1.57</v>
      </c>
      <c r="H5621" s="1283"/>
      <c r="I5621" s="1283"/>
      <c r="J5621" s="1283"/>
      <c r="K5621" s="1283"/>
      <c r="L5621" s="1283"/>
      <c r="M5621" s="1283"/>
      <c r="N5621" s="1283"/>
      <c r="O5621" s="1283"/>
      <c r="P5621" s="1283"/>
      <c r="R5621" s="1067"/>
      <c r="Z5621" s="21"/>
      <c r="AH5621"/>
    </row>
    <row r="5622" spans="1:34" ht="11.25" customHeight="1">
      <c r="A5622"/>
      <c r="B5622" s="1281" t="s">
        <v>28</v>
      </c>
      <c r="C5622" s="1282">
        <v>5610</v>
      </c>
      <c r="D5622" s="1341" t="str">
        <f t="shared" si="101"/>
        <v>MO5610</v>
      </c>
      <c r="E5622" s="1514" t="s">
        <v>124</v>
      </c>
      <c r="F5622" s="1390">
        <v>550</v>
      </c>
      <c r="G5622" s="1283">
        <v>5.15</v>
      </c>
      <c r="H5622" s="1283"/>
      <c r="I5622" s="1283"/>
      <c r="J5622" s="1283"/>
      <c r="K5622" s="1283"/>
      <c r="L5622" s="1283"/>
      <c r="M5622" s="1283"/>
      <c r="N5622" s="1283"/>
      <c r="O5622" s="1283"/>
      <c r="P5622" s="1283"/>
      <c r="R5622" s="1067"/>
      <c r="Z5622" s="21"/>
      <c r="AH5622"/>
    </row>
    <row r="5623" spans="1:34" ht="11.25" customHeight="1">
      <c r="A5623"/>
      <c r="B5623" s="1281" t="s">
        <v>28</v>
      </c>
      <c r="C5623" s="1282">
        <v>5645</v>
      </c>
      <c r="D5623" s="1341" t="str">
        <f t="shared" si="101"/>
        <v>MO5645</v>
      </c>
      <c r="E5623" s="1514" t="s">
        <v>124</v>
      </c>
      <c r="F5623" s="1390">
        <v>1100</v>
      </c>
      <c r="G5623" s="1283">
        <v>12.53</v>
      </c>
      <c r="H5623" s="1283"/>
      <c r="I5623" s="1283"/>
      <c r="J5623" s="1283"/>
      <c r="K5623" s="1283"/>
      <c r="L5623" s="1283"/>
      <c r="M5623" s="1283"/>
      <c r="N5623" s="1283"/>
      <c r="O5623" s="1283"/>
      <c r="P5623" s="1283"/>
      <c r="R5623" s="1067"/>
      <c r="Z5623" s="21"/>
      <c r="AH5623"/>
    </row>
    <row r="5624" spans="1:34" ht="11.25" customHeight="1">
      <c r="A5624"/>
      <c r="B5624" s="1281" t="s">
        <v>28</v>
      </c>
      <c r="C5624" s="1282">
        <v>5703</v>
      </c>
      <c r="D5624" s="1341" t="str">
        <f t="shared" si="101"/>
        <v>MO5703</v>
      </c>
      <c r="E5624" s="1514" t="s">
        <v>122</v>
      </c>
      <c r="F5624" s="1390">
        <v>1350</v>
      </c>
      <c r="G5624" s="1283">
        <v>16.66</v>
      </c>
      <c r="H5624" s="1283"/>
      <c r="I5624" s="1283"/>
      <c r="J5624" s="1283"/>
      <c r="K5624" s="1283"/>
      <c r="L5624" s="1283"/>
      <c r="M5624" s="1283"/>
      <c r="N5624" s="1283"/>
      <c r="O5624" s="1283"/>
      <c r="P5624" s="1283"/>
      <c r="R5624" s="1067"/>
      <c r="Z5624" s="21"/>
      <c r="AH5624"/>
    </row>
    <row r="5625" spans="1:34" ht="11.25" customHeight="1">
      <c r="A5625"/>
      <c r="B5625" s="1281" t="s">
        <v>28</v>
      </c>
      <c r="C5625" s="1282">
        <v>5705</v>
      </c>
      <c r="D5625" s="1341" t="str">
        <f t="shared" si="101"/>
        <v>MO5705</v>
      </c>
      <c r="E5625" s="1514" t="s">
        <v>123</v>
      </c>
      <c r="F5625" s="1390">
        <v>2000</v>
      </c>
      <c r="G5625" s="1283">
        <v>27.93</v>
      </c>
      <c r="H5625" s="1283"/>
      <c r="I5625" s="1283"/>
      <c r="J5625" s="1283"/>
      <c r="K5625" s="1283"/>
      <c r="L5625" s="1283"/>
      <c r="M5625" s="1283"/>
      <c r="N5625" s="1283"/>
      <c r="O5625" s="1283"/>
      <c r="P5625" s="1283"/>
      <c r="R5625" s="1067"/>
      <c r="Z5625" s="21"/>
      <c r="AH5625"/>
    </row>
    <row r="5626" spans="1:34" ht="11.25" customHeight="1">
      <c r="A5626"/>
      <c r="B5626" s="1281" t="s">
        <v>28</v>
      </c>
      <c r="C5626" s="1282">
        <v>5951</v>
      </c>
      <c r="D5626" s="1341" t="str">
        <f t="shared" si="101"/>
        <v>MO5951</v>
      </c>
      <c r="E5626" s="1514" t="s">
        <v>123</v>
      </c>
      <c r="F5626" s="1390">
        <v>500</v>
      </c>
      <c r="G5626" s="1283">
        <v>0.55000000000000004</v>
      </c>
      <c r="H5626" s="1283"/>
      <c r="I5626" s="1283"/>
      <c r="J5626" s="1283"/>
      <c r="K5626" s="1283"/>
      <c r="L5626" s="1283"/>
      <c r="M5626" s="1283"/>
      <c r="N5626" s="1283"/>
      <c r="O5626" s="1283"/>
      <c r="P5626" s="1283"/>
      <c r="R5626" s="1067"/>
      <c r="Z5626" s="21"/>
      <c r="AH5626"/>
    </row>
    <row r="5627" spans="1:34" ht="11.25" customHeight="1">
      <c r="A5627"/>
      <c r="B5627" s="1281" t="s">
        <v>28</v>
      </c>
      <c r="C5627" s="1282">
        <v>6003</v>
      </c>
      <c r="D5627" s="1341" t="str">
        <f t="shared" si="101"/>
        <v>MO6003</v>
      </c>
      <c r="E5627" s="1514" t="s">
        <v>122</v>
      </c>
      <c r="F5627" s="1390">
        <v>650</v>
      </c>
      <c r="G5627" s="1283">
        <v>6.41</v>
      </c>
      <c r="H5627" s="1283"/>
      <c r="I5627" s="1283"/>
      <c r="J5627" s="1283"/>
      <c r="K5627" s="1283"/>
      <c r="L5627" s="1283"/>
      <c r="M5627" s="1283"/>
      <c r="N5627" s="1283"/>
      <c r="O5627" s="1283"/>
      <c r="P5627" s="1283"/>
      <c r="R5627" s="1067"/>
      <c r="Z5627" s="21"/>
      <c r="AH5627"/>
    </row>
    <row r="5628" spans="1:34" ht="11.25" customHeight="1">
      <c r="A5628"/>
      <c r="B5628" s="1281" t="s">
        <v>28</v>
      </c>
      <c r="C5628" s="1282">
        <v>6005</v>
      </c>
      <c r="D5628" s="1341" t="str">
        <f t="shared" si="101"/>
        <v>MO6005</v>
      </c>
      <c r="E5628" s="1514" t="s">
        <v>122</v>
      </c>
      <c r="F5628" s="1390">
        <v>600</v>
      </c>
      <c r="G5628" s="1283">
        <v>6.05</v>
      </c>
      <c r="H5628" s="1283"/>
      <c r="I5628" s="1283"/>
      <c r="J5628" s="1283"/>
      <c r="K5628" s="1283"/>
      <c r="L5628" s="1283"/>
      <c r="M5628" s="1283"/>
      <c r="N5628" s="1283"/>
      <c r="O5628" s="1283"/>
      <c r="P5628" s="1283"/>
      <c r="R5628" s="1067"/>
      <c r="Z5628" s="21"/>
      <c r="AH5628"/>
    </row>
    <row r="5629" spans="1:34" ht="11.25" customHeight="1">
      <c r="A5629"/>
      <c r="B5629" s="1281" t="s">
        <v>28</v>
      </c>
      <c r="C5629" s="1282">
        <v>6045</v>
      </c>
      <c r="D5629" s="1341" t="str">
        <f t="shared" si="101"/>
        <v>MO6045</v>
      </c>
      <c r="E5629" s="1514" t="s">
        <v>122</v>
      </c>
      <c r="F5629" s="1390">
        <v>550</v>
      </c>
      <c r="G5629" s="1283">
        <v>4.93</v>
      </c>
      <c r="H5629" s="1283"/>
      <c r="I5629" s="1283"/>
      <c r="J5629" s="1283"/>
      <c r="K5629" s="1283"/>
      <c r="L5629" s="1283"/>
      <c r="M5629" s="1283"/>
      <c r="N5629" s="1283"/>
      <c r="O5629" s="1283"/>
      <c r="P5629" s="1283"/>
      <c r="R5629" s="1067"/>
      <c r="Z5629" s="21"/>
      <c r="AH5629"/>
    </row>
    <row r="5630" spans="1:34" ht="11.25" customHeight="1">
      <c r="A5630"/>
      <c r="B5630" s="1281" t="s">
        <v>28</v>
      </c>
      <c r="C5630" s="1282">
        <v>6204</v>
      </c>
      <c r="D5630" s="1341" t="str">
        <f t="shared" si="101"/>
        <v>MO6204</v>
      </c>
      <c r="E5630" s="1514" t="s">
        <v>122</v>
      </c>
      <c r="F5630" s="1390">
        <v>900</v>
      </c>
      <c r="G5630" s="1283">
        <v>10.220000000000001</v>
      </c>
      <c r="H5630" s="1283"/>
      <c r="I5630" s="1283"/>
      <c r="J5630" s="1283"/>
      <c r="K5630" s="1283"/>
      <c r="L5630" s="1283"/>
      <c r="M5630" s="1283"/>
      <c r="N5630" s="1283"/>
      <c r="O5630" s="1283"/>
      <c r="P5630" s="1283"/>
      <c r="R5630" s="1067"/>
      <c r="Z5630" s="21"/>
      <c r="AH5630"/>
    </row>
    <row r="5631" spans="1:34" ht="11.25" customHeight="1">
      <c r="A5631"/>
      <c r="B5631" s="1281" t="s">
        <v>28</v>
      </c>
      <c r="C5631" s="1282">
        <v>6206</v>
      </c>
      <c r="D5631" s="1341" t="str">
        <f t="shared" si="101"/>
        <v>MO6206</v>
      </c>
      <c r="E5631" s="1514" t="s">
        <v>122</v>
      </c>
      <c r="F5631" s="1390">
        <v>500</v>
      </c>
      <c r="G5631" s="1283">
        <v>3.19</v>
      </c>
      <c r="H5631" s="1283"/>
      <c r="I5631" s="1283"/>
      <c r="J5631" s="1283"/>
      <c r="K5631" s="1283"/>
      <c r="L5631" s="1283"/>
      <c r="M5631" s="1283"/>
      <c r="N5631" s="1283"/>
      <c r="O5631" s="1283"/>
      <c r="P5631" s="1283"/>
      <c r="R5631" s="1067"/>
      <c r="Z5631" s="21"/>
      <c r="AH5631"/>
    </row>
    <row r="5632" spans="1:34" ht="11.25" customHeight="1">
      <c r="A5632"/>
      <c r="B5632" s="1281" t="s">
        <v>28</v>
      </c>
      <c r="C5632" s="1282">
        <v>6213</v>
      </c>
      <c r="D5632" s="1341" t="str">
        <f t="shared" si="101"/>
        <v>MO6213</v>
      </c>
      <c r="E5632" s="1514" t="s">
        <v>122</v>
      </c>
      <c r="F5632" s="1390">
        <v>500</v>
      </c>
      <c r="G5632" s="1283">
        <v>1.55</v>
      </c>
      <c r="H5632" s="1283"/>
      <c r="I5632" s="1283"/>
      <c r="J5632" s="1283"/>
      <c r="K5632" s="1283"/>
      <c r="L5632" s="1283"/>
      <c r="M5632" s="1283"/>
      <c r="N5632" s="1283"/>
      <c r="O5632" s="1283"/>
      <c r="P5632" s="1283"/>
      <c r="R5632" s="1067"/>
      <c r="Z5632" s="21"/>
      <c r="AH5632"/>
    </row>
    <row r="5633" spans="1:34" ht="11.25" customHeight="1">
      <c r="A5633"/>
      <c r="B5633" s="1281" t="s">
        <v>28</v>
      </c>
      <c r="C5633" s="1282">
        <v>6214</v>
      </c>
      <c r="D5633" s="1341" t="str">
        <f t="shared" si="101"/>
        <v>MO6214</v>
      </c>
      <c r="E5633" s="1514" t="s">
        <v>122</v>
      </c>
      <c r="F5633" s="1390">
        <v>500</v>
      </c>
      <c r="G5633" s="1283">
        <v>2.13</v>
      </c>
      <c r="H5633" s="1283"/>
      <c r="I5633" s="1283"/>
      <c r="J5633" s="1283"/>
      <c r="K5633" s="1283"/>
      <c r="L5633" s="1283"/>
      <c r="M5633" s="1283"/>
      <c r="N5633" s="1283"/>
      <c r="O5633" s="1283"/>
      <c r="P5633" s="1283"/>
      <c r="R5633" s="1067"/>
      <c r="Z5633" s="21"/>
      <c r="AH5633"/>
    </row>
    <row r="5634" spans="1:34" ht="11.25" customHeight="1">
      <c r="A5634"/>
      <c r="B5634" s="1281" t="s">
        <v>28</v>
      </c>
      <c r="C5634" s="1282">
        <v>6216</v>
      </c>
      <c r="D5634" s="1341" t="str">
        <f t="shared" si="101"/>
        <v>MO6216</v>
      </c>
      <c r="E5634" s="1514" t="s">
        <v>122</v>
      </c>
      <c r="F5634" s="1390">
        <v>600</v>
      </c>
      <c r="G5634" s="1283">
        <v>5.61</v>
      </c>
      <c r="H5634" s="1283"/>
      <c r="I5634" s="1283"/>
      <c r="J5634" s="1283"/>
      <c r="K5634" s="1283"/>
      <c r="L5634" s="1283"/>
      <c r="M5634" s="1283"/>
      <c r="N5634" s="1283"/>
      <c r="O5634" s="1283"/>
      <c r="P5634" s="1283"/>
      <c r="R5634" s="1067"/>
      <c r="Z5634" s="21"/>
      <c r="AH5634"/>
    </row>
    <row r="5635" spans="1:34" ht="11.25" customHeight="1">
      <c r="A5635"/>
      <c r="B5635" s="1281" t="s">
        <v>28</v>
      </c>
      <c r="C5635" s="1282">
        <v>6217</v>
      </c>
      <c r="D5635" s="1341" t="str">
        <f t="shared" si="101"/>
        <v>MO6217</v>
      </c>
      <c r="E5635" s="1514" t="s">
        <v>124</v>
      </c>
      <c r="F5635" s="1390">
        <v>500</v>
      </c>
      <c r="G5635" s="1283">
        <v>4.41</v>
      </c>
      <c r="H5635" s="1283"/>
      <c r="I5635" s="1283"/>
      <c r="J5635" s="1283"/>
      <c r="K5635" s="1283"/>
      <c r="L5635" s="1283"/>
      <c r="M5635" s="1283"/>
      <c r="N5635" s="1283"/>
      <c r="O5635" s="1283"/>
      <c r="P5635" s="1283"/>
      <c r="R5635" s="1067"/>
      <c r="Z5635" s="21"/>
      <c r="AH5635"/>
    </row>
    <row r="5636" spans="1:34" ht="11.25" customHeight="1">
      <c r="A5636"/>
      <c r="B5636" s="1281" t="s">
        <v>28</v>
      </c>
      <c r="C5636" s="1282">
        <v>6229</v>
      </c>
      <c r="D5636" s="1341" t="str">
        <f t="shared" si="101"/>
        <v>MO6229</v>
      </c>
      <c r="E5636" s="1514" t="s">
        <v>123</v>
      </c>
      <c r="F5636" s="1390">
        <v>600</v>
      </c>
      <c r="G5636" s="1283">
        <v>5.8</v>
      </c>
      <c r="H5636" s="1283"/>
      <c r="I5636" s="1283"/>
      <c r="J5636" s="1283"/>
      <c r="K5636" s="1283"/>
      <c r="L5636" s="1283"/>
      <c r="M5636" s="1283"/>
      <c r="N5636" s="1283"/>
      <c r="O5636" s="1283"/>
      <c r="P5636" s="1283"/>
      <c r="R5636" s="1067"/>
      <c r="Z5636" s="21"/>
      <c r="AH5636"/>
    </row>
    <row r="5637" spans="1:34" ht="11.25" customHeight="1">
      <c r="A5637"/>
      <c r="B5637" s="1281" t="s">
        <v>28</v>
      </c>
      <c r="C5637" s="1282">
        <v>6233</v>
      </c>
      <c r="D5637" s="1341" t="str">
        <f t="shared" si="101"/>
        <v>MO6233</v>
      </c>
      <c r="E5637" s="1514" t="s">
        <v>123</v>
      </c>
      <c r="F5637" s="1390">
        <v>500</v>
      </c>
      <c r="G5637" s="1283">
        <v>2.9</v>
      </c>
      <c r="H5637" s="1283"/>
      <c r="I5637" s="1283"/>
      <c r="J5637" s="1283"/>
      <c r="K5637" s="1283"/>
      <c r="L5637" s="1283"/>
      <c r="M5637" s="1283"/>
      <c r="N5637" s="1283"/>
      <c r="O5637" s="1283"/>
      <c r="P5637" s="1283"/>
      <c r="R5637" s="1067"/>
      <c r="Z5637" s="21"/>
      <c r="AH5637"/>
    </row>
    <row r="5638" spans="1:34" ht="11.25" customHeight="1">
      <c r="A5638"/>
      <c r="B5638" s="1281" t="s">
        <v>28</v>
      </c>
      <c r="C5638" s="1282">
        <v>6235</v>
      </c>
      <c r="D5638" s="1341" t="str">
        <f t="shared" si="101"/>
        <v>MO6235</v>
      </c>
      <c r="E5638" s="1514" t="s">
        <v>122</v>
      </c>
      <c r="F5638" s="1390">
        <v>700</v>
      </c>
      <c r="G5638" s="1283">
        <v>7.25</v>
      </c>
      <c r="H5638" s="1283"/>
      <c r="I5638" s="1283"/>
      <c r="J5638" s="1283"/>
      <c r="K5638" s="1283"/>
      <c r="L5638" s="1283"/>
      <c r="M5638" s="1283"/>
      <c r="N5638" s="1283"/>
      <c r="O5638" s="1283"/>
      <c r="P5638" s="1283"/>
      <c r="R5638" s="1067"/>
      <c r="Z5638" s="21"/>
      <c r="AH5638"/>
    </row>
    <row r="5639" spans="1:34" ht="11.25" customHeight="1">
      <c r="A5639"/>
      <c r="B5639" s="1281" t="s">
        <v>28</v>
      </c>
      <c r="C5639" s="1282">
        <v>6236</v>
      </c>
      <c r="D5639" s="1341" t="str">
        <f t="shared" si="101"/>
        <v>MO6236</v>
      </c>
      <c r="E5639" s="1514" t="s">
        <v>122</v>
      </c>
      <c r="F5639" s="1390">
        <v>700</v>
      </c>
      <c r="G5639" s="1283">
        <v>7.2</v>
      </c>
      <c r="H5639" s="1283"/>
      <c r="I5639" s="1283"/>
      <c r="J5639" s="1283"/>
      <c r="K5639" s="1283"/>
      <c r="L5639" s="1283"/>
      <c r="M5639" s="1283"/>
      <c r="N5639" s="1283"/>
      <c r="O5639" s="1283"/>
      <c r="P5639" s="1283"/>
      <c r="R5639" s="1067"/>
      <c r="Z5639" s="21"/>
      <c r="AH5639"/>
    </row>
    <row r="5640" spans="1:34" ht="11.25" customHeight="1">
      <c r="A5640"/>
      <c r="B5640" s="1281" t="s">
        <v>28</v>
      </c>
      <c r="C5640" s="1282">
        <v>6237</v>
      </c>
      <c r="D5640" s="1341" t="str">
        <f t="shared" si="101"/>
        <v>MO6237</v>
      </c>
      <c r="E5640" s="1514" t="s">
        <v>123</v>
      </c>
      <c r="F5640" s="1390">
        <v>500</v>
      </c>
      <c r="G5640" s="1283">
        <v>1.62</v>
      </c>
      <c r="H5640" s="1283"/>
      <c r="I5640" s="1283"/>
      <c r="J5640" s="1283"/>
      <c r="K5640" s="1283"/>
      <c r="L5640" s="1283"/>
      <c r="M5640" s="1283"/>
      <c r="N5640" s="1283"/>
      <c r="O5640" s="1283"/>
      <c r="P5640" s="1283"/>
      <c r="R5640" s="1067"/>
      <c r="Z5640" s="21"/>
      <c r="AH5640"/>
    </row>
    <row r="5641" spans="1:34" ht="11.25" customHeight="1">
      <c r="A5641"/>
      <c r="B5641" s="1281" t="s">
        <v>28</v>
      </c>
      <c r="C5641" s="1282">
        <v>6251</v>
      </c>
      <c r="D5641" s="1341" t="str">
        <f t="shared" si="101"/>
        <v>MO6251</v>
      </c>
      <c r="E5641" s="1514" t="s">
        <v>122</v>
      </c>
      <c r="F5641" s="1390">
        <v>500</v>
      </c>
      <c r="G5641" s="1283">
        <v>4.0599999999999996</v>
      </c>
      <c r="H5641" s="1283"/>
      <c r="I5641" s="1283"/>
      <c r="J5641" s="1283"/>
      <c r="K5641" s="1283"/>
      <c r="L5641" s="1283"/>
      <c r="M5641" s="1283"/>
      <c r="N5641" s="1283"/>
      <c r="O5641" s="1283"/>
      <c r="P5641" s="1283"/>
      <c r="R5641" s="1067"/>
      <c r="Z5641" s="21"/>
      <c r="AH5641"/>
    </row>
    <row r="5642" spans="1:34" ht="11.25" customHeight="1">
      <c r="A5642"/>
      <c r="B5642" s="1281" t="s">
        <v>28</v>
      </c>
      <c r="C5642" s="1282">
        <v>6252</v>
      </c>
      <c r="D5642" s="1341" t="str">
        <f t="shared" si="101"/>
        <v>MO6252</v>
      </c>
      <c r="E5642" s="1514" t="s">
        <v>122</v>
      </c>
      <c r="F5642" s="1390">
        <v>500</v>
      </c>
      <c r="G5642" s="1283">
        <v>3.91</v>
      </c>
      <c r="H5642" s="1283"/>
      <c r="I5642" s="1283"/>
      <c r="J5642" s="1283"/>
      <c r="K5642" s="1283"/>
      <c r="L5642" s="1283"/>
      <c r="M5642" s="1283"/>
      <c r="N5642" s="1283"/>
      <c r="O5642" s="1283"/>
      <c r="P5642" s="1283"/>
      <c r="R5642" s="1067"/>
      <c r="Z5642" s="21"/>
      <c r="AH5642"/>
    </row>
    <row r="5643" spans="1:34" ht="11.25" customHeight="1">
      <c r="A5643"/>
      <c r="B5643" s="1281" t="s">
        <v>28</v>
      </c>
      <c r="C5643" s="1282">
        <v>6306</v>
      </c>
      <c r="D5643" s="1341" t="str">
        <f t="shared" si="101"/>
        <v>MO6306</v>
      </c>
      <c r="E5643" s="1514" t="s">
        <v>123</v>
      </c>
      <c r="F5643" s="1390">
        <v>650</v>
      </c>
      <c r="G5643" s="1283">
        <v>6.34</v>
      </c>
      <c r="H5643" s="1283"/>
      <c r="I5643" s="1283"/>
      <c r="J5643" s="1283"/>
      <c r="K5643" s="1283"/>
      <c r="L5643" s="1283"/>
      <c r="M5643" s="1283"/>
      <c r="N5643" s="1283"/>
      <c r="O5643" s="1283"/>
      <c r="P5643" s="1283"/>
      <c r="R5643" s="1067"/>
      <c r="Z5643" s="21"/>
      <c r="AH5643"/>
    </row>
    <row r="5644" spans="1:34" ht="11.25" customHeight="1">
      <c r="A5644"/>
      <c r="B5644" s="1281" t="s">
        <v>28</v>
      </c>
      <c r="C5644" s="1282">
        <v>6319</v>
      </c>
      <c r="D5644" s="1341" t="str">
        <f t="shared" ref="D5644:D5707" si="102">B5644&amp;TEXT(C5644,"0000")</f>
        <v>MO6319</v>
      </c>
      <c r="E5644" s="1514" t="s">
        <v>123</v>
      </c>
      <c r="F5644" s="1390">
        <v>500</v>
      </c>
      <c r="G5644" s="1283">
        <v>4.62</v>
      </c>
      <c r="H5644" s="1283"/>
      <c r="I5644" s="1283"/>
      <c r="J5644" s="1283"/>
      <c r="K5644" s="1283"/>
      <c r="L5644" s="1283"/>
      <c r="M5644" s="1283"/>
      <c r="N5644" s="1283"/>
      <c r="O5644" s="1283"/>
      <c r="P5644" s="1283"/>
      <c r="R5644" s="1067"/>
      <c r="Z5644" s="21"/>
      <c r="AH5644"/>
    </row>
    <row r="5645" spans="1:34" ht="11.25" customHeight="1">
      <c r="A5645"/>
      <c r="B5645" s="1281" t="s">
        <v>28</v>
      </c>
      <c r="C5645" s="1282">
        <v>6325</v>
      </c>
      <c r="D5645" s="1341" t="str">
        <f t="shared" si="102"/>
        <v>MO6325</v>
      </c>
      <c r="E5645" s="1514" t="s">
        <v>124</v>
      </c>
      <c r="F5645" s="1390">
        <v>500</v>
      </c>
      <c r="G5645" s="1283">
        <v>3.92</v>
      </c>
      <c r="H5645" s="1283"/>
      <c r="I5645" s="1283"/>
      <c r="J5645" s="1283"/>
      <c r="K5645" s="1283"/>
      <c r="L5645" s="1283"/>
      <c r="M5645" s="1283"/>
      <c r="N5645" s="1283"/>
      <c r="O5645" s="1283"/>
      <c r="P5645" s="1283"/>
      <c r="R5645" s="1067"/>
      <c r="Z5645" s="21"/>
      <c r="AH5645"/>
    </row>
    <row r="5646" spans="1:34" ht="11.25" customHeight="1">
      <c r="A5646"/>
      <c r="B5646" s="1281" t="s">
        <v>28</v>
      </c>
      <c r="C5646" s="1282">
        <v>6400</v>
      </c>
      <c r="D5646" s="1341" t="str">
        <f t="shared" si="102"/>
        <v>MO6400</v>
      </c>
      <c r="E5646" s="1514" t="s">
        <v>125</v>
      </c>
      <c r="F5646" s="1390">
        <v>700</v>
      </c>
      <c r="G5646" s="1283">
        <v>6.92</v>
      </c>
      <c r="H5646" s="1283"/>
      <c r="I5646" s="1283"/>
      <c r="J5646" s="1283"/>
      <c r="K5646" s="1283"/>
      <c r="L5646" s="1283"/>
      <c r="M5646" s="1283"/>
      <c r="N5646" s="1283"/>
      <c r="O5646" s="1283"/>
      <c r="P5646" s="1283"/>
      <c r="R5646" s="1067"/>
      <c r="Z5646" s="21"/>
      <c r="AH5646"/>
    </row>
    <row r="5647" spans="1:34" ht="11.25" customHeight="1">
      <c r="A5647"/>
      <c r="B5647" s="1281" t="s">
        <v>28</v>
      </c>
      <c r="C5647" s="1282">
        <v>6503</v>
      </c>
      <c r="D5647" s="1341" t="str">
        <f t="shared" si="102"/>
        <v>MO6503</v>
      </c>
      <c r="E5647" s="1514" t="s">
        <v>125</v>
      </c>
      <c r="F5647" s="1390">
        <v>500</v>
      </c>
      <c r="G5647" s="1283">
        <v>2.8</v>
      </c>
      <c r="H5647" s="1283"/>
      <c r="I5647" s="1283"/>
      <c r="J5647" s="1283"/>
      <c r="K5647" s="1283"/>
      <c r="L5647" s="1283"/>
      <c r="M5647" s="1283"/>
      <c r="N5647" s="1283"/>
      <c r="O5647" s="1283"/>
      <c r="P5647" s="1283"/>
      <c r="R5647" s="1067"/>
      <c r="Z5647" s="21"/>
      <c r="AH5647"/>
    </row>
    <row r="5648" spans="1:34" ht="11.25" customHeight="1">
      <c r="A5648"/>
      <c r="B5648" s="1281" t="s">
        <v>28</v>
      </c>
      <c r="C5648" s="1282">
        <v>6504</v>
      </c>
      <c r="D5648" s="1341" t="str">
        <f t="shared" si="102"/>
        <v>MO6504</v>
      </c>
      <c r="E5648" s="1514" t="s">
        <v>121</v>
      </c>
      <c r="F5648" s="1390">
        <v>500</v>
      </c>
      <c r="G5648" s="1283">
        <v>3.15</v>
      </c>
      <c r="H5648" s="1283"/>
      <c r="I5648" s="1283"/>
      <c r="J5648" s="1283"/>
      <c r="K5648" s="1283"/>
      <c r="L5648" s="1283"/>
      <c r="M5648" s="1283"/>
      <c r="N5648" s="1283"/>
      <c r="O5648" s="1283"/>
      <c r="P5648" s="1283"/>
      <c r="R5648" s="1067"/>
      <c r="Z5648" s="21"/>
      <c r="AH5648"/>
    </row>
    <row r="5649" spans="1:34" ht="11.25" customHeight="1">
      <c r="A5649"/>
      <c r="B5649" s="1281" t="s">
        <v>28</v>
      </c>
      <c r="C5649" s="1282">
        <v>6702</v>
      </c>
      <c r="D5649" s="1341" t="str">
        <f t="shared" si="102"/>
        <v>MO6702</v>
      </c>
      <c r="E5649" s="1514" t="s">
        <v>122</v>
      </c>
      <c r="F5649" s="1390">
        <v>550</v>
      </c>
      <c r="G5649" s="1283">
        <v>4.96</v>
      </c>
      <c r="H5649" s="1283"/>
      <c r="I5649" s="1283"/>
      <c r="J5649" s="1283"/>
      <c r="K5649" s="1283"/>
      <c r="L5649" s="1283"/>
      <c r="M5649" s="1283"/>
      <c r="N5649" s="1283"/>
      <c r="O5649" s="1283"/>
      <c r="P5649" s="1283"/>
      <c r="R5649" s="1067"/>
      <c r="Z5649" s="21"/>
      <c r="AH5649"/>
    </row>
    <row r="5650" spans="1:34" ht="11.25" customHeight="1">
      <c r="A5650"/>
      <c r="B5650" s="1281" t="s">
        <v>28</v>
      </c>
      <c r="C5650" s="1282">
        <v>6703</v>
      </c>
      <c r="D5650" s="1341" t="str">
        <f t="shared" si="102"/>
        <v>MO6703</v>
      </c>
      <c r="E5650" s="1514" t="s">
        <v>122</v>
      </c>
      <c r="F5650" s="1390">
        <v>850</v>
      </c>
      <c r="G5650" s="1283">
        <v>9.07</v>
      </c>
      <c r="H5650" s="1283"/>
      <c r="I5650" s="1283"/>
      <c r="J5650" s="1283"/>
      <c r="K5650" s="1283"/>
      <c r="L5650" s="1283"/>
      <c r="M5650" s="1283"/>
      <c r="N5650" s="1283"/>
      <c r="O5650" s="1283"/>
      <c r="P5650" s="1283"/>
      <c r="R5650" s="1067"/>
      <c r="Z5650" s="21"/>
      <c r="AH5650"/>
    </row>
    <row r="5651" spans="1:34" ht="11.25" customHeight="1">
      <c r="A5651"/>
      <c r="B5651" s="1281" t="s">
        <v>28</v>
      </c>
      <c r="C5651" s="1282">
        <v>6704</v>
      </c>
      <c r="D5651" s="1341" t="str">
        <f t="shared" si="102"/>
        <v>MO6704</v>
      </c>
      <c r="E5651" s="1514" t="s">
        <v>122</v>
      </c>
      <c r="F5651" s="1390">
        <v>600</v>
      </c>
      <c r="G5651" s="1283">
        <v>5.5</v>
      </c>
      <c r="H5651" s="1283"/>
      <c r="I5651" s="1283"/>
      <c r="J5651" s="1283"/>
      <c r="K5651" s="1283"/>
      <c r="L5651" s="1283"/>
      <c r="M5651" s="1283"/>
      <c r="N5651" s="1283"/>
      <c r="O5651" s="1283"/>
      <c r="P5651" s="1283"/>
      <c r="R5651" s="1067"/>
      <c r="Z5651" s="21"/>
      <c r="AH5651"/>
    </row>
    <row r="5652" spans="1:34" ht="11.25" customHeight="1">
      <c r="A5652"/>
      <c r="B5652" s="1281" t="s">
        <v>28</v>
      </c>
      <c r="C5652" s="1282">
        <v>6824</v>
      </c>
      <c r="D5652" s="1341" t="str">
        <f t="shared" si="102"/>
        <v>MO6824</v>
      </c>
      <c r="E5652" s="1514" t="s">
        <v>122</v>
      </c>
      <c r="F5652" s="1390">
        <v>850</v>
      </c>
      <c r="G5652" s="1283">
        <v>9.3000000000000007</v>
      </c>
      <c r="H5652" s="1283"/>
      <c r="I5652" s="1283"/>
      <c r="J5652" s="1283"/>
      <c r="K5652" s="1283"/>
      <c r="L5652" s="1283"/>
      <c r="M5652" s="1283"/>
      <c r="N5652" s="1283"/>
      <c r="O5652" s="1283"/>
      <c r="P5652" s="1283"/>
      <c r="R5652" s="1067"/>
      <c r="Z5652" s="21"/>
      <c r="AH5652"/>
    </row>
    <row r="5653" spans="1:34" ht="11.25" customHeight="1">
      <c r="A5653"/>
      <c r="B5653" s="1281" t="s">
        <v>28</v>
      </c>
      <c r="C5653" s="1282">
        <v>6825</v>
      </c>
      <c r="D5653" s="1341" t="str">
        <f t="shared" si="102"/>
        <v>MO6825</v>
      </c>
      <c r="E5653" s="1514" t="s">
        <v>122</v>
      </c>
      <c r="F5653" s="1390">
        <v>500</v>
      </c>
      <c r="G5653" s="1283">
        <v>3.61</v>
      </c>
      <c r="H5653" s="1283"/>
      <c r="I5653" s="1283"/>
      <c r="J5653" s="1283"/>
      <c r="K5653" s="1283"/>
      <c r="L5653" s="1283"/>
      <c r="M5653" s="1283"/>
      <c r="N5653" s="1283"/>
      <c r="O5653" s="1283"/>
      <c r="P5653" s="1283"/>
      <c r="R5653" s="1067"/>
      <c r="Z5653" s="21"/>
      <c r="AH5653"/>
    </row>
    <row r="5654" spans="1:34" ht="11.25" customHeight="1">
      <c r="A5654"/>
      <c r="B5654" s="1281" t="s">
        <v>28</v>
      </c>
      <c r="C5654" s="1282">
        <v>6826</v>
      </c>
      <c r="D5654" s="1341" t="str">
        <f t="shared" si="102"/>
        <v>MO6826</v>
      </c>
      <c r="E5654" s="1514" t="s">
        <v>122</v>
      </c>
      <c r="F5654" s="1390">
        <v>600</v>
      </c>
      <c r="G5654" s="1283">
        <v>5.5</v>
      </c>
      <c r="H5654" s="1283"/>
      <c r="I5654" s="1283"/>
      <c r="J5654" s="1283"/>
      <c r="K5654" s="1283"/>
      <c r="L5654" s="1283"/>
      <c r="M5654" s="1283"/>
      <c r="N5654" s="1283"/>
      <c r="O5654" s="1283"/>
      <c r="P5654" s="1283"/>
      <c r="R5654" s="1067"/>
      <c r="Z5654" s="21"/>
      <c r="AH5654"/>
    </row>
    <row r="5655" spans="1:34" ht="11.25" customHeight="1">
      <c r="A5655"/>
      <c r="B5655" s="1281" t="s">
        <v>28</v>
      </c>
      <c r="C5655" s="1282">
        <v>6834</v>
      </c>
      <c r="D5655" s="1341" t="str">
        <f t="shared" si="102"/>
        <v>MO6834</v>
      </c>
      <c r="E5655" s="1514" t="s">
        <v>123</v>
      </c>
      <c r="F5655" s="1390">
        <v>500</v>
      </c>
      <c r="G5655" s="1283">
        <v>3.67</v>
      </c>
      <c r="H5655" s="1283"/>
      <c r="I5655" s="1283"/>
      <c r="J5655" s="1283"/>
      <c r="K5655" s="1283"/>
      <c r="L5655" s="1283"/>
      <c r="M5655" s="1283"/>
      <c r="N5655" s="1283"/>
      <c r="O5655" s="1283"/>
      <c r="P5655" s="1283"/>
      <c r="R5655" s="1067"/>
      <c r="Z5655" s="21"/>
      <c r="AH5655"/>
    </row>
    <row r="5656" spans="1:34" ht="11.25" customHeight="1">
      <c r="A5656"/>
      <c r="B5656" s="1281" t="s">
        <v>28</v>
      </c>
      <c r="C5656" s="1282">
        <v>6835</v>
      </c>
      <c r="D5656" s="1341" t="str">
        <f t="shared" si="102"/>
        <v>MO6835</v>
      </c>
      <c r="E5656" s="1514" t="s">
        <v>123</v>
      </c>
      <c r="F5656" s="1390">
        <v>500</v>
      </c>
      <c r="G5656" s="1283">
        <v>3.67</v>
      </c>
      <c r="H5656" s="1283"/>
      <c r="I5656" s="1283"/>
      <c r="J5656" s="1283"/>
      <c r="K5656" s="1283"/>
      <c r="L5656" s="1283"/>
      <c r="M5656" s="1283"/>
      <c r="N5656" s="1283"/>
      <c r="O5656" s="1283"/>
      <c r="P5656" s="1283"/>
      <c r="R5656" s="1067"/>
      <c r="Z5656" s="21"/>
      <c r="AH5656"/>
    </row>
    <row r="5657" spans="1:34" ht="11.25" customHeight="1">
      <c r="A5657"/>
      <c r="B5657" s="1281" t="s">
        <v>28</v>
      </c>
      <c r="C5657" s="1282">
        <v>6836</v>
      </c>
      <c r="D5657" s="1341" t="str">
        <f t="shared" si="102"/>
        <v>MO6836</v>
      </c>
      <c r="E5657" s="1514" t="s">
        <v>124</v>
      </c>
      <c r="F5657" s="1390">
        <v>500</v>
      </c>
      <c r="G5657" s="1283">
        <v>4.33</v>
      </c>
      <c r="H5657" s="1283"/>
      <c r="I5657" s="1283"/>
      <c r="J5657" s="1283"/>
      <c r="K5657" s="1283"/>
      <c r="L5657" s="1283"/>
      <c r="M5657" s="1283"/>
      <c r="N5657" s="1283"/>
      <c r="O5657" s="1283"/>
      <c r="P5657" s="1283"/>
      <c r="R5657" s="1067"/>
      <c r="Z5657" s="21"/>
      <c r="AH5657"/>
    </row>
    <row r="5658" spans="1:34" ht="11.25" customHeight="1">
      <c r="A5658"/>
      <c r="B5658" s="1281" t="s">
        <v>28</v>
      </c>
      <c r="C5658" s="1282">
        <v>6845</v>
      </c>
      <c r="D5658" s="1341" t="str">
        <f t="shared" si="102"/>
        <v>MO6845</v>
      </c>
      <c r="E5658" s="1514" t="s">
        <v>122</v>
      </c>
      <c r="F5658" s="1390">
        <v>0</v>
      </c>
      <c r="G5658" s="1283">
        <v>99.99</v>
      </c>
      <c r="H5658" s="1283"/>
      <c r="I5658" s="1283"/>
      <c r="J5658" s="1283"/>
      <c r="K5658" s="1283"/>
      <c r="L5658" s="1283"/>
      <c r="M5658" s="1283"/>
      <c r="N5658" s="1283"/>
      <c r="O5658" s="1283"/>
      <c r="P5658" s="1283"/>
      <c r="R5658" s="1067"/>
      <c r="Z5658" s="21"/>
      <c r="AH5658"/>
    </row>
    <row r="5659" spans="1:34" ht="11.25" customHeight="1">
      <c r="A5659"/>
      <c r="B5659" s="1281" t="s">
        <v>28</v>
      </c>
      <c r="C5659" s="1282">
        <v>6872</v>
      </c>
      <c r="D5659" s="1341" t="str">
        <f t="shared" si="102"/>
        <v>MO6872</v>
      </c>
      <c r="E5659" s="1514" t="s">
        <v>122</v>
      </c>
      <c r="F5659" s="1390">
        <v>1100</v>
      </c>
      <c r="G5659" s="1283">
        <v>12.77</v>
      </c>
      <c r="H5659" s="1283"/>
      <c r="I5659" s="1283"/>
      <c r="J5659" s="1283"/>
      <c r="K5659" s="1283"/>
      <c r="L5659" s="1283"/>
      <c r="M5659" s="1283"/>
      <c r="N5659" s="1283"/>
      <c r="O5659" s="1283"/>
      <c r="P5659" s="1283"/>
      <c r="R5659" s="1067"/>
      <c r="Z5659" s="21"/>
      <c r="AH5659"/>
    </row>
    <row r="5660" spans="1:34" ht="11.25" customHeight="1">
      <c r="A5660"/>
      <c r="B5660" s="1281" t="s">
        <v>28</v>
      </c>
      <c r="C5660" s="1282">
        <v>6874</v>
      </c>
      <c r="D5660" s="1341" t="str">
        <f t="shared" si="102"/>
        <v>MO6874</v>
      </c>
      <c r="E5660" s="1514" t="s">
        <v>122</v>
      </c>
      <c r="F5660" s="1390">
        <v>1650</v>
      </c>
      <c r="G5660" s="1283">
        <v>20.48</v>
      </c>
      <c r="H5660" s="1283"/>
      <c r="I5660" s="1283"/>
      <c r="J5660" s="1283"/>
      <c r="K5660" s="1283"/>
      <c r="L5660" s="1283"/>
      <c r="M5660" s="1283"/>
      <c r="N5660" s="1283"/>
      <c r="O5660" s="1283"/>
      <c r="P5660" s="1283"/>
      <c r="R5660" s="1067"/>
      <c r="Z5660" s="21"/>
      <c r="AH5660"/>
    </row>
    <row r="5661" spans="1:34" ht="11.25" customHeight="1">
      <c r="A5661"/>
      <c r="B5661" s="1281" t="s">
        <v>28</v>
      </c>
      <c r="C5661" s="1282">
        <v>6882</v>
      </c>
      <c r="D5661" s="1341" t="str">
        <f t="shared" si="102"/>
        <v>MO6882</v>
      </c>
      <c r="E5661" s="1514" t="s">
        <v>122</v>
      </c>
      <c r="F5661" s="1390">
        <v>500</v>
      </c>
      <c r="G5661" s="1283">
        <v>4.42</v>
      </c>
      <c r="H5661" s="1283"/>
      <c r="I5661" s="1283"/>
      <c r="J5661" s="1283"/>
      <c r="K5661" s="1283"/>
      <c r="L5661" s="1283"/>
      <c r="M5661" s="1283"/>
      <c r="N5661" s="1283"/>
      <c r="O5661" s="1283"/>
      <c r="P5661" s="1283"/>
      <c r="R5661" s="1067"/>
      <c r="Z5661" s="21"/>
      <c r="AH5661"/>
    </row>
    <row r="5662" spans="1:34" ht="11.25" customHeight="1">
      <c r="A5662"/>
      <c r="B5662" s="1281" t="s">
        <v>28</v>
      </c>
      <c r="C5662" s="1282">
        <v>6884</v>
      </c>
      <c r="D5662" s="1341" t="str">
        <f t="shared" si="102"/>
        <v>MO6884</v>
      </c>
      <c r="E5662" s="1514" t="s">
        <v>122</v>
      </c>
      <c r="F5662" s="1390">
        <v>700</v>
      </c>
      <c r="G5662" s="1283">
        <v>7.04</v>
      </c>
      <c r="H5662" s="1283"/>
      <c r="I5662" s="1283"/>
      <c r="J5662" s="1283"/>
      <c r="K5662" s="1283"/>
      <c r="L5662" s="1283"/>
      <c r="M5662" s="1283"/>
      <c r="N5662" s="1283"/>
      <c r="O5662" s="1283"/>
      <c r="P5662" s="1283"/>
      <c r="R5662" s="1067"/>
      <c r="Z5662" s="21"/>
      <c r="AH5662"/>
    </row>
    <row r="5663" spans="1:34" ht="11.25" customHeight="1">
      <c r="A5663"/>
      <c r="B5663" s="1281" t="s">
        <v>28</v>
      </c>
      <c r="C5663" s="1282">
        <v>7016</v>
      </c>
      <c r="D5663" s="1341" t="str">
        <f t="shared" si="102"/>
        <v>MO7016</v>
      </c>
      <c r="E5663" s="1514" t="s">
        <v>122</v>
      </c>
      <c r="F5663" s="1390">
        <v>500</v>
      </c>
      <c r="G5663" s="1283">
        <v>3.7</v>
      </c>
      <c r="H5663" s="1283"/>
      <c r="I5663" s="1283"/>
      <c r="J5663" s="1283"/>
      <c r="K5663" s="1283"/>
      <c r="L5663" s="1283"/>
      <c r="M5663" s="1283"/>
      <c r="N5663" s="1283"/>
      <c r="O5663" s="1283"/>
      <c r="P5663" s="1283"/>
      <c r="R5663" s="1067"/>
      <c r="Z5663" s="21"/>
      <c r="AH5663"/>
    </row>
    <row r="5664" spans="1:34" ht="11.25" customHeight="1">
      <c r="A5664"/>
      <c r="B5664" s="1281" t="s">
        <v>28</v>
      </c>
      <c r="C5664" s="1282">
        <v>7024</v>
      </c>
      <c r="D5664" s="1341" t="str">
        <f t="shared" si="102"/>
        <v>MO7024</v>
      </c>
      <c r="E5664" s="1514" t="s">
        <v>122</v>
      </c>
      <c r="F5664" s="1390">
        <v>500</v>
      </c>
      <c r="G5664" s="1283">
        <v>4.0999999999999996</v>
      </c>
      <c r="H5664" s="1283"/>
      <c r="I5664" s="1283"/>
      <c r="J5664" s="1283"/>
      <c r="K5664" s="1283"/>
      <c r="L5664" s="1283"/>
      <c r="M5664" s="1283"/>
      <c r="N5664" s="1283"/>
      <c r="O5664" s="1283"/>
      <c r="P5664" s="1283"/>
      <c r="R5664" s="1067"/>
      <c r="Z5664" s="21"/>
      <c r="AH5664"/>
    </row>
    <row r="5665" spans="1:34" ht="11.25" customHeight="1">
      <c r="A5665"/>
      <c r="B5665" s="1281" t="s">
        <v>28</v>
      </c>
      <c r="C5665" s="1282">
        <v>7038</v>
      </c>
      <c r="D5665" s="1341" t="str">
        <f t="shared" si="102"/>
        <v>MO7038</v>
      </c>
      <c r="E5665" s="1514" t="s">
        <v>122</v>
      </c>
      <c r="F5665" s="1390">
        <v>650</v>
      </c>
      <c r="G5665" s="1283">
        <v>6.72</v>
      </c>
      <c r="H5665" s="1283"/>
      <c r="I5665" s="1283"/>
      <c r="J5665" s="1283"/>
      <c r="K5665" s="1283"/>
      <c r="L5665" s="1283"/>
      <c r="M5665" s="1283"/>
      <c r="N5665" s="1283"/>
      <c r="O5665" s="1283"/>
      <c r="P5665" s="1283"/>
      <c r="R5665" s="1067"/>
      <c r="Z5665" s="21"/>
      <c r="AH5665"/>
    </row>
    <row r="5666" spans="1:34" ht="11.25" customHeight="1">
      <c r="A5666"/>
      <c r="B5666" s="1281" t="s">
        <v>28</v>
      </c>
      <c r="C5666" s="1282">
        <v>7046</v>
      </c>
      <c r="D5666" s="1341" t="str">
        <f t="shared" si="102"/>
        <v>MO7046</v>
      </c>
      <c r="E5666" s="1514" t="s">
        <v>122</v>
      </c>
      <c r="F5666" s="1390">
        <v>1150</v>
      </c>
      <c r="G5666" s="1283">
        <v>13.29</v>
      </c>
      <c r="H5666" s="1283"/>
      <c r="I5666" s="1283"/>
      <c r="J5666" s="1283"/>
      <c r="K5666" s="1283"/>
      <c r="L5666" s="1283"/>
      <c r="M5666" s="1283"/>
      <c r="N5666" s="1283"/>
      <c r="O5666" s="1283"/>
      <c r="P5666" s="1283"/>
      <c r="R5666" s="1067"/>
      <c r="Z5666" s="21"/>
      <c r="AH5666"/>
    </row>
    <row r="5667" spans="1:34" ht="11.25" customHeight="1">
      <c r="A5667"/>
      <c r="B5667" s="1281" t="s">
        <v>28</v>
      </c>
      <c r="C5667" s="1282">
        <v>7047</v>
      </c>
      <c r="D5667" s="1341" t="str">
        <f t="shared" si="102"/>
        <v>MO7047</v>
      </c>
      <c r="E5667" s="1514" t="s">
        <v>122</v>
      </c>
      <c r="F5667" s="1390">
        <v>650</v>
      </c>
      <c r="G5667" s="1283">
        <v>6.76</v>
      </c>
      <c r="H5667" s="1283"/>
      <c r="I5667" s="1283"/>
      <c r="J5667" s="1283"/>
      <c r="K5667" s="1283"/>
      <c r="L5667" s="1283"/>
      <c r="M5667" s="1283"/>
      <c r="N5667" s="1283"/>
      <c r="O5667" s="1283"/>
      <c r="P5667" s="1283"/>
      <c r="R5667" s="1067"/>
      <c r="Z5667" s="21"/>
      <c r="AH5667"/>
    </row>
    <row r="5668" spans="1:34" ht="11.25" customHeight="1">
      <c r="A5668"/>
      <c r="B5668" s="1281" t="s">
        <v>28</v>
      </c>
      <c r="C5668" s="1282">
        <v>7050</v>
      </c>
      <c r="D5668" s="1341" t="str">
        <f t="shared" si="102"/>
        <v>MO7050</v>
      </c>
      <c r="E5668" s="1514" t="s">
        <v>122</v>
      </c>
      <c r="F5668" s="1390">
        <v>1050</v>
      </c>
      <c r="G5668" s="1283">
        <v>12.31</v>
      </c>
      <c r="H5668" s="1283"/>
      <c r="I5668" s="1283"/>
      <c r="J5668" s="1283"/>
      <c r="K5668" s="1283"/>
      <c r="L5668" s="1283"/>
      <c r="M5668" s="1283"/>
      <c r="N5668" s="1283"/>
      <c r="O5668" s="1283"/>
      <c r="P5668" s="1283"/>
      <c r="R5668" s="1067"/>
      <c r="Z5668" s="21"/>
      <c r="AH5668"/>
    </row>
    <row r="5669" spans="1:34" ht="11.25" customHeight="1">
      <c r="A5669"/>
      <c r="B5669" s="1281" t="s">
        <v>28</v>
      </c>
      <c r="C5669" s="1282">
        <v>7090</v>
      </c>
      <c r="D5669" s="1341" t="str">
        <f t="shared" si="102"/>
        <v>MO7090</v>
      </c>
      <c r="E5669" s="1514" t="s">
        <v>122</v>
      </c>
      <c r="F5669" s="1390">
        <v>700</v>
      </c>
      <c r="G5669" s="1283">
        <v>7.46</v>
      </c>
      <c r="H5669" s="1283"/>
      <c r="I5669" s="1283"/>
      <c r="J5669" s="1283"/>
      <c r="K5669" s="1283"/>
      <c r="L5669" s="1283"/>
      <c r="M5669" s="1283"/>
      <c r="N5669" s="1283"/>
      <c r="O5669" s="1283"/>
      <c r="P5669" s="1283"/>
      <c r="R5669" s="1067"/>
      <c r="Z5669" s="21"/>
      <c r="AH5669"/>
    </row>
    <row r="5670" spans="1:34" ht="11.25" customHeight="1">
      <c r="A5670"/>
      <c r="B5670" s="1281" t="s">
        <v>28</v>
      </c>
      <c r="C5670" s="1282">
        <v>7098</v>
      </c>
      <c r="D5670" s="1341" t="str">
        <f t="shared" si="102"/>
        <v>MO7098</v>
      </c>
      <c r="E5670" s="1514" t="s">
        <v>122</v>
      </c>
      <c r="F5670" s="1390">
        <v>1250</v>
      </c>
      <c r="G5670" s="1283">
        <v>14.76</v>
      </c>
      <c r="H5670" s="1283"/>
      <c r="I5670" s="1283"/>
      <c r="J5670" s="1283"/>
      <c r="K5670" s="1283"/>
      <c r="L5670" s="1283"/>
      <c r="M5670" s="1283"/>
      <c r="N5670" s="1283"/>
      <c r="O5670" s="1283"/>
      <c r="P5670" s="1283"/>
      <c r="R5670" s="1067"/>
      <c r="Z5670" s="21"/>
      <c r="AH5670"/>
    </row>
    <row r="5671" spans="1:34" ht="11.25" customHeight="1">
      <c r="A5671"/>
      <c r="B5671" s="1281" t="s">
        <v>28</v>
      </c>
      <c r="C5671" s="1282">
        <v>7099</v>
      </c>
      <c r="D5671" s="1341" t="str">
        <f t="shared" si="102"/>
        <v>MO7099</v>
      </c>
      <c r="E5671" s="1514" t="s">
        <v>122</v>
      </c>
      <c r="F5671" s="1390">
        <v>1900</v>
      </c>
      <c r="G5671" s="1283">
        <v>24.33</v>
      </c>
      <c r="H5671" s="1283"/>
      <c r="I5671" s="1283"/>
      <c r="J5671" s="1283"/>
      <c r="K5671" s="1283"/>
      <c r="L5671" s="1283"/>
      <c r="M5671" s="1283"/>
      <c r="N5671" s="1283"/>
      <c r="O5671" s="1283"/>
      <c r="P5671" s="1283"/>
      <c r="R5671" s="1067"/>
      <c r="Z5671" s="21"/>
      <c r="AH5671"/>
    </row>
    <row r="5672" spans="1:34" ht="11.25" customHeight="1">
      <c r="A5672"/>
      <c r="B5672" s="1281" t="s">
        <v>28</v>
      </c>
      <c r="C5672" s="1282">
        <v>7133</v>
      </c>
      <c r="D5672" s="1341" t="str">
        <f t="shared" si="102"/>
        <v>MO7133</v>
      </c>
      <c r="E5672" s="1514" t="s">
        <v>122</v>
      </c>
      <c r="F5672" s="1390">
        <v>500</v>
      </c>
      <c r="G5672" s="1283">
        <v>3.6</v>
      </c>
      <c r="H5672" s="1283"/>
      <c r="I5672" s="1283"/>
      <c r="J5672" s="1283"/>
      <c r="K5672" s="1283"/>
      <c r="L5672" s="1283"/>
      <c r="M5672" s="1283"/>
      <c r="N5672" s="1283"/>
      <c r="O5672" s="1283"/>
      <c r="P5672" s="1283"/>
      <c r="R5672" s="1067"/>
      <c r="Z5672" s="21"/>
      <c r="AH5672"/>
    </row>
    <row r="5673" spans="1:34" ht="11.25" customHeight="1">
      <c r="A5673"/>
      <c r="B5673" s="1281" t="s">
        <v>28</v>
      </c>
      <c r="C5673" s="1282">
        <v>7151</v>
      </c>
      <c r="D5673" s="1341" t="str">
        <f t="shared" si="102"/>
        <v>MO7151</v>
      </c>
      <c r="E5673" s="1514" t="s">
        <v>122</v>
      </c>
      <c r="F5673" s="1390">
        <v>500</v>
      </c>
      <c r="G5673" s="1283">
        <v>4.37</v>
      </c>
      <c r="H5673" s="1283"/>
      <c r="I5673" s="1283"/>
      <c r="J5673" s="1283"/>
      <c r="K5673" s="1283"/>
      <c r="L5673" s="1283"/>
      <c r="M5673" s="1283"/>
      <c r="N5673" s="1283"/>
      <c r="O5673" s="1283"/>
      <c r="P5673" s="1283"/>
      <c r="R5673" s="1067"/>
      <c r="Z5673" s="21"/>
      <c r="AH5673"/>
    </row>
    <row r="5674" spans="1:34" ht="11.25" customHeight="1">
      <c r="A5674"/>
      <c r="B5674" s="1281" t="s">
        <v>28</v>
      </c>
      <c r="C5674" s="1282">
        <v>7152</v>
      </c>
      <c r="D5674" s="1341" t="str">
        <f t="shared" si="102"/>
        <v>MO7152</v>
      </c>
      <c r="E5674" s="1514" t="s">
        <v>122</v>
      </c>
      <c r="F5674" s="1390">
        <v>750</v>
      </c>
      <c r="G5674" s="1283">
        <v>8.01</v>
      </c>
      <c r="H5674" s="1283"/>
      <c r="I5674" s="1283"/>
      <c r="J5674" s="1283"/>
      <c r="K5674" s="1283"/>
      <c r="L5674" s="1283"/>
      <c r="M5674" s="1283"/>
      <c r="N5674" s="1283"/>
      <c r="O5674" s="1283"/>
      <c r="P5674" s="1283"/>
      <c r="R5674" s="1067"/>
      <c r="Z5674" s="21"/>
      <c r="AH5674"/>
    </row>
    <row r="5675" spans="1:34" ht="11.25" customHeight="1">
      <c r="A5675"/>
      <c r="B5675" s="1281" t="s">
        <v>28</v>
      </c>
      <c r="C5675" s="1282">
        <v>7153</v>
      </c>
      <c r="D5675" s="1341" t="str">
        <f t="shared" si="102"/>
        <v>MO7153</v>
      </c>
      <c r="E5675" s="1514" t="s">
        <v>122</v>
      </c>
      <c r="F5675" s="1390">
        <v>550</v>
      </c>
      <c r="G5675" s="1283">
        <v>4.8600000000000003</v>
      </c>
      <c r="H5675" s="1283"/>
      <c r="I5675" s="1283"/>
      <c r="J5675" s="1283"/>
      <c r="K5675" s="1283"/>
      <c r="L5675" s="1283"/>
      <c r="M5675" s="1283"/>
      <c r="N5675" s="1283"/>
      <c r="O5675" s="1283"/>
      <c r="P5675" s="1283"/>
      <c r="R5675" s="1067"/>
      <c r="Z5675" s="21"/>
      <c r="AH5675"/>
    </row>
    <row r="5676" spans="1:34" ht="11.25" customHeight="1">
      <c r="A5676"/>
      <c r="B5676" s="1281" t="s">
        <v>28</v>
      </c>
      <c r="C5676" s="1282">
        <v>7219</v>
      </c>
      <c r="D5676" s="1341" t="str">
        <f t="shared" si="102"/>
        <v>MO7219</v>
      </c>
      <c r="E5676" s="1514" t="s">
        <v>124</v>
      </c>
      <c r="F5676" s="1390">
        <v>800</v>
      </c>
      <c r="G5676" s="1283">
        <v>8.93</v>
      </c>
      <c r="H5676" s="1283"/>
      <c r="I5676" s="1283"/>
      <c r="J5676" s="1283"/>
      <c r="K5676" s="1283"/>
      <c r="L5676" s="1283"/>
      <c r="M5676" s="1283"/>
      <c r="N5676" s="1283"/>
      <c r="O5676" s="1283"/>
      <c r="P5676" s="1283"/>
      <c r="R5676" s="1067"/>
      <c r="Z5676" s="21"/>
      <c r="AH5676"/>
    </row>
    <row r="5677" spans="1:34" ht="11.25" customHeight="1">
      <c r="A5677"/>
      <c r="B5677" s="1281" t="s">
        <v>28</v>
      </c>
      <c r="C5677" s="1282">
        <v>7222</v>
      </c>
      <c r="D5677" s="1341" t="str">
        <f t="shared" si="102"/>
        <v>MO7222</v>
      </c>
      <c r="E5677" s="1514" t="s">
        <v>122</v>
      </c>
      <c r="F5677" s="1390">
        <v>750</v>
      </c>
      <c r="G5677" s="1283">
        <v>8.1199999999999992</v>
      </c>
      <c r="H5677" s="1283"/>
      <c r="I5677" s="1283"/>
      <c r="J5677" s="1283"/>
      <c r="K5677" s="1283"/>
      <c r="L5677" s="1283"/>
      <c r="M5677" s="1283"/>
      <c r="N5677" s="1283"/>
      <c r="O5677" s="1283"/>
      <c r="P5677" s="1283"/>
      <c r="R5677" s="1067"/>
      <c r="Z5677" s="21"/>
      <c r="AH5677"/>
    </row>
    <row r="5678" spans="1:34" ht="11.25" customHeight="1">
      <c r="A5678"/>
      <c r="B5678" s="1281" t="s">
        <v>28</v>
      </c>
      <c r="C5678" s="1282">
        <v>7225</v>
      </c>
      <c r="D5678" s="1341" t="str">
        <f t="shared" si="102"/>
        <v>MO7225</v>
      </c>
      <c r="E5678" s="1514" t="s">
        <v>123</v>
      </c>
      <c r="F5678" s="1390">
        <v>900</v>
      </c>
      <c r="G5678" s="1283">
        <v>10.19</v>
      </c>
      <c r="H5678" s="1283"/>
      <c r="I5678" s="1283"/>
      <c r="J5678" s="1283"/>
      <c r="K5678" s="1283"/>
      <c r="L5678" s="1283"/>
      <c r="M5678" s="1283"/>
      <c r="N5678" s="1283"/>
      <c r="O5678" s="1283"/>
      <c r="P5678" s="1283"/>
      <c r="R5678" s="1067"/>
      <c r="Z5678" s="21"/>
      <c r="AH5678"/>
    </row>
    <row r="5679" spans="1:34" ht="11.25" customHeight="1">
      <c r="A5679"/>
      <c r="B5679" s="1281" t="s">
        <v>28</v>
      </c>
      <c r="C5679" s="1282">
        <v>7230</v>
      </c>
      <c r="D5679" s="1341" t="str">
        <f t="shared" si="102"/>
        <v>MO7230</v>
      </c>
      <c r="E5679" s="1514" t="s">
        <v>123</v>
      </c>
      <c r="F5679" s="1390">
        <v>800</v>
      </c>
      <c r="G5679" s="1283">
        <v>8.82</v>
      </c>
      <c r="H5679" s="1283"/>
      <c r="I5679" s="1283"/>
      <c r="J5679" s="1283"/>
      <c r="K5679" s="1283"/>
      <c r="L5679" s="1283"/>
      <c r="M5679" s="1283"/>
      <c r="N5679" s="1283"/>
      <c r="O5679" s="1283"/>
      <c r="P5679" s="1283"/>
      <c r="R5679" s="1067"/>
      <c r="Z5679" s="21"/>
      <c r="AH5679"/>
    </row>
    <row r="5680" spans="1:34" ht="11.25" customHeight="1">
      <c r="A5680"/>
      <c r="B5680" s="1281" t="s">
        <v>28</v>
      </c>
      <c r="C5680" s="1282">
        <v>7231</v>
      </c>
      <c r="D5680" s="1341" t="str">
        <f t="shared" si="102"/>
        <v>MO7231</v>
      </c>
      <c r="E5680" s="1514" t="s">
        <v>124</v>
      </c>
      <c r="F5680" s="1390">
        <v>900</v>
      </c>
      <c r="G5680" s="1283">
        <v>9.7899999999999991</v>
      </c>
      <c r="H5680" s="1283"/>
      <c r="I5680" s="1283"/>
      <c r="J5680" s="1283"/>
      <c r="K5680" s="1283"/>
      <c r="L5680" s="1283"/>
      <c r="M5680" s="1283"/>
      <c r="N5680" s="1283"/>
      <c r="O5680" s="1283"/>
      <c r="P5680" s="1283"/>
      <c r="R5680" s="1067"/>
      <c r="Z5680" s="21"/>
      <c r="AH5680"/>
    </row>
    <row r="5681" spans="1:34" ht="11.25" customHeight="1">
      <c r="A5681"/>
      <c r="B5681" s="1281" t="s">
        <v>28</v>
      </c>
      <c r="C5681" s="1282">
        <v>7232</v>
      </c>
      <c r="D5681" s="1341" t="str">
        <f t="shared" si="102"/>
        <v>MO7232</v>
      </c>
      <c r="E5681" s="1514" t="s">
        <v>123</v>
      </c>
      <c r="F5681" s="1390">
        <v>950</v>
      </c>
      <c r="G5681" s="1283">
        <v>10.54</v>
      </c>
      <c r="H5681" s="1283"/>
      <c r="I5681" s="1283"/>
      <c r="J5681" s="1283"/>
      <c r="K5681" s="1283"/>
      <c r="L5681" s="1283"/>
      <c r="M5681" s="1283"/>
      <c r="N5681" s="1283"/>
      <c r="O5681" s="1283"/>
      <c r="P5681" s="1283"/>
      <c r="R5681" s="1067"/>
      <c r="Z5681" s="21"/>
      <c r="AH5681"/>
    </row>
    <row r="5682" spans="1:34" ht="11.25" customHeight="1">
      <c r="A5682"/>
      <c r="B5682" s="1281" t="s">
        <v>28</v>
      </c>
      <c r="C5682" s="1282">
        <v>7309</v>
      </c>
      <c r="D5682" s="1341" t="str">
        <f t="shared" si="102"/>
        <v>MO7309</v>
      </c>
      <c r="E5682" s="1514" t="s">
        <v>122</v>
      </c>
      <c r="F5682" s="1390">
        <v>1100</v>
      </c>
      <c r="G5682" s="1283">
        <v>12.88</v>
      </c>
      <c r="H5682" s="1283"/>
      <c r="I5682" s="1283"/>
      <c r="J5682" s="1283"/>
      <c r="K5682" s="1283"/>
      <c r="L5682" s="1283"/>
      <c r="M5682" s="1283"/>
      <c r="N5682" s="1283"/>
      <c r="O5682" s="1283"/>
      <c r="P5682" s="1283"/>
      <c r="R5682" s="1067"/>
      <c r="Z5682" s="21"/>
      <c r="AH5682"/>
    </row>
    <row r="5683" spans="1:34" ht="11.25" customHeight="1">
      <c r="A5683"/>
      <c r="B5683" s="1281" t="s">
        <v>28</v>
      </c>
      <c r="C5683" s="1282">
        <v>7313</v>
      </c>
      <c r="D5683" s="1341" t="str">
        <f t="shared" si="102"/>
        <v>MO7313</v>
      </c>
      <c r="E5683" s="1514" t="s">
        <v>122</v>
      </c>
      <c r="F5683" s="1390">
        <v>500</v>
      </c>
      <c r="G5683" s="1283">
        <v>4.55</v>
      </c>
      <c r="H5683" s="1283"/>
      <c r="I5683" s="1283"/>
      <c r="J5683" s="1283"/>
      <c r="K5683" s="1283"/>
      <c r="L5683" s="1283"/>
      <c r="M5683" s="1283"/>
      <c r="N5683" s="1283"/>
      <c r="O5683" s="1283"/>
      <c r="P5683" s="1283"/>
      <c r="R5683" s="1067"/>
      <c r="Z5683" s="21"/>
      <c r="AH5683"/>
    </row>
    <row r="5684" spans="1:34" ht="11.25" customHeight="1">
      <c r="A5684"/>
      <c r="B5684" s="1281" t="s">
        <v>28</v>
      </c>
      <c r="C5684" s="1282">
        <v>7317</v>
      </c>
      <c r="D5684" s="1341" t="str">
        <f t="shared" si="102"/>
        <v>MO7317</v>
      </c>
      <c r="E5684" s="1514" t="s">
        <v>122</v>
      </c>
      <c r="F5684" s="1390">
        <v>1000</v>
      </c>
      <c r="G5684" s="1283">
        <v>11.19</v>
      </c>
      <c r="H5684" s="1283"/>
      <c r="I5684" s="1283"/>
      <c r="J5684" s="1283"/>
      <c r="K5684" s="1283"/>
      <c r="L5684" s="1283"/>
      <c r="M5684" s="1283"/>
      <c r="N5684" s="1283"/>
      <c r="O5684" s="1283"/>
      <c r="P5684" s="1283"/>
      <c r="R5684" s="1067"/>
      <c r="Z5684" s="21"/>
      <c r="AH5684"/>
    </row>
    <row r="5685" spans="1:34" ht="11.25" customHeight="1">
      <c r="A5685"/>
      <c r="B5685" s="1281" t="s">
        <v>28</v>
      </c>
      <c r="C5685" s="1282">
        <v>7327</v>
      </c>
      <c r="D5685" s="1341" t="str">
        <f t="shared" si="102"/>
        <v>MO7327</v>
      </c>
      <c r="E5685" s="1514" t="s">
        <v>122</v>
      </c>
      <c r="F5685" s="1390">
        <v>2000</v>
      </c>
      <c r="G5685" s="1283">
        <v>26.19</v>
      </c>
      <c r="H5685" s="1283"/>
      <c r="I5685" s="1283"/>
      <c r="J5685" s="1283"/>
      <c r="K5685" s="1283"/>
      <c r="L5685" s="1283"/>
      <c r="M5685" s="1283"/>
      <c r="N5685" s="1283"/>
      <c r="O5685" s="1283"/>
      <c r="P5685" s="1283"/>
      <c r="R5685" s="1067"/>
      <c r="Z5685" s="21"/>
      <c r="AH5685"/>
    </row>
    <row r="5686" spans="1:34" ht="11.25" customHeight="1">
      <c r="A5686"/>
      <c r="B5686" s="1281" t="s">
        <v>28</v>
      </c>
      <c r="C5686" s="1282">
        <v>7333</v>
      </c>
      <c r="D5686" s="1341" t="str">
        <f t="shared" si="102"/>
        <v>MO7333</v>
      </c>
      <c r="E5686" s="1514" t="s">
        <v>122</v>
      </c>
      <c r="F5686" s="1390">
        <v>500</v>
      </c>
      <c r="G5686" s="1283">
        <v>2.76</v>
      </c>
      <c r="H5686" s="1283"/>
      <c r="I5686" s="1283"/>
      <c r="J5686" s="1283"/>
      <c r="K5686" s="1283"/>
      <c r="L5686" s="1283"/>
      <c r="M5686" s="1283"/>
      <c r="N5686" s="1283"/>
      <c r="O5686" s="1283"/>
      <c r="P5686" s="1283"/>
      <c r="R5686" s="1067"/>
      <c r="Z5686" s="21"/>
      <c r="AH5686"/>
    </row>
    <row r="5687" spans="1:34" ht="11.25" customHeight="1">
      <c r="A5687"/>
      <c r="B5687" s="1281" t="s">
        <v>28</v>
      </c>
      <c r="C5687" s="1282">
        <v>7335</v>
      </c>
      <c r="D5687" s="1341" t="str">
        <f t="shared" si="102"/>
        <v>MO7335</v>
      </c>
      <c r="E5687" s="1514" t="s">
        <v>122</v>
      </c>
      <c r="F5687" s="1390">
        <v>500</v>
      </c>
      <c r="G5687" s="1283">
        <v>3.07</v>
      </c>
      <c r="H5687" s="1283"/>
      <c r="I5687" s="1283"/>
      <c r="J5687" s="1283"/>
      <c r="K5687" s="1283"/>
      <c r="L5687" s="1283"/>
      <c r="M5687" s="1283"/>
      <c r="N5687" s="1283"/>
      <c r="O5687" s="1283"/>
      <c r="P5687" s="1283"/>
      <c r="R5687" s="1067"/>
      <c r="Z5687" s="21"/>
      <c r="AH5687"/>
    </row>
    <row r="5688" spans="1:34" ht="11.25" customHeight="1">
      <c r="A5688"/>
      <c r="B5688" s="1281" t="s">
        <v>28</v>
      </c>
      <c r="C5688" s="1282">
        <v>7337</v>
      </c>
      <c r="D5688" s="1341" t="str">
        <f t="shared" si="102"/>
        <v>MO7337</v>
      </c>
      <c r="E5688" s="1514" t="s">
        <v>122</v>
      </c>
      <c r="F5688" s="1390">
        <v>550</v>
      </c>
      <c r="G5688" s="1283">
        <v>5.05</v>
      </c>
      <c r="H5688" s="1283"/>
      <c r="I5688" s="1283"/>
      <c r="J5688" s="1283"/>
      <c r="K5688" s="1283"/>
      <c r="L5688" s="1283"/>
      <c r="M5688" s="1283"/>
      <c r="N5688" s="1283"/>
      <c r="O5688" s="1283"/>
      <c r="P5688" s="1283"/>
      <c r="R5688" s="1067"/>
      <c r="Z5688" s="21"/>
      <c r="AH5688"/>
    </row>
    <row r="5689" spans="1:34" ht="11.25" customHeight="1">
      <c r="A5689"/>
      <c r="B5689" s="1281" t="s">
        <v>28</v>
      </c>
      <c r="C5689" s="1282">
        <v>7350</v>
      </c>
      <c r="D5689" s="1341" t="str">
        <f t="shared" si="102"/>
        <v>MO7350</v>
      </c>
      <c r="E5689" s="1514" t="s">
        <v>122</v>
      </c>
      <c r="F5689" s="1390">
        <v>1150</v>
      </c>
      <c r="G5689" s="1283">
        <v>13.24</v>
      </c>
      <c r="H5689" s="1283"/>
      <c r="I5689" s="1283"/>
      <c r="J5689" s="1283"/>
      <c r="K5689" s="1283"/>
      <c r="L5689" s="1283"/>
      <c r="M5689" s="1283"/>
      <c r="N5689" s="1283"/>
      <c r="O5689" s="1283"/>
      <c r="P5689" s="1283"/>
      <c r="R5689" s="1067"/>
      <c r="Z5689" s="21"/>
      <c r="AH5689"/>
    </row>
    <row r="5690" spans="1:34" ht="11.25" customHeight="1">
      <c r="A5690"/>
      <c r="B5690" s="1281" t="s">
        <v>28</v>
      </c>
      <c r="C5690" s="1282">
        <v>7360</v>
      </c>
      <c r="D5690" s="1341" t="str">
        <f t="shared" si="102"/>
        <v>MO7360</v>
      </c>
      <c r="E5690" s="1514" t="s">
        <v>123</v>
      </c>
      <c r="F5690" s="1390">
        <v>550</v>
      </c>
      <c r="G5690" s="1283">
        <v>5.22</v>
      </c>
      <c r="H5690" s="1283"/>
      <c r="I5690" s="1283"/>
      <c r="J5690" s="1283"/>
      <c r="K5690" s="1283"/>
      <c r="L5690" s="1283"/>
      <c r="M5690" s="1283"/>
      <c r="N5690" s="1283"/>
      <c r="O5690" s="1283"/>
      <c r="P5690" s="1283"/>
      <c r="R5690" s="1067"/>
      <c r="Z5690" s="21"/>
      <c r="AH5690"/>
    </row>
    <row r="5691" spans="1:34" ht="11.25" customHeight="1">
      <c r="A5691"/>
      <c r="B5691" s="1281" t="s">
        <v>28</v>
      </c>
      <c r="C5691" s="1282">
        <v>7370</v>
      </c>
      <c r="D5691" s="1341" t="str">
        <f t="shared" si="102"/>
        <v>MO7370</v>
      </c>
      <c r="E5691" s="1514" t="s">
        <v>124</v>
      </c>
      <c r="F5691" s="1390">
        <v>600</v>
      </c>
      <c r="G5691" s="1283">
        <v>5.63</v>
      </c>
      <c r="H5691" s="1283"/>
      <c r="I5691" s="1283"/>
      <c r="J5691" s="1283"/>
      <c r="K5691" s="1283"/>
      <c r="L5691" s="1283"/>
      <c r="M5691" s="1283"/>
      <c r="N5691" s="1283"/>
      <c r="O5691" s="1283"/>
      <c r="P5691" s="1283"/>
      <c r="R5691" s="1067"/>
      <c r="Z5691" s="21"/>
      <c r="AH5691"/>
    </row>
    <row r="5692" spans="1:34" ht="11.25" customHeight="1">
      <c r="A5692"/>
      <c r="B5692" s="1281" t="s">
        <v>28</v>
      </c>
      <c r="C5692" s="1282">
        <v>7380</v>
      </c>
      <c r="D5692" s="1341" t="str">
        <f t="shared" si="102"/>
        <v>MO7380</v>
      </c>
      <c r="E5692" s="1514" t="s">
        <v>123</v>
      </c>
      <c r="F5692" s="1390">
        <v>650</v>
      </c>
      <c r="G5692" s="1283">
        <v>6.23</v>
      </c>
      <c r="H5692" s="1283"/>
      <c r="I5692" s="1283"/>
      <c r="J5692" s="1283"/>
      <c r="K5692" s="1283"/>
      <c r="L5692" s="1283"/>
      <c r="M5692" s="1283"/>
      <c r="N5692" s="1283"/>
      <c r="O5692" s="1283"/>
      <c r="P5692" s="1283"/>
      <c r="R5692" s="1067"/>
      <c r="Z5692" s="21"/>
      <c r="AH5692"/>
    </row>
    <row r="5693" spans="1:34" ht="11.25" customHeight="1">
      <c r="A5693"/>
      <c r="B5693" s="1281" t="s">
        <v>28</v>
      </c>
      <c r="C5693" s="1282">
        <v>7382</v>
      </c>
      <c r="D5693" s="1341" t="str">
        <f t="shared" si="102"/>
        <v>MO7382</v>
      </c>
      <c r="E5693" s="1514" t="s">
        <v>124</v>
      </c>
      <c r="F5693" s="1390">
        <v>600</v>
      </c>
      <c r="G5693" s="1283">
        <v>5.8</v>
      </c>
      <c r="H5693" s="1283"/>
      <c r="I5693" s="1283"/>
      <c r="J5693" s="1283"/>
      <c r="K5693" s="1283"/>
      <c r="L5693" s="1283"/>
      <c r="M5693" s="1283"/>
      <c r="N5693" s="1283"/>
      <c r="O5693" s="1283"/>
      <c r="P5693" s="1283"/>
      <c r="R5693" s="1067"/>
      <c r="Z5693" s="21"/>
      <c r="AH5693"/>
    </row>
    <row r="5694" spans="1:34" ht="11.25" customHeight="1">
      <c r="A5694"/>
      <c r="B5694" s="1281" t="s">
        <v>28</v>
      </c>
      <c r="C5694" s="1282">
        <v>7390</v>
      </c>
      <c r="D5694" s="1341" t="str">
        <f t="shared" si="102"/>
        <v>MO7390</v>
      </c>
      <c r="E5694" s="1514" t="s">
        <v>123</v>
      </c>
      <c r="F5694" s="1390">
        <v>650</v>
      </c>
      <c r="G5694" s="1283">
        <v>6.36</v>
      </c>
      <c r="H5694" s="1283"/>
      <c r="I5694" s="1283"/>
      <c r="J5694" s="1283"/>
      <c r="K5694" s="1283"/>
      <c r="L5694" s="1283"/>
      <c r="M5694" s="1283"/>
      <c r="N5694" s="1283"/>
      <c r="O5694" s="1283"/>
      <c r="P5694" s="1283"/>
      <c r="R5694" s="1067"/>
      <c r="Z5694" s="21"/>
      <c r="AH5694"/>
    </row>
    <row r="5695" spans="1:34" ht="11.25" customHeight="1">
      <c r="A5695"/>
      <c r="B5695" s="1281" t="s">
        <v>28</v>
      </c>
      <c r="C5695" s="1282">
        <v>7394</v>
      </c>
      <c r="D5695" s="1341" t="str">
        <f t="shared" si="102"/>
        <v>MO7394</v>
      </c>
      <c r="E5695" s="1514" t="s">
        <v>122</v>
      </c>
      <c r="F5695" s="1390">
        <v>550</v>
      </c>
      <c r="G5695" s="1283">
        <v>5.22</v>
      </c>
      <c r="H5695" s="1283"/>
      <c r="I5695" s="1283"/>
      <c r="J5695" s="1283"/>
      <c r="K5695" s="1283"/>
      <c r="L5695" s="1283"/>
      <c r="M5695" s="1283"/>
      <c r="N5695" s="1283"/>
      <c r="O5695" s="1283"/>
      <c r="P5695" s="1283"/>
      <c r="R5695" s="1067"/>
      <c r="Z5695" s="21"/>
      <c r="AH5695"/>
    </row>
    <row r="5696" spans="1:34" ht="11.25" customHeight="1">
      <c r="A5696"/>
      <c r="B5696" s="1281" t="s">
        <v>28</v>
      </c>
      <c r="C5696" s="1282">
        <v>7395</v>
      </c>
      <c r="D5696" s="1341" t="str">
        <f t="shared" si="102"/>
        <v>MO7395</v>
      </c>
      <c r="E5696" s="1514" t="s">
        <v>122</v>
      </c>
      <c r="F5696" s="1390">
        <v>600</v>
      </c>
      <c r="G5696" s="1283">
        <v>5.8</v>
      </c>
      <c r="H5696" s="1283"/>
      <c r="I5696" s="1283"/>
      <c r="J5696" s="1283"/>
      <c r="K5696" s="1283"/>
      <c r="L5696" s="1283"/>
      <c r="M5696" s="1283"/>
      <c r="N5696" s="1283"/>
      <c r="O5696" s="1283"/>
      <c r="P5696" s="1283"/>
      <c r="R5696" s="1067"/>
      <c r="Z5696" s="21"/>
      <c r="AH5696"/>
    </row>
    <row r="5697" spans="1:34" ht="11.25" customHeight="1">
      <c r="A5697"/>
      <c r="B5697" s="1281" t="s">
        <v>28</v>
      </c>
      <c r="C5697" s="1282">
        <v>7398</v>
      </c>
      <c r="D5697" s="1341" t="str">
        <f t="shared" si="102"/>
        <v>MO7398</v>
      </c>
      <c r="E5697" s="1514" t="s">
        <v>122</v>
      </c>
      <c r="F5697" s="1390">
        <v>850</v>
      </c>
      <c r="G5697" s="1283">
        <v>9.56</v>
      </c>
      <c r="H5697" s="1283"/>
      <c r="I5697" s="1283"/>
      <c r="J5697" s="1283"/>
      <c r="K5697" s="1283"/>
      <c r="L5697" s="1283"/>
      <c r="M5697" s="1283"/>
      <c r="N5697" s="1283"/>
      <c r="O5697" s="1283"/>
      <c r="P5697" s="1283"/>
      <c r="R5697" s="1067"/>
      <c r="Z5697" s="21"/>
      <c r="AH5697"/>
    </row>
    <row r="5698" spans="1:34" ht="11.25" customHeight="1">
      <c r="A5698"/>
      <c r="B5698" s="1281" t="s">
        <v>28</v>
      </c>
      <c r="C5698" s="1282">
        <v>7402</v>
      </c>
      <c r="D5698" s="1341" t="str">
        <f t="shared" si="102"/>
        <v>MO7402</v>
      </c>
      <c r="E5698" s="1514" t="s">
        <v>122</v>
      </c>
      <c r="F5698" s="1390">
        <v>500</v>
      </c>
      <c r="G5698" s="1283">
        <v>0.14000000000000001</v>
      </c>
      <c r="H5698" s="1283"/>
      <c r="I5698" s="1283"/>
      <c r="J5698" s="1283"/>
      <c r="K5698" s="1283"/>
      <c r="L5698" s="1283"/>
      <c r="M5698" s="1283"/>
      <c r="N5698" s="1283"/>
      <c r="O5698" s="1283"/>
      <c r="P5698" s="1283"/>
      <c r="R5698" s="1067"/>
      <c r="Z5698" s="21"/>
      <c r="AH5698"/>
    </row>
    <row r="5699" spans="1:34" ht="11.25" customHeight="1">
      <c r="A5699"/>
      <c r="B5699" s="1281" t="s">
        <v>28</v>
      </c>
      <c r="C5699" s="1282">
        <v>7403</v>
      </c>
      <c r="D5699" s="1341" t="str">
        <f t="shared" si="102"/>
        <v>MO7403</v>
      </c>
      <c r="E5699" s="1514" t="s">
        <v>122</v>
      </c>
      <c r="F5699" s="1390">
        <v>600</v>
      </c>
      <c r="G5699" s="1283">
        <v>5.96</v>
      </c>
      <c r="H5699" s="1283"/>
      <c r="I5699" s="1283"/>
      <c r="J5699" s="1283"/>
      <c r="K5699" s="1283"/>
      <c r="L5699" s="1283"/>
      <c r="M5699" s="1283"/>
      <c r="N5699" s="1283"/>
      <c r="O5699" s="1283"/>
      <c r="P5699" s="1283"/>
      <c r="R5699" s="1067"/>
      <c r="Z5699" s="21"/>
      <c r="AH5699"/>
    </row>
    <row r="5700" spans="1:34" ht="11.25" customHeight="1">
      <c r="A5700"/>
      <c r="B5700" s="1281" t="s">
        <v>28</v>
      </c>
      <c r="C5700" s="1282">
        <v>7405</v>
      </c>
      <c r="D5700" s="1341" t="str">
        <f t="shared" si="102"/>
        <v>MO7405</v>
      </c>
      <c r="E5700" s="1514" t="s">
        <v>122</v>
      </c>
      <c r="F5700" s="1390">
        <v>500</v>
      </c>
      <c r="G5700" s="1283">
        <v>1.71</v>
      </c>
      <c r="H5700" s="1283"/>
      <c r="I5700" s="1283"/>
      <c r="J5700" s="1283"/>
      <c r="K5700" s="1283"/>
      <c r="L5700" s="1283"/>
      <c r="M5700" s="1283"/>
      <c r="N5700" s="1283"/>
      <c r="O5700" s="1283"/>
      <c r="P5700" s="1283"/>
      <c r="R5700" s="1067"/>
      <c r="Z5700" s="21"/>
      <c r="AH5700"/>
    </row>
    <row r="5701" spans="1:34" ht="11.25" customHeight="1">
      <c r="A5701"/>
      <c r="B5701" s="1281" t="s">
        <v>28</v>
      </c>
      <c r="C5701" s="1282">
        <v>7420</v>
      </c>
      <c r="D5701" s="1341" t="str">
        <f t="shared" si="102"/>
        <v>MO7420</v>
      </c>
      <c r="E5701" s="1514" t="s">
        <v>122</v>
      </c>
      <c r="F5701" s="1390">
        <v>850</v>
      </c>
      <c r="G5701" s="1283">
        <v>9.1</v>
      </c>
      <c r="H5701" s="1283"/>
      <c r="I5701" s="1283"/>
      <c r="J5701" s="1283"/>
      <c r="K5701" s="1283"/>
      <c r="L5701" s="1283"/>
      <c r="M5701" s="1283"/>
      <c r="N5701" s="1283"/>
      <c r="O5701" s="1283"/>
      <c r="P5701" s="1283"/>
      <c r="R5701" s="1067"/>
      <c r="Z5701" s="21"/>
      <c r="AH5701"/>
    </row>
    <row r="5702" spans="1:34" ht="11.25" customHeight="1">
      <c r="A5702"/>
      <c r="B5702" s="1281" t="s">
        <v>28</v>
      </c>
      <c r="C5702" s="1282">
        <v>7421</v>
      </c>
      <c r="D5702" s="1341" t="str">
        <f t="shared" si="102"/>
        <v>MO7421</v>
      </c>
      <c r="E5702" s="1514" t="s">
        <v>122</v>
      </c>
      <c r="F5702" s="1390">
        <v>500</v>
      </c>
      <c r="G5702" s="1283">
        <v>0.81</v>
      </c>
      <c r="H5702" s="1283"/>
      <c r="I5702" s="1283"/>
      <c r="J5702" s="1283"/>
      <c r="K5702" s="1283"/>
      <c r="L5702" s="1283"/>
      <c r="M5702" s="1283"/>
      <c r="N5702" s="1283"/>
      <c r="O5702" s="1283"/>
      <c r="P5702" s="1283"/>
      <c r="R5702" s="1067"/>
      <c r="Z5702" s="21"/>
      <c r="AH5702"/>
    </row>
    <row r="5703" spans="1:34" ht="11.25" customHeight="1">
      <c r="A5703"/>
      <c r="B5703" s="1281" t="s">
        <v>28</v>
      </c>
      <c r="C5703" s="1282">
        <v>7422</v>
      </c>
      <c r="D5703" s="1341" t="str">
        <f t="shared" si="102"/>
        <v>MO7422</v>
      </c>
      <c r="E5703" s="1514" t="s">
        <v>122</v>
      </c>
      <c r="F5703" s="1390">
        <v>500</v>
      </c>
      <c r="G5703" s="1283">
        <v>2.13</v>
      </c>
      <c r="H5703" s="1283"/>
      <c r="I5703" s="1283"/>
      <c r="J5703" s="1283"/>
      <c r="K5703" s="1283"/>
      <c r="L5703" s="1283"/>
      <c r="M5703" s="1283"/>
      <c r="N5703" s="1283"/>
      <c r="O5703" s="1283"/>
      <c r="P5703" s="1283"/>
      <c r="R5703" s="1067"/>
      <c r="Z5703" s="21"/>
      <c r="AH5703"/>
    </row>
    <row r="5704" spans="1:34" ht="11.25" customHeight="1">
      <c r="A5704"/>
      <c r="B5704" s="1281" t="s">
        <v>28</v>
      </c>
      <c r="C5704" s="1282">
        <v>7425</v>
      </c>
      <c r="D5704" s="1341" t="str">
        <f t="shared" si="102"/>
        <v>MO7425</v>
      </c>
      <c r="E5704" s="1514" t="s">
        <v>122</v>
      </c>
      <c r="F5704" s="1390">
        <v>500</v>
      </c>
      <c r="G5704" s="1283">
        <v>2.5499999999999998</v>
      </c>
      <c r="H5704" s="1283"/>
      <c r="I5704" s="1283"/>
      <c r="J5704" s="1283"/>
      <c r="K5704" s="1283"/>
      <c r="L5704" s="1283"/>
      <c r="M5704" s="1283"/>
      <c r="N5704" s="1283"/>
      <c r="O5704" s="1283"/>
      <c r="P5704" s="1283"/>
      <c r="R5704" s="1067"/>
      <c r="Z5704" s="21"/>
      <c r="AH5704"/>
    </row>
    <row r="5705" spans="1:34" ht="11.25" customHeight="1">
      <c r="A5705"/>
      <c r="B5705" s="1281" t="s">
        <v>28</v>
      </c>
      <c r="C5705" s="1282">
        <v>7431</v>
      </c>
      <c r="D5705" s="1341" t="str">
        <f t="shared" si="102"/>
        <v>MO7431</v>
      </c>
      <c r="E5705" s="1514" t="s">
        <v>122</v>
      </c>
      <c r="F5705" s="1390">
        <v>500</v>
      </c>
      <c r="G5705" s="1283">
        <v>1.46</v>
      </c>
      <c r="H5705" s="1283"/>
      <c r="I5705" s="1283"/>
      <c r="J5705" s="1283"/>
      <c r="K5705" s="1283"/>
      <c r="L5705" s="1283"/>
      <c r="M5705" s="1283"/>
      <c r="N5705" s="1283"/>
      <c r="O5705" s="1283"/>
      <c r="P5705" s="1283"/>
      <c r="R5705" s="1067"/>
      <c r="Z5705" s="21"/>
      <c r="AH5705"/>
    </row>
    <row r="5706" spans="1:34" ht="11.25" customHeight="1">
      <c r="A5706"/>
      <c r="B5706" s="1281" t="s">
        <v>28</v>
      </c>
      <c r="C5706" s="1282">
        <v>7445</v>
      </c>
      <c r="D5706" s="1341" t="str">
        <f t="shared" si="102"/>
        <v>MO7445</v>
      </c>
      <c r="E5706" s="1514" t="s">
        <v>280</v>
      </c>
      <c r="F5706" s="1390">
        <v>500</v>
      </c>
      <c r="G5706" s="1283">
        <v>0.92</v>
      </c>
      <c r="H5706" s="1283"/>
      <c r="I5706" s="1283"/>
      <c r="J5706" s="1283"/>
      <c r="K5706" s="1283"/>
      <c r="L5706" s="1283"/>
      <c r="M5706" s="1283"/>
      <c r="N5706" s="1283"/>
      <c r="O5706" s="1283"/>
      <c r="P5706" s="1283"/>
      <c r="R5706" s="1067"/>
      <c r="Z5706" s="21"/>
      <c r="AH5706"/>
    </row>
    <row r="5707" spans="1:34" ht="11.25" customHeight="1">
      <c r="A5707"/>
      <c r="B5707" s="1281" t="s">
        <v>28</v>
      </c>
      <c r="C5707" s="1282">
        <v>7453</v>
      </c>
      <c r="D5707" s="1341" t="str">
        <f t="shared" si="102"/>
        <v>MO7453</v>
      </c>
      <c r="E5707" s="1514" t="s">
        <v>280</v>
      </c>
      <c r="F5707" s="1390">
        <v>500</v>
      </c>
      <c r="G5707" s="1283">
        <v>0.78</v>
      </c>
      <c r="H5707" s="1283"/>
      <c r="I5707" s="1283"/>
      <c r="J5707" s="1283"/>
      <c r="K5707" s="1283"/>
      <c r="L5707" s="1283"/>
      <c r="M5707" s="1283"/>
      <c r="N5707" s="1283"/>
      <c r="O5707" s="1283"/>
      <c r="P5707" s="1283"/>
      <c r="R5707" s="1067"/>
      <c r="Z5707" s="21"/>
      <c r="AH5707"/>
    </row>
    <row r="5708" spans="1:34" ht="11.25" customHeight="1">
      <c r="A5708"/>
      <c r="B5708" s="1281" t="s">
        <v>28</v>
      </c>
      <c r="C5708" s="1282">
        <v>7502</v>
      </c>
      <c r="D5708" s="1341" t="str">
        <f t="shared" ref="D5708:D5771" si="103">B5708&amp;TEXT(C5708,"0000")</f>
        <v>MO7502</v>
      </c>
      <c r="E5708" s="1514" t="s">
        <v>122</v>
      </c>
      <c r="F5708" s="1390">
        <v>500</v>
      </c>
      <c r="G5708" s="1283">
        <v>2.9</v>
      </c>
      <c r="H5708" s="1283"/>
      <c r="I5708" s="1283"/>
      <c r="J5708" s="1283"/>
      <c r="K5708" s="1283"/>
      <c r="L5708" s="1283"/>
      <c r="M5708" s="1283"/>
      <c r="N5708" s="1283"/>
      <c r="O5708" s="1283"/>
      <c r="P5708" s="1283"/>
      <c r="R5708" s="1067"/>
      <c r="Z5708" s="21"/>
      <c r="AH5708"/>
    </row>
    <row r="5709" spans="1:34" ht="11.25" customHeight="1">
      <c r="A5709"/>
      <c r="B5709" s="1281" t="s">
        <v>28</v>
      </c>
      <c r="C5709" s="1282">
        <v>7515</v>
      </c>
      <c r="D5709" s="1341" t="str">
        <f t="shared" si="103"/>
        <v>MO7515</v>
      </c>
      <c r="E5709" s="1514" t="s">
        <v>122</v>
      </c>
      <c r="F5709" s="1390">
        <v>500</v>
      </c>
      <c r="G5709" s="1283">
        <v>1.33</v>
      </c>
      <c r="H5709" s="1283"/>
      <c r="I5709" s="1283"/>
      <c r="J5709" s="1283"/>
      <c r="K5709" s="1283"/>
      <c r="L5709" s="1283"/>
      <c r="M5709" s="1283"/>
      <c r="N5709" s="1283"/>
      <c r="O5709" s="1283"/>
      <c r="P5709" s="1283"/>
      <c r="R5709" s="1067"/>
      <c r="Z5709" s="21"/>
      <c r="AH5709"/>
    </row>
    <row r="5710" spans="1:34" ht="11.25" customHeight="1">
      <c r="A5710"/>
      <c r="B5710" s="1281" t="s">
        <v>28</v>
      </c>
      <c r="C5710" s="1282">
        <v>7520</v>
      </c>
      <c r="D5710" s="1341" t="str">
        <f t="shared" si="103"/>
        <v>MO7520</v>
      </c>
      <c r="E5710" s="1514" t="s">
        <v>125</v>
      </c>
      <c r="F5710" s="1390">
        <v>500</v>
      </c>
      <c r="G5710" s="1283">
        <v>3.57</v>
      </c>
      <c r="H5710" s="1283"/>
      <c r="I5710" s="1283"/>
      <c r="J5710" s="1283"/>
      <c r="K5710" s="1283"/>
      <c r="L5710" s="1283"/>
      <c r="M5710" s="1283"/>
      <c r="N5710" s="1283"/>
      <c r="O5710" s="1283"/>
      <c r="P5710" s="1283"/>
      <c r="R5710" s="1067"/>
      <c r="Z5710" s="21"/>
      <c r="AH5710"/>
    </row>
    <row r="5711" spans="1:34" ht="11.25" customHeight="1">
      <c r="A5711"/>
      <c r="B5711" s="1281" t="s">
        <v>28</v>
      </c>
      <c r="C5711" s="1282">
        <v>7538</v>
      </c>
      <c r="D5711" s="1341" t="str">
        <f t="shared" si="103"/>
        <v>MO7538</v>
      </c>
      <c r="E5711" s="1514" t="s">
        <v>122</v>
      </c>
      <c r="F5711" s="1390">
        <v>700</v>
      </c>
      <c r="G5711" s="1283">
        <v>7.14</v>
      </c>
      <c r="H5711" s="1283"/>
      <c r="I5711" s="1283"/>
      <c r="J5711" s="1283"/>
      <c r="K5711" s="1283"/>
      <c r="L5711" s="1283"/>
      <c r="M5711" s="1283"/>
      <c r="N5711" s="1283"/>
      <c r="O5711" s="1283"/>
      <c r="P5711" s="1283"/>
      <c r="R5711" s="1067"/>
      <c r="Z5711" s="21"/>
      <c r="AH5711"/>
    </row>
    <row r="5712" spans="1:34" ht="11.25" customHeight="1">
      <c r="A5712"/>
      <c r="B5712" s="1281" t="s">
        <v>28</v>
      </c>
      <c r="C5712" s="1282">
        <v>7539</v>
      </c>
      <c r="D5712" s="1341" t="str">
        <f t="shared" si="103"/>
        <v>MO7539</v>
      </c>
      <c r="E5712" s="1514" t="s">
        <v>122</v>
      </c>
      <c r="F5712" s="1390">
        <v>500</v>
      </c>
      <c r="G5712" s="1283">
        <v>2.27</v>
      </c>
      <c r="H5712" s="1283"/>
      <c r="I5712" s="1283"/>
      <c r="J5712" s="1283"/>
      <c r="K5712" s="1283"/>
      <c r="L5712" s="1283"/>
      <c r="M5712" s="1283"/>
      <c r="N5712" s="1283"/>
      <c r="O5712" s="1283"/>
      <c r="P5712" s="1283"/>
      <c r="R5712" s="1067"/>
      <c r="Z5712" s="21"/>
      <c r="AH5712"/>
    </row>
    <row r="5713" spans="1:34" ht="11.25" customHeight="1">
      <c r="A5713"/>
      <c r="B5713" s="1281" t="s">
        <v>28</v>
      </c>
      <c r="C5713" s="1282">
        <v>7540</v>
      </c>
      <c r="D5713" s="1341" t="str">
        <f t="shared" si="103"/>
        <v>MO7540</v>
      </c>
      <c r="E5713" s="1514" t="s">
        <v>122</v>
      </c>
      <c r="F5713" s="1390">
        <v>500</v>
      </c>
      <c r="G5713" s="1283">
        <v>3.51</v>
      </c>
      <c r="H5713" s="1283"/>
      <c r="I5713" s="1283"/>
      <c r="J5713" s="1283"/>
      <c r="K5713" s="1283"/>
      <c r="L5713" s="1283"/>
      <c r="M5713" s="1283"/>
      <c r="N5713" s="1283"/>
      <c r="O5713" s="1283"/>
      <c r="P5713" s="1283"/>
      <c r="R5713" s="1067"/>
      <c r="Z5713" s="21"/>
      <c r="AH5713"/>
    </row>
    <row r="5714" spans="1:34" ht="11.25" customHeight="1">
      <c r="A5714"/>
      <c r="B5714" s="1281" t="s">
        <v>28</v>
      </c>
      <c r="C5714" s="1282">
        <v>7580</v>
      </c>
      <c r="D5714" s="1341" t="str">
        <f t="shared" si="103"/>
        <v>MO7580</v>
      </c>
      <c r="E5714" s="1514" t="s">
        <v>122</v>
      </c>
      <c r="F5714" s="1390">
        <v>500</v>
      </c>
      <c r="G5714" s="1283">
        <v>3.5</v>
      </c>
      <c r="H5714" s="1283"/>
      <c r="I5714" s="1283"/>
      <c r="J5714" s="1283"/>
      <c r="K5714" s="1283"/>
      <c r="L5714" s="1283"/>
      <c r="M5714" s="1283"/>
      <c r="N5714" s="1283"/>
      <c r="O5714" s="1283"/>
      <c r="P5714" s="1283"/>
      <c r="R5714" s="1067"/>
      <c r="Z5714" s="21"/>
      <c r="AH5714"/>
    </row>
    <row r="5715" spans="1:34" ht="11.25" customHeight="1">
      <c r="A5715"/>
      <c r="B5715" s="1281" t="s">
        <v>28</v>
      </c>
      <c r="C5715" s="1282">
        <v>7590</v>
      </c>
      <c r="D5715" s="1341" t="str">
        <f t="shared" si="103"/>
        <v>MO7590</v>
      </c>
      <c r="E5715" s="1514" t="s">
        <v>124</v>
      </c>
      <c r="F5715" s="1390">
        <v>500</v>
      </c>
      <c r="G5715" s="1283">
        <v>3.67</v>
      </c>
      <c r="H5715" s="1283"/>
      <c r="I5715" s="1283"/>
      <c r="J5715" s="1283"/>
      <c r="K5715" s="1283"/>
      <c r="L5715" s="1283"/>
      <c r="M5715" s="1283"/>
      <c r="N5715" s="1283"/>
      <c r="O5715" s="1283"/>
      <c r="P5715" s="1283"/>
      <c r="R5715" s="1067"/>
      <c r="Z5715" s="21"/>
      <c r="AH5715"/>
    </row>
    <row r="5716" spans="1:34" ht="11.25" customHeight="1">
      <c r="A5716"/>
      <c r="B5716" s="1281" t="s">
        <v>28</v>
      </c>
      <c r="C5716" s="1282">
        <v>7600</v>
      </c>
      <c r="D5716" s="1341" t="str">
        <f t="shared" si="103"/>
        <v>MO7600</v>
      </c>
      <c r="E5716" s="1514" t="s">
        <v>123</v>
      </c>
      <c r="F5716" s="1390">
        <v>500</v>
      </c>
      <c r="G5716" s="1283">
        <v>4.4000000000000004</v>
      </c>
      <c r="H5716" s="1283"/>
      <c r="I5716" s="1283"/>
      <c r="J5716" s="1283"/>
      <c r="K5716" s="1283"/>
      <c r="L5716" s="1283"/>
      <c r="M5716" s="1283"/>
      <c r="N5716" s="1283"/>
      <c r="O5716" s="1283"/>
      <c r="P5716" s="1283"/>
      <c r="R5716" s="1067"/>
      <c r="Z5716" s="21"/>
      <c r="AH5716"/>
    </row>
    <row r="5717" spans="1:34" ht="11.25" customHeight="1">
      <c r="A5717"/>
      <c r="B5717" s="1281" t="s">
        <v>28</v>
      </c>
      <c r="C5717" s="1282">
        <v>7605</v>
      </c>
      <c r="D5717" s="1341" t="str">
        <f t="shared" si="103"/>
        <v>MO7605</v>
      </c>
      <c r="E5717" s="1514" t="s">
        <v>121</v>
      </c>
      <c r="F5717" s="1390">
        <v>500</v>
      </c>
      <c r="G5717" s="1283">
        <v>2.3199999999999998</v>
      </c>
      <c r="H5717" s="1283"/>
      <c r="I5717" s="1283"/>
      <c r="J5717" s="1283"/>
      <c r="K5717" s="1283"/>
      <c r="L5717" s="1283"/>
      <c r="M5717" s="1283"/>
      <c r="N5717" s="1283"/>
      <c r="O5717" s="1283"/>
      <c r="P5717" s="1283"/>
      <c r="R5717" s="1067"/>
      <c r="Z5717" s="21"/>
      <c r="AH5717"/>
    </row>
    <row r="5718" spans="1:34" ht="11.25" customHeight="1">
      <c r="A5718"/>
      <c r="B5718" s="1281" t="s">
        <v>28</v>
      </c>
      <c r="C5718" s="1282">
        <v>7610</v>
      </c>
      <c r="D5718" s="1341" t="str">
        <f t="shared" si="103"/>
        <v>MO7610</v>
      </c>
      <c r="E5718" s="1514" t="s">
        <v>122</v>
      </c>
      <c r="F5718" s="1390">
        <v>500</v>
      </c>
      <c r="G5718" s="1283">
        <v>0.56999999999999995</v>
      </c>
      <c r="H5718" s="1283"/>
      <c r="I5718" s="1283"/>
      <c r="J5718" s="1283"/>
      <c r="K5718" s="1283"/>
      <c r="L5718" s="1283"/>
      <c r="M5718" s="1283"/>
      <c r="N5718" s="1283"/>
      <c r="O5718" s="1283"/>
      <c r="P5718" s="1283"/>
      <c r="R5718" s="1067"/>
      <c r="Z5718" s="21"/>
      <c r="AH5718"/>
    </row>
    <row r="5719" spans="1:34" ht="11.25" customHeight="1">
      <c r="A5719"/>
      <c r="B5719" s="1281" t="s">
        <v>28</v>
      </c>
      <c r="C5719" s="1282">
        <v>7705</v>
      </c>
      <c r="D5719" s="1341" t="str">
        <f t="shared" si="103"/>
        <v>MO7705</v>
      </c>
      <c r="E5719" s="1514" t="s">
        <v>124</v>
      </c>
      <c r="F5719" s="1390">
        <v>550</v>
      </c>
      <c r="G5719" s="1283">
        <v>5.31</v>
      </c>
      <c r="H5719" s="1283"/>
      <c r="I5719" s="1283"/>
      <c r="J5719" s="1283"/>
      <c r="K5719" s="1283"/>
      <c r="L5719" s="1283"/>
      <c r="M5719" s="1283"/>
      <c r="N5719" s="1283"/>
      <c r="O5719" s="1283"/>
      <c r="P5719" s="1283"/>
      <c r="R5719" s="1067"/>
      <c r="Z5719" s="21"/>
      <c r="AH5719"/>
    </row>
    <row r="5720" spans="1:34" ht="11.25" customHeight="1">
      <c r="A5720"/>
      <c r="B5720" s="1281" t="s">
        <v>28</v>
      </c>
      <c r="C5720" s="1282">
        <v>7710</v>
      </c>
      <c r="D5720" s="1341" t="str">
        <f t="shared" si="103"/>
        <v>MO7710</v>
      </c>
      <c r="E5720" s="1514" t="s">
        <v>122</v>
      </c>
      <c r="F5720" s="1390">
        <v>600</v>
      </c>
      <c r="G5720" s="1283">
        <v>5.77</v>
      </c>
      <c r="H5720" s="1283"/>
      <c r="I5720" s="1283"/>
      <c r="J5720" s="1283"/>
      <c r="K5720" s="1283"/>
      <c r="L5720" s="1283"/>
      <c r="M5720" s="1283"/>
      <c r="N5720" s="1283"/>
      <c r="O5720" s="1283"/>
      <c r="P5720" s="1283"/>
      <c r="R5720" s="1067"/>
      <c r="Z5720" s="21"/>
      <c r="AH5720"/>
    </row>
    <row r="5721" spans="1:34" ht="11.25" customHeight="1">
      <c r="A5721"/>
      <c r="B5721" s="1281" t="s">
        <v>28</v>
      </c>
      <c r="C5721" s="1282">
        <v>7711</v>
      </c>
      <c r="D5721" s="1341" t="str">
        <f t="shared" si="103"/>
        <v>MO7711</v>
      </c>
      <c r="E5721" s="1514" t="s">
        <v>122</v>
      </c>
      <c r="F5721" s="1390">
        <v>600</v>
      </c>
      <c r="G5721" s="1283">
        <v>5.77</v>
      </c>
      <c r="H5721" s="1283"/>
      <c r="I5721" s="1283"/>
      <c r="J5721" s="1283"/>
      <c r="K5721" s="1283"/>
      <c r="L5721" s="1283"/>
      <c r="M5721" s="1283"/>
      <c r="N5721" s="1283"/>
      <c r="O5721" s="1283"/>
      <c r="P5721" s="1283"/>
      <c r="R5721" s="1067"/>
      <c r="Z5721" s="21"/>
      <c r="AH5721"/>
    </row>
    <row r="5722" spans="1:34" ht="11.25" customHeight="1">
      <c r="A5722"/>
      <c r="B5722" s="1281" t="s">
        <v>28</v>
      </c>
      <c r="C5722" s="1282">
        <v>7720</v>
      </c>
      <c r="D5722" s="1341" t="str">
        <f t="shared" si="103"/>
        <v>MO7720</v>
      </c>
      <c r="E5722" s="1514" t="s">
        <v>123</v>
      </c>
      <c r="F5722" s="1390">
        <v>500</v>
      </c>
      <c r="G5722" s="1283">
        <v>3.79</v>
      </c>
      <c r="H5722" s="1283"/>
      <c r="I5722" s="1283"/>
      <c r="J5722" s="1283"/>
      <c r="K5722" s="1283"/>
      <c r="L5722" s="1283"/>
      <c r="M5722" s="1283"/>
      <c r="N5722" s="1283"/>
      <c r="O5722" s="1283"/>
      <c r="P5722" s="1283"/>
      <c r="R5722" s="1067"/>
      <c r="Z5722" s="21"/>
      <c r="AH5722"/>
    </row>
    <row r="5723" spans="1:34" ht="11.25" customHeight="1">
      <c r="A5723"/>
      <c r="B5723" s="1281" t="s">
        <v>28</v>
      </c>
      <c r="C5723" s="1282">
        <v>7855</v>
      </c>
      <c r="D5723" s="1341" t="str">
        <f t="shared" si="103"/>
        <v>MO7855</v>
      </c>
      <c r="E5723" s="1514" t="s">
        <v>122</v>
      </c>
      <c r="F5723" s="1390">
        <v>500</v>
      </c>
      <c r="G5723" s="1283">
        <v>4.4400000000000004</v>
      </c>
      <c r="H5723" s="1283"/>
      <c r="I5723" s="1283"/>
      <c r="J5723" s="1283"/>
      <c r="K5723" s="1283"/>
      <c r="L5723" s="1283"/>
      <c r="M5723" s="1283"/>
      <c r="N5723" s="1283"/>
      <c r="O5723" s="1283"/>
      <c r="P5723" s="1283"/>
      <c r="R5723" s="1067"/>
      <c r="Z5723" s="21"/>
      <c r="AH5723"/>
    </row>
    <row r="5724" spans="1:34" ht="11.25" customHeight="1">
      <c r="A5724"/>
      <c r="B5724" s="1281" t="s">
        <v>28</v>
      </c>
      <c r="C5724" s="1282">
        <v>8001</v>
      </c>
      <c r="D5724" s="1341" t="str">
        <f t="shared" si="103"/>
        <v>MO8001</v>
      </c>
      <c r="E5724" s="1514" t="s">
        <v>121</v>
      </c>
      <c r="F5724" s="1390">
        <v>500</v>
      </c>
      <c r="G5724" s="1283">
        <v>2.73</v>
      </c>
      <c r="H5724" s="1283"/>
      <c r="I5724" s="1283"/>
      <c r="J5724" s="1283"/>
      <c r="K5724" s="1283"/>
      <c r="L5724" s="1283"/>
      <c r="M5724" s="1283"/>
      <c r="N5724" s="1283"/>
      <c r="O5724" s="1283"/>
      <c r="P5724" s="1283"/>
      <c r="R5724" s="1067"/>
      <c r="Z5724" s="21"/>
      <c r="AH5724"/>
    </row>
    <row r="5725" spans="1:34" ht="11.25" customHeight="1">
      <c r="A5725"/>
      <c r="B5725" s="1281" t="s">
        <v>28</v>
      </c>
      <c r="C5725" s="1282">
        <v>8002</v>
      </c>
      <c r="D5725" s="1341" t="str">
        <f t="shared" si="103"/>
        <v>MO8002</v>
      </c>
      <c r="E5725" s="1514" t="s">
        <v>125</v>
      </c>
      <c r="F5725" s="1390">
        <v>500</v>
      </c>
      <c r="G5725" s="1283">
        <v>2.4900000000000002</v>
      </c>
      <c r="H5725" s="1283"/>
      <c r="I5725" s="1283"/>
      <c r="J5725" s="1283"/>
      <c r="K5725" s="1283"/>
      <c r="L5725" s="1283"/>
      <c r="M5725" s="1283"/>
      <c r="N5725" s="1283"/>
      <c r="O5725" s="1283"/>
      <c r="P5725" s="1283"/>
      <c r="R5725" s="1067"/>
      <c r="Z5725" s="21"/>
      <c r="AH5725"/>
    </row>
    <row r="5726" spans="1:34" ht="11.25" customHeight="1">
      <c r="A5726"/>
      <c r="B5726" s="1281" t="s">
        <v>28</v>
      </c>
      <c r="C5726" s="1282">
        <v>8006</v>
      </c>
      <c r="D5726" s="1341" t="str">
        <f t="shared" si="103"/>
        <v>MO8006</v>
      </c>
      <c r="E5726" s="1514" t="s">
        <v>121</v>
      </c>
      <c r="F5726" s="1390">
        <v>500</v>
      </c>
      <c r="G5726" s="1283">
        <v>2.2400000000000002</v>
      </c>
      <c r="H5726" s="1283"/>
      <c r="I5726" s="1283"/>
      <c r="J5726" s="1283"/>
      <c r="K5726" s="1283"/>
      <c r="L5726" s="1283"/>
      <c r="M5726" s="1283"/>
      <c r="N5726" s="1283"/>
      <c r="O5726" s="1283"/>
      <c r="P5726" s="1283"/>
      <c r="R5726" s="1067"/>
      <c r="Z5726" s="21"/>
      <c r="AH5726"/>
    </row>
    <row r="5727" spans="1:34" ht="11.25" customHeight="1">
      <c r="A5727"/>
      <c r="B5727" s="1281" t="s">
        <v>28</v>
      </c>
      <c r="C5727" s="1282">
        <v>8008</v>
      </c>
      <c r="D5727" s="1341" t="str">
        <f t="shared" si="103"/>
        <v>MO8008</v>
      </c>
      <c r="E5727" s="1514" t="s">
        <v>121</v>
      </c>
      <c r="F5727" s="1390">
        <v>500</v>
      </c>
      <c r="G5727" s="1283">
        <v>1.27</v>
      </c>
      <c r="H5727" s="1283"/>
      <c r="I5727" s="1283"/>
      <c r="J5727" s="1283"/>
      <c r="K5727" s="1283"/>
      <c r="L5727" s="1283"/>
      <c r="M5727" s="1283"/>
      <c r="N5727" s="1283"/>
      <c r="O5727" s="1283"/>
      <c r="P5727" s="1283"/>
      <c r="R5727" s="1067"/>
      <c r="Z5727" s="21"/>
      <c r="AH5727"/>
    </row>
    <row r="5728" spans="1:34" ht="11.25" customHeight="1">
      <c r="A5728"/>
      <c r="B5728" s="1281" t="s">
        <v>28</v>
      </c>
      <c r="C5728" s="1282">
        <v>8010</v>
      </c>
      <c r="D5728" s="1341" t="str">
        <f t="shared" si="103"/>
        <v>MO8010</v>
      </c>
      <c r="E5728" s="1514" t="s">
        <v>121</v>
      </c>
      <c r="F5728" s="1390">
        <v>500</v>
      </c>
      <c r="G5728" s="1283">
        <v>2.2400000000000002</v>
      </c>
      <c r="H5728" s="1283"/>
      <c r="I5728" s="1283"/>
      <c r="J5728" s="1283"/>
      <c r="K5728" s="1283"/>
      <c r="L5728" s="1283"/>
      <c r="M5728" s="1283"/>
      <c r="N5728" s="1283"/>
      <c r="O5728" s="1283"/>
      <c r="P5728" s="1283"/>
      <c r="R5728" s="1067"/>
      <c r="Z5728" s="21"/>
      <c r="AH5728"/>
    </row>
    <row r="5729" spans="1:34" ht="11.25" customHeight="1">
      <c r="A5729"/>
      <c r="B5729" s="1281" t="s">
        <v>28</v>
      </c>
      <c r="C5729" s="1282">
        <v>8013</v>
      </c>
      <c r="D5729" s="1341" t="str">
        <f t="shared" si="103"/>
        <v>MO8013</v>
      </c>
      <c r="E5729" s="1514" t="s">
        <v>121</v>
      </c>
      <c r="F5729" s="1390">
        <v>500</v>
      </c>
      <c r="G5729" s="1283">
        <v>0.48</v>
      </c>
      <c r="H5729" s="1283"/>
      <c r="I5729" s="1283"/>
      <c r="J5729" s="1283"/>
      <c r="K5729" s="1283"/>
      <c r="L5729" s="1283"/>
      <c r="M5729" s="1283"/>
      <c r="N5729" s="1283"/>
      <c r="O5729" s="1283"/>
      <c r="P5729" s="1283"/>
      <c r="R5729" s="1067"/>
      <c r="Z5729" s="21"/>
      <c r="AH5729"/>
    </row>
    <row r="5730" spans="1:34" ht="11.25" customHeight="1">
      <c r="A5730"/>
      <c r="B5730" s="1281" t="s">
        <v>28</v>
      </c>
      <c r="C5730" s="1282">
        <v>8015</v>
      </c>
      <c r="D5730" s="1341" t="str">
        <f t="shared" si="103"/>
        <v>MO8015</v>
      </c>
      <c r="E5730" s="1514" t="s">
        <v>121</v>
      </c>
      <c r="F5730" s="1390">
        <v>500</v>
      </c>
      <c r="G5730" s="1283">
        <v>0.95</v>
      </c>
      <c r="H5730" s="1283"/>
      <c r="I5730" s="1283"/>
      <c r="J5730" s="1283"/>
      <c r="K5730" s="1283"/>
      <c r="L5730" s="1283"/>
      <c r="M5730" s="1283"/>
      <c r="N5730" s="1283"/>
      <c r="O5730" s="1283"/>
      <c r="P5730" s="1283"/>
      <c r="R5730" s="1067"/>
      <c r="Z5730" s="21"/>
      <c r="AH5730"/>
    </row>
    <row r="5731" spans="1:34" ht="11.25" customHeight="1">
      <c r="A5731"/>
      <c r="B5731" s="1281" t="s">
        <v>28</v>
      </c>
      <c r="C5731" s="1282">
        <v>8017</v>
      </c>
      <c r="D5731" s="1341" t="str">
        <f t="shared" si="103"/>
        <v>MO8017</v>
      </c>
      <c r="E5731" s="1514" t="s">
        <v>121</v>
      </c>
      <c r="F5731" s="1390">
        <v>500</v>
      </c>
      <c r="G5731" s="1283">
        <v>1.79</v>
      </c>
      <c r="H5731" s="1283"/>
      <c r="I5731" s="1283"/>
      <c r="J5731" s="1283"/>
      <c r="K5731" s="1283"/>
      <c r="L5731" s="1283"/>
      <c r="M5731" s="1283"/>
      <c r="N5731" s="1283"/>
      <c r="O5731" s="1283"/>
      <c r="P5731" s="1283"/>
      <c r="R5731" s="1067"/>
      <c r="Z5731" s="21"/>
      <c r="AH5731"/>
    </row>
    <row r="5732" spans="1:34" ht="11.25" customHeight="1">
      <c r="A5732"/>
      <c r="B5732" s="1281" t="s">
        <v>28</v>
      </c>
      <c r="C5732" s="1282">
        <v>8018</v>
      </c>
      <c r="D5732" s="1341" t="str">
        <f t="shared" si="103"/>
        <v>MO8018</v>
      </c>
      <c r="E5732" s="1514" t="s">
        <v>121</v>
      </c>
      <c r="F5732" s="1390">
        <v>500</v>
      </c>
      <c r="G5732" s="1283">
        <v>3.23</v>
      </c>
      <c r="H5732" s="1283"/>
      <c r="I5732" s="1283"/>
      <c r="J5732" s="1283"/>
      <c r="K5732" s="1283"/>
      <c r="L5732" s="1283"/>
      <c r="M5732" s="1283"/>
      <c r="N5732" s="1283"/>
      <c r="O5732" s="1283"/>
      <c r="P5732" s="1283"/>
      <c r="R5732" s="1067"/>
      <c r="Z5732" s="21"/>
      <c r="AH5732"/>
    </row>
    <row r="5733" spans="1:34" ht="11.25" customHeight="1">
      <c r="A5733"/>
      <c r="B5733" s="1281" t="s">
        <v>28</v>
      </c>
      <c r="C5733" s="1282">
        <v>8021</v>
      </c>
      <c r="D5733" s="1341" t="str">
        <f t="shared" si="103"/>
        <v>MO8021</v>
      </c>
      <c r="E5733" s="1514" t="s">
        <v>121</v>
      </c>
      <c r="F5733" s="1390">
        <v>500</v>
      </c>
      <c r="G5733" s="1283">
        <v>3.77</v>
      </c>
      <c r="H5733" s="1283"/>
      <c r="I5733" s="1283"/>
      <c r="J5733" s="1283"/>
      <c r="K5733" s="1283"/>
      <c r="L5733" s="1283"/>
      <c r="M5733" s="1283"/>
      <c r="N5733" s="1283"/>
      <c r="O5733" s="1283"/>
      <c r="P5733" s="1283"/>
      <c r="R5733" s="1067"/>
      <c r="Z5733" s="21"/>
      <c r="AH5733"/>
    </row>
    <row r="5734" spans="1:34" ht="11.25" customHeight="1">
      <c r="A5734"/>
      <c r="B5734" s="1281" t="s">
        <v>28</v>
      </c>
      <c r="C5734" s="1282">
        <v>8031</v>
      </c>
      <c r="D5734" s="1341" t="str">
        <f t="shared" si="103"/>
        <v>MO8031</v>
      </c>
      <c r="E5734" s="1514" t="s">
        <v>121</v>
      </c>
      <c r="F5734" s="1390">
        <v>500</v>
      </c>
      <c r="G5734" s="1283">
        <v>2.81</v>
      </c>
      <c r="H5734" s="1283"/>
      <c r="I5734" s="1283"/>
      <c r="J5734" s="1283"/>
      <c r="K5734" s="1283"/>
      <c r="L5734" s="1283"/>
      <c r="M5734" s="1283"/>
      <c r="N5734" s="1283"/>
      <c r="O5734" s="1283"/>
      <c r="P5734" s="1283"/>
      <c r="R5734" s="1067"/>
      <c r="Z5734" s="21"/>
      <c r="AH5734"/>
    </row>
    <row r="5735" spans="1:34" ht="11.25" customHeight="1">
      <c r="A5735"/>
      <c r="B5735" s="1281" t="s">
        <v>28</v>
      </c>
      <c r="C5735" s="1282">
        <v>8032</v>
      </c>
      <c r="D5735" s="1341" t="str">
        <f t="shared" si="103"/>
        <v>MO8032</v>
      </c>
      <c r="E5735" s="1514" t="s">
        <v>121</v>
      </c>
      <c r="F5735" s="1390">
        <v>500</v>
      </c>
      <c r="G5735" s="1283">
        <v>2.4500000000000002</v>
      </c>
      <c r="H5735" s="1283"/>
      <c r="I5735" s="1283"/>
      <c r="J5735" s="1283"/>
      <c r="K5735" s="1283"/>
      <c r="L5735" s="1283"/>
      <c r="M5735" s="1283"/>
      <c r="N5735" s="1283"/>
      <c r="O5735" s="1283"/>
      <c r="P5735" s="1283"/>
      <c r="R5735" s="1067"/>
      <c r="Z5735" s="21"/>
      <c r="AH5735"/>
    </row>
    <row r="5736" spans="1:34" ht="11.25" customHeight="1">
      <c r="A5736"/>
      <c r="B5736" s="1281" t="s">
        <v>28</v>
      </c>
      <c r="C5736" s="1282">
        <v>8033</v>
      </c>
      <c r="D5736" s="1341" t="str">
        <f t="shared" si="103"/>
        <v>MO8033</v>
      </c>
      <c r="E5736" s="1514" t="s">
        <v>121</v>
      </c>
      <c r="F5736" s="1390">
        <v>500</v>
      </c>
      <c r="G5736" s="1283">
        <v>2.17</v>
      </c>
      <c r="H5736" s="1283"/>
      <c r="I5736" s="1283"/>
      <c r="J5736" s="1283"/>
      <c r="K5736" s="1283"/>
      <c r="L5736" s="1283"/>
      <c r="M5736" s="1283"/>
      <c r="N5736" s="1283"/>
      <c r="O5736" s="1283"/>
      <c r="P5736" s="1283"/>
      <c r="R5736" s="1067"/>
      <c r="Z5736" s="21"/>
      <c r="AH5736"/>
    </row>
    <row r="5737" spans="1:34" ht="11.25" customHeight="1">
      <c r="A5737"/>
      <c r="B5737" s="1281" t="s">
        <v>28</v>
      </c>
      <c r="C5737" s="1282">
        <v>8034</v>
      </c>
      <c r="D5737" s="1341" t="str">
        <f t="shared" si="103"/>
        <v>MO8034</v>
      </c>
      <c r="E5737" s="1514" t="s">
        <v>121</v>
      </c>
      <c r="F5737" s="1390">
        <v>500</v>
      </c>
      <c r="G5737" s="1283">
        <v>2.81</v>
      </c>
      <c r="H5737" s="1283"/>
      <c r="I5737" s="1283"/>
      <c r="J5737" s="1283"/>
      <c r="K5737" s="1283"/>
      <c r="L5737" s="1283"/>
      <c r="M5737" s="1283"/>
      <c r="N5737" s="1283"/>
      <c r="O5737" s="1283"/>
      <c r="P5737" s="1283"/>
      <c r="R5737" s="1067"/>
      <c r="Z5737" s="21"/>
      <c r="AH5737"/>
    </row>
    <row r="5738" spans="1:34" ht="11.25" customHeight="1">
      <c r="A5738"/>
      <c r="B5738" s="1281" t="s">
        <v>28</v>
      </c>
      <c r="C5738" s="1282">
        <v>8037</v>
      </c>
      <c r="D5738" s="1341" t="str">
        <f t="shared" si="103"/>
        <v>MO8037</v>
      </c>
      <c r="E5738" s="1514" t="s">
        <v>125</v>
      </c>
      <c r="F5738" s="1390">
        <v>500</v>
      </c>
      <c r="G5738" s="1283">
        <v>2.41</v>
      </c>
      <c r="H5738" s="1283"/>
      <c r="I5738" s="1283"/>
      <c r="J5738" s="1283"/>
      <c r="K5738" s="1283"/>
      <c r="L5738" s="1283"/>
      <c r="M5738" s="1283"/>
      <c r="N5738" s="1283"/>
      <c r="O5738" s="1283"/>
      <c r="P5738" s="1283"/>
      <c r="R5738" s="1067"/>
      <c r="Z5738" s="21"/>
      <c r="AH5738"/>
    </row>
    <row r="5739" spans="1:34" ht="11.25" customHeight="1">
      <c r="A5739"/>
      <c r="B5739" s="1281" t="s">
        <v>28</v>
      </c>
      <c r="C5739" s="1282">
        <v>8039</v>
      </c>
      <c r="D5739" s="1341" t="str">
        <f t="shared" si="103"/>
        <v>MO8039</v>
      </c>
      <c r="E5739" s="1514" t="s">
        <v>125</v>
      </c>
      <c r="F5739" s="1390">
        <v>500</v>
      </c>
      <c r="G5739" s="1283">
        <v>1.67</v>
      </c>
      <c r="H5739" s="1283"/>
      <c r="I5739" s="1283"/>
      <c r="J5739" s="1283"/>
      <c r="K5739" s="1283"/>
      <c r="L5739" s="1283"/>
      <c r="M5739" s="1283"/>
      <c r="N5739" s="1283"/>
      <c r="O5739" s="1283"/>
      <c r="P5739" s="1283"/>
      <c r="R5739" s="1067"/>
      <c r="Z5739" s="21"/>
      <c r="AH5739"/>
    </row>
    <row r="5740" spans="1:34" ht="11.25" customHeight="1">
      <c r="A5740"/>
      <c r="B5740" s="1281" t="s">
        <v>28</v>
      </c>
      <c r="C5740" s="1282">
        <v>8044</v>
      </c>
      <c r="D5740" s="1341" t="str">
        <f t="shared" si="103"/>
        <v>MO8044</v>
      </c>
      <c r="E5740" s="1514" t="s">
        <v>121</v>
      </c>
      <c r="F5740" s="1390">
        <v>500</v>
      </c>
      <c r="G5740" s="1283">
        <v>3.08</v>
      </c>
      <c r="H5740" s="1283"/>
      <c r="I5740" s="1283"/>
      <c r="J5740" s="1283"/>
      <c r="K5740" s="1283"/>
      <c r="L5740" s="1283"/>
      <c r="M5740" s="1283"/>
      <c r="N5740" s="1283"/>
      <c r="O5740" s="1283"/>
      <c r="P5740" s="1283"/>
      <c r="R5740" s="1067"/>
      <c r="Z5740" s="21"/>
      <c r="AH5740"/>
    </row>
    <row r="5741" spans="1:34" ht="11.25" customHeight="1">
      <c r="A5741"/>
      <c r="B5741" s="1281" t="s">
        <v>28</v>
      </c>
      <c r="C5741" s="1282">
        <v>8045</v>
      </c>
      <c r="D5741" s="1341" t="str">
        <f t="shared" si="103"/>
        <v>MO8045</v>
      </c>
      <c r="E5741" s="1514" t="s">
        <v>121</v>
      </c>
      <c r="F5741" s="1390">
        <v>500</v>
      </c>
      <c r="G5741" s="1283">
        <v>0.73</v>
      </c>
      <c r="H5741" s="1283"/>
      <c r="I5741" s="1283"/>
      <c r="J5741" s="1283"/>
      <c r="K5741" s="1283"/>
      <c r="L5741" s="1283"/>
      <c r="M5741" s="1283"/>
      <c r="N5741" s="1283"/>
      <c r="O5741" s="1283"/>
      <c r="P5741" s="1283"/>
      <c r="R5741" s="1067"/>
      <c r="Z5741" s="21"/>
      <c r="AH5741"/>
    </row>
    <row r="5742" spans="1:34" ht="11.25" customHeight="1">
      <c r="A5742"/>
      <c r="B5742" s="1281" t="s">
        <v>28</v>
      </c>
      <c r="C5742" s="1282">
        <v>8046</v>
      </c>
      <c r="D5742" s="1341" t="str">
        <f t="shared" si="103"/>
        <v>MO8046</v>
      </c>
      <c r="E5742" s="1514" t="s">
        <v>121</v>
      </c>
      <c r="F5742" s="1390">
        <v>500</v>
      </c>
      <c r="G5742" s="1283">
        <v>2.93</v>
      </c>
      <c r="H5742" s="1283"/>
      <c r="I5742" s="1283"/>
      <c r="J5742" s="1283"/>
      <c r="K5742" s="1283"/>
      <c r="L5742" s="1283"/>
      <c r="M5742" s="1283"/>
      <c r="N5742" s="1283"/>
      <c r="O5742" s="1283"/>
      <c r="P5742" s="1283"/>
      <c r="R5742" s="1067"/>
      <c r="Z5742" s="21"/>
      <c r="AH5742"/>
    </row>
    <row r="5743" spans="1:34" ht="11.25" customHeight="1">
      <c r="A5743"/>
      <c r="B5743" s="1281" t="s">
        <v>28</v>
      </c>
      <c r="C5743" s="1282">
        <v>8047</v>
      </c>
      <c r="D5743" s="1341" t="str">
        <f t="shared" si="103"/>
        <v>MO8047</v>
      </c>
      <c r="E5743" s="1514" t="s">
        <v>121</v>
      </c>
      <c r="F5743" s="1390">
        <v>500</v>
      </c>
      <c r="G5743" s="1283">
        <v>1.08</v>
      </c>
      <c r="H5743" s="1283"/>
      <c r="I5743" s="1283"/>
      <c r="J5743" s="1283"/>
      <c r="K5743" s="1283"/>
      <c r="L5743" s="1283"/>
      <c r="M5743" s="1283"/>
      <c r="N5743" s="1283"/>
      <c r="O5743" s="1283"/>
      <c r="P5743" s="1283"/>
      <c r="R5743" s="1067"/>
      <c r="Z5743" s="21"/>
      <c r="AH5743"/>
    </row>
    <row r="5744" spans="1:34" ht="11.25" customHeight="1">
      <c r="A5744"/>
      <c r="B5744" s="1281" t="s">
        <v>28</v>
      </c>
      <c r="C5744" s="1282">
        <v>8058</v>
      </c>
      <c r="D5744" s="1341" t="str">
        <f t="shared" si="103"/>
        <v>MO8058</v>
      </c>
      <c r="E5744" s="1514" t="s">
        <v>121</v>
      </c>
      <c r="F5744" s="1390">
        <v>500</v>
      </c>
      <c r="G5744" s="1283">
        <v>3.49</v>
      </c>
      <c r="H5744" s="1283"/>
      <c r="I5744" s="1283"/>
      <c r="J5744" s="1283"/>
      <c r="K5744" s="1283"/>
      <c r="L5744" s="1283"/>
      <c r="M5744" s="1283"/>
      <c r="N5744" s="1283"/>
      <c r="O5744" s="1283"/>
      <c r="P5744" s="1283"/>
      <c r="R5744" s="1067"/>
      <c r="Z5744" s="21"/>
      <c r="AH5744"/>
    </row>
    <row r="5745" spans="1:34" ht="11.25" customHeight="1">
      <c r="A5745"/>
      <c r="B5745" s="1281" t="s">
        <v>28</v>
      </c>
      <c r="C5745" s="1282">
        <v>8061</v>
      </c>
      <c r="D5745" s="1341" t="str">
        <f t="shared" si="103"/>
        <v>MO8061</v>
      </c>
      <c r="E5745" s="1514" t="s">
        <v>121</v>
      </c>
      <c r="F5745" s="1390">
        <v>500</v>
      </c>
      <c r="G5745" s="1283">
        <v>2.17</v>
      </c>
      <c r="H5745" s="1283"/>
      <c r="I5745" s="1283"/>
      <c r="J5745" s="1283"/>
      <c r="K5745" s="1283"/>
      <c r="L5745" s="1283"/>
      <c r="M5745" s="1283"/>
      <c r="N5745" s="1283"/>
      <c r="O5745" s="1283"/>
      <c r="P5745" s="1283"/>
      <c r="R5745" s="1067"/>
      <c r="Z5745" s="21"/>
      <c r="AH5745"/>
    </row>
    <row r="5746" spans="1:34" ht="11.25" customHeight="1">
      <c r="A5746"/>
      <c r="B5746" s="1281" t="s">
        <v>28</v>
      </c>
      <c r="C5746" s="1282">
        <v>8072</v>
      </c>
      <c r="D5746" s="1341" t="str">
        <f t="shared" si="103"/>
        <v>MO8072</v>
      </c>
      <c r="E5746" s="1514" t="s">
        <v>121</v>
      </c>
      <c r="F5746" s="1390">
        <v>500</v>
      </c>
      <c r="G5746" s="1283">
        <v>0.71</v>
      </c>
      <c r="H5746" s="1283"/>
      <c r="I5746" s="1283"/>
      <c r="J5746" s="1283"/>
      <c r="K5746" s="1283"/>
      <c r="L5746" s="1283"/>
      <c r="M5746" s="1283"/>
      <c r="N5746" s="1283"/>
      <c r="O5746" s="1283"/>
      <c r="P5746" s="1283"/>
      <c r="R5746" s="1067"/>
      <c r="Z5746" s="21"/>
      <c r="AH5746"/>
    </row>
    <row r="5747" spans="1:34" ht="11.25" customHeight="1">
      <c r="A5747"/>
      <c r="B5747" s="1281" t="s">
        <v>28</v>
      </c>
      <c r="C5747" s="1282">
        <v>8102</v>
      </c>
      <c r="D5747" s="1341" t="str">
        <f t="shared" si="103"/>
        <v>MO8102</v>
      </c>
      <c r="E5747" s="1514" t="s">
        <v>123</v>
      </c>
      <c r="F5747" s="1390">
        <v>500</v>
      </c>
      <c r="G5747" s="1283">
        <v>2.81</v>
      </c>
      <c r="H5747" s="1283"/>
      <c r="I5747" s="1283"/>
      <c r="J5747" s="1283"/>
      <c r="K5747" s="1283"/>
      <c r="L5747" s="1283"/>
      <c r="M5747" s="1283"/>
      <c r="N5747" s="1283"/>
      <c r="O5747" s="1283"/>
      <c r="P5747" s="1283"/>
      <c r="R5747" s="1067"/>
      <c r="Z5747" s="21"/>
      <c r="AH5747"/>
    </row>
    <row r="5748" spans="1:34" ht="11.25" customHeight="1">
      <c r="A5748"/>
      <c r="B5748" s="1281" t="s">
        <v>28</v>
      </c>
      <c r="C5748" s="1282">
        <v>8103</v>
      </c>
      <c r="D5748" s="1341" t="str">
        <f t="shared" si="103"/>
        <v>MO8103</v>
      </c>
      <c r="E5748" s="1514" t="s">
        <v>123</v>
      </c>
      <c r="F5748" s="1390">
        <v>500</v>
      </c>
      <c r="G5748" s="1283">
        <v>3.14</v>
      </c>
      <c r="H5748" s="1283"/>
      <c r="I5748" s="1283"/>
      <c r="J5748" s="1283"/>
      <c r="K5748" s="1283"/>
      <c r="L5748" s="1283"/>
      <c r="M5748" s="1283"/>
      <c r="N5748" s="1283"/>
      <c r="O5748" s="1283"/>
      <c r="P5748" s="1283"/>
      <c r="R5748" s="1067"/>
      <c r="Z5748" s="21"/>
      <c r="AH5748"/>
    </row>
    <row r="5749" spans="1:34" ht="11.25" customHeight="1">
      <c r="A5749"/>
      <c r="B5749" s="1281" t="s">
        <v>28</v>
      </c>
      <c r="C5749" s="1282">
        <v>8106</v>
      </c>
      <c r="D5749" s="1341" t="str">
        <f t="shared" si="103"/>
        <v>MO8106</v>
      </c>
      <c r="E5749" s="1514" t="s">
        <v>123</v>
      </c>
      <c r="F5749" s="1390">
        <v>650</v>
      </c>
      <c r="G5749" s="1283">
        <v>6.38</v>
      </c>
      <c r="H5749" s="1283"/>
      <c r="I5749" s="1283"/>
      <c r="J5749" s="1283"/>
      <c r="K5749" s="1283"/>
      <c r="L5749" s="1283"/>
      <c r="M5749" s="1283"/>
      <c r="N5749" s="1283"/>
      <c r="O5749" s="1283"/>
      <c r="P5749" s="1283"/>
      <c r="R5749" s="1067"/>
      <c r="Z5749" s="21"/>
      <c r="AH5749"/>
    </row>
    <row r="5750" spans="1:34" ht="11.25" customHeight="1">
      <c r="A5750"/>
      <c r="B5750" s="1281" t="s">
        <v>28</v>
      </c>
      <c r="C5750" s="1282">
        <v>8107</v>
      </c>
      <c r="D5750" s="1341" t="str">
        <f t="shared" si="103"/>
        <v>MO8107</v>
      </c>
      <c r="E5750" s="1514" t="s">
        <v>121</v>
      </c>
      <c r="F5750" s="1390">
        <v>500</v>
      </c>
      <c r="G5750" s="1283">
        <v>3.25</v>
      </c>
      <c r="H5750" s="1283"/>
      <c r="I5750" s="1283"/>
      <c r="J5750" s="1283"/>
      <c r="K5750" s="1283"/>
      <c r="L5750" s="1283"/>
      <c r="M5750" s="1283"/>
      <c r="N5750" s="1283"/>
      <c r="O5750" s="1283"/>
      <c r="P5750" s="1283"/>
      <c r="R5750" s="1067"/>
      <c r="Z5750" s="21"/>
      <c r="AH5750"/>
    </row>
    <row r="5751" spans="1:34" ht="11.25" customHeight="1">
      <c r="A5751"/>
      <c r="B5751" s="1281" t="s">
        <v>28</v>
      </c>
      <c r="C5751" s="1282">
        <v>8111</v>
      </c>
      <c r="D5751" s="1341" t="str">
        <f t="shared" si="103"/>
        <v>MO8111</v>
      </c>
      <c r="E5751" s="1514" t="s">
        <v>121</v>
      </c>
      <c r="F5751" s="1390">
        <v>500</v>
      </c>
      <c r="G5751" s="1283">
        <v>2.13</v>
      </c>
      <c r="H5751" s="1283"/>
      <c r="I5751" s="1283"/>
      <c r="J5751" s="1283"/>
      <c r="K5751" s="1283"/>
      <c r="L5751" s="1283"/>
      <c r="M5751" s="1283"/>
      <c r="N5751" s="1283"/>
      <c r="O5751" s="1283"/>
      <c r="P5751" s="1283"/>
      <c r="R5751" s="1067"/>
      <c r="Z5751" s="21"/>
      <c r="AH5751"/>
    </row>
    <row r="5752" spans="1:34" ht="11.25" customHeight="1">
      <c r="A5752"/>
      <c r="B5752" s="1281" t="s">
        <v>28</v>
      </c>
      <c r="C5752" s="1282">
        <v>8116</v>
      </c>
      <c r="D5752" s="1341" t="str">
        <f t="shared" si="103"/>
        <v>MO8116</v>
      </c>
      <c r="E5752" s="1514" t="s">
        <v>125</v>
      </c>
      <c r="F5752" s="1390">
        <v>500</v>
      </c>
      <c r="G5752" s="1283">
        <v>2.79</v>
      </c>
      <c r="H5752" s="1283"/>
      <c r="I5752" s="1283"/>
      <c r="J5752" s="1283"/>
      <c r="K5752" s="1283"/>
      <c r="L5752" s="1283"/>
      <c r="M5752" s="1283"/>
      <c r="N5752" s="1283"/>
      <c r="O5752" s="1283"/>
      <c r="P5752" s="1283"/>
      <c r="R5752" s="1067"/>
      <c r="Z5752" s="21"/>
      <c r="AH5752"/>
    </row>
    <row r="5753" spans="1:34" ht="11.25" customHeight="1">
      <c r="A5753"/>
      <c r="B5753" s="1281" t="s">
        <v>28</v>
      </c>
      <c r="C5753" s="1282">
        <v>8203</v>
      </c>
      <c r="D5753" s="1341" t="str">
        <f t="shared" si="103"/>
        <v>MO8203</v>
      </c>
      <c r="E5753" s="1514" t="s">
        <v>125</v>
      </c>
      <c r="F5753" s="1390">
        <v>750</v>
      </c>
      <c r="G5753" s="1283">
        <v>8.1999999999999993</v>
      </c>
      <c r="H5753" s="1283"/>
      <c r="I5753" s="1283"/>
      <c r="J5753" s="1283"/>
      <c r="K5753" s="1283"/>
      <c r="L5753" s="1283"/>
      <c r="M5753" s="1283"/>
      <c r="N5753" s="1283"/>
      <c r="O5753" s="1283"/>
      <c r="P5753" s="1283"/>
      <c r="R5753" s="1067"/>
      <c r="Z5753" s="21"/>
      <c r="AH5753"/>
    </row>
    <row r="5754" spans="1:34" ht="11.25" customHeight="1">
      <c r="A5754"/>
      <c r="B5754" s="1281" t="s">
        <v>28</v>
      </c>
      <c r="C5754" s="1282">
        <v>8204</v>
      </c>
      <c r="D5754" s="1341" t="str">
        <f t="shared" si="103"/>
        <v>MO8204</v>
      </c>
      <c r="E5754" s="1514" t="s">
        <v>121</v>
      </c>
      <c r="F5754" s="1390">
        <v>500</v>
      </c>
      <c r="G5754" s="1283">
        <v>4.7</v>
      </c>
      <c r="H5754" s="1283"/>
      <c r="I5754" s="1283"/>
      <c r="J5754" s="1283"/>
      <c r="K5754" s="1283"/>
      <c r="L5754" s="1283"/>
      <c r="M5754" s="1283"/>
      <c r="N5754" s="1283"/>
      <c r="O5754" s="1283"/>
      <c r="P5754" s="1283"/>
      <c r="R5754" s="1067"/>
      <c r="Z5754" s="21"/>
      <c r="AH5754"/>
    </row>
    <row r="5755" spans="1:34" ht="11.25" customHeight="1">
      <c r="A5755"/>
      <c r="B5755" s="1281" t="s">
        <v>28</v>
      </c>
      <c r="C5755" s="1282">
        <v>8209</v>
      </c>
      <c r="D5755" s="1341" t="str">
        <f t="shared" si="103"/>
        <v>MO8209</v>
      </c>
      <c r="E5755" s="1514" t="s">
        <v>121</v>
      </c>
      <c r="F5755" s="1390">
        <v>550</v>
      </c>
      <c r="G5755" s="1283">
        <v>4.9800000000000004</v>
      </c>
      <c r="H5755" s="1283"/>
      <c r="I5755" s="1283"/>
      <c r="J5755" s="1283"/>
      <c r="K5755" s="1283"/>
      <c r="L5755" s="1283"/>
      <c r="M5755" s="1283"/>
      <c r="N5755" s="1283"/>
      <c r="O5755" s="1283"/>
      <c r="P5755" s="1283"/>
      <c r="R5755" s="1067"/>
      <c r="Z5755" s="21"/>
      <c r="AH5755"/>
    </row>
    <row r="5756" spans="1:34" ht="11.25" customHeight="1">
      <c r="A5756"/>
      <c r="B5756" s="1281" t="s">
        <v>28</v>
      </c>
      <c r="C5756" s="1282">
        <v>8215</v>
      </c>
      <c r="D5756" s="1341" t="str">
        <f t="shared" si="103"/>
        <v>MO8215</v>
      </c>
      <c r="E5756" s="1514" t="s">
        <v>123</v>
      </c>
      <c r="F5756" s="1390">
        <v>550</v>
      </c>
      <c r="G5756" s="1283">
        <v>5.19</v>
      </c>
      <c r="H5756" s="1283"/>
      <c r="I5756" s="1283"/>
      <c r="J5756" s="1283"/>
      <c r="K5756" s="1283"/>
      <c r="L5756" s="1283"/>
      <c r="M5756" s="1283"/>
      <c r="N5756" s="1283"/>
      <c r="O5756" s="1283"/>
      <c r="P5756" s="1283"/>
      <c r="R5756" s="1067"/>
      <c r="Z5756" s="21"/>
      <c r="AH5756"/>
    </row>
    <row r="5757" spans="1:34" ht="11.25" customHeight="1">
      <c r="A5757"/>
      <c r="B5757" s="1281" t="s">
        <v>28</v>
      </c>
      <c r="C5757" s="1282">
        <v>8227</v>
      </c>
      <c r="D5757" s="1341" t="str">
        <f t="shared" si="103"/>
        <v>MO8227</v>
      </c>
      <c r="E5757" s="1514" t="s">
        <v>124</v>
      </c>
      <c r="F5757" s="1390">
        <v>500</v>
      </c>
      <c r="G5757" s="1283">
        <v>4.0599999999999996</v>
      </c>
      <c r="H5757" s="1283"/>
      <c r="I5757" s="1283"/>
      <c r="J5757" s="1283"/>
      <c r="K5757" s="1283"/>
      <c r="L5757" s="1283"/>
      <c r="M5757" s="1283"/>
      <c r="N5757" s="1283"/>
      <c r="O5757" s="1283"/>
      <c r="P5757" s="1283"/>
      <c r="R5757" s="1067"/>
      <c r="Z5757" s="21"/>
      <c r="AH5757"/>
    </row>
    <row r="5758" spans="1:34" ht="11.25" customHeight="1">
      <c r="A5758"/>
      <c r="B5758" s="1281" t="s">
        <v>28</v>
      </c>
      <c r="C5758" s="1282">
        <v>8232</v>
      </c>
      <c r="D5758" s="1341" t="str">
        <f t="shared" si="103"/>
        <v>MO8232</v>
      </c>
      <c r="E5758" s="1514" t="s">
        <v>121</v>
      </c>
      <c r="F5758" s="1390">
        <v>700</v>
      </c>
      <c r="G5758" s="1283">
        <v>7</v>
      </c>
      <c r="H5758" s="1283"/>
      <c r="I5758" s="1283"/>
      <c r="J5758" s="1283"/>
      <c r="K5758" s="1283"/>
      <c r="L5758" s="1283"/>
      <c r="M5758" s="1283"/>
      <c r="N5758" s="1283"/>
      <c r="O5758" s="1283"/>
      <c r="P5758" s="1283"/>
      <c r="R5758" s="1067"/>
      <c r="Z5758" s="21"/>
      <c r="AH5758"/>
    </row>
    <row r="5759" spans="1:34" ht="11.25" customHeight="1">
      <c r="A5759"/>
      <c r="B5759" s="1281" t="s">
        <v>28</v>
      </c>
      <c r="C5759" s="1282">
        <v>8233</v>
      </c>
      <c r="D5759" s="1341" t="str">
        <f t="shared" si="103"/>
        <v>MO8233</v>
      </c>
      <c r="E5759" s="1514" t="s">
        <v>123</v>
      </c>
      <c r="F5759" s="1390">
        <v>500</v>
      </c>
      <c r="G5759" s="1283">
        <v>2.74</v>
      </c>
      <c r="H5759" s="1283"/>
      <c r="I5759" s="1283"/>
      <c r="J5759" s="1283"/>
      <c r="K5759" s="1283"/>
      <c r="L5759" s="1283"/>
      <c r="M5759" s="1283"/>
      <c r="N5759" s="1283"/>
      <c r="O5759" s="1283"/>
      <c r="P5759" s="1283"/>
      <c r="R5759" s="1067"/>
      <c r="Z5759" s="21"/>
      <c r="AH5759"/>
    </row>
    <row r="5760" spans="1:34" ht="11.25" customHeight="1">
      <c r="A5760"/>
      <c r="B5760" s="1281" t="s">
        <v>28</v>
      </c>
      <c r="C5760" s="1282">
        <v>8235</v>
      </c>
      <c r="D5760" s="1341" t="str">
        <f t="shared" si="103"/>
        <v>MO8235</v>
      </c>
      <c r="E5760" s="1514" t="s">
        <v>125</v>
      </c>
      <c r="F5760" s="1390">
        <v>550</v>
      </c>
      <c r="G5760" s="1283">
        <v>5.01</v>
      </c>
      <c r="H5760" s="1283"/>
      <c r="I5760" s="1283"/>
      <c r="J5760" s="1283"/>
      <c r="K5760" s="1283"/>
      <c r="L5760" s="1283"/>
      <c r="M5760" s="1283"/>
      <c r="N5760" s="1283"/>
      <c r="O5760" s="1283"/>
      <c r="P5760" s="1283"/>
      <c r="R5760" s="1067"/>
      <c r="Z5760" s="21"/>
      <c r="AH5760"/>
    </row>
    <row r="5761" spans="1:34" ht="11.25" customHeight="1">
      <c r="A5761"/>
      <c r="B5761" s="1281" t="s">
        <v>28</v>
      </c>
      <c r="C5761" s="1282">
        <v>8263</v>
      </c>
      <c r="D5761" s="1341" t="str">
        <f t="shared" si="103"/>
        <v>MO8263</v>
      </c>
      <c r="E5761" s="1514" t="s">
        <v>123</v>
      </c>
      <c r="F5761" s="1390">
        <v>650</v>
      </c>
      <c r="G5761" s="1283">
        <v>6.41</v>
      </c>
      <c r="H5761" s="1283"/>
      <c r="I5761" s="1283"/>
      <c r="J5761" s="1283"/>
      <c r="K5761" s="1283"/>
      <c r="L5761" s="1283"/>
      <c r="M5761" s="1283"/>
      <c r="N5761" s="1283"/>
      <c r="O5761" s="1283"/>
      <c r="P5761" s="1283"/>
      <c r="R5761" s="1067"/>
      <c r="Z5761" s="21"/>
      <c r="AH5761"/>
    </row>
    <row r="5762" spans="1:34" ht="11.25" customHeight="1">
      <c r="A5762"/>
      <c r="B5762" s="1281" t="s">
        <v>28</v>
      </c>
      <c r="C5762" s="1282">
        <v>8264</v>
      </c>
      <c r="D5762" s="1341" t="str">
        <f t="shared" si="103"/>
        <v>MO8264</v>
      </c>
      <c r="E5762" s="1514" t="s">
        <v>123</v>
      </c>
      <c r="F5762" s="1390">
        <v>650</v>
      </c>
      <c r="G5762" s="1283">
        <v>6.2</v>
      </c>
      <c r="H5762" s="1283"/>
      <c r="I5762" s="1283"/>
      <c r="J5762" s="1283"/>
      <c r="K5762" s="1283"/>
      <c r="L5762" s="1283"/>
      <c r="M5762" s="1283"/>
      <c r="N5762" s="1283"/>
      <c r="O5762" s="1283"/>
      <c r="P5762" s="1283"/>
      <c r="R5762" s="1067"/>
      <c r="Z5762" s="21"/>
      <c r="AH5762"/>
    </row>
    <row r="5763" spans="1:34" ht="11.25" customHeight="1">
      <c r="A5763"/>
      <c r="B5763" s="1281" t="s">
        <v>28</v>
      </c>
      <c r="C5763" s="1282">
        <v>8265</v>
      </c>
      <c r="D5763" s="1341" t="str">
        <f t="shared" si="103"/>
        <v>MO8265</v>
      </c>
      <c r="E5763" s="1514" t="s">
        <v>123</v>
      </c>
      <c r="F5763" s="1390">
        <v>600</v>
      </c>
      <c r="G5763" s="1283">
        <v>5.78</v>
      </c>
      <c r="H5763" s="1283"/>
      <c r="I5763" s="1283"/>
      <c r="J5763" s="1283"/>
      <c r="K5763" s="1283"/>
      <c r="L5763" s="1283"/>
      <c r="M5763" s="1283"/>
      <c r="N5763" s="1283"/>
      <c r="O5763" s="1283"/>
      <c r="P5763" s="1283"/>
      <c r="R5763" s="1067"/>
      <c r="Z5763" s="21"/>
      <c r="AH5763"/>
    </row>
    <row r="5764" spans="1:34" ht="11.25" customHeight="1">
      <c r="A5764"/>
      <c r="B5764" s="1281" t="s">
        <v>28</v>
      </c>
      <c r="C5764" s="1282">
        <v>8279</v>
      </c>
      <c r="D5764" s="1341" t="str">
        <f t="shared" si="103"/>
        <v>MO8279</v>
      </c>
      <c r="E5764" s="1514" t="s">
        <v>122</v>
      </c>
      <c r="F5764" s="1390">
        <v>700</v>
      </c>
      <c r="G5764" s="1283">
        <v>7.14</v>
      </c>
      <c r="H5764" s="1283"/>
      <c r="I5764" s="1283"/>
      <c r="J5764" s="1283"/>
      <c r="K5764" s="1283"/>
      <c r="L5764" s="1283"/>
      <c r="M5764" s="1283"/>
      <c r="N5764" s="1283"/>
      <c r="O5764" s="1283"/>
      <c r="P5764" s="1283"/>
      <c r="R5764" s="1067"/>
      <c r="Z5764" s="21"/>
      <c r="AH5764"/>
    </row>
    <row r="5765" spans="1:34" ht="11.25" customHeight="1">
      <c r="A5765"/>
      <c r="B5765" s="1281" t="s">
        <v>28</v>
      </c>
      <c r="C5765" s="1282">
        <v>8288</v>
      </c>
      <c r="D5765" s="1341" t="str">
        <f t="shared" si="103"/>
        <v>MO8288</v>
      </c>
      <c r="E5765" s="1514" t="s">
        <v>122</v>
      </c>
      <c r="F5765" s="1390">
        <v>900</v>
      </c>
      <c r="G5765" s="1283">
        <v>9.74</v>
      </c>
      <c r="H5765" s="1283"/>
      <c r="I5765" s="1283"/>
      <c r="J5765" s="1283"/>
      <c r="K5765" s="1283"/>
      <c r="L5765" s="1283"/>
      <c r="M5765" s="1283"/>
      <c r="N5765" s="1283"/>
      <c r="O5765" s="1283"/>
      <c r="P5765" s="1283"/>
      <c r="R5765" s="1067"/>
      <c r="Z5765" s="21"/>
      <c r="AH5765"/>
    </row>
    <row r="5766" spans="1:34" ht="11.25" customHeight="1">
      <c r="A5766"/>
      <c r="B5766" s="1281" t="s">
        <v>28</v>
      </c>
      <c r="C5766" s="1282">
        <v>8291</v>
      </c>
      <c r="D5766" s="1341" t="str">
        <f t="shared" si="103"/>
        <v>MO8291</v>
      </c>
      <c r="E5766" s="1514" t="s">
        <v>125</v>
      </c>
      <c r="F5766" s="1390">
        <v>500</v>
      </c>
      <c r="G5766" s="1283">
        <v>4.1900000000000004</v>
      </c>
      <c r="H5766" s="1283"/>
      <c r="I5766" s="1283"/>
      <c r="J5766" s="1283"/>
      <c r="K5766" s="1283"/>
      <c r="L5766" s="1283"/>
      <c r="M5766" s="1283"/>
      <c r="N5766" s="1283"/>
      <c r="O5766" s="1283"/>
      <c r="P5766" s="1283"/>
      <c r="R5766" s="1067"/>
      <c r="Z5766" s="21"/>
      <c r="AH5766"/>
    </row>
    <row r="5767" spans="1:34" ht="11.25" customHeight="1">
      <c r="A5767"/>
      <c r="B5767" s="1281" t="s">
        <v>28</v>
      </c>
      <c r="C5767" s="1282">
        <v>8292</v>
      </c>
      <c r="D5767" s="1341" t="str">
        <f t="shared" si="103"/>
        <v>MO8292</v>
      </c>
      <c r="E5767" s="1514" t="s">
        <v>121</v>
      </c>
      <c r="F5767" s="1390">
        <v>550</v>
      </c>
      <c r="G5767" s="1283">
        <v>4.93</v>
      </c>
      <c r="H5767" s="1283"/>
      <c r="I5767" s="1283"/>
      <c r="J5767" s="1283"/>
      <c r="K5767" s="1283"/>
      <c r="L5767" s="1283"/>
      <c r="M5767" s="1283"/>
      <c r="N5767" s="1283"/>
      <c r="O5767" s="1283"/>
      <c r="P5767" s="1283"/>
      <c r="R5767" s="1067"/>
      <c r="Z5767" s="21"/>
      <c r="AH5767"/>
    </row>
    <row r="5768" spans="1:34" ht="11.25" customHeight="1">
      <c r="A5768"/>
      <c r="B5768" s="1281" t="s">
        <v>28</v>
      </c>
      <c r="C5768" s="1282">
        <v>8293</v>
      </c>
      <c r="D5768" s="1341" t="str">
        <f t="shared" si="103"/>
        <v>MO8293</v>
      </c>
      <c r="E5768" s="1514" t="s">
        <v>125</v>
      </c>
      <c r="F5768" s="1390">
        <v>900</v>
      </c>
      <c r="G5768" s="1283">
        <v>9.93</v>
      </c>
      <c r="H5768" s="1283"/>
      <c r="I5768" s="1283"/>
      <c r="J5768" s="1283"/>
      <c r="K5768" s="1283"/>
      <c r="L5768" s="1283"/>
      <c r="M5768" s="1283"/>
      <c r="N5768" s="1283"/>
      <c r="O5768" s="1283"/>
      <c r="P5768" s="1283"/>
      <c r="R5768" s="1067"/>
      <c r="Z5768" s="21"/>
      <c r="AH5768"/>
    </row>
    <row r="5769" spans="1:34" ht="11.25" customHeight="1">
      <c r="A5769"/>
      <c r="B5769" s="1281" t="s">
        <v>28</v>
      </c>
      <c r="C5769" s="1282">
        <v>8304</v>
      </c>
      <c r="D5769" s="1341" t="str">
        <f t="shared" si="103"/>
        <v>MO8304</v>
      </c>
      <c r="E5769" s="1514" t="s">
        <v>123</v>
      </c>
      <c r="F5769" s="1390">
        <v>600</v>
      </c>
      <c r="G5769" s="1283">
        <v>5.96</v>
      </c>
      <c r="H5769" s="1283"/>
      <c r="I5769" s="1283"/>
      <c r="J5769" s="1283"/>
      <c r="K5769" s="1283"/>
      <c r="L5769" s="1283"/>
      <c r="M5769" s="1283"/>
      <c r="N5769" s="1283"/>
      <c r="O5769" s="1283"/>
      <c r="P5769" s="1283"/>
      <c r="R5769" s="1067"/>
      <c r="Z5769" s="21"/>
      <c r="AH5769"/>
    </row>
    <row r="5770" spans="1:34" ht="11.25" customHeight="1">
      <c r="A5770"/>
      <c r="B5770" s="1281" t="s">
        <v>28</v>
      </c>
      <c r="C5770" s="1282">
        <v>8350</v>
      </c>
      <c r="D5770" s="1341" t="str">
        <f t="shared" si="103"/>
        <v>MO8350</v>
      </c>
      <c r="E5770" s="1514" t="s">
        <v>124</v>
      </c>
      <c r="F5770" s="1390">
        <v>700</v>
      </c>
      <c r="G5770" s="1283">
        <v>7.32</v>
      </c>
      <c r="H5770" s="1283"/>
      <c r="I5770" s="1283"/>
      <c r="J5770" s="1283"/>
      <c r="K5770" s="1283"/>
      <c r="L5770" s="1283"/>
      <c r="M5770" s="1283"/>
      <c r="N5770" s="1283"/>
      <c r="O5770" s="1283"/>
      <c r="P5770" s="1283"/>
      <c r="R5770" s="1067"/>
      <c r="Z5770" s="21"/>
      <c r="AH5770"/>
    </row>
    <row r="5771" spans="1:34" ht="11.25" customHeight="1">
      <c r="A5771"/>
      <c r="B5771" s="1281" t="s">
        <v>28</v>
      </c>
      <c r="C5771" s="1282">
        <v>8353</v>
      </c>
      <c r="D5771" s="1341" t="str">
        <f t="shared" si="103"/>
        <v>MO8353</v>
      </c>
      <c r="E5771" s="1514" t="s">
        <v>124</v>
      </c>
      <c r="F5771" s="1390">
        <v>550</v>
      </c>
      <c r="G5771" s="1283">
        <v>4.82</v>
      </c>
      <c r="H5771" s="1283"/>
      <c r="I5771" s="1283"/>
      <c r="J5771" s="1283"/>
      <c r="K5771" s="1283"/>
      <c r="L5771" s="1283"/>
      <c r="M5771" s="1283"/>
      <c r="N5771" s="1283"/>
      <c r="O5771" s="1283"/>
      <c r="P5771" s="1283"/>
      <c r="R5771" s="1067"/>
      <c r="Z5771" s="21"/>
      <c r="AH5771"/>
    </row>
    <row r="5772" spans="1:34" ht="11.25" customHeight="1">
      <c r="A5772"/>
      <c r="B5772" s="1281" t="s">
        <v>28</v>
      </c>
      <c r="C5772" s="1282">
        <v>8370</v>
      </c>
      <c r="D5772" s="1341" t="str">
        <f t="shared" ref="D5772:D5835" si="104">B5772&amp;TEXT(C5772,"0000")</f>
        <v>MO8370</v>
      </c>
      <c r="E5772" s="1514" t="s">
        <v>123</v>
      </c>
      <c r="F5772" s="1390">
        <v>550</v>
      </c>
      <c r="G5772" s="1283">
        <v>4.93</v>
      </c>
      <c r="H5772" s="1283"/>
      <c r="I5772" s="1283"/>
      <c r="J5772" s="1283"/>
      <c r="K5772" s="1283"/>
      <c r="L5772" s="1283"/>
      <c r="M5772" s="1283"/>
      <c r="N5772" s="1283"/>
      <c r="O5772" s="1283"/>
      <c r="P5772" s="1283"/>
      <c r="R5772" s="1067"/>
      <c r="Z5772" s="21"/>
      <c r="AH5772"/>
    </row>
    <row r="5773" spans="1:34" ht="11.25" customHeight="1">
      <c r="A5773"/>
      <c r="B5773" s="1281" t="s">
        <v>28</v>
      </c>
      <c r="C5773" s="1282">
        <v>8381</v>
      </c>
      <c r="D5773" s="1341" t="str">
        <f t="shared" si="104"/>
        <v>MO8381</v>
      </c>
      <c r="E5773" s="1514" t="s">
        <v>121</v>
      </c>
      <c r="F5773" s="1390">
        <v>500</v>
      </c>
      <c r="G5773" s="1283">
        <v>2.88</v>
      </c>
      <c r="H5773" s="1283"/>
      <c r="I5773" s="1283"/>
      <c r="J5773" s="1283"/>
      <c r="K5773" s="1283"/>
      <c r="L5773" s="1283"/>
      <c r="M5773" s="1283"/>
      <c r="N5773" s="1283"/>
      <c r="O5773" s="1283"/>
      <c r="P5773" s="1283"/>
      <c r="R5773" s="1067"/>
      <c r="Z5773" s="21"/>
      <c r="AH5773"/>
    </row>
    <row r="5774" spans="1:34" ht="11.25" customHeight="1">
      <c r="A5774"/>
      <c r="B5774" s="1281" t="s">
        <v>28</v>
      </c>
      <c r="C5774" s="1282">
        <v>8385</v>
      </c>
      <c r="D5774" s="1341" t="str">
        <f t="shared" si="104"/>
        <v>MO8385</v>
      </c>
      <c r="E5774" s="1514" t="s">
        <v>124</v>
      </c>
      <c r="F5774" s="1390">
        <v>500</v>
      </c>
      <c r="G5774" s="1283">
        <v>2.6</v>
      </c>
      <c r="H5774" s="1283"/>
      <c r="I5774" s="1283"/>
      <c r="J5774" s="1283"/>
      <c r="K5774" s="1283"/>
      <c r="L5774" s="1283"/>
      <c r="M5774" s="1283"/>
      <c r="N5774" s="1283"/>
      <c r="O5774" s="1283"/>
      <c r="P5774" s="1283"/>
      <c r="R5774" s="1067"/>
      <c r="Z5774" s="21"/>
      <c r="AH5774"/>
    </row>
    <row r="5775" spans="1:34" ht="11.25" customHeight="1">
      <c r="A5775"/>
      <c r="B5775" s="1281" t="s">
        <v>28</v>
      </c>
      <c r="C5775" s="1282">
        <v>8387</v>
      </c>
      <c r="D5775" s="1341" t="str">
        <f t="shared" si="104"/>
        <v>MO8387</v>
      </c>
      <c r="E5775" s="1514" t="s">
        <v>121</v>
      </c>
      <c r="F5775" s="1390">
        <v>500</v>
      </c>
      <c r="G5775" s="1283">
        <v>3.47</v>
      </c>
      <c r="H5775" s="1283"/>
      <c r="I5775" s="1283"/>
      <c r="J5775" s="1283"/>
      <c r="K5775" s="1283"/>
      <c r="L5775" s="1283"/>
      <c r="M5775" s="1283"/>
      <c r="N5775" s="1283"/>
      <c r="O5775" s="1283"/>
      <c r="P5775" s="1283"/>
      <c r="R5775" s="1067"/>
      <c r="Z5775" s="21"/>
      <c r="AH5775"/>
    </row>
    <row r="5776" spans="1:34" ht="11.25" customHeight="1">
      <c r="A5776"/>
      <c r="B5776" s="1281" t="s">
        <v>28</v>
      </c>
      <c r="C5776" s="1282">
        <v>8391</v>
      </c>
      <c r="D5776" s="1341" t="str">
        <f t="shared" si="104"/>
        <v>MO8391</v>
      </c>
      <c r="E5776" s="1514" t="s">
        <v>121</v>
      </c>
      <c r="F5776" s="1390">
        <v>500</v>
      </c>
      <c r="G5776" s="1283">
        <v>2.81</v>
      </c>
      <c r="H5776" s="1283"/>
      <c r="I5776" s="1283"/>
      <c r="J5776" s="1283"/>
      <c r="K5776" s="1283"/>
      <c r="L5776" s="1283"/>
      <c r="M5776" s="1283"/>
      <c r="N5776" s="1283"/>
      <c r="O5776" s="1283"/>
      <c r="P5776" s="1283"/>
      <c r="R5776" s="1067"/>
      <c r="Z5776" s="21"/>
      <c r="AH5776"/>
    </row>
    <row r="5777" spans="1:34" ht="11.25" customHeight="1">
      <c r="A5777"/>
      <c r="B5777" s="1281" t="s">
        <v>28</v>
      </c>
      <c r="C5777" s="1282">
        <v>8392</v>
      </c>
      <c r="D5777" s="1341" t="str">
        <f t="shared" si="104"/>
        <v>MO8392</v>
      </c>
      <c r="E5777" s="1514" t="s">
        <v>121</v>
      </c>
      <c r="F5777" s="1390">
        <v>500</v>
      </c>
      <c r="G5777" s="1283">
        <v>2.94</v>
      </c>
      <c r="H5777" s="1283"/>
      <c r="I5777" s="1283"/>
      <c r="J5777" s="1283"/>
      <c r="K5777" s="1283"/>
      <c r="L5777" s="1283"/>
      <c r="M5777" s="1283"/>
      <c r="N5777" s="1283"/>
      <c r="O5777" s="1283"/>
      <c r="P5777" s="1283"/>
      <c r="R5777" s="1067"/>
      <c r="Z5777" s="21"/>
      <c r="AH5777"/>
    </row>
    <row r="5778" spans="1:34" ht="11.25" customHeight="1">
      <c r="A5778"/>
      <c r="B5778" s="1281" t="s">
        <v>28</v>
      </c>
      <c r="C5778" s="1282">
        <v>8393</v>
      </c>
      <c r="D5778" s="1341" t="str">
        <f t="shared" si="104"/>
        <v>MO8393</v>
      </c>
      <c r="E5778" s="1514" t="s">
        <v>121</v>
      </c>
      <c r="F5778" s="1390">
        <v>500</v>
      </c>
      <c r="G5778" s="1283">
        <v>1.82</v>
      </c>
      <c r="H5778" s="1283"/>
      <c r="I5778" s="1283"/>
      <c r="J5778" s="1283"/>
      <c r="K5778" s="1283"/>
      <c r="L5778" s="1283"/>
      <c r="M5778" s="1283"/>
      <c r="N5778" s="1283"/>
      <c r="O5778" s="1283"/>
      <c r="P5778" s="1283"/>
      <c r="R5778" s="1067"/>
      <c r="Z5778" s="21"/>
      <c r="AH5778"/>
    </row>
    <row r="5779" spans="1:34" ht="11.25" customHeight="1">
      <c r="A5779"/>
      <c r="B5779" s="1281" t="s">
        <v>28</v>
      </c>
      <c r="C5779" s="1282">
        <v>8500</v>
      </c>
      <c r="D5779" s="1341" t="str">
        <f t="shared" si="104"/>
        <v>MO8500</v>
      </c>
      <c r="E5779" s="1514" t="s">
        <v>123</v>
      </c>
      <c r="F5779" s="1390">
        <v>650</v>
      </c>
      <c r="G5779" s="1283">
        <v>6.45</v>
      </c>
      <c r="H5779" s="1283"/>
      <c r="I5779" s="1283"/>
      <c r="J5779" s="1283"/>
      <c r="K5779" s="1283"/>
      <c r="L5779" s="1283"/>
      <c r="M5779" s="1283"/>
      <c r="N5779" s="1283"/>
      <c r="O5779" s="1283"/>
      <c r="P5779" s="1283"/>
      <c r="R5779" s="1067"/>
      <c r="Z5779" s="21"/>
      <c r="AH5779"/>
    </row>
    <row r="5780" spans="1:34" ht="11.25" customHeight="1">
      <c r="A5780"/>
      <c r="B5780" s="1281" t="s">
        <v>28</v>
      </c>
      <c r="C5780" s="1282">
        <v>8601</v>
      </c>
      <c r="D5780" s="1341" t="str">
        <f t="shared" si="104"/>
        <v>MO8601</v>
      </c>
      <c r="E5780" s="1514" t="s">
        <v>125</v>
      </c>
      <c r="F5780" s="1390">
        <v>500</v>
      </c>
      <c r="G5780" s="1283">
        <v>0.31</v>
      </c>
      <c r="H5780" s="1283"/>
      <c r="I5780" s="1283"/>
      <c r="J5780" s="1283"/>
      <c r="K5780" s="1283"/>
      <c r="L5780" s="1283"/>
      <c r="M5780" s="1283"/>
      <c r="N5780" s="1283"/>
      <c r="O5780" s="1283"/>
      <c r="P5780" s="1283"/>
      <c r="R5780" s="1067"/>
      <c r="Z5780" s="21"/>
      <c r="AH5780"/>
    </row>
    <row r="5781" spans="1:34" ht="11.25" customHeight="1">
      <c r="A5781"/>
      <c r="B5781" s="1281" t="s">
        <v>28</v>
      </c>
      <c r="C5781" s="1282">
        <v>8602</v>
      </c>
      <c r="D5781" s="1341" t="str">
        <f t="shared" si="104"/>
        <v>MO8602</v>
      </c>
      <c r="E5781" s="1514" t="s">
        <v>122</v>
      </c>
      <c r="F5781" s="1390">
        <v>500</v>
      </c>
      <c r="G5781" s="1283">
        <v>1.55</v>
      </c>
      <c r="H5781" s="1283"/>
      <c r="I5781" s="1283"/>
      <c r="J5781" s="1283"/>
      <c r="K5781" s="1283"/>
      <c r="L5781" s="1283"/>
      <c r="M5781" s="1283"/>
      <c r="N5781" s="1283"/>
      <c r="O5781" s="1283"/>
      <c r="P5781" s="1283"/>
      <c r="R5781" s="1067"/>
      <c r="Z5781" s="21"/>
      <c r="AH5781"/>
    </row>
    <row r="5782" spans="1:34" ht="11.25" customHeight="1">
      <c r="A5782"/>
      <c r="B5782" s="1281" t="s">
        <v>28</v>
      </c>
      <c r="C5782" s="1282">
        <v>8603</v>
      </c>
      <c r="D5782" s="1341" t="str">
        <f t="shared" si="104"/>
        <v>MO8603</v>
      </c>
      <c r="E5782" s="1514" t="s">
        <v>125</v>
      </c>
      <c r="F5782" s="1390">
        <v>500</v>
      </c>
      <c r="G5782" s="1283">
        <v>0.1</v>
      </c>
      <c r="H5782" s="1283"/>
      <c r="I5782" s="1283"/>
      <c r="J5782" s="1283"/>
      <c r="K5782" s="1283"/>
      <c r="L5782" s="1283"/>
      <c r="M5782" s="1283"/>
      <c r="N5782" s="1283"/>
      <c r="O5782" s="1283"/>
      <c r="P5782" s="1283"/>
      <c r="R5782" s="1067"/>
      <c r="Z5782" s="21"/>
      <c r="AH5782"/>
    </row>
    <row r="5783" spans="1:34" ht="11.25" customHeight="1">
      <c r="A5783"/>
      <c r="B5783" s="1281" t="s">
        <v>28</v>
      </c>
      <c r="C5783" s="1282">
        <v>8606</v>
      </c>
      <c r="D5783" s="1341" t="str">
        <f t="shared" si="104"/>
        <v>MO8606</v>
      </c>
      <c r="E5783" s="1514" t="s">
        <v>122</v>
      </c>
      <c r="F5783" s="1390">
        <v>500</v>
      </c>
      <c r="G5783" s="1283">
        <v>2.35</v>
      </c>
      <c r="H5783" s="1283"/>
      <c r="I5783" s="1283"/>
      <c r="J5783" s="1283"/>
      <c r="K5783" s="1283"/>
      <c r="L5783" s="1283"/>
      <c r="M5783" s="1283"/>
      <c r="N5783" s="1283"/>
      <c r="O5783" s="1283"/>
      <c r="P5783" s="1283"/>
      <c r="R5783" s="1067"/>
      <c r="Z5783" s="21"/>
      <c r="AH5783"/>
    </row>
    <row r="5784" spans="1:34" ht="11.25" customHeight="1">
      <c r="A5784"/>
      <c r="B5784" s="1281" t="s">
        <v>28</v>
      </c>
      <c r="C5784" s="1282">
        <v>8709</v>
      </c>
      <c r="D5784" s="1341" t="str">
        <f t="shared" si="104"/>
        <v>MO8709</v>
      </c>
      <c r="E5784" s="1514" t="s">
        <v>122</v>
      </c>
      <c r="F5784" s="1390">
        <v>600</v>
      </c>
      <c r="G5784" s="1283">
        <v>5.77</v>
      </c>
      <c r="H5784" s="1283"/>
      <c r="I5784" s="1283"/>
      <c r="J5784" s="1283"/>
      <c r="K5784" s="1283"/>
      <c r="L5784" s="1283"/>
      <c r="M5784" s="1283"/>
      <c r="N5784" s="1283"/>
      <c r="O5784" s="1283"/>
      <c r="P5784" s="1283"/>
      <c r="R5784" s="1067"/>
      <c r="Z5784" s="21"/>
      <c r="AH5784"/>
    </row>
    <row r="5785" spans="1:34" ht="11.25" customHeight="1">
      <c r="A5785"/>
      <c r="B5785" s="1281" t="s">
        <v>28</v>
      </c>
      <c r="C5785" s="1282">
        <v>8719</v>
      </c>
      <c r="D5785" s="1341" t="str">
        <f t="shared" si="104"/>
        <v>MO8719</v>
      </c>
      <c r="E5785" s="1514" t="s">
        <v>122</v>
      </c>
      <c r="F5785" s="1390">
        <v>500</v>
      </c>
      <c r="G5785" s="1283">
        <v>2.42</v>
      </c>
      <c r="H5785" s="1283"/>
      <c r="I5785" s="1283"/>
      <c r="J5785" s="1283"/>
      <c r="K5785" s="1283"/>
      <c r="L5785" s="1283"/>
      <c r="M5785" s="1283"/>
      <c r="N5785" s="1283"/>
      <c r="O5785" s="1283"/>
      <c r="P5785" s="1283"/>
      <c r="R5785" s="1067"/>
      <c r="Z5785" s="21"/>
      <c r="AH5785"/>
    </row>
    <row r="5786" spans="1:34" ht="11.25" customHeight="1">
      <c r="A5786"/>
      <c r="B5786" s="1281" t="s">
        <v>28</v>
      </c>
      <c r="C5786" s="1282">
        <v>8720</v>
      </c>
      <c r="D5786" s="1341" t="str">
        <f t="shared" si="104"/>
        <v>MO8720</v>
      </c>
      <c r="E5786" s="1514" t="s">
        <v>124</v>
      </c>
      <c r="F5786" s="1390">
        <v>500</v>
      </c>
      <c r="G5786" s="1283">
        <v>1.43</v>
      </c>
      <c r="H5786" s="1283"/>
      <c r="I5786" s="1283"/>
      <c r="J5786" s="1283"/>
      <c r="K5786" s="1283"/>
      <c r="L5786" s="1283"/>
      <c r="M5786" s="1283"/>
      <c r="N5786" s="1283"/>
      <c r="O5786" s="1283"/>
      <c r="P5786" s="1283"/>
      <c r="R5786" s="1067"/>
      <c r="Z5786" s="21"/>
      <c r="AH5786"/>
    </row>
    <row r="5787" spans="1:34" ht="11.25" customHeight="1">
      <c r="A5787"/>
      <c r="B5787" s="1281" t="s">
        <v>28</v>
      </c>
      <c r="C5787" s="1282">
        <v>8721</v>
      </c>
      <c r="D5787" s="1341" t="str">
        <f t="shared" si="104"/>
        <v>MO8721</v>
      </c>
      <c r="E5787" s="1514" t="s">
        <v>125</v>
      </c>
      <c r="F5787" s="1390">
        <v>500</v>
      </c>
      <c r="G5787" s="1283">
        <v>0.36</v>
      </c>
      <c r="H5787" s="1283"/>
      <c r="I5787" s="1283"/>
      <c r="J5787" s="1283"/>
      <c r="K5787" s="1283"/>
      <c r="L5787" s="1283"/>
      <c r="M5787" s="1283"/>
      <c r="N5787" s="1283"/>
      <c r="O5787" s="1283"/>
      <c r="P5787" s="1283"/>
      <c r="R5787" s="1067"/>
      <c r="Z5787" s="21"/>
      <c r="AH5787"/>
    </row>
    <row r="5788" spans="1:34" ht="11.25" customHeight="1">
      <c r="A5788"/>
      <c r="B5788" s="1281" t="s">
        <v>28</v>
      </c>
      <c r="C5788" s="1282">
        <v>8723</v>
      </c>
      <c r="D5788" s="1341" t="str">
        <f t="shared" si="104"/>
        <v>MO8723</v>
      </c>
      <c r="E5788" s="1514" t="s">
        <v>125</v>
      </c>
      <c r="F5788" s="1390">
        <v>500</v>
      </c>
      <c r="G5788" s="1283">
        <v>0.2</v>
      </c>
      <c r="H5788" s="1283"/>
      <c r="I5788" s="1283"/>
      <c r="J5788" s="1283"/>
      <c r="K5788" s="1283"/>
      <c r="L5788" s="1283"/>
      <c r="M5788" s="1283"/>
      <c r="N5788" s="1283"/>
      <c r="O5788" s="1283"/>
      <c r="P5788" s="1283"/>
      <c r="R5788" s="1067"/>
      <c r="Z5788" s="21"/>
      <c r="AH5788"/>
    </row>
    <row r="5789" spans="1:34" ht="11.25" customHeight="1">
      <c r="A5789"/>
      <c r="B5789" s="1281" t="s">
        <v>28</v>
      </c>
      <c r="C5789" s="1282">
        <v>8725</v>
      </c>
      <c r="D5789" s="1341" t="str">
        <f t="shared" si="104"/>
        <v>MO8725</v>
      </c>
      <c r="E5789" s="1514" t="s">
        <v>125</v>
      </c>
      <c r="F5789" s="1390">
        <v>500</v>
      </c>
      <c r="G5789" s="1283">
        <v>2.87</v>
      </c>
      <c r="H5789" s="1283"/>
      <c r="I5789" s="1283"/>
      <c r="J5789" s="1283"/>
      <c r="K5789" s="1283"/>
      <c r="L5789" s="1283"/>
      <c r="M5789" s="1283"/>
      <c r="N5789" s="1283"/>
      <c r="O5789" s="1283"/>
      <c r="P5789" s="1283"/>
      <c r="R5789" s="1067"/>
      <c r="Z5789" s="21"/>
      <c r="AH5789"/>
    </row>
    <row r="5790" spans="1:34" ht="11.25" customHeight="1">
      <c r="A5790"/>
      <c r="B5790" s="1281" t="s">
        <v>28</v>
      </c>
      <c r="C5790" s="1282">
        <v>8726</v>
      </c>
      <c r="D5790" s="1341" t="str">
        <f t="shared" si="104"/>
        <v>MO8726</v>
      </c>
      <c r="E5790" s="1514" t="s">
        <v>122</v>
      </c>
      <c r="F5790" s="1390">
        <v>500</v>
      </c>
      <c r="G5790" s="1283">
        <v>2.5499999999999998</v>
      </c>
      <c r="H5790" s="1283"/>
      <c r="I5790" s="1283"/>
      <c r="J5790" s="1283"/>
      <c r="K5790" s="1283"/>
      <c r="L5790" s="1283"/>
      <c r="M5790" s="1283"/>
      <c r="N5790" s="1283"/>
      <c r="O5790" s="1283"/>
      <c r="P5790" s="1283"/>
      <c r="R5790" s="1067"/>
      <c r="Z5790" s="21"/>
      <c r="AH5790"/>
    </row>
    <row r="5791" spans="1:34" ht="11.25" customHeight="1">
      <c r="A5791"/>
      <c r="B5791" s="1281" t="s">
        <v>28</v>
      </c>
      <c r="C5791" s="1282">
        <v>8728</v>
      </c>
      <c r="D5791" s="1341" t="str">
        <f t="shared" si="104"/>
        <v>MO8728</v>
      </c>
      <c r="E5791" s="1514" t="s">
        <v>125</v>
      </c>
      <c r="F5791" s="1390">
        <v>500</v>
      </c>
      <c r="G5791" s="1283">
        <v>0.56999999999999995</v>
      </c>
      <c r="H5791" s="1283"/>
      <c r="I5791" s="1283"/>
      <c r="J5791" s="1283"/>
      <c r="K5791" s="1283"/>
      <c r="L5791" s="1283"/>
      <c r="M5791" s="1283"/>
      <c r="N5791" s="1283"/>
      <c r="O5791" s="1283"/>
      <c r="P5791" s="1283"/>
      <c r="R5791" s="1067"/>
      <c r="Z5791" s="21"/>
      <c r="AH5791"/>
    </row>
    <row r="5792" spans="1:34" ht="11.25" customHeight="1">
      <c r="A5792"/>
      <c r="B5792" s="1281" t="s">
        <v>28</v>
      </c>
      <c r="C5792" s="1282">
        <v>8734</v>
      </c>
      <c r="D5792" s="1341" t="str">
        <f t="shared" si="104"/>
        <v>MO8734</v>
      </c>
      <c r="E5792" s="1514" t="s">
        <v>122</v>
      </c>
      <c r="F5792" s="1390">
        <v>500</v>
      </c>
      <c r="G5792" s="1283">
        <v>0.48</v>
      </c>
      <c r="H5792" s="1283"/>
      <c r="I5792" s="1283"/>
      <c r="J5792" s="1283"/>
      <c r="K5792" s="1283"/>
      <c r="L5792" s="1283"/>
      <c r="M5792" s="1283"/>
      <c r="N5792" s="1283"/>
      <c r="O5792" s="1283"/>
      <c r="P5792" s="1283"/>
      <c r="R5792" s="1067"/>
      <c r="Z5792" s="21"/>
      <c r="AH5792"/>
    </row>
    <row r="5793" spans="1:34" ht="11.25" customHeight="1">
      <c r="A5793"/>
      <c r="B5793" s="1281" t="s">
        <v>28</v>
      </c>
      <c r="C5793" s="1282">
        <v>8737</v>
      </c>
      <c r="D5793" s="1341" t="str">
        <f t="shared" si="104"/>
        <v>MO8737</v>
      </c>
      <c r="E5793" s="1514" t="s">
        <v>122</v>
      </c>
      <c r="F5793" s="1390">
        <v>500</v>
      </c>
      <c r="G5793" s="1283">
        <v>0.42</v>
      </c>
      <c r="H5793" s="1283"/>
      <c r="I5793" s="1283"/>
      <c r="J5793" s="1283"/>
      <c r="K5793" s="1283"/>
      <c r="L5793" s="1283"/>
      <c r="M5793" s="1283"/>
      <c r="N5793" s="1283"/>
      <c r="O5793" s="1283"/>
      <c r="P5793" s="1283"/>
      <c r="R5793" s="1067"/>
      <c r="Z5793" s="21"/>
      <c r="AH5793"/>
    </row>
    <row r="5794" spans="1:34" ht="11.25" customHeight="1">
      <c r="A5794"/>
      <c r="B5794" s="1281" t="s">
        <v>28</v>
      </c>
      <c r="C5794" s="1282">
        <v>8738</v>
      </c>
      <c r="D5794" s="1341" t="str">
        <f t="shared" si="104"/>
        <v>MO8738</v>
      </c>
      <c r="E5794" s="1514" t="s">
        <v>122</v>
      </c>
      <c r="F5794" s="1390">
        <v>500</v>
      </c>
      <c r="G5794" s="1283">
        <v>0.78</v>
      </c>
      <c r="H5794" s="1283"/>
      <c r="I5794" s="1283"/>
      <c r="J5794" s="1283"/>
      <c r="K5794" s="1283"/>
      <c r="L5794" s="1283"/>
      <c r="M5794" s="1283"/>
      <c r="N5794" s="1283"/>
      <c r="O5794" s="1283"/>
      <c r="P5794" s="1283"/>
      <c r="R5794" s="1067"/>
      <c r="Z5794" s="21"/>
      <c r="AH5794"/>
    </row>
    <row r="5795" spans="1:34" ht="11.25" customHeight="1">
      <c r="A5795"/>
      <c r="B5795" s="1281" t="s">
        <v>28</v>
      </c>
      <c r="C5795" s="1282">
        <v>8742</v>
      </c>
      <c r="D5795" s="1341" t="str">
        <f t="shared" si="104"/>
        <v>MO8742</v>
      </c>
      <c r="E5795" s="1514" t="s">
        <v>125</v>
      </c>
      <c r="F5795" s="1390">
        <v>500</v>
      </c>
      <c r="G5795" s="1283">
        <v>0.35</v>
      </c>
      <c r="H5795" s="1283"/>
      <c r="I5795" s="1283"/>
      <c r="J5795" s="1283"/>
      <c r="K5795" s="1283"/>
      <c r="L5795" s="1283"/>
      <c r="M5795" s="1283"/>
      <c r="N5795" s="1283"/>
      <c r="O5795" s="1283"/>
      <c r="P5795" s="1283"/>
      <c r="R5795" s="1067"/>
      <c r="Z5795" s="21"/>
      <c r="AH5795"/>
    </row>
    <row r="5796" spans="1:34" ht="11.25" customHeight="1">
      <c r="A5796"/>
      <c r="B5796" s="1281" t="s">
        <v>28</v>
      </c>
      <c r="C5796" s="1282">
        <v>8745</v>
      </c>
      <c r="D5796" s="1341" t="str">
        <f t="shared" si="104"/>
        <v>MO8745</v>
      </c>
      <c r="E5796" s="1514" t="s">
        <v>124</v>
      </c>
      <c r="F5796" s="1390">
        <v>500</v>
      </c>
      <c r="G5796" s="1283">
        <v>4.47</v>
      </c>
      <c r="H5796" s="1283"/>
      <c r="I5796" s="1283"/>
      <c r="J5796" s="1283"/>
      <c r="K5796" s="1283"/>
      <c r="L5796" s="1283"/>
      <c r="M5796" s="1283"/>
      <c r="N5796" s="1283"/>
      <c r="O5796" s="1283"/>
      <c r="P5796" s="1283"/>
      <c r="R5796" s="1067"/>
      <c r="Z5796" s="21"/>
      <c r="AH5796"/>
    </row>
    <row r="5797" spans="1:34" ht="11.25" customHeight="1">
      <c r="A5797"/>
      <c r="B5797" s="1281" t="s">
        <v>28</v>
      </c>
      <c r="C5797" s="1282">
        <v>8748</v>
      </c>
      <c r="D5797" s="1341" t="str">
        <f t="shared" si="104"/>
        <v>MO8748</v>
      </c>
      <c r="E5797" s="1514" t="s">
        <v>121</v>
      </c>
      <c r="F5797" s="1390">
        <v>500</v>
      </c>
      <c r="G5797" s="1283">
        <v>0.71</v>
      </c>
      <c r="H5797" s="1283"/>
      <c r="I5797" s="1283"/>
      <c r="J5797" s="1283"/>
      <c r="K5797" s="1283"/>
      <c r="L5797" s="1283"/>
      <c r="M5797" s="1283"/>
      <c r="N5797" s="1283"/>
      <c r="O5797" s="1283"/>
      <c r="P5797" s="1283"/>
      <c r="R5797" s="1067"/>
      <c r="Z5797" s="21"/>
      <c r="AH5797"/>
    </row>
    <row r="5798" spans="1:34" ht="11.25" customHeight="1">
      <c r="A5798"/>
      <c r="B5798" s="1281" t="s">
        <v>28</v>
      </c>
      <c r="C5798" s="1282">
        <v>8755</v>
      </c>
      <c r="D5798" s="1341" t="str">
        <f t="shared" si="104"/>
        <v>MO8755</v>
      </c>
      <c r="E5798" s="1514" t="s">
        <v>122</v>
      </c>
      <c r="F5798" s="1390">
        <v>500</v>
      </c>
      <c r="G5798" s="1283">
        <v>0.42</v>
      </c>
      <c r="H5798" s="1283"/>
      <c r="I5798" s="1283"/>
      <c r="J5798" s="1283"/>
      <c r="K5798" s="1283"/>
      <c r="L5798" s="1283"/>
      <c r="M5798" s="1283"/>
      <c r="N5798" s="1283"/>
      <c r="O5798" s="1283"/>
      <c r="P5798" s="1283"/>
      <c r="R5798" s="1067"/>
      <c r="Z5798" s="21"/>
      <c r="AH5798"/>
    </row>
    <row r="5799" spans="1:34" ht="11.25" customHeight="1">
      <c r="A5799"/>
      <c r="B5799" s="1281" t="s">
        <v>28</v>
      </c>
      <c r="C5799" s="1282">
        <v>8799</v>
      </c>
      <c r="D5799" s="1341" t="str">
        <f t="shared" si="104"/>
        <v>MO8799</v>
      </c>
      <c r="E5799" s="1514" t="s">
        <v>124</v>
      </c>
      <c r="F5799" s="1390">
        <v>500</v>
      </c>
      <c r="G5799" s="1283">
        <v>0.5</v>
      </c>
      <c r="H5799" s="1283"/>
      <c r="I5799" s="1283"/>
      <c r="J5799" s="1283"/>
      <c r="K5799" s="1283"/>
      <c r="L5799" s="1283"/>
      <c r="M5799" s="1283"/>
      <c r="N5799" s="1283"/>
      <c r="O5799" s="1283"/>
      <c r="P5799" s="1283"/>
      <c r="R5799" s="1067"/>
      <c r="Z5799" s="21"/>
      <c r="AH5799"/>
    </row>
    <row r="5800" spans="1:34" ht="11.25" customHeight="1">
      <c r="A5800"/>
      <c r="B5800" s="1281" t="s">
        <v>28</v>
      </c>
      <c r="C5800" s="1282">
        <v>8800</v>
      </c>
      <c r="D5800" s="1341" t="str">
        <f t="shared" si="104"/>
        <v>MO8800</v>
      </c>
      <c r="E5800" s="1514" t="s">
        <v>125</v>
      </c>
      <c r="F5800" s="1390">
        <v>500</v>
      </c>
      <c r="G5800" s="1283">
        <v>1.69</v>
      </c>
      <c r="H5800" s="1283"/>
      <c r="I5800" s="1283"/>
      <c r="J5800" s="1283"/>
      <c r="K5800" s="1283"/>
      <c r="L5800" s="1283"/>
      <c r="M5800" s="1283"/>
      <c r="N5800" s="1283"/>
      <c r="O5800" s="1283"/>
      <c r="P5800" s="1283"/>
      <c r="R5800" s="1067"/>
      <c r="Z5800" s="21"/>
      <c r="AH5800"/>
    </row>
    <row r="5801" spans="1:34" ht="11.25" customHeight="1">
      <c r="A5801"/>
      <c r="B5801" s="1281" t="s">
        <v>28</v>
      </c>
      <c r="C5801" s="1282">
        <v>8803</v>
      </c>
      <c r="D5801" s="1341" t="str">
        <f t="shared" si="104"/>
        <v>MO8803</v>
      </c>
      <c r="E5801" s="1514" t="s">
        <v>121</v>
      </c>
      <c r="F5801" s="1390">
        <v>500</v>
      </c>
      <c r="G5801" s="1283">
        <v>7.0000000000000007E-2</v>
      </c>
      <c r="H5801" s="1283"/>
      <c r="I5801" s="1283"/>
      <c r="J5801" s="1283"/>
      <c r="K5801" s="1283"/>
      <c r="L5801" s="1283"/>
      <c r="M5801" s="1283"/>
      <c r="N5801" s="1283"/>
      <c r="O5801" s="1283"/>
      <c r="P5801" s="1283"/>
      <c r="R5801" s="1067"/>
      <c r="Z5801" s="21"/>
      <c r="AH5801"/>
    </row>
    <row r="5802" spans="1:34" ht="11.25" customHeight="1">
      <c r="A5802"/>
      <c r="B5802" s="1281" t="s">
        <v>28</v>
      </c>
      <c r="C5802" s="1282">
        <v>8805</v>
      </c>
      <c r="D5802" s="1341" t="str">
        <f t="shared" si="104"/>
        <v>MO8805</v>
      </c>
      <c r="E5802" s="1514" t="s">
        <v>122</v>
      </c>
      <c r="F5802" s="1390">
        <v>500</v>
      </c>
      <c r="G5802" s="1283">
        <v>0.21</v>
      </c>
      <c r="H5802" s="1283"/>
      <c r="I5802" s="1283"/>
      <c r="J5802" s="1283"/>
      <c r="K5802" s="1283"/>
      <c r="L5802" s="1283"/>
      <c r="M5802" s="1283"/>
      <c r="N5802" s="1283"/>
      <c r="O5802" s="1283"/>
      <c r="P5802" s="1283"/>
      <c r="R5802" s="1067"/>
      <c r="Z5802" s="21"/>
      <c r="AH5802"/>
    </row>
    <row r="5803" spans="1:34" ht="11.25" customHeight="1">
      <c r="A5803"/>
      <c r="B5803" s="1281" t="s">
        <v>28</v>
      </c>
      <c r="C5803" s="1282">
        <v>8810</v>
      </c>
      <c r="D5803" s="1341" t="str">
        <f t="shared" si="104"/>
        <v>MO8810</v>
      </c>
      <c r="E5803" s="1514" t="s">
        <v>125</v>
      </c>
      <c r="F5803" s="1390">
        <v>500</v>
      </c>
      <c r="G5803" s="1283">
        <v>0.15</v>
      </c>
      <c r="H5803" s="1283"/>
      <c r="I5803" s="1283"/>
      <c r="J5803" s="1283"/>
      <c r="K5803" s="1283"/>
      <c r="L5803" s="1283"/>
      <c r="M5803" s="1283"/>
      <c r="N5803" s="1283"/>
      <c r="O5803" s="1283"/>
      <c r="P5803" s="1283"/>
      <c r="R5803" s="1067"/>
      <c r="Z5803" s="21"/>
      <c r="AH5803"/>
    </row>
    <row r="5804" spans="1:34" ht="11.25" customHeight="1">
      <c r="A5804"/>
      <c r="B5804" s="1281" t="s">
        <v>28</v>
      </c>
      <c r="C5804" s="1282">
        <v>8814</v>
      </c>
      <c r="D5804" s="1341" t="str">
        <f t="shared" si="104"/>
        <v>MO8814</v>
      </c>
      <c r="E5804" s="1514" t="s">
        <v>122</v>
      </c>
      <c r="F5804" s="1390">
        <v>500</v>
      </c>
      <c r="G5804" s="1283">
        <v>0.18</v>
      </c>
      <c r="H5804" s="1283"/>
      <c r="I5804" s="1283"/>
      <c r="J5804" s="1283"/>
      <c r="K5804" s="1283"/>
      <c r="L5804" s="1283"/>
      <c r="M5804" s="1283"/>
      <c r="N5804" s="1283"/>
      <c r="O5804" s="1283"/>
      <c r="P5804" s="1283"/>
      <c r="R5804" s="1067"/>
      <c r="Z5804" s="21"/>
      <c r="AH5804"/>
    </row>
    <row r="5805" spans="1:34" ht="11.25" customHeight="1">
      <c r="A5805"/>
      <c r="B5805" s="1281" t="s">
        <v>28</v>
      </c>
      <c r="C5805" s="1282">
        <v>8815</v>
      </c>
      <c r="D5805" s="1341" t="str">
        <f t="shared" si="104"/>
        <v>MO8815</v>
      </c>
      <c r="E5805" s="1514" t="s">
        <v>122</v>
      </c>
      <c r="F5805" s="1390">
        <v>500</v>
      </c>
      <c r="G5805" s="1283">
        <v>0.34</v>
      </c>
      <c r="H5805" s="1283"/>
      <c r="I5805" s="1283"/>
      <c r="J5805" s="1283"/>
      <c r="K5805" s="1283"/>
      <c r="L5805" s="1283"/>
      <c r="M5805" s="1283"/>
      <c r="N5805" s="1283"/>
      <c r="O5805" s="1283"/>
      <c r="P5805" s="1283"/>
      <c r="R5805" s="1067"/>
      <c r="Z5805" s="21"/>
      <c r="AH5805"/>
    </row>
    <row r="5806" spans="1:34" ht="11.25" customHeight="1">
      <c r="A5806"/>
      <c r="B5806" s="1281" t="s">
        <v>28</v>
      </c>
      <c r="C5806" s="1282">
        <v>8820</v>
      </c>
      <c r="D5806" s="1341" t="str">
        <f t="shared" si="104"/>
        <v>MO8820</v>
      </c>
      <c r="E5806" s="1514" t="s">
        <v>121</v>
      </c>
      <c r="F5806" s="1390">
        <v>500</v>
      </c>
      <c r="G5806" s="1283">
        <v>0.15</v>
      </c>
      <c r="H5806" s="1283"/>
      <c r="I5806" s="1283"/>
      <c r="J5806" s="1283"/>
      <c r="K5806" s="1283"/>
      <c r="L5806" s="1283"/>
      <c r="M5806" s="1283"/>
      <c r="N5806" s="1283"/>
      <c r="O5806" s="1283"/>
      <c r="P5806" s="1283"/>
      <c r="R5806" s="1067"/>
      <c r="Z5806" s="21"/>
      <c r="AH5806"/>
    </row>
    <row r="5807" spans="1:34" ht="11.25" customHeight="1">
      <c r="A5807"/>
      <c r="B5807" s="1281" t="s">
        <v>28</v>
      </c>
      <c r="C5807" s="1282">
        <v>8824</v>
      </c>
      <c r="D5807" s="1341" t="str">
        <f t="shared" si="104"/>
        <v>MO8824</v>
      </c>
      <c r="E5807" s="1514" t="s">
        <v>125</v>
      </c>
      <c r="F5807" s="1390">
        <v>500</v>
      </c>
      <c r="G5807" s="1283">
        <v>2.67</v>
      </c>
      <c r="H5807" s="1283"/>
      <c r="I5807" s="1283"/>
      <c r="J5807" s="1283"/>
      <c r="K5807" s="1283"/>
      <c r="L5807" s="1283"/>
      <c r="M5807" s="1283"/>
      <c r="N5807" s="1283"/>
      <c r="O5807" s="1283"/>
      <c r="P5807" s="1283"/>
      <c r="R5807" s="1067"/>
      <c r="Z5807" s="21"/>
      <c r="AH5807"/>
    </row>
    <row r="5808" spans="1:34" ht="11.25" customHeight="1">
      <c r="A5808"/>
      <c r="B5808" s="1281" t="s">
        <v>28</v>
      </c>
      <c r="C5808" s="1282">
        <v>8826</v>
      </c>
      <c r="D5808" s="1341" t="str">
        <f t="shared" si="104"/>
        <v>MO8826</v>
      </c>
      <c r="E5808" s="1514" t="s">
        <v>125</v>
      </c>
      <c r="F5808" s="1390">
        <v>500</v>
      </c>
      <c r="G5808" s="1283">
        <v>2.62</v>
      </c>
      <c r="H5808" s="1283"/>
      <c r="I5808" s="1283"/>
      <c r="J5808" s="1283"/>
      <c r="K5808" s="1283"/>
      <c r="L5808" s="1283"/>
      <c r="M5808" s="1283"/>
      <c r="N5808" s="1283"/>
      <c r="O5808" s="1283"/>
      <c r="P5808" s="1283"/>
      <c r="R5808" s="1067"/>
      <c r="Z5808" s="21"/>
      <c r="AH5808"/>
    </row>
    <row r="5809" spans="1:34" ht="11.25" customHeight="1">
      <c r="A5809"/>
      <c r="B5809" s="1281" t="s">
        <v>28</v>
      </c>
      <c r="C5809" s="1282">
        <v>8831</v>
      </c>
      <c r="D5809" s="1341" t="str">
        <f t="shared" si="104"/>
        <v>MO8831</v>
      </c>
      <c r="E5809" s="1514" t="s">
        <v>121</v>
      </c>
      <c r="F5809" s="1390">
        <v>500</v>
      </c>
      <c r="G5809" s="1283">
        <v>1.6</v>
      </c>
      <c r="H5809" s="1283"/>
      <c r="I5809" s="1283"/>
      <c r="J5809" s="1283"/>
      <c r="K5809" s="1283"/>
      <c r="L5809" s="1283"/>
      <c r="M5809" s="1283"/>
      <c r="N5809" s="1283"/>
      <c r="O5809" s="1283"/>
      <c r="P5809" s="1283"/>
      <c r="R5809" s="1067"/>
      <c r="Z5809" s="21"/>
      <c r="AH5809"/>
    </row>
    <row r="5810" spans="1:34" ht="11.25" customHeight="1">
      <c r="A5810"/>
      <c r="B5810" s="1281" t="s">
        <v>28</v>
      </c>
      <c r="C5810" s="1282">
        <v>8832</v>
      </c>
      <c r="D5810" s="1341" t="str">
        <f t="shared" si="104"/>
        <v>MO8832</v>
      </c>
      <c r="E5810" s="1514" t="s">
        <v>121</v>
      </c>
      <c r="F5810" s="1390">
        <v>500</v>
      </c>
      <c r="G5810" s="1283">
        <v>0.32</v>
      </c>
      <c r="H5810" s="1283"/>
      <c r="I5810" s="1283"/>
      <c r="J5810" s="1283"/>
      <c r="K5810" s="1283"/>
      <c r="L5810" s="1283"/>
      <c r="M5810" s="1283"/>
      <c r="N5810" s="1283"/>
      <c r="O5810" s="1283"/>
      <c r="P5810" s="1283"/>
      <c r="R5810" s="1067"/>
      <c r="Z5810" s="21"/>
      <c r="AH5810"/>
    </row>
    <row r="5811" spans="1:34" ht="11.25" customHeight="1">
      <c r="A5811"/>
      <c r="B5811" s="1281" t="s">
        <v>28</v>
      </c>
      <c r="C5811" s="1282">
        <v>8833</v>
      </c>
      <c r="D5811" s="1341" t="str">
        <f t="shared" si="104"/>
        <v>MO8833</v>
      </c>
      <c r="E5811" s="1514" t="s">
        <v>124</v>
      </c>
      <c r="F5811" s="1390">
        <v>500</v>
      </c>
      <c r="G5811" s="1283">
        <v>1.5</v>
      </c>
      <c r="H5811" s="1283"/>
      <c r="I5811" s="1283"/>
      <c r="J5811" s="1283"/>
      <c r="K5811" s="1283"/>
      <c r="L5811" s="1283"/>
      <c r="M5811" s="1283"/>
      <c r="N5811" s="1283"/>
      <c r="O5811" s="1283"/>
      <c r="P5811" s="1283"/>
      <c r="R5811" s="1067"/>
      <c r="Z5811" s="21"/>
      <c r="AH5811"/>
    </row>
    <row r="5812" spans="1:34" ht="11.25" customHeight="1">
      <c r="A5812"/>
      <c r="B5812" s="1281" t="s">
        <v>28</v>
      </c>
      <c r="C5812" s="1282">
        <v>8835</v>
      </c>
      <c r="D5812" s="1341" t="str">
        <f t="shared" si="104"/>
        <v>MO8835</v>
      </c>
      <c r="E5812" s="1514" t="s">
        <v>124</v>
      </c>
      <c r="F5812" s="1390">
        <v>500</v>
      </c>
      <c r="G5812" s="1283">
        <v>2.44</v>
      </c>
      <c r="H5812" s="1283"/>
      <c r="I5812" s="1283"/>
      <c r="J5812" s="1283"/>
      <c r="K5812" s="1283"/>
      <c r="L5812" s="1283"/>
      <c r="M5812" s="1283"/>
      <c r="N5812" s="1283"/>
      <c r="O5812" s="1283"/>
      <c r="P5812" s="1283"/>
      <c r="R5812" s="1067"/>
      <c r="Z5812" s="21"/>
      <c r="AH5812"/>
    </row>
    <row r="5813" spans="1:34" ht="11.25" customHeight="1">
      <c r="A5813"/>
      <c r="B5813" s="1281" t="s">
        <v>28</v>
      </c>
      <c r="C5813" s="1282">
        <v>8855</v>
      </c>
      <c r="D5813" s="1341" t="str">
        <f t="shared" si="104"/>
        <v>MO8855</v>
      </c>
      <c r="E5813" s="1514" t="s">
        <v>121</v>
      </c>
      <c r="F5813" s="1390">
        <v>500</v>
      </c>
      <c r="G5813" s="1283">
        <v>0.2</v>
      </c>
      <c r="H5813" s="1283"/>
      <c r="I5813" s="1283"/>
      <c r="J5813" s="1283"/>
      <c r="K5813" s="1283"/>
      <c r="L5813" s="1283"/>
      <c r="M5813" s="1283"/>
      <c r="N5813" s="1283"/>
      <c r="O5813" s="1283"/>
      <c r="P5813" s="1283"/>
      <c r="R5813" s="1067"/>
      <c r="Z5813" s="21"/>
      <c r="AH5813"/>
    </row>
    <row r="5814" spans="1:34" ht="11.25" customHeight="1">
      <c r="A5814"/>
      <c r="B5814" s="1281" t="s">
        <v>28</v>
      </c>
      <c r="C5814" s="1282">
        <v>8856</v>
      </c>
      <c r="D5814" s="1341" t="str">
        <f t="shared" si="104"/>
        <v>MO8856</v>
      </c>
      <c r="E5814" s="1514" t="s">
        <v>121</v>
      </c>
      <c r="F5814" s="1390">
        <v>500</v>
      </c>
      <c r="G5814" s="1283">
        <v>0.5</v>
      </c>
      <c r="H5814" s="1283"/>
      <c r="I5814" s="1283"/>
      <c r="J5814" s="1283"/>
      <c r="K5814" s="1283"/>
      <c r="L5814" s="1283"/>
      <c r="M5814" s="1283"/>
      <c r="N5814" s="1283"/>
      <c r="O5814" s="1283"/>
      <c r="P5814" s="1283"/>
      <c r="R5814" s="1067"/>
      <c r="Z5814" s="21"/>
      <c r="AH5814"/>
    </row>
    <row r="5815" spans="1:34" ht="11.25" customHeight="1">
      <c r="A5815"/>
      <c r="B5815" s="1281" t="s">
        <v>28</v>
      </c>
      <c r="C5815" s="1282">
        <v>8861</v>
      </c>
      <c r="D5815" s="1341" t="str">
        <f t="shared" si="104"/>
        <v>MO8861</v>
      </c>
      <c r="E5815" s="1514" t="s">
        <v>123</v>
      </c>
      <c r="F5815" s="1390">
        <v>500</v>
      </c>
      <c r="G5815" s="1283">
        <v>1.75</v>
      </c>
      <c r="H5815" s="1283"/>
      <c r="I5815" s="1283"/>
      <c r="J5815" s="1283"/>
      <c r="K5815" s="1283"/>
      <c r="L5815" s="1283"/>
      <c r="M5815" s="1283"/>
      <c r="N5815" s="1283"/>
      <c r="O5815" s="1283"/>
      <c r="P5815" s="1283"/>
      <c r="R5815" s="1067"/>
      <c r="Z5815" s="21"/>
      <c r="AH5815"/>
    </row>
    <row r="5816" spans="1:34" ht="11.25" customHeight="1">
      <c r="A5816"/>
      <c r="B5816" s="1281" t="s">
        <v>28</v>
      </c>
      <c r="C5816" s="1282">
        <v>8868</v>
      </c>
      <c r="D5816" s="1341" t="str">
        <f t="shared" si="104"/>
        <v>MO8868</v>
      </c>
      <c r="E5816" s="1514" t="s">
        <v>121</v>
      </c>
      <c r="F5816" s="1390">
        <v>500</v>
      </c>
      <c r="G5816" s="1283">
        <v>0.55000000000000004</v>
      </c>
      <c r="H5816" s="1283"/>
      <c r="I5816" s="1283"/>
      <c r="J5816" s="1283"/>
      <c r="K5816" s="1283"/>
      <c r="L5816" s="1283"/>
      <c r="M5816" s="1283"/>
      <c r="N5816" s="1283"/>
      <c r="O5816" s="1283"/>
      <c r="P5816" s="1283"/>
      <c r="R5816" s="1067"/>
      <c r="Z5816" s="21"/>
      <c r="AH5816"/>
    </row>
    <row r="5817" spans="1:34" ht="11.25" customHeight="1">
      <c r="A5817"/>
      <c r="B5817" s="1281" t="s">
        <v>28</v>
      </c>
      <c r="C5817" s="1282">
        <v>8869</v>
      </c>
      <c r="D5817" s="1341" t="str">
        <f t="shared" si="104"/>
        <v>MO8869</v>
      </c>
      <c r="E5817" s="1514" t="s">
        <v>121</v>
      </c>
      <c r="F5817" s="1390">
        <v>500</v>
      </c>
      <c r="G5817" s="1283">
        <v>1.25</v>
      </c>
      <c r="H5817" s="1283"/>
      <c r="I5817" s="1283"/>
      <c r="J5817" s="1283"/>
      <c r="K5817" s="1283"/>
      <c r="L5817" s="1283"/>
      <c r="M5817" s="1283"/>
      <c r="N5817" s="1283"/>
      <c r="O5817" s="1283"/>
      <c r="P5817" s="1283"/>
      <c r="R5817" s="1067"/>
      <c r="Z5817" s="21"/>
      <c r="AH5817"/>
    </row>
    <row r="5818" spans="1:34" ht="11.25" customHeight="1">
      <c r="A5818"/>
      <c r="B5818" s="1281" t="s">
        <v>28</v>
      </c>
      <c r="C5818" s="1282">
        <v>8871</v>
      </c>
      <c r="D5818" s="1341" t="str">
        <f t="shared" si="104"/>
        <v>MO8871</v>
      </c>
      <c r="E5818" s="1514" t="s">
        <v>125</v>
      </c>
      <c r="F5818" s="1390">
        <v>500</v>
      </c>
      <c r="G5818" s="1283">
        <v>0.08</v>
      </c>
      <c r="H5818" s="1283"/>
      <c r="I5818" s="1283"/>
      <c r="J5818" s="1283"/>
      <c r="K5818" s="1283"/>
      <c r="L5818" s="1283"/>
      <c r="M5818" s="1283"/>
      <c r="N5818" s="1283"/>
      <c r="O5818" s="1283"/>
      <c r="P5818" s="1283"/>
      <c r="R5818" s="1067"/>
      <c r="Z5818" s="21"/>
      <c r="AH5818"/>
    </row>
    <row r="5819" spans="1:34" ht="11.25" customHeight="1">
      <c r="A5819"/>
      <c r="B5819" s="1281" t="s">
        <v>28</v>
      </c>
      <c r="C5819" s="1282">
        <v>8901</v>
      </c>
      <c r="D5819" s="1341" t="str">
        <f t="shared" si="104"/>
        <v>MO8901</v>
      </c>
      <c r="E5819" s="1514" t="s">
        <v>123</v>
      </c>
      <c r="F5819" s="1390">
        <v>500</v>
      </c>
      <c r="G5819" s="1283">
        <v>0.22</v>
      </c>
      <c r="H5819" s="1283"/>
      <c r="I5819" s="1283"/>
      <c r="J5819" s="1283"/>
      <c r="K5819" s="1283"/>
      <c r="L5819" s="1283"/>
      <c r="M5819" s="1283"/>
      <c r="N5819" s="1283"/>
      <c r="O5819" s="1283"/>
      <c r="P5819" s="1283"/>
      <c r="R5819" s="1067"/>
      <c r="Z5819" s="21"/>
      <c r="AH5819"/>
    </row>
    <row r="5820" spans="1:34" ht="11.25" customHeight="1">
      <c r="A5820"/>
      <c r="B5820" s="1281" t="s">
        <v>28</v>
      </c>
      <c r="C5820" s="1282">
        <v>9012</v>
      </c>
      <c r="D5820" s="1341" t="str">
        <f t="shared" si="104"/>
        <v>MO9012</v>
      </c>
      <c r="E5820" s="1514" t="s">
        <v>121</v>
      </c>
      <c r="F5820" s="1390">
        <v>500</v>
      </c>
      <c r="G5820" s="1283">
        <v>0.99</v>
      </c>
      <c r="H5820" s="1283"/>
      <c r="I5820" s="1283"/>
      <c r="J5820" s="1283"/>
      <c r="K5820" s="1283"/>
      <c r="L5820" s="1283"/>
      <c r="M5820" s="1283"/>
      <c r="N5820" s="1283"/>
      <c r="O5820" s="1283"/>
      <c r="P5820" s="1283"/>
      <c r="R5820" s="1067"/>
      <c r="Z5820" s="21"/>
      <c r="AH5820"/>
    </row>
    <row r="5821" spans="1:34" ht="11.25" customHeight="1">
      <c r="A5821"/>
      <c r="B5821" s="1281" t="s">
        <v>28</v>
      </c>
      <c r="C5821" s="1282">
        <v>9014</v>
      </c>
      <c r="D5821" s="1341" t="str">
        <f t="shared" si="104"/>
        <v>MO9014</v>
      </c>
      <c r="E5821" s="1514" t="s">
        <v>125</v>
      </c>
      <c r="F5821" s="1390">
        <v>500</v>
      </c>
      <c r="G5821" s="1283">
        <v>3.18</v>
      </c>
      <c r="H5821" s="1283"/>
      <c r="I5821" s="1283"/>
      <c r="J5821" s="1283"/>
      <c r="K5821" s="1283"/>
      <c r="L5821" s="1283"/>
      <c r="M5821" s="1283"/>
      <c r="N5821" s="1283"/>
      <c r="O5821" s="1283"/>
      <c r="P5821" s="1283"/>
      <c r="R5821" s="1067"/>
      <c r="Z5821" s="21"/>
      <c r="AH5821"/>
    </row>
    <row r="5822" spans="1:34" ht="11.25" customHeight="1">
      <c r="A5822"/>
      <c r="B5822" s="1281" t="s">
        <v>28</v>
      </c>
      <c r="C5822" s="1282">
        <v>9015</v>
      </c>
      <c r="D5822" s="1341" t="str">
        <f t="shared" si="104"/>
        <v>MO9015</v>
      </c>
      <c r="E5822" s="1514" t="s">
        <v>125</v>
      </c>
      <c r="F5822" s="1390">
        <v>500</v>
      </c>
      <c r="G5822" s="1283">
        <v>3.82</v>
      </c>
      <c r="H5822" s="1283"/>
      <c r="I5822" s="1283"/>
      <c r="J5822" s="1283"/>
      <c r="K5822" s="1283"/>
      <c r="L5822" s="1283"/>
      <c r="M5822" s="1283"/>
      <c r="N5822" s="1283"/>
      <c r="O5822" s="1283"/>
      <c r="P5822" s="1283"/>
      <c r="R5822" s="1067"/>
      <c r="Z5822" s="21"/>
      <c r="AH5822"/>
    </row>
    <row r="5823" spans="1:34" ht="11.25" customHeight="1">
      <c r="A5823"/>
      <c r="B5823" s="1281" t="s">
        <v>28</v>
      </c>
      <c r="C5823" s="1282">
        <v>9016</v>
      </c>
      <c r="D5823" s="1341" t="str">
        <f t="shared" si="104"/>
        <v>MO9016</v>
      </c>
      <c r="E5823" s="1514" t="s">
        <v>124</v>
      </c>
      <c r="F5823" s="1390">
        <v>500</v>
      </c>
      <c r="G5823" s="1283">
        <v>3.96</v>
      </c>
      <c r="H5823" s="1283"/>
      <c r="I5823" s="1283"/>
      <c r="J5823" s="1283"/>
      <c r="K5823" s="1283"/>
      <c r="L5823" s="1283"/>
      <c r="M5823" s="1283"/>
      <c r="N5823" s="1283"/>
      <c r="O5823" s="1283"/>
      <c r="P5823" s="1283"/>
      <c r="R5823" s="1067"/>
      <c r="Z5823" s="21"/>
      <c r="AH5823"/>
    </row>
    <row r="5824" spans="1:34" ht="11.25" customHeight="1">
      <c r="A5824"/>
      <c r="B5824" s="1281" t="s">
        <v>28</v>
      </c>
      <c r="C5824" s="1282">
        <v>9019</v>
      </c>
      <c r="D5824" s="1341" t="str">
        <f t="shared" si="104"/>
        <v>MO9019</v>
      </c>
      <c r="E5824" s="1514" t="s">
        <v>122</v>
      </c>
      <c r="F5824" s="1390">
        <v>500</v>
      </c>
      <c r="G5824" s="1283">
        <v>2.72</v>
      </c>
      <c r="H5824" s="1283"/>
      <c r="I5824" s="1283"/>
      <c r="J5824" s="1283"/>
      <c r="K5824" s="1283"/>
      <c r="L5824" s="1283"/>
      <c r="M5824" s="1283"/>
      <c r="N5824" s="1283"/>
      <c r="O5824" s="1283"/>
      <c r="P5824" s="1283"/>
      <c r="R5824" s="1067"/>
      <c r="Z5824" s="21"/>
      <c r="AH5824"/>
    </row>
    <row r="5825" spans="1:34" ht="11.25" customHeight="1">
      <c r="A5825"/>
      <c r="B5825" s="1281" t="s">
        <v>28</v>
      </c>
      <c r="C5825" s="1282">
        <v>9033</v>
      </c>
      <c r="D5825" s="1341" t="str">
        <f t="shared" si="104"/>
        <v>MO9033</v>
      </c>
      <c r="E5825" s="1514" t="s">
        <v>123</v>
      </c>
      <c r="F5825" s="1390">
        <v>500</v>
      </c>
      <c r="G5825" s="1283">
        <v>2.39</v>
      </c>
      <c r="H5825" s="1283"/>
      <c r="I5825" s="1283"/>
      <c r="J5825" s="1283"/>
      <c r="K5825" s="1283"/>
      <c r="L5825" s="1283"/>
      <c r="M5825" s="1283"/>
      <c r="N5825" s="1283"/>
      <c r="O5825" s="1283"/>
      <c r="P5825" s="1283"/>
      <c r="R5825" s="1067"/>
      <c r="Z5825" s="21"/>
      <c r="AH5825"/>
    </row>
    <row r="5826" spans="1:34" ht="11.25" customHeight="1">
      <c r="A5826"/>
      <c r="B5826" s="1281" t="s">
        <v>28</v>
      </c>
      <c r="C5826" s="1282">
        <v>9040</v>
      </c>
      <c r="D5826" s="1341" t="str">
        <f t="shared" si="104"/>
        <v>MO9040</v>
      </c>
      <c r="E5826" s="1514" t="s">
        <v>124</v>
      </c>
      <c r="F5826" s="1390">
        <v>500</v>
      </c>
      <c r="G5826" s="1283">
        <v>4.7300000000000004</v>
      </c>
      <c r="H5826" s="1283"/>
      <c r="I5826" s="1283"/>
      <c r="J5826" s="1283"/>
      <c r="K5826" s="1283"/>
      <c r="L5826" s="1283"/>
      <c r="M5826" s="1283"/>
      <c r="N5826" s="1283"/>
      <c r="O5826" s="1283"/>
      <c r="P5826" s="1283"/>
      <c r="R5826" s="1067"/>
      <c r="Z5826" s="21"/>
      <c r="AH5826"/>
    </row>
    <row r="5827" spans="1:34" ht="11.25" customHeight="1">
      <c r="A5827"/>
      <c r="B5827" s="1281" t="s">
        <v>28</v>
      </c>
      <c r="C5827" s="1282">
        <v>9044</v>
      </c>
      <c r="D5827" s="1341" t="str">
        <f t="shared" si="104"/>
        <v>MO9044</v>
      </c>
      <c r="E5827" s="1514" t="s">
        <v>125</v>
      </c>
      <c r="F5827" s="1390">
        <v>500</v>
      </c>
      <c r="G5827" s="1283">
        <v>1.26</v>
      </c>
      <c r="H5827" s="1283"/>
      <c r="I5827" s="1283"/>
      <c r="J5827" s="1283"/>
      <c r="K5827" s="1283"/>
      <c r="L5827" s="1283"/>
      <c r="M5827" s="1283"/>
      <c r="N5827" s="1283"/>
      <c r="O5827" s="1283"/>
      <c r="P5827" s="1283"/>
      <c r="R5827" s="1067"/>
      <c r="Z5827" s="21"/>
      <c r="AH5827"/>
    </row>
    <row r="5828" spans="1:34" ht="11.25" customHeight="1">
      <c r="A5828"/>
      <c r="B5828" s="1281" t="s">
        <v>28</v>
      </c>
      <c r="C5828" s="1282">
        <v>9052</v>
      </c>
      <c r="D5828" s="1341" t="str">
        <f t="shared" si="104"/>
        <v>MO9052</v>
      </c>
      <c r="E5828" s="1514" t="s">
        <v>121</v>
      </c>
      <c r="F5828" s="1390">
        <v>500</v>
      </c>
      <c r="G5828" s="1283">
        <v>2.3199999999999998</v>
      </c>
      <c r="H5828" s="1283"/>
      <c r="I5828" s="1283"/>
      <c r="J5828" s="1283"/>
      <c r="K5828" s="1283"/>
      <c r="L5828" s="1283"/>
      <c r="M5828" s="1283"/>
      <c r="N5828" s="1283"/>
      <c r="O5828" s="1283"/>
      <c r="P5828" s="1283"/>
      <c r="R5828" s="1067"/>
      <c r="Z5828" s="21"/>
      <c r="AH5828"/>
    </row>
    <row r="5829" spans="1:34" ht="11.25" customHeight="1">
      <c r="A5829"/>
      <c r="B5829" s="1281" t="s">
        <v>28</v>
      </c>
      <c r="C5829" s="1282">
        <v>9058</v>
      </c>
      <c r="D5829" s="1341" t="str">
        <f t="shared" si="104"/>
        <v>MO9058</v>
      </c>
      <c r="E5829" s="1514" t="s">
        <v>121</v>
      </c>
      <c r="F5829" s="1390">
        <v>500</v>
      </c>
      <c r="G5829" s="1283">
        <v>1.95</v>
      </c>
      <c r="H5829" s="1283"/>
      <c r="I5829" s="1283"/>
      <c r="J5829" s="1283"/>
      <c r="K5829" s="1283"/>
      <c r="L5829" s="1283"/>
      <c r="M5829" s="1283"/>
      <c r="N5829" s="1283"/>
      <c r="O5829" s="1283"/>
      <c r="P5829" s="1283"/>
      <c r="R5829" s="1067"/>
      <c r="Z5829" s="21"/>
      <c r="AH5829"/>
    </row>
    <row r="5830" spans="1:34" ht="11.25" customHeight="1">
      <c r="A5830"/>
      <c r="B5830" s="1281" t="s">
        <v>28</v>
      </c>
      <c r="C5830" s="1282">
        <v>9060</v>
      </c>
      <c r="D5830" s="1341" t="str">
        <f t="shared" si="104"/>
        <v>MO9060</v>
      </c>
      <c r="E5830" s="1514" t="s">
        <v>121</v>
      </c>
      <c r="F5830" s="1390">
        <v>500</v>
      </c>
      <c r="G5830" s="1283">
        <v>1.57</v>
      </c>
      <c r="H5830" s="1283"/>
      <c r="I5830" s="1283"/>
      <c r="J5830" s="1283"/>
      <c r="K5830" s="1283"/>
      <c r="L5830" s="1283"/>
      <c r="M5830" s="1283"/>
      <c r="N5830" s="1283"/>
      <c r="O5830" s="1283"/>
      <c r="P5830" s="1283"/>
      <c r="R5830" s="1067"/>
      <c r="Z5830" s="21"/>
      <c r="AH5830"/>
    </row>
    <row r="5831" spans="1:34" ht="11.25" customHeight="1">
      <c r="A5831"/>
      <c r="B5831" s="1281" t="s">
        <v>28</v>
      </c>
      <c r="C5831" s="1282">
        <v>9061</v>
      </c>
      <c r="D5831" s="1341" t="str">
        <f t="shared" si="104"/>
        <v>MO9061</v>
      </c>
      <c r="E5831" s="1514" t="s">
        <v>125</v>
      </c>
      <c r="F5831" s="1390">
        <v>500</v>
      </c>
      <c r="G5831" s="1283">
        <v>1.75</v>
      </c>
      <c r="H5831" s="1283"/>
      <c r="I5831" s="1283"/>
      <c r="J5831" s="1283"/>
      <c r="K5831" s="1283"/>
      <c r="L5831" s="1283"/>
      <c r="M5831" s="1283"/>
      <c r="N5831" s="1283"/>
      <c r="O5831" s="1283"/>
      <c r="P5831" s="1283"/>
      <c r="R5831" s="1067"/>
      <c r="Z5831" s="21"/>
      <c r="AH5831"/>
    </row>
    <row r="5832" spans="1:34" ht="11.25" customHeight="1">
      <c r="A5832"/>
      <c r="B5832" s="1281" t="s">
        <v>28</v>
      </c>
      <c r="C5832" s="1282">
        <v>9062</v>
      </c>
      <c r="D5832" s="1341" t="str">
        <f t="shared" si="104"/>
        <v>MO9062</v>
      </c>
      <c r="E5832" s="1514" t="s">
        <v>125</v>
      </c>
      <c r="F5832" s="1390">
        <v>500</v>
      </c>
      <c r="G5832" s="1283">
        <v>1.68</v>
      </c>
      <c r="H5832" s="1283"/>
      <c r="I5832" s="1283"/>
      <c r="J5832" s="1283"/>
      <c r="K5832" s="1283"/>
      <c r="L5832" s="1283"/>
      <c r="M5832" s="1283"/>
      <c r="N5832" s="1283"/>
      <c r="O5832" s="1283"/>
      <c r="P5832" s="1283"/>
      <c r="R5832" s="1067"/>
      <c r="Z5832" s="21"/>
      <c r="AH5832"/>
    </row>
    <row r="5833" spans="1:34" ht="11.25" customHeight="1">
      <c r="A5833"/>
      <c r="B5833" s="1281" t="s">
        <v>28</v>
      </c>
      <c r="C5833" s="1282">
        <v>9063</v>
      </c>
      <c r="D5833" s="1341" t="str">
        <f t="shared" si="104"/>
        <v>MO9063</v>
      </c>
      <c r="E5833" s="1514" t="s">
        <v>121</v>
      </c>
      <c r="F5833" s="1390">
        <v>500</v>
      </c>
      <c r="G5833" s="1283">
        <v>1.06</v>
      </c>
      <c r="H5833" s="1283"/>
      <c r="I5833" s="1283"/>
      <c r="J5833" s="1283"/>
      <c r="K5833" s="1283"/>
      <c r="L5833" s="1283"/>
      <c r="M5833" s="1283"/>
      <c r="N5833" s="1283"/>
      <c r="O5833" s="1283"/>
      <c r="P5833" s="1283"/>
      <c r="R5833" s="1067"/>
      <c r="Z5833" s="21"/>
      <c r="AH5833"/>
    </row>
    <row r="5834" spans="1:34" ht="11.25" customHeight="1">
      <c r="A5834"/>
      <c r="B5834" s="1281" t="s">
        <v>28</v>
      </c>
      <c r="C5834" s="1282">
        <v>9077</v>
      </c>
      <c r="D5834" s="1341" t="str">
        <f t="shared" si="104"/>
        <v>MO9077</v>
      </c>
      <c r="E5834" s="1514" t="s">
        <v>122</v>
      </c>
      <c r="F5834" s="1390">
        <v>500</v>
      </c>
      <c r="G5834" s="1283">
        <v>3.4</v>
      </c>
      <c r="H5834" s="1283"/>
      <c r="I5834" s="1283"/>
      <c r="J5834" s="1283"/>
      <c r="K5834" s="1283"/>
      <c r="L5834" s="1283"/>
      <c r="M5834" s="1283"/>
      <c r="N5834" s="1283"/>
      <c r="O5834" s="1283"/>
      <c r="P5834" s="1283"/>
      <c r="R5834" s="1067"/>
      <c r="Z5834" s="21"/>
      <c r="AH5834"/>
    </row>
    <row r="5835" spans="1:34" ht="11.25" customHeight="1">
      <c r="A5835"/>
      <c r="B5835" s="1281" t="s">
        <v>28</v>
      </c>
      <c r="C5835" s="1282">
        <v>9082</v>
      </c>
      <c r="D5835" s="1341" t="str">
        <f t="shared" si="104"/>
        <v>MO9082</v>
      </c>
      <c r="E5835" s="1514" t="s">
        <v>121</v>
      </c>
      <c r="F5835" s="1390">
        <v>500</v>
      </c>
      <c r="G5835" s="1283">
        <v>1.57</v>
      </c>
      <c r="H5835" s="1283"/>
      <c r="I5835" s="1283"/>
      <c r="J5835" s="1283"/>
      <c r="K5835" s="1283"/>
      <c r="L5835" s="1283"/>
      <c r="M5835" s="1283"/>
      <c r="N5835" s="1283"/>
      <c r="O5835" s="1283"/>
      <c r="P5835" s="1283"/>
      <c r="R5835" s="1067"/>
      <c r="Z5835" s="21"/>
      <c r="AH5835"/>
    </row>
    <row r="5836" spans="1:34" ht="11.25" customHeight="1">
      <c r="A5836"/>
      <c r="B5836" s="1281" t="s">
        <v>28</v>
      </c>
      <c r="C5836" s="1282">
        <v>9083</v>
      </c>
      <c r="D5836" s="1341" t="str">
        <f t="shared" ref="D5836:D5899" si="105">B5836&amp;TEXT(C5836,"0000")</f>
        <v>MO9083</v>
      </c>
      <c r="E5836" s="1514" t="s">
        <v>121</v>
      </c>
      <c r="F5836" s="1390">
        <v>500</v>
      </c>
      <c r="G5836" s="1283">
        <v>1.36</v>
      </c>
      <c r="H5836" s="1283"/>
      <c r="I5836" s="1283"/>
      <c r="J5836" s="1283"/>
      <c r="K5836" s="1283"/>
      <c r="L5836" s="1283"/>
      <c r="M5836" s="1283"/>
      <c r="N5836" s="1283"/>
      <c r="O5836" s="1283"/>
      <c r="P5836" s="1283"/>
      <c r="R5836" s="1067"/>
      <c r="Z5836" s="21"/>
      <c r="AH5836"/>
    </row>
    <row r="5837" spans="1:34" ht="11.25" customHeight="1">
      <c r="A5837"/>
      <c r="B5837" s="1281" t="s">
        <v>28</v>
      </c>
      <c r="C5837" s="1282">
        <v>9084</v>
      </c>
      <c r="D5837" s="1341" t="str">
        <f t="shared" si="105"/>
        <v>MO9084</v>
      </c>
      <c r="E5837" s="1514" t="s">
        <v>122</v>
      </c>
      <c r="F5837" s="1390">
        <v>500</v>
      </c>
      <c r="G5837" s="1283">
        <v>1.62</v>
      </c>
      <c r="H5837" s="1283"/>
      <c r="I5837" s="1283"/>
      <c r="J5837" s="1283"/>
      <c r="K5837" s="1283"/>
      <c r="L5837" s="1283"/>
      <c r="M5837" s="1283"/>
      <c r="N5837" s="1283"/>
      <c r="O5837" s="1283"/>
      <c r="P5837" s="1283"/>
      <c r="R5837" s="1067"/>
      <c r="Z5837" s="21"/>
      <c r="AH5837"/>
    </row>
    <row r="5838" spans="1:34" ht="11.25" customHeight="1">
      <c r="A5838"/>
      <c r="B5838" s="1281" t="s">
        <v>28</v>
      </c>
      <c r="C5838" s="1282">
        <v>9088</v>
      </c>
      <c r="D5838" s="1341" t="str">
        <f t="shared" si="105"/>
        <v>MO9088</v>
      </c>
      <c r="E5838" s="1514" t="s">
        <v>122</v>
      </c>
      <c r="F5838" s="1390">
        <v>0</v>
      </c>
      <c r="G5838" s="1283">
        <v>99.99</v>
      </c>
      <c r="H5838" s="1283"/>
      <c r="I5838" s="1283"/>
      <c r="J5838" s="1283"/>
      <c r="K5838" s="1283"/>
      <c r="L5838" s="1283"/>
      <c r="M5838" s="1283"/>
      <c r="N5838" s="1283"/>
      <c r="O5838" s="1283"/>
      <c r="P5838" s="1283"/>
      <c r="R5838" s="1067"/>
      <c r="Z5838" s="21"/>
      <c r="AH5838"/>
    </row>
    <row r="5839" spans="1:34" ht="11.25" customHeight="1">
      <c r="A5839"/>
      <c r="B5839" s="1281" t="s">
        <v>28</v>
      </c>
      <c r="C5839" s="1282">
        <v>9089</v>
      </c>
      <c r="D5839" s="1341" t="str">
        <f t="shared" si="105"/>
        <v>MO9089</v>
      </c>
      <c r="E5839" s="1514" t="s">
        <v>125</v>
      </c>
      <c r="F5839" s="1390">
        <v>500</v>
      </c>
      <c r="G5839" s="1283">
        <v>1.32</v>
      </c>
      <c r="H5839" s="1283"/>
      <c r="I5839" s="1283"/>
      <c r="J5839" s="1283"/>
      <c r="K5839" s="1283"/>
      <c r="L5839" s="1283"/>
      <c r="M5839" s="1283"/>
      <c r="N5839" s="1283"/>
      <c r="O5839" s="1283"/>
      <c r="P5839" s="1283"/>
      <c r="R5839" s="1067"/>
      <c r="Z5839" s="21"/>
      <c r="AH5839"/>
    </row>
    <row r="5840" spans="1:34" ht="11.25" customHeight="1">
      <c r="A5840"/>
      <c r="B5840" s="1281" t="s">
        <v>28</v>
      </c>
      <c r="C5840" s="1282">
        <v>9093</v>
      </c>
      <c r="D5840" s="1341" t="str">
        <f t="shared" si="105"/>
        <v>MO9093</v>
      </c>
      <c r="E5840" s="1514" t="s">
        <v>125</v>
      </c>
      <c r="F5840" s="1390">
        <v>500</v>
      </c>
      <c r="G5840" s="1283">
        <v>1.62</v>
      </c>
      <c r="H5840" s="1283"/>
      <c r="I5840" s="1283"/>
      <c r="J5840" s="1283"/>
      <c r="K5840" s="1283"/>
      <c r="L5840" s="1283"/>
      <c r="M5840" s="1283"/>
      <c r="N5840" s="1283"/>
      <c r="O5840" s="1283"/>
      <c r="P5840" s="1283"/>
      <c r="R5840" s="1067"/>
      <c r="Z5840" s="21"/>
      <c r="AH5840"/>
    </row>
    <row r="5841" spans="1:34" ht="11.25" customHeight="1">
      <c r="A5841"/>
      <c r="B5841" s="1281" t="s">
        <v>28</v>
      </c>
      <c r="C5841" s="1282">
        <v>9101</v>
      </c>
      <c r="D5841" s="1341" t="str">
        <f t="shared" si="105"/>
        <v>MO9101</v>
      </c>
      <c r="E5841" s="1514" t="s">
        <v>121</v>
      </c>
      <c r="F5841" s="1390">
        <v>500</v>
      </c>
      <c r="G5841" s="1283">
        <v>4.7</v>
      </c>
      <c r="H5841" s="1283"/>
      <c r="I5841" s="1283"/>
      <c r="J5841" s="1283"/>
      <c r="K5841" s="1283"/>
      <c r="L5841" s="1283"/>
      <c r="M5841" s="1283"/>
      <c r="N5841" s="1283"/>
      <c r="O5841" s="1283"/>
      <c r="P5841" s="1283"/>
      <c r="R5841" s="1067"/>
      <c r="Z5841" s="21"/>
      <c r="AH5841"/>
    </row>
    <row r="5842" spans="1:34" ht="11.25" customHeight="1">
      <c r="A5842"/>
      <c r="B5842" s="1281" t="s">
        <v>28</v>
      </c>
      <c r="C5842" s="1282">
        <v>9102</v>
      </c>
      <c r="D5842" s="1341" t="str">
        <f t="shared" si="105"/>
        <v>MO9102</v>
      </c>
      <c r="E5842" s="1514" t="s">
        <v>121</v>
      </c>
      <c r="F5842" s="1390">
        <v>500</v>
      </c>
      <c r="G5842" s="1283">
        <v>3.47</v>
      </c>
      <c r="H5842" s="1283"/>
      <c r="I5842" s="1283"/>
      <c r="J5842" s="1283"/>
      <c r="K5842" s="1283"/>
      <c r="L5842" s="1283"/>
      <c r="M5842" s="1283"/>
      <c r="N5842" s="1283"/>
      <c r="O5842" s="1283"/>
      <c r="P5842" s="1283"/>
      <c r="R5842" s="1067"/>
      <c r="Z5842" s="21"/>
      <c r="AH5842"/>
    </row>
    <row r="5843" spans="1:34" ht="11.25" customHeight="1">
      <c r="A5843"/>
      <c r="B5843" s="1281" t="s">
        <v>28</v>
      </c>
      <c r="C5843" s="1282">
        <v>9110</v>
      </c>
      <c r="D5843" s="1341" t="str">
        <f t="shared" si="105"/>
        <v>MO9110</v>
      </c>
      <c r="E5843" s="1514" t="s">
        <v>125</v>
      </c>
      <c r="F5843" s="1390">
        <v>500</v>
      </c>
      <c r="G5843" s="1283">
        <v>3.53</v>
      </c>
      <c r="H5843" s="1283"/>
      <c r="I5843" s="1283"/>
      <c r="J5843" s="1283"/>
      <c r="K5843" s="1283"/>
      <c r="L5843" s="1283"/>
      <c r="M5843" s="1283"/>
      <c r="N5843" s="1283"/>
      <c r="O5843" s="1283"/>
      <c r="P5843" s="1283"/>
      <c r="R5843" s="1067"/>
      <c r="Z5843" s="21"/>
      <c r="AH5843"/>
    </row>
    <row r="5844" spans="1:34" ht="11.25" customHeight="1">
      <c r="A5844"/>
      <c r="B5844" s="1281" t="s">
        <v>28</v>
      </c>
      <c r="C5844" s="1282">
        <v>9154</v>
      </c>
      <c r="D5844" s="1341" t="str">
        <f t="shared" si="105"/>
        <v>MO9154</v>
      </c>
      <c r="E5844" s="1514" t="s">
        <v>124</v>
      </c>
      <c r="F5844" s="1390">
        <v>500</v>
      </c>
      <c r="G5844" s="1283">
        <v>2.2799999999999998</v>
      </c>
      <c r="H5844" s="1283"/>
      <c r="I5844" s="1283"/>
      <c r="J5844" s="1283"/>
      <c r="K5844" s="1283"/>
      <c r="L5844" s="1283"/>
      <c r="M5844" s="1283"/>
      <c r="N5844" s="1283"/>
      <c r="O5844" s="1283"/>
      <c r="P5844" s="1283"/>
      <c r="R5844" s="1067"/>
      <c r="Z5844" s="21"/>
      <c r="AH5844"/>
    </row>
    <row r="5845" spans="1:34" ht="11.25" customHeight="1">
      <c r="A5845"/>
      <c r="B5845" s="1281" t="s">
        <v>28</v>
      </c>
      <c r="C5845" s="1282">
        <v>9156</v>
      </c>
      <c r="D5845" s="1341" t="str">
        <f t="shared" si="105"/>
        <v>MO9156</v>
      </c>
      <c r="E5845" s="1514" t="s">
        <v>123</v>
      </c>
      <c r="F5845" s="1390">
        <v>500</v>
      </c>
      <c r="G5845" s="1283">
        <v>3.07</v>
      </c>
      <c r="H5845" s="1283"/>
      <c r="I5845" s="1283"/>
      <c r="J5845" s="1283"/>
      <c r="K5845" s="1283"/>
      <c r="L5845" s="1283"/>
      <c r="M5845" s="1283"/>
      <c r="N5845" s="1283"/>
      <c r="O5845" s="1283"/>
      <c r="P5845" s="1283"/>
      <c r="R5845" s="1067"/>
      <c r="Z5845" s="21"/>
      <c r="AH5845"/>
    </row>
    <row r="5846" spans="1:34" ht="11.25" customHeight="1">
      <c r="A5846"/>
      <c r="B5846" s="1281" t="s">
        <v>28</v>
      </c>
      <c r="C5846" s="1282">
        <v>9170</v>
      </c>
      <c r="D5846" s="1341" t="str">
        <f t="shared" si="105"/>
        <v>MO9170</v>
      </c>
      <c r="E5846" s="1514" t="s">
        <v>124</v>
      </c>
      <c r="F5846" s="1390">
        <v>1250</v>
      </c>
      <c r="G5846" s="1283">
        <v>15.19</v>
      </c>
      <c r="H5846" s="1283"/>
      <c r="I5846" s="1283"/>
      <c r="J5846" s="1283"/>
      <c r="K5846" s="1283"/>
      <c r="L5846" s="1283"/>
      <c r="M5846" s="1283"/>
      <c r="N5846" s="1283"/>
      <c r="O5846" s="1283"/>
      <c r="P5846" s="1283"/>
      <c r="R5846" s="1067"/>
      <c r="Z5846" s="21"/>
      <c r="AH5846"/>
    </row>
    <row r="5847" spans="1:34" ht="11.25" customHeight="1">
      <c r="A5847"/>
      <c r="B5847" s="1281" t="s">
        <v>28</v>
      </c>
      <c r="C5847" s="1282">
        <v>9178</v>
      </c>
      <c r="D5847" s="1341" t="str">
        <f t="shared" si="105"/>
        <v>MO9178</v>
      </c>
      <c r="E5847" s="1514" t="s">
        <v>122</v>
      </c>
      <c r="F5847" s="1390">
        <v>1200</v>
      </c>
      <c r="G5847" s="1283">
        <v>14.45</v>
      </c>
      <c r="H5847" s="1283"/>
      <c r="I5847" s="1283"/>
      <c r="J5847" s="1283"/>
      <c r="K5847" s="1283"/>
      <c r="L5847" s="1283"/>
      <c r="M5847" s="1283"/>
      <c r="N5847" s="1283"/>
      <c r="O5847" s="1283"/>
      <c r="P5847" s="1283"/>
      <c r="R5847" s="1067"/>
      <c r="Z5847" s="21"/>
      <c r="AH5847"/>
    </row>
    <row r="5848" spans="1:34" ht="11.25" customHeight="1">
      <c r="A5848"/>
      <c r="B5848" s="1281" t="s">
        <v>28</v>
      </c>
      <c r="C5848" s="1282">
        <v>9179</v>
      </c>
      <c r="D5848" s="1341" t="str">
        <f t="shared" si="105"/>
        <v>MO9179</v>
      </c>
      <c r="E5848" s="1514" t="s">
        <v>122</v>
      </c>
      <c r="F5848" s="1390">
        <v>2000</v>
      </c>
      <c r="G5848" s="1283">
        <v>25.13</v>
      </c>
      <c r="H5848" s="1283"/>
      <c r="I5848" s="1283"/>
      <c r="J5848" s="1283"/>
      <c r="K5848" s="1283"/>
      <c r="L5848" s="1283"/>
      <c r="M5848" s="1283"/>
      <c r="N5848" s="1283"/>
      <c r="O5848" s="1283"/>
      <c r="P5848" s="1283"/>
      <c r="R5848" s="1067"/>
      <c r="Z5848" s="21"/>
      <c r="AH5848"/>
    </row>
    <row r="5849" spans="1:34" ht="11.25" customHeight="1">
      <c r="A5849"/>
      <c r="B5849" s="1281" t="s">
        <v>28</v>
      </c>
      <c r="C5849" s="1282">
        <v>9180</v>
      </c>
      <c r="D5849" s="1341" t="str">
        <f t="shared" si="105"/>
        <v>MO9180</v>
      </c>
      <c r="E5849" s="1514" t="s">
        <v>124</v>
      </c>
      <c r="F5849" s="1390">
        <v>550</v>
      </c>
      <c r="G5849" s="1283">
        <v>5.42</v>
      </c>
      <c r="H5849" s="1283"/>
      <c r="I5849" s="1283"/>
      <c r="J5849" s="1283"/>
      <c r="K5849" s="1283"/>
      <c r="L5849" s="1283"/>
      <c r="M5849" s="1283"/>
      <c r="N5849" s="1283"/>
      <c r="O5849" s="1283"/>
      <c r="P5849" s="1283"/>
      <c r="R5849" s="1067"/>
      <c r="Z5849" s="21"/>
      <c r="AH5849"/>
    </row>
    <row r="5850" spans="1:34" ht="11.25" customHeight="1">
      <c r="A5850"/>
      <c r="B5850" s="1281" t="s">
        <v>28</v>
      </c>
      <c r="C5850" s="1282">
        <v>9182</v>
      </c>
      <c r="D5850" s="1341" t="str">
        <f t="shared" si="105"/>
        <v>MO9182</v>
      </c>
      <c r="E5850" s="1514" t="s">
        <v>123</v>
      </c>
      <c r="F5850" s="1390">
        <v>500</v>
      </c>
      <c r="G5850" s="1283">
        <v>2.4500000000000002</v>
      </c>
      <c r="H5850" s="1283"/>
      <c r="I5850" s="1283"/>
      <c r="J5850" s="1283"/>
      <c r="K5850" s="1283"/>
      <c r="L5850" s="1283"/>
      <c r="M5850" s="1283"/>
      <c r="N5850" s="1283"/>
      <c r="O5850" s="1283"/>
      <c r="P5850" s="1283"/>
      <c r="R5850" s="1067"/>
      <c r="Z5850" s="21"/>
      <c r="AH5850"/>
    </row>
    <row r="5851" spans="1:34" ht="11.25" customHeight="1">
      <c r="A5851"/>
      <c r="B5851" s="1281" t="s">
        <v>28</v>
      </c>
      <c r="C5851" s="1282">
        <v>9186</v>
      </c>
      <c r="D5851" s="1341" t="str">
        <f t="shared" si="105"/>
        <v>MO9186</v>
      </c>
      <c r="E5851" s="1514" t="s">
        <v>122</v>
      </c>
      <c r="F5851" s="1390">
        <v>1500</v>
      </c>
      <c r="G5851" s="1283">
        <v>18.23</v>
      </c>
      <c r="H5851" s="1283"/>
      <c r="I5851" s="1283"/>
      <c r="J5851" s="1283"/>
      <c r="K5851" s="1283"/>
      <c r="L5851" s="1283"/>
      <c r="M5851" s="1283"/>
      <c r="N5851" s="1283"/>
      <c r="O5851" s="1283"/>
      <c r="P5851" s="1283"/>
      <c r="R5851" s="1067"/>
      <c r="Z5851" s="21"/>
      <c r="AH5851"/>
    </row>
    <row r="5852" spans="1:34" ht="11.25" customHeight="1">
      <c r="A5852"/>
      <c r="B5852" s="1281" t="s">
        <v>28</v>
      </c>
      <c r="C5852" s="1282">
        <v>9220</v>
      </c>
      <c r="D5852" s="1341" t="str">
        <f t="shared" si="105"/>
        <v>MO9220</v>
      </c>
      <c r="E5852" s="1514" t="s">
        <v>121</v>
      </c>
      <c r="F5852" s="1390">
        <v>550</v>
      </c>
      <c r="G5852" s="1283">
        <v>4.9400000000000004</v>
      </c>
      <c r="H5852" s="1283"/>
      <c r="I5852" s="1283"/>
      <c r="J5852" s="1283"/>
      <c r="K5852" s="1283"/>
      <c r="L5852" s="1283"/>
      <c r="M5852" s="1283"/>
      <c r="N5852" s="1283"/>
      <c r="O5852" s="1283"/>
      <c r="P5852" s="1283"/>
      <c r="R5852" s="1067"/>
      <c r="Z5852" s="21"/>
      <c r="AH5852"/>
    </row>
    <row r="5853" spans="1:34" ht="11.25" customHeight="1">
      <c r="A5853"/>
      <c r="B5853" s="1281" t="s">
        <v>28</v>
      </c>
      <c r="C5853" s="1282">
        <v>9402</v>
      </c>
      <c r="D5853" s="1341" t="str">
        <f t="shared" si="105"/>
        <v>MO9402</v>
      </c>
      <c r="E5853" s="1514" t="s">
        <v>121</v>
      </c>
      <c r="F5853" s="1390">
        <v>600</v>
      </c>
      <c r="G5853" s="1283">
        <v>5.84</v>
      </c>
      <c r="H5853" s="1283"/>
      <c r="I5853" s="1283"/>
      <c r="J5853" s="1283"/>
      <c r="K5853" s="1283"/>
      <c r="L5853" s="1283"/>
      <c r="M5853" s="1283"/>
      <c r="N5853" s="1283"/>
      <c r="O5853" s="1283"/>
      <c r="P5853" s="1283"/>
      <c r="R5853" s="1067"/>
      <c r="Z5853" s="21"/>
      <c r="AH5853"/>
    </row>
    <row r="5854" spans="1:34" ht="11.25" customHeight="1">
      <c r="A5854"/>
      <c r="B5854" s="1281" t="s">
        <v>28</v>
      </c>
      <c r="C5854" s="1282">
        <v>9403</v>
      </c>
      <c r="D5854" s="1341" t="str">
        <f t="shared" si="105"/>
        <v>MO9403</v>
      </c>
      <c r="E5854" s="1514" t="s">
        <v>124</v>
      </c>
      <c r="F5854" s="1390">
        <v>850</v>
      </c>
      <c r="G5854" s="1283">
        <v>9.6199999999999992</v>
      </c>
      <c r="H5854" s="1283"/>
      <c r="I5854" s="1283"/>
      <c r="J5854" s="1283"/>
      <c r="K5854" s="1283"/>
      <c r="L5854" s="1283"/>
      <c r="M5854" s="1283"/>
      <c r="N5854" s="1283"/>
      <c r="O5854" s="1283"/>
      <c r="P5854" s="1283"/>
      <c r="R5854" s="1067"/>
      <c r="Z5854" s="21"/>
      <c r="AH5854"/>
    </row>
    <row r="5855" spans="1:34" ht="11.25" customHeight="1">
      <c r="A5855"/>
      <c r="B5855" s="1281" t="s">
        <v>28</v>
      </c>
      <c r="C5855" s="1282">
        <v>9410</v>
      </c>
      <c r="D5855" s="1341" t="str">
        <f t="shared" si="105"/>
        <v>MO9410</v>
      </c>
      <c r="E5855" s="1514" t="s">
        <v>122</v>
      </c>
      <c r="F5855" s="1390">
        <v>500</v>
      </c>
      <c r="G5855" s="1283">
        <v>3.79</v>
      </c>
      <c r="H5855" s="1283"/>
      <c r="I5855" s="1283"/>
      <c r="J5855" s="1283"/>
      <c r="K5855" s="1283"/>
      <c r="L5855" s="1283"/>
      <c r="M5855" s="1283"/>
      <c r="N5855" s="1283"/>
      <c r="O5855" s="1283"/>
      <c r="P5855" s="1283"/>
      <c r="R5855" s="1067"/>
      <c r="Z5855" s="21"/>
      <c r="AH5855"/>
    </row>
    <row r="5856" spans="1:34" ht="11.25" customHeight="1">
      <c r="A5856"/>
      <c r="B5856" s="1281" t="s">
        <v>28</v>
      </c>
      <c r="C5856" s="1282">
        <v>9501</v>
      </c>
      <c r="D5856" s="1341" t="str">
        <f t="shared" si="105"/>
        <v>MO9501</v>
      </c>
      <c r="E5856" s="1514" t="s">
        <v>125</v>
      </c>
      <c r="F5856" s="1390">
        <v>500</v>
      </c>
      <c r="G5856" s="1283">
        <v>4.1900000000000004</v>
      </c>
      <c r="H5856" s="1283"/>
      <c r="I5856" s="1283"/>
      <c r="J5856" s="1283"/>
      <c r="K5856" s="1283"/>
      <c r="L5856" s="1283"/>
      <c r="M5856" s="1283"/>
      <c r="N5856" s="1283"/>
      <c r="O5856" s="1283"/>
      <c r="P5856" s="1283"/>
      <c r="R5856" s="1067"/>
      <c r="Z5856" s="21"/>
      <c r="AH5856"/>
    </row>
    <row r="5857" spans="1:34" ht="11.25" customHeight="1">
      <c r="A5857"/>
      <c r="B5857" s="1281" t="s">
        <v>28</v>
      </c>
      <c r="C5857" s="1282">
        <v>9505</v>
      </c>
      <c r="D5857" s="1341" t="str">
        <f t="shared" si="105"/>
        <v>MO9505</v>
      </c>
      <c r="E5857" s="1514" t="s">
        <v>125</v>
      </c>
      <c r="F5857" s="1390">
        <v>550</v>
      </c>
      <c r="G5857" s="1283">
        <v>5.42</v>
      </c>
      <c r="H5857" s="1283"/>
      <c r="I5857" s="1283"/>
      <c r="J5857" s="1283"/>
      <c r="K5857" s="1283"/>
      <c r="L5857" s="1283"/>
      <c r="M5857" s="1283"/>
      <c r="N5857" s="1283"/>
      <c r="O5857" s="1283"/>
      <c r="P5857" s="1283"/>
      <c r="R5857" s="1067"/>
      <c r="Z5857" s="21"/>
      <c r="AH5857"/>
    </row>
    <row r="5858" spans="1:34" ht="11.25" customHeight="1">
      <c r="A5858"/>
      <c r="B5858" s="1281" t="s">
        <v>28</v>
      </c>
      <c r="C5858" s="1282">
        <v>9516</v>
      </c>
      <c r="D5858" s="1341" t="str">
        <f t="shared" si="105"/>
        <v>MO9516</v>
      </c>
      <c r="E5858" s="1514" t="s">
        <v>121</v>
      </c>
      <c r="F5858" s="1390">
        <v>500</v>
      </c>
      <c r="G5858" s="1283">
        <v>3.29</v>
      </c>
      <c r="H5858" s="1283"/>
      <c r="I5858" s="1283"/>
      <c r="J5858" s="1283"/>
      <c r="K5858" s="1283"/>
      <c r="L5858" s="1283"/>
      <c r="M5858" s="1283"/>
      <c r="N5858" s="1283"/>
      <c r="O5858" s="1283"/>
      <c r="P5858" s="1283"/>
      <c r="R5858" s="1067"/>
      <c r="Z5858" s="21"/>
      <c r="AH5858"/>
    </row>
    <row r="5859" spans="1:34" ht="11.25" customHeight="1">
      <c r="A5859"/>
      <c r="B5859" s="1281" t="s">
        <v>28</v>
      </c>
      <c r="C5859" s="1282">
        <v>9519</v>
      </c>
      <c r="D5859" s="1341" t="str">
        <f t="shared" si="105"/>
        <v>MO9519</v>
      </c>
      <c r="E5859" s="1514" t="s">
        <v>121</v>
      </c>
      <c r="F5859" s="1390">
        <v>500</v>
      </c>
      <c r="G5859" s="1283">
        <v>4.68</v>
      </c>
      <c r="H5859" s="1283"/>
      <c r="I5859" s="1283"/>
      <c r="J5859" s="1283"/>
      <c r="K5859" s="1283"/>
      <c r="L5859" s="1283"/>
      <c r="M5859" s="1283"/>
      <c r="N5859" s="1283"/>
      <c r="O5859" s="1283"/>
      <c r="P5859" s="1283"/>
      <c r="R5859" s="1067"/>
      <c r="Z5859" s="21"/>
      <c r="AH5859"/>
    </row>
    <row r="5860" spans="1:34" ht="11.25" customHeight="1">
      <c r="A5860"/>
      <c r="B5860" s="1281" t="s">
        <v>28</v>
      </c>
      <c r="C5860" s="1282">
        <v>9521</v>
      </c>
      <c r="D5860" s="1341" t="str">
        <f t="shared" si="105"/>
        <v>MO9521</v>
      </c>
      <c r="E5860" s="1514" t="s">
        <v>125</v>
      </c>
      <c r="F5860" s="1390">
        <v>550</v>
      </c>
      <c r="G5860" s="1283">
        <v>4.83</v>
      </c>
      <c r="H5860" s="1283"/>
      <c r="I5860" s="1283"/>
      <c r="J5860" s="1283"/>
      <c r="K5860" s="1283"/>
      <c r="L5860" s="1283"/>
      <c r="M5860" s="1283"/>
      <c r="N5860" s="1283"/>
      <c r="O5860" s="1283"/>
      <c r="P5860" s="1283"/>
      <c r="R5860" s="1067"/>
      <c r="Z5860" s="21"/>
      <c r="AH5860"/>
    </row>
    <row r="5861" spans="1:34" ht="11.25" customHeight="1">
      <c r="A5861"/>
      <c r="B5861" s="1281" t="s">
        <v>28</v>
      </c>
      <c r="C5861" s="1282">
        <v>9522</v>
      </c>
      <c r="D5861" s="1341" t="str">
        <f t="shared" si="105"/>
        <v>MO9522</v>
      </c>
      <c r="E5861" s="1514" t="s">
        <v>121</v>
      </c>
      <c r="F5861" s="1390">
        <v>600</v>
      </c>
      <c r="G5861" s="1283">
        <v>6.09</v>
      </c>
      <c r="H5861" s="1283"/>
      <c r="I5861" s="1283"/>
      <c r="J5861" s="1283"/>
      <c r="K5861" s="1283"/>
      <c r="L5861" s="1283"/>
      <c r="M5861" s="1283"/>
      <c r="N5861" s="1283"/>
      <c r="O5861" s="1283"/>
      <c r="P5861" s="1283"/>
      <c r="R5861" s="1067"/>
      <c r="Z5861" s="21"/>
      <c r="AH5861"/>
    </row>
    <row r="5862" spans="1:34" ht="11.25" customHeight="1">
      <c r="A5862"/>
      <c r="B5862" s="1281" t="s">
        <v>28</v>
      </c>
      <c r="C5862" s="1282">
        <v>9534</v>
      </c>
      <c r="D5862" s="1341" t="str">
        <f t="shared" si="105"/>
        <v>MO9534</v>
      </c>
      <c r="E5862" s="1514" t="s">
        <v>124</v>
      </c>
      <c r="F5862" s="1390">
        <v>600</v>
      </c>
      <c r="G5862" s="1283">
        <v>5.59</v>
      </c>
      <c r="H5862" s="1283"/>
      <c r="I5862" s="1283"/>
      <c r="J5862" s="1283"/>
      <c r="K5862" s="1283"/>
      <c r="L5862" s="1283"/>
      <c r="M5862" s="1283"/>
      <c r="N5862" s="1283"/>
      <c r="O5862" s="1283"/>
      <c r="P5862" s="1283"/>
      <c r="R5862" s="1067"/>
      <c r="Z5862" s="21"/>
      <c r="AH5862"/>
    </row>
    <row r="5863" spans="1:34" ht="11.25" customHeight="1">
      <c r="A5863"/>
      <c r="B5863" s="1281" t="s">
        <v>28</v>
      </c>
      <c r="C5863" s="1282">
        <v>9554</v>
      </c>
      <c r="D5863" s="1341" t="str">
        <f t="shared" si="105"/>
        <v>MO9554</v>
      </c>
      <c r="E5863" s="1514" t="s">
        <v>124</v>
      </c>
      <c r="F5863" s="1390">
        <v>900</v>
      </c>
      <c r="G5863" s="1283">
        <v>10.36</v>
      </c>
      <c r="H5863" s="1283"/>
      <c r="I5863" s="1283"/>
      <c r="J5863" s="1283"/>
      <c r="K5863" s="1283"/>
      <c r="L5863" s="1283"/>
      <c r="M5863" s="1283"/>
      <c r="N5863" s="1283"/>
      <c r="O5863" s="1283"/>
      <c r="P5863" s="1283"/>
      <c r="R5863" s="1067"/>
      <c r="Z5863" s="21"/>
      <c r="AH5863"/>
    </row>
    <row r="5864" spans="1:34" ht="11.25" customHeight="1">
      <c r="A5864"/>
      <c r="B5864" s="1281" t="s">
        <v>28</v>
      </c>
      <c r="C5864" s="1282">
        <v>9586</v>
      </c>
      <c r="D5864" s="1341" t="str">
        <f t="shared" si="105"/>
        <v>MO9586</v>
      </c>
      <c r="E5864" s="1514" t="s">
        <v>121</v>
      </c>
      <c r="F5864" s="1390">
        <v>500</v>
      </c>
      <c r="G5864" s="1283">
        <v>0.67</v>
      </c>
      <c r="H5864" s="1283"/>
      <c r="I5864" s="1283"/>
      <c r="J5864" s="1283"/>
      <c r="K5864" s="1283"/>
      <c r="L5864" s="1283"/>
      <c r="M5864" s="1283"/>
      <c r="N5864" s="1283"/>
      <c r="O5864" s="1283"/>
      <c r="P5864" s="1283"/>
      <c r="R5864" s="1067"/>
      <c r="Z5864" s="21"/>
      <c r="AH5864"/>
    </row>
    <row r="5865" spans="1:34" ht="11.25" customHeight="1">
      <c r="A5865"/>
      <c r="B5865" s="1281" t="s">
        <v>28</v>
      </c>
      <c r="C5865" s="1282">
        <v>9600</v>
      </c>
      <c r="D5865" s="1341" t="str">
        <f t="shared" si="105"/>
        <v>MO9600</v>
      </c>
      <c r="E5865" s="1514" t="s">
        <v>124</v>
      </c>
      <c r="F5865" s="1390">
        <v>500</v>
      </c>
      <c r="G5865" s="1283">
        <v>4.4400000000000004</v>
      </c>
      <c r="H5865" s="1283"/>
      <c r="I5865" s="1283"/>
      <c r="J5865" s="1283"/>
      <c r="K5865" s="1283"/>
      <c r="L5865" s="1283"/>
      <c r="M5865" s="1283"/>
      <c r="N5865" s="1283"/>
      <c r="O5865" s="1283"/>
      <c r="P5865" s="1283"/>
      <c r="R5865" s="1067"/>
      <c r="S5865" s="191"/>
      <c r="T5865" s="191"/>
      <c r="U5865" s="191"/>
      <c r="Z5865" s="21"/>
      <c r="AH5865"/>
    </row>
    <row r="5866" spans="1:34" ht="11.25" customHeight="1">
      <c r="A5866"/>
      <c r="B5866" s="1281" t="s">
        <v>28</v>
      </c>
      <c r="C5866" s="1282">
        <v>9620</v>
      </c>
      <c r="D5866" s="1341" t="str">
        <f t="shared" si="105"/>
        <v>MO9620</v>
      </c>
      <c r="E5866" s="1514" t="s">
        <v>121</v>
      </c>
      <c r="F5866" s="1390">
        <v>500</v>
      </c>
      <c r="G5866" s="1283">
        <v>1.47</v>
      </c>
      <c r="H5866" s="1283"/>
      <c r="I5866" s="1283"/>
      <c r="J5866" s="1283"/>
      <c r="K5866" s="1283"/>
      <c r="L5866" s="1283"/>
      <c r="M5866" s="1283"/>
      <c r="N5866" s="1283"/>
      <c r="O5866" s="1283"/>
      <c r="P5866" s="1283"/>
      <c r="R5866" s="1067"/>
      <c r="S5866" s="191"/>
      <c r="T5866" s="191"/>
      <c r="U5866" s="191"/>
      <c r="Z5866" s="21"/>
      <c r="AH5866"/>
    </row>
    <row r="5867" spans="1:34" ht="11.25" customHeight="1">
      <c r="A5867" t="s">
        <v>18</v>
      </c>
      <c r="B5867" s="1439" t="s">
        <v>18</v>
      </c>
      <c r="C5867" s="1440">
        <v>5</v>
      </c>
      <c r="D5867" s="1441" t="str">
        <f t="shared" si="105"/>
        <v>NC0005</v>
      </c>
      <c r="E5867" s="1514" t="s">
        <v>121</v>
      </c>
      <c r="F5867" s="1467">
        <v>383</v>
      </c>
      <c r="G5867" s="1468">
        <v>2.5099999999999998</v>
      </c>
      <c r="H5867" s="1468"/>
      <c r="I5867" s="1468"/>
      <c r="J5867" s="1468"/>
      <c r="K5867" s="1468"/>
      <c r="L5867" s="1468"/>
      <c r="M5867" s="1468"/>
      <c r="N5867" s="1468"/>
      <c r="O5867" s="1468"/>
      <c r="P5867" s="1468"/>
      <c r="R5867" s="1067"/>
      <c r="S5867" s="191"/>
      <c r="T5867" s="191"/>
      <c r="U5867" s="191"/>
      <c r="Z5867" s="21"/>
      <c r="AH5867"/>
    </row>
    <row r="5868" spans="1:34" ht="11.25" customHeight="1">
      <c r="A5868"/>
      <c r="B5868" s="1439" t="s">
        <v>18</v>
      </c>
      <c r="C5868" s="1440">
        <v>8</v>
      </c>
      <c r="D5868" s="1441" t="str">
        <f t="shared" si="105"/>
        <v>NC0008</v>
      </c>
      <c r="E5868" s="1514" t="s">
        <v>121</v>
      </c>
      <c r="F5868" s="1467">
        <v>324</v>
      </c>
      <c r="G5868" s="1468">
        <v>1.65</v>
      </c>
      <c r="H5868" s="1468"/>
      <c r="I5868" s="1468"/>
      <c r="J5868" s="1468"/>
      <c r="K5868" s="1468"/>
      <c r="L5868" s="1468"/>
      <c r="M5868" s="1468"/>
      <c r="N5868" s="1468"/>
      <c r="O5868" s="1468"/>
      <c r="P5868" s="1468"/>
      <c r="R5868" s="1067"/>
      <c r="S5868" s="191"/>
      <c r="T5868" s="191"/>
      <c r="U5868" s="191"/>
      <c r="Z5868" s="21"/>
      <c r="AH5868"/>
    </row>
    <row r="5869" spans="1:34" ht="11.25" customHeight="1">
      <c r="A5869"/>
      <c r="B5869" s="1439" t="s">
        <v>18</v>
      </c>
      <c r="C5869" s="1440">
        <v>16</v>
      </c>
      <c r="D5869" s="1441" t="str">
        <f t="shared" si="105"/>
        <v>NC0016</v>
      </c>
      <c r="E5869" s="1514" t="s">
        <v>121</v>
      </c>
      <c r="F5869" s="1467">
        <v>545</v>
      </c>
      <c r="G5869" s="1468">
        <v>4.8600000000000003</v>
      </c>
      <c r="H5869" s="1468"/>
      <c r="I5869" s="1468"/>
      <c r="J5869" s="1468"/>
      <c r="K5869" s="1468"/>
      <c r="L5869" s="1468"/>
      <c r="M5869" s="1468"/>
      <c r="N5869" s="1468"/>
      <c r="O5869" s="1468"/>
      <c r="P5869" s="1468"/>
      <c r="R5869" s="1067"/>
      <c r="S5869" s="191"/>
      <c r="T5869" s="191"/>
      <c r="U5869" s="191"/>
      <c r="Z5869" s="21"/>
      <c r="AH5869"/>
    </row>
    <row r="5870" spans="1:34" ht="11.25" customHeight="1">
      <c r="A5870"/>
      <c r="B5870" s="1439" t="s">
        <v>18</v>
      </c>
      <c r="C5870" s="1440">
        <v>34</v>
      </c>
      <c r="D5870" s="1441" t="str">
        <f t="shared" si="105"/>
        <v>NC0034</v>
      </c>
      <c r="E5870" s="1514" t="s">
        <v>123</v>
      </c>
      <c r="F5870" s="1467">
        <v>379</v>
      </c>
      <c r="G5870" s="1468">
        <v>2.4500000000000002</v>
      </c>
      <c r="H5870" s="1468"/>
      <c r="I5870" s="1468"/>
      <c r="J5870" s="1468"/>
      <c r="K5870" s="1468"/>
      <c r="L5870" s="1468"/>
      <c r="M5870" s="1468"/>
      <c r="N5870" s="1468"/>
      <c r="O5870" s="1468"/>
      <c r="P5870" s="1468"/>
      <c r="R5870" s="1067"/>
      <c r="S5870" s="191"/>
      <c r="T5870" s="191"/>
      <c r="U5870" s="191"/>
      <c r="Z5870" s="21"/>
      <c r="AH5870"/>
    </row>
    <row r="5871" spans="1:34" ht="11.25" customHeight="1">
      <c r="A5871"/>
      <c r="B5871" s="1439" t="s">
        <v>18</v>
      </c>
      <c r="C5871" s="1440">
        <v>35</v>
      </c>
      <c r="D5871" s="1441" t="str">
        <f t="shared" si="105"/>
        <v>NC0035</v>
      </c>
      <c r="E5871" s="1514" t="s">
        <v>121</v>
      </c>
      <c r="F5871" s="1467">
        <v>331</v>
      </c>
      <c r="G5871" s="1468">
        <v>1.75</v>
      </c>
      <c r="H5871" s="1468"/>
      <c r="I5871" s="1468"/>
      <c r="J5871" s="1468"/>
      <c r="K5871" s="1468"/>
      <c r="L5871" s="1468"/>
      <c r="M5871" s="1468"/>
      <c r="N5871" s="1468"/>
      <c r="O5871" s="1468"/>
      <c r="P5871" s="1468"/>
      <c r="R5871" s="1067"/>
      <c r="S5871" s="191"/>
      <c r="T5871" s="191"/>
      <c r="U5871" s="191"/>
      <c r="Z5871" s="21"/>
      <c r="AH5871"/>
    </row>
    <row r="5872" spans="1:34" ht="11.25" customHeight="1">
      <c r="A5872"/>
      <c r="B5872" s="1439" t="s">
        <v>18</v>
      </c>
      <c r="C5872" s="1440">
        <v>36</v>
      </c>
      <c r="D5872" s="1441" t="str">
        <f t="shared" si="105"/>
        <v>NC0036</v>
      </c>
      <c r="E5872" s="1514" t="s">
        <v>123</v>
      </c>
      <c r="F5872" s="1467">
        <v>415</v>
      </c>
      <c r="G5872" s="1468">
        <v>2.97</v>
      </c>
      <c r="H5872" s="1468"/>
      <c r="I5872" s="1468"/>
      <c r="J5872" s="1468"/>
      <c r="K5872" s="1468"/>
      <c r="L5872" s="1468"/>
      <c r="M5872" s="1468"/>
      <c r="N5872" s="1468"/>
      <c r="O5872" s="1468"/>
      <c r="P5872" s="1468"/>
      <c r="R5872" s="1067"/>
      <c r="S5872" s="191"/>
      <c r="T5872" s="191"/>
      <c r="U5872" s="361"/>
      <c r="Z5872" s="21"/>
      <c r="AH5872"/>
    </row>
    <row r="5873" spans="1:34" ht="11.25" customHeight="1">
      <c r="A5873"/>
      <c r="B5873" s="1439" t="s">
        <v>18</v>
      </c>
      <c r="C5873" s="1440">
        <v>37</v>
      </c>
      <c r="D5873" s="1441" t="str">
        <f t="shared" si="105"/>
        <v>NC0037</v>
      </c>
      <c r="E5873" s="1514" t="s">
        <v>121</v>
      </c>
      <c r="F5873" s="1467">
        <v>411</v>
      </c>
      <c r="G5873" s="1468">
        <v>2.91</v>
      </c>
      <c r="H5873" s="1468"/>
      <c r="I5873" s="1468"/>
      <c r="J5873" s="1468"/>
      <c r="K5873" s="1468"/>
      <c r="L5873" s="1468"/>
      <c r="M5873" s="1468"/>
      <c r="N5873" s="1468"/>
      <c r="O5873" s="1468"/>
      <c r="P5873" s="1468"/>
      <c r="R5873" s="1067"/>
      <c r="S5873" s="191"/>
      <c r="T5873" s="191"/>
      <c r="U5873" s="361"/>
      <c r="Z5873" s="21"/>
      <c r="AH5873"/>
    </row>
    <row r="5874" spans="1:34" ht="11.25" customHeight="1">
      <c r="A5874"/>
      <c r="B5874" s="1439" t="s">
        <v>18</v>
      </c>
      <c r="C5874" s="1440">
        <v>42</v>
      </c>
      <c r="D5874" s="1441" t="str">
        <f t="shared" si="105"/>
        <v>NC0042</v>
      </c>
      <c r="E5874" s="1514" t="s">
        <v>121</v>
      </c>
      <c r="F5874" s="1467">
        <v>496</v>
      </c>
      <c r="G5874" s="1468">
        <v>4.1500000000000004</v>
      </c>
      <c r="H5874" s="1468"/>
      <c r="I5874" s="1468"/>
      <c r="J5874" s="1468"/>
      <c r="K5874" s="1468"/>
      <c r="L5874" s="1468"/>
      <c r="M5874" s="1468"/>
      <c r="N5874" s="1468"/>
      <c r="O5874" s="1468"/>
      <c r="P5874" s="1468"/>
      <c r="R5874" s="1067"/>
      <c r="S5874" s="191"/>
      <c r="T5874" s="191"/>
      <c r="U5874" s="361"/>
      <c r="Z5874" s="21"/>
      <c r="AH5874"/>
    </row>
    <row r="5875" spans="1:34" ht="11.25" customHeight="1">
      <c r="A5875"/>
      <c r="B5875" s="1439" t="s">
        <v>18</v>
      </c>
      <c r="C5875" s="1440">
        <v>50</v>
      </c>
      <c r="D5875" s="1441" t="str">
        <f t="shared" si="105"/>
        <v>NC0050</v>
      </c>
      <c r="E5875" s="1514" t="s">
        <v>123</v>
      </c>
      <c r="F5875" s="1467">
        <v>523</v>
      </c>
      <c r="G5875" s="1468">
        <v>4.54</v>
      </c>
      <c r="H5875" s="1468"/>
      <c r="I5875" s="1468"/>
      <c r="J5875" s="1468"/>
      <c r="K5875" s="1468"/>
      <c r="L5875" s="1468"/>
      <c r="M5875" s="1468"/>
      <c r="N5875" s="1468"/>
      <c r="O5875" s="1468"/>
      <c r="P5875" s="1468"/>
      <c r="R5875" s="1067"/>
      <c r="S5875" s="191"/>
      <c r="T5875" s="191"/>
      <c r="U5875" s="361"/>
      <c r="Z5875" s="21"/>
      <c r="AH5875"/>
    </row>
    <row r="5876" spans="1:34" ht="11.25" customHeight="1">
      <c r="A5876"/>
      <c r="B5876" s="1439" t="s">
        <v>18</v>
      </c>
      <c r="C5876" s="1440">
        <v>59</v>
      </c>
      <c r="D5876" s="1441" t="str">
        <f t="shared" si="105"/>
        <v>NC0059</v>
      </c>
      <c r="E5876" s="1514" t="s">
        <v>122</v>
      </c>
      <c r="F5876" s="1467">
        <v>250</v>
      </c>
      <c r="G5876" s="1468">
        <v>0.28000000000000003</v>
      </c>
      <c r="H5876" s="1468"/>
      <c r="I5876" s="1468"/>
      <c r="J5876" s="1468"/>
      <c r="K5876" s="1468"/>
      <c r="L5876" s="1468"/>
      <c r="M5876" s="1468"/>
      <c r="N5876" s="1468"/>
      <c r="O5876" s="1468"/>
      <c r="P5876" s="1468"/>
      <c r="R5876" s="1067"/>
      <c r="S5876" s="191"/>
      <c r="T5876" s="191"/>
      <c r="U5876" s="361"/>
      <c r="Z5876" s="21"/>
      <c r="AH5876"/>
    </row>
    <row r="5877" spans="1:34" ht="11.25" customHeight="1">
      <c r="A5877"/>
      <c r="B5877" s="1439" t="s">
        <v>18</v>
      </c>
      <c r="C5877" s="1440">
        <v>65</v>
      </c>
      <c r="D5877" s="1441" t="str">
        <f t="shared" si="105"/>
        <v>NC0065</v>
      </c>
      <c r="E5877" s="1514" t="s">
        <v>122</v>
      </c>
      <c r="F5877" s="1467">
        <v>250</v>
      </c>
      <c r="G5877" s="1468">
        <v>7.0000000000000007E-2</v>
      </c>
      <c r="H5877" s="1468"/>
      <c r="I5877" s="1468"/>
      <c r="J5877" s="1468"/>
      <c r="K5877" s="1468"/>
      <c r="L5877" s="1468"/>
      <c r="M5877" s="1468"/>
      <c r="N5877" s="1468"/>
      <c r="O5877" s="1468"/>
      <c r="P5877" s="1468"/>
      <c r="R5877" s="1067"/>
      <c r="S5877" s="191"/>
      <c r="T5877" s="191"/>
      <c r="U5877" s="361"/>
      <c r="Z5877" s="21"/>
      <c r="AH5877"/>
    </row>
    <row r="5878" spans="1:34" ht="11.25" customHeight="1">
      <c r="A5878"/>
      <c r="B5878" s="1439" t="s">
        <v>18</v>
      </c>
      <c r="C5878" s="1440">
        <v>66</v>
      </c>
      <c r="D5878" s="1441" t="str">
        <f t="shared" si="105"/>
        <v>NC0066</v>
      </c>
      <c r="E5878" s="1514" t="s">
        <v>122</v>
      </c>
      <c r="F5878" s="1467">
        <v>250</v>
      </c>
      <c r="G5878" s="1468">
        <v>7.0000000000000007E-2</v>
      </c>
      <c r="H5878" s="1468"/>
      <c r="I5878" s="1468"/>
      <c r="J5878" s="1468"/>
      <c r="K5878" s="1468"/>
      <c r="L5878" s="1468"/>
      <c r="M5878" s="1468"/>
      <c r="N5878" s="1468"/>
      <c r="O5878" s="1468"/>
      <c r="P5878" s="1468"/>
      <c r="R5878" s="1067"/>
      <c r="S5878" s="191"/>
      <c r="T5878" s="191"/>
      <c r="U5878" s="361"/>
      <c r="Z5878" s="21"/>
      <c r="AH5878"/>
    </row>
    <row r="5879" spans="1:34" ht="11.25" customHeight="1">
      <c r="A5879"/>
      <c r="B5879" s="1439" t="s">
        <v>18</v>
      </c>
      <c r="C5879" s="1440">
        <v>67</v>
      </c>
      <c r="D5879" s="1441" t="str">
        <f t="shared" si="105"/>
        <v>NC0067</v>
      </c>
      <c r="E5879" s="1514" t="s">
        <v>122</v>
      </c>
      <c r="F5879" s="1467">
        <v>250</v>
      </c>
      <c r="G5879" s="1468">
        <v>7.0000000000000007E-2</v>
      </c>
      <c r="H5879" s="1468"/>
      <c r="I5879" s="1468"/>
      <c r="J5879" s="1468"/>
      <c r="K5879" s="1468"/>
      <c r="L5879" s="1468"/>
      <c r="M5879" s="1468"/>
      <c r="N5879" s="1468"/>
      <c r="O5879" s="1468"/>
      <c r="P5879" s="1468"/>
      <c r="R5879" s="1067"/>
      <c r="S5879" s="191"/>
      <c r="T5879" s="191"/>
      <c r="U5879" s="361"/>
      <c r="Z5879" s="21"/>
      <c r="AH5879"/>
    </row>
    <row r="5880" spans="1:34" ht="11.25" customHeight="1">
      <c r="A5880"/>
      <c r="B5880" s="1439" t="s">
        <v>18</v>
      </c>
      <c r="C5880" s="1440">
        <v>79</v>
      </c>
      <c r="D5880" s="1441" t="str">
        <f t="shared" si="105"/>
        <v>NC0079</v>
      </c>
      <c r="E5880" s="1514" t="s">
        <v>121</v>
      </c>
      <c r="F5880" s="1467">
        <v>347</v>
      </c>
      <c r="G5880" s="1468">
        <v>1.99</v>
      </c>
      <c r="H5880" s="1468"/>
      <c r="I5880" s="1468"/>
      <c r="J5880" s="1468"/>
      <c r="K5880" s="1468"/>
      <c r="L5880" s="1468"/>
      <c r="M5880" s="1468"/>
      <c r="N5880" s="1468"/>
      <c r="O5880" s="1468"/>
      <c r="P5880" s="1468"/>
      <c r="R5880" s="1067"/>
      <c r="S5880" s="191"/>
      <c r="T5880" s="191"/>
      <c r="U5880" s="361"/>
      <c r="Z5880" s="21"/>
      <c r="AH5880"/>
    </row>
    <row r="5881" spans="1:34" ht="11.25" customHeight="1">
      <c r="A5881"/>
      <c r="B5881" s="1439" t="s">
        <v>18</v>
      </c>
      <c r="C5881" s="1440">
        <v>83</v>
      </c>
      <c r="D5881" s="1441" t="str">
        <f t="shared" si="105"/>
        <v>NC0083</v>
      </c>
      <c r="E5881" s="1514" t="s">
        <v>122</v>
      </c>
      <c r="F5881" s="1467">
        <v>426</v>
      </c>
      <c r="G5881" s="1468">
        <v>3.13</v>
      </c>
      <c r="H5881" s="1468"/>
      <c r="I5881" s="1468"/>
      <c r="J5881" s="1468"/>
      <c r="K5881" s="1468"/>
      <c r="L5881" s="1468"/>
      <c r="M5881" s="1468"/>
      <c r="N5881" s="1468"/>
      <c r="O5881" s="1468"/>
      <c r="P5881" s="1468"/>
      <c r="R5881" s="1067"/>
      <c r="S5881" s="191"/>
      <c r="T5881" s="191"/>
      <c r="U5881" s="361"/>
      <c r="Z5881" s="21"/>
      <c r="AH5881"/>
    </row>
    <row r="5882" spans="1:34" ht="11.25" customHeight="1">
      <c r="A5882"/>
      <c r="B5882" s="1439" t="s">
        <v>18</v>
      </c>
      <c r="C5882" s="1440">
        <v>106</v>
      </c>
      <c r="D5882" s="1441" t="str">
        <f t="shared" si="105"/>
        <v>NC0106</v>
      </c>
      <c r="E5882" s="1514" t="s">
        <v>124</v>
      </c>
      <c r="F5882" s="1467">
        <v>750</v>
      </c>
      <c r="G5882" s="1468">
        <v>12.92</v>
      </c>
      <c r="H5882" s="1468"/>
      <c r="I5882" s="1468"/>
      <c r="J5882" s="1468"/>
      <c r="K5882" s="1468"/>
      <c r="L5882" s="1468"/>
      <c r="M5882" s="1468"/>
      <c r="N5882" s="1468"/>
      <c r="O5882" s="1468"/>
      <c r="P5882" s="1468"/>
      <c r="R5882" s="1067"/>
      <c r="S5882" s="191"/>
      <c r="T5882" s="191"/>
      <c r="U5882" s="361"/>
      <c r="Z5882" s="21"/>
      <c r="AH5882"/>
    </row>
    <row r="5883" spans="1:34" ht="11.25" customHeight="1">
      <c r="A5883"/>
      <c r="B5883" s="1439" t="s">
        <v>18</v>
      </c>
      <c r="C5883" s="1440">
        <v>113</v>
      </c>
      <c r="D5883" s="1441" t="str">
        <f t="shared" si="105"/>
        <v>NC0113</v>
      </c>
      <c r="E5883" s="1514" t="s">
        <v>123</v>
      </c>
      <c r="F5883" s="1467">
        <v>460</v>
      </c>
      <c r="G5883" s="1468">
        <v>3.63</v>
      </c>
      <c r="H5883" s="1468"/>
      <c r="I5883" s="1468"/>
      <c r="J5883" s="1468"/>
      <c r="K5883" s="1468"/>
      <c r="L5883" s="1468"/>
      <c r="M5883" s="1468"/>
      <c r="N5883" s="1468"/>
      <c r="O5883" s="1468"/>
      <c r="P5883" s="1468"/>
      <c r="R5883" s="1067"/>
      <c r="S5883" s="191"/>
      <c r="T5883" s="191"/>
      <c r="U5883" s="361"/>
      <c r="Z5883" s="21"/>
      <c r="AH5883"/>
    </row>
    <row r="5884" spans="1:34" ht="11.25" customHeight="1">
      <c r="A5884"/>
      <c r="B5884" s="1439" t="s">
        <v>18</v>
      </c>
      <c r="C5884" s="1440">
        <v>170</v>
      </c>
      <c r="D5884" s="1441" t="str">
        <f t="shared" si="105"/>
        <v>NC0170</v>
      </c>
      <c r="E5884" s="1514" t="s">
        <v>122</v>
      </c>
      <c r="F5884" s="1467">
        <v>327</v>
      </c>
      <c r="G5884" s="1468">
        <v>1.7</v>
      </c>
      <c r="H5884" s="1468"/>
      <c r="I5884" s="1468"/>
      <c r="J5884" s="1468"/>
      <c r="K5884" s="1468"/>
      <c r="L5884" s="1468"/>
      <c r="M5884" s="1468"/>
      <c r="N5884" s="1468"/>
      <c r="O5884" s="1468"/>
      <c r="P5884" s="1468"/>
      <c r="R5884" s="1067"/>
      <c r="S5884" s="191"/>
      <c r="T5884" s="191"/>
      <c r="U5884" s="361"/>
      <c r="Z5884" s="21"/>
      <c r="AH5884"/>
    </row>
    <row r="5885" spans="1:34" ht="11.25" customHeight="1">
      <c r="A5885"/>
      <c r="B5885" s="1439" t="s">
        <v>18</v>
      </c>
      <c r="C5885" s="1440">
        <v>251</v>
      </c>
      <c r="D5885" s="1441" t="str">
        <f t="shared" si="105"/>
        <v>NC0251</v>
      </c>
      <c r="E5885" s="1514" t="s">
        <v>123</v>
      </c>
      <c r="F5885" s="1467">
        <v>435</v>
      </c>
      <c r="G5885" s="1468">
        <v>3.26</v>
      </c>
      <c r="H5885" s="1468"/>
      <c r="I5885" s="1468"/>
      <c r="J5885" s="1468"/>
      <c r="K5885" s="1468"/>
      <c r="L5885" s="1468"/>
      <c r="M5885" s="1468"/>
      <c r="N5885" s="1468"/>
      <c r="O5885" s="1468"/>
      <c r="P5885" s="1468"/>
      <c r="R5885" s="1067"/>
      <c r="S5885" s="191"/>
      <c r="T5885" s="191"/>
      <c r="U5885" s="361"/>
      <c r="Z5885" s="21"/>
      <c r="AH5885"/>
    </row>
    <row r="5886" spans="1:34" ht="11.25" customHeight="1">
      <c r="A5886"/>
      <c r="B5886" s="1439" t="s">
        <v>18</v>
      </c>
      <c r="C5886" s="1440">
        <v>401</v>
      </c>
      <c r="D5886" s="1441" t="str">
        <f t="shared" si="105"/>
        <v>NC0401</v>
      </c>
      <c r="E5886" s="1514" t="s">
        <v>123</v>
      </c>
      <c r="F5886" s="1467">
        <v>721</v>
      </c>
      <c r="G5886" s="1468">
        <v>7.41</v>
      </c>
      <c r="H5886" s="1468"/>
      <c r="I5886" s="1468"/>
      <c r="J5886" s="1468"/>
      <c r="K5886" s="1468"/>
      <c r="L5886" s="1468"/>
      <c r="M5886" s="1468"/>
      <c r="N5886" s="1468"/>
      <c r="O5886" s="1468"/>
      <c r="P5886" s="1468"/>
      <c r="R5886" s="1067"/>
      <c r="S5886" s="191"/>
      <c r="T5886" s="191"/>
      <c r="U5886" s="361"/>
      <c r="Z5886" s="21"/>
      <c r="AH5886"/>
    </row>
    <row r="5887" spans="1:34" ht="11.25" customHeight="1">
      <c r="A5887"/>
      <c r="B5887" s="1439" t="s">
        <v>18</v>
      </c>
      <c r="C5887" s="1440">
        <v>771</v>
      </c>
      <c r="D5887" s="1441" t="str">
        <f t="shared" si="105"/>
        <v>NC0771</v>
      </c>
      <c r="E5887" s="1514" t="s">
        <v>280</v>
      </c>
      <c r="F5887" s="1467">
        <v>250</v>
      </c>
      <c r="G5887" s="1468">
        <v>0.32</v>
      </c>
      <c r="H5887" s="1468"/>
      <c r="I5887" s="1468"/>
      <c r="J5887" s="1468"/>
      <c r="K5887" s="1468"/>
      <c r="L5887" s="1468"/>
      <c r="M5887" s="1468"/>
      <c r="N5887" s="1468"/>
      <c r="O5887" s="1468"/>
      <c r="P5887" s="1468"/>
      <c r="R5887" s="1067"/>
      <c r="S5887" s="191"/>
      <c r="T5887" s="191"/>
      <c r="U5887" s="361"/>
      <c r="Z5887" s="21"/>
      <c r="AH5887"/>
    </row>
    <row r="5888" spans="1:34" ht="11.25" customHeight="1">
      <c r="A5888"/>
      <c r="B5888" s="1439" t="s">
        <v>18</v>
      </c>
      <c r="C5888" s="1440">
        <v>908</v>
      </c>
      <c r="D5888" s="1441" t="str">
        <f t="shared" si="105"/>
        <v>NC0908</v>
      </c>
      <c r="E5888" s="1514" t="s">
        <v>122</v>
      </c>
      <c r="F5888" s="1467">
        <v>300</v>
      </c>
      <c r="G5888" s="1468">
        <v>130.5</v>
      </c>
      <c r="H5888" s="1468"/>
      <c r="I5888" s="1468"/>
      <c r="J5888" s="1468"/>
      <c r="K5888" s="1468"/>
      <c r="L5888" s="1468"/>
      <c r="M5888" s="1468"/>
      <c r="N5888" s="1468"/>
      <c r="O5888" s="1468"/>
      <c r="P5888" s="1468"/>
      <c r="R5888" s="1067"/>
      <c r="S5888" s="191"/>
      <c r="T5888" s="191"/>
      <c r="U5888" s="361"/>
      <c r="Z5888" s="21"/>
      <c r="AH5888"/>
    </row>
    <row r="5889" spans="1:34" ht="11.25" customHeight="1">
      <c r="A5889"/>
      <c r="B5889" s="1439" t="s">
        <v>18</v>
      </c>
      <c r="C5889" s="1440">
        <v>913</v>
      </c>
      <c r="D5889" s="1441" t="str">
        <f t="shared" si="105"/>
        <v>NC0913</v>
      </c>
      <c r="E5889" s="1514" t="s">
        <v>122</v>
      </c>
      <c r="F5889" s="1467">
        <v>495</v>
      </c>
      <c r="G5889" s="1468">
        <v>413.25</v>
      </c>
      <c r="H5889" s="1468"/>
      <c r="I5889" s="1468"/>
      <c r="J5889" s="1468"/>
      <c r="K5889" s="1468"/>
      <c r="L5889" s="1468"/>
      <c r="M5889" s="1468"/>
      <c r="N5889" s="1468"/>
      <c r="O5889" s="1468"/>
      <c r="P5889" s="1468"/>
      <c r="R5889" s="1067"/>
      <c r="S5889" s="191"/>
      <c r="T5889" s="191"/>
      <c r="U5889" s="361"/>
      <c r="Z5889" s="21"/>
      <c r="AH5889"/>
    </row>
    <row r="5890" spans="1:34" ht="11.25" customHeight="1">
      <c r="A5890"/>
      <c r="B5890" s="1439" t="s">
        <v>18</v>
      </c>
      <c r="C5890" s="1440">
        <v>917</v>
      </c>
      <c r="D5890" s="1441" t="str">
        <f t="shared" si="105"/>
        <v>NC0917</v>
      </c>
      <c r="E5890" s="1514" t="s">
        <v>121</v>
      </c>
      <c r="F5890" s="1467">
        <v>429</v>
      </c>
      <c r="G5890" s="1468">
        <v>3.18</v>
      </c>
      <c r="H5890" s="1468"/>
      <c r="I5890" s="1468"/>
      <c r="J5890" s="1468"/>
      <c r="K5890" s="1468"/>
      <c r="L5890" s="1468"/>
      <c r="M5890" s="1468"/>
      <c r="N5890" s="1468"/>
      <c r="O5890" s="1468"/>
      <c r="P5890" s="1468"/>
      <c r="R5890" s="1067"/>
      <c r="S5890" s="191"/>
      <c r="T5890" s="191"/>
      <c r="U5890" s="361"/>
      <c r="Z5890" s="21"/>
      <c r="AH5890"/>
    </row>
    <row r="5891" spans="1:34" ht="11.25" customHeight="1">
      <c r="A5891"/>
      <c r="B5891" s="1439" t="s">
        <v>18</v>
      </c>
      <c r="C5891" s="1440">
        <v>1005</v>
      </c>
      <c r="D5891" s="1441" t="str">
        <f t="shared" si="105"/>
        <v>NC1005</v>
      </c>
      <c r="E5891" s="1514" t="s">
        <v>122</v>
      </c>
      <c r="F5891" s="1467">
        <v>670</v>
      </c>
      <c r="G5891" s="1468">
        <v>6.67</v>
      </c>
      <c r="H5891" s="1468"/>
      <c r="I5891" s="1468"/>
      <c r="J5891" s="1468"/>
      <c r="K5891" s="1468"/>
      <c r="L5891" s="1468"/>
      <c r="M5891" s="1468"/>
      <c r="N5891" s="1468"/>
      <c r="O5891" s="1468"/>
      <c r="P5891" s="1468"/>
      <c r="R5891" s="1067"/>
      <c r="S5891" s="191"/>
      <c r="T5891" s="191"/>
      <c r="U5891" s="361"/>
      <c r="Z5891" s="21"/>
      <c r="AH5891"/>
    </row>
    <row r="5892" spans="1:34" ht="11.25" customHeight="1">
      <c r="A5892"/>
      <c r="B5892" s="1439" t="s">
        <v>18</v>
      </c>
      <c r="C5892" s="1440">
        <v>1164</v>
      </c>
      <c r="D5892" s="1441" t="str">
        <f t="shared" si="105"/>
        <v>NC1164</v>
      </c>
      <c r="E5892" s="1514" t="s">
        <v>122</v>
      </c>
      <c r="F5892" s="1467">
        <v>437</v>
      </c>
      <c r="G5892" s="1468">
        <v>3.29</v>
      </c>
      <c r="H5892" s="1468"/>
      <c r="I5892" s="1468"/>
      <c r="J5892" s="1468"/>
      <c r="K5892" s="1468"/>
      <c r="L5892" s="1468"/>
      <c r="M5892" s="1468"/>
      <c r="N5892" s="1468"/>
      <c r="O5892" s="1468"/>
      <c r="P5892" s="1468"/>
      <c r="R5892" s="1067"/>
      <c r="S5892" s="191"/>
      <c r="T5892" s="191"/>
      <c r="U5892" s="361"/>
      <c r="Z5892" s="21"/>
      <c r="AH5892"/>
    </row>
    <row r="5893" spans="1:34" ht="11.25" customHeight="1">
      <c r="A5893"/>
      <c r="B5893" s="1439" t="s">
        <v>18</v>
      </c>
      <c r="C5893" s="1440">
        <v>1165</v>
      </c>
      <c r="D5893" s="1441" t="str">
        <f t="shared" si="105"/>
        <v>NC1165</v>
      </c>
      <c r="E5893" s="1514" t="s">
        <v>122</v>
      </c>
      <c r="F5893" s="1467">
        <v>378</v>
      </c>
      <c r="G5893" s="1468">
        <v>2.44</v>
      </c>
      <c r="H5893" s="1468"/>
      <c r="I5893" s="1468"/>
      <c r="J5893" s="1468"/>
      <c r="K5893" s="1468"/>
      <c r="L5893" s="1468"/>
      <c r="M5893" s="1468"/>
      <c r="N5893" s="1468"/>
      <c r="O5893" s="1468"/>
      <c r="P5893" s="1468"/>
      <c r="R5893" s="1067"/>
      <c r="S5893" s="191"/>
      <c r="T5893" s="191"/>
      <c r="U5893" s="361"/>
      <c r="Z5893" s="21"/>
      <c r="AH5893"/>
    </row>
    <row r="5894" spans="1:34" ht="11.25" customHeight="1">
      <c r="A5894"/>
      <c r="B5894" s="1439" t="s">
        <v>18</v>
      </c>
      <c r="C5894" s="1440">
        <v>1320</v>
      </c>
      <c r="D5894" s="1441" t="str">
        <f t="shared" si="105"/>
        <v>NC1320</v>
      </c>
      <c r="E5894" s="1514" t="s">
        <v>122</v>
      </c>
      <c r="F5894" s="1467">
        <v>320</v>
      </c>
      <c r="G5894" s="1468">
        <v>1.6</v>
      </c>
      <c r="H5894" s="1468"/>
      <c r="I5894" s="1468"/>
      <c r="J5894" s="1468"/>
      <c r="K5894" s="1468"/>
      <c r="L5894" s="1468"/>
      <c r="M5894" s="1468"/>
      <c r="N5894" s="1468"/>
      <c r="O5894" s="1468"/>
      <c r="P5894" s="1468"/>
      <c r="R5894" s="1067"/>
      <c r="S5894" s="191"/>
      <c r="T5894" s="191"/>
      <c r="U5894" s="361"/>
      <c r="Z5894" s="21"/>
      <c r="AH5894"/>
    </row>
    <row r="5895" spans="1:34" ht="11.25" customHeight="1">
      <c r="A5895"/>
      <c r="B5895" s="1439" t="s">
        <v>18</v>
      </c>
      <c r="C5895" s="1440">
        <v>1322</v>
      </c>
      <c r="D5895" s="1441" t="str">
        <f t="shared" si="105"/>
        <v>NC1322</v>
      </c>
      <c r="E5895" s="1514" t="s">
        <v>122</v>
      </c>
      <c r="F5895" s="1467">
        <v>684</v>
      </c>
      <c r="G5895" s="1468">
        <v>6.87</v>
      </c>
      <c r="H5895" s="1468"/>
      <c r="I5895" s="1468"/>
      <c r="J5895" s="1468"/>
      <c r="K5895" s="1468"/>
      <c r="L5895" s="1468"/>
      <c r="M5895" s="1468"/>
      <c r="N5895" s="1468"/>
      <c r="O5895" s="1468"/>
      <c r="P5895" s="1468"/>
      <c r="R5895" s="1067"/>
      <c r="S5895" s="191"/>
      <c r="T5895" s="191"/>
      <c r="U5895" s="361"/>
      <c r="Z5895" s="21"/>
      <c r="AH5895"/>
    </row>
    <row r="5896" spans="1:34" ht="11.25" customHeight="1">
      <c r="A5896"/>
      <c r="B5896" s="1439" t="s">
        <v>18</v>
      </c>
      <c r="C5896" s="1440">
        <v>1430</v>
      </c>
      <c r="D5896" s="1441" t="str">
        <f t="shared" si="105"/>
        <v>NC1430</v>
      </c>
      <c r="E5896" s="1514" t="s">
        <v>122</v>
      </c>
      <c r="F5896" s="1467">
        <v>454</v>
      </c>
      <c r="G5896" s="1468">
        <v>3.54</v>
      </c>
      <c r="H5896" s="1468"/>
      <c r="I5896" s="1468"/>
      <c r="J5896" s="1468"/>
      <c r="K5896" s="1468"/>
      <c r="L5896" s="1468"/>
      <c r="M5896" s="1468"/>
      <c r="N5896" s="1468"/>
      <c r="O5896" s="1468"/>
      <c r="P5896" s="1468"/>
      <c r="R5896" s="1067"/>
      <c r="S5896" s="191"/>
      <c r="T5896" s="191"/>
      <c r="U5896" s="361"/>
      <c r="Z5896" s="21"/>
      <c r="AH5896"/>
    </row>
    <row r="5897" spans="1:34" ht="11.25" customHeight="1">
      <c r="A5897"/>
      <c r="B5897" s="1439" t="s">
        <v>18</v>
      </c>
      <c r="C5897" s="1440">
        <v>1438</v>
      </c>
      <c r="D5897" s="1441" t="str">
        <f t="shared" si="105"/>
        <v>NC1438</v>
      </c>
      <c r="E5897" s="1514" t="s">
        <v>123</v>
      </c>
      <c r="F5897" s="1467">
        <v>465</v>
      </c>
      <c r="G5897" s="1468">
        <v>3.7</v>
      </c>
      <c r="H5897" s="1468"/>
      <c r="I5897" s="1468"/>
      <c r="J5897" s="1468"/>
      <c r="K5897" s="1468"/>
      <c r="L5897" s="1468"/>
      <c r="M5897" s="1468"/>
      <c r="N5897" s="1468"/>
      <c r="O5897" s="1468"/>
      <c r="P5897" s="1468"/>
      <c r="R5897" s="1067"/>
      <c r="S5897" s="191"/>
      <c r="T5897" s="191"/>
      <c r="U5897" s="361"/>
      <c r="Z5897" s="21"/>
      <c r="AH5897"/>
    </row>
    <row r="5898" spans="1:34" ht="11.25" customHeight="1">
      <c r="A5898"/>
      <c r="B5898" s="1439" t="s">
        <v>18</v>
      </c>
      <c r="C5898" s="1440">
        <v>1452</v>
      </c>
      <c r="D5898" s="1441" t="str">
        <f t="shared" si="105"/>
        <v>NC1452</v>
      </c>
      <c r="E5898" s="1514" t="s">
        <v>122</v>
      </c>
      <c r="F5898" s="1467">
        <v>333</v>
      </c>
      <c r="G5898" s="1468">
        <v>1.78</v>
      </c>
      <c r="H5898" s="1468"/>
      <c r="I5898" s="1468"/>
      <c r="J5898" s="1468"/>
      <c r="K5898" s="1468"/>
      <c r="L5898" s="1468"/>
      <c r="M5898" s="1468"/>
      <c r="N5898" s="1468"/>
      <c r="O5898" s="1468"/>
      <c r="P5898" s="1468"/>
      <c r="R5898" s="1067"/>
      <c r="S5898" s="191"/>
      <c r="T5898" s="191"/>
      <c r="U5898" s="361"/>
      <c r="Z5898" s="21"/>
      <c r="AH5898"/>
    </row>
    <row r="5899" spans="1:34" ht="11.25" customHeight="1">
      <c r="A5899"/>
      <c r="B5899" s="1439" t="s">
        <v>18</v>
      </c>
      <c r="C5899" s="1440">
        <v>1463</v>
      </c>
      <c r="D5899" s="1441" t="str">
        <f t="shared" si="105"/>
        <v>NC1463</v>
      </c>
      <c r="E5899" s="1514" t="s">
        <v>123</v>
      </c>
      <c r="F5899" s="1467">
        <v>697</v>
      </c>
      <c r="G5899" s="1468">
        <v>7.06</v>
      </c>
      <c r="H5899" s="1468"/>
      <c r="I5899" s="1468"/>
      <c r="J5899" s="1468"/>
      <c r="K5899" s="1468"/>
      <c r="L5899" s="1468"/>
      <c r="M5899" s="1468"/>
      <c r="N5899" s="1468"/>
      <c r="O5899" s="1468"/>
      <c r="P5899" s="1468"/>
      <c r="R5899" s="1067"/>
      <c r="S5899" s="191"/>
      <c r="T5899" s="191"/>
      <c r="U5899" s="361"/>
      <c r="Z5899" s="21"/>
      <c r="AH5899"/>
    </row>
    <row r="5900" spans="1:34" ht="11.25" customHeight="1">
      <c r="A5900"/>
      <c r="B5900" s="1439" t="s">
        <v>18</v>
      </c>
      <c r="C5900" s="1440">
        <v>1472</v>
      </c>
      <c r="D5900" s="1441" t="str">
        <f t="shared" ref="D5900:D5963" si="106">B5900&amp;TEXT(C5900,"0000")</f>
        <v>NC1472</v>
      </c>
      <c r="E5900" s="1514" t="s">
        <v>122</v>
      </c>
      <c r="F5900" s="1467">
        <v>341</v>
      </c>
      <c r="G5900" s="1468">
        <v>1.9</v>
      </c>
      <c r="H5900" s="1468"/>
      <c r="I5900" s="1468"/>
      <c r="J5900" s="1468"/>
      <c r="K5900" s="1468"/>
      <c r="L5900" s="1468"/>
      <c r="M5900" s="1468"/>
      <c r="N5900" s="1468"/>
      <c r="O5900" s="1468"/>
      <c r="P5900" s="1468"/>
      <c r="R5900" s="1067"/>
      <c r="S5900" s="191"/>
      <c r="T5900" s="191"/>
      <c r="U5900" s="361"/>
      <c r="Z5900" s="21"/>
      <c r="AH5900"/>
    </row>
    <row r="5901" spans="1:34" ht="11.25" customHeight="1">
      <c r="A5901"/>
      <c r="B5901" s="1439" t="s">
        <v>18</v>
      </c>
      <c r="C5901" s="1440">
        <v>1624</v>
      </c>
      <c r="D5901" s="1441" t="str">
        <f t="shared" si="106"/>
        <v>NC1624</v>
      </c>
      <c r="E5901" s="1514" t="s">
        <v>123</v>
      </c>
      <c r="F5901" s="1467">
        <v>410</v>
      </c>
      <c r="G5901" s="1468">
        <v>2.9</v>
      </c>
      <c r="H5901" s="1468"/>
      <c r="I5901" s="1468"/>
      <c r="J5901" s="1468"/>
      <c r="K5901" s="1468"/>
      <c r="L5901" s="1468"/>
      <c r="M5901" s="1468"/>
      <c r="N5901" s="1468"/>
      <c r="O5901" s="1468"/>
      <c r="P5901" s="1468"/>
      <c r="R5901" s="1067"/>
      <c r="S5901" s="191"/>
      <c r="T5901" s="191"/>
      <c r="U5901" s="361"/>
      <c r="Z5901" s="21"/>
      <c r="AH5901"/>
    </row>
    <row r="5902" spans="1:34" ht="11.25" customHeight="1">
      <c r="A5902"/>
      <c r="B5902" s="1439" t="s">
        <v>18</v>
      </c>
      <c r="C5902" s="1440">
        <v>1642</v>
      </c>
      <c r="D5902" s="1441" t="str">
        <f t="shared" si="106"/>
        <v>NC1642</v>
      </c>
      <c r="E5902" s="1514" t="s">
        <v>122</v>
      </c>
      <c r="F5902" s="1467">
        <v>323</v>
      </c>
      <c r="G5902" s="1468">
        <v>1.64</v>
      </c>
      <c r="H5902" s="1468"/>
      <c r="I5902" s="1468"/>
      <c r="J5902" s="1468"/>
      <c r="K5902" s="1468"/>
      <c r="L5902" s="1468"/>
      <c r="M5902" s="1468"/>
      <c r="N5902" s="1468"/>
      <c r="O5902" s="1468"/>
      <c r="P5902" s="1468"/>
      <c r="R5902" s="1067"/>
      <c r="S5902" s="191"/>
      <c r="T5902" s="191"/>
      <c r="U5902" s="361"/>
      <c r="Z5902" s="21"/>
      <c r="AH5902"/>
    </row>
    <row r="5903" spans="1:34" ht="11.25" customHeight="1">
      <c r="A5903"/>
      <c r="B5903" s="1439" t="s">
        <v>18</v>
      </c>
      <c r="C5903" s="1440">
        <v>1654</v>
      </c>
      <c r="D5903" s="1441" t="str">
        <f t="shared" si="106"/>
        <v>NC1654</v>
      </c>
      <c r="E5903" s="1514" t="s">
        <v>123</v>
      </c>
      <c r="F5903" s="1467">
        <v>750</v>
      </c>
      <c r="G5903" s="1468">
        <v>8.73</v>
      </c>
      <c r="H5903" s="1468"/>
      <c r="I5903" s="1468"/>
      <c r="J5903" s="1468"/>
      <c r="K5903" s="1468"/>
      <c r="L5903" s="1468"/>
      <c r="M5903" s="1468"/>
      <c r="N5903" s="1468"/>
      <c r="O5903" s="1468"/>
      <c r="P5903" s="1468"/>
      <c r="R5903" s="1067"/>
      <c r="S5903" s="191"/>
      <c r="T5903" s="191"/>
      <c r="U5903" s="361"/>
      <c r="Z5903" s="21"/>
      <c r="AH5903"/>
    </row>
    <row r="5904" spans="1:34" ht="11.25" customHeight="1">
      <c r="A5904"/>
      <c r="B5904" s="1439" t="s">
        <v>18</v>
      </c>
      <c r="C5904" s="1440">
        <v>1699</v>
      </c>
      <c r="D5904" s="1441" t="str">
        <f t="shared" si="106"/>
        <v>NC1699</v>
      </c>
      <c r="E5904" s="1514" t="s">
        <v>122</v>
      </c>
      <c r="F5904" s="1467">
        <v>342</v>
      </c>
      <c r="G5904" s="1468">
        <v>1.91</v>
      </c>
      <c r="H5904" s="1468"/>
      <c r="I5904" s="1468"/>
      <c r="J5904" s="1468"/>
      <c r="K5904" s="1468"/>
      <c r="L5904" s="1468"/>
      <c r="M5904" s="1468"/>
      <c r="N5904" s="1468"/>
      <c r="O5904" s="1468"/>
      <c r="P5904" s="1468"/>
      <c r="R5904" s="1067"/>
      <c r="S5904" s="191"/>
      <c r="T5904" s="191"/>
      <c r="U5904" s="361"/>
      <c r="Z5904" s="21"/>
      <c r="AH5904"/>
    </row>
    <row r="5905" spans="1:34" ht="11.25" customHeight="1">
      <c r="A5905"/>
      <c r="B5905" s="1439" t="s">
        <v>18</v>
      </c>
      <c r="C5905" s="1440">
        <v>1701</v>
      </c>
      <c r="D5905" s="1441" t="str">
        <f t="shared" si="106"/>
        <v>NC1701</v>
      </c>
      <c r="E5905" s="1514" t="s">
        <v>123</v>
      </c>
      <c r="F5905" s="1467">
        <v>378</v>
      </c>
      <c r="G5905" s="1468">
        <v>2.44</v>
      </c>
      <c r="H5905" s="1468"/>
      <c r="I5905" s="1468"/>
      <c r="J5905" s="1468"/>
      <c r="K5905" s="1468"/>
      <c r="L5905" s="1468"/>
      <c r="M5905" s="1468"/>
      <c r="N5905" s="1468"/>
      <c r="O5905" s="1468"/>
      <c r="P5905" s="1468"/>
      <c r="R5905" s="1067"/>
      <c r="S5905" s="191"/>
      <c r="T5905" s="191"/>
      <c r="U5905" s="361"/>
      <c r="Z5905" s="21"/>
      <c r="AH5905"/>
    </row>
    <row r="5906" spans="1:34" ht="11.25" customHeight="1">
      <c r="A5906"/>
      <c r="B5906" s="1439" t="s">
        <v>18</v>
      </c>
      <c r="C5906" s="1440">
        <v>1710</v>
      </c>
      <c r="D5906" s="1441" t="str">
        <f t="shared" si="106"/>
        <v>NC1710</v>
      </c>
      <c r="E5906" s="1514" t="s">
        <v>123</v>
      </c>
      <c r="F5906" s="1467">
        <v>528</v>
      </c>
      <c r="G5906" s="1468">
        <v>4.6100000000000003</v>
      </c>
      <c r="H5906" s="1468"/>
      <c r="I5906" s="1468"/>
      <c r="J5906" s="1468"/>
      <c r="K5906" s="1468"/>
      <c r="L5906" s="1468"/>
      <c r="M5906" s="1468"/>
      <c r="N5906" s="1468"/>
      <c r="O5906" s="1468"/>
      <c r="P5906" s="1468"/>
      <c r="R5906" s="1067"/>
      <c r="S5906" s="191"/>
      <c r="T5906" s="191"/>
      <c r="U5906" s="361"/>
      <c r="Z5906" s="21"/>
      <c r="AH5906"/>
    </row>
    <row r="5907" spans="1:34" ht="11.25" customHeight="1">
      <c r="A5907"/>
      <c r="B5907" s="1439" t="s">
        <v>18</v>
      </c>
      <c r="C5907" s="1440">
        <v>1747</v>
      </c>
      <c r="D5907" s="1441" t="str">
        <f t="shared" si="106"/>
        <v>NC1747</v>
      </c>
      <c r="E5907" s="1514" t="s">
        <v>123</v>
      </c>
      <c r="F5907" s="1467">
        <v>313</v>
      </c>
      <c r="G5907" s="1468">
        <v>1.49</v>
      </c>
      <c r="H5907" s="1468"/>
      <c r="I5907" s="1468"/>
      <c r="J5907" s="1468"/>
      <c r="K5907" s="1468"/>
      <c r="L5907" s="1468"/>
      <c r="M5907" s="1468"/>
      <c r="N5907" s="1468"/>
      <c r="O5907" s="1468"/>
      <c r="P5907" s="1468"/>
      <c r="R5907" s="1067"/>
      <c r="S5907" s="191"/>
      <c r="T5907" s="191"/>
      <c r="U5907" s="361"/>
      <c r="Z5907" s="21"/>
      <c r="AH5907"/>
    </row>
    <row r="5908" spans="1:34" ht="11.25" customHeight="1">
      <c r="A5908"/>
      <c r="B5908" s="1439" t="s">
        <v>18</v>
      </c>
      <c r="C5908" s="1440">
        <v>1748</v>
      </c>
      <c r="D5908" s="1441" t="str">
        <f t="shared" si="106"/>
        <v>NC1748</v>
      </c>
      <c r="E5908" s="1514" t="s">
        <v>123</v>
      </c>
      <c r="F5908" s="1467">
        <v>438</v>
      </c>
      <c r="G5908" s="1468">
        <v>3.31</v>
      </c>
      <c r="H5908" s="1468"/>
      <c r="I5908" s="1468"/>
      <c r="J5908" s="1468"/>
      <c r="K5908" s="1468"/>
      <c r="L5908" s="1468"/>
      <c r="M5908" s="1468"/>
      <c r="N5908" s="1468"/>
      <c r="O5908" s="1468"/>
      <c r="P5908" s="1468"/>
      <c r="R5908" s="1067"/>
      <c r="S5908" s="191"/>
      <c r="T5908" s="191"/>
      <c r="U5908" s="361"/>
      <c r="Z5908" s="21"/>
      <c r="AH5908"/>
    </row>
    <row r="5909" spans="1:34" ht="11.25" customHeight="1">
      <c r="A5909"/>
      <c r="B5909" s="1439" t="s">
        <v>18</v>
      </c>
      <c r="C5909" s="1440">
        <v>1803</v>
      </c>
      <c r="D5909" s="1441" t="str">
        <f t="shared" si="106"/>
        <v>NC1803</v>
      </c>
      <c r="E5909" s="1514" t="s">
        <v>123</v>
      </c>
      <c r="F5909" s="1467">
        <v>582</v>
      </c>
      <c r="G5909" s="1468">
        <v>5.39</v>
      </c>
      <c r="H5909" s="1468"/>
      <c r="I5909" s="1468"/>
      <c r="J5909" s="1468"/>
      <c r="K5909" s="1468"/>
      <c r="L5909" s="1468"/>
      <c r="M5909" s="1468"/>
      <c r="N5909" s="1468"/>
      <c r="O5909" s="1468"/>
      <c r="P5909" s="1468"/>
      <c r="R5909" s="1067"/>
      <c r="S5909" s="191"/>
      <c r="T5909" s="191"/>
      <c r="U5909" s="361"/>
      <c r="Z5909" s="21"/>
      <c r="AH5909"/>
    </row>
    <row r="5910" spans="1:34" ht="11.25" customHeight="1">
      <c r="A5910"/>
      <c r="B5910" s="1439" t="s">
        <v>18</v>
      </c>
      <c r="C5910" s="1440">
        <v>1924</v>
      </c>
      <c r="D5910" s="1441" t="str">
        <f t="shared" si="106"/>
        <v>NC1924</v>
      </c>
      <c r="E5910" s="1514" t="s">
        <v>124</v>
      </c>
      <c r="F5910" s="1467">
        <v>362</v>
      </c>
      <c r="G5910" s="1468">
        <v>2.2000000000000002</v>
      </c>
      <c r="H5910" s="1468"/>
      <c r="I5910" s="1468"/>
      <c r="J5910" s="1468"/>
      <c r="K5910" s="1468"/>
      <c r="L5910" s="1468"/>
      <c r="M5910" s="1468"/>
      <c r="N5910" s="1468"/>
      <c r="O5910" s="1468"/>
      <c r="P5910" s="1468"/>
      <c r="R5910" s="1067"/>
      <c r="S5910" s="191"/>
      <c r="T5910" s="191"/>
      <c r="U5910" s="361"/>
      <c r="Z5910" s="21"/>
      <c r="AH5910"/>
    </row>
    <row r="5911" spans="1:34" ht="11.25" customHeight="1">
      <c r="A5911"/>
      <c r="B5911" s="1439" t="s">
        <v>18</v>
      </c>
      <c r="C5911" s="1440">
        <v>1925</v>
      </c>
      <c r="D5911" s="1441" t="str">
        <f t="shared" si="106"/>
        <v>NC1925</v>
      </c>
      <c r="E5911" s="1514" t="s">
        <v>123</v>
      </c>
      <c r="F5911" s="1467">
        <v>424</v>
      </c>
      <c r="G5911" s="1468">
        <v>3.1</v>
      </c>
      <c r="H5911" s="1468"/>
      <c r="I5911" s="1468"/>
      <c r="J5911" s="1468"/>
      <c r="K5911" s="1468"/>
      <c r="L5911" s="1468"/>
      <c r="M5911" s="1468"/>
      <c r="N5911" s="1468"/>
      <c r="O5911" s="1468"/>
      <c r="P5911" s="1468"/>
      <c r="R5911" s="1067"/>
      <c r="S5911" s="191"/>
      <c r="T5911" s="191"/>
      <c r="U5911" s="361"/>
      <c r="Z5911" s="21"/>
      <c r="AH5911"/>
    </row>
    <row r="5912" spans="1:34" ht="11.25" customHeight="1">
      <c r="A5912"/>
      <c r="B5912" s="1439" t="s">
        <v>18</v>
      </c>
      <c r="C5912" s="1440">
        <v>2002</v>
      </c>
      <c r="D5912" s="1441" t="str">
        <f t="shared" si="106"/>
        <v>NC2002</v>
      </c>
      <c r="E5912" s="1514" t="s">
        <v>125</v>
      </c>
      <c r="F5912" s="1467">
        <v>350</v>
      </c>
      <c r="G5912" s="1468">
        <v>2.0299999999999998</v>
      </c>
      <c r="H5912" s="1468"/>
      <c r="I5912" s="1468"/>
      <c r="J5912" s="1468"/>
      <c r="K5912" s="1468"/>
      <c r="L5912" s="1468"/>
      <c r="M5912" s="1468"/>
      <c r="N5912" s="1468"/>
      <c r="O5912" s="1468"/>
      <c r="P5912" s="1468"/>
      <c r="R5912" s="1067"/>
      <c r="S5912" s="191"/>
      <c r="T5912" s="191"/>
      <c r="U5912" s="361"/>
      <c r="Z5912" s="21"/>
      <c r="AH5912"/>
    </row>
    <row r="5913" spans="1:34" ht="11.25" customHeight="1">
      <c r="A5913"/>
      <c r="B5913" s="1439" t="s">
        <v>18</v>
      </c>
      <c r="C5913" s="1440">
        <v>2003</v>
      </c>
      <c r="D5913" s="1441" t="str">
        <f t="shared" si="106"/>
        <v>NC2003</v>
      </c>
      <c r="E5913" s="1514" t="s">
        <v>121</v>
      </c>
      <c r="F5913" s="1467">
        <v>351</v>
      </c>
      <c r="G5913" s="1468">
        <v>2.04</v>
      </c>
      <c r="H5913" s="1468"/>
      <c r="I5913" s="1468"/>
      <c r="J5913" s="1468"/>
      <c r="K5913" s="1468"/>
      <c r="L5913" s="1468"/>
      <c r="M5913" s="1468"/>
      <c r="N5913" s="1468"/>
      <c r="O5913" s="1468"/>
      <c r="P5913" s="1468"/>
      <c r="R5913" s="1067"/>
      <c r="S5913" s="191"/>
      <c r="T5913" s="191"/>
      <c r="U5913" s="361"/>
      <c r="Z5913" s="21"/>
      <c r="AH5913"/>
    </row>
    <row r="5914" spans="1:34" ht="11.25" customHeight="1">
      <c r="A5914"/>
      <c r="B5914" s="1439" t="s">
        <v>18</v>
      </c>
      <c r="C5914" s="1440">
        <v>2014</v>
      </c>
      <c r="D5914" s="1441" t="str">
        <f t="shared" si="106"/>
        <v>NC2014</v>
      </c>
      <c r="E5914" s="1514" t="s">
        <v>123</v>
      </c>
      <c r="F5914" s="1467">
        <v>473</v>
      </c>
      <c r="G5914" s="1468">
        <v>3.81</v>
      </c>
      <c r="H5914" s="1468"/>
      <c r="I5914" s="1468"/>
      <c r="J5914" s="1468"/>
      <c r="K5914" s="1468"/>
      <c r="L5914" s="1468"/>
      <c r="M5914" s="1468"/>
      <c r="N5914" s="1468"/>
      <c r="O5914" s="1468"/>
      <c r="P5914" s="1468"/>
      <c r="R5914" s="1067"/>
      <c r="S5914" s="191"/>
      <c r="T5914" s="191"/>
      <c r="U5914" s="361"/>
      <c r="Z5914" s="21"/>
      <c r="AH5914"/>
    </row>
    <row r="5915" spans="1:34" ht="11.25" customHeight="1">
      <c r="A5915"/>
      <c r="B5915" s="1439" t="s">
        <v>18</v>
      </c>
      <c r="C5915" s="1440">
        <v>2016</v>
      </c>
      <c r="D5915" s="1441" t="str">
        <f t="shared" si="106"/>
        <v>NC2016</v>
      </c>
      <c r="E5915" s="1514" t="s">
        <v>125</v>
      </c>
      <c r="F5915" s="1467">
        <v>343</v>
      </c>
      <c r="G5915" s="1468">
        <v>1.93</v>
      </c>
      <c r="H5915" s="1468"/>
      <c r="I5915" s="1468"/>
      <c r="J5915" s="1468"/>
      <c r="K5915" s="1468"/>
      <c r="L5915" s="1468"/>
      <c r="M5915" s="1468"/>
      <c r="N5915" s="1468"/>
      <c r="O5915" s="1468"/>
      <c r="P5915" s="1468"/>
      <c r="R5915" s="1067"/>
      <c r="S5915" s="191"/>
      <c r="T5915" s="191"/>
      <c r="U5915" s="361"/>
      <c r="Z5915" s="21"/>
      <c r="AH5915"/>
    </row>
    <row r="5916" spans="1:34" ht="11.25" customHeight="1">
      <c r="A5916"/>
      <c r="B5916" s="1439" t="s">
        <v>18</v>
      </c>
      <c r="C5916" s="1440">
        <v>2021</v>
      </c>
      <c r="D5916" s="1441" t="str">
        <f t="shared" si="106"/>
        <v>NC2021</v>
      </c>
      <c r="E5916" s="1514" t="s">
        <v>124</v>
      </c>
      <c r="F5916" s="1467">
        <v>351</v>
      </c>
      <c r="G5916" s="1468">
        <v>2.04</v>
      </c>
      <c r="H5916" s="1468"/>
      <c r="I5916" s="1468"/>
      <c r="J5916" s="1468"/>
      <c r="K5916" s="1468"/>
      <c r="L5916" s="1468"/>
      <c r="M5916" s="1468"/>
      <c r="N5916" s="1468"/>
      <c r="O5916" s="1468"/>
      <c r="P5916" s="1468"/>
      <c r="R5916" s="1067"/>
      <c r="S5916" s="191"/>
      <c r="T5916" s="191"/>
      <c r="U5916" s="361"/>
      <c r="Z5916" s="21"/>
      <c r="AH5916"/>
    </row>
    <row r="5917" spans="1:34" ht="11.25" customHeight="1">
      <c r="A5917"/>
      <c r="B5917" s="1439" t="s">
        <v>18</v>
      </c>
      <c r="C5917" s="1440">
        <v>2039</v>
      </c>
      <c r="D5917" s="1441" t="str">
        <f t="shared" si="106"/>
        <v>NC2039</v>
      </c>
      <c r="E5917" s="1514" t="s">
        <v>121</v>
      </c>
      <c r="F5917" s="1467">
        <v>337</v>
      </c>
      <c r="G5917" s="1468">
        <v>1.84</v>
      </c>
      <c r="H5917" s="1468"/>
      <c r="I5917" s="1468"/>
      <c r="J5917" s="1468"/>
      <c r="K5917" s="1468"/>
      <c r="L5917" s="1468"/>
      <c r="M5917" s="1468"/>
      <c r="N5917" s="1468"/>
      <c r="O5917" s="1468"/>
      <c r="P5917" s="1468"/>
      <c r="R5917" s="1067"/>
      <c r="S5917" s="191"/>
      <c r="T5917" s="191"/>
      <c r="U5917" s="361"/>
      <c r="Z5917" s="21"/>
      <c r="AH5917"/>
    </row>
    <row r="5918" spans="1:34" ht="11.25" customHeight="1">
      <c r="A5918"/>
      <c r="B5918" s="1439" t="s">
        <v>18</v>
      </c>
      <c r="C5918" s="1440">
        <v>2041</v>
      </c>
      <c r="D5918" s="1441" t="str">
        <f t="shared" si="106"/>
        <v>NC2041</v>
      </c>
      <c r="E5918" s="1514" t="s">
        <v>121</v>
      </c>
      <c r="F5918" s="1467">
        <v>341</v>
      </c>
      <c r="G5918" s="1468">
        <v>1.9</v>
      </c>
      <c r="H5918" s="1468"/>
      <c r="I5918" s="1468"/>
      <c r="J5918" s="1468"/>
      <c r="K5918" s="1468"/>
      <c r="L5918" s="1468"/>
      <c r="M5918" s="1468"/>
      <c r="N5918" s="1468"/>
      <c r="O5918" s="1468"/>
      <c r="P5918" s="1468"/>
      <c r="R5918" s="1067"/>
      <c r="S5918" s="191"/>
      <c r="T5918" s="191"/>
      <c r="U5918" s="361"/>
      <c r="Z5918" s="21"/>
      <c r="AH5918"/>
    </row>
    <row r="5919" spans="1:34" ht="11.25" customHeight="1">
      <c r="A5919"/>
      <c r="B5919" s="1439" t="s">
        <v>18</v>
      </c>
      <c r="C5919" s="1440">
        <v>2065</v>
      </c>
      <c r="D5919" s="1441" t="str">
        <f t="shared" si="106"/>
        <v>NC2065</v>
      </c>
      <c r="E5919" s="1514" t="s">
        <v>125</v>
      </c>
      <c r="F5919" s="1467">
        <v>325</v>
      </c>
      <c r="G5919" s="1468">
        <v>1.67</v>
      </c>
      <c r="H5919" s="1468"/>
      <c r="I5919" s="1468"/>
      <c r="J5919" s="1468"/>
      <c r="K5919" s="1468"/>
      <c r="L5919" s="1468"/>
      <c r="M5919" s="1468"/>
      <c r="N5919" s="1468"/>
      <c r="O5919" s="1468"/>
      <c r="P5919" s="1468"/>
      <c r="R5919" s="1067"/>
      <c r="S5919" s="191"/>
      <c r="T5919" s="191"/>
      <c r="U5919" s="361"/>
      <c r="Z5919" s="21"/>
      <c r="AH5919"/>
    </row>
    <row r="5920" spans="1:34" ht="11.25" customHeight="1">
      <c r="A5920"/>
      <c r="B5920" s="1439" t="s">
        <v>18</v>
      </c>
      <c r="C5920" s="1440">
        <v>2070</v>
      </c>
      <c r="D5920" s="1441" t="str">
        <f t="shared" si="106"/>
        <v>NC2070</v>
      </c>
      <c r="E5920" s="1514" t="s">
        <v>121</v>
      </c>
      <c r="F5920" s="1467">
        <v>485</v>
      </c>
      <c r="G5920" s="1468">
        <v>3.99</v>
      </c>
      <c r="H5920" s="1468"/>
      <c r="I5920" s="1468"/>
      <c r="J5920" s="1468"/>
      <c r="K5920" s="1468"/>
      <c r="L5920" s="1468"/>
      <c r="M5920" s="1468"/>
      <c r="N5920" s="1468"/>
      <c r="O5920" s="1468"/>
      <c r="P5920" s="1468"/>
      <c r="R5920" s="1067"/>
      <c r="S5920" s="191"/>
      <c r="T5920" s="191"/>
      <c r="U5920" s="361"/>
      <c r="Z5920" s="21"/>
      <c r="AH5920"/>
    </row>
    <row r="5921" spans="1:34" ht="11.25" customHeight="1">
      <c r="A5921"/>
      <c r="B5921" s="1439" t="s">
        <v>18</v>
      </c>
      <c r="C5921" s="1440">
        <v>2081</v>
      </c>
      <c r="D5921" s="1441" t="str">
        <f t="shared" si="106"/>
        <v>NC2081</v>
      </c>
      <c r="E5921" s="1514" t="s">
        <v>122</v>
      </c>
      <c r="F5921" s="1467">
        <v>388</v>
      </c>
      <c r="G5921" s="1468">
        <v>2.58</v>
      </c>
      <c r="H5921" s="1468"/>
      <c r="I5921" s="1468"/>
      <c r="J5921" s="1468"/>
      <c r="K5921" s="1468"/>
      <c r="L5921" s="1468"/>
      <c r="M5921" s="1468"/>
      <c r="N5921" s="1468"/>
      <c r="O5921" s="1468"/>
      <c r="P5921" s="1468"/>
      <c r="R5921" s="1067"/>
      <c r="S5921" s="191"/>
      <c r="T5921" s="191"/>
      <c r="U5921" s="361"/>
      <c r="Z5921" s="21"/>
      <c r="AH5921"/>
    </row>
    <row r="5922" spans="1:34" ht="11.25" customHeight="1">
      <c r="A5922"/>
      <c r="B5922" s="1439" t="s">
        <v>18</v>
      </c>
      <c r="C5922" s="1440">
        <v>2089</v>
      </c>
      <c r="D5922" s="1441" t="str">
        <f t="shared" si="106"/>
        <v>NC2089</v>
      </c>
      <c r="E5922" s="1514" t="s">
        <v>123</v>
      </c>
      <c r="F5922" s="1467">
        <v>344</v>
      </c>
      <c r="G5922" s="1468">
        <v>1.94</v>
      </c>
      <c r="H5922" s="1468"/>
      <c r="I5922" s="1468"/>
      <c r="J5922" s="1468"/>
      <c r="K5922" s="1468"/>
      <c r="L5922" s="1468"/>
      <c r="M5922" s="1468"/>
      <c r="N5922" s="1468"/>
      <c r="O5922" s="1468"/>
      <c r="P5922" s="1468"/>
      <c r="R5922" s="1067"/>
      <c r="S5922" s="191"/>
      <c r="T5922" s="191"/>
      <c r="U5922" s="361"/>
      <c r="Z5922" s="21"/>
      <c r="AH5922"/>
    </row>
    <row r="5923" spans="1:34" ht="11.25" customHeight="1">
      <c r="A5923"/>
      <c r="B5923" s="1439" t="s">
        <v>18</v>
      </c>
      <c r="C5923" s="1440">
        <v>2095</v>
      </c>
      <c r="D5923" s="1441" t="str">
        <f t="shared" si="106"/>
        <v>NC2095</v>
      </c>
      <c r="E5923" s="1514" t="s">
        <v>123</v>
      </c>
      <c r="F5923" s="1467">
        <v>406</v>
      </c>
      <c r="G5923" s="1468">
        <v>2.84</v>
      </c>
      <c r="H5923" s="1468"/>
      <c r="I5923" s="1468"/>
      <c r="J5923" s="1468"/>
      <c r="K5923" s="1468"/>
      <c r="L5923" s="1468"/>
      <c r="M5923" s="1468"/>
      <c r="N5923" s="1468"/>
      <c r="O5923" s="1468"/>
      <c r="P5923" s="1468"/>
      <c r="R5923" s="1067"/>
      <c r="S5923" s="191"/>
      <c r="T5923" s="191"/>
      <c r="U5923" s="361"/>
      <c r="Z5923" s="21"/>
      <c r="AH5923"/>
    </row>
    <row r="5924" spans="1:34" ht="11.25" customHeight="1">
      <c r="A5924"/>
      <c r="B5924" s="1439" t="s">
        <v>18</v>
      </c>
      <c r="C5924" s="1440">
        <v>2105</v>
      </c>
      <c r="D5924" s="1441" t="str">
        <f t="shared" si="106"/>
        <v>NC2105</v>
      </c>
      <c r="E5924" s="1514" t="s">
        <v>121</v>
      </c>
      <c r="F5924" s="1467">
        <v>403</v>
      </c>
      <c r="G5924" s="1468">
        <v>2.8</v>
      </c>
      <c r="H5924" s="1468"/>
      <c r="I5924" s="1468"/>
      <c r="J5924" s="1468"/>
      <c r="K5924" s="1468"/>
      <c r="L5924" s="1468"/>
      <c r="M5924" s="1468"/>
      <c r="N5924" s="1468"/>
      <c r="O5924" s="1468"/>
      <c r="P5924" s="1468"/>
      <c r="R5924" s="1067"/>
      <c r="S5924" s="191"/>
      <c r="T5924" s="191"/>
      <c r="U5924" s="361"/>
      <c r="Z5924" s="21"/>
      <c r="AH5924"/>
    </row>
    <row r="5925" spans="1:34" ht="11.25" customHeight="1">
      <c r="A5925"/>
      <c r="B5925" s="1439" t="s">
        <v>18</v>
      </c>
      <c r="C5925" s="1440">
        <v>2110</v>
      </c>
      <c r="D5925" s="1441" t="str">
        <f t="shared" si="106"/>
        <v>NC2110</v>
      </c>
      <c r="E5925" s="1514" t="s">
        <v>121</v>
      </c>
      <c r="F5925" s="1467">
        <v>304</v>
      </c>
      <c r="G5925" s="1468">
        <v>1.36</v>
      </c>
      <c r="H5925" s="1468"/>
      <c r="I5925" s="1468"/>
      <c r="J5925" s="1468"/>
      <c r="K5925" s="1468"/>
      <c r="L5925" s="1468"/>
      <c r="M5925" s="1468"/>
      <c r="N5925" s="1468"/>
      <c r="O5925" s="1468"/>
      <c r="P5925" s="1468"/>
      <c r="R5925" s="1067"/>
      <c r="S5925" s="191"/>
      <c r="T5925" s="191"/>
      <c r="U5925" s="361"/>
      <c r="Z5925" s="21"/>
      <c r="AH5925"/>
    </row>
    <row r="5926" spans="1:34" ht="11.25" customHeight="1">
      <c r="A5926"/>
      <c r="B5926" s="1439" t="s">
        <v>18</v>
      </c>
      <c r="C5926" s="1440">
        <v>2111</v>
      </c>
      <c r="D5926" s="1441" t="str">
        <f t="shared" si="106"/>
        <v>NC2111</v>
      </c>
      <c r="E5926" s="1514" t="s">
        <v>121</v>
      </c>
      <c r="F5926" s="1467">
        <v>330</v>
      </c>
      <c r="G5926" s="1468">
        <v>1.74</v>
      </c>
      <c r="H5926" s="1468"/>
      <c r="I5926" s="1468"/>
      <c r="J5926" s="1468"/>
      <c r="K5926" s="1468"/>
      <c r="L5926" s="1468"/>
      <c r="M5926" s="1468"/>
      <c r="N5926" s="1468"/>
      <c r="O5926" s="1468"/>
      <c r="P5926" s="1468"/>
      <c r="R5926" s="1067"/>
      <c r="S5926" s="191"/>
      <c r="T5926" s="191"/>
      <c r="U5926" s="361"/>
      <c r="Z5926" s="21"/>
      <c r="AH5926"/>
    </row>
    <row r="5927" spans="1:34" ht="11.25" customHeight="1">
      <c r="A5927"/>
      <c r="B5927" s="1439" t="s">
        <v>18</v>
      </c>
      <c r="C5927" s="1440">
        <v>2112</v>
      </c>
      <c r="D5927" s="1441" t="str">
        <f t="shared" si="106"/>
        <v>NC2112</v>
      </c>
      <c r="E5927" s="1514" t="s">
        <v>125</v>
      </c>
      <c r="F5927" s="1467">
        <v>403</v>
      </c>
      <c r="G5927" s="1468">
        <v>2.8</v>
      </c>
      <c r="H5927" s="1468"/>
      <c r="I5927" s="1468"/>
      <c r="J5927" s="1468"/>
      <c r="K5927" s="1468"/>
      <c r="L5927" s="1468"/>
      <c r="M5927" s="1468"/>
      <c r="N5927" s="1468"/>
      <c r="O5927" s="1468"/>
      <c r="P5927" s="1468"/>
      <c r="R5927" s="1067"/>
      <c r="S5927" s="191"/>
      <c r="T5927" s="191"/>
      <c r="U5927" s="361"/>
      <c r="Z5927" s="21"/>
      <c r="AH5927"/>
    </row>
    <row r="5928" spans="1:34" ht="11.25" customHeight="1">
      <c r="A5928"/>
      <c r="B5928" s="1439" t="s">
        <v>18</v>
      </c>
      <c r="C5928" s="1440">
        <v>2114</v>
      </c>
      <c r="D5928" s="1441" t="str">
        <f t="shared" si="106"/>
        <v>NC2114</v>
      </c>
      <c r="E5928" s="1514" t="s">
        <v>122</v>
      </c>
      <c r="F5928" s="1467">
        <v>344</v>
      </c>
      <c r="G5928" s="1468">
        <v>1.94</v>
      </c>
      <c r="H5928" s="1468"/>
      <c r="I5928" s="1468"/>
      <c r="J5928" s="1468"/>
      <c r="K5928" s="1468"/>
      <c r="L5928" s="1468"/>
      <c r="M5928" s="1468"/>
      <c r="N5928" s="1468"/>
      <c r="O5928" s="1468"/>
      <c r="P5928" s="1468"/>
      <c r="R5928" s="1067"/>
      <c r="S5928" s="191"/>
      <c r="T5928" s="191"/>
      <c r="U5928" s="361"/>
      <c r="Z5928" s="21"/>
      <c r="AH5928"/>
    </row>
    <row r="5929" spans="1:34" ht="11.25" customHeight="1">
      <c r="A5929"/>
      <c r="B5929" s="1439" t="s">
        <v>18</v>
      </c>
      <c r="C5929" s="1440">
        <v>2121</v>
      </c>
      <c r="D5929" s="1441" t="str">
        <f t="shared" si="106"/>
        <v>NC2121</v>
      </c>
      <c r="E5929" s="1514" t="s">
        <v>123</v>
      </c>
      <c r="F5929" s="1467">
        <v>286</v>
      </c>
      <c r="G5929" s="1468">
        <v>1.1000000000000001</v>
      </c>
      <c r="H5929" s="1468"/>
      <c r="I5929" s="1468"/>
      <c r="J5929" s="1468"/>
      <c r="K5929" s="1468"/>
      <c r="L5929" s="1468"/>
      <c r="M5929" s="1468"/>
      <c r="N5929" s="1468"/>
      <c r="O5929" s="1468"/>
      <c r="P5929" s="1468"/>
      <c r="R5929" s="1067"/>
      <c r="S5929" s="191"/>
      <c r="T5929" s="191"/>
      <c r="U5929" s="361"/>
      <c r="Z5929" s="21"/>
      <c r="AH5929"/>
    </row>
    <row r="5930" spans="1:34" ht="11.25" customHeight="1">
      <c r="A5930"/>
      <c r="B5930" s="1439" t="s">
        <v>18</v>
      </c>
      <c r="C5930" s="1440">
        <v>2130</v>
      </c>
      <c r="D5930" s="1441" t="str">
        <f t="shared" si="106"/>
        <v>NC2130</v>
      </c>
      <c r="E5930" s="1514" t="s">
        <v>121</v>
      </c>
      <c r="F5930" s="1467">
        <v>316</v>
      </c>
      <c r="G5930" s="1468">
        <v>1.54</v>
      </c>
      <c r="H5930" s="1468"/>
      <c r="I5930" s="1468"/>
      <c r="J5930" s="1468"/>
      <c r="K5930" s="1468"/>
      <c r="L5930" s="1468"/>
      <c r="M5930" s="1468"/>
      <c r="N5930" s="1468"/>
      <c r="O5930" s="1468"/>
      <c r="P5930" s="1468"/>
      <c r="R5930" s="1067"/>
      <c r="S5930" s="191"/>
      <c r="T5930" s="191"/>
      <c r="U5930" s="361"/>
      <c r="Z5930" s="21"/>
      <c r="AH5930"/>
    </row>
    <row r="5931" spans="1:34" ht="11.25" customHeight="1">
      <c r="A5931"/>
      <c r="B5931" s="1439" t="s">
        <v>18</v>
      </c>
      <c r="C5931" s="1440">
        <v>2131</v>
      </c>
      <c r="D5931" s="1441" t="str">
        <f t="shared" si="106"/>
        <v>NC2131</v>
      </c>
      <c r="E5931" s="1514" t="s">
        <v>125</v>
      </c>
      <c r="F5931" s="1467">
        <v>308</v>
      </c>
      <c r="G5931" s="1468">
        <v>1.42</v>
      </c>
      <c r="H5931" s="1468"/>
      <c r="I5931" s="1468"/>
      <c r="J5931" s="1468"/>
      <c r="K5931" s="1468"/>
      <c r="L5931" s="1468"/>
      <c r="M5931" s="1468"/>
      <c r="N5931" s="1468"/>
      <c r="O5931" s="1468"/>
      <c r="P5931" s="1468"/>
      <c r="R5931" s="1067"/>
      <c r="S5931" s="191"/>
      <c r="T5931" s="191"/>
      <c r="U5931" s="361"/>
      <c r="Z5931" s="21"/>
      <c r="AH5931"/>
    </row>
    <row r="5932" spans="1:34" ht="11.25" customHeight="1">
      <c r="A5932"/>
      <c r="B5932" s="1439" t="s">
        <v>18</v>
      </c>
      <c r="C5932" s="1440">
        <v>2143</v>
      </c>
      <c r="D5932" s="1441" t="str">
        <f t="shared" si="106"/>
        <v>NC2143</v>
      </c>
      <c r="E5932" s="1514" t="s">
        <v>121</v>
      </c>
      <c r="F5932" s="1467">
        <v>345</v>
      </c>
      <c r="G5932" s="1468">
        <v>1.96</v>
      </c>
      <c r="H5932" s="1468"/>
      <c r="I5932" s="1468"/>
      <c r="J5932" s="1468"/>
      <c r="K5932" s="1468"/>
      <c r="L5932" s="1468"/>
      <c r="M5932" s="1468"/>
      <c r="N5932" s="1468"/>
      <c r="O5932" s="1468"/>
      <c r="P5932" s="1468"/>
      <c r="R5932" s="1067"/>
      <c r="S5932" s="191"/>
      <c r="T5932" s="191"/>
      <c r="U5932" s="361"/>
      <c r="Z5932" s="21"/>
      <c r="AH5932"/>
    </row>
    <row r="5933" spans="1:34" ht="11.25" customHeight="1">
      <c r="A5933"/>
      <c r="B5933" s="1439" t="s">
        <v>18</v>
      </c>
      <c r="C5933" s="1440">
        <v>2157</v>
      </c>
      <c r="D5933" s="1441" t="str">
        <f t="shared" si="106"/>
        <v>NC2157</v>
      </c>
      <c r="E5933" s="1514" t="s">
        <v>121</v>
      </c>
      <c r="F5933" s="1467">
        <v>395</v>
      </c>
      <c r="G5933" s="1468">
        <v>2.68</v>
      </c>
      <c r="H5933" s="1468"/>
      <c r="I5933" s="1468"/>
      <c r="J5933" s="1468"/>
      <c r="K5933" s="1468"/>
      <c r="L5933" s="1468"/>
      <c r="M5933" s="1468"/>
      <c r="N5933" s="1468"/>
      <c r="O5933" s="1468"/>
      <c r="P5933" s="1468"/>
      <c r="R5933" s="1067"/>
      <c r="S5933" s="191"/>
      <c r="T5933" s="191"/>
      <c r="U5933" s="361"/>
      <c r="Z5933" s="21"/>
      <c r="AH5933"/>
    </row>
    <row r="5934" spans="1:34" ht="11.25" customHeight="1">
      <c r="A5934"/>
      <c r="B5934" s="1439" t="s">
        <v>18</v>
      </c>
      <c r="C5934" s="1440">
        <v>2172</v>
      </c>
      <c r="D5934" s="1441" t="str">
        <f t="shared" si="106"/>
        <v>NC2172</v>
      </c>
      <c r="E5934" s="1514" t="s">
        <v>123</v>
      </c>
      <c r="F5934" s="1467">
        <v>292</v>
      </c>
      <c r="G5934" s="1468">
        <v>1.19</v>
      </c>
      <c r="H5934" s="1468"/>
      <c r="I5934" s="1468"/>
      <c r="J5934" s="1468"/>
      <c r="K5934" s="1468"/>
      <c r="L5934" s="1468"/>
      <c r="M5934" s="1468"/>
      <c r="N5934" s="1468"/>
      <c r="O5934" s="1468"/>
      <c r="P5934" s="1468"/>
      <c r="R5934" s="1067"/>
      <c r="S5934" s="191"/>
      <c r="T5934" s="191"/>
      <c r="U5934" s="361"/>
      <c r="Z5934" s="21"/>
      <c r="AH5934"/>
    </row>
    <row r="5935" spans="1:34" ht="11.25" customHeight="1">
      <c r="A5935"/>
      <c r="B5935" s="1439" t="s">
        <v>18</v>
      </c>
      <c r="C5935" s="1440">
        <v>2174</v>
      </c>
      <c r="D5935" s="1441" t="str">
        <f t="shared" si="106"/>
        <v>NC2174</v>
      </c>
      <c r="E5935" s="1514" t="s">
        <v>123</v>
      </c>
      <c r="F5935" s="1467">
        <v>362</v>
      </c>
      <c r="G5935" s="1468">
        <v>2.2000000000000002</v>
      </c>
      <c r="H5935" s="1468"/>
      <c r="I5935" s="1468"/>
      <c r="J5935" s="1468"/>
      <c r="K5935" s="1468"/>
      <c r="L5935" s="1468"/>
      <c r="M5935" s="1468"/>
      <c r="N5935" s="1468"/>
      <c r="O5935" s="1468"/>
      <c r="P5935" s="1468"/>
      <c r="R5935" s="1067"/>
      <c r="S5935" s="191"/>
      <c r="T5935" s="191"/>
      <c r="U5935" s="361"/>
      <c r="Z5935" s="21"/>
      <c r="AH5935"/>
    </row>
    <row r="5936" spans="1:34" ht="11.25" customHeight="1">
      <c r="A5936"/>
      <c r="B5936" s="1439" t="s">
        <v>18</v>
      </c>
      <c r="C5936" s="1440">
        <v>2211</v>
      </c>
      <c r="D5936" s="1441" t="str">
        <f t="shared" si="106"/>
        <v>NC2211</v>
      </c>
      <c r="E5936" s="1514" t="s">
        <v>123</v>
      </c>
      <c r="F5936" s="1467">
        <v>585</v>
      </c>
      <c r="G5936" s="1468">
        <v>5.44</v>
      </c>
      <c r="H5936" s="1468"/>
      <c r="I5936" s="1468"/>
      <c r="J5936" s="1468"/>
      <c r="K5936" s="1468"/>
      <c r="L5936" s="1468"/>
      <c r="M5936" s="1468"/>
      <c r="N5936" s="1468"/>
      <c r="O5936" s="1468"/>
      <c r="P5936" s="1468"/>
      <c r="R5936" s="1067"/>
      <c r="S5936" s="191"/>
      <c r="T5936" s="191"/>
      <c r="U5936" s="361"/>
      <c r="Z5936" s="21"/>
      <c r="AH5936"/>
    </row>
    <row r="5937" spans="1:34" ht="11.25" customHeight="1">
      <c r="A5937"/>
      <c r="B5937" s="1439" t="s">
        <v>18</v>
      </c>
      <c r="C5937" s="1440">
        <v>2220</v>
      </c>
      <c r="D5937" s="1441" t="str">
        <f t="shared" si="106"/>
        <v>NC2220</v>
      </c>
      <c r="E5937" s="1514" t="s">
        <v>125</v>
      </c>
      <c r="F5937" s="1467">
        <v>329</v>
      </c>
      <c r="G5937" s="1468">
        <v>1.73</v>
      </c>
      <c r="H5937" s="1468"/>
      <c r="I5937" s="1468"/>
      <c r="J5937" s="1468"/>
      <c r="K5937" s="1468"/>
      <c r="L5937" s="1468"/>
      <c r="M5937" s="1468"/>
      <c r="N5937" s="1468"/>
      <c r="O5937" s="1468"/>
      <c r="P5937" s="1468"/>
      <c r="R5937" s="1067"/>
      <c r="S5937" s="191"/>
      <c r="T5937" s="191"/>
      <c r="U5937" s="361"/>
      <c r="Z5937" s="21"/>
      <c r="AH5937"/>
    </row>
    <row r="5938" spans="1:34" ht="11.25" customHeight="1">
      <c r="A5938"/>
      <c r="B5938" s="1439" t="s">
        <v>18</v>
      </c>
      <c r="C5938" s="1440">
        <v>2288</v>
      </c>
      <c r="D5938" s="1441" t="str">
        <f t="shared" si="106"/>
        <v>NC2288</v>
      </c>
      <c r="E5938" s="1514" t="s">
        <v>125</v>
      </c>
      <c r="F5938" s="1467">
        <v>396</v>
      </c>
      <c r="G5938" s="1468">
        <v>2.7</v>
      </c>
      <c r="H5938" s="1468"/>
      <c r="I5938" s="1468"/>
      <c r="J5938" s="1468"/>
      <c r="K5938" s="1468"/>
      <c r="L5938" s="1468"/>
      <c r="M5938" s="1468"/>
      <c r="N5938" s="1468"/>
      <c r="O5938" s="1468"/>
      <c r="P5938" s="1468"/>
      <c r="R5938" s="1067"/>
      <c r="S5938" s="191"/>
      <c r="T5938" s="191"/>
      <c r="U5938" s="361"/>
      <c r="Z5938" s="21"/>
      <c r="AH5938"/>
    </row>
    <row r="5939" spans="1:34" ht="11.25" customHeight="1">
      <c r="A5939"/>
      <c r="B5939" s="1439" t="s">
        <v>18</v>
      </c>
      <c r="C5939" s="1440">
        <v>2302</v>
      </c>
      <c r="D5939" s="1441" t="str">
        <f t="shared" si="106"/>
        <v>NC2302</v>
      </c>
      <c r="E5939" s="1514" t="s">
        <v>125</v>
      </c>
      <c r="F5939" s="1467">
        <v>299</v>
      </c>
      <c r="G5939" s="1468">
        <v>1.29</v>
      </c>
      <c r="H5939" s="1468"/>
      <c r="I5939" s="1468"/>
      <c r="J5939" s="1468"/>
      <c r="K5939" s="1468"/>
      <c r="L5939" s="1468"/>
      <c r="M5939" s="1468"/>
      <c r="N5939" s="1468"/>
      <c r="O5939" s="1468"/>
      <c r="P5939" s="1468"/>
      <c r="R5939" s="1067"/>
      <c r="S5939" s="191"/>
      <c r="T5939" s="191"/>
      <c r="U5939" s="361"/>
      <c r="Z5939" s="21"/>
      <c r="AH5939"/>
    </row>
    <row r="5940" spans="1:34" ht="11.25" customHeight="1">
      <c r="A5940"/>
      <c r="B5940" s="1439" t="s">
        <v>18</v>
      </c>
      <c r="C5940" s="1440">
        <v>2305</v>
      </c>
      <c r="D5940" s="1441" t="str">
        <f t="shared" si="106"/>
        <v>NC2305</v>
      </c>
      <c r="E5940" s="1514" t="s">
        <v>125</v>
      </c>
      <c r="F5940" s="1467">
        <v>328</v>
      </c>
      <c r="G5940" s="1468">
        <v>1.71</v>
      </c>
      <c r="H5940" s="1468"/>
      <c r="I5940" s="1468"/>
      <c r="J5940" s="1468"/>
      <c r="K5940" s="1468"/>
      <c r="L5940" s="1468"/>
      <c r="M5940" s="1468"/>
      <c r="N5940" s="1468"/>
      <c r="O5940" s="1468"/>
      <c r="P5940" s="1468"/>
      <c r="R5940" s="1067"/>
      <c r="S5940" s="191"/>
      <c r="T5940" s="191"/>
      <c r="U5940" s="361"/>
      <c r="Z5940" s="21"/>
      <c r="AH5940"/>
    </row>
    <row r="5941" spans="1:34" ht="11.25" customHeight="1">
      <c r="A5941"/>
      <c r="B5941" s="1439" t="s">
        <v>18</v>
      </c>
      <c r="C5941" s="1440">
        <v>2361</v>
      </c>
      <c r="D5941" s="1441" t="str">
        <f t="shared" si="106"/>
        <v>NC2361</v>
      </c>
      <c r="E5941" s="1514" t="s">
        <v>125</v>
      </c>
      <c r="F5941" s="1467">
        <v>301</v>
      </c>
      <c r="G5941" s="1468">
        <v>1.32</v>
      </c>
      <c r="H5941" s="1468"/>
      <c r="I5941" s="1468"/>
      <c r="J5941" s="1468"/>
      <c r="K5941" s="1468"/>
      <c r="L5941" s="1468"/>
      <c r="M5941" s="1468"/>
      <c r="N5941" s="1468"/>
      <c r="O5941" s="1468"/>
      <c r="P5941" s="1468"/>
      <c r="R5941" s="1067"/>
      <c r="S5941" s="191"/>
      <c r="T5941" s="191"/>
      <c r="U5941" s="361"/>
      <c r="Z5941" s="21"/>
      <c r="AH5941"/>
    </row>
    <row r="5942" spans="1:34" ht="11.25" customHeight="1">
      <c r="A5942"/>
      <c r="B5942" s="1439" t="s">
        <v>18</v>
      </c>
      <c r="C5942" s="1440">
        <v>2362</v>
      </c>
      <c r="D5942" s="1441" t="str">
        <f t="shared" si="106"/>
        <v>NC2362</v>
      </c>
      <c r="E5942" s="1514" t="s">
        <v>125</v>
      </c>
      <c r="F5942" s="1467">
        <v>330</v>
      </c>
      <c r="G5942" s="1468">
        <v>1.74</v>
      </c>
      <c r="H5942" s="1468"/>
      <c r="I5942" s="1468"/>
      <c r="J5942" s="1468"/>
      <c r="K5942" s="1468"/>
      <c r="L5942" s="1468"/>
      <c r="M5942" s="1468"/>
      <c r="N5942" s="1468"/>
      <c r="O5942" s="1468"/>
      <c r="P5942" s="1468"/>
      <c r="R5942" s="1067"/>
      <c r="S5942" s="191"/>
      <c r="T5942" s="191"/>
      <c r="U5942" s="361"/>
      <c r="Z5942" s="21"/>
      <c r="AH5942"/>
    </row>
    <row r="5943" spans="1:34" ht="11.25" customHeight="1">
      <c r="A5943"/>
      <c r="B5943" s="1439" t="s">
        <v>18</v>
      </c>
      <c r="C5943" s="1440">
        <v>2380</v>
      </c>
      <c r="D5943" s="1441" t="str">
        <f t="shared" si="106"/>
        <v>NC2380</v>
      </c>
      <c r="E5943" s="1514" t="s">
        <v>125</v>
      </c>
      <c r="F5943" s="1467">
        <v>308</v>
      </c>
      <c r="G5943" s="1468">
        <v>1.42</v>
      </c>
      <c r="H5943" s="1468"/>
      <c r="I5943" s="1468"/>
      <c r="J5943" s="1468"/>
      <c r="K5943" s="1468"/>
      <c r="L5943" s="1468"/>
      <c r="M5943" s="1468"/>
      <c r="N5943" s="1468"/>
      <c r="O5943" s="1468"/>
      <c r="P5943" s="1468"/>
      <c r="R5943" s="1067"/>
      <c r="S5943" s="191"/>
      <c r="T5943" s="191"/>
      <c r="U5943" s="361"/>
      <c r="Z5943" s="21"/>
      <c r="AH5943"/>
    </row>
    <row r="5944" spans="1:34" ht="11.25" customHeight="1">
      <c r="A5944"/>
      <c r="B5944" s="1439" t="s">
        <v>18</v>
      </c>
      <c r="C5944" s="1440">
        <v>2388</v>
      </c>
      <c r="D5944" s="1441" t="str">
        <f t="shared" si="106"/>
        <v>NC2388</v>
      </c>
      <c r="E5944" s="1514" t="s">
        <v>125</v>
      </c>
      <c r="F5944" s="1467">
        <v>294</v>
      </c>
      <c r="G5944" s="1468">
        <v>1.22</v>
      </c>
      <c r="H5944" s="1468"/>
      <c r="I5944" s="1468"/>
      <c r="J5944" s="1468"/>
      <c r="K5944" s="1468"/>
      <c r="L5944" s="1468"/>
      <c r="M5944" s="1468"/>
      <c r="N5944" s="1468"/>
      <c r="O5944" s="1468"/>
      <c r="P5944" s="1468"/>
      <c r="R5944" s="1067"/>
      <c r="S5944" s="191"/>
      <c r="T5944" s="191"/>
      <c r="U5944" s="361"/>
      <c r="Z5944" s="21"/>
      <c r="AH5944"/>
    </row>
    <row r="5945" spans="1:34" ht="11.25" customHeight="1">
      <c r="A5945"/>
      <c r="B5945" s="1439" t="s">
        <v>18</v>
      </c>
      <c r="C5945" s="1440">
        <v>2402</v>
      </c>
      <c r="D5945" s="1441" t="str">
        <f t="shared" si="106"/>
        <v>NC2402</v>
      </c>
      <c r="E5945" s="1514" t="s">
        <v>124</v>
      </c>
      <c r="F5945" s="1467">
        <v>371</v>
      </c>
      <c r="G5945" s="1468">
        <v>2.33</v>
      </c>
      <c r="H5945" s="1468"/>
      <c r="I5945" s="1468"/>
      <c r="J5945" s="1468"/>
      <c r="K5945" s="1468"/>
      <c r="L5945" s="1468"/>
      <c r="M5945" s="1468"/>
      <c r="N5945" s="1468"/>
      <c r="O5945" s="1468"/>
      <c r="P5945" s="1468"/>
      <c r="R5945" s="1067"/>
      <c r="S5945" s="191"/>
      <c r="T5945" s="191"/>
      <c r="U5945" s="361"/>
      <c r="Z5945" s="21"/>
      <c r="AH5945"/>
    </row>
    <row r="5946" spans="1:34" ht="11.25" customHeight="1">
      <c r="A5946"/>
      <c r="B5946" s="1439" t="s">
        <v>18</v>
      </c>
      <c r="C5946" s="1440">
        <v>2413</v>
      </c>
      <c r="D5946" s="1441" t="str">
        <f t="shared" si="106"/>
        <v>NC2413</v>
      </c>
      <c r="E5946" s="1514" t="s">
        <v>125</v>
      </c>
      <c r="F5946" s="1467">
        <v>360</v>
      </c>
      <c r="G5946" s="1468">
        <v>2.1800000000000002</v>
      </c>
      <c r="H5946" s="1468"/>
      <c r="I5946" s="1468"/>
      <c r="J5946" s="1468"/>
      <c r="K5946" s="1468"/>
      <c r="L5946" s="1468"/>
      <c r="M5946" s="1468"/>
      <c r="N5946" s="1468"/>
      <c r="O5946" s="1468"/>
      <c r="P5946" s="1468"/>
      <c r="R5946" s="1067"/>
      <c r="S5946" s="191"/>
      <c r="T5946" s="191"/>
      <c r="U5946" s="361"/>
      <c r="Z5946" s="21"/>
      <c r="AH5946"/>
    </row>
    <row r="5947" spans="1:34" ht="11.25" customHeight="1">
      <c r="A5947"/>
      <c r="B5947" s="1439" t="s">
        <v>18</v>
      </c>
      <c r="C5947" s="1440">
        <v>2416</v>
      </c>
      <c r="D5947" s="1441" t="str">
        <f t="shared" si="106"/>
        <v>NC2416</v>
      </c>
      <c r="E5947" s="1514" t="s">
        <v>121</v>
      </c>
      <c r="F5947" s="1467">
        <v>320</v>
      </c>
      <c r="G5947" s="1468">
        <v>1.6</v>
      </c>
      <c r="H5947" s="1468"/>
      <c r="I5947" s="1468"/>
      <c r="J5947" s="1468"/>
      <c r="K5947" s="1468"/>
      <c r="L5947" s="1468"/>
      <c r="M5947" s="1468"/>
      <c r="N5947" s="1468"/>
      <c r="O5947" s="1468"/>
      <c r="P5947" s="1468"/>
      <c r="R5947" s="1067"/>
      <c r="S5947" s="191"/>
      <c r="T5947" s="191"/>
      <c r="U5947" s="361"/>
      <c r="Z5947" s="21"/>
      <c r="AH5947"/>
    </row>
    <row r="5948" spans="1:34" ht="11.25" customHeight="1">
      <c r="A5948"/>
      <c r="B5948" s="1439" t="s">
        <v>18</v>
      </c>
      <c r="C5948" s="1440">
        <v>2417</v>
      </c>
      <c r="D5948" s="1441" t="str">
        <f t="shared" si="106"/>
        <v>NC2417</v>
      </c>
      <c r="E5948" s="1514" t="s">
        <v>125</v>
      </c>
      <c r="F5948" s="1467">
        <v>288</v>
      </c>
      <c r="G5948" s="1468">
        <v>1.1299999999999999</v>
      </c>
      <c r="H5948" s="1468"/>
      <c r="I5948" s="1468"/>
      <c r="J5948" s="1468"/>
      <c r="K5948" s="1468"/>
      <c r="L5948" s="1468"/>
      <c r="M5948" s="1468"/>
      <c r="N5948" s="1468"/>
      <c r="O5948" s="1468"/>
      <c r="P5948" s="1468"/>
      <c r="R5948" s="1067"/>
      <c r="S5948" s="191"/>
      <c r="T5948" s="191"/>
      <c r="U5948" s="361"/>
      <c r="Z5948" s="21"/>
      <c r="AH5948"/>
    </row>
    <row r="5949" spans="1:34" ht="11.25" customHeight="1">
      <c r="A5949"/>
      <c r="B5949" s="1439" t="s">
        <v>18</v>
      </c>
      <c r="C5949" s="1440">
        <v>2501</v>
      </c>
      <c r="D5949" s="1441" t="str">
        <f t="shared" si="106"/>
        <v>NC2501</v>
      </c>
      <c r="E5949" s="1514" t="s">
        <v>121</v>
      </c>
      <c r="F5949" s="1467">
        <v>321</v>
      </c>
      <c r="G5949" s="1468">
        <v>1.61</v>
      </c>
      <c r="H5949" s="1468"/>
      <c r="I5949" s="1468"/>
      <c r="J5949" s="1468"/>
      <c r="K5949" s="1468"/>
      <c r="L5949" s="1468"/>
      <c r="M5949" s="1468"/>
      <c r="N5949" s="1468"/>
      <c r="O5949" s="1468"/>
      <c r="P5949" s="1468"/>
      <c r="R5949" s="1067"/>
      <c r="S5949" s="191"/>
      <c r="T5949" s="191"/>
      <c r="U5949" s="361"/>
      <c r="Z5949" s="21"/>
      <c r="AH5949"/>
    </row>
    <row r="5950" spans="1:34" ht="11.25" customHeight="1">
      <c r="A5950"/>
      <c r="B5950" s="1439" t="s">
        <v>18</v>
      </c>
      <c r="C5950" s="1440">
        <v>2503</v>
      </c>
      <c r="D5950" s="1441" t="str">
        <f t="shared" si="106"/>
        <v>NC2503</v>
      </c>
      <c r="E5950" s="1514" t="s">
        <v>121</v>
      </c>
      <c r="F5950" s="1467">
        <v>272</v>
      </c>
      <c r="G5950" s="1468">
        <v>0.9</v>
      </c>
      <c r="H5950" s="1468"/>
      <c r="I5950" s="1468"/>
      <c r="J5950" s="1468"/>
      <c r="K5950" s="1468"/>
      <c r="L5950" s="1468"/>
      <c r="M5950" s="1468"/>
      <c r="N5950" s="1468"/>
      <c r="O5950" s="1468"/>
      <c r="P5950" s="1468"/>
      <c r="R5950" s="1067"/>
      <c r="S5950" s="191"/>
      <c r="T5950" s="191"/>
      <c r="U5950" s="361"/>
      <c r="Z5950" s="21"/>
      <c r="AH5950"/>
    </row>
    <row r="5951" spans="1:34" ht="11.25" customHeight="1">
      <c r="A5951"/>
      <c r="B5951" s="1439" t="s">
        <v>18</v>
      </c>
      <c r="C5951" s="1440">
        <v>2570</v>
      </c>
      <c r="D5951" s="1441" t="str">
        <f t="shared" si="106"/>
        <v>NC2570</v>
      </c>
      <c r="E5951" s="1514" t="s">
        <v>124</v>
      </c>
      <c r="F5951" s="1467">
        <v>413</v>
      </c>
      <c r="G5951" s="1468">
        <v>2.94</v>
      </c>
      <c r="H5951" s="1468"/>
      <c r="I5951" s="1468"/>
      <c r="J5951" s="1468"/>
      <c r="K5951" s="1468"/>
      <c r="L5951" s="1468"/>
      <c r="M5951" s="1468"/>
      <c r="N5951" s="1468"/>
      <c r="O5951" s="1468"/>
      <c r="P5951" s="1468"/>
      <c r="R5951" s="1067"/>
      <c r="S5951" s="191"/>
      <c r="T5951" s="191"/>
      <c r="U5951" s="361"/>
      <c r="Z5951" s="21"/>
      <c r="AH5951"/>
    </row>
    <row r="5952" spans="1:34" ht="11.25" customHeight="1">
      <c r="A5952"/>
      <c r="B5952" s="1439" t="s">
        <v>18</v>
      </c>
      <c r="C5952" s="1440">
        <v>2585</v>
      </c>
      <c r="D5952" s="1441" t="str">
        <f t="shared" si="106"/>
        <v>NC2585</v>
      </c>
      <c r="E5952" s="1514" t="s">
        <v>121</v>
      </c>
      <c r="F5952" s="1467">
        <v>378</v>
      </c>
      <c r="G5952" s="1468">
        <v>2.44</v>
      </c>
      <c r="H5952" s="1468"/>
      <c r="I5952" s="1468"/>
      <c r="J5952" s="1468"/>
      <c r="K5952" s="1468"/>
      <c r="L5952" s="1468"/>
      <c r="M5952" s="1468"/>
      <c r="N5952" s="1468"/>
      <c r="O5952" s="1468"/>
      <c r="P5952" s="1468"/>
      <c r="R5952" s="1067"/>
      <c r="S5952" s="191"/>
      <c r="T5952" s="191"/>
      <c r="U5952" s="361"/>
      <c r="Z5952" s="21"/>
      <c r="AH5952"/>
    </row>
    <row r="5953" spans="1:34" ht="11.25" customHeight="1">
      <c r="A5953"/>
      <c r="B5953" s="1439" t="s">
        <v>18</v>
      </c>
      <c r="C5953" s="1440">
        <v>2586</v>
      </c>
      <c r="D5953" s="1441" t="str">
        <f t="shared" si="106"/>
        <v>NC2586</v>
      </c>
      <c r="E5953" s="1514" t="s">
        <v>121</v>
      </c>
      <c r="F5953" s="1467">
        <v>363</v>
      </c>
      <c r="G5953" s="1468">
        <v>2.2200000000000002</v>
      </c>
      <c r="H5953" s="1468"/>
      <c r="I5953" s="1468"/>
      <c r="J5953" s="1468"/>
      <c r="K5953" s="1468"/>
      <c r="L5953" s="1468"/>
      <c r="M5953" s="1468"/>
      <c r="N5953" s="1468"/>
      <c r="O5953" s="1468"/>
      <c r="P5953" s="1468"/>
      <c r="R5953" s="1067"/>
      <c r="S5953" s="191"/>
      <c r="T5953" s="191"/>
      <c r="U5953" s="361"/>
      <c r="Z5953" s="21"/>
      <c r="AH5953"/>
    </row>
    <row r="5954" spans="1:34" ht="11.25" customHeight="1">
      <c r="A5954"/>
      <c r="B5954" s="1439" t="s">
        <v>18</v>
      </c>
      <c r="C5954" s="1440">
        <v>2587</v>
      </c>
      <c r="D5954" s="1441" t="str">
        <f t="shared" si="106"/>
        <v>NC2587</v>
      </c>
      <c r="E5954" s="1514" t="s">
        <v>125</v>
      </c>
      <c r="F5954" s="1467">
        <v>328</v>
      </c>
      <c r="G5954" s="1468">
        <v>1.71</v>
      </c>
      <c r="H5954" s="1468"/>
      <c r="I5954" s="1468"/>
      <c r="J5954" s="1468"/>
      <c r="K5954" s="1468"/>
      <c r="L5954" s="1468"/>
      <c r="M5954" s="1468"/>
      <c r="N5954" s="1468"/>
      <c r="O5954" s="1468"/>
      <c r="P5954" s="1468"/>
      <c r="R5954" s="1067"/>
      <c r="S5954" s="191"/>
      <c r="T5954" s="191"/>
      <c r="U5954" s="361"/>
      <c r="Z5954" s="21"/>
      <c r="AH5954"/>
    </row>
    <row r="5955" spans="1:34" ht="11.25" customHeight="1">
      <c r="A5955"/>
      <c r="B5955" s="1439" t="s">
        <v>18</v>
      </c>
      <c r="C5955" s="1440">
        <v>2589</v>
      </c>
      <c r="D5955" s="1441" t="str">
        <f t="shared" si="106"/>
        <v>NC2589</v>
      </c>
      <c r="E5955" s="1514" t="s">
        <v>121</v>
      </c>
      <c r="F5955" s="1467">
        <v>325</v>
      </c>
      <c r="G5955" s="1468">
        <v>1.67</v>
      </c>
      <c r="H5955" s="1468"/>
      <c r="I5955" s="1468"/>
      <c r="J5955" s="1468"/>
      <c r="K5955" s="1468"/>
      <c r="L5955" s="1468"/>
      <c r="M5955" s="1468"/>
      <c r="N5955" s="1468"/>
      <c r="O5955" s="1468"/>
      <c r="P5955" s="1468"/>
      <c r="R5955" s="1067"/>
      <c r="S5955" s="191"/>
      <c r="T5955" s="191"/>
      <c r="U5955" s="361"/>
      <c r="Z5955" s="21"/>
      <c r="AH5955"/>
    </row>
    <row r="5956" spans="1:34" ht="11.25" customHeight="1">
      <c r="A5956"/>
      <c r="B5956" s="1439" t="s">
        <v>18</v>
      </c>
      <c r="C5956" s="1440">
        <v>2600</v>
      </c>
      <c r="D5956" s="1441" t="str">
        <f t="shared" si="106"/>
        <v>NC2600</v>
      </c>
      <c r="E5956" s="1514" t="s">
        <v>123</v>
      </c>
      <c r="F5956" s="1467">
        <v>423</v>
      </c>
      <c r="G5956" s="1468">
        <v>3.09</v>
      </c>
      <c r="H5956" s="1468"/>
      <c r="I5956" s="1468"/>
      <c r="J5956" s="1468"/>
      <c r="K5956" s="1468"/>
      <c r="L5956" s="1468"/>
      <c r="M5956" s="1468"/>
      <c r="N5956" s="1468"/>
      <c r="O5956" s="1468"/>
      <c r="P5956" s="1468"/>
      <c r="R5956" s="1067"/>
      <c r="S5956" s="191"/>
      <c r="T5956" s="191"/>
      <c r="U5956" s="361"/>
      <c r="Z5956" s="21"/>
      <c r="AH5956"/>
    </row>
    <row r="5957" spans="1:34" ht="11.25" customHeight="1">
      <c r="A5957"/>
      <c r="B5957" s="1439" t="s">
        <v>18</v>
      </c>
      <c r="C5957" s="1440">
        <v>2623</v>
      </c>
      <c r="D5957" s="1441" t="str">
        <f t="shared" si="106"/>
        <v>NC2623</v>
      </c>
      <c r="E5957" s="1514" t="s">
        <v>123</v>
      </c>
      <c r="F5957" s="1467">
        <v>534</v>
      </c>
      <c r="G5957" s="1468">
        <v>4.7</v>
      </c>
      <c r="H5957" s="1468"/>
      <c r="I5957" s="1468"/>
      <c r="J5957" s="1468"/>
      <c r="K5957" s="1468"/>
      <c r="L5957" s="1468"/>
      <c r="M5957" s="1468"/>
      <c r="N5957" s="1468"/>
      <c r="O5957" s="1468"/>
      <c r="P5957" s="1468"/>
      <c r="R5957" s="1067"/>
      <c r="S5957" s="191"/>
      <c r="T5957" s="191"/>
      <c r="U5957" s="361"/>
      <c r="Z5957" s="21"/>
      <c r="AH5957"/>
    </row>
    <row r="5958" spans="1:34" ht="11.25" customHeight="1">
      <c r="A5958"/>
      <c r="B5958" s="1439" t="s">
        <v>18</v>
      </c>
      <c r="C5958" s="1440">
        <v>2651</v>
      </c>
      <c r="D5958" s="1441" t="str">
        <f t="shared" si="106"/>
        <v>NC2651</v>
      </c>
      <c r="E5958" s="1514" t="s">
        <v>124</v>
      </c>
      <c r="F5958" s="1467">
        <v>300</v>
      </c>
      <c r="G5958" s="1468">
        <v>1.31</v>
      </c>
      <c r="H5958" s="1468"/>
      <c r="I5958" s="1468"/>
      <c r="J5958" s="1468"/>
      <c r="K5958" s="1468"/>
      <c r="L5958" s="1468"/>
      <c r="M5958" s="1468"/>
      <c r="N5958" s="1468"/>
      <c r="O5958" s="1468"/>
      <c r="P5958" s="1468"/>
      <c r="R5958" s="1067"/>
      <c r="S5958" s="191"/>
      <c r="T5958" s="191"/>
      <c r="U5958" s="361"/>
      <c r="Z5958" s="21"/>
      <c r="AH5958"/>
    </row>
    <row r="5959" spans="1:34" ht="11.25" customHeight="1">
      <c r="A5959"/>
      <c r="B5959" s="1439" t="s">
        <v>18</v>
      </c>
      <c r="C5959" s="1440">
        <v>2660</v>
      </c>
      <c r="D5959" s="1441" t="str">
        <f t="shared" si="106"/>
        <v>NC2660</v>
      </c>
      <c r="E5959" s="1514" t="s">
        <v>124</v>
      </c>
      <c r="F5959" s="1467">
        <v>331</v>
      </c>
      <c r="G5959" s="1468">
        <v>1.75</v>
      </c>
      <c r="H5959" s="1468"/>
      <c r="I5959" s="1468"/>
      <c r="J5959" s="1468"/>
      <c r="K5959" s="1468"/>
      <c r="L5959" s="1468"/>
      <c r="M5959" s="1468"/>
      <c r="N5959" s="1468"/>
      <c r="O5959" s="1468"/>
      <c r="P5959" s="1468"/>
      <c r="R5959" s="1067"/>
      <c r="S5959" s="191"/>
      <c r="T5959" s="191"/>
      <c r="U5959" s="361"/>
      <c r="Z5959" s="21"/>
      <c r="AH5959"/>
    </row>
    <row r="5960" spans="1:34" ht="11.25" customHeight="1">
      <c r="A5960"/>
      <c r="B5960" s="1439" t="s">
        <v>18</v>
      </c>
      <c r="C5960" s="1440">
        <v>2688</v>
      </c>
      <c r="D5960" s="1441" t="str">
        <f t="shared" si="106"/>
        <v>NC2688</v>
      </c>
      <c r="E5960" s="1514" t="s">
        <v>124</v>
      </c>
      <c r="F5960" s="1467">
        <v>336</v>
      </c>
      <c r="G5960" s="1468">
        <v>1.83</v>
      </c>
      <c r="H5960" s="1468"/>
      <c r="I5960" s="1468"/>
      <c r="J5960" s="1468"/>
      <c r="K5960" s="1468"/>
      <c r="L5960" s="1468"/>
      <c r="M5960" s="1468"/>
      <c r="N5960" s="1468"/>
      <c r="O5960" s="1468"/>
      <c r="P5960" s="1468"/>
      <c r="R5960" s="1067"/>
      <c r="S5960" s="191"/>
      <c r="T5960" s="191"/>
      <c r="U5960" s="361"/>
      <c r="Z5960" s="21"/>
      <c r="AH5960"/>
    </row>
    <row r="5961" spans="1:34" ht="11.25" customHeight="1">
      <c r="A5961"/>
      <c r="B5961" s="1439" t="s">
        <v>18</v>
      </c>
      <c r="C5961" s="1440">
        <v>2702</v>
      </c>
      <c r="D5961" s="1441" t="str">
        <f t="shared" si="106"/>
        <v>NC2702</v>
      </c>
      <c r="E5961" s="1514" t="s">
        <v>122</v>
      </c>
      <c r="F5961" s="1467">
        <v>750</v>
      </c>
      <c r="G5961" s="1468">
        <v>17.3</v>
      </c>
      <c r="H5961" s="1468"/>
      <c r="I5961" s="1468"/>
      <c r="J5961" s="1468"/>
      <c r="K5961" s="1468"/>
      <c r="L5961" s="1468"/>
      <c r="M5961" s="1468"/>
      <c r="N5961" s="1468"/>
      <c r="O5961" s="1468"/>
      <c r="P5961" s="1468"/>
      <c r="R5961" s="1067"/>
      <c r="S5961" s="191"/>
      <c r="T5961" s="191"/>
      <c r="U5961" s="361"/>
      <c r="Z5961" s="21"/>
      <c r="AH5961"/>
    </row>
    <row r="5962" spans="1:34" ht="11.25" customHeight="1">
      <c r="A5962"/>
      <c r="B5962" s="1439" t="s">
        <v>18</v>
      </c>
      <c r="C5962" s="1440">
        <v>2705</v>
      </c>
      <c r="D5962" s="1441" t="str">
        <f t="shared" si="106"/>
        <v>NC2705</v>
      </c>
      <c r="E5962" s="1514" t="s">
        <v>122</v>
      </c>
      <c r="F5962" s="1467">
        <v>750</v>
      </c>
      <c r="G5962" s="1468">
        <v>50.16</v>
      </c>
      <c r="H5962" s="1468"/>
      <c r="I5962" s="1468"/>
      <c r="J5962" s="1468"/>
      <c r="K5962" s="1468"/>
      <c r="L5962" s="1468"/>
      <c r="M5962" s="1468"/>
      <c r="N5962" s="1468"/>
      <c r="O5962" s="1468"/>
      <c r="P5962" s="1468"/>
      <c r="R5962" s="1067"/>
      <c r="S5962" s="191"/>
      <c r="T5962" s="191"/>
      <c r="U5962" s="361"/>
      <c r="Z5962" s="21"/>
      <c r="AH5962"/>
    </row>
    <row r="5963" spans="1:34" ht="11.25" customHeight="1">
      <c r="A5963"/>
      <c r="B5963" s="1439" t="s">
        <v>18</v>
      </c>
      <c r="C5963" s="1440">
        <v>2709</v>
      </c>
      <c r="D5963" s="1441" t="str">
        <f t="shared" si="106"/>
        <v>NC2709</v>
      </c>
      <c r="E5963" s="1514" t="s">
        <v>122</v>
      </c>
      <c r="F5963" s="1467">
        <v>669</v>
      </c>
      <c r="G5963" s="1468">
        <v>6.66</v>
      </c>
      <c r="H5963" s="1468"/>
      <c r="I5963" s="1468"/>
      <c r="J5963" s="1468"/>
      <c r="K5963" s="1468"/>
      <c r="L5963" s="1468"/>
      <c r="M5963" s="1468"/>
      <c r="N5963" s="1468"/>
      <c r="O5963" s="1468"/>
      <c r="P5963" s="1468"/>
      <c r="R5963" s="1067"/>
      <c r="S5963" s="191"/>
      <c r="T5963" s="191"/>
      <c r="U5963" s="361"/>
      <c r="Z5963" s="21"/>
      <c r="AH5963"/>
    </row>
    <row r="5964" spans="1:34" ht="11.25" customHeight="1">
      <c r="A5964"/>
      <c r="B5964" s="1439" t="s">
        <v>18</v>
      </c>
      <c r="C5964" s="1440">
        <v>2710</v>
      </c>
      <c r="D5964" s="1441" t="str">
        <f t="shared" ref="D5964:D6027" si="107">B5964&amp;TEXT(C5964,"0000")</f>
        <v>NC2710</v>
      </c>
      <c r="E5964" s="1514" t="s">
        <v>123</v>
      </c>
      <c r="F5964" s="1467">
        <v>650</v>
      </c>
      <c r="G5964" s="1468">
        <v>6.38</v>
      </c>
      <c r="H5964" s="1468"/>
      <c r="I5964" s="1468"/>
      <c r="J5964" s="1468"/>
      <c r="K5964" s="1468"/>
      <c r="L5964" s="1468"/>
      <c r="M5964" s="1468"/>
      <c r="N5964" s="1468"/>
      <c r="O5964" s="1468"/>
      <c r="P5964" s="1468"/>
      <c r="R5964" s="1067"/>
      <c r="S5964" s="191"/>
      <c r="T5964" s="191"/>
      <c r="U5964" s="361"/>
      <c r="Z5964" s="21"/>
      <c r="AH5964"/>
    </row>
    <row r="5965" spans="1:34" ht="11.25" customHeight="1">
      <c r="A5965"/>
      <c r="B5965" s="1439" t="s">
        <v>18</v>
      </c>
      <c r="C5965" s="1440">
        <v>2714</v>
      </c>
      <c r="D5965" s="1441" t="str">
        <f t="shared" si="107"/>
        <v>NC2714</v>
      </c>
      <c r="E5965" s="1514" t="s">
        <v>123</v>
      </c>
      <c r="F5965" s="1467">
        <v>395</v>
      </c>
      <c r="G5965" s="1468">
        <v>2.68</v>
      </c>
      <c r="H5965" s="1468"/>
      <c r="I5965" s="1468"/>
      <c r="J5965" s="1468"/>
      <c r="K5965" s="1468"/>
      <c r="L5965" s="1468"/>
      <c r="M5965" s="1468"/>
      <c r="N5965" s="1468"/>
      <c r="O5965" s="1468"/>
      <c r="P5965" s="1468"/>
      <c r="R5965" s="1067"/>
      <c r="S5965" s="191"/>
      <c r="T5965" s="191"/>
      <c r="U5965" s="361"/>
      <c r="Z5965" s="21"/>
      <c r="AH5965"/>
    </row>
    <row r="5966" spans="1:34" ht="11.25" customHeight="1">
      <c r="A5966"/>
      <c r="B5966" s="1439" t="s">
        <v>18</v>
      </c>
      <c r="C5966" s="1440">
        <v>2727</v>
      </c>
      <c r="D5966" s="1441" t="str">
        <f t="shared" si="107"/>
        <v>NC2727</v>
      </c>
      <c r="E5966" s="1514" t="s">
        <v>122</v>
      </c>
      <c r="F5966" s="1467">
        <v>750</v>
      </c>
      <c r="G5966" s="1468">
        <v>8.02</v>
      </c>
      <c r="H5966" s="1468"/>
      <c r="I5966" s="1468"/>
      <c r="J5966" s="1468"/>
      <c r="K5966" s="1468"/>
      <c r="L5966" s="1468"/>
      <c r="M5966" s="1468"/>
      <c r="N5966" s="1468"/>
      <c r="O5966" s="1468"/>
      <c r="P5966" s="1468"/>
      <c r="R5966" s="1067"/>
      <c r="S5966" s="191"/>
      <c r="T5966" s="191"/>
      <c r="U5966" s="361"/>
      <c r="Z5966" s="21"/>
      <c r="AH5966"/>
    </row>
    <row r="5967" spans="1:34" ht="11.25" customHeight="1">
      <c r="A5967"/>
      <c r="B5967" s="1439" t="s">
        <v>18</v>
      </c>
      <c r="C5967" s="1440">
        <v>2731</v>
      </c>
      <c r="D5967" s="1441" t="str">
        <f t="shared" si="107"/>
        <v>NC2731</v>
      </c>
      <c r="E5967" s="1514" t="s">
        <v>124</v>
      </c>
      <c r="F5967" s="1467">
        <v>428</v>
      </c>
      <c r="G5967" s="1468">
        <v>3.16</v>
      </c>
      <c r="H5967" s="1468"/>
      <c r="I5967" s="1468"/>
      <c r="J5967" s="1468"/>
      <c r="K5967" s="1468"/>
      <c r="L5967" s="1468"/>
      <c r="M5967" s="1468"/>
      <c r="N5967" s="1468"/>
      <c r="O5967" s="1468"/>
      <c r="P5967" s="1468"/>
      <c r="R5967" s="1067"/>
      <c r="S5967" s="191"/>
      <c r="T5967" s="191"/>
      <c r="U5967" s="361"/>
      <c r="Z5967" s="21"/>
      <c r="AH5967"/>
    </row>
    <row r="5968" spans="1:34" ht="11.25" customHeight="1">
      <c r="A5968"/>
      <c r="B5968" s="1439" t="s">
        <v>18</v>
      </c>
      <c r="C5968" s="1440">
        <v>2735</v>
      </c>
      <c r="D5968" s="1441" t="str">
        <f t="shared" si="107"/>
        <v>NC2735</v>
      </c>
      <c r="E5968" s="1514" t="s">
        <v>124</v>
      </c>
      <c r="F5968" s="1467">
        <v>405</v>
      </c>
      <c r="G5968" s="1468">
        <v>2.83</v>
      </c>
      <c r="H5968" s="1468"/>
      <c r="I5968" s="1468"/>
      <c r="J5968" s="1468"/>
      <c r="K5968" s="1468"/>
      <c r="L5968" s="1468"/>
      <c r="M5968" s="1468"/>
      <c r="N5968" s="1468"/>
      <c r="O5968" s="1468"/>
      <c r="P5968" s="1468"/>
      <c r="R5968" s="1067"/>
      <c r="S5968" s="191"/>
      <c r="T5968" s="191"/>
      <c r="U5968" s="361"/>
      <c r="Z5968" s="21"/>
      <c r="AH5968"/>
    </row>
    <row r="5969" spans="1:34" ht="11.25" customHeight="1">
      <c r="A5969"/>
      <c r="B5969" s="1439" t="s">
        <v>18</v>
      </c>
      <c r="C5969" s="1440">
        <v>2759</v>
      </c>
      <c r="D5969" s="1441" t="str">
        <f t="shared" si="107"/>
        <v>NC2759</v>
      </c>
      <c r="E5969" s="1514" t="s">
        <v>124</v>
      </c>
      <c r="F5969" s="1467">
        <v>491</v>
      </c>
      <c r="G5969" s="1468">
        <v>4.07</v>
      </c>
      <c r="H5969" s="1468"/>
      <c r="I5969" s="1468"/>
      <c r="J5969" s="1468"/>
      <c r="K5969" s="1468"/>
      <c r="L5969" s="1468"/>
      <c r="M5969" s="1468"/>
      <c r="N5969" s="1468"/>
      <c r="O5969" s="1468"/>
      <c r="P5969" s="1468"/>
      <c r="R5969" s="1067"/>
      <c r="S5969" s="191"/>
      <c r="T5969" s="191"/>
      <c r="U5969" s="361"/>
      <c r="Z5969" s="21"/>
      <c r="AH5969"/>
    </row>
    <row r="5970" spans="1:34" ht="11.25" customHeight="1">
      <c r="A5970"/>
      <c r="B5970" s="1439" t="s">
        <v>18</v>
      </c>
      <c r="C5970" s="1440">
        <v>2790</v>
      </c>
      <c r="D5970" s="1441" t="str">
        <f t="shared" si="107"/>
        <v>NC2790</v>
      </c>
      <c r="E5970" s="1514" t="s">
        <v>125</v>
      </c>
      <c r="F5970" s="1467">
        <v>297</v>
      </c>
      <c r="G5970" s="1468">
        <v>1.26</v>
      </c>
      <c r="H5970" s="1468"/>
      <c r="I5970" s="1468"/>
      <c r="J5970" s="1468"/>
      <c r="K5970" s="1468"/>
      <c r="L5970" s="1468"/>
      <c r="M5970" s="1468"/>
      <c r="N5970" s="1468"/>
      <c r="O5970" s="1468"/>
      <c r="P5970" s="1468"/>
      <c r="R5970" s="1067"/>
      <c r="S5970" s="191"/>
      <c r="T5970" s="191"/>
      <c r="U5970" s="361"/>
      <c r="Z5970" s="21"/>
      <c r="AH5970"/>
    </row>
    <row r="5971" spans="1:34" ht="11.25" customHeight="1">
      <c r="A5971"/>
      <c r="B5971" s="1439" t="s">
        <v>18</v>
      </c>
      <c r="C5971" s="1440">
        <v>2797</v>
      </c>
      <c r="D5971" s="1441" t="str">
        <f t="shared" si="107"/>
        <v>NC2797</v>
      </c>
      <c r="E5971" s="1514" t="s">
        <v>124</v>
      </c>
      <c r="F5971" s="1467">
        <v>472</v>
      </c>
      <c r="G5971" s="1468">
        <v>3.8</v>
      </c>
      <c r="H5971" s="1468"/>
      <c r="I5971" s="1468"/>
      <c r="J5971" s="1468"/>
      <c r="K5971" s="1468"/>
      <c r="L5971" s="1468"/>
      <c r="M5971" s="1468"/>
      <c r="N5971" s="1468"/>
      <c r="O5971" s="1468"/>
      <c r="P5971" s="1468"/>
      <c r="R5971" s="1067"/>
      <c r="S5971" s="191"/>
      <c r="T5971" s="191"/>
      <c r="U5971" s="361"/>
      <c r="Z5971" s="21"/>
      <c r="AH5971"/>
    </row>
    <row r="5972" spans="1:34" ht="11.25" customHeight="1">
      <c r="A5972"/>
      <c r="B5972" s="1439" t="s">
        <v>18</v>
      </c>
      <c r="C5972" s="1440">
        <v>2799</v>
      </c>
      <c r="D5972" s="1441" t="str">
        <f t="shared" si="107"/>
        <v>NC2799</v>
      </c>
      <c r="E5972" s="1514" t="s">
        <v>125</v>
      </c>
      <c r="F5972" s="1467">
        <v>549</v>
      </c>
      <c r="G5972" s="1468">
        <v>4.92</v>
      </c>
      <c r="H5972" s="1468"/>
      <c r="I5972" s="1468"/>
      <c r="J5972" s="1468"/>
      <c r="K5972" s="1468"/>
      <c r="L5972" s="1468"/>
      <c r="M5972" s="1468"/>
      <c r="N5972" s="1468"/>
      <c r="O5972" s="1468"/>
      <c r="P5972" s="1468"/>
      <c r="R5972" s="1067"/>
      <c r="S5972" s="191"/>
      <c r="T5972" s="191"/>
      <c r="U5972" s="361"/>
      <c r="Z5972" s="21"/>
      <c r="AH5972"/>
    </row>
    <row r="5973" spans="1:34" ht="11.25" customHeight="1">
      <c r="A5973"/>
      <c r="B5973" s="1439" t="s">
        <v>18</v>
      </c>
      <c r="C5973" s="1440">
        <v>2802</v>
      </c>
      <c r="D5973" s="1441" t="str">
        <f t="shared" si="107"/>
        <v>NC2802</v>
      </c>
      <c r="E5973" s="1514" t="s">
        <v>125</v>
      </c>
      <c r="F5973" s="1467">
        <v>473</v>
      </c>
      <c r="G5973" s="1468">
        <v>3.81</v>
      </c>
      <c r="H5973" s="1468"/>
      <c r="I5973" s="1468"/>
      <c r="J5973" s="1468"/>
      <c r="K5973" s="1468"/>
      <c r="L5973" s="1468"/>
      <c r="M5973" s="1468"/>
      <c r="N5973" s="1468"/>
      <c r="O5973" s="1468"/>
      <c r="P5973" s="1468"/>
      <c r="R5973" s="1067"/>
      <c r="S5973" s="191"/>
      <c r="T5973" s="191"/>
      <c r="U5973" s="361"/>
      <c r="Z5973" s="21"/>
      <c r="AH5973"/>
    </row>
    <row r="5974" spans="1:34" ht="11.25" customHeight="1">
      <c r="A5974"/>
      <c r="B5974" s="1439" t="s">
        <v>18</v>
      </c>
      <c r="C5974" s="1440">
        <v>2835</v>
      </c>
      <c r="D5974" s="1441" t="str">
        <f t="shared" si="107"/>
        <v>NC2835</v>
      </c>
      <c r="E5974" s="1514" t="s">
        <v>125</v>
      </c>
      <c r="F5974" s="1467">
        <v>326</v>
      </c>
      <c r="G5974" s="1468">
        <v>1.68</v>
      </c>
      <c r="H5974" s="1468"/>
      <c r="I5974" s="1468"/>
      <c r="J5974" s="1468"/>
      <c r="K5974" s="1468"/>
      <c r="L5974" s="1468"/>
      <c r="M5974" s="1468"/>
      <c r="N5974" s="1468"/>
      <c r="O5974" s="1468"/>
      <c r="P5974" s="1468"/>
      <c r="R5974" s="1067"/>
      <c r="S5974" s="191"/>
      <c r="T5974" s="191"/>
      <c r="U5974" s="361"/>
      <c r="Z5974" s="21"/>
      <c r="AH5974"/>
    </row>
    <row r="5975" spans="1:34" ht="11.25" customHeight="1">
      <c r="A5975"/>
      <c r="B5975" s="1439" t="s">
        <v>18</v>
      </c>
      <c r="C5975" s="1440">
        <v>2836</v>
      </c>
      <c r="D5975" s="1441" t="str">
        <f t="shared" si="107"/>
        <v>NC2836</v>
      </c>
      <c r="E5975" s="1514" t="s">
        <v>125</v>
      </c>
      <c r="F5975" s="1467">
        <v>345</v>
      </c>
      <c r="G5975" s="1468">
        <v>1.96</v>
      </c>
      <c r="H5975" s="1468"/>
      <c r="I5975" s="1468"/>
      <c r="J5975" s="1468"/>
      <c r="K5975" s="1468"/>
      <c r="L5975" s="1468"/>
      <c r="M5975" s="1468"/>
      <c r="N5975" s="1468"/>
      <c r="O5975" s="1468"/>
      <c r="P5975" s="1468"/>
      <c r="R5975" s="1067"/>
      <c r="S5975" s="191"/>
      <c r="T5975" s="191"/>
      <c r="U5975" s="361"/>
      <c r="Z5975" s="21"/>
      <c r="AH5975"/>
    </row>
    <row r="5976" spans="1:34" ht="11.25" customHeight="1">
      <c r="A5976"/>
      <c r="B5976" s="1439" t="s">
        <v>18</v>
      </c>
      <c r="C5976" s="1440">
        <v>2841</v>
      </c>
      <c r="D5976" s="1441" t="str">
        <f t="shared" si="107"/>
        <v>NC2841</v>
      </c>
      <c r="E5976" s="1514" t="s">
        <v>125</v>
      </c>
      <c r="F5976" s="1467">
        <v>418</v>
      </c>
      <c r="G5976" s="1468">
        <v>3.02</v>
      </c>
      <c r="H5976" s="1468"/>
      <c r="I5976" s="1468"/>
      <c r="J5976" s="1468"/>
      <c r="K5976" s="1468"/>
      <c r="L5976" s="1468"/>
      <c r="M5976" s="1468"/>
      <c r="N5976" s="1468"/>
      <c r="O5976" s="1468"/>
      <c r="P5976" s="1468"/>
      <c r="R5976" s="1067"/>
      <c r="S5976" s="191"/>
      <c r="T5976" s="191"/>
      <c r="U5976" s="361"/>
      <c r="Z5976" s="21"/>
      <c r="AH5976"/>
    </row>
    <row r="5977" spans="1:34" ht="11.25" customHeight="1">
      <c r="A5977"/>
      <c r="B5977" s="1439" t="s">
        <v>18</v>
      </c>
      <c r="C5977" s="1440">
        <v>2881</v>
      </c>
      <c r="D5977" s="1441" t="str">
        <f t="shared" si="107"/>
        <v>NC2881</v>
      </c>
      <c r="E5977" s="1514" t="s">
        <v>121</v>
      </c>
      <c r="F5977" s="1467">
        <v>369</v>
      </c>
      <c r="G5977" s="1468">
        <v>2.31</v>
      </c>
      <c r="H5977" s="1468"/>
      <c r="I5977" s="1468"/>
      <c r="J5977" s="1468"/>
      <c r="K5977" s="1468"/>
      <c r="L5977" s="1468"/>
      <c r="M5977" s="1468"/>
      <c r="N5977" s="1468"/>
      <c r="O5977" s="1468"/>
      <c r="P5977" s="1468"/>
      <c r="R5977" s="1067"/>
      <c r="S5977" s="191"/>
      <c r="T5977" s="191"/>
      <c r="U5977" s="361"/>
      <c r="Z5977" s="21"/>
      <c r="AH5977"/>
    </row>
    <row r="5978" spans="1:34" ht="11.25" customHeight="1">
      <c r="A5978"/>
      <c r="B5978" s="1439" t="s">
        <v>18</v>
      </c>
      <c r="C5978" s="1440">
        <v>2883</v>
      </c>
      <c r="D5978" s="1441" t="str">
        <f t="shared" si="107"/>
        <v>NC2883</v>
      </c>
      <c r="E5978" s="1514" t="s">
        <v>121</v>
      </c>
      <c r="F5978" s="1467">
        <v>391</v>
      </c>
      <c r="G5978" s="1468">
        <v>2.62</v>
      </c>
      <c r="H5978" s="1468"/>
      <c r="I5978" s="1468"/>
      <c r="J5978" s="1468"/>
      <c r="K5978" s="1468"/>
      <c r="L5978" s="1468"/>
      <c r="M5978" s="1468"/>
      <c r="N5978" s="1468"/>
      <c r="O5978" s="1468"/>
      <c r="P5978" s="1468"/>
      <c r="R5978" s="1067"/>
      <c r="S5978" s="191"/>
      <c r="T5978" s="191"/>
      <c r="U5978" s="361"/>
      <c r="Z5978" s="21"/>
      <c r="AH5978"/>
    </row>
    <row r="5979" spans="1:34" ht="11.25" customHeight="1">
      <c r="A5979"/>
      <c r="B5979" s="1439" t="s">
        <v>18</v>
      </c>
      <c r="C5979" s="1440">
        <v>2915</v>
      </c>
      <c r="D5979" s="1441" t="str">
        <f t="shared" si="107"/>
        <v>NC2915</v>
      </c>
      <c r="E5979" s="1514" t="s">
        <v>123</v>
      </c>
      <c r="F5979" s="1467">
        <v>379</v>
      </c>
      <c r="G5979" s="1468">
        <v>2.4500000000000002</v>
      </c>
      <c r="H5979" s="1468"/>
      <c r="I5979" s="1468"/>
      <c r="J5979" s="1468"/>
      <c r="K5979" s="1468"/>
      <c r="L5979" s="1468"/>
      <c r="M5979" s="1468"/>
      <c r="N5979" s="1468"/>
      <c r="O5979" s="1468"/>
      <c r="P5979" s="1468"/>
      <c r="R5979" s="1067"/>
      <c r="S5979" s="191"/>
      <c r="T5979" s="191"/>
      <c r="U5979" s="361"/>
      <c r="Z5979" s="21"/>
      <c r="AH5979"/>
    </row>
    <row r="5980" spans="1:34" ht="11.25" customHeight="1">
      <c r="A5980"/>
      <c r="B5980" s="1439" t="s">
        <v>18</v>
      </c>
      <c r="C5980" s="1440">
        <v>2916</v>
      </c>
      <c r="D5980" s="1441" t="str">
        <f t="shared" si="107"/>
        <v>NC2916</v>
      </c>
      <c r="E5980" s="1514" t="s">
        <v>123</v>
      </c>
      <c r="F5980" s="1467">
        <v>400</v>
      </c>
      <c r="G5980" s="1468">
        <v>2.76</v>
      </c>
      <c r="H5980" s="1468"/>
      <c r="I5980" s="1468"/>
      <c r="J5980" s="1468"/>
      <c r="K5980" s="1468"/>
      <c r="L5980" s="1468"/>
      <c r="M5980" s="1468"/>
      <c r="N5980" s="1468"/>
      <c r="O5980" s="1468"/>
      <c r="P5980" s="1468"/>
      <c r="R5980" s="1067"/>
      <c r="S5980" s="191"/>
      <c r="T5980" s="191"/>
      <c r="U5980" s="361"/>
      <c r="Z5980" s="21"/>
      <c r="AH5980"/>
    </row>
    <row r="5981" spans="1:34" ht="11.25" customHeight="1">
      <c r="A5981"/>
      <c r="B5981" s="1439" t="s">
        <v>18</v>
      </c>
      <c r="C5981" s="1440">
        <v>2923</v>
      </c>
      <c r="D5981" s="1441" t="str">
        <f t="shared" si="107"/>
        <v>NC2923</v>
      </c>
      <c r="E5981" s="1514" t="s">
        <v>124</v>
      </c>
      <c r="F5981" s="1467">
        <v>306</v>
      </c>
      <c r="G5981" s="1468">
        <v>1.39</v>
      </c>
      <c r="H5981" s="1468"/>
      <c r="I5981" s="1468"/>
      <c r="J5981" s="1468"/>
      <c r="K5981" s="1468"/>
      <c r="L5981" s="1468"/>
      <c r="M5981" s="1468"/>
      <c r="N5981" s="1468"/>
      <c r="O5981" s="1468"/>
      <c r="P5981" s="1468"/>
      <c r="R5981" s="1067"/>
      <c r="S5981" s="191"/>
      <c r="T5981" s="191"/>
      <c r="U5981" s="361"/>
      <c r="Z5981" s="21"/>
      <c r="AH5981"/>
    </row>
    <row r="5982" spans="1:34" ht="11.25" customHeight="1">
      <c r="A5982"/>
      <c r="B5982" s="1439" t="s">
        <v>18</v>
      </c>
      <c r="C5982" s="1440">
        <v>2960</v>
      </c>
      <c r="D5982" s="1441" t="str">
        <f t="shared" si="107"/>
        <v>NC2960</v>
      </c>
      <c r="E5982" s="1514" t="s">
        <v>123</v>
      </c>
      <c r="F5982" s="1467">
        <v>437</v>
      </c>
      <c r="G5982" s="1468">
        <v>3.29</v>
      </c>
      <c r="H5982" s="1468"/>
      <c r="I5982" s="1468"/>
      <c r="J5982" s="1468"/>
      <c r="K5982" s="1468"/>
      <c r="L5982" s="1468"/>
      <c r="M5982" s="1468"/>
      <c r="N5982" s="1468"/>
      <c r="O5982" s="1468"/>
      <c r="P5982" s="1468"/>
      <c r="R5982" s="1067"/>
      <c r="S5982" s="191"/>
      <c r="T5982" s="191"/>
      <c r="U5982" s="361"/>
      <c r="Z5982" s="21"/>
      <c r="AH5982"/>
    </row>
    <row r="5983" spans="1:34" ht="11.25" customHeight="1">
      <c r="A5983"/>
      <c r="B5983" s="1439" t="s">
        <v>18</v>
      </c>
      <c r="C5983" s="1440">
        <v>3004</v>
      </c>
      <c r="D5983" s="1441" t="str">
        <f t="shared" si="107"/>
        <v>NC3004</v>
      </c>
      <c r="E5983" s="1514" t="s">
        <v>123</v>
      </c>
      <c r="F5983" s="1467">
        <v>281</v>
      </c>
      <c r="G5983" s="1468">
        <v>1.03</v>
      </c>
      <c r="H5983" s="1468"/>
      <c r="I5983" s="1468"/>
      <c r="J5983" s="1468"/>
      <c r="K5983" s="1468"/>
      <c r="L5983" s="1468"/>
      <c r="M5983" s="1468"/>
      <c r="N5983" s="1468"/>
      <c r="O5983" s="1468"/>
      <c r="P5983" s="1468"/>
      <c r="R5983" s="1067"/>
      <c r="S5983" s="191"/>
      <c r="T5983" s="191"/>
      <c r="U5983" s="361"/>
      <c r="Z5983" s="21"/>
      <c r="AH5983"/>
    </row>
    <row r="5984" spans="1:34" ht="11.25" customHeight="1">
      <c r="A5984"/>
      <c r="B5984" s="1439" t="s">
        <v>18</v>
      </c>
      <c r="C5984" s="1440">
        <v>3018</v>
      </c>
      <c r="D5984" s="1441" t="str">
        <f t="shared" si="107"/>
        <v>NC3018</v>
      </c>
      <c r="E5984" s="1514" t="s">
        <v>123</v>
      </c>
      <c r="F5984" s="1467">
        <v>364</v>
      </c>
      <c r="G5984" s="1468">
        <v>2.23</v>
      </c>
      <c r="H5984" s="1468"/>
      <c r="I5984" s="1468"/>
      <c r="J5984" s="1468"/>
      <c r="K5984" s="1468"/>
      <c r="L5984" s="1468"/>
      <c r="M5984" s="1468"/>
      <c r="N5984" s="1468"/>
      <c r="O5984" s="1468"/>
      <c r="P5984" s="1468"/>
      <c r="R5984" s="1067"/>
      <c r="S5984" s="191"/>
      <c r="T5984" s="191"/>
      <c r="U5984" s="361"/>
      <c r="Z5984" s="21"/>
      <c r="AH5984"/>
    </row>
    <row r="5985" spans="1:34" ht="11.25" customHeight="1">
      <c r="A5985"/>
      <c r="B5985" s="1439" t="s">
        <v>18</v>
      </c>
      <c r="C5985" s="1440">
        <v>3022</v>
      </c>
      <c r="D5985" s="1441" t="str">
        <f t="shared" si="107"/>
        <v>NC3022</v>
      </c>
      <c r="E5985" s="1514" t="s">
        <v>125</v>
      </c>
      <c r="F5985" s="1467">
        <v>431</v>
      </c>
      <c r="G5985" s="1468">
        <v>3.2</v>
      </c>
      <c r="H5985" s="1468"/>
      <c r="I5985" s="1468"/>
      <c r="J5985" s="1468"/>
      <c r="K5985" s="1468"/>
      <c r="L5985" s="1468"/>
      <c r="M5985" s="1468"/>
      <c r="N5985" s="1468"/>
      <c r="O5985" s="1468"/>
      <c r="P5985" s="1468"/>
      <c r="R5985" s="1067"/>
      <c r="S5985" s="191"/>
      <c r="T5985" s="191"/>
      <c r="U5985" s="361"/>
      <c r="Z5985" s="21"/>
      <c r="AH5985"/>
    </row>
    <row r="5986" spans="1:34" ht="11.25" customHeight="1">
      <c r="A5986"/>
      <c r="B5986" s="1439" t="s">
        <v>18</v>
      </c>
      <c r="C5986" s="1440">
        <v>3027</v>
      </c>
      <c r="D5986" s="1441" t="str">
        <f t="shared" si="107"/>
        <v>NC3027</v>
      </c>
      <c r="E5986" s="1514" t="s">
        <v>123</v>
      </c>
      <c r="F5986" s="1467">
        <v>314</v>
      </c>
      <c r="G5986" s="1468">
        <v>1.51</v>
      </c>
      <c r="H5986" s="1468"/>
      <c r="I5986" s="1468"/>
      <c r="J5986" s="1468"/>
      <c r="K5986" s="1468"/>
      <c r="L5986" s="1468"/>
      <c r="M5986" s="1468"/>
      <c r="N5986" s="1468"/>
      <c r="O5986" s="1468"/>
      <c r="P5986" s="1468"/>
      <c r="R5986" s="1067"/>
      <c r="S5986" s="191"/>
      <c r="T5986" s="191"/>
      <c r="U5986" s="361"/>
      <c r="Z5986" s="21"/>
      <c r="AH5986"/>
    </row>
    <row r="5987" spans="1:34" ht="11.25" customHeight="1">
      <c r="A5987"/>
      <c r="B5987" s="1439" t="s">
        <v>18</v>
      </c>
      <c r="C5987" s="1440">
        <v>3028</v>
      </c>
      <c r="D5987" s="1441" t="str">
        <f t="shared" si="107"/>
        <v>NC3028</v>
      </c>
      <c r="E5987" s="1514" t="s">
        <v>123</v>
      </c>
      <c r="F5987" s="1467">
        <v>350</v>
      </c>
      <c r="G5987" s="1468">
        <v>2.0299999999999998</v>
      </c>
      <c r="H5987" s="1468"/>
      <c r="I5987" s="1468"/>
      <c r="J5987" s="1468"/>
      <c r="K5987" s="1468"/>
      <c r="L5987" s="1468"/>
      <c r="M5987" s="1468"/>
      <c r="N5987" s="1468"/>
      <c r="O5987" s="1468"/>
      <c r="P5987" s="1468"/>
      <c r="R5987" s="1067"/>
      <c r="S5987" s="191"/>
      <c r="T5987" s="191"/>
      <c r="U5987" s="361"/>
      <c r="Z5987" s="21"/>
      <c r="AH5987"/>
    </row>
    <row r="5988" spans="1:34" ht="11.25" customHeight="1">
      <c r="A5988"/>
      <c r="B5988" s="1439" t="s">
        <v>18</v>
      </c>
      <c r="C5988" s="1440">
        <v>3030</v>
      </c>
      <c r="D5988" s="1441" t="str">
        <f t="shared" si="107"/>
        <v>NC3030</v>
      </c>
      <c r="E5988" s="1514" t="s">
        <v>123</v>
      </c>
      <c r="F5988" s="1467">
        <v>493</v>
      </c>
      <c r="G5988" s="1468">
        <v>4.0999999999999996</v>
      </c>
      <c r="H5988" s="1468"/>
      <c r="I5988" s="1468"/>
      <c r="J5988" s="1468"/>
      <c r="K5988" s="1468"/>
      <c r="L5988" s="1468"/>
      <c r="M5988" s="1468"/>
      <c r="N5988" s="1468"/>
      <c r="O5988" s="1468"/>
      <c r="P5988" s="1468"/>
      <c r="R5988" s="1067"/>
      <c r="S5988" s="191"/>
      <c r="T5988" s="191"/>
      <c r="U5988" s="361"/>
      <c r="Z5988" s="21"/>
      <c r="AH5988"/>
    </row>
    <row r="5989" spans="1:34" ht="11.25" customHeight="1">
      <c r="A5989"/>
      <c r="B5989" s="1439" t="s">
        <v>18</v>
      </c>
      <c r="C5989" s="1440">
        <v>3040</v>
      </c>
      <c r="D5989" s="1441" t="str">
        <f t="shared" si="107"/>
        <v>NC3040</v>
      </c>
      <c r="E5989" s="1514" t="s">
        <v>125</v>
      </c>
      <c r="F5989" s="1467">
        <v>457</v>
      </c>
      <c r="G5989" s="1468">
        <v>3.58</v>
      </c>
      <c r="H5989" s="1468"/>
      <c r="I5989" s="1468"/>
      <c r="J5989" s="1468"/>
      <c r="K5989" s="1468"/>
      <c r="L5989" s="1468"/>
      <c r="M5989" s="1468"/>
      <c r="N5989" s="1468"/>
      <c r="O5989" s="1468"/>
      <c r="P5989" s="1468"/>
      <c r="R5989" s="1067"/>
      <c r="S5989" s="191"/>
      <c r="T5989" s="191"/>
      <c r="U5989" s="361"/>
      <c r="Z5989" s="21"/>
      <c r="AH5989"/>
    </row>
    <row r="5990" spans="1:34" ht="11.25" customHeight="1">
      <c r="A5990"/>
      <c r="B5990" s="1439" t="s">
        <v>18</v>
      </c>
      <c r="C5990" s="1440">
        <v>3041</v>
      </c>
      <c r="D5990" s="1441" t="str">
        <f t="shared" si="107"/>
        <v>NC3041</v>
      </c>
      <c r="E5990" s="1514" t="s">
        <v>125</v>
      </c>
      <c r="F5990" s="1467">
        <v>394</v>
      </c>
      <c r="G5990" s="1468">
        <v>2.67</v>
      </c>
      <c r="H5990" s="1468"/>
      <c r="I5990" s="1468"/>
      <c r="J5990" s="1468"/>
      <c r="K5990" s="1468"/>
      <c r="L5990" s="1468"/>
      <c r="M5990" s="1468"/>
      <c r="N5990" s="1468"/>
      <c r="O5990" s="1468"/>
      <c r="P5990" s="1468"/>
      <c r="R5990" s="1067"/>
      <c r="S5990" s="191"/>
      <c r="T5990" s="191"/>
      <c r="U5990" s="361"/>
      <c r="Z5990" s="21"/>
      <c r="AH5990"/>
    </row>
    <row r="5991" spans="1:34" ht="11.25" customHeight="1">
      <c r="A5991"/>
      <c r="B5991" s="1439" t="s">
        <v>18</v>
      </c>
      <c r="C5991" s="1440">
        <v>3042</v>
      </c>
      <c r="D5991" s="1441" t="str">
        <f t="shared" si="107"/>
        <v>NC3042</v>
      </c>
      <c r="E5991" s="1514" t="s">
        <v>123</v>
      </c>
      <c r="F5991" s="1467">
        <v>399</v>
      </c>
      <c r="G5991" s="1468">
        <v>2.74</v>
      </c>
      <c r="H5991" s="1468"/>
      <c r="I5991" s="1468"/>
      <c r="J5991" s="1468"/>
      <c r="K5991" s="1468"/>
      <c r="L5991" s="1468"/>
      <c r="M5991" s="1468"/>
      <c r="N5991" s="1468"/>
      <c r="O5991" s="1468"/>
      <c r="P5991" s="1468"/>
      <c r="R5991" s="1067"/>
      <c r="S5991" s="191"/>
      <c r="T5991" s="191"/>
      <c r="U5991" s="361"/>
      <c r="Z5991" s="21"/>
      <c r="AH5991"/>
    </row>
    <row r="5992" spans="1:34" ht="11.25" customHeight="1">
      <c r="A5992"/>
      <c r="B5992" s="1439" t="s">
        <v>18</v>
      </c>
      <c r="C5992" s="1440">
        <v>3064</v>
      </c>
      <c r="D5992" s="1441" t="str">
        <f t="shared" si="107"/>
        <v>NC3064</v>
      </c>
      <c r="E5992" s="1514" t="s">
        <v>121</v>
      </c>
      <c r="F5992" s="1467">
        <v>396</v>
      </c>
      <c r="G5992" s="1468">
        <v>2.7</v>
      </c>
      <c r="H5992" s="1468"/>
      <c r="I5992" s="1468"/>
      <c r="J5992" s="1468"/>
      <c r="K5992" s="1468"/>
      <c r="L5992" s="1468"/>
      <c r="M5992" s="1468"/>
      <c r="N5992" s="1468"/>
      <c r="O5992" s="1468"/>
      <c r="P5992" s="1468"/>
      <c r="R5992" s="1067"/>
      <c r="S5992" s="191"/>
      <c r="T5992" s="191"/>
      <c r="U5992" s="361"/>
      <c r="Z5992" s="21"/>
      <c r="AH5992"/>
    </row>
    <row r="5993" spans="1:34" ht="11.25" customHeight="1">
      <c r="A5993"/>
      <c r="B5993" s="1439" t="s">
        <v>18</v>
      </c>
      <c r="C5993" s="1440">
        <v>3076</v>
      </c>
      <c r="D5993" s="1441" t="str">
        <f t="shared" si="107"/>
        <v>NC3076</v>
      </c>
      <c r="E5993" s="1514" t="s">
        <v>121</v>
      </c>
      <c r="F5993" s="1467">
        <v>369</v>
      </c>
      <c r="G5993" s="1468">
        <v>2.31</v>
      </c>
      <c r="H5993" s="1468"/>
      <c r="I5993" s="1468"/>
      <c r="J5993" s="1468"/>
      <c r="K5993" s="1468"/>
      <c r="L5993" s="1468"/>
      <c r="M5993" s="1468"/>
      <c r="N5993" s="1468"/>
      <c r="O5993" s="1468"/>
      <c r="P5993" s="1468"/>
      <c r="R5993" s="1067"/>
      <c r="S5993" s="191"/>
      <c r="T5993" s="191"/>
      <c r="U5993" s="361"/>
      <c r="Z5993" s="21"/>
      <c r="AH5993"/>
    </row>
    <row r="5994" spans="1:34" ht="11.25" customHeight="1">
      <c r="A5994"/>
      <c r="B5994" s="1439" t="s">
        <v>18</v>
      </c>
      <c r="C5994" s="1440">
        <v>3081</v>
      </c>
      <c r="D5994" s="1441" t="str">
        <f t="shared" si="107"/>
        <v>NC3081</v>
      </c>
      <c r="E5994" s="1514" t="s">
        <v>123</v>
      </c>
      <c r="F5994" s="1467">
        <v>415</v>
      </c>
      <c r="G5994" s="1468">
        <v>2.97</v>
      </c>
      <c r="H5994" s="1468"/>
      <c r="I5994" s="1468"/>
      <c r="J5994" s="1468"/>
      <c r="K5994" s="1468"/>
      <c r="L5994" s="1468"/>
      <c r="M5994" s="1468"/>
      <c r="N5994" s="1468"/>
      <c r="O5994" s="1468"/>
      <c r="P5994" s="1468"/>
      <c r="R5994" s="1067"/>
      <c r="S5994" s="191"/>
      <c r="T5994" s="191"/>
      <c r="U5994" s="361"/>
      <c r="Z5994" s="21"/>
      <c r="AH5994"/>
    </row>
    <row r="5995" spans="1:34" ht="11.25" customHeight="1">
      <c r="A5995"/>
      <c r="B5995" s="1439" t="s">
        <v>18</v>
      </c>
      <c r="C5995" s="1440">
        <v>3082</v>
      </c>
      <c r="D5995" s="1441" t="str">
        <f t="shared" si="107"/>
        <v>NC3082</v>
      </c>
      <c r="E5995" s="1514" t="s">
        <v>123</v>
      </c>
      <c r="F5995" s="1467">
        <v>420</v>
      </c>
      <c r="G5995" s="1468">
        <v>3.05</v>
      </c>
      <c r="H5995" s="1468"/>
      <c r="I5995" s="1468"/>
      <c r="J5995" s="1468"/>
      <c r="K5995" s="1468"/>
      <c r="L5995" s="1468"/>
      <c r="M5995" s="1468"/>
      <c r="N5995" s="1468"/>
      <c r="O5995" s="1468"/>
      <c r="P5995" s="1468"/>
      <c r="R5995" s="1067"/>
      <c r="S5995" s="191"/>
      <c r="T5995" s="191"/>
      <c r="U5995" s="361"/>
      <c r="Z5995" s="21"/>
      <c r="AH5995"/>
    </row>
    <row r="5996" spans="1:34" ht="11.25" customHeight="1">
      <c r="A5996"/>
      <c r="B5996" s="1439" t="s">
        <v>18</v>
      </c>
      <c r="C5996" s="1440">
        <v>3085</v>
      </c>
      <c r="D5996" s="1441" t="str">
        <f t="shared" si="107"/>
        <v>NC3085</v>
      </c>
      <c r="E5996" s="1514" t="s">
        <v>123</v>
      </c>
      <c r="F5996" s="1467">
        <v>448</v>
      </c>
      <c r="G5996" s="1468">
        <v>3.45</v>
      </c>
      <c r="H5996" s="1468"/>
      <c r="I5996" s="1468"/>
      <c r="J5996" s="1468"/>
      <c r="K5996" s="1468"/>
      <c r="L5996" s="1468"/>
      <c r="M5996" s="1468"/>
      <c r="N5996" s="1468"/>
      <c r="O5996" s="1468"/>
      <c r="P5996" s="1468"/>
      <c r="R5996" s="1067"/>
      <c r="S5996" s="191"/>
      <c r="T5996" s="191"/>
      <c r="U5996" s="361"/>
      <c r="Z5996" s="21"/>
      <c r="AH5996"/>
    </row>
    <row r="5997" spans="1:34" ht="11.25" customHeight="1">
      <c r="A5997"/>
      <c r="B5997" s="1439" t="s">
        <v>18</v>
      </c>
      <c r="C5997" s="1440">
        <v>3110</v>
      </c>
      <c r="D5997" s="1441" t="str">
        <f t="shared" si="107"/>
        <v>NC3110</v>
      </c>
      <c r="E5997" s="1514" t="s">
        <v>123</v>
      </c>
      <c r="F5997" s="1467">
        <v>422</v>
      </c>
      <c r="G5997" s="1468">
        <v>3.07</v>
      </c>
      <c r="H5997" s="1468"/>
      <c r="I5997" s="1468"/>
      <c r="J5997" s="1468"/>
      <c r="K5997" s="1468"/>
      <c r="L5997" s="1468"/>
      <c r="M5997" s="1468"/>
      <c r="N5997" s="1468"/>
      <c r="O5997" s="1468"/>
      <c r="P5997" s="1468"/>
      <c r="R5997" s="1067"/>
      <c r="S5997" s="191"/>
      <c r="T5997" s="191"/>
      <c r="U5997" s="361"/>
      <c r="Z5997" s="21"/>
      <c r="AH5997"/>
    </row>
    <row r="5998" spans="1:34" ht="11.25" customHeight="1">
      <c r="A5998"/>
      <c r="B5998" s="1439" t="s">
        <v>18</v>
      </c>
      <c r="C5998" s="1440">
        <v>3111</v>
      </c>
      <c r="D5998" s="1441" t="str">
        <f t="shared" si="107"/>
        <v>NC3111</v>
      </c>
      <c r="E5998" s="1514" t="s">
        <v>122</v>
      </c>
      <c r="F5998" s="1467">
        <v>345</v>
      </c>
      <c r="G5998" s="1468">
        <v>1.96</v>
      </c>
      <c r="H5998" s="1468"/>
      <c r="I5998" s="1468"/>
      <c r="J5998" s="1468"/>
      <c r="K5998" s="1468"/>
      <c r="L5998" s="1468"/>
      <c r="M5998" s="1468"/>
      <c r="N5998" s="1468"/>
      <c r="O5998" s="1468"/>
      <c r="P5998" s="1468"/>
      <c r="R5998" s="1067"/>
      <c r="S5998" s="191"/>
      <c r="T5998" s="191"/>
      <c r="U5998" s="361"/>
      <c r="Z5998" s="21"/>
      <c r="AH5998"/>
    </row>
    <row r="5999" spans="1:34" ht="11.25" customHeight="1">
      <c r="A5999"/>
      <c r="B5999" s="1439" t="s">
        <v>18</v>
      </c>
      <c r="C5999" s="1440">
        <v>3113</v>
      </c>
      <c r="D5999" s="1441" t="str">
        <f t="shared" si="107"/>
        <v>NC3113</v>
      </c>
      <c r="E5999" s="1514" t="s">
        <v>121</v>
      </c>
      <c r="F5999" s="1467">
        <v>302</v>
      </c>
      <c r="G5999" s="1468">
        <v>1.33</v>
      </c>
      <c r="H5999" s="1468"/>
      <c r="I5999" s="1468"/>
      <c r="J5999" s="1468"/>
      <c r="K5999" s="1468"/>
      <c r="L5999" s="1468"/>
      <c r="M5999" s="1468"/>
      <c r="N5999" s="1468"/>
      <c r="O5999" s="1468"/>
      <c r="P5999" s="1468"/>
      <c r="R5999" s="1067"/>
      <c r="S5999" s="191"/>
      <c r="T5999" s="191"/>
      <c r="U5999" s="361"/>
      <c r="Z5999" s="21"/>
      <c r="AH5999"/>
    </row>
    <row r="6000" spans="1:34" ht="11.25" customHeight="1">
      <c r="A6000"/>
      <c r="B6000" s="1439" t="s">
        <v>18</v>
      </c>
      <c r="C6000" s="1440">
        <v>3114</v>
      </c>
      <c r="D6000" s="1441" t="str">
        <f t="shared" si="107"/>
        <v>NC3114</v>
      </c>
      <c r="E6000" s="1514" t="s">
        <v>123</v>
      </c>
      <c r="F6000" s="1467">
        <v>356</v>
      </c>
      <c r="G6000" s="1468">
        <v>2.12</v>
      </c>
      <c r="H6000" s="1468"/>
      <c r="I6000" s="1468"/>
      <c r="J6000" s="1468"/>
      <c r="K6000" s="1468"/>
      <c r="L6000" s="1468"/>
      <c r="M6000" s="1468"/>
      <c r="N6000" s="1468"/>
      <c r="O6000" s="1468"/>
      <c r="P6000" s="1468"/>
      <c r="R6000" s="1067"/>
      <c r="S6000" s="191"/>
      <c r="T6000" s="191"/>
      <c r="U6000" s="361"/>
      <c r="Z6000" s="21"/>
      <c r="AH6000"/>
    </row>
    <row r="6001" spans="1:34" ht="11.25" customHeight="1">
      <c r="A6001"/>
      <c r="B6001" s="1439" t="s">
        <v>18</v>
      </c>
      <c r="C6001" s="1440">
        <v>3118</v>
      </c>
      <c r="D6001" s="1441" t="str">
        <f t="shared" si="107"/>
        <v>NC3118</v>
      </c>
      <c r="E6001" s="1514" t="s">
        <v>125</v>
      </c>
      <c r="F6001" s="1467">
        <v>307</v>
      </c>
      <c r="G6001" s="1468">
        <v>1.41</v>
      </c>
      <c r="H6001" s="1468"/>
      <c r="I6001" s="1468"/>
      <c r="J6001" s="1468"/>
      <c r="K6001" s="1468"/>
      <c r="L6001" s="1468"/>
      <c r="M6001" s="1468"/>
      <c r="N6001" s="1468"/>
      <c r="O6001" s="1468"/>
      <c r="P6001" s="1468"/>
      <c r="R6001" s="1067"/>
      <c r="S6001" s="191"/>
      <c r="T6001" s="191"/>
      <c r="U6001" s="361"/>
      <c r="Z6001" s="21"/>
      <c r="AH6001"/>
    </row>
    <row r="6002" spans="1:34" ht="11.25" customHeight="1">
      <c r="A6002"/>
      <c r="B6002" s="1439" t="s">
        <v>18</v>
      </c>
      <c r="C6002" s="1440">
        <v>3119</v>
      </c>
      <c r="D6002" s="1441" t="str">
        <f t="shared" si="107"/>
        <v>NC3119</v>
      </c>
      <c r="E6002" s="1514" t="s">
        <v>125</v>
      </c>
      <c r="F6002" s="1467">
        <v>250</v>
      </c>
      <c r="G6002" s="1468">
        <v>0.56999999999999995</v>
      </c>
      <c r="H6002" s="1468"/>
      <c r="I6002" s="1468"/>
      <c r="J6002" s="1468"/>
      <c r="K6002" s="1468"/>
      <c r="L6002" s="1468"/>
      <c r="M6002" s="1468"/>
      <c r="N6002" s="1468"/>
      <c r="O6002" s="1468"/>
      <c r="P6002" s="1468"/>
      <c r="R6002" s="1067"/>
      <c r="S6002" s="191"/>
      <c r="T6002" s="191"/>
      <c r="U6002" s="361"/>
      <c r="Z6002" s="21"/>
      <c r="AH6002"/>
    </row>
    <row r="6003" spans="1:34" ht="11.25" customHeight="1">
      <c r="A6003"/>
      <c r="B6003" s="1439" t="s">
        <v>18</v>
      </c>
      <c r="C6003" s="1440">
        <v>3122</v>
      </c>
      <c r="D6003" s="1441" t="str">
        <f t="shared" si="107"/>
        <v>NC3122</v>
      </c>
      <c r="E6003" s="1514" t="s">
        <v>125</v>
      </c>
      <c r="F6003" s="1467">
        <v>320</v>
      </c>
      <c r="G6003" s="1468">
        <v>1.6</v>
      </c>
      <c r="H6003" s="1468"/>
      <c r="I6003" s="1468"/>
      <c r="J6003" s="1468"/>
      <c r="K6003" s="1468"/>
      <c r="L6003" s="1468"/>
      <c r="M6003" s="1468"/>
      <c r="N6003" s="1468"/>
      <c r="O6003" s="1468"/>
      <c r="P6003" s="1468"/>
      <c r="R6003" s="1067"/>
      <c r="S6003" s="191"/>
      <c r="T6003" s="191"/>
      <c r="U6003" s="361"/>
      <c r="Z6003" s="21"/>
      <c r="AH6003"/>
    </row>
    <row r="6004" spans="1:34" ht="11.25" customHeight="1">
      <c r="A6004"/>
      <c r="B6004" s="1439" t="s">
        <v>18</v>
      </c>
      <c r="C6004" s="1440">
        <v>3126</v>
      </c>
      <c r="D6004" s="1441" t="str">
        <f t="shared" si="107"/>
        <v>NC3126</v>
      </c>
      <c r="E6004" s="1514" t="s">
        <v>123</v>
      </c>
      <c r="F6004" s="1467">
        <v>289</v>
      </c>
      <c r="G6004" s="1468">
        <v>1.1499999999999999</v>
      </c>
      <c r="H6004" s="1468"/>
      <c r="I6004" s="1468"/>
      <c r="J6004" s="1468"/>
      <c r="K6004" s="1468"/>
      <c r="L6004" s="1468"/>
      <c r="M6004" s="1468"/>
      <c r="N6004" s="1468"/>
      <c r="O6004" s="1468"/>
      <c r="P6004" s="1468"/>
      <c r="R6004" s="1067"/>
      <c r="S6004" s="191"/>
      <c r="T6004" s="191"/>
      <c r="U6004" s="361"/>
      <c r="Z6004" s="21"/>
      <c r="AH6004"/>
    </row>
    <row r="6005" spans="1:34" ht="11.25" customHeight="1">
      <c r="A6005"/>
      <c r="B6005" s="1439" t="s">
        <v>18</v>
      </c>
      <c r="C6005" s="1440">
        <v>3131</v>
      </c>
      <c r="D6005" s="1441" t="str">
        <f t="shared" si="107"/>
        <v>NC3131</v>
      </c>
      <c r="E6005" s="1514" t="s">
        <v>125</v>
      </c>
      <c r="F6005" s="1467">
        <v>296</v>
      </c>
      <c r="G6005" s="1468">
        <v>1.25</v>
      </c>
      <c r="H6005" s="1468"/>
      <c r="I6005" s="1468"/>
      <c r="J6005" s="1468"/>
      <c r="K6005" s="1468"/>
      <c r="L6005" s="1468"/>
      <c r="M6005" s="1468"/>
      <c r="N6005" s="1468"/>
      <c r="O6005" s="1468"/>
      <c r="P6005" s="1468"/>
      <c r="R6005" s="1067"/>
      <c r="S6005" s="191"/>
      <c r="T6005" s="191"/>
      <c r="U6005" s="361"/>
      <c r="Z6005" s="21"/>
      <c r="AH6005"/>
    </row>
    <row r="6006" spans="1:34" ht="11.25" customHeight="1">
      <c r="A6006"/>
      <c r="B6006" s="1439" t="s">
        <v>18</v>
      </c>
      <c r="C6006" s="1440">
        <v>3132</v>
      </c>
      <c r="D6006" s="1441" t="str">
        <f t="shared" si="107"/>
        <v>NC3132</v>
      </c>
      <c r="E6006" s="1514" t="s">
        <v>125</v>
      </c>
      <c r="F6006" s="1467">
        <v>348</v>
      </c>
      <c r="G6006" s="1468">
        <v>2</v>
      </c>
      <c r="H6006" s="1468"/>
      <c r="I6006" s="1468"/>
      <c r="J6006" s="1468"/>
      <c r="K6006" s="1468"/>
      <c r="L6006" s="1468"/>
      <c r="M6006" s="1468"/>
      <c r="N6006" s="1468"/>
      <c r="O6006" s="1468"/>
      <c r="P6006" s="1468"/>
      <c r="R6006" s="1067"/>
      <c r="S6006" s="191"/>
      <c r="T6006" s="191"/>
      <c r="U6006" s="361"/>
      <c r="Z6006" s="21"/>
      <c r="AH6006"/>
    </row>
    <row r="6007" spans="1:34" ht="11.25" customHeight="1">
      <c r="A6007"/>
      <c r="B6007" s="1439" t="s">
        <v>18</v>
      </c>
      <c r="C6007" s="1440">
        <v>3145</v>
      </c>
      <c r="D6007" s="1441" t="str">
        <f t="shared" si="107"/>
        <v>NC3145</v>
      </c>
      <c r="E6007" s="1514" t="s">
        <v>125</v>
      </c>
      <c r="F6007" s="1467">
        <v>311</v>
      </c>
      <c r="G6007" s="1468">
        <v>1.46</v>
      </c>
      <c r="H6007" s="1468"/>
      <c r="I6007" s="1468"/>
      <c r="J6007" s="1468"/>
      <c r="K6007" s="1468"/>
      <c r="L6007" s="1468"/>
      <c r="M6007" s="1468"/>
      <c r="N6007" s="1468"/>
      <c r="O6007" s="1468"/>
      <c r="P6007" s="1468"/>
      <c r="R6007" s="1067"/>
      <c r="S6007" s="191"/>
      <c r="T6007" s="191"/>
      <c r="U6007" s="361"/>
      <c r="Z6007" s="21"/>
      <c r="AH6007"/>
    </row>
    <row r="6008" spans="1:34" ht="11.25" customHeight="1">
      <c r="A6008"/>
      <c r="B6008" s="1439" t="s">
        <v>18</v>
      </c>
      <c r="C6008" s="1440">
        <v>3146</v>
      </c>
      <c r="D6008" s="1441" t="str">
        <f t="shared" si="107"/>
        <v>NC3146</v>
      </c>
      <c r="E6008" s="1514" t="s">
        <v>123</v>
      </c>
      <c r="F6008" s="1467">
        <v>320</v>
      </c>
      <c r="G6008" s="1468">
        <v>1.6</v>
      </c>
      <c r="H6008" s="1468"/>
      <c r="I6008" s="1468"/>
      <c r="J6008" s="1468"/>
      <c r="K6008" s="1468"/>
      <c r="L6008" s="1468"/>
      <c r="M6008" s="1468"/>
      <c r="N6008" s="1468"/>
      <c r="O6008" s="1468"/>
      <c r="P6008" s="1468"/>
      <c r="R6008" s="1067"/>
      <c r="S6008" s="191"/>
      <c r="T6008" s="191"/>
      <c r="U6008" s="361"/>
      <c r="Z6008" s="21"/>
      <c r="AH6008"/>
    </row>
    <row r="6009" spans="1:34" ht="11.25" customHeight="1">
      <c r="A6009"/>
      <c r="B6009" s="1439" t="s">
        <v>18</v>
      </c>
      <c r="C6009" s="1440">
        <v>3169</v>
      </c>
      <c r="D6009" s="1441" t="str">
        <f t="shared" si="107"/>
        <v>NC3169</v>
      </c>
      <c r="E6009" s="1514" t="s">
        <v>123</v>
      </c>
      <c r="F6009" s="1467">
        <v>362</v>
      </c>
      <c r="G6009" s="1468">
        <v>2.2000000000000002</v>
      </c>
      <c r="H6009" s="1468"/>
      <c r="I6009" s="1468"/>
      <c r="J6009" s="1468"/>
      <c r="K6009" s="1468"/>
      <c r="L6009" s="1468"/>
      <c r="M6009" s="1468"/>
      <c r="N6009" s="1468"/>
      <c r="O6009" s="1468"/>
      <c r="P6009" s="1468"/>
      <c r="R6009" s="1067"/>
      <c r="S6009" s="191"/>
      <c r="T6009" s="191"/>
      <c r="U6009" s="361"/>
      <c r="Z6009" s="21"/>
      <c r="AH6009"/>
    </row>
    <row r="6010" spans="1:34" ht="11.25" customHeight="1">
      <c r="A6010"/>
      <c r="B6010" s="1439" t="s">
        <v>18</v>
      </c>
      <c r="C6010" s="1440">
        <v>3179</v>
      </c>
      <c r="D6010" s="1441" t="str">
        <f t="shared" si="107"/>
        <v>NC3179</v>
      </c>
      <c r="E6010" s="1514" t="s">
        <v>121</v>
      </c>
      <c r="F6010" s="1467">
        <v>292</v>
      </c>
      <c r="G6010" s="1468">
        <v>1.19</v>
      </c>
      <c r="H6010" s="1468"/>
      <c r="I6010" s="1468"/>
      <c r="J6010" s="1468"/>
      <c r="K6010" s="1468"/>
      <c r="L6010" s="1468"/>
      <c r="M6010" s="1468"/>
      <c r="N6010" s="1468"/>
      <c r="O6010" s="1468"/>
      <c r="P6010" s="1468"/>
      <c r="R6010" s="1067"/>
      <c r="S6010" s="191"/>
      <c r="T6010" s="191"/>
      <c r="U6010" s="361"/>
      <c r="Z6010" s="21"/>
      <c r="AH6010"/>
    </row>
    <row r="6011" spans="1:34" ht="11.25" customHeight="1">
      <c r="A6011"/>
      <c r="B6011" s="1439" t="s">
        <v>18</v>
      </c>
      <c r="C6011" s="1440">
        <v>3180</v>
      </c>
      <c r="D6011" s="1441" t="str">
        <f t="shared" si="107"/>
        <v>NC3180</v>
      </c>
      <c r="E6011" s="1514" t="s">
        <v>121</v>
      </c>
      <c r="F6011" s="1467">
        <v>307</v>
      </c>
      <c r="G6011" s="1468">
        <v>1.41</v>
      </c>
      <c r="H6011" s="1468"/>
      <c r="I6011" s="1468"/>
      <c r="J6011" s="1468"/>
      <c r="K6011" s="1468"/>
      <c r="L6011" s="1468"/>
      <c r="M6011" s="1468"/>
      <c r="N6011" s="1468"/>
      <c r="O6011" s="1468"/>
      <c r="P6011" s="1468"/>
      <c r="R6011" s="1067"/>
      <c r="S6011" s="191"/>
      <c r="T6011" s="191"/>
      <c r="U6011" s="361"/>
      <c r="Z6011" s="21"/>
      <c r="AH6011"/>
    </row>
    <row r="6012" spans="1:34" ht="11.25" customHeight="1">
      <c r="A6012"/>
      <c r="B6012" s="1439" t="s">
        <v>18</v>
      </c>
      <c r="C6012" s="1440">
        <v>3188</v>
      </c>
      <c r="D6012" s="1441" t="str">
        <f t="shared" si="107"/>
        <v>NC3188</v>
      </c>
      <c r="E6012" s="1514" t="s">
        <v>125</v>
      </c>
      <c r="F6012" s="1467">
        <v>298</v>
      </c>
      <c r="G6012" s="1468">
        <v>1.28</v>
      </c>
      <c r="H6012" s="1468"/>
      <c r="I6012" s="1468"/>
      <c r="J6012" s="1468"/>
      <c r="K6012" s="1468"/>
      <c r="L6012" s="1468"/>
      <c r="M6012" s="1468"/>
      <c r="N6012" s="1468"/>
      <c r="O6012" s="1468"/>
      <c r="P6012" s="1468"/>
      <c r="R6012" s="1067"/>
      <c r="S6012" s="191"/>
      <c r="T6012" s="191"/>
      <c r="U6012" s="361"/>
      <c r="Z6012" s="21"/>
      <c r="AH6012"/>
    </row>
    <row r="6013" spans="1:34" ht="11.25" customHeight="1">
      <c r="A6013"/>
      <c r="B6013" s="1439" t="s">
        <v>18</v>
      </c>
      <c r="C6013" s="1440">
        <v>3220</v>
      </c>
      <c r="D6013" s="1441" t="str">
        <f t="shared" si="107"/>
        <v>NC3220</v>
      </c>
      <c r="E6013" s="1514" t="s">
        <v>125</v>
      </c>
      <c r="F6013" s="1467">
        <v>320</v>
      </c>
      <c r="G6013" s="1468">
        <v>1.6</v>
      </c>
      <c r="H6013" s="1468"/>
      <c r="I6013" s="1468"/>
      <c r="J6013" s="1468"/>
      <c r="K6013" s="1468"/>
      <c r="L6013" s="1468"/>
      <c r="M6013" s="1468"/>
      <c r="N6013" s="1468"/>
      <c r="O6013" s="1468"/>
      <c r="P6013" s="1468"/>
      <c r="R6013" s="1067"/>
      <c r="S6013" s="191"/>
      <c r="T6013" s="191"/>
      <c r="U6013" s="361"/>
      <c r="Z6013" s="21"/>
      <c r="AH6013"/>
    </row>
    <row r="6014" spans="1:34" ht="11.25" customHeight="1">
      <c r="A6014"/>
      <c r="B6014" s="1439" t="s">
        <v>18</v>
      </c>
      <c r="C6014" s="1440">
        <v>3224</v>
      </c>
      <c r="D6014" s="1441" t="str">
        <f t="shared" si="107"/>
        <v>NC3224</v>
      </c>
      <c r="E6014" s="1514" t="s">
        <v>125</v>
      </c>
      <c r="F6014" s="1467">
        <v>368</v>
      </c>
      <c r="G6014" s="1468">
        <v>2.29</v>
      </c>
      <c r="H6014" s="1468"/>
      <c r="I6014" s="1468"/>
      <c r="J6014" s="1468"/>
      <c r="K6014" s="1468"/>
      <c r="L6014" s="1468"/>
      <c r="M6014" s="1468"/>
      <c r="N6014" s="1468"/>
      <c r="O6014" s="1468"/>
      <c r="P6014" s="1468"/>
      <c r="R6014" s="1067"/>
      <c r="S6014" s="191"/>
      <c r="T6014" s="191"/>
      <c r="U6014" s="361"/>
      <c r="Z6014" s="21"/>
      <c r="AH6014"/>
    </row>
    <row r="6015" spans="1:34" ht="11.25" customHeight="1">
      <c r="A6015"/>
      <c r="B6015" s="1439" t="s">
        <v>18</v>
      </c>
      <c r="C6015" s="1440">
        <v>3227</v>
      </c>
      <c r="D6015" s="1441" t="str">
        <f t="shared" si="107"/>
        <v>NC3227</v>
      </c>
      <c r="E6015" s="1514" t="s">
        <v>125</v>
      </c>
      <c r="F6015" s="1467">
        <v>357</v>
      </c>
      <c r="G6015" s="1468">
        <v>2.13</v>
      </c>
      <c r="H6015" s="1468"/>
      <c r="I6015" s="1468"/>
      <c r="J6015" s="1468"/>
      <c r="K6015" s="1468"/>
      <c r="L6015" s="1468"/>
      <c r="M6015" s="1468"/>
      <c r="N6015" s="1468"/>
      <c r="O6015" s="1468"/>
      <c r="P6015" s="1468"/>
      <c r="R6015" s="1067"/>
      <c r="S6015" s="191"/>
      <c r="T6015" s="191"/>
      <c r="U6015" s="361"/>
      <c r="Z6015" s="21"/>
      <c r="AH6015"/>
    </row>
    <row r="6016" spans="1:34" ht="11.25" customHeight="1">
      <c r="A6016"/>
      <c r="B6016" s="1439" t="s">
        <v>18</v>
      </c>
      <c r="C6016" s="1440">
        <v>3241</v>
      </c>
      <c r="D6016" s="1441" t="str">
        <f t="shared" si="107"/>
        <v>NC3241</v>
      </c>
      <c r="E6016" s="1514" t="s">
        <v>125</v>
      </c>
      <c r="F6016" s="1467">
        <v>379</v>
      </c>
      <c r="G6016" s="1468">
        <v>2.4500000000000002</v>
      </c>
      <c r="H6016" s="1468"/>
      <c r="I6016" s="1468"/>
      <c r="J6016" s="1468"/>
      <c r="K6016" s="1468"/>
      <c r="L6016" s="1468"/>
      <c r="M6016" s="1468"/>
      <c r="N6016" s="1468"/>
      <c r="O6016" s="1468"/>
      <c r="P6016" s="1468"/>
      <c r="R6016" s="1067"/>
      <c r="S6016" s="191"/>
      <c r="T6016" s="191"/>
      <c r="U6016" s="361"/>
      <c r="Z6016" s="21"/>
      <c r="AH6016"/>
    </row>
    <row r="6017" spans="1:34" ht="11.25" customHeight="1">
      <c r="A6017"/>
      <c r="B6017" s="1439" t="s">
        <v>18</v>
      </c>
      <c r="C6017" s="1440">
        <v>3255</v>
      </c>
      <c r="D6017" s="1441" t="str">
        <f t="shared" si="107"/>
        <v>NC3255</v>
      </c>
      <c r="E6017" s="1514" t="s">
        <v>125</v>
      </c>
      <c r="F6017" s="1467">
        <v>331</v>
      </c>
      <c r="G6017" s="1468">
        <v>1.75</v>
      </c>
      <c r="H6017" s="1468"/>
      <c r="I6017" s="1468"/>
      <c r="J6017" s="1468"/>
      <c r="K6017" s="1468"/>
      <c r="L6017" s="1468"/>
      <c r="M6017" s="1468"/>
      <c r="N6017" s="1468"/>
      <c r="O6017" s="1468"/>
      <c r="P6017" s="1468"/>
      <c r="R6017" s="1067"/>
      <c r="S6017" s="191"/>
      <c r="T6017" s="191"/>
      <c r="U6017" s="361"/>
      <c r="Z6017" s="21"/>
      <c r="AH6017"/>
    </row>
    <row r="6018" spans="1:34" ht="11.25" customHeight="1">
      <c r="A6018"/>
      <c r="B6018" s="1439" t="s">
        <v>18</v>
      </c>
      <c r="C6018" s="1440">
        <v>3257</v>
      </c>
      <c r="D6018" s="1441" t="str">
        <f t="shared" si="107"/>
        <v>NC3257</v>
      </c>
      <c r="E6018" s="1514" t="s">
        <v>125</v>
      </c>
      <c r="F6018" s="1467">
        <v>356</v>
      </c>
      <c r="G6018" s="1468">
        <v>2.12</v>
      </c>
      <c r="H6018" s="1468"/>
      <c r="I6018" s="1468"/>
      <c r="J6018" s="1468"/>
      <c r="K6018" s="1468"/>
      <c r="L6018" s="1468"/>
      <c r="M6018" s="1468"/>
      <c r="N6018" s="1468"/>
      <c r="O6018" s="1468"/>
      <c r="P6018" s="1468"/>
      <c r="R6018" s="1067"/>
      <c r="S6018" s="191"/>
      <c r="T6018" s="191"/>
      <c r="U6018" s="361"/>
      <c r="Z6018" s="21"/>
      <c r="AH6018"/>
    </row>
    <row r="6019" spans="1:34" ht="11.25" customHeight="1">
      <c r="A6019"/>
      <c r="B6019" s="1439" t="s">
        <v>18</v>
      </c>
      <c r="C6019" s="1440">
        <v>3270</v>
      </c>
      <c r="D6019" s="1441" t="str">
        <f t="shared" si="107"/>
        <v>NC3270</v>
      </c>
      <c r="E6019" s="1514" t="s">
        <v>125</v>
      </c>
      <c r="F6019" s="1467">
        <v>344</v>
      </c>
      <c r="G6019" s="1468">
        <v>1.94</v>
      </c>
      <c r="H6019" s="1468"/>
      <c r="I6019" s="1468"/>
      <c r="J6019" s="1468"/>
      <c r="K6019" s="1468"/>
      <c r="L6019" s="1468"/>
      <c r="M6019" s="1468"/>
      <c r="N6019" s="1468"/>
      <c r="O6019" s="1468"/>
      <c r="P6019" s="1468"/>
      <c r="R6019" s="1067"/>
      <c r="S6019" s="191"/>
      <c r="T6019" s="191"/>
      <c r="U6019" s="361"/>
      <c r="Z6019" s="21"/>
      <c r="AH6019"/>
    </row>
    <row r="6020" spans="1:34" ht="11.25" customHeight="1">
      <c r="A6020"/>
      <c r="B6020" s="1439" t="s">
        <v>18</v>
      </c>
      <c r="C6020" s="1440">
        <v>3300</v>
      </c>
      <c r="D6020" s="1441" t="str">
        <f t="shared" si="107"/>
        <v>NC3300</v>
      </c>
      <c r="E6020" s="1514" t="s">
        <v>125</v>
      </c>
      <c r="F6020" s="1467">
        <v>400</v>
      </c>
      <c r="G6020" s="1468">
        <v>2.76</v>
      </c>
      <c r="H6020" s="1468"/>
      <c r="I6020" s="1468"/>
      <c r="J6020" s="1468"/>
      <c r="K6020" s="1468"/>
      <c r="L6020" s="1468"/>
      <c r="M6020" s="1468"/>
      <c r="N6020" s="1468"/>
      <c r="O6020" s="1468"/>
      <c r="P6020" s="1468"/>
      <c r="R6020" s="1067"/>
      <c r="S6020" s="191"/>
      <c r="T6020" s="191"/>
      <c r="U6020" s="361"/>
      <c r="Z6020" s="21"/>
      <c r="AH6020"/>
    </row>
    <row r="6021" spans="1:34" ht="11.25" customHeight="1">
      <c r="A6021"/>
      <c r="B6021" s="1439" t="s">
        <v>18</v>
      </c>
      <c r="C6021" s="1440">
        <v>3303</v>
      </c>
      <c r="D6021" s="1441" t="str">
        <f t="shared" si="107"/>
        <v>NC3303</v>
      </c>
      <c r="E6021" s="1514" t="s">
        <v>125</v>
      </c>
      <c r="F6021" s="1467">
        <v>324</v>
      </c>
      <c r="G6021" s="1468">
        <v>1.65</v>
      </c>
      <c r="H6021" s="1468"/>
      <c r="I6021" s="1468"/>
      <c r="J6021" s="1468"/>
      <c r="K6021" s="1468"/>
      <c r="L6021" s="1468"/>
      <c r="M6021" s="1468"/>
      <c r="N6021" s="1468"/>
      <c r="O6021" s="1468"/>
      <c r="P6021" s="1468"/>
      <c r="R6021" s="1067"/>
      <c r="S6021" s="191"/>
      <c r="T6021" s="191"/>
      <c r="U6021" s="361"/>
      <c r="Z6021" s="21"/>
      <c r="AH6021"/>
    </row>
    <row r="6022" spans="1:34" ht="11.25" customHeight="1">
      <c r="A6022"/>
      <c r="B6022" s="1439" t="s">
        <v>18</v>
      </c>
      <c r="C6022" s="1440">
        <v>3307</v>
      </c>
      <c r="D6022" s="1441" t="str">
        <f t="shared" si="107"/>
        <v>NC3307</v>
      </c>
      <c r="E6022" s="1514" t="s">
        <v>123</v>
      </c>
      <c r="F6022" s="1467">
        <v>371</v>
      </c>
      <c r="G6022" s="1468">
        <v>2.33</v>
      </c>
      <c r="H6022" s="1468"/>
      <c r="I6022" s="1468"/>
      <c r="J6022" s="1468"/>
      <c r="K6022" s="1468"/>
      <c r="L6022" s="1468"/>
      <c r="M6022" s="1468"/>
      <c r="N6022" s="1468"/>
      <c r="O6022" s="1468"/>
      <c r="P6022" s="1468"/>
      <c r="R6022" s="1067"/>
      <c r="S6022" s="191"/>
      <c r="T6022" s="191"/>
      <c r="U6022" s="361"/>
      <c r="Z6022" s="21"/>
      <c r="AH6022"/>
    </row>
    <row r="6023" spans="1:34" ht="11.25" customHeight="1">
      <c r="A6023"/>
      <c r="B6023" s="1439" t="s">
        <v>18</v>
      </c>
      <c r="C6023" s="1440">
        <v>3315</v>
      </c>
      <c r="D6023" s="1441" t="str">
        <f t="shared" si="107"/>
        <v>NC3315</v>
      </c>
      <c r="E6023" s="1514" t="s">
        <v>123</v>
      </c>
      <c r="F6023" s="1467">
        <v>384</v>
      </c>
      <c r="G6023" s="1468">
        <v>2.52</v>
      </c>
      <c r="H6023" s="1468"/>
      <c r="I6023" s="1468"/>
      <c r="J6023" s="1468"/>
      <c r="K6023" s="1468"/>
      <c r="L6023" s="1468"/>
      <c r="M6023" s="1468"/>
      <c r="N6023" s="1468"/>
      <c r="O6023" s="1468"/>
      <c r="P6023" s="1468"/>
      <c r="R6023" s="1067"/>
      <c r="S6023" s="191"/>
      <c r="T6023" s="191"/>
      <c r="U6023" s="361"/>
      <c r="Z6023" s="21"/>
      <c r="AH6023"/>
    </row>
    <row r="6024" spans="1:34" ht="11.25" customHeight="1">
      <c r="A6024"/>
      <c r="B6024" s="1439" t="s">
        <v>18</v>
      </c>
      <c r="C6024" s="1440">
        <v>3334</v>
      </c>
      <c r="D6024" s="1441" t="str">
        <f t="shared" si="107"/>
        <v>NC3334</v>
      </c>
      <c r="E6024" s="1514" t="s">
        <v>124</v>
      </c>
      <c r="F6024" s="1467">
        <v>374</v>
      </c>
      <c r="G6024" s="1468">
        <v>2.38</v>
      </c>
      <c r="H6024" s="1468"/>
      <c r="I6024" s="1468"/>
      <c r="J6024" s="1468"/>
      <c r="K6024" s="1468"/>
      <c r="L6024" s="1468"/>
      <c r="M6024" s="1468"/>
      <c r="N6024" s="1468"/>
      <c r="O6024" s="1468"/>
      <c r="P6024" s="1468"/>
      <c r="R6024" s="1067"/>
      <c r="S6024" s="191"/>
      <c r="T6024" s="191"/>
      <c r="U6024" s="361"/>
      <c r="Z6024" s="21"/>
      <c r="AH6024"/>
    </row>
    <row r="6025" spans="1:34" ht="11.25" customHeight="1">
      <c r="A6025"/>
      <c r="B6025" s="1439" t="s">
        <v>18</v>
      </c>
      <c r="C6025" s="1440">
        <v>3336</v>
      </c>
      <c r="D6025" s="1441" t="str">
        <f t="shared" si="107"/>
        <v>NC3336</v>
      </c>
      <c r="E6025" s="1514" t="s">
        <v>123</v>
      </c>
      <c r="F6025" s="1467">
        <v>331</v>
      </c>
      <c r="G6025" s="1468">
        <v>1.75</v>
      </c>
      <c r="H6025" s="1468"/>
      <c r="I6025" s="1468"/>
      <c r="J6025" s="1468"/>
      <c r="K6025" s="1468"/>
      <c r="L6025" s="1468"/>
      <c r="M6025" s="1468"/>
      <c r="N6025" s="1468"/>
      <c r="O6025" s="1468"/>
      <c r="P6025" s="1468"/>
      <c r="R6025" s="1067"/>
      <c r="S6025" s="191"/>
      <c r="T6025" s="191"/>
      <c r="U6025" s="361"/>
      <c r="Z6025" s="21"/>
      <c r="AH6025"/>
    </row>
    <row r="6026" spans="1:34" ht="11.25" customHeight="1">
      <c r="A6026"/>
      <c r="B6026" s="1439" t="s">
        <v>18</v>
      </c>
      <c r="C6026" s="1440">
        <v>3365</v>
      </c>
      <c r="D6026" s="1441" t="str">
        <f t="shared" si="107"/>
        <v>NC3365</v>
      </c>
      <c r="E6026" s="1514" t="s">
        <v>125</v>
      </c>
      <c r="F6026" s="1467">
        <v>496</v>
      </c>
      <c r="G6026" s="1468">
        <v>4.1500000000000004</v>
      </c>
      <c r="H6026" s="1468"/>
      <c r="I6026" s="1468"/>
      <c r="J6026" s="1468"/>
      <c r="K6026" s="1468"/>
      <c r="L6026" s="1468"/>
      <c r="M6026" s="1468"/>
      <c r="N6026" s="1468"/>
      <c r="O6026" s="1468"/>
      <c r="P6026" s="1468"/>
      <c r="R6026" s="1067"/>
      <c r="S6026" s="191"/>
      <c r="T6026" s="191"/>
      <c r="U6026" s="361"/>
      <c r="Z6026" s="21"/>
      <c r="AH6026"/>
    </row>
    <row r="6027" spans="1:34" ht="11.25" customHeight="1">
      <c r="A6027"/>
      <c r="B6027" s="1439" t="s">
        <v>18</v>
      </c>
      <c r="C6027" s="1440">
        <v>3372</v>
      </c>
      <c r="D6027" s="1441" t="str">
        <f t="shared" si="107"/>
        <v>NC3372</v>
      </c>
      <c r="E6027" s="1514" t="s">
        <v>121</v>
      </c>
      <c r="F6027" s="1467">
        <v>370</v>
      </c>
      <c r="G6027" s="1468">
        <v>2.3199999999999998</v>
      </c>
      <c r="H6027" s="1468"/>
      <c r="I6027" s="1468"/>
      <c r="J6027" s="1468"/>
      <c r="K6027" s="1468"/>
      <c r="L6027" s="1468"/>
      <c r="M6027" s="1468"/>
      <c r="N6027" s="1468"/>
      <c r="O6027" s="1468"/>
      <c r="P6027" s="1468"/>
      <c r="R6027" s="1067"/>
      <c r="S6027" s="191"/>
      <c r="T6027" s="191"/>
      <c r="U6027" s="361"/>
      <c r="Z6027" s="21"/>
      <c r="AH6027"/>
    </row>
    <row r="6028" spans="1:34" ht="11.25" customHeight="1">
      <c r="A6028"/>
      <c r="B6028" s="1439" t="s">
        <v>18</v>
      </c>
      <c r="C6028" s="1440">
        <v>3373</v>
      </c>
      <c r="D6028" s="1441" t="str">
        <f t="shared" ref="D6028:D6091" si="108">B6028&amp;TEXT(C6028,"0000")</f>
        <v>NC3373</v>
      </c>
      <c r="E6028" s="1514" t="s">
        <v>123</v>
      </c>
      <c r="F6028" s="1467">
        <v>395</v>
      </c>
      <c r="G6028" s="1468">
        <v>2.68</v>
      </c>
      <c r="H6028" s="1468"/>
      <c r="I6028" s="1468"/>
      <c r="J6028" s="1468"/>
      <c r="K6028" s="1468"/>
      <c r="L6028" s="1468"/>
      <c r="M6028" s="1468"/>
      <c r="N6028" s="1468"/>
      <c r="O6028" s="1468"/>
      <c r="P6028" s="1468"/>
      <c r="R6028" s="1067"/>
      <c r="S6028" s="191"/>
      <c r="T6028" s="191"/>
      <c r="U6028" s="361"/>
      <c r="Z6028" s="21"/>
      <c r="AH6028"/>
    </row>
    <row r="6029" spans="1:34" ht="11.25" customHeight="1">
      <c r="A6029"/>
      <c r="B6029" s="1439" t="s">
        <v>18</v>
      </c>
      <c r="C6029" s="1440">
        <v>3383</v>
      </c>
      <c r="D6029" s="1441" t="str">
        <f t="shared" si="108"/>
        <v>NC3383</v>
      </c>
      <c r="E6029" s="1514" t="s">
        <v>121</v>
      </c>
      <c r="F6029" s="1467">
        <v>285</v>
      </c>
      <c r="G6029" s="1468">
        <v>1.0900000000000001</v>
      </c>
      <c r="H6029" s="1468"/>
      <c r="I6029" s="1468"/>
      <c r="J6029" s="1468"/>
      <c r="K6029" s="1468"/>
      <c r="L6029" s="1468"/>
      <c r="M6029" s="1468"/>
      <c r="N6029" s="1468"/>
      <c r="O6029" s="1468"/>
      <c r="P6029" s="1468"/>
      <c r="R6029" s="1067"/>
      <c r="S6029" s="191"/>
      <c r="T6029" s="191"/>
      <c r="U6029" s="361"/>
      <c r="Z6029" s="21"/>
      <c r="AH6029"/>
    </row>
    <row r="6030" spans="1:34" ht="11.25" customHeight="1">
      <c r="A6030"/>
      <c r="B6030" s="1439" t="s">
        <v>18</v>
      </c>
      <c r="C6030" s="1440">
        <v>3385</v>
      </c>
      <c r="D6030" s="1441" t="str">
        <f t="shared" si="108"/>
        <v>NC3385</v>
      </c>
      <c r="E6030" s="1514" t="s">
        <v>121</v>
      </c>
      <c r="F6030" s="1467">
        <v>255</v>
      </c>
      <c r="G6030" s="1468">
        <v>0.65</v>
      </c>
      <c r="H6030" s="1468"/>
      <c r="I6030" s="1468"/>
      <c r="J6030" s="1468"/>
      <c r="K6030" s="1468"/>
      <c r="L6030" s="1468"/>
      <c r="M6030" s="1468"/>
      <c r="N6030" s="1468"/>
      <c r="O6030" s="1468"/>
      <c r="P6030" s="1468"/>
      <c r="R6030" s="1067"/>
      <c r="S6030" s="191"/>
      <c r="T6030" s="191"/>
      <c r="U6030" s="361"/>
      <c r="Z6030" s="21"/>
      <c r="AH6030"/>
    </row>
    <row r="6031" spans="1:34" ht="11.25" customHeight="1">
      <c r="A6031"/>
      <c r="B6031" s="1439" t="s">
        <v>18</v>
      </c>
      <c r="C6031" s="1440">
        <v>3400</v>
      </c>
      <c r="D6031" s="1441" t="str">
        <f t="shared" si="108"/>
        <v>NC3400</v>
      </c>
      <c r="E6031" s="1514" t="s">
        <v>125</v>
      </c>
      <c r="F6031" s="1467">
        <v>369</v>
      </c>
      <c r="G6031" s="1468">
        <v>2.31</v>
      </c>
      <c r="H6031" s="1468"/>
      <c r="I6031" s="1468"/>
      <c r="J6031" s="1468"/>
      <c r="K6031" s="1468"/>
      <c r="L6031" s="1468"/>
      <c r="M6031" s="1468"/>
      <c r="N6031" s="1468"/>
      <c r="O6031" s="1468"/>
      <c r="P6031" s="1468"/>
      <c r="R6031" s="1067"/>
      <c r="S6031" s="191"/>
      <c r="T6031" s="191"/>
      <c r="U6031" s="361"/>
      <c r="Z6031" s="21"/>
      <c r="AH6031"/>
    </row>
    <row r="6032" spans="1:34" ht="11.25" customHeight="1">
      <c r="A6032"/>
      <c r="B6032" s="1439" t="s">
        <v>18</v>
      </c>
      <c r="C6032" s="1440">
        <v>3507</v>
      </c>
      <c r="D6032" s="1441" t="str">
        <f t="shared" si="108"/>
        <v>NC3507</v>
      </c>
      <c r="E6032" s="1514" t="s">
        <v>125</v>
      </c>
      <c r="F6032" s="1467">
        <v>322</v>
      </c>
      <c r="G6032" s="1468">
        <v>1.62</v>
      </c>
      <c r="H6032" s="1468"/>
      <c r="I6032" s="1468"/>
      <c r="J6032" s="1468"/>
      <c r="K6032" s="1468"/>
      <c r="L6032" s="1468"/>
      <c r="M6032" s="1468"/>
      <c r="N6032" s="1468"/>
      <c r="O6032" s="1468"/>
      <c r="P6032" s="1468"/>
      <c r="R6032" s="1067"/>
      <c r="S6032" s="191"/>
      <c r="T6032" s="191"/>
      <c r="U6032" s="361"/>
      <c r="Z6032" s="21"/>
      <c r="AH6032"/>
    </row>
    <row r="6033" spans="1:34" ht="11.25" customHeight="1">
      <c r="A6033"/>
      <c r="B6033" s="1439" t="s">
        <v>18</v>
      </c>
      <c r="C6033" s="1440">
        <v>3515</v>
      </c>
      <c r="D6033" s="1441" t="str">
        <f t="shared" si="108"/>
        <v>NC3515</v>
      </c>
      <c r="E6033" s="1514" t="s">
        <v>125</v>
      </c>
      <c r="F6033" s="1467">
        <v>316</v>
      </c>
      <c r="G6033" s="1468">
        <v>1.54</v>
      </c>
      <c r="H6033" s="1468"/>
      <c r="I6033" s="1468"/>
      <c r="J6033" s="1468"/>
      <c r="K6033" s="1468"/>
      <c r="L6033" s="1468"/>
      <c r="M6033" s="1468"/>
      <c r="N6033" s="1468"/>
      <c r="O6033" s="1468"/>
      <c r="P6033" s="1468"/>
      <c r="R6033" s="1067"/>
      <c r="S6033" s="191"/>
      <c r="T6033" s="191"/>
      <c r="U6033" s="361"/>
      <c r="Z6033" s="21"/>
      <c r="AH6033"/>
    </row>
    <row r="6034" spans="1:34" ht="11.25" customHeight="1">
      <c r="A6034"/>
      <c r="B6034" s="1439" t="s">
        <v>18</v>
      </c>
      <c r="C6034" s="1440">
        <v>3548</v>
      </c>
      <c r="D6034" s="1441" t="str">
        <f t="shared" si="108"/>
        <v>NC3548</v>
      </c>
      <c r="E6034" s="1514" t="s">
        <v>125</v>
      </c>
      <c r="F6034" s="1467">
        <v>270</v>
      </c>
      <c r="G6034" s="1468">
        <v>0.87</v>
      </c>
      <c r="H6034" s="1468"/>
      <c r="I6034" s="1468"/>
      <c r="J6034" s="1468"/>
      <c r="K6034" s="1468"/>
      <c r="L6034" s="1468"/>
      <c r="M6034" s="1468"/>
      <c r="N6034" s="1468"/>
      <c r="O6034" s="1468"/>
      <c r="P6034" s="1468"/>
      <c r="R6034" s="1067"/>
      <c r="S6034" s="191"/>
      <c r="T6034" s="191"/>
      <c r="U6034" s="361"/>
      <c r="Z6034" s="21"/>
      <c r="AH6034"/>
    </row>
    <row r="6035" spans="1:34" ht="11.25" customHeight="1">
      <c r="A6035"/>
      <c r="B6035" s="1439" t="s">
        <v>18</v>
      </c>
      <c r="C6035" s="1440">
        <v>3559</v>
      </c>
      <c r="D6035" s="1441" t="str">
        <f t="shared" si="108"/>
        <v>NC3559</v>
      </c>
      <c r="E6035" s="1514" t="s">
        <v>125</v>
      </c>
      <c r="F6035" s="1467">
        <v>328</v>
      </c>
      <c r="G6035" s="1468">
        <v>1.71</v>
      </c>
      <c r="H6035" s="1468"/>
      <c r="I6035" s="1468"/>
      <c r="J6035" s="1468"/>
      <c r="K6035" s="1468"/>
      <c r="L6035" s="1468"/>
      <c r="M6035" s="1468"/>
      <c r="N6035" s="1468"/>
      <c r="O6035" s="1468"/>
      <c r="P6035" s="1468"/>
      <c r="R6035" s="1067"/>
      <c r="S6035" s="191"/>
      <c r="T6035" s="191"/>
      <c r="U6035" s="361"/>
      <c r="Z6035" s="21"/>
      <c r="AH6035"/>
    </row>
    <row r="6036" spans="1:34" ht="11.25" customHeight="1">
      <c r="A6036"/>
      <c r="B6036" s="1439" t="s">
        <v>18</v>
      </c>
      <c r="C6036" s="1440">
        <v>3574</v>
      </c>
      <c r="D6036" s="1441" t="str">
        <f t="shared" si="108"/>
        <v>NC3574</v>
      </c>
      <c r="E6036" s="1514" t="s">
        <v>125</v>
      </c>
      <c r="F6036" s="1467">
        <v>257</v>
      </c>
      <c r="G6036" s="1468">
        <v>0.68</v>
      </c>
      <c r="H6036" s="1468"/>
      <c r="I6036" s="1468"/>
      <c r="J6036" s="1468"/>
      <c r="K6036" s="1468"/>
      <c r="L6036" s="1468"/>
      <c r="M6036" s="1468"/>
      <c r="N6036" s="1468"/>
      <c r="O6036" s="1468"/>
      <c r="P6036" s="1468"/>
      <c r="R6036" s="1067"/>
      <c r="S6036" s="191"/>
      <c r="T6036" s="191"/>
      <c r="U6036" s="361"/>
      <c r="Z6036" s="21"/>
      <c r="AH6036"/>
    </row>
    <row r="6037" spans="1:34" ht="11.25" customHeight="1">
      <c r="A6037"/>
      <c r="B6037" s="1439" t="s">
        <v>18</v>
      </c>
      <c r="C6037" s="1440">
        <v>3581</v>
      </c>
      <c r="D6037" s="1441" t="str">
        <f t="shared" si="108"/>
        <v>NC3581</v>
      </c>
      <c r="E6037" s="1514" t="s">
        <v>125</v>
      </c>
      <c r="F6037" s="1467">
        <v>276</v>
      </c>
      <c r="G6037" s="1468">
        <v>0.96</v>
      </c>
      <c r="H6037" s="1468"/>
      <c r="I6037" s="1468"/>
      <c r="J6037" s="1468"/>
      <c r="K6037" s="1468"/>
      <c r="L6037" s="1468"/>
      <c r="M6037" s="1468"/>
      <c r="N6037" s="1468"/>
      <c r="O6037" s="1468"/>
      <c r="P6037" s="1468"/>
      <c r="R6037" s="1067"/>
      <c r="S6037" s="191"/>
      <c r="T6037" s="191"/>
      <c r="U6037" s="361"/>
      <c r="Z6037" s="21"/>
      <c r="AH6037"/>
    </row>
    <row r="6038" spans="1:34" ht="11.25" customHeight="1">
      <c r="A6038"/>
      <c r="B6038" s="1439" t="s">
        <v>18</v>
      </c>
      <c r="C6038" s="1440">
        <v>3612</v>
      </c>
      <c r="D6038" s="1441" t="str">
        <f t="shared" si="108"/>
        <v>NC3612</v>
      </c>
      <c r="E6038" s="1514" t="s">
        <v>125</v>
      </c>
      <c r="F6038" s="1467">
        <v>296</v>
      </c>
      <c r="G6038" s="1468">
        <v>1.25</v>
      </c>
      <c r="H6038" s="1468"/>
      <c r="I6038" s="1468"/>
      <c r="J6038" s="1468"/>
      <c r="K6038" s="1468"/>
      <c r="L6038" s="1468"/>
      <c r="M6038" s="1468"/>
      <c r="N6038" s="1468"/>
      <c r="O6038" s="1468"/>
      <c r="P6038" s="1468"/>
      <c r="R6038" s="1067"/>
      <c r="S6038" s="191"/>
      <c r="T6038" s="191"/>
      <c r="U6038" s="361"/>
      <c r="Z6038" s="21"/>
      <c r="AH6038"/>
    </row>
    <row r="6039" spans="1:34" ht="11.25" customHeight="1">
      <c r="A6039"/>
      <c r="B6039" s="1439" t="s">
        <v>18</v>
      </c>
      <c r="C6039" s="1440">
        <v>3620</v>
      </c>
      <c r="D6039" s="1441" t="str">
        <f t="shared" si="108"/>
        <v>NC3620</v>
      </c>
      <c r="E6039" s="1514" t="s">
        <v>122</v>
      </c>
      <c r="F6039" s="1467">
        <v>401</v>
      </c>
      <c r="G6039" s="1468">
        <v>2.77</v>
      </c>
      <c r="H6039" s="1468"/>
      <c r="I6039" s="1468"/>
      <c r="J6039" s="1468"/>
      <c r="K6039" s="1468"/>
      <c r="L6039" s="1468"/>
      <c r="M6039" s="1468"/>
      <c r="N6039" s="1468"/>
      <c r="O6039" s="1468"/>
      <c r="P6039" s="1468"/>
      <c r="R6039" s="1067"/>
      <c r="S6039" s="191"/>
      <c r="T6039" s="191"/>
      <c r="U6039" s="361"/>
      <c r="Z6039" s="21"/>
      <c r="AH6039"/>
    </row>
    <row r="6040" spans="1:34" ht="11.25" customHeight="1">
      <c r="A6040"/>
      <c r="B6040" s="1439" t="s">
        <v>18</v>
      </c>
      <c r="C6040" s="1440">
        <v>3629</v>
      </c>
      <c r="D6040" s="1441" t="str">
        <f t="shared" si="108"/>
        <v>NC3629</v>
      </c>
      <c r="E6040" s="1514" t="s">
        <v>125</v>
      </c>
      <c r="F6040" s="1467">
        <v>286</v>
      </c>
      <c r="G6040" s="1468">
        <v>1.1000000000000001</v>
      </c>
      <c r="H6040" s="1468"/>
      <c r="I6040" s="1468"/>
      <c r="J6040" s="1468"/>
      <c r="K6040" s="1468"/>
      <c r="L6040" s="1468"/>
      <c r="M6040" s="1468"/>
      <c r="N6040" s="1468"/>
      <c r="O6040" s="1468"/>
      <c r="P6040" s="1468"/>
      <c r="R6040" s="1067"/>
      <c r="S6040" s="191"/>
      <c r="T6040" s="191"/>
      <c r="U6040" s="361"/>
      <c r="Z6040" s="21"/>
      <c r="AH6040"/>
    </row>
    <row r="6041" spans="1:34" ht="11.25" customHeight="1">
      <c r="A6041"/>
      <c r="B6041" s="1439" t="s">
        <v>18</v>
      </c>
      <c r="C6041" s="1440">
        <v>3632</v>
      </c>
      <c r="D6041" s="1441" t="str">
        <f t="shared" si="108"/>
        <v>NC3632</v>
      </c>
      <c r="E6041" s="1514" t="s">
        <v>121</v>
      </c>
      <c r="F6041" s="1467">
        <v>337</v>
      </c>
      <c r="G6041" s="1468">
        <v>1.84</v>
      </c>
      <c r="H6041" s="1468"/>
      <c r="I6041" s="1468"/>
      <c r="J6041" s="1468"/>
      <c r="K6041" s="1468"/>
      <c r="L6041" s="1468"/>
      <c r="M6041" s="1468"/>
      <c r="N6041" s="1468"/>
      <c r="O6041" s="1468"/>
      <c r="P6041" s="1468"/>
      <c r="R6041" s="1067"/>
      <c r="S6041" s="191"/>
      <c r="T6041" s="191"/>
      <c r="U6041" s="361"/>
      <c r="Z6041" s="21"/>
      <c r="AH6041"/>
    </row>
    <row r="6042" spans="1:34" ht="11.25" customHeight="1">
      <c r="A6042"/>
      <c r="B6042" s="1439" t="s">
        <v>18</v>
      </c>
      <c r="C6042" s="1440">
        <v>3634</v>
      </c>
      <c r="D6042" s="1441" t="str">
        <f t="shared" si="108"/>
        <v>NC3634</v>
      </c>
      <c r="E6042" s="1514" t="s">
        <v>125</v>
      </c>
      <c r="F6042" s="1467">
        <v>286</v>
      </c>
      <c r="G6042" s="1468">
        <v>1.1000000000000001</v>
      </c>
      <c r="H6042" s="1468"/>
      <c r="I6042" s="1468"/>
      <c r="J6042" s="1468"/>
      <c r="K6042" s="1468"/>
      <c r="L6042" s="1468"/>
      <c r="M6042" s="1468"/>
      <c r="N6042" s="1468"/>
      <c r="O6042" s="1468"/>
      <c r="P6042" s="1468"/>
      <c r="R6042" s="1067"/>
      <c r="S6042" s="191"/>
      <c r="T6042" s="191"/>
      <c r="U6042" s="361"/>
      <c r="Z6042" s="21"/>
      <c r="AH6042"/>
    </row>
    <row r="6043" spans="1:34" ht="11.25" customHeight="1">
      <c r="A6043"/>
      <c r="B6043" s="1439" t="s">
        <v>18</v>
      </c>
      <c r="C6043" s="1440">
        <v>3635</v>
      </c>
      <c r="D6043" s="1441" t="str">
        <f t="shared" si="108"/>
        <v>NC3635</v>
      </c>
      <c r="E6043" s="1514" t="s">
        <v>125</v>
      </c>
      <c r="F6043" s="1467">
        <v>308</v>
      </c>
      <c r="G6043" s="1468">
        <v>1.42</v>
      </c>
      <c r="H6043" s="1468"/>
      <c r="I6043" s="1468"/>
      <c r="J6043" s="1468"/>
      <c r="K6043" s="1468"/>
      <c r="L6043" s="1468"/>
      <c r="M6043" s="1468"/>
      <c r="N6043" s="1468"/>
      <c r="O6043" s="1468"/>
      <c r="P6043" s="1468"/>
      <c r="R6043" s="1067"/>
      <c r="S6043" s="191"/>
      <c r="T6043" s="191"/>
      <c r="U6043" s="361"/>
      <c r="Z6043" s="21"/>
      <c r="AH6043"/>
    </row>
    <row r="6044" spans="1:34" ht="11.25" customHeight="1">
      <c r="A6044"/>
      <c r="B6044" s="1439" t="s">
        <v>18</v>
      </c>
      <c r="C6044" s="1440">
        <v>3638</v>
      </c>
      <c r="D6044" s="1441" t="str">
        <f t="shared" si="108"/>
        <v>NC3638</v>
      </c>
      <c r="E6044" s="1514" t="s">
        <v>125</v>
      </c>
      <c r="F6044" s="1467">
        <v>300</v>
      </c>
      <c r="G6044" s="1468">
        <v>1.31</v>
      </c>
      <c r="H6044" s="1468"/>
      <c r="I6044" s="1468"/>
      <c r="J6044" s="1468"/>
      <c r="K6044" s="1468"/>
      <c r="L6044" s="1468"/>
      <c r="M6044" s="1468"/>
      <c r="N6044" s="1468"/>
      <c r="O6044" s="1468"/>
      <c r="P6044" s="1468"/>
      <c r="R6044" s="1067"/>
      <c r="S6044" s="191"/>
      <c r="T6044" s="191"/>
      <c r="U6044" s="361"/>
      <c r="Z6044" s="21"/>
      <c r="AH6044"/>
    </row>
    <row r="6045" spans="1:34" ht="11.25" customHeight="1">
      <c r="A6045"/>
      <c r="B6045" s="1439" t="s">
        <v>18</v>
      </c>
      <c r="C6045" s="1440">
        <v>3642</v>
      </c>
      <c r="D6045" s="1441" t="str">
        <f t="shared" si="108"/>
        <v>NC3642</v>
      </c>
      <c r="E6045" s="1514" t="s">
        <v>123</v>
      </c>
      <c r="F6045" s="1467">
        <v>274</v>
      </c>
      <c r="G6045" s="1468">
        <v>0.93</v>
      </c>
      <c r="H6045" s="1468"/>
      <c r="I6045" s="1468"/>
      <c r="J6045" s="1468"/>
      <c r="K6045" s="1468"/>
      <c r="L6045" s="1468"/>
      <c r="M6045" s="1468"/>
      <c r="N6045" s="1468"/>
      <c r="O6045" s="1468"/>
      <c r="P6045" s="1468"/>
      <c r="R6045" s="1067"/>
      <c r="S6045" s="191"/>
      <c r="T6045" s="191"/>
      <c r="U6045" s="361"/>
      <c r="Z6045" s="21"/>
      <c r="AH6045"/>
    </row>
    <row r="6046" spans="1:34" ht="11.25" customHeight="1">
      <c r="A6046"/>
      <c r="B6046" s="1439" t="s">
        <v>18</v>
      </c>
      <c r="C6046" s="1440">
        <v>3643</v>
      </c>
      <c r="D6046" s="1441" t="str">
        <f t="shared" si="108"/>
        <v>NC3643</v>
      </c>
      <c r="E6046" s="1514" t="s">
        <v>125</v>
      </c>
      <c r="F6046" s="1467">
        <v>295</v>
      </c>
      <c r="G6046" s="1468">
        <v>1.23</v>
      </c>
      <c r="H6046" s="1468"/>
      <c r="I6046" s="1468"/>
      <c r="J6046" s="1468"/>
      <c r="K6046" s="1468"/>
      <c r="L6046" s="1468"/>
      <c r="M6046" s="1468"/>
      <c r="N6046" s="1468"/>
      <c r="O6046" s="1468"/>
      <c r="P6046" s="1468"/>
      <c r="R6046" s="1067"/>
      <c r="S6046" s="191"/>
      <c r="T6046" s="191"/>
      <c r="U6046" s="361"/>
      <c r="Z6046" s="21"/>
      <c r="AH6046"/>
    </row>
    <row r="6047" spans="1:34" ht="11.25" customHeight="1">
      <c r="A6047"/>
      <c r="B6047" s="1439" t="s">
        <v>18</v>
      </c>
      <c r="C6047" s="1440">
        <v>3647</v>
      </c>
      <c r="D6047" s="1441" t="str">
        <f t="shared" si="108"/>
        <v>NC3647</v>
      </c>
      <c r="E6047" s="1514" t="s">
        <v>123</v>
      </c>
      <c r="F6047" s="1467">
        <v>330</v>
      </c>
      <c r="G6047" s="1468">
        <v>1.74</v>
      </c>
      <c r="H6047" s="1468"/>
      <c r="I6047" s="1468"/>
      <c r="J6047" s="1468"/>
      <c r="K6047" s="1468"/>
      <c r="L6047" s="1468"/>
      <c r="M6047" s="1468"/>
      <c r="N6047" s="1468"/>
      <c r="O6047" s="1468"/>
      <c r="P6047" s="1468"/>
      <c r="R6047" s="1067"/>
      <c r="S6047" s="191"/>
      <c r="T6047" s="191"/>
      <c r="U6047" s="361"/>
      <c r="Z6047" s="21"/>
      <c r="AH6047"/>
    </row>
    <row r="6048" spans="1:34" ht="11.25" customHeight="1">
      <c r="A6048"/>
      <c r="B6048" s="1439" t="s">
        <v>18</v>
      </c>
      <c r="C6048" s="1440">
        <v>3648</v>
      </c>
      <c r="D6048" s="1441" t="str">
        <f t="shared" si="108"/>
        <v>NC3648</v>
      </c>
      <c r="E6048" s="1514" t="s">
        <v>125</v>
      </c>
      <c r="F6048" s="1467">
        <v>282</v>
      </c>
      <c r="G6048" s="1468">
        <v>1.04</v>
      </c>
      <c r="H6048" s="1468"/>
      <c r="I6048" s="1468"/>
      <c r="J6048" s="1468"/>
      <c r="K6048" s="1468"/>
      <c r="L6048" s="1468"/>
      <c r="M6048" s="1468"/>
      <c r="N6048" s="1468"/>
      <c r="O6048" s="1468"/>
      <c r="P6048" s="1468"/>
      <c r="R6048" s="1067"/>
      <c r="S6048" s="191"/>
      <c r="T6048" s="191"/>
      <c r="U6048" s="361"/>
      <c r="Z6048" s="21"/>
      <c r="AH6048"/>
    </row>
    <row r="6049" spans="1:34" ht="11.25" customHeight="1">
      <c r="A6049"/>
      <c r="B6049" s="1439" t="s">
        <v>18</v>
      </c>
      <c r="C6049" s="1440">
        <v>3681</v>
      </c>
      <c r="D6049" s="1441" t="str">
        <f t="shared" si="108"/>
        <v>NC3681</v>
      </c>
      <c r="E6049" s="1514" t="s">
        <v>121</v>
      </c>
      <c r="F6049" s="1467">
        <v>250</v>
      </c>
      <c r="G6049" s="1468">
        <v>0.57999999999999996</v>
      </c>
      <c r="H6049" s="1468"/>
      <c r="I6049" s="1468"/>
      <c r="J6049" s="1468"/>
      <c r="K6049" s="1468"/>
      <c r="L6049" s="1468"/>
      <c r="M6049" s="1468"/>
      <c r="N6049" s="1468"/>
      <c r="O6049" s="1468"/>
      <c r="P6049" s="1468"/>
      <c r="R6049" s="1067"/>
      <c r="S6049" s="191"/>
      <c r="T6049" s="191"/>
      <c r="U6049" s="361"/>
      <c r="Z6049" s="21"/>
      <c r="AH6049"/>
    </row>
    <row r="6050" spans="1:34" ht="11.25" customHeight="1">
      <c r="A6050"/>
      <c r="B6050" s="1439" t="s">
        <v>18</v>
      </c>
      <c r="C6050" s="1440">
        <v>3685</v>
      </c>
      <c r="D6050" s="1441" t="str">
        <f t="shared" si="108"/>
        <v>NC3685</v>
      </c>
      <c r="E6050" s="1514" t="s">
        <v>121</v>
      </c>
      <c r="F6050" s="1467">
        <v>262</v>
      </c>
      <c r="G6050" s="1468">
        <v>0.75</v>
      </c>
      <c r="H6050" s="1468"/>
      <c r="I6050" s="1468"/>
      <c r="J6050" s="1468"/>
      <c r="K6050" s="1468"/>
      <c r="L6050" s="1468"/>
      <c r="M6050" s="1468"/>
      <c r="N6050" s="1468"/>
      <c r="O6050" s="1468"/>
      <c r="P6050" s="1468"/>
      <c r="R6050" s="1067"/>
      <c r="S6050" s="191"/>
      <c r="T6050" s="191"/>
      <c r="U6050" s="361"/>
      <c r="Z6050" s="21"/>
      <c r="AH6050"/>
    </row>
    <row r="6051" spans="1:34" ht="11.25" customHeight="1">
      <c r="A6051"/>
      <c r="B6051" s="1439" t="s">
        <v>18</v>
      </c>
      <c r="C6051" s="1440">
        <v>3719</v>
      </c>
      <c r="D6051" s="1441" t="str">
        <f t="shared" si="108"/>
        <v>NC3719</v>
      </c>
      <c r="E6051" s="1514" t="s">
        <v>122</v>
      </c>
      <c r="F6051" s="1467">
        <v>270</v>
      </c>
      <c r="G6051" s="1468">
        <v>0.87</v>
      </c>
      <c r="H6051" s="1468"/>
      <c r="I6051" s="1468"/>
      <c r="J6051" s="1468"/>
      <c r="K6051" s="1468"/>
      <c r="L6051" s="1468"/>
      <c r="M6051" s="1468"/>
      <c r="N6051" s="1468"/>
      <c r="O6051" s="1468"/>
      <c r="P6051" s="1468"/>
      <c r="R6051" s="1067"/>
      <c r="S6051" s="191"/>
      <c r="T6051" s="191"/>
      <c r="U6051" s="361"/>
      <c r="Z6051" s="21"/>
      <c r="AH6051"/>
    </row>
    <row r="6052" spans="1:34" ht="11.25" customHeight="1">
      <c r="A6052"/>
      <c r="B6052" s="1439" t="s">
        <v>18</v>
      </c>
      <c r="C6052" s="1440">
        <v>3724</v>
      </c>
      <c r="D6052" s="1441" t="str">
        <f t="shared" si="108"/>
        <v>NC3724</v>
      </c>
      <c r="E6052" s="1514" t="s">
        <v>125</v>
      </c>
      <c r="F6052" s="1467">
        <v>401</v>
      </c>
      <c r="G6052" s="1468">
        <v>2.77</v>
      </c>
      <c r="H6052" s="1468"/>
      <c r="I6052" s="1468"/>
      <c r="J6052" s="1468"/>
      <c r="K6052" s="1468"/>
      <c r="L6052" s="1468"/>
      <c r="M6052" s="1468"/>
      <c r="N6052" s="1468"/>
      <c r="O6052" s="1468"/>
      <c r="P6052" s="1468"/>
      <c r="R6052" s="1067"/>
      <c r="S6052" s="191"/>
      <c r="T6052" s="191"/>
      <c r="U6052" s="361"/>
      <c r="Z6052" s="21"/>
      <c r="AH6052"/>
    </row>
    <row r="6053" spans="1:34" ht="11.25" customHeight="1">
      <c r="A6053"/>
      <c r="B6053" s="1439" t="s">
        <v>18</v>
      </c>
      <c r="C6053" s="1440">
        <v>3726</v>
      </c>
      <c r="D6053" s="1441" t="str">
        <f t="shared" si="108"/>
        <v>NC3726</v>
      </c>
      <c r="E6053" s="1514" t="s">
        <v>123</v>
      </c>
      <c r="F6053" s="1467">
        <v>466</v>
      </c>
      <c r="G6053" s="1468">
        <v>3.71</v>
      </c>
      <c r="H6053" s="1468"/>
      <c r="I6053" s="1468"/>
      <c r="J6053" s="1468"/>
      <c r="K6053" s="1468"/>
      <c r="L6053" s="1468"/>
      <c r="M6053" s="1468"/>
      <c r="N6053" s="1468"/>
      <c r="O6053" s="1468"/>
      <c r="P6053" s="1468"/>
      <c r="R6053" s="1067"/>
      <c r="S6053" s="191"/>
      <c r="T6053" s="191"/>
      <c r="U6053" s="361"/>
      <c r="Z6053" s="21"/>
      <c r="AH6053"/>
    </row>
    <row r="6054" spans="1:34" ht="11.25" customHeight="1">
      <c r="A6054"/>
      <c r="B6054" s="1439" t="s">
        <v>18</v>
      </c>
      <c r="C6054" s="1440">
        <v>3803</v>
      </c>
      <c r="D6054" s="1441" t="str">
        <f t="shared" si="108"/>
        <v>NC3803</v>
      </c>
      <c r="E6054" s="1514" t="s">
        <v>125</v>
      </c>
      <c r="F6054" s="1467">
        <v>321</v>
      </c>
      <c r="G6054" s="1468">
        <v>1.61</v>
      </c>
      <c r="H6054" s="1468"/>
      <c r="I6054" s="1468"/>
      <c r="J6054" s="1468"/>
      <c r="K6054" s="1468"/>
      <c r="L6054" s="1468"/>
      <c r="M6054" s="1468"/>
      <c r="N6054" s="1468"/>
      <c r="O6054" s="1468"/>
      <c r="P6054" s="1468"/>
      <c r="R6054" s="1067"/>
      <c r="S6054" s="191"/>
      <c r="T6054" s="191"/>
      <c r="U6054" s="361"/>
      <c r="Z6054" s="21"/>
      <c r="AH6054"/>
    </row>
    <row r="6055" spans="1:34" ht="11.25" customHeight="1">
      <c r="A6055"/>
      <c r="B6055" s="1439" t="s">
        <v>18</v>
      </c>
      <c r="C6055" s="1440">
        <v>3807</v>
      </c>
      <c r="D6055" s="1441" t="str">
        <f t="shared" si="108"/>
        <v>NC3807</v>
      </c>
      <c r="E6055" s="1514" t="s">
        <v>125</v>
      </c>
      <c r="F6055" s="1467">
        <v>321</v>
      </c>
      <c r="G6055" s="1468">
        <v>1.61</v>
      </c>
      <c r="H6055" s="1468"/>
      <c r="I6055" s="1468"/>
      <c r="J6055" s="1468"/>
      <c r="K6055" s="1468"/>
      <c r="L6055" s="1468"/>
      <c r="M6055" s="1468"/>
      <c r="N6055" s="1468"/>
      <c r="O6055" s="1468"/>
      <c r="P6055" s="1468"/>
      <c r="R6055" s="1067"/>
      <c r="S6055" s="191"/>
      <c r="T6055" s="191"/>
      <c r="U6055" s="361"/>
      <c r="Z6055" s="21"/>
      <c r="AH6055"/>
    </row>
    <row r="6056" spans="1:34" ht="11.25" customHeight="1">
      <c r="A6056"/>
      <c r="B6056" s="1439" t="s">
        <v>18</v>
      </c>
      <c r="C6056" s="1440">
        <v>3808</v>
      </c>
      <c r="D6056" s="1441" t="str">
        <f t="shared" si="108"/>
        <v>NC3808</v>
      </c>
      <c r="E6056" s="1514" t="s">
        <v>125</v>
      </c>
      <c r="F6056" s="1467">
        <v>457</v>
      </c>
      <c r="G6056" s="1468">
        <v>3.58</v>
      </c>
      <c r="H6056" s="1468"/>
      <c r="I6056" s="1468"/>
      <c r="J6056" s="1468"/>
      <c r="K6056" s="1468"/>
      <c r="L6056" s="1468"/>
      <c r="M6056" s="1468"/>
      <c r="N6056" s="1468"/>
      <c r="O6056" s="1468"/>
      <c r="P6056" s="1468"/>
      <c r="R6056" s="1067"/>
      <c r="S6056" s="191"/>
      <c r="T6056" s="191"/>
      <c r="U6056" s="361"/>
      <c r="Z6056" s="21"/>
      <c r="AH6056"/>
    </row>
    <row r="6057" spans="1:34" ht="11.25" customHeight="1">
      <c r="A6057"/>
      <c r="B6057" s="1439" t="s">
        <v>18</v>
      </c>
      <c r="C6057" s="1440">
        <v>3821</v>
      </c>
      <c r="D6057" s="1441" t="str">
        <f t="shared" si="108"/>
        <v>NC3821</v>
      </c>
      <c r="E6057" s="1514" t="s">
        <v>124</v>
      </c>
      <c r="F6057" s="1467">
        <v>507</v>
      </c>
      <c r="G6057" s="1468">
        <v>4.3099999999999996</v>
      </c>
      <c r="H6057" s="1468"/>
      <c r="I6057" s="1468"/>
      <c r="J6057" s="1468"/>
      <c r="K6057" s="1468"/>
      <c r="L6057" s="1468"/>
      <c r="M6057" s="1468"/>
      <c r="N6057" s="1468"/>
      <c r="O6057" s="1468"/>
      <c r="P6057" s="1468"/>
      <c r="R6057" s="1067"/>
      <c r="S6057" s="191"/>
      <c r="T6057" s="191"/>
      <c r="U6057" s="361"/>
      <c r="Z6057" s="21"/>
      <c r="AH6057"/>
    </row>
    <row r="6058" spans="1:34" ht="11.25" customHeight="1">
      <c r="A6058"/>
      <c r="B6058" s="1439" t="s">
        <v>18</v>
      </c>
      <c r="C6058" s="1440">
        <v>3822</v>
      </c>
      <c r="D6058" s="1441" t="str">
        <f t="shared" si="108"/>
        <v>NC3822</v>
      </c>
      <c r="E6058" s="1514" t="s">
        <v>125</v>
      </c>
      <c r="F6058" s="1467">
        <v>375</v>
      </c>
      <c r="G6058" s="1468">
        <v>2.39</v>
      </c>
      <c r="H6058" s="1468"/>
      <c r="I6058" s="1468"/>
      <c r="J6058" s="1468"/>
      <c r="K6058" s="1468"/>
      <c r="L6058" s="1468"/>
      <c r="M6058" s="1468"/>
      <c r="N6058" s="1468"/>
      <c r="O6058" s="1468"/>
      <c r="P6058" s="1468"/>
      <c r="R6058" s="1067"/>
      <c r="S6058" s="191"/>
      <c r="T6058" s="191"/>
      <c r="U6058" s="361"/>
      <c r="Z6058" s="21"/>
      <c r="AH6058"/>
    </row>
    <row r="6059" spans="1:34" ht="11.25" customHeight="1">
      <c r="A6059"/>
      <c r="B6059" s="1439" t="s">
        <v>18</v>
      </c>
      <c r="C6059" s="1440">
        <v>3824</v>
      </c>
      <c r="D6059" s="1441" t="str">
        <f t="shared" si="108"/>
        <v>NC3824</v>
      </c>
      <c r="E6059" s="1514" t="s">
        <v>125</v>
      </c>
      <c r="F6059" s="1467">
        <v>415</v>
      </c>
      <c r="G6059" s="1468">
        <v>2.97</v>
      </c>
      <c r="H6059" s="1468"/>
      <c r="I6059" s="1468"/>
      <c r="J6059" s="1468"/>
      <c r="K6059" s="1468"/>
      <c r="L6059" s="1468"/>
      <c r="M6059" s="1468"/>
      <c r="N6059" s="1468"/>
      <c r="O6059" s="1468"/>
      <c r="P6059" s="1468"/>
      <c r="R6059" s="1067"/>
      <c r="S6059" s="191"/>
      <c r="T6059" s="191"/>
      <c r="U6059" s="361"/>
      <c r="Z6059" s="21"/>
      <c r="AH6059"/>
    </row>
    <row r="6060" spans="1:34" ht="11.25" customHeight="1">
      <c r="A6060"/>
      <c r="B6060" s="1439" t="s">
        <v>18</v>
      </c>
      <c r="C6060" s="1440">
        <v>3826</v>
      </c>
      <c r="D6060" s="1441" t="str">
        <f t="shared" si="108"/>
        <v>NC3826</v>
      </c>
      <c r="E6060" s="1514" t="s">
        <v>125</v>
      </c>
      <c r="F6060" s="1467">
        <v>250</v>
      </c>
      <c r="G6060" s="1468">
        <v>0.57999999999999996</v>
      </c>
      <c r="H6060" s="1468"/>
      <c r="I6060" s="1468"/>
      <c r="J6060" s="1468"/>
      <c r="K6060" s="1468"/>
      <c r="L6060" s="1468"/>
      <c r="M6060" s="1468"/>
      <c r="N6060" s="1468"/>
      <c r="O6060" s="1468"/>
      <c r="P6060" s="1468"/>
      <c r="R6060" s="1067"/>
      <c r="S6060" s="191"/>
      <c r="T6060" s="191"/>
      <c r="U6060" s="361"/>
      <c r="Z6060" s="21"/>
      <c r="AH6060"/>
    </row>
    <row r="6061" spans="1:34" ht="11.25" customHeight="1">
      <c r="A6061"/>
      <c r="B6061" s="1439" t="s">
        <v>18</v>
      </c>
      <c r="C6061" s="1440">
        <v>3827</v>
      </c>
      <c r="D6061" s="1441" t="str">
        <f t="shared" si="108"/>
        <v>NC3827</v>
      </c>
      <c r="E6061" s="1514" t="s">
        <v>125</v>
      </c>
      <c r="F6061" s="1467">
        <v>301</v>
      </c>
      <c r="G6061" s="1468">
        <v>1.32</v>
      </c>
      <c r="H6061" s="1468"/>
      <c r="I6061" s="1468"/>
      <c r="J6061" s="1468"/>
      <c r="K6061" s="1468"/>
      <c r="L6061" s="1468"/>
      <c r="M6061" s="1468"/>
      <c r="N6061" s="1468"/>
      <c r="O6061" s="1468"/>
      <c r="P6061" s="1468"/>
      <c r="R6061" s="1067"/>
      <c r="S6061" s="191"/>
      <c r="T6061" s="191"/>
      <c r="U6061" s="361"/>
      <c r="Z6061" s="21"/>
      <c r="AH6061"/>
    </row>
    <row r="6062" spans="1:34" ht="11.25" customHeight="1">
      <c r="A6062"/>
      <c r="B6062" s="1439" t="s">
        <v>18</v>
      </c>
      <c r="C6062" s="1440">
        <v>3830</v>
      </c>
      <c r="D6062" s="1441" t="str">
        <f t="shared" si="108"/>
        <v>NC3830</v>
      </c>
      <c r="E6062" s="1514" t="s">
        <v>123</v>
      </c>
      <c r="F6062" s="1467">
        <v>276</v>
      </c>
      <c r="G6062" s="1468">
        <v>0.96</v>
      </c>
      <c r="H6062" s="1468"/>
      <c r="I6062" s="1468"/>
      <c r="J6062" s="1468"/>
      <c r="K6062" s="1468"/>
      <c r="L6062" s="1468"/>
      <c r="M6062" s="1468"/>
      <c r="N6062" s="1468"/>
      <c r="O6062" s="1468"/>
      <c r="P6062" s="1468"/>
      <c r="R6062" s="1067"/>
      <c r="S6062" s="191"/>
      <c r="T6062" s="191"/>
      <c r="U6062" s="361"/>
      <c r="Z6062" s="21"/>
      <c r="AH6062"/>
    </row>
    <row r="6063" spans="1:34" ht="11.25" customHeight="1">
      <c r="A6063"/>
      <c r="B6063" s="1439" t="s">
        <v>18</v>
      </c>
      <c r="C6063" s="1440">
        <v>3851</v>
      </c>
      <c r="D6063" s="1441" t="str">
        <f t="shared" si="108"/>
        <v>NC3851</v>
      </c>
      <c r="E6063" s="1514" t="s">
        <v>124</v>
      </c>
      <c r="F6063" s="1467">
        <v>320</v>
      </c>
      <c r="G6063" s="1468">
        <v>1.6</v>
      </c>
      <c r="H6063" s="1468"/>
      <c r="I6063" s="1468"/>
      <c r="J6063" s="1468"/>
      <c r="K6063" s="1468"/>
      <c r="L6063" s="1468"/>
      <c r="M6063" s="1468"/>
      <c r="N6063" s="1468"/>
      <c r="O6063" s="1468"/>
      <c r="P6063" s="1468"/>
      <c r="R6063" s="1067"/>
      <c r="S6063" s="191"/>
      <c r="T6063" s="191"/>
      <c r="U6063" s="361"/>
      <c r="Z6063" s="21"/>
      <c r="AH6063"/>
    </row>
    <row r="6064" spans="1:34" ht="11.25" customHeight="1">
      <c r="A6064"/>
      <c r="B6064" s="1439" t="s">
        <v>18</v>
      </c>
      <c r="C6064" s="1440">
        <v>3865</v>
      </c>
      <c r="D6064" s="1441" t="str">
        <f t="shared" si="108"/>
        <v>NC3865</v>
      </c>
      <c r="E6064" s="1514" t="s">
        <v>121</v>
      </c>
      <c r="F6064" s="1467">
        <v>325</v>
      </c>
      <c r="G6064" s="1468">
        <v>1.67</v>
      </c>
      <c r="H6064" s="1468"/>
      <c r="I6064" s="1468"/>
      <c r="J6064" s="1468"/>
      <c r="K6064" s="1468"/>
      <c r="L6064" s="1468"/>
      <c r="M6064" s="1468"/>
      <c r="N6064" s="1468"/>
      <c r="O6064" s="1468"/>
      <c r="P6064" s="1468"/>
      <c r="R6064" s="1067"/>
      <c r="S6064" s="191"/>
      <c r="T6064" s="191"/>
      <c r="U6064" s="361"/>
      <c r="Z6064" s="21"/>
      <c r="AH6064"/>
    </row>
    <row r="6065" spans="1:34" ht="11.25" customHeight="1">
      <c r="A6065"/>
      <c r="B6065" s="1439" t="s">
        <v>18</v>
      </c>
      <c r="C6065" s="1440">
        <v>3881</v>
      </c>
      <c r="D6065" s="1441" t="str">
        <f t="shared" si="108"/>
        <v>NC3881</v>
      </c>
      <c r="E6065" s="1514" t="s">
        <v>122</v>
      </c>
      <c r="F6065" s="1467">
        <v>387</v>
      </c>
      <c r="G6065" s="1468">
        <v>2.57</v>
      </c>
      <c r="H6065" s="1468"/>
      <c r="I6065" s="1468"/>
      <c r="J6065" s="1468"/>
      <c r="K6065" s="1468"/>
      <c r="L6065" s="1468"/>
      <c r="M6065" s="1468"/>
      <c r="N6065" s="1468"/>
      <c r="O6065" s="1468"/>
      <c r="P6065" s="1468"/>
      <c r="R6065" s="1067"/>
      <c r="S6065" s="191"/>
      <c r="T6065" s="191"/>
      <c r="U6065" s="361"/>
      <c r="Z6065" s="21"/>
      <c r="AH6065"/>
    </row>
    <row r="6066" spans="1:34" ht="11.25" customHeight="1">
      <c r="A6066"/>
      <c r="B6066" s="1439" t="s">
        <v>18</v>
      </c>
      <c r="C6066" s="1440">
        <v>4000</v>
      </c>
      <c r="D6066" s="1441" t="str">
        <f t="shared" si="108"/>
        <v>NC4000</v>
      </c>
      <c r="E6066" s="1514" t="s">
        <v>123</v>
      </c>
      <c r="F6066" s="1467">
        <v>463</v>
      </c>
      <c r="G6066" s="1468">
        <v>3.67</v>
      </c>
      <c r="H6066" s="1468"/>
      <c r="I6066" s="1468"/>
      <c r="J6066" s="1468"/>
      <c r="K6066" s="1468"/>
      <c r="L6066" s="1468"/>
      <c r="M6066" s="1468"/>
      <c r="N6066" s="1468"/>
      <c r="O6066" s="1468"/>
      <c r="P6066" s="1468"/>
      <c r="R6066" s="1067"/>
      <c r="S6066" s="191"/>
      <c r="T6066" s="191"/>
      <c r="U6066" s="361"/>
      <c r="Z6066" s="21"/>
      <c r="AH6066"/>
    </row>
    <row r="6067" spans="1:34" ht="11.25" customHeight="1">
      <c r="A6067"/>
      <c r="B6067" s="1439" t="s">
        <v>18</v>
      </c>
      <c r="C6067" s="1440">
        <v>4021</v>
      </c>
      <c r="D6067" s="1441" t="str">
        <f t="shared" si="108"/>
        <v>NC4021</v>
      </c>
      <c r="E6067" s="1514" t="s">
        <v>124</v>
      </c>
      <c r="F6067" s="1467">
        <v>443</v>
      </c>
      <c r="G6067" s="1468">
        <v>3.38</v>
      </c>
      <c r="H6067" s="1468"/>
      <c r="I6067" s="1468"/>
      <c r="J6067" s="1468"/>
      <c r="K6067" s="1468"/>
      <c r="L6067" s="1468"/>
      <c r="M6067" s="1468"/>
      <c r="N6067" s="1468"/>
      <c r="O6067" s="1468"/>
      <c r="P6067" s="1468"/>
      <c r="R6067" s="1067"/>
      <c r="S6067" s="191"/>
      <c r="T6067" s="191"/>
      <c r="U6067" s="361"/>
      <c r="Z6067" s="21"/>
      <c r="AH6067"/>
    </row>
    <row r="6068" spans="1:34" ht="11.25" customHeight="1">
      <c r="A6068"/>
      <c r="B6068" s="1439" t="s">
        <v>18</v>
      </c>
      <c r="C6068" s="1440">
        <v>4024</v>
      </c>
      <c r="D6068" s="1441" t="str">
        <f t="shared" si="108"/>
        <v>NC4024</v>
      </c>
      <c r="E6068" s="1514" t="s">
        <v>123</v>
      </c>
      <c r="F6068" s="1467">
        <v>403</v>
      </c>
      <c r="G6068" s="1468">
        <v>2.8</v>
      </c>
      <c r="H6068" s="1468"/>
      <c r="I6068" s="1468"/>
      <c r="J6068" s="1468"/>
      <c r="K6068" s="1468"/>
      <c r="L6068" s="1468"/>
      <c r="M6068" s="1468"/>
      <c r="N6068" s="1468"/>
      <c r="O6068" s="1468"/>
      <c r="P6068" s="1468"/>
      <c r="R6068" s="1067"/>
      <c r="S6068" s="191"/>
      <c r="T6068" s="191"/>
      <c r="U6068" s="361"/>
      <c r="Z6068" s="21"/>
      <c r="AH6068"/>
    </row>
    <row r="6069" spans="1:34" ht="11.25" customHeight="1">
      <c r="A6069"/>
      <c r="B6069" s="1439" t="s">
        <v>18</v>
      </c>
      <c r="C6069" s="1440">
        <v>4034</v>
      </c>
      <c r="D6069" s="1441" t="str">
        <f t="shared" si="108"/>
        <v>NC4034</v>
      </c>
      <c r="E6069" s="1514" t="s">
        <v>125</v>
      </c>
      <c r="F6069" s="1467">
        <v>524</v>
      </c>
      <c r="G6069" s="1468">
        <v>4.55</v>
      </c>
      <c r="H6069" s="1468"/>
      <c r="I6069" s="1468"/>
      <c r="J6069" s="1468"/>
      <c r="K6069" s="1468"/>
      <c r="L6069" s="1468"/>
      <c r="M6069" s="1468"/>
      <c r="N6069" s="1468"/>
      <c r="O6069" s="1468"/>
      <c r="P6069" s="1468"/>
      <c r="R6069" s="1067"/>
      <c r="S6069" s="191"/>
      <c r="T6069" s="191"/>
      <c r="U6069" s="361"/>
      <c r="Z6069" s="21"/>
      <c r="AH6069"/>
    </row>
    <row r="6070" spans="1:34" ht="11.25" customHeight="1">
      <c r="A6070"/>
      <c r="B6070" s="1439" t="s">
        <v>18</v>
      </c>
      <c r="C6070" s="1440">
        <v>4036</v>
      </c>
      <c r="D6070" s="1441" t="str">
        <f t="shared" si="108"/>
        <v>NC4036</v>
      </c>
      <c r="E6070" s="1514" t="s">
        <v>125</v>
      </c>
      <c r="F6070" s="1467">
        <v>338</v>
      </c>
      <c r="G6070" s="1468">
        <v>1.86</v>
      </c>
      <c r="H6070" s="1468"/>
      <c r="I6070" s="1468"/>
      <c r="J6070" s="1468"/>
      <c r="K6070" s="1468"/>
      <c r="L6070" s="1468"/>
      <c r="M6070" s="1468"/>
      <c r="N6070" s="1468"/>
      <c r="O6070" s="1468"/>
      <c r="P6070" s="1468"/>
      <c r="R6070" s="1067"/>
      <c r="S6070" s="191"/>
      <c r="T6070" s="191"/>
      <c r="U6070" s="361"/>
      <c r="Z6070" s="21"/>
      <c r="AH6070"/>
    </row>
    <row r="6071" spans="1:34" ht="11.25" customHeight="1">
      <c r="A6071"/>
      <c r="B6071" s="1439" t="s">
        <v>18</v>
      </c>
      <c r="C6071" s="1440">
        <v>4038</v>
      </c>
      <c r="D6071" s="1441" t="str">
        <f t="shared" si="108"/>
        <v>NC4038</v>
      </c>
      <c r="E6071" s="1514" t="s">
        <v>125</v>
      </c>
      <c r="F6071" s="1467">
        <v>343</v>
      </c>
      <c r="G6071" s="1468">
        <v>1.93</v>
      </c>
      <c r="H6071" s="1468"/>
      <c r="I6071" s="1468"/>
      <c r="J6071" s="1468"/>
      <c r="K6071" s="1468"/>
      <c r="L6071" s="1468"/>
      <c r="M6071" s="1468"/>
      <c r="N6071" s="1468"/>
      <c r="O6071" s="1468"/>
      <c r="P6071" s="1468"/>
      <c r="R6071" s="1067"/>
      <c r="S6071" s="191"/>
      <c r="T6071" s="191"/>
      <c r="U6071" s="361"/>
      <c r="Z6071" s="21"/>
      <c r="AH6071"/>
    </row>
    <row r="6072" spans="1:34" ht="11.25" customHeight="1">
      <c r="A6072"/>
      <c r="B6072" s="1439" t="s">
        <v>18</v>
      </c>
      <c r="C6072" s="1440">
        <v>4062</v>
      </c>
      <c r="D6072" s="1441" t="str">
        <f t="shared" si="108"/>
        <v>NC4062</v>
      </c>
      <c r="E6072" s="1514" t="s">
        <v>125</v>
      </c>
      <c r="F6072" s="1467">
        <v>357</v>
      </c>
      <c r="G6072" s="1468">
        <v>2.13</v>
      </c>
      <c r="H6072" s="1468"/>
      <c r="I6072" s="1468"/>
      <c r="J6072" s="1468"/>
      <c r="K6072" s="1468"/>
      <c r="L6072" s="1468"/>
      <c r="M6072" s="1468"/>
      <c r="N6072" s="1468"/>
      <c r="O6072" s="1468"/>
      <c r="P6072" s="1468"/>
      <c r="R6072" s="1067"/>
      <c r="S6072" s="191"/>
      <c r="T6072" s="191"/>
      <c r="U6072" s="361"/>
      <c r="Z6072" s="21"/>
      <c r="AH6072"/>
    </row>
    <row r="6073" spans="1:34" ht="11.25" customHeight="1">
      <c r="A6073"/>
      <c r="B6073" s="1439" t="s">
        <v>18</v>
      </c>
      <c r="C6073" s="1440">
        <v>4101</v>
      </c>
      <c r="D6073" s="1441" t="str">
        <f t="shared" si="108"/>
        <v>NC4101</v>
      </c>
      <c r="E6073" s="1514" t="s">
        <v>125</v>
      </c>
      <c r="F6073" s="1467">
        <v>342</v>
      </c>
      <c r="G6073" s="1468">
        <v>1.91</v>
      </c>
      <c r="H6073" s="1468"/>
      <c r="I6073" s="1468"/>
      <c r="J6073" s="1468"/>
      <c r="K6073" s="1468"/>
      <c r="L6073" s="1468"/>
      <c r="M6073" s="1468"/>
      <c r="N6073" s="1468"/>
      <c r="O6073" s="1468"/>
      <c r="P6073" s="1468"/>
      <c r="R6073" s="1067"/>
      <c r="S6073" s="191"/>
      <c r="T6073" s="191"/>
      <c r="U6073" s="361"/>
      <c r="Z6073" s="21"/>
      <c r="AH6073"/>
    </row>
    <row r="6074" spans="1:34" ht="11.25" customHeight="1">
      <c r="A6074"/>
      <c r="B6074" s="1439" t="s">
        <v>18</v>
      </c>
      <c r="C6074" s="1440">
        <v>4109</v>
      </c>
      <c r="D6074" s="1441" t="str">
        <f t="shared" si="108"/>
        <v>NC4109</v>
      </c>
      <c r="E6074" s="1514" t="s">
        <v>121</v>
      </c>
      <c r="F6074" s="1467">
        <v>250</v>
      </c>
      <c r="G6074" s="1468">
        <v>0.35</v>
      </c>
      <c r="H6074" s="1468"/>
      <c r="I6074" s="1468"/>
      <c r="J6074" s="1468"/>
      <c r="K6074" s="1468"/>
      <c r="L6074" s="1468"/>
      <c r="M6074" s="1468"/>
      <c r="N6074" s="1468"/>
      <c r="O6074" s="1468"/>
      <c r="P6074" s="1468"/>
      <c r="R6074" s="1067"/>
      <c r="S6074" s="191"/>
      <c r="T6074" s="191"/>
      <c r="U6074" s="361"/>
      <c r="Z6074" s="21"/>
      <c r="AH6074"/>
    </row>
    <row r="6075" spans="1:34" ht="11.25" customHeight="1">
      <c r="A6075"/>
      <c r="B6075" s="1439" t="s">
        <v>18</v>
      </c>
      <c r="C6075" s="1440">
        <v>4110</v>
      </c>
      <c r="D6075" s="1441" t="str">
        <f t="shared" si="108"/>
        <v>NC4110</v>
      </c>
      <c r="E6075" s="1514" t="s">
        <v>121</v>
      </c>
      <c r="F6075" s="1467">
        <v>256</v>
      </c>
      <c r="G6075" s="1468">
        <v>0.67</v>
      </c>
      <c r="H6075" s="1468"/>
      <c r="I6075" s="1468"/>
      <c r="J6075" s="1468"/>
      <c r="K6075" s="1468"/>
      <c r="L6075" s="1468"/>
      <c r="M6075" s="1468"/>
      <c r="N6075" s="1468"/>
      <c r="O6075" s="1468"/>
      <c r="P6075" s="1468"/>
      <c r="R6075" s="1067"/>
      <c r="S6075" s="191"/>
      <c r="T6075" s="191"/>
      <c r="U6075" s="361"/>
      <c r="Z6075" s="21"/>
      <c r="AH6075"/>
    </row>
    <row r="6076" spans="1:34" ht="11.25" customHeight="1">
      <c r="A6076"/>
      <c r="B6076" s="1439" t="s">
        <v>18</v>
      </c>
      <c r="C6076" s="1440">
        <v>4111</v>
      </c>
      <c r="D6076" s="1441" t="str">
        <f t="shared" si="108"/>
        <v>NC4111</v>
      </c>
      <c r="E6076" s="1514" t="s">
        <v>125</v>
      </c>
      <c r="F6076" s="1467">
        <v>292</v>
      </c>
      <c r="G6076" s="1468">
        <v>1.19</v>
      </c>
      <c r="H6076" s="1468"/>
      <c r="I6076" s="1468"/>
      <c r="J6076" s="1468"/>
      <c r="K6076" s="1468"/>
      <c r="L6076" s="1468"/>
      <c r="M6076" s="1468"/>
      <c r="N6076" s="1468"/>
      <c r="O6076" s="1468"/>
      <c r="P6076" s="1468"/>
      <c r="R6076" s="1067"/>
      <c r="S6076" s="191"/>
      <c r="T6076" s="191"/>
      <c r="U6076" s="361"/>
      <c r="Z6076" s="21"/>
      <c r="AH6076"/>
    </row>
    <row r="6077" spans="1:34" ht="11.25" customHeight="1">
      <c r="A6077"/>
      <c r="B6077" s="1439" t="s">
        <v>18</v>
      </c>
      <c r="C6077" s="1440">
        <v>4114</v>
      </c>
      <c r="D6077" s="1441" t="str">
        <f t="shared" si="108"/>
        <v>NC4114</v>
      </c>
      <c r="E6077" s="1514" t="s">
        <v>125</v>
      </c>
      <c r="F6077" s="1467">
        <v>379</v>
      </c>
      <c r="G6077" s="1468">
        <v>2.4500000000000002</v>
      </c>
      <c r="H6077" s="1468"/>
      <c r="I6077" s="1468"/>
      <c r="J6077" s="1468"/>
      <c r="K6077" s="1468"/>
      <c r="L6077" s="1468"/>
      <c r="M6077" s="1468"/>
      <c r="N6077" s="1468"/>
      <c r="O6077" s="1468"/>
      <c r="P6077" s="1468"/>
      <c r="R6077" s="1067"/>
      <c r="S6077" s="191"/>
      <c r="T6077" s="191"/>
      <c r="U6077" s="361"/>
      <c r="Z6077" s="21"/>
      <c r="AH6077"/>
    </row>
    <row r="6078" spans="1:34" ht="11.25" customHeight="1">
      <c r="A6078"/>
      <c r="B6078" s="1439" t="s">
        <v>18</v>
      </c>
      <c r="C6078" s="1440">
        <v>4130</v>
      </c>
      <c r="D6078" s="1441" t="str">
        <f t="shared" si="108"/>
        <v>NC4130</v>
      </c>
      <c r="E6078" s="1514" t="s">
        <v>125</v>
      </c>
      <c r="F6078" s="1467">
        <v>376</v>
      </c>
      <c r="G6078" s="1468">
        <v>2.41</v>
      </c>
      <c r="H6078" s="1468"/>
      <c r="I6078" s="1468"/>
      <c r="J6078" s="1468"/>
      <c r="K6078" s="1468"/>
      <c r="L6078" s="1468"/>
      <c r="M6078" s="1468"/>
      <c r="N6078" s="1468"/>
      <c r="O6078" s="1468"/>
      <c r="P6078" s="1468"/>
      <c r="R6078" s="1067"/>
      <c r="S6078" s="191"/>
      <c r="T6078" s="191"/>
      <c r="U6078" s="361"/>
      <c r="Z6078" s="21"/>
      <c r="AH6078"/>
    </row>
    <row r="6079" spans="1:34" ht="11.25" customHeight="1">
      <c r="A6079"/>
      <c r="B6079" s="1439" t="s">
        <v>18</v>
      </c>
      <c r="C6079" s="1440">
        <v>4131</v>
      </c>
      <c r="D6079" s="1441" t="str">
        <f t="shared" si="108"/>
        <v>NC4131</v>
      </c>
      <c r="E6079" s="1514" t="s">
        <v>125</v>
      </c>
      <c r="F6079" s="1467">
        <v>577</v>
      </c>
      <c r="G6079" s="1468">
        <v>5.32</v>
      </c>
      <c r="H6079" s="1468"/>
      <c r="I6079" s="1468"/>
      <c r="J6079" s="1468"/>
      <c r="K6079" s="1468"/>
      <c r="L6079" s="1468"/>
      <c r="M6079" s="1468"/>
      <c r="N6079" s="1468"/>
      <c r="O6079" s="1468"/>
      <c r="P6079" s="1468"/>
      <c r="R6079" s="1067"/>
      <c r="S6079" s="191"/>
      <c r="T6079" s="191"/>
      <c r="U6079" s="361"/>
      <c r="Z6079" s="21"/>
      <c r="AH6079"/>
    </row>
    <row r="6080" spans="1:34" ht="11.25" customHeight="1">
      <c r="A6080"/>
      <c r="B6080" s="1439" t="s">
        <v>18</v>
      </c>
      <c r="C6080" s="1440">
        <v>4133</v>
      </c>
      <c r="D6080" s="1441" t="str">
        <f t="shared" si="108"/>
        <v>NC4133</v>
      </c>
      <c r="E6080" s="1514" t="s">
        <v>125</v>
      </c>
      <c r="F6080" s="1467">
        <v>307</v>
      </c>
      <c r="G6080" s="1468">
        <v>1.41</v>
      </c>
      <c r="H6080" s="1468"/>
      <c r="I6080" s="1468"/>
      <c r="J6080" s="1468"/>
      <c r="K6080" s="1468"/>
      <c r="L6080" s="1468"/>
      <c r="M6080" s="1468"/>
      <c r="N6080" s="1468"/>
      <c r="O6080" s="1468"/>
      <c r="P6080" s="1468"/>
      <c r="R6080" s="1067"/>
      <c r="S6080" s="191"/>
      <c r="T6080" s="191"/>
      <c r="U6080" s="361"/>
      <c r="Z6080" s="21"/>
      <c r="AH6080"/>
    </row>
    <row r="6081" spans="1:34" ht="11.25" customHeight="1">
      <c r="A6081"/>
      <c r="B6081" s="1439" t="s">
        <v>18</v>
      </c>
      <c r="C6081" s="1440">
        <v>4149</v>
      </c>
      <c r="D6081" s="1441" t="str">
        <f t="shared" si="108"/>
        <v>NC4149</v>
      </c>
      <c r="E6081" s="1514" t="s">
        <v>121</v>
      </c>
      <c r="F6081" s="1467">
        <v>250</v>
      </c>
      <c r="G6081" s="1468">
        <v>0.57999999999999996</v>
      </c>
      <c r="H6081" s="1468"/>
      <c r="I6081" s="1468"/>
      <c r="J6081" s="1468"/>
      <c r="K6081" s="1468"/>
      <c r="L6081" s="1468"/>
      <c r="M6081" s="1468"/>
      <c r="N6081" s="1468"/>
      <c r="O6081" s="1468"/>
      <c r="P6081" s="1468"/>
      <c r="R6081" s="1067"/>
      <c r="S6081" s="191"/>
      <c r="T6081" s="191"/>
      <c r="U6081" s="361"/>
      <c r="Z6081" s="21"/>
      <c r="AH6081"/>
    </row>
    <row r="6082" spans="1:34" ht="11.25" customHeight="1">
      <c r="A6082"/>
      <c r="B6082" s="1439" t="s">
        <v>18</v>
      </c>
      <c r="C6082" s="1440">
        <v>4206</v>
      </c>
      <c r="D6082" s="1441" t="str">
        <f t="shared" si="108"/>
        <v>NC4206</v>
      </c>
      <c r="E6082" s="1514" t="s">
        <v>124</v>
      </c>
      <c r="F6082" s="1467">
        <v>335</v>
      </c>
      <c r="G6082" s="1468">
        <v>1.81</v>
      </c>
      <c r="H6082" s="1468"/>
      <c r="I6082" s="1468"/>
      <c r="J6082" s="1468"/>
      <c r="K6082" s="1468"/>
      <c r="L6082" s="1468"/>
      <c r="M6082" s="1468"/>
      <c r="N6082" s="1468"/>
      <c r="O6082" s="1468"/>
      <c r="P6082" s="1468"/>
      <c r="R6082" s="1067"/>
      <c r="S6082" s="191"/>
      <c r="T6082" s="191"/>
      <c r="U6082" s="361"/>
      <c r="Z6082" s="21"/>
      <c r="AH6082"/>
    </row>
    <row r="6083" spans="1:34" ht="11.25" customHeight="1">
      <c r="A6083"/>
      <c r="B6083" s="1439" t="s">
        <v>18</v>
      </c>
      <c r="C6083" s="1440">
        <v>4207</v>
      </c>
      <c r="D6083" s="1441" t="str">
        <f t="shared" si="108"/>
        <v>NC4207</v>
      </c>
      <c r="E6083" s="1514" t="s">
        <v>124</v>
      </c>
      <c r="F6083" s="1467">
        <v>328</v>
      </c>
      <c r="G6083" s="1468">
        <v>1.71</v>
      </c>
      <c r="H6083" s="1468"/>
      <c r="I6083" s="1468"/>
      <c r="J6083" s="1468"/>
      <c r="K6083" s="1468"/>
      <c r="L6083" s="1468"/>
      <c r="M6083" s="1468"/>
      <c r="N6083" s="1468"/>
      <c r="O6083" s="1468"/>
      <c r="P6083" s="1468"/>
      <c r="R6083" s="1067"/>
      <c r="S6083" s="191"/>
      <c r="T6083" s="191"/>
      <c r="U6083" s="361"/>
      <c r="Z6083" s="21"/>
      <c r="AH6083"/>
    </row>
    <row r="6084" spans="1:34" ht="11.25" customHeight="1">
      <c r="A6084"/>
      <c r="B6084" s="1439" t="s">
        <v>18</v>
      </c>
      <c r="C6084" s="1440">
        <v>4239</v>
      </c>
      <c r="D6084" s="1441" t="str">
        <f t="shared" si="108"/>
        <v>NC4239</v>
      </c>
      <c r="E6084" s="1514" t="s">
        <v>123</v>
      </c>
      <c r="F6084" s="1467">
        <v>325</v>
      </c>
      <c r="G6084" s="1468">
        <v>1.67</v>
      </c>
      <c r="H6084" s="1468"/>
      <c r="I6084" s="1468"/>
      <c r="J6084" s="1468"/>
      <c r="K6084" s="1468"/>
      <c r="L6084" s="1468"/>
      <c r="M6084" s="1468"/>
      <c r="N6084" s="1468"/>
      <c r="O6084" s="1468"/>
      <c r="P6084" s="1468"/>
      <c r="R6084" s="1067"/>
      <c r="S6084" s="191"/>
      <c r="T6084" s="191"/>
      <c r="U6084" s="361"/>
      <c r="Z6084" s="21"/>
      <c r="AH6084"/>
    </row>
    <row r="6085" spans="1:34" ht="11.25" customHeight="1">
      <c r="A6085"/>
      <c r="B6085" s="1439" t="s">
        <v>18</v>
      </c>
      <c r="C6085" s="1440">
        <v>4240</v>
      </c>
      <c r="D6085" s="1441" t="str">
        <f t="shared" si="108"/>
        <v>NC4240</v>
      </c>
      <c r="E6085" s="1514" t="s">
        <v>125</v>
      </c>
      <c r="F6085" s="1467">
        <v>382</v>
      </c>
      <c r="G6085" s="1468">
        <v>2.4900000000000002</v>
      </c>
      <c r="H6085" s="1468"/>
      <c r="I6085" s="1468"/>
      <c r="J6085" s="1468"/>
      <c r="K6085" s="1468"/>
      <c r="L6085" s="1468"/>
      <c r="M6085" s="1468"/>
      <c r="N6085" s="1468"/>
      <c r="O6085" s="1468"/>
      <c r="P6085" s="1468"/>
      <c r="R6085" s="1067"/>
      <c r="S6085" s="191"/>
      <c r="T6085" s="191"/>
      <c r="U6085" s="361"/>
      <c r="Z6085" s="21"/>
      <c r="AH6085"/>
    </row>
    <row r="6086" spans="1:34" ht="11.25" customHeight="1">
      <c r="A6086"/>
      <c r="B6086" s="1439" t="s">
        <v>18</v>
      </c>
      <c r="C6086" s="1440">
        <v>4243</v>
      </c>
      <c r="D6086" s="1441" t="str">
        <f t="shared" si="108"/>
        <v>NC4243</v>
      </c>
      <c r="E6086" s="1514" t="s">
        <v>125</v>
      </c>
      <c r="F6086" s="1467">
        <v>304</v>
      </c>
      <c r="G6086" s="1468">
        <v>1.36</v>
      </c>
      <c r="H6086" s="1468"/>
      <c r="I6086" s="1468"/>
      <c r="J6086" s="1468"/>
      <c r="K6086" s="1468"/>
      <c r="L6086" s="1468"/>
      <c r="M6086" s="1468"/>
      <c r="N6086" s="1468"/>
      <c r="O6086" s="1468"/>
      <c r="P6086" s="1468"/>
      <c r="R6086" s="1067"/>
      <c r="S6086" s="191"/>
      <c r="T6086" s="191"/>
      <c r="U6086" s="361"/>
      <c r="Z6086" s="21"/>
      <c r="AH6086"/>
    </row>
    <row r="6087" spans="1:34" ht="11.25" customHeight="1">
      <c r="A6087"/>
      <c r="B6087" s="1439" t="s">
        <v>18</v>
      </c>
      <c r="C6087" s="1440">
        <v>4244</v>
      </c>
      <c r="D6087" s="1441" t="str">
        <f t="shared" si="108"/>
        <v>NC4244</v>
      </c>
      <c r="E6087" s="1514" t="s">
        <v>125</v>
      </c>
      <c r="F6087" s="1467">
        <v>322</v>
      </c>
      <c r="G6087" s="1468">
        <v>1.62</v>
      </c>
      <c r="H6087" s="1468"/>
      <c r="I6087" s="1468"/>
      <c r="J6087" s="1468"/>
      <c r="K6087" s="1468"/>
      <c r="L6087" s="1468"/>
      <c r="M6087" s="1468"/>
      <c r="N6087" s="1468"/>
      <c r="O6087" s="1468"/>
      <c r="P6087" s="1468"/>
      <c r="R6087" s="1067"/>
      <c r="S6087" s="191"/>
      <c r="T6087" s="191"/>
      <c r="U6087" s="361"/>
      <c r="Z6087" s="21"/>
      <c r="AH6087"/>
    </row>
    <row r="6088" spans="1:34" ht="11.25" customHeight="1">
      <c r="A6088"/>
      <c r="B6088" s="1439" t="s">
        <v>18</v>
      </c>
      <c r="C6088" s="1440">
        <v>4250</v>
      </c>
      <c r="D6088" s="1441" t="str">
        <f t="shared" si="108"/>
        <v>NC4250</v>
      </c>
      <c r="E6088" s="1514" t="s">
        <v>125</v>
      </c>
      <c r="F6088" s="1467">
        <v>297</v>
      </c>
      <c r="G6088" s="1468">
        <v>1.26</v>
      </c>
      <c r="H6088" s="1468"/>
      <c r="I6088" s="1468"/>
      <c r="J6088" s="1468"/>
      <c r="K6088" s="1468"/>
      <c r="L6088" s="1468"/>
      <c r="M6088" s="1468"/>
      <c r="N6088" s="1468"/>
      <c r="O6088" s="1468"/>
      <c r="P6088" s="1468"/>
      <c r="R6088" s="1067"/>
      <c r="S6088" s="191"/>
      <c r="T6088" s="191"/>
      <c r="U6088" s="361"/>
      <c r="Z6088" s="21"/>
      <c r="AH6088"/>
    </row>
    <row r="6089" spans="1:34" ht="11.25" customHeight="1">
      <c r="A6089"/>
      <c r="B6089" s="1439" t="s">
        <v>18</v>
      </c>
      <c r="C6089" s="1440">
        <v>4251</v>
      </c>
      <c r="D6089" s="1441" t="str">
        <f t="shared" si="108"/>
        <v>NC4251</v>
      </c>
      <c r="E6089" s="1514" t="s">
        <v>125</v>
      </c>
      <c r="F6089" s="1467">
        <v>338</v>
      </c>
      <c r="G6089" s="1468">
        <v>1.86</v>
      </c>
      <c r="H6089" s="1468"/>
      <c r="I6089" s="1468"/>
      <c r="J6089" s="1468"/>
      <c r="K6089" s="1468"/>
      <c r="L6089" s="1468"/>
      <c r="M6089" s="1468"/>
      <c r="N6089" s="1468"/>
      <c r="O6089" s="1468"/>
      <c r="P6089" s="1468"/>
      <c r="R6089" s="1067"/>
      <c r="S6089" s="191"/>
      <c r="T6089" s="191"/>
      <c r="U6089" s="361"/>
      <c r="Z6089" s="21"/>
      <c r="AH6089"/>
    </row>
    <row r="6090" spans="1:34" ht="11.25" customHeight="1">
      <c r="A6090"/>
      <c r="B6090" s="1439" t="s">
        <v>18</v>
      </c>
      <c r="C6090" s="1440">
        <v>4263</v>
      </c>
      <c r="D6090" s="1441" t="str">
        <f t="shared" si="108"/>
        <v>NC4263</v>
      </c>
      <c r="E6090" s="1514" t="s">
        <v>125</v>
      </c>
      <c r="F6090" s="1467">
        <v>338</v>
      </c>
      <c r="G6090" s="1468">
        <v>1.86</v>
      </c>
      <c r="H6090" s="1468"/>
      <c r="I6090" s="1468"/>
      <c r="J6090" s="1468"/>
      <c r="K6090" s="1468"/>
      <c r="L6090" s="1468"/>
      <c r="M6090" s="1468"/>
      <c r="N6090" s="1468"/>
      <c r="O6090" s="1468"/>
      <c r="P6090" s="1468"/>
      <c r="R6090" s="1067"/>
      <c r="S6090" s="191"/>
      <c r="T6090" s="191"/>
      <c r="U6090" s="361"/>
      <c r="Z6090" s="21"/>
      <c r="AH6090"/>
    </row>
    <row r="6091" spans="1:34" ht="11.25" customHeight="1">
      <c r="A6091"/>
      <c r="B6091" s="1439" t="s">
        <v>18</v>
      </c>
      <c r="C6091" s="1440">
        <v>4273</v>
      </c>
      <c r="D6091" s="1441" t="str">
        <f t="shared" si="108"/>
        <v>NC4273</v>
      </c>
      <c r="E6091" s="1514" t="s">
        <v>125</v>
      </c>
      <c r="F6091" s="1467">
        <v>349</v>
      </c>
      <c r="G6091" s="1468">
        <v>2.02</v>
      </c>
      <c r="H6091" s="1468"/>
      <c r="I6091" s="1468"/>
      <c r="J6091" s="1468"/>
      <c r="K6091" s="1468"/>
      <c r="L6091" s="1468"/>
      <c r="M6091" s="1468"/>
      <c r="N6091" s="1468"/>
      <c r="O6091" s="1468"/>
      <c r="P6091" s="1468"/>
      <c r="R6091" s="1067"/>
      <c r="S6091" s="191"/>
      <c r="T6091" s="191"/>
      <c r="U6091" s="361"/>
      <c r="Z6091" s="21"/>
      <c r="AH6091"/>
    </row>
    <row r="6092" spans="1:34" ht="11.25" customHeight="1">
      <c r="A6092"/>
      <c r="B6092" s="1439" t="s">
        <v>18</v>
      </c>
      <c r="C6092" s="1440">
        <v>4279</v>
      </c>
      <c r="D6092" s="1441" t="str">
        <f t="shared" ref="D6092:D6155" si="109">B6092&amp;TEXT(C6092,"0000")</f>
        <v>NC4279</v>
      </c>
      <c r="E6092" s="1514" t="s">
        <v>125</v>
      </c>
      <c r="F6092" s="1467">
        <v>330</v>
      </c>
      <c r="G6092" s="1468">
        <v>1.74</v>
      </c>
      <c r="H6092" s="1468"/>
      <c r="I6092" s="1468"/>
      <c r="J6092" s="1468"/>
      <c r="K6092" s="1468"/>
      <c r="L6092" s="1468"/>
      <c r="M6092" s="1468"/>
      <c r="N6092" s="1468"/>
      <c r="O6092" s="1468"/>
      <c r="P6092" s="1468"/>
      <c r="R6092" s="1067"/>
      <c r="S6092" s="191"/>
      <c r="T6092" s="191"/>
      <c r="U6092" s="361"/>
      <c r="Z6092" s="21"/>
      <c r="AH6092"/>
    </row>
    <row r="6093" spans="1:34" ht="11.25" customHeight="1">
      <c r="A6093"/>
      <c r="B6093" s="1439" t="s">
        <v>18</v>
      </c>
      <c r="C6093" s="1440">
        <v>4283</v>
      </c>
      <c r="D6093" s="1441" t="str">
        <f t="shared" si="109"/>
        <v>NC4283</v>
      </c>
      <c r="E6093" s="1514" t="s">
        <v>125</v>
      </c>
      <c r="F6093" s="1467">
        <v>292</v>
      </c>
      <c r="G6093" s="1468">
        <v>1.19</v>
      </c>
      <c r="H6093" s="1468"/>
      <c r="I6093" s="1468"/>
      <c r="J6093" s="1468"/>
      <c r="K6093" s="1468"/>
      <c r="L6093" s="1468"/>
      <c r="M6093" s="1468"/>
      <c r="N6093" s="1468"/>
      <c r="O6093" s="1468"/>
      <c r="P6093" s="1468"/>
      <c r="R6093" s="1067"/>
      <c r="S6093" s="191"/>
      <c r="T6093" s="191"/>
      <c r="U6093" s="361"/>
      <c r="Z6093" s="21"/>
      <c r="AH6093"/>
    </row>
    <row r="6094" spans="1:34" ht="11.25" customHeight="1">
      <c r="A6094"/>
      <c r="B6094" s="1439" t="s">
        <v>18</v>
      </c>
      <c r="C6094" s="1440">
        <v>4299</v>
      </c>
      <c r="D6094" s="1441" t="str">
        <f t="shared" si="109"/>
        <v>NC4299</v>
      </c>
      <c r="E6094" s="1514" t="s">
        <v>121</v>
      </c>
      <c r="F6094" s="1467">
        <v>297</v>
      </c>
      <c r="G6094" s="1468">
        <v>1.26</v>
      </c>
      <c r="H6094" s="1468"/>
      <c r="I6094" s="1468"/>
      <c r="J6094" s="1468"/>
      <c r="K6094" s="1468"/>
      <c r="L6094" s="1468"/>
      <c r="M6094" s="1468"/>
      <c r="N6094" s="1468"/>
      <c r="O6094" s="1468"/>
      <c r="P6094" s="1468"/>
      <c r="R6094" s="1067"/>
      <c r="S6094" s="191"/>
      <c r="T6094" s="191"/>
      <c r="U6094" s="361"/>
      <c r="Z6094" s="21"/>
      <c r="AH6094"/>
    </row>
    <row r="6095" spans="1:34" ht="11.25" customHeight="1">
      <c r="A6095"/>
      <c r="B6095" s="1439" t="s">
        <v>18</v>
      </c>
      <c r="C6095" s="1440">
        <v>4304</v>
      </c>
      <c r="D6095" s="1441" t="str">
        <f t="shared" si="109"/>
        <v>NC4304</v>
      </c>
      <c r="E6095" s="1514" t="s">
        <v>124</v>
      </c>
      <c r="F6095" s="1467">
        <v>434</v>
      </c>
      <c r="G6095" s="1468">
        <v>3.25</v>
      </c>
      <c r="H6095" s="1468"/>
      <c r="I6095" s="1468"/>
      <c r="J6095" s="1468"/>
      <c r="K6095" s="1468"/>
      <c r="L6095" s="1468"/>
      <c r="M6095" s="1468"/>
      <c r="N6095" s="1468"/>
      <c r="O6095" s="1468"/>
      <c r="P6095" s="1468"/>
      <c r="R6095" s="1067"/>
      <c r="S6095" s="191"/>
      <c r="T6095" s="191"/>
      <c r="U6095" s="361"/>
      <c r="Z6095" s="21"/>
      <c r="AH6095"/>
    </row>
    <row r="6096" spans="1:34" ht="11.25" customHeight="1">
      <c r="A6096"/>
      <c r="B6096" s="1439" t="s">
        <v>18</v>
      </c>
      <c r="C6096" s="1440">
        <v>4307</v>
      </c>
      <c r="D6096" s="1441" t="str">
        <f t="shared" si="109"/>
        <v>NC4307</v>
      </c>
      <c r="E6096" s="1514" t="s">
        <v>121</v>
      </c>
      <c r="F6096" s="1467">
        <v>299</v>
      </c>
      <c r="G6096" s="1468">
        <v>1.29</v>
      </c>
      <c r="H6096" s="1468"/>
      <c r="I6096" s="1468"/>
      <c r="J6096" s="1468"/>
      <c r="K6096" s="1468"/>
      <c r="L6096" s="1468"/>
      <c r="M6096" s="1468"/>
      <c r="N6096" s="1468"/>
      <c r="O6096" s="1468"/>
      <c r="P6096" s="1468"/>
      <c r="R6096" s="1067"/>
      <c r="S6096" s="191"/>
      <c r="T6096" s="191"/>
      <c r="U6096" s="361"/>
      <c r="Z6096" s="21"/>
      <c r="AH6096"/>
    </row>
    <row r="6097" spans="1:34" ht="11.25" customHeight="1">
      <c r="A6097"/>
      <c r="B6097" s="1439" t="s">
        <v>18</v>
      </c>
      <c r="C6097" s="1440">
        <v>4351</v>
      </c>
      <c r="D6097" s="1441" t="str">
        <f t="shared" si="109"/>
        <v>NC4351</v>
      </c>
      <c r="E6097" s="1514" t="s">
        <v>121</v>
      </c>
      <c r="F6097" s="1467">
        <v>293</v>
      </c>
      <c r="G6097" s="1468">
        <v>1.2</v>
      </c>
      <c r="H6097" s="1468"/>
      <c r="I6097" s="1468"/>
      <c r="J6097" s="1468"/>
      <c r="K6097" s="1468"/>
      <c r="L6097" s="1468"/>
      <c r="M6097" s="1468"/>
      <c r="N6097" s="1468"/>
      <c r="O6097" s="1468"/>
      <c r="P6097" s="1468"/>
      <c r="R6097" s="1067"/>
      <c r="S6097" s="191"/>
      <c r="T6097" s="191"/>
      <c r="U6097" s="361"/>
      <c r="Z6097" s="21"/>
      <c r="AH6097"/>
    </row>
    <row r="6098" spans="1:34" ht="11.25" customHeight="1">
      <c r="A6098"/>
      <c r="B6098" s="1439" t="s">
        <v>18</v>
      </c>
      <c r="C6098" s="1440">
        <v>4352</v>
      </c>
      <c r="D6098" s="1441" t="str">
        <f t="shared" si="109"/>
        <v>NC4352</v>
      </c>
      <c r="E6098" s="1514" t="s">
        <v>121</v>
      </c>
      <c r="F6098" s="1467">
        <v>288</v>
      </c>
      <c r="G6098" s="1468">
        <v>1.1299999999999999</v>
      </c>
      <c r="H6098" s="1468"/>
      <c r="I6098" s="1468"/>
      <c r="J6098" s="1468"/>
      <c r="K6098" s="1468"/>
      <c r="L6098" s="1468"/>
      <c r="M6098" s="1468"/>
      <c r="N6098" s="1468"/>
      <c r="O6098" s="1468"/>
      <c r="P6098" s="1468"/>
      <c r="R6098" s="1067"/>
      <c r="S6098" s="191"/>
      <c r="T6098" s="191"/>
      <c r="U6098" s="361"/>
      <c r="Z6098" s="21"/>
      <c r="AH6098"/>
    </row>
    <row r="6099" spans="1:34" ht="11.25" customHeight="1">
      <c r="A6099"/>
      <c r="B6099" s="1439" t="s">
        <v>18</v>
      </c>
      <c r="C6099" s="1440">
        <v>4361</v>
      </c>
      <c r="D6099" s="1441" t="str">
        <f t="shared" si="109"/>
        <v>NC4361</v>
      </c>
      <c r="E6099" s="1514" t="s">
        <v>121</v>
      </c>
      <c r="F6099" s="1467">
        <v>259</v>
      </c>
      <c r="G6099" s="1468">
        <v>0.71</v>
      </c>
      <c r="H6099" s="1468"/>
      <c r="I6099" s="1468"/>
      <c r="J6099" s="1468"/>
      <c r="K6099" s="1468"/>
      <c r="L6099" s="1468"/>
      <c r="M6099" s="1468"/>
      <c r="N6099" s="1468"/>
      <c r="O6099" s="1468"/>
      <c r="P6099" s="1468"/>
      <c r="R6099" s="1067"/>
      <c r="S6099" s="191"/>
      <c r="T6099" s="191"/>
      <c r="U6099" s="361"/>
      <c r="Z6099" s="21"/>
      <c r="AH6099"/>
    </row>
    <row r="6100" spans="1:34" ht="11.25" customHeight="1">
      <c r="A6100"/>
      <c r="B6100" s="1439" t="s">
        <v>18</v>
      </c>
      <c r="C6100" s="1440">
        <v>4410</v>
      </c>
      <c r="D6100" s="1441" t="str">
        <f t="shared" si="109"/>
        <v>NC4410</v>
      </c>
      <c r="E6100" s="1514" t="s">
        <v>123</v>
      </c>
      <c r="F6100" s="1467">
        <v>364</v>
      </c>
      <c r="G6100" s="1468">
        <v>2.23</v>
      </c>
      <c r="H6100" s="1468"/>
      <c r="I6100" s="1468"/>
      <c r="J6100" s="1468"/>
      <c r="K6100" s="1468"/>
      <c r="L6100" s="1468"/>
      <c r="M6100" s="1468"/>
      <c r="N6100" s="1468"/>
      <c r="O6100" s="1468"/>
      <c r="P6100" s="1468"/>
      <c r="R6100" s="1067"/>
      <c r="S6100" s="191"/>
      <c r="T6100" s="191"/>
      <c r="U6100" s="361"/>
      <c r="Z6100" s="21"/>
      <c r="AH6100"/>
    </row>
    <row r="6101" spans="1:34" ht="11.25" customHeight="1">
      <c r="A6101"/>
      <c r="B6101" s="1439" t="s">
        <v>18</v>
      </c>
      <c r="C6101" s="1440">
        <v>4420</v>
      </c>
      <c r="D6101" s="1441" t="str">
        <f t="shared" si="109"/>
        <v>NC4420</v>
      </c>
      <c r="E6101" s="1514" t="s">
        <v>123</v>
      </c>
      <c r="F6101" s="1467">
        <v>475</v>
      </c>
      <c r="G6101" s="1468">
        <v>3.84</v>
      </c>
      <c r="H6101" s="1468"/>
      <c r="I6101" s="1468"/>
      <c r="J6101" s="1468"/>
      <c r="K6101" s="1468"/>
      <c r="L6101" s="1468"/>
      <c r="M6101" s="1468"/>
      <c r="N6101" s="1468"/>
      <c r="O6101" s="1468"/>
      <c r="P6101" s="1468"/>
      <c r="R6101" s="1067"/>
      <c r="S6101" s="191"/>
      <c r="T6101" s="191"/>
      <c r="U6101" s="361"/>
      <c r="Z6101" s="21"/>
      <c r="AH6101"/>
    </row>
    <row r="6102" spans="1:34" ht="11.25" customHeight="1">
      <c r="A6102"/>
      <c r="B6102" s="1439" t="s">
        <v>18</v>
      </c>
      <c r="C6102" s="1440">
        <v>4431</v>
      </c>
      <c r="D6102" s="1441" t="str">
        <f t="shared" si="109"/>
        <v>NC4431</v>
      </c>
      <c r="E6102" s="1514" t="s">
        <v>125</v>
      </c>
      <c r="F6102" s="1467">
        <v>284</v>
      </c>
      <c r="G6102" s="1468">
        <v>1.07</v>
      </c>
      <c r="H6102" s="1468"/>
      <c r="I6102" s="1468"/>
      <c r="J6102" s="1468"/>
      <c r="K6102" s="1468"/>
      <c r="L6102" s="1468"/>
      <c r="M6102" s="1468"/>
      <c r="N6102" s="1468"/>
      <c r="O6102" s="1468"/>
      <c r="P6102" s="1468"/>
      <c r="R6102" s="1067"/>
      <c r="S6102" s="191"/>
      <c r="T6102" s="191"/>
      <c r="U6102" s="361"/>
      <c r="Z6102" s="21"/>
      <c r="AH6102"/>
    </row>
    <row r="6103" spans="1:34" ht="11.25" customHeight="1">
      <c r="A6103"/>
      <c r="B6103" s="1439" t="s">
        <v>18</v>
      </c>
      <c r="C6103" s="1440">
        <v>4432</v>
      </c>
      <c r="D6103" s="1441" t="str">
        <f t="shared" si="109"/>
        <v>NC4432</v>
      </c>
      <c r="E6103" s="1514" t="s">
        <v>125</v>
      </c>
      <c r="F6103" s="1467">
        <v>257</v>
      </c>
      <c r="G6103" s="1468">
        <v>0.68</v>
      </c>
      <c r="H6103" s="1468"/>
      <c r="I6103" s="1468"/>
      <c r="J6103" s="1468"/>
      <c r="K6103" s="1468"/>
      <c r="L6103" s="1468"/>
      <c r="M6103" s="1468"/>
      <c r="N6103" s="1468"/>
      <c r="O6103" s="1468"/>
      <c r="P6103" s="1468"/>
      <c r="R6103" s="1067"/>
      <c r="S6103" s="191"/>
      <c r="T6103" s="191"/>
      <c r="U6103" s="361"/>
      <c r="Z6103" s="21"/>
      <c r="AH6103"/>
    </row>
    <row r="6104" spans="1:34" ht="11.25" customHeight="1">
      <c r="A6104"/>
      <c r="B6104" s="1439" t="s">
        <v>18</v>
      </c>
      <c r="C6104" s="1440">
        <v>4452</v>
      </c>
      <c r="D6104" s="1441" t="str">
        <f t="shared" si="109"/>
        <v>NC4452</v>
      </c>
      <c r="E6104" s="1514" t="s">
        <v>121</v>
      </c>
      <c r="F6104" s="1467">
        <v>324</v>
      </c>
      <c r="G6104" s="1468">
        <v>1.65</v>
      </c>
      <c r="H6104" s="1468"/>
      <c r="I6104" s="1468"/>
      <c r="J6104" s="1468"/>
      <c r="K6104" s="1468"/>
      <c r="L6104" s="1468"/>
      <c r="M6104" s="1468"/>
      <c r="N6104" s="1468"/>
      <c r="O6104" s="1468"/>
      <c r="P6104" s="1468"/>
      <c r="R6104" s="1067"/>
      <c r="S6104" s="191"/>
      <c r="T6104" s="191"/>
      <c r="U6104" s="361"/>
      <c r="Z6104" s="21"/>
      <c r="AH6104"/>
    </row>
    <row r="6105" spans="1:34" ht="11.25" customHeight="1">
      <c r="A6105"/>
      <c r="B6105" s="1439" t="s">
        <v>18</v>
      </c>
      <c r="C6105" s="1440">
        <v>4459</v>
      </c>
      <c r="D6105" s="1441" t="str">
        <f t="shared" si="109"/>
        <v>NC4459</v>
      </c>
      <c r="E6105" s="1514" t="s">
        <v>121</v>
      </c>
      <c r="F6105" s="1467">
        <v>344</v>
      </c>
      <c r="G6105" s="1468">
        <v>1.94</v>
      </c>
      <c r="H6105" s="1468"/>
      <c r="I6105" s="1468"/>
      <c r="J6105" s="1468"/>
      <c r="K6105" s="1468"/>
      <c r="L6105" s="1468"/>
      <c r="M6105" s="1468"/>
      <c r="N6105" s="1468"/>
      <c r="O6105" s="1468"/>
      <c r="P6105" s="1468"/>
      <c r="R6105" s="1067"/>
      <c r="S6105" s="191"/>
      <c r="T6105" s="191"/>
      <c r="U6105" s="361"/>
      <c r="Z6105" s="21"/>
      <c r="AH6105"/>
    </row>
    <row r="6106" spans="1:34" ht="11.25" customHeight="1">
      <c r="A6106"/>
      <c r="B6106" s="1439" t="s">
        <v>18</v>
      </c>
      <c r="C6106" s="1440">
        <v>4470</v>
      </c>
      <c r="D6106" s="1441" t="str">
        <f t="shared" si="109"/>
        <v>NC4470</v>
      </c>
      <c r="E6106" s="1514" t="s">
        <v>125</v>
      </c>
      <c r="F6106" s="1467">
        <v>318</v>
      </c>
      <c r="G6106" s="1468">
        <v>1.57</v>
      </c>
      <c r="H6106" s="1468"/>
      <c r="I6106" s="1468"/>
      <c r="J6106" s="1468"/>
      <c r="K6106" s="1468"/>
      <c r="L6106" s="1468"/>
      <c r="M6106" s="1468"/>
      <c r="N6106" s="1468"/>
      <c r="O6106" s="1468"/>
      <c r="P6106" s="1468"/>
      <c r="R6106" s="1067"/>
      <c r="S6106" s="191"/>
      <c r="T6106" s="191"/>
      <c r="U6106" s="361"/>
      <c r="Z6106" s="21"/>
      <c r="AH6106"/>
    </row>
    <row r="6107" spans="1:34" ht="11.25" customHeight="1">
      <c r="A6107"/>
      <c r="B6107" s="1439" t="s">
        <v>18</v>
      </c>
      <c r="C6107" s="1440">
        <v>4484</v>
      </c>
      <c r="D6107" s="1441" t="str">
        <f t="shared" si="109"/>
        <v>NC4484</v>
      </c>
      <c r="E6107" s="1514" t="s">
        <v>121</v>
      </c>
      <c r="F6107" s="1467">
        <v>333</v>
      </c>
      <c r="G6107" s="1468">
        <v>1.78</v>
      </c>
      <c r="H6107" s="1468"/>
      <c r="I6107" s="1468"/>
      <c r="J6107" s="1468"/>
      <c r="K6107" s="1468"/>
      <c r="L6107" s="1468"/>
      <c r="M6107" s="1468"/>
      <c r="N6107" s="1468"/>
      <c r="O6107" s="1468"/>
      <c r="P6107" s="1468"/>
      <c r="R6107" s="1067"/>
      <c r="S6107" s="191"/>
      <c r="T6107" s="191"/>
      <c r="U6107" s="361"/>
      <c r="Z6107" s="21"/>
      <c r="AH6107"/>
    </row>
    <row r="6108" spans="1:34" ht="11.25" customHeight="1">
      <c r="A6108"/>
      <c r="B6108" s="1439" t="s">
        <v>18</v>
      </c>
      <c r="C6108" s="1440">
        <v>4493</v>
      </c>
      <c r="D6108" s="1441" t="str">
        <f t="shared" si="109"/>
        <v>NC4493</v>
      </c>
      <c r="E6108" s="1514" t="s">
        <v>125</v>
      </c>
      <c r="F6108" s="1467">
        <v>333</v>
      </c>
      <c r="G6108" s="1468">
        <v>1.78</v>
      </c>
      <c r="H6108" s="1468"/>
      <c r="I6108" s="1468"/>
      <c r="J6108" s="1468"/>
      <c r="K6108" s="1468"/>
      <c r="L6108" s="1468"/>
      <c r="M6108" s="1468"/>
      <c r="N6108" s="1468"/>
      <c r="O6108" s="1468"/>
      <c r="P6108" s="1468"/>
      <c r="R6108" s="1067"/>
      <c r="S6108" s="191"/>
      <c r="T6108" s="191"/>
      <c r="U6108" s="361"/>
      <c r="Z6108" s="21"/>
      <c r="AH6108"/>
    </row>
    <row r="6109" spans="1:34" ht="11.25" customHeight="1">
      <c r="A6109"/>
      <c r="B6109" s="1439" t="s">
        <v>18</v>
      </c>
      <c r="C6109" s="1440">
        <v>4511</v>
      </c>
      <c r="D6109" s="1441" t="str">
        <f t="shared" si="109"/>
        <v>NC4511</v>
      </c>
      <c r="E6109" s="1514" t="s">
        <v>123</v>
      </c>
      <c r="F6109" s="1467">
        <v>250</v>
      </c>
      <c r="G6109" s="1468">
        <v>0.38</v>
      </c>
      <c r="H6109" s="1468"/>
      <c r="I6109" s="1468"/>
      <c r="J6109" s="1468"/>
      <c r="K6109" s="1468"/>
      <c r="L6109" s="1468"/>
      <c r="M6109" s="1468"/>
      <c r="N6109" s="1468"/>
      <c r="O6109" s="1468"/>
      <c r="P6109" s="1468"/>
      <c r="R6109" s="1067"/>
      <c r="S6109" s="191"/>
      <c r="T6109" s="191"/>
      <c r="U6109" s="361"/>
      <c r="Z6109" s="21"/>
      <c r="AH6109"/>
    </row>
    <row r="6110" spans="1:34" ht="11.25" customHeight="1">
      <c r="A6110"/>
      <c r="B6110" s="1439" t="s">
        <v>18</v>
      </c>
      <c r="C6110" s="1440">
        <v>4557</v>
      </c>
      <c r="D6110" s="1441" t="str">
        <f t="shared" si="109"/>
        <v>NC4557</v>
      </c>
      <c r="E6110" s="1514" t="s">
        <v>123</v>
      </c>
      <c r="F6110" s="1467">
        <v>321</v>
      </c>
      <c r="G6110" s="1468">
        <v>1.61</v>
      </c>
      <c r="H6110" s="1468"/>
      <c r="I6110" s="1468"/>
      <c r="J6110" s="1468"/>
      <c r="K6110" s="1468"/>
      <c r="L6110" s="1468"/>
      <c r="M6110" s="1468"/>
      <c r="N6110" s="1468"/>
      <c r="O6110" s="1468"/>
      <c r="P6110" s="1468"/>
      <c r="R6110" s="1067"/>
      <c r="S6110" s="191"/>
      <c r="T6110" s="191"/>
      <c r="U6110" s="361"/>
      <c r="Z6110" s="21"/>
      <c r="AH6110"/>
    </row>
    <row r="6111" spans="1:34" ht="11.25" customHeight="1">
      <c r="A6111"/>
      <c r="B6111" s="1439" t="s">
        <v>18</v>
      </c>
      <c r="C6111" s="1440">
        <v>4558</v>
      </c>
      <c r="D6111" s="1441" t="str">
        <f t="shared" si="109"/>
        <v>NC4558</v>
      </c>
      <c r="E6111" s="1514" t="s">
        <v>123</v>
      </c>
      <c r="F6111" s="1467">
        <v>302</v>
      </c>
      <c r="G6111" s="1468">
        <v>1.33</v>
      </c>
      <c r="H6111" s="1468"/>
      <c r="I6111" s="1468"/>
      <c r="J6111" s="1468"/>
      <c r="K6111" s="1468"/>
      <c r="L6111" s="1468"/>
      <c r="M6111" s="1468"/>
      <c r="N6111" s="1468"/>
      <c r="O6111" s="1468"/>
      <c r="P6111" s="1468"/>
      <c r="R6111" s="1067"/>
      <c r="S6111" s="191"/>
      <c r="T6111" s="191"/>
      <c r="U6111" s="361"/>
      <c r="Z6111" s="21"/>
      <c r="AH6111"/>
    </row>
    <row r="6112" spans="1:34" ht="11.25" customHeight="1">
      <c r="A6112"/>
      <c r="B6112" s="1439" t="s">
        <v>18</v>
      </c>
      <c r="C6112" s="1440">
        <v>4568</v>
      </c>
      <c r="D6112" s="1441" t="str">
        <f t="shared" si="109"/>
        <v>NC4568</v>
      </c>
      <c r="E6112" s="1514" t="s">
        <v>123</v>
      </c>
      <c r="F6112" s="1467">
        <v>304</v>
      </c>
      <c r="G6112" s="1468">
        <v>1.36</v>
      </c>
      <c r="H6112" s="1468"/>
      <c r="I6112" s="1468"/>
      <c r="J6112" s="1468"/>
      <c r="K6112" s="1468"/>
      <c r="L6112" s="1468"/>
      <c r="M6112" s="1468"/>
      <c r="N6112" s="1468"/>
      <c r="O6112" s="1468"/>
      <c r="P6112" s="1468"/>
      <c r="R6112" s="1067"/>
      <c r="S6112" s="191"/>
      <c r="T6112" s="191"/>
      <c r="U6112" s="361"/>
      <c r="Z6112" s="21"/>
      <c r="AH6112"/>
    </row>
    <row r="6113" spans="1:34" ht="11.25" customHeight="1">
      <c r="A6113"/>
      <c r="B6113" s="1439" t="s">
        <v>18</v>
      </c>
      <c r="C6113" s="1440">
        <v>4581</v>
      </c>
      <c r="D6113" s="1441" t="str">
        <f t="shared" si="109"/>
        <v>NC4581</v>
      </c>
      <c r="E6113" s="1514" t="s">
        <v>123</v>
      </c>
      <c r="F6113" s="1467">
        <v>262</v>
      </c>
      <c r="G6113" s="1468">
        <v>0.75</v>
      </c>
      <c r="H6113" s="1468"/>
      <c r="I6113" s="1468"/>
      <c r="J6113" s="1468"/>
      <c r="K6113" s="1468"/>
      <c r="L6113" s="1468"/>
      <c r="M6113" s="1468"/>
      <c r="N6113" s="1468"/>
      <c r="O6113" s="1468"/>
      <c r="P6113" s="1468"/>
      <c r="R6113" s="1067"/>
      <c r="S6113" s="191"/>
      <c r="T6113" s="191"/>
      <c r="U6113" s="361"/>
      <c r="Z6113" s="21"/>
      <c r="AH6113"/>
    </row>
    <row r="6114" spans="1:34" ht="11.25" customHeight="1">
      <c r="A6114"/>
      <c r="B6114" s="1439" t="s">
        <v>18</v>
      </c>
      <c r="C6114" s="1440">
        <v>4583</v>
      </c>
      <c r="D6114" s="1441" t="str">
        <f t="shared" si="109"/>
        <v>NC4583</v>
      </c>
      <c r="E6114" s="1514" t="s">
        <v>122</v>
      </c>
      <c r="F6114" s="1467">
        <v>458</v>
      </c>
      <c r="G6114" s="1468">
        <v>3.6</v>
      </c>
      <c r="H6114" s="1468"/>
      <c r="I6114" s="1468"/>
      <c r="J6114" s="1468"/>
      <c r="K6114" s="1468"/>
      <c r="L6114" s="1468"/>
      <c r="M6114" s="1468"/>
      <c r="N6114" s="1468"/>
      <c r="O6114" s="1468"/>
      <c r="P6114" s="1468"/>
      <c r="R6114" s="1067"/>
      <c r="S6114" s="191"/>
      <c r="T6114" s="191"/>
      <c r="U6114" s="361"/>
      <c r="Z6114" s="21"/>
      <c r="AH6114"/>
    </row>
    <row r="6115" spans="1:34" ht="11.25" customHeight="1">
      <c r="A6115"/>
      <c r="B6115" s="1439" t="s">
        <v>18</v>
      </c>
      <c r="C6115" s="1440">
        <v>4611</v>
      </c>
      <c r="D6115" s="1441" t="str">
        <f t="shared" si="109"/>
        <v>NC4611</v>
      </c>
      <c r="E6115" s="1514" t="s">
        <v>121</v>
      </c>
      <c r="F6115" s="1467">
        <v>251</v>
      </c>
      <c r="G6115" s="1468">
        <v>0.59</v>
      </c>
      <c r="H6115" s="1468"/>
      <c r="I6115" s="1468"/>
      <c r="J6115" s="1468"/>
      <c r="K6115" s="1468"/>
      <c r="L6115" s="1468"/>
      <c r="M6115" s="1468"/>
      <c r="N6115" s="1468"/>
      <c r="O6115" s="1468"/>
      <c r="P6115" s="1468"/>
      <c r="R6115" s="1067"/>
      <c r="S6115" s="191"/>
      <c r="T6115" s="191"/>
      <c r="U6115" s="361"/>
      <c r="Z6115" s="21"/>
      <c r="AH6115"/>
    </row>
    <row r="6116" spans="1:34" ht="11.25" customHeight="1">
      <c r="A6116"/>
      <c r="B6116" s="1439" t="s">
        <v>18</v>
      </c>
      <c r="C6116" s="1440">
        <v>4635</v>
      </c>
      <c r="D6116" s="1441" t="str">
        <f t="shared" si="109"/>
        <v>NC4635</v>
      </c>
      <c r="E6116" s="1514" t="s">
        <v>122</v>
      </c>
      <c r="F6116" s="1467">
        <v>382</v>
      </c>
      <c r="G6116" s="1468">
        <v>2.4900000000000002</v>
      </c>
      <c r="H6116" s="1468"/>
      <c r="I6116" s="1468"/>
      <c r="J6116" s="1468"/>
      <c r="K6116" s="1468"/>
      <c r="L6116" s="1468"/>
      <c r="M6116" s="1468"/>
      <c r="N6116" s="1468"/>
      <c r="O6116" s="1468"/>
      <c r="P6116" s="1468"/>
      <c r="R6116" s="1067"/>
      <c r="S6116" s="191"/>
      <c r="T6116" s="191"/>
      <c r="U6116" s="361"/>
      <c r="Z6116" s="21"/>
      <c r="AH6116"/>
    </row>
    <row r="6117" spans="1:34" ht="11.25" customHeight="1">
      <c r="A6117"/>
      <c r="B6117" s="1439" t="s">
        <v>18</v>
      </c>
      <c r="C6117" s="1440">
        <v>4653</v>
      </c>
      <c r="D6117" s="1441" t="str">
        <f t="shared" si="109"/>
        <v>NC4653</v>
      </c>
      <c r="E6117" s="1514" t="s">
        <v>122</v>
      </c>
      <c r="F6117" s="1467">
        <v>306</v>
      </c>
      <c r="G6117" s="1468">
        <v>1.39</v>
      </c>
      <c r="H6117" s="1468"/>
      <c r="I6117" s="1468"/>
      <c r="J6117" s="1468"/>
      <c r="K6117" s="1468"/>
      <c r="L6117" s="1468"/>
      <c r="M6117" s="1468"/>
      <c r="N6117" s="1468"/>
      <c r="O6117" s="1468"/>
      <c r="P6117" s="1468"/>
      <c r="R6117" s="1067"/>
      <c r="S6117" s="191"/>
      <c r="T6117" s="191"/>
      <c r="U6117" s="361"/>
      <c r="Z6117" s="21"/>
      <c r="AH6117"/>
    </row>
    <row r="6118" spans="1:34" ht="11.25" customHeight="1">
      <c r="A6118"/>
      <c r="B6118" s="1439" t="s">
        <v>18</v>
      </c>
      <c r="C6118" s="1440">
        <v>4665</v>
      </c>
      <c r="D6118" s="1441" t="str">
        <f t="shared" si="109"/>
        <v>NC4665</v>
      </c>
      <c r="E6118" s="1514" t="s">
        <v>123</v>
      </c>
      <c r="F6118" s="1467">
        <v>545</v>
      </c>
      <c r="G6118" s="1468">
        <v>4.8600000000000003</v>
      </c>
      <c r="H6118" s="1468"/>
      <c r="I6118" s="1468"/>
      <c r="J6118" s="1468"/>
      <c r="K6118" s="1468"/>
      <c r="L6118" s="1468"/>
      <c r="M6118" s="1468"/>
      <c r="N6118" s="1468"/>
      <c r="O6118" s="1468"/>
      <c r="P6118" s="1468"/>
      <c r="R6118" s="1067"/>
      <c r="S6118" s="191"/>
      <c r="T6118" s="191"/>
      <c r="U6118" s="361"/>
      <c r="Z6118" s="21"/>
      <c r="AH6118"/>
    </row>
    <row r="6119" spans="1:34" ht="11.25" customHeight="1">
      <c r="A6119"/>
      <c r="B6119" s="1439" t="s">
        <v>18</v>
      </c>
      <c r="C6119" s="1440">
        <v>4683</v>
      </c>
      <c r="D6119" s="1441" t="str">
        <f t="shared" si="109"/>
        <v>NC4683</v>
      </c>
      <c r="E6119" s="1514" t="s">
        <v>125</v>
      </c>
      <c r="F6119" s="1467">
        <v>380</v>
      </c>
      <c r="G6119" s="1468">
        <v>2.4700000000000002</v>
      </c>
      <c r="H6119" s="1468"/>
      <c r="I6119" s="1468"/>
      <c r="J6119" s="1468"/>
      <c r="K6119" s="1468"/>
      <c r="L6119" s="1468"/>
      <c r="M6119" s="1468"/>
      <c r="N6119" s="1468"/>
      <c r="O6119" s="1468"/>
      <c r="P6119" s="1468"/>
      <c r="R6119" s="1067"/>
      <c r="S6119" s="191"/>
      <c r="T6119" s="191"/>
      <c r="U6119" s="361"/>
      <c r="Z6119" s="21"/>
      <c r="AH6119"/>
    </row>
    <row r="6120" spans="1:34" ht="11.25" customHeight="1">
      <c r="A6120"/>
      <c r="B6120" s="1439" t="s">
        <v>18</v>
      </c>
      <c r="C6120" s="1440">
        <v>4686</v>
      </c>
      <c r="D6120" s="1441" t="str">
        <f t="shared" si="109"/>
        <v>NC4686</v>
      </c>
      <c r="E6120" s="1514" t="s">
        <v>125</v>
      </c>
      <c r="F6120" s="1467">
        <v>304</v>
      </c>
      <c r="G6120" s="1468">
        <v>1.36</v>
      </c>
      <c r="H6120" s="1468"/>
      <c r="I6120" s="1468"/>
      <c r="J6120" s="1468"/>
      <c r="K6120" s="1468"/>
      <c r="L6120" s="1468"/>
      <c r="M6120" s="1468"/>
      <c r="N6120" s="1468"/>
      <c r="O6120" s="1468"/>
      <c r="P6120" s="1468"/>
      <c r="R6120" s="1067"/>
      <c r="S6120" s="191"/>
      <c r="T6120" s="191"/>
      <c r="U6120" s="361"/>
      <c r="Z6120" s="21"/>
      <c r="AH6120"/>
    </row>
    <row r="6121" spans="1:34" ht="11.25" customHeight="1">
      <c r="A6121"/>
      <c r="B6121" s="1439" t="s">
        <v>18</v>
      </c>
      <c r="C6121" s="1440">
        <v>4692</v>
      </c>
      <c r="D6121" s="1441" t="str">
        <f t="shared" si="109"/>
        <v>NC4692</v>
      </c>
      <c r="E6121" s="1514" t="s">
        <v>121</v>
      </c>
      <c r="F6121" s="1467">
        <v>250</v>
      </c>
      <c r="G6121" s="1468">
        <v>0.54</v>
      </c>
      <c r="H6121" s="1468"/>
      <c r="I6121" s="1468"/>
      <c r="J6121" s="1468"/>
      <c r="K6121" s="1468"/>
      <c r="L6121" s="1468"/>
      <c r="M6121" s="1468"/>
      <c r="N6121" s="1468"/>
      <c r="O6121" s="1468"/>
      <c r="P6121" s="1468"/>
      <c r="R6121" s="1067"/>
      <c r="S6121" s="191"/>
      <c r="T6121" s="191"/>
      <c r="U6121" s="361"/>
      <c r="Z6121" s="21"/>
      <c r="AH6121"/>
    </row>
    <row r="6122" spans="1:34" ht="11.25" customHeight="1">
      <c r="A6122"/>
      <c r="B6122" s="1439" t="s">
        <v>18</v>
      </c>
      <c r="C6122" s="1440">
        <v>4693</v>
      </c>
      <c r="D6122" s="1441" t="str">
        <f t="shared" si="109"/>
        <v>NC4693</v>
      </c>
      <c r="E6122" s="1514" t="s">
        <v>125</v>
      </c>
      <c r="F6122" s="1467">
        <v>256</v>
      </c>
      <c r="G6122" s="1468">
        <v>0.67</v>
      </c>
      <c r="H6122" s="1468"/>
      <c r="I6122" s="1468"/>
      <c r="J6122" s="1468"/>
      <c r="K6122" s="1468"/>
      <c r="L6122" s="1468"/>
      <c r="M6122" s="1468"/>
      <c r="N6122" s="1468"/>
      <c r="O6122" s="1468"/>
      <c r="P6122" s="1468"/>
      <c r="R6122" s="1067"/>
      <c r="S6122" s="191"/>
      <c r="T6122" s="191"/>
      <c r="U6122" s="361"/>
      <c r="Z6122" s="21"/>
      <c r="AH6122"/>
    </row>
    <row r="6123" spans="1:34" ht="11.25" customHeight="1">
      <c r="A6123"/>
      <c r="B6123" s="1439" t="s">
        <v>18</v>
      </c>
      <c r="C6123" s="1440">
        <v>4703</v>
      </c>
      <c r="D6123" s="1441" t="str">
        <f t="shared" si="109"/>
        <v>NC4703</v>
      </c>
      <c r="E6123" s="1514" t="s">
        <v>125</v>
      </c>
      <c r="F6123" s="1467">
        <v>286</v>
      </c>
      <c r="G6123" s="1468">
        <v>1.1000000000000001</v>
      </c>
      <c r="H6123" s="1468"/>
      <c r="I6123" s="1468"/>
      <c r="J6123" s="1468"/>
      <c r="K6123" s="1468"/>
      <c r="L6123" s="1468"/>
      <c r="M6123" s="1468"/>
      <c r="N6123" s="1468"/>
      <c r="O6123" s="1468"/>
      <c r="P6123" s="1468"/>
      <c r="R6123" s="1067"/>
      <c r="S6123" s="191"/>
      <c r="T6123" s="191"/>
      <c r="U6123" s="361"/>
      <c r="Z6123" s="21"/>
      <c r="AH6123"/>
    </row>
    <row r="6124" spans="1:34" ht="11.25" customHeight="1">
      <c r="A6124"/>
      <c r="B6124" s="1439" t="s">
        <v>18</v>
      </c>
      <c r="C6124" s="1440">
        <v>4717</v>
      </c>
      <c r="D6124" s="1441" t="str">
        <f t="shared" si="109"/>
        <v>NC4717</v>
      </c>
      <c r="E6124" s="1514" t="s">
        <v>125</v>
      </c>
      <c r="F6124" s="1467">
        <v>313</v>
      </c>
      <c r="G6124" s="1468">
        <v>1.49</v>
      </c>
      <c r="H6124" s="1468"/>
      <c r="I6124" s="1468"/>
      <c r="J6124" s="1468"/>
      <c r="K6124" s="1468"/>
      <c r="L6124" s="1468"/>
      <c r="M6124" s="1468"/>
      <c r="N6124" s="1468"/>
      <c r="O6124" s="1468"/>
      <c r="P6124" s="1468"/>
      <c r="R6124" s="1067"/>
      <c r="S6124" s="191"/>
      <c r="T6124" s="191"/>
      <c r="U6124" s="361"/>
      <c r="Z6124" s="21"/>
      <c r="AH6124"/>
    </row>
    <row r="6125" spans="1:34" ht="11.25" customHeight="1">
      <c r="A6125"/>
      <c r="B6125" s="1439" t="s">
        <v>18</v>
      </c>
      <c r="C6125" s="1440">
        <v>4720</v>
      </c>
      <c r="D6125" s="1441" t="str">
        <f t="shared" si="109"/>
        <v>NC4720</v>
      </c>
      <c r="E6125" s="1514" t="s">
        <v>123</v>
      </c>
      <c r="F6125" s="1467">
        <v>297</v>
      </c>
      <c r="G6125" s="1468">
        <v>1.26</v>
      </c>
      <c r="H6125" s="1468"/>
      <c r="I6125" s="1468"/>
      <c r="J6125" s="1468"/>
      <c r="K6125" s="1468"/>
      <c r="L6125" s="1468"/>
      <c r="M6125" s="1468"/>
      <c r="N6125" s="1468"/>
      <c r="O6125" s="1468"/>
      <c r="P6125" s="1468"/>
      <c r="R6125" s="1067"/>
      <c r="S6125" s="191"/>
      <c r="T6125" s="191"/>
      <c r="U6125" s="361"/>
      <c r="Z6125" s="21"/>
      <c r="AH6125"/>
    </row>
    <row r="6126" spans="1:34" ht="11.25" customHeight="1">
      <c r="A6126"/>
      <c r="B6126" s="1439" t="s">
        <v>18</v>
      </c>
      <c r="C6126" s="1440">
        <v>4740</v>
      </c>
      <c r="D6126" s="1441" t="str">
        <f t="shared" si="109"/>
        <v>NC4740</v>
      </c>
      <c r="E6126" s="1514" t="s">
        <v>122</v>
      </c>
      <c r="F6126" s="1467">
        <v>277</v>
      </c>
      <c r="G6126" s="1468">
        <v>0.97</v>
      </c>
      <c r="H6126" s="1468"/>
      <c r="I6126" s="1468"/>
      <c r="J6126" s="1468"/>
      <c r="K6126" s="1468"/>
      <c r="L6126" s="1468"/>
      <c r="M6126" s="1468"/>
      <c r="N6126" s="1468"/>
      <c r="O6126" s="1468"/>
      <c r="P6126" s="1468"/>
      <c r="R6126" s="1067"/>
      <c r="S6126" s="191"/>
      <c r="T6126" s="191"/>
      <c r="U6126" s="361"/>
      <c r="Z6126" s="21"/>
      <c r="AH6126"/>
    </row>
    <row r="6127" spans="1:34" ht="11.25" customHeight="1">
      <c r="A6127"/>
      <c r="B6127" s="1439" t="s">
        <v>18</v>
      </c>
      <c r="C6127" s="1440">
        <v>4741</v>
      </c>
      <c r="D6127" s="1441" t="str">
        <f t="shared" si="109"/>
        <v>NC4741</v>
      </c>
      <c r="E6127" s="1514" t="s">
        <v>123</v>
      </c>
      <c r="F6127" s="1467">
        <v>338</v>
      </c>
      <c r="G6127" s="1468">
        <v>1.86</v>
      </c>
      <c r="H6127" s="1468"/>
      <c r="I6127" s="1468"/>
      <c r="J6127" s="1468"/>
      <c r="K6127" s="1468"/>
      <c r="L6127" s="1468"/>
      <c r="M6127" s="1468"/>
      <c r="N6127" s="1468"/>
      <c r="O6127" s="1468"/>
      <c r="P6127" s="1468"/>
      <c r="R6127" s="1067"/>
      <c r="S6127" s="191"/>
      <c r="T6127" s="191"/>
      <c r="U6127" s="361"/>
      <c r="Z6127" s="21"/>
      <c r="AH6127"/>
    </row>
    <row r="6128" spans="1:34" ht="11.25" customHeight="1">
      <c r="A6128"/>
      <c r="B6128" s="1439" t="s">
        <v>18</v>
      </c>
      <c r="C6128" s="1440">
        <v>4751</v>
      </c>
      <c r="D6128" s="1441" t="str">
        <f t="shared" si="109"/>
        <v>NC4751</v>
      </c>
      <c r="E6128" s="1514" t="s">
        <v>123</v>
      </c>
      <c r="F6128" s="1467">
        <v>319</v>
      </c>
      <c r="G6128" s="1468">
        <v>1.58</v>
      </c>
      <c r="H6128" s="1468"/>
      <c r="I6128" s="1468"/>
      <c r="J6128" s="1468"/>
      <c r="K6128" s="1468"/>
      <c r="L6128" s="1468"/>
      <c r="M6128" s="1468"/>
      <c r="N6128" s="1468"/>
      <c r="O6128" s="1468"/>
      <c r="P6128" s="1468"/>
      <c r="R6128" s="1067"/>
      <c r="S6128" s="191"/>
      <c r="T6128" s="191"/>
      <c r="U6128" s="361"/>
      <c r="Z6128" s="21"/>
      <c r="AH6128"/>
    </row>
    <row r="6129" spans="1:34" ht="11.25" customHeight="1">
      <c r="A6129"/>
      <c r="B6129" s="1439" t="s">
        <v>18</v>
      </c>
      <c r="C6129" s="1440">
        <v>4771</v>
      </c>
      <c r="D6129" s="1441" t="str">
        <f t="shared" si="109"/>
        <v>NC4771</v>
      </c>
      <c r="E6129" s="1514" t="s">
        <v>122</v>
      </c>
      <c r="F6129" s="1467">
        <v>333</v>
      </c>
      <c r="G6129" s="1468">
        <v>1.78</v>
      </c>
      <c r="H6129" s="1468"/>
      <c r="I6129" s="1468"/>
      <c r="J6129" s="1468"/>
      <c r="K6129" s="1468"/>
      <c r="L6129" s="1468"/>
      <c r="M6129" s="1468"/>
      <c r="N6129" s="1468"/>
      <c r="O6129" s="1468"/>
      <c r="P6129" s="1468"/>
      <c r="R6129" s="1067"/>
      <c r="S6129" s="191"/>
      <c r="T6129" s="191"/>
      <c r="U6129" s="361"/>
      <c r="Z6129" s="21"/>
      <c r="AH6129"/>
    </row>
    <row r="6130" spans="1:34" ht="11.25" customHeight="1">
      <c r="A6130"/>
      <c r="B6130" s="1439" t="s">
        <v>18</v>
      </c>
      <c r="C6130" s="1440">
        <v>4777</v>
      </c>
      <c r="D6130" s="1441" t="str">
        <f t="shared" si="109"/>
        <v>NC4777</v>
      </c>
      <c r="E6130" s="1514" t="s">
        <v>122</v>
      </c>
      <c r="F6130" s="1467">
        <v>362</v>
      </c>
      <c r="G6130" s="1468">
        <v>2.2000000000000002</v>
      </c>
      <c r="H6130" s="1468"/>
      <c r="I6130" s="1468"/>
      <c r="J6130" s="1468"/>
      <c r="K6130" s="1468"/>
      <c r="L6130" s="1468"/>
      <c r="M6130" s="1468"/>
      <c r="N6130" s="1468"/>
      <c r="O6130" s="1468"/>
      <c r="P6130" s="1468"/>
      <c r="R6130" s="1067"/>
      <c r="S6130" s="191"/>
      <c r="T6130" s="191"/>
      <c r="U6130" s="361"/>
      <c r="Z6130" s="21"/>
      <c r="AH6130"/>
    </row>
    <row r="6131" spans="1:34" ht="11.25" customHeight="1">
      <c r="A6131"/>
      <c r="B6131" s="1439" t="s">
        <v>18</v>
      </c>
      <c r="C6131" s="1440">
        <v>4825</v>
      </c>
      <c r="D6131" s="1441" t="str">
        <f t="shared" si="109"/>
        <v>NC4825</v>
      </c>
      <c r="E6131" s="1514" t="s">
        <v>123</v>
      </c>
      <c r="F6131" s="1467">
        <v>254</v>
      </c>
      <c r="G6131" s="1468">
        <v>0.64</v>
      </c>
      <c r="H6131" s="1468"/>
      <c r="I6131" s="1468"/>
      <c r="J6131" s="1468"/>
      <c r="K6131" s="1468"/>
      <c r="L6131" s="1468"/>
      <c r="M6131" s="1468"/>
      <c r="N6131" s="1468"/>
      <c r="O6131" s="1468"/>
      <c r="P6131" s="1468"/>
      <c r="R6131" s="1067"/>
      <c r="S6131" s="191"/>
      <c r="T6131" s="191"/>
      <c r="U6131" s="361"/>
      <c r="Z6131" s="21"/>
      <c r="AH6131"/>
    </row>
    <row r="6132" spans="1:34" ht="11.25" customHeight="1">
      <c r="A6132"/>
      <c r="B6132" s="1439" t="s">
        <v>18</v>
      </c>
      <c r="C6132" s="1440">
        <v>4828</v>
      </c>
      <c r="D6132" s="1441" t="str">
        <f t="shared" si="109"/>
        <v>NC4828</v>
      </c>
      <c r="E6132" s="1514" t="s">
        <v>121</v>
      </c>
      <c r="F6132" s="1467">
        <v>307</v>
      </c>
      <c r="G6132" s="1468">
        <v>1.41</v>
      </c>
      <c r="H6132" s="1468"/>
      <c r="I6132" s="1468"/>
      <c r="J6132" s="1468"/>
      <c r="K6132" s="1468"/>
      <c r="L6132" s="1468"/>
      <c r="M6132" s="1468"/>
      <c r="N6132" s="1468"/>
      <c r="O6132" s="1468"/>
      <c r="P6132" s="1468"/>
      <c r="R6132" s="1067"/>
      <c r="S6132" s="191"/>
      <c r="T6132" s="191"/>
      <c r="U6132" s="361"/>
      <c r="Z6132" s="21"/>
      <c r="AH6132"/>
    </row>
    <row r="6133" spans="1:34" ht="11.25" customHeight="1">
      <c r="A6133"/>
      <c r="B6133" s="1439" t="s">
        <v>18</v>
      </c>
      <c r="C6133" s="1440">
        <v>4829</v>
      </c>
      <c r="D6133" s="1441" t="str">
        <f t="shared" si="109"/>
        <v>NC4829</v>
      </c>
      <c r="E6133" s="1514" t="s">
        <v>123</v>
      </c>
      <c r="F6133" s="1467">
        <v>279</v>
      </c>
      <c r="G6133" s="1468">
        <v>1</v>
      </c>
      <c r="H6133" s="1468"/>
      <c r="I6133" s="1468"/>
      <c r="J6133" s="1468"/>
      <c r="K6133" s="1468"/>
      <c r="L6133" s="1468"/>
      <c r="M6133" s="1468"/>
      <c r="N6133" s="1468"/>
      <c r="O6133" s="1468"/>
      <c r="P6133" s="1468"/>
      <c r="R6133" s="1067"/>
      <c r="S6133" s="191"/>
      <c r="T6133" s="191"/>
      <c r="U6133" s="361"/>
      <c r="Z6133" s="21"/>
      <c r="AH6133"/>
    </row>
    <row r="6134" spans="1:34" ht="11.25" customHeight="1">
      <c r="A6134"/>
      <c r="B6134" s="1439" t="s">
        <v>18</v>
      </c>
      <c r="C6134" s="1440">
        <v>4902</v>
      </c>
      <c r="D6134" s="1441" t="str">
        <f t="shared" si="109"/>
        <v>NC4902</v>
      </c>
      <c r="E6134" s="1514" t="s">
        <v>125</v>
      </c>
      <c r="F6134" s="1467">
        <v>324</v>
      </c>
      <c r="G6134" s="1468">
        <v>1.65</v>
      </c>
      <c r="H6134" s="1468"/>
      <c r="I6134" s="1468"/>
      <c r="J6134" s="1468"/>
      <c r="K6134" s="1468"/>
      <c r="L6134" s="1468"/>
      <c r="M6134" s="1468"/>
      <c r="N6134" s="1468"/>
      <c r="O6134" s="1468"/>
      <c r="P6134" s="1468"/>
      <c r="R6134" s="1067"/>
      <c r="S6134" s="191"/>
      <c r="T6134" s="191"/>
      <c r="U6134" s="361"/>
      <c r="Z6134" s="21"/>
      <c r="AH6134"/>
    </row>
    <row r="6135" spans="1:34" ht="11.25" customHeight="1">
      <c r="A6135"/>
      <c r="B6135" s="1439" t="s">
        <v>18</v>
      </c>
      <c r="C6135" s="1440">
        <v>4923</v>
      </c>
      <c r="D6135" s="1441" t="str">
        <f t="shared" si="109"/>
        <v>NC4923</v>
      </c>
      <c r="E6135" s="1514" t="s">
        <v>125</v>
      </c>
      <c r="F6135" s="1467">
        <v>256</v>
      </c>
      <c r="G6135" s="1468">
        <v>0.67</v>
      </c>
      <c r="H6135" s="1468"/>
      <c r="I6135" s="1468"/>
      <c r="J6135" s="1468"/>
      <c r="K6135" s="1468"/>
      <c r="L6135" s="1468"/>
      <c r="M6135" s="1468"/>
      <c r="N6135" s="1468"/>
      <c r="O6135" s="1468"/>
      <c r="P6135" s="1468"/>
      <c r="R6135" s="1067"/>
      <c r="S6135" s="191"/>
      <c r="T6135" s="191"/>
      <c r="U6135" s="361"/>
      <c r="Z6135" s="21"/>
      <c r="AH6135"/>
    </row>
    <row r="6136" spans="1:34" ht="11.25" customHeight="1">
      <c r="A6136"/>
      <c r="B6136" s="1439" t="s">
        <v>18</v>
      </c>
      <c r="C6136" s="1440">
        <v>5020</v>
      </c>
      <c r="D6136" s="1441" t="str">
        <f t="shared" si="109"/>
        <v>NC5020</v>
      </c>
      <c r="E6136" s="1514" t="s">
        <v>123</v>
      </c>
      <c r="F6136" s="1467">
        <v>545</v>
      </c>
      <c r="G6136" s="1468">
        <v>4.8600000000000003</v>
      </c>
      <c r="H6136" s="1468"/>
      <c r="I6136" s="1468"/>
      <c r="J6136" s="1468"/>
      <c r="K6136" s="1468"/>
      <c r="L6136" s="1468"/>
      <c r="M6136" s="1468"/>
      <c r="N6136" s="1468"/>
      <c r="O6136" s="1468"/>
      <c r="P6136" s="1468"/>
      <c r="R6136" s="1067"/>
      <c r="S6136" s="191"/>
      <c r="T6136" s="191"/>
      <c r="U6136" s="361"/>
      <c r="Z6136" s="21"/>
      <c r="AH6136"/>
    </row>
    <row r="6137" spans="1:34" ht="11.25" customHeight="1">
      <c r="A6137"/>
      <c r="B6137" s="1439" t="s">
        <v>18</v>
      </c>
      <c r="C6137" s="1440">
        <v>5022</v>
      </c>
      <c r="D6137" s="1441" t="str">
        <f t="shared" si="109"/>
        <v>NC5022</v>
      </c>
      <c r="E6137" s="1514" t="s">
        <v>124</v>
      </c>
      <c r="F6137" s="1467">
        <v>613</v>
      </c>
      <c r="G6137" s="1468">
        <v>5.84</v>
      </c>
      <c r="H6137" s="1468"/>
      <c r="I6137" s="1468"/>
      <c r="J6137" s="1468"/>
      <c r="K6137" s="1468"/>
      <c r="L6137" s="1468"/>
      <c r="M6137" s="1468"/>
      <c r="N6137" s="1468"/>
      <c r="O6137" s="1468"/>
      <c r="P6137" s="1468"/>
      <c r="R6137" s="1067"/>
      <c r="S6137" s="191"/>
      <c r="T6137" s="191"/>
      <c r="U6137" s="361"/>
      <c r="Z6137" s="21"/>
      <c r="AH6137"/>
    </row>
    <row r="6138" spans="1:34" ht="11.25" customHeight="1">
      <c r="A6138"/>
      <c r="B6138" s="1439" t="s">
        <v>18</v>
      </c>
      <c r="C6138" s="1440">
        <v>5037</v>
      </c>
      <c r="D6138" s="1441" t="str">
        <f t="shared" si="109"/>
        <v>NC5037</v>
      </c>
      <c r="E6138" s="1514" t="s">
        <v>122</v>
      </c>
      <c r="F6138" s="1467">
        <v>750</v>
      </c>
      <c r="G6138" s="1468">
        <v>10.34</v>
      </c>
      <c r="H6138" s="1468"/>
      <c r="I6138" s="1468"/>
      <c r="J6138" s="1468"/>
      <c r="K6138" s="1468"/>
      <c r="L6138" s="1468"/>
      <c r="M6138" s="1468"/>
      <c r="N6138" s="1468"/>
      <c r="O6138" s="1468"/>
      <c r="P6138" s="1468"/>
      <c r="R6138" s="1067"/>
      <c r="S6138" s="191"/>
      <c r="T6138" s="191"/>
      <c r="U6138" s="361"/>
      <c r="Z6138" s="21"/>
      <c r="AH6138"/>
    </row>
    <row r="6139" spans="1:34" ht="11.25" customHeight="1">
      <c r="A6139"/>
      <c r="B6139" s="1439" t="s">
        <v>18</v>
      </c>
      <c r="C6139" s="1440">
        <v>5040</v>
      </c>
      <c r="D6139" s="1441" t="str">
        <f t="shared" si="109"/>
        <v>NC5040</v>
      </c>
      <c r="E6139" s="1514" t="s">
        <v>122</v>
      </c>
      <c r="F6139" s="1467">
        <v>725</v>
      </c>
      <c r="G6139" s="1468">
        <v>7.47</v>
      </c>
      <c r="H6139" s="1468"/>
      <c r="I6139" s="1468"/>
      <c r="J6139" s="1468"/>
      <c r="K6139" s="1468"/>
      <c r="L6139" s="1468"/>
      <c r="M6139" s="1468"/>
      <c r="N6139" s="1468"/>
      <c r="O6139" s="1468"/>
      <c r="P6139" s="1468"/>
      <c r="R6139" s="1067"/>
      <c r="S6139" s="191"/>
      <c r="T6139" s="191"/>
      <c r="U6139" s="361"/>
      <c r="Z6139" s="21"/>
      <c r="AH6139"/>
    </row>
    <row r="6140" spans="1:34" ht="11.25" customHeight="1">
      <c r="A6140"/>
      <c r="B6140" s="1439" t="s">
        <v>18</v>
      </c>
      <c r="C6140" s="1440">
        <v>5057</v>
      </c>
      <c r="D6140" s="1441" t="str">
        <f t="shared" si="109"/>
        <v>NC5057</v>
      </c>
      <c r="E6140" s="1514" t="s">
        <v>123</v>
      </c>
      <c r="F6140" s="1467">
        <v>554</v>
      </c>
      <c r="G6140" s="1468">
        <v>4.99</v>
      </c>
      <c r="H6140" s="1468"/>
      <c r="I6140" s="1468"/>
      <c r="J6140" s="1468"/>
      <c r="K6140" s="1468"/>
      <c r="L6140" s="1468"/>
      <c r="M6140" s="1468"/>
      <c r="N6140" s="1468"/>
      <c r="O6140" s="1468"/>
      <c r="P6140" s="1468"/>
      <c r="R6140" s="1067"/>
      <c r="S6140" s="191"/>
      <c r="T6140" s="191"/>
      <c r="U6140" s="361"/>
      <c r="Z6140" s="21"/>
      <c r="AH6140"/>
    </row>
    <row r="6141" spans="1:34" ht="11.25" customHeight="1">
      <c r="A6141"/>
      <c r="B6141" s="1439" t="s">
        <v>18</v>
      </c>
      <c r="C6141" s="1440">
        <v>5059</v>
      </c>
      <c r="D6141" s="1441" t="str">
        <f t="shared" si="109"/>
        <v>NC5059</v>
      </c>
      <c r="E6141" s="1514" t="s">
        <v>123</v>
      </c>
      <c r="F6141" s="1467">
        <v>750</v>
      </c>
      <c r="G6141" s="1468">
        <v>17.649999999999999</v>
      </c>
      <c r="H6141" s="1468"/>
      <c r="I6141" s="1468"/>
      <c r="J6141" s="1468"/>
      <c r="K6141" s="1468"/>
      <c r="L6141" s="1468"/>
      <c r="M6141" s="1468"/>
      <c r="N6141" s="1468"/>
      <c r="O6141" s="1468"/>
      <c r="P6141" s="1468"/>
      <c r="R6141" s="1067"/>
      <c r="S6141" s="191"/>
      <c r="T6141" s="191"/>
      <c r="U6141" s="361"/>
      <c r="Z6141" s="21"/>
      <c r="AH6141"/>
    </row>
    <row r="6142" spans="1:34" ht="11.25" customHeight="1">
      <c r="A6142"/>
      <c r="B6142" s="1439" t="s">
        <v>18</v>
      </c>
      <c r="C6142" s="1440">
        <v>5102</v>
      </c>
      <c r="D6142" s="1441" t="str">
        <f t="shared" si="109"/>
        <v>NC5102</v>
      </c>
      <c r="E6142" s="1514" t="s">
        <v>121</v>
      </c>
      <c r="F6142" s="1467">
        <v>571</v>
      </c>
      <c r="G6142" s="1468">
        <v>5.23</v>
      </c>
      <c r="H6142" s="1468"/>
      <c r="I6142" s="1468"/>
      <c r="J6142" s="1468"/>
      <c r="K6142" s="1468"/>
      <c r="L6142" s="1468"/>
      <c r="M6142" s="1468"/>
      <c r="N6142" s="1468"/>
      <c r="O6142" s="1468"/>
      <c r="P6142" s="1468"/>
      <c r="R6142" s="1067"/>
      <c r="S6142" s="191"/>
      <c r="T6142" s="191"/>
      <c r="U6142" s="361"/>
      <c r="Z6142" s="21"/>
      <c r="AH6142"/>
    </row>
    <row r="6143" spans="1:34" ht="11.25" customHeight="1">
      <c r="A6143"/>
      <c r="B6143" s="1439" t="s">
        <v>18</v>
      </c>
      <c r="C6143" s="1440">
        <v>5146</v>
      </c>
      <c r="D6143" s="1441" t="str">
        <f t="shared" si="109"/>
        <v>NC5146</v>
      </c>
      <c r="E6143" s="1514" t="s">
        <v>125</v>
      </c>
      <c r="F6143" s="1467">
        <v>463</v>
      </c>
      <c r="G6143" s="1468">
        <v>3.67</v>
      </c>
      <c r="H6143" s="1468"/>
      <c r="I6143" s="1468"/>
      <c r="J6143" s="1468"/>
      <c r="K6143" s="1468"/>
      <c r="L6143" s="1468"/>
      <c r="M6143" s="1468"/>
      <c r="N6143" s="1468"/>
      <c r="O6143" s="1468"/>
      <c r="P6143" s="1468"/>
      <c r="R6143" s="1067"/>
      <c r="S6143" s="191"/>
      <c r="T6143" s="191"/>
      <c r="U6143" s="361"/>
      <c r="Z6143" s="21"/>
      <c r="AH6143"/>
    </row>
    <row r="6144" spans="1:34" ht="11.25" customHeight="1">
      <c r="A6144"/>
      <c r="B6144" s="1439" t="s">
        <v>18</v>
      </c>
      <c r="C6144" s="1440">
        <v>5160</v>
      </c>
      <c r="D6144" s="1441" t="str">
        <f t="shared" si="109"/>
        <v>NC5160</v>
      </c>
      <c r="E6144" s="1514" t="s">
        <v>124</v>
      </c>
      <c r="F6144" s="1467">
        <v>359</v>
      </c>
      <c r="G6144" s="1468">
        <v>2.16</v>
      </c>
      <c r="H6144" s="1468"/>
      <c r="I6144" s="1468"/>
      <c r="J6144" s="1468"/>
      <c r="K6144" s="1468"/>
      <c r="L6144" s="1468"/>
      <c r="M6144" s="1468"/>
      <c r="N6144" s="1468"/>
      <c r="O6144" s="1468"/>
      <c r="P6144" s="1468"/>
      <c r="R6144" s="1067"/>
      <c r="S6144" s="191"/>
      <c r="T6144" s="191"/>
      <c r="U6144" s="361"/>
      <c r="Z6144" s="21"/>
      <c r="AH6144"/>
    </row>
    <row r="6145" spans="1:34" ht="11.25" customHeight="1">
      <c r="A6145"/>
      <c r="B6145" s="1439" t="s">
        <v>18</v>
      </c>
      <c r="C6145" s="1440">
        <v>5183</v>
      </c>
      <c r="D6145" s="1441" t="str">
        <f t="shared" si="109"/>
        <v>NC5183</v>
      </c>
      <c r="E6145" s="1514" t="s">
        <v>125</v>
      </c>
      <c r="F6145" s="1467">
        <v>401</v>
      </c>
      <c r="G6145" s="1468">
        <v>2.77</v>
      </c>
      <c r="H6145" s="1468"/>
      <c r="I6145" s="1468"/>
      <c r="J6145" s="1468"/>
      <c r="K6145" s="1468"/>
      <c r="L6145" s="1468"/>
      <c r="M6145" s="1468"/>
      <c r="N6145" s="1468"/>
      <c r="O6145" s="1468"/>
      <c r="P6145" s="1468"/>
      <c r="R6145" s="1067"/>
      <c r="S6145" s="191"/>
      <c r="T6145" s="191"/>
      <c r="U6145" s="361"/>
      <c r="Z6145" s="21"/>
      <c r="AH6145"/>
    </row>
    <row r="6146" spans="1:34" ht="11.25" customHeight="1">
      <c r="A6146"/>
      <c r="B6146" s="1439" t="s">
        <v>18</v>
      </c>
      <c r="C6146" s="1440">
        <v>5188</v>
      </c>
      <c r="D6146" s="1441" t="str">
        <f t="shared" si="109"/>
        <v>NC5188</v>
      </c>
      <c r="E6146" s="1514" t="s">
        <v>125</v>
      </c>
      <c r="F6146" s="1467">
        <v>398</v>
      </c>
      <c r="G6146" s="1468">
        <v>2.73</v>
      </c>
      <c r="H6146" s="1468"/>
      <c r="I6146" s="1468"/>
      <c r="J6146" s="1468"/>
      <c r="K6146" s="1468"/>
      <c r="L6146" s="1468"/>
      <c r="M6146" s="1468"/>
      <c r="N6146" s="1468"/>
      <c r="O6146" s="1468"/>
      <c r="P6146" s="1468"/>
      <c r="R6146" s="1067"/>
      <c r="S6146" s="191"/>
      <c r="T6146" s="191"/>
      <c r="U6146" s="361"/>
      <c r="Z6146" s="21"/>
      <c r="AH6146"/>
    </row>
    <row r="6147" spans="1:34" ht="11.25" customHeight="1">
      <c r="A6147"/>
      <c r="B6147" s="1439" t="s">
        <v>18</v>
      </c>
      <c r="C6147" s="1440">
        <v>5190</v>
      </c>
      <c r="D6147" s="1441" t="str">
        <f t="shared" si="109"/>
        <v>NC5190</v>
      </c>
      <c r="E6147" s="1514" t="s">
        <v>125</v>
      </c>
      <c r="F6147" s="1467">
        <v>392</v>
      </c>
      <c r="G6147" s="1468">
        <v>2.64</v>
      </c>
      <c r="H6147" s="1468"/>
      <c r="I6147" s="1468"/>
      <c r="J6147" s="1468"/>
      <c r="K6147" s="1468"/>
      <c r="L6147" s="1468"/>
      <c r="M6147" s="1468"/>
      <c r="N6147" s="1468"/>
      <c r="O6147" s="1468"/>
      <c r="P6147" s="1468"/>
      <c r="R6147" s="1067"/>
      <c r="S6147" s="191"/>
      <c r="T6147" s="191"/>
      <c r="U6147" s="361"/>
      <c r="Z6147" s="21"/>
      <c r="AH6147"/>
    </row>
    <row r="6148" spans="1:34" ht="11.25" customHeight="1">
      <c r="A6148"/>
      <c r="B6148" s="1439" t="s">
        <v>18</v>
      </c>
      <c r="C6148" s="1440">
        <v>5191</v>
      </c>
      <c r="D6148" s="1441" t="str">
        <f t="shared" si="109"/>
        <v>NC5191</v>
      </c>
      <c r="E6148" s="1514" t="s">
        <v>121</v>
      </c>
      <c r="F6148" s="1467">
        <v>258</v>
      </c>
      <c r="G6148" s="1468">
        <v>0.7</v>
      </c>
      <c r="H6148" s="1468"/>
      <c r="I6148" s="1468"/>
      <c r="J6148" s="1468"/>
      <c r="K6148" s="1468"/>
      <c r="L6148" s="1468"/>
      <c r="M6148" s="1468"/>
      <c r="N6148" s="1468"/>
      <c r="O6148" s="1468"/>
      <c r="P6148" s="1468"/>
      <c r="R6148" s="1067"/>
      <c r="S6148" s="191"/>
      <c r="T6148" s="191"/>
      <c r="U6148" s="361"/>
      <c r="Z6148" s="21"/>
      <c r="AH6148"/>
    </row>
    <row r="6149" spans="1:34" ht="11.25" customHeight="1">
      <c r="A6149"/>
      <c r="B6149" s="1439" t="s">
        <v>18</v>
      </c>
      <c r="C6149" s="1440">
        <v>5192</v>
      </c>
      <c r="D6149" s="1441" t="str">
        <f t="shared" si="109"/>
        <v>NC5192</v>
      </c>
      <c r="E6149" s="1514" t="s">
        <v>125</v>
      </c>
      <c r="F6149" s="1467">
        <v>364</v>
      </c>
      <c r="G6149" s="1468">
        <v>2.23</v>
      </c>
      <c r="H6149" s="1468"/>
      <c r="I6149" s="1468"/>
      <c r="J6149" s="1468"/>
      <c r="K6149" s="1468"/>
      <c r="L6149" s="1468"/>
      <c r="M6149" s="1468"/>
      <c r="N6149" s="1468"/>
      <c r="O6149" s="1468"/>
      <c r="P6149" s="1468"/>
      <c r="R6149" s="1067"/>
      <c r="S6149" s="191"/>
      <c r="T6149" s="191"/>
      <c r="U6149" s="361"/>
      <c r="Z6149" s="21"/>
      <c r="AH6149"/>
    </row>
    <row r="6150" spans="1:34" ht="11.25" customHeight="1">
      <c r="A6150"/>
      <c r="B6150" s="1439" t="s">
        <v>18</v>
      </c>
      <c r="C6150" s="1440">
        <v>5213</v>
      </c>
      <c r="D6150" s="1441" t="str">
        <f t="shared" si="109"/>
        <v>NC5213</v>
      </c>
      <c r="E6150" s="1514" t="s">
        <v>124</v>
      </c>
      <c r="F6150" s="1467">
        <v>572</v>
      </c>
      <c r="G6150" s="1468">
        <v>5.25</v>
      </c>
      <c r="H6150" s="1468"/>
      <c r="I6150" s="1468"/>
      <c r="J6150" s="1468"/>
      <c r="K6150" s="1468"/>
      <c r="L6150" s="1468"/>
      <c r="M6150" s="1468"/>
      <c r="N6150" s="1468"/>
      <c r="O6150" s="1468"/>
      <c r="P6150" s="1468"/>
      <c r="R6150" s="1067"/>
      <c r="S6150" s="191"/>
      <c r="T6150" s="191"/>
      <c r="U6150" s="361"/>
      <c r="Z6150" s="21"/>
      <c r="AH6150"/>
    </row>
    <row r="6151" spans="1:34" ht="11.25" customHeight="1">
      <c r="A6151"/>
      <c r="B6151" s="1439" t="s">
        <v>18</v>
      </c>
      <c r="C6151" s="1440">
        <v>5215</v>
      </c>
      <c r="D6151" s="1441" t="str">
        <f t="shared" si="109"/>
        <v>NC5215</v>
      </c>
      <c r="E6151" s="1514" t="s">
        <v>125</v>
      </c>
      <c r="F6151" s="1467">
        <v>525</v>
      </c>
      <c r="G6151" s="1468">
        <v>4.57</v>
      </c>
      <c r="H6151" s="1468"/>
      <c r="I6151" s="1468"/>
      <c r="J6151" s="1468"/>
      <c r="K6151" s="1468"/>
      <c r="L6151" s="1468"/>
      <c r="M6151" s="1468"/>
      <c r="N6151" s="1468"/>
      <c r="O6151" s="1468"/>
      <c r="P6151" s="1468"/>
      <c r="R6151" s="1067"/>
      <c r="S6151" s="191"/>
      <c r="T6151" s="191"/>
      <c r="U6151" s="361"/>
      <c r="Z6151" s="21"/>
      <c r="AH6151"/>
    </row>
    <row r="6152" spans="1:34" ht="11.25" customHeight="1">
      <c r="A6152"/>
      <c r="B6152" s="1439" t="s">
        <v>18</v>
      </c>
      <c r="C6152" s="1440">
        <v>5221</v>
      </c>
      <c r="D6152" s="1441" t="str">
        <f t="shared" si="109"/>
        <v>NC5221</v>
      </c>
      <c r="E6152" s="1514" t="s">
        <v>125</v>
      </c>
      <c r="F6152" s="1467">
        <v>447</v>
      </c>
      <c r="G6152" s="1468">
        <v>3.44</v>
      </c>
      <c r="H6152" s="1468"/>
      <c r="I6152" s="1468"/>
      <c r="J6152" s="1468"/>
      <c r="K6152" s="1468"/>
      <c r="L6152" s="1468"/>
      <c r="M6152" s="1468"/>
      <c r="N6152" s="1468"/>
      <c r="O6152" s="1468"/>
      <c r="P6152" s="1468"/>
      <c r="R6152" s="1067"/>
      <c r="S6152" s="191"/>
      <c r="T6152" s="191"/>
      <c r="U6152" s="361"/>
      <c r="Z6152" s="21"/>
      <c r="AH6152"/>
    </row>
    <row r="6153" spans="1:34" ht="11.25" customHeight="1">
      <c r="A6153"/>
      <c r="B6153" s="1439" t="s">
        <v>18</v>
      </c>
      <c r="C6153" s="1440">
        <v>5222</v>
      </c>
      <c r="D6153" s="1441" t="str">
        <f t="shared" si="109"/>
        <v>NC5222</v>
      </c>
      <c r="E6153" s="1514" t="s">
        <v>122</v>
      </c>
      <c r="F6153" s="1467">
        <v>627</v>
      </c>
      <c r="G6153" s="1468">
        <v>6.05</v>
      </c>
      <c r="H6153" s="1468"/>
      <c r="I6153" s="1468"/>
      <c r="J6153" s="1468"/>
      <c r="K6153" s="1468"/>
      <c r="L6153" s="1468"/>
      <c r="M6153" s="1468"/>
      <c r="N6153" s="1468"/>
      <c r="O6153" s="1468"/>
      <c r="P6153" s="1468"/>
      <c r="R6153" s="1067"/>
      <c r="S6153" s="191"/>
      <c r="T6153" s="191"/>
      <c r="U6153" s="361"/>
      <c r="Z6153" s="21"/>
      <c r="AH6153"/>
    </row>
    <row r="6154" spans="1:34" ht="11.25" customHeight="1">
      <c r="A6154"/>
      <c r="B6154" s="1439" t="s">
        <v>18</v>
      </c>
      <c r="C6154" s="1440">
        <v>5223</v>
      </c>
      <c r="D6154" s="1441" t="str">
        <f t="shared" si="109"/>
        <v>NC5223</v>
      </c>
      <c r="E6154" s="1514" t="s">
        <v>125</v>
      </c>
      <c r="F6154" s="1467">
        <v>553</v>
      </c>
      <c r="G6154" s="1468">
        <v>4.97</v>
      </c>
      <c r="H6154" s="1468"/>
      <c r="I6154" s="1468"/>
      <c r="J6154" s="1468"/>
      <c r="K6154" s="1468"/>
      <c r="L6154" s="1468"/>
      <c r="M6154" s="1468"/>
      <c r="N6154" s="1468"/>
      <c r="O6154" s="1468"/>
      <c r="P6154" s="1468"/>
      <c r="R6154" s="1067"/>
      <c r="S6154" s="191"/>
      <c r="T6154" s="191"/>
      <c r="U6154" s="361"/>
      <c r="Z6154" s="21"/>
      <c r="AH6154"/>
    </row>
    <row r="6155" spans="1:34" ht="11.25" customHeight="1">
      <c r="A6155"/>
      <c r="B6155" s="1439" t="s">
        <v>18</v>
      </c>
      <c r="C6155" s="1440">
        <v>5348</v>
      </c>
      <c r="D6155" s="1441" t="str">
        <f t="shared" si="109"/>
        <v>NC5348</v>
      </c>
      <c r="E6155" s="1514" t="s">
        <v>124</v>
      </c>
      <c r="F6155" s="1467">
        <v>457</v>
      </c>
      <c r="G6155" s="1468">
        <v>3.58</v>
      </c>
      <c r="H6155" s="1468"/>
      <c r="I6155" s="1468"/>
      <c r="J6155" s="1468"/>
      <c r="K6155" s="1468"/>
      <c r="L6155" s="1468"/>
      <c r="M6155" s="1468"/>
      <c r="N6155" s="1468"/>
      <c r="O6155" s="1468"/>
      <c r="P6155" s="1468"/>
      <c r="R6155" s="1067"/>
      <c r="S6155" s="191"/>
      <c r="T6155" s="191"/>
      <c r="U6155" s="361"/>
      <c r="Z6155" s="21"/>
      <c r="AH6155"/>
    </row>
    <row r="6156" spans="1:34" ht="11.25" customHeight="1">
      <c r="A6156"/>
      <c r="B6156" s="1439" t="s">
        <v>18</v>
      </c>
      <c r="C6156" s="1440">
        <v>5402</v>
      </c>
      <c r="D6156" s="1441" t="str">
        <f t="shared" ref="D6156:D6219" si="110">B6156&amp;TEXT(C6156,"0000")</f>
        <v>NC5402</v>
      </c>
      <c r="E6156" s="1514" t="s">
        <v>124</v>
      </c>
      <c r="F6156" s="1467">
        <v>537</v>
      </c>
      <c r="G6156" s="1468">
        <v>4.74</v>
      </c>
      <c r="H6156" s="1468"/>
      <c r="I6156" s="1468"/>
      <c r="J6156" s="1468"/>
      <c r="K6156" s="1468"/>
      <c r="L6156" s="1468"/>
      <c r="M6156" s="1468"/>
      <c r="N6156" s="1468"/>
      <c r="O6156" s="1468"/>
      <c r="P6156" s="1468"/>
      <c r="R6156" s="1067"/>
      <c r="S6156" s="191"/>
      <c r="T6156" s="191"/>
      <c r="U6156" s="361"/>
      <c r="Z6156" s="21"/>
      <c r="AH6156"/>
    </row>
    <row r="6157" spans="1:34" ht="11.25" customHeight="1">
      <c r="A6157"/>
      <c r="B6157" s="1439" t="s">
        <v>18</v>
      </c>
      <c r="C6157" s="1440">
        <v>5403</v>
      </c>
      <c r="D6157" s="1441" t="str">
        <f t="shared" si="110"/>
        <v>NC5403</v>
      </c>
      <c r="E6157" s="1514" t="s">
        <v>124</v>
      </c>
      <c r="F6157" s="1467">
        <v>546</v>
      </c>
      <c r="G6157" s="1468">
        <v>4.87</v>
      </c>
      <c r="H6157" s="1468"/>
      <c r="I6157" s="1468"/>
      <c r="J6157" s="1468"/>
      <c r="K6157" s="1468"/>
      <c r="L6157" s="1468"/>
      <c r="M6157" s="1468"/>
      <c r="N6157" s="1468"/>
      <c r="O6157" s="1468"/>
      <c r="P6157" s="1468"/>
      <c r="R6157" s="1067"/>
      <c r="S6157" s="191"/>
      <c r="T6157" s="191"/>
      <c r="U6157" s="361"/>
      <c r="Z6157" s="21"/>
      <c r="AH6157"/>
    </row>
    <row r="6158" spans="1:34" ht="11.25" customHeight="1">
      <c r="A6158"/>
      <c r="B6158" s="1439" t="s">
        <v>18</v>
      </c>
      <c r="C6158" s="1440">
        <v>5437</v>
      </c>
      <c r="D6158" s="1441" t="str">
        <f t="shared" si="110"/>
        <v>NC5437</v>
      </c>
      <c r="E6158" s="1514" t="s">
        <v>124</v>
      </c>
      <c r="F6158" s="1467">
        <v>527</v>
      </c>
      <c r="G6158" s="1468">
        <v>4.5999999999999996</v>
      </c>
      <c r="H6158" s="1468"/>
      <c r="I6158" s="1468"/>
      <c r="J6158" s="1468"/>
      <c r="K6158" s="1468"/>
      <c r="L6158" s="1468"/>
      <c r="M6158" s="1468"/>
      <c r="N6158" s="1468"/>
      <c r="O6158" s="1468"/>
      <c r="P6158" s="1468"/>
      <c r="R6158" s="1067"/>
      <c r="S6158" s="191"/>
      <c r="T6158" s="191"/>
      <c r="U6158" s="361"/>
      <c r="Z6158" s="21"/>
      <c r="AH6158"/>
    </row>
    <row r="6159" spans="1:34" ht="11.25" customHeight="1">
      <c r="A6159"/>
      <c r="B6159" s="1439" t="s">
        <v>18</v>
      </c>
      <c r="C6159" s="1440">
        <v>5443</v>
      </c>
      <c r="D6159" s="1441" t="str">
        <f t="shared" si="110"/>
        <v>NC5443</v>
      </c>
      <c r="E6159" s="1514" t="s">
        <v>124</v>
      </c>
      <c r="F6159" s="1467">
        <v>454</v>
      </c>
      <c r="G6159" s="1468">
        <v>3.54</v>
      </c>
      <c r="H6159" s="1468"/>
      <c r="I6159" s="1468"/>
      <c r="J6159" s="1468"/>
      <c r="K6159" s="1468"/>
      <c r="L6159" s="1468"/>
      <c r="M6159" s="1468"/>
      <c r="N6159" s="1468"/>
      <c r="O6159" s="1468"/>
      <c r="P6159" s="1468"/>
      <c r="R6159" s="1067"/>
      <c r="S6159" s="191"/>
      <c r="T6159" s="191"/>
      <c r="U6159" s="361"/>
      <c r="Z6159" s="21"/>
      <c r="AH6159"/>
    </row>
    <row r="6160" spans="1:34" ht="11.25" customHeight="1">
      <c r="A6160"/>
      <c r="B6160" s="1439" t="s">
        <v>18</v>
      </c>
      <c r="C6160" s="1440">
        <v>5445</v>
      </c>
      <c r="D6160" s="1441" t="str">
        <f t="shared" si="110"/>
        <v>NC5445</v>
      </c>
      <c r="E6160" s="1514" t="s">
        <v>124</v>
      </c>
      <c r="F6160" s="1467">
        <v>701</v>
      </c>
      <c r="G6160" s="1468">
        <v>7.12</v>
      </c>
      <c r="H6160" s="1468"/>
      <c r="I6160" s="1468"/>
      <c r="J6160" s="1468"/>
      <c r="K6160" s="1468"/>
      <c r="L6160" s="1468"/>
      <c r="M6160" s="1468"/>
      <c r="N6160" s="1468"/>
      <c r="O6160" s="1468"/>
      <c r="P6160" s="1468"/>
      <c r="R6160" s="1067"/>
      <c r="S6160" s="191"/>
      <c r="T6160" s="191"/>
      <c r="U6160" s="361"/>
      <c r="Z6160" s="21"/>
      <c r="AH6160"/>
    </row>
    <row r="6161" spans="1:34" ht="11.25" customHeight="1">
      <c r="A6161"/>
      <c r="B6161" s="1439" t="s">
        <v>18</v>
      </c>
      <c r="C6161" s="1440">
        <v>5462</v>
      </c>
      <c r="D6161" s="1441" t="str">
        <f t="shared" si="110"/>
        <v>NC5462</v>
      </c>
      <c r="E6161" s="1514" t="s">
        <v>125</v>
      </c>
      <c r="F6161" s="1467">
        <v>558</v>
      </c>
      <c r="G6161" s="1468">
        <v>5.05</v>
      </c>
      <c r="H6161" s="1468"/>
      <c r="I6161" s="1468"/>
      <c r="J6161" s="1468"/>
      <c r="K6161" s="1468"/>
      <c r="L6161" s="1468"/>
      <c r="M6161" s="1468"/>
      <c r="N6161" s="1468"/>
      <c r="O6161" s="1468"/>
      <c r="P6161" s="1468"/>
      <c r="R6161" s="1067"/>
      <c r="S6161" s="191"/>
      <c r="T6161" s="191"/>
      <c r="U6161" s="361"/>
      <c r="Z6161" s="21"/>
      <c r="AH6161"/>
    </row>
    <row r="6162" spans="1:34" ht="11.25" customHeight="1">
      <c r="A6162"/>
      <c r="B6162" s="1439" t="s">
        <v>18</v>
      </c>
      <c r="C6162" s="1440">
        <v>5472</v>
      </c>
      <c r="D6162" s="1441" t="str">
        <f t="shared" si="110"/>
        <v>NC5472</v>
      </c>
      <c r="E6162" s="1514" t="s">
        <v>122</v>
      </c>
      <c r="F6162" s="1467">
        <v>623</v>
      </c>
      <c r="G6162" s="1468">
        <v>5.99</v>
      </c>
      <c r="H6162" s="1468"/>
      <c r="I6162" s="1468"/>
      <c r="J6162" s="1468"/>
      <c r="K6162" s="1468"/>
      <c r="L6162" s="1468"/>
      <c r="M6162" s="1468"/>
      <c r="N6162" s="1468"/>
      <c r="O6162" s="1468"/>
      <c r="P6162" s="1468"/>
      <c r="R6162" s="1067"/>
      <c r="S6162" s="191"/>
      <c r="T6162" s="191"/>
      <c r="U6162" s="361"/>
      <c r="Z6162" s="21"/>
      <c r="AH6162"/>
    </row>
    <row r="6163" spans="1:34" ht="11.25" customHeight="1">
      <c r="A6163"/>
      <c r="B6163" s="1439" t="s">
        <v>18</v>
      </c>
      <c r="C6163" s="1440">
        <v>5473</v>
      </c>
      <c r="D6163" s="1441" t="str">
        <f t="shared" si="110"/>
        <v>NC5473</v>
      </c>
      <c r="E6163" s="1514" t="s">
        <v>122</v>
      </c>
      <c r="F6163" s="1467">
        <v>750</v>
      </c>
      <c r="G6163" s="1468">
        <v>8.2100000000000009</v>
      </c>
      <c r="H6163" s="1468"/>
      <c r="I6163" s="1468"/>
      <c r="J6163" s="1468"/>
      <c r="K6163" s="1468"/>
      <c r="L6163" s="1468"/>
      <c r="M6163" s="1468"/>
      <c r="N6163" s="1468"/>
      <c r="O6163" s="1468"/>
      <c r="P6163" s="1468"/>
      <c r="R6163" s="1067"/>
      <c r="S6163" s="191"/>
      <c r="T6163" s="191"/>
      <c r="U6163" s="361"/>
      <c r="Z6163" s="21"/>
      <c r="AH6163"/>
    </row>
    <row r="6164" spans="1:34" ht="11.25" customHeight="1">
      <c r="A6164"/>
      <c r="B6164" s="1439" t="s">
        <v>18</v>
      </c>
      <c r="C6164" s="1440">
        <v>5474</v>
      </c>
      <c r="D6164" s="1441" t="str">
        <f t="shared" si="110"/>
        <v>NC5474</v>
      </c>
      <c r="E6164" s="1514" t="s">
        <v>125</v>
      </c>
      <c r="F6164" s="1467">
        <v>610</v>
      </c>
      <c r="G6164" s="1468">
        <v>5.8</v>
      </c>
      <c r="H6164" s="1468"/>
      <c r="I6164" s="1468"/>
      <c r="J6164" s="1468"/>
      <c r="K6164" s="1468"/>
      <c r="L6164" s="1468"/>
      <c r="M6164" s="1468"/>
      <c r="N6164" s="1468"/>
      <c r="O6164" s="1468"/>
      <c r="P6164" s="1468"/>
      <c r="R6164" s="1067"/>
      <c r="S6164" s="191"/>
      <c r="T6164" s="191"/>
      <c r="U6164" s="361"/>
      <c r="Z6164" s="21"/>
      <c r="AH6164"/>
    </row>
    <row r="6165" spans="1:34" ht="11.25" customHeight="1">
      <c r="A6165"/>
      <c r="B6165" s="1439" t="s">
        <v>18</v>
      </c>
      <c r="C6165" s="1440">
        <v>5478</v>
      </c>
      <c r="D6165" s="1441" t="str">
        <f t="shared" si="110"/>
        <v>NC5478</v>
      </c>
      <c r="E6165" s="1514" t="s">
        <v>125</v>
      </c>
      <c r="F6165" s="1467">
        <v>402</v>
      </c>
      <c r="G6165" s="1468">
        <v>2.78</v>
      </c>
      <c r="H6165" s="1468"/>
      <c r="I6165" s="1468"/>
      <c r="J6165" s="1468"/>
      <c r="K6165" s="1468"/>
      <c r="L6165" s="1468"/>
      <c r="M6165" s="1468"/>
      <c r="N6165" s="1468"/>
      <c r="O6165" s="1468"/>
      <c r="P6165" s="1468"/>
      <c r="R6165" s="1067"/>
      <c r="S6165" s="191"/>
      <c r="T6165" s="191"/>
      <c r="U6165" s="361"/>
      <c r="Z6165" s="21"/>
      <c r="AH6165"/>
    </row>
    <row r="6166" spans="1:34" ht="11.25" customHeight="1">
      <c r="A6166"/>
      <c r="B6166" s="1439" t="s">
        <v>18</v>
      </c>
      <c r="C6166" s="1440">
        <v>5479</v>
      </c>
      <c r="D6166" s="1441" t="str">
        <f t="shared" si="110"/>
        <v>NC5479</v>
      </c>
      <c r="E6166" s="1514" t="s">
        <v>123</v>
      </c>
      <c r="F6166" s="1467">
        <v>573</v>
      </c>
      <c r="G6166" s="1468">
        <v>5.26</v>
      </c>
      <c r="H6166" s="1468"/>
      <c r="I6166" s="1468"/>
      <c r="J6166" s="1468"/>
      <c r="K6166" s="1468"/>
      <c r="L6166" s="1468"/>
      <c r="M6166" s="1468"/>
      <c r="N6166" s="1468"/>
      <c r="O6166" s="1468"/>
      <c r="P6166" s="1468"/>
      <c r="R6166" s="1067"/>
      <c r="S6166" s="191"/>
      <c r="T6166" s="191"/>
      <c r="U6166" s="361"/>
      <c r="Z6166" s="21"/>
      <c r="AH6166"/>
    </row>
    <row r="6167" spans="1:34" ht="11.25" customHeight="1">
      <c r="A6167"/>
      <c r="B6167" s="1439" t="s">
        <v>18</v>
      </c>
      <c r="C6167" s="1440">
        <v>5480</v>
      </c>
      <c r="D6167" s="1441" t="str">
        <f t="shared" si="110"/>
        <v>NC5480</v>
      </c>
      <c r="E6167" s="1514" t="s">
        <v>124</v>
      </c>
      <c r="F6167" s="1467">
        <v>577</v>
      </c>
      <c r="G6167" s="1468">
        <v>5.32</v>
      </c>
      <c r="H6167" s="1468"/>
      <c r="I6167" s="1468"/>
      <c r="J6167" s="1468"/>
      <c r="K6167" s="1468"/>
      <c r="L6167" s="1468"/>
      <c r="M6167" s="1468"/>
      <c r="N6167" s="1468"/>
      <c r="O6167" s="1468"/>
      <c r="P6167" s="1468"/>
      <c r="R6167" s="1067"/>
      <c r="S6167" s="191"/>
      <c r="T6167" s="191"/>
      <c r="U6167" s="361"/>
      <c r="Z6167" s="21"/>
      <c r="AH6167"/>
    </row>
    <row r="6168" spans="1:34" ht="11.25" customHeight="1">
      <c r="A6168"/>
      <c r="B6168" s="1439" t="s">
        <v>18</v>
      </c>
      <c r="C6168" s="1440">
        <v>5491</v>
      </c>
      <c r="D6168" s="1441" t="str">
        <f t="shared" si="110"/>
        <v>NC5491</v>
      </c>
      <c r="E6168" s="1514" t="s">
        <v>124</v>
      </c>
      <c r="F6168" s="1467">
        <v>337</v>
      </c>
      <c r="G6168" s="1468">
        <v>1.84</v>
      </c>
      <c r="H6168" s="1468"/>
      <c r="I6168" s="1468"/>
      <c r="J6168" s="1468"/>
      <c r="K6168" s="1468"/>
      <c r="L6168" s="1468"/>
      <c r="M6168" s="1468"/>
      <c r="N6168" s="1468"/>
      <c r="O6168" s="1468"/>
      <c r="P6168" s="1468"/>
      <c r="R6168" s="1067"/>
      <c r="S6168" s="191"/>
      <c r="T6168" s="191"/>
      <c r="U6168" s="361"/>
      <c r="Z6168" s="21"/>
      <c r="AH6168"/>
    </row>
    <row r="6169" spans="1:34" ht="11.25" customHeight="1">
      <c r="A6169"/>
      <c r="B6169" s="1439" t="s">
        <v>18</v>
      </c>
      <c r="C6169" s="1440">
        <v>5506</v>
      </c>
      <c r="D6169" s="1441" t="str">
        <f t="shared" si="110"/>
        <v>NC5506</v>
      </c>
      <c r="E6169" s="1514" t="s">
        <v>123</v>
      </c>
      <c r="F6169" s="1467">
        <v>573</v>
      </c>
      <c r="G6169" s="1468">
        <v>5.26</v>
      </c>
      <c r="H6169" s="1468"/>
      <c r="I6169" s="1468"/>
      <c r="J6169" s="1468"/>
      <c r="K6169" s="1468"/>
      <c r="L6169" s="1468"/>
      <c r="M6169" s="1468"/>
      <c r="N6169" s="1468"/>
      <c r="O6169" s="1468"/>
      <c r="P6169" s="1468"/>
      <c r="R6169" s="1067"/>
      <c r="S6169" s="191"/>
      <c r="T6169" s="191"/>
      <c r="U6169" s="361"/>
      <c r="Z6169" s="21"/>
      <c r="AH6169"/>
    </row>
    <row r="6170" spans="1:34" ht="11.25" customHeight="1">
      <c r="A6170"/>
      <c r="B6170" s="1439" t="s">
        <v>18</v>
      </c>
      <c r="C6170" s="1440">
        <v>5507</v>
      </c>
      <c r="D6170" s="1441" t="str">
        <f t="shared" si="110"/>
        <v>NC5507</v>
      </c>
      <c r="E6170" s="1514" t="s">
        <v>123</v>
      </c>
      <c r="F6170" s="1467">
        <v>430</v>
      </c>
      <c r="G6170" s="1468">
        <v>3.19</v>
      </c>
      <c r="H6170" s="1468"/>
      <c r="I6170" s="1468"/>
      <c r="J6170" s="1468"/>
      <c r="K6170" s="1468"/>
      <c r="L6170" s="1468"/>
      <c r="M6170" s="1468"/>
      <c r="N6170" s="1468"/>
      <c r="O6170" s="1468"/>
      <c r="P6170" s="1468"/>
      <c r="R6170" s="1067"/>
      <c r="S6170" s="191"/>
      <c r="T6170" s="191"/>
      <c r="U6170" s="361"/>
      <c r="Z6170" s="21"/>
      <c r="AH6170"/>
    </row>
    <row r="6171" spans="1:34" ht="11.25" customHeight="1">
      <c r="A6171"/>
      <c r="B6171" s="1439" t="s">
        <v>18</v>
      </c>
      <c r="C6171" s="1440">
        <v>5535</v>
      </c>
      <c r="D6171" s="1441" t="str">
        <f t="shared" si="110"/>
        <v>NC5535</v>
      </c>
      <c r="E6171" s="1514" t="s">
        <v>124</v>
      </c>
      <c r="F6171" s="1467">
        <v>612</v>
      </c>
      <c r="G6171" s="1468">
        <v>5.83</v>
      </c>
      <c r="H6171" s="1468"/>
      <c r="I6171" s="1468"/>
      <c r="J6171" s="1468"/>
      <c r="K6171" s="1468"/>
      <c r="L6171" s="1468"/>
      <c r="M6171" s="1468"/>
      <c r="N6171" s="1468"/>
      <c r="O6171" s="1468"/>
      <c r="P6171" s="1468"/>
      <c r="R6171" s="1067"/>
      <c r="S6171" s="191"/>
      <c r="T6171" s="191"/>
      <c r="U6171" s="361"/>
      <c r="Z6171" s="21"/>
      <c r="AH6171"/>
    </row>
    <row r="6172" spans="1:34" ht="11.25" customHeight="1">
      <c r="A6172"/>
      <c r="B6172" s="1439" t="s">
        <v>18</v>
      </c>
      <c r="C6172" s="1440">
        <v>5537</v>
      </c>
      <c r="D6172" s="1441" t="str">
        <f t="shared" si="110"/>
        <v>NC5537</v>
      </c>
      <c r="E6172" s="1514" t="s">
        <v>125</v>
      </c>
      <c r="F6172" s="1467">
        <v>470</v>
      </c>
      <c r="G6172" s="1468">
        <v>3.77</v>
      </c>
      <c r="H6172" s="1468"/>
      <c r="I6172" s="1468"/>
      <c r="J6172" s="1468"/>
      <c r="K6172" s="1468"/>
      <c r="L6172" s="1468"/>
      <c r="M6172" s="1468"/>
      <c r="N6172" s="1468"/>
      <c r="O6172" s="1468"/>
      <c r="P6172" s="1468"/>
      <c r="R6172" s="1067"/>
      <c r="S6172" s="191"/>
      <c r="T6172" s="191"/>
      <c r="U6172" s="361"/>
      <c r="Z6172" s="21"/>
      <c r="AH6172"/>
    </row>
    <row r="6173" spans="1:34" ht="11.25" customHeight="1">
      <c r="A6173"/>
      <c r="B6173" s="1439" t="s">
        <v>18</v>
      </c>
      <c r="C6173" s="1440">
        <v>5551</v>
      </c>
      <c r="D6173" s="1441" t="str">
        <f t="shared" si="110"/>
        <v>NC5551</v>
      </c>
      <c r="E6173" s="1514" t="s">
        <v>122</v>
      </c>
      <c r="F6173" s="1467">
        <v>750</v>
      </c>
      <c r="G6173" s="1468">
        <v>13.76</v>
      </c>
      <c r="H6173" s="1468"/>
      <c r="I6173" s="1468"/>
      <c r="J6173" s="1468"/>
      <c r="K6173" s="1468"/>
      <c r="L6173" s="1468"/>
      <c r="M6173" s="1468"/>
      <c r="N6173" s="1468"/>
      <c r="O6173" s="1468"/>
      <c r="P6173" s="1468"/>
      <c r="R6173" s="1067"/>
      <c r="S6173" s="191"/>
      <c r="T6173" s="191"/>
      <c r="U6173" s="361"/>
      <c r="Z6173" s="21"/>
      <c r="AH6173"/>
    </row>
    <row r="6174" spans="1:34" ht="11.25" customHeight="1">
      <c r="A6174"/>
      <c r="B6174" s="1439" t="s">
        <v>18</v>
      </c>
      <c r="C6174" s="1440">
        <v>5606</v>
      </c>
      <c r="D6174" s="1441" t="str">
        <f t="shared" si="110"/>
        <v>NC5606</v>
      </c>
      <c r="E6174" s="1514" t="s">
        <v>125</v>
      </c>
      <c r="F6174" s="1467">
        <v>267</v>
      </c>
      <c r="G6174" s="1468">
        <v>0.83</v>
      </c>
      <c r="H6174" s="1468"/>
      <c r="I6174" s="1468"/>
      <c r="J6174" s="1468"/>
      <c r="K6174" s="1468"/>
      <c r="L6174" s="1468"/>
      <c r="M6174" s="1468"/>
      <c r="N6174" s="1468"/>
      <c r="O6174" s="1468"/>
      <c r="P6174" s="1468"/>
      <c r="R6174" s="1067"/>
      <c r="S6174" s="191"/>
      <c r="T6174" s="191"/>
      <c r="U6174" s="361"/>
      <c r="Z6174" s="21"/>
      <c r="AH6174"/>
    </row>
    <row r="6175" spans="1:34" ht="11.25" customHeight="1">
      <c r="A6175"/>
      <c r="B6175" s="1439" t="s">
        <v>18</v>
      </c>
      <c r="C6175" s="1440">
        <v>5610</v>
      </c>
      <c r="D6175" s="1441" t="str">
        <f t="shared" si="110"/>
        <v>NC5610</v>
      </c>
      <c r="E6175" s="1514" t="s">
        <v>124</v>
      </c>
      <c r="F6175" s="1467">
        <v>508</v>
      </c>
      <c r="G6175" s="1468">
        <v>4.32</v>
      </c>
      <c r="H6175" s="1468"/>
      <c r="I6175" s="1468"/>
      <c r="J6175" s="1468"/>
      <c r="K6175" s="1468"/>
      <c r="L6175" s="1468"/>
      <c r="M6175" s="1468"/>
      <c r="N6175" s="1468"/>
      <c r="O6175" s="1468"/>
      <c r="P6175" s="1468"/>
      <c r="R6175" s="1067"/>
      <c r="S6175" s="191"/>
      <c r="T6175" s="191"/>
      <c r="U6175" s="361"/>
      <c r="Z6175" s="21"/>
      <c r="AH6175"/>
    </row>
    <row r="6176" spans="1:34" ht="11.25" customHeight="1">
      <c r="A6176"/>
      <c r="B6176" s="1439" t="s">
        <v>18</v>
      </c>
      <c r="C6176" s="1440">
        <v>5645</v>
      </c>
      <c r="D6176" s="1441" t="str">
        <f t="shared" si="110"/>
        <v>NC5645</v>
      </c>
      <c r="E6176" s="1514" t="s">
        <v>124</v>
      </c>
      <c r="F6176" s="1467">
        <v>750</v>
      </c>
      <c r="G6176" s="1468">
        <v>14.04</v>
      </c>
      <c r="H6176" s="1468"/>
      <c r="I6176" s="1468"/>
      <c r="J6176" s="1468"/>
      <c r="K6176" s="1468"/>
      <c r="L6176" s="1468"/>
      <c r="M6176" s="1468"/>
      <c r="N6176" s="1468"/>
      <c r="O6176" s="1468"/>
      <c r="P6176" s="1468"/>
      <c r="R6176" s="1067"/>
      <c r="S6176" s="191"/>
      <c r="T6176" s="191"/>
      <c r="U6176" s="361"/>
      <c r="Z6176" s="21"/>
      <c r="AH6176"/>
    </row>
    <row r="6177" spans="1:34" ht="11.25" customHeight="1">
      <c r="A6177"/>
      <c r="B6177" s="1439" t="s">
        <v>18</v>
      </c>
      <c r="C6177" s="1440">
        <v>5703</v>
      </c>
      <c r="D6177" s="1441" t="str">
        <f t="shared" si="110"/>
        <v>NC5703</v>
      </c>
      <c r="E6177" s="1514" t="s">
        <v>122</v>
      </c>
      <c r="F6177" s="1467">
        <v>750</v>
      </c>
      <c r="G6177" s="1468">
        <v>12.5</v>
      </c>
      <c r="H6177" s="1468"/>
      <c r="I6177" s="1468"/>
      <c r="J6177" s="1468"/>
      <c r="K6177" s="1468"/>
      <c r="L6177" s="1468"/>
      <c r="M6177" s="1468"/>
      <c r="N6177" s="1468"/>
      <c r="O6177" s="1468"/>
      <c r="P6177" s="1468"/>
      <c r="R6177" s="1067"/>
      <c r="S6177" s="191"/>
      <c r="T6177" s="191"/>
      <c r="U6177" s="361"/>
      <c r="Z6177" s="21"/>
      <c r="AH6177"/>
    </row>
    <row r="6178" spans="1:34" ht="11.25" customHeight="1">
      <c r="A6178"/>
      <c r="B6178" s="1439" t="s">
        <v>18</v>
      </c>
      <c r="C6178" s="1440">
        <v>5705</v>
      </c>
      <c r="D6178" s="1441" t="str">
        <f t="shared" si="110"/>
        <v>NC5705</v>
      </c>
      <c r="E6178" s="1514" t="s">
        <v>123</v>
      </c>
      <c r="F6178" s="1467">
        <v>750</v>
      </c>
      <c r="G6178" s="1468">
        <v>20.82</v>
      </c>
      <c r="H6178" s="1468"/>
      <c r="I6178" s="1468"/>
      <c r="J6178" s="1468"/>
      <c r="K6178" s="1468"/>
      <c r="L6178" s="1468"/>
      <c r="M6178" s="1468"/>
      <c r="N6178" s="1468"/>
      <c r="O6178" s="1468"/>
      <c r="P6178" s="1468"/>
      <c r="R6178" s="1067"/>
      <c r="S6178" s="191"/>
      <c r="T6178" s="191"/>
      <c r="U6178" s="361"/>
      <c r="Z6178" s="21"/>
      <c r="AH6178"/>
    </row>
    <row r="6179" spans="1:34" ht="11.25" customHeight="1">
      <c r="A6179"/>
      <c r="B6179" s="1439" t="s">
        <v>18</v>
      </c>
      <c r="C6179" s="1440">
        <v>5951</v>
      </c>
      <c r="D6179" s="1441" t="str">
        <f t="shared" si="110"/>
        <v>NC5951</v>
      </c>
      <c r="E6179" s="1514" t="s">
        <v>123</v>
      </c>
      <c r="F6179" s="1467">
        <v>250</v>
      </c>
      <c r="G6179" s="1468">
        <v>0.28999999999999998</v>
      </c>
      <c r="H6179" s="1468"/>
      <c r="I6179" s="1468"/>
      <c r="J6179" s="1468"/>
      <c r="K6179" s="1468"/>
      <c r="L6179" s="1468"/>
      <c r="M6179" s="1468"/>
      <c r="N6179" s="1468"/>
      <c r="O6179" s="1468"/>
      <c r="P6179" s="1468"/>
      <c r="R6179" s="1067"/>
      <c r="S6179" s="191"/>
      <c r="T6179" s="191"/>
      <c r="U6179" s="361"/>
      <c r="Z6179" s="21"/>
      <c r="AH6179"/>
    </row>
    <row r="6180" spans="1:34" ht="11.25" customHeight="1">
      <c r="A6180"/>
      <c r="B6180" s="1439" t="s">
        <v>18</v>
      </c>
      <c r="C6180" s="1440">
        <v>6003</v>
      </c>
      <c r="D6180" s="1441" t="str">
        <f t="shared" si="110"/>
        <v>NC6003</v>
      </c>
      <c r="E6180" s="1514" t="s">
        <v>122</v>
      </c>
      <c r="F6180" s="1467">
        <v>588</v>
      </c>
      <c r="G6180" s="1468">
        <v>5.48</v>
      </c>
      <c r="H6180" s="1468"/>
      <c r="I6180" s="1468"/>
      <c r="J6180" s="1468"/>
      <c r="K6180" s="1468"/>
      <c r="L6180" s="1468"/>
      <c r="M6180" s="1468"/>
      <c r="N6180" s="1468"/>
      <c r="O6180" s="1468"/>
      <c r="P6180" s="1468"/>
      <c r="R6180" s="1067"/>
      <c r="S6180" s="191"/>
      <c r="T6180" s="191"/>
      <c r="U6180" s="361"/>
      <c r="Z6180" s="21"/>
      <c r="AH6180"/>
    </row>
    <row r="6181" spans="1:34" ht="11.25" customHeight="1">
      <c r="A6181"/>
      <c r="B6181" s="1439" t="s">
        <v>18</v>
      </c>
      <c r="C6181" s="1440">
        <v>6005</v>
      </c>
      <c r="D6181" s="1441" t="str">
        <f t="shared" si="110"/>
        <v>NC6005</v>
      </c>
      <c r="E6181" s="1514" t="s">
        <v>122</v>
      </c>
      <c r="F6181" s="1467">
        <v>599</v>
      </c>
      <c r="G6181" s="1468">
        <v>5.64</v>
      </c>
      <c r="H6181" s="1468"/>
      <c r="I6181" s="1468"/>
      <c r="J6181" s="1468"/>
      <c r="K6181" s="1468"/>
      <c r="L6181" s="1468"/>
      <c r="M6181" s="1468"/>
      <c r="N6181" s="1468"/>
      <c r="O6181" s="1468"/>
      <c r="P6181" s="1468"/>
      <c r="R6181" s="1067"/>
      <c r="S6181" s="191"/>
      <c r="T6181" s="191"/>
      <c r="U6181" s="361"/>
      <c r="Z6181" s="21"/>
      <c r="AH6181"/>
    </row>
    <row r="6182" spans="1:34" ht="11.25" customHeight="1">
      <c r="A6182"/>
      <c r="B6182" s="1439" t="s">
        <v>18</v>
      </c>
      <c r="C6182" s="1440">
        <v>6018</v>
      </c>
      <c r="D6182" s="1441" t="str">
        <f t="shared" si="110"/>
        <v>NC6018</v>
      </c>
      <c r="E6182" s="1514" t="s">
        <v>122</v>
      </c>
      <c r="F6182" s="1467">
        <v>370</v>
      </c>
      <c r="G6182" s="1468">
        <v>2.3199999999999998</v>
      </c>
      <c r="H6182" s="1468"/>
      <c r="I6182" s="1468"/>
      <c r="J6182" s="1468"/>
      <c r="K6182" s="1468"/>
      <c r="L6182" s="1468"/>
      <c r="M6182" s="1468"/>
      <c r="N6182" s="1468"/>
      <c r="O6182" s="1468"/>
      <c r="P6182" s="1468"/>
      <c r="R6182" s="1067"/>
      <c r="S6182" s="191"/>
      <c r="T6182" s="191"/>
      <c r="U6182" s="361"/>
      <c r="Z6182" s="21"/>
      <c r="AH6182"/>
    </row>
    <row r="6183" spans="1:34" ht="11.25" customHeight="1">
      <c r="A6183"/>
      <c r="B6183" s="1439" t="s">
        <v>18</v>
      </c>
      <c r="C6183" s="1440">
        <v>6045</v>
      </c>
      <c r="D6183" s="1441" t="str">
        <f t="shared" si="110"/>
        <v>NC6045</v>
      </c>
      <c r="E6183" s="1514" t="s">
        <v>122</v>
      </c>
      <c r="F6183" s="1467">
        <v>486</v>
      </c>
      <c r="G6183" s="1468">
        <v>4</v>
      </c>
      <c r="H6183" s="1468"/>
      <c r="I6183" s="1468"/>
      <c r="J6183" s="1468"/>
      <c r="K6183" s="1468"/>
      <c r="L6183" s="1468"/>
      <c r="M6183" s="1468"/>
      <c r="N6183" s="1468"/>
      <c r="O6183" s="1468"/>
      <c r="P6183" s="1468"/>
      <c r="R6183" s="1067"/>
      <c r="S6183" s="191"/>
      <c r="T6183" s="191"/>
      <c r="U6183" s="361"/>
      <c r="Z6183" s="21"/>
      <c r="AH6183"/>
    </row>
    <row r="6184" spans="1:34" ht="11.25" customHeight="1">
      <c r="A6184"/>
      <c r="B6184" s="1439" t="s">
        <v>18</v>
      </c>
      <c r="C6184" s="1440">
        <v>6204</v>
      </c>
      <c r="D6184" s="1441" t="str">
        <f t="shared" si="110"/>
        <v>NC6204</v>
      </c>
      <c r="E6184" s="1514" t="s">
        <v>122</v>
      </c>
      <c r="F6184" s="1467">
        <v>633</v>
      </c>
      <c r="G6184" s="1468">
        <v>6.13</v>
      </c>
      <c r="H6184" s="1468"/>
      <c r="I6184" s="1468"/>
      <c r="J6184" s="1468"/>
      <c r="K6184" s="1468"/>
      <c r="L6184" s="1468"/>
      <c r="M6184" s="1468"/>
      <c r="N6184" s="1468"/>
      <c r="O6184" s="1468"/>
      <c r="P6184" s="1468"/>
      <c r="R6184" s="1067"/>
      <c r="S6184" s="191"/>
      <c r="T6184" s="191"/>
      <c r="U6184" s="361"/>
      <c r="Z6184" s="21"/>
      <c r="AH6184"/>
    </row>
    <row r="6185" spans="1:34" ht="11.25" customHeight="1">
      <c r="A6185"/>
      <c r="B6185" s="1439" t="s">
        <v>18</v>
      </c>
      <c r="C6185" s="1440">
        <v>6206</v>
      </c>
      <c r="D6185" s="1441" t="str">
        <f t="shared" si="110"/>
        <v>NC6206</v>
      </c>
      <c r="E6185" s="1514" t="s">
        <v>122</v>
      </c>
      <c r="F6185" s="1467">
        <v>380</v>
      </c>
      <c r="G6185" s="1468">
        <v>2.4700000000000002</v>
      </c>
      <c r="H6185" s="1468"/>
      <c r="I6185" s="1468"/>
      <c r="J6185" s="1468"/>
      <c r="K6185" s="1468"/>
      <c r="L6185" s="1468"/>
      <c r="M6185" s="1468"/>
      <c r="N6185" s="1468"/>
      <c r="O6185" s="1468"/>
      <c r="P6185" s="1468"/>
      <c r="R6185" s="1067"/>
      <c r="S6185" s="191"/>
      <c r="T6185" s="191"/>
      <c r="U6185" s="361"/>
      <c r="Z6185" s="21"/>
      <c r="AH6185"/>
    </row>
    <row r="6186" spans="1:34" ht="11.25" customHeight="1">
      <c r="A6186"/>
      <c r="B6186" s="1439" t="s">
        <v>18</v>
      </c>
      <c r="C6186" s="1440">
        <v>6213</v>
      </c>
      <c r="D6186" s="1441" t="str">
        <f t="shared" si="110"/>
        <v>NC6213</v>
      </c>
      <c r="E6186" s="1514" t="s">
        <v>122</v>
      </c>
      <c r="F6186" s="1467">
        <v>295</v>
      </c>
      <c r="G6186" s="1468">
        <v>1.23</v>
      </c>
      <c r="H6186" s="1468"/>
      <c r="I6186" s="1468"/>
      <c r="J6186" s="1468"/>
      <c r="K6186" s="1468"/>
      <c r="L6186" s="1468"/>
      <c r="M6186" s="1468"/>
      <c r="N6186" s="1468"/>
      <c r="O6186" s="1468"/>
      <c r="P6186" s="1468"/>
      <c r="R6186" s="1067"/>
      <c r="S6186" s="191"/>
      <c r="T6186" s="191"/>
      <c r="U6186" s="361"/>
      <c r="Z6186" s="21"/>
      <c r="AH6186"/>
    </row>
    <row r="6187" spans="1:34" ht="11.25" customHeight="1">
      <c r="A6187"/>
      <c r="B6187" s="1439" t="s">
        <v>18</v>
      </c>
      <c r="C6187" s="1440">
        <v>6214</v>
      </c>
      <c r="D6187" s="1441" t="str">
        <f t="shared" si="110"/>
        <v>NC6214</v>
      </c>
      <c r="E6187" s="1514" t="s">
        <v>122</v>
      </c>
      <c r="F6187" s="1467">
        <v>312</v>
      </c>
      <c r="G6187" s="1468">
        <v>1.48</v>
      </c>
      <c r="H6187" s="1468"/>
      <c r="I6187" s="1468"/>
      <c r="J6187" s="1468"/>
      <c r="K6187" s="1468"/>
      <c r="L6187" s="1468"/>
      <c r="M6187" s="1468"/>
      <c r="N6187" s="1468"/>
      <c r="O6187" s="1468"/>
      <c r="P6187" s="1468"/>
      <c r="R6187" s="1067"/>
      <c r="S6187" s="191"/>
      <c r="T6187" s="191"/>
      <c r="U6187" s="361"/>
      <c r="Z6187" s="21"/>
      <c r="AH6187"/>
    </row>
    <row r="6188" spans="1:34" ht="11.25" customHeight="1">
      <c r="A6188"/>
      <c r="B6188" s="1439" t="s">
        <v>18</v>
      </c>
      <c r="C6188" s="1440">
        <v>6216</v>
      </c>
      <c r="D6188" s="1441" t="str">
        <f t="shared" si="110"/>
        <v>NC6216</v>
      </c>
      <c r="E6188" s="1514" t="s">
        <v>122</v>
      </c>
      <c r="F6188" s="1467">
        <v>532</v>
      </c>
      <c r="G6188" s="1468">
        <v>4.67</v>
      </c>
      <c r="H6188" s="1468"/>
      <c r="I6188" s="1468"/>
      <c r="J6188" s="1468"/>
      <c r="K6188" s="1468"/>
      <c r="L6188" s="1468"/>
      <c r="M6188" s="1468"/>
      <c r="N6188" s="1468"/>
      <c r="O6188" s="1468"/>
      <c r="P6188" s="1468"/>
      <c r="R6188" s="1067"/>
      <c r="S6188" s="191"/>
      <c r="T6188" s="191"/>
      <c r="U6188" s="361"/>
      <c r="Z6188" s="21"/>
      <c r="AH6188"/>
    </row>
    <row r="6189" spans="1:34" ht="11.25" customHeight="1">
      <c r="A6189"/>
      <c r="B6189" s="1439" t="s">
        <v>18</v>
      </c>
      <c r="C6189" s="1440">
        <v>6217</v>
      </c>
      <c r="D6189" s="1441" t="str">
        <f t="shared" si="110"/>
        <v>NC6217</v>
      </c>
      <c r="E6189" s="1514" t="s">
        <v>124</v>
      </c>
      <c r="F6189" s="1467">
        <v>483</v>
      </c>
      <c r="G6189" s="1468">
        <v>3.96</v>
      </c>
      <c r="H6189" s="1468"/>
      <c r="I6189" s="1468"/>
      <c r="J6189" s="1468"/>
      <c r="K6189" s="1468"/>
      <c r="L6189" s="1468"/>
      <c r="M6189" s="1468"/>
      <c r="N6189" s="1468"/>
      <c r="O6189" s="1468"/>
      <c r="P6189" s="1468"/>
      <c r="R6189" s="1067"/>
      <c r="S6189" s="191"/>
      <c r="T6189" s="191"/>
      <c r="U6189" s="361"/>
      <c r="Z6189" s="21"/>
      <c r="AH6189"/>
    </row>
    <row r="6190" spans="1:34" ht="11.25" customHeight="1">
      <c r="A6190"/>
      <c r="B6190" s="1439" t="s">
        <v>18</v>
      </c>
      <c r="C6190" s="1440">
        <v>6229</v>
      </c>
      <c r="D6190" s="1441" t="str">
        <f t="shared" si="110"/>
        <v>NC6229</v>
      </c>
      <c r="E6190" s="1514" t="s">
        <v>123</v>
      </c>
      <c r="F6190" s="1467">
        <v>542</v>
      </c>
      <c r="G6190" s="1468">
        <v>4.8099999999999996</v>
      </c>
      <c r="H6190" s="1468"/>
      <c r="I6190" s="1468"/>
      <c r="J6190" s="1468"/>
      <c r="K6190" s="1468"/>
      <c r="L6190" s="1468"/>
      <c r="M6190" s="1468"/>
      <c r="N6190" s="1468"/>
      <c r="O6190" s="1468"/>
      <c r="P6190" s="1468"/>
      <c r="R6190" s="1067"/>
      <c r="S6190" s="191"/>
      <c r="T6190" s="191"/>
      <c r="U6190" s="361"/>
      <c r="Z6190" s="21"/>
      <c r="AH6190"/>
    </row>
    <row r="6191" spans="1:34" ht="11.25" customHeight="1">
      <c r="A6191"/>
      <c r="B6191" s="1439" t="s">
        <v>18</v>
      </c>
      <c r="C6191" s="1440">
        <v>6233</v>
      </c>
      <c r="D6191" s="1441" t="str">
        <f t="shared" si="110"/>
        <v>NC6233</v>
      </c>
      <c r="E6191" s="1514" t="s">
        <v>123</v>
      </c>
      <c r="F6191" s="1467">
        <v>344</v>
      </c>
      <c r="G6191" s="1468">
        <v>1.94</v>
      </c>
      <c r="H6191" s="1468"/>
      <c r="I6191" s="1468"/>
      <c r="J6191" s="1468"/>
      <c r="K6191" s="1468"/>
      <c r="L6191" s="1468"/>
      <c r="M6191" s="1468"/>
      <c r="N6191" s="1468"/>
      <c r="O6191" s="1468"/>
      <c r="P6191" s="1468"/>
      <c r="R6191" s="1067"/>
      <c r="S6191" s="191"/>
      <c r="T6191" s="191"/>
      <c r="U6191" s="361"/>
      <c r="Z6191" s="21"/>
      <c r="AH6191"/>
    </row>
    <row r="6192" spans="1:34" ht="11.25" customHeight="1">
      <c r="A6192"/>
      <c r="B6192" s="1439" t="s">
        <v>18</v>
      </c>
      <c r="C6192" s="1440">
        <v>6235</v>
      </c>
      <c r="D6192" s="1441" t="str">
        <f t="shared" si="110"/>
        <v>NC6235</v>
      </c>
      <c r="E6192" s="1514" t="s">
        <v>122</v>
      </c>
      <c r="F6192" s="1467">
        <v>509</v>
      </c>
      <c r="G6192" s="1468">
        <v>4.34</v>
      </c>
      <c r="H6192" s="1468"/>
      <c r="I6192" s="1468"/>
      <c r="J6192" s="1468"/>
      <c r="K6192" s="1468"/>
      <c r="L6192" s="1468"/>
      <c r="M6192" s="1468"/>
      <c r="N6192" s="1468"/>
      <c r="O6192" s="1468"/>
      <c r="P6192" s="1468"/>
      <c r="R6192" s="1067"/>
      <c r="S6192" s="191"/>
      <c r="T6192" s="191"/>
      <c r="U6192" s="361"/>
      <c r="Z6192" s="21"/>
      <c r="AH6192"/>
    </row>
    <row r="6193" spans="1:34" ht="11.25" customHeight="1">
      <c r="A6193"/>
      <c r="B6193" s="1439" t="s">
        <v>18</v>
      </c>
      <c r="C6193" s="1440">
        <v>6236</v>
      </c>
      <c r="D6193" s="1441" t="str">
        <f t="shared" si="110"/>
        <v>NC6236</v>
      </c>
      <c r="E6193" s="1514" t="s">
        <v>122</v>
      </c>
      <c r="F6193" s="1467">
        <v>599</v>
      </c>
      <c r="G6193" s="1468">
        <v>5.64</v>
      </c>
      <c r="H6193" s="1468"/>
      <c r="I6193" s="1468"/>
      <c r="J6193" s="1468"/>
      <c r="K6193" s="1468"/>
      <c r="L6193" s="1468"/>
      <c r="M6193" s="1468"/>
      <c r="N6193" s="1468"/>
      <c r="O6193" s="1468"/>
      <c r="P6193" s="1468"/>
      <c r="R6193" s="1067"/>
      <c r="S6193" s="191"/>
      <c r="T6193" s="191"/>
      <c r="U6193" s="361"/>
      <c r="Z6193" s="21"/>
      <c r="AH6193"/>
    </row>
    <row r="6194" spans="1:34" ht="11.25" customHeight="1">
      <c r="A6194"/>
      <c r="B6194" s="1439" t="s">
        <v>18</v>
      </c>
      <c r="C6194" s="1440">
        <v>6237</v>
      </c>
      <c r="D6194" s="1441" t="str">
        <f t="shared" si="110"/>
        <v>NC6237</v>
      </c>
      <c r="E6194" s="1514" t="s">
        <v>123</v>
      </c>
      <c r="F6194" s="1467">
        <v>298</v>
      </c>
      <c r="G6194" s="1468">
        <v>1.28</v>
      </c>
      <c r="H6194" s="1468"/>
      <c r="I6194" s="1468"/>
      <c r="J6194" s="1468"/>
      <c r="K6194" s="1468"/>
      <c r="L6194" s="1468"/>
      <c r="M6194" s="1468"/>
      <c r="N6194" s="1468"/>
      <c r="O6194" s="1468"/>
      <c r="P6194" s="1468"/>
      <c r="R6194" s="1067"/>
      <c r="S6194" s="191"/>
      <c r="T6194" s="191"/>
      <c r="U6194" s="361"/>
      <c r="Z6194" s="21"/>
      <c r="AH6194"/>
    </row>
    <row r="6195" spans="1:34" ht="11.25" customHeight="1">
      <c r="A6195"/>
      <c r="B6195" s="1439" t="s">
        <v>18</v>
      </c>
      <c r="C6195" s="1440">
        <v>6251</v>
      </c>
      <c r="D6195" s="1441" t="str">
        <f t="shared" si="110"/>
        <v>NC6251</v>
      </c>
      <c r="E6195" s="1514" t="s">
        <v>122</v>
      </c>
      <c r="F6195" s="1467">
        <v>455</v>
      </c>
      <c r="G6195" s="1468">
        <v>3.55</v>
      </c>
      <c r="H6195" s="1468"/>
      <c r="I6195" s="1468"/>
      <c r="J6195" s="1468"/>
      <c r="K6195" s="1468"/>
      <c r="L6195" s="1468"/>
      <c r="M6195" s="1468"/>
      <c r="N6195" s="1468"/>
      <c r="O6195" s="1468"/>
      <c r="P6195" s="1468"/>
      <c r="R6195" s="1067"/>
      <c r="S6195" s="191"/>
      <c r="T6195" s="191"/>
      <c r="U6195" s="361"/>
      <c r="Z6195" s="21"/>
      <c r="AH6195"/>
    </row>
    <row r="6196" spans="1:34" ht="11.25" customHeight="1">
      <c r="A6196"/>
      <c r="B6196" s="1439" t="s">
        <v>18</v>
      </c>
      <c r="C6196" s="1440">
        <v>6252</v>
      </c>
      <c r="D6196" s="1441" t="str">
        <f t="shared" si="110"/>
        <v>NC6252</v>
      </c>
      <c r="E6196" s="1514" t="s">
        <v>122</v>
      </c>
      <c r="F6196" s="1467">
        <v>418</v>
      </c>
      <c r="G6196" s="1468">
        <v>3.02</v>
      </c>
      <c r="H6196" s="1468"/>
      <c r="I6196" s="1468"/>
      <c r="J6196" s="1468"/>
      <c r="K6196" s="1468"/>
      <c r="L6196" s="1468"/>
      <c r="M6196" s="1468"/>
      <c r="N6196" s="1468"/>
      <c r="O6196" s="1468"/>
      <c r="P6196" s="1468"/>
      <c r="R6196" s="1067"/>
      <c r="S6196" s="191"/>
      <c r="T6196" s="191"/>
      <c r="U6196" s="361"/>
      <c r="Z6196" s="21"/>
      <c r="AH6196"/>
    </row>
    <row r="6197" spans="1:34" ht="11.25" customHeight="1">
      <c r="A6197"/>
      <c r="B6197" s="1439" t="s">
        <v>18</v>
      </c>
      <c r="C6197" s="1440">
        <v>6306</v>
      </c>
      <c r="D6197" s="1441" t="str">
        <f t="shared" si="110"/>
        <v>NC6306</v>
      </c>
      <c r="E6197" s="1514" t="s">
        <v>123</v>
      </c>
      <c r="F6197" s="1467">
        <v>495</v>
      </c>
      <c r="G6197" s="1468">
        <v>4.13</v>
      </c>
      <c r="H6197" s="1468"/>
      <c r="I6197" s="1468"/>
      <c r="J6197" s="1468"/>
      <c r="K6197" s="1468"/>
      <c r="L6197" s="1468"/>
      <c r="M6197" s="1468"/>
      <c r="N6197" s="1468"/>
      <c r="O6197" s="1468"/>
      <c r="P6197" s="1468"/>
      <c r="R6197" s="1067"/>
      <c r="S6197" s="191"/>
      <c r="T6197" s="191"/>
      <c r="U6197" s="361"/>
      <c r="Z6197" s="21"/>
      <c r="AH6197"/>
    </row>
    <row r="6198" spans="1:34" ht="11.25" customHeight="1">
      <c r="A6198"/>
      <c r="B6198" s="1439" t="s">
        <v>18</v>
      </c>
      <c r="C6198" s="1440">
        <v>6319</v>
      </c>
      <c r="D6198" s="1441" t="str">
        <f t="shared" si="110"/>
        <v>NC6319</v>
      </c>
      <c r="E6198" s="1514" t="s">
        <v>123</v>
      </c>
      <c r="F6198" s="1467">
        <v>437</v>
      </c>
      <c r="G6198" s="1468">
        <v>3.29</v>
      </c>
      <c r="H6198" s="1468"/>
      <c r="I6198" s="1468"/>
      <c r="J6198" s="1468"/>
      <c r="K6198" s="1468"/>
      <c r="L6198" s="1468"/>
      <c r="M6198" s="1468"/>
      <c r="N6198" s="1468"/>
      <c r="O6198" s="1468"/>
      <c r="P6198" s="1468"/>
      <c r="R6198" s="1067"/>
      <c r="S6198" s="191"/>
      <c r="T6198" s="191"/>
      <c r="U6198" s="361"/>
      <c r="Z6198" s="21"/>
      <c r="AH6198"/>
    </row>
    <row r="6199" spans="1:34" ht="11.25" customHeight="1">
      <c r="A6199"/>
      <c r="B6199" s="1439" t="s">
        <v>18</v>
      </c>
      <c r="C6199" s="1440">
        <v>6325</v>
      </c>
      <c r="D6199" s="1441" t="str">
        <f t="shared" si="110"/>
        <v>NC6325</v>
      </c>
      <c r="E6199" s="1514" t="s">
        <v>124</v>
      </c>
      <c r="F6199" s="1467">
        <v>407</v>
      </c>
      <c r="G6199" s="1468">
        <v>2.86</v>
      </c>
      <c r="H6199" s="1468"/>
      <c r="I6199" s="1468"/>
      <c r="J6199" s="1468"/>
      <c r="K6199" s="1468"/>
      <c r="L6199" s="1468"/>
      <c r="M6199" s="1468"/>
      <c r="N6199" s="1468"/>
      <c r="O6199" s="1468"/>
      <c r="P6199" s="1468"/>
      <c r="R6199" s="1067"/>
      <c r="S6199" s="191"/>
      <c r="T6199" s="191"/>
      <c r="U6199" s="361"/>
      <c r="Z6199" s="21"/>
      <c r="AH6199"/>
    </row>
    <row r="6200" spans="1:34" ht="11.25" customHeight="1">
      <c r="A6200"/>
      <c r="B6200" s="1439" t="s">
        <v>18</v>
      </c>
      <c r="C6200" s="1440">
        <v>6400</v>
      </c>
      <c r="D6200" s="1441" t="str">
        <f t="shared" si="110"/>
        <v>NC6400</v>
      </c>
      <c r="E6200" s="1514" t="s">
        <v>125</v>
      </c>
      <c r="F6200" s="1467">
        <v>497</v>
      </c>
      <c r="G6200" s="1468">
        <v>4.16</v>
      </c>
      <c r="H6200" s="1468"/>
      <c r="I6200" s="1468"/>
      <c r="J6200" s="1468"/>
      <c r="K6200" s="1468"/>
      <c r="L6200" s="1468"/>
      <c r="M6200" s="1468"/>
      <c r="N6200" s="1468"/>
      <c r="O6200" s="1468"/>
      <c r="P6200" s="1468"/>
      <c r="R6200" s="1067"/>
      <c r="S6200" s="191"/>
      <c r="T6200" s="191"/>
      <c r="U6200" s="361"/>
      <c r="Z6200" s="21"/>
      <c r="AH6200"/>
    </row>
    <row r="6201" spans="1:34" ht="11.25" customHeight="1">
      <c r="A6201"/>
      <c r="B6201" s="1439" t="s">
        <v>18</v>
      </c>
      <c r="C6201" s="1440">
        <v>6503</v>
      </c>
      <c r="D6201" s="1441" t="str">
        <f t="shared" si="110"/>
        <v>NC6503</v>
      </c>
      <c r="E6201" s="1514" t="s">
        <v>125</v>
      </c>
      <c r="F6201" s="1467">
        <v>330</v>
      </c>
      <c r="G6201" s="1468">
        <v>1.74</v>
      </c>
      <c r="H6201" s="1468"/>
      <c r="I6201" s="1468"/>
      <c r="J6201" s="1468"/>
      <c r="K6201" s="1468"/>
      <c r="L6201" s="1468"/>
      <c r="M6201" s="1468"/>
      <c r="N6201" s="1468"/>
      <c r="O6201" s="1468"/>
      <c r="P6201" s="1468"/>
      <c r="R6201" s="1067"/>
      <c r="S6201" s="191"/>
      <c r="T6201" s="191"/>
      <c r="U6201" s="361"/>
      <c r="Z6201" s="21"/>
      <c r="AH6201"/>
    </row>
    <row r="6202" spans="1:34" ht="11.25" customHeight="1">
      <c r="A6202"/>
      <c r="B6202" s="1439" t="s">
        <v>18</v>
      </c>
      <c r="C6202" s="1440">
        <v>6504</v>
      </c>
      <c r="D6202" s="1441" t="str">
        <f t="shared" si="110"/>
        <v>NC6504</v>
      </c>
      <c r="E6202" s="1514" t="s">
        <v>121</v>
      </c>
      <c r="F6202" s="1467">
        <v>369</v>
      </c>
      <c r="G6202" s="1468">
        <v>2.31</v>
      </c>
      <c r="H6202" s="1468"/>
      <c r="I6202" s="1468"/>
      <c r="J6202" s="1468"/>
      <c r="K6202" s="1468"/>
      <c r="L6202" s="1468"/>
      <c r="M6202" s="1468"/>
      <c r="N6202" s="1468"/>
      <c r="O6202" s="1468"/>
      <c r="P6202" s="1468"/>
      <c r="R6202" s="1067"/>
      <c r="S6202" s="191"/>
      <c r="T6202" s="191"/>
      <c r="U6202" s="361"/>
      <c r="Z6202" s="21"/>
      <c r="AH6202"/>
    </row>
    <row r="6203" spans="1:34" ht="11.25" customHeight="1">
      <c r="A6203"/>
      <c r="B6203" s="1439" t="s">
        <v>18</v>
      </c>
      <c r="C6203" s="1440">
        <v>6702</v>
      </c>
      <c r="D6203" s="1441" t="str">
        <f t="shared" si="110"/>
        <v>NC6702</v>
      </c>
      <c r="E6203" s="1514" t="s">
        <v>122</v>
      </c>
      <c r="F6203" s="1467">
        <v>466</v>
      </c>
      <c r="G6203" s="1468">
        <v>3.71</v>
      </c>
      <c r="H6203" s="1468"/>
      <c r="I6203" s="1468"/>
      <c r="J6203" s="1468"/>
      <c r="K6203" s="1468"/>
      <c r="L6203" s="1468"/>
      <c r="M6203" s="1468"/>
      <c r="N6203" s="1468"/>
      <c r="O6203" s="1468"/>
      <c r="P6203" s="1468"/>
      <c r="R6203" s="1067"/>
      <c r="S6203" s="191"/>
      <c r="T6203" s="191"/>
      <c r="U6203" s="361"/>
      <c r="Z6203" s="21"/>
      <c r="AH6203"/>
    </row>
    <row r="6204" spans="1:34" ht="11.25" customHeight="1">
      <c r="A6204"/>
      <c r="B6204" s="1439" t="s">
        <v>18</v>
      </c>
      <c r="C6204" s="1440">
        <v>6703</v>
      </c>
      <c r="D6204" s="1441" t="str">
        <f t="shared" si="110"/>
        <v>NC6703</v>
      </c>
      <c r="E6204" s="1514" t="s">
        <v>122</v>
      </c>
      <c r="F6204" s="1467">
        <v>616</v>
      </c>
      <c r="G6204" s="1468">
        <v>5.89</v>
      </c>
      <c r="H6204" s="1468"/>
      <c r="I6204" s="1468"/>
      <c r="J6204" s="1468"/>
      <c r="K6204" s="1468"/>
      <c r="L6204" s="1468"/>
      <c r="M6204" s="1468"/>
      <c r="N6204" s="1468"/>
      <c r="O6204" s="1468"/>
      <c r="P6204" s="1468"/>
      <c r="R6204" s="1067"/>
      <c r="S6204" s="191"/>
      <c r="T6204" s="191"/>
      <c r="U6204" s="361"/>
      <c r="Z6204" s="21"/>
      <c r="AH6204"/>
    </row>
    <row r="6205" spans="1:34" ht="11.25" customHeight="1">
      <c r="A6205"/>
      <c r="B6205" s="1439" t="s">
        <v>18</v>
      </c>
      <c r="C6205" s="1440">
        <v>6704</v>
      </c>
      <c r="D6205" s="1441" t="str">
        <f t="shared" si="110"/>
        <v>NC6704</v>
      </c>
      <c r="E6205" s="1514" t="s">
        <v>122</v>
      </c>
      <c r="F6205" s="1467">
        <v>495</v>
      </c>
      <c r="G6205" s="1468">
        <v>4.13</v>
      </c>
      <c r="H6205" s="1468"/>
      <c r="I6205" s="1468"/>
      <c r="J6205" s="1468"/>
      <c r="K6205" s="1468"/>
      <c r="L6205" s="1468"/>
      <c r="M6205" s="1468"/>
      <c r="N6205" s="1468"/>
      <c r="O6205" s="1468"/>
      <c r="P6205" s="1468"/>
      <c r="R6205" s="1067"/>
      <c r="S6205" s="191"/>
      <c r="T6205" s="191"/>
      <c r="U6205" s="361"/>
      <c r="Z6205" s="21"/>
      <c r="AH6205"/>
    </row>
    <row r="6206" spans="1:34" ht="11.25" customHeight="1">
      <c r="A6206"/>
      <c r="B6206" s="1439" t="s">
        <v>18</v>
      </c>
      <c r="C6206" s="1440">
        <v>6801</v>
      </c>
      <c r="D6206" s="1441" t="str">
        <f t="shared" si="110"/>
        <v>NC6801</v>
      </c>
      <c r="E6206" s="1514" t="s">
        <v>122</v>
      </c>
      <c r="F6206" s="1467">
        <v>454</v>
      </c>
      <c r="G6206" s="1468">
        <v>3.54</v>
      </c>
      <c r="H6206" s="1468"/>
      <c r="I6206" s="1468"/>
      <c r="J6206" s="1468"/>
      <c r="K6206" s="1468"/>
      <c r="L6206" s="1468"/>
      <c r="M6206" s="1468"/>
      <c r="N6206" s="1468"/>
      <c r="O6206" s="1468"/>
      <c r="P6206" s="1468"/>
      <c r="R6206" s="1067"/>
      <c r="S6206" s="191"/>
      <c r="T6206" s="191"/>
      <c r="U6206" s="361"/>
      <c r="Z6206" s="21"/>
      <c r="AH6206"/>
    </row>
    <row r="6207" spans="1:34" ht="11.25" customHeight="1">
      <c r="A6207"/>
      <c r="B6207" s="1439" t="s">
        <v>18</v>
      </c>
      <c r="C6207" s="1440">
        <v>6811</v>
      </c>
      <c r="D6207" s="1441" t="str">
        <f t="shared" si="110"/>
        <v>NC6811</v>
      </c>
      <c r="E6207" s="1514" t="s">
        <v>123</v>
      </c>
      <c r="F6207" s="1467">
        <v>499</v>
      </c>
      <c r="G6207" s="1468">
        <v>4.1900000000000004</v>
      </c>
      <c r="H6207" s="1468"/>
      <c r="I6207" s="1468"/>
      <c r="J6207" s="1468"/>
      <c r="K6207" s="1468"/>
      <c r="L6207" s="1468"/>
      <c r="M6207" s="1468"/>
      <c r="N6207" s="1468"/>
      <c r="O6207" s="1468"/>
      <c r="P6207" s="1468"/>
      <c r="R6207" s="1067"/>
      <c r="S6207" s="191"/>
      <c r="T6207" s="191"/>
      <c r="U6207" s="361"/>
      <c r="Z6207" s="21"/>
      <c r="AH6207"/>
    </row>
    <row r="6208" spans="1:34" ht="11.25" customHeight="1">
      <c r="A6208"/>
      <c r="B6208" s="1439" t="s">
        <v>18</v>
      </c>
      <c r="C6208" s="1440">
        <v>6824</v>
      </c>
      <c r="D6208" s="1441" t="str">
        <f t="shared" si="110"/>
        <v>NC6824</v>
      </c>
      <c r="E6208" s="1514" t="s">
        <v>122</v>
      </c>
      <c r="F6208" s="1467">
        <v>750</v>
      </c>
      <c r="G6208" s="1468">
        <v>8.69</v>
      </c>
      <c r="H6208" s="1468"/>
      <c r="I6208" s="1468"/>
      <c r="J6208" s="1468"/>
      <c r="K6208" s="1468"/>
      <c r="L6208" s="1468"/>
      <c r="M6208" s="1468"/>
      <c r="N6208" s="1468"/>
      <c r="O6208" s="1468"/>
      <c r="P6208" s="1468"/>
      <c r="R6208" s="1067"/>
      <c r="S6208" s="191"/>
      <c r="T6208" s="191"/>
      <c r="U6208" s="361"/>
      <c r="Z6208" s="21"/>
      <c r="AH6208"/>
    </row>
    <row r="6209" spans="1:34" ht="11.25" customHeight="1">
      <c r="A6209"/>
      <c r="B6209" s="1439" t="s">
        <v>18</v>
      </c>
      <c r="C6209" s="1440">
        <v>6826</v>
      </c>
      <c r="D6209" s="1441" t="str">
        <f t="shared" si="110"/>
        <v>NC6826</v>
      </c>
      <c r="E6209" s="1514" t="s">
        <v>122</v>
      </c>
      <c r="F6209" s="1467">
        <v>510</v>
      </c>
      <c r="G6209" s="1468">
        <v>4.3499999999999996</v>
      </c>
      <c r="H6209" s="1468"/>
      <c r="I6209" s="1468"/>
      <c r="J6209" s="1468"/>
      <c r="K6209" s="1468"/>
      <c r="L6209" s="1468"/>
      <c r="M6209" s="1468"/>
      <c r="N6209" s="1468"/>
      <c r="O6209" s="1468"/>
      <c r="P6209" s="1468"/>
      <c r="R6209" s="1067"/>
      <c r="S6209" s="191"/>
      <c r="T6209" s="191"/>
      <c r="U6209" s="361"/>
      <c r="Z6209" s="21"/>
      <c r="AH6209"/>
    </row>
    <row r="6210" spans="1:34" ht="11.25" customHeight="1">
      <c r="A6210"/>
      <c r="B6210" s="1439" t="s">
        <v>18</v>
      </c>
      <c r="C6210" s="1440">
        <v>6834</v>
      </c>
      <c r="D6210" s="1441" t="str">
        <f t="shared" si="110"/>
        <v>NC6834</v>
      </c>
      <c r="E6210" s="1514" t="s">
        <v>123</v>
      </c>
      <c r="F6210" s="1467">
        <v>386</v>
      </c>
      <c r="G6210" s="1468">
        <v>2.5499999999999998</v>
      </c>
      <c r="H6210" s="1468"/>
      <c r="I6210" s="1468"/>
      <c r="J6210" s="1468"/>
      <c r="K6210" s="1468"/>
      <c r="L6210" s="1468"/>
      <c r="M6210" s="1468"/>
      <c r="N6210" s="1468"/>
      <c r="O6210" s="1468"/>
      <c r="P6210" s="1468"/>
      <c r="R6210" s="1067"/>
      <c r="S6210" s="191"/>
      <c r="T6210" s="191"/>
      <c r="U6210" s="361"/>
      <c r="Z6210" s="21"/>
      <c r="AH6210"/>
    </row>
    <row r="6211" spans="1:34" ht="11.25" customHeight="1">
      <c r="A6211"/>
      <c r="B6211" s="1439" t="s">
        <v>18</v>
      </c>
      <c r="C6211" s="1440">
        <v>6836</v>
      </c>
      <c r="D6211" s="1441" t="str">
        <f t="shared" si="110"/>
        <v>NC6836</v>
      </c>
      <c r="E6211" s="1514" t="s">
        <v>124</v>
      </c>
      <c r="F6211" s="1467">
        <v>443</v>
      </c>
      <c r="G6211" s="1468">
        <v>3.38</v>
      </c>
      <c r="H6211" s="1468"/>
      <c r="I6211" s="1468"/>
      <c r="J6211" s="1468"/>
      <c r="K6211" s="1468"/>
      <c r="L6211" s="1468"/>
      <c r="M6211" s="1468"/>
      <c r="N6211" s="1468"/>
      <c r="O6211" s="1468"/>
      <c r="P6211" s="1468"/>
      <c r="R6211" s="1067"/>
      <c r="S6211" s="191"/>
      <c r="T6211" s="191"/>
      <c r="U6211" s="361"/>
      <c r="Z6211" s="21"/>
      <c r="AH6211"/>
    </row>
    <row r="6212" spans="1:34" ht="11.25" customHeight="1">
      <c r="A6212"/>
      <c r="B6212" s="1439" t="s">
        <v>18</v>
      </c>
      <c r="C6212" s="1440">
        <v>6843</v>
      </c>
      <c r="D6212" s="1441" t="str">
        <f t="shared" si="110"/>
        <v>NC6843</v>
      </c>
      <c r="E6212" s="1514" t="s">
        <v>122</v>
      </c>
      <c r="F6212" s="1467">
        <v>750</v>
      </c>
      <c r="G6212" s="1468">
        <v>11.08</v>
      </c>
      <c r="H6212" s="1468"/>
      <c r="I6212" s="1468"/>
      <c r="J6212" s="1468"/>
      <c r="K6212" s="1468"/>
      <c r="L6212" s="1468"/>
      <c r="M6212" s="1468"/>
      <c r="N6212" s="1468"/>
      <c r="O6212" s="1468"/>
      <c r="P6212" s="1468"/>
      <c r="R6212" s="1067"/>
      <c r="S6212" s="191"/>
      <c r="T6212" s="191"/>
      <c r="U6212" s="361"/>
      <c r="Z6212" s="21"/>
      <c r="AH6212"/>
    </row>
    <row r="6213" spans="1:34" ht="11.25" customHeight="1">
      <c r="A6213"/>
      <c r="B6213" s="1439" t="s">
        <v>18</v>
      </c>
      <c r="C6213" s="1440">
        <v>6845</v>
      </c>
      <c r="D6213" s="1441" t="str">
        <f t="shared" si="110"/>
        <v>NC6845</v>
      </c>
      <c r="E6213" s="1514" t="s">
        <v>122</v>
      </c>
      <c r="F6213" s="1467">
        <v>750</v>
      </c>
      <c r="G6213" s="1468">
        <v>7.84</v>
      </c>
      <c r="H6213" s="1468"/>
      <c r="I6213" s="1468"/>
      <c r="J6213" s="1468"/>
      <c r="K6213" s="1468"/>
      <c r="L6213" s="1468"/>
      <c r="M6213" s="1468"/>
      <c r="N6213" s="1468"/>
      <c r="O6213" s="1468"/>
      <c r="P6213" s="1468"/>
      <c r="R6213" s="1067"/>
      <c r="S6213" s="191"/>
      <c r="T6213" s="191"/>
      <c r="U6213" s="361"/>
      <c r="Z6213" s="21"/>
      <c r="AH6213"/>
    </row>
    <row r="6214" spans="1:34" ht="11.25" customHeight="1">
      <c r="A6214"/>
      <c r="B6214" s="1439" t="s">
        <v>18</v>
      </c>
      <c r="C6214" s="1440">
        <v>6854</v>
      </c>
      <c r="D6214" s="1441" t="str">
        <f t="shared" si="110"/>
        <v>NC6854</v>
      </c>
      <c r="E6214" s="1514" t="s">
        <v>122</v>
      </c>
      <c r="F6214" s="1467">
        <v>515</v>
      </c>
      <c r="G6214" s="1468">
        <v>4.42</v>
      </c>
      <c r="H6214" s="1468"/>
      <c r="I6214" s="1468"/>
      <c r="J6214" s="1468"/>
      <c r="K6214" s="1468"/>
      <c r="L6214" s="1468"/>
      <c r="M6214" s="1468"/>
      <c r="N6214" s="1468"/>
      <c r="O6214" s="1468"/>
      <c r="P6214" s="1468"/>
      <c r="R6214" s="1067"/>
      <c r="S6214" s="191"/>
      <c r="T6214" s="191"/>
      <c r="U6214" s="361"/>
      <c r="Z6214" s="21"/>
      <c r="AH6214"/>
    </row>
    <row r="6215" spans="1:34" ht="11.25" customHeight="1">
      <c r="A6215"/>
      <c r="B6215" s="1439" t="s">
        <v>18</v>
      </c>
      <c r="C6215" s="1440">
        <v>6872</v>
      </c>
      <c r="D6215" s="1441" t="str">
        <f t="shared" si="110"/>
        <v>NC6872</v>
      </c>
      <c r="E6215" s="1514" t="s">
        <v>122</v>
      </c>
      <c r="F6215" s="1467">
        <v>750</v>
      </c>
      <c r="G6215" s="1468">
        <v>10.7</v>
      </c>
      <c r="H6215" s="1468"/>
      <c r="I6215" s="1468"/>
      <c r="J6215" s="1468"/>
      <c r="K6215" s="1468"/>
      <c r="L6215" s="1468"/>
      <c r="M6215" s="1468"/>
      <c r="N6215" s="1468"/>
      <c r="O6215" s="1468"/>
      <c r="P6215" s="1468"/>
      <c r="R6215" s="1067"/>
      <c r="S6215" s="191"/>
      <c r="T6215" s="191"/>
      <c r="U6215" s="361"/>
      <c r="Z6215" s="21"/>
      <c r="AH6215"/>
    </row>
    <row r="6216" spans="1:34" ht="11.25" customHeight="1">
      <c r="A6216"/>
      <c r="B6216" s="1439" t="s">
        <v>18</v>
      </c>
      <c r="C6216" s="1440">
        <v>6874</v>
      </c>
      <c r="D6216" s="1441" t="str">
        <f t="shared" si="110"/>
        <v>NC6874</v>
      </c>
      <c r="E6216" s="1514" t="s">
        <v>122</v>
      </c>
      <c r="F6216" s="1467">
        <v>750</v>
      </c>
      <c r="G6216" s="1468">
        <v>20.010000000000002</v>
      </c>
      <c r="H6216" s="1468"/>
      <c r="I6216" s="1468"/>
      <c r="J6216" s="1468"/>
      <c r="K6216" s="1468"/>
      <c r="L6216" s="1468"/>
      <c r="M6216" s="1468"/>
      <c r="N6216" s="1468"/>
      <c r="O6216" s="1468"/>
      <c r="P6216" s="1468"/>
      <c r="R6216" s="1067"/>
      <c r="S6216" s="191"/>
      <c r="T6216" s="191"/>
      <c r="U6216" s="361"/>
      <c r="Z6216" s="21"/>
      <c r="AH6216"/>
    </row>
    <row r="6217" spans="1:34" ht="11.25" customHeight="1">
      <c r="A6217"/>
      <c r="B6217" s="1439" t="s">
        <v>18</v>
      </c>
      <c r="C6217" s="1440">
        <v>6882</v>
      </c>
      <c r="D6217" s="1441" t="str">
        <f t="shared" si="110"/>
        <v>NC6882</v>
      </c>
      <c r="E6217" s="1514" t="s">
        <v>122</v>
      </c>
      <c r="F6217" s="1467">
        <v>406</v>
      </c>
      <c r="G6217" s="1468">
        <v>2.84</v>
      </c>
      <c r="H6217" s="1468"/>
      <c r="I6217" s="1468"/>
      <c r="J6217" s="1468"/>
      <c r="K6217" s="1468"/>
      <c r="L6217" s="1468"/>
      <c r="M6217" s="1468"/>
      <c r="N6217" s="1468"/>
      <c r="O6217" s="1468"/>
      <c r="P6217" s="1468"/>
      <c r="R6217" s="1067"/>
      <c r="S6217" s="191"/>
      <c r="T6217" s="191"/>
      <c r="U6217" s="361"/>
      <c r="Z6217" s="21"/>
      <c r="AH6217"/>
    </row>
    <row r="6218" spans="1:34" ht="11.25" customHeight="1">
      <c r="A6218"/>
      <c r="B6218" s="1439" t="s">
        <v>18</v>
      </c>
      <c r="C6218" s="1440">
        <v>6884</v>
      </c>
      <c r="D6218" s="1441" t="str">
        <f t="shared" si="110"/>
        <v>NC6884</v>
      </c>
      <c r="E6218" s="1514" t="s">
        <v>122</v>
      </c>
      <c r="F6218" s="1467">
        <v>429</v>
      </c>
      <c r="G6218" s="1468">
        <v>3.18</v>
      </c>
      <c r="H6218" s="1468"/>
      <c r="I6218" s="1468"/>
      <c r="J6218" s="1468"/>
      <c r="K6218" s="1468"/>
      <c r="L6218" s="1468"/>
      <c r="M6218" s="1468"/>
      <c r="N6218" s="1468"/>
      <c r="O6218" s="1468"/>
      <c r="P6218" s="1468"/>
      <c r="R6218" s="1067"/>
      <c r="S6218" s="191"/>
      <c r="T6218" s="191"/>
      <c r="U6218" s="361"/>
      <c r="Z6218" s="21"/>
      <c r="AH6218"/>
    </row>
    <row r="6219" spans="1:34" ht="11.25" customHeight="1">
      <c r="A6219"/>
      <c r="B6219" s="1439" t="s">
        <v>18</v>
      </c>
      <c r="C6219" s="1440">
        <v>7016</v>
      </c>
      <c r="D6219" s="1441" t="str">
        <f t="shared" si="110"/>
        <v>NC7016</v>
      </c>
      <c r="E6219" s="1514" t="s">
        <v>122</v>
      </c>
      <c r="F6219" s="1467">
        <v>478</v>
      </c>
      <c r="G6219" s="1468">
        <v>3.89</v>
      </c>
      <c r="H6219" s="1468"/>
      <c r="I6219" s="1468"/>
      <c r="J6219" s="1468"/>
      <c r="K6219" s="1468"/>
      <c r="L6219" s="1468"/>
      <c r="M6219" s="1468"/>
      <c r="N6219" s="1468"/>
      <c r="O6219" s="1468"/>
      <c r="P6219" s="1468"/>
      <c r="R6219" s="1067"/>
      <c r="S6219" s="191"/>
      <c r="T6219" s="191"/>
      <c r="U6219" s="361"/>
      <c r="Z6219" s="21"/>
      <c r="AH6219"/>
    </row>
    <row r="6220" spans="1:34" ht="11.25" customHeight="1">
      <c r="A6220"/>
      <c r="B6220" s="1439" t="s">
        <v>18</v>
      </c>
      <c r="C6220" s="1440">
        <v>7024</v>
      </c>
      <c r="D6220" s="1441" t="str">
        <f t="shared" ref="D6220:D6283" si="111">B6220&amp;TEXT(C6220,"0000")</f>
        <v>NC7024</v>
      </c>
      <c r="E6220" s="1514" t="s">
        <v>122</v>
      </c>
      <c r="F6220" s="1467">
        <v>508</v>
      </c>
      <c r="G6220" s="1468">
        <v>4.32</v>
      </c>
      <c r="H6220" s="1468"/>
      <c r="I6220" s="1468"/>
      <c r="J6220" s="1468"/>
      <c r="K6220" s="1468"/>
      <c r="L6220" s="1468"/>
      <c r="M6220" s="1468"/>
      <c r="N6220" s="1468"/>
      <c r="O6220" s="1468"/>
      <c r="P6220" s="1468"/>
      <c r="R6220" s="1067"/>
      <c r="S6220" s="191"/>
      <c r="T6220" s="191"/>
      <c r="U6220" s="361"/>
      <c r="Z6220" s="21"/>
      <c r="AH6220"/>
    </row>
    <row r="6221" spans="1:34" ht="11.25" customHeight="1">
      <c r="A6221"/>
      <c r="B6221" s="1439" t="s">
        <v>18</v>
      </c>
      <c r="C6221" s="1440">
        <v>7038</v>
      </c>
      <c r="D6221" s="1441" t="str">
        <f t="shared" si="111"/>
        <v>NC7038</v>
      </c>
      <c r="E6221" s="1514" t="s">
        <v>122</v>
      </c>
      <c r="F6221" s="1467">
        <v>484</v>
      </c>
      <c r="G6221" s="1468">
        <v>3.97</v>
      </c>
      <c r="H6221" s="1468"/>
      <c r="I6221" s="1468"/>
      <c r="J6221" s="1468"/>
      <c r="K6221" s="1468"/>
      <c r="L6221" s="1468"/>
      <c r="M6221" s="1468"/>
      <c r="N6221" s="1468"/>
      <c r="O6221" s="1468"/>
      <c r="P6221" s="1468"/>
      <c r="R6221" s="1067"/>
      <c r="S6221" s="191"/>
      <c r="T6221" s="191"/>
      <c r="U6221" s="361"/>
      <c r="Z6221" s="21"/>
      <c r="AH6221"/>
    </row>
    <row r="6222" spans="1:34" ht="11.25" customHeight="1">
      <c r="A6222"/>
      <c r="B6222" s="1439" t="s">
        <v>18</v>
      </c>
      <c r="C6222" s="1440">
        <v>7046</v>
      </c>
      <c r="D6222" s="1441" t="str">
        <f t="shared" si="111"/>
        <v>NC7046</v>
      </c>
      <c r="E6222" s="1514" t="s">
        <v>122</v>
      </c>
      <c r="F6222" s="1467">
        <v>575</v>
      </c>
      <c r="G6222" s="1468">
        <v>5.29</v>
      </c>
      <c r="H6222" s="1468"/>
      <c r="I6222" s="1468"/>
      <c r="J6222" s="1468"/>
      <c r="K6222" s="1468"/>
      <c r="L6222" s="1468"/>
      <c r="M6222" s="1468"/>
      <c r="N6222" s="1468"/>
      <c r="O6222" s="1468"/>
      <c r="P6222" s="1468"/>
      <c r="R6222" s="1067"/>
      <c r="S6222" s="191"/>
      <c r="T6222" s="191"/>
      <c r="U6222" s="361"/>
      <c r="Z6222" s="21"/>
      <c r="AH6222"/>
    </row>
    <row r="6223" spans="1:34" ht="11.25" customHeight="1">
      <c r="A6223"/>
      <c r="B6223" s="1439" t="s">
        <v>18</v>
      </c>
      <c r="C6223" s="1440">
        <v>7047</v>
      </c>
      <c r="D6223" s="1441" t="str">
        <f t="shared" si="111"/>
        <v>NC7047</v>
      </c>
      <c r="E6223" s="1514" t="s">
        <v>122</v>
      </c>
      <c r="F6223" s="1467">
        <v>635</v>
      </c>
      <c r="G6223" s="1468">
        <v>6.16</v>
      </c>
      <c r="H6223" s="1468"/>
      <c r="I6223" s="1468"/>
      <c r="J6223" s="1468"/>
      <c r="K6223" s="1468"/>
      <c r="L6223" s="1468"/>
      <c r="M6223" s="1468"/>
      <c r="N6223" s="1468"/>
      <c r="O6223" s="1468"/>
      <c r="P6223" s="1468"/>
      <c r="R6223" s="1067"/>
      <c r="S6223" s="191"/>
      <c r="T6223" s="191"/>
      <c r="U6223" s="361"/>
      <c r="Z6223" s="21"/>
      <c r="AH6223"/>
    </row>
    <row r="6224" spans="1:34" ht="11.25" customHeight="1">
      <c r="A6224"/>
      <c r="B6224" s="1439" t="s">
        <v>18</v>
      </c>
      <c r="C6224" s="1440">
        <v>7050</v>
      </c>
      <c r="D6224" s="1441" t="str">
        <f t="shared" si="111"/>
        <v>NC7050</v>
      </c>
      <c r="E6224" s="1514" t="s">
        <v>122</v>
      </c>
      <c r="F6224" s="1467">
        <v>644</v>
      </c>
      <c r="G6224" s="1468">
        <v>6.29</v>
      </c>
      <c r="H6224" s="1468"/>
      <c r="I6224" s="1468"/>
      <c r="J6224" s="1468"/>
      <c r="K6224" s="1468"/>
      <c r="L6224" s="1468"/>
      <c r="M6224" s="1468"/>
      <c r="N6224" s="1468"/>
      <c r="O6224" s="1468"/>
      <c r="P6224" s="1468"/>
      <c r="R6224" s="1067"/>
      <c r="S6224" s="191"/>
      <c r="T6224" s="191"/>
      <c r="U6224" s="361"/>
      <c r="Z6224" s="21"/>
      <c r="AH6224"/>
    </row>
    <row r="6225" spans="1:34" ht="11.25" customHeight="1">
      <c r="A6225"/>
      <c r="B6225" s="1439" t="s">
        <v>18</v>
      </c>
      <c r="C6225" s="1440">
        <v>7090</v>
      </c>
      <c r="D6225" s="1441" t="str">
        <f t="shared" si="111"/>
        <v>NC7090</v>
      </c>
      <c r="E6225" s="1514" t="s">
        <v>122</v>
      </c>
      <c r="F6225" s="1467">
        <v>514</v>
      </c>
      <c r="G6225" s="1468">
        <v>4.41</v>
      </c>
      <c r="H6225" s="1468"/>
      <c r="I6225" s="1468"/>
      <c r="J6225" s="1468"/>
      <c r="K6225" s="1468"/>
      <c r="L6225" s="1468"/>
      <c r="M6225" s="1468"/>
      <c r="N6225" s="1468"/>
      <c r="O6225" s="1468"/>
      <c r="P6225" s="1468"/>
      <c r="R6225" s="1067"/>
      <c r="S6225" s="191"/>
      <c r="T6225" s="191"/>
      <c r="U6225" s="361"/>
      <c r="Z6225" s="21"/>
      <c r="AH6225"/>
    </row>
    <row r="6226" spans="1:34" ht="11.25" customHeight="1">
      <c r="A6226"/>
      <c r="B6226" s="1439" t="s">
        <v>18</v>
      </c>
      <c r="C6226" s="1440">
        <v>7098</v>
      </c>
      <c r="D6226" s="1441" t="str">
        <f t="shared" si="111"/>
        <v>NC7098</v>
      </c>
      <c r="E6226" s="1514" t="s">
        <v>122</v>
      </c>
      <c r="F6226" s="1467">
        <v>615</v>
      </c>
      <c r="G6226" s="1468">
        <v>5.87</v>
      </c>
      <c r="H6226" s="1468"/>
      <c r="I6226" s="1468"/>
      <c r="J6226" s="1468"/>
      <c r="K6226" s="1468"/>
      <c r="L6226" s="1468"/>
      <c r="M6226" s="1468"/>
      <c r="N6226" s="1468"/>
      <c r="O6226" s="1468"/>
      <c r="P6226" s="1468"/>
      <c r="R6226" s="1067"/>
      <c r="S6226" s="191"/>
      <c r="T6226" s="191"/>
      <c r="U6226" s="361"/>
      <c r="Z6226" s="21"/>
      <c r="AH6226"/>
    </row>
    <row r="6227" spans="1:34" ht="11.25" customHeight="1">
      <c r="A6227"/>
      <c r="B6227" s="1439" t="s">
        <v>18</v>
      </c>
      <c r="C6227" s="1440">
        <v>7099</v>
      </c>
      <c r="D6227" s="1441" t="str">
        <f t="shared" si="111"/>
        <v>NC7099</v>
      </c>
      <c r="E6227" s="1514" t="s">
        <v>122</v>
      </c>
      <c r="F6227" s="1467">
        <v>750</v>
      </c>
      <c r="G6227" s="1468">
        <v>8.3800000000000008</v>
      </c>
      <c r="H6227" s="1468"/>
      <c r="I6227" s="1468"/>
      <c r="J6227" s="1468"/>
      <c r="K6227" s="1468"/>
      <c r="L6227" s="1468"/>
      <c r="M6227" s="1468"/>
      <c r="N6227" s="1468"/>
      <c r="O6227" s="1468"/>
      <c r="P6227" s="1468"/>
      <c r="R6227" s="1067"/>
      <c r="S6227" s="191"/>
      <c r="T6227" s="191"/>
      <c r="U6227" s="361"/>
      <c r="Z6227" s="21"/>
      <c r="AH6227"/>
    </row>
    <row r="6228" spans="1:34" ht="11.25" customHeight="1">
      <c r="A6228"/>
      <c r="B6228" s="1439" t="s">
        <v>18</v>
      </c>
      <c r="C6228" s="1440">
        <v>7133</v>
      </c>
      <c r="D6228" s="1441" t="str">
        <f t="shared" si="111"/>
        <v>NC7133</v>
      </c>
      <c r="E6228" s="1514" t="s">
        <v>122</v>
      </c>
      <c r="F6228" s="1467">
        <v>468</v>
      </c>
      <c r="G6228" s="1468">
        <v>3.74</v>
      </c>
      <c r="H6228" s="1468"/>
      <c r="I6228" s="1468"/>
      <c r="J6228" s="1468"/>
      <c r="K6228" s="1468"/>
      <c r="L6228" s="1468"/>
      <c r="M6228" s="1468"/>
      <c r="N6228" s="1468"/>
      <c r="O6228" s="1468"/>
      <c r="P6228" s="1468"/>
      <c r="R6228" s="1067"/>
      <c r="S6228" s="191"/>
      <c r="T6228" s="191"/>
      <c r="U6228" s="361"/>
      <c r="Z6228" s="21"/>
      <c r="AH6228"/>
    </row>
    <row r="6229" spans="1:34" ht="11.25" customHeight="1">
      <c r="A6229"/>
      <c r="B6229" s="1439" t="s">
        <v>18</v>
      </c>
      <c r="C6229" s="1440">
        <v>7151</v>
      </c>
      <c r="D6229" s="1441" t="str">
        <f t="shared" si="111"/>
        <v>NC7151</v>
      </c>
      <c r="E6229" s="1514" t="s">
        <v>122</v>
      </c>
      <c r="F6229" s="1467">
        <v>523</v>
      </c>
      <c r="G6229" s="1468">
        <v>4.54</v>
      </c>
      <c r="H6229" s="1468"/>
      <c r="I6229" s="1468"/>
      <c r="J6229" s="1468"/>
      <c r="K6229" s="1468"/>
      <c r="L6229" s="1468"/>
      <c r="M6229" s="1468"/>
      <c r="N6229" s="1468"/>
      <c r="O6229" s="1468"/>
      <c r="P6229" s="1468"/>
      <c r="R6229" s="1067"/>
      <c r="S6229" s="191"/>
      <c r="T6229" s="191"/>
      <c r="U6229" s="361"/>
      <c r="Z6229" s="21"/>
      <c r="AH6229"/>
    </row>
    <row r="6230" spans="1:34" ht="11.25" customHeight="1">
      <c r="A6230"/>
      <c r="B6230" s="1439" t="s">
        <v>18</v>
      </c>
      <c r="C6230" s="1440">
        <v>7152</v>
      </c>
      <c r="D6230" s="1441" t="str">
        <f t="shared" si="111"/>
        <v>NC7152</v>
      </c>
      <c r="E6230" s="1514" t="s">
        <v>122</v>
      </c>
      <c r="F6230" s="1467">
        <v>707</v>
      </c>
      <c r="G6230" s="1468">
        <v>7.21</v>
      </c>
      <c r="H6230" s="1468"/>
      <c r="I6230" s="1468"/>
      <c r="J6230" s="1468"/>
      <c r="K6230" s="1468"/>
      <c r="L6230" s="1468"/>
      <c r="M6230" s="1468"/>
      <c r="N6230" s="1468"/>
      <c r="O6230" s="1468"/>
      <c r="P6230" s="1468"/>
      <c r="R6230" s="1067"/>
      <c r="S6230" s="191"/>
      <c r="T6230" s="191"/>
      <c r="U6230" s="361"/>
      <c r="Z6230" s="21"/>
      <c r="AH6230"/>
    </row>
    <row r="6231" spans="1:34" ht="11.25" customHeight="1">
      <c r="A6231"/>
      <c r="B6231" s="1439" t="s">
        <v>18</v>
      </c>
      <c r="C6231" s="1440">
        <v>7153</v>
      </c>
      <c r="D6231" s="1441" t="str">
        <f t="shared" si="111"/>
        <v>NC7153</v>
      </c>
      <c r="E6231" s="1514" t="s">
        <v>122</v>
      </c>
      <c r="F6231" s="1467">
        <v>558</v>
      </c>
      <c r="G6231" s="1468">
        <v>5.05</v>
      </c>
      <c r="H6231" s="1468"/>
      <c r="I6231" s="1468"/>
      <c r="J6231" s="1468"/>
      <c r="K6231" s="1468"/>
      <c r="L6231" s="1468"/>
      <c r="M6231" s="1468"/>
      <c r="N6231" s="1468"/>
      <c r="O6231" s="1468"/>
      <c r="P6231" s="1468"/>
      <c r="R6231" s="1067"/>
      <c r="S6231" s="191"/>
      <c r="T6231" s="191"/>
      <c r="U6231" s="361"/>
      <c r="Z6231" s="21"/>
      <c r="AH6231"/>
    </row>
    <row r="6232" spans="1:34" ht="11.25" customHeight="1">
      <c r="A6232"/>
      <c r="B6232" s="1439" t="s">
        <v>18</v>
      </c>
      <c r="C6232" s="1440">
        <v>7219</v>
      </c>
      <c r="D6232" s="1441" t="str">
        <f t="shared" si="111"/>
        <v>NC7219</v>
      </c>
      <c r="E6232" s="1514" t="s">
        <v>124</v>
      </c>
      <c r="F6232" s="1467">
        <v>708</v>
      </c>
      <c r="G6232" s="1468">
        <v>7.22</v>
      </c>
      <c r="H6232" s="1468"/>
      <c r="I6232" s="1468"/>
      <c r="J6232" s="1468"/>
      <c r="K6232" s="1468"/>
      <c r="L6232" s="1468"/>
      <c r="M6232" s="1468"/>
      <c r="N6232" s="1468"/>
      <c r="O6232" s="1468"/>
      <c r="P6232" s="1468"/>
      <c r="R6232" s="1067"/>
      <c r="S6232" s="191"/>
      <c r="T6232" s="191"/>
      <c r="U6232" s="361"/>
      <c r="Z6232" s="21"/>
      <c r="AH6232"/>
    </row>
    <row r="6233" spans="1:34" ht="11.25" customHeight="1">
      <c r="A6233"/>
      <c r="B6233" s="1439" t="s">
        <v>18</v>
      </c>
      <c r="C6233" s="1440">
        <v>7222</v>
      </c>
      <c r="D6233" s="1441" t="str">
        <f t="shared" si="111"/>
        <v>NC7222</v>
      </c>
      <c r="E6233" s="1514" t="s">
        <v>122</v>
      </c>
      <c r="F6233" s="1467">
        <v>673</v>
      </c>
      <c r="G6233" s="1468">
        <v>6.71</v>
      </c>
      <c r="H6233" s="1468"/>
      <c r="I6233" s="1468"/>
      <c r="J6233" s="1468"/>
      <c r="K6233" s="1468"/>
      <c r="L6233" s="1468"/>
      <c r="M6233" s="1468"/>
      <c r="N6233" s="1468"/>
      <c r="O6233" s="1468"/>
      <c r="P6233" s="1468"/>
      <c r="R6233" s="1067"/>
      <c r="S6233" s="191"/>
      <c r="T6233" s="191"/>
      <c r="U6233" s="361"/>
      <c r="Z6233" s="21"/>
      <c r="AH6233"/>
    </row>
    <row r="6234" spans="1:34" ht="11.25" customHeight="1">
      <c r="A6234"/>
      <c r="B6234" s="1439" t="s">
        <v>18</v>
      </c>
      <c r="C6234" s="1440">
        <v>7225</v>
      </c>
      <c r="D6234" s="1441" t="str">
        <f t="shared" si="111"/>
        <v>NC7225</v>
      </c>
      <c r="E6234" s="1514" t="s">
        <v>123</v>
      </c>
      <c r="F6234" s="1467">
        <v>624</v>
      </c>
      <c r="G6234" s="1468">
        <v>6</v>
      </c>
      <c r="H6234" s="1468"/>
      <c r="I6234" s="1468"/>
      <c r="J6234" s="1468"/>
      <c r="K6234" s="1468"/>
      <c r="L6234" s="1468"/>
      <c r="M6234" s="1468"/>
      <c r="N6234" s="1468"/>
      <c r="O6234" s="1468"/>
      <c r="P6234" s="1468"/>
      <c r="R6234" s="1067"/>
      <c r="S6234" s="191"/>
      <c r="T6234" s="191"/>
      <c r="U6234" s="361"/>
      <c r="Z6234" s="21"/>
      <c r="AH6234"/>
    </row>
    <row r="6235" spans="1:34" ht="11.25" customHeight="1">
      <c r="A6235"/>
      <c r="B6235" s="1439" t="s">
        <v>18</v>
      </c>
      <c r="C6235" s="1440">
        <v>7230</v>
      </c>
      <c r="D6235" s="1441" t="str">
        <f t="shared" si="111"/>
        <v>NC7230</v>
      </c>
      <c r="E6235" s="1514" t="s">
        <v>123</v>
      </c>
      <c r="F6235" s="1467">
        <v>750</v>
      </c>
      <c r="G6235" s="1468">
        <v>8.3800000000000008</v>
      </c>
      <c r="H6235" s="1468"/>
      <c r="I6235" s="1468"/>
      <c r="J6235" s="1468"/>
      <c r="K6235" s="1468"/>
      <c r="L6235" s="1468"/>
      <c r="M6235" s="1468"/>
      <c r="N6235" s="1468"/>
      <c r="O6235" s="1468"/>
      <c r="P6235" s="1468"/>
      <c r="R6235" s="1067"/>
      <c r="S6235" s="191"/>
      <c r="T6235" s="191"/>
      <c r="U6235" s="361"/>
      <c r="Z6235" s="21"/>
      <c r="AH6235"/>
    </row>
    <row r="6236" spans="1:34" ht="11.25" customHeight="1">
      <c r="A6236"/>
      <c r="B6236" s="1439" t="s">
        <v>18</v>
      </c>
      <c r="C6236" s="1440">
        <v>7231</v>
      </c>
      <c r="D6236" s="1441" t="str">
        <f t="shared" si="111"/>
        <v>NC7231</v>
      </c>
      <c r="E6236" s="1514" t="s">
        <v>124</v>
      </c>
      <c r="F6236" s="1467">
        <v>721</v>
      </c>
      <c r="G6236" s="1468">
        <v>7.41</v>
      </c>
      <c r="H6236" s="1468"/>
      <c r="I6236" s="1468"/>
      <c r="J6236" s="1468"/>
      <c r="K6236" s="1468"/>
      <c r="L6236" s="1468"/>
      <c r="M6236" s="1468"/>
      <c r="N6236" s="1468"/>
      <c r="O6236" s="1468"/>
      <c r="P6236" s="1468"/>
      <c r="R6236" s="1067"/>
      <c r="S6236" s="191"/>
      <c r="T6236" s="191"/>
      <c r="U6236" s="361"/>
      <c r="Z6236" s="21"/>
      <c r="AH6236"/>
    </row>
    <row r="6237" spans="1:34" ht="11.25" customHeight="1">
      <c r="A6237"/>
      <c r="B6237" s="1439" t="s">
        <v>18</v>
      </c>
      <c r="C6237" s="1440">
        <v>7232</v>
      </c>
      <c r="D6237" s="1441" t="str">
        <f t="shared" si="111"/>
        <v>NC7232</v>
      </c>
      <c r="E6237" s="1514" t="s">
        <v>123</v>
      </c>
      <c r="F6237" s="1467">
        <v>750</v>
      </c>
      <c r="G6237" s="1468">
        <v>9.74</v>
      </c>
      <c r="H6237" s="1468"/>
      <c r="I6237" s="1468"/>
      <c r="J6237" s="1468"/>
      <c r="K6237" s="1468"/>
      <c r="L6237" s="1468"/>
      <c r="M6237" s="1468"/>
      <c r="N6237" s="1468"/>
      <c r="O6237" s="1468"/>
      <c r="P6237" s="1468"/>
      <c r="R6237" s="1067"/>
      <c r="S6237" s="191"/>
      <c r="T6237" s="191"/>
      <c r="U6237" s="361"/>
      <c r="Z6237" s="21"/>
      <c r="AH6237"/>
    </row>
    <row r="6238" spans="1:34" ht="11.25" customHeight="1">
      <c r="A6238"/>
      <c r="B6238" s="1439" t="s">
        <v>18</v>
      </c>
      <c r="C6238" s="1440">
        <v>7309</v>
      </c>
      <c r="D6238" s="1441" t="str">
        <f t="shared" si="111"/>
        <v>NC7309</v>
      </c>
      <c r="E6238" s="1514" t="s">
        <v>122</v>
      </c>
      <c r="F6238" s="1467">
        <v>750</v>
      </c>
      <c r="G6238" s="1468">
        <v>10.8</v>
      </c>
      <c r="H6238" s="1468"/>
      <c r="I6238" s="1468"/>
      <c r="J6238" s="1468"/>
      <c r="K6238" s="1468"/>
      <c r="L6238" s="1468"/>
      <c r="M6238" s="1468"/>
      <c r="N6238" s="1468"/>
      <c r="O6238" s="1468"/>
      <c r="P6238" s="1468"/>
      <c r="R6238" s="1067"/>
      <c r="S6238" s="191"/>
      <c r="T6238" s="191"/>
      <c r="U6238" s="361"/>
      <c r="Z6238" s="21"/>
      <c r="AH6238"/>
    </row>
    <row r="6239" spans="1:34" ht="11.25" customHeight="1">
      <c r="A6239"/>
      <c r="B6239" s="1439" t="s">
        <v>18</v>
      </c>
      <c r="C6239" s="1440">
        <v>7313</v>
      </c>
      <c r="D6239" s="1441" t="str">
        <f t="shared" si="111"/>
        <v>NC7313</v>
      </c>
      <c r="E6239" s="1514" t="s">
        <v>122</v>
      </c>
      <c r="F6239" s="1467">
        <v>541</v>
      </c>
      <c r="G6239" s="1468">
        <v>4.8</v>
      </c>
      <c r="H6239" s="1468"/>
      <c r="I6239" s="1468"/>
      <c r="J6239" s="1468"/>
      <c r="K6239" s="1468"/>
      <c r="L6239" s="1468"/>
      <c r="M6239" s="1468"/>
      <c r="N6239" s="1468"/>
      <c r="O6239" s="1468"/>
      <c r="P6239" s="1468"/>
      <c r="R6239" s="1067"/>
      <c r="S6239" s="191"/>
      <c r="T6239" s="191"/>
      <c r="U6239" s="361"/>
      <c r="Z6239" s="21"/>
      <c r="AH6239"/>
    </row>
    <row r="6240" spans="1:34" ht="11.25" customHeight="1">
      <c r="A6240"/>
      <c r="B6240" s="1439" t="s">
        <v>18</v>
      </c>
      <c r="C6240" s="1440">
        <v>7317</v>
      </c>
      <c r="D6240" s="1441" t="str">
        <f t="shared" si="111"/>
        <v>NC7317</v>
      </c>
      <c r="E6240" s="1514" t="s">
        <v>122</v>
      </c>
      <c r="F6240" s="1467">
        <v>750</v>
      </c>
      <c r="G6240" s="1468">
        <v>9.64</v>
      </c>
      <c r="H6240" s="1468"/>
      <c r="I6240" s="1468"/>
      <c r="J6240" s="1468"/>
      <c r="K6240" s="1468"/>
      <c r="L6240" s="1468"/>
      <c r="M6240" s="1468"/>
      <c r="N6240" s="1468"/>
      <c r="O6240" s="1468"/>
      <c r="P6240" s="1468"/>
      <c r="R6240" s="1067"/>
      <c r="S6240" s="191"/>
      <c r="T6240" s="191"/>
      <c r="U6240" s="361"/>
      <c r="Z6240" s="21"/>
      <c r="AH6240"/>
    </row>
    <row r="6241" spans="1:34" ht="11.25" customHeight="1">
      <c r="A6241"/>
      <c r="B6241" s="1439" t="s">
        <v>18</v>
      </c>
      <c r="C6241" s="1440">
        <v>7327</v>
      </c>
      <c r="D6241" s="1441" t="str">
        <f t="shared" si="111"/>
        <v>NC7327</v>
      </c>
      <c r="E6241" s="1514" t="s">
        <v>122</v>
      </c>
      <c r="F6241" s="1467">
        <v>750</v>
      </c>
      <c r="G6241" s="1468">
        <v>20.76</v>
      </c>
      <c r="H6241" s="1468"/>
      <c r="I6241" s="1468"/>
      <c r="J6241" s="1468"/>
      <c r="K6241" s="1468"/>
      <c r="L6241" s="1468"/>
      <c r="M6241" s="1468"/>
      <c r="N6241" s="1468"/>
      <c r="O6241" s="1468"/>
      <c r="P6241" s="1468"/>
      <c r="R6241" s="1067"/>
      <c r="S6241" s="191"/>
      <c r="T6241" s="191"/>
      <c r="U6241" s="361"/>
      <c r="Z6241" s="21"/>
      <c r="AH6241"/>
    </row>
    <row r="6242" spans="1:34" ht="11.25" customHeight="1">
      <c r="A6242"/>
      <c r="B6242" s="1439" t="s">
        <v>18</v>
      </c>
      <c r="C6242" s="1440">
        <v>7333</v>
      </c>
      <c r="D6242" s="1441" t="str">
        <f t="shared" si="111"/>
        <v>NC7333</v>
      </c>
      <c r="E6242" s="1514" t="s">
        <v>122</v>
      </c>
      <c r="F6242" s="1467">
        <v>389</v>
      </c>
      <c r="G6242" s="1468">
        <v>2.6</v>
      </c>
      <c r="H6242" s="1468"/>
      <c r="I6242" s="1468"/>
      <c r="J6242" s="1468"/>
      <c r="K6242" s="1468"/>
      <c r="L6242" s="1468"/>
      <c r="M6242" s="1468"/>
      <c r="N6242" s="1468"/>
      <c r="O6242" s="1468"/>
      <c r="P6242" s="1468"/>
      <c r="R6242" s="1067"/>
      <c r="S6242" s="191"/>
      <c r="T6242" s="191"/>
      <c r="U6242" s="361"/>
      <c r="Z6242" s="21"/>
      <c r="AH6242"/>
    </row>
    <row r="6243" spans="1:34" ht="11.25" customHeight="1">
      <c r="A6243"/>
      <c r="B6243" s="1439" t="s">
        <v>18</v>
      </c>
      <c r="C6243" s="1440">
        <v>7335</v>
      </c>
      <c r="D6243" s="1441" t="str">
        <f t="shared" si="111"/>
        <v>NC7335</v>
      </c>
      <c r="E6243" s="1514" t="s">
        <v>122</v>
      </c>
      <c r="F6243" s="1467">
        <v>409</v>
      </c>
      <c r="G6243" s="1468">
        <v>2.89</v>
      </c>
      <c r="H6243" s="1468"/>
      <c r="I6243" s="1468"/>
      <c r="J6243" s="1468"/>
      <c r="K6243" s="1468"/>
      <c r="L6243" s="1468"/>
      <c r="M6243" s="1468"/>
      <c r="N6243" s="1468"/>
      <c r="O6243" s="1468"/>
      <c r="P6243" s="1468"/>
      <c r="R6243" s="1067"/>
      <c r="S6243" s="191"/>
      <c r="T6243" s="191"/>
      <c r="U6243" s="361"/>
      <c r="Z6243" s="21"/>
      <c r="AH6243"/>
    </row>
    <row r="6244" spans="1:34" ht="11.25" customHeight="1">
      <c r="A6244"/>
      <c r="B6244" s="1439" t="s">
        <v>18</v>
      </c>
      <c r="C6244" s="1440">
        <v>7337</v>
      </c>
      <c r="D6244" s="1441" t="str">
        <f t="shared" si="111"/>
        <v>NC7337</v>
      </c>
      <c r="E6244" s="1514" t="s">
        <v>122</v>
      </c>
      <c r="F6244" s="1467">
        <v>494</v>
      </c>
      <c r="G6244" s="1468">
        <v>4.12</v>
      </c>
      <c r="H6244" s="1468"/>
      <c r="I6244" s="1468"/>
      <c r="J6244" s="1468"/>
      <c r="K6244" s="1468"/>
      <c r="L6244" s="1468"/>
      <c r="M6244" s="1468"/>
      <c r="N6244" s="1468"/>
      <c r="O6244" s="1468"/>
      <c r="P6244" s="1468"/>
      <c r="R6244" s="1067"/>
      <c r="S6244" s="191"/>
      <c r="T6244" s="191"/>
      <c r="U6244" s="361"/>
      <c r="Z6244" s="21"/>
      <c r="AH6244"/>
    </row>
    <row r="6245" spans="1:34" ht="11.25" customHeight="1">
      <c r="A6245"/>
      <c r="B6245" s="1439" t="s">
        <v>18</v>
      </c>
      <c r="C6245" s="1440">
        <v>7350</v>
      </c>
      <c r="D6245" s="1441" t="str">
        <f t="shared" si="111"/>
        <v>NC7350</v>
      </c>
      <c r="E6245" s="1514" t="s">
        <v>122</v>
      </c>
      <c r="F6245" s="1467">
        <v>750</v>
      </c>
      <c r="G6245" s="1468">
        <v>12.93</v>
      </c>
      <c r="H6245" s="1468"/>
      <c r="I6245" s="1468"/>
      <c r="J6245" s="1468"/>
      <c r="K6245" s="1468"/>
      <c r="L6245" s="1468"/>
      <c r="M6245" s="1468"/>
      <c r="N6245" s="1468"/>
      <c r="O6245" s="1468"/>
      <c r="P6245" s="1468"/>
      <c r="R6245" s="1067"/>
      <c r="S6245" s="191"/>
      <c r="T6245" s="191"/>
      <c r="U6245" s="361"/>
      <c r="Z6245" s="21"/>
      <c r="AH6245"/>
    </row>
    <row r="6246" spans="1:34" ht="11.25" customHeight="1">
      <c r="A6246"/>
      <c r="B6246" s="1439" t="s">
        <v>18</v>
      </c>
      <c r="C6246" s="1440">
        <v>7360</v>
      </c>
      <c r="D6246" s="1441" t="str">
        <f t="shared" si="111"/>
        <v>NC7360</v>
      </c>
      <c r="E6246" s="1514" t="s">
        <v>123</v>
      </c>
      <c r="F6246" s="1467">
        <v>444</v>
      </c>
      <c r="G6246" s="1468">
        <v>3.39</v>
      </c>
      <c r="H6246" s="1468"/>
      <c r="I6246" s="1468"/>
      <c r="J6246" s="1468"/>
      <c r="K6246" s="1468"/>
      <c r="L6246" s="1468"/>
      <c r="M6246" s="1468"/>
      <c r="N6246" s="1468"/>
      <c r="O6246" s="1468"/>
      <c r="P6246" s="1468"/>
      <c r="R6246" s="1067"/>
      <c r="S6246" s="191"/>
      <c r="T6246" s="191"/>
      <c r="U6246" s="361"/>
      <c r="Z6246" s="21"/>
      <c r="AH6246"/>
    </row>
    <row r="6247" spans="1:34" ht="11.25" customHeight="1">
      <c r="A6247"/>
      <c r="B6247" s="1439" t="s">
        <v>18</v>
      </c>
      <c r="C6247" s="1440">
        <v>7370</v>
      </c>
      <c r="D6247" s="1441" t="str">
        <f t="shared" si="111"/>
        <v>NC7370</v>
      </c>
      <c r="E6247" s="1514" t="s">
        <v>124</v>
      </c>
      <c r="F6247" s="1467">
        <v>464</v>
      </c>
      <c r="G6247" s="1468">
        <v>3.68</v>
      </c>
      <c r="H6247" s="1468"/>
      <c r="I6247" s="1468"/>
      <c r="J6247" s="1468"/>
      <c r="K6247" s="1468"/>
      <c r="L6247" s="1468"/>
      <c r="M6247" s="1468"/>
      <c r="N6247" s="1468"/>
      <c r="O6247" s="1468"/>
      <c r="P6247" s="1468"/>
      <c r="R6247" s="1067"/>
      <c r="S6247" s="191"/>
      <c r="T6247" s="191"/>
      <c r="U6247" s="361"/>
      <c r="Z6247" s="21"/>
      <c r="AH6247"/>
    </row>
    <row r="6248" spans="1:34" ht="11.25" customHeight="1">
      <c r="A6248"/>
      <c r="B6248" s="1439" t="s">
        <v>18</v>
      </c>
      <c r="C6248" s="1440">
        <v>7380</v>
      </c>
      <c r="D6248" s="1441" t="str">
        <f t="shared" si="111"/>
        <v>NC7380</v>
      </c>
      <c r="E6248" s="1514" t="s">
        <v>123</v>
      </c>
      <c r="F6248" s="1467">
        <v>523</v>
      </c>
      <c r="G6248" s="1468">
        <v>4.54</v>
      </c>
      <c r="H6248" s="1468"/>
      <c r="I6248" s="1468"/>
      <c r="J6248" s="1468"/>
      <c r="K6248" s="1468"/>
      <c r="L6248" s="1468"/>
      <c r="M6248" s="1468"/>
      <c r="N6248" s="1468"/>
      <c r="O6248" s="1468"/>
      <c r="P6248" s="1468"/>
      <c r="R6248" s="1067"/>
      <c r="S6248" s="191"/>
      <c r="T6248" s="191"/>
      <c r="U6248" s="361"/>
      <c r="Z6248" s="21"/>
      <c r="AH6248"/>
    </row>
    <row r="6249" spans="1:34" ht="11.25" customHeight="1">
      <c r="A6249"/>
      <c r="B6249" s="1439" t="s">
        <v>18</v>
      </c>
      <c r="C6249" s="1440">
        <v>7382</v>
      </c>
      <c r="D6249" s="1441" t="str">
        <f t="shared" si="111"/>
        <v>NC7382</v>
      </c>
      <c r="E6249" s="1514" t="s">
        <v>124</v>
      </c>
      <c r="F6249" s="1467">
        <v>462</v>
      </c>
      <c r="G6249" s="1468">
        <v>3.65</v>
      </c>
      <c r="H6249" s="1468"/>
      <c r="I6249" s="1468"/>
      <c r="J6249" s="1468"/>
      <c r="K6249" s="1468"/>
      <c r="L6249" s="1468"/>
      <c r="M6249" s="1468"/>
      <c r="N6249" s="1468"/>
      <c r="O6249" s="1468"/>
      <c r="P6249" s="1468"/>
      <c r="R6249" s="1067"/>
      <c r="S6249" s="191"/>
      <c r="T6249" s="191"/>
      <c r="U6249" s="361"/>
      <c r="Z6249" s="21"/>
      <c r="AH6249"/>
    </row>
    <row r="6250" spans="1:34" ht="11.25" customHeight="1">
      <c r="A6250"/>
      <c r="B6250" s="1439" t="s">
        <v>18</v>
      </c>
      <c r="C6250" s="1440">
        <v>7390</v>
      </c>
      <c r="D6250" s="1441" t="str">
        <f t="shared" si="111"/>
        <v>NC7390</v>
      </c>
      <c r="E6250" s="1514" t="s">
        <v>123</v>
      </c>
      <c r="F6250" s="1467">
        <v>438</v>
      </c>
      <c r="G6250" s="1468">
        <v>3.31</v>
      </c>
      <c r="H6250" s="1468"/>
      <c r="I6250" s="1468"/>
      <c r="J6250" s="1468"/>
      <c r="K6250" s="1468"/>
      <c r="L6250" s="1468"/>
      <c r="M6250" s="1468"/>
      <c r="N6250" s="1468"/>
      <c r="O6250" s="1468"/>
      <c r="P6250" s="1468"/>
      <c r="R6250" s="1067"/>
      <c r="S6250" s="191"/>
      <c r="T6250" s="191"/>
      <c r="U6250" s="361"/>
      <c r="Z6250" s="21"/>
      <c r="AH6250"/>
    </row>
    <row r="6251" spans="1:34" ht="11.25" customHeight="1">
      <c r="A6251"/>
      <c r="B6251" s="1439" t="s">
        <v>18</v>
      </c>
      <c r="C6251" s="1440">
        <v>7394</v>
      </c>
      <c r="D6251" s="1441" t="str">
        <f t="shared" si="111"/>
        <v>NC7394</v>
      </c>
      <c r="E6251" s="1514" t="s">
        <v>122</v>
      </c>
      <c r="F6251" s="1467">
        <v>410</v>
      </c>
      <c r="G6251" s="1468">
        <v>2.9</v>
      </c>
      <c r="H6251" s="1468"/>
      <c r="I6251" s="1468"/>
      <c r="J6251" s="1468"/>
      <c r="K6251" s="1468"/>
      <c r="L6251" s="1468"/>
      <c r="M6251" s="1468"/>
      <c r="N6251" s="1468"/>
      <c r="O6251" s="1468"/>
      <c r="P6251" s="1468"/>
      <c r="R6251" s="1067"/>
      <c r="S6251" s="191"/>
      <c r="T6251" s="191"/>
      <c r="U6251" s="361"/>
      <c r="Z6251" s="21"/>
      <c r="AH6251"/>
    </row>
    <row r="6252" spans="1:34" ht="11.25" customHeight="1">
      <c r="A6252"/>
      <c r="B6252" s="1439" t="s">
        <v>18</v>
      </c>
      <c r="C6252" s="1440">
        <v>7395</v>
      </c>
      <c r="D6252" s="1441" t="str">
        <f t="shared" si="111"/>
        <v>NC7395</v>
      </c>
      <c r="E6252" s="1514" t="s">
        <v>122</v>
      </c>
      <c r="F6252" s="1467">
        <v>432</v>
      </c>
      <c r="G6252" s="1468">
        <v>3.22</v>
      </c>
      <c r="H6252" s="1468"/>
      <c r="I6252" s="1468"/>
      <c r="J6252" s="1468"/>
      <c r="K6252" s="1468"/>
      <c r="L6252" s="1468"/>
      <c r="M6252" s="1468"/>
      <c r="N6252" s="1468"/>
      <c r="O6252" s="1468"/>
      <c r="P6252" s="1468"/>
      <c r="R6252" s="1067"/>
      <c r="S6252" s="191"/>
      <c r="T6252" s="191"/>
      <c r="U6252" s="361"/>
      <c r="Z6252" s="21"/>
      <c r="AH6252"/>
    </row>
    <row r="6253" spans="1:34" ht="11.25" customHeight="1">
      <c r="A6253"/>
      <c r="B6253" s="1439" t="s">
        <v>18</v>
      </c>
      <c r="C6253" s="1440">
        <v>7398</v>
      </c>
      <c r="D6253" s="1441" t="str">
        <f t="shared" si="111"/>
        <v>NC7398</v>
      </c>
      <c r="E6253" s="1514" t="s">
        <v>122</v>
      </c>
      <c r="F6253" s="1467">
        <v>527</v>
      </c>
      <c r="G6253" s="1468">
        <v>4.5999999999999996</v>
      </c>
      <c r="H6253" s="1468"/>
      <c r="I6253" s="1468"/>
      <c r="J6253" s="1468"/>
      <c r="K6253" s="1468"/>
      <c r="L6253" s="1468"/>
      <c r="M6253" s="1468"/>
      <c r="N6253" s="1468"/>
      <c r="O6253" s="1468"/>
      <c r="P6253" s="1468"/>
      <c r="R6253" s="1067"/>
      <c r="S6253" s="191"/>
      <c r="T6253" s="191"/>
      <c r="U6253" s="361"/>
      <c r="Z6253" s="21"/>
      <c r="AH6253"/>
    </row>
    <row r="6254" spans="1:34" ht="11.25" customHeight="1">
      <c r="A6254"/>
      <c r="B6254" s="1439" t="s">
        <v>18</v>
      </c>
      <c r="C6254" s="1440">
        <v>7402</v>
      </c>
      <c r="D6254" s="1441" t="str">
        <f t="shared" si="111"/>
        <v>NC7402</v>
      </c>
      <c r="E6254" s="1514" t="s">
        <v>122</v>
      </c>
      <c r="F6254" s="1467">
        <v>250</v>
      </c>
      <c r="G6254" s="1468">
        <v>0.09</v>
      </c>
      <c r="H6254" s="1468"/>
      <c r="I6254" s="1468"/>
      <c r="J6254" s="1468"/>
      <c r="K6254" s="1468"/>
      <c r="L6254" s="1468"/>
      <c r="M6254" s="1468"/>
      <c r="N6254" s="1468"/>
      <c r="O6254" s="1468"/>
      <c r="P6254" s="1468"/>
      <c r="R6254" s="1067"/>
      <c r="S6254" s="191"/>
      <c r="T6254" s="191"/>
      <c r="U6254" s="361"/>
      <c r="Z6254" s="21"/>
      <c r="AH6254"/>
    </row>
    <row r="6255" spans="1:34" ht="11.25" customHeight="1">
      <c r="A6255"/>
      <c r="B6255" s="1439" t="s">
        <v>18</v>
      </c>
      <c r="C6255" s="1440">
        <v>7403</v>
      </c>
      <c r="D6255" s="1441" t="str">
        <f t="shared" si="111"/>
        <v>NC7403</v>
      </c>
      <c r="E6255" s="1514" t="s">
        <v>122</v>
      </c>
      <c r="F6255" s="1467">
        <v>503</v>
      </c>
      <c r="G6255" s="1468">
        <v>4.25</v>
      </c>
      <c r="H6255" s="1468"/>
      <c r="I6255" s="1468"/>
      <c r="J6255" s="1468"/>
      <c r="K6255" s="1468"/>
      <c r="L6255" s="1468"/>
      <c r="M6255" s="1468"/>
      <c r="N6255" s="1468"/>
      <c r="O6255" s="1468"/>
      <c r="P6255" s="1468"/>
      <c r="R6255" s="1067"/>
      <c r="S6255" s="191"/>
      <c r="T6255" s="191"/>
      <c r="U6255" s="361"/>
      <c r="Z6255" s="21"/>
      <c r="AH6255"/>
    </row>
    <row r="6256" spans="1:34" ht="11.25" customHeight="1">
      <c r="A6256"/>
      <c r="B6256" s="1439" t="s">
        <v>18</v>
      </c>
      <c r="C6256" s="1440">
        <v>7405</v>
      </c>
      <c r="D6256" s="1441" t="str">
        <f t="shared" si="111"/>
        <v>NC7405</v>
      </c>
      <c r="E6256" s="1514" t="s">
        <v>122</v>
      </c>
      <c r="F6256" s="1467">
        <v>327</v>
      </c>
      <c r="G6256" s="1468">
        <v>1.7</v>
      </c>
      <c r="H6256" s="1468"/>
      <c r="I6256" s="1468"/>
      <c r="J6256" s="1468"/>
      <c r="K6256" s="1468"/>
      <c r="L6256" s="1468"/>
      <c r="M6256" s="1468"/>
      <c r="N6256" s="1468"/>
      <c r="O6256" s="1468"/>
      <c r="P6256" s="1468"/>
      <c r="R6256" s="1067"/>
      <c r="S6256" s="191"/>
      <c r="T6256" s="191"/>
      <c r="U6256" s="361"/>
      <c r="Z6256" s="21"/>
      <c r="AH6256"/>
    </row>
    <row r="6257" spans="1:34" ht="11.25" customHeight="1">
      <c r="A6257"/>
      <c r="B6257" s="1439" t="s">
        <v>18</v>
      </c>
      <c r="C6257" s="1440">
        <v>7420</v>
      </c>
      <c r="D6257" s="1441" t="str">
        <f t="shared" si="111"/>
        <v>NC7420</v>
      </c>
      <c r="E6257" s="1514" t="s">
        <v>122</v>
      </c>
      <c r="F6257" s="1467">
        <v>670</v>
      </c>
      <c r="G6257" s="1468">
        <v>6.67</v>
      </c>
      <c r="H6257" s="1468"/>
      <c r="I6257" s="1468"/>
      <c r="J6257" s="1468"/>
      <c r="K6257" s="1468"/>
      <c r="L6257" s="1468"/>
      <c r="M6257" s="1468"/>
      <c r="N6257" s="1468"/>
      <c r="O6257" s="1468"/>
      <c r="P6257" s="1468"/>
      <c r="R6257" s="1067"/>
      <c r="S6257" s="191"/>
      <c r="T6257" s="191"/>
      <c r="U6257" s="361"/>
      <c r="Z6257" s="21"/>
      <c r="AH6257"/>
    </row>
    <row r="6258" spans="1:34" ht="11.25" customHeight="1">
      <c r="A6258"/>
      <c r="B6258" s="1439" t="s">
        <v>18</v>
      </c>
      <c r="C6258" s="1440">
        <v>7421</v>
      </c>
      <c r="D6258" s="1441" t="str">
        <f t="shared" si="111"/>
        <v>NC7421</v>
      </c>
      <c r="E6258" s="1514" t="s">
        <v>122</v>
      </c>
      <c r="F6258" s="1467">
        <v>254</v>
      </c>
      <c r="G6258" s="1468">
        <v>0.64</v>
      </c>
      <c r="H6258" s="1468"/>
      <c r="I6258" s="1468"/>
      <c r="J6258" s="1468"/>
      <c r="K6258" s="1468"/>
      <c r="L6258" s="1468"/>
      <c r="M6258" s="1468"/>
      <c r="N6258" s="1468"/>
      <c r="O6258" s="1468"/>
      <c r="P6258" s="1468"/>
      <c r="R6258" s="1067"/>
      <c r="S6258" s="191"/>
      <c r="T6258" s="191"/>
      <c r="U6258" s="361"/>
      <c r="Z6258" s="21"/>
      <c r="AH6258"/>
    </row>
    <row r="6259" spans="1:34" ht="11.25" customHeight="1">
      <c r="A6259"/>
      <c r="B6259" s="1439" t="s">
        <v>18</v>
      </c>
      <c r="C6259" s="1440">
        <v>7422</v>
      </c>
      <c r="D6259" s="1441" t="str">
        <f t="shared" si="111"/>
        <v>NC7422</v>
      </c>
      <c r="E6259" s="1514" t="s">
        <v>122</v>
      </c>
      <c r="F6259" s="1467">
        <v>295</v>
      </c>
      <c r="G6259" s="1468">
        <v>1.23</v>
      </c>
      <c r="H6259" s="1468"/>
      <c r="I6259" s="1468"/>
      <c r="J6259" s="1468"/>
      <c r="K6259" s="1468"/>
      <c r="L6259" s="1468"/>
      <c r="M6259" s="1468"/>
      <c r="N6259" s="1468"/>
      <c r="O6259" s="1468"/>
      <c r="P6259" s="1468"/>
      <c r="R6259" s="1067"/>
      <c r="S6259" s="191"/>
      <c r="T6259" s="191"/>
      <c r="U6259" s="361"/>
      <c r="Z6259" s="21"/>
      <c r="AH6259"/>
    </row>
    <row r="6260" spans="1:34" ht="11.25" customHeight="1">
      <c r="A6260"/>
      <c r="B6260" s="1439" t="s">
        <v>18</v>
      </c>
      <c r="C6260" s="1440">
        <v>7425</v>
      </c>
      <c r="D6260" s="1441" t="str">
        <f t="shared" si="111"/>
        <v>NC7425</v>
      </c>
      <c r="E6260" s="1514" t="s">
        <v>122</v>
      </c>
      <c r="F6260" s="1467">
        <v>328</v>
      </c>
      <c r="G6260" s="1468">
        <v>1.71</v>
      </c>
      <c r="H6260" s="1468"/>
      <c r="I6260" s="1468"/>
      <c r="J6260" s="1468"/>
      <c r="K6260" s="1468"/>
      <c r="L6260" s="1468"/>
      <c r="M6260" s="1468"/>
      <c r="N6260" s="1468"/>
      <c r="O6260" s="1468"/>
      <c r="P6260" s="1468"/>
      <c r="R6260" s="1067"/>
      <c r="S6260" s="191"/>
      <c r="T6260" s="191"/>
      <c r="U6260" s="361"/>
      <c r="Z6260" s="21"/>
      <c r="AH6260"/>
    </row>
    <row r="6261" spans="1:34" ht="11.25" customHeight="1">
      <c r="A6261"/>
      <c r="B6261" s="1439" t="s">
        <v>18</v>
      </c>
      <c r="C6261" s="1440">
        <v>7431</v>
      </c>
      <c r="D6261" s="1441" t="str">
        <f t="shared" si="111"/>
        <v>NC7431</v>
      </c>
      <c r="E6261" s="1514" t="s">
        <v>122</v>
      </c>
      <c r="F6261" s="1467">
        <v>281</v>
      </c>
      <c r="G6261" s="1468">
        <v>1.03</v>
      </c>
      <c r="H6261" s="1468"/>
      <c r="I6261" s="1468"/>
      <c r="J6261" s="1468"/>
      <c r="K6261" s="1468"/>
      <c r="L6261" s="1468"/>
      <c r="M6261" s="1468"/>
      <c r="N6261" s="1468"/>
      <c r="O6261" s="1468"/>
      <c r="P6261" s="1468"/>
      <c r="R6261" s="1067"/>
      <c r="S6261" s="191"/>
      <c r="T6261" s="191"/>
      <c r="U6261" s="361"/>
      <c r="Z6261" s="21"/>
      <c r="AH6261"/>
    </row>
    <row r="6262" spans="1:34" ht="11.25" customHeight="1">
      <c r="A6262"/>
      <c r="B6262" s="1439" t="s">
        <v>18</v>
      </c>
      <c r="C6262" s="1440">
        <v>7445</v>
      </c>
      <c r="D6262" s="1441" t="str">
        <f t="shared" si="111"/>
        <v>NC7445</v>
      </c>
      <c r="E6262" s="1514" t="s">
        <v>280</v>
      </c>
      <c r="F6262" s="1467">
        <v>250</v>
      </c>
      <c r="G6262" s="1468">
        <v>0.56999999999999995</v>
      </c>
      <c r="H6262" s="1468"/>
      <c r="I6262" s="1468"/>
      <c r="J6262" s="1468"/>
      <c r="K6262" s="1468"/>
      <c r="L6262" s="1468"/>
      <c r="M6262" s="1468"/>
      <c r="N6262" s="1468"/>
      <c r="O6262" s="1468"/>
      <c r="P6262" s="1468"/>
      <c r="R6262" s="1067"/>
      <c r="S6262" s="191"/>
      <c r="T6262" s="191"/>
      <c r="U6262" s="361"/>
      <c r="Z6262" s="21"/>
      <c r="AH6262"/>
    </row>
    <row r="6263" spans="1:34" ht="11.25" customHeight="1">
      <c r="A6263"/>
      <c r="B6263" s="1439" t="s">
        <v>18</v>
      </c>
      <c r="C6263" s="1440">
        <v>7453</v>
      </c>
      <c r="D6263" s="1441" t="str">
        <f t="shared" si="111"/>
        <v>NC7453</v>
      </c>
      <c r="E6263" s="1514" t="s">
        <v>280</v>
      </c>
      <c r="F6263" s="1467">
        <v>250</v>
      </c>
      <c r="G6263" s="1468">
        <v>0.35</v>
      </c>
      <c r="H6263" s="1468"/>
      <c r="I6263" s="1468"/>
      <c r="J6263" s="1468"/>
      <c r="K6263" s="1468"/>
      <c r="L6263" s="1468"/>
      <c r="M6263" s="1468"/>
      <c r="N6263" s="1468"/>
      <c r="O6263" s="1468"/>
      <c r="P6263" s="1468"/>
      <c r="R6263" s="1067"/>
      <c r="S6263" s="191"/>
      <c r="T6263" s="191"/>
      <c r="U6263" s="361"/>
      <c r="Z6263" s="21"/>
      <c r="AH6263"/>
    </row>
    <row r="6264" spans="1:34" ht="11.25" customHeight="1">
      <c r="A6264"/>
      <c r="B6264" s="1439" t="s">
        <v>18</v>
      </c>
      <c r="C6264" s="1440">
        <v>7502</v>
      </c>
      <c r="D6264" s="1441" t="str">
        <f t="shared" si="111"/>
        <v>NC7502</v>
      </c>
      <c r="E6264" s="1514" t="s">
        <v>122</v>
      </c>
      <c r="F6264" s="1467">
        <v>327</v>
      </c>
      <c r="G6264" s="1468">
        <v>1.7</v>
      </c>
      <c r="H6264" s="1468"/>
      <c r="I6264" s="1468"/>
      <c r="J6264" s="1468"/>
      <c r="K6264" s="1468"/>
      <c r="L6264" s="1468"/>
      <c r="M6264" s="1468"/>
      <c r="N6264" s="1468"/>
      <c r="O6264" s="1468"/>
      <c r="P6264" s="1468"/>
      <c r="R6264" s="1067"/>
      <c r="S6264" s="191"/>
      <c r="T6264" s="191"/>
      <c r="U6264" s="361"/>
      <c r="Z6264" s="21"/>
      <c r="AH6264"/>
    </row>
    <row r="6265" spans="1:34" ht="11.25" customHeight="1">
      <c r="A6265"/>
      <c r="B6265" s="1439" t="s">
        <v>18</v>
      </c>
      <c r="C6265" s="1440">
        <v>7515</v>
      </c>
      <c r="D6265" s="1441" t="str">
        <f t="shared" si="111"/>
        <v>NC7515</v>
      </c>
      <c r="E6265" s="1514" t="s">
        <v>122</v>
      </c>
      <c r="F6265" s="1467">
        <v>269</v>
      </c>
      <c r="G6265" s="1468">
        <v>0.86</v>
      </c>
      <c r="H6265" s="1468"/>
      <c r="I6265" s="1468"/>
      <c r="J6265" s="1468"/>
      <c r="K6265" s="1468"/>
      <c r="L6265" s="1468"/>
      <c r="M6265" s="1468"/>
      <c r="N6265" s="1468"/>
      <c r="O6265" s="1468"/>
      <c r="P6265" s="1468"/>
      <c r="R6265" s="1067"/>
      <c r="S6265" s="191"/>
      <c r="T6265" s="191"/>
      <c r="U6265" s="361"/>
      <c r="Z6265" s="21"/>
      <c r="AH6265"/>
    </row>
    <row r="6266" spans="1:34" ht="11.25" customHeight="1">
      <c r="A6266"/>
      <c r="B6266" s="1439" t="s">
        <v>18</v>
      </c>
      <c r="C6266" s="1440">
        <v>7520</v>
      </c>
      <c r="D6266" s="1441" t="str">
        <f t="shared" si="111"/>
        <v>NC7520</v>
      </c>
      <c r="E6266" s="1514" t="s">
        <v>125</v>
      </c>
      <c r="F6266" s="1467">
        <v>371</v>
      </c>
      <c r="G6266" s="1468">
        <v>2.33</v>
      </c>
      <c r="H6266" s="1468"/>
      <c r="I6266" s="1468"/>
      <c r="J6266" s="1468"/>
      <c r="K6266" s="1468"/>
      <c r="L6266" s="1468"/>
      <c r="M6266" s="1468"/>
      <c r="N6266" s="1468"/>
      <c r="O6266" s="1468"/>
      <c r="P6266" s="1468"/>
      <c r="R6266" s="1067"/>
      <c r="S6266" s="191"/>
      <c r="T6266" s="191"/>
      <c r="U6266" s="361"/>
      <c r="Z6266" s="21"/>
      <c r="AH6266"/>
    </row>
    <row r="6267" spans="1:34" ht="11.25" customHeight="1">
      <c r="A6267"/>
      <c r="B6267" s="1439" t="s">
        <v>18</v>
      </c>
      <c r="C6267" s="1440">
        <v>7529</v>
      </c>
      <c r="D6267" s="1441" t="str">
        <f t="shared" si="111"/>
        <v>NC7529</v>
      </c>
      <c r="E6267" s="1514" t="s">
        <v>122</v>
      </c>
      <c r="F6267" s="1467">
        <v>750</v>
      </c>
      <c r="G6267" s="1468">
        <v>10.7</v>
      </c>
      <c r="H6267" s="1468"/>
      <c r="I6267" s="1468"/>
      <c r="J6267" s="1468"/>
      <c r="K6267" s="1468"/>
      <c r="L6267" s="1468"/>
      <c r="M6267" s="1468"/>
      <c r="N6267" s="1468"/>
      <c r="O6267" s="1468"/>
      <c r="P6267" s="1468"/>
      <c r="R6267" s="1067"/>
      <c r="S6267" s="191"/>
      <c r="T6267" s="191"/>
      <c r="U6267" s="361"/>
      <c r="Z6267" s="21"/>
      <c r="AH6267"/>
    </row>
    <row r="6268" spans="1:34" ht="11.25" customHeight="1">
      <c r="A6268"/>
      <c r="B6268" s="1439" t="s">
        <v>18</v>
      </c>
      <c r="C6268" s="1440">
        <v>7538</v>
      </c>
      <c r="D6268" s="1441" t="str">
        <f t="shared" si="111"/>
        <v>NC7538</v>
      </c>
      <c r="E6268" s="1514" t="s">
        <v>122</v>
      </c>
      <c r="F6268" s="1467">
        <v>517</v>
      </c>
      <c r="G6268" s="1468">
        <v>4.45</v>
      </c>
      <c r="H6268" s="1468"/>
      <c r="I6268" s="1468"/>
      <c r="J6268" s="1468"/>
      <c r="K6268" s="1468"/>
      <c r="L6268" s="1468"/>
      <c r="M6268" s="1468"/>
      <c r="N6268" s="1468"/>
      <c r="O6268" s="1468"/>
      <c r="P6268" s="1468"/>
      <c r="R6268" s="1067"/>
      <c r="S6268" s="191"/>
      <c r="T6268" s="191"/>
      <c r="U6268" s="361"/>
      <c r="Z6268" s="21"/>
      <c r="AH6268"/>
    </row>
    <row r="6269" spans="1:34" ht="11.25" customHeight="1">
      <c r="A6269"/>
      <c r="B6269" s="1439" t="s">
        <v>18</v>
      </c>
      <c r="C6269" s="1440">
        <v>7539</v>
      </c>
      <c r="D6269" s="1441" t="str">
        <f t="shared" si="111"/>
        <v>NC7539</v>
      </c>
      <c r="E6269" s="1514" t="s">
        <v>122</v>
      </c>
      <c r="F6269" s="1467">
        <v>310</v>
      </c>
      <c r="G6269" s="1468">
        <v>1.45</v>
      </c>
      <c r="H6269" s="1468"/>
      <c r="I6269" s="1468"/>
      <c r="J6269" s="1468"/>
      <c r="K6269" s="1468"/>
      <c r="L6269" s="1468"/>
      <c r="M6269" s="1468"/>
      <c r="N6269" s="1468"/>
      <c r="O6269" s="1468"/>
      <c r="P6269" s="1468"/>
      <c r="R6269" s="1067"/>
      <c r="S6269" s="191"/>
      <c r="T6269" s="191"/>
      <c r="U6269" s="361"/>
      <c r="Z6269" s="21"/>
      <c r="AH6269"/>
    </row>
    <row r="6270" spans="1:34" ht="11.25" customHeight="1">
      <c r="A6270"/>
      <c r="B6270" s="1439" t="s">
        <v>18</v>
      </c>
      <c r="C6270" s="1440">
        <v>7540</v>
      </c>
      <c r="D6270" s="1441" t="str">
        <f t="shared" si="111"/>
        <v>NC7540</v>
      </c>
      <c r="E6270" s="1514" t="s">
        <v>122</v>
      </c>
      <c r="F6270" s="1467">
        <v>449</v>
      </c>
      <c r="G6270" s="1468">
        <v>3.47</v>
      </c>
      <c r="H6270" s="1468"/>
      <c r="I6270" s="1468"/>
      <c r="J6270" s="1468"/>
      <c r="K6270" s="1468"/>
      <c r="L6270" s="1468"/>
      <c r="M6270" s="1468"/>
      <c r="N6270" s="1468"/>
      <c r="O6270" s="1468"/>
      <c r="P6270" s="1468"/>
      <c r="R6270" s="1067"/>
      <c r="S6270" s="191"/>
      <c r="T6270" s="191"/>
      <c r="U6270" s="361"/>
      <c r="Z6270" s="21"/>
      <c r="AH6270"/>
    </row>
    <row r="6271" spans="1:34" ht="11.25" customHeight="1">
      <c r="A6271"/>
      <c r="B6271" s="1439" t="s">
        <v>18</v>
      </c>
      <c r="C6271" s="1440">
        <v>7580</v>
      </c>
      <c r="D6271" s="1441" t="str">
        <f t="shared" si="111"/>
        <v>NC7580</v>
      </c>
      <c r="E6271" s="1514" t="s">
        <v>122</v>
      </c>
      <c r="F6271" s="1467">
        <v>380</v>
      </c>
      <c r="G6271" s="1468">
        <v>2.4700000000000002</v>
      </c>
      <c r="H6271" s="1468"/>
      <c r="I6271" s="1468"/>
      <c r="J6271" s="1468"/>
      <c r="K6271" s="1468"/>
      <c r="L6271" s="1468"/>
      <c r="M6271" s="1468"/>
      <c r="N6271" s="1468"/>
      <c r="O6271" s="1468"/>
      <c r="P6271" s="1468"/>
      <c r="R6271" s="1067"/>
      <c r="S6271" s="191"/>
      <c r="T6271" s="191"/>
      <c r="U6271" s="361"/>
      <c r="Z6271" s="21"/>
      <c r="AH6271"/>
    </row>
    <row r="6272" spans="1:34" ht="11.25" customHeight="1">
      <c r="A6272"/>
      <c r="B6272" s="1439" t="s">
        <v>18</v>
      </c>
      <c r="C6272" s="1440">
        <v>7590</v>
      </c>
      <c r="D6272" s="1441" t="str">
        <f t="shared" si="111"/>
        <v>NC7590</v>
      </c>
      <c r="E6272" s="1514" t="s">
        <v>124</v>
      </c>
      <c r="F6272" s="1467">
        <v>403</v>
      </c>
      <c r="G6272" s="1468">
        <v>2.8</v>
      </c>
      <c r="H6272" s="1468"/>
      <c r="I6272" s="1468"/>
      <c r="J6272" s="1468"/>
      <c r="K6272" s="1468"/>
      <c r="L6272" s="1468"/>
      <c r="M6272" s="1468"/>
      <c r="N6272" s="1468"/>
      <c r="O6272" s="1468"/>
      <c r="P6272" s="1468"/>
      <c r="R6272" s="1067"/>
      <c r="S6272" s="191"/>
      <c r="T6272" s="191"/>
      <c r="U6272" s="361"/>
      <c r="Z6272" s="21"/>
      <c r="AH6272"/>
    </row>
    <row r="6273" spans="1:34" ht="11.25" customHeight="1">
      <c r="A6273"/>
      <c r="B6273" s="1439" t="s">
        <v>18</v>
      </c>
      <c r="C6273" s="1440">
        <v>7600</v>
      </c>
      <c r="D6273" s="1441" t="str">
        <f t="shared" si="111"/>
        <v>NC7600</v>
      </c>
      <c r="E6273" s="1514" t="s">
        <v>123</v>
      </c>
      <c r="F6273" s="1467">
        <v>513</v>
      </c>
      <c r="G6273" s="1468">
        <v>4.3899999999999997</v>
      </c>
      <c r="H6273" s="1468"/>
      <c r="I6273" s="1468"/>
      <c r="J6273" s="1468"/>
      <c r="K6273" s="1468"/>
      <c r="L6273" s="1468"/>
      <c r="M6273" s="1468"/>
      <c r="N6273" s="1468"/>
      <c r="O6273" s="1468"/>
      <c r="P6273" s="1468"/>
      <c r="R6273" s="1067"/>
      <c r="S6273" s="191"/>
      <c r="T6273" s="191"/>
      <c r="U6273" s="361"/>
      <c r="Z6273" s="21"/>
      <c r="AH6273"/>
    </row>
    <row r="6274" spans="1:34" ht="11.25" customHeight="1">
      <c r="A6274"/>
      <c r="B6274" s="1439" t="s">
        <v>18</v>
      </c>
      <c r="C6274" s="1440">
        <v>7605</v>
      </c>
      <c r="D6274" s="1441" t="str">
        <f t="shared" si="111"/>
        <v>NC7605</v>
      </c>
      <c r="E6274" s="1514" t="s">
        <v>121</v>
      </c>
      <c r="F6274" s="1467">
        <v>355</v>
      </c>
      <c r="G6274" s="1468">
        <v>2.1</v>
      </c>
      <c r="H6274" s="1468"/>
      <c r="I6274" s="1468"/>
      <c r="J6274" s="1468"/>
      <c r="K6274" s="1468"/>
      <c r="L6274" s="1468"/>
      <c r="M6274" s="1468"/>
      <c r="N6274" s="1468"/>
      <c r="O6274" s="1468"/>
      <c r="P6274" s="1468"/>
      <c r="R6274" s="1067"/>
      <c r="S6274" s="191"/>
      <c r="T6274" s="191"/>
      <c r="U6274" s="361"/>
      <c r="Z6274" s="21"/>
      <c r="AH6274"/>
    </row>
    <row r="6275" spans="1:34" ht="11.25" customHeight="1">
      <c r="A6275"/>
      <c r="B6275" s="1439" t="s">
        <v>18</v>
      </c>
      <c r="C6275" s="1440">
        <v>7610</v>
      </c>
      <c r="D6275" s="1441" t="str">
        <f t="shared" si="111"/>
        <v>NC7610</v>
      </c>
      <c r="E6275" s="1514" t="s">
        <v>122</v>
      </c>
      <c r="F6275" s="1467">
        <v>250</v>
      </c>
      <c r="G6275" s="1468">
        <v>0.48</v>
      </c>
      <c r="H6275" s="1468"/>
      <c r="I6275" s="1468"/>
      <c r="J6275" s="1468"/>
      <c r="K6275" s="1468"/>
      <c r="L6275" s="1468"/>
      <c r="M6275" s="1468"/>
      <c r="N6275" s="1468"/>
      <c r="O6275" s="1468"/>
      <c r="P6275" s="1468"/>
      <c r="R6275" s="1067"/>
      <c r="S6275" s="191"/>
      <c r="T6275" s="191"/>
      <c r="U6275" s="361"/>
      <c r="Z6275" s="21"/>
      <c r="AH6275"/>
    </row>
    <row r="6276" spans="1:34" ht="11.25" customHeight="1">
      <c r="A6276"/>
      <c r="B6276" s="1439" t="s">
        <v>18</v>
      </c>
      <c r="C6276" s="1440">
        <v>7705</v>
      </c>
      <c r="D6276" s="1441" t="str">
        <f t="shared" si="111"/>
        <v>NC7705</v>
      </c>
      <c r="E6276" s="1514" t="s">
        <v>124</v>
      </c>
      <c r="F6276" s="1467">
        <v>503</v>
      </c>
      <c r="G6276" s="1468">
        <v>4.25</v>
      </c>
      <c r="H6276" s="1468"/>
      <c r="I6276" s="1468"/>
      <c r="J6276" s="1468"/>
      <c r="K6276" s="1468"/>
      <c r="L6276" s="1468"/>
      <c r="M6276" s="1468"/>
      <c r="N6276" s="1468"/>
      <c r="O6276" s="1468"/>
      <c r="P6276" s="1468"/>
      <c r="R6276" s="1067"/>
      <c r="S6276" s="191"/>
      <c r="T6276" s="191"/>
      <c r="U6276" s="361"/>
      <c r="Z6276" s="21"/>
      <c r="AH6276"/>
    </row>
    <row r="6277" spans="1:34" ht="11.25" customHeight="1">
      <c r="A6277"/>
      <c r="B6277" s="1439" t="s">
        <v>18</v>
      </c>
      <c r="C6277" s="1440">
        <v>7710</v>
      </c>
      <c r="D6277" s="1441" t="str">
        <f t="shared" si="111"/>
        <v>NC7710</v>
      </c>
      <c r="E6277" s="1514" t="s">
        <v>122</v>
      </c>
      <c r="F6277" s="1467">
        <v>426</v>
      </c>
      <c r="G6277" s="1468">
        <v>3.13</v>
      </c>
      <c r="H6277" s="1468"/>
      <c r="I6277" s="1468"/>
      <c r="J6277" s="1468"/>
      <c r="K6277" s="1468"/>
      <c r="L6277" s="1468"/>
      <c r="M6277" s="1468"/>
      <c r="N6277" s="1468"/>
      <c r="O6277" s="1468"/>
      <c r="P6277" s="1468"/>
      <c r="R6277" s="1067"/>
      <c r="S6277" s="191"/>
      <c r="T6277" s="191"/>
      <c r="U6277" s="361"/>
      <c r="Z6277" s="21"/>
      <c r="AH6277"/>
    </row>
    <row r="6278" spans="1:34" ht="11.25" customHeight="1">
      <c r="A6278"/>
      <c r="B6278" s="1439" t="s">
        <v>18</v>
      </c>
      <c r="C6278" s="1440">
        <v>7711</v>
      </c>
      <c r="D6278" s="1441" t="str">
        <f t="shared" si="111"/>
        <v>NC7711</v>
      </c>
      <c r="E6278" s="1514" t="s">
        <v>122</v>
      </c>
      <c r="F6278" s="1467">
        <v>426</v>
      </c>
      <c r="G6278" s="1468">
        <v>3.13</v>
      </c>
      <c r="H6278" s="1468"/>
      <c r="I6278" s="1468"/>
      <c r="J6278" s="1468"/>
      <c r="K6278" s="1468"/>
      <c r="L6278" s="1468"/>
      <c r="M6278" s="1468"/>
      <c r="N6278" s="1468"/>
      <c r="O6278" s="1468"/>
      <c r="P6278" s="1468"/>
      <c r="R6278" s="1067"/>
      <c r="S6278" s="191"/>
      <c r="T6278" s="191"/>
      <c r="U6278" s="361"/>
      <c r="Z6278" s="21"/>
      <c r="AH6278"/>
    </row>
    <row r="6279" spans="1:34" ht="11.25" customHeight="1">
      <c r="A6279"/>
      <c r="B6279" s="1439" t="s">
        <v>18</v>
      </c>
      <c r="C6279" s="1440">
        <v>7720</v>
      </c>
      <c r="D6279" s="1441" t="str">
        <f t="shared" si="111"/>
        <v>NC7720</v>
      </c>
      <c r="E6279" s="1514" t="s">
        <v>122</v>
      </c>
      <c r="F6279" s="1467">
        <v>371</v>
      </c>
      <c r="G6279" s="1468">
        <v>2.33</v>
      </c>
      <c r="H6279" s="1468"/>
      <c r="I6279" s="1468"/>
      <c r="J6279" s="1468"/>
      <c r="K6279" s="1468"/>
      <c r="L6279" s="1468"/>
      <c r="M6279" s="1468"/>
      <c r="N6279" s="1468"/>
      <c r="O6279" s="1468"/>
      <c r="P6279" s="1468"/>
      <c r="R6279" s="1067"/>
      <c r="S6279" s="191"/>
      <c r="T6279" s="191"/>
      <c r="U6279" s="361"/>
      <c r="Z6279" s="21"/>
      <c r="AH6279"/>
    </row>
    <row r="6280" spans="1:34" ht="11.25" customHeight="1">
      <c r="A6280"/>
      <c r="B6280" s="1439" t="s">
        <v>18</v>
      </c>
      <c r="C6280" s="1440">
        <v>7723</v>
      </c>
      <c r="D6280" s="1441" t="str">
        <f t="shared" si="111"/>
        <v>NC7723</v>
      </c>
      <c r="E6280" s="1514" t="s">
        <v>123</v>
      </c>
      <c r="F6280" s="1467">
        <v>332</v>
      </c>
      <c r="G6280" s="1468">
        <v>1.77</v>
      </c>
      <c r="H6280" s="1468"/>
      <c r="I6280" s="1468"/>
      <c r="J6280" s="1468"/>
      <c r="K6280" s="1468"/>
      <c r="L6280" s="1468"/>
      <c r="M6280" s="1468"/>
      <c r="N6280" s="1468"/>
      <c r="O6280" s="1468"/>
      <c r="P6280" s="1468"/>
      <c r="R6280" s="1067"/>
      <c r="S6280" s="191"/>
      <c r="T6280" s="191"/>
      <c r="U6280" s="361"/>
      <c r="Z6280" s="21"/>
      <c r="AH6280"/>
    </row>
    <row r="6281" spans="1:34" ht="11.25" customHeight="1">
      <c r="A6281"/>
      <c r="B6281" s="1439" t="s">
        <v>18</v>
      </c>
      <c r="C6281" s="1440">
        <v>7855</v>
      </c>
      <c r="D6281" s="1441" t="str">
        <f t="shared" si="111"/>
        <v>NC7855</v>
      </c>
      <c r="E6281" s="1514" t="s">
        <v>122</v>
      </c>
      <c r="F6281" s="1467">
        <v>421</v>
      </c>
      <c r="G6281" s="1468">
        <v>3.06</v>
      </c>
      <c r="H6281" s="1468"/>
      <c r="I6281" s="1468"/>
      <c r="J6281" s="1468"/>
      <c r="K6281" s="1468"/>
      <c r="L6281" s="1468"/>
      <c r="M6281" s="1468"/>
      <c r="N6281" s="1468"/>
      <c r="O6281" s="1468"/>
      <c r="P6281" s="1468"/>
      <c r="R6281" s="1067"/>
      <c r="S6281" s="191"/>
      <c r="T6281" s="191"/>
      <c r="U6281" s="361"/>
      <c r="Z6281" s="21"/>
      <c r="AH6281"/>
    </row>
    <row r="6282" spans="1:34" ht="11.25" customHeight="1">
      <c r="A6282"/>
      <c r="B6282" s="1439" t="s">
        <v>18</v>
      </c>
      <c r="C6282" s="1440">
        <v>8001</v>
      </c>
      <c r="D6282" s="1441" t="str">
        <f t="shared" si="111"/>
        <v>NC8001</v>
      </c>
      <c r="E6282" s="1514" t="s">
        <v>125</v>
      </c>
      <c r="F6282" s="1467">
        <v>355</v>
      </c>
      <c r="G6282" s="1468">
        <v>2.1</v>
      </c>
      <c r="H6282" s="1468"/>
      <c r="I6282" s="1468"/>
      <c r="J6282" s="1468"/>
      <c r="K6282" s="1468"/>
      <c r="L6282" s="1468"/>
      <c r="M6282" s="1468"/>
      <c r="N6282" s="1468"/>
      <c r="O6282" s="1468"/>
      <c r="P6282" s="1468"/>
      <c r="R6282" s="1067"/>
      <c r="S6282" s="191"/>
      <c r="T6282" s="191"/>
      <c r="U6282" s="361"/>
      <c r="Z6282" s="21"/>
      <c r="AH6282"/>
    </row>
    <row r="6283" spans="1:34" ht="11.25" customHeight="1">
      <c r="A6283"/>
      <c r="B6283" s="1439" t="s">
        <v>18</v>
      </c>
      <c r="C6283" s="1440">
        <v>8002</v>
      </c>
      <c r="D6283" s="1441" t="str">
        <f t="shared" si="111"/>
        <v>NC8002</v>
      </c>
      <c r="E6283" s="1514" t="s">
        <v>125</v>
      </c>
      <c r="F6283" s="1467">
        <v>321</v>
      </c>
      <c r="G6283" s="1468">
        <v>1.61</v>
      </c>
      <c r="H6283" s="1468"/>
      <c r="I6283" s="1468"/>
      <c r="J6283" s="1468"/>
      <c r="K6283" s="1468"/>
      <c r="L6283" s="1468"/>
      <c r="M6283" s="1468"/>
      <c r="N6283" s="1468"/>
      <c r="O6283" s="1468"/>
      <c r="P6283" s="1468"/>
      <c r="R6283" s="1067"/>
      <c r="S6283" s="191"/>
      <c r="T6283" s="191"/>
      <c r="U6283" s="361"/>
      <c r="Z6283" s="21"/>
      <c r="AH6283"/>
    </row>
    <row r="6284" spans="1:34" ht="11.25" customHeight="1">
      <c r="A6284"/>
      <c r="B6284" s="1439" t="s">
        <v>18</v>
      </c>
      <c r="C6284" s="1440">
        <v>8006</v>
      </c>
      <c r="D6284" s="1441" t="str">
        <f t="shared" ref="D6284:D6347" si="112">B6284&amp;TEXT(C6284,"0000")</f>
        <v>NC8006</v>
      </c>
      <c r="E6284" s="1514" t="s">
        <v>121</v>
      </c>
      <c r="F6284" s="1467">
        <v>343</v>
      </c>
      <c r="G6284" s="1468">
        <v>1.93</v>
      </c>
      <c r="H6284" s="1468"/>
      <c r="I6284" s="1468"/>
      <c r="J6284" s="1468"/>
      <c r="K6284" s="1468"/>
      <c r="L6284" s="1468"/>
      <c r="M6284" s="1468"/>
      <c r="N6284" s="1468"/>
      <c r="O6284" s="1468"/>
      <c r="P6284" s="1468"/>
      <c r="R6284" s="1067"/>
      <c r="S6284" s="191"/>
      <c r="T6284" s="191"/>
      <c r="U6284" s="361"/>
      <c r="Z6284" s="21"/>
      <c r="AH6284"/>
    </row>
    <row r="6285" spans="1:34" ht="11.25" customHeight="1">
      <c r="A6285"/>
      <c r="B6285" s="1439" t="s">
        <v>18</v>
      </c>
      <c r="C6285" s="1440">
        <v>8008</v>
      </c>
      <c r="D6285" s="1441" t="str">
        <f t="shared" si="112"/>
        <v>NC8008</v>
      </c>
      <c r="E6285" s="1514" t="s">
        <v>121</v>
      </c>
      <c r="F6285" s="1467">
        <v>283</v>
      </c>
      <c r="G6285" s="1468">
        <v>1.06</v>
      </c>
      <c r="H6285" s="1468"/>
      <c r="I6285" s="1468"/>
      <c r="J6285" s="1468"/>
      <c r="K6285" s="1468"/>
      <c r="L6285" s="1468"/>
      <c r="M6285" s="1468"/>
      <c r="N6285" s="1468"/>
      <c r="O6285" s="1468"/>
      <c r="P6285" s="1468"/>
      <c r="R6285" s="1067"/>
      <c r="S6285" s="191"/>
      <c r="T6285" s="191"/>
      <c r="U6285" s="361"/>
      <c r="Z6285" s="21"/>
      <c r="AH6285"/>
    </row>
    <row r="6286" spans="1:34" ht="11.25" customHeight="1">
      <c r="A6286"/>
      <c r="B6286" s="1439" t="s">
        <v>18</v>
      </c>
      <c r="C6286" s="1440">
        <v>8010</v>
      </c>
      <c r="D6286" s="1441" t="str">
        <f t="shared" si="112"/>
        <v>NC8010</v>
      </c>
      <c r="E6286" s="1514" t="s">
        <v>121</v>
      </c>
      <c r="F6286" s="1467">
        <v>304</v>
      </c>
      <c r="G6286" s="1468">
        <v>1.36</v>
      </c>
      <c r="H6286" s="1468"/>
      <c r="I6286" s="1468"/>
      <c r="J6286" s="1468"/>
      <c r="K6286" s="1468"/>
      <c r="L6286" s="1468"/>
      <c r="M6286" s="1468"/>
      <c r="N6286" s="1468"/>
      <c r="O6286" s="1468"/>
      <c r="P6286" s="1468"/>
      <c r="R6286" s="1067"/>
      <c r="S6286" s="191"/>
      <c r="T6286" s="191"/>
      <c r="U6286" s="361"/>
      <c r="Z6286" s="21"/>
      <c r="AH6286"/>
    </row>
    <row r="6287" spans="1:34" ht="11.25" customHeight="1">
      <c r="A6287"/>
      <c r="B6287" s="1439" t="s">
        <v>18</v>
      </c>
      <c r="C6287" s="1440">
        <v>8013</v>
      </c>
      <c r="D6287" s="1441" t="str">
        <f t="shared" si="112"/>
        <v>NC8013</v>
      </c>
      <c r="E6287" s="1514" t="s">
        <v>121</v>
      </c>
      <c r="F6287" s="1467">
        <v>250</v>
      </c>
      <c r="G6287" s="1468">
        <v>0.3</v>
      </c>
      <c r="H6287" s="1468"/>
      <c r="I6287" s="1468"/>
      <c r="J6287" s="1468"/>
      <c r="K6287" s="1468"/>
      <c r="L6287" s="1468"/>
      <c r="M6287" s="1468"/>
      <c r="N6287" s="1468"/>
      <c r="O6287" s="1468"/>
      <c r="P6287" s="1468"/>
      <c r="R6287" s="1067"/>
      <c r="S6287" s="191"/>
      <c r="T6287" s="191"/>
      <c r="U6287" s="361"/>
      <c r="Z6287" s="21"/>
      <c r="AH6287"/>
    </row>
    <row r="6288" spans="1:34" ht="11.25" customHeight="1">
      <c r="A6288"/>
      <c r="B6288" s="1439" t="s">
        <v>18</v>
      </c>
      <c r="C6288" s="1440">
        <v>8015</v>
      </c>
      <c r="D6288" s="1441" t="str">
        <f t="shared" si="112"/>
        <v>NC8015</v>
      </c>
      <c r="E6288" s="1514" t="s">
        <v>121</v>
      </c>
      <c r="F6288" s="1467">
        <v>253</v>
      </c>
      <c r="G6288" s="1468">
        <v>0.62</v>
      </c>
      <c r="H6288" s="1468"/>
      <c r="I6288" s="1468"/>
      <c r="J6288" s="1468"/>
      <c r="K6288" s="1468"/>
      <c r="L6288" s="1468"/>
      <c r="M6288" s="1468"/>
      <c r="N6288" s="1468"/>
      <c r="O6288" s="1468"/>
      <c r="P6288" s="1468"/>
      <c r="R6288" s="1067"/>
      <c r="S6288" s="191"/>
      <c r="T6288" s="191"/>
      <c r="U6288" s="361"/>
      <c r="Z6288" s="21"/>
      <c r="AH6288"/>
    </row>
    <row r="6289" spans="1:34" ht="11.25" customHeight="1">
      <c r="A6289"/>
      <c r="B6289" s="1439" t="s">
        <v>18</v>
      </c>
      <c r="C6289" s="1440">
        <v>8017</v>
      </c>
      <c r="D6289" s="1441" t="str">
        <f t="shared" si="112"/>
        <v>NC8017</v>
      </c>
      <c r="E6289" s="1514" t="s">
        <v>121</v>
      </c>
      <c r="F6289" s="1467">
        <v>293</v>
      </c>
      <c r="G6289" s="1468">
        <v>1.2</v>
      </c>
      <c r="H6289" s="1468"/>
      <c r="I6289" s="1468"/>
      <c r="J6289" s="1468"/>
      <c r="K6289" s="1468"/>
      <c r="L6289" s="1468"/>
      <c r="M6289" s="1468"/>
      <c r="N6289" s="1468"/>
      <c r="O6289" s="1468"/>
      <c r="P6289" s="1468"/>
      <c r="R6289" s="1067"/>
      <c r="S6289" s="191"/>
      <c r="T6289" s="191"/>
      <c r="U6289" s="361"/>
      <c r="Z6289" s="21"/>
      <c r="AH6289"/>
    </row>
    <row r="6290" spans="1:34" ht="11.25" customHeight="1">
      <c r="A6290"/>
      <c r="B6290" s="1439" t="s">
        <v>18</v>
      </c>
      <c r="C6290" s="1440">
        <v>8018</v>
      </c>
      <c r="D6290" s="1441" t="str">
        <f t="shared" si="112"/>
        <v>NC8018</v>
      </c>
      <c r="E6290" s="1514" t="s">
        <v>121</v>
      </c>
      <c r="F6290" s="1467">
        <v>363</v>
      </c>
      <c r="G6290" s="1468">
        <v>2.2200000000000002</v>
      </c>
      <c r="H6290" s="1468"/>
      <c r="I6290" s="1468"/>
      <c r="J6290" s="1468"/>
      <c r="K6290" s="1468"/>
      <c r="L6290" s="1468"/>
      <c r="M6290" s="1468"/>
      <c r="N6290" s="1468"/>
      <c r="O6290" s="1468"/>
      <c r="P6290" s="1468"/>
      <c r="R6290" s="1067"/>
      <c r="S6290" s="191"/>
      <c r="T6290" s="191"/>
      <c r="U6290" s="361"/>
      <c r="Z6290" s="21"/>
      <c r="AH6290"/>
    </row>
    <row r="6291" spans="1:34" ht="11.25" customHeight="1">
      <c r="A6291"/>
      <c r="B6291" s="1439" t="s">
        <v>18</v>
      </c>
      <c r="C6291" s="1440">
        <v>8021</v>
      </c>
      <c r="D6291" s="1441" t="str">
        <f t="shared" si="112"/>
        <v>NC8021</v>
      </c>
      <c r="E6291" s="1514" t="s">
        <v>121</v>
      </c>
      <c r="F6291" s="1467">
        <v>334</v>
      </c>
      <c r="G6291" s="1468">
        <v>1.8</v>
      </c>
      <c r="H6291" s="1468"/>
      <c r="I6291" s="1468"/>
      <c r="J6291" s="1468"/>
      <c r="K6291" s="1468"/>
      <c r="L6291" s="1468"/>
      <c r="M6291" s="1468"/>
      <c r="N6291" s="1468"/>
      <c r="O6291" s="1468"/>
      <c r="P6291" s="1468"/>
      <c r="R6291" s="1067"/>
      <c r="S6291" s="191"/>
      <c r="T6291" s="191"/>
      <c r="U6291" s="361"/>
      <c r="Z6291" s="21"/>
      <c r="AH6291"/>
    </row>
    <row r="6292" spans="1:34" ht="11.25" customHeight="1">
      <c r="A6292"/>
      <c r="B6292" s="1439" t="s">
        <v>18</v>
      </c>
      <c r="C6292" s="1440">
        <v>8031</v>
      </c>
      <c r="D6292" s="1441" t="str">
        <f t="shared" si="112"/>
        <v>NC8031</v>
      </c>
      <c r="E6292" s="1514" t="s">
        <v>121</v>
      </c>
      <c r="F6292" s="1467">
        <v>344</v>
      </c>
      <c r="G6292" s="1468">
        <v>1.94</v>
      </c>
      <c r="H6292" s="1468"/>
      <c r="I6292" s="1468"/>
      <c r="J6292" s="1468"/>
      <c r="K6292" s="1468"/>
      <c r="L6292" s="1468"/>
      <c r="M6292" s="1468"/>
      <c r="N6292" s="1468"/>
      <c r="O6292" s="1468"/>
      <c r="P6292" s="1468"/>
      <c r="R6292" s="1067"/>
      <c r="S6292" s="191"/>
      <c r="T6292" s="191"/>
      <c r="U6292" s="361"/>
      <c r="Z6292" s="21"/>
      <c r="AH6292"/>
    </row>
    <row r="6293" spans="1:34" ht="11.25" customHeight="1">
      <c r="A6293"/>
      <c r="B6293" s="1439" t="s">
        <v>18</v>
      </c>
      <c r="C6293" s="1440">
        <v>8032</v>
      </c>
      <c r="D6293" s="1441" t="str">
        <f t="shared" si="112"/>
        <v>NC8032</v>
      </c>
      <c r="E6293" s="1514" t="s">
        <v>121</v>
      </c>
      <c r="F6293" s="1467">
        <v>315</v>
      </c>
      <c r="G6293" s="1468">
        <v>1.52</v>
      </c>
      <c r="H6293" s="1468"/>
      <c r="I6293" s="1468"/>
      <c r="J6293" s="1468"/>
      <c r="K6293" s="1468"/>
      <c r="L6293" s="1468"/>
      <c r="M6293" s="1468"/>
      <c r="N6293" s="1468"/>
      <c r="O6293" s="1468"/>
      <c r="P6293" s="1468"/>
      <c r="R6293" s="1067"/>
      <c r="S6293" s="191"/>
      <c r="T6293" s="191"/>
      <c r="U6293" s="361"/>
      <c r="Z6293" s="21"/>
      <c r="AH6293"/>
    </row>
    <row r="6294" spans="1:34" ht="11.25" customHeight="1">
      <c r="A6294"/>
      <c r="B6294" s="1439" t="s">
        <v>18</v>
      </c>
      <c r="C6294" s="1440">
        <v>8033</v>
      </c>
      <c r="D6294" s="1441" t="str">
        <f t="shared" si="112"/>
        <v>NC8033</v>
      </c>
      <c r="E6294" s="1514" t="s">
        <v>121</v>
      </c>
      <c r="F6294" s="1467">
        <v>306</v>
      </c>
      <c r="G6294" s="1468">
        <v>1.39</v>
      </c>
      <c r="H6294" s="1468"/>
      <c r="I6294" s="1468"/>
      <c r="J6294" s="1468"/>
      <c r="K6294" s="1468"/>
      <c r="L6294" s="1468"/>
      <c r="M6294" s="1468"/>
      <c r="N6294" s="1468"/>
      <c r="O6294" s="1468"/>
      <c r="P6294" s="1468"/>
      <c r="R6294" s="1067"/>
      <c r="S6294" s="191"/>
      <c r="T6294" s="191"/>
      <c r="U6294" s="361"/>
      <c r="Z6294" s="21"/>
      <c r="AH6294"/>
    </row>
    <row r="6295" spans="1:34" ht="11.25" customHeight="1">
      <c r="A6295"/>
      <c r="B6295" s="1439" t="s">
        <v>18</v>
      </c>
      <c r="C6295" s="1440">
        <v>8037</v>
      </c>
      <c r="D6295" s="1441" t="str">
        <f t="shared" si="112"/>
        <v>NC8037</v>
      </c>
      <c r="E6295" s="1514" t="s">
        <v>125</v>
      </c>
      <c r="F6295" s="1467">
        <v>286</v>
      </c>
      <c r="G6295" s="1468">
        <v>1.1000000000000001</v>
      </c>
      <c r="H6295" s="1468"/>
      <c r="I6295" s="1468"/>
      <c r="J6295" s="1468"/>
      <c r="K6295" s="1468"/>
      <c r="L6295" s="1468"/>
      <c r="M6295" s="1468"/>
      <c r="N6295" s="1468"/>
      <c r="O6295" s="1468"/>
      <c r="P6295" s="1468"/>
      <c r="R6295" s="1067"/>
      <c r="S6295" s="191"/>
      <c r="T6295" s="191"/>
      <c r="U6295" s="361"/>
      <c r="Z6295" s="21"/>
      <c r="AH6295"/>
    </row>
    <row r="6296" spans="1:34" ht="11.25" customHeight="1">
      <c r="A6296"/>
      <c r="B6296" s="1439" t="s">
        <v>18</v>
      </c>
      <c r="C6296" s="1440">
        <v>8039</v>
      </c>
      <c r="D6296" s="1441" t="str">
        <f t="shared" si="112"/>
        <v>NC8039</v>
      </c>
      <c r="E6296" s="1514" t="s">
        <v>125</v>
      </c>
      <c r="F6296" s="1467">
        <v>292</v>
      </c>
      <c r="G6296" s="1468">
        <v>1.19</v>
      </c>
      <c r="H6296" s="1468"/>
      <c r="I6296" s="1468"/>
      <c r="J6296" s="1468"/>
      <c r="K6296" s="1468"/>
      <c r="L6296" s="1468"/>
      <c r="M6296" s="1468"/>
      <c r="N6296" s="1468"/>
      <c r="O6296" s="1468"/>
      <c r="P6296" s="1468"/>
      <c r="R6296" s="1067"/>
      <c r="S6296" s="191"/>
      <c r="T6296" s="191"/>
      <c r="U6296" s="361"/>
      <c r="Z6296" s="21"/>
      <c r="AH6296"/>
    </row>
    <row r="6297" spans="1:34" ht="11.25" customHeight="1">
      <c r="A6297"/>
      <c r="B6297" s="1439" t="s">
        <v>18</v>
      </c>
      <c r="C6297" s="1440">
        <v>8044</v>
      </c>
      <c r="D6297" s="1441" t="str">
        <f t="shared" si="112"/>
        <v>NC8044</v>
      </c>
      <c r="E6297" s="1514" t="s">
        <v>121</v>
      </c>
      <c r="F6297" s="1467">
        <v>368</v>
      </c>
      <c r="G6297" s="1468">
        <v>2.29</v>
      </c>
      <c r="H6297" s="1468"/>
      <c r="I6297" s="1468"/>
      <c r="J6297" s="1468"/>
      <c r="K6297" s="1468"/>
      <c r="L6297" s="1468"/>
      <c r="M6297" s="1468"/>
      <c r="N6297" s="1468"/>
      <c r="O6297" s="1468"/>
      <c r="P6297" s="1468"/>
      <c r="R6297" s="1067"/>
      <c r="S6297" s="191"/>
      <c r="T6297" s="191"/>
      <c r="U6297" s="361"/>
      <c r="Z6297" s="21"/>
      <c r="AH6297"/>
    </row>
    <row r="6298" spans="1:34" ht="11.25" customHeight="1">
      <c r="A6298"/>
      <c r="B6298" s="1439" t="s">
        <v>18</v>
      </c>
      <c r="C6298" s="1440">
        <v>8045</v>
      </c>
      <c r="D6298" s="1441" t="str">
        <f t="shared" si="112"/>
        <v>NC8045</v>
      </c>
      <c r="E6298" s="1514" t="s">
        <v>121</v>
      </c>
      <c r="F6298" s="1467">
        <v>250</v>
      </c>
      <c r="G6298" s="1468">
        <v>0.57999999999999996</v>
      </c>
      <c r="H6298" s="1468"/>
      <c r="I6298" s="1468"/>
      <c r="J6298" s="1468"/>
      <c r="K6298" s="1468"/>
      <c r="L6298" s="1468"/>
      <c r="M6298" s="1468"/>
      <c r="N6298" s="1468"/>
      <c r="O6298" s="1468"/>
      <c r="P6298" s="1468"/>
      <c r="R6298" s="1067"/>
      <c r="S6298" s="191"/>
      <c r="T6298" s="191"/>
      <c r="U6298" s="361"/>
      <c r="Z6298" s="21"/>
      <c r="AH6298"/>
    </row>
    <row r="6299" spans="1:34" ht="11.25" customHeight="1">
      <c r="A6299"/>
      <c r="B6299" s="1439" t="s">
        <v>18</v>
      </c>
      <c r="C6299" s="1440">
        <v>8046</v>
      </c>
      <c r="D6299" s="1441" t="str">
        <f t="shared" si="112"/>
        <v>NC8046</v>
      </c>
      <c r="E6299" s="1514" t="s">
        <v>121</v>
      </c>
      <c r="F6299" s="1467">
        <v>333</v>
      </c>
      <c r="G6299" s="1468">
        <v>1.78</v>
      </c>
      <c r="H6299" s="1468"/>
      <c r="I6299" s="1468"/>
      <c r="J6299" s="1468"/>
      <c r="K6299" s="1468"/>
      <c r="L6299" s="1468"/>
      <c r="M6299" s="1468"/>
      <c r="N6299" s="1468"/>
      <c r="O6299" s="1468"/>
      <c r="P6299" s="1468"/>
      <c r="R6299" s="1067"/>
      <c r="S6299" s="191"/>
      <c r="T6299" s="191"/>
      <c r="U6299" s="361"/>
      <c r="Z6299" s="21"/>
      <c r="AH6299"/>
    </row>
    <row r="6300" spans="1:34" ht="11.25" customHeight="1">
      <c r="A6300"/>
      <c r="B6300" s="1439" t="s">
        <v>18</v>
      </c>
      <c r="C6300" s="1440">
        <v>8047</v>
      </c>
      <c r="D6300" s="1441" t="str">
        <f t="shared" si="112"/>
        <v>NC8047</v>
      </c>
      <c r="E6300" s="1514" t="s">
        <v>121</v>
      </c>
      <c r="F6300" s="1467">
        <v>254</v>
      </c>
      <c r="G6300" s="1468">
        <v>0.64</v>
      </c>
      <c r="H6300" s="1468"/>
      <c r="I6300" s="1468"/>
      <c r="J6300" s="1468"/>
      <c r="K6300" s="1468"/>
      <c r="L6300" s="1468"/>
      <c r="M6300" s="1468"/>
      <c r="N6300" s="1468"/>
      <c r="O6300" s="1468"/>
      <c r="P6300" s="1468"/>
      <c r="R6300" s="1067"/>
      <c r="S6300" s="191"/>
      <c r="T6300" s="191"/>
      <c r="U6300" s="361"/>
      <c r="Z6300" s="21"/>
      <c r="AH6300"/>
    </row>
    <row r="6301" spans="1:34" ht="11.25" customHeight="1">
      <c r="A6301"/>
      <c r="B6301" s="1439" t="s">
        <v>18</v>
      </c>
      <c r="C6301" s="1440">
        <v>8058</v>
      </c>
      <c r="D6301" s="1441" t="str">
        <f t="shared" si="112"/>
        <v>NC8058</v>
      </c>
      <c r="E6301" s="1514" t="s">
        <v>121</v>
      </c>
      <c r="F6301" s="1467">
        <v>349</v>
      </c>
      <c r="G6301" s="1468">
        <v>2.02</v>
      </c>
      <c r="H6301" s="1468"/>
      <c r="I6301" s="1468"/>
      <c r="J6301" s="1468"/>
      <c r="K6301" s="1468"/>
      <c r="L6301" s="1468"/>
      <c r="M6301" s="1468"/>
      <c r="N6301" s="1468"/>
      <c r="O6301" s="1468"/>
      <c r="P6301" s="1468"/>
      <c r="R6301" s="1067"/>
      <c r="S6301" s="191"/>
      <c r="T6301" s="191"/>
      <c r="U6301" s="361"/>
      <c r="Z6301" s="21"/>
      <c r="AH6301"/>
    </row>
    <row r="6302" spans="1:34" ht="11.25" customHeight="1">
      <c r="A6302"/>
      <c r="B6302" s="1439" t="s">
        <v>18</v>
      </c>
      <c r="C6302" s="1440">
        <v>8072</v>
      </c>
      <c r="D6302" s="1441" t="str">
        <f t="shared" si="112"/>
        <v>NC8072</v>
      </c>
      <c r="E6302" s="1514" t="s">
        <v>121</v>
      </c>
      <c r="F6302" s="1467">
        <v>250</v>
      </c>
      <c r="G6302" s="1468">
        <v>0.55000000000000004</v>
      </c>
      <c r="H6302" s="1468"/>
      <c r="I6302" s="1468"/>
      <c r="J6302" s="1468"/>
      <c r="K6302" s="1468"/>
      <c r="L6302" s="1468"/>
      <c r="M6302" s="1468"/>
      <c r="N6302" s="1468"/>
      <c r="O6302" s="1468"/>
      <c r="P6302" s="1468"/>
      <c r="R6302" s="1067"/>
      <c r="S6302" s="191"/>
      <c r="T6302" s="191"/>
      <c r="U6302" s="361"/>
      <c r="Z6302" s="21"/>
      <c r="AH6302"/>
    </row>
    <row r="6303" spans="1:34" ht="11.25" customHeight="1">
      <c r="A6303"/>
      <c r="B6303" s="1439" t="s">
        <v>18</v>
      </c>
      <c r="C6303" s="1440">
        <v>8102</v>
      </c>
      <c r="D6303" s="1441" t="str">
        <f t="shared" si="112"/>
        <v>NC8102</v>
      </c>
      <c r="E6303" s="1514" t="s">
        <v>123</v>
      </c>
      <c r="F6303" s="1467">
        <v>297</v>
      </c>
      <c r="G6303" s="1468">
        <v>1.26</v>
      </c>
      <c r="H6303" s="1468"/>
      <c r="I6303" s="1468"/>
      <c r="J6303" s="1468"/>
      <c r="K6303" s="1468"/>
      <c r="L6303" s="1468"/>
      <c r="M6303" s="1468"/>
      <c r="N6303" s="1468"/>
      <c r="O6303" s="1468"/>
      <c r="P6303" s="1468"/>
      <c r="R6303" s="1067"/>
      <c r="S6303" s="191"/>
      <c r="T6303" s="191"/>
      <c r="U6303" s="361"/>
      <c r="Z6303" s="21"/>
      <c r="AH6303"/>
    </row>
    <row r="6304" spans="1:34" ht="11.25" customHeight="1">
      <c r="A6304"/>
      <c r="B6304" s="1439" t="s">
        <v>18</v>
      </c>
      <c r="C6304" s="1440">
        <v>8103</v>
      </c>
      <c r="D6304" s="1441" t="str">
        <f t="shared" si="112"/>
        <v>NC8103</v>
      </c>
      <c r="E6304" s="1514" t="s">
        <v>123</v>
      </c>
      <c r="F6304" s="1467">
        <v>335</v>
      </c>
      <c r="G6304" s="1468">
        <v>1.81</v>
      </c>
      <c r="H6304" s="1468"/>
      <c r="I6304" s="1468"/>
      <c r="J6304" s="1468"/>
      <c r="K6304" s="1468"/>
      <c r="L6304" s="1468"/>
      <c r="M6304" s="1468"/>
      <c r="N6304" s="1468"/>
      <c r="O6304" s="1468"/>
      <c r="P6304" s="1468"/>
      <c r="R6304" s="1067"/>
      <c r="S6304" s="191"/>
      <c r="T6304" s="191"/>
      <c r="U6304" s="361"/>
      <c r="Z6304" s="21"/>
      <c r="AH6304"/>
    </row>
    <row r="6305" spans="1:34" ht="11.25" customHeight="1">
      <c r="A6305"/>
      <c r="B6305" s="1439" t="s">
        <v>18</v>
      </c>
      <c r="C6305" s="1440">
        <v>8106</v>
      </c>
      <c r="D6305" s="1441" t="str">
        <f t="shared" si="112"/>
        <v>NC8106</v>
      </c>
      <c r="E6305" s="1514" t="s">
        <v>123</v>
      </c>
      <c r="F6305" s="1467">
        <v>433</v>
      </c>
      <c r="G6305" s="1468">
        <v>3.23</v>
      </c>
      <c r="H6305" s="1468"/>
      <c r="I6305" s="1468"/>
      <c r="J6305" s="1468"/>
      <c r="K6305" s="1468"/>
      <c r="L6305" s="1468"/>
      <c r="M6305" s="1468"/>
      <c r="N6305" s="1468"/>
      <c r="O6305" s="1468"/>
      <c r="P6305" s="1468"/>
      <c r="R6305" s="1067"/>
      <c r="S6305" s="191"/>
      <c r="T6305" s="191"/>
      <c r="U6305" s="361"/>
      <c r="Z6305" s="21"/>
      <c r="AH6305"/>
    </row>
    <row r="6306" spans="1:34" ht="11.25" customHeight="1">
      <c r="A6306"/>
      <c r="B6306" s="1439" t="s">
        <v>18</v>
      </c>
      <c r="C6306" s="1440">
        <v>8107</v>
      </c>
      <c r="D6306" s="1441" t="str">
        <f t="shared" si="112"/>
        <v>NC8107</v>
      </c>
      <c r="E6306" s="1514" t="s">
        <v>121</v>
      </c>
      <c r="F6306" s="1467">
        <v>366</v>
      </c>
      <c r="G6306" s="1468">
        <v>2.2599999999999998</v>
      </c>
      <c r="H6306" s="1468"/>
      <c r="I6306" s="1468"/>
      <c r="J6306" s="1468"/>
      <c r="K6306" s="1468"/>
      <c r="L6306" s="1468"/>
      <c r="M6306" s="1468"/>
      <c r="N6306" s="1468"/>
      <c r="O6306" s="1468"/>
      <c r="P6306" s="1468"/>
      <c r="R6306" s="1067"/>
      <c r="S6306" s="191"/>
      <c r="T6306" s="191"/>
      <c r="U6306" s="361"/>
      <c r="Z6306" s="21"/>
      <c r="AH6306"/>
    </row>
    <row r="6307" spans="1:34" ht="11.25" customHeight="1">
      <c r="A6307"/>
      <c r="B6307" s="1439" t="s">
        <v>18</v>
      </c>
      <c r="C6307" s="1440">
        <v>8111</v>
      </c>
      <c r="D6307" s="1441" t="str">
        <f t="shared" si="112"/>
        <v>NC8111</v>
      </c>
      <c r="E6307" s="1514" t="s">
        <v>121</v>
      </c>
      <c r="F6307" s="1467">
        <v>306</v>
      </c>
      <c r="G6307" s="1468">
        <v>1.39</v>
      </c>
      <c r="H6307" s="1468"/>
      <c r="I6307" s="1468"/>
      <c r="J6307" s="1468"/>
      <c r="K6307" s="1468"/>
      <c r="L6307" s="1468"/>
      <c r="M6307" s="1468"/>
      <c r="N6307" s="1468"/>
      <c r="O6307" s="1468"/>
      <c r="P6307" s="1468"/>
      <c r="R6307" s="1067"/>
      <c r="S6307" s="191"/>
      <c r="T6307" s="191"/>
      <c r="U6307" s="361"/>
      <c r="Z6307" s="21"/>
      <c r="AH6307"/>
    </row>
    <row r="6308" spans="1:34" ht="11.25" customHeight="1">
      <c r="A6308"/>
      <c r="B6308" s="1439" t="s">
        <v>18</v>
      </c>
      <c r="C6308" s="1440">
        <v>8116</v>
      </c>
      <c r="D6308" s="1441" t="str">
        <f t="shared" si="112"/>
        <v>NC8116</v>
      </c>
      <c r="E6308" s="1514" t="s">
        <v>125</v>
      </c>
      <c r="F6308" s="1467">
        <v>333</v>
      </c>
      <c r="G6308" s="1468">
        <v>1.78</v>
      </c>
      <c r="H6308" s="1468"/>
      <c r="I6308" s="1468"/>
      <c r="J6308" s="1468"/>
      <c r="K6308" s="1468"/>
      <c r="L6308" s="1468"/>
      <c r="M6308" s="1468"/>
      <c r="N6308" s="1468"/>
      <c r="O6308" s="1468"/>
      <c r="P6308" s="1468"/>
      <c r="R6308" s="1067"/>
      <c r="S6308" s="191"/>
      <c r="T6308" s="191"/>
      <c r="U6308" s="361"/>
      <c r="Z6308" s="21"/>
      <c r="AH6308"/>
    </row>
    <row r="6309" spans="1:34" ht="11.25" customHeight="1">
      <c r="A6309"/>
      <c r="B6309" s="1439" t="s">
        <v>18</v>
      </c>
      <c r="C6309" s="1440">
        <v>8203</v>
      </c>
      <c r="D6309" s="1441" t="str">
        <f t="shared" si="112"/>
        <v>NC8203</v>
      </c>
      <c r="E6309" s="1514" t="s">
        <v>125</v>
      </c>
      <c r="F6309" s="1467">
        <v>533</v>
      </c>
      <c r="G6309" s="1468">
        <v>4.68</v>
      </c>
      <c r="H6309" s="1468"/>
      <c r="I6309" s="1468"/>
      <c r="J6309" s="1468"/>
      <c r="K6309" s="1468"/>
      <c r="L6309" s="1468"/>
      <c r="M6309" s="1468"/>
      <c r="N6309" s="1468"/>
      <c r="O6309" s="1468"/>
      <c r="P6309" s="1468"/>
      <c r="R6309" s="1067"/>
      <c r="S6309" s="191"/>
      <c r="T6309" s="191"/>
      <c r="U6309" s="361"/>
      <c r="Z6309" s="21"/>
      <c r="AH6309"/>
    </row>
    <row r="6310" spans="1:34" ht="11.25" customHeight="1">
      <c r="A6310"/>
      <c r="B6310" s="1439" t="s">
        <v>18</v>
      </c>
      <c r="C6310" s="1440">
        <v>8204</v>
      </c>
      <c r="D6310" s="1441" t="str">
        <f t="shared" si="112"/>
        <v>NC8204</v>
      </c>
      <c r="E6310" s="1514" t="s">
        <v>121</v>
      </c>
      <c r="F6310" s="1467">
        <v>465</v>
      </c>
      <c r="G6310" s="1468">
        <v>3.7</v>
      </c>
      <c r="H6310" s="1468"/>
      <c r="I6310" s="1468"/>
      <c r="J6310" s="1468"/>
      <c r="K6310" s="1468"/>
      <c r="L6310" s="1468"/>
      <c r="M6310" s="1468"/>
      <c r="N6310" s="1468"/>
      <c r="O6310" s="1468"/>
      <c r="P6310" s="1468"/>
      <c r="R6310" s="1067"/>
      <c r="S6310" s="191"/>
      <c r="T6310" s="191"/>
      <c r="U6310" s="361"/>
      <c r="Z6310" s="21"/>
      <c r="AH6310"/>
    </row>
    <row r="6311" spans="1:34" ht="11.25" customHeight="1">
      <c r="A6311"/>
      <c r="B6311" s="1439" t="s">
        <v>18</v>
      </c>
      <c r="C6311" s="1440">
        <v>8209</v>
      </c>
      <c r="D6311" s="1441" t="str">
        <f t="shared" si="112"/>
        <v>NC8209</v>
      </c>
      <c r="E6311" s="1514" t="s">
        <v>121</v>
      </c>
      <c r="F6311" s="1467">
        <v>398</v>
      </c>
      <c r="G6311" s="1468">
        <v>2.73</v>
      </c>
      <c r="H6311" s="1468"/>
      <c r="I6311" s="1468"/>
      <c r="J6311" s="1468"/>
      <c r="K6311" s="1468"/>
      <c r="L6311" s="1468"/>
      <c r="M6311" s="1468"/>
      <c r="N6311" s="1468"/>
      <c r="O6311" s="1468"/>
      <c r="P6311" s="1468"/>
      <c r="R6311" s="1067"/>
      <c r="S6311" s="191"/>
      <c r="T6311" s="191"/>
      <c r="U6311" s="361"/>
      <c r="Z6311" s="21"/>
      <c r="AH6311"/>
    </row>
    <row r="6312" spans="1:34" ht="11.25" customHeight="1">
      <c r="A6312"/>
      <c r="B6312" s="1439" t="s">
        <v>18</v>
      </c>
      <c r="C6312" s="1440">
        <v>8215</v>
      </c>
      <c r="D6312" s="1441" t="str">
        <f t="shared" si="112"/>
        <v>NC8215</v>
      </c>
      <c r="E6312" s="1514" t="s">
        <v>123</v>
      </c>
      <c r="F6312" s="1467">
        <v>393</v>
      </c>
      <c r="G6312" s="1468">
        <v>2.65</v>
      </c>
      <c r="H6312" s="1468"/>
      <c r="I6312" s="1468"/>
      <c r="J6312" s="1468"/>
      <c r="K6312" s="1468"/>
      <c r="L6312" s="1468"/>
      <c r="M6312" s="1468"/>
      <c r="N6312" s="1468"/>
      <c r="O6312" s="1468"/>
      <c r="P6312" s="1468"/>
      <c r="R6312" s="1067"/>
      <c r="S6312" s="191"/>
      <c r="T6312" s="191"/>
      <c r="U6312" s="361"/>
      <c r="Z6312" s="21"/>
      <c r="AH6312"/>
    </row>
    <row r="6313" spans="1:34" ht="11.25" customHeight="1">
      <c r="A6313"/>
      <c r="B6313" s="1439" t="s">
        <v>18</v>
      </c>
      <c r="C6313" s="1440">
        <v>8227</v>
      </c>
      <c r="D6313" s="1441" t="str">
        <f t="shared" si="112"/>
        <v>NC8227</v>
      </c>
      <c r="E6313" s="1514" t="s">
        <v>124</v>
      </c>
      <c r="F6313" s="1467">
        <v>429</v>
      </c>
      <c r="G6313" s="1468">
        <v>3.18</v>
      </c>
      <c r="H6313" s="1468"/>
      <c r="I6313" s="1468"/>
      <c r="J6313" s="1468"/>
      <c r="K6313" s="1468"/>
      <c r="L6313" s="1468"/>
      <c r="M6313" s="1468"/>
      <c r="N6313" s="1468"/>
      <c r="O6313" s="1468"/>
      <c r="P6313" s="1468"/>
      <c r="R6313" s="1067"/>
      <c r="S6313" s="191"/>
      <c r="T6313" s="191"/>
      <c r="U6313" s="361"/>
      <c r="Z6313" s="21"/>
      <c r="AH6313"/>
    </row>
    <row r="6314" spans="1:34" ht="11.25" customHeight="1">
      <c r="A6314"/>
      <c r="B6314" s="1439" t="s">
        <v>18</v>
      </c>
      <c r="C6314" s="1440">
        <v>8232</v>
      </c>
      <c r="D6314" s="1441" t="str">
        <f t="shared" si="112"/>
        <v>NC8232</v>
      </c>
      <c r="E6314" s="1514" t="s">
        <v>121</v>
      </c>
      <c r="F6314" s="1467">
        <v>460</v>
      </c>
      <c r="G6314" s="1468">
        <v>3.63</v>
      </c>
      <c r="H6314" s="1468"/>
      <c r="I6314" s="1468"/>
      <c r="J6314" s="1468"/>
      <c r="K6314" s="1468"/>
      <c r="L6314" s="1468"/>
      <c r="M6314" s="1468"/>
      <c r="N6314" s="1468"/>
      <c r="O6314" s="1468"/>
      <c r="P6314" s="1468"/>
      <c r="R6314" s="1067"/>
      <c r="S6314" s="191"/>
      <c r="T6314" s="191"/>
      <c r="U6314" s="361"/>
      <c r="Z6314" s="21"/>
      <c r="AH6314"/>
    </row>
    <row r="6315" spans="1:34" ht="11.25" customHeight="1">
      <c r="A6315"/>
      <c r="B6315" s="1439" t="s">
        <v>18</v>
      </c>
      <c r="C6315" s="1440">
        <v>8233</v>
      </c>
      <c r="D6315" s="1441" t="str">
        <f t="shared" si="112"/>
        <v>NC8233</v>
      </c>
      <c r="E6315" s="1514" t="s">
        <v>123</v>
      </c>
      <c r="F6315" s="1467">
        <v>364</v>
      </c>
      <c r="G6315" s="1468">
        <v>2.23</v>
      </c>
      <c r="H6315" s="1468"/>
      <c r="I6315" s="1468"/>
      <c r="J6315" s="1468"/>
      <c r="K6315" s="1468"/>
      <c r="L6315" s="1468"/>
      <c r="M6315" s="1468"/>
      <c r="N6315" s="1468"/>
      <c r="O6315" s="1468"/>
      <c r="P6315" s="1468"/>
      <c r="R6315" s="1067"/>
      <c r="S6315" s="191"/>
      <c r="T6315" s="191"/>
      <c r="U6315" s="361"/>
      <c r="Z6315" s="21"/>
      <c r="AH6315"/>
    </row>
    <row r="6316" spans="1:34" ht="11.25" customHeight="1">
      <c r="A6316"/>
      <c r="B6316" s="1439" t="s">
        <v>18</v>
      </c>
      <c r="C6316" s="1440">
        <v>8235</v>
      </c>
      <c r="D6316" s="1441" t="str">
        <f t="shared" si="112"/>
        <v>NC8235</v>
      </c>
      <c r="E6316" s="1514" t="s">
        <v>125</v>
      </c>
      <c r="F6316" s="1467">
        <v>448</v>
      </c>
      <c r="G6316" s="1468">
        <v>3.45</v>
      </c>
      <c r="H6316" s="1468"/>
      <c r="I6316" s="1468"/>
      <c r="J6316" s="1468"/>
      <c r="K6316" s="1468"/>
      <c r="L6316" s="1468"/>
      <c r="M6316" s="1468"/>
      <c r="N6316" s="1468"/>
      <c r="O6316" s="1468"/>
      <c r="P6316" s="1468"/>
      <c r="R6316" s="1067"/>
      <c r="S6316" s="191"/>
      <c r="T6316" s="191"/>
      <c r="U6316" s="361"/>
      <c r="Z6316" s="21"/>
      <c r="AH6316"/>
    </row>
    <row r="6317" spans="1:34" ht="11.25" customHeight="1">
      <c r="A6317"/>
      <c r="B6317" s="1439" t="s">
        <v>18</v>
      </c>
      <c r="C6317" s="1440">
        <v>8236</v>
      </c>
      <c r="D6317" s="1441" t="str">
        <f t="shared" si="112"/>
        <v>NC8236</v>
      </c>
      <c r="E6317" s="1514" t="s">
        <v>125</v>
      </c>
      <c r="F6317" s="1467">
        <v>497</v>
      </c>
      <c r="G6317" s="1468">
        <v>4.16</v>
      </c>
      <c r="H6317" s="1468"/>
      <c r="I6317" s="1468"/>
      <c r="J6317" s="1468"/>
      <c r="K6317" s="1468"/>
      <c r="L6317" s="1468"/>
      <c r="M6317" s="1468"/>
      <c r="N6317" s="1468"/>
      <c r="O6317" s="1468"/>
      <c r="P6317" s="1468"/>
      <c r="R6317" s="1067"/>
      <c r="S6317" s="191"/>
      <c r="T6317" s="191"/>
      <c r="U6317" s="361"/>
      <c r="Z6317" s="21"/>
      <c r="AH6317"/>
    </row>
    <row r="6318" spans="1:34" ht="11.25" customHeight="1">
      <c r="A6318"/>
      <c r="B6318" s="1439" t="s">
        <v>18</v>
      </c>
      <c r="C6318" s="1440">
        <v>8263</v>
      </c>
      <c r="D6318" s="1441" t="str">
        <f t="shared" si="112"/>
        <v>NC8263</v>
      </c>
      <c r="E6318" s="1514" t="s">
        <v>123</v>
      </c>
      <c r="F6318" s="1467">
        <v>561</v>
      </c>
      <c r="G6318" s="1468">
        <v>5.09</v>
      </c>
      <c r="H6318" s="1468"/>
      <c r="I6318" s="1468"/>
      <c r="J6318" s="1468"/>
      <c r="K6318" s="1468"/>
      <c r="L6318" s="1468"/>
      <c r="M6318" s="1468"/>
      <c r="N6318" s="1468"/>
      <c r="O6318" s="1468"/>
      <c r="P6318" s="1468"/>
      <c r="R6318" s="1067"/>
      <c r="S6318" s="191"/>
      <c r="T6318" s="191"/>
      <c r="U6318" s="361"/>
      <c r="Z6318" s="21"/>
      <c r="AH6318"/>
    </row>
    <row r="6319" spans="1:34" ht="11.25" customHeight="1">
      <c r="A6319"/>
      <c r="B6319" s="1439" t="s">
        <v>18</v>
      </c>
      <c r="C6319" s="1440">
        <v>8264</v>
      </c>
      <c r="D6319" s="1441" t="str">
        <f t="shared" si="112"/>
        <v>NC8264</v>
      </c>
      <c r="E6319" s="1514" t="s">
        <v>123</v>
      </c>
      <c r="F6319" s="1467">
        <v>446</v>
      </c>
      <c r="G6319" s="1468">
        <v>3.42</v>
      </c>
      <c r="H6319" s="1468"/>
      <c r="I6319" s="1468"/>
      <c r="J6319" s="1468"/>
      <c r="K6319" s="1468"/>
      <c r="L6319" s="1468"/>
      <c r="M6319" s="1468"/>
      <c r="N6319" s="1468"/>
      <c r="O6319" s="1468"/>
      <c r="P6319" s="1468"/>
      <c r="R6319" s="1067"/>
      <c r="S6319" s="191"/>
      <c r="T6319" s="191"/>
      <c r="U6319" s="361"/>
      <c r="Z6319" s="21"/>
      <c r="AH6319"/>
    </row>
    <row r="6320" spans="1:34" ht="11.25" customHeight="1">
      <c r="A6320"/>
      <c r="B6320" s="1439" t="s">
        <v>18</v>
      </c>
      <c r="C6320" s="1440">
        <v>8265</v>
      </c>
      <c r="D6320" s="1441" t="str">
        <f t="shared" si="112"/>
        <v>NC8265</v>
      </c>
      <c r="E6320" s="1514" t="s">
        <v>123</v>
      </c>
      <c r="F6320" s="1467">
        <v>508</v>
      </c>
      <c r="G6320" s="1468">
        <v>4.32</v>
      </c>
      <c r="H6320" s="1468"/>
      <c r="I6320" s="1468"/>
      <c r="J6320" s="1468"/>
      <c r="K6320" s="1468"/>
      <c r="L6320" s="1468"/>
      <c r="M6320" s="1468"/>
      <c r="N6320" s="1468"/>
      <c r="O6320" s="1468"/>
      <c r="P6320" s="1468"/>
      <c r="R6320" s="1067"/>
      <c r="S6320" s="191"/>
      <c r="T6320" s="191"/>
      <c r="U6320" s="361"/>
      <c r="Z6320" s="21"/>
      <c r="AH6320"/>
    </row>
    <row r="6321" spans="1:34" ht="11.25" customHeight="1">
      <c r="A6321"/>
      <c r="B6321" s="1439" t="s">
        <v>18</v>
      </c>
      <c r="C6321" s="1440">
        <v>8279</v>
      </c>
      <c r="D6321" s="1441" t="str">
        <f t="shared" si="112"/>
        <v>NC8279</v>
      </c>
      <c r="E6321" s="1514" t="s">
        <v>122</v>
      </c>
      <c r="F6321" s="1467">
        <v>504</v>
      </c>
      <c r="G6321" s="1468">
        <v>4.26</v>
      </c>
      <c r="H6321" s="1468"/>
      <c r="I6321" s="1468"/>
      <c r="J6321" s="1468"/>
      <c r="K6321" s="1468"/>
      <c r="L6321" s="1468"/>
      <c r="M6321" s="1468"/>
      <c r="N6321" s="1468"/>
      <c r="O6321" s="1468"/>
      <c r="P6321" s="1468"/>
      <c r="R6321" s="1067"/>
      <c r="S6321" s="191"/>
      <c r="T6321" s="191"/>
      <c r="U6321" s="361"/>
      <c r="Z6321" s="21"/>
      <c r="AH6321"/>
    </row>
    <row r="6322" spans="1:34" ht="11.25" customHeight="1">
      <c r="A6322"/>
      <c r="B6322" s="1439" t="s">
        <v>18</v>
      </c>
      <c r="C6322" s="1440">
        <v>8288</v>
      </c>
      <c r="D6322" s="1441" t="str">
        <f t="shared" si="112"/>
        <v>NC8288</v>
      </c>
      <c r="E6322" s="1514" t="s">
        <v>122</v>
      </c>
      <c r="F6322" s="1467">
        <v>528</v>
      </c>
      <c r="G6322" s="1468">
        <v>4.6100000000000003</v>
      </c>
      <c r="H6322" s="1468"/>
      <c r="I6322" s="1468"/>
      <c r="J6322" s="1468"/>
      <c r="K6322" s="1468"/>
      <c r="L6322" s="1468"/>
      <c r="M6322" s="1468"/>
      <c r="N6322" s="1468"/>
      <c r="O6322" s="1468"/>
      <c r="P6322" s="1468"/>
      <c r="R6322" s="1067"/>
      <c r="S6322" s="191"/>
      <c r="T6322" s="191"/>
      <c r="U6322" s="361"/>
      <c r="Z6322" s="21"/>
      <c r="AH6322"/>
    </row>
    <row r="6323" spans="1:34" ht="11.25" customHeight="1">
      <c r="A6323"/>
      <c r="B6323" s="1439" t="s">
        <v>18</v>
      </c>
      <c r="C6323" s="1440">
        <v>8291</v>
      </c>
      <c r="D6323" s="1441" t="str">
        <f t="shared" si="112"/>
        <v>NC8291</v>
      </c>
      <c r="E6323" s="1514" t="s">
        <v>125</v>
      </c>
      <c r="F6323" s="1467">
        <v>387</v>
      </c>
      <c r="G6323" s="1468">
        <v>2.57</v>
      </c>
      <c r="H6323" s="1468"/>
      <c r="I6323" s="1468"/>
      <c r="J6323" s="1468"/>
      <c r="K6323" s="1468"/>
      <c r="L6323" s="1468"/>
      <c r="M6323" s="1468"/>
      <c r="N6323" s="1468"/>
      <c r="O6323" s="1468"/>
      <c r="P6323" s="1468"/>
      <c r="R6323" s="1067"/>
      <c r="S6323" s="191"/>
      <c r="T6323" s="191"/>
      <c r="U6323" s="361"/>
      <c r="Z6323" s="21"/>
      <c r="AH6323"/>
    </row>
    <row r="6324" spans="1:34" ht="11.25" customHeight="1">
      <c r="A6324"/>
      <c r="B6324" s="1439" t="s">
        <v>18</v>
      </c>
      <c r="C6324" s="1440">
        <v>8292</v>
      </c>
      <c r="D6324" s="1441" t="str">
        <f t="shared" si="112"/>
        <v>NC8292</v>
      </c>
      <c r="E6324" s="1514" t="s">
        <v>121</v>
      </c>
      <c r="F6324" s="1467">
        <v>386</v>
      </c>
      <c r="G6324" s="1468">
        <v>2.5499999999999998</v>
      </c>
      <c r="H6324" s="1468"/>
      <c r="I6324" s="1468"/>
      <c r="J6324" s="1468"/>
      <c r="K6324" s="1468"/>
      <c r="L6324" s="1468"/>
      <c r="M6324" s="1468"/>
      <c r="N6324" s="1468"/>
      <c r="O6324" s="1468"/>
      <c r="P6324" s="1468"/>
      <c r="R6324" s="1067"/>
      <c r="S6324" s="191"/>
      <c r="T6324" s="191"/>
      <c r="U6324" s="361"/>
      <c r="Z6324" s="21"/>
      <c r="AH6324"/>
    </row>
    <row r="6325" spans="1:34" ht="11.25" customHeight="1">
      <c r="A6325"/>
      <c r="B6325" s="1439" t="s">
        <v>18</v>
      </c>
      <c r="C6325" s="1440">
        <v>8293</v>
      </c>
      <c r="D6325" s="1441" t="str">
        <f t="shared" si="112"/>
        <v>NC8293</v>
      </c>
      <c r="E6325" s="1514" t="s">
        <v>125</v>
      </c>
      <c r="F6325" s="1467">
        <v>646</v>
      </c>
      <c r="G6325" s="1468">
        <v>6.32</v>
      </c>
      <c r="H6325" s="1468"/>
      <c r="I6325" s="1468"/>
      <c r="J6325" s="1468"/>
      <c r="K6325" s="1468"/>
      <c r="L6325" s="1468"/>
      <c r="M6325" s="1468"/>
      <c r="N6325" s="1468"/>
      <c r="O6325" s="1468"/>
      <c r="P6325" s="1468"/>
      <c r="R6325" s="1067"/>
      <c r="S6325" s="191"/>
      <c r="T6325" s="191"/>
      <c r="U6325" s="361"/>
      <c r="Z6325" s="21"/>
      <c r="AH6325"/>
    </row>
    <row r="6326" spans="1:34" ht="11.25" customHeight="1">
      <c r="A6326"/>
      <c r="B6326" s="1439" t="s">
        <v>18</v>
      </c>
      <c r="C6326" s="1440">
        <v>8304</v>
      </c>
      <c r="D6326" s="1441" t="str">
        <f t="shared" si="112"/>
        <v>NC8304</v>
      </c>
      <c r="E6326" s="1514" t="s">
        <v>123</v>
      </c>
      <c r="F6326" s="1467">
        <v>478</v>
      </c>
      <c r="G6326" s="1468">
        <v>3.89</v>
      </c>
      <c r="H6326" s="1468"/>
      <c r="I6326" s="1468"/>
      <c r="J6326" s="1468"/>
      <c r="K6326" s="1468"/>
      <c r="L6326" s="1468"/>
      <c r="M6326" s="1468"/>
      <c r="N6326" s="1468"/>
      <c r="O6326" s="1468"/>
      <c r="P6326" s="1468"/>
      <c r="R6326" s="1067"/>
      <c r="S6326" s="191"/>
      <c r="T6326" s="191"/>
      <c r="U6326" s="361"/>
      <c r="Z6326" s="21"/>
      <c r="AH6326"/>
    </row>
    <row r="6327" spans="1:34" ht="11.25" customHeight="1">
      <c r="A6327"/>
      <c r="B6327" s="1439" t="s">
        <v>18</v>
      </c>
      <c r="C6327" s="1440">
        <v>8350</v>
      </c>
      <c r="D6327" s="1441" t="str">
        <f t="shared" si="112"/>
        <v>NC8350</v>
      </c>
      <c r="E6327" s="1514" t="s">
        <v>124</v>
      </c>
      <c r="F6327" s="1467">
        <v>610</v>
      </c>
      <c r="G6327" s="1468">
        <v>5.8</v>
      </c>
      <c r="H6327" s="1468"/>
      <c r="I6327" s="1468"/>
      <c r="J6327" s="1468"/>
      <c r="K6327" s="1468"/>
      <c r="L6327" s="1468"/>
      <c r="M6327" s="1468"/>
      <c r="N6327" s="1468"/>
      <c r="O6327" s="1468"/>
      <c r="P6327" s="1468"/>
      <c r="R6327" s="1067"/>
      <c r="S6327" s="191"/>
      <c r="T6327" s="191"/>
      <c r="U6327" s="361"/>
      <c r="Z6327" s="21"/>
      <c r="AH6327"/>
    </row>
    <row r="6328" spans="1:34" ht="11.25" customHeight="1">
      <c r="A6328"/>
      <c r="B6328" s="1439" t="s">
        <v>18</v>
      </c>
      <c r="C6328" s="1440">
        <v>8380</v>
      </c>
      <c r="D6328" s="1441" t="str">
        <f t="shared" si="112"/>
        <v>NC8380</v>
      </c>
      <c r="E6328" s="1514" t="s">
        <v>121</v>
      </c>
      <c r="F6328" s="1467">
        <v>331</v>
      </c>
      <c r="G6328" s="1468">
        <v>1.75</v>
      </c>
      <c r="H6328" s="1468"/>
      <c r="I6328" s="1468"/>
      <c r="J6328" s="1468"/>
      <c r="K6328" s="1468"/>
      <c r="L6328" s="1468"/>
      <c r="M6328" s="1468"/>
      <c r="N6328" s="1468"/>
      <c r="O6328" s="1468"/>
      <c r="P6328" s="1468"/>
      <c r="R6328" s="1067"/>
      <c r="S6328" s="191"/>
      <c r="T6328" s="191"/>
      <c r="U6328" s="361"/>
      <c r="Z6328" s="21"/>
      <c r="AH6328"/>
    </row>
    <row r="6329" spans="1:34" ht="11.25" customHeight="1">
      <c r="A6329"/>
      <c r="B6329" s="1439" t="s">
        <v>18</v>
      </c>
      <c r="C6329" s="1440">
        <v>8381</v>
      </c>
      <c r="D6329" s="1441" t="str">
        <f t="shared" si="112"/>
        <v>NC8381</v>
      </c>
      <c r="E6329" s="1514" t="s">
        <v>121</v>
      </c>
      <c r="F6329" s="1467">
        <v>318</v>
      </c>
      <c r="G6329" s="1468">
        <v>1.57</v>
      </c>
      <c r="H6329" s="1468"/>
      <c r="I6329" s="1468"/>
      <c r="J6329" s="1468"/>
      <c r="K6329" s="1468"/>
      <c r="L6329" s="1468"/>
      <c r="M6329" s="1468"/>
      <c r="N6329" s="1468"/>
      <c r="O6329" s="1468"/>
      <c r="P6329" s="1468"/>
      <c r="R6329" s="1067"/>
      <c r="S6329" s="191"/>
      <c r="T6329" s="191"/>
      <c r="U6329" s="361"/>
      <c r="Z6329" s="21"/>
      <c r="AH6329"/>
    </row>
    <row r="6330" spans="1:34" ht="11.25" customHeight="1">
      <c r="A6330"/>
      <c r="B6330" s="1439" t="s">
        <v>18</v>
      </c>
      <c r="C6330" s="1440">
        <v>8385</v>
      </c>
      <c r="D6330" s="1441" t="str">
        <f t="shared" si="112"/>
        <v>NC8385</v>
      </c>
      <c r="E6330" s="1514" t="s">
        <v>124</v>
      </c>
      <c r="F6330" s="1467">
        <v>318</v>
      </c>
      <c r="G6330" s="1468">
        <v>1.57</v>
      </c>
      <c r="H6330" s="1468"/>
      <c r="I6330" s="1468"/>
      <c r="J6330" s="1468"/>
      <c r="K6330" s="1468"/>
      <c r="L6330" s="1468"/>
      <c r="M6330" s="1468"/>
      <c r="N6330" s="1468"/>
      <c r="O6330" s="1468"/>
      <c r="P6330" s="1468"/>
      <c r="R6330" s="1067"/>
      <c r="S6330" s="191"/>
      <c r="T6330" s="191"/>
      <c r="U6330" s="361"/>
      <c r="Z6330" s="21"/>
      <c r="AH6330"/>
    </row>
    <row r="6331" spans="1:34" ht="11.25" customHeight="1">
      <c r="A6331"/>
      <c r="B6331" s="1439" t="s">
        <v>18</v>
      </c>
      <c r="C6331" s="1440">
        <v>8392</v>
      </c>
      <c r="D6331" s="1441" t="str">
        <f t="shared" si="112"/>
        <v>NC8392</v>
      </c>
      <c r="E6331" s="1514" t="s">
        <v>121</v>
      </c>
      <c r="F6331" s="1467">
        <v>328</v>
      </c>
      <c r="G6331" s="1468">
        <v>1.71</v>
      </c>
      <c r="H6331" s="1468"/>
      <c r="I6331" s="1468"/>
      <c r="J6331" s="1468"/>
      <c r="K6331" s="1468"/>
      <c r="L6331" s="1468"/>
      <c r="M6331" s="1468"/>
      <c r="N6331" s="1468"/>
      <c r="O6331" s="1468"/>
      <c r="P6331" s="1468"/>
      <c r="R6331" s="1067"/>
      <c r="S6331" s="191"/>
      <c r="T6331" s="191"/>
      <c r="U6331" s="361"/>
      <c r="Z6331" s="21"/>
      <c r="AH6331"/>
    </row>
    <row r="6332" spans="1:34" ht="11.25" customHeight="1">
      <c r="A6332"/>
      <c r="B6332" s="1439" t="s">
        <v>18</v>
      </c>
      <c r="C6332" s="1440">
        <v>8393</v>
      </c>
      <c r="D6332" s="1441" t="str">
        <f t="shared" si="112"/>
        <v>NC8393</v>
      </c>
      <c r="E6332" s="1514" t="s">
        <v>121</v>
      </c>
      <c r="F6332" s="1467">
        <v>293</v>
      </c>
      <c r="G6332" s="1468">
        <v>1.2</v>
      </c>
      <c r="H6332" s="1468"/>
      <c r="I6332" s="1468"/>
      <c r="J6332" s="1468"/>
      <c r="K6332" s="1468"/>
      <c r="L6332" s="1468"/>
      <c r="M6332" s="1468"/>
      <c r="N6332" s="1468"/>
      <c r="O6332" s="1468"/>
      <c r="P6332" s="1468"/>
      <c r="R6332" s="1067"/>
      <c r="S6332" s="191"/>
      <c r="T6332" s="191"/>
      <c r="U6332" s="361"/>
      <c r="Z6332" s="21"/>
      <c r="AH6332"/>
    </row>
    <row r="6333" spans="1:34" ht="11.25" customHeight="1">
      <c r="A6333"/>
      <c r="B6333" s="1439" t="s">
        <v>18</v>
      </c>
      <c r="C6333" s="1440">
        <v>8500</v>
      </c>
      <c r="D6333" s="1441" t="str">
        <f t="shared" si="112"/>
        <v>NC8500</v>
      </c>
      <c r="E6333" s="1514" t="s">
        <v>123</v>
      </c>
      <c r="F6333" s="1467">
        <v>503</v>
      </c>
      <c r="G6333" s="1468">
        <v>4.25</v>
      </c>
      <c r="H6333" s="1468"/>
      <c r="I6333" s="1468"/>
      <c r="J6333" s="1468"/>
      <c r="K6333" s="1468"/>
      <c r="L6333" s="1468"/>
      <c r="M6333" s="1468"/>
      <c r="N6333" s="1468"/>
      <c r="O6333" s="1468"/>
      <c r="P6333" s="1468"/>
      <c r="R6333" s="1067"/>
      <c r="S6333" s="191"/>
      <c r="T6333" s="191"/>
      <c r="U6333" s="361"/>
      <c r="Z6333" s="21"/>
      <c r="AH6333"/>
    </row>
    <row r="6334" spans="1:34" ht="11.25" customHeight="1">
      <c r="A6334"/>
      <c r="B6334" s="1439" t="s">
        <v>18</v>
      </c>
      <c r="C6334" s="1440">
        <v>8601</v>
      </c>
      <c r="D6334" s="1441" t="str">
        <f t="shared" si="112"/>
        <v>NC8601</v>
      </c>
      <c r="E6334" s="1514" t="s">
        <v>125</v>
      </c>
      <c r="F6334" s="1467">
        <v>250</v>
      </c>
      <c r="G6334" s="1468">
        <v>0.23</v>
      </c>
      <c r="H6334" s="1468"/>
      <c r="I6334" s="1468"/>
      <c r="J6334" s="1468"/>
      <c r="K6334" s="1468"/>
      <c r="L6334" s="1468"/>
      <c r="M6334" s="1468"/>
      <c r="N6334" s="1468"/>
      <c r="O6334" s="1468"/>
      <c r="P6334" s="1468"/>
      <c r="R6334" s="1067"/>
      <c r="S6334" s="191"/>
      <c r="T6334" s="191"/>
      <c r="U6334" s="361"/>
      <c r="Z6334" s="21"/>
      <c r="AH6334"/>
    </row>
    <row r="6335" spans="1:34" ht="11.25" customHeight="1">
      <c r="A6335"/>
      <c r="B6335" s="1439" t="s">
        <v>18</v>
      </c>
      <c r="C6335" s="1440">
        <v>8602</v>
      </c>
      <c r="D6335" s="1441" t="str">
        <f t="shared" si="112"/>
        <v>NC8602</v>
      </c>
      <c r="E6335" s="1514" t="s">
        <v>122</v>
      </c>
      <c r="F6335" s="1467">
        <v>286</v>
      </c>
      <c r="G6335" s="1468">
        <v>1.1000000000000001</v>
      </c>
      <c r="H6335" s="1468"/>
      <c r="I6335" s="1468"/>
      <c r="J6335" s="1468"/>
      <c r="K6335" s="1468"/>
      <c r="L6335" s="1468"/>
      <c r="M6335" s="1468"/>
      <c r="N6335" s="1468"/>
      <c r="O6335" s="1468"/>
      <c r="P6335" s="1468"/>
      <c r="R6335" s="1067"/>
      <c r="S6335" s="191"/>
      <c r="T6335" s="191"/>
      <c r="U6335" s="361"/>
      <c r="Z6335" s="21"/>
      <c r="AH6335"/>
    </row>
    <row r="6336" spans="1:34" ht="11.25" customHeight="1">
      <c r="A6336"/>
      <c r="B6336" s="1439" t="s">
        <v>18</v>
      </c>
      <c r="C6336" s="1440">
        <v>8603</v>
      </c>
      <c r="D6336" s="1441" t="str">
        <f t="shared" si="112"/>
        <v>NC8603</v>
      </c>
      <c r="E6336" s="1514" t="s">
        <v>125</v>
      </c>
      <c r="F6336" s="1467">
        <v>250</v>
      </c>
      <c r="G6336" s="1468">
        <v>0.06</v>
      </c>
      <c r="H6336" s="1468"/>
      <c r="I6336" s="1468"/>
      <c r="J6336" s="1468"/>
      <c r="K6336" s="1468"/>
      <c r="L6336" s="1468"/>
      <c r="M6336" s="1468"/>
      <c r="N6336" s="1468"/>
      <c r="O6336" s="1468"/>
      <c r="P6336" s="1468"/>
      <c r="R6336" s="1067"/>
      <c r="S6336" s="191"/>
      <c r="T6336" s="191"/>
      <c r="U6336" s="361"/>
      <c r="Z6336" s="21"/>
      <c r="AH6336"/>
    </row>
    <row r="6337" spans="1:34" ht="11.25" customHeight="1">
      <c r="A6337"/>
      <c r="B6337" s="1439" t="s">
        <v>18</v>
      </c>
      <c r="C6337" s="1440">
        <v>8606</v>
      </c>
      <c r="D6337" s="1441" t="str">
        <f t="shared" si="112"/>
        <v>NC8606</v>
      </c>
      <c r="E6337" s="1514" t="s">
        <v>122</v>
      </c>
      <c r="F6337" s="1467">
        <v>315</v>
      </c>
      <c r="G6337" s="1468">
        <v>1.52</v>
      </c>
      <c r="H6337" s="1468"/>
      <c r="I6337" s="1468"/>
      <c r="J6337" s="1468"/>
      <c r="K6337" s="1468"/>
      <c r="L6337" s="1468"/>
      <c r="M6337" s="1468"/>
      <c r="N6337" s="1468"/>
      <c r="O6337" s="1468"/>
      <c r="P6337" s="1468"/>
      <c r="R6337" s="1067"/>
      <c r="S6337" s="191"/>
      <c r="T6337" s="191"/>
      <c r="U6337" s="361"/>
      <c r="Z6337" s="21"/>
      <c r="AH6337"/>
    </row>
    <row r="6338" spans="1:34" ht="11.25" customHeight="1">
      <c r="A6338"/>
      <c r="B6338" s="1439" t="s">
        <v>18</v>
      </c>
      <c r="C6338" s="1440">
        <v>8709</v>
      </c>
      <c r="D6338" s="1441" t="str">
        <f t="shared" si="112"/>
        <v>NC8709</v>
      </c>
      <c r="E6338" s="1514" t="s">
        <v>122</v>
      </c>
      <c r="F6338" s="1467">
        <v>569</v>
      </c>
      <c r="G6338" s="1468">
        <v>5.21</v>
      </c>
      <c r="H6338" s="1468"/>
      <c r="I6338" s="1468"/>
      <c r="J6338" s="1468"/>
      <c r="K6338" s="1468"/>
      <c r="L6338" s="1468"/>
      <c r="M6338" s="1468"/>
      <c r="N6338" s="1468"/>
      <c r="O6338" s="1468"/>
      <c r="P6338" s="1468"/>
      <c r="R6338" s="1067"/>
      <c r="S6338" s="191"/>
      <c r="T6338" s="191"/>
      <c r="U6338" s="361"/>
      <c r="Z6338" s="21"/>
      <c r="AH6338"/>
    </row>
    <row r="6339" spans="1:34" ht="11.25" customHeight="1">
      <c r="A6339"/>
      <c r="B6339" s="1439" t="s">
        <v>18</v>
      </c>
      <c r="C6339" s="1440">
        <v>8719</v>
      </c>
      <c r="D6339" s="1441" t="str">
        <f t="shared" si="112"/>
        <v>NC8719</v>
      </c>
      <c r="E6339" s="1514" t="s">
        <v>122</v>
      </c>
      <c r="F6339" s="1467">
        <v>324</v>
      </c>
      <c r="G6339" s="1468">
        <v>1.65</v>
      </c>
      <c r="H6339" s="1468"/>
      <c r="I6339" s="1468"/>
      <c r="J6339" s="1468"/>
      <c r="K6339" s="1468"/>
      <c r="L6339" s="1468"/>
      <c r="M6339" s="1468"/>
      <c r="N6339" s="1468"/>
      <c r="O6339" s="1468"/>
      <c r="P6339" s="1468"/>
      <c r="R6339" s="1067"/>
      <c r="S6339" s="191"/>
      <c r="T6339" s="191"/>
      <c r="U6339" s="361"/>
      <c r="Z6339" s="21"/>
      <c r="AH6339"/>
    </row>
    <row r="6340" spans="1:34" ht="11.25" customHeight="1">
      <c r="A6340"/>
      <c r="B6340" s="1439" t="s">
        <v>18</v>
      </c>
      <c r="C6340" s="1440">
        <v>8720</v>
      </c>
      <c r="D6340" s="1441" t="str">
        <f t="shared" si="112"/>
        <v>NC8720</v>
      </c>
      <c r="E6340" s="1514" t="s">
        <v>124</v>
      </c>
      <c r="F6340" s="1467">
        <v>266</v>
      </c>
      <c r="G6340" s="1468">
        <v>0.81</v>
      </c>
      <c r="H6340" s="1468"/>
      <c r="I6340" s="1468"/>
      <c r="J6340" s="1468"/>
      <c r="K6340" s="1468"/>
      <c r="L6340" s="1468"/>
      <c r="M6340" s="1468"/>
      <c r="N6340" s="1468"/>
      <c r="O6340" s="1468"/>
      <c r="P6340" s="1468"/>
      <c r="R6340" s="1067"/>
      <c r="S6340" s="191"/>
      <c r="T6340" s="191"/>
      <c r="U6340" s="361"/>
      <c r="Z6340" s="21"/>
      <c r="AH6340"/>
    </row>
    <row r="6341" spans="1:34" ht="11.25" customHeight="1">
      <c r="A6341"/>
      <c r="B6341" s="1439" t="s">
        <v>18</v>
      </c>
      <c r="C6341" s="1440">
        <v>8721</v>
      </c>
      <c r="D6341" s="1441" t="str">
        <f t="shared" si="112"/>
        <v>NC8721</v>
      </c>
      <c r="E6341" s="1514" t="s">
        <v>125</v>
      </c>
      <c r="F6341" s="1467">
        <v>250</v>
      </c>
      <c r="G6341" s="1468">
        <v>0.32</v>
      </c>
      <c r="H6341" s="1468"/>
      <c r="I6341" s="1468"/>
      <c r="J6341" s="1468"/>
      <c r="K6341" s="1468"/>
      <c r="L6341" s="1468"/>
      <c r="M6341" s="1468"/>
      <c r="N6341" s="1468"/>
      <c r="O6341" s="1468"/>
      <c r="P6341" s="1468"/>
      <c r="R6341" s="1067"/>
      <c r="S6341" s="191"/>
      <c r="T6341" s="191"/>
      <c r="U6341" s="361"/>
      <c r="Z6341" s="21"/>
      <c r="AH6341"/>
    </row>
    <row r="6342" spans="1:34" ht="11.25" customHeight="1">
      <c r="A6342"/>
      <c r="B6342" s="1439" t="s">
        <v>18</v>
      </c>
      <c r="C6342" s="1440">
        <v>8723</v>
      </c>
      <c r="D6342" s="1441" t="str">
        <f t="shared" si="112"/>
        <v>NC8723</v>
      </c>
      <c r="E6342" s="1514" t="s">
        <v>125</v>
      </c>
      <c r="F6342" s="1467">
        <v>250</v>
      </c>
      <c r="G6342" s="1468">
        <v>0.13</v>
      </c>
      <c r="H6342" s="1468"/>
      <c r="I6342" s="1468"/>
      <c r="J6342" s="1468"/>
      <c r="K6342" s="1468"/>
      <c r="L6342" s="1468"/>
      <c r="M6342" s="1468"/>
      <c r="N6342" s="1468"/>
      <c r="O6342" s="1468"/>
      <c r="P6342" s="1468"/>
      <c r="R6342" s="1067"/>
      <c r="S6342" s="191"/>
      <c r="T6342" s="191"/>
      <c r="U6342" s="361"/>
      <c r="Z6342" s="21"/>
      <c r="AH6342"/>
    </row>
    <row r="6343" spans="1:34" ht="11.25" customHeight="1">
      <c r="A6343"/>
      <c r="B6343" s="1439" t="s">
        <v>18</v>
      </c>
      <c r="C6343" s="1440">
        <v>8725</v>
      </c>
      <c r="D6343" s="1441" t="str">
        <f t="shared" si="112"/>
        <v>NC8725</v>
      </c>
      <c r="E6343" s="1514" t="s">
        <v>125</v>
      </c>
      <c r="F6343" s="1467">
        <v>352</v>
      </c>
      <c r="G6343" s="1468">
        <v>2.06</v>
      </c>
      <c r="H6343" s="1468"/>
      <c r="I6343" s="1468"/>
      <c r="J6343" s="1468"/>
      <c r="K6343" s="1468"/>
      <c r="L6343" s="1468"/>
      <c r="M6343" s="1468"/>
      <c r="N6343" s="1468"/>
      <c r="O6343" s="1468"/>
      <c r="P6343" s="1468"/>
      <c r="R6343" s="1067"/>
      <c r="S6343" s="191"/>
      <c r="T6343" s="191"/>
      <c r="U6343" s="361"/>
      <c r="Z6343" s="21"/>
      <c r="AH6343"/>
    </row>
    <row r="6344" spans="1:34" ht="11.25" customHeight="1">
      <c r="A6344"/>
      <c r="B6344" s="1439" t="s">
        <v>18</v>
      </c>
      <c r="C6344" s="1440">
        <v>8726</v>
      </c>
      <c r="D6344" s="1441" t="str">
        <f t="shared" si="112"/>
        <v>NC8726</v>
      </c>
      <c r="E6344" s="1514" t="s">
        <v>122</v>
      </c>
      <c r="F6344" s="1467">
        <v>399</v>
      </c>
      <c r="G6344" s="1468">
        <v>2.74</v>
      </c>
      <c r="H6344" s="1468"/>
      <c r="I6344" s="1468"/>
      <c r="J6344" s="1468"/>
      <c r="K6344" s="1468"/>
      <c r="L6344" s="1468"/>
      <c r="M6344" s="1468"/>
      <c r="N6344" s="1468"/>
      <c r="O6344" s="1468"/>
      <c r="P6344" s="1468"/>
      <c r="R6344" s="1067"/>
      <c r="S6344" s="191"/>
      <c r="T6344" s="191"/>
      <c r="U6344" s="361"/>
      <c r="Z6344" s="21"/>
      <c r="AH6344"/>
    </row>
    <row r="6345" spans="1:34" ht="11.25" customHeight="1">
      <c r="A6345"/>
      <c r="B6345" s="1439" t="s">
        <v>18</v>
      </c>
      <c r="C6345" s="1440">
        <v>8734</v>
      </c>
      <c r="D6345" s="1441" t="str">
        <f t="shared" si="112"/>
        <v>NC8734</v>
      </c>
      <c r="E6345" s="1514" t="s">
        <v>122</v>
      </c>
      <c r="F6345" s="1467">
        <v>250</v>
      </c>
      <c r="G6345" s="1468">
        <v>0.32</v>
      </c>
      <c r="H6345" s="1468"/>
      <c r="I6345" s="1468"/>
      <c r="J6345" s="1468"/>
      <c r="K6345" s="1468"/>
      <c r="L6345" s="1468"/>
      <c r="M6345" s="1468"/>
      <c r="N6345" s="1468"/>
      <c r="O6345" s="1468"/>
      <c r="P6345" s="1468"/>
      <c r="R6345" s="1067"/>
      <c r="S6345" s="191"/>
      <c r="T6345" s="191"/>
      <c r="U6345" s="361"/>
      <c r="Z6345" s="21"/>
      <c r="AH6345"/>
    </row>
    <row r="6346" spans="1:34" ht="11.25" customHeight="1">
      <c r="A6346"/>
      <c r="B6346" s="1439" t="s">
        <v>18</v>
      </c>
      <c r="C6346" s="1440">
        <v>8737</v>
      </c>
      <c r="D6346" s="1441" t="str">
        <f t="shared" si="112"/>
        <v>NC8737</v>
      </c>
      <c r="E6346" s="1514" t="s">
        <v>122</v>
      </c>
      <c r="F6346" s="1467">
        <v>250</v>
      </c>
      <c r="G6346" s="1468">
        <v>0.28000000000000003</v>
      </c>
      <c r="H6346" s="1468"/>
      <c r="I6346" s="1468"/>
      <c r="J6346" s="1468"/>
      <c r="K6346" s="1468"/>
      <c r="L6346" s="1468"/>
      <c r="M6346" s="1468"/>
      <c r="N6346" s="1468"/>
      <c r="O6346" s="1468"/>
      <c r="P6346" s="1468"/>
      <c r="R6346" s="1067"/>
      <c r="S6346" s="191"/>
      <c r="T6346" s="191"/>
      <c r="U6346" s="361"/>
      <c r="Z6346" s="21"/>
      <c r="AH6346"/>
    </row>
    <row r="6347" spans="1:34" ht="11.25" customHeight="1">
      <c r="A6347"/>
      <c r="B6347" s="1439" t="s">
        <v>18</v>
      </c>
      <c r="C6347" s="1440">
        <v>8738</v>
      </c>
      <c r="D6347" s="1441" t="str">
        <f t="shared" si="112"/>
        <v>NC8738</v>
      </c>
      <c r="E6347" s="1514" t="s">
        <v>122</v>
      </c>
      <c r="F6347" s="1467">
        <v>250</v>
      </c>
      <c r="G6347" s="1468">
        <v>0.45</v>
      </c>
      <c r="H6347" s="1468"/>
      <c r="I6347" s="1468"/>
      <c r="J6347" s="1468"/>
      <c r="K6347" s="1468"/>
      <c r="L6347" s="1468"/>
      <c r="M6347" s="1468"/>
      <c r="N6347" s="1468"/>
      <c r="O6347" s="1468"/>
      <c r="P6347" s="1468"/>
      <c r="R6347" s="1067"/>
      <c r="S6347" s="191"/>
      <c r="T6347" s="191"/>
      <c r="U6347" s="361"/>
      <c r="Z6347" s="21"/>
      <c r="AH6347"/>
    </row>
    <row r="6348" spans="1:34" ht="11.25" customHeight="1">
      <c r="A6348"/>
      <c r="B6348" s="1439" t="s">
        <v>18</v>
      </c>
      <c r="C6348" s="1440">
        <v>8742</v>
      </c>
      <c r="D6348" s="1441" t="str">
        <f t="shared" ref="D6348:D6411" si="113">B6348&amp;TEXT(C6348,"0000")</f>
        <v>NC8742</v>
      </c>
      <c r="E6348" s="1514" t="s">
        <v>125</v>
      </c>
      <c r="F6348" s="1467">
        <v>250</v>
      </c>
      <c r="G6348" s="1468">
        <v>0.23</v>
      </c>
      <c r="H6348" s="1468"/>
      <c r="I6348" s="1468"/>
      <c r="J6348" s="1468"/>
      <c r="K6348" s="1468"/>
      <c r="L6348" s="1468"/>
      <c r="M6348" s="1468"/>
      <c r="N6348" s="1468"/>
      <c r="O6348" s="1468"/>
      <c r="P6348" s="1468"/>
      <c r="R6348" s="1067"/>
      <c r="S6348" s="191"/>
      <c r="T6348" s="191"/>
      <c r="U6348" s="361"/>
      <c r="Z6348" s="21"/>
      <c r="AH6348"/>
    </row>
    <row r="6349" spans="1:34" ht="11.25" customHeight="1">
      <c r="A6349"/>
      <c r="B6349" s="1439" t="s">
        <v>18</v>
      </c>
      <c r="C6349" s="1440">
        <v>8745</v>
      </c>
      <c r="D6349" s="1441" t="str">
        <f t="shared" si="113"/>
        <v>NC8745</v>
      </c>
      <c r="E6349" s="1514" t="s">
        <v>124</v>
      </c>
      <c r="F6349" s="1467">
        <v>378</v>
      </c>
      <c r="G6349" s="1468">
        <v>2.44</v>
      </c>
      <c r="H6349" s="1468"/>
      <c r="I6349" s="1468"/>
      <c r="J6349" s="1468"/>
      <c r="K6349" s="1468"/>
      <c r="L6349" s="1468"/>
      <c r="M6349" s="1468"/>
      <c r="N6349" s="1468"/>
      <c r="O6349" s="1468"/>
      <c r="P6349" s="1468"/>
      <c r="R6349" s="1067"/>
      <c r="S6349" s="191"/>
      <c r="T6349" s="191"/>
      <c r="U6349" s="361"/>
      <c r="Z6349" s="21"/>
      <c r="AH6349"/>
    </row>
    <row r="6350" spans="1:34" ht="11.25" customHeight="1">
      <c r="A6350"/>
      <c r="B6350" s="1439" t="s">
        <v>18</v>
      </c>
      <c r="C6350" s="1440">
        <v>8748</v>
      </c>
      <c r="D6350" s="1441" t="str">
        <f t="shared" si="113"/>
        <v>NC8748</v>
      </c>
      <c r="E6350" s="1514" t="s">
        <v>121</v>
      </c>
      <c r="F6350" s="1467">
        <v>250</v>
      </c>
      <c r="G6350" s="1468">
        <v>0.46</v>
      </c>
      <c r="H6350" s="1468"/>
      <c r="I6350" s="1468"/>
      <c r="J6350" s="1468"/>
      <c r="K6350" s="1468"/>
      <c r="L6350" s="1468"/>
      <c r="M6350" s="1468"/>
      <c r="N6350" s="1468"/>
      <c r="O6350" s="1468"/>
      <c r="P6350" s="1468"/>
      <c r="R6350" s="1067"/>
      <c r="S6350" s="191"/>
      <c r="T6350" s="191"/>
      <c r="U6350" s="361"/>
      <c r="Z6350" s="21"/>
      <c r="AH6350"/>
    </row>
    <row r="6351" spans="1:34" ht="11.25" customHeight="1">
      <c r="A6351"/>
      <c r="B6351" s="1439" t="s">
        <v>18</v>
      </c>
      <c r="C6351" s="1440">
        <v>8755</v>
      </c>
      <c r="D6351" s="1441" t="str">
        <f t="shared" si="113"/>
        <v>NC8755</v>
      </c>
      <c r="E6351" s="1514" t="s">
        <v>122</v>
      </c>
      <c r="F6351" s="1467">
        <v>250</v>
      </c>
      <c r="G6351" s="1468">
        <v>0.23</v>
      </c>
      <c r="H6351" s="1468"/>
      <c r="I6351" s="1468"/>
      <c r="J6351" s="1468"/>
      <c r="K6351" s="1468"/>
      <c r="L6351" s="1468"/>
      <c r="M6351" s="1468"/>
      <c r="N6351" s="1468"/>
      <c r="O6351" s="1468"/>
      <c r="P6351" s="1468"/>
      <c r="R6351" s="1067"/>
      <c r="S6351" s="191"/>
      <c r="T6351" s="191"/>
      <c r="U6351" s="361"/>
      <c r="Z6351" s="21"/>
      <c r="AH6351"/>
    </row>
    <row r="6352" spans="1:34" ht="11.25" customHeight="1">
      <c r="A6352"/>
      <c r="B6352" s="1439" t="s">
        <v>18</v>
      </c>
      <c r="C6352" s="1440">
        <v>8799</v>
      </c>
      <c r="D6352" s="1441" t="str">
        <f t="shared" si="113"/>
        <v>NC8799</v>
      </c>
      <c r="E6352" s="1514" t="s">
        <v>124</v>
      </c>
      <c r="F6352" s="1467">
        <v>250</v>
      </c>
      <c r="G6352" s="1468">
        <v>0.32</v>
      </c>
      <c r="H6352" s="1468"/>
      <c r="I6352" s="1468"/>
      <c r="J6352" s="1468"/>
      <c r="K6352" s="1468"/>
      <c r="L6352" s="1468"/>
      <c r="M6352" s="1468"/>
      <c r="N6352" s="1468"/>
      <c r="O6352" s="1468"/>
      <c r="P6352" s="1468"/>
      <c r="R6352" s="1067"/>
      <c r="S6352" s="191"/>
      <c r="T6352" s="191"/>
      <c r="U6352" s="361"/>
      <c r="Z6352" s="21"/>
      <c r="AH6352"/>
    </row>
    <row r="6353" spans="1:34" ht="11.25" customHeight="1">
      <c r="A6353"/>
      <c r="B6353" s="1439" t="s">
        <v>18</v>
      </c>
      <c r="C6353" s="1440">
        <v>8800</v>
      </c>
      <c r="D6353" s="1441" t="str">
        <f t="shared" si="113"/>
        <v>NC8800</v>
      </c>
      <c r="E6353" s="1514" t="s">
        <v>125</v>
      </c>
      <c r="F6353" s="1467">
        <v>287</v>
      </c>
      <c r="G6353" s="1468">
        <v>1.1200000000000001</v>
      </c>
      <c r="H6353" s="1468"/>
      <c r="I6353" s="1468"/>
      <c r="J6353" s="1468"/>
      <c r="K6353" s="1468"/>
      <c r="L6353" s="1468"/>
      <c r="M6353" s="1468"/>
      <c r="N6353" s="1468"/>
      <c r="O6353" s="1468"/>
      <c r="P6353" s="1468"/>
      <c r="R6353" s="1067"/>
      <c r="S6353" s="191"/>
      <c r="T6353" s="191"/>
      <c r="U6353" s="361"/>
      <c r="Z6353" s="21"/>
      <c r="AH6353"/>
    </row>
    <row r="6354" spans="1:34" ht="11.25" customHeight="1">
      <c r="A6354"/>
      <c r="B6354" s="1439" t="s">
        <v>18</v>
      </c>
      <c r="C6354" s="1440">
        <v>8803</v>
      </c>
      <c r="D6354" s="1441" t="str">
        <f t="shared" si="113"/>
        <v>NC8803</v>
      </c>
      <c r="E6354" s="1514" t="s">
        <v>121</v>
      </c>
      <c r="F6354" s="1467">
        <v>250</v>
      </c>
      <c r="G6354" s="1468">
        <v>0.04</v>
      </c>
      <c r="H6354" s="1468"/>
      <c r="I6354" s="1468"/>
      <c r="J6354" s="1468"/>
      <c r="K6354" s="1468"/>
      <c r="L6354" s="1468"/>
      <c r="M6354" s="1468"/>
      <c r="N6354" s="1468"/>
      <c r="O6354" s="1468"/>
      <c r="P6354" s="1468"/>
      <c r="R6354" s="1067"/>
      <c r="S6354" s="191"/>
      <c r="T6354" s="191"/>
      <c r="U6354" s="361"/>
      <c r="Z6354" s="21"/>
      <c r="AH6354"/>
    </row>
    <row r="6355" spans="1:34" ht="11.25" customHeight="1">
      <c r="A6355"/>
      <c r="B6355" s="1439" t="s">
        <v>18</v>
      </c>
      <c r="C6355" s="1440">
        <v>8805</v>
      </c>
      <c r="D6355" s="1441" t="str">
        <f t="shared" si="113"/>
        <v>NC8805</v>
      </c>
      <c r="E6355" s="1514" t="s">
        <v>122</v>
      </c>
      <c r="F6355" s="1467">
        <v>250</v>
      </c>
      <c r="G6355" s="1468">
        <v>0.13</v>
      </c>
      <c r="H6355" s="1468"/>
      <c r="I6355" s="1468"/>
      <c r="J6355" s="1468"/>
      <c r="K6355" s="1468"/>
      <c r="L6355" s="1468"/>
      <c r="M6355" s="1468"/>
      <c r="N6355" s="1468"/>
      <c r="O6355" s="1468"/>
      <c r="P6355" s="1468"/>
      <c r="R6355" s="1067"/>
      <c r="S6355" s="191"/>
      <c r="T6355" s="191"/>
      <c r="U6355" s="361"/>
      <c r="Z6355" s="21"/>
      <c r="AH6355"/>
    </row>
    <row r="6356" spans="1:34" ht="11.25" customHeight="1">
      <c r="A6356"/>
      <c r="B6356" s="1439" t="s">
        <v>18</v>
      </c>
      <c r="C6356" s="1440">
        <v>8810</v>
      </c>
      <c r="D6356" s="1441" t="str">
        <f t="shared" si="113"/>
        <v>NC8810</v>
      </c>
      <c r="E6356" s="1514" t="s">
        <v>125</v>
      </c>
      <c r="F6356" s="1467">
        <v>250</v>
      </c>
      <c r="G6356" s="1468">
        <v>0.1</v>
      </c>
      <c r="H6356" s="1468"/>
      <c r="I6356" s="1468"/>
      <c r="J6356" s="1468"/>
      <c r="K6356" s="1468"/>
      <c r="L6356" s="1468"/>
      <c r="M6356" s="1468"/>
      <c r="N6356" s="1468"/>
      <c r="O6356" s="1468"/>
      <c r="P6356" s="1468"/>
      <c r="R6356" s="1067"/>
      <c r="S6356" s="191"/>
      <c r="T6356" s="191"/>
      <c r="U6356" s="361"/>
      <c r="Z6356" s="21"/>
      <c r="AH6356"/>
    </row>
    <row r="6357" spans="1:34" ht="11.25" customHeight="1">
      <c r="A6357"/>
      <c r="B6357" s="1439" t="s">
        <v>18</v>
      </c>
      <c r="C6357" s="1440">
        <v>8814</v>
      </c>
      <c r="D6357" s="1441" t="str">
        <f t="shared" si="113"/>
        <v>NC8814</v>
      </c>
      <c r="E6357" s="1514" t="s">
        <v>122</v>
      </c>
      <c r="F6357" s="1467">
        <v>250</v>
      </c>
      <c r="G6357" s="1468">
        <v>0.13</v>
      </c>
      <c r="H6357" s="1468"/>
      <c r="I6357" s="1468"/>
      <c r="J6357" s="1468"/>
      <c r="K6357" s="1468"/>
      <c r="L6357" s="1468"/>
      <c r="M6357" s="1468"/>
      <c r="N6357" s="1468"/>
      <c r="O6357" s="1468"/>
      <c r="P6357" s="1468"/>
      <c r="R6357" s="1067"/>
      <c r="S6357" s="191"/>
      <c r="T6357" s="191"/>
      <c r="U6357" s="361"/>
      <c r="Z6357" s="21"/>
      <c r="AH6357"/>
    </row>
    <row r="6358" spans="1:34" ht="11.25" customHeight="1">
      <c r="A6358"/>
      <c r="B6358" s="1439" t="s">
        <v>18</v>
      </c>
      <c r="C6358" s="1440">
        <v>8815</v>
      </c>
      <c r="D6358" s="1441" t="str">
        <f t="shared" si="113"/>
        <v>NC8815</v>
      </c>
      <c r="E6358" s="1514" t="s">
        <v>122</v>
      </c>
      <c r="F6358" s="1467">
        <v>250</v>
      </c>
      <c r="G6358" s="1468">
        <v>0.19</v>
      </c>
      <c r="H6358" s="1468"/>
      <c r="I6358" s="1468"/>
      <c r="J6358" s="1468"/>
      <c r="K6358" s="1468"/>
      <c r="L6358" s="1468"/>
      <c r="M6358" s="1468"/>
      <c r="N6358" s="1468"/>
      <c r="O6358" s="1468"/>
      <c r="P6358" s="1468"/>
      <c r="R6358" s="1067"/>
      <c r="S6358" s="191"/>
      <c r="T6358" s="191"/>
      <c r="U6358" s="361"/>
      <c r="Z6358" s="21"/>
      <c r="AH6358"/>
    </row>
    <row r="6359" spans="1:34" ht="11.25" customHeight="1">
      <c r="A6359"/>
      <c r="B6359" s="1439" t="s">
        <v>18</v>
      </c>
      <c r="C6359" s="1440">
        <v>8820</v>
      </c>
      <c r="D6359" s="1441" t="str">
        <f t="shared" si="113"/>
        <v>NC8820</v>
      </c>
      <c r="E6359" s="1514" t="s">
        <v>121</v>
      </c>
      <c r="F6359" s="1467">
        <v>250</v>
      </c>
      <c r="G6359" s="1468">
        <v>0.1</v>
      </c>
      <c r="H6359" s="1468"/>
      <c r="I6359" s="1468"/>
      <c r="J6359" s="1468"/>
      <c r="K6359" s="1468"/>
      <c r="L6359" s="1468"/>
      <c r="M6359" s="1468"/>
      <c r="N6359" s="1468"/>
      <c r="O6359" s="1468"/>
      <c r="P6359" s="1468"/>
      <c r="R6359" s="1067"/>
      <c r="S6359" s="191"/>
      <c r="T6359" s="191"/>
      <c r="U6359" s="361"/>
      <c r="Z6359" s="21"/>
      <c r="AH6359"/>
    </row>
    <row r="6360" spans="1:34" ht="11.25" customHeight="1">
      <c r="A6360"/>
      <c r="B6360" s="1439" t="s">
        <v>18</v>
      </c>
      <c r="C6360" s="1440">
        <v>8824</v>
      </c>
      <c r="D6360" s="1441" t="str">
        <f t="shared" si="113"/>
        <v>NC8824</v>
      </c>
      <c r="E6360" s="1514" t="s">
        <v>125</v>
      </c>
      <c r="F6360" s="1467">
        <v>335</v>
      </c>
      <c r="G6360" s="1468">
        <v>1.81</v>
      </c>
      <c r="H6360" s="1468"/>
      <c r="I6360" s="1468"/>
      <c r="J6360" s="1468"/>
      <c r="K6360" s="1468"/>
      <c r="L6360" s="1468"/>
      <c r="M6360" s="1468"/>
      <c r="N6360" s="1468"/>
      <c r="O6360" s="1468"/>
      <c r="P6360" s="1468"/>
      <c r="R6360" s="1067"/>
      <c r="S6360" s="191"/>
      <c r="T6360" s="191"/>
      <c r="U6360" s="361"/>
      <c r="Z6360" s="21"/>
      <c r="AH6360"/>
    </row>
    <row r="6361" spans="1:34" ht="11.25" customHeight="1">
      <c r="A6361"/>
      <c r="B6361" s="1439" t="s">
        <v>18</v>
      </c>
      <c r="C6361" s="1440">
        <v>8826</v>
      </c>
      <c r="D6361" s="1441" t="str">
        <f t="shared" si="113"/>
        <v>NC8826</v>
      </c>
      <c r="E6361" s="1514" t="s">
        <v>125</v>
      </c>
      <c r="F6361" s="1467">
        <v>320</v>
      </c>
      <c r="G6361" s="1468">
        <v>1.6</v>
      </c>
      <c r="H6361" s="1468"/>
      <c r="I6361" s="1468"/>
      <c r="J6361" s="1468"/>
      <c r="K6361" s="1468"/>
      <c r="L6361" s="1468"/>
      <c r="M6361" s="1468"/>
      <c r="N6361" s="1468"/>
      <c r="O6361" s="1468"/>
      <c r="P6361" s="1468"/>
      <c r="R6361" s="1067"/>
      <c r="S6361" s="191"/>
      <c r="T6361" s="191"/>
      <c r="U6361" s="361"/>
      <c r="Z6361" s="21"/>
      <c r="AH6361"/>
    </row>
    <row r="6362" spans="1:34" ht="11.25" customHeight="1">
      <c r="A6362"/>
      <c r="B6362" s="1439" t="s">
        <v>18</v>
      </c>
      <c r="C6362" s="1440">
        <v>8831</v>
      </c>
      <c r="D6362" s="1441" t="str">
        <f t="shared" si="113"/>
        <v>NC8831</v>
      </c>
      <c r="E6362" s="1514" t="s">
        <v>121</v>
      </c>
      <c r="F6362" s="1467">
        <v>274</v>
      </c>
      <c r="G6362" s="1468">
        <v>0.93</v>
      </c>
      <c r="H6362" s="1468"/>
      <c r="I6362" s="1468"/>
      <c r="J6362" s="1468"/>
      <c r="K6362" s="1468"/>
      <c r="L6362" s="1468"/>
      <c r="M6362" s="1468"/>
      <c r="N6362" s="1468"/>
      <c r="O6362" s="1468"/>
      <c r="P6362" s="1468"/>
      <c r="R6362" s="1067"/>
      <c r="S6362" s="191"/>
      <c r="T6362" s="191"/>
      <c r="U6362" s="361"/>
      <c r="Z6362" s="21"/>
      <c r="AH6362"/>
    </row>
    <row r="6363" spans="1:34" ht="11.25" customHeight="1">
      <c r="A6363"/>
      <c r="B6363" s="1439" t="s">
        <v>18</v>
      </c>
      <c r="C6363" s="1440">
        <v>8832</v>
      </c>
      <c r="D6363" s="1441" t="str">
        <f t="shared" si="113"/>
        <v>NC8832</v>
      </c>
      <c r="E6363" s="1514" t="s">
        <v>121</v>
      </c>
      <c r="F6363" s="1467">
        <v>250</v>
      </c>
      <c r="G6363" s="1468">
        <v>0.25</v>
      </c>
      <c r="H6363" s="1468"/>
      <c r="I6363" s="1468"/>
      <c r="J6363" s="1468"/>
      <c r="K6363" s="1468"/>
      <c r="L6363" s="1468"/>
      <c r="M6363" s="1468"/>
      <c r="N6363" s="1468"/>
      <c r="O6363" s="1468"/>
      <c r="P6363" s="1468"/>
      <c r="R6363" s="1067"/>
      <c r="S6363" s="191"/>
      <c r="T6363" s="191"/>
      <c r="U6363" s="361"/>
      <c r="Z6363" s="21"/>
      <c r="AH6363"/>
    </row>
    <row r="6364" spans="1:34" ht="11.25" customHeight="1">
      <c r="A6364"/>
      <c r="B6364" s="1439" t="s">
        <v>18</v>
      </c>
      <c r="C6364" s="1440">
        <v>8833</v>
      </c>
      <c r="D6364" s="1441" t="str">
        <f t="shared" si="113"/>
        <v>NC8833</v>
      </c>
      <c r="E6364" s="1514" t="s">
        <v>124</v>
      </c>
      <c r="F6364" s="1467">
        <v>266</v>
      </c>
      <c r="G6364" s="1468">
        <v>0.81</v>
      </c>
      <c r="H6364" s="1468"/>
      <c r="I6364" s="1468"/>
      <c r="J6364" s="1468"/>
      <c r="K6364" s="1468"/>
      <c r="L6364" s="1468"/>
      <c r="M6364" s="1468"/>
      <c r="N6364" s="1468"/>
      <c r="O6364" s="1468"/>
      <c r="P6364" s="1468"/>
      <c r="R6364" s="1067"/>
      <c r="S6364" s="191"/>
      <c r="T6364" s="191"/>
      <c r="U6364" s="361"/>
      <c r="Z6364" s="21"/>
      <c r="AH6364"/>
    </row>
    <row r="6365" spans="1:34" ht="11.25" customHeight="1">
      <c r="A6365"/>
      <c r="B6365" s="1439" t="s">
        <v>18</v>
      </c>
      <c r="C6365" s="1440">
        <v>8835</v>
      </c>
      <c r="D6365" s="1441" t="str">
        <f t="shared" si="113"/>
        <v>NC8835</v>
      </c>
      <c r="E6365" s="1514" t="s">
        <v>124</v>
      </c>
      <c r="F6365" s="1467">
        <v>337</v>
      </c>
      <c r="G6365" s="1468">
        <v>1.84</v>
      </c>
      <c r="H6365" s="1468"/>
      <c r="I6365" s="1468"/>
      <c r="J6365" s="1468"/>
      <c r="K6365" s="1468"/>
      <c r="L6365" s="1468"/>
      <c r="M6365" s="1468"/>
      <c r="N6365" s="1468"/>
      <c r="O6365" s="1468"/>
      <c r="P6365" s="1468"/>
      <c r="R6365" s="1067"/>
      <c r="S6365" s="191"/>
      <c r="T6365" s="191"/>
      <c r="U6365" s="361"/>
      <c r="Z6365" s="21"/>
      <c r="AH6365"/>
    </row>
    <row r="6366" spans="1:34" ht="11.25" customHeight="1">
      <c r="A6366"/>
      <c r="B6366" s="1439" t="s">
        <v>18</v>
      </c>
      <c r="C6366" s="1440">
        <v>8842</v>
      </c>
      <c r="D6366" s="1441" t="str">
        <f t="shared" si="113"/>
        <v>NC8842</v>
      </c>
      <c r="E6366" s="1514" t="s">
        <v>124</v>
      </c>
      <c r="F6366" s="1467">
        <v>331</v>
      </c>
      <c r="G6366" s="1468">
        <v>1.75</v>
      </c>
      <c r="H6366" s="1468"/>
      <c r="I6366" s="1468"/>
      <c r="J6366" s="1468"/>
      <c r="K6366" s="1468"/>
      <c r="L6366" s="1468"/>
      <c r="M6366" s="1468"/>
      <c r="N6366" s="1468"/>
      <c r="O6366" s="1468"/>
      <c r="P6366" s="1468"/>
      <c r="R6366" s="1067"/>
      <c r="S6366" s="191"/>
      <c r="T6366" s="191"/>
      <c r="U6366" s="361"/>
      <c r="Z6366" s="21"/>
      <c r="AH6366"/>
    </row>
    <row r="6367" spans="1:34" ht="11.25" customHeight="1">
      <c r="A6367"/>
      <c r="B6367" s="1439" t="s">
        <v>18</v>
      </c>
      <c r="C6367" s="1440">
        <v>8855</v>
      </c>
      <c r="D6367" s="1441" t="str">
        <f t="shared" si="113"/>
        <v>NC8855</v>
      </c>
      <c r="E6367" s="1514" t="s">
        <v>121</v>
      </c>
      <c r="F6367" s="1467">
        <v>250</v>
      </c>
      <c r="G6367" s="1468">
        <v>0.1</v>
      </c>
      <c r="H6367" s="1468"/>
      <c r="I6367" s="1468"/>
      <c r="J6367" s="1468"/>
      <c r="K6367" s="1468"/>
      <c r="L6367" s="1468"/>
      <c r="M6367" s="1468"/>
      <c r="N6367" s="1468"/>
      <c r="O6367" s="1468"/>
      <c r="P6367" s="1468"/>
      <c r="R6367" s="1067"/>
      <c r="S6367" s="191"/>
      <c r="T6367" s="191"/>
      <c r="U6367" s="361"/>
      <c r="Z6367" s="21"/>
      <c r="AH6367"/>
    </row>
    <row r="6368" spans="1:34" ht="11.25" customHeight="1">
      <c r="A6368"/>
      <c r="B6368" s="1439" t="s">
        <v>18</v>
      </c>
      <c r="C6368" s="1440">
        <v>8856</v>
      </c>
      <c r="D6368" s="1441" t="str">
        <f t="shared" si="113"/>
        <v>NC8856</v>
      </c>
      <c r="E6368" s="1514" t="s">
        <v>121</v>
      </c>
      <c r="F6368" s="1467">
        <v>250</v>
      </c>
      <c r="G6368" s="1468">
        <v>0.44</v>
      </c>
      <c r="H6368" s="1468"/>
      <c r="I6368" s="1468"/>
      <c r="J6368" s="1468"/>
      <c r="K6368" s="1468"/>
      <c r="L6368" s="1468"/>
      <c r="M6368" s="1468"/>
      <c r="N6368" s="1468"/>
      <c r="O6368" s="1468"/>
      <c r="P6368" s="1468"/>
      <c r="R6368" s="1067"/>
      <c r="S6368" s="191"/>
      <c r="T6368" s="191"/>
      <c r="U6368" s="361"/>
      <c r="Z6368" s="21"/>
      <c r="AH6368"/>
    </row>
    <row r="6369" spans="1:34" ht="11.25" customHeight="1">
      <c r="A6369"/>
      <c r="B6369" s="1439" t="s">
        <v>18</v>
      </c>
      <c r="C6369" s="1440">
        <v>8864</v>
      </c>
      <c r="D6369" s="1441" t="str">
        <f t="shared" si="113"/>
        <v>NC8864</v>
      </c>
      <c r="E6369" s="1514" t="s">
        <v>123</v>
      </c>
      <c r="F6369" s="1467">
        <v>276</v>
      </c>
      <c r="G6369" s="1468">
        <v>0.96</v>
      </c>
      <c r="H6369" s="1468"/>
      <c r="I6369" s="1468"/>
      <c r="J6369" s="1468"/>
      <c r="K6369" s="1468"/>
      <c r="L6369" s="1468"/>
      <c r="M6369" s="1468"/>
      <c r="N6369" s="1468"/>
      <c r="O6369" s="1468"/>
      <c r="P6369" s="1468"/>
      <c r="R6369" s="1067"/>
      <c r="S6369" s="191"/>
      <c r="T6369" s="191"/>
      <c r="U6369" s="361"/>
      <c r="Z6369" s="21"/>
      <c r="AH6369"/>
    </row>
    <row r="6370" spans="1:34" ht="11.25" customHeight="1">
      <c r="A6370"/>
      <c r="B6370" s="1439" t="s">
        <v>18</v>
      </c>
      <c r="C6370" s="1440">
        <v>8868</v>
      </c>
      <c r="D6370" s="1441" t="str">
        <f t="shared" si="113"/>
        <v>NC8868</v>
      </c>
      <c r="E6370" s="1514" t="s">
        <v>121</v>
      </c>
      <c r="F6370" s="1467">
        <v>250</v>
      </c>
      <c r="G6370" s="1468">
        <v>0.38</v>
      </c>
      <c r="H6370" s="1468"/>
      <c r="I6370" s="1468"/>
      <c r="J6370" s="1468"/>
      <c r="K6370" s="1468"/>
      <c r="L6370" s="1468"/>
      <c r="M6370" s="1468"/>
      <c r="N6370" s="1468"/>
      <c r="O6370" s="1468"/>
      <c r="P6370" s="1468"/>
      <c r="R6370" s="1067"/>
      <c r="S6370" s="191"/>
      <c r="T6370" s="191"/>
      <c r="U6370" s="361"/>
      <c r="Z6370" s="21"/>
      <c r="AH6370"/>
    </row>
    <row r="6371" spans="1:34" ht="11.25" customHeight="1">
      <c r="A6371"/>
      <c r="B6371" s="1439" t="s">
        <v>18</v>
      </c>
      <c r="C6371" s="1440">
        <v>8869</v>
      </c>
      <c r="D6371" s="1441" t="str">
        <f t="shared" si="113"/>
        <v>NC8869</v>
      </c>
      <c r="E6371" s="1514" t="s">
        <v>121</v>
      </c>
      <c r="F6371" s="1467">
        <v>268</v>
      </c>
      <c r="G6371" s="1468">
        <v>0.84</v>
      </c>
      <c r="H6371" s="1468"/>
      <c r="I6371" s="1468"/>
      <c r="J6371" s="1468"/>
      <c r="K6371" s="1468"/>
      <c r="L6371" s="1468"/>
      <c r="M6371" s="1468"/>
      <c r="N6371" s="1468"/>
      <c r="O6371" s="1468"/>
      <c r="P6371" s="1468"/>
      <c r="R6371" s="1067"/>
      <c r="S6371" s="191"/>
      <c r="T6371" s="191"/>
      <c r="U6371" s="361"/>
      <c r="Z6371" s="21"/>
      <c r="AH6371"/>
    </row>
    <row r="6372" spans="1:34" ht="11.25" customHeight="1">
      <c r="A6372"/>
      <c r="B6372" s="1439" t="s">
        <v>18</v>
      </c>
      <c r="C6372" s="1440">
        <v>8871</v>
      </c>
      <c r="D6372" s="1441" t="str">
        <f t="shared" si="113"/>
        <v>NC8871</v>
      </c>
      <c r="E6372" s="1514" t="s">
        <v>125</v>
      </c>
      <c r="F6372" s="1467">
        <v>250</v>
      </c>
      <c r="G6372" s="1468">
        <v>0.06</v>
      </c>
      <c r="H6372" s="1468"/>
      <c r="I6372" s="1468"/>
      <c r="J6372" s="1468"/>
      <c r="K6372" s="1468"/>
      <c r="L6372" s="1468"/>
      <c r="M6372" s="1468"/>
      <c r="N6372" s="1468"/>
      <c r="O6372" s="1468"/>
      <c r="P6372" s="1468"/>
      <c r="R6372" s="1067"/>
      <c r="S6372" s="191"/>
      <c r="T6372" s="191"/>
      <c r="U6372" s="361"/>
      <c r="Z6372" s="21"/>
      <c r="AH6372"/>
    </row>
    <row r="6373" spans="1:34" ht="11.25" customHeight="1">
      <c r="A6373"/>
      <c r="B6373" s="1439" t="s">
        <v>18</v>
      </c>
      <c r="C6373" s="1440">
        <v>8901</v>
      </c>
      <c r="D6373" s="1441" t="str">
        <f t="shared" si="113"/>
        <v>NC8901</v>
      </c>
      <c r="E6373" s="1514" t="s">
        <v>123</v>
      </c>
      <c r="F6373" s="1467">
        <v>250</v>
      </c>
      <c r="G6373" s="1468">
        <v>0.15</v>
      </c>
      <c r="H6373" s="1468"/>
      <c r="I6373" s="1468"/>
      <c r="J6373" s="1468"/>
      <c r="K6373" s="1468"/>
      <c r="L6373" s="1468"/>
      <c r="M6373" s="1468"/>
      <c r="N6373" s="1468"/>
      <c r="O6373" s="1468"/>
      <c r="P6373" s="1468"/>
      <c r="R6373" s="1067"/>
      <c r="S6373" s="191"/>
      <c r="T6373" s="191"/>
      <c r="U6373" s="361"/>
      <c r="Z6373" s="21"/>
      <c r="AH6373"/>
    </row>
    <row r="6374" spans="1:34" ht="11.25" customHeight="1">
      <c r="A6374"/>
      <c r="B6374" s="1439" t="s">
        <v>18</v>
      </c>
      <c r="C6374" s="1440">
        <v>9012</v>
      </c>
      <c r="D6374" s="1441" t="str">
        <f t="shared" si="113"/>
        <v>NC9012</v>
      </c>
      <c r="E6374" s="1514" t="s">
        <v>121</v>
      </c>
      <c r="F6374" s="1467">
        <v>259</v>
      </c>
      <c r="G6374" s="1468">
        <v>0.71</v>
      </c>
      <c r="H6374" s="1468"/>
      <c r="I6374" s="1468"/>
      <c r="J6374" s="1468"/>
      <c r="K6374" s="1468"/>
      <c r="L6374" s="1468"/>
      <c r="M6374" s="1468"/>
      <c r="N6374" s="1468"/>
      <c r="O6374" s="1468"/>
      <c r="P6374" s="1468"/>
      <c r="R6374" s="1067"/>
      <c r="S6374" s="191"/>
      <c r="T6374" s="191"/>
      <c r="U6374" s="361"/>
      <c r="Z6374" s="21"/>
      <c r="AH6374"/>
    </row>
    <row r="6375" spans="1:34" ht="11.25" customHeight="1">
      <c r="A6375"/>
      <c r="B6375" s="1439" t="s">
        <v>18</v>
      </c>
      <c r="C6375" s="1440">
        <v>9014</v>
      </c>
      <c r="D6375" s="1441" t="str">
        <f t="shared" si="113"/>
        <v>NC9014</v>
      </c>
      <c r="E6375" s="1514" t="s">
        <v>125</v>
      </c>
      <c r="F6375" s="1467">
        <v>373</v>
      </c>
      <c r="G6375" s="1468">
        <v>2.36</v>
      </c>
      <c r="H6375" s="1468"/>
      <c r="I6375" s="1468"/>
      <c r="J6375" s="1468"/>
      <c r="K6375" s="1468"/>
      <c r="L6375" s="1468"/>
      <c r="M6375" s="1468"/>
      <c r="N6375" s="1468"/>
      <c r="O6375" s="1468"/>
      <c r="P6375" s="1468"/>
      <c r="R6375" s="1067"/>
      <c r="S6375" s="191"/>
      <c r="T6375" s="191"/>
      <c r="U6375" s="361"/>
      <c r="Z6375" s="21"/>
      <c r="AH6375"/>
    </row>
    <row r="6376" spans="1:34" ht="11.25" customHeight="1">
      <c r="A6376"/>
      <c r="B6376" s="1439" t="s">
        <v>18</v>
      </c>
      <c r="C6376" s="1440">
        <v>9015</v>
      </c>
      <c r="D6376" s="1441" t="str">
        <f t="shared" si="113"/>
        <v>NC9015</v>
      </c>
      <c r="E6376" s="1514" t="s">
        <v>125</v>
      </c>
      <c r="F6376" s="1467">
        <v>355</v>
      </c>
      <c r="G6376" s="1468">
        <v>2.1</v>
      </c>
      <c r="H6376" s="1468"/>
      <c r="I6376" s="1468"/>
      <c r="J6376" s="1468"/>
      <c r="K6376" s="1468"/>
      <c r="L6376" s="1468"/>
      <c r="M6376" s="1468"/>
      <c r="N6376" s="1468"/>
      <c r="O6376" s="1468"/>
      <c r="P6376" s="1468"/>
      <c r="R6376" s="1067"/>
      <c r="S6376" s="191"/>
      <c r="T6376" s="191"/>
      <c r="U6376" s="361"/>
      <c r="Z6376" s="21"/>
      <c r="AH6376"/>
    </row>
    <row r="6377" spans="1:34" ht="11.25" customHeight="1">
      <c r="A6377"/>
      <c r="B6377" s="1439" t="s">
        <v>18</v>
      </c>
      <c r="C6377" s="1440">
        <v>9016</v>
      </c>
      <c r="D6377" s="1441" t="str">
        <f t="shared" si="113"/>
        <v>NC9016</v>
      </c>
      <c r="E6377" s="1514" t="s">
        <v>124</v>
      </c>
      <c r="F6377" s="1467">
        <v>330</v>
      </c>
      <c r="G6377" s="1468">
        <v>1.74</v>
      </c>
      <c r="H6377" s="1468"/>
      <c r="I6377" s="1468"/>
      <c r="J6377" s="1468"/>
      <c r="K6377" s="1468"/>
      <c r="L6377" s="1468"/>
      <c r="M6377" s="1468"/>
      <c r="N6377" s="1468"/>
      <c r="O6377" s="1468"/>
      <c r="P6377" s="1468"/>
      <c r="R6377" s="1067"/>
      <c r="S6377" s="191"/>
      <c r="T6377" s="191"/>
      <c r="U6377" s="361"/>
      <c r="Z6377" s="21"/>
      <c r="AH6377"/>
    </row>
    <row r="6378" spans="1:34" ht="11.25" customHeight="1">
      <c r="A6378"/>
      <c r="B6378" s="1439" t="s">
        <v>18</v>
      </c>
      <c r="C6378" s="1440">
        <v>9019</v>
      </c>
      <c r="D6378" s="1441" t="str">
        <f t="shared" si="113"/>
        <v>NC9019</v>
      </c>
      <c r="E6378" s="1514" t="s">
        <v>122</v>
      </c>
      <c r="F6378" s="1467">
        <v>361</v>
      </c>
      <c r="G6378" s="1468">
        <v>2.19</v>
      </c>
      <c r="H6378" s="1468"/>
      <c r="I6378" s="1468"/>
      <c r="J6378" s="1468"/>
      <c r="K6378" s="1468"/>
      <c r="L6378" s="1468"/>
      <c r="M6378" s="1468"/>
      <c r="N6378" s="1468"/>
      <c r="O6378" s="1468"/>
      <c r="P6378" s="1468"/>
      <c r="R6378" s="1067"/>
      <c r="S6378" s="191"/>
      <c r="T6378" s="191"/>
      <c r="U6378" s="361"/>
      <c r="Z6378" s="21"/>
      <c r="AH6378"/>
    </row>
    <row r="6379" spans="1:34" ht="11.25" customHeight="1">
      <c r="A6379"/>
      <c r="B6379" s="1439" t="s">
        <v>18</v>
      </c>
      <c r="C6379" s="1440">
        <v>9033</v>
      </c>
      <c r="D6379" s="1441" t="str">
        <f t="shared" si="113"/>
        <v>NC9033</v>
      </c>
      <c r="E6379" s="1514" t="s">
        <v>123</v>
      </c>
      <c r="F6379" s="1467">
        <v>317</v>
      </c>
      <c r="G6379" s="1468">
        <v>1.55</v>
      </c>
      <c r="H6379" s="1468"/>
      <c r="I6379" s="1468"/>
      <c r="J6379" s="1468"/>
      <c r="K6379" s="1468"/>
      <c r="L6379" s="1468"/>
      <c r="M6379" s="1468"/>
      <c r="N6379" s="1468"/>
      <c r="O6379" s="1468"/>
      <c r="P6379" s="1468"/>
      <c r="R6379" s="1067"/>
      <c r="S6379" s="191"/>
      <c r="T6379" s="191"/>
      <c r="U6379" s="361"/>
      <c r="Z6379" s="21"/>
      <c r="AH6379"/>
    </row>
    <row r="6380" spans="1:34" ht="11.25" customHeight="1">
      <c r="A6380"/>
      <c r="B6380" s="1439" t="s">
        <v>18</v>
      </c>
      <c r="C6380" s="1440">
        <v>9040</v>
      </c>
      <c r="D6380" s="1441" t="str">
        <f t="shared" si="113"/>
        <v>NC9040</v>
      </c>
      <c r="E6380" s="1514" t="s">
        <v>124</v>
      </c>
      <c r="F6380" s="1467">
        <v>373</v>
      </c>
      <c r="G6380" s="1468">
        <v>2.36</v>
      </c>
      <c r="H6380" s="1468"/>
      <c r="I6380" s="1468"/>
      <c r="J6380" s="1468"/>
      <c r="K6380" s="1468"/>
      <c r="L6380" s="1468"/>
      <c r="M6380" s="1468"/>
      <c r="N6380" s="1468"/>
      <c r="O6380" s="1468"/>
      <c r="P6380" s="1468"/>
      <c r="R6380" s="1067"/>
      <c r="S6380" s="191"/>
      <c r="T6380" s="191"/>
      <c r="U6380" s="361"/>
      <c r="Z6380" s="21"/>
      <c r="AH6380"/>
    </row>
    <row r="6381" spans="1:34" ht="11.25" customHeight="1">
      <c r="A6381"/>
      <c r="B6381" s="1439" t="s">
        <v>18</v>
      </c>
      <c r="C6381" s="1440">
        <v>9044</v>
      </c>
      <c r="D6381" s="1441" t="str">
        <f t="shared" si="113"/>
        <v>NC9044</v>
      </c>
      <c r="E6381" s="1514" t="s">
        <v>125</v>
      </c>
      <c r="F6381" s="1467">
        <v>269</v>
      </c>
      <c r="G6381" s="1468">
        <v>0.86</v>
      </c>
      <c r="H6381" s="1468"/>
      <c r="I6381" s="1468"/>
      <c r="J6381" s="1468"/>
      <c r="K6381" s="1468"/>
      <c r="L6381" s="1468"/>
      <c r="M6381" s="1468"/>
      <c r="N6381" s="1468"/>
      <c r="O6381" s="1468"/>
      <c r="P6381" s="1468"/>
      <c r="R6381" s="1067"/>
      <c r="S6381" s="191"/>
      <c r="T6381" s="191"/>
      <c r="U6381" s="361"/>
      <c r="Z6381" s="21"/>
      <c r="AH6381"/>
    </row>
    <row r="6382" spans="1:34" ht="11.25" customHeight="1">
      <c r="A6382"/>
      <c r="B6382" s="1439" t="s">
        <v>18</v>
      </c>
      <c r="C6382" s="1440">
        <v>9052</v>
      </c>
      <c r="D6382" s="1441" t="str">
        <f t="shared" si="113"/>
        <v>NC9052</v>
      </c>
      <c r="E6382" s="1514" t="s">
        <v>121</v>
      </c>
      <c r="F6382" s="1467">
        <v>302</v>
      </c>
      <c r="G6382" s="1468">
        <v>1.33</v>
      </c>
      <c r="H6382" s="1468"/>
      <c r="I6382" s="1468"/>
      <c r="J6382" s="1468"/>
      <c r="K6382" s="1468"/>
      <c r="L6382" s="1468"/>
      <c r="M6382" s="1468"/>
      <c r="N6382" s="1468"/>
      <c r="O6382" s="1468"/>
      <c r="P6382" s="1468"/>
      <c r="R6382" s="1067"/>
      <c r="S6382" s="191"/>
      <c r="T6382" s="191"/>
      <c r="U6382" s="361"/>
      <c r="Z6382" s="21"/>
      <c r="AH6382"/>
    </row>
    <row r="6383" spans="1:34" ht="11.25" customHeight="1">
      <c r="A6383"/>
      <c r="B6383" s="1439" t="s">
        <v>18</v>
      </c>
      <c r="C6383" s="1440">
        <v>9058</v>
      </c>
      <c r="D6383" s="1441" t="str">
        <f t="shared" si="113"/>
        <v>NC9058</v>
      </c>
      <c r="E6383" s="1514" t="s">
        <v>121</v>
      </c>
      <c r="F6383" s="1467">
        <v>294</v>
      </c>
      <c r="G6383" s="1468">
        <v>1.22</v>
      </c>
      <c r="H6383" s="1468"/>
      <c r="I6383" s="1468"/>
      <c r="J6383" s="1468"/>
      <c r="K6383" s="1468"/>
      <c r="L6383" s="1468"/>
      <c r="M6383" s="1468"/>
      <c r="N6383" s="1468"/>
      <c r="O6383" s="1468"/>
      <c r="P6383" s="1468"/>
      <c r="R6383" s="1067"/>
      <c r="S6383" s="191"/>
      <c r="T6383" s="191"/>
      <c r="U6383" s="361"/>
      <c r="Z6383" s="21"/>
      <c r="AH6383"/>
    </row>
    <row r="6384" spans="1:34" ht="11.25" customHeight="1">
      <c r="A6384"/>
      <c r="B6384" s="1439" t="s">
        <v>18</v>
      </c>
      <c r="C6384" s="1440">
        <v>9060</v>
      </c>
      <c r="D6384" s="1441" t="str">
        <f t="shared" si="113"/>
        <v>NC9060</v>
      </c>
      <c r="E6384" s="1514" t="s">
        <v>121</v>
      </c>
      <c r="F6384" s="1467">
        <v>276</v>
      </c>
      <c r="G6384" s="1468">
        <v>0.96</v>
      </c>
      <c r="H6384" s="1468"/>
      <c r="I6384" s="1468"/>
      <c r="J6384" s="1468"/>
      <c r="K6384" s="1468"/>
      <c r="L6384" s="1468"/>
      <c r="M6384" s="1468"/>
      <c r="N6384" s="1468"/>
      <c r="O6384" s="1468"/>
      <c r="P6384" s="1468"/>
      <c r="R6384" s="1067"/>
      <c r="S6384" s="191"/>
      <c r="T6384" s="191"/>
      <c r="U6384" s="361"/>
      <c r="Z6384" s="21"/>
      <c r="AH6384"/>
    </row>
    <row r="6385" spans="1:34" ht="11.25" customHeight="1">
      <c r="A6385"/>
      <c r="B6385" s="1439" t="s">
        <v>18</v>
      </c>
      <c r="C6385" s="1440">
        <v>9061</v>
      </c>
      <c r="D6385" s="1441" t="str">
        <f t="shared" si="113"/>
        <v>NC9061</v>
      </c>
      <c r="E6385" s="1514" t="s">
        <v>125</v>
      </c>
      <c r="F6385" s="1467">
        <v>267</v>
      </c>
      <c r="G6385" s="1468">
        <v>0.83</v>
      </c>
      <c r="H6385" s="1468"/>
      <c r="I6385" s="1468"/>
      <c r="J6385" s="1468"/>
      <c r="K6385" s="1468"/>
      <c r="L6385" s="1468"/>
      <c r="M6385" s="1468"/>
      <c r="N6385" s="1468"/>
      <c r="O6385" s="1468"/>
      <c r="P6385" s="1468"/>
      <c r="R6385" s="1067"/>
      <c r="S6385" s="191"/>
      <c r="T6385" s="191"/>
      <c r="U6385" s="361"/>
      <c r="Z6385" s="21"/>
      <c r="AH6385"/>
    </row>
    <row r="6386" spans="1:34" ht="11.25" customHeight="1">
      <c r="A6386"/>
      <c r="B6386" s="1439" t="s">
        <v>18</v>
      </c>
      <c r="C6386" s="1440">
        <v>9062</v>
      </c>
      <c r="D6386" s="1441" t="str">
        <f t="shared" si="113"/>
        <v>NC9062</v>
      </c>
      <c r="E6386" s="1514" t="s">
        <v>125</v>
      </c>
      <c r="F6386" s="1467">
        <v>276</v>
      </c>
      <c r="G6386" s="1468">
        <v>0.96</v>
      </c>
      <c r="H6386" s="1468"/>
      <c r="I6386" s="1468"/>
      <c r="J6386" s="1468"/>
      <c r="K6386" s="1468"/>
      <c r="L6386" s="1468"/>
      <c r="M6386" s="1468"/>
      <c r="N6386" s="1468"/>
      <c r="O6386" s="1468"/>
      <c r="P6386" s="1468"/>
      <c r="R6386" s="1067"/>
      <c r="S6386" s="191"/>
      <c r="T6386" s="191"/>
      <c r="U6386" s="361"/>
      <c r="Z6386" s="21"/>
      <c r="AH6386"/>
    </row>
    <row r="6387" spans="1:34" ht="11.25" customHeight="1">
      <c r="A6387"/>
      <c r="B6387" s="1439" t="s">
        <v>18</v>
      </c>
      <c r="C6387" s="1440">
        <v>9063</v>
      </c>
      <c r="D6387" s="1441" t="str">
        <f t="shared" si="113"/>
        <v>NC9063</v>
      </c>
      <c r="E6387" s="1514" t="s">
        <v>121</v>
      </c>
      <c r="F6387" s="1467">
        <v>255</v>
      </c>
      <c r="G6387" s="1468">
        <v>0.65</v>
      </c>
      <c r="H6387" s="1468"/>
      <c r="I6387" s="1468"/>
      <c r="J6387" s="1468"/>
      <c r="K6387" s="1468"/>
      <c r="L6387" s="1468"/>
      <c r="M6387" s="1468"/>
      <c r="N6387" s="1468"/>
      <c r="O6387" s="1468"/>
      <c r="P6387" s="1468"/>
      <c r="R6387" s="1067"/>
      <c r="S6387" s="191"/>
      <c r="T6387" s="191"/>
      <c r="U6387" s="361"/>
      <c r="Z6387" s="21"/>
      <c r="AH6387"/>
    </row>
    <row r="6388" spans="1:34" ht="11.25" customHeight="1">
      <c r="A6388"/>
      <c r="B6388" s="1439" t="s">
        <v>18</v>
      </c>
      <c r="C6388" s="1440">
        <v>9077</v>
      </c>
      <c r="D6388" s="1441" t="str">
        <f t="shared" si="113"/>
        <v>NC9077</v>
      </c>
      <c r="E6388" s="1514" t="s">
        <v>122</v>
      </c>
      <c r="F6388" s="1467">
        <v>394</v>
      </c>
      <c r="G6388" s="1468">
        <v>2.67</v>
      </c>
      <c r="H6388" s="1468"/>
      <c r="I6388" s="1468"/>
      <c r="J6388" s="1468"/>
      <c r="K6388" s="1468"/>
      <c r="L6388" s="1468"/>
      <c r="M6388" s="1468"/>
      <c r="N6388" s="1468"/>
      <c r="O6388" s="1468"/>
      <c r="P6388" s="1468"/>
      <c r="R6388" s="1067"/>
      <c r="S6388" s="191"/>
      <c r="T6388" s="191"/>
      <c r="U6388" s="361"/>
      <c r="Z6388" s="21"/>
      <c r="AH6388"/>
    </row>
    <row r="6389" spans="1:34" ht="11.25" customHeight="1">
      <c r="A6389"/>
      <c r="B6389" s="1439" t="s">
        <v>18</v>
      </c>
      <c r="C6389" s="1440">
        <v>9082</v>
      </c>
      <c r="D6389" s="1441" t="str">
        <f t="shared" si="113"/>
        <v>NC9082</v>
      </c>
      <c r="E6389" s="1514" t="s">
        <v>121</v>
      </c>
      <c r="F6389" s="1467">
        <v>273</v>
      </c>
      <c r="G6389" s="1468">
        <v>0.91</v>
      </c>
      <c r="H6389" s="1468"/>
      <c r="I6389" s="1468"/>
      <c r="J6389" s="1468"/>
      <c r="K6389" s="1468"/>
      <c r="L6389" s="1468"/>
      <c r="M6389" s="1468"/>
      <c r="N6389" s="1468"/>
      <c r="O6389" s="1468"/>
      <c r="P6389" s="1468"/>
      <c r="R6389" s="1067"/>
      <c r="S6389" s="191"/>
      <c r="T6389" s="191"/>
      <c r="U6389" s="361"/>
      <c r="Z6389" s="21"/>
      <c r="AH6389"/>
    </row>
    <row r="6390" spans="1:34" ht="11.25" customHeight="1">
      <c r="A6390"/>
      <c r="B6390" s="1439" t="s">
        <v>18</v>
      </c>
      <c r="C6390" s="1440">
        <v>9083</v>
      </c>
      <c r="D6390" s="1441" t="str">
        <f t="shared" si="113"/>
        <v>NC9083</v>
      </c>
      <c r="E6390" s="1514" t="s">
        <v>121</v>
      </c>
      <c r="F6390" s="1467">
        <v>274</v>
      </c>
      <c r="G6390" s="1468">
        <v>0.93</v>
      </c>
      <c r="H6390" s="1468"/>
      <c r="I6390" s="1468"/>
      <c r="J6390" s="1468"/>
      <c r="K6390" s="1468"/>
      <c r="L6390" s="1468"/>
      <c r="M6390" s="1468"/>
      <c r="N6390" s="1468"/>
      <c r="O6390" s="1468"/>
      <c r="P6390" s="1468"/>
      <c r="R6390" s="1067"/>
      <c r="S6390" s="191"/>
      <c r="T6390" s="191"/>
      <c r="U6390" s="361"/>
      <c r="Z6390" s="21"/>
      <c r="AH6390"/>
    </row>
    <row r="6391" spans="1:34" ht="11.25" customHeight="1">
      <c r="A6391"/>
      <c r="B6391" s="1439" t="s">
        <v>18</v>
      </c>
      <c r="C6391" s="1440">
        <v>9084</v>
      </c>
      <c r="D6391" s="1441" t="str">
        <f t="shared" si="113"/>
        <v>NC9084</v>
      </c>
      <c r="E6391" s="1514" t="s">
        <v>122</v>
      </c>
      <c r="F6391" s="1467">
        <v>280</v>
      </c>
      <c r="G6391" s="1468">
        <v>1.02</v>
      </c>
      <c r="H6391" s="1468"/>
      <c r="I6391" s="1468"/>
      <c r="J6391" s="1468"/>
      <c r="K6391" s="1468"/>
      <c r="L6391" s="1468"/>
      <c r="M6391" s="1468"/>
      <c r="N6391" s="1468"/>
      <c r="O6391" s="1468"/>
      <c r="P6391" s="1468"/>
      <c r="R6391" s="1067"/>
      <c r="S6391" s="191"/>
      <c r="T6391" s="191"/>
      <c r="U6391" s="361"/>
      <c r="Z6391" s="21"/>
      <c r="AH6391"/>
    </row>
    <row r="6392" spans="1:34" ht="11.25" customHeight="1">
      <c r="A6392"/>
      <c r="B6392" s="1439" t="s">
        <v>18</v>
      </c>
      <c r="C6392" s="1440">
        <v>9089</v>
      </c>
      <c r="D6392" s="1441" t="str">
        <f t="shared" si="113"/>
        <v>NC9089</v>
      </c>
      <c r="E6392" s="1514" t="s">
        <v>125</v>
      </c>
      <c r="F6392" s="1467">
        <v>265</v>
      </c>
      <c r="G6392" s="1468">
        <v>0.8</v>
      </c>
      <c r="H6392" s="1468"/>
      <c r="I6392" s="1468"/>
      <c r="J6392" s="1468"/>
      <c r="K6392" s="1468"/>
      <c r="L6392" s="1468"/>
      <c r="M6392" s="1468"/>
      <c r="N6392" s="1468"/>
      <c r="O6392" s="1468"/>
      <c r="P6392" s="1468"/>
      <c r="R6392" s="1067"/>
      <c r="S6392" s="191"/>
      <c r="T6392" s="191"/>
      <c r="U6392" s="361"/>
      <c r="Z6392" s="21"/>
      <c r="AH6392"/>
    </row>
    <row r="6393" spans="1:34" ht="11.25" customHeight="1">
      <c r="A6393"/>
      <c r="B6393" s="1439" t="s">
        <v>18</v>
      </c>
      <c r="C6393" s="1440">
        <v>9093</v>
      </c>
      <c r="D6393" s="1441" t="str">
        <f t="shared" si="113"/>
        <v>NC9093</v>
      </c>
      <c r="E6393" s="1514" t="s">
        <v>125</v>
      </c>
      <c r="F6393" s="1467">
        <v>278</v>
      </c>
      <c r="G6393" s="1468">
        <v>0.99</v>
      </c>
      <c r="H6393" s="1468"/>
      <c r="I6393" s="1468"/>
      <c r="J6393" s="1468"/>
      <c r="K6393" s="1468"/>
      <c r="L6393" s="1468"/>
      <c r="M6393" s="1468"/>
      <c r="N6393" s="1468"/>
      <c r="O6393" s="1468"/>
      <c r="P6393" s="1468"/>
      <c r="R6393" s="1067"/>
      <c r="S6393" s="191"/>
      <c r="T6393" s="191"/>
      <c r="U6393" s="361"/>
      <c r="Z6393" s="21"/>
      <c r="AH6393"/>
    </row>
    <row r="6394" spans="1:34" ht="11.25" customHeight="1">
      <c r="A6394"/>
      <c r="B6394" s="1439" t="s">
        <v>18</v>
      </c>
      <c r="C6394" s="1440">
        <v>9101</v>
      </c>
      <c r="D6394" s="1441" t="str">
        <f t="shared" si="113"/>
        <v>NC9101</v>
      </c>
      <c r="E6394" s="1514" t="s">
        <v>121</v>
      </c>
      <c r="F6394" s="1467">
        <v>379</v>
      </c>
      <c r="G6394" s="1468">
        <v>2.4500000000000002</v>
      </c>
      <c r="H6394" s="1468"/>
      <c r="I6394" s="1468"/>
      <c r="J6394" s="1468"/>
      <c r="K6394" s="1468"/>
      <c r="L6394" s="1468"/>
      <c r="M6394" s="1468"/>
      <c r="N6394" s="1468"/>
      <c r="O6394" s="1468"/>
      <c r="P6394" s="1468"/>
      <c r="R6394" s="1067"/>
      <c r="S6394" s="191"/>
      <c r="T6394" s="191"/>
      <c r="U6394" s="361"/>
      <c r="Z6394" s="21"/>
      <c r="AH6394"/>
    </row>
    <row r="6395" spans="1:34" ht="11.25" customHeight="1">
      <c r="A6395"/>
      <c r="B6395" s="1439" t="s">
        <v>18</v>
      </c>
      <c r="C6395" s="1440">
        <v>9102</v>
      </c>
      <c r="D6395" s="1441" t="str">
        <f t="shared" si="113"/>
        <v>NC9102</v>
      </c>
      <c r="E6395" s="1514" t="s">
        <v>121</v>
      </c>
      <c r="F6395" s="1467">
        <v>395</v>
      </c>
      <c r="G6395" s="1468">
        <v>2.68</v>
      </c>
      <c r="H6395" s="1468"/>
      <c r="I6395" s="1468"/>
      <c r="J6395" s="1468"/>
      <c r="K6395" s="1468"/>
      <c r="L6395" s="1468"/>
      <c r="M6395" s="1468"/>
      <c r="N6395" s="1468"/>
      <c r="O6395" s="1468"/>
      <c r="P6395" s="1468"/>
      <c r="R6395" s="1067"/>
      <c r="S6395" s="191"/>
      <c r="T6395" s="191"/>
      <c r="U6395" s="361"/>
      <c r="Z6395" s="21"/>
      <c r="AH6395"/>
    </row>
    <row r="6396" spans="1:34" ht="11.25" customHeight="1">
      <c r="A6396"/>
      <c r="B6396" s="1439" t="s">
        <v>18</v>
      </c>
      <c r="C6396" s="1440">
        <v>9154</v>
      </c>
      <c r="D6396" s="1441" t="str">
        <f t="shared" si="113"/>
        <v>NC9154</v>
      </c>
      <c r="E6396" s="1514" t="s">
        <v>124</v>
      </c>
      <c r="F6396" s="1467">
        <v>305</v>
      </c>
      <c r="G6396" s="1468">
        <v>1.38</v>
      </c>
      <c r="H6396" s="1468"/>
      <c r="I6396" s="1468"/>
      <c r="J6396" s="1468"/>
      <c r="K6396" s="1468"/>
      <c r="L6396" s="1468"/>
      <c r="M6396" s="1468"/>
      <c r="N6396" s="1468"/>
      <c r="O6396" s="1468"/>
      <c r="P6396" s="1468"/>
      <c r="R6396" s="1067"/>
      <c r="S6396" s="191"/>
      <c r="T6396" s="191"/>
      <c r="U6396" s="361"/>
      <c r="Z6396" s="21"/>
      <c r="AH6396"/>
    </row>
    <row r="6397" spans="1:34" ht="11.25" customHeight="1">
      <c r="A6397"/>
      <c r="B6397" s="1439" t="s">
        <v>18</v>
      </c>
      <c r="C6397" s="1440">
        <v>9156</v>
      </c>
      <c r="D6397" s="1441" t="str">
        <f t="shared" si="113"/>
        <v>NC9156</v>
      </c>
      <c r="E6397" s="1514" t="s">
        <v>123</v>
      </c>
      <c r="F6397" s="1467">
        <v>331</v>
      </c>
      <c r="G6397" s="1468">
        <v>1.75</v>
      </c>
      <c r="H6397" s="1468"/>
      <c r="I6397" s="1468"/>
      <c r="J6397" s="1468"/>
      <c r="K6397" s="1468"/>
      <c r="L6397" s="1468"/>
      <c r="M6397" s="1468"/>
      <c r="N6397" s="1468"/>
      <c r="O6397" s="1468"/>
      <c r="P6397" s="1468"/>
      <c r="R6397" s="1067"/>
      <c r="S6397" s="191"/>
      <c r="T6397" s="191"/>
      <c r="U6397" s="361"/>
      <c r="Z6397" s="21"/>
      <c r="AH6397"/>
    </row>
    <row r="6398" spans="1:34" ht="11.25" customHeight="1">
      <c r="A6398"/>
      <c r="B6398" s="1439" t="s">
        <v>18</v>
      </c>
      <c r="C6398" s="1440">
        <v>9170</v>
      </c>
      <c r="D6398" s="1441" t="str">
        <f t="shared" si="113"/>
        <v>NC9170</v>
      </c>
      <c r="E6398" s="1514" t="s">
        <v>124</v>
      </c>
      <c r="F6398" s="1467">
        <v>648</v>
      </c>
      <c r="G6398" s="1468">
        <v>6.35</v>
      </c>
      <c r="H6398" s="1468"/>
      <c r="I6398" s="1468"/>
      <c r="J6398" s="1468"/>
      <c r="K6398" s="1468"/>
      <c r="L6398" s="1468"/>
      <c r="M6398" s="1468"/>
      <c r="N6398" s="1468"/>
      <c r="O6398" s="1468"/>
      <c r="P6398" s="1468"/>
      <c r="R6398" s="1067"/>
      <c r="S6398" s="191"/>
      <c r="T6398" s="191"/>
      <c r="U6398" s="361"/>
      <c r="Z6398" s="21"/>
      <c r="AH6398"/>
    </row>
    <row r="6399" spans="1:34" ht="11.25" customHeight="1">
      <c r="A6399"/>
      <c r="B6399" s="1439" t="s">
        <v>18</v>
      </c>
      <c r="C6399" s="1440">
        <v>9178</v>
      </c>
      <c r="D6399" s="1441" t="str">
        <f t="shared" si="113"/>
        <v>NC9178</v>
      </c>
      <c r="E6399" s="1514" t="s">
        <v>122</v>
      </c>
      <c r="F6399" s="1467">
        <v>557</v>
      </c>
      <c r="G6399" s="1468">
        <v>5.03</v>
      </c>
      <c r="H6399" s="1468"/>
      <c r="I6399" s="1468"/>
      <c r="J6399" s="1468"/>
      <c r="K6399" s="1468"/>
      <c r="L6399" s="1468"/>
      <c r="M6399" s="1468"/>
      <c r="N6399" s="1468"/>
      <c r="O6399" s="1468"/>
      <c r="P6399" s="1468"/>
      <c r="R6399" s="1067"/>
      <c r="S6399" s="191"/>
      <c r="T6399" s="191"/>
      <c r="U6399" s="361"/>
      <c r="Z6399" s="21"/>
      <c r="AH6399"/>
    </row>
    <row r="6400" spans="1:34" ht="11.25" customHeight="1">
      <c r="A6400"/>
      <c r="B6400" s="1439" t="s">
        <v>18</v>
      </c>
      <c r="C6400" s="1440">
        <v>9179</v>
      </c>
      <c r="D6400" s="1441" t="str">
        <f t="shared" si="113"/>
        <v>NC9179</v>
      </c>
      <c r="E6400" s="1514" t="s">
        <v>122</v>
      </c>
      <c r="F6400" s="1467">
        <v>750</v>
      </c>
      <c r="G6400" s="1468">
        <v>12.64</v>
      </c>
      <c r="H6400" s="1468"/>
      <c r="I6400" s="1468"/>
      <c r="J6400" s="1468"/>
      <c r="K6400" s="1468"/>
      <c r="L6400" s="1468"/>
      <c r="M6400" s="1468"/>
      <c r="N6400" s="1468"/>
      <c r="O6400" s="1468"/>
      <c r="P6400" s="1468"/>
      <c r="R6400" s="1067"/>
      <c r="S6400" s="191"/>
      <c r="T6400" s="191"/>
      <c r="U6400" s="361"/>
      <c r="Z6400" s="21"/>
      <c r="AH6400"/>
    </row>
    <row r="6401" spans="1:34" ht="11.25" customHeight="1">
      <c r="A6401"/>
      <c r="B6401" s="1439" t="s">
        <v>18</v>
      </c>
      <c r="C6401" s="1440">
        <v>9180</v>
      </c>
      <c r="D6401" s="1441" t="str">
        <f t="shared" si="113"/>
        <v>NC9180</v>
      </c>
      <c r="E6401" s="1514" t="s">
        <v>124</v>
      </c>
      <c r="F6401" s="1467">
        <v>476</v>
      </c>
      <c r="G6401" s="1468">
        <v>3.86</v>
      </c>
      <c r="H6401" s="1468"/>
      <c r="I6401" s="1468"/>
      <c r="J6401" s="1468"/>
      <c r="K6401" s="1468"/>
      <c r="L6401" s="1468"/>
      <c r="M6401" s="1468"/>
      <c r="N6401" s="1468"/>
      <c r="O6401" s="1468"/>
      <c r="P6401" s="1468"/>
      <c r="R6401" s="1067"/>
      <c r="S6401" s="191"/>
      <c r="T6401" s="191"/>
      <c r="U6401" s="361"/>
      <c r="Z6401" s="21"/>
      <c r="AH6401"/>
    </row>
    <row r="6402" spans="1:34" ht="11.25" customHeight="1">
      <c r="A6402"/>
      <c r="B6402" s="1439" t="s">
        <v>18</v>
      </c>
      <c r="C6402" s="1440">
        <v>9182</v>
      </c>
      <c r="D6402" s="1441" t="str">
        <f t="shared" si="113"/>
        <v>NC9182</v>
      </c>
      <c r="E6402" s="1514" t="s">
        <v>123</v>
      </c>
      <c r="F6402" s="1467">
        <v>320</v>
      </c>
      <c r="G6402" s="1468">
        <v>1.6</v>
      </c>
      <c r="H6402" s="1468"/>
      <c r="I6402" s="1468"/>
      <c r="J6402" s="1468"/>
      <c r="K6402" s="1468"/>
      <c r="L6402" s="1468"/>
      <c r="M6402" s="1468"/>
      <c r="N6402" s="1468"/>
      <c r="O6402" s="1468"/>
      <c r="P6402" s="1468"/>
      <c r="R6402" s="1067"/>
      <c r="S6402" s="191"/>
      <c r="T6402" s="191"/>
      <c r="U6402" s="361"/>
      <c r="Z6402" s="21"/>
      <c r="AH6402"/>
    </row>
    <row r="6403" spans="1:34" ht="11.25" customHeight="1">
      <c r="A6403"/>
      <c r="B6403" s="1439" t="s">
        <v>18</v>
      </c>
      <c r="C6403" s="1440">
        <v>9186</v>
      </c>
      <c r="D6403" s="1441" t="str">
        <f t="shared" si="113"/>
        <v>NC9186</v>
      </c>
      <c r="E6403" s="1514" t="s">
        <v>122</v>
      </c>
      <c r="F6403" s="1467">
        <v>750</v>
      </c>
      <c r="G6403" s="1468">
        <v>12.6</v>
      </c>
      <c r="H6403" s="1468"/>
      <c r="I6403" s="1468"/>
      <c r="J6403" s="1468"/>
      <c r="K6403" s="1468"/>
      <c r="L6403" s="1468"/>
      <c r="M6403" s="1468"/>
      <c r="N6403" s="1468"/>
      <c r="O6403" s="1468"/>
      <c r="P6403" s="1468"/>
      <c r="R6403" s="1067"/>
      <c r="S6403" s="191"/>
      <c r="T6403" s="191"/>
      <c r="U6403" s="361"/>
      <c r="Z6403" s="21"/>
      <c r="AH6403"/>
    </row>
    <row r="6404" spans="1:34" ht="11.25" customHeight="1">
      <c r="A6404"/>
      <c r="B6404" s="1439" t="s">
        <v>18</v>
      </c>
      <c r="C6404" s="1440">
        <v>9220</v>
      </c>
      <c r="D6404" s="1441" t="str">
        <f t="shared" si="113"/>
        <v>NC9220</v>
      </c>
      <c r="E6404" s="1514" t="s">
        <v>121</v>
      </c>
      <c r="F6404" s="1467">
        <v>514</v>
      </c>
      <c r="G6404" s="1468">
        <v>4.41</v>
      </c>
      <c r="H6404" s="1468"/>
      <c r="I6404" s="1468"/>
      <c r="J6404" s="1468"/>
      <c r="K6404" s="1468"/>
      <c r="L6404" s="1468"/>
      <c r="M6404" s="1468"/>
      <c r="N6404" s="1468"/>
      <c r="O6404" s="1468"/>
      <c r="P6404" s="1468"/>
      <c r="R6404" s="1067"/>
      <c r="S6404" s="191"/>
      <c r="T6404" s="191"/>
      <c r="U6404" s="361"/>
      <c r="Z6404" s="21"/>
      <c r="AH6404"/>
    </row>
    <row r="6405" spans="1:34" ht="11.25" customHeight="1">
      <c r="A6405"/>
      <c r="B6405" s="1439" t="s">
        <v>18</v>
      </c>
      <c r="C6405" s="1440">
        <v>9402</v>
      </c>
      <c r="D6405" s="1441" t="str">
        <f t="shared" si="113"/>
        <v>NC9402</v>
      </c>
      <c r="E6405" s="1514" t="s">
        <v>121</v>
      </c>
      <c r="F6405" s="1467">
        <v>509</v>
      </c>
      <c r="G6405" s="1468">
        <v>4.34</v>
      </c>
      <c r="H6405" s="1468"/>
      <c r="I6405" s="1468"/>
      <c r="J6405" s="1468"/>
      <c r="K6405" s="1468"/>
      <c r="L6405" s="1468"/>
      <c r="M6405" s="1468"/>
      <c r="N6405" s="1468"/>
      <c r="O6405" s="1468"/>
      <c r="P6405" s="1468"/>
      <c r="R6405" s="1067"/>
      <c r="S6405" s="191"/>
      <c r="T6405" s="191"/>
      <c r="U6405" s="361"/>
      <c r="Z6405" s="21"/>
      <c r="AH6405"/>
    </row>
    <row r="6406" spans="1:34" ht="11.25" customHeight="1">
      <c r="A6406"/>
      <c r="B6406" s="1439" t="s">
        <v>18</v>
      </c>
      <c r="C6406" s="1440">
        <v>9403</v>
      </c>
      <c r="D6406" s="1441" t="str">
        <f t="shared" si="113"/>
        <v>NC9403</v>
      </c>
      <c r="E6406" s="1514" t="s">
        <v>124</v>
      </c>
      <c r="F6406" s="1467">
        <v>637</v>
      </c>
      <c r="G6406" s="1468">
        <v>6.19</v>
      </c>
      <c r="H6406" s="1468"/>
      <c r="I6406" s="1468"/>
      <c r="J6406" s="1468"/>
      <c r="K6406" s="1468"/>
      <c r="L6406" s="1468"/>
      <c r="M6406" s="1468"/>
      <c r="N6406" s="1468"/>
      <c r="O6406" s="1468"/>
      <c r="P6406" s="1468"/>
      <c r="R6406" s="1067"/>
      <c r="S6406" s="191"/>
      <c r="T6406" s="191"/>
      <c r="U6406" s="361"/>
      <c r="Z6406" s="21"/>
      <c r="AH6406"/>
    </row>
    <row r="6407" spans="1:34" ht="11.25" customHeight="1">
      <c r="A6407"/>
      <c r="B6407" s="1439" t="s">
        <v>18</v>
      </c>
      <c r="C6407" s="1440">
        <v>9410</v>
      </c>
      <c r="D6407" s="1441" t="str">
        <f t="shared" si="113"/>
        <v>NC9410</v>
      </c>
      <c r="E6407" s="1514" t="s">
        <v>122</v>
      </c>
      <c r="F6407" s="1467">
        <v>349</v>
      </c>
      <c r="G6407" s="1468">
        <v>2.02</v>
      </c>
      <c r="H6407" s="1468"/>
      <c r="I6407" s="1468"/>
      <c r="J6407" s="1468"/>
      <c r="K6407" s="1468"/>
      <c r="L6407" s="1468"/>
      <c r="M6407" s="1468"/>
      <c r="N6407" s="1468"/>
      <c r="O6407" s="1468"/>
      <c r="P6407" s="1468"/>
      <c r="R6407" s="1067"/>
      <c r="S6407" s="191"/>
      <c r="T6407" s="191"/>
      <c r="U6407" s="361"/>
      <c r="Z6407" s="21"/>
      <c r="AH6407"/>
    </row>
    <row r="6408" spans="1:34" ht="11.25" customHeight="1">
      <c r="A6408"/>
      <c r="B6408" s="1439" t="s">
        <v>18</v>
      </c>
      <c r="C6408" s="1440">
        <v>9501</v>
      </c>
      <c r="D6408" s="1441" t="str">
        <f t="shared" si="113"/>
        <v>NC9501</v>
      </c>
      <c r="E6408" s="1514" t="s">
        <v>125</v>
      </c>
      <c r="F6408" s="1467">
        <v>372</v>
      </c>
      <c r="G6408" s="1468">
        <v>2.35</v>
      </c>
      <c r="H6408" s="1468"/>
      <c r="I6408" s="1468"/>
      <c r="J6408" s="1468"/>
      <c r="K6408" s="1468"/>
      <c r="L6408" s="1468"/>
      <c r="M6408" s="1468"/>
      <c r="N6408" s="1468"/>
      <c r="O6408" s="1468"/>
      <c r="P6408" s="1468"/>
      <c r="R6408" s="1067"/>
      <c r="S6408" s="191"/>
      <c r="T6408" s="191"/>
      <c r="U6408" s="361"/>
      <c r="Z6408" s="21"/>
      <c r="AH6408"/>
    </row>
    <row r="6409" spans="1:34" ht="11.25" customHeight="1">
      <c r="A6409"/>
      <c r="B6409" s="1439" t="s">
        <v>18</v>
      </c>
      <c r="C6409" s="1440">
        <v>9505</v>
      </c>
      <c r="D6409" s="1441" t="str">
        <f t="shared" si="113"/>
        <v>NC9505</v>
      </c>
      <c r="E6409" s="1514" t="s">
        <v>125</v>
      </c>
      <c r="F6409" s="1467">
        <v>471</v>
      </c>
      <c r="G6409" s="1468">
        <v>3.78</v>
      </c>
      <c r="H6409" s="1468"/>
      <c r="I6409" s="1468"/>
      <c r="J6409" s="1468"/>
      <c r="K6409" s="1468"/>
      <c r="L6409" s="1468"/>
      <c r="M6409" s="1468"/>
      <c r="N6409" s="1468"/>
      <c r="O6409" s="1468"/>
      <c r="P6409" s="1468"/>
      <c r="R6409" s="1067"/>
      <c r="S6409" s="191"/>
      <c r="T6409" s="191"/>
      <c r="U6409" s="361"/>
      <c r="Z6409" s="21"/>
      <c r="AH6409"/>
    </row>
    <row r="6410" spans="1:34" ht="11.25" customHeight="1">
      <c r="A6410"/>
      <c r="B6410" s="1439" t="s">
        <v>18</v>
      </c>
      <c r="C6410" s="1440">
        <v>9516</v>
      </c>
      <c r="D6410" s="1441" t="str">
        <f t="shared" si="113"/>
        <v>NC9516</v>
      </c>
      <c r="E6410" s="1514" t="s">
        <v>121</v>
      </c>
      <c r="F6410" s="1467">
        <v>359</v>
      </c>
      <c r="G6410" s="1468">
        <v>2.16</v>
      </c>
      <c r="H6410" s="1468"/>
      <c r="I6410" s="1468"/>
      <c r="J6410" s="1468"/>
      <c r="K6410" s="1468"/>
      <c r="L6410" s="1468"/>
      <c r="M6410" s="1468"/>
      <c r="N6410" s="1468"/>
      <c r="O6410" s="1468"/>
      <c r="P6410" s="1468"/>
      <c r="R6410" s="1067"/>
      <c r="S6410" s="191"/>
      <c r="T6410" s="191"/>
      <c r="U6410" s="361"/>
      <c r="Z6410" s="21"/>
      <c r="AH6410"/>
    </row>
    <row r="6411" spans="1:34" ht="11.25" customHeight="1">
      <c r="A6411"/>
      <c r="B6411" s="1439" t="s">
        <v>18</v>
      </c>
      <c r="C6411" s="1440">
        <v>9519</v>
      </c>
      <c r="D6411" s="1441" t="str">
        <f t="shared" si="113"/>
        <v>NC9519</v>
      </c>
      <c r="E6411" s="1514" t="s">
        <v>121</v>
      </c>
      <c r="F6411" s="1467">
        <v>423</v>
      </c>
      <c r="G6411" s="1468">
        <v>3.09</v>
      </c>
      <c r="H6411" s="1468"/>
      <c r="I6411" s="1468"/>
      <c r="J6411" s="1468"/>
      <c r="K6411" s="1468"/>
      <c r="L6411" s="1468"/>
      <c r="M6411" s="1468"/>
      <c r="N6411" s="1468"/>
      <c r="O6411" s="1468"/>
      <c r="P6411" s="1468"/>
      <c r="R6411" s="1067"/>
      <c r="S6411" s="191"/>
      <c r="T6411" s="191"/>
      <c r="U6411" s="361"/>
      <c r="Z6411" s="21"/>
      <c r="AH6411"/>
    </row>
    <row r="6412" spans="1:34" ht="11.25" customHeight="1">
      <c r="A6412"/>
      <c r="B6412" s="1439" t="s">
        <v>18</v>
      </c>
      <c r="C6412" s="1440">
        <v>9521</v>
      </c>
      <c r="D6412" s="1441" t="str">
        <f t="shared" ref="D6412:D6475" si="114">B6412&amp;TEXT(C6412,"0000")</f>
        <v>NC9521</v>
      </c>
      <c r="E6412" s="1514" t="s">
        <v>125</v>
      </c>
      <c r="F6412" s="1467">
        <v>401</v>
      </c>
      <c r="G6412" s="1468">
        <v>2.77</v>
      </c>
      <c r="H6412" s="1468"/>
      <c r="I6412" s="1468"/>
      <c r="J6412" s="1468"/>
      <c r="K6412" s="1468"/>
      <c r="L6412" s="1468"/>
      <c r="M6412" s="1468"/>
      <c r="N6412" s="1468"/>
      <c r="O6412" s="1468"/>
      <c r="P6412" s="1468"/>
      <c r="R6412" s="1067"/>
      <c r="S6412" s="191"/>
      <c r="T6412" s="191"/>
      <c r="U6412" s="361"/>
      <c r="Z6412" s="21"/>
      <c r="AH6412"/>
    </row>
    <row r="6413" spans="1:34" ht="11.25" customHeight="1">
      <c r="A6413"/>
      <c r="B6413" s="1439" t="s">
        <v>18</v>
      </c>
      <c r="C6413" s="1440">
        <v>9522</v>
      </c>
      <c r="D6413" s="1441" t="str">
        <f t="shared" si="114"/>
        <v>NC9522</v>
      </c>
      <c r="E6413" s="1514" t="s">
        <v>121</v>
      </c>
      <c r="F6413" s="1467">
        <v>300</v>
      </c>
      <c r="G6413" s="1468">
        <v>1.31</v>
      </c>
      <c r="H6413" s="1468"/>
      <c r="I6413" s="1468"/>
      <c r="J6413" s="1468"/>
      <c r="K6413" s="1468"/>
      <c r="L6413" s="1468"/>
      <c r="M6413" s="1468"/>
      <c r="N6413" s="1468"/>
      <c r="O6413" s="1468"/>
      <c r="P6413" s="1468"/>
      <c r="R6413" s="1067"/>
      <c r="S6413" s="191"/>
      <c r="T6413" s="191"/>
      <c r="U6413" s="361"/>
      <c r="Z6413" s="21"/>
      <c r="AH6413"/>
    </row>
    <row r="6414" spans="1:34" ht="11.25" customHeight="1">
      <c r="A6414"/>
      <c r="B6414" s="1439" t="s">
        <v>18</v>
      </c>
      <c r="C6414" s="1440">
        <v>9534</v>
      </c>
      <c r="D6414" s="1441" t="str">
        <f t="shared" si="114"/>
        <v>NC9534</v>
      </c>
      <c r="E6414" s="1514" t="s">
        <v>124</v>
      </c>
      <c r="F6414" s="1467">
        <v>524</v>
      </c>
      <c r="G6414" s="1468">
        <v>4.55</v>
      </c>
      <c r="H6414" s="1468"/>
      <c r="I6414" s="1468"/>
      <c r="J6414" s="1468"/>
      <c r="K6414" s="1468"/>
      <c r="L6414" s="1468"/>
      <c r="M6414" s="1468"/>
      <c r="N6414" s="1468"/>
      <c r="O6414" s="1468"/>
      <c r="P6414" s="1468"/>
      <c r="R6414" s="1067"/>
      <c r="S6414" s="191"/>
      <c r="T6414" s="191"/>
      <c r="U6414" s="361"/>
      <c r="Z6414" s="21"/>
      <c r="AH6414"/>
    </row>
    <row r="6415" spans="1:34" ht="11.25" customHeight="1">
      <c r="A6415"/>
      <c r="B6415" s="1439" t="s">
        <v>18</v>
      </c>
      <c r="C6415" s="1440">
        <v>9554</v>
      </c>
      <c r="D6415" s="1441" t="str">
        <f t="shared" si="114"/>
        <v>NC9554</v>
      </c>
      <c r="E6415" s="1514" t="s">
        <v>124</v>
      </c>
      <c r="F6415" s="1467">
        <v>750</v>
      </c>
      <c r="G6415" s="1468">
        <v>8.48</v>
      </c>
      <c r="H6415" s="1468"/>
      <c r="I6415" s="1468"/>
      <c r="J6415" s="1468"/>
      <c r="K6415" s="1468"/>
      <c r="L6415" s="1468"/>
      <c r="M6415" s="1468"/>
      <c r="N6415" s="1468"/>
      <c r="O6415" s="1468"/>
      <c r="P6415" s="1468"/>
      <c r="R6415" s="1067"/>
      <c r="S6415" s="191"/>
      <c r="T6415" s="191"/>
      <c r="U6415" s="361"/>
      <c r="Z6415" s="21"/>
      <c r="AH6415"/>
    </row>
    <row r="6416" spans="1:34" ht="11.25" customHeight="1">
      <c r="A6416"/>
      <c r="B6416" s="1439" t="s">
        <v>18</v>
      </c>
      <c r="C6416" s="1440">
        <v>9586</v>
      </c>
      <c r="D6416" s="1441" t="str">
        <f t="shared" si="114"/>
        <v>NC9586</v>
      </c>
      <c r="E6416" s="1514" t="s">
        <v>124</v>
      </c>
      <c r="F6416" s="1467">
        <v>250</v>
      </c>
      <c r="G6416" s="1468">
        <v>0.35</v>
      </c>
      <c r="H6416" s="1468"/>
      <c r="I6416" s="1468"/>
      <c r="J6416" s="1468"/>
      <c r="K6416" s="1468"/>
      <c r="L6416" s="1468"/>
      <c r="M6416" s="1468"/>
      <c r="N6416" s="1468"/>
      <c r="O6416" s="1468"/>
      <c r="P6416" s="1468"/>
      <c r="R6416" s="1067"/>
      <c r="S6416" s="191"/>
      <c r="T6416" s="191"/>
      <c r="U6416" s="361"/>
      <c r="Z6416" s="21"/>
      <c r="AH6416"/>
    </row>
    <row r="6417" spans="1:34" ht="11.25" customHeight="1">
      <c r="A6417"/>
      <c r="B6417" s="1439" t="s">
        <v>18</v>
      </c>
      <c r="C6417" s="1440">
        <v>9600</v>
      </c>
      <c r="D6417" s="1441" t="str">
        <f t="shared" si="114"/>
        <v>NC9600</v>
      </c>
      <c r="E6417" s="1514" t="s">
        <v>124</v>
      </c>
      <c r="F6417" s="1467">
        <v>332</v>
      </c>
      <c r="G6417" s="1468">
        <v>1.77</v>
      </c>
      <c r="H6417" s="1468"/>
      <c r="I6417" s="1468"/>
      <c r="J6417" s="1468"/>
      <c r="K6417" s="1468"/>
      <c r="L6417" s="1468"/>
      <c r="M6417" s="1468"/>
      <c r="N6417" s="1468"/>
      <c r="O6417" s="1468"/>
      <c r="P6417" s="1468"/>
      <c r="R6417" s="1067"/>
      <c r="S6417" s="191"/>
      <c r="T6417" s="191"/>
      <c r="U6417" s="361"/>
      <c r="Z6417" s="21"/>
      <c r="AH6417"/>
    </row>
    <row r="6418" spans="1:34" ht="11.25" customHeight="1">
      <c r="A6418"/>
      <c r="B6418" s="1439" t="s">
        <v>18</v>
      </c>
      <c r="C6418" s="1440">
        <v>9620</v>
      </c>
      <c r="D6418" s="1441" t="str">
        <f t="shared" si="114"/>
        <v>NC9620</v>
      </c>
      <c r="E6418" s="1514" t="s">
        <v>121</v>
      </c>
      <c r="F6418" s="1467">
        <v>282</v>
      </c>
      <c r="G6418" s="1468">
        <v>1.04</v>
      </c>
      <c r="H6418" s="1468"/>
      <c r="I6418" s="1468"/>
      <c r="J6418" s="1468"/>
      <c r="K6418" s="1468"/>
      <c r="L6418" s="1468"/>
      <c r="M6418" s="1468"/>
      <c r="N6418" s="1468"/>
      <c r="O6418" s="1468"/>
      <c r="P6418" s="1468"/>
      <c r="R6418" s="1067"/>
      <c r="S6418" s="191"/>
      <c r="T6418" s="191"/>
      <c r="U6418" s="361"/>
      <c r="Z6418" s="21"/>
      <c r="AH6418"/>
    </row>
    <row r="6419" spans="1:34" ht="11.25" customHeight="1">
      <c r="A6419" t="s">
        <v>22</v>
      </c>
      <c r="B6419" s="1281" t="s">
        <v>22</v>
      </c>
      <c r="C6419" s="1282">
        <v>5</v>
      </c>
      <c r="D6419" s="1341" t="str">
        <f t="shared" si="114"/>
        <v>NJ0005</v>
      </c>
      <c r="E6419" s="1514" t="s">
        <v>121</v>
      </c>
      <c r="F6419" s="1390">
        <v>950</v>
      </c>
      <c r="G6419" s="1283">
        <v>6.78</v>
      </c>
      <c r="H6419" s="1283"/>
      <c r="I6419" s="1283"/>
      <c r="J6419" s="1283"/>
      <c r="K6419" s="1283"/>
      <c r="L6419" s="1283"/>
      <c r="M6419" s="1283"/>
      <c r="N6419" s="1283"/>
      <c r="O6419" s="1283"/>
      <c r="P6419" s="1283">
        <v>6.78</v>
      </c>
      <c r="R6419" s="1067"/>
      <c r="S6419" s="340"/>
      <c r="U6419" s="268"/>
      <c r="Z6419" s="21"/>
      <c r="AH6419"/>
    </row>
    <row r="6420" spans="1:34" ht="11.25" customHeight="1">
      <c r="A6420"/>
      <c r="B6420" s="1281" t="s">
        <v>22</v>
      </c>
      <c r="C6420" s="1282">
        <v>34</v>
      </c>
      <c r="D6420" s="1341" t="str">
        <f t="shared" si="114"/>
        <v>NJ0034</v>
      </c>
      <c r="E6420" s="1514" t="s">
        <v>123</v>
      </c>
      <c r="F6420" s="1390">
        <v>950</v>
      </c>
      <c r="G6420" s="1283">
        <v>8.67</v>
      </c>
      <c r="H6420" s="1283"/>
      <c r="I6420" s="1283"/>
      <c r="J6420" s="1283"/>
      <c r="K6420" s="1283"/>
      <c r="L6420" s="1283"/>
      <c r="M6420" s="1283"/>
      <c r="N6420" s="1283"/>
      <c r="O6420" s="1283"/>
      <c r="P6420" s="1283">
        <v>8.67</v>
      </c>
      <c r="R6420" s="1067"/>
      <c r="S6420" s="340"/>
      <c r="U6420" s="268"/>
      <c r="Z6420" s="21"/>
      <c r="AH6420"/>
    </row>
    <row r="6421" spans="1:34" ht="11.25" customHeight="1">
      <c r="A6421"/>
      <c r="B6421" s="1281" t="s">
        <v>22</v>
      </c>
      <c r="C6421" s="1282">
        <v>35</v>
      </c>
      <c r="D6421" s="1341" t="str">
        <f t="shared" si="114"/>
        <v>NJ0035</v>
      </c>
      <c r="E6421" s="1514" t="s">
        <v>121</v>
      </c>
      <c r="F6421" s="1390">
        <v>950</v>
      </c>
      <c r="G6421" s="1283">
        <v>4.6900000000000004</v>
      </c>
      <c r="H6421" s="1283"/>
      <c r="I6421" s="1283"/>
      <c r="J6421" s="1283"/>
      <c r="K6421" s="1283"/>
      <c r="L6421" s="1283"/>
      <c r="M6421" s="1283"/>
      <c r="N6421" s="1283"/>
      <c r="O6421" s="1283"/>
      <c r="P6421" s="1283">
        <v>4.6900000000000004</v>
      </c>
      <c r="R6421" s="1067"/>
      <c r="S6421" s="340"/>
      <c r="U6421" s="268"/>
      <c r="Z6421" s="21"/>
      <c r="AH6421"/>
    </row>
    <row r="6422" spans="1:34" ht="11.25" customHeight="1">
      <c r="A6422"/>
      <c r="B6422" s="1281" t="s">
        <v>22</v>
      </c>
      <c r="C6422" s="1282">
        <v>42</v>
      </c>
      <c r="D6422" s="1341" t="str">
        <f t="shared" si="114"/>
        <v>NJ0042</v>
      </c>
      <c r="E6422" s="1514" t="s">
        <v>121</v>
      </c>
      <c r="F6422" s="1390">
        <v>950</v>
      </c>
      <c r="G6422" s="1283">
        <v>14.77</v>
      </c>
      <c r="H6422" s="1283"/>
      <c r="I6422" s="1283"/>
      <c r="J6422" s="1283"/>
      <c r="K6422" s="1283"/>
      <c r="L6422" s="1283"/>
      <c r="M6422" s="1283"/>
      <c r="N6422" s="1283"/>
      <c r="O6422" s="1283"/>
      <c r="P6422" s="1283">
        <v>14.77</v>
      </c>
      <c r="R6422" s="1067"/>
      <c r="S6422" s="340"/>
      <c r="U6422" s="268"/>
      <c r="Z6422" s="21"/>
      <c r="AH6422"/>
    </row>
    <row r="6423" spans="1:34" ht="11.25" customHeight="1">
      <c r="A6423"/>
      <c r="B6423" s="1281" t="s">
        <v>22</v>
      </c>
      <c r="C6423" s="1282">
        <v>50</v>
      </c>
      <c r="D6423" s="1341" t="str">
        <f t="shared" si="114"/>
        <v>NJ0050</v>
      </c>
      <c r="E6423" s="1514" t="s">
        <v>123</v>
      </c>
      <c r="F6423" s="1390">
        <v>950</v>
      </c>
      <c r="G6423" s="1283">
        <v>7.16</v>
      </c>
      <c r="H6423" s="1283"/>
      <c r="I6423" s="1283"/>
      <c r="J6423" s="1283"/>
      <c r="K6423" s="1283"/>
      <c r="L6423" s="1283"/>
      <c r="M6423" s="1283"/>
      <c r="N6423" s="1283"/>
      <c r="O6423" s="1283"/>
      <c r="P6423" s="1283">
        <v>7.16</v>
      </c>
      <c r="R6423" s="1067"/>
      <c r="Z6423" s="21"/>
      <c r="AH6423"/>
    </row>
    <row r="6424" spans="1:34" ht="11.25" customHeight="1">
      <c r="A6424"/>
      <c r="B6424" s="1281" t="s">
        <v>22</v>
      </c>
      <c r="C6424" s="1282">
        <v>55</v>
      </c>
      <c r="D6424" s="1341" t="str">
        <f t="shared" si="114"/>
        <v>NJ0055</v>
      </c>
      <c r="E6424" s="1514" t="s">
        <v>123</v>
      </c>
      <c r="F6424" s="1390">
        <v>950</v>
      </c>
      <c r="G6424" s="1283">
        <v>5.91</v>
      </c>
      <c r="H6424" s="1283"/>
      <c r="I6424" s="1283"/>
      <c r="J6424" s="1283"/>
      <c r="K6424" s="1283"/>
      <c r="L6424" s="1283"/>
      <c r="M6424" s="1283"/>
      <c r="N6424" s="1283"/>
      <c r="O6424" s="1283"/>
      <c r="P6424" s="1283">
        <v>5.91</v>
      </c>
      <c r="R6424" s="1067"/>
      <c r="Z6424" s="21"/>
      <c r="AH6424"/>
    </row>
    <row r="6425" spans="1:34" ht="11.25" customHeight="1">
      <c r="A6425"/>
      <c r="B6425" s="1281" t="s">
        <v>22</v>
      </c>
      <c r="C6425" s="1282">
        <v>73</v>
      </c>
      <c r="D6425" s="1341" t="str">
        <f t="shared" si="114"/>
        <v>NJ0073</v>
      </c>
      <c r="E6425" s="1514" t="s">
        <v>122</v>
      </c>
      <c r="F6425" s="1390">
        <v>950</v>
      </c>
      <c r="G6425" s="1283">
        <v>6.55</v>
      </c>
      <c r="H6425" s="1283"/>
      <c r="I6425" s="1283"/>
      <c r="J6425" s="1283"/>
      <c r="K6425" s="1283"/>
      <c r="L6425" s="1283"/>
      <c r="M6425" s="1283"/>
      <c r="N6425" s="1283"/>
      <c r="O6425" s="1283"/>
      <c r="P6425" s="1283">
        <v>6.55</v>
      </c>
      <c r="R6425" s="1067"/>
      <c r="Z6425" s="21"/>
      <c r="AH6425"/>
    </row>
    <row r="6426" spans="1:34" ht="11.25" customHeight="1">
      <c r="A6426"/>
      <c r="B6426" s="1281" t="s">
        <v>22</v>
      </c>
      <c r="C6426" s="1282">
        <v>74</v>
      </c>
      <c r="D6426" s="1341" t="str">
        <f t="shared" si="114"/>
        <v>NJ0074</v>
      </c>
      <c r="E6426" s="1514" t="s">
        <v>121</v>
      </c>
      <c r="F6426" s="1390">
        <v>930</v>
      </c>
      <c r="G6426" s="1283">
        <v>3.85</v>
      </c>
      <c r="H6426" s="1283"/>
      <c r="I6426" s="1283"/>
      <c r="J6426" s="1283"/>
      <c r="K6426" s="1283"/>
      <c r="L6426" s="1283"/>
      <c r="M6426" s="1283"/>
      <c r="N6426" s="1283"/>
      <c r="O6426" s="1283"/>
      <c r="P6426" s="1283">
        <v>3.85</v>
      </c>
      <c r="R6426" s="1067"/>
      <c r="Z6426" s="21"/>
      <c r="AH6426"/>
    </row>
    <row r="6427" spans="1:34" ht="11.25" customHeight="1">
      <c r="A6427"/>
      <c r="B6427" s="1281" t="s">
        <v>22</v>
      </c>
      <c r="C6427" s="1282">
        <v>75</v>
      </c>
      <c r="D6427" s="1341" t="str">
        <f t="shared" si="114"/>
        <v>NJ0075</v>
      </c>
      <c r="E6427" s="1514" t="s">
        <v>121</v>
      </c>
      <c r="F6427" s="1390">
        <v>950</v>
      </c>
      <c r="G6427" s="1283">
        <v>6.48</v>
      </c>
      <c r="H6427" s="1283"/>
      <c r="I6427" s="1283"/>
      <c r="J6427" s="1283"/>
      <c r="K6427" s="1283"/>
      <c r="L6427" s="1283"/>
      <c r="M6427" s="1283"/>
      <c r="N6427" s="1283"/>
      <c r="O6427" s="1283"/>
      <c r="P6427" s="1283">
        <v>6.48</v>
      </c>
      <c r="R6427" s="1067"/>
      <c r="Z6427" s="21"/>
      <c r="AH6427"/>
    </row>
    <row r="6428" spans="1:34" ht="11.25" customHeight="1">
      <c r="A6428"/>
      <c r="B6428" s="1281" t="s">
        <v>22</v>
      </c>
      <c r="C6428" s="1282">
        <v>79</v>
      </c>
      <c r="D6428" s="1341" t="str">
        <f t="shared" si="114"/>
        <v>NJ0079</v>
      </c>
      <c r="E6428" s="1514" t="s">
        <v>121</v>
      </c>
      <c r="F6428" s="1390">
        <v>934</v>
      </c>
      <c r="G6428" s="1283">
        <v>3.87</v>
      </c>
      <c r="H6428" s="1283"/>
      <c r="I6428" s="1283"/>
      <c r="J6428" s="1283"/>
      <c r="K6428" s="1283"/>
      <c r="L6428" s="1283"/>
      <c r="M6428" s="1283"/>
      <c r="N6428" s="1283"/>
      <c r="O6428" s="1283"/>
      <c r="P6428" s="1283">
        <v>3.87</v>
      </c>
      <c r="R6428" s="1067"/>
      <c r="Z6428" s="21"/>
      <c r="AH6428"/>
    </row>
    <row r="6429" spans="1:34" ht="11.25" customHeight="1">
      <c r="A6429"/>
      <c r="B6429" s="1281" t="s">
        <v>22</v>
      </c>
      <c r="C6429" s="1282">
        <v>81</v>
      </c>
      <c r="D6429" s="1341" t="str">
        <f t="shared" si="114"/>
        <v>NJ0081</v>
      </c>
      <c r="E6429" s="1514" t="s">
        <v>122</v>
      </c>
      <c r="F6429" s="1390">
        <v>950</v>
      </c>
      <c r="G6429" s="1283">
        <v>4.41</v>
      </c>
      <c r="H6429" s="1283"/>
      <c r="I6429" s="1283"/>
      <c r="J6429" s="1283"/>
      <c r="K6429" s="1283"/>
      <c r="L6429" s="1283"/>
      <c r="M6429" s="1283"/>
      <c r="N6429" s="1283"/>
      <c r="O6429" s="1283"/>
      <c r="P6429" s="1283">
        <v>4.41</v>
      </c>
      <c r="R6429" s="1067"/>
      <c r="Z6429" s="21"/>
      <c r="AH6429"/>
    </row>
    <row r="6430" spans="1:34" ht="11.25" customHeight="1">
      <c r="A6430"/>
      <c r="B6430" s="1281" t="s">
        <v>22</v>
      </c>
      <c r="C6430" s="1282">
        <v>82</v>
      </c>
      <c r="D6430" s="1341" t="str">
        <f t="shared" si="114"/>
        <v>NJ0082</v>
      </c>
      <c r="E6430" s="1514" t="s">
        <v>122</v>
      </c>
      <c r="F6430" s="1390">
        <v>950</v>
      </c>
      <c r="G6430" s="1283">
        <v>10.220000000000001</v>
      </c>
      <c r="H6430" s="1283"/>
      <c r="I6430" s="1283"/>
      <c r="J6430" s="1283"/>
      <c r="K6430" s="1283"/>
      <c r="L6430" s="1283"/>
      <c r="M6430" s="1283"/>
      <c r="N6430" s="1283"/>
      <c r="O6430" s="1283"/>
      <c r="P6430" s="1283">
        <v>10.220000000000001</v>
      </c>
      <c r="R6430" s="1067"/>
      <c r="Z6430" s="21"/>
      <c r="AH6430"/>
    </row>
    <row r="6431" spans="1:34" ht="11.25" customHeight="1">
      <c r="A6431"/>
      <c r="B6431" s="1281" t="s">
        <v>22</v>
      </c>
      <c r="C6431" s="1282">
        <v>83</v>
      </c>
      <c r="D6431" s="1341" t="str">
        <f t="shared" si="114"/>
        <v>NJ0083</v>
      </c>
      <c r="E6431" s="1514" t="s">
        <v>122</v>
      </c>
      <c r="F6431" s="1390">
        <v>950</v>
      </c>
      <c r="G6431" s="1283">
        <v>9.84</v>
      </c>
      <c r="H6431" s="1283"/>
      <c r="I6431" s="1283"/>
      <c r="J6431" s="1283"/>
      <c r="K6431" s="1283"/>
      <c r="L6431" s="1283"/>
      <c r="M6431" s="1283"/>
      <c r="N6431" s="1283"/>
      <c r="O6431" s="1283"/>
      <c r="P6431" s="1283">
        <v>9.84</v>
      </c>
      <c r="R6431" s="1067"/>
      <c r="Z6431" s="21"/>
      <c r="AH6431"/>
    </row>
    <row r="6432" spans="1:34" ht="11.25" customHeight="1">
      <c r="A6432"/>
      <c r="B6432" s="1281" t="s">
        <v>22</v>
      </c>
      <c r="C6432" s="1282">
        <v>84</v>
      </c>
      <c r="D6432" s="1341" t="str">
        <f t="shared" si="114"/>
        <v>NJ0084</v>
      </c>
      <c r="E6432" s="1514" t="s">
        <v>123</v>
      </c>
      <c r="F6432" s="1390">
        <v>950</v>
      </c>
      <c r="G6432" s="1283">
        <v>9.16</v>
      </c>
      <c r="H6432" s="1283"/>
      <c r="I6432" s="1283"/>
      <c r="J6432" s="1283"/>
      <c r="K6432" s="1283"/>
      <c r="L6432" s="1283"/>
      <c r="M6432" s="1283"/>
      <c r="N6432" s="1283"/>
      <c r="O6432" s="1283"/>
      <c r="P6432" s="1283">
        <v>9.16</v>
      </c>
      <c r="R6432" s="1067"/>
      <c r="Z6432" s="21"/>
      <c r="AH6432"/>
    </row>
    <row r="6433" spans="1:34" ht="11.25" customHeight="1">
      <c r="A6433"/>
      <c r="B6433" s="1281" t="s">
        <v>22</v>
      </c>
      <c r="C6433" s="1282">
        <v>85</v>
      </c>
      <c r="D6433" s="1341" t="str">
        <f t="shared" si="114"/>
        <v>NJ0085</v>
      </c>
      <c r="E6433" s="1514" t="s">
        <v>121</v>
      </c>
      <c r="F6433" s="1390">
        <v>950</v>
      </c>
      <c r="G6433" s="1283">
        <v>7.86</v>
      </c>
      <c r="H6433" s="1283"/>
      <c r="I6433" s="1283"/>
      <c r="J6433" s="1283"/>
      <c r="K6433" s="1283"/>
      <c r="L6433" s="1283"/>
      <c r="M6433" s="1283"/>
      <c r="N6433" s="1283"/>
      <c r="O6433" s="1283"/>
      <c r="P6433" s="1283">
        <v>7.86</v>
      </c>
      <c r="R6433" s="1067"/>
      <c r="Z6433" s="21"/>
      <c r="AH6433"/>
    </row>
    <row r="6434" spans="1:34" ht="11.25" customHeight="1">
      <c r="A6434"/>
      <c r="B6434" s="1281" t="s">
        <v>22</v>
      </c>
      <c r="C6434" s="1282">
        <v>86</v>
      </c>
      <c r="D6434" s="1341" t="str">
        <f t="shared" si="114"/>
        <v>NJ0086</v>
      </c>
      <c r="E6434" s="1514" t="s">
        <v>121</v>
      </c>
      <c r="F6434" s="1390">
        <v>912</v>
      </c>
      <c r="G6434" s="1283">
        <v>3.76</v>
      </c>
      <c r="H6434" s="1283"/>
      <c r="I6434" s="1283"/>
      <c r="J6434" s="1283"/>
      <c r="K6434" s="1283"/>
      <c r="L6434" s="1283"/>
      <c r="M6434" s="1283"/>
      <c r="N6434" s="1283"/>
      <c r="O6434" s="1283"/>
      <c r="P6434" s="1283">
        <v>3.76</v>
      </c>
      <c r="R6434" s="1067"/>
      <c r="Z6434" s="21"/>
      <c r="AH6434"/>
    </row>
    <row r="6435" spans="1:34" ht="11.25" customHeight="1">
      <c r="A6435"/>
      <c r="B6435" s="1281" t="s">
        <v>22</v>
      </c>
      <c r="C6435" s="1282">
        <v>89</v>
      </c>
      <c r="D6435" s="1341" t="str">
        <f t="shared" si="114"/>
        <v>NJ0089</v>
      </c>
      <c r="E6435" s="1514" t="s">
        <v>121</v>
      </c>
      <c r="F6435" s="1390">
        <v>950</v>
      </c>
      <c r="G6435" s="1283">
        <v>6.77</v>
      </c>
      <c r="H6435" s="1283"/>
      <c r="I6435" s="1283"/>
      <c r="J6435" s="1283"/>
      <c r="K6435" s="1283"/>
      <c r="L6435" s="1283"/>
      <c r="M6435" s="1283"/>
      <c r="N6435" s="1283"/>
      <c r="O6435" s="1283"/>
      <c r="P6435" s="1283">
        <v>6.77</v>
      </c>
      <c r="R6435" s="1067"/>
      <c r="Z6435" s="21"/>
      <c r="AH6435"/>
    </row>
    <row r="6436" spans="1:34" ht="11.25" customHeight="1">
      <c r="A6436"/>
      <c r="B6436" s="1281" t="s">
        <v>22</v>
      </c>
      <c r="C6436" s="1282">
        <v>106</v>
      </c>
      <c r="D6436" s="1341" t="str">
        <f t="shared" si="114"/>
        <v>NJ0106</v>
      </c>
      <c r="E6436" s="1514" t="s">
        <v>124</v>
      </c>
      <c r="F6436" s="1390">
        <v>950</v>
      </c>
      <c r="G6436" s="1283">
        <v>21.31</v>
      </c>
      <c r="H6436" s="1283"/>
      <c r="I6436" s="1283"/>
      <c r="J6436" s="1283"/>
      <c r="K6436" s="1283"/>
      <c r="L6436" s="1283"/>
      <c r="M6436" s="1283"/>
      <c r="N6436" s="1283"/>
      <c r="O6436" s="1283"/>
      <c r="P6436" s="1283">
        <v>21.31</v>
      </c>
      <c r="R6436" s="1067"/>
      <c r="Z6436" s="21"/>
      <c r="AH6436"/>
    </row>
    <row r="6437" spans="1:34" ht="11.25" customHeight="1">
      <c r="A6437"/>
      <c r="B6437" s="1281" t="s">
        <v>22</v>
      </c>
      <c r="C6437" s="1282">
        <v>700</v>
      </c>
      <c r="D6437" s="1341" t="str">
        <f t="shared" si="114"/>
        <v>NJ0700</v>
      </c>
      <c r="E6437" s="1514" t="s">
        <v>121</v>
      </c>
      <c r="F6437" s="1390">
        <v>866</v>
      </c>
      <c r="G6437" s="1283">
        <v>3.53</v>
      </c>
      <c r="H6437" s="1283"/>
      <c r="I6437" s="1283"/>
      <c r="J6437" s="1283"/>
      <c r="K6437" s="1283"/>
      <c r="L6437" s="1283"/>
      <c r="M6437" s="1283"/>
      <c r="N6437" s="1283"/>
      <c r="O6437" s="1283"/>
      <c r="P6437" s="1283">
        <v>3.53</v>
      </c>
      <c r="R6437" s="1067"/>
      <c r="Z6437" s="21"/>
      <c r="AH6437"/>
    </row>
    <row r="6438" spans="1:34" ht="11.25" customHeight="1">
      <c r="A6438"/>
      <c r="B6438" s="1281" t="s">
        <v>22</v>
      </c>
      <c r="C6438" s="1282">
        <v>910</v>
      </c>
      <c r="D6438" s="1341" t="str">
        <f t="shared" si="114"/>
        <v>NJ0910</v>
      </c>
      <c r="E6438" s="1514" t="s">
        <v>122</v>
      </c>
      <c r="F6438" s="1390">
        <v>161</v>
      </c>
      <c r="G6438" s="1283">
        <v>1</v>
      </c>
      <c r="H6438" s="1283"/>
      <c r="I6438" s="1283"/>
      <c r="J6438" s="1283"/>
      <c r="K6438" s="1283"/>
      <c r="L6438" s="1283"/>
      <c r="M6438" s="1283"/>
      <c r="N6438" s="1283"/>
      <c r="O6438" s="1283"/>
      <c r="P6438" s="1283">
        <v>1</v>
      </c>
      <c r="R6438" s="1067"/>
      <c r="Z6438" s="21"/>
      <c r="AH6438"/>
    </row>
    <row r="6439" spans="1:34" ht="11.25" customHeight="1">
      <c r="A6439"/>
      <c r="B6439" s="1281" t="s">
        <v>22</v>
      </c>
      <c r="C6439" s="1282">
        <v>913</v>
      </c>
      <c r="D6439" s="1341" t="str">
        <f t="shared" si="114"/>
        <v>NJ0913</v>
      </c>
      <c r="E6439" s="1514" t="s">
        <v>122</v>
      </c>
      <c r="F6439" s="1390">
        <v>221</v>
      </c>
      <c r="G6439" s="1283">
        <v>60</v>
      </c>
      <c r="H6439" s="1283"/>
      <c r="I6439" s="1283"/>
      <c r="J6439" s="1283"/>
      <c r="K6439" s="1283"/>
      <c r="L6439" s="1283"/>
      <c r="M6439" s="1283"/>
      <c r="N6439" s="1283"/>
      <c r="O6439" s="1283"/>
      <c r="P6439" s="1283">
        <v>60</v>
      </c>
      <c r="R6439" s="1067"/>
      <c r="Z6439" s="21"/>
      <c r="AH6439"/>
    </row>
    <row r="6440" spans="1:34" ht="11.25" customHeight="1">
      <c r="A6440"/>
      <c r="B6440" s="1281" t="s">
        <v>22</v>
      </c>
      <c r="C6440" s="1282">
        <v>917</v>
      </c>
      <c r="D6440" s="1341" t="str">
        <f t="shared" si="114"/>
        <v>NJ0917</v>
      </c>
      <c r="E6440" s="1514" t="s">
        <v>121</v>
      </c>
      <c r="F6440" s="1390">
        <v>950</v>
      </c>
      <c r="G6440" s="1283">
        <v>9.2799999999999994</v>
      </c>
      <c r="H6440" s="1283"/>
      <c r="I6440" s="1283"/>
      <c r="J6440" s="1283"/>
      <c r="K6440" s="1283"/>
      <c r="L6440" s="1283"/>
      <c r="M6440" s="1283"/>
      <c r="N6440" s="1283"/>
      <c r="O6440" s="1283"/>
      <c r="P6440" s="1283">
        <v>9.2799999999999994</v>
      </c>
      <c r="R6440" s="1067"/>
      <c r="Z6440" s="21"/>
      <c r="AH6440"/>
    </row>
    <row r="6441" spans="1:34" ht="11.25" customHeight="1">
      <c r="A6441"/>
      <c r="B6441" s="1281" t="s">
        <v>22</v>
      </c>
      <c r="C6441" s="1282">
        <v>1320</v>
      </c>
      <c r="D6441" s="1341" t="str">
        <f t="shared" si="114"/>
        <v>NJ1320</v>
      </c>
      <c r="E6441" s="1514" t="s">
        <v>122</v>
      </c>
      <c r="F6441" s="1390">
        <v>556</v>
      </c>
      <c r="G6441" s="1283">
        <v>1.98</v>
      </c>
      <c r="H6441" s="1283"/>
      <c r="I6441" s="1283"/>
      <c r="J6441" s="1283"/>
      <c r="K6441" s="1283"/>
      <c r="L6441" s="1283"/>
      <c r="M6441" s="1283"/>
      <c r="N6441" s="1283"/>
      <c r="O6441" s="1283"/>
      <c r="P6441" s="1283">
        <v>1.98</v>
      </c>
      <c r="R6441" s="1067"/>
      <c r="Z6441" s="21"/>
      <c r="AH6441"/>
    </row>
    <row r="6442" spans="1:34" ht="11.25" customHeight="1">
      <c r="A6442"/>
      <c r="B6442" s="1281" t="s">
        <v>22</v>
      </c>
      <c r="C6442" s="1282">
        <v>1438</v>
      </c>
      <c r="D6442" s="1341" t="str">
        <f t="shared" si="114"/>
        <v>NJ1438</v>
      </c>
      <c r="E6442" s="1514" t="s">
        <v>123</v>
      </c>
      <c r="F6442" s="1390">
        <v>950</v>
      </c>
      <c r="G6442" s="1283">
        <v>11.81</v>
      </c>
      <c r="H6442" s="1283"/>
      <c r="I6442" s="1283"/>
      <c r="J6442" s="1283"/>
      <c r="K6442" s="1283"/>
      <c r="L6442" s="1283"/>
      <c r="M6442" s="1283"/>
      <c r="N6442" s="1283"/>
      <c r="O6442" s="1283"/>
      <c r="P6442" s="1283">
        <v>11.81</v>
      </c>
      <c r="R6442" s="1067"/>
      <c r="Z6442" s="21"/>
      <c r="AH6442"/>
    </row>
    <row r="6443" spans="1:34" ht="11.25" customHeight="1">
      <c r="A6443"/>
      <c r="B6443" s="1281" t="s">
        <v>22</v>
      </c>
      <c r="C6443" s="1282">
        <v>1452</v>
      </c>
      <c r="D6443" s="1341" t="str">
        <f t="shared" si="114"/>
        <v>NJ1452</v>
      </c>
      <c r="E6443" s="1514" t="s">
        <v>122</v>
      </c>
      <c r="F6443" s="1390">
        <v>950</v>
      </c>
      <c r="G6443" s="1283">
        <v>7.62</v>
      </c>
      <c r="H6443" s="1283"/>
      <c r="I6443" s="1283"/>
      <c r="J6443" s="1283"/>
      <c r="K6443" s="1283"/>
      <c r="L6443" s="1283"/>
      <c r="M6443" s="1283"/>
      <c r="N6443" s="1283"/>
      <c r="O6443" s="1283"/>
      <c r="P6443" s="1283">
        <v>7.62</v>
      </c>
      <c r="R6443" s="1067"/>
      <c r="Z6443" s="21"/>
      <c r="AH6443"/>
    </row>
    <row r="6444" spans="1:34" ht="11.25" customHeight="1">
      <c r="A6444"/>
      <c r="B6444" s="1281" t="s">
        <v>22</v>
      </c>
      <c r="C6444" s="1282">
        <v>1463</v>
      </c>
      <c r="D6444" s="1341" t="str">
        <f t="shared" si="114"/>
        <v>NJ1463</v>
      </c>
      <c r="E6444" s="1514" t="s">
        <v>123</v>
      </c>
      <c r="F6444" s="1390">
        <v>950</v>
      </c>
      <c r="G6444" s="1283">
        <v>12.15</v>
      </c>
      <c r="H6444" s="1283"/>
      <c r="I6444" s="1283"/>
      <c r="J6444" s="1283"/>
      <c r="K6444" s="1283"/>
      <c r="L6444" s="1283"/>
      <c r="M6444" s="1283"/>
      <c r="N6444" s="1283"/>
      <c r="O6444" s="1283"/>
      <c r="P6444" s="1283">
        <v>12.15</v>
      </c>
      <c r="R6444" s="1067"/>
      <c r="Z6444" s="21"/>
      <c r="AH6444"/>
    </row>
    <row r="6445" spans="1:34" ht="11.25" customHeight="1">
      <c r="A6445"/>
      <c r="B6445" s="1281" t="s">
        <v>22</v>
      </c>
      <c r="C6445" s="1282">
        <v>1624</v>
      </c>
      <c r="D6445" s="1341" t="str">
        <f t="shared" si="114"/>
        <v>NJ1624</v>
      </c>
      <c r="E6445" s="1514" t="s">
        <v>123</v>
      </c>
      <c r="F6445" s="1390">
        <v>950</v>
      </c>
      <c r="G6445" s="1283">
        <v>5.56</v>
      </c>
      <c r="H6445" s="1283"/>
      <c r="I6445" s="1283"/>
      <c r="J6445" s="1283"/>
      <c r="K6445" s="1283"/>
      <c r="L6445" s="1283"/>
      <c r="M6445" s="1283"/>
      <c r="N6445" s="1283"/>
      <c r="O6445" s="1283"/>
      <c r="P6445" s="1283">
        <v>5.56</v>
      </c>
      <c r="R6445" s="1067"/>
      <c r="Z6445" s="21"/>
      <c r="AH6445"/>
    </row>
    <row r="6446" spans="1:34" ht="11.25" customHeight="1">
      <c r="A6446"/>
      <c r="B6446" s="1281" t="s">
        <v>22</v>
      </c>
      <c r="C6446" s="1282">
        <v>1699</v>
      </c>
      <c r="D6446" s="1341" t="str">
        <f t="shared" si="114"/>
        <v>NJ1699</v>
      </c>
      <c r="E6446" s="1514" t="s">
        <v>122</v>
      </c>
      <c r="F6446" s="1390">
        <v>950</v>
      </c>
      <c r="G6446" s="1283">
        <v>4.5599999999999996</v>
      </c>
      <c r="H6446" s="1283"/>
      <c r="I6446" s="1283"/>
      <c r="J6446" s="1283"/>
      <c r="K6446" s="1283"/>
      <c r="L6446" s="1283"/>
      <c r="M6446" s="1283"/>
      <c r="N6446" s="1283"/>
      <c r="O6446" s="1283"/>
      <c r="P6446" s="1283">
        <v>4.5599999999999996</v>
      </c>
      <c r="R6446" s="1067"/>
      <c r="Z6446" s="21"/>
      <c r="AH6446"/>
    </row>
    <row r="6447" spans="1:34" ht="11.25" customHeight="1">
      <c r="A6447"/>
      <c r="B6447" s="1281" t="s">
        <v>22</v>
      </c>
      <c r="C6447" s="1282">
        <v>1701</v>
      </c>
      <c r="D6447" s="1341" t="str">
        <f t="shared" si="114"/>
        <v>NJ1701</v>
      </c>
      <c r="E6447" s="1514" t="s">
        <v>123</v>
      </c>
      <c r="F6447" s="1390">
        <v>950</v>
      </c>
      <c r="G6447" s="1283">
        <v>7.5</v>
      </c>
      <c r="H6447" s="1283"/>
      <c r="I6447" s="1283"/>
      <c r="J6447" s="1283"/>
      <c r="K6447" s="1283"/>
      <c r="L6447" s="1283"/>
      <c r="M6447" s="1283"/>
      <c r="N6447" s="1283"/>
      <c r="O6447" s="1283"/>
      <c r="P6447" s="1283">
        <v>7.5</v>
      </c>
      <c r="R6447" s="1067"/>
      <c r="Z6447" s="21"/>
      <c r="AH6447"/>
    </row>
    <row r="6448" spans="1:34" ht="11.25" customHeight="1">
      <c r="A6448"/>
      <c r="B6448" s="1281" t="s">
        <v>22</v>
      </c>
      <c r="C6448" s="1282">
        <v>1710</v>
      </c>
      <c r="D6448" s="1341" t="str">
        <f t="shared" si="114"/>
        <v>NJ1710</v>
      </c>
      <c r="E6448" s="1514" t="s">
        <v>123</v>
      </c>
      <c r="F6448" s="1390">
        <v>950</v>
      </c>
      <c r="G6448" s="1283">
        <v>9.59</v>
      </c>
      <c r="H6448" s="1283"/>
      <c r="I6448" s="1283"/>
      <c r="J6448" s="1283"/>
      <c r="K6448" s="1283"/>
      <c r="L6448" s="1283"/>
      <c r="M6448" s="1283"/>
      <c r="N6448" s="1283"/>
      <c r="O6448" s="1283"/>
      <c r="P6448" s="1283">
        <v>9.59</v>
      </c>
      <c r="R6448" s="1067"/>
      <c r="Z6448" s="21"/>
      <c r="AH6448"/>
    </row>
    <row r="6449" spans="1:34" ht="11.25" customHeight="1">
      <c r="A6449"/>
      <c r="B6449" s="1281" t="s">
        <v>22</v>
      </c>
      <c r="C6449" s="1282">
        <v>1741</v>
      </c>
      <c r="D6449" s="1341" t="str">
        <f t="shared" si="114"/>
        <v>NJ1741</v>
      </c>
      <c r="E6449" s="1514" t="s">
        <v>122</v>
      </c>
      <c r="F6449" s="1390">
        <v>880</v>
      </c>
      <c r="G6449" s="1283">
        <v>3.6</v>
      </c>
      <c r="H6449" s="1283"/>
      <c r="I6449" s="1283"/>
      <c r="J6449" s="1283"/>
      <c r="K6449" s="1283"/>
      <c r="L6449" s="1283"/>
      <c r="M6449" s="1283"/>
      <c r="N6449" s="1283"/>
      <c r="O6449" s="1283"/>
      <c r="P6449" s="1283">
        <v>3.6</v>
      </c>
      <c r="R6449" s="1067"/>
      <c r="Z6449" s="21"/>
      <c r="AH6449"/>
    </row>
    <row r="6450" spans="1:34" ht="11.25" customHeight="1">
      <c r="A6450"/>
      <c r="B6450" s="1281" t="s">
        <v>22</v>
      </c>
      <c r="C6450" s="1282">
        <v>1747</v>
      </c>
      <c r="D6450" s="1341" t="str">
        <f t="shared" si="114"/>
        <v>NJ1747</v>
      </c>
      <c r="E6450" s="1514" t="s">
        <v>123</v>
      </c>
      <c r="F6450" s="1390">
        <v>806</v>
      </c>
      <c r="G6450" s="1283">
        <v>3.23</v>
      </c>
      <c r="H6450" s="1283"/>
      <c r="I6450" s="1283"/>
      <c r="J6450" s="1283"/>
      <c r="K6450" s="1283"/>
      <c r="L6450" s="1283"/>
      <c r="M6450" s="1283"/>
      <c r="N6450" s="1283"/>
      <c r="O6450" s="1283"/>
      <c r="P6450" s="1283">
        <v>3.23</v>
      </c>
      <c r="R6450" s="1067"/>
      <c r="Z6450" s="21"/>
      <c r="AH6450"/>
    </row>
    <row r="6451" spans="1:34" ht="11.25" customHeight="1">
      <c r="A6451"/>
      <c r="B6451" s="1281" t="s">
        <v>22</v>
      </c>
      <c r="C6451" s="1282">
        <v>1754</v>
      </c>
      <c r="D6451" s="1341" t="str">
        <f t="shared" si="114"/>
        <v>NJ1754</v>
      </c>
      <c r="E6451" s="1514" t="s">
        <v>123</v>
      </c>
      <c r="F6451" s="1390">
        <v>950</v>
      </c>
      <c r="G6451" s="1283">
        <v>5.91</v>
      </c>
      <c r="H6451" s="1283"/>
      <c r="I6451" s="1283"/>
      <c r="J6451" s="1283"/>
      <c r="K6451" s="1283"/>
      <c r="L6451" s="1283"/>
      <c r="M6451" s="1283"/>
      <c r="N6451" s="1283"/>
      <c r="O6451" s="1283"/>
      <c r="P6451" s="1283">
        <v>5.91</v>
      </c>
      <c r="R6451" s="1067"/>
      <c r="Z6451" s="21"/>
      <c r="AH6451"/>
    </row>
    <row r="6452" spans="1:34" ht="11.25" customHeight="1">
      <c r="A6452"/>
      <c r="B6452" s="1281" t="s">
        <v>22</v>
      </c>
      <c r="C6452" s="1282">
        <v>1814</v>
      </c>
      <c r="D6452" s="1341" t="str">
        <f t="shared" si="114"/>
        <v>NJ1814</v>
      </c>
      <c r="E6452" s="1514" t="s">
        <v>123</v>
      </c>
      <c r="F6452" s="1390">
        <v>950</v>
      </c>
      <c r="G6452" s="1283">
        <v>16.5</v>
      </c>
      <c r="H6452" s="1283"/>
      <c r="I6452" s="1283"/>
      <c r="J6452" s="1283"/>
      <c r="K6452" s="1283"/>
      <c r="L6452" s="1283"/>
      <c r="M6452" s="1283"/>
      <c r="N6452" s="1283"/>
      <c r="O6452" s="1283"/>
      <c r="P6452" s="1283">
        <v>16.5</v>
      </c>
      <c r="R6452" s="1067"/>
      <c r="Z6452" s="21"/>
      <c r="AH6452"/>
    </row>
    <row r="6453" spans="1:34" ht="11.25" customHeight="1">
      <c r="A6453"/>
      <c r="B6453" s="1281" t="s">
        <v>22</v>
      </c>
      <c r="C6453" s="1282">
        <v>1853</v>
      </c>
      <c r="D6453" s="1341" t="str">
        <f t="shared" si="114"/>
        <v>NJ1853</v>
      </c>
      <c r="E6453" s="1514" t="s">
        <v>123</v>
      </c>
      <c r="F6453" s="1390">
        <v>950</v>
      </c>
      <c r="G6453" s="1283">
        <v>6.98</v>
      </c>
      <c r="H6453" s="1283"/>
      <c r="I6453" s="1283"/>
      <c r="J6453" s="1283"/>
      <c r="K6453" s="1283"/>
      <c r="L6453" s="1283"/>
      <c r="M6453" s="1283"/>
      <c r="N6453" s="1283"/>
      <c r="O6453" s="1283"/>
      <c r="P6453" s="1283">
        <v>6.98</v>
      </c>
      <c r="R6453" s="1067"/>
      <c r="Z6453" s="21"/>
      <c r="AH6453"/>
    </row>
    <row r="6454" spans="1:34" ht="11.25" customHeight="1">
      <c r="A6454"/>
      <c r="B6454" s="1281" t="s">
        <v>22</v>
      </c>
      <c r="C6454" s="1282">
        <v>1924</v>
      </c>
      <c r="D6454" s="1341" t="str">
        <f t="shared" si="114"/>
        <v>NJ1924</v>
      </c>
      <c r="E6454" s="1514" t="s">
        <v>124</v>
      </c>
      <c r="F6454" s="1390">
        <v>840</v>
      </c>
      <c r="G6454" s="1283">
        <v>3.4</v>
      </c>
      <c r="H6454" s="1283"/>
      <c r="I6454" s="1283"/>
      <c r="J6454" s="1283"/>
      <c r="K6454" s="1283"/>
      <c r="L6454" s="1283"/>
      <c r="M6454" s="1283"/>
      <c r="N6454" s="1283"/>
      <c r="O6454" s="1283"/>
      <c r="P6454" s="1283">
        <v>3.4</v>
      </c>
      <c r="R6454" s="1067"/>
      <c r="Z6454" s="21"/>
      <c r="AH6454"/>
    </row>
    <row r="6455" spans="1:34" ht="11.25" customHeight="1">
      <c r="A6455"/>
      <c r="B6455" s="1281" t="s">
        <v>22</v>
      </c>
      <c r="C6455" s="1282">
        <v>1925</v>
      </c>
      <c r="D6455" s="1341" t="str">
        <f t="shared" si="114"/>
        <v>NJ1925</v>
      </c>
      <c r="E6455" s="1514" t="s">
        <v>123</v>
      </c>
      <c r="F6455" s="1390">
        <v>950</v>
      </c>
      <c r="G6455" s="1283">
        <v>9.98</v>
      </c>
      <c r="H6455" s="1283"/>
      <c r="I6455" s="1283"/>
      <c r="J6455" s="1283"/>
      <c r="K6455" s="1283"/>
      <c r="L6455" s="1283"/>
      <c r="M6455" s="1283"/>
      <c r="N6455" s="1283"/>
      <c r="O6455" s="1283"/>
      <c r="P6455" s="1283">
        <v>9.98</v>
      </c>
      <c r="R6455" s="1067"/>
      <c r="Z6455" s="21"/>
      <c r="AH6455"/>
    </row>
    <row r="6456" spans="1:34" ht="11.25" customHeight="1">
      <c r="A6456"/>
      <c r="B6456" s="1281" t="s">
        <v>22</v>
      </c>
      <c r="C6456" s="1282">
        <v>1937</v>
      </c>
      <c r="D6456" s="1341" t="str">
        <f t="shared" si="114"/>
        <v>NJ1937</v>
      </c>
      <c r="E6456" s="1514" t="s">
        <v>123</v>
      </c>
      <c r="F6456" s="1390">
        <v>950</v>
      </c>
      <c r="G6456" s="1283">
        <v>7.55</v>
      </c>
      <c r="H6456" s="1283"/>
      <c r="I6456" s="1283"/>
      <c r="J6456" s="1283"/>
      <c r="K6456" s="1283"/>
      <c r="L6456" s="1283"/>
      <c r="M6456" s="1283"/>
      <c r="N6456" s="1283"/>
      <c r="O6456" s="1283"/>
      <c r="P6456" s="1283">
        <v>7.55</v>
      </c>
      <c r="R6456" s="1067"/>
      <c r="Z6456" s="21"/>
      <c r="AH6456"/>
    </row>
    <row r="6457" spans="1:34" ht="11.25" customHeight="1">
      <c r="A6457"/>
      <c r="B6457" s="1281" t="s">
        <v>22</v>
      </c>
      <c r="C6457" s="1282">
        <v>2002</v>
      </c>
      <c r="D6457" s="1341" t="str">
        <f t="shared" si="114"/>
        <v>NJ2002</v>
      </c>
      <c r="E6457" s="1514" t="s">
        <v>125</v>
      </c>
      <c r="F6457" s="1390">
        <v>950</v>
      </c>
      <c r="G6457" s="1283">
        <v>7.05</v>
      </c>
      <c r="H6457" s="1283"/>
      <c r="I6457" s="1283"/>
      <c r="J6457" s="1283"/>
      <c r="K6457" s="1283"/>
      <c r="L6457" s="1283"/>
      <c r="M6457" s="1283"/>
      <c r="N6457" s="1283"/>
      <c r="O6457" s="1283"/>
      <c r="P6457" s="1283">
        <v>7.05</v>
      </c>
      <c r="R6457" s="1067"/>
      <c r="Z6457" s="21"/>
      <c r="AH6457"/>
    </row>
    <row r="6458" spans="1:34" ht="11.25" customHeight="1">
      <c r="A6458"/>
      <c r="B6458" s="1281" t="s">
        <v>22</v>
      </c>
      <c r="C6458" s="1282">
        <v>2003</v>
      </c>
      <c r="D6458" s="1341" t="str">
        <f t="shared" si="114"/>
        <v>NJ2003</v>
      </c>
      <c r="E6458" s="1514" t="s">
        <v>121</v>
      </c>
      <c r="F6458" s="1390">
        <v>950</v>
      </c>
      <c r="G6458" s="1283">
        <v>6.95</v>
      </c>
      <c r="H6458" s="1283"/>
      <c r="I6458" s="1283"/>
      <c r="J6458" s="1283"/>
      <c r="K6458" s="1283"/>
      <c r="L6458" s="1283"/>
      <c r="M6458" s="1283"/>
      <c r="N6458" s="1283"/>
      <c r="O6458" s="1283"/>
      <c r="P6458" s="1283">
        <v>6.95</v>
      </c>
      <c r="R6458" s="1067"/>
      <c r="Z6458" s="21"/>
      <c r="AH6458"/>
    </row>
    <row r="6459" spans="1:34" ht="11.25" customHeight="1">
      <c r="A6459"/>
      <c r="B6459" s="1281" t="s">
        <v>22</v>
      </c>
      <c r="C6459" s="1282">
        <v>2014</v>
      </c>
      <c r="D6459" s="1341" t="str">
        <f t="shared" si="114"/>
        <v>NJ2014</v>
      </c>
      <c r="E6459" s="1514" t="s">
        <v>123</v>
      </c>
      <c r="F6459" s="1390">
        <v>950</v>
      </c>
      <c r="G6459" s="1283">
        <v>6.78</v>
      </c>
      <c r="H6459" s="1283"/>
      <c r="I6459" s="1283"/>
      <c r="J6459" s="1283"/>
      <c r="K6459" s="1283"/>
      <c r="L6459" s="1283"/>
      <c r="M6459" s="1283"/>
      <c r="N6459" s="1283"/>
      <c r="O6459" s="1283"/>
      <c r="P6459" s="1283">
        <v>6.78</v>
      </c>
      <c r="R6459" s="1067"/>
      <c r="Z6459" s="21"/>
      <c r="AH6459"/>
    </row>
    <row r="6460" spans="1:34" ht="11.25" customHeight="1">
      <c r="A6460"/>
      <c r="B6460" s="1281" t="s">
        <v>22</v>
      </c>
      <c r="C6460" s="1282">
        <v>2039</v>
      </c>
      <c r="D6460" s="1341" t="str">
        <f t="shared" si="114"/>
        <v>NJ2039</v>
      </c>
      <c r="E6460" s="1514" t="s">
        <v>121</v>
      </c>
      <c r="F6460" s="1390">
        <v>950</v>
      </c>
      <c r="G6460" s="1283">
        <v>7.48</v>
      </c>
      <c r="H6460" s="1283"/>
      <c r="I6460" s="1283"/>
      <c r="J6460" s="1283"/>
      <c r="K6460" s="1283"/>
      <c r="L6460" s="1283"/>
      <c r="M6460" s="1283"/>
      <c r="N6460" s="1283"/>
      <c r="O6460" s="1283"/>
      <c r="P6460" s="1283">
        <v>7.48</v>
      </c>
      <c r="R6460" s="1067"/>
      <c r="Z6460" s="21"/>
      <c r="AH6460"/>
    </row>
    <row r="6461" spans="1:34" ht="11.25" customHeight="1">
      <c r="A6461"/>
      <c r="B6461" s="1281" t="s">
        <v>22</v>
      </c>
      <c r="C6461" s="1282">
        <v>2041</v>
      </c>
      <c r="D6461" s="1341" t="str">
        <f t="shared" si="114"/>
        <v>NJ2041</v>
      </c>
      <c r="E6461" s="1514" t="s">
        <v>121</v>
      </c>
      <c r="F6461" s="1390">
        <v>950</v>
      </c>
      <c r="G6461" s="1283">
        <v>5.13</v>
      </c>
      <c r="H6461" s="1283"/>
      <c r="I6461" s="1283"/>
      <c r="J6461" s="1283"/>
      <c r="K6461" s="1283"/>
      <c r="L6461" s="1283"/>
      <c r="M6461" s="1283"/>
      <c r="N6461" s="1283"/>
      <c r="O6461" s="1283"/>
      <c r="P6461" s="1283">
        <v>5.13</v>
      </c>
      <c r="R6461" s="1067"/>
      <c r="Z6461" s="21"/>
      <c r="AH6461"/>
    </row>
    <row r="6462" spans="1:34" ht="11.25" customHeight="1">
      <c r="A6462"/>
      <c r="B6462" s="1281" t="s">
        <v>22</v>
      </c>
      <c r="C6462" s="1282">
        <v>2070</v>
      </c>
      <c r="D6462" s="1341" t="str">
        <f t="shared" si="114"/>
        <v>NJ2070</v>
      </c>
      <c r="E6462" s="1514" t="s">
        <v>121</v>
      </c>
      <c r="F6462" s="1390">
        <v>950</v>
      </c>
      <c r="G6462" s="1283">
        <v>8.17</v>
      </c>
      <c r="H6462" s="1283"/>
      <c r="I6462" s="1283"/>
      <c r="J6462" s="1283"/>
      <c r="K6462" s="1283"/>
      <c r="L6462" s="1283"/>
      <c r="M6462" s="1283"/>
      <c r="N6462" s="1283"/>
      <c r="O6462" s="1283"/>
      <c r="P6462" s="1283">
        <v>8.17</v>
      </c>
      <c r="R6462" s="1067"/>
      <c r="Z6462" s="21"/>
      <c r="AH6462"/>
    </row>
    <row r="6463" spans="1:34" ht="11.25" customHeight="1">
      <c r="A6463"/>
      <c r="B6463" s="1281" t="s">
        <v>22</v>
      </c>
      <c r="C6463" s="1282">
        <v>2081</v>
      </c>
      <c r="D6463" s="1341" t="str">
        <f t="shared" si="114"/>
        <v>NJ2081</v>
      </c>
      <c r="E6463" s="1514" t="s">
        <v>122</v>
      </c>
      <c r="F6463" s="1390">
        <v>950</v>
      </c>
      <c r="G6463" s="1283">
        <v>6.27</v>
      </c>
      <c r="H6463" s="1283"/>
      <c r="I6463" s="1283"/>
      <c r="J6463" s="1283"/>
      <c r="K6463" s="1283"/>
      <c r="L6463" s="1283"/>
      <c r="M6463" s="1283"/>
      <c r="N6463" s="1283"/>
      <c r="O6463" s="1283"/>
      <c r="P6463" s="1283">
        <v>6.27</v>
      </c>
      <c r="R6463" s="1067"/>
      <c r="Z6463" s="21"/>
      <c r="AH6463"/>
    </row>
    <row r="6464" spans="1:34" ht="11.25" customHeight="1">
      <c r="A6464"/>
      <c r="B6464" s="1281" t="s">
        <v>22</v>
      </c>
      <c r="C6464" s="1282">
        <v>2089</v>
      </c>
      <c r="D6464" s="1341" t="str">
        <f t="shared" si="114"/>
        <v>NJ2089</v>
      </c>
      <c r="E6464" s="1514" t="s">
        <v>123</v>
      </c>
      <c r="F6464" s="1390">
        <v>950</v>
      </c>
      <c r="G6464" s="1283">
        <v>6.31</v>
      </c>
      <c r="H6464" s="1283"/>
      <c r="I6464" s="1283"/>
      <c r="J6464" s="1283"/>
      <c r="K6464" s="1283"/>
      <c r="L6464" s="1283"/>
      <c r="M6464" s="1283"/>
      <c r="N6464" s="1283"/>
      <c r="O6464" s="1283"/>
      <c r="P6464" s="1283">
        <v>6.31</v>
      </c>
      <c r="R6464" s="1067"/>
      <c r="Z6464" s="21"/>
      <c r="AH6464"/>
    </row>
    <row r="6465" spans="1:34" ht="11.25" customHeight="1">
      <c r="A6465"/>
      <c r="B6465" s="1281" t="s">
        <v>22</v>
      </c>
      <c r="C6465" s="1282">
        <v>2095</v>
      </c>
      <c r="D6465" s="1341" t="str">
        <f t="shared" si="114"/>
        <v>NJ2095</v>
      </c>
      <c r="E6465" s="1514" t="s">
        <v>123</v>
      </c>
      <c r="F6465" s="1390">
        <v>950</v>
      </c>
      <c r="G6465" s="1283">
        <v>6.4</v>
      </c>
      <c r="H6465" s="1283"/>
      <c r="I6465" s="1283"/>
      <c r="J6465" s="1283"/>
      <c r="K6465" s="1283"/>
      <c r="L6465" s="1283"/>
      <c r="M6465" s="1283"/>
      <c r="N6465" s="1283"/>
      <c r="O6465" s="1283"/>
      <c r="P6465" s="1283">
        <v>6.4</v>
      </c>
      <c r="R6465" s="1067"/>
      <c r="Z6465" s="21"/>
      <c r="AH6465"/>
    </row>
    <row r="6466" spans="1:34" ht="11.25" customHeight="1">
      <c r="A6466"/>
      <c r="B6466" s="1281" t="s">
        <v>22</v>
      </c>
      <c r="C6466" s="1282">
        <v>2110</v>
      </c>
      <c r="D6466" s="1341" t="str">
        <f t="shared" si="114"/>
        <v>NJ2110</v>
      </c>
      <c r="E6466" s="1514" t="s">
        <v>121</v>
      </c>
      <c r="F6466" s="1390">
        <v>950</v>
      </c>
      <c r="G6466" s="1283">
        <v>4.5</v>
      </c>
      <c r="H6466" s="1283"/>
      <c r="I6466" s="1283"/>
      <c r="J6466" s="1283"/>
      <c r="K6466" s="1283"/>
      <c r="L6466" s="1283"/>
      <c r="M6466" s="1283"/>
      <c r="N6466" s="1283"/>
      <c r="O6466" s="1283"/>
      <c r="P6466" s="1283">
        <v>4.5</v>
      </c>
      <c r="R6466" s="1067"/>
      <c r="Z6466" s="21"/>
      <c r="AH6466"/>
    </row>
    <row r="6467" spans="1:34" ht="11.25" customHeight="1">
      <c r="A6467"/>
      <c r="B6467" s="1281" t="s">
        <v>22</v>
      </c>
      <c r="C6467" s="1282">
        <v>2111</v>
      </c>
      <c r="D6467" s="1341" t="str">
        <f t="shared" si="114"/>
        <v>NJ2111</v>
      </c>
      <c r="E6467" s="1514" t="s">
        <v>121</v>
      </c>
      <c r="F6467" s="1390">
        <v>950</v>
      </c>
      <c r="G6467" s="1283">
        <v>4.66</v>
      </c>
      <c r="H6467" s="1283"/>
      <c r="I6467" s="1283"/>
      <c r="J6467" s="1283"/>
      <c r="K6467" s="1283"/>
      <c r="L6467" s="1283"/>
      <c r="M6467" s="1283"/>
      <c r="N6467" s="1283"/>
      <c r="O6467" s="1283"/>
      <c r="P6467" s="1283">
        <v>4.66</v>
      </c>
      <c r="R6467" s="1067"/>
      <c r="Z6467" s="21"/>
      <c r="AH6467"/>
    </row>
    <row r="6468" spans="1:34" ht="11.25" customHeight="1">
      <c r="A6468"/>
      <c r="B6468" s="1281" t="s">
        <v>22</v>
      </c>
      <c r="C6468" s="1282">
        <v>2112</v>
      </c>
      <c r="D6468" s="1341" t="str">
        <f t="shared" si="114"/>
        <v>NJ2112</v>
      </c>
      <c r="E6468" s="1514" t="s">
        <v>125</v>
      </c>
      <c r="F6468" s="1390">
        <v>950</v>
      </c>
      <c r="G6468" s="1283">
        <v>5.77</v>
      </c>
      <c r="H6468" s="1283"/>
      <c r="I6468" s="1283"/>
      <c r="J6468" s="1283"/>
      <c r="K6468" s="1283"/>
      <c r="L6468" s="1283"/>
      <c r="M6468" s="1283"/>
      <c r="N6468" s="1283"/>
      <c r="O6468" s="1283"/>
      <c r="P6468" s="1283">
        <v>5.77</v>
      </c>
      <c r="R6468" s="1067"/>
      <c r="Z6468" s="21"/>
      <c r="AH6468"/>
    </row>
    <row r="6469" spans="1:34" ht="11.25" customHeight="1">
      <c r="A6469"/>
      <c r="B6469" s="1281" t="s">
        <v>22</v>
      </c>
      <c r="C6469" s="1282">
        <v>2114</v>
      </c>
      <c r="D6469" s="1341" t="str">
        <f t="shared" si="114"/>
        <v>NJ2114</v>
      </c>
      <c r="E6469" s="1514" t="s">
        <v>122</v>
      </c>
      <c r="F6469" s="1390">
        <v>950</v>
      </c>
      <c r="G6469" s="1283">
        <v>4.8899999999999997</v>
      </c>
      <c r="H6469" s="1283"/>
      <c r="I6469" s="1283"/>
      <c r="J6469" s="1283"/>
      <c r="K6469" s="1283"/>
      <c r="L6469" s="1283"/>
      <c r="M6469" s="1283"/>
      <c r="N6469" s="1283"/>
      <c r="O6469" s="1283"/>
      <c r="P6469" s="1283">
        <v>4.8899999999999997</v>
      </c>
      <c r="R6469" s="1067"/>
      <c r="Z6469" s="21"/>
      <c r="AH6469"/>
    </row>
    <row r="6470" spans="1:34" ht="11.25" customHeight="1">
      <c r="A6470"/>
      <c r="B6470" s="1281" t="s">
        <v>22</v>
      </c>
      <c r="C6470" s="1282">
        <v>2121</v>
      </c>
      <c r="D6470" s="1341" t="str">
        <f t="shared" si="114"/>
        <v>NJ2121</v>
      </c>
      <c r="E6470" s="1514" t="s">
        <v>123</v>
      </c>
      <c r="F6470" s="1390">
        <v>512</v>
      </c>
      <c r="G6470" s="1283">
        <v>1.76</v>
      </c>
      <c r="H6470" s="1283"/>
      <c r="I6470" s="1283"/>
      <c r="J6470" s="1283"/>
      <c r="K6470" s="1283"/>
      <c r="L6470" s="1283"/>
      <c r="M6470" s="1283"/>
      <c r="N6470" s="1283"/>
      <c r="O6470" s="1283"/>
      <c r="P6470" s="1283">
        <v>1.76</v>
      </c>
      <c r="R6470" s="1067"/>
      <c r="Z6470" s="21"/>
      <c r="AH6470"/>
    </row>
    <row r="6471" spans="1:34" ht="11.25" customHeight="1">
      <c r="A6471"/>
      <c r="B6471" s="1281" t="s">
        <v>22</v>
      </c>
      <c r="C6471" s="1282">
        <v>2130</v>
      </c>
      <c r="D6471" s="1341" t="str">
        <f t="shared" si="114"/>
        <v>NJ2130</v>
      </c>
      <c r="E6471" s="1514" t="s">
        <v>121</v>
      </c>
      <c r="F6471" s="1390">
        <v>950</v>
      </c>
      <c r="G6471" s="1283">
        <v>4.53</v>
      </c>
      <c r="H6471" s="1283"/>
      <c r="I6471" s="1283"/>
      <c r="J6471" s="1283"/>
      <c r="K6471" s="1283"/>
      <c r="L6471" s="1283"/>
      <c r="M6471" s="1283"/>
      <c r="N6471" s="1283"/>
      <c r="O6471" s="1283"/>
      <c r="P6471" s="1283">
        <v>4.53</v>
      </c>
      <c r="R6471" s="1067"/>
      <c r="Z6471" s="21"/>
      <c r="AH6471"/>
    </row>
    <row r="6472" spans="1:34" ht="11.25" customHeight="1">
      <c r="A6472"/>
      <c r="B6472" s="1281" t="s">
        <v>22</v>
      </c>
      <c r="C6472" s="1282">
        <v>2131</v>
      </c>
      <c r="D6472" s="1341" t="str">
        <f t="shared" si="114"/>
        <v>NJ2131</v>
      </c>
      <c r="E6472" s="1514" t="s">
        <v>125</v>
      </c>
      <c r="F6472" s="1390">
        <v>884</v>
      </c>
      <c r="G6472" s="1283">
        <v>3.62</v>
      </c>
      <c r="H6472" s="1283"/>
      <c r="I6472" s="1283"/>
      <c r="J6472" s="1283"/>
      <c r="K6472" s="1283"/>
      <c r="L6472" s="1283"/>
      <c r="M6472" s="1283"/>
      <c r="N6472" s="1283"/>
      <c r="O6472" s="1283"/>
      <c r="P6472" s="1283">
        <v>3.62</v>
      </c>
      <c r="R6472" s="1067"/>
      <c r="Z6472" s="21"/>
      <c r="AH6472"/>
    </row>
    <row r="6473" spans="1:34" ht="11.25" customHeight="1">
      <c r="A6473"/>
      <c r="B6473" s="1281" t="s">
        <v>22</v>
      </c>
      <c r="C6473" s="1282">
        <v>2143</v>
      </c>
      <c r="D6473" s="1341" t="str">
        <f t="shared" si="114"/>
        <v>NJ2143</v>
      </c>
      <c r="E6473" s="1514" t="s">
        <v>121</v>
      </c>
      <c r="F6473" s="1390">
        <v>950</v>
      </c>
      <c r="G6473" s="1283">
        <v>4.5</v>
      </c>
      <c r="H6473" s="1283"/>
      <c r="I6473" s="1283"/>
      <c r="J6473" s="1283"/>
      <c r="K6473" s="1283"/>
      <c r="L6473" s="1283"/>
      <c r="M6473" s="1283"/>
      <c r="N6473" s="1283"/>
      <c r="O6473" s="1283"/>
      <c r="P6473" s="1283">
        <v>4.5</v>
      </c>
      <c r="R6473" s="1067"/>
      <c r="Z6473" s="21"/>
      <c r="AH6473"/>
    </row>
    <row r="6474" spans="1:34" ht="11.25" customHeight="1">
      <c r="A6474"/>
      <c r="B6474" s="1281" t="s">
        <v>22</v>
      </c>
      <c r="C6474" s="1282">
        <v>2150</v>
      </c>
      <c r="D6474" s="1341" t="str">
        <f t="shared" si="114"/>
        <v>NJ2150</v>
      </c>
      <c r="E6474" s="1514" t="s">
        <v>124</v>
      </c>
      <c r="F6474" s="1390">
        <v>950</v>
      </c>
      <c r="G6474" s="1283">
        <v>9.17</v>
      </c>
      <c r="H6474" s="1283"/>
      <c r="I6474" s="1283"/>
      <c r="J6474" s="1283"/>
      <c r="K6474" s="1283"/>
      <c r="L6474" s="1283"/>
      <c r="M6474" s="1283"/>
      <c r="N6474" s="1283"/>
      <c r="O6474" s="1283"/>
      <c r="P6474" s="1283">
        <v>9.17</v>
      </c>
      <c r="R6474" s="1067"/>
      <c r="Z6474" s="21"/>
      <c r="AH6474"/>
    </row>
    <row r="6475" spans="1:34" ht="11.25" customHeight="1">
      <c r="A6475"/>
      <c r="B6475" s="1281" t="s">
        <v>22</v>
      </c>
      <c r="C6475" s="1282">
        <v>2157</v>
      </c>
      <c r="D6475" s="1341" t="str">
        <f t="shared" si="114"/>
        <v>NJ2157</v>
      </c>
      <c r="E6475" s="1514" t="s">
        <v>125</v>
      </c>
      <c r="F6475" s="1390">
        <v>950</v>
      </c>
      <c r="G6475" s="1283">
        <v>18.54</v>
      </c>
      <c r="H6475" s="1283"/>
      <c r="I6475" s="1283"/>
      <c r="J6475" s="1283"/>
      <c r="K6475" s="1283"/>
      <c r="L6475" s="1283"/>
      <c r="M6475" s="1283"/>
      <c r="N6475" s="1283"/>
      <c r="O6475" s="1283"/>
      <c r="P6475" s="1283">
        <v>18.54</v>
      </c>
      <c r="R6475" s="1067"/>
      <c r="Z6475" s="21"/>
      <c r="AH6475"/>
    </row>
    <row r="6476" spans="1:34" ht="11.25" customHeight="1">
      <c r="A6476"/>
      <c r="B6476" s="1281" t="s">
        <v>22</v>
      </c>
      <c r="C6476" s="1282">
        <v>2173</v>
      </c>
      <c r="D6476" s="1341" t="str">
        <f t="shared" ref="D6476:D6539" si="115">B6476&amp;TEXT(C6476,"0000")</f>
        <v>NJ2173</v>
      </c>
      <c r="E6476" s="1514" t="s">
        <v>123</v>
      </c>
      <c r="F6476" s="1390">
        <v>950</v>
      </c>
      <c r="G6476" s="1283">
        <v>9.44</v>
      </c>
      <c r="H6476" s="1283"/>
      <c r="I6476" s="1283"/>
      <c r="J6476" s="1283"/>
      <c r="K6476" s="1283"/>
      <c r="L6476" s="1283"/>
      <c r="M6476" s="1283"/>
      <c r="N6476" s="1283"/>
      <c r="O6476" s="1283"/>
      <c r="P6476" s="1283">
        <v>9.44</v>
      </c>
      <c r="R6476" s="1067"/>
      <c r="Z6476" s="21"/>
      <c r="AH6476"/>
    </row>
    <row r="6477" spans="1:34" ht="11.25" customHeight="1">
      <c r="A6477"/>
      <c r="B6477" s="1281" t="s">
        <v>22</v>
      </c>
      <c r="C6477" s="1282">
        <v>2211</v>
      </c>
      <c r="D6477" s="1341" t="str">
        <f t="shared" si="115"/>
        <v>NJ2211</v>
      </c>
      <c r="E6477" s="1514" t="s">
        <v>123</v>
      </c>
      <c r="F6477" s="1390">
        <v>950</v>
      </c>
      <c r="G6477" s="1283">
        <v>8.09</v>
      </c>
      <c r="H6477" s="1283"/>
      <c r="I6477" s="1283"/>
      <c r="J6477" s="1283"/>
      <c r="K6477" s="1283"/>
      <c r="L6477" s="1283"/>
      <c r="M6477" s="1283"/>
      <c r="N6477" s="1283"/>
      <c r="O6477" s="1283"/>
      <c r="P6477" s="1283">
        <v>8.09</v>
      </c>
      <c r="R6477" s="1067"/>
      <c r="Z6477" s="21"/>
      <c r="AH6477"/>
    </row>
    <row r="6478" spans="1:34" ht="11.25" customHeight="1">
      <c r="A6478"/>
      <c r="B6478" s="1281" t="s">
        <v>22</v>
      </c>
      <c r="C6478" s="1282">
        <v>2286</v>
      </c>
      <c r="D6478" s="1341" t="str">
        <f t="shared" si="115"/>
        <v>NJ2286</v>
      </c>
      <c r="E6478" s="1514" t="s">
        <v>125</v>
      </c>
      <c r="F6478" s="1390">
        <v>950</v>
      </c>
      <c r="G6478" s="1283">
        <v>5.19</v>
      </c>
      <c r="H6478" s="1283"/>
      <c r="I6478" s="1283"/>
      <c r="J6478" s="1283"/>
      <c r="K6478" s="1283"/>
      <c r="L6478" s="1283"/>
      <c r="M6478" s="1283"/>
      <c r="N6478" s="1283"/>
      <c r="O6478" s="1283"/>
      <c r="P6478" s="1283">
        <v>5.19</v>
      </c>
      <c r="R6478" s="1067"/>
      <c r="Z6478" s="21"/>
      <c r="AH6478"/>
    </row>
    <row r="6479" spans="1:34" ht="11.25" customHeight="1">
      <c r="A6479"/>
      <c r="B6479" s="1281" t="s">
        <v>22</v>
      </c>
      <c r="C6479" s="1282">
        <v>2302</v>
      </c>
      <c r="D6479" s="1341" t="str">
        <f t="shared" si="115"/>
        <v>NJ2302</v>
      </c>
      <c r="E6479" s="1514" t="s">
        <v>125</v>
      </c>
      <c r="F6479" s="1390">
        <v>656</v>
      </c>
      <c r="G6479" s="1283">
        <v>2.48</v>
      </c>
      <c r="H6479" s="1283"/>
      <c r="I6479" s="1283"/>
      <c r="J6479" s="1283"/>
      <c r="K6479" s="1283"/>
      <c r="L6479" s="1283"/>
      <c r="M6479" s="1283"/>
      <c r="N6479" s="1283"/>
      <c r="O6479" s="1283"/>
      <c r="P6479" s="1283">
        <v>2.48</v>
      </c>
      <c r="R6479" s="1067"/>
      <c r="Z6479" s="21"/>
      <c r="AH6479"/>
    </row>
    <row r="6480" spans="1:34" ht="11.25" customHeight="1">
      <c r="A6480"/>
      <c r="B6480" s="1281" t="s">
        <v>22</v>
      </c>
      <c r="C6480" s="1282">
        <v>2303</v>
      </c>
      <c r="D6480" s="1341" t="str">
        <f t="shared" si="115"/>
        <v>NJ2303</v>
      </c>
      <c r="E6480" s="1514" t="s">
        <v>125</v>
      </c>
      <c r="F6480" s="1390">
        <v>950</v>
      </c>
      <c r="G6480" s="1283">
        <v>4.5</v>
      </c>
      <c r="H6480" s="1283"/>
      <c r="I6480" s="1283"/>
      <c r="J6480" s="1283"/>
      <c r="K6480" s="1283"/>
      <c r="L6480" s="1283"/>
      <c r="M6480" s="1283"/>
      <c r="N6480" s="1283"/>
      <c r="O6480" s="1283"/>
      <c r="P6480" s="1283">
        <v>4.5</v>
      </c>
      <c r="R6480" s="1067"/>
      <c r="Z6480" s="21"/>
      <c r="AH6480"/>
    </row>
    <row r="6481" spans="1:34" ht="11.25" customHeight="1">
      <c r="A6481"/>
      <c r="B6481" s="1281" t="s">
        <v>22</v>
      </c>
      <c r="C6481" s="1282">
        <v>2352</v>
      </c>
      <c r="D6481" s="1341" t="str">
        <f t="shared" si="115"/>
        <v>NJ2352</v>
      </c>
      <c r="E6481" s="1514" t="s">
        <v>125</v>
      </c>
      <c r="F6481" s="1390">
        <v>876</v>
      </c>
      <c r="G6481" s="1283">
        <v>3.58</v>
      </c>
      <c r="H6481" s="1283"/>
      <c r="I6481" s="1283"/>
      <c r="J6481" s="1283"/>
      <c r="K6481" s="1283"/>
      <c r="L6481" s="1283"/>
      <c r="M6481" s="1283"/>
      <c r="N6481" s="1283"/>
      <c r="O6481" s="1283"/>
      <c r="P6481" s="1283">
        <v>3.58</v>
      </c>
      <c r="R6481" s="1067"/>
      <c r="Z6481" s="21"/>
      <c r="AH6481"/>
    </row>
    <row r="6482" spans="1:34" ht="11.25" customHeight="1">
      <c r="A6482"/>
      <c r="B6482" s="1281" t="s">
        <v>22</v>
      </c>
      <c r="C6482" s="1282">
        <v>2361</v>
      </c>
      <c r="D6482" s="1341" t="str">
        <f t="shared" si="115"/>
        <v>NJ2361</v>
      </c>
      <c r="E6482" s="1514" t="s">
        <v>125</v>
      </c>
      <c r="F6482" s="1390">
        <v>518</v>
      </c>
      <c r="G6482" s="1283">
        <v>1.79</v>
      </c>
      <c r="H6482" s="1283"/>
      <c r="I6482" s="1283"/>
      <c r="J6482" s="1283"/>
      <c r="K6482" s="1283"/>
      <c r="L6482" s="1283"/>
      <c r="M6482" s="1283"/>
      <c r="N6482" s="1283"/>
      <c r="O6482" s="1283"/>
      <c r="P6482" s="1283">
        <v>1.79</v>
      </c>
      <c r="R6482" s="1067"/>
      <c r="Z6482" s="21"/>
      <c r="AH6482"/>
    </row>
    <row r="6483" spans="1:34" ht="11.25" customHeight="1">
      <c r="A6483"/>
      <c r="B6483" s="1281" t="s">
        <v>22</v>
      </c>
      <c r="C6483" s="1282">
        <v>2362</v>
      </c>
      <c r="D6483" s="1341" t="str">
        <f t="shared" si="115"/>
        <v>NJ2362</v>
      </c>
      <c r="E6483" s="1514" t="s">
        <v>125</v>
      </c>
      <c r="F6483" s="1390">
        <v>864</v>
      </c>
      <c r="G6483" s="1283">
        <v>3.52</v>
      </c>
      <c r="H6483" s="1283"/>
      <c r="I6483" s="1283"/>
      <c r="J6483" s="1283"/>
      <c r="K6483" s="1283"/>
      <c r="L6483" s="1283"/>
      <c r="M6483" s="1283"/>
      <c r="N6483" s="1283"/>
      <c r="O6483" s="1283"/>
      <c r="P6483" s="1283">
        <v>3.52</v>
      </c>
      <c r="R6483" s="1067"/>
      <c r="Z6483" s="21"/>
      <c r="AH6483"/>
    </row>
    <row r="6484" spans="1:34" ht="11.25" customHeight="1">
      <c r="A6484"/>
      <c r="B6484" s="1281" t="s">
        <v>22</v>
      </c>
      <c r="C6484" s="1282">
        <v>2380</v>
      </c>
      <c r="D6484" s="1341" t="str">
        <f t="shared" si="115"/>
        <v>NJ2380</v>
      </c>
      <c r="E6484" s="1514" t="s">
        <v>125</v>
      </c>
      <c r="F6484" s="1390">
        <v>870</v>
      </c>
      <c r="G6484" s="1283">
        <v>3.55</v>
      </c>
      <c r="H6484" s="1283"/>
      <c r="I6484" s="1283"/>
      <c r="J6484" s="1283"/>
      <c r="K6484" s="1283"/>
      <c r="L6484" s="1283"/>
      <c r="M6484" s="1283"/>
      <c r="N6484" s="1283"/>
      <c r="O6484" s="1283"/>
      <c r="P6484" s="1283">
        <v>3.55</v>
      </c>
      <c r="R6484" s="1067"/>
      <c r="Z6484" s="21"/>
      <c r="AH6484"/>
    </row>
    <row r="6485" spans="1:34" ht="11.25" customHeight="1">
      <c r="A6485"/>
      <c r="B6485" s="1281" t="s">
        <v>22</v>
      </c>
      <c r="C6485" s="1282">
        <v>2383</v>
      </c>
      <c r="D6485" s="1341" t="str">
        <f t="shared" si="115"/>
        <v>NJ2383</v>
      </c>
      <c r="E6485" s="1514" t="s">
        <v>125</v>
      </c>
      <c r="F6485" s="1390">
        <v>950</v>
      </c>
      <c r="G6485" s="1283">
        <v>4.1500000000000004</v>
      </c>
      <c r="H6485" s="1283"/>
      <c r="I6485" s="1283"/>
      <c r="J6485" s="1283"/>
      <c r="K6485" s="1283"/>
      <c r="L6485" s="1283"/>
      <c r="M6485" s="1283"/>
      <c r="N6485" s="1283"/>
      <c r="O6485" s="1283"/>
      <c r="P6485" s="1283">
        <v>4.1500000000000004</v>
      </c>
      <c r="R6485" s="1067"/>
      <c r="Z6485" s="21"/>
      <c r="AH6485"/>
    </row>
    <row r="6486" spans="1:34" ht="11.25" customHeight="1">
      <c r="A6486"/>
      <c r="B6486" s="1281" t="s">
        <v>22</v>
      </c>
      <c r="C6486" s="1282">
        <v>2386</v>
      </c>
      <c r="D6486" s="1341" t="str">
        <f t="shared" si="115"/>
        <v>NJ2386</v>
      </c>
      <c r="E6486" s="1514" t="s">
        <v>125</v>
      </c>
      <c r="F6486" s="1390">
        <v>914</v>
      </c>
      <c r="G6486" s="1283">
        <v>3.77</v>
      </c>
      <c r="H6486" s="1283"/>
      <c r="I6486" s="1283"/>
      <c r="J6486" s="1283"/>
      <c r="K6486" s="1283"/>
      <c r="L6486" s="1283"/>
      <c r="M6486" s="1283"/>
      <c r="N6486" s="1283"/>
      <c r="O6486" s="1283"/>
      <c r="P6486" s="1283">
        <v>3.77</v>
      </c>
      <c r="R6486" s="1067"/>
      <c r="Z6486" s="21"/>
      <c r="AH6486"/>
    </row>
    <row r="6487" spans="1:34" ht="11.25" customHeight="1">
      <c r="A6487"/>
      <c r="B6487" s="1281" t="s">
        <v>22</v>
      </c>
      <c r="C6487" s="1282">
        <v>2388</v>
      </c>
      <c r="D6487" s="1341" t="str">
        <f t="shared" si="115"/>
        <v>NJ2388</v>
      </c>
      <c r="E6487" s="1514" t="s">
        <v>125</v>
      </c>
      <c r="F6487" s="1390">
        <v>774</v>
      </c>
      <c r="G6487" s="1283">
        <v>3.07</v>
      </c>
      <c r="H6487" s="1283"/>
      <c r="I6487" s="1283"/>
      <c r="J6487" s="1283"/>
      <c r="K6487" s="1283"/>
      <c r="L6487" s="1283"/>
      <c r="M6487" s="1283"/>
      <c r="N6487" s="1283"/>
      <c r="O6487" s="1283"/>
      <c r="P6487" s="1283">
        <v>3.07</v>
      </c>
      <c r="R6487" s="1067"/>
      <c r="Z6487" s="21"/>
      <c r="AH6487"/>
    </row>
    <row r="6488" spans="1:34" ht="11.25" customHeight="1">
      <c r="A6488"/>
      <c r="B6488" s="1281" t="s">
        <v>22</v>
      </c>
      <c r="C6488" s="1282">
        <v>2402</v>
      </c>
      <c r="D6488" s="1341" t="str">
        <f t="shared" si="115"/>
        <v>NJ2402</v>
      </c>
      <c r="E6488" s="1514" t="s">
        <v>124</v>
      </c>
      <c r="F6488" s="1390">
        <v>950</v>
      </c>
      <c r="G6488" s="1283">
        <v>4.92</v>
      </c>
      <c r="H6488" s="1283"/>
      <c r="I6488" s="1283"/>
      <c r="J6488" s="1283"/>
      <c r="K6488" s="1283"/>
      <c r="L6488" s="1283"/>
      <c r="M6488" s="1283"/>
      <c r="N6488" s="1283"/>
      <c r="O6488" s="1283"/>
      <c r="P6488" s="1283">
        <v>4.92</v>
      </c>
      <c r="R6488" s="1067"/>
      <c r="Z6488" s="21"/>
      <c r="AH6488"/>
    </row>
    <row r="6489" spans="1:34" ht="11.25" customHeight="1">
      <c r="A6489"/>
      <c r="B6489" s="1281" t="s">
        <v>22</v>
      </c>
      <c r="C6489" s="1282">
        <v>2416</v>
      </c>
      <c r="D6489" s="1341" t="str">
        <f t="shared" si="115"/>
        <v>NJ2416</v>
      </c>
      <c r="E6489" s="1514" t="s">
        <v>121</v>
      </c>
      <c r="F6489" s="1390">
        <v>888</v>
      </c>
      <c r="G6489" s="1283">
        <v>3.64</v>
      </c>
      <c r="H6489" s="1283"/>
      <c r="I6489" s="1283"/>
      <c r="J6489" s="1283"/>
      <c r="K6489" s="1283"/>
      <c r="L6489" s="1283"/>
      <c r="M6489" s="1283"/>
      <c r="N6489" s="1283"/>
      <c r="O6489" s="1283"/>
      <c r="P6489" s="1283">
        <v>3.64</v>
      </c>
      <c r="R6489" s="1067"/>
      <c r="Z6489" s="21"/>
      <c r="AH6489"/>
    </row>
    <row r="6490" spans="1:34" ht="11.25" customHeight="1">
      <c r="A6490"/>
      <c r="B6490" s="1281" t="s">
        <v>22</v>
      </c>
      <c r="C6490" s="1282">
        <v>2418</v>
      </c>
      <c r="D6490" s="1341" t="str">
        <f t="shared" si="115"/>
        <v>NJ2418</v>
      </c>
      <c r="E6490" s="1514" t="s">
        <v>125</v>
      </c>
      <c r="F6490" s="1390">
        <v>950</v>
      </c>
      <c r="G6490" s="1283">
        <v>9.39</v>
      </c>
      <c r="H6490" s="1283"/>
      <c r="I6490" s="1283"/>
      <c r="J6490" s="1283"/>
      <c r="K6490" s="1283"/>
      <c r="L6490" s="1283"/>
      <c r="M6490" s="1283"/>
      <c r="N6490" s="1283"/>
      <c r="O6490" s="1283"/>
      <c r="P6490" s="1283">
        <v>9.39</v>
      </c>
      <c r="R6490" s="1067"/>
      <c r="Z6490" s="21"/>
      <c r="AH6490"/>
    </row>
    <row r="6491" spans="1:34" ht="11.25" customHeight="1">
      <c r="A6491"/>
      <c r="B6491" s="1281" t="s">
        <v>22</v>
      </c>
      <c r="C6491" s="1282">
        <v>2420</v>
      </c>
      <c r="D6491" s="1341" t="str">
        <f t="shared" si="115"/>
        <v>NJ2420</v>
      </c>
      <c r="E6491" s="1514" t="s">
        <v>125</v>
      </c>
      <c r="F6491" s="1390">
        <v>950</v>
      </c>
      <c r="G6491" s="1283">
        <v>7.71</v>
      </c>
      <c r="H6491" s="1283"/>
      <c r="I6491" s="1283"/>
      <c r="J6491" s="1283"/>
      <c r="K6491" s="1283"/>
      <c r="L6491" s="1283"/>
      <c r="M6491" s="1283"/>
      <c r="N6491" s="1283"/>
      <c r="O6491" s="1283"/>
      <c r="P6491" s="1283">
        <v>7.71</v>
      </c>
      <c r="R6491" s="1067"/>
      <c r="Z6491" s="21"/>
      <c r="AH6491"/>
    </row>
    <row r="6492" spans="1:34" ht="11.25" customHeight="1">
      <c r="A6492"/>
      <c r="B6492" s="1281" t="s">
        <v>22</v>
      </c>
      <c r="C6492" s="1282">
        <v>2501</v>
      </c>
      <c r="D6492" s="1341" t="str">
        <f t="shared" si="115"/>
        <v>NJ2501</v>
      </c>
      <c r="E6492" s="1514" t="s">
        <v>121</v>
      </c>
      <c r="F6492" s="1390">
        <v>764</v>
      </c>
      <c r="G6492" s="1283">
        <v>3.02</v>
      </c>
      <c r="H6492" s="1283"/>
      <c r="I6492" s="1283"/>
      <c r="J6492" s="1283"/>
      <c r="K6492" s="1283"/>
      <c r="L6492" s="1283"/>
      <c r="M6492" s="1283"/>
      <c r="N6492" s="1283"/>
      <c r="O6492" s="1283"/>
      <c r="P6492" s="1283">
        <v>3.02</v>
      </c>
      <c r="R6492" s="1067"/>
      <c r="Z6492" s="21"/>
      <c r="AH6492"/>
    </row>
    <row r="6493" spans="1:34" ht="11.25" customHeight="1">
      <c r="A6493"/>
      <c r="B6493" s="1281" t="s">
        <v>22</v>
      </c>
      <c r="C6493" s="1282">
        <v>2503</v>
      </c>
      <c r="D6493" s="1341" t="str">
        <f t="shared" si="115"/>
        <v>NJ2503</v>
      </c>
      <c r="E6493" s="1514" t="s">
        <v>121</v>
      </c>
      <c r="F6493" s="1390">
        <v>682</v>
      </c>
      <c r="G6493" s="1283">
        <v>2.61</v>
      </c>
      <c r="H6493" s="1283"/>
      <c r="I6493" s="1283"/>
      <c r="J6493" s="1283"/>
      <c r="K6493" s="1283"/>
      <c r="L6493" s="1283"/>
      <c r="M6493" s="1283"/>
      <c r="N6493" s="1283"/>
      <c r="O6493" s="1283"/>
      <c r="P6493" s="1283">
        <v>2.61</v>
      </c>
      <c r="R6493" s="1067"/>
      <c r="Z6493" s="21"/>
      <c r="AH6493"/>
    </row>
    <row r="6494" spans="1:34" ht="11.25" customHeight="1">
      <c r="A6494"/>
      <c r="B6494" s="1281" t="s">
        <v>22</v>
      </c>
      <c r="C6494" s="1282">
        <v>2557</v>
      </c>
      <c r="D6494" s="1341" t="str">
        <f t="shared" si="115"/>
        <v>NJ2557</v>
      </c>
      <c r="E6494" s="1514" t="s">
        <v>121</v>
      </c>
      <c r="F6494" s="1390">
        <v>950</v>
      </c>
      <c r="G6494" s="1283">
        <v>4.4400000000000004</v>
      </c>
      <c r="H6494" s="1283"/>
      <c r="I6494" s="1283"/>
      <c r="J6494" s="1283"/>
      <c r="K6494" s="1283"/>
      <c r="L6494" s="1283"/>
      <c r="M6494" s="1283"/>
      <c r="N6494" s="1283"/>
      <c r="O6494" s="1283"/>
      <c r="P6494" s="1283">
        <v>4.4400000000000004</v>
      </c>
      <c r="R6494" s="1067"/>
      <c r="Z6494" s="21"/>
      <c r="AH6494"/>
    </row>
    <row r="6495" spans="1:34" ht="11.25" customHeight="1">
      <c r="A6495"/>
      <c r="B6495" s="1281" t="s">
        <v>22</v>
      </c>
      <c r="C6495" s="1282">
        <v>2570</v>
      </c>
      <c r="D6495" s="1341" t="str">
        <f t="shared" si="115"/>
        <v>NJ2570</v>
      </c>
      <c r="E6495" s="1514" t="s">
        <v>124</v>
      </c>
      <c r="F6495" s="1390">
        <v>950</v>
      </c>
      <c r="G6495" s="1283">
        <v>5.98</v>
      </c>
      <c r="H6495" s="1283"/>
      <c r="I6495" s="1283"/>
      <c r="J6495" s="1283"/>
      <c r="K6495" s="1283"/>
      <c r="L6495" s="1283"/>
      <c r="M6495" s="1283"/>
      <c r="N6495" s="1283"/>
      <c r="O6495" s="1283"/>
      <c r="P6495" s="1283">
        <v>5.98</v>
      </c>
      <c r="R6495" s="1067"/>
      <c r="Z6495" s="21"/>
      <c r="AH6495"/>
    </row>
    <row r="6496" spans="1:34" ht="11.25" customHeight="1">
      <c r="A6496"/>
      <c r="B6496" s="1281" t="s">
        <v>22</v>
      </c>
      <c r="C6496" s="1282">
        <v>2576</v>
      </c>
      <c r="D6496" s="1341" t="str">
        <f t="shared" si="115"/>
        <v>NJ2576</v>
      </c>
      <c r="E6496" s="1514" t="s">
        <v>121</v>
      </c>
      <c r="F6496" s="1390">
        <v>838</v>
      </c>
      <c r="G6496" s="1283">
        <v>3.39</v>
      </c>
      <c r="H6496" s="1283"/>
      <c r="I6496" s="1283"/>
      <c r="J6496" s="1283"/>
      <c r="K6496" s="1283"/>
      <c r="L6496" s="1283"/>
      <c r="M6496" s="1283"/>
      <c r="N6496" s="1283"/>
      <c r="O6496" s="1283"/>
      <c r="P6496" s="1283">
        <v>3.39</v>
      </c>
      <c r="R6496" s="1067"/>
      <c r="Z6496" s="21"/>
      <c r="AH6496"/>
    </row>
    <row r="6497" spans="1:34" ht="11.25" customHeight="1">
      <c r="A6497"/>
      <c r="B6497" s="1281" t="s">
        <v>22</v>
      </c>
      <c r="C6497" s="1282">
        <v>2582</v>
      </c>
      <c r="D6497" s="1341" t="str">
        <f t="shared" si="115"/>
        <v>NJ2582</v>
      </c>
      <c r="E6497" s="1514" t="s">
        <v>121</v>
      </c>
      <c r="F6497" s="1390">
        <v>764</v>
      </c>
      <c r="G6497" s="1283">
        <v>3.02</v>
      </c>
      <c r="H6497" s="1283"/>
      <c r="I6497" s="1283"/>
      <c r="J6497" s="1283"/>
      <c r="K6497" s="1283"/>
      <c r="L6497" s="1283"/>
      <c r="M6497" s="1283"/>
      <c r="N6497" s="1283"/>
      <c r="O6497" s="1283"/>
      <c r="P6497" s="1283">
        <v>3.02</v>
      </c>
      <c r="R6497" s="1067"/>
      <c r="Z6497" s="21"/>
      <c r="AH6497"/>
    </row>
    <row r="6498" spans="1:34" ht="11.25" customHeight="1">
      <c r="A6498"/>
      <c r="B6498" s="1281" t="s">
        <v>22</v>
      </c>
      <c r="C6498" s="1282">
        <v>2585</v>
      </c>
      <c r="D6498" s="1341" t="str">
        <f t="shared" si="115"/>
        <v>NJ2585</v>
      </c>
      <c r="E6498" s="1514" t="s">
        <v>121</v>
      </c>
      <c r="F6498" s="1390">
        <v>950</v>
      </c>
      <c r="G6498" s="1283">
        <v>8.27</v>
      </c>
      <c r="H6498" s="1283"/>
      <c r="I6498" s="1283"/>
      <c r="J6498" s="1283"/>
      <c r="K6498" s="1283"/>
      <c r="L6498" s="1283"/>
      <c r="M6498" s="1283"/>
      <c r="N6498" s="1283"/>
      <c r="O6498" s="1283"/>
      <c r="P6498" s="1283">
        <v>8.27</v>
      </c>
      <c r="R6498" s="1067"/>
      <c r="Z6498" s="21"/>
      <c r="AH6498"/>
    </row>
    <row r="6499" spans="1:34" ht="11.25" customHeight="1">
      <c r="A6499"/>
      <c r="B6499" s="1281" t="s">
        <v>22</v>
      </c>
      <c r="C6499" s="1282">
        <v>2586</v>
      </c>
      <c r="D6499" s="1341" t="str">
        <f t="shared" si="115"/>
        <v>NJ2586</v>
      </c>
      <c r="E6499" s="1514" t="s">
        <v>121</v>
      </c>
      <c r="F6499" s="1390">
        <v>950</v>
      </c>
      <c r="G6499" s="1283">
        <v>4</v>
      </c>
      <c r="H6499" s="1283"/>
      <c r="I6499" s="1283"/>
      <c r="J6499" s="1283"/>
      <c r="K6499" s="1283"/>
      <c r="L6499" s="1283"/>
      <c r="M6499" s="1283"/>
      <c r="N6499" s="1283"/>
      <c r="O6499" s="1283"/>
      <c r="P6499" s="1283">
        <v>4</v>
      </c>
      <c r="R6499" s="1067"/>
      <c r="Z6499" s="21"/>
      <c r="AH6499"/>
    </row>
    <row r="6500" spans="1:34" ht="11.25" customHeight="1">
      <c r="A6500"/>
      <c r="B6500" s="1281" t="s">
        <v>22</v>
      </c>
      <c r="C6500" s="1282">
        <v>2587</v>
      </c>
      <c r="D6500" s="1341" t="str">
        <f t="shared" si="115"/>
        <v>NJ2587</v>
      </c>
      <c r="E6500" s="1514" t="s">
        <v>125</v>
      </c>
      <c r="F6500" s="1390">
        <v>950</v>
      </c>
      <c r="G6500" s="1283">
        <v>6.66</v>
      </c>
      <c r="H6500" s="1283"/>
      <c r="I6500" s="1283"/>
      <c r="J6500" s="1283"/>
      <c r="K6500" s="1283"/>
      <c r="L6500" s="1283"/>
      <c r="M6500" s="1283"/>
      <c r="N6500" s="1283"/>
      <c r="O6500" s="1283"/>
      <c r="P6500" s="1283">
        <v>6.66</v>
      </c>
      <c r="R6500" s="1067"/>
      <c r="Z6500" s="21"/>
      <c r="AH6500"/>
    </row>
    <row r="6501" spans="1:34" ht="11.25" customHeight="1">
      <c r="A6501"/>
      <c r="B6501" s="1281" t="s">
        <v>22</v>
      </c>
      <c r="C6501" s="1282">
        <v>2588</v>
      </c>
      <c r="D6501" s="1341" t="str">
        <f t="shared" si="115"/>
        <v>NJ2588</v>
      </c>
      <c r="E6501" s="1514" t="s">
        <v>121</v>
      </c>
      <c r="F6501" s="1390">
        <v>554</v>
      </c>
      <c r="G6501" s="1283">
        <v>1.97</v>
      </c>
      <c r="H6501" s="1283"/>
      <c r="I6501" s="1283"/>
      <c r="J6501" s="1283"/>
      <c r="K6501" s="1283"/>
      <c r="L6501" s="1283"/>
      <c r="M6501" s="1283"/>
      <c r="N6501" s="1283"/>
      <c r="O6501" s="1283"/>
      <c r="P6501" s="1283">
        <v>1.97</v>
      </c>
      <c r="R6501" s="1067"/>
      <c r="Z6501" s="21"/>
      <c r="AH6501"/>
    </row>
    <row r="6502" spans="1:34" ht="11.25" customHeight="1">
      <c r="A6502"/>
      <c r="B6502" s="1281" t="s">
        <v>22</v>
      </c>
      <c r="C6502" s="1282">
        <v>2600</v>
      </c>
      <c r="D6502" s="1341" t="str">
        <f t="shared" si="115"/>
        <v>NJ2600</v>
      </c>
      <c r="E6502" s="1514" t="s">
        <v>123</v>
      </c>
      <c r="F6502" s="1390">
        <v>950</v>
      </c>
      <c r="G6502" s="1283">
        <v>7</v>
      </c>
      <c r="H6502" s="1283"/>
      <c r="I6502" s="1283"/>
      <c r="J6502" s="1283"/>
      <c r="K6502" s="1283"/>
      <c r="L6502" s="1283"/>
      <c r="M6502" s="1283"/>
      <c r="N6502" s="1283"/>
      <c r="O6502" s="1283"/>
      <c r="P6502" s="1283">
        <v>7</v>
      </c>
      <c r="R6502" s="1067"/>
      <c r="Z6502" s="21"/>
      <c r="AH6502"/>
    </row>
    <row r="6503" spans="1:34" ht="11.25" customHeight="1">
      <c r="A6503"/>
      <c r="B6503" s="1281" t="s">
        <v>22</v>
      </c>
      <c r="C6503" s="1282">
        <v>2623</v>
      </c>
      <c r="D6503" s="1341" t="str">
        <f t="shared" si="115"/>
        <v>NJ2623</v>
      </c>
      <c r="E6503" s="1514" t="s">
        <v>123</v>
      </c>
      <c r="F6503" s="1390">
        <v>950</v>
      </c>
      <c r="G6503" s="1283">
        <v>8.67</v>
      </c>
      <c r="H6503" s="1283"/>
      <c r="I6503" s="1283"/>
      <c r="J6503" s="1283"/>
      <c r="K6503" s="1283"/>
      <c r="L6503" s="1283"/>
      <c r="M6503" s="1283"/>
      <c r="N6503" s="1283"/>
      <c r="O6503" s="1283"/>
      <c r="P6503" s="1283">
        <v>8.67</v>
      </c>
      <c r="R6503" s="1067"/>
      <c r="Z6503" s="21"/>
      <c r="AH6503"/>
    </row>
    <row r="6504" spans="1:34" ht="11.25" customHeight="1">
      <c r="A6504"/>
      <c r="B6504" s="1281" t="s">
        <v>22</v>
      </c>
      <c r="C6504" s="1282">
        <v>2654</v>
      </c>
      <c r="D6504" s="1341" t="str">
        <f t="shared" si="115"/>
        <v>NJ2654</v>
      </c>
      <c r="E6504" s="1514" t="s">
        <v>124</v>
      </c>
      <c r="F6504" s="1390">
        <v>480</v>
      </c>
      <c r="G6504" s="1283">
        <v>1.6</v>
      </c>
      <c r="H6504" s="1283"/>
      <c r="I6504" s="1283"/>
      <c r="J6504" s="1283"/>
      <c r="K6504" s="1283"/>
      <c r="L6504" s="1283"/>
      <c r="M6504" s="1283"/>
      <c r="N6504" s="1283"/>
      <c r="O6504" s="1283"/>
      <c r="P6504" s="1283">
        <v>1.6</v>
      </c>
      <c r="R6504" s="1067"/>
      <c r="Z6504" s="21"/>
      <c r="AH6504"/>
    </row>
    <row r="6505" spans="1:34" ht="11.25" customHeight="1">
      <c r="A6505"/>
      <c r="B6505" s="1281" t="s">
        <v>22</v>
      </c>
      <c r="C6505" s="1282">
        <v>2660</v>
      </c>
      <c r="D6505" s="1341" t="str">
        <f t="shared" si="115"/>
        <v>NJ2660</v>
      </c>
      <c r="E6505" s="1514" t="s">
        <v>124</v>
      </c>
      <c r="F6505" s="1390">
        <v>866</v>
      </c>
      <c r="G6505" s="1283">
        <v>3.53</v>
      </c>
      <c r="H6505" s="1283"/>
      <c r="I6505" s="1283"/>
      <c r="J6505" s="1283"/>
      <c r="K6505" s="1283"/>
      <c r="L6505" s="1283"/>
      <c r="M6505" s="1283"/>
      <c r="N6505" s="1283"/>
      <c r="O6505" s="1283"/>
      <c r="P6505" s="1283">
        <v>3.53</v>
      </c>
      <c r="R6505" s="1067"/>
      <c r="Z6505" s="21"/>
      <c r="AH6505"/>
    </row>
    <row r="6506" spans="1:34" ht="11.25" customHeight="1">
      <c r="A6506"/>
      <c r="B6506" s="1281" t="s">
        <v>22</v>
      </c>
      <c r="C6506" s="1282">
        <v>2670</v>
      </c>
      <c r="D6506" s="1341" t="str">
        <f t="shared" si="115"/>
        <v>NJ2670</v>
      </c>
      <c r="E6506" s="1514" t="s">
        <v>124</v>
      </c>
      <c r="F6506" s="1390">
        <v>714</v>
      </c>
      <c r="G6506" s="1283">
        <v>2.77</v>
      </c>
      <c r="H6506" s="1283"/>
      <c r="I6506" s="1283"/>
      <c r="J6506" s="1283"/>
      <c r="K6506" s="1283"/>
      <c r="L6506" s="1283"/>
      <c r="M6506" s="1283"/>
      <c r="N6506" s="1283"/>
      <c r="O6506" s="1283"/>
      <c r="P6506" s="1283">
        <v>2.77</v>
      </c>
      <c r="R6506" s="1067"/>
      <c r="Z6506" s="21"/>
      <c r="AH6506"/>
    </row>
    <row r="6507" spans="1:34" ht="11.25" customHeight="1">
      <c r="A6507"/>
      <c r="B6507" s="1281" t="s">
        <v>22</v>
      </c>
      <c r="C6507" s="1282">
        <v>2683</v>
      </c>
      <c r="D6507" s="1341" t="str">
        <f t="shared" si="115"/>
        <v>NJ2683</v>
      </c>
      <c r="E6507" s="1514" t="s">
        <v>124</v>
      </c>
      <c r="F6507" s="1390">
        <v>950</v>
      </c>
      <c r="G6507" s="1283">
        <v>4.07</v>
      </c>
      <c r="H6507" s="1283"/>
      <c r="I6507" s="1283"/>
      <c r="J6507" s="1283"/>
      <c r="K6507" s="1283"/>
      <c r="L6507" s="1283"/>
      <c r="M6507" s="1283"/>
      <c r="N6507" s="1283"/>
      <c r="O6507" s="1283"/>
      <c r="P6507" s="1283">
        <v>4.07</v>
      </c>
      <c r="R6507" s="1067"/>
      <c r="Z6507" s="21"/>
      <c r="AH6507"/>
    </row>
    <row r="6508" spans="1:34" ht="11.25" customHeight="1">
      <c r="A6508"/>
      <c r="B6508" s="1281" t="s">
        <v>22</v>
      </c>
      <c r="C6508" s="1282">
        <v>2688</v>
      </c>
      <c r="D6508" s="1341" t="str">
        <f t="shared" si="115"/>
        <v>NJ2688</v>
      </c>
      <c r="E6508" s="1514" t="s">
        <v>124</v>
      </c>
      <c r="F6508" s="1390">
        <v>932</v>
      </c>
      <c r="G6508" s="1283">
        <v>3.86</v>
      </c>
      <c r="H6508" s="1283"/>
      <c r="I6508" s="1283"/>
      <c r="J6508" s="1283"/>
      <c r="K6508" s="1283"/>
      <c r="L6508" s="1283"/>
      <c r="M6508" s="1283"/>
      <c r="N6508" s="1283"/>
      <c r="O6508" s="1283"/>
      <c r="P6508" s="1283">
        <v>3.86</v>
      </c>
      <c r="R6508" s="1067"/>
      <c r="Z6508" s="21"/>
      <c r="AH6508"/>
    </row>
    <row r="6509" spans="1:34" ht="11.25" customHeight="1">
      <c r="A6509"/>
      <c r="B6509" s="1281" t="s">
        <v>22</v>
      </c>
      <c r="C6509" s="1282">
        <v>2702</v>
      </c>
      <c r="D6509" s="1341" t="str">
        <f t="shared" si="115"/>
        <v>NJ2702</v>
      </c>
      <c r="E6509" s="1514" t="s">
        <v>122</v>
      </c>
      <c r="F6509" s="1390">
        <v>950</v>
      </c>
      <c r="G6509" s="1283">
        <v>25.4</v>
      </c>
      <c r="H6509" s="1283"/>
      <c r="I6509" s="1283"/>
      <c r="J6509" s="1283"/>
      <c r="K6509" s="1283"/>
      <c r="L6509" s="1283"/>
      <c r="M6509" s="1283"/>
      <c r="N6509" s="1283"/>
      <c r="O6509" s="1283"/>
      <c r="P6509" s="1283">
        <v>25.4</v>
      </c>
      <c r="R6509" s="1067"/>
      <c r="Z6509" s="21"/>
      <c r="AH6509"/>
    </row>
    <row r="6510" spans="1:34" ht="11.25" customHeight="1">
      <c r="A6510"/>
      <c r="B6510" s="1281" t="s">
        <v>22</v>
      </c>
      <c r="C6510" s="1282">
        <v>2710</v>
      </c>
      <c r="D6510" s="1341" t="str">
        <f t="shared" si="115"/>
        <v>NJ2710</v>
      </c>
      <c r="E6510" s="1514" t="s">
        <v>123</v>
      </c>
      <c r="F6510" s="1390">
        <v>950</v>
      </c>
      <c r="G6510" s="1283">
        <v>11.17</v>
      </c>
      <c r="H6510" s="1283"/>
      <c r="I6510" s="1283"/>
      <c r="J6510" s="1283"/>
      <c r="K6510" s="1283"/>
      <c r="L6510" s="1283"/>
      <c r="M6510" s="1283"/>
      <c r="N6510" s="1283"/>
      <c r="O6510" s="1283"/>
      <c r="P6510" s="1283">
        <v>11.17</v>
      </c>
      <c r="R6510" s="1067"/>
      <c r="Z6510" s="21"/>
      <c r="AH6510"/>
    </row>
    <row r="6511" spans="1:34" ht="11.25" customHeight="1">
      <c r="A6511"/>
      <c r="B6511" s="1281" t="s">
        <v>22</v>
      </c>
      <c r="C6511" s="1282">
        <v>2759</v>
      </c>
      <c r="D6511" s="1341" t="str">
        <f t="shared" si="115"/>
        <v>NJ2759</v>
      </c>
      <c r="E6511" s="1514" t="s">
        <v>124</v>
      </c>
      <c r="F6511" s="1390">
        <v>950</v>
      </c>
      <c r="G6511" s="1283">
        <v>11.6</v>
      </c>
      <c r="H6511" s="1283"/>
      <c r="I6511" s="1283"/>
      <c r="J6511" s="1283"/>
      <c r="K6511" s="1283"/>
      <c r="L6511" s="1283"/>
      <c r="M6511" s="1283"/>
      <c r="N6511" s="1283"/>
      <c r="O6511" s="1283"/>
      <c r="P6511" s="1283">
        <v>11.6</v>
      </c>
      <c r="R6511" s="1067"/>
      <c r="Z6511" s="21"/>
      <c r="AH6511"/>
    </row>
    <row r="6512" spans="1:34" ht="11.25" customHeight="1">
      <c r="A6512"/>
      <c r="B6512" s="1281" t="s">
        <v>22</v>
      </c>
      <c r="C6512" s="1282">
        <v>2790</v>
      </c>
      <c r="D6512" s="1341" t="str">
        <f t="shared" si="115"/>
        <v>NJ2790</v>
      </c>
      <c r="E6512" s="1514" t="s">
        <v>125</v>
      </c>
      <c r="F6512" s="1390">
        <v>904</v>
      </c>
      <c r="G6512" s="1283">
        <v>3.72</v>
      </c>
      <c r="H6512" s="1283"/>
      <c r="I6512" s="1283"/>
      <c r="J6512" s="1283"/>
      <c r="K6512" s="1283"/>
      <c r="L6512" s="1283"/>
      <c r="M6512" s="1283"/>
      <c r="N6512" s="1283"/>
      <c r="O6512" s="1283"/>
      <c r="P6512" s="1283">
        <v>3.72</v>
      </c>
      <c r="R6512" s="1067"/>
      <c r="Z6512" s="21"/>
      <c r="AH6512"/>
    </row>
    <row r="6513" spans="1:34" ht="11.25" customHeight="1">
      <c r="A6513"/>
      <c r="B6513" s="1281" t="s">
        <v>22</v>
      </c>
      <c r="C6513" s="1282">
        <v>2802</v>
      </c>
      <c r="D6513" s="1341" t="str">
        <f t="shared" si="115"/>
        <v>NJ2802</v>
      </c>
      <c r="E6513" s="1514" t="s">
        <v>125</v>
      </c>
      <c r="F6513" s="1390">
        <v>950</v>
      </c>
      <c r="G6513" s="1283">
        <v>7.41</v>
      </c>
      <c r="H6513" s="1283"/>
      <c r="I6513" s="1283"/>
      <c r="J6513" s="1283"/>
      <c r="K6513" s="1283"/>
      <c r="L6513" s="1283"/>
      <c r="M6513" s="1283"/>
      <c r="N6513" s="1283"/>
      <c r="O6513" s="1283"/>
      <c r="P6513" s="1283">
        <v>7.41</v>
      </c>
      <c r="R6513" s="1067"/>
      <c r="Z6513" s="21"/>
      <c r="AH6513"/>
    </row>
    <row r="6514" spans="1:34" ht="11.25" customHeight="1">
      <c r="A6514"/>
      <c r="B6514" s="1281" t="s">
        <v>22</v>
      </c>
      <c r="C6514" s="1282">
        <v>2835</v>
      </c>
      <c r="D6514" s="1341" t="str">
        <f t="shared" si="115"/>
        <v>NJ2835</v>
      </c>
      <c r="E6514" s="1514" t="s">
        <v>125</v>
      </c>
      <c r="F6514" s="1390">
        <v>950</v>
      </c>
      <c r="G6514" s="1283">
        <v>4.74</v>
      </c>
      <c r="H6514" s="1283"/>
      <c r="I6514" s="1283"/>
      <c r="J6514" s="1283"/>
      <c r="K6514" s="1283"/>
      <c r="L6514" s="1283"/>
      <c r="M6514" s="1283"/>
      <c r="N6514" s="1283"/>
      <c r="O6514" s="1283"/>
      <c r="P6514" s="1283">
        <v>4.74</v>
      </c>
      <c r="R6514" s="1067"/>
      <c r="Z6514" s="21"/>
      <c r="AH6514"/>
    </row>
    <row r="6515" spans="1:34" ht="11.25" customHeight="1">
      <c r="A6515"/>
      <c r="B6515" s="1281" t="s">
        <v>22</v>
      </c>
      <c r="C6515" s="1282">
        <v>2836</v>
      </c>
      <c r="D6515" s="1341" t="str">
        <f t="shared" si="115"/>
        <v>NJ2836</v>
      </c>
      <c r="E6515" s="1514" t="s">
        <v>125</v>
      </c>
      <c r="F6515" s="1390">
        <v>944</v>
      </c>
      <c r="G6515" s="1283">
        <v>3.92</v>
      </c>
      <c r="H6515" s="1283"/>
      <c r="I6515" s="1283"/>
      <c r="J6515" s="1283"/>
      <c r="K6515" s="1283"/>
      <c r="L6515" s="1283"/>
      <c r="M6515" s="1283"/>
      <c r="N6515" s="1283"/>
      <c r="O6515" s="1283"/>
      <c r="P6515" s="1283">
        <v>3.92</v>
      </c>
      <c r="R6515" s="1067"/>
      <c r="Z6515" s="21"/>
      <c r="AH6515"/>
    </row>
    <row r="6516" spans="1:34" ht="11.25" customHeight="1">
      <c r="A6516"/>
      <c r="B6516" s="1281" t="s">
        <v>22</v>
      </c>
      <c r="C6516" s="1282">
        <v>2841</v>
      </c>
      <c r="D6516" s="1341" t="str">
        <f t="shared" si="115"/>
        <v>NJ2841</v>
      </c>
      <c r="E6516" s="1514" t="s">
        <v>125</v>
      </c>
      <c r="F6516" s="1390">
        <v>950</v>
      </c>
      <c r="G6516" s="1283">
        <v>7.01</v>
      </c>
      <c r="H6516" s="1283"/>
      <c r="I6516" s="1283"/>
      <c r="J6516" s="1283"/>
      <c r="K6516" s="1283"/>
      <c r="L6516" s="1283"/>
      <c r="M6516" s="1283"/>
      <c r="N6516" s="1283"/>
      <c r="O6516" s="1283"/>
      <c r="P6516" s="1283">
        <v>7.01</v>
      </c>
      <c r="R6516" s="1067"/>
      <c r="Z6516" s="21"/>
      <c r="AH6516"/>
    </row>
    <row r="6517" spans="1:34" ht="11.25" customHeight="1">
      <c r="A6517"/>
      <c r="B6517" s="1281" t="s">
        <v>22</v>
      </c>
      <c r="C6517" s="1282">
        <v>2852</v>
      </c>
      <c r="D6517" s="1341" t="str">
        <f t="shared" si="115"/>
        <v>NJ2852</v>
      </c>
      <c r="E6517" s="1514" t="s">
        <v>121</v>
      </c>
      <c r="F6517" s="1390">
        <v>950</v>
      </c>
      <c r="G6517" s="1283">
        <v>10.19</v>
      </c>
      <c r="H6517" s="1283"/>
      <c r="I6517" s="1283"/>
      <c r="J6517" s="1283"/>
      <c r="K6517" s="1283"/>
      <c r="L6517" s="1283"/>
      <c r="M6517" s="1283"/>
      <c r="N6517" s="1283"/>
      <c r="O6517" s="1283"/>
      <c r="P6517" s="1283">
        <v>10.19</v>
      </c>
      <c r="R6517" s="1067"/>
      <c r="Z6517" s="21"/>
      <c r="AH6517"/>
    </row>
    <row r="6518" spans="1:34" ht="11.25" customHeight="1">
      <c r="A6518"/>
      <c r="B6518" s="1281" t="s">
        <v>22</v>
      </c>
      <c r="C6518" s="1282">
        <v>2881</v>
      </c>
      <c r="D6518" s="1341" t="str">
        <f t="shared" si="115"/>
        <v>NJ2881</v>
      </c>
      <c r="E6518" s="1514" t="s">
        <v>121</v>
      </c>
      <c r="F6518" s="1390">
        <v>950</v>
      </c>
      <c r="G6518" s="1283">
        <v>6.26</v>
      </c>
      <c r="H6518" s="1283"/>
      <c r="I6518" s="1283"/>
      <c r="J6518" s="1283"/>
      <c r="K6518" s="1283"/>
      <c r="L6518" s="1283"/>
      <c r="M6518" s="1283"/>
      <c r="N6518" s="1283"/>
      <c r="O6518" s="1283"/>
      <c r="P6518" s="1283">
        <v>6.26</v>
      </c>
      <c r="R6518" s="1067"/>
      <c r="Z6518" s="21"/>
      <c r="AH6518"/>
    </row>
    <row r="6519" spans="1:34" ht="11.25" customHeight="1">
      <c r="A6519"/>
      <c r="B6519" s="1281" t="s">
        <v>22</v>
      </c>
      <c r="C6519" s="1282">
        <v>2883</v>
      </c>
      <c r="D6519" s="1341" t="str">
        <f t="shared" si="115"/>
        <v>NJ2883</v>
      </c>
      <c r="E6519" s="1514" t="s">
        <v>121</v>
      </c>
      <c r="F6519" s="1390">
        <v>950</v>
      </c>
      <c r="G6519" s="1283">
        <v>6.09</v>
      </c>
      <c r="H6519" s="1283"/>
      <c r="I6519" s="1283"/>
      <c r="J6519" s="1283"/>
      <c r="K6519" s="1283"/>
      <c r="L6519" s="1283"/>
      <c r="M6519" s="1283"/>
      <c r="N6519" s="1283"/>
      <c r="O6519" s="1283"/>
      <c r="P6519" s="1283">
        <v>6.09</v>
      </c>
      <c r="R6519" s="1067"/>
      <c r="Z6519" s="21"/>
      <c r="AH6519"/>
    </row>
    <row r="6520" spans="1:34" ht="11.25" customHeight="1">
      <c r="A6520"/>
      <c r="B6520" s="1281" t="s">
        <v>22</v>
      </c>
      <c r="C6520" s="1282">
        <v>2913</v>
      </c>
      <c r="D6520" s="1341" t="str">
        <f t="shared" si="115"/>
        <v>NJ2913</v>
      </c>
      <c r="E6520" s="1514" t="s">
        <v>124</v>
      </c>
      <c r="F6520" s="1390">
        <v>950</v>
      </c>
      <c r="G6520" s="1283">
        <v>7.16</v>
      </c>
      <c r="H6520" s="1283"/>
      <c r="I6520" s="1283"/>
      <c r="J6520" s="1283"/>
      <c r="K6520" s="1283"/>
      <c r="L6520" s="1283"/>
      <c r="M6520" s="1283"/>
      <c r="N6520" s="1283"/>
      <c r="O6520" s="1283"/>
      <c r="P6520" s="1283">
        <v>7.16</v>
      </c>
      <c r="R6520" s="1067"/>
      <c r="Z6520" s="21"/>
      <c r="AH6520"/>
    </row>
    <row r="6521" spans="1:34" ht="11.25" customHeight="1">
      <c r="A6521"/>
      <c r="B6521" s="1281" t="s">
        <v>22</v>
      </c>
      <c r="C6521" s="1282">
        <v>2916</v>
      </c>
      <c r="D6521" s="1341" t="str">
        <f t="shared" si="115"/>
        <v>NJ2916</v>
      </c>
      <c r="E6521" s="1514" t="s">
        <v>123</v>
      </c>
      <c r="F6521" s="1390">
        <v>950</v>
      </c>
      <c r="G6521" s="1283">
        <v>7.06</v>
      </c>
      <c r="H6521" s="1283"/>
      <c r="I6521" s="1283"/>
      <c r="J6521" s="1283"/>
      <c r="K6521" s="1283"/>
      <c r="L6521" s="1283"/>
      <c r="M6521" s="1283"/>
      <c r="N6521" s="1283"/>
      <c r="O6521" s="1283"/>
      <c r="P6521" s="1283">
        <v>7.06</v>
      </c>
      <c r="R6521" s="1067"/>
      <c r="Z6521" s="21"/>
      <c r="AH6521"/>
    </row>
    <row r="6522" spans="1:34" ht="11.25" customHeight="1">
      <c r="A6522"/>
      <c r="B6522" s="1281" t="s">
        <v>22</v>
      </c>
      <c r="C6522" s="1282">
        <v>2923</v>
      </c>
      <c r="D6522" s="1341" t="str">
        <f t="shared" si="115"/>
        <v>NJ2923</v>
      </c>
      <c r="E6522" s="1514" t="s">
        <v>124</v>
      </c>
      <c r="F6522" s="1390">
        <v>774</v>
      </c>
      <c r="G6522" s="1283">
        <v>3.07</v>
      </c>
      <c r="H6522" s="1283"/>
      <c r="I6522" s="1283"/>
      <c r="J6522" s="1283"/>
      <c r="K6522" s="1283"/>
      <c r="L6522" s="1283"/>
      <c r="M6522" s="1283"/>
      <c r="N6522" s="1283"/>
      <c r="O6522" s="1283"/>
      <c r="P6522" s="1283">
        <v>3.07</v>
      </c>
      <c r="R6522" s="1067"/>
      <c r="Z6522" s="21"/>
      <c r="AH6522"/>
    </row>
    <row r="6523" spans="1:34" ht="11.25" customHeight="1">
      <c r="A6523"/>
      <c r="B6523" s="1281" t="s">
        <v>22</v>
      </c>
      <c r="C6523" s="1282">
        <v>2942</v>
      </c>
      <c r="D6523" s="1341" t="str">
        <f t="shared" si="115"/>
        <v>NJ2942</v>
      </c>
      <c r="E6523" s="1514" t="s">
        <v>124</v>
      </c>
      <c r="F6523" s="1390">
        <v>950</v>
      </c>
      <c r="G6523" s="1283">
        <v>4.05</v>
      </c>
      <c r="H6523" s="1283"/>
      <c r="I6523" s="1283"/>
      <c r="J6523" s="1283"/>
      <c r="K6523" s="1283"/>
      <c r="L6523" s="1283"/>
      <c r="M6523" s="1283"/>
      <c r="N6523" s="1283"/>
      <c r="O6523" s="1283"/>
      <c r="P6523" s="1283">
        <v>4.05</v>
      </c>
      <c r="R6523" s="1067"/>
      <c r="Z6523" s="21"/>
      <c r="AH6523"/>
    </row>
    <row r="6524" spans="1:34" ht="11.25" customHeight="1">
      <c r="A6524"/>
      <c r="B6524" s="1281" t="s">
        <v>22</v>
      </c>
      <c r="C6524" s="1282">
        <v>2960</v>
      </c>
      <c r="D6524" s="1341" t="str">
        <f t="shared" si="115"/>
        <v>NJ2960</v>
      </c>
      <c r="E6524" s="1514" t="s">
        <v>123</v>
      </c>
      <c r="F6524" s="1390">
        <v>950</v>
      </c>
      <c r="G6524" s="1283">
        <v>4.95</v>
      </c>
      <c r="H6524" s="1283"/>
      <c r="I6524" s="1283"/>
      <c r="J6524" s="1283"/>
      <c r="K6524" s="1283"/>
      <c r="L6524" s="1283"/>
      <c r="M6524" s="1283"/>
      <c r="N6524" s="1283"/>
      <c r="O6524" s="1283"/>
      <c r="P6524" s="1283">
        <v>4.95</v>
      </c>
      <c r="R6524" s="1067"/>
      <c r="Z6524" s="21"/>
      <c r="AH6524"/>
    </row>
    <row r="6525" spans="1:34" ht="11.25" customHeight="1">
      <c r="A6525"/>
      <c r="B6525" s="1281" t="s">
        <v>22</v>
      </c>
      <c r="C6525" s="1282">
        <v>3004</v>
      </c>
      <c r="D6525" s="1341" t="str">
        <f t="shared" si="115"/>
        <v>NJ3004</v>
      </c>
      <c r="E6525" s="1514" t="s">
        <v>123</v>
      </c>
      <c r="F6525" s="1390">
        <v>776</v>
      </c>
      <c r="G6525" s="1283">
        <v>3.08</v>
      </c>
      <c r="H6525" s="1283"/>
      <c r="I6525" s="1283"/>
      <c r="J6525" s="1283"/>
      <c r="K6525" s="1283"/>
      <c r="L6525" s="1283"/>
      <c r="M6525" s="1283"/>
      <c r="N6525" s="1283"/>
      <c r="O6525" s="1283"/>
      <c r="P6525" s="1283">
        <v>3.08</v>
      </c>
      <c r="R6525" s="1067"/>
      <c r="Z6525" s="21"/>
      <c r="AH6525"/>
    </row>
    <row r="6526" spans="1:34" ht="11.25" customHeight="1">
      <c r="A6526"/>
      <c r="B6526" s="1281" t="s">
        <v>22</v>
      </c>
      <c r="C6526" s="1282">
        <v>3018</v>
      </c>
      <c r="D6526" s="1341" t="str">
        <f t="shared" si="115"/>
        <v>NJ3018</v>
      </c>
      <c r="E6526" s="1514" t="s">
        <v>123</v>
      </c>
      <c r="F6526" s="1390">
        <v>950</v>
      </c>
      <c r="G6526" s="1283">
        <v>4.4000000000000004</v>
      </c>
      <c r="H6526" s="1283"/>
      <c r="I6526" s="1283"/>
      <c r="J6526" s="1283"/>
      <c r="K6526" s="1283"/>
      <c r="L6526" s="1283"/>
      <c r="M6526" s="1283"/>
      <c r="N6526" s="1283"/>
      <c r="O6526" s="1283"/>
      <c r="P6526" s="1283">
        <v>4.4000000000000004</v>
      </c>
      <c r="R6526" s="1067"/>
      <c r="Z6526" s="21"/>
      <c r="AH6526"/>
    </row>
    <row r="6527" spans="1:34" ht="11.25" customHeight="1">
      <c r="A6527"/>
      <c r="B6527" s="1281" t="s">
        <v>22</v>
      </c>
      <c r="C6527" s="1282">
        <v>3022</v>
      </c>
      <c r="D6527" s="1341" t="str">
        <f t="shared" si="115"/>
        <v>NJ3022</v>
      </c>
      <c r="E6527" s="1514" t="s">
        <v>125</v>
      </c>
      <c r="F6527" s="1390">
        <v>950</v>
      </c>
      <c r="G6527" s="1283">
        <v>7.84</v>
      </c>
      <c r="H6527" s="1283"/>
      <c r="I6527" s="1283"/>
      <c r="J6527" s="1283"/>
      <c r="K6527" s="1283"/>
      <c r="L6527" s="1283"/>
      <c r="M6527" s="1283"/>
      <c r="N6527" s="1283"/>
      <c r="O6527" s="1283"/>
      <c r="P6527" s="1283">
        <v>7.84</v>
      </c>
      <c r="R6527" s="1067"/>
      <c r="Z6527" s="21"/>
      <c r="AH6527"/>
    </row>
    <row r="6528" spans="1:34" ht="11.25" customHeight="1">
      <c r="A6528"/>
      <c r="B6528" s="1281" t="s">
        <v>22</v>
      </c>
      <c r="C6528" s="1282">
        <v>3027</v>
      </c>
      <c r="D6528" s="1341" t="str">
        <f t="shared" si="115"/>
        <v>NJ3027</v>
      </c>
      <c r="E6528" s="1514" t="s">
        <v>123</v>
      </c>
      <c r="F6528" s="1390">
        <v>950</v>
      </c>
      <c r="G6528" s="1283">
        <v>5.05</v>
      </c>
      <c r="H6528" s="1283"/>
      <c r="I6528" s="1283"/>
      <c r="J6528" s="1283"/>
      <c r="K6528" s="1283"/>
      <c r="L6528" s="1283"/>
      <c r="M6528" s="1283"/>
      <c r="N6528" s="1283"/>
      <c r="O6528" s="1283"/>
      <c r="P6528" s="1283">
        <v>5.05</v>
      </c>
      <c r="R6528" s="1067"/>
      <c r="Z6528" s="21"/>
      <c r="AH6528"/>
    </row>
    <row r="6529" spans="1:34" ht="11.25" customHeight="1">
      <c r="A6529"/>
      <c r="B6529" s="1281" t="s">
        <v>22</v>
      </c>
      <c r="C6529" s="1282">
        <v>3028</v>
      </c>
      <c r="D6529" s="1341" t="str">
        <f t="shared" si="115"/>
        <v>NJ3028</v>
      </c>
      <c r="E6529" s="1514" t="s">
        <v>123</v>
      </c>
      <c r="F6529" s="1390">
        <v>950</v>
      </c>
      <c r="G6529" s="1283">
        <v>4.29</v>
      </c>
      <c r="H6529" s="1283"/>
      <c r="I6529" s="1283"/>
      <c r="J6529" s="1283"/>
      <c r="K6529" s="1283"/>
      <c r="L6529" s="1283"/>
      <c r="M6529" s="1283"/>
      <c r="N6529" s="1283"/>
      <c r="O6529" s="1283"/>
      <c r="P6529" s="1283">
        <v>4.29</v>
      </c>
      <c r="R6529" s="1067"/>
      <c r="Z6529" s="21"/>
      <c r="AH6529"/>
    </row>
    <row r="6530" spans="1:34" ht="11.25" customHeight="1">
      <c r="A6530"/>
      <c r="B6530" s="1281" t="s">
        <v>22</v>
      </c>
      <c r="C6530" s="1282">
        <v>3030</v>
      </c>
      <c r="D6530" s="1341" t="str">
        <f t="shared" si="115"/>
        <v>NJ3030</v>
      </c>
      <c r="E6530" s="1514" t="s">
        <v>123</v>
      </c>
      <c r="F6530" s="1390">
        <v>950</v>
      </c>
      <c r="G6530" s="1283">
        <v>10.26</v>
      </c>
      <c r="H6530" s="1283"/>
      <c r="I6530" s="1283"/>
      <c r="J6530" s="1283"/>
      <c r="K6530" s="1283"/>
      <c r="L6530" s="1283"/>
      <c r="M6530" s="1283"/>
      <c r="N6530" s="1283"/>
      <c r="O6530" s="1283"/>
      <c r="P6530" s="1283">
        <v>10.26</v>
      </c>
      <c r="R6530" s="1067"/>
      <c r="Z6530" s="21"/>
      <c r="AH6530"/>
    </row>
    <row r="6531" spans="1:34" ht="11.25" customHeight="1">
      <c r="A6531"/>
      <c r="B6531" s="1281" t="s">
        <v>22</v>
      </c>
      <c r="C6531" s="1282">
        <v>3040</v>
      </c>
      <c r="D6531" s="1341" t="str">
        <f t="shared" si="115"/>
        <v>NJ3040</v>
      </c>
      <c r="E6531" s="1514" t="s">
        <v>125</v>
      </c>
      <c r="F6531" s="1390">
        <v>950</v>
      </c>
      <c r="G6531" s="1283">
        <v>14.93</v>
      </c>
      <c r="H6531" s="1283"/>
      <c r="I6531" s="1283"/>
      <c r="J6531" s="1283"/>
      <c r="K6531" s="1283"/>
      <c r="L6531" s="1283"/>
      <c r="M6531" s="1283"/>
      <c r="N6531" s="1283"/>
      <c r="O6531" s="1283"/>
      <c r="P6531" s="1283">
        <v>14.93</v>
      </c>
      <c r="R6531" s="1067"/>
      <c r="Z6531" s="21"/>
      <c r="AH6531"/>
    </row>
    <row r="6532" spans="1:34" ht="11.25" customHeight="1">
      <c r="A6532"/>
      <c r="B6532" s="1281" t="s">
        <v>22</v>
      </c>
      <c r="C6532" s="1282">
        <v>3041</v>
      </c>
      <c r="D6532" s="1341" t="str">
        <f t="shared" si="115"/>
        <v>NJ3041</v>
      </c>
      <c r="E6532" s="1514" t="s">
        <v>125</v>
      </c>
      <c r="F6532" s="1390">
        <v>950</v>
      </c>
      <c r="G6532" s="1283">
        <v>4.54</v>
      </c>
      <c r="H6532" s="1283"/>
      <c r="I6532" s="1283"/>
      <c r="J6532" s="1283"/>
      <c r="K6532" s="1283"/>
      <c r="L6532" s="1283"/>
      <c r="M6532" s="1283"/>
      <c r="N6532" s="1283"/>
      <c r="O6532" s="1283"/>
      <c r="P6532" s="1283">
        <v>4.54</v>
      </c>
      <c r="R6532" s="1067"/>
      <c r="Z6532" s="21"/>
      <c r="AH6532"/>
    </row>
    <row r="6533" spans="1:34" ht="11.25" customHeight="1">
      <c r="A6533"/>
      <c r="B6533" s="1281" t="s">
        <v>22</v>
      </c>
      <c r="C6533" s="1282">
        <v>3042</v>
      </c>
      <c r="D6533" s="1341" t="str">
        <f t="shared" si="115"/>
        <v>NJ3042</v>
      </c>
      <c r="E6533" s="1514" t="s">
        <v>123</v>
      </c>
      <c r="F6533" s="1390">
        <v>950</v>
      </c>
      <c r="G6533" s="1283">
        <v>6.35</v>
      </c>
      <c r="H6533" s="1283"/>
      <c r="I6533" s="1283"/>
      <c r="J6533" s="1283"/>
      <c r="K6533" s="1283"/>
      <c r="L6533" s="1283"/>
      <c r="M6533" s="1283"/>
      <c r="N6533" s="1283"/>
      <c r="O6533" s="1283"/>
      <c r="P6533" s="1283">
        <v>6.35</v>
      </c>
      <c r="R6533" s="1067"/>
      <c r="Z6533" s="21"/>
      <c r="AH6533"/>
    </row>
    <row r="6534" spans="1:34" ht="11.25" customHeight="1">
      <c r="A6534"/>
      <c r="B6534" s="1281" t="s">
        <v>22</v>
      </c>
      <c r="C6534" s="1282">
        <v>3045</v>
      </c>
      <c r="D6534" s="1341" t="str">
        <f t="shared" si="115"/>
        <v>NJ3045</v>
      </c>
      <c r="E6534" s="1514" t="s">
        <v>125</v>
      </c>
      <c r="F6534" s="1390">
        <v>950</v>
      </c>
      <c r="G6534" s="1283">
        <v>9.86</v>
      </c>
      <c r="H6534" s="1283"/>
      <c r="I6534" s="1283"/>
      <c r="J6534" s="1283"/>
      <c r="K6534" s="1283"/>
      <c r="L6534" s="1283"/>
      <c r="M6534" s="1283"/>
      <c r="N6534" s="1283"/>
      <c r="O6534" s="1283"/>
      <c r="P6534" s="1283">
        <v>9.86</v>
      </c>
      <c r="R6534" s="1067"/>
      <c r="Z6534" s="21"/>
      <c r="AH6534"/>
    </row>
    <row r="6535" spans="1:34" ht="11.25" customHeight="1">
      <c r="A6535"/>
      <c r="B6535" s="1281" t="s">
        <v>22</v>
      </c>
      <c r="C6535" s="1282">
        <v>3060</v>
      </c>
      <c r="D6535" s="1341" t="str">
        <f t="shared" si="115"/>
        <v>NJ3060</v>
      </c>
      <c r="E6535" s="1514" t="s">
        <v>125</v>
      </c>
      <c r="F6535" s="1390">
        <v>950</v>
      </c>
      <c r="G6535" s="1283">
        <v>5.6</v>
      </c>
      <c r="H6535" s="1283"/>
      <c r="I6535" s="1283"/>
      <c r="J6535" s="1283"/>
      <c r="K6535" s="1283"/>
      <c r="L6535" s="1283"/>
      <c r="M6535" s="1283"/>
      <c r="N6535" s="1283"/>
      <c r="O6535" s="1283"/>
      <c r="P6535" s="1283">
        <v>5.6</v>
      </c>
      <c r="R6535" s="1067"/>
      <c r="Z6535" s="21"/>
      <c r="AH6535"/>
    </row>
    <row r="6536" spans="1:34" ht="11.25" customHeight="1">
      <c r="A6536"/>
      <c r="B6536" s="1281" t="s">
        <v>22</v>
      </c>
      <c r="C6536" s="1282">
        <v>3061</v>
      </c>
      <c r="D6536" s="1341" t="str">
        <f t="shared" si="115"/>
        <v>NJ3061</v>
      </c>
      <c r="E6536" s="1514" t="s">
        <v>125</v>
      </c>
      <c r="F6536" s="1390">
        <v>950</v>
      </c>
      <c r="G6536" s="1283">
        <v>4.93</v>
      </c>
      <c r="H6536" s="1283"/>
      <c r="I6536" s="1283"/>
      <c r="J6536" s="1283"/>
      <c r="K6536" s="1283"/>
      <c r="L6536" s="1283"/>
      <c r="M6536" s="1283"/>
      <c r="N6536" s="1283"/>
      <c r="O6536" s="1283"/>
      <c r="P6536" s="1283">
        <v>4.93</v>
      </c>
      <c r="R6536" s="1067"/>
      <c r="Z6536" s="21"/>
      <c r="AH6536"/>
    </row>
    <row r="6537" spans="1:34" ht="11.25" customHeight="1">
      <c r="A6537"/>
      <c r="B6537" s="1281" t="s">
        <v>22</v>
      </c>
      <c r="C6537" s="1282">
        <v>3062</v>
      </c>
      <c r="D6537" s="1341" t="str">
        <f t="shared" si="115"/>
        <v>NJ3062</v>
      </c>
      <c r="E6537" s="1514" t="s">
        <v>124</v>
      </c>
      <c r="F6537" s="1390">
        <v>950</v>
      </c>
      <c r="G6537" s="1283">
        <v>5.63</v>
      </c>
      <c r="H6537" s="1283"/>
      <c r="I6537" s="1283"/>
      <c r="J6537" s="1283"/>
      <c r="K6537" s="1283"/>
      <c r="L6537" s="1283"/>
      <c r="M6537" s="1283"/>
      <c r="N6537" s="1283"/>
      <c r="O6537" s="1283"/>
      <c r="P6537" s="1283">
        <v>5.63</v>
      </c>
      <c r="R6537" s="1067"/>
      <c r="Z6537" s="21"/>
      <c r="AH6537"/>
    </row>
    <row r="6538" spans="1:34" ht="11.25" customHeight="1">
      <c r="A6538"/>
      <c r="B6538" s="1281" t="s">
        <v>22</v>
      </c>
      <c r="C6538" s="1282">
        <v>3066</v>
      </c>
      <c r="D6538" s="1341" t="str">
        <f t="shared" si="115"/>
        <v>NJ3066</v>
      </c>
      <c r="E6538" s="1514" t="s">
        <v>121</v>
      </c>
      <c r="F6538" s="1390">
        <v>950</v>
      </c>
      <c r="G6538" s="1283">
        <v>5.76</v>
      </c>
      <c r="H6538" s="1283"/>
      <c r="I6538" s="1283"/>
      <c r="J6538" s="1283"/>
      <c r="K6538" s="1283"/>
      <c r="L6538" s="1283"/>
      <c r="M6538" s="1283"/>
      <c r="N6538" s="1283"/>
      <c r="O6538" s="1283"/>
      <c r="P6538" s="1283">
        <v>5.76</v>
      </c>
      <c r="R6538" s="1067"/>
      <c r="Z6538" s="21"/>
      <c r="AH6538"/>
    </row>
    <row r="6539" spans="1:34" ht="11.25" customHeight="1">
      <c r="A6539"/>
      <c r="B6539" s="1281" t="s">
        <v>22</v>
      </c>
      <c r="C6539" s="1282">
        <v>3075</v>
      </c>
      <c r="D6539" s="1341" t="str">
        <f t="shared" si="115"/>
        <v>NJ3075</v>
      </c>
      <c r="E6539" s="1514" t="s">
        <v>125</v>
      </c>
      <c r="F6539" s="1390">
        <v>950</v>
      </c>
      <c r="G6539" s="1283">
        <v>5.6</v>
      </c>
      <c r="H6539" s="1283"/>
      <c r="I6539" s="1283"/>
      <c r="J6539" s="1283"/>
      <c r="K6539" s="1283"/>
      <c r="L6539" s="1283"/>
      <c r="M6539" s="1283"/>
      <c r="N6539" s="1283"/>
      <c r="O6539" s="1283"/>
      <c r="P6539" s="1283">
        <v>5.6</v>
      </c>
      <c r="R6539" s="1067"/>
      <c r="Z6539" s="21"/>
      <c r="AH6539"/>
    </row>
    <row r="6540" spans="1:34" ht="11.25" customHeight="1">
      <c r="A6540"/>
      <c r="B6540" s="1281" t="s">
        <v>22</v>
      </c>
      <c r="C6540" s="1282">
        <v>3076</v>
      </c>
      <c r="D6540" s="1341" t="str">
        <f t="shared" ref="D6540:D6603" si="116">B6540&amp;TEXT(C6540,"0000")</f>
        <v>NJ3076</v>
      </c>
      <c r="E6540" s="1514" t="s">
        <v>121</v>
      </c>
      <c r="F6540" s="1390">
        <v>950</v>
      </c>
      <c r="G6540" s="1283">
        <v>5.32</v>
      </c>
      <c r="H6540" s="1283"/>
      <c r="I6540" s="1283"/>
      <c r="J6540" s="1283"/>
      <c r="K6540" s="1283"/>
      <c r="L6540" s="1283"/>
      <c r="M6540" s="1283"/>
      <c r="N6540" s="1283"/>
      <c r="O6540" s="1283"/>
      <c r="P6540" s="1283">
        <v>5.32</v>
      </c>
      <c r="R6540" s="1067"/>
      <c r="Z6540" s="21"/>
      <c r="AH6540"/>
    </row>
    <row r="6541" spans="1:34" ht="11.25" customHeight="1">
      <c r="A6541"/>
      <c r="B6541" s="1281" t="s">
        <v>22</v>
      </c>
      <c r="C6541" s="1282">
        <v>3081</v>
      </c>
      <c r="D6541" s="1341" t="str">
        <f t="shared" si="116"/>
        <v>NJ3081</v>
      </c>
      <c r="E6541" s="1514" t="s">
        <v>123</v>
      </c>
      <c r="F6541" s="1390">
        <v>950</v>
      </c>
      <c r="G6541" s="1283">
        <v>16.54</v>
      </c>
      <c r="H6541" s="1283"/>
      <c r="I6541" s="1283"/>
      <c r="J6541" s="1283"/>
      <c r="K6541" s="1283"/>
      <c r="L6541" s="1283"/>
      <c r="M6541" s="1283"/>
      <c r="N6541" s="1283"/>
      <c r="O6541" s="1283"/>
      <c r="P6541" s="1283">
        <v>16.54</v>
      </c>
      <c r="R6541" s="1067"/>
      <c r="Z6541" s="21"/>
      <c r="AH6541"/>
    </row>
    <row r="6542" spans="1:34" ht="11.25" customHeight="1">
      <c r="A6542"/>
      <c r="B6542" s="1281" t="s">
        <v>22</v>
      </c>
      <c r="C6542" s="1282">
        <v>3085</v>
      </c>
      <c r="D6542" s="1341" t="str">
        <f t="shared" si="116"/>
        <v>NJ3085</v>
      </c>
      <c r="E6542" s="1514" t="s">
        <v>123</v>
      </c>
      <c r="F6542" s="1390">
        <v>950</v>
      </c>
      <c r="G6542" s="1283">
        <v>6.29</v>
      </c>
      <c r="H6542" s="1283"/>
      <c r="I6542" s="1283"/>
      <c r="J6542" s="1283"/>
      <c r="K6542" s="1283"/>
      <c r="L6542" s="1283"/>
      <c r="M6542" s="1283"/>
      <c r="N6542" s="1283"/>
      <c r="O6542" s="1283"/>
      <c r="P6542" s="1283">
        <v>6.29</v>
      </c>
      <c r="R6542" s="1067"/>
      <c r="Z6542" s="21"/>
      <c r="AH6542"/>
    </row>
    <row r="6543" spans="1:34" ht="11.25" customHeight="1">
      <c r="A6543"/>
      <c r="B6543" s="1281" t="s">
        <v>22</v>
      </c>
      <c r="C6543" s="1282">
        <v>3110</v>
      </c>
      <c r="D6543" s="1341" t="str">
        <f t="shared" si="116"/>
        <v>NJ3110</v>
      </c>
      <c r="E6543" s="1514" t="s">
        <v>123</v>
      </c>
      <c r="F6543" s="1390">
        <v>950</v>
      </c>
      <c r="G6543" s="1283">
        <v>5.33</v>
      </c>
      <c r="H6543" s="1283"/>
      <c r="I6543" s="1283"/>
      <c r="J6543" s="1283"/>
      <c r="K6543" s="1283"/>
      <c r="L6543" s="1283"/>
      <c r="M6543" s="1283"/>
      <c r="N6543" s="1283"/>
      <c r="O6543" s="1283"/>
      <c r="P6543" s="1283">
        <v>5.33</v>
      </c>
      <c r="R6543" s="1067"/>
      <c r="Z6543" s="21"/>
      <c r="AH6543"/>
    </row>
    <row r="6544" spans="1:34" ht="11.25" customHeight="1">
      <c r="A6544"/>
      <c r="B6544" s="1281" t="s">
        <v>22</v>
      </c>
      <c r="C6544" s="1282">
        <v>3111</v>
      </c>
      <c r="D6544" s="1341" t="str">
        <f t="shared" si="116"/>
        <v>NJ3111</v>
      </c>
      <c r="E6544" s="1514" t="s">
        <v>122</v>
      </c>
      <c r="F6544" s="1390">
        <v>812</v>
      </c>
      <c r="G6544" s="1283">
        <v>3.26</v>
      </c>
      <c r="H6544" s="1283"/>
      <c r="I6544" s="1283"/>
      <c r="J6544" s="1283"/>
      <c r="K6544" s="1283"/>
      <c r="L6544" s="1283"/>
      <c r="M6544" s="1283"/>
      <c r="N6544" s="1283"/>
      <c r="O6544" s="1283"/>
      <c r="P6544" s="1283">
        <v>3.26</v>
      </c>
      <c r="R6544" s="1067"/>
      <c r="Z6544" s="21"/>
      <c r="AH6544"/>
    </row>
    <row r="6545" spans="1:34" ht="11.25" customHeight="1">
      <c r="A6545"/>
      <c r="B6545" s="1281" t="s">
        <v>22</v>
      </c>
      <c r="C6545" s="1282">
        <v>3113</v>
      </c>
      <c r="D6545" s="1341" t="str">
        <f t="shared" si="116"/>
        <v>NJ3113</v>
      </c>
      <c r="E6545" s="1514" t="s">
        <v>121</v>
      </c>
      <c r="F6545" s="1390">
        <v>590</v>
      </c>
      <c r="G6545" s="1283">
        <v>2.15</v>
      </c>
      <c r="H6545" s="1283"/>
      <c r="I6545" s="1283"/>
      <c r="J6545" s="1283"/>
      <c r="K6545" s="1283"/>
      <c r="L6545" s="1283"/>
      <c r="M6545" s="1283"/>
      <c r="N6545" s="1283"/>
      <c r="O6545" s="1283"/>
      <c r="P6545" s="1283">
        <v>2.15</v>
      </c>
      <c r="R6545" s="1067"/>
      <c r="Z6545" s="21"/>
      <c r="AH6545"/>
    </row>
    <row r="6546" spans="1:34" ht="11.25" customHeight="1">
      <c r="A6546"/>
      <c r="B6546" s="1281" t="s">
        <v>22</v>
      </c>
      <c r="C6546" s="1282">
        <v>3114</v>
      </c>
      <c r="D6546" s="1341" t="str">
        <f t="shared" si="116"/>
        <v>NJ3114</v>
      </c>
      <c r="E6546" s="1514" t="s">
        <v>123</v>
      </c>
      <c r="F6546" s="1390">
        <v>950</v>
      </c>
      <c r="G6546" s="1283">
        <v>4.22</v>
      </c>
      <c r="H6546" s="1283"/>
      <c r="I6546" s="1283"/>
      <c r="J6546" s="1283"/>
      <c r="K6546" s="1283"/>
      <c r="L6546" s="1283"/>
      <c r="M6546" s="1283"/>
      <c r="N6546" s="1283"/>
      <c r="O6546" s="1283"/>
      <c r="P6546" s="1283">
        <v>4.22</v>
      </c>
      <c r="R6546" s="1067"/>
      <c r="Z6546" s="21"/>
      <c r="AH6546"/>
    </row>
    <row r="6547" spans="1:34" ht="11.25" customHeight="1">
      <c r="A6547"/>
      <c r="B6547" s="1281" t="s">
        <v>22</v>
      </c>
      <c r="C6547" s="1282">
        <v>3118</v>
      </c>
      <c r="D6547" s="1341" t="str">
        <f t="shared" si="116"/>
        <v>NJ3118</v>
      </c>
      <c r="E6547" s="1514" t="s">
        <v>125</v>
      </c>
      <c r="F6547" s="1390">
        <v>588</v>
      </c>
      <c r="G6547" s="1283">
        <v>2.14</v>
      </c>
      <c r="H6547" s="1283"/>
      <c r="I6547" s="1283"/>
      <c r="J6547" s="1283"/>
      <c r="K6547" s="1283"/>
      <c r="L6547" s="1283"/>
      <c r="M6547" s="1283"/>
      <c r="N6547" s="1283"/>
      <c r="O6547" s="1283"/>
      <c r="P6547" s="1283">
        <v>2.14</v>
      </c>
      <c r="R6547" s="1067"/>
      <c r="Z6547" s="21"/>
      <c r="AH6547"/>
    </row>
    <row r="6548" spans="1:34" ht="11.25" customHeight="1">
      <c r="A6548"/>
      <c r="B6548" s="1281" t="s">
        <v>22</v>
      </c>
      <c r="C6548" s="1282">
        <v>3122</v>
      </c>
      <c r="D6548" s="1341" t="str">
        <f t="shared" si="116"/>
        <v>NJ3122</v>
      </c>
      <c r="E6548" s="1514" t="s">
        <v>125</v>
      </c>
      <c r="F6548" s="1390">
        <v>950</v>
      </c>
      <c r="G6548" s="1283">
        <v>6.07</v>
      </c>
      <c r="H6548" s="1283"/>
      <c r="I6548" s="1283"/>
      <c r="J6548" s="1283"/>
      <c r="K6548" s="1283"/>
      <c r="L6548" s="1283"/>
      <c r="M6548" s="1283"/>
      <c r="N6548" s="1283"/>
      <c r="O6548" s="1283"/>
      <c r="P6548" s="1283">
        <v>6.07</v>
      </c>
      <c r="R6548" s="1067"/>
      <c r="Z6548" s="21"/>
      <c r="AH6548"/>
    </row>
    <row r="6549" spans="1:34" ht="11.25" customHeight="1">
      <c r="A6549"/>
      <c r="B6549" s="1281" t="s">
        <v>22</v>
      </c>
      <c r="C6549" s="1282">
        <v>3131</v>
      </c>
      <c r="D6549" s="1341" t="str">
        <f t="shared" si="116"/>
        <v>NJ3131</v>
      </c>
      <c r="E6549" s="1514" t="s">
        <v>125</v>
      </c>
      <c r="F6549" s="1390">
        <v>950</v>
      </c>
      <c r="G6549" s="1283">
        <v>6.3</v>
      </c>
      <c r="H6549" s="1283"/>
      <c r="I6549" s="1283"/>
      <c r="J6549" s="1283"/>
      <c r="K6549" s="1283"/>
      <c r="L6549" s="1283"/>
      <c r="M6549" s="1283"/>
      <c r="N6549" s="1283"/>
      <c r="O6549" s="1283"/>
      <c r="P6549" s="1283">
        <v>6.3</v>
      </c>
      <c r="R6549" s="1067"/>
      <c r="Z6549" s="21"/>
      <c r="AH6549"/>
    </row>
    <row r="6550" spans="1:34" ht="11.25" customHeight="1">
      <c r="A6550"/>
      <c r="B6550" s="1281" t="s">
        <v>22</v>
      </c>
      <c r="C6550" s="1282">
        <v>3132</v>
      </c>
      <c r="D6550" s="1341" t="str">
        <f t="shared" si="116"/>
        <v>NJ3132</v>
      </c>
      <c r="E6550" s="1514" t="s">
        <v>125</v>
      </c>
      <c r="F6550" s="1390">
        <v>950</v>
      </c>
      <c r="G6550" s="1283">
        <v>4.82</v>
      </c>
      <c r="H6550" s="1283"/>
      <c r="I6550" s="1283"/>
      <c r="J6550" s="1283"/>
      <c r="K6550" s="1283"/>
      <c r="L6550" s="1283"/>
      <c r="M6550" s="1283"/>
      <c r="N6550" s="1283"/>
      <c r="O6550" s="1283"/>
      <c r="P6550" s="1283">
        <v>4.82</v>
      </c>
      <c r="R6550" s="1067"/>
      <c r="Z6550" s="21"/>
      <c r="AH6550"/>
    </row>
    <row r="6551" spans="1:34" ht="11.25" customHeight="1">
      <c r="A6551"/>
      <c r="B6551" s="1281" t="s">
        <v>22</v>
      </c>
      <c r="C6551" s="1282">
        <v>3145</v>
      </c>
      <c r="D6551" s="1341" t="str">
        <f t="shared" si="116"/>
        <v>NJ3145</v>
      </c>
      <c r="E6551" s="1514" t="s">
        <v>125</v>
      </c>
      <c r="F6551" s="1390">
        <v>658</v>
      </c>
      <c r="G6551" s="1283">
        <v>2.4900000000000002</v>
      </c>
      <c r="H6551" s="1283"/>
      <c r="I6551" s="1283"/>
      <c r="J6551" s="1283"/>
      <c r="K6551" s="1283"/>
      <c r="L6551" s="1283"/>
      <c r="M6551" s="1283"/>
      <c r="N6551" s="1283"/>
      <c r="O6551" s="1283"/>
      <c r="P6551" s="1283">
        <v>2.4900000000000002</v>
      </c>
      <c r="R6551" s="1067"/>
      <c r="Z6551" s="21"/>
      <c r="AH6551"/>
    </row>
    <row r="6552" spans="1:34" ht="11.25" customHeight="1">
      <c r="A6552"/>
      <c r="B6552" s="1281" t="s">
        <v>22</v>
      </c>
      <c r="C6552" s="1282">
        <v>3146</v>
      </c>
      <c r="D6552" s="1341" t="str">
        <f t="shared" si="116"/>
        <v>NJ3146</v>
      </c>
      <c r="E6552" s="1514" t="s">
        <v>123</v>
      </c>
      <c r="F6552" s="1390">
        <v>950</v>
      </c>
      <c r="G6552" s="1283">
        <v>4.79</v>
      </c>
      <c r="H6552" s="1283"/>
      <c r="I6552" s="1283"/>
      <c r="J6552" s="1283"/>
      <c r="K6552" s="1283"/>
      <c r="L6552" s="1283"/>
      <c r="M6552" s="1283"/>
      <c r="N6552" s="1283"/>
      <c r="O6552" s="1283"/>
      <c r="P6552" s="1283">
        <v>4.79</v>
      </c>
      <c r="R6552" s="1067"/>
      <c r="Z6552" s="21"/>
      <c r="AH6552"/>
    </row>
    <row r="6553" spans="1:34" ht="11.25" customHeight="1">
      <c r="A6553"/>
      <c r="B6553" s="1281" t="s">
        <v>22</v>
      </c>
      <c r="C6553" s="1282">
        <v>3169</v>
      </c>
      <c r="D6553" s="1341" t="str">
        <f t="shared" si="116"/>
        <v>NJ3169</v>
      </c>
      <c r="E6553" s="1514" t="s">
        <v>123</v>
      </c>
      <c r="F6553" s="1390">
        <v>950</v>
      </c>
      <c r="G6553" s="1283">
        <v>5.35</v>
      </c>
      <c r="H6553" s="1283"/>
      <c r="I6553" s="1283"/>
      <c r="J6553" s="1283"/>
      <c r="K6553" s="1283"/>
      <c r="L6553" s="1283"/>
      <c r="M6553" s="1283"/>
      <c r="N6553" s="1283"/>
      <c r="O6553" s="1283"/>
      <c r="P6553" s="1283">
        <v>5.35</v>
      </c>
      <c r="R6553" s="1067"/>
      <c r="Z6553" s="21"/>
      <c r="AH6553"/>
    </row>
    <row r="6554" spans="1:34" ht="11.25" customHeight="1">
      <c r="A6554"/>
      <c r="B6554" s="1281" t="s">
        <v>22</v>
      </c>
      <c r="C6554" s="1282">
        <v>3179</v>
      </c>
      <c r="D6554" s="1341" t="str">
        <f t="shared" si="116"/>
        <v>NJ3179</v>
      </c>
      <c r="E6554" s="1514" t="s">
        <v>121</v>
      </c>
      <c r="F6554" s="1390">
        <v>754</v>
      </c>
      <c r="G6554" s="1283">
        <v>2.97</v>
      </c>
      <c r="H6554" s="1283"/>
      <c r="I6554" s="1283"/>
      <c r="J6554" s="1283"/>
      <c r="K6554" s="1283"/>
      <c r="L6554" s="1283"/>
      <c r="M6554" s="1283"/>
      <c r="N6554" s="1283"/>
      <c r="O6554" s="1283"/>
      <c r="P6554" s="1283">
        <v>2.97</v>
      </c>
      <c r="R6554" s="1067"/>
      <c r="Z6554" s="21"/>
      <c r="AH6554"/>
    </row>
    <row r="6555" spans="1:34" ht="11.25" customHeight="1">
      <c r="A6555"/>
      <c r="B6555" s="1281" t="s">
        <v>22</v>
      </c>
      <c r="C6555" s="1282">
        <v>3188</v>
      </c>
      <c r="D6555" s="1341" t="str">
        <f t="shared" si="116"/>
        <v>NJ3188</v>
      </c>
      <c r="E6555" s="1514" t="s">
        <v>125</v>
      </c>
      <c r="F6555" s="1390">
        <v>950</v>
      </c>
      <c r="G6555" s="1283">
        <v>5.26</v>
      </c>
      <c r="H6555" s="1283"/>
      <c r="I6555" s="1283"/>
      <c r="J6555" s="1283"/>
      <c r="K6555" s="1283"/>
      <c r="L6555" s="1283"/>
      <c r="M6555" s="1283"/>
      <c r="N6555" s="1283"/>
      <c r="O6555" s="1283"/>
      <c r="P6555" s="1283">
        <v>5.26</v>
      </c>
      <c r="R6555" s="1067"/>
      <c r="Z6555" s="21"/>
      <c r="AH6555"/>
    </row>
    <row r="6556" spans="1:34" ht="11.25" customHeight="1">
      <c r="A6556"/>
      <c r="B6556" s="1281" t="s">
        <v>22</v>
      </c>
      <c r="C6556" s="1282">
        <v>3192</v>
      </c>
      <c r="D6556" s="1341" t="str">
        <f t="shared" si="116"/>
        <v>NJ3192</v>
      </c>
      <c r="E6556" s="1514" t="s">
        <v>125</v>
      </c>
      <c r="F6556" s="1390">
        <v>836</v>
      </c>
      <c r="G6556" s="1283">
        <v>3.38</v>
      </c>
      <c r="H6556" s="1283"/>
      <c r="I6556" s="1283"/>
      <c r="J6556" s="1283"/>
      <c r="K6556" s="1283"/>
      <c r="L6556" s="1283"/>
      <c r="M6556" s="1283"/>
      <c r="N6556" s="1283"/>
      <c r="O6556" s="1283"/>
      <c r="P6556" s="1283">
        <v>3.38</v>
      </c>
      <c r="R6556" s="1067"/>
      <c r="Z6556" s="21"/>
      <c r="AH6556"/>
    </row>
    <row r="6557" spans="1:34" ht="11.25" customHeight="1">
      <c r="A6557"/>
      <c r="B6557" s="1281" t="s">
        <v>22</v>
      </c>
      <c r="C6557" s="1282">
        <v>3193</v>
      </c>
      <c r="D6557" s="1341" t="str">
        <f t="shared" si="116"/>
        <v>NJ3193</v>
      </c>
      <c r="E6557" s="1514" t="s">
        <v>121</v>
      </c>
      <c r="F6557" s="1390">
        <v>950</v>
      </c>
      <c r="G6557" s="1283">
        <v>4.24</v>
      </c>
      <c r="H6557" s="1283"/>
      <c r="I6557" s="1283"/>
      <c r="J6557" s="1283"/>
      <c r="K6557" s="1283"/>
      <c r="L6557" s="1283"/>
      <c r="M6557" s="1283"/>
      <c r="N6557" s="1283"/>
      <c r="O6557" s="1283"/>
      <c r="P6557" s="1283">
        <v>4.24</v>
      </c>
      <c r="R6557" s="1067"/>
      <c r="Z6557" s="21"/>
      <c r="AH6557"/>
    </row>
    <row r="6558" spans="1:34" ht="11.25" customHeight="1">
      <c r="A6558"/>
      <c r="B6558" s="1281" t="s">
        <v>22</v>
      </c>
      <c r="C6558" s="1282">
        <v>3194</v>
      </c>
      <c r="D6558" s="1341" t="str">
        <f t="shared" si="116"/>
        <v>NJ3194</v>
      </c>
      <c r="E6558" s="1514" t="s">
        <v>121</v>
      </c>
      <c r="F6558" s="1390">
        <v>950</v>
      </c>
      <c r="G6558" s="1283">
        <v>5.75</v>
      </c>
      <c r="H6558" s="1283"/>
      <c r="I6558" s="1283"/>
      <c r="J6558" s="1283"/>
      <c r="K6558" s="1283"/>
      <c r="L6558" s="1283"/>
      <c r="M6558" s="1283"/>
      <c r="N6558" s="1283"/>
      <c r="O6558" s="1283"/>
      <c r="P6558" s="1283">
        <v>5.75</v>
      </c>
      <c r="R6558" s="1067"/>
      <c r="Z6558" s="21"/>
      <c r="AH6558"/>
    </row>
    <row r="6559" spans="1:34" ht="11.25" customHeight="1">
      <c r="A6559"/>
      <c r="B6559" s="1281" t="s">
        <v>22</v>
      </c>
      <c r="C6559" s="1282">
        <v>3220</v>
      </c>
      <c r="D6559" s="1341" t="str">
        <f t="shared" si="116"/>
        <v>NJ3220</v>
      </c>
      <c r="E6559" s="1514" t="s">
        <v>125</v>
      </c>
      <c r="F6559" s="1390">
        <v>950</v>
      </c>
      <c r="G6559" s="1283">
        <v>4.45</v>
      </c>
      <c r="H6559" s="1283"/>
      <c r="I6559" s="1283"/>
      <c r="J6559" s="1283"/>
      <c r="K6559" s="1283"/>
      <c r="L6559" s="1283"/>
      <c r="M6559" s="1283"/>
      <c r="N6559" s="1283"/>
      <c r="O6559" s="1283"/>
      <c r="P6559" s="1283">
        <v>4.45</v>
      </c>
      <c r="R6559" s="1067"/>
      <c r="Z6559" s="21"/>
      <c r="AH6559"/>
    </row>
    <row r="6560" spans="1:34" ht="11.25" customHeight="1">
      <c r="A6560"/>
      <c r="B6560" s="1281" t="s">
        <v>22</v>
      </c>
      <c r="C6560" s="1282">
        <v>3227</v>
      </c>
      <c r="D6560" s="1341" t="str">
        <f t="shared" si="116"/>
        <v>NJ3227</v>
      </c>
      <c r="E6560" s="1514" t="s">
        <v>125</v>
      </c>
      <c r="F6560" s="1390">
        <v>950</v>
      </c>
      <c r="G6560" s="1283">
        <v>4.91</v>
      </c>
      <c r="H6560" s="1283"/>
      <c r="I6560" s="1283"/>
      <c r="J6560" s="1283"/>
      <c r="K6560" s="1283"/>
      <c r="L6560" s="1283"/>
      <c r="M6560" s="1283"/>
      <c r="N6560" s="1283"/>
      <c r="O6560" s="1283"/>
      <c r="P6560" s="1283">
        <v>4.91</v>
      </c>
      <c r="R6560" s="1067"/>
      <c r="Z6560" s="21"/>
      <c r="AH6560"/>
    </row>
    <row r="6561" spans="1:34" ht="11.25" customHeight="1">
      <c r="A6561"/>
      <c r="B6561" s="1281" t="s">
        <v>22</v>
      </c>
      <c r="C6561" s="1282">
        <v>3241</v>
      </c>
      <c r="D6561" s="1341" t="str">
        <f t="shared" si="116"/>
        <v>NJ3241</v>
      </c>
      <c r="E6561" s="1514" t="s">
        <v>125</v>
      </c>
      <c r="F6561" s="1390">
        <v>950</v>
      </c>
      <c r="G6561" s="1283">
        <v>6.01</v>
      </c>
      <c r="H6561" s="1283"/>
      <c r="I6561" s="1283"/>
      <c r="J6561" s="1283"/>
      <c r="K6561" s="1283"/>
      <c r="L6561" s="1283"/>
      <c r="M6561" s="1283"/>
      <c r="N6561" s="1283"/>
      <c r="O6561" s="1283"/>
      <c r="P6561" s="1283">
        <v>6.01</v>
      </c>
      <c r="R6561" s="1067"/>
      <c r="Z6561" s="21"/>
      <c r="AH6561"/>
    </row>
    <row r="6562" spans="1:34" ht="11.25" customHeight="1">
      <c r="A6562"/>
      <c r="B6562" s="1281" t="s">
        <v>22</v>
      </c>
      <c r="C6562" s="1282">
        <v>3255</v>
      </c>
      <c r="D6562" s="1341" t="str">
        <f t="shared" si="116"/>
        <v>NJ3255</v>
      </c>
      <c r="E6562" s="1514" t="s">
        <v>125</v>
      </c>
      <c r="F6562" s="1390">
        <v>950</v>
      </c>
      <c r="G6562" s="1283">
        <v>4.09</v>
      </c>
      <c r="H6562" s="1283"/>
      <c r="I6562" s="1283"/>
      <c r="J6562" s="1283"/>
      <c r="K6562" s="1283"/>
      <c r="L6562" s="1283"/>
      <c r="M6562" s="1283"/>
      <c r="N6562" s="1283"/>
      <c r="O6562" s="1283"/>
      <c r="P6562" s="1283">
        <v>4.09</v>
      </c>
      <c r="R6562" s="1067"/>
      <c r="Z6562" s="21"/>
      <c r="AH6562"/>
    </row>
    <row r="6563" spans="1:34" ht="11.25" customHeight="1">
      <c r="A6563"/>
      <c r="B6563" s="1281" t="s">
        <v>22</v>
      </c>
      <c r="C6563" s="1282">
        <v>3257</v>
      </c>
      <c r="D6563" s="1341" t="str">
        <f t="shared" si="116"/>
        <v>NJ3257</v>
      </c>
      <c r="E6563" s="1514" t="s">
        <v>125</v>
      </c>
      <c r="F6563" s="1390">
        <v>950</v>
      </c>
      <c r="G6563" s="1283">
        <v>4.3499999999999996</v>
      </c>
      <c r="H6563" s="1283"/>
      <c r="I6563" s="1283"/>
      <c r="J6563" s="1283"/>
      <c r="K6563" s="1283"/>
      <c r="L6563" s="1283"/>
      <c r="M6563" s="1283"/>
      <c r="N6563" s="1283"/>
      <c r="O6563" s="1283"/>
      <c r="P6563" s="1283">
        <v>4.3499999999999996</v>
      </c>
      <c r="R6563" s="1067"/>
      <c r="Z6563" s="21"/>
      <c r="AH6563"/>
    </row>
    <row r="6564" spans="1:34" ht="11.25" customHeight="1">
      <c r="A6564"/>
      <c r="B6564" s="1281" t="s">
        <v>22</v>
      </c>
      <c r="C6564" s="1282">
        <v>3270</v>
      </c>
      <c r="D6564" s="1341" t="str">
        <f t="shared" si="116"/>
        <v>NJ3270</v>
      </c>
      <c r="E6564" s="1514" t="s">
        <v>125</v>
      </c>
      <c r="F6564" s="1390">
        <v>646</v>
      </c>
      <c r="G6564" s="1283">
        <v>2.4300000000000002</v>
      </c>
      <c r="H6564" s="1283"/>
      <c r="I6564" s="1283"/>
      <c r="J6564" s="1283"/>
      <c r="K6564" s="1283"/>
      <c r="L6564" s="1283"/>
      <c r="M6564" s="1283"/>
      <c r="N6564" s="1283"/>
      <c r="O6564" s="1283"/>
      <c r="P6564" s="1283">
        <v>2.4300000000000002</v>
      </c>
      <c r="R6564" s="1067"/>
      <c r="Z6564" s="21"/>
      <c r="AH6564"/>
    </row>
    <row r="6565" spans="1:34" ht="11.25" customHeight="1">
      <c r="A6565"/>
      <c r="B6565" s="1281" t="s">
        <v>22</v>
      </c>
      <c r="C6565" s="1282">
        <v>3307</v>
      </c>
      <c r="D6565" s="1341" t="str">
        <f t="shared" si="116"/>
        <v>NJ3307</v>
      </c>
      <c r="E6565" s="1514" t="s">
        <v>123</v>
      </c>
      <c r="F6565" s="1390">
        <v>950</v>
      </c>
      <c r="G6565" s="1283">
        <v>7.62</v>
      </c>
      <c r="H6565" s="1283"/>
      <c r="I6565" s="1283"/>
      <c r="J6565" s="1283"/>
      <c r="K6565" s="1283"/>
      <c r="L6565" s="1283"/>
      <c r="M6565" s="1283"/>
      <c r="N6565" s="1283"/>
      <c r="O6565" s="1283"/>
      <c r="P6565" s="1283">
        <v>7.62</v>
      </c>
      <c r="R6565" s="1067"/>
      <c r="Z6565" s="21"/>
      <c r="AH6565"/>
    </row>
    <row r="6566" spans="1:34" ht="11.25" customHeight="1">
      <c r="A6566"/>
      <c r="B6566" s="1281" t="s">
        <v>22</v>
      </c>
      <c r="C6566" s="1282">
        <v>3315</v>
      </c>
      <c r="D6566" s="1341" t="str">
        <f t="shared" si="116"/>
        <v>NJ3315</v>
      </c>
      <c r="E6566" s="1514" t="s">
        <v>123</v>
      </c>
      <c r="F6566" s="1390">
        <v>950</v>
      </c>
      <c r="G6566" s="1283">
        <v>4.8</v>
      </c>
      <c r="H6566" s="1283"/>
      <c r="I6566" s="1283"/>
      <c r="J6566" s="1283"/>
      <c r="K6566" s="1283"/>
      <c r="L6566" s="1283"/>
      <c r="M6566" s="1283"/>
      <c r="N6566" s="1283"/>
      <c r="O6566" s="1283"/>
      <c r="P6566" s="1283">
        <v>4.8</v>
      </c>
      <c r="R6566" s="1067"/>
      <c r="Z6566" s="21"/>
      <c r="AH6566"/>
    </row>
    <row r="6567" spans="1:34" ht="11.25" customHeight="1">
      <c r="A6567"/>
      <c r="B6567" s="1281" t="s">
        <v>22</v>
      </c>
      <c r="C6567" s="1282">
        <v>3336</v>
      </c>
      <c r="D6567" s="1341" t="str">
        <f t="shared" si="116"/>
        <v>NJ3336</v>
      </c>
      <c r="E6567" s="1514" t="s">
        <v>123</v>
      </c>
      <c r="F6567" s="1390">
        <v>774</v>
      </c>
      <c r="G6567" s="1283">
        <v>3.07</v>
      </c>
      <c r="H6567" s="1283"/>
      <c r="I6567" s="1283"/>
      <c r="J6567" s="1283"/>
      <c r="K6567" s="1283"/>
      <c r="L6567" s="1283"/>
      <c r="M6567" s="1283"/>
      <c r="N6567" s="1283"/>
      <c r="O6567" s="1283"/>
      <c r="P6567" s="1283">
        <v>3.07</v>
      </c>
      <c r="R6567" s="1067"/>
      <c r="Z6567" s="21"/>
      <c r="AH6567"/>
    </row>
    <row r="6568" spans="1:34" ht="11.25" customHeight="1">
      <c r="A6568"/>
      <c r="B6568" s="1281" t="s">
        <v>22</v>
      </c>
      <c r="C6568" s="1282">
        <v>3339</v>
      </c>
      <c r="D6568" s="1341" t="str">
        <f t="shared" si="116"/>
        <v>NJ3339</v>
      </c>
      <c r="E6568" s="1514" t="s">
        <v>123</v>
      </c>
      <c r="F6568" s="1390">
        <v>744</v>
      </c>
      <c r="G6568" s="1283">
        <v>2.92</v>
      </c>
      <c r="H6568" s="1283"/>
      <c r="I6568" s="1283"/>
      <c r="J6568" s="1283"/>
      <c r="K6568" s="1283"/>
      <c r="L6568" s="1283"/>
      <c r="M6568" s="1283"/>
      <c r="N6568" s="1283"/>
      <c r="O6568" s="1283"/>
      <c r="P6568" s="1283">
        <v>2.92</v>
      </c>
      <c r="R6568" s="1067"/>
      <c r="Z6568" s="21"/>
      <c r="AH6568"/>
    </row>
    <row r="6569" spans="1:34" ht="11.25" customHeight="1">
      <c r="A6569"/>
      <c r="B6569" s="1281" t="s">
        <v>22</v>
      </c>
      <c r="C6569" s="1282">
        <v>3365</v>
      </c>
      <c r="D6569" s="1341" t="str">
        <f t="shared" si="116"/>
        <v>NJ3365</v>
      </c>
      <c r="E6569" s="1514" t="s">
        <v>125</v>
      </c>
      <c r="F6569" s="1390">
        <v>950</v>
      </c>
      <c r="G6569" s="1283">
        <v>12.71</v>
      </c>
      <c r="H6569" s="1283"/>
      <c r="I6569" s="1283"/>
      <c r="J6569" s="1283"/>
      <c r="K6569" s="1283"/>
      <c r="L6569" s="1283"/>
      <c r="M6569" s="1283"/>
      <c r="N6569" s="1283"/>
      <c r="O6569" s="1283"/>
      <c r="P6569" s="1283">
        <v>12.71</v>
      </c>
      <c r="R6569" s="1067"/>
      <c r="Z6569" s="21"/>
      <c r="AH6569"/>
    </row>
    <row r="6570" spans="1:34" ht="11.25" customHeight="1">
      <c r="A6570"/>
      <c r="B6570" s="1281" t="s">
        <v>22</v>
      </c>
      <c r="C6570" s="1282">
        <v>3372</v>
      </c>
      <c r="D6570" s="1341" t="str">
        <f t="shared" si="116"/>
        <v>NJ3372</v>
      </c>
      <c r="E6570" s="1514" t="s">
        <v>121</v>
      </c>
      <c r="F6570" s="1390">
        <v>950</v>
      </c>
      <c r="G6570" s="1283">
        <v>5.34</v>
      </c>
      <c r="H6570" s="1283"/>
      <c r="I6570" s="1283"/>
      <c r="J6570" s="1283"/>
      <c r="K6570" s="1283"/>
      <c r="L6570" s="1283"/>
      <c r="M6570" s="1283"/>
      <c r="N6570" s="1283"/>
      <c r="O6570" s="1283"/>
      <c r="P6570" s="1283">
        <v>5.34</v>
      </c>
      <c r="R6570" s="1067"/>
      <c r="Z6570" s="21"/>
      <c r="AH6570"/>
    </row>
    <row r="6571" spans="1:34" ht="11.25" customHeight="1">
      <c r="A6571"/>
      <c r="B6571" s="1281" t="s">
        <v>22</v>
      </c>
      <c r="C6571" s="1282">
        <v>3373</v>
      </c>
      <c r="D6571" s="1341" t="str">
        <f t="shared" si="116"/>
        <v>NJ3373</v>
      </c>
      <c r="E6571" s="1514" t="s">
        <v>123</v>
      </c>
      <c r="F6571" s="1390">
        <v>950</v>
      </c>
      <c r="G6571" s="1283">
        <v>5.7</v>
      </c>
      <c r="H6571" s="1283"/>
      <c r="I6571" s="1283"/>
      <c r="J6571" s="1283"/>
      <c r="K6571" s="1283"/>
      <c r="L6571" s="1283"/>
      <c r="M6571" s="1283"/>
      <c r="N6571" s="1283"/>
      <c r="O6571" s="1283"/>
      <c r="P6571" s="1283">
        <v>5.7</v>
      </c>
      <c r="R6571" s="1067"/>
      <c r="Z6571" s="21"/>
      <c r="AH6571"/>
    </row>
    <row r="6572" spans="1:34" ht="11.25" customHeight="1">
      <c r="A6572"/>
      <c r="B6572" s="1281" t="s">
        <v>22</v>
      </c>
      <c r="C6572" s="1282">
        <v>3381</v>
      </c>
      <c r="D6572" s="1341" t="str">
        <f t="shared" si="116"/>
        <v>NJ3381</v>
      </c>
      <c r="E6572" s="1514" t="s">
        <v>121</v>
      </c>
      <c r="F6572" s="1390">
        <v>950</v>
      </c>
      <c r="G6572" s="1283">
        <v>5.42</v>
      </c>
      <c r="H6572" s="1283"/>
      <c r="I6572" s="1283"/>
      <c r="J6572" s="1283"/>
      <c r="K6572" s="1283"/>
      <c r="L6572" s="1283"/>
      <c r="M6572" s="1283"/>
      <c r="N6572" s="1283"/>
      <c r="O6572" s="1283"/>
      <c r="P6572" s="1283">
        <v>5.42</v>
      </c>
      <c r="R6572" s="1067"/>
      <c r="Z6572" s="21"/>
      <c r="AH6572"/>
    </row>
    <row r="6573" spans="1:34" ht="11.25" customHeight="1">
      <c r="A6573"/>
      <c r="B6573" s="1281" t="s">
        <v>22</v>
      </c>
      <c r="C6573" s="1282">
        <v>3383</v>
      </c>
      <c r="D6573" s="1341" t="str">
        <f t="shared" si="116"/>
        <v>NJ3383</v>
      </c>
      <c r="E6573" s="1514" t="s">
        <v>121</v>
      </c>
      <c r="F6573" s="1390">
        <v>456</v>
      </c>
      <c r="G6573" s="1283">
        <v>1.48</v>
      </c>
      <c r="H6573" s="1283"/>
      <c r="I6573" s="1283"/>
      <c r="J6573" s="1283"/>
      <c r="K6573" s="1283"/>
      <c r="L6573" s="1283"/>
      <c r="M6573" s="1283"/>
      <c r="N6573" s="1283"/>
      <c r="O6573" s="1283"/>
      <c r="P6573" s="1283">
        <v>1.48</v>
      </c>
      <c r="R6573" s="1067"/>
      <c r="Z6573" s="21"/>
      <c r="AH6573"/>
    </row>
    <row r="6574" spans="1:34" ht="11.25" customHeight="1">
      <c r="A6574"/>
      <c r="B6574" s="1281" t="s">
        <v>22</v>
      </c>
      <c r="C6574" s="1282">
        <v>3384</v>
      </c>
      <c r="D6574" s="1341" t="str">
        <f t="shared" si="116"/>
        <v>NJ3384</v>
      </c>
      <c r="E6574" s="1514" t="s">
        <v>121</v>
      </c>
      <c r="F6574" s="1390">
        <v>286</v>
      </c>
      <c r="G6574" s="1283">
        <v>0.63</v>
      </c>
      <c r="H6574" s="1283"/>
      <c r="I6574" s="1283"/>
      <c r="J6574" s="1283"/>
      <c r="K6574" s="1283"/>
      <c r="L6574" s="1283"/>
      <c r="M6574" s="1283"/>
      <c r="N6574" s="1283"/>
      <c r="O6574" s="1283"/>
      <c r="P6574" s="1283">
        <v>0.63</v>
      </c>
      <c r="R6574" s="1067"/>
      <c r="Z6574" s="21"/>
      <c r="AH6574"/>
    </row>
    <row r="6575" spans="1:34" ht="11.25" customHeight="1">
      <c r="A6575"/>
      <c r="B6575" s="1281" t="s">
        <v>22</v>
      </c>
      <c r="C6575" s="1282">
        <v>3385</v>
      </c>
      <c r="D6575" s="1341" t="str">
        <f t="shared" si="116"/>
        <v>NJ3385</v>
      </c>
      <c r="E6575" s="1514" t="s">
        <v>121</v>
      </c>
      <c r="F6575" s="1390">
        <v>538</v>
      </c>
      <c r="G6575" s="1283">
        <v>1.89</v>
      </c>
      <c r="H6575" s="1283"/>
      <c r="I6575" s="1283"/>
      <c r="J6575" s="1283"/>
      <c r="K6575" s="1283"/>
      <c r="L6575" s="1283"/>
      <c r="M6575" s="1283"/>
      <c r="N6575" s="1283"/>
      <c r="O6575" s="1283"/>
      <c r="P6575" s="1283">
        <v>1.89</v>
      </c>
      <c r="R6575" s="1067"/>
      <c r="Z6575" s="21"/>
      <c r="AH6575"/>
    </row>
    <row r="6576" spans="1:34" ht="11.25" customHeight="1">
      <c r="A6576"/>
      <c r="B6576" s="1281" t="s">
        <v>22</v>
      </c>
      <c r="C6576" s="1282">
        <v>3400</v>
      </c>
      <c r="D6576" s="1341" t="str">
        <f t="shared" si="116"/>
        <v>NJ3400</v>
      </c>
      <c r="E6576" s="1514" t="s">
        <v>125</v>
      </c>
      <c r="F6576" s="1390">
        <v>950</v>
      </c>
      <c r="G6576" s="1283">
        <v>5.55</v>
      </c>
      <c r="H6576" s="1283"/>
      <c r="I6576" s="1283"/>
      <c r="J6576" s="1283"/>
      <c r="K6576" s="1283"/>
      <c r="L6576" s="1283"/>
      <c r="M6576" s="1283"/>
      <c r="N6576" s="1283"/>
      <c r="O6576" s="1283"/>
      <c r="P6576" s="1283">
        <v>5.55</v>
      </c>
      <c r="R6576" s="1067"/>
      <c r="Z6576" s="21"/>
      <c r="AH6576"/>
    </row>
    <row r="6577" spans="1:34" ht="11.25" customHeight="1">
      <c r="A6577"/>
      <c r="B6577" s="1281" t="s">
        <v>22</v>
      </c>
      <c r="C6577" s="1282">
        <v>3507</v>
      </c>
      <c r="D6577" s="1341" t="str">
        <f t="shared" si="116"/>
        <v>NJ3507</v>
      </c>
      <c r="E6577" s="1514" t="s">
        <v>125</v>
      </c>
      <c r="F6577" s="1390">
        <v>950</v>
      </c>
      <c r="G6577" s="1283">
        <v>4.53</v>
      </c>
      <c r="H6577" s="1283"/>
      <c r="I6577" s="1283"/>
      <c r="J6577" s="1283"/>
      <c r="K6577" s="1283"/>
      <c r="L6577" s="1283"/>
      <c r="M6577" s="1283"/>
      <c r="N6577" s="1283"/>
      <c r="O6577" s="1283"/>
      <c r="P6577" s="1283">
        <v>4.53</v>
      </c>
      <c r="R6577" s="1067"/>
      <c r="Z6577" s="21"/>
      <c r="AH6577"/>
    </row>
    <row r="6578" spans="1:34" ht="11.25" customHeight="1">
      <c r="A6578"/>
      <c r="B6578" s="1281" t="s">
        <v>22</v>
      </c>
      <c r="C6578" s="1282">
        <v>3548</v>
      </c>
      <c r="D6578" s="1341" t="str">
        <f t="shared" si="116"/>
        <v>NJ3548</v>
      </c>
      <c r="E6578" s="1514" t="s">
        <v>125</v>
      </c>
      <c r="F6578" s="1390">
        <v>656</v>
      </c>
      <c r="G6578" s="1283">
        <v>2.48</v>
      </c>
      <c r="H6578" s="1283"/>
      <c r="I6578" s="1283"/>
      <c r="J6578" s="1283"/>
      <c r="K6578" s="1283"/>
      <c r="L6578" s="1283"/>
      <c r="M6578" s="1283"/>
      <c r="N6578" s="1283"/>
      <c r="O6578" s="1283"/>
      <c r="P6578" s="1283">
        <v>2.48</v>
      </c>
      <c r="R6578" s="1067"/>
      <c r="Z6578" s="21"/>
      <c r="AH6578"/>
    </row>
    <row r="6579" spans="1:34" ht="11.25" customHeight="1">
      <c r="A6579"/>
      <c r="B6579" s="1281" t="s">
        <v>22</v>
      </c>
      <c r="C6579" s="1282">
        <v>3561</v>
      </c>
      <c r="D6579" s="1341" t="str">
        <f t="shared" si="116"/>
        <v>NJ3561</v>
      </c>
      <c r="E6579" s="1514" t="s">
        <v>125</v>
      </c>
      <c r="F6579" s="1390">
        <v>940</v>
      </c>
      <c r="G6579" s="1283">
        <v>3.9</v>
      </c>
      <c r="H6579" s="1283"/>
      <c r="I6579" s="1283"/>
      <c r="J6579" s="1283"/>
      <c r="K6579" s="1283"/>
      <c r="L6579" s="1283"/>
      <c r="M6579" s="1283"/>
      <c r="N6579" s="1283"/>
      <c r="O6579" s="1283"/>
      <c r="P6579" s="1283">
        <v>3.9</v>
      </c>
      <c r="R6579" s="1067"/>
      <c r="Z6579" s="21"/>
      <c r="AH6579"/>
    </row>
    <row r="6580" spans="1:34" ht="11.25" customHeight="1">
      <c r="A6580"/>
      <c r="B6580" s="1281" t="s">
        <v>22</v>
      </c>
      <c r="C6580" s="1282">
        <v>3571</v>
      </c>
      <c r="D6580" s="1341" t="str">
        <f t="shared" si="116"/>
        <v>NJ3571</v>
      </c>
      <c r="E6580" s="1514" t="s">
        <v>125</v>
      </c>
      <c r="F6580" s="1390">
        <v>530</v>
      </c>
      <c r="G6580" s="1283">
        <v>1.85</v>
      </c>
      <c r="H6580" s="1283"/>
      <c r="I6580" s="1283"/>
      <c r="J6580" s="1283"/>
      <c r="K6580" s="1283"/>
      <c r="L6580" s="1283"/>
      <c r="M6580" s="1283"/>
      <c r="N6580" s="1283"/>
      <c r="O6580" s="1283"/>
      <c r="P6580" s="1283">
        <v>1.85</v>
      </c>
      <c r="R6580" s="1067"/>
      <c r="Z6580" s="21"/>
      <c r="AH6580"/>
    </row>
    <row r="6581" spans="1:34" ht="11.25" customHeight="1">
      <c r="A6581"/>
      <c r="B6581" s="1281" t="s">
        <v>22</v>
      </c>
      <c r="C6581" s="1282">
        <v>3574</v>
      </c>
      <c r="D6581" s="1341" t="str">
        <f t="shared" si="116"/>
        <v>NJ3574</v>
      </c>
      <c r="E6581" s="1514" t="s">
        <v>125</v>
      </c>
      <c r="F6581" s="1390">
        <v>504</v>
      </c>
      <c r="G6581" s="1283">
        <v>1.72</v>
      </c>
      <c r="H6581" s="1283"/>
      <c r="I6581" s="1283"/>
      <c r="J6581" s="1283"/>
      <c r="K6581" s="1283"/>
      <c r="L6581" s="1283"/>
      <c r="M6581" s="1283"/>
      <c r="N6581" s="1283"/>
      <c r="O6581" s="1283"/>
      <c r="P6581" s="1283">
        <v>1.72</v>
      </c>
      <c r="R6581" s="1067"/>
      <c r="Z6581" s="21"/>
      <c r="AH6581"/>
    </row>
    <row r="6582" spans="1:34" ht="11.25" customHeight="1">
      <c r="A6582"/>
      <c r="B6582" s="1281" t="s">
        <v>22</v>
      </c>
      <c r="C6582" s="1282">
        <v>3581</v>
      </c>
      <c r="D6582" s="1341" t="str">
        <f t="shared" si="116"/>
        <v>NJ3581</v>
      </c>
      <c r="E6582" s="1514" t="s">
        <v>125</v>
      </c>
      <c r="F6582" s="1390">
        <v>506</v>
      </c>
      <c r="G6582" s="1283">
        <v>1.73</v>
      </c>
      <c r="H6582" s="1283"/>
      <c r="I6582" s="1283"/>
      <c r="J6582" s="1283"/>
      <c r="K6582" s="1283"/>
      <c r="L6582" s="1283"/>
      <c r="M6582" s="1283"/>
      <c r="N6582" s="1283"/>
      <c r="O6582" s="1283"/>
      <c r="P6582" s="1283">
        <v>1.73</v>
      </c>
      <c r="R6582" s="1067"/>
      <c r="Z6582" s="21"/>
      <c r="AH6582"/>
    </row>
    <row r="6583" spans="1:34" ht="11.25" customHeight="1">
      <c r="A6583"/>
      <c r="B6583" s="1281" t="s">
        <v>22</v>
      </c>
      <c r="C6583" s="1282">
        <v>3612</v>
      </c>
      <c r="D6583" s="1341" t="str">
        <f t="shared" si="116"/>
        <v>NJ3612</v>
      </c>
      <c r="E6583" s="1514" t="s">
        <v>125</v>
      </c>
      <c r="F6583" s="1390">
        <v>906</v>
      </c>
      <c r="G6583" s="1283">
        <v>3.73</v>
      </c>
      <c r="H6583" s="1283"/>
      <c r="I6583" s="1283"/>
      <c r="J6583" s="1283"/>
      <c r="K6583" s="1283"/>
      <c r="L6583" s="1283"/>
      <c r="M6583" s="1283"/>
      <c r="N6583" s="1283"/>
      <c r="O6583" s="1283"/>
      <c r="P6583" s="1283">
        <v>3.73</v>
      </c>
      <c r="R6583" s="1067"/>
      <c r="Z6583" s="21"/>
      <c r="AH6583"/>
    </row>
    <row r="6584" spans="1:34" ht="11.25" customHeight="1">
      <c r="A6584"/>
      <c r="B6584" s="1281" t="s">
        <v>22</v>
      </c>
      <c r="C6584" s="1282">
        <v>3620</v>
      </c>
      <c r="D6584" s="1341" t="str">
        <f t="shared" si="116"/>
        <v>NJ3620</v>
      </c>
      <c r="E6584" s="1514" t="s">
        <v>122</v>
      </c>
      <c r="F6584" s="1390">
        <v>950</v>
      </c>
      <c r="G6584" s="1283">
        <v>4.33</v>
      </c>
      <c r="H6584" s="1283"/>
      <c r="I6584" s="1283"/>
      <c r="J6584" s="1283"/>
      <c r="K6584" s="1283"/>
      <c r="L6584" s="1283"/>
      <c r="M6584" s="1283"/>
      <c r="N6584" s="1283"/>
      <c r="O6584" s="1283"/>
      <c r="P6584" s="1283">
        <v>4.33</v>
      </c>
      <c r="R6584" s="1067"/>
      <c r="Z6584" s="21"/>
      <c r="AH6584"/>
    </row>
    <row r="6585" spans="1:34" ht="11.25" customHeight="1">
      <c r="A6585"/>
      <c r="B6585" s="1281" t="s">
        <v>22</v>
      </c>
      <c r="C6585" s="1282">
        <v>3632</v>
      </c>
      <c r="D6585" s="1341" t="str">
        <f t="shared" si="116"/>
        <v>NJ3632</v>
      </c>
      <c r="E6585" s="1514" t="s">
        <v>121</v>
      </c>
      <c r="F6585" s="1390">
        <v>950</v>
      </c>
      <c r="G6585" s="1283">
        <v>4.51</v>
      </c>
      <c r="H6585" s="1283"/>
      <c r="I6585" s="1283"/>
      <c r="J6585" s="1283"/>
      <c r="K6585" s="1283"/>
      <c r="L6585" s="1283"/>
      <c r="M6585" s="1283"/>
      <c r="N6585" s="1283"/>
      <c r="O6585" s="1283"/>
      <c r="P6585" s="1283">
        <v>4.51</v>
      </c>
      <c r="R6585" s="1067"/>
      <c r="Z6585" s="21"/>
      <c r="AH6585"/>
    </row>
    <row r="6586" spans="1:34" ht="11.25" customHeight="1">
      <c r="A6586"/>
      <c r="B6586" s="1281" t="s">
        <v>22</v>
      </c>
      <c r="C6586" s="1282">
        <v>3634</v>
      </c>
      <c r="D6586" s="1341" t="str">
        <f t="shared" si="116"/>
        <v>NJ3634</v>
      </c>
      <c r="E6586" s="1514" t="s">
        <v>125</v>
      </c>
      <c r="F6586" s="1390">
        <v>644</v>
      </c>
      <c r="G6586" s="1283">
        <v>2.42</v>
      </c>
      <c r="H6586" s="1283"/>
      <c r="I6586" s="1283"/>
      <c r="J6586" s="1283"/>
      <c r="K6586" s="1283"/>
      <c r="L6586" s="1283"/>
      <c r="M6586" s="1283"/>
      <c r="N6586" s="1283"/>
      <c r="O6586" s="1283"/>
      <c r="P6586" s="1283">
        <v>2.42</v>
      </c>
      <c r="R6586" s="1067"/>
      <c r="Z6586" s="21"/>
      <c r="AH6586"/>
    </row>
    <row r="6587" spans="1:34" ht="11.25" customHeight="1">
      <c r="A6587"/>
      <c r="B6587" s="1281" t="s">
        <v>22</v>
      </c>
      <c r="C6587" s="1282">
        <v>3635</v>
      </c>
      <c r="D6587" s="1341" t="str">
        <f t="shared" si="116"/>
        <v>NJ3635</v>
      </c>
      <c r="E6587" s="1514" t="s">
        <v>125</v>
      </c>
      <c r="F6587" s="1390">
        <v>888</v>
      </c>
      <c r="G6587" s="1283">
        <v>3.64</v>
      </c>
      <c r="H6587" s="1283"/>
      <c r="I6587" s="1283"/>
      <c r="J6587" s="1283"/>
      <c r="K6587" s="1283"/>
      <c r="L6587" s="1283"/>
      <c r="M6587" s="1283"/>
      <c r="N6587" s="1283"/>
      <c r="O6587" s="1283"/>
      <c r="P6587" s="1283">
        <v>3.64</v>
      </c>
      <c r="R6587" s="1067"/>
      <c r="Z6587" s="21"/>
      <c r="AH6587"/>
    </row>
    <row r="6588" spans="1:34" ht="11.25" customHeight="1">
      <c r="A6588"/>
      <c r="B6588" s="1281" t="s">
        <v>22</v>
      </c>
      <c r="C6588" s="1282">
        <v>3638</v>
      </c>
      <c r="D6588" s="1341" t="str">
        <f t="shared" si="116"/>
        <v>NJ3638</v>
      </c>
      <c r="E6588" s="1514" t="s">
        <v>125</v>
      </c>
      <c r="F6588" s="1390">
        <v>950</v>
      </c>
      <c r="G6588" s="1283">
        <v>4.22</v>
      </c>
      <c r="H6588" s="1283"/>
      <c r="I6588" s="1283"/>
      <c r="J6588" s="1283"/>
      <c r="K6588" s="1283"/>
      <c r="L6588" s="1283"/>
      <c r="M6588" s="1283"/>
      <c r="N6588" s="1283"/>
      <c r="O6588" s="1283"/>
      <c r="P6588" s="1283">
        <v>4.22</v>
      </c>
      <c r="R6588" s="1067"/>
      <c r="Z6588" s="21"/>
      <c r="AH6588"/>
    </row>
    <row r="6589" spans="1:34" ht="11.25" customHeight="1">
      <c r="A6589"/>
      <c r="B6589" s="1281" t="s">
        <v>22</v>
      </c>
      <c r="C6589" s="1282">
        <v>3642</v>
      </c>
      <c r="D6589" s="1341" t="str">
        <f t="shared" si="116"/>
        <v>NJ3642</v>
      </c>
      <c r="E6589" s="1514" t="s">
        <v>123</v>
      </c>
      <c r="F6589" s="1390">
        <v>736</v>
      </c>
      <c r="G6589" s="1283">
        <v>2.88</v>
      </c>
      <c r="H6589" s="1283"/>
      <c r="I6589" s="1283"/>
      <c r="J6589" s="1283"/>
      <c r="K6589" s="1283"/>
      <c r="L6589" s="1283"/>
      <c r="M6589" s="1283"/>
      <c r="N6589" s="1283"/>
      <c r="O6589" s="1283"/>
      <c r="P6589" s="1283">
        <v>2.88</v>
      </c>
      <c r="R6589" s="1067"/>
      <c r="Z6589" s="21"/>
      <c r="AH6589"/>
    </row>
    <row r="6590" spans="1:34" ht="11.25" customHeight="1">
      <c r="A6590"/>
      <c r="B6590" s="1281" t="s">
        <v>22</v>
      </c>
      <c r="C6590" s="1282">
        <v>3643</v>
      </c>
      <c r="D6590" s="1341" t="str">
        <f t="shared" si="116"/>
        <v>NJ3643</v>
      </c>
      <c r="E6590" s="1514" t="s">
        <v>125</v>
      </c>
      <c r="F6590" s="1390">
        <v>936</v>
      </c>
      <c r="G6590" s="1283">
        <v>3.88</v>
      </c>
      <c r="H6590" s="1283"/>
      <c r="I6590" s="1283"/>
      <c r="J6590" s="1283"/>
      <c r="K6590" s="1283"/>
      <c r="L6590" s="1283"/>
      <c r="M6590" s="1283"/>
      <c r="N6590" s="1283"/>
      <c r="O6590" s="1283"/>
      <c r="P6590" s="1283">
        <v>3.88</v>
      </c>
      <c r="R6590" s="1067"/>
      <c r="Z6590" s="21"/>
      <c r="AH6590"/>
    </row>
    <row r="6591" spans="1:34" ht="11.25" customHeight="1">
      <c r="A6591"/>
      <c r="B6591" s="1281" t="s">
        <v>22</v>
      </c>
      <c r="C6591" s="1282">
        <v>3648</v>
      </c>
      <c r="D6591" s="1341" t="str">
        <f t="shared" si="116"/>
        <v>NJ3648</v>
      </c>
      <c r="E6591" s="1514" t="s">
        <v>125</v>
      </c>
      <c r="F6591" s="1390">
        <v>626</v>
      </c>
      <c r="G6591" s="1283">
        <v>2.33</v>
      </c>
      <c r="H6591" s="1283"/>
      <c r="I6591" s="1283"/>
      <c r="J6591" s="1283"/>
      <c r="K6591" s="1283"/>
      <c r="L6591" s="1283"/>
      <c r="M6591" s="1283"/>
      <c r="N6591" s="1283"/>
      <c r="O6591" s="1283"/>
      <c r="P6591" s="1283">
        <v>2.33</v>
      </c>
      <c r="R6591" s="1067"/>
      <c r="Z6591" s="21"/>
      <c r="AH6591"/>
    </row>
    <row r="6592" spans="1:34" ht="11.25" customHeight="1">
      <c r="A6592"/>
      <c r="B6592" s="1281" t="s">
        <v>22</v>
      </c>
      <c r="C6592" s="1282">
        <v>3649</v>
      </c>
      <c r="D6592" s="1341" t="str">
        <f t="shared" si="116"/>
        <v>NJ3649</v>
      </c>
      <c r="E6592" s="1514" t="s">
        <v>125</v>
      </c>
      <c r="F6592" s="1390">
        <v>950</v>
      </c>
      <c r="G6592" s="1283">
        <v>4.3899999999999997</v>
      </c>
      <c r="H6592" s="1283"/>
      <c r="I6592" s="1283"/>
      <c r="J6592" s="1283"/>
      <c r="K6592" s="1283"/>
      <c r="L6592" s="1283"/>
      <c r="M6592" s="1283"/>
      <c r="N6592" s="1283"/>
      <c r="O6592" s="1283"/>
      <c r="P6592" s="1283">
        <v>4.3899999999999997</v>
      </c>
      <c r="R6592" s="1067"/>
      <c r="Z6592" s="21"/>
      <c r="AH6592"/>
    </row>
    <row r="6593" spans="1:34" ht="11.25" customHeight="1">
      <c r="A6593"/>
      <c r="B6593" s="1281" t="s">
        <v>22</v>
      </c>
      <c r="C6593" s="1282">
        <v>3656</v>
      </c>
      <c r="D6593" s="1341" t="str">
        <f t="shared" si="116"/>
        <v>NJ3656</v>
      </c>
      <c r="E6593" s="1514" t="s">
        <v>123</v>
      </c>
      <c r="F6593" s="1390">
        <v>950</v>
      </c>
      <c r="G6593" s="1283">
        <v>4.7699999999999996</v>
      </c>
      <c r="H6593" s="1283"/>
      <c r="I6593" s="1283"/>
      <c r="J6593" s="1283"/>
      <c r="K6593" s="1283"/>
      <c r="L6593" s="1283"/>
      <c r="M6593" s="1283"/>
      <c r="N6593" s="1283"/>
      <c r="O6593" s="1283"/>
      <c r="P6593" s="1283">
        <v>4.7699999999999996</v>
      </c>
      <c r="R6593" s="1067"/>
      <c r="Z6593" s="21"/>
      <c r="AH6593"/>
    </row>
    <row r="6594" spans="1:34" ht="11.25" customHeight="1">
      <c r="A6594"/>
      <c r="B6594" s="1281" t="s">
        <v>22</v>
      </c>
      <c r="C6594" s="1282">
        <v>3681</v>
      </c>
      <c r="D6594" s="1341" t="str">
        <f t="shared" si="116"/>
        <v>NJ3681</v>
      </c>
      <c r="E6594" s="1514" t="s">
        <v>121</v>
      </c>
      <c r="F6594" s="1390">
        <v>366</v>
      </c>
      <c r="G6594" s="1283">
        <v>1.03</v>
      </c>
      <c r="H6594" s="1283"/>
      <c r="I6594" s="1283"/>
      <c r="J6594" s="1283"/>
      <c r="K6594" s="1283"/>
      <c r="L6594" s="1283"/>
      <c r="M6594" s="1283"/>
      <c r="N6594" s="1283"/>
      <c r="O6594" s="1283"/>
      <c r="P6594" s="1283">
        <v>1.03</v>
      </c>
      <c r="R6594" s="1067"/>
      <c r="Z6594" s="21"/>
      <c r="AH6594"/>
    </row>
    <row r="6595" spans="1:34" ht="11.25" customHeight="1">
      <c r="A6595"/>
      <c r="B6595" s="1281" t="s">
        <v>22</v>
      </c>
      <c r="C6595" s="1282">
        <v>3685</v>
      </c>
      <c r="D6595" s="1341" t="str">
        <f t="shared" si="116"/>
        <v>NJ3685</v>
      </c>
      <c r="E6595" s="1514" t="s">
        <v>121</v>
      </c>
      <c r="F6595" s="1390">
        <v>496</v>
      </c>
      <c r="G6595" s="1283">
        <v>1.68</v>
      </c>
      <c r="H6595" s="1283"/>
      <c r="I6595" s="1283"/>
      <c r="J6595" s="1283"/>
      <c r="K6595" s="1283"/>
      <c r="L6595" s="1283"/>
      <c r="M6595" s="1283"/>
      <c r="N6595" s="1283"/>
      <c r="O6595" s="1283"/>
      <c r="P6595" s="1283">
        <v>1.68</v>
      </c>
      <c r="R6595" s="1067"/>
      <c r="Z6595" s="21"/>
      <c r="AH6595"/>
    </row>
    <row r="6596" spans="1:34" ht="11.25" customHeight="1">
      <c r="A6596"/>
      <c r="B6596" s="1281" t="s">
        <v>22</v>
      </c>
      <c r="C6596" s="1282">
        <v>3686</v>
      </c>
      <c r="D6596" s="1341" t="str">
        <f t="shared" si="116"/>
        <v>NJ3686</v>
      </c>
      <c r="E6596" s="1514" t="s">
        <v>121</v>
      </c>
      <c r="F6596" s="1390">
        <v>648</v>
      </c>
      <c r="G6596" s="1283">
        <v>2.44</v>
      </c>
      <c r="H6596" s="1283"/>
      <c r="I6596" s="1283"/>
      <c r="J6596" s="1283"/>
      <c r="K6596" s="1283"/>
      <c r="L6596" s="1283"/>
      <c r="M6596" s="1283"/>
      <c r="N6596" s="1283"/>
      <c r="O6596" s="1283"/>
      <c r="P6596" s="1283">
        <v>2.44</v>
      </c>
      <c r="R6596" s="1067"/>
      <c r="Z6596" s="21"/>
      <c r="AH6596"/>
    </row>
    <row r="6597" spans="1:34" ht="11.25" customHeight="1">
      <c r="A6597"/>
      <c r="B6597" s="1281" t="s">
        <v>22</v>
      </c>
      <c r="C6597" s="1282">
        <v>3719</v>
      </c>
      <c r="D6597" s="1341" t="str">
        <f t="shared" si="116"/>
        <v>NJ3719</v>
      </c>
      <c r="E6597" s="1514" t="s">
        <v>122</v>
      </c>
      <c r="F6597" s="1390">
        <v>520</v>
      </c>
      <c r="G6597" s="1283">
        <v>1.8</v>
      </c>
      <c r="H6597" s="1283"/>
      <c r="I6597" s="1283"/>
      <c r="J6597" s="1283"/>
      <c r="K6597" s="1283"/>
      <c r="L6597" s="1283"/>
      <c r="M6597" s="1283"/>
      <c r="N6597" s="1283"/>
      <c r="O6597" s="1283"/>
      <c r="P6597" s="1283">
        <v>1.8</v>
      </c>
      <c r="R6597" s="1067"/>
      <c r="Z6597" s="21"/>
      <c r="AH6597"/>
    </row>
    <row r="6598" spans="1:34" ht="11.25" customHeight="1">
      <c r="A6598"/>
      <c r="B6598" s="1281" t="s">
        <v>22</v>
      </c>
      <c r="C6598" s="1282">
        <v>3724</v>
      </c>
      <c r="D6598" s="1341" t="str">
        <f t="shared" si="116"/>
        <v>NJ3724</v>
      </c>
      <c r="E6598" s="1514" t="s">
        <v>125</v>
      </c>
      <c r="F6598" s="1390">
        <v>950</v>
      </c>
      <c r="G6598" s="1283">
        <v>6.97</v>
      </c>
      <c r="H6598" s="1283"/>
      <c r="I6598" s="1283"/>
      <c r="J6598" s="1283"/>
      <c r="K6598" s="1283"/>
      <c r="L6598" s="1283"/>
      <c r="M6598" s="1283"/>
      <c r="N6598" s="1283"/>
      <c r="O6598" s="1283"/>
      <c r="P6598" s="1283">
        <v>6.97</v>
      </c>
      <c r="R6598" s="1067"/>
      <c r="Z6598" s="21"/>
      <c r="AH6598"/>
    </row>
    <row r="6599" spans="1:34" ht="11.25" customHeight="1">
      <c r="A6599"/>
      <c r="B6599" s="1281" t="s">
        <v>22</v>
      </c>
      <c r="C6599" s="1282">
        <v>3726</v>
      </c>
      <c r="D6599" s="1341" t="str">
        <f t="shared" si="116"/>
        <v>NJ3726</v>
      </c>
      <c r="E6599" s="1514" t="s">
        <v>123</v>
      </c>
      <c r="F6599" s="1390">
        <v>950</v>
      </c>
      <c r="G6599" s="1283">
        <v>5.09</v>
      </c>
      <c r="H6599" s="1283"/>
      <c r="I6599" s="1283"/>
      <c r="J6599" s="1283"/>
      <c r="K6599" s="1283"/>
      <c r="L6599" s="1283"/>
      <c r="M6599" s="1283"/>
      <c r="N6599" s="1283"/>
      <c r="O6599" s="1283"/>
      <c r="P6599" s="1283">
        <v>5.09</v>
      </c>
      <c r="R6599" s="1067"/>
      <c r="Z6599" s="21"/>
      <c r="AH6599"/>
    </row>
    <row r="6600" spans="1:34" ht="11.25" customHeight="1">
      <c r="A6600"/>
      <c r="B6600" s="1281" t="s">
        <v>22</v>
      </c>
      <c r="C6600" s="1282">
        <v>3807</v>
      </c>
      <c r="D6600" s="1341" t="str">
        <f t="shared" si="116"/>
        <v>NJ3807</v>
      </c>
      <c r="E6600" s="1514" t="s">
        <v>125</v>
      </c>
      <c r="F6600" s="1390">
        <v>864</v>
      </c>
      <c r="G6600" s="1283">
        <v>3.52</v>
      </c>
      <c r="H6600" s="1283"/>
      <c r="I6600" s="1283"/>
      <c r="J6600" s="1283"/>
      <c r="K6600" s="1283"/>
      <c r="L6600" s="1283"/>
      <c r="M6600" s="1283"/>
      <c r="N6600" s="1283"/>
      <c r="O6600" s="1283"/>
      <c r="P6600" s="1283">
        <v>3.52</v>
      </c>
      <c r="R6600" s="1067"/>
      <c r="Z6600" s="21"/>
      <c r="AH6600"/>
    </row>
    <row r="6601" spans="1:34" ht="11.25" customHeight="1">
      <c r="A6601"/>
      <c r="B6601" s="1281" t="s">
        <v>22</v>
      </c>
      <c r="C6601" s="1282">
        <v>3815</v>
      </c>
      <c r="D6601" s="1341" t="str">
        <f t="shared" si="116"/>
        <v>NJ3815</v>
      </c>
      <c r="E6601" s="1514" t="s">
        <v>125</v>
      </c>
      <c r="F6601" s="1390">
        <v>950</v>
      </c>
      <c r="G6601" s="1283">
        <v>9.14</v>
      </c>
      <c r="H6601" s="1283"/>
      <c r="I6601" s="1283"/>
      <c r="J6601" s="1283"/>
      <c r="K6601" s="1283"/>
      <c r="L6601" s="1283"/>
      <c r="M6601" s="1283"/>
      <c r="N6601" s="1283"/>
      <c r="O6601" s="1283"/>
      <c r="P6601" s="1283">
        <v>9.14</v>
      </c>
      <c r="R6601" s="1067"/>
      <c r="Z6601" s="21"/>
      <c r="AH6601"/>
    </row>
    <row r="6602" spans="1:34" ht="11.25" customHeight="1">
      <c r="A6602"/>
      <c r="B6602" s="1281" t="s">
        <v>22</v>
      </c>
      <c r="C6602" s="1282">
        <v>3821</v>
      </c>
      <c r="D6602" s="1341" t="str">
        <f t="shared" si="116"/>
        <v>NJ3821</v>
      </c>
      <c r="E6602" s="1514" t="s">
        <v>124</v>
      </c>
      <c r="F6602" s="1390">
        <v>950</v>
      </c>
      <c r="G6602" s="1283">
        <v>15.58</v>
      </c>
      <c r="H6602" s="1283"/>
      <c r="I6602" s="1283"/>
      <c r="J6602" s="1283"/>
      <c r="K6602" s="1283"/>
      <c r="L6602" s="1283"/>
      <c r="M6602" s="1283"/>
      <c r="N6602" s="1283"/>
      <c r="O6602" s="1283"/>
      <c r="P6602" s="1283">
        <v>15.58</v>
      </c>
      <c r="R6602" s="1067"/>
      <c r="Z6602" s="21"/>
      <c r="AH6602"/>
    </row>
    <row r="6603" spans="1:34" ht="11.25" customHeight="1">
      <c r="A6603"/>
      <c r="B6603" s="1281" t="s">
        <v>22</v>
      </c>
      <c r="C6603" s="1282">
        <v>3826</v>
      </c>
      <c r="D6603" s="1341" t="str">
        <f t="shared" si="116"/>
        <v>NJ3826</v>
      </c>
      <c r="E6603" s="1514" t="s">
        <v>125</v>
      </c>
      <c r="F6603" s="1390">
        <v>940</v>
      </c>
      <c r="G6603" s="1283">
        <v>3.9</v>
      </c>
      <c r="H6603" s="1283"/>
      <c r="I6603" s="1283"/>
      <c r="J6603" s="1283"/>
      <c r="K6603" s="1283"/>
      <c r="L6603" s="1283"/>
      <c r="M6603" s="1283"/>
      <c r="N6603" s="1283"/>
      <c r="O6603" s="1283"/>
      <c r="P6603" s="1283">
        <v>3.9</v>
      </c>
      <c r="R6603" s="1067"/>
      <c r="Z6603" s="21"/>
      <c r="AH6603"/>
    </row>
    <row r="6604" spans="1:34" ht="11.25" customHeight="1">
      <c r="A6604"/>
      <c r="B6604" s="1281" t="s">
        <v>22</v>
      </c>
      <c r="C6604" s="1282">
        <v>3830</v>
      </c>
      <c r="D6604" s="1341" t="str">
        <f t="shared" ref="D6604:D6667" si="117">B6604&amp;TEXT(C6604,"0000")</f>
        <v>NJ3830</v>
      </c>
      <c r="E6604" s="1514" t="s">
        <v>123</v>
      </c>
      <c r="F6604" s="1390">
        <v>538</v>
      </c>
      <c r="G6604" s="1283">
        <v>1.89</v>
      </c>
      <c r="H6604" s="1283"/>
      <c r="I6604" s="1283"/>
      <c r="J6604" s="1283"/>
      <c r="K6604" s="1283"/>
      <c r="L6604" s="1283"/>
      <c r="M6604" s="1283"/>
      <c r="N6604" s="1283"/>
      <c r="O6604" s="1283"/>
      <c r="P6604" s="1283">
        <v>1.89</v>
      </c>
      <c r="R6604" s="1067"/>
      <c r="Z6604" s="21"/>
      <c r="AH6604"/>
    </row>
    <row r="6605" spans="1:34" ht="11.25" customHeight="1">
      <c r="A6605"/>
      <c r="B6605" s="1281" t="s">
        <v>22</v>
      </c>
      <c r="C6605" s="1282">
        <v>3864</v>
      </c>
      <c r="D6605" s="1341" t="str">
        <f t="shared" si="117"/>
        <v>NJ3864</v>
      </c>
      <c r="E6605" s="1514" t="s">
        <v>125</v>
      </c>
      <c r="F6605" s="1390">
        <v>950</v>
      </c>
      <c r="G6605" s="1283">
        <v>4.79</v>
      </c>
      <c r="H6605" s="1283"/>
      <c r="I6605" s="1283"/>
      <c r="J6605" s="1283"/>
      <c r="K6605" s="1283"/>
      <c r="L6605" s="1283"/>
      <c r="M6605" s="1283"/>
      <c r="N6605" s="1283"/>
      <c r="O6605" s="1283"/>
      <c r="P6605" s="1283">
        <v>4.79</v>
      </c>
      <c r="R6605" s="1067"/>
      <c r="Z6605" s="21"/>
      <c r="AH6605"/>
    </row>
    <row r="6606" spans="1:34" ht="11.25" customHeight="1">
      <c r="A6606"/>
      <c r="B6606" s="1281" t="s">
        <v>22</v>
      </c>
      <c r="C6606" s="1282">
        <v>3865</v>
      </c>
      <c r="D6606" s="1341" t="str">
        <f t="shared" si="117"/>
        <v>NJ3865</v>
      </c>
      <c r="E6606" s="1514" t="s">
        <v>121</v>
      </c>
      <c r="F6606" s="1390">
        <v>778</v>
      </c>
      <c r="G6606" s="1283">
        <v>3.09</v>
      </c>
      <c r="H6606" s="1283"/>
      <c r="I6606" s="1283"/>
      <c r="J6606" s="1283"/>
      <c r="K6606" s="1283"/>
      <c r="L6606" s="1283"/>
      <c r="M6606" s="1283"/>
      <c r="N6606" s="1283"/>
      <c r="O6606" s="1283"/>
      <c r="P6606" s="1283">
        <v>3.09</v>
      </c>
      <c r="R6606" s="1067"/>
      <c r="Z6606" s="21"/>
      <c r="AH6606"/>
    </row>
    <row r="6607" spans="1:34" ht="11.25" customHeight="1">
      <c r="A6607"/>
      <c r="B6607" s="1281" t="s">
        <v>22</v>
      </c>
      <c r="C6607" s="1282">
        <v>3881</v>
      </c>
      <c r="D6607" s="1341" t="str">
        <f t="shared" si="117"/>
        <v>NJ3881</v>
      </c>
      <c r="E6607" s="1514" t="s">
        <v>122</v>
      </c>
      <c r="F6607" s="1390">
        <v>950</v>
      </c>
      <c r="G6607" s="1283">
        <v>4.72</v>
      </c>
      <c r="H6607" s="1283"/>
      <c r="I6607" s="1283"/>
      <c r="J6607" s="1283"/>
      <c r="K6607" s="1283"/>
      <c r="L6607" s="1283"/>
      <c r="M6607" s="1283"/>
      <c r="N6607" s="1283"/>
      <c r="O6607" s="1283"/>
      <c r="P6607" s="1283">
        <v>4.72</v>
      </c>
      <c r="R6607" s="1067"/>
      <c r="Z6607" s="21"/>
      <c r="AH6607"/>
    </row>
    <row r="6608" spans="1:34" ht="11.25" customHeight="1">
      <c r="A6608"/>
      <c r="B6608" s="1281" t="s">
        <v>22</v>
      </c>
      <c r="C6608" s="1282">
        <v>4000</v>
      </c>
      <c r="D6608" s="1341" t="str">
        <f t="shared" si="117"/>
        <v>NJ4000</v>
      </c>
      <c r="E6608" s="1514" t="s">
        <v>123</v>
      </c>
      <c r="F6608" s="1390">
        <v>950</v>
      </c>
      <c r="G6608" s="1283">
        <v>10.17</v>
      </c>
      <c r="H6608" s="1283"/>
      <c r="I6608" s="1283"/>
      <c r="J6608" s="1283"/>
      <c r="K6608" s="1283"/>
      <c r="L6608" s="1283"/>
      <c r="M6608" s="1283"/>
      <c r="N6608" s="1283"/>
      <c r="O6608" s="1283"/>
      <c r="P6608" s="1283">
        <v>10.17</v>
      </c>
      <c r="R6608" s="1067"/>
      <c r="Z6608" s="21"/>
      <c r="AH6608"/>
    </row>
    <row r="6609" spans="1:39" ht="11.25" customHeight="1">
      <c r="A6609"/>
      <c r="B6609" s="1281" t="s">
        <v>22</v>
      </c>
      <c r="C6609" s="1282">
        <v>4023</v>
      </c>
      <c r="D6609" s="1341" t="str">
        <f t="shared" si="117"/>
        <v>NJ4023</v>
      </c>
      <c r="E6609" s="1514" t="s">
        <v>124</v>
      </c>
      <c r="F6609" s="1390">
        <v>950</v>
      </c>
      <c r="G6609" s="1283">
        <v>10.27</v>
      </c>
      <c r="H6609" s="1283"/>
      <c r="I6609" s="1283"/>
      <c r="J6609" s="1283"/>
      <c r="K6609" s="1283"/>
      <c r="L6609" s="1283"/>
      <c r="M6609" s="1283"/>
      <c r="N6609" s="1283"/>
      <c r="O6609" s="1283"/>
      <c r="P6609" s="1283">
        <v>10.27</v>
      </c>
      <c r="R6609" s="1067"/>
      <c r="Z6609" s="21"/>
      <c r="AH6609"/>
    </row>
    <row r="6610" spans="1:39" ht="11.25" customHeight="1">
      <c r="A6610"/>
      <c r="B6610" s="1281" t="s">
        <v>22</v>
      </c>
      <c r="C6610" s="1282">
        <v>4024</v>
      </c>
      <c r="D6610" s="1341" t="str">
        <f t="shared" si="117"/>
        <v>NJ4024</v>
      </c>
      <c r="E6610" s="1514" t="s">
        <v>123</v>
      </c>
      <c r="F6610" s="1390">
        <v>950</v>
      </c>
      <c r="G6610" s="1283">
        <v>5.89</v>
      </c>
      <c r="H6610" s="1283"/>
      <c r="I6610" s="1283"/>
      <c r="J6610" s="1283"/>
      <c r="K6610" s="1283"/>
      <c r="L6610" s="1283"/>
      <c r="M6610" s="1283"/>
      <c r="N6610" s="1283"/>
      <c r="O6610" s="1283"/>
      <c r="P6610" s="1283">
        <v>5.89</v>
      </c>
      <c r="R6610" s="1067"/>
      <c r="Z6610" s="21"/>
      <c r="AH6610"/>
    </row>
    <row r="6611" spans="1:39" ht="11.25" customHeight="1">
      <c r="A6611"/>
      <c r="B6611" s="1281" t="s">
        <v>22</v>
      </c>
      <c r="C6611" s="1282">
        <v>4027</v>
      </c>
      <c r="D6611" s="1341" t="str">
        <f t="shared" si="117"/>
        <v>NJ4027</v>
      </c>
      <c r="E6611" s="1514" t="s">
        <v>123</v>
      </c>
      <c r="F6611" s="1390">
        <v>950</v>
      </c>
      <c r="G6611" s="1283">
        <v>10.27</v>
      </c>
      <c r="H6611" s="1283"/>
      <c r="I6611" s="1283"/>
      <c r="J6611" s="1283"/>
      <c r="K6611" s="1283"/>
      <c r="L6611" s="1283"/>
      <c r="M6611" s="1283"/>
      <c r="N6611" s="1283"/>
      <c r="O6611" s="1283"/>
      <c r="P6611" s="1283">
        <v>10.27</v>
      </c>
      <c r="R6611" s="1067"/>
      <c r="Z6611" s="21"/>
      <c r="AH6611"/>
    </row>
    <row r="6612" spans="1:39" ht="11.25" customHeight="1">
      <c r="A6612"/>
      <c r="B6612" s="1281" t="s">
        <v>22</v>
      </c>
      <c r="C6612" s="1282">
        <v>4034</v>
      </c>
      <c r="D6612" s="1341" t="str">
        <f t="shared" si="117"/>
        <v>NJ4034</v>
      </c>
      <c r="E6612" s="1514" t="s">
        <v>125</v>
      </c>
      <c r="F6612" s="1390">
        <v>950</v>
      </c>
      <c r="G6612" s="1283">
        <v>9.9</v>
      </c>
      <c r="H6612" s="1283"/>
      <c r="I6612" s="1283"/>
      <c r="J6612" s="1283"/>
      <c r="K6612" s="1283"/>
      <c r="L6612" s="1283"/>
      <c r="M6612" s="1283"/>
      <c r="N6612" s="1283"/>
      <c r="O6612" s="1283"/>
      <c r="P6612" s="1283">
        <v>9.9</v>
      </c>
      <c r="R6612" s="1067"/>
      <c r="Z6612" s="21"/>
      <c r="AH6612"/>
    </row>
    <row r="6613" spans="1:39" ht="11.25" customHeight="1">
      <c r="A6613"/>
      <c r="B6613" s="1281" t="s">
        <v>22</v>
      </c>
      <c r="C6613" s="1282">
        <v>4036</v>
      </c>
      <c r="D6613" s="1341" t="str">
        <f t="shared" si="117"/>
        <v>NJ4036</v>
      </c>
      <c r="E6613" s="1514" t="s">
        <v>125</v>
      </c>
      <c r="F6613" s="1390">
        <v>950</v>
      </c>
      <c r="G6613" s="1283">
        <v>4.47</v>
      </c>
      <c r="H6613" s="1283"/>
      <c r="I6613" s="1283"/>
      <c r="J6613" s="1283"/>
      <c r="K6613" s="1283"/>
      <c r="L6613" s="1283"/>
      <c r="M6613" s="1283"/>
      <c r="N6613" s="1283"/>
      <c r="O6613" s="1283"/>
      <c r="P6613" s="1283">
        <v>4.47</v>
      </c>
      <c r="R6613" s="1067"/>
      <c r="Z6613" s="21"/>
      <c r="AH6613"/>
    </row>
    <row r="6614" spans="1:39" ht="11.25" customHeight="1">
      <c r="A6614"/>
      <c r="B6614" s="1281" t="s">
        <v>22</v>
      </c>
      <c r="C6614" s="1282">
        <v>4038</v>
      </c>
      <c r="D6614" s="1341" t="str">
        <f t="shared" si="117"/>
        <v>NJ4038</v>
      </c>
      <c r="E6614" s="1514" t="s">
        <v>125</v>
      </c>
      <c r="F6614" s="1390">
        <v>778</v>
      </c>
      <c r="G6614" s="1283">
        <v>3.09</v>
      </c>
      <c r="H6614" s="1283"/>
      <c r="I6614" s="1283"/>
      <c r="J6614" s="1283"/>
      <c r="K6614" s="1283"/>
      <c r="L6614" s="1283"/>
      <c r="M6614" s="1283"/>
      <c r="N6614" s="1283"/>
      <c r="O6614" s="1283"/>
      <c r="P6614" s="1283">
        <v>3.09</v>
      </c>
      <c r="R6614" s="1067"/>
      <c r="Z6614" s="21"/>
      <c r="AH6614"/>
    </row>
    <row r="6615" spans="1:39" ht="11.25" customHeight="1">
      <c r="A6615"/>
      <c r="B6615" s="1281" t="s">
        <v>22</v>
      </c>
      <c r="C6615" s="1282">
        <v>4050</v>
      </c>
      <c r="D6615" s="1341" t="str">
        <f t="shared" si="117"/>
        <v>NJ4050</v>
      </c>
      <c r="E6615" s="1514" t="s">
        <v>121</v>
      </c>
      <c r="F6615" s="1390">
        <v>950</v>
      </c>
      <c r="G6615" s="1283">
        <v>4.5199999999999996</v>
      </c>
      <c r="H6615" s="1283"/>
      <c r="I6615" s="1283"/>
      <c r="J6615" s="1283"/>
      <c r="K6615" s="1283"/>
      <c r="L6615" s="1283"/>
      <c r="M6615" s="1283"/>
      <c r="N6615" s="1283"/>
      <c r="O6615" s="1283"/>
      <c r="P6615" s="1283">
        <v>4.5199999999999996</v>
      </c>
      <c r="R6615" s="1067"/>
      <c r="Z6615" s="21"/>
      <c r="AH6615"/>
    </row>
    <row r="6616" spans="1:39" ht="11.25" customHeight="1">
      <c r="A6616"/>
      <c r="B6616" s="1281" t="s">
        <v>22</v>
      </c>
      <c r="C6616" s="1282">
        <v>4053</v>
      </c>
      <c r="D6616" s="1341" t="str">
        <f t="shared" si="117"/>
        <v>NJ4053</v>
      </c>
      <c r="E6616" s="1514" t="s">
        <v>125</v>
      </c>
      <c r="F6616" s="1390">
        <v>790</v>
      </c>
      <c r="G6616" s="1283">
        <v>3.15</v>
      </c>
      <c r="H6616" s="1283"/>
      <c r="I6616" s="1283"/>
      <c r="J6616" s="1283"/>
      <c r="K6616" s="1283"/>
      <c r="L6616" s="1283"/>
      <c r="M6616" s="1283"/>
      <c r="N6616" s="1283"/>
      <c r="O6616" s="1283"/>
      <c r="P6616" s="1283">
        <v>3.15</v>
      </c>
      <c r="R6616" s="1067"/>
      <c r="Z6616" s="21"/>
      <c r="AH6616"/>
    </row>
    <row r="6617" spans="1:39" ht="11.25" customHeight="1">
      <c r="A6617"/>
      <c r="B6617" s="1281" t="s">
        <v>22</v>
      </c>
      <c r="C6617" s="1282">
        <v>4062</v>
      </c>
      <c r="D6617" s="1341" t="str">
        <f t="shared" si="117"/>
        <v>NJ4062</v>
      </c>
      <c r="E6617" s="1514" t="s">
        <v>125</v>
      </c>
      <c r="F6617" s="1390">
        <v>950</v>
      </c>
      <c r="G6617" s="1283">
        <v>4.68</v>
      </c>
      <c r="H6617" s="1283"/>
      <c r="I6617" s="1283"/>
      <c r="J6617" s="1283"/>
      <c r="K6617" s="1283"/>
      <c r="L6617" s="1283"/>
      <c r="M6617" s="1283"/>
      <c r="N6617" s="1283"/>
      <c r="O6617" s="1283"/>
      <c r="P6617" s="1283">
        <v>4.68</v>
      </c>
      <c r="R6617" s="1067"/>
      <c r="Z6617" s="21"/>
      <c r="AH6617"/>
    </row>
    <row r="6618" spans="1:39" ht="11.25" customHeight="1">
      <c r="A6618"/>
      <c r="B6618" s="1281" t="s">
        <v>22</v>
      </c>
      <c r="C6618" s="1282">
        <v>4111</v>
      </c>
      <c r="D6618" s="1341" t="str">
        <f t="shared" si="117"/>
        <v>NJ4111</v>
      </c>
      <c r="E6618" s="1514" t="s">
        <v>125</v>
      </c>
      <c r="F6618" s="1390">
        <v>684</v>
      </c>
      <c r="G6618" s="1283">
        <v>2.62</v>
      </c>
      <c r="H6618" s="1283"/>
      <c r="I6618" s="1283"/>
      <c r="J6618" s="1283"/>
      <c r="K6618" s="1283"/>
      <c r="L6618" s="1283"/>
      <c r="M6618" s="1283"/>
      <c r="N6618" s="1283"/>
      <c r="O6618" s="1283"/>
      <c r="P6618" s="1283">
        <v>2.62</v>
      </c>
      <c r="R6618" s="1067"/>
      <c r="Z6618" s="21"/>
      <c r="AH6618"/>
    </row>
    <row r="6619" spans="1:39" ht="11.25" customHeight="1">
      <c r="A6619"/>
      <c r="B6619" s="1281" t="s">
        <v>22</v>
      </c>
      <c r="C6619" s="1282">
        <v>4112</v>
      </c>
      <c r="D6619" s="1341" t="str">
        <f t="shared" si="117"/>
        <v>NJ4112</v>
      </c>
      <c r="E6619" s="1514" t="s">
        <v>121</v>
      </c>
      <c r="F6619" s="1390">
        <v>374</v>
      </c>
      <c r="G6619" s="1283">
        <v>1.07</v>
      </c>
      <c r="H6619" s="1283"/>
      <c r="I6619" s="1283"/>
      <c r="J6619" s="1283"/>
      <c r="K6619" s="1283"/>
      <c r="L6619" s="1283"/>
      <c r="M6619" s="1283"/>
      <c r="N6619" s="1283"/>
      <c r="O6619" s="1283"/>
      <c r="P6619" s="1283">
        <v>1.07</v>
      </c>
      <c r="R6619" s="1067"/>
      <c r="Z6619" s="21"/>
      <c r="AH6619"/>
    </row>
    <row r="6620" spans="1:39" ht="11.25" customHeight="1">
      <c r="A6620"/>
      <c r="B6620" s="1281" t="s">
        <v>22</v>
      </c>
      <c r="C6620" s="1282">
        <v>4113</v>
      </c>
      <c r="D6620" s="1341" t="str">
        <f t="shared" si="117"/>
        <v>NJ4113</v>
      </c>
      <c r="E6620" s="1514" t="s">
        <v>125</v>
      </c>
      <c r="F6620" s="1390">
        <v>950</v>
      </c>
      <c r="G6620" s="1283">
        <v>7.43</v>
      </c>
      <c r="H6620" s="1283"/>
      <c r="I6620" s="1283"/>
      <c r="J6620" s="1283"/>
      <c r="K6620" s="1283"/>
      <c r="L6620" s="1283"/>
      <c r="M6620" s="1283"/>
      <c r="N6620" s="1283"/>
      <c r="O6620" s="1283"/>
      <c r="P6620" s="1283">
        <v>7.43</v>
      </c>
      <c r="R6620" s="1067"/>
      <c r="Z6620" s="21"/>
      <c r="AH6620"/>
    </row>
    <row r="6621" spans="1:39" ht="11.25" customHeight="1">
      <c r="A6621"/>
      <c r="B6621" s="1281" t="s">
        <v>22</v>
      </c>
      <c r="C6621" s="1282">
        <v>4114</v>
      </c>
      <c r="D6621" s="1341" t="str">
        <f t="shared" si="117"/>
        <v>NJ4114</v>
      </c>
      <c r="E6621" s="1514" t="s">
        <v>125</v>
      </c>
      <c r="F6621" s="1390">
        <v>950</v>
      </c>
      <c r="G6621" s="1283">
        <v>4.16</v>
      </c>
      <c r="H6621" s="1283"/>
      <c r="I6621" s="1283"/>
      <c r="J6621" s="1283"/>
      <c r="K6621" s="1283"/>
      <c r="L6621" s="1283"/>
      <c r="M6621" s="1283"/>
      <c r="N6621" s="1283"/>
      <c r="O6621" s="1283"/>
      <c r="P6621" s="1283">
        <v>4.16</v>
      </c>
      <c r="R6621" s="1067"/>
      <c r="Z6621" s="21"/>
      <c r="AH6621"/>
    </row>
    <row r="6622" spans="1:39" ht="11.25" customHeight="1">
      <c r="A6622"/>
      <c r="B6622" s="1281" t="s">
        <v>22</v>
      </c>
      <c r="C6622" s="1282">
        <v>4115</v>
      </c>
      <c r="D6622" s="1341" t="str">
        <f t="shared" si="117"/>
        <v>NJ4115</v>
      </c>
      <c r="E6622" s="1514" t="s">
        <v>121</v>
      </c>
      <c r="F6622" s="1390">
        <v>440</v>
      </c>
      <c r="G6622" s="1283">
        <v>1.4</v>
      </c>
      <c r="H6622" s="1283"/>
      <c r="I6622" s="1283"/>
      <c r="J6622" s="1283"/>
      <c r="K6622" s="1283"/>
      <c r="L6622" s="1283"/>
      <c r="M6622" s="1283"/>
      <c r="N6622" s="1283"/>
      <c r="O6622" s="1283"/>
      <c r="P6622" s="1283">
        <v>1.4</v>
      </c>
      <c r="R6622" s="1067"/>
      <c r="Z6622" s="21"/>
      <c r="AH6622"/>
      <c r="AI6622"/>
      <c r="AJ6622"/>
      <c r="AK6622"/>
      <c r="AL6622"/>
      <c r="AM6622"/>
    </row>
    <row r="6623" spans="1:39" ht="11.25" customHeight="1">
      <c r="A6623"/>
      <c r="B6623" s="1281" t="s">
        <v>22</v>
      </c>
      <c r="C6623" s="1282">
        <v>4130</v>
      </c>
      <c r="D6623" s="1341" t="str">
        <f t="shared" si="117"/>
        <v>NJ4130</v>
      </c>
      <c r="E6623" s="1514" t="s">
        <v>125</v>
      </c>
      <c r="F6623" s="1390">
        <v>950</v>
      </c>
      <c r="G6623" s="1283">
        <v>8.57</v>
      </c>
      <c r="H6623" s="1283"/>
      <c r="I6623" s="1283"/>
      <c r="J6623" s="1283"/>
      <c r="K6623" s="1283"/>
      <c r="L6623" s="1283"/>
      <c r="M6623" s="1283"/>
      <c r="N6623" s="1283"/>
      <c r="O6623" s="1283"/>
      <c r="P6623" s="1283">
        <v>8.57</v>
      </c>
      <c r="R6623" s="1067"/>
      <c r="Z6623" s="21"/>
      <c r="AH6623"/>
    </row>
    <row r="6624" spans="1:39" ht="11.25" customHeight="1">
      <c r="A6624"/>
      <c r="B6624" s="1281" t="s">
        <v>22</v>
      </c>
      <c r="C6624" s="1282">
        <v>4133</v>
      </c>
      <c r="D6624" s="1341" t="str">
        <f t="shared" si="117"/>
        <v>NJ4133</v>
      </c>
      <c r="E6624" s="1514" t="s">
        <v>125</v>
      </c>
      <c r="F6624" s="1390">
        <v>950</v>
      </c>
      <c r="G6624" s="1283">
        <v>6.8</v>
      </c>
      <c r="H6624" s="1283"/>
      <c r="I6624" s="1283"/>
      <c r="J6624" s="1283"/>
      <c r="K6624" s="1283"/>
      <c r="L6624" s="1283"/>
      <c r="M6624" s="1283"/>
      <c r="N6624" s="1283"/>
      <c r="O6624" s="1283"/>
      <c r="P6624" s="1283">
        <v>6.8</v>
      </c>
      <c r="R6624" s="1067"/>
      <c r="Z6624" s="21"/>
      <c r="AH6624"/>
    </row>
    <row r="6625" spans="1:39" ht="11.25" customHeight="1">
      <c r="A6625"/>
      <c r="B6625" s="1281" t="s">
        <v>22</v>
      </c>
      <c r="C6625" s="1282">
        <v>4150</v>
      </c>
      <c r="D6625" s="1341" t="str">
        <f t="shared" si="117"/>
        <v>NJ4150</v>
      </c>
      <c r="E6625" s="1514" t="s">
        <v>121</v>
      </c>
      <c r="F6625" s="1390">
        <v>518</v>
      </c>
      <c r="G6625" s="1283">
        <v>1.79</v>
      </c>
      <c r="H6625" s="1283"/>
      <c r="I6625" s="1283"/>
      <c r="J6625" s="1283"/>
      <c r="K6625" s="1283"/>
      <c r="L6625" s="1283"/>
      <c r="M6625" s="1283"/>
      <c r="N6625" s="1283"/>
      <c r="O6625" s="1283"/>
      <c r="P6625" s="1283">
        <v>1.79</v>
      </c>
      <c r="R6625" s="1067"/>
      <c r="Z6625" s="21"/>
      <c r="AH6625"/>
    </row>
    <row r="6626" spans="1:39" ht="11.25" customHeight="1">
      <c r="A6626"/>
      <c r="B6626" s="1281" t="s">
        <v>22</v>
      </c>
      <c r="C6626" s="1282">
        <v>4239</v>
      </c>
      <c r="D6626" s="1341" t="str">
        <f t="shared" si="117"/>
        <v>NJ4239</v>
      </c>
      <c r="E6626" s="1514" t="s">
        <v>123</v>
      </c>
      <c r="F6626" s="1390">
        <v>950</v>
      </c>
      <c r="G6626" s="1283">
        <v>4.5</v>
      </c>
      <c r="H6626" s="1283"/>
      <c r="I6626" s="1283"/>
      <c r="J6626" s="1283"/>
      <c r="K6626" s="1283"/>
      <c r="L6626" s="1283"/>
      <c r="M6626" s="1283"/>
      <c r="N6626" s="1283"/>
      <c r="O6626" s="1283"/>
      <c r="P6626" s="1283">
        <v>4.5</v>
      </c>
      <c r="R6626" s="1067"/>
      <c r="Z6626" s="21"/>
      <c r="AH6626"/>
    </row>
    <row r="6627" spans="1:39" ht="11.25" customHeight="1">
      <c r="A6627"/>
      <c r="B6627" s="1281" t="s">
        <v>22</v>
      </c>
      <c r="C6627" s="1282">
        <v>4240</v>
      </c>
      <c r="D6627" s="1341" t="str">
        <f t="shared" si="117"/>
        <v>NJ4240</v>
      </c>
      <c r="E6627" s="1514" t="s">
        <v>125</v>
      </c>
      <c r="F6627" s="1390">
        <v>950</v>
      </c>
      <c r="G6627" s="1283">
        <v>6.39</v>
      </c>
      <c r="H6627" s="1283"/>
      <c r="I6627" s="1283"/>
      <c r="J6627" s="1283"/>
      <c r="K6627" s="1283"/>
      <c r="L6627" s="1283"/>
      <c r="M6627" s="1283"/>
      <c r="N6627" s="1283"/>
      <c r="O6627" s="1283"/>
      <c r="P6627" s="1283">
        <v>6.39</v>
      </c>
      <c r="R6627" s="1067"/>
      <c r="Z6627" s="21"/>
      <c r="AH6627"/>
    </row>
    <row r="6628" spans="1:39" ht="11.25" customHeight="1">
      <c r="A6628"/>
      <c r="B6628" s="1281" t="s">
        <v>22</v>
      </c>
      <c r="C6628" s="1282">
        <v>4243</v>
      </c>
      <c r="D6628" s="1341" t="str">
        <f t="shared" si="117"/>
        <v>NJ4243</v>
      </c>
      <c r="E6628" s="1514" t="s">
        <v>125</v>
      </c>
      <c r="F6628" s="1390">
        <v>950</v>
      </c>
      <c r="G6628" s="1283">
        <v>4.6100000000000003</v>
      </c>
      <c r="H6628" s="1283"/>
      <c r="I6628" s="1283"/>
      <c r="J6628" s="1283"/>
      <c r="K6628" s="1283"/>
      <c r="L6628" s="1283"/>
      <c r="M6628" s="1283"/>
      <c r="N6628" s="1283"/>
      <c r="O6628" s="1283"/>
      <c r="P6628" s="1283">
        <v>4.6100000000000003</v>
      </c>
      <c r="R6628" s="1067"/>
      <c r="Z6628" s="21"/>
      <c r="AH6628"/>
    </row>
    <row r="6629" spans="1:39" ht="11.25" customHeight="1">
      <c r="A6629"/>
      <c r="B6629" s="1281" t="s">
        <v>22</v>
      </c>
      <c r="C6629" s="1282">
        <v>4244</v>
      </c>
      <c r="D6629" s="1341" t="str">
        <f t="shared" si="117"/>
        <v>NJ4244</v>
      </c>
      <c r="E6629" s="1514" t="s">
        <v>125</v>
      </c>
      <c r="F6629" s="1390">
        <v>846</v>
      </c>
      <c r="G6629" s="1283">
        <v>3.43</v>
      </c>
      <c r="H6629" s="1283"/>
      <c r="I6629" s="1283"/>
      <c r="J6629" s="1283"/>
      <c r="K6629" s="1283"/>
      <c r="L6629" s="1283"/>
      <c r="M6629" s="1283"/>
      <c r="N6629" s="1283"/>
      <c r="O6629" s="1283"/>
      <c r="P6629" s="1283">
        <v>3.43</v>
      </c>
      <c r="R6629" s="1067"/>
      <c r="Z6629" s="21"/>
      <c r="AH6629"/>
    </row>
    <row r="6630" spans="1:39" ht="11.25" customHeight="1">
      <c r="A6630"/>
      <c r="B6630" s="1281" t="s">
        <v>22</v>
      </c>
      <c r="C6630" s="1282">
        <v>4245</v>
      </c>
      <c r="D6630" s="1341" t="str">
        <f t="shared" si="117"/>
        <v>NJ4245</v>
      </c>
      <c r="E6630" s="1514" t="s">
        <v>125</v>
      </c>
      <c r="F6630" s="1390">
        <v>932</v>
      </c>
      <c r="G6630" s="1283">
        <v>3.86</v>
      </c>
      <c r="H6630" s="1283"/>
      <c r="I6630" s="1283"/>
      <c r="J6630" s="1283"/>
      <c r="K6630" s="1283"/>
      <c r="L6630" s="1283"/>
      <c r="M6630" s="1283"/>
      <c r="N6630" s="1283"/>
      <c r="O6630" s="1283"/>
      <c r="P6630" s="1283">
        <v>3.86</v>
      </c>
      <c r="R6630" s="1067"/>
      <c r="Z6630" s="21"/>
      <c r="AH6630"/>
    </row>
    <row r="6631" spans="1:39" ht="11.25" customHeight="1">
      <c r="A6631"/>
      <c r="B6631" s="1281" t="s">
        <v>22</v>
      </c>
      <c r="C6631" s="1282">
        <v>4250</v>
      </c>
      <c r="D6631" s="1341" t="str">
        <f t="shared" si="117"/>
        <v>NJ4250</v>
      </c>
      <c r="E6631" s="1514" t="s">
        <v>125</v>
      </c>
      <c r="F6631" s="1390">
        <v>950</v>
      </c>
      <c r="G6631" s="1283">
        <v>4.97</v>
      </c>
      <c r="H6631" s="1283"/>
      <c r="I6631" s="1283"/>
      <c r="J6631" s="1283"/>
      <c r="K6631" s="1283"/>
      <c r="L6631" s="1283"/>
      <c r="M6631" s="1283"/>
      <c r="N6631" s="1283"/>
      <c r="O6631" s="1283"/>
      <c r="P6631" s="1283">
        <v>4.97</v>
      </c>
      <c r="R6631" s="1067"/>
      <c r="Z6631" s="21"/>
      <c r="AH6631"/>
    </row>
    <row r="6632" spans="1:39" ht="11.25" customHeight="1">
      <c r="A6632"/>
      <c r="B6632" s="1281" t="s">
        <v>22</v>
      </c>
      <c r="C6632" s="1282">
        <v>4251</v>
      </c>
      <c r="D6632" s="1341" t="str">
        <f t="shared" si="117"/>
        <v>NJ4251</v>
      </c>
      <c r="E6632" s="1514" t="s">
        <v>125</v>
      </c>
      <c r="F6632" s="1390">
        <v>950</v>
      </c>
      <c r="G6632" s="1283">
        <v>5.36</v>
      </c>
      <c r="H6632" s="1283"/>
      <c r="I6632" s="1283"/>
      <c r="J6632" s="1283"/>
      <c r="K6632" s="1283"/>
      <c r="L6632" s="1283"/>
      <c r="M6632" s="1283"/>
      <c r="N6632" s="1283"/>
      <c r="O6632" s="1283"/>
      <c r="P6632" s="1283">
        <v>5.36</v>
      </c>
      <c r="R6632" s="1067"/>
      <c r="Z6632" s="21"/>
      <c r="AH6632"/>
    </row>
    <row r="6633" spans="1:39" ht="11.25" customHeight="1">
      <c r="A6633"/>
      <c r="B6633" s="1281" t="s">
        <v>22</v>
      </c>
      <c r="C6633" s="1282">
        <v>4273</v>
      </c>
      <c r="D6633" s="1341" t="str">
        <f t="shared" si="117"/>
        <v>NJ4273</v>
      </c>
      <c r="E6633" s="1514" t="s">
        <v>125</v>
      </c>
      <c r="F6633" s="1390">
        <v>950</v>
      </c>
      <c r="G6633" s="1283">
        <v>5.92</v>
      </c>
      <c r="H6633" s="1283"/>
      <c r="I6633" s="1283"/>
      <c r="J6633" s="1283"/>
      <c r="K6633" s="1283"/>
      <c r="L6633" s="1283"/>
      <c r="M6633" s="1283"/>
      <c r="N6633" s="1283"/>
      <c r="O6633" s="1283"/>
      <c r="P6633" s="1283">
        <v>5.92</v>
      </c>
      <c r="R6633" s="1067"/>
      <c r="Z6633" s="21"/>
      <c r="AH6633"/>
    </row>
    <row r="6634" spans="1:39" ht="11.25" customHeight="1">
      <c r="A6634"/>
      <c r="B6634" s="1281" t="s">
        <v>22</v>
      </c>
      <c r="C6634" s="1282">
        <v>4279</v>
      </c>
      <c r="D6634" s="1341" t="str">
        <f t="shared" si="117"/>
        <v>NJ4279</v>
      </c>
      <c r="E6634" s="1514" t="s">
        <v>125</v>
      </c>
      <c r="F6634" s="1390">
        <v>950</v>
      </c>
      <c r="G6634" s="1283">
        <v>5.12</v>
      </c>
      <c r="H6634" s="1283"/>
      <c r="I6634" s="1283"/>
      <c r="J6634" s="1283"/>
      <c r="K6634" s="1283"/>
      <c r="L6634" s="1283"/>
      <c r="M6634" s="1283"/>
      <c r="N6634" s="1283"/>
      <c r="O6634" s="1283"/>
      <c r="P6634" s="1283">
        <v>5.12</v>
      </c>
      <c r="R6634" s="1067"/>
      <c r="Z6634" s="21"/>
      <c r="AH6634"/>
    </row>
    <row r="6635" spans="1:39" ht="11.25" customHeight="1">
      <c r="A6635"/>
      <c r="B6635" s="1281" t="s">
        <v>22</v>
      </c>
      <c r="C6635" s="1282">
        <v>4282</v>
      </c>
      <c r="D6635" s="1341" t="str">
        <f t="shared" si="117"/>
        <v>NJ4282</v>
      </c>
      <c r="E6635" s="1514" t="s">
        <v>125</v>
      </c>
      <c r="F6635" s="1390">
        <v>694</v>
      </c>
      <c r="G6635" s="1283">
        <v>2.67</v>
      </c>
      <c r="H6635" s="1283"/>
      <c r="I6635" s="1283"/>
      <c r="J6635" s="1283"/>
      <c r="K6635" s="1283"/>
      <c r="L6635" s="1283"/>
      <c r="M6635" s="1283"/>
      <c r="N6635" s="1283"/>
      <c r="O6635" s="1283"/>
      <c r="P6635" s="1283">
        <v>2.67</v>
      </c>
      <c r="R6635" s="1067"/>
      <c r="Z6635" s="21"/>
      <c r="AH6635"/>
    </row>
    <row r="6636" spans="1:39" ht="11.25" customHeight="1">
      <c r="A6636"/>
      <c r="B6636" s="1281" t="s">
        <v>22</v>
      </c>
      <c r="C6636" s="1282">
        <v>4283</v>
      </c>
      <c r="D6636" s="1341" t="str">
        <f t="shared" si="117"/>
        <v>NJ4283</v>
      </c>
      <c r="E6636" s="1514" t="s">
        <v>125</v>
      </c>
      <c r="F6636" s="1390">
        <v>668</v>
      </c>
      <c r="G6636" s="1283">
        <v>2.54</v>
      </c>
      <c r="H6636" s="1283"/>
      <c r="I6636" s="1283"/>
      <c r="J6636" s="1283"/>
      <c r="K6636" s="1283"/>
      <c r="L6636" s="1283"/>
      <c r="M6636" s="1283"/>
      <c r="N6636" s="1283"/>
      <c r="O6636" s="1283"/>
      <c r="P6636" s="1283">
        <v>2.54</v>
      </c>
      <c r="R6636" s="1067"/>
      <c r="Z6636" s="21"/>
      <c r="AH6636"/>
    </row>
    <row r="6637" spans="1:39" customFormat="1" ht="11.25" customHeight="1">
      <c r="B6637" s="1281" t="s">
        <v>22</v>
      </c>
      <c r="C6637" s="1282">
        <v>4299</v>
      </c>
      <c r="D6637" s="1341" t="str">
        <f t="shared" si="117"/>
        <v>NJ4299</v>
      </c>
      <c r="E6637" s="1514" t="s">
        <v>121</v>
      </c>
      <c r="F6637" s="1390">
        <v>706</v>
      </c>
      <c r="G6637" s="1283">
        <v>2.73</v>
      </c>
      <c r="H6637" s="1283"/>
      <c r="I6637" s="1283"/>
      <c r="J6637" s="1283"/>
      <c r="K6637" s="1283"/>
      <c r="L6637" s="1283"/>
      <c r="M6637" s="1283"/>
      <c r="N6637" s="1283"/>
      <c r="O6637" s="1283"/>
      <c r="P6637" s="1283">
        <v>2.73</v>
      </c>
      <c r="Q6637" s="341"/>
      <c r="R6637" s="1067"/>
      <c r="X6637" s="21"/>
      <c r="Y6637" s="21"/>
      <c r="AI6637" s="21"/>
      <c r="AJ6637" s="21"/>
      <c r="AK6637" s="21"/>
      <c r="AL6637" s="21"/>
      <c r="AM6637" s="21"/>
    </row>
    <row r="6638" spans="1:39" ht="11.25" customHeight="1">
      <c r="A6638"/>
      <c r="B6638" s="1281" t="s">
        <v>22</v>
      </c>
      <c r="C6638" s="1282">
        <v>4301</v>
      </c>
      <c r="D6638" s="1341" t="str">
        <f t="shared" si="117"/>
        <v>NJ4301</v>
      </c>
      <c r="E6638" s="1514" t="s">
        <v>125</v>
      </c>
      <c r="F6638" s="1390">
        <v>950</v>
      </c>
      <c r="G6638" s="1283">
        <v>6.76</v>
      </c>
      <c r="H6638" s="1283"/>
      <c r="I6638" s="1283"/>
      <c r="J6638" s="1283"/>
      <c r="K6638" s="1283"/>
      <c r="L6638" s="1283"/>
      <c r="M6638" s="1283"/>
      <c r="N6638" s="1283"/>
      <c r="O6638" s="1283"/>
      <c r="P6638" s="1283">
        <v>6.76</v>
      </c>
      <c r="R6638" s="1067"/>
      <c r="Z6638" s="21"/>
      <c r="AH6638"/>
    </row>
    <row r="6639" spans="1:39" ht="11.25" customHeight="1">
      <c r="A6639"/>
      <c r="B6639" s="1281" t="s">
        <v>22</v>
      </c>
      <c r="C6639" s="1282">
        <v>4307</v>
      </c>
      <c r="D6639" s="1341" t="str">
        <f t="shared" si="117"/>
        <v>NJ4307</v>
      </c>
      <c r="E6639" s="1514" t="s">
        <v>121</v>
      </c>
      <c r="F6639" s="1390">
        <v>644</v>
      </c>
      <c r="G6639" s="1283">
        <v>2.42</v>
      </c>
      <c r="H6639" s="1283"/>
      <c r="I6639" s="1283"/>
      <c r="J6639" s="1283"/>
      <c r="K6639" s="1283"/>
      <c r="L6639" s="1283"/>
      <c r="M6639" s="1283"/>
      <c r="N6639" s="1283"/>
      <c r="O6639" s="1283"/>
      <c r="P6639" s="1283">
        <v>2.42</v>
      </c>
      <c r="R6639" s="1067"/>
      <c r="Z6639" s="21"/>
      <c r="AH6639"/>
    </row>
    <row r="6640" spans="1:39" ht="11.25" customHeight="1">
      <c r="A6640"/>
      <c r="B6640" s="1281" t="s">
        <v>22</v>
      </c>
      <c r="C6640" s="1282">
        <v>4313</v>
      </c>
      <c r="D6640" s="1341" t="str">
        <f t="shared" si="117"/>
        <v>NJ4313</v>
      </c>
      <c r="E6640" s="1514" t="s">
        <v>124</v>
      </c>
      <c r="F6640" s="1390">
        <v>950</v>
      </c>
      <c r="G6640" s="1283">
        <v>4.47</v>
      </c>
      <c r="H6640" s="1283"/>
      <c r="I6640" s="1283"/>
      <c r="J6640" s="1283"/>
      <c r="K6640" s="1283"/>
      <c r="L6640" s="1283"/>
      <c r="M6640" s="1283"/>
      <c r="N6640" s="1283"/>
      <c r="O6640" s="1283"/>
      <c r="P6640" s="1283">
        <v>4.47</v>
      </c>
      <c r="R6640" s="1067"/>
      <c r="Z6640" s="21"/>
      <c r="AH6640"/>
    </row>
    <row r="6641" spans="1:34" ht="11.25" customHeight="1">
      <c r="A6641"/>
      <c r="B6641" s="1281" t="s">
        <v>22</v>
      </c>
      <c r="C6641" s="1282">
        <v>4351</v>
      </c>
      <c r="D6641" s="1341" t="str">
        <f t="shared" si="117"/>
        <v>NJ4351</v>
      </c>
      <c r="E6641" s="1514" t="s">
        <v>121</v>
      </c>
      <c r="F6641" s="1390">
        <v>828</v>
      </c>
      <c r="G6641" s="1283">
        <v>3.34</v>
      </c>
      <c r="H6641" s="1283"/>
      <c r="I6641" s="1283"/>
      <c r="J6641" s="1283"/>
      <c r="K6641" s="1283"/>
      <c r="L6641" s="1283"/>
      <c r="M6641" s="1283"/>
      <c r="N6641" s="1283"/>
      <c r="O6641" s="1283"/>
      <c r="P6641" s="1283">
        <v>3.34</v>
      </c>
      <c r="R6641" s="1067"/>
      <c r="Z6641" s="21"/>
      <c r="AH6641"/>
    </row>
    <row r="6642" spans="1:34" ht="11.25" customHeight="1">
      <c r="A6642"/>
      <c r="B6642" s="1281" t="s">
        <v>22</v>
      </c>
      <c r="C6642" s="1282">
        <v>4352</v>
      </c>
      <c r="D6642" s="1341" t="str">
        <f t="shared" si="117"/>
        <v>NJ4352</v>
      </c>
      <c r="E6642" s="1514" t="s">
        <v>121</v>
      </c>
      <c r="F6642" s="1390">
        <v>950</v>
      </c>
      <c r="G6642" s="1283">
        <v>4.09</v>
      </c>
      <c r="H6642" s="1283"/>
      <c r="I6642" s="1283"/>
      <c r="J6642" s="1283"/>
      <c r="K6642" s="1283"/>
      <c r="L6642" s="1283"/>
      <c r="M6642" s="1283"/>
      <c r="N6642" s="1283"/>
      <c r="O6642" s="1283"/>
      <c r="P6642" s="1283">
        <v>4.09</v>
      </c>
      <c r="R6642" s="1067"/>
      <c r="Z6642" s="21"/>
      <c r="AH6642"/>
    </row>
    <row r="6643" spans="1:34" ht="11.25" customHeight="1">
      <c r="A6643"/>
      <c r="B6643" s="1281" t="s">
        <v>22</v>
      </c>
      <c r="C6643" s="1282">
        <v>4353</v>
      </c>
      <c r="D6643" s="1341" t="str">
        <f t="shared" si="117"/>
        <v>NJ4353</v>
      </c>
      <c r="E6643" s="1514" t="s">
        <v>125</v>
      </c>
      <c r="F6643" s="1390">
        <v>548</v>
      </c>
      <c r="G6643" s="1283">
        <v>1.94</v>
      </c>
      <c r="H6643" s="1283"/>
      <c r="I6643" s="1283"/>
      <c r="J6643" s="1283"/>
      <c r="K6643" s="1283"/>
      <c r="L6643" s="1283"/>
      <c r="M6643" s="1283"/>
      <c r="N6643" s="1283"/>
      <c r="O6643" s="1283"/>
      <c r="P6643" s="1283">
        <v>1.94</v>
      </c>
      <c r="R6643" s="1067"/>
      <c r="Z6643" s="21"/>
      <c r="AH6643"/>
    </row>
    <row r="6644" spans="1:34" ht="11.25" customHeight="1">
      <c r="A6644"/>
      <c r="B6644" s="1281" t="s">
        <v>22</v>
      </c>
      <c r="C6644" s="1282">
        <v>4360</v>
      </c>
      <c r="D6644" s="1341" t="str">
        <f t="shared" si="117"/>
        <v>NJ4360</v>
      </c>
      <c r="E6644" s="1514" t="s">
        <v>122</v>
      </c>
      <c r="F6644" s="1390">
        <v>404</v>
      </c>
      <c r="G6644" s="1283">
        <v>1.22</v>
      </c>
      <c r="H6644" s="1283"/>
      <c r="I6644" s="1283"/>
      <c r="J6644" s="1283"/>
      <c r="K6644" s="1283"/>
      <c r="L6644" s="1283"/>
      <c r="M6644" s="1283"/>
      <c r="N6644" s="1283"/>
      <c r="O6644" s="1283"/>
      <c r="P6644" s="1283">
        <v>1.22</v>
      </c>
      <c r="R6644" s="1067"/>
      <c r="Z6644" s="21"/>
      <c r="AH6644"/>
    </row>
    <row r="6645" spans="1:34" ht="11.25" customHeight="1">
      <c r="A6645"/>
      <c r="B6645" s="1281" t="s">
        <v>22</v>
      </c>
      <c r="C6645" s="1282">
        <v>4361</v>
      </c>
      <c r="D6645" s="1341" t="str">
        <f t="shared" si="117"/>
        <v>NJ4361</v>
      </c>
      <c r="E6645" s="1514" t="s">
        <v>121</v>
      </c>
      <c r="F6645" s="1390">
        <v>498</v>
      </c>
      <c r="G6645" s="1283">
        <v>1.69</v>
      </c>
      <c r="H6645" s="1283"/>
      <c r="I6645" s="1283"/>
      <c r="J6645" s="1283"/>
      <c r="K6645" s="1283"/>
      <c r="L6645" s="1283"/>
      <c r="M6645" s="1283"/>
      <c r="N6645" s="1283"/>
      <c r="O6645" s="1283"/>
      <c r="P6645" s="1283">
        <v>1.69</v>
      </c>
      <c r="R6645" s="1067"/>
      <c r="Z6645" s="21"/>
      <c r="AH6645"/>
    </row>
    <row r="6646" spans="1:34" ht="11.25" customHeight="1">
      <c r="A6646"/>
      <c r="B6646" s="1281" t="s">
        <v>22</v>
      </c>
      <c r="C6646" s="1282">
        <v>4410</v>
      </c>
      <c r="D6646" s="1341" t="str">
        <f t="shared" si="117"/>
        <v>NJ4410</v>
      </c>
      <c r="E6646" s="1514" t="s">
        <v>123</v>
      </c>
      <c r="F6646" s="1390">
        <v>950</v>
      </c>
      <c r="G6646" s="1283">
        <v>4.4800000000000004</v>
      </c>
      <c r="H6646" s="1283"/>
      <c r="I6646" s="1283"/>
      <c r="J6646" s="1283"/>
      <c r="K6646" s="1283"/>
      <c r="L6646" s="1283"/>
      <c r="M6646" s="1283"/>
      <c r="N6646" s="1283"/>
      <c r="O6646" s="1283"/>
      <c r="P6646" s="1283">
        <v>4.4800000000000004</v>
      </c>
      <c r="R6646" s="1067"/>
      <c r="Z6646" s="21"/>
      <c r="AH6646"/>
    </row>
    <row r="6647" spans="1:34" ht="11.25" customHeight="1">
      <c r="A6647"/>
      <c r="B6647" s="1281" t="s">
        <v>22</v>
      </c>
      <c r="C6647" s="1282">
        <v>4431</v>
      </c>
      <c r="D6647" s="1341" t="str">
        <f t="shared" si="117"/>
        <v>NJ4431</v>
      </c>
      <c r="E6647" s="1514" t="s">
        <v>125</v>
      </c>
      <c r="F6647" s="1390">
        <v>950</v>
      </c>
      <c r="G6647" s="1283">
        <v>6.87</v>
      </c>
      <c r="H6647" s="1283"/>
      <c r="I6647" s="1283"/>
      <c r="J6647" s="1283"/>
      <c r="K6647" s="1283"/>
      <c r="L6647" s="1283"/>
      <c r="M6647" s="1283"/>
      <c r="N6647" s="1283"/>
      <c r="O6647" s="1283"/>
      <c r="P6647" s="1283">
        <v>6.87</v>
      </c>
      <c r="R6647" s="1067"/>
      <c r="Z6647" s="21"/>
      <c r="AH6647"/>
    </row>
    <row r="6648" spans="1:34" ht="11.25" customHeight="1">
      <c r="A6648"/>
      <c r="B6648" s="1281" t="s">
        <v>22</v>
      </c>
      <c r="C6648" s="1282">
        <v>4432</v>
      </c>
      <c r="D6648" s="1341" t="str">
        <f t="shared" si="117"/>
        <v>NJ4432</v>
      </c>
      <c r="E6648" s="1514" t="s">
        <v>125</v>
      </c>
      <c r="F6648" s="1390">
        <v>488</v>
      </c>
      <c r="G6648" s="1283">
        <v>1.64</v>
      </c>
      <c r="H6648" s="1283"/>
      <c r="I6648" s="1283"/>
      <c r="J6648" s="1283"/>
      <c r="K6648" s="1283"/>
      <c r="L6648" s="1283"/>
      <c r="M6648" s="1283"/>
      <c r="N6648" s="1283"/>
      <c r="O6648" s="1283"/>
      <c r="P6648" s="1283">
        <v>1.64</v>
      </c>
      <c r="R6648" s="1067"/>
      <c r="Z6648" s="21"/>
      <c r="AH6648"/>
    </row>
    <row r="6649" spans="1:34" ht="11.25" customHeight="1">
      <c r="A6649"/>
      <c r="B6649" s="1281" t="s">
        <v>22</v>
      </c>
      <c r="C6649" s="1282">
        <v>4439</v>
      </c>
      <c r="D6649" s="1341" t="str">
        <f t="shared" si="117"/>
        <v>NJ4439</v>
      </c>
      <c r="E6649" s="1514" t="s">
        <v>123</v>
      </c>
      <c r="F6649" s="1390">
        <v>950</v>
      </c>
      <c r="G6649" s="1283">
        <v>4.75</v>
      </c>
      <c r="H6649" s="1283"/>
      <c r="I6649" s="1283"/>
      <c r="J6649" s="1283"/>
      <c r="K6649" s="1283"/>
      <c r="L6649" s="1283"/>
      <c r="M6649" s="1283"/>
      <c r="N6649" s="1283"/>
      <c r="O6649" s="1283"/>
      <c r="P6649" s="1283">
        <v>4.75</v>
      </c>
      <c r="R6649" s="1067"/>
      <c r="Z6649" s="21"/>
      <c r="AH6649"/>
    </row>
    <row r="6650" spans="1:34" ht="11.25" customHeight="1">
      <c r="A6650"/>
      <c r="B6650" s="1281" t="s">
        <v>22</v>
      </c>
      <c r="C6650" s="1282">
        <v>4452</v>
      </c>
      <c r="D6650" s="1341" t="str">
        <f t="shared" si="117"/>
        <v>NJ4452</v>
      </c>
      <c r="E6650" s="1514" t="s">
        <v>121</v>
      </c>
      <c r="F6650" s="1390">
        <v>950</v>
      </c>
      <c r="G6650" s="1283">
        <v>5.18</v>
      </c>
      <c r="H6650" s="1283"/>
      <c r="I6650" s="1283"/>
      <c r="J6650" s="1283"/>
      <c r="K6650" s="1283"/>
      <c r="L6650" s="1283"/>
      <c r="M6650" s="1283"/>
      <c r="N6650" s="1283"/>
      <c r="O6650" s="1283"/>
      <c r="P6650" s="1283">
        <v>5.18</v>
      </c>
      <c r="R6650" s="1067"/>
      <c r="Z6650" s="21"/>
      <c r="AH6650"/>
    </row>
    <row r="6651" spans="1:34" ht="11.25" customHeight="1">
      <c r="A6651"/>
      <c r="B6651" s="1281" t="s">
        <v>22</v>
      </c>
      <c r="C6651" s="1282">
        <v>4459</v>
      </c>
      <c r="D6651" s="1341" t="str">
        <f t="shared" si="117"/>
        <v>NJ4459</v>
      </c>
      <c r="E6651" s="1514" t="s">
        <v>121</v>
      </c>
      <c r="F6651" s="1390">
        <v>950</v>
      </c>
      <c r="G6651" s="1283">
        <v>5.32</v>
      </c>
      <c r="H6651" s="1283"/>
      <c r="I6651" s="1283"/>
      <c r="J6651" s="1283"/>
      <c r="K6651" s="1283"/>
      <c r="L6651" s="1283"/>
      <c r="M6651" s="1283"/>
      <c r="N6651" s="1283"/>
      <c r="O6651" s="1283"/>
      <c r="P6651" s="1283">
        <v>5.32</v>
      </c>
      <c r="R6651" s="1067"/>
      <c r="Z6651" s="21"/>
      <c r="AH6651"/>
    </row>
    <row r="6652" spans="1:34" ht="11.25" customHeight="1">
      <c r="A6652"/>
      <c r="B6652" s="1281" t="s">
        <v>22</v>
      </c>
      <c r="C6652" s="1282">
        <v>4470</v>
      </c>
      <c r="D6652" s="1341" t="str">
        <f t="shared" si="117"/>
        <v>NJ4470</v>
      </c>
      <c r="E6652" s="1514" t="s">
        <v>125</v>
      </c>
      <c r="F6652" s="1390">
        <v>732</v>
      </c>
      <c r="G6652" s="1283">
        <v>2.86</v>
      </c>
      <c r="H6652" s="1283"/>
      <c r="I6652" s="1283"/>
      <c r="J6652" s="1283"/>
      <c r="K6652" s="1283"/>
      <c r="L6652" s="1283"/>
      <c r="M6652" s="1283"/>
      <c r="N6652" s="1283"/>
      <c r="O6652" s="1283"/>
      <c r="P6652" s="1283">
        <v>2.86</v>
      </c>
      <c r="R6652" s="1067"/>
      <c r="Z6652" s="21"/>
      <c r="AH6652"/>
    </row>
    <row r="6653" spans="1:34" ht="11.25" customHeight="1">
      <c r="A6653"/>
      <c r="B6653" s="1281" t="s">
        <v>22</v>
      </c>
      <c r="C6653" s="1282">
        <v>4479</v>
      </c>
      <c r="D6653" s="1341" t="str">
        <f t="shared" si="117"/>
        <v>NJ4479</v>
      </c>
      <c r="E6653" s="1514" t="s">
        <v>125</v>
      </c>
      <c r="F6653" s="1390">
        <v>950</v>
      </c>
      <c r="G6653" s="1283">
        <v>4.1900000000000004</v>
      </c>
      <c r="H6653" s="1283"/>
      <c r="I6653" s="1283"/>
      <c r="J6653" s="1283"/>
      <c r="K6653" s="1283"/>
      <c r="L6653" s="1283"/>
      <c r="M6653" s="1283"/>
      <c r="N6653" s="1283"/>
      <c r="O6653" s="1283"/>
      <c r="P6653" s="1283">
        <v>4.1900000000000004</v>
      </c>
      <c r="R6653" s="1067"/>
      <c r="Z6653" s="21"/>
      <c r="AH6653"/>
    </row>
    <row r="6654" spans="1:34" ht="11.25" customHeight="1">
      <c r="A6654"/>
      <c r="B6654" s="1281" t="s">
        <v>22</v>
      </c>
      <c r="C6654" s="1282">
        <v>4484</v>
      </c>
      <c r="D6654" s="1341" t="str">
        <f t="shared" si="117"/>
        <v>NJ4484</v>
      </c>
      <c r="E6654" s="1514" t="s">
        <v>121</v>
      </c>
      <c r="F6654" s="1390">
        <v>884</v>
      </c>
      <c r="G6654" s="1283">
        <v>3.62</v>
      </c>
      <c r="H6654" s="1283"/>
      <c r="I6654" s="1283"/>
      <c r="J6654" s="1283"/>
      <c r="K6654" s="1283"/>
      <c r="L6654" s="1283"/>
      <c r="M6654" s="1283"/>
      <c r="N6654" s="1283"/>
      <c r="O6654" s="1283"/>
      <c r="P6654" s="1283">
        <v>3.62</v>
      </c>
      <c r="R6654" s="1067"/>
      <c r="Z6654" s="21"/>
      <c r="AH6654"/>
    </row>
    <row r="6655" spans="1:34" ht="11.25" customHeight="1">
      <c r="A6655"/>
      <c r="B6655" s="1281" t="s">
        <v>22</v>
      </c>
      <c r="C6655" s="1282">
        <v>4491</v>
      </c>
      <c r="D6655" s="1341" t="str">
        <f t="shared" si="117"/>
        <v>NJ4491</v>
      </c>
      <c r="E6655" s="1514" t="s">
        <v>125</v>
      </c>
      <c r="F6655" s="1390">
        <v>930</v>
      </c>
      <c r="G6655" s="1283">
        <v>3.85</v>
      </c>
      <c r="H6655" s="1283"/>
      <c r="I6655" s="1283"/>
      <c r="J6655" s="1283"/>
      <c r="K6655" s="1283"/>
      <c r="L6655" s="1283"/>
      <c r="M6655" s="1283"/>
      <c r="N6655" s="1283"/>
      <c r="O6655" s="1283"/>
      <c r="P6655" s="1283">
        <v>3.85</v>
      </c>
      <c r="R6655" s="1067"/>
      <c r="Z6655" s="21"/>
      <c r="AH6655"/>
    </row>
    <row r="6656" spans="1:34" ht="11.25" customHeight="1">
      <c r="A6656"/>
      <c r="B6656" s="1281" t="s">
        <v>22</v>
      </c>
      <c r="C6656" s="1282">
        <v>4493</v>
      </c>
      <c r="D6656" s="1341" t="str">
        <f t="shared" si="117"/>
        <v>NJ4493</v>
      </c>
      <c r="E6656" s="1514" t="s">
        <v>125</v>
      </c>
      <c r="F6656" s="1390">
        <v>950</v>
      </c>
      <c r="G6656" s="1283">
        <v>7.57</v>
      </c>
      <c r="H6656" s="1283"/>
      <c r="I6656" s="1283"/>
      <c r="J6656" s="1283"/>
      <c r="K6656" s="1283"/>
      <c r="L6656" s="1283"/>
      <c r="M6656" s="1283"/>
      <c r="N6656" s="1283"/>
      <c r="O6656" s="1283"/>
      <c r="P6656" s="1283">
        <v>7.57</v>
      </c>
      <c r="R6656" s="1067"/>
      <c r="Z6656" s="21"/>
      <c r="AH6656"/>
    </row>
    <row r="6657" spans="1:34" ht="11.25" customHeight="1">
      <c r="A6657"/>
      <c r="B6657" s="1281" t="s">
        <v>22</v>
      </c>
      <c r="C6657" s="1282">
        <v>4557</v>
      </c>
      <c r="D6657" s="1341" t="str">
        <f t="shared" si="117"/>
        <v>NJ4557</v>
      </c>
      <c r="E6657" s="1514" t="s">
        <v>123</v>
      </c>
      <c r="F6657" s="1390">
        <v>918</v>
      </c>
      <c r="G6657" s="1283">
        <v>3.79</v>
      </c>
      <c r="H6657" s="1283"/>
      <c r="I6657" s="1283"/>
      <c r="J6657" s="1283"/>
      <c r="K6657" s="1283"/>
      <c r="L6657" s="1283"/>
      <c r="M6657" s="1283"/>
      <c r="N6657" s="1283"/>
      <c r="O6657" s="1283"/>
      <c r="P6657" s="1283">
        <v>3.79</v>
      </c>
      <c r="R6657" s="1067"/>
      <c r="Z6657" s="21"/>
      <c r="AH6657"/>
    </row>
    <row r="6658" spans="1:34" ht="11.25" customHeight="1">
      <c r="A6658"/>
      <c r="B6658" s="1281" t="s">
        <v>22</v>
      </c>
      <c r="C6658" s="1282">
        <v>4558</v>
      </c>
      <c r="D6658" s="1341" t="str">
        <f t="shared" si="117"/>
        <v>NJ4558</v>
      </c>
      <c r="E6658" s="1514" t="s">
        <v>123</v>
      </c>
      <c r="F6658" s="1390">
        <v>752</v>
      </c>
      <c r="G6658" s="1283">
        <v>2.96</v>
      </c>
      <c r="H6658" s="1283"/>
      <c r="I6658" s="1283"/>
      <c r="J6658" s="1283"/>
      <c r="K6658" s="1283"/>
      <c r="L6658" s="1283"/>
      <c r="M6658" s="1283"/>
      <c r="N6658" s="1283"/>
      <c r="O6658" s="1283"/>
      <c r="P6658" s="1283">
        <v>2.96</v>
      </c>
      <c r="R6658" s="1067"/>
      <c r="Z6658" s="21"/>
      <c r="AH6658"/>
    </row>
    <row r="6659" spans="1:34" ht="11.25" customHeight="1">
      <c r="A6659"/>
      <c r="B6659" s="1281" t="s">
        <v>22</v>
      </c>
      <c r="C6659" s="1282">
        <v>4561</v>
      </c>
      <c r="D6659" s="1341" t="str">
        <f t="shared" si="117"/>
        <v>NJ4561</v>
      </c>
      <c r="E6659" s="1514" t="s">
        <v>123</v>
      </c>
      <c r="F6659" s="1390">
        <v>752</v>
      </c>
      <c r="G6659" s="1283">
        <v>2.96</v>
      </c>
      <c r="H6659" s="1283"/>
      <c r="I6659" s="1283"/>
      <c r="J6659" s="1283"/>
      <c r="K6659" s="1283"/>
      <c r="L6659" s="1283"/>
      <c r="M6659" s="1283"/>
      <c r="N6659" s="1283"/>
      <c r="O6659" s="1283"/>
      <c r="P6659" s="1283">
        <v>2.96</v>
      </c>
      <c r="R6659" s="1067"/>
      <c r="Z6659" s="21"/>
      <c r="AH6659"/>
    </row>
    <row r="6660" spans="1:34" ht="11.25" customHeight="1">
      <c r="A6660"/>
      <c r="B6660" s="1281" t="s">
        <v>22</v>
      </c>
      <c r="C6660" s="1282">
        <v>4571</v>
      </c>
      <c r="D6660" s="1341" t="str">
        <f t="shared" si="117"/>
        <v>NJ4571</v>
      </c>
      <c r="E6660" s="1514" t="s">
        <v>123</v>
      </c>
      <c r="F6660" s="1390">
        <v>0</v>
      </c>
      <c r="G6660" s="1283">
        <v>99.99</v>
      </c>
      <c r="H6660" s="1283"/>
      <c r="I6660" s="1283"/>
      <c r="J6660" s="1283"/>
      <c r="K6660" s="1283"/>
      <c r="L6660" s="1283"/>
      <c r="M6660" s="1283"/>
      <c r="N6660" s="1283"/>
      <c r="O6660" s="1283"/>
      <c r="P6660" s="1283">
        <v>99.99</v>
      </c>
      <c r="R6660" s="1067"/>
      <c r="Z6660" s="21"/>
      <c r="AH6660"/>
    </row>
    <row r="6661" spans="1:34" ht="11.25" customHeight="1">
      <c r="A6661"/>
      <c r="B6661" s="1281" t="s">
        <v>22</v>
      </c>
      <c r="C6661" s="1282">
        <v>4572</v>
      </c>
      <c r="D6661" s="1341" t="str">
        <f t="shared" si="117"/>
        <v>NJ4572</v>
      </c>
      <c r="E6661" s="1514" t="s">
        <v>123</v>
      </c>
      <c r="F6661" s="1390">
        <v>380</v>
      </c>
      <c r="G6661" s="1283">
        <v>1.1000000000000001</v>
      </c>
      <c r="H6661" s="1283"/>
      <c r="I6661" s="1283"/>
      <c r="J6661" s="1283"/>
      <c r="K6661" s="1283"/>
      <c r="L6661" s="1283"/>
      <c r="M6661" s="1283"/>
      <c r="N6661" s="1283"/>
      <c r="O6661" s="1283"/>
      <c r="P6661" s="1283">
        <v>1.1000000000000001</v>
      </c>
      <c r="R6661" s="1067"/>
      <c r="Z6661" s="21"/>
      <c r="AH6661"/>
    </row>
    <row r="6662" spans="1:34" ht="11.25" customHeight="1">
      <c r="A6662"/>
      <c r="B6662" s="1281" t="s">
        <v>22</v>
      </c>
      <c r="C6662" s="1282">
        <v>4583</v>
      </c>
      <c r="D6662" s="1341" t="str">
        <f t="shared" si="117"/>
        <v>NJ4583</v>
      </c>
      <c r="E6662" s="1514" t="s">
        <v>122</v>
      </c>
      <c r="F6662" s="1390">
        <v>950</v>
      </c>
      <c r="G6662" s="1283">
        <v>5.59</v>
      </c>
      <c r="H6662" s="1283"/>
      <c r="I6662" s="1283"/>
      <c r="J6662" s="1283"/>
      <c r="K6662" s="1283"/>
      <c r="L6662" s="1283"/>
      <c r="M6662" s="1283"/>
      <c r="N6662" s="1283"/>
      <c r="O6662" s="1283"/>
      <c r="P6662" s="1283">
        <v>5.59</v>
      </c>
      <c r="R6662" s="1067"/>
      <c r="Z6662" s="21"/>
      <c r="AH6662"/>
    </row>
    <row r="6663" spans="1:34" ht="11.25" customHeight="1">
      <c r="A6663"/>
      <c r="B6663" s="1281" t="s">
        <v>22</v>
      </c>
      <c r="C6663" s="1282">
        <v>4597</v>
      </c>
      <c r="D6663" s="1341" t="str">
        <f t="shared" si="117"/>
        <v>NJ4597</v>
      </c>
      <c r="E6663" s="1514" t="s">
        <v>123</v>
      </c>
      <c r="F6663" s="1390">
        <v>754</v>
      </c>
      <c r="G6663" s="1283">
        <v>2.97</v>
      </c>
      <c r="H6663" s="1283"/>
      <c r="I6663" s="1283"/>
      <c r="J6663" s="1283"/>
      <c r="K6663" s="1283"/>
      <c r="L6663" s="1283"/>
      <c r="M6663" s="1283"/>
      <c r="N6663" s="1283"/>
      <c r="O6663" s="1283"/>
      <c r="P6663" s="1283">
        <v>2.97</v>
      </c>
      <c r="R6663" s="1067"/>
      <c r="Z6663" s="21"/>
      <c r="AH6663"/>
    </row>
    <row r="6664" spans="1:34" ht="11.25" customHeight="1">
      <c r="A6664"/>
      <c r="B6664" s="1281" t="s">
        <v>22</v>
      </c>
      <c r="C6664" s="1282">
        <v>4598</v>
      </c>
      <c r="D6664" s="1341" t="str">
        <f t="shared" si="117"/>
        <v>NJ4598</v>
      </c>
      <c r="E6664" s="1514" t="s">
        <v>123</v>
      </c>
      <c r="F6664" s="1390">
        <v>950</v>
      </c>
      <c r="G6664" s="1283">
        <v>7.52</v>
      </c>
      <c r="H6664" s="1283"/>
      <c r="I6664" s="1283"/>
      <c r="J6664" s="1283"/>
      <c r="K6664" s="1283"/>
      <c r="L6664" s="1283"/>
      <c r="M6664" s="1283"/>
      <c r="N6664" s="1283"/>
      <c r="O6664" s="1283"/>
      <c r="P6664" s="1283">
        <v>7.52</v>
      </c>
      <c r="R6664" s="1067"/>
      <c r="Z6664" s="21"/>
      <c r="AH6664"/>
    </row>
    <row r="6665" spans="1:34" ht="11.25" customHeight="1">
      <c r="A6665"/>
      <c r="B6665" s="1281" t="s">
        <v>22</v>
      </c>
      <c r="C6665" s="1282">
        <v>4611</v>
      </c>
      <c r="D6665" s="1341" t="str">
        <f t="shared" si="117"/>
        <v>NJ4611</v>
      </c>
      <c r="E6665" s="1514" t="s">
        <v>121</v>
      </c>
      <c r="F6665" s="1390">
        <v>490</v>
      </c>
      <c r="G6665" s="1283">
        <v>1.65</v>
      </c>
      <c r="H6665" s="1283"/>
      <c r="I6665" s="1283"/>
      <c r="J6665" s="1283"/>
      <c r="K6665" s="1283"/>
      <c r="L6665" s="1283"/>
      <c r="M6665" s="1283"/>
      <c r="N6665" s="1283"/>
      <c r="O6665" s="1283"/>
      <c r="P6665" s="1283">
        <v>1.65</v>
      </c>
      <c r="R6665" s="1067"/>
      <c r="Z6665" s="21"/>
      <c r="AH6665"/>
    </row>
    <row r="6666" spans="1:34" ht="11.25" customHeight="1">
      <c r="A6666"/>
      <c r="B6666" s="1281" t="s">
        <v>22</v>
      </c>
      <c r="C6666" s="1282">
        <v>4627</v>
      </c>
      <c r="D6666" s="1341" t="str">
        <f t="shared" si="117"/>
        <v>NJ4627</v>
      </c>
      <c r="E6666" s="1514" t="s">
        <v>123</v>
      </c>
      <c r="F6666" s="1390">
        <v>950</v>
      </c>
      <c r="G6666" s="1283">
        <v>4.7300000000000004</v>
      </c>
      <c r="H6666" s="1283"/>
      <c r="I6666" s="1283"/>
      <c r="J6666" s="1283"/>
      <c r="K6666" s="1283"/>
      <c r="L6666" s="1283"/>
      <c r="M6666" s="1283"/>
      <c r="N6666" s="1283"/>
      <c r="O6666" s="1283"/>
      <c r="P6666" s="1283">
        <v>4.7300000000000004</v>
      </c>
      <c r="R6666" s="1067"/>
      <c r="Z6666" s="21"/>
      <c r="AH6666"/>
    </row>
    <row r="6667" spans="1:34" ht="11.25" customHeight="1">
      <c r="A6667"/>
      <c r="B6667" s="1281" t="s">
        <v>22</v>
      </c>
      <c r="C6667" s="1282">
        <v>4628</v>
      </c>
      <c r="D6667" s="1341" t="str">
        <f t="shared" si="117"/>
        <v>NJ4628</v>
      </c>
      <c r="E6667" s="1514" t="s">
        <v>123</v>
      </c>
      <c r="F6667" s="1390">
        <v>594</v>
      </c>
      <c r="G6667" s="1283">
        <v>2.17</v>
      </c>
      <c r="H6667" s="1283"/>
      <c r="I6667" s="1283"/>
      <c r="J6667" s="1283"/>
      <c r="K6667" s="1283"/>
      <c r="L6667" s="1283"/>
      <c r="M6667" s="1283"/>
      <c r="N6667" s="1283"/>
      <c r="O6667" s="1283"/>
      <c r="P6667" s="1283">
        <v>2.17</v>
      </c>
      <c r="R6667" s="1067"/>
      <c r="Z6667" s="21"/>
      <c r="AH6667"/>
    </row>
    <row r="6668" spans="1:34" ht="11.25" customHeight="1">
      <c r="A6668"/>
      <c r="B6668" s="1281" t="s">
        <v>22</v>
      </c>
      <c r="C6668" s="1282">
        <v>4635</v>
      </c>
      <c r="D6668" s="1341" t="str">
        <f t="shared" ref="D6668:D6731" si="118">B6668&amp;TEXT(C6668,"0000")</f>
        <v>NJ4635</v>
      </c>
      <c r="E6668" s="1514" t="s">
        <v>122</v>
      </c>
      <c r="F6668" s="1390">
        <v>950</v>
      </c>
      <c r="G6668" s="1283">
        <v>6.94</v>
      </c>
      <c r="H6668" s="1283"/>
      <c r="I6668" s="1283"/>
      <c r="J6668" s="1283"/>
      <c r="K6668" s="1283"/>
      <c r="L6668" s="1283"/>
      <c r="M6668" s="1283"/>
      <c r="N6668" s="1283"/>
      <c r="O6668" s="1283"/>
      <c r="P6668" s="1283">
        <v>6.94</v>
      </c>
      <c r="R6668" s="1067"/>
      <c r="Z6668" s="21"/>
      <c r="AH6668"/>
    </row>
    <row r="6669" spans="1:34" ht="11.25" customHeight="1">
      <c r="A6669"/>
      <c r="B6669" s="1281" t="s">
        <v>22</v>
      </c>
      <c r="C6669" s="1282">
        <v>4653</v>
      </c>
      <c r="D6669" s="1341" t="str">
        <f t="shared" si="118"/>
        <v>NJ4653</v>
      </c>
      <c r="E6669" s="1514" t="s">
        <v>122</v>
      </c>
      <c r="F6669" s="1390">
        <v>610</v>
      </c>
      <c r="G6669" s="1283">
        <v>2.25</v>
      </c>
      <c r="H6669" s="1283"/>
      <c r="I6669" s="1283"/>
      <c r="J6669" s="1283"/>
      <c r="K6669" s="1283"/>
      <c r="L6669" s="1283"/>
      <c r="M6669" s="1283"/>
      <c r="N6669" s="1283"/>
      <c r="O6669" s="1283"/>
      <c r="P6669" s="1283">
        <v>2.25</v>
      </c>
      <c r="R6669" s="1067"/>
      <c r="Z6669" s="21"/>
      <c r="AH6669"/>
    </row>
    <row r="6670" spans="1:34" ht="11.25" customHeight="1">
      <c r="A6670"/>
      <c r="B6670" s="1281" t="s">
        <v>22</v>
      </c>
      <c r="C6670" s="1282">
        <v>4665</v>
      </c>
      <c r="D6670" s="1341" t="str">
        <f t="shared" si="118"/>
        <v>NJ4665</v>
      </c>
      <c r="E6670" s="1514" t="s">
        <v>123</v>
      </c>
      <c r="F6670" s="1390">
        <v>950</v>
      </c>
      <c r="G6670" s="1283">
        <v>11.28</v>
      </c>
      <c r="H6670" s="1283"/>
      <c r="I6670" s="1283"/>
      <c r="J6670" s="1283"/>
      <c r="K6670" s="1283"/>
      <c r="L6670" s="1283"/>
      <c r="M6670" s="1283"/>
      <c r="N6670" s="1283"/>
      <c r="O6670" s="1283"/>
      <c r="P6670" s="1283">
        <v>11.28</v>
      </c>
      <c r="R6670" s="1067"/>
      <c r="Z6670" s="21"/>
      <c r="AH6670"/>
    </row>
    <row r="6671" spans="1:34" ht="11.25" customHeight="1">
      <c r="A6671"/>
      <c r="B6671" s="1281" t="s">
        <v>22</v>
      </c>
      <c r="C6671" s="1282">
        <v>4683</v>
      </c>
      <c r="D6671" s="1341" t="str">
        <f t="shared" si="118"/>
        <v>NJ4683</v>
      </c>
      <c r="E6671" s="1514" t="s">
        <v>125</v>
      </c>
      <c r="F6671" s="1390">
        <v>950</v>
      </c>
      <c r="G6671" s="1283">
        <v>5.89</v>
      </c>
      <c r="H6671" s="1283"/>
      <c r="I6671" s="1283"/>
      <c r="J6671" s="1283"/>
      <c r="K6671" s="1283"/>
      <c r="L6671" s="1283"/>
      <c r="M6671" s="1283"/>
      <c r="N6671" s="1283"/>
      <c r="O6671" s="1283"/>
      <c r="P6671" s="1283">
        <v>5.89</v>
      </c>
      <c r="R6671" s="1067"/>
      <c r="Z6671" s="21"/>
      <c r="AH6671"/>
    </row>
    <row r="6672" spans="1:34" ht="11.25" customHeight="1">
      <c r="A6672"/>
      <c r="B6672" s="1281" t="s">
        <v>22</v>
      </c>
      <c r="C6672" s="1282">
        <v>4692</v>
      </c>
      <c r="D6672" s="1341" t="str">
        <f t="shared" si="118"/>
        <v>NJ4692</v>
      </c>
      <c r="E6672" s="1514" t="s">
        <v>121</v>
      </c>
      <c r="F6672" s="1390">
        <v>366</v>
      </c>
      <c r="G6672" s="1283">
        <v>1.03</v>
      </c>
      <c r="H6672" s="1283"/>
      <c r="I6672" s="1283"/>
      <c r="J6672" s="1283"/>
      <c r="K6672" s="1283"/>
      <c r="L6672" s="1283"/>
      <c r="M6672" s="1283"/>
      <c r="N6672" s="1283"/>
      <c r="O6672" s="1283"/>
      <c r="P6672" s="1283">
        <v>1.03</v>
      </c>
      <c r="R6672" s="1067"/>
      <c r="Z6672" s="21"/>
      <c r="AH6672"/>
    </row>
    <row r="6673" spans="1:34" ht="11.25" customHeight="1">
      <c r="A6673"/>
      <c r="B6673" s="1281" t="s">
        <v>22</v>
      </c>
      <c r="C6673" s="1282">
        <v>4693</v>
      </c>
      <c r="D6673" s="1341" t="str">
        <f t="shared" si="118"/>
        <v>NJ4693</v>
      </c>
      <c r="E6673" s="1514" t="s">
        <v>125</v>
      </c>
      <c r="F6673" s="1390">
        <v>436</v>
      </c>
      <c r="G6673" s="1283">
        <v>1.38</v>
      </c>
      <c r="H6673" s="1283"/>
      <c r="I6673" s="1283"/>
      <c r="J6673" s="1283"/>
      <c r="K6673" s="1283"/>
      <c r="L6673" s="1283"/>
      <c r="M6673" s="1283"/>
      <c r="N6673" s="1283"/>
      <c r="O6673" s="1283"/>
      <c r="P6673" s="1283">
        <v>1.38</v>
      </c>
      <c r="R6673" s="1067"/>
      <c r="Z6673" s="21"/>
      <c r="AH6673"/>
    </row>
    <row r="6674" spans="1:34" ht="11.25" customHeight="1">
      <c r="A6674"/>
      <c r="B6674" s="1281" t="s">
        <v>22</v>
      </c>
      <c r="C6674" s="1282">
        <v>4703</v>
      </c>
      <c r="D6674" s="1341" t="str">
        <f t="shared" si="118"/>
        <v>NJ4703</v>
      </c>
      <c r="E6674" s="1514" t="s">
        <v>125</v>
      </c>
      <c r="F6674" s="1390">
        <v>604</v>
      </c>
      <c r="G6674" s="1283">
        <v>2.2200000000000002</v>
      </c>
      <c r="H6674" s="1283"/>
      <c r="I6674" s="1283"/>
      <c r="J6674" s="1283"/>
      <c r="K6674" s="1283"/>
      <c r="L6674" s="1283"/>
      <c r="M6674" s="1283"/>
      <c r="N6674" s="1283"/>
      <c r="O6674" s="1283"/>
      <c r="P6674" s="1283">
        <v>2.2200000000000002</v>
      </c>
      <c r="R6674" s="1067"/>
      <c r="Z6674" s="21"/>
      <c r="AH6674"/>
    </row>
    <row r="6675" spans="1:34" ht="11.25" customHeight="1">
      <c r="A6675"/>
      <c r="B6675" s="1281" t="s">
        <v>22</v>
      </c>
      <c r="C6675" s="1282">
        <v>4707</v>
      </c>
      <c r="D6675" s="1341" t="str">
        <f t="shared" si="118"/>
        <v>NJ4707</v>
      </c>
      <c r="E6675" s="1514" t="s">
        <v>125</v>
      </c>
      <c r="F6675" s="1390">
        <v>880</v>
      </c>
      <c r="G6675" s="1283">
        <v>3.6</v>
      </c>
      <c r="H6675" s="1283"/>
      <c r="I6675" s="1283"/>
      <c r="J6675" s="1283"/>
      <c r="K6675" s="1283"/>
      <c r="L6675" s="1283"/>
      <c r="M6675" s="1283"/>
      <c r="N6675" s="1283"/>
      <c r="O6675" s="1283"/>
      <c r="P6675" s="1283">
        <v>3.6</v>
      </c>
      <c r="R6675" s="1067"/>
      <c r="Z6675" s="21"/>
      <c r="AH6675"/>
    </row>
    <row r="6676" spans="1:34" ht="11.25" customHeight="1">
      <c r="A6676"/>
      <c r="B6676" s="1281" t="s">
        <v>22</v>
      </c>
      <c r="C6676" s="1282">
        <v>4710</v>
      </c>
      <c r="D6676" s="1341" t="str">
        <f t="shared" si="118"/>
        <v>NJ4710</v>
      </c>
      <c r="E6676" s="1514" t="s">
        <v>123</v>
      </c>
      <c r="F6676" s="1390">
        <v>782</v>
      </c>
      <c r="G6676" s="1283">
        <v>3.11</v>
      </c>
      <c r="H6676" s="1283"/>
      <c r="I6676" s="1283"/>
      <c r="J6676" s="1283"/>
      <c r="K6676" s="1283"/>
      <c r="L6676" s="1283"/>
      <c r="M6676" s="1283"/>
      <c r="N6676" s="1283"/>
      <c r="O6676" s="1283"/>
      <c r="P6676" s="1283">
        <v>3.11</v>
      </c>
      <c r="R6676" s="1067"/>
      <c r="Z6676" s="21"/>
      <c r="AH6676"/>
    </row>
    <row r="6677" spans="1:34" ht="11.25" customHeight="1">
      <c r="A6677"/>
      <c r="B6677" s="1281" t="s">
        <v>22</v>
      </c>
      <c r="C6677" s="1282">
        <v>4712</v>
      </c>
      <c r="D6677" s="1341" t="str">
        <f t="shared" si="118"/>
        <v>NJ4712</v>
      </c>
      <c r="E6677" s="1514" t="s">
        <v>123</v>
      </c>
      <c r="F6677" s="1390">
        <v>636</v>
      </c>
      <c r="G6677" s="1283">
        <v>2.38</v>
      </c>
      <c r="H6677" s="1283"/>
      <c r="I6677" s="1283"/>
      <c r="J6677" s="1283"/>
      <c r="K6677" s="1283"/>
      <c r="L6677" s="1283"/>
      <c r="M6677" s="1283"/>
      <c r="N6677" s="1283"/>
      <c r="O6677" s="1283"/>
      <c r="P6677" s="1283">
        <v>2.38</v>
      </c>
      <c r="R6677" s="1067"/>
      <c r="Z6677" s="21"/>
      <c r="AH6677"/>
    </row>
    <row r="6678" spans="1:34" ht="11.25" customHeight="1">
      <c r="A6678"/>
      <c r="B6678" s="1281" t="s">
        <v>22</v>
      </c>
      <c r="C6678" s="1282">
        <v>4720</v>
      </c>
      <c r="D6678" s="1341" t="str">
        <f t="shared" si="118"/>
        <v>NJ4720</v>
      </c>
      <c r="E6678" s="1514" t="s">
        <v>123</v>
      </c>
      <c r="F6678" s="1390">
        <v>556</v>
      </c>
      <c r="G6678" s="1283">
        <v>1.98</v>
      </c>
      <c r="H6678" s="1283"/>
      <c r="I6678" s="1283"/>
      <c r="J6678" s="1283"/>
      <c r="K6678" s="1283"/>
      <c r="L6678" s="1283"/>
      <c r="M6678" s="1283"/>
      <c r="N6678" s="1283"/>
      <c r="O6678" s="1283"/>
      <c r="P6678" s="1283">
        <v>1.98</v>
      </c>
      <c r="R6678" s="1067"/>
      <c r="Z6678" s="21"/>
      <c r="AH6678"/>
    </row>
    <row r="6679" spans="1:34" ht="11.25" customHeight="1">
      <c r="A6679"/>
      <c r="B6679" s="1281" t="s">
        <v>22</v>
      </c>
      <c r="C6679" s="1282">
        <v>4740</v>
      </c>
      <c r="D6679" s="1341" t="str">
        <f t="shared" si="118"/>
        <v>NJ4740</v>
      </c>
      <c r="E6679" s="1514" t="s">
        <v>122</v>
      </c>
      <c r="F6679" s="1390">
        <v>348</v>
      </c>
      <c r="G6679" s="1283">
        <v>0.94</v>
      </c>
      <c r="H6679" s="1283"/>
      <c r="I6679" s="1283"/>
      <c r="J6679" s="1283"/>
      <c r="K6679" s="1283"/>
      <c r="L6679" s="1283"/>
      <c r="M6679" s="1283"/>
      <c r="N6679" s="1283"/>
      <c r="O6679" s="1283"/>
      <c r="P6679" s="1283">
        <v>0.94</v>
      </c>
      <c r="R6679" s="1067"/>
      <c r="Z6679" s="21"/>
      <c r="AH6679"/>
    </row>
    <row r="6680" spans="1:34" ht="11.25" customHeight="1">
      <c r="A6680"/>
      <c r="B6680" s="1281" t="s">
        <v>22</v>
      </c>
      <c r="C6680" s="1282">
        <v>4741</v>
      </c>
      <c r="D6680" s="1341" t="str">
        <f t="shared" si="118"/>
        <v>NJ4741</v>
      </c>
      <c r="E6680" s="1514" t="s">
        <v>123</v>
      </c>
      <c r="F6680" s="1390">
        <v>950</v>
      </c>
      <c r="G6680" s="1283">
        <v>4.2300000000000004</v>
      </c>
      <c r="H6680" s="1283"/>
      <c r="I6680" s="1283"/>
      <c r="J6680" s="1283"/>
      <c r="K6680" s="1283"/>
      <c r="L6680" s="1283"/>
      <c r="M6680" s="1283"/>
      <c r="N6680" s="1283"/>
      <c r="O6680" s="1283"/>
      <c r="P6680" s="1283">
        <v>4.2300000000000004</v>
      </c>
      <c r="R6680" s="1067"/>
      <c r="Z6680" s="21"/>
      <c r="AH6680"/>
    </row>
    <row r="6681" spans="1:34" ht="11.25" customHeight="1">
      <c r="A6681"/>
      <c r="B6681" s="1281" t="s">
        <v>22</v>
      </c>
      <c r="C6681" s="1282">
        <v>4771</v>
      </c>
      <c r="D6681" s="1341" t="str">
        <f t="shared" si="118"/>
        <v>NJ4771</v>
      </c>
      <c r="E6681" s="1514" t="s">
        <v>122</v>
      </c>
      <c r="F6681" s="1390">
        <v>920</v>
      </c>
      <c r="G6681" s="1283">
        <v>3.8</v>
      </c>
      <c r="H6681" s="1283"/>
      <c r="I6681" s="1283"/>
      <c r="J6681" s="1283"/>
      <c r="K6681" s="1283"/>
      <c r="L6681" s="1283"/>
      <c r="M6681" s="1283"/>
      <c r="N6681" s="1283"/>
      <c r="O6681" s="1283"/>
      <c r="P6681" s="1283">
        <v>3.8</v>
      </c>
      <c r="R6681" s="1067"/>
      <c r="Z6681" s="21"/>
      <c r="AH6681"/>
    </row>
    <row r="6682" spans="1:34" ht="11.25" customHeight="1">
      <c r="A6682"/>
      <c r="B6682" s="1281" t="s">
        <v>22</v>
      </c>
      <c r="C6682" s="1282">
        <v>4824</v>
      </c>
      <c r="D6682" s="1341" t="str">
        <f t="shared" si="118"/>
        <v>NJ4824</v>
      </c>
      <c r="E6682" s="1514" t="s">
        <v>123</v>
      </c>
      <c r="F6682" s="1390">
        <v>828</v>
      </c>
      <c r="G6682" s="1283">
        <v>3.34</v>
      </c>
      <c r="H6682" s="1283"/>
      <c r="I6682" s="1283"/>
      <c r="J6682" s="1283"/>
      <c r="K6682" s="1283"/>
      <c r="L6682" s="1283"/>
      <c r="M6682" s="1283"/>
      <c r="N6682" s="1283"/>
      <c r="O6682" s="1283"/>
      <c r="P6682" s="1283">
        <v>3.34</v>
      </c>
      <c r="R6682" s="1067"/>
      <c r="Z6682" s="21"/>
      <c r="AH6682"/>
    </row>
    <row r="6683" spans="1:34" ht="11.25" customHeight="1">
      <c r="A6683"/>
      <c r="B6683" s="1281" t="s">
        <v>22</v>
      </c>
      <c r="C6683" s="1282">
        <v>4827</v>
      </c>
      <c r="D6683" s="1341" t="str">
        <f t="shared" si="118"/>
        <v>NJ4827</v>
      </c>
      <c r="E6683" s="1514" t="s">
        <v>123</v>
      </c>
      <c r="F6683" s="1390">
        <v>950</v>
      </c>
      <c r="G6683" s="1283">
        <v>11.53</v>
      </c>
      <c r="H6683" s="1283"/>
      <c r="I6683" s="1283"/>
      <c r="J6683" s="1283"/>
      <c r="K6683" s="1283"/>
      <c r="L6683" s="1283"/>
      <c r="M6683" s="1283"/>
      <c r="N6683" s="1283"/>
      <c r="O6683" s="1283"/>
      <c r="P6683" s="1283">
        <v>11.53</v>
      </c>
      <c r="R6683" s="1067"/>
      <c r="Z6683" s="21"/>
      <c r="AH6683"/>
    </row>
    <row r="6684" spans="1:34" ht="11.25" customHeight="1">
      <c r="A6684"/>
      <c r="B6684" s="1281" t="s">
        <v>22</v>
      </c>
      <c r="C6684" s="1282">
        <v>4828</v>
      </c>
      <c r="D6684" s="1341" t="str">
        <f t="shared" si="118"/>
        <v>NJ4828</v>
      </c>
      <c r="E6684" s="1514" t="s">
        <v>121</v>
      </c>
      <c r="F6684" s="1390">
        <v>536</v>
      </c>
      <c r="G6684" s="1283">
        <v>1.88</v>
      </c>
      <c r="H6684" s="1283"/>
      <c r="I6684" s="1283"/>
      <c r="J6684" s="1283"/>
      <c r="K6684" s="1283"/>
      <c r="L6684" s="1283"/>
      <c r="M6684" s="1283"/>
      <c r="N6684" s="1283"/>
      <c r="O6684" s="1283"/>
      <c r="P6684" s="1283">
        <v>1.88</v>
      </c>
      <c r="R6684" s="1067"/>
      <c r="Z6684" s="21"/>
      <c r="AH6684"/>
    </row>
    <row r="6685" spans="1:34" ht="11.25" customHeight="1">
      <c r="A6685"/>
      <c r="B6685" s="1281" t="s">
        <v>22</v>
      </c>
      <c r="C6685" s="1282">
        <v>4829</v>
      </c>
      <c r="D6685" s="1341" t="str">
        <f t="shared" si="118"/>
        <v>NJ4829</v>
      </c>
      <c r="E6685" s="1514" t="s">
        <v>123</v>
      </c>
      <c r="F6685" s="1390">
        <v>490</v>
      </c>
      <c r="G6685" s="1283">
        <v>1.65</v>
      </c>
      <c r="H6685" s="1283"/>
      <c r="I6685" s="1283"/>
      <c r="J6685" s="1283"/>
      <c r="K6685" s="1283"/>
      <c r="L6685" s="1283"/>
      <c r="M6685" s="1283"/>
      <c r="N6685" s="1283"/>
      <c r="O6685" s="1283"/>
      <c r="P6685" s="1283">
        <v>1.65</v>
      </c>
      <c r="R6685" s="1067"/>
      <c r="Z6685" s="21"/>
      <c r="AH6685"/>
    </row>
    <row r="6686" spans="1:34" ht="11.25" customHeight="1">
      <c r="A6686"/>
      <c r="B6686" s="1281" t="s">
        <v>22</v>
      </c>
      <c r="C6686" s="1282">
        <v>4835</v>
      </c>
      <c r="D6686" s="1341" t="str">
        <f t="shared" si="118"/>
        <v>NJ4835</v>
      </c>
      <c r="E6686" s="1514" t="s">
        <v>123</v>
      </c>
      <c r="F6686" s="1390">
        <v>0</v>
      </c>
      <c r="G6686" s="1283">
        <v>99.99</v>
      </c>
      <c r="H6686" s="1283"/>
      <c r="I6686" s="1283"/>
      <c r="J6686" s="1283"/>
      <c r="K6686" s="1283"/>
      <c r="L6686" s="1283"/>
      <c r="M6686" s="1283"/>
      <c r="N6686" s="1283"/>
      <c r="O6686" s="1283"/>
      <c r="P6686" s="1283">
        <v>99.99</v>
      </c>
      <c r="R6686" s="1067"/>
      <c r="Z6686" s="21"/>
      <c r="AH6686"/>
    </row>
    <row r="6687" spans="1:34" ht="11.25" customHeight="1">
      <c r="A6687"/>
      <c r="B6687" s="1281" t="s">
        <v>22</v>
      </c>
      <c r="C6687" s="1282">
        <v>4836</v>
      </c>
      <c r="D6687" s="1341" t="str">
        <f t="shared" si="118"/>
        <v>NJ4836</v>
      </c>
      <c r="E6687" s="1514" t="s">
        <v>123</v>
      </c>
      <c r="F6687" s="1390">
        <v>274</v>
      </c>
      <c r="G6687" s="1283">
        <v>0.56999999999999995</v>
      </c>
      <c r="H6687" s="1283"/>
      <c r="I6687" s="1283"/>
      <c r="J6687" s="1283"/>
      <c r="K6687" s="1283"/>
      <c r="L6687" s="1283"/>
      <c r="M6687" s="1283"/>
      <c r="N6687" s="1283"/>
      <c r="O6687" s="1283"/>
      <c r="P6687" s="1283">
        <v>0.56999999999999995</v>
      </c>
      <c r="R6687" s="1067"/>
      <c r="Z6687" s="21"/>
      <c r="AH6687"/>
    </row>
    <row r="6688" spans="1:34" ht="11.25" customHeight="1">
      <c r="A6688"/>
      <c r="B6688" s="1281" t="s">
        <v>22</v>
      </c>
      <c r="C6688" s="1282">
        <v>4902</v>
      </c>
      <c r="D6688" s="1341" t="str">
        <f t="shared" si="118"/>
        <v>NJ4902</v>
      </c>
      <c r="E6688" s="1514" t="s">
        <v>125</v>
      </c>
      <c r="F6688" s="1390">
        <v>950</v>
      </c>
      <c r="G6688" s="1283">
        <v>5.94</v>
      </c>
      <c r="H6688" s="1283"/>
      <c r="I6688" s="1283"/>
      <c r="J6688" s="1283"/>
      <c r="K6688" s="1283"/>
      <c r="L6688" s="1283"/>
      <c r="M6688" s="1283"/>
      <c r="N6688" s="1283"/>
      <c r="O6688" s="1283"/>
      <c r="P6688" s="1283">
        <v>5.94</v>
      </c>
      <c r="R6688" s="1067"/>
      <c r="Z6688" s="21"/>
      <c r="AH6688"/>
    </row>
    <row r="6689" spans="1:34" ht="11.25" customHeight="1">
      <c r="A6689"/>
      <c r="B6689" s="1281" t="s">
        <v>22</v>
      </c>
      <c r="C6689" s="1282">
        <v>4923</v>
      </c>
      <c r="D6689" s="1341" t="str">
        <f t="shared" si="118"/>
        <v>NJ4923</v>
      </c>
      <c r="E6689" s="1514" t="s">
        <v>125</v>
      </c>
      <c r="F6689" s="1390">
        <v>804</v>
      </c>
      <c r="G6689" s="1283">
        <v>3.22</v>
      </c>
      <c r="H6689" s="1283"/>
      <c r="I6689" s="1283"/>
      <c r="J6689" s="1283"/>
      <c r="K6689" s="1283"/>
      <c r="L6689" s="1283"/>
      <c r="M6689" s="1283"/>
      <c r="N6689" s="1283"/>
      <c r="O6689" s="1283"/>
      <c r="P6689" s="1283">
        <v>3.22</v>
      </c>
      <c r="R6689" s="1067"/>
      <c r="Z6689" s="21"/>
      <c r="AH6689"/>
    </row>
    <row r="6690" spans="1:34" ht="11.25" customHeight="1">
      <c r="A6690"/>
      <c r="B6690" s="1281" t="s">
        <v>22</v>
      </c>
      <c r="C6690" s="1282">
        <v>5000</v>
      </c>
      <c r="D6690" s="1341" t="str">
        <f t="shared" si="118"/>
        <v>NJ5000</v>
      </c>
      <c r="E6690" s="1514" t="s">
        <v>123</v>
      </c>
      <c r="F6690" s="1390">
        <v>950</v>
      </c>
      <c r="G6690" s="1283">
        <v>27.3</v>
      </c>
      <c r="H6690" s="1283"/>
      <c r="I6690" s="1283"/>
      <c r="J6690" s="1283"/>
      <c r="K6690" s="1283"/>
      <c r="L6690" s="1283"/>
      <c r="M6690" s="1283"/>
      <c r="N6690" s="1283"/>
      <c r="O6690" s="1283"/>
      <c r="P6690" s="1283">
        <v>27.3</v>
      </c>
      <c r="R6690" s="1067"/>
      <c r="Z6690" s="21"/>
      <c r="AH6690"/>
    </row>
    <row r="6691" spans="1:34" ht="11.25" customHeight="1">
      <c r="A6691"/>
      <c r="B6691" s="1281" t="s">
        <v>22</v>
      </c>
      <c r="C6691" s="1282">
        <v>5022</v>
      </c>
      <c r="D6691" s="1341" t="str">
        <f t="shared" si="118"/>
        <v>NJ5022</v>
      </c>
      <c r="E6691" s="1514" t="s">
        <v>124</v>
      </c>
      <c r="F6691" s="1390">
        <v>950</v>
      </c>
      <c r="G6691" s="1283">
        <v>18.14</v>
      </c>
      <c r="H6691" s="1283"/>
      <c r="I6691" s="1283"/>
      <c r="J6691" s="1283"/>
      <c r="K6691" s="1283"/>
      <c r="L6691" s="1283"/>
      <c r="M6691" s="1283"/>
      <c r="N6691" s="1283"/>
      <c r="O6691" s="1283"/>
      <c r="P6691" s="1283">
        <v>18.14</v>
      </c>
      <c r="R6691" s="1067"/>
      <c r="Z6691" s="21"/>
      <c r="AH6691"/>
    </row>
    <row r="6692" spans="1:34" ht="11.25" customHeight="1">
      <c r="A6692"/>
      <c r="B6692" s="1281" t="s">
        <v>22</v>
      </c>
      <c r="C6692" s="1282">
        <v>5038</v>
      </c>
      <c r="D6692" s="1341" t="str">
        <f t="shared" si="118"/>
        <v>NJ5038</v>
      </c>
      <c r="E6692" s="1514" t="s">
        <v>122</v>
      </c>
      <c r="F6692" s="1390">
        <v>950</v>
      </c>
      <c r="G6692" s="1283">
        <v>22.67</v>
      </c>
      <c r="H6692" s="1283"/>
      <c r="I6692" s="1283"/>
      <c r="J6692" s="1283"/>
      <c r="K6692" s="1283"/>
      <c r="L6692" s="1283"/>
      <c r="M6692" s="1283"/>
      <c r="N6692" s="1283"/>
      <c r="O6692" s="1283"/>
      <c r="P6692" s="1283">
        <v>22.67</v>
      </c>
      <c r="R6692" s="1067"/>
      <c r="Z6692" s="21"/>
      <c r="AH6692"/>
    </row>
    <row r="6693" spans="1:34" ht="11.25" customHeight="1">
      <c r="A6693"/>
      <c r="B6693" s="1281" t="s">
        <v>22</v>
      </c>
      <c r="C6693" s="1282">
        <v>5040</v>
      </c>
      <c r="D6693" s="1341" t="str">
        <f t="shared" si="118"/>
        <v>NJ5040</v>
      </c>
      <c r="E6693" s="1514" t="s">
        <v>122</v>
      </c>
      <c r="F6693" s="1390">
        <v>950</v>
      </c>
      <c r="G6693" s="1283">
        <v>14.95</v>
      </c>
      <c r="H6693" s="1283"/>
      <c r="I6693" s="1283"/>
      <c r="J6693" s="1283"/>
      <c r="K6693" s="1283"/>
      <c r="L6693" s="1283"/>
      <c r="M6693" s="1283"/>
      <c r="N6693" s="1283"/>
      <c r="O6693" s="1283"/>
      <c r="P6693" s="1283">
        <v>14.95</v>
      </c>
      <c r="R6693" s="1067"/>
      <c r="Z6693" s="21"/>
      <c r="AH6693"/>
    </row>
    <row r="6694" spans="1:34" ht="11.25" customHeight="1">
      <c r="A6694"/>
      <c r="B6694" s="1281" t="s">
        <v>22</v>
      </c>
      <c r="C6694" s="1282">
        <v>5057</v>
      </c>
      <c r="D6694" s="1341" t="str">
        <f t="shared" si="118"/>
        <v>NJ5057</v>
      </c>
      <c r="E6694" s="1514" t="s">
        <v>123</v>
      </c>
      <c r="F6694" s="1390">
        <v>950</v>
      </c>
      <c r="G6694" s="1283">
        <v>10.14</v>
      </c>
      <c r="H6694" s="1283"/>
      <c r="I6694" s="1283"/>
      <c r="J6694" s="1283"/>
      <c r="K6694" s="1283"/>
      <c r="L6694" s="1283"/>
      <c r="M6694" s="1283"/>
      <c r="N6694" s="1283"/>
      <c r="O6694" s="1283"/>
      <c r="P6694" s="1283">
        <v>10.14</v>
      </c>
      <c r="R6694" s="1067"/>
      <c r="Z6694" s="21"/>
      <c r="AH6694"/>
    </row>
    <row r="6695" spans="1:34" ht="11.25" customHeight="1">
      <c r="A6695"/>
      <c r="B6695" s="1281" t="s">
        <v>22</v>
      </c>
      <c r="C6695" s="1282">
        <v>5059</v>
      </c>
      <c r="D6695" s="1341" t="str">
        <f t="shared" si="118"/>
        <v>NJ5059</v>
      </c>
      <c r="E6695" s="1514" t="s">
        <v>123</v>
      </c>
      <c r="F6695" s="1390">
        <v>950</v>
      </c>
      <c r="G6695" s="1283">
        <v>26.61</v>
      </c>
      <c r="H6695" s="1283"/>
      <c r="I6695" s="1283"/>
      <c r="J6695" s="1283"/>
      <c r="K6695" s="1283"/>
      <c r="L6695" s="1283"/>
      <c r="M6695" s="1283"/>
      <c r="N6695" s="1283"/>
      <c r="O6695" s="1283"/>
      <c r="P6695" s="1283">
        <v>26.61</v>
      </c>
      <c r="R6695" s="1067"/>
      <c r="Z6695" s="21"/>
      <c r="AH6695"/>
    </row>
    <row r="6696" spans="1:34" ht="11.25" customHeight="1">
      <c r="A6696"/>
      <c r="B6696" s="1281" t="s">
        <v>22</v>
      </c>
      <c r="C6696" s="1282">
        <v>5069</v>
      </c>
      <c r="D6696" s="1341" t="str">
        <f t="shared" si="118"/>
        <v>NJ5069</v>
      </c>
      <c r="E6696" s="1514" t="s">
        <v>123</v>
      </c>
      <c r="F6696" s="1390">
        <v>950</v>
      </c>
      <c r="G6696" s="1283">
        <v>40.94</v>
      </c>
      <c r="H6696" s="1283"/>
      <c r="I6696" s="1283"/>
      <c r="J6696" s="1283"/>
      <c r="K6696" s="1283"/>
      <c r="L6696" s="1283"/>
      <c r="M6696" s="1283"/>
      <c r="N6696" s="1283"/>
      <c r="O6696" s="1283"/>
      <c r="P6696" s="1283">
        <v>40.94</v>
      </c>
      <c r="R6696" s="1067"/>
      <c r="Z6696" s="21"/>
      <c r="AH6696"/>
    </row>
    <row r="6697" spans="1:34" ht="11.25" customHeight="1">
      <c r="A6697"/>
      <c r="B6697" s="1281" t="s">
        <v>22</v>
      </c>
      <c r="C6697" s="1282">
        <v>5103</v>
      </c>
      <c r="D6697" s="1341" t="str">
        <f t="shared" si="118"/>
        <v>NJ5103</v>
      </c>
      <c r="E6697" s="1514" t="s">
        <v>121</v>
      </c>
      <c r="F6697" s="1390">
        <v>950</v>
      </c>
      <c r="G6697" s="1283">
        <v>9.48</v>
      </c>
      <c r="H6697" s="1283"/>
      <c r="I6697" s="1283"/>
      <c r="J6697" s="1283"/>
      <c r="K6697" s="1283"/>
      <c r="L6697" s="1283"/>
      <c r="M6697" s="1283"/>
      <c r="N6697" s="1283"/>
      <c r="O6697" s="1283"/>
      <c r="P6697" s="1283">
        <v>9.48</v>
      </c>
      <c r="R6697" s="1067"/>
      <c r="Z6697" s="21"/>
      <c r="AH6697"/>
    </row>
    <row r="6698" spans="1:34" ht="11.25" customHeight="1">
      <c r="A6698"/>
      <c r="B6698" s="1281" t="s">
        <v>22</v>
      </c>
      <c r="C6698" s="1282">
        <v>5146</v>
      </c>
      <c r="D6698" s="1341" t="str">
        <f t="shared" si="118"/>
        <v>NJ5146</v>
      </c>
      <c r="E6698" s="1514" t="s">
        <v>125</v>
      </c>
      <c r="F6698" s="1390">
        <v>950</v>
      </c>
      <c r="G6698" s="1283">
        <v>9.33</v>
      </c>
      <c r="H6698" s="1283"/>
      <c r="I6698" s="1283"/>
      <c r="J6698" s="1283"/>
      <c r="K6698" s="1283"/>
      <c r="L6698" s="1283"/>
      <c r="M6698" s="1283"/>
      <c r="N6698" s="1283"/>
      <c r="O6698" s="1283"/>
      <c r="P6698" s="1283">
        <v>9.33</v>
      </c>
      <c r="R6698" s="1067"/>
      <c r="Z6698" s="21"/>
      <c r="AH6698"/>
    </row>
    <row r="6699" spans="1:34" ht="11.25" customHeight="1">
      <c r="A6699"/>
      <c r="B6699" s="1281" t="s">
        <v>22</v>
      </c>
      <c r="C6699" s="1282">
        <v>5160</v>
      </c>
      <c r="D6699" s="1341" t="str">
        <f t="shared" si="118"/>
        <v>NJ5160</v>
      </c>
      <c r="E6699" s="1514" t="s">
        <v>124</v>
      </c>
      <c r="F6699" s="1390">
        <v>950</v>
      </c>
      <c r="G6699" s="1283">
        <v>4.3</v>
      </c>
      <c r="H6699" s="1283"/>
      <c r="I6699" s="1283"/>
      <c r="J6699" s="1283"/>
      <c r="K6699" s="1283"/>
      <c r="L6699" s="1283"/>
      <c r="M6699" s="1283"/>
      <c r="N6699" s="1283"/>
      <c r="O6699" s="1283"/>
      <c r="P6699" s="1283">
        <v>4.3</v>
      </c>
      <c r="R6699" s="1067"/>
      <c r="Z6699" s="21"/>
      <c r="AH6699"/>
    </row>
    <row r="6700" spans="1:34" ht="11.25" customHeight="1">
      <c r="A6700"/>
      <c r="B6700" s="1281" t="s">
        <v>22</v>
      </c>
      <c r="C6700" s="1282">
        <v>5183</v>
      </c>
      <c r="D6700" s="1341" t="str">
        <f t="shared" si="118"/>
        <v>NJ5183</v>
      </c>
      <c r="E6700" s="1514" t="s">
        <v>125</v>
      </c>
      <c r="F6700" s="1390">
        <v>950</v>
      </c>
      <c r="G6700" s="1283">
        <v>5.86</v>
      </c>
      <c r="H6700" s="1283"/>
      <c r="I6700" s="1283"/>
      <c r="J6700" s="1283"/>
      <c r="K6700" s="1283"/>
      <c r="L6700" s="1283"/>
      <c r="M6700" s="1283"/>
      <c r="N6700" s="1283"/>
      <c r="O6700" s="1283"/>
      <c r="P6700" s="1283">
        <v>5.86</v>
      </c>
      <c r="R6700" s="1067"/>
      <c r="Z6700" s="21"/>
      <c r="AH6700"/>
    </row>
    <row r="6701" spans="1:34" ht="11.25" customHeight="1">
      <c r="A6701"/>
      <c r="B6701" s="1281" t="s">
        <v>22</v>
      </c>
      <c r="C6701" s="1282">
        <v>5184</v>
      </c>
      <c r="D6701" s="1341" t="str">
        <f t="shared" si="118"/>
        <v>NJ5184</v>
      </c>
      <c r="E6701" s="1514" t="s">
        <v>125</v>
      </c>
      <c r="F6701" s="1390">
        <v>950</v>
      </c>
      <c r="G6701" s="1283">
        <v>4.4800000000000004</v>
      </c>
      <c r="H6701" s="1283"/>
      <c r="I6701" s="1283"/>
      <c r="J6701" s="1283"/>
      <c r="K6701" s="1283"/>
      <c r="L6701" s="1283"/>
      <c r="M6701" s="1283"/>
      <c r="N6701" s="1283"/>
      <c r="O6701" s="1283"/>
      <c r="P6701" s="1283">
        <v>4.4800000000000004</v>
      </c>
      <c r="R6701" s="1067"/>
      <c r="Z6701" s="21"/>
      <c r="AH6701"/>
    </row>
    <row r="6702" spans="1:34" ht="11.25" customHeight="1">
      <c r="A6702"/>
      <c r="B6702" s="1281" t="s">
        <v>22</v>
      </c>
      <c r="C6702" s="1282">
        <v>5188</v>
      </c>
      <c r="D6702" s="1341" t="str">
        <f t="shared" si="118"/>
        <v>NJ5188</v>
      </c>
      <c r="E6702" s="1514" t="s">
        <v>125</v>
      </c>
      <c r="F6702" s="1390">
        <v>950</v>
      </c>
      <c r="G6702" s="1283">
        <v>4.8</v>
      </c>
      <c r="H6702" s="1283"/>
      <c r="I6702" s="1283"/>
      <c r="J6702" s="1283"/>
      <c r="K6702" s="1283"/>
      <c r="L6702" s="1283"/>
      <c r="M6702" s="1283"/>
      <c r="N6702" s="1283"/>
      <c r="O6702" s="1283"/>
      <c r="P6702" s="1283">
        <v>4.8</v>
      </c>
      <c r="R6702" s="1067"/>
      <c r="Z6702" s="21"/>
      <c r="AH6702"/>
    </row>
    <row r="6703" spans="1:34" ht="11.25" customHeight="1">
      <c r="A6703"/>
      <c r="B6703" s="1281" t="s">
        <v>22</v>
      </c>
      <c r="C6703" s="1282">
        <v>5190</v>
      </c>
      <c r="D6703" s="1341" t="str">
        <f t="shared" si="118"/>
        <v>NJ5190</v>
      </c>
      <c r="E6703" s="1514" t="s">
        <v>125</v>
      </c>
      <c r="F6703" s="1390">
        <v>950</v>
      </c>
      <c r="G6703" s="1283">
        <v>4.63</v>
      </c>
      <c r="H6703" s="1283"/>
      <c r="I6703" s="1283"/>
      <c r="J6703" s="1283"/>
      <c r="K6703" s="1283"/>
      <c r="L6703" s="1283"/>
      <c r="M6703" s="1283"/>
      <c r="N6703" s="1283"/>
      <c r="O6703" s="1283"/>
      <c r="P6703" s="1283">
        <v>4.63</v>
      </c>
      <c r="R6703" s="1067"/>
      <c r="Z6703" s="21"/>
      <c r="AH6703"/>
    </row>
    <row r="6704" spans="1:34" ht="11.25" customHeight="1">
      <c r="A6704"/>
      <c r="B6704" s="1281" t="s">
        <v>22</v>
      </c>
      <c r="C6704" s="1282">
        <v>5191</v>
      </c>
      <c r="D6704" s="1341" t="str">
        <f t="shared" si="118"/>
        <v>NJ5191</v>
      </c>
      <c r="E6704" s="1514" t="s">
        <v>121</v>
      </c>
      <c r="F6704" s="1390">
        <v>472</v>
      </c>
      <c r="G6704" s="1283">
        <v>1.56</v>
      </c>
      <c r="H6704" s="1283"/>
      <c r="I6704" s="1283"/>
      <c r="J6704" s="1283"/>
      <c r="K6704" s="1283"/>
      <c r="L6704" s="1283"/>
      <c r="M6704" s="1283"/>
      <c r="N6704" s="1283"/>
      <c r="O6704" s="1283"/>
      <c r="P6704" s="1283">
        <v>1.56</v>
      </c>
      <c r="R6704" s="1067"/>
      <c r="Z6704" s="21"/>
      <c r="AH6704"/>
    </row>
    <row r="6705" spans="1:34" ht="11.25" customHeight="1">
      <c r="A6705"/>
      <c r="B6705" s="1281" t="s">
        <v>22</v>
      </c>
      <c r="C6705" s="1282">
        <v>5192</v>
      </c>
      <c r="D6705" s="1341" t="str">
        <f t="shared" si="118"/>
        <v>NJ5192</v>
      </c>
      <c r="E6705" s="1514" t="s">
        <v>125</v>
      </c>
      <c r="F6705" s="1390">
        <v>950</v>
      </c>
      <c r="G6705" s="1283">
        <v>8.41</v>
      </c>
      <c r="H6705" s="1283"/>
      <c r="I6705" s="1283"/>
      <c r="J6705" s="1283"/>
      <c r="K6705" s="1283"/>
      <c r="L6705" s="1283"/>
      <c r="M6705" s="1283"/>
      <c r="N6705" s="1283"/>
      <c r="O6705" s="1283"/>
      <c r="P6705" s="1283">
        <v>8.41</v>
      </c>
      <c r="R6705" s="1067"/>
      <c r="Z6705" s="21"/>
      <c r="AH6705"/>
    </row>
    <row r="6706" spans="1:34" ht="11.25" customHeight="1">
      <c r="A6706"/>
      <c r="B6706" s="1281" t="s">
        <v>22</v>
      </c>
      <c r="C6706" s="1282">
        <v>5200</v>
      </c>
      <c r="D6706" s="1341" t="str">
        <f t="shared" si="118"/>
        <v>NJ5200</v>
      </c>
      <c r="E6706" s="1514" t="s">
        <v>125</v>
      </c>
      <c r="F6706" s="1390">
        <v>950</v>
      </c>
      <c r="G6706" s="1283">
        <v>11.25</v>
      </c>
      <c r="H6706" s="1283"/>
      <c r="I6706" s="1283"/>
      <c r="J6706" s="1283"/>
      <c r="K6706" s="1283"/>
      <c r="L6706" s="1283"/>
      <c r="M6706" s="1283"/>
      <c r="N6706" s="1283"/>
      <c r="O6706" s="1283"/>
      <c r="P6706" s="1283">
        <v>11.25</v>
      </c>
      <c r="R6706" s="1067"/>
      <c r="Z6706" s="21"/>
      <c r="AH6706"/>
    </row>
    <row r="6707" spans="1:34" ht="11.25" customHeight="1">
      <c r="A6707"/>
      <c r="B6707" s="1281" t="s">
        <v>22</v>
      </c>
      <c r="C6707" s="1282">
        <v>5213</v>
      </c>
      <c r="D6707" s="1341" t="str">
        <f t="shared" si="118"/>
        <v>NJ5213</v>
      </c>
      <c r="E6707" s="1514" t="s">
        <v>124</v>
      </c>
      <c r="F6707" s="1390">
        <v>950</v>
      </c>
      <c r="G6707" s="1283">
        <v>12.46</v>
      </c>
      <c r="H6707" s="1283"/>
      <c r="I6707" s="1283"/>
      <c r="J6707" s="1283"/>
      <c r="K6707" s="1283"/>
      <c r="L6707" s="1283"/>
      <c r="M6707" s="1283"/>
      <c r="N6707" s="1283"/>
      <c r="O6707" s="1283"/>
      <c r="P6707" s="1283">
        <v>12.46</v>
      </c>
      <c r="R6707" s="1067"/>
      <c r="Z6707" s="21"/>
      <c r="AH6707"/>
    </row>
    <row r="6708" spans="1:34" ht="11.25" customHeight="1">
      <c r="A6708"/>
      <c r="B6708" s="1281" t="s">
        <v>22</v>
      </c>
      <c r="C6708" s="1282">
        <v>5215</v>
      </c>
      <c r="D6708" s="1341" t="str">
        <f t="shared" si="118"/>
        <v>NJ5215</v>
      </c>
      <c r="E6708" s="1514" t="s">
        <v>125</v>
      </c>
      <c r="F6708" s="1390">
        <v>950</v>
      </c>
      <c r="G6708" s="1283">
        <v>12.56</v>
      </c>
      <c r="H6708" s="1283"/>
      <c r="I6708" s="1283"/>
      <c r="J6708" s="1283"/>
      <c r="K6708" s="1283"/>
      <c r="L6708" s="1283"/>
      <c r="M6708" s="1283"/>
      <c r="N6708" s="1283"/>
      <c r="O6708" s="1283"/>
      <c r="P6708" s="1283">
        <v>12.56</v>
      </c>
      <c r="R6708" s="1067"/>
      <c r="Z6708" s="21"/>
      <c r="AH6708"/>
    </row>
    <row r="6709" spans="1:34" ht="11.25" customHeight="1">
      <c r="A6709"/>
      <c r="B6709" s="1281" t="s">
        <v>22</v>
      </c>
      <c r="C6709" s="1282">
        <v>5222</v>
      </c>
      <c r="D6709" s="1341" t="str">
        <f t="shared" si="118"/>
        <v>NJ5222</v>
      </c>
      <c r="E6709" s="1514" t="s">
        <v>122</v>
      </c>
      <c r="F6709" s="1390">
        <v>950</v>
      </c>
      <c r="G6709" s="1283">
        <v>20.91</v>
      </c>
      <c r="H6709" s="1283"/>
      <c r="I6709" s="1283"/>
      <c r="J6709" s="1283"/>
      <c r="K6709" s="1283"/>
      <c r="L6709" s="1283"/>
      <c r="M6709" s="1283"/>
      <c r="N6709" s="1283"/>
      <c r="O6709" s="1283"/>
      <c r="P6709" s="1283">
        <v>20.91</v>
      </c>
      <c r="R6709" s="1067"/>
      <c r="Z6709" s="21"/>
      <c r="AH6709"/>
    </row>
    <row r="6710" spans="1:34" ht="11.25" customHeight="1">
      <c r="A6710"/>
      <c r="B6710" s="1281" t="s">
        <v>22</v>
      </c>
      <c r="C6710" s="1282">
        <v>5223</v>
      </c>
      <c r="D6710" s="1341" t="str">
        <f t="shared" si="118"/>
        <v>NJ5223</v>
      </c>
      <c r="E6710" s="1514" t="s">
        <v>125</v>
      </c>
      <c r="F6710" s="1390">
        <v>950</v>
      </c>
      <c r="G6710" s="1283">
        <v>11.5</v>
      </c>
      <c r="H6710" s="1283"/>
      <c r="I6710" s="1283"/>
      <c r="J6710" s="1283"/>
      <c r="K6710" s="1283"/>
      <c r="L6710" s="1283"/>
      <c r="M6710" s="1283"/>
      <c r="N6710" s="1283"/>
      <c r="O6710" s="1283"/>
      <c r="P6710" s="1283">
        <v>11.5</v>
      </c>
      <c r="R6710" s="1067"/>
      <c r="Z6710" s="21"/>
      <c r="AH6710"/>
    </row>
    <row r="6711" spans="1:34" ht="11.25" customHeight="1">
      <c r="A6711"/>
      <c r="B6711" s="1281" t="s">
        <v>22</v>
      </c>
      <c r="C6711" s="1282">
        <v>5348</v>
      </c>
      <c r="D6711" s="1341" t="str">
        <f t="shared" si="118"/>
        <v>NJ5348</v>
      </c>
      <c r="E6711" s="1514" t="s">
        <v>124</v>
      </c>
      <c r="F6711" s="1390">
        <v>950</v>
      </c>
      <c r="G6711" s="1283">
        <v>9.23</v>
      </c>
      <c r="H6711" s="1283"/>
      <c r="I6711" s="1283"/>
      <c r="J6711" s="1283"/>
      <c r="K6711" s="1283"/>
      <c r="L6711" s="1283"/>
      <c r="M6711" s="1283"/>
      <c r="N6711" s="1283"/>
      <c r="O6711" s="1283"/>
      <c r="P6711" s="1283">
        <v>9.23</v>
      </c>
      <c r="R6711" s="1067"/>
      <c r="Z6711" s="21"/>
      <c r="AH6711"/>
    </row>
    <row r="6712" spans="1:34" ht="11.25" customHeight="1">
      <c r="A6712"/>
      <c r="B6712" s="1281" t="s">
        <v>22</v>
      </c>
      <c r="C6712" s="1282">
        <v>5402</v>
      </c>
      <c r="D6712" s="1341" t="str">
        <f t="shared" si="118"/>
        <v>NJ5402</v>
      </c>
      <c r="E6712" s="1514" t="s">
        <v>124</v>
      </c>
      <c r="F6712" s="1390">
        <v>950</v>
      </c>
      <c r="G6712" s="1283">
        <v>14.39</v>
      </c>
      <c r="H6712" s="1283"/>
      <c r="I6712" s="1283"/>
      <c r="J6712" s="1283"/>
      <c r="K6712" s="1283"/>
      <c r="L6712" s="1283"/>
      <c r="M6712" s="1283"/>
      <c r="N6712" s="1283"/>
      <c r="O6712" s="1283"/>
      <c r="P6712" s="1283">
        <v>14.39</v>
      </c>
      <c r="R6712" s="1067"/>
      <c r="Z6712" s="21"/>
      <c r="AH6712"/>
    </row>
    <row r="6713" spans="1:34" ht="11.25" customHeight="1">
      <c r="A6713"/>
      <c r="B6713" s="1281" t="s">
        <v>22</v>
      </c>
      <c r="C6713" s="1282">
        <v>5403</v>
      </c>
      <c r="D6713" s="1341" t="str">
        <f t="shared" si="118"/>
        <v>NJ5403</v>
      </c>
      <c r="E6713" s="1514" t="s">
        <v>124</v>
      </c>
      <c r="F6713" s="1390">
        <v>950</v>
      </c>
      <c r="G6713" s="1283">
        <v>18.29</v>
      </c>
      <c r="H6713" s="1283"/>
      <c r="I6713" s="1283"/>
      <c r="J6713" s="1283"/>
      <c r="K6713" s="1283"/>
      <c r="L6713" s="1283"/>
      <c r="M6713" s="1283"/>
      <c r="N6713" s="1283"/>
      <c r="O6713" s="1283"/>
      <c r="P6713" s="1283">
        <v>18.29</v>
      </c>
      <c r="R6713" s="1067"/>
      <c r="Z6713" s="21"/>
      <c r="AH6713"/>
    </row>
    <row r="6714" spans="1:34" ht="11.25" customHeight="1">
      <c r="A6714"/>
      <c r="B6714" s="1281" t="s">
        <v>22</v>
      </c>
      <c r="C6714" s="1282">
        <v>5409</v>
      </c>
      <c r="D6714" s="1341" t="str">
        <f t="shared" si="118"/>
        <v>NJ5409</v>
      </c>
      <c r="E6714" s="1514" t="s">
        <v>123</v>
      </c>
      <c r="F6714" s="1390">
        <v>950</v>
      </c>
      <c r="G6714" s="1283">
        <v>6.87</v>
      </c>
      <c r="H6714" s="1283"/>
      <c r="I6714" s="1283"/>
      <c r="J6714" s="1283"/>
      <c r="K6714" s="1283"/>
      <c r="L6714" s="1283"/>
      <c r="M6714" s="1283"/>
      <c r="N6714" s="1283"/>
      <c r="O6714" s="1283"/>
      <c r="P6714" s="1283">
        <v>6.87</v>
      </c>
      <c r="R6714" s="1067"/>
      <c r="Z6714" s="21"/>
      <c r="AH6714"/>
    </row>
    <row r="6715" spans="1:34" ht="11.25" customHeight="1">
      <c r="A6715"/>
      <c r="B6715" s="1281" t="s">
        <v>22</v>
      </c>
      <c r="C6715" s="1282">
        <v>5437</v>
      </c>
      <c r="D6715" s="1341" t="str">
        <f t="shared" si="118"/>
        <v>NJ5437</v>
      </c>
      <c r="E6715" s="1514" t="s">
        <v>124</v>
      </c>
      <c r="F6715" s="1390">
        <v>950</v>
      </c>
      <c r="G6715" s="1283">
        <v>11.56</v>
      </c>
      <c r="H6715" s="1283"/>
      <c r="I6715" s="1283"/>
      <c r="J6715" s="1283"/>
      <c r="K6715" s="1283"/>
      <c r="L6715" s="1283"/>
      <c r="M6715" s="1283"/>
      <c r="N6715" s="1283"/>
      <c r="O6715" s="1283"/>
      <c r="P6715" s="1283">
        <v>11.56</v>
      </c>
      <c r="R6715" s="1067"/>
      <c r="Z6715" s="21"/>
      <c r="AH6715"/>
    </row>
    <row r="6716" spans="1:34" ht="11.25" customHeight="1">
      <c r="A6716"/>
      <c r="B6716" s="1281" t="s">
        <v>22</v>
      </c>
      <c r="C6716" s="1282">
        <v>5443</v>
      </c>
      <c r="D6716" s="1341" t="str">
        <f t="shared" si="118"/>
        <v>NJ5443</v>
      </c>
      <c r="E6716" s="1514" t="s">
        <v>124</v>
      </c>
      <c r="F6716" s="1390">
        <v>950</v>
      </c>
      <c r="G6716" s="1283">
        <v>21.48</v>
      </c>
      <c r="H6716" s="1283"/>
      <c r="I6716" s="1283"/>
      <c r="J6716" s="1283"/>
      <c r="K6716" s="1283"/>
      <c r="L6716" s="1283"/>
      <c r="M6716" s="1283"/>
      <c r="N6716" s="1283"/>
      <c r="O6716" s="1283"/>
      <c r="P6716" s="1283">
        <v>21.48</v>
      </c>
      <c r="R6716" s="1067"/>
      <c r="Z6716" s="21"/>
      <c r="AH6716"/>
    </row>
    <row r="6717" spans="1:34" ht="11.25" customHeight="1">
      <c r="A6717"/>
      <c r="B6717" s="1281" t="s">
        <v>22</v>
      </c>
      <c r="C6717" s="1282">
        <v>5445</v>
      </c>
      <c r="D6717" s="1341" t="str">
        <f t="shared" si="118"/>
        <v>NJ5445</v>
      </c>
      <c r="E6717" s="1514" t="s">
        <v>124</v>
      </c>
      <c r="F6717" s="1390">
        <v>950</v>
      </c>
      <c r="G6717" s="1283">
        <v>10.52</v>
      </c>
      <c r="H6717" s="1283"/>
      <c r="I6717" s="1283"/>
      <c r="J6717" s="1283"/>
      <c r="K6717" s="1283"/>
      <c r="L6717" s="1283"/>
      <c r="M6717" s="1283"/>
      <c r="N6717" s="1283"/>
      <c r="O6717" s="1283"/>
      <c r="P6717" s="1283">
        <v>10.52</v>
      </c>
      <c r="R6717" s="1067"/>
      <c r="Z6717" s="21"/>
      <c r="AH6717"/>
    </row>
    <row r="6718" spans="1:34" ht="11.25" customHeight="1">
      <c r="A6718"/>
      <c r="B6718" s="1281" t="s">
        <v>22</v>
      </c>
      <c r="C6718" s="1282">
        <v>5458</v>
      </c>
      <c r="D6718" s="1341" t="str">
        <f t="shared" si="118"/>
        <v>NJ5458</v>
      </c>
      <c r="E6718" s="1514" t="s">
        <v>124</v>
      </c>
      <c r="F6718" s="1390">
        <v>950</v>
      </c>
      <c r="G6718" s="1283">
        <v>11.36</v>
      </c>
      <c r="H6718" s="1283"/>
      <c r="I6718" s="1283"/>
      <c r="J6718" s="1283"/>
      <c r="K6718" s="1283"/>
      <c r="L6718" s="1283"/>
      <c r="M6718" s="1283"/>
      <c r="N6718" s="1283"/>
      <c r="O6718" s="1283"/>
      <c r="P6718" s="1283">
        <v>11.36</v>
      </c>
      <c r="R6718" s="1067"/>
      <c r="Z6718" s="21"/>
      <c r="AH6718"/>
    </row>
    <row r="6719" spans="1:34" ht="11.25" customHeight="1">
      <c r="A6719"/>
      <c r="B6719" s="1281" t="s">
        <v>22</v>
      </c>
      <c r="C6719" s="1282">
        <v>5459</v>
      </c>
      <c r="D6719" s="1341" t="str">
        <f t="shared" si="118"/>
        <v>NJ5459</v>
      </c>
      <c r="E6719" s="1514" t="s">
        <v>124</v>
      </c>
      <c r="F6719" s="1390">
        <v>950</v>
      </c>
      <c r="G6719" s="1283">
        <v>11.36</v>
      </c>
      <c r="H6719" s="1283"/>
      <c r="I6719" s="1283"/>
      <c r="J6719" s="1283"/>
      <c r="K6719" s="1283"/>
      <c r="L6719" s="1283"/>
      <c r="M6719" s="1283"/>
      <c r="N6719" s="1283"/>
      <c r="O6719" s="1283"/>
      <c r="P6719" s="1283">
        <v>11.36</v>
      </c>
      <c r="R6719" s="1067"/>
      <c r="Z6719" s="21"/>
      <c r="AH6719"/>
    </row>
    <row r="6720" spans="1:34" ht="11.25" customHeight="1">
      <c r="A6720"/>
      <c r="B6720" s="1281" t="s">
        <v>22</v>
      </c>
      <c r="C6720" s="1282">
        <v>5462</v>
      </c>
      <c r="D6720" s="1341" t="str">
        <f t="shared" si="118"/>
        <v>NJ5462</v>
      </c>
      <c r="E6720" s="1514" t="s">
        <v>125</v>
      </c>
      <c r="F6720" s="1390">
        <v>950</v>
      </c>
      <c r="G6720" s="1283">
        <v>10.35</v>
      </c>
      <c r="H6720" s="1283"/>
      <c r="I6720" s="1283"/>
      <c r="J6720" s="1283"/>
      <c r="K6720" s="1283"/>
      <c r="L6720" s="1283"/>
      <c r="M6720" s="1283"/>
      <c r="N6720" s="1283"/>
      <c r="O6720" s="1283"/>
      <c r="P6720" s="1283">
        <v>10.35</v>
      </c>
      <c r="R6720" s="1067"/>
      <c r="Z6720" s="21"/>
      <c r="AH6720"/>
    </row>
    <row r="6721" spans="1:34" ht="11.25" customHeight="1">
      <c r="A6721"/>
      <c r="B6721" s="1281" t="s">
        <v>22</v>
      </c>
      <c r="C6721" s="1282">
        <v>5466</v>
      </c>
      <c r="D6721" s="1341" t="str">
        <f t="shared" si="118"/>
        <v>NJ5466</v>
      </c>
      <c r="E6721" s="1514" t="s">
        <v>125</v>
      </c>
      <c r="F6721" s="1390">
        <v>950</v>
      </c>
      <c r="G6721" s="1283">
        <v>11.31</v>
      </c>
      <c r="H6721" s="1283"/>
      <c r="I6721" s="1283"/>
      <c r="J6721" s="1283"/>
      <c r="K6721" s="1283"/>
      <c r="L6721" s="1283"/>
      <c r="M6721" s="1283"/>
      <c r="N6721" s="1283"/>
      <c r="O6721" s="1283"/>
      <c r="P6721" s="1283">
        <v>11.31</v>
      </c>
      <c r="R6721" s="1067"/>
      <c r="Z6721" s="21"/>
      <c r="AH6721"/>
    </row>
    <row r="6722" spans="1:34" ht="11.25" customHeight="1">
      <c r="A6722"/>
      <c r="B6722" s="1281" t="s">
        <v>22</v>
      </c>
      <c r="C6722" s="1282">
        <v>5473</v>
      </c>
      <c r="D6722" s="1341" t="str">
        <f t="shared" si="118"/>
        <v>NJ5473</v>
      </c>
      <c r="E6722" s="1514" t="s">
        <v>122</v>
      </c>
      <c r="F6722" s="1390">
        <v>950</v>
      </c>
      <c r="G6722" s="1283">
        <v>26.33</v>
      </c>
      <c r="H6722" s="1283"/>
      <c r="I6722" s="1283"/>
      <c r="J6722" s="1283"/>
      <c r="K6722" s="1283"/>
      <c r="L6722" s="1283"/>
      <c r="M6722" s="1283"/>
      <c r="N6722" s="1283"/>
      <c r="O6722" s="1283"/>
      <c r="P6722" s="1283">
        <v>26.33</v>
      </c>
      <c r="R6722" s="1067"/>
      <c r="Z6722" s="21"/>
      <c r="AH6722"/>
    </row>
    <row r="6723" spans="1:34" ht="11.25" customHeight="1">
      <c r="A6723"/>
      <c r="B6723" s="1281" t="s">
        <v>22</v>
      </c>
      <c r="C6723" s="1282">
        <v>5474</v>
      </c>
      <c r="D6723" s="1341" t="str">
        <f t="shared" si="118"/>
        <v>NJ5474</v>
      </c>
      <c r="E6723" s="1514" t="s">
        <v>125</v>
      </c>
      <c r="F6723" s="1390">
        <v>950</v>
      </c>
      <c r="G6723" s="1283">
        <v>12.94</v>
      </c>
      <c r="H6723" s="1283"/>
      <c r="I6723" s="1283"/>
      <c r="J6723" s="1283"/>
      <c r="K6723" s="1283"/>
      <c r="L6723" s="1283"/>
      <c r="M6723" s="1283"/>
      <c r="N6723" s="1283"/>
      <c r="O6723" s="1283"/>
      <c r="P6723" s="1283">
        <v>12.94</v>
      </c>
      <c r="R6723" s="1067"/>
      <c r="Z6723" s="21"/>
      <c r="AH6723"/>
    </row>
    <row r="6724" spans="1:34" ht="11.25" customHeight="1">
      <c r="A6724"/>
      <c r="B6724" s="1281" t="s">
        <v>22</v>
      </c>
      <c r="C6724" s="1282">
        <v>5475</v>
      </c>
      <c r="D6724" s="1341" t="str">
        <f t="shared" si="118"/>
        <v>NJ5475</v>
      </c>
      <c r="E6724" s="1514" t="s">
        <v>123</v>
      </c>
      <c r="F6724" s="1390">
        <v>950</v>
      </c>
      <c r="G6724" s="1283">
        <v>11.36</v>
      </c>
      <c r="H6724" s="1283"/>
      <c r="I6724" s="1283"/>
      <c r="J6724" s="1283"/>
      <c r="K6724" s="1283"/>
      <c r="L6724" s="1283"/>
      <c r="M6724" s="1283"/>
      <c r="N6724" s="1283"/>
      <c r="O6724" s="1283"/>
      <c r="P6724" s="1283">
        <v>11.36</v>
      </c>
      <c r="R6724" s="1067"/>
      <c r="Z6724" s="21"/>
      <c r="AH6724"/>
    </row>
    <row r="6725" spans="1:34" ht="11.25" customHeight="1">
      <c r="A6725"/>
      <c r="B6725" s="1281" t="s">
        <v>22</v>
      </c>
      <c r="C6725" s="1282">
        <v>5479</v>
      </c>
      <c r="D6725" s="1341" t="str">
        <f t="shared" si="118"/>
        <v>NJ5479</v>
      </c>
      <c r="E6725" s="1514" t="s">
        <v>123</v>
      </c>
      <c r="F6725" s="1390">
        <v>950</v>
      </c>
      <c r="G6725" s="1283">
        <v>13.37</v>
      </c>
      <c r="H6725" s="1283"/>
      <c r="I6725" s="1283"/>
      <c r="J6725" s="1283"/>
      <c r="K6725" s="1283"/>
      <c r="L6725" s="1283"/>
      <c r="M6725" s="1283"/>
      <c r="N6725" s="1283"/>
      <c r="O6725" s="1283"/>
      <c r="P6725" s="1283">
        <v>13.37</v>
      </c>
      <c r="R6725" s="1067"/>
      <c r="Z6725" s="21"/>
      <c r="AH6725"/>
    </row>
    <row r="6726" spans="1:34" ht="11.25" customHeight="1">
      <c r="A6726"/>
      <c r="B6726" s="1281" t="s">
        <v>22</v>
      </c>
      <c r="C6726" s="1282">
        <v>5480</v>
      </c>
      <c r="D6726" s="1341" t="str">
        <f t="shared" si="118"/>
        <v>NJ5480</v>
      </c>
      <c r="E6726" s="1514" t="s">
        <v>124</v>
      </c>
      <c r="F6726" s="1390">
        <v>950</v>
      </c>
      <c r="G6726" s="1283">
        <v>23.29</v>
      </c>
      <c r="H6726" s="1283"/>
      <c r="I6726" s="1283"/>
      <c r="J6726" s="1283"/>
      <c r="K6726" s="1283"/>
      <c r="L6726" s="1283"/>
      <c r="M6726" s="1283"/>
      <c r="N6726" s="1283"/>
      <c r="O6726" s="1283"/>
      <c r="P6726" s="1283">
        <v>23.29</v>
      </c>
      <c r="R6726" s="1067"/>
      <c r="Z6726" s="21"/>
      <c r="AH6726"/>
    </row>
    <row r="6727" spans="1:34" ht="11.25" customHeight="1">
      <c r="A6727"/>
      <c r="B6727" s="1281" t="s">
        <v>22</v>
      </c>
      <c r="C6727" s="1282">
        <v>5491</v>
      </c>
      <c r="D6727" s="1341" t="str">
        <f t="shared" si="118"/>
        <v>NJ5491</v>
      </c>
      <c r="E6727" s="1514" t="s">
        <v>124</v>
      </c>
      <c r="F6727" s="1390">
        <v>950</v>
      </c>
      <c r="G6727" s="1283">
        <v>4.21</v>
      </c>
      <c r="H6727" s="1283"/>
      <c r="I6727" s="1283"/>
      <c r="J6727" s="1283"/>
      <c r="K6727" s="1283"/>
      <c r="L6727" s="1283"/>
      <c r="M6727" s="1283"/>
      <c r="N6727" s="1283"/>
      <c r="O6727" s="1283"/>
      <c r="P6727" s="1283">
        <v>4.21</v>
      </c>
      <c r="R6727" s="1067"/>
      <c r="Z6727" s="21"/>
      <c r="AH6727"/>
    </row>
    <row r="6728" spans="1:34" ht="11.25" customHeight="1">
      <c r="A6728"/>
      <c r="B6728" s="1281" t="s">
        <v>22</v>
      </c>
      <c r="C6728" s="1282">
        <v>5500</v>
      </c>
      <c r="D6728" s="1341" t="str">
        <f t="shared" si="118"/>
        <v>NJ5500</v>
      </c>
      <c r="E6728" s="1514" t="s">
        <v>123</v>
      </c>
      <c r="F6728" s="1390">
        <v>950</v>
      </c>
      <c r="G6728" s="1283">
        <v>9.4499999999999993</v>
      </c>
      <c r="H6728" s="1283"/>
      <c r="I6728" s="1283"/>
      <c r="J6728" s="1283"/>
      <c r="K6728" s="1283"/>
      <c r="L6728" s="1283"/>
      <c r="M6728" s="1283"/>
      <c r="N6728" s="1283"/>
      <c r="O6728" s="1283"/>
      <c r="P6728" s="1283">
        <v>9.4499999999999993</v>
      </c>
      <c r="R6728" s="1067"/>
      <c r="Z6728" s="21"/>
      <c r="AH6728"/>
    </row>
    <row r="6729" spans="1:34" ht="11.25" customHeight="1">
      <c r="A6729"/>
      <c r="B6729" s="1281" t="s">
        <v>22</v>
      </c>
      <c r="C6729" s="1282">
        <v>5509</v>
      </c>
      <c r="D6729" s="1341" t="str">
        <f t="shared" si="118"/>
        <v>NJ5509</v>
      </c>
      <c r="E6729" s="1514" t="s">
        <v>123</v>
      </c>
      <c r="F6729" s="1390">
        <v>950</v>
      </c>
      <c r="G6729" s="1283">
        <v>10.08</v>
      </c>
      <c r="H6729" s="1283"/>
      <c r="I6729" s="1283"/>
      <c r="J6729" s="1283"/>
      <c r="K6729" s="1283"/>
      <c r="L6729" s="1283"/>
      <c r="M6729" s="1283"/>
      <c r="N6729" s="1283"/>
      <c r="O6729" s="1283"/>
      <c r="P6729" s="1283">
        <v>10.08</v>
      </c>
      <c r="R6729" s="1067"/>
      <c r="Z6729" s="21"/>
      <c r="AH6729"/>
    </row>
    <row r="6730" spans="1:34" ht="11.25" customHeight="1">
      <c r="A6730"/>
      <c r="B6730" s="1281" t="s">
        <v>22</v>
      </c>
      <c r="C6730" s="1282">
        <v>5538</v>
      </c>
      <c r="D6730" s="1341" t="str">
        <f t="shared" si="118"/>
        <v>NJ5538</v>
      </c>
      <c r="E6730" s="1514" t="s">
        <v>125</v>
      </c>
      <c r="F6730" s="1390">
        <v>950</v>
      </c>
      <c r="G6730" s="1283">
        <v>7.69</v>
      </c>
      <c r="H6730" s="1283"/>
      <c r="I6730" s="1283"/>
      <c r="J6730" s="1283"/>
      <c r="K6730" s="1283"/>
      <c r="L6730" s="1283"/>
      <c r="M6730" s="1283"/>
      <c r="N6730" s="1283"/>
      <c r="O6730" s="1283"/>
      <c r="P6730" s="1283">
        <v>7.69</v>
      </c>
      <c r="R6730" s="1067"/>
      <c r="Z6730" s="21"/>
      <c r="AH6730"/>
    </row>
    <row r="6731" spans="1:34" ht="11.25" customHeight="1">
      <c r="A6731"/>
      <c r="B6731" s="1281" t="s">
        <v>22</v>
      </c>
      <c r="C6731" s="1282">
        <v>5551</v>
      </c>
      <c r="D6731" s="1341" t="str">
        <f t="shared" si="118"/>
        <v>NJ5551</v>
      </c>
      <c r="E6731" s="1514" t="s">
        <v>122</v>
      </c>
      <c r="F6731" s="1390">
        <v>950</v>
      </c>
      <c r="G6731" s="1283">
        <v>29.46</v>
      </c>
      <c r="H6731" s="1283"/>
      <c r="I6731" s="1283"/>
      <c r="J6731" s="1283"/>
      <c r="K6731" s="1283"/>
      <c r="L6731" s="1283"/>
      <c r="M6731" s="1283"/>
      <c r="N6731" s="1283"/>
      <c r="O6731" s="1283"/>
      <c r="P6731" s="1283">
        <v>29.46</v>
      </c>
      <c r="R6731" s="1067"/>
      <c r="Z6731" s="21"/>
      <c r="AH6731"/>
    </row>
    <row r="6732" spans="1:34" ht="11.25" customHeight="1">
      <c r="A6732"/>
      <c r="B6732" s="1281" t="s">
        <v>22</v>
      </c>
      <c r="C6732" s="1282">
        <v>5606</v>
      </c>
      <c r="D6732" s="1341" t="str">
        <f t="shared" ref="D6732:D6795" si="119">B6732&amp;TEXT(C6732,"0000")</f>
        <v>NJ5606</v>
      </c>
      <c r="E6732" s="1514" t="s">
        <v>125</v>
      </c>
      <c r="F6732" s="1390">
        <v>704</v>
      </c>
      <c r="G6732" s="1283">
        <v>2.72</v>
      </c>
      <c r="H6732" s="1283"/>
      <c r="I6732" s="1283"/>
      <c r="J6732" s="1283"/>
      <c r="K6732" s="1283"/>
      <c r="L6732" s="1283"/>
      <c r="M6732" s="1283"/>
      <c r="N6732" s="1283"/>
      <c r="O6732" s="1283"/>
      <c r="P6732" s="1283">
        <v>2.72</v>
      </c>
      <c r="R6732" s="1067"/>
      <c r="Z6732" s="21"/>
      <c r="AH6732"/>
    </row>
    <row r="6733" spans="1:34" ht="11.25" customHeight="1">
      <c r="A6733"/>
      <c r="B6733" s="1281" t="s">
        <v>22</v>
      </c>
      <c r="C6733" s="1282">
        <v>5610</v>
      </c>
      <c r="D6733" s="1341" t="str">
        <f t="shared" si="119"/>
        <v>NJ5610</v>
      </c>
      <c r="E6733" s="1514" t="s">
        <v>124</v>
      </c>
      <c r="F6733" s="1390">
        <v>950</v>
      </c>
      <c r="G6733" s="1283">
        <v>13.5</v>
      </c>
      <c r="H6733" s="1283"/>
      <c r="I6733" s="1283"/>
      <c r="J6733" s="1283"/>
      <c r="K6733" s="1283"/>
      <c r="L6733" s="1283"/>
      <c r="M6733" s="1283"/>
      <c r="N6733" s="1283"/>
      <c r="O6733" s="1283"/>
      <c r="P6733" s="1283">
        <v>13.5</v>
      </c>
      <c r="R6733" s="1067"/>
      <c r="Z6733" s="21"/>
      <c r="AH6733"/>
    </row>
    <row r="6734" spans="1:34" ht="11.25" customHeight="1">
      <c r="A6734"/>
      <c r="B6734" s="1281" t="s">
        <v>22</v>
      </c>
      <c r="C6734" s="1282">
        <v>5645</v>
      </c>
      <c r="D6734" s="1341" t="str">
        <f t="shared" si="119"/>
        <v>NJ5645</v>
      </c>
      <c r="E6734" s="1514" t="s">
        <v>124</v>
      </c>
      <c r="F6734" s="1390">
        <v>950</v>
      </c>
      <c r="G6734" s="1283">
        <v>18.29</v>
      </c>
      <c r="H6734" s="1283"/>
      <c r="I6734" s="1283"/>
      <c r="J6734" s="1283"/>
      <c r="K6734" s="1283"/>
      <c r="L6734" s="1283"/>
      <c r="M6734" s="1283"/>
      <c r="N6734" s="1283"/>
      <c r="O6734" s="1283"/>
      <c r="P6734" s="1283">
        <v>18.29</v>
      </c>
      <c r="R6734" s="1067"/>
      <c r="Z6734" s="21"/>
      <c r="AH6734"/>
    </row>
    <row r="6735" spans="1:34" ht="11.25" customHeight="1">
      <c r="A6735"/>
      <c r="B6735" s="1281" t="s">
        <v>22</v>
      </c>
      <c r="C6735" s="1282">
        <v>5701</v>
      </c>
      <c r="D6735" s="1341" t="str">
        <f t="shared" si="119"/>
        <v>NJ5701</v>
      </c>
      <c r="E6735" s="1514" t="s">
        <v>123</v>
      </c>
      <c r="F6735" s="1390">
        <v>950</v>
      </c>
      <c r="G6735" s="1283">
        <v>19.79</v>
      </c>
      <c r="H6735" s="1283"/>
      <c r="I6735" s="1283"/>
      <c r="J6735" s="1283"/>
      <c r="K6735" s="1283"/>
      <c r="L6735" s="1283"/>
      <c r="M6735" s="1283"/>
      <c r="N6735" s="1283"/>
      <c r="O6735" s="1283"/>
      <c r="P6735" s="1283">
        <v>19.79</v>
      </c>
      <c r="R6735" s="1067"/>
      <c r="Z6735" s="21"/>
      <c r="AH6735"/>
    </row>
    <row r="6736" spans="1:34" ht="11.25" customHeight="1">
      <c r="A6736"/>
      <c r="B6736" s="1281" t="s">
        <v>22</v>
      </c>
      <c r="C6736" s="1282">
        <v>5703</v>
      </c>
      <c r="D6736" s="1341" t="str">
        <f t="shared" si="119"/>
        <v>NJ5703</v>
      </c>
      <c r="E6736" s="1514" t="s">
        <v>122</v>
      </c>
      <c r="F6736" s="1390">
        <v>950</v>
      </c>
      <c r="G6736" s="1283">
        <v>29.86</v>
      </c>
      <c r="H6736" s="1283"/>
      <c r="I6736" s="1283"/>
      <c r="J6736" s="1283"/>
      <c r="K6736" s="1283"/>
      <c r="L6736" s="1283"/>
      <c r="M6736" s="1283"/>
      <c r="N6736" s="1283"/>
      <c r="O6736" s="1283"/>
      <c r="P6736" s="1283">
        <v>29.86</v>
      </c>
      <c r="R6736" s="1067"/>
      <c r="Z6736" s="21"/>
      <c r="AH6736"/>
    </row>
    <row r="6737" spans="1:34" ht="11.25" customHeight="1">
      <c r="A6737"/>
      <c r="B6737" s="1281" t="s">
        <v>22</v>
      </c>
      <c r="C6737" s="1282">
        <v>5951</v>
      </c>
      <c r="D6737" s="1341" t="str">
        <f t="shared" si="119"/>
        <v>NJ5951</v>
      </c>
      <c r="E6737" s="1514" t="s">
        <v>123</v>
      </c>
      <c r="F6737" s="1390">
        <v>240</v>
      </c>
      <c r="G6737" s="1283">
        <v>0.4</v>
      </c>
      <c r="H6737" s="1283"/>
      <c r="I6737" s="1283"/>
      <c r="J6737" s="1283"/>
      <c r="K6737" s="1283"/>
      <c r="L6737" s="1283"/>
      <c r="M6737" s="1283"/>
      <c r="N6737" s="1283"/>
      <c r="O6737" s="1283"/>
      <c r="P6737" s="1283">
        <v>0.4</v>
      </c>
      <c r="R6737" s="1067"/>
      <c r="Z6737" s="21"/>
      <c r="AH6737"/>
    </row>
    <row r="6738" spans="1:34" ht="11.25" customHeight="1">
      <c r="A6738"/>
      <c r="B6738" s="1281" t="s">
        <v>22</v>
      </c>
      <c r="C6738" s="1282">
        <v>5954</v>
      </c>
      <c r="D6738" s="1341" t="str">
        <f t="shared" si="119"/>
        <v>NJ5954</v>
      </c>
      <c r="E6738" s="1514" t="s">
        <v>123</v>
      </c>
      <c r="F6738" s="1390">
        <v>886</v>
      </c>
      <c r="G6738" s="1283">
        <v>3.63</v>
      </c>
      <c r="H6738" s="1283"/>
      <c r="I6738" s="1283"/>
      <c r="J6738" s="1283"/>
      <c r="K6738" s="1283"/>
      <c r="L6738" s="1283"/>
      <c r="M6738" s="1283"/>
      <c r="N6738" s="1283"/>
      <c r="O6738" s="1283"/>
      <c r="P6738" s="1283">
        <v>3.63</v>
      </c>
      <c r="R6738" s="1067"/>
      <c r="Z6738" s="21"/>
      <c r="AH6738"/>
    </row>
    <row r="6739" spans="1:34" ht="11.25" customHeight="1">
      <c r="A6739"/>
      <c r="B6739" s="1281" t="s">
        <v>22</v>
      </c>
      <c r="C6739" s="1282">
        <v>6003</v>
      </c>
      <c r="D6739" s="1341" t="str">
        <f t="shared" si="119"/>
        <v>NJ6003</v>
      </c>
      <c r="E6739" s="1514" t="s">
        <v>122</v>
      </c>
      <c r="F6739" s="1390">
        <v>950</v>
      </c>
      <c r="G6739" s="1283">
        <v>10.17</v>
      </c>
      <c r="H6739" s="1283"/>
      <c r="I6739" s="1283"/>
      <c r="J6739" s="1283"/>
      <c r="K6739" s="1283"/>
      <c r="L6739" s="1283"/>
      <c r="M6739" s="1283"/>
      <c r="N6739" s="1283"/>
      <c r="O6739" s="1283"/>
      <c r="P6739" s="1283">
        <v>10.17</v>
      </c>
      <c r="R6739" s="1067"/>
      <c r="Z6739" s="21"/>
      <c r="AH6739"/>
    </row>
    <row r="6740" spans="1:34" ht="11.25" customHeight="1">
      <c r="A6740"/>
      <c r="B6740" s="1281" t="s">
        <v>22</v>
      </c>
      <c r="C6740" s="1282">
        <v>6005</v>
      </c>
      <c r="D6740" s="1341" t="str">
        <f t="shared" si="119"/>
        <v>NJ6005</v>
      </c>
      <c r="E6740" s="1514" t="s">
        <v>122</v>
      </c>
      <c r="F6740" s="1390">
        <v>950</v>
      </c>
      <c r="G6740" s="1283">
        <v>8.33</v>
      </c>
      <c r="H6740" s="1283"/>
      <c r="I6740" s="1283"/>
      <c r="J6740" s="1283"/>
      <c r="K6740" s="1283"/>
      <c r="L6740" s="1283"/>
      <c r="M6740" s="1283"/>
      <c r="N6740" s="1283"/>
      <c r="O6740" s="1283"/>
      <c r="P6740" s="1283">
        <v>8.33</v>
      </c>
      <c r="R6740" s="1067"/>
      <c r="Z6740" s="21"/>
      <c r="AH6740"/>
    </row>
    <row r="6741" spans="1:34" ht="11.25" customHeight="1">
      <c r="A6741"/>
      <c r="B6741" s="1281" t="s">
        <v>22</v>
      </c>
      <c r="C6741" s="1282">
        <v>6039</v>
      </c>
      <c r="D6741" s="1341" t="str">
        <f t="shared" si="119"/>
        <v>NJ6039</v>
      </c>
      <c r="E6741" s="1514" t="s">
        <v>124</v>
      </c>
      <c r="F6741" s="1390">
        <v>950</v>
      </c>
      <c r="G6741" s="1283">
        <v>7.58</v>
      </c>
      <c r="H6741" s="1283"/>
      <c r="I6741" s="1283"/>
      <c r="J6741" s="1283"/>
      <c r="K6741" s="1283"/>
      <c r="L6741" s="1283"/>
      <c r="M6741" s="1283"/>
      <c r="N6741" s="1283"/>
      <c r="O6741" s="1283"/>
      <c r="P6741" s="1283">
        <v>7.58</v>
      </c>
      <c r="R6741" s="1067"/>
      <c r="Z6741" s="21"/>
      <c r="AH6741"/>
    </row>
    <row r="6742" spans="1:34" ht="11.25" customHeight="1">
      <c r="A6742"/>
      <c r="B6742" s="1281" t="s">
        <v>22</v>
      </c>
      <c r="C6742" s="1282">
        <v>6042</v>
      </c>
      <c r="D6742" s="1341" t="str">
        <f t="shared" si="119"/>
        <v>NJ6042</v>
      </c>
      <c r="E6742" s="1514" t="s">
        <v>123</v>
      </c>
      <c r="F6742" s="1390">
        <v>950</v>
      </c>
      <c r="G6742" s="1283">
        <v>7.73</v>
      </c>
      <c r="H6742" s="1283"/>
      <c r="I6742" s="1283"/>
      <c r="J6742" s="1283"/>
      <c r="K6742" s="1283"/>
      <c r="L6742" s="1283"/>
      <c r="M6742" s="1283"/>
      <c r="N6742" s="1283"/>
      <c r="O6742" s="1283"/>
      <c r="P6742" s="1283">
        <v>7.73</v>
      </c>
      <c r="R6742" s="1067"/>
      <c r="Z6742" s="21"/>
      <c r="AH6742"/>
    </row>
    <row r="6743" spans="1:34" ht="11.25" customHeight="1">
      <c r="A6743"/>
      <c r="B6743" s="1281" t="s">
        <v>22</v>
      </c>
      <c r="C6743" s="1282">
        <v>6204</v>
      </c>
      <c r="D6743" s="1341" t="str">
        <f t="shared" si="119"/>
        <v>NJ6204</v>
      </c>
      <c r="E6743" s="1514" t="s">
        <v>122</v>
      </c>
      <c r="F6743" s="1390">
        <v>950</v>
      </c>
      <c r="G6743" s="1283">
        <v>9.7799999999999994</v>
      </c>
      <c r="H6743" s="1283"/>
      <c r="I6743" s="1283"/>
      <c r="J6743" s="1283"/>
      <c r="K6743" s="1283"/>
      <c r="L6743" s="1283"/>
      <c r="M6743" s="1283"/>
      <c r="N6743" s="1283"/>
      <c r="O6743" s="1283"/>
      <c r="P6743" s="1283">
        <v>9.7799999999999994</v>
      </c>
      <c r="R6743" s="1067"/>
      <c r="Z6743" s="21"/>
      <c r="AH6743"/>
    </row>
    <row r="6744" spans="1:34" ht="11.25" customHeight="1">
      <c r="A6744"/>
      <c r="B6744" s="1281" t="s">
        <v>22</v>
      </c>
      <c r="C6744" s="1282">
        <v>6217</v>
      </c>
      <c r="D6744" s="1341" t="str">
        <f t="shared" si="119"/>
        <v>NJ6217</v>
      </c>
      <c r="E6744" s="1514" t="s">
        <v>124</v>
      </c>
      <c r="F6744" s="1390">
        <v>950</v>
      </c>
      <c r="G6744" s="1283">
        <v>7.54</v>
      </c>
      <c r="H6744" s="1283"/>
      <c r="I6744" s="1283"/>
      <c r="J6744" s="1283"/>
      <c r="K6744" s="1283"/>
      <c r="L6744" s="1283"/>
      <c r="M6744" s="1283"/>
      <c r="N6744" s="1283"/>
      <c r="O6744" s="1283"/>
      <c r="P6744" s="1283">
        <v>7.54</v>
      </c>
      <c r="R6744" s="1067"/>
      <c r="Z6744" s="21"/>
      <c r="AH6744"/>
    </row>
    <row r="6745" spans="1:34" ht="11.25" customHeight="1">
      <c r="A6745"/>
      <c r="B6745" s="1281" t="s">
        <v>22</v>
      </c>
      <c r="C6745" s="1282">
        <v>6229</v>
      </c>
      <c r="D6745" s="1341" t="str">
        <f t="shared" si="119"/>
        <v>NJ6229</v>
      </c>
      <c r="E6745" s="1514" t="s">
        <v>123</v>
      </c>
      <c r="F6745" s="1390">
        <v>950</v>
      </c>
      <c r="G6745" s="1283">
        <v>7.57</v>
      </c>
      <c r="H6745" s="1283"/>
      <c r="I6745" s="1283"/>
      <c r="J6745" s="1283"/>
      <c r="K6745" s="1283"/>
      <c r="L6745" s="1283"/>
      <c r="M6745" s="1283"/>
      <c r="N6745" s="1283"/>
      <c r="O6745" s="1283"/>
      <c r="P6745" s="1283">
        <v>7.57</v>
      </c>
      <c r="R6745" s="1067"/>
      <c r="Z6745" s="21"/>
      <c r="AH6745"/>
    </row>
    <row r="6746" spans="1:34" ht="11.25" customHeight="1">
      <c r="A6746"/>
      <c r="B6746" s="1281" t="s">
        <v>22</v>
      </c>
      <c r="C6746" s="1282">
        <v>6233</v>
      </c>
      <c r="D6746" s="1341" t="str">
        <f t="shared" si="119"/>
        <v>NJ6233</v>
      </c>
      <c r="E6746" s="1514" t="s">
        <v>123</v>
      </c>
      <c r="F6746" s="1390">
        <v>944</v>
      </c>
      <c r="G6746" s="1283">
        <v>3.92</v>
      </c>
      <c r="H6746" s="1283"/>
      <c r="I6746" s="1283"/>
      <c r="J6746" s="1283"/>
      <c r="K6746" s="1283"/>
      <c r="L6746" s="1283"/>
      <c r="M6746" s="1283"/>
      <c r="N6746" s="1283"/>
      <c r="O6746" s="1283"/>
      <c r="P6746" s="1283">
        <v>3.92</v>
      </c>
      <c r="R6746" s="1067"/>
      <c r="Z6746" s="21"/>
      <c r="AH6746"/>
    </row>
    <row r="6747" spans="1:34" ht="11.25" customHeight="1">
      <c r="A6747"/>
      <c r="B6747" s="1281" t="s">
        <v>22</v>
      </c>
      <c r="C6747" s="1282">
        <v>6235</v>
      </c>
      <c r="D6747" s="1341" t="str">
        <f t="shared" si="119"/>
        <v>NJ6235</v>
      </c>
      <c r="E6747" s="1514" t="s">
        <v>122</v>
      </c>
      <c r="F6747" s="1390">
        <v>950</v>
      </c>
      <c r="G6747" s="1283">
        <v>5.21</v>
      </c>
      <c r="H6747" s="1283"/>
      <c r="I6747" s="1283"/>
      <c r="J6747" s="1283"/>
      <c r="K6747" s="1283"/>
      <c r="L6747" s="1283"/>
      <c r="M6747" s="1283"/>
      <c r="N6747" s="1283"/>
      <c r="O6747" s="1283"/>
      <c r="P6747" s="1283">
        <v>5.21</v>
      </c>
      <c r="R6747" s="1067"/>
      <c r="Z6747" s="21"/>
      <c r="AH6747"/>
    </row>
    <row r="6748" spans="1:34" ht="11.25" customHeight="1">
      <c r="A6748"/>
      <c r="B6748" s="1281" t="s">
        <v>22</v>
      </c>
      <c r="C6748" s="1282">
        <v>6251</v>
      </c>
      <c r="D6748" s="1341" t="str">
        <f t="shared" si="119"/>
        <v>NJ6251</v>
      </c>
      <c r="E6748" s="1514" t="s">
        <v>122</v>
      </c>
      <c r="F6748" s="1390">
        <v>950</v>
      </c>
      <c r="G6748" s="1283">
        <v>6.66</v>
      </c>
      <c r="H6748" s="1283"/>
      <c r="I6748" s="1283"/>
      <c r="J6748" s="1283"/>
      <c r="K6748" s="1283"/>
      <c r="L6748" s="1283"/>
      <c r="M6748" s="1283"/>
      <c r="N6748" s="1283"/>
      <c r="O6748" s="1283"/>
      <c r="P6748" s="1283">
        <v>6.66</v>
      </c>
      <c r="R6748" s="1067"/>
      <c r="Z6748" s="21"/>
      <c r="AH6748"/>
    </row>
    <row r="6749" spans="1:34" ht="11.25" customHeight="1">
      <c r="A6749"/>
      <c r="B6749" s="1281" t="s">
        <v>22</v>
      </c>
      <c r="C6749" s="1282">
        <v>6252</v>
      </c>
      <c r="D6749" s="1341" t="str">
        <f t="shared" si="119"/>
        <v>NJ6252</v>
      </c>
      <c r="E6749" s="1514" t="s">
        <v>122</v>
      </c>
      <c r="F6749" s="1390">
        <v>950</v>
      </c>
      <c r="G6749" s="1283">
        <v>7.58</v>
      </c>
      <c r="H6749" s="1283"/>
      <c r="I6749" s="1283"/>
      <c r="J6749" s="1283"/>
      <c r="K6749" s="1283"/>
      <c r="L6749" s="1283"/>
      <c r="M6749" s="1283"/>
      <c r="N6749" s="1283"/>
      <c r="O6749" s="1283"/>
      <c r="P6749" s="1283">
        <v>7.58</v>
      </c>
      <c r="R6749" s="1067"/>
      <c r="Z6749" s="21"/>
      <c r="AH6749"/>
    </row>
    <row r="6750" spans="1:34" ht="11.25" customHeight="1">
      <c r="A6750"/>
      <c r="B6750" s="1281" t="s">
        <v>22</v>
      </c>
      <c r="C6750" s="1282">
        <v>6306</v>
      </c>
      <c r="D6750" s="1341" t="str">
        <f t="shared" si="119"/>
        <v>NJ6306</v>
      </c>
      <c r="E6750" s="1514" t="s">
        <v>123</v>
      </c>
      <c r="F6750" s="1390">
        <v>950</v>
      </c>
      <c r="G6750" s="1283">
        <v>10.16</v>
      </c>
      <c r="H6750" s="1283"/>
      <c r="I6750" s="1283"/>
      <c r="J6750" s="1283"/>
      <c r="K6750" s="1283"/>
      <c r="L6750" s="1283"/>
      <c r="M6750" s="1283"/>
      <c r="N6750" s="1283"/>
      <c r="O6750" s="1283"/>
      <c r="P6750" s="1283">
        <v>10.16</v>
      </c>
      <c r="R6750" s="1067"/>
      <c r="Z6750" s="21"/>
      <c r="AH6750"/>
    </row>
    <row r="6751" spans="1:34" ht="11.25" customHeight="1">
      <c r="A6751"/>
      <c r="B6751" s="1281" t="s">
        <v>22</v>
      </c>
      <c r="C6751" s="1282">
        <v>6319</v>
      </c>
      <c r="D6751" s="1341" t="str">
        <f t="shared" si="119"/>
        <v>NJ6319</v>
      </c>
      <c r="E6751" s="1514" t="s">
        <v>123</v>
      </c>
      <c r="F6751" s="1390">
        <v>950</v>
      </c>
      <c r="G6751" s="1283">
        <v>4.8499999999999996</v>
      </c>
      <c r="H6751" s="1283"/>
      <c r="I6751" s="1283"/>
      <c r="J6751" s="1283"/>
      <c r="K6751" s="1283"/>
      <c r="L6751" s="1283"/>
      <c r="M6751" s="1283"/>
      <c r="N6751" s="1283"/>
      <c r="O6751" s="1283"/>
      <c r="P6751" s="1283">
        <v>4.8499999999999996</v>
      </c>
      <c r="R6751" s="1067"/>
      <c r="Z6751" s="21"/>
      <c r="AH6751"/>
    </row>
    <row r="6752" spans="1:34" ht="11.25" customHeight="1">
      <c r="A6752"/>
      <c r="B6752" s="1281" t="s">
        <v>22</v>
      </c>
      <c r="C6752" s="1282">
        <v>6325</v>
      </c>
      <c r="D6752" s="1341" t="str">
        <f t="shared" si="119"/>
        <v>NJ6325</v>
      </c>
      <c r="E6752" s="1514" t="s">
        <v>124</v>
      </c>
      <c r="F6752" s="1390">
        <v>950</v>
      </c>
      <c r="G6752" s="1283">
        <v>6.57</v>
      </c>
      <c r="H6752" s="1283"/>
      <c r="I6752" s="1283"/>
      <c r="J6752" s="1283"/>
      <c r="K6752" s="1283"/>
      <c r="L6752" s="1283"/>
      <c r="M6752" s="1283"/>
      <c r="N6752" s="1283"/>
      <c r="O6752" s="1283"/>
      <c r="P6752" s="1283">
        <v>6.57</v>
      </c>
      <c r="R6752" s="1067"/>
      <c r="Z6752" s="21"/>
      <c r="AH6752"/>
    </row>
    <row r="6753" spans="1:34" ht="11.25" customHeight="1">
      <c r="A6753"/>
      <c r="B6753" s="1281" t="s">
        <v>22</v>
      </c>
      <c r="C6753" s="1282">
        <v>6400</v>
      </c>
      <c r="D6753" s="1341" t="str">
        <f t="shared" si="119"/>
        <v>NJ6400</v>
      </c>
      <c r="E6753" s="1514" t="s">
        <v>125</v>
      </c>
      <c r="F6753" s="1390">
        <v>950</v>
      </c>
      <c r="G6753" s="1283">
        <v>9.8699999999999992</v>
      </c>
      <c r="H6753" s="1283"/>
      <c r="I6753" s="1283"/>
      <c r="J6753" s="1283"/>
      <c r="K6753" s="1283"/>
      <c r="L6753" s="1283"/>
      <c r="M6753" s="1283"/>
      <c r="N6753" s="1283"/>
      <c r="O6753" s="1283"/>
      <c r="P6753" s="1283">
        <v>9.8699999999999992</v>
      </c>
      <c r="R6753" s="1067"/>
      <c r="Z6753" s="21"/>
      <c r="AH6753"/>
    </row>
    <row r="6754" spans="1:34" ht="11.25" customHeight="1">
      <c r="A6754"/>
      <c r="B6754" s="1281" t="s">
        <v>22</v>
      </c>
      <c r="C6754" s="1282">
        <v>6504</v>
      </c>
      <c r="D6754" s="1341" t="str">
        <f t="shared" si="119"/>
        <v>NJ6504</v>
      </c>
      <c r="E6754" s="1514" t="s">
        <v>121</v>
      </c>
      <c r="F6754" s="1390">
        <v>950</v>
      </c>
      <c r="G6754" s="1283">
        <v>4.6100000000000003</v>
      </c>
      <c r="H6754" s="1283"/>
      <c r="I6754" s="1283"/>
      <c r="J6754" s="1283"/>
      <c r="K6754" s="1283"/>
      <c r="L6754" s="1283"/>
      <c r="M6754" s="1283"/>
      <c r="N6754" s="1283"/>
      <c r="O6754" s="1283"/>
      <c r="P6754" s="1283">
        <v>4.6100000000000003</v>
      </c>
      <c r="R6754" s="1067"/>
      <c r="Z6754" s="21"/>
      <c r="AH6754"/>
    </row>
    <row r="6755" spans="1:34" ht="11.25" customHeight="1">
      <c r="A6755"/>
      <c r="B6755" s="1281" t="s">
        <v>22</v>
      </c>
      <c r="C6755" s="1282">
        <v>6702</v>
      </c>
      <c r="D6755" s="1341" t="str">
        <f t="shared" si="119"/>
        <v>NJ6702</v>
      </c>
      <c r="E6755" s="1514" t="s">
        <v>122</v>
      </c>
      <c r="F6755" s="1390">
        <v>0</v>
      </c>
      <c r="G6755" s="1283">
        <v>99.99</v>
      </c>
      <c r="H6755" s="1283"/>
      <c r="I6755" s="1283"/>
      <c r="J6755" s="1283"/>
      <c r="K6755" s="1283"/>
      <c r="L6755" s="1283"/>
      <c r="M6755" s="1283"/>
      <c r="N6755" s="1283"/>
      <c r="O6755" s="1283"/>
      <c r="P6755" s="1283">
        <v>99.99</v>
      </c>
      <c r="R6755" s="1067"/>
      <c r="Z6755" s="21"/>
      <c r="AH6755"/>
    </row>
    <row r="6756" spans="1:34" ht="11.25" customHeight="1">
      <c r="A6756"/>
      <c r="B6756" s="1281" t="s">
        <v>22</v>
      </c>
      <c r="C6756" s="1282">
        <v>6703</v>
      </c>
      <c r="D6756" s="1341" t="str">
        <f t="shared" si="119"/>
        <v>NJ6703</v>
      </c>
      <c r="E6756" s="1514" t="s">
        <v>122</v>
      </c>
      <c r="F6756" s="1390">
        <v>0</v>
      </c>
      <c r="G6756" s="1283">
        <v>99.99</v>
      </c>
      <c r="H6756" s="1283"/>
      <c r="I6756" s="1283"/>
      <c r="J6756" s="1283"/>
      <c r="K6756" s="1283"/>
      <c r="L6756" s="1283"/>
      <c r="M6756" s="1283"/>
      <c r="N6756" s="1283"/>
      <c r="O6756" s="1283"/>
      <c r="P6756" s="1283">
        <v>99.99</v>
      </c>
      <c r="R6756" s="1067"/>
      <c r="Z6756" s="21"/>
      <c r="AH6756"/>
    </row>
    <row r="6757" spans="1:34" ht="11.25" customHeight="1">
      <c r="A6757"/>
      <c r="B6757" s="1281" t="s">
        <v>22</v>
      </c>
      <c r="C6757" s="1282">
        <v>6801</v>
      </c>
      <c r="D6757" s="1341" t="str">
        <f t="shared" si="119"/>
        <v>NJ6801</v>
      </c>
      <c r="E6757" s="1514" t="s">
        <v>122</v>
      </c>
      <c r="F6757" s="1390">
        <v>950</v>
      </c>
      <c r="G6757" s="1283">
        <v>4.9400000000000004</v>
      </c>
      <c r="H6757" s="1283"/>
      <c r="I6757" s="1283"/>
      <c r="J6757" s="1283"/>
      <c r="K6757" s="1283"/>
      <c r="L6757" s="1283"/>
      <c r="M6757" s="1283"/>
      <c r="N6757" s="1283"/>
      <c r="O6757" s="1283"/>
      <c r="P6757" s="1283">
        <v>4.9400000000000004</v>
      </c>
      <c r="R6757" s="1067"/>
      <c r="Z6757" s="21"/>
      <c r="AH6757"/>
    </row>
    <row r="6758" spans="1:34" ht="11.25" customHeight="1">
      <c r="A6758"/>
      <c r="B6758" s="1281" t="s">
        <v>22</v>
      </c>
      <c r="C6758" s="1282">
        <v>6811</v>
      </c>
      <c r="D6758" s="1341" t="str">
        <f t="shared" si="119"/>
        <v>NJ6811</v>
      </c>
      <c r="E6758" s="1514" t="s">
        <v>123</v>
      </c>
      <c r="F6758" s="1390">
        <v>950</v>
      </c>
      <c r="G6758" s="1283">
        <v>4.55</v>
      </c>
      <c r="H6758" s="1283"/>
      <c r="I6758" s="1283"/>
      <c r="J6758" s="1283"/>
      <c r="K6758" s="1283"/>
      <c r="L6758" s="1283"/>
      <c r="M6758" s="1283"/>
      <c r="N6758" s="1283"/>
      <c r="O6758" s="1283"/>
      <c r="P6758" s="1283">
        <v>4.55</v>
      </c>
      <c r="R6758" s="1067"/>
      <c r="Z6758" s="21"/>
      <c r="AH6758"/>
    </row>
    <row r="6759" spans="1:34" ht="11.25" customHeight="1">
      <c r="A6759"/>
      <c r="B6759" s="1281" t="s">
        <v>22</v>
      </c>
      <c r="C6759" s="1282">
        <v>6824</v>
      </c>
      <c r="D6759" s="1341" t="str">
        <f t="shared" si="119"/>
        <v>NJ6824</v>
      </c>
      <c r="E6759" s="1514" t="s">
        <v>123</v>
      </c>
      <c r="F6759" s="1390">
        <v>950</v>
      </c>
      <c r="G6759" s="1283">
        <v>8</v>
      </c>
      <c r="H6759" s="1283"/>
      <c r="I6759" s="1283"/>
      <c r="J6759" s="1283"/>
      <c r="K6759" s="1283"/>
      <c r="L6759" s="1283"/>
      <c r="M6759" s="1283"/>
      <c r="N6759" s="1283"/>
      <c r="O6759" s="1283"/>
      <c r="P6759" s="1283">
        <v>8</v>
      </c>
      <c r="R6759" s="1067"/>
      <c r="Z6759" s="21"/>
      <c r="AH6759"/>
    </row>
    <row r="6760" spans="1:34" ht="11.25" customHeight="1">
      <c r="A6760"/>
      <c r="B6760" s="1281" t="s">
        <v>22</v>
      </c>
      <c r="C6760" s="1282">
        <v>6826</v>
      </c>
      <c r="D6760" s="1341" t="str">
        <f t="shared" si="119"/>
        <v>NJ6826</v>
      </c>
      <c r="E6760" s="1514" t="s">
        <v>122</v>
      </c>
      <c r="F6760" s="1390">
        <v>950</v>
      </c>
      <c r="G6760" s="1283">
        <v>11.63</v>
      </c>
      <c r="H6760" s="1283"/>
      <c r="I6760" s="1283"/>
      <c r="J6760" s="1283"/>
      <c r="K6760" s="1283"/>
      <c r="L6760" s="1283"/>
      <c r="M6760" s="1283"/>
      <c r="N6760" s="1283"/>
      <c r="O6760" s="1283"/>
      <c r="P6760" s="1283">
        <v>11.63</v>
      </c>
      <c r="R6760" s="1067"/>
      <c r="Z6760" s="21"/>
      <c r="AH6760"/>
    </row>
    <row r="6761" spans="1:34" ht="11.25" customHeight="1">
      <c r="A6761"/>
      <c r="B6761" s="1281" t="s">
        <v>22</v>
      </c>
      <c r="C6761" s="1282">
        <v>6834</v>
      </c>
      <c r="D6761" s="1341" t="str">
        <f t="shared" si="119"/>
        <v>NJ6834</v>
      </c>
      <c r="E6761" s="1514" t="s">
        <v>123</v>
      </c>
      <c r="F6761" s="1390">
        <v>950</v>
      </c>
      <c r="G6761" s="1283">
        <v>5.33</v>
      </c>
      <c r="H6761" s="1283"/>
      <c r="I6761" s="1283"/>
      <c r="J6761" s="1283"/>
      <c r="K6761" s="1283"/>
      <c r="L6761" s="1283"/>
      <c r="M6761" s="1283"/>
      <c r="N6761" s="1283"/>
      <c r="O6761" s="1283"/>
      <c r="P6761" s="1283">
        <v>5.33</v>
      </c>
      <c r="R6761" s="1067"/>
      <c r="Z6761" s="21"/>
      <c r="AH6761"/>
    </row>
    <row r="6762" spans="1:34" ht="11.25" customHeight="1">
      <c r="A6762"/>
      <c r="B6762" s="1281" t="s">
        <v>22</v>
      </c>
      <c r="C6762" s="1282">
        <v>6836</v>
      </c>
      <c r="D6762" s="1341" t="str">
        <f t="shared" si="119"/>
        <v>NJ6836</v>
      </c>
      <c r="E6762" s="1514" t="s">
        <v>124</v>
      </c>
      <c r="F6762" s="1390">
        <v>950</v>
      </c>
      <c r="G6762" s="1283">
        <v>7.75</v>
      </c>
      <c r="H6762" s="1283"/>
      <c r="I6762" s="1283"/>
      <c r="J6762" s="1283"/>
      <c r="K6762" s="1283"/>
      <c r="L6762" s="1283"/>
      <c r="M6762" s="1283"/>
      <c r="N6762" s="1283"/>
      <c r="O6762" s="1283"/>
      <c r="P6762" s="1283">
        <v>7.75</v>
      </c>
      <c r="R6762" s="1067"/>
      <c r="Z6762" s="21"/>
      <c r="AH6762"/>
    </row>
    <row r="6763" spans="1:34" ht="11.25" customHeight="1">
      <c r="A6763"/>
      <c r="B6763" s="1281" t="s">
        <v>22</v>
      </c>
      <c r="C6763" s="1282">
        <v>6872</v>
      </c>
      <c r="D6763" s="1341" t="str">
        <f t="shared" si="119"/>
        <v>NJ6872</v>
      </c>
      <c r="E6763" s="1514" t="s">
        <v>122</v>
      </c>
      <c r="F6763" s="1390">
        <v>950</v>
      </c>
      <c r="G6763" s="1283">
        <v>15.83</v>
      </c>
      <c r="H6763" s="1283"/>
      <c r="I6763" s="1283"/>
      <c r="J6763" s="1283"/>
      <c r="K6763" s="1283"/>
      <c r="L6763" s="1283"/>
      <c r="M6763" s="1283"/>
      <c r="N6763" s="1283"/>
      <c r="O6763" s="1283"/>
      <c r="P6763" s="1283">
        <v>15.83</v>
      </c>
      <c r="R6763" s="1067"/>
      <c r="Z6763" s="21"/>
      <c r="AH6763"/>
    </row>
    <row r="6764" spans="1:34" ht="11.25" customHeight="1">
      <c r="A6764"/>
      <c r="B6764" s="1281" t="s">
        <v>22</v>
      </c>
      <c r="C6764" s="1282">
        <v>6874</v>
      </c>
      <c r="D6764" s="1341" t="str">
        <f t="shared" si="119"/>
        <v>NJ6874</v>
      </c>
      <c r="E6764" s="1514" t="s">
        <v>122</v>
      </c>
      <c r="F6764" s="1390">
        <v>950</v>
      </c>
      <c r="G6764" s="1283">
        <v>16.84</v>
      </c>
      <c r="H6764" s="1283"/>
      <c r="I6764" s="1283"/>
      <c r="J6764" s="1283"/>
      <c r="K6764" s="1283"/>
      <c r="L6764" s="1283"/>
      <c r="M6764" s="1283"/>
      <c r="N6764" s="1283"/>
      <c r="O6764" s="1283"/>
      <c r="P6764" s="1283">
        <v>16.84</v>
      </c>
      <c r="R6764" s="1067"/>
      <c r="Z6764" s="21"/>
      <c r="AH6764"/>
    </row>
    <row r="6765" spans="1:34" ht="11.25" customHeight="1">
      <c r="A6765"/>
      <c r="B6765" s="1281" t="s">
        <v>22</v>
      </c>
      <c r="C6765" s="1282">
        <v>7019</v>
      </c>
      <c r="D6765" s="1341" t="str">
        <f t="shared" si="119"/>
        <v>NJ7019</v>
      </c>
      <c r="E6765" s="1514" t="s">
        <v>122</v>
      </c>
      <c r="F6765" s="1390">
        <v>160</v>
      </c>
      <c r="G6765" s="1283">
        <v>4.1500000000000004</v>
      </c>
      <c r="H6765" s="1283"/>
      <c r="I6765" s="1283"/>
      <c r="J6765" s="1283"/>
      <c r="K6765" s="1283"/>
      <c r="L6765" s="1283"/>
      <c r="M6765" s="1283"/>
      <c r="N6765" s="1283"/>
      <c r="O6765" s="1283"/>
      <c r="P6765" s="1283">
        <v>4.1500000000000004</v>
      </c>
      <c r="R6765" s="1067"/>
      <c r="Z6765" s="21"/>
      <c r="AH6765"/>
    </row>
    <row r="6766" spans="1:34" ht="11.25" customHeight="1">
      <c r="A6766"/>
      <c r="B6766" s="1281" t="s">
        <v>22</v>
      </c>
      <c r="C6766" s="1282">
        <v>7027</v>
      </c>
      <c r="D6766" s="1341" t="str">
        <f t="shared" si="119"/>
        <v>NJ7027</v>
      </c>
      <c r="E6766" s="1514" t="s">
        <v>122</v>
      </c>
      <c r="F6766" s="1390">
        <v>160</v>
      </c>
      <c r="G6766" s="1283">
        <v>4.6100000000000003</v>
      </c>
      <c r="H6766" s="1283"/>
      <c r="I6766" s="1283"/>
      <c r="J6766" s="1283"/>
      <c r="K6766" s="1283"/>
      <c r="L6766" s="1283"/>
      <c r="M6766" s="1283"/>
      <c r="N6766" s="1283"/>
      <c r="O6766" s="1283"/>
      <c r="P6766" s="1283">
        <v>4.6100000000000003</v>
      </c>
      <c r="R6766" s="1067"/>
      <c r="Z6766" s="21"/>
      <c r="AH6766"/>
    </row>
    <row r="6767" spans="1:34" ht="11.25" customHeight="1">
      <c r="A6767"/>
      <c r="B6767" s="1281" t="s">
        <v>22</v>
      </c>
      <c r="C6767" s="1282">
        <v>7038</v>
      </c>
      <c r="D6767" s="1341" t="str">
        <f t="shared" si="119"/>
        <v>NJ7038</v>
      </c>
      <c r="E6767" s="1514" t="s">
        <v>122</v>
      </c>
      <c r="F6767" s="1390">
        <v>160</v>
      </c>
      <c r="G6767" s="1283">
        <v>6.29</v>
      </c>
      <c r="H6767" s="1283"/>
      <c r="I6767" s="1283"/>
      <c r="J6767" s="1283"/>
      <c r="K6767" s="1283"/>
      <c r="L6767" s="1283"/>
      <c r="M6767" s="1283"/>
      <c r="N6767" s="1283"/>
      <c r="O6767" s="1283"/>
      <c r="P6767" s="1283">
        <v>6.29</v>
      </c>
      <c r="R6767" s="1067"/>
      <c r="Z6767" s="21"/>
      <c r="AH6767"/>
    </row>
    <row r="6768" spans="1:34" ht="11.25" customHeight="1">
      <c r="A6768"/>
      <c r="B6768" s="1281" t="s">
        <v>22</v>
      </c>
      <c r="C6768" s="1282">
        <v>7046</v>
      </c>
      <c r="D6768" s="1341" t="str">
        <f t="shared" si="119"/>
        <v>NJ7046</v>
      </c>
      <c r="E6768" s="1514" t="s">
        <v>122</v>
      </c>
      <c r="F6768" s="1390">
        <v>160</v>
      </c>
      <c r="G6768" s="1283">
        <v>4.21</v>
      </c>
      <c r="H6768" s="1283"/>
      <c r="I6768" s="1283"/>
      <c r="J6768" s="1283"/>
      <c r="K6768" s="1283"/>
      <c r="L6768" s="1283"/>
      <c r="M6768" s="1283"/>
      <c r="N6768" s="1283"/>
      <c r="O6768" s="1283"/>
      <c r="P6768" s="1283">
        <v>4.21</v>
      </c>
      <c r="R6768" s="1067"/>
      <c r="Z6768" s="21"/>
      <c r="AH6768"/>
    </row>
    <row r="6769" spans="1:34" ht="11.25" customHeight="1">
      <c r="A6769"/>
      <c r="B6769" s="1281" t="s">
        <v>22</v>
      </c>
      <c r="C6769" s="1282">
        <v>7089</v>
      </c>
      <c r="D6769" s="1341" t="str">
        <f t="shared" si="119"/>
        <v>NJ7089</v>
      </c>
      <c r="E6769" s="1514" t="s">
        <v>122</v>
      </c>
      <c r="F6769" s="1390">
        <v>160</v>
      </c>
      <c r="G6769" s="1283">
        <v>6.98</v>
      </c>
      <c r="H6769" s="1283"/>
      <c r="I6769" s="1283"/>
      <c r="J6769" s="1283"/>
      <c r="K6769" s="1283"/>
      <c r="L6769" s="1283"/>
      <c r="M6769" s="1283"/>
      <c r="N6769" s="1283"/>
      <c r="O6769" s="1283"/>
      <c r="P6769" s="1283">
        <v>6.98</v>
      </c>
      <c r="R6769" s="1067"/>
      <c r="Z6769" s="21"/>
      <c r="AH6769"/>
    </row>
    <row r="6770" spans="1:34" ht="11.25" customHeight="1">
      <c r="A6770"/>
      <c r="B6770" s="1281" t="s">
        <v>22</v>
      </c>
      <c r="C6770" s="1282">
        <v>7098</v>
      </c>
      <c r="D6770" s="1341" t="str">
        <f t="shared" si="119"/>
        <v>NJ7098</v>
      </c>
      <c r="E6770" s="1514" t="s">
        <v>122</v>
      </c>
      <c r="F6770" s="1390">
        <v>160</v>
      </c>
      <c r="G6770" s="1283">
        <v>4.68</v>
      </c>
      <c r="H6770" s="1283"/>
      <c r="I6770" s="1283"/>
      <c r="J6770" s="1283"/>
      <c r="K6770" s="1283"/>
      <c r="L6770" s="1283"/>
      <c r="M6770" s="1283"/>
      <c r="N6770" s="1283"/>
      <c r="O6770" s="1283"/>
      <c r="P6770" s="1283">
        <v>4.68</v>
      </c>
      <c r="R6770" s="1067"/>
      <c r="Z6770" s="21"/>
      <c r="AH6770"/>
    </row>
    <row r="6771" spans="1:34" ht="11.25" customHeight="1">
      <c r="A6771"/>
      <c r="B6771" s="1281" t="s">
        <v>22</v>
      </c>
      <c r="C6771" s="1282">
        <v>7133</v>
      </c>
      <c r="D6771" s="1341" t="str">
        <f t="shared" si="119"/>
        <v>NJ7133</v>
      </c>
      <c r="E6771" s="1514" t="s">
        <v>122</v>
      </c>
      <c r="F6771" s="1390">
        <v>910</v>
      </c>
      <c r="G6771" s="1283">
        <v>3.75</v>
      </c>
      <c r="H6771" s="1283"/>
      <c r="I6771" s="1283"/>
      <c r="J6771" s="1283"/>
      <c r="K6771" s="1283"/>
      <c r="L6771" s="1283"/>
      <c r="M6771" s="1283"/>
      <c r="N6771" s="1283"/>
      <c r="O6771" s="1283"/>
      <c r="P6771" s="1283">
        <v>3.75</v>
      </c>
      <c r="R6771" s="1067"/>
      <c r="Z6771" s="21"/>
      <c r="AH6771"/>
    </row>
    <row r="6772" spans="1:34" ht="11.25" customHeight="1">
      <c r="A6772"/>
      <c r="B6772" s="1281" t="s">
        <v>22</v>
      </c>
      <c r="C6772" s="1282">
        <v>7151</v>
      </c>
      <c r="D6772" s="1341" t="str">
        <f t="shared" si="119"/>
        <v>NJ7151</v>
      </c>
      <c r="E6772" s="1514" t="s">
        <v>122</v>
      </c>
      <c r="F6772" s="1390">
        <v>160</v>
      </c>
      <c r="G6772" s="1283">
        <v>4.3899999999999997</v>
      </c>
      <c r="H6772" s="1283"/>
      <c r="I6772" s="1283"/>
      <c r="J6772" s="1283"/>
      <c r="K6772" s="1283"/>
      <c r="L6772" s="1283"/>
      <c r="M6772" s="1283"/>
      <c r="N6772" s="1283"/>
      <c r="O6772" s="1283"/>
      <c r="P6772" s="1283">
        <v>4.3899999999999997</v>
      </c>
      <c r="R6772" s="1067"/>
      <c r="Z6772" s="21"/>
      <c r="AH6772"/>
    </row>
    <row r="6773" spans="1:34" ht="11.25" customHeight="1">
      <c r="A6773"/>
      <c r="B6773" s="1281" t="s">
        <v>22</v>
      </c>
      <c r="C6773" s="1282">
        <v>7152</v>
      </c>
      <c r="D6773" s="1341" t="str">
        <f t="shared" si="119"/>
        <v>NJ7152</v>
      </c>
      <c r="E6773" s="1514" t="s">
        <v>122</v>
      </c>
      <c r="F6773" s="1390">
        <v>160</v>
      </c>
      <c r="G6773" s="1283">
        <v>4.88</v>
      </c>
      <c r="H6773" s="1283"/>
      <c r="I6773" s="1283"/>
      <c r="J6773" s="1283"/>
      <c r="K6773" s="1283"/>
      <c r="L6773" s="1283"/>
      <c r="M6773" s="1283"/>
      <c r="N6773" s="1283"/>
      <c r="O6773" s="1283"/>
      <c r="P6773" s="1283">
        <v>4.88</v>
      </c>
      <c r="R6773" s="1067"/>
      <c r="Z6773" s="21"/>
      <c r="AH6773"/>
    </row>
    <row r="6774" spans="1:34" ht="11.25" customHeight="1">
      <c r="A6774"/>
      <c r="B6774" s="1281" t="s">
        <v>22</v>
      </c>
      <c r="C6774" s="1282">
        <v>7196</v>
      </c>
      <c r="D6774" s="1341" t="str">
        <f t="shared" si="119"/>
        <v>NJ7196</v>
      </c>
      <c r="E6774" s="1514" t="s">
        <v>123</v>
      </c>
      <c r="F6774" s="1390">
        <v>950</v>
      </c>
      <c r="G6774" s="1283">
        <v>10.92</v>
      </c>
      <c r="H6774" s="1283"/>
      <c r="I6774" s="1283"/>
      <c r="J6774" s="1283"/>
      <c r="K6774" s="1283"/>
      <c r="L6774" s="1283"/>
      <c r="M6774" s="1283"/>
      <c r="N6774" s="1283"/>
      <c r="O6774" s="1283"/>
      <c r="P6774" s="1283">
        <v>10.92</v>
      </c>
      <c r="R6774" s="1067"/>
      <c r="Z6774" s="21"/>
      <c r="AH6774"/>
    </row>
    <row r="6775" spans="1:34" ht="11.25" customHeight="1">
      <c r="A6775"/>
      <c r="B6775" s="1281" t="s">
        <v>22</v>
      </c>
      <c r="C6775" s="1282">
        <v>7201</v>
      </c>
      <c r="D6775" s="1341" t="str">
        <f t="shared" si="119"/>
        <v>NJ7201</v>
      </c>
      <c r="E6775" s="1514" t="s">
        <v>122</v>
      </c>
      <c r="F6775" s="1390">
        <v>950</v>
      </c>
      <c r="G6775" s="1283">
        <v>9.4700000000000006</v>
      </c>
      <c r="H6775" s="1283"/>
      <c r="I6775" s="1283"/>
      <c r="J6775" s="1283"/>
      <c r="K6775" s="1283"/>
      <c r="L6775" s="1283"/>
      <c r="M6775" s="1283"/>
      <c r="N6775" s="1283"/>
      <c r="O6775" s="1283"/>
      <c r="P6775" s="1283">
        <v>9.4700000000000006</v>
      </c>
      <c r="R6775" s="1067"/>
      <c r="Z6775" s="21"/>
      <c r="AH6775"/>
    </row>
    <row r="6776" spans="1:34" ht="11.25" customHeight="1">
      <c r="A6776"/>
      <c r="B6776" s="1281" t="s">
        <v>22</v>
      </c>
      <c r="C6776" s="1282">
        <v>7207</v>
      </c>
      <c r="D6776" s="1341" t="str">
        <f t="shared" si="119"/>
        <v>NJ7207</v>
      </c>
      <c r="E6776" s="1514" t="s">
        <v>122</v>
      </c>
      <c r="F6776" s="1390">
        <v>950</v>
      </c>
      <c r="G6776" s="1283">
        <v>9.4700000000000006</v>
      </c>
      <c r="H6776" s="1283"/>
      <c r="I6776" s="1283"/>
      <c r="J6776" s="1283"/>
      <c r="K6776" s="1283"/>
      <c r="L6776" s="1283"/>
      <c r="M6776" s="1283"/>
      <c r="N6776" s="1283"/>
      <c r="O6776" s="1283"/>
      <c r="P6776" s="1283">
        <v>9.4700000000000006</v>
      </c>
      <c r="R6776" s="1067"/>
      <c r="Z6776" s="21"/>
      <c r="AH6776"/>
    </row>
    <row r="6777" spans="1:34" ht="11.25" customHeight="1">
      <c r="A6777"/>
      <c r="B6777" s="1281" t="s">
        <v>22</v>
      </c>
      <c r="C6777" s="1282">
        <v>7219</v>
      </c>
      <c r="D6777" s="1341" t="str">
        <f t="shared" si="119"/>
        <v>NJ7219</v>
      </c>
      <c r="E6777" s="1514" t="s">
        <v>124</v>
      </c>
      <c r="F6777" s="1390">
        <v>950</v>
      </c>
      <c r="G6777" s="1283">
        <v>16.62</v>
      </c>
      <c r="H6777" s="1283"/>
      <c r="I6777" s="1283"/>
      <c r="J6777" s="1283"/>
      <c r="K6777" s="1283"/>
      <c r="L6777" s="1283"/>
      <c r="M6777" s="1283"/>
      <c r="N6777" s="1283"/>
      <c r="O6777" s="1283"/>
      <c r="P6777" s="1283">
        <v>16.62</v>
      </c>
      <c r="R6777" s="1067"/>
      <c r="Z6777" s="21"/>
      <c r="AH6777"/>
    </row>
    <row r="6778" spans="1:34" ht="11.25" customHeight="1">
      <c r="A6778"/>
      <c r="B6778" s="1281" t="s">
        <v>22</v>
      </c>
      <c r="C6778" s="1282">
        <v>7230</v>
      </c>
      <c r="D6778" s="1341" t="str">
        <f t="shared" si="119"/>
        <v>NJ7230</v>
      </c>
      <c r="E6778" s="1514" t="s">
        <v>123</v>
      </c>
      <c r="F6778" s="1390">
        <v>0</v>
      </c>
      <c r="G6778" s="1283">
        <v>99.99</v>
      </c>
      <c r="H6778" s="1283"/>
      <c r="I6778" s="1283"/>
      <c r="J6778" s="1283"/>
      <c r="K6778" s="1283"/>
      <c r="L6778" s="1283"/>
      <c r="M6778" s="1283"/>
      <c r="N6778" s="1283"/>
      <c r="O6778" s="1283"/>
      <c r="P6778" s="1283">
        <v>99.99</v>
      </c>
      <c r="R6778" s="1067"/>
      <c r="Z6778" s="21"/>
      <c r="AH6778"/>
    </row>
    <row r="6779" spans="1:34" ht="11.25" customHeight="1">
      <c r="A6779"/>
      <c r="B6779" s="1281" t="s">
        <v>22</v>
      </c>
      <c r="C6779" s="1282">
        <v>7231</v>
      </c>
      <c r="D6779" s="1341" t="str">
        <f t="shared" si="119"/>
        <v>NJ7231</v>
      </c>
      <c r="E6779" s="1514" t="s">
        <v>124</v>
      </c>
      <c r="F6779" s="1390">
        <v>950</v>
      </c>
      <c r="G6779" s="1283">
        <v>13.44</v>
      </c>
      <c r="H6779" s="1283"/>
      <c r="I6779" s="1283"/>
      <c r="J6779" s="1283"/>
      <c r="K6779" s="1283"/>
      <c r="L6779" s="1283"/>
      <c r="M6779" s="1283"/>
      <c r="N6779" s="1283"/>
      <c r="O6779" s="1283"/>
      <c r="P6779" s="1283">
        <v>13.44</v>
      </c>
      <c r="R6779" s="1067"/>
      <c r="Z6779" s="21"/>
      <c r="AH6779"/>
    </row>
    <row r="6780" spans="1:34" ht="11.25" customHeight="1">
      <c r="A6780"/>
      <c r="B6780" s="1281" t="s">
        <v>22</v>
      </c>
      <c r="C6780" s="1282">
        <v>7309</v>
      </c>
      <c r="D6780" s="1341" t="str">
        <f t="shared" si="119"/>
        <v>NJ7309</v>
      </c>
      <c r="E6780" s="1514" t="s">
        <v>122</v>
      </c>
      <c r="F6780" s="1390">
        <v>950</v>
      </c>
      <c r="G6780" s="1283">
        <v>10.39</v>
      </c>
      <c r="H6780" s="1283"/>
      <c r="I6780" s="1283"/>
      <c r="J6780" s="1283"/>
      <c r="K6780" s="1283"/>
      <c r="L6780" s="1283"/>
      <c r="M6780" s="1283"/>
      <c r="N6780" s="1283"/>
      <c r="O6780" s="1283"/>
      <c r="P6780" s="1283">
        <v>10.39</v>
      </c>
      <c r="R6780" s="1067"/>
      <c r="Z6780" s="21"/>
      <c r="AH6780"/>
    </row>
    <row r="6781" spans="1:34" ht="11.25" customHeight="1">
      <c r="A6781"/>
      <c r="B6781" s="1281" t="s">
        <v>22</v>
      </c>
      <c r="C6781" s="1282">
        <v>7327</v>
      </c>
      <c r="D6781" s="1341" t="str">
        <f t="shared" si="119"/>
        <v>NJ7327</v>
      </c>
      <c r="E6781" s="1514" t="s">
        <v>122</v>
      </c>
      <c r="F6781" s="1390">
        <v>950</v>
      </c>
      <c r="G6781" s="1283">
        <v>14.52</v>
      </c>
      <c r="H6781" s="1283"/>
      <c r="I6781" s="1283"/>
      <c r="J6781" s="1283"/>
      <c r="K6781" s="1283"/>
      <c r="L6781" s="1283"/>
      <c r="M6781" s="1283"/>
      <c r="N6781" s="1283"/>
      <c r="O6781" s="1283"/>
      <c r="P6781" s="1283">
        <v>14.52</v>
      </c>
      <c r="R6781" s="1067"/>
      <c r="Z6781" s="21"/>
      <c r="AH6781"/>
    </row>
    <row r="6782" spans="1:34" ht="11.25" customHeight="1">
      <c r="A6782"/>
      <c r="B6782" s="1281" t="s">
        <v>22</v>
      </c>
      <c r="C6782" s="1282">
        <v>7334</v>
      </c>
      <c r="D6782" s="1341" t="str">
        <f t="shared" si="119"/>
        <v>NJ7334</v>
      </c>
      <c r="E6782" s="1514" t="s">
        <v>122</v>
      </c>
      <c r="F6782" s="1390">
        <v>160</v>
      </c>
      <c r="G6782" s="1283">
        <v>9.36</v>
      </c>
      <c r="H6782" s="1283"/>
      <c r="I6782" s="1283"/>
      <c r="J6782" s="1283"/>
      <c r="K6782" s="1283"/>
      <c r="L6782" s="1283"/>
      <c r="M6782" s="1283"/>
      <c r="N6782" s="1283"/>
      <c r="O6782" s="1283"/>
      <c r="P6782" s="1283">
        <v>9.36</v>
      </c>
      <c r="R6782" s="1067"/>
      <c r="Z6782" s="21"/>
      <c r="AH6782"/>
    </row>
    <row r="6783" spans="1:34" ht="11.25" customHeight="1">
      <c r="A6783"/>
      <c r="B6783" s="1281" t="s">
        <v>22</v>
      </c>
      <c r="C6783" s="1282">
        <v>7335</v>
      </c>
      <c r="D6783" s="1341" t="str">
        <f t="shared" si="119"/>
        <v>NJ7335</v>
      </c>
      <c r="E6783" s="1514" t="s">
        <v>122</v>
      </c>
      <c r="F6783" s="1390">
        <v>160</v>
      </c>
      <c r="G6783" s="1283">
        <v>10.4</v>
      </c>
      <c r="H6783" s="1283"/>
      <c r="I6783" s="1283"/>
      <c r="J6783" s="1283"/>
      <c r="K6783" s="1283"/>
      <c r="L6783" s="1283"/>
      <c r="M6783" s="1283"/>
      <c r="N6783" s="1283"/>
      <c r="O6783" s="1283"/>
      <c r="P6783" s="1283">
        <v>10.4</v>
      </c>
      <c r="R6783" s="1067"/>
      <c r="Z6783" s="21"/>
      <c r="AH6783"/>
    </row>
    <row r="6784" spans="1:34" ht="11.25" customHeight="1">
      <c r="A6784"/>
      <c r="B6784" s="1281" t="s">
        <v>22</v>
      </c>
      <c r="C6784" s="1282">
        <v>7350</v>
      </c>
      <c r="D6784" s="1341" t="str">
        <f t="shared" si="119"/>
        <v>NJ7350</v>
      </c>
      <c r="E6784" s="1514" t="s">
        <v>122</v>
      </c>
      <c r="F6784" s="1390">
        <v>950</v>
      </c>
      <c r="G6784" s="1283">
        <v>6.64</v>
      </c>
      <c r="H6784" s="1283"/>
      <c r="I6784" s="1283"/>
      <c r="J6784" s="1283"/>
      <c r="K6784" s="1283"/>
      <c r="L6784" s="1283"/>
      <c r="M6784" s="1283"/>
      <c r="N6784" s="1283"/>
      <c r="O6784" s="1283"/>
      <c r="P6784" s="1283">
        <v>6.64</v>
      </c>
      <c r="R6784" s="1067"/>
      <c r="Z6784" s="21"/>
      <c r="AH6784"/>
    </row>
    <row r="6785" spans="1:34" ht="11.25" customHeight="1">
      <c r="A6785"/>
      <c r="B6785" s="1281" t="s">
        <v>22</v>
      </c>
      <c r="C6785" s="1282">
        <v>7360</v>
      </c>
      <c r="D6785" s="1341" t="str">
        <f t="shared" si="119"/>
        <v>NJ7360</v>
      </c>
      <c r="E6785" s="1514" t="s">
        <v>122</v>
      </c>
      <c r="F6785" s="1390">
        <v>950</v>
      </c>
      <c r="G6785" s="1283">
        <v>5.53</v>
      </c>
      <c r="H6785" s="1283"/>
      <c r="I6785" s="1283"/>
      <c r="J6785" s="1283"/>
      <c r="K6785" s="1283"/>
      <c r="L6785" s="1283"/>
      <c r="M6785" s="1283"/>
      <c r="N6785" s="1283"/>
      <c r="O6785" s="1283"/>
      <c r="P6785" s="1283">
        <v>5.53</v>
      </c>
      <c r="R6785" s="1067"/>
      <c r="Z6785" s="21"/>
      <c r="AH6785"/>
    </row>
    <row r="6786" spans="1:34" ht="11.25" customHeight="1">
      <c r="A6786"/>
      <c r="B6786" s="1281" t="s">
        <v>22</v>
      </c>
      <c r="C6786" s="1282">
        <v>7369</v>
      </c>
      <c r="D6786" s="1341" t="str">
        <f t="shared" si="119"/>
        <v>NJ7369</v>
      </c>
      <c r="E6786" s="1514" t="s">
        <v>125</v>
      </c>
      <c r="F6786" s="1390">
        <v>950</v>
      </c>
      <c r="G6786" s="1283">
        <v>5.03</v>
      </c>
      <c r="H6786" s="1283"/>
      <c r="I6786" s="1283"/>
      <c r="J6786" s="1283"/>
      <c r="K6786" s="1283"/>
      <c r="L6786" s="1283"/>
      <c r="M6786" s="1283"/>
      <c r="N6786" s="1283"/>
      <c r="O6786" s="1283"/>
      <c r="P6786" s="1283">
        <v>5.03</v>
      </c>
      <c r="R6786" s="1067"/>
      <c r="Z6786" s="21"/>
      <c r="AH6786"/>
    </row>
    <row r="6787" spans="1:34" ht="11.25" customHeight="1">
      <c r="A6787"/>
      <c r="B6787" s="1281" t="s">
        <v>22</v>
      </c>
      <c r="C6787" s="1282">
        <v>7370</v>
      </c>
      <c r="D6787" s="1341" t="str">
        <f t="shared" si="119"/>
        <v>NJ7370</v>
      </c>
      <c r="E6787" s="1514" t="s">
        <v>124</v>
      </c>
      <c r="F6787" s="1390">
        <v>950</v>
      </c>
      <c r="G6787" s="1283">
        <v>12.63</v>
      </c>
      <c r="H6787" s="1283"/>
      <c r="I6787" s="1283"/>
      <c r="J6787" s="1283"/>
      <c r="K6787" s="1283"/>
      <c r="L6787" s="1283"/>
      <c r="M6787" s="1283"/>
      <c r="N6787" s="1283"/>
      <c r="O6787" s="1283"/>
      <c r="P6787" s="1283">
        <v>12.63</v>
      </c>
      <c r="R6787" s="1067"/>
      <c r="Z6787" s="21"/>
      <c r="AH6787"/>
    </row>
    <row r="6788" spans="1:34" ht="11.25" customHeight="1">
      <c r="A6788"/>
      <c r="B6788" s="1281" t="s">
        <v>22</v>
      </c>
      <c r="C6788" s="1282">
        <v>7380</v>
      </c>
      <c r="D6788" s="1341" t="str">
        <f t="shared" si="119"/>
        <v>NJ7380</v>
      </c>
      <c r="E6788" s="1514" t="s">
        <v>123</v>
      </c>
      <c r="F6788" s="1390">
        <v>950</v>
      </c>
      <c r="G6788" s="1283">
        <v>13.55</v>
      </c>
      <c r="H6788" s="1283"/>
      <c r="I6788" s="1283"/>
      <c r="J6788" s="1283"/>
      <c r="K6788" s="1283"/>
      <c r="L6788" s="1283"/>
      <c r="M6788" s="1283"/>
      <c r="N6788" s="1283"/>
      <c r="O6788" s="1283"/>
      <c r="P6788" s="1283">
        <v>13.55</v>
      </c>
      <c r="R6788" s="1067"/>
      <c r="Z6788" s="21"/>
      <c r="AH6788"/>
    </row>
    <row r="6789" spans="1:34" ht="11.25" customHeight="1">
      <c r="A6789"/>
      <c r="B6789" s="1281" t="s">
        <v>22</v>
      </c>
      <c r="C6789" s="1282">
        <v>7381</v>
      </c>
      <c r="D6789" s="1341" t="str">
        <f t="shared" si="119"/>
        <v>NJ7381</v>
      </c>
      <c r="E6789" s="1514" t="s">
        <v>123</v>
      </c>
      <c r="F6789" s="1390">
        <v>950</v>
      </c>
      <c r="G6789" s="1283">
        <v>9.77</v>
      </c>
      <c r="H6789" s="1283"/>
      <c r="I6789" s="1283"/>
      <c r="J6789" s="1283"/>
      <c r="K6789" s="1283"/>
      <c r="L6789" s="1283"/>
      <c r="M6789" s="1283"/>
      <c r="N6789" s="1283"/>
      <c r="O6789" s="1283"/>
      <c r="P6789" s="1283">
        <v>9.77</v>
      </c>
      <c r="R6789" s="1067"/>
      <c r="Z6789" s="21"/>
      <c r="AH6789"/>
    </row>
    <row r="6790" spans="1:34" ht="11.25" customHeight="1">
      <c r="A6790"/>
      <c r="B6790" s="1281" t="s">
        <v>22</v>
      </c>
      <c r="C6790" s="1282">
        <v>7382</v>
      </c>
      <c r="D6790" s="1341" t="str">
        <f t="shared" si="119"/>
        <v>NJ7382</v>
      </c>
      <c r="E6790" s="1514" t="s">
        <v>124</v>
      </c>
      <c r="F6790" s="1390">
        <v>950</v>
      </c>
      <c r="G6790" s="1283">
        <v>12.44</v>
      </c>
      <c r="H6790" s="1283"/>
      <c r="I6790" s="1283"/>
      <c r="J6790" s="1283"/>
      <c r="K6790" s="1283"/>
      <c r="L6790" s="1283"/>
      <c r="M6790" s="1283"/>
      <c r="N6790" s="1283"/>
      <c r="O6790" s="1283"/>
      <c r="P6790" s="1283">
        <v>12.44</v>
      </c>
      <c r="R6790" s="1067"/>
      <c r="Z6790" s="21"/>
      <c r="AH6790"/>
    </row>
    <row r="6791" spans="1:34" ht="11.25" customHeight="1">
      <c r="A6791"/>
      <c r="B6791" s="1281" t="s">
        <v>22</v>
      </c>
      <c r="C6791" s="1282">
        <v>7384</v>
      </c>
      <c r="D6791" s="1341" t="str">
        <f t="shared" si="119"/>
        <v>NJ7384</v>
      </c>
      <c r="E6791" s="1514" t="s">
        <v>124</v>
      </c>
      <c r="F6791" s="1390">
        <v>950</v>
      </c>
      <c r="G6791" s="1283">
        <v>8.07</v>
      </c>
      <c r="H6791" s="1283"/>
      <c r="I6791" s="1283"/>
      <c r="J6791" s="1283"/>
      <c r="K6791" s="1283"/>
      <c r="L6791" s="1283"/>
      <c r="M6791" s="1283"/>
      <c r="N6791" s="1283"/>
      <c r="O6791" s="1283"/>
      <c r="P6791" s="1283">
        <v>8.07</v>
      </c>
      <c r="R6791" s="1067"/>
      <c r="Z6791" s="21"/>
      <c r="AH6791"/>
    </row>
    <row r="6792" spans="1:34" ht="11.25" customHeight="1">
      <c r="A6792"/>
      <c r="B6792" s="1281" t="s">
        <v>22</v>
      </c>
      <c r="C6792" s="1282">
        <v>7390</v>
      </c>
      <c r="D6792" s="1341" t="str">
        <f t="shared" si="119"/>
        <v>NJ7390</v>
      </c>
      <c r="E6792" s="1514" t="s">
        <v>123</v>
      </c>
      <c r="F6792" s="1390">
        <v>950</v>
      </c>
      <c r="G6792" s="1283">
        <v>17.690000000000001</v>
      </c>
      <c r="H6792" s="1283"/>
      <c r="I6792" s="1283"/>
      <c r="J6792" s="1283"/>
      <c r="K6792" s="1283"/>
      <c r="L6792" s="1283"/>
      <c r="M6792" s="1283"/>
      <c r="N6792" s="1283"/>
      <c r="O6792" s="1283"/>
      <c r="P6792" s="1283">
        <v>17.690000000000001</v>
      </c>
      <c r="R6792" s="1067"/>
      <c r="Z6792" s="21"/>
      <c r="AH6792"/>
    </row>
    <row r="6793" spans="1:34" ht="11.25" customHeight="1">
      <c r="A6793"/>
      <c r="B6793" s="1281" t="s">
        <v>22</v>
      </c>
      <c r="C6793" s="1282">
        <v>7394</v>
      </c>
      <c r="D6793" s="1341" t="str">
        <f t="shared" si="119"/>
        <v>NJ7394</v>
      </c>
      <c r="E6793" s="1514" t="s">
        <v>122</v>
      </c>
      <c r="F6793" s="1390">
        <v>160</v>
      </c>
      <c r="G6793" s="1283">
        <v>4.3899999999999997</v>
      </c>
      <c r="H6793" s="1283"/>
      <c r="I6793" s="1283"/>
      <c r="J6793" s="1283"/>
      <c r="K6793" s="1283"/>
      <c r="L6793" s="1283"/>
      <c r="M6793" s="1283"/>
      <c r="N6793" s="1283"/>
      <c r="O6793" s="1283"/>
      <c r="P6793" s="1283">
        <v>4.3899999999999997</v>
      </c>
      <c r="R6793" s="1067"/>
      <c r="Z6793" s="21"/>
      <c r="AH6793"/>
    </row>
    <row r="6794" spans="1:34" ht="11.25" customHeight="1">
      <c r="A6794"/>
      <c r="B6794" s="1281" t="s">
        <v>22</v>
      </c>
      <c r="C6794" s="1282">
        <v>7395</v>
      </c>
      <c r="D6794" s="1341" t="str">
        <f t="shared" si="119"/>
        <v>NJ7395</v>
      </c>
      <c r="E6794" s="1514" t="s">
        <v>122</v>
      </c>
      <c r="F6794" s="1390">
        <v>160</v>
      </c>
      <c r="G6794" s="1283">
        <v>4.88</v>
      </c>
      <c r="H6794" s="1283"/>
      <c r="I6794" s="1283"/>
      <c r="J6794" s="1283"/>
      <c r="K6794" s="1283"/>
      <c r="L6794" s="1283"/>
      <c r="M6794" s="1283"/>
      <c r="N6794" s="1283"/>
      <c r="O6794" s="1283"/>
      <c r="P6794" s="1283">
        <v>4.88</v>
      </c>
      <c r="R6794" s="1067"/>
      <c r="Z6794" s="21"/>
      <c r="AH6794"/>
    </row>
    <row r="6795" spans="1:34" ht="11.25" customHeight="1">
      <c r="A6795"/>
      <c r="B6795" s="1281" t="s">
        <v>22</v>
      </c>
      <c r="C6795" s="1282">
        <v>7403</v>
      </c>
      <c r="D6795" s="1341" t="str">
        <f t="shared" si="119"/>
        <v>NJ7403</v>
      </c>
      <c r="E6795" s="1514" t="s">
        <v>122</v>
      </c>
      <c r="F6795" s="1390">
        <v>950</v>
      </c>
      <c r="G6795" s="1283">
        <v>7.28</v>
      </c>
      <c r="H6795" s="1283"/>
      <c r="I6795" s="1283"/>
      <c r="J6795" s="1283"/>
      <c r="K6795" s="1283"/>
      <c r="L6795" s="1283"/>
      <c r="M6795" s="1283"/>
      <c r="N6795" s="1283"/>
      <c r="O6795" s="1283"/>
      <c r="P6795" s="1283">
        <v>7.28</v>
      </c>
      <c r="R6795" s="1067"/>
      <c r="Z6795" s="21"/>
      <c r="AH6795"/>
    </row>
    <row r="6796" spans="1:34" ht="11.25" customHeight="1">
      <c r="A6796"/>
      <c r="B6796" s="1281" t="s">
        <v>22</v>
      </c>
      <c r="C6796" s="1282">
        <v>7405</v>
      </c>
      <c r="D6796" s="1341" t="str">
        <f t="shared" ref="D6796:D6859" si="120">B6796&amp;TEXT(C6796,"0000")</f>
        <v>NJ7405</v>
      </c>
      <c r="E6796" s="1514" t="s">
        <v>122</v>
      </c>
      <c r="F6796" s="1390">
        <v>572</v>
      </c>
      <c r="G6796" s="1283">
        <v>2.06</v>
      </c>
      <c r="H6796" s="1283"/>
      <c r="I6796" s="1283"/>
      <c r="J6796" s="1283"/>
      <c r="K6796" s="1283"/>
      <c r="L6796" s="1283"/>
      <c r="M6796" s="1283"/>
      <c r="N6796" s="1283"/>
      <c r="O6796" s="1283"/>
      <c r="P6796" s="1283">
        <v>2.06</v>
      </c>
      <c r="R6796" s="1067"/>
      <c r="Z6796" s="21"/>
      <c r="AH6796"/>
    </row>
    <row r="6797" spans="1:34" ht="11.25" customHeight="1">
      <c r="A6797"/>
      <c r="B6797" s="1281" t="s">
        <v>22</v>
      </c>
      <c r="C6797" s="1282">
        <v>7424</v>
      </c>
      <c r="D6797" s="1341" t="str">
        <f t="shared" si="120"/>
        <v>NJ7424</v>
      </c>
      <c r="E6797" s="1514" t="s">
        <v>122</v>
      </c>
      <c r="F6797" s="1390">
        <v>298</v>
      </c>
      <c r="G6797" s="1283">
        <v>0.69</v>
      </c>
      <c r="H6797" s="1283"/>
      <c r="I6797" s="1283"/>
      <c r="J6797" s="1283"/>
      <c r="K6797" s="1283"/>
      <c r="L6797" s="1283"/>
      <c r="M6797" s="1283"/>
      <c r="N6797" s="1283"/>
      <c r="O6797" s="1283"/>
      <c r="P6797" s="1283">
        <v>0.69</v>
      </c>
      <c r="R6797" s="1067"/>
      <c r="Z6797" s="21"/>
      <c r="AH6797"/>
    </row>
    <row r="6798" spans="1:34" ht="11.25" customHeight="1">
      <c r="A6798"/>
      <c r="B6798" s="1281" t="s">
        <v>22</v>
      </c>
      <c r="C6798" s="1282">
        <v>7425</v>
      </c>
      <c r="D6798" s="1341" t="str">
        <f t="shared" si="120"/>
        <v>NJ7425</v>
      </c>
      <c r="E6798" s="1514" t="s">
        <v>280</v>
      </c>
      <c r="F6798" s="1390">
        <v>702</v>
      </c>
      <c r="G6798" s="1283">
        <v>2.71</v>
      </c>
      <c r="H6798" s="1283"/>
      <c r="I6798" s="1283"/>
      <c r="J6798" s="1283"/>
      <c r="K6798" s="1283"/>
      <c r="L6798" s="1283"/>
      <c r="M6798" s="1283"/>
      <c r="N6798" s="1283"/>
      <c r="O6798" s="1283"/>
      <c r="P6798" s="1283">
        <v>2.71</v>
      </c>
      <c r="R6798" s="1067"/>
      <c r="Z6798" s="21"/>
      <c r="AH6798"/>
    </row>
    <row r="6799" spans="1:34" ht="11.25" customHeight="1">
      <c r="A6799"/>
      <c r="B6799" s="1281" t="s">
        <v>22</v>
      </c>
      <c r="C6799" s="1282">
        <v>7426</v>
      </c>
      <c r="D6799" s="1341" t="str">
        <f t="shared" si="120"/>
        <v>NJ7426</v>
      </c>
      <c r="E6799" s="1514" t="s">
        <v>122</v>
      </c>
      <c r="F6799" s="1390">
        <v>950</v>
      </c>
      <c r="G6799" s="1283">
        <v>11.35</v>
      </c>
      <c r="H6799" s="1283"/>
      <c r="I6799" s="1283"/>
      <c r="J6799" s="1283"/>
      <c r="K6799" s="1283"/>
      <c r="L6799" s="1283"/>
      <c r="M6799" s="1283"/>
      <c r="N6799" s="1283"/>
      <c r="O6799" s="1283"/>
      <c r="P6799" s="1283">
        <v>11.35</v>
      </c>
      <c r="R6799" s="1067"/>
      <c r="Z6799" s="21"/>
      <c r="AH6799"/>
    </row>
    <row r="6800" spans="1:34" ht="11.25" customHeight="1">
      <c r="A6800"/>
      <c r="B6800" s="1281" t="s">
        <v>22</v>
      </c>
      <c r="C6800" s="1282">
        <v>7427</v>
      </c>
      <c r="D6800" s="1341" t="str">
        <f t="shared" si="120"/>
        <v>NJ7427</v>
      </c>
      <c r="E6800" s="1514" t="s">
        <v>122</v>
      </c>
      <c r="F6800" s="1390">
        <v>950</v>
      </c>
      <c r="G6800" s="1283">
        <v>11.35</v>
      </c>
      <c r="H6800" s="1283"/>
      <c r="I6800" s="1283"/>
      <c r="J6800" s="1283"/>
      <c r="K6800" s="1283"/>
      <c r="L6800" s="1283"/>
      <c r="M6800" s="1283"/>
      <c r="N6800" s="1283"/>
      <c r="O6800" s="1283"/>
      <c r="P6800" s="1283">
        <v>11.35</v>
      </c>
      <c r="R6800" s="1067"/>
      <c r="Z6800" s="21"/>
      <c r="AH6800"/>
    </row>
    <row r="6801" spans="1:34" ht="11.25" customHeight="1">
      <c r="A6801"/>
      <c r="B6801" s="1281" t="s">
        <v>22</v>
      </c>
      <c r="C6801" s="1282">
        <v>7428</v>
      </c>
      <c r="D6801" s="1341" t="str">
        <f t="shared" si="120"/>
        <v>NJ7428</v>
      </c>
      <c r="E6801" s="1514" t="s">
        <v>122</v>
      </c>
      <c r="F6801" s="1390">
        <v>950</v>
      </c>
      <c r="G6801" s="1283">
        <v>5.13</v>
      </c>
      <c r="H6801" s="1283"/>
      <c r="I6801" s="1283"/>
      <c r="J6801" s="1283"/>
      <c r="K6801" s="1283"/>
      <c r="L6801" s="1283"/>
      <c r="M6801" s="1283"/>
      <c r="N6801" s="1283"/>
      <c r="O6801" s="1283"/>
      <c r="P6801" s="1283">
        <v>5.13</v>
      </c>
      <c r="R6801" s="1067"/>
      <c r="Z6801" s="21"/>
      <c r="AH6801"/>
    </row>
    <row r="6802" spans="1:34" ht="11.25" customHeight="1">
      <c r="A6802"/>
      <c r="B6802" s="1281" t="s">
        <v>22</v>
      </c>
      <c r="C6802" s="1282">
        <v>7431</v>
      </c>
      <c r="D6802" s="1341" t="str">
        <f t="shared" si="120"/>
        <v>NJ7431</v>
      </c>
      <c r="E6802" s="1514" t="s">
        <v>122</v>
      </c>
      <c r="F6802" s="1390">
        <v>516</v>
      </c>
      <c r="G6802" s="1283">
        <v>1.78</v>
      </c>
      <c r="H6802" s="1283"/>
      <c r="I6802" s="1283"/>
      <c r="J6802" s="1283"/>
      <c r="K6802" s="1283"/>
      <c r="L6802" s="1283"/>
      <c r="M6802" s="1283"/>
      <c r="N6802" s="1283"/>
      <c r="O6802" s="1283"/>
      <c r="P6802" s="1283">
        <v>1.78</v>
      </c>
      <c r="R6802" s="1067"/>
      <c r="Z6802" s="21"/>
      <c r="AH6802"/>
    </row>
    <row r="6803" spans="1:34" ht="11.25" customHeight="1">
      <c r="A6803"/>
      <c r="B6803" s="1281" t="s">
        <v>22</v>
      </c>
      <c r="C6803" s="1282">
        <v>7435</v>
      </c>
      <c r="D6803" s="1341" t="str">
        <f t="shared" si="120"/>
        <v>NJ7435</v>
      </c>
      <c r="E6803" s="1514" t="s">
        <v>122</v>
      </c>
      <c r="F6803" s="1390">
        <v>950</v>
      </c>
      <c r="G6803" s="1283">
        <v>5.13</v>
      </c>
      <c r="H6803" s="1283"/>
      <c r="I6803" s="1283"/>
      <c r="J6803" s="1283"/>
      <c r="K6803" s="1283"/>
      <c r="L6803" s="1283"/>
      <c r="M6803" s="1283"/>
      <c r="N6803" s="1283"/>
      <c r="O6803" s="1283"/>
      <c r="P6803" s="1283">
        <v>5.13</v>
      </c>
      <c r="R6803" s="1067"/>
      <c r="Z6803" s="21"/>
      <c r="AH6803"/>
    </row>
    <row r="6804" spans="1:34" ht="11.25" customHeight="1">
      <c r="A6804"/>
      <c r="B6804" s="1281" t="s">
        <v>22</v>
      </c>
      <c r="C6804" s="1282">
        <v>7502</v>
      </c>
      <c r="D6804" s="1341" t="str">
        <f t="shared" si="120"/>
        <v>NJ7502</v>
      </c>
      <c r="E6804" s="1514" t="s">
        <v>122</v>
      </c>
      <c r="F6804" s="1390">
        <v>950</v>
      </c>
      <c r="G6804" s="1283">
        <v>5.55</v>
      </c>
      <c r="H6804" s="1283"/>
      <c r="I6804" s="1283"/>
      <c r="J6804" s="1283"/>
      <c r="K6804" s="1283"/>
      <c r="L6804" s="1283"/>
      <c r="M6804" s="1283"/>
      <c r="N6804" s="1283"/>
      <c r="O6804" s="1283"/>
      <c r="P6804" s="1283">
        <v>5.55</v>
      </c>
      <c r="R6804" s="1067"/>
      <c r="Z6804" s="21"/>
      <c r="AH6804"/>
    </row>
    <row r="6805" spans="1:34" ht="11.25" customHeight="1">
      <c r="A6805"/>
      <c r="B6805" s="1281" t="s">
        <v>22</v>
      </c>
      <c r="C6805" s="1282">
        <v>7515</v>
      </c>
      <c r="D6805" s="1341" t="str">
        <f t="shared" si="120"/>
        <v>NJ7515</v>
      </c>
      <c r="E6805" s="1514" t="s">
        <v>122</v>
      </c>
      <c r="F6805" s="1390">
        <v>484</v>
      </c>
      <c r="G6805" s="1283">
        <v>1.62</v>
      </c>
      <c r="H6805" s="1283"/>
      <c r="I6805" s="1283"/>
      <c r="J6805" s="1283"/>
      <c r="K6805" s="1283"/>
      <c r="L6805" s="1283"/>
      <c r="M6805" s="1283"/>
      <c r="N6805" s="1283"/>
      <c r="O6805" s="1283"/>
      <c r="P6805" s="1283">
        <v>1.62</v>
      </c>
      <c r="R6805" s="1067"/>
      <c r="Z6805" s="21"/>
      <c r="AH6805"/>
    </row>
    <row r="6806" spans="1:34" ht="11.25" customHeight="1">
      <c r="A6806"/>
      <c r="B6806" s="1281" t="s">
        <v>22</v>
      </c>
      <c r="C6806" s="1282">
        <v>7520</v>
      </c>
      <c r="D6806" s="1341" t="str">
        <f t="shared" si="120"/>
        <v>NJ7520</v>
      </c>
      <c r="E6806" s="1514" t="s">
        <v>125</v>
      </c>
      <c r="F6806" s="1390">
        <v>950</v>
      </c>
      <c r="G6806" s="1283">
        <v>5.85</v>
      </c>
      <c r="H6806" s="1283"/>
      <c r="I6806" s="1283"/>
      <c r="J6806" s="1283"/>
      <c r="K6806" s="1283"/>
      <c r="L6806" s="1283"/>
      <c r="M6806" s="1283"/>
      <c r="N6806" s="1283"/>
      <c r="O6806" s="1283"/>
      <c r="P6806" s="1283">
        <v>5.85</v>
      </c>
      <c r="R6806" s="1067"/>
      <c r="Z6806" s="21"/>
      <c r="AH6806"/>
    </row>
    <row r="6807" spans="1:34" ht="11.25" customHeight="1">
      <c r="A6807"/>
      <c r="B6807" s="1281" t="s">
        <v>22</v>
      </c>
      <c r="C6807" s="1282">
        <v>7536</v>
      </c>
      <c r="D6807" s="1341" t="str">
        <f t="shared" si="120"/>
        <v>NJ7536</v>
      </c>
      <c r="E6807" s="1514" t="s">
        <v>125</v>
      </c>
      <c r="F6807" s="1390">
        <v>950</v>
      </c>
      <c r="G6807" s="1283">
        <v>9.06</v>
      </c>
      <c r="H6807" s="1283"/>
      <c r="I6807" s="1283"/>
      <c r="J6807" s="1283"/>
      <c r="K6807" s="1283"/>
      <c r="L6807" s="1283"/>
      <c r="M6807" s="1283"/>
      <c r="N6807" s="1283"/>
      <c r="O6807" s="1283"/>
      <c r="P6807" s="1283">
        <v>9.06</v>
      </c>
      <c r="R6807" s="1067"/>
      <c r="Z6807" s="21"/>
      <c r="AH6807"/>
    </row>
    <row r="6808" spans="1:34" ht="11.25" customHeight="1">
      <c r="A6808"/>
      <c r="B6808" s="1281" t="s">
        <v>22</v>
      </c>
      <c r="C6808" s="1282">
        <v>7538</v>
      </c>
      <c r="D6808" s="1341" t="str">
        <f t="shared" si="120"/>
        <v>NJ7538</v>
      </c>
      <c r="E6808" s="1514" t="s">
        <v>122</v>
      </c>
      <c r="F6808" s="1390">
        <v>950</v>
      </c>
      <c r="G6808" s="1283">
        <v>6.07</v>
      </c>
      <c r="H6808" s="1283"/>
      <c r="I6808" s="1283"/>
      <c r="J6808" s="1283"/>
      <c r="K6808" s="1283"/>
      <c r="L6808" s="1283"/>
      <c r="M6808" s="1283"/>
      <c r="N6808" s="1283"/>
      <c r="O6808" s="1283"/>
      <c r="P6808" s="1283">
        <v>6.07</v>
      </c>
      <c r="R6808" s="1067"/>
      <c r="Z6808" s="21"/>
      <c r="AH6808"/>
    </row>
    <row r="6809" spans="1:34" ht="11.25" customHeight="1">
      <c r="A6809"/>
      <c r="B6809" s="1281" t="s">
        <v>22</v>
      </c>
      <c r="C6809" s="1282">
        <v>7539</v>
      </c>
      <c r="D6809" s="1341" t="str">
        <f t="shared" si="120"/>
        <v>NJ7539</v>
      </c>
      <c r="E6809" s="1514" t="s">
        <v>122</v>
      </c>
      <c r="F6809" s="1390">
        <v>572</v>
      </c>
      <c r="G6809" s="1283">
        <v>2.06</v>
      </c>
      <c r="H6809" s="1283"/>
      <c r="I6809" s="1283"/>
      <c r="J6809" s="1283"/>
      <c r="K6809" s="1283"/>
      <c r="L6809" s="1283"/>
      <c r="M6809" s="1283"/>
      <c r="N6809" s="1283"/>
      <c r="O6809" s="1283"/>
      <c r="P6809" s="1283">
        <v>2.06</v>
      </c>
      <c r="R6809" s="1067"/>
      <c r="Z6809" s="21"/>
      <c r="AH6809"/>
    </row>
    <row r="6810" spans="1:34" ht="11.25" customHeight="1">
      <c r="A6810"/>
      <c r="B6810" s="1281" t="s">
        <v>22</v>
      </c>
      <c r="C6810" s="1282">
        <v>7540</v>
      </c>
      <c r="D6810" s="1341" t="str">
        <f t="shared" si="120"/>
        <v>NJ7540</v>
      </c>
      <c r="E6810" s="1514" t="s">
        <v>122</v>
      </c>
      <c r="F6810" s="1390">
        <v>686</v>
      </c>
      <c r="G6810" s="1283">
        <v>2.63</v>
      </c>
      <c r="H6810" s="1283"/>
      <c r="I6810" s="1283"/>
      <c r="J6810" s="1283"/>
      <c r="K6810" s="1283"/>
      <c r="L6810" s="1283"/>
      <c r="M6810" s="1283"/>
      <c r="N6810" s="1283"/>
      <c r="O6810" s="1283"/>
      <c r="P6810" s="1283">
        <v>2.63</v>
      </c>
      <c r="R6810" s="1067"/>
      <c r="Z6810" s="21"/>
      <c r="AH6810"/>
    </row>
    <row r="6811" spans="1:34" ht="11.25" customHeight="1">
      <c r="A6811"/>
      <c r="B6811" s="1281" t="s">
        <v>22</v>
      </c>
      <c r="C6811" s="1282">
        <v>7580</v>
      </c>
      <c r="D6811" s="1341" t="str">
        <f t="shared" si="120"/>
        <v>NJ7580</v>
      </c>
      <c r="E6811" s="1514" t="s">
        <v>122</v>
      </c>
      <c r="F6811" s="1390">
        <v>950</v>
      </c>
      <c r="G6811" s="1283">
        <v>7.22</v>
      </c>
      <c r="H6811" s="1283"/>
      <c r="I6811" s="1283"/>
      <c r="J6811" s="1283"/>
      <c r="K6811" s="1283"/>
      <c r="L6811" s="1283"/>
      <c r="M6811" s="1283"/>
      <c r="N6811" s="1283"/>
      <c r="O6811" s="1283"/>
      <c r="P6811" s="1283">
        <v>7.22</v>
      </c>
      <c r="R6811" s="1067"/>
      <c r="Z6811" s="21"/>
      <c r="AH6811"/>
    </row>
    <row r="6812" spans="1:34" ht="11.25" customHeight="1">
      <c r="A6812"/>
      <c r="B6812" s="1281" t="s">
        <v>22</v>
      </c>
      <c r="C6812" s="1282">
        <v>7590</v>
      </c>
      <c r="D6812" s="1341" t="str">
        <f t="shared" si="120"/>
        <v>NJ7590</v>
      </c>
      <c r="E6812" s="1514" t="s">
        <v>124</v>
      </c>
      <c r="F6812" s="1390">
        <v>950</v>
      </c>
      <c r="G6812" s="1283">
        <v>10.08</v>
      </c>
      <c r="H6812" s="1283"/>
      <c r="I6812" s="1283"/>
      <c r="J6812" s="1283"/>
      <c r="K6812" s="1283"/>
      <c r="L6812" s="1283"/>
      <c r="M6812" s="1283"/>
      <c r="N6812" s="1283"/>
      <c r="O6812" s="1283"/>
      <c r="P6812" s="1283">
        <v>10.08</v>
      </c>
      <c r="R6812" s="1067"/>
      <c r="Z6812" s="21"/>
      <c r="AH6812"/>
    </row>
    <row r="6813" spans="1:34" ht="11.25" customHeight="1">
      <c r="A6813"/>
      <c r="B6813" s="1281" t="s">
        <v>22</v>
      </c>
      <c r="C6813" s="1282">
        <v>7600</v>
      </c>
      <c r="D6813" s="1341" t="str">
        <f t="shared" si="120"/>
        <v>NJ7600</v>
      </c>
      <c r="E6813" s="1514" t="s">
        <v>123</v>
      </c>
      <c r="F6813" s="1390">
        <v>950</v>
      </c>
      <c r="G6813" s="1283">
        <v>9.0299999999999994</v>
      </c>
      <c r="H6813" s="1283"/>
      <c r="I6813" s="1283"/>
      <c r="J6813" s="1283"/>
      <c r="K6813" s="1283"/>
      <c r="L6813" s="1283"/>
      <c r="M6813" s="1283"/>
      <c r="N6813" s="1283"/>
      <c r="O6813" s="1283"/>
      <c r="P6813" s="1283">
        <v>9.0299999999999994</v>
      </c>
      <c r="R6813" s="1067"/>
      <c r="Z6813" s="21"/>
      <c r="AH6813"/>
    </row>
    <row r="6814" spans="1:34" ht="11.25" customHeight="1">
      <c r="A6814"/>
      <c r="B6814" s="1281" t="s">
        <v>22</v>
      </c>
      <c r="C6814" s="1282">
        <v>7601</v>
      </c>
      <c r="D6814" s="1341" t="str">
        <f t="shared" si="120"/>
        <v>NJ7601</v>
      </c>
      <c r="E6814" s="1514" t="s">
        <v>121</v>
      </c>
      <c r="F6814" s="1390">
        <v>950</v>
      </c>
      <c r="G6814" s="1283">
        <v>10.14</v>
      </c>
      <c r="H6814" s="1283"/>
      <c r="I6814" s="1283"/>
      <c r="J6814" s="1283"/>
      <c r="K6814" s="1283"/>
      <c r="L6814" s="1283"/>
      <c r="M6814" s="1283"/>
      <c r="N6814" s="1283"/>
      <c r="O6814" s="1283"/>
      <c r="P6814" s="1283">
        <v>10.14</v>
      </c>
      <c r="R6814" s="1067"/>
      <c r="Z6814" s="21"/>
      <c r="AH6814"/>
    </row>
    <row r="6815" spans="1:34" ht="11.25" customHeight="1">
      <c r="A6815"/>
      <c r="B6815" s="1281" t="s">
        <v>22</v>
      </c>
      <c r="C6815" s="1282">
        <v>7605</v>
      </c>
      <c r="D6815" s="1341" t="str">
        <f t="shared" si="120"/>
        <v>NJ7605</v>
      </c>
      <c r="E6815" s="1514" t="s">
        <v>121</v>
      </c>
      <c r="F6815" s="1390">
        <v>808</v>
      </c>
      <c r="G6815" s="1283">
        <v>3.24</v>
      </c>
      <c r="H6815" s="1283"/>
      <c r="I6815" s="1283"/>
      <c r="J6815" s="1283"/>
      <c r="K6815" s="1283"/>
      <c r="L6815" s="1283"/>
      <c r="M6815" s="1283"/>
      <c r="N6815" s="1283"/>
      <c r="O6815" s="1283"/>
      <c r="P6815" s="1283">
        <v>3.24</v>
      </c>
      <c r="R6815" s="1067"/>
      <c r="Z6815" s="21"/>
      <c r="AH6815"/>
    </row>
    <row r="6816" spans="1:34" ht="11.25" customHeight="1">
      <c r="A6816"/>
      <c r="B6816" s="1281" t="s">
        <v>22</v>
      </c>
      <c r="C6816" s="1282">
        <v>7610</v>
      </c>
      <c r="D6816" s="1341" t="str">
        <f t="shared" si="120"/>
        <v>NJ7610</v>
      </c>
      <c r="E6816" s="1514" t="s">
        <v>122</v>
      </c>
      <c r="F6816" s="1390">
        <v>252</v>
      </c>
      <c r="G6816" s="1283">
        <v>0.46</v>
      </c>
      <c r="H6816" s="1283"/>
      <c r="I6816" s="1283"/>
      <c r="J6816" s="1283"/>
      <c r="K6816" s="1283"/>
      <c r="L6816" s="1283"/>
      <c r="M6816" s="1283"/>
      <c r="N6816" s="1283"/>
      <c r="O6816" s="1283"/>
      <c r="P6816" s="1283">
        <v>0.46</v>
      </c>
      <c r="R6816" s="1067"/>
      <c r="Z6816" s="21"/>
      <c r="AH6816"/>
    </row>
    <row r="6817" spans="1:34" ht="11.25" customHeight="1">
      <c r="A6817"/>
      <c r="B6817" s="1281" t="s">
        <v>22</v>
      </c>
      <c r="C6817" s="1282">
        <v>7710</v>
      </c>
      <c r="D6817" s="1341" t="str">
        <f t="shared" si="120"/>
        <v>NJ7710</v>
      </c>
      <c r="E6817" s="1514" t="s">
        <v>122</v>
      </c>
      <c r="F6817" s="1390">
        <v>950</v>
      </c>
      <c r="G6817" s="1283">
        <v>6.47</v>
      </c>
      <c r="H6817" s="1283"/>
      <c r="I6817" s="1283"/>
      <c r="J6817" s="1283"/>
      <c r="K6817" s="1283"/>
      <c r="L6817" s="1283"/>
      <c r="M6817" s="1283"/>
      <c r="N6817" s="1283"/>
      <c r="O6817" s="1283"/>
      <c r="P6817" s="1283">
        <v>6.47</v>
      </c>
      <c r="R6817" s="1067"/>
      <c r="Z6817" s="21"/>
      <c r="AH6817"/>
    </row>
    <row r="6818" spans="1:34" ht="11.25" customHeight="1">
      <c r="A6818"/>
      <c r="B6818" s="1281" t="s">
        <v>22</v>
      </c>
      <c r="C6818" s="1282">
        <v>7711</v>
      </c>
      <c r="D6818" s="1341" t="str">
        <f t="shared" si="120"/>
        <v>NJ7711</v>
      </c>
      <c r="E6818" s="1514" t="s">
        <v>122</v>
      </c>
      <c r="F6818" s="1390">
        <v>950</v>
      </c>
      <c r="G6818" s="1283">
        <v>41.03</v>
      </c>
      <c r="H6818" s="1283"/>
      <c r="I6818" s="1283"/>
      <c r="J6818" s="1283"/>
      <c r="K6818" s="1283"/>
      <c r="L6818" s="1283"/>
      <c r="M6818" s="1283"/>
      <c r="N6818" s="1283"/>
      <c r="O6818" s="1283"/>
      <c r="P6818" s="1283">
        <v>41.03</v>
      </c>
      <c r="R6818" s="1067"/>
      <c r="Z6818" s="21"/>
      <c r="AH6818"/>
    </row>
    <row r="6819" spans="1:34" ht="11.25" customHeight="1">
      <c r="A6819"/>
      <c r="B6819" s="1281" t="s">
        <v>22</v>
      </c>
      <c r="C6819" s="1282">
        <v>7712</v>
      </c>
      <c r="D6819" s="1341" t="str">
        <f t="shared" si="120"/>
        <v>NJ7712</v>
      </c>
      <c r="E6819" s="1514" t="s">
        <v>122</v>
      </c>
      <c r="F6819" s="1390">
        <v>950</v>
      </c>
      <c r="G6819" s="1283">
        <v>22.09</v>
      </c>
      <c r="H6819" s="1283"/>
      <c r="I6819" s="1283"/>
      <c r="J6819" s="1283"/>
      <c r="K6819" s="1283"/>
      <c r="L6819" s="1283"/>
      <c r="M6819" s="1283"/>
      <c r="N6819" s="1283"/>
      <c r="O6819" s="1283"/>
      <c r="P6819" s="1283">
        <v>22.09</v>
      </c>
      <c r="R6819" s="1067"/>
      <c r="Z6819" s="21"/>
      <c r="AH6819"/>
    </row>
    <row r="6820" spans="1:34" ht="11.25" customHeight="1">
      <c r="A6820"/>
      <c r="B6820" s="1281" t="s">
        <v>22</v>
      </c>
      <c r="C6820" s="1282">
        <v>7714</v>
      </c>
      <c r="D6820" s="1341" t="str">
        <f t="shared" si="120"/>
        <v>NJ7714</v>
      </c>
      <c r="E6820" s="1514" t="s">
        <v>122</v>
      </c>
      <c r="F6820" s="1390">
        <v>950</v>
      </c>
      <c r="G6820" s="1283">
        <v>9.51</v>
      </c>
      <c r="H6820" s="1283"/>
      <c r="I6820" s="1283"/>
      <c r="J6820" s="1283"/>
      <c r="K6820" s="1283"/>
      <c r="L6820" s="1283"/>
      <c r="M6820" s="1283"/>
      <c r="N6820" s="1283"/>
      <c r="O6820" s="1283"/>
      <c r="P6820" s="1283">
        <v>9.51</v>
      </c>
      <c r="R6820" s="1067"/>
      <c r="Z6820" s="21"/>
      <c r="AH6820"/>
    </row>
    <row r="6821" spans="1:34" ht="11.25" customHeight="1">
      <c r="A6821"/>
      <c r="B6821" s="1281" t="s">
        <v>22</v>
      </c>
      <c r="C6821" s="1282">
        <v>7715</v>
      </c>
      <c r="D6821" s="1341" t="str">
        <f t="shared" si="120"/>
        <v>NJ7715</v>
      </c>
      <c r="E6821" s="1514" t="s">
        <v>122</v>
      </c>
      <c r="F6821" s="1390">
        <v>950</v>
      </c>
      <c r="G6821" s="1283">
        <v>26.28</v>
      </c>
      <c r="H6821" s="1283"/>
      <c r="I6821" s="1283"/>
      <c r="J6821" s="1283"/>
      <c r="K6821" s="1283"/>
      <c r="L6821" s="1283"/>
      <c r="M6821" s="1283"/>
      <c r="N6821" s="1283"/>
      <c r="O6821" s="1283"/>
      <c r="P6821" s="1283">
        <v>26.28</v>
      </c>
      <c r="R6821" s="1067"/>
      <c r="Z6821" s="21"/>
      <c r="AH6821"/>
    </row>
    <row r="6822" spans="1:34" ht="11.25" customHeight="1">
      <c r="A6822"/>
      <c r="B6822" s="1281" t="s">
        <v>22</v>
      </c>
      <c r="C6822" s="1282">
        <v>7720</v>
      </c>
      <c r="D6822" s="1341" t="str">
        <f t="shared" si="120"/>
        <v>NJ7720</v>
      </c>
      <c r="E6822" s="1514" t="s">
        <v>123</v>
      </c>
      <c r="F6822" s="1390">
        <v>950</v>
      </c>
      <c r="G6822" s="1283">
        <v>4.3499999999999996</v>
      </c>
      <c r="H6822" s="1283"/>
      <c r="I6822" s="1283"/>
      <c r="J6822" s="1283"/>
      <c r="K6822" s="1283"/>
      <c r="L6822" s="1283"/>
      <c r="M6822" s="1283"/>
      <c r="N6822" s="1283"/>
      <c r="O6822" s="1283"/>
      <c r="P6822" s="1283">
        <v>4.3499999999999996</v>
      </c>
      <c r="R6822" s="1067"/>
      <c r="Z6822" s="21"/>
      <c r="AH6822"/>
    </row>
    <row r="6823" spans="1:34" ht="11.25" customHeight="1">
      <c r="A6823"/>
      <c r="B6823" s="1281" t="s">
        <v>22</v>
      </c>
      <c r="C6823" s="1282">
        <v>7723</v>
      </c>
      <c r="D6823" s="1341" t="str">
        <f t="shared" si="120"/>
        <v>NJ7723</v>
      </c>
      <c r="E6823" s="1514" t="s">
        <v>123</v>
      </c>
      <c r="F6823" s="1390">
        <v>878</v>
      </c>
      <c r="G6823" s="1283">
        <v>3.59</v>
      </c>
      <c r="H6823" s="1283"/>
      <c r="I6823" s="1283"/>
      <c r="J6823" s="1283"/>
      <c r="K6823" s="1283"/>
      <c r="L6823" s="1283"/>
      <c r="M6823" s="1283"/>
      <c r="N6823" s="1283"/>
      <c r="O6823" s="1283"/>
      <c r="P6823" s="1283">
        <v>3.59</v>
      </c>
      <c r="R6823" s="1067"/>
      <c r="Z6823" s="21"/>
      <c r="AH6823"/>
    </row>
    <row r="6824" spans="1:34" ht="11.25" customHeight="1">
      <c r="A6824"/>
      <c r="B6824" s="1281" t="s">
        <v>22</v>
      </c>
      <c r="C6824" s="1282">
        <v>7728</v>
      </c>
      <c r="D6824" s="1341" t="str">
        <f t="shared" si="120"/>
        <v>NJ7728</v>
      </c>
      <c r="E6824" s="1514" t="s">
        <v>122</v>
      </c>
      <c r="F6824" s="1390">
        <v>950</v>
      </c>
      <c r="G6824" s="1283">
        <v>4.3499999999999996</v>
      </c>
      <c r="H6824" s="1283"/>
      <c r="I6824" s="1283"/>
      <c r="J6824" s="1283"/>
      <c r="K6824" s="1283"/>
      <c r="L6824" s="1283"/>
      <c r="M6824" s="1283"/>
      <c r="N6824" s="1283"/>
      <c r="O6824" s="1283"/>
      <c r="P6824" s="1283">
        <v>4.3499999999999996</v>
      </c>
      <c r="R6824" s="1067"/>
      <c r="Z6824" s="21"/>
      <c r="AH6824"/>
    </row>
    <row r="6825" spans="1:34" ht="11.25" customHeight="1">
      <c r="A6825"/>
      <c r="B6825" s="1281" t="s">
        <v>22</v>
      </c>
      <c r="C6825" s="1282">
        <v>7855</v>
      </c>
      <c r="D6825" s="1341" t="str">
        <f t="shared" si="120"/>
        <v>NJ7855</v>
      </c>
      <c r="E6825" s="1514" t="s">
        <v>122</v>
      </c>
      <c r="F6825" s="1390">
        <v>950</v>
      </c>
      <c r="G6825" s="1283">
        <v>7.82</v>
      </c>
      <c r="H6825" s="1283"/>
      <c r="I6825" s="1283"/>
      <c r="J6825" s="1283"/>
      <c r="K6825" s="1283"/>
      <c r="L6825" s="1283"/>
      <c r="M6825" s="1283"/>
      <c r="N6825" s="1283"/>
      <c r="O6825" s="1283"/>
      <c r="P6825" s="1283">
        <v>7.82</v>
      </c>
      <c r="R6825" s="1067"/>
      <c r="Z6825" s="21"/>
      <c r="AH6825"/>
    </row>
    <row r="6826" spans="1:34" ht="11.25" customHeight="1">
      <c r="A6826"/>
      <c r="B6826" s="1281" t="s">
        <v>22</v>
      </c>
      <c r="C6826" s="1282">
        <v>8001</v>
      </c>
      <c r="D6826" s="1341" t="str">
        <f t="shared" si="120"/>
        <v>NJ8001</v>
      </c>
      <c r="E6826" s="1514" t="s">
        <v>121</v>
      </c>
      <c r="F6826" s="1390">
        <v>950</v>
      </c>
      <c r="G6826" s="1283">
        <v>4.3</v>
      </c>
      <c r="H6826" s="1283"/>
      <c r="I6826" s="1283"/>
      <c r="J6826" s="1283"/>
      <c r="K6826" s="1283"/>
      <c r="L6826" s="1283"/>
      <c r="M6826" s="1283"/>
      <c r="N6826" s="1283"/>
      <c r="O6826" s="1283"/>
      <c r="P6826" s="1283">
        <v>4.3</v>
      </c>
      <c r="R6826" s="1067"/>
      <c r="Z6826" s="21"/>
      <c r="AH6826"/>
    </row>
    <row r="6827" spans="1:34" ht="11.25" customHeight="1">
      <c r="A6827"/>
      <c r="B6827" s="1281" t="s">
        <v>22</v>
      </c>
      <c r="C6827" s="1282">
        <v>8006</v>
      </c>
      <c r="D6827" s="1341" t="str">
        <f t="shared" si="120"/>
        <v>NJ8006</v>
      </c>
      <c r="E6827" s="1514" t="s">
        <v>121</v>
      </c>
      <c r="F6827" s="1390">
        <v>740</v>
      </c>
      <c r="G6827" s="1283">
        <v>2.9</v>
      </c>
      <c r="H6827" s="1283"/>
      <c r="I6827" s="1283"/>
      <c r="J6827" s="1283"/>
      <c r="K6827" s="1283"/>
      <c r="L6827" s="1283"/>
      <c r="M6827" s="1283"/>
      <c r="N6827" s="1283"/>
      <c r="O6827" s="1283"/>
      <c r="P6827" s="1283">
        <v>2.9</v>
      </c>
      <c r="R6827" s="1067"/>
      <c r="Z6827" s="21"/>
      <c r="AH6827"/>
    </row>
    <row r="6828" spans="1:34" ht="11.25" customHeight="1">
      <c r="A6828"/>
      <c r="B6828" s="1281" t="s">
        <v>22</v>
      </c>
      <c r="C6828" s="1282">
        <v>8008</v>
      </c>
      <c r="D6828" s="1341" t="str">
        <f t="shared" si="120"/>
        <v>NJ8008</v>
      </c>
      <c r="E6828" s="1514" t="s">
        <v>121</v>
      </c>
      <c r="F6828" s="1390">
        <v>684</v>
      </c>
      <c r="G6828" s="1283">
        <v>2.62</v>
      </c>
      <c r="H6828" s="1283"/>
      <c r="I6828" s="1283"/>
      <c r="J6828" s="1283"/>
      <c r="K6828" s="1283"/>
      <c r="L6828" s="1283"/>
      <c r="M6828" s="1283"/>
      <c r="N6828" s="1283"/>
      <c r="O6828" s="1283"/>
      <c r="P6828" s="1283">
        <v>2.62</v>
      </c>
      <c r="R6828" s="1067"/>
      <c r="Z6828" s="21"/>
      <c r="AH6828"/>
    </row>
    <row r="6829" spans="1:34" ht="11.25" customHeight="1">
      <c r="A6829"/>
      <c r="B6829" s="1281" t="s">
        <v>22</v>
      </c>
      <c r="C6829" s="1282">
        <v>8010</v>
      </c>
      <c r="D6829" s="1341" t="str">
        <f t="shared" si="120"/>
        <v>NJ8010</v>
      </c>
      <c r="E6829" s="1514" t="s">
        <v>121</v>
      </c>
      <c r="F6829" s="1390">
        <v>950</v>
      </c>
      <c r="G6829" s="1283">
        <v>4.76</v>
      </c>
      <c r="H6829" s="1283"/>
      <c r="I6829" s="1283"/>
      <c r="J6829" s="1283"/>
      <c r="K6829" s="1283"/>
      <c r="L6829" s="1283"/>
      <c r="M6829" s="1283"/>
      <c r="N6829" s="1283"/>
      <c r="O6829" s="1283"/>
      <c r="P6829" s="1283">
        <v>4.76</v>
      </c>
      <c r="R6829" s="1067"/>
      <c r="Z6829" s="21"/>
      <c r="AH6829"/>
    </row>
    <row r="6830" spans="1:34" ht="11.25" customHeight="1">
      <c r="A6830"/>
      <c r="B6830" s="1281" t="s">
        <v>22</v>
      </c>
      <c r="C6830" s="1282">
        <v>8013</v>
      </c>
      <c r="D6830" s="1341" t="str">
        <f t="shared" si="120"/>
        <v>NJ8013</v>
      </c>
      <c r="E6830" s="1514" t="s">
        <v>121</v>
      </c>
      <c r="F6830" s="1390">
        <v>338</v>
      </c>
      <c r="G6830" s="1283">
        <v>0.89</v>
      </c>
      <c r="H6830" s="1283"/>
      <c r="I6830" s="1283"/>
      <c r="J6830" s="1283"/>
      <c r="K6830" s="1283"/>
      <c r="L6830" s="1283"/>
      <c r="M6830" s="1283"/>
      <c r="N6830" s="1283"/>
      <c r="O6830" s="1283"/>
      <c r="P6830" s="1283">
        <v>0.89</v>
      </c>
      <c r="R6830" s="1067"/>
      <c r="Z6830" s="21"/>
      <c r="AH6830"/>
    </row>
    <row r="6831" spans="1:34" ht="11.25" customHeight="1">
      <c r="A6831"/>
      <c r="B6831" s="1281" t="s">
        <v>22</v>
      </c>
      <c r="C6831" s="1282">
        <v>8017</v>
      </c>
      <c r="D6831" s="1341" t="str">
        <f t="shared" si="120"/>
        <v>NJ8017</v>
      </c>
      <c r="E6831" s="1514" t="s">
        <v>121</v>
      </c>
      <c r="F6831" s="1390">
        <v>848</v>
      </c>
      <c r="G6831" s="1283">
        <v>3.44</v>
      </c>
      <c r="H6831" s="1283"/>
      <c r="I6831" s="1283"/>
      <c r="J6831" s="1283"/>
      <c r="K6831" s="1283"/>
      <c r="L6831" s="1283"/>
      <c r="M6831" s="1283"/>
      <c r="N6831" s="1283"/>
      <c r="O6831" s="1283"/>
      <c r="P6831" s="1283">
        <v>3.44</v>
      </c>
      <c r="R6831" s="1067"/>
      <c r="Z6831" s="21"/>
      <c r="AH6831"/>
    </row>
    <row r="6832" spans="1:34" ht="11.25" customHeight="1">
      <c r="A6832"/>
      <c r="B6832" s="1281" t="s">
        <v>22</v>
      </c>
      <c r="C6832" s="1282">
        <v>8018</v>
      </c>
      <c r="D6832" s="1341" t="str">
        <f t="shared" si="120"/>
        <v>NJ8018</v>
      </c>
      <c r="E6832" s="1514" t="s">
        <v>121</v>
      </c>
      <c r="F6832" s="1390">
        <v>950</v>
      </c>
      <c r="G6832" s="1283">
        <v>6.1</v>
      </c>
      <c r="H6832" s="1283"/>
      <c r="I6832" s="1283"/>
      <c r="J6832" s="1283"/>
      <c r="K6832" s="1283"/>
      <c r="L6832" s="1283"/>
      <c r="M6832" s="1283"/>
      <c r="N6832" s="1283"/>
      <c r="O6832" s="1283"/>
      <c r="P6832" s="1283">
        <v>6.1</v>
      </c>
      <c r="R6832" s="1067"/>
      <c r="Z6832" s="21"/>
      <c r="AH6832"/>
    </row>
    <row r="6833" spans="1:34" ht="11.25" customHeight="1">
      <c r="A6833"/>
      <c r="B6833" s="1281" t="s">
        <v>22</v>
      </c>
      <c r="C6833" s="1282">
        <v>8021</v>
      </c>
      <c r="D6833" s="1341" t="str">
        <f t="shared" si="120"/>
        <v>NJ8021</v>
      </c>
      <c r="E6833" s="1514" t="s">
        <v>121</v>
      </c>
      <c r="F6833" s="1390">
        <v>950</v>
      </c>
      <c r="G6833" s="1283">
        <v>6.83</v>
      </c>
      <c r="H6833" s="1283"/>
      <c r="I6833" s="1283"/>
      <c r="J6833" s="1283"/>
      <c r="K6833" s="1283"/>
      <c r="L6833" s="1283"/>
      <c r="M6833" s="1283"/>
      <c r="N6833" s="1283"/>
      <c r="O6833" s="1283"/>
      <c r="P6833" s="1283">
        <v>6.83</v>
      </c>
      <c r="R6833" s="1067"/>
      <c r="Z6833" s="21"/>
      <c r="AH6833"/>
    </row>
    <row r="6834" spans="1:34" ht="11.25" customHeight="1">
      <c r="A6834"/>
      <c r="B6834" s="1281" t="s">
        <v>22</v>
      </c>
      <c r="C6834" s="1282">
        <v>8031</v>
      </c>
      <c r="D6834" s="1341" t="str">
        <f t="shared" si="120"/>
        <v>NJ8031</v>
      </c>
      <c r="E6834" s="1514" t="s">
        <v>121</v>
      </c>
      <c r="F6834" s="1390">
        <v>950</v>
      </c>
      <c r="G6834" s="1283">
        <v>5.18</v>
      </c>
      <c r="H6834" s="1283"/>
      <c r="I6834" s="1283"/>
      <c r="J6834" s="1283"/>
      <c r="K6834" s="1283"/>
      <c r="L6834" s="1283"/>
      <c r="M6834" s="1283"/>
      <c r="N6834" s="1283"/>
      <c r="O6834" s="1283"/>
      <c r="P6834" s="1283">
        <v>5.18</v>
      </c>
      <c r="R6834" s="1067"/>
      <c r="Z6834" s="21"/>
      <c r="AH6834"/>
    </row>
    <row r="6835" spans="1:34" ht="11.25" customHeight="1">
      <c r="A6835"/>
      <c r="B6835" s="1281" t="s">
        <v>22</v>
      </c>
      <c r="C6835" s="1282">
        <v>8032</v>
      </c>
      <c r="D6835" s="1341" t="str">
        <f t="shared" si="120"/>
        <v>NJ8032</v>
      </c>
      <c r="E6835" s="1514" t="s">
        <v>121</v>
      </c>
      <c r="F6835" s="1390">
        <v>950</v>
      </c>
      <c r="G6835" s="1283">
        <v>4.03</v>
      </c>
      <c r="H6835" s="1283"/>
      <c r="I6835" s="1283"/>
      <c r="J6835" s="1283"/>
      <c r="K6835" s="1283"/>
      <c r="L6835" s="1283"/>
      <c r="M6835" s="1283"/>
      <c r="N6835" s="1283"/>
      <c r="O6835" s="1283"/>
      <c r="P6835" s="1283">
        <v>4.03</v>
      </c>
      <c r="R6835" s="1067"/>
      <c r="Z6835" s="21"/>
      <c r="AH6835"/>
    </row>
    <row r="6836" spans="1:34" ht="11.25" customHeight="1">
      <c r="A6836"/>
      <c r="B6836" s="1281" t="s">
        <v>22</v>
      </c>
      <c r="C6836" s="1282">
        <v>8033</v>
      </c>
      <c r="D6836" s="1341" t="str">
        <f t="shared" si="120"/>
        <v>NJ8033</v>
      </c>
      <c r="E6836" s="1514" t="s">
        <v>121</v>
      </c>
      <c r="F6836" s="1390">
        <v>950</v>
      </c>
      <c r="G6836" s="1283">
        <v>5.63</v>
      </c>
      <c r="H6836" s="1283"/>
      <c r="I6836" s="1283"/>
      <c r="J6836" s="1283"/>
      <c r="K6836" s="1283"/>
      <c r="L6836" s="1283"/>
      <c r="M6836" s="1283"/>
      <c r="N6836" s="1283"/>
      <c r="O6836" s="1283"/>
      <c r="P6836" s="1283">
        <v>5.63</v>
      </c>
      <c r="R6836" s="1067"/>
      <c r="Z6836" s="21"/>
      <c r="AH6836"/>
    </row>
    <row r="6837" spans="1:34" ht="11.25" customHeight="1">
      <c r="A6837"/>
      <c r="B6837" s="1281" t="s">
        <v>22</v>
      </c>
      <c r="C6837" s="1282">
        <v>8034</v>
      </c>
      <c r="D6837" s="1341" t="str">
        <f t="shared" si="120"/>
        <v>NJ8034</v>
      </c>
      <c r="E6837" s="1514" t="s">
        <v>121</v>
      </c>
      <c r="F6837" s="1390">
        <v>950</v>
      </c>
      <c r="G6837" s="1283">
        <v>16.63</v>
      </c>
      <c r="H6837" s="1283"/>
      <c r="I6837" s="1283"/>
      <c r="J6837" s="1283"/>
      <c r="K6837" s="1283"/>
      <c r="L6837" s="1283"/>
      <c r="M6837" s="1283"/>
      <c r="N6837" s="1283"/>
      <c r="O6837" s="1283"/>
      <c r="P6837" s="1283">
        <v>16.63</v>
      </c>
      <c r="R6837" s="1067"/>
      <c r="Z6837" s="21"/>
      <c r="AH6837"/>
    </row>
    <row r="6838" spans="1:34" ht="11.25" customHeight="1">
      <c r="A6838"/>
      <c r="B6838" s="1281" t="s">
        <v>22</v>
      </c>
      <c r="C6838" s="1282">
        <v>8039</v>
      </c>
      <c r="D6838" s="1341" t="str">
        <f t="shared" si="120"/>
        <v>NJ8039</v>
      </c>
      <c r="E6838" s="1514" t="s">
        <v>125</v>
      </c>
      <c r="F6838" s="1390">
        <v>922</v>
      </c>
      <c r="G6838" s="1283">
        <v>3.81</v>
      </c>
      <c r="H6838" s="1283"/>
      <c r="I6838" s="1283"/>
      <c r="J6838" s="1283"/>
      <c r="K6838" s="1283"/>
      <c r="L6838" s="1283"/>
      <c r="M6838" s="1283"/>
      <c r="N6838" s="1283"/>
      <c r="O6838" s="1283"/>
      <c r="P6838" s="1283">
        <v>3.81</v>
      </c>
      <c r="R6838" s="1067"/>
      <c r="Z6838" s="21"/>
      <c r="AH6838"/>
    </row>
    <row r="6839" spans="1:34" ht="11.25" customHeight="1">
      <c r="A6839"/>
      <c r="B6839" s="1281" t="s">
        <v>22</v>
      </c>
      <c r="C6839" s="1282">
        <v>8044</v>
      </c>
      <c r="D6839" s="1341" t="str">
        <f t="shared" si="120"/>
        <v>NJ8044</v>
      </c>
      <c r="E6839" s="1514" t="s">
        <v>121</v>
      </c>
      <c r="F6839" s="1390">
        <v>950</v>
      </c>
      <c r="G6839" s="1283">
        <v>6.06</v>
      </c>
      <c r="H6839" s="1283"/>
      <c r="I6839" s="1283"/>
      <c r="J6839" s="1283"/>
      <c r="K6839" s="1283"/>
      <c r="L6839" s="1283"/>
      <c r="M6839" s="1283"/>
      <c r="N6839" s="1283"/>
      <c r="O6839" s="1283"/>
      <c r="P6839" s="1283">
        <v>6.06</v>
      </c>
      <c r="R6839" s="1067"/>
      <c r="Z6839" s="21"/>
      <c r="AH6839"/>
    </row>
    <row r="6840" spans="1:34" ht="11.25" customHeight="1">
      <c r="A6840"/>
      <c r="B6840" s="1281" t="s">
        <v>22</v>
      </c>
      <c r="C6840" s="1282">
        <v>8045</v>
      </c>
      <c r="D6840" s="1341" t="str">
        <f t="shared" si="120"/>
        <v>NJ8045</v>
      </c>
      <c r="E6840" s="1514" t="s">
        <v>121</v>
      </c>
      <c r="F6840" s="1390">
        <v>402</v>
      </c>
      <c r="G6840" s="1283">
        <v>1.21</v>
      </c>
      <c r="H6840" s="1283"/>
      <c r="I6840" s="1283"/>
      <c r="J6840" s="1283"/>
      <c r="K6840" s="1283"/>
      <c r="L6840" s="1283"/>
      <c r="M6840" s="1283"/>
      <c r="N6840" s="1283"/>
      <c r="O6840" s="1283"/>
      <c r="P6840" s="1283">
        <v>1.21</v>
      </c>
      <c r="R6840" s="1067"/>
      <c r="Z6840" s="21"/>
      <c r="AH6840"/>
    </row>
    <row r="6841" spans="1:34" ht="11.25" customHeight="1">
      <c r="A6841"/>
      <c r="B6841" s="1281" t="s">
        <v>22</v>
      </c>
      <c r="C6841" s="1282">
        <v>8046</v>
      </c>
      <c r="D6841" s="1341" t="str">
        <f t="shared" si="120"/>
        <v>NJ8046</v>
      </c>
      <c r="E6841" s="1514" t="s">
        <v>121</v>
      </c>
      <c r="F6841" s="1390">
        <v>950</v>
      </c>
      <c r="G6841" s="1283">
        <v>4.76</v>
      </c>
      <c r="H6841" s="1283"/>
      <c r="I6841" s="1283"/>
      <c r="J6841" s="1283"/>
      <c r="K6841" s="1283"/>
      <c r="L6841" s="1283"/>
      <c r="M6841" s="1283"/>
      <c r="N6841" s="1283"/>
      <c r="O6841" s="1283"/>
      <c r="P6841" s="1283">
        <v>4.76</v>
      </c>
      <c r="R6841" s="1067"/>
      <c r="Z6841" s="21"/>
      <c r="AH6841"/>
    </row>
    <row r="6842" spans="1:34" ht="11.25" customHeight="1">
      <c r="A6842"/>
      <c r="B6842" s="1281" t="s">
        <v>22</v>
      </c>
      <c r="C6842" s="1282">
        <v>8047</v>
      </c>
      <c r="D6842" s="1341" t="str">
        <f t="shared" si="120"/>
        <v>NJ8047</v>
      </c>
      <c r="E6842" s="1514" t="s">
        <v>121</v>
      </c>
      <c r="F6842" s="1390">
        <v>704</v>
      </c>
      <c r="G6842" s="1283">
        <v>2.72</v>
      </c>
      <c r="H6842" s="1283"/>
      <c r="I6842" s="1283"/>
      <c r="J6842" s="1283"/>
      <c r="K6842" s="1283"/>
      <c r="L6842" s="1283"/>
      <c r="M6842" s="1283"/>
      <c r="N6842" s="1283"/>
      <c r="O6842" s="1283"/>
      <c r="P6842" s="1283">
        <v>2.72</v>
      </c>
      <c r="R6842" s="1067"/>
      <c r="Z6842" s="21"/>
      <c r="AH6842"/>
    </row>
    <row r="6843" spans="1:34" ht="11.25" customHeight="1">
      <c r="A6843"/>
      <c r="B6843" s="1281" t="s">
        <v>22</v>
      </c>
      <c r="C6843" s="1282">
        <v>8048</v>
      </c>
      <c r="D6843" s="1341" t="str">
        <f t="shared" si="120"/>
        <v>NJ8048</v>
      </c>
      <c r="E6843" s="1514" t="s">
        <v>121</v>
      </c>
      <c r="F6843" s="1390">
        <v>950</v>
      </c>
      <c r="G6843" s="1283">
        <v>7.98</v>
      </c>
      <c r="H6843" s="1283"/>
      <c r="I6843" s="1283"/>
      <c r="J6843" s="1283"/>
      <c r="K6843" s="1283"/>
      <c r="L6843" s="1283"/>
      <c r="M6843" s="1283"/>
      <c r="N6843" s="1283"/>
      <c r="O6843" s="1283"/>
      <c r="P6843" s="1283">
        <v>7.98</v>
      </c>
      <c r="R6843" s="1067"/>
      <c r="Z6843" s="21"/>
      <c r="AH6843"/>
    </row>
    <row r="6844" spans="1:34" ht="11.25" customHeight="1">
      <c r="A6844"/>
      <c r="B6844" s="1281" t="s">
        <v>22</v>
      </c>
      <c r="C6844" s="1282">
        <v>8051</v>
      </c>
      <c r="D6844" s="1341" t="str">
        <f t="shared" si="120"/>
        <v>NJ8051</v>
      </c>
      <c r="E6844" s="1514" t="s">
        <v>122</v>
      </c>
      <c r="F6844" s="1390">
        <v>610</v>
      </c>
      <c r="G6844" s="1283">
        <v>2.25</v>
      </c>
      <c r="H6844" s="1283"/>
      <c r="I6844" s="1283"/>
      <c r="J6844" s="1283"/>
      <c r="K6844" s="1283"/>
      <c r="L6844" s="1283"/>
      <c r="M6844" s="1283"/>
      <c r="N6844" s="1283"/>
      <c r="O6844" s="1283"/>
      <c r="P6844" s="1283">
        <v>2.25</v>
      </c>
      <c r="R6844" s="1067"/>
      <c r="Z6844" s="21"/>
      <c r="AH6844"/>
    </row>
    <row r="6845" spans="1:34" ht="11.25" customHeight="1">
      <c r="A6845"/>
      <c r="B6845" s="1281" t="s">
        <v>22</v>
      </c>
      <c r="C6845" s="1282">
        <v>8053</v>
      </c>
      <c r="D6845" s="1341" t="str">
        <f t="shared" si="120"/>
        <v>NJ8053</v>
      </c>
      <c r="E6845" s="1514" t="s">
        <v>125</v>
      </c>
      <c r="F6845" s="1390">
        <v>950</v>
      </c>
      <c r="G6845" s="1283">
        <v>6.06</v>
      </c>
      <c r="H6845" s="1283"/>
      <c r="I6845" s="1283"/>
      <c r="J6845" s="1283"/>
      <c r="K6845" s="1283"/>
      <c r="L6845" s="1283"/>
      <c r="M6845" s="1283"/>
      <c r="N6845" s="1283"/>
      <c r="O6845" s="1283"/>
      <c r="P6845" s="1283">
        <v>6.06</v>
      </c>
      <c r="R6845" s="1067"/>
      <c r="Z6845" s="21"/>
      <c r="AH6845"/>
    </row>
    <row r="6846" spans="1:34" ht="11.25" customHeight="1">
      <c r="A6846"/>
      <c r="B6846" s="1281" t="s">
        <v>22</v>
      </c>
      <c r="C6846" s="1282">
        <v>8054</v>
      </c>
      <c r="D6846" s="1341" t="str">
        <f t="shared" si="120"/>
        <v>NJ8054</v>
      </c>
      <c r="E6846" s="1514" t="s">
        <v>125</v>
      </c>
      <c r="F6846" s="1390">
        <v>950</v>
      </c>
      <c r="G6846" s="1283">
        <v>6.06</v>
      </c>
      <c r="H6846" s="1283"/>
      <c r="I6846" s="1283"/>
      <c r="J6846" s="1283"/>
      <c r="K6846" s="1283"/>
      <c r="L6846" s="1283"/>
      <c r="M6846" s="1283"/>
      <c r="N6846" s="1283"/>
      <c r="O6846" s="1283"/>
      <c r="P6846" s="1283">
        <v>6.06</v>
      </c>
      <c r="R6846" s="1067"/>
      <c r="Z6846" s="21"/>
      <c r="AH6846"/>
    </row>
    <row r="6847" spans="1:34" ht="11.25" customHeight="1">
      <c r="A6847"/>
      <c r="B6847" s="1281" t="s">
        <v>22</v>
      </c>
      <c r="C6847" s="1282">
        <v>8055</v>
      </c>
      <c r="D6847" s="1341" t="str">
        <f t="shared" si="120"/>
        <v>NJ8055</v>
      </c>
      <c r="E6847" s="1514" t="s">
        <v>125</v>
      </c>
      <c r="F6847" s="1390">
        <v>950</v>
      </c>
      <c r="G6847" s="1283">
        <v>4.29</v>
      </c>
      <c r="H6847" s="1283"/>
      <c r="I6847" s="1283"/>
      <c r="J6847" s="1283"/>
      <c r="K6847" s="1283"/>
      <c r="L6847" s="1283"/>
      <c r="M6847" s="1283"/>
      <c r="N6847" s="1283"/>
      <c r="O6847" s="1283"/>
      <c r="P6847" s="1283">
        <v>4.29</v>
      </c>
      <c r="R6847" s="1067"/>
      <c r="Z6847" s="21"/>
      <c r="AH6847"/>
    </row>
    <row r="6848" spans="1:34" ht="11.25" customHeight="1">
      <c r="A6848"/>
      <c r="B6848" s="1281" t="s">
        <v>22</v>
      </c>
      <c r="C6848" s="1282">
        <v>8090</v>
      </c>
      <c r="D6848" s="1341" t="str">
        <f t="shared" si="120"/>
        <v>NJ8090</v>
      </c>
      <c r="E6848" s="1514" t="s">
        <v>123</v>
      </c>
      <c r="F6848" s="1390">
        <v>770</v>
      </c>
      <c r="G6848" s="1283">
        <v>3.05</v>
      </c>
      <c r="H6848" s="1283"/>
      <c r="I6848" s="1283"/>
      <c r="J6848" s="1283"/>
      <c r="K6848" s="1283"/>
      <c r="L6848" s="1283"/>
      <c r="M6848" s="1283"/>
      <c r="N6848" s="1283"/>
      <c r="O6848" s="1283"/>
      <c r="P6848" s="1283">
        <v>3.05</v>
      </c>
      <c r="R6848" s="1067"/>
      <c r="Z6848" s="21"/>
      <c r="AH6848"/>
    </row>
    <row r="6849" spans="1:34" ht="11.25" customHeight="1">
      <c r="A6849"/>
      <c r="B6849" s="1281" t="s">
        <v>22</v>
      </c>
      <c r="C6849" s="1282">
        <v>8102</v>
      </c>
      <c r="D6849" s="1341" t="str">
        <f t="shared" si="120"/>
        <v>NJ8102</v>
      </c>
      <c r="E6849" s="1514" t="s">
        <v>123</v>
      </c>
      <c r="F6849" s="1390">
        <v>848</v>
      </c>
      <c r="G6849" s="1283">
        <v>3.44</v>
      </c>
      <c r="H6849" s="1283"/>
      <c r="I6849" s="1283"/>
      <c r="J6849" s="1283"/>
      <c r="K6849" s="1283"/>
      <c r="L6849" s="1283"/>
      <c r="M6849" s="1283"/>
      <c r="N6849" s="1283"/>
      <c r="O6849" s="1283"/>
      <c r="P6849" s="1283">
        <v>3.44</v>
      </c>
      <c r="R6849" s="1067"/>
      <c r="Z6849" s="21"/>
      <c r="AH6849"/>
    </row>
    <row r="6850" spans="1:34" ht="11.25" customHeight="1">
      <c r="A6850"/>
      <c r="B6850" s="1281" t="s">
        <v>22</v>
      </c>
      <c r="C6850" s="1282">
        <v>8103</v>
      </c>
      <c r="D6850" s="1341" t="str">
        <f t="shared" si="120"/>
        <v>NJ8103</v>
      </c>
      <c r="E6850" s="1514" t="s">
        <v>123</v>
      </c>
      <c r="F6850" s="1390">
        <v>786</v>
      </c>
      <c r="G6850" s="1283">
        <v>3.13</v>
      </c>
      <c r="H6850" s="1283"/>
      <c r="I6850" s="1283"/>
      <c r="J6850" s="1283"/>
      <c r="K6850" s="1283"/>
      <c r="L6850" s="1283"/>
      <c r="M6850" s="1283"/>
      <c r="N6850" s="1283"/>
      <c r="O6850" s="1283"/>
      <c r="P6850" s="1283">
        <v>3.13</v>
      </c>
      <c r="R6850" s="1067"/>
      <c r="Z6850" s="21"/>
      <c r="AH6850"/>
    </row>
    <row r="6851" spans="1:34" ht="11.25" customHeight="1">
      <c r="A6851"/>
      <c r="B6851" s="1281" t="s">
        <v>22</v>
      </c>
      <c r="C6851" s="1282">
        <v>8105</v>
      </c>
      <c r="D6851" s="1341" t="str">
        <f t="shared" si="120"/>
        <v>NJ8105</v>
      </c>
      <c r="E6851" s="1514" t="s">
        <v>123</v>
      </c>
      <c r="F6851" s="1390">
        <v>950</v>
      </c>
      <c r="G6851" s="1283">
        <v>6.1</v>
      </c>
      <c r="H6851" s="1283"/>
      <c r="I6851" s="1283"/>
      <c r="J6851" s="1283"/>
      <c r="K6851" s="1283"/>
      <c r="L6851" s="1283"/>
      <c r="M6851" s="1283"/>
      <c r="N6851" s="1283"/>
      <c r="O6851" s="1283"/>
      <c r="P6851" s="1283">
        <v>6.1</v>
      </c>
      <c r="R6851" s="1067"/>
      <c r="Z6851" s="21"/>
      <c r="AH6851"/>
    </row>
    <row r="6852" spans="1:34" ht="11.25" customHeight="1">
      <c r="A6852"/>
      <c r="B6852" s="1281" t="s">
        <v>22</v>
      </c>
      <c r="C6852" s="1282">
        <v>8106</v>
      </c>
      <c r="D6852" s="1341" t="str">
        <f t="shared" si="120"/>
        <v>NJ8106</v>
      </c>
      <c r="E6852" s="1514" t="s">
        <v>123</v>
      </c>
      <c r="F6852" s="1390">
        <v>950</v>
      </c>
      <c r="G6852" s="1283">
        <v>9.8699999999999992</v>
      </c>
      <c r="H6852" s="1283"/>
      <c r="I6852" s="1283"/>
      <c r="J6852" s="1283"/>
      <c r="K6852" s="1283"/>
      <c r="L6852" s="1283"/>
      <c r="M6852" s="1283"/>
      <c r="N6852" s="1283"/>
      <c r="O6852" s="1283"/>
      <c r="P6852" s="1283">
        <v>9.8699999999999992</v>
      </c>
      <c r="R6852" s="1067"/>
      <c r="Z6852" s="21"/>
      <c r="AH6852"/>
    </row>
    <row r="6853" spans="1:34" ht="11.25" customHeight="1">
      <c r="A6853"/>
      <c r="B6853" s="1281" t="s">
        <v>22</v>
      </c>
      <c r="C6853" s="1282">
        <v>8107</v>
      </c>
      <c r="D6853" s="1341" t="str">
        <f t="shared" si="120"/>
        <v>NJ8107</v>
      </c>
      <c r="E6853" s="1514" t="s">
        <v>121</v>
      </c>
      <c r="F6853" s="1390">
        <v>950</v>
      </c>
      <c r="G6853" s="1283">
        <v>5.38</v>
      </c>
      <c r="H6853" s="1283"/>
      <c r="I6853" s="1283"/>
      <c r="J6853" s="1283"/>
      <c r="K6853" s="1283"/>
      <c r="L6853" s="1283"/>
      <c r="M6853" s="1283"/>
      <c r="N6853" s="1283"/>
      <c r="O6853" s="1283"/>
      <c r="P6853" s="1283">
        <v>5.38</v>
      </c>
      <c r="R6853" s="1067"/>
      <c r="Z6853" s="21"/>
      <c r="AH6853"/>
    </row>
    <row r="6854" spans="1:34" ht="11.25" customHeight="1">
      <c r="A6854"/>
      <c r="B6854" s="1281" t="s">
        <v>22</v>
      </c>
      <c r="C6854" s="1282">
        <v>8111</v>
      </c>
      <c r="D6854" s="1341" t="str">
        <f t="shared" si="120"/>
        <v>NJ8111</v>
      </c>
      <c r="E6854" s="1514" t="s">
        <v>121</v>
      </c>
      <c r="F6854" s="1390">
        <v>950</v>
      </c>
      <c r="G6854" s="1283">
        <v>6.83</v>
      </c>
      <c r="H6854" s="1283"/>
      <c r="I6854" s="1283"/>
      <c r="J6854" s="1283"/>
      <c r="K6854" s="1283"/>
      <c r="L6854" s="1283"/>
      <c r="M6854" s="1283"/>
      <c r="N6854" s="1283"/>
      <c r="O6854" s="1283"/>
      <c r="P6854" s="1283">
        <v>6.83</v>
      </c>
      <c r="R6854" s="1067"/>
      <c r="Z6854" s="21"/>
      <c r="AH6854"/>
    </row>
    <row r="6855" spans="1:34" ht="11.25" customHeight="1">
      <c r="A6855"/>
      <c r="B6855" s="1281" t="s">
        <v>22</v>
      </c>
      <c r="C6855" s="1282">
        <v>8116</v>
      </c>
      <c r="D6855" s="1341" t="str">
        <f t="shared" si="120"/>
        <v>NJ8116</v>
      </c>
      <c r="E6855" s="1514" t="s">
        <v>125</v>
      </c>
      <c r="F6855" s="1390">
        <v>866</v>
      </c>
      <c r="G6855" s="1283">
        <v>3.53</v>
      </c>
      <c r="H6855" s="1283"/>
      <c r="I6855" s="1283"/>
      <c r="J6855" s="1283"/>
      <c r="K6855" s="1283"/>
      <c r="L6855" s="1283"/>
      <c r="M6855" s="1283"/>
      <c r="N6855" s="1283"/>
      <c r="O6855" s="1283"/>
      <c r="P6855" s="1283">
        <v>3.53</v>
      </c>
      <c r="R6855" s="1067"/>
      <c r="Z6855" s="21"/>
      <c r="AH6855"/>
    </row>
    <row r="6856" spans="1:34" ht="11.25" customHeight="1">
      <c r="A6856"/>
      <c r="B6856" s="1281" t="s">
        <v>22</v>
      </c>
      <c r="C6856" s="1282">
        <v>8203</v>
      </c>
      <c r="D6856" s="1341" t="str">
        <f t="shared" si="120"/>
        <v>NJ8203</v>
      </c>
      <c r="E6856" s="1514" t="s">
        <v>125</v>
      </c>
      <c r="F6856" s="1390">
        <v>950</v>
      </c>
      <c r="G6856" s="1283">
        <v>8.57</v>
      </c>
      <c r="H6856" s="1283"/>
      <c r="I6856" s="1283"/>
      <c r="J6856" s="1283"/>
      <c r="K6856" s="1283"/>
      <c r="L6856" s="1283"/>
      <c r="M6856" s="1283"/>
      <c r="N6856" s="1283"/>
      <c r="O6856" s="1283"/>
      <c r="P6856" s="1283">
        <v>8.57</v>
      </c>
      <c r="R6856" s="1067"/>
      <c r="Z6856" s="21"/>
      <c r="AH6856"/>
    </row>
    <row r="6857" spans="1:34" ht="11.25" customHeight="1">
      <c r="A6857"/>
      <c r="B6857" s="1281" t="s">
        <v>22</v>
      </c>
      <c r="C6857" s="1282">
        <v>8204</v>
      </c>
      <c r="D6857" s="1341" t="str">
        <f t="shared" si="120"/>
        <v>NJ8204</v>
      </c>
      <c r="E6857" s="1514" t="s">
        <v>121</v>
      </c>
      <c r="F6857" s="1390">
        <v>950</v>
      </c>
      <c r="G6857" s="1283">
        <v>11.66</v>
      </c>
      <c r="H6857" s="1283"/>
      <c r="I6857" s="1283"/>
      <c r="J6857" s="1283"/>
      <c r="K6857" s="1283"/>
      <c r="L6857" s="1283"/>
      <c r="M6857" s="1283"/>
      <c r="N6857" s="1283"/>
      <c r="O6857" s="1283"/>
      <c r="P6857" s="1283">
        <v>11.66</v>
      </c>
      <c r="R6857" s="1067"/>
      <c r="Z6857" s="21"/>
      <c r="AH6857"/>
    </row>
    <row r="6858" spans="1:34" ht="11.25" customHeight="1">
      <c r="A6858"/>
      <c r="B6858" s="1281" t="s">
        <v>22</v>
      </c>
      <c r="C6858" s="1282">
        <v>8215</v>
      </c>
      <c r="D6858" s="1341" t="str">
        <f t="shared" si="120"/>
        <v>NJ8215</v>
      </c>
      <c r="E6858" s="1514" t="s">
        <v>123</v>
      </c>
      <c r="F6858" s="1390">
        <v>950</v>
      </c>
      <c r="G6858" s="1283">
        <v>8.02</v>
      </c>
      <c r="H6858" s="1283"/>
      <c r="I6858" s="1283"/>
      <c r="J6858" s="1283"/>
      <c r="K6858" s="1283"/>
      <c r="L6858" s="1283"/>
      <c r="M6858" s="1283"/>
      <c r="N6858" s="1283"/>
      <c r="O6858" s="1283"/>
      <c r="P6858" s="1283">
        <v>8.02</v>
      </c>
      <c r="R6858" s="1067"/>
      <c r="Z6858" s="21"/>
      <c r="AH6858"/>
    </row>
    <row r="6859" spans="1:34" ht="11.25" customHeight="1">
      <c r="A6859"/>
      <c r="B6859" s="1281" t="s">
        <v>22</v>
      </c>
      <c r="C6859" s="1282">
        <v>8227</v>
      </c>
      <c r="D6859" s="1341" t="str">
        <f t="shared" si="120"/>
        <v>NJ8227</v>
      </c>
      <c r="E6859" s="1514" t="s">
        <v>124</v>
      </c>
      <c r="F6859" s="1390">
        <v>950</v>
      </c>
      <c r="G6859" s="1283">
        <v>10.38</v>
      </c>
      <c r="H6859" s="1283"/>
      <c r="I6859" s="1283"/>
      <c r="J6859" s="1283"/>
      <c r="K6859" s="1283"/>
      <c r="L6859" s="1283"/>
      <c r="M6859" s="1283"/>
      <c r="N6859" s="1283"/>
      <c r="O6859" s="1283"/>
      <c r="P6859" s="1283">
        <v>10.38</v>
      </c>
      <c r="R6859" s="1067"/>
      <c r="Z6859" s="21"/>
      <c r="AH6859"/>
    </row>
    <row r="6860" spans="1:34" ht="11.25" customHeight="1">
      <c r="A6860"/>
      <c r="B6860" s="1281" t="s">
        <v>22</v>
      </c>
      <c r="C6860" s="1282">
        <v>8232</v>
      </c>
      <c r="D6860" s="1341" t="str">
        <f t="shared" ref="D6860:D6923" si="121">B6860&amp;TEXT(C6860,"0000")</f>
        <v>NJ8232</v>
      </c>
      <c r="E6860" s="1514" t="s">
        <v>121</v>
      </c>
      <c r="F6860" s="1390">
        <v>950</v>
      </c>
      <c r="G6860" s="1283">
        <v>8.5299999999999994</v>
      </c>
      <c r="H6860" s="1283"/>
      <c r="I6860" s="1283"/>
      <c r="J6860" s="1283"/>
      <c r="K6860" s="1283"/>
      <c r="L6860" s="1283"/>
      <c r="M6860" s="1283"/>
      <c r="N6860" s="1283"/>
      <c r="O6860" s="1283"/>
      <c r="P6860" s="1283">
        <v>8.5299999999999994</v>
      </c>
      <c r="R6860" s="1067"/>
      <c r="Z6860" s="21"/>
      <c r="AH6860"/>
    </row>
    <row r="6861" spans="1:34" ht="11.25" customHeight="1">
      <c r="A6861"/>
      <c r="B6861" s="1281" t="s">
        <v>22</v>
      </c>
      <c r="C6861" s="1282">
        <v>8235</v>
      </c>
      <c r="D6861" s="1341" t="str">
        <f t="shared" si="121"/>
        <v>NJ8235</v>
      </c>
      <c r="E6861" s="1514" t="s">
        <v>125</v>
      </c>
      <c r="F6861" s="1390">
        <v>950</v>
      </c>
      <c r="G6861" s="1283">
        <v>9.15</v>
      </c>
      <c r="H6861" s="1283"/>
      <c r="I6861" s="1283"/>
      <c r="J6861" s="1283"/>
      <c r="K6861" s="1283"/>
      <c r="L6861" s="1283"/>
      <c r="M6861" s="1283"/>
      <c r="N6861" s="1283"/>
      <c r="O6861" s="1283"/>
      <c r="P6861" s="1283">
        <v>9.15</v>
      </c>
      <c r="R6861" s="1067"/>
      <c r="Z6861" s="21"/>
      <c r="AH6861"/>
    </row>
    <row r="6862" spans="1:34" ht="11.25" customHeight="1">
      <c r="A6862"/>
      <c r="B6862" s="1281" t="s">
        <v>22</v>
      </c>
      <c r="C6862" s="1282">
        <v>8263</v>
      </c>
      <c r="D6862" s="1341" t="str">
        <f t="shared" si="121"/>
        <v>NJ8263</v>
      </c>
      <c r="E6862" s="1514" t="s">
        <v>123</v>
      </c>
      <c r="F6862" s="1390">
        <v>950</v>
      </c>
      <c r="G6862" s="1283">
        <v>9.3800000000000008</v>
      </c>
      <c r="H6862" s="1283"/>
      <c r="I6862" s="1283"/>
      <c r="J6862" s="1283"/>
      <c r="K6862" s="1283"/>
      <c r="L6862" s="1283"/>
      <c r="M6862" s="1283"/>
      <c r="N6862" s="1283"/>
      <c r="O6862" s="1283"/>
      <c r="P6862" s="1283">
        <v>9.3800000000000008</v>
      </c>
      <c r="R6862" s="1067"/>
      <c r="Z6862" s="21"/>
      <c r="AH6862"/>
    </row>
    <row r="6863" spans="1:34" ht="11.25" customHeight="1">
      <c r="A6863"/>
      <c r="B6863" s="1281" t="s">
        <v>22</v>
      </c>
      <c r="C6863" s="1282">
        <v>8264</v>
      </c>
      <c r="D6863" s="1341" t="str">
        <f t="shared" si="121"/>
        <v>NJ8264</v>
      </c>
      <c r="E6863" s="1514" t="s">
        <v>123</v>
      </c>
      <c r="F6863" s="1390">
        <v>950</v>
      </c>
      <c r="G6863" s="1283">
        <v>10.99</v>
      </c>
      <c r="H6863" s="1283"/>
      <c r="I6863" s="1283"/>
      <c r="J6863" s="1283"/>
      <c r="K6863" s="1283"/>
      <c r="L6863" s="1283"/>
      <c r="M6863" s="1283"/>
      <c r="N6863" s="1283"/>
      <c r="O6863" s="1283"/>
      <c r="P6863" s="1283">
        <v>10.99</v>
      </c>
      <c r="R6863" s="1067"/>
      <c r="Z6863" s="21"/>
      <c r="AH6863"/>
    </row>
    <row r="6864" spans="1:34" ht="11.25" customHeight="1">
      <c r="A6864"/>
      <c r="B6864" s="1281" t="s">
        <v>22</v>
      </c>
      <c r="C6864" s="1282">
        <v>8265</v>
      </c>
      <c r="D6864" s="1341" t="str">
        <f t="shared" si="121"/>
        <v>NJ8265</v>
      </c>
      <c r="E6864" s="1514" t="s">
        <v>123</v>
      </c>
      <c r="F6864" s="1390">
        <v>950</v>
      </c>
      <c r="G6864" s="1283">
        <v>13.61</v>
      </c>
      <c r="H6864" s="1283"/>
      <c r="I6864" s="1283"/>
      <c r="J6864" s="1283"/>
      <c r="K6864" s="1283"/>
      <c r="L6864" s="1283"/>
      <c r="M6864" s="1283"/>
      <c r="N6864" s="1283"/>
      <c r="O6864" s="1283"/>
      <c r="P6864" s="1283">
        <v>13.61</v>
      </c>
      <c r="R6864" s="1067"/>
      <c r="Z6864" s="21"/>
      <c r="AH6864"/>
    </row>
    <row r="6865" spans="1:34" ht="11.25" customHeight="1">
      <c r="A6865"/>
      <c r="B6865" s="1281" t="s">
        <v>22</v>
      </c>
      <c r="C6865" s="1282">
        <v>8268</v>
      </c>
      <c r="D6865" s="1341" t="str">
        <f t="shared" si="121"/>
        <v>NJ8268</v>
      </c>
      <c r="E6865" s="1514" t="s">
        <v>123</v>
      </c>
      <c r="F6865" s="1390">
        <v>950</v>
      </c>
      <c r="G6865" s="1283">
        <v>7.87</v>
      </c>
      <c r="H6865" s="1283"/>
      <c r="I6865" s="1283"/>
      <c r="J6865" s="1283"/>
      <c r="K6865" s="1283"/>
      <c r="L6865" s="1283"/>
      <c r="M6865" s="1283"/>
      <c r="N6865" s="1283"/>
      <c r="O6865" s="1283"/>
      <c r="P6865" s="1283">
        <v>7.87</v>
      </c>
      <c r="R6865" s="1067"/>
      <c r="Z6865" s="21"/>
      <c r="AH6865"/>
    </row>
    <row r="6866" spans="1:34" ht="11.25" customHeight="1">
      <c r="A6866"/>
      <c r="B6866" s="1281" t="s">
        <v>22</v>
      </c>
      <c r="C6866" s="1282">
        <v>8269</v>
      </c>
      <c r="D6866" s="1341" t="str">
        <f t="shared" si="121"/>
        <v>NJ8269</v>
      </c>
      <c r="E6866" s="1514" t="s">
        <v>123</v>
      </c>
      <c r="F6866" s="1390">
        <v>950</v>
      </c>
      <c r="G6866" s="1283">
        <v>11.67</v>
      </c>
      <c r="H6866" s="1283"/>
      <c r="I6866" s="1283"/>
      <c r="J6866" s="1283"/>
      <c r="K6866" s="1283"/>
      <c r="L6866" s="1283"/>
      <c r="M6866" s="1283"/>
      <c r="N6866" s="1283"/>
      <c r="O6866" s="1283"/>
      <c r="P6866" s="1283">
        <v>11.67</v>
      </c>
      <c r="R6866" s="1067"/>
      <c r="Z6866" s="21"/>
      <c r="AH6866"/>
    </row>
    <row r="6867" spans="1:34" ht="11.25" customHeight="1">
      <c r="A6867"/>
      <c r="B6867" s="1281" t="s">
        <v>22</v>
      </c>
      <c r="C6867" s="1282">
        <v>8279</v>
      </c>
      <c r="D6867" s="1341" t="str">
        <f t="shared" si="121"/>
        <v>NJ8279</v>
      </c>
      <c r="E6867" s="1514" t="s">
        <v>122</v>
      </c>
      <c r="F6867" s="1390">
        <v>950</v>
      </c>
      <c r="G6867" s="1283">
        <v>12.43</v>
      </c>
      <c r="H6867" s="1283"/>
      <c r="I6867" s="1283"/>
      <c r="J6867" s="1283"/>
      <c r="K6867" s="1283"/>
      <c r="L6867" s="1283"/>
      <c r="M6867" s="1283"/>
      <c r="N6867" s="1283"/>
      <c r="O6867" s="1283"/>
      <c r="P6867" s="1283">
        <v>12.43</v>
      </c>
      <c r="R6867" s="1067"/>
      <c r="Z6867" s="21"/>
      <c r="AH6867"/>
    </row>
    <row r="6868" spans="1:34" ht="11.25" customHeight="1">
      <c r="A6868"/>
      <c r="B6868" s="1281" t="s">
        <v>22</v>
      </c>
      <c r="C6868" s="1282">
        <v>8280</v>
      </c>
      <c r="D6868" s="1341" t="str">
        <f t="shared" si="121"/>
        <v>NJ8280</v>
      </c>
      <c r="E6868" s="1514" t="s">
        <v>122</v>
      </c>
      <c r="F6868" s="1390">
        <v>950</v>
      </c>
      <c r="G6868" s="1283">
        <v>19.350000000000001</v>
      </c>
      <c r="H6868" s="1283"/>
      <c r="I6868" s="1283"/>
      <c r="J6868" s="1283"/>
      <c r="K6868" s="1283"/>
      <c r="L6868" s="1283"/>
      <c r="M6868" s="1283"/>
      <c r="N6868" s="1283"/>
      <c r="O6868" s="1283"/>
      <c r="P6868" s="1283">
        <v>19.350000000000001</v>
      </c>
      <c r="R6868" s="1067"/>
      <c r="Z6868" s="21"/>
      <c r="AH6868"/>
    </row>
    <row r="6869" spans="1:34" ht="11.25" customHeight="1">
      <c r="A6869"/>
      <c r="B6869" s="1281" t="s">
        <v>22</v>
      </c>
      <c r="C6869" s="1282">
        <v>8291</v>
      </c>
      <c r="D6869" s="1341" t="str">
        <f t="shared" si="121"/>
        <v>NJ8291</v>
      </c>
      <c r="E6869" s="1514" t="s">
        <v>125</v>
      </c>
      <c r="F6869" s="1390">
        <v>950</v>
      </c>
      <c r="G6869" s="1283">
        <v>6.94</v>
      </c>
      <c r="H6869" s="1283"/>
      <c r="I6869" s="1283"/>
      <c r="J6869" s="1283"/>
      <c r="K6869" s="1283"/>
      <c r="L6869" s="1283"/>
      <c r="M6869" s="1283"/>
      <c r="N6869" s="1283"/>
      <c r="O6869" s="1283"/>
      <c r="P6869" s="1283">
        <v>6.94</v>
      </c>
      <c r="R6869" s="1067"/>
      <c r="Z6869" s="21"/>
      <c r="AH6869"/>
    </row>
    <row r="6870" spans="1:34" ht="11.25" customHeight="1">
      <c r="A6870"/>
      <c r="B6870" s="1281" t="s">
        <v>22</v>
      </c>
      <c r="C6870" s="1282">
        <v>8292</v>
      </c>
      <c r="D6870" s="1341" t="str">
        <f t="shared" si="121"/>
        <v>NJ8292</v>
      </c>
      <c r="E6870" s="1514" t="s">
        <v>121</v>
      </c>
      <c r="F6870" s="1390">
        <v>950</v>
      </c>
      <c r="G6870" s="1283">
        <v>11.39</v>
      </c>
      <c r="H6870" s="1283"/>
      <c r="I6870" s="1283"/>
      <c r="J6870" s="1283"/>
      <c r="K6870" s="1283"/>
      <c r="L6870" s="1283"/>
      <c r="M6870" s="1283"/>
      <c r="N6870" s="1283"/>
      <c r="O6870" s="1283"/>
      <c r="P6870" s="1283">
        <v>11.39</v>
      </c>
      <c r="R6870" s="1067"/>
      <c r="Z6870" s="21"/>
      <c r="AH6870"/>
    </row>
    <row r="6871" spans="1:34" ht="11.25" customHeight="1">
      <c r="A6871"/>
      <c r="B6871" s="1281" t="s">
        <v>22</v>
      </c>
      <c r="C6871" s="1282">
        <v>8293</v>
      </c>
      <c r="D6871" s="1341" t="str">
        <f t="shared" si="121"/>
        <v>NJ8293</v>
      </c>
      <c r="E6871" s="1514" t="s">
        <v>125</v>
      </c>
      <c r="F6871" s="1390">
        <v>950</v>
      </c>
      <c r="G6871" s="1283">
        <v>18.920000000000002</v>
      </c>
      <c r="H6871" s="1283"/>
      <c r="I6871" s="1283"/>
      <c r="J6871" s="1283"/>
      <c r="K6871" s="1283"/>
      <c r="L6871" s="1283"/>
      <c r="M6871" s="1283"/>
      <c r="N6871" s="1283"/>
      <c r="O6871" s="1283"/>
      <c r="P6871" s="1283">
        <v>18.920000000000002</v>
      </c>
      <c r="R6871" s="1067"/>
      <c r="Z6871" s="21"/>
      <c r="AH6871"/>
    </row>
    <row r="6872" spans="1:34" ht="11.25" customHeight="1">
      <c r="A6872"/>
      <c r="B6872" s="1281" t="s">
        <v>22</v>
      </c>
      <c r="C6872" s="1282">
        <v>8350</v>
      </c>
      <c r="D6872" s="1341" t="str">
        <f t="shared" si="121"/>
        <v>NJ8350</v>
      </c>
      <c r="E6872" s="1514" t="s">
        <v>124</v>
      </c>
      <c r="F6872" s="1390">
        <v>950</v>
      </c>
      <c r="G6872" s="1283">
        <v>10.220000000000001</v>
      </c>
      <c r="H6872" s="1283"/>
      <c r="I6872" s="1283"/>
      <c r="J6872" s="1283"/>
      <c r="K6872" s="1283"/>
      <c r="L6872" s="1283"/>
      <c r="M6872" s="1283"/>
      <c r="N6872" s="1283"/>
      <c r="O6872" s="1283"/>
      <c r="P6872" s="1283">
        <v>10.220000000000001</v>
      </c>
      <c r="R6872" s="1067"/>
      <c r="Z6872" s="21"/>
      <c r="AH6872"/>
    </row>
    <row r="6873" spans="1:34" ht="11.25" customHeight="1">
      <c r="A6873"/>
      <c r="B6873" s="1281" t="s">
        <v>22</v>
      </c>
      <c r="C6873" s="1282">
        <v>8353</v>
      </c>
      <c r="D6873" s="1341" t="str">
        <f t="shared" si="121"/>
        <v>NJ8353</v>
      </c>
      <c r="E6873" s="1514" t="s">
        <v>124</v>
      </c>
      <c r="F6873" s="1390">
        <v>950</v>
      </c>
      <c r="G6873" s="1283">
        <v>11.81</v>
      </c>
      <c r="H6873" s="1283"/>
      <c r="I6873" s="1283"/>
      <c r="J6873" s="1283"/>
      <c r="K6873" s="1283"/>
      <c r="L6873" s="1283"/>
      <c r="M6873" s="1283"/>
      <c r="N6873" s="1283"/>
      <c r="O6873" s="1283"/>
      <c r="P6873" s="1283">
        <v>11.81</v>
      </c>
      <c r="R6873" s="1067"/>
      <c r="Z6873" s="21"/>
      <c r="AH6873"/>
    </row>
    <row r="6874" spans="1:34" ht="11.25" customHeight="1">
      <c r="A6874"/>
      <c r="B6874" s="1281" t="s">
        <v>22</v>
      </c>
      <c r="C6874" s="1282">
        <v>8385</v>
      </c>
      <c r="D6874" s="1341" t="str">
        <f t="shared" si="121"/>
        <v>NJ8385</v>
      </c>
      <c r="E6874" s="1514" t="s">
        <v>124</v>
      </c>
      <c r="F6874" s="1390">
        <v>950</v>
      </c>
      <c r="G6874" s="1283">
        <v>6.67</v>
      </c>
      <c r="H6874" s="1283"/>
      <c r="I6874" s="1283"/>
      <c r="J6874" s="1283"/>
      <c r="K6874" s="1283"/>
      <c r="L6874" s="1283"/>
      <c r="M6874" s="1283"/>
      <c r="N6874" s="1283"/>
      <c r="O6874" s="1283"/>
      <c r="P6874" s="1283">
        <v>6.67</v>
      </c>
      <c r="R6874" s="1067"/>
      <c r="Z6874" s="21"/>
      <c r="AH6874"/>
    </row>
    <row r="6875" spans="1:34" ht="11.25" customHeight="1">
      <c r="A6875"/>
      <c r="B6875" s="1281" t="s">
        <v>22</v>
      </c>
      <c r="C6875" s="1282">
        <v>8387</v>
      </c>
      <c r="D6875" s="1341" t="str">
        <f t="shared" si="121"/>
        <v>NJ8387</v>
      </c>
      <c r="E6875" s="1514" t="s">
        <v>121</v>
      </c>
      <c r="F6875" s="1390">
        <v>950</v>
      </c>
      <c r="G6875" s="1283">
        <v>5.69</v>
      </c>
      <c r="H6875" s="1283"/>
      <c r="I6875" s="1283"/>
      <c r="J6875" s="1283"/>
      <c r="K6875" s="1283"/>
      <c r="L6875" s="1283"/>
      <c r="M6875" s="1283"/>
      <c r="N6875" s="1283"/>
      <c r="O6875" s="1283"/>
      <c r="P6875" s="1283">
        <v>5.69</v>
      </c>
      <c r="R6875" s="1067"/>
      <c r="Z6875" s="21"/>
      <c r="AH6875"/>
    </row>
    <row r="6876" spans="1:34" ht="11.25" customHeight="1">
      <c r="A6876"/>
      <c r="B6876" s="1281" t="s">
        <v>22</v>
      </c>
      <c r="C6876" s="1282">
        <v>8392</v>
      </c>
      <c r="D6876" s="1341" t="str">
        <f t="shared" si="121"/>
        <v>NJ8392</v>
      </c>
      <c r="E6876" s="1514" t="s">
        <v>121</v>
      </c>
      <c r="F6876" s="1390">
        <v>950</v>
      </c>
      <c r="G6876" s="1283">
        <v>5.8</v>
      </c>
      <c r="H6876" s="1283"/>
      <c r="I6876" s="1283"/>
      <c r="J6876" s="1283"/>
      <c r="K6876" s="1283"/>
      <c r="L6876" s="1283"/>
      <c r="M6876" s="1283"/>
      <c r="N6876" s="1283"/>
      <c r="O6876" s="1283"/>
      <c r="P6876" s="1283">
        <v>5.8</v>
      </c>
      <c r="R6876" s="1067"/>
      <c r="Z6876" s="21"/>
      <c r="AH6876"/>
    </row>
    <row r="6877" spans="1:34" ht="11.25" customHeight="1">
      <c r="A6877"/>
      <c r="B6877" s="1281" t="s">
        <v>22</v>
      </c>
      <c r="C6877" s="1282">
        <v>8393</v>
      </c>
      <c r="D6877" s="1341" t="str">
        <f t="shared" si="121"/>
        <v>NJ8393</v>
      </c>
      <c r="E6877" s="1514" t="s">
        <v>121</v>
      </c>
      <c r="F6877" s="1390">
        <v>950</v>
      </c>
      <c r="G6877" s="1283">
        <v>4.32</v>
      </c>
      <c r="H6877" s="1283"/>
      <c r="I6877" s="1283"/>
      <c r="J6877" s="1283"/>
      <c r="K6877" s="1283"/>
      <c r="L6877" s="1283"/>
      <c r="M6877" s="1283"/>
      <c r="N6877" s="1283"/>
      <c r="O6877" s="1283"/>
      <c r="P6877" s="1283">
        <v>4.32</v>
      </c>
      <c r="R6877" s="1067"/>
      <c r="Z6877" s="21"/>
      <c r="AH6877"/>
    </row>
    <row r="6878" spans="1:34" ht="11.25" customHeight="1">
      <c r="A6878"/>
      <c r="B6878" s="1281" t="s">
        <v>22</v>
      </c>
      <c r="C6878" s="1282">
        <v>8396</v>
      </c>
      <c r="D6878" s="1341" t="str">
        <f t="shared" si="121"/>
        <v>NJ8396</v>
      </c>
      <c r="E6878" s="1514" t="s">
        <v>121</v>
      </c>
      <c r="F6878" s="1390">
        <v>950</v>
      </c>
      <c r="G6878" s="1283">
        <v>5.81</v>
      </c>
      <c r="H6878" s="1283"/>
      <c r="I6878" s="1283"/>
      <c r="J6878" s="1283"/>
      <c r="K6878" s="1283"/>
      <c r="L6878" s="1283"/>
      <c r="M6878" s="1283"/>
      <c r="N6878" s="1283"/>
      <c r="O6878" s="1283"/>
      <c r="P6878" s="1283">
        <v>5.81</v>
      </c>
      <c r="R6878" s="1067"/>
      <c r="Z6878" s="21"/>
      <c r="AH6878"/>
    </row>
    <row r="6879" spans="1:34" ht="11.25" customHeight="1">
      <c r="A6879"/>
      <c r="B6879" s="1281" t="s">
        <v>22</v>
      </c>
      <c r="C6879" s="1282">
        <v>8397</v>
      </c>
      <c r="D6879" s="1341" t="str">
        <f t="shared" si="121"/>
        <v>NJ8397</v>
      </c>
      <c r="E6879" s="1514" t="s">
        <v>121</v>
      </c>
      <c r="F6879" s="1390">
        <v>950</v>
      </c>
      <c r="G6879" s="1283">
        <v>5.69</v>
      </c>
      <c r="H6879" s="1283"/>
      <c r="I6879" s="1283"/>
      <c r="J6879" s="1283"/>
      <c r="K6879" s="1283"/>
      <c r="L6879" s="1283"/>
      <c r="M6879" s="1283"/>
      <c r="N6879" s="1283"/>
      <c r="O6879" s="1283"/>
      <c r="P6879" s="1283">
        <v>5.69</v>
      </c>
      <c r="R6879" s="1067"/>
      <c r="Z6879" s="21"/>
      <c r="AH6879"/>
    </row>
    <row r="6880" spans="1:34" ht="11.25" customHeight="1">
      <c r="A6880"/>
      <c r="B6880" s="1281" t="s">
        <v>22</v>
      </c>
      <c r="C6880" s="1282">
        <v>8398</v>
      </c>
      <c r="D6880" s="1341" t="str">
        <f t="shared" si="121"/>
        <v>NJ8398</v>
      </c>
      <c r="E6880" s="1514" t="s">
        <v>121</v>
      </c>
      <c r="F6880" s="1390">
        <v>950</v>
      </c>
      <c r="G6880" s="1283">
        <v>4.49</v>
      </c>
      <c r="H6880" s="1283"/>
      <c r="I6880" s="1283"/>
      <c r="J6880" s="1283"/>
      <c r="K6880" s="1283"/>
      <c r="L6880" s="1283"/>
      <c r="M6880" s="1283"/>
      <c r="N6880" s="1283"/>
      <c r="O6880" s="1283"/>
      <c r="P6880" s="1283">
        <v>4.49</v>
      </c>
      <c r="R6880" s="1067"/>
      <c r="Z6880" s="21"/>
      <c r="AH6880"/>
    </row>
    <row r="6881" spans="1:34" ht="11.25" customHeight="1">
      <c r="A6881"/>
      <c r="B6881" s="1281" t="s">
        <v>22</v>
      </c>
      <c r="C6881" s="1282">
        <v>8506</v>
      </c>
      <c r="D6881" s="1341" t="str">
        <f t="shared" si="121"/>
        <v>NJ8506</v>
      </c>
      <c r="E6881" s="1514" t="s">
        <v>123</v>
      </c>
      <c r="F6881" s="1390">
        <v>950</v>
      </c>
      <c r="G6881" s="1283">
        <v>9.2200000000000006</v>
      </c>
      <c r="H6881" s="1283"/>
      <c r="I6881" s="1283"/>
      <c r="J6881" s="1283"/>
      <c r="K6881" s="1283"/>
      <c r="L6881" s="1283"/>
      <c r="M6881" s="1283"/>
      <c r="N6881" s="1283"/>
      <c r="O6881" s="1283"/>
      <c r="P6881" s="1283">
        <v>9.2200000000000006</v>
      </c>
      <c r="R6881" s="1067"/>
      <c r="Z6881" s="21"/>
      <c r="AH6881"/>
    </row>
    <row r="6882" spans="1:34" ht="11.25" customHeight="1">
      <c r="A6882"/>
      <c r="B6882" s="1281" t="s">
        <v>22</v>
      </c>
      <c r="C6882" s="1282">
        <v>8507</v>
      </c>
      <c r="D6882" s="1341" t="str">
        <f t="shared" si="121"/>
        <v>NJ8507</v>
      </c>
      <c r="E6882" s="1514" t="s">
        <v>123</v>
      </c>
      <c r="F6882" s="1390">
        <v>950</v>
      </c>
      <c r="G6882" s="1283">
        <v>8.4700000000000006</v>
      </c>
      <c r="H6882" s="1283"/>
      <c r="I6882" s="1283"/>
      <c r="J6882" s="1283"/>
      <c r="K6882" s="1283"/>
      <c r="L6882" s="1283"/>
      <c r="M6882" s="1283"/>
      <c r="N6882" s="1283"/>
      <c r="O6882" s="1283"/>
      <c r="P6882" s="1283">
        <v>8.4700000000000006</v>
      </c>
      <c r="R6882" s="1067"/>
      <c r="Z6882" s="21"/>
      <c r="AH6882"/>
    </row>
    <row r="6883" spans="1:34" ht="11.25" customHeight="1">
      <c r="A6883"/>
      <c r="B6883" s="1281" t="s">
        <v>22</v>
      </c>
      <c r="C6883" s="1282">
        <v>8601</v>
      </c>
      <c r="D6883" s="1341" t="str">
        <f t="shared" si="121"/>
        <v>NJ8601</v>
      </c>
      <c r="E6883" s="1514" t="s">
        <v>125</v>
      </c>
      <c r="F6883" s="1390">
        <v>292</v>
      </c>
      <c r="G6883" s="1283">
        <v>0.66</v>
      </c>
      <c r="H6883" s="1283"/>
      <c r="I6883" s="1283"/>
      <c r="J6883" s="1283"/>
      <c r="K6883" s="1283"/>
      <c r="L6883" s="1283"/>
      <c r="M6883" s="1283"/>
      <c r="N6883" s="1283"/>
      <c r="O6883" s="1283"/>
      <c r="P6883" s="1283">
        <v>0.66</v>
      </c>
      <c r="R6883" s="1067"/>
      <c r="Z6883" s="21"/>
      <c r="AH6883"/>
    </row>
    <row r="6884" spans="1:34" ht="11.25" customHeight="1">
      <c r="A6884"/>
      <c r="B6884" s="1281" t="s">
        <v>22</v>
      </c>
      <c r="C6884" s="1282">
        <v>8606</v>
      </c>
      <c r="D6884" s="1341" t="str">
        <f t="shared" si="121"/>
        <v>NJ8606</v>
      </c>
      <c r="E6884" s="1514" t="s">
        <v>122</v>
      </c>
      <c r="F6884" s="1390">
        <v>950</v>
      </c>
      <c r="G6884" s="1283">
        <v>8.18</v>
      </c>
      <c r="H6884" s="1283"/>
      <c r="I6884" s="1283"/>
      <c r="J6884" s="1283"/>
      <c r="K6884" s="1283"/>
      <c r="L6884" s="1283"/>
      <c r="M6884" s="1283"/>
      <c r="N6884" s="1283"/>
      <c r="O6884" s="1283"/>
      <c r="P6884" s="1283">
        <v>8.18</v>
      </c>
      <c r="R6884" s="1067"/>
      <c r="Z6884" s="21"/>
      <c r="AH6884"/>
    </row>
    <row r="6885" spans="1:34" ht="11.25" customHeight="1">
      <c r="A6885"/>
      <c r="B6885" s="1281" t="s">
        <v>22</v>
      </c>
      <c r="C6885" s="1282">
        <v>8607</v>
      </c>
      <c r="D6885" s="1341" t="str">
        <f t="shared" si="121"/>
        <v>NJ8607</v>
      </c>
      <c r="E6885" s="1514" t="s">
        <v>122</v>
      </c>
      <c r="F6885" s="1390">
        <v>950</v>
      </c>
      <c r="G6885" s="1283">
        <v>9.51</v>
      </c>
      <c r="H6885" s="1283"/>
      <c r="I6885" s="1283"/>
      <c r="J6885" s="1283"/>
      <c r="K6885" s="1283"/>
      <c r="L6885" s="1283"/>
      <c r="M6885" s="1283"/>
      <c r="N6885" s="1283"/>
      <c r="O6885" s="1283"/>
      <c r="P6885" s="1283">
        <v>9.51</v>
      </c>
      <c r="R6885" s="1067"/>
      <c r="Z6885" s="21"/>
      <c r="AH6885"/>
    </row>
    <row r="6886" spans="1:34" ht="11.25" customHeight="1">
      <c r="A6886"/>
      <c r="B6886" s="1281" t="s">
        <v>22</v>
      </c>
      <c r="C6886" s="1282">
        <v>8709</v>
      </c>
      <c r="D6886" s="1341" t="str">
        <f t="shared" si="121"/>
        <v>NJ8709</v>
      </c>
      <c r="E6886" s="1514" t="s">
        <v>122</v>
      </c>
      <c r="F6886" s="1390">
        <v>950</v>
      </c>
      <c r="G6886" s="1283">
        <v>4.47</v>
      </c>
      <c r="H6886" s="1283"/>
      <c r="I6886" s="1283"/>
      <c r="J6886" s="1283"/>
      <c r="K6886" s="1283"/>
      <c r="L6886" s="1283"/>
      <c r="M6886" s="1283"/>
      <c r="N6886" s="1283"/>
      <c r="O6886" s="1283"/>
      <c r="P6886" s="1283">
        <v>4.47</v>
      </c>
      <c r="R6886" s="1067"/>
      <c r="Z6886" s="21"/>
      <c r="AH6886"/>
    </row>
    <row r="6887" spans="1:34" ht="11.25" customHeight="1">
      <c r="A6887"/>
      <c r="B6887" s="1281" t="s">
        <v>22</v>
      </c>
      <c r="C6887" s="1282">
        <v>8711</v>
      </c>
      <c r="D6887" s="1341" t="str">
        <f t="shared" si="121"/>
        <v>NJ8711</v>
      </c>
      <c r="E6887" s="1514" t="s">
        <v>122</v>
      </c>
      <c r="F6887" s="1390">
        <v>826</v>
      </c>
      <c r="G6887" s="1283">
        <v>3.33</v>
      </c>
      <c r="H6887" s="1283"/>
      <c r="I6887" s="1283"/>
      <c r="J6887" s="1283"/>
      <c r="K6887" s="1283"/>
      <c r="L6887" s="1283"/>
      <c r="M6887" s="1283"/>
      <c r="N6887" s="1283"/>
      <c r="O6887" s="1283"/>
      <c r="P6887" s="1283">
        <v>3.33</v>
      </c>
      <c r="R6887" s="1067"/>
      <c r="Z6887" s="21"/>
      <c r="AH6887"/>
    </row>
    <row r="6888" spans="1:34" ht="11.25" customHeight="1">
      <c r="A6888"/>
      <c r="B6888" s="1281" t="s">
        <v>22</v>
      </c>
      <c r="C6888" s="1282">
        <v>8720</v>
      </c>
      <c r="D6888" s="1341" t="str">
        <f t="shared" si="121"/>
        <v>NJ8720</v>
      </c>
      <c r="E6888" s="1514" t="s">
        <v>123</v>
      </c>
      <c r="F6888" s="1390">
        <v>540</v>
      </c>
      <c r="G6888" s="1283">
        <v>1.9</v>
      </c>
      <c r="H6888" s="1283"/>
      <c r="I6888" s="1283"/>
      <c r="J6888" s="1283"/>
      <c r="K6888" s="1283"/>
      <c r="L6888" s="1283"/>
      <c r="M6888" s="1283"/>
      <c r="N6888" s="1283"/>
      <c r="O6888" s="1283"/>
      <c r="P6888" s="1283">
        <v>1.9</v>
      </c>
      <c r="R6888" s="1067"/>
      <c r="Z6888" s="21"/>
      <c r="AH6888"/>
    </row>
    <row r="6889" spans="1:34" ht="11.25" customHeight="1">
      <c r="A6889"/>
      <c r="B6889" s="1281" t="s">
        <v>22</v>
      </c>
      <c r="C6889" s="1282">
        <v>8726</v>
      </c>
      <c r="D6889" s="1341" t="str">
        <f t="shared" si="121"/>
        <v>NJ8726</v>
      </c>
      <c r="E6889" s="1514" t="s">
        <v>122</v>
      </c>
      <c r="F6889" s="1390">
        <v>486</v>
      </c>
      <c r="G6889" s="1283">
        <v>1.63</v>
      </c>
      <c r="H6889" s="1283"/>
      <c r="I6889" s="1283"/>
      <c r="J6889" s="1283"/>
      <c r="K6889" s="1283"/>
      <c r="L6889" s="1283"/>
      <c r="M6889" s="1283"/>
      <c r="N6889" s="1283"/>
      <c r="O6889" s="1283"/>
      <c r="P6889" s="1283">
        <v>1.63</v>
      </c>
      <c r="R6889" s="1067"/>
      <c r="Z6889" s="21"/>
      <c r="AH6889"/>
    </row>
    <row r="6890" spans="1:34" ht="11.25" customHeight="1">
      <c r="A6890"/>
      <c r="B6890" s="1281" t="s">
        <v>22</v>
      </c>
      <c r="C6890" s="1282">
        <v>8731</v>
      </c>
      <c r="D6890" s="1341" t="str">
        <f t="shared" si="121"/>
        <v>NJ8731</v>
      </c>
      <c r="E6890" s="1514" t="s">
        <v>124</v>
      </c>
      <c r="F6890" s="1390">
        <v>540</v>
      </c>
      <c r="G6890" s="1283">
        <v>1.9</v>
      </c>
      <c r="H6890" s="1283"/>
      <c r="I6890" s="1283"/>
      <c r="J6890" s="1283"/>
      <c r="K6890" s="1283"/>
      <c r="L6890" s="1283"/>
      <c r="M6890" s="1283"/>
      <c r="N6890" s="1283"/>
      <c r="O6890" s="1283"/>
      <c r="P6890" s="1283">
        <v>1.9</v>
      </c>
      <c r="R6890" s="1067"/>
      <c r="Z6890" s="21"/>
      <c r="AH6890"/>
    </row>
    <row r="6891" spans="1:34" ht="11.25" customHeight="1">
      <c r="A6891"/>
      <c r="B6891" s="1281" t="s">
        <v>22</v>
      </c>
      <c r="C6891" s="1282">
        <v>8737</v>
      </c>
      <c r="D6891" s="1341" t="str">
        <f t="shared" si="121"/>
        <v>NJ8737</v>
      </c>
      <c r="E6891" s="1514" t="s">
        <v>122</v>
      </c>
      <c r="F6891" s="1390">
        <v>160</v>
      </c>
      <c r="G6891" s="1283">
        <v>0.63</v>
      </c>
      <c r="H6891" s="1283"/>
      <c r="I6891" s="1283"/>
      <c r="J6891" s="1283"/>
      <c r="K6891" s="1283"/>
      <c r="L6891" s="1283"/>
      <c r="M6891" s="1283"/>
      <c r="N6891" s="1283"/>
      <c r="O6891" s="1283"/>
      <c r="P6891" s="1283">
        <v>0.63</v>
      </c>
      <c r="R6891" s="1067"/>
      <c r="Z6891" s="21"/>
      <c r="AH6891"/>
    </row>
    <row r="6892" spans="1:34" ht="11.25" customHeight="1">
      <c r="A6892"/>
      <c r="B6892" s="1281" t="s">
        <v>22</v>
      </c>
      <c r="C6892" s="1282">
        <v>8738</v>
      </c>
      <c r="D6892" s="1341" t="str">
        <f t="shared" si="121"/>
        <v>NJ8738</v>
      </c>
      <c r="E6892" s="1514" t="s">
        <v>122</v>
      </c>
      <c r="F6892" s="1390">
        <v>160</v>
      </c>
      <c r="G6892" s="1283">
        <v>0.7</v>
      </c>
      <c r="H6892" s="1283"/>
      <c r="I6892" s="1283"/>
      <c r="J6892" s="1283"/>
      <c r="K6892" s="1283"/>
      <c r="L6892" s="1283"/>
      <c r="M6892" s="1283"/>
      <c r="N6892" s="1283"/>
      <c r="O6892" s="1283"/>
      <c r="P6892" s="1283">
        <v>0.7</v>
      </c>
      <c r="R6892" s="1067"/>
      <c r="Z6892" s="21"/>
      <c r="AH6892"/>
    </row>
    <row r="6893" spans="1:34" ht="11.25" customHeight="1">
      <c r="A6893"/>
      <c r="B6893" s="1281" t="s">
        <v>22</v>
      </c>
      <c r="C6893" s="1282">
        <v>8742</v>
      </c>
      <c r="D6893" s="1341" t="str">
        <f t="shared" si="121"/>
        <v>NJ8742</v>
      </c>
      <c r="E6893" s="1514" t="s">
        <v>125</v>
      </c>
      <c r="F6893" s="1390">
        <v>244</v>
      </c>
      <c r="G6893" s="1283">
        <v>0.42</v>
      </c>
      <c r="H6893" s="1283"/>
      <c r="I6893" s="1283"/>
      <c r="J6893" s="1283"/>
      <c r="K6893" s="1283"/>
      <c r="L6893" s="1283"/>
      <c r="M6893" s="1283"/>
      <c r="N6893" s="1283"/>
      <c r="O6893" s="1283"/>
      <c r="P6893" s="1283">
        <v>0.42</v>
      </c>
      <c r="R6893" s="1067"/>
      <c r="Z6893" s="21"/>
      <c r="AH6893"/>
    </row>
    <row r="6894" spans="1:34" ht="11.25" customHeight="1">
      <c r="A6894"/>
      <c r="B6894" s="1281" t="s">
        <v>22</v>
      </c>
      <c r="C6894" s="1282">
        <v>8745</v>
      </c>
      <c r="D6894" s="1341" t="str">
        <f t="shared" si="121"/>
        <v>NJ8745</v>
      </c>
      <c r="E6894" s="1514" t="s">
        <v>124</v>
      </c>
      <c r="F6894" s="1390">
        <v>950</v>
      </c>
      <c r="G6894" s="1283">
        <v>7.79</v>
      </c>
      <c r="H6894" s="1283"/>
      <c r="I6894" s="1283"/>
      <c r="J6894" s="1283"/>
      <c r="K6894" s="1283"/>
      <c r="L6894" s="1283"/>
      <c r="M6894" s="1283"/>
      <c r="N6894" s="1283"/>
      <c r="O6894" s="1283"/>
      <c r="P6894" s="1283">
        <v>7.79</v>
      </c>
      <c r="R6894" s="1067"/>
      <c r="Z6894" s="21"/>
      <c r="AH6894"/>
    </row>
    <row r="6895" spans="1:34" ht="11.25" customHeight="1">
      <c r="A6895"/>
      <c r="B6895" s="1281" t="s">
        <v>22</v>
      </c>
      <c r="C6895" s="1282">
        <v>8748</v>
      </c>
      <c r="D6895" s="1341" t="str">
        <f t="shared" si="121"/>
        <v>NJ8748</v>
      </c>
      <c r="E6895" s="1514" t="s">
        <v>121</v>
      </c>
      <c r="F6895" s="1390">
        <v>406</v>
      </c>
      <c r="G6895" s="1283">
        <v>1.23</v>
      </c>
      <c r="H6895" s="1283"/>
      <c r="I6895" s="1283"/>
      <c r="J6895" s="1283"/>
      <c r="K6895" s="1283"/>
      <c r="L6895" s="1283"/>
      <c r="M6895" s="1283"/>
      <c r="N6895" s="1283"/>
      <c r="O6895" s="1283"/>
      <c r="P6895" s="1283">
        <v>1.23</v>
      </c>
      <c r="R6895" s="1067"/>
      <c r="Z6895" s="21"/>
      <c r="AH6895"/>
    </row>
    <row r="6896" spans="1:34" ht="11.25" customHeight="1">
      <c r="A6896"/>
      <c r="B6896" s="1281" t="s">
        <v>22</v>
      </c>
      <c r="C6896" s="1282">
        <v>8753</v>
      </c>
      <c r="D6896" s="1341" t="str">
        <f t="shared" si="121"/>
        <v>NJ8753</v>
      </c>
      <c r="E6896" s="1514" t="s">
        <v>125</v>
      </c>
      <c r="F6896" s="1390">
        <v>738</v>
      </c>
      <c r="G6896" s="1283">
        <v>2.89</v>
      </c>
      <c r="H6896" s="1283"/>
      <c r="I6896" s="1283"/>
      <c r="J6896" s="1283"/>
      <c r="K6896" s="1283"/>
      <c r="L6896" s="1283"/>
      <c r="M6896" s="1283"/>
      <c r="N6896" s="1283"/>
      <c r="O6896" s="1283"/>
      <c r="P6896" s="1283">
        <v>2.89</v>
      </c>
      <c r="R6896" s="1067"/>
      <c r="Z6896" s="21"/>
      <c r="AH6896"/>
    </row>
    <row r="6897" spans="1:34" ht="11.25" customHeight="1">
      <c r="A6897"/>
      <c r="B6897" s="1281" t="s">
        <v>22</v>
      </c>
      <c r="C6897" s="1282">
        <v>8755</v>
      </c>
      <c r="D6897" s="1341" t="str">
        <f t="shared" si="121"/>
        <v>NJ8755</v>
      </c>
      <c r="E6897" s="1514" t="s">
        <v>122</v>
      </c>
      <c r="F6897" s="1390">
        <v>236</v>
      </c>
      <c r="G6897" s="1283">
        <v>0.38</v>
      </c>
      <c r="H6897" s="1283"/>
      <c r="I6897" s="1283"/>
      <c r="J6897" s="1283"/>
      <c r="K6897" s="1283"/>
      <c r="L6897" s="1283"/>
      <c r="M6897" s="1283"/>
      <c r="N6897" s="1283"/>
      <c r="O6897" s="1283"/>
      <c r="P6897" s="1283">
        <v>0.38</v>
      </c>
      <c r="R6897" s="1067"/>
      <c r="Z6897" s="21"/>
      <c r="AH6897"/>
    </row>
    <row r="6898" spans="1:34" ht="11.25" customHeight="1">
      <c r="A6898"/>
      <c r="B6898" s="1281" t="s">
        <v>22</v>
      </c>
      <c r="C6898" s="1282">
        <v>8800</v>
      </c>
      <c r="D6898" s="1341" t="str">
        <f t="shared" si="121"/>
        <v>NJ8800</v>
      </c>
      <c r="E6898" s="1514" t="s">
        <v>125</v>
      </c>
      <c r="F6898" s="1390">
        <v>838</v>
      </c>
      <c r="G6898" s="1283">
        <v>3.39</v>
      </c>
      <c r="H6898" s="1283"/>
      <c r="I6898" s="1283"/>
      <c r="J6898" s="1283"/>
      <c r="K6898" s="1283"/>
      <c r="L6898" s="1283"/>
      <c r="M6898" s="1283"/>
      <c r="N6898" s="1283"/>
      <c r="O6898" s="1283"/>
      <c r="P6898" s="1283">
        <v>3.39</v>
      </c>
      <c r="R6898" s="1067"/>
      <c r="Z6898" s="21"/>
      <c r="AH6898"/>
    </row>
    <row r="6899" spans="1:34" ht="11.25" customHeight="1">
      <c r="A6899"/>
      <c r="B6899" s="1281" t="s">
        <v>22</v>
      </c>
      <c r="C6899" s="1282">
        <v>8803</v>
      </c>
      <c r="D6899" s="1341" t="str">
        <f t="shared" si="121"/>
        <v>NJ8803</v>
      </c>
      <c r="E6899" s="1514" t="s">
        <v>121</v>
      </c>
      <c r="F6899" s="1390">
        <v>186</v>
      </c>
      <c r="G6899" s="1283">
        <v>0.13</v>
      </c>
      <c r="H6899" s="1283"/>
      <c r="I6899" s="1283"/>
      <c r="J6899" s="1283"/>
      <c r="K6899" s="1283"/>
      <c r="L6899" s="1283"/>
      <c r="M6899" s="1283"/>
      <c r="N6899" s="1283"/>
      <c r="O6899" s="1283"/>
      <c r="P6899" s="1283">
        <v>0.13</v>
      </c>
      <c r="R6899" s="1067"/>
      <c r="Z6899" s="21"/>
      <c r="AH6899"/>
    </row>
    <row r="6900" spans="1:34" ht="11.25" customHeight="1">
      <c r="A6900"/>
      <c r="B6900" s="1281" t="s">
        <v>22</v>
      </c>
      <c r="C6900" s="1282">
        <v>8810</v>
      </c>
      <c r="D6900" s="1341" t="str">
        <f t="shared" si="121"/>
        <v>NJ8810</v>
      </c>
      <c r="E6900" s="1514" t="s">
        <v>125</v>
      </c>
      <c r="F6900" s="1390">
        <v>196</v>
      </c>
      <c r="G6900" s="1283">
        <v>0.18</v>
      </c>
      <c r="H6900" s="1283"/>
      <c r="I6900" s="1283"/>
      <c r="J6900" s="1283"/>
      <c r="K6900" s="1283"/>
      <c r="L6900" s="1283"/>
      <c r="M6900" s="1283"/>
      <c r="N6900" s="1283"/>
      <c r="O6900" s="1283"/>
      <c r="P6900" s="1283">
        <v>0.18</v>
      </c>
      <c r="R6900" s="1067"/>
      <c r="Z6900" s="21"/>
      <c r="AH6900"/>
    </row>
    <row r="6901" spans="1:34" ht="11.25" customHeight="1">
      <c r="A6901"/>
      <c r="B6901" s="1281" t="s">
        <v>22</v>
      </c>
      <c r="C6901" s="1282">
        <v>8814</v>
      </c>
      <c r="D6901" s="1341" t="str">
        <f t="shared" si="121"/>
        <v>NJ8814</v>
      </c>
      <c r="E6901" s="1514" t="s">
        <v>122</v>
      </c>
      <c r="F6901" s="1390">
        <v>160</v>
      </c>
      <c r="G6901" s="1283">
        <v>0.27</v>
      </c>
      <c r="H6901" s="1283"/>
      <c r="I6901" s="1283"/>
      <c r="J6901" s="1283"/>
      <c r="K6901" s="1283"/>
      <c r="L6901" s="1283"/>
      <c r="M6901" s="1283"/>
      <c r="N6901" s="1283"/>
      <c r="O6901" s="1283"/>
      <c r="P6901" s="1283">
        <v>0.27</v>
      </c>
      <c r="R6901" s="1067"/>
      <c r="Z6901" s="21"/>
      <c r="AH6901"/>
    </row>
    <row r="6902" spans="1:34" ht="11.25" customHeight="1">
      <c r="A6902"/>
      <c r="B6902" s="1281" t="s">
        <v>22</v>
      </c>
      <c r="C6902" s="1282">
        <v>8815</v>
      </c>
      <c r="D6902" s="1341" t="str">
        <f t="shared" si="121"/>
        <v>NJ8815</v>
      </c>
      <c r="E6902" s="1514" t="s">
        <v>122</v>
      </c>
      <c r="F6902" s="1390">
        <v>160</v>
      </c>
      <c r="G6902" s="1283">
        <v>0.3</v>
      </c>
      <c r="H6902" s="1283"/>
      <c r="I6902" s="1283"/>
      <c r="J6902" s="1283"/>
      <c r="K6902" s="1283"/>
      <c r="L6902" s="1283"/>
      <c r="M6902" s="1283"/>
      <c r="N6902" s="1283"/>
      <c r="O6902" s="1283"/>
      <c r="P6902" s="1283">
        <v>0.3</v>
      </c>
      <c r="R6902" s="1067"/>
      <c r="Z6902" s="21"/>
      <c r="AH6902"/>
    </row>
    <row r="6903" spans="1:34" ht="11.25" customHeight="1">
      <c r="A6903"/>
      <c r="B6903" s="1281" t="s">
        <v>22</v>
      </c>
      <c r="C6903" s="1282">
        <v>8820</v>
      </c>
      <c r="D6903" s="1341" t="str">
        <f t="shared" si="121"/>
        <v>NJ8820</v>
      </c>
      <c r="E6903" s="1514" t="s">
        <v>121</v>
      </c>
      <c r="F6903" s="1390">
        <v>232</v>
      </c>
      <c r="G6903" s="1283">
        <v>0.36</v>
      </c>
      <c r="H6903" s="1283"/>
      <c r="I6903" s="1283"/>
      <c r="J6903" s="1283"/>
      <c r="K6903" s="1283"/>
      <c r="L6903" s="1283"/>
      <c r="M6903" s="1283"/>
      <c r="N6903" s="1283"/>
      <c r="O6903" s="1283"/>
      <c r="P6903" s="1283">
        <v>0.36</v>
      </c>
      <c r="R6903" s="1067"/>
      <c r="Z6903" s="21"/>
      <c r="AH6903"/>
    </row>
    <row r="6904" spans="1:34" ht="11.25" customHeight="1">
      <c r="A6904"/>
      <c r="B6904" s="1281" t="s">
        <v>22</v>
      </c>
      <c r="C6904" s="1282">
        <v>8828</v>
      </c>
      <c r="D6904" s="1341" t="str">
        <f t="shared" si="121"/>
        <v>NJ8828</v>
      </c>
      <c r="E6904" s="1514" t="s">
        <v>124</v>
      </c>
      <c r="F6904" s="1390">
        <v>950</v>
      </c>
      <c r="G6904" s="1283">
        <v>5.22</v>
      </c>
      <c r="H6904" s="1283"/>
      <c r="I6904" s="1283"/>
      <c r="J6904" s="1283"/>
      <c r="K6904" s="1283"/>
      <c r="L6904" s="1283"/>
      <c r="M6904" s="1283"/>
      <c r="N6904" s="1283"/>
      <c r="O6904" s="1283"/>
      <c r="P6904" s="1283">
        <v>5.22</v>
      </c>
      <c r="R6904" s="1067"/>
      <c r="Z6904" s="21"/>
      <c r="AH6904"/>
    </row>
    <row r="6905" spans="1:34" ht="11.25" customHeight="1">
      <c r="A6905"/>
      <c r="B6905" s="1281" t="s">
        <v>22</v>
      </c>
      <c r="C6905" s="1282">
        <v>8829</v>
      </c>
      <c r="D6905" s="1341" t="str">
        <f t="shared" si="121"/>
        <v>NJ8829</v>
      </c>
      <c r="E6905" s="1514" t="s">
        <v>125</v>
      </c>
      <c r="F6905" s="1390">
        <v>950</v>
      </c>
      <c r="G6905" s="1283">
        <v>4.72</v>
      </c>
      <c r="H6905" s="1283"/>
      <c r="I6905" s="1283"/>
      <c r="J6905" s="1283"/>
      <c r="K6905" s="1283"/>
      <c r="L6905" s="1283"/>
      <c r="M6905" s="1283"/>
      <c r="N6905" s="1283"/>
      <c r="O6905" s="1283"/>
      <c r="P6905" s="1283">
        <v>4.72</v>
      </c>
      <c r="R6905" s="1067"/>
      <c r="Z6905" s="21"/>
      <c r="AH6905"/>
    </row>
    <row r="6906" spans="1:34" ht="11.25" customHeight="1">
      <c r="A6906"/>
      <c r="B6906" s="1281" t="s">
        <v>22</v>
      </c>
      <c r="C6906" s="1282">
        <v>8831</v>
      </c>
      <c r="D6906" s="1341" t="str">
        <f t="shared" si="121"/>
        <v>NJ8831</v>
      </c>
      <c r="E6906" s="1514" t="s">
        <v>121</v>
      </c>
      <c r="F6906" s="1390">
        <v>722</v>
      </c>
      <c r="G6906" s="1283">
        <v>2.81</v>
      </c>
      <c r="H6906" s="1283"/>
      <c r="I6906" s="1283"/>
      <c r="J6906" s="1283"/>
      <c r="K6906" s="1283"/>
      <c r="L6906" s="1283"/>
      <c r="M6906" s="1283"/>
      <c r="N6906" s="1283"/>
      <c r="O6906" s="1283"/>
      <c r="P6906" s="1283">
        <v>2.81</v>
      </c>
      <c r="R6906" s="1067"/>
      <c r="Z6906" s="21"/>
      <c r="AH6906"/>
    </row>
    <row r="6907" spans="1:34" ht="11.25" customHeight="1">
      <c r="A6907"/>
      <c r="B6907" s="1281" t="s">
        <v>22</v>
      </c>
      <c r="C6907" s="1282">
        <v>8832</v>
      </c>
      <c r="D6907" s="1341" t="str">
        <f t="shared" si="121"/>
        <v>NJ8832</v>
      </c>
      <c r="E6907" s="1514" t="s">
        <v>121</v>
      </c>
      <c r="F6907" s="1390">
        <v>258</v>
      </c>
      <c r="G6907" s="1283">
        <v>0.49</v>
      </c>
      <c r="H6907" s="1283"/>
      <c r="I6907" s="1283"/>
      <c r="J6907" s="1283"/>
      <c r="K6907" s="1283"/>
      <c r="L6907" s="1283"/>
      <c r="M6907" s="1283"/>
      <c r="N6907" s="1283"/>
      <c r="O6907" s="1283"/>
      <c r="P6907" s="1283">
        <v>0.49</v>
      </c>
      <c r="R6907" s="1067"/>
      <c r="Z6907" s="21"/>
      <c r="AH6907"/>
    </row>
    <row r="6908" spans="1:34" ht="11.25" customHeight="1">
      <c r="A6908"/>
      <c r="B6908" s="1281" t="s">
        <v>22</v>
      </c>
      <c r="C6908" s="1282">
        <v>8835</v>
      </c>
      <c r="D6908" s="1341" t="str">
        <f t="shared" si="121"/>
        <v>NJ8835</v>
      </c>
      <c r="E6908" s="1514" t="s">
        <v>124</v>
      </c>
      <c r="F6908" s="1390">
        <v>950</v>
      </c>
      <c r="G6908" s="1283">
        <v>5.22</v>
      </c>
      <c r="H6908" s="1283"/>
      <c r="I6908" s="1283"/>
      <c r="J6908" s="1283"/>
      <c r="K6908" s="1283"/>
      <c r="L6908" s="1283"/>
      <c r="M6908" s="1283"/>
      <c r="N6908" s="1283"/>
      <c r="O6908" s="1283"/>
      <c r="P6908" s="1283">
        <v>5.22</v>
      </c>
      <c r="R6908" s="1067"/>
      <c r="Z6908" s="21"/>
      <c r="AH6908"/>
    </row>
    <row r="6909" spans="1:34" ht="11.25" customHeight="1">
      <c r="A6909"/>
      <c r="B6909" s="1281" t="s">
        <v>22</v>
      </c>
      <c r="C6909" s="1282">
        <v>8836</v>
      </c>
      <c r="D6909" s="1341" t="str">
        <f t="shared" si="121"/>
        <v>NJ8836</v>
      </c>
      <c r="E6909" s="1514" t="s">
        <v>123</v>
      </c>
      <c r="F6909" s="1390">
        <v>950</v>
      </c>
      <c r="G6909" s="1283">
        <v>4.5</v>
      </c>
      <c r="H6909" s="1283"/>
      <c r="I6909" s="1283"/>
      <c r="J6909" s="1283"/>
      <c r="K6909" s="1283"/>
      <c r="L6909" s="1283"/>
      <c r="M6909" s="1283"/>
      <c r="N6909" s="1283"/>
      <c r="O6909" s="1283"/>
      <c r="P6909" s="1283">
        <v>4.5</v>
      </c>
      <c r="R6909" s="1067"/>
      <c r="Z6909" s="21"/>
      <c r="AH6909"/>
    </row>
    <row r="6910" spans="1:34" ht="11.25" customHeight="1">
      <c r="A6910"/>
      <c r="B6910" s="1281" t="s">
        <v>22</v>
      </c>
      <c r="C6910" s="1282">
        <v>8838</v>
      </c>
      <c r="D6910" s="1341" t="str">
        <f t="shared" si="121"/>
        <v>NJ8838</v>
      </c>
      <c r="E6910" s="1514" t="s">
        <v>125</v>
      </c>
      <c r="F6910" s="1390">
        <v>338</v>
      </c>
      <c r="G6910" s="1283">
        <v>0.89</v>
      </c>
      <c r="H6910" s="1283"/>
      <c r="I6910" s="1283"/>
      <c r="J6910" s="1283"/>
      <c r="K6910" s="1283"/>
      <c r="L6910" s="1283"/>
      <c r="M6910" s="1283"/>
      <c r="N6910" s="1283"/>
      <c r="O6910" s="1283"/>
      <c r="P6910" s="1283">
        <v>0.89</v>
      </c>
      <c r="R6910" s="1067"/>
      <c r="Z6910" s="21"/>
      <c r="AH6910"/>
    </row>
    <row r="6911" spans="1:34" ht="11.25" customHeight="1">
      <c r="A6911"/>
      <c r="B6911" s="1281" t="s">
        <v>22</v>
      </c>
      <c r="C6911" s="1282">
        <v>8840</v>
      </c>
      <c r="D6911" s="1341" t="str">
        <f t="shared" si="121"/>
        <v>NJ8840</v>
      </c>
      <c r="E6911" s="1514" t="s">
        <v>121</v>
      </c>
      <c r="F6911" s="1390">
        <v>296</v>
      </c>
      <c r="G6911" s="1283">
        <v>0.68</v>
      </c>
      <c r="H6911" s="1283"/>
      <c r="I6911" s="1283"/>
      <c r="J6911" s="1283"/>
      <c r="K6911" s="1283"/>
      <c r="L6911" s="1283"/>
      <c r="M6911" s="1283"/>
      <c r="N6911" s="1283"/>
      <c r="O6911" s="1283"/>
      <c r="P6911" s="1283">
        <v>0.68</v>
      </c>
      <c r="R6911" s="1067"/>
      <c r="Z6911" s="21"/>
      <c r="AH6911"/>
    </row>
    <row r="6912" spans="1:34" ht="11.25" customHeight="1">
      <c r="A6912"/>
      <c r="B6912" s="1281" t="s">
        <v>22</v>
      </c>
      <c r="C6912" s="1282">
        <v>8860</v>
      </c>
      <c r="D6912" s="1341" t="str">
        <f t="shared" si="121"/>
        <v>NJ8860</v>
      </c>
      <c r="E6912" s="1514" t="s">
        <v>125</v>
      </c>
      <c r="F6912" s="1390">
        <v>186</v>
      </c>
      <c r="G6912" s="1283">
        <v>0.13</v>
      </c>
      <c r="H6912" s="1283"/>
      <c r="I6912" s="1283"/>
      <c r="J6912" s="1283"/>
      <c r="K6912" s="1283"/>
      <c r="L6912" s="1283"/>
      <c r="M6912" s="1283"/>
      <c r="N6912" s="1283"/>
      <c r="O6912" s="1283"/>
      <c r="P6912" s="1283">
        <v>0.13</v>
      </c>
      <c r="R6912" s="1067"/>
      <c r="Z6912" s="21"/>
      <c r="AH6912"/>
    </row>
    <row r="6913" spans="1:34" ht="11.25" customHeight="1">
      <c r="A6913"/>
      <c r="B6913" s="1281" t="s">
        <v>22</v>
      </c>
      <c r="C6913" s="1282">
        <v>8868</v>
      </c>
      <c r="D6913" s="1341" t="str">
        <f t="shared" si="121"/>
        <v>NJ8868</v>
      </c>
      <c r="E6913" s="1514" t="s">
        <v>121</v>
      </c>
      <c r="F6913" s="1390">
        <v>446</v>
      </c>
      <c r="G6913" s="1283">
        <v>1.43</v>
      </c>
      <c r="H6913" s="1283"/>
      <c r="I6913" s="1283"/>
      <c r="J6913" s="1283"/>
      <c r="K6913" s="1283"/>
      <c r="L6913" s="1283"/>
      <c r="M6913" s="1283"/>
      <c r="N6913" s="1283"/>
      <c r="O6913" s="1283"/>
      <c r="P6913" s="1283">
        <v>1.43</v>
      </c>
      <c r="R6913" s="1067"/>
      <c r="Z6913" s="21"/>
      <c r="AH6913"/>
    </row>
    <row r="6914" spans="1:34" ht="11.25" customHeight="1">
      <c r="A6914"/>
      <c r="B6914" s="1281" t="s">
        <v>22</v>
      </c>
      <c r="C6914" s="1282">
        <v>8871</v>
      </c>
      <c r="D6914" s="1341" t="str">
        <f t="shared" si="121"/>
        <v>NJ8871</v>
      </c>
      <c r="E6914" s="1514" t="s">
        <v>125</v>
      </c>
      <c r="F6914" s="1390">
        <v>196</v>
      </c>
      <c r="G6914" s="1283">
        <v>0.18</v>
      </c>
      <c r="H6914" s="1283"/>
      <c r="I6914" s="1283"/>
      <c r="J6914" s="1283"/>
      <c r="K6914" s="1283"/>
      <c r="L6914" s="1283"/>
      <c r="M6914" s="1283"/>
      <c r="N6914" s="1283"/>
      <c r="O6914" s="1283"/>
      <c r="P6914" s="1283">
        <v>0.18</v>
      </c>
      <c r="R6914" s="1067"/>
      <c r="Z6914" s="21"/>
      <c r="AH6914"/>
    </row>
    <row r="6915" spans="1:34" ht="11.25" customHeight="1">
      <c r="A6915"/>
      <c r="B6915" s="1281" t="s">
        <v>22</v>
      </c>
      <c r="C6915" s="1282">
        <v>8901</v>
      </c>
      <c r="D6915" s="1341" t="str">
        <f t="shared" si="121"/>
        <v>NJ8901</v>
      </c>
      <c r="E6915" s="1514" t="s">
        <v>123</v>
      </c>
      <c r="F6915" s="1390">
        <v>194</v>
      </c>
      <c r="G6915" s="1283">
        <v>0.17</v>
      </c>
      <c r="H6915" s="1283"/>
      <c r="I6915" s="1283"/>
      <c r="J6915" s="1283"/>
      <c r="K6915" s="1283"/>
      <c r="L6915" s="1283"/>
      <c r="M6915" s="1283"/>
      <c r="N6915" s="1283"/>
      <c r="O6915" s="1283"/>
      <c r="P6915" s="1283">
        <v>0.17</v>
      </c>
      <c r="R6915" s="1067"/>
      <c r="Z6915" s="21"/>
      <c r="AH6915"/>
    </row>
    <row r="6916" spans="1:34" ht="11.25" customHeight="1">
      <c r="A6916"/>
      <c r="B6916" s="1281" t="s">
        <v>22</v>
      </c>
      <c r="C6916" s="1282">
        <v>9014</v>
      </c>
      <c r="D6916" s="1341" t="str">
        <f t="shared" si="121"/>
        <v>NJ9014</v>
      </c>
      <c r="E6916" s="1514" t="s">
        <v>125</v>
      </c>
      <c r="F6916" s="1390">
        <v>950</v>
      </c>
      <c r="G6916" s="1283">
        <v>5.52</v>
      </c>
      <c r="H6916" s="1283"/>
      <c r="I6916" s="1283"/>
      <c r="J6916" s="1283"/>
      <c r="K6916" s="1283"/>
      <c r="L6916" s="1283"/>
      <c r="M6916" s="1283"/>
      <c r="N6916" s="1283"/>
      <c r="O6916" s="1283"/>
      <c r="P6916" s="1283">
        <v>5.52</v>
      </c>
      <c r="R6916" s="1067"/>
      <c r="Z6916" s="21"/>
      <c r="AH6916"/>
    </row>
    <row r="6917" spans="1:34" ht="11.25" customHeight="1">
      <c r="A6917"/>
      <c r="B6917" s="1281" t="s">
        <v>22</v>
      </c>
      <c r="C6917" s="1282">
        <v>9015</v>
      </c>
      <c r="D6917" s="1341" t="str">
        <f t="shared" si="121"/>
        <v>NJ9015</v>
      </c>
      <c r="E6917" s="1514" t="s">
        <v>125</v>
      </c>
      <c r="F6917" s="1390">
        <v>950</v>
      </c>
      <c r="G6917" s="1283">
        <v>6.27</v>
      </c>
      <c r="H6917" s="1283"/>
      <c r="I6917" s="1283"/>
      <c r="J6917" s="1283"/>
      <c r="K6917" s="1283"/>
      <c r="L6917" s="1283"/>
      <c r="M6917" s="1283"/>
      <c r="N6917" s="1283"/>
      <c r="O6917" s="1283"/>
      <c r="P6917" s="1283">
        <v>6.27</v>
      </c>
      <c r="R6917" s="1067"/>
      <c r="Z6917" s="21"/>
      <c r="AH6917"/>
    </row>
    <row r="6918" spans="1:34" ht="11.25" customHeight="1">
      <c r="A6918"/>
      <c r="B6918" s="1281" t="s">
        <v>22</v>
      </c>
      <c r="C6918" s="1282">
        <v>9016</v>
      </c>
      <c r="D6918" s="1341" t="str">
        <f t="shared" si="121"/>
        <v>NJ9016</v>
      </c>
      <c r="E6918" s="1514" t="s">
        <v>124</v>
      </c>
      <c r="F6918" s="1390">
        <v>950</v>
      </c>
      <c r="G6918" s="1283">
        <v>6.24</v>
      </c>
      <c r="H6918" s="1283"/>
      <c r="I6918" s="1283"/>
      <c r="J6918" s="1283"/>
      <c r="K6918" s="1283"/>
      <c r="L6918" s="1283"/>
      <c r="M6918" s="1283"/>
      <c r="N6918" s="1283"/>
      <c r="O6918" s="1283"/>
      <c r="P6918" s="1283">
        <v>6.24</v>
      </c>
      <c r="R6918" s="1067"/>
      <c r="Z6918" s="21"/>
      <c r="AH6918"/>
    </row>
    <row r="6919" spans="1:34" ht="11.25" customHeight="1">
      <c r="A6919"/>
      <c r="B6919" s="1281" t="s">
        <v>22</v>
      </c>
      <c r="C6919" s="1282">
        <v>9033</v>
      </c>
      <c r="D6919" s="1341" t="str">
        <f t="shared" si="121"/>
        <v>NJ9033</v>
      </c>
      <c r="E6919" s="1514" t="s">
        <v>123</v>
      </c>
      <c r="F6919" s="1390">
        <v>950</v>
      </c>
      <c r="G6919" s="1283">
        <v>4.68</v>
      </c>
      <c r="H6919" s="1283"/>
      <c r="I6919" s="1283"/>
      <c r="J6919" s="1283"/>
      <c r="K6919" s="1283"/>
      <c r="L6919" s="1283"/>
      <c r="M6919" s="1283"/>
      <c r="N6919" s="1283"/>
      <c r="O6919" s="1283"/>
      <c r="P6919" s="1283">
        <v>4.68</v>
      </c>
      <c r="R6919" s="1067"/>
      <c r="Z6919" s="21"/>
      <c r="AH6919"/>
    </row>
    <row r="6920" spans="1:34" ht="11.25" customHeight="1">
      <c r="A6920"/>
      <c r="B6920" s="1281" t="s">
        <v>22</v>
      </c>
      <c r="C6920" s="1282">
        <v>9044</v>
      </c>
      <c r="D6920" s="1341" t="str">
        <f t="shared" si="121"/>
        <v>NJ9044</v>
      </c>
      <c r="E6920" s="1514" t="s">
        <v>125</v>
      </c>
      <c r="F6920" s="1390">
        <v>950</v>
      </c>
      <c r="G6920" s="1283">
        <v>4.84</v>
      </c>
      <c r="H6920" s="1283"/>
      <c r="I6920" s="1283"/>
      <c r="J6920" s="1283"/>
      <c r="K6920" s="1283"/>
      <c r="L6920" s="1283"/>
      <c r="M6920" s="1283"/>
      <c r="N6920" s="1283"/>
      <c r="O6920" s="1283"/>
      <c r="P6920" s="1283">
        <v>4.84</v>
      </c>
      <c r="R6920" s="1067"/>
      <c r="Z6920" s="21"/>
      <c r="AH6920"/>
    </row>
    <row r="6921" spans="1:34" ht="11.25" customHeight="1">
      <c r="A6921"/>
      <c r="B6921" s="1281" t="s">
        <v>22</v>
      </c>
      <c r="C6921" s="1282">
        <v>9045</v>
      </c>
      <c r="D6921" s="1341" t="str">
        <f t="shared" si="121"/>
        <v>NJ9045</v>
      </c>
      <c r="E6921" s="1514" t="s">
        <v>124</v>
      </c>
      <c r="F6921" s="1390">
        <v>402</v>
      </c>
      <c r="G6921" s="1283">
        <v>1.21</v>
      </c>
      <c r="H6921" s="1283"/>
      <c r="I6921" s="1283"/>
      <c r="J6921" s="1283"/>
      <c r="K6921" s="1283"/>
      <c r="L6921" s="1283"/>
      <c r="M6921" s="1283"/>
      <c r="N6921" s="1283"/>
      <c r="O6921" s="1283"/>
      <c r="P6921" s="1283">
        <v>1.21</v>
      </c>
      <c r="R6921" s="1067"/>
      <c r="Z6921" s="21"/>
      <c r="AH6921"/>
    </row>
    <row r="6922" spans="1:34" ht="11.25" customHeight="1">
      <c r="A6922"/>
      <c r="B6922" s="1281" t="s">
        <v>22</v>
      </c>
      <c r="C6922" s="1282">
        <v>9052</v>
      </c>
      <c r="D6922" s="1341" t="str">
        <f t="shared" si="121"/>
        <v>NJ9052</v>
      </c>
      <c r="E6922" s="1514" t="s">
        <v>121</v>
      </c>
      <c r="F6922" s="1390">
        <v>950</v>
      </c>
      <c r="G6922" s="1283">
        <v>4.63</v>
      </c>
      <c r="H6922" s="1283"/>
      <c r="I6922" s="1283"/>
      <c r="J6922" s="1283"/>
      <c r="K6922" s="1283"/>
      <c r="L6922" s="1283"/>
      <c r="M6922" s="1283"/>
      <c r="N6922" s="1283"/>
      <c r="O6922" s="1283"/>
      <c r="P6922" s="1283">
        <v>4.63</v>
      </c>
      <c r="R6922" s="1067"/>
      <c r="Z6922" s="21"/>
      <c r="AH6922"/>
    </row>
    <row r="6923" spans="1:34" ht="11.25" customHeight="1">
      <c r="A6923"/>
      <c r="B6923" s="1281" t="s">
        <v>22</v>
      </c>
      <c r="C6923" s="1282">
        <v>9053</v>
      </c>
      <c r="D6923" s="1341" t="str">
        <f t="shared" si="121"/>
        <v>NJ9053</v>
      </c>
      <c r="E6923" s="1514" t="s">
        <v>121</v>
      </c>
      <c r="F6923" s="1390">
        <v>462</v>
      </c>
      <c r="G6923" s="1283">
        <v>1.51</v>
      </c>
      <c r="H6923" s="1283"/>
      <c r="I6923" s="1283"/>
      <c r="J6923" s="1283"/>
      <c r="K6923" s="1283"/>
      <c r="L6923" s="1283"/>
      <c r="M6923" s="1283"/>
      <c r="N6923" s="1283"/>
      <c r="O6923" s="1283"/>
      <c r="P6923" s="1283">
        <v>1.51</v>
      </c>
      <c r="R6923" s="1067"/>
      <c r="Z6923" s="21"/>
      <c r="AH6923"/>
    </row>
    <row r="6924" spans="1:34" ht="11.25" customHeight="1">
      <c r="A6924"/>
      <c r="B6924" s="1281" t="s">
        <v>22</v>
      </c>
      <c r="C6924" s="1282">
        <v>9060</v>
      </c>
      <c r="D6924" s="1341" t="str">
        <f t="shared" ref="D6924:D6987" si="122">B6924&amp;TEXT(C6924,"0000")</f>
        <v>NJ9060</v>
      </c>
      <c r="E6924" s="1514" t="s">
        <v>121</v>
      </c>
      <c r="F6924" s="1390">
        <v>756</v>
      </c>
      <c r="G6924" s="1283">
        <v>2.98</v>
      </c>
      <c r="H6924" s="1283"/>
      <c r="I6924" s="1283"/>
      <c r="J6924" s="1283"/>
      <c r="K6924" s="1283"/>
      <c r="L6924" s="1283"/>
      <c r="M6924" s="1283"/>
      <c r="N6924" s="1283"/>
      <c r="O6924" s="1283"/>
      <c r="P6924" s="1283">
        <v>2.98</v>
      </c>
      <c r="R6924" s="1067"/>
      <c r="Z6924" s="21"/>
      <c r="AH6924"/>
    </row>
    <row r="6925" spans="1:34" ht="11.25" customHeight="1">
      <c r="A6925"/>
      <c r="B6925" s="1281" t="s">
        <v>22</v>
      </c>
      <c r="C6925" s="1282">
        <v>9061</v>
      </c>
      <c r="D6925" s="1341" t="str">
        <f t="shared" si="122"/>
        <v>NJ9061</v>
      </c>
      <c r="E6925" s="1514" t="s">
        <v>125</v>
      </c>
      <c r="F6925" s="1390">
        <v>582</v>
      </c>
      <c r="G6925" s="1283">
        <v>2.11</v>
      </c>
      <c r="H6925" s="1283"/>
      <c r="I6925" s="1283"/>
      <c r="J6925" s="1283"/>
      <c r="K6925" s="1283"/>
      <c r="L6925" s="1283"/>
      <c r="M6925" s="1283"/>
      <c r="N6925" s="1283"/>
      <c r="O6925" s="1283"/>
      <c r="P6925" s="1283">
        <v>2.11</v>
      </c>
      <c r="R6925" s="1067"/>
      <c r="Z6925" s="21"/>
      <c r="AH6925"/>
    </row>
    <row r="6926" spans="1:34" ht="11.25" customHeight="1">
      <c r="A6926"/>
      <c r="B6926" s="1281" t="s">
        <v>22</v>
      </c>
      <c r="C6926" s="1282">
        <v>9063</v>
      </c>
      <c r="D6926" s="1341" t="str">
        <f t="shared" si="122"/>
        <v>NJ9063</v>
      </c>
      <c r="E6926" s="1514" t="s">
        <v>123</v>
      </c>
      <c r="F6926" s="1390">
        <v>522</v>
      </c>
      <c r="G6926" s="1283">
        <v>1.81</v>
      </c>
      <c r="H6926" s="1283"/>
      <c r="I6926" s="1283"/>
      <c r="J6926" s="1283"/>
      <c r="K6926" s="1283"/>
      <c r="L6926" s="1283"/>
      <c r="M6926" s="1283"/>
      <c r="N6926" s="1283"/>
      <c r="O6926" s="1283"/>
      <c r="P6926" s="1283">
        <v>1.81</v>
      </c>
      <c r="R6926" s="1067"/>
      <c r="Z6926" s="21"/>
      <c r="AH6926"/>
    </row>
    <row r="6927" spans="1:34" ht="11.25" customHeight="1">
      <c r="A6927"/>
      <c r="B6927" s="1281" t="s">
        <v>22</v>
      </c>
      <c r="C6927" s="1282">
        <v>9065</v>
      </c>
      <c r="D6927" s="1341" t="str">
        <f t="shared" si="122"/>
        <v>NJ9065</v>
      </c>
      <c r="E6927" s="1514" t="s">
        <v>121</v>
      </c>
      <c r="F6927" s="1390">
        <v>532</v>
      </c>
      <c r="G6927" s="1283">
        <v>1.86</v>
      </c>
      <c r="H6927" s="1283"/>
      <c r="I6927" s="1283"/>
      <c r="J6927" s="1283"/>
      <c r="K6927" s="1283"/>
      <c r="L6927" s="1283"/>
      <c r="M6927" s="1283"/>
      <c r="N6927" s="1283"/>
      <c r="O6927" s="1283"/>
      <c r="P6927" s="1283">
        <v>1.86</v>
      </c>
      <c r="R6927" s="1067"/>
      <c r="Z6927" s="21"/>
      <c r="AH6927"/>
    </row>
    <row r="6928" spans="1:34" ht="11.25" customHeight="1">
      <c r="A6928"/>
      <c r="B6928" s="1281" t="s">
        <v>22</v>
      </c>
      <c r="C6928" s="1282">
        <v>9078</v>
      </c>
      <c r="D6928" s="1341" t="str">
        <f t="shared" si="122"/>
        <v>NJ9078</v>
      </c>
      <c r="E6928" s="1514" t="s">
        <v>123</v>
      </c>
      <c r="F6928" s="1390">
        <v>950</v>
      </c>
      <c r="G6928" s="1283">
        <v>5.15</v>
      </c>
      <c r="H6928" s="1283"/>
      <c r="I6928" s="1283"/>
      <c r="J6928" s="1283"/>
      <c r="K6928" s="1283"/>
      <c r="L6928" s="1283"/>
      <c r="M6928" s="1283"/>
      <c r="N6928" s="1283"/>
      <c r="O6928" s="1283"/>
      <c r="P6928" s="1283">
        <v>5.15</v>
      </c>
      <c r="R6928" s="1067"/>
      <c r="Z6928" s="21"/>
      <c r="AH6928"/>
    </row>
    <row r="6929" spans="1:34" ht="11.25" customHeight="1">
      <c r="A6929"/>
      <c r="B6929" s="1281" t="s">
        <v>22</v>
      </c>
      <c r="C6929" s="1282">
        <v>9079</v>
      </c>
      <c r="D6929" s="1341" t="str">
        <f t="shared" si="122"/>
        <v>NJ9079</v>
      </c>
      <c r="E6929" s="1514" t="s">
        <v>121</v>
      </c>
      <c r="F6929" s="1390">
        <v>802</v>
      </c>
      <c r="G6929" s="1283">
        <v>3.21</v>
      </c>
      <c r="H6929" s="1283"/>
      <c r="I6929" s="1283"/>
      <c r="J6929" s="1283"/>
      <c r="K6929" s="1283"/>
      <c r="L6929" s="1283"/>
      <c r="M6929" s="1283"/>
      <c r="N6929" s="1283"/>
      <c r="O6929" s="1283"/>
      <c r="P6929" s="1283">
        <v>3.21</v>
      </c>
      <c r="R6929" s="1067"/>
      <c r="Z6929" s="21"/>
      <c r="AH6929"/>
    </row>
    <row r="6930" spans="1:34" ht="11.25" customHeight="1">
      <c r="A6930"/>
      <c r="B6930" s="1281" t="s">
        <v>22</v>
      </c>
      <c r="C6930" s="1282">
        <v>9088</v>
      </c>
      <c r="D6930" s="1341" t="str">
        <f t="shared" si="122"/>
        <v>NJ9088</v>
      </c>
      <c r="E6930" s="1514" t="s">
        <v>122</v>
      </c>
      <c r="F6930" s="1390">
        <v>0</v>
      </c>
      <c r="G6930" s="1283">
        <v>99.99</v>
      </c>
      <c r="H6930" s="1283"/>
      <c r="I6930" s="1283"/>
      <c r="J6930" s="1283"/>
      <c r="K6930" s="1283"/>
      <c r="L6930" s="1283"/>
      <c r="M6930" s="1283"/>
      <c r="N6930" s="1283"/>
      <c r="O6930" s="1283"/>
      <c r="P6930" s="1283">
        <v>99.99</v>
      </c>
      <c r="R6930" s="1067"/>
      <c r="Z6930" s="21"/>
      <c r="AH6930"/>
    </row>
    <row r="6931" spans="1:34" ht="11.25" customHeight="1">
      <c r="A6931"/>
      <c r="B6931" s="1281" t="s">
        <v>22</v>
      </c>
      <c r="C6931" s="1282">
        <v>9089</v>
      </c>
      <c r="D6931" s="1341" t="str">
        <f t="shared" si="122"/>
        <v>NJ9089</v>
      </c>
      <c r="E6931" s="1514" t="s">
        <v>125</v>
      </c>
      <c r="F6931" s="1390">
        <v>712</v>
      </c>
      <c r="G6931" s="1283">
        <v>2.76</v>
      </c>
      <c r="H6931" s="1283"/>
      <c r="I6931" s="1283"/>
      <c r="J6931" s="1283"/>
      <c r="K6931" s="1283"/>
      <c r="L6931" s="1283"/>
      <c r="M6931" s="1283"/>
      <c r="N6931" s="1283"/>
      <c r="O6931" s="1283"/>
      <c r="P6931" s="1283">
        <v>2.76</v>
      </c>
      <c r="R6931" s="1067"/>
      <c r="Z6931" s="21"/>
      <c r="AH6931"/>
    </row>
    <row r="6932" spans="1:34" ht="11.25" customHeight="1">
      <c r="A6932"/>
      <c r="B6932" s="1281" t="s">
        <v>22</v>
      </c>
      <c r="C6932" s="1282">
        <v>9093</v>
      </c>
      <c r="D6932" s="1341" t="str">
        <f t="shared" si="122"/>
        <v>NJ9093</v>
      </c>
      <c r="E6932" s="1514" t="s">
        <v>125</v>
      </c>
      <c r="F6932" s="1390">
        <v>728</v>
      </c>
      <c r="G6932" s="1283">
        <v>2.84</v>
      </c>
      <c r="H6932" s="1283"/>
      <c r="I6932" s="1283"/>
      <c r="J6932" s="1283"/>
      <c r="K6932" s="1283"/>
      <c r="L6932" s="1283"/>
      <c r="M6932" s="1283"/>
      <c r="N6932" s="1283"/>
      <c r="O6932" s="1283"/>
      <c r="P6932" s="1283">
        <v>2.84</v>
      </c>
      <c r="R6932" s="1067"/>
      <c r="Z6932" s="21"/>
      <c r="AH6932"/>
    </row>
    <row r="6933" spans="1:34" ht="11.25" customHeight="1">
      <c r="A6933"/>
      <c r="B6933" s="1281" t="s">
        <v>22</v>
      </c>
      <c r="C6933" s="1282">
        <v>9102</v>
      </c>
      <c r="D6933" s="1341" t="str">
        <f t="shared" si="122"/>
        <v>NJ9102</v>
      </c>
      <c r="E6933" s="1514" t="s">
        <v>121</v>
      </c>
      <c r="F6933" s="1390">
        <v>950</v>
      </c>
      <c r="G6933" s="1283">
        <v>5.24</v>
      </c>
      <c r="H6933" s="1283"/>
      <c r="I6933" s="1283"/>
      <c r="J6933" s="1283"/>
      <c r="K6933" s="1283"/>
      <c r="L6933" s="1283"/>
      <c r="M6933" s="1283"/>
      <c r="N6933" s="1283"/>
      <c r="O6933" s="1283"/>
      <c r="P6933" s="1283">
        <v>5.24</v>
      </c>
      <c r="R6933" s="1067"/>
      <c r="Z6933" s="21"/>
      <c r="AH6933"/>
    </row>
    <row r="6934" spans="1:34" ht="11.25" customHeight="1">
      <c r="A6934"/>
      <c r="B6934" s="1281" t="s">
        <v>22</v>
      </c>
      <c r="C6934" s="1282">
        <v>9106</v>
      </c>
      <c r="D6934" s="1341" t="str">
        <f t="shared" si="122"/>
        <v>NJ9106</v>
      </c>
      <c r="E6934" s="1514" t="s">
        <v>121</v>
      </c>
      <c r="F6934" s="1390">
        <v>950</v>
      </c>
      <c r="G6934" s="1283">
        <v>10.86</v>
      </c>
      <c r="H6934" s="1283"/>
      <c r="I6934" s="1283"/>
      <c r="J6934" s="1283"/>
      <c r="K6934" s="1283"/>
      <c r="L6934" s="1283"/>
      <c r="M6934" s="1283"/>
      <c r="N6934" s="1283"/>
      <c r="O6934" s="1283"/>
      <c r="P6934" s="1283">
        <v>10.86</v>
      </c>
      <c r="R6934" s="1067"/>
      <c r="Z6934" s="21"/>
      <c r="AH6934"/>
    </row>
    <row r="6935" spans="1:34" ht="11.25" customHeight="1">
      <c r="A6935"/>
      <c r="B6935" s="1281" t="s">
        <v>22</v>
      </c>
      <c r="C6935" s="1282">
        <v>9107</v>
      </c>
      <c r="D6935" s="1341" t="str">
        <f t="shared" si="122"/>
        <v>NJ9107</v>
      </c>
      <c r="E6935" s="1514" t="s">
        <v>121</v>
      </c>
      <c r="F6935" s="1390">
        <v>950</v>
      </c>
      <c r="G6935" s="1283">
        <v>5.26</v>
      </c>
      <c r="H6935" s="1283"/>
      <c r="I6935" s="1283"/>
      <c r="J6935" s="1283"/>
      <c r="K6935" s="1283"/>
      <c r="L6935" s="1283"/>
      <c r="M6935" s="1283"/>
      <c r="N6935" s="1283"/>
      <c r="O6935" s="1283"/>
      <c r="P6935" s="1283">
        <v>5.26</v>
      </c>
      <c r="R6935" s="1067"/>
      <c r="Z6935" s="21"/>
      <c r="AH6935"/>
    </row>
    <row r="6936" spans="1:34" ht="11.25" customHeight="1">
      <c r="A6936"/>
      <c r="B6936" s="1281" t="s">
        <v>22</v>
      </c>
      <c r="C6936" s="1282">
        <v>9109</v>
      </c>
      <c r="D6936" s="1341" t="str">
        <f t="shared" si="122"/>
        <v>NJ9109</v>
      </c>
      <c r="E6936" s="1514" t="s">
        <v>123</v>
      </c>
      <c r="F6936" s="1390">
        <v>950</v>
      </c>
      <c r="G6936" s="1283">
        <v>5.24</v>
      </c>
      <c r="H6936" s="1283"/>
      <c r="I6936" s="1283"/>
      <c r="J6936" s="1283"/>
      <c r="K6936" s="1283"/>
      <c r="L6936" s="1283"/>
      <c r="M6936" s="1283"/>
      <c r="N6936" s="1283"/>
      <c r="O6936" s="1283"/>
      <c r="P6936" s="1283">
        <v>5.24</v>
      </c>
      <c r="R6936" s="1067"/>
      <c r="Z6936" s="21"/>
      <c r="AH6936"/>
    </row>
    <row r="6937" spans="1:34" ht="11.25" customHeight="1">
      <c r="A6937"/>
      <c r="B6937" s="1281" t="s">
        <v>22</v>
      </c>
      <c r="C6937" s="1282">
        <v>9154</v>
      </c>
      <c r="D6937" s="1341" t="str">
        <f t="shared" si="122"/>
        <v>NJ9154</v>
      </c>
      <c r="E6937" s="1514" t="s">
        <v>124</v>
      </c>
      <c r="F6937" s="1390">
        <v>788</v>
      </c>
      <c r="G6937" s="1283">
        <v>3.14</v>
      </c>
      <c r="H6937" s="1283"/>
      <c r="I6937" s="1283"/>
      <c r="J6937" s="1283"/>
      <c r="K6937" s="1283"/>
      <c r="L6937" s="1283"/>
      <c r="M6937" s="1283"/>
      <c r="N6937" s="1283"/>
      <c r="O6937" s="1283"/>
      <c r="P6937" s="1283">
        <v>3.14</v>
      </c>
      <c r="R6937" s="1067"/>
      <c r="Z6937" s="21"/>
      <c r="AH6937"/>
    </row>
    <row r="6938" spans="1:34" ht="11.25" customHeight="1">
      <c r="A6938"/>
      <c r="B6938" s="1281" t="s">
        <v>22</v>
      </c>
      <c r="C6938" s="1282">
        <v>9156</v>
      </c>
      <c r="D6938" s="1341" t="str">
        <f t="shared" si="122"/>
        <v>NJ9156</v>
      </c>
      <c r="E6938" s="1514" t="s">
        <v>123</v>
      </c>
      <c r="F6938" s="1390">
        <v>820</v>
      </c>
      <c r="G6938" s="1283">
        <v>3.3</v>
      </c>
      <c r="H6938" s="1283"/>
      <c r="I6938" s="1283"/>
      <c r="J6938" s="1283"/>
      <c r="K6938" s="1283"/>
      <c r="L6938" s="1283"/>
      <c r="M6938" s="1283"/>
      <c r="N6938" s="1283"/>
      <c r="O6938" s="1283"/>
      <c r="P6938" s="1283">
        <v>3.3</v>
      </c>
      <c r="R6938" s="1067"/>
      <c r="Z6938" s="21"/>
      <c r="AH6938"/>
    </row>
    <row r="6939" spans="1:34" ht="11.25" customHeight="1">
      <c r="A6939"/>
      <c r="B6939" s="1281" t="s">
        <v>22</v>
      </c>
      <c r="C6939" s="1282">
        <v>9170</v>
      </c>
      <c r="D6939" s="1341" t="str">
        <f t="shared" si="122"/>
        <v>NJ9170</v>
      </c>
      <c r="E6939" s="1514" t="s">
        <v>124</v>
      </c>
      <c r="F6939" s="1390">
        <v>950</v>
      </c>
      <c r="G6939" s="1283">
        <v>35.74</v>
      </c>
      <c r="H6939" s="1283"/>
      <c r="I6939" s="1283"/>
      <c r="J6939" s="1283"/>
      <c r="K6939" s="1283"/>
      <c r="L6939" s="1283"/>
      <c r="M6939" s="1283"/>
      <c r="N6939" s="1283"/>
      <c r="O6939" s="1283"/>
      <c r="P6939" s="1283">
        <v>35.74</v>
      </c>
      <c r="R6939" s="1067"/>
      <c r="Z6939" s="21"/>
      <c r="AH6939"/>
    </row>
    <row r="6940" spans="1:34" ht="11.25" customHeight="1">
      <c r="A6940"/>
      <c r="B6940" s="1281" t="s">
        <v>22</v>
      </c>
      <c r="C6940" s="1282">
        <v>9178</v>
      </c>
      <c r="D6940" s="1341" t="str">
        <f t="shared" si="122"/>
        <v>NJ9178</v>
      </c>
      <c r="E6940" s="1514" t="s">
        <v>122</v>
      </c>
      <c r="F6940" s="1390">
        <v>950</v>
      </c>
      <c r="G6940" s="1283">
        <v>9.15</v>
      </c>
      <c r="H6940" s="1283"/>
      <c r="I6940" s="1283"/>
      <c r="J6940" s="1283"/>
      <c r="K6940" s="1283"/>
      <c r="L6940" s="1283"/>
      <c r="M6940" s="1283"/>
      <c r="N6940" s="1283"/>
      <c r="O6940" s="1283"/>
      <c r="P6940" s="1283">
        <v>9.15</v>
      </c>
      <c r="R6940" s="1067"/>
      <c r="Z6940" s="21"/>
      <c r="AH6940"/>
    </row>
    <row r="6941" spans="1:34" ht="11.25" customHeight="1">
      <c r="A6941"/>
      <c r="B6941" s="1281" t="s">
        <v>22</v>
      </c>
      <c r="C6941" s="1282">
        <v>9179</v>
      </c>
      <c r="D6941" s="1341" t="str">
        <f t="shared" si="122"/>
        <v>NJ9179</v>
      </c>
      <c r="E6941" s="1514" t="s">
        <v>122</v>
      </c>
      <c r="F6941" s="1390">
        <v>950</v>
      </c>
      <c r="G6941" s="1283">
        <v>17.25</v>
      </c>
      <c r="H6941" s="1283"/>
      <c r="I6941" s="1283"/>
      <c r="J6941" s="1283"/>
      <c r="K6941" s="1283"/>
      <c r="L6941" s="1283"/>
      <c r="M6941" s="1283"/>
      <c r="N6941" s="1283"/>
      <c r="O6941" s="1283"/>
      <c r="P6941" s="1283">
        <v>17.25</v>
      </c>
      <c r="R6941" s="1067"/>
      <c r="Z6941" s="21"/>
      <c r="AH6941"/>
    </row>
    <row r="6942" spans="1:34" ht="11.25" customHeight="1">
      <c r="A6942"/>
      <c r="B6942" s="1281" t="s">
        <v>22</v>
      </c>
      <c r="C6942" s="1282">
        <v>9180</v>
      </c>
      <c r="D6942" s="1341" t="str">
        <f t="shared" si="122"/>
        <v>NJ9180</v>
      </c>
      <c r="E6942" s="1514" t="s">
        <v>124</v>
      </c>
      <c r="F6942" s="1390">
        <v>950</v>
      </c>
      <c r="G6942" s="1283">
        <v>6.66</v>
      </c>
      <c r="H6942" s="1283"/>
      <c r="I6942" s="1283"/>
      <c r="J6942" s="1283"/>
      <c r="K6942" s="1283"/>
      <c r="L6942" s="1283"/>
      <c r="M6942" s="1283"/>
      <c r="N6942" s="1283"/>
      <c r="O6942" s="1283"/>
      <c r="P6942" s="1283">
        <v>6.66</v>
      </c>
      <c r="R6942" s="1067"/>
      <c r="Z6942" s="21"/>
      <c r="AH6942"/>
    </row>
    <row r="6943" spans="1:34" ht="11.25" customHeight="1">
      <c r="A6943"/>
      <c r="B6943" s="1281" t="s">
        <v>22</v>
      </c>
      <c r="C6943" s="1282">
        <v>9182</v>
      </c>
      <c r="D6943" s="1341" t="str">
        <f t="shared" si="122"/>
        <v>NJ9182</v>
      </c>
      <c r="E6943" s="1514" t="s">
        <v>123</v>
      </c>
      <c r="F6943" s="1390">
        <v>950</v>
      </c>
      <c r="G6943" s="1283">
        <v>4.6500000000000004</v>
      </c>
      <c r="H6943" s="1283"/>
      <c r="I6943" s="1283"/>
      <c r="J6943" s="1283"/>
      <c r="K6943" s="1283"/>
      <c r="L6943" s="1283"/>
      <c r="M6943" s="1283"/>
      <c r="N6943" s="1283"/>
      <c r="O6943" s="1283"/>
      <c r="P6943" s="1283">
        <v>4.6500000000000004</v>
      </c>
      <c r="R6943" s="1067"/>
      <c r="Z6943" s="21"/>
      <c r="AH6943"/>
    </row>
    <row r="6944" spans="1:34" ht="11.25" customHeight="1">
      <c r="A6944"/>
      <c r="B6944" s="1281" t="s">
        <v>22</v>
      </c>
      <c r="C6944" s="1282">
        <v>9186</v>
      </c>
      <c r="D6944" s="1341" t="str">
        <f t="shared" si="122"/>
        <v>NJ9186</v>
      </c>
      <c r="E6944" s="1514" t="s">
        <v>122</v>
      </c>
      <c r="F6944" s="1390">
        <v>950</v>
      </c>
      <c r="G6944" s="1283">
        <v>37.76</v>
      </c>
      <c r="H6944" s="1283"/>
      <c r="I6944" s="1283"/>
      <c r="J6944" s="1283"/>
      <c r="K6944" s="1283"/>
      <c r="L6944" s="1283"/>
      <c r="M6944" s="1283"/>
      <c r="N6944" s="1283"/>
      <c r="O6944" s="1283"/>
      <c r="P6944" s="1283">
        <v>37.76</v>
      </c>
      <c r="R6944" s="1067"/>
      <c r="Z6944" s="21"/>
      <c r="AH6944"/>
    </row>
    <row r="6945" spans="1:34" ht="11.25" customHeight="1">
      <c r="A6945"/>
      <c r="B6945" s="1281" t="s">
        <v>22</v>
      </c>
      <c r="C6945" s="1282">
        <v>9220</v>
      </c>
      <c r="D6945" s="1341" t="str">
        <f t="shared" si="122"/>
        <v>NJ9220</v>
      </c>
      <c r="E6945" s="1514" t="s">
        <v>121</v>
      </c>
      <c r="F6945" s="1390">
        <v>950</v>
      </c>
      <c r="G6945" s="1283">
        <v>6.87</v>
      </c>
      <c r="H6945" s="1283"/>
      <c r="I6945" s="1283"/>
      <c r="J6945" s="1283"/>
      <c r="K6945" s="1283"/>
      <c r="L6945" s="1283"/>
      <c r="M6945" s="1283"/>
      <c r="N6945" s="1283"/>
      <c r="O6945" s="1283"/>
      <c r="P6945" s="1283">
        <v>6.87</v>
      </c>
      <c r="R6945" s="1067"/>
      <c r="Z6945" s="21"/>
      <c r="AH6945"/>
    </row>
    <row r="6946" spans="1:34" ht="11.25" customHeight="1">
      <c r="A6946"/>
      <c r="B6946" s="1281" t="s">
        <v>22</v>
      </c>
      <c r="C6946" s="1282">
        <v>9402</v>
      </c>
      <c r="D6946" s="1341" t="str">
        <f t="shared" si="122"/>
        <v>NJ9402</v>
      </c>
      <c r="E6946" s="1514" t="s">
        <v>121</v>
      </c>
      <c r="F6946" s="1390">
        <v>950</v>
      </c>
      <c r="G6946" s="1283">
        <v>7.05</v>
      </c>
      <c r="H6946" s="1283"/>
      <c r="I6946" s="1283"/>
      <c r="J6946" s="1283"/>
      <c r="K6946" s="1283"/>
      <c r="L6946" s="1283"/>
      <c r="M6946" s="1283"/>
      <c r="N6946" s="1283"/>
      <c r="O6946" s="1283"/>
      <c r="P6946" s="1283">
        <v>7.05</v>
      </c>
      <c r="R6946" s="1067"/>
      <c r="Z6946" s="21"/>
      <c r="AH6946"/>
    </row>
    <row r="6947" spans="1:34" ht="11.25" customHeight="1">
      <c r="A6947"/>
      <c r="B6947" s="1281" t="s">
        <v>22</v>
      </c>
      <c r="C6947" s="1282">
        <v>9403</v>
      </c>
      <c r="D6947" s="1341" t="str">
        <f t="shared" si="122"/>
        <v>NJ9403</v>
      </c>
      <c r="E6947" s="1514" t="s">
        <v>124</v>
      </c>
      <c r="F6947" s="1390">
        <v>950</v>
      </c>
      <c r="G6947" s="1283">
        <v>17.96</v>
      </c>
      <c r="H6947" s="1283"/>
      <c r="I6947" s="1283"/>
      <c r="J6947" s="1283"/>
      <c r="K6947" s="1283"/>
      <c r="L6947" s="1283"/>
      <c r="M6947" s="1283"/>
      <c r="N6947" s="1283"/>
      <c r="O6947" s="1283"/>
      <c r="P6947" s="1283">
        <v>17.96</v>
      </c>
      <c r="R6947" s="1067"/>
      <c r="Z6947" s="21"/>
      <c r="AH6947"/>
    </row>
    <row r="6948" spans="1:34" ht="11.25" customHeight="1">
      <c r="A6948"/>
      <c r="B6948" s="1281" t="s">
        <v>22</v>
      </c>
      <c r="C6948" s="1282">
        <v>9410</v>
      </c>
      <c r="D6948" s="1341" t="str">
        <f t="shared" si="122"/>
        <v>NJ9410</v>
      </c>
      <c r="E6948" s="1514" t="s">
        <v>122</v>
      </c>
      <c r="F6948" s="1390">
        <v>950</v>
      </c>
      <c r="G6948" s="1283">
        <v>7.1</v>
      </c>
      <c r="H6948" s="1283"/>
      <c r="I6948" s="1283"/>
      <c r="J6948" s="1283"/>
      <c r="K6948" s="1283"/>
      <c r="L6948" s="1283"/>
      <c r="M6948" s="1283"/>
      <c r="N6948" s="1283"/>
      <c r="O6948" s="1283"/>
      <c r="P6948" s="1283">
        <v>7.1</v>
      </c>
      <c r="R6948" s="1067"/>
      <c r="Z6948" s="21"/>
      <c r="AH6948"/>
    </row>
    <row r="6949" spans="1:34" ht="11.25" customHeight="1">
      <c r="A6949"/>
      <c r="B6949" s="1281" t="s">
        <v>22</v>
      </c>
      <c r="C6949" s="1282">
        <v>9421</v>
      </c>
      <c r="D6949" s="1341" t="str">
        <f t="shared" si="122"/>
        <v>NJ9421</v>
      </c>
      <c r="E6949" s="1514" t="s">
        <v>123</v>
      </c>
      <c r="F6949" s="1390">
        <v>350</v>
      </c>
      <c r="G6949" s="1283">
        <v>0.95</v>
      </c>
      <c r="H6949" s="1283"/>
      <c r="I6949" s="1283"/>
      <c r="J6949" s="1283"/>
      <c r="K6949" s="1283"/>
      <c r="L6949" s="1283"/>
      <c r="M6949" s="1283"/>
      <c r="N6949" s="1283"/>
      <c r="O6949" s="1283"/>
      <c r="P6949" s="1283">
        <v>0.95</v>
      </c>
      <c r="R6949" s="1067"/>
      <c r="Z6949" s="21"/>
      <c r="AH6949"/>
    </row>
    <row r="6950" spans="1:34" ht="11.25" customHeight="1">
      <c r="A6950"/>
      <c r="B6950" s="1281" t="s">
        <v>22</v>
      </c>
      <c r="C6950" s="1282">
        <v>9423</v>
      </c>
      <c r="D6950" s="1341" t="str">
        <f t="shared" si="122"/>
        <v>NJ9423</v>
      </c>
      <c r="E6950" s="1514" t="s">
        <v>124</v>
      </c>
      <c r="F6950" s="1390">
        <v>902</v>
      </c>
      <c r="G6950" s="1283">
        <v>3.71</v>
      </c>
      <c r="H6950" s="1283"/>
      <c r="I6950" s="1283"/>
      <c r="J6950" s="1283"/>
      <c r="K6950" s="1283"/>
      <c r="L6950" s="1283"/>
      <c r="M6950" s="1283"/>
      <c r="N6950" s="1283"/>
      <c r="O6950" s="1283"/>
      <c r="P6950" s="1283">
        <v>3.71</v>
      </c>
      <c r="R6950" s="1067"/>
      <c r="Z6950" s="21"/>
      <c r="AH6950"/>
    </row>
    <row r="6951" spans="1:34" ht="11.25" customHeight="1">
      <c r="A6951"/>
      <c r="B6951" s="1281" t="s">
        <v>22</v>
      </c>
      <c r="C6951" s="1282">
        <v>9501</v>
      </c>
      <c r="D6951" s="1341" t="str">
        <f t="shared" si="122"/>
        <v>NJ9501</v>
      </c>
      <c r="E6951" s="1514" t="s">
        <v>125</v>
      </c>
      <c r="F6951" s="1390">
        <v>950</v>
      </c>
      <c r="G6951" s="1283">
        <v>4.9800000000000004</v>
      </c>
      <c r="H6951" s="1283"/>
      <c r="I6951" s="1283"/>
      <c r="J6951" s="1283"/>
      <c r="K6951" s="1283"/>
      <c r="L6951" s="1283"/>
      <c r="M6951" s="1283"/>
      <c r="N6951" s="1283"/>
      <c r="O6951" s="1283"/>
      <c r="P6951" s="1283">
        <v>4.9800000000000004</v>
      </c>
      <c r="R6951" s="1067"/>
      <c r="Z6951" s="21"/>
      <c r="AH6951"/>
    </row>
    <row r="6952" spans="1:34" ht="11.25" customHeight="1">
      <c r="A6952"/>
      <c r="B6952" s="1281" t="s">
        <v>22</v>
      </c>
      <c r="C6952" s="1282">
        <v>9519</v>
      </c>
      <c r="D6952" s="1341" t="str">
        <f t="shared" si="122"/>
        <v>NJ9519</v>
      </c>
      <c r="E6952" s="1514" t="s">
        <v>121</v>
      </c>
      <c r="F6952" s="1390">
        <v>950</v>
      </c>
      <c r="G6952" s="1283">
        <v>8.17</v>
      </c>
      <c r="H6952" s="1283"/>
      <c r="I6952" s="1283"/>
      <c r="J6952" s="1283"/>
      <c r="K6952" s="1283"/>
      <c r="L6952" s="1283"/>
      <c r="M6952" s="1283"/>
      <c r="N6952" s="1283"/>
      <c r="O6952" s="1283"/>
      <c r="P6952" s="1283">
        <v>8.17</v>
      </c>
      <c r="R6952" s="1067"/>
      <c r="Z6952" s="21"/>
      <c r="AH6952"/>
    </row>
    <row r="6953" spans="1:34" ht="11.25" customHeight="1">
      <c r="A6953"/>
      <c r="B6953" s="1281" t="s">
        <v>22</v>
      </c>
      <c r="C6953" s="1282">
        <v>9521</v>
      </c>
      <c r="D6953" s="1341" t="str">
        <f t="shared" si="122"/>
        <v>NJ9521</v>
      </c>
      <c r="E6953" s="1514" t="s">
        <v>125</v>
      </c>
      <c r="F6953" s="1390">
        <v>950</v>
      </c>
      <c r="G6953" s="1283">
        <v>6.31</v>
      </c>
      <c r="H6953" s="1283"/>
      <c r="I6953" s="1283"/>
      <c r="J6953" s="1283"/>
      <c r="K6953" s="1283"/>
      <c r="L6953" s="1283"/>
      <c r="M6953" s="1283"/>
      <c r="N6953" s="1283"/>
      <c r="O6953" s="1283"/>
      <c r="P6953" s="1283">
        <v>6.31</v>
      </c>
      <c r="R6953" s="1067"/>
      <c r="Z6953" s="21"/>
      <c r="AH6953"/>
    </row>
    <row r="6954" spans="1:34" ht="11.25" customHeight="1">
      <c r="A6954"/>
      <c r="B6954" s="1281" t="s">
        <v>22</v>
      </c>
      <c r="C6954" s="1282">
        <v>9522</v>
      </c>
      <c r="D6954" s="1341" t="str">
        <f t="shared" si="122"/>
        <v>NJ9522</v>
      </c>
      <c r="E6954" s="1514" t="s">
        <v>121</v>
      </c>
      <c r="F6954" s="1390">
        <v>878</v>
      </c>
      <c r="G6954" s="1283">
        <v>3.59</v>
      </c>
      <c r="H6954" s="1283"/>
      <c r="I6954" s="1283"/>
      <c r="J6954" s="1283"/>
      <c r="K6954" s="1283"/>
      <c r="L6954" s="1283"/>
      <c r="M6954" s="1283"/>
      <c r="N6954" s="1283"/>
      <c r="O6954" s="1283"/>
      <c r="P6954" s="1283">
        <v>3.59</v>
      </c>
      <c r="R6954" s="1067"/>
      <c r="Z6954" s="21"/>
      <c r="AH6954"/>
    </row>
    <row r="6955" spans="1:34" ht="11.25" customHeight="1">
      <c r="A6955"/>
      <c r="B6955" s="1281" t="s">
        <v>22</v>
      </c>
      <c r="C6955" s="1282">
        <v>9529</v>
      </c>
      <c r="D6955" s="1341" t="str">
        <f t="shared" si="122"/>
        <v>NJ9529</v>
      </c>
      <c r="E6955" s="1514" t="s">
        <v>122</v>
      </c>
      <c r="F6955" s="1390">
        <v>0</v>
      </c>
      <c r="G6955" s="1283">
        <v>99.99</v>
      </c>
      <c r="H6955" s="1283"/>
      <c r="I6955" s="1283"/>
      <c r="J6955" s="1283"/>
      <c r="K6955" s="1283"/>
      <c r="L6955" s="1283"/>
      <c r="M6955" s="1283"/>
      <c r="N6955" s="1283"/>
      <c r="O6955" s="1283"/>
      <c r="P6955" s="1283">
        <v>99.99</v>
      </c>
      <c r="R6955" s="1067"/>
      <c r="Z6955" s="21"/>
      <c r="AH6955"/>
    </row>
    <row r="6956" spans="1:34" ht="11.25" customHeight="1">
      <c r="A6956"/>
      <c r="B6956" s="1281" t="s">
        <v>22</v>
      </c>
      <c r="C6956" s="1282">
        <v>9530</v>
      </c>
      <c r="D6956" s="1341" t="str">
        <f t="shared" si="122"/>
        <v>NJ9530</v>
      </c>
      <c r="E6956" s="1514" t="s">
        <v>124</v>
      </c>
      <c r="F6956" s="1390">
        <v>950</v>
      </c>
      <c r="G6956" s="1283">
        <v>5.79</v>
      </c>
      <c r="H6956" s="1283"/>
      <c r="I6956" s="1283"/>
      <c r="J6956" s="1283"/>
      <c r="K6956" s="1283"/>
      <c r="L6956" s="1283"/>
      <c r="M6956" s="1283"/>
      <c r="N6956" s="1283"/>
      <c r="O6956" s="1283"/>
      <c r="P6956" s="1283">
        <v>5.79</v>
      </c>
      <c r="R6956" s="1067"/>
      <c r="Z6956" s="21"/>
      <c r="AH6956"/>
    </row>
    <row r="6957" spans="1:34" ht="11.25" customHeight="1">
      <c r="A6957"/>
      <c r="B6957" s="1281" t="s">
        <v>22</v>
      </c>
      <c r="C6957" s="1282">
        <v>9538</v>
      </c>
      <c r="D6957" s="1341" t="str">
        <f t="shared" si="122"/>
        <v>NJ9538</v>
      </c>
      <c r="E6957" s="1514" t="s">
        <v>125</v>
      </c>
      <c r="F6957" s="1390">
        <v>950</v>
      </c>
      <c r="G6957" s="1283">
        <v>10.35</v>
      </c>
      <c r="H6957" s="1283"/>
      <c r="I6957" s="1283"/>
      <c r="J6957" s="1283"/>
      <c r="K6957" s="1283"/>
      <c r="L6957" s="1283"/>
      <c r="M6957" s="1283"/>
      <c r="N6957" s="1283"/>
      <c r="O6957" s="1283"/>
      <c r="P6957" s="1283">
        <v>10.35</v>
      </c>
      <c r="R6957" s="1067"/>
      <c r="Z6957" s="21"/>
      <c r="AH6957"/>
    </row>
    <row r="6958" spans="1:34" ht="11.25" customHeight="1">
      <c r="A6958"/>
      <c r="B6958" s="1281" t="s">
        <v>22</v>
      </c>
      <c r="C6958" s="1282">
        <v>9554</v>
      </c>
      <c r="D6958" s="1341" t="str">
        <f t="shared" si="122"/>
        <v>NJ9554</v>
      </c>
      <c r="E6958" s="1514" t="s">
        <v>124</v>
      </c>
      <c r="F6958" s="1390">
        <v>950</v>
      </c>
      <c r="G6958" s="1283">
        <v>10.07</v>
      </c>
      <c r="H6958" s="1283"/>
      <c r="I6958" s="1283"/>
      <c r="J6958" s="1283"/>
      <c r="K6958" s="1283"/>
      <c r="L6958" s="1283"/>
      <c r="M6958" s="1283"/>
      <c r="N6958" s="1283"/>
      <c r="O6958" s="1283"/>
      <c r="P6958" s="1283">
        <v>10.07</v>
      </c>
      <c r="R6958" s="1067"/>
      <c r="Z6958" s="21"/>
      <c r="AH6958"/>
    </row>
    <row r="6959" spans="1:34" ht="11.25" customHeight="1">
      <c r="A6959"/>
      <c r="B6959" s="1281" t="s">
        <v>22</v>
      </c>
      <c r="C6959" s="1282">
        <v>9555</v>
      </c>
      <c r="D6959" s="1341" t="str">
        <f t="shared" si="122"/>
        <v>NJ9555</v>
      </c>
      <c r="E6959" s="1514" t="s">
        <v>124</v>
      </c>
      <c r="F6959" s="1390">
        <v>950</v>
      </c>
      <c r="G6959" s="1283">
        <v>10.07</v>
      </c>
      <c r="H6959" s="1283"/>
      <c r="I6959" s="1283"/>
      <c r="J6959" s="1283"/>
      <c r="K6959" s="1283"/>
      <c r="L6959" s="1283"/>
      <c r="M6959" s="1283"/>
      <c r="N6959" s="1283"/>
      <c r="O6959" s="1283"/>
      <c r="P6959" s="1283">
        <v>10.07</v>
      </c>
      <c r="R6959" s="1067"/>
      <c r="Z6959" s="21"/>
      <c r="AH6959"/>
    </row>
    <row r="6960" spans="1:34" ht="11.25" customHeight="1">
      <c r="A6960"/>
      <c r="B6960" s="1281" t="s">
        <v>22</v>
      </c>
      <c r="C6960" s="1282">
        <v>9556</v>
      </c>
      <c r="D6960" s="1341" t="str">
        <f t="shared" si="122"/>
        <v>NJ9556</v>
      </c>
      <c r="E6960" s="1514" t="s">
        <v>124</v>
      </c>
      <c r="F6960" s="1390">
        <v>950</v>
      </c>
      <c r="G6960" s="1283">
        <v>10.07</v>
      </c>
      <c r="H6960" s="1283"/>
      <c r="I6960" s="1283"/>
      <c r="J6960" s="1283"/>
      <c r="K6960" s="1283"/>
      <c r="L6960" s="1283"/>
      <c r="M6960" s="1283"/>
      <c r="N6960" s="1283"/>
      <c r="O6960" s="1283"/>
      <c r="P6960" s="1283">
        <v>10.07</v>
      </c>
      <c r="R6960" s="1067"/>
      <c r="Z6960" s="21"/>
      <c r="AH6960"/>
    </row>
    <row r="6961" spans="1:34" ht="11.25" customHeight="1">
      <c r="A6961"/>
      <c r="B6961" s="1281" t="s">
        <v>22</v>
      </c>
      <c r="C6961" s="1282">
        <v>9557</v>
      </c>
      <c r="D6961" s="1341" t="str">
        <f t="shared" si="122"/>
        <v>NJ9557</v>
      </c>
      <c r="E6961" s="1514" t="s">
        <v>121</v>
      </c>
      <c r="F6961" s="1390">
        <v>732</v>
      </c>
      <c r="G6961" s="1283">
        <v>2.86</v>
      </c>
      <c r="H6961" s="1283"/>
      <c r="I6961" s="1283"/>
      <c r="J6961" s="1283"/>
      <c r="K6961" s="1283"/>
      <c r="L6961" s="1283"/>
      <c r="M6961" s="1283"/>
      <c r="N6961" s="1283"/>
      <c r="O6961" s="1283"/>
      <c r="P6961" s="1283">
        <v>2.86</v>
      </c>
      <c r="R6961" s="1067"/>
      <c r="Z6961" s="21"/>
      <c r="AH6961"/>
    </row>
    <row r="6962" spans="1:34" ht="11.25" customHeight="1">
      <c r="A6962"/>
      <c r="B6962" s="1281" t="s">
        <v>22</v>
      </c>
      <c r="C6962" s="1282">
        <v>9586</v>
      </c>
      <c r="D6962" s="1341" t="str">
        <f t="shared" si="122"/>
        <v>NJ9586</v>
      </c>
      <c r="E6962" s="1514" t="s">
        <v>121</v>
      </c>
      <c r="F6962" s="1390">
        <v>306</v>
      </c>
      <c r="G6962" s="1283">
        <v>0.73</v>
      </c>
      <c r="H6962" s="1283"/>
      <c r="I6962" s="1283"/>
      <c r="J6962" s="1283"/>
      <c r="K6962" s="1283"/>
      <c r="L6962" s="1283"/>
      <c r="M6962" s="1283"/>
      <c r="N6962" s="1283"/>
      <c r="O6962" s="1283"/>
      <c r="P6962" s="1283">
        <v>0.73</v>
      </c>
      <c r="R6962" s="1067"/>
      <c r="Z6962" s="21"/>
      <c r="AH6962"/>
    </row>
    <row r="6963" spans="1:34" ht="11.25" customHeight="1">
      <c r="A6963"/>
      <c r="B6963" s="1281" t="s">
        <v>22</v>
      </c>
      <c r="C6963" s="1282">
        <v>9600</v>
      </c>
      <c r="D6963" s="1341" t="str">
        <f t="shared" si="122"/>
        <v>NJ9600</v>
      </c>
      <c r="E6963" s="1514" t="s">
        <v>124</v>
      </c>
      <c r="F6963" s="1390">
        <v>832</v>
      </c>
      <c r="G6963" s="1283">
        <v>3.36</v>
      </c>
      <c r="H6963" s="1283"/>
      <c r="I6963" s="1283"/>
      <c r="J6963" s="1283"/>
      <c r="K6963" s="1283"/>
      <c r="L6963" s="1283"/>
      <c r="M6963" s="1283"/>
      <c r="N6963" s="1283"/>
      <c r="O6963" s="1283"/>
      <c r="P6963" s="1283">
        <v>3.36</v>
      </c>
      <c r="R6963" s="1067"/>
      <c r="Z6963" s="21"/>
      <c r="AH6963"/>
    </row>
    <row r="6964" spans="1:34" ht="11.25" customHeight="1">
      <c r="A6964"/>
      <c r="B6964" s="1281" t="s">
        <v>22</v>
      </c>
      <c r="C6964" s="1282">
        <v>9610</v>
      </c>
      <c r="D6964" s="1341" t="str">
        <f t="shared" si="122"/>
        <v>NJ9610</v>
      </c>
      <c r="E6964" s="1514" t="s">
        <v>122</v>
      </c>
      <c r="F6964" s="1390">
        <v>302</v>
      </c>
      <c r="G6964" s="1283">
        <v>0.71</v>
      </c>
      <c r="H6964" s="1283"/>
      <c r="I6964" s="1283"/>
      <c r="J6964" s="1283"/>
      <c r="K6964" s="1283"/>
      <c r="L6964" s="1283"/>
      <c r="M6964" s="1283"/>
      <c r="N6964" s="1283"/>
      <c r="O6964" s="1283"/>
      <c r="P6964" s="1283">
        <v>0.71</v>
      </c>
      <c r="R6964" s="1067"/>
      <c r="Z6964" s="21"/>
      <c r="AH6964"/>
    </row>
    <row r="6965" spans="1:34" ht="11.25" customHeight="1">
      <c r="A6965"/>
      <c r="B6965" s="1281" t="s">
        <v>22</v>
      </c>
      <c r="C6965" s="1282">
        <v>9620</v>
      </c>
      <c r="D6965" s="1341" t="str">
        <f t="shared" si="122"/>
        <v>NJ9620</v>
      </c>
      <c r="E6965" s="1514" t="s">
        <v>121</v>
      </c>
      <c r="F6965" s="1390">
        <v>514</v>
      </c>
      <c r="G6965" s="1283">
        <v>1.77</v>
      </c>
      <c r="H6965" s="1283"/>
      <c r="I6965" s="1283"/>
      <c r="J6965" s="1283"/>
      <c r="K6965" s="1283"/>
      <c r="L6965" s="1283"/>
      <c r="M6965" s="1283"/>
      <c r="N6965" s="1283"/>
      <c r="O6965" s="1283"/>
      <c r="P6965" s="1283">
        <v>1.77</v>
      </c>
      <c r="R6965" s="1067"/>
      <c r="Z6965" s="21"/>
      <c r="AH6965"/>
    </row>
    <row r="6966" spans="1:34" ht="11.25" customHeight="1">
      <c r="A6966"/>
      <c r="B6966" s="1281" t="s">
        <v>22</v>
      </c>
      <c r="C6966" s="1282">
        <v>9720</v>
      </c>
      <c r="D6966" s="1341" t="str">
        <f t="shared" si="122"/>
        <v>NJ9720</v>
      </c>
      <c r="E6966" s="1514" t="s">
        <v>122</v>
      </c>
      <c r="F6966" s="1390">
        <v>274</v>
      </c>
      <c r="G6966" s="1283">
        <v>0.56999999999999995</v>
      </c>
      <c r="H6966" s="1283"/>
      <c r="I6966" s="1283"/>
      <c r="J6966" s="1283"/>
      <c r="K6966" s="1283"/>
      <c r="L6966" s="1283"/>
      <c r="M6966" s="1283"/>
      <c r="N6966" s="1283"/>
      <c r="O6966" s="1283"/>
      <c r="P6966" s="1283">
        <v>0.56999999999999995</v>
      </c>
      <c r="R6966" s="1067"/>
      <c r="Z6966" s="21"/>
      <c r="AH6966"/>
    </row>
    <row r="6967" spans="1:34" ht="11.25" customHeight="1">
      <c r="A6967"/>
      <c r="B6967" s="1281" t="s">
        <v>22</v>
      </c>
      <c r="C6967" s="1282">
        <v>9726</v>
      </c>
      <c r="D6967" s="1341" t="str">
        <f t="shared" si="122"/>
        <v>NJ9726</v>
      </c>
      <c r="E6967" s="1514" t="s">
        <v>125</v>
      </c>
      <c r="F6967" s="1390">
        <v>950</v>
      </c>
      <c r="G6967" s="1283">
        <v>5.97</v>
      </c>
      <c r="H6967" s="1283"/>
      <c r="I6967" s="1283"/>
      <c r="J6967" s="1283"/>
      <c r="K6967" s="1283"/>
      <c r="L6967" s="1283"/>
      <c r="M6967" s="1283"/>
      <c r="N6967" s="1283"/>
      <c r="O6967" s="1283"/>
      <c r="P6967" s="1283">
        <v>5.97</v>
      </c>
      <c r="R6967" s="1067"/>
      <c r="Z6967" s="21"/>
      <c r="AH6967"/>
    </row>
    <row r="6968" spans="1:34" ht="11.25" customHeight="1">
      <c r="A6968"/>
      <c r="B6968" s="1281" t="s">
        <v>22</v>
      </c>
      <c r="C6968" s="1282">
        <v>9728</v>
      </c>
      <c r="D6968" s="1341" t="str">
        <f t="shared" si="122"/>
        <v>NJ9728</v>
      </c>
      <c r="E6968" s="1514" t="s">
        <v>121</v>
      </c>
      <c r="F6968" s="1390">
        <v>950</v>
      </c>
      <c r="G6968" s="1283">
        <v>6.23</v>
      </c>
      <c r="H6968" s="1283"/>
      <c r="I6968" s="1283"/>
      <c r="J6968" s="1283"/>
      <c r="K6968" s="1283"/>
      <c r="L6968" s="1283"/>
      <c r="M6968" s="1283"/>
      <c r="N6968" s="1283"/>
      <c r="O6968" s="1283"/>
      <c r="P6968" s="1283">
        <v>6.23</v>
      </c>
      <c r="R6968" s="1067"/>
      <c r="Z6968" s="21"/>
      <c r="AH6968"/>
    </row>
    <row r="6969" spans="1:34" ht="11.25" customHeight="1">
      <c r="A6969" t="s">
        <v>16</v>
      </c>
      <c r="B6969" s="1281" t="s">
        <v>16</v>
      </c>
      <c r="C6969" s="1282">
        <v>5</v>
      </c>
      <c r="D6969" s="1341" t="str">
        <f t="shared" si="122"/>
        <v>NV0005</v>
      </c>
      <c r="E6969" s="1514" t="s">
        <v>121</v>
      </c>
      <c r="F6969" s="1390">
        <v>273</v>
      </c>
      <c r="G6969" s="1283">
        <v>3.14</v>
      </c>
      <c r="H6969" s="1283">
        <v>3.55</v>
      </c>
      <c r="I6969" s="1283">
        <v>4.0999999999999996</v>
      </c>
      <c r="J6969" s="1283">
        <v>5.05</v>
      </c>
      <c r="K6969" s="1283">
        <v>6.01</v>
      </c>
      <c r="L6969" s="1283">
        <v>3</v>
      </c>
      <c r="M6969" s="1283">
        <v>3.28</v>
      </c>
      <c r="N6969" s="1283">
        <v>3.55</v>
      </c>
      <c r="O6969" s="1283">
        <v>3.96</v>
      </c>
      <c r="P6969" s="1283"/>
      <c r="R6969" s="1067"/>
      <c r="Z6969" s="21"/>
      <c r="AH6969"/>
    </row>
    <row r="6970" spans="1:34" ht="11.25" customHeight="1">
      <c r="A6970"/>
      <c r="B6970" s="1281" t="s">
        <v>16</v>
      </c>
      <c r="C6970" s="1282">
        <v>8</v>
      </c>
      <c r="D6970" s="1341" t="str">
        <f t="shared" si="122"/>
        <v>NV0008</v>
      </c>
      <c r="E6970" s="1514" t="s">
        <v>121</v>
      </c>
      <c r="F6970" s="1390">
        <v>184</v>
      </c>
      <c r="G6970" s="1283">
        <v>2.12</v>
      </c>
      <c r="H6970" s="1283">
        <v>2.39</v>
      </c>
      <c r="I6970" s="1283">
        <v>2.76</v>
      </c>
      <c r="J6970" s="1283">
        <v>3.4</v>
      </c>
      <c r="K6970" s="1283">
        <v>4.05</v>
      </c>
      <c r="L6970" s="1283">
        <v>2.02</v>
      </c>
      <c r="M6970" s="1283">
        <v>2.21</v>
      </c>
      <c r="N6970" s="1283">
        <v>2.39</v>
      </c>
      <c r="O6970" s="1283">
        <v>2.67</v>
      </c>
      <c r="P6970" s="1283"/>
      <c r="R6970" s="1067"/>
      <c r="Z6970" s="21"/>
      <c r="AH6970"/>
    </row>
    <row r="6971" spans="1:34" ht="11.25" customHeight="1">
      <c r="A6971"/>
      <c r="B6971" s="1281" t="s">
        <v>16</v>
      </c>
      <c r="C6971" s="1282">
        <v>16</v>
      </c>
      <c r="D6971" s="1341" t="str">
        <f t="shared" si="122"/>
        <v>NV0016</v>
      </c>
      <c r="E6971" s="1514" t="s">
        <v>121</v>
      </c>
      <c r="F6971" s="1390">
        <v>406</v>
      </c>
      <c r="G6971" s="1283">
        <v>4.67</v>
      </c>
      <c r="H6971" s="1283">
        <v>5.28</v>
      </c>
      <c r="I6971" s="1283">
        <v>6.09</v>
      </c>
      <c r="J6971" s="1283">
        <v>7.51</v>
      </c>
      <c r="K6971" s="1283">
        <v>8.93</v>
      </c>
      <c r="L6971" s="1283">
        <v>4.47</v>
      </c>
      <c r="M6971" s="1283">
        <v>4.87</v>
      </c>
      <c r="N6971" s="1283">
        <v>5.28</v>
      </c>
      <c r="O6971" s="1283">
        <v>5.89</v>
      </c>
      <c r="P6971" s="1283"/>
      <c r="R6971" s="1067"/>
      <c r="Z6971" s="21"/>
      <c r="AH6971"/>
    </row>
    <row r="6972" spans="1:34" ht="11.25" customHeight="1">
      <c r="A6972"/>
      <c r="B6972" s="1281" t="s">
        <v>16</v>
      </c>
      <c r="C6972" s="1282">
        <v>34</v>
      </c>
      <c r="D6972" s="1341" t="str">
        <f t="shared" si="122"/>
        <v>NV0034</v>
      </c>
      <c r="E6972" s="1514" t="s">
        <v>123</v>
      </c>
      <c r="F6972" s="1390">
        <v>254</v>
      </c>
      <c r="G6972" s="1283">
        <v>2.92</v>
      </c>
      <c r="H6972" s="1283">
        <v>3.3</v>
      </c>
      <c r="I6972" s="1283">
        <v>3.81</v>
      </c>
      <c r="J6972" s="1283">
        <v>4.7</v>
      </c>
      <c r="K6972" s="1283">
        <v>5.59</v>
      </c>
      <c r="L6972" s="1283">
        <v>2.79</v>
      </c>
      <c r="M6972" s="1283">
        <v>3.05</v>
      </c>
      <c r="N6972" s="1283">
        <v>3.3</v>
      </c>
      <c r="O6972" s="1283">
        <v>3.68</v>
      </c>
      <c r="P6972" s="1283"/>
      <c r="R6972" s="1067"/>
      <c r="Z6972" s="21"/>
      <c r="AH6972"/>
    </row>
    <row r="6973" spans="1:34" ht="11.25" customHeight="1">
      <c r="A6973"/>
      <c r="B6973" s="1281" t="s">
        <v>16</v>
      </c>
      <c r="C6973" s="1282">
        <v>35</v>
      </c>
      <c r="D6973" s="1341" t="str">
        <f t="shared" si="122"/>
        <v>NV0035</v>
      </c>
      <c r="E6973" s="1514" t="s">
        <v>121</v>
      </c>
      <c r="F6973" s="1390">
        <v>162</v>
      </c>
      <c r="G6973" s="1283">
        <v>1.86</v>
      </c>
      <c r="H6973" s="1283">
        <v>2.11</v>
      </c>
      <c r="I6973" s="1283">
        <v>2.4300000000000002</v>
      </c>
      <c r="J6973" s="1283">
        <v>3</v>
      </c>
      <c r="K6973" s="1283">
        <v>3.56</v>
      </c>
      <c r="L6973" s="1283">
        <v>1.78</v>
      </c>
      <c r="M6973" s="1283">
        <v>1.94</v>
      </c>
      <c r="N6973" s="1283">
        <v>2.11</v>
      </c>
      <c r="O6973" s="1283">
        <v>2.35</v>
      </c>
      <c r="P6973" s="1283"/>
      <c r="R6973" s="1067"/>
      <c r="Z6973" s="21"/>
      <c r="AH6973"/>
    </row>
    <row r="6974" spans="1:34" ht="11.25" customHeight="1">
      <c r="A6974"/>
      <c r="B6974" s="1281" t="s">
        <v>16</v>
      </c>
      <c r="C6974" s="1282">
        <v>36</v>
      </c>
      <c r="D6974" s="1341" t="str">
        <f t="shared" si="122"/>
        <v>NV0036</v>
      </c>
      <c r="E6974" s="1514" t="s">
        <v>123</v>
      </c>
      <c r="F6974" s="1390">
        <v>359</v>
      </c>
      <c r="G6974" s="1283">
        <v>4.13</v>
      </c>
      <c r="H6974" s="1283">
        <v>4.67</v>
      </c>
      <c r="I6974" s="1283">
        <v>5.39</v>
      </c>
      <c r="J6974" s="1283">
        <v>6.64</v>
      </c>
      <c r="K6974" s="1283">
        <v>7.9</v>
      </c>
      <c r="L6974" s="1283">
        <v>3.95</v>
      </c>
      <c r="M6974" s="1283">
        <v>4.3099999999999996</v>
      </c>
      <c r="N6974" s="1283">
        <v>4.67</v>
      </c>
      <c r="O6974" s="1283">
        <v>5.21</v>
      </c>
      <c r="P6974" s="1283"/>
      <c r="R6974" s="1067"/>
      <c r="Z6974" s="21"/>
      <c r="AH6974"/>
    </row>
    <row r="6975" spans="1:34" ht="11.25" customHeight="1">
      <c r="A6975"/>
      <c r="B6975" s="1281" t="s">
        <v>16</v>
      </c>
      <c r="C6975" s="1282">
        <v>37</v>
      </c>
      <c r="D6975" s="1341" t="str">
        <f t="shared" si="122"/>
        <v>NV0037</v>
      </c>
      <c r="E6975" s="1514" t="s">
        <v>121</v>
      </c>
      <c r="F6975" s="1390">
        <v>261</v>
      </c>
      <c r="G6975" s="1283">
        <v>3</v>
      </c>
      <c r="H6975" s="1283">
        <v>3.39</v>
      </c>
      <c r="I6975" s="1283">
        <v>3.92</v>
      </c>
      <c r="J6975" s="1283">
        <v>4.83</v>
      </c>
      <c r="K6975" s="1283">
        <v>5.74</v>
      </c>
      <c r="L6975" s="1283">
        <v>2.87</v>
      </c>
      <c r="M6975" s="1283">
        <v>3.13</v>
      </c>
      <c r="N6975" s="1283">
        <v>3.39</v>
      </c>
      <c r="O6975" s="1283">
        <v>3.78</v>
      </c>
      <c r="P6975" s="1283"/>
      <c r="R6975" s="1067"/>
      <c r="Z6975" s="21"/>
      <c r="AH6975"/>
    </row>
    <row r="6976" spans="1:34" ht="11.25" customHeight="1">
      <c r="A6976"/>
      <c r="B6976" s="1281" t="s">
        <v>16</v>
      </c>
      <c r="C6976" s="1282">
        <v>42</v>
      </c>
      <c r="D6976" s="1341" t="str">
        <f t="shared" si="122"/>
        <v>NV0042</v>
      </c>
      <c r="E6976" s="1514" t="s">
        <v>121</v>
      </c>
      <c r="F6976" s="1390">
        <v>389</v>
      </c>
      <c r="G6976" s="1283">
        <v>4.47</v>
      </c>
      <c r="H6976" s="1283">
        <v>5.0599999999999996</v>
      </c>
      <c r="I6976" s="1283">
        <v>5.84</v>
      </c>
      <c r="J6976" s="1283">
        <v>7.2</v>
      </c>
      <c r="K6976" s="1283">
        <v>8.56</v>
      </c>
      <c r="L6976" s="1283">
        <v>4.28</v>
      </c>
      <c r="M6976" s="1283">
        <v>4.67</v>
      </c>
      <c r="N6976" s="1283">
        <v>5.0599999999999996</v>
      </c>
      <c r="O6976" s="1283">
        <v>5.64</v>
      </c>
      <c r="P6976" s="1283"/>
      <c r="R6976" s="1067"/>
      <c r="Z6976" s="21"/>
      <c r="AH6976"/>
    </row>
    <row r="6977" spans="1:34" ht="11.25" customHeight="1">
      <c r="A6977"/>
      <c r="B6977" s="1281" t="s">
        <v>16</v>
      </c>
      <c r="C6977" s="1282">
        <v>50</v>
      </c>
      <c r="D6977" s="1341" t="str">
        <f t="shared" si="122"/>
        <v>NV0050</v>
      </c>
      <c r="E6977" s="1514" t="s">
        <v>123</v>
      </c>
      <c r="F6977" s="1390">
        <v>407</v>
      </c>
      <c r="G6977" s="1283">
        <v>4.68</v>
      </c>
      <c r="H6977" s="1283">
        <v>5.29</v>
      </c>
      <c r="I6977" s="1283">
        <v>6.11</v>
      </c>
      <c r="J6977" s="1283">
        <v>7.53</v>
      </c>
      <c r="K6977" s="1283">
        <v>8.9499999999999993</v>
      </c>
      <c r="L6977" s="1283">
        <v>4.4800000000000004</v>
      </c>
      <c r="M6977" s="1283">
        <v>4.88</v>
      </c>
      <c r="N6977" s="1283">
        <v>5.29</v>
      </c>
      <c r="O6977" s="1283">
        <v>5.9</v>
      </c>
      <c r="P6977" s="1283"/>
      <c r="R6977" s="1067"/>
      <c r="Z6977" s="21"/>
      <c r="AH6977"/>
    </row>
    <row r="6978" spans="1:34" ht="11.25" customHeight="1">
      <c r="A6978"/>
      <c r="B6978" s="1281" t="s">
        <v>16</v>
      </c>
      <c r="C6978" s="1282">
        <v>79</v>
      </c>
      <c r="D6978" s="1341" t="str">
        <f t="shared" si="122"/>
        <v>NV0079</v>
      </c>
      <c r="E6978" s="1514" t="s">
        <v>121</v>
      </c>
      <c r="F6978" s="1390">
        <v>263</v>
      </c>
      <c r="G6978" s="1283">
        <v>3.02</v>
      </c>
      <c r="H6978" s="1283">
        <v>3.42</v>
      </c>
      <c r="I6978" s="1283">
        <v>3.95</v>
      </c>
      <c r="J6978" s="1283">
        <v>4.87</v>
      </c>
      <c r="K6978" s="1283">
        <v>5.79</v>
      </c>
      <c r="L6978" s="1283">
        <v>2.89</v>
      </c>
      <c r="M6978" s="1283">
        <v>3.16</v>
      </c>
      <c r="N6978" s="1283">
        <v>3.42</v>
      </c>
      <c r="O6978" s="1283">
        <v>3.81</v>
      </c>
      <c r="P6978" s="1283"/>
      <c r="R6978" s="1067"/>
      <c r="Z6978" s="21"/>
      <c r="AH6978"/>
    </row>
    <row r="6979" spans="1:34" ht="11.25" customHeight="1">
      <c r="A6979"/>
      <c r="B6979" s="1281" t="s">
        <v>16</v>
      </c>
      <c r="C6979" s="1282">
        <v>83</v>
      </c>
      <c r="D6979" s="1341" t="str">
        <f t="shared" si="122"/>
        <v>NV0083</v>
      </c>
      <c r="E6979" s="1514" t="s">
        <v>122</v>
      </c>
      <c r="F6979" s="1390">
        <v>633</v>
      </c>
      <c r="G6979" s="1283">
        <v>7.28</v>
      </c>
      <c r="H6979" s="1283">
        <v>8.23</v>
      </c>
      <c r="I6979" s="1283">
        <v>9.5</v>
      </c>
      <c r="J6979" s="1283">
        <v>11.71</v>
      </c>
      <c r="K6979" s="1283">
        <v>13.93</v>
      </c>
      <c r="L6979" s="1283">
        <v>6.96</v>
      </c>
      <c r="M6979" s="1283">
        <v>7.6</v>
      </c>
      <c r="N6979" s="1283">
        <v>8.23</v>
      </c>
      <c r="O6979" s="1283">
        <v>9.18</v>
      </c>
      <c r="P6979" s="1283"/>
      <c r="R6979" s="1067"/>
      <c r="Z6979" s="21"/>
      <c r="AH6979"/>
    </row>
    <row r="6980" spans="1:34" ht="11.25" customHeight="1">
      <c r="A6980"/>
      <c r="B6980" s="1281" t="s">
        <v>16</v>
      </c>
      <c r="C6980" s="1282">
        <v>106</v>
      </c>
      <c r="D6980" s="1341" t="str">
        <f t="shared" si="122"/>
        <v>NV0106</v>
      </c>
      <c r="E6980" s="1514" t="s">
        <v>124</v>
      </c>
      <c r="F6980" s="1390">
        <v>750</v>
      </c>
      <c r="G6980" s="1283">
        <v>15.5</v>
      </c>
      <c r="H6980" s="1283">
        <v>17.52</v>
      </c>
      <c r="I6980" s="1283">
        <v>20.22</v>
      </c>
      <c r="J6980" s="1283">
        <v>24.94</v>
      </c>
      <c r="K6980" s="1283">
        <v>29.66</v>
      </c>
      <c r="L6980" s="1283">
        <v>14.83</v>
      </c>
      <c r="M6980" s="1283">
        <v>16.18</v>
      </c>
      <c r="N6980" s="1283">
        <v>17.52</v>
      </c>
      <c r="O6980" s="1283">
        <v>19.55</v>
      </c>
      <c r="P6980" s="1283"/>
      <c r="R6980" s="1067"/>
      <c r="Z6980" s="21"/>
      <c r="AH6980"/>
    </row>
    <row r="6981" spans="1:34" ht="11.25" customHeight="1">
      <c r="A6981"/>
      <c r="B6981" s="1281" t="s">
        <v>16</v>
      </c>
      <c r="C6981" s="1282">
        <v>113</v>
      </c>
      <c r="D6981" s="1341" t="str">
        <f t="shared" si="122"/>
        <v>NV0113</v>
      </c>
      <c r="E6981" s="1514" t="s">
        <v>123</v>
      </c>
      <c r="F6981" s="1390">
        <v>296</v>
      </c>
      <c r="G6981" s="1283">
        <v>3.4</v>
      </c>
      <c r="H6981" s="1283">
        <v>3.85</v>
      </c>
      <c r="I6981" s="1283">
        <v>4.4400000000000004</v>
      </c>
      <c r="J6981" s="1283">
        <v>5.48</v>
      </c>
      <c r="K6981" s="1283">
        <v>6.51</v>
      </c>
      <c r="L6981" s="1283">
        <v>3.26</v>
      </c>
      <c r="M6981" s="1283">
        <v>3.55</v>
      </c>
      <c r="N6981" s="1283">
        <v>3.85</v>
      </c>
      <c r="O6981" s="1283">
        <v>4.29</v>
      </c>
      <c r="P6981" s="1283"/>
      <c r="R6981" s="1067"/>
      <c r="Z6981" s="21"/>
      <c r="AH6981"/>
    </row>
    <row r="6982" spans="1:34" ht="11.25" customHeight="1">
      <c r="A6982"/>
      <c r="B6982" s="1281" t="s">
        <v>16</v>
      </c>
      <c r="C6982" s="1282">
        <v>169</v>
      </c>
      <c r="D6982" s="1341" t="str">
        <f t="shared" si="122"/>
        <v>NV0169</v>
      </c>
      <c r="E6982" s="1514" t="s">
        <v>122</v>
      </c>
      <c r="F6982" s="1390">
        <v>511</v>
      </c>
      <c r="G6982" s="1283">
        <v>5.88</v>
      </c>
      <c r="H6982" s="1283">
        <v>6.64</v>
      </c>
      <c r="I6982" s="1283">
        <v>7.67</v>
      </c>
      <c r="J6982" s="1283">
        <v>9.4499999999999993</v>
      </c>
      <c r="K6982" s="1283">
        <v>11.24</v>
      </c>
      <c r="L6982" s="1283">
        <v>5.62</v>
      </c>
      <c r="M6982" s="1283">
        <v>6.13</v>
      </c>
      <c r="N6982" s="1283">
        <v>6.64</v>
      </c>
      <c r="O6982" s="1283">
        <v>7.41</v>
      </c>
      <c r="P6982" s="1283"/>
      <c r="R6982" s="1067"/>
      <c r="Z6982" s="21"/>
      <c r="AH6982"/>
    </row>
    <row r="6983" spans="1:34" ht="11.25" customHeight="1">
      <c r="A6983"/>
      <c r="B6983" s="1281" t="s">
        <v>16</v>
      </c>
      <c r="C6983" s="1282">
        <v>170</v>
      </c>
      <c r="D6983" s="1341" t="str">
        <f t="shared" si="122"/>
        <v>NV0170</v>
      </c>
      <c r="E6983" s="1514" t="s">
        <v>122</v>
      </c>
      <c r="F6983" s="1390">
        <v>196</v>
      </c>
      <c r="G6983" s="1283">
        <v>2.25</v>
      </c>
      <c r="H6983" s="1283">
        <v>2.5499999999999998</v>
      </c>
      <c r="I6983" s="1283">
        <v>2.94</v>
      </c>
      <c r="J6983" s="1283">
        <v>3.63</v>
      </c>
      <c r="K6983" s="1283">
        <v>4.3099999999999996</v>
      </c>
      <c r="L6983" s="1283">
        <v>2.16</v>
      </c>
      <c r="M6983" s="1283">
        <v>2.35</v>
      </c>
      <c r="N6983" s="1283">
        <v>2.5499999999999998</v>
      </c>
      <c r="O6983" s="1283">
        <v>2.84</v>
      </c>
      <c r="P6983" s="1283"/>
      <c r="R6983" s="1067"/>
      <c r="Z6983" s="21"/>
      <c r="AH6983"/>
    </row>
    <row r="6984" spans="1:34" ht="11.25" customHeight="1">
      <c r="A6984"/>
      <c r="B6984" s="1281" t="s">
        <v>16</v>
      </c>
      <c r="C6984" s="1282">
        <v>251</v>
      </c>
      <c r="D6984" s="1341" t="str">
        <f t="shared" si="122"/>
        <v>NV0251</v>
      </c>
      <c r="E6984" s="1514" t="s">
        <v>123</v>
      </c>
      <c r="F6984" s="1390">
        <v>356</v>
      </c>
      <c r="G6984" s="1283">
        <v>4.09</v>
      </c>
      <c r="H6984" s="1283">
        <v>4.63</v>
      </c>
      <c r="I6984" s="1283">
        <v>5.34</v>
      </c>
      <c r="J6984" s="1283">
        <v>6.59</v>
      </c>
      <c r="K6984" s="1283">
        <v>7.83</v>
      </c>
      <c r="L6984" s="1283">
        <v>3.92</v>
      </c>
      <c r="M6984" s="1283">
        <v>4.2699999999999996</v>
      </c>
      <c r="N6984" s="1283">
        <v>4.63</v>
      </c>
      <c r="O6984" s="1283">
        <v>5.16</v>
      </c>
      <c r="P6984" s="1283"/>
      <c r="R6984" s="1067"/>
      <c r="Z6984" s="21"/>
      <c r="AH6984"/>
    </row>
    <row r="6985" spans="1:34" ht="11.25" customHeight="1">
      <c r="A6985"/>
      <c r="B6985" s="1281" t="s">
        <v>16</v>
      </c>
      <c r="C6985" s="1282">
        <v>401</v>
      </c>
      <c r="D6985" s="1341" t="str">
        <f t="shared" si="122"/>
        <v>NV0401</v>
      </c>
      <c r="E6985" s="1514" t="s">
        <v>123</v>
      </c>
      <c r="F6985" s="1390">
        <v>750</v>
      </c>
      <c r="G6985" s="1283">
        <v>9.25</v>
      </c>
      <c r="H6985" s="1283">
        <v>10.45</v>
      </c>
      <c r="I6985" s="1283">
        <v>12.06</v>
      </c>
      <c r="J6985" s="1283">
        <v>14.87</v>
      </c>
      <c r="K6985" s="1283">
        <v>17.690000000000001</v>
      </c>
      <c r="L6985" s="1283">
        <v>8.84</v>
      </c>
      <c r="M6985" s="1283">
        <v>9.65</v>
      </c>
      <c r="N6985" s="1283">
        <v>10.45</v>
      </c>
      <c r="O6985" s="1283">
        <v>11.66</v>
      </c>
      <c r="P6985" s="1283"/>
      <c r="R6985" s="1067"/>
      <c r="Z6985" s="21"/>
      <c r="AH6985"/>
    </row>
    <row r="6986" spans="1:34" ht="11.25" customHeight="1">
      <c r="A6986"/>
      <c r="B6986" s="1281" t="s">
        <v>16</v>
      </c>
      <c r="C6986" s="1282">
        <v>771</v>
      </c>
      <c r="D6986" s="1341" t="str">
        <f t="shared" si="122"/>
        <v>NV0771</v>
      </c>
      <c r="E6986" s="1514">
        <v>0</v>
      </c>
      <c r="F6986" s="1390">
        <v>45</v>
      </c>
      <c r="G6986" s="1283">
        <v>0.52</v>
      </c>
      <c r="H6986" s="1283">
        <v>0.59</v>
      </c>
      <c r="I6986" s="1283">
        <v>0.68</v>
      </c>
      <c r="J6986" s="1283">
        <v>0.83</v>
      </c>
      <c r="K6986" s="1283">
        <v>0.99</v>
      </c>
      <c r="L6986" s="1283">
        <v>0.5</v>
      </c>
      <c r="M6986" s="1283">
        <v>0.54</v>
      </c>
      <c r="N6986" s="1283">
        <v>0.59</v>
      </c>
      <c r="O6986" s="1283">
        <v>0.65</v>
      </c>
      <c r="P6986" s="1283"/>
      <c r="R6986" s="1067"/>
      <c r="Z6986" s="21"/>
      <c r="AH6986"/>
    </row>
    <row r="6987" spans="1:34" ht="11.25" customHeight="1">
      <c r="A6987"/>
      <c r="B6987" s="1281" t="s">
        <v>16</v>
      </c>
      <c r="C6987" s="1282">
        <v>908</v>
      </c>
      <c r="D6987" s="1341" t="str">
        <f t="shared" si="122"/>
        <v>NV0908</v>
      </c>
      <c r="E6987" s="1514" t="s">
        <v>122</v>
      </c>
      <c r="F6987" s="1390">
        <v>142</v>
      </c>
      <c r="G6987" s="1283">
        <v>163.30000000000001</v>
      </c>
      <c r="H6987" s="1283">
        <v>184.6</v>
      </c>
      <c r="I6987" s="1283">
        <v>213</v>
      </c>
      <c r="J6987" s="1283">
        <v>262.7</v>
      </c>
      <c r="K6987" s="1283">
        <v>312.39999999999998</v>
      </c>
      <c r="L6987" s="1283">
        <v>156.19999999999999</v>
      </c>
      <c r="M6987" s="1283">
        <v>170.4</v>
      </c>
      <c r="N6987" s="1283">
        <v>184.6</v>
      </c>
      <c r="O6987" s="1283">
        <v>205.9</v>
      </c>
      <c r="P6987" s="1283"/>
      <c r="R6987" s="1067"/>
      <c r="Z6987" s="21"/>
      <c r="AH6987"/>
    </row>
    <row r="6988" spans="1:34" ht="11.25" customHeight="1">
      <c r="A6988"/>
      <c r="B6988" s="1281" t="s">
        <v>16</v>
      </c>
      <c r="C6988" s="1282">
        <v>913</v>
      </c>
      <c r="D6988" s="1341" t="str">
        <f t="shared" ref="D6988:D7051" si="123">B6988&amp;TEXT(C6988,"0000")</f>
        <v>NV0913</v>
      </c>
      <c r="E6988" s="1514" t="s">
        <v>122</v>
      </c>
      <c r="F6988" s="1390">
        <v>352</v>
      </c>
      <c r="G6988" s="1283">
        <v>404.8</v>
      </c>
      <c r="H6988" s="1283">
        <v>457.6</v>
      </c>
      <c r="I6988" s="1283">
        <v>528</v>
      </c>
      <c r="J6988" s="1283">
        <v>651.20000000000005</v>
      </c>
      <c r="K6988" s="1283">
        <v>774.4</v>
      </c>
      <c r="L6988" s="1283">
        <v>387.2</v>
      </c>
      <c r="M6988" s="1283">
        <v>422.4</v>
      </c>
      <c r="N6988" s="1283">
        <v>457.6</v>
      </c>
      <c r="O6988" s="1283">
        <v>510.4</v>
      </c>
      <c r="P6988" s="1283"/>
      <c r="R6988" s="1067"/>
      <c r="Z6988" s="21"/>
      <c r="AH6988"/>
    </row>
    <row r="6989" spans="1:34" ht="11.25" customHeight="1">
      <c r="A6989"/>
      <c r="B6989" s="1281" t="s">
        <v>16</v>
      </c>
      <c r="C6989" s="1282">
        <v>917</v>
      </c>
      <c r="D6989" s="1341" t="str">
        <f t="shared" si="123"/>
        <v>NV0917</v>
      </c>
      <c r="E6989" s="1514" t="s">
        <v>121</v>
      </c>
      <c r="F6989" s="1390">
        <v>252</v>
      </c>
      <c r="G6989" s="1283">
        <v>2.9</v>
      </c>
      <c r="H6989" s="1283">
        <v>3.28</v>
      </c>
      <c r="I6989" s="1283">
        <v>3.78</v>
      </c>
      <c r="J6989" s="1283">
        <v>4.66</v>
      </c>
      <c r="K6989" s="1283">
        <v>5.54</v>
      </c>
      <c r="L6989" s="1283">
        <v>2.77</v>
      </c>
      <c r="M6989" s="1283">
        <v>3.02</v>
      </c>
      <c r="N6989" s="1283">
        <v>3.28</v>
      </c>
      <c r="O6989" s="1283">
        <v>3.65</v>
      </c>
      <c r="P6989" s="1283"/>
      <c r="R6989" s="1067"/>
      <c r="Z6989" s="21"/>
      <c r="AH6989"/>
    </row>
    <row r="6990" spans="1:34" ht="11.25" customHeight="1">
      <c r="A6990"/>
      <c r="B6990" s="1281" t="s">
        <v>16</v>
      </c>
      <c r="C6990" s="1282">
        <v>1005</v>
      </c>
      <c r="D6990" s="1341" t="str">
        <f t="shared" si="123"/>
        <v>NV1005</v>
      </c>
      <c r="E6990" s="1514" t="s">
        <v>122</v>
      </c>
      <c r="F6990" s="1390">
        <v>748</v>
      </c>
      <c r="G6990" s="1283">
        <v>8.6</v>
      </c>
      <c r="H6990" s="1283">
        <v>9.7200000000000006</v>
      </c>
      <c r="I6990" s="1283">
        <v>11.22</v>
      </c>
      <c r="J6990" s="1283">
        <v>13.84</v>
      </c>
      <c r="K6990" s="1283">
        <v>16.46</v>
      </c>
      <c r="L6990" s="1283">
        <v>8.23</v>
      </c>
      <c r="M6990" s="1283">
        <v>8.98</v>
      </c>
      <c r="N6990" s="1283">
        <v>9.7200000000000006</v>
      </c>
      <c r="O6990" s="1283">
        <v>10.85</v>
      </c>
      <c r="P6990" s="1283"/>
      <c r="R6990" s="1067"/>
      <c r="Z6990" s="21"/>
      <c r="AH6990"/>
    </row>
    <row r="6991" spans="1:34" ht="11.25" customHeight="1">
      <c r="A6991"/>
      <c r="B6991" s="1281" t="s">
        <v>16</v>
      </c>
      <c r="C6991" s="1282">
        <v>1016</v>
      </c>
      <c r="D6991" s="1341" t="str">
        <f t="shared" si="123"/>
        <v>NV1016</v>
      </c>
      <c r="E6991" s="1514" t="s">
        <v>122</v>
      </c>
      <c r="F6991" s="1390">
        <v>750</v>
      </c>
      <c r="G6991" s="1283">
        <v>15.03</v>
      </c>
      <c r="H6991" s="1283">
        <v>16.989999999999998</v>
      </c>
      <c r="I6991" s="1283">
        <v>19.61</v>
      </c>
      <c r="J6991" s="1283">
        <v>24.18</v>
      </c>
      <c r="K6991" s="1283">
        <v>28.75</v>
      </c>
      <c r="L6991" s="1283">
        <v>14.38</v>
      </c>
      <c r="M6991" s="1283">
        <v>15.68</v>
      </c>
      <c r="N6991" s="1283">
        <v>16.989999999999998</v>
      </c>
      <c r="O6991" s="1283">
        <v>18.95</v>
      </c>
      <c r="P6991" s="1283"/>
      <c r="R6991" s="1067"/>
      <c r="Z6991" s="21"/>
      <c r="AH6991"/>
    </row>
    <row r="6992" spans="1:34" ht="11.25" customHeight="1">
      <c r="A6992"/>
      <c r="B6992" s="1281" t="s">
        <v>16</v>
      </c>
      <c r="C6992" s="1282">
        <v>1164</v>
      </c>
      <c r="D6992" s="1341" t="str">
        <f t="shared" si="123"/>
        <v>NV1164</v>
      </c>
      <c r="E6992" s="1514" t="s">
        <v>122</v>
      </c>
      <c r="F6992" s="1390">
        <v>360</v>
      </c>
      <c r="G6992" s="1283">
        <v>4.1399999999999997</v>
      </c>
      <c r="H6992" s="1283">
        <v>4.68</v>
      </c>
      <c r="I6992" s="1283">
        <v>5.4</v>
      </c>
      <c r="J6992" s="1283">
        <v>6.66</v>
      </c>
      <c r="K6992" s="1283">
        <v>7.92</v>
      </c>
      <c r="L6992" s="1283">
        <v>3.96</v>
      </c>
      <c r="M6992" s="1283">
        <v>4.32</v>
      </c>
      <c r="N6992" s="1283">
        <v>4.68</v>
      </c>
      <c r="O6992" s="1283">
        <v>5.22</v>
      </c>
      <c r="P6992" s="1283"/>
      <c r="R6992" s="1067"/>
      <c r="Z6992" s="21"/>
      <c r="AH6992"/>
    </row>
    <row r="6993" spans="1:34" ht="11.25" customHeight="1">
      <c r="A6993"/>
      <c r="B6993" s="1281" t="s">
        <v>16</v>
      </c>
      <c r="C6993" s="1282">
        <v>1165</v>
      </c>
      <c r="D6993" s="1341" t="str">
        <f t="shared" si="123"/>
        <v>NV1165</v>
      </c>
      <c r="E6993" s="1514" t="s">
        <v>122</v>
      </c>
      <c r="F6993" s="1390">
        <v>356</v>
      </c>
      <c r="G6993" s="1283">
        <v>4.09</v>
      </c>
      <c r="H6993" s="1283">
        <v>4.63</v>
      </c>
      <c r="I6993" s="1283">
        <v>5.34</v>
      </c>
      <c r="J6993" s="1283">
        <v>6.59</v>
      </c>
      <c r="K6993" s="1283">
        <v>7.83</v>
      </c>
      <c r="L6993" s="1283">
        <v>3.92</v>
      </c>
      <c r="M6993" s="1283">
        <v>4.2699999999999996</v>
      </c>
      <c r="N6993" s="1283">
        <v>4.63</v>
      </c>
      <c r="O6993" s="1283">
        <v>5.16</v>
      </c>
      <c r="P6993" s="1283"/>
      <c r="R6993" s="1067"/>
      <c r="Z6993" s="21"/>
      <c r="AH6993"/>
    </row>
    <row r="6994" spans="1:34" ht="11.25" customHeight="1">
      <c r="A6994"/>
      <c r="B6994" s="1281" t="s">
        <v>16</v>
      </c>
      <c r="C6994" s="1282">
        <v>1320</v>
      </c>
      <c r="D6994" s="1341" t="str">
        <f t="shared" si="123"/>
        <v>NV1320</v>
      </c>
      <c r="E6994" s="1514" t="s">
        <v>122</v>
      </c>
      <c r="F6994" s="1390">
        <v>224</v>
      </c>
      <c r="G6994" s="1283">
        <v>2.58</v>
      </c>
      <c r="H6994" s="1283">
        <v>2.91</v>
      </c>
      <c r="I6994" s="1283">
        <v>3.36</v>
      </c>
      <c r="J6994" s="1283">
        <v>4.1399999999999997</v>
      </c>
      <c r="K6994" s="1283">
        <v>4.93</v>
      </c>
      <c r="L6994" s="1283">
        <v>2.46</v>
      </c>
      <c r="M6994" s="1283">
        <v>2.69</v>
      </c>
      <c r="N6994" s="1283">
        <v>2.91</v>
      </c>
      <c r="O6994" s="1283">
        <v>3.25</v>
      </c>
      <c r="P6994" s="1283"/>
      <c r="R6994" s="1067"/>
      <c r="Z6994" s="21"/>
      <c r="AH6994"/>
    </row>
    <row r="6995" spans="1:34" ht="11.25" customHeight="1">
      <c r="A6995"/>
      <c r="B6995" s="1281" t="s">
        <v>16</v>
      </c>
      <c r="C6995" s="1282">
        <v>1322</v>
      </c>
      <c r="D6995" s="1341" t="str">
        <f t="shared" si="123"/>
        <v>NV1322</v>
      </c>
      <c r="E6995" s="1514" t="s">
        <v>122</v>
      </c>
      <c r="F6995" s="1390">
        <v>602</v>
      </c>
      <c r="G6995" s="1283">
        <v>6.92</v>
      </c>
      <c r="H6995" s="1283">
        <v>7.83</v>
      </c>
      <c r="I6995" s="1283">
        <v>9.0299999999999994</v>
      </c>
      <c r="J6995" s="1283">
        <v>11.14</v>
      </c>
      <c r="K6995" s="1283">
        <v>13.24</v>
      </c>
      <c r="L6995" s="1283">
        <v>6.62</v>
      </c>
      <c r="M6995" s="1283">
        <v>7.22</v>
      </c>
      <c r="N6995" s="1283">
        <v>7.83</v>
      </c>
      <c r="O6995" s="1283">
        <v>8.73</v>
      </c>
      <c r="P6995" s="1283"/>
      <c r="R6995" s="1067"/>
      <c r="Z6995" s="21"/>
      <c r="AH6995"/>
    </row>
    <row r="6996" spans="1:34" ht="11.25" customHeight="1">
      <c r="A6996"/>
      <c r="B6996" s="1281" t="s">
        <v>16</v>
      </c>
      <c r="C6996" s="1282">
        <v>1430</v>
      </c>
      <c r="D6996" s="1341" t="str">
        <f t="shared" si="123"/>
        <v>NV1430</v>
      </c>
      <c r="E6996" s="1514" t="s">
        <v>122</v>
      </c>
      <c r="F6996" s="1390">
        <v>357</v>
      </c>
      <c r="G6996" s="1283">
        <v>4.1100000000000003</v>
      </c>
      <c r="H6996" s="1283">
        <v>4.6399999999999997</v>
      </c>
      <c r="I6996" s="1283">
        <v>5.36</v>
      </c>
      <c r="J6996" s="1283">
        <v>6.6</v>
      </c>
      <c r="K6996" s="1283">
        <v>7.85</v>
      </c>
      <c r="L6996" s="1283">
        <v>3.93</v>
      </c>
      <c r="M6996" s="1283">
        <v>4.28</v>
      </c>
      <c r="N6996" s="1283">
        <v>4.6399999999999997</v>
      </c>
      <c r="O6996" s="1283">
        <v>5.18</v>
      </c>
      <c r="P6996" s="1283"/>
      <c r="R6996" s="1067"/>
      <c r="Z6996" s="21"/>
      <c r="AH6996"/>
    </row>
    <row r="6997" spans="1:34" ht="11.25" customHeight="1">
      <c r="A6997"/>
      <c r="B6997" s="1281" t="s">
        <v>16</v>
      </c>
      <c r="C6997" s="1282">
        <v>1438</v>
      </c>
      <c r="D6997" s="1341" t="str">
        <f t="shared" si="123"/>
        <v>NV1438</v>
      </c>
      <c r="E6997" s="1514" t="s">
        <v>123</v>
      </c>
      <c r="F6997" s="1390">
        <v>441</v>
      </c>
      <c r="G6997" s="1283">
        <v>5.07</v>
      </c>
      <c r="H6997" s="1283">
        <v>5.73</v>
      </c>
      <c r="I6997" s="1283">
        <v>6.62</v>
      </c>
      <c r="J6997" s="1283">
        <v>8.16</v>
      </c>
      <c r="K6997" s="1283">
        <v>9.6999999999999993</v>
      </c>
      <c r="L6997" s="1283">
        <v>4.8499999999999996</v>
      </c>
      <c r="M6997" s="1283">
        <v>5.29</v>
      </c>
      <c r="N6997" s="1283">
        <v>5.73</v>
      </c>
      <c r="O6997" s="1283">
        <v>6.39</v>
      </c>
      <c r="P6997" s="1283"/>
      <c r="R6997" s="1067"/>
      <c r="Z6997" s="21"/>
      <c r="AH6997"/>
    </row>
    <row r="6998" spans="1:34" ht="11.25" customHeight="1">
      <c r="A6998"/>
      <c r="B6998" s="1281" t="s">
        <v>16</v>
      </c>
      <c r="C6998" s="1282">
        <v>1452</v>
      </c>
      <c r="D6998" s="1341" t="str">
        <f t="shared" si="123"/>
        <v>NV1452</v>
      </c>
      <c r="E6998" s="1514" t="s">
        <v>122</v>
      </c>
      <c r="F6998" s="1390">
        <v>239</v>
      </c>
      <c r="G6998" s="1283">
        <v>2.75</v>
      </c>
      <c r="H6998" s="1283">
        <v>3.11</v>
      </c>
      <c r="I6998" s="1283">
        <v>3.59</v>
      </c>
      <c r="J6998" s="1283">
        <v>4.42</v>
      </c>
      <c r="K6998" s="1283">
        <v>5.26</v>
      </c>
      <c r="L6998" s="1283">
        <v>2.63</v>
      </c>
      <c r="M6998" s="1283">
        <v>2.87</v>
      </c>
      <c r="N6998" s="1283">
        <v>3.11</v>
      </c>
      <c r="O6998" s="1283">
        <v>3.47</v>
      </c>
      <c r="P6998" s="1283"/>
      <c r="R6998" s="1067"/>
      <c r="Z6998" s="21"/>
      <c r="AH6998"/>
    </row>
    <row r="6999" spans="1:34" ht="11.25" customHeight="1">
      <c r="A6999"/>
      <c r="B6999" s="1281" t="s">
        <v>16</v>
      </c>
      <c r="C6999" s="1282">
        <v>1463</v>
      </c>
      <c r="D6999" s="1341" t="str">
        <f t="shared" si="123"/>
        <v>NV1463</v>
      </c>
      <c r="E6999" s="1514" t="s">
        <v>123</v>
      </c>
      <c r="F6999" s="1390">
        <v>750</v>
      </c>
      <c r="G6999" s="1283">
        <v>11.76</v>
      </c>
      <c r="H6999" s="1283">
        <v>13.3</v>
      </c>
      <c r="I6999" s="1283">
        <v>15.35</v>
      </c>
      <c r="J6999" s="1283">
        <v>18.93</v>
      </c>
      <c r="K6999" s="1283">
        <v>22.51</v>
      </c>
      <c r="L6999" s="1283">
        <v>11.25</v>
      </c>
      <c r="M6999" s="1283">
        <v>12.28</v>
      </c>
      <c r="N6999" s="1283">
        <v>13.3</v>
      </c>
      <c r="O6999" s="1283">
        <v>14.83</v>
      </c>
      <c r="P6999" s="1283"/>
      <c r="R6999" s="1067"/>
      <c r="Z6999" s="21"/>
      <c r="AH6999"/>
    </row>
    <row r="7000" spans="1:34" ht="11.25" customHeight="1">
      <c r="A7000"/>
      <c r="B7000" s="1281" t="s">
        <v>16</v>
      </c>
      <c r="C7000" s="1282">
        <v>1472</v>
      </c>
      <c r="D7000" s="1341" t="str">
        <f t="shared" si="123"/>
        <v>NV1472</v>
      </c>
      <c r="E7000" s="1514" t="s">
        <v>122</v>
      </c>
      <c r="F7000" s="1390">
        <v>267</v>
      </c>
      <c r="G7000" s="1283">
        <v>3.07</v>
      </c>
      <c r="H7000" s="1283">
        <v>3.47</v>
      </c>
      <c r="I7000" s="1283">
        <v>4.01</v>
      </c>
      <c r="J7000" s="1283">
        <v>4.9400000000000004</v>
      </c>
      <c r="K7000" s="1283">
        <v>5.87</v>
      </c>
      <c r="L7000" s="1283">
        <v>2.94</v>
      </c>
      <c r="M7000" s="1283">
        <v>3.2</v>
      </c>
      <c r="N7000" s="1283">
        <v>3.47</v>
      </c>
      <c r="O7000" s="1283">
        <v>3.87</v>
      </c>
      <c r="P7000" s="1283"/>
      <c r="R7000" s="1067"/>
      <c r="Z7000" s="21"/>
      <c r="AH7000"/>
    </row>
    <row r="7001" spans="1:34" ht="11.25" customHeight="1">
      <c r="A7001"/>
      <c r="B7001" s="1281" t="s">
        <v>16</v>
      </c>
      <c r="C7001" s="1282">
        <v>1624</v>
      </c>
      <c r="D7001" s="1341" t="str">
        <f t="shared" si="123"/>
        <v>NV1624</v>
      </c>
      <c r="E7001" s="1514" t="s">
        <v>123</v>
      </c>
      <c r="F7001" s="1390">
        <v>383</v>
      </c>
      <c r="G7001" s="1283">
        <v>4.4000000000000004</v>
      </c>
      <c r="H7001" s="1283">
        <v>4.9800000000000004</v>
      </c>
      <c r="I7001" s="1283">
        <v>5.75</v>
      </c>
      <c r="J7001" s="1283">
        <v>7.09</v>
      </c>
      <c r="K7001" s="1283">
        <v>8.43</v>
      </c>
      <c r="L7001" s="1283">
        <v>4.21</v>
      </c>
      <c r="M7001" s="1283">
        <v>4.5999999999999996</v>
      </c>
      <c r="N7001" s="1283">
        <v>4.9800000000000004</v>
      </c>
      <c r="O7001" s="1283">
        <v>5.55</v>
      </c>
      <c r="P7001" s="1283"/>
      <c r="R7001" s="1067"/>
      <c r="Z7001" s="21"/>
      <c r="AH7001"/>
    </row>
    <row r="7002" spans="1:34" ht="11.25" customHeight="1">
      <c r="A7002"/>
      <c r="B7002" s="1281" t="s">
        <v>16</v>
      </c>
      <c r="C7002" s="1282">
        <v>1642</v>
      </c>
      <c r="D7002" s="1341" t="str">
        <f t="shared" si="123"/>
        <v>NV1642</v>
      </c>
      <c r="E7002" s="1514" t="s">
        <v>122</v>
      </c>
      <c r="F7002" s="1390">
        <v>300</v>
      </c>
      <c r="G7002" s="1283">
        <v>3.45</v>
      </c>
      <c r="H7002" s="1283">
        <v>3.9</v>
      </c>
      <c r="I7002" s="1283">
        <v>4.5</v>
      </c>
      <c r="J7002" s="1283">
        <v>5.55</v>
      </c>
      <c r="K7002" s="1283">
        <v>6.6</v>
      </c>
      <c r="L7002" s="1283">
        <v>3.3</v>
      </c>
      <c r="M7002" s="1283">
        <v>3.6</v>
      </c>
      <c r="N7002" s="1283">
        <v>3.9</v>
      </c>
      <c r="O7002" s="1283">
        <v>4.3499999999999996</v>
      </c>
      <c r="P7002" s="1283"/>
      <c r="R7002" s="1067"/>
      <c r="Z7002" s="21"/>
      <c r="AH7002"/>
    </row>
    <row r="7003" spans="1:34" ht="11.25" customHeight="1">
      <c r="A7003"/>
      <c r="B7003" s="1281" t="s">
        <v>16</v>
      </c>
      <c r="C7003" s="1282">
        <v>1654</v>
      </c>
      <c r="D7003" s="1341" t="str">
        <f t="shared" si="123"/>
        <v>NV1654</v>
      </c>
      <c r="E7003" s="1514" t="s">
        <v>123</v>
      </c>
      <c r="F7003" s="1390">
        <v>483</v>
      </c>
      <c r="G7003" s="1283">
        <v>5.55</v>
      </c>
      <c r="H7003" s="1283">
        <v>6.28</v>
      </c>
      <c r="I7003" s="1283">
        <v>7.25</v>
      </c>
      <c r="J7003" s="1283">
        <v>8.94</v>
      </c>
      <c r="K7003" s="1283">
        <v>10.63</v>
      </c>
      <c r="L7003" s="1283">
        <v>5.31</v>
      </c>
      <c r="M7003" s="1283">
        <v>5.8</v>
      </c>
      <c r="N7003" s="1283">
        <v>6.28</v>
      </c>
      <c r="O7003" s="1283">
        <v>7</v>
      </c>
      <c r="P7003" s="1283"/>
      <c r="R7003" s="1067"/>
      <c r="Z7003" s="21"/>
      <c r="AH7003"/>
    </row>
    <row r="7004" spans="1:34" ht="11.25" customHeight="1">
      <c r="A7004"/>
      <c r="B7004" s="1281" t="s">
        <v>16</v>
      </c>
      <c r="C7004" s="1282">
        <v>1699</v>
      </c>
      <c r="D7004" s="1341" t="str">
        <f t="shared" si="123"/>
        <v>NV1699</v>
      </c>
      <c r="E7004" s="1514" t="s">
        <v>122</v>
      </c>
      <c r="F7004" s="1390">
        <v>300</v>
      </c>
      <c r="G7004" s="1283">
        <v>3.45</v>
      </c>
      <c r="H7004" s="1283">
        <v>3.9</v>
      </c>
      <c r="I7004" s="1283">
        <v>4.5</v>
      </c>
      <c r="J7004" s="1283">
        <v>5.55</v>
      </c>
      <c r="K7004" s="1283">
        <v>6.6</v>
      </c>
      <c r="L7004" s="1283">
        <v>3.3</v>
      </c>
      <c r="M7004" s="1283">
        <v>3.6</v>
      </c>
      <c r="N7004" s="1283">
        <v>3.9</v>
      </c>
      <c r="O7004" s="1283">
        <v>4.3499999999999996</v>
      </c>
      <c r="P7004" s="1283"/>
      <c r="R7004" s="1067"/>
      <c r="Z7004" s="21"/>
      <c r="AH7004"/>
    </row>
    <row r="7005" spans="1:34" ht="11.25" customHeight="1">
      <c r="A7005"/>
      <c r="B7005" s="1281" t="s">
        <v>16</v>
      </c>
      <c r="C7005" s="1282">
        <v>1701</v>
      </c>
      <c r="D7005" s="1341" t="str">
        <f t="shared" si="123"/>
        <v>NV1701</v>
      </c>
      <c r="E7005" s="1514" t="s">
        <v>123</v>
      </c>
      <c r="F7005" s="1390">
        <v>283</v>
      </c>
      <c r="G7005" s="1283">
        <v>3.25</v>
      </c>
      <c r="H7005" s="1283">
        <v>3.68</v>
      </c>
      <c r="I7005" s="1283">
        <v>4.25</v>
      </c>
      <c r="J7005" s="1283">
        <v>5.24</v>
      </c>
      <c r="K7005" s="1283">
        <v>6.23</v>
      </c>
      <c r="L7005" s="1283">
        <v>3.11</v>
      </c>
      <c r="M7005" s="1283">
        <v>3.4</v>
      </c>
      <c r="N7005" s="1283">
        <v>3.68</v>
      </c>
      <c r="O7005" s="1283">
        <v>4.0999999999999996</v>
      </c>
      <c r="P7005" s="1283"/>
      <c r="R7005" s="1067"/>
      <c r="Z7005" s="21"/>
      <c r="AH7005"/>
    </row>
    <row r="7006" spans="1:34" ht="11.25" customHeight="1">
      <c r="A7006"/>
      <c r="B7006" s="1281" t="s">
        <v>16</v>
      </c>
      <c r="C7006" s="1282">
        <v>1710</v>
      </c>
      <c r="D7006" s="1341" t="str">
        <f t="shared" si="123"/>
        <v>NV1710</v>
      </c>
      <c r="E7006" s="1514" t="s">
        <v>123</v>
      </c>
      <c r="F7006" s="1390">
        <v>468</v>
      </c>
      <c r="G7006" s="1283">
        <v>5.38</v>
      </c>
      <c r="H7006" s="1283">
        <v>6.08</v>
      </c>
      <c r="I7006" s="1283">
        <v>7.02</v>
      </c>
      <c r="J7006" s="1283">
        <v>8.66</v>
      </c>
      <c r="K7006" s="1283">
        <v>10.3</v>
      </c>
      <c r="L7006" s="1283">
        <v>5.15</v>
      </c>
      <c r="M7006" s="1283">
        <v>5.62</v>
      </c>
      <c r="N7006" s="1283">
        <v>6.08</v>
      </c>
      <c r="O7006" s="1283">
        <v>6.79</v>
      </c>
      <c r="P7006" s="1283"/>
      <c r="R7006" s="1067"/>
      <c r="Z7006" s="21"/>
      <c r="AH7006"/>
    </row>
    <row r="7007" spans="1:34" ht="11.25" customHeight="1">
      <c r="A7007"/>
      <c r="B7007" s="1281" t="s">
        <v>16</v>
      </c>
      <c r="C7007" s="1282">
        <v>1747</v>
      </c>
      <c r="D7007" s="1341" t="str">
        <f t="shared" si="123"/>
        <v>NV1747</v>
      </c>
      <c r="E7007" s="1514" t="s">
        <v>123</v>
      </c>
      <c r="F7007" s="1390">
        <v>180</v>
      </c>
      <c r="G7007" s="1283">
        <v>2.0699999999999998</v>
      </c>
      <c r="H7007" s="1283">
        <v>2.34</v>
      </c>
      <c r="I7007" s="1283">
        <v>2.7</v>
      </c>
      <c r="J7007" s="1283">
        <v>3.33</v>
      </c>
      <c r="K7007" s="1283">
        <v>3.96</v>
      </c>
      <c r="L7007" s="1283">
        <v>1.98</v>
      </c>
      <c r="M7007" s="1283">
        <v>2.16</v>
      </c>
      <c r="N7007" s="1283">
        <v>2.34</v>
      </c>
      <c r="O7007" s="1283">
        <v>2.61</v>
      </c>
      <c r="P7007" s="1283"/>
      <c r="R7007" s="1067"/>
      <c r="Z7007" s="21"/>
      <c r="AH7007"/>
    </row>
    <row r="7008" spans="1:34" ht="11.25" customHeight="1">
      <c r="A7008"/>
      <c r="B7008" s="1281" t="s">
        <v>16</v>
      </c>
      <c r="C7008" s="1282">
        <v>1748</v>
      </c>
      <c r="D7008" s="1341" t="str">
        <f t="shared" si="123"/>
        <v>NV1748</v>
      </c>
      <c r="E7008" s="1514" t="s">
        <v>123</v>
      </c>
      <c r="F7008" s="1390">
        <v>426</v>
      </c>
      <c r="G7008" s="1283">
        <v>4.9000000000000004</v>
      </c>
      <c r="H7008" s="1283">
        <v>5.54</v>
      </c>
      <c r="I7008" s="1283">
        <v>6.39</v>
      </c>
      <c r="J7008" s="1283">
        <v>7.88</v>
      </c>
      <c r="K7008" s="1283">
        <v>9.3699999999999992</v>
      </c>
      <c r="L7008" s="1283">
        <v>4.6900000000000004</v>
      </c>
      <c r="M7008" s="1283">
        <v>5.1100000000000003</v>
      </c>
      <c r="N7008" s="1283">
        <v>5.54</v>
      </c>
      <c r="O7008" s="1283">
        <v>6.18</v>
      </c>
      <c r="P7008" s="1283"/>
      <c r="R7008" s="1067"/>
      <c r="Z7008" s="21"/>
      <c r="AH7008"/>
    </row>
    <row r="7009" spans="1:34" ht="11.25" customHeight="1">
      <c r="A7009"/>
      <c r="B7009" s="1281" t="s">
        <v>16</v>
      </c>
      <c r="C7009" s="1282">
        <v>1803</v>
      </c>
      <c r="D7009" s="1341" t="str">
        <f t="shared" si="123"/>
        <v>NV1803</v>
      </c>
      <c r="E7009" s="1514" t="s">
        <v>123</v>
      </c>
      <c r="F7009" s="1390">
        <v>573</v>
      </c>
      <c r="G7009" s="1283">
        <v>6.59</v>
      </c>
      <c r="H7009" s="1283">
        <v>7.45</v>
      </c>
      <c r="I7009" s="1283">
        <v>8.6</v>
      </c>
      <c r="J7009" s="1283">
        <v>10.6</v>
      </c>
      <c r="K7009" s="1283">
        <v>12.61</v>
      </c>
      <c r="L7009" s="1283">
        <v>6.3</v>
      </c>
      <c r="M7009" s="1283">
        <v>6.88</v>
      </c>
      <c r="N7009" s="1283">
        <v>7.45</v>
      </c>
      <c r="O7009" s="1283">
        <v>8.31</v>
      </c>
      <c r="P7009" s="1283"/>
      <c r="R7009" s="1067"/>
      <c r="Z7009" s="21"/>
      <c r="AH7009"/>
    </row>
    <row r="7010" spans="1:34" ht="11.25" customHeight="1">
      <c r="A7010"/>
      <c r="B7010" s="1281" t="s">
        <v>16</v>
      </c>
      <c r="C7010" s="1282">
        <v>1924</v>
      </c>
      <c r="D7010" s="1341" t="str">
        <f t="shared" si="123"/>
        <v>NV1924</v>
      </c>
      <c r="E7010" s="1514" t="s">
        <v>124</v>
      </c>
      <c r="F7010" s="1390">
        <v>208</v>
      </c>
      <c r="G7010" s="1283">
        <v>2.39</v>
      </c>
      <c r="H7010" s="1283">
        <v>2.7</v>
      </c>
      <c r="I7010" s="1283">
        <v>3.12</v>
      </c>
      <c r="J7010" s="1283">
        <v>3.85</v>
      </c>
      <c r="K7010" s="1283">
        <v>4.58</v>
      </c>
      <c r="L7010" s="1283">
        <v>2.29</v>
      </c>
      <c r="M7010" s="1283">
        <v>2.5</v>
      </c>
      <c r="N7010" s="1283">
        <v>2.7</v>
      </c>
      <c r="O7010" s="1283">
        <v>3.02</v>
      </c>
      <c r="P7010" s="1283"/>
      <c r="R7010" s="1067"/>
      <c r="Z7010" s="21"/>
      <c r="AH7010"/>
    </row>
    <row r="7011" spans="1:34" ht="11.25" customHeight="1">
      <c r="A7011"/>
      <c r="B7011" s="1281" t="s">
        <v>16</v>
      </c>
      <c r="C7011" s="1282">
        <v>1925</v>
      </c>
      <c r="D7011" s="1341" t="str">
        <f t="shared" si="123"/>
        <v>NV1925</v>
      </c>
      <c r="E7011" s="1514" t="s">
        <v>123</v>
      </c>
      <c r="F7011" s="1390">
        <v>303</v>
      </c>
      <c r="G7011" s="1283">
        <v>3.48</v>
      </c>
      <c r="H7011" s="1283">
        <v>3.94</v>
      </c>
      <c r="I7011" s="1283">
        <v>4.55</v>
      </c>
      <c r="J7011" s="1283">
        <v>5.61</v>
      </c>
      <c r="K7011" s="1283">
        <v>6.67</v>
      </c>
      <c r="L7011" s="1283">
        <v>3.33</v>
      </c>
      <c r="M7011" s="1283">
        <v>3.64</v>
      </c>
      <c r="N7011" s="1283">
        <v>3.94</v>
      </c>
      <c r="O7011" s="1283">
        <v>4.3899999999999997</v>
      </c>
      <c r="P7011" s="1283"/>
      <c r="R7011" s="1067"/>
      <c r="Z7011" s="21"/>
      <c r="AH7011"/>
    </row>
    <row r="7012" spans="1:34" ht="11.25" customHeight="1">
      <c r="A7012"/>
      <c r="B7012" s="1281" t="s">
        <v>16</v>
      </c>
      <c r="C7012" s="1282">
        <v>2002</v>
      </c>
      <c r="D7012" s="1341" t="str">
        <f t="shared" si="123"/>
        <v>NV2002</v>
      </c>
      <c r="E7012" s="1514" t="s">
        <v>125</v>
      </c>
      <c r="F7012" s="1390">
        <v>249</v>
      </c>
      <c r="G7012" s="1283">
        <v>2.86</v>
      </c>
      <c r="H7012" s="1283">
        <v>3.24</v>
      </c>
      <c r="I7012" s="1283">
        <v>3.74</v>
      </c>
      <c r="J7012" s="1283">
        <v>4.6100000000000003</v>
      </c>
      <c r="K7012" s="1283">
        <v>5.48</v>
      </c>
      <c r="L7012" s="1283">
        <v>2.74</v>
      </c>
      <c r="M7012" s="1283">
        <v>2.99</v>
      </c>
      <c r="N7012" s="1283">
        <v>3.24</v>
      </c>
      <c r="O7012" s="1283">
        <v>3.61</v>
      </c>
      <c r="P7012" s="1283"/>
      <c r="R7012" s="1067"/>
      <c r="Z7012" s="21"/>
      <c r="AH7012"/>
    </row>
    <row r="7013" spans="1:34" ht="11.25" customHeight="1">
      <c r="A7013"/>
      <c r="B7013" s="1281" t="s">
        <v>16</v>
      </c>
      <c r="C7013" s="1282">
        <v>2003</v>
      </c>
      <c r="D7013" s="1341" t="str">
        <f t="shared" si="123"/>
        <v>NV2003</v>
      </c>
      <c r="E7013" s="1514" t="s">
        <v>121</v>
      </c>
      <c r="F7013" s="1390">
        <v>261</v>
      </c>
      <c r="G7013" s="1283">
        <v>3</v>
      </c>
      <c r="H7013" s="1283">
        <v>3.39</v>
      </c>
      <c r="I7013" s="1283">
        <v>3.92</v>
      </c>
      <c r="J7013" s="1283">
        <v>4.83</v>
      </c>
      <c r="K7013" s="1283">
        <v>5.74</v>
      </c>
      <c r="L7013" s="1283">
        <v>2.87</v>
      </c>
      <c r="M7013" s="1283">
        <v>3.13</v>
      </c>
      <c r="N7013" s="1283">
        <v>3.39</v>
      </c>
      <c r="O7013" s="1283">
        <v>3.78</v>
      </c>
      <c r="P7013" s="1283"/>
      <c r="R7013" s="1067"/>
      <c r="Z7013" s="21"/>
      <c r="AH7013"/>
    </row>
    <row r="7014" spans="1:34" ht="11.25" customHeight="1">
      <c r="A7014"/>
      <c r="B7014" s="1281" t="s">
        <v>16</v>
      </c>
      <c r="C7014" s="1282">
        <v>2014</v>
      </c>
      <c r="D7014" s="1341" t="str">
        <f t="shared" si="123"/>
        <v>NV2014</v>
      </c>
      <c r="E7014" s="1514" t="s">
        <v>123</v>
      </c>
      <c r="F7014" s="1390">
        <v>408</v>
      </c>
      <c r="G7014" s="1283">
        <v>4.6900000000000004</v>
      </c>
      <c r="H7014" s="1283">
        <v>5.3</v>
      </c>
      <c r="I7014" s="1283">
        <v>6.12</v>
      </c>
      <c r="J7014" s="1283">
        <v>7.55</v>
      </c>
      <c r="K7014" s="1283">
        <v>8.98</v>
      </c>
      <c r="L7014" s="1283">
        <v>4.49</v>
      </c>
      <c r="M7014" s="1283">
        <v>4.9000000000000004</v>
      </c>
      <c r="N7014" s="1283">
        <v>5.3</v>
      </c>
      <c r="O7014" s="1283">
        <v>5.92</v>
      </c>
      <c r="P7014" s="1283"/>
      <c r="R7014" s="1067"/>
      <c r="Z7014" s="21"/>
      <c r="AH7014"/>
    </row>
    <row r="7015" spans="1:34" ht="11.25" customHeight="1">
      <c r="A7015"/>
      <c r="B7015" s="1281" t="s">
        <v>16</v>
      </c>
      <c r="C7015" s="1282">
        <v>2016</v>
      </c>
      <c r="D7015" s="1341" t="str">
        <f t="shared" si="123"/>
        <v>NV2016</v>
      </c>
      <c r="E7015" s="1514" t="s">
        <v>125</v>
      </c>
      <c r="F7015" s="1390">
        <v>214</v>
      </c>
      <c r="G7015" s="1283">
        <v>2.46</v>
      </c>
      <c r="H7015" s="1283">
        <v>2.78</v>
      </c>
      <c r="I7015" s="1283">
        <v>3.21</v>
      </c>
      <c r="J7015" s="1283">
        <v>3.96</v>
      </c>
      <c r="K7015" s="1283">
        <v>4.71</v>
      </c>
      <c r="L7015" s="1283">
        <v>2.35</v>
      </c>
      <c r="M7015" s="1283">
        <v>2.57</v>
      </c>
      <c r="N7015" s="1283">
        <v>2.78</v>
      </c>
      <c r="O7015" s="1283">
        <v>3.1</v>
      </c>
      <c r="P7015" s="1283"/>
      <c r="R7015" s="1067"/>
      <c r="Z7015" s="21"/>
      <c r="AH7015"/>
    </row>
    <row r="7016" spans="1:34" ht="11.25" customHeight="1">
      <c r="A7016"/>
      <c r="B7016" s="1281" t="s">
        <v>16</v>
      </c>
      <c r="C7016" s="1282">
        <v>2021</v>
      </c>
      <c r="D7016" s="1341" t="str">
        <f t="shared" si="123"/>
        <v>NV2021</v>
      </c>
      <c r="E7016" s="1514" t="s">
        <v>124</v>
      </c>
      <c r="F7016" s="1390">
        <v>259</v>
      </c>
      <c r="G7016" s="1283">
        <v>2.98</v>
      </c>
      <c r="H7016" s="1283">
        <v>3.37</v>
      </c>
      <c r="I7016" s="1283">
        <v>3.89</v>
      </c>
      <c r="J7016" s="1283">
        <v>4.79</v>
      </c>
      <c r="K7016" s="1283">
        <v>5.7</v>
      </c>
      <c r="L7016" s="1283">
        <v>2.85</v>
      </c>
      <c r="M7016" s="1283">
        <v>3.11</v>
      </c>
      <c r="N7016" s="1283">
        <v>3.37</v>
      </c>
      <c r="O7016" s="1283">
        <v>3.76</v>
      </c>
      <c r="P7016" s="1283"/>
      <c r="R7016" s="1067"/>
      <c r="Z7016" s="21"/>
      <c r="AH7016"/>
    </row>
    <row r="7017" spans="1:34" ht="11.25" customHeight="1">
      <c r="A7017"/>
      <c r="B7017" s="1281" t="s">
        <v>16</v>
      </c>
      <c r="C7017" s="1282">
        <v>2039</v>
      </c>
      <c r="D7017" s="1341" t="str">
        <f t="shared" si="123"/>
        <v>NV2039</v>
      </c>
      <c r="E7017" s="1514" t="s">
        <v>121</v>
      </c>
      <c r="F7017" s="1390">
        <v>202</v>
      </c>
      <c r="G7017" s="1283">
        <v>2.3199999999999998</v>
      </c>
      <c r="H7017" s="1283">
        <v>2.63</v>
      </c>
      <c r="I7017" s="1283">
        <v>3.03</v>
      </c>
      <c r="J7017" s="1283">
        <v>3.74</v>
      </c>
      <c r="K7017" s="1283">
        <v>4.4400000000000004</v>
      </c>
      <c r="L7017" s="1283">
        <v>2.2200000000000002</v>
      </c>
      <c r="M7017" s="1283">
        <v>2.42</v>
      </c>
      <c r="N7017" s="1283">
        <v>2.63</v>
      </c>
      <c r="O7017" s="1283">
        <v>2.93</v>
      </c>
      <c r="P7017" s="1283"/>
      <c r="R7017" s="1067"/>
      <c r="Z7017" s="21"/>
      <c r="AH7017"/>
    </row>
    <row r="7018" spans="1:34" ht="11.25" customHeight="1">
      <c r="A7018"/>
      <c r="B7018" s="1281" t="s">
        <v>16</v>
      </c>
      <c r="C7018" s="1282">
        <v>2041</v>
      </c>
      <c r="D7018" s="1341" t="str">
        <f t="shared" si="123"/>
        <v>NV2041</v>
      </c>
      <c r="E7018" s="1514" t="s">
        <v>121</v>
      </c>
      <c r="F7018" s="1390">
        <v>222</v>
      </c>
      <c r="G7018" s="1283">
        <v>2.5499999999999998</v>
      </c>
      <c r="H7018" s="1283">
        <v>2.89</v>
      </c>
      <c r="I7018" s="1283">
        <v>3.33</v>
      </c>
      <c r="J7018" s="1283">
        <v>4.1100000000000003</v>
      </c>
      <c r="K7018" s="1283">
        <v>4.88</v>
      </c>
      <c r="L7018" s="1283">
        <v>2.44</v>
      </c>
      <c r="M7018" s="1283">
        <v>2.66</v>
      </c>
      <c r="N7018" s="1283">
        <v>2.89</v>
      </c>
      <c r="O7018" s="1283">
        <v>3.22</v>
      </c>
      <c r="P7018" s="1283"/>
      <c r="R7018" s="1067"/>
      <c r="Z7018" s="21"/>
      <c r="AH7018"/>
    </row>
    <row r="7019" spans="1:34" ht="11.25" customHeight="1">
      <c r="A7019"/>
      <c r="B7019" s="1281" t="s">
        <v>16</v>
      </c>
      <c r="C7019" s="1282">
        <v>2065</v>
      </c>
      <c r="D7019" s="1341" t="str">
        <f t="shared" si="123"/>
        <v>NV2065</v>
      </c>
      <c r="E7019" s="1514" t="s">
        <v>125</v>
      </c>
      <c r="F7019" s="1390">
        <v>156</v>
      </c>
      <c r="G7019" s="1283">
        <v>1.79</v>
      </c>
      <c r="H7019" s="1283">
        <v>2.0299999999999998</v>
      </c>
      <c r="I7019" s="1283">
        <v>2.34</v>
      </c>
      <c r="J7019" s="1283">
        <v>2.89</v>
      </c>
      <c r="K7019" s="1283">
        <v>3.43</v>
      </c>
      <c r="L7019" s="1283">
        <v>1.72</v>
      </c>
      <c r="M7019" s="1283">
        <v>1.87</v>
      </c>
      <c r="N7019" s="1283">
        <v>2.0299999999999998</v>
      </c>
      <c r="O7019" s="1283">
        <v>2.2599999999999998</v>
      </c>
      <c r="P7019" s="1283"/>
      <c r="R7019" s="1067"/>
      <c r="Z7019" s="21"/>
      <c r="AH7019"/>
    </row>
    <row r="7020" spans="1:34" ht="11.25" customHeight="1">
      <c r="A7020"/>
      <c r="B7020" s="1281" t="s">
        <v>16</v>
      </c>
      <c r="C7020" s="1282">
        <v>2070</v>
      </c>
      <c r="D7020" s="1341" t="str">
        <f t="shared" si="123"/>
        <v>NV2070</v>
      </c>
      <c r="E7020" s="1514" t="s">
        <v>121</v>
      </c>
      <c r="F7020" s="1390">
        <v>362</v>
      </c>
      <c r="G7020" s="1283">
        <v>4.16</v>
      </c>
      <c r="H7020" s="1283">
        <v>4.71</v>
      </c>
      <c r="I7020" s="1283">
        <v>5.43</v>
      </c>
      <c r="J7020" s="1283">
        <v>6.7</v>
      </c>
      <c r="K7020" s="1283">
        <v>7.96</v>
      </c>
      <c r="L7020" s="1283">
        <v>3.98</v>
      </c>
      <c r="M7020" s="1283">
        <v>4.34</v>
      </c>
      <c r="N7020" s="1283">
        <v>4.71</v>
      </c>
      <c r="O7020" s="1283">
        <v>5.25</v>
      </c>
      <c r="P7020" s="1283"/>
      <c r="R7020" s="1067"/>
      <c r="Z7020" s="21"/>
      <c r="AH7020"/>
    </row>
    <row r="7021" spans="1:34" ht="11.25" customHeight="1">
      <c r="A7021"/>
      <c r="B7021" s="1281" t="s">
        <v>16</v>
      </c>
      <c r="C7021" s="1282">
        <v>2081</v>
      </c>
      <c r="D7021" s="1341" t="str">
        <f t="shared" si="123"/>
        <v>NV2081</v>
      </c>
      <c r="E7021" s="1514" t="s">
        <v>122</v>
      </c>
      <c r="F7021" s="1390">
        <v>249</v>
      </c>
      <c r="G7021" s="1283">
        <v>2.86</v>
      </c>
      <c r="H7021" s="1283">
        <v>3.24</v>
      </c>
      <c r="I7021" s="1283">
        <v>3.74</v>
      </c>
      <c r="J7021" s="1283">
        <v>4.6100000000000003</v>
      </c>
      <c r="K7021" s="1283">
        <v>5.48</v>
      </c>
      <c r="L7021" s="1283">
        <v>2.74</v>
      </c>
      <c r="M7021" s="1283">
        <v>2.99</v>
      </c>
      <c r="N7021" s="1283">
        <v>3.24</v>
      </c>
      <c r="O7021" s="1283">
        <v>3.61</v>
      </c>
      <c r="P7021" s="1283"/>
      <c r="R7021" s="1067"/>
      <c r="Z7021" s="21"/>
      <c r="AH7021"/>
    </row>
    <row r="7022" spans="1:34" ht="11.25" customHeight="1">
      <c r="A7022"/>
      <c r="B7022" s="1281" t="s">
        <v>16</v>
      </c>
      <c r="C7022" s="1282">
        <v>2089</v>
      </c>
      <c r="D7022" s="1341" t="str">
        <f t="shared" si="123"/>
        <v>NV2089</v>
      </c>
      <c r="E7022" s="1514" t="s">
        <v>123</v>
      </c>
      <c r="F7022" s="1390">
        <v>300</v>
      </c>
      <c r="G7022" s="1283">
        <v>3.45</v>
      </c>
      <c r="H7022" s="1283">
        <v>3.9</v>
      </c>
      <c r="I7022" s="1283">
        <v>4.5</v>
      </c>
      <c r="J7022" s="1283">
        <v>5.55</v>
      </c>
      <c r="K7022" s="1283">
        <v>6.6</v>
      </c>
      <c r="L7022" s="1283">
        <v>3.3</v>
      </c>
      <c r="M7022" s="1283">
        <v>3.6</v>
      </c>
      <c r="N7022" s="1283">
        <v>3.9</v>
      </c>
      <c r="O7022" s="1283">
        <v>4.3499999999999996</v>
      </c>
      <c r="P7022" s="1283"/>
      <c r="R7022" s="1067"/>
      <c r="Z7022" s="21"/>
      <c r="AH7022"/>
    </row>
    <row r="7023" spans="1:34" ht="11.25" customHeight="1">
      <c r="A7023"/>
      <c r="B7023" s="1281" t="s">
        <v>16</v>
      </c>
      <c r="C7023" s="1282">
        <v>2095</v>
      </c>
      <c r="D7023" s="1341" t="str">
        <f t="shared" si="123"/>
        <v>NV2095</v>
      </c>
      <c r="E7023" s="1514" t="s">
        <v>123</v>
      </c>
      <c r="F7023" s="1390">
        <v>322</v>
      </c>
      <c r="G7023" s="1283">
        <v>3.7</v>
      </c>
      <c r="H7023" s="1283">
        <v>4.1900000000000004</v>
      </c>
      <c r="I7023" s="1283">
        <v>4.83</v>
      </c>
      <c r="J7023" s="1283">
        <v>5.96</v>
      </c>
      <c r="K7023" s="1283">
        <v>7.08</v>
      </c>
      <c r="L7023" s="1283">
        <v>3.54</v>
      </c>
      <c r="M7023" s="1283">
        <v>3.86</v>
      </c>
      <c r="N7023" s="1283">
        <v>4.1900000000000004</v>
      </c>
      <c r="O7023" s="1283">
        <v>4.67</v>
      </c>
      <c r="P7023" s="1283"/>
      <c r="R7023" s="1067"/>
      <c r="Z7023" s="21"/>
      <c r="AH7023"/>
    </row>
    <row r="7024" spans="1:34" ht="11.25" customHeight="1">
      <c r="A7024"/>
      <c r="B7024" s="1281" t="s">
        <v>16</v>
      </c>
      <c r="C7024" s="1282">
        <v>2105</v>
      </c>
      <c r="D7024" s="1341" t="str">
        <f t="shared" si="123"/>
        <v>NV2105</v>
      </c>
      <c r="E7024" s="1514" t="s">
        <v>121</v>
      </c>
      <c r="F7024" s="1390">
        <v>332</v>
      </c>
      <c r="G7024" s="1283">
        <v>3.82</v>
      </c>
      <c r="H7024" s="1283">
        <v>4.32</v>
      </c>
      <c r="I7024" s="1283">
        <v>4.9800000000000004</v>
      </c>
      <c r="J7024" s="1283">
        <v>6.14</v>
      </c>
      <c r="K7024" s="1283">
        <v>7.3</v>
      </c>
      <c r="L7024" s="1283">
        <v>3.65</v>
      </c>
      <c r="M7024" s="1283">
        <v>3.98</v>
      </c>
      <c r="N7024" s="1283">
        <v>4.32</v>
      </c>
      <c r="O7024" s="1283">
        <v>4.8099999999999996</v>
      </c>
      <c r="P7024" s="1283"/>
      <c r="R7024" s="1067"/>
      <c r="Z7024" s="21"/>
      <c r="AH7024"/>
    </row>
    <row r="7025" spans="1:34" ht="11.25" customHeight="1">
      <c r="A7025"/>
      <c r="B7025" s="1281" t="s">
        <v>16</v>
      </c>
      <c r="C7025" s="1282">
        <v>2110</v>
      </c>
      <c r="D7025" s="1341" t="str">
        <f t="shared" si="123"/>
        <v>NV2110</v>
      </c>
      <c r="E7025" s="1514" t="s">
        <v>121</v>
      </c>
      <c r="F7025" s="1390">
        <v>183</v>
      </c>
      <c r="G7025" s="1283">
        <v>2.1</v>
      </c>
      <c r="H7025" s="1283">
        <v>2.38</v>
      </c>
      <c r="I7025" s="1283">
        <v>2.75</v>
      </c>
      <c r="J7025" s="1283">
        <v>3.39</v>
      </c>
      <c r="K7025" s="1283">
        <v>4.03</v>
      </c>
      <c r="L7025" s="1283">
        <v>2.0099999999999998</v>
      </c>
      <c r="M7025" s="1283">
        <v>2.2000000000000002</v>
      </c>
      <c r="N7025" s="1283">
        <v>2.38</v>
      </c>
      <c r="O7025" s="1283">
        <v>2.65</v>
      </c>
      <c r="P7025" s="1283"/>
      <c r="R7025" s="1067"/>
      <c r="Z7025" s="21"/>
      <c r="AH7025"/>
    </row>
    <row r="7026" spans="1:34" ht="11.25" customHeight="1">
      <c r="A7026"/>
      <c r="B7026" s="1281" t="s">
        <v>16</v>
      </c>
      <c r="C7026" s="1282">
        <v>2111</v>
      </c>
      <c r="D7026" s="1341" t="str">
        <f t="shared" si="123"/>
        <v>NV2111</v>
      </c>
      <c r="E7026" s="1514" t="s">
        <v>121</v>
      </c>
      <c r="F7026" s="1390">
        <v>195</v>
      </c>
      <c r="G7026" s="1283">
        <v>2.2400000000000002</v>
      </c>
      <c r="H7026" s="1283">
        <v>2.54</v>
      </c>
      <c r="I7026" s="1283">
        <v>2.93</v>
      </c>
      <c r="J7026" s="1283">
        <v>3.61</v>
      </c>
      <c r="K7026" s="1283">
        <v>4.29</v>
      </c>
      <c r="L7026" s="1283">
        <v>2.15</v>
      </c>
      <c r="M7026" s="1283">
        <v>2.34</v>
      </c>
      <c r="N7026" s="1283">
        <v>2.54</v>
      </c>
      <c r="O7026" s="1283">
        <v>2.83</v>
      </c>
      <c r="P7026" s="1283"/>
      <c r="R7026" s="1067"/>
      <c r="Z7026" s="21"/>
      <c r="AH7026"/>
    </row>
    <row r="7027" spans="1:34" ht="11.25" customHeight="1">
      <c r="A7027"/>
      <c r="B7027" s="1281" t="s">
        <v>16</v>
      </c>
      <c r="C7027" s="1282">
        <v>2112</v>
      </c>
      <c r="D7027" s="1341" t="str">
        <f t="shared" si="123"/>
        <v>NV2112</v>
      </c>
      <c r="E7027" s="1514" t="s">
        <v>125</v>
      </c>
      <c r="F7027" s="1390">
        <v>353</v>
      </c>
      <c r="G7027" s="1283">
        <v>4.0599999999999996</v>
      </c>
      <c r="H7027" s="1283">
        <v>4.59</v>
      </c>
      <c r="I7027" s="1283">
        <v>5.3</v>
      </c>
      <c r="J7027" s="1283">
        <v>6.53</v>
      </c>
      <c r="K7027" s="1283">
        <v>7.77</v>
      </c>
      <c r="L7027" s="1283">
        <v>3.88</v>
      </c>
      <c r="M7027" s="1283">
        <v>4.24</v>
      </c>
      <c r="N7027" s="1283">
        <v>4.59</v>
      </c>
      <c r="O7027" s="1283">
        <v>5.12</v>
      </c>
      <c r="P7027" s="1283"/>
      <c r="R7027" s="1067"/>
      <c r="Z7027" s="21"/>
      <c r="AH7027"/>
    </row>
    <row r="7028" spans="1:34" ht="11.25" customHeight="1">
      <c r="A7028"/>
      <c r="B7028" s="1281" t="s">
        <v>16</v>
      </c>
      <c r="C7028" s="1282">
        <v>2114</v>
      </c>
      <c r="D7028" s="1341" t="str">
        <f t="shared" si="123"/>
        <v>NV2114</v>
      </c>
      <c r="E7028" s="1514" t="s">
        <v>122</v>
      </c>
      <c r="F7028" s="1390">
        <v>242</v>
      </c>
      <c r="G7028" s="1283">
        <v>2.78</v>
      </c>
      <c r="H7028" s="1283">
        <v>3.15</v>
      </c>
      <c r="I7028" s="1283">
        <v>3.63</v>
      </c>
      <c r="J7028" s="1283">
        <v>4.4800000000000004</v>
      </c>
      <c r="K7028" s="1283">
        <v>5.32</v>
      </c>
      <c r="L7028" s="1283">
        <v>2.66</v>
      </c>
      <c r="M7028" s="1283">
        <v>2.9</v>
      </c>
      <c r="N7028" s="1283">
        <v>3.15</v>
      </c>
      <c r="O7028" s="1283">
        <v>3.51</v>
      </c>
      <c r="P7028" s="1283"/>
      <c r="R7028" s="1067"/>
      <c r="Z7028" s="21"/>
      <c r="AH7028"/>
    </row>
    <row r="7029" spans="1:34" ht="11.25" customHeight="1">
      <c r="A7029"/>
      <c r="B7029" s="1281" t="s">
        <v>16</v>
      </c>
      <c r="C7029" s="1282">
        <v>2121</v>
      </c>
      <c r="D7029" s="1341" t="str">
        <f t="shared" si="123"/>
        <v>NV2121</v>
      </c>
      <c r="E7029" s="1514" t="s">
        <v>123</v>
      </c>
      <c r="F7029" s="1390">
        <v>112</v>
      </c>
      <c r="G7029" s="1283">
        <v>1.29</v>
      </c>
      <c r="H7029" s="1283">
        <v>1.46</v>
      </c>
      <c r="I7029" s="1283">
        <v>1.68</v>
      </c>
      <c r="J7029" s="1283">
        <v>2.0699999999999998</v>
      </c>
      <c r="K7029" s="1283">
        <v>2.46</v>
      </c>
      <c r="L7029" s="1283">
        <v>1.23</v>
      </c>
      <c r="M7029" s="1283">
        <v>1.34</v>
      </c>
      <c r="N7029" s="1283">
        <v>1.46</v>
      </c>
      <c r="O7029" s="1283">
        <v>1.62</v>
      </c>
      <c r="P7029" s="1283"/>
      <c r="R7029" s="1067"/>
      <c r="Z7029" s="21"/>
      <c r="AH7029"/>
    </row>
    <row r="7030" spans="1:34" ht="11.25" customHeight="1">
      <c r="A7030"/>
      <c r="B7030" s="1281" t="s">
        <v>16</v>
      </c>
      <c r="C7030" s="1282">
        <v>2130</v>
      </c>
      <c r="D7030" s="1341" t="str">
        <f t="shared" si="123"/>
        <v>NV2130</v>
      </c>
      <c r="E7030" s="1514" t="s">
        <v>121</v>
      </c>
      <c r="F7030" s="1390">
        <v>166</v>
      </c>
      <c r="G7030" s="1283">
        <v>1.91</v>
      </c>
      <c r="H7030" s="1283">
        <v>2.16</v>
      </c>
      <c r="I7030" s="1283">
        <v>2.4900000000000002</v>
      </c>
      <c r="J7030" s="1283">
        <v>3.07</v>
      </c>
      <c r="K7030" s="1283">
        <v>3.65</v>
      </c>
      <c r="L7030" s="1283">
        <v>1.83</v>
      </c>
      <c r="M7030" s="1283">
        <v>1.99</v>
      </c>
      <c r="N7030" s="1283">
        <v>2.16</v>
      </c>
      <c r="O7030" s="1283">
        <v>2.41</v>
      </c>
      <c r="P7030" s="1283"/>
      <c r="R7030" s="1067"/>
      <c r="Z7030" s="21"/>
      <c r="AH7030"/>
    </row>
    <row r="7031" spans="1:34" ht="11.25" customHeight="1">
      <c r="A7031"/>
      <c r="B7031" s="1281" t="s">
        <v>16</v>
      </c>
      <c r="C7031" s="1282">
        <v>2131</v>
      </c>
      <c r="D7031" s="1341" t="str">
        <f t="shared" si="123"/>
        <v>NV2131</v>
      </c>
      <c r="E7031" s="1514" t="s">
        <v>125</v>
      </c>
      <c r="F7031" s="1390">
        <v>164</v>
      </c>
      <c r="G7031" s="1283">
        <v>1.89</v>
      </c>
      <c r="H7031" s="1283">
        <v>2.13</v>
      </c>
      <c r="I7031" s="1283">
        <v>2.46</v>
      </c>
      <c r="J7031" s="1283">
        <v>3.03</v>
      </c>
      <c r="K7031" s="1283">
        <v>3.61</v>
      </c>
      <c r="L7031" s="1283">
        <v>1.8</v>
      </c>
      <c r="M7031" s="1283">
        <v>1.97</v>
      </c>
      <c r="N7031" s="1283">
        <v>2.13</v>
      </c>
      <c r="O7031" s="1283">
        <v>2.38</v>
      </c>
      <c r="P7031" s="1283"/>
      <c r="R7031" s="1067"/>
      <c r="Z7031" s="21"/>
      <c r="AH7031"/>
    </row>
    <row r="7032" spans="1:34" ht="11.25" customHeight="1">
      <c r="A7032"/>
      <c r="B7032" s="1281" t="s">
        <v>16</v>
      </c>
      <c r="C7032" s="1282">
        <v>2143</v>
      </c>
      <c r="D7032" s="1341" t="str">
        <f t="shared" si="123"/>
        <v>NV2143</v>
      </c>
      <c r="E7032" s="1514" t="s">
        <v>121</v>
      </c>
      <c r="F7032" s="1390">
        <v>235</v>
      </c>
      <c r="G7032" s="1283">
        <v>2.7</v>
      </c>
      <c r="H7032" s="1283">
        <v>3.06</v>
      </c>
      <c r="I7032" s="1283">
        <v>3.53</v>
      </c>
      <c r="J7032" s="1283">
        <v>4.3499999999999996</v>
      </c>
      <c r="K7032" s="1283">
        <v>5.17</v>
      </c>
      <c r="L7032" s="1283">
        <v>2.59</v>
      </c>
      <c r="M7032" s="1283">
        <v>2.82</v>
      </c>
      <c r="N7032" s="1283">
        <v>3.06</v>
      </c>
      <c r="O7032" s="1283">
        <v>3.41</v>
      </c>
      <c r="P7032" s="1283"/>
      <c r="R7032" s="1067"/>
      <c r="Z7032" s="21"/>
      <c r="AH7032"/>
    </row>
    <row r="7033" spans="1:34" ht="11.25" customHeight="1">
      <c r="A7033"/>
      <c r="B7033" s="1281" t="s">
        <v>16</v>
      </c>
      <c r="C7033" s="1282">
        <v>2157</v>
      </c>
      <c r="D7033" s="1341" t="str">
        <f t="shared" si="123"/>
        <v>NV2157</v>
      </c>
      <c r="E7033" s="1514" t="s">
        <v>121</v>
      </c>
      <c r="F7033" s="1390">
        <v>383</v>
      </c>
      <c r="G7033" s="1283">
        <v>4.4000000000000004</v>
      </c>
      <c r="H7033" s="1283">
        <v>4.9800000000000004</v>
      </c>
      <c r="I7033" s="1283">
        <v>5.75</v>
      </c>
      <c r="J7033" s="1283">
        <v>7.09</v>
      </c>
      <c r="K7033" s="1283">
        <v>8.43</v>
      </c>
      <c r="L7033" s="1283">
        <v>4.21</v>
      </c>
      <c r="M7033" s="1283">
        <v>4.5999999999999996</v>
      </c>
      <c r="N7033" s="1283">
        <v>4.9800000000000004</v>
      </c>
      <c r="O7033" s="1283">
        <v>5.55</v>
      </c>
      <c r="P7033" s="1283"/>
      <c r="R7033" s="1067"/>
      <c r="Z7033" s="21"/>
      <c r="AH7033"/>
    </row>
    <row r="7034" spans="1:34" ht="11.25" customHeight="1">
      <c r="A7034"/>
      <c r="B7034" s="1281" t="s">
        <v>16</v>
      </c>
      <c r="C7034" s="1282">
        <v>2172</v>
      </c>
      <c r="D7034" s="1341" t="str">
        <f t="shared" si="123"/>
        <v>NV2172</v>
      </c>
      <c r="E7034" s="1514" t="s">
        <v>123</v>
      </c>
      <c r="F7034" s="1390">
        <v>135</v>
      </c>
      <c r="G7034" s="1283">
        <v>1.55</v>
      </c>
      <c r="H7034" s="1283">
        <v>1.76</v>
      </c>
      <c r="I7034" s="1283">
        <v>2.0299999999999998</v>
      </c>
      <c r="J7034" s="1283">
        <v>2.5</v>
      </c>
      <c r="K7034" s="1283">
        <v>2.97</v>
      </c>
      <c r="L7034" s="1283">
        <v>1.49</v>
      </c>
      <c r="M7034" s="1283">
        <v>1.62</v>
      </c>
      <c r="N7034" s="1283">
        <v>1.76</v>
      </c>
      <c r="O7034" s="1283">
        <v>1.96</v>
      </c>
      <c r="P7034" s="1283"/>
      <c r="R7034" s="1067"/>
      <c r="Z7034" s="21"/>
      <c r="AH7034"/>
    </row>
    <row r="7035" spans="1:34" ht="11.25" customHeight="1">
      <c r="A7035"/>
      <c r="B7035" s="1281" t="s">
        <v>16</v>
      </c>
      <c r="C7035" s="1282">
        <v>2174</v>
      </c>
      <c r="D7035" s="1341" t="str">
        <f t="shared" si="123"/>
        <v>NV2174</v>
      </c>
      <c r="E7035" s="1514" t="s">
        <v>123</v>
      </c>
      <c r="F7035" s="1390">
        <v>231</v>
      </c>
      <c r="G7035" s="1283">
        <v>2.66</v>
      </c>
      <c r="H7035" s="1283">
        <v>3</v>
      </c>
      <c r="I7035" s="1283">
        <v>3.47</v>
      </c>
      <c r="J7035" s="1283">
        <v>4.2699999999999996</v>
      </c>
      <c r="K7035" s="1283">
        <v>5.08</v>
      </c>
      <c r="L7035" s="1283">
        <v>2.54</v>
      </c>
      <c r="M7035" s="1283">
        <v>2.77</v>
      </c>
      <c r="N7035" s="1283">
        <v>3</v>
      </c>
      <c r="O7035" s="1283">
        <v>3.35</v>
      </c>
      <c r="P7035" s="1283"/>
      <c r="R7035" s="1067"/>
      <c r="Z7035" s="21"/>
      <c r="AH7035"/>
    </row>
    <row r="7036" spans="1:34" ht="11.25" customHeight="1">
      <c r="A7036"/>
      <c r="B7036" s="1281" t="s">
        <v>16</v>
      </c>
      <c r="C7036" s="1282">
        <v>2211</v>
      </c>
      <c r="D7036" s="1341" t="str">
        <f t="shared" si="123"/>
        <v>NV2211</v>
      </c>
      <c r="E7036" s="1514" t="s">
        <v>123</v>
      </c>
      <c r="F7036" s="1390">
        <v>495</v>
      </c>
      <c r="G7036" s="1283">
        <v>5.69</v>
      </c>
      <c r="H7036" s="1283">
        <v>6.44</v>
      </c>
      <c r="I7036" s="1283">
        <v>7.43</v>
      </c>
      <c r="J7036" s="1283">
        <v>9.16</v>
      </c>
      <c r="K7036" s="1283">
        <v>10.89</v>
      </c>
      <c r="L7036" s="1283">
        <v>5.45</v>
      </c>
      <c r="M7036" s="1283">
        <v>5.94</v>
      </c>
      <c r="N7036" s="1283">
        <v>6.44</v>
      </c>
      <c r="O7036" s="1283">
        <v>7.18</v>
      </c>
      <c r="P7036" s="1283"/>
      <c r="R7036" s="1067"/>
      <c r="Z7036" s="21"/>
      <c r="AH7036"/>
    </row>
    <row r="7037" spans="1:34" ht="11.25" customHeight="1">
      <c r="A7037"/>
      <c r="B7037" s="1281" t="s">
        <v>16</v>
      </c>
      <c r="C7037" s="1282">
        <v>2220</v>
      </c>
      <c r="D7037" s="1341" t="str">
        <f t="shared" si="123"/>
        <v>NV2220</v>
      </c>
      <c r="E7037" s="1514" t="s">
        <v>125</v>
      </c>
      <c r="F7037" s="1390">
        <v>162</v>
      </c>
      <c r="G7037" s="1283">
        <v>1.86</v>
      </c>
      <c r="H7037" s="1283">
        <v>2.11</v>
      </c>
      <c r="I7037" s="1283">
        <v>2.4300000000000002</v>
      </c>
      <c r="J7037" s="1283">
        <v>3</v>
      </c>
      <c r="K7037" s="1283">
        <v>3.56</v>
      </c>
      <c r="L7037" s="1283">
        <v>1.78</v>
      </c>
      <c r="M7037" s="1283">
        <v>1.94</v>
      </c>
      <c r="N7037" s="1283">
        <v>2.11</v>
      </c>
      <c r="O7037" s="1283">
        <v>2.35</v>
      </c>
      <c r="P7037" s="1283"/>
      <c r="R7037" s="1067"/>
      <c r="Z7037" s="21"/>
      <c r="AH7037"/>
    </row>
    <row r="7038" spans="1:34" ht="11.25" customHeight="1">
      <c r="A7038"/>
      <c r="B7038" s="1281" t="s">
        <v>16</v>
      </c>
      <c r="C7038" s="1282">
        <v>2288</v>
      </c>
      <c r="D7038" s="1341" t="str">
        <f t="shared" si="123"/>
        <v>NV2288</v>
      </c>
      <c r="E7038" s="1514" t="s">
        <v>125</v>
      </c>
      <c r="F7038" s="1390">
        <v>303</v>
      </c>
      <c r="G7038" s="1283">
        <v>3.48</v>
      </c>
      <c r="H7038" s="1283">
        <v>3.94</v>
      </c>
      <c r="I7038" s="1283">
        <v>4.55</v>
      </c>
      <c r="J7038" s="1283">
        <v>5.61</v>
      </c>
      <c r="K7038" s="1283">
        <v>6.67</v>
      </c>
      <c r="L7038" s="1283">
        <v>3.33</v>
      </c>
      <c r="M7038" s="1283">
        <v>3.64</v>
      </c>
      <c r="N7038" s="1283">
        <v>3.94</v>
      </c>
      <c r="O7038" s="1283">
        <v>4.3899999999999997</v>
      </c>
      <c r="P7038" s="1283"/>
      <c r="R7038" s="1067"/>
      <c r="Z7038" s="21"/>
      <c r="AH7038"/>
    </row>
    <row r="7039" spans="1:34" ht="11.25" customHeight="1">
      <c r="A7039"/>
      <c r="B7039" s="1281" t="s">
        <v>16</v>
      </c>
      <c r="C7039" s="1282">
        <v>2302</v>
      </c>
      <c r="D7039" s="1341" t="str">
        <f t="shared" si="123"/>
        <v>NV2302</v>
      </c>
      <c r="E7039" s="1514" t="s">
        <v>125</v>
      </c>
      <c r="F7039" s="1390">
        <v>142</v>
      </c>
      <c r="G7039" s="1283">
        <v>1.63</v>
      </c>
      <c r="H7039" s="1283">
        <v>1.85</v>
      </c>
      <c r="I7039" s="1283">
        <v>2.13</v>
      </c>
      <c r="J7039" s="1283">
        <v>2.63</v>
      </c>
      <c r="K7039" s="1283">
        <v>3.12</v>
      </c>
      <c r="L7039" s="1283">
        <v>1.56</v>
      </c>
      <c r="M7039" s="1283">
        <v>1.7</v>
      </c>
      <c r="N7039" s="1283">
        <v>1.85</v>
      </c>
      <c r="O7039" s="1283">
        <v>2.06</v>
      </c>
      <c r="P7039" s="1283"/>
      <c r="R7039" s="1067"/>
      <c r="Z7039" s="21"/>
      <c r="AH7039"/>
    </row>
    <row r="7040" spans="1:34" ht="11.25" customHeight="1">
      <c r="A7040"/>
      <c r="B7040" s="1281" t="s">
        <v>16</v>
      </c>
      <c r="C7040" s="1282">
        <v>2305</v>
      </c>
      <c r="D7040" s="1341" t="str">
        <f t="shared" si="123"/>
        <v>NV2305</v>
      </c>
      <c r="E7040" s="1514" t="s">
        <v>125</v>
      </c>
      <c r="F7040" s="1390">
        <v>187</v>
      </c>
      <c r="G7040" s="1283">
        <v>2.15</v>
      </c>
      <c r="H7040" s="1283">
        <v>2.4300000000000002</v>
      </c>
      <c r="I7040" s="1283">
        <v>2.81</v>
      </c>
      <c r="J7040" s="1283">
        <v>3.46</v>
      </c>
      <c r="K7040" s="1283">
        <v>4.1100000000000003</v>
      </c>
      <c r="L7040" s="1283">
        <v>2.06</v>
      </c>
      <c r="M7040" s="1283">
        <v>2.2400000000000002</v>
      </c>
      <c r="N7040" s="1283">
        <v>2.4300000000000002</v>
      </c>
      <c r="O7040" s="1283">
        <v>2.71</v>
      </c>
      <c r="P7040" s="1283"/>
      <c r="R7040" s="1067"/>
      <c r="Z7040" s="21"/>
      <c r="AH7040"/>
    </row>
    <row r="7041" spans="1:34" ht="11.25" customHeight="1">
      <c r="A7041"/>
      <c r="B7041" s="1281" t="s">
        <v>16</v>
      </c>
      <c r="C7041" s="1282">
        <v>2361</v>
      </c>
      <c r="D7041" s="1341" t="str">
        <f t="shared" si="123"/>
        <v>NV2361</v>
      </c>
      <c r="E7041" s="1514" t="s">
        <v>125</v>
      </c>
      <c r="F7041" s="1390">
        <v>156</v>
      </c>
      <c r="G7041" s="1283">
        <v>1.79</v>
      </c>
      <c r="H7041" s="1283">
        <v>2.0299999999999998</v>
      </c>
      <c r="I7041" s="1283">
        <v>2.34</v>
      </c>
      <c r="J7041" s="1283">
        <v>2.89</v>
      </c>
      <c r="K7041" s="1283">
        <v>3.43</v>
      </c>
      <c r="L7041" s="1283">
        <v>1.72</v>
      </c>
      <c r="M7041" s="1283">
        <v>1.87</v>
      </c>
      <c r="N7041" s="1283">
        <v>2.0299999999999998</v>
      </c>
      <c r="O7041" s="1283">
        <v>2.2599999999999998</v>
      </c>
      <c r="P7041" s="1283"/>
      <c r="R7041" s="1067"/>
      <c r="Z7041" s="21"/>
      <c r="AH7041"/>
    </row>
    <row r="7042" spans="1:34" ht="11.25" customHeight="1">
      <c r="A7042"/>
      <c r="B7042" s="1281" t="s">
        <v>16</v>
      </c>
      <c r="C7042" s="1282">
        <v>2362</v>
      </c>
      <c r="D7042" s="1341" t="str">
        <f t="shared" si="123"/>
        <v>NV2362</v>
      </c>
      <c r="E7042" s="1514" t="s">
        <v>125</v>
      </c>
      <c r="F7042" s="1390">
        <v>169</v>
      </c>
      <c r="G7042" s="1283">
        <v>1.94</v>
      </c>
      <c r="H7042" s="1283">
        <v>2.2000000000000002</v>
      </c>
      <c r="I7042" s="1283">
        <v>2.54</v>
      </c>
      <c r="J7042" s="1283">
        <v>3.13</v>
      </c>
      <c r="K7042" s="1283">
        <v>3.72</v>
      </c>
      <c r="L7042" s="1283">
        <v>1.86</v>
      </c>
      <c r="M7042" s="1283">
        <v>2.0299999999999998</v>
      </c>
      <c r="N7042" s="1283">
        <v>2.2000000000000002</v>
      </c>
      <c r="O7042" s="1283">
        <v>2.4500000000000002</v>
      </c>
      <c r="P7042" s="1283"/>
      <c r="R7042" s="1067"/>
      <c r="Z7042" s="21"/>
      <c r="AH7042"/>
    </row>
    <row r="7043" spans="1:34" ht="11.25" customHeight="1">
      <c r="A7043"/>
      <c r="B7043" s="1281" t="s">
        <v>16</v>
      </c>
      <c r="C7043" s="1282">
        <v>2380</v>
      </c>
      <c r="D7043" s="1341" t="str">
        <f t="shared" si="123"/>
        <v>NV2380</v>
      </c>
      <c r="E7043" s="1514" t="s">
        <v>125</v>
      </c>
      <c r="F7043" s="1390">
        <v>178</v>
      </c>
      <c r="G7043" s="1283">
        <v>2.0499999999999998</v>
      </c>
      <c r="H7043" s="1283">
        <v>2.31</v>
      </c>
      <c r="I7043" s="1283">
        <v>2.67</v>
      </c>
      <c r="J7043" s="1283">
        <v>3.29</v>
      </c>
      <c r="K7043" s="1283">
        <v>3.92</v>
      </c>
      <c r="L7043" s="1283">
        <v>1.96</v>
      </c>
      <c r="M7043" s="1283">
        <v>2.14</v>
      </c>
      <c r="N7043" s="1283">
        <v>2.31</v>
      </c>
      <c r="O7043" s="1283">
        <v>2.58</v>
      </c>
      <c r="P7043" s="1283"/>
      <c r="R7043" s="1067"/>
      <c r="Z7043" s="21"/>
      <c r="AH7043"/>
    </row>
    <row r="7044" spans="1:34" ht="11.25" customHeight="1">
      <c r="A7044"/>
      <c r="B7044" s="1281" t="s">
        <v>16</v>
      </c>
      <c r="C7044" s="1282">
        <v>2388</v>
      </c>
      <c r="D7044" s="1341" t="str">
        <f t="shared" si="123"/>
        <v>NV2388</v>
      </c>
      <c r="E7044" s="1514" t="s">
        <v>125</v>
      </c>
      <c r="F7044" s="1390">
        <v>107</v>
      </c>
      <c r="G7044" s="1283">
        <v>1.23</v>
      </c>
      <c r="H7044" s="1283">
        <v>1.39</v>
      </c>
      <c r="I7044" s="1283">
        <v>1.61</v>
      </c>
      <c r="J7044" s="1283">
        <v>1.98</v>
      </c>
      <c r="K7044" s="1283">
        <v>2.35</v>
      </c>
      <c r="L7044" s="1283">
        <v>1.18</v>
      </c>
      <c r="M7044" s="1283">
        <v>1.28</v>
      </c>
      <c r="N7044" s="1283">
        <v>1.39</v>
      </c>
      <c r="O7044" s="1283">
        <v>1.55</v>
      </c>
      <c r="P7044" s="1283"/>
      <c r="R7044" s="1067"/>
      <c r="Z7044" s="21"/>
      <c r="AH7044"/>
    </row>
    <row r="7045" spans="1:34" ht="11.25" customHeight="1">
      <c r="A7045"/>
      <c r="B7045" s="1281" t="s">
        <v>16</v>
      </c>
      <c r="C7045" s="1282">
        <v>2402</v>
      </c>
      <c r="D7045" s="1341" t="str">
        <f t="shared" si="123"/>
        <v>NV2402</v>
      </c>
      <c r="E7045" s="1514" t="s">
        <v>124</v>
      </c>
      <c r="F7045" s="1390">
        <v>221</v>
      </c>
      <c r="G7045" s="1283">
        <v>2.54</v>
      </c>
      <c r="H7045" s="1283">
        <v>2.87</v>
      </c>
      <c r="I7045" s="1283">
        <v>3.32</v>
      </c>
      <c r="J7045" s="1283">
        <v>4.09</v>
      </c>
      <c r="K7045" s="1283">
        <v>4.8600000000000003</v>
      </c>
      <c r="L7045" s="1283">
        <v>2.4300000000000002</v>
      </c>
      <c r="M7045" s="1283">
        <v>2.65</v>
      </c>
      <c r="N7045" s="1283">
        <v>2.87</v>
      </c>
      <c r="O7045" s="1283">
        <v>3.2</v>
      </c>
      <c r="P7045" s="1283"/>
      <c r="R7045" s="1067"/>
      <c r="Z7045" s="21"/>
      <c r="AH7045"/>
    </row>
    <row r="7046" spans="1:34" ht="11.25" customHeight="1">
      <c r="A7046"/>
      <c r="B7046" s="1281" t="s">
        <v>16</v>
      </c>
      <c r="C7046" s="1282">
        <v>2413</v>
      </c>
      <c r="D7046" s="1341" t="str">
        <f t="shared" si="123"/>
        <v>NV2413</v>
      </c>
      <c r="E7046" s="1514" t="s">
        <v>125</v>
      </c>
      <c r="F7046" s="1390">
        <v>200</v>
      </c>
      <c r="G7046" s="1283">
        <v>2.2999999999999998</v>
      </c>
      <c r="H7046" s="1283">
        <v>2.6</v>
      </c>
      <c r="I7046" s="1283">
        <v>3</v>
      </c>
      <c r="J7046" s="1283">
        <v>3.7</v>
      </c>
      <c r="K7046" s="1283">
        <v>4.4000000000000004</v>
      </c>
      <c r="L7046" s="1283">
        <v>2.2000000000000002</v>
      </c>
      <c r="M7046" s="1283">
        <v>2.4</v>
      </c>
      <c r="N7046" s="1283">
        <v>2.6</v>
      </c>
      <c r="O7046" s="1283">
        <v>2.9</v>
      </c>
      <c r="P7046" s="1283"/>
      <c r="R7046" s="1067"/>
      <c r="Z7046" s="21"/>
      <c r="AH7046"/>
    </row>
    <row r="7047" spans="1:34" ht="11.25" customHeight="1">
      <c r="A7047"/>
      <c r="B7047" s="1281" t="s">
        <v>16</v>
      </c>
      <c r="C7047" s="1282">
        <v>2416</v>
      </c>
      <c r="D7047" s="1341" t="str">
        <f t="shared" si="123"/>
        <v>NV2416</v>
      </c>
      <c r="E7047" s="1514" t="s">
        <v>121</v>
      </c>
      <c r="F7047" s="1390">
        <v>163</v>
      </c>
      <c r="G7047" s="1283">
        <v>1.87</v>
      </c>
      <c r="H7047" s="1283">
        <v>2.12</v>
      </c>
      <c r="I7047" s="1283">
        <v>2.4500000000000002</v>
      </c>
      <c r="J7047" s="1283">
        <v>3.02</v>
      </c>
      <c r="K7047" s="1283">
        <v>3.59</v>
      </c>
      <c r="L7047" s="1283">
        <v>1.79</v>
      </c>
      <c r="M7047" s="1283">
        <v>1.96</v>
      </c>
      <c r="N7047" s="1283">
        <v>2.12</v>
      </c>
      <c r="O7047" s="1283">
        <v>2.36</v>
      </c>
      <c r="P7047" s="1283"/>
      <c r="R7047" s="1067"/>
      <c r="Z7047" s="21"/>
      <c r="AH7047"/>
    </row>
    <row r="7048" spans="1:34" ht="11.25" customHeight="1">
      <c r="A7048"/>
      <c r="B7048" s="1281" t="s">
        <v>16</v>
      </c>
      <c r="C7048" s="1282">
        <v>2417</v>
      </c>
      <c r="D7048" s="1341" t="str">
        <f t="shared" si="123"/>
        <v>NV2417</v>
      </c>
      <c r="E7048" s="1514" t="s">
        <v>125</v>
      </c>
      <c r="F7048" s="1390">
        <v>101</v>
      </c>
      <c r="G7048" s="1283">
        <v>1.1599999999999999</v>
      </c>
      <c r="H7048" s="1283">
        <v>1.31</v>
      </c>
      <c r="I7048" s="1283">
        <v>1.52</v>
      </c>
      <c r="J7048" s="1283">
        <v>1.87</v>
      </c>
      <c r="K7048" s="1283">
        <v>2.2200000000000002</v>
      </c>
      <c r="L7048" s="1283">
        <v>1.1100000000000001</v>
      </c>
      <c r="M7048" s="1283">
        <v>1.21</v>
      </c>
      <c r="N7048" s="1283">
        <v>1.31</v>
      </c>
      <c r="O7048" s="1283">
        <v>1.46</v>
      </c>
      <c r="P7048" s="1283"/>
      <c r="R7048" s="1067"/>
      <c r="Z7048" s="21"/>
      <c r="AH7048"/>
    </row>
    <row r="7049" spans="1:34" ht="11.25" customHeight="1">
      <c r="A7049"/>
      <c r="B7049" s="1281" t="s">
        <v>16</v>
      </c>
      <c r="C7049" s="1282">
        <v>2501</v>
      </c>
      <c r="D7049" s="1341" t="str">
        <f t="shared" si="123"/>
        <v>NV2501</v>
      </c>
      <c r="E7049" s="1514" t="s">
        <v>121</v>
      </c>
      <c r="F7049" s="1390">
        <v>182</v>
      </c>
      <c r="G7049" s="1283">
        <v>2.09</v>
      </c>
      <c r="H7049" s="1283">
        <v>2.37</v>
      </c>
      <c r="I7049" s="1283">
        <v>2.73</v>
      </c>
      <c r="J7049" s="1283">
        <v>3.37</v>
      </c>
      <c r="K7049" s="1283">
        <v>4</v>
      </c>
      <c r="L7049" s="1283">
        <v>2</v>
      </c>
      <c r="M7049" s="1283">
        <v>2.1800000000000002</v>
      </c>
      <c r="N7049" s="1283">
        <v>2.37</v>
      </c>
      <c r="O7049" s="1283">
        <v>2.64</v>
      </c>
      <c r="P7049" s="1283"/>
      <c r="R7049" s="1067"/>
      <c r="Z7049" s="21"/>
      <c r="AH7049"/>
    </row>
    <row r="7050" spans="1:34" ht="11.25" customHeight="1">
      <c r="A7050"/>
      <c r="B7050" s="1281" t="s">
        <v>16</v>
      </c>
      <c r="C7050" s="1282">
        <v>2503</v>
      </c>
      <c r="D7050" s="1341" t="str">
        <f t="shared" si="123"/>
        <v>NV2503</v>
      </c>
      <c r="E7050" s="1514" t="s">
        <v>121</v>
      </c>
      <c r="F7050" s="1390">
        <v>168</v>
      </c>
      <c r="G7050" s="1283">
        <v>1.93</v>
      </c>
      <c r="H7050" s="1283">
        <v>2.1800000000000002</v>
      </c>
      <c r="I7050" s="1283">
        <v>2.52</v>
      </c>
      <c r="J7050" s="1283">
        <v>3.11</v>
      </c>
      <c r="K7050" s="1283">
        <v>3.7</v>
      </c>
      <c r="L7050" s="1283">
        <v>1.85</v>
      </c>
      <c r="M7050" s="1283">
        <v>2.02</v>
      </c>
      <c r="N7050" s="1283">
        <v>2.1800000000000002</v>
      </c>
      <c r="O7050" s="1283">
        <v>2.44</v>
      </c>
      <c r="P7050" s="1283"/>
      <c r="R7050" s="1067"/>
      <c r="Z7050" s="21"/>
      <c r="AH7050"/>
    </row>
    <row r="7051" spans="1:34" ht="11.25" customHeight="1">
      <c r="A7051"/>
      <c r="B7051" s="1281" t="s">
        <v>16</v>
      </c>
      <c r="C7051" s="1282">
        <v>2570</v>
      </c>
      <c r="D7051" s="1341" t="str">
        <f t="shared" si="123"/>
        <v>NV2570</v>
      </c>
      <c r="E7051" s="1514" t="s">
        <v>124</v>
      </c>
      <c r="F7051" s="1390">
        <v>305</v>
      </c>
      <c r="G7051" s="1283">
        <v>3.51</v>
      </c>
      <c r="H7051" s="1283">
        <v>3.97</v>
      </c>
      <c r="I7051" s="1283">
        <v>4.58</v>
      </c>
      <c r="J7051" s="1283">
        <v>5.64</v>
      </c>
      <c r="K7051" s="1283">
        <v>6.71</v>
      </c>
      <c r="L7051" s="1283">
        <v>3.36</v>
      </c>
      <c r="M7051" s="1283">
        <v>3.66</v>
      </c>
      <c r="N7051" s="1283">
        <v>3.97</v>
      </c>
      <c r="O7051" s="1283">
        <v>4.42</v>
      </c>
      <c r="P7051" s="1283"/>
      <c r="R7051" s="1067"/>
      <c r="Z7051" s="21"/>
      <c r="AH7051"/>
    </row>
    <row r="7052" spans="1:34" ht="11.25" customHeight="1">
      <c r="A7052"/>
      <c r="B7052" s="1281" t="s">
        <v>16</v>
      </c>
      <c r="C7052" s="1282">
        <v>2585</v>
      </c>
      <c r="D7052" s="1341" t="str">
        <f t="shared" ref="D7052:D7115" si="124">B7052&amp;TEXT(C7052,"0000")</f>
        <v>NV2585</v>
      </c>
      <c r="E7052" s="1514" t="s">
        <v>121</v>
      </c>
      <c r="F7052" s="1390">
        <v>275</v>
      </c>
      <c r="G7052" s="1283">
        <v>3.16</v>
      </c>
      <c r="H7052" s="1283">
        <v>3.58</v>
      </c>
      <c r="I7052" s="1283">
        <v>4.13</v>
      </c>
      <c r="J7052" s="1283">
        <v>5.09</v>
      </c>
      <c r="K7052" s="1283">
        <v>6.05</v>
      </c>
      <c r="L7052" s="1283">
        <v>3.03</v>
      </c>
      <c r="M7052" s="1283">
        <v>3.3</v>
      </c>
      <c r="N7052" s="1283">
        <v>3.58</v>
      </c>
      <c r="O7052" s="1283">
        <v>3.99</v>
      </c>
      <c r="P7052" s="1283"/>
      <c r="R7052" s="1067"/>
      <c r="Z7052" s="21"/>
      <c r="AH7052"/>
    </row>
    <row r="7053" spans="1:34" ht="11.25" customHeight="1">
      <c r="A7053"/>
      <c r="B7053" s="1281" t="s">
        <v>16</v>
      </c>
      <c r="C7053" s="1282">
        <v>2586</v>
      </c>
      <c r="D7053" s="1341" t="str">
        <f t="shared" si="124"/>
        <v>NV2586</v>
      </c>
      <c r="E7053" s="1514" t="s">
        <v>121</v>
      </c>
      <c r="F7053" s="1390">
        <v>244</v>
      </c>
      <c r="G7053" s="1283">
        <v>2.81</v>
      </c>
      <c r="H7053" s="1283">
        <v>3.17</v>
      </c>
      <c r="I7053" s="1283">
        <v>3.66</v>
      </c>
      <c r="J7053" s="1283">
        <v>4.51</v>
      </c>
      <c r="K7053" s="1283">
        <v>5.37</v>
      </c>
      <c r="L7053" s="1283">
        <v>2.68</v>
      </c>
      <c r="M7053" s="1283">
        <v>2.93</v>
      </c>
      <c r="N7053" s="1283">
        <v>3.17</v>
      </c>
      <c r="O7053" s="1283">
        <v>3.54</v>
      </c>
      <c r="P7053" s="1283"/>
      <c r="R7053" s="1067"/>
      <c r="Z7053" s="21"/>
      <c r="AH7053"/>
    </row>
    <row r="7054" spans="1:34" ht="11.25" customHeight="1">
      <c r="A7054"/>
      <c r="B7054" s="1281" t="s">
        <v>16</v>
      </c>
      <c r="C7054" s="1282">
        <v>2587</v>
      </c>
      <c r="D7054" s="1341" t="str">
        <f t="shared" si="124"/>
        <v>NV2587</v>
      </c>
      <c r="E7054" s="1514" t="s">
        <v>125</v>
      </c>
      <c r="F7054" s="1390">
        <v>262</v>
      </c>
      <c r="G7054" s="1283">
        <v>3.01</v>
      </c>
      <c r="H7054" s="1283">
        <v>3.41</v>
      </c>
      <c r="I7054" s="1283">
        <v>3.93</v>
      </c>
      <c r="J7054" s="1283">
        <v>4.8499999999999996</v>
      </c>
      <c r="K7054" s="1283">
        <v>5.76</v>
      </c>
      <c r="L7054" s="1283">
        <v>2.88</v>
      </c>
      <c r="M7054" s="1283">
        <v>3.14</v>
      </c>
      <c r="N7054" s="1283">
        <v>3.41</v>
      </c>
      <c r="O7054" s="1283">
        <v>3.8</v>
      </c>
      <c r="P7054" s="1283"/>
      <c r="R7054" s="1067"/>
      <c r="Z7054" s="21"/>
      <c r="AH7054"/>
    </row>
    <row r="7055" spans="1:34" ht="11.25" customHeight="1">
      <c r="A7055"/>
      <c r="B7055" s="1281" t="s">
        <v>16</v>
      </c>
      <c r="C7055" s="1282">
        <v>2589</v>
      </c>
      <c r="D7055" s="1341" t="str">
        <f t="shared" si="124"/>
        <v>NV2589</v>
      </c>
      <c r="E7055" s="1514" t="s">
        <v>121</v>
      </c>
      <c r="F7055" s="1390">
        <v>173</v>
      </c>
      <c r="G7055" s="1283">
        <v>1.99</v>
      </c>
      <c r="H7055" s="1283">
        <v>2.25</v>
      </c>
      <c r="I7055" s="1283">
        <v>2.6</v>
      </c>
      <c r="J7055" s="1283">
        <v>3.2</v>
      </c>
      <c r="K7055" s="1283">
        <v>3.81</v>
      </c>
      <c r="L7055" s="1283">
        <v>1.9</v>
      </c>
      <c r="M7055" s="1283">
        <v>2.08</v>
      </c>
      <c r="N7055" s="1283">
        <v>2.25</v>
      </c>
      <c r="O7055" s="1283">
        <v>2.5099999999999998</v>
      </c>
      <c r="P7055" s="1283"/>
      <c r="R7055" s="1067"/>
      <c r="Z7055" s="21"/>
      <c r="AH7055"/>
    </row>
    <row r="7056" spans="1:34" ht="11.25" customHeight="1">
      <c r="A7056"/>
      <c r="B7056" s="1281" t="s">
        <v>16</v>
      </c>
      <c r="C7056" s="1282">
        <v>2600</v>
      </c>
      <c r="D7056" s="1341" t="str">
        <f t="shared" si="124"/>
        <v>NV2600</v>
      </c>
      <c r="E7056" s="1514" t="s">
        <v>123</v>
      </c>
      <c r="F7056" s="1390">
        <v>379</v>
      </c>
      <c r="G7056" s="1283">
        <v>4.3600000000000003</v>
      </c>
      <c r="H7056" s="1283">
        <v>4.93</v>
      </c>
      <c r="I7056" s="1283">
        <v>5.69</v>
      </c>
      <c r="J7056" s="1283">
        <v>7.01</v>
      </c>
      <c r="K7056" s="1283">
        <v>8.34</v>
      </c>
      <c r="L7056" s="1283">
        <v>4.17</v>
      </c>
      <c r="M7056" s="1283">
        <v>4.55</v>
      </c>
      <c r="N7056" s="1283">
        <v>4.93</v>
      </c>
      <c r="O7056" s="1283">
        <v>5.5</v>
      </c>
      <c r="P7056" s="1283"/>
      <c r="R7056" s="1067"/>
      <c r="Z7056" s="21"/>
      <c r="AH7056"/>
    </row>
    <row r="7057" spans="1:34" ht="11.25" customHeight="1">
      <c r="A7057"/>
      <c r="B7057" s="1281" t="s">
        <v>16</v>
      </c>
      <c r="C7057" s="1282">
        <v>2623</v>
      </c>
      <c r="D7057" s="1341" t="str">
        <f t="shared" si="124"/>
        <v>NV2623</v>
      </c>
      <c r="E7057" s="1514" t="s">
        <v>123</v>
      </c>
      <c r="F7057" s="1390">
        <v>591</v>
      </c>
      <c r="G7057" s="1283">
        <v>6.8</v>
      </c>
      <c r="H7057" s="1283">
        <v>7.68</v>
      </c>
      <c r="I7057" s="1283">
        <v>8.8699999999999992</v>
      </c>
      <c r="J7057" s="1283">
        <v>10.93</v>
      </c>
      <c r="K7057" s="1283">
        <v>13</v>
      </c>
      <c r="L7057" s="1283">
        <v>6.5</v>
      </c>
      <c r="M7057" s="1283">
        <v>7.09</v>
      </c>
      <c r="N7057" s="1283">
        <v>7.68</v>
      </c>
      <c r="O7057" s="1283">
        <v>8.57</v>
      </c>
      <c r="P7057" s="1283"/>
      <c r="R7057" s="1067"/>
      <c r="Z7057" s="21"/>
      <c r="AH7057"/>
    </row>
    <row r="7058" spans="1:34" ht="11.25" customHeight="1">
      <c r="A7058"/>
      <c r="B7058" s="1281" t="s">
        <v>16</v>
      </c>
      <c r="C7058" s="1282">
        <v>2651</v>
      </c>
      <c r="D7058" s="1341" t="str">
        <f t="shared" si="124"/>
        <v>NV2651</v>
      </c>
      <c r="E7058" s="1514" t="s">
        <v>124</v>
      </c>
      <c r="F7058" s="1390">
        <v>161</v>
      </c>
      <c r="G7058" s="1283">
        <v>1.85</v>
      </c>
      <c r="H7058" s="1283">
        <v>2.09</v>
      </c>
      <c r="I7058" s="1283">
        <v>2.42</v>
      </c>
      <c r="J7058" s="1283">
        <v>2.98</v>
      </c>
      <c r="K7058" s="1283">
        <v>3.54</v>
      </c>
      <c r="L7058" s="1283">
        <v>1.77</v>
      </c>
      <c r="M7058" s="1283">
        <v>1.93</v>
      </c>
      <c r="N7058" s="1283">
        <v>2.09</v>
      </c>
      <c r="O7058" s="1283">
        <v>2.33</v>
      </c>
      <c r="P7058" s="1283"/>
      <c r="R7058" s="1067"/>
      <c r="Z7058" s="21"/>
      <c r="AH7058"/>
    </row>
    <row r="7059" spans="1:34" ht="11.25" customHeight="1">
      <c r="A7059"/>
      <c r="B7059" s="1281" t="s">
        <v>16</v>
      </c>
      <c r="C7059" s="1282">
        <v>2660</v>
      </c>
      <c r="D7059" s="1341" t="str">
        <f t="shared" si="124"/>
        <v>NV2660</v>
      </c>
      <c r="E7059" s="1514" t="s">
        <v>124</v>
      </c>
      <c r="F7059" s="1390">
        <v>207</v>
      </c>
      <c r="G7059" s="1283">
        <v>2.38</v>
      </c>
      <c r="H7059" s="1283">
        <v>2.69</v>
      </c>
      <c r="I7059" s="1283">
        <v>3.11</v>
      </c>
      <c r="J7059" s="1283">
        <v>3.83</v>
      </c>
      <c r="K7059" s="1283">
        <v>4.55</v>
      </c>
      <c r="L7059" s="1283">
        <v>2.2799999999999998</v>
      </c>
      <c r="M7059" s="1283">
        <v>2.48</v>
      </c>
      <c r="N7059" s="1283">
        <v>2.69</v>
      </c>
      <c r="O7059" s="1283">
        <v>3</v>
      </c>
      <c r="P7059" s="1283"/>
      <c r="R7059" s="1067"/>
      <c r="Z7059" s="21"/>
      <c r="AH7059"/>
    </row>
    <row r="7060" spans="1:34" ht="11.25" customHeight="1">
      <c r="A7060"/>
      <c r="B7060" s="1281" t="s">
        <v>16</v>
      </c>
      <c r="C7060" s="1282">
        <v>2683</v>
      </c>
      <c r="D7060" s="1341" t="str">
        <f t="shared" si="124"/>
        <v>NV2683</v>
      </c>
      <c r="E7060" s="1514" t="s">
        <v>124</v>
      </c>
      <c r="F7060" s="1390">
        <v>182</v>
      </c>
      <c r="G7060" s="1283">
        <v>2.09</v>
      </c>
      <c r="H7060" s="1283">
        <v>2.37</v>
      </c>
      <c r="I7060" s="1283">
        <v>2.73</v>
      </c>
      <c r="J7060" s="1283">
        <v>3.37</v>
      </c>
      <c r="K7060" s="1283">
        <v>4</v>
      </c>
      <c r="L7060" s="1283">
        <v>2</v>
      </c>
      <c r="M7060" s="1283">
        <v>2.1800000000000002</v>
      </c>
      <c r="N7060" s="1283">
        <v>2.37</v>
      </c>
      <c r="O7060" s="1283">
        <v>2.64</v>
      </c>
      <c r="P7060" s="1283"/>
      <c r="R7060" s="1067"/>
      <c r="Z7060" s="21"/>
      <c r="AH7060"/>
    </row>
    <row r="7061" spans="1:34" ht="11.25" customHeight="1">
      <c r="A7061"/>
      <c r="B7061" s="1281" t="s">
        <v>16</v>
      </c>
      <c r="C7061" s="1282">
        <v>2688</v>
      </c>
      <c r="D7061" s="1341" t="str">
        <f t="shared" si="124"/>
        <v>NV2688</v>
      </c>
      <c r="E7061" s="1514" t="s">
        <v>124</v>
      </c>
      <c r="F7061" s="1390">
        <v>229</v>
      </c>
      <c r="G7061" s="1283">
        <v>2.63</v>
      </c>
      <c r="H7061" s="1283">
        <v>2.98</v>
      </c>
      <c r="I7061" s="1283">
        <v>3.44</v>
      </c>
      <c r="J7061" s="1283">
        <v>4.24</v>
      </c>
      <c r="K7061" s="1283">
        <v>5.04</v>
      </c>
      <c r="L7061" s="1283">
        <v>2.52</v>
      </c>
      <c r="M7061" s="1283">
        <v>2.75</v>
      </c>
      <c r="N7061" s="1283">
        <v>2.98</v>
      </c>
      <c r="O7061" s="1283">
        <v>3.32</v>
      </c>
      <c r="P7061" s="1283"/>
      <c r="R7061" s="1067"/>
      <c r="Z7061" s="21"/>
      <c r="AH7061"/>
    </row>
    <row r="7062" spans="1:34" ht="11.25" customHeight="1">
      <c r="A7062"/>
      <c r="B7062" s="1281" t="s">
        <v>16</v>
      </c>
      <c r="C7062" s="1282">
        <v>2702</v>
      </c>
      <c r="D7062" s="1341" t="str">
        <f t="shared" si="124"/>
        <v>NV2702</v>
      </c>
      <c r="E7062" s="1514" t="s">
        <v>122</v>
      </c>
      <c r="F7062" s="1390">
        <v>750</v>
      </c>
      <c r="G7062" s="1283">
        <v>22.28</v>
      </c>
      <c r="H7062" s="1283">
        <v>25.18</v>
      </c>
      <c r="I7062" s="1283">
        <v>29.06</v>
      </c>
      <c r="J7062" s="1283">
        <v>35.83</v>
      </c>
      <c r="K7062" s="1283">
        <v>42.61</v>
      </c>
      <c r="L7062" s="1283">
        <v>21.31</v>
      </c>
      <c r="M7062" s="1283">
        <v>23.24</v>
      </c>
      <c r="N7062" s="1283">
        <v>25.18</v>
      </c>
      <c r="O7062" s="1283">
        <v>28.09</v>
      </c>
      <c r="P7062" s="1283"/>
      <c r="R7062" s="1067"/>
      <c r="Z7062" s="21"/>
      <c r="AH7062"/>
    </row>
    <row r="7063" spans="1:34" ht="11.25" customHeight="1">
      <c r="A7063"/>
      <c r="B7063" s="1281" t="s">
        <v>16</v>
      </c>
      <c r="C7063" s="1282">
        <v>2709</v>
      </c>
      <c r="D7063" s="1341" t="str">
        <f t="shared" si="124"/>
        <v>NV2709</v>
      </c>
      <c r="E7063" s="1514" t="s">
        <v>122</v>
      </c>
      <c r="F7063" s="1390">
        <v>750</v>
      </c>
      <c r="G7063" s="1283">
        <v>11.6</v>
      </c>
      <c r="H7063" s="1283">
        <v>13.12</v>
      </c>
      <c r="I7063" s="1283">
        <v>15.14</v>
      </c>
      <c r="J7063" s="1283">
        <v>18.670000000000002</v>
      </c>
      <c r="K7063" s="1283">
        <v>22.2</v>
      </c>
      <c r="L7063" s="1283">
        <v>11.1</v>
      </c>
      <c r="M7063" s="1283">
        <v>12.11</v>
      </c>
      <c r="N7063" s="1283">
        <v>13.12</v>
      </c>
      <c r="O7063" s="1283">
        <v>14.63</v>
      </c>
      <c r="P7063" s="1283"/>
      <c r="R7063" s="1067"/>
      <c r="Z7063" s="21"/>
      <c r="AH7063"/>
    </row>
    <row r="7064" spans="1:34" ht="11.25" customHeight="1">
      <c r="A7064"/>
      <c r="B7064" s="1281" t="s">
        <v>16</v>
      </c>
      <c r="C7064" s="1282">
        <v>2710</v>
      </c>
      <c r="D7064" s="1341" t="str">
        <f t="shared" si="124"/>
        <v>NV2710</v>
      </c>
      <c r="E7064" s="1514" t="s">
        <v>123</v>
      </c>
      <c r="F7064" s="1390">
        <v>750</v>
      </c>
      <c r="G7064" s="1283">
        <v>9.58</v>
      </c>
      <c r="H7064" s="1283">
        <v>10.83</v>
      </c>
      <c r="I7064" s="1283">
        <v>12.5</v>
      </c>
      <c r="J7064" s="1283">
        <v>15.41</v>
      </c>
      <c r="K7064" s="1283">
        <v>18.329999999999998</v>
      </c>
      <c r="L7064" s="1283">
        <v>9.16</v>
      </c>
      <c r="M7064" s="1283">
        <v>10</v>
      </c>
      <c r="N7064" s="1283">
        <v>10.83</v>
      </c>
      <c r="O7064" s="1283">
        <v>12.08</v>
      </c>
      <c r="P7064" s="1283"/>
      <c r="R7064" s="1067"/>
      <c r="Z7064" s="21"/>
      <c r="AH7064"/>
    </row>
    <row r="7065" spans="1:34" ht="11.25" customHeight="1">
      <c r="A7065"/>
      <c r="B7065" s="1281" t="s">
        <v>16</v>
      </c>
      <c r="C7065" s="1282">
        <v>2714</v>
      </c>
      <c r="D7065" s="1341" t="str">
        <f t="shared" si="124"/>
        <v>NV2714</v>
      </c>
      <c r="E7065" s="1514" t="s">
        <v>123</v>
      </c>
      <c r="F7065" s="1390">
        <v>382</v>
      </c>
      <c r="G7065" s="1283">
        <v>4.3899999999999997</v>
      </c>
      <c r="H7065" s="1283">
        <v>4.97</v>
      </c>
      <c r="I7065" s="1283">
        <v>5.73</v>
      </c>
      <c r="J7065" s="1283">
        <v>7.07</v>
      </c>
      <c r="K7065" s="1283">
        <v>8.4</v>
      </c>
      <c r="L7065" s="1283">
        <v>4.2</v>
      </c>
      <c r="M7065" s="1283">
        <v>4.58</v>
      </c>
      <c r="N7065" s="1283">
        <v>4.97</v>
      </c>
      <c r="O7065" s="1283">
        <v>5.54</v>
      </c>
      <c r="P7065" s="1283"/>
      <c r="R7065" s="1067"/>
      <c r="Z7065" s="21"/>
      <c r="AH7065"/>
    </row>
    <row r="7066" spans="1:34" ht="11.25" customHeight="1">
      <c r="A7066"/>
      <c r="B7066" s="1281" t="s">
        <v>16</v>
      </c>
      <c r="C7066" s="1282">
        <v>2727</v>
      </c>
      <c r="D7066" s="1341" t="str">
        <f t="shared" si="124"/>
        <v>NV2727</v>
      </c>
      <c r="E7066" s="1514" t="s">
        <v>122</v>
      </c>
      <c r="F7066" s="1390">
        <v>580</v>
      </c>
      <c r="G7066" s="1283">
        <v>6.67</v>
      </c>
      <c r="H7066" s="1283">
        <v>7.54</v>
      </c>
      <c r="I7066" s="1283">
        <v>8.6999999999999993</v>
      </c>
      <c r="J7066" s="1283">
        <v>10.73</v>
      </c>
      <c r="K7066" s="1283">
        <v>12.76</v>
      </c>
      <c r="L7066" s="1283">
        <v>6.38</v>
      </c>
      <c r="M7066" s="1283">
        <v>6.96</v>
      </c>
      <c r="N7066" s="1283">
        <v>7.54</v>
      </c>
      <c r="O7066" s="1283">
        <v>8.41</v>
      </c>
      <c r="P7066" s="1283"/>
      <c r="R7066" s="1067"/>
      <c r="Z7066" s="21"/>
      <c r="AH7066"/>
    </row>
    <row r="7067" spans="1:34" ht="11.25" customHeight="1">
      <c r="A7067"/>
      <c r="B7067" s="1281" t="s">
        <v>16</v>
      </c>
      <c r="C7067" s="1282">
        <v>2731</v>
      </c>
      <c r="D7067" s="1341" t="str">
        <f t="shared" si="124"/>
        <v>NV2731</v>
      </c>
      <c r="E7067" s="1514" t="s">
        <v>124</v>
      </c>
      <c r="F7067" s="1390">
        <v>326</v>
      </c>
      <c r="G7067" s="1283">
        <v>3.75</v>
      </c>
      <c r="H7067" s="1283">
        <v>4.24</v>
      </c>
      <c r="I7067" s="1283">
        <v>4.8899999999999997</v>
      </c>
      <c r="J7067" s="1283">
        <v>6.03</v>
      </c>
      <c r="K7067" s="1283">
        <v>7.17</v>
      </c>
      <c r="L7067" s="1283">
        <v>3.59</v>
      </c>
      <c r="M7067" s="1283">
        <v>3.91</v>
      </c>
      <c r="N7067" s="1283">
        <v>4.24</v>
      </c>
      <c r="O7067" s="1283">
        <v>4.7300000000000004</v>
      </c>
      <c r="P7067" s="1283"/>
      <c r="R7067" s="1067"/>
      <c r="Z7067" s="21"/>
      <c r="AH7067"/>
    </row>
    <row r="7068" spans="1:34" ht="11.25" customHeight="1">
      <c r="A7068"/>
      <c r="B7068" s="1281" t="s">
        <v>16</v>
      </c>
      <c r="C7068" s="1282">
        <v>2735</v>
      </c>
      <c r="D7068" s="1341" t="str">
        <f t="shared" si="124"/>
        <v>NV2735</v>
      </c>
      <c r="E7068" s="1514" t="s">
        <v>124</v>
      </c>
      <c r="F7068" s="1390">
        <v>334</v>
      </c>
      <c r="G7068" s="1283">
        <v>3.84</v>
      </c>
      <c r="H7068" s="1283">
        <v>4.34</v>
      </c>
      <c r="I7068" s="1283">
        <v>5.01</v>
      </c>
      <c r="J7068" s="1283">
        <v>6.18</v>
      </c>
      <c r="K7068" s="1283">
        <v>7.35</v>
      </c>
      <c r="L7068" s="1283">
        <v>3.67</v>
      </c>
      <c r="M7068" s="1283">
        <v>4.01</v>
      </c>
      <c r="N7068" s="1283">
        <v>4.34</v>
      </c>
      <c r="O7068" s="1283">
        <v>4.84</v>
      </c>
      <c r="P7068" s="1283"/>
      <c r="R7068" s="1067"/>
      <c r="Z7068" s="21"/>
      <c r="AH7068"/>
    </row>
    <row r="7069" spans="1:34" ht="11.25" customHeight="1">
      <c r="A7069"/>
      <c r="B7069" s="1281" t="s">
        <v>16</v>
      </c>
      <c r="C7069" s="1282">
        <v>2759</v>
      </c>
      <c r="D7069" s="1341" t="str">
        <f t="shared" si="124"/>
        <v>NV2759</v>
      </c>
      <c r="E7069" s="1514" t="s">
        <v>124</v>
      </c>
      <c r="F7069" s="1390">
        <v>545</v>
      </c>
      <c r="G7069" s="1283">
        <v>6.27</v>
      </c>
      <c r="H7069" s="1283">
        <v>7.09</v>
      </c>
      <c r="I7069" s="1283">
        <v>8.18</v>
      </c>
      <c r="J7069" s="1283">
        <v>10.08</v>
      </c>
      <c r="K7069" s="1283">
        <v>11.99</v>
      </c>
      <c r="L7069" s="1283">
        <v>6</v>
      </c>
      <c r="M7069" s="1283">
        <v>6.54</v>
      </c>
      <c r="N7069" s="1283">
        <v>7.09</v>
      </c>
      <c r="O7069" s="1283">
        <v>7.9</v>
      </c>
      <c r="P7069" s="1283"/>
      <c r="R7069" s="1067"/>
      <c r="Z7069" s="21"/>
      <c r="AH7069"/>
    </row>
    <row r="7070" spans="1:34" ht="11.25" customHeight="1">
      <c r="A7070"/>
      <c r="B7070" s="1281" t="s">
        <v>16</v>
      </c>
      <c r="C7070" s="1282">
        <v>2790</v>
      </c>
      <c r="D7070" s="1341" t="str">
        <f t="shared" si="124"/>
        <v>NV2790</v>
      </c>
      <c r="E7070" s="1514" t="s">
        <v>125</v>
      </c>
      <c r="F7070" s="1390">
        <v>260</v>
      </c>
      <c r="G7070" s="1283">
        <v>2.99</v>
      </c>
      <c r="H7070" s="1283">
        <v>3.38</v>
      </c>
      <c r="I7070" s="1283">
        <v>3.9</v>
      </c>
      <c r="J7070" s="1283">
        <v>4.8099999999999996</v>
      </c>
      <c r="K7070" s="1283">
        <v>5.72</v>
      </c>
      <c r="L7070" s="1283">
        <v>2.86</v>
      </c>
      <c r="M7070" s="1283">
        <v>3.12</v>
      </c>
      <c r="N7070" s="1283">
        <v>3.38</v>
      </c>
      <c r="O7070" s="1283">
        <v>3.77</v>
      </c>
      <c r="P7070" s="1283"/>
      <c r="R7070" s="1067"/>
      <c r="Z7070" s="21"/>
      <c r="AH7070"/>
    </row>
    <row r="7071" spans="1:34" ht="11.25" customHeight="1">
      <c r="A7071"/>
      <c r="B7071" s="1281" t="s">
        <v>16</v>
      </c>
      <c r="C7071" s="1282">
        <v>2797</v>
      </c>
      <c r="D7071" s="1341" t="str">
        <f t="shared" si="124"/>
        <v>NV2797</v>
      </c>
      <c r="E7071" s="1514" t="s">
        <v>124</v>
      </c>
      <c r="F7071" s="1390">
        <v>311</v>
      </c>
      <c r="G7071" s="1283">
        <v>3.58</v>
      </c>
      <c r="H7071" s="1283">
        <v>4.04</v>
      </c>
      <c r="I7071" s="1283">
        <v>4.67</v>
      </c>
      <c r="J7071" s="1283">
        <v>5.75</v>
      </c>
      <c r="K7071" s="1283">
        <v>6.84</v>
      </c>
      <c r="L7071" s="1283">
        <v>3.42</v>
      </c>
      <c r="M7071" s="1283">
        <v>3.73</v>
      </c>
      <c r="N7071" s="1283">
        <v>4.04</v>
      </c>
      <c r="O7071" s="1283">
        <v>4.51</v>
      </c>
      <c r="P7071" s="1283"/>
      <c r="R7071" s="1067"/>
      <c r="Z7071" s="21"/>
      <c r="AH7071"/>
    </row>
    <row r="7072" spans="1:34" ht="11.25" customHeight="1">
      <c r="A7072"/>
      <c r="B7072" s="1281" t="s">
        <v>16</v>
      </c>
      <c r="C7072" s="1282">
        <v>2799</v>
      </c>
      <c r="D7072" s="1341" t="str">
        <f t="shared" si="124"/>
        <v>NV2799</v>
      </c>
      <c r="E7072" s="1514" t="s">
        <v>125</v>
      </c>
      <c r="F7072" s="1390">
        <v>423</v>
      </c>
      <c r="G7072" s="1283">
        <v>4.8600000000000003</v>
      </c>
      <c r="H7072" s="1283">
        <v>5.5</v>
      </c>
      <c r="I7072" s="1283">
        <v>6.35</v>
      </c>
      <c r="J7072" s="1283">
        <v>7.83</v>
      </c>
      <c r="K7072" s="1283">
        <v>9.31</v>
      </c>
      <c r="L7072" s="1283">
        <v>4.6500000000000004</v>
      </c>
      <c r="M7072" s="1283">
        <v>5.08</v>
      </c>
      <c r="N7072" s="1283">
        <v>5.5</v>
      </c>
      <c r="O7072" s="1283">
        <v>6.13</v>
      </c>
      <c r="P7072" s="1283"/>
      <c r="R7072" s="1067"/>
      <c r="Z7072" s="21"/>
      <c r="AH7072"/>
    </row>
    <row r="7073" spans="1:34" ht="11.25" customHeight="1">
      <c r="A7073"/>
      <c r="B7073" s="1281" t="s">
        <v>16</v>
      </c>
      <c r="C7073" s="1282">
        <v>2802</v>
      </c>
      <c r="D7073" s="1341" t="str">
        <f t="shared" si="124"/>
        <v>NV2802</v>
      </c>
      <c r="E7073" s="1514" t="s">
        <v>125</v>
      </c>
      <c r="F7073" s="1390">
        <v>518</v>
      </c>
      <c r="G7073" s="1283">
        <v>5.96</v>
      </c>
      <c r="H7073" s="1283">
        <v>6.73</v>
      </c>
      <c r="I7073" s="1283">
        <v>7.77</v>
      </c>
      <c r="J7073" s="1283">
        <v>9.58</v>
      </c>
      <c r="K7073" s="1283">
        <v>11.4</v>
      </c>
      <c r="L7073" s="1283">
        <v>5.7</v>
      </c>
      <c r="M7073" s="1283">
        <v>6.22</v>
      </c>
      <c r="N7073" s="1283">
        <v>6.73</v>
      </c>
      <c r="O7073" s="1283">
        <v>7.51</v>
      </c>
      <c r="P7073" s="1283"/>
      <c r="R7073" s="1067"/>
      <c r="Z7073" s="21"/>
      <c r="AH7073"/>
    </row>
    <row r="7074" spans="1:34" ht="11.25" customHeight="1">
      <c r="A7074"/>
      <c r="B7074" s="1281" t="s">
        <v>16</v>
      </c>
      <c r="C7074" s="1282">
        <v>2835</v>
      </c>
      <c r="D7074" s="1341" t="str">
        <f t="shared" si="124"/>
        <v>NV2835</v>
      </c>
      <c r="E7074" s="1514" t="s">
        <v>125</v>
      </c>
      <c r="F7074" s="1390">
        <v>202</v>
      </c>
      <c r="G7074" s="1283">
        <v>2.3199999999999998</v>
      </c>
      <c r="H7074" s="1283">
        <v>2.63</v>
      </c>
      <c r="I7074" s="1283">
        <v>3.03</v>
      </c>
      <c r="J7074" s="1283">
        <v>3.74</v>
      </c>
      <c r="K7074" s="1283">
        <v>4.4400000000000004</v>
      </c>
      <c r="L7074" s="1283">
        <v>2.2200000000000002</v>
      </c>
      <c r="M7074" s="1283">
        <v>2.42</v>
      </c>
      <c r="N7074" s="1283">
        <v>2.63</v>
      </c>
      <c r="O7074" s="1283">
        <v>2.93</v>
      </c>
      <c r="P7074" s="1283"/>
      <c r="R7074" s="1067"/>
      <c r="Z7074" s="21"/>
      <c r="AH7074"/>
    </row>
    <row r="7075" spans="1:34" ht="11.25" customHeight="1">
      <c r="A7075"/>
      <c r="B7075" s="1281" t="s">
        <v>16</v>
      </c>
      <c r="C7075" s="1282">
        <v>2836</v>
      </c>
      <c r="D7075" s="1341" t="str">
        <f t="shared" si="124"/>
        <v>NV2836</v>
      </c>
      <c r="E7075" s="1514" t="s">
        <v>125</v>
      </c>
      <c r="F7075" s="1390">
        <v>241</v>
      </c>
      <c r="G7075" s="1283">
        <v>2.77</v>
      </c>
      <c r="H7075" s="1283">
        <v>3.13</v>
      </c>
      <c r="I7075" s="1283">
        <v>3.62</v>
      </c>
      <c r="J7075" s="1283">
        <v>4.46</v>
      </c>
      <c r="K7075" s="1283">
        <v>5.3</v>
      </c>
      <c r="L7075" s="1283">
        <v>2.65</v>
      </c>
      <c r="M7075" s="1283">
        <v>2.89</v>
      </c>
      <c r="N7075" s="1283">
        <v>3.13</v>
      </c>
      <c r="O7075" s="1283">
        <v>3.49</v>
      </c>
      <c r="P7075" s="1283"/>
      <c r="R7075" s="1067"/>
      <c r="Z7075" s="21"/>
      <c r="AH7075"/>
    </row>
    <row r="7076" spans="1:34" ht="11.25" customHeight="1">
      <c r="A7076"/>
      <c r="B7076" s="1281" t="s">
        <v>16</v>
      </c>
      <c r="C7076" s="1282">
        <v>2841</v>
      </c>
      <c r="D7076" s="1341" t="str">
        <f t="shared" si="124"/>
        <v>NV2841</v>
      </c>
      <c r="E7076" s="1514" t="s">
        <v>125</v>
      </c>
      <c r="F7076" s="1390">
        <v>308</v>
      </c>
      <c r="G7076" s="1283">
        <v>3.54</v>
      </c>
      <c r="H7076" s="1283">
        <v>4</v>
      </c>
      <c r="I7076" s="1283">
        <v>4.62</v>
      </c>
      <c r="J7076" s="1283">
        <v>5.7</v>
      </c>
      <c r="K7076" s="1283">
        <v>6.78</v>
      </c>
      <c r="L7076" s="1283">
        <v>3.39</v>
      </c>
      <c r="M7076" s="1283">
        <v>3.7</v>
      </c>
      <c r="N7076" s="1283">
        <v>4</v>
      </c>
      <c r="O7076" s="1283">
        <v>4.47</v>
      </c>
      <c r="P7076" s="1283"/>
      <c r="R7076" s="1067"/>
      <c r="Z7076" s="21"/>
      <c r="AH7076"/>
    </row>
    <row r="7077" spans="1:34" ht="11.25" customHeight="1">
      <c r="A7077"/>
      <c r="B7077" s="1281" t="s">
        <v>16</v>
      </c>
      <c r="C7077" s="1282">
        <v>2881</v>
      </c>
      <c r="D7077" s="1341" t="str">
        <f t="shared" si="124"/>
        <v>NV2881</v>
      </c>
      <c r="E7077" s="1514" t="s">
        <v>121</v>
      </c>
      <c r="F7077" s="1390">
        <v>225</v>
      </c>
      <c r="G7077" s="1283">
        <v>2.59</v>
      </c>
      <c r="H7077" s="1283">
        <v>2.93</v>
      </c>
      <c r="I7077" s="1283">
        <v>3.38</v>
      </c>
      <c r="J7077" s="1283">
        <v>4.16</v>
      </c>
      <c r="K7077" s="1283">
        <v>4.95</v>
      </c>
      <c r="L7077" s="1283">
        <v>2.48</v>
      </c>
      <c r="M7077" s="1283">
        <v>2.7</v>
      </c>
      <c r="N7077" s="1283">
        <v>2.93</v>
      </c>
      <c r="O7077" s="1283">
        <v>3.26</v>
      </c>
      <c r="P7077" s="1283"/>
      <c r="R7077" s="1067"/>
      <c r="Z7077" s="21"/>
      <c r="AH7077"/>
    </row>
    <row r="7078" spans="1:34" ht="11.25" customHeight="1">
      <c r="A7078"/>
      <c r="B7078" s="1281" t="s">
        <v>16</v>
      </c>
      <c r="C7078" s="1282">
        <v>2883</v>
      </c>
      <c r="D7078" s="1341" t="str">
        <f t="shared" si="124"/>
        <v>NV2883</v>
      </c>
      <c r="E7078" s="1514" t="s">
        <v>121</v>
      </c>
      <c r="F7078" s="1390">
        <v>338</v>
      </c>
      <c r="G7078" s="1283">
        <v>3.89</v>
      </c>
      <c r="H7078" s="1283">
        <v>4.3899999999999997</v>
      </c>
      <c r="I7078" s="1283">
        <v>5.07</v>
      </c>
      <c r="J7078" s="1283">
        <v>6.25</v>
      </c>
      <c r="K7078" s="1283">
        <v>7.44</v>
      </c>
      <c r="L7078" s="1283">
        <v>3.72</v>
      </c>
      <c r="M7078" s="1283">
        <v>4.0599999999999996</v>
      </c>
      <c r="N7078" s="1283">
        <v>4.3899999999999997</v>
      </c>
      <c r="O7078" s="1283">
        <v>4.9000000000000004</v>
      </c>
      <c r="P7078" s="1283"/>
      <c r="R7078" s="1067"/>
      <c r="Z7078" s="21"/>
      <c r="AH7078"/>
    </row>
    <row r="7079" spans="1:34" ht="11.25" customHeight="1">
      <c r="A7079"/>
      <c r="B7079" s="1281" t="s">
        <v>16</v>
      </c>
      <c r="C7079" s="1282">
        <v>2915</v>
      </c>
      <c r="D7079" s="1341" t="str">
        <f t="shared" si="124"/>
        <v>NV2915</v>
      </c>
      <c r="E7079" s="1514" t="s">
        <v>123</v>
      </c>
      <c r="F7079" s="1390">
        <v>295</v>
      </c>
      <c r="G7079" s="1283">
        <v>3.39</v>
      </c>
      <c r="H7079" s="1283">
        <v>3.84</v>
      </c>
      <c r="I7079" s="1283">
        <v>4.43</v>
      </c>
      <c r="J7079" s="1283">
        <v>5.46</v>
      </c>
      <c r="K7079" s="1283">
        <v>6.49</v>
      </c>
      <c r="L7079" s="1283">
        <v>3.25</v>
      </c>
      <c r="M7079" s="1283">
        <v>3.54</v>
      </c>
      <c r="N7079" s="1283">
        <v>3.84</v>
      </c>
      <c r="O7079" s="1283">
        <v>4.28</v>
      </c>
      <c r="P7079" s="1283"/>
      <c r="R7079" s="1067"/>
      <c r="Z7079" s="21"/>
      <c r="AH7079"/>
    </row>
    <row r="7080" spans="1:34" ht="11.25" customHeight="1">
      <c r="A7080"/>
      <c r="B7080" s="1281" t="s">
        <v>16</v>
      </c>
      <c r="C7080" s="1282">
        <v>2916</v>
      </c>
      <c r="D7080" s="1341" t="str">
        <f t="shared" si="124"/>
        <v>NV2916</v>
      </c>
      <c r="E7080" s="1514" t="s">
        <v>123</v>
      </c>
      <c r="F7080" s="1390">
        <v>271</v>
      </c>
      <c r="G7080" s="1283">
        <v>3.12</v>
      </c>
      <c r="H7080" s="1283">
        <v>3.52</v>
      </c>
      <c r="I7080" s="1283">
        <v>4.07</v>
      </c>
      <c r="J7080" s="1283">
        <v>5.01</v>
      </c>
      <c r="K7080" s="1283">
        <v>5.96</v>
      </c>
      <c r="L7080" s="1283">
        <v>2.98</v>
      </c>
      <c r="M7080" s="1283">
        <v>3.25</v>
      </c>
      <c r="N7080" s="1283">
        <v>3.52</v>
      </c>
      <c r="O7080" s="1283">
        <v>3.93</v>
      </c>
      <c r="P7080" s="1283"/>
      <c r="R7080" s="1067"/>
      <c r="Z7080" s="21"/>
      <c r="AH7080"/>
    </row>
    <row r="7081" spans="1:34" ht="11.25" customHeight="1">
      <c r="A7081"/>
      <c r="B7081" s="1281" t="s">
        <v>16</v>
      </c>
      <c r="C7081" s="1282">
        <v>2923</v>
      </c>
      <c r="D7081" s="1341" t="str">
        <f t="shared" si="124"/>
        <v>NV2923</v>
      </c>
      <c r="E7081" s="1514" t="s">
        <v>124</v>
      </c>
      <c r="F7081" s="1390">
        <v>170</v>
      </c>
      <c r="G7081" s="1283">
        <v>1.96</v>
      </c>
      <c r="H7081" s="1283">
        <v>2.21</v>
      </c>
      <c r="I7081" s="1283">
        <v>2.5499999999999998</v>
      </c>
      <c r="J7081" s="1283">
        <v>3.15</v>
      </c>
      <c r="K7081" s="1283">
        <v>3.74</v>
      </c>
      <c r="L7081" s="1283">
        <v>1.87</v>
      </c>
      <c r="M7081" s="1283">
        <v>2.04</v>
      </c>
      <c r="N7081" s="1283">
        <v>2.21</v>
      </c>
      <c r="O7081" s="1283">
        <v>2.4700000000000002</v>
      </c>
      <c r="P7081" s="1283"/>
      <c r="R7081" s="1067"/>
      <c r="Z7081" s="21"/>
      <c r="AH7081"/>
    </row>
    <row r="7082" spans="1:34" ht="11.25" customHeight="1">
      <c r="A7082"/>
      <c r="B7082" s="1281" t="s">
        <v>16</v>
      </c>
      <c r="C7082" s="1282">
        <v>2960</v>
      </c>
      <c r="D7082" s="1341" t="str">
        <f t="shared" si="124"/>
        <v>NV2960</v>
      </c>
      <c r="E7082" s="1514" t="s">
        <v>123</v>
      </c>
      <c r="F7082" s="1390">
        <v>389</v>
      </c>
      <c r="G7082" s="1283">
        <v>4.47</v>
      </c>
      <c r="H7082" s="1283">
        <v>5.0599999999999996</v>
      </c>
      <c r="I7082" s="1283">
        <v>5.84</v>
      </c>
      <c r="J7082" s="1283">
        <v>7.2</v>
      </c>
      <c r="K7082" s="1283">
        <v>8.56</v>
      </c>
      <c r="L7082" s="1283">
        <v>4.28</v>
      </c>
      <c r="M7082" s="1283">
        <v>4.67</v>
      </c>
      <c r="N7082" s="1283">
        <v>5.0599999999999996</v>
      </c>
      <c r="O7082" s="1283">
        <v>5.64</v>
      </c>
      <c r="P7082" s="1283"/>
      <c r="R7082" s="1067"/>
      <c r="Z7082" s="21"/>
      <c r="AH7082"/>
    </row>
    <row r="7083" spans="1:34" ht="11.25" customHeight="1">
      <c r="A7083"/>
      <c r="B7083" s="1281" t="s">
        <v>16</v>
      </c>
      <c r="C7083" s="1282">
        <v>3004</v>
      </c>
      <c r="D7083" s="1341" t="str">
        <f t="shared" si="124"/>
        <v>NV3004</v>
      </c>
      <c r="E7083" s="1514" t="s">
        <v>123</v>
      </c>
      <c r="F7083" s="1390">
        <v>144</v>
      </c>
      <c r="G7083" s="1283">
        <v>1.66</v>
      </c>
      <c r="H7083" s="1283">
        <v>1.87</v>
      </c>
      <c r="I7083" s="1283">
        <v>2.16</v>
      </c>
      <c r="J7083" s="1283">
        <v>2.66</v>
      </c>
      <c r="K7083" s="1283">
        <v>3.17</v>
      </c>
      <c r="L7083" s="1283">
        <v>1.58</v>
      </c>
      <c r="M7083" s="1283">
        <v>1.73</v>
      </c>
      <c r="N7083" s="1283">
        <v>1.87</v>
      </c>
      <c r="O7083" s="1283">
        <v>2.09</v>
      </c>
      <c r="P7083" s="1283"/>
      <c r="R7083" s="1067"/>
      <c r="Z7083" s="21"/>
      <c r="AH7083"/>
    </row>
    <row r="7084" spans="1:34" ht="11.25" customHeight="1">
      <c r="A7084"/>
      <c r="B7084" s="1281" t="s">
        <v>16</v>
      </c>
      <c r="C7084" s="1282">
        <v>3018</v>
      </c>
      <c r="D7084" s="1341" t="str">
        <f t="shared" si="124"/>
        <v>NV3018</v>
      </c>
      <c r="E7084" s="1514" t="s">
        <v>123</v>
      </c>
      <c r="F7084" s="1390">
        <v>342</v>
      </c>
      <c r="G7084" s="1283">
        <v>3.93</v>
      </c>
      <c r="H7084" s="1283">
        <v>4.45</v>
      </c>
      <c r="I7084" s="1283">
        <v>5.13</v>
      </c>
      <c r="J7084" s="1283">
        <v>6.33</v>
      </c>
      <c r="K7084" s="1283">
        <v>7.52</v>
      </c>
      <c r="L7084" s="1283">
        <v>3.76</v>
      </c>
      <c r="M7084" s="1283">
        <v>4.0999999999999996</v>
      </c>
      <c r="N7084" s="1283">
        <v>4.45</v>
      </c>
      <c r="O7084" s="1283">
        <v>4.96</v>
      </c>
      <c r="P7084" s="1283"/>
      <c r="R7084" s="1067"/>
      <c r="Z7084" s="21"/>
      <c r="AH7084"/>
    </row>
    <row r="7085" spans="1:34" ht="11.25" customHeight="1">
      <c r="A7085"/>
      <c r="B7085" s="1281" t="s">
        <v>16</v>
      </c>
      <c r="C7085" s="1282">
        <v>3022</v>
      </c>
      <c r="D7085" s="1341" t="str">
        <f t="shared" si="124"/>
        <v>NV3022</v>
      </c>
      <c r="E7085" s="1514" t="s">
        <v>125</v>
      </c>
      <c r="F7085" s="1390">
        <v>312</v>
      </c>
      <c r="G7085" s="1283">
        <v>3.59</v>
      </c>
      <c r="H7085" s="1283">
        <v>4.0599999999999996</v>
      </c>
      <c r="I7085" s="1283">
        <v>4.68</v>
      </c>
      <c r="J7085" s="1283">
        <v>5.77</v>
      </c>
      <c r="K7085" s="1283">
        <v>6.86</v>
      </c>
      <c r="L7085" s="1283">
        <v>3.43</v>
      </c>
      <c r="M7085" s="1283">
        <v>3.74</v>
      </c>
      <c r="N7085" s="1283">
        <v>4.0599999999999996</v>
      </c>
      <c r="O7085" s="1283">
        <v>4.5199999999999996</v>
      </c>
      <c r="P7085" s="1283"/>
      <c r="R7085" s="1067"/>
      <c r="Z7085" s="21"/>
      <c r="AH7085"/>
    </row>
    <row r="7086" spans="1:34" ht="11.25" customHeight="1">
      <c r="A7086"/>
      <c r="B7086" s="1281" t="s">
        <v>16</v>
      </c>
      <c r="C7086" s="1282">
        <v>3027</v>
      </c>
      <c r="D7086" s="1341" t="str">
        <f t="shared" si="124"/>
        <v>NV3027</v>
      </c>
      <c r="E7086" s="1514" t="s">
        <v>123</v>
      </c>
      <c r="F7086" s="1390">
        <v>244</v>
      </c>
      <c r="G7086" s="1283">
        <v>2.81</v>
      </c>
      <c r="H7086" s="1283">
        <v>3.17</v>
      </c>
      <c r="I7086" s="1283">
        <v>3.66</v>
      </c>
      <c r="J7086" s="1283">
        <v>4.51</v>
      </c>
      <c r="K7086" s="1283">
        <v>5.37</v>
      </c>
      <c r="L7086" s="1283">
        <v>2.68</v>
      </c>
      <c r="M7086" s="1283">
        <v>2.93</v>
      </c>
      <c r="N7086" s="1283">
        <v>3.17</v>
      </c>
      <c r="O7086" s="1283">
        <v>3.54</v>
      </c>
      <c r="P7086" s="1283"/>
      <c r="R7086" s="1067"/>
      <c r="Z7086" s="21"/>
      <c r="AH7086"/>
    </row>
    <row r="7087" spans="1:34" ht="11.25" customHeight="1">
      <c r="A7087"/>
      <c r="B7087" s="1281" t="s">
        <v>16</v>
      </c>
      <c r="C7087" s="1282">
        <v>3028</v>
      </c>
      <c r="D7087" s="1341" t="str">
        <f t="shared" si="124"/>
        <v>NV3028</v>
      </c>
      <c r="E7087" s="1514" t="s">
        <v>123</v>
      </c>
      <c r="F7087" s="1390">
        <v>260</v>
      </c>
      <c r="G7087" s="1283">
        <v>2.99</v>
      </c>
      <c r="H7087" s="1283">
        <v>3.38</v>
      </c>
      <c r="I7087" s="1283">
        <v>3.9</v>
      </c>
      <c r="J7087" s="1283">
        <v>4.8099999999999996</v>
      </c>
      <c r="K7087" s="1283">
        <v>5.72</v>
      </c>
      <c r="L7087" s="1283">
        <v>2.86</v>
      </c>
      <c r="M7087" s="1283">
        <v>3.12</v>
      </c>
      <c r="N7087" s="1283">
        <v>3.38</v>
      </c>
      <c r="O7087" s="1283">
        <v>3.77</v>
      </c>
      <c r="P7087" s="1283"/>
      <c r="R7087" s="1067"/>
      <c r="Z7087" s="21"/>
      <c r="AH7087"/>
    </row>
    <row r="7088" spans="1:34" ht="11.25" customHeight="1">
      <c r="A7088"/>
      <c r="B7088" s="1281" t="s">
        <v>16</v>
      </c>
      <c r="C7088" s="1282">
        <v>3030</v>
      </c>
      <c r="D7088" s="1341" t="str">
        <f t="shared" si="124"/>
        <v>NV3030</v>
      </c>
      <c r="E7088" s="1514" t="s">
        <v>123</v>
      </c>
      <c r="F7088" s="1390">
        <v>469</v>
      </c>
      <c r="G7088" s="1283">
        <v>5.39</v>
      </c>
      <c r="H7088" s="1283">
        <v>6.1</v>
      </c>
      <c r="I7088" s="1283">
        <v>7.04</v>
      </c>
      <c r="J7088" s="1283">
        <v>8.68</v>
      </c>
      <c r="K7088" s="1283">
        <v>10.32</v>
      </c>
      <c r="L7088" s="1283">
        <v>5.16</v>
      </c>
      <c r="M7088" s="1283">
        <v>5.63</v>
      </c>
      <c r="N7088" s="1283">
        <v>6.1</v>
      </c>
      <c r="O7088" s="1283">
        <v>6.8</v>
      </c>
      <c r="P7088" s="1283"/>
      <c r="R7088" s="1067"/>
      <c r="Z7088" s="21"/>
      <c r="AH7088"/>
    </row>
    <row r="7089" spans="1:34" ht="11.25" customHeight="1">
      <c r="A7089"/>
      <c r="B7089" s="1281" t="s">
        <v>16</v>
      </c>
      <c r="C7089" s="1282">
        <v>3040</v>
      </c>
      <c r="D7089" s="1341" t="str">
        <f t="shared" si="124"/>
        <v>NV3040</v>
      </c>
      <c r="E7089" s="1514" t="s">
        <v>125</v>
      </c>
      <c r="F7089" s="1390">
        <v>457</v>
      </c>
      <c r="G7089" s="1283">
        <v>5.26</v>
      </c>
      <c r="H7089" s="1283">
        <v>5.94</v>
      </c>
      <c r="I7089" s="1283">
        <v>6.86</v>
      </c>
      <c r="J7089" s="1283">
        <v>8.4499999999999993</v>
      </c>
      <c r="K7089" s="1283">
        <v>10.050000000000001</v>
      </c>
      <c r="L7089" s="1283">
        <v>5.03</v>
      </c>
      <c r="M7089" s="1283">
        <v>5.48</v>
      </c>
      <c r="N7089" s="1283">
        <v>5.94</v>
      </c>
      <c r="O7089" s="1283">
        <v>6.63</v>
      </c>
      <c r="P7089" s="1283"/>
      <c r="R7089" s="1067"/>
      <c r="Z7089" s="21"/>
      <c r="AH7089"/>
    </row>
    <row r="7090" spans="1:34" ht="11.25" customHeight="1">
      <c r="A7090"/>
      <c r="B7090" s="1281" t="s">
        <v>16</v>
      </c>
      <c r="C7090" s="1282">
        <v>3041</v>
      </c>
      <c r="D7090" s="1341" t="str">
        <f t="shared" si="124"/>
        <v>NV3041</v>
      </c>
      <c r="E7090" s="1514" t="s">
        <v>125</v>
      </c>
      <c r="F7090" s="1390">
        <v>311</v>
      </c>
      <c r="G7090" s="1283">
        <v>3.58</v>
      </c>
      <c r="H7090" s="1283">
        <v>4.04</v>
      </c>
      <c r="I7090" s="1283">
        <v>4.67</v>
      </c>
      <c r="J7090" s="1283">
        <v>5.75</v>
      </c>
      <c r="K7090" s="1283">
        <v>6.84</v>
      </c>
      <c r="L7090" s="1283">
        <v>3.42</v>
      </c>
      <c r="M7090" s="1283">
        <v>3.73</v>
      </c>
      <c r="N7090" s="1283">
        <v>4.04</v>
      </c>
      <c r="O7090" s="1283">
        <v>4.51</v>
      </c>
      <c r="P7090" s="1283"/>
      <c r="R7090" s="1067"/>
      <c r="Z7090" s="21"/>
      <c r="AH7090"/>
    </row>
    <row r="7091" spans="1:34" ht="11.25" customHeight="1">
      <c r="A7091"/>
      <c r="B7091" s="1281" t="s">
        <v>16</v>
      </c>
      <c r="C7091" s="1282">
        <v>3042</v>
      </c>
      <c r="D7091" s="1341" t="str">
        <f t="shared" si="124"/>
        <v>NV3042</v>
      </c>
      <c r="E7091" s="1514" t="s">
        <v>123</v>
      </c>
      <c r="F7091" s="1390">
        <v>362</v>
      </c>
      <c r="G7091" s="1283">
        <v>4.16</v>
      </c>
      <c r="H7091" s="1283">
        <v>4.71</v>
      </c>
      <c r="I7091" s="1283">
        <v>5.43</v>
      </c>
      <c r="J7091" s="1283">
        <v>6.7</v>
      </c>
      <c r="K7091" s="1283">
        <v>7.96</v>
      </c>
      <c r="L7091" s="1283">
        <v>3.98</v>
      </c>
      <c r="M7091" s="1283">
        <v>4.34</v>
      </c>
      <c r="N7091" s="1283">
        <v>4.71</v>
      </c>
      <c r="O7091" s="1283">
        <v>5.25</v>
      </c>
      <c r="P7091" s="1283"/>
      <c r="R7091" s="1067"/>
      <c r="Z7091" s="21"/>
      <c r="AH7091"/>
    </row>
    <row r="7092" spans="1:34" ht="11.25" customHeight="1">
      <c r="A7092"/>
      <c r="B7092" s="1281" t="s">
        <v>16</v>
      </c>
      <c r="C7092" s="1282">
        <v>3064</v>
      </c>
      <c r="D7092" s="1341" t="str">
        <f t="shared" si="124"/>
        <v>NV3064</v>
      </c>
      <c r="E7092" s="1514" t="s">
        <v>121</v>
      </c>
      <c r="F7092" s="1390">
        <v>345</v>
      </c>
      <c r="G7092" s="1283">
        <v>3.97</v>
      </c>
      <c r="H7092" s="1283">
        <v>4.49</v>
      </c>
      <c r="I7092" s="1283">
        <v>5.18</v>
      </c>
      <c r="J7092" s="1283">
        <v>6.38</v>
      </c>
      <c r="K7092" s="1283">
        <v>7.59</v>
      </c>
      <c r="L7092" s="1283">
        <v>3.8</v>
      </c>
      <c r="M7092" s="1283">
        <v>4.1399999999999997</v>
      </c>
      <c r="N7092" s="1283">
        <v>4.49</v>
      </c>
      <c r="O7092" s="1283">
        <v>5</v>
      </c>
      <c r="P7092" s="1283"/>
      <c r="R7092" s="1067"/>
      <c r="Z7092" s="21"/>
      <c r="AH7092"/>
    </row>
    <row r="7093" spans="1:34" ht="11.25" customHeight="1">
      <c r="A7093"/>
      <c r="B7093" s="1281" t="s">
        <v>16</v>
      </c>
      <c r="C7093" s="1282">
        <v>3076</v>
      </c>
      <c r="D7093" s="1341" t="str">
        <f t="shared" si="124"/>
        <v>NV3076</v>
      </c>
      <c r="E7093" s="1514" t="s">
        <v>121</v>
      </c>
      <c r="F7093" s="1390">
        <v>264</v>
      </c>
      <c r="G7093" s="1283">
        <v>3.04</v>
      </c>
      <c r="H7093" s="1283">
        <v>3.43</v>
      </c>
      <c r="I7093" s="1283">
        <v>3.96</v>
      </c>
      <c r="J7093" s="1283">
        <v>4.88</v>
      </c>
      <c r="K7093" s="1283">
        <v>5.81</v>
      </c>
      <c r="L7093" s="1283">
        <v>2.9</v>
      </c>
      <c r="M7093" s="1283">
        <v>3.17</v>
      </c>
      <c r="N7093" s="1283">
        <v>3.43</v>
      </c>
      <c r="O7093" s="1283">
        <v>3.83</v>
      </c>
      <c r="P7093" s="1283"/>
      <c r="R7093" s="1067"/>
      <c r="Z7093" s="21"/>
      <c r="AH7093"/>
    </row>
    <row r="7094" spans="1:34" ht="11.25" customHeight="1">
      <c r="A7094"/>
      <c r="B7094" s="1281" t="s">
        <v>16</v>
      </c>
      <c r="C7094" s="1282">
        <v>3081</v>
      </c>
      <c r="D7094" s="1341" t="str">
        <f t="shared" si="124"/>
        <v>NV3081</v>
      </c>
      <c r="E7094" s="1514" t="s">
        <v>123</v>
      </c>
      <c r="F7094" s="1390">
        <v>420</v>
      </c>
      <c r="G7094" s="1283">
        <v>4.83</v>
      </c>
      <c r="H7094" s="1283">
        <v>5.46</v>
      </c>
      <c r="I7094" s="1283">
        <v>6.3</v>
      </c>
      <c r="J7094" s="1283">
        <v>7.77</v>
      </c>
      <c r="K7094" s="1283">
        <v>9.24</v>
      </c>
      <c r="L7094" s="1283">
        <v>4.62</v>
      </c>
      <c r="M7094" s="1283">
        <v>5.04</v>
      </c>
      <c r="N7094" s="1283">
        <v>5.46</v>
      </c>
      <c r="O7094" s="1283">
        <v>6.09</v>
      </c>
      <c r="P7094" s="1283"/>
      <c r="R7094" s="1067"/>
      <c r="Z7094" s="21"/>
      <c r="AH7094"/>
    </row>
    <row r="7095" spans="1:34" ht="11.25" customHeight="1">
      <c r="A7095"/>
      <c r="B7095" s="1281" t="s">
        <v>16</v>
      </c>
      <c r="C7095" s="1282">
        <v>3082</v>
      </c>
      <c r="D7095" s="1341" t="str">
        <f t="shared" si="124"/>
        <v>NV3082</v>
      </c>
      <c r="E7095" s="1514" t="s">
        <v>123</v>
      </c>
      <c r="F7095" s="1390">
        <v>342</v>
      </c>
      <c r="G7095" s="1283">
        <v>3.93</v>
      </c>
      <c r="H7095" s="1283">
        <v>4.45</v>
      </c>
      <c r="I7095" s="1283">
        <v>5.13</v>
      </c>
      <c r="J7095" s="1283">
        <v>6.33</v>
      </c>
      <c r="K7095" s="1283">
        <v>7.52</v>
      </c>
      <c r="L7095" s="1283">
        <v>3.76</v>
      </c>
      <c r="M7095" s="1283">
        <v>4.0999999999999996</v>
      </c>
      <c r="N7095" s="1283">
        <v>4.45</v>
      </c>
      <c r="O7095" s="1283">
        <v>4.96</v>
      </c>
      <c r="P7095" s="1283"/>
      <c r="R7095" s="1067"/>
      <c r="Z7095" s="21"/>
      <c r="AH7095"/>
    </row>
    <row r="7096" spans="1:34" ht="11.25" customHeight="1">
      <c r="A7096"/>
      <c r="B7096" s="1281" t="s">
        <v>16</v>
      </c>
      <c r="C7096" s="1282">
        <v>3085</v>
      </c>
      <c r="D7096" s="1341" t="str">
        <f t="shared" si="124"/>
        <v>NV3085</v>
      </c>
      <c r="E7096" s="1514" t="s">
        <v>123</v>
      </c>
      <c r="F7096" s="1390">
        <v>548</v>
      </c>
      <c r="G7096" s="1283">
        <v>6.3</v>
      </c>
      <c r="H7096" s="1283">
        <v>7.12</v>
      </c>
      <c r="I7096" s="1283">
        <v>8.2200000000000006</v>
      </c>
      <c r="J7096" s="1283">
        <v>10.14</v>
      </c>
      <c r="K7096" s="1283">
        <v>12.06</v>
      </c>
      <c r="L7096" s="1283">
        <v>6.03</v>
      </c>
      <c r="M7096" s="1283">
        <v>6.58</v>
      </c>
      <c r="N7096" s="1283">
        <v>7.12</v>
      </c>
      <c r="O7096" s="1283">
        <v>7.95</v>
      </c>
      <c r="P7096" s="1283"/>
      <c r="R7096" s="1067"/>
      <c r="Z7096" s="21"/>
      <c r="AH7096"/>
    </row>
    <row r="7097" spans="1:34" ht="11.25" customHeight="1">
      <c r="A7097"/>
      <c r="B7097" s="1281" t="s">
        <v>16</v>
      </c>
      <c r="C7097" s="1282">
        <v>3110</v>
      </c>
      <c r="D7097" s="1341" t="str">
        <f t="shared" si="124"/>
        <v>NV3110</v>
      </c>
      <c r="E7097" s="1514" t="s">
        <v>123</v>
      </c>
      <c r="F7097" s="1390">
        <v>352</v>
      </c>
      <c r="G7097" s="1283">
        <v>4.05</v>
      </c>
      <c r="H7097" s="1283">
        <v>4.58</v>
      </c>
      <c r="I7097" s="1283">
        <v>5.28</v>
      </c>
      <c r="J7097" s="1283">
        <v>6.51</v>
      </c>
      <c r="K7097" s="1283">
        <v>7.74</v>
      </c>
      <c r="L7097" s="1283">
        <v>3.87</v>
      </c>
      <c r="M7097" s="1283">
        <v>4.22</v>
      </c>
      <c r="N7097" s="1283">
        <v>4.58</v>
      </c>
      <c r="O7097" s="1283">
        <v>5.0999999999999996</v>
      </c>
      <c r="P7097" s="1283"/>
      <c r="R7097" s="1067"/>
      <c r="Z7097" s="21"/>
      <c r="AH7097"/>
    </row>
    <row r="7098" spans="1:34" ht="11.25" customHeight="1">
      <c r="A7098"/>
      <c r="B7098" s="1281" t="s">
        <v>16</v>
      </c>
      <c r="C7098" s="1282">
        <v>3111</v>
      </c>
      <c r="D7098" s="1341" t="str">
        <f t="shared" si="124"/>
        <v>NV3111</v>
      </c>
      <c r="E7098" s="1514" t="s">
        <v>122</v>
      </c>
      <c r="F7098" s="1390">
        <v>176</v>
      </c>
      <c r="G7098" s="1283">
        <v>2.02</v>
      </c>
      <c r="H7098" s="1283">
        <v>2.29</v>
      </c>
      <c r="I7098" s="1283">
        <v>2.64</v>
      </c>
      <c r="J7098" s="1283">
        <v>3.26</v>
      </c>
      <c r="K7098" s="1283">
        <v>3.87</v>
      </c>
      <c r="L7098" s="1283">
        <v>1.94</v>
      </c>
      <c r="M7098" s="1283">
        <v>2.11</v>
      </c>
      <c r="N7098" s="1283">
        <v>2.29</v>
      </c>
      <c r="O7098" s="1283">
        <v>2.5499999999999998</v>
      </c>
      <c r="P7098" s="1283"/>
      <c r="R7098" s="1067"/>
      <c r="Z7098" s="21"/>
      <c r="AH7098"/>
    </row>
    <row r="7099" spans="1:34" ht="11.25" customHeight="1">
      <c r="A7099"/>
      <c r="B7099" s="1281" t="s">
        <v>16</v>
      </c>
      <c r="C7099" s="1282">
        <v>3113</v>
      </c>
      <c r="D7099" s="1341" t="str">
        <f t="shared" si="124"/>
        <v>NV3113</v>
      </c>
      <c r="E7099" s="1514" t="s">
        <v>121</v>
      </c>
      <c r="F7099" s="1390">
        <v>137</v>
      </c>
      <c r="G7099" s="1283">
        <v>1.58</v>
      </c>
      <c r="H7099" s="1283">
        <v>1.78</v>
      </c>
      <c r="I7099" s="1283">
        <v>2.06</v>
      </c>
      <c r="J7099" s="1283">
        <v>2.5299999999999998</v>
      </c>
      <c r="K7099" s="1283">
        <v>3.01</v>
      </c>
      <c r="L7099" s="1283">
        <v>1.51</v>
      </c>
      <c r="M7099" s="1283">
        <v>1.64</v>
      </c>
      <c r="N7099" s="1283">
        <v>1.78</v>
      </c>
      <c r="O7099" s="1283">
        <v>1.99</v>
      </c>
      <c r="P7099" s="1283"/>
      <c r="R7099" s="1067"/>
      <c r="Z7099" s="21"/>
      <c r="AH7099"/>
    </row>
    <row r="7100" spans="1:34" ht="11.25" customHeight="1">
      <c r="A7100"/>
      <c r="B7100" s="1281" t="s">
        <v>16</v>
      </c>
      <c r="C7100" s="1282">
        <v>3114</v>
      </c>
      <c r="D7100" s="1341" t="str">
        <f t="shared" si="124"/>
        <v>NV3114</v>
      </c>
      <c r="E7100" s="1514" t="s">
        <v>123</v>
      </c>
      <c r="F7100" s="1390">
        <v>220</v>
      </c>
      <c r="G7100" s="1283">
        <v>2.5299999999999998</v>
      </c>
      <c r="H7100" s="1283">
        <v>2.86</v>
      </c>
      <c r="I7100" s="1283">
        <v>3.3</v>
      </c>
      <c r="J7100" s="1283">
        <v>4.07</v>
      </c>
      <c r="K7100" s="1283">
        <v>4.84</v>
      </c>
      <c r="L7100" s="1283">
        <v>2.42</v>
      </c>
      <c r="M7100" s="1283">
        <v>2.64</v>
      </c>
      <c r="N7100" s="1283">
        <v>2.86</v>
      </c>
      <c r="O7100" s="1283">
        <v>3.19</v>
      </c>
      <c r="P7100" s="1283"/>
      <c r="R7100" s="1067"/>
      <c r="Z7100" s="21"/>
      <c r="AH7100"/>
    </row>
    <row r="7101" spans="1:34" ht="11.25" customHeight="1">
      <c r="A7101"/>
      <c r="B7101" s="1281" t="s">
        <v>16</v>
      </c>
      <c r="C7101" s="1282">
        <v>3118</v>
      </c>
      <c r="D7101" s="1341" t="str">
        <f t="shared" si="124"/>
        <v>NV3118</v>
      </c>
      <c r="E7101" s="1514" t="s">
        <v>125</v>
      </c>
      <c r="F7101" s="1390">
        <v>149</v>
      </c>
      <c r="G7101" s="1283">
        <v>1.71</v>
      </c>
      <c r="H7101" s="1283">
        <v>1.94</v>
      </c>
      <c r="I7101" s="1283">
        <v>2.2400000000000002</v>
      </c>
      <c r="J7101" s="1283">
        <v>2.76</v>
      </c>
      <c r="K7101" s="1283">
        <v>3.28</v>
      </c>
      <c r="L7101" s="1283">
        <v>1.64</v>
      </c>
      <c r="M7101" s="1283">
        <v>1.79</v>
      </c>
      <c r="N7101" s="1283">
        <v>1.94</v>
      </c>
      <c r="O7101" s="1283">
        <v>2.16</v>
      </c>
      <c r="P7101" s="1283"/>
      <c r="R7101" s="1067"/>
      <c r="Z7101" s="21"/>
      <c r="AH7101"/>
    </row>
    <row r="7102" spans="1:34" ht="11.25" customHeight="1">
      <c r="A7102"/>
      <c r="B7102" s="1281" t="s">
        <v>16</v>
      </c>
      <c r="C7102" s="1282">
        <v>3119</v>
      </c>
      <c r="D7102" s="1341" t="str">
        <f t="shared" si="124"/>
        <v>NV3119</v>
      </c>
      <c r="E7102" s="1514" t="s">
        <v>125</v>
      </c>
      <c r="F7102" s="1390">
        <v>75</v>
      </c>
      <c r="G7102" s="1283">
        <v>0.86</v>
      </c>
      <c r="H7102" s="1283">
        <v>0.98</v>
      </c>
      <c r="I7102" s="1283">
        <v>1.1299999999999999</v>
      </c>
      <c r="J7102" s="1283">
        <v>1.39</v>
      </c>
      <c r="K7102" s="1283">
        <v>1.65</v>
      </c>
      <c r="L7102" s="1283">
        <v>0.83</v>
      </c>
      <c r="M7102" s="1283">
        <v>0.9</v>
      </c>
      <c r="N7102" s="1283">
        <v>0.98</v>
      </c>
      <c r="O7102" s="1283">
        <v>1.0900000000000001</v>
      </c>
      <c r="P7102" s="1283"/>
      <c r="R7102" s="1067"/>
      <c r="Z7102" s="21"/>
      <c r="AH7102"/>
    </row>
    <row r="7103" spans="1:34" ht="11.25" customHeight="1">
      <c r="A7103"/>
      <c r="B7103" s="1281" t="s">
        <v>16</v>
      </c>
      <c r="C7103" s="1282">
        <v>3122</v>
      </c>
      <c r="D7103" s="1341" t="str">
        <f t="shared" si="124"/>
        <v>NV3122</v>
      </c>
      <c r="E7103" s="1514" t="s">
        <v>125</v>
      </c>
      <c r="F7103" s="1390">
        <v>171</v>
      </c>
      <c r="G7103" s="1283">
        <v>1.97</v>
      </c>
      <c r="H7103" s="1283">
        <v>2.2200000000000002</v>
      </c>
      <c r="I7103" s="1283">
        <v>2.57</v>
      </c>
      <c r="J7103" s="1283">
        <v>3.16</v>
      </c>
      <c r="K7103" s="1283">
        <v>3.76</v>
      </c>
      <c r="L7103" s="1283">
        <v>1.88</v>
      </c>
      <c r="M7103" s="1283">
        <v>2.0499999999999998</v>
      </c>
      <c r="N7103" s="1283">
        <v>2.2200000000000002</v>
      </c>
      <c r="O7103" s="1283">
        <v>2.48</v>
      </c>
      <c r="P7103" s="1283"/>
      <c r="R7103" s="1067"/>
      <c r="Z7103" s="21"/>
      <c r="AH7103"/>
    </row>
    <row r="7104" spans="1:34" ht="11.25" customHeight="1">
      <c r="A7104"/>
      <c r="B7104" s="1281" t="s">
        <v>16</v>
      </c>
      <c r="C7104" s="1282">
        <v>3126</v>
      </c>
      <c r="D7104" s="1341" t="str">
        <f t="shared" si="124"/>
        <v>NV3126</v>
      </c>
      <c r="E7104" s="1514" t="s">
        <v>123</v>
      </c>
      <c r="F7104" s="1390">
        <v>127</v>
      </c>
      <c r="G7104" s="1283">
        <v>1.46</v>
      </c>
      <c r="H7104" s="1283">
        <v>1.65</v>
      </c>
      <c r="I7104" s="1283">
        <v>1.91</v>
      </c>
      <c r="J7104" s="1283">
        <v>2.35</v>
      </c>
      <c r="K7104" s="1283">
        <v>2.79</v>
      </c>
      <c r="L7104" s="1283">
        <v>1.4</v>
      </c>
      <c r="M7104" s="1283">
        <v>1.52</v>
      </c>
      <c r="N7104" s="1283">
        <v>1.65</v>
      </c>
      <c r="O7104" s="1283">
        <v>1.84</v>
      </c>
      <c r="P7104" s="1283"/>
      <c r="R7104" s="1067"/>
      <c r="Z7104" s="21"/>
      <c r="AH7104"/>
    </row>
    <row r="7105" spans="1:34" ht="11.25" customHeight="1">
      <c r="A7105"/>
      <c r="B7105" s="1281" t="s">
        <v>16</v>
      </c>
      <c r="C7105" s="1282">
        <v>3131</v>
      </c>
      <c r="D7105" s="1341" t="str">
        <f t="shared" si="124"/>
        <v>NV3131</v>
      </c>
      <c r="E7105" s="1514" t="s">
        <v>125</v>
      </c>
      <c r="F7105" s="1390">
        <v>147</v>
      </c>
      <c r="G7105" s="1283">
        <v>1.69</v>
      </c>
      <c r="H7105" s="1283">
        <v>1.91</v>
      </c>
      <c r="I7105" s="1283">
        <v>2.21</v>
      </c>
      <c r="J7105" s="1283">
        <v>2.72</v>
      </c>
      <c r="K7105" s="1283">
        <v>3.23</v>
      </c>
      <c r="L7105" s="1283">
        <v>1.62</v>
      </c>
      <c r="M7105" s="1283">
        <v>1.76</v>
      </c>
      <c r="N7105" s="1283">
        <v>1.91</v>
      </c>
      <c r="O7105" s="1283">
        <v>2.13</v>
      </c>
      <c r="P7105" s="1283"/>
      <c r="R7105" s="1067"/>
      <c r="Z7105" s="21"/>
      <c r="AH7105"/>
    </row>
    <row r="7106" spans="1:34" ht="11.25" customHeight="1">
      <c r="A7106"/>
      <c r="B7106" s="1281" t="s">
        <v>16</v>
      </c>
      <c r="C7106" s="1282">
        <v>3132</v>
      </c>
      <c r="D7106" s="1341" t="str">
        <f t="shared" si="124"/>
        <v>NV3132</v>
      </c>
      <c r="E7106" s="1514" t="s">
        <v>125</v>
      </c>
      <c r="F7106" s="1390">
        <v>227</v>
      </c>
      <c r="G7106" s="1283">
        <v>2.61</v>
      </c>
      <c r="H7106" s="1283">
        <v>2.95</v>
      </c>
      <c r="I7106" s="1283">
        <v>3.41</v>
      </c>
      <c r="J7106" s="1283">
        <v>4.2</v>
      </c>
      <c r="K7106" s="1283">
        <v>4.99</v>
      </c>
      <c r="L7106" s="1283">
        <v>2.5</v>
      </c>
      <c r="M7106" s="1283">
        <v>2.72</v>
      </c>
      <c r="N7106" s="1283">
        <v>2.95</v>
      </c>
      <c r="O7106" s="1283">
        <v>3.29</v>
      </c>
      <c r="P7106" s="1283"/>
      <c r="R7106" s="1067"/>
      <c r="Z7106" s="21"/>
      <c r="AH7106"/>
    </row>
    <row r="7107" spans="1:34" ht="11.25" customHeight="1">
      <c r="A7107"/>
      <c r="B7107" s="1281" t="s">
        <v>16</v>
      </c>
      <c r="C7107" s="1282">
        <v>3145</v>
      </c>
      <c r="D7107" s="1341" t="str">
        <f t="shared" si="124"/>
        <v>NV3145</v>
      </c>
      <c r="E7107" s="1514" t="s">
        <v>125</v>
      </c>
      <c r="F7107" s="1390">
        <v>175</v>
      </c>
      <c r="G7107" s="1283">
        <v>2.0099999999999998</v>
      </c>
      <c r="H7107" s="1283">
        <v>2.2799999999999998</v>
      </c>
      <c r="I7107" s="1283">
        <v>2.63</v>
      </c>
      <c r="J7107" s="1283">
        <v>3.24</v>
      </c>
      <c r="K7107" s="1283">
        <v>3.85</v>
      </c>
      <c r="L7107" s="1283">
        <v>1.93</v>
      </c>
      <c r="M7107" s="1283">
        <v>2.1</v>
      </c>
      <c r="N7107" s="1283">
        <v>2.2799999999999998</v>
      </c>
      <c r="O7107" s="1283">
        <v>2.54</v>
      </c>
      <c r="P7107" s="1283"/>
      <c r="R7107" s="1067"/>
      <c r="Z7107" s="21"/>
      <c r="AH7107"/>
    </row>
    <row r="7108" spans="1:34" ht="11.25" customHeight="1">
      <c r="A7108"/>
      <c r="B7108" s="1281" t="s">
        <v>16</v>
      </c>
      <c r="C7108" s="1282">
        <v>3146</v>
      </c>
      <c r="D7108" s="1341" t="str">
        <f t="shared" si="124"/>
        <v>NV3146</v>
      </c>
      <c r="E7108" s="1514" t="s">
        <v>123</v>
      </c>
      <c r="F7108" s="1390">
        <v>203</v>
      </c>
      <c r="G7108" s="1283">
        <v>2.33</v>
      </c>
      <c r="H7108" s="1283">
        <v>2.64</v>
      </c>
      <c r="I7108" s="1283">
        <v>3.05</v>
      </c>
      <c r="J7108" s="1283">
        <v>3.76</v>
      </c>
      <c r="K7108" s="1283">
        <v>4.47</v>
      </c>
      <c r="L7108" s="1283">
        <v>2.23</v>
      </c>
      <c r="M7108" s="1283">
        <v>2.44</v>
      </c>
      <c r="N7108" s="1283">
        <v>2.64</v>
      </c>
      <c r="O7108" s="1283">
        <v>2.94</v>
      </c>
      <c r="P7108" s="1283"/>
      <c r="R7108" s="1067"/>
      <c r="Z7108" s="21"/>
      <c r="AH7108"/>
    </row>
    <row r="7109" spans="1:34" ht="11.25" customHeight="1">
      <c r="A7109"/>
      <c r="B7109" s="1281" t="s">
        <v>16</v>
      </c>
      <c r="C7109" s="1282">
        <v>3169</v>
      </c>
      <c r="D7109" s="1341" t="str">
        <f t="shared" si="124"/>
        <v>NV3169</v>
      </c>
      <c r="E7109" s="1514" t="s">
        <v>123</v>
      </c>
      <c r="F7109" s="1390">
        <v>232</v>
      </c>
      <c r="G7109" s="1283">
        <v>2.67</v>
      </c>
      <c r="H7109" s="1283">
        <v>3.02</v>
      </c>
      <c r="I7109" s="1283">
        <v>3.48</v>
      </c>
      <c r="J7109" s="1283">
        <v>4.29</v>
      </c>
      <c r="K7109" s="1283">
        <v>5.0999999999999996</v>
      </c>
      <c r="L7109" s="1283">
        <v>2.5499999999999998</v>
      </c>
      <c r="M7109" s="1283">
        <v>2.78</v>
      </c>
      <c r="N7109" s="1283">
        <v>3.02</v>
      </c>
      <c r="O7109" s="1283">
        <v>3.36</v>
      </c>
      <c r="P7109" s="1283"/>
      <c r="R7109" s="1067"/>
      <c r="Z7109" s="21"/>
      <c r="AH7109"/>
    </row>
    <row r="7110" spans="1:34" ht="11.25" customHeight="1">
      <c r="A7110"/>
      <c r="B7110" s="1281" t="s">
        <v>16</v>
      </c>
      <c r="C7110" s="1282">
        <v>3179</v>
      </c>
      <c r="D7110" s="1341" t="str">
        <f t="shared" si="124"/>
        <v>NV3179</v>
      </c>
      <c r="E7110" s="1514" t="s">
        <v>121</v>
      </c>
      <c r="F7110" s="1390">
        <v>190</v>
      </c>
      <c r="G7110" s="1283">
        <v>2.19</v>
      </c>
      <c r="H7110" s="1283">
        <v>2.4700000000000002</v>
      </c>
      <c r="I7110" s="1283">
        <v>2.85</v>
      </c>
      <c r="J7110" s="1283">
        <v>3.52</v>
      </c>
      <c r="K7110" s="1283">
        <v>4.18</v>
      </c>
      <c r="L7110" s="1283">
        <v>2.09</v>
      </c>
      <c r="M7110" s="1283">
        <v>2.2799999999999998</v>
      </c>
      <c r="N7110" s="1283">
        <v>2.4700000000000002</v>
      </c>
      <c r="O7110" s="1283">
        <v>2.76</v>
      </c>
      <c r="P7110" s="1283"/>
      <c r="R7110" s="1067"/>
      <c r="Z7110" s="21"/>
      <c r="AH7110"/>
    </row>
    <row r="7111" spans="1:34" ht="11.25" customHeight="1">
      <c r="A7111"/>
      <c r="B7111" s="1281" t="s">
        <v>16</v>
      </c>
      <c r="C7111" s="1282">
        <v>3180</v>
      </c>
      <c r="D7111" s="1341" t="str">
        <f t="shared" si="124"/>
        <v>NV3180</v>
      </c>
      <c r="E7111" s="1514" t="s">
        <v>121</v>
      </c>
      <c r="F7111" s="1390">
        <v>183</v>
      </c>
      <c r="G7111" s="1283">
        <v>2.1</v>
      </c>
      <c r="H7111" s="1283">
        <v>2.38</v>
      </c>
      <c r="I7111" s="1283">
        <v>2.75</v>
      </c>
      <c r="J7111" s="1283">
        <v>3.39</v>
      </c>
      <c r="K7111" s="1283">
        <v>4.03</v>
      </c>
      <c r="L7111" s="1283">
        <v>2.0099999999999998</v>
      </c>
      <c r="M7111" s="1283">
        <v>2.2000000000000002</v>
      </c>
      <c r="N7111" s="1283">
        <v>2.38</v>
      </c>
      <c r="O7111" s="1283">
        <v>2.65</v>
      </c>
      <c r="P7111" s="1283"/>
      <c r="R7111" s="1067"/>
      <c r="Z7111" s="21"/>
      <c r="AH7111"/>
    </row>
    <row r="7112" spans="1:34" ht="11.25" customHeight="1">
      <c r="A7112"/>
      <c r="B7112" s="1281" t="s">
        <v>16</v>
      </c>
      <c r="C7112" s="1282">
        <v>3188</v>
      </c>
      <c r="D7112" s="1341" t="str">
        <f t="shared" si="124"/>
        <v>NV3188</v>
      </c>
      <c r="E7112" s="1514" t="s">
        <v>125</v>
      </c>
      <c r="F7112" s="1390">
        <v>161</v>
      </c>
      <c r="G7112" s="1283">
        <v>1.85</v>
      </c>
      <c r="H7112" s="1283">
        <v>2.09</v>
      </c>
      <c r="I7112" s="1283">
        <v>2.42</v>
      </c>
      <c r="J7112" s="1283">
        <v>2.98</v>
      </c>
      <c r="K7112" s="1283">
        <v>3.54</v>
      </c>
      <c r="L7112" s="1283">
        <v>1.77</v>
      </c>
      <c r="M7112" s="1283">
        <v>1.93</v>
      </c>
      <c r="N7112" s="1283">
        <v>2.09</v>
      </c>
      <c r="O7112" s="1283">
        <v>2.33</v>
      </c>
      <c r="P7112" s="1283"/>
      <c r="R7112" s="1067"/>
      <c r="Z7112" s="21"/>
      <c r="AH7112"/>
    </row>
    <row r="7113" spans="1:34" ht="11.25" customHeight="1">
      <c r="A7113"/>
      <c r="B7113" s="1281" t="s">
        <v>16</v>
      </c>
      <c r="C7113" s="1282">
        <v>3220</v>
      </c>
      <c r="D7113" s="1341" t="str">
        <f t="shared" si="124"/>
        <v>NV3220</v>
      </c>
      <c r="E7113" s="1514" t="s">
        <v>125</v>
      </c>
      <c r="F7113" s="1390">
        <v>159</v>
      </c>
      <c r="G7113" s="1283">
        <v>1.83</v>
      </c>
      <c r="H7113" s="1283">
        <v>2.0699999999999998</v>
      </c>
      <c r="I7113" s="1283">
        <v>2.39</v>
      </c>
      <c r="J7113" s="1283">
        <v>2.94</v>
      </c>
      <c r="K7113" s="1283">
        <v>3.5</v>
      </c>
      <c r="L7113" s="1283">
        <v>1.75</v>
      </c>
      <c r="M7113" s="1283">
        <v>1.91</v>
      </c>
      <c r="N7113" s="1283">
        <v>2.0699999999999998</v>
      </c>
      <c r="O7113" s="1283">
        <v>2.31</v>
      </c>
      <c r="P7113" s="1283"/>
      <c r="R7113" s="1067"/>
      <c r="Z7113" s="21"/>
      <c r="AH7113"/>
    </row>
    <row r="7114" spans="1:34" ht="11.25" customHeight="1">
      <c r="A7114"/>
      <c r="B7114" s="1281" t="s">
        <v>16</v>
      </c>
      <c r="C7114" s="1282">
        <v>3224</v>
      </c>
      <c r="D7114" s="1341" t="str">
        <f t="shared" si="124"/>
        <v>NV3224</v>
      </c>
      <c r="E7114" s="1514" t="s">
        <v>125</v>
      </c>
      <c r="F7114" s="1390">
        <v>295</v>
      </c>
      <c r="G7114" s="1283">
        <v>3.39</v>
      </c>
      <c r="H7114" s="1283">
        <v>3.84</v>
      </c>
      <c r="I7114" s="1283">
        <v>4.43</v>
      </c>
      <c r="J7114" s="1283">
        <v>5.46</v>
      </c>
      <c r="K7114" s="1283">
        <v>6.49</v>
      </c>
      <c r="L7114" s="1283">
        <v>3.25</v>
      </c>
      <c r="M7114" s="1283">
        <v>3.54</v>
      </c>
      <c r="N7114" s="1283">
        <v>3.84</v>
      </c>
      <c r="O7114" s="1283">
        <v>4.28</v>
      </c>
      <c r="P7114" s="1283"/>
      <c r="R7114" s="1067"/>
      <c r="Z7114" s="21"/>
      <c r="AH7114"/>
    </row>
    <row r="7115" spans="1:34" ht="11.25" customHeight="1">
      <c r="A7115"/>
      <c r="B7115" s="1281" t="s">
        <v>16</v>
      </c>
      <c r="C7115" s="1282">
        <v>3227</v>
      </c>
      <c r="D7115" s="1341" t="str">
        <f t="shared" si="124"/>
        <v>NV3227</v>
      </c>
      <c r="E7115" s="1514" t="s">
        <v>125</v>
      </c>
      <c r="F7115" s="1390">
        <v>231</v>
      </c>
      <c r="G7115" s="1283">
        <v>2.66</v>
      </c>
      <c r="H7115" s="1283">
        <v>3</v>
      </c>
      <c r="I7115" s="1283">
        <v>3.47</v>
      </c>
      <c r="J7115" s="1283">
        <v>4.2699999999999996</v>
      </c>
      <c r="K7115" s="1283">
        <v>5.08</v>
      </c>
      <c r="L7115" s="1283">
        <v>2.54</v>
      </c>
      <c r="M7115" s="1283">
        <v>2.77</v>
      </c>
      <c r="N7115" s="1283">
        <v>3</v>
      </c>
      <c r="O7115" s="1283">
        <v>3.35</v>
      </c>
      <c r="P7115" s="1283"/>
      <c r="R7115" s="1067"/>
      <c r="Z7115" s="21"/>
      <c r="AH7115"/>
    </row>
    <row r="7116" spans="1:34" ht="11.25" customHeight="1">
      <c r="A7116"/>
      <c r="B7116" s="1281" t="s">
        <v>16</v>
      </c>
      <c r="C7116" s="1282">
        <v>3240</v>
      </c>
      <c r="D7116" s="1341" t="str">
        <f t="shared" ref="D7116:D7179" si="125">B7116&amp;TEXT(C7116,"0000")</f>
        <v>NV3240</v>
      </c>
      <c r="E7116" s="1514" t="s">
        <v>125</v>
      </c>
      <c r="F7116" s="1390">
        <v>221</v>
      </c>
      <c r="G7116" s="1283">
        <v>2.54</v>
      </c>
      <c r="H7116" s="1283">
        <v>2.87</v>
      </c>
      <c r="I7116" s="1283">
        <v>3.32</v>
      </c>
      <c r="J7116" s="1283">
        <v>4.09</v>
      </c>
      <c r="K7116" s="1283">
        <v>4.8600000000000003</v>
      </c>
      <c r="L7116" s="1283">
        <v>2.4300000000000002</v>
      </c>
      <c r="M7116" s="1283">
        <v>2.65</v>
      </c>
      <c r="N7116" s="1283">
        <v>2.87</v>
      </c>
      <c r="O7116" s="1283">
        <v>3.2</v>
      </c>
      <c r="P7116" s="1283"/>
      <c r="R7116" s="1067"/>
      <c r="Z7116" s="21"/>
      <c r="AH7116"/>
    </row>
    <row r="7117" spans="1:34" ht="11.25" customHeight="1">
      <c r="A7117"/>
      <c r="B7117" s="1281" t="s">
        <v>16</v>
      </c>
      <c r="C7117" s="1282">
        <v>3241</v>
      </c>
      <c r="D7117" s="1341" t="str">
        <f t="shared" si="125"/>
        <v>NV3241</v>
      </c>
      <c r="E7117" s="1514" t="s">
        <v>125</v>
      </c>
      <c r="F7117" s="1390">
        <v>212</v>
      </c>
      <c r="G7117" s="1283">
        <v>2.44</v>
      </c>
      <c r="H7117" s="1283">
        <v>2.76</v>
      </c>
      <c r="I7117" s="1283">
        <v>3.18</v>
      </c>
      <c r="J7117" s="1283">
        <v>3.92</v>
      </c>
      <c r="K7117" s="1283">
        <v>4.66</v>
      </c>
      <c r="L7117" s="1283">
        <v>2.33</v>
      </c>
      <c r="M7117" s="1283">
        <v>2.54</v>
      </c>
      <c r="N7117" s="1283">
        <v>2.76</v>
      </c>
      <c r="O7117" s="1283">
        <v>3.07</v>
      </c>
      <c r="P7117" s="1283"/>
      <c r="R7117" s="1067"/>
      <c r="Z7117" s="21"/>
      <c r="AH7117"/>
    </row>
    <row r="7118" spans="1:34" ht="11.25" customHeight="1">
      <c r="A7118"/>
      <c r="B7118" s="1281" t="s">
        <v>16</v>
      </c>
      <c r="C7118" s="1282">
        <v>3255</v>
      </c>
      <c r="D7118" s="1341" t="str">
        <f t="shared" si="125"/>
        <v>NV3255</v>
      </c>
      <c r="E7118" s="1514" t="s">
        <v>125</v>
      </c>
      <c r="F7118" s="1390">
        <v>195</v>
      </c>
      <c r="G7118" s="1283">
        <v>2.2400000000000002</v>
      </c>
      <c r="H7118" s="1283">
        <v>2.54</v>
      </c>
      <c r="I7118" s="1283">
        <v>2.93</v>
      </c>
      <c r="J7118" s="1283">
        <v>3.61</v>
      </c>
      <c r="K7118" s="1283">
        <v>4.29</v>
      </c>
      <c r="L7118" s="1283">
        <v>2.15</v>
      </c>
      <c r="M7118" s="1283">
        <v>2.34</v>
      </c>
      <c r="N7118" s="1283">
        <v>2.54</v>
      </c>
      <c r="O7118" s="1283">
        <v>2.83</v>
      </c>
      <c r="P7118" s="1283"/>
      <c r="R7118" s="1067"/>
      <c r="Z7118" s="21"/>
      <c r="AH7118"/>
    </row>
    <row r="7119" spans="1:34" ht="11.25" customHeight="1">
      <c r="A7119"/>
      <c r="B7119" s="1281" t="s">
        <v>16</v>
      </c>
      <c r="C7119" s="1282">
        <v>3257</v>
      </c>
      <c r="D7119" s="1341" t="str">
        <f t="shared" si="125"/>
        <v>NV3257</v>
      </c>
      <c r="E7119" s="1514" t="s">
        <v>125</v>
      </c>
      <c r="F7119" s="1390">
        <v>221</v>
      </c>
      <c r="G7119" s="1283">
        <v>2.54</v>
      </c>
      <c r="H7119" s="1283">
        <v>2.87</v>
      </c>
      <c r="I7119" s="1283">
        <v>3.32</v>
      </c>
      <c r="J7119" s="1283">
        <v>4.09</v>
      </c>
      <c r="K7119" s="1283">
        <v>4.8600000000000003</v>
      </c>
      <c r="L7119" s="1283">
        <v>2.4300000000000002</v>
      </c>
      <c r="M7119" s="1283">
        <v>2.65</v>
      </c>
      <c r="N7119" s="1283">
        <v>2.87</v>
      </c>
      <c r="O7119" s="1283">
        <v>3.2</v>
      </c>
      <c r="P7119" s="1283"/>
      <c r="R7119" s="1067"/>
      <c r="Z7119" s="21"/>
      <c r="AH7119"/>
    </row>
    <row r="7120" spans="1:34" ht="11.25" customHeight="1">
      <c r="A7120"/>
      <c r="B7120" s="1281" t="s">
        <v>16</v>
      </c>
      <c r="C7120" s="1282">
        <v>3270</v>
      </c>
      <c r="D7120" s="1341" t="str">
        <f t="shared" si="125"/>
        <v>NV3270</v>
      </c>
      <c r="E7120" s="1514" t="s">
        <v>125</v>
      </c>
      <c r="F7120" s="1390">
        <v>227</v>
      </c>
      <c r="G7120" s="1283">
        <v>2.61</v>
      </c>
      <c r="H7120" s="1283">
        <v>2.95</v>
      </c>
      <c r="I7120" s="1283">
        <v>3.41</v>
      </c>
      <c r="J7120" s="1283">
        <v>4.2</v>
      </c>
      <c r="K7120" s="1283">
        <v>4.99</v>
      </c>
      <c r="L7120" s="1283">
        <v>2.5</v>
      </c>
      <c r="M7120" s="1283">
        <v>2.72</v>
      </c>
      <c r="N7120" s="1283">
        <v>2.95</v>
      </c>
      <c r="O7120" s="1283">
        <v>3.29</v>
      </c>
      <c r="P7120" s="1283"/>
      <c r="R7120" s="1067"/>
      <c r="Z7120" s="21"/>
      <c r="AH7120"/>
    </row>
    <row r="7121" spans="1:34" ht="11.25" customHeight="1">
      <c r="A7121"/>
      <c r="B7121" s="1281" t="s">
        <v>16</v>
      </c>
      <c r="C7121" s="1282">
        <v>3300</v>
      </c>
      <c r="D7121" s="1341" t="str">
        <f t="shared" si="125"/>
        <v>NV3300</v>
      </c>
      <c r="E7121" s="1514" t="s">
        <v>125</v>
      </c>
      <c r="F7121" s="1390">
        <v>352</v>
      </c>
      <c r="G7121" s="1283">
        <v>4.05</v>
      </c>
      <c r="H7121" s="1283">
        <v>4.58</v>
      </c>
      <c r="I7121" s="1283">
        <v>5.28</v>
      </c>
      <c r="J7121" s="1283">
        <v>6.51</v>
      </c>
      <c r="K7121" s="1283">
        <v>7.74</v>
      </c>
      <c r="L7121" s="1283">
        <v>3.87</v>
      </c>
      <c r="M7121" s="1283">
        <v>4.22</v>
      </c>
      <c r="N7121" s="1283">
        <v>4.58</v>
      </c>
      <c r="O7121" s="1283">
        <v>5.0999999999999996</v>
      </c>
      <c r="P7121" s="1283"/>
      <c r="R7121" s="1067"/>
      <c r="Z7121" s="21"/>
      <c r="AH7121"/>
    </row>
    <row r="7122" spans="1:34" ht="11.25" customHeight="1">
      <c r="A7122"/>
      <c r="B7122" s="1281" t="s">
        <v>16</v>
      </c>
      <c r="C7122" s="1282">
        <v>3303</v>
      </c>
      <c r="D7122" s="1341" t="str">
        <f t="shared" si="125"/>
        <v>NV3303</v>
      </c>
      <c r="E7122" s="1514" t="s">
        <v>125</v>
      </c>
      <c r="F7122" s="1390">
        <v>197</v>
      </c>
      <c r="G7122" s="1283">
        <v>2.27</v>
      </c>
      <c r="H7122" s="1283">
        <v>2.56</v>
      </c>
      <c r="I7122" s="1283">
        <v>2.96</v>
      </c>
      <c r="J7122" s="1283">
        <v>3.64</v>
      </c>
      <c r="K7122" s="1283">
        <v>4.33</v>
      </c>
      <c r="L7122" s="1283">
        <v>2.17</v>
      </c>
      <c r="M7122" s="1283">
        <v>2.36</v>
      </c>
      <c r="N7122" s="1283">
        <v>2.56</v>
      </c>
      <c r="O7122" s="1283">
        <v>2.86</v>
      </c>
      <c r="P7122" s="1283"/>
      <c r="R7122" s="1067"/>
      <c r="Z7122" s="21"/>
      <c r="AH7122"/>
    </row>
    <row r="7123" spans="1:34" ht="11.25" customHeight="1">
      <c r="A7123"/>
      <c r="B7123" s="1281" t="s">
        <v>16</v>
      </c>
      <c r="C7123" s="1282">
        <v>3307</v>
      </c>
      <c r="D7123" s="1341" t="str">
        <f t="shared" si="125"/>
        <v>NV3307</v>
      </c>
      <c r="E7123" s="1514" t="s">
        <v>123</v>
      </c>
      <c r="F7123" s="1390">
        <v>252</v>
      </c>
      <c r="G7123" s="1283">
        <v>2.9</v>
      </c>
      <c r="H7123" s="1283">
        <v>3.28</v>
      </c>
      <c r="I7123" s="1283">
        <v>3.78</v>
      </c>
      <c r="J7123" s="1283">
        <v>4.66</v>
      </c>
      <c r="K7123" s="1283">
        <v>5.54</v>
      </c>
      <c r="L7123" s="1283">
        <v>2.77</v>
      </c>
      <c r="M7123" s="1283">
        <v>3.02</v>
      </c>
      <c r="N7123" s="1283">
        <v>3.28</v>
      </c>
      <c r="O7123" s="1283">
        <v>3.65</v>
      </c>
      <c r="P7123" s="1283"/>
      <c r="R7123" s="1067"/>
      <c r="Z7123" s="21"/>
      <c r="AH7123"/>
    </row>
    <row r="7124" spans="1:34" ht="11.25" customHeight="1">
      <c r="A7124"/>
      <c r="B7124" s="1281" t="s">
        <v>16</v>
      </c>
      <c r="C7124" s="1282">
        <v>3315</v>
      </c>
      <c r="D7124" s="1341" t="str">
        <f t="shared" si="125"/>
        <v>NV3315</v>
      </c>
      <c r="E7124" s="1514" t="s">
        <v>123</v>
      </c>
      <c r="F7124" s="1390">
        <v>318</v>
      </c>
      <c r="G7124" s="1283">
        <v>3.66</v>
      </c>
      <c r="H7124" s="1283">
        <v>4.13</v>
      </c>
      <c r="I7124" s="1283">
        <v>4.7699999999999996</v>
      </c>
      <c r="J7124" s="1283">
        <v>5.88</v>
      </c>
      <c r="K7124" s="1283">
        <v>7</v>
      </c>
      <c r="L7124" s="1283">
        <v>3.5</v>
      </c>
      <c r="M7124" s="1283">
        <v>3.82</v>
      </c>
      <c r="N7124" s="1283">
        <v>4.13</v>
      </c>
      <c r="O7124" s="1283">
        <v>4.6100000000000003</v>
      </c>
      <c r="P7124" s="1283"/>
      <c r="R7124" s="1067"/>
      <c r="Z7124" s="21"/>
      <c r="AH7124"/>
    </row>
    <row r="7125" spans="1:34" ht="11.25" customHeight="1">
      <c r="A7125"/>
      <c r="B7125" s="1281" t="s">
        <v>16</v>
      </c>
      <c r="C7125" s="1282">
        <v>3334</v>
      </c>
      <c r="D7125" s="1341" t="str">
        <f t="shared" si="125"/>
        <v>NV3334</v>
      </c>
      <c r="E7125" s="1514" t="s">
        <v>124</v>
      </c>
      <c r="F7125" s="1390">
        <v>211</v>
      </c>
      <c r="G7125" s="1283">
        <v>2.4300000000000002</v>
      </c>
      <c r="H7125" s="1283">
        <v>2.74</v>
      </c>
      <c r="I7125" s="1283">
        <v>3.17</v>
      </c>
      <c r="J7125" s="1283">
        <v>3.9</v>
      </c>
      <c r="K7125" s="1283">
        <v>4.6399999999999997</v>
      </c>
      <c r="L7125" s="1283">
        <v>2.3199999999999998</v>
      </c>
      <c r="M7125" s="1283">
        <v>2.5299999999999998</v>
      </c>
      <c r="N7125" s="1283">
        <v>2.74</v>
      </c>
      <c r="O7125" s="1283">
        <v>3.06</v>
      </c>
      <c r="P7125" s="1283"/>
      <c r="R7125" s="1067"/>
      <c r="Z7125" s="21"/>
      <c r="AH7125"/>
    </row>
    <row r="7126" spans="1:34" ht="11.25" customHeight="1">
      <c r="A7126"/>
      <c r="B7126" s="1281" t="s">
        <v>16</v>
      </c>
      <c r="C7126" s="1282">
        <v>3336</v>
      </c>
      <c r="D7126" s="1341" t="str">
        <f t="shared" si="125"/>
        <v>NV3336</v>
      </c>
      <c r="E7126" s="1514" t="s">
        <v>123</v>
      </c>
      <c r="F7126" s="1390">
        <v>217</v>
      </c>
      <c r="G7126" s="1283">
        <v>2.5</v>
      </c>
      <c r="H7126" s="1283">
        <v>2.82</v>
      </c>
      <c r="I7126" s="1283">
        <v>3.26</v>
      </c>
      <c r="J7126" s="1283">
        <v>4.01</v>
      </c>
      <c r="K7126" s="1283">
        <v>4.7699999999999996</v>
      </c>
      <c r="L7126" s="1283">
        <v>2.39</v>
      </c>
      <c r="M7126" s="1283">
        <v>2.6</v>
      </c>
      <c r="N7126" s="1283">
        <v>2.82</v>
      </c>
      <c r="O7126" s="1283">
        <v>3.15</v>
      </c>
      <c r="P7126" s="1283"/>
      <c r="R7126" s="1067"/>
      <c r="Z7126" s="21"/>
      <c r="AH7126"/>
    </row>
    <row r="7127" spans="1:34" ht="11.25" customHeight="1">
      <c r="A7127"/>
      <c r="B7127" s="1281" t="s">
        <v>16</v>
      </c>
      <c r="C7127" s="1282">
        <v>3365</v>
      </c>
      <c r="D7127" s="1341" t="str">
        <f t="shared" si="125"/>
        <v>NV3365</v>
      </c>
      <c r="E7127" s="1514" t="s">
        <v>125</v>
      </c>
      <c r="F7127" s="1390">
        <v>265</v>
      </c>
      <c r="G7127" s="1283">
        <v>3.05</v>
      </c>
      <c r="H7127" s="1283">
        <v>3.45</v>
      </c>
      <c r="I7127" s="1283">
        <v>3.98</v>
      </c>
      <c r="J7127" s="1283">
        <v>4.9000000000000004</v>
      </c>
      <c r="K7127" s="1283">
        <v>5.83</v>
      </c>
      <c r="L7127" s="1283">
        <v>2.92</v>
      </c>
      <c r="M7127" s="1283">
        <v>3.18</v>
      </c>
      <c r="N7127" s="1283">
        <v>3.45</v>
      </c>
      <c r="O7127" s="1283">
        <v>3.84</v>
      </c>
      <c r="P7127" s="1283"/>
      <c r="R7127" s="1067"/>
      <c r="Z7127" s="21"/>
      <c r="AH7127"/>
    </row>
    <row r="7128" spans="1:34" ht="11.25" customHeight="1">
      <c r="A7128"/>
      <c r="B7128" s="1281" t="s">
        <v>16</v>
      </c>
      <c r="C7128" s="1282">
        <v>3372</v>
      </c>
      <c r="D7128" s="1341" t="str">
        <f t="shared" si="125"/>
        <v>NV3372</v>
      </c>
      <c r="E7128" s="1514" t="s">
        <v>121</v>
      </c>
      <c r="F7128" s="1390">
        <v>249</v>
      </c>
      <c r="G7128" s="1283">
        <v>2.86</v>
      </c>
      <c r="H7128" s="1283">
        <v>3.24</v>
      </c>
      <c r="I7128" s="1283">
        <v>3.74</v>
      </c>
      <c r="J7128" s="1283">
        <v>4.6100000000000003</v>
      </c>
      <c r="K7128" s="1283">
        <v>5.48</v>
      </c>
      <c r="L7128" s="1283">
        <v>2.74</v>
      </c>
      <c r="M7128" s="1283">
        <v>2.99</v>
      </c>
      <c r="N7128" s="1283">
        <v>3.24</v>
      </c>
      <c r="O7128" s="1283">
        <v>3.61</v>
      </c>
      <c r="P7128" s="1283"/>
      <c r="R7128" s="1067"/>
      <c r="Z7128" s="21"/>
      <c r="AH7128"/>
    </row>
    <row r="7129" spans="1:34" ht="11.25" customHeight="1">
      <c r="A7129"/>
      <c r="B7129" s="1281" t="s">
        <v>16</v>
      </c>
      <c r="C7129" s="1282">
        <v>3373</v>
      </c>
      <c r="D7129" s="1341" t="str">
        <f t="shared" si="125"/>
        <v>NV3373</v>
      </c>
      <c r="E7129" s="1514" t="s">
        <v>123</v>
      </c>
      <c r="F7129" s="1390">
        <v>327</v>
      </c>
      <c r="G7129" s="1283">
        <v>3.76</v>
      </c>
      <c r="H7129" s="1283">
        <v>4.25</v>
      </c>
      <c r="I7129" s="1283">
        <v>4.91</v>
      </c>
      <c r="J7129" s="1283">
        <v>6.05</v>
      </c>
      <c r="K7129" s="1283">
        <v>7.19</v>
      </c>
      <c r="L7129" s="1283">
        <v>3.6</v>
      </c>
      <c r="M7129" s="1283">
        <v>3.92</v>
      </c>
      <c r="N7129" s="1283">
        <v>4.25</v>
      </c>
      <c r="O7129" s="1283">
        <v>4.74</v>
      </c>
      <c r="P7129" s="1283"/>
      <c r="R7129" s="1067"/>
      <c r="Z7129" s="21"/>
      <c r="AH7129"/>
    </row>
    <row r="7130" spans="1:34" ht="11.25" customHeight="1">
      <c r="A7130"/>
      <c r="B7130" s="1281" t="s">
        <v>16</v>
      </c>
      <c r="C7130" s="1282">
        <v>3383</v>
      </c>
      <c r="D7130" s="1341" t="str">
        <f t="shared" si="125"/>
        <v>NV3383</v>
      </c>
      <c r="E7130" s="1514" t="s">
        <v>121</v>
      </c>
      <c r="F7130" s="1390">
        <v>156</v>
      </c>
      <c r="G7130" s="1283">
        <v>1.79</v>
      </c>
      <c r="H7130" s="1283">
        <v>2.0299999999999998</v>
      </c>
      <c r="I7130" s="1283">
        <v>2.34</v>
      </c>
      <c r="J7130" s="1283">
        <v>2.89</v>
      </c>
      <c r="K7130" s="1283">
        <v>3.43</v>
      </c>
      <c r="L7130" s="1283">
        <v>1.72</v>
      </c>
      <c r="M7130" s="1283">
        <v>1.87</v>
      </c>
      <c r="N7130" s="1283">
        <v>2.0299999999999998</v>
      </c>
      <c r="O7130" s="1283">
        <v>2.2599999999999998</v>
      </c>
      <c r="P7130" s="1283"/>
      <c r="R7130" s="1067"/>
      <c r="Z7130" s="21"/>
      <c r="AH7130"/>
    </row>
    <row r="7131" spans="1:34" ht="11.25" customHeight="1">
      <c r="A7131"/>
      <c r="B7131" s="1281" t="s">
        <v>16</v>
      </c>
      <c r="C7131" s="1282">
        <v>3385</v>
      </c>
      <c r="D7131" s="1341" t="str">
        <f t="shared" si="125"/>
        <v>NV3385</v>
      </c>
      <c r="E7131" s="1514" t="s">
        <v>121</v>
      </c>
      <c r="F7131" s="1390">
        <v>76</v>
      </c>
      <c r="G7131" s="1283">
        <v>0.87</v>
      </c>
      <c r="H7131" s="1283">
        <v>0.99</v>
      </c>
      <c r="I7131" s="1283">
        <v>1.1399999999999999</v>
      </c>
      <c r="J7131" s="1283">
        <v>1.41</v>
      </c>
      <c r="K7131" s="1283">
        <v>1.67</v>
      </c>
      <c r="L7131" s="1283">
        <v>0.84</v>
      </c>
      <c r="M7131" s="1283">
        <v>0.91</v>
      </c>
      <c r="N7131" s="1283">
        <v>0.99</v>
      </c>
      <c r="O7131" s="1283">
        <v>1.1000000000000001</v>
      </c>
      <c r="P7131" s="1283"/>
      <c r="R7131" s="1067"/>
      <c r="Z7131" s="21"/>
      <c r="AH7131"/>
    </row>
    <row r="7132" spans="1:34" ht="11.25" customHeight="1">
      <c r="A7132"/>
      <c r="B7132" s="1281" t="s">
        <v>16</v>
      </c>
      <c r="C7132" s="1282">
        <v>3400</v>
      </c>
      <c r="D7132" s="1341" t="str">
        <f t="shared" si="125"/>
        <v>NV3400</v>
      </c>
      <c r="E7132" s="1514" t="s">
        <v>125</v>
      </c>
      <c r="F7132" s="1390">
        <v>322</v>
      </c>
      <c r="G7132" s="1283">
        <v>3.7</v>
      </c>
      <c r="H7132" s="1283">
        <v>4.1900000000000004</v>
      </c>
      <c r="I7132" s="1283">
        <v>4.83</v>
      </c>
      <c r="J7132" s="1283">
        <v>5.96</v>
      </c>
      <c r="K7132" s="1283">
        <v>7.08</v>
      </c>
      <c r="L7132" s="1283">
        <v>3.54</v>
      </c>
      <c r="M7132" s="1283">
        <v>3.86</v>
      </c>
      <c r="N7132" s="1283">
        <v>4.1900000000000004</v>
      </c>
      <c r="O7132" s="1283">
        <v>4.67</v>
      </c>
      <c r="P7132" s="1283"/>
      <c r="R7132" s="1067"/>
      <c r="Z7132" s="21"/>
      <c r="AH7132"/>
    </row>
    <row r="7133" spans="1:34" ht="11.25" customHeight="1">
      <c r="A7133"/>
      <c r="B7133" s="1281" t="s">
        <v>16</v>
      </c>
      <c r="C7133" s="1282">
        <v>3507</v>
      </c>
      <c r="D7133" s="1341" t="str">
        <f t="shared" si="125"/>
        <v>NV3507</v>
      </c>
      <c r="E7133" s="1514" t="s">
        <v>125</v>
      </c>
      <c r="F7133" s="1390">
        <v>226</v>
      </c>
      <c r="G7133" s="1283">
        <v>2.6</v>
      </c>
      <c r="H7133" s="1283">
        <v>2.94</v>
      </c>
      <c r="I7133" s="1283">
        <v>3.39</v>
      </c>
      <c r="J7133" s="1283">
        <v>4.18</v>
      </c>
      <c r="K7133" s="1283">
        <v>4.97</v>
      </c>
      <c r="L7133" s="1283">
        <v>2.4900000000000002</v>
      </c>
      <c r="M7133" s="1283">
        <v>2.71</v>
      </c>
      <c r="N7133" s="1283">
        <v>2.94</v>
      </c>
      <c r="O7133" s="1283">
        <v>3.28</v>
      </c>
      <c r="P7133" s="1283"/>
      <c r="R7133" s="1067"/>
      <c r="Z7133" s="21"/>
      <c r="AH7133"/>
    </row>
    <row r="7134" spans="1:34" ht="11.25" customHeight="1">
      <c r="A7134"/>
      <c r="B7134" s="1281" t="s">
        <v>16</v>
      </c>
      <c r="C7134" s="1282">
        <v>3515</v>
      </c>
      <c r="D7134" s="1341" t="str">
        <f t="shared" si="125"/>
        <v>NV3515</v>
      </c>
      <c r="E7134" s="1514" t="s">
        <v>125</v>
      </c>
      <c r="F7134" s="1390">
        <v>197</v>
      </c>
      <c r="G7134" s="1283">
        <v>2.27</v>
      </c>
      <c r="H7134" s="1283">
        <v>2.56</v>
      </c>
      <c r="I7134" s="1283">
        <v>2.96</v>
      </c>
      <c r="J7134" s="1283">
        <v>3.64</v>
      </c>
      <c r="K7134" s="1283">
        <v>4.33</v>
      </c>
      <c r="L7134" s="1283">
        <v>2.17</v>
      </c>
      <c r="M7134" s="1283">
        <v>2.36</v>
      </c>
      <c r="N7134" s="1283">
        <v>2.56</v>
      </c>
      <c r="O7134" s="1283">
        <v>2.86</v>
      </c>
      <c r="P7134" s="1283"/>
      <c r="R7134" s="1067"/>
      <c r="Z7134" s="21"/>
      <c r="AH7134"/>
    </row>
    <row r="7135" spans="1:34" ht="11.25" customHeight="1">
      <c r="A7135"/>
      <c r="B7135" s="1281" t="s">
        <v>16</v>
      </c>
      <c r="C7135" s="1282">
        <v>3548</v>
      </c>
      <c r="D7135" s="1341" t="str">
        <f t="shared" si="125"/>
        <v>NV3548</v>
      </c>
      <c r="E7135" s="1514" t="s">
        <v>125</v>
      </c>
      <c r="F7135" s="1390">
        <v>86</v>
      </c>
      <c r="G7135" s="1283">
        <v>0.99</v>
      </c>
      <c r="H7135" s="1283">
        <v>1.1200000000000001</v>
      </c>
      <c r="I7135" s="1283">
        <v>1.29</v>
      </c>
      <c r="J7135" s="1283">
        <v>1.59</v>
      </c>
      <c r="K7135" s="1283">
        <v>1.89</v>
      </c>
      <c r="L7135" s="1283">
        <v>0.95</v>
      </c>
      <c r="M7135" s="1283">
        <v>1.03</v>
      </c>
      <c r="N7135" s="1283">
        <v>1.1200000000000001</v>
      </c>
      <c r="O7135" s="1283">
        <v>1.25</v>
      </c>
      <c r="P7135" s="1283"/>
      <c r="R7135" s="1067"/>
      <c r="Z7135" s="21"/>
      <c r="AH7135"/>
    </row>
    <row r="7136" spans="1:34" ht="11.25" customHeight="1">
      <c r="A7136"/>
      <c r="B7136" s="1281" t="s">
        <v>16</v>
      </c>
      <c r="C7136" s="1282">
        <v>3559</v>
      </c>
      <c r="D7136" s="1341" t="str">
        <f t="shared" si="125"/>
        <v>NV3559</v>
      </c>
      <c r="E7136" s="1514" t="s">
        <v>125</v>
      </c>
      <c r="F7136" s="1390">
        <v>222</v>
      </c>
      <c r="G7136" s="1283">
        <v>2.5499999999999998</v>
      </c>
      <c r="H7136" s="1283">
        <v>2.89</v>
      </c>
      <c r="I7136" s="1283">
        <v>3.33</v>
      </c>
      <c r="J7136" s="1283">
        <v>4.1100000000000003</v>
      </c>
      <c r="K7136" s="1283">
        <v>4.88</v>
      </c>
      <c r="L7136" s="1283">
        <v>2.44</v>
      </c>
      <c r="M7136" s="1283">
        <v>2.66</v>
      </c>
      <c r="N7136" s="1283">
        <v>2.89</v>
      </c>
      <c r="O7136" s="1283">
        <v>3.22</v>
      </c>
      <c r="P7136" s="1283"/>
      <c r="R7136" s="1067"/>
      <c r="Z7136" s="21"/>
      <c r="AH7136"/>
    </row>
    <row r="7137" spans="1:34" ht="11.25" customHeight="1">
      <c r="A7137"/>
      <c r="B7137" s="1281" t="s">
        <v>16</v>
      </c>
      <c r="C7137" s="1282">
        <v>3574</v>
      </c>
      <c r="D7137" s="1341" t="str">
        <f t="shared" si="125"/>
        <v>NV3574</v>
      </c>
      <c r="E7137" s="1514" t="s">
        <v>125</v>
      </c>
      <c r="F7137" s="1390">
        <v>106</v>
      </c>
      <c r="G7137" s="1283">
        <v>1.22</v>
      </c>
      <c r="H7137" s="1283">
        <v>1.38</v>
      </c>
      <c r="I7137" s="1283">
        <v>1.59</v>
      </c>
      <c r="J7137" s="1283">
        <v>1.96</v>
      </c>
      <c r="K7137" s="1283">
        <v>2.33</v>
      </c>
      <c r="L7137" s="1283">
        <v>1.17</v>
      </c>
      <c r="M7137" s="1283">
        <v>1.27</v>
      </c>
      <c r="N7137" s="1283">
        <v>1.38</v>
      </c>
      <c r="O7137" s="1283">
        <v>1.54</v>
      </c>
      <c r="P7137" s="1283"/>
      <c r="R7137" s="1067"/>
      <c r="Z7137" s="21"/>
      <c r="AH7137"/>
    </row>
    <row r="7138" spans="1:34" ht="11.25" customHeight="1">
      <c r="A7138"/>
      <c r="B7138" s="1281" t="s">
        <v>16</v>
      </c>
      <c r="C7138" s="1282">
        <v>3581</v>
      </c>
      <c r="D7138" s="1341" t="str">
        <f t="shared" si="125"/>
        <v>NV3581</v>
      </c>
      <c r="E7138" s="1514" t="s">
        <v>125</v>
      </c>
      <c r="F7138" s="1390">
        <v>90</v>
      </c>
      <c r="G7138" s="1283">
        <v>1.04</v>
      </c>
      <c r="H7138" s="1283">
        <v>1.17</v>
      </c>
      <c r="I7138" s="1283">
        <v>1.35</v>
      </c>
      <c r="J7138" s="1283">
        <v>1.67</v>
      </c>
      <c r="K7138" s="1283">
        <v>1.98</v>
      </c>
      <c r="L7138" s="1283">
        <v>0.99</v>
      </c>
      <c r="M7138" s="1283">
        <v>1.08</v>
      </c>
      <c r="N7138" s="1283">
        <v>1.17</v>
      </c>
      <c r="O7138" s="1283">
        <v>1.31</v>
      </c>
      <c r="P7138" s="1283"/>
      <c r="R7138" s="1067"/>
      <c r="Z7138" s="21"/>
      <c r="AH7138"/>
    </row>
    <row r="7139" spans="1:34" ht="11.25" customHeight="1">
      <c r="A7139"/>
      <c r="B7139" s="1281" t="s">
        <v>16</v>
      </c>
      <c r="C7139" s="1282">
        <v>3612</v>
      </c>
      <c r="D7139" s="1341" t="str">
        <f t="shared" si="125"/>
        <v>NV3612</v>
      </c>
      <c r="E7139" s="1514" t="s">
        <v>125</v>
      </c>
      <c r="F7139" s="1390">
        <v>154</v>
      </c>
      <c r="G7139" s="1283">
        <v>1.77</v>
      </c>
      <c r="H7139" s="1283">
        <v>2</v>
      </c>
      <c r="I7139" s="1283">
        <v>2.31</v>
      </c>
      <c r="J7139" s="1283">
        <v>2.85</v>
      </c>
      <c r="K7139" s="1283">
        <v>3.39</v>
      </c>
      <c r="L7139" s="1283">
        <v>1.69</v>
      </c>
      <c r="M7139" s="1283">
        <v>1.85</v>
      </c>
      <c r="N7139" s="1283">
        <v>2</v>
      </c>
      <c r="O7139" s="1283">
        <v>2.23</v>
      </c>
      <c r="P7139" s="1283"/>
      <c r="R7139" s="1067"/>
      <c r="Z7139" s="21"/>
      <c r="AH7139"/>
    </row>
    <row r="7140" spans="1:34" ht="11.25" customHeight="1">
      <c r="A7140"/>
      <c r="B7140" s="1281" t="s">
        <v>16</v>
      </c>
      <c r="C7140" s="1282">
        <v>3620</v>
      </c>
      <c r="D7140" s="1341" t="str">
        <f t="shared" si="125"/>
        <v>NV3620</v>
      </c>
      <c r="E7140" s="1514" t="s">
        <v>122</v>
      </c>
      <c r="F7140" s="1390">
        <v>350</v>
      </c>
      <c r="G7140" s="1283">
        <v>4.03</v>
      </c>
      <c r="H7140" s="1283">
        <v>4.55</v>
      </c>
      <c r="I7140" s="1283">
        <v>5.25</v>
      </c>
      <c r="J7140" s="1283">
        <v>6.48</v>
      </c>
      <c r="K7140" s="1283">
        <v>7.7</v>
      </c>
      <c r="L7140" s="1283">
        <v>3.85</v>
      </c>
      <c r="M7140" s="1283">
        <v>4.2</v>
      </c>
      <c r="N7140" s="1283">
        <v>4.55</v>
      </c>
      <c r="O7140" s="1283">
        <v>5.08</v>
      </c>
      <c r="P7140" s="1283"/>
      <c r="R7140" s="1067"/>
      <c r="Z7140" s="21"/>
      <c r="AH7140"/>
    </row>
    <row r="7141" spans="1:34" ht="11.25" customHeight="1">
      <c r="A7141"/>
      <c r="B7141" s="1281" t="s">
        <v>16</v>
      </c>
      <c r="C7141" s="1282">
        <v>3629</v>
      </c>
      <c r="D7141" s="1341" t="str">
        <f t="shared" si="125"/>
        <v>NV3629</v>
      </c>
      <c r="E7141" s="1514" t="s">
        <v>125</v>
      </c>
      <c r="F7141" s="1390">
        <v>122</v>
      </c>
      <c r="G7141" s="1283">
        <v>1.4</v>
      </c>
      <c r="H7141" s="1283">
        <v>1.59</v>
      </c>
      <c r="I7141" s="1283">
        <v>1.83</v>
      </c>
      <c r="J7141" s="1283">
        <v>2.2599999999999998</v>
      </c>
      <c r="K7141" s="1283">
        <v>2.68</v>
      </c>
      <c r="L7141" s="1283">
        <v>1.34</v>
      </c>
      <c r="M7141" s="1283">
        <v>1.46</v>
      </c>
      <c r="N7141" s="1283">
        <v>1.59</v>
      </c>
      <c r="O7141" s="1283">
        <v>1.77</v>
      </c>
      <c r="P7141" s="1283"/>
      <c r="R7141" s="1067"/>
      <c r="Z7141" s="21"/>
      <c r="AH7141"/>
    </row>
    <row r="7142" spans="1:34" ht="11.25" customHeight="1">
      <c r="A7142"/>
      <c r="B7142" s="1281" t="s">
        <v>16</v>
      </c>
      <c r="C7142" s="1282">
        <v>3632</v>
      </c>
      <c r="D7142" s="1341" t="str">
        <f t="shared" si="125"/>
        <v>NV3632</v>
      </c>
      <c r="E7142" s="1514" t="s">
        <v>121</v>
      </c>
      <c r="F7142" s="1390">
        <v>206</v>
      </c>
      <c r="G7142" s="1283">
        <v>2.37</v>
      </c>
      <c r="H7142" s="1283">
        <v>2.68</v>
      </c>
      <c r="I7142" s="1283">
        <v>3.09</v>
      </c>
      <c r="J7142" s="1283">
        <v>3.81</v>
      </c>
      <c r="K7142" s="1283">
        <v>4.53</v>
      </c>
      <c r="L7142" s="1283">
        <v>2.27</v>
      </c>
      <c r="M7142" s="1283">
        <v>2.4700000000000002</v>
      </c>
      <c r="N7142" s="1283">
        <v>2.68</v>
      </c>
      <c r="O7142" s="1283">
        <v>2.99</v>
      </c>
      <c r="P7142" s="1283"/>
      <c r="R7142" s="1067"/>
      <c r="Z7142" s="21"/>
      <c r="AH7142"/>
    </row>
    <row r="7143" spans="1:34" ht="11.25" customHeight="1">
      <c r="A7143"/>
      <c r="B7143" s="1281" t="s">
        <v>16</v>
      </c>
      <c r="C7143" s="1282">
        <v>3634</v>
      </c>
      <c r="D7143" s="1341" t="str">
        <f t="shared" si="125"/>
        <v>NV3634</v>
      </c>
      <c r="E7143" s="1514" t="s">
        <v>125</v>
      </c>
      <c r="F7143" s="1390">
        <v>140</v>
      </c>
      <c r="G7143" s="1283">
        <v>1.61</v>
      </c>
      <c r="H7143" s="1283">
        <v>1.82</v>
      </c>
      <c r="I7143" s="1283">
        <v>2.1</v>
      </c>
      <c r="J7143" s="1283">
        <v>2.59</v>
      </c>
      <c r="K7143" s="1283">
        <v>3.08</v>
      </c>
      <c r="L7143" s="1283">
        <v>1.54</v>
      </c>
      <c r="M7143" s="1283">
        <v>1.68</v>
      </c>
      <c r="N7143" s="1283">
        <v>1.82</v>
      </c>
      <c r="O7143" s="1283">
        <v>2.0299999999999998</v>
      </c>
      <c r="P7143" s="1283"/>
      <c r="R7143" s="1067"/>
      <c r="Z7143" s="21"/>
      <c r="AH7143"/>
    </row>
    <row r="7144" spans="1:34" ht="11.25" customHeight="1">
      <c r="A7144"/>
      <c r="B7144" s="1281" t="s">
        <v>16</v>
      </c>
      <c r="C7144" s="1282">
        <v>3635</v>
      </c>
      <c r="D7144" s="1341" t="str">
        <f t="shared" si="125"/>
        <v>NV3635</v>
      </c>
      <c r="E7144" s="1514" t="s">
        <v>125</v>
      </c>
      <c r="F7144" s="1390">
        <v>193</v>
      </c>
      <c r="G7144" s="1283">
        <v>2.2200000000000002</v>
      </c>
      <c r="H7144" s="1283">
        <v>2.5099999999999998</v>
      </c>
      <c r="I7144" s="1283">
        <v>2.9</v>
      </c>
      <c r="J7144" s="1283">
        <v>3.57</v>
      </c>
      <c r="K7144" s="1283">
        <v>4.25</v>
      </c>
      <c r="L7144" s="1283">
        <v>2.12</v>
      </c>
      <c r="M7144" s="1283">
        <v>2.3199999999999998</v>
      </c>
      <c r="N7144" s="1283">
        <v>2.5099999999999998</v>
      </c>
      <c r="O7144" s="1283">
        <v>2.8</v>
      </c>
      <c r="P7144" s="1283"/>
      <c r="R7144" s="1067"/>
      <c r="Z7144" s="21"/>
      <c r="AH7144"/>
    </row>
    <row r="7145" spans="1:34" ht="11.25" customHeight="1">
      <c r="A7145"/>
      <c r="B7145" s="1281" t="s">
        <v>16</v>
      </c>
      <c r="C7145" s="1282">
        <v>3638</v>
      </c>
      <c r="D7145" s="1341" t="str">
        <f t="shared" si="125"/>
        <v>NV3638</v>
      </c>
      <c r="E7145" s="1514" t="s">
        <v>125</v>
      </c>
      <c r="F7145" s="1390">
        <v>170</v>
      </c>
      <c r="G7145" s="1283">
        <v>1.96</v>
      </c>
      <c r="H7145" s="1283">
        <v>2.21</v>
      </c>
      <c r="I7145" s="1283">
        <v>2.5499999999999998</v>
      </c>
      <c r="J7145" s="1283">
        <v>3.15</v>
      </c>
      <c r="K7145" s="1283">
        <v>3.74</v>
      </c>
      <c r="L7145" s="1283">
        <v>1.87</v>
      </c>
      <c r="M7145" s="1283">
        <v>2.04</v>
      </c>
      <c r="N7145" s="1283">
        <v>2.21</v>
      </c>
      <c r="O7145" s="1283">
        <v>2.4700000000000002</v>
      </c>
      <c r="P7145" s="1283"/>
      <c r="R7145" s="1067"/>
      <c r="Z7145" s="21"/>
      <c r="AH7145"/>
    </row>
    <row r="7146" spans="1:34" ht="11.25" customHeight="1">
      <c r="A7146"/>
      <c r="B7146" s="1281" t="s">
        <v>16</v>
      </c>
      <c r="C7146" s="1282">
        <v>3642</v>
      </c>
      <c r="D7146" s="1341" t="str">
        <f t="shared" si="125"/>
        <v>NV3642</v>
      </c>
      <c r="E7146" s="1514" t="s">
        <v>123</v>
      </c>
      <c r="F7146" s="1390">
        <v>113</v>
      </c>
      <c r="G7146" s="1283">
        <v>1.3</v>
      </c>
      <c r="H7146" s="1283">
        <v>1.47</v>
      </c>
      <c r="I7146" s="1283">
        <v>1.7</v>
      </c>
      <c r="J7146" s="1283">
        <v>2.09</v>
      </c>
      <c r="K7146" s="1283">
        <v>2.4900000000000002</v>
      </c>
      <c r="L7146" s="1283">
        <v>1.24</v>
      </c>
      <c r="M7146" s="1283">
        <v>1.36</v>
      </c>
      <c r="N7146" s="1283">
        <v>1.47</v>
      </c>
      <c r="O7146" s="1283">
        <v>1.64</v>
      </c>
      <c r="P7146" s="1283"/>
      <c r="R7146" s="1067"/>
      <c r="Z7146" s="21"/>
      <c r="AH7146"/>
    </row>
    <row r="7147" spans="1:34" ht="11.25" customHeight="1">
      <c r="A7147"/>
      <c r="B7147" s="1281" t="s">
        <v>16</v>
      </c>
      <c r="C7147" s="1282">
        <v>3643</v>
      </c>
      <c r="D7147" s="1341" t="str">
        <f t="shared" si="125"/>
        <v>NV3643</v>
      </c>
      <c r="E7147" s="1514" t="s">
        <v>125</v>
      </c>
      <c r="F7147" s="1390">
        <v>150</v>
      </c>
      <c r="G7147" s="1283">
        <v>1.73</v>
      </c>
      <c r="H7147" s="1283">
        <v>1.95</v>
      </c>
      <c r="I7147" s="1283">
        <v>2.25</v>
      </c>
      <c r="J7147" s="1283">
        <v>2.78</v>
      </c>
      <c r="K7147" s="1283">
        <v>3.3</v>
      </c>
      <c r="L7147" s="1283">
        <v>1.65</v>
      </c>
      <c r="M7147" s="1283">
        <v>1.8</v>
      </c>
      <c r="N7147" s="1283">
        <v>1.95</v>
      </c>
      <c r="O7147" s="1283">
        <v>2.1800000000000002</v>
      </c>
      <c r="P7147" s="1283"/>
      <c r="R7147" s="1067"/>
      <c r="Z7147" s="21"/>
      <c r="AH7147"/>
    </row>
    <row r="7148" spans="1:34" ht="11.25" customHeight="1">
      <c r="A7148"/>
      <c r="B7148" s="1281" t="s">
        <v>16</v>
      </c>
      <c r="C7148" s="1282">
        <v>3647</v>
      </c>
      <c r="D7148" s="1341" t="str">
        <f t="shared" si="125"/>
        <v>NV3647</v>
      </c>
      <c r="E7148" s="1514" t="s">
        <v>123</v>
      </c>
      <c r="F7148" s="1390">
        <v>208</v>
      </c>
      <c r="G7148" s="1283">
        <v>2.39</v>
      </c>
      <c r="H7148" s="1283">
        <v>2.7</v>
      </c>
      <c r="I7148" s="1283">
        <v>3.12</v>
      </c>
      <c r="J7148" s="1283">
        <v>3.85</v>
      </c>
      <c r="K7148" s="1283">
        <v>4.58</v>
      </c>
      <c r="L7148" s="1283">
        <v>2.29</v>
      </c>
      <c r="M7148" s="1283">
        <v>2.5</v>
      </c>
      <c r="N7148" s="1283">
        <v>2.7</v>
      </c>
      <c r="O7148" s="1283">
        <v>3.02</v>
      </c>
      <c r="P7148" s="1283"/>
      <c r="R7148" s="1067"/>
      <c r="Z7148" s="21"/>
      <c r="AH7148"/>
    </row>
    <row r="7149" spans="1:34" ht="11.25" customHeight="1">
      <c r="A7149"/>
      <c r="B7149" s="1281" t="s">
        <v>16</v>
      </c>
      <c r="C7149" s="1282">
        <v>3648</v>
      </c>
      <c r="D7149" s="1341" t="str">
        <f t="shared" si="125"/>
        <v>NV3648</v>
      </c>
      <c r="E7149" s="1514" t="s">
        <v>125</v>
      </c>
      <c r="F7149" s="1390">
        <v>153</v>
      </c>
      <c r="G7149" s="1283">
        <v>1.76</v>
      </c>
      <c r="H7149" s="1283">
        <v>1.99</v>
      </c>
      <c r="I7149" s="1283">
        <v>2.2999999999999998</v>
      </c>
      <c r="J7149" s="1283">
        <v>2.83</v>
      </c>
      <c r="K7149" s="1283">
        <v>3.37</v>
      </c>
      <c r="L7149" s="1283">
        <v>1.68</v>
      </c>
      <c r="M7149" s="1283">
        <v>1.84</v>
      </c>
      <c r="N7149" s="1283">
        <v>1.99</v>
      </c>
      <c r="O7149" s="1283">
        <v>2.2200000000000002</v>
      </c>
      <c r="P7149" s="1283"/>
      <c r="R7149" s="1067"/>
      <c r="Z7149" s="21"/>
      <c r="AH7149"/>
    </row>
    <row r="7150" spans="1:34" ht="11.25" customHeight="1">
      <c r="A7150"/>
      <c r="B7150" s="1281" t="s">
        <v>16</v>
      </c>
      <c r="C7150" s="1282">
        <v>3681</v>
      </c>
      <c r="D7150" s="1341" t="str">
        <f t="shared" si="125"/>
        <v>NV3681</v>
      </c>
      <c r="E7150" s="1514" t="s">
        <v>121</v>
      </c>
      <c r="F7150" s="1390">
        <v>66</v>
      </c>
      <c r="G7150" s="1283">
        <v>0.76</v>
      </c>
      <c r="H7150" s="1283">
        <v>0.86</v>
      </c>
      <c r="I7150" s="1283">
        <v>0.99</v>
      </c>
      <c r="J7150" s="1283">
        <v>1.22</v>
      </c>
      <c r="K7150" s="1283">
        <v>1.45</v>
      </c>
      <c r="L7150" s="1283">
        <v>0.73</v>
      </c>
      <c r="M7150" s="1283">
        <v>0.79</v>
      </c>
      <c r="N7150" s="1283">
        <v>0.86</v>
      </c>
      <c r="O7150" s="1283">
        <v>0.96</v>
      </c>
      <c r="P7150" s="1283"/>
      <c r="R7150" s="1067"/>
      <c r="Z7150" s="21"/>
      <c r="AH7150"/>
    </row>
    <row r="7151" spans="1:34" ht="11.25" customHeight="1">
      <c r="A7151"/>
      <c r="B7151" s="1281" t="s">
        <v>16</v>
      </c>
      <c r="C7151" s="1282">
        <v>3685</v>
      </c>
      <c r="D7151" s="1341" t="str">
        <f t="shared" si="125"/>
        <v>NV3685</v>
      </c>
      <c r="E7151" s="1514" t="s">
        <v>121</v>
      </c>
      <c r="F7151" s="1390">
        <v>80</v>
      </c>
      <c r="G7151" s="1283">
        <v>0.92</v>
      </c>
      <c r="H7151" s="1283">
        <v>1.04</v>
      </c>
      <c r="I7151" s="1283">
        <v>1.2</v>
      </c>
      <c r="J7151" s="1283">
        <v>1.48</v>
      </c>
      <c r="K7151" s="1283">
        <v>1.76</v>
      </c>
      <c r="L7151" s="1283">
        <v>0.88</v>
      </c>
      <c r="M7151" s="1283">
        <v>0.96</v>
      </c>
      <c r="N7151" s="1283">
        <v>1.04</v>
      </c>
      <c r="O7151" s="1283">
        <v>1.1599999999999999</v>
      </c>
      <c r="P7151" s="1283"/>
      <c r="R7151" s="1067"/>
      <c r="Z7151" s="21"/>
      <c r="AH7151"/>
    </row>
    <row r="7152" spans="1:34" ht="11.25" customHeight="1">
      <c r="A7152"/>
      <c r="B7152" s="1281" t="s">
        <v>16</v>
      </c>
      <c r="C7152" s="1282">
        <v>3719</v>
      </c>
      <c r="D7152" s="1341" t="str">
        <f t="shared" si="125"/>
        <v>NV3719</v>
      </c>
      <c r="E7152" s="1514" t="s">
        <v>122</v>
      </c>
      <c r="F7152" s="1390">
        <v>80</v>
      </c>
      <c r="G7152" s="1283">
        <v>0.92</v>
      </c>
      <c r="H7152" s="1283">
        <v>1.04</v>
      </c>
      <c r="I7152" s="1283">
        <v>1.2</v>
      </c>
      <c r="J7152" s="1283">
        <v>1.48</v>
      </c>
      <c r="K7152" s="1283">
        <v>1.76</v>
      </c>
      <c r="L7152" s="1283">
        <v>0.88</v>
      </c>
      <c r="M7152" s="1283">
        <v>0.96</v>
      </c>
      <c r="N7152" s="1283">
        <v>1.04</v>
      </c>
      <c r="O7152" s="1283">
        <v>1.1599999999999999</v>
      </c>
      <c r="P7152" s="1283"/>
      <c r="R7152" s="1067"/>
      <c r="Z7152" s="21"/>
      <c r="AH7152"/>
    </row>
    <row r="7153" spans="1:34" ht="11.25" customHeight="1">
      <c r="A7153"/>
      <c r="B7153" s="1281" t="s">
        <v>16</v>
      </c>
      <c r="C7153" s="1282">
        <v>3724</v>
      </c>
      <c r="D7153" s="1341" t="str">
        <f t="shared" si="125"/>
        <v>NV3724</v>
      </c>
      <c r="E7153" s="1514" t="s">
        <v>125</v>
      </c>
      <c r="F7153" s="1390">
        <v>271</v>
      </c>
      <c r="G7153" s="1283">
        <v>3.12</v>
      </c>
      <c r="H7153" s="1283">
        <v>3.52</v>
      </c>
      <c r="I7153" s="1283">
        <v>4.07</v>
      </c>
      <c r="J7153" s="1283">
        <v>5.01</v>
      </c>
      <c r="K7153" s="1283">
        <v>5.96</v>
      </c>
      <c r="L7153" s="1283">
        <v>2.98</v>
      </c>
      <c r="M7153" s="1283">
        <v>3.25</v>
      </c>
      <c r="N7153" s="1283">
        <v>3.52</v>
      </c>
      <c r="O7153" s="1283">
        <v>3.93</v>
      </c>
      <c r="P7153" s="1283"/>
      <c r="R7153" s="1067"/>
      <c r="Z7153" s="21"/>
      <c r="AH7153"/>
    </row>
    <row r="7154" spans="1:34" ht="11.25" customHeight="1">
      <c r="A7154"/>
      <c r="B7154" s="1281" t="s">
        <v>16</v>
      </c>
      <c r="C7154" s="1282">
        <v>3726</v>
      </c>
      <c r="D7154" s="1341" t="str">
        <f t="shared" si="125"/>
        <v>NV3726</v>
      </c>
      <c r="E7154" s="1514" t="s">
        <v>123</v>
      </c>
      <c r="F7154" s="1390">
        <v>238</v>
      </c>
      <c r="G7154" s="1283">
        <v>2.74</v>
      </c>
      <c r="H7154" s="1283">
        <v>3.09</v>
      </c>
      <c r="I7154" s="1283">
        <v>3.57</v>
      </c>
      <c r="J7154" s="1283">
        <v>4.4000000000000004</v>
      </c>
      <c r="K7154" s="1283">
        <v>5.24</v>
      </c>
      <c r="L7154" s="1283">
        <v>2.62</v>
      </c>
      <c r="M7154" s="1283">
        <v>2.86</v>
      </c>
      <c r="N7154" s="1283">
        <v>3.09</v>
      </c>
      <c r="O7154" s="1283">
        <v>3.45</v>
      </c>
      <c r="P7154" s="1283"/>
      <c r="R7154" s="1067"/>
      <c r="Z7154" s="21"/>
      <c r="AH7154"/>
    </row>
    <row r="7155" spans="1:34" ht="11.25" customHeight="1">
      <c r="A7155"/>
      <c r="B7155" s="1281" t="s">
        <v>16</v>
      </c>
      <c r="C7155" s="1282">
        <v>3803</v>
      </c>
      <c r="D7155" s="1341" t="str">
        <f t="shared" si="125"/>
        <v>NV3803</v>
      </c>
      <c r="E7155" s="1514" t="s">
        <v>125</v>
      </c>
      <c r="F7155" s="1390">
        <v>207</v>
      </c>
      <c r="G7155" s="1283">
        <v>2.38</v>
      </c>
      <c r="H7155" s="1283">
        <v>2.69</v>
      </c>
      <c r="I7155" s="1283">
        <v>3.11</v>
      </c>
      <c r="J7155" s="1283">
        <v>3.83</v>
      </c>
      <c r="K7155" s="1283">
        <v>4.55</v>
      </c>
      <c r="L7155" s="1283">
        <v>2.2799999999999998</v>
      </c>
      <c r="M7155" s="1283">
        <v>2.48</v>
      </c>
      <c r="N7155" s="1283">
        <v>2.69</v>
      </c>
      <c r="O7155" s="1283">
        <v>3</v>
      </c>
      <c r="P7155" s="1283"/>
      <c r="R7155" s="1067"/>
      <c r="Z7155" s="21"/>
      <c r="AH7155"/>
    </row>
    <row r="7156" spans="1:34" ht="11.25" customHeight="1">
      <c r="A7156"/>
      <c r="B7156" s="1281" t="s">
        <v>16</v>
      </c>
      <c r="C7156" s="1282">
        <v>3807</v>
      </c>
      <c r="D7156" s="1341" t="str">
        <f t="shared" si="125"/>
        <v>NV3807</v>
      </c>
      <c r="E7156" s="1514" t="s">
        <v>125</v>
      </c>
      <c r="F7156" s="1390">
        <v>210</v>
      </c>
      <c r="G7156" s="1283">
        <v>2.42</v>
      </c>
      <c r="H7156" s="1283">
        <v>2.73</v>
      </c>
      <c r="I7156" s="1283">
        <v>3.15</v>
      </c>
      <c r="J7156" s="1283">
        <v>3.89</v>
      </c>
      <c r="K7156" s="1283">
        <v>4.62</v>
      </c>
      <c r="L7156" s="1283">
        <v>2.31</v>
      </c>
      <c r="M7156" s="1283">
        <v>2.52</v>
      </c>
      <c r="N7156" s="1283">
        <v>2.73</v>
      </c>
      <c r="O7156" s="1283">
        <v>3.05</v>
      </c>
      <c r="P7156" s="1283"/>
      <c r="R7156" s="1067"/>
      <c r="Z7156" s="21"/>
      <c r="AH7156"/>
    </row>
    <row r="7157" spans="1:34" ht="11.25" customHeight="1">
      <c r="A7157"/>
      <c r="B7157" s="1281" t="s">
        <v>16</v>
      </c>
      <c r="C7157" s="1282">
        <v>3808</v>
      </c>
      <c r="D7157" s="1341" t="str">
        <f t="shared" si="125"/>
        <v>NV3808</v>
      </c>
      <c r="E7157" s="1514" t="s">
        <v>125</v>
      </c>
      <c r="F7157" s="1390">
        <v>255</v>
      </c>
      <c r="G7157" s="1283">
        <v>2.93</v>
      </c>
      <c r="H7157" s="1283">
        <v>3.32</v>
      </c>
      <c r="I7157" s="1283">
        <v>3.83</v>
      </c>
      <c r="J7157" s="1283">
        <v>4.72</v>
      </c>
      <c r="K7157" s="1283">
        <v>5.61</v>
      </c>
      <c r="L7157" s="1283">
        <v>2.81</v>
      </c>
      <c r="M7157" s="1283">
        <v>3.06</v>
      </c>
      <c r="N7157" s="1283">
        <v>3.32</v>
      </c>
      <c r="O7157" s="1283">
        <v>3.7</v>
      </c>
      <c r="P7157" s="1283"/>
      <c r="R7157" s="1067"/>
      <c r="Z7157" s="21"/>
      <c r="AH7157"/>
    </row>
    <row r="7158" spans="1:34" ht="11.25" customHeight="1">
      <c r="A7158"/>
      <c r="B7158" s="1281" t="s">
        <v>16</v>
      </c>
      <c r="C7158" s="1282">
        <v>3821</v>
      </c>
      <c r="D7158" s="1341" t="str">
        <f t="shared" si="125"/>
        <v>NV3821</v>
      </c>
      <c r="E7158" s="1514" t="s">
        <v>124</v>
      </c>
      <c r="F7158" s="1390">
        <v>368</v>
      </c>
      <c r="G7158" s="1283">
        <v>4.2300000000000004</v>
      </c>
      <c r="H7158" s="1283">
        <v>4.78</v>
      </c>
      <c r="I7158" s="1283">
        <v>5.52</v>
      </c>
      <c r="J7158" s="1283">
        <v>6.81</v>
      </c>
      <c r="K7158" s="1283">
        <v>8.1</v>
      </c>
      <c r="L7158" s="1283">
        <v>4.05</v>
      </c>
      <c r="M7158" s="1283">
        <v>4.42</v>
      </c>
      <c r="N7158" s="1283">
        <v>4.78</v>
      </c>
      <c r="O7158" s="1283">
        <v>5.34</v>
      </c>
      <c r="P7158" s="1283"/>
      <c r="R7158" s="1067"/>
      <c r="Z7158" s="21"/>
      <c r="AH7158"/>
    </row>
    <row r="7159" spans="1:34" ht="11.25" customHeight="1">
      <c r="A7159"/>
      <c r="B7159" s="1281" t="s">
        <v>16</v>
      </c>
      <c r="C7159" s="1282">
        <v>3822</v>
      </c>
      <c r="D7159" s="1341" t="str">
        <f t="shared" si="125"/>
        <v>NV3822</v>
      </c>
      <c r="E7159" s="1514" t="s">
        <v>125</v>
      </c>
      <c r="F7159" s="1390">
        <v>284</v>
      </c>
      <c r="G7159" s="1283">
        <v>3.27</v>
      </c>
      <c r="H7159" s="1283">
        <v>3.69</v>
      </c>
      <c r="I7159" s="1283">
        <v>4.26</v>
      </c>
      <c r="J7159" s="1283">
        <v>5.25</v>
      </c>
      <c r="K7159" s="1283">
        <v>6.25</v>
      </c>
      <c r="L7159" s="1283">
        <v>3.12</v>
      </c>
      <c r="M7159" s="1283">
        <v>3.41</v>
      </c>
      <c r="N7159" s="1283">
        <v>3.69</v>
      </c>
      <c r="O7159" s="1283">
        <v>4.12</v>
      </c>
      <c r="P7159" s="1283"/>
      <c r="R7159" s="1067"/>
      <c r="Z7159" s="21"/>
      <c r="AH7159"/>
    </row>
    <row r="7160" spans="1:34" ht="11.25" customHeight="1">
      <c r="A7160"/>
      <c r="B7160" s="1281" t="s">
        <v>16</v>
      </c>
      <c r="C7160" s="1282">
        <v>3824</v>
      </c>
      <c r="D7160" s="1341" t="str">
        <f t="shared" si="125"/>
        <v>NV3824</v>
      </c>
      <c r="E7160" s="1514" t="s">
        <v>125</v>
      </c>
      <c r="F7160" s="1390">
        <v>373</v>
      </c>
      <c r="G7160" s="1283">
        <v>4.29</v>
      </c>
      <c r="H7160" s="1283">
        <v>4.8499999999999996</v>
      </c>
      <c r="I7160" s="1283">
        <v>5.6</v>
      </c>
      <c r="J7160" s="1283">
        <v>6.9</v>
      </c>
      <c r="K7160" s="1283">
        <v>8.2100000000000009</v>
      </c>
      <c r="L7160" s="1283">
        <v>4.0999999999999996</v>
      </c>
      <c r="M7160" s="1283">
        <v>4.4800000000000004</v>
      </c>
      <c r="N7160" s="1283">
        <v>4.8499999999999996</v>
      </c>
      <c r="O7160" s="1283">
        <v>5.41</v>
      </c>
      <c r="P7160" s="1283"/>
      <c r="R7160" s="1067"/>
      <c r="Z7160" s="21"/>
      <c r="AH7160"/>
    </row>
    <row r="7161" spans="1:34" ht="11.25" customHeight="1">
      <c r="A7161"/>
      <c r="B7161" s="1281" t="s">
        <v>16</v>
      </c>
      <c r="C7161" s="1282">
        <v>3826</v>
      </c>
      <c r="D7161" s="1341" t="str">
        <f t="shared" si="125"/>
        <v>NV3826</v>
      </c>
      <c r="E7161" s="1514" t="s">
        <v>125</v>
      </c>
      <c r="F7161" s="1390">
        <v>93</v>
      </c>
      <c r="G7161" s="1283">
        <v>1.07</v>
      </c>
      <c r="H7161" s="1283">
        <v>1.21</v>
      </c>
      <c r="I7161" s="1283">
        <v>1.4</v>
      </c>
      <c r="J7161" s="1283">
        <v>1.72</v>
      </c>
      <c r="K7161" s="1283">
        <v>2.0499999999999998</v>
      </c>
      <c r="L7161" s="1283">
        <v>1.02</v>
      </c>
      <c r="M7161" s="1283">
        <v>1.1200000000000001</v>
      </c>
      <c r="N7161" s="1283">
        <v>1.21</v>
      </c>
      <c r="O7161" s="1283">
        <v>1.35</v>
      </c>
      <c r="P7161" s="1283"/>
      <c r="R7161" s="1067"/>
      <c r="Z7161" s="21"/>
      <c r="AH7161"/>
    </row>
    <row r="7162" spans="1:34" ht="11.25" customHeight="1">
      <c r="A7162"/>
      <c r="B7162" s="1281" t="s">
        <v>16</v>
      </c>
      <c r="C7162" s="1282">
        <v>3827</v>
      </c>
      <c r="D7162" s="1341" t="str">
        <f t="shared" si="125"/>
        <v>NV3827</v>
      </c>
      <c r="E7162" s="1514" t="s">
        <v>125</v>
      </c>
      <c r="F7162" s="1390">
        <v>174</v>
      </c>
      <c r="G7162" s="1283">
        <v>2</v>
      </c>
      <c r="H7162" s="1283">
        <v>2.2599999999999998</v>
      </c>
      <c r="I7162" s="1283">
        <v>2.61</v>
      </c>
      <c r="J7162" s="1283">
        <v>3.22</v>
      </c>
      <c r="K7162" s="1283">
        <v>3.83</v>
      </c>
      <c r="L7162" s="1283">
        <v>1.91</v>
      </c>
      <c r="M7162" s="1283">
        <v>2.09</v>
      </c>
      <c r="N7162" s="1283">
        <v>2.2599999999999998</v>
      </c>
      <c r="O7162" s="1283">
        <v>2.52</v>
      </c>
      <c r="P7162" s="1283"/>
      <c r="R7162" s="1067"/>
      <c r="Z7162" s="21"/>
      <c r="AH7162"/>
    </row>
    <row r="7163" spans="1:34" ht="11.25" customHeight="1">
      <c r="A7163"/>
      <c r="B7163" s="1281" t="s">
        <v>16</v>
      </c>
      <c r="C7163" s="1282">
        <v>3830</v>
      </c>
      <c r="D7163" s="1341" t="str">
        <f t="shared" si="125"/>
        <v>NV3830</v>
      </c>
      <c r="E7163" s="1514" t="s">
        <v>123</v>
      </c>
      <c r="F7163" s="1390">
        <v>88</v>
      </c>
      <c r="G7163" s="1283">
        <v>1.01</v>
      </c>
      <c r="H7163" s="1283">
        <v>1.1399999999999999</v>
      </c>
      <c r="I7163" s="1283">
        <v>1.32</v>
      </c>
      <c r="J7163" s="1283">
        <v>1.63</v>
      </c>
      <c r="K7163" s="1283">
        <v>1.94</v>
      </c>
      <c r="L7163" s="1283">
        <v>0.97</v>
      </c>
      <c r="M7163" s="1283">
        <v>1.06</v>
      </c>
      <c r="N7163" s="1283">
        <v>1.1399999999999999</v>
      </c>
      <c r="O7163" s="1283">
        <v>1.28</v>
      </c>
      <c r="P7163" s="1283"/>
      <c r="R7163" s="1067"/>
      <c r="Z7163" s="21"/>
      <c r="AH7163"/>
    </row>
    <row r="7164" spans="1:34" ht="11.25" customHeight="1">
      <c r="A7164"/>
      <c r="B7164" s="1281" t="s">
        <v>16</v>
      </c>
      <c r="C7164" s="1282">
        <v>3851</v>
      </c>
      <c r="D7164" s="1341" t="str">
        <f t="shared" si="125"/>
        <v>NV3851</v>
      </c>
      <c r="E7164" s="1514" t="s">
        <v>124</v>
      </c>
      <c r="F7164" s="1390">
        <v>188</v>
      </c>
      <c r="G7164" s="1283">
        <v>2.16</v>
      </c>
      <c r="H7164" s="1283">
        <v>2.44</v>
      </c>
      <c r="I7164" s="1283">
        <v>2.82</v>
      </c>
      <c r="J7164" s="1283">
        <v>3.48</v>
      </c>
      <c r="K7164" s="1283">
        <v>4.1399999999999997</v>
      </c>
      <c r="L7164" s="1283">
        <v>2.0699999999999998</v>
      </c>
      <c r="M7164" s="1283">
        <v>2.2599999999999998</v>
      </c>
      <c r="N7164" s="1283">
        <v>2.44</v>
      </c>
      <c r="O7164" s="1283">
        <v>2.73</v>
      </c>
      <c r="P7164" s="1283"/>
      <c r="R7164" s="1067"/>
      <c r="Z7164" s="21"/>
      <c r="AH7164"/>
    </row>
    <row r="7165" spans="1:34" ht="11.25" customHeight="1">
      <c r="A7165"/>
      <c r="B7165" s="1281" t="s">
        <v>16</v>
      </c>
      <c r="C7165" s="1282">
        <v>3865</v>
      </c>
      <c r="D7165" s="1341" t="str">
        <f t="shared" si="125"/>
        <v>NV3865</v>
      </c>
      <c r="E7165" s="1514" t="s">
        <v>121</v>
      </c>
      <c r="F7165" s="1390">
        <v>161</v>
      </c>
      <c r="G7165" s="1283">
        <v>1.85</v>
      </c>
      <c r="H7165" s="1283">
        <v>2.09</v>
      </c>
      <c r="I7165" s="1283">
        <v>2.42</v>
      </c>
      <c r="J7165" s="1283">
        <v>2.98</v>
      </c>
      <c r="K7165" s="1283">
        <v>3.54</v>
      </c>
      <c r="L7165" s="1283">
        <v>1.77</v>
      </c>
      <c r="M7165" s="1283">
        <v>1.93</v>
      </c>
      <c r="N7165" s="1283">
        <v>2.09</v>
      </c>
      <c r="O7165" s="1283">
        <v>2.33</v>
      </c>
      <c r="P7165" s="1283"/>
      <c r="R7165" s="1067"/>
      <c r="Z7165" s="21"/>
      <c r="AH7165"/>
    </row>
    <row r="7166" spans="1:34" ht="11.25" customHeight="1">
      <c r="A7166"/>
      <c r="B7166" s="1281" t="s">
        <v>16</v>
      </c>
      <c r="C7166" s="1282">
        <v>3881</v>
      </c>
      <c r="D7166" s="1341" t="str">
        <f t="shared" si="125"/>
        <v>NV3881</v>
      </c>
      <c r="E7166" s="1514" t="s">
        <v>122</v>
      </c>
      <c r="F7166" s="1390">
        <v>305</v>
      </c>
      <c r="G7166" s="1283">
        <v>3.51</v>
      </c>
      <c r="H7166" s="1283">
        <v>3.97</v>
      </c>
      <c r="I7166" s="1283">
        <v>4.58</v>
      </c>
      <c r="J7166" s="1283">
        <v>5.64</v>
      </c>
      <c r="K7166" s="1283">
        <v>6.71</v>
      </c>
      <c r="L7166" s="1283">
        <v>3.36</v>
      </c>
      <c r="M7166" s="1283">
        <v>3.66</v>
      </c>
      <c r="N7166" s="1283">
        <v>3.97</v>
      </c>
      <c r="O7166" s="1283">
        <v>4.42</v>
      </c>
      <c r="P7166" s="1283"/>
      <c r="R7166" s="1067"/>
      <c r="Z7166" s="21"/>
      <c r="AH7166"/>
    </row>
    <row r="7167" spans="1:34" ht="11.25" customHeight="1">
      <c r="A7167"/>
      <c r="B7167" s="1281" t="s">
        <v>16</v>
      </c>
      <c r="C7167" s="1282">
        <v>4000</v>
      </c>
      <c r="D7167" s="1341" t="str">
        <f t="shared" si="125"/>
        <v>NV4000</v>
      </c>
      <c r="E7167" s="1514" t="s">
        <v>123</v>
      </c>
      <c r="F7167" s="1390">
        <v>433</v>
      </c>
      <c r="G7167" s="1283">
        <v>4.9800000000000004</v>
      </c>
      <c r="H7167" s="1283">
        <v>5.63</v>
      </c>
      <c r="I7167" s="1283">
        <v>6.5</v>
      </c>
      <c r="J7167" s="1283">
        <v>8.01</v>
      </c>
      <c r="K7167" s="1283">
        <v>9.5299999999999994</v>
      </c>
      <c r="L7167" s="1283">
        <v>4.76</v>
      </c>
      <c r="M7167" s="1283">
        <v>5.2</v>
      </c>
      <c r="N7167" s="1283">
        <v>5.63</v>
      </c>
      <c r="O7167" s="1283">
        <v>6.28</v>
      </c>
      <c r="P7167" s="1283"/>
      <c r="R7167" s="1067"/>
      <c r="Z7167" s="21"/>
      <c r="AH7167"/>
    </row>
    <row r="7168" spans="1:34" ht="11.25" customHeight="1">
      <c r="A7168"/>
      <c r="B7168" s="1281" t="s">
        <v>16</v>
      </c>
      <c r="C7168" s="1282">
        <v>4021</v>
      </c>
      <c r="D7168" s="1341" t="str">
        <f t="shared" si="125"/>
        <v>NV4021</v>
      </c>
      <c r="E7168" s="1514" t="s">
        <v>124</v>
      </c>
      <c r="F7168" s="1390">
        <v>342</v>
      </c>
      <c r="G7168" s="1283">
        <v>3.93</v>
      </c>
      <c r="H7168" s="1283">
        <v>4.45</v>
      </c>
      <c r="I7168" s="1283">
        <v>5.13</v>
      </c>
      <c r="J7168" s="1283">
        <v>6.33</v>
      </c>
      <c r="K7168" s="1283">
        <v>7.52</v>
      </c>
      <c r="L7168" s="1283">
        <v>3.76</v>
      </c>
      <c r="M7168" s="1283">
        <v>4.0999999999999996</v>
      </c>
      <c r="N7168" s="1283">
        <v>4.45</v>
      </c>
      <c r="O7168" s="1283">
        <v>4.96</v>
      </c>
      <c r="P7168" s="1283"/>
      <c r="R7168" s="1067"/>
      <c r="Z7168" s="21"/>
      <c r="AH7168"/>
    </row>
    <row r="7169" spans="1:34" ht="11.25" customHeight="1">
      <c r="A7169"/>
      <c r="B7169" s="1281" t="s">
        <v>16</v>
      </c>
      <c r="C7169" s="1282">
        <v>4024</v>
      </c>
      <c r="D7169" s="1341" t="str">
        <f t="shared" si="125"/>
        <v>NV4024</v>
      </c>
      <c r="E7169" s="1514" t="s">
        <v>123</v>
      </c>
      <c r="F7169" s="1390">
        <v>343</v>
      </c>
      <c r="G7169" s="1283">
        <v>3.94</v>
      </c>
      <c r="H7169" s="1283">
        <v>4.46</v>
      </c>
      <c r="I7169" s="1283">
        <v>5.15</v>
      </c>
      <c r="J7169" s="1283">
        <v>6.35</v>
      </c>
      <c r="K7169" s="1283">
        <v>7.55</v>
      </c>
      <c r="L7169" s="1283">
        <v>3.77</v>
      </c>
      <c r="M7169" s="1283">
        <v>4.12</v>
      </c>
      <c r="N7169" s="1283">
        <v>4.46</v>
      </c>
      <c r="O7169" s="1283">
        <v>4.97</v>
      </c>
      <c r="P7169" s="1283"/>
      <c r="R7169" s="1067"/>
      <c r="Z7169" s="21"/>
      <c r="AH7169"/>
    </row>
    <row r="7170" spans="1:34" ht="11.25" customHeight="1">
      <c r="A7170"/>
      <c r="B7170" s="1281" t="s">
        <v>16</v>
      </c>
      <c r="C7170" s="1282">
        <v>4034</v>
      </c>
      <c r="D7170" s="1341" t="str">
        <f t="shared" si="125"/>
        <v>NV4034</v>
      </c>
      <c r="E7170" s="1514" t="s">
        <v>125</v>
      </c>
      <c r="F7170" s="1390">
        <v>448</v>
      </c>
      <c r="G7170" s="1283">
        <v>5.15</v>
      </c>
      <c r="H7170" s="1283">
        <v>5.82</v>
      </c>
      <c r="I7170" s="1283">
        <v>6.72</v>
      </c>
      <c r="J7170" s="1283">
        <v>8.2899999999999991</v>
      </c>
      <c r="K7170" s="1283">
        <v>9.86</v>
      </c>
      <c r="L7170" s="1283">
        <v>4.93</v>
      </c>
      <c r="M7170" s="1283">
        <v>5.38</v>
      </c>
      <c r="N7170" s="1283">
        <v>5.82</v>
      </c>
      <c r="O7170" s="1283">
        <v>6.5</v>
      </c>
      <c r="P7170" s="1283"/>
      <c r="R7170" s="1067"/>
      <c r="Z7170" s="21"/>
      <c r="AH7170"/>
    </row>
    <row r="7171" spans="1:34" ht="11.25" customHeight="1">
      <c r="A7171"/>
      <c r="B7171" s="1281" t="s">
        <v>16</v>
      </c>
      <c r="C7171" s="1282">
        <v>4036</v>
      </c>
      <c r="D7171" s="1341" t="str">
        <f t="shared" si="125"/>
        <v>NV4036</v>
      </c>
      <c r="E7171" s="1514" t="s">
        <v>125</v>
      </c>
      <c r="F7171" s="1390">
        <v>181</v>
      </c>
      <c r="G7171" s="1283">
        <v>2.08</v>
      </c>
      <c r="H7171" s="1283">
        <v>2.35</v>
      </c>
      <c r="I7171" s="1283">
        <v>2.72</v>
      </c>
      <c r="J7171" s="1283">
        <v>3.35</v>
      </c>
      <c r="K7171" s="1283">
        <v>3.98</v>
      </c>
      <c r="L7171" s="1283">
        <v>1.99</v>
      </c>
      <c r="M7171" s="1283">
        <v>2.17</v>
      </c>
      <c r="N7171" s="1283">
        <v>2.35</v>
      </c>
      <c r="O7171" s="1283">
        <v>2.62</v>
      </c>
      <c r="P7171" s="1283"/>
      <c r="R7171" s="1067"/>
      <c r="Z7171" s="21"/>
      <c r="AH7171"/>
    </row>
    <row r="7172" spans="1:34" ht="11.25" customHeight="1">
      <c r="A7172"/>
      <c r="B7172" s="1281" t="s">
        <v>16</v>
      </c>
      <c r="C7172" s="1282">
        <v>4038</v>
      </c>
      <c r="D7172" s="1341" t="str">
        <f t="shared" si="125"/>
        <v>NV4038</v>
      </c>
      <c r="E7172" s="1514" t="s">
        <v>125</v>
      </c>
      <c r="F7172" s="1390">
        <v>185</v>
      </c>
      <c r="G7172" s="1283">
        <v>2.13</v>
      </c>
      <c r="H7172" s="1283">
        <v>2.41</v>
      </c>
      <c r="I7172" s="1283">
        <v>2.78</v>
      </c>
      <c r="J7172" s="1283">
        <v>3.42</v>
      </c>
      <c r="K7172" s="1283">
        <v>4.07</v>
      </c>
      <c r="L7172" s="1283">
        <v>2.04</v>
      </c>
      <c r="M7172" s="1283">
        <v>2.2200000000000002</v>
      </c>
      <c r="N7172" s="1283">
        <v>2.41</v>
      </c>
      <c r="O7172" s="1283">
        <v>2.68</v>
      </c>
      <c r="P7172" s="1283"/>
      <c r="R7172" s="1067"/>
      <c r="Z7172" s="21"/>
      <c r="AH7172"/>
    </row>
    <row r="7173" spans="1:34" ht="11.25" customHeight="1">
      <c r="A7173"/>
      <c r="B7173" s="1281" t="s">
        <v>16</v>
      </c>
      <c r="C7173" s="1282">
        <v>4062</v>
      </c>
      <c r="D7173" s="1341" t="str">
        <f t="shared" si="125"/>
        <v>NV4062</v>
      </c>
      <c r="E7173" s="1514" t="s">
        <v>125</v>
      </c>
      <c r="F7173" s="1390">
        <v>211</v>
      </c>
      <c r="G7173" s="1283">
        <v>2.4300000000000002</v>
      </c>
      <c r="H7173" s="1283">
        <v>2.74</v>
      </c>
      <c r="I7173" s="1283">
        <v>3.17</v>
      </c>
      <c r="J7173" s="1283">
        <v>3.9</v>
      </c>
      <c r="K7173" s="1283">
        <v>4.6399999999999997</v>
      </c>
      <c r="L7173" s="1283">
        <v>2.3199999999999998</v>
      </c>
      <c r="M7173" s="1283">
        <v>2.5299999999999998</v>
      </c>
      <c r="N7173" s="1283">
        <v>2.74</v>
      </c>
      <c r="O7173" s="1283">
        <v>3.06</v>
      </c>
      <c r="P7173" s="1283"/>
      <c r="R7173" s="1067"/>
      <c r="Z7173" s="21"/>
      <c r="AH7173"/>
    </row>
    <row r="7174" spans="1:34" ht="11.25" customHeight="1">
      <c r="A7174"/>
      <c r="B7174" s="1281" t="s">
        <v>16</v>
      </c>
      <c r="C7174" s="1282">
        <v>4101</v>
      </c>
      <c r="D7174" s="1341" t="str">
        <f t="shared" si="125"/>
        <v>NV4101</v>
      </c>
      <c r="E7174" s="1514" t="s">
        <v>125</v>
      </c>
      <c r="F7174" s="1390">
        <v>442</v>
      </c>
      <c r="G7174" s="1283">
        <v>5.08</v>
      </c>
      <c r="H7174" s="1283">
        <v>5.75</v>
      </c>
      <c r="I7174" s="1283">
        <v>6.63</v>
      </c>
      <c r="J7174" s="1283">
        <v>8.18</v>
      </c>
      <c r="K7174" s="1283">
        <v>9.7200000000000006</v>
      </c>
      <c r="L7174" s="1283">
        <v>4.8600000000000003</v>
      </c>
      <c r="M7174" s="1283">
        <v>5.3</v>
      </c>
      <c r="N7174" s="1283">
        <v>5.75</v>
      </c>
      <c r="O7174" s="1283">
        <v>6.41</v>
      </c>
      <c r="P7174" s="1283"/>
      <c r="R7174" s="1067"/>
      <c r="Z7174" s="21"/>
      <c r="AH7174"/>
    </row>
    <row r="7175" spans="1:34" ht="11.25" customHeight="1">
      <c r="A7175"/>
      <c r="B7175" s="1281" t="s">
        <v>16</v>
      </c>
      <c r="C7175" s="1282">
        <v>4109</v>
      </c>
      <c r="D7175" s="1341" t="str">
        <f t="shared" si="125"/>
        <v>NV4109</v>
      </c>
      <c r="E7175" s="1514" t="s">
        <v>121</v>
      </c>
      <c r="F7175" s="1390">
        <v>37</v>
      </c>
      <c r="G7175" s="1283">
        <v>0.43</v>
      </c>
      <c r="H7175" s="1283">
        <v>0.48</v>
      </c>
      <c r="I7175" s="1283">
        <v>0.56000000000000005</v>
      </c>
      <c r="J7175" s="1283">
        <v>0.68</v>
      </c>
      <c r="K7175" s="1283">
        <v>0.81</v>
      </c>
      <c r="L7175" s="1283">
        <v>0.41</v>
      </c>
      <c r="M7175" s="1283">
        <v>0.44</v>
      </c>
      <c r="N7175" s="1283">
        <v>0.48</v>
      </c>
      <c r="O7175" s="1283">
        <v>0.54</v>
      </c>
      <c r="P7175" s="1283"/>
      <c r="R7175" s="1067"/>
      <c r="Z7175" s="21"/>
      <c r="AH7175"/>
    </row>
    <row r="7176" spans="1:34" ht="11.25" customHeight="1">
      <c r="A7176"/>
      <c r="B7176" s="1281" t="s">
        <v>16</v>
      </c>
      <c r="C7176" s="1282">
        <v>4110</v>
      </c>
      <c r="D7176" s="1341" t="str">
        <f t="shared" si="125"/>
        <v>NV4110</v>
      </c>
      <c r="E7176" s="1514" t="s">
        <v>121</v>
      </c>
      <c r="F7176" s="1390">
        <v>69</v>
      </c>
      <c r="G7176" s="1283">
        <v>0.79</v>
      </c>
      <c r="H7176" s="1283">
        <v>0.9</v>
      </c>
      <c r="I7176" s="1283">
        <v>1.04</v>
      </c>
      <c r="J7176" s="1283">
        <v>1.28</v>
      </c>
      <c r="K7176" s="1283">
        <v>1.52</v>
      </c>
      <c r="L7176" s="1283">
        <v>0.76</v>
      </c>
      <c r="M7176" s="1283">
        <v>0.83</v>
      </c>
      <c r="N7176" s="1283">
        <v>0.9</v>
      </c>
      <c r="O7176" s="1283">
        <v>1</v>
      </c>
      <c r="P7176" s="1283"/>
      <c r="R7176" s="1067"/>
      <c r="Z7176" s="21"/>
      <c r="AH7176"/>
    </row>
    <row r="7177" spans="1:34" ht="11.25" customHeight="1">
      <c r="A7177"/>
      <c r="B7177" s="1281" t="s">
        <v>16</v>
      </c>
      <c r="C7177" s="1282">
        <v>4111</v>
      </c>
      <c r="D7177" s="1341" t="str">
        <f t="shared" si="125"/>
        <v>NV4111</v>
      </c>
      <c r="E7177" s="1514" t="s">
        <v>125</v>
      </c>
      <c r="F7177" s="1390">
        <v>143</v>
      </c>
      <c r="G7177" s="1283">
        <v>1.64</v>
      </c>
      <c r="H7177" s="1283">
        <v>1.86</v>
      </c>
      <c r="I7177" s="1283">
        <v>2.15</v>
      </c>
      <c r="J7177" s="1283">
        <v>2.65</v>
      </c>
      <c r="K7177" s="1283">
        <v>3.15</v>
      </c>
      <c r="L7177" s="1283">
        <v>1.57</v>
      </c>
      <c r="M7177" s="1283">
        <v>1.72</v>
      </c>
      <c r="N7177" s="1283">
        <v>1.86</v>
      </c>
      <c r="O7177" s="1283">
        <v>2.0699999999999998</v>
      </c>
      <c r="P7177" s="1283"/>
      <c r="R7177" s="1067"/>
      <c r="Z7177" s="21"/>
      <c r="AH7177"/>
    </row>
    <row r="7178" spans="1:34" ht="11.25" customHeight="1">
      <c r="A7178"/>
      <c r="B7178" s="1281" t="s">
        <v>16</v>
      </c>
      <c r="C7178" s="1282">
        <v>4114</v>
      </c>
      <c r="D7178" s="1341" t="str">
        <f t="shared" si="125"/>
        <v>NV4114</v>
      </c>
      <c r="E7178" s="1514" t="s">
        <v>125</v>
      </c>
      <c r="F7178" s="1390">
        <v>237</v>
      </c>
      <c r="G7178" s="1283">
        <v>2.73</v>
      </c>
      <c r="H7178" s="1283">
        <v>3.08</v>
      </c>
      <c r="I7178" s="1283">
        <v>3.56</v>
      </c>
      <c r="J7178" s="1283">
        <v>4.38</v>
      </c>
      <c r="K7178" s="1283">
        <v>5.21</v>
      </c>
      <c r="L7178" s="1283">
        <v>2.61</v>
      </c>
      <c r="M7178" s="1283">
        <v>2.84</v>
      </c>
      <c r="N7178" s="1283">
        <v>3.08</v>
      </c>
      <c r="O7178" s="1283">
        <v>3.44</v>
      </c>
      <c r="P7178" s="1283"/>
      <c r="R7178" s="1067"/>
      <c r="Z7178" s="21"/>
      <c r="AH7178"/>
    </row>
    <row r="7179" spans="1:34" ht="11.25" customHeight="1">
      <c r="A7179"/>
      <c r="B7179" s="1281" t="s">
        <v>16</v>
      </c>
      <c r="C7179" s="1282">
        <v>4130</v>
      </c>
      <c r="D7179" s="1341" t="str">
        <f t="shared" si="125"/>
        <v>NV4130</v>
      </c>
      <c r="E7179" s="1514" t="s">
        <v>125</v>
      </c>
      <c r="F7179" s="1390">
        <v>351</v>
      </c>
      <c r="G7179" s="1283">
        <v>4.04</v>
      </c>
      <c r="H7179" s="1283">
        <v>4.5599999999999996</v>
      </c>
      <c r="I7179" s="1283">
        <v>5.27</v>
      </c>
      <c r="J7179" s="1283">
        <v>6.49</v>
      </c>
      <c r="K7179" s="1283">
        <v>7.72</v>
      </c>
      <c r="L7179" s="1283">
        <v>3.86</v>
      </c>
      <c r="M7179" s="1283">
        <v>4.21</v>
      </c>
      <c r="N7179" s="1283">
        <v>4.5599999999999996</v>
      </c>
      <c r="O7179" s="1283">
        <v>5.09</v>
      </c>
      <c r="P7179" s="1283"/>
      <c r="R7179" s="1067"/>
      <c r="Z7179" s="21"/>
      <c r="AH7179"/>
    </row>
    <row r="7180" spans="1:34" ht="11.25" customHeight="1">
      <c r="A7180"/>
      <c r="B7180" s="1281" t="s">
        <v>16</v>
      </c>
      <c r="C7180" s="1282">
        <v>4131</v>
      </c>
      <c r="D7180" s="1341" t="str">
        <f t="shared" ref="D7180:D7243" si="126">B7180&amp;TEXT(C7180,"0000")</f>
        <v>NV4131</v>
      </c>
      <c r="E7180" s="1514" t="s">
        <v>125</v>
      </c>
      <c r="F7180" s="1390">
        <v>409</v>
      </c>
      <c r="G7180" s="1283">
        <v>4.7</v>
      </c>
      <c r="H7180" s="1283">
        <v>5.32</v>
      </c>
      <c r="I7180" s="1283">
        <v>6.14</v>
      </c>
      <c r="J7180" s="1283">
        <v>7.57</v>
      </c>
      <c r="K7180" s="1283">
        <v>9</v>
      </c>
      <c r="L7180" s="1283">
        <v>4.5</v>
      </c>
      <c r="M7180" s="1283">
        <v>4.91</v>
      </c>
      <c r="N7180" s="1283">
        <v>5.32</v>
      </c>
      <c r="O7180" s="1283">
        <v>5.93</v>
      </c>
      <c r="P7180" s="1283"/>
      <c r="R7180" s="1067"/>
      <c r="Z7180" s="21"/>
      <c r="AH7180"/>
    </row>
    <row r="7181" spans="1:34" ht="11.25" customHeight="1">
      <c r="A7181"/>
      <c r="B7181" s="1281" t="s">
        <v>16</v>
      </c>
      <c r="C7181" s="1282">
        <v>4133</v>
      </c>
      <c r="D7181" s="1341" t="str">
        <f t="shared" si="126"/>
        <v>NV4133</v>
      </c>
      <c r="E7181" s="1514" t="s">
        <v>125</v>
      </c>
      <c r="F7181" s="1390">
        <v>197</v>
      </c>
      <c r="G7181" s="1283">
        <v>2.27</v>
      </c>
      <c r="H7181" s="1283">
        <v>2.56</v>
      </c>
      <c r="I7181" s="1283">
        <v>2.96</v>
      </c>
      <c r="J7181" s="1283">
        <v>3.64</v>
      </c>
      <c r="K7181" s="1283">
        <v>4.33</v>
      </c>
      <c r="L7181" s="1283">
        <v>2.17</v>
      </c>
      <c r="M7181" s="1283">
        <v>2.36</v>
      </c>
      <c r="N7181" s="1283">
        <v>2.56</v>
      </c>
      <c r="O7181" s="1283">
        <v>2.86</v>
      </c>
      <c r="P7181" s="1283"/>
      <c r="R7181" s="1067"/>
      <c r="Z7181" s="21"/>
      <c r="AH7181"/>
    </row>
    <row r="7182" spans="1:34" ht="11.25" customHeight="1">
      <c r="A7182"/>
      <c r="B7182" s="1281" t="s">
        <v>16</v>
      </c>
      <c r="C7182" s="1282">
        <v>4149</v>
      </c>
      <c r="D7182" s="1341" t="str">
        <f t="shared" si="126"/>
        <v>NV4149</v>
      </c>
      <c r="E7182" s="1514" t="s">
        <v>121</v>
      </c>
      <c r="F7182" s="1390">
        <v>55</v>
      </c>
      <c r="G7182" s="1283">
        <v>0.63</v>
      </c>
      <c r="H7182" s="1283">
        <v>0.72</v>
      </c>
      <c r="I7182" s="1283">
        <v>0.83</v>
      </c>
      <c r="J7182" s="1283">
        <v>1.02</v>
      </c>
      <c r="K7182" s="1283">
        <v>1.21</v>
      </c>
      <c r="L7182" s="1283">
        <v>0.61</v>
      </c>
      <c r="M7182" s="1283">
        <v>0.66</v>
      </c>
      <c r="N7182" s="1283">
        <v>0.72</v>
      </c>
      <c r="O7182" s="1283">
        <v>0.8</v>
      </c>
      <c r="P7182" s="1283"/>
      <c r="R7182" s="1067"/>
      <c r="Z7182" s="21"/>
      <c r="AH7182"/>
    </row>
    <row r="7183" spans="1:34" ht="11.25" customHeight="1">
      <c r="A7183"/>
      <c r="B7183" s="1281" t="s">
        <v>16</v>
      </c>
      <c r="C7183" s="1282">
        <v>4206</v>
      </c>
      <c r="D7183" s="1341" t="str">
        <f t="shared" si="126"/>
        <v>NV4206</v>
      </c>
      <c r="E7183" s="1514" t="s">
        <v>124</v>
      </c>
      <c r="F7183" s="1390">
        <v>251</v>
      </c>
      <c r="G7183" s="1283">
        <v>2.89</v>
      </c>
      <c r="H7183" s="1283">
        <v>3.26</v>
      </c>
      <c r="I7183" s="1283">
        <v>3.77</v>
      </c>
      <c r="J7183" s="1283">
        <v>4.6399999999999997</v>
      </c>
      <c r="K7183" s="1283">
        <v>5.52</v>
      </c>
      <c r="L7183" s="1283">
        <v>2.76</v>
      </c>
      <c r="M7183" s="1283">
        <v>3.01</v>
      </c>
      <c r="N7183" s="1283">
        <v>3.26</v>
      </c>
      <c r="O7183" s="1283">
        <v>3.64</v>
      </c>
      <c r="P7183" s="1283"/>
      <c r="R7183" s="1067"/>
      <c r="Z7183" s="21"/>
      <c r="AH7183"/>
    </row>
    <row r="7184" spans="1:34" ht="11.25" customHeight="1">
      <c r="A7184"/>
      <c r="B7184" s="1281" t="s">
        <v>16</v>
      </c>
      <c r="C7184" s="1282">
        <v>4207</v>
      </c>
      <c r="D7184" s="1341" t="str">
        <f t="shared" si="126"/>
        <v>NV4207</v>
      </c>
      <c r="E7184" s="1514" t="s">
        <v>124</v>
      </c>
      <c r="F7184" s="1390">
        <v>168</v>
      </c>
      <c r="G7184" s="1283">
        <v>1.93</v>
      </c>
      <c r="H7184" s="1283">
        <v>2.1800000000000002</v>
      </c>
      <c r="I7184" s="1283">
        <v>2.52</v>
      </c>
      <c r="J7184" s="1283">
        <v>3.11</v>
      </c>
      <c r="K7184" s="1283">
        <v>3.7</v>
      </c>
      <c r="L7184" s="1283">
        <v>1.85</v>
      </c>
      <c r="M7184" s="1283">
        <v>2.02</v>
      </c>
      <c r="N7184" s="1283">
        <v>2.1800000000000002</v>
      </c>
      <c r="O7184" s="1283">
        <v>2.44</v>
      </c>
      <c r="P7184" s="1283"/>
      <c r="R7184" s="1067"/>
      <c r="Z7184" s="21"/>
      <c r="AH7184"/>
    </row>
    <row r="7185" spans="1:34" ht="11.25" customHeight="1">
      <c r="A7185"/>
      <c r="B7185" s="1281" t="s">
        <v>16</v>
      </c>
      <c r="C7185" s="1282">
        <v>4239</v>
      </c>
      <c r="D7185" s="1341" t="str">
        <f t="shared" si="126"/>
        <v>NV4239</v>
      </c>
      <c r="E7185" s="1514" t="s">
        <v>123</v>
      </c>
      <c r="F7185" s="1390">
        <v>182</v>
      </c>
      <c r="G7185" s="1283">
        <v>2.09</v>
      </c>
      <c r="H7185" s="1283">
        <v>2.37</v>
      </c>
      <c r="I7185" s="1283">
        <v>2.73</v>
      </c>
      <c r="J7185" s="1283">
        <v>3.37</v>
      </c>
      <c r="K7185" s="1283">
        <v>4</v>
      </c>
      <c r="L7185" s="1283">
        <v>2</v>
      </c>
      <c r="M7185" s="1283">
        <v>2.1800000000000002</v>
      </c>
      <c r="N7185" s="1283">
        <v>2.37</v>
      </c>
      <c r="O7185" s="1283">
        <v>2.64</v>
      </c>
      <c r="P7185" s="1283"/>
      <c r="R7185" s="1067"/>
      <c r="Z7185" s="21"/>
      <c r="AH7185"/>
    </row>
    <row r="7186" spans="1:34" ht="11.25" customHeight="1">
      <c r="A7186"/>
      <c r="B7186" s="1281" t="s">
        <v>16</v>
      </c>
      <c r="C7186" s="1282">
        <v>4240</v>
      </c>
      <c r="D7186" s="1341" t="str">
        <f t="shared" si="126"/>
        <v>NV4240</v>
      </c>
      <c r="E7186" s="1514" t="s">
        <v>125</v>
      </c>
      <c r="F7186" s="1390">
        <v>276</v>
      </c>
      <c r="G7186" s="1283">
        <v>3.17</v>
      </c>
      <c r="H7186" s="1283">
        <v>3.59</v>
      </c>
      <c r="I7186" s="1283">
        <v>4.1399999999999997</v>
      </c>
      <c r="J7186" s="1283">
        <v>5.1100000000000003</v>
      </c>
      <c r="K7186" s="1283">
        <v>6.07</v>
      </c>
      <c r="L7186" s="1283">
        <v>3.04</v>
      </c>
      <c r="M7186" s="1283">
        <v>3.31</v>
      </c>
      <c r="N7186" s="1283">
        <v>3.59</v>
      </c>
      <c r="O7186" s="1283">
        <v>4</v>
      </c>
      <c r="P7186" s="1283"/>
      <c r="R7186" s="1067"/>
      <c r="Z7186" s="21"/>
      <c r="AH7186"/>
    </row>
    <row r="7187" spans="1:34" ht="11.25" customHeight="1">
      <c r="A7187"/>
      <c r="B7187" s="1281" t="s">
        <v>16</v>
      </c>
      <c r="C7187" s="1282">
        <v>4243</v>
      </c>
      <c r="D7187" s="1341" t="str">
        <f t="shared" si="126"/>
        <v>NV4243</v>
      </c>
      <c r="E7187" s="1514" t="s">
        <v>125</v>
      </c>
      <c r="F7187" s="1390">
        <v>174</v>
      </c>
      <c r="G7187" s="1283">
        <v>2</v>
      </c>
      <c r="H7187" s="1283">
        <v>2.2599999999999998</v>
      </c>
      <c r="I7187" s="1283">
        <v>2.61</v>
      </c>
      <c r="J7187" s="1283">
        <v>3.22</v>
      </c>
      <c r="K7187" s="1283">
        <v>3.83</v>
      </c>
      <c r="L7187" s="1283">
        <v>1.91</v>
      </c>
      <c r="M7187" s="1283">
        <v>2.09</v>
      </c>
      <c r="N7187" s="1283">
        <v>2.2599999999999998</v>
      </c>
      <c r="O7187" s="1283">
        <v>2.52</v>
      </c>
      <c r="P7187" s="1283"/>
      <c r="R7187" s="1067"/>
      <c r="Z7187" s="21"/>
      <c r="AH7187"/>
    </row>
    <row r="7188" spans="1:34" ht="11.25" customHeight="1">
      <c r="A7188"/>
      <c r="B7188" s="1281" t="s">
        <v>16</v>
      </c>
      <c r="C7188" s="1282">
        <v>4244</v>
      </c>
      <c r="D7188" s="1341" t="str">
        <f t="shared" si="126"/>
        <v>NV4244</v>
      </c>
      <c r="E7188" s="1514" t="s">
        <v>125</v>
      </c>
      <c r="F7188" s="1390">
        <v>285</v>
      </c>
      <c r="G7188" s="1283">
        <v>3.28</v>
      </c>
      <c r="H7188" s="1283">
        <v>3.71</v>
      </c>
      <c r="I7188" s="1283">
        <v>4.28</v>
      </c>
      <c r="J7188" s="1283">
        <v>5.27</v>
      </c>
      <c r="K7188" s="1283">
        <v>6.27</v>
      </c>
      <c r="L7188" s="1283">
        <v>3.14</v>
      </c>
      <c r="M7188" s="1283">
        <v>3.42</v>
      </c>
      <c r="N7188" s="1283">
        <v>3.71</v>
      </c>
      <c r="O7188" s="1283">
        <v>4.13</v>
      </c>
      <c r="P7188" s="1283"/>
      <c r="R7188" s="1067"/>
      <c r="Z7188" s="21"/>
      <c r="AH7188"/>
    </row>
    <row r="7189" spans="1:34" ht="11.25" customHeight="1">
      <c r="A7189"/>
      <c r="B7189" s="1281" t="s">
        <v>16</v>
      </c>
      <c r="C7189" s="1282">
        <v>4250</v>
      </c>
      <c r="D7189" s="1341" t="str">
        <f t="shared" si="126"/>
        <v>NV4250</v>
      </c>
      <c r="E7189" s="1514" t="s">
        <v>125</v>
      </c>
      <c r="F7189" s="1390">
        <v>145</v>
      </c>
      <c r="G7189" s="1283">
        <v>1.67</v>
      </c>
      <c r="H7189" s="1283">
        <v>1.89</v>
      </c>
      <c r="I7189" s="1283">
        <v>2.1800000000000002</v>
      </c>
      <c r="J7189" s="1283">
        <v>2.68</v>
      </c>
      <c r="K7189" s="1283">
        <v>3.19</v>
      </c>
      <c r="L7189" s="1283">
        <v>1.6</v>
      </c>
      <c r="M7189" s="1283">
        <v>1.74</v>
      </c>
      <c r="N7189" s="1283">
        <v>1.89</v>
      </c>
      <c r="O7189" s="1283">
        <v>2.1</v>
      </c>
      <c r="P7189" s="1283"/>
      <c r="R7189" s="1067"/>
      <c r="Z7189" s="21"/>
      <c r="AH7189"/>
    </row>
    <row r="7190" spans="1:34" ht="11.25" customHeight="1">
      <c r="A7190"/>
      <c r="B7190" s="1281" t="s">
        <v>16</v>
      </c>
      <c r="C7190" s="1282">
        <v>4251</v>
      </c>
      <c r="D7190" s="1341" t="str">
        <f t="shared" si="126"/>
        <v>NV4251</v>
      </c>
      <c r="E7190" s="1514" t="s">
        <v>125</v>
      </c>
      <c r="F7190" s="1390">
        <v>222</v>
      </c>
      <c r="G7190" s="1283">
        <v>2.5499999999999998</v>
      </c>
      <c r="H7190" s="1283">
        <v>2.89</v>
      </c>
      <c r="I7190" s="1283">
        <v>3.33</v>
      </c>
      <c r="J7190" s="1283">
        <v>4.1100000000000003</v>
      </c>
      <c r="K7190" s="1283">
        <v>4.88</v>
      </c>
      <c r="L7190" s="1283">
        <v>2.44</v>
      </c>
      <c r="M7190" s="1283">
        <v>2.66</v>
      </c>
      <c r="N7190" s="1283">
        <v>2.89</v>
      </c>
      <c r="O7190" s="1283">
        <v>3.22</v>
      </c>
      <c r="P7190" s="1283"/>
      <c r="R7190" s="1067"/>
      <c r="Z7190" s="21"/>
      <c r="AH7190"/>
    </row>
    <row r="7191" spans="1:34" ht="11.25" customHeight="1">
      <c r="A7191"/>
      <c r="B7191" s="1281" t="s">
        <v>16</v>
      </c>
      <c r="C7191" s="1282">
        <v>4263</v>
      </c>
      <c r="D7191" s="1341" t="str">
        <f t="shared" si="126"/>
        <v>NV4263</v>
      </c>
      <c r="E7191" s="1514" t="s">
        <v>125</v>
      </c>
      <c r="F7191" s="1390">
        <v>245</v>
      </c>
      <c r="G7191" s="1283">
        <v>2.82</v>
      </c>
      <c r="H7191" s="1283">
        <v>3.19</v>
      </c>
      <c r="I7191" s="1283">
        <v>3.68</v>
      </c>
      <c r="J7191" s="1283">
        <v>4.53</v>
      </c>
      <c r="K7191" s="1283">
        <v>5.39</v>
      </c>
      <c r="L7191" s="1283">
        <v>2.7</v>
      </c>
      <c r="M7191" s="1283">
        <v>2.94</v>
      </c>
      <c r="N7191" s="1283">
        <v>3.19</v>
      </c>
      <c r="O7191" s="1283">
        <v>3.55</v>
      </c>
      <c r="P7191" s="1283"/>
      <c r="R7191" s="1067"/>
      <c r="Z7191" s="21"/>
      <c r="AH7191"/>
    </row>
    <row r="7192" spans="1:34" ht="11.25" customHeight="1">
      <c r="A7192"/>
      <c r="B7192" s="1281" t="s">
        <v>16</v>
      </c>
      <c r="C7192" s="1282">
        <v>4273</v>
      </c>
      <c r="D7192" s="1341" t="str">
        <f t="shared" si="126"/>
        <v>NV4273</v>
      </c>
      <c r="E7192" s="1514" t="s">
        <v>125</v>
      </c>
      <c r="F7192" s="1390">
        <v>218</v>
      </c>
      <c r="G7192" s="1283">
        <v>2.5099999999999998</v>
      </c>
      <c r="H7192" s="1283">
        <v>2.83</v>
      </c>
      <c r="I7192" s="1283">
        <v>3.27</v>
      </c>
      <c r="J7192" s="1283">
        <v>4.03</v>
      </c>
      <c r="K7192" s="1283">
        <v>4.8</v>
      </c>
      <c r="L7192" s="1283">
        <v>2.4</v>
      </c>
      <c r="M7192" s="1283">
        <v>2.62</v>
      </c>
      <c r="N7192" s="1283">
        <v>2.83</v>
      </c>
      <c r="O7192" s="1283">
        <v>3.16</v>
      </c>
      <c r="P7192" s="1283"/>
      <c r="R7192" s="1067"/>
      <c r="Z7192" s="21"/>
      <c r="AH7192"/>
    </row>
    <row r="7193" spans="1:34" ht="11.25" customHeight="1">
      <c r="A7193"/>
      <c r="B7193" s="1281" t="s">
        <v>16</v>
      </c>
      <c r="C7193" s="1282">
        <v>4279</v>
      </c>
      <c r="D7193" s="1341" t="str">
        <f t="shared" si="126"/>
        <v>NV4279</v>
      </c>
      <c r="E7193" s="1514" t="s">
        <v>125</v>
      </c>
      <c r="F7193" s="1390">
        <v>211</v>
      </c>
      <c r="G7193" s="1283">
        <v>2.4300000000000002</v>
      </c>
      <c r="H7193" s="1283">
        <v>2.74</v>
      </c>
      <c r="I7193" s="1283">
        <v>3.17</v>
      </c>
      <c r="J7193" s="1283">
        <v>3.9</v>
      </c>
      <c r="K7193" s="1283">
        <v>4.6399999999999997</v>
      </c>
      <c r="L7193" s="1283">
        <v>2.3199999999999998</v>
      </c>
      <c r="M7193" s="1283">
        <v>2.5299999999999998</v>
      </c>
      <c r="N7193" s="1283">
        <v>2.74</v>
      </c>
      <c r="O7193" s="1283">
        <v>3.06</v>
      </c>
      <c r="P7193" s="1283"/>
      <c r="R7193" s="1067"/>
      <c r="Z7193" s="21"/>
      <c r="AH7193"/>
    </row>
    <row r="7194" spans="1:34" ht="11.25" customHeight="1">
      <c r="A7194"/>
      <c r="B7194" s="1281" t="s">
        <v>16</v>
      </c>
      <c r="C7194" s="1282">
        <v>4283</v>
      </c>
      <c r="D7194" s="1341" t="str">
        <f t="shared" si="126"/>
        <v>NV4283</v>
      </c>
      <c r="E7194" s="1514" t="s">
        <v>125</v>
      </c>
      <c r="F7194" s="1390">
        <v>113</v>
      </c>
      <c r="G7194" s="1283">
        <v>1.3</v>
      </c>
      <c r="H7194" s="1283">
        <v>1.47</v>
      </c>
      <c r="I7194" s="1283">
        <v>1.7</v>
      </c>
      <c r="J7194" s="1283">
        <v>2.09</v>
      </c>
      <c r="K7194" s="1283">
        <v>2.4900000000000002</v>
      </c>
      <c r="L7194" s="1283">
        <v>1.24</v>
      </c>
      <c r="M7194" s="1283">
        <v>1.36</v>
      </c>
      <c r="N7194" s="1283">
        <v>1.47</v>
      </c>
      <c r="O7194" s="1283">
        <v>1.64</v>
      </c>
      <c r="P7194" s="1283"/>
      <c r="R7194" s="1067"/>
      <c r="Z7194" s="21"/>
      <c r="AH7194"/>
    </row>
    <row r="7195" spans="1:34" ht="11.25" customHeight="1">
      <c r="A7195"/>
      <c r="B7195" s="1281" t="s">
        <v>16</v>
      </c>
      <c r="C7195" s="1282">
        <v>4299</v>
      </c>
      <c r="D7195" s="1341" t="str">
        <f t="shared" si="126"/>
        <v>NV4299</v>
      </c>
      <c r="E7195" s="1514" t="s">
        <v>121</v>
      </c>
      <c r="F7195" s="1390">
        <v>154</v>
      </c>
      <c r="G7195" s="1283">
        <v>1.77</v>
      </c>
      <c r="H7195" s="1283">
        <v>2</v>
      </c>
      <c r="I7195" s="1283">
        <v>2.31</v>
      </c>
      <c r="J7195" s="1283">
        <v>2.85</v>
      </c>
      <c r="K7195" s="1283">
        <v>3.39</v>
      </c>
      <c r="L7195" s="1283">
        <v>1.69</v>
      </c>
      <c r="M7195" s="1283">
        <v>1.85</v>
      </c>
      <c r="N7195" s="1283">
        <v>2</v>
      </c>
      <c r="O7195" s="1283">
        <v>2.23</v>
      </c>
      <c r="P7195" s="1283"/>
      <c r="R7195" s="1067"/>
      <c r="Z7195" s="21"/>
      <c r="AH7195"/>
    </row>
    <row r="7196" spans="1:34" ht="11.25" customHeight="1">
      <c r="A7196"/>
      <c r="B7196" s="1281" t="s">
        <v>16</v>
      </c>
      <c r="C7196" s="1282">
        <v>4304</v>
      </c>
      <c r="D7196" s="1341" t="str">
        <f t="shared" si="126"/>
        <v>NV4304</v>
      </c>
      <c r="E7196" s="1514" t="s">
        <v>124</v>
      </c>
      <c r="F7196" s="1390">
        <v>312</v>
      </c>
      <c r="G7196" s="1283">
        <v>3.59</v>
      </c>
      <c r="H7196" s="1283">
        <v>4.0599999999999996</v>
      </c>
      <c r="I7196" s="1283">
        <v>4.68</v>
      </c>
      <c r="J7196" s="1283">
        <v>5.77</v>
      </c>
      <c r="K7196" s="1283">
        <v>6.86</v>
      </c>
      <c r="L7196" s="1283">
        <v>3.43</v>
      </c>
      <c r="M7196" s="1283">
        <v>3.74</v>
      </c>
      <c r="N7196" s="1283">
        <v>4.0599999999999996</v>
      </c>
      <c r="O7196" s="1283">
        <v>4.5199999999999996</v>
      </c>
      <c r="P7196" s="1283"/>
      <c r="R7196" s="1067"/>
      <c r="Z7196" s="21"/>
      <c r="AH7196"/>
    </row>
    <row r="7197" spans="1:34" ht="11.25" customHeight="1">
      <c r="A7197"/>
      <c r="B7197" s="1281" t="s">
        <v>16</v>
      </c>
      <c r="C7197" s="1282">
        <v>4307</v>
      </c>
      <c r="D7197" s="1341" t="str">
        <f t="shared" si="126"/>
        <v>NV4307</v>
      </c>
      <c r="E7197" s="1514" t="s">
        <v>121</v>
      </c>
      <c r="F7197" s="1390">
        <v>136</v>
      </c>
      <c r="G7197" s="1283">
        <v>1.56</v>
      </c>
      <c r="H7197" s="1283">
        <v>1.77</v>
      </c>
      <c r="I7197" s="1283">
        <v>2.04</v>
      </c>
      <c r="J7197" s="1283">
        <v>2.52</v>
      </c>
      <c r="K7197" s="1283">
        <v>2.99</v>
      </c>
      <c r="L7197" s="1283">
        <v>1.5</v>
      </c>
      <c r="M7197" s="1283">
        <v>1.63</v>
      </c>
      <c r="N7197" s="1283">
        <v>1.77</v>
      </c>
      <c r="O7197" s="1283">
        <v>1.97</v>
      </c>
      <c r="P7197" s="1283"/>
      <c r="R7197" s="1067"/>
      <c r="Z7197" s="21"/>
      <c r="AH7197"/>
    </row>
    <row r="7198" spans="1:34" ht="11.25" customHeight="1">
      <c r="A7198"/>
      <c r="B7198" s="1281" t="s">
        <v>16</v>
      </c>
      <c r="C7198" s="1282">
        <v>4351</v>
      </c>
      <c r="D7198" s="1341" t="str">
        <f t="shared" si="126"/>
        <v>NV4351</v>
      </c>
      <c r="E7198" s="1514" t="s">
        <v>121</v>
      </c>
      <c r="F7198" s="1390">
        <v>75</v>
      </c>
      <c r="G7198" s="1283">
        <v>0.86</v>
      </c>
      <c r="H7198" s="1283">
        <v>0.98</v>
      </c>
      <c r="I7198" s="1283">
        <v>1.1299999999999999</v>
      </c>
      <c r="J7198" s="1283">
        <v>1.39</v>
      </c>
      <c r="K7198" s="1283">
        <v>1.65</v>
      </c>
      <c r="L7198" s="1283">
        <v>0.83</v>
      </c>
      <c r="M7198" s="1283">
        <v>0.9</v>
      </c>
      <c r="N7198" s="1283">
        <v>0.98</v>
      </c>
      <c r="O7198" s="1283">
        <v>1.0900000000000001</v>
      </c>
      <c r="P7198" s="1283"/>
      <c r="R7198" s="1067"/>
      <c r="Z7198" s="21"/>
      <c r="AH7198"/>
    </row>
    <row r="7199" spans="1:34" ht="11.25" customHeight="1">
      <c r="A7199"/>
      <c r="B7199" s="1281" t="s">
        <v>16</v>
      </c>
      <c r="C7199" s="1282">
        <v>4352</v>
      </c>
      <c r="D7199" s="1341" t="str">
        <f t="shared" si="126"/>
        <v>NV4352</v>
      </c>
      <c r="E7199" s="1514" t="s">
        <v>121</v>
      </c>
      <c r="F7199" s="1390">
        <v>260</v>
      </c>
      <c r="G7199" s="1283">
        <v>2.99</v>
      </c>
      <c r="H7199" s="1283">
        <v>3.38</v>
      </c>
      <c r="I7199" s="1283">
        <v>3.9</v>
      </c>
      <c r="J7199" s="1283">
        <v>4.8099999999999996</v>
      </c>
      <c r="K7199" s="1283">
        <v>5.72</v>
      </c>
      <c r="L7199" s="1283">
        <v>2.86</v>
      </c>
      <c r="M7199" s="1283">
        <v>3.12</v>
      </c>
      <c r="N7199" s="1283">
        <v>3.38</v>
      </c>
      <c r="O7199" s="1283">
        <v>3.77</v>
      </c>
      <c r="P7199" s="1283"/>
      <c r="R7199" s="1067"/>
      <c r="Z7199" s="21"/>
      <c r="AH7199"/>
    </row>
    <row r="7200" spans="1:34" ht="11.25" customHeight="1">
      <c r="A7200"/>
      <c r="B7200" s="1281" t="s">
        <v>16</v>
      </c>
      <c r="C7200" s="1282">
        <v>4361</v>
      </c>
      <c r="D7200" s="1341" t="str">
        <f t="shared" si="126"/>
        <v>NV4361</v>
      </c>
      <c r="E7200" s="1514" t="s">
        <v>121</v>
      </c>
      <c r="F7200" s="1390">
        <v>92</v>
      </c>
      <c r="G7200" s="1283">
        <v>1.06</v>
      </c>
      <c r="H7200" s="1283">
        <v>1.2</v>
      </c>
      <c r="I7200" s="1283">
        <v>1.38</v>
      </c>
      <c r="J7200" s="1283">
        <v>1.7</v>
      </c>
      <c r="K7200" s="1283">
        <v>2.02</v>
      </c>
      <c r="L7200" s="1283">
        <v>1.01</v>
      </c>
      <c r="M7200" s="1283">
        <v>1.1000000000000001</v>
      </c>
      <c r="N7200" s="1283">
        <v>1.2</v>
      </c>
      <c r="O7200" s="1283">
        <v>1.33</v>
      </c>
      <c r="P7200" s="1283"/>
      <c r="R7200" s="1067"/>
      <c r="Z7200" s="21"/>
      <c r="AH7200"/>
    </row>
    <row r="7201" spans="1:34" ht="11.25" customHeight="1">
      <c r="A7201"/>
      <c r="B7201" s="1281" t="s">
        <v>16</v>
      </c>
      <c r="C7201" s="1282">
        <v>4410</v>
      </c>
      <c r="D7201" s="1341" t="str">
        <f t="shared" si="126"/>
        <v>NV4410</v>
      </c>
      <c r="E7201" s="1514" t="s">
        <v>123</v>
      </c>
      <c r="F7201" s="1390">
        <v>240</v>
      </c>
      <c r="G7201" s="1283">
        <v>2.76</v>
      </c>
      <c r="H7201" s="1283">
        <v>3.12</v>
      </c>
      <c r="I7201" s="1283">
        <v>3.6</v>
      </c>
      <c r="J7201" s="1283">
        <v>4.4400000000000004</v>
      </c>
      <c r="K7201" s="1283">
        <v>5.28</v>
      </c>
      <c r="L7201" s="1283">
        <v>2.64</v>
      </c>
      <c r="M7201" s="1283">
        <v>2.88</v>
      </c>
      <c r="N7201" s="1283">
        <v>3.12</v>
      </c>
      <c r="O7201" s="1283">
        <v>3.48</v>
      </c>
      <c r="P7201" s="1283"/>
      <c r="R7201" s="1067"/>
      <c r="Z7201" s="21"/>
      <c r="AH7201"/>
    </row>
    <row r="7202" spans="1:34" ht="11.25" customHeight="1">
      <c r="A7202"/>
      <c r="B7202" s="1281" t="s">
        <v>16</v>
      </c>
      <c r="C7202" s="1282">
        <v>4420</v>
      </c>
      <c r="D7202" s="1341" t="str">
        <f t="shared" si="126"/>
        <v>NV4420</v>
      </c>
      <c r="E7202" s="1514" t="s">
        <v>123</v>
      </c>
      <c r="F7202" s="1390">
        <v>312</v>
      </c>
      <c r="G7202" s="1283">
        <v>3.59</v>
      </c>
      <c r="H7202" s="1283">
        <v>4.0599999999999996</v>
      </c>
      <c r="I7202" s="1283">
        <v>4.68</v>
      </c>
      <c r="J7202" s="1283">
        <v>5.77</v>
      </c>
      <c r="K7202" s="1283">
        <v>6.86</v>
      </c>
      <c r="L7202" s="1283">
        <v>3.43</v>
      </c>
      <c r="M7202" s="1283">
        <v>3.74</v>
      </c>
      <c r="N7202" s="1283">
        <v>4.0599999999999996</v>
      </c>
      <c r="O7202" s="1283">
        <v>4.5199999999999996</v>
      </c>
      <c r="P7202" s="1283"/>
      <c r="R7202" s="1067"/>
      <c r="Z7202" s="21"/>
      <c r="AH7202"/>
    </row>
    <row r="7203" spans="1:34" ht="11.25" customHeight="1">
      <c r="A7203"/>
      <c r="B7203" s="1281" t="s">
        <v>16</v>
      </c>
      <c r="C7203" s="1282">
        <v>4431</v>
      </c>
      <c r="D7203" s="1341" t="str">
        <f t="shared" si="126"/>
        <v>NV4431</v>
      </c>
      <c r="E7203" s="1514" t="s">
        <v>125</v>
      </c>
      <c r="F7203" s="1390">
        <v>121</v>
      </c>
      <c r="G7203" s="1283">
        <v>1.39</v>
      </c>
      <c r="H7203" s="1283">
        <v>1.57</v>
      </c>
      <c r="I7203" s="1283">
        <v>1.82</v>
      </c>
      <c r="J7203" s="1283">
        <v>2.2400000000000002</v>
      </c>
      <c r="K7203" s="1283">
        <v>2.66</v>
      </c>
      <c r="L7203" s="1283">
        <v>1.33</v>
      </c>
      <c r="M7203" s="1283">
        <v>1.45</v>
      </c>
      <c r="N7203" s="1283">
        <v>1.57</v>
      </c>
      <c r="O7203" s="1283">
        <v>1.75</v>
      </c>
      <c r="P7203" s="1283"/>
      <c r="R7203" s="1067"/>
      <c r="Z7203" s="21"/>
      <c r="AH7203"/>
    </row>
    <row r="7204" spans="1:34" ht="11.25" customHeight="1">
      <c r="A7204"/>
      <c r="B7204" s="1281" t="s">
        <v>16</v>
      </c>
      <c r="C7204" s="1282">
        <v>4432</v>
      </c>
      <c r="D7204" s="1341" t="str">
        <f t="shared" si="126"/>
        <v>NV4432</v>
      </c>
      <c r="E7204" s="1514" t="s">
        <v>125</v>
      </c>
      <c r="F7204" s="1390">
        <v>77</v>
      </c>
      <c r="G7204" s="1283">
        <v>0.89</v>
      </c>
      <c r="H7204" s="1283">
        <v>1</v>
      </c>
      <c r="I7204" s="1283">
        <v>1.1599999999999999</v>
      </c>
      <c r="J7204" s="1283">
        <v>1.42</v>
      </c>
      <c r="K7204" s="1283">
        <v>1.69</v>
      </c>
      <c r="L7204" s="1283">
        <v>0.85</v>
      </c>
      <c r="M7204" s="1283">
        <v>0.92</v>
      </c>
      <c r="N7204" s="1283">
        <v>1</v>
      </c>
      <c r="O7204" s="1283">
        <v>1.1200000000000001</v>
      </c>
      <c r="P7204" s="1283"/>
      <c r="R7204" s="1067"/>
      <c r="Z7204" s="21"/>
      <c r="AH7204"/>
    </row>
    <row r="7205" spans="1:34" ht="11.25" customHeight="1">
      <c r="A7205"/>
      <c r="B7205" s="1281" t="s">
        <v>16</v>
      </c>
      <c r="C7205" s="1282">
        <v>4452</v>
      </c>
      <c r="D7205" s="1341" t="str">
        <f t="shared" si="126"/>
        <v>NV4452</v>
      </c>
      <c r="E7205" s="1514" t="s">
        <v>121</v>
      </c>
      <c r="F7205" s="1390">
        <v>240</v>
      </c>
      <c r="G7205" s="1283">
        <v>2.76</v>
      </c>
      <c r="H7205" s="1283">
        <v>3.12</v>
      </c>
      <c r="I7205" s="1283">
        <v>3.6</v>
      </c>
      <c r="J7205" s="1283">
        <v>4.4400000000000004</v>
      </c>
      <c r="K7205" s="1283">
        <v>5.28</v>
      </c>
      <c r="L7205" s="1283">
        <v>2.64</v>
      </c>
      <c r="M7205" s="1283">
        <v>2.88</v>
      </c>
      <c r="N7205" s="1283">
        <v>3.12</v>
      </c>
      <c r="O7205" s="1283">
        <v>3.48</v>
      </c>
      <c r="P7205" s="1283"/>
      <c r="R7205" s="1067"/>
      <c r="Z7205" s="21"/>
      <c r="AH7205"/>
    </row>
    <row r="7206" spans="1:34" ht="11.25" customHeight="1">
      <c r="A7206"/>
      <c r="B7206" s="1281" t="s">
        <v>16</v>
      </c>
      <c r="C7206" s="1282">
        <v>4459</v>
      </c>
      <c r="D7206" s="1341" t="str">
        <f t="shared" si="126"/>
        <v>NV4459</v>
      </c>
      <c r="E7206" s="1514" t="s">
        <v>121</v>
      </c>
      <c r="F7206" s="1390">
        <v>246</v>
      </c>
      <c r="G7206" s="1283">
        <v>2.83</v>
      </c>
      <c r="H7206" s="1283">
        <v>3.2</v>
      </c>
      <c r="I7206" s="1283">
        <v>3.69</v>
      </c>
      <c r="J7206" s="1283">
        <v>4.55</v>
      </c>
      <c r="K7206" s="1283">
        <v>5.41</v>
      </c>
      <c r="L7206" s="1283">
        <v>2.71</v>
      </c>
      <c r="M7206" s="1283">
        <v>2.95</v>
      </c>
      <c r="N7206" s="1283">
        <v>3.2</v>
      </c>
      <c r="O7206" s="1283">
        <v>3.57</v>
      </c>
      <c r="P7206" s="1283"/>
      <c r="R7206" s="1067"/>
      <c r="Z7206" s="21"/>
      <c r="AH7206"/>
    </row>
    <row r="7207" spans="1:34" ht="11.25" customHeight="1">
      <c r="A7207"/>
      <c r="B7207" s="1281" t="s">
        <v>16</v>
      </c>
      <c r="C7207" s="1282">
        <v>4470</v>
      </c>
      <c r="D7207" s="1341" t="str">
        <f t="shared" si="126"/>
        <v>NV4470</v>
      </c>
      <c r="E7207" s="1514" t="s">
        <v>125</v>
      </c>
      <c r="F7207" s="1390">
        <v>212</v>
      </c>
      <c r="G7207" s="1283">
        <v>2.44</v>
      </c>
      <c r="H7207" s="1283">
        <v>2.76</v>
      </c>
      <c r="I7207" s="1283">
        <v>3.18</v>
      </c>
      <c r="J7207" s="1283">
        <v>3.92</v>
      </c>
      <c r="K7207" s="1283">
        <v>4.66</v>
      </c>
      <c r="L7207" s="1283">
        <v>2.33</v>
      </c>
      <c r="M7207" s="1283">
        <v>2.54</v>
      </c>
      <c r="N7207" s="1283">
        <v>2.76</v>
      </c>
      <c r="O7207" s="1283">
        <v>3.07</v>
      </c>
      <c r="P7207" s="1283"/>
      <c r="R7207" s="1067"/>
      <c r="Z7207" s="21"/>
      <c r="AH7207"/>
    </row>
    <row r="7208" spans="1:34" ht="11.25" customHeight="1">
      <c r="A7208"/>
      <c r="B7208" s="1281" t="s">
        <v>16</v>
      </c>
      <c r="C7208" s="1282">
        <v>4484</v>
      </c>
      <c r="D7208" s="1341" t="str">
        <f t="shared" si="126"/>
        <v>NV4484</v>
      </c>
      <c r="E7208" s="1514" t="s">
        <v>121</v>
      </c>
      <c r="F7208" s="1390">
        <v>242</v>
      </c>
      <c r="G7208" s="1283">
        <v>2.78</v>
      </c>
      <c r="H7208" s="1283">
        <v>3.15</v>
      </c>
      <c r="I7208" s="1283">
        <v>3.63</v>
      </c>
      <c r="J7208" s="1283">
        <v>4.4800000000000004</v>
      </c>
      <c r="K7208" s="1283">
        <v>5.32</v>
      </c>
      <c r="L7208" s="1283">
        <v>2.66</v>
      </c>
      <c r="M7208" s="1283">
        <v>2.9</v>
      </c>
      <c r="N7208" s="1283">
        <v>3.15</v>
      </c>
      <c r="O7208" s="1283">
        <v>3.51</v>
      </c>
      <c r="P7208" s="1283"/>
      <c r="R7208" s="1067"/>
      <c r="Z7208" s="21"/>
      <c r="AH7208"/>
    </row>
    <row r="7209" spans="1:34" ht="11.25" customHeight="1">
      <c r="A7209"/>
      <c r="B7209" s="1281" t="s">
        <v>16</v>
      </c>
      <c r="C7209" s="1282">
        <v>4493</v>
      </c>
      <c r="D7209" s="1341" t="str">
        <f t="shared" si="126"/>
        <v>NV4493</v>
      </c>
      <c r="E7209" s="1514" t="s">
        <v>125</v>
      </c>
      <c r="F7209" s="1390">
        <v>295</v>
      </c>
      <c r="G7209" s="1283">
        <v>3.39</v>
      </c>
      <c r="H7209" s="1283">
        <v>3.84</v>
      </c>
      <c r="I7209" s="1283">
        <v>4.43</v>
      </c>
      <c r="J7209" s="1283">
        <v>5.46</v>
      </c>
      <c r="K7209" s="1283">
        <v>6.49</v>
      </c>
      <c r="L7209" s="1283">
        <v>3.25</v>
      </c>
      <c r="M7209" s="1283">
        <v>3.54</v>
      </c>
      <c r="N7209" s="1283">
        <v>3.84</v>
      </c>
      <c r="O7209" s="1283">
        <v>4.28</v>
      </c>
      <c r="P7209" s="1283"/>
      <c r="R7209" s="1067"/>
      <c r="Z7209" s="21"/>
      <c r="AH7209"/>
    </row>
    <row r="7210" spans="1:34" ht="11.25" customHeight="1">
      <c r="A7210"/>
      <c r="B7210" s="1281" t="s">
        <v>16</v>
      </c>
      <c r="C7210" s="1282">
        <v>4511</v>
      </c>
      <c r="D7210" s="1341" t="str">
        <f t="shared" si="126"/>
        <v>NV4511</v>
      </c>
      <c r="E7210" s="1514" t="s">
        <v>123</v>
      </c>
      <c r="F7210" s="1390">
        <v>61</v>
      </c>
      <c r="G7210" s="1283">
        <v>0.7</v>
      </c>
      <c r="H7210" s="1283">
        <v>0.79</v>
      </c>
      <c r="I7210" s="1283">
        <v>0.92</v>
      </c>
      <c r="J7210" s="1283">
        <v>1.1299999999999999</v>
      </c>
      <c r="K7210" s="1283">
        <v>1.34</v>
      </c>
      <c r="L7210" s="1283">
        <v>0.67</v>
      </c>
      <c r="M7210" s="1283">
        <v>0.73</v>
      </c>
      <c r="N7210" s="1283">
        <v>0.79</v>
      </c>
      <c r="O7210" s="1283">
        <v>0.88</v>
      </c>
      <c r="P7210" s="1283"/>
      <c r="R7210" s="1067"/>
      <c r="Z7210" s="21"/>
      <c r="AH7210"/>
    </row>
    <row r="7211" spans="1:34" ht="11.25" customHeight="1">
      <c r="A7211"/>
      <c r="B7211" s="1281" t="s">
        <v>16</v>
      </c>
      <c r="C7211" s="1282">
        <v>4557</v>
      </c>
      <c r="D7211" s="1341" t="str">
        <f t="shared" si="126"/>
        <v>NV4557</v>
      </c>
      <c r="E7211" s="1514" t="s">
        <v>123</v>
      </c>
      <c r="F7211" s="1390">
        <v>189</v>
      </c>
      <c r="G7211" s="1283">
        <v>2.17</v>
      </c>
      <c r="H7211" s="1283">
        <v>2.46</v>
      </c>
      <c r="I7211" s="1283">
        <v>2.84</v>
      </c>
      <c r="J7211" s="1283">
        <v>3.5</v>
      </c>
      <c r="K7211" s="1283">
        <v>4.16</v>
      </c>
      <c r="L7211" s="1283">
        <v>2.08</v>
      </c>
      <c r="M7211" s="1283">
        <v>2.27</v>
      </c>
      <c r="N7211" s="1283">
        <v>2.46</v>
      </c>
      <c r="O7211" s="1283">
        <v>2.74</v>
      </c>
      <c r="P7211" s="1283"/>
      <c r="R7211" s="1067"/>
      <c r="Z7211" s="21"/>
      <c r="AH7211"/>
    </row>
    <row r="7212" spans="1:34" ht="11.25" customHeight="1">
      <c r="A7212"/>
      <c r="B7212" s="1281" t="s">
        <v>16</v>
      </c>
      <c r="C7212" s="1282">
        <v>4558</v>
      </c>
      <c r="D7212" s="1341" t="str">
        <f t="shared" si="126"/>
        <v>NV4558</v>
      </c>
      <c r="E7212" s="1514" t="s">
        <v>123</v>
      </c>
      <c r="F7212" s="1390">
        <v>175</v>
      </c>
      <c r="G7212" s="1283">
        <v>2.0099999999999998</v>
      </c>
      <c r="H7212" s="1283">
        <v>2.2799999999999998</v>
      </c>
      <c r="I7212" s="1283">
        <v>2.63</v>
      </c>
      <c r="J7212" s="1283">
        <v>3.24</v>
      </c>
      <c r="K7212" s="1283">
        <v>3.85</v>
      </c>
      <c r="L7212" s="1283">
        <v>1.93</v>
      </c>
      <c r="M7212" s="1283">
        <v>2.1</v>
      </c>
      <c r="N7212" s="1283">
        <v>2.2799999999999998</v>
      </c>
      <c r="O7212" s="1283">
        <v>2.54</v>
      </c>
      <c r="P7212" s="1283"/>
      <c r="R7212" s="1067"/>
      <c r="Z7212" s="21"/>
      <c r="AH7212"/>
    </row>
    <row r="7213" spans="1:34" ht="11.25" customHeight="1">
      <c r="A7213"/>
      <c r="B7213" s="1281" t="s">
        <v>16</v>
      </c>
      <c r="C7213" s="1282">
        <v>4568</v>
      </c>
      <c r="D7213" s="1341" t="str">
        <f t="shared" si="126"/>
        <v>NV4568</v>
      </c>
      <c r="E7213" s="1514" t="s">
        <v>123</v>
      </c>
      <c r="F7213" s="1390">
        <v>181</v>
      </c>
      <c r="G7213" s="1283">
        <v>2.08</v>
      </c>
      <c r="H7213" s="1283">
        <v>2.35</v>
      </c>
      <c r="I7213" s="1283">
        <v>2.72</v>
      </c>
      <c r="J7213" s="1283">
        <v>3.35</v>
      </c>
      <c r="K7213" s="1283">
        <v>3.98</v>
      </c>
      <c r="L7213" s="1283">
        <v>1.99</v>
      </c>
      <c r="M7213" s="1283">
        <v>2.17</v>
      </c>
      <c r="N7213" s="1283">
        <v>2.35</v>
      </c>
      <c r="O7213" s="1283">
        <v>2.62</v>
      </c>
      <c r="P7213" s="1283"/>
      <c r="R7213" s="1067"/>
      <c r="Z7213" s="21"/>
      <c r="AH7213"/>
    </row>
    <row r="7214" spans="1:34" ht="11.25" customHeight="1">
      <c r="A7214"/>
      <c r="B7214" s="1281" t="s">
        <v>16</v>
      </c>
      <c r="C7214" s="1282">
        <v>4581</v>
      </c>
      <c r="D7214" s="1341" t="str">
        <f t="shared" si="126"/>
        <v>NV4581</v>
      </c>
      <c r="E7214" s="1514" t="s">
        <v>123</v>
      </c>
      <c r="F7214" s="1390">
        <v>79</v>
      </c>
      <c r="G7214" s="1283">
        <v>0.91</v>
      </c>
      <c r="H7214" s="1283">
        <v>1.03</v>
      </c>
      <c r="I7214" s="1283">
        <v>1.19</v>
      </c>
      <c r="J7214" s="1283">
        <v>1.46</v>
      </c>
      <c r="K7214" s="1283">
        <v>1.74</v>
      </c>
      <c r="L7214" s="1283">
        <v>0.87</v>
      </c>
      <c r="M7214" s="1283">
        <v>0.95</v>
      </c>
      <c r="N7214" s="1283">
        <v>1.03</v>
      </c>
      <c r="O7214" s="1283">
        <v>1.1499999999999999</v>
      </c>
      <c r="P7214" s="1283"/>
      <c r="R7214" s="1067"/>
      <c r="Z7214" s="21"/>
      <c r="AH7214"/>
    </row>
    <row r="7215" spans="1:34" ht="11.25" customHeight="1">
      <c r="A7215"/>
      <c r="B7215" s="1281" t="s">
        <v>16</v>
      </c>
      <c r="C7215" s="1282">
        <v>4583</v>
      </c>
      <c r="D7215" s="1341" t="str">
        <f t="shared" si="126"/>
        <v>NV4583</v>
      </c>
      <c r="E7215" s="1514" t="s">
        <v>122</v>
      </c>
      <c r="F7215" s="1390">
        <v>388</v>
      </c>
      <c r="G7215" s="1283">
        <v>4.46</v>
      </c>
      <c r="H7215" s="1283">
        <v>5.04</v>
      </c>
      <c r="I7215" s="1283">
        <v>5.82</v>
      </c>
      <c r="J7215" s="1283">
        <v>7.18</v>
      </c>
      <c r="K7215" s="1283">
        <v>8.5399999999999991</v>
      </c>
      <c r="L7215" s="1283">
        <v>4.2699999999999996</v>
      </c>
      <c r="M7215" s="1283">
        <v>4.66</v>
      </c>
      <c r="N7215" s="1283">
        <v>5.04</v>
      </c>
      <c r="O7215" s="1283">
        <v>5.63</v>
      </c>
      <c r="P7215" s="1283"/>
      <c r="R7215" s="1067"/>
      <c r="Z7215" s="21"/>
      <c r="AH7215"/>
    </row>
    <row r="7216" spans="1:34" ht="11.25" customHeight="1">
      <c r="A7216"/>
      <c r="B7216" s="1281" t="s">
        <v>16</v>
      </c>
      <c r="C7216" s="1282">
        <v>4611</v>
      </c>
      <c r="D7216" s="1341" t="str">
        <f t="shared" si="126"/>
        <v>NV4611</v>
      </c>
      <c r="E7216" s="1514" t="s">
        <v>121</v>
      </c>
      <c r="F7216" s="1390">
        <v>94</v>
      </c>
      <c r="G7216" s="1283">
        <v>1.08</v>
      </c>
      <c r="H7216" s="1283">
        <v>1.22</v>
      </c>
      <c r="I7216" s="1283">
        <v>1.41</v>
      </c>
      <c r="J7216" s="1283">
        <v>1.74</v>
      </c>
      <c r="K7216" s="1283">
        <v>2.0699999999999998</v>
      </c>
      <c r="L7216" s="1283">
        <v>1.03</v>
      </c>
      <c r="M7216" s="1283">
        <v>1.1299999999999999</v>
      </c>
      <c r="N7216" s="1283">
        <v>1.22</v>
      </c>
      <c r="O7216" s="1283">
        <v>1.36</v>
      </c>
      <c r="P7216" s="1283"/>
      <c r="R7216" s="1067"/>
      <c r="Z7216" s="21"/>
      <c r="AH7216"/>
    </row>
    <row r="7217" spans="1:34" ht="11.25" customHeight="1">
      <c r="A7217"/>
      <c r="B7217" s="1281" t="s">
        <v>16</v>
      </c>
      <c r="C7217" s="1282">
        <v>4635</v>
      </c>
      <c r="D7217" s="1341" t="str">
        <f t="shared" si="126"/>
        <v>NV4635</v>
      </c>
      <c r="E7217" s="1514" t="s">
        <v>122</v>
      </c>
      <c r="F7217" s="1390">
        <v>237</v>
      </c>
      <c r="G7217" s="1283">
        <v>2.73</v>
      </c>
      <c r="H7217" s="1283">
        <v>3.08</v>
      </c>
      <c r="I7217" s="1283">
        <v>3.56</v>
      </c>
      <c r="J7217" s="1283">
        <v>4.38</v>
      </c>
      <c r="K7217" s="1283">
        <v>5.21</v>
      </c>
      <c r="L7217" s="1283">
        <v>2.61</v>
      </c>
      <c r="M7217" s="1283">
        <v>2.84</v>
      </c>
      <c r="N7217" s="1283">
        <v>3.08</v>
      </c>
      <c r="O7217" s="1283">
        <v>3.44</v>
      </c>
      <c r="P7217" s="1283"/>
      <c r="R7217" s="1067"/>
      <c r="Z7217" s="21"/>
      <c r="AH7217"/>
    </row>
    <row r="7218" spans="1:34" ht="11.25" customHeight="1">
      <c r="A7218"/>
      <c r="B7218" s="1281" t="s">
        <v>16</v>
      </c>
      <c r="C7218" s="1282">
        <v>4653</v>
      </c>
      <c r="D7218" s="1341" t="str">
        <f t="shared" si="126"/>
        <v>NV4653</v>
      </c>
      <c r="E7218" s="1514" t="s">
        <v>122</v>
      </c>
      <c r="F7218" s="1390">
        <v>140</v>
      </c>
      <c r="G7218" s="1283">
        <v>1.61</v>
      </c>
      <c r="H7218" s="1283">
        <v>1.82</v>
      </c>
      <c r="I7218" s="1283">
        <v>2.1</v>
      </c>
      <c r="J7218" s="1283">
        <v>2.59</v>
      </c>
      <c r="K7218" s="1283">
        <v>3.08</v>
      </c>
      <c r="L7218" s="1283">
        <v>1.54</v>
      </c>
      <c r="M7218" s="1283">
        <v>1.68</v>
      </c>
      <c r="N7218" s="1283">
        <v>1.82</v>
      </c>
      <c r="O7218" s="1283">
        <v>2.0299999999999998</v>
      </c>
      <c r="P7218" s="1283"/>
      <c r="R7218" s="1067"/>
      <c r="Z7218" s="21"/>
      <c r="AH7218"/>
    </row>
    <row r="7219" spans="1:34" ht="11.25" customHeight="1">
      <c r="A7219"/>
      <c r="B7219" s="1281" t="s">
        <v>16</v>
      </c>
      <c r="C7219" s="1282">
        <v>4665</v>
      </c>
      <c r="D7219" s="1341" t="str">
        <f t="shared" si="126"/>
        <v>NV4665</v>
      </c>
      <c r="E7219" s="1514" t="s">
        <v>123</v>
      </c>
      <c r="F7219" s="1390">
        <v>657</v>
      </c>
      <c r="G7219" s="1283">
        <v>7.56</v>
      </c>
      <c r="H7219" s="1283">
        <v>8.5399999999999991</v>
      </c>
      <c r="I7219" s="1283">
        <v>9.86</v>
      </c>
      <c r="J7219" s="1283">
        <v>12.15</v>
      </c>
      <c r="K7219" s="1283">
        <v>14.45</v>
      </c>
      <c r="L7219" s="1283">
        <v>7.23</v>
      </c>
      <c r="M7219" s="1283">
        <v>7.88</v>
      </c>
      <c r="N7219" s="1283">
        <v>8.5399999999999991</v>
      </c>
      <c r="O7219" s="1283">
        <v>9.5299999999999994</v>
      </c>
      <c r="P7219" s="1283"/>
      <c r="R7219" s="1067"/>
      <c r="Z7219" s="21"/>
      <c r="AH7219"/>
    </row>
    <row r="7220" spans="1:34" ht="11.25" customHeight="1">
      <c r="A7220"/>
      <c r="B7220" s="1281" t="s">
        <v>16</v>
      </c>
      <c r="C7220" s="1282">
        <v>4683</v>
      </c>
      <c r="D7220" s="1341" t="str">
        <f t="shared" si="126"/>
        <v>NV4683</v>
      </c>
      <c r="E7220" s="1514" t="s">
        <v>125</v>
      </c>
      <c r="F7220" s="1390">
        <v>375</v>
      </c>
      <c r="G7220" s="1283">
        <v>4.3099999999999996</v>
      </c>
      <c r="H7220" s="1283">
        <v>4.88</v>
      </c>
      <c r="I7220" s="1283">
        <v>5.63</v>
      </c>
      <c r="J7220" s="1283">
        <v>6.94</v>
      </c>
      <c r="K7220" s="1283">
        <v>8.25</v>
      </c>
      <c r="L7220" s="1283">
        <v>4.13</v>
      </c>
      <c r="M7220" s="1283">
        <v>4.5</v>
      </c>
      <c r="N7220" s="1283">
        <v>4.88</v>
      </c>
      <c r="O7220" s="1283">
        <v>5.44</v>
      </c>
      <c r="P7220" s="1283"/>
      <c r="R7220" s="1067"/>
      <c r="Z7220" s="21"/>
      <c r="AH7220"/>
    </row>
    <row r="7221" spans="1:34" ht="11.25" customHeight="1">
      <c r="A7221"/>
      <c r="B7221" s="1281" t="s">
        <v>16</v>
      </c>
      <c r="C7221" s="1282">
        <v>4686</v>
      </c>
      <c r="D7221" s="1341" t="str">
        <f t="shared" si="126"/>
        <v>NV4686</v>
      </c>
      <c r="E7221" s="1514" t="s">
        <v>125</v>
      </c>
      <c r="F7221" s="1390">
        <v>183</v>
      </c>
      <c r="G7221" s="1283">
        <v>2.1</v>
      </c>
      <c r="H7221" s="1283">
        <v>2.38</v>
      </c>
      <c r="I7221" s="1283">
        <v>2.75</v>
      </c>
      <c r="J7221" s="1283">
        <v>3.39</v>
      </c>
      <c r="K7221" s="1283">
        <v>4.03</v>
      </c>
      <c r="L7221" s="1283">
        <v>2.0099999999999998</v>
      </c>
      <c r="M7221" s="1283">
        <v>2.2000000000000002</v>
      </c>
      <c r="N7221" s="1283">
        <v>2.38</v>
      </c>
      <c r="O7221" s="1283">
        <v>2.65</v>
      </c>
      <c r="P7221" s="1283"/>
      <c r="R7221" s="1067"/>
      <c r="Z7221" s="21"/>
      <c r="AH7221"/>
    </row>
    <row r="7222" spans="1:34" ht="11.25" customHeight="1">
      <c r="A7222"/>
      <c r="B7222" s="1281" t="s">
        <v>16</v>
      </c>
      <c r="C7222" s="1282">
        <v>4692</v>
      </c>
      <c r="D7222" s="1341" t="str">
        <f t="shared" si="126"/>
        <v>NV4692</v>
      </c>
      <c r="E7222" s="1514" t="s">
        <v>121</v>
      </c>
      <c r="F7222" s="1390">
        <v>55</v>
      </c>
      <c r="G7222" s="1283">
        <v>0.63</v>
      </c>
      <c r="H7222" s="1283">
        <v>0.72</v>
      </c>
      <c r="I7222" s="1283">
        <v>0.83</v>
      </c>
      <c r="J7222" s="1283">
        <v>1.02</v>
      </c>
      <c r="K7222" s="1283">
        <v>1.21</v>
      </c>
      <c r="L7222" s="1283">
        <v>0.61</v>
      </c>
      <c r="M7222" s="1283">
        <v>0.66</v>
      </c>
      <c r="N7222" s="1283">
        <v>0.72</v>
      </c>
      <c r="O7222" s="1283">
        <v>0.8</v>
      </c>
      <c r="P7222" s="1283"/>
      <c r="R7222" s="1067"/>
      <c r="Z7222" s="21"/>
      <c r="AH7222"/>
    </row>
    <row r="7223" spans="1:34" ht="11.25" customHeight="1">
      <c r="A7223"/>
      <c r="B7223" s="1281" t="s">
        <v>16</v>
      </c>
      <c r="C7223" s="1282">
        <v>4693</v>
      </c>
      <c r="D7223" s="1341" t="str">
        <f t="shared" si="126"/>
        <v>NV4693</v>
      </c>
      <c r="E7223" s="1514" t="s">
        <v>125</v>
      </c>
      <c r="F7223" s="1390">
        <v>74</v>
      </c>
      <c r="G7223" s="1283">
        <v>0.85</v>
      </c>
      <c r="H7223" s="1283">
        <v>0.96</v>
      </c>
      <c r="I7223" s="1283">
        <v>1.1100000000000001</v>
      </c>
      <c r="J7223" s="1283">
        <v>1.37</v>
      </c>
      <c r="K7223" s="1283">
        <v>1.63</v>
      </c>
      <c r="L7223" s="1283">
        <v>0.81</v>
      </c>
      <c r="M7223" s="1283">
        <v>0.89</v>
      </c>
      <c r="N7223" s="1283">
        <v>0.96</v>
      </c>
      <c r="O7223" s="1283">
        <v>1.07</v>
      </c>
      <c r="P7223" s="1283"/>
      <c r="R7223" s="1067"/>
      <c r="Z7223" s="21"/>
      <c r="AH7223"/>
    </row>
    <row r="7224" spans="1:34" ht="11.25" customHeight="1">
      <c r="A7224"/>
      <c r="B7224" s="1281" t="s">
        <v>16</v>
      </c>
      <c r="C7224" s="1282">
        <v>4703</v>
      </c>
      <c r="D7224" s="1341" t="str">
        <f t="shared" si="126"/>
        <v>NV4703</v>
      </c>
      <c r="E7224" s="1514" t="s">
        <v>125</v>
      </c>
      <c r="F7224" s="1390">
        <v>161</v>
      </c>
      <c r="G7224" s="1283">
        <v>1.85</v>
      </c>
      <c r="H7224" s="1283">
        <v>2.09</v>
      </c>
      <c r="I7224" s="1283">
        <v>2.42</v>
      </c>
      <c r="J7224" s="1283">
        <v>2.98</v>
      </c>
      <c r="K7224" s="1283">
        <v>3.54</v>
      </c>
      <c r="L7224" s="1283">
        <v>1.77</v>
      </c>
      <c r="M7224" s="1283">
        <v>1.93</v>
      </c>
      <c r="N7224" s="1283">
        <v>2.09</v>
      </c>
      <c r="O7224" s="1283">
        <v>2.33</v>
      </c>
      <c r="P7224" s="1283"/>
      <c r="R7224" s="1067"/>
      <c r="Z7224" s="21"/>
      <c r="AH7224"/>
    </row>
    <row r="7225" spans="1:34" ht="11.25" customHeight="1">
      <c r="A7225"/>
      <c r="B7225" s="1281" t="s">
        <v>16</v>
      </c>
      <c r="C7225" s="1282">
        <v>4717</v>
      </c>
      <c r="D7225" s="1341" t="str">
        <f t="shared" si="126"/>
        <v>NV4717</v>
      </c>
      <c r="E7225" s="1514" t="s">
        <v>125</v>
      </c>
      <c r="F7225" s="1390">
        <v>184</v>
      </c>
      <c r="G7225" s="1283">
        <v>2.12</v>
      </c>
      <c r="H7225" s="1283">
        <v>2.39</v>
      </c>
      <c r="I7225" s="1283">
        <v>2.76</v>
      </c>
      <c r="J7225" s="1283">
        <v>3.4</v>
      </c>
      <c r="K7225" s="1283">
        <v>4.05</v>
      </c>
      <c r="L7225" s="1283">
        <v>2.02</v>
      </c>
      <c r="M7225" s="1283">
        <v>2.21</v>
      </c>
      <c r="N7225" s="1283">
        <v>2.39</v>
      </c>
      <c r="O7225" s="1283">
        <v>2.67</v>
      </c>
      <c r="P7225" s="1283"/>
      <c r="R7225" s="1067"/>
      <c r="Z7225" s="21"/>
      <c r="AH7225"/>
    </row>
    <row r="7226" spans="1:34" ht="11.25" customHeight="1">
      <c r="A7226"/>
      <c r="B7226" s="1281" t="s">
        <v>16</v>
      </c>
      <c r="C7226" s="1282">
        <v>4720</v>
      </c>
      <c r="D7226" s="1341" t="str">
        <f t="shared" si="126"/>
        <v>NV4720</v>
      </c>
      <c r="E7226" s="1514" t="s">
        <v>123</v>
      </c>
      <c r="F7226" s="1390">
        <v>192</v>
      </c>
      <c r="G7226" s="1283">
        <v>2.21</v>
      </c>
      <c r="H7226" s="1283">
        <v>2.5</v>
      </c>
      <c r="I7226" s="1283">
        <v>2.88</v>
      </c>
      <c r="J7226" s="1283">
        <v>3.55</v>
      </c>
      <c r="K7226" s="1283">
        <v>4.22</v>
      </c>
      <c r="L7226" s="1283">
        <v>2.11</v>
      </c>
      <c r="M7226" s="1283">
        <v>2.2999999999999998</v>
      </c>
      <c r="N7226" s="1283">
        <v>2.5</v>
      </c>
      <c r="O7226" s="1283">
        <v>2.78</v>
      </c>
      <c r="P7226" s="1283"/>
      <c r="R7226" s="1067"/>
      <c r="Z7226" s="21"/>
      <c r="AH7226"/>
    </row>
    <row r="7227" spans="1:34" ht="11.25" customHeight="1">
      <c r="A7227"/>
      <c r="B7227" s="1281" t="s">
        <v>16</v>
      </c>
      <c r="C7227" s="1282">
        <v>4740</v>
      </c>
      <c r="D7227" s="1341" t="str">
        <f t="shared" si="126"/>
        <v>NV4740</v>
      </c>
      <c r="E7227" s="1514" t="s">
        <v>122</v>
      </c>
      <c r="F7227" s="1390">
        <v>226</v>
      </c>
      <c r="G7227" s="1283">
        <v>2.6</v>
      </c>
      <c r="H7227" s="1283">
        <v>2.94</v>
      </c>
      <c r="I7227" s="1283">
        <v>3.39</v>
      </c>
      <c r="J7227" s="1283">
        <v>4.18</v>
      </c>
      <c r="K7227" s="1283">
        <v>4.97</v>
      </c>
      <c r="L7227" s="1283">
        <v>2.4900000000000002</v>
      </c>
      <c r="M7227" s="1283">
        <v>2.71</v>
      </c>
      <c r="N7227" s="1283">
        <v>2.94</v>
      </c>
      <c r="O7227" s="1283">
        <v>3.28</v>
      </c>
      <c r="P7227" s="1283"/>
      <c r="R7227" s="1067"/>
      <c r="Z7227" s="21"/>
      <c r="AH7227"/>
    </row>
    <row r="7228" spans="1:34" ht="11.25" customHeight="1">
      <c r="A7228"/>
      <c r="B7228" s="1281" t="s">
        <v>16</v>
      </c>
      <c r="C7228" s="1282">
        <v>4741</v>
      </c>
      <c r="D7228" s="1341" t="str">
        <f t="shared" si="126"/>
        <v>NV4741</v>
      </c>
      <c r="E7228" s="1514" t="s">
        <v>123</v>
      </c>
      <c r="F7228" s="1390">
        <v>213</v>
      </c>
      <c r="G7228" s="1283">
        <v>2.4500000000000002</v>
      </c>
      <c r="H7228" s="1283">
        <v>2.77</v>
      </c>
      <c r="I7228" s="1283">
        <v>3.2</v>
      </c>
      <c r="J7228" s="1283">
        <v>3.94</v>
      </c>
      <c r="K7228" s="1283">
        <v>4.6900000000000004</v>
      </c>
      <c r="L7228" s="1283">
        <v>2.34</v>
      </c>
      <c r="M7228" s="1283">
        <v>2.56</v>
      </c>
      <c r="N7228" s="1283">
        <v>2.77</v>
      </c>
      <c r="O7228" s="1283">
        <v>3.09</v>
      </c>
      <c r="P7228" s="1283"/>
      <c r="R7228" s="1067"/>
      <c r="Z7228" s="21"/>
      <c r="AH7228"/>
    </row>
    <row r="7229" spans="1:34" ht="11.25" customHeight="1">
      <c r="A7229"/>
      <c r="B7229" s="1281" t="s">
        <v>16</v>
      </c>
      <c r="C7229" s="1282">
        <v>4751</v>
      </c>
      <c r="D7229" s="1341" t="str">
        <f t="shared" si="126"/>
        <v>NV4751</v>
      </c>
      <c r="E7229" s="1514" t="s">
        <v>123</v>
      </c>
      <c r="F7229" s="1390">
        <v>168</v>
      </c>
      <c r="G7229" s="1283">
        <v>1.93</v>
      </c>
      <c r="H7229" s="1283">
        <v>2.1800000000000002</v>
      </c>
      <c r="I7229" s="1283">
        <v>2.52</v>
      </c>
      <c r="J7229" s="1283">
        <v>3.11</v>
      </c>
      <c r="K7229" s="1283">
        <v>3.7</v>
      </c>
      <c r="L7229" s="1283">
        <v>1.85</v>
      </c>
      <c r="M7229" s="1283">
        <v>2.02</v>
      </c>
      <c r="N7229" s="1283">
        <v>2.1800000000000002</v>
      </c>
      <c r="O7229" s="1283">
        <v>2.44</v>
      </c>
      <c r="P7229" s="1283"/>
      <c r="R7229" s="1067"/>
      <c r="Z7229" s="21"/>
      <c r="AH7229"/>
    </row>
    <row r="7230" spans="1:34" ht="11.25" customHeight="1">
      <c r="A7230"/>
      <c r="B7230" s="1281" t="s">
        <v>16</v>
      </c>
      <c r="C7230" s="1282">
        <v>4771</v>
      </c>
      <c r="D7230" s="1341" t="str">
        <f t="shared" si="126"/>
        <v>NV4771</v>
      </c>
      <c r="E7230" s="1514" t="s">
        <v>122</v>
      </c>
      <c r="F7230" s="1390">
        <v>254</v>
      </c>
      <c r="G7230" s="1283">
        <v>2.92</v>
      </c>
      <c r="H7230" s="1283">
        <v>3.3</v>
      </c>
      <c r="I7230" s="1283">
        <v>3.81</v>
      </c>
      <c r="J7230" s="1283">
        <v>4.7</v>
      </c>
      <c r="K7230" s="1283">
        <v>5.59</v>
      </c>
      <c r="L7230" s="1283">
        <v>2.79</v>
      </c>
      <c r="M7230" s="1283">
        <v>3.05</v>
      </c>
      <c r="N7230" s="1283">
        <v>3.3</v>
      </c>
      <c r="O7230" s="1283">
        <v>3.68</v>
      </c>
      <c r="P7230" s="1283"/>
      <c r="R7230" s="1067"/>
      <c r="Z7230" s="21"/>
      <c r="AH7230"/>
    </row>
    <row r="7231" spans="1:34" ht="11.25" customHeight="1">
      <c r="A7231"/>
      <c r="B7231" s="1281" t="s">
        <v>16</v>
      </c>
      <c r="C7231" s="1282">
        <v>4777</v>
      </c>
      <c r="D7231" s="1341" t="str">
        <f t="shared" si="126"/>
        <v>NV4777</v>
      </c>
      <c r="E7231" s="1514" t="s">
        <v>122</v>
      </c>
      <c r="F7231" s="1390">
        <v>279</v>
      </c>
      <c r="G7231" s="1283">
        <v>3.21</v>
      </c>
      <c r="H7231" s="1283">
        <v>3.63</v>
      </c>
      <c r="I7231" s="1283">
        <v>4.1900000000000004</v>
      </c>
      <c r="J7231" s="1283">
        <v>5.16</v>
      </c>
      <c r="K7231" s="1283">
        <v>6.14</v>
      </c>
      <c r="L7231" s="1283">
        <v>3.07</v>
      </c>
      <c r="M7231" s="1283">
        <v>3.35</v>
      </c>
      <c r="N7231" s="1283">
        <v>3.63</v>
      </c>
      <c r="O7231" s="1283">
        <v>4.05</v>
      </c>
      <c r="P7231" s="1283"/>
      <c r="R7231" s="1067"/>
      <c r="Z7231" s="21"/>
      <c r="AH7231"/>
    </row>
    <row r="7232" spans="1:34" ht="11.25" customHeight="1">
      <c r="A7232"/>
      <c r="B7232" s="1281" t="s">
        <v>16</v>
      </c>
      <c r="C7232" s="1282">
        <v>4825</v>
      </c>
      <c r="D7232" s="1341" t="str">
        <f t="shared" si="126"/>
        <v>NV4825</v>
      </c>
      <c r="E7232" s="1514" t="s">
        <v>123</v>
      </c>
      <c r="F7232" s="1390">
        <v>88</v>
      </c>
      <c r="G7232" s="1283">
        <v>1.01</v>
      </c>
      <c r="H7232" s="1283">
        <v>1.1399999999999999</v>
      </c>
      <c r="I7232" s="1283">
        <v>1.32</v>
      </c>
      <c r="J7232" s="1283">
        <v>1.63</v>
      </c>
      <c r="K7232" s="1283">
        <v>1.94</v>
      </c>
      <c r="L7232" s="1283">
        <v>0.97</v>
      </c>
      <c r="M7232" s="1283">
        <v>1.06</v>
      </c>
      <c r="N7232" s="1283">
        <v>1.1399999999999999</v>
      </c>
      <c r="O7232" s="1283">
        <v>1.28</v>
      </c>
      <c r="P7232" s="1283"/>
      <c r="R7232" s="1067"/>
      <c r="Z7232" s="21"/>
      <c r="AH7232"/>
    </row>
    <row r="7233" spans="1:34" ht="11.25" customHeight="1">
      <c r="A7233"/>
      <c r="B7233" s="1281" t="s">
        <v>16</v>
      </c>
      <c r="C7233" s="1282">
        <v>4828</v>
      </c>
      <c r="D7233" s="1341" t="str">
        <f t="shared" si="126"/>
        <v>NV4828</v>
      </c>
      <c r="E7233" s="1514" t="s">
        <v>121</v>
      </c>
      <c r="F7233" s="1390">
        <v>192</v>
      </c>
      <c r="G7233" s="1283">
        <v>2.21</v>
      </c>
      <c r="H7233" s="1283">
        <v>2.5</v>
      </c>
      <c r="I7233" s="1283">
        <v>2.88</v>
      </c>
      <c r="J7233" s="1283">
        <v>3.55</v>
      </c>
      <c r="K7233" s="1283">
        <v>4.22</v>
      </c>
      <c r="L7233" s="1283">
        <v>2.11</v>
      </c>
      <c r="M7233" s="1283">
        <v>2.2999999999999998</v>
      </c>
      <c r="N7233" s="1283">
        <v>2.5</v>
      </c>
      <c r="O7233" s="1283">
        <v>2.78</v>
      </c>
      <c r="P7233" s="1283"/>
      <c r="R7233" s="1067"/>
      <c r="Z7233" s="21"/>
      <c r="AH7233"/>
    </row>
    <row r="7234" spans="1:34" ht="11.25" customHeight="1">
      <c r="A7234"/>
      <c r="B7234" s="1281" t="s">
        <v>16</v>
      </c>
      <c r="C7234" s="1282">
        <v>4829</v>
      </c>
      <c r="D7234" s="1341" t="str">
        <f t="shared" si="126"/>
        <v>NV4829</v>
      </c>
      <c r="E7234" s="1514" t="s">
        <v>123</v>
      </c>
      <c r="F7234" s="1390">
        <v>163</v>
      </c>
      <c r="G7234" s="1283">
        <v>1.87</v>
      </c>
      <c r="H7234" s="1283">
        <v>2.12</v>
      </c>
      <c r="I7234" s="1283">
        <v>2.4500000000000002</v>
      </c>
      <c r="J7234" s="1283">
        <v>3.02</v>
      </c>
      <c r="K7234" s="1283">
        <v>3.59</v>
      </c>
      <c r="L7234" s="1283">
        <v>1.79</v>
      </c>
      <c r="M7234" s="1283">
        <v>1.96</v>
      </c>
      <c r="N7234" s="1283">
        <v>2.12</v>
      </c>
      <c r="O7234" s="1283">
        <v>2.36</v>
      </c>
      <c r="P7234" s="1283"/>
      <c r="R7234" s="1067"/>
      <c r="Z7234" s="21"/>
      <c r="AH7234"/>
    </row>
    <row r="7235" spans="1:34" ht="11.25" customHeight="1">
      <c r="A7235"/>
      <c r="B7235" s="1281" t="s">
        <v>16</v>
      </c>
      <c r="C7235" s="1282">
        <v>4902</v>
      </c>
      <c r="D7235" s="1341" t="str">
        <f t="shared" si="126"/>
        <v>NV4902</v>
      </c>
      <c r="E7235" s="1514" t="s">
        <v>125</v>
      </c>
      <c r="F7235" s="1390">
        <v>210</v>
      </c>
      <c r="G7235" s="1283">
        <v>2.42</v>
      </c>
      <c r="H7235" s="1283">
        <v>2.73</v>
      </c>
      <c r="I7235" s="1283">
        <v>3.15</v>
      </c>
      <c r="J7235" s="1283">
        <v>3.89</v>
      </c>
      <c r="K7235" s="1283">
        <v>4.62</v>
      </c>
      <c r="L7235" s="1283">
        <v>2.31</v>
      </c>
      <c r="M7235" s="1283">
        <v>2.52</v>
      </c>
      <c r="N7235" s="1283">
        <v>2.73</v>
      </c>
      <c r="O7235" s="1283">
        <v>3.05</v>
      </c>
      <c r="P7235" s="1283"/>
      <c r="R7235" s="1067"/>
      <c r="Z7235" s="21"/>
      <c r="AH7235"/>
    </row>
    <row r="7236" spans="1:34" ht="11.25" customHeight="1">
      <c r="A7236"/>
      <c r="B7236" s="1281" t="s">
        <v>16</v>
      </c>
      <c r="C7236" s="1282">
        <v>4923</v>
      </c>
      <c r="D7236" s="1341" t="str">
        <f t="shared" si="126"/>
        <v>NV4923</v>
      </c>
      <c r="E7236" s="1514" t="s">
        <v>125</v>
      </c>
      <c r="F7236" s="1390">
        <v>120</v>
      </c>
      <c r="G7236" s="1283">
        <v>1.38</v>
      </c>
      <c r="H7236" s="1283">
        <v>1.56</v>
      </c>
      <c r="I7236" s="1283">
        <v>1.8</v>
      </c>
      <c r="J7236" s="1283">
        <v>2.2200000000000002</v>
      </c>
      <c r="K7236" s="1283">
        <v>2.64</v>
      </c>
      <c r="L7236" s="1283">
        <v>1.32</v>
      </c>
      <c r="M7236" s="1283">
        <v>1.44</v>
      </c>
      <c r="N7236" s="1283">
        <v>1.56</v>
      </c>
      <c r="O7236" s="1283">
        <v>1.74</v>
      </c>
      <c r="P7236" s="1283"/>
      <c r="R7236" s="1067"/>
      <c r="Z7236" s="21"/>
      <c r="AH7236"/>
    </row>
    <row r="7237" spans="1:34" ht="11.25" customHeight="1">
      <c r="A7237"/>
      <c r="B7237" s="1281" t="s">
        <v>16</v>
      </c>
      <c r="C7237" s="1282">
        <v>5020</v>
      </c>
      <c r="D7237" s="1341" t="str">
        <f t="shared" si="126"/>
        <v>NV5020</v>
      </c>
      <c r="E7237" s="1514" t="s">
        <v>123</v>
      </c>
      <c r="F7237" s="1390">
        <v>402</v>
      </c>
      <c r="G7237" s="1283">
        <v>4.62</v>
      </c>
      <c r="H7237" s="1283">
        <v>5.23</v>
      </c>
      <c r="I7237" s="1283">
        <v>6.03</v>
      </c>
      <c r="J7237" s="1283">
        <v>7.44</v>
      </c>
      <c r="K7237" s="1283">
        <v>8.84</v>
      </c>
      <c r="L7237" s="1283">
        <v>4.42</v>
      </c>
      <c r="M7237" s="1283">
        <v>4.82</v>
      </c>
      <c r="N7237" s="1283">
        <v>5.23</v>
      </c>
      <c r="O7237" s="1283">
        <v>5.83</v>
      </c>
      <c r="P7237" s="1283"/>
      <c r="R7237" s="1067"/>
      <c r="Z7237" s="21"/>
      <c r="AH7237"/>
    </row>
    <row r="7238" spans="1:34" ht="11.25" customHeight="1">
      <c r="A7238"/>
      <c r="B7238" s="1281" t="s">
        <v>16</v>
      </c>
      <c r="C7238" s="1282">
        <v>5022</v>
      </c>
      <c r="D7238" s="1341" t="str">
        <f t="shared" si="126"/>
        <v>NV5022</v>
      </c>
      <c r="E7238" s="1514" t="s">
        <v>124</v>
      </c>
      <c r="F7238" s="1390">
        <v>526</v>
      </c>
      <c r="G7238" s="1283">
        <v>6.05</v>
      </c>
      <c r="H7238" s="1283">
        <v>6.84</v>
      </c>
      <c r="I7238" s="1283">
        <v>7.89</v>
      </c>
      <c r="J7238" s="1283">
        <v>9.73</v>
      </c>
      <c r="K7238" s="1283">
        <v>11.57</v>
      </c>
      <c r="L7238" s="1283">
        <v>5.79</v>
      </c>
      <c r="M7238" s="1283">
        <v>6.31</v>
      </c>
      <c r="N7238" s="1283">
        <v>6.84</v>
      </c>
      <c r="O7238" s="1283">
        <v>7.63</v>
      </c>
      <c r="P7238" s="1283"/>
      <c r="R7238" s="1067"/>
      <c r="Z7238" s="21"/>
      <c r="AH7238"/>
    </row>
    <row r="7239" spans="1:34" ht="11.25" customHeight="1">
      <c r="A7239"/>
      <c r="B7239" s="1281" t="s">
        <v>16</v>
      </c>
      <c r="C7239" s="1282">
        <v>5037</v>
      </c>
      <c r="D7239" s="1341" t="str">
        <f t="shared" si="126"/>
        <v>NV5037</v>
      </c>
      <c r="E7239" s="1514" t="s">
        <v>122</v>
      </c>
      <c r="F7239" s="1390">
        <v>750</v>
      </c>
      <c r="G7239" s="1283">
        <v>10.79</v>
      </c>
      <c r="H7239" s="1283">
        <v>12.19</v>
      </c>
      <c r="I7239" s="1283">
        <v>14.07</v>
      </c>
      <c r="J7239" s="1283">
        <v>17.350000000000001</v>
      </c>
      <c r="K7239" s="1283">
        <v>20.64</v>
      </c>
      <c r="L7239" s="1283">
        <v>10.32</v>
      </c>
      <c r="M7239" s="1283">
        <v>11.26</v>
      </c>
      <c r="N7239" s="1283">
        <v>12.19</v>
      </c>
      <c r="O7239" s="1283">
        <v>13.6</v>
      </c>
      <c r="P7239" s="1283"/>
      <c r="R7239" s="1067"/>
      <c r="Z7239" s="21"/>
      <c r="AH7239"/>
    </row>
    <row r="7240" spans="1:34" ht="11.25" customHeight="1">
      <c r="A7240"/>
      <c r="B7240" s="1281" t="s">
        <v>16</v>
      </c>
      <c r="C7240" s="1282">
        <v>5040</v>
      </c>
      <c r="D7240" s="1341" t="str">
        <f t="shared" si="126"/>
        <v>NV5040</v>
      </c>
      <c r="E7240" s="1514" t="s">
        <v>122</v>
      </c>
      <c r="F7240" s="1390">
        <v>557</v>
      </c>
      <c r="G7240" s="1283">
        <v>6.41</v>
      </c>
      <c r="H7240" s="1283">
        <v>7.24</v>
      </c>
      <c r="I7240" s="1283">
        <v>8.36</v>
      </c>
      <c r="J7240" s="1283">
        <v>10.3</v>
      </c>
      <c r="K7240" s="1283">
        <v>12.25</v>
      </c>
      <c r="L7240" s="1283">
        <v>6.13</v>
      </c>
      <c r="M7240" s="1283">
        <v>6.68</v>
      </c>
      <c r="N7240" s="1283">
        <v>7.24</v>
      </c>
      <c r="O7240" s="1283">
        <v>8.08</v>
      </c>
      <c r="P7240" s="1283"/>
      <c r="R7240" s="1067"/>
      <c r="Z7240" s="21"/>
      <c r="AH7240"/>
    </row>
    <row r="7241" spans="1:34" ht="11.25" customHeight="1">
      <c r="A7241"/>
      <c r="B7241" s="1281" t="s">
        <v>16</v>
      </c>
      <c r="C7241" s="1282">
        <v>5057</v>
      </c>
      <c r="D7241" s="1341" t="str">
        <f t="shared" si="126"/>
        <v>NV5057</v>
      </c>
      <c r="E7241" s="1514" t="s">
        <v>123</v>
      </c>
      <c r="F7241" s="1390">
        <v>388</v>
      </c>
      <c r="G7241" s="1283">
        <v>4.46</v>
      </c>
      <c r="H7241" s="1283">
        <v>5.04</v>
      </c>
      <c r="I7241" s="1283">
        <v>5.82</v>
      </c>
      <c r="J7241" s="1283">
        <v>7.18</v>
      </c>
      <c r="K7241" s="1283">
        <v>8.5399999999999991</v>
      </c>
      <c r="L7241" s="1283">
        <v>4.2699999999999996</v>
      </c>
      <c r="M7241" s="1283">
        <v>4.66</v>
      </c>
      <c r="N7241" s="1283">
        <v>5.04</v>
      </c>
      <c r="O7241" s="1283">
        <v>5.63</v>
      </c>
      <c r="P7241" s="1283"/>
      <c r="R7241" s="1067"/>
      <c r="Z7241" s="21"/>
      <c r="AH7241"/>
    </row>
    <row r="7242" spans="1:34" ht="11.25" customHeight="1">
      <c r="A7242"/>
      <c r="B7242" s="1281" t="s">
        <v>16</v>
      </c>
      <c r="C7242" s="1282">
        <v>5059</v>
      </c>
      <c r="D7242" s="1341" t="str">
        <f t="shared" si="126"/>
        <v>NV5059</v>
      </c>
      <c r="E7242" s="1514" t="s">
        <v>123</v>
      </c>
      <c r="F7242" s="1390">
        <v>750</v>
      </c>
      <c r="G7242" s="1283">
        <v>15.41</v>
      </c>
      <c r="H7242" s="1283">
        <v>17.420000000000002</v>
      </c>
      <c r="I7242" s="1283">
        <v>20.100000000000001</v>
      </c>
      <c r="J7242" s="1283">
        <v>24.79</v>
      </c>
      <c r="K7242" s="1283">
        <v>29.48</v>
      </c>
      <c r="L7242" s="1283">
        <v>14.74</v>
      </c>
      <c r="M7242" s="1283">
        <v>16.079999999999998</v>
      </c>
      <c r="N7242" s="1283">
        <v>17.420000000000002</v>
      </c>
      <c r="O7242" s="1283">
        <v>19.43</v>
      </c>
      <c r="P7242" s="1283"/>
      <c r="R7242" s="1067"/>
      <c r="Z7242" s="21"/>
      <c r="AH7242"/>
    </row>
    <row r="7243" spans="1:34" ht="11.25" customHeight="1">
      <c r="A7243"/>
      <c r="B7243" s="1281" t="s">
        <v>16</v>
      </c>
      <c r="C7243" s="1282">
        <v>5102</v>
      </c>
      <c r="D7243" s="1341" t="str">
        <f t="shared" si="126"/>
        <v>NV5102</v>
      </c>
      <c r="E7243" s="1514" t="s">
        <v>121</v>
      </c>
      <c r="F7243" s="1390">
        <v>478</v>
      </c>
      <c r="G7243" s="1283">
        <v>5.5</v>
      </c>
      <c r="H7243" s="1283">
        <v>6.21</v>
      </c>
      <c r="I7243" s="1283">
        <v>7.17</v>
      </c>
      <c r="J7243" s="1283">
        <v>8.84</v>
      </c>
      <c r="K7243" s="1283">
        <v>10.52</v>
      </c>
      <c r="L7243" s="1283">
        <v>5.26</v>
      </c>
      <c r="M7243" s="1283">
        <v>5.74</v>
      </c>
      <c r="N7243" s="1283">
        <v>6.21</v>
      </c>
      <c r="O7243" s="1283">
        <v>6.93</v>
      </c>
      <c r="P7243" s="1283"/>
      <c r="R7243" s="1067"/>
      <c r="Z7243" s="21"/>
      <c r="AH7243"/>
    </row>
    <row r="7244" spans="1:34" ht="11.25" customHeight="1">
      <c r="A7244"/>
      <c r="B7244" s="1281" t="s">
        <v>16</v>
      </c>
      <c r="C7244" s="1282">
        <v>5146</v>
      </c>
      <c r="D7244" s="1341" t="str">
        <f t="shared" ref="D7244:D7307" si="127">B7244&amp;TEXT(C7244,"0000")</f>
        <v>NV5146</v>
      </c>
      <c r="E7244" s="1514" t="s">
        <v>125</v>
      </c>
      <c r="F7244" s="1390">
        <v>400</v>
      </c>
      <c r="G7244" s="1283">
        <v>4.5999999999999996</v>
      </c>
      <c r="H7244" s="1283">
        <v>5.2</v>
      </c>
      <c r="I7244" s="1283">
        <v>6</v>
      </c>
      <c r="J7244" s="1283">
        <v>7.4</v>
      </c>
      <c r="K7244" s="1283">
        <v>8.8000000000000007</v>
      </c>
      <c r="L7244" s="1283">
        <v>4.4000000000000004</v>
      </c>
      <c r="M7244" s="1283">
        <v>4.8</v>
      </c>
      <c r="N7244" s="1283">
        <v>5.2</v>
      </c>
      <c r="O7244" s="1283">
        <v>5.8</v>
      </c>
      <c r="P7244" s="1283"/>
      <c r="R7244" s="1067"/>
      <c r="Z7244" s="21"/>
      <c r="AH7244"/>
    </row>
    <row r="7245" spans="1:34" ht="11.25" customHeight="1">
      <c r="A7245"/>
      <c r="B7245" s="1281" t="s">
        <v>16</v>
      </c>
      <c r="C7245" s="1282">
        <v>5160</v>
      </c>
      <c r="D7245" s="1341" t="str">
        <f t="shared" si="127"/>
        <v>NV5160</v>
      </c>
      <c r="E7245" s="1514" t="s">
        <v>124</v>
      </c>
      <c r="F7245" s="1390">
        <v>154</v>
      </c>
      <c r="G7245" s="1283">
        <v>1.77</v>
      </c>
      <c r="H7245" s="1283">
        <v>2</v>
      </c>
      <c r="I7245" s="1283">
        <v>2.31</v>
      </c>
      <c r="J7245" s="1283">
        <v>2.85</v>
      </c>
      <c r="K7245" s="1283">
        <v>3.39</v>
      </c>
      <c r="L7245" s="1283">
        <v>1.69</v>
      </c>
      <c r="M7245" s="1283">
        <v>1.85</v>
      </c>
      <c r="N7245" s="1283">
        <v>2</v>
      </c>
      <c r="O7245" s="1283">
        <v>2.23</v>
      </c>
      <c r="P7245" s="1283"/>
      <c r="R7245" s="1067"/>
      <c r="Z7245" s="21"/>
      <c r="AH7245"/>
    </row>
    <row r="7246" spans="1:34" ht="11.25" customHeight="1">
      <c r="A7246"/>
      <c r="B7246" s="1281" t="s">
        <v>16</v>
      </c>
      <c r="C7246" s="1282">
        <v>5183</v>
      </c>
      <c r="D7246" s="1341" t="str">
        <f t="shared" si="127"/>
        <v>NV5183</v>
      </c>
      <c r="E7246" s="1514" t="s">
        <v>125</v>
      </c>
      <c r="F7246" s="1390">
        <v>341</v>
      </c>
      <c r="G7246" s="1283">
        <v>3.92</v>
      </c>
      <c r="H7246" s="1283">
        <v>4.43</v>
      </c>
      <c r="I7246" s="1283">
        <v>5.12</v>
      </c>
      <c r="J7246" s="1283">
        <v>6.31</v>
      </c>
      <c r="K7246" s="1283">
        <v>7.5</v>
      </c>
      <c r="L7246" s="1283">
        <v>3.75</v>
      </c>
      <c r="M7246" s="1283">
        <v>4.09</v>
      </c>
      <c r="N7246" s="1283">
        <v>4.43</v>
      </c>
      <c r="O7246" s="1283">
        <v>4.9400000000000004</v>
      </c>
      <c r="P7246" s="1283"/>
      <c r="R7246" s="1067"/>
      <c r="Z7246" s="21"/>
      <c r="AH7246"/>
    </row>
    <row r="7247" spans="1:34" ht="11.25" customHeight="1">
      <c r="A7247"/>
      <c r="B7247" s="1281" t="s">
        <v>16</v>
      </c>
      <c r="C7247" s="1282">
        <v>5188</v>
      </c>
      <c r="D7247" s="1341" t="str">
        <f t="shared" si="127"/>
        <v>NV5188</v>
      </c>
      <c r="E7247" s="1514" t="s">
        <v>125</v>
      </c>
      <c r="F7247" s="1390">
        <v>258</v>
      </c>
      <c r="G7247" s="1283">
        <v>2.97</v>
      </c>
      <c r="H7247" s="1283">
        <v>3.35</v>
      </c>
      <c r="I7247" s="1283">
        <v>3.87</v>
      </c>
      <c r="J7247" s="1283">
        <v>4.7699999999999996</v>
      </c>
      <c r="K7247" s="1283">
        <v>5.68</v>
      </c>
      <c r="L7247" s="1283">
        <v>2.84</v>
      </c>
      <c r="M7247" s="1283">
        <v>3.1</v>
      </c>
      <c r="N7247" s="1283">
        <v>3.35</v>
      </c>
      <c r="O7247" s="1283">
        <v>3.74</v>
      </c>
      <c r="P7247" s="1283"/>
      <c r="R7247" s="1067"/>
      <c r="Z7247" s="21"/>
      <c r="AH7247"/>
    </row>
    <row r="7248" spans="1:34" ht="11.25" customHeight="1">
      <c r="A7248"/>
      <c r="B7248" s="1281" t="s">
        <v>16</v>
      </c>
      <c r="C7248" s="1282">
        <v>5190</v>
      </c>
      <c r="D7248" s="1341" t="str">
        <f t="shared" si="127"/>
        <v>NV5190</v>
      </c>
      <c r="E7248" s="1514" t="s">
        <v>125</v>
      </c>
      <c r="F7248" s="1390">
        <v>202</v>
      </c>
      <c r="G7248" s="1283">
        <v>2.3199999999999998</v>
      </c>
      <c r="H7248" s="1283">
        <v>2.63</v>
      </c>
      <c r="I7248" s="1283">
        <v>3.03</v>
      </c>
      <c r="J7248" s="1283">
        <v>3.74</v>
      </c>
      <c r="K7248" s="1283">
        <v>4.4400000000000004</v>
      </c>
      <c r="L7248" s="1283">
        <v>2.2200000000000002</v>
      </c>
      <c r="M7248" s="1283">
        <v>2.42</v>
      </c>
      <c r="N7248" s="1283">
        <v>2.63</v>
      </c>
      <c r="O7248" s="1283">
        <v>2.93</v>
      </c>
      <c r="P7248" s="1283"/>
      <c r="R7248" s="1067"/>
      <c r="Z7248" s="21"/>
      <c r="AH7248"/>
    </row>
    <row r="7249" spans="1:34" ht="11.25" customHeight="1">
      <c r="A7249"/>
      <c r="B7249" s="1281" t="s">
        <v>16</v>
      </c>
      <c r="C7249" s="1282">
        <v>5191</v>
      </c>
      <c r="D7249" s="1341" t="str">
        <f t="shared" si="127"/>
        <v>NV5191</v>
      </c>
      <c r="E7249" s="1514" t="s">
        <v>121</v>
      </c>
      <c r="F7249" s="1390">
        <v>102</v>
      </c>
      <c r="G7249" s="1283">
        <v>1.17</v>
      </c>
      <c r="H7249" s="1283">
        <v>1.33</v>
      </c>
      <c r="I7249" s="1283">
        <v>1.53</v>
      </c>
      <c r="J7249" s="1283">
        <v>1.89</v>
      </c>
      <c r="K7249" s="1283">
        <v>2.2400000000000002</v>
      </c>
      <c r="L7249" s="1283">
        <v>1.1200000000000001</v>
      </c>
      <c r="M7249" s="1283">
        <v>1.22</v>
      </c>
      <c r="N7249" s="1283">
        <v>1.33</v>
      </c>
      <c r="O7249" s="1283">
        <v>1.48</v>
      </c>
      <c r="P7249" s="1283"/>
      <c r="R7249" s="1067"/>
      <c r="Z7249" s="21"/>
      <c r="AH7249"/>
    </row>
    <row r="7250" spans="1:34" ht="11.25" customHeight="1">
      <c r="A7250"/>
      <c r="B7250" s="1281" t="s">
        <v>16</v>
      </c>
      <c r="C7250" s="1282">
        <v>5192</v>
      </c>
      <c r="D7250" s="1341" t="str">
        <f t="shared" si="127"/>
        <v>NV5192</v>
      </c>
      <c r="E7250" s="1514" t="s">
        <v>125</v>
      </c>
      <c r="F7250" s="1390">
        <v>220</v>
      </c>
      <c r="G7250" s="1283">
        <v>2.5299999999999998</v>
      </c>
      <c r="H7250" s="1283">
        <v>2.86</v>
      </c>
      <c r="I7250" s="1283">
        <v>3.3</v>
      </c>
      <c r="J7250" s="1283">
        <v>4.07</v>
      </c>
      <c r="K7250" s="1283">
        <v>4.84</v>
      </c>
      <c r="L7250" s="1283">
        <v>2.42</v>
      </c>
      <c r="M7250" s="1283">
        <v>2.64</v>
      </c>
      <c r="N7250" s="1283">
        <v>2.86</v>
      </c>
      <c r="O7250" s="1283">
        <v>3.19</v>
      </c>
      <c r="P7250" s="1283"/>
      <c r="R7250" s="1067"/>
      <c r="Z7250" s="21"/>
      <c r="AH7250"/>
    </row>
    <row r="7251" spans="1:34" ht="11.25" customHeight="1">
      <c r="A7251"/>
      <c r="B7251" s="1281" t="s">
        <v>16</v>
      </c>
      <c r="C7251" s="1282">
        <v>5213</v>
      </c>
      <c r="D7251" s="1341" t="str">
        <f t="shared" si="127"/>
        <v>NV5213</v>
      </c>
      <c r="E7251" s="1514" t="s">
        <v>124</v>
      </c>
      <c r="F7251" s="1390">
        <v>534</v>
      </c>
      <c r="G7251" s="1283">
        <v>6.14</v>
      </c>
      <c r="H7251" s="1283">
        <v>6.94</v>
      </c>
      <c r="I7251" s="1283">
        <v>8.01</v>
      </c>
      <c r="J7251" s="1283">
        <v>9.8800000000000008</v>
      </c>
      <c r="K7251" s="1283">
        <v>11.75</v>
      </c>
      <c r="L7251" s="1283">
        <v>5.87</v>
      </c>
      <c r="M7251" s="1283">
        <v>6.41</v>
      </c>
      <c r="N7251" s="1283">
        <v>6.94</v>
      </c>
      <c r="O7251" s="1283">
        <v>7.74</v>
      </c>
      <c r="P7251" s="1283"/>
      <c r="R7251" s="1067"/>
      <c r="Z7251" s="21"/>
      <c r="AH7251"/>
    </row>
    <row r="7252" spans="1:34" ht="11.25" customHeight="1">
      <c r="A7252"/>
      <c r="B7252" s="1281" t="s">
        <v>16</v>
      </c>
      <c r="C7252" s="1282">
        <v>5215</v>
      </c>
      <c r="D7252" s="1341" t="str">
        <f t="shared" si="127"/>
        <v>NV5215</v>
      </c>
      <c r="E7252" s="1514" t="s">
        <v>125</v>
      </c>
      <c r="F7252" s="1390">
        <v>374</v>
      </c>
      <c r="G7252" s="1283">
        <v>4.3</v>
      </c>
      <c r="H7252" s="1283">
        <v>4.8600000000000003</v>
      </c>
      <c r="I7252" s="1283">
        <v>5.61</v>
      </c>
      <c r="J7252" s="1283">
        <v>6.92</v>
      </c>
      <c r="K7252" s="1283">
        <v>8.23</v>
      </c>
      <c r="L7252" s="1283">
        <v>4.1100000000000003</v>
      </c>
      <c r="M7252" s="1283">
        <v>4.49</v>
      </c>
      <c r="N7252" s="1283">
        <v>4.8600000000000003</v>
      </c>
      <c r="O7252" s="1283">
        <v>5.42</v>
      </c>
      <c r="P7252" s="1283"/>
      <c r="R7252" s="1067"/>
      <c r="Z7252" s="21"/>
      <c r="AH7252"/>
    </row>
    <row r="7253" spans="1:34" ht="11.25" customHeight="1">
      <c r="A7253"/>
      <c r="B7253" s="1281" t="s">
        <v>16</v>
      </c>
      <c r="C7253" s="1282">
        <v>5221</v>
      </c>
      <c r="D7253" s="1341" t="str">
        <f t="shared" si="127"/>
        <v>NV5221</v>
      </c>
      <c r="E7253" s="1514" t="s">
        <v>125</v>
      </c>
      <c r="F7253" s="1390">
        <v>385</v>
      </c>
      <c r="G7253" s="1283">
        <v>4.43</v>
      </c>
      <c r="H7253" s="1283">
        <v>5.01</v>
      </c>
      <c r="I7253" s="1283">
        <v>5.78</v>
      </c>
      <c r="J7253" s="1283">
        <v>7.12</v>
      </c>
      <c r="K7253" s="1283">
        <v>8.4700000000000006</v>
      </c>
      <c r="L7253" s="1283">
        <v>4.24</v>
      </c>
      <c r="M7253" s="1283">
        <v>4.62</v>
      </c>
      <c r="N7253" s="1283">
        <v>5.01</v>
      </c>
      <c r="O7253" s="1283">
        <v>5.58</v>
      </c>
      <c r="P7253" s="1283"/>
      <c r="R7253" s="1067"/>
      <c r="Z7253" s="21"/>
      <c r="AH7253"/>
    </row>
    <row r="7254" spans="1:34" ht="11.25" customHeight="1">
      <c r="A7254"/>
      <c r="B7254" s="1281" t="s">
        <v>16</v>
      </c>
      <c r="C7254" s="1282">
        <v>5222</v>
      </c>
      <c r="D7254" s="1341" t="str">
        <f t="shared" si="127"/>
        <v>NV5222</v>
      </c>
      <c r="E7254" s="1514" t="s">
        <v>122</v>
      </c>
      <c r="F7254" s="1390">
        <v>714</v>
      </c>
      <c r="G7254" s="1283">
        <v>8.2100000000000009</v>
      </c>
      <c r="H7254" s="1283">
        <v>9.2799999999999994</v>
      </c>
      <c r="I7254" s="1283">
        <v>10.71</v>
      </c>
      <c r="J7254" s="1283">
        <v>13.21</v>
      </c>
      <c r="K7254" s="1283">
        <v>15.71</v>
      </c>
      <c r="L7254" s="1283">
        <v>7.85</v>
      </c>
      <c r="M7254" s="1283">
        <v>8.57</v>
      </c>
      <c r="N7254" s="1283">
        <v>9.2799999999999994</v>
      </c>
      <c r="O7254" s="1283">
        <v>10.35</v>
      </c>
      <c r="P7254" s="1283"/>
      <c r="R7254" s="1067"/>
      <c r="Z7254" s="21"/>
      <c r="AH7254"/>
    </row>
    <row r="7255" spans="1:34" ht="11.25" customHeight="1">
      <c r="A7255"/>
      <c r="B7255" s="1281" t="s">
        <v>16</v>
      </c>
      <c r="C7255" s="1282">
        <v>5223</v>
      </c>
      <c r="D7255" s="1341" t="str">
        <f t="shared" si="127"/>
        <v>NV5223</v>
      </c>
      <c r="E7255" s="1514" t="s">
        <v>125</v>
      </c>
      <c r="F7255" s="1390">
        <v>360</v>
      </c>
      <c r="G7255" s="1283">
        <v>4.1399999999999997</v>
      </c>
      <c r="H7255" s="1283">
        <v>4.68</v>
      </c>
      <c r="I7255" s="1283">
        <v>5.4</v>
      </c>
      <c r="J7255" s="1283">
        <v>6.66</v>
      </c>
      <c r="K7255" s="1283">
        <v>7.92</v>
      </c>
      <c r="L7255" s="1283">
        <v>3.96</v>
      </c>
      <c r="M7255" s="1283">
        <v>4.32</v>
      </c>
      <c r="N7255" s="1283">
        <v>4.68</v>
      </c>
      <c r="O7255" s="1283">
        <v>5.22</v>
      </c>
      <c r="P7255" s="1283"/>
      <c r="R7255" s="1067"/>
      <c r="Z7255" s="21"/>
      <c r="AH7255"/>
    </row>
    <row r="7256" spans="1:34" ht="11.25" customHeight="1">
      <c r="A7256"/>
      <c r="B7256" s="1281" t="s">
        <v>16</v>
      </c>
      <c r="C7256" s="1282">
        <v>5348</v>
      </c>
      <c r="D7256" s="1341" t="str">
        <f t="shared" si="127"/>
        <v>NV5348</v>
      </c>
      <c r="E7256" s="1514" t="s">
        <v>124</v>
      </c>
      <c r="F7256" s="1390">
        <v>321</v>
      </c>
      <c r="G7256" s="1283">
        <v>3.69</v>
      </c>
      <c r="H7256" s="1283">
        <v>4.17</v>
      </c>
      <c r="I7256" s="1283">
        <v>4.82</v>
      </c>
      <c r="J7256" s="1283">
        <v>5.94</v>
      </c>
      <c r="K7256" s="1283">
        <v>7.06</v>
      </c>
      <c r="L7256" s="1283">
        <v>3.53</v>
      </c>
      <c r="M7256" s="1283">
        <v>3.85</v>
      </c>
      <c r="N7256" s="1283">
        <v>4.17</v>
      </c>
      <c r="O7256" s="1283">
        <v>4.6500000000000004</v>
      </c>
      <c r="P7256" s="1283"/>
      <c r="R7256" s="1067"/>
      <c r="Z7256" s="21"/>
      <c r="AH7256"/>
    </row>
    <row r="7257" spans="1:34" ht="11.25" customHeight="1">
      <c r="A7257"/>
      <c r="B7257" s="1281" t="s">
        <v>16</v>
      </c>
      <c r="C7257" s="1282">
        <v>5402</v>
      </c>
      <c r="D7257" s="1341" t="str">
        <f t="shared" si="127"/>
        <v>NV5402</v>
      </c>
      <c r="E7257" s="1514" t="s">
        <v>124</v>
      </c>
      <c r="F7257" s="1390">
        <v>403</v>
      </c>
      <c r="G7257" s="1283">
        <v>4.63</v>
      </c>
      <c r="H7257" s="1283">
        <v>5.24</v>
      </c>
      <c r="I7257" s="1283">
        <v>6.05</v>
      </c>
      <c r="J7257" s="1283">
        <v>7.46</v>
      </c>
      <c r="K7257" s="1283">
        <v>8.8699999999999992</v>
      </c>
      <c r="L7257" s="1283">
        <v>4.43</v>
      </c>
      <c r="M7257" s="1283">
        <v>4.84</v>
      </c>
      <c r="N7257" s="1283">
        <v>5.24</v>
      </c>
      <c r="O7257" s="1283">
        <v>5.84</v>
      </c>
      <c r="P7257" s="1283"/>
      <c r="R7257" s="1067"/>
      <c r="Z7257" s="21"/>
      <c r="AH7257"/>
    </row>
    <row r="7258" spans="1:34" ht="11.25" customHeight="1">
      <c r="A7258"/>
      <c r="B7258" s="1281" t="s">
        <v>16</v>
      </c>
      <c r="C7258" s="1282">
        <v>5403</v>
      </c>
      <c r="D7258" s="1341" t="str">
        <f t="shared" si="127"/>
        <v>NV5403</v>
      </c>
      <c r="E7258" s="1514" t="s">
        <v>124</v>
      </c>
      <c r="F7258" s="1390">
        <v>472</v>
      </c>
      <c r="G7258" s="1283">
        <v>5.43</v>
      </c>
      <c r="H7258" s="1283">
        <v>6.14</v>
      </c>
      <c r="I7258" s="1283">
        <v>7.08</v>
      </c>
      <c r="J7258" s="1283">
        <v>8.73</v>
      </c>
      <c r="K7258" s="1283">
        <v>10.38</v>
      </c>
      <c r="L7258" s="1283">
        <v>5.19</v>
      </c>
      <c r="M7258" s="1283">
        <v>5.66</v>
      </c>
      <c r="N7258" s="1283">
        <v>6.14</v>
      </c>
      <c r="O7258" s="1283">
        <v>6.84</v>
      </c>
      <c r="P7258" s="1283"/>
      <c r="R7258" s="1067"/>
      <c r="Z7258" s="21"/>
      <c r="AH7258"/>
    </row>
    <row r="7259" spans="1:34" ht="11.25" customHeight="1">
      <c r="A7259"/>
      <c r="B7259" s="1281" t="s">
        <v>16</v>
      </c>
      <c r="C7259" s="1282">
        <v>5437</v>
      </c>
      <c r="D7259" s="1341" t="str">
        <f t="shared" si="127"/>
        <v>NV5437</v>
      </c>
      <c r="E7259" s="1514" t="s">
        <v>124</v>
      </c>
      <c r="F7259" s="1390">
        <v>455</v>
      </c>
      <c r="G7259" s="1283">
        <v>5.23</v>
      </c>
      <c r="H7259" s="1283">
        <v>5.92</v>
      </c>
      <c r="I7259" s="1283">
        <v>6.83</v>
      </c>
      <c r="J7259" s="1283">
        <v>8.42</v>
      </c>
      <c r="K7259" s="1283">
        <v>10.01</v>
      </c>
      <c r="L7259" s="1283">
        <v>5.01</v>
      </c>
      <c r="M7259" s="1283">
        <v>5.46</v>
      </c>
      <c r="N7259" s="1283">
        <v>5.92</v>
      </c>
      <c r="O7259" s="1283">
        <v>6.6</v>
      </c>
      <c r="P7259" s="1283"/>
      <c r="R7259" s="1067"/>
      <c r="Z7259" s="21"/>
      <c r="AH7259"/>
    </row>
    <row r="7260" spans="1:34" ht="11.25" customHeight="1">
      <c r="A7260"/>
      <c r="B7260" s="1281" t="s">
        <v>16</v>
      </c>
      <c r="C7260" s="1282">
        <v>5443</v>
      </c>
      <c r="D7260" s="1341" t="str">
        <f t="shared" si="127"/>
        <v>NV5443</v>
      </c>
      <c r="E7260" s="1514" t="s">
        <v>124</v>
      </c>
      <c r="F7260" s="1390">
        <v>283</v>
      </c>
      <c r="G7260" s="1283">
        <v>3.25</v>
      </c>
      <c r="H7260" s="1283">
        <v>3.68</v>
      </c>
      <c r="I7260" s="1283">
        <v>4.25</v>
      </c>
      <c r="J7260" s="1283">
        <v>5.24</v>
      </c>
      <c r="K7260" s="1283">
        <v>6.23</v>
      </c>
      <c r="L7260" s="1283">
        <v>3.11</v>
      </c>
      <c r="M7260" s="1283">
        <v>3.4</v>
      </c>
      <c r="N7260" s="1283">
        <v>3.68</v>
      </c>
      <c r="O7260" s="1283">
        <v>4.0999999999999996</v>
      </c>
      <c r="P7260" s="1283"/>
      <c r="R7260" s="1067"/>
      <c r="Z7260" s="21"/>
      <c r="AH7260"/>
    </row>
    <row r="7261" spans="1:34" ht="11.25" customHeight="1">
      <c r="A7261"/>
      <c r="B7261" s="1281" t="s">
        <v>16</v>
      </c>
      <c r="C7261" s="1282">
        <v>5445</v>
      </c>
      <c r="D7261" s="1341" t="str">
        <f t="shared" si="127"/>
        <v>NV5445</v>
      </c>
      <c r="E7261" s="1514" t="s">
        <v>124</v>
      </c>
      <c r="F7261" s="1390">
        <v>411</v>
      </c>
      <c r="G7261" s="1283">
        <v>4.7300000000000004</v>
      </c>
      <c r="H7261" s="1283">
        <v>5.34</v>
      </c>
      <c r="I7261" s="1283">
        <v>6.17</v>
      </c>
      <c r="J7261" s="1283">
        <v>7.6</v>
      </c>
      <c r="K7261" s="1283">
        <v>9.0399999999999991</v>
      </c>
      <c r="L7261" s="1283">
        <v>4.5199999999999996</v>
      </c>
      <c r="M7261" s="1283">
        <v>4.93</v>
      </c>
      <c r="N7261" s="1283">
        <v>5.34</v>
      </c>
      <c r="O7261" s="1283">
        <v>5.96</v>
      </c>
      <c r="P7261" s="1283"/>
      <c r="R7261" s="1067"/>
      <c r="Z7261" s="21"/>
      <c r="AH7261"/>
    </row>
    <row r="7262" spans="1:34" ht="11.25" customHeight="1">
      <c r="A7262"/>
      <c r="B7262" s="1281" t="s">
        <v>16</v>
      </c>
      <c r="C7262" s="1282">
        <v>5462</v>
      </c>
      <c r="D7262" s="1341" t="str">
        <f t="shared" si="127"/>
        <v>NV5462</v>
      </c>
      <c r="E7262" s="1514" t="s">
        <v>125</v>
      </c>
      <c r="F7262" s="1390">
        <v>518</v>
      </c>
      <c r="G7262" s="1283">
        <v>5.96</v>
      </c>
      <c r="H7262" s="1283">
        <v>6.73</v>
      </c>
      <c r="I7262" s="1283">
        <v>7.77</v>
      </c>
      <c r="J7262" s="1283">
        <v>9.58</v>
      </c>
      <c r="K7262" s="1283">
        <v>11.4</v>
      </c>
      <c r="L7262" s="1283">
        <v>5.7</v>
      </c>
      <c r="M7262" s="1283">
        <v>6.22</v>
      </c>
      <c r="N7262" s="1283">
        <v>6.73</v>
      </c>
      <c r="O7262" s="1283">
        <v>7.51</v>
      </c>
      <c r="P7262" s="1283"/>
      <c r="R7262" s="1067"/>
      <c r="Z7262" s="21"/>
      <c r="AH7262"/>
    </row>
    <row r="7263" spans="1:34" ht="11.25" customHeight="1">
      <c r="A7263"/>
      <c r="B7263" s="1281" t="s">
        <v>16</v>
      </c>
      <c r="C7263" s="1282">
        <v>5472</v>
      </c>
      <c r="D7263" s="1341" t="str">
        <f t="shared" si="127"/>
        <v>NV5472</v>
      </c>
      <c r="E7263" s="1514" t="s">
        <v>122</v>
      </c>
      <c r="F7263" s="1390">
        <v>427</v>
      </c>
      <c r="G7263" s="1283">
        <v>4.91</v>
      </c>
      <c r="H7263" s="1283">
        <v>5.55</v>
      </c>
      <c r="I7263" s="1283">
        <v>6.41</v>
      </c>
      <c r="J7263" s="1283">
        <v>7.9</v>
      </c>
      <c r="K7263" s="1283">
        <v>9.39</v>
      </c>
      <c r="L7263" s="1283">
        <v>4.7</v>
      </c>
      <c r="M7263" s="1283">
        <v>5.12</v>
      </c>
      <c r="N7263" s="1283">
        <v>5.55</v>
      </c>
      <c r="O7263" s="1283">
        <v>6.19</v>
      </c>
      <c r="P7263" s="1283"/>
      <c r="R7263" s="1067"/>
      <c r="Z7263" s="21"/>
      <c r="AH7263"/>
    </row>
    <row r="7264" spans="1:34" ht="11.25" customHeight="1">
      <c r="A7264"/>
      <c r="B7264" s="1281" t="s">
        <v>16</v>
      </c>
      <c r="C7264" s="1282">
        <v>5473</v>
      </c>
      <c r="D7264" s="1341" t="str">
        <f t="shared" si="127"/>
        <v>NV5473</v>
      </c>
      <c r="E7264" s="1514" t="s">
        <v>122</v>
      </c>
      <c r="F7264" s="1390">
        <v>585</v>
      </c>
      <c r="G7264" s="1283">
        <v>6.73</v>
      </c>
      <c r="H7264" s="1283">
        <v>7.61</v>
      </c>
      <c r="I7264" s="1283">
        <v>8.7799999999999994</v>
      </c>
      <c r="J7264" s="1283">
        <v>10.82</v>
      </c>
      <c r="K7264" s="1283">
        <v>12.87</v>
      </c>
      <c r="L7264" s="1283">
        <v>6.44</v>
      </c>
      <c r="M7264" s="1283">
        <v>7.02</v>
      </c>
      <c r="N7264" s="1283">
        <v>7.61</v>
      </c>
      <c r="O7264" s="1283">
        <v>8.48</v>
      </c>
      <c r="P7264" s="1283"/>
      <c r="R7264" s="1067"/>
      <c r="Z7264" s="21"/>
      <c r="AH7264"/>
    </row>
    <row r="7265" spans="1:34" ht="11.25" customHeight="1">
      <c r="A7265"/>
      <c r="B7265" s="1281" t="s">
        <v>16</v>
      </c>
      <c r="C7265" s="1282">
        <v>5474</v>
      </c>
      <c r="D7265" s="1341" t="str">
        <f t="shared" si="127"/>
        <v>NV5474</v>
      </c>
      <c r="E7265" s="1514" t="s">
        <v>125</v>
      </c>
      <c r="F7265" s="1390">
        <v>403</v>
      </c>
      <c r="G7265" s="1283">
        <v>4.63</v>
      </c>
      <c r="H7265" s="1283">
        <v>5.24</v>
      </c>
      <c r="I7265" s="1283">
        <v>6.05</v>
      </c>
      <c r="J7265" s="1283">
        <v>7.46</v>
      </c>
      <c r="K7265" s="1283">
        <v>8.8699999999999992</v>
      </c>
      <c r="L7265" s="1283">
        <v>4.43</v>
      </c>
      <c r="M7265" s="1283">
        <v>4.84</v>
      </c>
      <c r="N7265" s="1283">
        <v>5.24</v>
      </c>
      <c r="O7265" s="1283">
        <v>5.84</v>
      </c>
      <c r="P7265" s="1283"/>
      <c r="R7265" s="1067"/>
      <c r="Z7265" s="21"/>
      <c r="AH7265"/>
    </row>
    <row r="7266" spans="1:34" ht="11.25" customHeight="1">
      <c r="A7266"/>
      <c r="B7266" s="1281" t="s">
        <v>16</v>
      </c>
      <c r="C7266" s="1282">
        <v>5478</v>
      </c>
      <c r="D7266" s="1341" t="str">
        <f t="shared" si="127"/>
        <v>NV5478</v>
      </c>
      <c r="E7266" s="1514" t="s">
        <v>125</v>
      </c>
      <c r="F7266" s="1390">
        <v>310</v>
      </c>
      <c r="G7266" s="1283">
        <v>3.57</v>
      </c>
      <c r="H7266" s="1283">
        <v>4.03</v>
      </c>
      <c r="I7266" s="1283">
        <v>4.6500000000000004</v>
      </c>
      <c r="J7266" s="1283">
        <v>5.74</v>
      </c>
      <c r="K7266" s="1283">
        <v>6.82</v>
      </c>
      <c r="L7266" s="1283">
        <v>3.41</v>
      </c>
      <c r="M7266" s="1283">
        <v>3.72</v>
      </c>
      <c r="N7266" s="1283">
        <v>4.03</v>
      </c>
      <c r="O7266" s="1283">
        <v>4.5</v>
      </c>
      <c r="P7266" s="1283"/>
      <c r="R7266" s="1067"/>
      <c r="Z7266" s="21"/>
      <c r="AH7266"/>
    </row>
    <row r="7267" spans="1:34" ht="11.25" customHeight="1">
      <c r="A7267"/>
      <c r="B7267" s="1281" t="s">
        <v>16</v>
      </c>
      <c r="C7267" s="1282">
        <v>5479</v>
      </c>
      <c r="D7267" s="1341" t="str">
        <f t="shared" si="127"/>
        <v>NV5479</v>
      </c>
      <c r="E7267" s="1514" t="s">
        <v>123</v>
      </c>
      <c r="F7267" s="1390">
        <v>451</v>
      </c>
      <c r="G7267" s="1283">
        <v>5.19</v>
      </c>
      <c r="H7267" s="1283">
        <v>5.86</v>
      </c>
      <c r="I7267" s="1283">
        <v>6.77</v>
      </c>
      <c r="J7267" s="1283">
        <v>8.34</v>
      </c>
      <c r="K7267" s="1283">
        <v>9.92</v>
      </c>
      <c r="L7267" s="1283">
        <v>4.96</v>
      </c>
      <c r="M7267" s="1283">
        <v>5.41</v>
      </c>
      <c r="N7267" s="1283">
        <v>5.86</v>
      </c>
      <c r="O7267" s="1283">
        <v>6.54</v>
      </c>
      <c r="P7267" s="1283"/>
      <c r="R7267" s="1067"/>
      <c r="Z7267" s="21"/>
      <c r="AH7267"/>
    </row>
    <row r="7268" spans="1:34" ht="11.25" customHeight="1">
      <c r="A7268"/>
      <c r="B7268" s="1281" t="s">
        <v>16</v>
      </c>
      <c r="C7268" s="1282">
        <v>5480</v>
      </c>
      <c r="D7268" s="1341" t="str">
        <f t="shared" si="127"/>
        <v>NV5480</v>
      </c>
      <c r="E7268" s="1514" t="s">
        <v>124</v>
      </c>
      <c r="F7268" s="1390">
        <v>467</v>
      </c>
      <c r="G7268" s="1283">
        <v>5.37</v>
      </c>
      <c r="H7268" s="1283">
        <v>6.07</v>
      </c>
      <c r="I7268" s="1283">
        <v>7.01</v>
      </c>
      <c r="J7268" s="1283">
        <v>8.64</v>
      </c>
      <c r="K7268" s="1283">
        <v>10.27</v>
      </c>
      <c r="L7268" s="1283">
        <v>5.14</v>
      </c>
      <c r="M7268" s="1283">
        <v>5.6</v>
      </c>
      <c r="N7268" s="1283">
        <v>6.07</v>
      </c>
      <c r="O7268" s="1283">
        <v>6.77</v>
      </c>
      <c r="P7268" s="1283"/>
      <c r="R7268" s="1067"/>
      <c r="Z7268" s="21"/>
      <c r="AH7268"/>
    </row>
    <row r="7269" spans="1:34" ht="11.25" customHeight="1">
      <c r="A7269"/>
      <c r="B7269" s="1281" t="s">
        <v>16</v>
      </c>
      <c r="C7269" s="1282">
        <v>5491</v>
      </c>
      <c r="D7269" s="1341" t="str">
        <f t="shared" si="127"/>
        <v>NV5491</v>
      </c>
      <c r="E7269" s="1514" t="s">
        <v>124</v>
      </c>
      <c r="F7269" s="1390">
        <v>149</v>
      </c>
      <c r="G7269" s="1283">
        <v>1.71</v>
      </c>
      <c r="H7269" s="1283">
        <v>1.94</v>
      </c>
      <c r="I7269" s="1283">
        <v>2.2400000000000002</v>
      </c>
      <c r="J7269" s="1283">
        <v>2.76</v>
      </c>
      <c r="K7269" s="1283">
        <v>3.28</v>
      </c>
      <c r="L7269" s="1283">
        <v>1.64</v>
      </c>
      <c r="M7269" s="1283">
        <v>1.79</v>
      </c>
      <c r="N7269" s="1283">
        <v>1.94</v>
      </c>
      <c r="O7269" s="1283">
        <v>2.16</v>
      </c>
      <c r="P7269" s="1283"/>
      <c r="R7269" s="1067"/>
      <c r="Z7269" s="21"/>
      <c r="AH7269"/>
    </row>
    <row r="7270" spans="1:34" ht="11.25" customHeight="1">
      <c r="A7270"/>
      <c r="B7270" s="1281" t="s">
        <v>16</v>
      </c>
      <c r="C7270" s="1282">
        <v>5506</v>
      </c>
      <c r="D7270" s="1341" t="str">
        <f t="shared" si="127"/>
        <v>NV5506</v>
      </c>
      <c r="E7270" s="1514" t="s">
        <v>123</v>
      </c>
      <c r="F7270" s="1390">
        <v>508</v>
      </c>
      <c r="G7270" s="1283">
        <v>5.84</v>
      </c>
      <c r="H7270" s="1283">
        <v>6.6</v>
      </c>
      <c r="I7270" s="1283">
        <v>7.62</v>
      </c>
      <c r="J7270" s="1283">
        <v>9.4</v>
      </c>
      <c r="K7270" s="1283">
        <v>11.18</v>
      </c>
      <c r="L7270" s="1283">
        <v>5.59</v>
      </c>
      <c r="M7270" s="1283">
        <v>6.1</v>
      </c>
      <c r="N7270" s="1283">
        <v>6.6</v>
      </c>
      <c r="O7270" s="1283">
        <v>7.37</v>
      </c>
      <c r="P7270" s="1283"/>
      <c r="R7270" s="1067"/>
      <c r="Z7270" s="21"/>
      <c r="AH7270"/>
    </row>
    <row r="7271" spans="1:34" ht="11.25" customHeight="1">
      <c r="A7271"/>
      <c r="B7271" s="1281" t="s">
        <v>16</v>
      </c>
      <c r="C7271" s="1282">
        <v>5507</v>
      </c>
      <c r="D7271" s="1341" t="str">
        <f t="shared" si="127"/>
        <v>NV5507</v>
      </c>
      <c r="E7271" s="1514" t="s">
        <v>123</v>
      </c>
      <c r="F7271" s="1390">
        <v>378</v>
      </c>
      <c r="G7271" s="1283">
        <v>4.3499999999999996</v>
      </c>
      <c r="H7271" s="1283">
        <v>4.91</v>
      </c>
      <c r="I7271" s="1283">
        <v>5.67</v>
      </c>
      <c r="J7271" s="1283">
        <v>6.99</v>
      </c>
      <c r="K7271" s="1283">
        <v>8.32</v>
      </c>
      <c r="L7271" s="1283">
        <v>4.16</v>
      </c>
      <c r="M7271" s="1283">
        <v>4.54</v>
      </c>
      <c r="N7271" s="1283">
        <v>4.91</v>
      </c>
      <c r="O7271" s="1283">
        <v>5.48</v>
      </c>
      <c r="P7271" s="1283"/>
      <c r="R7271" s="1067"/>
      <c r="Z7271" s="21"/>
      <c r="AH7271"/>
    </row>
    <row r="7272" spans="1:34" ht="11.25" customHeight="1">
      <c r="A7272"/>
      <c r="B7272" s="1281" t="s">
        <v>16</v>
      </c>
      <c r="C7272" s="1282">
        <v>5535</v>
      </c>
      <c r="D7272" s="1341" t="str">
        <f t="shared" si="127"/>
        <v>NV5535</v>
      </c>
      <c r="E7272" s="1514" t="s">
        <v>124</v>
      </c>
      <c r="F7272" s="1390">
        <v>537</v>
      </c>
      <c r="G7272" s="1283">
        <v>6.18</v>
      </c>
      <c r="H7272" s="1283">
        <v>6.98</v>
      </c>
      <c r="I7272" s="1283">
        <v>8.06</v>
      </c>
      <c r="J7272" s="1283">
        <v>9.93</v>
      </c>
      <c r="K7272" s="1283">
        <v>11.81</v>
      </c>
      <c r="L7272" s="1283">
        <v>5.91</v>
      </c>
      <c r="M7272" s="1283">
        <v>6.44</v>
      </c>
      <c r="N7272" s="1283">
        <v>6.98</v>
      </c>
      <c r="O7272" s="1283">
        <v>7.79</v>
      </c>
      <c r="P7272" s="1283"/>
      <c r="R7272" s="1067"/>
      <c r="Z7272" s="21"/>
      <c r="AH7272"/>
    </row>
    <row r="7273" spans="1:34" ht="11.25" customHeight="1">
      <c r="A7273"/>
      <c r="B7273" s="1281" t="s">
        <v>16</v>
      </c>
      <c r="C7273" s="1282">
        <v>5537</v>
      </c>
      <c r="D7273" s="1341" t="str">
        <f t="shared" si="127"/>
        <v>NV5537</v>
      </c>
      <c r="E7273" s="1514" t="s">
        <v>125</v>
      </c>
      <c r="F7273" s="1390">
        <v>395</v>
      </c>
      <c r="G7273" s="1283">
        <v>4.54</v>
      </c>
      <c r="H7273" s="1283">
        <v>5.14</v>
      </c>
      <c r="I7273" s="1283">
        <v>5.93</v>
      </c>
      <c r="J7273" s="1283">
        <v>7.31</v>
      </c>
      <c r="K7273" s="1283">
        <v>8.69</v>
      </c>
      <c r="L7273" s="1283">
        <v>4.3499999999999996</v>
      </c>
      <c r="M7273" s="1283">
        <v>4.74</v>
      </c>
      <c r="N7273" s="1283">
        <v>5.14</v>
      </c>
      <c r="O7273" s="1283">
        <v>5.73</v>
      </c>
      <c r="P7273" s="1283"/>
      <c r="R7273" s="1067"/>
      <c r="Z7273" s="21"/>
      <c r="AH7273"/>
    </row>
    <row r="7274" spans="1:34" ht="11.25" customHeight="1">
      <c r="A7274"/>
      <c r="B7274" s="1281" t="s">
        <v>16</v>
      </c>
      <c r="C7274" s="1282">
        <v>5551</v>
      </c>
      <c r="D7274" s="1341" t="str">
        <f t="shared" si="127"/>
        <v>NV5551</v>
      </c>
      <c r="E7274" s="1514" t="s">
        <v>122</v>
      </c>
      <c r="F7274" s="1390">
        <v>722</v>
      </c>
      <c r="G7274" s="1283">
        <v>8.3000000000000007</v>
      </c>
      <c r="H7274" s="1283">
        <v>9.39</v>
      </c>
      <c r="I7274" s="1283">
        <v>10.83</v>
      </c>
      <c r="J7274" s="1283">
        <v>13.36</v>
      </c>
      <c r="K7274" s="1283">
        <v>15.88</v>
      </c>
      <c r="L7274" s="1283">
        <v>7.94</v>
      </c>
      <c r="M7274" s="1283">
        <v>8.66</v>
      </c>
      <c r="N7274" s="1283">
        <v>9.39</v>
      </c>
      <c r="O7274" s="1283">
        <v>10.47</v>
      </c>
      <c r="P7274" s="1283"/>
      <c r="R7274" s="1067"/>
      <c r="Z7274" s="21"/>
      <c r="AH7274"/>
    </row>
    <row r="7275" spans="1:34" ht="11.25" customHeight="1">
      <c r="A7275"/>
      <c r="B7275" s="1281" t="s">
        <v>16</v>
      </c>
      <c r="C7275" s="1282">
        <v>5606</v>
      </c>
      <c r="D7275" s="1341" t="str">
        <f t="shared" si="127"/>
        <v>NV5606</v>
      </c>
      <c r="E7275" s="1514" t="s">
        <v>125</v>
      </c>
      <c r="F7275" s="1390">
        <v>110</v>
      </c>
      <c r="G7275" s="1283">
        <v>1.27</v>
      </c>
      <c r="H7275" s="1283">
        <v>1.43</v>
      </c>
      <c r="I7275" s="1283">
        <v>1.65</v>
      </c>
      <c r="J7275" s="1283">
        <v>2.04</v>
      </c>
      <c r="K7275" s="1283">
        <v>2.42</v>
      </c>
      <c r="L7275" s="1283">
        <v>1.21</v>
      </c>
      <c r="M7275" s="1283">
        <v>1.32</v>
      </c>
      <c r="N7275" s="1283">
        <v>1.43</v>
      </c>
      <c r="O7275" s="1283">
        <v>1.6</v>
      </c>
      <c r="P7275" s="1283"/>
      <c r="R7275" s="1067"/>
      <c r="Z7275" s="21"/>
      <c r="AH7275"/>
    </row>
    <row r="7276" spans="1:34" ht="11.25" customHeight="1">
      <c r="A7276"/>
      <c r="B7276" s="1281" t="s">
        <v>16</v>
      </c>
      <c r="C7276" s="1282">
        <v>5610</v>
      </c>
      <c r="D7276" s="1341" t="str">
        <f t="shared" si="127"/>
        <v>NV5610</v>
      </c>
      <c r="E7276" s="1514" t="s">
        <v>124</v>
      </c>
      <c r="F7276" s="1390">
        <v>324</v>
      </c>
      <c r="G7276" s="1283">
        <v>3.73</v>
      </c>
      <c r="H7276" s="1283">
        <v>4.21</v>
      </c>
      <c r="I7276" s="1283">
        <v>4.8600000000000003</v>
      </c>
      <c r="J7276" s="1283">
        <v>5.99</v>
      </c>
      <c r="K7276" s="1283">
        <v>7.13</v>
      </c>
      <c r="L7276" s="1283">
        <v>3.56</v>
      </c>
      <c r="M7276" s="1283">
        <v>3.89</v>
      </c>
      <c r="N7276" s="1283">
        <v>4.21</v>
      </c>
      <c r="O7276" s="1283">
        <v>4.7</v>
      </c>
      <c r="P7276" s="1283"/>
      <c r="R7276" s="1067"/>
      <c r="Z7276" s="21"/>
      <c r="AH7276"/>
    </row>
    <row r="7277" spans="1:34" ht="11.25" customHeight="1">
      <c r="A7277"/>
      <c r="B7277" s="1281" t="s">
        <v>16</v>
      </c>
      <c r="C7277" s="1282">
        <v>5645</v>
      </c>
      <c r="D7277" s="1341" t="str">
        <f t="shared" si="127"/>
        <v>NV5645</v>
      </c>
      <c r="E7277" s="1514" t="s">
        <v>124</v>
      </c>
      <c r="F7277" s="1390">
        <v>750</v>
      </c>
      <c r="G7277" s="1283">
        <v>9.1199999999999992</v>
      </c>
      <c r="H7277" s="1283">
        <v>10.31</v>
      </c>
      <c r="I7277" s="1283">
        <v>11.9</v>
      </c>
      <c r="J7277" s="1283">
        <v>14.67</v>
      </c>
      <c r="K7277" s="1283">
        <v>17.45</v>
      </c>
      <c r="L7277" s="1283">
        <v>8.7200000000000006</v>
      </c>
      <c r="M7277" s="1283">
        <v>9.52</v>
      </c>
      <c r="N7277" s="1283">
        <v>10.31</v>
      </c>
      <c r="O7277" s="1283">
        <v>11.5</v>
      </c>
      <c r="P7277" s="1283"/>
      <c r="R7277" s="1067"/>
      <c r="Z7277" s="21"/>
      <c r="AH7277"/>
    </row>
    <row r="7278" spans="1:34" ht="11.25" customHeight="1">
      <c r="A7278"/>
      <c r="B7278" s="1281" t="s">
        <v>16</v>
      </c>
      <c r="C7278" s="1282">
        <v>5703</v>
      </c>
      <c r="D7278" s="1341" t="str">
        <f t="shared" si="127"/>
        <v>NV5703</v>
      </c>
      <c r="E7278" s="1514" t="s">
        <v>122</v>
      </c>
      <c r="F7278" s="1390">
        <v>750</v>
      </c>
      <c r="G7278" s="1283">
        <v>11.88</v>
      </c>
      <c r="H7278" s="1283">
        <v>13.43</v>
      </c>
      <c r="I7278" s="1283">
        <v>15.5</v>
      </c>
      <c r="J7278" s="1283">
        <v>19.11</v>
      </c>
      <c r="K7278" s="1283">
        <v>22.73</v>
      </c>
      <c r="L7278" s="1283">
        <v>11.36</v>
      </c>
      <c r="M7278" s="1283">
        <v>12.4</v>
      </c>
      <c r="N7278" s="1283">
        <v>13.43</v>
      </c>
      <c r="O7278" s="1283">
        <v>14.98</v>
      </c>
      <c r="P7278" s="1283"/>
      <c r="R7278" s="1067"/>
      <c r="Z7278" s="21"/>
      <c r="AH7278"/>
    </row>
    <row r="7279" spans="1:34" ht="11.25" customHeight="1">
      <c r="A7279"/>
      <c r="B7279" s="1281" t="s">
        <v>16</v>
      </c>
      <c r="C7279" s="1282">
        <v>5705</v>
      </c>
      <c r="D7279" s="1341" t="str">
        <f t="shared" si="127"/>
        <v>NV5705</v>
      </c>
      <c r="E7279" s="1514" t="s">
        <v>123</v>
      </c>
      <c r="F7279" s="1390">
        <v>750</v>
      </c>
      <c r="G7279" s="1283">
        <v>11.65</v>
      </c>
      <c r="H7279" s="1283">
        <v>13.17</v>
      </c>
      <c r="I7279" s="1283">
        <v>15.2</v>
      </c>
      <c r="J7279" s="1283">
        <v>18.739999999999998</v>
      </c>
      <c r="K7279" s="1283">
        <v>22.29</v>
      </c>
      <c r="L7279" s="1283">
        <v>11.14</v>
      </c>
      <c r="M7279" s="1283">
        <v>12.16</v>
      </c>
      <c r="N7279" s="1283">
        <v>13.17</v>
      </c>
      <c r="O7279" s="1283">
        <v>14.69</v>
      </c>
      <c r="P7279" s="1283"/>
      <c r="R7279" s="1067"/>
      <c r="Z7279" s="21"/>
      <c r="AH7279"/>
    </row>
    <row r="7280" spans="1:34" ht="11.25" customHeight="1">
      <c r="A7280"/>
      <c r="B7280" s="1281" t="s">
        <v>16</v>
      </c>
      <c r="C7280" s="1282">
        <v>5951</v>
      </c>
      <c r="D7280" s="1341" t="str">
        <f t="shared" si="127"/>
        <v>NV5951</v>
      </c>
      <c r="E7280" s="1514" t="s">
        <v>123</v>
      </c>
      <c r="F7280" s="1390">
        <v>34</v>
      </c>
      <c r="G7280" s="1283">
        <v>0.39</v>
      </c>
      <c r="H7280" s="1283">
        <v>0.44</v>
      </c>
      <c r="I7280" s="1283">
        <v>0.51</v>
      </c>
      <c r="J7280" s="1283">
        <v>0.63</v>
      </c>
      <c r="K7280" s="1283">
        <v>0.75</v>
      </c>
      <c r="L7280" s="1283">
        <v>0.37</v>
      </c>
      <c r="M7280" s="1283">
        <v>0.41</v>
      </c>
      <c r="N7280" s="1283">
        <v>0.44</v>
      </c>
      <c r="O7280" s="1283">
        <v>0.49</v>
      </c>
      <c r="P7280" s="1283"/>
      <c r="R7280" s="1067"/>
      <c r="Z7280" s="21"/>
      <c r="AH7280"/>
    </row>
    <row r="7281" spans="1:34" ht="11.25" customHeight="1">
      <c r="A7281"/>
      <c r="B7281" s="1281" t="s">
        <v>16</v>
      </c>
      <c r="C7281" s="1282">
        <v>6003</v>
      </c>
      <c r="D7281" s="1341" t="str">
        <f t="shared" si="127"/>
        <v>NV6003</v>
      </c>
      <c r="E7281" s="1514" t="s">
        <v>122</v>
      </c>
      <c r="F7281" s="1390">
        <v>558</v>
      </c>
      <c r="G7281" s="1283">
        <v>6.42</v>
      </c>
      <c r="H7281" s="1283">
        <v>7.25</v>
      </c>
      <c r="I7281" s="1283">
        <v>8.3699999999999992</v>
      </c>
      <c r="J7281" s="1283">
        <v>10.32</v>
      </c>
      <c r="K7281" s="1283">
        <v>12.28</v>
      </c>
      <c r="L7281" s="1283">
        <v>6.14</v>
      </c>
      <c r="M7281" s="1283">
        <v>6.7</v>
      </c>
      <c r="N7281" s="1283">
        <v>7.25</v>
      </c>
      <c r="O7281" s="1283">
        <v>8.09</v>
      </c>
      <c r="P7281" s="1283"/>
      <c r="R7281" s="1067"/>
      <c r="Z7281" s="21"/>
      <c r="AH7281"/>
    </row>
    <row r="7282" spans="1:34" ht="11.25" customHeight="1">
      <c r="A7282"/>
      <c r="B7282" s="1281" t="s">
        <v>16</v>
      </c>
      <c r="C7282" s="1282">
        <v>6005</v>
      </c>
      <c r="D7282" s="1341" t="str">
        <f t="shared" si="127"/>
        <v>NV6005</v>
      </c>
      <c r="E7282" s="1514" t="s">
        <v>122</v>
      </c>
      <c r="F7282" s="1390">
        <v>300</v>
      </c>
      <c r="G7282" s="1283">
        <v>3.45</v>
      </c>
      <c r="H7282" s="1283">
        <v>3.9</v>
      </c>
      <c r="I7282" s="1283">
        <v>4.5</v>
      </c>
      <c r="J7282" s="1283">
        <v>5.55</v>
      </c>
      <c r="K7282" s="1283">
        <v>6.6</v>
      </c>
      <c r="L7282" s="1283">
        <v>3.3</v>
      </c>
      <c r="M7282" s="1283">
        <v>3.6</v>
      </c>
      <c r="N7282" s="1283">
        <v>3.9</v>
      </c>
      <c r="O7282" s="1283">
        <v>4.3499999999999996</v>
      </c>
      <c r="P7282" s="1283"/>
      <c r="R7282" s="1067"/>
      <c r="Z7282" s="21"/>
      <c r="AH7282"/>
    </row>
    <row r="7283" spans="1:34" ht="11.25" customHeight="1">
      <c r="A7283"/>
      <c r="B7283" s="1281" t="s">
        <v>16</v>
      </c>
      <c r="C7283" s="1282">
        <v>6018</v>
      </c>
      <c r="D7283" s="1341" t="str">
        <f t="shared" si="127"/>
        <v>NV6018</v>
      </c>
      <c r="E7283" s="1514" t="s">
        <v>122</v>
      </c>
      <c r="F7283" s="1390">
        <v>219</v>
      </c>
      <c r="G7283" s="1283">
        <v>2.52</v>
      </c>
      <c r="H7283" s="1283">
        <v>2.85</v>
      </c>
      <c r="I7283" s="1283">
        <v>3.29</v>
      </c>
      <c r="J7283" s="1283">
        <v>4.05</v>
      </c>
      <c r="K7283" s="1283">
        <v>4.82</v>
      </c>
      <c r="L7283" s="1283">
        <v>2.41</v>
      </c>
      <c r="M7283" s="1283">
        <v>2.63</v>
      </c>
      <c r="N7283" s="1283">
        <v>2.85</v>
      </c>
      <c r="O7283" s="1283">
        <v>3.18</v>
      </c>
      <c r="P7283" s="1283"/>
      <c r="R7283" s="1067"/>
      <c r="Z7283" s="21"/>
      <c r="AH7283"/>
    </row>
    <row r="7284" spans="1:34" ht="11.25" customHeight="1">
      <c r="A7284"/>
      <c r="B7284" s="1281" t="s">
        <v>16</v>
      </c>
      <c r="C7284" s="1282">
        <v>6045</v>
      </c>
      <c r="D7284" s="1341" t="str">
        <f t="shared" si="127"/>
        <v>NV6045</v>
      </c>
      <c r="E7284" s="1514" t="s">
        <v>122</v>
      </c>
      <c r="F7284" s="1390">
        <v>365</v>
      </c>
      <c r="G7284" s="1283">
        <v>4.2</v>
      </c>
      <c r="H7284" s="1283">
        <v>4.75</v>
      </c>
      <c r="I7284" s="1283">
        <v>5.48</v>
      </c>
      <c r="J7284" s="1283">
        <v>6.75</v>
      </c>
      <c r="K7284" s="1283">
        <v>8.0299999999999994</v>
      </c>
      <c r="L7284" s="1283">
        <v>4.0199999999999996</v>
      </c>
      <c r="M7284" s="1283">
        <v>4.38</v>
      </c>
      <c r="N7284" s="1283">
        <v>4.75</v>
      </c>
      <c r="O7284" s="1283">
        <v>5.29</v>
      </c>
      <c r="P7284" s="1283"/>
      <c r="R7284" s="1067"/>
      <c r="Z7284" s="21"/>
      <c r="AH7284"/>
    </row>
    <row r="7285" spans="1:34" ht="11.25" customHeight="1">
      <c r="A7285"/>
      <c r="B7285" s="1281" t="s">
        <v>16</v>
      </c>
      <c r="C7285" s="1282">
        <v>6204</v>
      </c>
      <c r="D7285" s="1341" t="str">
        <f t="shared" si="127"/>
        <v>NV6204</v>
      </c>
      <c r="E7285" s="1514" t="s">
        <v>122</v>
      </c>
      <c r="F7285" s="1390">
        <v>434</v>
      </c>
      <c r="G7285" s="1283">
        <v>4.99</v>
      </c>
      <c r="H7285" s="1283">
        <v>5.64</v>
      </c>
      <c r="I7285" s="1283">
        <v>6.51</v>
      </c>
      <c r="J7285" s="1283">
        <v>8.0299999999999994</v>
      </c>
      <c r="K7285" s="1283">
        <v>9.5500000000000007</v>
      </c>
      <c r="L7285" s="1283">
        <v>4.7699999999999996</v>
      </c>
      <c r="M7285" s="1283">
        <v>5.21</v>
      </c>
      <c r="N7285" s="1283">
        <v>5.64</v>
      </c>
      <c r="O7285" s="1283">
        <v>6.29</v>
      </c>
      <c r="P7285" s="1283"/>
      <c r="R7285" s="1067"/>
      <c r="Z7285" s="21"/>
      <c r="AH7285"/>
    </row>
    <row r="7286" spans="1:34" ht="11.25" customHeight="1">
      <c r="A7286"/>
      <c r="B7286" s="1281" t="s">
        <v>16</v>
      </c>
      <c r="C7286" s="1282">
        <v>6206</v>
      </c>
      <c r="D7286" s="1341" t="str">
        <f t="shared" si="127"/>
        <v>NV6206</v>
      </c>
      <c r="E7286" s="1514" t="s">
        <v>122</v>
      </c>
      <c r="F7286" s="1390">
        <v>227</v>
      </c>
      <c r="G7286" s="1283">
        <v>2.61</v>
      </c>
      <c r="H7286" s="1283">
        <v>2.95</v>
      </c>
      <c r="I7286" s="1283">
        <v>3.41</v>
      </c>
      <c r="J7286" s="1283">
        <v>4.2</v>
      </c>
      <c r="K7286" s="1283">
        <v>4.99</v>
      </c>
      <c r="L7286" s="1283">
        <v>2.5</v>
      </c>
      <c r="M7286" s="1283">
        <v>2.72</v>
      </c>
      <c r="N7286" s="1283">
        <v>2.95</v>
      </c>
      <c r="O7286" s="1283">
        <v>3.29</v>
      </c>
      <c r="P7286" s="1283"/>
      <c r="R7286" s="1067"/>
      <c r="Z7286" s="21"/>
      <c r="AH7286"/>
    </row>
    <row r="7287" spans="1:34" ht="11.25" customHeight="1">
      <c r="A7287"/>
      <c r="B7287" s="1281" t="s">
        <v>16</v>
      </c>
      <c r="C7287" s="1282">
        <v>6213</v>
      </c>
      <c r="D7287" s="1341" t="str">
        <f t="shared" si="127"/>
        <v>NV6213</v>
      </c>
      <c r="E7287" s="1514" t="s">
        <v>122</v>
      </c>
      <c r="F7287" s="1390">
        <v>105</v>
      </c>
      <c r="G7287" s="1283">
        <v>1.21</v>
      </c>
      <c r="H7287" s="1283">
        <v>1.37</v>
      </c>
      <c r="I7287" s="1283">
        <v>1.58</v>
      </c>
      <c r="J7287" s="1283">
        <v>1.94</v>
      </c>
      <c r="K7287" s="1283">
        <v>2.31</v>
      </c>
      <c r="L7287" s="1283">
        <v>1.1599999999999999</v>
      </c>
      <c r="M7287" s="1283">
        <v>1.26</v>
      </c>
      <c r="N7287" s="1283">
        <v>1.37</v>
      </c>
      <c r="O7287" s="1283">
        <v>1.52</v>
      </c>
      <c r="P7287" s="1283"/>
      <c r="R7287" s="1067"/>
      <c r="Z7287" s="21"/>
      <c r="AH7287"/>
    </row>
    <row r="7288" spans="1:34" ht="11.25" customHeight="1">
      <c r="A7288"/>
      <c r="B7288" s="1281" t="s">
        <v>16</v>
      </c>
      <c r="C7288" s="1282">
        <v>6214</v>
      </c>
      <c r="D7288" s="1341" t="str">
        <f t="shared" si="127"/>
        <v>NV6214</v>
      </c>
      <c r="E7288" s="1514" t="s">
        <v>122</v>
      </c>
      <c r="F7288" s="1390">
        <v>140</v>
      </c>
      <c r="G7288" s="1283">
        <v>1.61</v>
      </c>
      <c r="H7288" s="1283">
        <v>1.82</v>
      </c>
      <c r="I7288" s="1283">
        <v>2.1</v>
      </c>
      <c r="J7288" s="1283">
        <v>2.59</v>
      </c>
      <c r="K7288" s="1283">
        <v>3.08</v>
      </c>
      <c r="L7288" s="1283">
        <v>1.54</v>
      </c>
      <c r="M7288" s="1283">
        <v>1.68</v>
      </c>
      <c r="N7288" s="1283">
        <v>1.82</v>
      </c>
      <c r="O7288" s="1283">
        <v>2.0299999999999998</v>
      </c>
      <c r="P7288" s="1283"/>
      <c r="R7288" s="1067"/>
      <c r="Z7288" s="21"/>
      <c r="AH7288"/>
    </row>
    <row r="7289" spans="1:34" ht="11.25" customHeight="1">
      <c r="A7289"/>
      <c r="B7289" s="1281" t="s">
        <v>16</v>
      </c>
      <c r="C7289" s="1282">
        <v>6216</v>
      </c>
      <c r="D7289" s="1341" t="str">
        <f t="shared" si="127"/>
        <v>NV6216</v>
      </c>
      <c r="E7289" s="1514" t="s">
        <v>122</v>
      </c>
      <c r="F7289" s="1390">
        <v>394</v>
      </c>
      <c r="G7289" s="1283">
        <v>4.53</v>
      </c>
      <c r="H7289" s="1283">
        <v>5.12</v>
      </c>
      <c r="I7289" s="1283">
        <v>5.91</v>
      </c>
      <c r="J7289" s="1283">
        <v>7.29</v>
      </c>
      <c r="K7289" s="1283">
        <v>8.67</v>
      </c>
      <c r="L7289" s="1283">
        <v>4.33</v>
      </c>
      <c r="M7289" s="1283">
        <v>4.7300000000000004</v>
      </c>
      <c r="N7289" s="1283">
        <v>5.12</v>
      </c>
      <c r="O7289" s="1283">
        <v>5.71</v>
      </c>
      <c r="P7289" s="1283"/>
      <c r="R7289" s="1067"/>
      <c r="Z7289" s="21"/>
      <c r="AH7289"/>
    </row>
    <row r="7290" spans="1:34" ht="11.25" customHeight="1">
      <c r="A7290"/>
      <c r="B7290" s="1281" t="s">
        <v>16</v>
      </c>
      <c r="C7290" s="1282">
        <v>6217</v>
      </c>
      <c r="D7290" s="1341" t="str">
        <f t="shared" si="127"/>
        <v>NV6217</v>
      </c>
      <c r="E7290" s="1514" t="s">
        <v>124</v>
      </c>
      <c r="F7290" s="1390">
        <v>360</v>
      </c>
      <c r="G7290" s="1283">
        <v>4.1399999999999997</v>
      </c>
      <c r="H7290" s="1283">
        <v>4.68</v>
      </c>
      <c r="I7290" s="1283">
        <v>5.4</v>
      </c>
      <c r="J7290" s="1283">
        <v>6.66</v>
      </c>
      <c r="K7290" s="1283">
        <v>7.92</v>
      </c>
      <c r="L7290" s="1283">
        <v>3.96</v>
      </c>
      <c r="M7290" s="1283">
        <v>4.32</v>
      </c>
      <c r="N7290" s="1283">
        <v>4.68</v>
      </c>
      <c r="O7290" s="1283">
        <v>5.22</v>
      </c>
      <c r="P7290" s="1283"/>
      <c r="R7290" s="1067"/>
      <c r="Z7290" s="21"/>
      <c r="AH7290"/>
    </row>
    <row r="7291" spans="1:34" ht="11.25" customHeight="1">
      <c r="A7291"/>
      <c r="B7291" s="1281" t="s">
        <v>16</v>
      </c>
      <c r="C7291" s="1282">
        <v>6229</v>
      </c>
      <c r="D7291" s="1341" t="str">
        <f t="shared" si="127"/>
        <v>NV6229</v>
      </c>
      <c r="E7291" s="1514" t="s">
        <v>123</v>
      </c>
      <c r="F7291" s="1390">
        <v>335</v>
      </c>
      <c r="G7291" s="1283">
        <v>3.85</v>
      </c>
      <c r="H7291" s="1283">
        <v>4.3600000000000003</v>
      </c>
      <c r="I7291" s="1283">
        <v>5.03</v>
      </c>
      <c r="J7291" s="1283">
        <v>6.2</v>
      </c>
      <c r="K7291" s="1283">
        <v>7.37</v>
      </c>
      <c r="L7291" s="1283">
        <v>3.69</v>
      </c>
      <c r="M7291" s="1283">
        <v>4.0199999999999996</v>
      </c>
      <c r="N7291" s="1283">
        <v>4.3600000000000003</v>
      </c>
      <c r="O7291" s="1283">
        <v>4.8600000000000003</v>
      </c>
      <c r="P7291" s="1283"/>
      <c r="R7291" s="1067"/>
      <c r="Z7291" s="21"/>
      <c r="AH7291"/>
    </row>
    <row r="7292" spans="1:34" ht="11.25" customHeight="1">
      <c r="A7292"/>
      <c r="B7292" s="1281" t="s">
        <v>16</v>
      </c>
      <c r="C7292" s="1282">
        <v>6233</v>
      </c>
      <c r="D7292" s="1341" t="str">
        <f t="shared" si="127"/>
        <v>NV6233</v>
      </c>
      <c r="E7292" s="1514" t="s">
        <v>123</v>
      </c>
      <c r="F7292" s="1390">
        <v>255</v>
      </c>
      <c r="G7292" s="1283">
        <v>2.93</v>
      </c>
      <c r="H7292" s="1283">
        <v>3.32</v>
      </c>
      <c r="I7292" s="1283">
        <v>3.83</v>
      </c>
      <c r="J7292" s="1283">
        <v>4.72</v>
      </c>
      <c r="K7292" s="1283">
        <v>5.61</v>
      </c>
      <c r="L7292" s="1283">
        <v>2.81</v>
      </c>
      <c r="M7292" s="1283">
        <v>3.06</v>
      </c>
      <c r="N7292" s="1283">
        <v>3.32</v>
      </c>
      <c r="O7292" s="1283">
        <v>3.7</v>
      </c>
      <c r="P7292" s="1283"/>
      <c r="R7292" s="1067"/>
      <c r="Z7292" s="21"/>
      <c r="AH7292"/>
    </row>
    <row r="7293" spans="1:34" ht="11.25" customHeight="1">
      <c r="A7293"/>
      <c r="B7293" s="1281" t="s">
        <v>16</v>
      </c>
      <c r="C7293" s="1282">
        <v>6235</v>
      </c>
      <c r="D7293" s="1341" t="str">
        <f t="shared" si="127"/>
        <v>NV6235</v>
      </c>
      <c r="E7293" s="1514" t="s">
        <v>122</v>
      </c>
      <c r="F7293" s="1390">
        <v>673</v>
      </c>
      <c r="G7293" s="1283">
        <v>7.74</v>
      </c>
      <c r="H7293" s="1283">
        <v>8.75</v>
      </c>
      <c r="I7293" s="1283">
        <v>10.1</v>
      </c>
      <c r="J7293" s="1283">
        <v>12.45</v>
      </c>
      <c r="K7293" s="1283">
        <v>14.81</v>
      </c>
      <c r="L7293" s="1283">
        <v>7.4</v>
      </c>
      <c r="M7293" s="1283">
        <v>8.08</v>
      </c>
      <c r="N7293" s="1283">
        <v>8.75</v>
      </c>
      <c r="O7293" s="1283">
        <v>9.76</v>
      </c>
      <c r="P7293" s="1283"/>
      <c r="R7293" s="1067"/>
      <c r="Z7293" s="21"/>
      <c r="AH7293"/>
    </row>
    <row r="7294" spans="1:34" ht="11.25" customHeight="1">
      <c r="A7294"/>
      <c r="B7294" s="1281" t="s">
        <v>16</v>
      </c>
      <c r="C7294" s="1282">
        <v>6236</v>
      </c>
      <c r="D7294" s="1341" t="str">
        <f t="shared" si="127"/>
        <v>NV6236</v>
      </c>
      <c r="E7294" s="1514" t="s">
        <v>122</v>
      </c>
      <c r="F7294" s="1390">
        <v>535</v>
      </c>
      <c r="G7294" s="1283">
        <v>6.15</v>
      </c>
      <c r="H7294" s="1283">
        <v>6.96</v>
      </c>
      <c r="I7294" s="1283">
        <v>8.0299999999999994</v>
      </c>
      <c r="J7294" s="1283">
        <v>9.9</v>
      </c>
      <c r="K7294" s="1283">
        <v>11.77</v>
      </c>
      <c r="L7294" s="1283">
        <v>5.89</v>
      </c>
      <c r="M7294" s="1283">
        <v>6.42</v>
      </c>
      <c r="N7294" s="1283">
        <v>6.96</v>
      </c>
      <c r="O7294" s="1283">
        <v>7.76</v>
      </c>
      <c r="P7294" s="1283"/>
      <c r="R7294" s="1067"/>
      <c r="Z7294" s="21"/>
      <c r="AH7294"/>
    </row>
    <row r="7295" spans="1:34" ht="11.25" customHeight="1">
      <c r="A7295"/>
      <c r="B7295" s="1281" t="s">
        <v>16</v>
      </c>
      <c r="C7295" s="1282">
        <v>6237</v>
      </c>
      <c r="D7295" s="1341" t="str">
        <f t="shared" si="127"/>
        <v>NV6237</v>
      </c>
      <c r="E7295" s="1514" t="s">
        <v>123</v>
      </c>
      <c r="F7295" s="1390">
        <v>105</v>
      </c>
      <c r="G7295" s="1283">
        <v>1.21</v>
      </c>
      <c r="H7295" s="1283">
        <v>1.37</v>
      </c>
      <c r="I7295" s="1283">
        <v>1.58</v>
      </c>
      <c r="J7295" s="1283">
        <v>1.94</v>
      </c>
      <c r="K7295" s="1283">
        <v>2.31</v>
      </c>
      <c r="L7295" s="1283">
        <v>1.1599999999999999</v>
      </c>
      <c r="M7295" s="1283">
        <v>1.26</v>
      </c>
      <c r="N7295" s="1283">
        <v>1.37</v>
      </c>
      <c r="O7295" s="1283">
        <v>1.52</v>
      </c>
      <c r="P7295" s="1283"/>
      <c r="R7295" s="1067"/>
      <c r="Z7295" s="21"/>
      <c r="AH7295"/>
    </row>
    <row r="7296" spans="1:34" ht="11.25" customHeight="1">
      <c r="A7296"/>
      <c r="B7296" s="1281" t="s">
        <v>16</v>
      </c>
      <c r="C7296" s="1282">
        <v>6251</v>
      </c>
      <c r="D7296" s="1341" t="str">
        <f t="shared" si="127"/>
        <v>NV6251</v>
      </c>
      <c r="E7296" s="1514" t="s">
        <v>122</v>
      </c>
      <c r="F7296" s="1390">
        <v>471</v>
      </c>
      <c r="G7296" s="1283">
        <v>5.42</v>
      </c>
      <c r="H7296" s="1283">
        <v>6.12</v>
      </c>
      <c r="I7296" s="1283">
        <v>7.07</v>
      </c>
      <c r="J7296" s="1283">
        <v>8.7100000000000009</v>
      </c>
      <c r="K7296" s="1283">
        <v>10.36</v>
      </c>
      <c r="L7296" s="1283">
        <v>5.18</v>
      </c>
      <c r="M7296" s="1283">
        <v>5.65</v>
      </c>
      <c r="N7296" s="1283">
        <v>6.12</v>
      </c>
      <c r="O7296" s="1283">
        <v>6.83</v>
      </c>
      <c r="P7296" s="1283"/>
      <c r="R7296" s="1067"/>
      <c r="Z7296" s="21"/>
      <c r="AH7296"/>
    </row>
    <row r="7297" spans="1:34" ht="11.25" customHeight="1">
      <c r="A7297"/>
      <c r="B7297" s="1281" t="s">
        <v>16</v>
      </c>
      <c r="C7297" s="1282">
        <v>6252</v>
      </c>
      <c r="D7297" s="1341" t="str">
        <f t="shared" si="127"/>
        <v>NV6252</v>
      </c>
      <c r="E7297" s="1514" t="s">
        <v>122</v>
      </c>
      <c r="F7297" s="1390">
        <v>492</v>
      </c>
      <c r="G7297" s="1283">
        <v>5.66</v>
      </c>
      <c r="H7297" s="1283">
        <v>6.4</v>
      </c>
      <c r="I7297" s="1283">
        <v>7.38</v>
      </c>
      <c r="J7297" s="1283">
        <v>9.1</v>
      </c>
      <c r="K7297" s="1283">
        <v>10.82</v>
      </c>
      <c r="L7297" s="1283">
        <v>5.41</v>
      </c>
      <c r="M7297" s="1283">
        <v>5.9</v>
      </c>
      <c r="N7297" s="1283">
        <v>6.4</v>
      </c>
      <c r="O7297" s="1283">
        <v>7.13</v>
      </c>
      <c r="P7297" s="1283"/>
      <c r="R7297" s="1067"/>
      <c r="Z7297" s="21"/>
      <c r="AH7297"/>
    </row>
    <row r="7298" spans="1:34" ht="11.25" customHeight="1">
      <c r="A7298"/>
      <c r="B7298" s="1281" t="s">
        <v>16</v>
      </c>
      <c r="C7298" s="1282">
        <v>6306</v>
      </c>
      <c r="D7298" s="1341" t="str">
        <f t="shared" si="127"/>
        <v>NV6306</v>
      </c>
      <c r="E7298" s="1514" t="s">
        <v>123</v>
      </c>
      <c r="F7298" s="1390">
        <v>430</v>
      </c>
      <c r="G7298" s="1283">
        <v>4.95</v>
      </c>
      <c r="H7298" s="1283">
        <v>5.59</v>
      </c>
      <c r="I7298" s="1283">
        <v>6.45</v>
      </c>
      <c r="J7298" s="1283">
        <v>7.96</v>
      </c>
      <c r="K7298" s="1283">
        <v>9.4600000000000009</v>
      </c>
      <c r="L7298" s="1283">
        <v>4.7300000000000004</v>
      </c>
      <c r="M7298" s="1283">
        <v>5.16</v>
      </c>
      <c r="N7298" s="1283">
        <v>5.59</v>
      </c>
      <c r="O7298" s="1283">
        <v>6.24</v>
      </c>
      <c r="P7298" s="1283"/>
      <c r="R7298" s="1067"/>
      <c r="Z7298" s="21"/>
      <c r="AH7298"/>
    </row>
    <row r="7299" spans="1:34" ht="11.25" customHeight="1">
      <c r="A7299"/>
      <c r="B7299" s="1281" t="s">
        <v>16</v>
      </c>
      <c r="C7299" s="1282">
        <v>6319</v>
      </c>
      <c r="D7299" s="1341" t="str">
        <f t="shared" si="127"/>
        <v>NV6319</v>
      </c>
      <c r="E7299" s="1514" t="s">
        <v>123</v>
      </c>
      <c r="F7299" s="1390">
        <v>334</v>
      </c>
      <c r="G7299" s="1283">
        <v>3.84</v>
      </c>
      <c r="H7299" s="1283">
        <v>4.34</v>
      </c>
      <c r="I7299" s="1283">
        <v>5.01</v>
      </c>
      <c r="J7299" s="1283">
        <v>6.18</v>
      </c>
      <c r="K7299" s="1283">
        <v>7.35</v>
      </c>
      <c r="L7299" s="1283">
        <v>3.67</v>
      </c>
      <c r="M7299" s="1283">
        <v>4.01</v>
      </c>
      <c r="N7299" s="1283">
        <v>4.34</v>
      </c>
      <c r="O7299" s="1283">
        <v>4.84</v>
      </c>
      <c r="P7299" s="1283"/>
      <c r="R7299" s="1067"/>
      <c r="Z7299" s="21"/>
      <c r="AH7299"/>
    </row>
    <row r="7300" spans="1:34" ht="11.25" customHeight="1">
      <c r="A7300"/>
      <c r="B7300" s="1281" t="s">
        <v>16</v>
      </c>
      <c r="C7300" s="1282">
        <v>6325</v>
      </c>
      <c r="D7300" s="1341" t="str">
        <f t="shared" si="127"/>
        <v>NV6325</v>
      </c>
      <c r="E7300" s="1514" t="s">
        <v>124</v>
      </c>
      <c r="F7300" s="1390">
        <v>299</v>
      </c>
      <c r="G7300" s="1283">
        <v>3.44</v>
      </c>
      <c r="H7300" s="1283">
        <v>3.89</v>
      </c>
      <c r="I7300" s="1283">
        <v>4.49</v>
      </c>
      <c r="J7300" s="1283">
        <v>5.53</v>
      </c>
      <c r="K7300" s="1283">
        <v>6.58</v>
      </c>
      <c r="L7300" s="1283">
        <v>3.29</v>
      </c>
      <c r="M7300" s="1283">
        <v>3.59</v>
      </c>
      <c r="N7300" s="1283">
        <v>3.89</v>
      </c>
      <c r="O7300" s="1283">
        <v>4.34</v>
      </c>
      <c r="P7300" s="1283"/>
      <c r="R7300" s="1067"/>
      <c r="Z7300" s="21"/>
      <c r="AH7300"/>
    </row>
    <row r="7301" spans="1:34" ht="11.25" customHeight="1">
      <c r="A7301"/>
      <c r="B7301" s="1281" t="s">
        <v>16</v>
      </c>
      <c r="C7301" s="1282">
        <v>6400</v>
      </c>
      <c r="D7301" s="1341" t="str">
        <f t="shared" si="127"/>
        <v>NV6400</v>
      </c>
      <c r="E7301" s="1514" t="s">
        <v>125</v>
      </c>
      <c r="F7301" s="1390">
        <v>392</v>
      </c>
      <c r="G7301" s="1283">
        <v>4.51</v>
      </c>
      <c r="H7301" s="1283">
        <v>5.0999999999999996</v>
      </c>
      <c r="I7301" s="1283">
        <v>5.88</v>
      </c>
      <c r="J7301" s="1283">
        <v>7.25</v>
      </c>
      <c r="K7301" s="1283">
        <v>8.6199999999999992</v>
      </c>
      <c r="L7301" s="1283">
        <v>4.3099999999999996</v>
      </c>
      <c r="M7301" s="1283">
        <v>4.7</v>
      </c>
      <c r="N7301" s="1283">
        <v>5.0999999999999996</v>
      </c>
      <c r="O7301" s="1283">
        <v>5.68</v>
      </c>
      <c r="P7301" s="1283"/>
      <c r="R7301" s="1067"/>
      <c r="Z7301" s="21"/>
      <c r="AH7301"/>
    </row>
    <row r="7302" spans="1:34" ht="11.25" customHeight="1">
      <c r="A7302"/>
      <c r="B7302" s="1281" t="s">
        <v>16</v>
      </c>
      <c r="C7302" s="1282">
        <v>6503</v>
      </c>
      <c r="D7302" s="1341" t="str">
        <f t="shared" si="127"/>
        <v>NV6503</v>
      </c>
      <c r="E7302" s="1514" t="s">
        <v>125</v>
      </c>
      <c r="F7302" s="1390">
        <v>187</v>
      </c>
      <c r="G7302" s="1283">
        <v>2.15</v>
      </c>
      <c r="H7302" s="1283">
        <v>2.4300000000000002</v>
      </c>
      <c r="I7302" s="1283">
        <v>2.81</v>
      </c>
      <c r="J7302" s="1283">
        <v>3.46</v>
      </c>
      <c r="K7302" s="1283">
        <v>4.1100000000000003</v>
      </c>
      <c r="L7302" s="1283">
        <v>2.06</v>
      </c>
      <c r="M7302" s="1283">
        <v>2.2400000000000002</v>
      </c>
      <c r="N7302" s="1283">
        <v>2.4300000000000002</v>
      </c>
      <c r="O7302" s="1283">
        <v>2.71</v>
      </c>
      <c r="P7302" s="1283"/>
      <c r="R7302" s="1067"/>
      <c r="Z7302" s="21"/>
      <c r="AH7302"/>
    </row>
    <row r="7303" spans="1:34" ht="11.25" customHeight="1">
      <c r="A7303"/>
      <c r="B7303" s="1281" t="s">
        <v>16</v>
      </c>
      <c r="C7303" s="1282">
        <v>6504</v>
      </c>
      <c r="D7303" s="1341" t="str">
        <f t="shared" si="127"/>
        <v>NV6504</v>
      </c>
      <c r="E7303" s="1514" t="s">
        <v>121</v>
      </c>
      <c r="F7303" s="1390">
        <v>251</v>
      </c>
      <c r="G7303" s="1283">
        <v>2.89</v>
      </c>
      <c r="H7303" s="1283">
        <v>3.26</v>
      </c>
      <c r="I7303" s="1283">
        <v>3.77</v>
      </c>
      <c r="J7303" s="1283">
        <v>4.6399999999999997</v>
      </c>
      <c r="K7303" s="1283">
        <v>5.52</v>
      </c>
      <c r="L7303" s="1283">
        <v>2.76</v>
      </c>
      <c r="M7303" s="1283">
        <v>3.01</v>
      </c>
      <c r="N7303" s="1283">
        <v>3.26</v>
      </c>
      <c r="O7303" s="1283">
        <v>3.64</v>
      </c>
      <c r="P7303" s="1283"/>
      <c r="R7303" s="1067"/>
      <c r="Z7303" s="21"/>
      <c r="AH7303"/>
    </row>
    <row r="7304" spans="1:34" ht="11.25" customHeight="1">
      <c r="A7304"/>
      <c r="B7304" s="1281" t="s">
        <v>16</v>
      </c>
      <c r="C7304" s="1282">
        <v>6702</v>
      </c>
      <c r="D7304" s="1341" t="str">
        <f t="shared" si="127"/>
        <v>NV6702</v>
      </c>
      <c r="E7304" s="1514" t="s">
        <v>122</v>
      </c>
      <c r="F7304" s="1390">
        <v>324</v>
      </c>
      <c r="G7304" s="1283">
        <v>3.73</v>
      </c>
      <c r="H7304" s="1283">
        <v>4.21</v>
      </c>
      <c r="I7304" s="1283">
        <v>4.8600000000000003</v>
      </c>
      <c r="J7304" s="1283">
        <v>5.99</v>
      </c>
      <c r="K7304" s="1283">
        <v>7.13</v>
      </c>
      <c r="L7304" s="1283">
        <v>3.56</v>
      </c>
      <c r="M7304" s="1283">
        <v>3.89</v>
      </c>
      <c r="N7304" s="1283">
        <v>4.21</v>
      </c>
      <c r="O7304" s="1283">
        <v>4.7</v>
      </c>
      <c r="P7304" s="1283"/>
      <c r="R7304" s="1067"/>
      <c r="Z7304" s="21"/>
      <c r="AH7304"/>
    </row>
    <row r="7305" spans="1:34" ht="11.25" customHeight="1">
      <c r="A7305"/>
      <c r="B7305" s="1281" t="s">
        <v>16</v>
      </c>
      <c r="C7305" s="1282">
        <v>6703</v>
      </c>
      <c r="D7305" s="1341" t="str">
        <f t="shared" si="127"/>
        <v>NV6703</v>
      </c>
      <c r="E7305" s="1514" t="s">
        <v>122</v>
      </c>
      <c r="F7305" s="1390">
        <v>441</v>
      </c>
      <c r="G7305" s="1283">
        <v>5.07</v>
      </c>
      <c r="H7305" s="1283">
        <v>5.73</v>
      </c>
      <c r="I7305" s="1283">
        <v>6.62</v>
      </c>
      <c r="J7305" s="1283">
        <v>8.16</v>
      </c>
      <c r="K7305" s="1283">
        <v>9.6999999999999993</v>
      </c>
      <c r="L7305" s="1283">
        <v>4.8499999999999996</v>
      </c>
      <c r="M7305" s="1283">
        <v>5.29</v>
      </c>
      <c r="N7305" s="1283">
        <v>5.73</v>
      </c>
      <c r="O7305" s="1283">
        <v>6.39</v>
      </c>
      <c r="P7305" s="1283"/>
      <c r="R7305" s="1067"/>
      <c r="Z7305" s="21"/>
      <c r="AH7305"/>
    </row>
    <row r="7306" spans="1:34" ht="11.25" customHeight="1">
      <c r="A7306"/>
      <c r="B7306" s="1281" t="s">
        <v>16</v>
      </c>
      <c r="C7306" s="1282">
        <v>6704</v>
      </c>
      <c r="D7306" s="1341" t="str">
        <f t="shared" si="127"/>
        <v>NV6704</v>
      </c>
      <c r="E7306" s="1514" t="s">
        <v>122</v>
      </c>
      <c r="F7306" s="1390">
        <v>360</v>
      </c>
      <c r="G7306" s="1283">
        <v>4.1399999999999997</v>
      </c>
      <c r="H7306" s="1283">
        <v>4.68</v>
      </c>
      <c r="I7306" s="1283">
        <v>5.4</v>
      </c>
      <c r="J7306" s="1283">
        <v>6.66</v>
      </c>
      <c r="K7306" s="1283">
        <v>7.92</v>
      </c>
      <c r="L7306" s="1283">
        <v>3.96</v>
      </c>
      <c r="M7306" s="1283">
        <v>4.32</v>
      </c>
      <c r="N7306" s="1283">
        <v>4.68</v>
      </c>
      <c r="O7306" s="1283">
        <v>5.22</v>
      </c>
      <c r="P7306" s="1283"/>
      <c r="R7306" s="1067"/>
      <c r="Z7306" s="21"/>
      <c r="AH7306"/>
    </row>
    <row r="7307" spans="1:34" ht="11.25" customHeight="1">
      <c r="A7307"/>
      <c r="B7307" s="1281" t="s">
        <v>16</v>
      </c>
      <c r="C7307" s="1282">
        <v>6801</v>
      </c>
      <c r="D7307" s="1341" t="str">
        <f t="shared" si="127"/>
        <v>NV6801</v>
      </c>
      <c r="E7307" s="1514" t="s">
        <v>122</v>
      </c>
      <c r="F7307" s="1390">
        <v>648</v>
      </c>
      <c r="G7307" s="1283">
        <v>7.45</v>
      </c>
      <c r="H7307" s="1283">
        <v>8.42</v>
      </c>
      <c r="I7307" s="1283">
        <v>9.7200000000000006</v>
      </c>
      <c r="J7307" s="1283">
        <v>11.99</v>
      </c>
      <c r="K7307" s="1283">
        <v>14.26</v>
      </c>
      <c r="L7307" s="1283">
        <v>7.13</v>
      </c>
      <c r="M7307" s="1283">
        <v>7.78</v>
      </c>
      <c r="N7307" s="1283">
        <v>8.42</v>
      </c>
      <c r="O7307" s="1283">
        <v>9.4</v>
      </c>
      <c r="P7307" s="1283"/>
      <c r="R7307" s="1067"/>
      <c r="Z7307" s="21"/>
      <c r="AH7307"/>
    </row>
    <row r="7308" spans="1:34" ht="11.25" customHeight="1">
      <c r="A7308"/>
      <c r="B7308" s="1281" t="s">
        <v>16</v>
      </c>
      <c r="C7308" s="1282">
        <v>6811</v>
      </c>
      <c r="D7308" s="1341" t="str">
        <f t="shared" ref="D7308:D7371" si="128">B7308&amp;TEXT(C7308,"0000")</f>
        <v>NV6811</v>
      </c>
      <c r="E7308" s="1514" t="s">
        <v>123</v>
      </c>
      <c r="F7308" s="1390">
        <v>601</v>
      </c>
      <c r="G7308" s="1283">
        <v>6.91</v>
      </c>
      <c r="H7308" s="1283">
        <v>7.81</v>
      </c>
      <c r="I7308" s="1283">
        <v>9.02</v>
      </c>
      <c r="J7308" s="1283">
        <v>11.12</v>
      </c>
      <c r="K7308" s="1283">
        <v>13.22</v>
      </c>
      <c r="L7308" s="1283">
        <v>6.61</v>
      </c>
      <c r="M7308" s="1283">
        <v>7.21</v>
      </c>
      <c r="N7308" s="1283">
        <v>7.81</v>
      </c>
      <c r="O7308" s="1283">
        <v>8.7100000000000009</v>
      </c>
      <c r="P7308" s="1283"/>
      <c r="R7308" s="1067"/>
      <c r="Z7308" s="21"/>
      <c r="AH7308"/>
    </row>
    <row r="7309" spans="1:34" ht="11.25" customHeight="1">
      <c r="A7309"/>
      <c r="B7309" s="1281" t="s">
        <v>16</v>
      </c>
      <c r="C7309" s="1282">
        <v>6824</v>
      </c>
      <c r="D7309" s="1341" t="str">
        <f t="shared" si="128"/>
        <v>NV6824</v>
      </c>
      <c r="E7309" s="1514" t="s">
        <v>122</v>
      </c>
      <c r="F7309" s="1390">
        <v>750</v>
      </c>
      <c r="G7309" s="1283">
        <v>12.26</v>
      </c>
      <c r="H7309" s="1283">
        <v>13.86</v>
      </c>
      <c r="I7309" s="1283">
        <v>15.99</v>
      </c>
      <c r="J7309" s="1283">
        <v>19.72</v>
      </c>
      <c r="K7309" s="1283">
        <v>23.45</v>
      </c>
      <c r="L7309" s="1283">
        <v>11.73</v>
      </c>
      <c r="M7309" s="1283">
        <v>12.79</v>
      </c>
      <c r="N7309" s="1283">
        <v>13.86</v>
      </c>
      <c r="O7309" s="1283">
        <v>15.46</v>
      </c>
      <c r="P7309" s="1283"/>
      <c r="R7309" s="1067"/>
      <c r="Z7309" s="21"/>
      <c r="AH7309"/>
    </row>
    <row r="7310" spans="1:34" ht="11.25" customHeight="1">
      <c r="A7310"/>
      <c r="B7310" s="1281" t="s">
        <v>16</v>
      </c>
      <c r="C7310" s="1282">
        <v>6826</v>
      </c>
      <c r="D7310" s="1341" t="str">
        <f t="shared" si="128"/>
        <v>NV6826</v>
      </c>
      <c r="E7310" s="1514" t="s">
        <v>122</v>
      </c>
      <c r="F7310" s="1390">
        <v>675</v>
      </c>
      <c r="G7310" s="1283">
        <v>7.76</v>
      </c>
      <c r="H7310" s="1283">
        <v>8.7799999999999994</v>
      </c>
      <c r="I7310" s="1283">
        <v>10.130000000000001</v>
      </c>
      <c r="J7310" s="1283">
        <v>12.49</v>
      </c>
      <c r="K7310" s="1283">
        <v>14.85</v>
      </c>
      <c r="L7310" s="1283">
        <v>7.43</v>
      </c>
      <c r="M7310" s="1283">
        <v>8.1</v>
      </c>
      <c r="N7310" s="1283">
        <v>8.7799999999999994</v>
      </c>
      <c r="O7310" s="1283">
        <v>9.7899999999999991</v>
      </c>
      <c r="P7310" s="1283"/>
      <c r="R7310" s="1067"/>
      <c r="Z7310" s="21"/>
      <c r="AH7310"/>
    </row>
    <row r="7311" spans="1:34" ht="11.25" customHeight="1">
      <c r="A7311"/>
      <c r="B7311" s="1281" t="s">
        <v>16</v>
      </c>
      <c r="C7311" s="1282">
        <v>6834</v>
      </c>
      <c r="D7311" s="1341" t="str">
        <f t="shared" si="128"/>
        <v>NV6834</v>
      </c>
      <c r="E7311" s="1514" t="s">
        <v>123</v>
      </c>
      <c r="F7311" s="1390">
        <v>300</v>
      </c>
      <c r="G7311" s="1283">
        <v>3.45</v>
      </c>
      <c r="H7311" s="1283">
        <v>3.9</v>
      </c>
      <c r="I7311" s="1283">
        <v>4.5</v>
      </c>
      <c r="J7311" s="1283">
        <v>5.55</v>
      </c>
      <c r="K7311" s="1283">
        <v>6.6</v>
      </c>
      <c r="L7311" s="1283">
        <v>3.3</v>
      </c>
      <c r="M7311" s="1283">
        <v>3.6</v>
      </c>
      <c r="N7311" s="1283">
        <v>3.9</v>
      </c>
      <c r="O7311" s="1283">
        <v>4.3499999999999996</v>
      </c>
      <c r="P7311" s="1283"/>
      <c r="R7311" s="1067"/>
      <c r="Z7311" s="21"/>
      <c r="AH7311"/>
    </row>
    <row r="7312" spans="1:34" ht="11.25" customHeight="1">
      <c r="A7312"/>
      <c r="B7312" s="1281" t="s">
        <v>16</v>
      </c>
      <c r="C7312" s="1282">
        <v>6836</v>
      </c>
      <c r="D7312" s="1341" t="str">
        <f t="shared" si="128"/>
        <v>NV6836</v>
      </c>
      <c r="E7312" s="1514" t="s">
        <v>124</v>
      </c>
      <c r="F7312" s="1390">
        <v>375</v>
      </c>
      <c r="G7312" s="1283">
        <v>4.3099999999999996</v>
      </c>
      <c r="H7312" s="1283">
        <v>4.88</v>
      </c>
      <c r="I7312" s="1283">
        <v>5.63</v>
      </c>
      <c r="J7312" s="1283">
        <v>6.94</v>
      </c>
      <c r="K7312" s="1283">
        <v>8.25</v>
      </c>
      <c r="L7312" s="1283">
        <v>4.13</v>
      </c>
      <c r="M7312" s="1283">
        <v>4.5</v>
      </c>
      <c r="N7312" s="1283">
        <v>4.88</v>
      </c>
      <c r="O7312" s="1283">
        <v>5.44</v>
      </c>
      <c r="P7312" s="1283"/>
      <c r="R7312" s="1067"/>
      <c r="Z7312" s="21"/>
      <c r="AH7312"/>
    </row>
    <row r="7313" spans="1:34" ht="11.25" customHeight="1">
      <c r="A7313"/>
      <c r="B7313" s="1281" t="s">
        <v>16</v>
      </c>
      <c r="C7313" s="1282">
        <v>6843</v>
      </c>
      <c r="D7313" s="1341" t="str">
        <f t="shared" si="128"/>
        <v>NV6843</v>
      </c>
      <c r="E7313" s="1514" t="s">
        <v>122</v>
      </c>
      <c r="F7313" s="1390">
        <v>750</v>
      </c>
      <c r="G7313" s="1283">
        <v>14.71</v>
      </c>
      <c r="H7313" s="1283">
        <v>16.63</v>
      </c>
      <c r="I7313" s="1283">
        <v>19.190000000000001</v>
      </c>
      <c r="J7313" s="1283">
        <v>23.66</v>
      </c>
      <c r="K7313" s="1283">
        <v>28.14</v>
      </c>
      <c r="L7313" s="1283">
        <v>14.07</v>
      </c>
      <c r="M7313" s="1283">
        <v>15.35</v>
      </c>
      <c r="N7313" s="1283">
        <v>16.63</v>
      </c>
      <c r="O7313" s="1283">
        <v>18.55</v>
      </c>
      <c r="P7313" s="1283"/>
      <c r="R7313" s="1067"/>
      <c r="Z7313" s="21"/>
      <c r="AH7313"/>
    </row>
    <row r="7314" spans="1:34" ht="11.25" customHeight="1">
      <c r="A7314"/>
      <c r="B7314" s="1281" t="s">
        <v>16</v>
      </c>
      <c r="C7314" s="1282">
        <v>6845</v>
      </c>
      <c r="D7314" s="1341" t="str">
        <f t="shared" si="128"/>
        <v>NV6845</v>
      </c>
      <c r="E7314" s="1514" t="s">
        <v>122</v>
      </c>
      <c r="F7314" s="1390">
        <v>685</v>
      </c>
      <c r="G7314" s="1283">
        <v>7.88</v>
      </c>
      <c r="H7314" s="1283">
        <v>8.91</v>
      </c>
      <c r="I7314" s="1283">
        <v>10.28</v>
      </c>
      <c r="J7314" s="1283">
        <v>12.67</v>
      </c>
      <c r="K7314" s="1283">
        <v>15.07</v>
      </c>
      <c r="L7314" s="1283">
        <v>7.54</v>
      </c>
      <c r="M7314" s="1283">
        <v>8.2200000000000006</v>
      </c>
      <c r="N7314" s="1283">
        <v>8.91</v>
      </c>
      <c r="O7314" s="1283">
        <v>9.93</v>
      </c>
      <c r="P7314" s="1283"/>
      <c r="R7314" s="1067"/>
      <c r="Z7314" s="21"/>
      <c r="AH7314"/>
    </row>
    <row r="7315" spans="1:34" ht="11.25" customHeight="1">
      <c r="A7315"/>
      <c r="B7315" s="1281" t="s">
        <v>16</v>
      </c>
      <c r="C7315" s="1282">
        <v>6854</v>
      </c>
      <c r="D7315" s="1341" t="str">
        <f t="shared" si="128"/>
        <v>NV6854</v>
      </c>
      <c r="E7315" s="1514" t="s">
        <v>122</v>
      </c>
      <c r="F7315" s="1390">
        <v>488</v>
      </c>
      <c r="G7315" s="1283">
        <v>5.61</v>
      </c>
      <c r="H7315" s="1283">
        <v>6.34</v>
      </c>
      <c r="I7315" s="1283">
        <v>7.32</v>
      </c>
      <c r="J7315" s="1283">
        <v>9.0299999999999994</v>
      </c>
      <c r="K7315" s="1283">
        <v>10.74</v>
      </c>
      <c r="L7315" s="1283">
        <v>5.37</v>
      </c>
      <c r="M7315" s="1283">
        <v>5.86</v>
      </c>
      <c r="N7315" s="1283">
        <v>6.34</v>
      </c>
      <c r="O7315" s="1283">
        <v>7.08</v>
      </c>
      <c r="P7315" s="1283"/>
      <c r="R7315" s="1067"/>
      <c r="Z7315" s="21"/>
      <c r="AH7315"/>
    </row>
    <row r="7316" spans="1:34" ht="11.25" customHeight="1">
      <c r="A7316"/>
      <c r="B7316" s="1281" t="s">
        <v>16</v>
      </c>
      <c r="C7316" s="1282">
        <v>6872</v>
      </c>
      <c r="D7316" s="1341" t="str">
        <f t="shared" si="128"/>
        <v>NV6872</v>
      </c>
      <c r="E7316" s="1514" t="s">
        <v>122</v>
      </c>
      <c r="F7316" s="1390">
        <v>750</v>
      </c>
      <c r="G7316" s="1283">
        <v>13.1</v>
      </c>
      <c r="H7316" s="1283">
        <v>14.81</v>
      </c>
      <c r="I7316" s="1283">
        <v>17.09</v>
      </c>
      <c r="J7316" s="1283">
        <v>21.07</v>
      </c>
      <c r="K7316" s="1283">
        <v>25.06</v>
      </c>
      <c r="L7316" s="1283">
        <v>12.53</v>
      </c>
      <c r="M7316" s="1283">
        <v>13.67</v>
      </c>
      <c r="N7316" s="1283">
        <v>14.81</v>
      </c>
      <c r="O7316" s="1283">
        <v>16.52</v>
      </c>
      <c r="P7316" s="1283"/>
      <c r="R7316" s="1067"/>
      <c r="Z7316" s="21"/>
      <c r="AH7316"/>
    </row>
    <row r="7317" spans="1:34" ht="11.25" customHeight="1">
      <c r="A7317"/>
      <c r="B7317" s="1281" t="s">
        <v>16</v>
      </c>
      <c r="C7317" s="1282">
        <v>6874</v>
      </c>
      <c r="D7317" s="1341" t="str">
        <f t="shared" si="128"/>
        <v>NV6874</v>
      </c>
      <c r="E7317" s="1514" t="s">
        <v>122</v>
      </c>
      <c r="F7317" s="1390">
        <v>750</v>
      </c>
      <c r="G7317" s="1283">
        <v>22.91</v>
      </c>
      <c r="H7317" s="1283">
        <v>25.9</v>
      </c>
      <c r="I7317" s="1283">
        <v>29.88</v>
      </c>
      <c r="J7317" s="1283">
        <v>36.85</v>
      </c>
      <c r="K7317" s="1283">
        <v>43.82</v>
      </c>
      <c r="L7317" s="1283">
        <v>21.91</v>
      </c>
      <c r="M7317" s="1283">
        <v>23.9</v>
      </c>
      <c r="N7317" s="1283">
        <v>25.9</v>
      </c>
      <c r="O7317" s="1283">
        <v>28.88</v>
      </c>
      <c r="P7317" s="1283"/>
      <c r="R7317" s="1067"/>
      <c r="Z7317" s="21"/>
      <c r="AH7317"/>
    </row>
    <row r="7318" spans="1:34" ht="11.25" customHeight="1">
      <c r="A7318"/>
      <c r="B7318" s="1281" t="s">
        <v>16</v>
      </c>
      <c r="C7318" s="1282">
        <v>6882</v>
      </c>
      <c r="D7318" s="1341" t="str">
        <f t="shared" si="128"/>
        <v>NV6882</v>
      </c>
      <c r="E7318" s="1514" t="s">
        <v>122</v>
      </c>
      <c r="F7318" s="1390">
        <v>324</v>
      </c>
      <c r="G7318" s="1283">
        <v>3.73</v>
      </c>
      <c r="H7318" s="1283">
        <v>4.21</v>
      </c>
      <c r="I7318" s="1283">
        <v>4.8600000000000003</v>
      </c>
      <c r="J7318" s="1283">
        <v>5.99</v>
      </c>
      <c r="K7318" s="1283">
        <v>7.13</v>
      </c>
      <c r="L7318" s="1283">
        <v>3.56</v>
      </c>
      <c r="M7318" s="1283">
        <v>3.89</v>
      </c>
      <c r="N7318" s="1283">
        <v>4.21</v>
      </c>
      <c r="O7318" s="1283">
        <v>4.7</v>
      </c>
      <c r="P7318" s="1283"/>
      <c r="R7318" s="1067"/>
      <c r="Z7318" s="21"/>
      <c r="AH7318"/>
    </row>
    <row r="7319" spans="1:34" ht="11.25" customHeight="1">
      <c r="A7319"/>
      <c r="B7319" s="1281" t="s">
        <v>16</v>
      </c>
      <c r="C7319" s="1282">
        <v>6884</v>
      </c>
      <c r="D7319" s="1341" t="str">
        <f t="shared" si="128"/>
        <v>NV6884</v>
      </c>
      <c r="E7319" s="1514" t="s">
        <v>122</v>
      </c>
      <c r="F7319" s="1390">
        <v>450</v>
      </c>
      <c r="G7319" s="1283">
        <v>5.18</v>
      </c>
      <c r="H7319" s="1283">
        <v>5.85</v>
      </c>
      <c r="I7319" s="1283">
        <v>6.75</v>
      </c>
      <c r="J7319" s="1283">
        <v>8.33</v>
      </c>
      <c r="K7319" s="1283">
        <v>9.9</v>
      </c>
      <c r="L7319" s="1283">
        <v>4.95</v>
      </c>
      <c r="M7319" s="1283">
        <v>5.4</v>
      </c>
      <c r="N7319" s="1283">
        <v>5.85</v>
      </c>
      <c r="O7319" s="1283">
        <v>6.53</v>
      </c>
      <c r="P7319" s="1283"/>
      <c r="R7319" s="1067"/>
      <c r="Z7319" s="21"/>
      <c r="AH7319"/>
    </row>
    <row r="7320" spans="1:34" ht="11.25" customHeight="1">
      <c r="A7320"/>
      <c r="B7320" s="1281" t="s">
        <v>16</v>
      </c>
      <c r="C7320" s="1282">
        <v>7016</v>
      </c>
      <c r="D7320" s="1341" t="str">
        <f t="shared" si="128"/>
        <v>NV7016</v>
      </c>
      <c r="E7320" s="1514" t="s">
        <v>122</v>
      </c>
      <c r="F7320" s="1390">
        <v>454</v>
      </c>
      <c r="G7320" s="1283">
        <v>5.22</v>
      </c>
      <c r="H7320" s="1283">
        <v>5.9</v>
      </c>
      <c r="I7320" s="1283">
        <v>6.81</v>
      </c>
      <c r="J7320" s="1283">
        <v>8.4</v>
      </c>
      <c r="K7320" s="1283">
        <v>9.99</v>
      </c>
      <c r="L7320" s="1283">
        <v>4.99</v>
      </c>
      <c r="M7320" s="1283">
        <v>5.45</v>
      </c>
      <c r="N7320" s="1283">
        <v>5.9</v>
      </c>
      <c r="O7320" s="1283">
        <v>6.58</v>
      </c>
      <c r="P7320" s="1283"/>
      <c r="R7320" s="1067"/>
      <c r="Z7320" s="21"/>
      <c r="AH7320"/>
    </row>
    <row r="7321" spans="1:34" ht="11.25" customHeight="1">
      <c r="A7321"/>
      <c r="B7321" s="1281" t="s">
        <v>16</v>
      </c>
      <c r="C7321" s="1282">
        <v>7024</v>
      </c>
      <c r="D7321" s="1341" t="str">
        <f t="shared" si="128"/>
        <v>NV7024</v>
      </c>
      <c r="E7321" s="1514" t="s">
        <v>122</v>
      </c>
      <c r="F7321" s="1390">
        <v>504</v>
      </c>
      <c r="G7321" s="1283">
        <v>5.8</v>
      </c>
      <c r="H7321" s="1283">
        <v>6.55</v>
      </c>
      <c r="I7321" s="1283">
        <v>7.56</v>
      </c>
      <c r="J7321" s="1283">
        <v>9.32</v>
      </c>
      <c r="K7321" s="1283">
        <v>11.09</v>
      </c>
      <c r="L7321" s="1283">
        <v>5.54</v>
      </c>
      <c r="M7321" s="1283">
        <v>6.05</v>
      </c>
      <c r="N7321" s="1283">
        <v>6.55</v>
      </c>
      <c r="O7321" s="1283">
        <v>7.31</v>
      </c>
      <c r="P7321" s="1283"/>
      <c r="R7321" s="1067"/>
      <c r="Z7321" s="21"/>
      <c r="AH7321"/>
    </row>
    <row r="7322" spans="1:34" ht="11.25" customHeight="1">
      <c r="A7322"/>
      <c r="B7322" s="1281" t="s">
        <v>16</v>
      </c>
      <c r="C7322" s="1282">
        <v>7038</v>
      </c>
      <c r="D7322" s="1341" t="str">
        <f t="shared" si="128"/>
        <v>NV7038</v>
      </c>
      <c r="E7322" s="1514" t="s">
        <v>122</v>
      </c>
      <c r="F7322" s="1390">
        <v>451</v>
      </c>
      <c r="G7322" s="1283">
        <v>5.19</v>
      </c>
      <c r="H7322" s="1283">
        <v>5.86</v>
      </c>
      <c r="I7322" s="1283">
        <v>6.77</v>
      </c>
      <c r="J7322" s="1283">
        <v>8.34</v>
      </c>
      <c r="K7322" s="1283">
        <v>9.92</v>
      </c>
      <c r="L7322" s="1283">
        <v>4.96</v>
      </c>
      <c r="M7322" s="1283">
        <v>5.41</v>
      </c>
      <c r="N7322" s="1283">
        <v>5.86</v>
      </c>
      <c r="O7322" s="1283">
        <v>6.54</v>
      </c>
      <c r="P7322" s="1283"/>
      <c r="R7322" s="1067"/>
      <c r="Z7322" s="21"/>
      <c r="AH7322"/>
    </row>
    <row r="7323" spans="1:34" ht="11.25" customHeight="1">
      <c r="A7323"/>
      <c r="B7323" s="1281" t="s">
        <v>16</v>
      </c>
      <c r="C7323" s="1282">
        <v>7046</v>
      </c>
      <c r="D7323" s="1341" t="str">
        <f t="shared" si="128"/>
        <v>NV7046</v>
      </c>
      <c r="E7323" s="1514" t="s">
        <v>122</v>
      </c>
      <c r="F7323" s="1390">
        <v>724</v>
      </c>
      <c r="G7323" s="1283">
        <v>8.33</v>
      </c>
      <c r="H7323" s="1283">
        <v>9.41</v>
      </c>
      <c r="I7323" s="1283">
        <v>10.86</v>
      </c>
      <c r="J7323" s="1283">
        <v>13.39</v>
      </c>
      <c r="K7323" s="1283">
        <v>15.93</v>
      </c>
      <c r="L7323" s="1283">
        <v>7.96</v>
      </c>
      <c r="M7323" s="1283">
        <v>8.69</v>
      </c>
      <c r="N7323" s="1283">
        <v>9.41</v>
      </c>
      <c r="O7323" s="1283">
        <v>10.5</v>
      </c>
      <c r="P7323" s="1283"/>
      <c r="R7323" s="1067"/>
      <c r="Z7323" s="21"/>
      <c r="AH7323"/>
    </row>
    <row r="7324" spans="1:34" ht="11.25" customHeight="1">
      <c r="A7324"/>
      <c r="B7324" s="1281" t="s">
        <v>16</v>
      </c>
      <c r="C7324" s="1282">
        <v>7047</v>
      </c>
      <c r="D7324" s="1341" t="str">
        <f t="shared" si="128"/>
        <v>NV7047</v>
      </c>
      <c r="E7324" s="1514" t="s">
        <v>122</v>
      </c>
      <c r="F7324" s="1390">
        <v>617</v>
      </c>
      <c r="G7324" s="1283">
        <v>7.1</v>
      </c>
      <c r="H7324" s="1283">
        <v>8.02</v>
      </c>
      <c r="I7324" s="1283">
        <v>9.26</v>
      </c>
      <c r="J7324" s="1283">
        <v>11.41</v>
      </c>
      <c r="K7324" s="1283">
        <v>13.57</v>
      </c>
      <c r="L7324" s="1283">
        <v>6.79</v>
      </c>
      <c r="M7324" s="1283">
        <v>7.4</v>
      </c>
      <c r="N7324" s="1283">
        <v>8.02</v>
      </c>
      <c r="O7324" s="1283">
        <v>8.9499999999999993</v>
      </c>
      <c r="P7324" s="1283"/>
      <c r="R7324" s="1067"/>
      <c r="Z7324" s="21"/>
      <c r="AH7324"/>
    </row>
    <row r="7325" spans="1:34" ht="11.25" customHeight="1">
      <c r="A7325"/>
      <c r="B7325" s="1281" t="s">
        <v>16</v>
      </c>
      <c r="C7325" s="1282">
        <v>7050</v>
      </c>
      <c r="D7325" s="1341" t="str">
        <f t="shared" si="128"/>
        <v>NV7050</v>
      </c>
      <c r="E7325" s="1514" t="s">
        <v>122</v>
      </c>
      <c r="F7325" s="1390">
        <v>613</v>
      </c>
      <c r="G7325" s="1283">
        <v>7.05</v>
      </c>
      <c r="H7325" s="1283">
        <v>7.97</v>
      </c>
      <c r="I7325" s="1283">
        <v>9.1999999999999993</v>
      </c>
      <c r="J7325" s="1283">
        <v>11.34</v>
      </c>
      <c r="K7325" s="1283">
        <v>13.49</v>
      </c>
      <c r="L7325" s="1283">
        <v>6.74</v>
      </c>
      <c r="M7325" s="1283">
        <v>7.36</v>
      </c>
      <c r="N7325" s="1283">
        <v>7.97</v>
      </c>
      <c r="O7325" s="1283">
        <v>8.89</v>
      </c>
      <c r="P7325" s="1283"/>
      <c r="R7325" s="1067"/>
      <c r="Z7325" s="21"/>
      <c r="AH7325"/>
    </row>
    <row r="7326" spans="1:34" ht="11.25" customHeight="1">
      <c r="A7326"/>
      <c r="B7326" s="1281" t="s">
        <v>16</v>
      </c>
      <c r="C7326" s="1282">
        <v>7090</v>
      </c>
      <c r="D7326" s="1341" t="str">
        <f t="shared" si="128"/>
        <v>NV7090</v>
      </c>
      <c r="E7326" s="1514" t="s">
        <v>122</v>
      </c>
      <c r="F7326" s="1390">
        <v>501</v>
      </c>
      <c r="G7326" s="1283">
        <v>5.76</v>
      </c>
      <c r="H7326" s="1283">
        <v>6.51</v>
      </c>
      <c r="I7326" s="1283">
        <v>7.52</v>
      </c>
      <c r="J7326" s="1283">
        <v>9.27</v>
      </c>
      <c r="K7326" s="1283">
        <v>11.02</v>
      </c>
      <c r="L7326" s="1283">
        <v>5.51</v>
      </c>
      <c r="M7326" s="1283">
        <v>6.01</v>
      </c>
      <c r="N7326" s="1283">
        <v>6.51</v>
      </c>
      <c r="O7326" s="1283">
        <v>7.26</v>
      </c>
      <c r="P7326" s="1283"/>
      <c r="R7326" s="1067"/>
      <c r="Z7326" s="21"/>
      <c r="AH7326"/>
    </row>
    <row r="7327" spans="1:34" ht="11.25" customHeight="1">
      <c r="A7327"/>
      <c r="B7327" s="1281" t="s">
        <v>16</v>
      </c>
      <c r="C7327" s="1282">
        <v>7098</v>
      </c>
      <c r="D7327" s="1341" t="str">
        <f t="shared" si="128"/>
        <v>NV7098</v>
      </c>
      <c r="E7327" s="1514" t="s">
        <v>122</v>
      </c>
      <c r="F7327" s="1390">
        <v>750</v>
      </c>
      <c r="G7327" s="1283">
        <v>9.25</v>
      </c>
      <c r="H7327" s="1283">
        <v>10.45</v>
      </c>
      <c r="I7327" s="1283">
        <v>12.06</v>
      </c>
      <c r="J7327" s="1283">
        <v>14.87</v>
      </c>
      <c r="K7327" s="1283">
        <v>17.690000000000001</v>
      </c>
      <c r="L7327" s="1283">
        <v>8.84</v>
      </c>
      <c r="M7327" s="1283">
        <v>9.65</v>
      </c>
      <c r="N7327" s="1283">
        <v>10.45</v>
      </c>
      <c r="O7327" s="1283">
        <v>11.66</v>
      </c>
      <c r="P7327" s="1283"/>
      <c r="R7327" s="1067"/>
      <c r="Z7327" s="21"/>
      <c r="AH7327"/>
    </row>
    <row r="7328" spans="1:34" ht="11.25" customHeight="1">
      <c r="A7328"/>
      <c r="B7328" s="1281" t="s">
        <v>16</v>
      </c>
      <c r="C7328" s="1282">
        <v>7099</v>
      </c>
      <c r="D7328" s="1341" t="str">
        <f t="shared" si="128"/>
        <v>NV7099</v>
      </c>
      <c r="E7328" s="1514" t="s">
        <v>122</v>
      </c>
      <c r="F7328" s="1390">
        <v>750</v>
      </c>
      <c r="G7328" s="1283">
        <v>11.32</v>
      </c>
      <c r="H7328" s="1283">
        <v>12.79</v>
      </c>
      <c r="I7328" s="1283">
        <v>14.76</v>
      </c>
      <c r="J7328" s="1283">
        <v>18.2</v>
      </c>
      <c r="K7328" s="1283">
        <v>21.65</v>
      </c>
      <c r="L7328" s="1283">
        <v>10.82</v>
      </c>
      <c r="M7328" s="1283">
        <v>11.81</v>
      </c>
      <c r="N7328" s="1283">
        <v>12.79</v>
      </c>
      <c r="O7328" s="1283">
        <v>14.27</v>
      </c>
      <c r="P7328" s="1283"/>
      <c r="R7328" s="1067"/>
      <c r="Z7328" s="21"/>
      <c r="AH7328"/>
    </row>
    <row r="7329" spans="1:34" ht="11.25" customHeight="1">
      <c r="A7329"/>
      <c r="B7329" s="1281" t="s">
        <v>16</v>
      </c>
      <c r="C7329" s="1282">
        <v>7133</v>
      </c>
      <c r="D7329" s="1341" t="str">
        <f t="shared" si="128"/>
        <v>NV7133</v>
      </c>
      <c r="E7329" s="1514" t="s">
        <v>122</v>
      </c>
      <c r="F7329" s="1390">
        <v>306</v>
      </c>
      <c r="G7329" s="1283">
        <v>3.52</v>
      </c>
      <c r="H7329" s="1283">
        <v>3.98</v>
      </c>
      <c r="I7329" s="1283">
        <v>4.59</v>
      </c>
      <c r="J7329" s="1283">
        <v>5.66</v>
      </c>
      <c r="K7329" s="1283">
        <v>6.73</v>
      </c>
      <c r="L7329" s="1283">
        <v>3.37</v>
      </c>
      <c r="M7329" s="1283">
        <v>3.67</v>
      </c>
      <c r="N7329" s="1283">
        <v>3.98</v>
      </c>
      <c r="O7329" s="1283">
        <v>4.4400000000000004</v>
      </c>
      <c r="P7329" s="1283"/>
      <c r="R7329" s="1067"/>
      <c r="Z7329" s="21"/>
      <c r="AH7329"/>
    </row>
    <row r="7330" spans="1:34" ht="11.25" customHeight="1">
      <c r="A7330"/>
      <c r="B7330" s="1281" t="s">
        <v>16</v>
      </c>
      <c r="C7330" s="1282">
        <v>7151</v>
      </c>
      <c r="D7330" s="1341" t="str">
        <f t="shared" si="128"/>
        <v>NV7151</v>
      </c>
      <c r="E7330" s="1514" t="s">
        <v>122</v>
      </c>
      <c r="F7330" s="1390">
        <v>372</v>
      </c>
      <c r="G7330" s="1283">
        <v>4.28</v>
      </c>
      <c r="H7330" s="1283">
        <v>4.84</v>
      </c>
      <c r="I7330" s="1283">
        <v>5.58</v>
      </c>
      <c r="J7330" s="1283">
        <v>6.88</v>
      </c>
      <c r="K7330" s="1283">
        <v>8.18</v>
      </c>
      <c r="L7330" s="1283">
        <v>4.09</v>
      </c>
      <c r="M7330" s="1283">
        <v>4.46</v>
      </c>
      <c r="N7330" s="1283">
        <v>4.84</v>
      </c>
      <c r="O7330" s="1283">
        <v>5.39</v>
      </c>
      <c r="P7330" s="1283"/>
      <c r="R7330" s="1067"/>
      <c r="Z7330" s="21"/>
      <c r="AH7330"/>
    </row>
    <row r="7331" spans="1:34" ht="11.25" customHeight="1">
      <c r="A7331"/>
      <c r="B7331" s="1281" t="s">
        <v>16</v>
      </c>
      <c r="C7331" s="1282">
        <v>7152</v>
      </c>
      <c r="D7331" s="1341" t="str">
        <f t="shared" si="128"/>
        <v>NV7152</v>
      </c>
      <c r="E7331" s="1514" t="s">
        <v>122</v>
      </c>
      <c r="F7331" s="1390">
        <v>506</v>
      </c>
      <c r="G7331" s="1283">
        <v>5.82</v>
      </c>
      <c r="H7331" s="1283">
        <v>6.58</v>
      </c>
      <c r="I7331" s="1283">
        <v>7.59</v>
      </c>
      <c r="J7331" s="1283">
        <v>9.36</v>
      </c>
      <c r="K7331" s="1283">
        <v>11.13</v>
      </c>
      <c r="L7331" s="1283">
        <v>5.57</v>
      </c>
      <c r="M7331" s="1283">
        <v>6.07</v>
      </c>
      <c r="N7331" s="1283">
        <v>6.58</v>
      </c>
      <c r="O7331" s="1283">
        <v>7.34</v>
      </c>
      <c r="P7331" s="1283"/>
      <c r="R7331" s="1067"/>
      <c r="Z7331" s="21"/>
      <c r="AH7331"/>
    </row>
    <row r="7332" spans="1:34" ht="11.25" customHeight="1">
      <c r="A7332"/>
      <c r="B7332" s="1281" t="s">
        <v>16</v>
      </c>
      <c r="C7332" s="1282">
        <v>7153</v>
      </c>
      <c r="D7332" s="1341" t="str">
        <f t="shared" si="128"/>
        <v>NV7153</v>
      </c>
      <c r="E7332" s="1514" t="s">
        <v>122</v>
      </c>
      <c r="F7332" s="1390">
        <v>413</v>
      </c>
      <c r="G7332" s="1283">
        <v>4.75</v>
      </c>
      <c r="H7332" s="1283">
        <v>5.37</v>
      </c>
      <c r="I7332" s="1283">
        <v>6.2</v>
      </c>
      <c r="J7332" s="1283">
        <v>7.64</v>
      </c>
      <c r="K7332" s="1283">
        <v>9.09</v>
      </c>
      <c r="L7332" s="1283">
        <v>4.54</v>
      </c>
      <c r="M7332" s="1283">
        <v>4.96</v>
      </c>
      <c r="N7332" s="1283">
        <v>5.37</v>
      </c>
      <c r="O7332" s="1283">
        <v>5.99</v>
      </c>
      <c r="P7332" s="1283"/>
      <c r="R7332" s="1067"/>
      <c r="Z7332" s="21"/>
      <c r="AH7332"/>
    </row>
    <row r="7333" spans="1:34" ht="11.25" customHeight="1">
      <c r="A7333"/>
      <c r="B7333" s="1281" t="s">
        <v>16</v>
      </c>
      <c r="C7333" s="1282">
        <v>7219</v>
      </c>
      <c r="D7333" s="1341" t="str">
        <f t="shared" si="128"/>
        <v>NV7219</v>
      </c>
      <c r="E7333" s="1514" t="s">
        <v>124</v>
      </c>
      <c r="F7333" s="1390">
        <v>616</v>
      </c>
      <c r="G7333" s="1283">
        <v>7.08</v>
      </c>
      <c r="H7333" s="1283">
        <v>8.01</v>
      </c>
      <c r="I7333" s="1283">
        <v>9.24</v>
      </c>
      <c r="J7333" s="1283">
        <v>11.4</v>
      </c>
      <c r="K7333" s="1283">
        <v>13.55</v>
      </c>
      <c r="L7333" s="1283">
        <v>6.78</v>
      </c>
      <c r="M7333" s="1283">
        <v>7.39</v>
      </c>
      <c r="N7333" s="1283">
        <v>8.01</v>
      </c>
      <c r="O7333" s="1283">
        <v>8.93</v>
      </c>
      <c r="P7333" s="1283"/>
      <c r="R7333" s="1067"/>
      <c r="Z7333" s="21"/>
      <c r="AH7333"/>
    </row>
    <row r="7334" spans="1:34" ht="11.25" customHeight="1">
      <c r="A7334"/>
      <c r="B7334" s="1281" t="s">
        <v>16</v>
      </c>
      <c r="C7334" s="1282">
        <v>7222</v>
      </c>
      <c r="D7334" s="1341" t="str">
        <f t="shared" si="128"/>
        <v>NV7222</v>
      </c>
      <c r="E7334" s="1514" t="s">
        <v>122</v>
      </c>
      <c r="F7334" s="1390">
        <v>750</v>
      </c>
      <c r="G7334" s="1283">
        <v>9.73</v>
      </c>
      <c r="H7334" s="1283">
        <v>11</v>
      </c>
      <c r="I7334" s="1283">
        <v>12.69</v>
      </c>
      <c r="J7334" s="1283">
        <v>15.65</v>
      </c>
      <c r="K7334" s="1283">
        <v>18.61</v>
      </c>
      <c r="L7334" s="1283">
        <v>9.31</v>
      </c>
      <c r="M7334" s="1283">
        <v>10.15</v>
      </c>
      <c r="N7334" s="1283">
        <v>11</v>
      </c>
      <c r="O7334" s="1283">
        <v>12.27</v>
      </c>
      <c r="P7334" s="1283"/>
      <c r="R7334" s="1067"/>
      <c r="Z7334" s="21"/>
      <c r="AH7334"/>
    </row>
    <row r="7335" spans="1:34" ht="11.25" customHeight="1">
      <c r="A7335"/>
      <c r="B7335" s="1281" t="s">
        <v>16</v>
      </c>
      <c r="C7335" s="1282">
        <v>7225</v>
      </c>
      <c r="D7335" s="1341" t="str">
        <f t="shared" si="128"/>
        <v>NV7225</v>
      </c>
      <c r="E7335" s="1514" t="s">
        <v>123</v>
      </c>
      <c r="F7335" s="1390">
        <v>550</v>
      </c>
      <c r="G7335" s="1283">
        <v>6.33</v>
      </c>
      <c r="H7335" s="1283">
        <v>7.15</v>
      </c>
      <c r="I7335" s="1283">
        <v>8.25</v>
      </c>
      <c r="J7335" s="1283">
        <v>10.18</v>
      </c>
      <c r="K7335" s="1283">
        <v>12.1</v>
      </c>
      <c r="L7335" s="1283">
        <v>6.05</v>
      </c>
      <c r="M7335" s="1283">
        <v>6.6</v>
      </c>
      <c r="N7335" s="1283">
        <v>7.15</v>
      </c>
      <c r="O7335" s="1283">
        <v>7.98</v>
      </c>
      <c r="P7335" s="1283"/>
      <c r="R7335" s="1067"/>
      <c r="Z7335" s="21"/>
      <c r="AH7335"/>
    </row>
    <row r="7336" spans="1:34" ht="11.25" customHeight="1">
      <c r="A7336"/>
      <c r="B7336" s="1281" t="s">
        <v>16</v>
      </c>
      <c r="C7336" s="1282">
        <v>7230</v>
      </c>
      <c r="D7336" s="1341" t="str">
        <f t="shared" si="128"/>
        <v>NV7230</v>
      </c>
      <c r="E7336" s="1514" t="s">
        <v>123</v>
      </c>
      <c r="F7336" s="1390">
        <v>750</v>
      </c>
      <c r="G7336" s="1283">
        <v>9.1300000000000008</v>
      </c>
      <c r="H7336" s="1283">
        <v>10.32</v>
      </c>
      <c r="I7336" s="1283">
        <v>11.91</v>
      </c>
      <c r="J7336" s="1283">
        <v>14.69</v>
      </c>
      <c r="K7336" s="1283">
        <v>17.47</v>
      </c>
      <c r="L7336" s="1283">
        <v>8.73</v>
      </c>
      <c r="M7336" s="1283">
        <v>9.5299999999999994</v>
      </c>
      <c r="N7336" s="1283">
        <v>10.32</v>
      </c>
      <c r="O7336" s="1283">
        <v>11.51</v>
      </c>
      <c r="P7336" s="1283"/>
      <c r="R7336" s="1067"/>
      <c r="Z7336" s="21"/>
      <c r="AH7336"/>
    </row>
    <row r="7337" spans="1:34" ht="11.25" customHeight="1">
      <c r="A7337"/>
      <c r="B7337" s="1281" t="s">
        <v>16</v>
      </c>
      <c r="C7337" s="1282">
        <v>7231</v>
      </c>
      <c r="D7337" s="1341" t="str">
        <f t="shared" si="128"/>
        <v>NV7231</v>
      </c>
      <c r="E7337" s="1514" t="s">
        <v>124</v>
      </c>
      <c r="F7337" s="1390">
        <v>700</v>
      </c>
      <c r="G7337" s="1283">
        <v>8.0500000000000007</v>
      </c>
      <c r="H7337" s="1283">
        <v>9.1</v>
      </c>
      <c r="I7337" s="1283">
        <v>10.5</v>
      </c>
      <c r="J7337" s="1283">
        <v>12.95</v>
      </c>
      <c r="K7337" s="1283">
        <v>15.4</v>
      </c>
      <c r="L7337" s="1283">
        <v>7.7</v>
      </c>
      <c r="M7337" s="1283">
        <v>8.4</v>
      </c>
      <c r="N7337" s="1283">
        <v>9.1</v>
      </c>
      <c r="O7337" s="1283">
        <v>10.15</v>
      </c>
      <c r="P7337" s="1283"/>
      <c r="R7337" s="1067"/>
      <c r="Z7337" s="21"/>
      <c r="AH7337"/>
    </row>
    <row r="7338" spans="1:34" ht="11.25" customHeight="1">
      <c r="A7338"/>
      <c r="B7338" s="1281" t="s">
        <v>16</v>
      </c>
      <c r="C7338" s="1282">
        <v>7232</v>
      </c>
      <c r="D7338" s="1341" t="str">
        <f t="shared" si="128"/>
        <v>NV7232</v>
      </c>
      <c r="E7338" s="1514" t="s">
        <v>123</v>
      </c>
      <c r="F7338" s="1390">
        <v>750</v>
      </c>
      <c r="G7338" s="1283">
        <v>9.56</v>
      </c>
      <c r="H7338" s="1283">
        <v>10.8</v>
      </c>
      <c r="I7338" s="1283">
        <v>12.47</v>
      </c>
      <c r="J7338" s="1283">
        <v>15.37</v>
      </c>
      <c r="K7338" s="1283">
        <v>18.28</v>
      </c>
      <c r="L7338" s="1283">
        <v>9.14</v>
      </c>
      <c r="M7338" s="1283">
        <v>9.9700000000000006</v>
      </c>
      <c r="N7338" s="1283">
        <v>10.8</v>
      </c>
      <c r="O7338" s="1283">
        <v>12.05</v>
      </c>
      <c r="P7338" s="1283"/>
      <c r="R7338" s="1067"/>
      <c r="Z7338" s="21"/>
      <c r="AH7338"/>
    </row>
    <row r="7339" spans="1:34" ht="11.25" customHeight="1">
      <c r="A7339"/>
      <c r="B7339" s="1281" t="s">
        <v>16</v>
      </c>
      <c r="C7339" s="1282">
        <v>7309</v>
      </c>
      <c r="D7339" s="1341" t="str">
        <f t="shared" si="128"/>
        <v>NV7309</v>
      </c>
      <c r="E7339" s="1514" t="s">
        <v>122</v>
      </c>
      <c r="F7339" s="1390">
        <v>750</v>
      </c>
      <c r="G7339" s="1283">
        <v>15.7</v>
      </c>
      <c r="H7339" s="1283">
        <v>17.75</v>
      </c>
      <c r="I7339" s="1283">
        <v>20.48</v>
      </c>
      <c r="J7339" s="1283">
        <v>25.25</v>
      </c>
      <c r="K7339" s="1283">
        <v>30.03</v>
      </c>
      <c r="L7339" s="1283">
        <v>15.02</v>
      </c>
      <c r="M7339" s="1283">
        <v>16.38</v>
      </c>
      <c r="N7339" s="1283">
        <v>17.75</v>
      </c>
      <c r="O7339" s="1283">
        <v>19.79</v>
      </c>
      <c r="P7339" s="1283"/>
      <c r="R7339" s="1067"/>
      <c r="Z7339" s="21"/>
      <c r="AH7339"/>
    </row>
    <row r="7340" spans="1:34" ht="11.25" customHeight="1">
      <c r="A7340"/>
      <c r="B7340" s="1281" t="s">
        <v>16</v>
      </c>
      <c r="C7340" s="1282">
        <v>7313</v>
      </c>
      <c r="D7340" s="1341" t="str">
        <f t="shared" si="128"/>
        <v>NV7313</v>
      </c>
      <c r="E7340" s="1514" t="s">
        <v>122</v>
      </c>
      <c r="F7340" s="1390">
        <v>585</v>
      </c>
      <c r="G7340" s="1283">
        <v>6.73</v>
      </c>
      <c r="H7340" s="1283">
        <v>7.61</v>
      </c>
      <c r="I7340" s="1283">
        <v>8.7799999999999994</v>
      </c>
      <c r="J7340" s="1283">
        <v>10.82</v>
      </c>
      <c r="K7340" s="1283">
        <v>12.87</v>
      </c>
      <c r="L7340" s="1283">
        <v>6.44</v>
      </c>
      <c r="M7340" s="1283">
        <v>7.02</v>
      </c>
      <c r="N7340" s="1283">
        <v>7.61</v>
      </c>
      <c r="O7340" s="1283">
        <v>8.48</v>
      </c>
      <c r="P7340" s="1283"/>
      <c r="R7340" s="1067"/>
      <c r="Z7340" s="21"/>
      <c r="AH7340"/>
    </row>
    <row r="7341" spans="1:34" ht="11.25" customHeight="1">
      <c r="A7341"/>
      <c r="B7341" s="1281" t="s">
        <v>16</v>
      </c>
      <c r="C7341" s="1282">
        <v>7317</v>
      </c>
      <c r="D7341" s="1341" t="str">
        <f t="shared" si="128"/>
        <v>NV7317</v>
      </c>
      <c r="E7341" s="1514" t="s">
        <v>122</v>
      </c>
      <c r="F7341" s="1390">
        <v>750</v>
      </c>
      <c r="G7341" s="1283">
        <v>13.19</v>
      </c>
      <c r="H7341" s="1283">
        <v>14.91</v>
      </c>
      <c r="I7341" s="1283">
        <v>17.21</v>
      </c>
      <c r="J7341" s="1283">
        <v>21.22</v>
      </c>
      <c r="K7341" s="1283">
        <v>25.23</v>
      </c>
      <c r="L7341" s="1283">
        <v>12.62</v>
      </c>
      <c r="M7341" s="1283">
        <v>13.76</v>
      </c>
      <c r="N7341" s="1283">
        <v>14.91</v>
      </c>
      <c r="O7341" s="1283">
        <v>16.63</v>
      </c>
      <c r="P7341" s="1283"/>
      <c r="R7341" s="1067"/>
      <c r="Z7341" s="21"/>
      <c r="AH7341"/>
    </row>
    <row r="7342" spans="1:34" ht="11.25" customHeight="1">
      <c r="A7342"/>
      <c r="B7342" s="1281" t="s">
        <v>16</v>
      </c>
      <c r="C7342" s="1282">
        <v>7327</v>
      </c>
      <c r="D7342" s="1341" t="str">
        <f t="shared" si="128"/>
        <v>NV7327</v>
      </c>
      <c r="E7342" s="1514" t="s">
        <v>122</v>
      </c>
      <c r="F7342" s="1390">
        <v>750</v>
      </c>
      <c r="G7342" s="1283">
        <v>27.95</v>
      </c>
      <c r="H7342" s="1283">
        <v>31.59</v>
      </c>
      <c r="I7342" s="1283">
        <v>36.450000000000003</v>
      </c>
      <c r="J7342" s="1283">
        <v>44.96</v>
      </c>
      <c r="K7342" s="1283">
        <v>53.46</v>
      </c>
      <c r="L7342" s="1283">
        <v>26.73</v>
      </c>
      <c r="M7342" s="1283">
        <v>29.16</v>
      </c>
      <c r="N7342" s="1283">
        <v>31.59</v>
      </c>
      <c r="O7342" s="1283">
        <v>35.24</v>
      </c>
      <c r="P7342" s="1283"/>
      <c r="R7342" s="1067"/>
      <c r="Z7342" s="21"/>
      <c r="AH7342"/>
    </row>
    <row r="7343" spans="1:34" ht="11.25" customHeight="1">
      <c r="A7343"/>
      <c r="B7343" s="1281" t="s">
        <v>16</v>
      </c>
      <c r="C7343" s="1282">
        <v>7333</v>
      </c>
      <c r="D7343" s="1341" t="str">
        <f t="shared" si="128"/>
        <v>NV7333</v>
      </c>
      <c r="E7343" s="1514" t="s">
        <v>122</v>
      </c>
      <c r="F7343" s="1390">
        <v>393</v>
      </c>
      <c r="G7343" s="1283">
        <v>4.5199999999999996</v>
      </c>
      <c r="H7343" s="1283">
        <v>5.1100000000000003</v>
      </c>
      <c r="I7343" s="1283">
        <v>5.9</v>
      </c>
      <c r="J7343" s="1283">
        <v>7.27</v>
      </c>
      <c r="K7343" s="1283">
        <v>8.65</v>
      </c>
      <c r="L7343" s="1283">
        <v>4.32</v>
      </c>
      <c r="M7343" s="1283">
        <v>4.72</v>
      </c>
      <c r="N7343" s="1283">
        <v>5.1100000000000003</v>
      </c>
      <c r="O7343" s="1283">
        <v>5.7</v>
      </c>
      <c r="P7343" s="1283"/>
      <c r="R7343" s="1067"/>
      <c r="Z7343" s="21"/>
      <c r="AH7343"/>
    </row>
    <row r="7344" spans="1:34" ht="11.25" customHeight="1">
      <c r="A7344"/>
      <c r="B7344" s="1281" t="s">
        <v>16</v>
      </c>
      <c r="C7344" s="1282">
        <v>7335</v>
      </c>
      <c r="D7344" s="1341" t="str">
        <f t="shared" si="128"/>
        <v>NV7335</v>
      </c>
      <c r="E7344" s="1514" t="s">
        <v>122</v>
      </c>
      <c r="F7344" s="1390">
        <v>437</v>
      </c>
      <c r="G7344" s="1283">
        <v>5.03</v>
      </c>
      <c r="H7344" s="1283">
        <v>5.68</v>
      </c>
      <c r="I7344" s="1283">
        <v>6.56</v>
      </c>
      <c r="J7344" s="1283">
        <v>8.08</v>
      </c>
      <c r="K7344" s="1283">
        <v>9.61</v>
      </c>
      <c r="L7344" s="1283">
        <v>4.8099999999999996</v>
      </c>
      <c r="M7344" s="1283">
        <v>5.24</v>
      </c>
      <c r="N7344" s="1283">
        <v>5.68</v>
      </c>
      <c r="O7344" s="1283">
        <v>6.34</v>
      </c>
      <c r="P7344" s="1283"/>
      <c r="R7344" s="1067"/>
      <c r="Z7344" s="21"/>
      <c r="AH7344"/>
    </row>
    <row r="7345" spans="1:34" ht="11.25" customHeight="1">
      <c r="A7345"/>
      <c r="B7345" s="1281" t="s">
        <v>16</v>
      </c>
      <c r="C7345" s="1282">
        <v>7337</v>
      </c>
      <c r="D7345" s="1341" t="str">
        <f t="shared" si="128"/>
        <v>NV7337</v>
      </c>
      <c r="E7345" s="1514" t="s">
        <v>122</v>
      </c>
      <c r="F7345" s="1390">
        <v>535</v>
      </c>
      <c r="G7345" s="1283">
        <v>6.15</v>
      </c>
      <c r="H7345" s="1283">
        <v>6.96</v>
      </c>
      <c r="I7345" s="1283">
        <v>8.0299999999999994</v>
      </c>
      <c r="J7345" s="1283">
        <v>9.9</v>
      </c>
      <c r="K7345" s="1283">
        <v>11.77</v>
      </c>
      <c r="L7345" s="1283">
        <v>5.89</v>
      </c>
      <c r="M7345" s="1283">
        <v>6.42</v>
      </c>
      <c r="N7345" s="1283">
        <v>6.96</v>
      </c>
      <c r="O7345" s="1283">
        <v>7.76</v>
      </c>
      <c r="P7345" s="1283"/>
      <c r="R7345" s="1067"/>
      <c r="Z7345" s="21"/>
      <c r="AH7345"/>
    </row>
    <row r="7346" spans="1:34" ht="11.25" customHeight="1">
      <c r="A7346"/>
      <c r="B7346" s="1281" t="s">
        <v>16</v>
      </c>
      <c r="C7346" s="1282">
        <v>7350</v>
      </c>
      <c r="D7346" s="1341" t="str">
        <f t="shared" si="128"/>
        <v>NV7350</v>
      </c>
      <c r="E7346" s="1514" t="s">
        <v>122</v>
      </c>
      <c r="F7346" s="1390">
        <v>750</v>
      </c>
      <c r="G7346" s="1283">
        <v>22.78</v>
      </c>
      <c r="H7346" s="1283">
        <v>25.75</v>
      </c>
      <c r="I7346" s="1283">
        <v>29.72</v>
      </c>
      <c r="J7346" s="1283">
        <v>36.65</v>
      </c>
      <c r="K7346" s="1283">
        <v>43.58</v>
      </c>
      <c r="L7346" s="1283">
        <v>21.79</v>
      </c>
      <c r="M7346" s="1283">
        <v>23.77</v>
      </c>
      <c r="N7346" s="1283">
        <v>25.75</v>
      </c>
      <c r="O7346" s="1283">
        <v>28.72</v>
      </c>
      <c r="P7346" s="1283"/>
      <c r="R7346" s="1067"/>
      <c r="Z7346" s="21"/>
      <c r="AH7346"/>
    </row>
    <row r="7347" spans="1:34" ht="11.25" customHeight="1">
      <c r="A7347"/>
      <c r="B7347" s="1281" t="s">
        <v>16</v>
      </c>
      <c r="C7347" s="1282">
        <v>7360</v>
      </c>
      <c r="D7347" s="1341" t="str">
        <f t="shared" si="128"/>
        <v>NV7360</v>
      </c>
      <c r="E7347" s="1514" t="s">
        <v>123</v>
      </c>
      <c r="F7347" s="1390">
        <v>383</v>
      </c>
      <c r="G7347" s="1283">
        <v>4.4000000000000004</v>
      </c>
      <c r="H7347" s="1283">
        <v>4.9800000000000004</v>
      </c>
      <c r="I7347" s="1283">
        <v>5.75</v>
      </c>
      <c r="J7347" s="1283">
        <v>7.09</v>
      </c>
      <c r="K7347" s="1283">
        <v>8.43</v>
      </c>
      <c r="L7347" s="1283">
        <v>4.21</v>
      </c>
      <c r="M7347" s="1283">
        <v>4.5999999999999996</v>
      </c>
      <c r="N7347" s="1283">
        <v>4.9800000000000004</v>
      </c>
      <c r="O7347" s="1283">
        <v>5.55</v>
      </c>
      <c r="P7347" s="1283"/>
      <c r="R7347" s="1067"/>
      <c r="Z7347" s="21"/>
      <c r="AH7347"/>
    </row>
    <row r="7348" spans="1:34" ht="11.25" customHeight="1">
      <c r="A7348"/>
      <c r="B7348" s="1281" t="s">
        <v>16</v>
      </c>
      <c r="C7348" s="1282">
        <v>7370</v>
      </c>
      <c r="D7348" s="1341" t="str">
        <f t="shared" si="128"/>
        <v>NV7370</v>
      </c>
      <c r="E7348" s="1514" t="s">
        <v>124</v>
      </c>
      <c r="F7348" s="1390">
        <v>450</v>
      </c>
      <c r="G7348" s="1283">
        <v>5.18</v>
      </c>
      <c r="H7348" s="1283">
        <v>5.85</v>
      </c>
      <c r="I7348" s="1283">
        <v>6.75</v>
      </c>
      <c r="J7348" s="1283">
        <v>8.33</v>
      </c>
      <c r="K7348" s="1283">
        <v>9.9</v>
      </c>
      <c r="L7348" s="1283">
        <v>4.95</v>
      </c>
      <c r="M7348" s="1283">
        <v>5.4</v>
      </c>
      <c r="N7348" s="1283">
        <v>5.85</v>
      </c>
      <c r="O7348" s="1283">
        <v>6.53</v>
      </c>
      <c r="P7348" s="1283"/>
      <c r="R7348" s="1067"/>
      <c r="Z7348" s="21"/>
      <c r="AH7348"/>
    </row>
    <row r="7349" spans="1:34" ht="11.25" customHeight="1">
      <c r="A7349"/>
      <c r="B7349" s="1281" t="s">
        <v>16</v>
      </c>
      <c r="C7349" s="1282">
        <v>7382</v>
      </c>
      <c r="D7349" s="1341" t="str">
        <f t="shared" si="128"/>
        <v>NV7382</v>
      </c>
      <c r="E7349" s="1514" t="s">
        <v>124</v>
      </c>
      <c r="F7349" s="1390">
        <v>436</v>
      </c>
      <c r="G7349" s="1283">
        <v>5.01</v>
      </c>
      <c r="H7349" s="1283">
        <v>5.67</v>
      </c>
      <c r="I7349" s="1283">
        <v>6.54</v>
      </c>
      <c r="J7349" s="1283">
        <v>8.07</v>
      </c>
      <c r="K7349" s="1283">
        <v>9.59</v>
      </c>
      <c r="L7349" s="1283">
        <v>4.8</v>
      </c>
      <c r="M7349" s="1283">
        <v>5.23</v>
      </c>
      <c r="N7349" s="1283">
        <v>5.67</v>
      </c>
      <c r="O7349" s="1283">
        <v>6.32</v>
      </c>
      <c r="P7349" s="1283"/>
      <c r="R7349" s="1067"/>
      <c r="Z7349" s="21"/>
      <c r="AH7349"/>
    </row>
    <row r="7350" spans="1:34" ht="11.25" customHeight="1">
      <c r="A7350"/>
      <c r="B7350" s="1281" t="s">
        <v>16</v>
      </c>
      <c r="C7350" s="1282">
        <v>7390</v>
      </c>
      <c r="D7350" s="1341" t="str">
        <f t="shared" si="128"/>
        <v>NV7390</v>
      </c>
      <c r="E7350" s="1514" t="s">
        <v>123</v>
      </c>
      <c r="F7350" s="1390">
        <v>311</v>
      </c>
      <c r="G7350" s="1283">
        <v>3.58</v>
      </c>
      <c r="H7350" s="1283">
        <v>4.04</v>
      </c>
      <c r="I7350" s="1283">
        <v>4.67</v>
      </c>
      <c r="J7350" s="1283">
        <v>5.75</v>
      </c>
      <c r="K7350" s="1283">
        <v>6.84</v>
      </c>
      <c r="L7350" s="1283">
        <v>3.42</v>
      </c>
      <c r="M7350" s="1283">
        <v>3.73</v>
      </c>
      <c r="N7350" s="1283">
        <v>4.04</v>
      </c>
      <c r="O7350" s="1283">
        <v>4.51</v>
      </c>
      <c r="P7350" s="1283"/>
      <c r="R7350" s="1067"/>
      <c r="Z7350" s="21"/>
      <c r="AH7350"/>
    </row>
    <row r="7351" spans="1:34" ht="11.25" customHeight="1">
      <c r="A7351"/>
      <c r="B7351" s="1281" t="s">
        <v>16</v>
      </c>
      <c r="C7351" s="1282">
        <v>7394</v>
      </c>
      <c r="D7351" s="1341" t="str">
        <f t="shared" si="128"/>
        <v>NV7394</v>
      </c>
      <c r="E7351" s="1514" t="s">
        <v>122</v>
      </c>
      <c r="F7351" s="1390">
        <v>750</v>
      </c>
      <c r="G7351" s="1283">
        <v>11.03</v>
      </c>
      <c r="H7351" s="1283">
        <v>12.47</v>
      </c>
      <c r="I7351" s="1283">
        <v>14.39</v>
      </c>
      <c r="J7351" s="1283">
        <v>17.739999999999998</v>
      </c>
      <c r="K7351" s="1283">
        <v>21.1</v>
      </c>
      <c r="L7351" s="1283">
        <v>10.55</v>
      </c>
      <c r="M7351" s="1283">
        <v>11.51</v>
      </c>
      <c r="N7351" s="1283">
        <v>12.47</v>
      </c>
      <c r="O7351" s="1283">
        <v>13.91</v>
      </c>
      <c r="P7351" s="1283"/>
      <c r="R7351" s="1067"/>
      <c r="Z7351" s="21"/>
      <c r="AH7351"/>
    </row>
    <row r="7352" spans="1:34" ht="11.25" customHeight="1">
      <c r="A7352"/>
      <c r="B7352" s="1281" t="s">
        <v>16</v>
      </c>
      <c r="C7352" s="1282">
        <v>7395</v>
      </c>
      <c r="D7352" s="1341" t="str">
        <f t="shared" si="128"/>
        <v>NV7395</v>
      </c>
      <c r="E7352" s="1514" t="s">
        <v>122</v>
      </c>
      <c r="F7352" s="1390">
        <v>750</v>
      </c>
      <c r="G7352" s="1283">
        <v>12.26</v>
      </c>
      <c r="H7352" s="1283">
        <v>13.86</v>
      </c>
      <c r="I7352" s="1283">
        <v>15.99</v>
      </c>
      <c r="J7352" s="1283">
        <v>19.72</v>
      </c>
      <c r="K7352" s="1283">
        <v>23.45</v>
      </c>
      <c r="L7352" s="1283">
        <v>11.73</v>
      </c>
      <c r="M7352" s="1283">
        <v>12.79</v>
      </c>
      <c r="N7352" s="1283">
        <v>13.86</v>
      </c>
      <c r="O7352" s="1283">
        <v>15.46</v>
      </c>
      <c r="P7352" s="1283"/>
      <c r="R7352" s="1067"/>
      <c r="Z7352" s="21"/>
      <c r="AH7352"/>
    </row>
    <row r="7353" spans="1:34" ht="11.25" customHeight="1">
      <c r="A7353"/>
      <c r="B7353" s="1281" t="s">
        <v>16</v>
      </c>
      <c r="C7353" s="1282">
        <v>7398</v>
      </c>
      <c r="D7353" s="1341" t="str">
        <f t="shared" si="128"/>
        <v>NV7398</v>
      </c>
      <c r="E7353" s="1514" t="s">
        <v>122</v>
      </c>
      <c r="F7353" s="1390">
        <v>750</v>
      </c>
      <c r="G7353" s="1283">
        <v>15.01</v>
      </c>
      <c r="H7353" s="1283">
        <v>16.97</v>
      </c>
      <c r="I7353" s="1283">
        <v>19.579999999999998</v>
      </c>
      <c r="J7353" s="1283">
        <v>24.14</v>
      </c>
      <c r="K7353" s="1283">
        <v>28.71</v>
      </c>
      <c r="L7353" s="1283">
        <v>14.36</v>
      </c>
      <c r="M7353" s="1283">
        <v>15.66</v>
      </c>
      <c r="N7353" s="1283">
        <v>16.97</v>
      </c>
      <c r="O7353" s="1283">
        <v>18.920000000000002</v>
      </c>
      <c r="P7353" s="1283"/>
      <c r="R7353" s="1067"/>
      <c r="Z7353" s="21"/>
      <c r="AH7353"/>
    </row>
    <row r="7354" spans="1:34" ht="11.25" customHeight="1">
      <c r="A7354"/>
      <c r="B7354" s="1281" t="s">
        <v>16</v>
      </c>
      <c r="C7354" s="1282">
        <v>7402</v>
      </c>
      <c r="D7354" s="1341" t="str">
        <f t="shared" si="128"/>
        <v>NV7402</v>
      </c>
      <c r="E7354" s="1514" t="s">
        <v>122</v>
      </c>
      <c r="F7354" s="1390">
        <v>20</v>
      </c>
      <c r="G7354" s="1283">
        <v>0.23</v>
      </c>
      <c r="H7354" s="1283">
        <v>0.26</v>
      </c>
      <c r="I7354" s="1283">
        <v>0.3</v>
      </c>
      <c r="J7354" s="1283">
        <v>0.37</v>
      </c>
      <c r="K7354" s="1283">
        <v>0.44</v>
      </c>
      <c r="L7354" s="1283">
        <v>0.22</v>
      </c>
      <c r="M7354" s="1283">
        <v>0.24</v>
      </c>
      <c r="N7354" s="1283">
        <v>0.26</v>
      </c>
      <c r="O7354" s="1283">
        <v>0.28999999999999998</v>
      </c>
      <c r="P7354" s="1283"/>
      <c r="R7354" s="1067"/>
      <c r="Z7354" s="21"/>
      <c r="AH7354"/>
    </row>
    <row r="7355" spans="1:34" ht="11.25" customHeight="1">
      <c r="A7355"/>
      <c r="B7355" s="1281" t="s">
        <v>16</v>
      </c>
      <c r="C7355" s="1282">
        <v>7403</v>
      </c>
      <c r="D7355" s="1341" t="str">
        <f t="shared" si="128"/>
        <v>NV7403</v>
      </c>
      <c r="E7355" s="1514" t="s">
        <v>122</v>
      </c>
      <c r="F7355" s="1390">
        <v>363</v>
      </c>
      <c r="G7355" s="1283">
        <v>4.17</v>
      </c>
      <c r="H7355" s="1283">
        <v>4.72</v>
      </c>
      <c r="I7355" s="1283">
        <v>5.45</v>
      </c>
      <c r="J7355" s="1283">
        <v>6.72</v>
      </c>
      <c r="K7355" s="1283">
        <v>7.99</v>
      </c>
      <c r="L7355" s="1283">
        <v>3.99</v>
      </c>
      <c r="M7355" s="1283">
        <v>4.3600000000000003</v>
      </c>
      <c r="N7355" s="1283">
        <v>4.72</v>
      </c>
      <c r="O7355" s="1283">
        <v>5.26</v>
      </c>
      <c r="P7355" s="1283"/>
      <c r="R7355" s="1067"/>
      <c r="Z7355" s="21"/>
      <c r="AH7355"/>
    </row>
    <row r="7356" spans="1:34" ht="11.25" customHeight="1">
      <c r="A7356"/>
      <c r="B7356" s="1281" t="s">
        <v>16</v>
      </c>
      <c r="C7356" s="1282">
        <v>7405</v>
      </c>
      <c r="D7356" s="1341" t="str">
        <f t="shared" si="128"/>
        <v>NV7405</v>
      </c>
      <c r="E7356" s="1514" t="s">
        <v>122</v>
      </c>
      <c r="F7356" s="1390">
        <v>128</v>
      </c>
      <c r="G7356" s="1283">
        <v>1.47</v>
      </c>
      <c r="H7356" s="1283">
        <v>1.66</v>
      </c>
      <c r="I7356" s="1283">
        <v>1.92</v>
      </c>
      <c r="J7356" s="1283">
        <v>2.37</v>
      </c>
      <c r="K7356" s="1283">
        <v>2.82</v>
      </c>
      <c r="L7356" s="1283">
        <v>1.41</v>
      </c>
      <c r="M7356" s="1283">
        <v>1.54</v>
      </c>
      <c r="N7356" s="1283">
        <v>1.66</v>
      </c>
      <c r="O7356" s="1283">
        <v>1.86</v>
      </c>
      <c r="P7356" s="1283"/>
      <c r="R7356" s="1067"/>
      <c r="Z7356" s="21"/>
      <c r="AH7356"/>
    </row>
    <row r="7357" spans="1:34" ht="11.25" customHeight="1">
      <c r="A7357"/>
      <c r="B7357" s="1281" t="s">
        <v>16</v>
      </c>
      <c r="C7357" s="1282">
        <v>7408</v>
      </c>
      <c r="D7357" s="1341" t="str">
        <f t="shared" si="128"/>
        <v>NV7408</v>
      </c>
      <c r="E7357" s="1514" t="s">
        <v>122</v>
      </c>
      <c r="F7357" s="1390">
        <v>56</v>
      </c>
      <c r="G7357" s="1283">
        <v>0.64</v>
      </c>
      <c r="H7357" s="1283">
        <v>0.73</v>
      </c>
      <c r="I7357" s="1283">
        <v>0.84</v>
      </c>
      <c r="J7357" s="1283">
        <v>1.04</v>
      </c>
      <c r="K7357" s="1283">
        <v>1.23</v>
      </c>
      <c r="L7357" s="1283">
        <v>0.62</v>
      </c>
      <c r="M7357" s="1283">
        <v>0.67</v>
      </c>
      <c r="N7357" s="1283">
        <v>0.73</v>
      </c>
      <c r="O7357" s="1283">
        <v>0.81</v>
      </c>
      <c r="P7357" s="1283"/>
      <c r="R7357" s="1067"/>
      <c r="Z7357" s="21"/>
      <c r="AH7357"/>
    </row>
    <row r="7358" spans="1:34" ht="11.25" customHeight="1">
      <c r="A7358"/>
      <c r="B7358" s="1281" t="s">
        <v>16</v>
      </c>
      <c r="C7358" s="1282">
        <v>7420</v>
      </c>
      <c r="D7358" s="1341" t="str">
        <f t="shared" si="128"/>
        <v>NV7420</v>
      </c>
      <c r="E7358" s="1514" t="s">
        <v>122</v>
      </c>
      <c r="F7358" s="1390">
        <v>582</v>
      </c>
      <c r="G7358" s="1283">
        <v>6.69</v>
      </c>
      <c r="H7358" s="1283">
        <v>7.57</v>
      </c>
      <c r="I7358" s="1283">
        <v>8.73</v>
      </c>
      <c r="J7358" s="1283">
        <v>10.77</v>
      </c>
      <c r="K7358" s="1283">
        <v>12.8</v>
      </c>
      <c r="L7358" s="1283">
        <v>6.4</v>
      </c>
      <c r="M7358" s="1283">
        <v>6.98</v>
      </c>
      <c r="N7358" s="1283">
        <v>7.57</v>
      </c>
      <c r="O7358" s="1283">
        <v>8.44</v>
      </c>
      <c r="P7358" s="1283"/>
      <c r="R7358" s="1067"/>
      <c r="Z7358" s="21"/>
      <c r="AH7358"/>
    </row>
    <row r="7359" spans="1:34" ht="11.25" customHeight="1">
      <c r="A7359"/>
      <c r="B7359" s="1281" t="s">
        <v>16</v>
      </c>
      <c r="C7359" s="1282">
        <v>7421</v>
      </c>
      <c r="D7359" s="1341" t="str">
        <f t="shared" si="128"/>
        <v>NV7421</v>
      </c>
      <c r="E7359" s="1514" t="s">
        <v>122</v>
      </c>
      <c r="F7359" s="1390">
        <v>80</v>
      </c>
      <c r="G7359" s="1283">
        <v>0.92</v>
      </c>
      <c r="H7359" s="1283">
        <v>1.04</v>
      </c>
      <c r="I7359" s="1283">
        <v>1.2</v>
      </c>
      <c r="J7359" s="1283">
        <v>1.48</v>
      </c>
      <c r="K7359" s="1283">
        <v>1.76</v>
      </c>
      <c r="L7359" s="1283">
        <v>0.88</v>
      </c>
      <c r="M7359" s="1283">
        <v>0.96</v>
      </c>
      <c r="N7359" s="1283">
        <v>1.04</v>
      </c>
      <c r="O7359" s="1283">
        <v>1.1599999999999999</v>
      </c>
      <c r="P7359" s="1283"/>
      <c r="R7359" s="1067"/>
      <c r="Z7359" s="21"/>
      <c r="AH7359"/>
    </row>
    <row r="7360" spans="1:34" ht="11.25" customHeight="1">
      <c r="A7360"/>
      <c r="B7360" s="1281" t="s">
        <v>16</v>
      </c>
      <c r="C7360" s="1282">
        <v>7422</v>
      </c>
      <c r="D7360" s="1341" t="str">
        <f t="shared" si="128"/>
        <v>NV7422</v>
      </c>
      <c r="E7360" s="1514" t="s">
        <v>122</v>
      </c>
      <c r="F7360" s="1390">
        <v>256</v>
      </c>
      <c r="G7360" s="1283">
        <v>2.94</v>
      </c>
      <c r="H7360" s="1283">
        <v>3.33</v>
      </c>
      <c r="I7360" s="1283">
        <v>3.84</v>
      </c>
      <c r="J7360" s="1283">
        <v>4.74</v>
      </c>
      <c r="K7360" s="1283">
        <v>5.63</v>
      </c>
      <c r="L7360" s="1283">
        <v>2.82</v>
      </c>
      <c r="M7360" s="1283">
        <v>3.07</v>
      </c>
      <c r="N7360" s="1283">
        <v>3.33</v>
      </c>
      <c r="O7360" s="1283">
        <v>3.71</v>
      </c>
      <c r="P7360" s="1283"/>
      <c r="R7360" s="1067"/>
      <c r="Z7360" s="21"/>
      <c r="AH7360"/>
    </row>
    <row r="7361" spans="1:34" ht="11.25" customHeight="1">
      <c r="A7361"/>
      <c r="B7361" s="1281" t="s">
        <v>16</v>
      </c>
      <c r="C7361" s="1282">
        <v>7425</v>
      </c>
      <c r="D7361" s="1341" t="str">
        <f t="shared" si="128"/>
        <v>NV7425</v>
      </c>
      <c r="E7361" s="1514" t="s">
        <v>122</v>
      </c>
      <c r="F7361" s="1390">
        <v>358</v>
      </c>
      <c r="G7361" s="1283">
        <v>4.12</v>
      </c>
      <c r="H7361" s="1283">
        <v>4.6500000000000004</v>
      </c>
      <c r="I7361" s="1283">
        <v>5.37</v>
      </c>
      <c r="J7361" s="1283">
        <v>6.62</v>
      </c>
      <c r="K7361" s="1283">
        <v>7.88</v>
      </c>
      <c r="L7361" s="1283">
        <v>3.94</v>
      </c>
      <c r="M7361" s="1283">
        <v>4.3</v>
      </c>
      <c r="N7361" s="1283">
        <v>4.6500000000000004</v>
      </c>
      <c r="O7361" s="1283">
        <v>5.19</v>
      </c>
      <c r="P7361" s="1283"/>
      <c r="R7361" s="1067"/>
      <c r="Z7361" s="21"/>
      <c r="AH7361"/>
    </row>
    <row r="7362" spans="1:34" ht="11.25" customHeight="1">
      <c r="A7362"/>
      <c r="B7362" s="1281" t="s">
        <v>16</v>
      </c>
      <c r="C7362" s="1282">
        <v>7431</v>
      </c>
      <c r="D7362" s="1341" t="str">
        <f t="shared" si="128"/>
        <v>NV7431</v>
      </c>
      <c r="E7362" s="1514" t="s">
        <v>122</v>
      </c>
      <c r="F7362" s="1390">
        <v>108</v>
      </c>
      <c r="G7362" s="1283">
        <v>1.24</v>
      </c>
      <c r="H7362" s="1283">
        <v>1.4</v>
      </c>
      <c r="I7362" s="1283">
        <v>1.62</v>
      </c>
      <c r="J7362" s="1283">
        <v>2</v>
      </c>
      <c r="K7362" s="1283">
        <v>2.38</v>
      </c>
      <c r="L7362" s="1283">
        <v>1.19</v>
      </c>
      <c r="M7362" s="1283">
        <v>1.3</v>
      </c>
      <c r="N7362" s="1283">
        <v>1.4</v>
      </c>
      <c r="O7362" s="1283">
        <v>1.57</v>
      </c>
      <c r="P7362" s="1283"/>
      <c r="R7362" s="1067"/>
      <c r="Z7362" s="21"/>
      <c r="AH7362"/>
    </row>
    <row r="7363" spans="1:34" ht="11.25" customHeight="1">
      <c r="A7363"/>
      <c r="B7363" s="1281" t="s">
        <v>16</v>
      </c>
      <c r="C7363" s="1282">
        <v>7445</v>
      </c>
      <c r="D7363" s="1341" t="str">
        <f t="shared" si="128"/>
        <v>NV7445</v>
      </c>
      <c r="E7363" s="1514">
        <v>0</v>
      </c>
      <c r="F7363" s="1390">
        <v>69</v>
      </c>
      <c r="G7363" s="1283">
        <v>0.79</v>
      </c>
      <c r="H7363" s="1283">
        <v>0.9</v>
      </c>
      <c r="I7363" s="1283">
        <v>1.04</v>
      </c>
      <c r="J7363" s="1283">
        <v>1.28</v>
      </c>
      <c r="K7363" s="1283">
        <v>1.52</v>
      </c>
      <c r="L7363" s="1283">
        <v>0.76</v>
      </c>
      <c r="M7363" s="1283">
        <v>0.83</v>
      </c>
      <c r="N7363" s="1283">
        <v>0.9</v>
      </c>
      <c r="O7363" s="1283">
        <v>1</v>
      </c>
      <c r="P7363" s="1283"/>
      <c r="R7363" s="1067"/>
      <c r="Z7363" s="21"/>
      <c r="AH7363"/>
    </row>
    <row r="7364" spans="1:34" ht="11.25" customHeight="1">
      <c r="A7364"/>
      <c r="B7364" s="1281" t="s">
        <v>16</v>
      </c>
      <c r="C7364" s="1282">
        <v>7453</v>
      </c>
      <c r="D7364" s="1341" t="str">
        <f t="shared" si="128"/>
        <v>NV7453</v>
      </c>
      <c r="E7364" s="1514">
        <v>0</v>
      </c>
      <c r="F7364" s="1390">
        <v>58</v>
      </c>
      <c r="G7364" s="1283">
        <v>0.67</v>
      </c>
      <c r="H7364" s="1283">
        <v>0.75</v>
      </c>
      <c r="I7364" s="1283">
        <v>0.87</v>
      </c>
      <c r="J7364" s="1283">
        <v>1.07</v>
      </c>
      <c r="K7364" s="1283">
        <v>1.28</v>
      </c>
      <c r="L7364" s="1283">
        <v>0.64</v>
      </c>
      <c r="M7364" s="1283">
        <v>0.7</v>
      </c>
      <c r="N7364" s="1283">
        <v>0.75</v>
      </c>
      <c r="O7364" s="1283">
        <v>0.84</v>
      </c>
      <c r="P7364" s="1283"/>
      <c r="R7364" s="1067"/>
      <c r="Z7364" s="21"/>
      <c r="AH7364"/>
    </row>
    <row r="7365" spans="1:34" ht="11.25" customHeight="1">
      <c r="A7365"/>
      <c r="B7365" s="1281" t="s">
        <v>16</v>
      </c>
      <c r="C7365" s="1282">
        <v>7502</v>
      </c>
      <c r="D7365" s="1341" t="str">
        <f t="shared" si="128"/>
        <v>NV7502</v>
      </c>
      <c r="E7365" s="1514" t="s">
        <v>122</v>
      </c>
      <c r="F7365" s="1390">
        <v>182</v>
      </c>
      <c r="G7365" s="1283">
        <v>2.09</v>
      </c>
      <c r="H7365" s="1283">
        <v>2.37</v>
      </c>
      <c r="I7365" s="1283">
        <v>2.73</v>
      </c>
      <c r="J7365" s="1283">
        <v>3.37</v>
      </c>
      <c r="K7365" s="1283">
        <v>4</v>
      </c>
      <c r="L7365" s="1283">
        <v>2</v>
      </c>
      <c r="M7365" s="1283">
        <v>2.1800000000000002</v>
      </c>
      <c r="N7365" s="1283">
        <v>2.37</v>
      </c>
      <c r="O7365" s="1283">
        <v>2.64</v>
      </c>
      <c r="P7365" s="1283"/>
      <c r="R7365" s="1067"/>
      <c r="Z7365" s="21"/>
      <c r="AH7365"/>
    </row>
    <row r="7366" spans="1:34" ht="11.25" customHeight="1">
      <c r="A7366"/>
      <c r="B7366" s="1281" t="s">
        <v>16</v>
      </c>
      <c r="C7366" s="1282">
        <v>7515</v>
      </c>
      <c r="D7366" s="1341" t="str">
        <f t="shared" si="128"/>
        <v>NV7515</v>
      </c>
      <c r="E7366" s="1514" t="s">
        <v>122</v>
      </c>
      <c r="F7366" s="1390">
        <v>127</v>
      </c>
      <c r="G7366" s="1283">
        <v>1.46</v>
      </c>
      <c r="H7366" s="1283">
        <v>1.65</v>
      </c>
      <c r="I7366" s="1283">
        <v>1.91</v>
      </c>
      <c r="J7366" s="1283">
        <v>2.35</v>
      </c>
      <c r="K7366" s="1283">
        <v>2.79</v>
      </c>
      <c r="L7366" s="1283">
        <v>1.4</v>
      </c>
      <c r="M7366" s="1283">
        <v>1.52</v>
      </c>
      <c r="N7366" s="1283">
        <v>1.65</v>
      </c>
      <c r="O7366" s="1283">
        <v>1.84</v>
      </c>
      <c r="P7366" s="1283"/>
      <c r="R7366" s="1067"/>
      <c r="Z7366" s="21"/>
      <c r="AH7366"/>
    </row>
    <row r="7367" spans="1:34" ht="11.25" customHeight="1">
      <c r="A7367"/>
      <c r="B7367" s="1281" t="s">
        <v>16</v>
      </c>
      <c r="C7367" s="1282">
        <v>7520</v>
      </c>
      <c r="D7367" s="1341" t="str">
        <f t="shared" si="128"/>
        <v>NV7520</v>
      </c>
      <c r="E7367" s="1514" t="s">
        <v>125</v>
      </c>
      <c r="F7367" s="1390">
        <v>275</v>
      </c>
      <c r="G7367" s="1283">
        <v>3.16</v>
      </c>
      <c r="H7367" s="1283">
        <v>3.58</v>
      </c>
      <c r="I7367" s="1283">
        <v>4.13</v>
      </c>
      <c r="J7367" s="1283">
        <v>5.09</v>
      </c>
      <c r="K7367" s="1283">
        <v>6.05</v>
      </c>
      <c r="L7367" s="1283">
        <v>3.03</v>
      </c>
      <c r="M7367" s="1283">
        <v>3.3</v>
      </c>
      <c r="N7367" s="1283">
        <v>3.58</v>
      </c>
      <c r="O7367" s="1283">
        <v>3.99</v>
      </c>
      <c r="P7367" s="1283"/>
      <c r="R7367" s="1067"/>
      <c r="Z7367" s="21"/>
      <c r="AH7367"/>
    </row>
    <row r="7368" spans="1:34" ht="11.25" customHeight="1">
      <c r="A7368"/>
      <c r="B7368" s="1281" t="s">
        <v>16</v>
      </c>
      <c r="C7368" s="1282">
        <v>7538</v>
      </c>
      <c r="D7368" s="1341" t="str">
        <f t="shared" si="128"/>
        <v>NV7538</v>
      </c>
      <c r="E7368" s="1514" t="s">
        <v>122</v>
      </c>
      <c r="F7368" s="1390">
        <v>334</v>
      </c>
      <c r="G7368" s="1283">
        <v>3.84</v>
      </c>
      <c r="H7368" s="1283">
        <v>4.34</v>
      </c>
      <c r="I7368" s="1283">
        <v>5.01</v>
      </c>
      <c r="J7368" s="1283">
        <v>6.18</v>
      </c>
      <c r="K7368" s="1283">
        <v>7.35</v>
      </c>
      <c r="L7368" s="1283">
        <v>3.67</v>
      </c>
      <c r="M7368" s="1283">
        <v>4.01</v>
      </c>
      <c r="N7368" s="1283">
        <v>4.34</v>
      </c>
      <c r="O7368" s="1283">
        <v>4.84</v>
      </c>
      <c r="P7368" s="1283"/>
      <c r="R7368" s="1067"/>
      <c r="Z7368" s="21"/>
      <c r="AH7368"/>
    </row>
    <row r="7369" spans="1:34" ht="11.25" customHeight="1">
      <c r="A7369"/>
      <c r="B7369" s="1281" t="s">
        <v>16</v>
      </c>
      <c r="C7369" s="1282">
        <v>7539</v>
      </c>
      <c r="D7369" s="1341" t="str">
        <f t="shared" si="128"/>
        <v>NV7539</v>
      </c>
      <c r="E7369" s="1514" t="s">
        <v>122</v>
      </c>
      <c r="F7369" s="1390">
        <v>214</v>
      </c>
      <c r="G7369" s="1283">
        <v>2.46</v>
      </c>
      <c r="H7369" s="1283">
        <v>2.78</v>
      </c>
      <c r="I7369" s="1283">
        <v>3.21</v>
      </c>
      <c r="J7369" s="1283">
        <v>3.96</v>
      </c>
      <c r="K7369" s="1283">
        <v>4.71</v>
      </c>
      <c r="L7369" s="1283">
        <v>2.35</v>
      </c>
      <c r="M7369" s="1283">
        <v>2.57</v>
      </c>
      <c r="N7369" s="1283">
        <v>2.78</v>
      </c>
      <c r="O7369" s="1283">
        <v>3.1</v>
      </c>
      <c r="P7369" s="1283"/>
      <c r="R7369" s="1067"/>
      <c r="Z7369" s="21"/>
      <c r="AH7369"/>
    </row>
    <row r="7370" spans="1:34" ht="11.25" customHeight="1">
      <c r="A7370"/>
      <c r="B7370" s="1281" t="s">
        <v>16</v>
      </c>
      <c r="C7370" s="1282">
        <v>7540</v>
      </c>
      <c r="D7370" s="1341" t="str">
        <f t="shared" si="128"/>
        <v>NV7540</v>
      </c>
      <c r="E7370" s="1514" t="s">
        <v>122</v>
      </c>
      <c r="F7370" s="1390">
        <v>293</v>
      </c>
      <c r="G7370" s="1283">
        <v>3.37</v>
      </c>
      <c r="H7370" s="1283">
        <v>3.81</v>
      </c>
      <c r="I7370" s="1283">
        <v>4.4000000000000004</v>
      </c>
      <c r="J7370" s="1283">
        <v>5.42</v>
      </c>
      <c r="K7370" s="1283">
        <v>6.45</v>
      </c>
      <c r="L7370" s="1283">
        <v>3.22</v>
      </c>
      <c r="M7370" s="1283">
        <v>3.52</v>
      </c>
      <c r="N7370" s="1283">
        <v>3.81</v>
      </c>
      <c r="O7370" s="1283">
        <v>4.25</v>
      </c>
      <c r="P7370" s="1283"/>
      <c r="R7370" s="1067"/>
      <c r="Z7370" s="21"/>
      <c r="AH7370"/>
    </row>
    <row r="7371" spans="1:34" ht="11.25" customHeight="1">
      <c r="A7371"/>
      <c r="B7371" s="1281" t="s">
        <v>16</v>
      </c>
      <c r="C7371" s="1282">
        <v>7580</v>
      </c>
      <c r="D7371" s="1341" t="str">
        <f t="shared" si="128"/>
        <v>NV7580</v>
      </c>
      <c r="E7371" s="1514" t="s">
        <v>122</v>
      </c>
      <c r="F7371" s="1390">
        <v>283</v>
      </c>
      <c r="G7371" s="1283">
        <v>3.25</v>
      </c>
      <c r="H7371" s="1283">
        <v>3.68</v>
      </c>
      <c r="I7371" s="1283">
        <v>4.25</v>
      </c>
      <c r="J7371" s="1283">
        <v>5.24</v>
      </c>
      <c r="K7371" s="1283">
        <v>6.23</v>
      </c>
      <c r="L7371" s="1283">
        <v>3.11</v>
      </c>
      <c r="M7371" s="1283">
        <v>3.4</v>
      </c>
      <c r="N7371" s="1283">
        <v>3.68</v>
      </c>
      <c r="O7371" s="1283">
        <v>4.0999999999999996</v>
      </c>
      <c r="P7371" s="1283"/>
      <c r="R7371" s="1067"/>
      <c r="Z7371" s="21"/>
      <c r="AH7371"/>
    </row>
    <row r="7372" spans="1:34" ht="11.25" customHeight="1">
      <c r="A7372"/>
      <c r="B7372" s="1281" t="s">
        <v>16</v>
      </c>
      <c r="C7372" s="1282">
        <v>7590</v>
      </c>
      <c r="D7372" s="1341" t="str">
        <f t="shared" ref="D7372:D7435" si="129">B7372&amp;TEXT(C7372,"0000")</f>
        <v>NV7590</v>
      </c>
      <c r="E7372" s="1514" t="s">
        <v>124</v>
      </c>
      <c r="F7372" s="1390">
        <v>398</v>
      </c>
      <c r="G7372" s="1283">
        <v>4.58</v>
      </c>
      <c r="H7372" s="1283">
        <v>5.17</v>
      </c>
      <c r="I7372" s="1283">
        <v>5.97</v>
      </c>
      <c r="J7372" s="1283">
        <v>7.36</v>
      </c>
      <c r="K7372" s="1283">
        <v>8.76</v>
      </c>
      <c r="L7372" s="1283">
        <v>4.38</v>
      </c>
      <c r="M7372" s="1283">
        <v>4.78</v>
      </c>
      <c r="N7372" s="1283">
        <v>5.17</v>
      </c>
      <c r="O7372" s="1283">
        <v>5.77</v>
      </c>
      <c r="P7372" s="1283"/>
      <c r="R7372" s="1067"/>
      <c r="Z7372" s="21"/>
      <c r="AH7372"/>
    </row>
    <row r="7373" spans="1:34" ht="11.25" customHeight="1">
      <c r="A7373"/>
      <c r="B7373" s="1281" t="s">
        <v>16</v>
      </c>
      <c r="C7373" s="1282">
        <v>7600</v>
      </c>
      <c r="D7373" s="1341" t="str">
        <f t="shared" si="129"/>
        <v>NV7600</v>
      </c>
      <c r="E7373" s="1514" t="s">
        <v>123</v>
      </c>
      <c r="F7373" s="1390">
        <v>463</v>
      </c>
      <c r="G7373" s="1283">
        <v>5.32</v>
      </c>
      <c r="H7373" s="1283">
        <v>6.02</v>
      </c>
      <c r="I7373" s="1283">
        <v>6.95</v>
      </c>
      <c r="J7373" s="1283">
        <v>8.57</v>
      </c>
      <c r="K7373" s="1283">
        <v>10.19</v>
      </c>
      <c r="L7373" s="1283">
        <v>5.09</v>
      </c>
      <c r="M7373" s="1283">
        <v>5.56</v>
      </c>
      <c r="N7373" s="1283">
        <v>6.02</v>
      </c>
      <c r="O7373" s="1283">
        <v>6.71</v>
      </c>
      <c r="P7373" s="1283"/>
      <c r="R7373" s="1067"/>
      <c r="Z7373" s="21"/>
      <c r="AH7373"/>
    </row>
    <row r="7374" spans="1:34" ht="11.25" customHeight="1">
      <c r="A7374"/>
      <c r="B7374" s="1281" t="s">
        <v>16</v>
      </c>
      <c r="C7374" s="1282">
        <v>7605</v>
      </c>
      <c r="D7374" s="1341" t="str">
        <f t="shared" si="129"/>
        <v>NV7605</v>
      </c>
      <c r="E7374" s="1514" t="s">
        <v>121</v>
      </c>
      <c r="F7374" s="1390">
        <v>172</v>
      </c>
      <c r="G7374" s="1283">
        <v>1.98</v>
      </c>
      <c r="H7374" s="1283">
        <v>2.2400000000000002</v>
      </c>
      <c r="I7374" s="1283">
        <v>2.58</v>
      </c>
      <c r="J7374" s="1283">
        <v>3.18</v>
      </c>
      <c r="K7374" s="1283">
        <v>3.78</v>
      </c>
      <c r="L7374" s="1283">
        <v>1.89</v>
      </c>
      <c r="M7374" s="1283">
        <v>2.06</v>
      </c>
      <c r="N7374" s="1283">
        <v>2.2400000000000002</v>
      </c>
      <c r="O7374" s="1283">
        <v>2.4900000000000002</v>
      </c>
      <c r="P7374" s="1283"/>
      <c r="R7374" s="1067"/>
      <c r="Z7374" s="21"/>
      <c r="AH7374"/>
    </row>
    <row r="7375" spans="1:34" ht="11.25" customHeight="1">
      <c r="A7375"/>
      <c r="B7375" s="1281" t="s">
        <v>16</v>
      </c>
      <c r="C7375" s="1282">
        <v>7610</v>
      </c>
      <c r="D7375" s="1341" t="str">
        <f t="shared" si="129"/>
        <v>NV7610</v>
      </c>
      <c r="E7375" s="1514" t="s">
        <v>122</v>
      </c>
      <c r="F7375" s="1390">
        <v>64</v>
      </c>
      <c r="G7375" s="1283">
        <v>0.74</v>
      </c>
      <c r="H7375" s="1283">
        <v>0.83</v>
      </c>
      <c r="I7375" s="1283">
        <v>0.96</v>
      </c>
      <c r="J7375" s="1283">
        <v>1.18</v>
      </c>
      <c r="K7375" s="1283">
        <v>1.41</v>
      </c>
      <c r="L7375" s="1283">
        <v>0.7</v>
      </c>
      <c r="M7375" s="1283">
        <v>0.77</v>
      </c>
      <c r="N7375" s="1283">
        <v>0.83</v>
      </c>
      <c r="O7375" s="1283">
        <v>0.93</v>
      </c>
      <c r="P7375" s="1283"/>
      <c r="R7375" s="1067"/>
      <c r="Z7375" s="21"/>
      <c r="AH7375"/>
    </row>
    <row r="7376" spans="1:34" ht="11.25" customHeight="1">
      <c r="A7376"/>
      <c r="B7376" s="1281" t="s">
        <v>16</v>
      </c>
      <c r="C7376" s="1282">
        <v>7705</v>
      </c>
      <c r="D7376" s="1341" t="str">
        <f t="shared" si="129"/>
        <v>NV7705</v>
      </c>
      <c r="E7376" s="1514" t="s">
        <v>124</v>
      </c>
      <c r="F7376" s="1390">
        <v>455</v>
      </c>
      <c r="G7376" s="1283">
        <v>5.23</v>
      </c>
      <c r="H7376" s="1283">
        <v>5.92</v>
      </c>
      <c r="I7376" s="1283">
        <v>6.83</v>
      </c>
      <c r="J7376" s="1283">
        <v>8.42</v>
      </c>
      <c r="K7376" s="1283">
        <v>10.01</v>
      </c>
      <c r="L7376" s="1283">
        <v>5.01</v>
      </c>
      <c r="M7376" s="1283">
        <v>5.46</v>
      </c>
      <c r="N7376" s="1283">
        <v>5.92</v>
      </c>
      <c r="O7376" s="1283">
        <v>6.6</v>
      </c>
      <c r="P7376" s="1283"/>
      <c r="R7376" s="1067"/>
      <c r="Z7376" s="21"/>
      <c r="AH7376"/>
    </row>
    <row r="7377" spans="1:34" ht="11.25" customHeight="1">
      <c r="A7377"/>
      <c r="B7377" s="1281" t="s">
        <v>16</v>
      </c>
      <c r="C7377" s="1282">
        <v>7710</v>
      </c>
      <c r="D7377" s="1341" t="str">
        <f t="shared" si="129"/>
        <v>NV7710</v>
      </c>
      <c r="E7377" s="1514" t="s">
        <v>122</v>
      </c>
      <c r="F7377" s="1390">
        <v>514</v>
      </c>
      <c r="G7377" s="1283">
        <v>5.91</v>
      </c>
      <c r="H7377" s="1283">
        <v>6.68</v>
      </c>
      <c r="I7377" s="1283">
        <v>7.71</v>
      </c>
      <c r="J7377" s="1283">
        <v>9.51</v>
      </c>
      <c r="K7377" s="1283">
        <v>11.31</v>
      </c>
      <c r="L7377" s="1283">
        <v>5.65</v>
      </c>
      <c r="M7377" s="1283">
        <v>6.17</v>
      </c>
      <c r="N7377" s="1283">
        <v>6.68</v>
      </c>
      <c r="O7377" s="1283">
        <v>7.45</v>
      </c>
      <c r="P7377" s="1283"/>
      <c r="R7377" s="1067"/>
      <c r="Z7377" s="21"/>
      <c r="AH7377"/>
    </row>
    <row r="7378" spans="1:34" ht="11.25" customHeight="1">
      <c r="A7378"/>
      <c r="B7378" s="1281" t="s">
        <v>16</v>
      </c>
      <c r="C7378" s="1282">
        <v>7711</v>
      </c>
      <c r="D7378" s="1341" t="str">
        <f t="shared" si="129"/>
        <v>NV7711</v>
      </c>
      <c r="E7378" s="1514" t="s">
        <v>122</v>
      </c>
      <c r="F7378" s="1390">
        <v>89</v>
      </c>
      <c r="G7378" s="1283">
        <v>1.02</v>
      </c>
      <c r="H7378" s="1283">
        <v>1.1599999999999999</v>
      </c>
      <c r="I7378" s="1283">
        <v>1.34</v>
      </c>
      <c r="J7378" s="1283">
        <v>1.65</v>
      </c>
      <c r="K7378" s="1283">
        <v>1.96</v>
      </c>
      <c r="L7378" s="1283">
        <v>0.98</v>
      </c>
      <c r="M7378" s="1283">
        <v>1.07</v>
      </c>
      <c r="N7378" s="1283">
        <v>1.1599999999999999</v>
      </c>
      <c r="O7378" s="1283">
        <v>1.29</v>
      </c>
      <c r="P7378" s="1283"/>
      <c r="R7378" s="1067"/>
      <c r="Z7378" s="21"/>
      <c r="AH7378"/>
    </row>
    <row r="7379" spans="1:34" ht="11.25" customHeight="1">
      <c r="A7379"/>
      <c r="B7379" s="1281" t="s">
        <v>16</v>
      </c>
      <c r="C7379" s="1282">
        <v>7720</v>
      </c>
      <c r="D7379" s="1341" t="str">
        <f t="shared" si="129"/>
        <v>NV7720</v>
      </c>
      <c r="E7379" s="1514" t="s">
        <v>122</v>
      </c>
      <c r="F7379" s="1390">
        <v>447</v>
      </c>
      <c r="G7379" s="1283">
        <v>5.14</v>
      </c>
      <c r="H7379" s="1283">
        <v>5.81</v>
      </c>
      <c r="I7379" s="1283">
        <v>6.71</v>
      </c>
      <c r="J7379" s="1283">
        <v>8.27</v>
      </c>
      <c r="K7379" s="1283">
        <v>9.83</v>
      </c>
      <c r="L7379" s="1283">
        <v>4.92</v>
      </c>
      <c r="M7379" s="1283">
        <v>5.36</v>
      </c>
      <c r="N7379" s="1283">
        <v>5.81</v>
      </c>
      <c r="O7379" s="1283">
        <v>6.48</v>
      </c>
      <c r="P7379" s="1283"/>
      <c r="R7379" s="1067"/>
      <c r="Z7379" s="21"/>
      <c r="AH7379"/>
    </row>
    <row r="7380" spans="1:34" ht="11.25" customHeight="1">
      <c r="A7380"/>
      <c r="B7380" s="1281" t="s">
        <v>16</v>
      </c>
      <c r="C7380" s="1282">
        <v>7723</v>
      </c>
      <c r="D7380" s="1341" t="str">
        <f t="shared" si="129"/>
        <v>NV7723</v>
      </c>
      <c r="E7380" s="1514" t="s">
        <v>123</v>
      </c>
      <c r="F7380" s="1390">
        <v>259</v>
      </c>
      <c r="G7380" s="1283">
        <v>2.98</v>
      </c>
      <c r="H7380" s="1283">
        <v>3.37</v>
      </c>
      <c r="I7380" s="1283">
        <v>3.89</v>
      </c>
      <c r="J7380" s="1283">
        <v>4.79</v>
      </c>
      <c r="K7380" s="1283">
        <v>5.7</v>
      </c>
      <c r="L7380" s="1283">
        <v>2.85</v>
      </c>
      <c r="M7380" s="1283">
        <v>3.11</v>
      </c>
      <c r="N7380" s="1283">
        <v>3.37</v>
      </c>
      <c r="O7380" s="1283">
        <v>3.76</v>
      </c>
      <c r="P7380" s="1283"/>
      <c r="R7380" s="1067"/>
      <c r="Z7380" s="21"/>
      <c r="AH7380"/>
    </row>
    <row r="7381" spans="1:34" ht="11.25" customHeight="1">
      <c r="A7381"/>
      <c r="B7381" s="1281" t="s">
        <v>16</v>
      </c>
      <c r="C7381" s="1282">
        <v>7726</v>
      </c>
      <c r="D7381" s="1341" t="str">
        <f t="shared" si="129"/>
        <v>NV7726</v>
      </c>
      <c r="E7381" s="1514" t="s">
        <v>122</v>
      </c>
      <c r="F7381" s="1390">
        <v>30</v>
      </c>
      <c r="G7381" s="1283">
        <v>0.35</v>
      </c>
      <c r="H7381" s="1283">
        <v>0.39</v>
      </c>
      <c r="I7381" s="1283">
        <v>0.45</v>
      </c>
      <c r="J7381" s="1283">
        <v>0.56000000000000005</v>
      </c>
      <c r="K7381" s="1283">
        <v>0.66</v>
      </c>
      <c r="L7381" s="1283">
        <v>0.33</v>
      </c>
      <c r="M7381" s="1283">
        <v>0.36</v>
      </c>
      <c r="N7381" s="1283">
        <v>0.39</v>
      </c>
      <c r="O7381" s="1283">
        <v>0.44</v>
      </c>
      <c r="P7381" s="1283"/>
      <c r="R7381" s="1067"/>
      <c r="Z7381" s="21"/>
      <c r="AH7381"/>
    </row>
    <row r="7382" spans="1:34" ht="11.25" customHeight="1">
      <c r="A7382"/>
      <c r="B7382" s="1281" t="s">
        <v>16</v>
      </c>
      <c r="C7382" s="1282">
        <v>7855</v>
      </c>
      <c r="D7382" s="1341" t="str">
        <f t="shared" si="129"/>
        <v>NV7855</v>
      </c>
      <c r="E7382" s="1514" t="s">
        <v>122</v>
      </c>
      <c r="F7382" s="1390">
        <v>267</v>
      </c>
      <c r="G7382" s="1283">
        <v>3.07</v>
      </c>
      <c r="H7382" s="1283">
        <v>3.47</v>
      </c>
      <c r="I7382" s="1283">
        <v>4.01</v>
      </c>
      <c r="J7382" s="1283">
        <v>4.9400000000000004</v>
      </c>
      <c r="K7382" s="1283">
        <v>5.87</v>
      </c>
      <c r="L7382" s="1283">
        <v>2.94</v>
      </c>
      <c r="M7382" s="1283">
        <v>3.2</v>
      </c>
      <c r="N7382" s="1283">
        <v>3.47</v>
      </c>
      <c r="O7382" s="1283">
        <v>3.87</v>
      </c>
      <c r="P7382" s="1283"/>
      <c r="R7382" s="1067"/>
      <c r="Z7382" s="21"/>
      <c r="AH7382"/>
    </row>
    <row r="7383" spans="1:34" ht="11.25" customHeight="1">
      <c r="A7383"/>
      <c r="B7383" s="1281" t="s">
        <v>16</v>
      </c>
      <c r="C7383" s="1282">
        <v>8001</v>
      </c>
      <c r="D7383" s="1341" t="str">
        <f t="shared" si="129"/>
        <v>NV8001</v>
      </c>
      <c r="E7383" s="1514" t="s">
        <v>121</v>
      </c>
      <c r="F7383" s="1390">
        <v>177</v>
      </c>
      <c r="G7383" s="1283">
        <v>2.04</v>
      </c>
      <c r="H7383" s="1283">
        <v>2.2999999999999998</v>
      </c>
      <c r="I7383" s="1283">
        <v>2.66</v>
      </c>
      <c r="J7383" s="1283">
        <v>3.27</v>
      </c>
      <c r="K7383" s="1283">
        <v>3.89</v>
      </c>
      <c r="L7383" s="1283">
        <v>1.95</v>
      </c>
      <c r="M7383" s="1283">
        <v>2.12</v>
      </c>
      <c r="N7383" s="1283">
        <v>2.2999999999999998</v>
      </c>
      <c r="O7383" s="1283">
        <v>2.57</v>
      </c>
      <c r="P7383" s="1283"/>
      <c r="R7383" s="1067"/>
      <c r="Z7383" s="21"/>
      <c r="AH7383"/>
    </row>
    <row r="7384" spans="1:34" ht="11.25" customHeight="1">
      <c r="A7384"/>
      <c r="B7384" s="1281" t="s">
        <v>16</v>
      </c>
      <c r="C7384" s="1282">
        <v>8002</v>
      </c>
      <c r="D7384" s="1341" t="str">
        <f t="shared" si="129"/>
        <v>NV8002</v>
      </c>
      <c r="E7384" s="1514" t="s">
        <v>125</v>
      </c>
      <c r="F7384" s="1390">
        <v>162</v>
      </c>
      <c r="G7384" s="1283">
        <v>1.86</v>
      </c>
      <c r="H7384" s="1283">
        <v>2.11</v>
      </c>
      <c r="I7384" s="1283">
        <v>2.4300000000000002</v>
      </c>
      <c r="J7384" s="1283">
        <v>3</v>
      </c>
      <c r="K7384" s="1283">
        <v>3.56</v>
      </c>
      <c r="L7384" s="1283">
        <v>1.78</v>
      </c>
      <c r="M7384" s="1283">
        <v>1.94</v>
      </c>
      <c r="N7384" s="1283">
        <v>2.11</v>
      </c>
      <c r="O7384" s="1283">
        <v>2.35</v>
      </c>
      <c r="P7384" s="1283"/>
      <c r="R7384" s="1067"/>
      <c r="Z7384" s="21"/>
      <c r="AH7384"/>
    </row>
    <row r="7385" spans="1:34" ht="11.25" customHeight="1">
      <c r="A7385"/>
      <c r="B7385" s="1281" t="s">
        <v>16</v>
      </c>
      <c r="C7385" s="1282">
        <v>8006</v>
      </c>
      <c r="D7385" s="1341" t="str">
        <f t="shared" si="129"/>
        <v>NV8006</v>
      </c>
      <c r="E7385" s="1514" t="s">
        <v>121</v>
      </c>
      <c r="F7385" s="1390">
        <v>166</v>
      </c>
      <c r="G7385" s="1283">
        <v>1.91</v>
      </c>
      <c r="H7385" s="1283">
        <v>2.16</v>
      </c>
      <c r="I7385" s="1283">
        <v>2.4900000000000002</v>
      </c>
      <c r="J7385" s="1283">
        <v>3.07</v>
      </c>
      <c r="K7385" s="1283">
        <v>3.65</v>
      </c>
      <c r="L7385" s="1283">
        <v>1.83</v>
      </c>
      <c r="M7385" s="1283">
        <v>1.99</v>
      </c>
      <c r="N7385" s="1283">
        <v>2.16</v>
      </c>
      <c r="O7385" s="1283">
        <v>2.41</v>
      </c>
      <c r="P7385" s="1283"/>
      <c r="R7385" s="1067"/>
      <c r="Z7385" s="21"/>
      <c r="AH7385"/>
    </row>
    <row r="7386" spans="1:34" ht="11.25" customHeight="1">
      <c r="A7386"/>
      <c r="B7386" s="1281" t="s">
        <v>16</v>
      </c>
      <c r="C7386" s="1282">
        <v>8008</v>
      </c>
      <c r="D7386" s="1341" t="str">
        <f t="shared" si="129"/>
        <v>NV8008</v>
      </c>
      <c r="E7386" s="1514" t="s">
        <v>121</v>
      </c>
      <c r="F7386" s="1390">
        <v>71</v>
      </c>
      <c r="G7386" s="1283">
        <v>0.82</v>
      </c>
      <c r="H7386" s="1283">
        <v>0.92</v>
      </c>
      <c r="I7386" s="1283">
        <v>1.07</v>
      </c>
      <c r="J7386" s="1283">
        <v>1.31</v>
      </c>
      <c r="K7386" s="1283">
        <v>1.56</v>
      </c>
      <c r="L7386" s="1283">
        <v>0.78</v>
      </c>
      <c r="M7386" s="1283">
        <v>0.85</v>
      </c>
      <c r="N7386" s="1283">
        <v>0.92</v>
      </c>
      <c r="O7386" s="1283">
        <v>1.03</v>
      </c>
      <c r="P7386" s="1283"/>
      <c r="R7386" s="1067"/>
      <c r="Z7386" s="21"/>
      <c r="AH7386"/>
    </row>
    <row r="7387" spans="1:34" ht="11.25" customHeight="1">
      <c r="A7387"/>
      <c r="B7387" s="1281" t="s">
        <v>16</v>
      </c>
      <c r="C7387" s="1282">
        <v>8010</v>
      </c>
      <c r="D7387" s="1341" t="str">
        <f t="shared" si="129"/>
        <v>NV8010</v>
      </c>
      <c r="E7387" s="1514" t="s">
        <v>121</v>
      </c>
      <c r="F7387" s="1390">
        <v>132</v>
      </c>
      <c r="G7387" s="1283">
        <v>1.52</v>
      </c>
      <c r="H7387" s="1283">
        <v>1.72</v>
      </c>
      <c r="I7387" s="1283">
        <v>1.98</v>
      </c>
      <c r="J7387" s="1283">
        <v>2.44</v>
      </c>
      <c r="K7387" s="1283">
        <v>2.9</v>
      </c>
      <c r="L7387" s="1283">
        <v>1.45</v>
      </c>
      <c r="M7387" s="1283">
        <v>1.58</v>
      </c>
      <c r="N7387" s="1283">
        <v>1.72</v>
      </c>
      <c r="O7387" s="1283">
        <v>1.91</v>
      </c>
      <c r="P7387" s="1283"/>
      <c r="R7387" s="1067"/>
      <c r="Z7387" s="21"/>
      <c r="AH7387"/>
    </row>
    <row r="7388" spans="1:34" ht="11.25" customHeight="1">
      <c r="A7388"/>
      <c r="B7388" s="1281" t="s">
        <v>16</v>
      </c>
      <c r="C7388" s="1282">
        <v>8013</v>
      </c>
      <c r="D7388" s="1341" t="str">
        <f t="shared" si="129"/>
        <v>NV8013</v>
      </c>
      <c r="E7388" s="1514" t="s">
        <v>121</v>
      </c>
      <c r="F7388" s="1390">
        <v>31</v>
      </c>
      <c r="G7388" s="1283">
        <v>0.36</v>
      </c>
      <c r="H7388" s="1283">
        <v>0.4</v>
      </c>
      <c r="I7388" s="1283">
        <v>0.47</v>
      </c>
      <c r="J7388" s="1283">
        <v>0.56999999999999995</v>
      </c>
      <c r="K7388" s="1283">
        <v>0.68</v>
      </c>
      <c r="L7388" s="1283">
        <v>0.34</v>
      </c>
      <c r="M7388" s="1283">
        <v>0.37</v>
      </c>
      <c r="N7388" s="1283">
        <v>0.4</v>
      </c>
      <c r="O7388" s="1283">
        <v>0.45</v>
      </c>
      <c r="P7388" s="1283"/>
      <c r="R7388" s="1067"/>
      <c r="Z7388" s="21"/>
      <c r="AH7388"/>
    </row>
    <row r="7389" spans="1:34" ht="11.25" customHeight="1">
      <c r="A7389"/>
      <c r="B7389" s="1281" t="s">
        <v>16</v>
      </c>
      <c r="C7389" s="1282">
        <v>8015</v>
      </c>
      <c r="D7389" s="1341" t="str">
        <f t="shared" si="129"/>
        <v>NV8015</v>
      </c>
      <c r="E7389" s="1514" t="s">
        <v>121</v>
      </c>
      <c r="F7389" s="1390">
        <v>65</v>
      </c>
      <c r="G7389" s="1283">
        <v>0.75</v>
      </c>
      <c r="H7389" s="1283">
        <v>0.85</v>
      </c>
      <c r="I7389" s="1283">
        <v>0.98</v>
      </c>
      <c r="J7389" s="1283">
        <v>1.2</v>
      </c>
      <c r="K7389" s="1283">
        <v>1.43</v>
      </c>
      <c r="L7389" s="1283">
        <v>0.72</v>
      </c>
      <c r="M7389" s="1283">
        <v>0.78</v>
      </c>
      <c r="N7389" s="1283">
        <v>0.85</v>
      </c>
      <c r="O7389" s="1283">
        <v>0.94</v>
      </c>
      <c r="P7389" s="1283"/>
      <c r="R7389" s="1067"/>
      <c r="Z7389" s="21"/>
      <c r="AH7389"/>
    </row>
    <row r="7390" spans="1:34" ht="11.25" customHeight="1">
      <c r="A7390"/>
      <c r="B7390" s="1281" t="s">
        <v>16</v>
      </c>
      <c r="C7390" s="1282">
        <v>8017</v>
      </c>
      <c r="D7390" s="1341" t="str">
        <f t="shared" si="129"/>
        <v>NV8017</v>
      </c>
      <c r="E7390" s="1514" t="s">
        <v>121</v>
      </c>
      <c r="F7390" s="1390">
        <v>101</v>
      </c>
      <c r="G7390" s="1283">
        <v>1.1599999999999999</v>
      </c>
      <c r="H7390" s="1283">
        <v>1.31</v>
      </c>
      <c r="I7390" s="1283">
        <v>1.52</v>
      </c>
      <c r="J7390" s="1283">
        <v>1.87</v>
      </c>
      <c r="K7390" s="1283">
        <v>2.2200000000000002</v>
      </c>
      <c r="L7390" s="1283">
        <v>1.1100000000000001</v>
      </c>
      <c r="M7390" s="1283">
        <v>1.21</v>
      </c>
      <c r="N7390" s="1283">
        <v>1.31</v>
      </c>
      <c r="O7390" s="1283">
        <v>1.46</v>
      </c>
      <c r="P7390" s="1283"/>
      <c r="R7390" s="1067"/>
      <c r="Z7390" s="21"/>
      <c r="AH7390"/>
    </row>
    <row r="7391" spans="1:34" ht="11.25" customHeight="1">
      <c r="A7391"/>
      <c r="B7391" s="1281" t="s">
        <v>16</v>
      </c>
      <c r="C7391" s="1282">
        <v>8018</v>
      </c>
      <c r="D7391" s="1341" t="str">
        <f t="shared" si="129"/>
        <v>NV8018</v>
      </c>
      <c r="E7391" s="1514" t="s">
        <v>121</v>
      </c>
      <c r="F7391" s="1390">
        <v>210</v>
      </c>
      <c r="G7391" s="1283">
        <v>2.42</v>
      </c>
      <c r="H7391" s="1283">
        <v>2.73</v>
      </c>
      <c r="I7391" s="1283">
        <v>3.15</v>
      </c>
      <c r="J7391" s="1283">
        <v>3.89</v>
      </c>
      <c r="K7391" s="1283">
        <v>4.62</v>
      </c>
      <c r="L7391" s="1283">
        <v>2.31</v>
      </c>
      <c r="M7391" s="1283">
        <v>2.52</v>
      </c>
      <c r="N7391" s="1283">
        <v>2.73</v>
      </c>
      <c r="O7391" s="1283">
        <v>3.05</v>
      </c>
      <c r="P7391" s="1283"/>
      <c r="R7391" s="1067"/>
      <c r="Z7391" s="21"/>
      <c r="AH7391"/>
    </row>
    <row r="7392" spans="1:34" ht="11.25" customHeight="1">
      <c r="A7392"/>
      <c r="B7392" s="1281" t="s">
        <v>16</v>
      </c>
      <c r="C7392" s="1282">
        <v>8021</v>
      </c>
      <c r="D7392" s="1341" t="str">
        <f t="shared" si="129"/>
        <v>NV8021</v>
      </c>
      <c r="E7392" s="1514" t="s">
        <v>121</v>
      </c>
      <c r="F7392" s="1390">
        <v>201</v>
      </c>
      <c r="G7392" s="1283">
        <v>2.31</v>
      </c>
      <c r="H7392" s="1283">
        <v>2.61</v>
      </c>
      <c r="I7392" s="1283">
        <v>3.02</v>
      </c>
      <c r="J7392" s="1283">
        <v>3.72</v>
      </c>
      <c r="K7392" s="1283">
        <v>4.42</v>
      </c>
      <c r="L7392" s="1283">
        <v>2.21</v>
      </c>
      <c r="M7392" s="1283">
        <v>2.41</v>
      </c>
      <c r="N7392" s="1283">
        <v>2.61</v>
      </c>
      <c r="O7392" s="1283">
        <v>2.91</v>
      </c>
      <c r="P7392" s="1283"/>
      <c r="R7392" s="1067"/>
      <c r="Z7392" s="21"/>
      <c r="AH7392"/>
    </row>
    <row r="7393" spans="1:34" ht="11.25" customHeight="1">
      <c r="A7393"/>
      <c r="B7393" s="1281" t="s">
        <v>16</v>
      </c>
      <c r="C7393" s="1282">
        <v>8031</v>
      </c>
      <c r="D7393" s="1341" t="str">
        <f t="shared" si="129"/>
        <v>NV8031</v>
      </c>
      <c r="E7393" s="1514" t="s">
        <v>121</v>
      </c>
      <c r="F7393" s="1390">
        <v>180</v>
      </c>
      <c r="G7393" s="1283">
        <v>2.0699999999999998</v>
      </c>
      <c r="H7393" s="1283">
        <v>2.34</v>
      </c>
      <c r="I7393" s="1283">
        <v>2.7</v>
      </c>
      <c r="J7393" s="1283">
        <v>3.33</v>
      </c>
      <c r="K7393" s="1283">
        <v>3.96</v>
      </c>
      <c r="L7393" s="1283">
        <v>1.98</v>
      </c>
      <c r="M7393" s="1283">
        <v>2.16</v>
      </c>
      <c r="N7393" s="1283">
        <v>2.34</v>
      </c>
      <c r="O7393" s="1283">
        <v>2.61</v>
      </c>
      <c r="P7393" s="1283"/>
      <c r="R7393" s="1067"/>
      <c r="Z7393" s="21"/>
      <c r="AH7393"/>
    </row>
    <row r="7394" spans="1:34" ht="11.25" customHeight="1">
      <c r="A7394"/>
      <c r="B7394" s="1281" t="s">
        <v>16</v>
      </c>
      <c r="C7394" s="1282">
        <v>8032</v>
      </c>
      <c r="D7394" s="1341" t="str">
        <f t="shared" si="129"/>
        <v>NV8032</v>
      </c>
      <c r="E7394" s="1514" t="s">
        <v>121</v>
      </c>
      <c r="F7394" s="1390">
        <v>143</v>
      </c>
      <c r="G7394" s="1283">
        <v>1.64</v>
      </c>
      <c r="H7394" s="1283">
        <v>1.86</v>
      </c>
      <c r="I7394" s="1283">
        <v>2.15</v>
      </c>
      <c r="J7394" s="1283">
        <v>2.65</v>
      </c>
      <c r="K7394" s="1283">
        <v>3.15</v>
      </c>
      <c r="L7394" s="1283">
        <v>1.57</v>
      </c>
      <c r="M7394" s="1283">
        <v>1.72</v>
      </c>
      <c r="N7394" s="1283">
        <v>1.86</v>
      </c>
      <c r="O7394" s="1283">
        <v>2.0699999999999998</v>
      </c>
      <c r="P7394" s="1283"/>
      <c r="R7394" s="1067"/>
      <c r="Z7394" s="21"/>
      <c r="AH7394"/>
    </row>
    <row r="7395" spans="1:34" ht="11.25" customHeight="1">
      <c r="A7395"/>
      <c r="B7395" s="1281" t="s">
        <v>16</v>
      </c>
      <c r="C7395" s="1282">
        <v>8033</v>
      </c>
      <c r="D7395" s="1341" t="str">
        <f t="shared" si="129"/>
        <v>NV8033</v>
      </c>
      <c r="E7395" s="1514" t="s">
        <v>121</v>
      </c>
      <c r="F7395" s="1390">
        <v>159</v>
      </c>
      <c r="G7395" s="1283">
        <v>1.83</v>
      </c>
      <c r="H7395" s="1283">
        <v>2.0699999999999998</v>
      </c>
      <c r="I7395" s="1283">
        <v>2.39</v>
      </c>
      <c r="J7395" s="1283">
        <v>2.94</v>
      </c>
      <c r="K7395" s="1283">
        <v>3.5</v>
      </c>
      <c r="L7395" s="1283">
        <v>1.75</v>
      </c>
      <c r="M7395" s="1283">
        <v>1.91</v>
      </c>
      <c r="N7395" s="1283">
        <v>2.0699999999999998</v>
      </c>
      <c r="O7395" s="1283">
        <v>2.31</v>
      </c>
      <c r="P7395" s="1283"/>
      <c r="R7395" s="1067"/>
      <c r="Z7395" s="21"/>
      <c r="AH7395"/>
    </row>
    <row r="7396" spans="1:34" ht="11.25" customHeight="1">
      <c r="A7396"/>
      <c r="B7396" s="1281" t="s">
        <v>16</v>
      </c>
      <c r="C7396" s="1282">
        <v>8037</v>
      </c>
      <c r="D7396" s="1341" t="str">
        <f t="shared" si="129"/>
        <v>NV8037</v>
      </c>
      <c r="E7396" s="1514" t="s">
        <v>125</v>
      </c>
      <c r="F7396" s="1390">
        <v>123</v>
      </c>
      <c r="G7396" s="1283">
        <v>1.41</v>
      </c>
      <c r="H7396" s="1283">
        <v>1.6</v>
      </c>
      <c r="I7396" s="1283">
        <v>1.85</v>
      </c>
      <c r="J7396" s="1283">
        <v>2.2799999999999998</v>
      </c>
      <c r="K7396" s="1283">
        <v>2.71</v>
      </c>
      <c r="L7396" s="1283">
        <v>1.35</v>
      </c>
      <c r="M7396" s="1283">
        <v>1.48</v>
      </c>
      <c r="N7396" s="1283">
        <v>1.6</v>
      </c>
      <c r="O7396" s="1283">
        <v>1.78</v>
      </c>
      <c r="P7396" s="1283"/>
      <c r="R7396" s="1067"/>
      <c r="Z7396" s="21"/>
      <c r="AH7396"/>
    </row>
    <row r="7397" spans="1:34" ht="11.25" customHeight="1">
      <c r="A7397"/>
      <c r="B7397" s="1281" t="s">
        <v>16</v>
      </c>
      <c r="C7397" s="1282">
        <v>8039</v>
      </c>
      <c r="D7397" s="1341" t="str">
        <f t="shared" si="129"/>
        <v>NV8039</v>
      </c>
      <c r="E7397" s="1514" t="s">
        <v>125</v>
      </c>
      <c r="F7397" s="1390">
        <v>90</v>
      </c>
      <c r="G7397" s="1283">
        <v>1.04</v>
      </c>
      <c r="H7397" s="1283">
        <v>1.17</v>
      </c>
      <c r="I7397" s="1283">
        <v>1.35</v>
      </c>
      <c r="J7397" s="1283">
        <v>1.67</v>
      </c>
      <c r="K7397" s="1283">
        <v>1.98</v>
      </c>
      <c r="L7397" s="1283">
        <v>0.99</v>
      </c>
      <c r="M7397" s="1283">
        <v>1.08</v>
      </c>
      <c r="N7397" s="1283">
        <v>1.17</v>
      </c>
      <c r="O7397" s="1283">
        <v>1.31</v>
      </c>
      <c r="P7397" s="1283"/>
      <c r="R7397" s="1067"/>
      <c r="Z7397" s="21"/>
      <c r="AH7397"/>
    </row>
    <row r="7398" spans="1:34" ht="11.25" customHeight="1">
      <c r="A7398"/>
      <c r="B7398" s="1281" t="s">
        <v>16</v>
      </c>
      <c r="C7398" s="1282">
        <v>8044</v>
      </c>
      <c r="D7398" s="1341" t="str">
        <f t="shared" si="129"/>
        <v>NV8044</v>
      </c>
      <c r="E7398" s="1514" t="s">
        <v>121</v>
      </c>
      <c r="F7398" s="1390">
        <v>202</v>
      </c>
      <c r="G7398" s="1283">
        <v>2.3199999999999998</v>
      </c>
      <c r="H7398" s="1283">
        <v>2.63</v>
      </c>
      <c r="I7398" s="1283">
        <v>3.03</v>
      </c>
      <c r="J7398" s="1283">
        <v>3.74</v>
      </c>
      <c r="K7398" s="1283">
        <v>4.4400000000000004</v>
      </c>
      <c r="L7398" s="1283">
        <v>2.2200000000000002</v>
      </c>
      <c r="M7398" s="1283">
        <v>2.42</v>
      </c>
      <c r="N7398" s="1283">
        <v>2.63</v>
      </c>
      <c r="O7398" s="1283">
        <v>2.93</v>
      </c>
      <c r="P7398" s="1283"/>
      <c r="R7398" s="1067"/>
      <c r="Z7398" s="21"/>
      <c r="AH7398"/>
    </row>
    <row r="7399" spans="1:34" ht="11.25" customHeight="1">
      <c r="A7399"/>
      <c r="B7399" s="1281" t="s">
        <v>16</v>
      </c>
      <c r="C7399" s="1282">
        <v>8045</v>
      </c>
      <c r="D7399" s="1341" t="str">
        <f t="shared" si="129"/>
        <v>NV8045</v>
      </c>
      <c r="E7399" s="1514" t="s">
        <v>121</v>
      </c>
      <c r="F7399" s="1390">
        <v>62</v>
      </c>
      <c r="G7399" s="1283">
        <v>0.71</v>
      </c>
      <c r="H7399" s="1283">
        <v>0.81</v>
      </c>
      <c r="I7399" s="1283">
        <v>0.93</v>
      </c>
      <c r="J7399" s="1283">
        <v>1.1499999999999999</v>
      </c>
      <c r="K7399" s="1283">
        <v>1.36</v>
      </c>
      <c r="L7399" s="1283">
        <v>0.68</v>
      </c>
      <c r="M7399" s="1283">
        <v>0.74</v>
      </c>
      <c r="N7399" s="1283">
        <v>0.81</v>
      </c>
      <c r="O7399" s="1283">
        <v>0.9</v>
      </c>
      <c r="P7399" s="1283"/>
      <c r="R7399" s="1067"/>
      <c r="Z7399" s="21"/>
      <c r="AH7399"/>
    </row>
    <row r="7400" spans="1:34" ht="11.25" customHeight="1">
      <c r="A7400"/>
      <c r="B7400" s="1281" t="s">
        <v>16</v>
      </c>
      <c r="C7400" s="1282">
        <v>8046</v>
      </c>
      <c r="D7400" s="1341" t="str">
        <f t="shared" si="129"/>
        <v>NV8046</v>
      </c>
      <c r="E7400" s="1514" t="s">
        <v>121</v>
      </c>
      <c r="F7400" s="1390">
        <v>150</v>
      </c>
      <c r="G7400" s="1283">
        <v>1.73</v>
      </c>
      <c r="H7400" s="1283">
        <v>1.95</v>
      </c>
      <c r="I7400" s="1283">
        <v>2.25</v>
      </c>
      <c r="J7400" s="1283">
        <v>2.78</v>
      </c>
      <c r="K7400" s="1283">
        <v>3.3</v>
      </c>
      <c r="L7400" s="1283">
        <v>1.65</v>
      </c>
      <c r="M7400" s="1283">
        <v>1.8</v>
      </c>
      <c r="N7400" s="1283">
        <v>1.95</v>
      </c>
      <c r="O7400" s="1283">
        <v>2.1800000000000002</v>
      </c>
      <c r="P7400" s="1283"/>
      <c r="R7400" s="1067"/>
      <c r="Z7400" s="21"/>
      <c r="AH7400"/>
    </row>
    <row r="7401" spans="1:34" ht="11.25" customHeight="1">
      <c r="A7401"/>
      <c r="B7401" s="1281" t="s">
        <v>16</v>
      </c>
      <c r="C7401" s="1282">
        <v>8047</v>
      </c>
      <c r="D7401" s="1341" t="str">
        <f t="shared" si="129"/>
        <v>NV8047</v>
      </c>
      <c r="E7401" s="1514" t="s">
        <v>121</v>
      </c>
      <c r="F7401" s="1390">
        <v>62</v>
      </c>
      <c r="G7401" s="1283">
        <v>0.71</v>
      </c>
      <c r="H7401" s="1283">
        <v>0.81</v>
      </c>
      <c r="I7401" s="1283">
        <v>0.93</v>
      </c>
      <c r="J7401" s="1283">
        <v>1.1499999999999999</v>
      </c>
      <c r="K7401" s="1283">
        <v>1.36</v>
      </c>
      <c r="L7401" s="1283">
        <v>0.68</v>
      </c>
      <c r="M7401" s="1283">
        <v>0.74</v>
      </c>
      <c r="N7401" s="1283">
        <v>0.81</v>
      </c>
      <c r="O7401" s="1283">
        <v>0.9</v>
      </c>
      <c r="P7401" s="1283"/>
      <c r="R7401" s="1067"/>
      <c r="Z7401" s="21"/>
      <c r="AH7401"/>
    </row>
    <row r="7402" spans="1:34" ht="11.25" customHeight="1">
      <c r="A7402"/>
      <c r="B7402" s="1281" t="s">
        <v>16</v>
      </c>
      <c r="C7402" s="1282">
        <v>8058</v>
      </c>
      <c r="D7402" s="1341" t="str">
        <f t="shared" si="129"/>
        <v>NV8058</v>
      </c>
      <c r="E7402" s="1514" t="s">
        <v>121</v>
      </c>
      <c r="F7402" s="1390">
        <v>170</v>
      </c>
      <c r="G7402" s="1283">
        <v>1.96</v>
      </c>
      <c r="H7402" s="1283">
        <v>2.21</v>
      </c>
      <c r="I7402" s="1283">
        <v>2.5499999999999998</v>
      </c>
      <c r="J7402" s="1283">
        <v>3.15</v>
      </c>
      <c r="K7402" s="1283">
        <v>3.74</v>
      </c>
      <c r="L7402" s="1283">
        <v>1.87</v>
      </c>
      <c r="M7402" s="1283">
        <v>2.04</v>
      </c>
      <c r="N7402" s="1283">
        <v>2.21</v>
      </c>
      <c r="O7402" s="1283">
        <v>2.4700000000000002</v>
      </c>
      <c r="P7402" s="1283"/>
      <c r="R7402" s="1067"/>
      <c r="Z7402" s="21"/>
      <c r="AH7402"/>
    </row>
    <row r="7403" spans="1:34" ht="11.25" customHeight="1">
      <c r="A7403"/>
      <c r="B7403" s="1281" t="s">
        <v>16</v>
      </c>
      <c r="C7403" s="1282">
        <v>8072</v>
      </c>
      <c r="D7403" s="1341" t="str">
        <f t="shared" si="129"/>
        <v>NV8072</v>
      </c>
      <c r="E7403" s="1514" t="s">
        <v>121</v>
      </c>
      <c r="F7403" s="1390">
        <v>55</v>
      </c>
      <c r="G7403" s="1283">
        <v>0.63</v>
      </c>
      <c r="H7403" s="1283">
        <v>0.72</v>
      </c>
      <c r="I7403" s="1283">
        <v>0.83</v>
      </c>
      <c r="J7403" s="1283">
        <v>1.02</v>
      </c>
      <c r="K7403" s="1283">
        <v>1.21</v>
      </c>
      <c r="L7403" s="1283">
        <v>0.61</v>
      </c>
      <c r="M7403" s="1283">
        <v>0.66</v>
      </c>
      <c r="N7403" s="1283">
        <v>0.72</v>
      </c>
      <c r="O7403" s="1283">
        <v>0.8</v>
      </c>
      <c r="P7403" s="1283"/>
      <c r="R7403" s="1067"/>
      <c r="Z7403" s="21"/>
      <c r="AH7403"/>
    </row>
    <row r="7404" spans="1:34" ht="11.25" customHeight="1">
      <c r="A7404"/>
      <c r="B7404" s="1281" t="s">
        <v>16</v>
      </c>
      <c r="C7404" s="1282">
        <v>8102</v>
      </c>
      <c r="D7404" s="1341" t="str">
        <f t="shared" si="129"/>
        <v>NV8102</v>
      </c>
      <c r="E7404" s="1514" t="s">
        <v>123</v>
      </c>
      <c r="F7404" s="1390">
        <v>145</v>
      </c>
      <c r="G7404" s="1283">
        <v>1.67</v>
      </c>
      <c r="H7404" s="1283">
        <v>1.89</v>
      </c>
      <c r="I7404" s="1283">
        <v>2.1800000000000002</v>
      </c>
      <c r="J7404" s="1283">
        <v>2.68</v>
      </c>
      <c r="K7404" s="1283">
        <v>3.19</v>
      </c>
      <c r="L7404" s="1283">
        <v>1.6</v>
      </c>
      <c r="M7404" s="1283">
        <v>1.74</v>
      </c>
      <c r="N7404" s="1283">
        <v>1.89</v>
      </c>
      <c r="O7404" s="1283">
        <v>2.1</v>
      </c>
      <c r="P7404" s="1283"/>
      <c r="R7404" s="1067"/>
      <c r="Z7404" s="21"/>
      <c r="AH7404"/>
    </row>
    <row r="7405" spans="1:34" ht="11.25" customHeight="1">
      <c r="A7405"/>
      <c r="B7405" s="1281" t="s">
        <v>16</v>
      </c>
      <c r="C7405" s="1282">
        <v>8103</v>
      </c>
      <c r="D7405" s="1341" t="str">
        <f t="shared" si="129"/>
        <v>NV8103</v>
      </c>
      <c r="E7405" s="1514" t="s">
        <v>123</v>
      </c>
      <c r="F7405" s="1390">
        <v>192</v>
      </c>
      <c r="G7405" s="1283">
        <v>2.21</v>
      </c>
      <c r="H7405" s="1283">
        <v>2.5</v>
      </c>
      <c r="I7405" s="1283">
        <v>2.88</v>
      </c>
      <c r="J7405" s="1283">
        <v>3.55</v>
      </c>
      <c r="K7405" s="1283">
        <v>4.22</v>
      </c>
      <c r="L7405" s="1283">
        <v>2.11</v>
      </c>
      <c r="M7405" s="1283">
        <v>2.2999999999999998</v>
      </c>
      <c r="N7405" s="1283">
        <v>2.5</v>
      </c>
      <c r="O7405" s="1283">
        <v>2.78</v>
      </c>
      <c r="P7405" s="1283"/>
      <c r="R7405" s="1067"/>
      <c r="Z7405" s="21"/>
      <c r="AH7405"/>
    </row>
    <row r="7406" spans="1:34" ht="11.25" customHeight="1">
      <c r="A7406"/>
      <c r="B7406" s="1281" t="s">
        <v>16</v>
      </c>
      <c r="C7406" s="1282">
        <v>8106</v>
      </c>
      <c r="D7406" s="1341" t="str">
        <f t="shared" si="129"/>
        <v>NV8106</v>
      </c>
      <c r="E7406" s="1514" t="s">
        <v>123</v>
      </c>
      <c r="F7406" s="1390">
        <v>402</v>
      </c>
      <c r="G7406" s="1283">
        <v>4.62</v>
      </c>
      <c r="H7406" s="1283">
        <v>5.23</v>
      </c>
      <c r="I7406" s="1283">
        <v>6.03</v>
      </c>
      <c r="J7406" s="1283">
        <v>7.44</v>
      </c>
      <c r="K7406" s="1283">
        <v>8.84</v>
      </c>
      <c r="L7406" s="1283">
        <v>4.42</v>
      </c>
      <c r="M7406" s="1283">
        <v>4.82</v>
      </c>
      <c r="N7406" s="1283">
        <v>5.23</v>
      </c>
      <c r="O7406" s="1283">
        <v>5.83</v>
      </c>
      <c r="P7406" s="1283"/>
      <c r="R7406" s="1067"/>
      <c r="Z7406" s="21"/>
      <c r="AH7406"/>
    </row>
    <row r="7407" spans="1:34" ht="11.25" customHeight="1">
      <c r="A7407"/>
      <c r="B7407" s="1281" t="s">
        <v>16</v>
      </c>
      <c r="C7407" s="1282">
        <v>8107</v>
      </c>
      <c r="D7407" s="1341" t="str">
        <f t="shared" si="129"/>
        <v>NV8107</v>
      </c>
      <c r="E7407" s="1514" t="s">
        <v>121</v>
      </c>
      <c r="F7407" s="1390">
        <v>260</v>
      </c>
      <c r="G7407" s="1283">
        <v>2.99</v>
      </c>
      <c r="H7407" s="1283">
        <v>3.38</v>
      </c>
      <c r="I7407" s="1283">
        <v>3.9</v>
      </c>
      <c r="J7407" s="1283">
        <v>4.8099999999999996</v>
      </c>
      <c r="K7407" s="1283">
        <v>5.72</v>
      </c>
      <c r="L7407" s="1283">
        <v>2.86</v>
      </c>
      <c r="M7407" s="1283">
        <v>3.12</v>
      </c>
      <c r="N7407" s="1283">
        <v>3.38</v>
      </c>
      <c r="O7407" s="1283">
        <v>3.77</v>
      </c>
      <c r="P7407" s="1283"/>
      <c r="R7407" s="1067"/>
      <c r="Z7407" s="21"/>
      <c r="AH7407"/>
    </row>
    <row r="7408" spans="1:34" ht="11.25" customHeight="1">
      <c r="A7408"/>
      <c r="B7408" s="1281" t="s">
        <v>16</v>
      </c>
      <c r="C7408" s="1282">
        <v>8111</v>
      </c>
      <c r="D7408" s="1341" t="str">
        <f t="shared" si="129"/>
        <v>NV8111</v>
      </c>
      <c r="E7408" s="1514" t="s">
        <v>121</v>
      </c>
      <c r="F7408" s="1390">
        <v>134</v>
      </c>
      <c r="G7408" s="1283">
        <v>1.54</v>
      </c>
      <c r="H7408" s="1283">
        <v>1.74</v>
      </c>
      <c r="I7408" s="1283">
        <v>2.0099999999999998</v>
      </c>
      <c r="J7408" s="1283">
        <v>2.48</v>
      </c>
      <c r="K7408" s="1283">
        <v>2.95</v>
      </c>
      <c r="L7408" s="1283">
        <v>1.47</v>
      </c>
      <c r="M7408" s="1283">
        <v>1.61</v>
      </c>
      <c r="N7408" s="1283">
        <v>1.74</v>
      </c>
      <c r="O7408" s="1283">
        <v>1.94</v>
      </c>
      <c r="P7408" s="1283"/>
      <c r="R7408" s="1067"/>
      <c r="Z7408" s="21"/>
      <c r="AH7408"/>
    </row>
    <row r="7409" spans="1:34" ht="11.25" customHeight="1">
      <c r="A7409"/>
      <c r="B7409" s="1281" t="s">
        <v>16</v>
      </c>
      <c r="C7409" s="1282">
        <v>8116</v>
      </c>
      <c r="D7409" s="1341" t="str">
        <f t="shared" si="129"/>
        <v>NV8116</v>
      </c>
      <c r="E7409" s="1514" t="s">
        <v>125</v>
      </c>
      <c r="F7409" s="1390">
        <v>171</v>
      </c>
      <c r="G7409" s="1283">
        <v>1.97</v>
      </c>
      <c r="H7409" s="1283">
        <v>2.2200000000000002</v>
      </c>
      <c r="I7409" s="1283">
        <v>2.57</v>
      </c>
      <c r="J7409" s="1283">
        <v>3.16</v>
      </c>
      <c r="K7409" s="1283">
        <v>3.76</v>
      </c>
      <c r="L7409" s="1283">
        <v>1.88</v>
      </c>
      <c r="M7409" s="1283">
        <v>2.0499999999999998</v>
      </c>
      <c r="N7409" s="1283">
        <v>2.2200000000000002</v>
      </c>
      <c r="O7409" s="1283">
        <v>2.48</v>
      </c>
      <c r="P7409" s="1283"/>
      <c r="R7409" s="1067"/>
      <c r="Z7409" s="21"/>
      <c r="AH7409"/>
    </row>
    <row r="7410" spans="1:34" ht="11.25" customHeight="1">
      <c r="A7410"/>
      <c r="B7410" s="1281" t="s">
        <v>16</v>
      </c>
      <c r="C7410" s="1282">
        <v>8203</v>
      </c>
      <c r="D7410" s="1341" t="str">
        <f t="shared" si="129"/>
        <v>NV8203</v>
      </c>
      <c r="E7410" s="1514" t="s">
        <v>125</v>
      </c>
      <c r="F7410" s="1390">
        <v>450</v>
      </c>
      <c r="G7410" s="1283">
        <v>5.18</v>
      </c>
      <c r="H7410" s="1283">
        <v>5.85</v>
      </c>
      <c r="I7410" s="1283">
        <v>6.75</v>
      </c>
      <c r="J7410" s="1283">
        <v>8.33</v>
      </c>
      <c r="K7410" s="1283">
        <v>9.9</v>
      </c>
      <c r="L7410" s="1283">
        <v>4.95</v>
      </c>
      <c r="M7410" s="1283">
        <v>5.4</v>
      </c>
      <c r="N7410" s="1283">
        <v>5.85</v>
      </c>
      <c r="O7410" s="1283">
        <v>6.53</v>
      </c>
      <c r="P7410" s="1283"/>
      <c r="R7410" s="1067"/>
      <c r="Z7410" s="21"/>
      <c r="AH7410"/>
    </row>
    <row r="7411" spans="1:34" ht="11.25" customHeight="1">
      <c r="A7411"/>
      <c r="B7411" s="1281" t="s">
        <v>16</v>
      </c>
      <c r="C7411" s="1282">
        <v>8204</v>
      </c>
      <c r="D7411" s="1341" t="str">
        <f t="shared" si="129"/>
        <v>NV8204</v>
      </c>
      <c r="E7411" s="1514" t="s">
        <v>121</v>
      </c>
      <c r="F7411" s="1390">
        <v>315</v>
      </c>
      <c r="G7411" s="1283">
        <v>3.62</v>
      </c>
      <c r="H7411" s="1283">
        <v>4.0999999999999996</v>
      </c>
      <c r="I7411" s="1283">
        <v>4.7300000000000004</v>
      </c>
      <c r="J7411" s="1283">
        <v>5.83</v>
      </c>
      <c r="K7411" s="1283">
        <v>6.93</v>
      </c>
      <c r="L7411" s="1283">
        <v>3.47</v>
      </c>
      <c r="M7411" s="1283">
        <v>3.78</v>
      </c>
      <c r="N7411" s="1283">
        <v>4.0999999999999996</v>
      </c>
      <c r="O7411" s="1283">
        <v>4.57</v>
      </c>
      <c r="P7411" s="1283"/>
      <c r="R7411" s="1067"/>
      <c r="Z7411" s="21"/>
      <c r="AH7411"/>
    </row>
    <row r="7412" spans="1:34" ht="11.25" customHeight="1">
      <c r="A7412"/>
      <c r="B7412" s="1281" t="s">
        <v>16</v>
      </c>
      <c r="C7412" s="1282">
        <v>8209</v>
      </c>
      <c r="D7412" s="1341" t="str">
        <f t="shared" si="129"/>
        <v>NV8209</v>
      </c>
      <c r="E7412" s="1514" t="s">
        <v>121</v>
      </c>
      <c r="F7412" s="1390">
        <v>263</v>
      </c>
      <c r="G7412" s="1283">
        <v>3.02</v>
      </c>
      <c r="H7412" s="1283">
        <v>3.42</v>
      </c>
      <c r="I7412" s="1283">
        <v>3.95</v>
      </c>
      <c r="J7412" s="1283">
        <v>4.87</v>
      </c>
      <c r="K7412" s="1283">
        <v>5.79</v>
      </c>
      <c r="L7412" s="1283">
        <v>2.89</v>
      </c>
      <c r="M7412" s="1283">
        <v>3.16</v>
      </c>
      <c r="N7412" s="1283">
        <v>3.42</v>
      </c>
      <c r="O7412" s="1283">
        <v>3.81</v>
      </c>
      <c r="P7412" s="1283"/>
      <c r="R7412" s="1067"/>
      <c r="Z7412" s="21"/>
      <c r="AH7412"/>
    </row>
    <row r="7413" spans="1:34" ht="11.25" customHeight="1">
      <c r="A7413"/>
      <c r="B7413" s="1281" t="s">
        <v>16</v>
      </c>
      <c r="C7413" s="1282">
        <v>8215</v>
      </c>
      <c r="D7413" s="1341" t="str">
        <f t="shared" si="129"/>
        <v>NV8215</v>
      </c>
      <c r="E7413" s="1514" t="s">
        <v>123</v>
      </c>
      <c r="F7413" s="1390">
        <v>240</v>
      </c>
      <c r="G7413" s="1283">
        <v>2.76</v>
      </c>
      <c r="H7413" s="1283">
        <v>3.12</v>
      </c>
      <c r="I7413" s="1283">
        <v>3.6</v>
      </c>
      <c r="J7413" s="1283">
        <v>4.4400000000000004</v>
      </c>
      <c r="K7413" s="1283">
        <v>5.28</v>
      </c>
      <c r="L7413" s="1283">
        <v>2.64</v>
      </c>
      <c r="M7413" s="1283">
        <v>2.88</v>
      </c>
      <c r="N7413" s="1283">
        <v>3.12</v>
      </c>
      <c r="O7413" s="1283">
        <v>3.48</v>
      </c>
      <c r="P7413" s="1283"/>
      <c r="R7413" s="1067"/>
      <c r="Z7413" s="21"/>
      <c r="AH7413"/>
    </row>
    <row r="7414" spans="1:34" ht="11.25" customHeight="1">
      <c r="A7414"/>
      <c r="B7414" s="1281" t="s">
        <v>16</v>
      </c>
      <c r="C7414" s="1282">
        <v>8227</v>
      </c>
      <c r="D7414" s="1341" t="str">
        <f t="shared" si="129"/>
        <v>NV8227</v>
      </c>
      <c r="E7414" s="1514" t="s">
        <v>124</v>
      </c>
      <c r="F7414" s="1390">
        <v>375</v>
      </c>
      <c r="G7414" s="1283">
        <v>4.3099999999999996</v>
      </c>
      <c r="H7414" s="1283">
        <v>4.88</v>
      </c>
      <c r="I7414" s="1283">
        <v>5.63</v>
      </c>
      <c r="J7414" s="1283">
        <v>6.94</v>
      </c>
      <c r="K7414" s="1283">
        <v>8.25</v>
      </c>
      <c r="L7414" s="1283">
        <v>4.13</v>
      </c>
      <c r="M7414" s="1283">
        <v>4.5</v>
      </c>
      <c r="N7414" s="1283">
        <v>4.88</v>
      </c>
      <c r="O7414" s="1283">
        <v>5.44</v>
      </c>
      <c r="P7414" s="1283"/>
      <c r="R7414" s="1067"/>
      <c r="Z7414" s="21"/>
      <c r="AH7414"/>
    </row>
    <row r="7415" spans="1:34" ht="11.25" customHeight="1">
      <c r="A7415"/>
      <c r="B7415" s="1281" t="s">
        <v>16</v>
      </c>
      <c r="C7415" s="1282">
        <v>8232</v>
      </c>
      <c r="D7415" s="1341" t="str">
        <f t="shared" si="129"/>
        <v>NV8232</v>
      </c>
      <c r="E7415" s="1514" t="s">
        <v>121</v>
      </c>
      <c r="F7415" s="1390">
        <v>449</v>
      </c>
      <c r="G7415" s="1283">
        <v>5.16</v>
      </c>
      <c r="H7415" s="1283">
        <v>5.84</v>
      </c>
      <c r="I7415" s="1283">
        <v>6.74</v>
      </c>
      <c r="J7415" s="1283">
        <v>8.31</v>
      </c>
      <c r="K7415" s="1283">
        <v>9.8800000000000008</v>
      </c>
      <c r="L7415" s="1283">
        <v>4.9400000000000004</v>
      </c>
      <c r="M7415" s="1283">
        <v>5.39</v>
      </c>
      <c r="N7415" s="1283">
        <v>5.84</v>
      </c>
      <c r="O7415" s="1283">
        <v>6.51</v>
      </c>
      <c r="P7415" s="1283"/>
      <c r="R7415" s="1067"/>
      <c r="Z7415" s="21"/>
      <c r="AH7415"/>
    </row>
    <row r="7416" spans="1:34" ht="11.25" customHeight="1">
      <c r="A7416"/>
      <c r="B7416" s="1281" t="s">
        <v>16</v>
      </c>
      <c r="C7416" s="1282">
        <v>8233</v>
      </c>
      <c r="D7416" s="1341" t="str">
        <f t="shared" si="129"/>
        <v>NV8233</v>
      </c>
      <c r="E7416" s="1514" t="s">
        <v>123</v>
      </c>
      <c r="F7416" s="1390">
        <v>233</v>
      </c>
      <c r="G7416" s="1283">
        <v>2.68</v>
      </c>
      <c r="H7416" s="1283">
        <v>3.03</v>
      </c>
      <c r="I7416" s="1283">
        <v>3.5</v>
      </c>
      <c r="J7416" s="1283">
        <v>4.3099999999999996</v>
      </c>
      <c r="K7416" s="1283">
        <v>5.13</v>
      </c>
      <c r="L7416" s="1283">
        <v>2.56</v>
      </c>
      <c r="M7416" s="1283">
        <v>2.8</v>
      </c>
      <c r="N7416" s="1283">
        <v>3.03</v>
      </c>
      <c r="O7416" s="1283">
        <v>3.38</v>
      </c>
      <c r="P7416" s="1283"/>
      <c r="R7416" s="1067"/>
      <c r="Z7416" s="21"/>
      <c r="AH7416"/>
    </row>
    <row r="7417" spans="1:34" ht="11.25" customHeight="1">
      <c r="A7417"/>
      <c r="B7417" s="1281" t="s">
        <v>16</v>
      </c>
      <c r="C7417" s="1282">
        <v>8235</v>
      </c>
      <c r="D7417" s="1341" t="str">
        <f t="shared" si="129"/>
        <v>NV8235</v>
      </c>
      <c r="E7417" s="1514" t="s">
        <v>125</v>
      </c>
      <c r="F7417" s="1390">
        <v>316</v>
      </c>
      <c r="G7417" s="1283">
        <v>3.63</v>
      </c>
      <c r="H7417" s="1283">
        <v>4.1100000000000003</v>
      </c>
      <c r="I7417" s="1283">
        <v>4.74</v>
      </c>
      <c r="J7417" s="1283">
        <v>5.85</v>
      </c>
      <c r="K7417" s="1283">
        <v>6.95</v>
      </c>
      <c r="L7417" s="1283">
        <v>3.48</v>
      </c>
      <c r="M7417" s="1283">
        <v>3.79</v>
      </c>
      <c r="N7417" s="1283">
        <v>4.1100000000000003</v>
      </c>
      <c r="O7417" s="1283">
        <v>4.58</v>
      </c>
      <c r="P7417" s="1283"/>
      <c r="R7417" s="1067"/>
      <c r="Z7417" s="21"/>
      <c r="AH7417"/>
    </row>
    <row r="7418" spans="1:34" ht="11.25" customHeight="1">
      <c r="A7418"/>
      <c r="B7418" s="1281" t="s">
        <v>16</v>
      </c>
      <c r="C7418" s="1282">
        <v>8263</v>
      </c>
      <c r="D7418" s="1341" t="str">
        <f t="shared" si="129"/>
        <v>NV8263</v>
      </c>
      <c r="E7418" s="1514" t="s">
        <v>123</v>
      </c>
      <c r="F7418" s="1390">
        <v>488</v>
      </c>
      <c r="G7418" s="1283">
        <v>5.61</v>
      </c>
      <c r="H7418" s="1283">
        <v>6.34</v>
      </c>
      <c r="I7418" s="1283">
        <v>7.32</v>
      </c>
      <c r="J7418" s="1283">
        <v>9.0299999999999994</v>
      </c>
      <c r="K7418" s="1283">
        <v>10.74</v>
      </c>
      <c r="L7418" s="1283">
        <v>5.37</v>
      </c>
      <c r="M7418" s="1283">
        <v>5.86</v>
      </c>
      <c r="N7418" s="1283">
        <v>6.34</v>
      </c>
      <c r="O7418" s="1283">
        <v>7.08</v>
      </c>
      <c r="P7418" s="1283"/>
      <c r="R7418" s="1067"/>
      <c r="Z7418" s="21"/>
      <c r="AH7418"/>
    </row>
    <row r="7419" spans="1:34" ht="11.25" customHeight="1">
      <c r="A7419"/>
      <c r="B7419" s="1281" t="s">
        <v>16</v>
      </c>
      <c r="C7419" s="1282">
        <v>8264</v>
      </c>
      <c r="D7419" s="1341" t="str">
        <f t="shared" si="129"/>
        <v>NV8264</v>
      </c>
      <c r="E7419" s="1514" t="s">
        <v>123</v>
      </c>
      <c r="F7419" s="1390">
        <v>382</v>
      </c>
      <c r="G7419" s="1283">
        <v>4.3899999999999997</v>
      </c>
      <c r="H7419" s="1283">
        <v>4.97</v>
      </c>
      <c r="I7419" s="1283">
        <v>5.73</v>
      </c>
      <c r="J7419" s="1283">
        <v>7.07</v>
      </c>
      <c r="K7419" s="1283">
        <v>8.4</v>
      </c>
      <c r="L7419" s="1283">
        <v>4.2</v>
      </c>
      <c r="M7419" s="1283">
        <v>4.58</v>
      </c>
      <c r="N7419" s="1283">
        <v>4.97</v>
      </c>
      <c r="O7419" s="1283">
        <v>5.54</v>
      </c>
      <c r="P7419" s="1283"/>
      <c r="R7419" s="1067"/>
      <c r="Z7419" s="21"/>
      <c r="AH7419"/>
    </row>
    <row r="7420" spans="1:34" ht="11.25" customHeight="1">
      <c r="A7420"/>
      <c r="B7420" s="1281" t="s">
        <v>16</v>
      </c>
      <c r="C7420" s="1282">
        <v>8265</v>
      </c>
      <c r="D7420" s="1341" t="str">
        <f t="shared" si="129"/>
        <v>NV8265</v>
      </c>
      <c r="E7420" s="1514" t="s">
        <v>123</v>
      </c>
      <c r="F7420" s="1390">
        <v>629</v>
      </c>
      <c r="G7420" s="1283">
        <v>7.23</v>
      </c>
      <c r="H7420" s="1283">
        <v>8.18</v>
      </c>
      <c r="I7420" s="1283">
        <v>9.44</v>
      </c>
      <c r="J7420" s="1283">
        <v>11.64</v>
      </c>
      <c r="K7420" s="1283">
        <v>13.84</v>
      </c>
      <c r="L7420" s="1283">
        <v>6.92</v>
      </c>
      <c r="M7420" s="1283">
        <v>7.55</v>
      </c>
      <c r="N7420" s="1283">
        <v>8.18</v>
      </c>
      <c r="O7420" s="1283">
        <v>9.1199999999999992</v>
      </c>
      <c r="P7420" s="1283"/>
      <c r="R7420" s="1067"/>
      <c r="Z7420" s="21"/>
      <c r="AH7420"/>
    </row>
    <row r="7421" spans="1:34" ht="11.25" customHeight="1">
      <c r="A7421"/>
      <c r="B7421" s="1281" t="s">
        <v>16</v>
      </c>
      <c r="C7421" s="1282">
        <v>8279</v>
      </c>
      <c r="D7421" s="1341" t="str">
        <f t="shared" si="129"/>
        <v>NV8279</v>
      </c>
      <c r="E7421" s="1514" t="s">
        <v>122</v>
      </c>
      <c r="F7421" s="1390">
        <v>493</v>
      </c>
      <c r="G7421" s="1283">
        <v>5.67</v>
      </c>
      <c r="H7421" s="1283">
        <v>6.41</v>
      </c>
      <c r="I7421" s="1283">
        <v>7.4</v>
      </c>
      <c r="J7421" s="1283">
        <v>9.1199999999999992</v>
      </c>
      <c r="K7421" s="1283">
        <v>10.85</v>
      </c>
      <c r="L7421" s="1283">
        <v>5.42</v>
      </c>
      <c r="M7421" s="1283">
        <v>5.92</v>
      </c>
      <c r="N7421" s="1283">
        <v>6.41</v>
      </c>
      <c r="O7421" s="1283">
        <v>7.15</v>
      </c>
      <c r="P7421" s="1283"/>
      <c r="R7421" s="1067"/>
      <c r="Z7421" s="21"/>
      <c r="AH7421"/>
    </row>
    <row r="7422" spans="1:34" ht="11.25" customHeight="1">
      <c r="A7422"/>
      <c r="B7422" s="1281" t="s">
        <v>16</v>
      </c>
      <c r="C7422" s="1282">
        <v>8288</v>
      </c>
      <c r="D7422" s="1341" t="str">
        <f t="shared" si="129"/>
        <v>NV8288</v>
      </c>
      <c r="E7422" s="1514" t="s">
        <v>122</v>
      </c>
      <c r="F7422" s="1390">
        <v>475</v>
      </c>
      <c r="G7422" s="1283">
        <v>5.46</v>
      </c>
      <c r="H7422" s="1283">
        <v>6.18</v>
      </c>
      <c r="I7422" s="1283">
        <v>7.13</v>
      </c>
      <c r="J7422" s="1283">
        <v>8.7899999999999991</v>
      </c>
      <c r="K7422" s="1283">
        <v>10.45</v>
      </c>
      <c r="L7422" s="1283">
        <v>5.23</v>
      </c>
      <c r="M7422" s="1283">
        <v>5.7</v>
      </c>
      <c r="N7422" s="1283">
        <v>6.18</v>
      </c>
      <c r="O7422" s="1283">
        <v>6.89</v>
      </c>
      <c r="P7422" s="1283"/>
      <c r="R7422" s="1067"/>
      <c r="Z7422" s="21"/>
      <c r="AH7422"/>
    </row>
    <row r="7423" spans="1:34" ht="11.25" customHeight="1">
      <c r="A7423"/>
      <c r="B7423" s="1281" t="s">
        <v>16</v>
      </c>
      <c r="C7423" s="1282">
        <v>8291</v>
      </c>
      <c r="D7423" s="1341" t="str">
        <f t="shared" si="129"/>
        <v>NV8291</v>
      </c>
      <c r="E7423" s="1514" t="s">
        <v>125</v>
      </c>
      <c r="F7423" s="1390">
        <v>217</v>
      </c>
      <c r="G7423" s="1283">
        <v>2.5</v>
      </c>
      <c r="H7423" s="1283">
        <v>2.82</v>
      </c>
      <c r="I7423" s="1283">
        <v>3.26</v>
      </c>
      <c r="J7423" s="1283">
        <v>4.01</v>
      </c>
      <c r="K7423" s="1283">
        <v>4.7699999999999996</v>
      </c>
      <c r="L7423" s="1283">
        <v>2.39</v>
      </c>
      <c r="M7423" s="1283">
        <v>2.6</v>
      </c>
      <c r="N7423" s="1283">
        <v>2.82</v>
      </c>
      <c r="O7423" s="1283">
        <v>3.15</v>
      </c>
      <c r="P7423" s="1283"/>
      <c r="R7423" s="1067"/>
      <c r="Z7423" s="21"/>
      <c r="AH7423"/>
    </row>
    <row r="7424" spans="1:34" ht="11.25" customHeight="1">
      <c r="A7424"/>
      <c r="B7424" s="1281" t="s">
        <v>16</v>
      </c>
      <c r="C7424" s="1282">
        <v>8292</v>
      </c>
      <c r="D7424" s="1341" t="str">
        <f t="shared" si="129"/>
        <v>NV8292</v>
      </c>
      <c r="E7424" s="1514" t="s">
        <v>121</v>
      </c>
      <c r="F7424" s="1390">
        <v>216</v>
      </c>
      <c r="G7424" s="1283">
        <v>2.48</v>
      </c>
      <c r="H7424" s="1283">
        <v>2.81</v>
      </c>
      <c r="I7424" s="1283">
        <v>3.24</v>
      </c>
      <c r="J7424" s="1283">
        <v>4</v>
      </c>
      <c r="K7424" s="1283">
        <v>4.75</v>
      </c>
      <c r="L7424" s="1283">
        <v>2.38</v>
      </c>
      <c r="M7424" s="1283">
        <v>2.59</v>
      </c>
      <c r="N7424" s="1283">
        <v>2.81</v>
      </c>
      <c r="O7424" s="1283">
        <v>3.13</v>
      </c>
      <c r="P7424" s="1283"/>
      <c r="R7424" s="1067"/>
      <c r="Z7424" s="21"/>
      <c r="AH7424"/>
    </row>
    <row r="7425" spans="1:34" ht="11.25" customHeight="1">
      <c r="A7425"/>
      <c r="B7425" s="1281" t="s">
        <v>16</v>
      </c>
      <c r="C7425" s="1282">
        <v>8293</v>
      </c>
      <c r="D7425" s="1341" t="str">
        <f t="shared" si="129"/>
        <v>NV8293</v>
      </c>
      <c r="E7425" s="1514" t="s">
        <v>125</v>
      </c>
      <c r="F7425" s="1390">
        <v>750</v>
      </c>
      <c r="G7425" s="1283">
        <v>9.36</v>
      </c>
      <c r="H7425" s="1283">
        <v>10.58</v>
      </c>
      <c r="I7425" s="1283">
        <v>12.21</v>
      </c>
      <c r="J7425" s="1283">
        <v>15.06</v>
      </c>
      <c r="K7425" s="1283">
        <v>17.91</v>
      </c>
      <c r="L7425" s="1283">
        <v>8.9499999999999993</v>
      </c>
      <c r="M7425" s="1283">
        <v>9.77</v>
      </c>
      <c r="N7425" s="1283">
        <v>10.58</v>
      </c>
      <c r="O7425" s="1283">
        <v>11.8</v>
      </c>
      <c r="P7425" s="1283"/>
      <c r="R7425" s="1067"/>
      <c r="Z7425" s="21"/>
      <c r="AH7425"/>
    </row>
    <row r="7426" spans="1:34" ht="11.25" customHeight="1">
      <c r="A7426"/>
      <c r="B7426" s="1281" t="s">
        <v>16</v>
      </c>
      <c r="C7426" s="1282">
        <v>8304</v>
      </c>
      <c r="D7426" s="1341" t="str">
        <f t="shared" si="129"/>
        <v>NV8304</v>
      </c>
      <c r="E7426" s="1514" t="s">
        <v>123</v>
      </c>
      <c r="F7426" s="1390">
        <v>381</v>
      </c>
      <c r="G7426" s="1283">
        <v>4.38</v>
      </c>
      <c r="H7426" s="1283">
        <v>4.95</v>
      </c>
      <c r="I7426" s="1283">
        <v>5.72</v>
      </c>
      <c r="J7426" s="1283">
        <v>7.05</v>
      </c>
      <c r="K7426" s="1283">
        <v>8.3800000000000008</v>
      </c>
      <c r="L7426" s="1283">
        <v>4.1900000000000004</v>
      </c>
      <c r="M7426" s="1283">
        <v>4.57</v>
      </c>
      <c r="N7426" s="1283">
        <v>4.95</v>
      </c>
      <c r="O7426" s="1283">
        <v>5.52</v>
      </c>
      <c r="P7426" s="1283"/>
      <c r="R7426" s="1067"/>
      <c r="Z7426" s="21"/>
      <c r="AH7426"/>
    </row>
    <row r="7427" spans="1:34" ht="11.25" customHeight="1">
      <c r="A7427"/>
      <c r="B7427" s="1281" t="s">
        <v>16</v>
      </c>
      <c r="C7427" s="1282">
        <v>8350</v>
      </c>
      <c r="D7427" s="1341" t="str">
        <f t="shared" si="129"/>
        <v>NV8350</v>
      </c>
      <c r="E7427" s="1514" t="s">
        <v>124</v>
      </c>
      <c r="F7427" s="1390">
        <v>613</v>
      </c>
      <c r="G7427" s="1283">
        <v>7.05</v>
      </c>
      <c r="H7427" s="1283">
        <v>7.97</v>
      </c>
      <c r="I7427" s="1283">
        <v>9.1999999999999993</v>
      </c>
      <c r="J7427" s="1283">
        <v>11.34</v>
      </c>
      <c r="K7427" s="1283">
        <v>13.49</v>
      </c>
      <c r="L7427" s="1283">
        <v>6.74</v>
      </c>
      <c r="M7427" s="1283">
        <v>7.36</v>
      </c>
      <c r="N7427" s="1283">
        <v>7.97</v>
      </c>
      <c r="O7427" s="1283">
        <v>8.89</v>
      </c>
      <c r="P7427" s="1283"/>
      <c r="R7427" s="1067"/>
      <c r="Z7427" s="21"/>
      <c r="AH7427"/>
    </row>
    <row r="7428" spans="1:34" ht="11.25" customHeight="1">
      <c r="A7428"/>
      <c r="B7428" s="1281" t="s">
        <v>16</v>
      </c>
      <c r="C7428" s="1282">
        <v>8380</v>
      </c>
      <c r="D7428" s="1341" t="str">
        <f t="shared" si="129"/>
        <v>NV8380</v>
      </c>
      <c r="E7428" s="1514" t="s">
        <v>121</v>
      </c>
      <c r="F7428" s="1390">
        <v>194</v>
      </c>
      <c r="G7428" s="1283">
        <v>2.23</v>
      </c>
      <c r="H7428" s="1283">
        <v>2.52</v>
      </c>
      <c r="I7428" s="1283">
        <v>2.91</v>
      </c>
      <c r="J7428" s="1283">
        <v>3.59</v>
      </c>
      <c r="K7428" s="1283">
        <v>4.2699999999999996</v>
      </c>
      <c r="L7428" s="1283">
        <v>2.13</v>
      </c>
      <c r="M7428" s="1283">
        <v>2.33</v>
      </c>
      <c r="N7428" s="1283">
        <v>2.52</v>
      </c>
      <c r="O7428" s="1283">
        <v>2.81</v>
      </c>
      <c r="P7428" s="1283"/>
      <c r="R7428" s="1067"/>
      <c r="Z7428" s="21"/>
      <c r="AH7428"/>
    </row>
    <row r="7429" spans="1:34" ht="11.25" customHeight="1">
      <c r="A7429"/>
      <c r="B7429" s="1281" t="s">
        <v>16</v>
      </c>
      <c r="C7429" s="1282">
        <v>8381</v>
      </c>
      <c r="D7429" s="1341" t="str">
        <f t="shared" si="129"/>
        <v>NV8381</v>
      </c>
      <c r="E7429" s="1514" t="s">
        <v>121</v>
      </c>
      <c r="F7429" s="1390">
        <v>157</v>
      </c>
      <c r="G7429" s="1283">
        <v>1.81</v>
      </c>
      <c r="H7429" s="1283">
        <v>2.04</v>
      </c>
      <c r="I7429" s="1283">
        <v>2.36</v>
      </c>
      <c r="J7429" s="1283">
        <v>2.9</v>
      </c>
      <c r="K7429" s="1283">
        <v>3.45</v>
      </c>
      <c r="L7429" s="1283">
        <v>1.73</v>
      </c>
      <c r="M7429" s="1283">
        <v>1.88</v>
      </c>
      <c r="N7429" s="1283">
        <v>2.04</v>
      </c>
      <c r="O7429" s="1283">
        <v>2.2799999999999998</v>
      </c>
      <c r="P7429" s="1283"/>
      <c r="R7429" s="1067"/>
      <c r="Z7429" s="21"/>
      <c r="AH7429"/>
    </row>
    <row r="7430" spans="1:34" ht="11.25" customHeight="1">
      <c r="A7430"/>
      <c r="B7430" s="1281" t="s">
        <v>16</v>
      </c>
      <c r="C7430" s="1282">
        <v>8385</v>
      </c>
      <c r="D7430" s="1341" t="str">
        <f t="shared" si="129"/>
        <v>NV8385</v>
      </c>
      <c r="E7430" s="1514" t="s">
        <v>124</v>
      </c>
      <c r="F7430" s="1390">
        <v>143</v>
      </c>
      <c r="G7430" s="1283">
        <v>1.64</v>
      </c>
      <c r="H7430" s="1283">
        <v>1.86</v>
      </c>
      <c r="I7430" s="1283">
        <v>2.15</v>
      </c>
      <c r="J7430" s="1283">
        <v>2.65</v>
      </c>
      <c r="K7430" s="1283">
        <v>3.15</v>
      </c>
      <c r="L7430" s="1283">
        <v>1.57</v>
      </c>
      <c r="M7430" s="1283">
        <v>1.72</v>
      </c>
      <c r="N7430" s="1283">
        <v>1.86</v>
      </c>
      <c r="O7430" s="1283">
        <v>2.0699999999999998</v>
      </c>
      <c r="P7430" s="1283"/>
      <c r="R7430" s="1067"/>
      <c r="Z7430" s="21"/>
      <c r="AH7430"/>
    </row>
    <row r="7431" spans="1:34" ht="11.25" customHeight="1">
      <c r="A7431"/>
      <c r="B7431" s="1281" t="s">
        <v>16</v>
      </c>
      <c r="C7431" s="1282">
        <v>8392</v>
      </c>
      <c r="D7431" s="1341" t="str">
        <f t="shared" si="129"/>
        <v>NV8392</v>
      </c>
      <c r="E7431" s="1514" t="s">
        <v>121</v>
      </c>
      <c r="F7431" s="1390">
        <v>143</v>
      </c>
      <c r="G7431" s="1283">
        <v>1.64</v>
      </c>
      <c r="H7431" s="1283">
        <v>1.86</v>
      </c>
      <c r="I7431" s="1283">
        <v>2.15</v>
      </c>
      <c r="J7431" s="1283">
        <v>2.65</v>
      </c>
      <c r="K7431" s="1283">
        <v>3.15</v>
      </c>
      <c r="L7431" s="1283">
        <v>1.57</v>
      </c>
      <c r="M7431" s="1283">
        <v>1.72</v>
      </c>
      <c r="N7431" s="1283">
        <v>1.86</v>
      </c>
      <c r="O7431" s="1283">
        <v>2.0699999999999998</v>
      </c>
      <c r="P7431" s="1283"/>
      <c r="R7431" s="1067"/>
      <c r="Z7431" s="21"/>
      <c r="AH7431"/>
    </row>
    <row r="7432" spans="1:34" ht="11.25" customHeight="1">
      <c r="A7432"/>
      <c r="B7432" s="1281" t="s">
        <v>16</v>
      </c>
      <c r="C7432" s="1282">
        <v>8393</v>
      </c>
      <c r="D7432" s="1341" t="str">
        <f t="shared" si="129"/>
        <v>NV8393</v>
      </c>
      <c r="E7432" s="1514" t="s">
        <v>121</v>
      </c>
      <c r="F7432" s="1390">
        <v>144</v>
      </c>
      <c r="G7432" s="1283">
        <v>1.66</v>
      </c>
      <c r="H7432" s="1283">
        <v>1.87</v>
      </c>
      <c r="I7432" s="1283">
        <v>2.16</v>
      </c>
      <c r="J7432" s="1283">
        <v>2.66</v>
      </c>
      <c r="K7432" s="1283">
        <v>3.17</v>
      </c>
      <c r="L7432" s="1283">
        <v>1.58</v>
      </c>
      <c r="M7432" s="1283">
        <v>1.73</v>
      </c>
      <c r="N7432" s="1283">
        <v>1.87</v>
      </c>
      <c r="O7432" s="1283">
        <v>2.09</v>
      </c>
      <c r="P7432" s="1283"/>
      <c r="R7432" s="1067"/>
      <c r="Z7432" s="21"/>
      <c r="AH7432"/>
    </row>
    <row r="7433" spans="1:34" ht="11.25" customHeight="1">
      <c r="A7433"/>
      <c r="B7433" s="1281" t="s">
        <v>16</v>
      </c>
      <c r="C7433" s="1282">
        <v>8500</v>
      </c>
      <c r="D7433" s="1341" t="str">
        <f t="shared" si="129"/>
        <v>NV8500</v>
      </c>
      <c r="E7433" s="1514" t="s">
        <v>123</v>
      </c>
      <c r="F7433" s="1390">
        <v>450</v>
      </c>
      <c r="G7433" s="1283">
        <v>5.18</v>
      </c>
      <c r="H7433" s="1283">
        <v>5.85</v>
      </c>
      <c r="I7433" s="1283">
        <v>6.75</v>
      </c>
      <c r="J7433" s="1283">
        <v>8.33</v>
      </c>
      <c r="K7433" s="1283">
        <v>9.9</v>
      </c>
      <c r="L7433" s="1283">
        <v>4.95</v>
      </c>
      <c r="M7433" s="1283">
        <v>5.4</v>
      </c>
      <c r="N7433" s="1283">
        <v>5.85</v>
      </c>
      <c r="O7433" s="1283">
        <v>6.53</v>
      </c>
      <c r="P7433" s="1283"/>
      <c r="R7433" s="1067"/>
      <c r="Z7433" s="21"/>
      <c r="AH7433"/>
    </row>
    <row r="7434" spans="1:34" ht="11.25" customHeight="1">
      <c r="A7434"/>
      <c r="B7434" s="1281" t="s">
        <v>16</v>
      </c>
      <c r="C7434" s="1282">
        <v>8601</v>
      </c>
      <c r="D7434" s="1341" t="str">
        <f t="shared" si="129"/>
        <v>NV8601</v>
      </c>
      <c r="E7434" s="1514" t="s">
        <v>125</v>
      </c>
      <c r="F7434" s="1390">
        <v>44</v>
      </c>
      <c r="G7434" s="1283">
        <v>0.51</v>
      </c>
      <c r="H7434" s="1283">
        <v>0.56999999999999995</v>
      </c>
      <c r="I7434" s="1283">
        <v>0.66</v>
      </c>
      <c r="J7434" s="1283">
        <v>0.81</v>
      </c>
      <c r="K7434" s="1283">
        <v>0.97</v>
      </c>
      <c r="L7434" s="1283">
        <v>0.48</v>
      </c>
      <c r="M7434" s="1283">
        <v>0.53</v>
      </c>
      <c r="N7434" s="1283">
        <v>0.56999999999999995</v>
      </c>
      <c r="O7434" s="1283">
        <v>0.64</v>
      </c>
      <c r="P7434" s="1283"/>
      <c r="R7434" s="1067"/>
      <c r="Z7434" s="21"/>
      <c r="AH7434"/>
    </row>
    <row r="7435" spans="1:34" ht="11.25" customHeight="1">
      <c r="A7435"/>
      <c r="B7435" s="1281" t="s">
        <v>16</v>
      </c>
      <c r="C7435" s="1282">
        <v>8602</v>
      </c>
      <c r="D7435" s="1341" t="str">
        <f t="shared" si="129"/>
        <v>NV8602</v>
      </c>
      <c r="E7435" s="1514" t="s">
        <v>122</v>
      </c>
      <c r="F7435" s="1390">
        <v>143</v>
      </c>
      <c r="G7435" s="1283">
        <v>1.64</v>
      </c>
      <c r="H7435" s="1283">
        <v>1.86</v>
      </c>
      <c r="I7435" s="1283">
        <v>2.15</v>
      </c>
      <c r="J7435" s="1283">
        <v>2.65</v>
      </c>
      <c r="K7435" s="1283">
        <v>3.15</v>
      </c>
      <c r="L7435" s="1283">
        <v>1.57</v>
      </c>
      <c r="M7435" s="1283">
        <v>1.72</v>
      </c>
      <c r="N7435" s="1283">
        <v>1.86</v>
      </c>
      <c r="O7435" s="1283">
        <v>2.0699999999999998</v>
      </c>
      <c r="P7435" s="1283"/>
      <c r="R7435" s="1067"/>
      <c r="Z7435" s="21"/>
      <c r="AH7435"/>
    </row>
    <row r="7436" spans="1:34" ht="11.25" customHeight="1">
      <c r="A7436"/>
      <c r="B7436" s="1281" t="s">
        <v>16</v>
      </c>
      <c r="C7436" s="1282">
        <v>8603</v>
      </c>
      <c r="D7436" s="1341" t="str">
        <f t="shared" ref="D7436:D7499" si="130">B7436&amp;TEXT(C7436,"0000")</f>
        <v>NV8603</v>
      </c>
      <c r="E7436" s="1514" t="s">
        <v>125</v>
      </c>
      <c r="F7436" s="1390">
        <v>13</v>
      </c>
      <c r="G7436" s="1283">
        <v>0.15</v>
      </c>
      <c r="H7436" s="1283">
        <v>0.17</v>
      </c>
      <c r="I7436" s="1283">
        <v>0.2</v>
      </c>
      <c r="J7436" s="1283">
        <v>0.24</v>
      </c>
      <c r="K7436" s="1283">
        <v>0.28999999999999998</v>
      </c>
      <c r="L7436" s="1283">
        <v>0.14000000000000001</v>
      </c>
      <c r="M7436" s="1283">
        <v>0.16</v>
      </c>
      <c r="N7436" s="1283">
        <v>0.17</v>
      </c>
      <c r="O7436" s="1283">
        <v>0.19</v>
      </c>
      <c r="P7436" s="1283"/>
      <c r="R7436" s="1067"/>
      <c r="Z7436" s="21"/>
      <c r="AH7436"/>
    </row>
    <row r="7437" spans="1:34" ht="11.25" customHeight="1">
      <c r="A7437"/>
      <c r="B7437" s="1281" t="s">
        <v>16</v>
      </c>
      <c r="C7437" s="1282">
        <v>8606</v>
      </c>
      <c r="D7437" s="1341" t="str">
        <f t="shared" si="130"/>
        <v>NV8606</v>
      </c>
      <c r="E7437" s="1514" t="s">
        <v>122</v>
      </c>
      <c r="F7437" s="1390">
        <v>153</v>
      </c>
      <c r="G7437" s="1283">
        <v>1.76</v>
      </c>
      <c r="H7437" s="1283">
        <v>1.99</v>
      </c>
      <c r="I7437" s="1283">
        <v>2.2999999999999998</v>
      </c>
      <c r="J7437" s="1283">
        <v>2.83</v>
      </c>
      <c r="K7437" s="1283">
        <v>3.37</v>
      </c>
      <c r="L7437" s="1283">
        <v>1.68</v>
      </c>
      <c r="M7437" s="1283">
        <v>1.84</v>
      </c>
      <c r="N7437" s="1283">
        <v>1.99</v>
      </c>
      <c r="O7437" s="1283">
        <v>2.2200000000000002</v>
      </c>
      <c r="P7437" s="1283"/>
      <c r="R7437" s="1067"/>
      <c r="Z7437" s="21"/>
      <c r="AH7437"/>
    </row>
    <row r="7438" spans="1:34" ht="11.25" customHeight="1">
      <c r="A7438"/>
      <c r="B7438" s="1281" t="s">
        <v>16</v>
      </c>
      <c r="C7438" s="1282">
        <v>8709</v>
      </c>
      <c r="D7438" s="1341" t="str">
        <f t="shared" si="130"/>
        <v>NV8709</v>
      </c>
      <c r="E7438" s="1514" t="s">
        <v>122</v>
      </c>
      <c r="F7438" s="1390">
        <v>668</v>
      </c>
      <c r="G7438" s="1283">
        <v>7.68</v>
      </c>
      <c r="H7438" s="1283">
        <v>8.68</v>
      </c>
      <c r="I7438" s="1283">
        <v>10.02</v>
      </c>
      <c r="J7438" s="1283">
        <v>12.36</v>
      </c>
      <c r="K7438" s="1283">
        <v>14.7</v>
      </c>
      <c r="L7438" s="1283">
        <v>7.35</v>
      </c>
      <c r="M7438" s="1283">
        <v>8.02</v>
      </c>
      <c r="N7438" s="1283">
        <v>8.68</v>
      </c>
      <c r="O7438" s="1283">
        <v>9.69</v>
      </c>
      <c r="P7438" s="1283"/>
      <c r="R7438" s="1067"/>
      <c r="Z7438" s="21"/>
      <c r="AH7438"/>
    </row>
    <row r="7439" spans="1:34" ht="11.25" customHeight="1">
      <c r="A7439"/>
      <c r="B7439" s="1281" t="s">
        <v>16</v>
      </c>
      <c r="C7439" s="1282">
        <v>8719</v>
      </c>
      <c r="D7439" s="1341" t="str">
        <f t="shared" si="130"/>
        <v>NV8719</v>
      </c>
      <c r="E7439" s="1514" t="s">
        <v>122</v>
      </c>
      <c r="F7439" s="1390">
        <v>163</v>
      </c>
      <c r="G7439" s="1283">
        <v>1.87</v>
      </c>
      <c r="H7439" s="1283">
        <v>2.12</v>
      </c>
      <c r="I7439" s="1283">
        <v>2.4500000000000002</v>
      </c>
      <c r="J7439" s="1283">
        <v>3.02</v>
      </c>
      <c r="K7439" s="1283">
        <v>3.59</v>
      </c>
      <c r="L7439" s="1283">
        <v>1.79</v>
      </c>
      <c r="M7439" s="1283">
        <v>1.96</v>
      </c>
      <c r="N7439" s="1283">
        <v>2.12</v>
      </c>
      <c r="O7439" s="1283">
        <v>2.36</v>
      </c>
      <c r="P7439" s="1283"/>
      <c r="R7439" s="1067"/>
      <c r="Z7439" s="21"/>
      <c r="AH7439"/>
    </row>
    <row r="7440" spans="1:34" ht="11.25" customHeight="1">
      <c r="A7440"/>
      <c r="B7440" s="1281" t="s">
        <v>16</v>
      </c>
      <c r="C7440" s="1282">
        <v>8720</v>
      </c>
      <c r="D7440" s="1341" t="str">
        <f t="shared" si="130"/>
        <v>NV8720</v>
      </c>
      <c r="E7440" s="1514" t="s">
        <v>124</v>
      </c>
      <c r="F7440" s="1390">
        <v>122</v>
      </c>
      <c r="G7440" s="1283">
        <v>1.4</v>
      </c>
      <c r="H7440" s="1283">
        <v>1.59</v>
      </c>
      <c r="I7440" s="1283">
        <v>1.83</v>
      </c>
      <c r="J7440" s="1283">
        <v>2.2599999999999998</v>
      </c>
      <c r="K7440" s="1283">
        <v>2.68</v>
      </c>
      <c r="L7440" s="1283">
        <v>1.34</v>
      </c>
      <c r="M7440" s="1283">
        <v>1.46</v>
      </c>
      <c r="N7440" s="1283">
        <v>1.59</v>
      </c>
      <c r="O7440" s="1283">
        <v>1.77</v>
      </c>
      <c r="P7440" s="1283"/>
      <c r="R7440" s="1067"/>
      <c r="Z7440" s="21"/>
      <c r="AH7440"/>
    </row>
    <row r="7441" spans="1:34" ht="11.25" customHeight="1">
      <c r="A7441"/>
      <c r="B7441" s="1281" t="s">
        <v>16</v>
      </c>
      <c r="C7441" s="1282">
        <v>8721</v>
      </c>
      <c r="D7441" s="1341" t="str">
        <f t="shared" si="130"/>
        <v>NV8721</v>
      </c>
      <c r="E7441" s="1514" t="s">
        <v>125</v>
      </c>
      <c r="F7441" s="1390">
        <v>59</v>
      </c>
      <c r="G7441" s="1283">
        <v>0.68</v>
      </c>
      <c r="H7441" s="1283">
        <v>0.77</v>
      </c>
      <c r="I7441" s="1283">
        <v>0.89</v>
      </c>
      <c r="J7441" s="1283">
        <v>1.0900000000000001</v>
      </c>
      <c r="K7441" s="1283">
        <v>1.3</v>
      </c>
      <c r="L7441" s="1283">
        <v>0.65</v>
      </c>
      <c r="M7441" s="1283">
        <v>0.71</v>
      </c>
      <c r="N7441" s="1283">
        <v>0.77</v>
      </c>
      <c r="O7441" s="1283">
        <v>0.86</v>
      </c>
      <c r="P7441" s="1283"/>
      <c r="R7441" s="1067"/>
      <c r="Z7441" s="21"/>
      <c r="AH7441"/>
    </row>
    <row r="7442" spans="1:34" ht="11.25" customHeight="1">
      <c r="A7442"/>
      <c r="B7442" s="1281" t="s">
        <v>16</v>
      </c>
      <c r="C7442" s="1282">
        <v>8723</v>
      </c>
      <c r="D7442" s="1341" t="str">
        <f t="shared" si="130"/>
        <v>NV8723</v>
      </c>
      <c r="E7442" s="1514" t="s">
        <v>125</v>
      </c>
      <c r="F7442" s="1390">
        <v>20</v>
      </c>
      <c r="G7442" s="1283">
        <v>0.23</v>
      </c>
      <c r="H7442" s="1283">
        <v>0.26</v>
      </c>
      <c r="I7442" s="1283">
        <v>0.3</v>
      </c>
      <c r="J7442" s="1283">
        <v>0.37</v>
      </c>
      <c r="K7442" s="1283">
        <v>0.44</v>
      </c>
      <c r="L7442" s="1283">
        <v>0.22</v>
      </c>
      <c r="M7442" s="1283">
        <v>0.24</v>
      </c>
      <c r="N7442" s="1283">
        <v>0.26</v>
      </c>
      <c r="O7442" s="1283">
        <v>0.28999999999999998</v>
      </c>
      <c r="P7442" s="1283"/>
      <c r="R7442" s="1067"/>
      <c r="Z7442" s="21"/>
      <c r="AH7442"/>
    </row>
    <row r="7443" spans="1:34" ht="11.25" customHeight="1">
      <c r="A7443"/>
      <c r="B7443" s="1281" t="s">
        <v>16</v>
      </c>
      <c r="C7443" s="1282">
        <v>8725</v>
      </c>
      <c r="D7443" s="1341" t="str">
        <f t="shared" si="130"/>
        <v>NV8725</v>
      </c>
      <c r="E7443" s="1514" t="s">
        <v>125</v>
      </c>
      <c r="F7443" s="1390">
        <v>202</v>
      </c>
      <c r="G7443" s="1283">
        <v>2.3199999999999998</v>
      </c>
      <c r="H7443" s="1283">
        <v>2.63</v>
      </c>
      <c r="I7443" s="1283">
        <v>3.03</v>
      </c>
      <c r="J7443" s="1283">
        <v>3.74</v>
      </c>
      <c r="K7443" s="1283">
        <v>4.4400000000000004</v>
      </c>
      <c r="L7443" s="1283">
        <v>2.2200000000000002</v>
      </c>
      <c r="M7443" s="1283">
        <v>2.42</v>
      </c>
      <c r="N7443" s="1283">
        <v>2.63</v>
      </c>
      <c r="O7443" s="1283">
        <v>2.93</v>
      </c>
      <c r="P7443" s="1283"/>
      <c r="R7443" s="1067"/>
      <c r="Z7443" s="21"/>
      <c r="AH7443"/>
    </row>
    <row r="7444" spans="1:34" ht="11.25" customHeight="1">
      <c r="A7444"/>
      <c r="B7444" s="1281" t="s">
        <v>16</v>
      </c>
      <c r="C7444" s="1282">
        <v>8726</v>
      </c>
      <c r="D7444" s="1341" t="str">
        <f t="shared" si="130"/>
        <v>NV8726</v>
      </c>
      <c r="E7444" s="1514" t="s">
        <v>122</v>
      </c>
      <c r="F7444" s="1390">
        <v>316</v>
      </c>
      <c r="G7444" s="1283">
        <v>3.63</v>
      </c>
      <c r="H7444" s="1283">
        <v>4.1100000000000003</v>
      </c>
      <c r="I7444" s="1283">
        <v>4.74</v>
      </c>
      <c r="J7444" s="1283">
        <v>5.85</v>
      </c>
      <c r="K7444" s="1283">
        <v>6.95</v>
      </c>
      <c r="L7444" s="1283">
        <v>3.48</v>
      </c>
      <c r="M7444" s="1283">
        <v>3.79</v>
      </c>
      <c r="N7444" s="1283">
        <v>4.1100000000000003</v>
      </c>
      <c r="O7444" s="1283">
        <v>4.58</v>
      </c>
      <c r="P7444" s="1283"/>
      <c r="R7444" s="1067"/>
      <c r="Z7444" s="21"/>
      <c r="AH7444"/>
    </row>
    <row r="7445" spans="1:34" ht="11.25" customHeight="1">
      <c r="A7445"/>
      <c r="B7445" s="1281" t="s">
        <v>16</v>
      </c>
      <c r="C7445" s="1282">
        <v>8734</v>
      </c>
      <c r="D7445" s="1341" t="str">
        <f t="shared" si="130"/>
        <v>NV8734</v>
      </c>
      <c r="E7445" s="1514" t="s">
        <v>122</v>
      </c>
      <c r="F7445" s="1390">
        <v>72</v>
      </c>
      <c r="G7445" s="1283">
        <v>0.83</v>
      </c>
      <c r="H7445" s="1283">
        <v>0.94</v>
      </c>
      <c r="I7445" s="1283">
        <v>1.08</v>
      </c>
      <c r="J7445" s="1283">
        <v>1.33</v>
      </c>
      <c r="K7445" s="1283">
        <v>1.58</v>
      </c>
      <c r="L7445" s="1283">
        <v>0.79</v>
      </c>
      <c r="M7445" s="1283">
        <v>0.86</v>
      </c>
      <c r="N7445" s="1283">
        <v>0.94</v>
      </c>
      <c r="O7445" s="1283">
        <v>1.04</v>
      </c>
      <c r="P7445" s="1283"/>
      <c r="R7445" s="1067"/>
      <c r="Z7445" s="21"/>
      <c r="AH7445"/>
    </row>
    <row r="7446" spans="1:34" ht="11.25" customHeight="1">
      <c r="A7446"/>
      <c r="B7446" s="1281" t="s">
        <v>16</v>
      </c>
      <c r="C7446" s="1282">
        <v>8737</v>
      </c>
      <c r="D7446" s="1341" t="str">
        <f t="shared" si="130"/>
        <v>NV8737</v>
      </c>
      <c r="E7446" s="1514" t="s">
        <v>122</v>
      </c>
      <c r="F7446" s="1390">
        <v>64</v>
      </c>
      <c r="G7446" s="1283">
        <v>0.74</v>
      </c>
      <c r="H7446" s="1283">
        <v>0.83</v>
      </c>
      <c r="I7446" s="1283">
        <v>0.96</v>
      </c>
      <c r="J7446" s="1283">
        <v>1.18</v>
      </c>
      <c r="K7446" s="1283">
        <v>1.41</v>
      </c>
      <c r="L7446" s="1283">
        <v>0.7</v>
      </c>
      <c r="M7446" s="1283">
        <v>0.77</v>
      </c>
      <c r="N7446" s="1283">
        <v>0.83</v>
      </c>
      <c r="O7446" s="1283">
        <v>0.93</v>
      </c>
      <c r="P7446" s="1283"/>
      <c r="R7446" s="1067"/>
      <c r="Z7446" s="21"/>
      <c r="AH7446"/>
    </row>
    <row r="7447" spans="1:34" ht="11.25" customHeight="1">
      <c r="A7447"/>
      <c r="B7447" s="1281" t="s">
        <v>16</v>
      </c>
      <c r="C7447" s="1282">
        <v>8738</v>
      </c>
      <c r="D7447" s="1341" t="str">
        <f t="shared" si="130"/>
        <v>NV8738</v>
      </c>
      <c r="E7447" s="1514" t="s">
        <v>122</v>
      </c>
      <c r="F7447" s="1390">
        <v>88</v>
      </c>
      <c r="G7447" s="1283">
        <v>1.01</v>
      </c>
      <c r="H7447" s="1283">
        <v>1.1399999999999999</v>
      </c>
      <c r="I7447" s="1283">
        <v>1.32</v>
      </c>
      <c r="J7447" s="1283">
        <v>1.63</v>
      </c>
      <c r="K7447" s="1283">
        <v>1.94</v>
      </c>
      <c r="L7447" s="1283">
        <v>0.97</v>
      </c>
      <c r="M7447" s="1283">
        <v>1.06</v>
      </c>
      <c r="N7447" s="1283">
        <v>1.1399999999999999</v>
      </c>
      <c r="O7447" s="1283">
        <v>1.28</v>
      </c>
      <c r="P7447" s="1283"/>
      <c r="R7447" s="1067"/>
      <c r="Z7447" s="21"/>
      <c r="AH7447"/>
    </row>
    <row r="7448" spans="1:34" ht="11.25" customHeight="1">
      <c r="A7448"/>
      <c r="B7448" s="1281" t="s">
        <v>16</v>
      </c>
      <c r="C7448" s="1282">
        <v>8742</v>
      </c>
      <c r="D7448" s="1341" t="str">
        <f t="shared" si="130"/>
        <v>NV8742</v>
      </c>
      <c r="E7448" s="1514" t="s">
        <v>125</v>
      </c>
      <c r="F7448" s="1390">
        <v>53</v>
      </c>
      <c r="G7448" s="1283">
        <v>0.61</v>
      </c>
      <c r="H7448" s="1283">
        <v>0.69</v>
      </c>
      <c r="I7448" s="1283">
        <v>0.8</v>
      </c>
      <c r="J7448" s="1283">
        <v>0.98</v>
      </c>
      <c r="K7448" s="1283">
        <v>1.17</v>
      </c>
      <c r="L7448" s="1283">
        <v>0.57999999999999996</v>
      </c>
      <c r="M7448" s="1283">
        <v>0.64</v>
      </c>
      <c r="N7448" s="1283">
        <v>0.69</v>
      </c>
      <c r="O7448" s="1283">
        <v>0.77</v>
      </c>
      <c r="P7448" s="1283"/>
      <c r="R7448" s="1067"/>
      <c r="Z7448" s="21"/>
      <c r="AH7448"/>
    </row>
    <row r="7449" spans="1:34" ht="11.25" customHeight="1">
      <c r="A7449"/>
      <c r="B7449" s="1281" t="s">
        <v>16</v>
      </c>
      <c r="C7449" s="1282">
        <v>8745</v>
      </c>
      <c r="D7449" s="1341" t="str">
        <f t="shared" si="130"/>
        <v>NV8745</v>
      </c>
      <c r="E7449" s="1514" t="s">
        <v>124</v>
      </c>
      <c r="F7449" s="1390">
        <v>239</v>
      </c>
      <c r="G7449" s="1283">
        <v>2.75</v>
      </c>
      <c r="H7449" s="1283">
        <v>3.11</v>
      </c>
      <c r="I7449" s="1283">
        <v>3.59</v>
      </c>
      <c r="J7449" s="1283">
        <v>4.42</v>
      </c>
      <c r="K7449" s="1283">
        <v>5.26</v>
      </c>
      <c r="L7449" s="1283">
        <v>2.63</v>
      </c>
      <c r="M7449" s="1283">
        <v>2.87</v>
      </c>
      <c r="N7449" s="1283">
        <v>3.11</v>
      </c>
      <c r="O7449" s="1283">
        <v>3.47</v>
      </c>
      <c r="P7449" s="1283"/>
      <c r="R7449" s="1067"/>
      <c r="Z7449" s="21"/>
      <c r="AH7449"/>
    </row>
    <row r="7450" spans="1:34" ht="11.25" customHeight="1">
      <c r="A7450"/>
      <c r="B7450" s="1281" t="s">
        <v>16</v>
      </c>
      <c r="C7450" s="1282">
        <v>8748</v>
      </c>
      <c r="D7450" s="1341" t="str">
        <f t="shared" si="130"/>
        <v>NV8748</v>
      </c>
      <c r="E7450" s="1514" t="s">
        <v>121</v>
      </c>
      <c r="F7450" s="1390">
        <v>62</v>
      </c>
      <c r="G7450" s="1283">
        <v>0.71</v>
      </c>
      <c r="H7450" s="1283">
        <v>0.81</v>
      </c>
      <c r="I7450" s="1283">
        <v>0.93</v>
      </c>
      <c r="J7450" s="1283">
        <v>1.1499999999999999</v>
      </c>
      <c r="K7450" s="1283">
        <v>1.36</v>
      </c>
      <c r="L7450" s="1283">
        <v>0.68</v>
      </c>
      <c r="M7450" s="1283">
        <v>0.74</v>
      </c>
      <c r="N7450" s="1283">
        <v>0.81</v>
      </c>
      <c r="O7450" s="1283">
        <v>0.9</v>
      </c>
      <c r="P7450" s="1283"/>
      <c r="R7450" s="1067"/>
      <c r="Z7450" s="21"/>
      <c r="AH7450"/>
    </row>
    <row r="7451" spans="1:34" ht="11.25" customHeight="1">
      <c r="A7451"/>
      <c r="B7451" s="1281" t="s">
        <v>16</v>
      </c>
      <c r="C7451" s="1282">
        <v>8755</v>
      </c>
      <c r="D7451" s="1341" t="str">
        <f t="shared" si="130"/>
        <v>NV8755</v>
      </c>
      <c r="E7451" s="1514" t="s">
        <v>122</v>
      </c>
      <c r="F7451" s="1390">
        <v>42</v>
      </c>
      <c r="G7451" s="1283">
        <v>0.48</v>
      </c>
      <c r="H7451" s="1283">
        <v>0.55000000000000004</v>
      </c>
      <c r="I7451" s="1283">
        <v>0.63</v>
      </c>
      <c r="J7451" s="1283">
        <v>0.78</v>
      </c>
      <c r="K7451" s="1283">
        <v>0.92</v>
      </c>
      <c r="L7451" s="1283">
        <v>0.46</v>
      </c>
      <c r="M7451" s="1283">
        <v>0.5</v>
      </c>
      <c r="N7451" s="1283">
        <v>0.55000000000000004</v>
      </c>
      <c r="O7451" s="1283">
        <v>0.61</v>
      </c>
      <c r="P7451" s="1283"/>
      <c r="R7451" s="1067"/>
      <c r="Z7451" s="21"/>
      <c r="AH7451"/>
    </row>
    <row r="7452" spans="1:34" ht="11.25" customHeight="1">
      <c r="A7452"/>
      <c r="B7452" s="1281" t="s">
        <v>16</v>
      </c>
      <c r="C7452" s="1282">
        <v>8799</v>
      </c>
      <c r="D7452" s="1341" t="str">
        <f t="shared" si="130"/>
        <v>NV8799</v>
      </c>
      <c r="E7452" s="1514" t="s">
        <v>124</v>
      </c>
      <c r="F7452" s="1390">
        <v>53</v>
      </c>
      <c r="G7452" s="1283">
        <v>0.61</v>
      </c>
      <c r="H7452" s="1283">
        <v>0.69</v>
      </c>
      <c r="I7452" s="1283">
        <v>0.8</v>
      </c>
      <c r="J7452" s="1283">
        <v>0.98</v>
      </c>
      <c r="K7452" s="1283">
        <v>1.17</v>
      </c>
      <c r="L7452" s="1283">
        <v>0.57999999999999996</v>
      </c>
      <c r="M7452" s="1283">
        <v>0.64</v>
      </c>
      <c r="N7452" s="1283">
        <v>0.69</v>
      </c>
      <c r="O7452" s="1283">
        <v>0.77</v>
      </c>
      <c r="P7452" s="1283"/>
      <c r="R7452" s="1067"/>
      <c r="Z7452" s="21"/>
      <c r="AH7452"/>
    </row>
    <row r="7453" spans="1:34" ht="11.25" customHeight="1">
      <c r="A7453"/>
      <c r="B7453" s="1281" t="s">
        <v>16</v>
      </c>
      <c r="C7453" s="1282">
        <v>8800</v>
      </c>
      <c r="D7453" s="1341" t="str">
        <f t="shared" si="130"/>
        <v>NV8800</v>
      </c>
      <c r="E7453" s="1514" t="s">
        <v>125</v>
      </c>
      <c r="F7453" s="1390">
        <v>203</v>
      </c>
      <c r="G7453" s="1283">
        <v>2.33</v>
      </c>
      <c r="H7453" s="1283">
        <v>2.64</v>
      </c>
      <c r="I7453" s="1283">
        <v>3.05</v>
      </c>
      <c r="J7453" s="1283">
        <v>3.76</v>
      </c>
      <c r="K7453" s="1283">
        <v>4.47</v>
      </c>
      <c r="L7453" s="1283">
        <v>2.23</v>
      </c>
      <c r="M7453" s="1283">
        <v>2.44</v>
      </c>
      <c r="N7453" s="1283">
        <v>2.64</v>
      </c>
      <c r="O7453" s="1283">
        <v>2.94</v>
      </c>
      <c r="P7453" s="1283"/>
      <c r="R7453" s="1067"/>
      <c r="Z7453" s="21"/>
      <c r="AH7453"/>
    </row>
    <row r="7454" spans="1:34" ht="11.25" customHeight="1">
      <c r="A7454"/>
      <c r="B7454" s="1281" t="s">
        <v>16</v>
      </c>
      <c r="C7454" s="1282">
        <v>8803</v>
      </c>
      <c r="D7454" s="1341" t="str">
        <f t="shared" si="130"/>
        <v>NV8803</v>
      </c>
      <c r="E7454" s="1514" t="s">
        <v>121</v>
      </c>
      <c r="F7454" s="1390">
        <v>6</v>
      </c>
      <c r="G7454" s="1283">
        <v>7.0000000000000007E-2</v>
      </c>
      <c r="H7454" s="1283">
        <v>0.08</v>
      </c>
      <c r="I7454" s="1283">
        <v>0.09</v>
      </c>
      <c r="J7454" s="1283">
        <v>0.11</v>
      </c>
      <c r="K7454" s="1283">
        <v>0.13</v>
      </c>
      <c r="L7454" s="1283">
        <v>7.0000000000000007E-2</v>
      </c>
      <c r="M7454" s="1283">
        <v>7.0000000000000007E-2</v>
      </c>
      <c r="N7454" s="1283">
        <v>0.08</v>
      </c>
      <c r="O7454" s="1283">
        <v>0.09</v>
      </c>
      <c r="P7454" s="1283"/>
      <c r="R7454" s="1067"/>
      <c r="Z7454" s="21"/>
      <c r="AH7454"/>
    </row>
    <row r="7455" spans="1:34" ht="11.25" customHeight="1">
      <c r="A7455"/>
      <c r="B7455" s="1281" t="s">
        <v>16</v>
      </c>
      <c r="C7455" s="1282">
        <v>8805</v>
      </c>
      <c r="D7455" s="1341" t="str">
        <f t="shared" si="130"/>
        <v>NV8805</v>
      </c>
      <c r="E7455" s="1514" t="s">
        <v>122</v>
      </c>
      <c r="F7455" s="1390">
        <v>24</v>
      </c>
      <c r="G7455" s="1283">
        <v>0.28000000000000003</v>
      </c>
      <c r="H7455" s="1283">
        <v>0.31</v>
      </c>
      <c r="I7455" s="1283">
        <v>0.36</v>
      </c>
      <c r="J7455" s="1283">
        <v>0.44</v>
      </c>
      <c r="K7455" s="1283">
        <v>0.53</v>
      </c>
      <c r="L7455" s="1283">
        <v>0.26</v>
      </c>
      <c r="M7455" s="1283">
        <v>0.28999999999999998</v>
      </c>
      <c r="N7455" s="1283">
        <v>0.31</v>
      </c>
      <c r="O7455" s="1283">
        <v>0.35</v>
      </c>
      <c r="P7455" s="1283"/>
      <c r="R7455" s="1067"/>
      <c r="Z7455" s="21"/>
      <c r="AH7455"/>
    </row>
    <row r="7456" spans="1:34" ht="11.25" customHeight="1">
      <c r="A7456"/>
      <c r="B7456" s="1281" t="s">
        <v>16</v>
      </c>
      <c r="C7456" s="1282">
        <v>8810</v>
      </c>
      <c r="D7456" s="1341" t="str">
        <f t="shared" si="130"/>
        <v>NV8810</v>
      </c>
      <c r="E7456" s="1514" t="s">
        <v>125</v>
      </c>
      <c r="F7456" s="1390">
        <v>18</v>
      </c>
      <c r="G7456" s="1283">
        <v>0.21</v>
      </c>
      <c r="H7456" s="1283">
        <v>0.23</v>
      </c>
      <c r="I7456" s="1283">
        <v>0.27</v>
      </c>
      <c r="J7456" s="1283">
        <v>0.33</v>
      </c>
      <c r="K7456" s="1283">
        <v>0.4</v>
      </c>
      <c r="L7456" s="1283">
        <v>0.2</v>
      </c>
      <c r="M7456" s="1283">
        <v>0.22</v>
      </c>
      <c r="N7456" s="1283">
        <v>0.23</v>
      </c>
      <c r="O7456" s="1283">
        <v>0.26</v>
      </c>
      <c r="P7456" s="1283"/>
      <c r="R7456" s="1067"/>
      <c r="Z7456" s="21"/>
      <c r="AH7456"/>
    </row>
    <row r="7457" spans="1:34" ht="11.25" customHeight="1">
      <c r="A7457"/>
      <c r="B7457" s="1281" t="s">
        <v>16</v>
      </c>
      <c r="C7457" s="1282">
        <v>8814</v>
      </c>
      <c r="D7457" s="1341" t="str">
        <f t="shared" si="130"/>
        <v>NV8814</v>
      </c>
      <c r="E7457" s="1514" t="s">
        <v>122</v>
      </c>
      <c r="F7457" s="1390">
        <v>22</v>
      </c>
      <c r="G7457" s="1283">
        <v>0.25</v>
      </c>
      <c r="H7457" s="1283">
        <v>0.28999999999999998</v>
      </c>
      <c r="I7457" s="1283">
        <v>0.33</v>
      </c>
      <c r="J7457" s="1283">
        <v>0.41</v>
      </c>
      <c r="K7457" s="1283">
        <v>0.48</v>
      </c>
      <c r="L7457" s="1283">
        <v>0.24</v>
      </c>
      <c r="M7457" s="1283">
        <v>0.26</v>
      </c>
      <c r="N7457" s="1283">
        <v>0.28999999999999998</v>
      </c>
      <c r="O7457" s="1283">
        <v>0.32</v>
      </c>
      <c r="P7457" s="1283"/>
      <c r="R7457" s="1067"/>
      <c r="Z7457" s="21"/>
      <c r="AH7457"/>
    </row>
    <row r="7458" spans="1:34" ht="11.25" customHeight="1">
      <c r="A7458"/>
      <c r="B7458" s="1281" t="s">
        <v>16</v>
      </c>
      <c r="C7458" s="1282">
        <v>8815</v>
      </c>
      <c r="D7458" s="1341" t="str">
        <f t="shared" si="130"/>
        <v>NV8815</v>
      </c>
      <c r="E7458" s="1514" t="s">
        <v>122</v>
      </c>
      <c r="F7458" s="1390">
        <v>30</v>
      </c>
      <c r="G7458" s="1283">
        <v>0.35</v>
      </c>
      <c r="H7458" s="1283">
        <v>0.39</v>
      </c>
      <c r="I7458" s="1283">
        <v>0.45</v>
      </c>
      <c r="J7458" s="1283">
        <v>0.56000000000000005</v>
      </c>
      <c r="K7458" s="1283">
        <v>0.66</v>
      </c>
      <c r="L7458" s="1283">
        <v>0.33</v>
      </c>
      <c r="M7458" s="1283">
        <v>0.36</v>
      </c>
      <c r="N7458" s="1283">
        <v>0.39</v>
      </c>
      <c r="O7458" s="1283">
        <v>0.44</v>
      </c>
      <c r="P7458" s="1283"/>
      <c r="R7458" s="1067"/>
      <c r="Z7458" s="21"/>
      <c r="AH7458"/>
    </row>
    <row r="7459" spans="1:34" ht="11.25" customHeight="1">
      <c r="A7459"/>
      <c r="B7459" s="1281" t="s">
        <v>16</v>
      </c>
      <c r="C7459" s="1282">
        <v>8820</v>
      </c>
      <c r="D7459" s="1341" t="str">
        <f t="shared" si="130"/>
        <v>NV8820</v>
      </c>
      <c r="E7459" s="1514" t="s">
        <v>121</v>
      </c>
      <c r="F7459" s="1390">
        <v>18</v>
      </c>
      <c r="G7459" s="1283">
        <v>0.21</v>
      </c>
      <c r="H7459" s="1283">
        <v>0.23</v>
      </c>
      <c r="I7459" s="1283">
        <v>0.27</v>
      </c>
      <c r="J7459" s="1283">
        <v>0.33</v>
      </c>
      <c r="K7459" s="1283">
        <v>0.4</v>
      </c>
      <c r="L7459" s="1283">
        <v>0.2</v>
      </c>
      <c r="M7459" s="1283">
        <v>0.22</v>
      </c>
      <c r="N7459" s="1283">
        <v>0.23</v>
      </c>
      <c r="O7459" s="1283">
        <v>0.26</v>
      </c>
      <c r="P7459" s="1283"/>
      <c r="R7459" s="1067"/>
      <c r="Z7459" s="21"/>
      <c r="AH7459"/>
    </row>
    <row r="7460" spans="1:34" ht="11.25" customHeight="1">
      <c r="A7460"/>
      <c r="B7460" s="1281" t="s">
        <v>16</v>
      </c>
      <c r="C7460" s="1282">
        <v>8824</v>
      </c>
      <c r="D7460" s="1341" t="str">
        <f t="shared" si="130"/>
        <v>NV8824</v>
      </c>
      <c r="E7460" s="1514" t="s">
        <v>125</v>
      </c>
      <c r="F7460" s="1390">
        <v>217</v>
      </c>
      <c r="G7460" s="1283">
        <v>2.5</v>
      </c>
      <c r="H7460" s="1283">
        <v>2.82</v>
      </c>
      <c r="I7460" s="1283">
        <v>3.26</v>
      </c>
      <c r="J7460" s="1283">
        <v>4.01</v>
      </c>
      <c r="K7460" s="1283">
        <v>4.7699999999999996</v>
      </c>
      <c r="L7460" s="1283">
        <v>2.39</v>
      </c>
      <c r="M7460" s="1283">
        <v>2.6</v>
      </c>
      <c r="N7460" s="1283">
        <v>2.82</v>
      </c>
      <c r="O7460" s="1283">
        <v>3.15</v>
      </c>
      <c r="P7460" s="1283"/>
      <c r="R7460" s="1067"/>
      <c r="Z7460" s="21"/>
      <c r="AH7460"/>
    </row>
    <row r="7461" spans="1:34" ht="11.25" customHeight="1">
      <c r="A7461"/>
      <c r="B7461" s="1281" t="s">
        <v>16</v>
      </c>
      <c r="C7461" s="1282">
        <v>8825</v>
      </c>
      <c r="D7461" s="1341" t="str">
        <f t="shared" si="130"/>
        <v>NV8825</v>
      </c>
      <c r="E7461" s="1514" t="s">
        <v>125</v>
      </c>
      <c r="F7461" s="1390">
        <v>126</v>
      </c>
      <c r="G7461" s="1283">
        <v>1.45</v>
      </c>
      <c r="H7461" s="1283">
        <v>1.64</v>
      </c>
      <c r="I7461" s="1283">
        <v>1.89</v>
      </c>
      <c r="J7461" s="1283">
        <v>2.33</v>
      </c>
      <c r="K7461" s="1283">
        <v>2.77</v>
      </c>
      <c r="L7461" s="1283">
        <v>1.39</v>
      </c>
      <c r="M7461" s="1283">
        <v>1.51</v>
      </c>
      <c r="N7461" s="1283">
        <v>1.64</v>
      </c>
      <c r="O7461" s="1283">
        <v>1.83</v>
      </c>
      <c r="P7461" s="1283"/>
      <c r="R7461" s="1067"/>
      <c r="Z7461" s="21"/>
      <c r="AH7461"/>
    </row>
    <row r="7462" spans="1:34" ht="11.25" customHeight="1">
      <c r="A7462"/>
      <c r="B7462" s="1281" t="s">
        <v>16</v>
      </c>
      <c r="C7462" s="1282">
        <v>8826</v>
      </c>
      <c r="D7462" s="1341" t="str">
        <f t="shared" si="130"/>
        <v>NV8826</v>
      </c>
      <c r="E7462" s="1514" t="s">
        <v>125</v>
      </c>
      <c r="F7462" s="1390">
        <v>185</v>
      </c>
      <c r="G7462" s="1283">
        <v>2.13</v>
      </c>
      <c r="H7462" s="1283">
        <v>2.41</v>
      </c>
      <c r="I7462" s="1283">
        <v>2.78</v>
      </c>
      <c r="J7462" s="1283">
        <v>3.42</v>
      </c>
      <c r="K7462" s="1283">
        <v>4.07</v>
      </c>
      <c r="L7462" s="1283">
        <v>2.04</v>
      </c>
      <c r="M7462" s="1283">
        <v>2.2200000000000002</v>
      </c>
      <c r="N7462" s="1283">
        <v>2.41</v>
      </c>
      <c r="O7462" s="1283">
        <v>2.68</v>
      </c>
      <c r="P7462" s="1283"/>
      <c r="R7462" s="1067"/>
      <c r="Z7462" s="21"/>
      <c r="AH7462"/>
    </row>
    <row r="7463" spans="1:34" ht="11.25" customHeight="1">
      <c r="A7463"/>
      <c r="B7463" s="1281" t="s">
        <v>16</v>
      </c>
      <c r="C7463" s="1282">
        <v>8829</v>
      </c>
      <c r="D7463" s="1341" t="str">
        <f t="shared" si="130"/>
        <v>NV8829</v>
      </c>
      <c r="E7463" s="1514" t="s">
        <v>125</v>
      </c>
      <c r="F7463" s="1390">
        <v>135</v>
      </c>
      <c r="G7463" s="1283">
        <v>1.55</v>
      </c>
      <c r="H7463" s="1283">
        <v>1.76</v>
      </c>
      <c r="I7463" s="1283">
        <v>2.0299999999999998</v>
      </c>
      <c r="J7463" s="1283">
        <v>2.5</v>
      </c>
      <c r="K7463" s="1283">
        <v>2.97</v>
      </c>
      <c r="L7463" s="1283">
        <v>1.49</v>
      </c>
      <c r="M7463" s="1283">
        <v>1.62</v>
      </c>
      <c r="N7463" s="1283">
        <v>1.76</v>
      </c>
      <c r="O7463" s="1283">
        <v>1.96</v>
      </c>
      <c r="P7463" s="1283"/>
      <c r="R7463" s="1067"/>
      <c r="Z7463" s="21"/>
      <c r="AH7463"/>
    </row>
    <row r="7464" spans="1:34" ht="11.25" customHeight="1">
      <c r="A7464"/>
      <c r="B7464" s="1281" t="s">
        <v>16</v>
      </c>
      <c r="C7464" s="1282">
        <v>8831</v>
      </c>
      <c r="D7464" s="1341" t="str">
        <f t="shared" si="130"/>
        <v>NV8831</v>
      </c>
      <c r="E7464" s="1514" t="s">
        <v>121</v>
      </c>
      <c r="F7464" s="1390">
        <v>92</v>
      </c>
      <c r="G7464" s="1283">
        <v>1.06</v>
      </c>
      <c r="H7464" s="1283">
        <v>1.2</v>
      </c>
      <c r="I7464" s="1283">
        <v>1.38</v>
      </c>
      <c r="J7464" s="1283">
        <v>1.7</v>
      </c>
      <c r="K7464" s="1283">
        <v>2.02</v>
      </c>
      <c r="L7464" s="1283">
        <v>1.01</v>
      </c>
      <c r="M7464" s="1283">
        <v>1.1000000000000001</v>
      </c>
      <c r="N7464" s="1283">
        <v>1.2</v>
      </c>
      <c r="O7464" s="1283">
        <v>1.33</v>
      </c>
      <c r="P7464" s="1283"/>
      <c r="R7464" s="1067"/>
      <c r="Z7464" s="21"/>
      <c r="AH7464"/>
    </row>
    <row r="7465" spans="1:34" ht="11.25" customHeight="1">
      <c r="A7465"/>
      <c r="B7465" s="1281" t="s">
        <v>16</v>
      </c>
      <c r="C7465" s="1282">
        <v>8832</v>
      </c>
      <c r="D7465" s="1341" t="str">
        <f t="shared" si="130"/>
        <v>NV8832</v>
      </c>
      <c r="E7465" s="1514" t="s">
        <v>121</v>
      </c>
      <c r="F7465" s="1390">
        <v>40</v>
      </c>
      <c r="G7465" s="1283">
        <v>0.46</v>
      </c>
      <c r="H7465" s="1283">
        <v>0.52</v>
      </c>
      <c r="I7465" s="1283">
        <v>0.6</v>
      </c>
      <c r="J7465" s="1283">
        <v>0.74</v>
      </c>
      <c r="K7465" s="1283">
        <v>0.88</v>
      </c>
      <c r="L7465" s="1283">
        <v>0.44</v>
      </c>
      <c r="M7465" s="1283">
        <v>0.48</v>
      </c>
      <c r="N7465" s="1283">
        <v>0.52</v>
      </c>
      <c r="O7465" s="1283">
        <v>0.57999999999999996</v>
      </c>
      <c r="P7465" s="1283"/>
      <c r="R7465" s="1067"/>
      <c r="Z7465" s="21"/>
      <c r="AH7465"/>
    </row>
    <row r="7466" spans="1:34" ht="11.25" customHeight="1">
      <c r="A7466"/>
      <c r="B7466" s="1281" t="s">
        <v>16</v>
      </c>
      <c r="C7466" s="1282">
        <v>8833</v>
      </c>
      <c r="D7466" s="1341" t="str">
        <f t="shared" si="130"/>
        <v>NV8833</v>
      </c>
      <c r="E7466" s="1514" t="s">
        <v>124</v>
      </c>
      <c r="F7466" s="1390">
        <v>81</v>
      </c>
      <c r="G7466" s="1283">
        <v>0.93</v>
      </c>
      <c r="H7466" s="1283">
        <v>1.05</v>
      </c>
      <c r="I7466" s="1283">
        <v>1.22</v>
      </c>
      <c r="J7466" s="1283">
        <v>1.5</v>
      </c>
      <c r="K7466" s="1283">
        <v>1.78</v>
      </c>
      <c r="L7466" s="1283">
        <v>0.89</v>
      </c>
      <c r="M7466" s="1283">
        <v>0.97</v>
      </c>
      <c r="N7466" s="1283">
        <v>1.05</v>
      </c>
      <c r="O7466" s="1283">
        <v>1.17</v>
      </c>
      <c r="P7466" s="1283"/>
      <c r="R7466" s="1067"/>
      <c r="Z7466" s="21"/>
      <c r="AH7466"/>
    </row>
    <row r="7467" spans="1:34" ht="11.25" customHeight="1">
      <c r="A7467"/>
      <c r="B7467" s="1281" t="s">
        <v>16</v>
      </c>
      <c r="C7467" s="1282">
        <v>8835</v>
      </c>
      <c r="D7467" s="1341" t="str">
        <f t="shared" si="130"/>
        <v>NV8835</v>
      </c>
      <c r="E7467" s="1514" t="s">
        <v>124</v>
      </c>
      <c r="F7467" s="1390">
        <v>131</v>
      </c>
      <c r="G7467" s="1283">
        <v>1.51</v>
      </c>
      <c r="H7467" s="1283">
        <v>1.7</v>
      </c>
      <c r="I7467" s="1283">
        <v>1.97</v>
      </c>
      <c r="J7467" s="1283">
        <v>2.42</v>
      </c>
      <c r="K7467" s="1283">
        <v>2.88</v>
      </c>
      <c r="L7467" s="1283">
        <v>1.44</v>
      </c>
      <c r="M7467" s="1283">
        <v>1.57</v>
      </c>
      <c r="N7467" s="1283">
        <v>1.7</v>
      </c>
      <c r="O7467" s="1283">
        <v>1.9</v>
      </c>
      <c r="P7467" s="1283"/>
      <c r="R7467" s="1067"/>
      <c r="Z7467" s="21"/>
      <c r="AH7467"/>
    </row>
    <row r="7468" spans="1:34" ht="11.25" customHeight="1">
      <c r="A7468"/>
      <c r="B7468" s="1281" t="s">
        <v>16</v>
      </c>
      <c r="C7468" s="1282">
        <v>8855</v>
      </c>
      <c r="D7468" s="1341" t="str">
        <f t="shared" si="130"/>
        <v>NV8855</v>
      </c>
      <c r="E7468" s="1514" t="s">
        <v>121</v>
      </c>
      <c r="F7468" s="1390">
        <v>20</v>
      </c>
      <c r="G7468" s="1283">
        <v>0.23</v>
      </c>
      <c r="H7468" s="1283">
        <v>0.26</v>
      </c>
      <c r="I7468" s="1283">
        <v>0.3</v>
      </c>
      <c r="J7468" s="1283">
        <v>0.37</v>
      </c>
      <c r="K7468" s="1283">
        <v>0.44</v>
      </c>
      <c r="L7468" s="1283">
        <v>0.22</v>
      </c>
      <c r="M7468" s="1283">
        <v>0.24</v>
      </c>
      <c r="N7468" s="1283">
        <v>0.26</v>
      </c>
      <c r="O7468" s="1283">
        <v>0.28999999999999998</v>
      </c>
      <c r="P7468" s="1283"/>
      <c r="R7468" s="1067"/>
      <c r="Z7468" s="21"/>
      <c r="AH7468"/>
    </row>
    <row r="7469" spans="1:34" ht="11.25" customHeight="1">
      <c r="A7469"/>
      <c r="B7469" s="1281" t="s">
        <v>16</v>
      </c>
      <c r="C7469" s="1282">
        <v>8856</v>
      </c>
      <c r="D7469" s="1341" t="str">
        <f t="shared" si="130"/>
        <v>NV8856</v>
      </c>
      <c r="E7469" s="1514" t="s">
        <v>121</v>
      </c>
      <c r="F7469" s="1390">
        <v>60</v>
      </c>
      <c r="G7469" s="1283">
        <v>0.69</v>
      </c>
      <c r="H7469" s="1283">
        <v>0.78</v>
      </c>
      <c r="I7469" s="1283">
        <v>0.9</v>
      </c>
      <c r="J7469" s="1283">
        <v>1.1100000000000001</v>
      </c>
      <c r="K7469" s="1283">
        <v>1.32</v>
      </c>
      <c r="L7469" s="1283">
        <v>0.66</v>
      </c>
      <c r="M7469" s="1283">
        <v>0.72</v>
      </c>
      <c r="N7469" s="1283">
        <v>0.78</v>
      </c>
      <c r="O7469" s="1283">
        <v>0.87</v>
      </c>
      <c r="P7469" s="1283"/>
      <c r="R7469" s="1067"/>
      <c r="Z7469" s="21"/>
      <c r="AH7469"/>
    </row>
    <row r="7470" spans="1:34" ht="11.25" customHeight="1">
      <c r="A7470"/>
      <c r="B7470" s="1281" t="s">
        <v>16</v>
      </c>
      <c r="C7470" s="1282">
        <v>8861</v>
      </c>
      <c r="D7470" s="1341" t="str">
        <f t="shared" si="130"/>
        <v>NV8861</v>
      </c>
      <c r="E7470" s="1514" t="s">
        <v>123</v>
      </c>
      <c r="F7470" s="1390">
        <v>79</v>
      </c>
      <c r="G7470" s="1283">
        <v>0.91</v>
      </c>
      <c r="H7470" s="1283">
        <v>1.03</v>
      </c>
      <c r="I7470" s="1283">
        <v>1.19</v>
      </c>
      <c r="J7470" s="1283">
        <v>1.46</v>
      </c>
      <c r="K7470" s="1283">
        <v>1.74</v>
      </c>
      <c r="L7470" s="1283">
        <v>0.87</v>
      </c>
      <c r="M7470" s="1283">
        <v>0.95</v>
      </c>
      <c r="N7470" s="1283">
        <v>1.03</v>
      </c>
      <c r="O7470" s="1283">
        <v>1.1499999999999999</v>
      </c>
      <c r="P7470" s="1283"/>
      <c r="R7470" s="1067"/>
      <c r="Z7470" s="21"/>
      <c r="AH7470"/>
    </row>
    <row r="7471" spans="1:34" ht="11.25" customHeight="1">
      <c r="A7471"/>
      <c r="B7471" s="1281" t="s">
        <v>16</v>
      </c>
      <c r="C7471" s="1282">
        <v>8868</v>
      </c>
      <c r="D7471" s="1341" t="str">
        <f t="shared" si="130"/>
        <v>NV8868</v>
      </c>
      <c r="E7471" s="1514" t="s">
        <v>121</v>
      </c>
      <c r="F7471" s="1390">
        <v>41</v>
      </c>
      <c r="G7471" s="1283">
        <v>0.47</v>
      </c>
      <c r="H7471" s="1283">
        <v>0.53</v>
      </c>
      <c r="I7471" s="1283">
        <v>0.62</v>
      </c>
      <c r="J7471" s="1283">
        <v>0.76</v>
      </c>
      <c r="K7471" s="1283">
        <v>0.9</v>
      </c>
      <c r="L7471" s="1283">
        <v>0.45</v>
      </c>
      <c r="M7471" s="1283">
        <v>0.49</v>
      </c>
      <c r="N7471" s="1283">
        <v>0.53</v>
      </c>
      <c r="O7471" s="1283">
        <v>0.59</v>
      </c>
      <c r="P7471" s="1283"/>
      <c r="R7471" s="1067"/>
      <c r="Z7471" s="21"/>
      <c r="AH7471"/>
    </row>
    <row r="7472" spans="1:34" ht="11.25" customHeight="1">
      <c r="A7472"/>
      <c r="B7472" s="1281" t="s">
        <v>16</v>
      </c>
      <c r="C7472" s="1282">
        <v>8869</v>
      </c>
      <c r="D7472" s="1341" t="str">
        <f t="shared" si="130"/>
        <v>NV8869</v>
      </c>
      <c r="E7472" s="1514" t="s">
        <v>121</v>
      </c>
      <c r="F7472" s="1390">
        <v>116</v>
      </c>
      <c r="G7472" s="1283">
        <v>1.33</v>
      </c>
      <c r="H7472" s="1283">
        <v>1.51</v>
      </c>
      <c r="I7472" s="1283">
        <v>1.74</v>
      </c>
      <c r="J7472" s="1283">
        <v>2.15</v>
      </c>
      <c r="K7472" s="1283">
        <v>2.5499999999999998</v>
      </c>
      <c r="L7472" s="1283">
        <v>1.28</v>
      </c>
      <c r="M7472" s="1283">
        <v>1.39</v>
      </c>
      <c r="N7472" s="1283">
        <v>1.51</v>
      </c>
      <c r="O7472" s="1283">
        <v>1.68</v>
      </c>
      <c r="P7472" s="1283"/>
      <c r="R7472" s="1067"/>
      <c r="Z7472" s="21"/>
      <c r="AH7472"/>
    </row>
    <row r="7473" spans="1:34" ht="11.25" customHeight="1">
      <c r="A7473"/>
      <c r="B7473" s="1281" t="s">
        <v>16</v>
      </c>
      <c r="C7473" s="1282">
        <v>8871</v>
      </c>
      <c r="D7473" s="1341" t="str">
        <f t="shared" si="130"/>
        <v>NV8871</v>
      </c>
      <c r="E7473" s="1514" t="s">
        <v>125</v>
      </c>
      <c r="F7473" s="1390">
        <v>10</v>
      </c>
      <c r="G7473" s="1283">
        <v>0.12</v>
      </c>
      <c r="H7473" s="1283">
        <v>0.13</v>
      </c>
      <c r="I7473" s="1283">
        <v>0.15</v>
      </c>
      <c r="J7473" s="1283">
        <v>0.19</v>
      </c>
      <c r="K7473" s="1283">
        <v>0.22</v>
      </c>
      <c r="L7473" s="1283">
        <v>0.11</v>
      </c>
      <c r="M7473" s="1283">
        <v>0.12</v>
      </c>
      <c r="N7473" s="1283">
        <v>0.13</v>
      </c>
      <c r="O7473" s="1283">
        <v>0.15</v>
      </c>
      <c r="P7473" s="1283"/>
      <c r="R7473" s="1067"/>
      <c r="Z7473" s="21"/>
      <c r="AH7473"/>
    </row>
    <row r="7474" spans="1:34" ht="11.25" customHeight="1">
      <c r="A7474"/>
      <c r="B7474" s="1281" t="s">
        <v>16</v>
      </c>
      <c r="C7474" s="1282">
        <v>8901</v>
      </c>
      <c r="D7474" s="1341" t="str">
        <f t="shared" si="130"/>
        <v>NV8901</v>
      </c>
      <c r="E7474" s="1514" t="s">
        <v>123</v>
      </c>
      <c r="F7474" s="1390">
        <v>20</v>
      </c>
      <c r="G7474" s="1283">
        <v>0.23</v>
      </c>
      <c r="H7474" s="1283">
        <v>0.26</v>
      </c>
      <c r="I7474" s="1283">
        <v>0.3</v>
      </c>
      <c r="J7474" s="1283">
        <v>0.37</v>
      </c>
      <c r="K7474" s="1283">
        <v>0.44</v>
      </c>
      <c r="L7474" s="1283">
        <v>0.22</v>
      </c>
      <c r="M7474" s="1283">
        <v>0.24</v>
      </c>
      <c r="N7474" s="1283">
        <v>0.26</v>
      </c>
      <c r="O7474" s="1283">
        <v>0.28999999999999998</v>
      </c>
      <c r="P7474" s="1283"/>
      <c r="R7474" s="1067"/>
      <c r="Z7474" s="21"/>
      <c r="AH7474"/>
    </row>
    <row r="7475" spans="1:34" ht="11.25" customHeight="1">
      <c r="A7475"/>
      <c r="B7475" s="1281" t="s">
        <v>16</v>
      </c>
      <c r="C7475" s="1282">
        <v>9012</v>
      </c>
      <c r="D7475" s="1341" t="str">
        <f t="shared" si="130"/>
        <v>NV9012</v>
      </c>
      <c r="E7475" s="1514" t="s">
        <v>121</v>
      </c>
      <c r="F7475" s="1390">
        <v>110</v>
      </c>
      <c r="G7475" s="1283">
        <v>1.27</v>
      </c>
      <c r="H7475" s="1283">
        <v>1.43</v>
      </c>
      <c r="I7475" s="1283">
        <v>1.65</v>
      </c>
      <c r="J7475" s="1283">
        <v>2.04</v>
      </c>
      <c r="K7475" s="1283">
        <v>2.42</v>
      </c>
      <c r="L7475" s="1283">
        <v>1.21</v>
      </c>
      <c r="M7475" s="1283">
        <v>1.32</v>
      </c>
      <c r="N7475" s="1283">
        <v>1.43</v>
      </c>
      <c r="O7475" s="1283">
        <v>1.6</v>
      </c>
      <c r="P7475" s="1283"/>
      <c r="R7475" s="1067"/>
      <c r="Z7475" s="21"/>
      <c r="AH7475"/>
    </row>
    <row r="7476" spans="1:34" ht="11.25" customHeight="1">
      <c r="A7476"/>
      <c r="B7476" s="1281" t="s">
        <v>16</v>
      </c>
      <c r="C7476" s="1282">
        <v>9014</v>
      </c>
      <c r="D7476" s="1341" t="str">
        <f t="shared" si="130"/>
        <v>NV9014</v>
      </c>
      <c r="E7476" s="1514" t="s">
        <v>125</v>
      </c>
      <c r="F7476" s="1390">
        <v>203</v>
      </c>
      <c r="G7476" s="1283">
        <v>2.33</v>
      </c>
      <c r="H7476" s="1283">
        <v>2.64</v>
      </c>
      <c r="I7476" s="1283">
        <v>3.05</v>
      </c>
      <c r="J7476" s="1283">
        <v>3.76</v>
      </c>
      <c r="K7476" s="1283">
        <v>4.47</v>
      </c>
      <c r="L7476" s="1283">
        <v>2.23</v>
      </c>
      <c r="M7476" s="1283">
        <v>2.44</v>
      </c>
      <c r="N7476" s="1283">
        <v>2.64</v>
      </c>
      <c r="O7476" s="1283">
        <v>2.94</v>
      </c>
      <c r="P7476" s="1283"/>
      <c r="R7476" s="1067"/>
      <c r="Z7476" s="21"/>
      <c r="AH7476"/>
    </row>
    <row r="7477" spans="1:34" ht="11.25" customHeight="1">
      <c r="A7477"/>
      <c r="B7477" s="1281" t="s">
        <v>16</v>
      </c>
      <c r="C7477" s="1282">
        <v>9015</v>
      </c>
      <c r="D7477" s="1341" t="str">
        <f t="shared" si="130"/>
        <v>NV9015</v>
      </c>
      <c r="E7477" s="1514" t="s">
        <v>125</v>
      </c>
      <c r="F7477" s="1390">
        <v>238</v>
      </c>
      <c r="G7477" s="1283">
        <v>2.74</v>
      </c>
      <c r="H7477" s="1283">
        <v>3.09</v>
      </c>
      <c r="I7477" s="1283">
        <v>3.57</v>
      </c>
      <c r="J7477" s="1283">
        <v>4.4000000000000004</v>
      </c>
      <c r="K7477" s="1283">
        <v>5.24</v>
      </c>
      <c r="L7477" s="1283">
        <v>2.62</v>
      </c>
      <c r="M7477" s="1283">
        <v>2.86</v>
      </c>
      <c r="N7477" s="1283">
        <v>3.09</v>
      </c>
      <c r="O7477" s="1283">
        <v>3.45</v>
      </c>
      <c r="P7477" s="1283"/>
      <c r="R7477" s="1067"/>
      <c r="Z7477" s="21"/>
      <c r="AH7477"/>
    </row>
    <row r="7478" spans="1:34" ht="11.25" customHeight="1">
      <c r="A7478"/>
      <c r="B7478" s="1281" t="s">
        <v>16</v>
      </c>
      <c r="C7478" s="1282">
        <v>9016</v>
      </c>
      <c r="D7478" s="1341" t="str">
        <f t="shared" si="130"/>
        <v>NV9016</v>
      </c>
      <c r="E7478" s="1514" t="s">
        <v>124</v>
      </c>
      <c r="F7478" s="1390">
        <v>221</v>
      </c>
      <c r="G7478" s="1283">
        <v>2.54</v>
      </c>
      <c r="H7478" s="1283">
        <v>2.87</v>
      </c>
      <c r="I7478" s="1283">
        <v>3.32</v>
      </c>
      <c r="J7478" s="1283">
        <v>4.09</v>
      </c>
      <c r="K7478" s="1283">
        <v>4.8600000000000003</v>
      </c>
      <c r="L7478" s="1283">
        <v>2.4300000000000002</v>
      </c>
      <c r="M7478" s="1283">
        <v>2.65</v>
      </c>
      <c r="N7478" s="1283">
        <v>2.87</v>
      </c>
      <c r="O7478" s="1283">
        <v>3.2</v>
      </c>
      <c r="P7478" s="1283"/>
      <c r="R7478" s="1067"/>
      <c r="Z7478" s="21"/>
      <c r="AH7478"/>
    </row>
    <row r="7479" spans="1:34" ht="11.25" customHeight="1">
      <c r="A7479"/>
      <c r="B7479" s="1281" t="s">
        <v>16</v>
      </c>
      <c r="C7479" s="1282">
        <v>9019</v>
      </c>
      <c r="D7479" s="1341" t="str">
        <f t="shared" si="130"/>
        <v>NV9019</v>
      </c>
      <c r="E7479" s="1514" t="s">
        <v>122</v>
      </c>
      <c r="F7479" s="1390">
        <v>269</v>
      </c>
      <c r="G7479" s="1283">
        <v>3.09</v>
      </c>
      <c r="H7479" s="1283">
        <v>3.5</v>
      </c>
      <c r="I7479" s="1283">
        <v>4.04</v>
      </c>
      <c r="J7479" s="1283">
        <v>4.9800000000000004</v>
      </c>
      <c r="K7479" s="1283">
        <v>5.92</v>
      </c>
      <c r="L7479" s="1283">
        <v>2.96</v>
      </c>
      <c r="M7479" s="1283">
        <v>3.23</v>
      </c>
      <c r="N7479" s="1283">
        <v>3.5</v>
      </c>
      <c r="O7479" s="1283">
        <v>3.9</v>
      </c>
      <c r="P7479" s="1283"/>
      <c r="R7479" s="1067"/>
      <c r="Z7479" s="21"/>
      <c r="AH7479"/>
    </row>
    <row r="7480" spans="1:34" ht="11.25" customHeight="1">
      <c r="A7480"/>
      <c r="B7480" s="1281" t="s">
        <v>16</v>
      </c>
      <c r="C7480" s="1282">
        <v>9022</v>
      </c>
      <c r="D7480" s="1341" t="str">
        <f t="shared" si="130"/>
        <v>NV9022</v>
      </c>
      <c r="E7480" s="1514" t="s">
        <v>125</v>
      </c>
      <c r="F7480" s="1390">
        <v>64</v>
      </c>
      <c r="G7480" s="1283">
        <v>0.74</v>
      </c>
      <c r="H7480" s="1283">
        <v>0.83</v>
      </c>
      <c r="I7480" s="1283">
        <v>0.96</v>
      </c>
      <c r="J7480" s="1283">
        <v>1.18</v>
      </c>
      <c r="K7480" s="1283">
        <v>1.41</v>
      </c>
      <c r="L7480" s="1283">
        <v>0.7</v>
      </c>
      <c r="M7480" s="1283">
        <v>0.77</v>
      </c>
      <c r="N7480" s="1283">
        <v>0.83</v>
      </c>
      <c r="O7480" s="1283">
        <v>0.93</v>
      </c>
      <c r="P7480" s="1283"/>
      <c r="R7480" s="1067"/>
      <c r="Z7480" s="21"/>
      <c r="AH7480"/>
    </row>
    <row r="7481" spans="1:34" ht="11.25" customHeight="1">
      <c r="A7481"/>
      <c r="B7481" s="1281" t="s">
        <v>16</v>
      </c>
      <c r="C7481" s="1282">
        <v>9033</v>
      </c>
      <c r="D7481" s="1341" t="str">
        <f t="shared" si="130"/>
        <v>NV9033</v>
      </c>
      <c r="E7481" s="1514" t="s">
        <v>123</v>
      </c>
      <c r="F7481" s="1390">
        <v>150</v>
      </c>
      <c r="G7481" s="1283">
        <v>1.73</v>
      </c>
      <c r="H7481" s="1283">
        <v>1.95</v>
      </c>
      <c r="I7481" s="1283">
        <v>2.25</v>
      </c>
      <c r="J7481" s="1283">
        <v>2.78</v>
      </c>
      <c r="K7481" s="1283">
        <v>3.3</v>
      </c>
      <c r="L7481" s="1283">
        <v>1.65</v>
      </c>
      <c r="M7481" s="1283">
        <v>1.8</v>
      </c>
      <c r="N7481" s="1283">
        <v>1.95</v>
      </c>
      <c r="O7481" s="1283">
        <v>2.1800000000000002</v>
      </c>
      <c r="P7481" s="1283"/>
      <c r="R7481" s="1067"/>
      <c r="Z7481" s="21"/>
      <c r="AH7481"/>
    </row>
    <row r="7482" spans="1:34" ht="11.25" customHeight="1">
      <c r="A7482"/>
      <c r="B7482" s="1281" t="s">
        <v>16</v>
      </c>
      <c r="C7482" s="1282">
        <v>9040</v>
      </c>
      <c r="D7482" s="1341" t="str">
        <f t="shared" si="130"/>
        <v>NV9040</v>
      </c>
      <c r="E7482" s="1514" t="s">
        <v>124</v>
      </c>
      <c r="F7482" s="1390">
        <v>271</v>
      </c>
      <c r="G7482" s="1283">
        <v>3.12</v>
      </c>
      <c r="H7482" s="1283">
        <v>3.52</v>
      </c>
      <c r="I7482" s="1283">
        <v>4.07</v>
      </c>
      <c r="J7482" s="1283">
        <v>5.01</v>
      </c>
      <c r="K7482" s="1283">
        <v>5.96</v>
      </c>
      <c r="L7482" s="1283">
        <v>2.98</v>
      </c>
      <c r="M7482" s="1283">
        <v>3.25</v>
      </c>
      <c r="N7482" s="1283">
        <v>3.52</v>
      </c>
      <c r="O7482" s="1283">
        <v>3.93</v>
      </c>
      <c r="P7482" s="1283"/>
      <c r="R7482" s="1067"/>
      <c r="Z7482" s="21"/>
      <c r="AH7482"/>
    </row>
    <row r="7483" spans="1:34" ht="11.25" customHeight="1">
      <c r="A7483"/>
      <c r="B7483" s="1281" t="s">
        <v>16</v>
      </c>
      <c r="C7483" s="1282">
        <v>9052</v>
      </c>
      <c r="D7483" s="1341" t="str">
        <f t="shared" si="130"/>
        <v>NV9052</v>
      </c>
      <c r="E7483" s="1514" t="s">
        <v>121</v>
      </c>
      <c r="F7483" s="1390">
        <v>163</v>
      </c>
      <c r="G7483" s="1283">
        <v>1.87</v>
      </c>
      <c r="H7483" s="1283">
        <v>2.12</v>
      </c>
      <c r="I7483" s="1283">
        <v>2.4500000000000002</v>
      </c>
      <c r="J7483" s="1283">
        <v>3.02</v>
      </c>
      <c r="K7483" s="1283">
        <v>3.59</v>
      </c>
      <c r="L7483" s="1283">
        <v>1.79</v>
      </c>
      <c r="M7483" s="1283">
        <v>1.96</v>
      </c>
      <c r="N7483" s="1283">
        <v>2.12</v>
      </c>
      <c r="O7483" s="1283">
        <v>2.36</v>
      </c>
      <c r="P7483" s="1283"/>
      <c r="R7483" s="1067"/>
      <c r="Z7483" s="21"/>
      <c r="AH7483"/>
    </row>
    <row r="7484" spans="1:34" ht="11.25" customHeight="1">
      <c r="A7484"/>
      <c r="B7484" s="1281" t="s">
        <v>16</v>
      </c>
      <c r="C7484" s="1282">
        <v>9058</v>
      </c>
      <c r="D7484" s="1341" t="str">
        <f t="shared" si="130"/>
        <v>NV9058</v>
      </c>
      <c r="E7484" s="1514" t="s">
        <v>121</v>
      </c>
      <c r="F7484" s="1390">
        <v>84</v>
      </c>
      <c r="G7484" s="1283">
        <v>0.97</v>
      </c>
      <c r="H7484" s="1283">
        <v>1.0900000000000001</v>
      </c>
      <c r="I7484" s="1283">
        <v>1.26</v>
      </c>
      <c r="J7484" s="1283">
        <v>1.55</v>
      </c>
      <c r="K7484" s="1283">
        <v>1.85</v>
      </c>
      <c r="L7484" s="1283">
        <v>0.92</v>
      </c>
      <c r="M7484" s="1283">
        <v>1.01</v>
      </c>
      <c r="N7484" s="1283">
        <v>1.0900000000000001</v>
      </c>
      <c r="O7484" s="1283">
        <v>1.22</v>
      </c>
      <c r="P7484" s="1283"/>
      <c r="R7484" s="1067"/>
      <c r="Z7484" s="21"/>
      <c r="AH7484"/>
    </row>
    <row r="7485" spans="1:34" ht="11.25" customHeight="1">
      <c r="A7485"/>
      <c r="B7485" s="1281" t="s">
        <v>16</v>
      </c>
      <c r="C7485" s="1282">
        <v>9060</v>
      </c>
      <c r="D7485" s="1341" t="str">
        <f t="shared" si="130"/>
        <v>NV9060</v>
      </c>
      <c r="E7485" s="1514" t="s">
        <v>121</v>
      </c>
      <c r="F7485" s="1390">
        <v>107</v>
      </c>
      <c r="G7485" s="1283">
        <v>1.23</v>
      </c>
      <c r="H7485" s="1283">
        <v>1.39</v>
      </c>
      <c r="I7485" s="1283">
        <v>1.61</v>
      </c>
      <c r="J7485" s="1283">
        <v>1.98</v>
      </c>
      <c r="K7485" s="1283">
        <v>2.35</v>
      </c>
      <c r="L7485" s="1283">
        <v>1.18</v>
      </c>
      <c r="M7485" s="1283">
        <v>1.28</v>
      </c>
      <c r="N7485" s="1283">
        <v>1.39</v>
      </c>
      <c r="O7485" s="1283">
        <v>1.55</v>
      </c>
      <c r="P7485" s="1283"/>
      <c r="R7485" s="1067"/>
      <c r="Z7485" s="21"/>
      <c r="AH7485"/>
    </row>
    <row r="7486" spans="1:34" ht="11.25" customHeight="1">
      <c r="A7486"/>
      <c r="B7486" s="1281" t="s">
        <v>16</v>
      </c>
      <c r="C7486" s="1282">
        <v>9061</v>
      </c>
      <c r="D7486" s="1341" t="str">
        <f t="shared" si="130"/>
        <v>NV9061</v>
      </c>
      <c r="E7486" s="1514" t="s">
        <v>125</v>
      </c>
      <c r="F7486" s="1390">
        <v>83</v>
      </c>
      <c r="G7486" s="1283">
        <v>0.95</v>
      </c>
      <c r="H7486" s="1283">
        <v>1.08</v>
      </c>
      <c r="I7486" s="1283">
        <v>1.25</v>
      </c>
      <c r="J7486" s="1283">
        <v>1.54</v>
      </c>
      <c r="K7486" s="1283">
        <v>1.83</v>
      </c>
      <c r="L7486" s="1283">
        <v>0.91</v>
      </c>
      <c r="M7486" s="1283">
        <v>1</v>
      </c>
      <c r="N7486" s="1283">
        <v>1.08</v>
      </c>
      <c r="O7486" s="1283">
        <v>1.2</v>
      </c>
      <c r="P7486" s="1283"/>
      <c r="R7486" s="1067"/>
      <c r="Z7486" s="21"/>
      <c r="AH7486"/>
    </row>
    <row r="7487" spans="1:34" ht="11.25" customHeight="1">
      <c r="A7487"/>
      <c r="B7487" s="1281" t="s">
        <v>16</v>
      </c>
      <c r="C7487" s="1282">
        <v>9063</v>
      </c>
      <c r="D7487" s="1341" t="str">
        <f t="shared" si="130"/>
        <v>NV9063</v>
      </c>
      <c r="E7487" s="1514" t="s">
        <v>121</v>
      </c>
      <c r="F7487" s="1390">
        <v>63</v>
      </c>
      <c r="G7487" s="1283">
        <v>0.72</v>
      </c>
      <c r="H7487" s="1283">
        <v>0.82</v>
      </c>
      <c r="I7487" s="1283">
        <v>0.95</v>
      </c>
      <c r="J7487" s="1283">
        <v>1.17</v>
      </c>
      <c r="K7487" s="1283">
        <v>1.39</v>
      </c>
      <c r="L7487" s="1283">
        <v>0.69</v>
      </c>
      <c r="M7487" s="1283">
        <v>0.76</v>
      </c>
      <c r="N7487" s="1283">
        <v>0.82</v>
      </c>
      <c r="O7487" s="1283">
        <v>0.91</v>
      </c>
      <c r="P7487" s="1283"/>
      <c r="R7487" s="1067"/>
      <c r="Z7487" s="21"/>
      <c r="AH7487"/>
    </row>
    <row r="7488" spans="1:34" ht="11.25" customHeight="1">
      <c r="A7488"/>
      <c r="B7488" s="1281" t="s">
        <v>16</v>
      </c>
      <c r="C7488" s="1282">
        <v>9077</v>
      </c>
      <c r="D7488" s="1341" t="str">
        <f t="shared" si="130"/>
        <v>NV9077</v>
      </c>
      <c r="E7488" s="1514" t="s">
        <v>122</v>
      </c>
      <c r="F7488" s="1390">
        <v>211</v>
      </c>
      <c r="G7488" s="1283">
        <v>2.4300000000000002</v>
      </c>
      <c r="H7488" s="1283">
        <v>2.74</v>
      </c>
      <c r="I7488" s="1283">
        <v>3.17</v>
      </c>
      <c r="J7488" s="1283">
        <v>3.9</v>
      </c>
      <c r="K7488" s="1283">
        <v>4.6399999999999997</v>
      </c>
      <c r="L7488" s="1283">
        <v>2.3199999999999998</v>
      </c>
      <c r="M7488" s="1283">
        <v>2.5299999999999998</v>
      </c>
      <c r="N7488" s="1283">
        <v>2.74</v>
      </c>
      <c r="O7488" s="1283">
        <v>3.06</v>
      </c>
      <c r="P7488" s="1283"/>
      <c r="R7488" s="1067"/>
      <c r="Z7488" s="21"/>
      <c r="AH7488"/>
    </row>
    <row r="7489" spans="1:34" ht="11.25" customHeight="1">
      <c r="A7489"/>
      <c r="B7489" s="1281" t="s">
        <v>16</v>
      </c>
      <c r="C7489" s="1282">
        <v>9082</v>
      </c>
      <c r="D7489" s="1341" t="str">
        <f t="shared" si="130"/>
        <v>NV9082</v>
      </c>
      <c r="E7489" s="1514" t="s">
        <v>121</v>
      </c>
      <c r="F7489" s="1390">
        <v>64</v>
      </c>
      <c r="G7489" s="1283">
        <v>0.74</v>
      </c>
      <c r="H7489" s="1283">
        <v>0.83</v>
      </c>
      <c r="I7489" s="1283">
        <v>0.96</v>
      </c>
      <c r="J7489" s="1283">
        <v>1.18</v>
      </c>
      <c r="K7489" s="1283">
        <v>1.41</v>
      </c>
      <c r="L7489" s="1283">
        <v>0.7</v>
      </c>
      <c r="M7489" s="1283">
        <v>0.77</v>
      </c>
      <c r="N7489" s="1283">
        <v>0.83</v>
      </c>
      <c r="O7489" s="1283">
        <v>0.93</v>
      </c>
      <c r="P7489" s="1283"/>
      <c r="R7489" s="1067"/>
      <c r="Z7489" s="21"/>
      <c r="AH7489"/>
    </row>
    <row r="7490" spans="1:34" ht="11.25" customHeight="1">
      <c r="A7490"/>
      <c r="B7490" s="1281" t="s">
        <v>16</v>
      </c>
      <c r="C7490" s="1282">
        <v>9083</v>
      </c>
      <c r="D7490" s="1341" t="str">
        <f t="shared" si="130"/>
        <v>NV9083</v>
      </c>
      <c r="E7490" s="1514" t="s">
        <v>121</v>
      </c>
      <c r="F7490" s="1390">
        <v>77</v>
      </c>
      <c r="G7490" s="1283">
        <v>0.89</v>
      </c>
      <c r="H7490" s="1283">
        <v>1</v>
      </c>
      <c r="I7490" s="1283">
        <v>1.1599999999999999</v>
      </c>
      <c r="J7490" s="1283">
        <v>1.42</v>
      </c>
      <c r="K7490" s="1283">
        <v>1.69</v>
      </c>
      <c r="L7490" s="1283">
        <v>0.85</v>
      </c>
      <c r="M7490" s="1283">
        <v>0.92</v>
      </c>
      <c r="N7490" s="1283">
        <v>1</v>
      </c>
      <c r="O7490" s="1283">
        <v>1.1200000000000001</v>
      </c>
      <c r="P7490" s="1283"/>
      <c r="R7490" s="1067"/>
      <c r="Z7490" s="21"/>
      <c r="AH7490"/>
    </row>
    <row r="7491" spans="1:34" ht="11.25" customHeight="1">
      <c r="A7491"/>
      <c r="B7491" s="1281" t="s">
        <v>16</v>
      </c>
      <c r="C7491" s="1282">
        <v>9084</v>
      </c>
      <c r="D7491" s="1341" t="str">
        <f t="shared" si="130"/>
        <v>NV9084</v>
      </c>
      <c r="E7491" s="1514" t="s">
        <v>122</v>
      </c>
      <c r="F7491" s="1390">
        <v>85</v>
      </c>
      <c r="G7491" s="1283">
        <v>0.98</v>
      </c>
      <c r="H7491" s="1283">
        <v>1.1100000000000001</v>
      </c>
      <c r="I7491" s="1283">
        <v>1.28</v>
      </c>
      <c r="J7491" s="1283">
        <v>1.57</v>
      </c>
      <c r="K7491" s="1283">
        <v>1.87</v>
      </c>
      <c r="L7491" s="1283">
        <v>0.94</v>
      </c>
      <c r="M7491" s="1283">
        <v>1.02</v>
      </c>
      <c r="N7491" s="1283">
        <v>1.1100000000000001</v>
      </c>
      <c r="O7491" s="1283">
        <v>1.23</v>
      </c>
      <c r="P7491" s="1283"/>
      <c r="R7491" s="1067"/>
      <c r="Z7491" s="21"/>
      <c r="AH7491"/>
    </row>
    <row r="7492" spans="1:34" ht="11.25" customHeight="1">
      <c r="A7492"/>
      <c r="B7492" s="1281" t="s">
        <v>16</v>
      </c>
      <c r="C7492" s="1282">
        <v>9088</v>
      </c>
      <c r="D7492" s="1341" t="str">
        <f t="shared" si="130"/>
        <v>NV9088</v>
      </c>
      <c r="E7492" s="1514" t="s">
        <v>122</v>
      </c>
      <c r="F7492" s="1390">
        <v>169</v>
      </c>
      <c r="G7492" s="1283">
        <v>1.94</v>
      </c>
      <c r="H7492" s="1283">
        <v>2.2000000000000002</v>
      </c>
      <c r="I7492" s="1283">
        <v>2.54</v>
      </c>
      <c r="J7492" s="1283">
        <v>3.13</v>
      </c>
      <c r="K7492" s="1283">
        <v>3.72</v>
      </c>
      <c r="L7492" s="1283">
        <v>1.86</v>
      </c>
      <c r="M7492" s="1283">
        <v>2.0299999999999998</v>
      </c>
      <c r="N7492" s="1283">
        <v>2.2000000000000002</v>
      </c>
      <c r="O7492" s="1283">
        <v>2.4500000000000002</v>
      </c>
      <c r="P7492" s="1283"/>
      <c r="R7492" s="1067"/>
      <c r="Z7492" s="21"/>
      <c r="AH7492"/>
    </row>
    <row r="7493" spans="1:34" ht="11.25" customHeight="1">
      <c r="A7493"/>
      <c r="B7493" s="1281" t="s">
        <v>16</v>
      </c>
      <c r="C7493" s="1282">
        <v>9089</v>
      </c>
      <c r="D7493" s="1341" t="str">
        <f t="shared" si="130"/>
        <v>NV9089</v>
      </c>
      <c r="E7493" s="1514" t="s">
        <v>125</v>
      </c>
      <c r="F7493" s="1390">
        <v>70</v>
      </c>
      <c r="G7493" s="1283">
        <v>0.81</v>
      </c>
      <c r="H7493" s="1283">
        <v>0.91</v>
      </c>
      <c r="I7493" s="1283">
        <v>1.05</v>
      </c>
      <c r="J7493" s="1283">
        <v>1.3</v>
      </c>
      <c r="K7493" s="1283">
        <v>1.54</v>
      </c>
      <c r="L7493" s="1283">
        <v>0.77</v>
      </c>
      <c r="M7493" s="1283">
        <v>0.84</v>
      </c>
      <c r="N7493" s="1283">
        <v>0.91</v>
      </c>
      <c r="O7493" s="1283">
        <v>1.02</v>
      </c>
      <c r="P7493" s="1283"/>
      <c r="R7493" s="1067"/>
      <c r="Z7493" s="21"/>
      <c r="AH7493"/>
    </row>
    <row r="7494" spans="1:34" ht="11.25" customHeight="1">
      <c r="A7494"/>
      <c r="B7494" s="1281" t="s">
        <v>16</v>
      </c>
      <c r="C7494" s="1282">
        <v>9093</v>
      </c>
      <c r="D7494" s="1341" t="str">
        <f t="shared" si="130"/>
        <v>NV9093</v>
      </c>
      <c r="E7494" s="1514" t="s">
        <v>125</v>
      </c>
      <c r="F7494" s="1390">
        <v>93</v>
      </c>
      <c r="G7494" s="1283">
        <v>1.07</v>
      </c>
      <c r="H7494" s="1283">
        <v>1.21</v>
      </c>
      <c r="I7494" s="1283">
        <v>1.4</v>
      </c>
      <c r="J7494" s="1283">
        <v>1.72</v>
      </c>
      <c r="K7494" s="1283">
        <v>2.0499999999999998</v>
      </c>
      <c r="L7494" s="1283">
        <v>1.02</v>
      </c>
      <c r="M7494" s="1283">
        <v>1.1200000000000001</v>
      </c>
      <c r="N7494" s="1283">
        <v>1.21</v>
      </c>
      <c r="O7494" s="1283">
        <v>1.35</v>
      </c>
      <c r="P7494" s="1283"/>
      <c r="R7494" s="1067"/>
      <c r="Z7494" s="21"/>
      <c r="AH7494"/>
    </row>
    <row r="7495" spans="1:34" ht="11.25" customHeight="1">
      <c r="A7495"/>
      <c r="B7495" s="1281" t="s">
        <v>16</v>
      </c>
      <c r="C7495" s="1282">
        <v>9101</v>
      </c>
      <c r="D7495" s="1341" t="str">
        <f t="shared" si="130"/>
        <v>NV9101</v>
      </c>
      <c r="E7495" s="1514" t="s">
        <v>121</v>
      </c>
      <c r="F7495" s="1390">
        <v>202</v>
      </c>
      <c r="G7495" s="1283">
        <v>2.3199999999999998</v>
      </c>
      <c r="H7495" s="1283">
        <v>2.63</v>
      </c>
      <c r="I7495" s="1283">
        <v>3.03</v>
      </c>
      <c r="J7495" s="1283">
        <v>3.74</v>
      </c>
      <c r="K7495" s="1283">
        <v>4.4400000000000004</v>
      </c>
      <c r="L7495" s="1283">
        <v>2.2200000000000002</v>
      </c>
      <c r="M7495" s="1283">
        <v>2.42</v>
      </c>
      <c r="N7495" s="1283">
        <v>2.63</v>
      </c>
      <c r="O7495" s="1283">
        <v>2.93</v>
      </c>
      <c r="P7495" s="1283"/>
      <c r="R7495" s="1067"/>
      <c r="Z7495" s="21"/>
      <c r="AH7495"/>
    </row>
    <row r="7496" spans="1:34" ht="11.25" customHeight="1">
      <c r="A7496"/>
      <c r="B7496" s="1281" t="s">
        <v>16</v>
      </c>
      <c r="C7496" s="1282">
        <v>9102</v>
      </c>
      <c r="D7496" s="1341" t="str">
        <f t="shared" si="130"/>
        <v>NV9102</v>
      </c>
      <c r="E7496" s="1514" t="s">
        <v>121</v>
      </c>
      <c r="F7496" s="1390">
        <v>227</v>
      </c>
      <c r="G7496" s="1283">
        <v>2.61</v>
      </c>
      <c r="H7496" s="1283">
        <v>2.95</v>
      </c>
      <c r="I7496" s="1283">
        <v>3.41</v>
      </c>
      <c r="J7496" s="1283">
        <v>4.2</v>
      </c>
      <c r="K7496" s="1283">
        <v>4.99</v>
      </c>
      <c r="L7496" s="1283">
        <v>2.5</v>
      </c>
      <c r="M7496" s="1283">
        <v>2.72</v>
      </c>
      <c r="N7496" s="1283">
        <v>2.95</v>
      </c>
      <c r="O7496" s="1283">
        <v>3.29</v>
      </c>
      <c r="P7496" s="1283"/>
      <c r="R7496" s="1067"/>
      <c r="Z7496" s="21"/>
      <c r="AH7496"/>
    </row>
    <row r="7497" spans="1:34" ht="11.25" customHeight="1">
      <c r="A7497"/>
      <c r="B7497" s="1281" t="s">
        <v>16</v>
      </c>
      <c r="C7497" s="1282">
        <v>9110</v>
      </c>
      <c r="D7497" s="1341" t="str">
        <f t="shared" si="130"/>
        <v>NV9110</v>
      </c>
      <c r="E7497" s="1514" t="s">
        <v>125</v>
      </c>
      <c r="F7497" s="1390">
        <v>151</v>
      </c>
      <c r="G7497" s="1283">
        <v>1.74</v>
      </c>
      <c r="H7497" s="1283">
        <v>1.96</v>
      </c>
      <c r="I7497" s="1283">
        <v>2.27</v>
      </c>
      <c r="J7497" s="1283">
        <v>2.79</v>
      </c>
      <c r="K7497" s="1283">
        <v>3.32</v>
      </c>
      <c r="L7497" s="1283">
        <v>1.66</v>
      </c>
      <c r="M7497" s="1283">
        <v>1.81</v>
      </c>
      <c r="N7497" s="1283">
        <v>1.96</v>
      </c>
      <c r="O7497" s="1283">
        <v>2.19</v>
      </c>
      <c r="P7497" s="1283"/>
      <c r="R7497" s="1067"/>
      <c r="Z7497" s="21"/>
      <c r="AH7497"/>
    </row>
    <row r="7498" spans="1:34" ht="11.25" customHeight="1">
      <c r="A7498"/>
      <c r="B7498" s="1281" t="s">
        <v>16</v>
      </c>
      <c r="C7498" s="1282">
        <v>9150</v>
      </c>
      <c r="D7498" s="1341" t="str">
        <f t="shared" si="130"/>
        <v>NV9150</v>
      </c>
      <c r="E7498" s="1514" t="s">
        <v>123</v>
      </c>
      <c r="F7498" s="1390">
        <v>19</v>
      </c>
      <c r="G7498" s="1283">
        <v>0.22</v>
      </c>
      <c r="H7498" s="1283">
        <v>0.25</v>
      </c>
      <c r="I7498" s="1283">
        <v>0.28999999999999998</v>
      </c>
      <c r="J7498" s="1283">
        <v>0.35</v>
      </c>
      <c r="K7498" s="1283">
        <v>0.42</v>
      </c>
      <c r="L7498" s="1283">
        <v>0.21</v>
      </c>
      <c r="M7498" s="1283">
        <v>0.23</v>
      </c>
      <c r="N7498" s="1283">
        <v>0.25</v>
      </c>
      <c r="O7498" s="1283">
        <v>0.28000000000000003</v>
      </c>
      <c r="P7498" s="1283"/>
      <c r="R7498" s="1067"/>
      <c r="Z7498" s="21"/>
      <c r="AH7498"/>
    </row>
    <row r="7499" spans="1:34" ht="11.25" customHeight="1">
      <c r="A7499"/>
      <c r="B7499" s="1281" t="s">
        <v>16</v>
      </c>
      <c r="C7499" s="1282">
        <v>9154</v>
      </c>
      <c r="D7499" s="1341" t="str">
        <f t="shared" si="130"/>
        <v>NV9154</v>
      </c>
      <c r="E7499" s="1514" t="s">
        <v>124</v>
      </c>
      <c r="F7499" s="1390">
        <v>169</v>
      </c>
      <c r="G7499" s="1283">
        <v>1.94</v>
      </c>
      <c r="H7499" s="1283">
        <v>2.2000000000000002</v>
      </c>
      <c r="I7499" s="1283">
        <v>2.54</v>
      </c>
      <c r="J7499" s="1283">
        <v>3.13</v>
      </c>
      <c r="K7499" s="1283">
        <v>3.72</v>
      </c>
      <c r="L7499" s="1283">
        <v>1.86</v>
      </c>
      <c r="M7499" s="1283">
        <v>2.0299999999999998</v>
      </c>
      <c r="N7499" s="1283">
        <v>2.2000000000000002</v>
      </c>
      <c r="O7499" s="1283">
        <v>2.4500000000000002</v>
      </c>
      <c r="P7499" s="1283"/>
      <c r="R7499" s="1067"/>
      <c r="Z7499" s="21"/>
      <c r="AH7499"/>
    </row>
    <row r="7500" spans="1:34" ht="11.25" customHeight="1">
      <c r="A7500"/>
      <c r="B7500" s="1281" t="s">
        <v>16</v>
      </c>
      <c r="C7500" s="1282">
        <v>9156</v>
      </c>
      <c r="D7500" s="1341" t="str">
        <f t="shared" ref="D7500:D7563" si="131">B7500&amp;TEXT(C7500,"0000")</f>
        <v>NV9156</v>
      </c>
      <c r="E7500" s="1514" t="s">
        <v>123</v>
      </c>
      <c r="F7500" s="1390">
        <v>355</v>
      </c>
      <c r="G7500" s="1283">
        <v>4.08</v>
      </c>
      <c r="H7500" s="1283">
        <v>4.62</v>
      </c>
      <c r="I7500" s="1283">
        <v>5.33</v>
      </c>
      <c r="J7500" s="1283">
        <v>6.57</v>
      </c>
      <c r="K7500" s="1283">
        <v>7.81</v>
      </c>
      <c r="L7500" s="1283">
        <v>3.91</v>
      </c>
      <c r="M7500" s="1283">
        <v>4.26</v>
      </c>
      <c r="N7500" s="1283">
        <v>4.62</v>
      </c>
      <c r="O7500" s="1283">
        <v>5.15</v>
      </c>
      <c r="P7500" s="1283"/>
      <c r="R7500" s="1067"/>
      <c r="Z7500" s="21"/>
      <c r="AH7500"/>
    </row>
    <row r="7501" spans="1:34" ht="11.25" customHeight="1">
      <c r="A7501"/>
      <c r="B7501" s="1281" t="s">
        <v>16</v>
      </c>
      <c r="C7501" s="1282">
        <v>9170</v>
      </c>
      <c r="D7501" s="1341" t="str">
        <f t="shared" si="131"/>
        <v>NV9170</v>
      </c>
      <c r="E7501" s="1514" t="s">
        <v>124</v>
      </c>
      <c r="F7501" s="1390">
        <v>651</v>
      </c>
      <c r="G7501" s="1283">
        <v>7.49</v>
      </c>
      <c r="H7501" s="1283">
        <v>8.4600000000000009</v>
      </c>
      <c r="I7501" s="1283">
        <v>9.77</v>
      </c>
      <c r="J7501" s="1283">
        <v>12.04</v>
      </c>
      <c r="K7501" s="1283">
        <v>14.32</v>
      </c>
      <c r="L7501" s="1283">
        <v>7.16</v>
      </c>
      <c r="M7501" s="1283">
        <v>7.81</v>
      </c>
      <c r="N7501" s="1283">
        <v>8.4600000000000009</v>
      </c>
      <c r="O7501" s="1283">
        <v>9.44</v>
      </c>
      <c r="P7501" s="1283"/>
      <c r="R7501" s="1067"/>
      <c r="Z7501" s="21"/>
      <c r="AH7501"/>
    </row>
    <row r="7502" spans="1:34" ht="11.25" customHeight="1">
      <c r="A7502"/>
      <c r="B7502" s="1281" t="s">
        <v>16</v>
      </c>
      <c r="C7502" s="1282">
        <v>9178</v>
      </c>
      <c r="D7502" s="1341" t="str">
        <f t="shared" si="131"/>
        <v>NV9178</v>
      </c>
      <c r="E7502" s="1514" t="s">
        <v>122</v>
      </c>
      <c r="F7502" s="1390">
        <v>461</v>
      </c>
      <c r="G7502" s="1283">
        <v>5.3</v>
      </c>
      <c r="H7502" s="1283">
        <v>5.99</v>
      </c>
      <c r="I7502" s="1283">
        <v>6.92</v>
      </c>
      <c r="J7502" s="1283">
        <v>8.5299999999999994</v>
      </c>
      <c r="K7502" s="1283">
        <v>10.14</v>
      </c>
      <c r="L7502" s="1283">
        <v>5.07</v>
      </c>
      <c r="M7502" s="1283">
        <v>5.53</v>
      </c>
      <c r="N7502" s="1283">
        <v>5.99</v>
      </c>
      <c r="O7502" s="1283">
        <v>6.68</v>
      </c>
      <c r="P7502" s="1283"/>
      <c r="R7502" s="1067"/>
      <c r="Z7502" s="21"/>
      <c r="AH7502"/>
    </row>
    <row r="7503" spans="1:34" ht="11.25" customHeight="1">
      <c r="A7503"/>
      <c r="B7503" s="1281" t="s">
        <v>16</v>
      </c>
      <c r="C7503" s="1282">
        <v>9179</v>
      </c>
      <c r="D7503" s="1341" t="str">
        <f t="shared" si="131"/>
        <v>NV9179</v>
      </c>
      <c r="E7503" s="1514" t="s">
        <v>122</v>
      </c>
      <c r="F7503" s="1390">
        <v>750</v>
      </c>
      <c r="G7503" s="1283">
        <v>19.440000000000001</v>
      </c>
      <c r="H7503" s="1283">
        <v>21.97</v>
      </c>
      <c r="I7503" s="1283">
        <v>25.35</v>
      </c>
      <c r="J7503" s="1283">
        <v>31.27</v>
      </c>
      <c r="K7503" s="1283">
        <v>37.18</v>
      </c>
      <c r="L7503" s="1283">
        <v>18.59</v>
      </c>
      <c r="M7503" s="1283">
        <v>20.28</v>
      </c>
      <c r="N7503" s="1283">
        <v>21.97</v>
      </c>
      <c r="O7503" s="1283">
        <v>24.51</v>
      </c>
      <c r="P7503" s="1283"/>
      <c r="R7503" s="1067"/>
      <c r="Z7503" s="21"/>
      <c r="AH7503"/>
    </row>
    <row r="7504" spans="1:34" ht="11.25" customHeight="1">
      <c r="A7504"/>
      <c r="B7504" s="1281" t="s">
        <v>16</v>
      </c>
      <c r="C7504" s="1282">
        <v>9180</v>
      </c>
      <c r="D7504" s="1341" t="str">
        <f t="shared" si="131"/>
        <v>NV9180</v>
      </c>
      <c r="E7504" s="1514" t="s">
        <v>124</v>
      </c>
      <c r="F7504" s="1390">
        <v>481</v>
      </c>
      <c r="G7504" s="1283">
        <v>5.53</v>
      </c>
      <c r="H7504" s="1283">
        <v>6.25</v>
      </c>
      <c r="I7504" s="1283">
        <v>7.22</v>
      </c>
      <c r="J7504" s="1283">
        <v>8.9</v>
      </c>
      <c r="K7504" s="1283">
        <v>10.58</v>
      </c>
      <c r="L7504" s="1283">
        <v>5.29</v>
      </c>
      <c r="M7504" s="1283">
        <v>5.77</v>
      </c>
      <c r="N7504" s="1283">
        <v>6.25</v>
      </c>
      <c r="O7504" s="1283">
        <v>6.97</v>
      </c>
      <c r="P7504" s="1283"/>
      <c r="R7504" s="1067"/>
      <c r="Z7504" s="21"/>
      <c r="AH7504"/>
    </row>
    <row r="7505" spans="1:34" ht="11.25" customHeight="1">
      <c r="A7505"/>
      <c r="B7505" s="1281" t="s">
        <v>16</v>
      </c>
      <c r="C7505" s="1282">
        <v>9182</v>
      </c>
      <c r="D7505" s="1341" t="str">
        <f t="shared" si="131"/>
        <v>NV9182</v>
      </c>
      <c r="E7505" s="1514" t="s">
        <v>123</v>
      </c>
      <c r="F7505" s="1390">
        <v>189</v>
      </c>
      <c r="G7505" s="1283">
        <v>2.17</v>
      </c>
      <c r="H7505" s="1283">
        <v>2.46</v>
      </c>
      <c r="I7505" s="1283">
        <v>2.84</v>
      </c>
      <c r="J7505" s="1283">
        <v>3.5</v>
      </c>
      <c r="K7505" s="1283">
        <v>4.16</v>
      </c>
      <c r="L7505" s="1283">
        <v>2.08</v>
      </c>
      <c r="M7505" s="1283">
        <v>2.27</v>
      </c>
      <c r="N7505" s="1283">
        <v>2.46</v>
      </c>
      <c r="O7505" s="1283">
        <v>2.74</v>
      </c>
      <c r="P7505" s="1283"/>
      <c r="R7505" s="1067"/>
      <c r="Z7505" s="21"/>
      <c r="AH7505"/>
    </row>
    <row r="7506" spans="1:34" ht="11.25" customHeight="1">
      <c r="A7506"/>
      <c r="B7506" s="1281" t="s">
        <v>16</v>
      </c>
      <c r="C7506" s="1282">
        <v>9186</v>
      </c>
      <c r="D7506" s="1341" t="str">
        <f t="shared" si="131"/>
        <v>NV9186</v>
      </c>
      <c r="E7506" s="1514" t="s">
        <v>122</v>
      </c>
      <c r="F7506" s="1390">
        <v>750</v>
      </c>
      <c r="G7506" s="1283">
        <v>14.89</v>
      </c>
      <c r="H7506" s="1283">
        <v>16.84</v>
      </c>
      <c r="I7506" s="1283">
        <v>19.43</v>
      </c>
      <c r="J7506" s="1283">
        <v>23.96</v>
      </c>
      <c r="K7506" s="1283">
        <v>28.49</v>
      </c>
      <c r="L7506" s="1283">
        <v>14.25</v>
      </c>
      <c r="M7506" s="1283">
        <v>15.54</v>
      </c>
      <c r="N7506" s="1283">
        <v>16.84</v>
      </c>
      <c r="O7506" s="1283">
        <v>18.78</v>
      </c>
      <c r="P7506" s="1283"/>
      <c r="R7506" s="1067"/>
      <c r="Z7506" s="21"/>
      <c r="AH7506"/>
    </row>
    <row r="7507" spans="1:34" ht="11.25" customHeight="1">
      <c r="A7507"/>
      <c r="B7507" s="1281" t="s">
        <v>16</v>
      </c>
      <c r="C7507" s="1282">
        <v>9220</v>
      </c>
      <c r="D7507" s="1341" t="str">
        <f t="shared" si="131"/>
        <v>NV9220</v>
      </c>
      <c r="E7507" s="1514" t="s">
        <v>121</v>
      </c>
      <c r="F7507" s="1390">
        <v>331</v>
      </c>
      <c r="G7507" s="1283">
        <v>3.81</v>
      </c>
      <c r="H7507" s="1283">
        <v>4.3</v>
      </c>
      <c r="I7507" s="1283">
        <v>4.97</v>
      </c>
      <c r="J7507" s="1283">
        <v>6.12</v>
      </c>
      <c r="K7507" s="1283">
        <v>7.28</v>
      </c>
      <c r="L7507" s="1283">
        <v>3.64</v>
      </c>
      <c r="M7507" s="1283">
        <v>3.97</v>
      </c>
      <c r="N7507" s="1283">
        <v>4.3</v>
      </c>
      <c r="O7507" s="1283">
        <v>4.8</v>
      </c>
      <c r="P7507" s="1283"/>
      <c r="R7507" s="1067"/>
      <c r="Z7507" s="21"/>
      <c r="AH7507"/>
    </row>
    <row r="7508" spans="1:34" ht="11.25" customHeight="1">
      <c r="A7508"/>
      <c r="B7508" s="1281" t="s">
        <v>16</v>
      </c>
      <c r="C7508" s="1282">
        <v>9402</v>
      </c>
      <c r="D7508" s="1341" t="str">
        <f t="shared" si="131"/>
        <v>NV9402</v>
      </c>
      <c r="E7508" s="1514" t="s">
        <v>121</v>
      </c>
      <c r="F7508" s="1390">
        <v>465</v>
      </c>
      <c r="G7508" s="1283">
        <v>5.35</v>
      </c>
      <c r="H7508" s="1283">
        <v>6.05</v>
      </c>
      <c r="I7508" s="1283">
        <v>6.98</v>
      </c>
      <c r="J7508" s="1283">
        <v>8.6</v>
      </c>
      <c r="K7508" s="1283">
        <v>10.23</v>
      </c>
      <c r="L7508" s="1283">
        <v>5.12</v>
      </c>
      <c r="M7508" s="1283">
        <v>5.58</v>
      </c>
      <c r="N7508" s="1283">
        <v>6.05</v>
      </c>
      <c r="O7508" s="1283">
        <v>6.74</v>
      </c>
      <c r="P7508" s="1283"/>
      <c r="R7508" s="1067"/>
      <c r="Z7508" s="21"/>
      <c r="AH7508"/>
    </row>
    <row r="7509" spans="1:34" ht="11.25" customHeight="1">
      <c r="A7509"/>
      <c r="B7509" s="1281" t="s">
        <v>16</v>
      </c>
      <c r="C7509" s="1282">
        <v>9403</v>
      </c>
      <c r="D7509" s="1341" t="str">
        <f t="shared" si="131"/>
        <v>NV9403</v>
      </c>
      <c r="E7509" s="1514" t="s">
        <v>124</v>
      </c>
      <c r="F7509" s="1390">
        <v>750</v>
      </c>
      <c r="G7509" s="1283">
        <v>12.52</v>
      </c>
      <c r="H7509" s="1283">
        <v>14.16</v>
      </c>
      <c r="I7509" s="1283">
        <v>16.34</v>
      </c>
      <c r="J7509" s="1283">
        <v>20.149999999999999</v>
      </c>
      <c r="K7509" s="1283">
        <v>23.96</v>
      </c>
      <c r="L7509" s="1283">
        <v>11.98</v>
      </c>
      <c r="M7509" s="1283">
        <v>13.07</v>
      </c>
      <c r="N7509" s="1283">
        <v>14.16</v>
      </c>
      <c r="O7509" s="1283">
        <v>15.79</v>
      </c>
      <c r="P7509" s="1283"/>
      <c r="R7509" s="1067"/>
      <c r="Z7509" s="21"/>
      <c r="AH7509"/>
    </row>
    <row r="7510" spans="1:34" ht="11.25" customHeight="1">
      <c r="A7510"/>
      <c r="B7510" s="1281" t="s">
        <v>16</v>
      </c>
      <c r="C7510" s="1282">
        <v>9410</v>
      </c>
      <c r="D7510" s="1341" t="str">
        <f t="shared" si="131"/>
        <v>NV9410</v>
      </c>
      <c r="E7510" s="1514" t="s">
        <v>122</v>
      </c>
      <c r="F7510" s="1390">
        <v>185</v>
      </c>
      <c r="G7510" s="1283">
        <v>2.13</v>
      </c>
      <c r="H7510" s="1283">
        <v>2.41</v>
      </c>
      <c r="I7510" s="1283">
        <v>2.78</v>
      </c>
      <c r="J7510" s="1283">
        <v>3.42</v>
      </c>
      <c r="K7510" s="1283">
        <v>4.07</v>
      </c>
      <c r="L7510" s="1283">
        <v>2.04</v>
      </c>
      <c r="M7510" s="1283">
        <v>2.2200000000000002</v>
      </c>
      <c r="N7510" s="1283">
        <v>2.41</v>
      </c>
      <c r="O7510" s="1283">
        <v>2.68</v>
      </c>
      <c r="P7510" s="1283"/>
      <c r="R7510" s="1067"/>
      <c r="Z7510" s="21"/>
      <c r="AH7510"/>
    </row>
    <row r="7511" spans="1:34" ht="11.25" customHeight="1">
      <c r="A7511"/>
      <c r="B7511" s="1281" t="s">
        <v>16</v>
      </c>
      <c r="C7511" s="1282">
        <v>9450</v>
      </c>
      <c r="D7511" s="1341" t="str">
        <f t="shared" si="131"/>
        <v>NV9450</v>
      </c>
      <c r="E7511" s="1514" t="s">
        <v>122</v>
      </c>
      <c r="F7511" s="1390">
        <v>40</v>
      </c>
      <c r="G7511" s="1283">
        <v>0.46</v>
      </c>
      <c r="H7511" s="1283">
        <v>0.52</v>
      </c>
      <c r="I7511" s="1283">
        <v>0.6</v>
      </c>
      <c r="J7511" s="1283">
        <v>0.74</v>
      </c>
      <c r="K7511" s="1283">
        <v>0.88</v>
      </c>
      <c r="L7511" s="1283">
        <v>0.44</v>
      </c>
      <c r="M7511" s="1283">
        <v>0.48</v>
      </c>
      <c r="N7511" s="1283">
        <v>0.52</v>
      </c>
      <c r="O7511" s="1283">
        <v>0.57999999999999996</v>
      </c>
      <c r="P7511" s="1283"/>
      <c r="R7511" s="1067"/>
      <c r="Z7511" s="21"/>
      <c r="AH7511"/>
    </row>
    <row r="7512" spans="1:34" ht="11.25" customHeight="1">
      <c r="A7512"/>
      <c r="B7512" s="1281" t="s">
        <v>16</v>
      </c>
      <c r="C7512" s="1282">
        <v>9452</v>
      </c>
      <c r="D7512" s="1341" t="str">
        <f t="shared" si="131"/>
        <v>NV9452</v>
      </c>
      <c r="E7512" s="1514" t="s">
        <v>122</v>
      </c>
      <c r="F7512" s="1390">
        <v>96</v>
      </c>
      <c r="G7512" s="1283">
        <v>1.1000000000000001</v>
      </c>
      <c r="H7512" s="1283">
        <v>1.25</v>
      </c>
      <c r="I7512" s="1283">
        <v>1.44</v>
      </c>
      <c r="J7512" s="1283">
        <v>1.78</v>
      </c>
      <c r="K7512" s="1283">
        <v>2.11</v>
      </c>
      <c r="L7512" s="1283">
        <v>1.06</v>
      </c>
      <c r="M7512" s="1283">
        <v>1.1499999999999999</v>
      </c>
      <c r="N7512" s="1283">
        <v>1.25</v>
      </c>
      <c r="O7512" s="1283">
        <v>1.39</v>
      </c>
      <c r="P7512" s="1283"/>
      <c r="R7512" s="1067"/>
      <c r="Z7512" s="21"/>
      <c r="AH7512"/>
    </row>
    <row r="7513" spans="1:34" ht="11.25" customHeight="1">
      <c r="A7513"/>
      <c r="B7513" s="1281" t="s">
        <v>16</v>
      </c>
      <c r="C7513" s="1282">
        <v>9453</v>
      </c>
      <c r="D7513" s="1341" t="str">
        <f t="shared" si="131"/>
        <v>NV9453</v>
      </c>
      <c r="E7513" s="1514" t="s">
        <v>122</v>
      </c>
      <c r="F7513" s="1390">
        <v>248</v>
      </c>
      <c r="G7513" s="1283">
        <v>2.85</v>
      </c>
      <c r="H7513" s="1283">
        <v>3.22</v>
      </c>
      <c r="I7513" s="1283">
        <v>3.72</v>
      </c>
      <c r="J7513" s="1283">
        <v>4.59</v>
      </c>
      <c r="K7513" s="1283">
        <v>5.46</v>
      </c>
      <c r="L7513" s="1283">
        <v>2.73</v>
      </c>
      <c r="M7513" s="1283">
        <v>2.98</v>
      </c>
      <c r="N7513" s="1283">
        <v>3.22</v>
      </c>
      <c r="O7513" s="1283">
        <v>3.6</v>
      </c>
      <c r="P7513" s="1283"/>
      <c r="R7513" s="1067"/>
      <c r="Z7513" s="21"/>
      <c r="AH7513"/>
    </row>
    <row r="7514" spans="1:34" ht="11.25" customHeight="1">
      <c r="A7514"/>
      <c r="B7514" s="1281" t="s">
        <v>16</v>
      </c>
      <c r="C7514" s="1282">
        <v>9501</v>
      </c>
      <c r="D7514" s="1341" t="str">
        <f t="shared" si="131"/>
        <v>NV9501</v>
      </c>
      <c r="E7514" s="1514" t="s">
        <v>125</v>
      </c>
      <c r="F7514" s="1390">
        <v>268</v>
      </c>
      <c r="G7514" s="1283">
        <v>3.08</v>
      </c>
      <c r="H7514" s="1283">
        <v>3.48</v>
      </c>
      <c r="I7514" s="1283">
        <v>4.0199999999999996</v>
      </c>
      <c r="J7514" s="1283">
        <v>4.96</v>
      </c>
      <c r="K7514" s="1283">
        <v>5.9</v>
      </c>
      <c r="L7514" s="1283">
        <v>2.95</v>
      </c>
      <c r="M7514" s="1283">
        <v>3.22</v>
      </c>
      <c r="N7514" s="1283">
        <v>3.48</v>
      </c>
      <c r="O7514" s="1283">
        <v>3.89</v>
      </c>
      <c r="P7514" s="1283"/>
      <c r="R7514" s="1067"/>
      <c r="Z7514" s="21"/>
      <c r="AH7514"/>
    </row>
    <row r="7515" spans="1:34" ht="11.25" customHeight="1">
      <c r="A7515"/>
      <c r="B7515" s="1281" t="s">
        <v>16</v>
      </c>
      <c r="C7515" s="1282">
        <v>9505</v>
      </c>
      <c r="D7515" s="1341" t="str">
        <f t="shared" si="131"/>
        <v>NV9505</v>
      </c>
      <c r="E7515" s="1514" t="s">
        <v>125</v>
      </c>
      <c r="F7515" s="1390">
        <v>293</v>
      </c>
      <c r="G7515" s="1283">
        <v>3.37</v>
      </c>
      <c r="H7515" s="1283">
        <v>3.81</v>
      </c>
      <c r="I7515" s="1283">
        <v>4.4000000000000004</v>
      </c>
      <c r="J7515" s="1283">
        <v>5.42</v>
      </c>
      <c r="K7515" s="1283">
        <v>6.45</v>
      </c>
      <c r="L7515" s="1283">
        <v>3.22</v>
      </c>
      <c r="M7515" s="1283">
        <v>3.52</v>
      </c>
      <c r="N7515" s="1283">
        <v>3.81</v>
      </c>
      <c r="O7515" s="1283">
        <v>4.25</v>
      </c>
      <c r="P7515" s="1283"/>
      <c r="R7515" s="1067"/>
      <c r="Z7515" s="21"/>
      <c r="AH7515"/>
    </row>
    <row r="7516" spans="1:34" ht="11.25" customHeight="1">
      <c r="A7516"/>
      <c r="B7516" s="1281" t="s">
        <v>16</v>
      </c>
      <c r="C7516" s="1282">
        <v>9516</v>
      </c>
      <c r="D7516" s="1341" t="str">
        <f t="shared" si="131"/>
        <v>NV9516</v>
      </c>
      <c r="E7516" s="1514" t="s">
        <v>121</v>
      </c>
      <c r="F7516" s="1390">
        <v>198</v>
      </c>
      <c r="G7516" s="1283">
        <v>2.2799999999999998</v>
      </c>
      <c r="H7516" s="1283">
        <v>2.57</v>
      </c>
      <c r="I7516" s="1283">
        <v>2.97</v>
      </c>
      <c r="J7516" s="1283">
        <v>3.66</v>
      </c>
      <c r="K7516" s="1283">
        <v>4.3600000000000003</v>
      </c>
      <c r="L7516" s="1283">
        <v>2.1800000000000002</v>
      </c>
      <c r="M7516" s="1283">
        <v>2.38</v>
      </c>
      <c r="N7516" s="1283">
        <v>2.57</v>
      </c>
      <c r="O7516" s="1283">
        <v>2.87</v>
      </c>
      <c r="P7516" s="1283"/>
      <c r="R7516" s="1067"/>
      <c r="Z7516" s="21"/>
      <c r="AH7516"/>
    </row>
    <row r="7517" spans="1:34" ht="11.25" customHeight="1">
      <c r="A7517"/>
      <c r="B7517" s="1281" t="s">
        <v>16</v>
      </c>
      <c r="C7517" s="1282">
        <v>9519</v>
      </c>
      <c r="D7517" s="1341" t="str">
        <f t="shared" si="131"/>
        <v>NV9519</v>
      </c>
      <c r="E7517" s="1514" t="s">
        <v>121</v>
      </c>
      <c r="F7517" s="1390">
        <v>321</v>
      </c>
      <c r="G7517" s="1283">
        <v>3.69</v>
      </c>
      <c r="H7517" s="1283">
        <v>4.17</v>
      </c>
      <c r="I7517" s="1283">
        <v>4.82</v>
      </c>
      <c r="J7517" s="1283">
        <v>5.94</v>
      </c>
      <c r="K7517" s="1283">
        <v>7.06</v>
      </c>
      <c r="L7517" s="1283">
        <v>3.53</v>
      </c>
      <c r="M7517" s="1283">
        <v>3.85</v>
      </c>
      <c r="N7517" s="1283">
        <v>4.17</v>
      </c>
      <c r="O7517" s="1283">
        <v>4.6500000000000004</v>
      </c>
      <c r="P7517" s="1283"/>
      <c r="R7517" s="1067"/>
      <c r="Z7517" s="21"/>
      <c r="AH7517"/>
    </row>
    <row r="7518" spans="1:34" ht="11.25" customHeight="1">
      <c r="A7518"/>
      <c r="B7518" s="1281" t="s">
        <v>16</v>
      </c>
      <c r="C7518" s="1282">
        <v>9521</v>
      </c>
      <c r="D7518" s="1341" t="str">
        <f t="shared" si="131"/>
        <v>NV9521</v>
      </c>
      <c r="E7518" s="1514" t="s">
        <v>125</v>
      </c>
      <c r="F7518" s="1390">
        <v>332</v>
      </c>
      <c r="G7518" s="1283">
        <v>3.82</v>
      </c>
      <c r="H7518" s="1283">
        <v>4.32</v>
      </c>
      <c r="I7518" s="1283">
        <v>4.9800000000000004</v>
      </c>
      <c r="J7518" s="1283">
        <v>6.14</v>
      </c>
      <c r="K7518" s="1283">
        <v>7.3</v>
      </c>
      <c r="L7518" s="1283">
        <v>3.65</v>
      </c>
      <c r="M7518" s="1283">
        <v>3.98</v>
      </c>
      <c r="N7518" s="1283">
        <v>4.32</v>
      </c>
      <c r="O7518" s="1283">
        <v>4.8099999999999996</v>
      </c>
      <c r="P7518" s="1283"/>
      <c r="R7518" s="1067"/>
      <c r="Z7518" s="21"/>
      <c r="AH7518"/>
    </row>
    <row r="7519" spans="1:34" ht="11.25" customHeight="1">
      <c r="A7519"/>
      <c r="B7519" s="1281" t="s">
        <v>16</v>
      </c>
      <c r="C7519" s="1282">
        <v>9522</v>
      </c>
      <c r="D7519" s="1341" t="str">
        <f t="shared" si="131"/>
        <v>NV9522</v>
      </c>
      <c r="E7519" s="1514" t="s">
        <v>121</v>
      </c>
      <c r="F7519" s="1390">
        <v>165</v>
      </c>
      <c r="G7519" s="1283">
        <v>1.9</v>
      </c>
      <c r="H7519" s="1283">
        <v>2.15</v>
      </c>
      <c r="I7519" s="1283">
        <v>2.48</v>
      </c>
      <c r="J7519" s="1283">
        <v>3.05</v>
      </c>
      <c r="K7519" s="1283">
        <v>3.63</v>
      </c>
      <c r="L7519" s="1283">
        <v>1.82</v>
      </c>
      <c r="M7519" s="1283">
        <v>1.98</v>
      </c>
      <c r="N7519" s="1283">
        <v>2.15</v>
      </c>
      <c r="O7519" s="1283">
        <v>2.39</v>
      </c>
      <c r="P7519" s="1283"/>
      <c r="R7519" s="1067"/>
      <c r="Z7519" s="21"/>
      <c r="AH7519"/>
    </row>
    <row r="7520" spans="1:34" ht="11.25" customHeight="1">
      <c r="A7520"/>
      <c r="B7520" s="1281" t="s">
        <v>16</v>
      </c>
      <c r="C7520" s="1282">
        <v>9534</v>
      </c>
      <c r="D7520" s="1341" t="str">
        <f t="shared" si="131"/>
        <v>NV9534</v>
      </c>
      <c r="E7520" s="1514" t="s">
        <v>124</v>
      </c>
      <c r="F7520" s="1390">
        <v>330</v>
      </c>
      <c r="G7520" s="1283">
        <v>3.8</v>
      </c>
      <c r="H7520" s="1283">
        <v>4.29</v>
      </c>
      <c r="I7520" s="1283">
        <v>4.95</v>
      </c>
      <c r="J7520" s="1283">
        <v>6.11</v>
      </c>
      <c r="K7520" s="1283">
        <v>7.26</v>
      </c>
      <c r="L7520" s="1283">
        <v>3.63</v>
      </c>
      <c r="M7520" s="1283">
        <v>3.96</v>
      </c>
      <c r="N7520" s="1283">
        <v>4.29</v>
      </c>
      <c r="O7520" s="1283">
        <v>4.79</v>
      </c>
      <c r="P7520" s="1283"/>
      <c r="R7520" s="1067"/>
      <c r="Z7520" s="21"/>
      <c r="AH7520"/>
    </row>
    <row r="7521" spans="1:34" ht="11.25" customHeight="1">
      <c r="A7521"/>
      <c r="B7521" s="1281" t="s">
        <v>16</v>
      </c>
      <c r="C7521" s="1282">
        <v>9554</v>
      </c>
      <c r="D7521" s="1341" t="str">
        <f t="shared" si="131"/>
        <v>NV9554</v>
      </c>
      <c r="E7521" s="1514" t="s">
        <v>124</v>
      </c>
      <c r="F7521" s="1390">
        <v>588</v>
      </c>
      <c r="G7521" s="1283">
        <v>6.76</v>
      </c>
      <c r="H7521" s="1283">
        <v>7.64</v>
      </c>
      <c r="I7521" s="1283">
        <v>8.82</v>
      </c>
      <c r="J7521" s="1283">
        <v>10.88</v>
      </c>
      <c r="K7521" s="1283">
        <v>12.94</v>
      </c>
      <c r="L7521" s="1283">
        <v>6.47</v>
      </c>
      <c r="M7521" s="1283">
        <v>7.06</v>
      </c>
      <c r="N7521" s="1283">
        <v>7.64</v>
      </c>
      <c r="O7521" s="1283">
        <v>8.5299999999999994</v>
      </c>
      <c r="P7521" s="1283"/>
      <c r="R7521" s="1067"/>
      <c r="Z7521" s="21"/>
      <c r="AH7521"/>
    </row>
    <row r="7522" spans="1:34" ht="11.25" customHeight="1">
      <c r="A7522"/>
      <c r="B7522" s="1281" t="s">
        <v>16</v>
      </c>
      <c r="C7522" s="1282">
        <v>9586</v>
      </c>
      <c r="D7522" s="1341" t="str">
        <f t="shared" si="131"/>
        <v>NV9586</v>
      </c>
      <c r="E7522" s="1514" t="s">
        <v>121</v>
      </c>
      <c r="F7522" s="1390">
        <v>31</v>
      </c>
      <c r="G7522" s="1283">
        <v>0.36</v>
      </c>
      <c r="H7522" s="1283">
        <v>0.4</v>
      </c>
      <c r="I7522" s="1283">
        <v>0.47</v>
      </c>
      <c r="J7522" s="1283">
        <v>0.56999999999999995</v>
      </c>
      <c r="K7522" s="1283">
        <v>0.68</v>
      </c>
      <c r="L7522" s="1283">
        <v>0.34</v>
      </c>
      <c r="M7522" s="1283">
        <v>0.37</v>
      </c>
      <c r="N7522" s="1283">
        <v>0.4</v>
      </c>
      <c r="O7522" s="1283">
        <v>0.45</v>
      </c>
      <c r="P7522" s="1283"/>
      <c r="R7522" s="1067"/>
      <c r="Z7522" s="21"/>
      <c r="AH7522"/>
    </row>
    <row r="7523" spans="1:34" ht="11.25" customHeight="1">
      <c r="A7523"/>
      <c r="B7523" s="1281" t="s">
        <v>16</v>
      </c>
      <c r="C7523" s="1282">
        <v>9600</v>
      </c>
      <c r="D7523" s="1341" t="str">
        <f t="shared" si="131"/>
        <v>NV9600</v>
      </c>
      <c r="E7523" s="1514" t="s">
        <v>124</v>
      </c>
      <c r="F7523" s="1390">
        <v>199</v>
      </c>
      <c r="G7523" s="1283">
        <v>2.29</v>
      </c>
      <c r="H7523" s="1283">
        <v>2.59</v>
      </c>
      <c r="I7523" s="1283">
        <v>2.99</v>
      </c>
      <c r="J7523" s="1283">
        <v>3.68</v>
      </c>
      <c r="K7523" s="1283">
        <v>4.38</v>
      </c>
      <c r="L7523" s="1283">
        <v>2.19</v>
      </c>
      <c r="M7523" s="1283">
        <v>2.39</v>
      </c>
      <c r="N7523" s="1283">
        <v>2.59</v>
      </c>
      <c r="O7523" s="1283">
        <v>2.89</v>
      </c>
      <c r="P7523" s="1283"/>
      <c r="R7523" s="1067"/>
      <c r="Z7523" s="21"/>
      <c r="AH7523"/>
    </row>
    <row r="7524" spans="1:34" ht="11.25" customHeight="1">
      <c r="A7524"/>
      <c r="B7524" s="1281" t="s">
        <v>16</v>
      </c>
      <c r="C7524" s="1282">
        <v>9609</v>
      </c>
      <c r="D7524" s="1341" t="str">
        <f t="shared" si="131"/>
        <v>NV9609</v>
      </c>
      <c r="E7524" s="1514" t="s">
        <v>124</v>
      </c>
      <c r="F7524" s="1390">
        <v>37</v>
      </c>
      <c r="G7524" s="1283">
        <v>0.43</v>
      </c>
      <c r="H7524" s="1283">
        <v>0.48</v>
      </c>
      <c r="I7524" s="1283">
        <v>0.56000000000000005</v>
      </c>
      <c r="J7524" s="1283">
        <v>0.68</v>
      </c>
      <c r="K7524" s="1283">
        <v>0.81</v>
      </c>
      <c r="L7524" s="1283">
        <v>0.41</v>
      </c>
      <c r="M7524" s="1283">
        <v>0.44</v>
      </c>
      <c r="N7524" s="1283">
        <v>0.48</v>
      </c>
      <c r="O7524" s="1283">
        <v>0.54</v>
      </c>
      <c r="P7524" s="1283"/>
      <c r="R7524" s="1067"/>
      <c r="Z7524" s="21"/>
      <c r="AH7524"/>
    </row>
    <row r="7525" spans="1:34" ht="11.25" customHeight="1">
      <c r="A7525"/>
      <c r="B7525" s="1281" t="s">
        <v>16</v>
      </c>
      <c r="C7525" s="1282">
        <v>9620</v>
      </c>
      <c r="D7525" s="1341" t="str">
        <f t="shared" si="131"/>
        <v>NV9620</v>
      </c>
      <c r="E7525" s="1514" t="s">
        <v>121</v>
      </c>
      <c r="F7525" s="1390">
        <v>146</v>
      </c>
      <c r="G7525" s="1283">
        <v>1.68</v>
      </c>
      <c r="H7525" s="1283">
        <v>1.9</v>
      </c>
      <c r="I7525" s="1283">
        <v>2.19</v>
      </c>
      <c r="J7525" s="1283">
        <v>2.7</v>
      </c>
      <c r="K7525" s="1283">
        <v>3.21</v>
      </c>
      <c r="L7525" s="1283">
        <v>1.61</v>
      </c>
      <c r="M7525" s="1283">
        <v>1.75</v>
      </c>
      <c r="N7525" s="1283">
        <v>1.9</v>
      </c>
      <c r="O7525" s="1283">
        <v>2.12</v>
      </c>
      <c r="P7525" s="1283"/>
      <c r="R7525" s="1067"/>
      <c r="Z7525" s="21"/>
      <c r="AH7525"/>
    </row>
    <row r="7526" spans="1:34" ht="11.25" customHeight="1">
      <c r="A7526"/>
      <c r="B7526" s="1281" t="s">
        <v>16</v>
      </c>
      <c r="C7526" s="1282">
        <v>9661</v>
      </c>
      <c r="D7526" s="1341" t="str">
        <f t="shared" si="131"/>
        <v>NV9661</v>
      </c>
      <c r="E7526" s="1514" t="s">
        <v>122</v>
      </c>
      <c r="F7526" s="1390">
        <v>176</v>
      </c>
      <c r="G7526" s="1283">
        <v>2.02</v>
      </c>
      <c r="H7526" s="1283">
        <v>2.29</v>
      </c>
      <c r="I7526" s="1283">
        <v>2.64</v>
      </c>
      <c r="J7526" s="1283">
        <v>3.26</v>
      </c>
      <c r="K7526" s="1283">
        <v>3.87</v>
      </c>
      <c r="L7526" s="1283">
        <v>1.94</v>
      </c>
      <c r="M7526" s="1283">
        <v>2.11</v>
      </c>
      <c r="N7526" s="1283">
        <v>2.29</v>
      </c>
      <c r="O7526" s="1283">
        <v>2.5499999999999998</v>
      </c>
      <c r="P7526" s="1283"/>
      <c r="R7526" s="1067"/>
      <c r="S7526" s="341"/>
      <c r="T7526" s="341"/>
      <c r="U7526" s="341"/>
      <c r="V7526" s="341"/>
      <c r="W7526" s="341"/>
      <c r="X7526" s="341"/>
      <c r="Y7526" s="341"/>
      <c r="Z7526" s="21" t="s">
        <v>544</v>
      </c>
      <c r="AH7526"/>
    </row>
    <row r="7527" spans="1:34" ht="11.25" customHeight="1">
      <c r="A7527" t="s">
        <v>71</v>
      </c>
      <c r="B7527" s="1281" t="s">
        <v>71</v>
      </c>
      <c r="C7527" s="1282">
        <v>5</v>
      </c>
      <c r="D7527" s="1341" t="str">
        <f t="shared" si="131"/>
        <v>OK0005</v>
      </c>
      <c r="E7527" s="1514" t="s">
        <v>121</v>
      </c>
      <c r="F7527" s="1390">
        <v>500</v>
      </c>
      <c r="G7527" s="1283">
        <v>2.61</v>
      </c>
      <c r="H7527" s="1283">
        <v>2.97</v>
      </c>
      <c r="I7527" s="1283">
        <v>3.33</v>
      </c>
      <c r="J7527" s="1283">
        <v>3.69</v>
      </c>
      <c r="K7527" s="1283">
        <v>4.1500000000000004</v>
      </c>
      <c r="L7527" s="1283">
        <v>2.56</v>
      </c>
      <c r="M7527" s="1283">
        <v>2.8</v>
      </c>
      <c r="N7527" s="1283">
        <v>2.91</v>
      </c>
      <c r="O7527" s="1283">
        <v>3.03</v>
      </c>
      <c r="P7527" s="1283"/>
      <c r="R7527" s="1067"/>
      <c r="S7527" s="341"/>
      <c r="T7527" s="341"/>
      <c r="U7527" s="341"/>
      <c r="V7527" s="341"/>
      <c r="W7527" s="341"/>
      <c r="X7527" s="341"/>
      <c r="Y7527" s="341"/>
      <c r="Z7527" s="21" t="s">
        <v>544</v>
      </c>
      <c r="AH7527"/>
    </row>
    <row r="7528" spans="1:34" ht="11.25" customHeight="1">
      <c r="A7528"/>
      <c r="B7528" s="1281" t="s">
        <v>71</v>
      </c>
      <c r="C7528" s="1282">
        <v>8</v>
      </c>
      <c r="D7528" s="1341" t="str">
        <f t="shared" si="131"/>
        <v>OK0008</v>
      </c>
      <c r="E7528" s="1514" t="s">
        <v>121</v>
      </c>
      <c r="F7528" s="1390">
        <v>500</v>
      </c>
      <c r="G7528" s="1283">
        <v>2.2799999999999998</v>
      </c>
      <c r="H7528" s="1283">
        <v>2.6</v>
      </c>
      <c r="I7528" s="1283">
        <v>2.92</v>
      </c>
      <c r="J7528" s="1283">
        <v>3.23</v>
      </c>
      <c r="K7528" s="1283">
        <v>3.63</v>
      </c>
      <c r="L7528" s="1283">
        <v>2.2400000000000002</v>
      </c>
      <c r="M7528" s="1283">
        <v>2.4500000000000002</v>
      </c>
      <c r="N7528" s="1283">
        <v>2.5499999999999998</v>
      </c>
      <c r="O7528" s="1283">
        <v>2.65</v>
      </c>
      <c r="P7528" s="1283"/>
      <c r="R7528" s="1067"/>
      <c r="S7528" s="341"/>
      <c r="T7528" s="341"/>
      <c r="U7528" s="341"/>
      <c r="V7528" s="341"/>
      <c r="W7528" s="341"/>
      <c r="X7528" s="341"/>
      <c r="Y7528" s="341"/>
      <c r="Z7528" s="21" t="s">
        <v>544</v>
      </c>
      <c r="AH7528"/>
    </row>
    <row r="7529" spans="1:34" ht="11.25" customHeight="1">
      <c r="A7529"/>
      <c r="B7529" s="1281" t="s">
        <v>71</v>
      </c>
      <c r="C7529" s="1282">
        <v>16</v>
      </c>
      <c r="D7529" s="1341" t="str">
        <f t="shared" si="131"/>
        <v>OK0016</v>
      </c>
      <c r="E7529" s="1514" t="s">
        <v>121</v>
      </c>
      <c r="F7529" s="1390">
        <v>700</v>
      </c>
      <c r="G7529" s="1283">
        <v>5.87</v>
      </c>
      <c r="H7529" s="1283">
        <v>6.68</v>
      </c>
      <c r="I7529" s="1283">
        <v>7.49</v>
      </c>
      <c r="J7529" s="1283">
        <v>8.31</v>
      </c>
      <c r="K7529" s="1283">
        <v>9.33</v>
      </c>
      <c r="L7529" s="1283">
        <v>5.76</v>
      </c>
      <c r="M7529" s="1283">
        <v>6.29</v>
      </c>
      <c r="N7529" s="1283">
        <v>6.55</v>
      </c>
      <c r="O7529" s="1283">
        <v>6.81</v>
      </c>
      <c r="P7529" s="1283"/>
      <c r="R7529" s="1067"/>
      <c r="S7529" s="341"/>
      <c r="T7529" s="341"/>
      <c r="U7529" s="341"/>
      <c r="V7529" s="341"/>
      <c r="W7529" s="341"/>
      <c r="X7529" s="341"/>
      <c r="Y7529" s="341"/>
      <c r="Z7529" s="21" t="s">
        <v>544</v>
      </c>
      <c r="AH7529"/>
    </row>
    <row r="7530" spans="1:34" ht="11.25" customHeight="1">
      <c r="A7530"/>
      <c r="B7530" s="1281" t="s">
        <v>71</v>
      </c>
      <c r="C7530" s="1282">
        <v>34</v>
      </c>
      <c r="D7530" s="1341" t="str">
        <f t="shared" si="131"/>
        <v>OK0034</v>
      </c>
      <c r="E7530" s="1514" t="s">
        <v>123</v>
      </c>
      <c r="F7530" s="1390">
        <v>500</v>
      </c>
      <c r="G7530" s="1283">
        <v>3.27</v>
      </c>
      <c r="H7530" s="1283">
        <v>3.72</v>
      </c>
      <c r="I7530" s="1283">
        <v>4.18</v>
      </c>
      <c r="J7530" s="1283">
        <v>4.63</v>
      </c>
      <c r="K7530" s="1283">
        <v>5.2</v>
      </c>
      <c r="L7530" s="1283">
        <v>3.21</v>
      </c>
      <c r="M7530" s="1283">
        <v>3.5</v>
      </c>
      <c r="N7530" s="1283">
        <v>3.65</v>
      </c>
      <c r="O7530" s="1283">
        <v>3.8</v>
      </c>
      <c r="P7530" s="1283"/>
      <c r="R7530" s="1067"/>
      <c r="S7530" s="341"/>
      <c r="T7530" s="341"/>
      <c r="U7530" s="341"/>
      <c r="V7530" s="341"/>
      <c r="W7530" s="341"/>
      <c r="X7530" s="341"/>
      <c r="Y7530" s="341"/>
      <c r="Z7530" s="21" t="s">
        <v>544</v>
      </c>
      <c r="AH7530"/>
    </row>
    <row r="7531" spans="1:34" ht="11.25" customHeight="1">
      <c r="A7531"/>
      <c r="B7531" s="1281" t="s">
        <v>71</v>
      </c>
      <c r="C7531" s="1282">
        <v>35</v>
      </c>
      <c r="D7531" s="1341" t="str">
        <f t="shared" si="131"/>
        <v>OK0035</v>
      </c>
      <c r="E7531" s="1514" t="s">
        <v>121</v>
      </c>
      <c r="F7531" s="1390">
        <v>500</v>
      </c>
      <c r="G7531" s="1283">
        <v>2.77</v>
      </c>
      <c r="H7531" s="1283">
        <v>3.15</v>
      </c>
      <c r="I7531" s="1283">
        <v>3.53</v>
      </c>
      <c r="J7531" s="1283">
        <v>3.91</v>
      </c>
      <c r="K7531" s="1283">
        <v>4.4000000000000004</v>
      </c>
      <c r="L7531" s="1283">
        <v>2.72</v>
      </c>
      <c r="M7531" s="1283">
        <v>2.96</v>
      </c>
      <c r="N7531" s="1283">
        <v>3.09</v>
      </c>
      <c r="O7531" s="1283">
        <v>3.21</v>
      </c>
      <c r="P7531" s="1283"/>
      <c r="R7531" s="1067"/>
      <c r="S7531" s="341"/>
      <c r="T7531" s="341"/>
      <c r="U7531" s="341"/>
      <c r="V7531" s="341"/>
      <c r="W7531" s="341"/>
      <c r="X7531" s="341"/>
      <c r="Y7531" s="341"/>
      <c r="Z7531" s="21" t="s">
        <v>544</v>
      </c>
      <c r="AH7531"/>
    </row>
    <row r="7532" spans="1:34" ht="11.25" customHeight="1">
      <c r="A7532"/>
      <c r="B7532" s="1281" t="s">
        <v>71</v>
      </c>
      <c r="C7532" s="1282">
        <v>36</v>
      </c>
      <c r="D7532" s="1341" t="str">
        <f t="shared" si="131"/>
        <v>OK0036</v>
      </c>
      <c r="E7532" s="1514" t="s">
        <v>123</v>
      </c>
      <c r="F7532" s="1390">
        <v>500</v>
      </c>
      <c r="G7532" s="1283">
        <v>3.54</v>
      </c>
      <c r="H7532" s="1283">
        <v>4.03</v>
      </c>
      <c r="I7532" s="1283">
        <v>4.5199999999999996</v>
      </c>
      <c r="J7532" s="1283">
        <v>5.01</v>
      </c>
      <c r="K7532" s="1283">
        <v>5.62</v>
      </c>
      <c r="L7532" s="1283">
        <v>3.48</v>
      </c>
      <c r="M7532" s="1283">
        <v>3.79</v>
      </c>
      <c r="N7532" s="1283">
        <v>3.95</v>
      </c>
      <c r="O7532" s="1283">
        <v>4.1100000000000003</v>
      </c>
      <c r="P7532" s="1283"/>
      <c r="R7532" s="1067"/>
      <c r="S7532" s="341"/>
      <c r="T7532" s="341"/>
      <c r="U7532" s="341"/>
      <c r="V7532" s="341"/>
      <c r="W7532" s="341"/>
      <c r="X7532" s="341"/>
      <c r="Y7532" s="341"/>
      <c r="Z7532" s="21" t="s">
        <v>544</v>
      </c>
      <c r="AH7532"/>
    </row>
    <row r="7533" spans="1:34" ht="11.25" customHeight="1">
      <c r="A7533"/>
      <c r="B7533" s="1281" t="s">
        <v>71</v>
      </c>
      <c r="C7533" s="1282">
        <v>37</v>
      </c>
      <c r="D7533" s="1341" t="str">
        <f t="shared" si="131"/>
        <v>OK0037</v>
      </c>
      <c r="E7533" s="1514" t="s">
        <v>121</v>
      </c>
      <c r="F7533" s="1390">
        <v>500</v>
      </c>
      <c r="G7533" s="1283">
        <v>3.94</v>
      </c>
      <c r="H7533" s="1283">
        <v>4.49</v>
      </c>
      <c r="I7533" s="1283">
        <v>5.03</v>
      </c>
      <c r="J7533" s="1283">
        <v>5.58</v>
      </c>
      <c r="K7533" s="1283">
        <v>6.27</v>
      </c>
      <c r="L7533" s="1283">
        <v>3.87</v>
      </c>
      <c r="M7533" s="1283">
        <v>4.22</v>
      </c>
      <c r="N7533" s="1283">
        <v>4.4000000000000004</v>
      </c>
      <c r="O7533" s="1283">
        <v>4.58</v>
      </c>
      <c r="P7533" s="1283"/>
      <c r="R7533" s="1067"/>
      <c r="S7533" s="341"/>
      <c r="T7533" s="341"/>
      <c r="U7533" s="341"/>
      <c r="V7533" s="341"/>
      <c r="W7533" s="341"/>
      <c r="X7533" s="341"/>
      <c r="Y7533" s="341"/>
      <c r="Z7533" s="21" t="s">
        <v>544</v>
      </c>
      <c r="AH7533"/>
    </row>
    <row r="7534" spans="1:34" ht="11.25" customHeight="1">
      <c r="A7534"/>
      <c r="B7534" s="1281" t="s">
        <v>71</v>
      </c>
      <c r="C7534" s="1282">
        <v>42</v>
      </c>
      <c r="D7534" s="1341" t="str">
        <f t="shared" si="131"/>
        <v>OK0042</v>
      </c>
      <c r="E7534" s="1514" t="s">
        <v>121</v>
      </c>
      <c r="F7534" s="1390">
        <v>550</v>
      </c>
      <c r="G7534" s="1283">
        <v>4.47</v>
      </c>
      <c r="H7534" s="1283">
        <v>5.09</v>
      </c>
      <c r="I7534" s="1283">
        <v>5.71</v>
      </c>
      <c r="J7534" s="1283">
        <v>6.32</v>
      </c>
      <c r="K7534" s="1283">
        <v>7.1</v>
      </c>
      <c r="L7534" s="1283">
        <v>4.3899999999999997</v>
      </c>
      <c r="M7534" s="1283">
        <v>4.79</v>
      </c>
      <c r="N7534" s="1283">
        <v>4.99</v>
      </c>
      <c r="O7534" s="1283">
        <v>5.19</v>
      </c>
      <c r="P7534" s="1283"/>
      <c r="R7534" s="1067"/>
      <c r="S7534" s="341"/>
      <c r="T7534" s="341"/>
      <c r="U7534" s="341"/>
      <c r="V7534" s="341"/>
      <c r="W7534" s="341"/>
      <c r="X7534" s="341"/>
      <c r="Y7534" s="341"/>
      <c r="Z7534" s="21" t="s">
        <v>544</v>
      </c>
      <c r="AH7534"/>
    </row>
    <row r="7535" spans="1:34" ht="11.25" customHeight="1">
      <c r="A7535"/>
      <c r="B7535" s="1281" t="s">
        <v>71</v>
      </c>
      <c r="C7535" s="1282">
        <v>50</v>
      </c>
      <c r="D7535" s="1341" t="str">
        <f t="shared" si="131"/>
        <v>OK0050</v>
      </c>
      <c r="E7535" s="1514" t="s">
        <v>123</v>
      </c>
      <c r="F7535" s="1390">
        <v>650</v>
      </c>
      <c r="G7535" s="1283">
        <v>5.21</v>
      </c>
      <c r="H7535" s="1283">
        <v>5.93</v>
      </c>
      <c r="I7535" s="1283">
        <v>6.65</v>
      </c>
      <c r="J7535" s="1283">
        <v>7.37</v>
      </c>
      <c r="K7535" s="1283">
        <v>8.2799999999999994</v>
      </c>
      <c r="L7535" s="1283">
        <v>5.12</v>
      </c>
      <c r="M7535" s="1283">
        <v>5.58</v>
      </c>
      <c r="N7535" s="1283">
        <v>5.81</v>
      </c>
      <c r="O7535" s="1283">
        <v>6.05</v>
      </c>
      <c r="P7535" s="1283"/>
      <c r="R7535" s="1067"/>
      <c r="S7535" s="341"/>
      <c r="T7535" s="341"/>
      <c r="U7535" s="341"/>
      <c r="V7535" s="341"/>
      <c r="W7535" s="341"/>
      <c r="X7535" s="341"/>
      <c r="Y7535" s="341"/>
      <c r="Z7535" s="21" t="s">
        <v>544</v>
      </c>
      <c r="AH7535"/>
    </row>
    <row r="7536" spans="1:34" ht="11.25" customHeight="1">
      <c r="A7536"/>
      <c r="B7536" s="1281" t="s">
        <v>71</v>
      </c>
      <c r="C7536" s="1282">
        <v>59</v>
      </c>
      <c r="D7536" s="1341" t="str">
        <f t="shared" si="131"/>
        <v>OK0059</v>
      </c>
      <c r="E7536" s="1514" t="s">
        <v>122</v>
      </c>
      <c r="F7536" s="1390">
        <v>500</v>
      </c>
      <c r="G7536" s="1283">
        <v>0.15</v>
      </c>
      <c r="H7536" s="1283">
        <v>0.17</v>
      </c>
      <c r="I7536" s="1283">
        <v>0.19</v>
      </c>
      <c r="J7536" s="1283">
        <v>0.21</v>
      </c>
      <c r="K7536" s="1283">
        <v>0.23</v>
      </c>
      <c r="L7536" s="1283">
        <v>0.14000000000000001</v>
      </c>
      <c r="M7536" s="1283">
        <v>0.16</v>
      </c>
      <c r="N7536" s="1283">
        <v>0.16</v>
      </c>
      <c r="O7536" s="1283">
        <v>0.17</v>
      </c>
      <c r="P7536" s="1283"/>
      <c r="R7536" s="1067"/>
      <c r="S7536" s="341"/>
      <c r="T7536" s="341"/>
      <c r="U7536" s="341"/>
      <c r="V7536" s="341"/>
      <c r="W7536" s="341"/>
      <c r="X7536" s="341"/>
      <c r="Y7536" s="341"/>
      <c r="Z7536" s="21" t="s">
        <v>544</v>
      </c>
      <c r="AH7536"/>
    </row>
    <row r="7537" spans="1:34" ht="11.25" customHeight="1">
      <c r="A7537"/>
      <c r="B7537" s="1281" t="s">
        <v>71</v>
      </c>
      <c r="C7537" s="1282">
        <v>65</v>
      </c>
      <c r="D7537" s="1341" t="str">
        <f t="shared" si="131"/>
        <v>OK0065</v>
      </c>
      <c r="E7537" s="1514" t="s">
        <v>122</v>
      </c>
      <c r="F7537" s="1390">
        <v>500</v>
      </c>
      <c r="G7537" s="1283">
        <v>0.02</v>
      </c>
      <c r="H7537" s="1283">
        <v>0.03</v>
      </c>
      <c r="I7537" s="1283">
        <v>0.03</v>
      </c>
      <c r="J7537" s="1283">
        <v>0.03</v>
      </c>
      <c r="K7537" s="1283">
        <v>0.04</v>
      </c>
      <c r="L7537" s="1283">
        <v>0.02</v>
      </c>
      <c r="M7537" s="1283">
        <v>0.02</v>
      </c>
      <c r="N7537" s="1283">
        <v>0.03</v>
      </c>
      <c r="O7537" s="1283">
        <v>0.03</v>
      </c>
      <c r="P7537" s="1283"/>
      <c r="R7537" s="1067"/>
      <c r="S7537" s="341"/>
      <c r="T7537" s="341"/>
      <c r="U7537" s="341"/>
      <c r="V7537" s="341"/>
      <c r="W7537" s="341"/>
      <c r="X7537" s="341"/>
      <c r="Y7537" s="341"/>
      <c r="Z7537" s="21" t="s">
        <v>544</v>
      </c>
      <c r="AH7537"/>
    </row>
    <row r="7538" spans="1:34" ht="11.25" customHeight="1">
      <c r="A7538"/>
      <c r="B7538" s="1281" t="s">
        <v>71</v>
      </c>
      <c r="C7538" s="1282">
        <v>66</v>
      </c>
      <c r="D7538" s="1341" t="str">
        <f t="shared" si="131"/>
        <v>OK0066</v>
      </c>
      <c r="E7538" s="1514" t="s">
        <v>122</v>
      </c>
      <c r="F7538" s="1390">
        <v>500</v>
      </c>
      <c r="G7538" s="1283">
        <v>0.02</v>
      </c>
      <c r="H7538" s="1283">
        <v>0.03</v>
      </c>
      <c r="I7538" s="1283">
        <v>0.03</v>
      </c>
      <c r="J7538" s="1283">
        <v>0.03</v>
      </c>
      <c r="K7538" s="1283">
        <v>0.04</v>
      </c>
      <c r="L7538" s="1283">
        <v>0.02</v>
      </c>
      <c r="M7538" s="1283">
        <v>0.02</v>
      </c>
      <c r="N7538" s="1283">
        <v>0.03</v>
      </c>
      <c r="O7538" s="1283">
        <v>0.03</v>
      </c>
      <c r="P7538" s="1283"/>
      <c r="R7538" s="1067"/>
      <c r="S7538" s="341"/>
      <c r="T7538" s="341"/>
      <c r="U7538" s="341"/>
      <c r="V7538" s="341"/>
      <c r="W7538" s="341"/>
      <c r="X7538" s="341"/>
      <c r="Y7538" s="341"/>
      <c r="Z7538" s="21" t="s">
        <v>544</v>
      </c>
      <c r="AH7538"/>
    </row>
    <row r="7539" spans="1:34" ht="11.25" customHeight="1">
      <c r="A7539"/>
      <c r="B7539" s="1281" t="s">
        <v>71</v>
      </c>
      <c r="C7539" s="1282">
        <v>67</v>
      </c>
      <c r="D7539" s="1341" t="str">
        <f t="shared" si="131"/>
        <v>OK0067</v>
      </c>
      <c r="E7539" s="1514" t="s">
        <v>122</v>
      </c>
      <c r="F7539" s="1390">
        <v>500</v>
      </c>
      <c r="G7539" s="1283">
        <v>0.02</v>
      </c>
      <c r="H7539" s="1283">
        <v>0.03</v>
      </c>
      <c r="I7539" s="1283">
        <v>0.03</v>
      </c>
      <c r="J7539" s="1283">
        <v>0.03</v>
      </c>
      <c r="K7539" s="1283">
        <v>0.04</v>
      </c>
      <c r="L7539" s="1283">
        <v>0.02</v>
      </c>
      <c r="M7539" s="1283">
        <v>0.02</v>
      </c>
      <c r="N7539" s="1283">
        <v>0.03</v>
      </c>
      <c r="O7539" s="1283">
        <v>0.03</v>
      </c>
      <c r="P7539" s="1283"/>
      <c r="R7539" s="1067"/>
      <c r="S7539" s="341"/>
      <c r="T7539" s="341"/>
      <c r="U7539" s="341"/>
      <c r="V7539" s="341"/>
      <c r="W7539" s="341"/>
      <c r="X7539" s="341"/>
      <c r="Y7539" s="341"/>
      <c r="Z7539" s="21" t="s">
        <v>544</v>
      </c>
      <c r="AH7539"/>
    </row>
    <row r="7540" spans="1:34" ht="11.25" customHeight="1">
      <c r="A7540"/>
      <c r="B7540" s="1281" t="s">
        <v>71</v>
      </c>
      <c r="C7540" s="1282">
        <v>79</v>
      </c>
      <c r="D7540" s="1341" t="str">
        <f t="shared" si="131"/>
        <v>OK0079</v>
      </c>
      <c r="E7540" s="1514" t="s">
        <v>121</v>
      </c>
      <c r="F7540" s="1390">
        <v>500</v>
      </c>
      <c r="G7540" s="1283">
        <v>2.71</v>
      </c>
      <c r="H7540" s="1283">
        <v>3.09</v>
      </c>
      <c r="I7540" s="1283">
        <v>3.46</v>
      </c>
      <c r="J7540" s="1283">
        <v>3.84</v>
      </c>
      <c r="K7540" s="1283">
        <v>4.3099999999999996</v>
      </c>
      <c r="L7540" s="1283">
        <v>2.66</v>
      </c>
      <c r="M7540" s="1283">
        <v>2.9</v>
      </c>
      <c r="N7540" s="1283">
        <v>3.03</v>
      </c>
      <c r="O7540" s="1283">
        <v>3.15</v>
      </c>
      <c r="P7540" s="1283"/>
      <c r="R7540" s="1067"/>
      <c r="S7540" s="341"/>
      <c r="T7540" s="341"/>
      <c r="U7540" s="341"/>
      <c r="V7540" s="341"/>
      <c r="W7540" s="341"/>
      <c r="X7540" s="341"/>
      <c r="Y7540" s="341"/>
      <c r="Z7540" s="21" t="s">
        <v>544</v>
      </c>
      <c r="AH7540"/>
    </row>
    <row r="7541" spans="1:34" ht="11.25" customHeight="1">
      <c r="A7541"/>
      <c r="B7541" s="1281" t="s">
        <v>71</v>
      </c>
      <c r="C7541" s="1282">
        <v>83</v>
      </c>
      <c r="D7541" s="1341" t="str">
        <f t="shared" si="131"/>
        <v>OK0083</v>
      </c>
      <c r="E7541" s="1514" t="s">
        <v>122</v>
      </c>
      <c r="F7541" s="1390">
        <v>500</v>
      </c>
      <c r="G7541" s="1283">
        <v>3.98</v>
      </c>
      <c r="H7541" s="1283">
        <v>4.53</v>
      </c>
      <c r="I7541" s="1283">
        <v>5.08</v>
      </c>
      <c r="J7541" s="1283">
        <v>5.63</v>
      </c>
      <c r="K7541" s="1283">
        <v>6.32</v>
      </c>
      <c r="L7541" s="1283">
        <v>3.91</v>
      </c>
      <c r="M7541" s="1283">
        <v>4.26</v>
      </c>
      <c r="N7541" s="1283">
        <v>4.4400000000000004</v>
      </c>
      <c r="O7541" s="1283">
        <v>4.62</v>
      </c>
      <c r="P7541" s="1283"/>
      <c r="R7541" s="1067"/>
      <c r="S7541" s="341"/>
      <c r="T7541" s="341"/>
      <c r="U7541" s="341"/>
      <c r="V7541" s="341"/>
      <c r="W7541" s="341"/>
      <c r="X7541" s="341"/>
      <c r="Y7541" s="341"/>
      <c r="Z7541" s="21" t="s">
        <v>544</v>
      </c>
      <c r="AH7541"/>
    </row>
    <row r="7542" spans="1:34" ht="11.25" customHeight="1">
      <c r="A7542"/>
      <c r="B7542" s="1281" t="s">
        <v>71</v>
      </c>
      <c r="C7542" s="1282">
        <v>106</v>
      </c>
      <c r="D7542" s="1341" t="str">
        <f t="shared" si="131"/>
        <v>OK0106</v>
      </c>
      <c r="E7542" s="1514" t="s">
        <v>124</v>
      </c>
      <c r="F7542" s="1390">
        <v>700</v>
      </c>
      <c r="G7542" s="1283">
        <v>5.9</v>
      </c>
      <c r="H7542" s="1283">
        <v>6.72</v>
      </c>
      <c r="I7542" s="1283">
        <v>7.54</v>
      </c>
      <c r="J7542" s="1283">
        <v>8.35</v>
      </c>
      <c r="K7542" s="1283">
        <v>9.3800000000000008</v>
      </c>
      <c r="L7542" s="1283">
        <v>5.8</v>
      </c>
      <c r="M7542" s="1283">
        <v>6.32</v>
      </c>
      <c r="N7542" s="1283">
        <v>6.59</v>
      </c>
      <c r="O7542" s="1283">
        <v>6.85</v>
      </c>
      <c r="P7542" s="1283"/>
      <c r="R7542" s="1067"/>
      <c r="S7542" s="341"/>
      <c r="T7542" s="341"/>
      <c r="U7542" s="341"/>
      <c r="V7542" s="341"/>
      <c r="W7542" s="341"/>
      <c r="X7542" s="341"/>
      <c r="Y7542" s="341"/>
      <c r="Z7542" s="21" t="s">
        <v>544</v>
      </c>
      <c r="AH7542"/>
    </row>
    <row r="7543" spans="1:34" ht="11.25" customHeight="1">
      <c r="A7543"/>
      <c r="B7543" s="1281" t="s">
        <v>71</v>
      </c>
      <c r="C7543" s="1282">
        <v>113</v>
      </c>
      <c r="D7543" s="1341" t="str">
        <f t="shared" si="131"/>
        <v>OK0113</v>
      </c>
      <c r="E7543" s="1514" t="s">
        <v>123</v>
      </c>
      <c r="F7543" s="1390">
        <v>500</v>
      </c>
      <c r="G7543" s="1283">
        <v>3.33</v>
      </c>
      <c r="H7543" s="1283">
        <v>3.79</v>
      </c>
      <c r="I7543" s="1283">
        <v>4.25</v>
      </c>
      <c r="J7543" s="1283">
        <v>4.71</v>
      </c>
      <c r="K7543" s="1283">
        <v>5.29</v>
      </c>
      <c r="L7543" s="1283">
        <v>3.27</v>
      </c>
      <c r="M7543" s="1283">
        <v>3.56</v>
      </c>
      <c r="N7543" s="1283">
        <v>3.71</v>
      </c>
      <c r="O7543" s="1283">
        <v>3.86</v>
      </c>
      <c r="P7543" s="1283"/>
      <c r="R7543" s="1067"/>
      <c r="S7543" s="341"/>
      <c r="T7543" s="341"/>
      <c r="U7543" s="341"/>
      <c r="V7543" s="341"/>
      <c r="W7543" s="341"/>
      <c r="X7543" s="341"/>
      <c r="Y7543" s="341"/>
      <c r="Z7543" s="21" t="s">
        <v>544</v>
      </c>
      <c r="AH7543"/>
    </row>
    <row r="7544" spans="1:34" ht="11.25" customHeight="1">
      <c r="A7544"/>
      <c r="B7544" s="1281" t="s">
        <v>71</v>
      </c>
      <c r="C7544" s="1282">
        <v>170</v>
      </c>
      <c r="D7544" s="1341" t="str">
        <f t="shared" si="131"/>
        <v>OK0170</v>
      </c>
      <c r="E7544" s="1514" t="s">
        <v>122</v>
      </c>
      <c r="F7544" s="1390">
        <v>500</v>
      </c>
      <c r="G7544" s="1283">
        <v>2.15</v>
      </c>
      <c r="H7544" s="1283">
        <v>2.4500000000000002</v>
      </c>
      <c r="I7544" s="1283">
        <v>2.75</v>
      </c>
      <c r="J7544" s="1283">
        <v>3.04</v>
      </c>
      <c r="K7544" s="1283">
        <v>3.42</v>
      </c>
      <c r="L7544" s="1283">
        <v>2.11</v>
      </c>
      <c r="M7544" s="1283">
        <v>2.2999999999999998</v>
      </c>
      <c r="N7544" s="1283">
        <v>2.4</v>
      </c>
      <c r="O7544" s="1283">
        <v>2.5</v>
      </c>
      <c r="P7544" s="1283"/>
      <c r="R7544" s="1067"/>
      <c r="S7544" s="341"/>
      <c r="T7544" s="341"/>
      <c r="U7544" s="341"/>
      <c r="V7544" s="341"/>
      <c r="W7544" s="341"/>
      <c r="X7544" s="341"/>
      <c r="Y7544" s="341"/>
      <c r="Z7544" s="21" t="s">
        <v>544</v>
      </c>
      <c r="AH7544"/>
    </row>
    <row r="7545" spans="1:34" ht="11.25" customHeight="1">
      <c r="A7545"/>
      <c r="B7545" s="1281" t="s">
        <v>71</v>
      </c>
      <c r="C7545" s="1282">
        <v>251</v>
      </c>
      <c r="D7545" s="1341" t="str">
        <f t="shared" si="131"/>
        <v>OK0251</v>
      </c>
      <c r="E7545" s="1514" t="s">
        <v>123</v>
      </c>
      <c r="F7545" s="1390">
        <v>500</v>
      </c>
      <c r="G7545" s="1283">
        <v>2.82</v>
      </c>
      <c r="H7545" s="1283">
        <v>3.21</v>
      </c>
      <c r="I7545" s="1283">
        <v>3.6</v>
      </c>
      <c r="J7545" s="1283">
        <v>3.99</v>
      </c>
      <c r="K7545" s="1283">
        <v>4.49</v>
      </c>
      <c r="L7545" s="1283">
        <v>2.77</v>
      </c>
      <c r="M7545" s="1283">
        <v>3.02</v>
      </c>
      <c r="N7545" s="1283">
        <v>3.15</v>
      </c>
      <c r="O7545" s="1283">
        <v>3.28</v>
      </c>
      <c r="P7545" s="1283"/>
      <c r="R7545" s="1067"/>
      <c r="S7545" s="341"/>
      <c r="T7545" s="341"/>
      <c r="U7545" s="341"/>
      <c r="V7545" s="341"/>
      <c r="W7545" s="341"/>
      <c r="X7545" s="341"/>
      <c r="Y7545" s="341"/>
      <c r="Z7545" s="21" t="s">
        <v>544</v>
      </c>
      <c r="AH7545"/>
    </row>
    <row r="7546" spans="1:34" ht="11.25" customHeight="1">
      <c r="A7546"/>
      <c r="B7546" s="1281" t="s">
        <v>71</v>
      </c>
      <c r="C7546" s="1282">
        <v>401</v>
      </c>
      <c r="D7546" s="1341" t="str">
        <f t="shared" si="131"/>
        <v>OK0401</v>
      </c>
      <c r="E7546" s="1514" t="s">
        <v>123</v>
      </c>
      <c r="F7546" s="1390">
        <v>1250</v>
      </c>
      <c r="G7546" s="1283">
        <v>12.13</v>
      </c>
      <c r="H7546" s="1283">
        <v>13.81</v>
      </c>
      <c r="I7546" s="1283">
        <v>15.49</v>
      </c>
      <c r="J7546" s="1283">
        <v>17.170000000000002</v>
      </c>
      <c r="K7546" s="1283">
        <v>19.28</v>
      </c>
      <c r="L7546" s="1283">
        <v>11.91</v>
      </c>
      <c r="M7546" s="1283">
        <v>13</v>
      </c>
      <c r="N7546" s="1283">
        <v>13.54</v>
      </c>
      <c r="O7546" s="1283">
        <v>14.08</v>
      </c>
      <c r="P7546" s="1283"/>
      <c r="R7546" s="1067"/>
      <c r="S7546" s="341"/>
      <c r="T7546" s="341"/>
      <c r="U7546" s="341"/>
      <c r="V7546" s="341"/>
      <c r="W7546" s="341"/>
      <c r="X7546" s="341"/>
      <c r="Y7546" s="341"/>
      <c r="Z7546" s="21" t="s">
        <v>544</v>
      </c>
      <c r="AH7546"/>
    </row>
    <row r="7547" spans="1:34" ht="11.25" customHeight="1">
      <c r="A7547"/>
      <c r="B7547" s="1281" t="s">
        <v>71</v>
      </c>
      <c r="C7547" s="1282">
        <v>771</v>
      </c>
      <c r="D7547" s="1341" t="str">
        <f t="shared" si="131"/>
        <v>OK0771</v>
      </c>
      <c r="E7547" s="1514" t="s">
        <v>280</v>
      </c>
      <c r="F7547" s="1390">
        <v>500</v>
      </c>
      <c r="G7547" s="1283">
        <v>0.4</v>
      </c>
      <c r="H7547" s="1283">
        <v>0.46</v>
      </c>
      <c r="I7547" s="1283">
        <v>0.51</v>
      </c>
      <c r="J7547" s="1283">
        <v>0.56999999999999995</v>
      </c>
      <c r="K7547" s="1283">
        <v>0.64</v>
      </c>
      <c r="L7547" s="1283">
        <v>0.4</v>
      </c>
      <c r="M7547" s="1283">
        <v>0.43</v>
      </c>
      <c r="N7547" s="1283">
        <v>0.45</v>
      </c>
      <c r="O7547" s="1283">
        <v>0.47</v>
      </c>
      <c r="P7547" s="1283"/>
      <c r="R7547" s="1067"/>
      <c r="S7547" s="341"/>
      <c r="T7547" s="341"/>
      <c r="U7547" s="341"/>
      <c r="V7547" s="341"/>
      <c r="W7547" s="341"/>
      <c r="X7547" s="341"/>
      <c r="Y7547" s="341"/>
      <c r="Z7547" s="21" t="s">
        <v>544</v>
      </c>
      <c r="AH7547"/>
    </row>
    <row r="7548" spans="1:34" ht="11.25" customHeight="1">
      <c r="A7548"/>
      <c r="B7548" s="1281" t="s">
        <v>71</v>
      </c>
      <c r="C7548" s="1282">
        <v>908</v>
      </c>
      <c r="D7548" s="1341" t="str">
        <f t="shared" si="131"/>
        <v>OK0908</v>
      </c>
      <c r="E7548" s="1514" t="s">
        <v>122</v>
      </c>
      <c r="F7548" s="1390">
        <v>500</v>
      </c>
      <c r="G7548" s="1283">
        <v>140</v>
      </c>
      <c r="H7548" s="1283">
        <v>159.38</v>
      </c>
      <c r="I7548" s="1283">
        <v>178.75</v>
      </c>
      <c r="J7548" s="1283">
        <v>198.13</v>
      </c>
      <c r="K7548" s="1283">
        <v>222.5</v>
      </c>
      <c r="L7548" s="1283">
        <v>137.5</v>
      </c>
      <c r="M7548" s="1283">
        <v>150</v>
      </c>
      <c r="N7548" s="1283">
        <v>156.25</v>
      </c>
      <c r="O7548" s="1283">
        <v>162.5</v>
      </c>
      <c r="P7548" s="1283"/>
      <c r="R7548" s="1067"/>
      <c r="S7548" s="341"/>
      <c r="T7548" s="341"/>
      <c r="U7548" s="341"/>
      <c r="V7548" s="341"/>
      <c r="W7548" s="341"/>
      <c r="X7548" s="341"/>
      <c r="Y7548" s="341"/>
      <c r="Z7548" s="21" t="s">
        <v>544</v>
      </c>
      <c r="AH7548"/>
    </row>
    <row r="7549" spans="1:34" ht="11.25" customHeight="1">
      <c r="A7549"/>
      <c r="B7549" s="1281" t="s">
        <v>71</v>
      </c>
      <c r="C7549" s="1282">
        <v>913</v>
      </c>
      <c r="D7549" s="1341" t="str">
        <f t="shared" si="131"/>
        <v>OK0913</v>
      </c>
      <c r="E7549" s="1514" t="s">
        <v>122</v>
      </c>
      <c r="F7549" s="1390">
        <v>600</v>
      </c>
      <c r="G7549" s="1283">
        <v>499.52</v>
      </c>
      <c r="H7549" s="1283">
        <v>568.65</v>
      </c>
      <c r="I7549" s="1283">
        <v>637.78</v>
      </c>
      <c r="J7549" s="1283">
        <v>706.91</v>
      </c>
      <c r="K7549" s="1283">
        <v>793.88</v>
      </c>
      <c r="L7549" s="1283">
        <v>490.6</v>
      </c>
      <c r="M7549" s="1283">
        <v>535.20000000000005</v>
      </c>
      <c r="N7549" s="1283">
        <v>557.5</v>
      </c>
      <c r="O7549" s="1283">
        <v>579.79999999999995</v>
      </c>
      <c r="P7549" s="1283"/>
      <c r="R7549" s="1067"/>
      <c r="S7549" s="341"/>
      <c r="T7549" s="341"/>
      <c r="U7549" s="341"/>
      <c r="V7549" s="341"/>
      <c r="W7549" s="341"/>
      <c r="X7549" s="341"/>
      <c r="Y7549" s="341"/>
      <c r="Z7549" s="21" t="s">
        <v>544</v>
      </c>
      <c r="AH7549"/>
    </row>
    <row r="7550" spans="1:34" ht="11.25" customHeight="1">
      <c r="A7550"/>
      <c r="B7550" s="1281" t="s">
        <v>71</v>
      </c>
      <c r="C7550" s="1282">
        <v>917</v>
      </c>
      <c r="D7550" s="1341" t="str">
        <f t="shared" si="131"/>
        <v>OK0917</v>
      </c>
      <c r="E7550" s="1514" t="s">
        <v>121</v>
      </c>
      <c r="F7550" s="1390">
        <v>500</v>
      </c>
      <c r="G7550" s="1283">
        <v>3.58</v>
      </c>
      <c r="H7550" s="1283">
        <v>4.08</v>
      </c>
      <c r="I7550" s="1283">
        <v>4.58</v>
      </c>
      <c r="J7550" s="1283">
        <v>5.07</v>
      </c>
      <c r="K7550" s="1283">
        <v>5.7</v>
      </c>
      <c r="L7550" s="1283">
        <v>3.52</v>
      </c>
      <c r="M7550" s="1283">
        <v>3.84</v>
      </c>
      <c r="N7550" s="1283">
        <v>4</v>
      </c>
      <c r="O7550" s="1283">
        <v>4.16</v>
      </c>
      <c r="P7550" s="1283"/>
      <c r="R7550" s="1067"/>
      <c r="S7550" s="341"/>
      <c r="T7550" s="341"/>
      <c r="U7550" s="341"/>
      <c r="V7550" s="341"/>
      <c r="W7550" s="341"/>
      <c r="X7550" s="341"/>
      <c r="Y7550" s="341"/>
      <c r="Z7550" s="21" t="s">
        <v>544</v>
      </c>
      <c r="AH7550"/>
    </row>
    <row r="7551" spans="1:34" ht="11.25" customHeight="1">
      <c r="A7551"/>
      <c r="B7551" s="1281" t="s">
        <v>71</v>
      </c>
      <c r="C7551" s="1282">
        <v>1005</v>
      </c>
      <c r="D7551" s="1341" t="str">
        <f t="shared" si="131"/>
        <v>OK1005</v>
      </c>
      <c r="E7551" s="1514" t="s">
        <v>122</v>
      </c>
      <c r="F7551" s="1390">
        <v>750</v>
      </c>
      <c r="G7551" s="1283">
        <v>6.5</v>
      </c>
      <c r="H7551" s="1283">
        <v>7.4</v>
      </c>
      <c r="I7551" s="1283">
        <v>8.2899999999999991</v>
      </c>
      <c r="J7551" s="1283">
        <v>9.19</v>
      </c>
      <c r="K7551" s="1283">
        <v>10.32</v>
      </c>
      <c r="L7551" s="1283">
        <v>6.38</v>
      </c>
      <c r="M7551" s="1283">
        <v>6.96</v>
      </c>
      <c r="N7551" s="1283">
        <v>7.25</v>
      </c>
      <c r="O7551" s="1283">
        <v>7.54</v>
      </c>
      <c r="P7551" s="1283"/>
      <c r="R7551" s="1067"/>
      <c r="S7551" s="341"/>
      <c r="T7551" s="341"/>
      <c r="U7551" s="341"/>
      <c r="V7551" s="341"/>
      <c r="W7551" s="341"/>
      <c r="X7551" s="341"/>
      <c r="Y7551" s="341"/>
      <c r="Z7551" s="21" t="s">
        <v>544</v>
      </c>
      <c r="AH7551"/>
    </row>
    <row r="7552" spans="1:34" ht="11.25" customHeight="1">
      <c r="A7552"/>
      <c r="B7552" s="1281" t="s">
        <v>71</v>
      </c>
      <c r="C7552" s="1282">
        <v>1016</v>
      </c>
      <c r="D7552" s="1341" t="str">
        <f t="shared" si="131"/>
        <v>OK1016</v>
      </c>
      <c r="E7552" s="1514" t="s">
        <v>122</v>
      </c>
      <c r="F7552" s="1390">
        <v>1500</v>
      </c>
      <c r="G7552" s="1283">
        <v>14.96</v>
      </c>
      <c r="H7552" s="1283">
        <v>17.03</v>
      </c>
      <c r="I7552" s="1283">
        <v>19.100000000000001</v>
      </c>
      <c r="J7552" s="1283">
        <v>21.18</v>
      </c>
      <c r="K7552" s="1283">
        <v>23.78</v>
      </c>
      <c r="L7552" s="1283">
        <v>14.7</v>
      </c>
      <c r="M7552" s="1283">
        <v>16.03</v>
      </c>
      <c r="N7552" s="1283">
        <v>16.7</v>
      </c>
      <c r="O7552" s="1283">
        <v>17.37</v>
      </c>
      <c r="P7552" s="1283"/>
      <c r="R7552" s="1067"/>
      <c r="S7552" s="341"/>
      <c r="T7552" s="341"/>
      <c r="U7552" s="341"/>
      <c r="V7552" s="341"/>
      <c r="W7552" s="341"/>
      <c r="X7552" s="341"/>
      <c r="Y7552" s="341"/>
      <c r="Z7552" s="21" t="s">
        <v>544</v>
      </c>
      <c r="AH7552"/>
    </row>
    <row r="7553" spans="1:34" ht="11.25" customHeight="1">
      <c r="A7553"/>
      <c r="B7553" s="1281" t="s">
        <v>71</v>
      </c>
      <c r="C7553" s="1282">
        <v>1164</v>
      </c>
      <c r="D7553" s="1341" t="str">
        <f t="shared" si="131"/>
        <v>OK1164</v>
      </c>
      <c r="E7553" s="1514" t="s">
        <v>122</v>
      </c>
      <c r="F7553" s="1390">
        <v>500</v>
      </c>
      <c r="G7553" s="1283">
        <v>2.64</v>
      </c>
      <c r="H7553" s="1283">
        <v>3.01</v>
      </c>
      <c r="I7553" s="1283">
        <v>3.37</v>
      </c>
      <c r="J7553" s="1283">
        <v>3.74</v>
      </c>
      <c r="K7553" s="1283">
        <v>4.2</v>
      </c>
      <c r="L7553" s="1283">
        <v>2.6</v>
      </c>
      <c r="M7553" s="1283">
        <v>2.83</v>
      </c>
      <c r="N7553" s="1283">
        <v>2.95</v>
      </c>
      <c r="O7553" s="1283">
        <v>3.07</v>
      </c>
      <c r="P7553" s="1283"/>
      <c r="R7553" s="1067"/>
      <c r="S7553" s="341"/>
      <c r="T7553" s="341"/>
      <c r="U7553" s="341"/>
      <c r="V7553" s="341"/>
      <c r="W7553" s="341"/>
      <c r="X7553" s="341"/>
      <c r="Y7553" s="341"/>
      <c r="Z7553" s="21" t="s">
        <v>544</v>
      </c>
      <c r="AH7553"/>
    </row>
    <row r="7554" spans="1:34" ht="11.25" customHeight="1">
      <c r="A7554"/>
      <c r="B7554" s="1281" t="s">
        <v>71</v>
      </c>
      <c r="C7554" s="1282">
        <v>1165</v>
      </c>
      <c r="D7554" s="1341" t="str">
        <f t="shared" si="131"/>
        <v>OK1165</v>
      </c>
      <c r="E7554" s="1514" t="s">
        <v>122</v>
      </c>
      <c r="F7554" s="1390">
        <v>500</v>
      </c>
      <c r="G7554" s="1283">
        <v>2.48</v>
      </c>
      <c r="H7554" s="1283">
        <v>2.82</v>
      </c>
      <c r="I7554" s="1283">
        <v>3.16</v>
      </c>
      <c r="J7554" s="1283">
        <v>3.5</v>
      </c>
      <c r="K7554" s="1283">
        <v>3.93</v>
      </c>
      <c r="L7554" s="1283">
        <v>2.4300000000000002</v>
      </c>
      <c r="M7554" s="1283">
        <v>2.65</v>
      </c>
      <c r="N7554" s="1283">
        <v>2.76</v>
      </c>
      <c r="O7554" s="1283">
        <v>2.87</v>
      </c>
      <c r="P7554" s="1283"/>
      <c r="R7554" s="1067"/>
      <c r="S7554" s="341"/>
      <c r="T7554" s="341"/>
      <c r="U7554" s="341"/>
      <c r="V7554" s="341"/>
      <c r="W7554" s="341"/>
      <c r="X7554" s="341"/>
      <c r="Y7554" s="341"/>
      <c r="Z7554" s="21" t="s">
        <v>544</v>
      </c>
      <c r="AH7554"/>
    </row>
    <row r="7555" spans="1:34" ht="11.25" customHeight="1">
      <c r="A7555"/>
      <c r="B7555" s="1281" t="s">
        <v>71</v>
      </c>
      <c r="C7555" s="1282">
        <v>1320</v>
      </c>
      <c r="D7555" s="1341" t="str">
        <f t="shared" si="131"/>
        <v>OK1320</v>
      </c>
      <c r="E7555" s="1514" t="s">
        <v>122</v>
      </c>
      <c r="F7555" s="1390">
        <v>500</v>
      </c>
      <c r="G7555" s="1283">
        <v>1.31</v>
      </c>
      <c r="H7555" s="1283">
        <v>1.49</v>
      </c>
      <c r="I7555" s="1283">
        <v>1.67</v>
      </c>
      <c r="J7555" s="1283">
        <v>1.85</v>
      </c>
      <c r="K7555" s="1283">
        <v>2.08</v>
      </c>
      <c r="L7555" s="1283">
        <v>1.29</v>
      </c>
      <c r="M7555" s="1283">
        <v>1.4</v>
      </c>
      <c r="N7555" s="1283">
        <v>1.46</v>
      </c>
      <c r="O7555" s="1283">
        <v>1.52</v>
      </c>
      <c r="P7555" s="1283"/>
      <c r="R7555" s="1067"/>
      <c r="S7555" s="341"/>
      <c r="T7555" s="341"/>
      <c r="U7555" s="341"/>
      <c r="V7555" s="341"/>
      <c r="W7555" s="341"/>
      <c r="X7555" s="341"/>
      <c r="Y7555" s="341"/>
      <c r="Z7555" s="21" t="s">
        <v>544</v>
      </c>
      <c r="AH7555"/>
    </row>
    <row r="7556" spans="1:34" ht="11.25" customHeight="1">
      <c r="A7556"/>
      <c r="B7556" s="1281" t="s">
        <v>71</v>
      </c>
      <c r="C7556" s="1282">
        <v>1322</v>
      </c>
      <c r="D7556" s="1341" t="str">
        <f t="shared" si="131"/>
        <v>OK1322</v>
      </c>
      <c r="E7556" s="1514" t="s">
        <v>122</v>
      </c>
      <c r="F7556" s="1390">
        <v>850</v>
      </c>
      <c r="G7556" s="1283">
        <v>7.72</v>
      </c>
      <c r="H7556" s="1283">
        <v>8.7799999999999994</v>
      </c>
      <c r="I7556" s="1283">
        <v>9.85</v>
      </c>
      <c r="J7556" s="1283">
        <v>10.92</v>
      </c>
      <c r="K7556" s="1283">
        <v>12.26</v>
      </c>
      <c r="L7556" s="1283">
        <v>7.58</v>
      </c>
      <c r="M7556" s="1283">
        <v>8.27</v>
      </c>
      <c r="N7556" s="1283">
        <v>8.61</v>
      </c>
      <c r="O7556" s="1283">
        <v>8.9600000000000009</v>
      </c>
      <c r="P7556" s="1283"/>
      <c r="R7556" s="1067"/>
      <c r="S7556" s="341"/>
      <c r="T7556" s="341"/>
      <c r="U7556" s="341"/>
      <c r="V7556" s="341"/>
      <c r="W7556" s="341"/>
      <c r="X7556" s="341"/>
      <c r="Y7556" s="341"/>
      <c r="Z7556" s="21" t="s">
        <v>544</v>
      </c>
      <c r="AH7556"/>
    </row>
    <row r="7557" spans="1:34" ht="11.25" customHeight="1">
      <c r="A7557"/>
      <c r="B7557" s="1281" t="s">
        <v>71</v>
      </c>
      <c r="C7557" s="1282">
        <v>1430</v>
      </c>
      <c r="D7557" s="1341" t="str">
        <f t="shared" si="131"/>
        <v>OK1430</v>
      </c>
      <c r="E7557" s="1514" t="s">
        <v>122</v>
      </c>
      <c r="F7557" s="1390">
        <v>500</v>
      </c>
      <c r="G7557" s="1283">
        <v>3.95</v>
      </c>
      <c r="H7557" s="1283">
        <v>4.5</v>
      </c>
      <c r="I7557" s="1283">
        <v>5.05</v>
      </c>
      <c r="J7557" s="1283">
        <v>5.6</v>
      </c>
      <c r="K7557" s="1283">
        <v>6.28</v>
      </c>
      <c r="L7557" s="1283">
        <v>3.88</v>
      </c>
      <c r="M7557" s="1283">
        <v>4.24</v>
      </c>
      <c r="N7557" s="1283">
        <v>4.41</v>
      </c>
      <c r="O7557" s="1283">
        <v>4.59</v>
      </c>
      <c r="P7557" s="1283"/>
      <c r="R7557" s="1067"/>
      <c r="S7557" s="341"/>
      <c r="T7557" s="341"/>
      <c r="U7557" s="341"/>
      <c r="V7557" s="341"/>
      <c r="W7557" s="341"/>
      <c r="X7557" s="341"/>
      <c r="Y7557" s="341"/>
      <c r="Z7557" s="21" t="s">
        <v>544</v>
      </c>
      <c r="AH7557"/>
    </row>
    <row r="7558" spans="1:34" ht="11.25" customHeight="1">
      <c r="A7558"/>
      <c r="B7558" s="1281" t="s">
        <v>71</v>
      </c>
      <c r="C7558" s="1282">
        <v>1438</v>
      </c>
      <c r="D7558" s="1341" t="str">
        <f t="shared" si="131"/>
        <v>OK1438</v>
      </c>
      <c r="E7558" s="1514" t="s">
        <v>123</v>
      </c>
      <c r="F7558" s="1390">
        <v>550</v>
      </c>
      <c r="G7558" s="1283">
        <v>4.42</v>
      </c>
      <c r="H7558" s="1283">
        <v>5.04</v>
      </c>
      <c r="I7558" s="1283">
        <v>5.65</v>
      </c>
      <c r="J7558" s="1283">
        <v>6.26</v>
      </c>
      <c r="K7558" s="1283">
        <v>7.03</v>
      </c>
      <c r="L7558" s="1283">
        <v>4.3499999999999996</v>
      </c>
      <c r="M7558" s="1283">
        <v>4.74</v>
      </c>
      <c r="N7558" s="1283">
        <v>4.9400000000000004</v>
      </c>
      <c r="O7558" s="1283">
        <v>5.14</v>
      </c>
      <c r="P7558" s="1283"/>
      <c r="R7558" s="1067"/>
      <c r="S7558" s="341"/>
      <c r="T7558" s="341"/>
      <c r="U7558" s="341"/>
      <c r="V7558" s="341"/>
      <c r="W7558" s="341"/>
      <c r="X7558" s="341"/>
      <c r="Y7558" s="341"/>
      <c r="Z7558" s="21" t="s">
        <v>544</v>
      </c>
      <c r="AH7558"/>
    </row>
    <row r="7559" spans="1:34" ht="11.25" customHeight="1">
      <c r="A7559"/>
      <c r="B7559" s="1281" t="s">
        <v>71</v>
      </c>
      <c r="C7559" s="1282">
        <v>1452</v>
      </c>
      <c r="D7559" s="1341" t="str">
        <f t="shared" si="131"/>
        <v>OK1452</v>
      </c>
      <c r="E7559" s="1514" t="s">
        <v>122</v>
      </c>
      <c r="F7559" s="1390">
        <v>500</v>
      </c>
      <c r="G7559" s="1283">
        <v>2.2599999999999998</v>
      </c>
      <c r="H7559" s="1283">
        <v>2.58</v>
      </c>
      <c r="I7559" s="1283">
        <v>2.89</v>
      </c>
      <c r="J7559" s="1283">
        <v>3.2</v>
      </c>
      <c r="K7559" s="1283">
        <v>3.6</v>
      </c>
      <c r="L7559" s="1283">
        <v>2.2200000000000002</v>
      </c>
      <c r="M7559" s="1283">
        <v>2.42</v>
      </c>
      <c r="N7559" s="1283">
        <v>2.5299999999999998</v>
      </c>
      <c r="O7559" s="1283">
        <v>2.63</v>
      </c>
      <c r="P7559" s="1283"/>
      <c r="R7559" s="1067"/>
      <c r="S7559" s="341"/>
      <c r="T7559" s="341"/>
      <c r="U7559" s="341"/>
      <c r="V7559" s="341"/>
      <c r="W7559" s="341"/>
      <c r="X7559" s="341"/>
      <c r="Y7559" s="341"/>
      <c r="Z7559" s="21" t="s">
        <v>544</v>
      </c>
      <c r="AH7559"/>
    </row>
    <row r="7560" spans="1:34" ht="11.25" customHeight="1">
      <c r="A7560"/>
      <c r="B7560" s="1281" t="s">
        <v>71</v>
      </c>
      <c r="C7560" s="1282">
        <v>1463</v>
      </c>
      <c r="D7560" s="1341" t="str">
        <f t="shared" si="131"/>
        <v>OK1463</v>
      </c>
      <c r="E7560" s="1514" t="s">
        <v>123</v>
      </c>
      <c r="F7560" s="1390">
        <v>900</v>
      </c>
      <c r="G7560" s="1283">
        <v>8.08</v>
      </c>
      <c r="H7560" s="1283">
        <v>9.19</v>
      </c>
      <c r="I7560" s="1283">
        <v>10.31</v>
      </c>
      <c r="J7560" s="1283">
        <v>11.43</v>
      </c>
      <c r="K7560" s="1283">
        <v>12.83</v>
      </c>
      <c r="L7560" s="1283">
        <v>7.93</v>
      </c>
      <c r="M7560" s="1283">
        <v>8.65</v>
      </c>
      <c r="N7560" s="1283">
        <v>9.01</v>
      </c>
      <c r="O7560" s="1283">
        <v>9.3699999999999992</v>
      </c>
      <c r="P7560" s="1283"/>
      <c r="R7560" s="1067"/>
      <c r="S7560" s="341"/>
      <c r="T7560" s="341"/>
      <c r="U7560" s="341"/>
      <c r="V7560" s="341"/>
      <c r="W7560" s="341"/>
      <c r="X7560" s="341"/>
      <c r="Y7560" s="341"/>
      <c r="Z7560" s="21" t="s">
        <v>544</v>
      </c>
      <c r="AH7560"/>
    </row>
    <row r="7561" spans="1:34" ht="11.25" customHeight="1">
      <c r="A7561"/>
      <c r="B7561" s="1281" t="s">
        <v>71</v>
      </c>
      <c r="C7561" s="1282">
        <v>1472</v>
      </c>
      <c r="D7561" s="1341" t="str">
        <f t="shared" si="131"/>
        <v>OK1472</v>
      </c>
      <c r="E7561" s="1514" t="s">
        <v>122</v>
      </c>
      <c r="F7561" s="1390">
        <v>500</v>
      </c>
      <c r="G7561" s="1283">
        <v>2.71</v>
      </c>
      <c r="H7561" s="1283">
        <v>3.09</v>
      </c>
      <c r="I7561" s="1283">
        <v>3.46</v>
      </c>
      <c r="J7561" s="1283">
        <v>3.84</v>
      </c>
      <c r="K7561" s="1283">
        <v>4.3099999999999996</v>
      </c>
      <c r="L7561" s="1283">
        <v>2.66</v>
      </c>
      <c r="M7561" s="1283">
        <v>2.9</v>
      </c>
      <c r="N7561" s="1283">
        <v>3.03</v>
      </c>
      <c r="O7561" s="1283">
        <v>3.15</v>
      </c>
      <c r="P7561" s="1283"/>
      <c r="R7561" s="1067"/>
      <c r="S7561" s="341"/>
      <c r="T7561" s="341"/>
      <c r="U7561" s="341"/>
      <c r="V7561" s="341"/>
      <c r="W7561" s="341"/>
      <c r="X7561" s="341"/>
      <c r="Y7561" s="341"/>
      <c r="Z7561" s="21" t="s">
        <v>544</v>
      </c>
      <c r="AH7561"/>
    </row>
    <row r="7562" spans="1:34" ht="11.25" customHeight="1">
      <c r="A7562"/>
      <c r="B7562" s="1281" t="s">
        <v>71</v>
      </c>
      <c r="C7562" s="1282">
        <v>1624</v>
      </c>
      <c r="D7562" s="1341" t="str">
        <f t="shared" si="131"/>
        <v>OK1624</v>
      </c>
      <c r="E7562" s="1514" t="s">
        <v>123</v>
      </c>
      <c r="F7562" s="1390">
        <v>500</v>
      </c>
      <c r="G7562" s="1283">
        <v>2.42</v>
      </c>
      <c r="H7562" s="1283">
        <v>2.75</v>
      </c>
      <c r="I7562" s="1283">
        <v>3.09</v>
      </c>
      <c r="J7562" s="1283">
        <v>3.42</v>
      </c>
      <c r="K7562" s="1283">
        <v>3.84</v>
      </c>
      <c r="L7562" s="1283">
        <v>2.38</v>
      </c>
      <c r="M7562" s="1283">
        <v>2.59</v>
      </c>
      <c r="N7562" s="1283">
        <v>2.7</v>
      </c>
      <c r="O7562" s="1283">
        <v>2.81</v>
      </c>
      <c r="P7562" s="1283"/>
      <c r="R7562" s="1067"/>
      <c r="S7562" s="341"/>
      <c r="T7562" s="341"/>
      <c r="U7562" s="341"/>
      <c r="V7562" s="341"/>
      <c r="W7562" s="341"/>
      <c r="X7562" s="341"/>
      <c r="Y7562" s="341"/>
      <c r="Z7562" s="21" t="s">
        <v>544</v>
      </c>
      <c r="AH7562"/>
    </row>
    <row r="7563" spans="1:34" ht="11.25" customHeight="1">
      <c r="A7563"/>
      <c r="B7563" s="1281" t="s">
        <v>71</v>
      </c>
      <c r="C7563" s="1282">
        <v>1642</v>
      </c>
      <c r="D7563" s="1341" t="str">
        <f t="shared" si="131"/>
        <v>OK1642</v>
      </c>
      <c r="E7563" s="1514" t="s">
        <v>122</v>
      </c>
      <c r="F7563" s="1390">
        <v>500</v>
      </c>
      <c r="G7563" s="1283">
        <v>1.97</v>
      </c>
      <c r="H7563" s="1283">
        <v>2.2400000000000002</v>
      </c>
      <c r="I7563" s="1283">
        <v>2.52</v>
      </c>
      <c r="J7563" s="1283">
        <v>2.79</v>
      </c>
      <c r="K7563" s="1283">
        <v>3.13</v>
      </c>
      <c r="L7563" s="1283">
        <v>1.94</v>
      </c>
      <c r="M7563" s="1283">
        <v>2.11</v>
      </c>
      <c r="N7563" s="1283">
        <v>2.2000000000000002</v>
      </c>
      <c r="O7563" s="1283">
        <v>2.29</v>
      </c>
      <c r="P7563" s="1283"/>
      <c r="R7563" s="1067"/>
      <c r="S7563" s="341"/>
      <c r="T7563" s="341"/>
      <c r="U7563" s="341"/>
      <c r="V7563" s="341"/>
      <c r="W7563" s="341"/>
      <c r="X7563" s="341"/>
      <c r="Y7563" s="341"/>
      <c r="Z7563" s="21" t="s">
        <v>544</v>
      </c>
      <c r="AH7563"/>
    </row>
    <row r="7564" spans="1:34" ht="11.25" customHeight="1">
      <c r="A7564"/>
      <c r="B7564" s="1281" t="s">
        <v>71</v>
      </c>
      <c r="C7564" s="1282">
        <v>1654</v>
      </c>
      <c r="D7564" s="1341" t="str">
        <f t="shared" ref="D7564:D7627" si="132">B7564&amp;TEXT(C7564,"0000")</f>
        <v>OK1654</v>
      </c>
      <c r="E7564" s="1514" t="s">
        <v>123</v>
      </c>
      <c r="F7564" s="1390">
        <v>500</v>
      </c>
      <c r="G7564" s="1283">
        <v>3.27</v>
      </c>
      <c r="H7564" s="1283">
        <v>3.72</v>
      </c>
      <c r="I7564" s="1283">
        <v>4.18</v>
      </c>
      <c r="J7564" s="1283">
        <v>4.63</v>
      </c>
      <c r="K7564" s="1283">
        <v>5.2</v>
      </c>
      <c r="L7564" s="1283">
        <v>3.21</v>
      </c>
      <c r="M7564" s="1283">
        <v>3.5</v>
      </c>
      <c r="N7564" s="1283">
        <v>3.65</v>
      </c>
      <c r="O7564" s="1283">
        <v>3.8</v>
      </c>
      <c r="P7564" s="1283"/>
      <c r="R7564" s="1067"/>
      <c r="S7564" s="341"/>
      <c r="T7564" s="341"/>
      <c r="U7564" s="341"/>
      <c r="V7564" s="341"/>
      <c r="W7564" s="341"/>
      <c r="X7564" s="341"/>
      <c r="Y7564" s="341"/>
      <c r="Z7564" s="21" t="s">
        <v>544</v>
      </c>
      <c r="AH7564"/>
    </row>
    <row r="7565" spans="1:34" ht="11.25" customHeight="1">
      <c r="A7565"/>
      <c r="B7565" s="1281" t="s">
        <v>71</v>
      </c>
      <c r="C7565" s="1282">
        <v>1699</v>
      </c>
      <c r="D7565" s="1341" t="str">
        <f t="shared" si="132"/>
        <v>OK1699</v>
      </c>
      <c r="E7565" s="1514" t="s">
        <v>122</v>
      </c>
      <c r="F7565" s="1390">
        <v>650</v>
      </c>
      <c r="G7565" s="1283">
        <v>5.5</v>
      </c>
      <c r="H7565" s="1283">
        <v>6.26</v>
      </c>
      <c r="I7565" s="1283">
        <v>7.02</v>
      </c>
      <c r="J7565" s="1283">
        <v>7.78</v>
      </c>
      <c r="K7565" s="1283">
        <v>8.74</v>
      </c>
      <c r="L7565" s="1283">
        <v>5.4</v>
      </c>
      <c r="M7565" s="1283">
        <v>5.89</v>
      </c>
      <c r="N7565" s="1283">
        <v>6.14</v>
      </c>
      <c r="O7565" s="1283">
        <v>6.38</v>
      </c>
      <c r="P7565" s="1283"/>
      <c r="R7565" s="1067"/>
      <c r="S7565" s="341"/>
      <c r="T7565" s="341"/>
      <c r="U7565" s="341"/>
      <c r="V7565" s="341"/>
      <c r="W7565" s="341"/>
      <c r="X7565" s="341"/>
      <c r="Y7565" s="341"/>
      <c r="Z7565" s="21" t="s">
        <v>544</v>
      </c>
      <c r="AH7565"/>
    </row>
    <row r="7566" spans="1:34" ht="11.25" customHeight="1">
      <c r="A7566"/>
      <c r="B7566" s="1281" t="s">
        <v>71</v>
      </c>
      <c r="C7566" s="1282">
        <v>1701</v>
      </c>
      <c r="D7566" s="1341" t="str">
        <f t="shared" si="132"/>
        <v>OK1701</v>
      </c>
      <c r="E7566" s="1514" t="s">
        <v>123</v>
      </c>
      <c r="F7566" s="1390">
        <v>500</v>
      </c>
      <c r="G7566" s="1283">
        <v>3.58</v>
      </c>
      <c r="H7566" s="1283">
        <v>4.08</v>
      </c>
      <c r="I7566" s="1283">
        <v>4.58</v>
      </c>
      <c r="J7566" s="1283">
        <v>5.07</v>
      </c>
      <c r="K7566" s="1283">
        <v>5.7</v>
      </c>
      <c r="L7566" s="1283">
        <v>3.52</v>
      </c>
      <c r="M7566" s="1283">
        <v>3.84</v>
      </c>
      <c r="N7566" s="1283">
        <v>4</v>
      </c>
      <c r="O7566" s="1283">
        <v>4.16</v>
      </c>
      <c r="P7566" s="1283"/>
      <c r="R7566" s="1067"/>
      <c r="S7566" s="341"/>
      <c r="T7566" s="341"/>
      <c r="U7566" s="341"/>
      <c r="V7566" s="341"/>
      <c r="W7566" s="341"/>
      <c r="X7566" s="341"/>
      <c r="Y7566" s="341"/>
      <c r="Z7566" s="21" t="s">
        <v>544</v>
      </c>
      <c r="AH7566"/>
    </row>
    <row r="7567" spans="1:34" ht="11.25" customHeight="1">
      <c r="A7567"/>
      <c r="B7567" s="1281" t="s">
        <v>71</v>
      </c>
      <c r="C7567" s="1282">
        <v>1710</v>
      </c>
      <c r="D7567" s="1341" t="str">
        <f t="shared" si="132"/>
        <v>OK1710</v>
      </c>
      <c r="E7567" s="1514" t="s">
        <v>123</v>
      </c>
      <c r="F7567" s="1390">
        <v>500</v>
      </c>
      <c r="G7567" s="1283">
        <v>2.95</v>
      </c>
      <c r="H7567" s="1283">
        <v>3.35</v>
      </c>
      <c r="I7567" s="1283">
        <v>3.76</v>
      </c>
      <c r="J7567" s="1283">
        <v>4.17</v>
      </c>
      <c r="K7567" s="1283">
        <v>4.68</v>
      </c>
      <c r="L7567" s="1283">
        <v>2.89</v>
      </c>
      <c r="M7567" s="1283">
        <v>3.16</v>
      </c>
      <c r="N7567" s="1283">
        <v>3.29</v>
      </c>
      <c r="O7567" s="1283">
        <v>3.42</v>
      </c>
      <c r="P7567" s="1283"/>
      <c r="R7567" s="1067"/>
      <c r="S7567" s="341"/>
      <c r="T7567" s="341"/>
      <c r="U7567" s="341"/>
      <c r="V7567" s="341"/>
      <c r="W7567" s="341"/>
      <c r="X7567" s="341"/>
      <c r="Y7567" s="341"/>
      <c r="Z7567" s="21" t="s">
        <v>544</v>
      </c>
      <c r="AH7567"/>
    </row>
    <row r="7568" spans="1:34" ht="11.25" customHeight="1">
      <c r="A7568"/>
      <c r="B7568" s="1281" t="s">
        <v>71</v>
      </c>
      <c r="C7568" s="1282">
        <v>1747</v>
      </c>
      <c r="D7568" s="1341" t="str">
        <f t="shared" si="132"/>
        <v>OK1747</v>
      </c>
      <c r="E7568" s="1514" t="s">
        <v>123</v>
      </c>
      <c r="F7568" s="1390">
        <v>500</v>
      </c>
      <c r="G7568" s="1283">
        <v>2.2599999999999998</v>
      </c>
      <c r="H7568" s="1283">
        <v>2.58</v>
      </c>
      <c r="I7568" s="1283">
        <v>2.89</v>
      </c>
      <c r="J7568" s="1283">
        <v>3.2</v>
      </c>
      <c r="K7568" s="1283">
        <v>3.6</v>
      </c>
      <c r="L7568" s="1283">
        <v>2.2200000000000002</v>
      </c>
      <c r="M7568" s="1283">
        <v>2.42</v>
      </c>
      <c r="N7568" s="1283">
        <v>2.5299999999999998</v>
      </c>
      <c r="O7568" s="1283">
        <v>2.63</v>
      </c>
      <c r="P7568" s="1283"/>
      <c r="R7568" s="1067"/>
      <c r="S7568" s="341"/>
      <c r="T7568" s="341"/>
      <c r="U7568" s="341"/>
      <c r="V7568" s="341"/>
      <c r="W7568" s="341"/>
      <c r="X7568" s="341"/>
      <c r="Y7568" s="341"/>
      <c r="Z7568" s="21" t="s">
        <v>544</v>
      </c>
      <c r="AH7568"/>
    </row>
    <row r="7569" spans="1:34" ht="11.25" customHeight="1">
      <c r="A7569"/>
      <c r="B7569" s="1281" t="s">
        <v>71</v>
      </c>
      <c r="C7569" s="1282">
        <v>1748</v>
      </c>
      <c r="D7569" s="1341" t="str">
        <f t="shared" si="132"/>
        <v>OK1748</v>
      </c>
      <c r="E7569" s="1514" t="s">
        <v>123</v>
      </c>
      <c r="F7569" s="1390">
        <v>550</v>
      </c>
      <c r="G7569" s="1283">
        <v>4.2300000000000004</v>
      </c>
      <c r="H7569" s="1283">
        <v>4.82</v>
      </c>
      <c r="I7569" s="1283">
        <v>5.41</v>
      </c>
      <c r="J7569" s="1283">
        <v>5.99</v>
      </c>
      <c r="K7569" s="1283">
        <v>6.73</v>
      </c>
      <c r="L7569" s="1283">
        <v>4.16</v>
      </c>
      <c r="M7569" s="1283">
        <v>4.54</v>
      </c>
      <c r="N7569" s="1283">
        <v>4.7300000000000004</v>
      </c>
      <c r="O7569" s="1283">
        <v>4.91</v>
      </c>
      <c r="P7569" s="1283"/>
      <c r="R7569" s="1067"/>
      <c r="S7569" s="341"/>
      <c r="T7569" s="341"/>
      <c r="U7569" s="341"/>
      <c r="V7569" s="341"/>
      <c r="W7569" s="341"/>
      <c r="X7569" s="341"/>
      <c r="Y7569" s="341"/>
      <c r="Z7569" s="21" t="s">
        <v>544</v>
      </c>
      <c r="AH7569"/>
    </row>
    <row r="7570" spans="1:34" ht="11.25" customHeight="1">
      <c r="A7570"/>
      <c r="B7570" s="1281" t="s">
        <v>71</v>
      </c>
      <c r="C7570" s="1282">
        <v>1803</v>
      </c>
      <c r="D7570" s="1341" t="str">
        <f t="shared" si="132"/>
        <v>OK1803</v>
      </c>
      <c r="E7570" s="1514" t="s">
        <v>123</v>
      </c>
      <c r="F7570" s="1390">
        <v>700</v>
      </c>
      <c r="G7570" s="1283">
        <v>5.84</v>
      </c>
      <c r="H7570" s="1283">
        <v>6.64</v>
      </c>
      <c r="I7570" s="1283">
        <v>7.45</v>
      </c>
      <c r="J7570" s="1283">
        <v>8.26</v>
      </c>
      <c r="K7570" s="1283">
        <v>9.27</v>
      </c>
      <c r="L7570" s="1283">
        <v>5.73</v>
      </c>
      <c r="M7570" s="1283">
        <v>6.25</v>
      </c>
      <c r="N7570" s="1283">
        <v>6.51</v>
      </c>
      <c r="O7570" s="1283">
        <v>6.77</v>
      </c>
      <c r="P7570" s="1283"/>
      <c r="R7570" s="1067"/>
      <c r="S7570" s="341"/>
      <c r="T7570" s="341"/>
      <c r="U7570" s="341"/>
      <c r="V7570" s="341"/>
      <c r="W7570" s="341"/>
      <c r="X7570" s="341"/>
      <c r="Y7570" s="341"/>
      <c r="Z7570" s="21" t="s">
        <v>544</v>
      </c>
      <c r="AH7570"/>
    </row>
    <row r="7571" spans="1:34" ht="11.25" customHeight="1">
      <c r="A7571"/>
      <c r="B7571" s="1281" t="s">
        <v>71</v>
      </c>
      <c r="C7571" s="1282">
        <v>1924</v>
      </c>
      <c r="D7571" s="1341" t="str">
        <f t="shared" si="132"/>
        <v>OK1924</v>
      </c>
      <c r="E7571" s="1514" t="s">
        <v>124</v>
      </c>
      <c r="F7571" s="1390">
        <v>500</v>
      </c>
      <c r="G7571" s="1283">
        <v>2.0299999999999998</v>
      </c>
      <c r="H7571" s="1283">
        <v>2.31</v>
      </c>
      <c r="I7571" s="1283">
        <v>2.59</v>
      </c>
      <c r="J7571" s="1283">
        <v>2.87</v>
      </c>
      <c r="K7571" s="1283">
        <v>3.22</v>
      </c>
      <c r="L7571" s="1283">
        <v>1.99</v>
      </c>
      <c r="M7571" s="1283">
        <v>2.17</v>
      </c>
      <c r="N7571" s="1283">
        <v>2.2599999999999998</v>
      </c>
      <c r="O7571" s="1283">
        <v>2.35</v>
      </c>
      <c r="P7571" s="1283"/>
      <c r="R7571" s="1067"/>
      <c r="S7571" s="341"/>
      <c r="T7571" s="341"/>
      <c r="U7571" s="341"/>
      <c r="V7571" s="341"/>
      <c r="W7571" s="341"/>
      <c r="X7571" s="341"/>
      <c r="Y7571" s="341"/>
      <c r="Z7571" s="21" t="s">
        <v>544</v>
      </c>
      <c r="AH7571"/>
    </row>
    <row r="7572" spans="1:34" ht="11.25" customHeight="1">
      <c r="A7572"/>
      <c r="B7572" s="1281" t="s">
        <v>71</v>
      </c>
      <c r="C7572" s="1282">
        <v>1925</v>
      </c>
      <c r="D7572" s="1341" t="str">
        <f t="shared" si="132"/>
        <v>OK1925</v>
      </c>
      <c r="E7572" s="1514" t="s">
        <v>123</v>
      </c>
      <c r="F7572" s="1390">
        <v>500</v>
      </c>
      <c r="G7572" s="1283">
        <v>2.96</v>
      </c>
      <c r="H7572" s="1283">
        <v>3.37</v>
      </c>
      <c r="I7572" s="1283">
        <v>3.78</v>
      </c>
      <c r="J7572" s="1283">
        <v>4.18</v>
      </c>
      <c r="K7572" s="1283">
        <v>4.7</v>
      </c>
      <c r="L7572" s="1283">
        <v>2.9</v>
      </c>
      <c r="M7572" s="1283">
        <v>3.17</v>
      </c>
      <c r="N7572" s="1283">
        <v>3.3</v>
      </c>
      <c r="O7572" s="1283">
        <v>3.43</v>
      </c>
      <c r="P7572" s="1283"/>
      <c r="R7572" s="1067"/>
      <c r="S7572" s="341"/>
      <c r="T7572" s="341"/>
      <c r="U7572" s="341"/>
      <c r="V7572" s="341"/>
      <c r="W7572" s="341"/>
      <c r="X7572" s="341"/>
      <c r="Y7572" s="341"/>
      <c r="Z7572" s="21" t="s">
        <v>544</v>
      </c>
      <c r="AH7572"/>
    </row>
    <row r="7573" spans="1:34" ht="11.25" customHeight="1">
      <c r="A7573"/>
      <c r="B7573" s="1281" t="s">
        <v>71</v>
      </c>
      <c r="C7573" s="1282">
        <v>2002</v>
      </c>
      <c r="D7573" s="1341" t="str">
        <f t="shared" si="132"/>
        <v>OK2002</v>
      </c>
      <c r="E7573" s="1514" t="s">
        <v>125</v>
      </c>
      <c r="F7573" s="1390">
        <v>500</v>
      </c>
      <c r="G7573" s="1283">
        <v>2.58</v>
      </c>
      <c r="H7573" s="1283">
        <v>2.93</v>
      </c>
      <c r="I7573" s="1283">
        <v>3.29</v>
      </c>
      <c r="J7573" s="1283">
        <v>3.65</v>
      </c>
      <c r="K7573" s="1283">
        <v>4.09</v>
      </c>
      <c r="L7573" s="1283">
        <v>2.5299999999999998</v>
      </c>
      <c r="M7573" s="1283">
        <v>2.76</v>
      </c>
      <c r="N7573" s="1283">
        <v>2.88</v>
      </c>
      <c r="O7573" s="1283">
        <v>2.99</v>
      </c>
      <c r="P7573" s="1283"/>
      <c r="R7573" s="1067"/>
      <c r="S7573" s="341"/>
      <c r="T7573" s="341"/>
      <c r="U7573" s="341"/>
      <c r="V7573" s="341"/>
      <c r="W7573" s="341"/>
      <c r="X7573" s="341"/>
      <c r="Y7573" s="341"/>
      <c r="Z7573" s="21" t="s">
        <v>544</v>
      </c>
      <c r="AH7573"/>
    </row>
    <row r="7574" spans="1:34" ht="11.25" customHeight="1">
      <c r="A7574"/>
      <c r="B7574" s="1281" t="s">
        <v>71</v>
      </c>
      <c r="C7574" s="1282">
        <v>2003</v>
      </c>
      <c r="D7574" s="1341" t="str">
        <f t="shared" si="132"/>
        <v>OK2003</v>
      </c>
      <c r="E7574" s="1514" t="s">
        <v>121</v>
      </c>
      <c r="F7574" s="1390">
        <v>500</v>
      </c>
      <c r="G7574" s="1283">
        <v>3.02</v>
      </c>
      <c r="H7574" s="1283">
        <v>3.44</v>
      </c>
      <c r="I7574" s="1283">
        <v>3.86</v>
      </c>
      <c r="J7574" s="1283">
        <v>4.28</v>
      </c>
      <c r="K7574" s="1283">
        <v>4.8099999999999996</v>
      </c>
      <c r="L7574" s="1283">
        <v>2.97</v>
      </c>
      <c r="M7574" s="1283">
        <v>3.24</v>
      </c>
      <c r="N7574" s="1283">
        <v>3.38</v>
      </c>
      <c r="O7574" s="1283">
        <v>3.51</v>
      </c>
      <c r="P7574" s="1283"/>
      <c r="R7574" s="1067"/>
      <c r="S7574" s="341"/>
      <c r="T7574" s="341"/>
      <c r="U7574" s="341"/>
      <c r="V7574" s="341"/>
      <c r="W7574" s="341"/>
      <c r="X7574" s="341"/>
      <c r="Y7574" s="341"/>
      <c r="Z7574" s="21" t="s">
        <v>544</v>
      </c>
      <c r="AH7574"/>
    </row>
    <row r="7575" spans="1:34" ht="11.25" customHeight="1">
      <c r="A7575"/>
      <c r="B7575" s="1281" t="s">
        <v>71</v>
      </c>
      <c r="C7575" s="1282">
        <v>2014</v>
      </c>
      <c r="D7575" s="1341" t="str">
        <f t="shared" si="132"/>
        <v>OK2014</v>
      </c>
      <c r="E7575" s="1514" t="s">
        <v>123</v>
      </c>
      <c r="F7575" s="1390">
        <v>500</v>
      </c>
      <c r="G7575" s="1283">
        <v>3.56</v>
      </c>
      <c r="H7575" s="1283">
        <v>4.05</v>
      </c>
      <c r="I7575" s="1283">
        <v>4.55</v>
      </c>
      <c r="J7575" s="1283">
        <v>5.04</v>
      </c>
      <c r="K7575" s="1283">
        <v>5.66</v>
      </c>
      <c r="L7575" s="1283">
        <v>3.5</v>
      </c>
      <c r="M7575" s="1283">
        <v>3.82</v>
      </c>
      <c r="N7575" s="1283">
        <v>3.98</v>
      </c>
      <c r="O7575" s="1283">
        <v>4.13</v>
      </c>
      <c r="P7575" s="1283"/>
      <c r="R7575" s="1067"/>
      <c r="S7575" s="341"/>
      <c r="T7575" s="341"/>
      <c r="U7575" s="341"/>
      <c r="V7575" s="341"/>
      <c r="W7575" s="341"/>
      <c r="X7575" s="341"/>
      <c r="Y7575" s="341"/>
      <c r="Z7575" s="21" t="s">
        <v>544</v>
      </c>
      <c r="AH7575"/>
    </row>
    <row r="7576" spans="1:34" ht="11.25" customHeight="1">
      <c r="A7576"/>
      <c r="B7576" s="1281" t="s">
        <v>71</v>
      </c>
      <c r="C7576" s="1282">
        <v>2016</v>
      </c>
      <c r="D7576" s="1341" t="str">
        <f t="shared" si="132"/>
        <v>OK2016</v>
      </c>
      <c r="E7576" s="1514" t="s">
        <v>125</v>
      </c>
      <c r="F7576" s="1390">
        <v>500</v>
      </c>
      <c r="G7576" s="1283">
        <v>2.39</v>
      </c>
      <c r="H7576" s="1283">
        <v>2.72</v>
      </c>
      <c r="I7576" s="1283">
        <v>3.05</v>
      </c>
      <c r="J7576" s="1283">
        <v>3.38</v>
      </c>
      <c r="K7576" s="1283">
        <v>3.79</v>
      </c>
      <c r="L7576" s="1283">
        <v>2.34</v>
      </c>
      <c r="M7576" s="1283">
        <v>2.56</v>
      </c>
      <c r="N7576" s="1283">
        <v>2.66</v>
      </c>
      <c r="O7576" s="1283">
        <v>2.77</v>
      </c>
      <c r="P7576" s="1283"/>
      <c r="R7576" s="1067"/>
      <c r="S7576" s="341"/>
      <c r="T7576" s="341"/>
      <c r="U7576" s="341"/>
      <c r="V7576" s="341"/>
      <c r="W7576" s="341"/>
      <c r="X7576" s="341"/>
      <c r="Y7576" s="341"/>
      <c r="Z7576" s="21" t="s">
        <v>544</v>
      </c>
      <c r="AH7576"/>
    </row>
    <row r="7577" spans="1:34" ht="11.25" customHeight="1">
      <c r="A7577"/>
      <c r="B7577" s="1281" t="s">
        <v>71</v>
      </c>
      <c r="C7577" s="1282">
        <v>2021</v>
      </c>
      <c r="D7577" s="1341" t="str">
        <f t="shared" si="132"/>
        <v>OK2021</v>
      </c>
      <c r="E7577" s="1514" t="s">
        <v>124</v>
      </c>
      <c r="F7577" s="1390">
        <v>500</v>
      </c>
      <c r="G7577" s="1283">
        <v>2.64</v>
      </c>
      <c r="H7577" s="1283">
        <v>3.01</v>
      </c>
      <c r="I7577" s="1283">
        <v>3.37</v>
      </c>
      <c r="J7577" s="1283">
        <v>3.74</v>
      </c>
      <c r="K7577" s="1283">
        <v>4.2</v>
      </c>
      <c r="L7577" s="1283">
        <v>2.6</v>
      </c>
      <c r="M7577" s="1283">
        <v>2.83</v>
      </c>
      <c r="N7577" s="1283">
        <v>2.95</v>
      </c>
      <c r="O7577" s="1283">
        <v>3.07</v>
      </c>
      <c r="P7577" s="1283"/>
      <c r="R7577" s="1067"/>
      <c r="S7577" s="341"/>
      <c r="T7577" s="341"/>
      <c r="U7577" s="341"/>
      <c r="V7577" s="341"/>
      <c r="W7577" s="341"/>
      <c r="X7577" s="341"/>
      <c r="Y7577" s="341"/>
      <c r="Z7577" s="21" t="s">
        <v>544</v>
      </c>
      <c r="AH7577"/>
    </row>
    <row r="7578" spans="1:34" ht="11.25" customHeight="1">
      <c r="A7578"/>
      <c r="B7578" s="1281" t="s">
        <v>71</v>
      </c>
      <c r="C7578" s="1282">
        <v>2039</v>
      </c>
      <c r="D7578" s="1341" t="str">
        <f t="shared" si="132"/>
        <v>OK2039</v>
      </c>
      <c r="E7578" s="1514" t="s">
        <v>121</v>
      </c>
      <c r="F7578" s="1390">
        <v>500</v>
      </c>
      <c r="G7578" s="1283">
        <v>2.15</v>
      </c>
      <c r="H7578" s="1283">
        <v>2.4500000000000002</v>
      </c>
      <c r="I7578" s="1283">
        <v>2.75</v>
      </c>
      <c r="J7578" s="1283">
        <v>3.04</v>
      </c>
      <c r="K7578" s="1283">
        <v>3.42</v>
      </c>
      <c r="L7578" s="1283">
        <v>2.11</v>
      </c>
      <c r="M7578" s="1283">
        <v>2.2999999999999998</v>
      </c>
      <c r="N7578" s="1283">
        <v>2.4</v>
      </c>
      <c r="O7578" s="1283">
        <v>2.5</v>
      </c>
      <c r="P7578" s="1283"/>
      <c r="R7578" s="1067"/>
      <c r="S7578" s="341"/>
      <c r="T7578" s="341"/>
      <c r="U7578" s="341"/>
      <c r="V7578" s="341"/>
      <c r="W7578" s="341"/>
      <c r="X7578" s="341"/>
      <c r="Y7578" s="341"/>
      <c r="Z7578" s="21" t="s">
        <v>544</v>
      </c>
      <c r="AH7578"/>
    </row>
    <row r="7579" spans="1:34" ht="11.25" customHeight="1">
      <c r="A7579"/>
      <c r="B7579" s="1281" t="s">
        <v>71</v>
      </c>
      <c r="C7579" s="1282">
        <v>2041</v>
      </c>
      <c r="D7579" s="1341" t="str">
        <f t="shared" si="132"/>
        <v>OK2041</v>
      </c>
      <c r="E7579" s="1514" t="s">
        <v>121</v>
      </c>
      <c r="F7579" s="1390">
        <v>500</v>
      </c>
      <c r="G7579" s="1283">
        <v>2.3199999999999998</v>
      </c>
      <c r="H7579" s="1283">
        <v>2.64</v>
      </c>
      <c r="I7579" s="1283">
        <v>2.96</v>
      </c>
      <c r="J7579" s="1283">
        <v>3.28</v>
      </c>
      <c r="K7579" s="1283">
        <v>3.68</v>
      </c>
      <c r="L7579" s="1283">
        <v>2.2799999999999998</v>
      </c>
      <c r="M7579" s="1283">
        <v>2.48</v>
      </c>
      <c r="N7579" s="1283">
        <v>2.59</v>
      </c>
      <c r="O7579" s="1283">
        <v>2.69</v>
      </c>
      <c r="P7579" s="1283"/>
      <c r="R7579" s="1067"/>
      <c r="S7579" s="341"/>
      <c r="T7579" s="341"/>
      <c r="U7579" s="341"/>
      <c r="V7579" s="341"/>
      <c r="W7579" s="341"/>
      <c r="X7579" s="341"/>
      <c r="Y7579" s="341"/>
      <c r="Z7579" s="21" t="s">
        <v>544</v>
      </c>
      <c r="AH7579"/>
    </row>
    <row r="7580" spans="1:34" ht="11.25" customHeight="1">
      <c r="A7580"/>
      <c r="B7580" s="1281" t="s">
        <v>71</v>
      </c>
      <c r="C7580" s="1282">
        <v>2065</v>
      </c>
      <c r="D7580" s="1341" t="str">
        <f t="shared" si="132"/>
        <v>OK2065</v>
      </c>
      <c r="E7580" s="1514" t="s">
        <v>125</v>
      </c>
      <c r="F7580" s="1390">
        <v>500</v>
      </c>
      <c r="G7580" s="1283">
        <v>1.59</v>
      </c>
      <c r="H7580" s="1283">
        <v>1.81</v>
      </c>
      <c r="I7580" s="1283">
        <v>2.0299999999999998</v>
      </c>
      <c r="J7580" s="1283">
        <v>2.25</v>
      </c>
      <c r="K7580" s="1283">
        <v>2.5299999999999998</v>
      </c>
      <c r="L7580" s="1283">
        <v>1.56</v>
      </c>
      <c r="M7580" s="1283">
        <v>1.7</v>
      </c>
      <c r="N7580" s="1283">
        <v>1.78</v>
      </c>
      <c r="O7580" s="1283">
        <v>1.85</v>
      </c>
      <c r="P7580" s="1283"/>
      <c r="R7580" s="1067"/>
      <c r="S7580" s="341"/>
      <c r="T7580" s="341"/>
      <c r="U7580" s="341"/>
      <c r="V7580" s="341"/>
      <c r="W7580" s="341"/>
      <c r="X7580" s="341"/>
      <c r="Y7580" s="341"/>
      <c r="Z7580" s="21" t="s">
        <v>544</v>
      </c>
      <c r="AH7580"/>
    </row>
    <row r="7581" spans="1:34" ht="11.25" customHeight="1">
      <c r="A7581"/>
      <c r="B7581" s="1281" t="s">
        <v>71</v>
      </c>
      <c r="C7581" s="1282">
        <v>2070</v>
      </c>
      <c r="D7581" s="1341" t="str">
        <f t="shared" si="132"/>
        <v>OK2070</v>
      </c>
      <c r="E7581" s="1514" t="s">
        <v>121</v>
      </c>
      <c r="F7581" s="1390">
        <v>600</v>
      </c>
      <c r="G7581" s="1283">
        <v>4.63</v>
      </c>
      <c r="H7581" s="1283">
        <v>5.27</v>
      </c>
      <c r="I7581" s="1283">
        <v>5.91</v>
      </c>
      <c r="J7581" s="1283">
        <v>6.55</v>
      </c>
      <c r="K7581" s="1283">
        <v>7.35</v>
      </c>
      <c r="L7581" s="1283">
        <v>4.54</v>
      </c>
      <c r="M7581" s="1283">
        <v>4.96</v>
      </c>
      <c r="N7581" s="1283">
        <v>5.16</v>
      </c>
      <c r="O7581" s="1283">
        <v>5.37</v>
      </c>
      <c r="P7581" s="1283"/>
      <c r="R7581" s="1067"/>
      <c r="S7581" s="341"/>
      <c r="T7581" s="341"/>
      <c r="U7581" s="341"/>
      <c r="V7581" s="341"/>
      <c r="W7581" s="341"/>
      <c r="X7581" s="341"/>
      <c r="Y7581" s="341"/>
      <c r="Z7581" s="21" t="s">
        <v>544</v>
      </c>
      <c r="AH7581"/>
    </row>
    <row r="7582" spans="1:34" ht="11.25" customHeight="1">
      <c r="A7582"/>
      <c r="B7582" s="1281" t="s">
        <v>71</v>
      </c>
      <c r="C7582" s="1282">
        <v>2081</v>
      </c>
      <c r="D7582" s="1341" t="str">
        <f t="shared" si="132"/>
        <v>OK2081</v>
      </c>
      <c r="E7582" s="1514" t="s">
        <v>122</v>
      </c>
      <c r="F7582" s="1390">
        <v>500</v>
      </c>
      <c r="G7582" s="1283">
        <v>2.92</v>
      </c>
      <c r="H7582" s="1283">
        <v>3.33</v>
      </c>
      <c r="I7582" s="1283">
        <v>3.73</v>
      </c>
      <c r="J7582" s="1283">
        <v>4.1399999999999997</v>
      </c>
      <c r="K7582" s="1283">
        <v>4.6500000000000004</v>
      </c>
      <c r="L7582" s="1283">
        <v>2.87</v>
      </c>
      <c r="M7582" s="1283">
        <v>3.13</v>
      </c>
      <c r="N7582" s="1283">
        <v>3.26</v>
      </c>
      <c r="O7582" s="1283">
        <v>3.39</v>
      </c>
      <c r="P7582" s="1283"/>
      <c r="R7582" s="1067"/>
      <c r="S7582" s="341"/>
      <c r="T7582" s="341"/>
      <c r="U7582" s="341"/>
      <c r="V7582" s="341"/>
      <c r="W7582" s="341"/>
      <c r="X7582" s="341"/>
      <c r="Y7582" s="341"/>
      <c r="Z7582" s="21" t="s">
        <v>544</v>
      </c>
      <c r="AH7582"/>
    </row>
    <row r="7583" spans="1:34" ht="11.25" customHeight="1">
      <c r="A7583"/>
      <c r="B7583" s="1281" t="s">
        <v>71</v>
      </c>
      <c r="C7583" s="1282">
        <v>2089</v>
      </c>
      <c r="D7583" s="1341" t="str">
        <f t="shared" si="132"/>
        <v>OK2089</v>
      </c>
      <c r="E7583" s="1514" t="s">
        <v>123</v>
      </c>
      <c r="F7583" s="1390">
        <v>500</v>
      </c>
      <c r="G7583" s="1283">
        <v>2.35</v>
      </c>
      <c r="H7583" s="1283">
        <v>2.68</v>
      </c>
      <c r="I7583" s="1283">
        <v>3</v>
      </c>
      <c r="J7583" s="1283">
        <v>3.33</v>
      </c>
      <c r="K7583" s="1283">
        <v>3.74</v>
      </c>
      <c r="L7583" s="1283">
        <v>2.31</v>
      </c>
      <c r="M7583" s="1283">
        <v>2.52</v>
      </c>
      <c r="N7583" s="1283">
        <v>2.63</v>
      </c>
      <c r="O7583" s="1283">
        <v>2.73</v>
      </c>
      <c r="P7583" s="1283"/>
      <c r="R7583" s="1067"/>
      <c r="S7583" s="341"/>
      <c r="T7583" s="341"/>
      <c r="U7583" s="341"/>
      <c r="V7583" s="341"/>
      <c r="W7583" s="341"/>
      <c r="X7583" s="341"/>
      <c r="Y7583" s="341"/>
      <c r="Z7583" s="21" t="s">
        <v>544</v>
      </c>
      <c r="AH7583"/>
    </row>
    <row r="7584" spans="1:34" ht="11.25" customHeight="1">
      <c r="A7584"/>
      <c r="B7584" s="1281" t="s">
        <v>71</v>
      </c>
      <c r="C7584" s="1282">
        <v>2095</v>
      </c>
      <c r="D7584" s="1341" t="str">
        <f t="shared" si="132"/>
        <v>OK2095</v>
      </c>
      <c r="E7584" s="1514" t="s">
        <v>123</v>
      </c>
      <c r="F7584" s="1390">
        <v>500</v>
      </c>
      <c r="G7584" s="1283">
        <v>2.88</v>
      </c>
      <c r="H7584" s="1283">
        <v>3.28</v>
      </c>
      <c r="I7584" s="1283">
        <v>3.68</v>
      </c>
      <c r="J7584" s="1283">
        <v>4.07</v>
      </c>
      <c r="K7584" s="1283">
        <v>4.57</v>
      </c>
      <c r="L7584" s="1283">
        <v>2.83</v>
      </c>
      <c r="M7584" s="1283">
        <v>3.08</v>
      </c>
      <c r="N7584" s="1283">
        <v>3.21</v>
      </c>
      <c r="O7584" s="1283">
        <v>3.34</v>
      </c>
      <c r="P7584" s="1283"/>
      <c r="R7584" s="1067"/>
      <c r="S7584" s="341"/>
      <c r="T7584" s="341"/>
      <c r="U7584" s="341"/>
      <c r="V7584" s="341"/>
      <c r="W7584" s="341"/>
      <c r="X7584" s="341"/>
      <c r="Y7584" s="341"/>
      <c r="Z7584" s="21" t="s">
        <v>544</v>
      </c>
      <c r="AH7584"/>
    </row>
    <row r="7585" spans="1:34" ht="11.25" customHeight="1">
      <c r="A7585"/>
      <c r="B7585" s="1281" t="s">
        <v>71</v>
      </c>
      <c r="C7585" s="1282">
        <v>2105</v>
      </c>
      <c r="D7585" s="1341" t="str">
        <f t="shared" si="132"/>
        <v>OK2105</v>
      </c>
      <c r="E7585" s="1514" t="s">
        <v>121</v>
      </c>
      <c r="F7585" s="1390">
        <v>500</v>
      </c>
      <c r="G7585" s="1283">
        <v>3.37</v>
      </c>
      <c r="H7585" s="1283">
        <v>3.84</v>
      </c>
      <c r="I7585" s="1283">
        <v>4.3</v>
      </c>
      <c r="J7585" s="1283">
        <v>4.7699999999999996</v>
      </c>
      <c r="K7585" s="1283">
        <v>5.36</v>
      </c>
      <c r="L7585" s="1283">
        <v>3.31</v>
      </c>
      <c r="M7585" s="1283">
        <v>3.61</v>
      </c>
      <c r="N7585" s="1283">
        <v>3.76</v>
      </c>
      <c r="O7585" s="1283">
        <v>3.91</v>
      </c>
      <c r="P7585" s="1283"/>
      <c r="R7585" s="1067"/>
      <c r="S7585" s="341"/>
      <c r="T7585" s="341"/>
      <c r="U7585" s="341"/>
      <c r="V7585" s="341"/>
      <c r="W7585" s="341"/>
      <c r="X7585" s="341"/>
      <c r="Y7585" s="341"/>
      <c r="Z7585" s="21" t="s">
        <v>544</v>
      </c>
      <c r="AH7585"/>
    </row>
    <row r="7586" spans="1:34" ht="11.25" customHeight="1">
      <c r="A7586"/>
      <c r="B7586" s="1281" t="s">
        <v>71</v>
      </c>
      <c r="C7586" s="1282">
        <v>2110</v>
      </c>
      <c r="D7586" s="1341" t="str">
        <f t="shared" si="132"/>
        <v>OK2110</v>
      </c>
      <c r="E7586" s="1514" t="s">
        <v>121</v>
      </c>
      <c r="F7586" s="1390">
        <v>500</v>
      </c>
      <c r="G7586" s="1283">
        <v>1.84</v>
      </c>
      <c r="H7586" s="1283">
        <v>2.09</v>
      </c>
      <c r="I7586" s="1283">
        <v>2.35</v>
      </c>
      <c r="J7586" s="1283">
        <v>2.6</v>
      </c>
      <c r="K7586" s="1283">
        <v>2.92</v>
      </c>
      <c r="L7586" s="1283">
        <v>1.8</v>
      </c>
      <c r="M7586" s="1283">
        <v>1.97</v>
      </c>
      <c r="N7586" s="1283">
        <v>2.0499999999999998</v>
      </c>
      <c r="O7586" s="1283">
        <v>2.13</v>
      </c>
      <c r="P7586" s="1283"/>
      <c r="R7586" s="1067"/>
      <c r="S7586" s="341"/>
      <c r="T7586" s="341"/>
      <c r="U7586" s="341"/>
      <c r="V7586" s="341"/>
      <c r="W7586" s="341"/>
      <c r="X7586" s="341"/>
      <c r="Y7586" s="341"/>
      <c r="Z7586" s="21" t="s">
        <v>544</v>
      </c>
      <c r="AH7586"/>
    </row>
    <row r="7587" spans="1:34" ht="11.25" customHeight="1">
      <c r="A7587"/>
      <c r="B7587" s="1281" t="s">
        <v>71</v>
      </c>
      <c r="C7587" s="1282">
        <v>2111</v>
      </c>
      <c r="D7587" s="1341" t="str">
        <f t="shared" si="132"/>
        <v>OK2111</v>
      </c>
      <c r="E7587" s="1514" t="s">
        <v>121</v>
      </c>
      <c r="F7587" s="1390">
        <v>500</v>
      </c>
      <c r="G7587" s="1283">
        <v>1.95</v>
      </c>
      <c r="H7587" s="1283">
        <v>2.2200000000000002</v>
      </c>
      <c r="I7587" s="1283">
        <v>2.4900000000000002</v>
      </c>
      <c r="J7587" s="1283">
        <v>2.76</v>
      </c>
      <c r="K7587" s="1283">
        <v>3.1</v>
      </c>
      <c r="L7587" s="1283">
        <v>1.91</v>
      </c>
      <c r="M7587" s="1283">
        <v>2.09</v>
      </c>
      <c r="N7587" s="1283">
        <v>2.1800000000000002</v>
      </c>
      <c r="O7587" s="1283">
        <v>2.2599999999999998</v>
      </c>
      <c r="P7587" s="1283"/>
      <c r="R7587" s="1067"/>
      <c r="S7587" s="341"/>
      <c r="T7587" s="341"/>
      <c r="U7587" s="341"/>
      <c r="V7587" s="341"/>
      <c r="W7587" s="341"/>
      <c r="X7587" s="341"/>
      <c r="Y7587" s="341"/>
      <c r="Z7587" s="21" t="s">
        <v>544</v>
      </c>
      <c r="AH7587"/>
    </row>
    <row r="7588" spans="1:34" ht="11.25" customHeight="1">
      <c r="A7588"/>
      <c r="B7588" s="1281" t="s">
        <v>71</v>
      </c>
      <c r="C7588" s="1282">
        <v>2112</v>
      </c>
      <c r="D7588" s="1341" t="str">
        <f t="shared" si="132"/>
        <v>OK2112</v>
      </c>
      <c r="E7588" s="1514" t="s">
        <v>125</v>
      </c>
      <c r="F7588" s="1390">
        <v>500</v>
      </c>
      <c r="G7588" s="1283">
        <v>3.29</v>
      </c>
      <c r="H7588" s="1283">
        <v>3.75</v>
      </c>
      <c r="I7588" s="1283">
        <v>4.2</v>
      </c>
      <c r="J7588" s="1283">
        <v>4.66</v>
      </c>
      <c r="K7588" s="1283">
        <v>5.23</v>
      </c>
      <c r="L7588" s="1283">
        <v>3.23</v>
      </c>
      <c r="M7588" s="1283">
        <v>3.53</v>
      </c>
      <c r="N7588" s="1283">
        <v>3.68</v>
      </c>
      <c r="O7588" s="1283">
        <v>3.82</v>
      </c>
      <c r="P7588" s="1283"/>
      <c r="R7588" s="1067"/>
      <c r="S7588" s="341"/>
      <c r="T7588" s="341"/>
      <c r="U7588" s="341"/>
      <c r="V7588" s="341"/>
      <c r="W7588" s="341"/>
      <c r="X7588" s="341"/>
      <c r="Y7588" s="341"/>
      <c r="Z7588" s="21" t="s">
        <v>544</v>
      </c>
      <c r="AH7588"/>
    </row>
    <row r="7589" spans="1:34" ht="11.25" customHeight="1">
      <c r="A7589"/>
      <c r="B7589" s="1281" t="s">
        <v>71</v>
      </c>
      <c r="C7589" s="1282">
        <v>2114</v>
      </c>
      <c r="D7589" s="1341" t="str">
        <f t="shared" si="132"/>
        <v>OK2114</v>
      </c>
      <c r="E7589" s="1514" t="s">
        <v>122</v>
      </c>
      <c r="F7589" s="1390">
        <v>500</v>
      </c>
      <c r="G7589" s="1283">
        <v>2.2799999999999998</v>
      </c>
      <c r="H7589" s="1283">
        <v>2.6</v>
      </c>
      <c r="I7589" s="1283">
        <v>2.92</v>
      </c>
      <c r="J7589" s="1283">
        <v>3.23</v>
      </c>
      <c r="K7589" s="1283">
        <v>3.63</v>
      </c>
      <c r="L7589" s="1283">
        <v>2.2400000000000002</v>
      </c>
      <c r="M7589" s="1283">
        <v>2.4500000000000002</v>
      </c>
      <c r="N7589" s="1283">
        <v>2.5499999999999998</v>
      </c>
      <c r="O7589" s="1283">
        <v>2.65</v>
      </c>
      <c r="P7589" s="1283"/>
      <c r="R7589" s="1067"/>
      <c r="S7589" s="341"/>
      <c r="T7589" s="341"/>
      <c r="U7589" s="341"/>
      <c r="V7589" s="341"/>
      <c r="W7589" s="341"/>
      <c r="X7589" s="341"/>
      <c r="Y7589" s="341"/>
      <c r="Z7589" s="21" t="s">
        <v>544</v>
      </c>
      <c r="AH7589"/>
    </row>
    <row r="7590" spans="1:34" ht="11.25" customHeight="1">
      <c r="A7590"/>
      <c r="B7590" s="1281" t="s">
        <v>71</v>
      </c>
      <c r="C7590" s="1282">
        <v>2121</v>
      </c>
      <c r="D7590" s="1341" t="str">
        <f t="shared" si="132"/>
        <v>OK2121</v>
      </c>
      <c r="E7590" s="1514" t="s">
        <v>123</v>
      </c>
      <c r="F7590" s="1390">
        <v>500</v>
      </c>
      <c r="G7590" s="1283">
        <v>1.1299999999999999</v>
      </c>
      <c r="H7590" s="1283">
        <v>1.29</v>
      </c>
      <c r="I7590" s="1283">
        <v>1.44</v>
      </c>
      <c r="J7590" s="1283">
        <v>1.6</v>
      </c>
      <c r="K7590" s="1283">
        <v>1.8</v>
      </c>
      <c r="L7590" s="1283">
        <v>1.1100000000000001</v>
      </c>
      <c r="M7590" s="1283">
        <v>1.21</v>
      </c>
      <c r="N7590" s="1283">
        <v>1.26</v>
      </c>
      <c r="O7590" s="1283">
        <v>1.31</v>
      </c>
      <c r="P7590" s="1283"/>
      <c r="R7590" s="1067"/>
      <c r="S7590" s="341"/>
      <c r="T7590" s="341"/>
      <c r="U7590" s="341"/>
      <c r="V7590" s="341"/>
      <c r="W7590" s="341"/>
      <c r="X7590" s="341"/>
      <c r="Y7590" s="341"/>
      <c r="Z7590" s="21" t="s">
        <v>544</v>
      </c>
      <c r="AH7590"/>
    </row>
    <row r="7591" spans="1:34" ht="11.25" customHeight="1">
      <c r="A7591"/>
      <c r="B7591" s="1281" t="s">
        <v>71</v>
      </c>
      <c r="C7591" s="1282">
        <v>2130</v>
      </c>
      <c r="D7591" s="1341" t="str">
        <f t="shared" si="132"/>
        <v>OK2130</v>
      </c>
      <c r="E7591" s="1514" t="s">
        <v>121</v>
      </c>
      <c r="F7591" s="1390">
        <v>500</v>
      </c>
      <c r="G7591" s="1283">
        <v>1.56</v>
      </c>
      <c r="H7591" s="1283">
        <v>1.77</v>
      </c>
      <c r="I7591" s="1283">
        <v>1.99</v>
      </c>
      <c r="J7591" s="1283">
        <v>2.2000000000000002</v>
      </c>
      <c r="K7591" s="1283">
        <v>2.4700000000000002</v>
      </c>
      <c r="L7591" s="1283">
        <v>1.53</v>
      </c>
      <c r="M7591" s="1283">
        <v>1.67</v>
      </c>
      <c r="N7591" s="1283">
        <v>1.74</v>
      </c>
      <c r="O7591" s="1283">
        <v>1.81</v>
      </c>
      <c r="P7591" s="1283"/>
      <c r="R7591" s="1067"/>
      <c r="S7591" s="341"/>
      <c r="T7591" s="341"/>
      <c r="U7591" s="341"/>
      <c r="V7591" s="341"/>
      <c r="W7591" s="341"/>
      <c r="X7591" s="341"/>
      <c r="Y7591" s="341"/>
      <c r="Z7591" s="21" t="s">
        <v>544</v>
      </c>
      <c r="AH7591"/>
    </row>
    <row r="7592" spans="1:34" ht="11.25" customHeight="1">
      <c r="A7592"/>
      <c r="B7592" s="1281" t="s">
        <v>71</v>
      </c>
      <c r="C7592" s="1282">
        <v>2131</v>
      </c>
      <c r="D7592" s="1341" t="str">
        <f t="shared" si="132"/>
        <v>OK2131</v>
      </c>
      <c r="E7592" s="1514" t="s">
        <v>125</v>
      </c>
      <c r="F7592" s="1390">
        <v>500</v>
      </c>
      <c r="G7592" s="1283">
        <v>1.61</v>
      </c>
      <c r="H7592" s="1283">
        <v>1.84</v>
      </c>
      <c r="I7592" s="1283">
        <v>2.06</v>
      </c>
      <c r="J7592" s="1283">
        <v>2.2799999999999998</v>
      </c>
      <c r="K7592" s="1283">
        <v>2.56</v>
      </c>
      <c r="L7592" s="1283">
        <v>1.58</v>
      </c>
      <c r="M7592" s="1283">
        <v>1.73</v>
      </c>
      <c r="N7592" s="1283">
        <v>1.8</v>
      </c>
      <c r="O7592" s="1283">
        <v>1.87</v>
      </c>
      <c r="P7592" s="1283"/>
      <c r="R7592" s="1067"/>
      <c r="S7592" s="341"/>
      <c r="T7592" s="341"/>
      <c r="U7592" s="341"/>
      <c r="V7592" s="341"/>
      <c r="W7592" s="341"/>
      <c r="X7592" s="341"/>
      <c r="Y7592" s="341"/>
      <c r="Z7592" s="21" t="s">
        <v>544</v>
      </c>
      <c r="AH7592"/>
    </row>
    <row r="7593" spans="1:34" ht="11.25" customHeight="1">
      <c r="A7593"/>
      <c r="B7593" s="1281" t="s">
        <v>71</v>
      </c>
      <c r="C7593" s="1282">
        <v>2143</v>
      </c>
      <c r="D7593" s="1341" t="str">
        <f t="shared" si="132"/>
        <v>OK2143</v>
      </c>
      <c r="E7593" s="1514" t="s">
        <v>121</v>
      </c>
      <c r="F7593" s="1390">
        <v>500</v>
      </c>
      <c r="G7593" s="1283">
        <v>2.14</v>
      </c>
      <c r="H7593" s="1283">
        <v>2.44</v>
      </c>
      <c r="I7593" s="1283">
        <v>2.73</v>
      </c>
      <c r="J7593" s="1283">
        <v>3.03</v>
      </c>
      <c r="K7593" s="1283">
        <v>3.4</v>
      </c>
      <c r="L7593" s="1283">
        <v>2.1</v>
      </c>
      <c r="M7593" s="1283">
        <v>2.29</v>
      </c>
      <c r="N7593" s="1283">
        <v>2.39</v>
      </c>
      <c r="O7593" s="1283">
        <v>2.48</v>
      </c>
      <c r="P7593" s="1283"/>
      <c r="R7593" s="1067"/>
      <c r="S7593" s="341"/>
      <c r="T7593" s="341"/>
      <c r="U7593" s="341"/>
      <c r="V7593" s="341"/>
      <c r="W7593" s="341"/>
      <c r="X7593" s="341"/>
      <c r="Y7593" s="341"/>
      <c r="Z7593" s="21" t="s">
        <v>544</v>
      </c>
      <c r="AH7593"/>
    </row>
    <row r="7594" spans="1:34" ht="11.25" customHeight="1">
      <c r="A7594"/>
      <c r="B7594" s="1281" t="s">
        <v>71</v>
      </c>
      <c r="C7594" s="1282">
        <v>2157</v>
      </c>
      <c r="D7594" s="1341" t="str">
        <f t="shared" si="132"/>
        <v>OK2157</v>
      </c>
      <c r="E7594" s="1514" t="s">
        <v>121</v>
      </c>
      <c r="F7594" s="1390">
        <v>500</v>
      </c>
      <c r="G7594" s="1283">
        <v>3.44</v>
      </c>
      <c r="H7594" s="1283">
        <v>3.91</v>
      </c>
      <c r="I7594" s="1283">
        <v>4.3899999999999997</v>
      </c>
      <c r="J7594" s="1283">
        <v>4.87</v>
      </c>
      <c r="K7594" s="1283">
        <v>5.46</v>
      </c>
      <c r="L7594" s="1283">
        <v>3.38</v>
      </c>
      <c r="M7594" s="1283">
        <v>3.68</v>
      </c>
      <c r="N7594" s="1283">
        <v>3.84</v>
      </c>
      <c r="O7594" s="1283">
        <v>3.99</v>
      </c>
      <c r="P7594" s="1283"/>
      <c r="R7594" s="1067"/>
      <c r="S7594" s="341"/>
      <c r="T7594" s="341"/>
      <c r="U7594" s="341"/>
      <c r="V7594" s="341"/>
      <c r="W7594" s="341"/>
      <c r="X7594" s="341"/>
      <c r="Y7594" s="341"/>
      <c r="Z7594" s="21" t="s">
        <v>544</v>
      </c>
      <c r="AH7594"/>
    </row>
    <row r="7595" spans="1:34" ht="11.25" customHeight="1">
      <c r="A7595"/>
      <c r="B7595" s="1281" t="s">
        <v>71</v>
      </c>
      <c r="C7595" s="1282">
        <v>2172</v>
      </c>
      <c r="D7595" s="1341" t="str">
        <f t="shared" si="132"/>
        <v>OK2172</v>
      </c>
      <c r="E7595" s="1514" t="s">
        <v>123</v>
      </c>
      <c r="F7595" s="1390">
        <v>500</v>
      </c>
      <c r="G7595" s="1283">
        <v>1.62</v>
      </c>
      <c r="H7595" s="1283">
        <v>1.85</v>
      </c>
      <c r="I7595" s="1283">
        <v>2.0699999999999998</v>
      </c>
      <c r="J7595" s="1283">
        <v>2.2999999999999998</v>
      </c>
      <c r="K7595" s="1283">
        <v>2.58</v>
      </c>
      <c r="L7595" s="1283">
        <v>1.6</v>
      </c>
      <c r="M7595" s="1283">
        <v>1.74</v>
      </c>
      <c r="N7595" s="1283">
        <v>1.81</v>
      </c>
      <c r="O7595" s="1283">
        <v>1.89</v>
      </c>
      <c r="P7595" s="1283"/>
      <c r="R7595" s="1067"/>
      <c r="S7595" s="341"/>
      <c r="T7595" s="341"/>
      <c r="U7595" s="341"/>
      <c r="V7595" s="341"/>
      <c r="W7595" s="341"/>
      <c r="X7595" s="341"/>
      <c r="Y7595" s="341"/>
      <c r="Z7595" s="21" t="s">
        <v>544</v>
      </c>
      <c r="AH7595"/>
    </row>
    <row r="7596" spans="1:34" ht="11.25" customHeight="1">
      <c r="A7596"/>
      <c r="B7596" s="1281" t="s">
        <v>71</v>
      </c>
      <c r="C7596" s="1282">
        <v>2174</v>
      </c>
      <c r="D7596" s="1341" t="str">
        <f t="shared" si="132"/>
        <v>OK2174</v>
      </c>
      <c r="E7596" s="1514" t="s">
        <v>123</v>
      </c>
      <c r="F7596" s="1390">
        <v>500</v>
      </c>
      <c r="G7596" s="1283">
        <v>2.5</v>
      </c>
      <c r="H7596" s="1283">
        <v>2.84</v>
      </c>
      <c r="I7596" s="1283">
        <v>3.19</v>
      </c>
      <c r="J7596" s="1283">
        <v>3.53</v>
      </c>
      <c r="K7596" s="1283">
        <v>3.97</v>
      </c>
      <c r="L7596" s="1283">
        <v>2.4500000000000002</v>
      </c>
      <c r="M7596" s="1283">
        <v>2.68</v>
      </c>
      <c r="N7596" s="1283">
        <v>2.79</v>
      </c>
      <c r="O7596" s="1283">
        <v>2.9</v>
      </c>
      <c r="P7596" s="1283"/>
      <c r="R7596" s="1067"/>
      <c r="S7596" s="341"/>
      <c r="T7596" s="341"/>
      <c r="U7596" s="341"/>
      <c r="V7596" s="341"/>
      <c r="W7596" s="341"/>
      <c r="X7596" s="341"/>
      <c r="Y7596" s="341"/>
      <c r="Z7596" s="21" t="s">
        <v>544</v>
      </c>
      <c r="AH7596"/>
    </row>
    <row r="7597" spans="1:34" ht="11.25" customHeight="1">
      <c r="A7597"/>
      <c r="B7597" s="1281" t="s">
        <v>71</v>
      </c>
      <c r="C7597" s="1282">
        <v>2211</v>
      </c>
      <c r="D7597" s="1341" t="str">
        <f t="shared" si="132"/>
        <v>OK2211</v>
      </c>
      <c r="E7597" s="1514" t="s">
        <v>123</v>
      </c>
      <c r="F7597" s="1390">
        <v>750</v>
      </c>
      <c r="G7597" s="1283">
        <v>6.29</v>
      </c>
      <c r="H7597" s="1283">
        <v>7.17</v>
      </c>
      <c r="I7597" s="1283">
        <v>8.0399999999999991</v>
      </c>
      <c r="J7597" s="1283">
        <v>8.91</v>
      </c>
      <c r="K7597" s="1283">
        <v>10</v>
      </c>
      <c r="L7597" s="1283">
        <v>6.18</v>
      </c>
      <c r="M7597" s="1283">
        <v>6.74</v>
      </c>
      <c r="N7597" s="1283">
        <v>7.03</v>
      </c>
      <c r="O7597" s="1283">
        <v>7.31</v>
      </c>
      <c r="P7597" s="1283"/>
      <c r="R7597" s="1067"/>
      <c r="S7597" s="341"/>
      <c r="T7597" s="341"/>
      <c r="U7597" s="341"/>
      <c r="V7597" s="341"/>
      <c r="W7597" s="341"/>
      <c r="X7597" s="341"/>
      <c r="Y7597" s="341"/>
      <c r="Z7597" s="21" t="s">
        <v>544</v>
      </c>
      <c r="AH7597"/>
    </row>
    <row r="7598" spans="1:34" ht="11.25" customHeight="1">
      <c r="A7598"/>
      <c r="B7598" s="1281" t="s">
        <v>71</v>
      </c>
      <c r="C7598" s="1282">
        <v>2220</v>
      </c>
      <c r="D7598" s="1341" t="str">
        <f t="shared" si="132"/>
        <v>OK2220</v>
      </c>
      <c r="E7598" s="1514" t="s">
        <v>125</v>
      </c>
      <c r="F7598" s="1390">
        <v>500</v>
      </c>
      <c r="G7598" s="1283">
        <v>1.74</v>
      </c>
      <c r="H7598" s="1283">
        <v>1.98</v>
      </c>
      <c r="I7598" s="1283">
        <v>2.2200000000000002</v>
      </c>
      <c r="J7598" s="1283">
        <v>2.46</v>
      </c>
      <c r="K7598" s="1283">
        <v>2.76</v>
      </c>
      <c r="L7598" s="1283">
        <v>1.71</v>
      </c>
      <c r="M7598" s="1283">
        <v>1.86</v>
      </c>
      <c r="N7598" s="1283">
        <v>1.94</v>
      </c>
      <c r="O7598" s="1283">
        <v>2.02</v>
      </c>
      <c r="P7598" s="1283"/>
      <c r="R7598" s="1067"/>
      <c r="S7598" s="341"/>
      <c r="T7598" s="341"/>
      <c r="U7598" s="341"/>
      <c r="V7598" s="341"/>
      <c r="W7598" s="341"/>
      <c r="X7598" s="341"/>
      <c r="Y7598" s="341"/>
      <c r="Z7598" s="21" t="s">
        <v>544</v>
      </c>
      <c r="AH7598"/>
    </row>
    <row r="7599" spans="1:34" ht="11.25" customHeight="1">
      <c r="A7599"/>
      <c r="B7599" s="1281" t="s">
        <v>71</v>
      </c>
      <c r="C7599" s="1282">
        <v>2288</v>
      </c>
      <c r="D7599" s="1341" t="str">
        <f t="shared" si="132"/>
        <v>OK2288</v>
      </c>
      <c r="E7599" s="1514" t="s">
        <v>125</v>
      </c>
      <c r="F7599" s="1390">
        <v>500</v>
      </c>
      <c r="G7599" s="1283">
        <v>3.17</v>
      </c>
      <c r="H7599" s="1283">
        <v>3.61</v>
      </c>
      <c r="I7599" s="1283">
        <v>4.05</v>
      </c>
      <c r="J7599" s="1283">
        <v>4.49</v>
      </c>
      <c r="K7599" s="1283">
        <v>5.04</v>
      </c>
      <c r="L7599" s="1283">
        <v>3.11</v>
      </c>
      <c r="M7599" s="1283">
        <v>3.4</v>
      </c>
      <c r="N7599" s="1283">
        <v>3.54</v>
      </c>
      <c r="O7599" s="1283">
        <v>3.68</v>
      </c>
      <c r="P7599" s="1283"/>
      <c r="R7599" s="1067"/>
      <c r="S7599" s="341"/>
      <c r="T7599" s="341"/>
      <c r="U7599" s="341"/>
      <c r="V7599" s="341"/>
      <c r="W7599" s="341"/>
      <c r="X7599" s="341"/>
      <c r="Y7599" s="341"/>
      <c r="Z7599" s="21" t="s">
        <v>544</v>
      </c>
      <c r="AH7599"/>
    </row>
    <row r="7600" spans="1:34" ht="11.25" customHeight="1">
      <c r="A7600"/>
      <c r="B7600" s="1281" t="s">
        <v>71</v>
      </c>
      <c r="C7600" s="1282">
        <v>2302</v>
      </c>
      <c r="D7600" s="1341" t="str">
        <f t="shared" si="132"/>
        <v>OK2302</v>
      </c>
      <c r="E7600" s="1514" t="s">
        <v>125</v>
      </c>
      <c r="F7600" s="1390">
        <v>500</v>
      </c>
      <c r="G7600" s="1283">
        <v>1.4</v>
      </c>
      <c r="H7600" s="1283">
        <v>1.59</v>
      </c>
      <c r="I7600" s="1283">
        <v>1.79</v>
      </c>
      <c r="J7600" s="1283">
        <v>1.98</v>
      </c>
      <c r="K7600" s="1283">
        <v>2.23</v>
      </c>
      <c r="L7600" s="1283">
        <v>1.38</v>
      </c>
      <c r="M7600" s="1283">
        <v>1.5</v>
      </c>
      <c r="N7600" s="1283">
        <v>1.56</v>
      </c>
      <c r="O7600" s="1283">
        <v>1.63</v>
      </c>
      <c r="P7600" s="1283"/>
      <c r="R7600" s="1067"/>
      <c r="S7600" s="341"/>
      <c r="T7600" s="341"/>
      <c r="U7600" s="341"/>
      <c r="V7600" s="341"/>
      <c r="W7600" s="341"/>
      <c r="X7600" s="341"/>
      <c r="Y7600" s="341"/>
      <c r="Z7600" s="21" t="s">
        <v>544</v>
      </c>
      <c r="AH7600"/>
    </row>
    <row r="7601" spans="1:34" ht="11.25" customHeight="1">
      <c r="A7601"/>
      <c r="B7601" s="1281" t="s">
        <v>71</v>
      </c>
      <c r="C7601" s="1282">
        <v>2305</v>
      </c>
      <c r="D7601" s="1341" t="str">
        <f t="shared" si="132"/>
        <v>OK2305</v>
      </c>
      <c r="E7601" s="1514" t="s">
        <v>125</v>
      </c>
      <c r="F7601" s="1390">
        <v>500</v>
      </c>
      <c r="G7601" s="1283">
        <v>1.83</v>
      </c>
      <c r="H7601" s="1283">
        <v>2.08</v>
      </c>
      <c r="I7601" s="1283">
        <v>2.33</v>
      </c>
      <c r="J7601" s="1283">
        <v>2.58</v>
      </c>
      <c r="K7601" s="1283">
        <v>2.9</v>
      </c>
      <c r="L7601" s="1283">
        <v>1.79</v>
      </c>
      <c r="M7601" s="1283">
        <v>1.96</v>
      </c>
      <c r="N7601" s="1283">
        <v>2.04</v>
      </c>
      <c r="O7601" s="1283">
        <v>2.12</v>
      </c>
      <c r="P7601" s="1283"/>
      <c r="R7601" s="1067"/>
      <c r="S7601" s="341"/>
      <c r="T7601" s="341"/>
      <c r="U7601" s="341"/>
      <c r="V7601" s="341"/>
      <c r="W7601" s="341"/>
      <c r="X7601" s="341"/>
      <c r="Y7601" s="341"/>
      <c r="Z7601" s="21" t="s">
        <v>544</v>
      </c>
      <c r="AH7601"/>
    </row>
    <row r="7602" spans="1:34" ht="11.25" customHeight="1">
      <c r="A7602"/>
      <c r="B7602" s="1281" t="s">
        <v>71</v>
      </c>
      <c r="C7602" s="1282">
        <v>2361</v>
      </c>
      <c r="D7602" s="1341" t="str">
        <f t="shared" si="132"/>
        <v>OK2361</v>
      </c>
      <c r="E7602" s="1514" t="s">
        <v>125</v>
      </c>
      <c r="F7602" s="1390">
        <v>500</v>
      </c>
      <c r="G7602" s="1283">
        <v>1.56</v>
      </c>
      <c r="H7602" s="1283">
        <v>1.77</v>
      </c>
      <c r="I7602" s="1283">
        <v>1.99</v>
      </c>
      <c r="J7602" s="1283">
        <v>2.2000000000000002</v>
      </c>
      <c r="K7602" s="1283">
        <v>2.4700000000000002</v>
      </c>
      <c r="L7602" s="1283">
        <v>1.53</v>
      </c>
      <c r="M7602" s="1283">
        <v>1.67</v>
      </c>
      <c r="N7602" s="1283">
        <v>1.74</v>
      </c>
      <c r="O7602" s="1283">
        <v>1.81</v>
      </c>
      <c r="P7602" s="1283"/>
      <c r="R7602" s="1067"/>
      <c r="S7602" s="341"/>
      <c r="T7602" s="341"/>
      <c r="U7602" s="341"/>
      <c r="V7602" s="341"/>
      <c r="W7602" s="341"/>
      <c r="X7602" s="341"/>
      <c r="Y7602" s="341"/>
      <c r="Z7602" s="21" t="s">
        <v>544</v>
      </c>
      <c r="AH7602"/>
    </row>
    <row r="7603" spans="1:34" ht="11.25" customHeight="1">
      <c r="A7603"/>
      <c r="B7603" s="1281" t="s">
        <v>71</v>
      </c>
      <c r="C7603" s="1282">
        <v>2362</v>
      </c>
      <c r="D7603" s="1341" t="str">
        <f t="shared" si="132"/>
        <v>OK2362</v>
      </c>
      <c r="E7603" s="1514" t="s">
        <v>125</v>
      </c>
      <c r="F7603" s="1390">
        <v>500</v>
      </c>
      <c r="G7603" s="1283">
        <v>1.7</v>
      </c>
      <c r="H7603" s="1283">
        <v>1.94</v>
      </c>
      <c r="I7603" s="1283">
        <v>2.17</v>
      </c>
      <c r="J7603" s="1283">
        <v>2.41</v>
      </c>
      <c r="K7603" s="1283">
        <v>2.71</v>
      </c>
      <c r="L7603" s="1283">
        <v>1.67</v>
      </c>
      <c r="M7603" s="1283">
        <v>1.82</v>
      </c>
      <c r="N7603" s="1283">
        <v>1.9</v>
      </c>
      <c r="O7603" s="1283">
        <v>1.98</v>
      </c>
      <c r="P7603" s="1283"/>
      <c r="R7603" s="1067"/>
      <c r="S7603" s="341"/>
      <c r="T7603" s="341"/>
      <c r="U7603" s="341"/>
      <c r="V7603" s="341"/>
      <c r="W7603" s="341"/>
      <c r="X7603" s="341"/>
      <c r="Y7603" s="341"/>
      <c r="Z7603" s="21" t="s">
        <v>544</v>
      </c>
      <c r="AH7603"/>
    </row>
    <row r="7604" spans="1:34" ht="11.25" customHeight="1">
      <c r="A7604"/>
      <c r="B7604" s="1281" t="s">
        <v>71</v>
      </c>
      <c r="C7604" s="1282">
        <v>2380</v>
      </c>
      <c r="D7604" s="1341" t="str">
        <f t="shared" si="132"/>
        <v>OK2380</v>
      </c>
      <c r="E7604" s="1514" t="s">
        <v>125</v>
      </c>
      <c r="F7604" s="1390">
        <v>500</v>
      </c>
      <c r="G7604" s="1283">
        <v>1.77</v>
      </c>
      <c r="H7604" s="1283">
        <v>2.0099999999999998</v>
      </c>
      <c r="I7604" s="1283">
        <v>2.2599999999999998</v>
      </c>
      <c r="J7604" s="1283">
        <v>2.5</v>
      </c>
      <c r="K7604" s="1283">
        <v>2.81</v>
      </c>
      <c r="L7604" s="1283">
        <v>1.74</v>
      </c>
      <c r="M7604" s="1283">
        <v>1.9</v>
      </c>
      <c r="N7604" s="1283">
        <v>1.98</v>
      </c>
      <c r="O7604" s="1283">
        <v>2.0499999999999998</v>
      </c>
      <c r="P7604" s="1283"/>
      <c r="R7604" s="1067"/>
      <c r="S7604" s="341"/>
      <c r="T7604" s="341"/>
      <c r="U7604" s="341"/>
      <c r="V7604" s="341"/>
      <c r="W7604" s="341"/>
      <c r="X7604" s="341"/>
      <c r="Y7604" s="341"/>
      <c r="Z7604" s="21" t="s">
        <v>544</v>
      </c>
      <c r="AH7604"/>
    </row>
    <row r="7605" spans="1:34" ht="11.25" customHeight="1">
      <c r="A7605"/>
      <c r="B7605" s="1281" t="s">
        <v>71</v>
      </c>
      <c r="C7605" s="1282">
        <v>2388</v>
      </c>
      <c r="D7605" s="1341" t="str">
        <f t="shared" si="132"/>
        <v>OK2388</v>
      </c>
      <c r="E7605" s="1514" t="s">
        <v>125</v>
      </c>
      <c r="F7605" s="1390">
        <v>500</v>
      </c>
      <c r="G7605" s="1283">
        <v>1.36</v>
      </c>
      <c r="H7605" s="1283">
        <v>1.54</v>
      </c>
      <c r="I7605" s="1283">
        <v>1.73</v>
      </c>
      <c r="J7605" s="1283">
        <v>1.92</v>
      </c>
      <c r="K7605" s="1283">
        <v>2.15</v>
      </c>
      <c r="L7605" s="1283">
        <v>1.33</v>
      </c>
      <c r="M7605" s="1283">
        <v>1.45</v>
      </c>
      <c r="N7605" s="1283">
        <v>1.51</v>
      </c>
      <c r="O7605" s="1283">
        <v>1.57</v>
      </c>
      <c r="P7605" s="1283"/>
      <c r="R7605" s="1067"/>
      <c r="S7605" s="341"/>
      <c r="T7605" s="341"/>
      <c r="U7605" s="341"/>
      <c r="V7605" s="341"/>
      <c r="W7605" s="341"/>
      <c r="X7605" s="341"/>
      <c r="Y7605" s="341"/>
      <c r="Z7605" s="21" t="s">
        <v>544</v>
      </c>
      <c r="AH7605"/>
    </row>
    <row r="7606" spans="1:34" ht="11.25" customHeight="1">
      <c r="A7606"/>
      <c r="B7606" s="1281" t="s">
        <v>71</v>
      </c>
      <c r="C7606" s="1282">
        <v>2402</v>
      </c>
      <c r="D7606" s="1341" t="str">
        <f t="shared" si="132"/>
        <v>OK2402</v>
      </c>
      <c r="E7606" s="1514" t="s">
        <v>124</v>
      </c>
      <c r="F7606" s="1390">
        <v>500</v>
      </c>
      <c r="G7606" s="1283">
        <v>2.2799999999999998</v>
      </c>
      <c r="H7606" s="1283">
        <v>2.6</v>
      </c>
      <c r="I7606" s="1283">
        <v>2.92</v>
      </c>
      <c r="J7606" s="1283">
        <v>3.23</v>
      </c>
      <c r="K7606" s="1283">
        <v>3.63</v>
      </c>
      <c r="L7606" s="1283">
        <v>2.2400000000000002</v>
      </c>
      <c r="M7606" s="1283">
        <v>2.4500000000000002</v>
      </c>
      <c r="N7606" s="1283">
        <v>2.5499999999999998</v>
      </c>
      <c r="O7606" s="1283">
        <v>2.65</v>
      </c>
      <c r="P7606" s="1283"/>
      <c r="R7606" s="1067"/>
      <c r="S7606" s="341"/>
      <c r="T7606" s="341"/>
      <c r="U7606" s="341"/>
      <c r="V7606" s="341"/>
      <c r="W7606" s="341"/>
      <c r="X7606" s="341"/>
      <c r="Y7606" s="341"/>
      <c r="Z7606" s="21" t="s">
        <v>544</v>
      </c>
      <c r="AH7606"/>
    </row>
    <row r="7607" spans="1:34" ht="11.25" customHeight="1">
      <c r="A7607"/>
      <c r="B7607" s="1281" t="s">
        <v>71</v>
      </c>
      <c r="C7607" s="1282">
        <v>2413</v>
      </c>
      <c r="D7607" s="1341" t="str">
        <f t="shared" si="132"/>
        <v>OK2413</v>
      </c>
      <c r="E7607" s="1514" t="s">
        <v>125</v>
      </c>
      <c r="F7607" s="1390">
        <v>500</v>
      </c>
      <c r="G7607" s="1283">
        <v>2.42</v>
      </c>
      <c r="H7607" s="1283">
        <v>2.75</v>
      </c>
      <c r="I7607" s="1283">
        <v>3.09</v>
      </c>
      <c r="J7607" s="1283">
        <v>3.42</v>
      </c>
      <c r="K7607" s="1283">
        <v>3.84</v>
      </c>
      <c r="L7607" s="1283">
        <v>2.38</v>
      </c>
      <c r="M7607" s="1283">
        <v>2.59</v>
      </c>
      <c r="N7607" s="1283">
        <v>2.7</v>
      </c>
      <c r="O7607" s="1283">
        <v>2.81</v>
      </c>
      <c r="P7607" s="1283"/>
      <c r="R7607" s="1067"/>
      <c r="S7607" s="341"/>
      <c r="T7607" s="341"/>
      <c r="U7607" s="341"/>
      <c r="V7607" s="341"/>
      <c r="W7607" s="341"/>
      <c r="X7607" s="341"/>
      <c r="Y7607" s="341"/>
      <c r="Z7607" s="21" t="s">
        <v>544</v>
      </c>
      <c r="AH7607"/>
    </row>
    <row r="7608" spans="1:34" ht="11.25" customHeight="1">
      <c r="A7608"/>
      <c r="B7608" s="1281" t="s">
        <v>71</v>
      </c>
      <c r="C7608" s="1282">
        <v>2416</v>
      </c>
      <c r="D7608" s="1341" t="str">
        <f t="shared" si="132"/>
        <v>OK2416</v>
      </c>
      <c r="E7608" s="1514" t="s">
        <v>121</v>
      </c>
      <c r="F7608" s="1390">
        <v>500</v>
      </c>
      <c r="G7608" s="1283">
        <v>1.56</v>
      </c>
      <c r="H7608" s="1283">
        <v>1.77</v>
      </c>
      <c r="I7608" s="1283">
        <v>1.99</v>
      </c>
      <c r="J7608" s="1283">
        <v>2.2000000000000002</v>
      </c>
      <c r="K7608" s="1283">
        <v>2.4700000000000002</v>
      </c>
      <c r="L7608" s="1283">
        <v>1.53</v>
      </c>
      <c r="M7608" s="1283">
        <v>1.67</v>
      </c>
      <c r="N7608" s="1283">
        <v>1.74</v>
      </c>
      <c r="O7608" s="1283">
        <v>1.81</v>
      </c>
      <c r="P7608" s="1283"/>
      <c r="R7608" s="1067"/>
      <c r="S7608" s="341"/>
      <c r="T7608" s="341"/>
      <c r="U7608" s="341"/>
      <c r="V7608" s="341"/>
      <c r="W7608" s="341"/>
      <c r="X7608" s="341"/>
      <c r="Y7608" s="341"/>
      <c r="Z7608" s="21" t="s">
        <v>544</v>
      </c>
      <c r="AH7608"/>
    </row>
    <row r="7609" spans="1:34" ht="11.25" customHeight="1">
      <c r="A7609"/>
      <c r="B7609" s="1281" t="s">
        <v>71</v>
      </c>
      <c r="C7609" s="1282">
        <v>2417</v>
      </c>
      <c r="D7609" s="1341" t="str">
        <f t="shared" si="132"/>
        <v>OK2417</v>
      </c>
      <c r="E7609" s="1514" t="s">
        <v>125</v>
      </c>
      <c r="F7609" s="1390">
        <v>500</v>
      </c>
      <c r="G7609" s="1283">
        <v>1.28</v>
      </c>
      <c r="H7609" s="1283">
        <v>1.45</v>
      </c>
      <c r="I7609" s="1283">
        <v>1.63</v>
      </c>
      <c r="J7609" s="1283">
        <v>1.81</v>
      </c>
      <c r="K7609" s="1283">
        <v>2.0299999999999998</v>
      </c>
      <c r="L7609" s="1283">
        <v>1.25</v>
      </c>
      <c r="M7609" s="1283">
        <v>1.37</v>
      </c>
      <c r="N7609" s="1283">
        <v>1.43</v>
      </c>
      <c r="O7609" s="1283">
        <v>1.48</v>
      </c>
      <c r="P7609" s="1283"/>
      <c r="R7609" s="1067"/>
      <c r="S7609" s="341"/>
      <c r="T7609" s="341"/>
      <c r="U7609" s="341"/>
      <c r="V7609" s="341"/>
      <c r="W7609" s="341"/>
      <c r="X7609" s="341"/>
      <c r="Y7609" s="341"/>
      <c r="Z7609" s="21" t="s">
        <v>544</v>
      </c>
      <c r="AH7609"/>
    </row>
    <row r="7610" spans="1:34" ht="11.25" customHeight="1">
      <c r="A7610"/>
      <c r="B7610" s="1281" t="s">
        <v>71</v>
      </c>
      <c r="C7610" s="1282">
        <v>2501</v>
      </c>
      <c r="D7610" s="1341" t="str">
        <f t="shared" si="132"/>
        <v>OK2501</v>
      </c>
      <c r="E7610" s="1514" t="s">
        <v>121</v>
      </c>
      <c r="F7610" s="1390">
        <v>500</v>
      </c>
      <c r="G7610" s="1283">
        <v>2.15</v>
      </c>
      <c r="H7610" s="1283">
        <v>2.4500000000000002</v>
      </c>
      <c r="I7610" s="1283">
        <v>2.75</v>
      </c>
      <c r="J7610" s="1283">
        <v>3.04</v>
      </c>
      <c r="K7610" s="1283">
        <v>3.42</v>
      </c>
      <c r="L7610" s="1283">
        <v>2.11</v>
      </c>
      <c r="M7610" s="1283">
        <v>2.2999999999999998</v>
      </c>
      <c r="N7610" s="1283">
        <v>2.4</v>
      </c>
      <c r="O7610" s="1283">
        <v>2.5</v>
      </c>
      <c r="P7610" s="1283"/>
      <c r="R7610" s="1067"/>
      <c r="S7610" s="341"/>
      <c r="T7610" s="341"/>
      <c r="U7610" s="341"/>
      <c r="V7610" s="341"/>
      <c r="W7610" s="341"/>
      <c r="X7610" s="341"/>
      <c r="Y7610" s="341"/>
      <c r="Z7610" s="21" t="s">
        <v>544</v>
      </c>
      <c r="AH7610"/>
    </row>
    <row r="7611" spans="1:34" ht="11.25" customHeight="1">
      <c r="A7611"/>
      <c r="B7611" s="1281" t="s">
        <v>71</v>
      </c>
      <c r="C7611" s="1282">
        <v>2503</v>
      </c>
      <c r="D7611" s="1341" t="str">
        <f t="shared" si="132"/>
        <v>OK2503</v>
      </c>
      <c r="E7611" s="1514" t="s">
        <v>121</v>
      </c>
      <c r="F7611" s="1390">
        <v>500</v>
      </c>
      <c r="G7611" s="1283">
        <v>1.03</v>
      </c>
      <c r="H7611" s="1283">
        <v>1.17</v>
      </c>
      <c r="I7611" s="1283">
        <v>1.32</v>
      </c>
      <c r="J7611" s="1283">
        <v>1.46</v>
      </c>
      <c r="K7611" s="1283">
        <v>1.64</v>
      </c>
      <c r="L7611" s="1283">
        <v>1.01</v>
      </c>
      <c r="M7611" s="1283">
        <v>1.1000000000000001</v>
      </c>
      <c r="N7611" s="1283">
        <v>1.1499999999999999</v>
      </c>
      <c r="O7611" s="1283">
        <v>1.2</v>
      </c>
      <c r="P7611" s="1283"/>
      <c r="R7611" s="1067"/>
      <c r="S7611" s="341"/>
      <c r="T7611" s="341"/>
      <c r="U7611" s="341"/>
      <c r="V7611" s="341"/>
      <c r="W7611" s="341"/>
      <c r="X7611" s="341"/>
      <c r="Y7611" s="341"/>
      <c r="Z7611" s="21" t="s">
        <v>544</v>
      </c>
      <c r="AH7611"/>
    </row>
    <row r="7612" spans="1:34" ht="11.25" customHeight="1">
      <c r="A7612"/>
      <c r="B7612" s="1281" t="s">
        <v>71</v>
      </c>
      <c r="C7612" s="1282">
        <v>2570</v>
      </c>
      <c r="D7612" s="1341" t="str">
        <f t="shared" si="132"/>
        <v>OK2570</v>
      </c>
      <c r="E7612" s="1514" t="s">
        <v>124</v>
      </c>
      <c r="F7612" s="1390">
        <v>500</v>
      </c>
      <c r="G7612" s="1283">
        <v>3.26</v>
      </c>
      <c r="H7612" s="1283">
        <v>3.71</v>
      </c>
      <c r="I7612" s="1283">
        <v>4.16</v>
      </c>
      <c r="J7612" s="1283">
        <v>4.6100000000000003</v>
      </c>
      <c r="K7612" s="1283">
        <v>5.18</v>
      </c>
      <c r="L7612" s="1283">
        <v>3.2</v>
      </c>
      <c r="M7612" s="1283">
        <v>3.49</v>
      </c>
      <c r="N7612" s="1283">
        <v>3.64</v>
      </c>
      <c r="O7612" s="1283">
        <v>3.78</v>
      </c>
      <c r="P7612" s="1283"/>
      <c r="R7612" s="1067"/>
      <c r="S7612" s="341"/>
      <c r="T7612" s="341"/>
      <c r="U7612" s="341"/>
      <c r="V7612" s="341"/>
      <c r="W7612" s="341"/>
      <c r="X7612" s="341"/>
      <c r="Y7612" s="341"/>
      <c r="Z7612" s="21" t="s">
        <v>544</v>
      </c>
      <c r="AH7612"/>
    </row>
    <row r="7613" spans="1:34" ht="11.25" customHeight="1">
      <c r="A7613"/>
      <c r="B7613" s="1281" t="s">
        <v>71</v>
      </c>
      <c r="C7613" s="1282">
        <v>2585</v>
      </c>
      <c r="D7613" s="1341" t="str">
        <f t="shared" si="132"/>
        <v>OK2585</v>
      </c>
      <c r="E7613" s="1514" t="s">
        <v>121</v>
      </c>
      <c r="F7613" s="1390">
        <v>500</v>
      </c>
      <c r="G7613" s="1283">
        <v>3.55</v>
      </c>
      <c r="H7613" s="1283">
        <v>4.04</v>
      </c>
      <c r="I7613" s="1283">
        <v>4.53</v>
      </c>
      <c r="J7613" s="1283">
        <v>5.0199999999999996</v>
      </c>
      <c r="K7613" s="1283">
        <v>5.64</v>
      </c>
      <c r="L7613" s="1283">
        <v>3.49</v>
      </c>
      <c r="M7613" s="1283">
        <v>3.8</v>
      </c>
      <c r="N7613" s="1283">
        <v>3.96</v>
      </c>
      <c r="O7613" s="1283">
        <v>4.12</v>
      </c>
      <c r="P7613" s="1283"/>
      <c r="R7613" s="1067"/>
      <c r="S7613" s="341"/>
      <c r="T7613" s="341"/>
      <c r="U7613" s="341"/>
      <c r="V7613" s="341"/>
      <c r="W7613" s="341"/>
      <c r="X7613" s="341"/>
      <c r="Y7613" s="341"/>
      <c r="Z7613" s="21" t="s">
        <v>544</v>
      </c>
      <c r="AH7613"/>
    </row>
    <row r="7614" spans="1:34" ht="11.25" customHeight="1">
      <c r="A7614"/>
      <c r="B7614" s="1281" t="s">
        <v>71</v>
      </c>
      <c r="C7614" s="1282">
        <v>2586</v>
      </c>
      <c r="D7614" s="1341" t="str">
        <f t="shared" si="132"/>
        <v>OK2586</v>
      </c>
      <c r="E7614" s="1514" t="s">
        <v>121</v>
      </c>
      <c r="F7614" s="1390">
        <v>500</v>
      </c>
      <c r="G7614" s="1283">
        <v>2.64</v>
      </c>
      <c r="H7614" s="1283">
        <v>3.01</v>
      </c>
      <c r="I7614" s="1283">
        <v>3.37</v>
      </c>
      <c r="J7614" s="1283">
        <v>3.74</v>
      </c>
      <c r="K7614" s="1283">
        <v>4.2</v>
      </c>
      <c r="L7614" s="1283">
        <v>2.6</v>
      </c>
      <c r="M7614" s="1283">
        <v>2.83</v>
      </c>
      <c r="N7614" s="1283">
        <v>2.95</v>
      </c>
      <c r="O7614" s="1283">
        <v>3.07</v>
      </c>
      <c r="P7614" s="1283"/>
      <c r="R7614" s="1067"/>
      <c r="S7614" s="341"/>
      <c r="T7614" s="341"/>
      <c r="U7614" s="341"/>
      <c r="V7614" s="341"/>
      <c r="W7614" s="341"/>
      <c r="X7614" s="341"/>
      <c r="Y7614" s="341"/>
      <c r="Z7614" s="21" t="s">
        <v>544</v>
      </c>
      <c r="AH7614"/>
    </row>
    <row r="7615" spans="1:34" ht="11.25" customHeight="1">
      <c r="A7615"/>
      <c r="B7615" s="1281" t="s">
        <v>71</v>
      </c>
      <c r="C7615" s="1282">
        <v>2587</v>
      </c>
      <c r="D7615" s="1341" t="str">
        <f t="shared" si="132"/>
        <v>OK2587</v>
      </c>
      <c r="E7615" s="1514" t="s">
        <v>125</v>
      </c>
      <c r="F7615" s="1390">
        <v>500</v>
      </c>
      <c r="G7615" s="1283">
        <v>2</v>
      </c>
      <c r="H7615" s="1283">
        <v>2.2799999999999998</v>
      </c>
      <c r="I7615" s="1283">
        <v>2.56</v>
      </c>
      <c r="J7615" s="1283">
        <v>2.84</v>
      </c>
      <c r="K7615" s="1283">
        <v>3.19</v>
      </c>
      <c r="L7615" s="1283">
        <v>1.97</v>
      </c>
      <c r="M7615" s="1283">
        <v>2.15</v>
      </c>
      <c r="N7615" s="1283">
        <v>2.2400000000000002</v>
      </c>
      <c r="O7615" s="1283">
        <v>2.33</v>
      </c>
      <c r="P7615" s="1283"/>
      <c r="R7615" s="1067"/>
      <c r="S7615" s="341"/>
      <c r="T7615" s="341"/>
      <c r="U7615" s="341"/>
      <c r="V7615" s="341"/>
      <c r="W7615" s="341"/>
      <c r="X7615" s="341"/>
      <c r="Y7615" s="341"/>
      <c r="Z7615" s="21" t="s">
        <v>544</v>
      </c>
      <c r="AH7615"/>
    </row>
    <row r="7616" spans="1:34" ht="11.25" customHeight="1">
      <c r="A7616"/>
      <c r="B7616" s="1281" t="s">
        <v>71</v>
      </c>
      <c r="C7616" s="1282">
        <v>2589</v>
      </c>
      <c r="D7616" s="1341" t="str">
        <f t="shared" si="132"/>
        <v>OK2589</v>
      </c>
      <c r="E7616" s="1514" t="s">
        <v>121</v>
      </c>
      <c r="F7616" s="1390">
        <v>500</v>
      </c>
      <c r="G7616" s="1283">
        <v>2.1800000000000002</v>
      </c>
      <c r="H7616" s="1283">
        <v>2.4900000000000002</v>
      </c>
      <c r="I7616" s="1283">
        <v>2.79</v>
      </c>
      <c r="J7616" s="1283">
        <v>3.09</v>
      </c>
      <c r="K7616" s="1283">
        <v>3.47</v>
      </c>
      <c r="L7616" s="1283">
        <v>2.15</v>
      </c>
      <c r="M7616" s="1283">
        <v>2.34</v>
      </c>
      <c r="N7616" s="1283">
        <v>2.44</v>
      </c>
      <c r="O7616" s="1283">
        <v>2.54</v>
      </c>
      <c r="P7616" s="1283"/>
      <c r="R7616" s="1067"/>
      <c r="S7616" s="341"/>
      <c r="T7616" s="341"/>
      <c r="U7616" s="341"/>
      <c r="V7616" s="341"/>
      <c r="W7616" s="341"/>
      <c r="X7616" s="341"/>
      <c r="Y7616" s="341"/>
      <c r="Z7616" s="21" t="s">
        <v>544</v>
      </c>
      <c r="AH7616"/>
    </row>
    <row r="7617" spans="1:34" ht="11.25" customHeight="1">
      <c r="A7617"/>
      <c r="B7617" s="1281" t="s">
        <v>71</v>
      </c>
      <c r="C7617" s="1282">
        <v>2600</v>
      </c>
      <c r="D7617" s="1341" t="str">
        <f t="shared" si="132"/>
        <v>OK2600</v>
      </c>
      <c r="E7617" s="1514" t="s">
        <v>123</v>
      </c>
      <c r="F7617" s="1390">
        <v>500</v>
      </c>
      <c r="G7617" s="1283">
        <v>3.58</v>
      </c>
      <c r="H7617" s="1283">
        <v>4.08</v>
      </c>
      <c r="I7617" s="1283">
        <v>4.58</v>
      </c>
      <c r="J7617" s="1283">
        <v>5.07</v>
      </c>
      <c r="K7617" s="1283">
        <v>5.7</v>
      </c>
      <c r="L7617" s="1283">
        <v>3.52</v>
      </c>
      <c r="M7617" s="1283">
        <v>3.84</v>
      </c>
      <c r="N7617" s="1283">
        <v>4</v>
      </c>
      <c r="O7617" s="1283">
        <v>4.16</v>
      </c>
      <c r="P7617" s="1283"/>
      <c r="R7617" s="1067"/>
      <c r="S7617" s="341"/>
      <c r="T7617" s="341"/>
      <c r="U7617" s="341"/>
      <c r="V7617" s="341"/>
      <c r="W7617" s="341"/>
      <c r="X7617" s="341"/>
      <c r="Y7617" s="341"/>
      <c r="Z7617" s="21" t="s">
        <v>544</v>
      </c>
      <c r="AH7617"/>
    </row>
    <row r="7618" spans="1:34" ht="11.25" customHeight="1">
      <c r="A7618"/>
      <c r="B7618" s="1281" t="s">
        <v>71</v>
      </c>
      <c r="C7618" s="1282">
        <v>2623</v>
      </c>
      <c r="D7618" s="1341" t="str">
        <f t="shared" si="132"/>
        <v>OK2623</v>
      </c>
      <c r="E7618" s="1514" t="s">
        <v>123</v>
      </c>
      <c r="F7618" s="1390">
        <v>700</v>
      </c>
      <c r="G7618" s="1283">
        <v>5.87</v>
      </c>
      <c r="H7618" s="1283">
        <v>6.68</v>
      </c>
      <c r="I7618" s="1283">
        <v>7.49</v>
      </c>
      <c r="J7618" s="1283">
        <v>8.31</v>
      </c>
      <c r="K7618" s="1283">
        <v>9.33</v>
      </c>
      <c r="L7618" s="1283">
        <v>5.76</v>
      </c>
      <c r="M7618" s="1283">
        <v>6.29</v>
      </c>
      <c r="N7618" s="1283">
        <v>6.55</v>
      </c>
      <c r="O7618" s="1283">
        <v>6.81</v>
      </c>
      <c r="P7618" s="1283"/>
      <c r="R7618" s="1067"/>
      <c r="S7618" s="341"/>
      <c r="T7618" s="341"/>
      <c r="U7618" s="341"/>
      <c r="V7618" s="341"/>
      <c r="W7618" s="341"/>
      <c r="X7618" s="341"/>
      <c r="Y7618" s="341"/>
      <c r="Z7618" s="21" t="s">
        <v>544</v>
      </c>
      <c r="AH7618"/>
    </row>
    <row r="7619" spans="1:34" ht="11.25" customHeight="1">
      <c r="A7619"/>
      <c r="B7619" s="1281" t="s">
        <v>71</v>
      </c>
      <c r="C7619" s="1282">
        <v>2651</v>
      </c>
      <c r="D7619" s="1341" t="str">
        <f t="shared" si="132"/>
        <v>OK2651</v>
      </c>
      <c r="E7619" s="1514" t="s">
        <v>124</v>
      </c>
      <c r="F7619" s="1390">
        <v>500</v>
      </c>
      <c r="G7619" s="1283">
        <v>1.46</v>
      </c>
      <c r="H7619" s="1283">
        <v>1.66</v>
      </c>
      <c r="I7619" s="1283">
        <v>1.86</v>
      </c>
      <c r="J7619" s="1283">
        <v>2.06</v>
      </c>
      <c r="K7619" s="1283">
        <v>2.31</v>
      </c>
      <c r="L7619" s="1283">
        <v>1.43</v>
      </c>
      <c r="M7619" s="1283">
        <v>1.56</v>
      </c>
      <c r="N7619" s="1283">
        <v>1.63</v>
      </c>
      <c r="O7619" s="1283">
        <v>1.69</v>
      </c>
      <c r="P7619" s="1283"/>
      <c r="R7619" s="1067"/>
      <c r="S7619" s="341"/>
      <c r="T7619" s="341"/>
      <c r="U7619" s="341"/>
      <c r="V7619" s="341"/>
      <c r="W7619" s="341"/>
      <c r="X7619" s="341"/>
      <c r="Y7619" s="341"/>
      <c r="Z7619" s="21" t="s">
        <v>544</v>
      </c>
      <c r="AH7619"/>
    </row>
    <row r="7620" spans="1:34" ht="11.25" customHeight="1">
      <c r="A7620"/>
      <c r="B7620" s="1281" t="s">
        <v>71</v>
      </c>
      <c r="C7620" s="1282">
        <v>2660</v>
      </c>
      <c r="D7620" s="1341" t="str">
        <f t="shared" si="132"/>
        <v>OK2660</v>
      </c>
      <c r="E7620" s="1514" t="s">
        <v>124</v>
      </c>
      <c r="F7620" s="1390">
        <v>500</v>
      </c>
      <c r="G7620" s="1283">
        <v>2.1800000000000002</v>
      </c>
      <c r="H7620" s="1283">
        <v>2.4900000000000002</v>
      </c>
      <c r="I7620" s="1283">
        <v>2.79</v>
      </c>
      <c r="J7620" s="1283">
        <v>3.09</v>
      </c>
      <c r="K7620" s="1283">
        <v>3.47</v>
      </c>
      <c r="L7620" s="1283">
        <v>2.15</v>
      </c>
      <c r="M7620" s="1283">
        <v>2.34</v>
      </c>
      <c r="N7620" s="1283">
        <v>2.44</v>
      </c>
      <c r="O7620" s="1283">
        <v>2.54</v>
      </c>
      <c r="P7620" s="1283"/>
      <c r="R7620" s="1067"/>
      <c r="S7620" s="341"/>
      <c r="T7620" s="341"/>
      <c r="U7620" s="341"/>
      <c r="V7620" s="341"/>
      <c r="W7620" s="341"/>
      <c r="X7620" s="341"/>
      <c r="Y7620" s="341"/>
      <c r="Z7620" s="21" t="s">
        <v>544</v>
      </c>
      <c r="AH7620"/>
    </row>
    <row r="7621" spans="1:34" ht="11.25" customHeight="1">
      <c r="A7621"/>
      <c r="B7621" s="1281" t="s">
        <v>71</v>
      </c>
      <c r="C7621" s="1282">
        <v>2683</v>
      </c>
      <c r="D7621" s="1341" t="str">
        <f t="shared" si="132"/>
        <v>OK2683</v>
      </c>
      <c r="E7621" s="1514" t="s">
        <v>124</v>
      </c>
      <c r="F7621" s="1390">
        <v>500</v>
      </c>
      <c r="G7621" s="1283">
        <v>2.11</v>
      </c>
      <c r="H7621" s="1283">
        <v>2.4</v>
      </c>
      <c r="I7621" s="1283">
        <v>2.69</v>
      </c>
      <c r="J7621" s="1283">
        <v>2.98</v>
      </c>
      <c r="K7621" s="1283">
        <v>3.35</v>
      </c>
      <c r="L7621" s="1283">
        <v>2.0699999999999998</v>
      </c>
      <c r="M7621" s="1283">
        <v>2.2599999999999998</v>
      </c>
      <c r="N7621" s="1283">
        <v>2.35</v>
      </c>
      <c r="O7621" s="1283">
        <v>2.44</v>
      </c>
      <c r="P7621" s="1283"/>
      <c r="R7621" s="1067"/>
      <c r="S7621" s="341"/>
      <c r="T7621" s="341"/>
      <c r="U7621" s="341"/>
      <c r="V7621" s="341"/>
      <c r="W7621" s="341"/>
      <c r="X7621" s="341"/>
      <c r="Y7621" s="341"/>
      <c r="Z7621" s="21" t="s">
        <v>544</v>
      </c>
      <c r="AH7621"/>
    </row>
    <row r="7622" spans="1:34" ht="11.25" customHeight="1">
      <c r="A7622"/>
      <c r="B7622" s="1281" t="s">
        <v>71</v>
      </c>
      <c r="C7622" s="1282">
        <v>2688</v>
      </c>
      <c r="D7622" s="1341" t="str">
        <f t="shared" si="132"/>
        <v>OK2688</v>
      </c>
      <c r="E7622" s="1514" t="s">
        <v>124</v>
      </c>
      <c r="F7622" s="1390">
        <v>500</v>
      </c>
      <c r="G7622" s="1283">
        <v>2.17</v>
      </c>
      <c r="H7622" s="1283">
        <v>2.4700000000000002</v>
      </c>
      <c r="I7622" s="1283">
        <v>2.77</v>
      </c>
      <c r="J7622" s="1283">
        <v>3.07</v>
      </c>
      <c r="K7622" s="1283">
        <v>3.45</v>
      </c>
      <c r="L7622" s="1283">
        <v>2.13</v>
      </c>
      <c r="M7622" s="1283">
        <v>2.33</v>
      </c>
      <c r="N7622" s="1283">
        <v>2.4300000000000002</v>
      </c>
      <c r="O7622" s="1283">
        <v>2.52</v>
      </c>
      <c r="P7622" s="1283"/>
      <c r="R7622" s="1067"/>
      <c r="S7622" s="341"/>
      <c r="T7622" s="341"/>
      <c r="U7622" s="341"/>
      <c r="V7622" s="341"/>
      <c r="W7622" s="341"/>
      <c r="X7622" s="341"/>
      <c r="Y7622" s="341"/>
      <c r="Z7622" s="21" t="s">
        <v>544</v>
      </c>
      <c r="AH7622"/>
    </row>
    <row r="7623" spans="1:34" ht="11.25" customHeight="1">
      <c r="A7623"/>
      <c r="B7623" s="1281" t="s">
        <v>71</v>
      </c>
      <c r="C7623" s="1282">
        <v>2701</v>
      </c>
      <c r="D7623" s="1341" t="str">
        <f t="shared" si="132"/>
        <v>OK2701</v>
      </c>
      <c r="E7623" s="1514" t="s">
        <v>122</v>
      </c>
      <c r="F7623" s="1390">
        <v>950</v>
      </c>
      <c r="G7623" s="1283">
        <v>8.8000000000000007</v>
      </c>
      <c r="H7623" s="1283">
        <v>10.02</v>
      </c>
      <c r="I7623" s="1283">
        <v>11.24</v>
      </c>
      <c r="J7623" s="1283">
        <v>12.46</v>
      </c>
      <c r="K7623" s="1283">
        <v>13.99</v>
      </c>
      <c r="L7623" s="1283">
        <v>8.65</v>
      </c>
      <c r="M7623" s="1283">
        <v>9.43</v>
      </c>
      <c r="N7623" s="1283">
        <v>9.83</v>
      </c>
      <c r="O7623" s="1283">
        <v>10.220000000000001</v>
      </c>
      <c r="P7623" s="1283"/>
      <c r="R7623" s="1067"/>
      <c r="S7623" s="341"/>
      <c r="T7623" s="341"/>
      <c r="U7623" s="341"/>
      <c r="V7623" s="341"/>
      <c r="W7623" s="341"/>
      <c r="X7623" s="341"/>
      <c r="Y7623" s="341"/>
      <c r="Z7623" s="21" t="s">
        <v>544</v>
      </c>
      <c r="AH7623"/>
    </row>
    <row r="7624" spans="1:34" ht="11.25" customHeight="1">
      <c r="A7624"/>
      <c r="B7624" s="1281" t="s">
        <v>71</v>
      </c>
      <c r="C7624" s="1282">
        <v>2702</v>
      </c>
      <c r="D7624" s="1341" t="str">
        <f t="shared" si="132"/>
        <v>OK2702</v>
      </c>
      <c r="E7624" s="1514" t="s">
        <v>122</v>
      </c>
      <c r="F7624" s="1390">
        <v>1300</v>
      </c>
      <c r="G7624" s="1283">
        <v>12.64</v>
      </c>
      <c r="H7624" s="1283">
        <v>14.39</v>
      </c>
      <c r="I7624" s="1283">
        <v>16.14</v>
      </c>
      <c r="J7624" s="1283">
        <v>17.89</v>
      </c>
      <c r="K7624" s="1283">
        <v>20.100000000000001</v>
      </c>
      <c r="L7624" s="1283">
        <v>12.42</v>
      </c>
      <c r="M7624" s="1283">
        <v>13.55</v>
      </c>
      <c r="N7624" s="1283">
        <v>14.11</v>
      </c>
      <c r="O7624" s="1283">
        <v>14.68</v>
      </c>
      <c r="P7624" s="1283"/>
      <c r="R7624" s="1067"/>
      <c r="S7624" s="341"/>
      <c r="T7624" s="341"/>
      <c r="U7624" s="341"/>
      <c r="V7624" s="341"/>
      <c r="W7624" s="341"/>
      <c r="X7624" s="341"/>
      <c r="Y7624" s="341"/>
      <c r="Z7624" s="21" t="s">
        <v>544</v>
      </c>
      <c r="AH7624"/>
    </row>
    <row r="7625" spans="1:34" ht="11.25" customHeight="1">
      <c r="A7625"/>
      <c r="B7625" s="1281" t="s">
        <v>71</v>
      </c>
      <c r="C7625" s="1282">
        <v>2709</v>
      </c>
      <c r="D7625" s="1341" t="str">
        <f t="shared" si="132"/>
        <v>OK2709</v>
      </c>
      <c r="E7625" s="1514" t="s">
        <v>122</v>
      </c>
      <c r="F7625" s="1390">
        <v>650</v>
      </c>
      <c r="G7625" s="1283">
        <v>5.43</v>
      </c>
      <c r="H7625" s="1283">
        <v>6.18</v>
      </c>
      <c r="I7625" s="1283">
        <v>6.94</v>
      </c>
      <c r="J7625" s="1283">
        <v>7.69</v>
      </c>
      <c r="K7625" s="1283">
        <v>8.6300000000000008</v>
      </c>
      <c r="L7625" s="1283">
        <v>5.34</v>
      </c>
      <c r="M7625" s="1283">
        <v>5.82</v>
      </c>
      <c r="N7625" s="1283">
        <v>6.06</v>
      </c>
      <c r="O7625" s="1283">
        <v>6.31</v>
      </c>
      <c r="P7625" s="1283"/>
      <c r="R7625" s="1067"/>
      <c r="S7625" s="341"/>
      <c r="T7625" s="341"/>
      <c r="U7625" s="341"/>
      <c r="V7625" s="341"/>
      <c r="W7625" s="341"/>
      <c r="X7625" s="341"/>
      <c r="Y7625" s="341"/>
      <c r="Z7625" s="21" t="s">
        <v>544</v>
      </c>
      <c r="AH7625"/>
    </row>
    <row r="7626" spans="1:34" ht="11.25" customHeight="1">
      <c r="A7626"/>
      <c r="B7626" s="1281" t="s">
        <v>71</v>
      </c>
      <c r="C7626" s="1282">
        <v>2710</v>
      </c>
      <c r="D7626" s="1341" t="str">
        <f t="shared" si="132"/>
        <v>OK2710</v>
      </c>
      <c r="E7626" s="1514" t="s">
        <v>123</v>
      </c>
      <c r="F7626" s="1390">
        <v>850</v>
      </c>
      <c r="G7626" s="1283">
        <v>7.56</v>
      </c>
      <c r="H7626" s="1283">
        <v>8.61</v>
      </c>
      <c r="I7626" s="1283">
        <v>9.65</v>
      </c>
      <c r="J7626" s="1283">
        <v>10.7</v>
      </c>
      <c r="K7626" s="1283">
        <v>12.02</v>
      </c>
      <c r="L7626" s="1283">
        <v>7.43</v>
      </c>
      <c r="M7626" s="1283">
        <v>8.1</v>
      </c>
      <c r="N7626" s="1283">
        <v>8.44</v>
      </c>
      <c r="O7626" s="1283">
        <v>8.7799999999999994</v>
      </c>
      <c r="P7626" s="1283"/>
      <c r="R7626" s="1067"/>
      <c r="S7626" s="341"/>
      <c r="T7626" s="341"/>
      <c r="U7626" s="341"/>
      <c r="V7626" s="341"/>
      <c r="W7626" s="341"/>
      <c r="X7626" s="341"/>
      <c r="Y7626" s="341"/>
      <c r="Z7626" s="21" t="s">
        <v>544</v>
      </c>
      <c r="AH7626"/>
    </row>
    <row r="7627" spans="1:34" ht="11.25" customHeight="1">
      <c r="A7627"/>
      <c r="B7627" s="1281" t="s">
        <v>71</v>
      </c>
      <c r="C7627" s="1282">
        <v>2714</v>
      </c>
      <c r="D7627" s="1341" t="str">
        <f t="shared" si="132"/>
        <v>OK2714</v>
      </c>
      <c r="E7627" s="1514" t="s">
        <v>123</v>
      </c>
      <c r="F7627" s="1390">
        <v>500</v>
      </c>
      <c r="G7627" s="1283">
        <v>3.86</v>
      </c>
      <c r="H7627" s="1283">
        <v>4.4000000000000004</v>
      </c>
      <c r="I7627" s="1283">
        <v>4.93</v>
      </c>
      <c r="J7627" s="1283">
        <v>5.47</v>
      </c>
      <c r="K7627" s="1283">
        <v>6.14</v>
      </c>
      <c r="L7627" s="1283">
        <v>3.8</v>
      </c>
      <c r="M7627" s="1283">
        <v>4.1399999999999997</v>
      </c>
      <c r="N7627" s="1283">
        <v>4.3099999999999996</v>
      </c>
      <c r="O7627" s="1283">
        <v>4.49</v>
      </c>
      <c r="P7627" s="1283"/>
      <c r="R7627" s="1067"/>
      <c r="S7627" s="341"/>
      <c r="T7627" s="341"/>
      <c r="U7627" s="341"/>
      <c r="V7627" s="341"/>
      <c r="W7627" s="341"/>
      <c r="X7627" s="341"/>
      <c r="Y7627" s="341"/>
      <c r="Z7627" s="21" t="s">
        <v>544</v>
      </c>
      <c r="AH7627"/>
    </row>
    <row r="7628" spans="1:34" ht="11.25" customHeight="1">
      <c r="A7628"/>
      <c r="B7628" s="1281" t="s">
        <v>71</v>
      </c>
      <c r="C7628" s="1282">
        <v>2731</v>
      </c>
      <c r="D7628" s="1341" t="str">
        <f t="shared" ref="D7628:D7691" si="133">B7628&amp;TEXT(C7628,"0000")</f>
        <v>OK2731</v>
      </c>
      <c r="E7628" s="1514" t="s">
        <v>124</v>
      </c>
      <c r="F7628" s="1390">
        <v>500</v>
      </c>
      <c r="G7628" s="1283">
        <v>3.33</v>
      </c>
      <c r="H7628" s="1283">
        <v>3.79</v>
      </c>
      <c r="I7628" s="1283">
        <v>4.25</v>
      </c>
      <c r="J7628" s="1283">
        <v>4.71</v>
      </c>
      <c r="K7628" s="1283">
        <v>5.29</v>
      </c>
      <c r="L7628" s="1283">
        <v>3.27</v>
      </c>
      <c r="M7628" s="1283">
        <v>3.56</v>
      </c>
      <c r="N7628" s="1283">
        <v>3.71</v>
      </c>
      <c r="O7628" s="1283">
        <v>3.86</v>
      </c>
      <c r="P7628" s="1283"/>
      <c r="R7628" s="1067"/>
      <c r="S7628" s="341"/>
      <c r="T7628" s="341"/>
      <c r="U7628" s="341"/>
      <c r="V7628" s="341"/>
      <c r="W7628" s="341"/>
      <c r="X7628" s="341"/>
      <c r="Y7628" s="341"/>
      <c r="Z7628" s="21" t="s">
        <v>544</v>
      </c>
      <c r="AH7628"/>
    </row>
    <row r="7629" spans="1:34" ht="11.25" customHeight="1">
      <c r="A7629"/>
      <c r="B7629" s="1281" t="s">
        <v>71</v>
      </c>
      <c r="C7629" s="1282">
        <v>2735</v>
      </c>
      <c r="D7629" s="1341" t="str">
        <f t="shared" si="133"/>
        <v>OK2735</v>
      </c>
      <c r="E7629" s="1514" t="s">
        <v>124</v>
      </c>
      <c r="F7629" s="1390">
        <v>550</v>
      </c>
      <c r="G7629" s="1283">
        <v>4.12</v>
      </c>
      <c r="H7629" s="1283">
        <v>4.6900000000000004</v>
      </c>
      <c r="I7629" s="1283">
        <v>5.26</v>
      </c>
      <c r="J7629" s="1283">
        <v>5.83</v>
      </c>
      <c r="K7629" s="1283">
        <v>6.55</v>
      </c>
      <c r="L7629" s="1283">
        <v>4.05</v>
      </c>
      <c r="M7629" s="1283">
        <v>4.42</v>
      </c>
      <c r="N7629" s="1283">
        <v>4.5999999999999996</v>
      </c>
      <c r="O7629" s="1283">
        <v>4.78</v>
      </c>
      <c r="P7629" s="1283"/>
      <c r="R7629" s="1067"/>
      <c r="S7629" s="341"/>
      <c r="T7629" s="341"/>
      <c r="U7629" s="341"/>
      <c r="V7629" s="341"/>
      <c r="W7629" s="341"/>
      <c r="X7629" s="341"/>
      <c r="Y7629" s="341"/>
      <c r="Z7629" s="21" t="s">
        <v>544</v>
      </c>
      <c r="AH7629"/>
    </row>
    <row r="7630" spans="1:34" ht="11.25" customHeight="1">
      <c r="A7630"/>
      <c r="B7630" s="1281" t="s">
        <v>71</v>
      </c>
      <c r="C7630" s="1282">
        <v>2759</v>
      </c>
      <c r="D7630" s="1341" t="str">
        <f t="shared" si="133"/>
        <v>OK2759</v>
      </c>
      <c r="E7630" s="1514" t="s">
        <v>124</v>
      </c>
      <c r="F7630" s="1390">
        <v>600</v>
      </c>
      <c r="G7630" s="1283">
        <v>5.12</v>
      </c>
      <c r="H7630" s="1283">
        <v>5.83</v>
      </c>
      <c r="I7630" s="1283">
        <v>6.54</v>
      </c>
      <c r="J7630" s="1283">
        <v>7.24</v>
      </c>
      <c r="K7630" s="1283">
        <v>8.1300000000000008</v>
      </c>
      <c r="L7630" s="1283">
        <v>5.03</v>
      </c>
      <c r="M7630" s="1283">
        <v>5.48</v>
      </c>
      <c r="N7630" s="1283">
        <v>5.71</v>
      </c>
      <c r="O7630" s="1283">
        <v>5.94</v>
      </c>
      <c r="P7630" s="1283"/>
      <c r="R7630" s="1067"/>
      <c r="S7630" s="341"/>
      <c r="T7630" s="341"/>
      <c r="U7630" s="341"/>
      <c r="V7630" s="341"/>
      <c r="W7630" s="341"/>
      <c r="X7630" s="341"/>
      <c r="Y7630" s="341"/>
      <c r="Z7630" s="21" t="s">
        <v>544</v>
      </c>
      <c r="AH7630"/>
    </row>
    <row r="7631" spans="1:34" ht="11.25" customHeight="1">
      <c r="A7631"/>
      <c r="B7631" s="1281" t="s">
        <v>71</v>
      </c>
      <c r="C7631" s="1282">
        <v>2790</v>
      </c>
      <c r="D7631" s="1341" t="str">
        <f t="shared" si="133"/>
        <v>OK2790</v>
      </c>
      <c r="E7631" s="1514" t="s">
        <v>125</v>
      </c>
      <c r="F7631" s="1390">
        <v>500</v>
      </c>
      <c r="G7631" s="1283">
        <v>1.33</v>
      </c>
      <c r="H7631" s="1283">
        <v>1.52</v>
      </c>
      <c r="I7631" s="1283">
        <v>1.7</v>
      </c>
      <c r="J7631" s="1283">
        <v>1.89</v>
      </c>
      <c r="K7631" s="1283">
        <v>2.12</v>
      </c>
      <c r="L7631" s="1283">
        <v>1.31</v>
      </c>
      <c r="M7631" s="1283">
        <v>1.43</v>
      </c>
      <c r="N7631" s="1283">
        <v>1.49</v>
      </c>
      <c r="O7631" s="1283">
        <v>1.55</v>
      </c>
      <c r="P7631" s="1283"/>
      <c r="R7631" s="1067"/>
      <c r="S7631" s="341"/>
      <c r="T7631" s="341"/>
      <c r="U7631" s="341"/>
      <c r="V7631" s="341"/>
      <c r="W7631" s="341"/>
      <c r="X7631" s="341"/>
      <c r="Y7631" s="341"/>
      <c r="Z7631" s="21" t="s">
        <v>544</v>
      </c>
      <c r="AH7631"/>
    </row>
    <row r="7632" spans="1:34" ht="11.25" customHeight="1">
      <c r="A7632"/>
      <c r="B7632" s="1281" t="s">
        <v>71</v>
      </c>
      <c r="C7632" s="1282">
        <v>2797</v>
      </c>
      <c r="D7632" s="1341" t="str">
        <f t="shared" si="133"/>
        <v>OK2797</v>
      </c>
      <c r="E7632" s="1514" t="s">
        <v>124</v>
      </c>
      <c r="F7632" s="1390">
        <v>500</v>
      </c>
      <c r="G7632" s="1283">
        <v>3.21</v>
      </c>
      <c r="H7632" s="1283">
        <v>3.66</v>
      </c>
      <c r="I7632" s="1283">
        <v>4.0999999999999996</v>
      </c>
      <c r="J7632" s="1283">
        <v>4.55</v>
      </c>
      <c r="K7632" s="1283">
        <v>5.1100000000000003</v>
      </c>
      <c r="L7632" s="1283">
        <v>3.16</v>
      </c>
      <c r="M7632" s="1283">
        <v>3.44</v>
      </c>
      <c r="N7632" s="1283">
        <v>3.59</v>
      </c>
      <c r="O7632" s="1283">
        <v>3.73</v>
      </c>
      <c r="P7632" s="1283"/>
      <c r="R7632" s="1067"/>
      <c r="S7632" s="341"/>
      <c r="T7632" s="341"/>
      <c r="U7632" s="341"/>
      <c r="V7632" s="341"/>
      <c r="W7632" s="341"/>
      <c r="X7632" s="341"/>
      <c r="Y7632" s="341"/>
      <c r="Z7632" s="21" t="s">
        <v>544</v>
      </c>
      <c r="AH7632"/>
    </row>
    <row r="7633" spans="1:34" ht="11.25" customHeight="1">
      <c r="A7633"/>
      <c r="B7633" s="1281" t="s">
        <v>71</v>
      </c>
      <c r="C7633" s="1282">
        <v>2799</v>
      </c>
      <c r="D7633" s="1341" t="str">
        <f t="shared" si="133"/>
        <v>OK2799</v>
      </c>
      <c r="E7633" s="1514" t="s">
        <v>125</v>
      </c>
      <c r="F7633" s="1390">
        <v>600</v>
      </c>
      <c r="G7633" s="1283">
        <v>4.96</v>
      </c>
      <c r="H7633" s="1283">
        <v>5.65</v>
      </c>
      <c r="I7633" s="1283">
        <v>6.33</v>
      </c>
      <c r="J7633" s="1283">
        <v>7.02</v>
      </c>
      <c r="K7633" s="1283">
        <v>7.89</v>
      </c>
      <c r="L7633" s="1283">
        <v>4.87</v>
      </c>
      <c r="M7633" s="1283">
        <v>5.32</v>
      </c>
      <c r="N7633" s="1283">
        <v>5.54</v>
      </c>
      <c r="O7633" s="1283">
        <v>5.76</v>
      </c>
      <c r="P7633" s="1283"/>
      <c r="R7633" s="1067"/>
      <c r="S7633" s="341"/>
      <c r="T7633" s="341"/>
      <c r="U7633" s="341"/>
      <c r="V7633" s="341"/>
      <c r="W7633" s="341"/>
      <c r="X7633" s="341"/>
      <c r="Y7633" s="341"/>
      <c r="Z7633" s="21" t="s">
        <v>544</v>
      </c>
      <c r="AH7633"/>
    </row>
    <row r="7634" spans="1:34" ht="11.25" customHeight="1">
      <c r="A7634"/>
      <c r="B7634" s="1281" t="s">
        <v>71</v>
      </c>
      <c r="C7634" s="1282">
        <v>2802</v>
      </c>
      <c r="D7634" s="1341" t="str">
        <f t="shared" si="133"/>
        <v>OK2802</v>
      </c>
      <c r="E7634" s="1514" t="s">
        <v>125</v>
      </c>
      <c r="F7634" s="1390">
        <v>600</v>
      </c>
      <c r="G7634" s="1283">
        <v>5.12</v>
      </c>
      <c r="H7634" s="1283">
        <v>5.83</v>
      </c>
      <c r="I7634" s="1283">
        <v>6.54</v>
      </c>
      <c r="J7634" s="1283">
        <v>7.24</v>
      </c>
      <c r="K7634" s="1283">
        <v>8.1300000000000008</v>
      </c>
      <c r="L7634" s="1283">
        <v>5.03</v>
      </c>
      <c r="M7634" s="1283">
        <v>5.48</v>
      </c>
      <c r="N7634" s="1283">
        <v>5.71</v>
      </c>
      <c r="O7634" s="1283">
        <v>5.94</v>
      </c>
      <c r="P7634" s="1283"/>
      <c r="R7634" s="1067"/>
      <c r="S7634" s="341"/>
      <c r="T7634" s="341"/>
      <c r="U7634" s="341"/>
      <c r="V7634" s="341"/>
      <c r="W7634" s="341"/>
      <c r="X7634" s="341"/>
      <c r="Y7634" s="341"/>
      <c r="Z7634" s="21" t="s">
        <v>544</v>
      </c>
      <c r="AH7634"/>
    </row>
    <row r="7635" spans="1:34" ht="11.25" customHeight="1">
      <c r="A7635"/>
      <c r="B7635" s="1281" t="s">
        <v>71</v>
      </c>
      <c r="C7635" s="1282">
        <v>2835</v>
      </c>
      <c r="D7635" s="1341" t="str">
        <f t="shared" si="133"/>
        <v>OK2835</v>
      </c>
      <c r="E7635" s="1514" t="s">
        <v>125</v>
      </c>
      <c r="F7635" s="1390">
        <v>500</v>
      </c>
      <c r="G7635" s="1283">
        <v>2.15</v>
      </c>
      <c r="H7635" s="1283">
        <v>2.4500000000000002</v>
      </c>
      <c r="I7635" s="1283">
        <v>2.75</v>
      </c>
      <c r="J7635" s="1283">
        <v>3.04</v>
      </c>
      <c r="K7635" s="1283">
        <v>3.42</v>
      </c>
      <c r="L7635" s="1283">
        <v>2.11</v>
      </c>
      <c r="M7635" s="1283">
        <v>2.2999999999999998</v>
      </c>
      <c r="N7635" s="1283">
        <v>2.4</v>
      </c>
      <c r="O7635" s="1283">
        <v>2.5</v>
      </c>
      <c r="P7635" s="1283"/>
      <c r="R7635" s="1067"/>
      <c r="S7635" s="341"/>
      <c r="T7635" s="341"/>
      <c r="U7635" s="341"/>
      <c r="V7635" s="341"/>
      <c r="W7635" s="341"/>
      <c r="X7635" s="341"/>
      <c r="Y7635" s="341"/>
      <c r="Z7635" s="21" t="s">
        <v>544</v>
      </c>
      <c r="AH7635"/>
    </row>
    <row r="7636" spans="1:34" ht="11.25" customHeight="1">
      <c r="A7636"/>
      <c r="B7636" s="1281" t="s">
        <v>71</v>
      </c>
      <c r="C7636" s="1282">
        <v>2836</v>
      </c>
      <c r="D7636" s="1341" t="str">
        <f t="shared" si="133"/>
        <v>OK2836</v>
      </c>
      <c r="E7636" s="1514" t="s">
        <v>125</v>
      </c>
      <c r="F7636" s="1390">
        <v>500</v>
      </c>
      <c r="G7636" s="1283">
        <v>2.35</v>
      </c>
      <c r="H7636" s="1283">
        <v>2.68</v>
      </c>
      <c r="I7636" s="1283">
        <v>3</v>
      </c>
      <c r="J7636" s="1283">
        <v>3.33</v>
      </c>
      <c r="K7636" s="1283">
        <v>3.74</v>
      </c>
      <c r="L7636" s="1283">
        <v>2.31</v>
      </c>
      <c r="M7636" s="1283">
        <v>2.52</v>
      </c>
      <c r="N7636" s="1283">
        <v>2.63</v>
      </c>
      <c r="O7636" s="1283">
        <v>2.73</v>
      </c>
      <c r="P7636" s="1283"/>
      <c r="R7636" s="1067"/>
      <c r="S7636" s="341"/>
      <c r="T7636" s="341"/>
      <c r="U7636" s="341"/>
      <c r="V7636" s="341"/>
      <c r="W7636" s="341"/>
      <c r="X7636" s="341"/>
      <c r="Y7636" s="341"/>
      <c r="Z7636" s="21" t="s">
        <v>544</v>
      </c>
      <c r="AH7636"/>
    </row>
    <row r="7637" spans="1:34" ht="11.25" customHeight="1">
      <c r="A7637"/>
      <c r="B7637" s="1281" t="s">
        <v>71</v>
      </c>
      <c r="C7637" s="1282">
        <v>2841</v>
      </c>
      <c r="D7637" s="1341" t="str">
        <f t="shared" si="133"/>
        <v>OK2841</v>
      </c>
      <c r="E7637" s="1514" t="s">
        <v>125</v>
      </c>
      <c r="F7637" s="1390">
        <v>500</v>
      </c>
      <c r="G7637" s="1283">
        <v>3.01</v>
      </c>
      <c r="H7637" s="1283">
        <v>3.43</v>
      </c>
      <c r="I7637" s="1283">
        <v>3.85</v>
      </c>
      <c r="J7637" s="1283">
        <v>4.26</v>
      </c>
      <c r="K7637" s="1283">
        <v>4.79</v>
      </c>
      <c r="L7637" s="1283">
        <v>2.96</v>
      </c>
      <c r="M7637" s="1283">
        <v>3.23</v>
      </c>
      <c r="N7637" s="1283">
        <v>3.36</v>
      </c>
      <c r="O7637" s="1283">
        <v>3.5</v>
      </c>
      <c r="P7637" s="1283"/>
      <c r="R7637" s="1067"/>
      <c r="S7637" s="341"/>
      <c r="T7637" s="341"/>
      <c r="U7637" s="341"/>
      <c r="V7637" s="341"/>
      <c r="W7637" s="341"/>
      <c r="X7637" s="341"/>
      <c r="Y7637" s="341"/>
      <c r="Z7637" s="21" t="s">
        <v>544</v>
      </c>
      <c r="AH7637"/>
    </row>
    <row r="7638" spans="1:34" ht="11.25" customHeight="1">
      <c r="A7638"/>
      <c r="B7638" s="1281" t="s">
        <v>71</v>
      </c>
      <c r="C7638" s="1282">
        <v>2881</v>
      </c>
      <c r="D7638" s="1341" t="str">
        <f t="shared" si="133"/>
        <v>OK2881</v>
      </c>
      <c r="E7638" s="1514" t="s">
        <v>121</v>
      </c>
      <c r="F7638" s="1390">
        <v>500</v>
      </c>
      <c r="G7638" s="1283">
        <v>2.31</v>
      </c>
      <c r="H7638" s="1283">
        <v>2.63</v>
      </c>
      <c r="I7638" s="1283">
        <v>2.95</v>
      </c>
      <c r="J7638" s="1283">
        <v>3.27</v>
      </c>
      <c r="K7638" s="1283">
        <v>3.67</v>
      </c>
      <c r="L7638" s="1283">
        <v>2.27</v>
      </c>
      <c r="M7638" s="1283">
        <v>2.4700000000000002</v>
      </c>
      <c r="N7638" s="1283">
        <v>2.58</v>
      </c>
      <c r="O7638" s="1283">
        <v>2.68</v>
      </c>
      <c r="P7638" s="1283"/>
      <c r="R7638" s="1067"/>
      <c r="S7638" s="341"/>
      <c r="T7638" s="341"/>
      <c r="U7638" s="341"/>
      <c r="V7638" s="341"/>
      <c r="W7638" s="341"/>
      <c r="X7638" s="341"/>
      <c r="Y7638" s="341"/>
      <c r="Z7638" s="21" t="s">
        <v>544</v>
      </c>
      <c r="AH7638"/>
    </row>
    <row r="7639" spans="1:34" ht="11.25" customHeight="1">
      <c r="A7639"/>
      <c r="B7639" s="1281" t="s">
        <v>71</v>
      </c>
      <c r="C7639" s="1282">
        <v>2883</v>
      </c>
      <c r="D7639" s="1341" t="str">
        <f t="shared" si="133"/>
        <v>OK2883</v>
      </c>
      <c r="E7639" s="1514" t="s">
        <v>121</v>
      </c>
      <c r="F7639" s="1390">
        <v>500</v>
      </c>
      <c r="G7639" s="1283">
        <v>2.96</v>
      </c>
      <c r="H7639" s="1283">
        <v>3.37</v>
      </c>
      <c r="I7639" s="1283">
        <v>3.78</v>
      </c>
      <c r="J7639" s="1283">
        <v>4.18</v>
      </c>
      <c r="K7639" s="1283">
        <v>4.7</v>
      </c>
      <c r="L7639" s="1283">
        <v>2.9</v>
      </c>
      <c r="M7639" s="1283">
        <v>3.17</v>
      </c>
      <c r="N7639" s="1283">
        <v>3.3</v>
      </c>
      <c r="O7639" s="1283">
        <v>3.43</v>
      </c>
      <c r="P7639" s="1283"/>
      <c r="R7639" s="1067"/>
      <c r="S7639" s="341"/>
      <c r="T7639" s="341"/>
      <c r="U7639" s="341"/>
      <c r="V7639" s="341"/>
      <c r="W7639" s="341"/>
      <c r="X7639" s="341"/>
      <c r="Y7639" s="341"/>
      <c r="Z7639" s="21" t="s">
        <v>544</v>
      </c>
      <c r="AH7639"/>
    </row>
    <row r="7640" spans="1:34" ht="11.25" customHeight="1">
      <c r="A7640"/>
      <c r="B7640" s="1281" t="s">
        <v>71</v>
      </c>
      <c r="C7640" s="1282">
        <v>2915</v>
      </c>
      <c r="D7640" s="1341" t="str">
        <f t="shared" si="133"/>
        <v>OK2915</v>
      </c>
      <c r="E7640" s="1514" t="s">
        <v>123</v>
      </c>
      <c r="F7640" s="1390">
        <v>500</v>
      </c>
      <c r="G7640" s="1283">
        <v>2.82</v>
      </c>
      <c r="H7640" s="1283">
        <v>3.21</v>
      </c>
      <c r="I7640" s="1283">
        <v>3.6</v>
      </c>
      <c r="J7640" s="1283">
        <v>3.99</v>
      </c>
      <c r="K7640" s="1283">
        <v>4.49</v>
      </c>
      <c r="L7640" s="1283">
        <v>2.77</v>
      </c>
      <c r="M7640" s="1283">
        <v>3.02</v>
      </c>
      <c r="N7640" s="1283">
        <v>3.15</v>
      </c>
      <c r="O7640" s="1283">
        <v>3.28</v>
      </c>
      <c r="P7640" s="1283"/>
      <c r="R7640" s="1067"/>
      <c r="S7640" s="341"/>
      <c r="T7640" s="341"/>
      <c r="U7640" s="341"/>
      <c r="V7640" s="341"/>
      <c r="W7640" s="341"/>
      <c r="X7640" s="341"/>
      <c r="Y7640" s="341"/>
      <c r="Z7640" s="21" t="s">
        <v>544</v>
      </c>
      <c r="AH7640"/>
    </row>
    <row r="7641" spans="1:34" ht="11.25" customHeight="1">
      <c r="A7641"/>
      <c r="B7641" s="1281" t="s">
        <v>71</v>
      </c>
      <c r="C7641" s="1282">
        <v>2916</v>
      </c>
      <c r="D7641" s="1341" t="str">
        <f t="shared" si="133"/>
        <v>OK2916</v>
      </c>
      <c r="E7641" s="1514" t="s">
        <v>123</v>
      </c>
      <c r="F7641" s="1390">
        <v>500</v>
      </c>
      <c r="G7641" s="1283">
        <v>3.01</v>
      </c>
      <c r="H7641" s="1283">
        <v>3.43</v>
      </c>
      <c r="I7641" s="1283">
        <v>3.85</v>
      </c>
      <c r="J7641" s="1283">
        <v>4.26</v>
      </c>
      <c r="K7641" s="1283">
        <v>4.79</v>
      </c>
      <c r="L7641" s="1283">
        <v>2.96</v>
      </c>
      <c r="M7641" s="1283">
        <v>3.23</v>
      </c>
      <c r="N7641" s="1283">
        <v>3.36</v>
      </c>
      <c r="O7641" s="1283">
        <v>3.5</v>
      </c>
      <c r="P7641" s="1283"/>
      <c r="R7641" s="1067"/>
      <c r="S7641" s="341"/>
      <c r="T7641" s="341"/>
      <c r="U7641" s="341"/>
      <c r="V7641" s="341"/>
      <c r="W7641" s="341"/>
      <c r="X7641" s="341"/>
      <c r="Y7641" s="341"/>
      <c r="Z7641" s="21" t="s">
        <v>544</v>
      </c>
      <c r="AH7641"/>
    </row>
    <row r="7642" spans="1:34" ht="11.25" customHeight="1">
      <c r="A7642"/>
      <c r="B7642" s="1281" t="s">
        <v>71</v>
      </c>
      <c r="C7642" s="1282">
        <v>2923</v>
      </c>
      <c r="D7642" s="1341" t="str">
        <f t="shared" si="133"/>
        <v>OK2923</v>
      </c>
      <c r="E7642" s="1514" t="s">
        <v>124</v>
      </c>
      <c r="F7642" s="1390">
        <v>500</v>
      </c>
      <c r="G7642" s="1283">
        <v>1.67</v>
      </c>
      <c r="H7642" s="1283">
        <v>1.9</v>
      </c>
      <c r="I7642" s="1283">
        <v>2.13</v>
      </c>
      <c r="J7642" s="1283">
        <v>2.36</v>
      </c>
      <c r="K7642" s="1283">
        <v>2.65</v>
      </c>
      <c r="L7642" s="1283">
        <v>1.64</v>
      </c>
      <c r="M7642" s="1283">
        <v>1.79</v>
      </c>
      <c r="N7642" s="1283">
        <v>1.86</v>
      </c>
      <c r="O7642" s="1283">
        <v>1.94</v>
      </c>
      <c r="P7642" s="1283"/>
      <c r="R7642" s="1067"/>
      <c r="S7642" s="341"/>
      <c r="T7642" s="341"/>
      <c r="U7642" s="341"/>
      <c r="V7642" s="341"/>
      <c r="W7642" s="341"/>
      <c r="X7642" s="341"/>
      <c r="Y7642" s="341"/>
      <c r="Z7642" s="21" t="s">
        <v>544</v>
      </c>
      <c r="AH7642"/>
    </row>
    <row r="7643" spans="1:34" ht="11.25" customHeight="1">
      <c r="A7643"/>
      <c r="B7643" s="1281" t="s">
        <v>71</v>
      </c>
      <c r="C7643" s="1282">
        <v>2960</v>
      </c>
      <c r="D7643" s="1341" t="str">
        <f t="shared" si="133"/>
        <v>OK2960</v>
      </c>
      <c r="E7643" s="1514" t="s">
        <v>123</v>
      </c>
      <c r="F7643" s="1390">
        <v>550</v>
      </c>
      <c r="G7643" s="1283">
        <v>4.13</v>
      </c>
      <c r="H7643" s="1283">
        <v>4.7</v>
      </c>
      <c r="I7643" s="1283">
        <v>5.28</v>
      </c>
      <c r="J7643" s="1283">
        <v>5.85</v>
      </c>
      <c r="K7643" s="1283">
        <v>6.57</v>
      </c>
      <c r="L7643" s="1283">
        <v>4.0599999999999996</v>
      </c>
      <c r="M7643" s="1283">
        <v>4.43</v>
      </c>
      <c r="N7643" s="1283">
        <v>4.6100000000000003</v>
      </c>
      <c r="O7643" s="1283">
        <v>4.8</v>
      </c>
      <c r="P7643" s="1283"/>
      <c r="R7643" s="1067"/>
      <c r="S7643" s="341"/>
      <c r="T7643" s="341"/>
      <c r="U7643" s="341"/>
      <c r="V7643" s="341"/>
      <c r="W7643" s="341"/>
      <c r="X7643" s="341"/>
      <c r="Y7643" s="341"/>
      <c r="Z7643" s="21" t="s">
        <v>544</v>
      </c>
      <c r="AH7643"/>
    </row>
    <row r="7644" spans="1:34" ht="11.25" customHeight="1">
      <c r="A7644"/>
      <c r="B7644" s="1281" t="s">
        <v>71</v>
      </c>
      <c r="C7644" s="1282">
        <v>3004</v>
      </c>
      <c r="D7644" s="1341" t="str">
        <f t="shared" si="133"/>
        <v>OK3004</v>
      </c>
      <c r="E7644" s="1514" t="s">
        <v>123</v>
      </c>
      <c r="F7644" s="1390">
        <v>500</v>
      </c>
      <c r="G7644" s="1283">
        <v>1.83</v>
      </c>
      <c r="H7644" s="1283">
        <v>2.08</v>
      </c>
      <c r="I7644" s="1283">
        <v>2.33</v>
      </c>
      <c r="J7644" s="1283">
        <v>2.58</v>
      </c>
      <c r="K7644" s="1283">
        <v>2.9</v>
      </c>
      <c r="L7644" s="1283">
        <v>1.79</v>
      </c>
      <c r="M7644" s="1283">
        <v>1.96</v>
      </c>
      <c r="N7644" s="1283">
        <v>2.04</v>
      </c>
      <c r="O7644" s="1283">
        <v>2.12</v>
      </c>
      <c r="P7644" s="1283"/>
      <c r="R7644" s="1067"/>
      <c r="S7644" s="341"/>
      <c r="T7644" s="341"/>
      <c r="U7644" s="341"/>
      <c r="V7644" s="341"/>
      <c r="W7644" s="341"/>
      <c r="X7644" s="341"/>
      <c r="Y7644" s="341"/>
      <c r="Z7644" s="21" t="s">
        <v>544</v>
      </c>
      <c r="AH7644"/>
    </row>
    <row r="7645" spans="1:34" ht="11.25" customHeight="1">
      <c r="A7645"/>
      <c r="B7645" s="1281" t="s">
        <v>71</v>
      </c>
      <c r="C7645" s="1282">
        <v>3018</v>
      </c>
      <c r="D7645" s="1341" t="str">
        <f t="shared" si="133"/>
        <v>OK3018</v>
      </c>
      <c r="E7645" s="1514" t="s">
        <v>123</v>
      </c>
      <c r="F7645" s="1390">
        <v>500</v>
      </c>
      <c r="G7645" s="1283">
        <v>2.25</v>
      </c>
      <c r="H7645" s="1283">
        <v>2.56</v>
      </c>
      <c r="I7645" s="1283">
        <v>2.87</v>
      </c>
      <c r="J7645" s="1283">
        <v>3.19</v>
      </c>
      <c r="K7645" s="1283">
        <v>3.58</v>
      </c>
      <c r="L7645" s="1283">
        <v>2.21</v>
      </c>
      <c r="M7645" s="1283">
        <v>2.41</v>
      </c>
      <c r="N7645" s="1283">
        <v>2.5099999999999998</v>
      </c>
      <c r="O7645" s="1283">
        <v>2.61</v>
      </c>
      <c r="P7645" s="1283"/>
      <c r="R7645" s="1067"/>
      <c r="S7645" s="341"/>
      <c r="T7645" s="341"/>
      <c r="U7645" s="341"/>
      <c r="V7645" s="341"/>
      <c r="W7645" s="341"/>
      <c r="X7645" s="341"/>
      <c r="Y7645" s="341"/>
      <c r="Z7645" s="21" t="s">
        <v>544</v>
      </c>
      <c r="AH7645"/>
    </row>
    <row r="7646" spans="1:34" ht="11.25" customHeight="1">
      <c r="A7646"/>
      <c r="B7646" s="1281" t="s">
        <v>71</v>
      </c>
      <c r="C7646" s="1282">
        <v>3022</v>
      </c>
      <c r="D7646" s="1341" t="str">
        <f t="shared" si="133"/>
        <v>OK3022</v>
      </c>
      <c r="E7646" s="1514" t="s">
        <v>125</v>
      </c>
      <c r="F7646" s="1390">
        <v>500</v>
      </c>
      <c r="G7646" s="1283">
        <v>3.75</v>
      </c>
      <c r="H7646" s="1283">
        <v>4.2699999999999996</v>
      </c>
      <c r="I7646" s="1283">
        <v>4.79</v>
      </c>
      <c r="J7646" s="1283">
        <v>5.31</v>
      </c>
      <c r="K7646" s="1283">
        <v>5.96</v>
      </c>
      <c r="L7646" s="1283">
        <v>3.69</v>
      </c>
      <c r="M7646" s="1283">
        <v>4.0199999999999996</v>
      </c>
      <c r="N7646" s="1283">
        <v>4.1900000000000004</v>
      </c>
      <c r="O7646" s="1283">
        <v>4.3600000000000003</v>
      </c>
      <c r="P7646" s="1283"/>
      <c r="R7646" s="1067"/>
      <c r="S7646" s="341"/>
      <c r="T7646" s="341"/>
      <c r="U7646" s="341"/>
      <c r="V7646" s="341"/>
      <c r="W7646" s="341"/>
      <c r="X7646" s="341"/>
      <c r="Y7646" s="341"/>
      <c r="Z7646" s="21" t="s">
        <v>544</v>
      </c>
      <c r="AH7646"/>
    </row>
    <row r="7647" spans="1:34" ht="11.25" customHeight="1">
      <c r="A7647"/>
      <c r="B7647" s="1281" t="s">
        <v>71</v>
      </c>
      <c r="C7647" s="1282">
        <v>3027</v>
      </c>
      <c r="D7647" s="1341" t="str">
        <f t="shared" si="133"/>
        <v>OK3027</v>
      </c>
      <c r="E7647" s="1514" t="s">
        <v>123</v>
      </c>
      <c r="F7647" s="1390">
        <v>500</v>
      </c>
      <c r="G7647" s="1283">
        <v>2.2999999999999998</v>
      </c>
      <c r="H7647" s="1283">
        <v>2.61</v>
      </c>
      <c r="I7647" s="1283">
        <v>2.93</v>
      </c>
      <c r="J7647" s="1283">
        <v>3.25</v>
      </c>
      <c r="K7647" s="1283">
        <v>3.65</v>
      </c>
      <c r="L7647" s="1283">
        <v>2.2599999999999998</v>
      </c>
      <c r="M7647" s="1283">
        <v>2.46</v>
      </c>
      <c r="N7647" s="1283">
        <v>2.56</v>
      </c>
      <c r="O7647" s="1283">
        <v>2.67</v>
      </c>
      <c r="P7647" s="1283"/>
      <c r="R7647" s="1067"/>
      <c r="S7647" s="341"/>
      <c r="T7647" s="341"/>
      <c r="U7647" s="341"/>
      <c r="V7647" s="341"/>
      <c r="W7647" s="341"/>
      <c r="X7647" s="341"/>
      <c r="Y7647" s="341"/>
      <c r="Z7647" s="21" t="s">
        <v>544</v>
      </c>
      <c r="AH7647"/>
    </row>
    <row r="7648" spans="1:34" ht="11.25" customHeight="1">
      <c r="A7648"/>
      <c r="B7648" s="1281" t="s">
        <v>71</v>
      </c>
      <c r="C7648" s="1282">
        <v>3028</v>
      </c>
      <c r="D7648" s="1341" t="str">
        <f t="shared" si="133"/>
        <v>OK3028</v>
      </c>
      <c r="E7648" s="1514" t="s">
        <v>123</v>
      </c>
      <c r="F7648" s="1390">
        <v>500</v>
      </c>
      <c r="G7648" s="1283">
        <v>2.93</v>
      </c>
      <c r="H7648" s="1283">
        <v>3.34</v>
      </c>
      <c r="I7648" s="1283">
        <v>3.75</v>
      </c>
      <c r="J7648" s="1283">
        <v>4.1500000000000004</v>
      </c>
      <c r="K7648" s="1283">
        <v>4.66</v>
      </c>
      <c r="L7648" s="1283">
        <v>2.88</v>
      </c>
      <c r="M7648" s="1283">
        <v>3.14</v>
      </c>
      <c r="N7648" s="1283">
        <v>3.28</v>
      </c>
      <c r="O7648" s="1283">
        <v>3.41</v>
      </c>
      <c r="P7648" s="1283"/>
      <c r="R7648" s="1067"/>
      <c r="S7648" s="341"/>
      <c r="T7648" s="341"/>
      <c r="U7648" s="341"/>
      <c r="V7648" s="341"/>
      <c r="W7648" s="341"/>
      <c r="X7648" s="341"/>
      <c r="Y7648" s="341"/>
      <c r="Z7648" s="21" t="s">
        <v>544</v>
      </c>
      <c r="AH7648"/>
    </row>
    <row r="7649" spans="1:34" ht="11.25" customHeight="1">
      <c r="A7649"/>
      <c r="B7649" s="1281" t="s">
        <v>71</v>
      </c>
      <c r="C7649" s="1282">
        <v>3030</v>
      </c>
      <c r="D7649" s="1341" t="str">
        <f t="shared" si="133"/>
        <v>OK3030</v>
      </c>
      <c r="E7649" s="1514" t="s">
        <v>123</v>
      </c>
      <c r="F7649" s="1390">
        <v>550</v>
      </c>
      <c r="G7649" s="1283">
        <v>4.13</v>
      </c>
      <c r="H7649" s="1283">
        <v>4.7</v>
      </c>
      <c r="I7649" s="1283">
        <v>5.28</v>
      </c>
      <c r="J7649" s="1283">
        <v>5.85</v>
      </c>
      <c r="K7649" s="1283">
        <v>6.57</v>
      </c>
      <c r="L7649" s="1283">
        <v>4.0599999999999996</v>
      </c>
      <c r="M7649" s="1283">
        <v>4.43</v>
      </c>
      <c r="N7649" s="1283">
        <v>4.6100000000000003</v>
      </c>
      <c r="O7649" s="1283">
        <v>4.8</v>
      </c>
      <c r="P7649" s="1283"/>
      <c r="R7649" s="1067"/>
      <c r="S7649" s="341"/>
      <c r="T7649" s="341"/>
      <c r="U7649" s="341"/>
      <c r="V7649" s="341"/>
      <c r="W7649" s="341"/>
      <c r="X7649" s="341"/>
      <c r="Y7649" s="341"/>
      <c r="Z7649" s="21" t="s">
        <v>544</v>
      </c>
      <c r="AH7649"/>
    </row>
    <row r="7650" spans="1:34" ht="11.25" customHeight="1">
      <c r="A7650"/>
      <c r="B7650" s="1281" t="s">
        <v>71</v>
      </c>
      <c r="C7650" s="1282">
        <v>3040</v>
      </c>
      <c r="D7650" s="1341" t="str">
        <f t="shared" si="133"/>
        <v>OK3040</v>
      </c>
      <c r="E7650" s="1514" t="s">
        <v>125</v>
      </c>
      <c r="F7650" s="1390">
        <v>600</v>
      </c>
      <c r="G7650" s="1283">
        <v>4.91</v>
      </c>
      <c r="H7650" s="1283">
        <v>5.58</v>
      </c>
      <c r="I7650" s="1283">
        <v>6.26</v>
      </c>
      <c r="J7650" s="1283">
        <v>6.94</v>
      </c>
      <c r="K7650" s="1283">
        <v>7.8</v>
      </c>
      <c r="L7650" s="1283">
        <v>4.82</v>
      </c>
      <c r="M7650" s="1283">
        <v>5.26</v>
      </c>
      <c r="N7650" s="1283">
        <v>5.48</v>
      </c>
      <c r="O7650" s="1283">
        <v>5.69</v>
      </c>
      <c r="P7650" s="1283"/>
      <c r="R7650" s="1067"/>
      <c r="S7650" s="341"/>
      <c r="T7650" s="341"/>
      <c r="U7650" s="341"/>
      <c r="V7650" s="341"/>
      <c r="W7650" s="341"/>
      <c r="X7650" s="341"/>
      <c r="Y7650" s="341"/>
      <c r="Z7650" s="21" t="s">
        <v>544</v>
      </c>
      <c r="AH7650"/>
    </row>
    <row r="7651" spans="1:34" ht="11.25" customHeight="1">
      <c r="A7651"/>
      <c r="B7651" s="1281" t="s">
        <v>71</v>
      </c>
      <c r="C7651" s="1282">
        <v>3041</v>
      </c>
      <c r="D7651" s="1341" t="str">
        <f t="shared" si="133"/>
        <v>OK3041</v>
      </c>
      <c r="E7651" s="1514" t="s">
        <v>125</v>
      </c>
      <c r="F7651" s="1390">
        <v>500</v>
      </c>
      <c r="G7651" s="1283">
        <v>3.23</v>
      </c>
      <c r="H7651" s="1283">
        <v>3.67</v>
      </c>
      <c r="I7651" s="1283">
        <v>4.12</v>
      </c>
      <c r="J7651" s="1283">
        <v>4.5599999999999996</v>
      </c>
      <c r="K7651" s="1283">
        <v>5.13</v>
      </c>
      <c r="L7651" s="1283">
        <v>3.17</v>
      </c>
      <c r="M7651" s="1283">
        <v>3.46</v>
      </c>
      <c r="N7651" s="1283">
        <v>3.6</v>
      </c>
      <c r="O7651" s="1283">
        <v>3.74</v>
      </c>
      <c r="P7651" s="1283"/>
      <c r="R7651" s="1067"/>
      <c r="S7651" s="341"/>
      <c r="T7651" s="341"/>
      <c r="U7651" s="341"/>
      <c r="V7651" s="341"/>
      <c r="W7651" s="341"/>
      <c r="X7651" s="341"/>
      <c r="Y7651" s="341"/>
      <c r="Z7651" s="21" t="s">
        <v>544</v>
      </c>
      <c r="AH7651"/>
    </row>
    <row r="7652" spans="1:34" ht="11.25" customHeight="1">
      <c r="A7652"/>
      <c r="B7652" s="1281" t="s">
        <v>71</v>
      </c>
      <c r="C7652" s="1282">
        <v>3042</v>
      </c>
      <c r="D7652" s="1341" t="str">
        <f t="shared" si="133"/>
        <v>OK3042</v>
      </c>
      <c r="E7652" s="1514" t="s">
        <v>123</v>
      </c>
      <c r="F7652" s="1390">
        <v>500</v>
      </c>
      <c r="G7652" s="1283">
        <v>3.68</v>
      </c>
      <c r="H7652" s="1283">
        <v>4.1900000000000004</v>
      </c>
      <c r="I7652" s="1283">
        <v>4.7</v>
      </c>
      <c r="J7652" s="1283">
        <v>5.21</v>
      </c>
      <c r="K7652" s="1283">
        <v>5.86</v>
      </c>
      <c r="L7652" s="1283">
        <v>3.62</v>
      </c>
      <c r="M7652" s="1283">
        <v>3.95</v>
      </c>
      <c r="N7652" s="1283">
        <v>4.1100000000000003</v>
      </c>
      <c r="O7652" s="1283">
        <v>4.28</v>
      </c>
      <c r="P7652" s="1283"/>
      <c r="R7652" s="1067"/>
      <c r="S7652" s="341"/>
      <c r="T7652" s="341"/>
      <c r="U7652" s="341"/>
      <c r="V7652" s="341"/>
      <c r="W7652" s="341"/>
      <c r="X7652" s="341"/>
      <c r="Y7652" s="341"/>
      <c r="Z7652" s="21" t="s">
        <v>544</v>
      </c>
      <c r="AH7652"/>
    </row>
    <row r="7653" spans="1:34" ht="11.25" customHeight="1">
      <c r="A7653"/>
      <c r="B7653" s="1281" t="s">
        <v>71</v>
      </c>
      <c r="C7653" s="1282">
        <v>3064</v>
      </c>
      <c r="D7653" s="1341" t="str">
        <f t="shared" si="133"/>
        <v>OK3064</v>
      </c>
      <c r="E7653" s="1514" t="s">
        <v>121</v>
      </c>
      <c r="F7653" s="1390">
        <v>500</v>
      </c>
      <c r="G7653" s="1283">
        <v>3.9</v>
      </c>
      <c r="H7653" s="1283">
        <v>4.4400000000000004</v>
      </c>
      <c r="I7653" s="1283">
        <v>4.9800000000000004</v>
      </c>
      <c r="J7653" s="1283">
        <v>5.52</v>
      </c>
      <c r="K7653" s="1283">
        <v>6.19</v>
      </c>
      <c r="L7653" s="1283">
        <v>3.83</v>
      </c>
      <c r="M7653" s="1283">
        <v>4.18</v>
      </c>
      <c r="N7653" s="1283">
        <v>4.3499999999999996</v>
      </c>
      <c r="O7653" s="1283">
        <v>4.5199999999999996</v>
      </c>
      <c r="P7653" s="1283"/>
      <c r="R7653" s="1067"/>
      <c r="S7653" s="341"/>
      <c r="T7653" s="341"/>
      <c r="U7653" s="341"/>
      <c r="V7653" s="341"/>
      <c r="W7653" s="341"/>
      <c r="X7653" s="341"/>
      <c r="Y7653" s="341"/>
      <c r="Z7653" s="21" t="s">
        <v>544</v>
      </c>
      <c r="AH7653"/>
    </row>
    <row r="7654" spans="1:34" ht="11.25" customHeight="1">
      <c r="A7654"/>
      <c r="B7654" s="1281" t="s">
        <v>71</v>
      </c>
      <c r="C7654" s="1282">
        <v>3076</v>
      </c>
      <c r="D7654" s="1341" t="str">
        <f t="shared" si="133"/>
        <v>OK3076</v>
      </c>
      <c r="E7654" s="1514" t="s">
        <v>121</v>
      </c>
      <c r="F7654" s="1390">
        <v>500</v>
      </c>
      <c r="G7654" s="1283">
        <v>2.73</v>
      </c>
      <c r="H7654" s="1283">
        <v>3.11</v>
      </c>
      <c r="I7654" s="1283">
        <v>3.49</v>
      </c>
      <c r="J7654" s="1283">
        <v>3.87</v>
      </c>
      <c r="K7654" s="1283">
        <v>4.34</v>
      </c>
      <c r="L7654" s="1283">
        <v>2.68</v>
      </c>
      <c r="M7654" s="1283">
        <v>2.93</v>
      </c>
      <c r="N7654" s="1283">
        <v>3.05</v>
      </c>
      <c r="O7654" s="1283">
        <v>3.17</v>
      </c>
      <c r="P7654" s="1283"/>
      <c r="R7654" s="1067"/>
      <c r="S7654" s="341"/>
      <c r="T7654" s="341"/>
      <c r="U7654" s="341"/>
      <c r="V7654" s="341"/>
      <c r="W7654" s="341"/>
      <c r="X7654" s="341"/>
      <c r="Y7654" s="341"/>
      <c r="Z7654" s="21" t="s">
        <v>544</v>
      </c>
      <c r="AH7654"/>
    </row>
    <row r="7655" spans="1:34" ht="11.25" customHeight="1">
      <c r="A7655"/>
      <c r="B7655" s="1281" t="s">
        <v>71</v>
      </c>
      <c r="C7655" s="1282">
        <v>3081</v>
      </c>
      <c r="D7655" s="1341" t="str">
        <f t="shared" si="133"/>
        <v>OK3081</v>
      </c>
      <c r="E7655" s="1514" t="s">
        <v>123</v>
      </c>
      <c r="F7655" s="1390">
        <v>500</v>
      </c>
      <c r="G7655" s="1283">
        <v>4</v>
      </c>
      <c r="H7655" s="1283">
        <v>4.55</v>
      </c>
      <c r="I7655" s="1283">
        <v>5.1100000000000003</v>
      </c>
      <c r="J7655" s="1283">
        <v>5.66</v>
      </c>
      <c r="K7655" s="1283">
        <v>6.35</v>
      </c>
      <c r="L7655" s="1283">
        <v>3.93</v>
      </c>
      <c r="M7655" s="1283">
        <v>4.28</v>
      </c>
      <c r="N7655" s="1283">
        <v>4.46</v>
      </c>
      <c r="O7655" s="1283">
        <v>4.6399999999999997</v>
      </c>
      <c r="P7655" s="1283"/>
      <c r="R7655" s="1067"/>
      <c r="S7655" s="341"/>
      <c r="T7655" s="341"/>
      <c r="U7655" s="341"/>
      <c r="V7655" s="341"/>
      <c r="W7655" s="341"/>
      <c r="X7655" s="341"/>
      <c r="Y7655" s="341"/>
      <c r="Z7655" s="21" t="s">
        <v>544</v>
      </c>
      <c r="AH7655"/>
    </row>
    <row r="7656" spans="1:34" ht="11.25" customHeight="1">
      <c r="A7656"/>
      <c r="B7656" s="1281" t="s">
        <v>71</v>
      </c>
      <c r="C7656" s="1282">
        <v>3082</v>
      </c>
      <c r="D7656" s="1341" t="str">
        <f t="shared" si="133"/>
        <v>OK3082</v>
      </c>
      <c r="E7656" s="1514" t="s">
        <v>123</v>
      </c>
      <c r="F7656" s="1390">
        <v>500</v>
      </c>
      <c r="G7656" s="1283">
        <v>4</v>
      </c>
      <c r="H7656" s="1283">
        <v>4.55</v>
      </c>
      <c r="I7656" s="1283">
        <v>5.1100000000000003</v>
      </c>
      <c r="J7656" s="1283">
        <v>5.66</v>
      </c>
      <c r="K7656" s="1283">
        <v>6.35</v>
      </c>
      <c r="L7656" s="1283">
        <v>3.93</v>
      </c>
      <c r="M7656" s="1283">
        <v>4.28</v>
      </c>
      <c r="N7656" s="1283">
        <v>4.46</v>
      </c>
      <c r="O7656" s="1283">
        <v>4.6399999999999997</v>
      </c>
      <c r="P7656" s="1283"/>
      <c r="R7656" s="1067"/>
      <c r="S7656" s="341"/>
      <c r="T7656" s="341"/>
      <c r="U7656" s="341"/>
      <c r="V7656" s="341"/>
      <c r="W7656" s="341"/>
      <c r="X7656" s="341"/>
      <c r="Y7656" s="341"/>
      <c r="Z7656" s="21" t="s">
        <v>544</v>
      </c>
      <c r="AH7656"/>
    </row>
    <row r="7657" spans="1:34" ht="11.25" customHeight="1">
      <c r="A7657"/>
      <c r="B7657" s="1281" t="s">
        <v>71</v>
      </c>
      <c r="C7657" s="1282">
        <v>3085</v>
      </c>
      <c r="D7657" s="1341" t="str">
        <f t="shared" si="133"/>
        <v>OK3085</v>
      </c>
      <c r="E7657" s="1514" t="s">
        <v>123</v>
      </c>
      <c r="F7657" s="1390">
        <v>500</v>
      </c>
      <c r="G7657" s="1283">
        <v>3.71</v>
      </c>
      <c r="H7657" s="1283">
        <v>4.22</v>
      </c>
      <c r="I7657" s="1283">
        <v>4.7300000000000004</v>
      </c>
      <c r="J7657" s="1283">
        <v>5.25</v>
      </c>
      <c r="K7657" s="1283">
        <v>5.89</v>
      </c>
      <c r="L7657" s="1283">
        <v>3.64</v>
      </c>
      <c r="M7657" s="1283">
        <v>3.97</v>
      </c>
      <c r="N7657" s="1283">
        <v>4.1399999999999997</v>
      </c>
      <c r="O7657" s="1283">
        <v>4.3</v>
      </c>
      <c r="P7657" s="1283"/>
      <c r="R7657" s="1067"/>
      <c r="S7657" s="341"/>
      <c r="T7657" s="341"/>
      <c r="U7657" s="341"/>
      <c r="V7657" s="341"/>
      <c r="W7657" s="341"/>
      <c r="X7657" s="341"/>
      <c r="Y7657" s="341"/>
      <c r="Z7657" s="21" t="s">
        <v>544</v>
      </c>
      <c r="AH7657"/>
    </row>
    <row r="7658" spans="1:34" ht="11.25" customHeight="1">
      <c r="A7658"/>
      <c r="B7658" s="1281" t="s">
        <v>71</v>
      </c>
      <c r="C7658" s="1282">
        <v>3110</v>
      </c>
      <c r="D7658" s="1341" t="str">
        <f t="shared" si="133"/>
        <v>OK3110</v>
      </c>
      <c r="E7658" s="1514" t="s">
        <v>123</v>
      </c>
      <c r="F7658" s="1390">
        <v>500</v>
      </c>
      <c r="G7658" s="1283">
        <v>3.24</v>
      </c>
      <c r="H7658" s="1283">
        <v>3.68</v>
      </c>
      <c r="I7658" s="1283">
        <v>4.13</v>
      </c>
      <c r="J7658" s="1283">
        <v>4.58</v>
      </c>
      <c r="K7658" s="1283">
        <v>5.14</v>
      </c>
      <c r="L7658" s="1283">
        <v>3.18</v>
      </c>
      <c r="M7658" s="1283">
        <v>3.47</v>
      </c>
      <c r="N7658" s="1283">
        <v>3.61</v>
      </c>
      <c r="O7658" s="1283">
        <v>3.76</v>
      </c>
      <c r="P7658" s="1283"/>
      <c r="R7658" s="1067"/>
      <c r="S7658" s="341"/>
      <c r="T7658" s="341"/>
      <c r="U7658" s="341"/>
      <c r="V7658" s="341"/>
      <c r="W7658" s="341"/>
      <c r="X7658" s="341"/>
      <c r="Y7658" s="341"/>
      <c r="Z7658" s="21" t="s">
        <v>544</v>
      </c>
      <c r="AH7658"/>
    </row>
    <row r="7659" spans="1:34" ht="11.25" customHeight="1">
      <c r="A7659"/>
      <c r="B7659" s="1281" t="s">
        <v>71</v>
      </c>
      <c r="C7659" s="1282">
        <v>3111</v>
      </c>
      <c r="D7659" s="1341" t="str">
        <f t="shared" si="133"/>
        <v>OK3111</v>
      </c>
      <c r="E7659" s="1514" t="s">
        <v>122</v>
      </c>
      <c r="F7659" s="1390">
        <v>500</v>
      </c>
      <c r="G7659" s="1283">
        <v>1.74</v>
      </c>
      <c r="H7659" s="1283">
        <v>1.98</v>
      </c>
      <c r="I7659" s="1283">
        <v>2.2200000000000002</v>
      </c>
      <c r="J7659" s="1283">
        <v>2.46</v>
      </c>
      <c r="K7659" s="1283">
        <v>2.76</v>
      </c>
      <c r="L7659" s="1283">
        <v>1.71</v>
      </c>
      <c r="M7659" s="1283">
        <v>1.86</v>
      </c>
      <c r="N7659" s="1283">
        <v>1.94</v>
      </c>
      <c r="O7659" s="1283">
        <v>2.02</v>
      </c>
      <c r="P7659" s="1283"/>
      <c r="R7659" s="1067"/>
      <c r="S7659" s="341"/>
      <c r="T7659" s="341"/>
      <c r="U7659" s="341"/>
      <c r="V7659" s="341"/>
      <c r="W7659" s="341"/>
      <c r="X7659" s="341"/>
      <c r="Y7659" s="341"/>
      <c r="Z7659" s="21" t="s">
        <v>544</v>
      </c>
      <c r="AH7659"/>
    </row>
    <row r="7660" spans="1:34" ht="11.25" customHeight="1">
      <c r="A7660"/>
      <c r="B7660" s="1281" t="s">
        <v>71</v>
      </c>
      <c r="C7660" s="1282">
        <v>3113</v>
      </c>
      <c r="D7660" s="1341" t="str">
        <f t="shared" si="133"/>
        <v>OK3113</v>
      </c>
      <c r="E7660" s="1514" t="s">
        <v>121</v>
      </c>
      <c r="F7660" s="1390">
        <v>500</v>
      </c>
      <c r="G7660" s="1283">
        <v>1.88</v>
      </c>
      <c r="H7660" s="1283">
        <v>2.14</v>
      </c>
      <c r="I7660" s="1283">
        <v>2.4</v>
      </c>
      <c r="J7660" s="1283">
        <v>2.66</v>
      </c>
      <c r="K7660" s="1283">
        <v>2.99</v>
      </c>
      <c r="L7660" s="1283">
        <v>1.85</v>
      </c>
      <c r="M7660" s="1283">
        <v>2.02</v>
      </c>
      <c r="N7660" s="1283">
        <v>2.1</v>
      </c>
      <c r="O7660" s="1283">
        <v>2.1800000000000002</v>
      </c>
      <c r="P7660" s="1283"/>
      <c r="R7660" s="1067"/>
      <c r="S7660" s="341"/>
      <c r="T7660" s="341"/>
      <c r="U7660" s="341"/>
      <c r="V7660" s="341"/>
      <c r="W7660" s="341"/>
      <c r="X7660" s="341"/>
      <c r="Y7660" s="341"/>
      <c r="Z7660" s="21" t="s">
        <v>544</v>
      </c>
      <c r="AH7660"/>
    </row>
    <row r="7661" spans="1:34" ht="11.25" customHeight="1">
      <c r="A7661"/>
      <c r="B7661" s="1281" t="s">
        <v>71</v>
      </c>
      <c r="C7661" s="1282">
        <v>3114</v>
      </c>
      <c r="D7661" s="1341" t="str">
        <f t="shared" si="133"/>
        <v>OK3114</v>
      </c>
      <c r="E7661" s="1514" t="s">
        <v>123</v>
      </c>
      <c r="F7661" s="1390">
        <v>500</v>
      </c>
      <c r="G7661" s="1283">
        <v>3</v>
      </c>
      <c r="H7661" s="1283">
        <v>3.42</v>
      </c>
      <c r="I7661" s="1283">
        <v>3.83</v>
      </c>
      <c r="J7661" s="1283">
        <v>4.25</v>
      </c>
      <c r="K7661" s="1283">
        <v>4.7699999999999996</v>
      </c>
      <c r="L7661" s="1283">
        <v>2.95</v>
      </c>
      <c r="M7661" s="1283">
        <v>3.22</v>
      </c>
      <c r="N7661" s="1283">
        <v>3.35</v>
      </c>
      <c r="O7661" s="1283">
        <v>3.48</v>
      </c>
      <c r="P7661" s="1283"/>
      <c r="R7661" s="1067"/>
      <c r="S7661" s="341"/>
      <c r="T7661" s="341"/>
      <c r="U7661" s="341"/>
      <c r="V7661" s="341"/>
      <c r="W7661" s="341"/>
      <c r="X7661" s="341"/>
      <c r="Y7661" s="341"/>
      <c r="Z7661" s="21" t="s">
        <v>544</v>
      </c>
      <c r="AH7661"/>
    </row>
    <row r="7662" spans="1:34" ht="11.25" customHeight="1">
      <c r="A7662"/>
      <c r="B7662" s="1281" t="s">
        <v>71</v>
      </c>
      <c r="C7662" s="1282">
        <v>3118</v>
      </c>
      <c r="D7662" s="1341" t="str">
        <f t="shared" si="133"/>
        <v>OK3118</v>
      </c>
      <c r="E7662" s="1514" t="s">
        <v>125</v>
      </c>
      <c r="F7662" s="1390">
        <v>500</v>
      </c>
      <c r="G7662" s="1283">
        <v>1.44</v>
      </c>
      <c r="H7662" s="1283">
        <v>1.64</v>
      </c>
      <c r="I7662" s="1283">
        <v>1.84</v>
      </c>
      <c r="J7662" s="1283">
        <v>2.04</v>
      </c>
      <c r="K7662" s="1283">
        <v>2.2999999999999998</v>
      </c>
      <c r="L7662" s="1283">
        <v>1.42</v>
      </c>
      <c r="M7662" s="1283">
        <v>1.55</v>
      </c>
      <c r="N7662" s="1283">
        <v>1.61</v>
      </c>
      <c r="O7662" s="1283">
        <v>1.68</v>
      </c>
      <c r="P7662" s="1283"/>
      <c r="R7662" s="1067"/>
      <c r="S7662" s="341"/>
      <c r="T7662" s="341"/>
      <c r="U7662" s="341"/>
      <c r="V7662" s="341"/>
      <c r="W7662" s="341"/>
      <c r="X7662" s="341"/>
      <c r="Y7662" s="341"/>
      <c r="Z7662" s="21" t="s">
        <v>544</v>
      </c>
      <c r="AH7662"/>
    </row>
    <row r="7663" spans="1:34" ht="11.25" customHeight="1">
      <c r="A7663"/>
      <c r="B7663" s="1281" t="s">
        <v>71</v>
      </c>
      <c r="C7663" s="1282">
        <v>3119</v>
      </c>
      <c r="D7663" s="1341" t="str">
        <f t="shared" si="133"/>
        <v>OK3119</v>
      </c>
      <c r="E7663" s="1514" t="s">
        <v>125</v>
      </c>
      <c r="F7663" s="1390">
        <v>500</v>
      </c>
      <c r="G7663" s="1283">
        <v>0.8</v>
      </c>
      <c r="H7663" s="1283">
        <v>0.91</v>
      </c>
      <c r="I7663" s="1283">
        <v>1.02</v>
      </c>
      <c r="J7663" s="1283">
        <v>1.1299999999999999</v>
      </c>
      <c r="K7663" s="1283">
        <v>1.26</v>
      </c>
      <c r="L7663" s="1283">
        <v>0.78</v>
      </c>
      <c r="M7663" s="1283">
        <v>0.85</v>
      </c>
      <c r="N7663" s="1283">
        <v>0.89</v>
      </c>
      <c r="O7663" s="1283">
        <v>0.92</v>
      </c>
      <c r="P7663" s="1283"/>
      <c r="R7663" s="1067"/>
      <c r="S7663" s="341"/>
      <c r="T7663" s="341"/>
      <c r="U7663" s="341"/>
      <c r="V7663" s="341"/>
      <c r="W7663" s="341"/>
      <c r="X7663" s="341"/>
      <c r="Y7663" s="341"/>
      <c r="Z7663" s="21" t="s">
        <v>544</v>
      </c>
      <c r="AH7663"/>
    </row>
    <row r="7664" spans="1:34" ht="11.25" customHeight="1">
      <c r="A7664"/>
      <c r="B7664" s="1281" t="s">
        <v>71</v>
      </c>
      <c r="C7664" s="1282">
        <v>3122</v>
      </c>
      <c r="D7664" s="1341" t="str">
        <f t="shared" si="133"/>
        <v>OK3122</v>
      </c>
      <c r="E7664" s="1514" t="s">
        <v>125</v>
      </c>
      <c r="F7664" s="1390">
        <v>500</v>
      </c>
      <c r="G7664" s="1283">
        <v>1.75</v>
      </c>
      <c r="H7664" s="1283">
        <v>1.99</v>
      </c>
      <c r="I7664" s="1283">
        <v>2.23</v>
      </c>
      <c r="J7664" s="1283">
        <v>2.4700000000000002</v>
      </c>
      <c r="K7664" s="1283">
        <v>2.78</v>
      </c>
      <c r="L7664" s="1283">
        <v>1.72</v>
      </c>
      <c r="M7664" s="1283">
        <v>1.87</v>
      </c>
      <c r="N7664" s="1283">
        <v>1.95</v>
      </c>
      <c r="O7664" s="1283">
        <v>2.0299999999999998</v>
      </c>
      <c r="P7664" s="1283"/>
      <c r="R7664" s="1067"/>
      <c r="S7664" s="341"/>
      <c r="T7664" s="341"/>
      <c r="U7664" s="341"/>
      <c r="V7664" s="341"/>
      <c r="W7664" s="341"/>
      <c r="X7664" s="341"/>
      <c r="Y7664" s="341"/>
      <c r="Z7664" s="21" t="s">
        <v>544</v>
      </c>
      <c r="AH7664"/>
    </row>
    <row r="7665" spans="1:34" ht="11.25" customHeight="1">
      <c r="A7665"/>
      <c r="B7665" s="1281" t="s">
        <v>71</v>
      </c>
      <c r="C7665" s="1282">
        <v>3126</v>
      </c>
      <c r="D7665" s="1341" t="str">
        <f t="shared" si="133"/>
        <v>OK3126</v>
      </c>
      <c r="E7665" s="1514" t="s">
        <v>123</v>
      </c>
      <c r="F7665" s="1390">
        <v>500</v>
      </c>
      <c r="G7665" s="1283">
        <v>1.23</v>
      </c>
      <c r="H7665" s="1283">
        <v>1.4</v>
      </c>
      <c r="I7665" s="1283">
        <v>1.57</v>
      </c>
      <c r="J7665" s="1283">
        <v>1.74</v>
      </c>
      <c r="K7665" s="1283">
        <v>1.96</v>
      </c>
      <c r="L7665" s="1283">
        <v>1.21</v>
      </c>
      <c r="M7665" s="1283">
        <v>1.32</v>
      </c>
      <c r="N7665" s="1283">
        <v>1.38</v>
      </c>
      <c r="O7665" s="1283">
        <v>1.43</v>
      </c>
      <c r="P7665" s="1283"/>
      <c r="R7665" s="1067"/>
      <c r="S7665" s="341"/>
      <c r="T7665" s="341"/>
      <c r="U7665" s="341"/>
      <c r="V7665" s="341"/>
      <c r="W7665" s="341"/>
      <c r="X7665" s="341"/>
      <c r="Y7665" s="341"/>
      <c r="Z7665" s="21" t="s">
        <v>544</v>
      </c>
      <c r="AH7665"/>
    </row>
    <row r="7666" spans="1:34" ht="11.25" customHeight="1">
      <c r="A7666"/>
      <c r="B7666" s="1281" t="s">
        <v>71</v>
      </c>
      <c r="C7666" s="1282">
        <v>3131</v>
      </c>
      <c r="D7666" s="1341" t="str">
        <f t="shared" si="133"/>
        <v>OK3131</v>
      </c>
      <c r="E7666" s="1514" t="s">
        <v>125</v>
      </c>
      <c r="F7666" s="1390">
        <v>500</v>
      </c>
      <c r="G7666" s="1283">
        <v>1.46</v>
      </c>
      <c r="H7666" s="1283">
        <v>1.66</v>
      </c>
      <c r="I7666" s="1283">
        <v>1.86</v>
      </c>
      <c r="J7666" s="1283">
        <v>2.06</v>
      </c>
      <c r="K7666" s="1283">
        <v>2.31</v>
      </c>
      <c r="L7666" s="1283">
        <v>1.43</v>
      </c>
      <c r="M7666" s="1283">
        <v>1.56</v>
      </c>
      <c r="N7666" s="1283">
        <v>1.63</v>
      </c>
      <c r="O7666" s="1283">
        <v>1.69</v>
      </c>
      <c r="P7666" s="1283"/>
      <c r="R7666" s="1067"/>
      <c r="S7666" s="341"/>
      <c r="T7666" s="341"/>
      <c r="U7666" s="341"/>
      <c r="V7666" s="341"/>
      <c r="W7666" s="341"/>
      <c r="X7666" s="341"/>
      <c r="Y7666" s="341"/>
      <c r="Z7666" s="21" t="s">
        <v>544</v>
      </c>
      <c r="AH7666"/>
    </row>
    <row r="7667" spans="1:34" ht="11.25" customHeight="1">
      <c r="A7667"/>
      <c r="B7667" s="1281" t="s">
        <v>71</v>
      </c>
      <c r="C7667" s="1282">
        <v>3132</v>
      </c>
      <c r="D7667" s="1341" t="str">
        <f t="shared" si="133"/>
        <v>OK3132</v>
      </c>
      <c r="E7667" s="1514" t="s">
        <v>125</v>
      </c>
      <c r="F7667" s="1390">
        <v>500</v>
      </c>
      <c r="G7667" s="1283">
        <v>2.5099999999999998</v>
      </c>
      <c r="H7667" s="1283">
        <v>2.86</v>
      </c>
      <c r="I7667" s="1283">
        <v>3.2</v>
      </c>
      <c r="J7667" s="1283">
        <v>3.55</v>
      </c>
      <c r="K7667" s="1283">
        <v>3.99</v>
      </c>
      <c r="L7667" s="1283">
        <v>2.46</v>
      </c>
      <c r="M7667" s="1283">
        <v>2.69</v>
      </c>
      <c r="N7667" s="1283">
        <v>2.8</v>
      </c>
      <c r="O7667" s="1283">
        <v>2.91</v>
      </c>
      <c r="P7667" s="1283"/>
      <c r="R7667" s="1067"/>
      <c r="S7667" s="341"/>
      <c r="T7667" s="341"/>
      <c r="U7667" s="341"/>
      <c r="V7667" s="341"/>
      <c r="W7667" s="341"/>
      <c r="X7667" s="341"/>
      <c r="Y7667" s="341"/>
      <c r="Z7667" s="21" t="s">
        <v>544</v>
      </c>
      <c r="AH7667"/>
    </row>
    <row r="7668" spans="1:34" ht="11.25" customHeight="1">
      <c r="A7668"/>
      <c r="B7668" s="1281" t="s">
        <v>71</v>
      </c>
      <c r="C7668" s="1282">
        <v>3145</v>
      </c>
      <c r="D7668" s="1341" t="str">
        <f t="shared" si="133"/>
        <v>OK3145</v>
      </c>
      <c r="E7668" s="1514" t="s">
        <v>125</v>
      </c>
      <c r="F7668" s="1390">
        <v>500</v>
      </c>
      <c r="G7668" s="1283">
        <v>1.8</v>
      </c>
      <c r="H7668" s="1283">
        <v>2.0499999999999998</v>
      </c>
      <c r="I7668" s="1283">
        <v>2.2999999999999998</v>
      </c>
      <c r="J7668" s="1283">
        <v>2.5499999999999998</v>
      </c>
      <c r="K7668" s="1283">
        <v>2.87</v>
      </c>
      <c r="L7668" s="1283">
        <v>1.77</v>
      </c>
      <c r="M7668" s="1283">
        <v>1.93</v>
      </c>
      <c r="N7668" s="1283">
        <v>2.0099999999999998</v>
      </c>
      <c r="O7668" s="1283">
        <v>2.09</v>
      </c>
      <c r="P7668" s="1283"/>
      <c r="R7668" s="1067"/>
      <c r="S7668" s="341"/>
      <c r="T7668" s="341"/>
      <c r="U7668" s="341"/>
      <c r="V7668" s="341"/>
      <c r="W7668" s="341"/>
      <c r="X7668" s="341"/>
      <c r="Y7668" s="341"/>
      <c r="Z7668" s="21" t="s">
        <v>544</v>
      </c>
      <c r="AH7668"/>
    </row>
    <row r="7669" spans="1:34" ht="11.25" customHeight="1">
      <c r="A7669"/>
      <c r="B7669" s="1281" t="s">
        <v>71</v>
      </c>
      <c r="C7669" s="1282">
        <v>3146</v>
      </c>
      <c r="D7669" s="1341" t="str">
        <f t="shared" si="133"/>
        <v>OK3146</v>
      </c>
      <c r="E7669" s="1514" t="s">
        <v>123</v>
      </c>
      <c r="F7669" s="1390">
        <v>500</v>
      </c>
      <c r="G7669" s="1283">
        <v>1.87</v>
      </c>
      <c r="H7669" s="1283">
        <v>2.13</v>
      </c>
      <c r="I7669" s="1283">
        <v>2.39</v>
      </c>
      <c r="J7669" s="1283">
        <v>2.65</v>
      </c>
      <c r="K7669" s="1283">
        <v>2.97</v>
      </c>
      <c r="L7669" s="1283">
        <v>1.84</v>
      </c>
      <c r="M7669" s="1283">
        <v>2</v>
      </c>
      <c r="N7669" s="1283">
        <v>2.09</v>
      </c>
      <c r="O7669" s="1283">
        <v>2.17</v>
      </c>
      <c r="P7669" s="1283"/>
      <c r="R7669" s="1067"/>
      <c r="S7669" s="341"/>
      <c r="T7669" s="341"/>
      <c r="U7669" s="341"/>
      <c r="V7669" s="341"/>
      <c r="W7669" s="341"/>
      <c r="X7669" s="341"/>
      <c r="Y7669" s="341"/>
      <c r="Z7669" s="21" t="s">
        <v>544</v>
      </c>
      <c r="AH7669"/>
    </row>
    <row r="7670" spans="1:34" ht="11.25" customHeight="1">
      <c r="A7670"/>
      <c r="B7670" s="1281" t="s">
        <v>71</v>
      </c>
      <c r="C7670" s="1282">
        <v>3169</v>
      </c>
      <c r="D7670" s="1341" t="str">
        <f t="shared" si="133"/>
        <v>OK3169</v>
      </c>
      <c r="E7670" s="1514" t="s">
        <v>123</v>
      </c>
      <c r="F7670" s="1390">
        <v>500</v>
      </c>
      <c r="G7670" s="1283">
        <v>2.16</v>
      </c>
      <c r="H7670" s="1283">
        <v>2.46</v>
      </c>
      <c r="I7670" s="1283">
        <v>2.76</v>
      </c>
      <c r="J7670" s="1283">
        <v>3.06</v>
      </c>
      <c r="K7670" s="1283">
        <v>3.44</v>
      </c>
      <c r="L7670" s="1283">
        <v>2.12</v>
      </c>
      <c r="M7670" s="1283">
        <v>2.3199999999999998</v>
      </c>
      <c r="N7670" s="1283">
        <v>2.41</v>
      </c>
      <c r="O7670" s="1283">
        <v>2.5099999999999998</v>
      </c>
      <c r="P7670" s="1283"/>
      <c r="R7670" s="1067"/>
      <c r="S7670" s="341"/>
      <c r="T7670" s="341"/>
      <c r="U7670" s="341"/>
      <c r="V7670" s="341"/>
      <c r="W7670" s="341"/>
      <c r="X7670" s="341"/>
      <c r="Y7670" s="341"/>
      <c r="Z7670" s="21" t="s">
        <v>544</v>
      </c>
      <c r="AH7670"/>
    </row>
    <row r="7671" spans="1:34" ht="11.25" customHeight="1">
      <c r="A7671"/>
      <c r="B7671" s="1281" t="s">
        <v>71</v>
      </c>
      <c r="C7671" s="1282">
        <v>3179</v>
      </c>
      <c r="D7671" s="1341" t="str">
        <f t="shared" si="133"/>
        <v>OK3179</v>
      </c>
      <c r="E7671" s="1514" t="s">
        <v>121</v>
      </c>
      <c r="F7671" s="1390">
        <v>500</v>
      </c>
      <c r="G7671" s="1283">
        <v>1.86</v>
      </c>
      <c r="H7671" s="1283">
        <v>2.12</v>
      </c>
      <c r="I7671" s="1283">
        <v>2.37</v>
      </c>
      <c r="J7671" s="1283">
        <v>2.63</v>
      </c>
      <c r="K7671" s="1283">
        <v>2.95</v>
      </c>
      <c r="L7671" s="1283">
        <v>1.83</v>
      </c>
      <c r="M7671" s="1283">
        <v>1.99</v>
      </c>
      <c r="N7671" s="1283">
        <v>2.08</v>
      </c>
      <c r="O7671" s="1283">
        <v>2.16</v>
      </c>
      <c r="P7671" s="1283"/>
      <c r="R7671" s="1067"/>
      <c r="S7671" s="341"/>
      <c r="T7671" s="341"/>
      <c r="U7671" s="341"/>
      <c r="V7671" s="341"/>
      <c r="W7671" s="341"/>
      <c r="X7671" s="341"/>
      <c r="Y7671" s="341"/>
      <c r="Z7671" s="21" t="s">
        <v>544</v>
      </c>
      <c r="AH7671"/>
    </row>
    <row r="7672" spans="1:34" ht="11.25" customHeight="1">
      <c r="A7672"/>
      <c r="B7672" s="1281" t="s">
        <v>71</v>
      </c>
      <c r="C7672" s="1282">
        <v>3180</v>
      </c>
      <c r="D7672" s="1341" t="str">
        <f t="shared" si="133"/>
        <v>OK3180</v>
      </c>
      <c r="E7672" s="1514" t="s">
        <v>121</v>
      </c>
      <c r="F7672" s="1390">
        <v>500</v>
      </c>
      <c r="G7672" s="1283">
        <v>3.75</v>
      </c>
      <c r="H7672" s="1283">
        <v>4.2699999999999996</v>
      </c>
      <c r="I7672" s="1283">
        <v>4.79</v>
      </c>
      <c r="J7672" s="1283">
        <v>5.31</v>
      </c>
      <c r="K7672" s="1283">
        <v>5.96</v>
      </c>
      <c r="L7672" s="1283">
        <v>3.69</v>
      </c>
      <c r="M7672" s="1283">
        <v>4.0199999999999996</v>
      </c>
      <c r="N7672" s="1283">
        <v>4.1900000000000004</v>
      </c>
      <c r="O7672" s="1283">
        <v>4.3600000000000003</v>
      </c>
      <c r="P7672" s="1283"/>
      <c r="R7672" s="1067"/>
      <c r="S7672" s="341"/>
      <c r="T7672" s="341"/>
      <c r="U7672" s="341"/>
      <c r="V7672" s="341"/>
      <c r="W7672" s="341"/>
      <c r="X7672" s="341"/>
      <c r="Y7672" s="341"/>
      <c r="Z7672" s="21" t="s">
        <v>544</v>
      </c>
      <c r="AH7672"/>
    </row>
    <row r="7673" spans="1:34" ht="11.25" customHeight="1">
      <c r="A7673"/>
      <c r="B7673" s="1281" t="s">
        <v>71</v>
      </c>
      <c r="C7673" s="1282">
        <v>3188</v>
      </c>
      <c r="D7673" s="1341" t="str">
        <f t="shared" si="133"/>
        <v>OK3188</v>
      </c>
      <c r="E7673" s="1514" t="s">
        <v>125</v>
      </c>
      <c r="F7673" s="1390">
        <v>500</v>
      </c>
      <c r="G7673" s="1283">
        <v>1.51</v>
      </c>
      <c r="H7673" s="1283">
        <v>1.72</v>
      </c>
      <c r="I7673" s="1283">
        <v>1.93</v>
      </c>
      <c r="J7673" s="1283">
        <v>2.14</v>
      </c>
      <c r="K7673" s="1283">
        <v>2.4</v>
      </c>
      <c r="L7673" s="1283">
        <v>1.49</v>
      </c>
      <c r="M7673" s="1283">
        <v>1.62</v>
      </c>
      <c r="N7673" s="1283">
        <v>1.69</v>
      </c>
      <c r="O7673" s="1283">
        <v>1.76</v>
      </c>
      <c r="P7673" s="1283"/>
      <c r="R7673" s="1067"/>
      <c r="S7673" s="341"/>
      <c r="T7673" s="341"/>
      <c r="U7673" s="341"/>
      <c r="V7673" s="341"/>
      <c r="W7673" s="341"/>
      <c r="X7673" s="341"/>
      <c r="Y7673" s="341"/>
      <c r="Z7673" s="21" t="s">
        <v>544</v>
      </c>
      <c r="AH7673"/>
    </row>
    <row r="7674" spans="1:34" ht="11.25" customHeight="1">
      <c r="A7674"/>
      <c r="B7674" s="1281" t="s">
        <v>71</v>
      </c>
      <c r="C7674" s="1282">
        <v>3220</v>
      </c>
      <c r="D7674" s="1341" t="str">
        <f t="shared" si="133"/>
        <v>OK3220</v>
      </c>
      <c r="E7674" s="1514" t="s">
        <v>125</v>
      </c>
      <c r="F7674" s="1390">
        <v>500</v>
      </c>
      <c r="G7674" s="1283">
        <v>2.0299999999999998</v>
      </c>
      <c r="H7674" s="1283">
        <v>2.31</v>
      </c>
      <c r="I7674" s="1283">
        <v>2.59</v>
      </c>
      <c r="J7674" s="1283">
        <v>2.87</v>
      </c>
      <c r="K7674" s="1283">
        <v>3.22</v>
      </c>
      <c r="L7674" s="1283">
        <v>1.99</v>
      </c>
      <c r="M7674" s="1283">
        <v>2.17</v>
      </c>
      <c r="N7674" s="1283">
        <v>2.2599999999999998</v>
      </c>
      <c r="O7674" s="1283">
        <v>2.35</v>
      </c>
      <c r="P7674" s="1283"/>
      <c r="R7674" s="1067"/>
      <c r="S7674" s="341"/>
      <c r="T7674" s="341"/>
      <c r="U7674" s="341"/>
      <c r="V7674" s="341"/>
      <c r="W7674" s="341"/>
      <c r="X7674" s="341"/>
      <c r="Y7674" s="341"/>
      <c r="Z7674" s="21" t="s">
        <v>544</v>
      </c>
      <c r="AH7674"/>
    </row>
    <row r="7675" spans="1:34" ht="11.25" customHeight="1">
      <c r="A7675"/>
      <c r="B7675" s="1281" t="s">
        <v>71</v>
      </c>
      <c r="C7675" s="1282">
        <v>3224</v>
      </c>
      <c r="D7675" s="1341" t="str">
        <f t="shared" si="133"/>
        <v>OK3224</v>
      </c>
      <c r="E7675" s="1514" t="s">
        <v>125</v>
      </c>
      <c r="F7675" s="1390">
        <v>500</v>
      </c>
      <c r="G7675" s="1283">
        <v>2.8</v>
      </c>
      <c r="H7675" s="1283">
        <v>3.19</v>
      </c>
      <c r="I7675" s="1283">
        <v>3.58</v>
      </c>
      <c r="J7675" s="1283">
        <v>3.96</v>
      </c>
      <c r="K7675" s="1283">
        <v>4.45</v>
      </c>
      <c r="L7675" s="1283">
        <v>2.75</v>
      </c>
      <c r="M7675" s="1283">
        <v>3</v>
      </c>
      <c r="N7675" s="1283">
        <v>3.13</v>
      </c>
      <c r="O7675" s="1283">
        <v>3.25</v>
      </c>
      <c r="P7675" s="1283"/>
      <c r="R7675" s="1067"/>
      <c r="S7675" s="341"/>
      <c r="T7675" s="341"/>
      <c r="U7675" s="341"/>
      <c r="V7675" s="341"/>
      <c r="W7675" s="341"/>
      <c r="X7675" s="341"/>
      <c r="Y7675" s="341"/>
      <c r="Z7675" s="21" t="s">
        <v>544</v>
      </c>
      <c r="AH7675"/>
    </row>
    <row r="7676" spans="1:34" ht="11.25" customHeight="1">
      <c r="A7676"/>
      <c r="B7676" s="1281" t="s">
        <v>71</v>
      </c>
      <c r="C7676" s="1282">
        <v>3227</v>
      </c>
      <c r="D7676" s="1341" t="str">
        <f t="shared" si="133"/>
        <v>OK3227</v>
      </c>
      <c r="E7676" s="1514" t="s">
        <v>125</v>
      </c>
      <c r="F7676" s="1390">
        <v>500</v>
      </c>
      <c r="G7676" s="1283">
        <v>2.2200000000000002</v>
      </c>
      <c r="H7676" s="1283">
        <v>2.52</v>
      </c>
      <c r="I7676" s="1283">
        <v>2.83</v>
      </c>
      <c r="J7676" s="1283">
        <v>3.14</v>
      </c>
      <c r="K7676" s="1283">
        <v>3.52</v>
      </c>
      <c r="L7676" s="1283">
        <v>2.1800000000000002</v>
      </c>
      <c r="M7676" s="1283">
        <v>2.38</v>
      </c>
      <c r="N7676" s="1283">
        <v>2.48</v>
      </c>
      <c r="O7676" s="1283">
        <v>2.57</v>
      </c>
      <c r="P7676" s="1283"/>
      <c r="R7676" s="1067"/>
      <c r="S7676" s="341"/>
      <c r="T7676" s="341"/>
      <c r="U7676" s="341"/>
      <c r="V7676" s="341"/>
      <c r="W7676" s="341"/>
      <c r="X7676" s="341"/>
      <c r="Y7676" s="341"/>
      <c r="Z7676" s="21" t="s">
        <v>544</v>
      </c>
      <c r="AH7676"/>
    </row>
    <row r="7677" spans="1:34" ht="11.25" customHeight="1">
      <c r="A7677"/>
      <c r="B7677" s="1281" t="s">
        <v>71</v>
      </c>
      <c r="C7677" s="1282">
        <v>3240</v>
      </c>
      <c r="D7677" s="1341" t="str">
        <f t="shared" si="133"/>
        <v>OK3240</v>
      </c>
      <c r="E7677" s="1514" t="s">
        <v>125</v>
      </c>
      <c r="F7677" s="1390">
        <v>500</v>
      </c>
      <c r="G7677" s="1283">
        <v>2.42</v>
      </c>
      <c r="H7677" s="1283">
        <v>2.75</v>
      </c>
      <c r="I7677" s="1283">
        <v>3.09</v>
      </c>
      <c r="J7677" s="1283">
        <v>3.42</v>
      </c>
      <c r="K7677" s="1283">
        <v>3.84</v>
      </c>
      <c r="L7677" s="1283">
        <v>2.38</v>
      </c>
      <c r="M7677" s="1283">
        <v>2.59</v>
      </c>
      <c r="N7677" s="1283">
        <v>2.7</v>
      </c>
      <c r="O7677" s="1283">
        <v>2.81</v>
      </c>
      <c r="P7677" s="1283"/>
      <c r="R7677" s="1067"/>
      <c r="S7677" s="341"/>
      <c r="T7677" s="341"/>
      <c r="U7677" s="341"/>
      <c r="V7677" s="341"/>
      <c r="W7677" s="341"/>
      <c r="X7677" s="341"/>
      <c r="Y7677" s="341"/>
      <c r="Z7677" s="21" t="s">
        <v>544</v>
      </c>
      <c r="AH7677"/>
    </row>
    <row r="7678" spans="1:34" ht="11.25" customHeight="1">
      <c r="A7678"/>
      <c r="B7678" s="1281" t="s">
        <v>71</v>
      </c>
      <c r="C7678" s="1282">
        <v>3241</v>
      </c>
      <c r="D7678" s="1341" t="str">
        <f t="shared" si="133"/>
        <v>OK3241</v>
      </c>
      <c r="E7678" s="1514" t="s">
        <v>125</v>
      </c>
      <c r="F7678" s="1390">
        <v>500</v>
      </c>
      <c r="G7678" s="1283">
        <v>2.59</v>
      </c>
      <c r="H7678" s="1283">
        <v>2.95</v>
      </c>
      <c r="I7678" s="1283">
        <v>3.3</v>
      </c>
      <c r="J7678" s="1283">
        <v>3.66</v>
      </c>
      <c r="K7678" s="1283">
        <v>4.1100000000000003</v>
      </c>
      <c r="L7678" s="1283">
        <v>2.54</v>
      </c>
      <c r="M7678" s="1283">
        <v>2.77</v>
      </c>
      <c r="N7678" s="1283">
        <v>2.89</v>
      </c>
      <c r="O7678" s="1283">
        <v>3</v>
      </c>
      <c r="P7678" s="1283"/>
      <c r="R7678" s="1067"/>
      <c r="S7678" s="341"/>
      <c r="T7678" s="341"/>
      <c r="U7678" s="341"/>
      <c r="V7678" s="341"/>
      <c r="W7678" s="341"/>
      <c r="X7678" s="341"/>
      <c r="Y7678" s="341"/>
      <c r="Z7678" s="21" t="s">
        <v>544</v>
      </c>
      <c r="AH7678"/>
    </row>
    <row r="7679" spans="1:34" ht="11.25" customHeight="1">
      <c r="A7679"/>
      <c r="B7679" s="1281" t="s">
        <v>71</v>
      </c>
      <c r="C7679" s="1282">
        <v>3255</v>
      </c>
      <c r="D7679" s="1341" t="str">
        <f t="shared" si="133"/>
        <v>OK3255</v>
      </c>
      <c r="E7679" s="1514" t="s">
        <v>125</v>
      </c>
      <c r="F7679" s="1390">
        <v>500</v>
      </c>
      <c r="G7679" s="1283">
        <v>1.9</v>
      </c>
      <c r="H7679" s="1283">
        <v>2.17</v>
      </c>
      <c r="I7679" s="1283">
        <v>2.4300000000000002</v>
      </c>
      <c r="J7679" s="1283">
        <v>2.69</v>
      </c>
      <c r="K7679" s="1283">
        <v>3.03</v>
      </c>
      <c r="L7679" s="1283">
        <v>1.87</v>
      </c>
      <c r="M7679" s="1283">
        <v>2.04</v>
      </c>
      <c r="N7679" s="1283">
        <v>2.13</v>
      </c>
      <c r="O7679" s="1283">
        <v>2.21</v>
      </c>
      <c r="P7679" s="1283"/>
      <c r="R7679" s="1067"/>
      <c r="S7679" s="341"/>
      <c r="T7679" s="341"/>
      <c r="U7679" s="341"/>
      <c r="V7679" s="341"/>
      <c r="W7679" s="341"/>
      <c r="X7679" s="341"/>
      <c r="Y7679" s="341"/>
      <c r="Z7679" s="21" t="s">
        <v>544</v>
      </c>
      <c r="AH7679"/>
    </row>
    <row r="7680" spans="1:34" ht="11.25" customHeight="1">
      <c r="A7680"/>
      <c r="B7680" s="1281" t="s">
        <v>71</v>
      </c>
      <c r="C7680" s="1282">
        <v>3257</v>
      </c>
      <c r="D7680" s="1341" t="str">
        <f t="shared" si="133"/>
        <v>OK3257</v>
      </c>
      <c r="E7680" s="1514" t="s">
        <v>125</v>
      </c>
      <c r="F7680" s="1390">
        <v>500</v>
      </c>
      <c r="G7680" s="1283">
        <v>2.42</v>
      </c>
      <c r="H7680" s="1283">
        <v>2.75</v>
      </c>
      <c r="I7680" s="1283">
        <v>3.09</v>
      </c>
      <c r="J7680" s="1283">
        <v>3.42</v>
      </c>
      <c r="K7680" s="1283">
        <v>3.84</v>
      </c>
      <c r="L7680" s="1283">
        <v>2.38</v>
      </c>
      <c r="M7680" s="1283">
        <v>2.59</v>
      </c>
      <c r="N7680" s="1283">
        <v>2.7</v>
      </c>
      <c r="O7680" s="1283">
        <v>2.81</v>
      </c>
      <c r="P7680" s="1283"/>
      <c r="R7680" s="1067"/>
      <c r="S7680" s="341"/>
      <c r="T7680" s="341"/>
      <c r="U7680" s="341"/>
      <c r="V7680" s="341"/>
      <c r="W7680" s="341"/>
      <c r="X7680" s="341"/>
      <c r="Y7680" s="341"/>
      <c r="Z7680" s="21" t="s">
        <v>544</v>
      </c>
      <c r="AH7680"/>
    </row>
    <row r="7681" spans="1:34" ht="11.25" customHeight="1">
      <c r="A7681"/>
      <c r="B7681" s="1281" t="s">
        <v>71</v>
      </c>
      <c r="C7681" s="1282">
        <v>3270</v>
      </c>
      <c r="D7681" s="1341" t="str">
        <f t="shared" si="133"/>
        <v>OK3270</v>
      </c>
      <c r="E7681" s="1514" t="s">
        <v>125</v>
      </c>
      <c r="F7681" s="1390">
        <v>500</v>
      </c>
      <c r="G7681" s="1283">
        <v>2.36</v>
      </c>
      <c r="H7681" s="1283">
        <v>2.69</v>
      </c>
      <c r="I7681" s="1283">
        <v>3.02</v>
      </c>
      <c r="J7681" s="1283">
        <v>3.34</v>
      </c>
      <c r="K7681" s="1283">
        <v>3.76</v>
      </c>
      <c r="L7681" s="1283">
        <v>2.3199999999999998</v>
      </c>
      <c r="M7681" s="1283">
        <v>2.5299999999999998</v>
      </c>
      <c r="N7681" s="1283">
        <v>2.64</v>
      </c>
      <c r="O7681" s="1283">
        <v>2.74</v>
      </c>
      <c r="P7681" s="1283"/>
      <c r="R7681" s="1067"/>
      <c r="S7681" s="341"/>
      <c r="T7681" s="341"/>
      <c r="U7681" s="341"/>
      <c r="V7681" s="341"/>
      <c r="W7681" s="341"/>
      <c r="X7681" s="341"/>
      <c r="Y7681" s="341"/>
      <c r="Z7681" s="21" t="s">
        <v>544</v>
      </c>
      <c r="AH7681"/>
    </row>
    <row r="7682" spans="1:34" ht="11.25" customHeight="1">
      <c r="A7682"/>
      <c r="B7682" s="1281" t="s">
        <v>71</v>
      </c>
      <c r="C7682" s="1282">
        <v>3300</v>
      </c>
      <c r="D7682" s="1341" t="str">
        <f t="shared" si="133"/>
        <v>OK3300</v>
      </c>
      <c r="E7682" s="1514" t="s">
        <v>125</v>
      </c>
      <c r="F7682" s="1390">
        <v>500</v>
      </c>
      <c r="G7682" s="1283">
        <v>3.42</v>
      </c>
      <c r="H7682" s="1283">
        <v>3.89</v>
      </c>
      <c r="I7682" s="1283">
        <v>4.3600000000000003</v>
      </c>
      <c r="J7682" s="1283">
        <v>4.83</v>
      </c>
      <c r="K7682" s="1283">
        <v>5.43</v>
      </c>
      <c r="L7682" s="1283">
        <v>3.36</v>
      </c>
      <c r="M7682" s="1283">
        <v>3.66</v>
      </c>
      <c r="N7682" s="1283">
        <v>3.81</v>
      </c>
      <c r="O7682" s="1283">
        <v>3.97</v>
      </c>
      <c r="P7682" s="1283"/>
      <c r="R7682" s="1067"/>
      <c r="S7682" s="341"/>
      <c r="T7682" s="341"/>
      <c r="U7682" s="341"/>
      <c r="V7682" s="341"/>
      <c r="W7682" s="341"/>
      <c r="X7682" s="341"/>
      <c r="Y7682" s="341"/>
      <c r="Z7682" s="21" t="s">
        <v>544</v>
      </c>
      <c r="AH7682"/>
    </row>
    <row r="7683" spans="1:34" ht="11.25" customHeight="1">
      <c r="A7683"/>
      <c r="B7683" s="1281" t="s">
        <v>71</v>
      </c>
      <c r="C7683" s="1282">
        <v>3303</v>
      </c>
      <c r="D7683" s="1341" t="str">
        <f t="shared" si="133"/>
        <v>OK3303</v>
      </c>
      <c r="E7683" s="1514" t="s">
        <v>125</v>
      </c>
      <c r="F7683" s="1390">
        <v>500</v>
      </c>
      <c r="G7683" s="1283">
        <v>2.44</v>
      </c>
      <c r="H7683" s="1283">
        <v>2.78</v>
      </c>
      <c r="I7683" s="1283">
        <v>3.12</v>
      </c>
      <c r="J7683" s="1283">
        <v>3.46</v>
      </c>
      <c r="K7683" s="1283">
        <v>3.88</v>
      </c>
      <c r="L7683" s="1283">
        <v>2.4</v>
      </c>
      <c r="M7683" s="1283">
        <v>2.62</v>
      </c>
      <c r="N7683" s="1283">
        <v>2.73</v>
      </c>
      <c r="O7683" s="1283">
        <v>2.83</v>
      </c>
      <c r="P7683" s="1283"/>
      <c r="R7683" s="1067"/>
      <c r="S7683" s="341"/>
      <c r="T7683" s="341"/>
      <c r="U7683" s="341"/>
      <c r="V7683" s="341"/>
      <c r="W7683" s="341"/>
      <c r="X7683" s="341"/>
      <c r="Y7683" s="341"/>
      <c r="Z7683" s="21" t="s">
        <v>544</v>
      </c>
      <c r="AH7683"/>
    </row>
    <row r="7684" spans="1:34" ht="11.25" customHeight="1">
      <c r="A7684"/>
      <c r="B7684" s="1281" t="s">
        <v>71</v>
      </c>
      <c r="C7684" s="1282">
        <v>3307</v>
      </c>
      <c r="D7684" s="1341" t="str">
        <f t="shared" si="133"/>
        <v>OK3307</v>
      </c>
      <c r="E7684" s="1514" t="s">
        <v>123</v>
      </c>
      <c r="F7684" s="1390">
        <v>500</v>
      </c>
      <c r="G7684" s="1283">
        <v>2.8</v>
      </c>
      <c r="H7684" s="1283">
        <v>3.19</v>
      </c>
      <c r="I7684" s="1283">
        <v>3.58</v>
      </c>
      <c r="J7684" s="1283">
        <v>3.96</v>
      </c>
      <c r="K7684" s="1283">
        <v>4.45</v>
      </c>
      <c r="L7684" s="1283">
        <v>2.75</v>
      </c>
      <c r="M7684" s="1283">
        <v>3</v>
      </c>
      <c r="N7684" s="1283">
        <v>3.13</v>
      </c>
      <c r="O7684" s="1283">
        <v>3.25</v>
      </c>
      <c r="P7684" s="1283"/>
      <c r="R7684" s="1067"/>
      <c r="S7684" s="341"/>
      <c r="T7684" s="341"/>
      <c r="U7684" s="341"/>
      <c r="V7684" s="341"/>
      <c r="W7684" s="341"/>
      <c r="X7684" s="341"/>
      <c r="Y7684" s="341"/>
      <c r="Z7684" s="21" t="s">
        <v>544</v>
      </c>
      <c r="AH7684"/>
    </row>
    <row r="7685" spans="1:34" ht="11.25" customHeight="1">
      <c r="A7685"/>
      <c r="B7685" s="1281" t="s">
        <v>71</v>
      </c>
      <c r="C7685" s="1282">
        <v>3315</v>
      </c>
      <c r="D7685" s="1341" t="str">
        <f t="shared" si="133"/>
        <v>OK3315</v>
      </c>
      <c r="E7685" s="1514" t="s">
        <v>123</v>
      </c>
      <c r="F7685" s="1390">
        <v>500</v>
      </c>
      <c r="G7685" s="1283">
        <v>3.68</v>
      </c>
      <c r="H7685" s="1283">
        <v>4.1900000000000004</v>
      </c>
      <c r="I7685" s="1283">
        <v>4.7</v>
      </c>
      <c r="J7685" s="1283">
        <v>5.21</v>
      </c>
      <c r="K7685" s="1283">
        <v>5.86</v>
      </c>
      <c r="L7685" s="1283">
        <v>3.62</v>
      </c>
      <c r="M7685" s="1283">
        <v>3.95</v>
      </c>
      <c r="N7685" s="1283">
        <v>4.1100000000000003</v>
      </c>
      <c r="O7685" s="1283">
        <v>4.28</v>
      </c>
      <c r="P7685" s="1283"/>
      <c r="R7685" s="1067"/>
      <c r="S7685" s="341"/>
      <c r="T7685" s="341"/>
      <c r="U7685" s="341"/>
      <c r="V7685" s="341"/>
      <c r="W7685" s="341"/>
      <c r="X7685" s="341"/>
      <c r="Y7685" s="341"/>
      <c r="Z7685" s="21" t="s">
        <v>544</v>
      </c>
      <c r="AH7685"/>
    </row>
    <row r="7686" spans="1:34" ht="11.25" customHeight="1">
      <c r="A7686"/>
      <c r="B7686" s="1281" t="s">
        <v>71</v>
      </c>
      <c r="C7686" s="1282">
        <v>3334</v>
      </c>
      <c r="D7686" s="1341" t="str">
        <f t="shared" si="133"/>
        <v>OK3334</v>
      </c>
      <c r="E7686" s="1514" t="s">
        <v>124</v>
      </c>
      <c r="F7686" s="1390">
        <v>500</v>
      </c>
      <c r="G7686" s="1283">
        <v>2.16</v>
      </c>
      <c r="H7686" s="1283">
        <v>2.46</v>
      </c>
      <c r="I7686" s="1283">
        <v>2.76</v>
      </c>
      <c r="J7686" s="1283">
        <v>3.06</v>
      </c>
      <c r="K7686" s="1283">
        <v>3.44</v>
      </c>
      <c r="L7686" s="1283">
        <v>2.12</v>
      </c>
      <c r="M7686" s="1283">
        <v>2.3199999999999998</v>
      </c>
      <c r="N7686" s="1283">
        <v>2.41</v>
      </c>
      <c r="O7686" s="1283">
        <v>2.5099999999999998</v>
      </c>
      <c r="P7686" s="1283"/>
      <c r="R7686" s="1067"/>
      <c r="S7686" s="341"/>
      <c r="T7686" s="341"/>
      <c r="U7686" s="341"/>
      <c r="V7686" s="341"/>
      <c r="W7686" s="341"/>
      <c r="X7686" s="341"/>
      <c r="Y7686" s="341"/>
      <c r="Z7686" s="21" t="s">
        <v>544</v>
      </c>
      <c r="AH7686"/>
    </row>
    <row r="7687" spans="1:34" ht="11.25" customHeight="1">
      <c r="A7687"/>
      <c r="B7687" s="1281" t="s">
        <v>71</v>
      </c>
      <c r="C7687" s="1282">
        <v>3336</v>
      </c>
      <c r="D7687" s="1341" t="str">
        <f t="shared" si="133"/>
        <v>OK3336</v>
      </c>
      <c r="E7687" s="1514" t="s">
        <v>123</v>
      </c>
      <c r="F7687" s="1390">
        <v>500</v>
      </c>
      <c r="G7687" s="1283">
        <v>2.4500000000000002</v>
      </c>
      <c r="H7687" s="1283">
        <v>2.79</v>
      </c>
      <c r="I7687" s="1283">
        <v>3.13</v>
      </c>
      <c r="J7687" s="1283">
        <v>3.47</v>
      </c>
      <c r="K7687" s="1283">
        <v>3.9</v>
      </c>
      <c r="L7687" s="1283">
        <v>2.41</v>
      </c>
      <c r="M7687" s="1283">
        <v>2.63</v>
      </c>
      <c r="N7687" s="1283">
        <v>2.74</v>
      </c>
      <c r="O7687" s="1283">
        <v>2.85</v>
      </c>
      <c r="P7687" s="1283"/>
      <c r="R7687" s="1067"/>
      <c r="S7687" s="341"/>
      <c r="T7687" s="341"/>
      <c r="U7687" s="341"/>
      <c r="V7687" s="341"/>
      <c r="W7687" s="341"/>
      <c r="X7687" s="341"/>
      <c r="Y7687" s="341"/>
      <c r="Z7687" s="21" t="s">
        <v>544</v>
      </c>
      <c r="AH7687"/>
    </row>
    <row r="7688" spans="1:34" ht="11.25" customHeight="1">
      <c r="A7688"/>
      <c r="B7688" s="1281" t="s">
        <v>71</v>
      </c>
      <c r="C7688" s="1282">
        <v>3365</v>
      </c>
      <c r="D7688" s="1341" t="str">
        <f t="shared" si="133"/>
        <v>OK3365</v>
      </c>
      <c r="E7688" s="1514" t="s">
        <v>125</v>
      </c>
      <c r="F7688" s="1390">
        <v>500</v>
      </c>
      <c r="G7688" s="1283">
        <v>3.16</v>
      </c>
      <c r="H7688" s="1283">
        <v>3.6</v>
      </c>
      <c r="I7688" s="1283">
        <v>4.03</v>
      </c>
      <c r="J7688" s="1283">
        <v>4.47</v>
      </c>
      <c r="K7688" s="1283">
        <v>5.0199999999999996</v>
      </c>
      <c r="L7688" s="1283">
        <v>3.1</v>
      </c>
      <c r="M7688" s="1283">
        <v>3.38</v>
      </c>
      <c r="N7688" s="1283">
        <v>3.53</v>
      </c>
      <c r="O7688" s="1283">
        <v>3.67</v>
      </c>
      <c r="P7688" s="1283"/>
      <c r="R7688" s="1067"/>
      <c r="S7688" s="341"/>
      <c r="T7688" s="341"/>
      <c r="U7688" s="341"/>
      <c r="V7688" s="341"/>
      <c r="W7688" s="341"/>
      <c r="X7688" s="341"/>
      <c r="Y7688" s="341"/>
      <c r="Z7688" s="21" t="s">
        <v>544</v>
      </c>
      <c r="AH7688"/>
    </row>
    <row r="7689" spans="1:34" ht="11.25" customHeight="1">
      <c r="A7689"/>
      <c r="B7689" s="1281" t="s">
        <v>71</v>
      </c>
      <c r="C7689" s="1282">
        <v>3372</v>
      </c>
      <c r="D7689" s="1341" t="str">
        <f t="shared" si="133"/>
        <v>OK3372</v>
      </c>
      <c r="E7689" s="1514" t="s">
        <v>121</v>
      </c>
      <c r="F7689" s="1390">
        <v>500</v>
      </c>
      <c r="G7689" s="1283">
        <v>2.61</v>
      </c>
      <c r="H7689" s="1283">
        <v>2.97</v>
      </c>
      <c r="I7689" s="1283">
        <v>3.33</v>
      </c>
      <c r="J7689" s="1283">
        <v>3.69</v>
      </c>
      <c r="K7689" s="1283">
        <v>4.1500000000000004</v>
      </c>
      <c r="L7689" s="1283">
        <v>2.56</v>
      </c>
      <c r="M7689" s="1283">
        <v>2.8</v>
      </c>
      <c r="N7689" s="1283">
        <v>2.91</v>
      </c>
      <c r="O7689" s="1283">
        <v>3.03</v>
      </c>
      <c r="P7689" s="1283"/>
      <c r="R7689" s="1067"/>
      <c r="S7689" s="341"/>
      <c r="T7689" s="341"/>
      <c r="U7689" s="341"/>
      <c r="V7689" s="341"/>
      <c r="W7689" s="341"/>
      <c r="X7689" s="341"/>
      <c r="Y7689" s="341"/>
      <c r="Z7689" s="21" t="s">
        <v>544</v>
      </c>
      <c r="AH7689"/>
    </row>
    <row r="7690" spans="1:34" ht="11.25" customHeight="1">
      <c r="A7690"/>
      <c r="B7690" s="1281" t="s">
        <v>71</v>
      </c>
      <c r="C7690" s="1282">
        <v>3373</v>
      </c>
      <c r="D7690" s="1341" t="str">
        <f t="shared" si="133"/>
        <v>OK3373</v>
      </c>
      <c r="E7690" s="1514" t="s">
        <v>123</v>
      </c>
      <c r="F7690" s="1390">
        <v>500</v>
      </c>
      <c r="G7690" s="1283">
        <v>3.77</v>
      </c>
      <c r="H7690" s="1283">
        <v>4.3</v>
      </c>
      <c r="I7690" s="1283">
        <v>4.82</v>
      </c>
      <c r="J7690" s="1283">
        <v>5.34</v>
      </c>
      <c r="K7690" s="1283">
        <v>6</v>
      </c>
      <c r="L7690" s="1283">
        <v>3.71</v>
      </c>
      <c r="M7690" s="1283">
        <v>4.04</v>
      </c>
      <c r="N7690" s="1283">
        <v>4.21</v>
      </c>
      <c r="O7690" s="1283">
        <v>4.38</v>
      </c>
      <c r="P7690" s="1283"/>
      <c r="R7690" s="1067"/>
      <c r="S7690" s="341"/>
      <c r="T7690" s="341"/>
      <c r="U7690" s="341"/>
      <c r="V7690" s="341"/>
      <c r="W7690" s="341"/>
      <c r="X7690" s="341"/>
      <c r="Y7690" s="341"/>
      <c r="Z7690" s="21" t="s">
        <v>544</v>
      </c>
      <c r="AH7690"/>
    </row>
    <row r="7691" spans="1:34" ht="11.25" customHeight="1">
      <c r="A7691"/>
      <c r="B7691" s="1281" t="s">
        <v>71</v>
      </c>
      <c r="C7691" s="1282">
        <v>3383</v>
      </c>
      <c r="D7691" s="1341" t="str">
        <f t="shared" si="133"/>
        <v>OK3383</v>
      </c>
      <c r="E7691" s="1514" t="s">
        <v>121</v>
      </c>
      <c r="F7691" s="1390">
        <v>500</v>
      </c>
      <c r="G7691" s="1283">
        <v>1.23</v>
      </c>
      <c r="H7691" s="1283">
        <v>1.4</v>
      </c>
      <c r="I7691" s="1283">
        <v>1.57</v>
      </c>
      <c r="J7691" s="1283">
        <v>1.74</v>
      </c>
      <c r="K7691" s="1283">
        <v>1.96</v>
      </c>
      <c r="L7691" s="1283">
        <v>1.21</v>
      </c>
      <c r="M7691" s="1283">
        <v>1.32</v>
      </c>
      <c r="N7691" s="1283">
        <v>1.38</v>
      </c>
      <c r="O7691" s="1283">
        <v>1.43</v>
      </c>
      <c r="P7691" s="1283"/>
      <c r="R7691" s="1067"/>
      <c r="S7691" s="341"/>
      <c r="T7691" s="341"/>
      <c r="U7691" s="341"/>
      <c r="V7691" s="341"/>
      <c r="W7691" s="341"/>
      <c r="X7691" s="341"/>
      <c r="Y7691" s="341"/>
      <c r="Z7691" s="21" t="s">
        <v>544</v>
      </c>
      <c r="AH7691"/>
    </row>
    <row r="7692" spans="1:34" ht="11.25" customHeight="1">
      <c r="A7692"/>
      <c r="B7692" s="1281" t="s">
        <v>71</v>
      </c>
      <c r="C7692" s="1282">
        <v>3385</v>
      </c>
      <c r="D7692" s="1341" t="str">
        <f t="shared" ref="D7692:D7755" si="134">B7692&amp;TEXT(C7692,"0000")</f>
        <v>OK3385</v>
      </c>
      <c r="E7692" s="1514" t="s">
        <v>121</v>
      </c>
      <c r="F7692" s="1390">
        <v>500</v>
      </c>
      <c r="G7692" s="1283">
        <v>0.84</v>
      </c>
      <c r="H7692" s="1283">
        <v>0.96</v>
      </c>
      <c r="I7692" s="1283">
        <v>1.07</v>
      </c>
      <c r="J7692" s="1283">
        <v>1.19</v>
      </c>
      <c r="K7692" s="1283">
        <v>1.34</v>
      </c>
      <c r="L7692" s="1283">
        <v>0.83</v>
      </c>
      <c r="M7692" s="1283">
        <v>0.9</v>
      </c>
      <c r="N7692" s="1283">
        <v>0.94</v>
      </c>
      <c r="O7692" s="1283">
        <v>0.98</v>
      </c>
      <c r="P7692" s="1283"/>
      <c r="R7692" s="1067"/>
      <c r="S7692" s="341"/>
      <c r="T7692" s="341"/>
      <c r="U7692" s="341"/>
      <c r="V7692" s="341"/>
      <c r="W7692" s="341"/>
      <c r="X7692" s="341"/>
      <c r="Y7692" s="341"/>
      <c r="Z7692" s="21" t="s">
        <v>544</v>
      </c>
      <c r="AH7692"/>
    </row>
    <row r="7693" spans="1:34" ht="11.25" customHeight="1">
      <c r="A7693"/>
      <c r="B7693" s="1281" t="s">
        <v>71</v>
      </c>
      <c r="C7693" s="1282">
        <v>3400</v>
      </c>
      <c r="D7693" s="1341" t="str">
        <f t="shared" si="134"/>
        <v>OK3400</v>
      </c>
      <c r="E7693" s="1514" t="s">
        <v>125</v>
      </c>
      <c r="F7693" s="1390">
        <v>500</v>
      </c>
      <c r="G7693" s="1283">
        <v>2.61</v>
      </c>
      <c r="H7693" s="1283">
        <v>2.97</v>
      </c>
      <c r="I7693" s="1283">
        <v>3.33</v>
      </c>
      <c r="J7693" s="1283">
        <v>3.69</v>
      </c>
      <c r="K7693" s="1283">
        <v>4.1500000000000004</v>
      </c>
      <c r="L7693" s="1283">
        <v>2.56</v>
      </c>
      <c r="M7693" s="1283">
        <v>2.8</v>
      </c>
      <c r="N7693" s="1283">
        <v>2.91</v>
      </c>
      <c r="O7693" s="1283">
        <v>3.03</v>
      </c>
      <c r="P7693" s="1283"/>
      <c r="R7693" s="1067"/>
      <c r="S7693" s="341"/>
      <c r="T7693" s="341"/>
      <c r="U7693" s="341"/>
      <c r="V7693" s="341"/>
      <c r="W7693" s="341"/>
      <c r="X7693" s="341"/>
      <c r="Y7693" s="341"/>
      <c r="Z7693" s="21" t="s">
        <v>544</v>
      </c>
      <c r="AH7693"/>
    </row>
    <row r="7694" spans="1:34" ht="11.25" customHeight="1">
      <c r="A7694"/>
      <c r="B7694" s="1281" t="s">
        <v>71</v>
      </c>
      <c r="C7694" s="1282">
        <v>3507</v>
      </c>
      <c r="D7694" s="1341" t="str">
        <f t="shared" si="134"/>
        <v>OK3507</v>
      </c>
      <c r="E7694" s="1514" t="s">
        <v>125</v>
      </c>
      <c r="F7694" s="1390">
        <v>500</v>
      </c>
      <c r="G7694" s="1283">
        <v>2.33</v>
      </c>
      <c r="H7694" s="1283">
        <v>2.65</v>
      </c>
      <c r="I7694" s="1283">
        <v>2.97</v>
      </c>
      <c r="J7694" s="1283">
        <v>3.3</v>
      </c>
      <c r="K7694" s="1283">
        <v>3.7</v>
      </c>
      <c r="L7694" s="1283">
        <v>2.29</v>
      </c>
      <c r="M7694" s="1283">
        <v>2.5</v>
      </c>
      <c r="N7694" s="1283">
        <v>2.6</v>
      </c>
      <c r="O7694" s="1283">
        <v>2.7</v>
      </c>
      <c r="P7694" s="1283"/>
      <c r="R7694" s="1067"/>
      <c r="S7694" s="341"/>
      <c r="T7694" s="341"/>
      <c r="U7694" s="341"/>
      <c r="V7694" s="341"/>
      <c r="W7694" s="341"/>
      <c r="X7694" s="341"/>
      <c r="Y7694" s="341"/>
      <c r="Z7694" s="21" t="s">
        <v>544</v>
      </c>
      <c r="AH7694"/>
    </row>
    <row r="7695" spans="1:34" ht="11.25" customHeight="1">
      <c r="A7695"/>
      <c r="B7695" s="1281" t="s">
        <v>71</v>
      </c>
      <c r="C7695" s="1282">
        <v>3515</v>
      </c>
      <c r="D7695" s="1341" t="str">
        <f t="shared" si="134"/>
        <v>OK3515</v>
      </c>
      <c r="E7695" s="1514" t="s">
        <v>125</v>
      </c>
      <c r="F7695" s="1390">
        <v>500</v>
      </c>
      <c r="G7695" s="1283">
        <v>2.09</v>
      </c>
      <c r="H7695" s="1283">
        <v>2.38</v>
      </c>
      <c r="I7695" s="1283">
        <v>2.67</v>
      </c>
      <c r="J7695" s="1283">
        <v>2.96</v>
      </c>
      <c r="K7695" s="1283">
        <v>3.33</v>
      </c>
      <c r="L7695" s="1283">
        <v>2.06</v>
      </c>
      <c r="M7695" s="1283">
        <v>2.2400000000000002</v>
      </c>
      <c r="N7695" s="1283">
        <v>2.34</v>
      </c>
      <c r="O7695" s="1283">
        <v>2.4300000000000002</v>
      </c>
      <c r="P7695" s="1283"/>
      <c r="R7695" s="1067"/>
      <c r="S7695" s="341"/>
      <c r="T7695" s="341"/>
      <c r="U7695" s="341"/>
      <c r="V7695" s="341"/>
      <c r="W7695" s="341"/>
      <c r="X7695" s="341"/>
      <c r="Y7695" s="341"/>
      <c r="Z7695" s="21" t="s">
        <v>544</v>
      </c>
      <c r="AH7695"/>
    </row>
    <row r="7696" spans="1:34" ht="11.25" customHeight="1">
      <c r="A7696"/>
      <c r="B7696" s="1281" t="s">
        <v>71</v>
      </c>
      <c r="C7696" s="1282">
        <v>3548</v>
      </c>
      <c r="D7696" s="1341" t="str">
        <f t="shared" si="134"/>
        <v>OK3548</v>
      </c>
      <c r="E7696" s="1514" t="s">
        <v>125</v>
      </c>
      <c r="F7696" s="1390">
        <v>500</v>
      </c>
      <c r="G7696" s="1283">
        <v>1.04</v>
      </c>
      <c r="H7696" s="1283">
        <v>1.19</v>
      </c>
      <c r="I7696" s="1283">
        <v>1.33</v>
      </c>
      <c r="J7696" s="1283">
        <v>1.47</v>
      </c>
      <c r="K7696" s="1283">
        <v>1.66</v>
      </c>
      <c r="L7696" s="1283">
        <v>1.02</v>
      </c>
      <c r="M7696" s="1283">
        <v>1.1200000000000001</v>
      </c>
      <c r="N7696" s="1283">
        <v>1.1599999999999999</v>
      </c>
      <c r="O7696" s="1283">
        <v>1.21</v>
      </c>
      <c r="P7696" s="1283"/>
      <c r="R7696" s="1067"/>
      <c r="S7696" s="341"/>
      <c r="T7696" s="341"/>
      <c r="U7696" s="341"/>
      <c r="V7696" s="341"/>
      <c r="W7696" s="341"/>
      <c r="X7696" s="341"/>
      <c r="Y7696" s="341"/>
      <c r="Z7696" s="21" t="s">
        <v>544</v>
      </c>
      <c r="AH7696"/>
    </row>
    <row r="7697" spans="1:34" ht="11.25" customHeight="1">
      <c r="A7697"/>
      <c r="B7697" s="1281" t="s">
        <v>71</v>
      </c>
      <c r="C7697" s="1282">
        <v>3559</v>
      </c>
      <c r="D7697" s="1341" t="str">
        <f t="shared" si="134"/>
        <v>OK3559</v>
      </c>
      <c r="E7697" s="1514" t="s">
        <v>125</v>
      </c>
      <c r="F7697" s="1390">
        <v>500</v>
      </c>
      <c r="G7697" s="1283">
        <v>2.16</v>
      </c>
      <c r="H7697" s="1283">
        <v>2.46</v>
      </c>
      <c r="I7697" s="1283">
        <v>2.76</v>
      </c>
      <c r="J7697" s="1283">
        <v>3.06</v>
      </c>
      <c r="K7697" s="1283">
        <v>3.44</v>
      </c>
      <c r="L7697" s="1283">
        <v>2.12</v>
      </c>
      <c r="M7697" s="1283">
        <v>2.3199999999999998</v>
      </c>
      <c r="N7697" s="1283">
        <v>2.41</v>
      </c>
      <c r="O7697" s="1283">
        <v>2.5099999999999998</v>
      </c>
      <c r="P7697" s="1283"/>
      <c r="R7697" s="1067"/>
      <c r="S7697" s="341"/>
      <c r="T7697" s="341"/>
      <c r="U7697" s="341"/>
      <c r="V7697" s="341"/>
      <c r="W7697" s="341"/>
      <c r="X7697" s="341"/>
      <c r="Y7697" s="341"/>
      <c r="Z7697" s="21" t="s">
        <v>544</v>
      </c>
      <c r="AH7697"/>
    </row>
    <row r="7698" spans="1:34" ht="11.25" customHeight="1">
      <c r="A7698"/>
      <c r="B7698" s="1281" t="s">
        <v>71</v>
      </c>
      <c r="C7698" s="1282">
        <v>3574</v>
      </c>
      <c r="D7698" s="1341" t="str">
        <f t="shared" si="134"/>
        <v>OK3574</v>
      </c>
      <c r="E7698" s="1514" t="s">
        <v>125</v>
      </c>
      <c r="F7698" s="1390">
        <v>500</v>
      </c>
      <c r="G7698" s="1283">
        <v>1.02</v>
      </c>
      <c r="H7698" s="1283">
        <v>1.1599999999999999</v>
      </c>
      <c r="I7698" s="1283">
        <v>1.3</v>
      </c>
      <c r="J7698" s="1283">
        <v>1.44</v>
      </c>
      <c r="K7698" s="1283">
        <v>1.62</v>
      </c>
      <c r="L7698" s="1283">
        <v>1</v>
      </c>
      <c r="M7698" s="1283">
        <v>1.0900000000000001</v>
      </c>
      <c r="N7698" s="1283">
        <v>1.1399999999999999</v>
      </c>
      <c r="O7698" s="1283">
        <v>1.18</v>
      </c>
      <c r="P7698" s="1283"/>
      <c r="R7698" s="1067"/>
      <c r="S7698" s="341"/>
      <c r="T7698" s="341"/>
      <c r="U7698" s="341"/>
      <c r="V7698" s="341"/>
      <c r="W7698" s="341"/>
      <c r="X7698" s="341"/>
      <c r="Y7698" s="341"/>
      <c r="Z7698" s="21" t="s">
        <v>544</v>
      </c>
      <c r="AH7698"/>
    </row>
    <row r="7699" spans="1:34" ht="11.25" customHeight="1">
      <c r="A7699"/>
      <c r="B7699" s="1281" t="s">
        <v>71</v>
      </c>
      <c r="C7699" s="1282">
        <v>3581</v>
      </c>
      <c r="D7699" s="1341" t="str">
        <f t="shared" si="134"/>
        <v>OK3581</v>
      </c>
      <c r="E7699" s="1514" t="s">
        <v>125</v>
      </c>
      <c r="F7699" s="1390">
        <v>500</v>
      </c>
      <c r="G7699" s="1283">
        <v>0.91</v>
      </c>
      <c r="H7699" s="1283">
        <v>1.03</v>
      </c>
      <c r="I7699" s="1283">
        <v>1.1599999999999999</v>
      </c>
      <c r="J7699" s="1283">
        <v>1.28</v>
      </c>
      <c r="K7699" s="1283">
        <v>1.44</v>
      </c>
      <c r="L7699" s="1283">
        <v>0.89</v>
      </c>
      <c r="M7699" s="1283">
        <v>0.97</v>
      </c>
      <c r="N7699" s="1283">
        <v>1.01</v>
      </c>
      <c r="O7699" s="1283">
        <v>1.05</v>
      </c>
      <c r="P7699" s="1283"/>
      <c r="R7699" s="1067"/>
      <c r="S7699" s="341"/>
      <c r="T7699" s="341"/>
      <c r="U7699" s="341"/>
      <c r="V7699" s="341"/>
      <c r="W7699" s="341"/>
      <c r="X7699" s="341"/>
      <c r="Y7699" s="341"/>
      <c r="Z7699" s="21" t="s">
        <v>544</v>
      </c>
      <c r="AH7699"/>
    </row>
    <row r="7700" spans="1:34" ht="11.25" customHeight="1">
      <c r="A7700"/>
      <c r="B7700" s="1281" t="s">
        <v>71</v>
      </c>
      <c r="C7700" s="1282">
        <v>3612</v>
      </c>
      <c r="D7700" s="1341" t="str">
        <f t="shared" si="134"/>
        <v>OK3612</v>
      </c>
      <c r="E7700" s="1514" t="s">
        <v>125</v>
      </c>
      <c r="F7700" s="1390">
        <v>500</v>
      </c>
      <c r="G7700" s="1283">
        <v>1.32</v>
      </c>
      <c r="H7700" s="1283">
        <v>1.5</v>
      </c>
      <c r="I7700" s="1283">
        <v>1.69</v>
      </c>
      <c r="J7700" s="1283">
        <v>1.87</v>
      </c>
      <c r="K7700" s="1283">
        <v>2.1</v>
      </c>
      <c r="L7700" s="1283">
        <v>1.3</v>
      </c>
      <c r="M7700" s="1283">
        <v>1.42</v>
      </c>
      <c r="N7700" s="1283">
        <v>1.48</v>
      </c>
      <c r="O7700" s="1283">
        <v>1.53</v>
      </c>
      <c r="P7700" s="1283"/>
      <c r="R7700" s="1067"/>
      <c r="S7700" s="341"/>
      <c r="T7700" s="341"/>
      <c r="U7700" s="341"/>
      <c r="V7700" s="341"/>
      <c r="W7700" s="341"/>
      <c r="X7700" s="341"/>
      <c r="Y7700" s="341"/>
      <c r="Z7700" s="21" t="s">
        <v>544</v>
      </c>
      <c r="AH7700"/>
    </row>
    <row r="7701" spans="1:34" ht="11.25" customHeight="1">
      <c r="A7701"/>
      <c r="B7701" s="1281" t="s">
        <v>71</v>
      </c>
      <c r="C7701" s="1282">
        <v>3620</v>
      </c>
      <c r="D7701" s="1341" t="str">
        <f t="shared" si="134"/>
        <v>OK3620</v>
      </c>
      <c r="E7701" s="1514" t="s">
        <v>122</v>
      </c>
      <c r="F7701" s="1390">
        <v>500</v>
      </c>
      <c r="G7701" s="1283">
        <v>3.12</v>
      </c>
      <c r="H7701" s="1283">
        <v>3.56</v>
      </c>
      <c r="I7701" s="1283">
        <v>3.99</v>
      </c>
      <c r="J7701" s="1283">
        <v>4.42</v>
      </c>
      <c r="K7701" s="1283">
        <v>4.97</v>
      </c>
      <c r="L7701" s="1283">
        <v>3.07</v>
      </c>
      <c r="M7701" s="1283">
        <v>3.35</v>
      </c>
      <c r="N7701" s="1283">
        <v>3.49</v>
      </c>
      <c r="O7701" s="1283">
        <v>3.63</v>
      </c>
      <c r="P7701" s="1283"/>
      <c r="R7701" s="1067"/>
      <c r="S7701" s="341"/>
      <c r="T7701" s="341"/>
      <c r="U7701" s="341"/>
      <c r="V7701" s="341"/>
      <c r="W7701" s="341"/>
      <c r="X7701" s="341"/>
      <c r="Y7701" s="341"/>
      <c r="Z7701" s="21" t="s">
        <v>544</v>
      </c>
      <c r="AH7701"/>
    </row>
    <row r="7702" spans="1:34" ht="11.25" customHeight="1">
      <c r="A7702"/>
      <c r="B7702" s="1281" t="s">
        <v>71</v>
      </c>
      <c r="C7702" s="1282">
        <v>3629</v>
      </c>
      <c r="D7702" s="1341" t="str">
        <f t="shared" si="134"/>
        <v>OK3629</v>
      </c>
      <c r="E7702" s="1514" t="s">
        <v>125</v>
      </c>
      <c r="F7702" s="1390">
        <v>500</v>
      </c>
      <c r="G7702" s="1283">
        <v>1.4</v>
      </c>
      <c r="H7702" s="1283">
        <v>1.59</v>
      </c>
      <c r="I7702" s="1283">
        <v>1.79</v>
      </c>
      <c r="J7702" s="1283">
        <v>1.98</v>
      </c>
      <c r="K7702" s="1283">
        <v>2.23</v>
      </c>
      <c r="L7702" s="1283">
        <v>1.38</v>
      </c>
      <c r="M7702" s="1283">
        <v>1.5</v>
      </c>
      <c r="N7702" s="1283">
        <v>1.56</v>
      </c>
      <c r="O7702" s="1283">
        <v>1.63</v>
      </c>
      <c r="P7702" s="1283"/>
      <c r="R7702" s="1067"/>
      <c r="S7702" s="341"/>
      <c r="T7702" s="341"/>
      <c r="U7702" s="341"/>
      <c r="V7702" s="341"/>
      <c r="W7702" s="341"/>
      <c r="X7702" s="341"/>
      <c r="Y7702" s="341"/>
      <c r="Z7702" s="21" t="s">
        <v>544</v>
      </c>
      <c r="AH7702"/>
    </row>
    <row r="7703" spans="1:34" ht="11.25" customHeight="1">
      <c r="A7703"/>
      <c r="B7703" s="1281" t="s">
        <v>71</v>
      </c>
      <c r="C7703" s="1282">
        <v>3632</v>
      </c>
      <c r="D7703" s="1341" t="str">
        <f t="shared" si="134"/>
        <v>OK3632</v>
      </c>
      <c r="E7703" s="1514" t="s">
        <v>121</v>
      </c>
      <c r="F7703" s="1390">
        <v>500</v>
      </c>
      <c r="G7703" s="1283">
        <v>2.14</v>
      </c>
      <c r="H7703" s="1283">
        <v>2.44</v>
      </c>
      <c r="I7703" s="1283">
        <v>2.73</v>
      </c>
      <c r="J7703" s="1283">
        <v>3.03</v>
      </c>
      <c r="K7703" s="1283">
        <v>3.4</v>
      </c>
      <c r="L7703" s="1283">
        <v>2.1</v>
      </c>
      <c r="M7703" s="1283">
        <v>2.29</v>
      </c>
      <c r="N7703" s="1283">
        <v>2.39</v>
      </c>
      <c r="O7703" s="1283">
        <v>2.48</v>
      </c>
      <c r="P7703" s="1283"/>
      <c r="R7703" s="1067"/>
      <c r="S7703" s="341"/>
      <c r="T7703" s="341"/>
      <c r="U7703" s="341"/>
      <c r="V7703" s="341"/>
      <c r="W7703" s="341"/>
      <c r="X7703" s="341"/>
      <c r="Y7703" s="341"/>
      <c r="Z7703" s="21" t="s">
        <v>544</v>
      </c>
      <c r="AH7703"/>
    </row>
    <row r="7704" spans="1:34" ht="11.25" customHeight="1">
      <c r="A7704"/>
      <c r="B7704" s="1281" t="s">
        <v>71</v>
      </c>
      <c r="C7704" s="1282">
        <v>3634</v>
      </c>
      <c r="D7704" s="1341" t="str">
        <f t="shared" si="134"/>
        <v>OK3634</v>
      </c>
      <c r="E7704" s="1514" t="s">
        <v>125</v>
      </c>
      <c r="F7704" s="1390">
        <v>500</v>
      </c>
      <c r="G7704" s="1283">
        <v>1.34</v>
      </c>
      <c r="H7704" s="1283">
        <v>1.53</v>
      </c>
      <c r="I7704" s="1283">
        <v>1.72</v>
      </c>
      <c r="J7704" s="1283">
        <v>1.9</v>
      </c>
      <c r="K7704" s="1283">
        <v>2.14</v>
      </c>
      <c r="L7704" s="1283">
        <v>1.32</v>
      </c>
      <c r="M7704" s="1283">
        <v>1.44</v>
      </c>
      <c r="N7704" s="1283">
        <v>1.5</v>
      </c>
      <c r="O7704" s="1283">
        <v>1.56</v>
      </c>
      <c r="P7704" s="1283"/>
      <c r="R7704" s="1067"/>
      <c r="S7704" s="341"/>
      <c r="T7704" s="341"/>
      <c r="U7704" s="341"/>
      <c r="V7704" s="341"/>
      <c r="W7704" s="341"/>
      <c r="X7704" s="341"/>
      <c r="Y7704" s="341"/>
      <c r="Z7704" s="21" t="s">
        <v>544</v>
      </c>
      <c r="AH7704"/>
    </row>
    <row r="7705" spans="1:34" ht="11.25" customHeight="1">
      <c r="A7705"/>
      <c r="B7705" s="1281" t="s">
        <v>71</v>
      </c>
      <c r="C7705" s="1282">
        <v>3635</v>
      </c>
      <c r="D7705" s="1341" t="str">
        <f t="shared" si="134"/>
        <v>OK3635</v>
      </c>
      <c r="E7705" s="1514" t="s">
        <v>125</v>
      </c>
      <c r="F7705" s="1390">
        <v>500</v>
      </c>
      <c r="G7705" s="1283">
        <v>1.9</v>
      </c>
      <c r="H7705" s="1283">
        <v>2.17</v>
      </c>
      <c r="I7705" s="1283">
        <v>2.4300000000000002</v>
      </c>
      <c r="J7705" s="1283">
        <v>2.69</v>
      </c>
      <c r="K7705" s="1283">
        <v>3.03</v>
      </c>
      <c r="L7705" s="1283">
        <v>1.87</v>
      </c>
      <c r="M7705" s="1283">
        <v>2.04</v>
      </c>
      <c r="N7705" s="1283">
        <v>2.13</v>
      </c>
      <c r="O7705" s="1283">
        <v>2.21</v>
      </c>
      <c r="P7705" s="1283"/>
      <c r="R7705" s="1067"/>
      <c r="S7705" s="341"/>
      <c r="T7705" s="341"/>
      <c r="U7705" s="341"/>
      <c r="V7705" s="341"/>
      <c r="W7705" s="341"/>
      <c r="X7705" s="341"/>
      <c r="Y7705" s="341"/>
      <c r="Z7705" s="21" t="s">
        <v>544</v>
      </c>
      <c r="AH7705"/>
    </row>
    <row r="7706" spans="1:34" ht="11.25" customHeight="1">
      <c r="A7706"/>
      <c r="B7706" s="1281" t="s">
        <v>71</v>
      </c>
      <c r="C7706" s="1282">
        <v>3638</v>
      </c>
      <c r="D7706" s="1341" t="str">
        <f t="shared" si="134"/>
        <v>OK3638</v>
      </c>
      <c r="E7706" s="1514" t="s">
        <v>125</v>
      </c>
      <c r="F7706" s="1390">
        <v>500</v>
      </c>
      <c r="G7706" s="1283">
        <v>1.67</v>
      </c>
      <c r="H7706" s="1283">
        <v>1.9</v>
      </c>
      <c r="I7706" s="1283">
        <v>2.13</v>
      </c>
      <c r="J7706" s="1283">
        <v>2.36</v>
      </c>
      <c r="K7706" s="1283">
        <v>2.65</v>
      </c>
      <c r="L7706" s="1283">
        <v>1.64</v>
      </c>
      <c r="M7706" s="1283">
        <v>1.79</v>
      </c>
      <c r="N7706" s="1283">
        <v>1.86</v>
      </c>
      <c r="O7706" s="1283">
        <v>1.94</v>
      </c>
      <c r="P7706" s="1283"/>
      <c r="R7706" s="1067"/>
      <c r="S7706" s="341"/>
      <c r="T7706" s="341"/>
      <c r="U7706" s="341"/>
      <c r="V7706" s="341"/>
      <c r="W7706" s="341"/>
      <c r="X7706" s="341"/>
      <c r="Y7706" s="341"/>
      <c r="Z7706" s="21" t="s">
        <v>544</v>
      </c>
      <c r="AH7706"/>
    </row>
    <row r="7707" spans="1:34" ht="11.25" customHeight="1">
      <c r="A7707"/>
      <c r="B7707" s="1281" t="s">
        <v>71</v>
      </c>
      <c r="C7707" s="1282">
        <v>3642</v>
      </c>
      <c r="D7707" s="1341" t="str">
        <f t="shared" si="134"/>
        <v>OK3642</v>
      </c>
      <c r="E7707" s="1514" t="s">
        <v>123</v>
      </c>
      <c r="F7707" s="1390">
        <v>500</v>
      </c>
      <c r="G7707" s="1283">
        <v>1.27</v>
      </c>
      <c r="H7707" s="1283">
        <v>1.44</v>
      </c>
      <c r="I7707" s="1283">
        <v>1.62</v>
      </c>
      <c r="J7707" s="1283">
        <v>1.79</v>
      </c>
      <c r="K7707" s="1283">
        <v>2.0099999999999998</v>
      </c>
      <c r="L7707" s="1283">
        <v>1.24</v>
      </c>
      <c r="M7707" s="1283">
        <v>1.36</v>
      </c>
      <c r="N7707" s="1283">
        <v>1.41</v>
      </c>
      <c r="O7707" s="1283">
        <v>1.47</v>
      </c>
      <c r="P7707" s="1283"/>
      <c r="R7707" s="1067"/>
      <c r="S7707" s="341"/>
      <c r="T7707" s="341"/>
      <c r="U7707" s="341"/>
      <c r="V7707" s="341"/>
      <c r="W7707" s="341"/>
      <c r="X7707" s="341"/>
      <c r="Y7707" s="341"/>
      <c r="Z7707" s="21" t="s">
        <v>544</v>
      </c>
      <c r="AH7707"/>
    </row>
    <row r="7708" spans="1:34" ht="11.25" customHeight="1">
      <c r="A7708"/>
      <c r="B7708" s="1281" t="s">
        <v>71</v>
      </c>
      <c r="C7708" s="1282">
        <v>3643</v>
      </c>
      <c r="D7708" s="1341" t="str">
        <f t="shared" si="134"/>
        <v>OK3643</v>
      </c>
      <c r="E7708" s="1514" t="s">
        <v>125</v>
      </c>
      <c r="F7708" s="1390">
        <v>500</v>
      </c>
      <c r="G7708" s="1283">
        <v>1.55</v>
      </c>
      <c r="H7708" s="1283">
        <v>1.76</v>
      </c>
      <c r="I7708" s="1283">
        <v>1.97</v>
      </c>
      <c r="J7708" s="1283">
        <v>2.19</v>
      </c>
      <c r="K7708" s="1283">
        <v>2.46</v>
      </c>
      <c r="L7708" s="1283">
        <v>1.52</v>
      </c>
      <c r="M7708" s="1283">
        <v>1.66</v>
      </c>
      <c r="N7708" s="1283">
        <v>1.73</v>
      </c>
      <c r="O7708" s="1283">
        <v>1.79</v>
      </c>
      <c r="P7708" s="1283"/>
      <c r="R7708" s="1067"/>
      <c r="S7708" s="341"/>
      <c r="T7708" s="341"/>
      <c r="U7708" s="341"/>
      <c r="V7708" s="341"/>
      <c r="W7708" s="341"/>
      <c r="X7708" s="341"/>
      <c r="Y7708" s="341"/>
      <c r="Z7708" s="21" t="s">
        <v>544</v>
      </c>
      <c r="AH7708"/>
    </row>
    <row r="7709" spans="1:34" ht="11.25" customHeight="1">
      <c r="A7709"/>
      <c r="B7709" s="1281" t="s">
        <v>71</v>
      </c>
      <c r="C7709" s="1282">
        <v>3647</v>
      </c>
      <c r="D7709" s="1341" t="str">
        <f t="shared" si="134"/>
        <v>OK3647</v>
      </c>
      <c r="E7709" s="1514" t="s">
        <v>123</v>
      </c>
      <c r="F7709" s="1390">
        <v>500</v>
      </c>
      <c r="G7709" s="1283">
        <v>2.5099999999999998</v>
      </c>
      <c r="H7709" s="1283">
        <v>2.86</v>
      </c>
      <c r="I7709" s="1283">
        <v>3.2</v>
      </c>
      <c r="J7709" s="1283">
        <v>3.55</v>
      </c>
      <c r="K7709" s="1283">
        <v>3.99</v>
      </c>
      <c r="L7709" s="1283">
        <v>2.46</v>
      </c>
      <c r="M7709" s="1283">
        <v>2.69</v>
      </c>
      <c r="N7709" s="1283">
        <v>2.8</v>
      </c>
      <c r="O7709" s="1283">
        <v>2.91</v>
      </c>
      <c r="P7709" s="1283"/>
      <c r="R7709" s="1067"/>
      <c r="S7709" s="341"/>
      <c r="T7709" s="341"/>
      <c r="U7709" s="341"/>
      <c r="V7709" s="341"/>
      <c r="W7709" s="341"/>
      <c r="X7709" s="341"/>
      <c r="Y7709" s="341"/>
      <c r="Z7709" s="21" t="s">
        <v>544</v>
      </c>
      <c r="AH7709"/>
    </row>
    <row r="7710" spans="1:34" ht="11.25" customHeight="1">
      <c r="A7710"/>
      <c r="B7710" s="1281" t="s">
        <v>71</v>
      </c>
      <c r="C7710" s="1282">
        <v>3648</v>
      </c>
      <c r="D7710" s="1341" t="str">
        <f t="shared" si="134"/>
        <v>OK3648</v>
      </c>
      <c r="E7710" s="1514" t="s">
        <v>125</v>
      </c>
      <c r="F7710" s="1390">
        <v>500</v>
      </c>
      <c r="G7710" s="1283">
        <v>1.33</v>
      </c>
      <c r="H7710" s="1283">
        <v>1.52</v>
      </c>
      <c r="I7710" s="1283">
        <v>1.7</v>
      </c>
      <c r="J7710" s="1283">
        <v>1.89</v>
      </c>
      <c r="K7710" s="1283">
        <v>2.12</v>
      </c>
      <c r="L7710" s="1283">
        <v>1.31</v>
      </c>
      <c r="M7710" s="1283">
        <v>1.43</v>
      </c>
      <c r="N7710" s="1283">
        <v>1.49</v>
      </c>
      <c r="O7710" s="1283">
        <v>1.55</v>
      </c>
      <c r="P7710" s="1283"/>
      <c r="R7710" s="1067"/>
      <c r="S7710" s="341"/>
      <c r="T7710" s="341"/>
      <c r="U7710" s="341"/>
      <c r="V7710" s="341"/>
      <c r="W7710" s="341"/>
      <c r="X7710" s="341"/>
      <c r="Y7710" s="341"/>
      <c r="Z7710" s="21" t="s">
        <v>544</v>
      </c>
      <c r="AH7710"/>
    </row>
    <row r="7711" spans="1:34" ht="11.25" customHeight="1">
      <c r="A7711"/>
      <c r="B7711" s="1281" t="s">
        <v>71</v>
      </c>
      <c r="C7711" s="1282">
        <v>3681</v>
      </c>
      <c r="D7711" s="1341" t="str">
        <f t="shared" si="134"/>
        <v>OK3681</v>
      </c>
      <c r="E7711" s="1514" t="s">
        <v>121</v>
      </c>
      <c r="F7711" s="1390">
        <v>500</v>
      </c>
      <c r="G7711" s="1283">
        <v>0.71</v>
      </c>
      <c r="H7711" s="1283">
        <v>0.8</v>
      </c>
      <c r="I7711" s="1283">
        <v>0.9</v>
      </c>
      <c r="J7711" s="1283">
        <v>1</v>
      </c>
      <c r="K7711" s="1283">
        <v>1.1200000000000001</v>
      </c>
      <c r="L7711" s="1283">
        <v>0.69</v>
      </c>
      <c r="M7711" s="1283">
        <v>0.76</v>
      </c>
      <c r="N7711" s="1283">
        <v>0.79</v>
      </c>
      <c r="O7711" s="1283">
        <v>0.82</v>
      </c>
      <c r="P7711" s="1283"/>
      <c r="R7711" s="1067"/>
      <c r="S7711" s="341"/>
      <c r="T7711" s="341"/>
      <c r="U7711" s="341"/>
      <c r="V7711" s="341"/>
      <c r="W7711" s="341"/>
      <c r="X7711" s="341"/>
      <c r="Y7711" s="341"/>
      <c r="Z7711" s="21" t="s">
        <v>544</v>
      </c>
      <c r="AH7711"/>
    </row>
    <row r="7712" spans="1:34" ht="11.25" customHeight="1">
      <c r="A7712"/>
      <c r="B7712" s="1281" t="s">
        <v>71</v>
      </c>
      <c r="C7712" s="1282">
        <v>3685</v>
      </c>
      <c r="D7712" s="1341" t="str">
        <f t="shared" si="134"/>
        <v>OK3685</v>
      </c>
      <c r="E7712" s="1514" t="s">
        <v>121</v>
      </c>
      <c r="F7712" s="1390">
        <v>500</v>
      </c>
      <c r="G7712" s="1283">
        <v>0.88</v>
      </c>
      <c r="H7712" s="1283">
        <v>1.01</v>
      </c>
      <c r="I7712" s="1283">
        <v>1.1299999999999999</v>
      </c>
      <c r="J7712" s="1283">
        <v>1.25</v>
      </c>
      <c r="K7712" s="1283">
        <v>1.41</v>
      </c>
      <c r="L7712" s="1283">
        <v>0.87</v>
      </c>
      <c r="M7712" s="1283">
        <v>0.95</v>
      </c>
      <c r="N7712" s="1283">
        <v>0.99</v>
      </c>
      <c r="O7712" s="1283">
        <v>1.03</v>
      </c>
      <c r="P7712" s="1283"/>
      <c r="R7712" s="1067"/>
      <c r="S7712" s="341"/>
      <c r="T7712" s="341"/>
      <c r="U7712" s="341"/>
      <c r="V7712" s="341"/>
      <c r="W7712" s="341"/>
      <c r="X7712" s="341"/>
      <c r="Y7712" s="341"/>
      <c r="Z7712" s="21" t="s">
        <v>544</v>
      </c>
      <c r="AH7712"/>
    </row>
    <row r="7713" spans="1:34" ht="11.25" customHeight="1">
      <c r="A7713"/>
      <c r="B7713" s="1281" t="s">
        <v>71</v>
      </c>
      <c r="C7713" s="1282">
        <v>3719</v>
      </c>
      <c r="D7713" s="1341" t="str">
        <f t="shared" si="134"/>
        <v>OK3719</v>
      </c>
      <c r="E7713" s="1514" t="s">
        <v>122</v>
      </c>
      <c r="F7713" s="1390">
        <v>500</v>
      </c>
      <c r="G7713" s="1283">
        <v>0.92</v>
      </c>
      <c r="H7713" s="1283">
        <v>1.05</v>
      </c>
      <c r="I7713" s="1283">
        <v>1.17</v>
      </c>
      <c r="J7713" s="1283">
        <v>1.3</v>
      </c>
      <c r="K7713" s="1283">
        <v>1.46</v>
      </c>
      <c r="L7713" s="1283">
        <v>0.9</v>
      </c>
      <c r="M7713" s="1283">
        <v>0.98</v>
      </c>
      <c r="N7713" s="1283">
        <v>1.03</v>
      </c>
      <c r="O7713" s="1283">
        <v>1.07</v>
      </c>
      <c r="P7713" s="1283"/>
      <c r="R7713" s="1067"/>
      <c r="S7713" s="341"/>
      <c r="T7713" s="341"/>
      <c r="U7713" s="341"/>
      <c r="V7713" s="341"/>
      <c r="W7713" s="341"/>
      <c r="X7713" s="341"/>
      <c r="Y7713" s="341"/>
      <c r="Z7713" s="21" t="s">
        <v>544</v>
      </c>
      <c r="AH7713"/>
    </row>
    <row r="7714" spans="1:34" ht="11.25" customHeight="1">
      <c r="A7714"/>
      <c r="B7714" s="1281" t="s">
        <v>71</v>
      </c>
      <c r="C7714" s="1282">
        <v>3724</v>
      </c>
      <c r="D7714" s="1341" t="str">
        <f t="shared" si="134"/>
        <v>OK3724</v>
      </c>
      <c r="E7714" s="1514" t="s">
        <v>125</v>
      </c>
      <c r="F7714" s="1390">
        <v>500</v>
      </c>
      <c r="G7714" s="1283">
        <v>2.63</v>
      </c>
      <c r="H7714" s="1283">
        <v>3</v>
      </c>
      <c r="I7714" s="1283">
        <v>3.36</v>
      </c>
      <c r="J7714" s="1283">
        <v>3.72</v>
      </c>
      <c r="K7714" s="1283">
        <v>4.18</v>
      </c>
      <c r="L7714" s="1283">
        <v>2.59</v>
      </c>
      <c r="M7714" s="1283">
        <v>2.82</v>
      </c>
      <c r="N7714" s="1283">
        <v>2.94</v>
      </c>
      <c r="O7714" s="1283">
        <v>3.06</v>
      </c>
      <c r="P7714" s="1283"/>
      <c r="R7714" s="1067"/>
      <c r="S7714" s="341"/>
      <c r="T7714" s="341"/>
      <c r="U7714" s="341"/>
      <c r="V7714" s="341"/>
      <c r="W7714" s="341"/>
      <c r="X7714" s="341"/>
      <c r="Y7714" s="341"/>
      <c r="Z7714" s="21" t="s">
        <v>544</v>
      </c>
      <c r="AH7714"/>
    </row>
    <row r="7715" spans="1:34" ht="11.25" customHeight="1">
      <c r="A7715"/>
      <c r="B7715" s="1281" t="s">
        <v>71</v>
      </c>
      <c r="C7715" s="1282">
        <v>3726</v>
      </c>
      <c r="D7715" s="1341" t="str">
        <f t="shared" si="134"/>
        <v>OK3726</v>
      </c>
      <c r="E7715" s="1514" t="s">
        <v>123</v>
      </c>
      <c r="F7715" s="1390">
        <v>500</v>
      </c>
      <c r="G7715" s="1283">
        <v>2.63</v>
      </c>
      <c r="H7715" s="1283">
        <v>3</v>
      </c>
      <c r="I7715" s="1283">
        <v>3.36</v>
      </c>
      <c r="J7715" s="1283">
        <v>3.72</v>
      </c>
      <c r="K7715" s="1283">
        <v>4.18</v>
      </c>
      <c r="L7715" s="1283">
        <v>2.59</v>
      </c>
      <c r="M7715" s="1283">
        <v>2.82</v>
      </c>
      <c r="N7715" s="1283">
        <v>2.94</v>
      </c>
      <c r="O7715" s="1283">
        <v>3.06</v>
      </c>
      <c r="P7715" s="1283"/>
      <c r="R7715" s="1067"/>
      <c r="S7715" s="341"/>
      <c r="T7715" s="341"/>
      <c r="U7715" s="341"/>
      <c r="V7715" s="341"/>
      <c r="W7715" s="341"/>
      <c r="X7715" s="341"/>
      <c r="Y7715" s="341"/>
      <c r="Z7715" s="21" t="s">
        <v>544</v>
      </c>
      <c r="AH7715"/>
    </row>
    <row r="7716" spans="1:34" ht="11.25" customHeight="1">
      <c r="A7716"/>
      <c r="B7716" s="1281" t="s">
        <v>71</v>
      </c>
      <c r="C7716" s="1282">
        <v>3803</v>
      </c>
      <c r="D7716" s="1341" t="str">
        <f t="shared" si="134"/>
        <v>OK3803</v>
      </c>
      <c r="E7716" s="1514" t="s">
        <v>125</v>
      </c>
      <c r="F7716" s="1390">
        <v>500</v>
      </c>
      <c r="G7716" s="1283">
        <v>2.0699999999999998</v>
      </c>
      <c r="H7716" s="1283">
        <v>2.36</v>
      </c>
      <c r="I7716" s="1283">
        <v>2.65</v>
      </c>
      <c r="J7716" s="1283">
        <v>2.93</v>
      </c>
      <c r="K7716" s="1283">
        <v>3.29</v>
      </c>
      <c r="L7716" s="1283">
        <v>2.04</v>
      </c>
      <c r="M7716" s="1283">
        <v>2.2200000000000002</v>
      </c>
      <c r="N7716" s="1283">
        <v>2.31</v>
      </c>
      <c r="O7716" s="1283">
        <v>2.41</v>
      </c>
      <c r="P7716" s="1283"/>
      <c r="R7716" s="1067"/>
      <c r="S7716" s="341"/>
      <c r="T7716" s="341"/>
      <c r="U7716" s="341"/>
      <c r="V7716" s="341"/>
      <c r="W7716" s="341"/>
      <c r="X7716" s="341"/>
      <c r="Y7716" s="341"/>
      <c r="Z7716" s="21" t="s">
        <v>544</v>
      </c>
      <c r="AH7716"/>
    </row>
    <row r="7717" spans="1:34" ht="11.25" customHeight="1">
      <c r="A7717"/>
      <c r="B7717" s="1281" t="s">
        <v>71</v>
      </c>
      <c r="C7717" s="1282">
        <v>3807</v>
      </c>
      <c r="D7717" s="1341" t="str">
        <f t="shared" si="134"/>
        <v>OK3807</v>
      </c>
      <c r="E7717" s="1514" t="s">
        <v>125</v>
      </c>
      <c r="F7717" s="1390">
        <v>500</v>
      </c>
      <c r="G7717" s="1283">
        <v>1.88</v>
      </c>
      <c r="H7717" s="1283">
        <v>2.14</v>
      </c>
      <c r="I7717" s="1283">
        <v>2.4</v>
      </c>
      <c r="J7717" s="1283">
        <v>2.66</v>
      </c>
      <c r="K7717" s="1283">
        <v>2.99</v>
      </c>
      <c r="L7717" s="1283">
        <v>1.85</v>
      </c>
      <c r="M7717" s="1283">
        <v>2.02</v>
      </c>
      <c r="N7717" s="1283">
        <v>2.1</v>
      </c>
      <c r="O7717" s="1283">
        <v>2.1800000000000002</v>
      </c>
      <c r="P7717" s="1283"/>
      <c r="R7717" s="1067"/>
      <c r="S7717" s="341"/>
      <c r="T7717" s="341"/>
      <c r="U7717" s="341"/>
      <c r="V7717" s="341"/>
      <c r="W7717" s="341"/>
      <c r="X7717" s="341"/>
      <c r="Y7717" s="341"/>
      <c r="Z7717" s="21" t="s">
        <v>544</v>
      </c>
      <c r="AH7717"/>
    </row>
    <row r="7718" spans="1:34" ht="11.25" customHeight="1">
      <c r="A7718"/>
      <c r="B7718" s="1281" t="s">
        <v>71</v>
      </c>
      <c r="C7718" s="1282">
        <v>3808</v>
      </c>
      <c r="D7718" s="1341" t="str">
        <f t="shared" si="134"/>
        <v>OK3808</v>
      </c>
      <c r="E7718" s="1514" t="s">
        <v>125</v>
      </c>
      <c r="F7718" s="1390">
        <v>650</v>
      </c>
      <c r="G7718" s="1283">
        <v>5.53</v>
      </c>
      <c r="H7718" s="1283">
        <v>6.3</v>
      </c>
      <c r="I7718" s="1283">
        <v>7.06</v>
      </c>
      <c r="J7718" s="1283">
        <v>7.83</v>
      </c>
      <c r="K7718" s="1283">
        <v>8.7899999999999991</v>
      </c>
      <c r="L7718" s="1283">
        <v>5.43</v>
      </c>
      <c r="M7718" s="1283">
        <v>5.93</v>
      </c>
      <c r="N7718" s="1283">
        <v>6.18</v>
      </c>
      <c r="O7718" s="1283">
        <v>6.42</v>
      </c>
      <c r="P7718" s="1283"/>
      <c r="R7718" s="1067"/>
      <c r="S7718" s="341"/>
      <c r="T7718" s="341"/>
      <c r="U7718" s="341"/>
      <c r="V7718" s="341"/>
      <c r="W7718" s="341"/>
      <c r="X7718" s="341"/>
      <c r="Y7718" s="341"/>
      <c r="Z7718" s="21" t="s">
        <v>544</v>
      </c>
      <c r="AH7718"/>
    </row>
    <row r="7719" spans="1:34" ht="11.25" customHeight="1">
      <c r="A7719"/>
      <c r="B7719" s="1281" t="s">
        <v>71</v>
      </c>
      <c r="C7719" s="1282">
        <v>3821</v>
      </c>
      <c r="D7719" s="1341" t="str">
        <f t="shared" si="134"/>
        <v>OK3821</v>
      </c>
      <c r="E7719" s="1514" t="s">
        <v>124</v>
      </c>
      <c r="F7719" s="1390">
        <v>600</v>
      </c>
      <c r="G7719" s="1283">
        <v>5.08</v>
      </c>
      <c r="H7719" s="1283">
        <v>5.79</v>
      </c>
      <c r="I7719" s="1283">
        <v>6.49</v>
      </c>
      <c r="J7719" s="1283">
        <v>7.2</v>
      </c>
      <c r="K7719" s="1283">
        <v>8.08</v>
      </c>
      <c r="L7719" s="1283">
        <v>4.99</v>
      </c>
      <c r="M7719" s="1283">
        <v>5.45</v>
      </c>
      <c r="N7719" s="1283">
        <v>5.68</v>
      </c>
      <c r="O7719" s="1283">
        <v>5.9</v>
      </c>
      <c r="P7719" s="1283"/>
      <c r="R7719" s="1067"/>
      <c r="S7719" s="341"/>
      <c r="T7719" s="341"/>
      <c r="U7719" s="341"/>
      <c r="V7719" s="341"/>
      <c r="W7719" s="341"/>
      <c r="X7719" s="341"/>
      <c r="Y7719" s="341"/>
      <c r="Z7719" s="21" t="s">
        <v>544</v>
      </c>
      <c r="AH7719"/>
    </row>
    <row r="7720" spans="1:34" ht="11.25" customHeight="1">
      <c r="A7720"/>
      <c r="B7720" s="1281" t="s">
        <v>71</v>
      </c>
      <c r="C7720" s="1282">
        <v>3822</v>
      </c>
      <c r="D7720" s="1341" t="str">
        <f t="shared" si="134"/>
        <v>OK3822</v>
      </c>
      <c r="E7720" s="1514" t="s">
        <v>125</v>
      </c>
      <c r="F7720" s="1390">
        <v>500</v>
      </c>
      <c r="G7720" s="1283">
        <v>3.4</v>
      </c>
      <c r="H7720" s="1283">
        <v>3.88</v>
      </c>
      <c r="I7720" s="1283">
        <v>4.3499999999999996</v>
      </c>
      <c r="J7720" s="1283">
        <v>4.82</v>
      </c>
      <c r="K7720" s="1283">
        <v>5.41</v>
      </c>
      <c r="L7720" s="1283">
        <v>3.34</v>
      </c>
      <c r="M7720" s="1283">
        <v>3.65</v>
      </c>
      <c r="N7720" s="1283">
        <v>3.8</v>
      </c>
      <c r="O7720" s="1283">
        <v>3.95</v>
      </c>
      <c r="P7720" s="1283"/>
      <c r="R7720" s="1067"/>
      <c r="S7720" s="341"/>
      <c r="T7720" s="341"/>
      <c r="U7720" s="341"/>
      <c r="V7720" s="341"/>
      <c r="W7720" s="341"/>
      <c r="X7720" s="341"/>
      <c r="Y7720" s="341"/>
      <c r="Z7720" s="21" t="s">
        <v>544</v>
      </c>
      <c r="AH7720"/>
    </row>
    <row r="7721" spans="1:34" ht="11.25" customHeight="1">
      <c r="A7721"/>
      <c r="B7721" s="1281" t="s">
        <v>71</v>
      </c>
      <c r="C7721" s="1282">
        <v>3824</v>
      </c>
      <c r="D7721" s="1341" t="str">
        <f t="shared" si="134"/>
        <v>OK3824</v>
      </c>
      <c r="E7721" s="1514" t="s">
        <v>125</v>
      </c>
      <c r="F7721" s="1390">
        <v>500</v>
      </c>
      <c r="G7721" s="1283">
        <v>3.47</v>
      </c>
      <c r="H7721" s="1283">
        <v>3.95</v>
      </c>
      <c r="I7721" s="1283">
        <v>4.43</v>
      </c>
      <c r="J7721" s="1283">
        <v>4.91</v>
      </c>
      <c r="K7721" s="1283">
        <v>5.52</v>
      </c>
      <c r="L7721" s="1283">
        <v>3.41</v>
      </c>
      <c r="M7721" s="1283">
        <v>3.72</v>
      </c>
      <c r="N7721" s="1283">
        <v>3.88</v>
      </c>
      <c r="O7721" s="1283">
        <v>4.03</v>
      </c>
      <c r="P7721" s="1283"/>
      <c r="R7721" s="1067"/>
      <c r="S7721" s="341"/>
      <c r="T7721" s="341"/>
      <c r="U7721" s="341"/>
      <c r="V7721" s="341"/>
      <c r="W7721" s="341"/>
      <c r="X7721" s="341"/>
      <c r="Y7721" s="341"/>
      <c r="Z7721" s="21" t="s">
        <v>544</v>
      </c>
      <c r="AH7721"/>
    </row>
    <row r="7722" spans="1:34" ht="11.25" customHeight="1">
      <c r="A7722"/>
      <c r="B7722" s="1281" t="s">
        <v>71</v>
      </c>
      <c r="C7722" s="1282">
        <v>3826</v>
      </c>
      <c r="D7722" s="1341" t="str">
        <f t="shared" si="134"/>
        <v>OK3826</v>
      </c>
      <c r="E7722" s="1514" t="s">
        <v>125</v>
      </c>
      <c r="F7722" s="1390">
        <v>500</v>
      </c>
      <c r="G7722" s="1283">
        <v>0.95</v>
      </c>
      <c r="H7722" s="1283">
        <v>1.08</v>
      </c>
      <c r="I7722" s="1283">
        <v>1.22</v>
      </c>
      <c r="J7722" s="1283">
        <v>1.35</v>
      </c>
      <c r="K7722" s="1283">
        <v>1.51</v>
      </c>
      <c r="L7722" s="1283">
        <v>0.94</v>
      </c>
      <c r="M7722" s="1283">
        <v>1.02</v>
      </c>
      <c r="N7722" s="1283">
        <v>1.06</v>
      </c>
      <c r="O7722" s="1283">
        <v>1.1100000000000001</v>
      </c>
      <c r="P7722" s="1283"/>
      <c r="R7722" s="1067"/>
      <c r="S7722" s="341"/>
      <c r="T7722" s="341"/>
      <c r="U7722" s="341"/>
      <c r="V7722" s="341"/>
      <c r="W7722" s="341"/>
      <c r="X7722" s="341"/>
      <c r="Y7722" s="341"/>
      <c r="Z7722" s="21" t="s">
        <v>544</v>
      </c>
      <c r="AH7722"/>
    </row>
    <row r="7723" spans="1:34" ht="11.25" customHeight="1">
      <c r="A7723"/>
      <c r="B7723" s="1281" t="s">
        <v>71</v>
      </c>
      <c r="C7723" s="1282">
        <v>3827</v>
      </c>
      <c r="D7723" s="1341" t="str">
        <f t="shared" si="134"/>
        <v>OK3827</v>
      </c>
      <c r="E7723" s="1514" t="s">
        <v>125</v>
      </c>
      <c r="F7723" s="1390">
        <v>500</v>
      </c>
      <c r="G7723" s="1283">
        <v>1.79</v>
      </c>
      <c r="H7723" s="1283">
        <v>2.04</v>
      </c>
      <c r="I7723" s="1283">
        <v>2.29</v>
      </c>
      <c r="J7723" s="1283">
        <v>2.54</v>
      </c>
      <c r="K7723" s="1283">
        <v>2.85</v>
      </c>
      <c r="L7723" s="1283">
        <v>1.76</v>
      </c>
      <c r="M7723" s="1283">
        <v>1.92</v>
      </c>
      <c r="N7723" s="1283">
        <v>2</v>
      </c>
      <c r="O7723" s="1283">
        <v>2.08</v>
      </c>
      <c r="P7723" s="1283"/>
      <c r="R7723" s="1067"/>
      <c r="S7723" s="341"/>
      <c r="T7723" s="341"/>
      <c r="U7723" s="341"/>
      <c r="V7723" s="341"/>
      <c r="W7723" s="341"/>
      <c r="X7723" s="341"/>
      <c r="Y7723" s="341"/>
      <c r="Z7723" s="21" t="s">
        <v>544</v>
      </c>
      <c r="AH7723"/>
    </row>
    <row r="7724" spans="1:34" ht="11.25" customHeight="1">
      <c r="A7724"/>
      <c r="B7724" s="1281" t="s">
        <v>71</v>
      </c>
      <c r="C7724" s="1282">
        <v>3830</v>
      </c>
      <c r="D7724" s="1341" t="str">
        <f t="shared" si="134"/>
        <v>OK3830</v>
      </c>
      <c r="E7724" s="1514" t="s">
        <v>123</v>
      </c>
      <c r="F7724" s="1390">
        <v>500</v>
      </c>
      <c r="G7724" s="1283">
        <v>0.93</v>
      </c>
      <c r="H7724" s="1283">
        <v>1.06</v>
      </c>
      <c r="I7724" s="1283">
        <v>1.19</v>
      </c>
      <c r="J7724" s="1283">
        <v>1.32</v>
      </c>
      <c r="K7724" s="1283">
        <v>1.48</v>
      </c>
      <c r="L7724" s="1283">
        <v>0.91</v>
      </c>
      <c r="M7724" s="1283">
        <v>1</v>
      </c>
      <c r="N7724" s="1283">
        <v>1.04</v>
      </c>
      <c r="O7724" s="1283">
        <v>1.08</v>
      </c>
      <c r="P7724" s="1283"/>
      <c r="R7724" s="1067"/>
      <c r="S7724" s="341"/>
      <c r="T7724" s="341"/>
      <c r="U7724" s="341"/>
      <c r="V7724" s="341"/>
      <c r="W7724" s="341"/>
      <c r="X7724" s="341"/>
      <c r="Y7724" s="341"/>
      <c r="Z7724" s="21" t="s">
        <v>544</v>
      </c>
      <c r="AH7724"/>
    </row>
    <row r="7725" spans="1:34" ht="11.25" customHeight="1">
      <c r="A7725"/>
      <c r="B7725" s="1281" t="s">
        <v>71</v>
      </c>
      <c r="C7725" s="1282">
        <v>3851</v>
      </c>
      <c r="D7725" s="1341" t="str">
        <f t="shared" si="134"/>
        <v>OK3851</v>
      </c>
      <c r="E7725" s="1514" t="s">
        <v>124</v>
      </c>
      <c r="F7725" s="1390">
        <v>500</v>
      </c>
      <c r="G7725" s="1283">
        <v>1.77</v>
      </c>
      <c r="H7725" s="1283">
        <v>2.0099999999999998</v>
      </c>
      <c r="I7725" s="1283">
        <v>2.2599999999999998</v>
      </c>
      <c r="J7725" s="1283">
        <v>2.5</v>
      </c>
      <c r="K7725" s="1283">
        <v>2.81</v>
      </c>
      <c r="L7725" s="1283">
        <v>1.74</v>
      </c>
      <c r="M7725" s="1283">
        <v>1.9</v>
      </c>
      <c r="N7725" s="1283">
        <v>1.98</v>
      </c>
      <c r="O7725" s="1283">
        <v>2.0499999999999998</v>
      </c>
      <c r="P7725" s="1283"/>
      <c r="R7725" s="1067"/>
      <c r="S7725" s="341"/>
      <c r="T7725" s="341"/>
      <c r="U7725" s="341"/>
      <c r="V7725" s="341"/>
      <c r="W7725" s="341"/>
      <c r="X7725" s="341"/>
      <c r="Y7725" s="341"/>
      <c r="Z7725" s="21" t="s">
        <v>544</v>
      </c>
      <c r="AH7725"/>
    </row>
    <row r="7726" spans="1:34" ht="11.25" customHeight="1">
      <c r="A7726"/>
      <c r="B7726" s="1281" t="s">
        <v>71</v>
      </c>
      <c r="C7726" s="1282">
        <v>3865</v>
      </c>
      <c r="D7726" s="1341" t="str">
        <f t="shared" si="134"/>
        <v>OK3865</v>
      </c>
      <c r="E7726" s="1514" t="s">
        <v>121</v>
      </c>
      <c r="F7726" s="1390">
        <v>500</v>
      </c>
      <c r="G7726" s="1283">
        <v>1.84</v>
      </c>
      <c r="H7726" s="1283">
        <v>2.09</v>
      </c>
      <c r="I7726" s="1283">
        <v>2.35</v>
      </c>
      <c r="J7726" s="1283">
        <v>2.6</v>
      </c>
      <c r="K7726" s="1283">
        <v>2.92</v>
      </c>
      <c r="L7726" s="1283">
        <v>1.8</v>
      </c>
      <c r="M7726" s="1283">
        <v>1.97</v>
      </c>
      <c r="N7726" s="1283">
        <v>2.0499999999999998</v>
      </c>
      <c r="O7726" s="1283">
        <v>2.13</v>
      </c>
      <c r="P7726" s="1283"/>
      <c r="R7726" s="1067"/>
      <c r="S7726" s="341"/>
      <c r="T7726" s="341"/>
      <c r="U7726" s="341"/>
      <c r="V7726" s="341"/>
      <c r="W7726" s="341"/>
      <c r="X7726" s="341"/>
      <c r="Y7726" s="341"/>
      <c r="Z7726" s="21" t="s">
        <v>544</v>
      </c>
      <c r="AH7726"/>
    </row>
    <row r="7727" spans="1:34" ht="11.25" customHeight="1">
      <c r="A7727"/>
      <c r="B7727" s="1281" t="s">
        <v>71</v>
      </c>
      <c r="C7727" s="1282">
        <v>3881</v>
      </c>
      <c r="D7727" s="1341" t="str">
        <f t="shared" si="134"/>
        <v>OK3881</v>
      </c>
      <c r="E7727" s="1514" t="s">
        <v>122</v>
      </c>
      <c r="F7727" s="1390">
        <v>500</v>
      </c>
      <c r="G7727" s="1283">
        <v>3.08</v>
      </c>
      <c r="H7727" s="1283">
        <v>3.51</v>
      </c>
      <c r="I7727" s="1283">
        <v>3.93</v>
      </c>
      <c r="J7727" s="1283">
        <v>4.3600000000000003</v>
      </c>
      <c r="K7727" s="1283">
        <v>4.9000000000000004</v>
      </c>
      <c r="L7727" s="1283">
        <v>3.03</v>
      </c>
      <c r="M7727" s="1283">
        <v>3.3</v>
      </c>
      <c r="N7727" s="1283">
        <v>3.44</v>
      </c>
      <c r="O7727" s="1283">
        <v>3.58</v>
      </c>
      <c r="P7727" s="1283"/>
      <c r="R7727" s="1067"/>
      <c r="S7727" s="341"/>
      <c r="T7727" s="341"/>
      <c r="U7727" s="341"/>
      <c r="V7727" s="341"/>
      <c r="W7727" s="341"/>
      <c r="X7727" s="341"/>
      <c r="Y7727" s="341"/>
      <c r="Z7727" s="21" t="s">
        <v>544</v>
      </c>
      <c r="AH7727"/>
    </row>
    <row r="7728" spans="1:34" ht="11.25" customHeight="1">
      <c r="A7728"/>
      <c r="B7728" s="1281" t="s">
        <v>71</v>
      </c>
      <c r="C7728" s="1282">
        <v>4000</v>
      </c>
      <c r="D7728" s="1341" t="str">
        <f t="shared" si="134"/>
        <v>OK4000</v>
      </c>
      <c r="E7728" s="1514" t="s">
        <v>123</v>
      </c>
      <c r="F7728" s="1390">
        <v>500</v>
      </c>
      <c r="G7728" s="1283">
        <v>3.84</v>
      </c>
      <c r="H7728" s="1283">
        <v>4.37</v>
      </c>
      <c r="I7728" s="1283">
        <v>4.9000000000000004</v>
      </c>
      <c r="J7728" s="1283">
        <v>5.44</v>
      </c>
      <c r="K7728" s="1283">
        <v>6.11</v>
      </c>
      <c r="L7728" s="1283">
        <v>3.77</v>
      </c>
      <c r="M7728" s="1283">
        <v>4.12</v>
      </c>
      <c r="N7728" s="1283">
        <v>4.29</v>
      </c>
      <c r="O7728" s="1283">
        <v>4.46</v>
      </c>
      <c r="P7728" s="1283"/>
      <c r="R7728" s="1067"/>
      <c r="S7728" s="341"/>
      <c r="T7728" s="341"/>
      <c r="U7728" s="341"/>
      <c r="V7728" s="341"/>
      <c r="W7728" s="341"/>
      <c r="X7728" s="341"/>
      <c r="Y7728" s="341"/>
      <c r="Z7728" s="21" t="s">
        <v>544</v>
      </c>
      <c r="AH7728"/>
    </row>
    <row r="7729" spans="1:34" ht="11.25" customHeight="1">
      <c r="A7729"/>
      <c r="B7729" s="1281" t="s">
        <v>71</v>
      </c>
      <c r="C7729" s="1282">
        <v>4021</v>
      </c>
      <c r="D7729" s="1341" t="str">
        <f t="shared" si="134"/>
        <v>OK4021</v>
      </c>
      <c r="E7729" s="1514" t="s">
        <v>124</v>
      </c>
      <c r="F7729" s="1390">
        <v>500</v>
      </c>
      <c r="G7729" s="1283">
        <v>3.27</v>
      </c>
      <c r="H7729" s="1283">
        <v>3.72</v>
      </c>
      <c r="I7729" s="1283">
        <v>4.18</v>
      </c>
      <c r="J7729" s="1283">
        <v>4.63</v>
      </c>
      <c r="K7729" s="1283">
        <v>5.2</v>
      </c>
      <c r="L7729" s="1283">
        <v>3.21</v>
      </c>
      <c r="M7729" s="1283">
        <v>3.5</v>
      </c>
      <c r="N7729" s="1283">
        <v>3.65</v>
      </c>
      <c r="O7729" s="1283">
        <v>3.8</v>
      </c>
      <c r="P7729" s="1283"/>
      <c r="R7729" s="1067"/>
      <c r="S7729" s="341"/>
      <c r="T7729" s="341"/>
      <c r="U7729" s="341"/>
      <c r="V7729" s="341"/>
      <c r="W7729" s="341"/>
      <c r="X7729" s="341"/>
      <c r="Y7729" s="341"/>
      <c r="Z7729" s="21" t="s">
        <v>544</v>
      </c>
      <c r="AH7729"/>
    </row>
    <row r="7730" spans="1:34" ht="11.25" customHeight="1">
      <c r="A7730"/>
      <c r="B7730" s="1281" t="s">
        <v>71</v>
      </c>
      <c r="C7730" s="1282">
        <v>4024</v>
      </c>
      <c r="D7730" s="1341" t="str">
        <f t="shared" si="134"/>
        <v>OK4024</v>
      </c>
      <c r="E7730" s="1514" t="s">
        <v>123</v>
      </c>
      <c r="F7730" s="1390">
        <v>500</v>
      </c>
      <c r="G7730" s="1283">
        <v>3.57</v>
      </c>
      <c r="H7730" s="1283">
        <v>4.07</v>
      </c>
      <c r="I7730" s="1283">
        <v>4.5599999999999996</v>
      </c>
      <c r="J7730" s="1283">
        <v>5.0599999999999996</v>
      </c>
      <c r="K7730" s="1283">
        <v>5.68</v>
      </c>
      <c r="L7730" s="1283">
        <v>3.51</v>
      </c>
      <c r="M7730" s="1283">
        <v>3.83</v>
      </c>
      <c r="N7730" s="1283">
        <v>3.99</v>
      </c>
      <c r="O7730" s="1283">
        <v>4.1500000000000004</v>
      </c>
      <c r="P7730" s="1283"/>
      <c r="R7730" s="1067"/>
      <c r="S7730" s="341"/>
      <c r="T7730" s="341"/>
      <c r="U7730" s="341"/>
      <c r="V7730" s="341"/>
      <c r="W7730" s="341"/>
      <c r="X7730" s="341"/>
      <c r="Y7730" s="341"/>
      <c r="Z7730" s="21" t="s">
        <v>544</v>
      </c>
      <c r="AH7730"/>
    </row>
    <row r="7731" spans="1:34" ht="11.25" customHeight="1">
      <c r="A7731"/>
      <c r="B7731" s="1281" t="s">
        <v>71</v>
      </c>
      <c r="C7731" s="1282">
        <v>4034</v>
      </c>
      <c r="D7731" s="1341" t="str">
        <f t="shared" si="134"/>
        <v>OK4034</v>
      </c>
      <c r="E7731" s="1514" t="s">
        <v>125</v>
      </c>
      <c r="F7731" s="1390">
        <v>650</v>
      </c>
      <c r="G7731" s="1283">
        <v>5.64</v>
      </c>
      <c r="H7731" s="1283">
        <v>6.43</v>
      </c>
      <c r="I7731" s="1283">
        <v>7.21</v>
      </c>
      <c r="J7731" s="1283">
        <v>7.99</v>
      </c>
      <c r="K7731" s="1283">
        <v>8.9700000000000006</v>
      </c>
      <c r="L7731" s="1283">
        <v>5.54</v>
      </c>
      <c r="M7731" s="1283">
        <v>6.05</v>
      </c>
      <c r="N7731" s="1283">
        <v>6.3</v>
      </c>
      <c r="O7731" s="1283">
        <v>6.55</v>
      </c>
      <c r="P7731" s="1283"/>
      <c r="R7731" s="1067"/>
      <c r="S7731" s="341"/>
      <c r="T7731" s="341"/>
      <c r="U7731" s="341"/>
      <c r="V7731" s="341"/>
      <c r="W7731" s="341"/>
      <c r="X7731" s="341"/>
      <c r="Y7731" s="341"/>
      <c r="Z7731" s="21" t="s">
        <v>544</v>
      </c>
      <c r="AH7731"/>
    </row>
    <row r="7732" spans="1:34" ht="11.25" customHeight="1">
      <c r="A7732"/>
      <c r="B7732" s="1281" t="s">
        <v>71</v>
      </c>
      <c r="C7732" s="1282">
        <v>4036</v>
      </c>
      <c r="D7732" s="1341" t="str">
        <f t="shared" si="134"/>
        <v>OK4036</v>
      </c>
      <c r="E7732" s="1514" t="s">
        <v>125</v>
      </c>
      <c r="F7732" s="1390">
        <v>500</v>
      </c>
      <c r="G7732" s="1283">
        <v>1.69</v>
      </c>
      <c r="H7732" s="1283">
        <v>1.93</v>
      </c>
      <c r="I7732" s="1283">
        <v>2.16</v>
      </c>
      <c r="J7732" s="1283">
        <v>2.39</v>
      </c>
      <c r="K7732" s="1283">
        <v>2.69</v>
      </c>
      <c r="L7732" s="1283">
        <v>1.66</v>
      </c>
      <c r="M7732" s="1283">
        <v>1.81</v>
      </c>
      <c r="N7732" s="1283">
        <v>1.89</v>
      </c>
      <c r="O7732" s="1283">
        <v>1.96</v>
      </c>
      <c r="P7732" s="1283"/>
      <c r="R7732" s="1067"/>
      <c r="S7732" s="341"/>
      <c r="T7732" s="341"/>
      <c r="U7732" s="341"/>
      <c r="V7732" s="341"/>
      <c r="W7732" s="341"/>
      <c r="X7732" s="341"/>
      <c r="Y7732" s="341"/>
      <c r="Z7732" s="21" t="s">
        <v>544</v>
      </c>
      <c r="AH7732"/>
    </row>
    <row r="7733" spans="1:34" ht="11.25" customHeight="1">
      <c r="A7733"/>
      <c r="B7733" s="1281" t="s">
        <v>71</v>
      </c>
      <c r="C7733" s="1282">
        <v>4038</v>
      </c>
      <c r="D7733" s="1341" t="str">
        <f t="shared" si="134"/>
        <v>OK4038</v>
      </c>
      <c r="E7733" s="1514" t="s">
        <v>125</v>
      </c>
      <c r="F7733" s="1390">
        <v>500</v>
      </c>
      <c r="G7733" s="1283">
        <v>2.04</v>
      </c>
      <c r="H7733" s="1283">
        <v>2.3199999999999998</v>
      </c>
      <c r="I7733" s="1283">
        <v>2.6</v>
      </c>
      <c r="J7733" s="1283">
        <v>2.88</v>
      </c>
      <c r="K7733" s="1283">
        <v>3.24</v>
      </c>
      <c r="L7733" s="1283">
        <v>2</v>
      </c>
      <c r="M7733" s="1283">
        <v>2.1800000000000002</v>
      </c>
      <c r="N7733" s="1283">
        <v>2.2799999999999998</v>
      </c>
      <c r="O7733" s="1283">
        <v>2.37</v>
      </c>
      <c r="P7733" s="1283"/>
      <c r="R7733" s="1067"/>
      <c r="S7733" s="341"/>
      <c r="T7733" s="341"/>
      <c r="U7733" s="341"/>
      <c r="V7733" s="341"/>
      <c r="W7733" s="341"/>
      <c r="X7733" s="341"/>
      <c r="Y7733" s="341"/>
      <c r="Z7733" s="21" t="s">
        <v>544</v>
      </c>
      <c r="AH7733"/>
    </row>
    <row r="7734" spans="1:34" ht="11.25" customHeight="1">
      <c r="A7734"/>
      <c r="B7734" s="1281" t="s">
        <v>71</v>
      </c>
      <c r="C7734" s="1282">
        <v>4062</v>
      </c>
      <c r="D7734" s="1341" t="str">
        <f t="shared" si="134"/>
        <v>OK4062</v>
      </c>
      <c r="E7734" s="1514" t="s">
        <v>125</v>
      </c>
      <c r="F7734" s="1390">
        <v>500</v>
      </c>
      <c r="G7734" s="1283">
        <v>2.02</v>
      </c>
      <c r="H7734" s="1283">
        <v>2.2999999999999998</v>
      </c>
      <c r="I7734" s="1283">
        <v>2.57</v>
      </c>
      <c r="J7734" s="1283">
        <v>2.85</v>
      </c>
      <c r="K7734" s="1283">
        <v>3.2</v>
      </c>
      <c r="L7734" s="1283">
        <v>1.98</v>
      </c>
      <c r="M7734" s="1283">
        <v>2.16</v>
      </c>
      <c r="N7734" s="1283">
        <v>2.25</v>
      </c>
      <c r="O7734" s="1283">
        <v>2.34</v>
      </c>
      <c r="P7734" s="1283"/>
      <c r="R7734" s="1067"/>
      <c r="S7734" s="341"/>
      <c r="T7734" s="341"/>
      <c r="U7734" s="341"/>
      <c r="V7734" s="341"/>
      <c r="W7734" s="341"/>
      <c r="X7734" s="341"/>
      <c r="Y7734" s="341"/>
      <c r="Z7734" s="21" t="s">
        <v>544</v>
      </c>
      <c r="AH7734"/>
    </row>
    <row r="7735" spans="1:34" ht="11.25" customHeight="1">
      <c r="A7735"/>
      <c r="B7735" s="1281" t="s">
        <v>71</v>
      </c>
      <c r="C7735" s="1282">
        <v>4101</v>
      </c>
      <c r="D7735" s="1341" t="str">
        <f t="shared" si="134"/>
        <v>OK4101</v>
      </c>
      <c r="E7735" s="1514" t="s">
        <v>125</v>
      </c>
      <c r="F7735" s="1390">
        <v>500</v>
      </c>
      <c r="G7735" s="1283">
        <v>2.52</v>
      </c>
      <c r="H7735" s="1283">
        <v>2.87</v>
      </c>
      <c r="I7735" s="1283">
        <v>3.22</v>
      </c>
      <c r="J7735" s="1283">
        <v>3.57</v>
      </c>
      <c r="K7735" s="1283">
        <v>4.01</v>
      </c>
      <c r="L7735" s="1283">
        <v>2.48</v>
      </c>
      <c r="M7735" s="1283">
        <v>2.7</v>
      </c>
      <c r="N7735" s="1283">
        <v>2.81</v>
      </c>
      <c r="O7735" s="1283">
        <v>2.93</v>
      </c>
      <c r="P7735" s="1283"/>
      <c r="R7735" s="1067"/>
      <c r="S7735" s="341"/>
      <c r="T7735" s="341"/>
      <c r="U7735" s="341"/>
      <c r="V7735" s="341"/>
      <c r="W7735" s="341"/>
      <c r="X7735" s="341"/>
      <c r="Y7735" s="341"/>
      <c r="Z7735" s="21" t="s">
        <v>544</v>
      </c>
      <c r="AH7735"/>
    </row>
    <row r="7736" spans="1:34" ht="11.25" customHeight="1">
      <c r="A7736"/>
      <c r="B7736" s="1281" t="s">
        <v>71</v>
      </c>
      <c r="C7736" s="1282">
        <v>4109</v>
      </c>
      <c r="D7736" s="1341" t="str">
        <f t="shared" si="134"/>
        <v>OK4109</v>
      </c>
      <c r="E7736" s="1514" t="s">
        <v>121</v>
      </c>
      <c r="F7736" s="1390">
        <v>500</v>
      </c>
      <c r="G7736" s="1283">
        <v>0.43</v>
      </c>
      <c r="H7736" s="1283">
        <v>0.48</v>
      </c>
      <c r="I7736" s="1283">
        <v>0.54</v>
      </c>
      <c r="J7736" s="1283">
        <v>0.6</v>
      </c>
      <c r="K7736" s="1283">
        <v>0.68</v>
      </c>
      <c r="L7736" s="1283">
        <v>0.42</v>
      </c>
      <c r="M7736" s="1283">
        <v>0.46</v>
      </c>
      <c r="N7736" s="1283">
        <v>0.48</v>
      </c>
      <c r="O7736" s="1283">
        <v>0.49</v>
      </c>
      <c r="P7736" s="1283"/>
      <c r="R7736" s="1067"/>
      <c r="S7736" s="341"/>
      <c r="T7736" s="341"/>
      <c r="U7736" s="341"/>
      <c r="V7736" s="341"/>
      <c r="W7736" s="341"/>
      <c r="X7736" s="341"/>
      <c r="Y7736" s="341"/>
      <c r="Z7736" s="21" t="s">
        <v>544</v>
      </c>
      <c r="AH7736"/>
    </row>
    <row r="7737" spans="1:34" ht="11.25" customHeight="1">
      <c r="A7737"/>
      <c r="B7737" s="1281" t="s">
        <v>71</v>
      </c>
      <c r="C7737" s="1282">
        <v>4110</v>
      </c>
      <c r="D7737" s="1341" t="str">
        <f t="shared" si="134"/>
        <v>OK4110</v>
      </c>
      <c r="E7737" s="1514" t="s">
        <v>121</v>
      </c>
      <c r="F7737" s="1390">
        <v>500</v>
      </c>
      <c r="G7737" s="1283">
        <v>0.71</v>
      </c>
      <c r="H7737" s="1283">
        <v>0.8</v>
      </c>
      <c r="I7737" s="1283">
        <v>0.9</v>
      </c>
      <c r="J7737" s="1283">
        <v>1</v>
      </c>
      <c r="K7737" s="1283">
        <v>1.1200000000000001</v>
      </c>
      <c r="L7737" s="1283">
        <v>0.69</v>
      </c>
      <c r="M7737" s="1283">
        <v>0.76</v>
      </c>
      <c r="N7737" s="1283">
        <v>0.79</v>
      </c>
      <c r="O7737" s="1283">
        <v>0.82</v>
      </c>
      <c r="P7737" s="1283"/>
      <c r="R7737" s="1067"/>
      <c r="S7737" s="341"/>
      <c r="T7737" s="341"/>
      <c r="U7737" s="341"/>
      <c r="V7737" s="341"/>
      <c r="W7737" s="341"/>
      <c r="X7737" s="341"/>
      <c r="Y7737" s="341"/>
      <c r="Z7737" s="21" t="s">
        <v>544</v>
      </c>
      <c r="AH7737"/>
    </row>
    <row r="7738" spans="1:34" ht="11.25" customHeight="1">
      <c r="A7738"/>
      <c r="B7738" s="1281" t="s">
        <v>71</v>
      </c>
      <c r="C7738" s="1282">
        <v>4111</v>
      </c>
      <c r="D7738" s="1341" t="str">
        <f t="shared" si="134"/>
        <v>OK4111</v>
      </c>
      <c r="E7738" s="1514" t="s">
        <v>125</v>
      </c>
      <c r="F7738" s="1390">
        <v>500</v>
      </c>
      <c r="G7738" s="1283">
        <v>1.64</v>
      </c>
      <c r="H7738" s="1283">
        <v>1.86</v>
      </c>
      <c r="I7738" s="1283">
        <v>2.09</v>
      </c>
      <c r="J7738" s="1283">
        <v>2.31</v>
      </c>
      <c r="K7738" s="1283">
        <v>2.6</v>
      </c>
      <c r="L7738" s="1283">
        <v>1.61</v>
      </c>
      <c r="M7738" s="1283">
        <v>1.75</v>
      </c>
      <c r="N7738" s="1283">
        <v>1.83</v>
      </c>
      <c r="O7738" s="1283">
        <v>1.9</v>
      </c>
      <c r="P7738" s="1283"/>
      <c r="R7738" s="1067"/>
      <c r="S7738" s="341"/>
      <c r="T7738" s="341"/>
      <c r="U7738" s="341"/>
      <c r="V7738" s="341"/>
      <c r="W7738" s="341"/>
      <c r="X7738" s="341"/>
      <c r="Y7738" s="341"/>
      <c r="Z7738" s="21" t="s">
        <v>544</v>
      </c>
      <c r="AH7738"/>
    </row>
    <row r="7739" spans="1:34" ht="11.25" customHeight="1">
      <c r="A7739"/>
      <c r="B7739" s="1281" t="s">
        <v>71</v>
      </c>
      <c r="C7739" s="1282">
        <v>4114</v>
      </c>
      <c r="D7739" s="1341" t="str">
        <f t="shared" si="134"/>
        <v>OK4114</v>
      </c>
      <c r="E7739" s="1514" t="s">
        <v>125</v>
      </c>
      <c r="F7739" s="1390">
        <v>500</v>
      </c>
      <c r="G7739" s="1283">
        <v>2.2599999999999998</v>
      </c>
      <c r="H7739" s="1283">
        <v>2.58</v>
      </c>
      <c r="I7739" s="1283">
        <v>2.89</v>
      </c>
      <c r="J7739" s="1283">
        <v>3.2</v>
      </c>
      <c r="K7739" s="1283">
        <v>3.6</v>
      </c>
      <c r="L7739" s="1283">
        <v>2.2200000000000002</v>
      </c>
      <c r="M7739" s="1283">
        <v>2.42</v>
      </c>
      <c r="N7739" s="1283">
        <v>2.5299999999999998</v>
      </c>
      <c r="O7739" s="1283">
        <v>2.63</v>
      </c>
      <c r="P7739" s="1283"/>
      <c r="R7739" s="1067"/>
      <c r="S7739" s="341"/>
      <c r="T7739" s="341"/>
      <c r="U7739" s="341"/>
      <c r="V7739" s="341"/>
      <c r="W7739" s="341"/>
      <c r="X7739" s="341"/>
      <c r="Y7739" s="341"/>
      <c r="Z7739" s="21" t="s">
        <v>544</v>
      </c>
      <c r="AH7739"/>
    </row>
    <row r="7740" spans="1:34" ht="11.25" customHeight="1">
      <c r="A7740"/>
      <c r="B7740" s="1281" t="s">
        <v>71</v>
      </c>
      <c r="C7740" s="1282">
        <v>4130</v>
      </c>
      <c r="D7740" s="1341" t="str">
        <f t="shared" si="134"/>
        <v>OK4130</v>
      </c>
      <c r="E7740" s="1514" t="s">
        <v>125</v>
      </c>
      <c r="F7740" s="1390">
        <v>500</v>
      </c>
      <c r="G7740" s="1283">
        <v>2.86</v>
      </c>
      <c r="H7740" s="1283">
        <v>3.25</v>
      </c>
      <c r="I7740" s="1283">
        <v>3.65</v>
      </c>
      <c r="J7740" s="1283">
        <v>4.04</v>
      </c>
      <c r="K7740" s="1283">
        <v>4.54</v>
      </c>
      <c r="L7740" s="1283">
        <v>2.81</v>
      </c>
      <c r="M7740" s="1283">
        <v>3.06</v>
      </c>
      <c r="N7740" s="1283">
        <v>3.19</v>
      </c>
      <c r="O7740" s="1283">
        <v>3.32</v>
      </c>
      <c r="P7740" s="1283"/>
      <c r="R7740" s="1067"/>
      <c r="S7740" s="341"/>
      <c r="T7740" s="341"/>
      <c r="U7740" s="341"/>
      <c r="V7740" s="341"/>
      <c r="W7740" s="341"/>
      <c r="X7740" s="341"/>
      <c r="Y7740" s="341"/>
      <c r="Z7740" s="21" t="s">
        <v>544</v>
      </c>
      <c r="AH7740"/>
    </row>
    <row r="7741" spans="1:34" ht="11.25" customHeight="1">
      <c r="A7741"/>
      <c r="B7741" s="1281" t="s">
        <v>71</v>
      </c>
      <c r="C7741" s="1282">
        <v>4131</v>
      </c>
      <c r="D7741" s="1341" t="str">
        <f t="shared" si="134"/>
        <v>OK4131</v>
      </c>
      <c r="E7741" s="1514" t="s">
        <v>125</v>
      </c>
      <c r="F7741" s="1390">
        <v>550</v>
      </c>
      <c r="G7741" s="1283">
        <v>4.4000000000000004</v>
      </c>
      <c r="H7741" s="1283">
        <v>5.01</v>
      </c>
      <c r="I7741" s="1283">
        <v>5.62</v>
      </c>
      <c r="J7741" s="1283">
        <v>6.23</v>
      </c>
      <c r="K7741" s="1283">
        <v>7</v>
      </c>
      <c r="L7741" s="1283">
        <v>4.32</v>
      </c>
      <c r="M7741" s="1283">
        <v>4.72</v>
      </c>
      <c r="N7741" s="1283">
        <v>4.91</v>
      </c>
      <c r="O7741" s="1283">
        <v>5.1100000000000003</v>
      </c>
      <c r="P7741" s="1283"/>
      <c r="R7741" s="1067"/>
      <c r="S7741" s="341"/>
      <c r="T7741" s="341"/>
      <c r="U7741" s="341"/>
      <c r="V7741" s="341"/>
      <c r="W7741" s="341"/>
      <c r="X7741" s="341"/>
      <c r="Y7741" s="341"/>
      <c r="Z7741" s="21" t="s">
        <v>544</v>
      </c>
      <c r="AH7741"/>
    </row>
    <row r="7742" spans="1:34" ht="11.25" customHeight="1">
      <c r="A7742"/>
      <c r="B7742" s="1281" t="s">
        <v>71</v>
      </c>
      <c r="C7742" s="1282">
        <v>4133</v>
      </c>
      <c r="D7742" s="1341" t="str">
        <f t="shared" si="134"/>
        <v>OK4133</v>
      </c>
      <c r="E7742" s="1514" t="s">
        <v>125</v>
      </c>
      <c r="F7742" s="1390">
        <v>500</v>
      </c>
      <c r="G7742" s="1283">
        <v>1.69</v>
      </c>
      <c r="H7742" s="1283">
        <v>1.93</v>
      </c>
      <c r="I7742" s="1283">
        <v>2.16</v>
      </c>
      <c r="J7742" s="1283">
        <v>2.39</v>
      </c>
      <c r="K7742" s="1283">
        <v>2.69</v>
      </c>
      <c r="L7742" s="1283">
        <v>1.66</v>
      </c>
      <c r="M7742" s="1283">
        <v>1.81</v>
      </c>
      <c r="N7742" s="1283">
        <v>1.89</v>
      </c>
      <c r="O7742" s="1283">
        <v>1.96</v>
      </c>
      <c r="P7742" s="1283"/>
      <c r="R7742" s="1067"/>
      <c r="S7742" s="341"/>
      <c r="T7742" s="341"/>
      <c r="U7742" s="341"/>
      <c r="V7742" s="341"/>
      <c r="W7742" s="341"/>
      <c r="X7742" s="341"/>
      <c r="Y7742" s="341"/>
      <c r="Z7742" s="21" t="s">
        <v>544</v>
      </c>
      <c r="AH7742"/>
    </row>
    <row r="7743" spans="1:34" ht="11.25" customHeight="1">
      <c r="A7743"/>
      <c r="B7743" s="1281" t="s">
        <v>71</v>
      </c>
      <c r="C7743" s="1282">
        <v>4149</v>
      </c>
      <c r="D7743" s="1341" t="str">
        <f t="shared" si="134"/>
        <v>OK4149</v>
      </c>
      <c r="E7743" s="1514" t="s">
        <v>121</v>
      </c>
      <c r="F7743" s="1390">
        <v>500</v>
      </c>
      <c r="G7743" s="1283">
        <v>0.65</v>
      </c>
      <c r="H7743" s="1283">
        <v>0.74</v>
      </c>
      <c r="I7743" s="1283">
        <v>0.83</v>
      </c>
      <c r="J7743" s="1283">
        <v>0.92</v>
      </c>
      <c r="K7743" s="1283">
        <v>1.03</v>
      </c>
      <c r="L7743" s="1283">
        <v>0.64</v>
      </c>
      <c r="M7743" s="1283">
        <v>0.7</v>
      </c>
      <c r="N7743" s="1283">
        <v>0.73</v>
      </c>
      <c r="O7743" s="1283">
        <v>0.75</v>
      </c>
      <c r="P7743" s="1283"/>
      <c r="R7743" s="1067"/>
      <c r="S7743" s="341"/>
      <c r="T7743" s="341"/>
      <c r="U7743" s="341"/>
      <c r="V7743" s="341"/>
      <c r="W7743" s="341"/>
      <c r="X7743" s="341"/>
      <c r="Y7743" s="341"/>
      <c r="Z7743" s="21" t="s">
        <v>544</v>
      </c>
      <c r="AH7743"/>
    </row>
    <row r="7744" spans="1:34" ht="11.25" customHeight="1">
      <c r="A7744"/>
      <c r="B7744" s="1281" t="s">
        <v>71</v>
      </c>
      <c r="C7744" s="1282">
        <v>4206</v>
      </c>
      <c r="D7744" s="1341" t="str">
        <f t="shared" si="134"/>
        <v>OK4206</v>
      </c>
      <c r="E7744" s="1514" t="s">
        <v>124</v>
      </c>
      <c r="F7744" s="1390">
        <v>500</v>
      </c>
      <c r="G7744" s="1283">
        <v>2.09</v>
      </c>
      <c r="H7744" s="1283">
        <v>2.38</v>
      </c>
      <c r="I7744" s="1283">
        <v>2.67</v>
      </c>
      <c r="J7744" s="1283">
        <v>2.96</v>
      </c>
      <c r="K7744" s="1283">
        <v>3.33</v>
      </c>
      <c r="L7744" s="1283">
        <v>2.06</v>
      </c>
      <c r="M7744" s="1283">
        <v>2.2400000000000002</v>
      </c>
      <c r="N7744" s="1283">
        <v>2.34</v>
      </c>
      <c r="O7744" s="1283">
        <v>2.4300000000000002</v>
      </c>
      <c r="P7744" s="1283"/>
      <c r="R7744" s="1067"/>
      <c r="S7744" s="341"/>
      <c r="T7744" s="341"/>
      <c r="U7744" s="341"/>
      <c r="V7744" s="341"/>
      <c r="W7744" s="341"/>
      <c r="X7744" s="341"/>
      <c r="Y7744" s="341"/>
      <c r="Z7744" s="21" t="s">
        <v>544</v>
      </c>
      <c r="AH7744"/>
    </row>
    <row r="7745" spans="1:34" ht="11.25" customHeight="1">
      <c r="A7745"/>
      <c r="B7745" s="1281" t="s">
        <v>71</v>
      </c>
      <c r="C7745" s="1282">
        <v>4207</v>
      </c>
      <c r="D7745" s="1341" t="str">
        <f t="shared" si="134"/>
        <v>OK4207</v>
      </c>
      <c r="E7745" s="1514" t="s">
        <v>124</v>
      </c>
      <c r="F7745" s="1390">
        <v>500</v>
      </c>
      <c r="G7745" s="1283">
        <v>1.7</v>
      </c>
      <c r="H7745" s="1283">
        <v>1.94</v>
      </c>
      <c r="I7745" s="1283">
        <v>2.17</v>
      </c>
      <c r="J7745" s="1283">
        <v>2.41</v>
      </c>
      <c r="K7745" s="1283">
        <v>2.71</v>
      </c>
      <c r="L7745" s="1283">
        <v>1.67</v>
      </c>
      <c r="M7745" s="1283">
        <v>1.82</v>
      </c>
      <c r="N7745" s="1283">
        <v>1.9</v>
      </c>
      <c r="O7745" s="1283">
        <v>1.98</v>
      </c>
      <c r="P7745" s="1283"/>
      <c r="R7745" s="1067"/>
      <c r="S7745" s="341"/>
      <c r="T7745" s="341"/>
      <c r="U7745" s="341"/>
      <c r="V7745" s="341"/>
      <c r="W7745" s="341"/>
      <c r="X7745" s="341"/>
      <c r="Y7745" s="341"/>
      <c r="Z7745" s="21" t="s">
        <v>544</v>
      </c>
      <c r="AH7745"/>
    </row>
    <row r="7746" spans="1:34" ht="11.25" customHeight="1">
      <c r="A7746"/>
      <c r="B7746" s="1281" t="s">
        <v>71</v>
      </c>
      <c r="C7746" s="1282">
        <v>4239</v>
      </c>
      <c r="D7746" s="1341" t="str">
        <f t="shared" si="134"/>
        <v>OK4239</v>
      </c>
      <c r="E7746" s="1514" t="s">
        <v>123</v>
      </c>
      <c r="F7746" s="1390">
        <v>500</v>
      </c>
      <c r="G7746" s="1283">
        <v>2.1800000000000002</v>
      </c>
      <c r="H7746" s="1283">
        <v>2.4900000000000002</v>
      </c>
      <c r="I7746" s="1283">
        <v>2.79</v>
      </c>
      <c r="J7746" s="1283">
        <v>3.09</v>
      </c>
      <c r="K7746" s="1283">
        <v>3.47</v>
      </c>
      <c r="L7746" s="1283">
        <v>2.15</v>
      </c>
      <c r="M7746" s="1283">
        <v>2.34</v>
      </c>
      <c r="N7746" s="1283">
        <v>2.44</v>
      </c>
      <c r="O7746" s="1283">
        <v>2.54</v>
      </c>
      <c r="P7746" s="1283"/>
      <c r="R7746" s="1067"/>
      <c r="S7746" s="341"/>
      <c r="T7746" s="341"/>
      <c r="U7746" s="341"/>
      <c r="V7746" s="341"/>
      <c r="W7746" s="341"/>
      <c r="X7746" s="341"/>
      <c r="Y7746" s="341"/>
      <c r="Z7746" s="21" t="s">
        <v>544</v>
      </c>
      <c r="AH7746"/>
    </row>
    <row r="7747" spans="1:34" ht="11.25" customHeight="1">
      <c r="A7747"/>
      <c r="B7747" s="1281" t="s">
        <v>71</v>
      </c>
      <c r="C7747" s="1282">
        <v>4240</v>
      </c>
      <c r="D7747" s="1341" t="str">
        <f t="shared" si="134"/>
        <v>OK4240</v>
      </c>
      <c r="E7747" s="1514" t="s">
        <v>125</v>
      </c>
      <c r="F7747" s="1390">
        <v>500</v>
      </c>
      <c r="G7747" s="1283">
        <v>3.09</v>
      </c>
      <c r="H7747" s="1283">
        <v>3.52</v>
      </c>
      <c r="I7747" s="1283">
        <v>3.95</v>
      </c>
      <c r="J7747" s="1283">
        <v>4.37</v>
      </c>
      <c r="K7747" s="1283">
        <v>4.91</v>
      </c>
      <c r="L7747" s="1283">
        <v>3.04</v>
      </c>
      <c r="M7747" s="1283">
        <v>3.31</v>
      </c>
      <c r="N7747" s="1283">
        <v>3.45</v>
      </c>
      <c r="O7747" s="1283">
        <v>3.59</v>
      </c>
      <c r="P7747" s="1283"/>
      <c r="R7747" s="1067"/>
      <c r="S7747" s="341"/>
      <c r="T7747" s="341"/>
      <c r="U7747" s="341"/>
      <c r="V7747" s="341"/>
      <c r="W7747" s="341"/>
      <c r="X7747" s="341"/>
      <c r="Y7747" s="341"/>
      <c r="Z7747" s="21" t="s">
        <v>544</v>
      </c>
      <c r="AH7747"/>
    </row>
    <row r="7748" spans="1:34" ht="11.25" customHeight="1">
      <c r="A7748"/>
      <c r="B7748" s="1281" t="s">
        <v>71</v>
      </c>
      <c r="C7748" s="1282">
        <v>4243</v>
      </c>
      <c r="D7748" s="1341" t="str">
        <f t="shared" si="134"/>
        <v>OK4243</v>
      </c>
      <c r="E7748" s="1514" t="s">
        <v>125</v>
      </c>
      <c r="F7748" s="1390">
        <v>500</v>
      </c>
      <c r="G7748" s="1283">
        <v>2.2200000000000002</v>
      </c>
      <c r="H7748" s="1283">
        <v>2.52</v>
      </c>
      <c r="I7748" s="1283">
        <v>2.83</v>
      </c>
      <c r="J7748" s="1283">
        <v>3.14</v>
      </c>
      <c r="K7748" s="1283">
        <v>3.52</v>
      </c>
      <c r="L7748" s="1283">
        <v>2.1800000000000002</v>
      </c>
      <c r="M7748" s="1283">
        <v>2.38</v>
      </c>
      <c r="N7748" s="1283">
        <v>2.48</v>
      </c>
      <c r="O7748" s="1283">
        <v>2.57</v>
      </c>
      <c r="P7748" s="1283"/>
      <c r="R7748" s="1067"/>
      <c r="S7748" s="341"/>
      <c r="T7748" s="341"/>
      <c r="U7748" s="341"/>
      <c r="V7748" s="341"/>
      <c r="W7748" s="341"/>
      <c r="X7748" s="341"/>
      <c r="Y7748" s="341"/>
      <c r="Z7748" s="21" t="s">
        <v>544</v>
      </c>
      <c r="AH7748"/>
    </row>
    <row r="7749" spans="1:34" ht="11.25" customHeight="1">
      <c r="A7749"/>
      <c r="B7749" s="1281" t="s">
        <v>71</v>
      </c>
      <c r="C7749" s="1282">
        <v>4244</v>
      </c>
      <c r="D7749" s="1341" t="str">
        <f t="shared" si="134"/>
        <v>OK4244</v>
      </c>
      <c r="E7749" s="1514" t="s">
        <v>125</v>
      </c>
      <c r="F7749" s="1390">
        <v>500</v>
      </c>
      <c r="G7749" s="1283">
        <v>2.33</v>
      </c>
      <c r="H7749" s="1283">
        <v>2.65</v>
      </c>
      <c r="I7749" s="1283">
        <v>2.97</v>
      </c>
      <c r="J7749" s="1283">
        <v>3.3</v>
      </c>
      <c r="K7749" s="1283">
        <v>3.7</v>
      </c>
      <c r="L7749" s="1283">
        <v>2.29</v>
      </c>
      <c r="M7749" s="1283">
        <v>2.5</v>
      </c>
      <c r="N7749" s="1283">
        <v>2.6</v>
      </c>
      <c r="O7749" s="1283">
        <v>2.7</v>
      </c>
      <c r="P7749" s="1283"/>
      <c r="R7749" s="1067"/>
      <c r="S7749" s="341"/>
      <c r="T7749" s="341"/>
      <c r="U7749" s="341"/>
      <c r="V7749" s="341"/>
      <c r="W7749" s="341"/>
      <c r="X7749" s="341"/>
      <c r="Y7749" s="341"/>
      <c r="Z7749" s="21" t="s">
        <v>544</v>
      </c>
      <c r="AH7749"/>
    </row>
    <row r="7750" spans="1:34" ht="11.25" customHeight="1">
      <c r="A7750"/>
      <c r="B7750" s="1281" t="s">
        <v>71</v>
      </c>
      <c r="C7750" s="1282">
        <v>4250</v>
      </c>
      <c r="D7750" s="1341" t="str">
        <f t="shared" si="134"/>
        <v>OK4250</v>
      </c>
      <c r="E7750" s="1514" t="s">
        <v>125</v>
      </c>
      <c r="F7750" s="1390">
        <v>500</v>
      </c>
      <c r="G7750" s="1283">
        <v>1.94</v>
      </c>
      <c r="H7750" s="1283">
        <v>2.21</v>
      </c>
      <c r="I7750" s="1283">
        <v>2.4700000000000002</v>
      </c>
      <c r="J7750" s="1283">
        <v>2.74</v>
      </c>
      <c r="K7750" s="1283">
        <v>3.08</v>
      </c>
      <c r="L7750" s="1283">
        <v>1.9</v>
      </c>
      <c r="M7750" s="1283">
        <v>2.08</v>
      </c>
      <c r="N7750" s="1283">
        <v>2.16</v>
      </c>
      <c r="O7750" s="1283">
        <v>2.25</v>
      </c>
      <c r="P7750" s="1283"/>
      <c r="R7750" s="1067"/>
      <c r="S7750" s="341"/>
      <c r="T7750" s="341"/>
      <c r="U7750" s="341"/>
      <c r="V7750" s="341"/>
      <c r="W7750" s="341"/>
      <c r="X7750" s="341"/>
      <c r="Y7750" s="341"/>
      <c r="Z7750" s="21" t="s">
        <v>544</v>
      </c>
      <c r="AH7750"/>
    </row>
    <row r="7751" spans="1:34" ht="11.25" customHeight="1">
      <c r="A7751"/>
      <c r="B7751" s="1281" t="s">
        <v>71</v>
      </c>
      <c r="C7751" s="1282">
        <v>4251</v>
      </c>
      <c r="D7751" s="1341" t="str">
        <f t="shared" si="134"/>
        <v>OK4251</v>
      </c>
      <c r="E7751" s="1514" t="s">
        <v>125</v>
      </c>
      <c r="F7751" s="1390">
        <v>500</v>
      </c>
      <c r="G7751" s="1283">
        <v>2.12</v>
      </c>
      <c r="H7751" s="1283">
        <v>2.41</v>
      </c>
      <c r="I7751" s="1283">
        <v>2.7</v>
      </c>
      <c r="J7751" s="1283">
        <v>3</v>
      </c>
      <c r="K7751" s="1283">
        <v>3.36</v>
      </c>
      <c r="L7751" s="1283">
        <v>2.08</v>
      </c>
      <c r="M7751" s="1283">
        <v>2.27</v>
      </c>
      <c r="N7751" s="1283">
        <v>2.36</v>
      </c>
      <c r="O7751" s="1283">
        <v>2.46</v>
      </c>
      <c r="P7751" s="1283"/>
      <c r="R7751" s="1067"/>
      <c r="S7751" s="341"/>
      <c r="T7751" s="341"/>
      <c r="U7751" s="341"/>
      <c r="V7751" s="341"/>
      <c r="W7751" s="341"/>
      <c r="X7751" s="341"/>
      <c r="Y7751" s="341"/>
      <c r="Z7751" s="21" t="s">
        <v>544</v>
      </c>
      <c r="AH7751"/>
    </row>
    <row r="7752" spans="1:34" ht="11.25" customHeight="1">
      <c r="A7752"/>
      <c r="B7752" s="1281" t="s">
        <v>71</v>
      </c>
      <c r="C7752" s="1282">
        <v>4263</v>
      </c>
      <c r="D7752" s="1341" t="str">
        <f t="shared" si="134"/>
        <v>OK4263</v>
      </c>
      <c r="E7752" s="1514" t="s">
        <v>125</v>
      </c>
      <c r="F7752" s="1390">
        <v>500</v>
      </c>
      <c r="G7752" s="1283">
        <v>2.21</v>
      </c>
      <c r="H7752" s="1283">
        <v>2.5099999999999998</v>
      </c>
      <c r="I7752" s="1283">
        <v>2.82</v>
      </c>
      <c r="J7752" s="1283">
        <v>3.12</v>
      </c>
      <c r="K7752" s="1283">
        <v>3.51</v>
      </c>
      <c r="L7752" s="1283">
        <v>2.17</v>
      </c>
      <c r="M7752" s="1283">
        <v>2.36</v>
      </c>
      <c r="N7752" s="1283">
        <v>2.46</v>
      </c>
      <c r="O7752" s="1283">
        <v>2.56</v>
      </c>
      <c r="P7752" s="1283"/>
      <c r="R7752" s="1067"/>
      <c r="S7752" s="341"/>
      <c r="T7752" s="341"/>
      <c r="U7752" s="341"/>
      <c r="V7752" s="341"/>
      <c r="W7752" s="341"/>
      <c r="X7752" s="341"/>
      <c r="Y7752" s="341"/>
      <c r="Z7752" s="21" t="s">
        <v>544</v>
      </c>
      <c r="AH7752"/>
    </row>
    <row r="7753" spans="1:34" ht="11.25" customHeight="1">
      <c r="A7753"/>
      <c r="B7753" s="1281" t="s">
        <v>71</v>
      </c>
      <c r="C7753" s="1282">
        <v>4273</v>
      </c>
      <c r="D7753" s="1341" t="str">
        <f t="shared" si="134"/>
        <v>OK4273</v>
      </c>
      <c r="E7753" s="1514" t="s">
        <v>125</v>
      </c>
      <c r="F7753" s="1390">
        <v>500</v>
      </c>
      <c r="G7753" s="1283">
        <v>1.94</v>
      </c>
      <c r="H7753" s="1283">
        <v>2.21</v>
      </c>
      <c r="I7753" s="1283">
        <v>2.4700000000000002</v>
      </c>
      <c r="J7753" s="1283">
        <v>2.74</v>
      </c>
      <c r="K7753" s="1283">
        <v>3.08</v>
      </c>
      <c r="L7753" s="1283">
        <v>1.9</v>
      </c>
      <c r="M7753" s="1283">
        <v>2.08</v>
      </c>
      <c r="N7753" s="1283">
        <v>2.16</v>
      </c>
      <c r="O7753" s="1283">
        <v>2.25</v>
      </c>
      <c r="P7753" s="1283"/>
      <c r="R7753" s="1067"/>
      <c r="S7753" s="341"/>
      <c r="T7753" s="341"/>
      <c r="U7753" s="341"/>
      <c r="V7753" s="341"/>
      <c r="W7753" s="341"/>
      <c r="X7753" s="341"/>
      <c r="Y7753" s="341"/>
      <c r="Z7753" s="21" t="s">
        <v>544</v>
      </c>
      <c r="AH7753"/>
    </row>
    <row r="7754" spans="1:34" ht="11.25" customHeight="1">
      <c r="A7754"/>
      <c r="B7754" s="1281" t="s">
        <v>71</v>
      </c>
      <c r="C7754" s="1282">
        <v>4279</v>
      </c>
      <c r="D7754" s="1341" t="str">
        <f t="shared" si="134"/>
        <v>OK4279</v>
      </c>
      <c r="E7754" s="1514" t="s">
        <v>125</v>
      </c>
      <c r="F7754" s="1390">
        <v>500</v>
      </c>
      <c r="G7754" s="1283">
        <v>1.68</v>
      </c>
      <c r="H7754" s="1283">
        <v>1.91</v>
      </c>
      <c r="I7754" s="1283">
        <v>2.15</v>
      </c>
      <c r="J7754" s="1283">
        <v>2.38</v>
      </c>
      <c r="K7754" s="1283">
        <v>2.67</v>
      </c>
      <c r="L7754" s="1283">
        <v>1.65</v>
      </c>
      <c r="M7754" s="1283">
        <v>1.8</v>
      </c>
      <c r="N7754" s="1283">
        <v>1.88</v>
      </c>
      <c r="O7754" s="1283">
        <v>1.95</v>
      </c>
      <c r="P7754" s="1283"/>
      <c r="R7754" s="1067"/>
      <c r="S7754" s="341"/>
      <c r="T7754" s="341"/>
      <c r="U7754" s="341"/>
      <c r="V7754" s="341"/>
      <c r="W7754" s="341"/>
      <c r="X7754" s="341"/>
      <c r="Y7754" s="341"/>
      <c r="Z7754" s="21" t="s">
        <v>544</v>
      </c>
      <c r="AH7754"/>
    </row>
    <row r="7755" spans="1:34" ht="11.25" customHeight="1">
      <c r="A7755"/>
      <c r="B7755" s="1281" t="s">
        <v>71</v>
      </c>
      <c r="C7755" s="1282">
        <v>4283</v>
      </c>
      <c r="D7755" s="1341" t="str">
        <f t="shared" si="134"/>
        <v>OK4283</v>
      </c>
      <c r="E7755" s="1514" t="s">
        <v>125</v>
      </c>
      <c r="F7755" s="1390">
        <v>500</v>
      </c>
      <c r="G7755" s="1283">
        <v>1.77</v>
      </c>
      <c r="H7755" s="1283">
        <v>2.0099999999999998</v>
      </c>
      <c r="I7755" s="1283">
        <v>2.2599999999999998</v>
      </c>
      <c r="J7755" s="1283">
        <v>2.5</v>
      </c>
      <c r="K7755" s="1283">
        <v>2.81</v>
      </c>
      <c r="L7755" s="1283">
        <v>1.74</v>
      </c>
      <c r="M7755" s="1283">
        <v>1.9</v>
      </c>
      <c r="N7755" s="1283">
        <v>1.98</v>
      </c>
      <c r="O7755" s="1283">
        <v>2.0499999999999998</v>
      </c>
      <c r="P7755" s="1283"/>
      <c r="R7755" s="1067"/>
      <c r="S7755" s="341"/>
      <c r="T7755" s="341"/>
      <c r="U7755" s="341"/>
      <c r="V7755" s="341"/>
      <c r="W7755" s="341"/>
      <c r="X7755" s="341"/>
      <c r="Y7755" s="341"/>
      <c r="Z7755" s="21" t="s">
        <v>544</v>
      </c>
      <c r="AH7755"/>
    </row>
    <row r="7756" spans="1:34" ht="11.25" customHeight="1">
      <c r="A7756"/>
      <c r="B7756" s="1281" t="s">
        <v>71</v>
      </c>
      <c r="C7756" s="1282">
        <v>4299</v>
      </c>
      <c r="D7756" s="1341" t="str">
        <f t="shared" ref="D7756:D7819" si="135">B7756&amp;TEXT(C7756,"0000")</f>
        <v>OK4299</v>
      </c>
      <c r="E7756" s="1514" t="s">
        <v>121</v>
      </c>
      <c r="F7756" s="1390">
        <v>500</v>
      </c>
      <c r="G7756" s="1283">
        <v>2.0499999999999998</v>
      </c>
      <c r="H7756" s="1283">
        <v>2.33</v>
      </c>
      <c r="I7756" s="1283">
        <v>2.62</v>
      </c>
      <c r="J7756" s="1283">
        <v>2.9</v>
      </c>
      <c r="K7756" s="1283">
        <v>3.26</v>
      </c>
      <c r="L7756" s="1283">
        <v>2.0099999999999998</v>
      </c>
      <c r="M7756" s="1283">
        <v>2.2000000000000002</v>
      </c>
      <c r="N7756" s="1283">
        <v>2.29</v>
      </c>
      <c r="O7756" s="1283">
        <v>2.38</v>
      </c>
      <c r="P7756" s="1283"/>
      <c r="R7756" s="1067"/>
      <c r="S7756" s="341"/>
      <c r="T7756" s="341"/>
      <c r="U7756" s="341"/>
      <c r="V7756" s="341"/>
      <c r="W7756" s="341"/>
      <c r="X7756" s="341"/>
      <c r="Y7756" s="341"/>
      <c r="Z7756" s="21" t="s">
        <v>544</v>
      </c>
      <c r="AH7756"/>
    </row>
    <row r="7757" spans="1:34" ht="11.25" customHeight="1">
      <c r="A7757"/>
      <c r="B7757" s="1281" t="s">
        <v>71</v>
      </c>
      <c r="C7757" s="1282">
        <v>4304</v>
      </c>
      <c r="D7757" s="1341" t="str">
        <f t="shared" si="135"/>
        <v>OK4304</v>
      </c>
      <c r="E7757" s="1514" t="s">
        <v>280</v>
      </c>
      <c r="F7757" s="1390">
        <v>500</v>
      </c>
      <c r="G7757" s="1283">
        <v>3.85</v>
      </c>
      <c r="H7757" s="1283">
        <v>4.3899999999999997</v>
      </c>
      <c r="I7757" s="1283">
        <v>4.92</v>
      </c>
      <c r="J7757" s="1283">
        <v>5.45</v>
      </c>
      <c r="K7757" s="1283">
        <v>6.12</v>
      </c>
      <c r="L7757" s="1283">
        <v>3.78</v>
      </c>
      <c r="M7757" s="1283">
        <v>4.13</v>
      </c>
      <c r="N7757" s="1283">
        <v>4.3</v>
      </c>
      <c r="O7757" s="1283">
        <v>4.47</v>
      </c>
      <c r="P7757" s="1283"/>
      <c r="R7757" s="1067"/>
      <c r="S7757" s="341"/>
      <c r="T7757" s="341"/>
      <c r="U7757" s="341"/>
      <c r="V7757" s="341"/>
      <c r="W7757" s="341"/>
      <c r="X7757" s="341"/>
      <c r="Y7757" s="341"/>
      <c r="Z7757" s="21" t="s">
        <v>544</v>
      </c>
      <c r="AH7757"/>
    </row>
    <row r="7758" spans="1:34" ht="11.25" customHeight="1">
      <c r="A7758"/>
      <c r="B7758" s="1281" t="s">
        <v>71</v>
      </c>
      <c r="C7758" s="1282">
        <v>4307</v>
      </c>
      <c r="D7758" s="1341" t="str">
        <f t="shared" si="135"/>
        <v>OK4307</v>
      </c>
      <c r="E7758" s="1514" t="s">
        <v>121</v>
      </c>
      <c r="F7758" s="1390">
        <v>500</v>
      </c>
      <c r="G7758" s="1283">
        <v>1.58</v>
      </c>
      <c r="H7758" s="1283">
        <v>1.8</v>
      </c>
      <c r="I7758" s="1283">
        <v>2.02</v>
      </c>
      <c r="J7758" s="1283">
        <v>2.23</v>
      </c>
      <c r="K7758" s="1283">
        <v>2.5099999999999998</v>
      </c>
      <c r="L7758" s="1283">
        <v>1.55</v>
      </c>
      <c r="M7758" s="1283">
        <v>1.69</v>
      </c>
      <c r="N7758" s="1283">
        <v>1.76</v>
      </c>
      <c r="O7758" s="1283">
        <v>1.83</v>
      </c>
      <c r="P7758" s="1283"/>
      <c r="R7758" s="1067"/>
      <c r="S7758" s="341"/>
      <c r="T7758" s="341"/>
      <c r="U7758" s="341"/>
      <c r="V7758" s="341"/>
      <c r="W7758" s="341"/>
      <c r="X7758" s="341"/>
      <c r="Y7758" s="341"/>
      <c r="Z7758" s="21" t="s">
        <v>544</v>
      </c>
      <c r="AH7758"/>
    </row>
    <row r="7759" spans="1:34" ht="11.25" customHeight="1">
      <c r="A7759"/>
      <c r="B7759" s="1281" t="s">
        <v>71</v>
      </c>
      <c r="C7759" s="1282">
        <v>4312</v>
      </c>
      <c r="D7759" s="1341" t="str">
        <f t="shared" si="135"/>
        <v>OK4312</v>
      </c>
      <c r="E7759" s="1514" t="s">
        <v>123</v>
      </c>
      <c r="F7759" s="1390">
        <v>500</v>
      </c>
      <c r="G7759" s="1283">
        <v>0.57999999999999996</v>
      </c>
      <c r="H7759" s="1283">
        <v>0.66</v>
      </c>
      <c r="I7759" s="1283">
        <v>0.74</v>
      </c>
      <c r="J7759" s="1283">
        <v>0.82</v>
      </c>
      <c r="K7759" s="1283">
        <v>0.93</v>
      </c>
      <c r="L7759" s="1283">
        <v>0.56999999999999995</v>
      </c>
      <c r="M7759" s="1283">
        <v>0.62</v>
      </c>
      <c r="N7759" s="1283">
        <v>0.65</v>
      </c>
      <c r="O7759" s="1283">
        <v>0.68</v>
      </c>
      <c r="P7759" s="1283"/>
      <c r="R7759" s="1067"/>
      <c r="S7759" s="341"/>
      <c r="T7759" s="341"/>
      <c r="U7759" s="341"/>
      <c r="V7759" s="341"/>
      <c r="W7759" s="341"/>
      <c r="X7759" s="341"/>
      <c r="Y7759" s="341"/>
      <c r="Z7759" s="21" t="s">
        <v>544</v>
      </c>
      <c r="AH7759"/>
    </row>
    <row r="7760" spans="1:34" ht="11.25" customHeight="1">
      <c r="A7760"/>
      <c r="B7760" s="1281" t="s">
        <v>71</v>
      </c>
      <c r="C7760" s="1282">
        <v>4351</v>
      </c>
      <c r="D7760" s="1341" t="str">
        <f t="shared" si="135"/>
        <v>OK4351</v>
      </c>
      <c r="E7760" s="1514" t="s">
        <v>121</v>
      </c>
      <c r="F7760" s="1390">
        <v>500</v>
      </c>
      <c r="G7760" s="1283">
        <v>0.76</v>
      </c>
      <c r="H7760" s="1283">
        <v>0.87</v>
      </c>
      <c r="I7760" s="1283">
        <v>0.97</v>
      </c>
      <c r="J7760" s="1283">
        <v>1.08</v>
      </c>
      <c r="K7760" s="1283">
        <v>1.21</v>
      </c>
      <c r="L7760" s="1283">
        <v>0.75</v>
      </c>
      <c r="M7760" s="1283">
        <v>0.82</v>
      </c>
      <c r="N7760" s="1283">
        <v>0.85</v>
      </c>
      <c r="O7760" s="1283">
        <v>0.88</v>
      </c>
      <c r="P7760" s="1283"/>
      <c r="R7760" s="1067"/>
      <c r="S7760" s="341"/>
      <c r="T7760" s="341"/>
      <c r="U7760" s="341"/>
      <c r="V7760" s="341"/>
      <c r="W7760" s="341"/>
      <c r="X7760" s="341"/>
      <c r="Y7760" s="341"/>
      <c r="Z7760" s="21" t="s">
        <v>544</v>
      </c>
      <c r="AH7760"/>
    </row>
    <row r="7761" spans="1:34" ht="11.25" customHeight="1">
      <c r="A7761"/>
      <c r="B7761" s="1281" t="s">
        <v>71</v>
      </c>
      <c r="C7761" s="1282">
        <v>4352</v>
      </c>
      <c r="D7761" s="1341" t="str">
        <f t="shared" si="135"/>
        <v>OK4352</v>
      </c>
      <c r="E7761" s="1514" t="s">
        <v>121</v>
      </c>
      <c r="F7761" s="1390">
        <v>500</v>
      </c>
      <c r="G7761" s="1283">
        <v>1.52</v>
      </c>
      <c r="H7761" s="1283">
        <v>1.73</v>
      </c>
      <c r="I7761" s="1283">
        <v>1.94</v>
      </c>
      <c r="J7761" s="1283">
        <v>2.16</v>
      </c>
      <c r="K7761" s="1283">
        <v>2.42</v>
      </c>
      <c r="L7761" s="1283">
        <v>1.5</v>
      </c>
      <c r="M7761" s="1283">
        <v>1.63</v>
      </c>
      <c r="N7761" s="1283">
        <v>1.7</v>
      </c>
      <c r="O7761" s="1283">
        <v>1.77</v>
      </c>
      <c r="P7761" s="1283"/>
      <c r="R7761" s="1067"/>
      <c r="S7761" s="341"/>
      <c r="T7761" s="341"/>
      <c r="U7761" s="341"/>
      <c r="V7761" s="341"/>
      <c r="W7761" s="341"/>
      <c r="X7761" s="341"/>
      <c r="Y7761" s="341"/>
      <c r="Z7761" s="21" t="s">
        <v>544</v>
      </c>
      <c r="AH7761"/>
    </row>
    <row r="7762" spans="1:34" ht="11.25" customHeight="1">
      <c r="A7762"/>
      <c r="B7762" s="1281" t="s">
        <v>71</v>
      </c>
      <c r="C7762" s="1282">
        <v>4361</v>
      </c>
      <c r="D7762" s="1341" t="str">
        <f t="shared" si="135"/>
        <v>OK4361</v>
      </c>
      <c r="E7762" s="1514" t="s">
        <v>121</v>
      </c>
      <c r="F7762" s="1390">
        <v>500</v>
      </c>
      <c r="G7762" s="1283">
        <v>0.77</v>
      </c>
      <c r="H7762" s="1283">
        <v>0.88</v>
      </c>
      <c r="I7762" s="1283">
        <v>0.99</v>
      </c>
      <c r="J7762" s="1283">
        <v>1.0900000000000001</v>
      </c>
      <c r="K7762" s="1283">
        <v>1.23</v>
      </c>
      <c r="L7762" s="1283">
        <v>0.76</v>
      </c>
      <c r="M7762" s="1283">
        <v>0.83</v>
      </c>
      <c r="N7762" s="1283">
        <v>0.86</v>
      </c>
      <c r="O7762" s="1283">
        <v>0.9</v>
      </c>
      <c r="P7762" s="1283"/>
      <c r="R7762" s="1067"/>
      <c r="S7762" s="341"/>
      <c r="T7762" s="341"/>
      <c r="U7762" s="341"/>
      <c r="V7762" s="341"/>
      <c r="W7762" s="341"/>
      <c r="X7762" s="341"/>
      <c r="Y7762" s="341"/>
      <c r="Z7762" s="21" t="s">
        <v>544</v>
      </c>
      <c r="AH7762"/>
    </row>
    <row r="7763" spans="1:34" ht="11.25" customHeight="1">
      <c r="A7763"/>
      <c r="B7763" s="1281" t="s">
        <v>71</v>
      </c>
      <c r="C7763" s="1282">
        <v>4410</v>
      </c>
      <c r="D7763" s="1341" t="str">
        <f t="shared" si="135"/>
        <v>OK4410</v>
      </c>
      <c r="E7763" s="1514" t="s">
        <v>123</v>
      </c>
      <c r="F7763" s="1390">
        <v>500</v>
      </c>
      <c r="G7763" s="1283">
        <v>2.71</v>
      </c>
      <c r="H7763" s="1283">
        <v>3.09</v>
      </c>
      <c r="I7763" s="1283">
        <v>3.46</v>
      </c>
      <c r="J7763" s="1283">
        <v>3.84</v>
      </c>
      <c r="K7763" s="1283">
        <v>4.3099999999999996</v>
      </c>
      <c r="L7763" s="1283">
        <v>2.66</v>
      </c>
      <c r="M7763" s="1283">
        <v>2.9</v>
      </c>
      <c r="N7763" s="1283">
        <v>3.03</v>
      </c>
      <c r="O7763" s="1283">
        <v>3.15</v>
      </c>
      <c r="P7763" s="1283"/>
      <c r="R7763" s="1067"/>
      <c r="S7763" s="341"/>
      <c r="T7763" s="341"/>
      <c r="U7763" s="341"/>
      <c r="V7763" s="341"/>
      <c r="W7763" s="341"/>
      <c r="X7763" s="341"/>
      <c r="Y7763" s="341"/>
      <c r="Z7763" s="21" t="s">
        <v>544</v>
      </c>
      <c r="AH7763"/>
    </row>
    <row r="7764" spans="1:34" ht="11.25" customHeight="1">
      <c r="A7764"/>
      <c r="B7764" s="1281" t="s">
        <v>71</v>
      </c>
      <c r="C7764" s="1282">
        <v>4420</v>
      </c>
      <c r="D7764" s="1341" t="str">
        <f t="shared" si="135"/>
        <v>OK4420</v>
      </c>
      <c r="E7764" s="1514" t="s">
        <v>123</v>
      </c>
      <c r="F7764" s="1390">
        <v>500</v>
      </c>
      <c r="G7764" s="1283">
        <v>3.89</v>
      </c>
      <c r="H7764" s="1283">
        <v>4.42</v>
      </c>
      <c r="I7764" s="1283">
        <v>4.96</v>
      </c>
      <c r="J7764" s="1283">
        <v>5.5</v>
      </c>
      <c r="K7764" s="1283">
        <v>6.18</v>
      </c>
      <c r="L7764" s="1283">
        <v>3.82</v>
      </c>
      <c r="M7764" s="1283">
        <v>4.16</v>
      </c>
      <c r="N7764" s="1283">
        <v>4.34</v>
      </c>
      <c r="O7764" s="1283">
        <v>4.51</v>
      </c>
      <c r="P7764" s="1283"/>
      <c r="R7764" s="1067"/>
      <c r="S7764" s="341"/>
      <c r="T7764" s="341"/>
      <c r="U7764" s="341"/>
      <c r="V7764" s="341"/>
      <c r="W7764" s="341"/>
      <c r="X7764" s="341"/>
      <c r="Y7764" s="341"/>
      <c r="Z7764" s="21" t="s">
        <v>544</v>
      </c>
      <c r="AH7764"/>
    </row>
    <row r="7765" spans="1:34" ht="11.25" customHeight="1">
      <c r="A7765"/>
      <c r="B7765" s="1281" t="s">
        <v>71</v>
      </c>
      <c r="C7765" s="1282">
        <v>4431</v>
      </c>
      <c r="D7765" s="1341" t="str">
        <f t="shared" si="135"/>
        <v>OK4431</v>
      </c>
      <c r="E7765" s="1514" t="s">
        <v>123</v>
      </c>
      <c r="F7765" s="1390">
        <v>500</v>
      </c>
      <c r="G7765" s="1283">
        <v>1.1100000000000001</v>
      </c>
      <c r="H7765" s="1283">
        <v>1.26</v>
      </c>
      <c r="I7765" s="1283">
        <v>1.42</v>
      </c>
      <c r="J7765" s="1283">
        <v>1.57</v>
      </c>
      <c r="K7765" s="1283">
        <v>1.76</v>
      </c>
      <c r="L7765" s="1283">
        <v>1.0900000000000001</v>
      </c>
      <c r="M7765" s="1283">
        <v>1.19</v>
      </c>
      <c r="N7765" s="1283">
        <v>1.24</v>
      </c>
      <c r="O7765" s="1283">
        <v>1.29</v>
      </c>
      <c r="P7765" s="1283"/>
      <c r="R7765" s="1067"/>
      <c r="S7765" s="341"/>
      <c r="T7765" s="341"/>
      <c r="U7765" s="341"/>
      <c r="V7765" s="341"/>
      <c r="W7765" s="341"/>
      <c r="X7765" s="341"/>
      <c r="Y7765" s="341"/>
      <c r="Z7765" s="21" t="s">
        <v>544</v>
      </c>
      <c r="AH7765"/>
    </row>
    <row r="7766" spans="1:34" ht="11.25" customHeight="1">
      <c r="A7766"/>
      <c r="B7766" s="1281" t="s">
        <v>71</v>
      </c>
      <c r="C7766" s="1282">
        <v>4432</v>
      </c>
      <c r="D7766" s="1341" t="str">
        <f t="shared" si="135"/>
        <v>OK4432</v>
      </c>
      <c r="E7766" s="1514" t="s">
        <v>125</v>
      </c>
      <c r="F7766" s="1390">
        <v>500</v>
      </c>
      <c r="G7766" s="1283">
        <v>0.95</v>
      </c>
      <c r="H7766" s="1283">
        <v>1.08</v>
      </c>
      <c r="I7766" s="1283">
        <v>1.22</v>
      </c>
      <c r="J7766" s="1283">
        <v>1.35</v>
      </c>
      <c r="K7766" s="1283">
        <v>1.51</v>
      </c>
      <c r="L7766" s="1283">
        <v>0.94</v>
      </c>
      <c r="M7766" s="1283">
        <v>1.02</v>
      </c>
      <c r="N7766" s="1283">
        <v>1.06</v>
      </c>
      <c r="O7766" s="1283">
        <v>1.1100000000000001</v>
      </c>
      <c r="P7766" s="1283"/>
      <c r="R7766" s="1067"/>
      <c r="S7766" s="341"/>
      <c r="T7766" s="341"/>
      <c r="U7766" s="341"/>
      <c r="V7766" s="341"/>
      <c r="W7766" s="341"/>
      <c r="X7766" s="341"/>
      <c r="Y7766" s="341"/>
      <c r="Z7766" s="21" t="s">
        <v>544</v>
      </c>
      <c r="AH7766"/>
    </row>
    <row r="7767" spans="1:34" ht="11.25" customHeight="1">
      <c r="A7767"/>
      <c r="B7767" s="1281" t="s">
        <v>71</v>
      </c>
      <c r="C7767" s="1282">
        <v>4452</v>
      </c>
      <c r="D7767" s="1341" t="str">
        <f t="shared" si="135"/>
        <v>OK4452</v>
      </c>
      <c r="E7767" s="1514" t="s">
        <v>121</v>
      </c>
      <c r="F7767" s="1390">
        <v>500</v>
      </c>
      <c r="G7767" s="1283">
        <v>2.04</v>
      </c>
      <c r="H7767" s="1283">
        <v>2.3199999999999998</v>
      </c>
      <c r="I7767" s="1283">
        <v>2.6</v>
      </c>
      <c r="J7767" s="1283">
        <v>2.88</v>
      </c>
      <c r="K7767" s="1283">
        <v>3.24</v>
      </c>
      <c r="L7767" s="1283">
        <v>2</v>
      </c>
      <c r="M7767" s="1283">
        <v>2.1800000000000002</v>
      </c>
      <c r="N7767" s="1283">
        <v>2.2799999999999998</v>
      </c>
      <c r="O7767" s="1283">
        <v>2.37</v>
      </c>
      <c r="P7767" s="1283"/>
      <c r="R7767" s="1067"/>
      <c r="S7767" s="341"/>
      <c r="T7767" s="341"/>
      <c r="U7767" s="341"/>
      <c r="V7767" s="341"/>
      <c r="W7767" s="341"/>
      <c r="X7767" s="341"/>
      <c r="Y7767" s="341"/>
      <c r="Z7767" s="21" t="s">
        <v>544</v>
      </c>
      <c r="AH7767"/>
    </row>
    <row r="7768" spans="1:34" ht="11.25" customHeight="1">
      <c r="A7768"/>
      <c r="B7768" s="1281" t="s">
        <v>71</v>
      </c>
      <c r="C7768" s="1282">
        <v>4459</v>
      </c>
      <c r="D7768" s="1341" t="str">
        <f t="shared" si="135"/>
        <v>OK4459</v>
      </c>
      <c r="E7768" s="1514" t="s">
        <v>121</v>
      </c>
      <c r="F7768" s="1390">
        <v>500</v>
      </c>
      <c r="G7768" s="1283">
        <v>1.96</v>
      </c>
      <c r="H7768" s="1283">
        <v>2.23</v>
      </c>
      <c r="I7768" s="1283">
        <v>2.5</v>
      </c>
      <c r="J7768" s="1283">
        <v>2.77</v>
      </c>
      <c r="K7768" s="1283">
        <v>3.12</v>
      </c>
      <c r="L7768" s="1283">
        <v>1.93</v>
      </c>
      <c r="M7768" s="1283">
        <v>2.1</v>
      </c>
      <c r="N7768" s="1283">
        <v>2.19</v>
      </c>
      <c r="O7768" s="1283">
        <v>2.2799999999999998</v>
      </c>
      <c r="P7768" s="1283"/>
      <c r="R7768" s="1067"/>
      <c r="S7768" s="341"/>
      <c r="T7768" s="341"/>
      <c r="U7768" s="341"/>
      <c r="V7768" s="341"/>
      <c r="W7768" s="341"/>
      <c r="X7768" s="341"/>
      <c r="Y7768" s="341"/>
      <c r="Z7768" s="21" t="s">
        <v>544</v>
      </c>
      <c r="AH7768"/>
    </row>
    <row r="7769" spans="1:34" ht="11.25" customHeight="1">
      <c r="A7769"/>
      <c r="B7769" s="1281" t="s">
        <v>71</v>
      </c>
      <c r="C7769" s="1282">
        <v>4470</v>
      </c>
      <c r="D7769" s="1341" t="str">
        <f t="shared" si="135"/>
        <v>OK4470</v>
      </c>
      <c r="E7769" s="1514" t="s">
        <v>125</v>
      </c>
      <c r="F7769" s="1390">
        <v>500</v>
      </c>
      <c r="G7769" s="1283">
        <v>1.74</v>
      </c>
      <c r="H7769" s="1283">
        <v>1.98</v>
      </c>
      <c r="I7769" s="1283">
        <v>2.2200000000000002</v>
      </c>
      <c r="J7769" s="1283">
        <v>2.46</v>
      </c>
      <c r="K7769" s="1283">
        <v>2.76</v>
      </c>
      <c r="L7769" s="1283">
        <v>1.71</v>
      </c>
      <c r="M7769" s="1283">
        <v>1.86</v>
      </c>
      <c r="N7769" s="1283">
        <v>1.94</v>
      </c>
      <c r="O7769" s="1283">
        <v>2.02</v>
      </c>
      <c r="P7769" s="1283"/>
      <c r="R7769" s="1067"/>
      <c r="S7769" s="341"/>
      <c r="T7769" s="341"/>
      <c r="U7769" s="341"/>
      <c r="V7769" s="341"/>
      <c r="W7769" s="341"/>
      <c r="X7769" s="341"/>
      <c r="Y7769" s="341"/>
      <c r="Z7769" s="21" t="s">
        <v>544</v>
      </c>
      <c r="AH7769"/>
    </row>
    <row r="7770" spans="1:34" ht="11.25" customHeight="1">
      <c r="A7770"/>
      <c r="B7770" s="1281" t="s">
        <v>71</v>
      </c>
      <c r="C7770" s="1282">
        <v>4484</v>
      </c>
      <c r="D7770" s="1341" t="str">
        <f t="shared" si="135"/>
        <v>OK4484</v>
      </c>
      <c r="E7770" s="1514" t="s">
        <v>121</v>
      </c>
      <c r="F7770" s="1390">
        <v>500</v>
      </c>
      <c r="G7770" s="1283">
        <v>2.74</v>
      </c>
      <c r="H7770" s="1283">
        <v>3.12</v>
      </c>
      <c r="I7770" s="1283">
        <v>3.5</v>
      </c>
      <c r="J7770" s="1283">
        <v>3.88</v>
      </c>
      <c r="K7770" s="1283">
        <v>4.3600000000000003</v>
      </c>
      <c r="L7770" s="1283">
        <v>2.7</v>
      </c>
      <c r="M7770" s="1283">
        <v>2.94</v>
      </c>
      <c r="N7770" s="1283">
        <v>3.06</v>
      </c>
      <c r="O7770" s="1283">
        <v>3.19</v>
      </c>
      <c r="P7770" s="1283"/>
      <c r="R7770" s="1067"/>
      <c r="S7770" s="341"/>
      <c r="T7770" s="341"/>
      <c r="U7770" s="341"/>
      <c r="V7770" s="341"/>
      <c r="W7770" s="341"/>
      <c r="X7770" s="341"/>
      <c r="Y7770" s="341"/>
      <c r="Z7770" s="21" t="s">
        <v>544</v>
      </c>
      <c r="AH7770"/>
    </row>
    <row r="7771" spans="1:34" ht="11.25" customHeight="1">
      <c r="A7771"/>
      <c r="B7771" s="1281" t="s">
        <v>71</v>
      </c>
      <c r="C7771" s="1282">
        <v>4493</v>
      </c>
      <c r="D7771" s="1341" t="str">
        <f t="shared" si="135"/>
        <v>OK4493</v>
      </c>
      <c r="E7771" s="1514" t="s">
        <v>125</v>
      </c>
      <c r="F7771" s="1390">
        <v>500</v>
      </c>
      <c r="G7771" s="1283">
        <v>1.98</v>
      </c>
      <c r="H7771" s="1283">
        <v>2.2599999999999998</v>
      </c>
      <c r="I7771" s="1283">
        <v>2.5299999999999998</v>
      </c>
      <c r="J7771" s="1283">
        <v>2.81</v>
      </c>
      <c r="K7771" s="1283">
        <v>3.15</v>
      </c>
      <c r="L7771" s="1283">
        <v>1.95</v>
      </c>
      <c r="M7771" s="1283">
        <v>2.12</v>
      </c>
      <c r="N7771" s="1283">
        <v>2.21</v>
      </c>
      <c r="O7771" s="1283">
        <v>2.2999999999999998</v>
      </c>
      <c r="P7771" s="1283"/>
      <c r="R7771" s="1067"/>
      <c r="S7771" s="341"/>
      <c r="T7771" s="341"/>
      <c r="U7771" s="341"/>
      <c r="V7771" s="341"/>
      <c r="W7771" s="341"/>
      <c r="X7771" s="341"/>
      <c r="Y7771" s="341"/>
      <c r="Z7771" s="21" t="s">
        <v>544</v>
      </c>
      <c r="AH7771"/>
    </row>
    <row r="7772" spans="1:34" ht="11.25" customHeight="1">
      <c r="A7772"/>
      <c r="B7772" s="1281" t="s">
        <v>71</v>
      </c>
      <c r="C7772" s="1282">
        <v>4511</v>
      </c>
      <c r="D7772" s="1341" t="str">
        <f t="shared" si="135"/>
        <v>OK4511</v>
      </c>
      <c r="E7772" s="1514" t="s">
        <v>123</v>
      </c>
      <c r="F7772" s="1390">
        <v>500</v>
      </c>
      <c r="G7772" s="1283">
        <v>0.59</v>
      </c>
      <c r="H7772" s="1283">
        <v>0.68</v>
      </c>
      <c r="I7772" s="1283">
        <v>0.76</v>
      </c>
      <c r="J7772" s="1283">
        <v>0.84</v>
      </c>
      <c r="K7772" s="1283">
        <v>0.94</v>
      </c>
      <c r="L7772" s="1283">
        <v>0.57999999999999996</v>
      </c>
      <c r="M7772" s="1283">
        <v>0.64</v>
      </c>
      <c r="N7772" s="1283">
        <v>0.66</v>
      </c>
      <c r="O7772" s="1283">
        <v>0.69</v>
      </c>
      <c r="P7772" s="1283"/>
      <c r="R7772" s="1067"/>
      <c r="S7772" s="341"/>
      <c r="T7772" s="341"/>
      <c r="U7772" s="341"/>
      <c r="V7772" s="341"/>
      <c r="W7772" s="341"/>
      <c r="X7772" s="341"/>
      <c r="Y7772" s="341"/>
      <c r="Z7772" s="21" t="s">
        <v>544</v>
      </c>
      <c r="AH7772"/>
    </row>
    <row r="7773" spans="1:34" ht="11.25" customHeight="1">
      <c r="A7773"/>
      <c r="B7773" s="1281" t="s">
        <v>71</v>
      </c>
      <c r="C7773" s="1282">
        <v>4557</v>
      </c>
      <c r="D7773" s="1341" t="str">
        <f t="shared" si="135"/>
        <v>OK4557</v>
      </c>
      <c r="E7773" s="1514" t="s">
        <v>123</v>
      </c>
      <c r="F7773" s="1390">
        <v>500</v>
      </c>
      <c r="G7773" s="1283">
        <v>1.61</v>
      </c>
      <c r="H7773" s="1283">
        <v>1.84</v>
      </c>
      <c r="I7773" s="1283">
        <v>2.06</v>
      </c>
      <c r="J7773" s="1283">
        <v>2.2799999999999998</v>
      </c>
      <c r="K7773" s="1283">
        <v>2.56</v>
      </c>
      <c r="L7773" s="1283">
        <v>1.58</v>
      </c>
      <c r="M7773" s="1283">
        <v>1.73</v>
      </c>
      <c r="N7773" s="1283">
        <v>1.8</v>
      </c>
      <c r="O7773" s="1283">
        <v>1.87</v>
      </c>
      <c r="P7773" s="1283"/>
      <c r="R7773" s="1067"/>
      <c r="S7773" s="341"/>
      <c r="T7773" s="341"/>
      <c r="U7773" s="341"/>
      <c r="V7773" s="341"/>
      <c r="W7773" s="341"/>
      <c r="X7773" s="341"/>
      <c r="Y7773" s="341"/>
      <c r="Z7773" s="21" t="s">
        <v>544</v>
      </c>
      <c r="AH7773"/>
    </row>
    <row r="7774" spans="1:34" ht="11.25" customHeight="1">
      <c r="A7774"/>
      <c r="B7774" s="1281" t="s">
        <v>71</v>
      </c>
      <c r="C7774" s="1282">
        <v>4558</v>
      </c>
      <c r="D7774" s="1341" t="str">
        <f t="shared" si="135"/>
        <v>OK4558</v>
      </c>
      <c r="E7774" s="1514" t="s">
        <v>123</v>
      </c>
      <c r="F7774" s="1390">
        <v>500</v>
      </c>
      <c r="G7774" s="1283">
        <v>1.55</v>
      </c>
      <c r="H7774" s="1283">
        <v>1.76</v>
      </c>
      <c r="I7774" s="1283">
        <v>1.97</v>
      </c>
      <c r="J7774" s="1283">
        <v>2.19</v>
      </c>
      <c r="K7774" s="1283">
        <v>2.46</v>
      </c>
      <c r="L7774" s="1283">
        <v>1.52</v>
      </c>
      <c r="M7774" s="1283">
        <v>1.66</v>
      </c>
      <c r="N7774" s="1283">
        <v>1.73</v>
      </c>
      <c r="O7774" s="1283">
        <v>1.79</v>
      </c>
      <c r="P7774" s="1283"/>
      <c r="R7774" s="1067"/>
      <c r="S7774" s="341"/>
      <c r="T7774" s="341"/>
      <c r="U7774" s="341"/>
      <c r="V7774" s="341"/>
      <c r="W7774" s="341"/>
      <c r="X7774" s="341"/>
      <c r="Y7774" s="341"/>
      <c r="Z7774" s="21" t="s">
        <v>544</v>
      </c>
      <c r="AH7774"/>
    </row>
    <row r="7775" spans="1:34" ht="11.25" customHeight="1">
      <c r="A7775"/>
      <c r="B7775" s="1281" t="s">
        <v>71</v>
      </c>
      <c r="C7775" s="1282">
        <v>4568</v>
      </c>
      <c r="D7775" s="1341" t="str">
        <f t="shared" si="135"/>
        <v>OK4568</v>
      </c>
      <c r="E7775" s="1514" t="s">
        <v>123</v>
      </c>
      <c r="F7775" s="1390">
        <v>500</v>
      </c>
      <c r="G7775" s="1283">
        <v>1.81</v>
      </c>
      <c r="H7775" s="1283">
        <v>2.0699999999999998</v>
      </c>
      <c r="I7775" s="1283">
        <v>2.3199999999999998</v>
      </c>
      <c r="J7775" s="1283">
        <v>2.57</v>
      </c>
      <c r="K7775" s="1283">
        <v>2.88</v>
      </c>
      <c r="L7775" s="1283">
        <v>1.78</v>
      </c>
      <c r="M7775" s="1283">
        <v>1.94</v>
      </c>
      <c r="N7775" s="1283">
        <v>2.0299999999999998</v>
      </c>
      <c r="O7775" s="1283">
        <v>2.11</v>
      </c>
      <c r="P7775" s="1283"/>
      <c r="R7775" s="1067"/>
      <c r="S7775" s="341"/>
      <c r="T7775" s="341"/>
      <c r="U7775" s="341"/>
      <c r="V7775" s="341"/>
      <c r="W7775" s="341"/>
      <c r="X7775" s="341"/>
      <c r="Y7775" s="341"/>
      <c r="Z7775" s="21" t="s">
        <v>544</v>
      </c>
      <c r="AH7775"/>
    </row>
    <row r="7776" spans="1:34" ht="11.25" customHeight="1">
      <c r="A7776"/>
      <c r="B7776" s="1281" t="s">
        <v>71</v>
      </c>
      <c r="C7776" s="1282">
        <v>4581</v>
      </c>
      <c r="D7776" s="1341" t="str">
        <f t="shared" si="135"/>
        <v>OK4581</v>
      </c>
      <c r="E7776" s="1514" t="s">
        <v>123</v>
      </c>
      <c r="F7776" s="1390">
        <v>500</v>
      </c>
      <c r="G7776" s="1283">
        <v>0.9</v>
      </c>
      <c r="H7776" s="1283">
        <v>1.02</v>
      </c>
      <c r="I7776" s="1283">
        <v>1.1399999999999999</v>
      </c>
      <c r="J7776" s="1283">
        <v>1.27</v>
      </c>
      <c r="K7776" s="1283">
        <v>1.42</v>
      </c>
      <c r="L7776" s="1283">
        <v>0.88</v>
      </c>
      <c r="M7776" s="1283">
        <v>0.96</v>
      </c>
      <c r="N7776" s="1283">
        <v>1</v>
      </c>
      <c r="O7776" s="1283">
        <v>1.04</v>
      </c>
      <c r="P7776" s="1283"/>
      <c r="R7776" s="1067"/>
      <c r="S7776" s="341"/>
      <c r="T7776" s="341"/>
      <c r="U7776" s="341"/>
      <c r="V7776" s="341"/>
      <c r="W7776" s="341"/>
      <c r="X7776" s="341"/>
      <c r="Y7776" s="341"/>
      <c r="Z7776" s="21" t="s">
        <v>544</v>
      </c>
      <c r="AH7776"/>
    </row>
    <row r="7777" spans="1:34" ht="11.25" customHeight="1">
      <c r="A7777"/>
      <c r="B7777" s="1281" t="s">
        <v>71</v>
      </c>
      <c r="C7777" s="1282">
        <v>4583</v>
      </c>
      <c r="D7777" s="1341" t="str">
        <f t="shared" si="135"/>
        <v>OK4583</v>
      </c>
      <c r="E7777" s="1514" t="s">
        <v>122</v>
      </c>
      <c r="F7777" s="1390">
        <v>500</v>
      </c>
      <c r="G7777" s="1283">
        <v>2.88</v>
      </c>
      <c r="H7777" s="1283">
        <v>3.28</v>
      </c>
      <c r="I7777" s="1283">
        <v>3.68</v>
      </c>
      <c r="J7777" s="1283">
        <v>4.07</v>
      </c>
      <c r="K7777" s="1283">
        <v>4.57</v>
      </c>
      <c r="L7777" s="1283">
        <v>2.83</v>
      </c>
      <c r="M7777" s="1283">
        <v>3.08</v>
      </c>
      <c r="N7777" s="1283">
        <v>3.21</v>
      </c>
      <c r="O7777" s="1283">
        <v>3.34</v>
      </c>
      <c r="P7777" s="1283"/>
      <c r="R7777" s="1067"/>
      <c r="S7777" s="341"/>
      <c r="T7777" s="341"/>
      <c r="U7777" s="341"/>
      <c r="V7777" s="341"/>
      <c r="W7777" s="341"/>
      <c r="X7777" s="341"/>
      <c r="Y7777" s="341"/>
      <c r="Z7777" s="21" t="s">
        <v>544</v>
      </c>
      <c r="AH7777"/>
    </row>
    <row r="7778" spans="1:34" ht="11.25" customHeight="1">
      <c r="A7778"/>
      <c r="B7778" s="1281" t="s">
        <v>71</v>
      </c>
      <c r="C7778" s="1282">
        <v>4611</v>
      </c>
      <c r="D7778" s="1341" t="str">
        <f t="shared" si="135"/>
        <v>OK4611</v>
      </c>
      <c r="E7778" s="1514" t="s">
        <v>121</v>
      </c>
      <c r="F7778" s="1390">
        <v>500</v>
      </c>
      <c r="G7778" s="1283">
        <v>0.74</v>
      </c>
      <c r="H7778" s="1283">
        <v>0.84</v>
      </c>
      <c r="I7778" s="1283">
        <v>0.94</v>
      </c>
      <c r="J7778" s="1283">
        <v>1.05</v>
      </c>
      <c r="K7778" s="1283">
        <v>1.17</v>
      </c>
      <c r="L7778" s="1283">
        <v>0.73</v>
      </c>
      <c r="M7778" s="1283">
        <v>0.79</v>
      </c>
      <c r="N7778" s="1283">
        <v>0.83</v>
      </c>
      <c r="O7778" s="1283">
        <v>0.86</v>
      </c>
      <c r="P7778" s="1283"/>
      <c r="R7778" s="1067"/>
      <c r="S7778" s="341"/>
      <c r="T7778" s="341"/>
      <c r="U7778" s="341"/>
      <c r="V7778" s="341"/>
      <c r="W7778" s="341"/>
      <c r="X7778" s="341"/>
      <c r="Y7778" s="341"/>
      <c r="Z7778" s="21" t="s">
        <v>544</v>
      </c>
      <c r="AH7778"/>
    </row>
    <row r="7779" spans="1:34" ht="11.25" customHeight="1">
      <c r="A7779"/>
      <c r="B7779" s="1281" t="s">
        <v>71</v>
      </c>
      <c r="C7779" s="1282">
        <v>4635</v>
      </c>
      <c r="D7779" s="1341" t="str">
        <f t="shared" si="135"/>
        <v>OK4635</v>
      </c>
      <c r="E7779" s="1514" t="s">
        <v>122</v>
      </c>
      <c r="F7779" s="1390">
        <v>500</v>
      </c>
      <c r="G7779" s="1283">
        <v>2.39</v>
      </c>
      <c r="H7779" s="1283">
        <v>2.72</v>
      </c>
      <c r="I7779" s="1283">
        <v>3.05</v>
      </c>
      <c r="J7779" s="1283">
        <v>3.38</v>
      </c>
      <c r="K7779" s="1283">
        <v>3.79</v>
      </c>
      <c r="L7779" s="1283">
        <v>2.34</v>
      </c>
      <c r="M7779" s="1283">
        <v>2.56</v>
      </c>
      <c r="N7779" s="1283">
        <v>2.66</v>
      </c>
      <c r="O7779" s="1283">
        <v>2.77</v>
      </c>
      <c r="P7779" s="1283"/>
      <c r="R7779" s="1067"/>
      <c r="S7779" s="341"/>
      <c r="T7779" s="341"/>
      <c r="U7779" s="341"/>
      <c r="V7779" s="341"/>
      <c r="W7779" s="341"/>
      <c r="X7779" s="341"/>
      <c r="Y7779" s="341"/>
      <c r="Z7779" s="21" t="s">
        <v>544</v>
      </c>
      <c r="AH7779"/>
    </row>
    <row r="7780" spans="1:34" ht="11.25" customHeight="1">
      <c r="A7780"/>
      <c r="B7780" s="1281" t="s">
        <v>71</v>
      </c>
      <c r="C7780" s="1282">
        <v>4653</v>
      </c>
      <c r="D7780" s="1341" t="str">
        <f t="shared" si="135"/>
        <v>OK4653</v>
      </c>
      <c r="E7780" s="1514" t="s">
        <v>122</v>
      </c>
      <c r="F7780" s="1390">
        <v>500</v>
      </c>
      <c r="G7780" s="1283">
        <v>1.98</v>
      </c>
      <c r="H7780" s="1283">
        <v>2.2599999999999998</v>
      </c>
      <c r="I7780" s="1283">
        <v>2.5299999999999998</v>
      </c>
      <c r="J7780" s="1283">
        <v>2.81</v>
      </c>
      <c r="K7780" s="1283">
        <v>3.15</v>
      </c>
      <c r="L7780" s="1283">
        <v>1.95</v>
      </c>
      <c r="M7780" s="1283">
        <v>2.12</v>
      </c>
      <c r="N7780" s="1283">
        <v>2.21</v>
      </c>
      <c r="O7780" s="1283">
        <v>2.2999999999999998</v>
      </c>
      <c r="P7780" s="1283"/>
      <c r="R7780" s="1067"/>
      <c r="S7780" s="341"/>
      <c r="T7780" s="341"/>
      <c r="U7780" s="341"/>
      <c r="V7780" s="341"/>
      <c r="W7780" s="341"/>
      <c r="X7780" s="341"/>
      <c r="Y7780" s="341"/>
      <c r="Z7780" s="21" t="s">
        <v>544</v>
      </c>
      <c r="AH7780"/>
    </row>
    <row r="7781" spans="1:34" ht="11.25" customHeight="1">
      <c r="A7781"/>
      <c r="B7781" s="1281" t="s">
        <v>71</v>
      </c>
      <c r="C7781" s="1282">
        <v>4665</v>
      </c>
      <c r="D7781" s="1341" t="str">
        <f t="shared" si="135"/>
        <v>OK4665</v>
      </c>
      <c r="E7781" s="1514" t="s">
        <v>123</v>
      </c>
      <c r="F7781" s="1390">
        <v>650</v>
      </c>
      <c r="G7781" s="1283">
        <v>5.59</v>
      </c>
      <c r="H7781" s="1283">
        <v>6.36</v>
      </c>
      <c r="I7781" s="1283">
        <v>7.14</v>
      </c>
      <c r="J7781" s="1283">
        <v>7.91</v>
      </c>
      <c r="K7781" s="1283">
        <v>8.8800000000000008</v>
      </c>
      <c r="L7781" s="1283">
        <v>5.49</v>
      </c>
      <c r="M7781" s="1283">
        <v>5.99</v>
      </c>
      <c r="N7781" s="1283">
        <v>6.24</v>
      </c>
      <c r="O7781" s="1283">
        <v>6.49</v>
      </c>
      <c r="P7781" s="1283"/>
      <c r="R7781" s="1067"/>
      <c r="S7781" s="341"/>
      <c r="T7781" s="341"/>
      <c r="U7781" s="341"/>
      <c r="V7781" s="341"/>
      <c r="W7781" s="341"/>
      <c r="X7781" s="341"/>
      <c r="Y7781" s="341"/>
      <c r="Z7781" s="21" t="s">
        <v>544</v>
      </c>
      <c r="AH7781"/>
    </row>
    <row r="7782" spans="1:34" ht="11.25" customHeight="1">
      <c r="A7782"/>
      <c r="B7782" s="1281" t="s">
        <v>71</v>
      </c>
      <c r="C7782" s="1282">
        <v>4670</v>
      </c>
      <c r="D7782" s="1341" t="str">
        <f t="shared" si="135"/>
        <v>OK4670</v>
      </c>
      <c r="E7782" s="1514" t="s">
        <v>125</v>
      </c>
      <c r="F7782" s="1390">
        <v>500</v>
      </c>
      <c r="G7782" s="1283">
        <v>3.6</v>
      </c>
      <c r="H7782" s="1283">
        <v>4.09</v>
      </c>
      <c r="I7782" s="1283">
        <v>4.59</v>
      </c>
      <c r="J7782" s="1283">
        <v>5.09</v>
      </c>
      <c r="K7782" s="1283">
        <v>5.71</v>
      </c>
      <c r="L7782" s="1283">
        <v>3.53</v>
      </c>
      <c r="M7782" s="1283">
        <v>3.85</v>
      </c>
      <c r="N7782" s="1283">
        <v>4.01</v>
      </c>
      <c r="O7782" s="1283">
        <v>4.17</v>
      </c>
      <c r="P7782" s="1283"/>
      <c r="R7782" s="1067"/>
      <c r="S7782" s="341"/>
      <c r="T7782" s="341"/>
      <c r="U7782" s="341"/>
      <c r="V7782" s="341"/>
      <c r="W7782" s="341"/>
      <c r="X7782" s="341"/>
      <c r="Y7782" s="341"/>
      <c r="Z7782" s="21" t="s">
        <v>544</v>
      </c>
      <c r="AH7782"/>
    </row>
    <row r="7783" spans="1:34" ht="11.25" customHeight="1">
      <c r="A7783"/>
      <c r="B7783" s="1281" t="s">
        <v>71</v>
      </c>
      <c r="C7783" s="1282">
        <v>4683</v>
      </c>
      <c r="D7783" s="1341" t="str">
        <f t="shared" si="135"/>
        <v>OK4683</v>
      </c>
      <c r="E7783" s="1514" t="s">
        <v>125</v>
      </c>
      <c r="F7783" s="1390">
        <v>500</v>
      </c>
      <c r="G7783" s="1283">
        <v>3.6</v>
      </c>
      <c r="H7783" s="1283">
        <v>4.09</v>
      </c>
      <c r="I7783" s="1283">
        <v>4.59</v>
      </c>
      <c r="J7783" s="1283">
        <v>5.09</v>
      </c>
      <c r="K7783" s="1283">
        <v>5.71</v>
      </c>
      <c r="L7783" s="1283">
        <v>3.53</v>
      </c>
      <c r="M7783" s="1283">
        <v>3.85</v>
      </c>
      <c r="N7783" s="1283">
        <v>4.01</v>
      </c>
      <c r="O7783" s="1283">
        <v>4.17</v>
      </c>
      <c r="P7783" s="1283"/>
      <c r="R7783" s="1067"/>
      <c r="S7783" s="341"/>
      <c r="T7783" s="341"/>
      <c r="U7783" s="341"/>
      <c r="V7783" s="341"/>
      <c r="W7783" s="341"/>
      <c r="X7783" s="341"/>
      <c r="Y7783" s="341"/>
      <c r="Z7783" s="21" t="s">
        <v>544</v>
      </c>
      <c r="AH7783"/>
    </row>
    <row r="7784" spans="1:34" ht="11.25" customHeight="1">
      <c r="A7784"/>
      <c r="B7784" s="1281" t="s">
        <v>71</v>
      </c>
      <c r="C7784" s="1282">
        <v>4686</v>
      </c>
      <c r="D7784" s="1341" t="str">
        <f t="shared" si="135"/>
        <v>OK4686</v>
      </c>
      <c r="E7784" s="1514" t="s">
        <v>125</v>
      </c>
      <c r="F7784" s="1390">
        <v>500</v>
      </c>
      <c r="G7784" s="1283">
        <v>1.96</v>
      </c>
      <c r="H7784" s="1283">
        <v>2.23</v>
      </c>
      <c r="I7784" s="1283">
        <v>2.5</v>
      </c>
      <c r="J7784" s="1283">
        <v>2.77</v>
      </c>
      <c r="K7784" s="1283">
        <v>3.12</v>
      </c>
      <c r="L7784" s="1283">
        <v>1.93</v>
      </c>
      <c r="M7784" s="1283">
        <v>2.1</v>
      </c>
      <c r="N7784" s="1283">
        <v>2.19</v>
      </c>
      <c r="O7784" s="1283">
        <v>2.2799999999999998</v>
      </c>
      <c r="P7784" s="1283"/>
      <c r="R7784" s="1067"/>
      <c r="S7784" s="341"/>
      <c r="T7784" s="341"/>
      <c r="U7784" s="341"/>
      <c r="V7784" s="341"/>
      <c r="W7784" s="341"/>
      <c r="X7784" s="341"/>
      <c r="Y7784" s="341"/>
      <c r="Z7784" s="21" t="s">
        <v>544</v>
      </c>
      <c r="AH7784"/>
    </row>
    <row r="7785" spans="1:34" ht="11.25" customHeight="1">
      <c r="A7785"/>
      <c r="B7785" s="1281" t="s">
        <v>71</v>
      </c>
      <c r="C7785" s="1282">
        <v>4692</v>
      </c>
      <c r="D7785" s="1341" t="str">
        <f t="shared" si="135"/>
        <v>OK4692</v>
      </c>
      <c r="E7785" s="1514" t="s">
        <v>121</v>
      </c>
      <c r="F7785" s="1390">
        <v>500</v>
      </c>
      <c r="G7785" s="1283">
        <v>0.6</v>
      </c>
      <c r="H7785" s="1283">
        <v>0.69</v>
      </c>
      <c r="I7785" s="1283">
        <v>0.77</v>
      </c>
      <c r="J7785" s="1283">
        <v>0.86</v>
      </c>
      <c r="K7785" s="1283">
        <v>0.96</v>
      </c>
      <c r="L7785" s="1283">
        <v>0.59</v>
      </c>
      <c r="M7785" s="1283">
        <v>0.65</v>
      </c>
      <c r="N7785" s="1283">
        <v>0.68</v>
      </c>
      <c r="O7785" s="1283">
        <v>0.7</v>
      </c>
      <c r="P7785" s="1283"/>
      <c r="R7785" s="1067"/>
      <c r="S7785" s="341"/>
      <c r="T7785" s="341"/>
      <c r="U7785" s="341"/>
      <c r="V7785" s="341"/>
      <c r="W7785" s="341"/>
      <c r="X7785" s="341"/>
      <c r="Y7785" s="341"/>
      <c r="Z7785" s="21" t="s">
        <v>544</v>
      </c>
      <c r="AH7785"/>
    </row>
    <row r="7786" spans="1:34" ht="11.25" customHeight="1">
      <c r="A7786"/>
      <c r="B7786" s="1281" t="s">
        <v>71</v>
      </c>
      <c r="C7786" s="1282">
        <v>4693</v>
      </c>
      <c r="D7786" s="1341" t="str">
        <f t="shared" si="135"/>
        <v>OK4693</v>
      </c>
      <c r="E7786" s="1514" t="s">
        <v>125</v>
      </c>
      <c r="F7786" s="1390">
        <v>500</v>
      </c>
      <c r="G7786" s="1283">
        <v>0.74</v>
      </c>
      <c r="H7786" s="1283">
        <v>0.84</v>
      </c>
      <c r="I7786" s="1283">
        <v>0.94</v>
      </c>
      <c r="J7786" s="1283">
        <v>1.05</v>
      </c>
      <c r="K7786" s="1283">
        <v>1.17</v>
      </c>
      <c r="L7786" s="1283">
        <v>0.73</v>
      </c>
      <c r="M7786" s="1283">
        <v>0.79</v>
      </c>
      <c r="N7786" s="1283">
        <v>0.83</v>
      </c>
      <c r="O7786" s="1283">
        <v>0.86</v>
      </c>
      <c r="P7786" s="1283"/>
      <c r="R7786" s="1067"/>
      <c r="S7786" s="341"/>
      <c r="T7786" s="341"/>
      <c r="U7786" s="341"/>
      <c r="V7786" s="341"/>
      <c r="W7786" s="341"/>
      <c r="X7786" s="341"/>
      <c r="Y7786" s="341"/>
      <c r="Z7786" s="21" t="s">
        <v>544</v>
      </c>
      <c r="AH7786"/>
    </row>
    <row r="7787" spans="1:34" ht="11.25" customHeight="1">
      <c r="A7787"/>
      <c r="B7787" s="1281" t="s">
        <v>71</v>
      </c>
      <c r="C7787" s="1282">
        <v>4703</v>
      </c>
      <c r="D7787" s="1341" t="str">
        <f t="shared" si="135"/>
        <v>OK4703</v>
      </c>
      <c r="E7787" s="1514" t="s">
        <v>125</v>
      </c>
      <c r="F7787" s="1390">
        <v>500</v>
      </c>
      <c r="G7787" s="1283">
        <v>1.53</v>
      </c>
      <c r="H7787" s="1283">
        <v>1.75</v>
      </c>
      <c r="I7787" s="1283">
        <v>1.96</v>
      </c>
      <c r="J7787" s="1283">
        <v>2.17</v>
      </c>
      <c r="K7787" s="1283">
        <v>2.44</v>
      </c>
      <c r="L7787" s="1283">
        <v>1.51</v>
      </c>
      <c r="M7787" s="1283">
        <v>1.64</v>
      </c>
      <c r="N7787" s="1283">
        <v>1.71</v>
      </c>
      <c r="O7787" s="1283">
        <v>1.78</v>
      </c>
      <c r="P7787" s="1283"/>
      <c r="R7787" s="1067"/>
      <c r="S7787" s="341"/>
      <c r="T7787" s="341"/>
      <c r="U7787" s="341"/>
      <c r="V7787" s="341"/>
      <c r="W7787" s="341"/>
      <c r="X7787" s="341"/>
      <c r="Y7787" s="341"/>
      <c r="Z7787" s="21" t="s">
        <v>544</v>
      </c>
      <c r="AH7787"/>
    </row>
    <row r="7788" spans="1:34" ht="11.25" customHeight="1">
      <c r="A7788"/>
      <c r="B7788" s="1281" t="s">
        <v>71</v>
      </c>
      <c r="C7788" s="1282">
        <v>4717</v>
      </c>
      <c r="D7788" s="1341" t="str">
        <f t="shared" si="135"/>
        <v>OK4717</v>
      </c>
      <c r="E7788" s="1514" t="s">
        <v>125</v>
      </c>
      <c r="F7788" s="1390">
        <v>500</v>
      </c>
      <c r="G7788" s="1283">
        <v>1.81</v>
      </c>
      <c r="H7788" s="1283">
        <v>2.0699999999999998</v>
      </c>
      <c r="I7788" s="1283">
        <v>2.3199999999999998</v>
      </c>
      <c r="J7788" s="1283">
        <v>2.57</v>
      </c>
      <c r="K7788" s="1283">
        <v>2.88</v>
      </c>
      <c r="L7788" s="1283">
        <v>1.78</v>
      </c>
      <c r="M7788" s="1283">
        <v>1.94</v>
      </c>
      <c r="N7788" s="1283">
        <v>2.0299999999999998</v>
      </c>
      <c r="O7788" s="1283">
        <v>2.11</v>
      </c>
      <c r="P7788" s="1283"/>
      <c r="R7788" s="1067"/>
      <c r="S7788" s="341"/>
      <c r="T7788" s="341"/>
      <c r="U7788" s="341"/>
      <c r="V7788" s="341"/>
      <c r="W7788" s="341"/>
      <c r="X7788" s="341"/>
      <c r="Y7788" s="341"/>
      <c r="Z7788" s="21" t="s">
        <v>544</v>
      </c>
      <c r="AH7788"/>
    </row>
    <row r="7789" spans="1:34" ht="11.25" customHeight="1">
      <c r="A7789"/>
      <c r="B7789" s="1281" t="s">
        <v>71</v>
      </c>
      <c r="C7789" s="1282">
        <v>4720</v>
      </c>
      <c r="D7789" s="1341" t="str">
        <f t="shared" si="135"/>
        <v>OK4720</v>
      </c>
      <c r="E7789" s="1514" t="s">
        <v>123</v>
      </c>
      <c r="F7789" s="1390">
        <v>500</v>
      </c>
      <c r="G7789" s="1283">
        <v>1.89</v>
      </c>
      <c r="H7789" s="1283">
        <v>2.15</v>
      </c>
      <c r="I7789" s="1283">
        <v>2.42</v>
      </c>
      <c r="J7789" s="1283">
        <v>2.68</v>
      </c>
      <c r="K7789" s="1283">
        <v>3.01</v>
      </c>
      <c r="L7789" s="1283">
        <v>1.86</v>
      </c>
      <c r="M7789" s="1283">
        <v>2.0299999999999998</v>
      </c>
      <c r="N7789" s="1283">
        <v>2.11</v>
      </c>
      <c r="O7789" s="1283">
        <v>2.2000000000000002</v>
      </c>
      <c r="P7789" s="1283"/>
      <c r="R7789" s="1067"/>
      <c r="S7789" s="341"/>
      <c r="T7789" s="341"/>
      <c r="U7789" s="341"/>
      <c r="V7789" s="341"/>
      <c r="W7789" s="341"/>
      <c r="X7789" s="341"/>
      <c r="Y7789" s="341"/>
      <c r="Z7789" s="21" t="s">
        <v>544</v>
      </c>
      <c r="AH7789"/>
    </row>
    <row r="7790" spans="1:34" ht="11.25" customHeight="1">
      <c r="A7790"/>
      <c r="B7790" s="1281" t="s">
        <v>71</v>
      </c>
      <c r="C7790" s="1282">
        <v>4740</v>
      </c>
      <c r="D7790" s="1341" t="str">
        <f t="shared" si="135"/>
        <v>OK4740</v>
      </c>
      <c r="E7790" s="1514" t="s">
        <v>122</v>
      </c>
      <c r="F7790" s="1390">
        <v>500</v>
      </c>
      <c r="G7790" s="1283">
        <v>0.55000000000000004</v>
      </c>
      <c r="H7790" s="1283">
        <v>0.62</v>
      </c>
      <c r="I7790" s="1283">
        <v>0.7</v>
      </c>
      <c r="J7790" s="1283">
        <v>0.78</v>
      </c>
      <c r="K7790" s="1283">
        <v>0.87</v>
      </c>
      <c r="L7790" s="1283">
        <v>0.54</v>
      </c>
      <c r="M7790" s="1283">
        <v>0.59</v>
      </c>
      <c r="N7790" s="1283">
        <v>0.61</v>
      </c>
      <c r="O7790" s="1283">
        <v>0.64</v>
      </c>
      <c r="P7790" s="1283"/>
      <c r="R7790" s="1067"/>
      <c r="S7790" s="341"/>
      <c r="T7790" s="341"/>
      <c r="U7790" s="341"/>
      <c r="V7790" s="341"/>
      <c r="W7790" s="341"/>
      <c r="X7790" s="341"/>
      <c r="Y7790" s="341"/>
      <c r="Z7790" s="21" t="s">
        <v>544</v>
      </c>
      <c r="AH7790"/>
    </row>
    <row r="7791" spans="1:34" ht="11.25" customHeight="1">
      <c r="A7791"/>
      <c r="B7791" s="1281" t="s">
        <v>71</v>
      </c>
      <c r="C7791" s="1282">
        <v>4741</v>
      </c>
      <c r="D7791" s="1341" t="str">
        <f t="shared" si="135"/>
        <v>OK4741</v>
      </c>
      <c r="E7791" s="1514" t="s">
        <v>123</v>
      </c>
      <c r="F7791" s="1390">
        <v>500</v>
      </c>
      <c r="G7791" s="1283">
        <v>1.94</v>
      </c>
      <c r="H7791" s="1283">
        <v>2.21</v>
      </c>
      <c r="I7791" s="1283">
        <v>2.4700000000000002</v>
      </c>
      <c r="J7791" s="1283">
        <v>2.74</v>
      </c>
      <c r="K7791" s="1283">
        <v>3.08</v>
      </c>
      <c r="L7791" s="1283">
        <v>1.9</v>
      </c>
      <c r="M7791" s="1283">
        <v>2.08</v>
      </c>
      <c r="N7791" s="1283">
        <v>2.16</v>
      </c>
      <c r="O7791" s="1283">
        <v>2.25</v>
      </c>
      <c r="P7791" s="1283"/>
      <c r="R7791" s="1067"/>
      <c r="S7791" s="341"/>
      <c r="T7791" s="341"/>
      <c r="U7791" s="341"/>
      <c r="V7791" s="341"/>
      <c r="W7791" s="341"/>
      <c r="X7791" s="341"/>
      <c r="Y7791" s="341"/>
      <c r="Z7791" s="21" t="s">
        <v>544</v>
      </c>
      <c r="AH7791"/>
    </row>
    <row r="7792" spans="1:34" ht="11.25" customHeight="1">
      <c r="A7792"/>
      <c r="B7792" s="1281" t="s">
        <v>71</v>
      </c>
      <c r="C7792" s="1282">
        <v>4751</v>
      </c>
      <c r="D7792" s="1341" t="str">
        <f t="shared" si="135"/>
        <v>OK4751</v>
      </c>
      <c r="E7792" s="1514" t="s">
        <v>123</v>
      </c>
      <c r="F7792" s="1390">
        <v>500</v>
      </c>
      <c r="G7792" s="1283">
        <v>2.1800000000000002</v>
      </c>
      <c r="H7792" s="1283">
        <v>2.4900000000000002</v>
      </c>
      <c r="I7792" s="1283">
        <v>2.79</v>
      </c>
      <c r="J7792" s="1283">
        <v>3.09</v>
      </c>
      <c r="K7792" s="1283">
        <v>3.47</v>
      </c>
      <c r="L7792" s="1283">
        <v>2.15</v>
      </c>
      <c r="M7792" s="1283">
        <v>2.34</v>
      </c>
      <c r="N7792" s="1283">
        <v>2.44</v>
      </c>
      <c r="O7792" s="1283">
        <v>2.54</v>
      </c>
      <c r="P7792" s="1283"/>
      <c r="R7792" s="1067"/>
      <c r="S7792" s="341"/>
      <c r="T7792" s="341"/>
      <c r="U7792" s="341"/>
      <c r="V7792" s="341"/>
      <c r="W7792" s="341"/>
      <c r="X7792" s="341"/>
      <c r="Y7792" s="341"/>
      <c r="Z7792" s="21" t="s">
        <v>544</v>
      </c>
      <c r="AH7792"/>
    </row>
    <row r="7793" spans="1:34" ht="11.25" customHeight="1">
      <c r="A7793"/>
      <c r="B7793" s="1281" t="s">
        <v>71</v>
      </c>
      <c r="C7793" s="1282">
        <v>4771</v>
      </c>
      <c r="D7793" s="1341" t="str">
        <f t="shared" si="135"/>
        <v>OK4771</v>
      </c>
      <c r="E7793" s="1514" t="s">
        <v>122</v>
      </c>
      <c r="F7793" s="1390">
        <v>500</v>
      </c>
      <c r="G7793" s="1283">
        <v>2.2799999999999998</v>
      </c>
      <c r="H7793" s="1283">
        <v>2.6</v>
      </c>
      <c r="I7793" s="1283">
        <v>2.92</v>
      </c>
      <c r="J7793" s="1283">
        <v>3.23</v>
      </c>
      <c r="K7793" s="1283">
        <v>3.63</v>
      </c>
      <c r="L7793" s="1283">
        <v>2.2400000000000002</v>
      </c>
      <c r="M7793" s="1283">
        <v>2.4500000000000002</v>
      </c>
      <c r="N7793" s="1283">
        <v>2.5499999999999998</v>
      </c>
      <c r="O7793" s="1283">
        <v>2.65</v>
      </c>
      <c r="P7793" s="1283"/>
      <c r="R7793" s="1067"/>
      <c r="S7793" s="341"/>
      <c r="T7793" s="341"/>
      <c r="U7793" s="341"/>
      <c r="V7793" s="341"/>
      <c r="W7793" s="341"/>
      <c r="X7793" s="341"/>
      <c r="Y7793" s="341"/>
      <c r="Z7793" s="21" t="s">
        <v>544</v>
      </c>
      <c r="AH7793"/>
    </row>
    <row r="7794" spans="1:34" ht="11.25" customHeight="1">
      <c r="A7794"/>
      <c r="B7794" s="1281" t="s">
        <v>71</v>
      </c>
      <c r="C7794" s="1282">
        <v>4777</v>
      </c>
      <c r="D7794" s="1341" t="str">
        <f t="shared" si="135"/>
        <v>OK4777</v>
      </c>
      <c r="E7794" s="1514" t="s">
        <v>122</v>
      </c>
      <c r="F7794" s="1390">
        <v>500</v>
      </c>
      <c r="G7794" s="1283">
        <v>2.33</v>
      </c>
      <c r="H7794" s="1283">
        <v>2.65</v>
      </c>
      <c r="I7794" s="1283">
        <v>2.97</v>
      </c>
      <c r="J7794" s="1283">
        <v>3.3</v>
      </c>
      <c r="K7794" s="1283">
        <v>3.7</v>
      </c>
      <c r="L7794" s="1283">
        <v>2.29</v>
      </c>
      <c r="M7794" s="1283">
        <v>2.5</v>
      </c>
      <c r="N7794" s="1283">
        <v>2.6</v>
      </c>
      <c r="O7794" s="1283">
        <v>2.7</v>
      </c>
      <c r="P7794" s="1283"/>
      <c r="R7794" s="1067"/>
      <c r="S7794" s="341"/>
      <c r="T7794" s="341"/>
      <c r="U7794" s="341"/>
      <c r="V7794" s="341"/>
      <c r="W7794" s="341"/>
      <c r="X7794" s="341"/>
      <c r="Y7794" s="341"/>
      <c r="Z7794" s="21" t="s">
        <v>544</v>
      </c>
      <c r="AH7794"/>
    </row>
    <row r="7795" spans="1:34" ht="11.25" customHeight="1">
      <c r="A7795"/>
      <c r="B7795" s="1281" t="s">
        <v>71</v>
      </c>
      <c r="C7795" s="1282">
        <v>4825</v>
      </c>
      <c r="D7795" s="1341" t="str">
        <f t="shared" si="135"/>
        <v>OK4825</v>
      </c>
      <c r="E7795" s="1514" t="s">
        <v>123</v>
      </c>
      <c r="F7795" s="1390">
        <v>500</v>
      </c>
      <c r="G7795" s="1283">
        <v>0.84</v>
      </c>
      <c r="H7795" s="1283">
        <v>0.96</v>
      </c>
      <c r="I7795" s="1283">
        <v>1.07</v>
      </c>
      <c r="J7795" s="1283">
        <v>1.19</v>
      </c>
      <c r="K7795" s="1283">
        <v>1.34</v>
      </c>
      <c r="L7795" s="1283">
        <v>0.83</v>
      </c>
      <c r="M7795" s="1283">
        <v>0.9</v>
      </c>
      <c r="N7795" s="1283">
        <v>0.94</v>
      </c>
      <c r="O7795" s="1283">
        <v>0.98</v>
      </c>
      <c r="P7795" s="1283"/>
      <c r="R7795" s="1067"/>
      <c r="S7795" s="341"/>
      <c r="T7795" s="341"/>
      <c r="U7795" s="341"/>
      <c r="V7795" s="341"/>
      <c r="W7795" s="341"/>
      <c r="X7795" s="341"/>
      <c r="Y7795" s="341"/>
      <c r="Z7795" s="21" t="s">
        <v>544</v>
      </c>
      <c r="AH7795"/>
    </row>
    <row r="7796" spans="1:34" ht="11.25" customHeight="1">
      <c r="A7796"/>
      <c r="B7796" s="1281" t="s">
        <v>71</v>
      </c>
      <c r="C7796" s="1282">
        <v>4828</v>
      </c>
      <c r="D7796" s="1341" t="str">
        <f t="shared" si="135"/>
        <v>OK4828</v>
      </c>
      <c r="E7796" s="1514" t="s">
        <v>121</v>
      </c>
      <c r="F7796" s="1390">
        <v>500</v>
      </c>
      <c r="G7796" s="1283">
        <v>1.86</v>
      </c>
      <c r="H7796" s="1283">
        <v>2.12</v>
      </c>
      <c r="I7796" s="1283">
        <v>2.37</v>
      </c>
      <c r="J7796" s="1283">
        <v>2.63</v>
      </c>
      <c r="K7796" s="1283">
        <v>2.95</v>
      </c>
      <c r="L7796" s="1283">
        <v>1.83</v>
      </c>
      <c r="M7796" s="1283">
        <v>1.99</v>
      </c>
      <c r="N7796" s="1283">
        <v>2.08</v>
      </c>
      <c r="O7796" s="1283">
        <v>2.16</v>
      </c>
      <c r="P7796" s="1283"/>
      <c r="R7796" s="1067"/>
      <c r="S7796" s="341"/>
      <c r="T7796" s="341"/>
      <c r="U7796" s="341"/>
      <c r="V7796" s="341"/>
      <c r="W7796" s="341"/>
      <c r="X7796" s="341"/>
      <c r="Y7796" s="341"/>
      <c r="Z7796" s="21" t="s">
        <v>544</v>
      </c>
      <c r="AH7796"/>
    </row>
    <row r="7797" spans="1:34" ht="11.25" customHeight="1">
      <c r="A7797"/>
      <c r="B7797" s="1281" t="s">
        <v>71</v>
      </c>
      <c r="C7797" s="1282">
        <v>4829</v>
      </c>
      <c r="D7797" s="1341" t="str">
        <f t="shared" si="135"/>
        <v>OK4829</v>
      </c>
      <c r="E7797" s="1514" t="s">
        <v>123</v>
      </c>
      <c r="F7797" s="1390">
        <v>500</v>
      </c>
      <c r="G7797" s="1283">
        <v>0.99</v>
      </c>
      <c r="H7797" s="1283">
        <v>1.1200000000000001</v>
      </c>
      <c r="I7797" s="1283">
        <v>1.26</v>
      </c>
      <c r="J7797" s="1283">
        <v>1.39</v>
      </c>
      <c r="K7797" s="1283">
        <v>1.57</v>
      </c>
      <c r="L7797" s="1283">
        <v>0.97</v>
      </c>
      <c r="M7797" s="1283">
        <v>1.06</v>
      </c>
      <c r="N7797" s="1283">
        <v>1.1000000000000001</v>
      </c>
      <c r="O7797" s="1283">
        <v>1.1399999999999999</v>
      </c>
      <c r="P7797" s="1283"/>
      <c r="R7797" s="1067"/>
      <c r="S7797" s="341"/>
      <c r="T7797" s="341"/>
      <c r="U7797" s="341"/>
      <c r="V7797" s="341"/>
      <c r="W7797" s="341"/>
      <c r="X7797" s="341"/>
      <c r="Y7797" s="341"/>
      <c r="Z7797" s="21" t="s">
        <v>544</v>
      </c>
      <c r="AH7797"/>
    </row>
    <row r="7798" spans="1:34" ht="11.25" customHeight="1">
      <c r="A7798"/>
      <c r="B7798" s="1281" t="s">
        <v>71</v>
      </c>
      <c r="C7798" s="1282">
        <v>4902</v>
      </c>
      <c r="D7798" s="1341" t="str">
        <f t="shared" si="135"/>
        <v>OK4902</v>
      </c>
      <c r="E7798" s="1514" t="s">
        <v>125</v>
      </c>
      <c r="F7798" s="1390">
        <v>500</v>
      </c>
      <c r="G7798" s="1283">
        <v>2.2599999999999998</v>
      </c>
      <c r="H7798" s="1283">
        <v>2.58</v>
      </c>
      <c r="I7798" s="1283">
        <v>2.89</v>
      </c>
      <c r="J7798" s="1283">
        <v>3.2</v>
      </c>
      <c r="K7798" s="1283">
        <v>3.6</v>
      </c>
      <c r="L7798" s="1283">
        <v>2.2200000000000002</v>
      </c>
      <c r="M7798" s="1283">
        <v>2.42</v>
      </c>
      <c r="N7798" s="1283">
        <v>2.5299999999999998</v>
      </c>
      <c r="O7798" s="1283">
        <v>2.63</v>
      </c>
      <c r="P7798" s="1283"/>
      <c r="R7798" s="1067"/>
      <c r="S7798" s="341"/>
      <c r="T7798" s="341"/>
      <c r="U7798" s="341"/>
      <c r="V7798" s="341"/>
      <c r="W7798" s="341"/>
      <c r="X7798" s="341"/>
      <c r="Y7798" s="341"/>
      <c r="Z7798" s="21" t="s">
        <v>544</v>
      </c>
      <c r="AH7798"/>
    </row>
    <row r="7799" spans="1:34" ht="11.25" customHeight="1">
      <c r="A7799"/>
      <c r="B7799" s="1281" t="s">
        <v>71</v>
      </c>
      <c r="C7799" s="1282">
        <v>4923</v>
      </c>
      <c r="D7799" s="1341" t="str">
        <f t="shared" si="135"/>
        <v>OK4923</v>
      </c>
      <c r="E7799" s="1514" t="s">
        <v>125</v>
      </c>
      <c r="F7799" s="1390">
        <v>500</v>
      </c>
      <c r="G7799" s="1283">
        <v>0.8</v>
      </c>
      <c r="H7799" s="1283">
        <v>0.91</v>
      </c>
      <c r="I7799" s="1283">
        <v>1.02</v>
      </c>
      <c r="J7799" s="1283">
        <v>1.1299999999999999</v>
      </c>
      <c r="K7799" s="1283">
        <v>1.26</v>
      </c>
      <c r="L7799" s="1283">
        <v>0.78</v>
      </c>
      <c r="M7799" s="1283">
        <v>0.85</v>
      </c>
      <c r="N7799" s="1283">
        <v>0.89</v>
      </c>
      <c r="O7799" s="1283">
        <v>0.92</v>
      </c>
      <c r="P7799" s="1283"/>
      <c r="R7799" s="1067"/>
      <c r="S7799" s="341"/>
      <c r="T7799" s="341"/>
      <c r="U7799" s="341"/>
      <c r="V7799" s="341"/>
      <c r="W7799" s="341"/>
      <c r="X7799" s="341"/>
      <c r="Y7799" s="341"/>
      <c r="Z7799" s="21" t="s">
        <v>544</v>
      </c>
      <c r="AH7799"/>
    </row>
    <row r="7800" spans="1:34" ht="11.25" customHeight="1">
      <c r="A7800"/>
      <c r="B7800" s="1281" t="s">
        <v>71</v>
      </c>
      <c r="C7800" s="1282">
        <v>5020</v>
      </c>
      <c r="D7800" s="1341" t="str">
        <f t="shared" si="135"/>
        <v>OK5020</v>
      </c>
      <c r="E7800" s="1514" t="s">
        <v>123</v>
      </c>
      <c r="F7800" s="1390">
        <v>650</v>
      </c>
      <c r="G7800" s="1283">
        <v>5.57</v>
      </c>
      <c r="H7800" s="1283">
        <v>6.34</v>
      </c>
      <c r="I7800" s="1283">
        <v>7.11</v>
      </c>
      <c r="J7800" s="1283">
        <v>7.88</v>
      </c>
      <c r="K7800" s="1283">
        <v>8.85</v>
      </c>
      <c r="L7800" s="1283">
        <v>5.47</v>
      </c>
      <c r="M7800" s="1283">
        <v>5.96</v>
      </c>
      <c r="N7800" s="1283">
        <v>6.21</v>
      </c>
      <c r="O7800" s="1283">
        <v>6.46</v>
      </c>
      <c r="P7800" s="1283"/>
      <c r="R7800" s="1067"/>
      <c r="S7800" s="341"/>
      <c r="T7800" s="341"/>
      <c r="U7800" s="341"/>
      <c r="V7800" s="341"/>
      <c r="W7800" s="341"/>
      <c r="X7800" s="341"/>
      <c r="Y7800" s="341"/>
      <c r="Z7800" s="21" t="s">
        <v>544</v>
      </c>
      <c r="AH7800"/>
    </row>
    <row r="7801" spans="1:34" ht="11.25" customHeight="1">
      <c r="A7801"/>
      <c r="B7801" s="1281" t="s">
        <v>71</v>
      </c>
      <c r="C7801" s="1282">
        <v>5022</v>
      </c>
      <c r="D7801" s="1341" t="str">
        <f t="shared" si="135"/>
        <v>OK5022</v>
      </c>
      <c r="E7801" s="1514" t="s">
        <v>124</v>
      </c>
      <c r="F7801" s="1390">
        <v>700</v>
      </c>
      <c r="G7801" s="1283">
        <v>6.05</v>
      </c>
      <c r="H7801" s="1283">
        <v>6.89</v>
      </c>
      <c r="I7801" s="1283">
        <v>7.72</v>
      </c>
      <c r="J7801" s="1283">
        <v>8.56</v>
      </c>
      <c r="K7801" s="1283">
        <v>9.61</v>
      </c>
      <c r="L7801" s="1283">
        <v>5.94</v>
      </c>
      <c r="M7801" s="1283">
        <v>6.48</v>
      </c>
      <c r="N7801" s="1283">
        <v>6.75</v>
      </c>
      <c r="O7801" s="1283">
        <v>7.02</v>
      </c>
      <c r="P7801" s="1283"/>
      <c r="R7801" s="1067"/>
      <c r="S7801" s="341"/>
      <c r="T7801" s="341"/>
      <c r="U7801" s="341"/>
      <c r="V7801" s="341"/>
      <c r="W7801" s="341"/>
      <c r="X7801" s="341"/>
      <c r="Y7801" s="341"/>
      <c r="Z7801" s="21" t="s">
        <v>544</v>
      </c>
      <c r="AH7801"/>
    </row>
    <row r="7802" spans="1:34" ht="11.25" customHeight="1">
      <c r="A7802"/>
      <c r="B7802" s="1281" t="s">
        <v>71</v>
      </c>
      <c r="C7802" s="1282">
        <v>5037</v>
      </c>
      <c r="D7802" s="1341" t="str">
        <f t="shared" si="135"/>
        <v>OK5037</v>
      </c>
      <c r="E7802" s="1514" t="s">
        <v>122</v>
      </c>
      <c r="F7802" s="1390">
        <v>1100</v>
      </c>
      <c r="G7802" s="1283">
        <v>10.35</v>
      </c>
      <c r="H7802" s="1283">
        <v>11.78</v>
      </c>
      <c r="I7802" s="1283">
        <v>13.21</v>
      </c>
      <c r="J7802" s="1283">
        <v>14.65</v>
      </c>
      <c r="K7802" s="1283">
        <v>16.45</v>
      </c>
      <c r="L7802" s="1283">
        <v>10.16</v>
      </c>
      <c r="M7802" s="1283">
        <v>11.09</v>
      </c>
      <c r="N7802" s="1283">
        <v>11.55</v>
      </c>
      <c r="O7802" s="1283">
        <v>12.01</v>
      </c>
      <c r="P7802" s="1283"/>
      <c r="R7802" s="1067"/>
      <c r="S7802" s="341"/>
      <c r="T7802" s="341"/>
      <c r="U7802" s="341"/>
      <c r="V7802" s="341"/>
      <c r="W7802" s="341"/>
      <c r="X7802" s="341"/>
      <c r="Y7802" s="341"/>
      <c r="Z7802" s="21" t="s">
        <v>544</v>
      </c>
      <c r="AH7802"/>
    </row>
    <row r="7803" spans="1:34" ht="11.25" customHeight="1">
      <c r="A7803"/>
      <c r="B7803" s="1281" t="s">
        <v>71</v>
      </c>
      <c r="C7803" s="1282">
        <v>5040</v>
      </c>
      <c r="D7803" s="1341" t="str">
        <f t="shared" si="135"/>
        <v>OK5040</v>
      </c>
      <c r="E7803" s="1514" t="s">
        <v>122</v>
      </c>
      <c r="F7803" s="1390">
        <v>750</v>
      </c>
      <c r="G7803" s="1283">
        <v>6.33</v>
      </c>
      <c r="H7803" s="1283">
        <v>7.2</v>
      </c>
      <c r="I7803" s="1283">
        <v>8.08</v>
      </c>
      <c r="J7803" s="1283">
        <v>8.9600000000000009</v>
      </c>
      <c r="K7803" s="1283">
        <v>10.06</v>
      </c>
      <c r="L7803" s="1283">
        <v>6.22</v>
      </c>
      <c r="M7803" s="1283">
        <v>6.78</v>
      </c>
      <c r="N7803" s="1283">
        <v>7.06</v>
      </c>
      <c r="O7803" s="1283">
        <v>7.35</v>
      </c>
      <c r="P7803" s="1283"/>
      <c r="R7803" s="1067"/>
      <c r="S7803" s="341"/>
      <c r="T7803" s="341"/>
      <c r="U7803" s="341"/>
      <c r="V7803" s="341"/>
      <c r="W7803" s="341"/>
      <c r="X7803" s="341"/>
      <c r="Y7803" s="341"/>
      <c r="Z7803" s="21" t="s">
        <v>544</v>
      </c>
      <c r="AH7803"/>
    </row>
    <row r="7804" spans="1:34" ht="11.25" customHeight="1">
      <c r="A7804"/>
      <c r="B7804" s="1281" t="s">
        <v>71</v>
      </c>
      <c r="C7804" s="1282">
        <v>5057</v>
      </c>
      <c r="D7804" s="1341" t="str">
        <f t="shared" si="135"/>
        <v>OK5057</v>
      </c>
      <c r="E7804" s="1514" t="s">
        <v>123</v>
      </c>
      <c r="F7804" s="1390">
        <v>500</v>
      </c>
      <c r="G7804" s="1283">
        <v>3.98</v>
      </c>
      <c r="H7804" s="1283">
        <v>4.53</v>
      </c>
      <c r="I7804" s="1283">
        <v>5.08</v>
      </c>
      <c r="J7804" s="1283">
        <v>5.63</v>
      </c>
      <c r="K7804" s="1283">
        <v>6.32</v>
      </c>
      <c r="L7804" s="1283">
        <v>3.91</v>
      </c>
      <c r="M7804" s="1283">
        <v>4.26</v>
      </c>
      <c r="N7804" s="1283">
        <v>4.4400000000000004</v>
      </c>
      <c r="O7804" s="1283">
        <v>4.62</v>
      </c>
      <c r="P7804" s="1283"/>
      <c r="R7804" s="1067"/>
      <c r="S7804" s="341"/>
      <c r="T7804" s="341"/>
      <c r="U7804" s="341"/>
      <c r="V7804" s="341"/>
      <c r="W7804" s="341"/>
      <c r="X7804" s="341"/>
      <c r="Y7804" s="341"/>
      <c r="Z7804" s="21" t="s">
        <v>544</v>
      </c>
      <c r="AH7804"/>
    </row>
    <row r="7805" spans="1:34" ht="11.25" customHeight="1">
      <c r="A7805"/>
      <c r="B7805" s="1281" t="s">
        <v>71</v>
      </c>
      <c r="C7805" s="1282">
        <v>5059</v>
      </c>
      <c r="D7805" s="1341" t="str">
        <f t="shared" si="135"/>
        <v>OK5059</v>
      </c>
      <c r="E7805" s="1514" t="s">
        <v>123</v>
      </c>
      <c r="F7805" s="1390">
        <v>2000</v>
      </c>
      <c r="G7805" s="1283">
        <v>23.53</v>
      </c>
      <c r="H7805" s="1283">
        <v>26.79</v>
      </c>
      <c r="I7805" s="1283">
        <v>30.04</v>
      </c>
      <c r="J7805" s="1283">
        <v>33.299999999999997</v>
      </c>
      <c r="K7805" s="1283">
        <v>37.4</v>
      </c>
      <c r="L7805" s="1283">
        <v>23.11</v>
      </c>
      <c r="M7805" s="1283">
        <v>25.21</v>
      </c>
      <c r="N7805" s="1283">
        <v>26.26</v>
      </c>
      <c r="O7805" s="1283">
        <v>27.31</v>
      </c>
      <c r="P7805" s="1283"/>
      <c r="R7805" s="1067"/>
      <c r="S7805" s="341"/>
      <c r="T7805" s="341"/>
      <c r="U7805" s="341"/>
      <c r="V7805" s="341"/>
      <c r="W7805" s="341"/>
      <c r="X7805" s="341"/>
      <c r="Y7805" s="341"/>
      <c r="Z7805" s="21" t="s">
        <v>544</v>
      </c>
      <c r="AH7805"/>
    </row>
    <row r="7806" spans="1:34" ht="11.25" customHeight="1">
      <c r="A7806"/>
      <c r="B7806" s="1281" t="s">
        <v>71</v>
      </c>
      <c r="C7806" s="1282">
        <v>5102</v>
      </c>
      <c r="D7806" s="1341" t="str">
        <f t="shared" si="135"/>
        <v>OK5102</v>
      </c>
      <c r="E7806" s="1514" t="s">
        <v>121</v>
      </c>
      <c r="F7806" s="1390">
        <v>600</v>
      </c>
      <c r="G7806" s="1283">
        <v>5.0199999999999996</v>
      </c>
      <c r="H7806" s="1283">
        <v>5.71</v>
      </c>
      <c r="I7806" s="1283">
        <v>6.41</v>
      </c>
      <c r="J7806" s="1283">
        <v>7.1</v>
      </c>
      <c r="K7806" s="1283">
        <v>7.97</v>
      </c>
      <c r="L7806" s="1283">
        <v>4.93</v>
      </c>
      <c r="M7806" s="1283">
        <v>5.38</v>
      </c>
      <c r="N7806" s="1283">
        <v>5.6</v>
      </c>
      <c r="O7806" s="1283">
        <v>5.82</v>
      </c>
      <c r="P7806" s="1283"/>
      <c r="R7806" s="1067"/>
      <c r="S7806" s="341"/>
      <c r="T7806" s="341"/>
      <c r="U7806" s="341"/>
      <c r="V7806" s="341"/>
      <c r="W7806" s="341"/>
      <c r="X7806" s="341"/>
      <c r="Y7806" s="341"/>
      <c r="Z7806" s="21" t="s">
        <v>544</v>
      </c>
      <c r="AH7806"/>
    </row>
    <row r="7807" spans="1:34" ht="11.25" customHeight="1">
      <c r="A7807"/>
      <c r="B7807" s="1281" t="s">
        <v>71</v>
      </c>
      <c r="C7807" s="1282">
        <v>5146</v>
      </c>
      <c r="D7807" s="1341" t="str">
        <f t="shared" si="135"/>
        <v>OK5146</v>
      </c>
      <c r="E7807" s="1514" t="s">
        <v>125</v>
      </c>
      <c r="F7807" s="1390">
        <v>500</v>
      </c>
      <c r="G7807" s="1283">
        <v>3.83</v>
      </c>
      <c r="H7807" s="1283">
        <v>4.3600000000000003</v>
      </c>
      <c r="I7807" s="1283">
        <v>4.8899999999999997</v>
      </c>
      <c r="J7807" s="1283">
        <v>5.42</v>
      </c>
      <c r="K7807" s="1283">
        <v>6.09</v>
      </c>
      <c r="L7807" s="1283">
        <v>3.76</v>
      </c>
      <c r="M7807" s="1283">
        <v>4.0999999999999996</v>
      </c>
      <c r="N7807" s="1283">
        <v>4.28</v>
      </c>
      <c r="O7807" s="1283">
        <v>4.45</v>
      </c>
      <c r="P7807" s="1283"/>
      <c r="R7807" s="1067"/>
      <c r="S7807" s="341"/>
      <c r="T7807" s="341"/>
      <c r="U7807" s="341"/>
      <c r="V7807" s="341"/>
      <c r="W7807" s="341"/>
      <c r="X7807" s="341"/>
      <c r="Y7807" s="341"/>
      <c r="Z7807" s="21" t="s">
        <v>544</v>
      </c>
      <c r="AH7807"/>
    </row>
    <row r="7808" spans="1:34" ht="11.25" customHeight="1">
      <c r="A7808"/>
      <c r="B7808" s="1281" t="s">
        <v>71</v>
      </c>
      <c r="C7808" s="1282">
        <v>5160</v>
      </c>
      <c r="D7808" s="1341" t="str">
        <f t="shared" si="135"/>
        <v>OK5160</v>
      </c>
      <c r="E7808" s="1514" t="s">
        <v>124</v>
      </c>
      <c r="F7808" s="1390">
        <v>500</v>
      </c>
      <c r="G7808" s="1283">
        <v>1.79</v>
      </c>
      <c r="H7808" s="1283">
        <v>2.04</v>
      </c>
      <c r="I7808" s="1283">
        <v>2.29</v>
      </c>
      <c r="J7808" s="1283">
        <v>2.54</v>
      </c>
      <c r="K7808" s="1283">
        <v>2.85</v>
      </c>
      <c r="L7808" s="1283">
        <v>1.76</v>
      </c>
      <c r="M7808" s="1283">
        <v>1.92</v>
      </c>
      <c r="N7808" s="1283">
        <v>2</v>
      </c>
      <c r="O7808" s="1283">
        <v>2.08</v>
      </c>
      <c r="P7808" s="1283"/>
      <c r="R7808" s="1067"/>
      <c r="S7808" s="341"/>
      <c r="T7808" s="341"/>
      <c r="U7808" s="341"/>
      <c r="V7808" s="341"/>
      <c r="W7808" s="341"/>
      <c r="X7808" s="341"/>
      <c r="Y7808" s="341"/>
      <c r="Z7808" s="21" t="s">
        <v>544</v>
      </c>
      <c r="AH7808"/>
    </row>
    <row r="7809" spans="1:34" ht="11.25" customHeight="1">
      <c r="A7809"/>
      <c r="B7809" s="1281" t="s">
        <v>71</v>
      </c>
      <c r="C7809" s="1282">
        <v>5183</v>
      </c>
      <c r="D7809" s="1341" t="str">
        <f t="shared" si="135"/>
        <v>OK5183</v>
      </c>
      <c r="E7809" s="1514" t="s">
        <v>125</v>
      </c>
      <c r="F7809" s="1390">
        <v>500</v>
      </c>
      <c r="G7809" s="1283">
        <v>2.71</v>
      </c>
      <c r="H7809" s="1283">
        <v>3.09</v>
      </c>
      <c r="I7809" s="1283">
        <v>3.46</v>
      </c>
      <c r="J7809" s="1283">
        <v>3.84</v>
      </c>
      <c r="K7809" s="1283">
        <v>4.3099999999999996</v>
      </c>
      <c r="L7809" s="1283">
        <v>2.66</v>
      </c>
      <c r="M7809" s="1283">
        <v>2.9</v>
      </c>
      <c r="N7809" s="1283">
        <v>3.03</v>
      </c>
      <c r="O7809" s="1283">
        <v>3.15</v>
      </c>
      <c r="P7809" s="1283"/>
      <c r="R7809" s="1067"/>
      <c r="S7809" s="341"/>
      <c r="T7809" s="341"/>
      <c r="U7809" s="341"/>
      <c r="V7809" s="341"/>
      <c r="W7809" s="341"/>
      <c r="X7809" s="341"/>
      <c r="Y7809" s="341"/>
      <c r="Z7809" s="21" t="s">
        <v>544</v>
      </c>
      <c r="AH7809"/>
    </row>
    <row r="7810" spans="1:34" ht="11.25" customHeight="1">
      <c r="A7810"/>
      <c r="B7810" s="1281" t="s">
        <v>71</v>
      </c>
      <c r="C7810" s="1282">
        <v>5188</v>
      </c>
      <c r="D7810" s="1341" t="str">
        <f t="shared" si="135"/>
        <v>OK5188</v>
      </c>
      <c r="E7810" s="1514" t="s">
        <v>125</v>
      </c>
      <c r="F7810" s="1390">
        <v>500</v>
      </c>
      <c r="G7810" s="1283">
        <v>2.35</v>
      </c>
      <c r="H7810" s="1283">
        <v>2.68</v>
      </c>
      <c r="I7810" s="1283">
        <v>3</v>
      </c>
      <c r="J7810" s="1283">
        <v>3.33</v>
      </c>
      <c r="K7810" s="1283">
        <v>3.74</v>
      </c>
      <c r="L7810" s="1283">
        <v>2.31</v>
      </c>
      <c r="M7810" s="1283">
        <v>2.52</v>
      </c>
      <c r="N7810" s="1283">
        <v>2.63</v>
      </c>
      <c r="O7810" s="1283">
        <v>2.73</v>
      </c>
      <c r="P7810" s="1283"/>
      <c r="R7810" s="1067"/>
      <c r="S7810" s="341"/>
      <c r="T7810" s="341"/>
      <c r="U7810" s="341"/>
      <c r="V7810" s="341"/>
      <c r="W7810" s="341"/>
      <c r="X7810" s="341"/>
      <c r="Y7810" s="341"/>
      <c r="Z7810" s="21" t="s">
        <v>544</v>
      </c>
      <c r="AH7810"/>
    </row>
    <row r="7811" spans="1:34" ht="11.25" customHeight="1">
      <c r="A7811"/>
      <c r="B7811" s="1281" t="s">
        <v>71</v>
      </c>
      <c r="C7811" s="1282">
        <v>5190</v>
      </c>
      <c r="D7811" s="1341" t="str">
        <f t="shared" si="135"/>
        <v>OK5190</v>
      </c>
      <c r="E7811" s="1514" t="s">
        <v>125</v>
      </c>
      <c r="F7811" s="1390">
        <v>500</v>
      </c>
      <c r="G7811" s="1283">
        <v>2.4300000000000002</v>
      </c>
      <c r="H7811" s="1283">
        <v>2.77</v>
      </c>
      <c r="I7811" s="1283">
        <v>3.1</v>
      </c>
      <c r="J7811" s="1283">
        <v>3.44</v>
      </c>
      <c r="K7811" s="1283">
        <v>3.86</v>
      </c>
      <c r="L7811" s="1283">
        <v>2.39</v>
      </c>
      <c r="M7811" s="1283">
        <v>2.6</v>
      </c>
      <c r="N7811" s="1283">
        <v>2.71</v>
      </c>
      <c r="O7811" s="1283">
        <v>2.82</v>
      </c>
      <c r="P7811" s="1283"/>
      <c r="R7811" s="1067"/>
      <c r="S7811" s="341"/>
      <c r="T7811" s="341"/>
      <c r="U7811" s="341"/>
      <c r="V7811" s="341"/>
      <c r="W7811" s="341"/>
      <c r="X7811" s="341"/>
      <c r="Y7811" s="341"/>
      <c r="Z7811" s="21" t="s">
        <v>544</v>
      </c>
      <c r="AH7811"/>
    </row>
    <row r="7812" spans="1:34" ht="11.25" customHeight="1">
      <c r="A7812"/>
      <c r="B7812" s="1281" t="s">
        <v>71</v>
      </c>
      <c r="C7812" s="1282">
        <v>5191</v>
      </c>
      <c r="D7812" s="1341" t="str">
        <f t="shared" si="135"/>
        <v>OK5191</v>
      </c>
      <c r="E7812" s="1514" t="s">
        <v>121</v>
      </c>
      <c r="F7812" s="1390">
        <v>500</v>
      </c>
      <c r="G7812" s="1283">
        <v>0.75</v>
      </c>
      <c r="H7812" s="1283">
        <v>0.85</v>
      </c>
      <c r="I7812" s="1283">
        <v>0.96</v>
      </c>
      <c r="J7812" s="1283">
        <v>1.06</v>
      </c>
      <c r="K7812" s="1283">
        <v>1.19</v>
      </c>
      <c r="L7812" s="1283">
        <v>0.74</v>
      </c>
      <c r="M7812" s="1283">
        <v>0.8</v>
      </c>
      <c r="N7812" s="1283">
        <v>0.84</v>
      </c>
      <c r="O7812" s="1283">
        <v>0.87</v>
      </c>
      <c r="P7812" s="1283"/>
      <c r="R7812" s="1067"/>
      <c r="S7812" s="341"/>
      <c r="T7812" s="341"/>
      <c r="U7812" s="341"/>
      <c r="V7812" s="341"/>
      <c r="W7812" s="341"/>
      <c r="X7812" s="341"/>
      <c r="Y7812" s="341"/>
      <c r="Z7812" s="21" t="s">
        <v>544</v>
      </c>
      <c r="AH7812"/>
    </row>
    <row r="7813" spans="1:34" ht="11.25" customHeight="1">
      <c r="A7813"/>
      <c r="B7813" s="1281" t="s">
        <v>71</v>
      </c>
      <c r="C7813" s="1282">
        <v>5192</v>
      </c>
      <c r="D7813" s="1341" t="str">
        <f t="shared" si="135"/>
        <v>OK5192</v>
      </c>
      <c r="E7813" s="1514" t="s">
        <v>125</v>
      </c>
      <c r="F7813" s="1390">
        <v>500</v>
      </c>
      <c r="G7813" s="1283">
        <v>2.58</v>
      </c>
      <c r="H7813" s="1283">
        <v>2.93</v>
      </c>
      <c r="I7813" s="1283">
        <v>3.29</v>
      </c>
      <c r="J7813" s="1283">
        <v>3.65</v>
      </c>
      <c r="K7813" s="1283">
        <v>4.09</v>
      </c>
      <c r="L7813" s="1283">
        <v>2.5299999999999998</v>
      </c>
      <c r="M7813" s="1283">
        <v>2.76</v>
      </c>
      <c r="N7813" s="1283">
        <v>2.88</v>
      </c>
      <c r="O7813" s="1283">
        <v>2.99</v>
      </c>
      <c r="P7813" s="1283"/>
      <c r="R7813" s="1067"/>
      <c r="S7813" s="341"/>
      <c r="T7813" s="341"/>
      <c r="U7813" s="341"/>
      <c r="V7813" s="341"/>
      <c r="W7813" s="341"/>
      <c r="X7813" s="341"/>
      <c r="Y7813" s="341"/>
      <c r="Z7813" s="21" t="s">
        <v>544</v>
      </c>
      <c r="AH7813"/>
    </row>
    <row r="7814" spans="1:34" ht="11.25" customHeight="1">
      <c r="A7814"/>
      <c r="B7814" s="1281" t="s">
        <v>71</v>
      </c>
      <c r="C7814" s="1282">
        <v>5213</v>
      </c>
      <c r="D7814" s="1341" t="str">
        <f t="shared" si="135"/>
        <v>OK5213</v>
      </c>
      <c r="E7814" s="1514" t="s">
        <v>124</v>
      </c>
      <c r="F7814" s="1390">
        <v>550</v>
      </c>
      <c r="G7814" s="1283">
        <v>4.45</v>
      </c>
      <c r="H7814" s="1283">
        <v>5.0599999999999996</v>
      </c>
      <c r="I7814" s="1283">
        <v>5.68</v>
      </c>
      <c r="J7814" s="1283">
        <v>6.29</v>
      </c>
      <c r="K7814" s="1283">
        <v>7.07</v>
      </c>
      <c r="L7814" s="1283">
        <v>4.37</v>
      </c>
      <c r="M7814" s="1283">
        <v>4.76</v>
      </c>
      <c r="N7814" s="1283">
        <v>4.96</v>
      </c>
      <c r="O7814" s="1283">
        <v>5.16</v>
      </c>
      <c r="P7814" s="1283"/>
      <c r="R7814" s="1067"/>
      <c r="S7814" s="341"/>
      <c r="T7814" s="341"/>
      <c r="U7814" s="341"/>
      <c r="V7814" s="341"/>
      <c r="W7814" s="341"/>
      <c r="X7814" s="341"/>
      <c r="Y7814" s="341"/>
      <c r="Z7814" s="21" t="s">
        <v>544</v>
      </c>
      <c r="AH7814"/>
    </row>
    <row r="7815" spans="1:34" ht="11.25" customHeight="1">
      <c r="A7815"/>
      <c r="B7815" s="1281" t="s">
        <v>71</v>
      </c>
      <c r="C7815" s="1282">
        <v>5215</v>
      </c>
      <c r="D7815" s="1341" t="str">
        <f t="shared" si="135"/>
        <v>OK5215</v>
      </c>
      <c r="E7815" s="1514" t="s">
        <v>125</v>
      </c>
      <c r="F7815" s="1390">
        <v>500</v>
      </c>
      <c r="G7815" s="1283">
        <v>4.0199999999999996</v>
      </c>
      <c r="H7815" s="1283">
        <v>4.58</v>
      </c>
      <c r="I7815" s="1283">
        <v>5.13</v>
      </c>
      <c r="J7815" s="1283">
        <v>5.69</v>
      </c>
      <c r="K7815" s="1283">
        <v>6.39</v>
      </c>
      <c r="L7815" s="1283">
        <v>3.95</v>
      </c>
      <c r="M7815" s="1283">
        <v>4.3099999999999996</v>
      </c>
      <c r="N7815" s="1283">
        <v>4.49</v>
      </c>
      <c r="O7815" s="1283">
        <v>4.67</v>
      </c>
      <c r="P7815" s="1283"/>
      <c r="R7815" s="1067"/>
      <c r="S7815" s="341"/>
      <c r="T7815" s="341"/>
      <c r="U7815" s="341"/>
      <c r="V7815" s="341"/>
      <c r="W7815" s="341"/>
      <c r="X7815" s="341"/>
      <c r="Y7815" s="341"/>
      <c r="Z7815" s="21" t="s">
        <v>544</v>
      </c>
      <c r="AH7815"/>
    </row>
    <row r="7816" spans="1:34" ht="11.25" customHeight="1">
      <c r="A7816"/>
      <c r="B7816" s="1281" t="s">
        <v>71</v>
      </c>
      <c r="C7816" s="1282">
        <v>5221</v>
      </c>
      <c r="D7816" s="1341" t="str">
        <f t="shared" si="135"/>
        <v>OK5221</v>
      </c>
      <c r="E7816" s="1514" t="s">
        <v>125</v>
      </c>
      <c r="F7816" s="1390">
        <v>500</v>
      </c>
      <c r="G7816" s="1283">
        <v>3.19</v>
      </c>
      <c r="H7816" s="1283">
        <v>3.63</v>
      </c>
      <c r="I7816" s="1283">
        <v>4.08</v>
      </c>
      <c r="J7816" s="1283">
        <v>4.5199999999999996</v>
      </c>
      <c r="K7816" s="1283">
        <v>5.07</v>
      </c>
      <c r="L7816" s="1283">
        <v>3.14</v>
      </c>
      <c r="M7816" s="1283">
        <v>3.42</v>
      </c>
      <c r="N7816" s="1283">
        <v>3.56</v>
      </c>
      <c r="O7816" s="1283">
        <v>3.71</v>
      </c>
      <c r="P7816" s="1283"/>
      <c r="R7816" s="1067"/>
      <c r="S7816" s="341"/>
      <c r="T7816" s="341"/>
      <c r="U7816" s="341"/>
      <c r="V7816" s="341"/>
      <c r="W7816" s="341"/>
      <c r="X7816" s="341"/>
      <c r="Y7816" s="341"/>
      <c r="Z7816" s="21" t="s">
        <v>544</v>
      </c>
      <c r="AH7816"/>
    </row>
    <row r="7817" spans="1:34" ht="11.25" customHeight="1">
      <c r="A7817"/>
      <c r="B7817" s="1281" t="s">
        <v>71</v>
      </c>
      <c r="C7817" s="1282">
        <v>5222</v>
      </c>
      <c r="D7817" s="1341" t="str">
        <f t="shared" si="135"/>
        <v>OK5222</v>
      </c>
      <c r="E7817" s="1514" t="s">
        <v>122</v>
      </c>
      <c r="F7817" s="1390">
        <v>650</v>
      </c>
      <c r="G7817" s="1283">
        <v>5.39</v>
      </c>
      <c r="H7817" s="1283">
        <v>6.13</v>
      </c>
      <c r="I7817" s="1283">
        <v>6.88</v>
      </c>
      <c r="J7817" s="1283">
        <v>7.62</v>
      </c>
      <c r="K7817" s="1283">
        <v>8.56</v>
      </c>
      <c r="L7817" s="1283">
        <v>5.29</v>
      </c>
      <c r="M7817" s="1283">
        <v>5.77</v>
      </c>
      <c r="N7817" s="1283">
        <v>6.01</v>
      </c>
      <c r="O7817" s="1283">
        <v>6.25</v>
      </c>
      <c r="P7817" s="1283"/>
      <c r="R7817" s="1067"/>
      <c r="S7817" s="341"/>
      <c r="T7817" s="341"/>
      <c r="U7817" s="341"/>
      <c r="V7817" s="341"/>
      <c r="W7817" s="341"/>
      <c r="X7817" s="341"/>
      <c r="Y7817" s="341"/>
      <c r="Z7817" s="21" t="s">
        <v>544</v>
      </c>
      <c r="AH7817"/>
    </row>
    <row r="7818" spans="1:34" ht="11.25" customHeight="1">
      <c r="A7818"/>
      <c r="B7818" s="1281" t="s">
        <v>71</v>
      </c>
      <c r="C7818" s="1282">
        <v>5223</v>
      </c>
      <c r="D7818" s="1341" t="str">
        <f t="shared" si="135"/>
        <v>OK5223</v>
      </c>
      <c r="E7818" s="1514" t="s">
        <v>125</v>
      </c>
      <c r="F7818" s="1390">
        <v>550</v>
      </c>
      <c r="G7818" s="1283">
        <v>4.2300000000000004</v>
      </c>
      <c r="H7818" s="1283">
        <v>4.82</v>
      </c>
      <c r="I7818" s="1283">
        <v>5.41</v>
      </c>
      <c r="J7818" s="1283">
        <v>5.99</v>
      </c>
      <c r="K7818" s="1283">
        <v>6.73</v>
      </c>
      <c r="L7818" s="1283">
        <v>4.16</v>
      </c>
      <c r="M7818" s="1283">
        <v>4.54</v>
      </c>
      <c r="N7818" s="1283">
        <v>4.7300000000000004</v>
      </c>
      <c r="O7818" s="1283">
        <v>4.91</v>
      </c>
      <c r="P7818" s="1283"/>
      <c r="R7818" s="1067"/>
      <c r="S7818" s="341"/>
      <c r="T7818" s="341"/>
      <c r="U7818" s="341"/>
      <c r="V7818" s="341"/>
      <c r="W7818" s="341"/>
      <c r="X7818" s="341"/>
      <c r="Y7818" s="341"/>
      <c r="Z7818" s="21" t="s">
        <v>544</v>
      </c>
      <c r="AH7818"/>
    </row>
    <row r="7819" spans="1:34" ht="11.25" customHeight="1">
      <c r="A7819"/>
      <c r="B7819" s="1281" t="s">
        <v>71</v>
      </c>
      <c r="C7819" s="1282">
        <v>5348</v>
      </c>
      <c r="D7819" s="1341" t="str">
        <f t="shared" si="135"/>
        <v>OK5348</v>
      </c>
      <c r="E7819" s="1514" t="s">
        <v>124</v>
      </c>
      <c r="F7819" s="1390">
        <v>500</v>
      </c>
      <c r="G7819" s="1283">
        <v>3.23</v>
      </c>
      <c r="H7819" s="1283">
        <v>3.67</v>
      </c>
      <c r="I7819" s="1283">
        <v>4.12</v>
      </c>
      <c r="J7819" s="1283">
        <v>4.5599999999999996</v>
      </c>
      <c r="K7819" s="1283">
        <v>5.13</v>
      </c>
      <c r="L7819" s="1283">
        <v>3.17</v>
      </c>
      <c r="M7819" s="1283">
        <v>3.46</v>
      </c>
      <c r="N7819" s="1283">
        <v>3.6</v>
      </c>
      <c r="O7819" s="1283">
        <v>3.74</v>
      </c>
      <c r="P7819" s="1283"/>
      <c r="R7819" s="1067"/>
      <c r="S7819" s="341"/>
      <c r="T7819" s="341"/>
      <c r="U7819" s="341"/>
      <c r="V7819" s="341"/>
      <c r="W7819" s="341"/>
      <c r="X7819" s="341"/>
      <c r="Y7819" s="341"/>
      <c r="Z7819" s="21" t="s">
        <v>544</v>
      </c>
      <c r="AH7819"/>
    </row>
    <row r="7820" spans="1:34" ht="11.25" customHeight="1">
      <c r="A7820"/>
      <c r="B7820" s="1281" t="s">
        <v>71</v>
      </c>
      <c r="C7820" s="1282">
        <v>5402</v>
      </c>
      <c r="D7820" s="1341" t="str">
        <f t="shared" ref="D7820:D7883" si="136">B7820&amp;TEXT(C7820,"0000")</f>
        <v>OK5402</v>
      </c>
      <c r="E7820" s="1514" t="s">
        <v>124</v>
      </c>
      <c r="F7820" s="1390">
        <v>800</v>
      </c>
      <c r="G7820" s="1283">
        <v>7.2</v>
      </c>
      <c r="H7820" s="1283">
        <v>8.1999999999999993</v>
      </c>
      <c r="I7820" s="1283">
        <v>9.19</v>
      </c>
      <c r="J7820" s="1283">
        <v>10.19</v>
      </c>
      <c r="K7820" s="1283">
        <v>11.45</v>
      </c>
      <c r="L7820" s="1283">
        <v>7.07</v>
      </c>
      <c r="M7820" s="1283">
        <v>7.72</v>
      </c>
      <c r="N7820" s="1283">
        <v>8.0399999999999991</v>
      </c>
      <c r="O7820" s="1283">
        <v>8.36</v>
      </c>
      <c r="P7820" s="1283"/>
      <c r="R7820" s="1067"/>
      <c r="S7820" s="341"/>
      <c r="T7820" s="341"/>
      <c r="U7820" s="341"/>
      <c r="V7820" s="341"/>
      <c r="W7820" s="341"/>
      <c r="X7820" s="341"/>
      <c r="Y7820" s="341"/>
      <c r="Z7820" s="21" t="s">
        <v>544</v>
      </c>
      <c r="AH7820"/>
    </row>
    <row r="7821" spans="1:34" ht="11.25" customHeight="1">
      <c r="A7821"/>
      <c r="B7821" s="1281" t="s">
        <v>71</v>
      </c>
      <c r="C7821" s="1282">
        <v>5403</v>
      </c>
      <c r="D7821" s="1341" t="str">
        <f t="shared" si="136"/>
        <v>OK5403</v>
      </c>
      <c r="E7821" s="1514" t="s">
        <v>124</v>
      </c>
      <c r="F7821" s="1390">
        <v>600</v>
      </c>
      <c r="G7821" s="1283">
        <v>4.91</v>
      </c>
      <c r="H7821" s="1283">
        <v>5.58</v>
      </c>
      <c r="I7821" s="1283">
        <v>6.26</v>
      </c>
      <c r="J7821" s="1283">
        <v>6.94</v>
      </c>
      <c r="K7821" s="1283">
        <v>7.8</v>
      </c>
      <c r="L7821" s="1283">
        <v>4.82</v>
      </c>
      <c r="M7821" s="1283">
        <v>5.26</v>
      </c>
      <c r="N7821" s="1283">
        <v>5.48</v>
      </c>
      <c r="O7821" s="1283">
        <v>5.69</v>
      </c>
      <c r="P7821" s="1283"/>
      <c r="R7821" s="1067"/>
      <c r="S7821" s="341"/>
      <c r="T7821" s="341"/>
      <c r="U7821" s="341"/>
      <c r="V7821" s="341"/>
      <c r="W7821" s="341"/>
      <c r="X7821" s="341"/>
      <c r="Y7821" s="341"/>
      <c r="Z7821" s="21" t="s">
        <v>544</v>
      </c>
      <c r="AH7821"/>
    </row>
    <row r="7822" spans="1:34" ht="11.25" customHeight="1">
      <c r="A7822"/>
      <c r="B7822" s="1281" t="s">
        <v>71</v>
      </c>
      <c r="C7822" s="1282">
        <v>5437</v>
      </c>
      <c r="D7822" s="1341" t="str">
        <f t="shared" si="136"/>
        <v>OK5437</v>
      </c>
      <c r="E7822" s="1514" t="s">
        <v>124</v>
      </c>
      <c r="F7822" s="1390">
        <v>550</v>
      </c>
      <c r="G7822" s="1283">
        <v>4.58</v>
      </c>
      <c r="H7822" s="1283">
        <v>5.21</v>
      </c>
      <c r="I7822" s="1283">
        <v>5.85</v>
      </c>
      <c r="J7822" s="1283">
        <v>6.48</v>
      </c>
      <c r="K7822" s="1283">
        <v>7.28</v>
      </c>
      <c r="L7822" s="1283">
        <v>4.5</v>
      </c>
      <c r="M7822" s="1283">
        <v>4.91</v>
      </c>
      <c r="N7822" s="1283">
        <v>5.1100000000000003</v>
      </c>
      <c r="O7822" s="1283">
        <v>5.32</v>
      </c>
      <c r="P7822" s="1283"/>
      <c r="R7822" s="1067"/>
      <c r="S7822" s="341"/>
      <c r="T7822" s="341"/>
      <c r="U7822" s="341"/>
      <c r="V7822" s="341"/>
      <c r="W7822" s="341"/>
      <c r="X7822" s="341"/>
      <c r="Y7822" s="341"/>
      <c r="Z7822" s="21" t="s">
        <v>544</v>
      </c>
      <c r="AH7822"/>
    </row>
    <row r="7823" spans="1:34" ht="11.25" customHeight="1">
      <c r="A7823"/>
      <c r="B7823" s="1281" t="s">
        <v>71</v>
      </c>
      <c r="C7823" s="1282">
        <v>5443</v>
      </c>
      <c r="D7823" s="1341" t="str">
        <f t="shared" si="136"/>
        <v>OK5443</v>
      </c>
      <c r="E7823" s="1514" t="s">
        <v>124</v>
      </c>
      <c r="F7823" s="1390">
        <v>500</v>
      </c>
      <c r="G7823" s="1283">
        <v>3.44</v>
      </c>
      <c r="H7823" s="1283">
        <v>3.91</v>
      </c>
      <c r="I7823" s="1283">
        <v>4.3899999999999997</v>
      </c>
      <c r="J7823" s="1283">
        <v>4.87</v>
      </c>
      <c r="K7823" s="1283">
        <v>5.46</v>
      </c>
      <c r="L7823" s="1283">
        <v>3.38</v>
      </c>
      <c r="M7823" s="1283">
        <v>3.68</v>
      </c>
      <c r="N7823" s="1283">
        <v>3.84</v>
      </c>
      <c r="O7823" s="1283">
        <v>3.99</v>
      </c>
      <c r="P7823" s="1283"/>
      <c r="R7823" s="1067"/>
      <c r="S7823" s="341"/>
      <c r="T7823" s="341"/>
      <c r="U7823" s="341"/>
      <c r="V7823" s="341"/>
      <c r="W7823" s="341"/>
      <c r="X7823" s="341"/>
      <c r="Y7823" s="341"/>
      <c r="Z7823" s="21" t="s">
        <v>544</v>
      </c>
      <c r="AH7823"/>
    </row>
    <row r="7824" spans="1:34" ht="11.25" customHeight="1">
      <c r="A7824"/>
      <c r="B7824" s="1281" t="s">
        <v>71</v>
      </c>
      <c r="C7824" s="1282">
        <v>5445</v>
      </c>
      <c r="D7824" s="1341" t="str">
        <f t="shared" si="136"/>
        <v>OK5445</v>
      </c>
      <c r="E7824" s="1514" t="s">
        <v>124</v>
      </c>
      <c r="F7824" s="1390">
        <v>600</v>
      </c>
      <c r="G7824" s="1283">
        <v>4.75</v>
      </c>
      <c r="H7824" s="1283">
        <v>5.41</v>
      </c>
      <c r="I7824" s="1283">
        <v>6.06</v>
      </c>
      <c r="J7824" s="1283">
        <v>6.72</v>
      </c>
      <c r="K7824" s="1283">
        <v>7.55</v>
      </c>
      <c r="L7824" s="1283">
        <v>4.66</v>
      </c>
      <c r="M7824" s="1283">
        <v>5.09</v>
      </c>
      <c r="N7824" s="1283">
        <v>5.3</v>
      </c>
      <c r="O7824" s="1283">
        <v>5.51</v>
      </c>
      <c r="P7824" s="1283"/>
      <c r="R7824" s="1067"/>
      <c r="S7824" s="341"/>
      <c r="T7824" s="341"/>
      <c r="U7824" s="341"/>
      <c r="V7824" s="341"/>
      <c r="W7824" s="341"/>
      <c r="X7824" s="341"/>
      <c r="Y7824" s="341"/>
      <c r="Z7824" s="21" t="s">
        <v>544</v>
      </c>
      <c r="AH7824"/>
    </row>
    <row r="7825" spans="1:34" ht="11.25" customHeight="1">
      <c r="A7825"/>
      <c r="B7825" s="1281" t="s">
        <v>71</v>
      </c>
      <c r="C7825" s="1282">
        <v>5462</v>
      </c>
      <c r="D7825" s="1341" t="str">
        <f t="shared" si="136"/>
        <v>OK5462</v>
      </c>
      <c r="E7825" s="1514" t="s">
        <v>125</v>
      </c>
      <c r="F7825" s="1390">
        <v>650</v>
      </c>
      <c r="G7825" s="1283">
        <v>5.61</v>
      </c>
      <c r="H7825" s="1283">
        <v>6.39</v>
      </c>
      <c r="I7825" s="1283">
        <v>7.16</v>
      </c>
      <c r="J7825" s="1283">
        <v>7.94</v>
      </c>
      <c r="K7825" s="1283">
        <v>8.92</v>
      </c>
      <c r="L7825" s="1283">
        <v>5.51</v>
      </c>
      <c r="M7825" s="1283">
        <v>6.01</v>
      </c>
      <c r="N7825" s="1283">
        <v>6.26</v>
      </c>
      <c r="O7825" s="1283">
        <v>6.51</v>
      </c>
      <c r="P7825" s="1283"/>
      <c r="R7825" s="1067"/>
      <c r="S7825" s="341"/>
      <c r="T7825" s="341"/>
      <c r="U7825" s="341"/>
      <c r="V7825" s="341"/>
      <c r="W7825" s="341"/>
      <c r="X7825" s="341"/>
      <c r="Y7825" s="341"/>
      <c r="Z7825" s="21" t="s">
        <v>544</v>
      </c>
      <c r="AH7825"/>
    </row>
    <row r="7826" spans="1:34" ht="11.25" customHeight="1">
      <c r="A7826"/>
      <c r="B7826" s="1281" t="s">
        <v>71</v>
      </c>
      <c r="C7826" s="1282">
        <v>5472</v>
      </c>
      <c r="D7826" s="1341" t="str">
        <f t="shared" si="136"/>
        <v>OK5472</v>
      </c>
      <c r="E7826" s="1514" t="s">
        <v>122</v>
      </c>
      <c r="F7826" s="1390">
        <v>500</v>
      </c>
      <c r="G7826" s="1283">
        <v>3.73</v>
      </c>
      <c r="H7826" s="1283">
        <v>4.25</v>
      </c>
      <c r="I7826" s="1283">
        <v>4.76</v>
      </c>
      <c r="J7826" s="1283">
        <v>5.28</v>
      </c>
      <c r="K7826" s="1283">
        <v>5.93</v>
      </c>
      <c r="L7826" s="1283">
        <v>3.66</v>
      </c>
      <c r="M7826" s="1283">
        <v>4</v>
      </c>
      <c r="N7826" s="1283">
        <v>4.16</v>
      </c>
      <c r="O7826" s="1283">
        <v>4.33</v>
      </c>
      <c r="P7826" s="1283"/>
      <c r="R7826" s="1067"/>
      <c r="S7826" s="341"/>
      <c r="T7826" s="341"/>
      <c r="U7826" s="341"/>
      <c r="V7826" s="341"/>
      <c r="W7826" s="341"/>
      <c r="X7826" s="341"/>
      <c r="Y7826" s="341"/>
      <c r="Z7826" s="21" t="s">
        <v>544</v>
      </c>
      <c r="AH7826"/>
    </row>
    <row r="7827" spans="1:34" ht="11.25" customHeight="1">
      <c r="A7827"/>
      <c r="B7827" s="1281" t="s">
        <v>71</v>
      </c>
      <c r="C7827" s="1282">
        <v>5473</v>
      </c>
      <c r="D7827" s="1341" t="str">
        <f t="shared" si="136"/>
        <v>OK5473</v>
      </c>
      <c r="E7827" s="1514" t="s">
        <v>122</v>
      </c>
      <c r="F7827" s="1390">
        <v>750</v>
      </c>
      <c r="G7827" s="1283">
        <v>6.82</v>
      </c>
      <c r="H7827" s="1283">
        <v>7.76</v>
      </c>
      <c r="I7827" s="1283">
        <v>8.7100000000000009</v>
      </c>
      <c r="J7827" s="1283">
        <v>9.65</v>
      </c>
      <c r="K7827" s="1283">
        <v>10.84</v>
      </c>
      <c r="L7827" s="1283">
        <v>6.7</v>
      </c>
      <c r="M7827" s="1283">
        <v>7.31</v>
      </c>
      <c r="N7827" s="1283">
        <v>7.61</v>
      </c>
      <c r="O7827" s="1283">
        <v>7.92</v>
      </c>
      <c r="P7827" s="1283"/>
      <c r="R7827" s="1067"/>
      <c r="S7827" s="341"/>
      <c r="T7827" s="341"/>
      <c r="U7827" s="341"/>
      <c r="V7827" s="341"/>
      <c r="W7827" s="341"/>
      <c r="X7827" s="341"/>
      <c r="Y7827" s="341"/>
      <c r="Z7827" s="21" t="s">
        <v>544</v>
      </c>
      <c r="AH7827"/>
    </row>
    <row r="7828" spans="1:34" ht="11.25" customHeight="1">
      <c r="A7828"/>
      <c r="B7828" s="1281" t="s">
        <v>71</v>
      </c>
      <c r="C7828" s="1282">
        <v>5474</v>
      </c>
      <c r="D7828" s="1341" t="str">
        <f t="shared" si="136"/>
        <v>OK5474</v>
      </c>
      <c r="E7828" s="1514" t="s">
        <v>125</v>
      </c>
      <c r="F7828" s="1390">
        <v>600</v>
      </c>
      <c r="G7828" s="1283">
        <v>4.6900000000000004</v>
      </c>
      <c r="H7828" s="1283">
        <v>5.34</v>
      </c>
      <c r="I7828" s="1283">
        <v>5.99</v>
      </c>
      <c r="J7828" s="1283">
        <v>6.64</v>
      </c>
      <c r="K7828" s="1283">
        <v>7.46</v>
      </c>
      <c r="L7828" s="1283">
        <v>4.6100000000000003</v>
      </c>
      <c r="M7828" s="1283">
        <v>5.03</v>
      </c>
      <c r="N7828" s="1283">
        <v>5.24</v>
      </c>
      <c r="O7828" s="1283">
        <v>5.45</v>
      </c>
      <c r="P7828" s="1283"/>
      <c r="R7828" s="1067"/>
      <c r="S7828" s="341"/>
      <c r="T7828" s="341"/>
      <c r="U7828" s="341"/>
      <c r="V7828" s="341"/>
      <c r="W7828" s="341"/>
      <c r="X7828" s="341"/>
      <c r="Y7828" s="341"/>
      <c r="Z7828" s="21" t="s">
        <v>544</v>
      </c>
      <c r="AH7828"/>
    </row>
    <row r="7829" spans="1:34" ht="11.25" customHeight="1">
      <c r="A7829"/>
      <c r="B7829" s="1281" t="s">
        <v>71</v>
      </c>
      <c r="C7829" s="1282">
        <v>5478</v>
      </c>
      <c r="D7829" s="1341" t="str">
        <f t="shared" si="136"/>
        <v>OK5478</v>
      </c>
      <c r="E7829" s="1514" t="s">
        <v>125</v>
      </c>
      <c r="F7829" s="1390">
        <v>500</v>
      </c>
      <c r="G7829" s="1283">
        <v>3.12</v>
      </c>
      <c r="H7829" s="1283">
        <v>3.56</v>
      </c>
      <c r="I7829" s="1283">
        <v>3.99</v>
      </c>
      <c r="J7829" s="1283">
        <v>4.42</v>
      </c>
      <c r="K7829" s="1283">
        <v>4.97</v>
      </c>
      <c r="L7829" s="1283">
        <v>3.07</v>
      </c>
      <c r="M7829" s="1283">
        <v>3.35</v>
      </c>
      <c r="N7829" s="1283">
        <v>3.49</v>
      </c>
      <c r="O7829" s="1283">
        <v>3.63</v>
      </c>
      <c r="P7829" s="1283"/>
      <c r="R7829" s="1067"/>
      <c r="S7829" s="341"/>
      <c r="T7829" s="341"/>
      <c r="U7829" s="341"/>
      <c r="V7829" s="341"/>
      <c r="W7829" s="341"/>
      <c r="X7829" s="341"/>
      <c r="Y7829" s="341"/>
      <c r="Z7829" s="21" t="s">
        <v>544</v>
      </c>
      <c r="AH7829"/>
    </row>
    <row r="7830" spans="1:34" ht="11.25" customHeight="1">
      <c r="A7830"/>
      <c r="B7830" s="1281" t="s">
        <v>71</v>
      </c>
      <c r="C7830" s="1282">
        <v>5479</v>
      </c>
      <c r="D7830" s="1341" t="str">
        <f t="shared" si="136"/>
        <v>OK5479</v>
      </c>
      <c r="E7830" s="1514" t="s">
        <v>123</v>
      </c>
      <c r="F7830" s="1390">
        <v>600</v>
      </c>
      <c r="G7830" s="1283">
        <v>4.7699999999999996</v>
      </c>
      <c r="H7830" s="1283">
        <v>5.43</v>
      </c>
      <c r="I7830" s="1283">
        <v>6.09</v>
      </c>
      <c r="J7830" s="1283">
        <v>6.75</v>
      </c>
      <c r="K7830" s="1283">
        <v>7.58</v>
      </c>
      <c r="L7830" s="1283">
        <v>4.6900000000000004</v>
      </c>
      <c r="M7830" s="1283">
        <v>5.1100000000000003</v>
      </c>
      <c r="N7830" s="1283">
        <v>5.33</v>
      </c>
      <c r="O7830" s="1283">
        <v>5.54</v>
      </c>
      <c r="P7830" s="1283"/>
      <c r="R7830" s="1067"/>
      <c r="S7830" s="341"/>
      <c r="T7830" s="341"/>
      <c r="U7830" s="341"/>
      <c r="V7830" s="341"/>
      <c r="W7830" s="341"/>
      <c r="X7830" s="341"/>
      <c r="Y7830" s="341"/>
      <c r="Z7830" s="21" t="s">
        <v>544</v>
      </c>
      <c r="AH7830"/>
    </row>
    <row r="7831" spans="1:34" ht="11.25" customHeight="1">
      <c r="A7831"/>
      <c r="B7831" s="1281" t="s">
        <v>71</v>
      </c>
      <c r="C7831" s="1282">
        <v>5480</v>
      </c>
      <c r="D7831" s="1341" t="str">
        <f t="shared" si="136"/>
        <v>OK5480</v>
      </c>
      <c r="E7831" s="1514" t="s">
        <v>124</v>
      </c>
      <c r="F7831" s="1390">
        <v>600</v>
      </c>
      <c r="G7831" s="1283">
        <v>4.92</v>
      </c>
      <c r="H7831" s="1283">
        <v>5.6</v>
      </c>
      <c r="I7831" s="1283">
        <v>6.28</v>
      </c>
      <c r="J7831" s="1283">
        <v>6.96</v>
      </c>
      <c r="K7831" s="1283">
        <v>7.81</v>
      </c>
      <c r="L7831" s="1283">
        <v>4.83</v>
      </c>
      <c r="M7831" s="1283">
        <v>5.27</v>
      </c>
      <c r="N7831" s="1283">
        <v>5.49</v>
      </c>
      <c r="O7831" s="1283">
        <v>5.71</v>
      </c>
      <c r="P7831" s="1283"/>
      <c r="R7831" s="1067"/>
      <c r="S7831" s="341"/>
      <c r="T7831" s="341"/>
      <c r="U7831" s="341"/>
      <c r="V7831" s="341"/>
      <c r="W7831" s="341"/>
      <c r="X7831" s="341"/>
      <c r="Y7831" s="341"/>
      <c r="Z7831" s="21" t="s">
        <v>544</v>
      </c>
      <c r="AH7831"/>
    </row>
    <row r="7832" spans="1:34" ht="11.25" customHeight="1">
      <c r="A7832"/>
      <c r="B7832" s="1281" t="s">
        <v>71</v>
      </c>
      <c r="C7832" s="1282">
        <v>5491</v>
      </c>
      <c r="D7832" s="1341" t="str">
        <f t="shared" si="136"/>
        <v>OK5491</v>
      </c>
      <c r="E7832" s="1514" t="s">
        <v>124</v>
      </c>
      <c r="F7832" s="1390">
        <v>500</v>
      </c>
      <c r="G7832" s="1283">
        <v>1.44</v>
      </c>
      <c r="H7832" s="1283">
        <v>1.64</v>
      </c>
      <c r="I7832" s="1283">
        <v>1.84</v>
      </c>
      <c r="J7832" s="1283">
        <v>2.04</v>
      </c>
      <c r="K7832" s="1283">
        <v>2.2999999999999998</v>
      </c>
      <c r="L7832" s="1283">
        <v>1.42</v>
      </c>
      <c r="M7832" s="1283">
        <v>1.55</v>
      </c>
      <c r="N7832" s="1283">
        <v>1.61</v>
      </c>
      <c r="O7832" s="1283">
        <v>1.68</v>
      </c>
      <c r="P7832" s="1283"/>
      <c r="R7832" s="1067"/>
      <c r="S7832" s="341"/>
      <c r="T7832" s="341"/>
      <c r="U7832" s="341"/>
      <c r="V7832" s="341"/>
      <c r="W7832" s="341"/>
      <c r="X7832" s="341"/>
      <c r="Y7832" s="341"/>
      <c r="Z7832" s="21" t="s">
        <v>544</v>
      </c>
      <c r="AH7832"/>
    </row>
    <row r="7833" spans="1:34" ht="11.25" customHeight="1">
      <c r="A7833"/>
      <c r="B7833" s="1281" t="s">
        <v>71</v>
      </c>
      <c r="C7833" s="1282">
        <v>5506</v>
      </c>
      <c r="D7833" s="1341" t="str">
        <f t="shared" si="136"/>
        <v>OK5506</v>
      </c>
      <c r="E7833" s="1514" t="s">
        <v>123</v>
      </c>
      <c r="F7833" s="1390">
        <v>650</v>
      </c>
      <c r="G7833" s="1283">
        <v>5.2</v>
      </c>
      <c r="H7833" s="1283">
        <v>5.92</v>
      </c>
      <c r="I7833" s="1283">
        <v>6.64</v>
      </c>
      <c r="J7833" s="1283">
        <v>7.35</v>
      </c>
      <c r="K7833" s="1283">
        <v>8.26</v>
      </c>
      <c r="L7833" s="1283">
        <v>5.0999999999999996</v>
      </c>
      <c r="M7833" s="1283">
        <v>5.57</v>
      </c>
      <c r="N7833" s="1283">
        <v>5.8</v>
      </c>
      <c r="O7833" s="1283">
        <v>6.03</v>
      </c>
      <c r="P7833" s="1283"/>
      <c r="R7833" s="1067"/>
      <c r="S7833" s="341"/>
      <c r="T7833" s="341"/>
      <c r="U7833" s="341"/>
      <c r="V7833" s="341"/>
      <c r="W7833" s="341"/>
      <c r="X7833" s="341"/>
      <c r="Y7833" s="341"/>
      <c r="Z7833" s="21" t="s">
        <v>544</v>
      </c>
      <c r="AH7833"/>
    </row>
    <row r="7834" spans="1:34" ht="11.25" customHeight="1">
      <c r="A7834"/>
      <c r="B7834" s="1281" t="s">
        <v>71</v>
      </c>
      <c r="C7834" s="1282">
        <v>5507</v>
      </c>
      <c r="D7834" s="1341" t="str">
        <f t="shared" si="136"/>
        <v>OK5507</v>
      </c>
      <c r="E7834" s="1514" t="s">
        <v>123</v>
      </c>
      <c r="F7834" s="1390">
        <v>500</v>
      </c>
      <c r="G7834" s="1283">
        <v>3.57</v>
      </c>
      <c r="H7834" s="1283">
        <v>4.07</v>
      </c>
      <c r="I7834" s="1283">
        <v>4.5599999999999996</v>
      </c>
      <c r="J7834" s="1283">
        <v>5.0599999999999996</v>
      </c>
      <c r="K7834" s="1283">
        <v>5.68</v>
      </c>
      <c r="L7834" s="1283">
        <v>3.51</v>
      </c>
      <c r="M7834" s="1283">
        <v>3.83</v>
      </c>
      <c r="N7834" s="1283">
        <v>3.99</v>
      </c>
      <c r="O7834" s="1283">
        <v>4.1500000000000004</v>
      </c>
      <c r="P7834" s="1283"/>
      <c r="R7834" s="1067"/>
      <c r="S7834" s="341"/>
      <c r="T7834" s="341"/>
      <c r="U7834" s="341"/>
      <c r="V7834" s="341"/>
      <c r="W7834" s="341"/>
      <c r="X7834" s="341"/>
      <c r="Y7834" s="341"/>
      <c r="Z7834" s="21" t="s">
        <v>544</v>
      </c>
      <c r="AH7834"/>
    </row>
    <row r="7835" spans="1:34" ht="11.25" customHeight="1">
      <c r="A7835"/>
      <c r="B7835" s="1281" t="s">
        <v>71</v>
      </c>
      <c r="C7835" s="1282">
        <v>5535</v>
      </c>
      <c r="D7835" s="1341" t="str">
        <f t="shared" si="136"/>
        <v>OK5535</v>
      </c>
      <c r="E7835" s="1514" t="s">
        <v>124</v>
      </c>
      <c r="F7835" s="1390">
        <v>700</v>
      </c>
      <c r="G7835" s="1283">
        <v>5.81</v>
      </c>
      <c r="H7835" s="1283">
        <v>6.62</v>
      </c>
      <c r="I7835" s="1283">
        <v>7.42</v>
      </c>
      <c r="J7835" s="1283">
        <v>8.23</v>
      </c>
      <c r="K7835" s="1283">
        <v>9.24</v>
      </c>
      <c r="L7835" s="1283">
        <v>5.71</v>
      </c>
      <c r="M7835" s="1283">
        <v>6.23</v>
      </c>
      <c r="N7835" s="1283">
        <v>6.49</v>
      </c>
      <c r="O7835" s="1283">
        <v>6.75</v>
      </c>
      <c r="P7835" s="1283"/>
      <c r="R7835" s="1067"/>
      <c r="S7835" s="341"/>
      <c r="T7835" s="341"/>
      <c r="U7835" s="341"/>
      <c r="V7835" s="341"/>
      <c r="W7835" s="341"/>
      <c r="X7835" s="341"/>
      <c r="Y7835" s="341"/>
      <c r="Z7835" s="21" t="s">
        <v>544</v>
      </c>
      <c r="AH7835"/>
    </row>
    <row r="7836" spans="1:34" ht="11.25" customHeight="1">
      <c r="A7836"/>
      <c r="B7836" s="1281" t="s">
        <v>71</v>
      </c>
      <c r="C7836" s="1282">
        <v>5537</v>
      </c>
      <c r="D7836" s="1341" t="str">
        <f t="shared" si="136"/>
        <v>OK5537</v>
      </c>
      <c r="E7836" s="1514" t="s">
        <v>125</v>
      </c>
      <c r="F7836" s="1390">
        <v>500</v>
      </c>
      <c r="G7836" s="1283">
        <v>3.48</v>
      </c>
      <c r="H7836" s="1283">
        <v>3.97</v>
      </c>
      <c r="I7836" s="1283">
        <v>4.45</v>
      </c>
      <c r="J7836" s="1283">
        <v>4.93</v>
      </c>
      <c r="K7836" s="1283">
        <v>5.54</v>
      </c>
      <c r="L7836" s="1283">
        <v>3.42</v>
      </c>
      <c r="M7836" s="1283">
        <v>3.73</v>
      </c>
      <c r="N7836" s="1283">
        <v>3.89</v>
      </c>
      <c r="O7836" s="1283">
        <v>4.04</v>
      </c>
      <c r="P7836" s="1283"/>
      <c r="R7836" s="1067"/>
      <c r="S7836" s="341"/>
      <c r="T7836" s="341"/>
      <c r="U7836" s="341"/>
      <c r="V7836" s="341"/>
      <c r="W7836" s="341"/>
      <c r="X7836" s="341"/>
      <c r="Y7836" s="341"/>
      <c r="Z7836" s="21" t="s">
        <v>544</v>
      </c>
      <c r="AH7836"/>
    </row>
    <row r="7837" spans="1:34" ht="11.25" customHeight="1">
      <c r="A7837"/>
      <c r="B7837" s="1281" t="s">
        <v>71</v>
      </c>
      <c r="C7837" s="1282">
        <v>5551</v>
      </c>
      <c r="D7837" s="1341" t="str">
        <f t="shared" si="136"/>
        <v>OK5551</v>
      </c>
      <c r="E7837" s="1514" t="s">
        <v>122</v>
      </c>
      <c r="F7837" s="1390">
        <v>1250</v>
      </c>
      <c r="G7837" s="1283">
        <v>12.34</v>
      </c>
      <c r="H7837" s="1283">
        <v>14.05</v>
      </c>
      <c r="I7837" s="1283">
        <v>15.76</v>
      </c>
      <c r="J7837" s="1283">
        <v>17.47</v>
      </c>
      <c r="K7837" s="1283">
        <v>19.62</v>
      </c>
      <c r="L7837" s="1283">
        <v>12.12</v>
      </c>
      <c r="M7837" s="1283">
        <v>13.22</v>
      </c>
      <c r="N7837" s="1283">
        <v>13.78</v>
      </c>
      <c r="O7837" s="1283">
        <v>14.33</v>
      </c>
      <c r="P7837" s="1283"/>
      <c r="R7837" s="1067"/>
      <c r="S7837" s="341"/>
      <c r="T7837" s="341"/>
      <c r="U7837" s="341"/>
      <c r="V7837" s="341"/>
      <c r="W7837" s="341"/>
      <c r="X7837" s="341"/>
      <c r="Y7837" s="341"/>
      <c r="Z7837" s="21" t="s">
        <v>544</v>
      </c>
      <c r="AH7837"/>
    </row>
    <row r="7838" spans="1:34" ht="11.25" customHeight="1">
      <c r="A7838"/>
      <c r="B7838" s="1281" t="s">
        <v>71</v>
      </c>
      <c r="C7838" s="1282">
        <v>5606</v>
      </c>
      <c r="D7838" s="1341" t="str">
        <f t="shared" si="136"/>
        <v>OK5606</v>
      </c>
      <c r="E7838" s="1514" t="s">
        <v>125</v>
      </c>
      <c r="F7838" s="1390">
        <v>500</v>
      </c>
      <c r="G7838" s="1283">
        <v>0.95</v>
      </c>
      <c r="H7838" s="1283">
        <v>1.08</v>
      </c>
      <c r="I7838" s="1283">
        <v>1.22</v>
      </c>
      <c r="J7838" s="1283">
        <v>1.35</v>
      </c>
      <c r="K7838" s="1283">
        <v>1.51</v>
      </c>
      <c r="L7838" s="1283">
        <v>0.94</v>
      </c>
      <c r="M7838" s="1283">
        <v>1.02</v>
      </c>
      <c r="N7838" s="1283">
        <v>1.06</v>
      </c>
      <c r="O7838" s="1283">
        <v>1.1100000000000001</v>
      </c>
      <c r="P7838" s="1283"/>
      <c r="R7838" s="1067"/>
      <c r="S7838" s="341"/>
      <c r="T7838" s="341"/>
      <c r="U7838" s="341"/>
      <c r="V7838" s="341"/>
      <c r="W7838" s="341"/>
      <c r="X7838" s="341"/>
      <c r="Y7838" s="341"/>
      <c r="Z7838" s="21" t="s">
        <v>544</v>
      </c>
      <c r="AH7838"/>
    </row>
    <row r="7839" spans="1:34" ht="11.25" customHeight="1">
      <c r="A7839"/>
      <c r="B7839" s="1281" t="s">
        <v>71</v>
      </c>
      <c r="C7839" s="1282">
        <v>5610</v>
      </c>
      <c r="D7839" s="1341" t="str">
        <f t="shared" si="136"/>
        <v>OK5610</v>
      </c>
      <c r="E7839" s="1514" t="s">
        <v>124</v>
      </c>
      <c r="F7839" s="1390">
        <v>550</v>
      </c>
      <c r="G7839" s="1283">
        <v>4.13</v>
      </c>
      <c r="H7839" s="1283">
        <v>4.7</v>
      </c>
      <c r="I7839" s="1283">
        <v>5.28</v>
      </c>
      <c r="J7839" s="1283">
        <v>5.85</v>
      </c>
      <c r="K7839" s="1283">
        <v>6.57</v>
      </c>
      <c r="L7839" s="1283">
        <v>4.0599999999999996</v>
      </c>
      <c r="M7839" s="1283">
        <v>4.43</v>
      </c>
      <c r="N7839" s="1283">
        <v>4.6100000000000003</v>
      </c>
      <c r="O7839" s="1283">
        <v>4.8</v>
      </c>
      <c r="P7839" s="1283"/>
      <c r="R7839" s="1067"/>
      <c r="S7839" s="341"/>
      <c r="T7839" s="341"/>
      <c r="U7839" s="341"/>
      <c r="V7839" s="341"/>
      <c r="W7839" s="341"/>
      <c r="X7839" s="341"/>
      <c r="Y7839" s="341"/>
      <c r="Z7839" s="21" t="s">
        <v>544</v>
      </c>
      <c r="AH7839"/>
    </row>
    <row r="7840" spans="1:34" ht="11.25" customHeight="1">
      <c r="A7840"/>
      <c r="B7840" s="1281" t="s">
        <v>71</v>
      </c>
      <c r="C7840" s="1282">
        <v>5611</v>
      </c>
      <c r="D7840" s="1341" t="str">
        <f t="shared" si="136"/>
        <v>OK5611</v>
      </c>
      <c r="E7840" s="1514" t="s">
        <v>123</v>
      </c>
      <c r="F7840" s="1390">
        <v>800</v>
      </c>
      <c r="G7840" s="1283">
        <v>7.31</v>
      </c>
      <c r="H7840" s="1283">
        <v>8.33</v>
      </c>
      <c r="I7840" s="1283">
        <v>9.34</v>
      </c>
      <c r="J7840" s="1283">
        <v>10.35</v>
      </c>
      <c r="K7840" s="1283">
        <v>11.62</v>
      </c>
      <c r="L7840" s="1283">
        <v>7.18</v>
      </c>
      <c r="M7840" s="1283">
        <v>7.84</v>
      </c>
      <c r="N7840" s="1283">
        <v>8.16</v>
      </c>
      <c r="O7840" s="1283">
        <v>8.49</v>
      </c>
      <c r="P7840" s="1283"/>
      <c r="R7840" s="1067"/>
      <c r="S7840" s="341"/>
      <c r="T7840" s="341"/>
      <c r="U7840" s="341"/>
      <c r="V7840" s="341"/>
      <c r="W7840" s="341"/>
      <c r="X7840" s="341"/>
      <c r="Y7840" s="341"/>
      <c r="Z7840" s="21" t="s">
        <v>544</v>
      </c>
      <c r="AH7840"/>
    </row>
    <row r="7841" spans="1:34" ht="11.25" customHeight="1">
      <c r="A7841"/>
      <c r="B7841" s="1281" t="s">
        <v>71</v>
      </c>
      <c r="C7841" s="1282">
        <v>5645</v>
      </c>
      <c r="D7841" s="1341" t="str">
        <f t="shared" si="136"/>
        <v>OK5645</v>
      </c>
      <c r="E7841" s="1514" t="s">
        <v>124</v>
      </c>
      <c r="F7841" s="1390">
        <v>1000</v>
      </c>
      <c r="G7841" s="1283">
        <v>9.42</v>
      </c>
      <c r="H7841" s="1283">
        <v>10.72</v>
      </c>
      <c r="I7841" s="1283">
        <v>12.03</v>
      </c>
      <c r="J7841" s="1283">
        <v>13.33</v>
      </c>
      <c r="K7841" s="1283">
        <v>14.97</v>
      </c>
      <c r="L7841" s="1283">
        <v>9.25</v>
      </c>
      <c r="M7841" s="1283">
        <v>10.09</v>
      </c>
      <c r="N7841" s="1283">
        <v>10.51</v>
      </c>
      <c r="O7841" s="1283">
        <v>10.93</v>
      </c>
      <c r="P7841" s="1283"/>
      <c r="R7841" s="1067"/>
      <c r="S7841" s="341"/>
      <c r="T7841" s="341"/>
      <c r="U7841" s="341"/>
      <c r="V7841" s="341"/>
      <c r="W7841" s="341"/>
      <c r="X7841" s="341"/>
      <c r="Y7841" s="341"/>
      <c r="Z7841" s="21" t="s">
        <v>544</v>
      </c>
      <c r="AH7841"/>
    </row>
    <row r="7842" spans="1:34" ht="11.25" customHeight="1">
      <c r="A7842"/>
      <c r="B7842" s="1281" t="s">
        <v>71</v>
      </c>
      <c r="C7842" s="1282">
        <v>5703</v>
      </c>
      <c r="D7842" s="1341" t="str">
        <f t="shared" si="136"/>
        <v>OK5703</v>
      </c>
      <c r="E7842" s="1514" t="s">
        <v>122</v>
      </c>
      <c r="F7842" s="1390">
        <v>1150</v>
      </c>
      <c r="G7842" s="1283">
        <v>10.85</v>
      </c>
      <c r="H7842" s="1283">
        <v>12.35</v>
      </c>
      <c r="I7842" s="1283">
        <v>13.86</v>
      </c>
      <c r="J7842" s="1283">
        <v>15.36</v>
      </c>
      <c r="K7842" s="1283">
        <v>17.25</v>
      </c>
      <c r="L7842" s="1283">
        <v>10.66</v>
      </c>
      <c r="M7842" s="1283">
        <v>11.63</v>
      </c>
      <c r="N7842" s="1283">
        <v>12.11</v>
      </c>
      <c r="O7842" s="1283">
        <v>12.6</v>
      </c>
      <c r="P7842" s="1283"/>
      <c r="R7842" s="1067"/>
      <c r="S7842" s="341"/>
      <c r="T7842" s="341"/>
      <c r="U7842" s="341"/>
      <c r="V7842" s="341"/>
      <c r="W7842" s="341"/>
      <c r="X7842" s="341"/>
      <c r="Y7842" s="341"/>
      <c r="Z7842" s="21" t="s">
        <v>544</v>
      </c>
      <c r="AH7842"/>
    </row>
    <row r="7843" spans="1:34" ht="11.25" customHeight="1">
      <c r="A7843"/>
      <c r="B7843" s="1281" t="s">
        <v>71</v>
      </c>
      <c r="C7843" s="1282">
        <v>5705</v>
      </c>
      <c r="D7843" s="1341" t="str">
        <f t="shared" si="136"/>
        <v>OK5705</v>
      </c>
      <c r="E7843" s="1514" t="s">
        <v>123</v>
      </c>
      <c r="F7843" s="1390">
        <v>1250</v>
      </c>
      <c r="G7843" s="1283">
        <v>11.91</v>
      </c>
      <c r="H7843" s="1283">
        <v>13.55</v>
      </c>
      <c r="I7843" s="1283">
        <v>15.2</v>
      </c>
      <c r="J7843" s="1283">
        <v>16.850000000000001</v>
      </c>
      <c r="K7843" s="1283">
        <v>18.920000000000002</v>
      </c>
      <c r="L7843" s="1283">
        <v>11.69</v>
      </c>
      <c r="M7843" s="1283">
        <v>12.76</v>
      </c>
      <c r="N7843" s="1283">
        <v>13.29</v>
      </c>
      <c r="O7843" s="1283">
        <v>13.82</v>
      </c>
      <c r="P7843" s="1283"/>
      <c r="R7843" s="1067"/>
      <c r="S7843" s="341"/>
      <c r="T7843" s="341"/>
      <c r="U7843" s="341"/>
      <c r="V7843" s="341"/>
      <c r="W7843" s="341"/>
      <c r="X7843" s="341"/>
      <c r="Y7843" s="341"/>
      <c r="Z7843" s="21" t="s">
        <v>544</v>
      </c>
      <c r="AH7843"/>
    </row>
    <row r="7844" spans="1:34" ht="11.25" customHeight="1">
      <c r="A7844"/>
      <c r="B7844" s="1281" t="s">
        <v>71</v>
      </c>
      <c r="C7844" s="1282">
        <v>5951</v>
      </c>
      <c r="D7844" s="1341" t="str">
        <f t="shared" si="136"/>
        <v>OK5951</v>
      </c>
      <c r="E7844" s="1514" t="s">
        <v>123</v>
      </c>
      <c r="F7844" s="1390">
        <v>500</v>
      </c>
      <c r="G7844" s="1283">
        <v>0.32</v>
      </c>
      <c r="H7844" s="1283">
        <v>0.37</v>
      </c>
      <c r="I7844" s="1283">
        <v>0.41</v>
      </c>
      <c r="J7844" s="1283">
        <v>0.46</v>
      </c>
      <c r="K7844" s="1283">
        <v>0.52</v>
      </c>
      <c r="L7844" s="1283">
        <v>0.32</v>
      </c>
      <c r="M7844" s="1283">
        <v>0.35</v>
      </c>
      <c r="N7844" s="1283">
        <v>0.36</v>
      </c>
      <c r="O7844" s="1283">
        <v>0.38</v>
      </c>
      <c r="P7844" s="1283"/>
      <c r="R7844" s="1067"/>
      <c r="S7844" s="341"/>
      <c r="T7844" s="341"/>
      <c r="U7844" s="341"/>
      <c r="V7844" s="341"/>
      <c r="W7844" s="341"/>
      <c r="X7844" s="341"/>
      <c r="Y7844" s="341"/>
      <c r="Z7844" s="21" t="s">
        <v>544</v>
      </c>
      <c r="AH7844"/>
    </row>
    <row r="7845" spans="1:34" ht="11.25" customHeight="1">
      <c r="A7845"/>
      <c r="B7845" s="1281" t="s">
        <v>71</v>
      </c>
      <c r="C7845" s="1282">
        <v>6003</v>
      </c>
      <c r="D7845" s="1341" t="str">
        <f t="shared" si="136"/>
        <v>OK6003</v>
      </c>
      <c r="E7845" s="1514" t="s">
        <v>122</v>
      </c>
      <c r="F7845" s="1390">
        <v>600</v>
      </c>
      <c r="G7845" s="1283">
        <v>4.79</v>
      </c>
      <c r="H7845" s="1283">
        <v>5.46</v>
      </c>
      <c r="I7845" s="1283">
        <v>6.12</v>
      </c>
      <c r="J7845" s="1283">
        <v>6.78</v>
      </c>
      <c r="K7845" s="1283">
        <v>7.62</v>
      </c>
      <c r="L7845" s="1283">
        <v>4.71</v>
      </c>
      <c r="M7845" s="1283">
        <v>5.14</v>
      </c>
      <c r="N7845" s="1283">
        <v>5.35</v>
      </c>
      <c r="O7845" s="1283">
        <v>5.56</v>
      </c>
      <c r="P7845" s="1283"/>
      <c r="R7845" s="1067"/>
      <c r="S7845" s="341"/>
      <c r="T7845" s="341"/>
      <c r="U7845" s="341"/>
      <c r="V7845" s="341"/>
      <c r="W7845" s="341"/>
      <c r="X7845" s="341"/>
      <c r="Y7845" s="341"/>
      <c r="Z7845" s="21" t="s">
        <v>544</v>
      </c>
      <c r="AH7845"/>
    </row>
    <row r="7846" spans="1:34" ht="11.25" customHeight="1">
      <c r="A7846"/>
      <c r="B7846" s="1281" t="s">
        <v>71</v>
      </c>
      <c r="C7846" s="1282">
        <v>6005</v>
      </c>
      <c r="D7846" s="1341" t="str">
        <f t="shared" si="136"/>
        <v>OK6005</v>
      </c>
      <c r="E7846" s="1514" t="s">
        <v>122</v>
      </c>
      <c r="F7846" s="1390">
        <v>500</v>
      </c>
      <c r="G7846" s="1283">
        <v>2.76</v>
      </c>
      <c r="H7846" s="1283">
        <v>3.14</v>
      </c>
      <c r="I7846" s="1283">
        <v>3.52</v>
      </c>
      <c r="J7846" s="1283">
        <v>3.9</v>
      </c>
      <c r="K7846" s="1283">
        <v>4.38</v>
      </c>
      <c r="L7846" s="1283">
        <v>2.71</v>
      </c>
      <c r="M7846" s="1283">
        <v>2.95</v>
      </c>
      <c r="N7846" s="1283">
        <v>3.08</v>
      </c>
      <c r="O7846" s="1283">
        <v>3.2</v>
      </c>
      <c r="P7846" s="1283"/>
      <c r="R7846" s="1067"/>
      <c r="S7846" s="341"/>
      <c r="T7846" s="341"/>
      <c r="U7846" s="341"/>
      <c r="V7846" s="341"/>
      <c r="W7846" s="341"/>
      <c r="X7846" s="341"/>
      <c r="Y7846" s="341"/>
      <c r="Z7846" s="21" t="s">
        <v>544</v>
      </c>
      <c r="AH7846"/>
    </row>
    <row r="7847" spans="1:34" ht="11.25" customHeight="1">
      <c r="A7847"/>
      <c r="B7847" s="1281" t="s">
        <v>71</v>
      </c>
      <c r="C7847" s="1282">
        <v>6018</v>
      </c>
      <c r="D7847" s="1341" t="str">
        <f t="shared" si="136"/>
        <v>OK6018</v>
      </c>
      <c r="E7847" s="1514" t="s">
        <v>122</v>
      </c>
      <c r="F7847" s="1390">
        <v>500</v>
      </c>
      <c r="G7847" s="1283">
        <v>2.33</v>
      </c>
      <c r="H7847" s="1283">
        <v>2.65</v>
      </c>
      <c r="I7847" s="1283">
        <v>2.97</v>
      </c>
      <c r="J7847" s="1283">
        <v>3.3</v>
      </c>
      <c r="K7847" s="1283">
        <v>3.7</v>
      </c>
      <c r="L7847" s="1283">
        <v>2.29</v>
      </c>
      <c r="M7847" s="1283">
        <v>2.5</v>
      </c>
      <c r="N7847" s="1283">
        <v>2.6</v>
      </c>
      <c r="O7847" s="1283">
        <v>2.7</v>
      </c>
      <c r="P7847" s="1283"/>
      <c r="R7847" s="1067"/>
      <c r="S7847" s="341"/>
      <c r="T7847" s="341"/>
      <c r="U7847" s="341"/>
      <c r="V7847" s="341"/>
      <c r="W7847" s="341"/>
      <c r="X7847" s="341"/>
      <c r="Y7847" s="341"/>
      <c r="Z7847" s="21" t="s">
        <v>544</v>
      </c>
      <c r="AH7847"/>
    </row>
    <row r="7848" spans="1:34" ht="11.25" customHeight="1">
      <c r="A7848"/>
      <c r="B7848" s="1281" t="s">
        <v>71</v>
      </c>
      <c r="C7848" s="1282">
        <v>6045</v>
      </c>
      <c r="D7848" s="1341" t="str">
        <f t="shared" si="136"/>
        <v>OK6045</v>
      </c>
      <c r="E7848" s="1514" t="s">
        <v>122</v>
      </c>
      <c r="F7848" s="1390">
        <v>500</v>
      </c>
      <c r="G7848" s="1283">
        <v>3.63</v>
      </c>
      <c r="H7848" s="1283">
        <v>4.13</v>
      </c>
      <c r="I7848" s="1283">
        <v>4.63</v>
      </c>
      <c r="J7848" s="1283">
        <v>5.14</v>
      </c>
      <c r="K7848" s="1283">
        <v>5.77</v>
      </c>
      <c r="L7848" s="1283">
        <v>3.56</v>
      </c>
      <c r="M7848" s="1283">
        <v>3.89</v>
      </c>
      <c r="N7848" s="1283">
        <v>4.05</v>
      </c>
      <c r="O7848" s="1283">
        <v>4.21</v>
      </c>
      <c r="P7848" s="1283"/>
      <c r="R7848" s="1067"/>
      <c r="S7848" s="341"/>
      <c r="T7848" s="341"/>
      <c r="U7848" s="341"/>
      <c r="V7848" s="341"/>
      <c r="W7848" s="341"/>
      <c r="X7848" s="341"/>
      <c r="Y7848" s="341"/>
      <c r="Z7848" s="21" t="s">
        <v>544</v>
      </c>
      <c r="AH7848"/>
    </row>
    <row r="7849" spans="1:34" ht="11.25" customHeight="1">
      <c r="A7849"/>
      <c r="B7849" s="1281" t="s">
        <v>71</v>
      </c>
      <c r="C7849" s="1282">
        <v>6204</v>
      </c>
      <c r="D7849" s="1341" t="str">
        <f t="shared" si="136"/>
        <v>OK6204</v>
      </c>
      <c r="E7849" s="1514" t="s">
        <v>122</v>
      </c>
      <c r="F7849" s="1390">
        <v>700</v>
      </c>
      <c r="G7849" s="1283">
        <v>5.72</v>
      </c>
      <c r="H7849" s="1283">
        <v>6.52</v>
      </c>
      <c r="I7849" s="1283">
        <v>7.31</v>
      </c>
      <c r="J7849" s="1283">
        <v>8.1</v>
      </c>
      <c r="K7849" s="1283">
        <v>9.1</v>
      </c>
      <c r="L7849" s="1283">
        <v>5.62</v>
      </c>
      <c r="M7849" s="1283">
        <v>6.13</v>
      </c>
      <c r="N7849" s="1283">
        <v>6.39</v>
      </c>
      <c r="O7849" s="1283">
        <v>6.64</v>
      </c>
      <c r="P7849" s="1283"/>
      <c r="R7849" s="1067"/>
      <c r="S7849" s="341"/>
      <c r="T7849" s="341"/>
      <c r="U7849" s="341"/>
      <c r="V7849" s="341"/>
      <c r="W7849" s="341"/>
      <c r="X7849" s="341"/>
      <c r="Y7849" s="341"/>
      <c r="Z7849" s="21" t="s">
        <v>544</v>
      </c>
      <c r="AH7849"/>
    </row>
    <row r="7850" spans="1:34" ht="11.25" customHeight="1">
      <c r="A7850"/>
      <c r="B7850" s="1281" t="s">
        <v>71</v>
      </c>
      <c r="C7850" s="1282">
        <v>6206</v>
      </c>
      <c r="D7850" s="1341" t="str">
        <f t="shared" si="136"/>
        <v>OK6206</v>
      </c>
      <c r="E7850" s="1514" t="s">
        <v>122</v>
      </c>
      <c r="F7850" s="1390">
        <v>500</v>
      </c>
      <c r="G7850" s="1283">
        <v>2.56</v>
      </c>
      <c r="H7850" s="1283">
        <v>2.92</v>
      </c>
      <c r="I7850" s="1283">
        <v>3.27</v>
      </c>
      <c r="J7850" s="1283">
        <v>3.63</v>
      </c>
      <c r="K7850" s="1283">
        <v>4.08</v>
      </c>
      <c r="L7850" s="1283">
        <v>2.52</v>
      </c>
      <c r="M7850" s="1283">
        <v>2.75</v>
      </c>
      <c r="N7850" s="1283">
        <v>2.86</v>
      </c>
      <c r="O7850" s="1283">
        <v>2.98</v>
      </c>
      <c r="P7850" s="1283"/>
      <c r="R7850" s="1067"/>
      <c r="S7850" s="341"/>
      <c r="T7850" s="341"/>
      <c r="U7850" s="341"/>
      <c r="V7850" s="341"/>
      <c r="W7850" s="341"/>
      <c r="X7850" s="341"/>
      <c r="Y7850" s="341"/>
      <c r="Z7850" s="21" t="s">
        <v>544</v>
      </c>
      <c r="AH7850"/>
    </row>
    <row r="7851" spans="1:34" ht="11.25" customHeight="1">
      <c r="A7851"/>
      <c r="B7851" s="1281" t="s">
        <v>71</v>
      </c>
      <c r="C7851" s="1282">
        <v>6213</v>
      </c>
      <c r="D7851" s="1341" t="str">
        <f t="shared" si="136"/>
        <v>OK6213</v>
      </c>
      <c r="E7851" s="1514" t="s">
        <v>122</v>
      </c>
      <c r="F7851" s="1390">
        <v>500</v>
      </c>
      <c r="G7851" s="1283">
        <v>1.43</v>
      </c>
      <c r="H7851" s="1283">
        <v>1.63</v>
      </c>
      <c r="I7851" s="1283">
        <v>1.83</v>
      </c>
      <c r="J7851" s="1283">
        <v>2.0299999999999998</v>
      </c>
      <c r="K7851" s="1283">
        <v>2.2799999999999998</v>
      </c>
      <c r="L7851" s="1283">
        <v>1.41</v>
      </c>
      <c r="M7851" s="1283">
        <v>1.54</v>
      </c>
      <c r="N7851" s="1283">
        <v>1.6</v>
      </c>
      <c r="O7851" s="1283">
        <v>1.66</v>
      </c>
      <c r="P7851" s="1283"/>
      <c r="R7851" s="1067"/>
      <c r="S7851" s="341"/>
      <c r="T7851" s="341"/>
      <c r="U7851" s="341"/>
      <c r="V7851" s="341"/>
      <c r="W7851" s="341"/>
      <c r="X7851" s="341"/>
      <c r="Y7851" s="341"/>
      <c r="Z7851" s="21" t="s">
        <v>544</v>
      </c>
      <c r="AH7851"/>
    </row>
    <row r="7852" spans="1:34" ht="11.25" customHeight="1">
      <c r="A7852"/>
      <c r="B7852" s="1281" t="s">
        <v>71</v>
      </c>
      <c r="C7852" s="1282">
        <v>6214</v>
      </c>
      <c r="D7852" s="1341" t="str">
        <f t="shared" si="136"/>
        <v>OK6214</v>
      </c>
      <c r="E7852" s="1514" t="s">
        <v>122</v>
      </c>
      <c r="F7852" s="1390">
        <v>500</v>
      </c>
      <c r="G7852" s="1283">
        <v>1.32</v>
      </c>
      <c r="H7852" s="1283">
        <v>1.5</v>
      </c>
      <c r="I7852" s="1283">
        <v>1.69</v>
      </c>
      <c r="J7852" s="1283">
        <v>1.87</v>
      </c>
      <c r="K7852" s="1283">
        <v>2.1</v>
      </c>
      <c r="L7852" s="1283">
        <v>1.3</v>
      </c>
      <c r="M7852" s="1283">
        <v>1.42</v>
      </c>
      <c r="N7852" s="1283">
        <v>1.48</v>
      </c>
      <c r="O7852" s="1283">
        <v>1.53</v>
      </c>
      <c r="P7852" s="1283"/>
      <c r="R7852" s="1067"/>
      <c r="S7852" s="341"/>
      <c r="T7852" s="341"/>
      <c r="U7852" s="341"/>
      <c r="V7852" s="341"/>
      <c r="W7852" s="341"/>
      <c r="X7852" s="341"/>
      <c r="Y7852" s="341"/>
      <c r="Z7852" s="21" t="s">
        <v>544</v>
      </c>
      <c r="AH7852"/>
    </row>
    <row r="7853" spans="1:34" ht="11.25" customHeight="1">
      <c r="A7853"/>
      <c r="B7853" s="1281" t="s">
        <v>71</v>
      </c>
      <c r="C7853" s="1282">
        <v>6216</v>
      </c>
      <c r="D7853" s="1341" t="str">
        <f t="shared" si="136"/>
        <v>OK6216</v>
      </c>
      <c r="E7853" s="1514" t="s">
        <v>122</v>
      </c>
      <c r="F7853" s="1390">
        <v>700</v>
      </c>
      <c r="G7853" s="1283">
        <v>5.96</v>
      </c>
      <c r="H7853" s="1283">
        <v>6.78</v>
      </c>
      <c r="I7853" s="1283">
        <v>7.61</v>
      </c>
      <c r="J7853" s="1283">
        <v>8.43</v>
      </c>
      <c r="K7853" s="1283">
        <v>9.4700000000000006</v>
      </c>
      <c r="L7853" s="1283">
        <v>5.85</v>
      </c>
      <c r="M7853" s="1283">
        <v>6.38</v>
      </c>
      <c r="N7853" s="1283">
        <v>6.65</v>
      </c>
      <c r="O7853" s="1283">
        <v>6.92</v>
      </c>
      <c r="P7853" s="1283"/>
      <c r="R7853" s="1067"/>
      <c r="S7853" s="341"/>
      <c r="T7853" s="341"/>
      <c r="U7853" s="341"/>
      <c r="V7853" s="341"/>
      <c r="W7853" s="341"/>
      <c r="X7853" s="341"/>
      <c r="Y7853" s="341"/>
      <c r="Z7853" s="21" t="s">
        <v>544</v>
      </c>
      <c r="AH7853"/>
    </row>
    <row r="7854" spans="1:34" ht="11.25" customHeight="1">
      <c r="A7854"/>
      <c r="B7854" s="1281" t="s">
        <v>71</v>
      </c>
      <c r="C7854" s="1282">
        <v>6217</v>
      </c>
      <c r="D7854" s="1341" t="str">
        <f t="shared" si="136"/>
        <v>OK6217</v>
      </c>
      <c r="E7854" s="1514" t="s">
        <v>124</v>
      </c>
      <c r="F7854" s="1390">
        <v>500</v>
      </c>
      <c r="G7854" s="1283">
        <v>3.75</v>
      </c>
      <c r="H7854" s="1283">
        <v>4.2699999999999996</v>
      </c>
      <c r="I7854" s="1283">
        <v>4.79</v>
      </c>
      <c r="J7854" s="1283">
        <v>5.31</v>
      </c>
      <c r="K7854" s="1283">
        <v>5.96</v>
      </c>
      <c r="L7854" s="1283">
        <v>3.69</v>
      </c>
      <c r="M7854" s="1283">
        <v>4.0199999999999996</v>
      </c>
      <c r="N7854" s="1283">
        <v>4.1900000000000004</v>
      </c>
      <c r="O7854" s="1283">
        <v>4.3600000000000003</v>
      </c>
      <c r="P7854" s="1283"/>
      <c r="R7854" s="1067"/>
      <c r="S7854" s="341"/>
      <c r="T7854" s="341"/>
      <c r="U7854" s="341"/>
      <c r="V7854" s="341"/>
      <c r="W7854" s="341"/>
      <c r="X7854" s="341"/>
      <c r="Y7854" s="341"/>
      <c r="Z7854" s="21" t="s">
        <v>544</v>
      </c>
      <c r="AH7854"/>
    </row>
    <row r="7855" spans="1:34" ht="11.25" customHeight="1">
      <c r="A7855"/>
      <c r="B7855" s="1281" t="s">
        <v>71</v>
      </c>
      <c r="C7855" s="1282">
        <v>6229</v>
      </c>
      <c r="D7855" s="1341" t="str">
        <f t="shared" si="136"/>
        <v>OK6229</v>
      </c>
      <c r="E7855" s="1514" t="s">
        <v>123</v>
      </c>
      <c r="F7855" s="1390">
        <v>550</v>
      </c>
      <c r="G7855" s="1283">
        <v>4.54</v>
      </c>
      <c r="H7855" s="1283">
        <v>5.16</v>
      </c>
      <c r="I7855" s="1283">
        <v>5.79</v>
      </c>
      <c r="J7855" s="1283">
        <v>6.42</v>
      </c>
      <c r="K7855" s="1283">
        <v>7.21</v>
      </c>
      <c r="L7855" s="1283">
        <v>4.46</v>
      </c>
      <c r="M7855" s="1283">
        <v>4.8600000000000003</v>
      </c>
      <c r="N7855" s="1283">
        <v>5.0599999999999996</v>
      </c>
      <c r="O7855" s="1283">
        <v>5.27</v>
      </c>
      <c r="P7855" s="1283"/>
      <c r="R7855" s="1067"/>
      <c r="S7855" s="341"/>
      <c r="T7855" s="341"/>
      <c r="U7855" s="341"/>
      <c r="V7855" s="341"/>
      <c r="W7855" s="341"/>
      <c r="X7855" s="341"/>
      <c r="Y7855" s="341"/>
      <c r="Z7855" s="21" t="s">
        <v>544</v>
      </c>
      <c r="AH7855"/>
    </row>
    <row r="7856" spans="1:34" ht="11.25" customHeight="1">
      <c r="A7856"/>
      <c r="B7856" s="1281" t="s">
        <v>71</v>
      </c>
      <c r="C7856" s="1282">
        <v>6233</v>
      </c>
      <c r="D7856" s="1341" t="str">
        <f t="shared" si="136"/>
        <v>OK6233</v>
      </c>
      <c r="E7856" s="1514" t="s">
        <v>123</v>
      </c>
      <c r="F7856" s="1390">
        <v>500</v>
      </c>
      <c r="G7856" s="1283">
        <v>1.9</v>
      </c>
      <c r="H7856" s="1283">
        <v>2.17</v>
      </c>
      <c r="I7856" s="1283">
        <v>2.4300000000000002</v>
      </c>
      <c r="J7856" s="1283">
        <v>2.69</v>
      </c>
      <c r="K7856" s="1283">
        <v>3.03</v>
      </c>
      <c r="L7856" s="1283">
        <v>1.87</v>
      </c>
      <c r="M7856" s="1283">
        <v>2.04</v>
      </c>
      <c r="N7856" s="1283">
        <v>2.13</v>
      </c>
      <c r="O7856" s="1283">
        <v>2.21</v>
      </c>
      <c r="P7856" s="1283"/>
      <c r="R7856" s="1067"/>
      <c r="S7856" s="341"/>
      <c r="T7856" s="341"/>
      <c r="U7856" s="341"/>
      <c r="V7856" s="341"/>
      <c r="W7856" s="341"/>
      <c r="X7856" s="341"/>
      <c r="Y7856" s="341"/>
      <c r="Z7856" s="21" t="s">
        <v>544</v>
      </c>
      <c r="AH7856"/>
    </row>
    <row r="7857" spans="1:34" ht="11.25" customHeight="1">
      <c r="A7857"/>
      <c r="B7857" s="1281" t="s">
        <v>71</v>
      </c>
      <c r="C7857" s="1282">
        <v>6235</v>
      </c>
      <c r="D7857" s="1341" t="str">
        <f t="shared" si="136"/>
        <v>OK6235</v>
      </c>
      <c r="E7857" s="1514" t="s">
        <v>122</v>
      </c>
      <c r="F7857" s="1390">
        <v>600</v>
      </c>
      <c r="G7857" s="1283">
        <v>4.6399999999999997</v>
      </c>
      <c r="H7857" s="1283">
        <v>5.28</v>
      </c>
      <c r="I7857" s="1283">
        <v>5.92</v>
      </c>
      <c r="J7857" s="1283">
        <v>6.56</v>
      </c>
      <c r="K7857" s="1283">
        <v>7.37</v>
      </c>
      <c r="L7857" s="1283">
        <v>4.55</v>
      </c>
      <c r="M7857" s="1283">
        <v>4.97</v>
      </c>
      <c r="N7857" s="1283">
        <v>5.18</v>
      </c>
      <c r="O7857" s="1283">
        <v>5.38</v>
      </c>
      <c r="P7857" s="1283"/>
      <c r="R7857" s="1067"/>
      <c r="S7857" s="341"/>
      <c r="T7857" s="341"/>
      <c r="U7857" s="341"/>
      <c r="V7857" s="341"/>
      <c r="W7857" s="341"/>
      <c r="X7857" s="341"/>
      <c r="Y7857" s="341"/>
      <c r="Z7857" s="21" t="s">
        <v>544</v>
      </c>
      <c r="AH7857"/>
    </row>
    <row r="7858" spans="1:34" ht="11.25" customHeight="1">
      <c r="A7858"/>
      <c r="B7858" s="1281" t="s">
        <v>71</v>
      </c>
      <c r="C7858" s="1282">
        <v>6236</v>
      </c>
      <c r="D7858" s="1341" t="str">
        <f t="shared" si="136"/>
        <v>OK6236</v>
      </c>
      <c r="E7858" s="1514" t="s">
        <v>122</v>
      </c>
      <c r="F7858" s="1390">
        <v>650</v>
      </c>
      <c r="G7858" s="1283">
        <v>5.62</v>
      </c>
      <c r="H7858" s="1283">
        <v>6.4</v>
      </c>
      <c r="I7858" s="1283">
        <v>7.18</v>
      </c>
      <c r="J7858" s="1283">
        <v>7.96</v>
      </c>
      <c r="K7858" s="1283">
        <v>8.94</v>
      </c>
      <c r="L7858" s="1283">
        <v>5.52</v>
      </c>
      <c r="M7858" s="1283">
        <v>6.02</v>
      </c>
      <c r="N7858" s="1283">
        <v>6.28</v>
      </c>
      <c r="O7858" s="1283">
        <v>6.53</v>
      </c>
      <c r="P7858" s="1283"/>
      <c r="R7858" s="1067"/>
      <c r="S7858" s="341"/>
      <c r="T7858" s="341"/>
      <c r="U7858" s="341"/>
      <c r="V7858" s="341"/>
      <c r="W7858" s="341"/>
      <c r="X7858" s="341"/>
      <c r="Y7858" s="341"/>
      <c r="Z7858" s="21" t="s">
        <v>544</v>
      </c>
      <c r="AH7858"/>
    </row>
    <row r="7859" spans="1:34" ht="11.25" customHeight="1">
      <c r="A7859"/>
      <c r="B7859" s="1281" t="s">
        <v>71</v>
      </c>
      <c r="C7859" s="1282">
        <v>6237</v>
      </c>
      <c r="D7859" s="1341" t="str">
        <f t="shared" si="136"/>
        <v>OK6237</v>
      </c>
      <c r="E7859" s="1514" t="s">
        <v>123</v>
      </c>
      <c r="F7859" s="1390">
        <v>500</v>
      </c>
      <c r="G7859" s="1283">
        <v>1.0900000000000001</v>
      </c>
      <c r="H7859" s="1283">
        <v>1.24</v>
      </c>
      <c r="I7859" s="1283">
        <v>1.39</v>
      </c>
      <c r="J7859" s="1283">
        <v>1.54</v>
      </c>
      <c r="K7859" s="1283">
        <v>1.73</v>
      </c>
      <c r="L7859" s="1283">
        <v>1.07</v>
      </c>
      <c r="M7859" s="1283">
        <v>1.1599999999999999</v>
      </c>
      <c r="N7859" s="1283">
        <v>1.21</v>
      </c>
      <c r="O7859" s="1283">
        <v>1.26</v>
      </c>
      <c r="P7859" s="1283"/>
      <c r="R7859" s="1067"/>
      <c r="S7859" s="341"/>
      <c r="T7859" s="341"/>
      <c r="U7859" s="341"/>
      <c r="V7859" s="341"/>
      <c r="W7859" s="341"/>
      <c r="X7859" s="341"/>
      <c r="Y7859" s="341"/>
      <c r="Z7859" s="21" t="s">
        <v>544</v>
      </c>
      <c r="AH7859"/>
    </row>
    <row r="7860" spans="1:34" ht="11.25" customHeight="1">
      <c r="A7860"/>
      <c r="B7860" s="1281" t="s">
        <v>71</v>
      </c>
      <c r="C7860" s="1282">
        <v>6251</v>
      </c>
      <c r="D7860" s="1341" t="str">
        <f t="shared" si="136"/>
        <v>OK6251</v>
      </c>
      <c r="E7860" s="1514" t="s">
        <v>122</v>
      </c>
      <c r="F7860" s="1390">
        <v>500</v>
      </c>
      <c r="G7860" s="1283">
        <v>3.89</v>
      </c>
      <c r="H7860" s="1283">
        <v>4.42</v>
      </c>
      <c r="I7860" s="1283">
        <v>4.96</v>
      </c>
      <c r="J7860" s="1283">
        <v>5.5</v>
      </c>
      <c r="K7860" s="1283">
        <v>6.18</v>
      </c>
      <c r="L7860" s="1283">
        <v>3.82</v>
      </c>
      <c r="M7860" s="1283">
        <v>4.16</v>
      </c>
      <c r="N7860" s="1283">
        <v>4.34</v>
      </c>
      <c r="O7860" s="1283">
        <v>4.51</v>
      </c>
      <c r="P7860" s="1283"/>
      <c r="R7860" s="1067"/>
      <c r="S7860" s="341"/>
      <c r="T7860" s="341"/>
      <c r="U7860" s="341"/>
      <c r="V7860" s="341"/>
      <c r="W7860" s="341"/>
      <c r="X7860" s="341"/>
      <c r="Y7860" s="341"/>
      <c r="Z7860" s="21" t="s">
        <v>544</v>
      </c>
      <c r="AH7860"/>
    </row>
    <row r="7861" spans="1:34" ht="11.25" customHeight="1">
      <c r="A7861"/>
      <c r="B7861" s="1281" t="s">
        <v>71</v>
      </c>
      <c r="C7861" s="1282">
        <v>6252</v>
      </c>
      <c r="D7861" s="1341" t="str">
        <f t="shared" si="136"/>
        <v>OK6252</v>
      </c>
      <c r="E7861" s="1514" t="s">
        <v>122</v>
      </c>
      <c r="F7861" s="1390">
        <v>500</v>
      </c>
      <c r="G7861" s="1283">
        <v>2.86</v>
      </c>
      <c r="H7861" s="1283">
        <v>3.25</v>
      </c>
      <c r="I7861" s="1283">
        <v>3.65</v>
      </c>
      <c r="J7861" s="1283">
        <v>4.04</v>
      </c>
      <c r="K7861" s="1283">
        <v>4.54</v>
      </c>
      <c r="L7861" s="1283">
        <v>2.81</v>
      </c>
      <c r="M7861" s="1283">
        <v>3.06</v>
      </c>
      <c r="N7861" s="1283">
        <v>3.19</v>
      </c>
      <c r="O7861" s="1283">
        <v>3.32</v>
      </c>
      <c r="P7861" s="1283"/>
      <c r="R7861" s="1067"/>
      <c r="S7861" s="341"/>
      <c r="T7861" s="341"/>
      <c r="U7861" s="341"/>
      <c r="V7861" s="341"/>
      <c r="W7861" s="341"/>
      <c r="X7861" s="341"/>
      <c r="Y7861" s="341"/>
      <c r="Z7861" s="21" t="s">
        <v>544</v>
      </c>
      <c r="AH7861"/>
    </row>
    <row r="7862" spans="1:34" ht="11.25" customHeight="1">
      <c r="A7862"/>
      <c r="B7862" s="1281" t="s">
        <v>71</v>
      </c>
      <c r="C7862" s="1282">
        <v>6306</v>
      </c>
      <c r="D7862" s="1341" t="str">
        <f t="shared" si="136"/>
        <v>OK6306</v>
      </c>
      <c r="E7862" s="1514" t="s">
        <v>123</v>
      </c>
      <c r="F7862" s="1390">
        <v>600</v>
      </c>
      <c r="G7862" s="1283">
        <v>4.7300000000000004</v>
      </c>
      <c r="H7862" s="1283">
        <v>5.38</v>
      </c>
      <c r="I7862" s="1283">
        <v>6.03</v>
      </c>
      <c r="J7862" s="1283">
        <v>6.69</v>
      </c>
      <c r="K7862" s="1283">
        <v>7.51</v>
      </c>
      <c r="L7862" s="1283">
        <v>4.6399999999999997</v>
      </c>
      <c r="M7862" s="1283">
        <v>5.0599999999999996</v>
      </c>
      <c r="N7862" s="1283">
        <v>5.28</v>
      </c>
      <c r="O7862" s="1283">
        <v>5.49</v>
      </c>
      <c r="P7862" s="1283"/>
      <c r="R7862" s="1067"/>
      <c r="S7862" s="341"/>
      <c r="T7862" s="341"/>
      <c r="U7862" s="341"/>
      <c r="V7862" s="341"/>
      <c r="W7862" s="341"/>
      <c r="X7862" s="341"/>
      <c r="Y7862" s="341"/>
      <c r="Z7862" s="21" t="s">
        <v>544</v>
      </c>
      <c r="AH7862"/>
    </row>
    <row r="7863" spans="1:34" ht="11.25" customHeight="1">
      <c r="A7863"/>
      <c r="B7863" s="1281" t="s">
        <v>71</v>
      </c>
      <c r="C7863" s="1282">
        <v>6319</v>
      </c>
      <c r="D7863" s="1341" t="str">
        <f t="shared" si="136"/>
        <v>OK6319</v>
      </c>
      <c r="E7863" s="1514" t="s">
        <v>123</v>
      </c>
      <c r="F7863" s="1390">
        <v>500</v>
      </c>
      <c r="G7863" s="1283">
        <v>3.33</v>
      </c>
      <c r="H7863" s="1283">
        <v>3.79</v>
      </c>
      <c r="I7863" s="1283">
        <v>4.25</v>
      </c>
      <c r="J7863" s="1283">
        <v>4.71</v>
      </c>
      <c r="K7863" s="1283">
        <v>5.29</v>
      </c>
      <c r="L7863" s="1283">
        <v>3.27</v>
      </c>
      <c r="M7863" s="1283">
        <v>3.56</v>
      </c>
      <c r="N7863" s="1283">
        <v>3.71</v>
      </c>
      <c r="O7863" s="1283">
        <v>3.86</v>
      </c>
      <c r="P7863" s="1283"/>
      <c r="R7863" s="1067"/>
      <c r="S7863" s="341"/>
      <c r="T7863" s="341"/>
      <c r="U7863" s="341"/>
      <c r="V7863" s="341"/>
      <c r="W7863" s="341"/>
      <c r="X7863" s="341"/>
      <c r="Y7863" s="341"/>
      <c r="Z7863" s="21" t="s">
        <v>544</v>
      </c>
      <c r="AH7863"/>
    </row>
    <row r="7864" spans="1:34" ht="11.25" customHeight="1">
      <c r="A7864"/>
      <c r="B7864" s="1281" t="s">
        <v>71</v>
      </c>
      <c r="C7864" s="1282">
        <v>6325</v>
      </c>
      <c r="D7864" s="1341" t="str">
        <f t="shared" si="136"/>
        <v>OK6325</v>
      </c>
      <c r="E7864" s="1514" t="s">
        <v>124</v>
      </c>
      <c r="F7864" s="1390">
        <v>500</v>
      </c>
      <c r="G7864" s="1283">
        <v>3.35</v>
      </c>
      <c r="H7864" s="1283">
        <v>3.81</v>
      </c>
      <c r="I7864" s="1283">
        <v>4.28</v>
      </c>
      <c r="J7864" s="1283">
        <v>4.74</v>
      </c>
      <c r="K7864" s="1283">
        <v>5.32</v>
      </c>
      <c r="L7864" s="1283">
        <v>3.29</v>
      </c>
      <c r="M7864" s="1283">
        <v>3.59</v>
      </c>
      <c r="N7864" s="1283">
        <v>3.74</v>
      </c>
      <c r="O7864" s="1283">
        <v>3.89</v>
      </c>
      <c r="P7864" s="1283"/>
      <c r="R7864" s="1067"/>
      <c r="S7864" s="341"/>
      <c r="T7864" s="341"/>
      <c r="U7864" s="341"/>
      <c r="V7864" s="341"/>
      <c r="W7864" s="341"/>
      <c r="X7864" s="341"/>
      <c r="Y7864" s="341"/>
      <c r="Z7864" s="21" t="s">
        <v>544</v>
      </c>
      <c r="AH7864"/>
    </row>
    <row r="7865" spans="1:34" ht="11.25" customHeight="1">
      <c r="A7865"/>
      <c r="B7865" s="1281" t="s">
        <v>71</v>
      </c>
      <c r="C7865" s="1282">
        <v>6400</v>
      </c>
      <c r="D7865" s="1341" t="str">
        <f t="shared" si="136"/>
        <v>OK6400</v>
      </c>
      <c r="E7865" s="1514" t="s">
        <v>125</v>
      </c>
      <c r="F7865" s="1390">
        <v>650</v>
      </c>
      <c r="G7865" s="1283">
        <v>5.21</v>
      </c>
      <c r="H7865" s="1283">
        <v>5.93</v>
      </c>
      <c r="I7865" s="1283">
        <v>6.65</v>
      </c>
      <c r="J7865" s="1283">
        <v>7.37</v>
      </c>
      <c r="K7865" s="1283">
        <v>8.2799999999999994</v>
      </c>
      <c r="L7865" s="1283">
        <v>5.12</v>
      </c>
      <c r="M7865" s="1283">
        <v>5.58</v>
      </c>
      <c r="N7865" s="1283">
        <v>5.81</v>
      </c>
      <c r="O7865" s="1283">
        <v>6.05</v>
      </c>
      <c r="P7865" s="1283"/>
      <c r="R7865" s="1067"/>
      <c r="S7865" s="341"/>
      <c r="T7865" s="341"/>
      <c r="U7865" s="341"/>
      <c r="V7865" s="341"/>
      <c r="W7865" s="341"/>
      <c r="X7865" s="341"/>
      <c r="Y7865" s="341"/>
      <c r="Z7865" s="21" t="s">
        <v>544</v>
      </c>
      <c r="AH7865"/>
    </row>
    <row r="7866" spans="1:34" ht="11.25" customHeight="1">
      <c r="A7866"/>
      <c r="B7866" s="1281" t="s">
        <v>71</v>
      </c>
      <c r="C7866" s="1282">
        <v>6503</v>
      </c>
      <c r="D7866" s="1341" t="str">
        <f t="shared" si="136"/>
        <v>OK6503</v>
      </c>
      <c r="E7866" s="1514" t="s">
        <v>125</v>
      </c>
      <c r="F7866" s="1390">
        <v>500</v>
      </c>
      <c r="G7866" s="1283">
        <v>1.8</v>
      </c>
      <c r="H7866" s="1283">
        <v>2.0499999999999998</v>
      </c>
      <c r="I7866" s="1283">
        <v>2.2999999999999998</v>
      </c>
      <c r="J7866" s="1283">
        <v>2.5499999999999998</v>
      </c>
      <c r="K7866" s="1283">
        <v>2.87</v>
      </c>
      <c r="L7866" s="1283">
        <v>1.77</v>
      </c>
      <c r="M7866" s="1283">
        <v>1.93</v>
      </c>
      <c r="N7866" s="1283">
        <v>2.0099999999999998</v>
      </c>
      <c r="O7866" s="1283">
        <v>2.09</v>
      </c>
      <c r="P7866" s="1283"/>
      <c r="R7866" s="1067"/>
      <c r="S7866" s="341"/>
      <c r="T7866" s="341"/>
      <c r="U7866" s="341"/>
      <c r="V7866" s="341"/>
      <c r="W7866" s="341"/>
      <c r="X7866" s="341"/>
      <c r="Y7866" s="341"/>
      <c r="Z7866" s="21" t="s">
        <v>544</v>
      </c>
      <c r="AH7866"/>
    </row>
    <row r="7867" spans="1:34" ht="11.25" customHeight="1">
      <c r="A7867"/>
      <c r="B7867" s="1281" t="s">
        <v>71</v>
      </c>
      <c r="C7867" s="1282">
        <v>6513</v>
      </c>
      <c r="D7867" s="1341" t="str">
        <f t="shared" si="136"/>
        <v>OK6513</v>
      </c>
      <c r="E7867" s="1514" t="s">
        <v>121</v>
      </c>
      <c r="F7867" s="1390">
        <v>500</v>
      </c>
      <c r="G7867" s="1283">
        <v>2.63</v>
      </c>
      <c r="H7867" s="1283">
        <v>3</v>
      </c>
      <c r="I7867" s="1283">
        <v>3.36</v>
      </c>
      <c r="J7867" s="1283">
        <v>3.72</v>
      </c>
      <c r="K7867" s="1283">
        <v>4.18</v>
      </c>
      <c r="L7867" s="1283">
        <v>2.59</v>
      </c>
      <c r="M7867" s="1283">
        <v>2.82</v>
      </c>
      <c r="N7867" s="1283">
        <v>2.94</v>
      </c>
      <c r="O7867" s="1283">
        <v>3.06</v>
      </c>
      <c r="P7867" s="1283"/>
      <c r="R7867" s="1067"/>
      <c r="S7867" s="341"/>
      <c r="T7867" s="341"/>
      <c r="U7867" s="341"/>
      <c r="V7867" s="341"/>
      <c r="W7867" s="341"/>
      <c r="X7867" s="341"/>
      <c r="Y7867" s="341"/>
      <c r="Z7867" s="21" t="s">
        <v>544</v>
      </c>
      <c r="AH7867"/>
    </row>
    <row r="7868" spans="1:34" ht="11.25" customHeight="1">
      <c r="A7868"/>
      <c r="B7868" s="1281" t="s">
        <v>71</v>
      </c>
      <c r="C7868" s="1282">
        <v>6702</v>
      </c>
      <c r="D7868" s="1341" t="str">
        <f t="shared" si="136"/>
        <v>OK6702</v>
      </c>
      <c r="E7868" s="1514" t="s">
        <v>122</v>
      </c>
      <c r="F7868" s="1390">
        <v>500</v>
      </c>
      <c r="G7868" s="1283">
        <v>3.11</v>
      </c>
      <c r="H7868" s="1283">
        <v>3.54</v>
      </c>
      <c r="I7868" s="1283">
        <v>3.98</v>
      </c>
      <c r="J7868" s="1283">
        <v>4.41</v>
      </c>
      <c r="K7868" s="1283">
        <v>4.95</v>
      </c>
      <c r="L7868" s="1283">
        <v>3.06</v>
      </c>
      <c r="M7868" s="1283">
        <v>3.34</v>
      </c>
      <c r="N7868" s="1283">
        <v>3.48</v>
      </c>
      <c r="O7868" s="1283">
        <v>3.61</v>
      </c>
      <c r="P7868" s="1283"/>
      <c r="R7868" s="1067"/>
      <c r="S7868" s="341"/>
      <c r="T7868" s="341"/>
      <c r="U7868" s="341"/>
      <c r="V7868" s="341"/>
      <c r="W7868" s="341"/>
      <c r="X7868" s="341"/>
      <c r="Y7868" s="341"/>
      <c r="Z7868" s="21" t="s">
        <v>544</v>
      </c>
      <c r="AH7868"/>
    </row>
    <row r="7869" spans="1:34" ht="11.25" customHeight="1">
      <c r="A7869"/>
      <c r="B7869" s="1281" t="s">
        <v>71</v>
      </c>
      <c r="C7869" s="1282">
        <v>6703</v>
      </c>
      <c r="D7869" s="1341" t="str">
        <f t="shared" si="136"/>
        <v>OK6703</v>
      </c>
      <c r="E7869" s="1514" t="s">
        <v>122</v>
      </c>
      <c r="F7869" s="1390">
        <v>650</v>
      </c>
      <c r="G7869" s="1283">
        <v>5.43</v>
      </c>
      <c r="H7869" s="1283">
        <v>6.18</v>
      </c>
      <c r="I7869" s="1283">
        <v>6.94</v>
      </c>
      <c r="J7869" s="1283">
        <v>7.69</v>
      </c>
      <c r="K7869" s="1283">
        <v>8.6300000000000008</v>
      </c>
      <c r="L7869" s="1283">
        <v>5.34</v>
      </c>
      <c r="M7869" s="1283">
        <v>5.82</v>
      </c>
      <c r="N7869" s="1283">
        <v>6.06</v>
      </c>
      <c r="O7869" s="1283">
        <v>6.31</v>
      </c>
      <c r="P7869" s="1283"/>
      <c r="R7869" s="1067"/>
      <c r="S7869" s="341"/>
      <c r="T7869" s="341"/>
      <c r="U7869" s="341"/>
      <c r="V7869" s="341"/>
      <c r="W7869" s="341"/>
      <c r="X7869" s="341"/>
      <c r="Y7869" s="341"/>
      <c r="Z7869" s="21" t="s">
        <v>544</v>
      </c>
      <c r="AH7869"/>
    </row>
    <row r="7870" spans="1:34" ht="11.25" customHeight="1">
      <c r="A7870"/>
      <c r="B7870" s="1281" t="s">
        <v>71</v>
      </c>
      <c r="C7870" s="1282">
        <v>6704</v>
      </c>
      <c r="D7870" s="1341" t="str">
        <f t="shared" si="136"/>
        <v>OK6704</v>
      </c>
      <c r="E7870" s="1514" t="s">
        <v>122</v>
      </c>
      <c r="F7870" s="1390">
        <v>500</v>
      </c>
      <c r="G7870" s="1283">
        <v>3.46</v>
      </c>
      <c r="H7870" s="1283">
        <v>3.94</v>
      </c>
      <c r="I7870" s="1283">
        <v>4.42</v>
      </c>
      <c r="J7870" s="1283">
        <v>4.9000000000000004</v>
      </c>
      <c r="K7870" s="1283">
        <v>5.5</v>
      </c>
      <c r="L7870" s="1283">
        <v>3.4</v>
      </c>
      <c r="M7870" s="1283">
        <v>3.71</v>
      </c>
      <c r="N7870" s="1283">
        <v>3.86</v>
      </c>
      <c r="O7870" s="1283">
        <v>4.0199999999999996</v>
      </c>
      <c r="P7870" s="1283"/>
      <c r="R7870" s="1067"/>
      <c r="S7870" s="341"/>
      <c r="T7870" s="341"/>
      <c r="U7870" s="341"/>
      <c r="V7870" s="341"/>
      <c r="W7870" s="341"/>
      <c r="X7870" s="341"/>
      <c r="Y7870" s="341"/>
      <c r="Z7870" s="21" t="s">
        <v>544</v>
      </c>
      <c r="AH7870"/>
    </row>
    <row r="7871" spans="1:34" ht="11.25" customHeight="1">
      <c r="A7871"/>
      <c r="B7871" s="1281" t="s">
        <v>71</v>
      </c>
      <c r="C7871" s="1282">
        <v>6801</v>
      </c>
      <c r="D7871" s="1341" t="str">
        <f t="shared" si="136"/>
        <v>OK6801</v>
      </c>
      <c r="E7871" s="1514" t="s">
        <v>122</v>
      </c>
      <c r="F7871" s="1390">
        <v>500</v>
      </c>
      <c r="G7871" s="1283">
        <v>3.81</v>
      </c>
      <c r="H7871" s="1283">
        <v>4.34</v>
      </c>
      <c r="I7871" s="1283">
        <v>4.8600000000000003</v>
      </c>
      <c r="J7871" s="1283">
        <v>5.39</v>
      </c>
      <c r="K7871" s="1283">
        <v>6.05</v>
      </c>
      <c r="L7871" s="1283">
        <v>3.74</v>
      </c>
      <c r="M7871" s="1283">
        <v>4.08</v>
      </c>
      <c r="N7871" s="1283">
        <v>4.25</v>
      </c>
      <c r="O7871" s="1283">
        <v>4.42</v>
      </c>
      <c r="P7871" s="1283"/>
      <c r="R7871" s="1067"/>
      <c r="S7871" s="341"/>
      <c r="T7871" s="341"/>
      <c r="U7871" s="341"/>
      <c r="V7871" s="341"/>
      <c r="W7871" s="341"/>
      <c r="X7871" s="341"/>
      <c r="Y7871" s="341"/>
      <c r="Z7871" s="21" t="s">
        <v>544</v>
      </c>
      <c r="AH7871"/>
    </row>
    <row r="7872" spans="1:34" ht="11.25" customHeight="1">
      <c r="A7872"/>
      <c r="B7872" s="1281" t="s">
        <v>71</v>
      </c>
      <c r="C7872" s="1282">
        <v>6811</v>
      </c>
      <c r="D7872" s="1341" t="str">
        <f t="shared" si="136"/>
        <v>OK6811</v>
      </c>
      <c r="E7872" s="1514" t="s">
        <v>123</v>
      </c>
      <c r="F7872" s="1390">
        <v>950</v>
      </c>
      <c r="G7872" s="1283">
        <v>8.74</v>
      </c>
      <c r="H7872" s="1283">
        <v>9.9499999999999993</v>
      </c>
      <c r="I7872" s="1283">
        <v>11.15</v>
      </c>
      <c r="J7872" s="1283">
        <v>12.36</v>
      </c>
      <c r="K7872" s="1283">
        <v>13.88</v>
      </c>
      <c r="L7872" s="1283">
        <v>8.58</v>
      </c>
      <c r="M7872" s="1283">
        <v>9.36</v>
      </c>
      <c r="N7872" s="1283">
        <v>9.75</v>
      </c>
      <c r="O7872" s="1283">
        <v>10.14</v>
      </c>
      <c r="P7872" s="1283"/>
      <c r="R7872" s="1067"/>
      <c r="S7872" s="341"/>
      <c r="T7872" s="341"/>
      <c r="U7872" s="341"/>
      <c r="V7872" s="341"/>
      <c r="W7872" s="341"/>
      <c r="X7872" s="341"/>
      <c r="Y7872" s="341"/>
      <c r="Z7872" s="21" t="s">
        <v>544</v>
      </c>
      <c r="AH7872"/>
    </row>
    <row r="7873" spans="1:34" ht="11.25" customHeight="1">
      <c r="A7873"/>
      <c r="B7873" s="1281" t="s">
        <v>71</v>
      </c>
      <c r="C7873" s="1282">
        <v>6824</v>
      </c>
      <c r="D7873" s="1341" t="str">
        <f t="shared" si="136"/>
        <v>OK6824</v>
      </c>
      <c r="E7873" s="1514" t="s">
        <v>122</v>
      </c>
      <c r="F7873" s="1390">
        <v>1000</v>
      </c>
      <c r="G7873" s="1283">
        <v>9.27</v>
      </c>
      <c r="H7873" s="1283">
        <v>10.56</v>
      </c>
      <c r="I7873" s="1283">
        <v>11.84</v>
      </c>
      <c r="J7873" s="1283">
        <v>13.12</v>
      </c>
      <c r="K7873" s="1283">
        <v>14.74</v>
      </c>
      <c r="L7873" s="1283">
        <v>9.11</v>
      </c>
      <c r="M7873" s="1283">
        <v>9.94</v>
      </c>
      <c r="N7873" s="1283">
        <v>10.35</v>
      </c>
      <c r="O7873" s="1283">
        <v>10.76</v>
      </c>
      <c r="P7873" s="1283"/>
      <c r="R7873" s="1067"/>
      <c r="S7873" s="341"/>
      <c r="T7873" s="341"/>
      <c r="U7873" s="341"/>
      <c r="V7873" s="341"/>
      <c r="W7873" s="341"/>
      <c r="X7873" s="341"/>
      <c r="Y7873" s="341"/>
      <c r="Z7873" s="21" t="s">
        <v>544</v>
      </c>
      <c r="AH7873"/>
    </row>
    <row r="7874" spans="1:34" ht="11.25" customHeight="1">
      <c r="A7874"/>
      <c r="B7874" s="1281" t="s">
        <v>71</v>
      </c>
      <c r="C7874" s="1282">
        <v>6826</v>
      </c>
      <c r="D7874" s="1341" t="str">
        <f t="shared" si="136"/>
        <v>OK6826</v>
      </c>
      <c r="E7874" s="1514" t="s">
        <v>122</v>
      </c>
      <c r="F7874" s="1390">
        <v>550</v>
      </c>
      <c r="G7874" s="1283">
        <v>4.42</v>
      </c>
      <c r="H7874" s="1283">
        <v>5.04</v>
      </c>
      <c r="I7874" s="1283">
        <v>5.65</v>
      </c>
      <c r="J7874" s="1283">
        <v>6.26</v>
      </c>
      <c r="K7874" s="1283">
        <v>7.03</v>
      </c>
      <c r="L7874" s="1283">
        <v>4.3499999999999996</v>
      </c>
      <c r="M7874" s="1283">
        <v>4.74</v>
      </c>
      <c r="N7874" s="1283">
        <v>4.9400000000000004</v>
      </c>
      <c r="O7874" s="1283">
        <v>5.14</v>
      </c>
      <c r="P7874" s="1283"/>
      <c r="R7874" s="1067"/>
      <c r="S7874" s="341"/>
      <c r="T7874" s="341"/>
      <c r="U7874" s="341"/>
      <c r="V7874" s="341"/>
      <c r="W7874" s="341"/>
      <c r="X7874" s="341"/>
      <c r="Y7874" s="341"/>
      <c r="Z7874" s="21" t="s">
        <v>544</v>
      </c>
      <c r="AH7874"/>
    </row>
    <row r="7875" spans="1:34" ht="11.25" customHeight="1">
      <c r="A7875"/>
      <c r="B7875" s="1281" t="s">
        <v>71</v>
      </c>
      <c r="C7875" s="1282">
        <v>6834</v>
      </c>
      <c r="D7875" s="1341" t="str">
        <f t="shared" si="136"/>
        <v>OK6834</v>
      </c>
      <c r="E7875" s="1514" t="s">
        <v>123</v>
      </c>
      <c r="F7875" s="1390">
        <v>500</v>
      </c>
      <c r="G7875" s="1283">
        <v>2.73</v>
      </c>
      <c r="H7875" s="1283">
        <v>3.11</v>
      </c>
      <c r="I7875" s="1283">
        <v>3.49</v>
      </c>
      <c r="J7875" s="1283">
        <v>3.87</v>
      </c>
      <c r="K7875" s="1283">
        <v>4.34</v>
      </c>
      <c r="L7875" s="1283">
        <v>2.68</v>
      </c>
      <c r="M7875" s="1283">
        <v>2.93</v>
      </c>
      <c r="N7875" s="1283">
        <v>3.05</v>
      </c>
      <c r="O7875" s="1283">
        <v>3.17</v>
      </c>
      <c r="P7875" s="1283"/>
      <c r="R7875" s="1067"/>
      <c r="S7875" s="341"/>
      <c r="T7875" s="341"/>
      <c r="U7875" s="341"/>
      <c r="V7875" s="341"/>
      <c r="W7875" s="341"/>
      <c r="X7875" s="341"/>
      <c r="Y7875" s="341"/>
      <c r="Z7875" s="21" t="s">
        <v>544</v>
      </c>
      <c r="AH7875"/>
    </row>
    <row r="7876" spans="1:34" ht="11.25" customHeight="1">
      <c r="A7876"/>
      <c r="B7876" s="1281" t="s">
        <v>71</v>
      </c>
      <c r="C7876" s="1282">
        <v>6836</v>
      </c>
      <c r="D7876" s="1341" t="str">
        <f t="shared" si="136"/>
        <v>OK6836</v>
      </c>
      <c r="E7876" s="1514" t="s">
        <v>124</v>
      </c>
      <c r="F7876" s="1390">
        <v>500</v>
      </c>
      <c r="G7876" s="1283">
        <v>2.92</v>
      </c>
      <c r="H7876" s="1283">
        <v>3.33</v>
      </c>
      <c r="I7876" s="1283">
        <v>3.73</v>
      </c>
      <c r="J7876" s="1283">
        <v>4.1399999999999997</v>
      </c>
      <c r="K7876" s="1283">
        <v>4.6500000000000004</v>
      </c>
      <c r="L7876" s="1283">
        <v>2.87</v>
      </c>
      <c r="M7876" s="1283">
        <v>3.13</v>
      </c>
      <c r="N7876" s="1283">
        <v>3.26</v>
      </c>
      <c r="O7876" s="1283">
        <v>3.39</v>
      </c>
      <c r="P7876" s="1283"/>
      <c r="R7876" s="1067"/>
      <c r="S7876" s="341"/>
      <c r="T7876" s="341"/>
      <c r="U7876" s="341"/>
      <c r="V7876" s="341"/>
      <c r="W7876" s="341"/>
      <c r="X7876" s="341"/>
      <c r="Y7876" s="341"/>
      <c r="Z7876" s="21" t="s">
        <v>544</v>
      </c>
      <c r="AH7876"/>
    </row>
    <row r="7877" spans="1:34" ht="11.25" customHeight="1">
      <c r="A7877"/>
      <c r="B7877" s="1281" t="s">
        <v>71</v>
      </c>
      <c r="C7877" s="1282">
        <v>6843</v>
      </c>
      <c r="D7877" s="1341" t="str">
        <f t="shared" si="136"/>
        <v>OK6843</v>
      </c>
      <c r="E7877" s="1514" t="s">
        <v>122</v>
      </c>
      <c r="F7877" s="1390">
        <v>950</v>
      </c>
      <c r="G7877" s="1283">
        <v>8.65</v>
      </c>
      <c r="H7877" s="1283">
        <v>9.84</v>
      </c>
      <c r="I7877" s="1283">
        <v>11.04</v>
      </c>
      <c r="J7877" s="1283">
        <v>12.24</v>
      </c>
      <c r="K7877" s="1283">
        <v>13.74</v>
      </c>
      <c r="L7877" s="1283">
        <v>8.49</v>
      </c>
      <c r="M7877" s="1283">
        <v>9.26</v>
      </c>
      <c r="N7877" s="1283">
        <v>9.65</v>
      </c>
      <c r="O7877" s="1283">
        <v>10.039999999999999</v>
      </c>
      <c r="P7877" s="1283"/>
      <c r="R7877" s="1067"/>
      <c r="S7877" s="341"/>
      <c r="T7877" s="341"/>
      <c r="U7877" s="341"/>
      <c r="V7877" s="341"/>
      <c r="W7877" s="341"/>
      <c r="X7877" s="341"/>
      <c r="Y7877" s="341"/>
      <c r="Z7877" s="21" t="s">
        <v>544</v>
      </c>
      <c r="AH7877"/>
    </row>
    <row r="7878" spans="1:34" ht="11.25" customHeight="1">
      <c r="A7878"/>
      <c r="B7878" s="1281" t="s">
        <v>71</v>
      </c>
      <c r="C7878" s="1282">
        <v>6845</v>
      </c>
      <c r="D7878" s="1341" t="str">
        <f t="shared" si="136"/>
        <v>OK6845</v>
      </c>
      <c r="E7878" s="1514" t="s">
        <v>122</v>
      </c>
      <c r="F7878" s="1390">
        <v>650</v>
      </c>
      <c r="G7878" s="1283">
        <v>5.66</v>
      </c>
      <c r="H7878" s="1283">
        <v>6.44</v>
      </c>
      <c r="I7878" s="1283">
        <v>7.22</v>
      </c>
      <c r="J7878" s="1283">
        <v>8</v>
      </c>
      <c r="K7878" s="1283">
        <v>8.99</v>
      </c>
      <c r="L7878" s="1283">
        <v>5.56</v>
      </c>
      <c r="M7878" s="1283">
        <v>6.06</v>
      </c>
      <c r="N7878" s="1283">
        <v>6.31</v>
      </c>
      <c r="O7878" s="1283">
        <v>6.57</v>
      </c>
      <c r="P7878" s="1283"/>
      <c r="R7878" s="1067"/>
      <c r="S7878" s="341"/>
      <c r="T7878" s="341"/>
      <c r="U7878" s="341"/>
      <c r="V7878" s="341"/>
      <c r="W7878" s="341"/>
      <c r="X7878" s="341"/>
      <c r="Y7878" s="341"/>
      <c r="Z7878" s="21" t="s">
        <v>544</v>
      </c>
      <c r="AH7878"/>
    </row>
    <row r="7879" spans="1:34" ht="11.25" customHeight="1">
      <c r="A7879"/>
      <c r="B7879" s="1281" t="s">
        <v>71</v>
      </c>
      <c r="C7879" s="1282">
        <v>6854</v>
      </c>
      <c r="D7879" s="1341" t="str">
        <f t="shared" si="136"/>
        <v>OK6854</v>
      </c>
      <c r="E7879" s="1514" t="s">
        <v>122</v>
      </c>
      <c r="F7879" s="1390">
        <v>550</v>
      </c>
      <c r="G7879" s="1283">
        <v>4.1900000000000004</v>
      </c>
      <c r="H7879" s="1283">
        <v>4.7699999999999996</v>
      </c>
      <c r="I7879" s="1283">
        <v>5.35</v>
      </c>
      <c r="J7879" s="1283">
        <v>5.93</v>
      </c>
      <c r="K7879" s="1283">
        <v>6.66</v>
      </c>
      <c r="L7879" s="1283">
        <v>4.1100000000000003</v>
      </c>
      <c r="M7879" s="1283">
        <v>4.49</v>
      </c>
      <c r="N7879" s="1283">
        <v>4.68</v>
      </c>
      <c r="O7879" s="1283">
        <v>4.8600000000000003</v>
      </c>
      <c r="P7879" s="1283"/>
      <c r="R7879" s="1067"/>
      <c r="S7879" s="341"/>
      <c r="T7879" s="341"/>
      <c r="U7879" s="341"/>
      <c r="V7879" s="341"/>
      <c r="W7879" s="341"/>
      <c r="X7879" s="341"/>
      <c r="Y7879" s="341"/>
      <c r="Z7879" s="21" t="s">
        <v>544</v>
      </c>
      <c r="AH7879"/>
    </row>
    <row r="7880" spans="1:34" ht="11.25" customHeight="1">
      <c r="A7880"/>
      <c r="B7880" s="1281" t="s">
        <v>71</v>
      </c>
      <c r="C7880" s="1282">
        <v>6872</v>
      </c>
      <c r="D7880" s="1341" t="str">
        <f t="shared" si="136"/>
        <v>OK6872</v>
      </c>
      <c r="E7880" s="1514" t="s">
        <v>122</v>
      </c>
      <c r="F7880" s="1390">
        <v>1000</v>
      </c>
      <c r="G7880" s="1283">
        <v>9.41</v>
      </c>
      <c r="H7880" s="1283">
        <v>10.71</v>
      </c>
      <c r="I7880" s="1283">
        <v>12.01</v>
      </c>
      <c r="J7880" s="1283">
        <v>13.31</v>
      </c>
      <c r="K7880" s="1283">
        <v>14.95</v>
      </c>
      <c r="L7880" s="1283">
        <v>9.24</v>
      </c>
      <c r="M7880" s="1283">
        <v>10.08</v>
      </c>
      <c r="N7880" s="1283">
        <v>10.5</v>
      </c>
      <c r="O7880" s="1283">
        <v>10.92</v>
      </c>
      <c r="P7880" s="1283"/>
      <c r="R7880" s="1067"/>
      <c r="S7880" s="341"/>
      <c r="T7880" s="341"/>
      <c r="U7880" s="341"/>
      <c r="V7880" s="341"/>
      <c r="W7880" s="341"/>
      <c r="X7880" s="341"/>
      <c r="Y7880" s="341"/>
      <c r="Z7880" s="21" t="s">
        <v>544</v>
      </c>
      <c r="AH7880"/>
    </row>
    <row r="7881" spans="1:34" ht="11.25" customHeight="1">
      <c r="A7881"/>
      <c r="B7881" s="1281" t="s">
        <v>71</v>
      </c>
      <c r="C7881" s="1282">
        <v>6874</v>
      </c>
      <c r="D7881" s="1341" t="str">
        <f t="shared" si="136"/>
        <v>OK6874</v>
      </c>
      <c r="E7881" s="1514" t="s">
        <v>122</v>
      </c>
      <c r="F7881" s="1390">
        <v>1800</v>
      </c>
      <c r="G7881" s="1283">
        <v>18.41</v>
      </c>
      <c r="H7881" s="1283">
        <v>20.96</v>
      </c>
      <c r="I7881" s="1283">
        <v>23.51</v>
      </c>
      <c r="J7881" s="1283">
        <v>26.06</v>
      </c>
      <c r="K7881" s="1283">
        <v>29.26</v>
      </c>
      <c r="L7881" s="1283">
        <v>18.079999999999998</v>
      </c>
      <c r="M7881" s="1283">
        <v>19.73</v>
      </c>
      <c r="N7881" s="1283">
        <v>20.55</v>
      </c>
      <c r="O7881" s="1283">
        <v>21.37</v>
      </c>
      <c r="P7881" s="1283"/>
      <c r="R7881" s="1067"/>
      <c r="S7881" s="341"/>
      <c r="T7881" s="341"/>
      <c r="U7881" s="341"/>
      <c r="V7881" s="341"/>
      <c r="W7881" s="341"/>
      <c r="X7881" s="341"/>
      <c r="Y7881" s="341"/>
      <c r="Z7881" s="21" t="s">
        <v>544</v>
      </c>
      <c r="AH7881"/>
    </row>
    <row r="7882" spans="1:34" ht="11.25" customHeight="1">
      <c r="A7882"/>
      <c r="B7882" s="1281" t="s">
        <v>71</v>
      </c>
      <c r="C7882" s="1282">
        <v>6882</v>
      </c>
      <c r="D7882" s="1341" t="str">
        <f t="shared" si="136"/>
        <v>OK6882</v>
      </c>
      <c r="E7882" s="1514" t="s">
        <v>122</v>
      </c>
      <c r="F7882" s="1390">
        <v>500</v>
      </c>
      <c r="G7882" s="1283">
        <v>2.44</v>
      </c>
      <c r="H7882" s="1283">
        <v>2.78</v>
      </c>
      <c r="I7882" s="1283">
        <v>3.12</v>
      </c>
      <c r="J7882" s="1283">
        <v>3.46</v>
      </c>
      <c r="K7882" s="1283">
        <v>3.88</v>
      </c>
      <c r="L7882" s="1283">
        <v>2.4</v>
      </c>
      <c r="M7882" s="1283">
        <v>2.62</v>
      </c>
      <c r="N7882" s="1283">
        <v>2.73</v>
      </c>
      <c r="O7882" s="1283">
        <v>2.83</v>
      </c>
      <c r="P7882" s="1283"/>
      <c r="R7882" s="1067"/>
      <c r="S7882" s="341"/>
      <c r="T7882" s="341"/>
      <c r="U7882" s="341"/>
      <c r="V7882" s="341"/>
      <c r="W7882" s="341"/>
      <c r="X7882" s="341"/>
      <c r="Y7882" s="341"/>
      <c r="Z7882" s="21" t="s">
        <v>544</v>
      </c>
      <c r="AH7882"/>
    </row>
    <row r="7883" spans="1:34" ht="11.25" customHeight="1">
      <c r="A7883"/>
      <c r="B7883" s="1281" t="s">
        <v>71</v>
      </c>
      <c r="C7883" s="1282">
        <v>6884</v>
      </c>
      <c r="D7883" s="1341" t="str">
        <f t="shared" si="136"/>
        <v>OK6884</v>
      </c>
      <c r="E7883" s="1514" t="s">
        <v>122</v>
      </c>
      <c r="F7883" s="1390">
        <v>500</v>
      </c>
      <c r="G7883" s="1283">
        <v>3.48</v>
      </c>
      <c r="H7883" s="1283">
        <v>3.97</v>
      </c>
      <c r="I7883" s="1283">
        <v>4.45</v>
      </c>
      <c r="J7883" s="1283">
        <v>4.93</v>
      </c>
      <c r="K7883" s="1283">
        <v>5.54</v>
      </c>
      <c r="L7883" s="1283">
        <v>3.42</v>
      </c>
      <c r="M7883" s="1283">
        <v>3.73</v>
      </c>
      <c r="N7883" s="1283">
        <v>3.89</v>
      </c>
      <c r="O7883" s="1283">
        <v>4.04</v>
      </c>
      <c r="P7883" s="1283"/>
      <c r="R7883" s="1067"/>
      <c r="S7883" s="341"/>
      <c r="T7883" s="341"/>
      <c r="U7883" s="341"/>
      <c r="V7883" s="341"/>
      <c r="W7883" s="341"/>
      <c r="X7883" s="341"/>
      <c r="Y7883" s="341"/>
      <c r="Z7883" s="21" t="s">
        <v>544</v>
      </c>
      <c r="AH7883"/>
    </row>
    <row r="7884" spans="1:34" ht="11.25" customHeight="1">
      <c r="A7884"/>
      <c r="B7884" s="1281" t="s">
        <v>71</v>
      </c>
      <c r="C7884" s="1282">
        <v>7016</v>
      </c>
      <c r="D7884" s="1341" t="str">
        <f t="shared" ref="D7884:D7947" si="137">B7884&amp;TEXT(C7884,"0000")</f>
        <v>OK7016</v>
      </c>
      <c r="E7884" s="1514" t="s">
        <v>122</v>
      </c>
      <c r="F7884" s="1390">
        <v>500</v>
      </c>
      <c r="G7884" s="1283">
        <v>2.58</v>
      </c>
      <c r="H7884" s="1283">
        <v>2.93</v>
      </c>
      <c r="I7884" s="1283">
        <v>3.29</v>
      </c>
      <c r="J7884" s="1283">
        <v>3.65</v>
      </c>
      <c r="K7884" s="1283">
        <v>4.09</v>
      </c>
      <c r="L7884" s="1283">
        <v>2.5299999999999998</v>
      </c>
      <c r="M7884" s="1283">
        <v>2.76</v>
      </c>
      <c r="N7884" s="1283">
        <v>2.88</v>
      </c>
      <c r="O7884" s="1283">
        <v>2.99</v>
      </c>
      <c r="P7884" s="1283"/>
      <c r="R7884" s="1067"/>
      <c r="S7884" s="341"/>
      <c r="T7884" s="341"/>
      <c r="U7884" s="341"/>
      <c r="V7884" s="341"/>
      <c r="W7884" s="341"/>
      <c r="X7884" s="341"/>
      <c r="Y7884" s="341"/>
      <c r="Z7884" s="21" t="s">
        <v>544</v>
      </c>
      <c r="AH7884"/>
    </row>
    <row r="7885" spans="1:34" ht="11.25" customHeight="1">
      <c r="A7885"/>
      <c r="B7885" s="1281" t="s">
        <v>71</v>
      </c>
      <c r="C7885" s="1282">
        <v>7024</v>
      </c>
      <c r="D7885" s="1341" t="str">
        <f t="shared" si="137"/>
        <v>OK7024</v>
      </c>
      <c r="E7885" s="1514" t="s">
        <v>122</v>
      </c>
      <c r="F7885" s="1390">
        <v>500</v>
      </c>
      <c r="G7885" s="1283">
        <v>2.86</v>
      </c>
      <c r="H7885" s="1283">
        <v>3.25</v>
      </c>
      <c r="I7885" s="1283">
        <v>3.65</v>
      </c>
      <c r="J7885" s="1283">
        <v>4.04</v>
      </c>
      <c r="K7885" s="1283">
        <v>4.54</v>
      </c>
      <c r="L7885" s="1283">
        <v>2.81</v>
      </c>
      <c r="M7885" s="1283">
        <v>3.06</v>
      </c>
      <c r="N7885" s="1283">
        <v>3.19</v>
      </c>
      <c r="O7885" s="1283">
        <v>3.32</v>
      </c>
      <c r="P7885" s="1283"/>
      <c r="R7885" s="1067"/>
      <c r="S7885" s="341"/>
      <c r="T7885" s="341"/>
      <c r="U7885" s="341"/>
      <c r="V7885" s="341"/>
      <c r="W7885" s="341"/>
      <c r="X7885" s="341"/>
      <c r="Y7885" s="341"/>
      <c r="Z7885" s="21" t="s">
        <v>544</v>
      </c>
      <c r="AH7885"/>
    </row>
    <row r="7886" spans="1:34" ht="11.25" customHeight="1">
      <c r="A7886"/>
      <c r="B7886" s="1281" t="s">
        <v>71</v>
      </c>
      <c r="C7886" s="1282">
        <v>7038</v>
      </c>
      <c r="D7886" s="1341" t="str">
        <f t="shared" si="137"/>
        <v>OK7038</v>
      </c>
      <c r="E7886" s="1514" t="s">
        <v>122</v>
      </c>
      <c r="F7886" s="1390">
        <v>500</v>
      </c>
      <c r="G7886" s="1283">
        <v>3.21</v>
      </c>
      <c r="H7886" s="1283">
        <v>3.66</v>
      </c>
      <c r="I7886" s="1283">
        <v>4.0999999999999996</v>
      </c>
      <c r="J7886" s="1283">
        <v>4.55</v>
      </c>
      <c r="K7886" s="1283">
        <v>5.1100000000000003</v>
      </c>
      <c r="L7886" s="1283">
        <v>3.16</v>
      </c>
      <c r="M7886" s="1283">
        <v>3.44</v>
      </c>
      <c r="N7886" s="1283">
        <v>3.59</v>
      </c>
      <c r="O7886" s="1283">
        <v>3.73</v>
      </c>
      <c r="P7886" s="1283"/>
      <c r="R7886" s="1067"/>
      <c r="S7886" s="341"/>
      <c r="T7886" s="341"/>
      <c r="U7886" s="341"/>
      <c r="V7886" s="341"/>
      <c r="W7886" s="341"/>
      <c r="X7886" s="341"/>
      <c r="Y7886" s="341"/>
      <c r="Z7886" s="21" t="s">
        <v>544</v>
      </c>
      <c r="AH7886"/>
    </row>
    <row r="7887" spans="1:34" ht="11.25" customHeight="1">
      <c r="A7887"/>
      <c r="B7887" s="1281" t="s">
        <v>71</v>
      </c>
      <c r="C7887" s="1282">
        <v>7046</v>
      </c>
      <c r="D7887" s="1341" t="str">
        <f t="shared" si="137"/>
        <v>OK7046</v>
      </c>
      <c r="E7887" s="1514" t="s">
        <v>122</v>
      </c>
      <c r="F7887" s="1390">
        <v>1250</v>
      </c>
      <c r="G7887" s="1283">
        <v>12.3</v>
      </c>
      <c r="H7887" s="1283">
        <v>14</v>
      </c>
      <c r="I7887" s="1283">
        <v>15.7</v>
      </c>
      <c r="J7887" s="1283">
        <v>17.399999999999999</v>
      </c>
      <c r="K7887" s="1283">
        <v>19.54</v>
      </c>
      <c r="L7887" s="1283">
        <v>12.08</v>
      </c>
      <c r="M7887" s="1283">
        <v>13.18</v>
      </c>
      <c r="N7887" s="1283">
        <v>13.73</v>
      </c>
      <c r="O7887" s="1283">
        <v>14.27</v>
      </c>
      <c r="P7887" s="1283"/>
      <c r="R7887" s="1067"/>
      <c r="S7887" s="341"/>
      <c r="T7887" s="341"/>
      <c r="U7887" s="341"/>
      <c r="V7887" s="341"/>
      <c r="W7887" s="341"/>
      <c r="X7887" s="341"/>
      <c r="Y7887" s="341"/>
      <c r="Z7887" s="21" t="s">
        <v>544</v>
      </c>
      <c r="AH7887"/>
    </row>
    <row r="7888" spans="1:34" ht="11.25" customHeight="1">
      <c r="A7888"/>
      <c r="B7888" s="1281" t="s">
        <v>71</v>
      </c>
      <c r="C7888" s="1282">
        <v>7047</v>
      </c>
      <c r="D7888" s="1341" t="str">
        <f t="shared" si="137"/>
        <v>OK7047</v>
      </c>
      <c r="E7888" s="1514" t="s">
        <v>122</v>
      </c>
      <c r="F7888" s="1390">
        <v>550</v>
      </c>
      <c r="G7888" s="1283">
        <v>4.4800000000000004</v>
      </c>
      <c r="H7888" s="1283">
        <v>5.0999999999999996</v>
      </c>
      <c r="I7888" s="1283">
        <v>5.72</v>
      </c>
      <c r="J7888" s="1283">
        <v>6.34</v>
      </c>
      <c r="K7888" s="1283">
        <v>7.12</v>
      </c>
      <c r="L7888" s="1283">
        <v>4.4000000000000004</v>
      </c>
      <c r="M7888" s="1283">
        <v>4.8</v>
      </c>
      <c r="N7888" s="1283">
        <v>5</v>
      </c>
      <c r="O7888" s="1283">
        <v>5.2</v>
      </c>
      <c r="P7888" s="1283"/>
      <c r="R7888" s="1067"/>
      <c r="S7888" s="341"/>
      <c r="T7888" s="341"/>
      <c r="U7888" s="341"/>
      <c r="V7888" s="341"/>
      <c r="W7888" s="341"/>
      <c r="X7888" s="341"/>
      <c r="Y7888" s="341"/>
      <c r="Z7888" s="21" t="s">
        <v>544</v>
      </c>
      <c r="AH7888"/>
    </row>
    <row r="7889" spans="1:34" ht="11.25" customHeight="1">
      <c r="A7889"/>
      <c r="B7889" s="1281" t="s">
        <v>71</v>
      </c>
      <c r="C7889" s="1282">
        <v>7050</v>
      </c>
      <c r="D7889" s="1341" t="str">
        <f t="shared" si="137"/>
        <v>OK7050</v>
      </c>
      <c r="E7889" s="1514" t="s">
        <v>122</v>
      </c>
      <c r="F7889" s="1390">
        <v>650</v>
      </c>
      <c r="G7889" s="1283">
        <v>5.61</v>
      </c>
      <c r="H7889" s="1283">
        <v>6.39</v>
      </c>
      <c r="I7889" s="1283">
        <v>7.16</v>
      </c>
      <c r="J7889" s="1283">
        <v>7.94</v>
      </c>
      <c r="K7889" s="1283">
        <v>8.92</v>
      </c>
      <c r="L7889" s="1283">
        <v>5.51</v>
      </c>
      <c r="M7889" s="1283">
        <v>6.01</v>
      </c>
      <c r="N7889" s="1283">
        <v>6.26</v>
      </c>
      <c r="O7889" s="1283">
        <v>6.51</v>
      </c>
      <c r="P7889" s="1283"/>
      <c r="R7889" s="1067"/>
      <c r="S7889" s="341"/>
      <c r="T7889" s="341"/>
      <c r="U7889" s="341"/>
      <c r="V7889" s="341"/>
      <c r="W7889" s="341"/>
      <c r="X7889" s="341"/>
      <c r="Y7889" s="341"/>
      <c r="Z7889" s="21" t="s">
        <v>544</v>
      </c>
      <c r="AH7889"/>
    </row>
    <row r="7890" spans="1:34" ht="11.25" customHeight="1">
      <c r="A7890"/>
      <c r="B7890" s="1281" t="s">
        <v>71</v>
      </c>
      <c r="C7890" s="1282">
        <v>7090</v>
      </c>
      <c r="D7890" s="1341" t="str">
        <f t="shared" si="137"/>
        <v>OK7090</v>
      </c>
      <c r="E7890" s="1514" t="s">
        <v>122</v>
      </c>
      <c r="F7890" s="1390">
        <v>500</v>
      </c>
      <c r="G7890" s="1283">
        <v>3.57</v>
      </c>
      <c r="H7890" s="1283">
        <v>4.07</v>
      </c>
      <c r="I7890" s="1283">
        <v>4.5599999999999996</v>
      </c>
      <c r="J7890" s="1283">
        <v>5.0599999999999996</v>
      </c>
      <c r="K7890" s="1283">
        <v>5.68</v>
      </c>
      <c r="L7890" s="1283">
        <v>3.51</v>
      </c>
      <c r="M7890" s="1283">
        <v>3.83</v>
      </c>
      <c r="N7890" s="1283">
        <v>3.99</v>
      </c>
      <c r="O7890" s="1283">
        <v>4.1500000000000004</v>
      </c>
      <c r="P7890" s="1283"/>
      <c r="R7890" s="1067"/>
      <c r="S7890" s="341"/>
      <c r="T7890" s="341"/>
      <c r="U7890" s="341"/>
      <c r="V7890" s="341"/>
      <c r="W7890" s="341"/>
      <c r="X7890" s="341"/>
      <c r="Y7890" s="341"/>
      <c r="Z7890" s="21" t="s">
        <v>544</v>
      </c>
      <c r="AH7890"/>
    </row>
    <row r="7891" spans="1:34" ht="11.25" customHeight="1">
      <c r="A7891"/>
      <c r="B7891" s="1281" t="s">
        <v>71</v>
      </c>
      <c r="C7891" s="1282">
        <v>7098</v>
      </c>
      <c r="D7891" s="1341" t="str">
        <f t="shared" si="137"/>
        <v>OK7098</v>
      </c>
      <c r="E7891" s="1514" t="s">
        <v>122</v>
      </c>
      <c r="F7891" s="1390">
        <v>1400</v>
      </c>
      <c r="G7891" s="1283">
        <v>13.66</v>
      </c>
      <c r="H7891" s="1283">
        <v>15.56</v>
      </c>
      <c r="I7891" s="1283">
        <v>17.45</v>
      </c>
      <c r="J7891" s="1283">
        <v>19.34</v>
      </c>
      <c r="K7891" s="1283">
        <v>21.72</v>
      </c>
      <c r="L7891" s="1283">
        <v>13.42</v>
      </c>
      <c r="M7891" s="1283">
        <v>14.64</v>
      </c>
      <c r="N7891" s="1283">
        <v>15.25</v>
      </c>
      <c r="O7891" s="1283">
        <v>15.86</v>
      </c>
      <c r="P7891" s="1283"/>
      <c r="R7891" s="1067"/>
      <c r="S7891" s="341"/>
      <c r="T7891" s="341"/>
      <c r="U7891" s="341"/>
      <c r="V7891" s="341"/>
      <c r="W7891" s="341"/>
      <c r="X7891" s="341"/>
      <c r="Y7891" s="341"/>
      <c r="Z7891" s="21" t="s">
        <v>544</v>
      </c>
      <c r="AH7891"/>
    </row>
    <row r="7892" spans="1:34" ht="11.25" customHeight="1">
      <c r="A7892"/>
      <c r="B7892" s="1281" t="s">
        <v>71</v>
      </c>
      <c r="C7892" s="1282">
        <v>7099</v>
      </c>
      <c r="D7892" s="1341" t="str">
        <f t="shared" si="137"/>
        <v>OK7099</v>
      </c>
      <c r="E7892" s="1514" t="s">
        <v>122</v>
      </c>
      <c r="F7892" s="1390">
        <v>2000</v>
      </c>
      <c r="G7892" s="1283">
        <v>21.44</v>
      </c>
      <c r="H7892" s="1283">
        <v>24.4</v>
      </c>
      <c r="I7892" s="1283">
        <v>27.37</v>
      </c>
      <c r="J7892" s="1283">
        <v>30.34</v>
      </c>
      <c r="K7892" s="1283">
        <v>34.07</v>
      </c>
      <c r="L7892" s="1283">
        <v>21.05</v>
      </c>
      <c r="M7892" s="1283">
        <v>22.97</v>
      </c>
      <c r="N7892" s="1283">
        <v>23.93</v>
      </c>
      <c r="O7892" s="1283">
        <v>24.88</v>
      </c>
      <c r="P7892" s="1283"/>
      <c r="R7892" s="1067"/>
      <c r="S7892" s="341"/>
      <c r="T7892" s="341"/>
      <c r="U7892" s="341"/>
      <c r="V7892" s="341"/>
      <c r="W7892" s="341"/>
      <c r="X7892" s="341"/>
      <c r="Y7892" s="341"/>
      <c r="Z7892" s="21" t="s">
        <v>544</v>
      </c>
      <c r="AH7892"/>
    </row>
    <row r="7893" spans="1:34" ht="11.25" customHeight="1">
      <c r="A7893"/>
      <c r="B7893" s="1281" t="s">
        <v>71</v>
      </c>
      <c r="C7893" s="1282">
        <v>7133</v>
      </c>
      <c r="D7893" s="1341" t="str">
        <f t="shared" si="137"/>
        <v>OK7133</v>
      </c>
      <c r="E7893" s="1514" t="s">
        <v>122</v>
      </c>
      <c r="F7893" s="1390">
        <v>500</v>
      </c>
      <c r="G7893" s="1283">
        <v>3.52</v>
      </c>
      <c r="H7893" s="1283">
        <v>4</v>
      </c>
      <c r="I7893" s="1283">
        <v>4.49</v>
      </c>
      <c r="J7893" s="1283">
        <v>4.9800000000000004</v>
      </c>
      <c r="K7893" s="1283">
        <v>5.59</v>
      </c>
      <c r="L7893" s="1283">
        <v>3.45</v>
      </c>
      <c r="M7893" s="1283">
        <v>3.77</v>
      </c>
      <c r="N7893" s="1283">
        <v>3.93</v>
      </c>
      <c r="O7893" s="1283">
        <v>4.08</v>
      </c>
      <c r="P7893" s="1283"/>
      <c r="R7893" s="1067"/>
      <c r="S7893" s="341"/>
      <c r="T7893" s="341"/>
      <c r="U7893" s="341"/>
      <c r="V7893" s="341"/>
      <c r="W7893" s="341"/>
      <c r="X7893" s="341"/>
      <c r="Y7893" s="341"/>
      <c r="Z7893" s="21" t="s">
        <v>544</v>
      </c>
      <c r="AH7893"/>
    </row>
    <row r="7894" spans="1:34" ht="11.25" customHeight="1">
      <c r="A7894"/>
      <c r="B7894" s="1281" t="s">
        <v>71</v>
      </c>
      <c r="C7894" s="1282">
        <v>7151</v>
      </c>
      <c r="D7894" s="1341" t="str">
        <f t="shared" si="137"/>
        <v>OK7151</v>
      </c>
      <c r="E7894" s="1514" t="s">
        <v>122</v>
      </c>
      <c r="F7894" s="1390">
        <v>550</v>
      </c>
      <c r="G7894" s="1283">
        <v>4.28</v>
      </c>
      <c r="H7894" s="1283">
        <v>4.87</v>
      </c>
      <c r="I7894" s="1283">
        <v>5.46</v>
      </c>
      <c r="J7894" s="1283">
        <v>6.05</v>
      </c>
      <c r="K7894" s="1283">
        <v>6.8</v>
      </c>
      <c r="L7894" s="1283">
        <v>4.2</v>
      </c>
      <c r="M7894" s="1283">
        <v>4.58</v>
      </c>
      <c r="N7894" s="1283">
        <v>4.78</v>
      </c>
      <c r="O7894" s="1283">
        <v>4.97</v>
      </c>
      <c r="P7894" s="1283"/>
      <c r="R7894" s="1067"/>
      <c r="S7894" s="341"/>
      <c r="T7894" s="341"/>
      <c r="U7894" s="341"/>
      <c r="V7894" s="341"/>
      <c r="W7894" s="341"/>
      <c r="X7894" s="341"/>
      <c r="Y7894" s="341"/>
      <c r="Z7894" s="21" t="s">
        <v>544</v>
      </c>
      <c r="AH7894"/>
    </row>
    <row r="7895" spans="1:34" ht="11.25" customHeight="1">
      <c r="A7895"/>
      <c r="B7895" s="1281" t="s">
        <v>71</v>
      </c>
      <c r="C7895" s="1282">
        <v>7152</v>
      </c>
      <c r="D7895" s="1341" t="str">
        <f t="shared" si="137"/>
        <v>OK7152</v>
      </c>
      <c r="E7895" s="1514" t="s">
        <v>122</v>
      </c>
      <c r="F7895" s="1390">
        <v>850</v>
      </c>
      <c r="G7895" s="1283">
        <v>7.45</v>
      </c>
      <c r="H7895" s="1283">
        <v>8.48</v>
      </c>
      <c r="I7895" s="1283">
        <v>9.51</v>
      </c>
      <c r="J7895" s="1283">
        <v>10.54</v>
      </c>
      <c r="K7895" s="1283">
        <v>11.84</v>
      </c>
      <c r="L7895" s="1283">
        <v>7.32</v>
      </c>
      <c r="M7895" s="1283">
        <v>7.98</v>
      </c>
      <c r="N7895" s="1283">
        <v>8.31</v>
      </c>
      <c r="O7895" s="1283">
        <v>8.65</v>
      </c>
      <c r="P7895" s="1283"/>
      <c r="R7895" s="1067"/>
      <c r="S7895" s="341"/>
      <c r="T7895" s="341"/>
      <c r="U7895" s="341"/>
      <c r="V7895" s="341"/>
      <c r="W7895" s="341"/>
      <c r="X7895" s="341"/>
      <c r="Y7895" s="341"/>
      <c r="Z7895" s="21" t="s">
        <v>544</v>
      </c>
      <c r="AH7895"/>
    </row>
    <row r="7896" spans="1:34" ht="11.25" customHeight="1">
      <c r="A7896"/>
      <c r="B7896" s="1281" t="s">
        <v>71</v>
      </c>
      <c r="C7896" s="1282">
        <v>7153</v>
      </c>
      <c r="D7896" s="1341" t="str">
        <f t="shared" si="137"/>
        <v>OK7153</v>
      </c>
      <c r="E7896" s="1514" t="s">
        <v>122</v>
      </c>
      <c r="F7896" s="1390">
        <v>600</v>
      </c>
      <c r="G7896" s="1283">
        <v>4.75</v>
      </c>
      <c r="H7896" s="1283">
        <v>5.41</v>
      </c>
      <c r="I7896" s="1283">
        <v>6.06</v>
      </c>
      <c r="J7896" s="1283">
        <v>6.72</v>
      </c>
      <c r="K7896" s="1283">
        <v>7.55</v>
      </c>
      <c r="L7896" s="1283">
        <v>4.66</v>
      </c>
      <c r="M7896" s="1283">
        <v>5.09</v>
      </c>
      <c r="N7896" s="1283">
        <v>5.3</v>
      </c>
      <c r="O7896" s="1283">
        <v>5.51</v>
      </c>
      <c r="P7896" s="1283"/>
      <c r="R7896" s="1067"/>
      <c r="S7896" s="341"/>
      <c r="T7896" s="341"/>
      <c r="U7896" s="341"/>
      <c r="V7896" s="341"/>
      <c r="W7896" s="341"/>
      <c r="X7896" s="341"/>
      <c r="Y7896" s="341"/>
      <c r="Z7896" s="21" t="s">
        <v>544</v>
      </c>
      <c r="AH7896"/>
    </row>
    <row r="7897" spans="1:34" ht="11.25" customHeight="1">
      <c r="A7897"/>
      <c r="B7897" s="1281" t="s">
        <v>71</v>
      </c>
      <c r="C7897" s="1282">
        <v>7219</v>
      </c>
      <c r="D7897" s="1341" t="str">
        <f t="shared" si="137"/>
        <v>OK7219</v>
      </c>
      <c r="E7897" s="1514" t="s">
        <v>124</v>
      </c>
      <c r="F7897" s="1390">
        <v>700</v>
      </c>
      <c r="G7897" s="1283">
        <v>6.17</v>
      </c>
      <c r="H7897" s="1283">
        <v>7.03</v>
      </c>
      <c r="I7897" s="1283">
        <v>7.88</v>
      </c>
      <c r="J7897" s="1283">
        <v>8.73</v>
      </c>
      <c r="K7897" s="1283">
        <v>9.81</v>
      </c>
      <c r="L7897" s="1283">
        <v>6.06</v>
      </c>
      <c r="M7897" s="1283">
        <v>6.61</v>
      </c>
      <c r="N7897" s="1283">
        <v>6.89</v>
      </c>
      <c r="O7897" s="1283">
        <v>7.16</v>
      </c>
      <c r="P7897" s="1283"/>
      <c r="R7897" s="1067"/>
      <c r="S7897" s="341"/>
      <c r="T7897" s="341"/>
      <c r="U7897" s="341"/>
      <c r="V7897" s="341"/>
      <c r="W7897" s="341"/>
      <c r="X7897" s="341"/>
      <c r="Y7897" s="341"/>
      <c r="Z7897" s="21" t="s">
        <v>544</v>
      </c>
      <c r="AH7897"/>
    </row>
    <row r="7898" spans="1:34" ht="11.25" customHeight="1">
      <c r="A7898"/>
      <c r="B7898" s="1281" t="s">
        <v>71</v>
      </c>
      <c r="C7898" s="1282">
        <v>7222</v>
      </c>
      <c r="D7898" s="1341" t="str">
        <f t="shared" si="137"/>
        <v>OK7222</v>
      </c>
      <c r="E7898" s="1514" t="s">
        <v>122</v>
      </c>
      <c r="F7898" s="1390">
        <v>700</v>
      </c>
      <c r="G7898" s="1283">
        <v>5.82</v>
      </c>
      <c r="H7898" s="1283">
        <v>6.63</v>
      </c>
      <c r="I7898" s="1283">
        <v>7.44</v>
      </c>
      <c r="J7898" s="1283">
        <v>8.24</v>
      </c>
      <c r="K7898" s="1283">
        <v>9.26</v>
      </c>
      <c r="L7898" s="1283">
        <v>5.72</v>
      </c>
      <c r="M7898" s="1283">
        <v>6.24</v>
      </c>
      <c r="N7898" s="1283">
        <v>6.5</v>
      </c>
      <c r="O7898" s="1283">
        <v>6.76</v>
      </c>
      <c r="P7898" s="1283"/>
      <c r="R7898" s="1067"/>
      <c r="S7898" s="341"/>
      <c r="T7898" s="341"/>
      <c r="U7898" s="341"/>
      <c r="V7898" s="341"/>
      <c r="W7898" s="341"/>
      <c r="X7898" s="341"/>
      <c r="Y7898" s="341"/>
      <c r="Z7898" s="21" t="s">
        <v>544</v>
      </c>
      <c r="AH7898"/>
    </row>
    <row r="7899" spans="1:34" ht="11.25" customHeight="1">
      <c r="A7899"/>
      <c r="B7899" s="1281" t="s">
        <v>71</v>
      </c>
      <c r="C7899" s="1282">
        <v>7225</v>
      </c>
      <c r="D7899" s="1341" t="str">
        <f t="shared" si="137"/>
        <v>OK7225</v>
      </c>
      <c r="E7899" s="1514" t="s">
        <v>123</v>
      </c>
      <c r="F7899" s="1390">
        <v>600</v>
      </c>
      <c r="G7899" s="1283">
        <v>4.7699999999999996</v>
      </c>
      <c r="H7899" s="1283">
        <v>5.43</v>
      </c>
      <c r="I7899" s="1283">
        <v>6.09</v>
      </c>
      <c r="J7899" s="1283">
        <v>6.75</v>
      </c>
      <c r="K7899" s="1283">
        <v>7.58</v>
      </c>
      <c r="L7899" s="1283">
        <v>4.6900000000000004</v>
      </c>
      <c r="M7899" s="1283">
        <v>5.1100000000000003</v>
      </c>
      <c r="N7899" s="1283">
        <v>5.33</v>
      </c>
      <c r="O7899" s="1283">
        <v>5.54</v>
      </c>
      <c r="P7899" s="1283"/>
      <c r="R7899" s="1067"/>
      <c r="S7899" s="341"/>
      <c r="T7899" s="341"/>
      <c r="U7899" s="341"/>
      <c r="V7899" s="341"/>
      <c r="W7899" s="341"/>
      <c r="X7899" s="341"/>
      <c r="Y7899" s="341"/>
      <c r="Z7899" s="21" t="s">
        <v>544</v>
      </c>
      <c r="AH7899"/>
    </row>
    <row r="7900" spans="1:34" ht="11.25" customHeight="1">
      <c r="A7900"/>
      <c r="B7900" s="1281" t="s">
        <v>71</v>
      </c>
      <c r="C7900" s="1282">
        <v>7230</v>
      </c>
      <c r="D7900" s="1341" t="str">
        <f t="shared" si="137"/>
        <v>OK7230</v>
      </c>
      <c r="E7900" s="1514" t="s">
        <v>123</v>
      </c>
      <c r="F7900" s="1390">
        <v>750</v>
      </c>
      <c r="G7900" s="1283">
        <v>6.53</v>
      </c>
      <c r="H7900" s="1283">
        <v>7.43</v>
      </c>
      <c r="I7900" s="1283">
        <v>8.34</v>
      </c>
      <c r="J7900" s="1283">
        <v>9.24</v>
      </c>
      <c r="K7900" s="1283">
        <v>10.38</v>
      </c>
      <c r="L7900" s="1283">
        <v>6.41</v>
      </c>
      <c r="M7900" s="1283">
        <v>7</v>
      </c>
      <c r="N7900" s="1283">
        <v>7.29</v>
      </c>
      <c r="O7900" s="1283">
        <v>7.58</v>
      </c>
      <c r="P7900" s="1283"/>
      <c r="R7900" s="1067"/>
      <c r="S7900" s="341"/>
      <c r="T7900" s="341"/>
      <c r="U7900" s="341"/>
      <c r="V7900" s="341"/>
      <c r="W7900" s="341"/>
      <c r="X7900" s="341"/>
      <c r="Y7900" s="341"/>
      <c r="Z7900" s="21" t="s">
        <v>544</v>
      </c>
      <c r="AH7900"/>
    </row>
    <row r="7901" spans="1:34" ht="11.25" customHeight="1">
      <c r="A7901"/>
      <c r="B7901" s="1281" t="s">
        <v>71</v>
      </c>
      <c r="C7901" s="1282">
        <v>7231</v>
      </c>
      <c r="D7901" s="1341" t="str">
        <f t="shared" si="137"/>
        <v>OK7231</v>
      </c>
      <c r="E7901" s="1514" t="s">
        <v>124</v>
      </c>
      <c r="F7901" s="1390">
        <v>800</v>
      </c>
      <c r="G7901" s="1283">
        <v>7.07</v>
      </c>
      <c r="H7901" s="1283">
        <v>8.0500000000000007</v>
      </c>
      <c r="I7901" s="1283">
        <v>9.02</v>
      </c>
      <c r="J7901" s="1283">
        <v>10</v>
      </c>
      <c r="K7901" s="1283">
        <v>11.23</v>
      </c>
      <c r="L7901" s="1283">
        <v>6.94</v>
      </c>
      <c r="M7901" s="1283">
        <v>7.57</v>
      </c>
      <c r="N7901" s="1283">
        <v>7.89</v>
      </c>
      <c r="O7901" s="1283">
        <v>8.1999999999999993</v>
      </c>
      <c r="P7901" s="1283"/>
      <c r="R7901" s="1067"/>
      <c r="S7901" s="341"/>
      <c r="T7901" s="341"/>
      <c r="U7901" s="341"/>
      <c r="V7901" s="341"/>
      <c r="W7901" s="341"/>
      <c r="X7901" s="341"/>
      <c r="Y7901" s="341"/>
      <c r="Z7901" s="21" t="s">
        <v>544</v>
      </c>
      <c r="AH7901"/>
    </row>
    <row r="7902" spans="1:34" ht="11.25" customHeight="1">
      <c r="A7902"/>
      <c r="B7902" s="1281" t="s">
        <v>71</v>
      </c>
      <c r="C7902" s="1282">
        <v>7232</v>
      </c>
      <c r="D7902" s="1341" t="str">
        <f t="shared" si="137"/>
        <v>OK7232</v>
      </c>
      <c r="E7902" s="1514" t="s">
        <v>123</v>
      </c>
      <c r="F7902" s="1390">
        <v>850</v>
      </c>
      <c r="G7902" s="1283">
        <v>7.5</v>
      </c>
      <c r="H7902" s="1283">
        <v>8.5399999999999991</v>
      </c>
      <c r="I7902" s="1283">
        <v>9.58</v>
      </c>
      <c r="J7902" s="1283">
        <v>10.62</v>
      </c>
      <c r="K7902" s="1283">
        <v>11.93</v>
      </c>
      <c r="L7902" s="1283">
        <v>7.37</v>
      </c>
      <c r="M7902" s="1283">
        <v>8.0399999999999991</v>
      </c>
      <c r="N7902" s="1283">
        <v>8.3800000000000008</v>
      </c>
      <c r="O7902" s="1283">
        <v>8.7100000000000009</v>
      </c>
      <c r="P7902" s="1283"/>
      <c r="R7902" s="1067"/>
      <c r="S7902" s="341"/>
      <c r="T7902" s="341"/>
      <c r="U7902" s="341"/>
      <c r="V7902" s="341"/>
      <c r="W7902" s="341"/>
      <c r="X7902" s="341"/>
      <c r="Y7902" s="341"/>
      <c r="Z7902" s="21" t="s">
        <v>544</v>
      </c>
      <c r="AH7902"/>
    </row>
    <row r="7903" spans="1:34" ht="11.25" customHeight="1">
      <c r="A7903"/>
      <c r="B7903" s="1281" t="s">
        <v>71</v>
      </c>
      <c r="C7903" s="1282">
        <v>7309</v>
      </c>
      <c r="D7903" s="1341" t="str">
        <f t="shared" si="137"/>
        <v>OK7309</v>
      </c>
      <c r="E7903" s="1514" t="s">
        <v>122</v>
      </c>
      <c r="F7903" s="1390">
        <v>1050</v>
      </c>
      <c r="G7903" s="1283">
        <v>10.02</v>
      </c>
      <c r="H7903" s="1283">
        <v>11.41</v>
      </c>
      <c r="I7903" s="1283">
        <v>12.8</v>
      </c>
      <c r="J7903" s="1283">
        <v>14.19</v>
      </c>
      <c r="K7903" s="1283">
        <v>15.93</v>
      </c>
      <c r="L7903" s="1283">
        <v>9.85</v>
      </c>
      <c r="M7903" s="1283">
        <v>10.74</v>
      </c>
      <c r="N7903" s="1283">
        <v>11.19</v>
      </c>
      <c r="O7903" s="1283">
        <v>11.64</v>
      </c>
      <c r="P7903" s="1283"/>
      <c r="R7903" s="1067"/>
      <c r="S7903" s="341"/>
      <c r="T7903" s="341"/>
      <c r="U7903" s="341"/>
      <c r="V7903" s="341"/>
      <c r="W7903" s="341"/>
      <c r="X7903" s="341"/>
      <c r="Y7903" s="341"/>
      <c r="Z7903" s="21" t="s">
        <v>544</v>
      </c>
      <c r="AH7903"/>
    </row>
    <row r="7904" spans="1:34" ht="11.25" customHeight="1">
      <c r="A7904"/>
      <c r="B7904" s="1281" t="s">
        <v>71</v>
      </c>
      <c r="C7904" s="1282">
        <v>7313</v>
      </c>
      <c r="D7904" s="1341" t="str">
        <f t="shared" si="137"/>
        <v>OK7313</v>
      </c>
      <c r="E7904" s="1514" t="s">
        <v>122</v>
      </c>
      <c r="F7904" s="1390">
        <v>550</v>
      </c>
      <c r="G7904" s="1283">
        <v>4.24</v>
      </c>
      <c r="H7904" s="1283">
        <v>4.83</v>
      </c>
      <c r="I7904" s="1283">
        <v>5.42</v>
      </c>
      <c r="J7904" s="1283">
        <v>6.01</v>
      </c>
      <c r="K7904" s="1283">
        <v>6.75</v>
      </c>
      <c r="L7904" s="1283">
        <v>4.17</v>
      </c>
      <c r="M7904" s="1283">
        <v>4.55</v>
      </c>
      <c r="N7904" s="1283">
        <v>4.74</v>
      </c>
      <c r="O7904" s="1283">
        <v>4.93</v>
      </c>
      <c r="P7904" s="1283"/>
      <c r="R7904" s="1067"/>
      <c r="S7904" s="341"/>
      <c r="T7904" s="341"/>
      <c r="U7904" s="341"/>
      <c r="V7904" s="341"/>
      <c r="W7904" s="341"/>
      <c r="X7904" s="341"/>
      <c r="Y7904" s="341"/>
      <c r="Z7904" s="21" t="s">
        <v>544</v>
      </c>
      <c r="AH7904"/>
    </row>
    <row r="7905" spans="1:34" ht="11.25" customHeight="1">
      <c r="A7905"/>
      <c r="B7905" s="1281" t="s">
        <v>71</v>
      </c>
      <c r="C7905" s="1282">
        <v>7317</v>
      </c>
      <c r="D7905" s="1341" t="str">
        <f t="shared" si="137"/>
        <v>OK7317</v>
      </c>
      <c r="E7905" s="1514" t="s">
        <v>122</v>
      </c>
      <c r="F7905" s="1390">
        <v>850</v>
      </c>
      <c r="G7905" s="1283">
        <v>7.6</v>
      </c>
      <c r="H7905" s="1283">
        <v>8.66</v>
      </c>
      <c r="I7905" s="1283">
        <v>9.7100000000000009</v>
      </c>
      <c r="J7905" s="1283">
        <v>10.76</v>
      </c>
      <c r="K7905" s="1283">
        <v>12.09</v>
      </c>
      <c r="L7905" s="1283">
        <v>7.47</v>
      </c>
      <c r="M7905" s="1283">
        <v>8.15</v>
      </c>
      <c r="N7905" s="1283">
        <v>8.49</v>
      </c>
      <c r="O7905" s="1283">
        <v>8.83</v>
      </c>
      <c r="P7905" s="1283"/>
      <c r="R7905" s="1067"/>
      <c r="S7905" s="341"/>
      <c r="T7905" s="341"/>
      <c r="U7905" s="341"/>
      <c r="V7905" s="341"/>
      <c r="W7905" s="341"/>
      <c r="X7905" s="341"/>
      <c r="Y7905" s="341"/>
      <c r="Z7905" s="21" t="s">
        <v>544</v>
      </c>
      <c r="AH7905"/>
    </row>
    <row r="7906" spans="1:34" ht="11.25" customHeight="1">
      <c r="A7906"/>
      <c r="B7906" s="1281" t="s">
        <v>71</v>
      </c>
      <c r="C7906" s="1282">
        <v>7327</v>
      </c>
      <c r="D7906" s="1341" t="str">
        <f t="shared" si="137"/>
        <v>OK7327</v>
      </c>
      <c r="E7906" s="1514" t="s">
        <v>122</v>
      </c>
      <c r="F7906" s="1390">
        <v>1800</v>
      </c>
      <c r="G7906" s="1283">
        <v>18.350000000000001</v>
      </c>
      <c r="H7906" s="1283">
        <v>20.88</v>
      </c>
      <c r="I7906" s="1283">
        <v>23.42</v>
      </c>
      <c r="J7906" s="1283">
        <v>25.96</v>
      </c>
      <c r="K7906" s="1283">
        <v>29.16</v>
      </c>
      <c r="L7906" s="1283">
        <v>18.02</v>
      </c>
      <c r="M7906" s="1283">
        <v>19.66</v>
      </c>
      <c r="N7906" s="1283">
        <v>20.48</v>
      </c>
      <c r="O7906" s="1283">
        <v>21.29</v>
      </c>
      <c r="P7906" s="1283"/>
      <c r="R7906" s="1067"/>
      <c r="S7906" s="341"/>
      <c r="T7906" s="341"/>
      <c r="U7906" s="341"/>
      <c r="V7906" s="341"/>
      <c r="W7906" s="341"/>
      <c r="X7906" s="341"/>
      <c r="Y7906" s="341"/>
      <c r="Z7906" s="21" t="s">
        <v>544</v>
      </c>
      <c r="AH7906"/>
    </row>
    <row r="7907" spans="1:34" ht="11.25" customHeight="1">
      <c r="A7907"/>
      <c r="B7907" s="1281" t="s">
        <v>71</v>
      </c>
      <c r="C7907" s="1282">
        <v>7333</v>
      </c>
      <c r="D7907" s="1341" t="str">
        <f t="shared" si="137"/>
        <v>OK7333</v>
      </c>
      <c r="E7907" s="1514" t="s">
        <v>122</v>
      </c>
      <c r="F7907" s="1390">
        <v>500</v>
      </c>
      <c r="G7907" s="1283">
        <v>2.14</v>
      </c>
      <c r="H7907" s="1283">
        <v>2.44</v>
      </c>
      <c r="I7907" s="1283">
        <v>2.73</v>
      </c>
      <c r="J7907" s="1283">
        <v>3.03</v>
      </c>
      <c r="K7907" s="1283">
        <v>3.4</v>
      </c>
      <c r="L7907" s="1283">
        <v>2.1</v>
      </c>
      <c r="M7907" s="1283">
        <v>2.29</v>
      </c>
      <c r="N7907" s="1283">
        <v>2.39</v>
      </c>
      <c r="O7907" s="1283">
        <v>2.48</v>
      </c>
      <c r="P7907" s="1283"/>
      <c r="R7907" s="1067"/>
      <c r="S7907" s="341"/>
      <c r="T7907" s="341"/>
      <c r="U7907" s="341"/>
      <c r="V7907" s="341"/>
      <c r="W7907" s="341"/>
      <c r="X7907" s="341"/>
      <c r="Y7907" s="341"/>
      <c r="Z7907" s="21" t="s">
        <v>544</v>
      </c>
      <c r="AH7907"/>
    </row>
    <row r="7908" spans="1:34" ht="11.25" customHeight="1">
      <c r="A7908"/>
      <c r="B7908" s="1281" t="s">
        <v>71</v>
      </c>
      <c r="C7908" s="1282">
        <v>7335</v>
      </c>
      <c r="D7908" s="1341" t="str">
        <f t="shared" si="137"/>
        <v>OK7335</v>
      </c>
      <c r="E7908" s="1514" t="s">
        <v>122</v>
      </c>
      <c r="F7908" s="1390">
        <v>500</v>
      </c>
      <c r="G7908" s="1283">
        <v>2.37</v>
      </c>
      <c r="H7908" s="1283">
        <v>2.7</v>
      </c>
      <c r="I7908" s="1283">
        <v>3.03</v>
      </c>
      <c r="J7908" s="1283">
        <v>3.36</v>
      </c>
      <c r="K7908" s="1283">
        <v>3.77</v>
      </c>
      <c r="L7908" s="1283">
        <v>2.33</v>
      </c>
      <c r="M7908" s="1283">
        <v>2.54</v>
      </c>
      <c r="N7908" s="1283">
        <v>2.65</v>
      </c>
      <c r="O7908" s="1283">
        <v>2.76</v>
      </c>
      <c r="P7908" s="1283"/>
      <c r="R7908" s="1067"/>
      <c r="S7908" s="341"/>
      <c r="T7908" s="341"/>
      <c r="U7908" s="341"/>
      <c r="V7908" s="341"/>
      <c r="W7908" s="341"/>
      <c r="X7908" s="341"/>
      <c r="Y7908" s="341"/>
      <c r="Z7908" s="21" t="s">
        <v>544</v>
      </c>
      <c r="AH7908"/>
    </row>
    <row r="7909" spans="1:34" ht="11.25" customHeight="1">
      <c r="A7909"/>
      <c r="B7909" s="1281" t="s">
        <v>71</v>
      </c>
      <c r="C7909" s="1282">
        <v>7337</v>
      </c>
      <c r="D7909" s="1341" t="str">
        <f t="shared" si="137"/>
        <v>OK7337</v>
      </c>
      <c r="E7909" s="1514" t="s">
        <v>122</v>
      </c>
      <c r="F7909" s="1390">
        <v>500</v>
      </c>
      <c r="G7909" s="1283">
        <v>3.73</v>
      </c>
      <c r="H7909" s="1283">
        <v>4.25</v>
      </c>
      <c r="I7909" s="1283">
        <v>4.76</v>
      </c>
      <c r="J7909" s="1283">
        <v>5.28</v>
      </c>
      <c r="K7909" s="1283">
        <v>5.93</v>
      </c>
      <c r="L7909" s="1283">
        <v>3.66</v>
      </c>
      <c r="M7909" s="1283">
        <v>4</v>
      </c>
      <c r="N7909" s="1283">
        <v>4.16</v>
      </c>
      <c r="O7909" s="1283">
        <v>4.33</v>
      </c>
      <c r="P7909" s="1283"/>
      <c r="R7909" s="1067"/>
      <c r="S7909" s="341"/>
      <c r="T7909" s="341"/>
      <c r="U7909" s="341"/>
      <c r="V7909" s="341"/>
      <c r="W7909" s="341"/>
      <c r="X7909" s="341"/>
      <c r="Y7909" s="341"/>
      <c r="Z7909" s="21" t="s">
        <v>544</v>
      </c>
      <c r="AH7909"/>
    </row>
    <row r="7910" spans="1:34" ht="11.25" customHeight="1">
      <c r="A7910"/>
      <c r="B7910" s="1281" t="s">
        <v>71</v>
      </c>
      <c r="C7910" s="1282">
        <v>7350</v>
      </c>
      <c r="D7910" s="1341" t="str">
        <f t="shared" si="137"/>
        <v>OK7350</v>
      </c>
      <c r="E7910" s="1514" t="s">
        <v>122</v>
      </c>
      <c r="F7910" s="1390">
        <v>1250</v>
      </c>
      <c r="G7910" s="1283">
        <v>12.19</v>
      </c>
      <c r="H7910" s="1283">
        <v>13.87</v>
      </c>
      <c r="I7910" s="1283">
        <v>15.56</v>
      </c>
      <c r="J7910" s="1283">
        <v>17.239999999999998</v>
      </c>
      <c r="K7910" s="1283">
        <v>19.37</v>
      </c>
      <c r="L7910" s="1283">
        <v>11.97</v>
      </c>
      <c r="M7910" s="1283">
        <v>13.06</v>
      </c>
      <c r="N7910" s="1283">
        <v>13.6</v>
      </c>
      <c r="O7910" s="1283">
        <v>14.14</v>
      </c>
      <c r="P7910" s="1283"/>
      <c r="R7910" s="1067"/>
      <c r="S7910" s="341"/>
      <c r="T7910" s="341"/>
      <c r="U7910" s="341"/>
      <c r="V7910" s="341"/>
      <c r="W7910" s="341"/>
      <c r="X7910" s="341"/>
      <c r="Y7910" s="341"/>
      <c r="Z7910" s="21" t="s">
        <v>544</v>
      </c>
      <c r="AH7910"/>
    </row>
    <row r="7911" spans="1:34" ht="11.25" customHeight="1">
      <c r="A7911"/>
      <c r="B7911" s="1281" t="s">
        <v>71</v>
      </c>
      <c r="C7911" s="1282">
        <v>7360</v>
      </c>
      <c r="D7911" s="1341" t="str">
        <f t="shared" si="137"/>
        <v>OK7360</v>
      </c>
      <c r="E7911" s="1514" t="s">
        <v>123</v>
      </c>
      <c r="F7911" s="1390">
        <v>500</v>
      </c>
      <c r="G7911" s="1283">
        <v>3.48</v>
      </c>
      <c r="H7911" s="1283">
        <v>3.97</v>
      </c>
      <c r="I7911" s="1283">
        <v>4.45</v>
      </c>
      <c r="J7911" s="1283">
        <v>4.93</v>
      </c>
      <c r="K7911" s="1283">
        <v>5.54</v>
      </c>
      <c r="L7911" s="1283">
        <v>3.42</v>
      </c>
      <c r="M7911" s="1283">
        <v>3.73</v>
      </c>
      <c r="N7911" s="1283">
        <v>3.89</v>
      </c>
      <c r="O7911" s="1283">
        <v>4.04</v>
      </c>
      <c r="P7911" s="1283"/>
      <c r="R7911" s="1067"/>
      <c r="S7911" s="341"/>
      <c r="T7911" s="341"/>
      <c r="U7911" s="341"/>
      <c r="V7911" s="341"/>
      <c r="W7911" s="341"/>
      <c r="X7911" s="341"/>
      <c r="Y7911" s="341"/>
      <c r="Z7911" s="21" t="s">
        <v>544</v>
      </c>
      <c r="AH7911"/>
    </row>
    <row r="7912" spans="1:34" ht="11.25" customHeight="1">
      <c r="A7912"/>
      <c r="B7912" s="1281" t="s">
        <v>71</v>
      </c>
      <c r="C7912" s="1282">
        <v>7370</v>
      </c>
      <c r="D7912" s="1341" t="str">
        <f t="shared" si="137"/>
        <v>OK7370</v>
      </c>
      <c r="E7912" s="1514" t="s">
        <v>124</v>
      </c>
      <c r="F7912" s="1390">
        <v>500</v>
      </c>
      <c r="G7912" s="1283">
        <v>3.68</v>
      </c>
      <c r="H7912" s="1283">
        <v>4.1900000000000004</v>
      </c>
      <c r="I7912" s="1283">
        <v>4.7</v>
      </c>
      <c r="J7912" s="1283">
        <v>5.21</v>
      </c>
      <c r="K7912" s="1283">
        <v>5.86</v>
      </c>
      <c r="L7912" s="1283">
        <v>3.62</v>
      </c>
      <c r="M7912" s="1283">
        <v>3.95</v>
      </c>
      <c r="N7912" s="1283">
        <v>4.1100000000000003</v>
      </c>
      <c r="O7912" s="1283">
        <v>4.28</v>
      </c>
      <c r="P7912" s="1283"/>
      <c r="R7912" s="1067"/>
      <c r="S7912" s="341"/>
      <c r="T7912" s="341"/>
      <c r="U7912" s="341"/>
      <c r="V7912" s="341"/>
      <c r="W7912" s="341"/>
      <c r="X7912" s="341"/>
      <c r="Y7912" s="341"/>
      <c r="Z7912" s="21" t="s">
        <v>544</v>
      </c>
      <c r="AH7912"/>
    </row>
    <row r="7913" spans="1:34" ht="11.25" customHeight="1">
      <c r="A7913"/>
      <c r="B7913" s="1281" t="s">
        <v>71</v>
      </c>
      <c r="C7913" s="1282">
        <v>7380</v>
      </c>
      <c r="D7913" s="1341" t="str">
        <f t="shared" si="137"/>
        <v>OK7380</v>
      </c>
      <c r="E7913" s="1514" t="s">
        <v>123</v>
      </c>
      <c r="F7913" s="1390">
        <v>550</v>
      </c>
      <c r="G7913" s="1283">
        <v>4.1100000000000003</v>
      </c>
      <c r="H7913" s="1283">
        <v>4.68</v>
      </c>
      <c r="I7913" s="1283">
        <v>5.25</v>
      </c>
      <c r="J7913" s="1283">
        <v>5.82</v>
      </c>
      <c r="K7913" s="1283">
        <v>6.53</v>
      </c>
      <c r="L7913" s="1283">
        <v>4.04</v>
      </c>
      <c r="M7913" s="1283">
        <v>4.4000000000000004</v>
      </c>
      <c r="N7913" s="1283">
        <v>4.59</v>
      </c>
      <c r="O7913" s="1283">
        <v>4.7699999999999996</v>
      </c>
      <c r="P7913" s="1283"/>
      <c r="R7913" s="1067"/>
      <c r="S7913" s="341"/>
      <c r="T7913" s="341"/>
      <c r="U7913" s="341"/>
      <c r="V7913" s="341"/>
      <c r="W7913" s="341"/>
      <c r="X7913" s="341"/>
      <c r="Y7913" s="341"/>
      <c r="Z7913" s="21" t="s">
        <v>544</v>
      </c>
      <c r="AH7913"/>
    </row>
    <row r="7914" spans="1:34" ht="11.25" customHeight="1">
      <c r="A7914"/>
      <c r="B7914" s="1281" t="s">
        <v>71</v>
      </c>
      <c r="C7914" s="1282">
        <v>7382</v>
      </c>
      <c r="D7914" s="1341" t="str">
        <f t="shared" si="137"/>
        <v>OK7382</v>
      </c>
      <c r="E7914" s="1514" t="s">
        <v>124</v>
      </c>
      <c r="F7914" s="1390">
        <v>500</v>
      </c>
      <c r="G7914" s="1283">
        <v>3.11</v>
      </c>
      <c r="H7914" s="1283">
        <v>3.54</v>
      </c>
      <c r="I7914" s="1283">
        <v>3.98</v>
      </c>
      <c r="J7914" s="1283">
        <v>4.41</v>
      </c>
      <c r="K7914" s="1283">
        <v>4.95</v>
      </c>
      <c r="L7914" s="1283">
        <v>3.06</v>
      </c>
      <c r="M7914" s="1283">
        <v>3.34</v>
      </c>
      <c r="N7914" s="1283">
        <v>3.48</v>
      </c>
      <c r="O7914" s="1283">
        <v>3.61</v>
      </c>
      <c r="P7914" s="1283"/>
      <c r="R7914" s="1067"/>
      <c r="S7914" s="341"/>
      <c r="T7914" s="341"/>
      <c r="U7914" s="341"/>
      <c r="V7914" s="341"/>
      <c r="W7914" s="341"/>
      <c r="X7914" s="341"/>
      <c r="Y7914" s="341"/>
      <c r="Z7914" s="21" t="s">
        <v>544</v>
      </c>
      <c r="AH7914"/>
    </row>
    <row r="7915" spans="1:34" ht="11.25" customHeight="1">
      <c r="A7915"/>
      <c r="B7915" s="1281" t="s">
        <v>71</v>
      </c>
      <c r="C7915" s="1282">
        <v>7390</v>
      </c>
      <c r="D7915" s="1341" t="str">
        <f t="shared" si="137"/>
        <v>OK7390</v>
      </c>
      <c r="E7915" s="1514" t="s">
        <v>123</v>
      </c>
      <c r="F7915" s="1390">
        <v>500</v>
      </c>
      <c r="G7915" s="1283">
        <v>3.57</v>
      </c>
      <c r="H7915" s="1283">
        <v>4.07</v>
      </c>
      <c r="I7915" s="1283">
        <v>4.5599999999999996</v>
      </c>
      <c r="J7915" s="1283">
        <v>5.0599999999999996</v>
      </c>
      <c r="K7915" s="1283">
        <v>5.68</v>
      </c>
      <c r="L7915" s="1283">
        <v>3.51</v>
      </c>
      <c r="M7915" s="1283">
        <v>3.83</v>
      </c>
      <c r="N7915" s="1283">
        <v>3.99</v>
      </c>
      <c r="O7915" s="1283">
        <v>4.1500000000000004</v>
      </c>
      <c r="P7915" s="1283"/>
      <c r="R7915" s="1067"/>
      <c r="S7915" s="341"/>
      <c r="T7915" s="341"/>
      <c r="U7915" s="341"/>
      <c r="V7915" s="341"/>
      <c r="W7915" s="341"/>
      <c r="X7915" s="341"/>
      <c r="Y7915" s="341"/>
      <c r="Z7915" s="21" t="s">
        <v>544</v>
      </c>
      <c r="AH7915"/>
    </row>
    <row r="7916" spans="1:34" ht="11.25" customHeight="1">
      <c r="A7916"/>
      <c r="B7916" s="1281" t="s">
        <v>71</v>
      </c>
      <c r="C7916" s="1282">
        <v>7394</v>
      </c>
      <c r="D7916" s="1341" t="str">
        <f t="shared" si="137"/>
        <v>OK7394</v>
      </c>
      <c r="E7916" s="1514" t="s">
        <v>122</v>
      </c>
      <c r="F7916" s="1390">
        <v>500</v>
      </c>
      <c r="G7916" s="1283">
        <v>2.5299999999999998</v>
      </c>
      <c r="H7916" s="1283">
        <v>2.88</v>
      </c>
      <c r="I7916" s="1283">
        <v>3.23</v>
      </c>
      <c r="J7916" s="1283">
        <v>3.58</v>
      </c>
      <c r="K7916" s="1283">
        <v>4.0199999999999996</v>
      </c>
      <c r="L7916" s="1283">
        <v>2.4900000000000002</v>
      </c>
      <c r="M7916" s="1283">
        <v>2.71</v>
      </c>
      <c r="N7916" s="1283">
        <v>2.83</v>
      </c>
      <c r="O7916" s="1283">
        <v>2.94</v>
      </c>
      <c r="P7916" s="1283"/>
      <c r="R7916" s="1067"/>
      <c r="S7916" s="341"/>
      <c r="T7916" s="341"/>
      <c r="U7916" s="341"/>
      <c r="V7916" s="341"/>
      <c r="W7916" s="341"/>
      <c r="X7916" s="341"/>
      <c r="Y7916" s="341"/>
      <c r="Z7916" s="21" t="s">
        <v>544</v>
      </c>
      <c r="AH7916"/>
    </row>
    <row r="7917" spans="1:34" ht="11.25" customHeight="1">
      <c r="A7917"/>
      <c r="B7917" s="1281" t="s">
        <v>71</v>
      </c>
      <c r="C7917" s="1282">
        <v>7395</v>
      </c>
      <c r="D7917" s="1341" t="str">
        <f t="shared" si="137"/>
        <v>OK7395</v>
      </c>
      <c r="E7917" s="1514" t="s">
        <v>122</v>
      </c>
      <c r="F7917" s="1390">
        <v>500</v>
      </c>
      <c r="G7917" s="1283">
        <v>2.81</v>
      </c>
      <c r="H7917" s="1283">
        <v>3.2</v>
      </c>
      <c r="I7917" s="1283">
        <v>3.59</v>
      </c>
      <c r="J7917" s="1283">
        <v>3.98</v>
      </c>
      <c r="K7917" s="1283">
        <v>4.47</v>
      </c>
      <c r="L7917" s="1283">
        <v>2.76</v>
      </c>
      <c r="M7917" s="1283">
        <v>3.01</v>
      </c>
      <c r="N7917" s="1283">
        <v>3.14</v>
      </c>
      <c r="O7917" s="1283">
        <v>3.26</v>
      </c>
      <c r="P7917" s="1283"/>
      <c r="R7917" s="1067"/>
      <c r="S7917" s="341"/>
      <c r="T7917" s="341"/>
      <c r="U7917" s="341"/>
      <c r="V7917" s="341"/>
      <c r="W7917" s="341"/>
      <c r="X7917" s="341"/>
      <c r="Y7917" s="341"/>
      <c r="Z7917" s="21" t="s">
        <v>544</v>
      </c>
      <c r="AH7917"/>
    </row>
    <row r="7918" spans="1:34" ht="11.25" customHeight="1">
      <c r="A7918"/>
      <c r="B7918" s="1281" t="s">
        <v>71</v>
      </c>
      <c r="C7918" s="1282">
        <v>7398</v>
      </c>
      <c r="D7918" s="1341" t="str">
        <f t="shared" si="137"/>
        <v>OK7398</v>
      </c>
      <c r="E7918" s="1514" t="s">
        <v>122</v>
      </c>
      <c r="F7918" s="1390">
        <v>550</v>
      </c>
      <c r="G7918" s="1283">
        <v>4.41</v>
      </c>
      <c r="H7918" s="1283">
        <v>5.0199999999999996</v>
      </c>
      <c r="I7918" s="1283">
        <v>5.63</v>
      </c>
      <c r="J7918" s="1283">
        <v>6.24</v>
      </c>
      <c r="K7918" s="1283">
        <v>7.01</v>
      </c>
      <c r="L7918" s="1283">
        <v>4.33</v>
      </c>
      <c r="M7918" s="1283">
        <v>4.7300000000000004</v>
      </c>
      <c r="N7918" s="1283">
        <v>4.93</v>
      </c>
      <c r="O7918" s="1283">
        <v>5.12</v>
      </c>
      <c r="P7918" s="1283"/>
      <c r="R7918" s="1067"/>
      <c r="S7918" s="341"/>
      <c r="T7918" s="341"/>
      <c r="U7918" s="341"/>
      <c r="V7918" s="341"/>
      <c r="W7918" s="341"/>
      <c r="X7918" s="341"/>
      <c r="Y7918" s="341"/>
      <c r="Z7918" s="21" t="s">
        <v>544</v>
      </c>
      <c r="AH7918"/>
    </row>
    <row r="7919" spans="1:34" ht="11.25" customHeight="1">
      <c r="A7919"/>
      <c r="B7919" s="1281" t="s">
        <v>71</v>
      </c>
      <c r="C7919" s="1282">
        <v>7402</v>
      </c>
      <c r="D7919" s="1341" t="str">
        <f t="shared" si="137"/>
        <v>OK7402</v>
      </c>
      <c r="E7919" s="1514" t="s">
        <v>122</v>
      </c>
      <c r="F7919" s="1390">
        <v>500</v>
      </c>
      <c r="G7919" s="1283">
        <v>0.15</v>
      </c>
      <c r="H7919" s="1283">
        <v>0.17</v>
      </c>
      <c r="I7919" s="1283">
        <v>0.19</v>
      </c>
      <c r="J7919" s="1283">
        <v>0.21</v>
      </c>
      <c r="K7919" s="1283">
        <v>0.23</v>
      </c>
      <c r="L7919" s="1283">
        <v>0.14000000000000001</v>
      </c>
      <c r="M7919" s="1283">
        <v>0.16</v>
      </c>
      <c r="N7919" s="1283">
        <v>0.16</v>
      </c>
      <c r="O7919" s="1283">
        <v>0.17</v>
      </c>
      <c r="P7919" s="1283"/>
      <c r="R7919" s="1067"/>
      <c r="S7919" s="341"/>
      <c r="T7919" s="341"/>
      <c r="U7919" s="341"/>
      <c r="V7919" s="341"/>
      <c r="W7919" s="341"/>
      <c r="X7919" s="341"/>
      <c r="Y7919" s="341"/>
      <c r="Z7919" s="21" t="s">
        <v>544</v>
      </c>
      <c r="AH7919"/>
    </row>
    <row r="7920" spans="1:34" ht="11.25" customHeight="1">
      <c r="A7920"/>
      <c r="B7920" s="1281" t="s">
        <v>71</v>
      </c>
      <c r="C7920" s="1282">
        <v>7403</v>
      </c>
      <c r="D7920" s="1341" t="str">
        <f t="shared" si="137"/>
        <v>OK7403</v>
      </c>
      <c r="E7920" s="1514" t="s">
        <v>122</v>
      </c>
      <c r="F7920" s="1390">
        <v>500</v>
      </c>
      <c r="G7920" s="1283">
        <v>1.92</v>
      </c>
      <c r="H7920" s="1283">
        <v>2.1800000000000002</v>
      </c>
      <c r="I7920" s="1283">
        <v>2.4500000000000002</v>
      </c>
      <c r="J7920" s="1283">
        <v>2.71</v>
      </c>
      <c r="K7920" s="1283">
        <v>3.04</v>
      </c>
      <c r="L7920" s="1283">
        <v>1.88</v>
      </c>
      <c r="M7920" s="1283">
        <v>2.0499999999999998</v>
      </c>
      <c r="N7920" s="1283">
        <v>2.14</v>
      </c>
      <c r="O7920" s="1283">
        <v>2.2200000000000002</v>
      </c>
      <c r="P7920" s="1283"/>
      <c r="R7920" s="1067"/>
      <c r="S7920" s="341"/>
      <c r="T7920" s="341"/>
      <c r="U7920" s="341"/>
      <c r="V7920" s="341"/>
      <c r="W7920" s="341"/>
      <c r="X7920" s="341"/>
      <c r="Y7920" s="341"/>
      <c r="Z7920" s="21" t="s">
        <v>544</v>
      </c>
      <c r="AH7920"/>
    </row>
    <row r="7921" spans="1:34" ht="11.25" customHeight="1">
      <c r="A7921"/>
      <c r="B7921" s="1281" t="s">
        <v>71</v>
      </c>
      <c r="C7921" s="1282">
        <v>7405</v>
      </c>
      <c r="D7921" s="1341" t="str">
        <f t="shared" si="137"/>
        <v>OK7405</v>
      </c>
      <c r="E7921" s="1514" t="s">
        <v>122</v>
      </c>
      <c r="F7921" s="1390">
        <v>500</v>
      </c>
      <c r="G7921" s="1283">
        <v>1.1000000000000001</v>
      </c>
      <c r="H7921" s="1283">
        <v>1.25</v>
      </c>
      <c r="I7921" s="1283">
        <v>1.4</v>
      </c>
      <c r="J7921" s="1283">
        <v>1.55</v>
      </c>
      <c r="K7921" s="1283">
        <v>1.74</v>
      </c>
      <c r="L7921" s="1283">
        <v>1.08</v>
      </c>
      <c r="M7921" s="1283">
        <v>1.18</v>
      </c>
      <c r="N7921" s="1283">
        <v>1.23</v>
      </c>
      <c r="O7921" s="1283">
        <v>1.27</v>
      </c>
      <c r="P7921" s="1283"/>
      <c r="R7921" s="1067"/>
      <c r="S7921" s="341"/>
      <c r="T7921" s="341"/>
      <c r="U7921" s="341"/>
      <c r="V7921" s="341"/>
      <c r="W7921" s="341"/>
      <c r="X7921" s="341"/>
      <c r="Y7921" s="341"/>
      <c r="Z7921" s="21" t="s">
        <v>544</v>
      </c>
      <c r="AH7921"/>
    </row>
    <row r="7922" spans="1:34" ht="11.25" customHeight="1">
      <c r="A7922"/>
      <c r="B7922" s="1281" t="s">
        <v>71</v>
      </c>
      <c r="C7922" s="1282">
        <v>7420</v>
      </c>
      <c r="D7922" s="1341" t="str">
        <f t="shared" si="137"/>
        <v>OK7420</v>
      </c>
      <c r="E7922" s="1514" t="s">
        <v>122</v>
      </c>
      <c r="F7922" s="1390">
        <v>500</v>
      </c>
      <c r="G7922" s="1283">
        <v>3.99</v>
      </c>
      <c r="H7922" s="1283">
        <v>4.54</v>
      </c>
      <c r="I7922" s="1283">
        <v>5.09</v>
      </c>
      <c r="J7922" s="1283">
        <v>5.64</v>
      </c>
      <c r="K7922" s="1283">
        <v>6.34</v>
      </c>
      <c r="L7922" s="1283">
        <v>3.92</v>
      </c>
      <c r="M7922" s="1283">
        <v>4.2699999999999996</v>
      </c>
      <c r="N7922" s="1283">
        <v>4.45</v>
      </c>
      <c r="O7922" s="1283">
        <v>4.63</v>
      </c>
      <c r="P7922" s="1283"/>
      <c r="R7922" s="1067"/>
      <c r="S7922" s="341"/>
      <c r="T7922" s="341"/>
      <c r="U7922" s="341"/>
      <c r="V7922" s="341"/>
      <c r="W7922" s="341"/>
      <c r="X7922" s="341"/>
      <c r="Y7922" s="341"/>
      <c r="Z7922" s="21" t="s">
        <v>544</v>
      </c>
      <c r="AH7922"/>
    </row>
    <row r="7923" spans="1:34" ht="11.25" customHeight="1">
      <c r="A7923"/>
      <c r="B7923" s="1281" t="s">
        <v>71</v>
      </c>
      <c r="C7923" s="1282">
        <v>7421</v>
      </c>
      <c r="D7923" s="1341" t="str">
        <f t="shared" si="137"/>
        <v>OK7421</v>
      </c>
      <c r="E7923" s="1514" t="s">
        <v>122</v>
      </c>
      <c r="F7923" s="1390">
        <v>500</v>
      </c>
      <c r="G7923" s="1283">
        <v>0.56000000000000005</v>
      </c>
      <c r="H7923" s="1283">
        <v>0.64</v>
      </c>
      <c r="I7923" s="1283">
        <v>0.72</v>
      </c>
      <c r="J7923" s="1283">
        <v>0.79</v>
      </c>
      <c r="K7923" s="1283">
        <v>0.89</v>
      </c>
      <c r="L7923" s="1283">
        <v>0.55000000000000004</v>
      </c>
      <c r="M7923" s="1283">
        <v>0.6</v>
      </c>
      <c r="N7923" s="1283">
        <v>0.63</v>
      </c>
      <c r="O7923" s="1283">
        <v>0.65</v>
      </c>
      <c r="P7923" s="1283"/>
      <c r="R7923" s="1067"/>
      <c r="S7923" s="341"/>
      <c r="T7923" s="341"/>
      <c r="U7923" s="341"/>
      <c r="V7923" s="341"/>
      <c r="W7923" s="341"/>
      <c r="X7923" s="341"/>
      <c r="Y7923" s="341"/>
      <c r="Z7923" s="21" t="s">
        <v>544</v>
      </c>
      <c r="AH7923"/>
    </row>
    <row r="7924" spans="1:34" ht="11.25" customHeight="1">
      <c r="A7924"/>
      <c r="B7924" s="1281" t="s">
        <v>71</v>
      </c>
      <c r="C7924" s="1282">
        <v>7422</v>
      </c>
      <c r="D7924" s="1341" t="str">
        <f t="shared" si="137"/>
        <v>OK7422</v>
      </c>
      <c r="E7924" s="1514" t="s">
        <v>122</v>
      </c>
      <c r="F7924" s="1390">
        <v>500</v>
      </c>
      <c r="G7924" s="1283">
        <v>1</v>
      </c>
      <c r="H7924" s="1283">
        <v>1.1299999999999999</v>
      </c>
      <c r="I7924" s="1283">
        <v>1.27</v>
      </c>
      <c r="J7924" s="1283">
        <v>1.41</v>
      </c>
      <c r="K7924" s="1283">
        <v>1.58</v>
      </c>
      <c r="L7924" s="1283">
        <v>0.98</v>
      </c>
      <c r="M7924" s="1283">
        <v>1.07</v>
      </c>
      <c r="N7924" s="1283">
        <v>1.1100000000000001</v>
      </c>
      <c r="O7924" s="1283">
        <v>1.1599999999999999</v>
      </c>
      <c r="P7924" s="1283"/>
      <c r="R7924" s="1067"/>
      <c r="S7924" s="341"/>
      <c r="T7924" s="341"/>
      <c r="U7924" s="341"/>
      <c r="V7924" s="341"/>
      <c r="W7924" s="341"/>
      <c r="X7924" s="341"/>
      <c r="Y7924" s="341"/>
      <c r="Z7924" s="21" t="s">
        <v>544</v>
      </c>
      <c r="AH7924"/>
    </row>
    <row r="7925" spans="1:34" ht="11.25" customHeight="1">
      <c r="A7925"/>
      <c r="B7925" s="1281" t="s">
        <v>71</v>
      </c>
      <c r="C7925" s="1282">
        <v>7425</v>
      </c>
      <c r="D7925" s="1341" t="str">
        <f t="shared" si="137"/>
        <v>OK7425</v>
      </c>
      <c r="E7925" s="1514" t="s">
        <v>122</v>
      </c>
      <c r="F7925" s="1390">
        <v>500</v>
      </c>
      <c r="G7925" s="1283">
        <v>1.65</v>
      </c>
      <c r="H7925" s="1283">
        <v>1.87</v>
      </c>
      <c r="I7925" s="1283">
        <v>2.1</v>
      </c>
      <c r="J7925" s="1283">
        <v>2.33</v>
      </c>
      <c r="K7925" s="1283">
        <v>2.62</v>
      </c>
      <c r="L7925" s="1283">
        <v>1.62</v>
      </c>
      <c r="M7925" s="1283">
        <v>1.76</v>
      </c>
      <c r="N7925" s="1283">
        <v>1.84</v>
      </c>
      <c r="O7925" s="1283">
        <v>1.91</v>
      </c>
      <c r="P7925" s="1283"/>
      <c r="R7925" s="1067"/>
      <c r="S7925" s="341"/>
      <c r="T7925" s="341"/>
      <c r="U7925" s="341"/>
      <c r="V7925" s="341"/>
      <c r="W7925" s="341"/>
      <c r="X7925" s="341"/>
      <c r="Y7925" s="341"/>
      <c r="Z7925" s="21" t="s">
        <v>544</v>
      </c>
      <c r="AH7925"/>
    </row>
    <row r="7926" spans="1:34" ht="11.25" customHeight="1">
      <c r="A7926"/>
      <c r="B7926" s="1281" t="s">
        <v>71</v>
      </c>
      <c r="C7926" s="1282">
        <v>7431</v>
      </c>
      <c r="D7926" s="1341" t="str">
        <f t="shared" si="137"/>
        <v>OK7431</v>
      </c>
      <c r="E7926" s="1514" t="s">
        <v>122</v>
      </c>
      <c r="F7926" s="1390">
        <v>500</v>
      </c>
      <c r="G7926" s="1283">
        <v>0.71</v>
      </c>
      <c r="H7926" s="1283">
        <v>0.8</v>
      </c>
      <c r="I7926" s="1283">
        <v>0.9</v>
      </c>
      <c r="J7926" s="1283">
        <v>1</v>
      </c>
      <c r="K7926" s="1283">
        <v>1.1200000000000001</v>
      </c>
      <c r="L7926" s="1283">
        <v>0.69</v>
      </c>
      <c r="M7926" s="1283">
        <v>0.76</v>
      </c>
      <c r="N7926" s="1283">
        <v>0.79</v>
      </c>
      <c r="O7926" s="1283">
        <v>0.82</v>
      </c>
      <c r="P7926" s="1283"/>
      <c r="R7926" s="1067"/>
      <c r="S7926" s="341"/>
      <c r="T7926" s="341"/>
      <c r="U7926" s="341"/>
      <c r="V7926" s="341"/>
      <c r="W7926" s="341"/>
      <c r="X7926" s="341"/>
      <c r="Y7926" s="341"/>
      <c r="Z7926" s="21" t="s">
        <v>544</v>
      </c>
      <c r="AH7926"/>
    </row>
    <row r="7927" spans="1:34" ht="11.25" customHeight="1">
      <c r="A7927"/>
      <c r="B7927" s="1281" t="s">
        <v>71</v>
      </c>
      <c r="C7927" s="1282">
        <v>7445</v>
      </c>
      <c r="D7927" s="1341" t="str">
        <f t="shared" si="137"/>
        <v>OK7445</v>
      </c>
      <c r="E7927" s="1514" t="s">
        <v>280</v>
      </c>
      <c r="F7927" s="1390">
        <v>500</v>
      </c>
      <c r="G7927" s="1283">
        <v>0.59</v>
      </c>
      <c r="H7927" s="1283">
        <v>0.68</v>
      </c>
      <c r="I7927" s="1283">
        <v>0.76</v>
      </c>
      <c r="J7927" s="1283">
        <v>0.84</v>
      </c>
      <c r="K7927" s="1283">
        <v>0.94</v>
      </c>
      <c r="L7927" s="1283">
        <v>0.57999999999999996</v>
      </c>
      <c r="M7927" s="1283">
        <v>0.64</v>
      </c>
      <c r="N7927" s="1283">
        <v>0.66</v>
      </c>
      <c r="O7927" s="1283">
        <v>0.69</v>
      </c>
      <c r="P7927" s="1283"/>
      <c r="R7927" s="1067"/>
      <c r="S7927" s="341"/>
      <c r="T7927" s="341"/>
      <c r="U7927" s="341"/>
      <c r="V7927" s="341"/>
      <c r="W7927" s="341"/>
      <c r="X7927" s="341"/>
      <c r="Y7927" s="341"/>
      <c r="Z7927" s="21" t="s">
        <v>544</v>
      </c>
      <c r="AH7927"/>
    </row>
    <row r="7928" spans="1:34" ht="11.25" customHeight="1">
      <c r="A7928"/>
      <c r="B7928" s="1281" t="s">
        <v>71</v>
      </c>
      <c r="C7928" s="1282">
        <v>7453</v>
      </c>
      <c r="D7928" s="1341" t="str">
        <f t="shared" si="137"/>
        <v>OK7453</v>
      </c>
      <c r="E7928" s="1514" t="s">
        <v>280</v>
      </c>
      <c r="F7928" s="1390">
        <v>500</v>
      </c>
      <c r="G7928" s="1283">
        <v>0.38</v>
      </c>
      <c r="H7928" s="1283">
        <v>0.43</v>
      </c>
      <c r="I7928" s="1283">
        <v>0.49</v>
      </c>
      <c r="J7928" s="1283">
        <v>0.54</v>
      </c>
      <c r="K7928" s="1283">
        <v>0.61</v>
      </c>
      <c r="L7928" s="1283">
        <v>0.37</v>
      </c>
      <c r="M7928" s="1283">
        <v>0.41</v>
      </c>
      <c r="N7928" s="1283">
        <v>0.43</v>
      </c>
      <c r="O7928" s="1283">
        <v>0.44</v>
      </c>
      <c r="P7928" s="1283"/>
      <c r="R7928" s="1067"/>
      <c r="S7928" s="341"/>
      <c r="T7928" s="341"/>
      <c r="U7928" s="341"/>
      <c r="V7928" s="341"/>
      <c r="W7928" s="341"/>
      <c r="X7928" s="341"/>
      <c r="Y7928" s="341"/>
      <c r="Z7928" s="21" t="s">
        <v>544</v>
      </c>
      <c r="AH7928"/>
    </row>
    <row r="7929" spans="1:34" ht="11.25" customHeight="1">
      <c r="A7929"/>
      <c r="B7929" s="1281" t="s">
        <v>71</v>
      </c>
      <c r="C7929" s="1282">
        <v>7502</v>
      </c>
      <c r="D7929" s="1341" t="str">
        <f t="shared" si="137"/>
        <v>OK7502</v>
      </c>
      <c r="E7929" s="1514" t="s">
        <v>122</v>
      </c>
      <c r="F7929" s="1390">
        <v>500</v>
      </c>
      <c r="G7929" s="1283">
        <v>1.29</v>
      </c>
      <c r="H7929" s="1283">
        <v>1.47</v>
      </c>
      <c r="I7929" s="1283">
        <v>1.64</v>
      </c>
      <c r="J7929" s="1283">
        <v>1.82</v>
      </c>
      <c r="K7929" s="1283">
        <v>2.0499999999999998</v>
      </c>
      <c r="L7929" s="1283">
        <v>1.27</v>
      </c>
      <c r="M7929" s="1283">
        <v>1.38</v>
      </c>
      <c r="N7929" s="1283">
        <v>1.44</v>
      </c>
      <c r="O7929" s="1283">
        <v>1.5</v>
      </c>
      <c r="P7929" s="1283"/>
      <c r="R7929" s="1067"/>
      <c r="S7929" s="341"/>
      <c r="T7929" s="341"/>
      <c r="U7929" s="341"/>
      <c r="V7929" s="341"/>
      <c r="W7929" s="341"/>
      <c r="X7929" s="341"/>
      <c r="Y7929" s="341"/>
      <c r="Z7929" s="21" t="s">
        <v>544</v>
      </c>
      <c r="AH7929"/>
    </row>
    <row r="7930" spans="1:34" ht="11.25" customHeight="1">
      <c r="A7930"/>
      <c r="B7930" s="1281" t="s">
        <v>71</v>
      </c>
      <c r="C7930" s="1282">
        <v>7515</v>
      </c>
      <c r="D7930" s="1341" t="str">
        <f t="shared" si="137"/>
        <v>OK7515</v>
      </c>
      <c r="E7930" s="1514" t="s">
        <v>122</v>
      </c>
      <c r="F7930" s="1390">
        <v>500</v>
      </c>
      <c r="G7930" s="1283">
        <v>0.84</v>
      </c>
      <c r="H7930" s="1283">
        <v>0.96</v>
      </c>
      <c r="I7930" s="1283">
        <v>1.07</v>
      </c>
      <c r="J7930" s="1283">
        <v>1.19</v>
      </c>
      <c r="K7930" s="1283">
        <v>1.34</v>
      </c>
      <c r="L7930" s="1283">
        <v>0.83</v>
      </c>
      <c r="M7930" s="1283">
        <v>0.9</v>
      </c>
      <c r="N7930" s="1283">
        <v>0.94</v>
      </c>
      <c r="O7930" s="1283">
        <v>0.98</v>
      </c>
      <c r="P7930" s="1283"/>
      <c r="R7930" s="1067"/>
      <c r="S7930" s="341"/>
      <c r="T7930" s="341"/>
      <c r="U7930" s="341"/>
      <c r="V7930" s="341"/>
      <c r="W7930" s="341"/>
      <c r="X7930" s="341"/>
      <c r="Y7930" s="341"/>
      <c r="Z7930" s="21" t="s">
        <v>544</v>
      </c>
      <c r="AH7930"/>
    </row>
    <row r="7931" spans="1:34" ht="11.25" customHeight="1">
      <c r="A7931"/>
      <c r="B7931" s="1281" t="s">
        <v>71</v>
      </c>
      <c r="C7931" s="1282">
        <v>7520</v>
      </c>
      <c r="D7931" s="1341" t="str">
        <f t="shared" si="137"/>
        <v>OK7520</v>
      </c>
      <c r="E7931" s="1514" t="s">
        <v>125</v>
      </c>
      <c r="F7931" s="1390">
        <v>500</v>
      </c>
      <c r="G7931" s="1283">
        <v>3.25</v>
      </c>
      <c r="H7931" s="1283">
        <v>3.7</v>
      </c>
      <c r="I7931" s="1283">
        <v>4.1500000000000004</v>
      </c>
      <c r="J7931" s="1283">
        <v>4.5999999999999996</v>
      </c>
      <c r="K7931" s="1283">
        <v>5.16</v>
      </c>
      <c r="L7931" s="1283">
        <v>3.19</v>
      </c>
      <c r="M7931" s="1283">
        <v>3.48</v>
      </c>
      <c r="N7931" s="1283">
        <v>3.63</v>
      </c>
      <c r="O7931" s="1283">
        <v>3.77</v>
      </c>
      <c r="P7931" s="1283"/>
      <c r="R7931" s="1067"/>
      <c r="S7931" s="341"/>
      <c r="T7931" s="341"/>
      <c r="U7931" s="341"/>
      <c r="V7931" s="341"/>
      <c r="W7931" s="341"/>
      <c r="X7931" s="341"/>
      <c r="Y7931" s="341"/>
      <c r="Z7931" s="21" t="s">
        <v>544</v>
      </c>
      <c r="AH7931"/>
    </row>
    <row r="7932" spans="1:34" ht="11.25" customHeight="1">
      <c r="A7932"/>
      <c r="B7932" s="1281" t="s">
        <v>71</v>
      </c>
      <c r="C7932" s="1282">
        <v>7538</v>
      </c>
      <c r="D7932" s="1341" t="str">
        <f t="shared" si="137"/>
        <v>OK7538</v>
      </c>
      <c r="E7932" s="1514" t="s">
        <v>122</v>
      </c>
      <c r="F7932" s="1390">
        <v>500</v>
      </c>
      <c r="G7932" s="1283">
        <v>3.84</v>
      </c>
      <c r="H7932" s="1283">
        <v>4.37</v>
      </c>
      <c r="I7932" s="1283">
        <v>4.9000000000000004</v>
      </c>
      <c r="J7932" s="1283">
        <v>5.44</v>
      </c>
      <c r="K7932" s="1283">
        <v>6.11</v>
      </c>
      <c r="L7932" s="1283">
        <v>3.77</v>
      </c>
      <c r="M7932" s="1283">
        <v>4.12</v>
      </c>
      <c r="N7932" s="1283">
        <v>4.29</v>
      </c>
      <c r="O7932" s="1283">
        <v>4.46</v>
      </c>
      <c r="P7932" s="1283"/>
      <c r="R7932" s="1067"/>
      <c r="S7932" s="341"/>
      <c r="T7932" s="341"/>
      <c r="U7932" s="341"/>
      <c r="V7932" s="341"/>
      <c r="W7932" s="341"/>
      <c r="X7932" s="341"/>
      <c r="Y7932" s="341"/>
      <c r="Z7932" s="21" t="s">
        <v>544</v>
      </c>
      <c r="AH7932"/>
    </row>
    <row r="7933" spans="1:34" ht="11.25" customHeight="1">
      <c r="A7933"/>
      <c r="B7933" s="1281" t="s">
        <v>71</v>
      </c>
      <c r="C7933" s="1282">
        <v>7539</v>
      </c>
      <c r="D7933" s="1341" t="str">
        <f t="shared" si="137"/>
        <v>OK7539</v>
      </c>
      <c r="E7933" s="1514" t="s">
        <v>122</v>
      </c>
      <c r="F7933" s="1390">
        <v>500</v>
      </c>
      <c r="G7933" s="1283">
        <v>1.32</v>
      </c>
      <c r="H7933" s="1283">
        <v>1.5</v>
      </c>
      <c r="I7933" s="1283">
        <v>1.69</v>
      </c>
      <c r="J7933" s="1283">
        <v>1.87</v>
      </c>
      <c r="K7933" s="1283">
        <v>2.1</v>
      </c>
      <c r="L7933" s="1283">
        <v>1.3</v>
      </c>
      <c r="M7933" s="1283">
        <v>1.42</v>
      </c>
      <c r="N7933" s="1283">
        <v>1.48</v>
      </c>
      <c r="O7933" s="1283">
        <v>1.53</v>
      </c>
      <c r="P7933" s="1283"/>
      <c r="R7933" s="1067"/>
      <c r="S7933" s="341"/>
      <c r="T7933" s="341"/>
      <c r="U7933" s="341"/>
      <c r="V7933" s="341"/>
      <c r="W7933" s="341"/>
      <c r="X7933" s="341"/>
      <c r="Y7933" s="341"/>
      <c r="Z7933" s="21" t="s">
        <v>544</v>
      </c>
      <c r="AH7933"/>
    </row>
    <row r="7934" spans="1:34" ht="11.25" customHeight="1">
      <c r="A7934"/>
      <c r="B7934" s="1281" t="s">
        <v>71</v>
      </c>
      <c r="C7934" s="1282">
        <v>7540</v>
      </c>
      <c r="D7934" s="1341" t="str">
        <f t="shared" si="137"/>
        <v>OK7540</v>
      </c>
      <c r="E7934" s="1514" t="s">
        <v>122</v>
      </c>
      <c r="F7934" s="1390">
        <v>500</v>
      </c>
      <c r="G7934" s="1283">
        <v>2.04</v>
      </c>
      <c r="H7934" s="1283">
        <v>2.3199999999999998</v>
      </c>
      <c r="I7934" s="1283">
        <v>2.6</v>
      </c>
      <c r="J7934" s="1283">
        <v>2.88</v>
      </c>
      <c r="K7934" s="1283">
        <v>3.24</v>
      </c>
      <c r="L7934" s="1283">
        <v>2</v>
      </c>
      <c r="M7934" s="1283">
        <v>2.1800000000000002</v>
      </c>
      <c r="N7934" s="1283">
        <v>2.2799999999999998</v>
      </c>
      <c r="O7934" s="1283">
        <v>2.37</v>
      </c>
      <c r="P7934" s="1283"/>
      <c r="R7934" s="1067"/>
      <c r="S7934" s="341"/>
      <c r="T7934" s="341"/>
      <c r="U7934" s="341"/>
      <c r="V7934" s="341"/>
      <c r="W7934" s="341"/>
      <c r="X7934" s="341"/>
      <c r="Y7934" s="341"/>
      <c r="Z7934" s="21" t="s">
        <v>544</v>
      </c>
      <c r="AH7934"/>
    </row>
    <row r="7935" spans="1:34" ht="11.25" customHeight="1">
      <c r="A7935"/>
      <c r="B7935" s="1281" t="s">
        <v>71</v>
      </c>
      <c r="C7935" s="1282">
        <v>7580</v>
      </c>
      <c r="D7935" s="1341" t="str">
        <f t="shared" si="137"/>
        <v>OK7580</v>
      </c>
      <c r="E7935" s="1514" t="s">
        <v>122</v>
      </c>
      <c r="F7935" s="1390">
        <v>500</v>
      </c>
      <c r="G7935" s="1283">
        <v>2.5299999999999998</v>
      </c>
      <c r="H7935" s="1283">
        <v>2.88</v>
      </c>
      <c r="I7935" s="1283">
        <v>3.23</v>
      </c>
      <c r="J7935" s="1283">
        <v>3.58</v>
      </c>
      <c r="K7935" s="1283">
        <v>4.0199999999999996</v>
      </c>
      <c r="L7935" s="1283">
        <v>2.4900000000000002</v>
      </c>
      <c r="M7935" s="1283">
        <v>2.71</v>
      </c>
      <c r="N7935" s="1283">
        <v>2.83</v>
      </c>
      <c r="O7935" s="1283">
        <v>2.94</v>
      </c>
      <c r="P7935" s="1283"/>
      <c r="R7935" s="1067"/>
      <c r="S7935" s="341"/>
      <c r="T7935" s="341"/>
      <c r="U7935" s="341"/>
      <c r="V7935" s="341"/>
      <c r="W7935" s="341"/>
      <c r="X7935" s="341"/>
      <c r="Y7935" s="341"/>
      <c r="Z7935" s="21" t="s">
        <v>544</v>
      </c>
      <c r="AH7935"/>
    </row>
    <row r="7936" spans="1:34" ht="11.25" customHeight="1">
      <c r="A7936"/>
      <c r="B7936" s="1281" t="s">
        <v>71</v>
      </c>
      <c r="C7936" s="1282">
        <v>7590</v>
      </c>
      <c r="D7936" s="1341" t="str">
        <f t="shared" si="137"/>
        <v>OK7590</v>
      </c>
      <c r="E7936" s="1514" t="s">
        <v>124</v>
      </c>
      <c r="F7936" s="1390">
        <v>500</v>
      </c>
      <c r="G7936" s="1283">
        <v>2.67</v>
      </c>
      <c r="H7936" s="1283">
        <v>3.03</v>
      </c>
      <c r="I7936" s="1283">
        <v>3.4</v>
      </c>
      <c r="J7936" s="1283">
        <v>3.77</v>
      </c>
      <c r="K7936" s="1283">
        <v>4.24</v>
      </c>
      <c r="L7936" s="1283">
        <v>2.62</v>
      </c>
      <c r="M7936" s="1283">
        <v>2.86</v>
      </c>
      <c r="N7936" s="1283">
        <v>2.98</v>
      </c>
      <c r="O7936" s="1283">
        <v>3.09</v>
      </c>
      <c r="P7936" s="1283"/>
      <c r="R7936" s="1067"/>
      <c r="S7936" s="341"/>
      <c r="T7936" s="341"/>
      <c r="U7936" s="341"/>
      <c r="V7936" s="341"/>
      <c r="W7936" s="341"/>
      <c r="X7936" s="341"/>
      <c r="Y7936" s="341"/>
      <c r="Z7936" s="21" t="s">
        <v>544</v>
      </c>
      <c r="AH7936"/>
    </row>
    <row r="7937" spans="1:34" ht="11.25" customHeight="1">
      <c r="A7937"/>
      <c r="B7937" s="1281" t="s">
        <v>71</v>
      </c>
      <c r="C7937" s="1282">
        <v>7600</v>
      </c>
      <c r="D7937" s="1341" t="str">
        <f t="shared" si="137"/>
        <v>OK7600</v>
      </c>
      <c r="E7937" s="1514" t="s">
        <v>123</v>
      </c>
      <c r="F7937" s="1390">
        <v>500</v>
      </c>
      <c r="G7937" s="1283">
        <v>2.68</v>
      </c>
      <c r="H7937" s="1283">
        <v>3.05</v>
      </c>
      <c r="I7937" s="1283">
        <v>3.42</v>
      </c>
      <c r="J7937" s="1283">
        <v>3.79</v>
      </c>
      <c r="K7937" s="1283">
        <v>4.25</v>
      </c>
      <c r="L7937" s="1283">
        <v>2.63</v>
      </c>
      <c r="M7937" s="1283">
        <v>2.87</v>
      </c>
      <c r="N7937" s="1283">
        <v>2.99</v>
      </c>
      <c r="O7937" s="1283">
        <v>3.11</v>
      </c>
      <c r="P7937" s="1283"/>
      <c r="R7937" s="1067"/>
      <c r="S7937" s="341"/>
      <c r="T7937" s="341"/>
      <c r="U7937" s="341"/>
      <c r="V7937" s="341"/>
      <c r="W7937" s="341"/>
      <c r="X7937" s="341"/>
      <c r="Y7937" s="341"/>
      <c r="Z7937" s="21" t="s">
        <v>544</v>
      </c>
      <c r="AH7937"/>
    </row>
    <row r="7938" spans="1:34" ht="11.25" customHeight="1">
      <c r="A7938"/>
      <c r="B7938" s="1281" t="s">
        <v>71</v>
      </c>
      <c r="C7938" s="1282">
        <v>7605</v>
      </c>
      <c r="D7938" s="1341" t="str">
        <f t="shared" si="137"/>
        <v>OK7605</v>
      </c>
      <c r="E7938" s="1514" t="s">
        <v>121</v>
      </c>
      <c r="F7938" s="1390">
        <v>500</v>
      </c>
      <c r="G7938" s="1283">
        <v>1.8</v>
      </c>
      <c r="H7938" s="1283">
        <v>2.0499999999999998</v>
      </c>
      <c r="I7938" s="1283">
        <v>2.2999999999999998</v>
      </c>
      <c r="J7938" s="1283">
        <v>2.5499999999999998</v>
      </c>
      <c r="K7938" s="1283">
        <v>2.87</v>
      </c>
      <c r="L7938" s="1283">
        <v>1.77</v>
      </c>
      <c r="M7938" s="1283">
        <v>1.93</v>
      </c>
      <c r="N7938" s="1283">
        <v>2.0099999999999998</v>
      </c>
      <c r="O7938" s="1283">
        <v>2.09</v>
      </c>
      <c r="P7938" s="1283"/>
      <c r="R7938" s="1067"/>
      <c r="S7938" s="341"/>
      <c r="T7938" s="341"/>
      <c r="U7938" s="341"/>
      <c r="V7938" s="341"/>
      <c r="W7938" s="341"/>
      <c r="X7938" s="341"/>
      <c r="Y7938" s="341"/>
      <c r="Z7938" s="21" t="s">
        <v>544</v>
      </c>
      <c r="AH7938"/>
    </row>
    <row r="7939" spans="1:34" ht="11.25" customHeight="1">
      <c r="A7939"/>
      <c r="B7939" s="1281" t="s">
        <v>71</v>
      </c>
      <c r="C7939" s="1282">
        <v>7610</v>
      </c>
      <c r="D7939" s="1341" t="str">
        <f t="shared" si="137"/>
        <v>OK7610</v>
      </c>
      <c r="E7939" s="1514" t="s">
        <v>122</v>
      </c>
      <c r="F7939" s="1390">
        <v>500</v>
      </c>
      <c r="G7939" s="1283">
        <v>0.44</v>
      </c>
      <c r="H7939" s="1283">
        <v>0.5</v>
      </c>
      <c r="I7939" s="1283">
        <v>0.56000000000000005</v>
      </c>
      <c r="J7939" s="1283">
        <v>0.62</v>
      </c>
      <c r="K7939" s="1283">
        <v>0.69</v>
      </c>
      <c r="L7939" s="1283">
        <v>0.43</v>
      </c>
      <c r="M7939" s="1283">
        <v>0.47</v>
      </c>
      <c r="N7939" s="1283">
        <v>0.49</v>
      </c>
      <c r="O7939" s="1283">
        <v>0.51</v>
      </c>
      <c r="P7939" s="1283"/>
      <c r="R7939" s="1067"/>
      <c r="S7939" s="341"/>
      <c r="T7939" s="341"/>
      <c r="U7939" s="341"/>
      <c r="V7939" s="341"/>
      <c r="W7939" s="341"/>
      <c r="X7939" s="341"/>
      <c r="Y7939" s="341"/>
      <c r="Z7939" s="21" t="s">
        <v>544</v>
      </c>
      <c r="AH7939"/>
    </row>
    <row r="7940" spans="1:34" ht="11.25" customHeight="1">
      <c r="A7940"/>
      <c r="B7940" s="1281" t="s">
        <v>71</v>
      </c>
      <c r="C7940" s="1282">
        <v>7705</v>
      </c>
      <c r="D7940" s="1341" t="str">
        <f t="shared" si="137"/>
        <v>OK7705</v>
      </c>
      <c r="E7940" s="1514" t="s">
        <v>124</v>
      </c>
      <c r="F7940" s="1390">
        <v>550</v>
      </c>
      <c r="G7940" s="1283">
        <v>4.1100000000000003</v>
      </c>
      <c r="H7940" s="1283">
        <v>4.68</v>
      </c>
      <c r="I7940" s="1283">
        <v>5.25</v>
      </c>
      <c r="J7940" s="1283">
        <v>5.82</v>
      </c>
      <c r="K7940" s="1283">
        <v>6.53</v>
      </c>
      <c r="L7940" s="1283">
        <v>4.04</v>
      </c>
      <c r="M7940" s="1283">
        <v>4.4000000000000004</v>
      </c>
      <c r="N7940" s="1283">
        <v>4.59</v>
      </c>
      <c r="O7940" s="1283">
        <v>4.7699999999999996</v>
      </c>
      <c r="P7940" s="1283"/>
      <c r="R7940" s="1067"/>
      <c r="S7940" s="341"/>
      <c r="T7940" s="341"/>
      <c r="U7940" s="341"/>
      <c r="V7940" s="341"/>
      <c r="W7940" s="341"/>
      <c r="X7940" s="341"/>
      <c r="Y7940" s="341"/>
      <c r="Z7940" s="21" t="s">
        <v>544</v>
      </c>
      <c r="AH7940"/>
    </row>
    <row r="7941" spans="1:34" ht="11.25" customHeight="1">
      <c r="A7941"/>
      <c r="B7941" s="1281" t="s">
        <v>71</v>
      </c>
      <c r="C7941" s="1282">
        <v>7710</v>
      </c>
      <c r="D7941" s="1341" t="str">
        <f t="shared" si="137"/>
        <v>OK7710</v>
      </c>
      <c r="E7941" s="1514" t="s">
        <v>122</v>
      </c>
      <c r="F7941" s="1390">
        <v>500</v>
      </c>
      <c r="G7941" s="1283">
        <v>3.65</v>
      </c>
      <c r="H7941" s="1283">
        <v>4.16</v>
      </c>
      <c r="I7941" s="1283">
        <v>4.66</v>
      </c>
      <c r="J7941" s="1283">
        <v>5.17</v>
      </c>
      <c r="K7941" s="1283">
        <v>5.8</v>
      </c>
      <c r="L7941" s="1283">
        <v>3.59</v>
      </c>
      <c r="M7941" s="1283">
        <v>3.91</v>
      </c>
      <c r="N7941" s="1283">
        <v>4.08</v>
      </c>
      <c r="O7941" s="1283">
        <v>4.24</v>
      </c>
      <c r="P7941" s="1283"/>
      <c r="R7941" s="1067"/>
      <c r="S7941" s="341"/>
      <c r="T7941" s="341"/>
      <c r="U7941" s="341"/>
      <c r="V7941" s="341"/>
      <c r="W7941" s="341"/>
      <c r="X7941" s="341"/>
      <c r="Y7941" s="341"/>
      <c r="Z7941" s="21" t="s">
        <v>544</v>
      </c>
      <c r="AH7941"/>
    </row>
    <row r="7942" spans="1:34" ht="11.25" customHeight="1">
      <c r="A7942"/>
      <c r="B7942" s="1281" t="s">
        <v>71</v>
      </c>
      <c r="C7942" s="1282">
        <v>7711</v>
      </c>
      <c r="D7942" s="1341" t="str">
        <f t="shared" si="137"/>
        <v>OK7711</v>
      </c>
      <c r="E7942" s="1514" t="s">
        <v>122</v>
      </c>
      <c r="F7942" s="1390">
        <v>500</v>
      </c>
      <c r="G7942" s="1283">
        <v>3.65</v>
      </c>
      <c r="H7942" s="1283">
        <v>4.16</v>
      </c>
      <c r="I7942" s="1283">
        <v>4.66</v>
      </c>
      <c r="J7942" s="1283">
        <v>5.17</v>
      </c>
      <c r="K7942" s="1283">
        <v>5.8</v>
      </c>
      <c r="L7942" s="1283">
        <v>3.59</v>
      </c>
      <c r="M7942" s="1283">
        <v>3.91</v>
      </c>
      <c r="N7942" s="1283">
        <v>4.08</v>
      </c>
      <c r="O7942" s="1283">
        <v>4.24</v>
      </c>
      <c r="P7942" s="1283"/>
      <c r="R7942" s="1067"/>
      <c r="S7942" s="341"/>
      <c r="T7942" s="341"/>
      <c r="U7942" s="341"/>
      <c r="V7942" s="341"/>
      <c r="W7942" s="341"/>
      <c r="X7942" s="341"/>
      <c r="Y7942" s="341"/>
      <c r="Z7942" s="21" t="s">
        <v>544</v>
      </c>
      <c r="AH7942"/>
    </row>
    <row r="7943" spans="1:34" ht="11.25" customHeight="1">
      <c r="A7943"/>
      <c r="B7943" s="1281" t="s">
        <v>71</v>
      </c>
      <c r="C7943" s="1282">
        <v>7720</v>
      </c>
      <c r="D7943" s="1341" t="str">
        <f t="shared" si="137"/>
        <v>OK7720</v>
      </c>
      <c r="E7943" s="1514" t="s">
        <v>123</v>
      </c>
      <c r="F7943" s="1390">
        <v>500</v>
      </c>
      <c r="G7943" s="1283">
        <v>3.56</v>
      </c>
      <c r="H7943" s="1283">
        <v>4.05</v>
      </c>
      <c r="I7943" s="1283">
        <v>4.55</v>
      </c>
      <c r="J7943" s="1283">
        <v>5.04</v>
      </c>
      <c r="K7943" s="1283">
        <v>5.66</v>
      </c>
      <c r="L7943" s="1283">
        <v>3.5</v>
      </c>
      <c r="M7943" s="1283">
        <v>3.82</v>
      </c>
      <c r="N7943" s="1283">
        <v>3.98</v>
      </c>
      <c r="O7943" s="1283">
        <v>4.13</v>
      </c>
      <c r="P7943" s="1283"/>
      <c r="R7943" s="1067"/>
      <c r="S7943" s="341"/>
      <c r="T7943" s="341"/>
      <c r="U7943" s="341"/>
      <c r="V7943" s="341"/>
      <c r="W7943" s="341"/>
      <c r="X7943" s="341"/>
      <c r="Y7943" s="341"/>
      <c r="Z7943" s="21" t="s">
        <v>544</v>
      </c>
      <c r="AH7943"/>
    </row>
    <row r="7944" spans="1:34" ht="11.25" customHeight="1">
      <c r="A7944"/>
      <c r="B7944" s="1281" t="s">
        <v>71</v>
      </c>
      <c r="C7944" s="1282">
        <v>7855</v>
      </c>
      <c r="D7944" s="1341" t="str">
        <f t="shared" si="137"/>
        <v>OK7855</v>
      </c>
      <c r="E7944" s="1514" t="s">
        <v>122</v>
      </c>
      <c r="F7944" s="1390">
        <v>500</v>
      </c>
      <c r="G7944" s="1283">
        <v>2.56</v>
      </c>
      <c r="H7944" s="1283">
        <v>2.92</v>
      </c>
      <c r="I7944" s="1283">
        <v>3.27</v>
      </c>
      <c r="J7944" s="1283">
        <v>3.63</v>
      </c>
      <c r="K7944" s="1283">
        <v>4.08</v>
      </c>
      <c r="L7944" s="1283">
        <v>2.52</v>
      </c>
      <c r="M7944" s="1283">
        <v>2.75</v>
      </c>
      <c r="N7944" s="1283">
        <v>2.86</v>
      </c>
      <c r="O7944" s="1283">
        <v>2.98</v>
      </c>
      <c r="P7944" s="1283"/>
      <c r="R7944" s="1067"/>
      <c r="S7944" s="341"/>
      <c r="T7944" s="341"/>
      <c r="U7944" s="341"/>
      <c r="V7944" s="341"/>
      <c r="W7944" s="341"/>
      <c r="X7944" s="341"/>
      <c r="Y7944" s="341"/>
      <c r="Z7944" s="21" t="s">
        <v>544</v>
      </c>
      <c r="AH7944"/>
    </row>
    <row r="7945" spans="1:34" ht="11.25" customHeight="1">
      <c r="A7945"/>
      <c r="B7945" s="1281" t="s">
        <v>71</v>
      </c>
      <c r="C7945" s="1282">
        <v>8001</v>
      </c>
      <c r="D7945" s="1341" t="str">
        <f t="shared" si="137"/>
        <v>OK8001</v>
      </c>
      <c r="E7945" s="1514" t="s">
        <v>121</v>
      </c>
      <c r="F7945" s="1390">
        <v>500</v>
      </c>
      <c r="G7945" s="1283">
        <v>1.92</v>
      </c>
      <c r="H7945" s="1283">
        <v>2.1800000000000002</v>
      </c>
      <c r="I7945" s="1283">
        <v>2.4500000000000002</v>
      </c>
      <c r="J7945" s="1283">
        <v>2.71</v>
      </c>
      <c r="K7945" s="1283">
        <v>3.04</v>
      </c>
      <c r="L7945" s="1283">
        <v>1.88</v>
      </c>
      <c r="M7945" s="1283">
        <v>2.0499999999999998</v>
      </c>
      <c r="N7945" s="1283">
        <v>2.14</v>
      </c>
      <c r="O7945" s="1283">
        <v>2.2200000000000002</v>
      </c>
      <c r="P7945" s="1283"/>
      <c r="R7945" s="1067"/>
      <c r="S7945" s="341"/>
      <c r="T7945" s="341"/>
      <c r="U7945" s="341"/>
      <c r="V7945" s="341"/>
      <c r="W7945" s="341"/>
      <c r="X7945" s="341"/>
      <c r="Y7945" s="341"/>
      <c r="Z7945" s="21" t="s">
        <v>544</v>
      </c>
      <c r="AH7945"/>
    </row>
    <row r="7946" spans="1:34" ht="11.25" customHeight="1">
      <c r="A7946"/>
      <c r="B7946" s="1281" t="s">
        <v>71</v>
      </c>
      <c r="C7946" s="1282">
        <v>8002</v>
      </c>
      <c r="D7946" s="1341" t="str">
        <f t="shared" si="137"/>
        <v>OK8002</v>
      </c>
      <c r="E7946" s="1514" t="s">
        <v>125</v>
      </c>
      <c r="F7946" s="1390">
        <v>500</v>
      </c>
      <c r="G7946" s="1283">
        <v>2.2799999999999998</v>
      </c>
      <c r="H7946" s="1283">
        <v>2.6</v>
      </c>
      <c r="I7946" s="1283">
        <v>2.92</v>
      </c>
      <c r="J7946" s="1283">
        <v>3.23</v>
      </c>
      <c r="K7946" s="1283">
        <v>3.63</v>
      </c>
      <c r="L7946" s="1283">
        <v>2.2400000000000002</v>
      </c>
      <c r="M7946" s="1283">
        <v>2.4500000000000002</v>
      </c>
      <c r="N7946" s="1283">
        <v>2.5499999999999998</v>
      </c>
      <c r="O7946" s="1283">
        <v>2.65</v>
      </c>
      <c r="P7946" s="1283"/>
      <c r="R7946" s="1067"/>
      <c r="S7946" s="341"/>
      <c r="T7946" s="341"/>
      <c r="U7946" s="341"/>
      <c r="V7946" s="341"/>
      <c r="W7946" s="341"/>
      <c r="X7946" s="341"/>
      <c r="Y7946" s="341"/>
      <c r="Z7946" s="21" t="s">
        <v>544</v>
      </c>
      <c r="AH7946"/>
    </row>
    <row r="7947" spans="1:34" ht="11.25" customHeight="1">
      <c r="A7947"/>
      <c r="B7947" s="1281" t="s">
        <v>71</v>
      </c>
      <c r="C7947" s="1282">
        <v>8006</v>
      </c>
      <c r="D7947" s="1341" t="str">
        <f t="shared" si="137"/>
        <v>OK8006</v>
      </c>
      <c r="E7947" s="1514" t="s">
        <v>121</v>
      </c>
      <c r="F7947" s="1390">
        <v>500</v>
      </c>
      <c r="G7947" s="1283">
        <v>1.81</v>
      </c>
      <c r="H7947" s="1283">
        <v>2.0699999999999998</v>
      </c>
      <c r="I7947" s="1283">
        <v>2.3199999999999998</v>
      </c>
      <c r="J7947" s="1283">
        <v>2.57</v>
      </c>
      <c r="K7947" s="1283">
        <v>2.88</v>
      </c>
      <c r="L7947" s="1283">
        <v>1.78</v>
      </c>
      <c r="M7947" s="1283">
        <v>1.94</v>
      </c>
      <c r="N7947" s="1283">
        <v>2.0299999999999998</v>
      </c>
      <c r="O7947" s="1283">
        <v>2.11</v>
      </c>
      <c r="P7947" s="1283"/>
      <c r="R7947" s="1067"/>
      <c r="S7947" s="341"/>
      <c r="T7947" s="341"/>
      <c r="U7947" s="341"/>
      <c r="V7947" s="341"/>
      <c r="W7947" s="341"/>
      <c r="X7947" s="341"/>
      <c r="Y7947" s="341"/>
      <c r="Z7947" s="21" t="s">
        <v>544</v>
      </c>
      <c r="AH7947"/>
    </row>
    <row r="7948" spans="1:34" ht="11.25" customHeight="1">
      <c r="A7948"/>
      <c r="B7948" s="1281" t="s">
        <v>71</v>
      </c>
      <c r="C7948" s="1282">
        <v>8008</v>
      </c>
      <c r="D7948" s="1341" t="str">
        <f t="shared" ref="D7948:D8011" si="138">B7948&amp;TEXT(C7948,"0000")</f>
        <v>OK8008</v>
      </c>
      <c r="E7948" s="1514" t="s">
        <v>121</v>
      </c>
      <c r="F7948" s="1390">
        <v>500</v>
      </c>
      <c r="G7948" s="1283">
        <v>0.99</v>
      </c>
      <c r="H7948" s="1283">
        <v>1.1200000000000001</v>
      </c>
      <c r="I7948" s="1283">
        <v>1.26</v>
      </c>
      <c r="J7948" s="1283">
        <v>1.39</v>
      </c>
      <c r="K7948" s="1283">
        <v>1.57</v>
      </c>
      <c r="L7948" s="1283">
        <v>0.97</v>
      </c>
      <c r="M7948" s="1283">
        <v>1.06</v>
      </c>
      <c r="N7948" s="1283">
        <v>1.1000000000000001</v>
      </c>
      <c r="O7948" s="1283">
        <v>1.1399999999999999</v>
      </c>
      <c r="P7948" s="1283"/>
      <c r="R7948" s="1067"/>
      <c r="S7948" s="341"/>
      <c r="T7948" s="341"/>
      <c r="U7948" s="341"/>
      <c r="V7948" s="341"/>
      <c r="W7948" s="341"/>
      <c r="X7948" s="341"/>
      <c r="Y7948" s="341"/>
      <c r="Z7948" s="21" t="s">
        <v>544</v>
      </c>
      <c r="AH7948"/>
    </row>
    <row r="7949" spans="1:34" ht="11.25" customHeight="1">
      <c r="A7949"/>
      <c r="B7949" s="1281" t="s">
        <v>71</v>
      </c>
      <c r="C7949" s="1282">
        <v>8010</v>
      </c>
      <c r="D7949" s="1341" t="str">
        <f t="shared" si="138"/>
        <v>OK8010</v>
      </c>
      <c r="E7949" s="1514" t="s">
        <v>121</v>
      </c>
      <c r="F7949" s="1390">
        <v>500</v>
      </c>
      <c r="G7949" s="1283">
        <v>1.48</v>
      </c>
      <c r="H7949" s="1283">
        <v>1.68</v>
      </c>
      <c r="I7949" s="1283">
        <v>1.89</v>
      </c>
      <c r="J7949" s="1283">
        <v>2.09</v>
      </c>
      <c r="K7949" s="1283">
        <v>2.35</v>
      </c>
      <c r="L7949" s="1283">
        <v>1.45</v>
      </c>
      <c r="M7949" s="1283">
        <v>1.58</v>
      </c>
      <c r="N7949" s="1283">
        <v>1.65</v>
      </c>
      <c r="O7949" s="1283">
        <v>1.72</v>
      </c>
      <c r="P7949" s="1283"/>
      <c r="R7949" s="1067"/>
      <c r="S7949" s="341"/>
      <c r="T7949" s="341"/>
      <c r="U7949" s="341"/>
      <c r="V7949" s="341"/>
      <c r="W7949" s="341"/>
      <c r="X7949" s="341"/>
      <c r="Y7949" s="341"/>
      <c r="Z7949" s="21" t="s">
        <v>544</v>
      </c>
      <c r="AH7949"/>
    </row>
    <row r="7950" spans="1:34" ht="11.25" customHeight="1">
      <c r="A7950"/>
      <c r="B7950" s="1281" t="s">
        <v>71</v>
      </c>
      <c r="C7950" s="1282">
        <v>8013</v>
      </c>
      <c r="D7950" s="1341" t="str">
        <f t="shared" si="138"/>
        <v>OK8013</v>
      </c>
      <c r="E7950" s="1514" t="s">
        <v>121</v>
      </c>
      <c r="F7950" s="1390">
        <v>500</v>
      </c>
      <c r="G7950" s="1283">
        <v>0.36</v>
      </c>
      <c r="H7950" s="1283">
        <v>0.41</v>
      </c>
      <c r="I7950" s="1283">
        <v>0.46</v>
      </c>
      <c r="J7950" s="1283">
        <v>0.51</v>
      </c>
      <c r="K7950" s="1283">
        <v>0.56999999999999995</v>
      </c>
      <c r="L7950" s="1283">
        <v>0.35</v>
      </c>
      <c r="M7950" s="1283">
        <v>0.38</v>
      </c>
      <c r="N7950" s="1283">
        <v>0.4</v>
      </c>
      <c r="O7950" s="1283">
        <v>0.42</v>
      </c>
      <c r="P7950" s="1283"/>
      <c r="R7950" s="1067"/>
      <c r="S7950" s="341"/>
      <c r="T7950" s="341"/>
      <c r="U7950" s="341"/>
      <c r="V7950" s="341"/>
      <c r="W7950" s="341"/>
      <c r="X7950" s="341"/>
      <c r="Y7950" s="341"/>
      <c r="Z7950" s="21" t="s">
        <v>544</v>
      </c>
      <c r="AH7950"/>
    </row>
    <row r="7951" spans="1:34" ht="11.25" customHeight="1">
      <c r="A7951"/>
      <c r="B7951" s="1281" t="s">
        <v>71</v>
      </c>
      <c r="C7951" s="1282">
        <v>8015</v>
      </c>
      <c r="D7951" s="1341" t="str">
        <f t="shared" si="138"/>
        <v>OK8015</v>
      </c>
      <c r="E7951" s="1514" t="s">
        <v>121</v>
      </c>
      <c r="F7951" s="1390">
        <v>500</v>
      </c>
      <c r="G7951" s="1283">
        <v>0.69</v>
      </c>
      <c r="H7951" s="1283">
        <v>0.79</v>
      </c>
      <c r="I7951" s="1283">
        <v>0.89</v>
      </c>
      <c r="J7951" s="1283">
        <v>0.98</v>
      </c>
      <c r="K7951" s="1283">
        <v>1.1000000000000001</v>
      </c>
      <c r="L7951" s="1283">
        <v>0.68</v>
      </c>
      <c r="M7951" s="1283">
        <v>0.74</v>
      </c>
      <c r="N7951" s="1283">
        <v>0.78</v>
      </c>
      <c r="O7951" s="1283">
        <v>0.81</v>
      </c>
      <c r="P7951" s="1283"/>
      <c r="R7951" s="1067"/>
      <c r="S7951" s="341"/>
      <c r="T7951" s="341"/>
      <c r="U7951" s="341"/>
      <c r="V7951" s="341"/>
      <c r="W7951" s="341"/>
      <c r="X7951" s="341"/>
      <c r="Y7951" s="341"/>
      <c r="Z7951" s="21" t="s">
        <v>544</v>
      </c>
      <c r="AH7951"/>
    </row>
    <row r="7952" spans="1:34" ht="11.25" customHeight="1">
      <c r="A7952"/>
      <c r="B7952" s="1281" t="s">
        <v>71</v>
      </c>
      <c r="C7952" s="1282">
        <v>8017</v>
      </c>
      <c r="D7952" s="1341" t="str">
        <f t="shared" si="138"/>
        <v>OK8017</v>
      </c>
      <c r="E7952" s="1514" t="s">
        <v>121</v>
      </c>
      <c r="F7952" s="1390">
        <v>500</v>
      </c>
      <c r="G7952" s="1283">
        <v>2.17</v>
      </c>
      <c r="H7952" s="1283">
        <v>2.4700000000000002</v>
      </c>
      <c r="I7952" s="1283">
        <v>2.77</v>
      </c>
      <c r="J7952" s="1283">
        <v>3.07</v>
      </c>
      <c r="K7952" s="1283">
        <v>3.45</v>
      </c>
      <c r="L7952" s="1283">
        <v>2.13</v>
      </c>
      <c r="M7952" s="1283">
        <v>2.33</v>
      </c>
      <c r="N7952" s="1283">
        <v>2.4300000000000002</v>
      </c>
      <c r="O7952" s="1283">
        <v>2.52</v>
      </c>
      <c r="P7952" s="1283"/>
      <c r="R7952" s="1067"/>
      <c r="S7952" s="341"/>
      <c r="T7952" s="341"/>
      <c r="U7952" s="341"/>
      <c r="V7952" s="341"/>
      <c r="W7952" s="341"/>
      <c r="X7952" s="341"/>
      <c r="Y7952" s="341"/>
      <c r="Z7952" s="21" t="s">
        <v>544</v>
      </c>
      <c r="AH7952"/>
    </row>
    <row r="7953" spans="1:34" ht="11.25" customHeight="1">
      <c r="A7953"/>
      <c r="B7953" s="1281" t="s">
        <v>71</v>
      </c>
      <c r="C7953" s="1282">
        <v>8018</v>
      </c>
      <c r="D7953" s="1341" t="str">
        <f t="shared" si="138"/>
        <v>OK8018</v>
      </c>
      <c r="E7953" s="1514" t="s">
        <v>121</v>
      </c>
      <c r="F7953" s="1390">
        <v>500</v>
      </c>
      <c r="G7953" s="1283">
        <v>2.1800000000000002</v>
      </c>
      <c r="H7953" s="1283">
        <v>2.4900000000000002</v>
      </c>
      <c r="I7953" s="1283">
        <v>2.79</v>
      </c>
      <c r="J7953" s="1283">
        <v>3.09</v>
      </c>
      <c r="K7953" s="1283">
        <v>3.47</v>
      </c>
      <c r="L7953" s="1283">
        <v>2.15</v>
      </c>
      <c r="M7953" s="1283">
        <v>2.34</v>
      </c>
      <c r="N7953" s="1283">
        <v>2.44</v>
      </c>
      <c r="O7953" s="1283">
        <v>2.54</v>
      </c>
      <c r="P7953" s="1283"/>
      <c r="R7953" s="1067"/>
      <c r="S7953" s="341"/>
      <c r="T7953" s="341"/>
      <c r="U7953" s="341"/>
      <c r="V7953" s="341"/>
      <c r="W7953" s="341"/>
      <c r="X7953" s="341"/>
      <c r="Y7953" s="341"/>
      <c r="Z7953" s="21" t="s">
        <v>544</v>
      </c>
      <c r="AH7953"/>
    </row>
    <row r="7954" spans="1:34" ht="11.25" customHeight="1">
      <c r="A7954"/>
      <c r="B7954" s="1281" t="s">
        <v>71</v>
      </c>
      <c r="C7954" s="1282">
        <v>8021</v>
      </c>
      <c r="D7954" s="1341" t="str">
        <f t="shared" si="138"/>
        <v>OK8021</v>
      </c>
      <c r="E7954" s="1514" t="s">
        <v>121</v>
      </c>
      <c r="F7954" s="1390">
        <v>500</v>
      </c>
      <c r="G7954" s="1283">
        <v>2.46</v>
      </c>
      <c r="H7954" s="1283">
        <v>2.81</v>
      </c>
      <c r="I7954" s="1283">
        <v>3.15</v>
      </c>
      <c r="J7954" s="1283">
        <v>3.49</v>
      </c>
      <c r="K7954" s="1283">
        <v>3.92</v>
      </c>
      <c r="L7954" s="1283">
        <v>2.42</v>
      </c>
      <c r="M7954" s="1283">
        <v>2.64</v>
      </c>
      <c r="N7954" s="1283">
        <v>2.75</v>
      </c>
      <c r="O7954" s="1283">
        <v>2.86</v>
      </c>
      <c r="P7954" s="1283"/>
      <c r="R7954" s="1067"/>
      <c r="S7954" s="341"/>
      <c r="T7954" s="341"/>
      <c r="U7954" s="341"/>
      <c r="V7954" s="341"/>
      <c r="W7954" s="341"/>
      <c r="X7954" s="341"/>
      <c r="Y7954" s="341"/>
      <c r="Z7954" s="21" t="s">
        <v>544</v>
      </c>
      <c r="AH7954"/>
    </row>
    <row r="7955" spans="1:34" ht="11.25" customHeight="1">
      <c r="A7955"/>
      <c r="B7955" s="1281" t="s">
        <v>71</v>
      </c>
      <c r="C7955" s="1282">
        <v>8031</v>
      </c>
      <c r="D7955" s="1341" t="str">
        <f t="shared" si="138"/>
        <v>OK8031</v>
      </c>
      <c r="E7955" s="1514" t="s">
        <v>121</v>
      </c>
      <c r="F7955" s="1390">
        <v>500</v>
      </c>
      <c r="G7955" s="1283">
        <v>1.99</v>
      </c>
      <c r="H7955" s="1283">
        <v>2.27</v>
      </c>
      <c r="I7955" s="1283">
        <v>2.5499999999999998</v>
      </c>
      <c r="J7955" s="1283">
        <v>2.82</v>
      </c>
      <c r="K7955" s="1283">
        <v>3.17</v>
      </c>
      <c r="L7955" s="1283">
        <v>1.96</v>
      </c>
      <c r="M7955" s="1283">
        <v>2.14</v>
      </c>
      <c r="N7955" s="1283">
        <v>2.23</v>
      </c>
      <c r="O7955" s="1283">
        <v>2.31</v>
      </c>
      <c r="P7955" s="1283"/>
      <c r="R7955" s="1067"/>
      <c r="S7955" s="341"/>
      <c r="T7955" s="341"/>
      <c r="U7955" s="341"/>
      <c r="V7955" s="341"/>
      <c r="W7955" s="341"/>
      <c r="X7955" s="341"/>
      <c r="Y7955" s="341"/>
      <c r="Z7955" s="21" t="s">
        <v>544</v>
      </c>
      <c r="AH7955"/>
    </row>
    <row r="7956" spans="1:34" ht="11.25" customHeight="1">
      <c r="A7956"/>
      <c r="B7956" s="1281" t="s">
        <v>71</v>
      </c>
      <c r="C7956" s="1282">
        <v>8032</v>
      </c>
      <c r="D7956" s="1341" t="str">
        <f t="shared" si="138"/>
        <v>OK8032</v>
      </c>
      <c r="E7956" s="1514" t="s">
        <v>121</v>
      </c>
      <c r="F7956" s="1390">
        <v>500</v>
      </c>
      <c r="G7956" s="1283">
        <v>1.79</v>
      </c>
      <c r="H7956" s="1283">
        <v>2.04</v>
      </c>
      <c r="I7956" s="1283">
        <v>2.29</v>
      </c>
      <c r="J7956" s="1283">
        <v>2.54</v>
      </c>
      <c r="K7956" s="1283">
        <v>2.85</v>
      </c>
      <c r="L7956" s="1283">
        <v>1.76</v>
      </c>
      <c r="M7956" s="1283">
        <v>1.92</v>
      </c>
      <c r="N7956" s="1283">
        <v>2</v>
      </c>
      <c r="O7956" s="1283">
        <v>2.08</v>
      </c>
      <c r="P7956" s="1283"/>
      <c r="R7956" s="1067"/>
      <c r="S7956" s="341"/>
      <c r="T7956" s="341"/>
      <c r="U7956" s="341"/>
      <c r="V7956" s="341"/>
      <c r="W7956" s="341"/>
      <c r="X7956" s="341"/>
      <c r="Y7956" s="341"/>
      <c r="Z7956" s="21" t="s">
        <v>544</v>
      </c>
      <c r="AH7956"/>
    </row>
    <row r="7957" spans="1:34" ht="11.25" customHeight="1">
      <c r="A7957"/>
      <c r="B7957" s="1281" t="s">
        <v>71</v>
      </c>
      <c r="C7957" s="1282">
        <v>8033</v>
      </c>
      <c r="D7957" s="1341" t="str">
        <f t="shared" si="138"/>
        <v>OK8033</v>
      </c>
      <c r="E7957" s="1514" t="s">
        <v>121</v>
      </c>
      <c r="F7957" s="1390">
        <v>500</v>
      </c>
      <c r="G7957" s="1283">
        <v>1.78</v>
      </c>
      <c r="H7957" s="1283">
        <v>2.0299999999999998</v>
      </c>
      <c r="I7957" s="1283">
        <v>2.27</v>
      </c>
      <c r="J7957" s="1283">
        <v>2.52</v>
      </c>
      <c r="K7957" s="1283">
        <v>2.83</v>
      </c>
      <c r="L7957" s="1283">
        <v>1.75</v>
      </c>
      <c r="M7957" s="1283">
        <v>1.91</v>
      </c>
      <c r="N7957" s="1283">
        <v>1.99</v>
      </c>
      <c r="O7957" s="1283">
        <v>2.0699999999999998</v>
      </c>
      <c r="P7957" s="1283"/>
      <c r="R7957" s="1067"/>
      <c r="S7957" s="341"/>
      <c r="T7957" s="341"/>
      <c r="U7957" s="341"/>
      <c r="V7957" s="341"/>
      <c r="W7957" s="341"/>
      <c r="X7957" s="341"/>
      <c r="Y7957" s="341"/>
      <c r="Z7957" s="21" t="s">
        <v>544</v>
      </c>
      <c r="AH7957"/>
    </row>
    <row r="7958" spans="1:34" ht="11.25" customHeight="1">
      <c r="A7958"/>
      <c r="B7958" s="1281" t="s">
        <v>71</v>
      </c>
      <c r="C7958" s="1282">
        <v>8034</v>
      </c>
      <c r="D7958" s="1341" t="str">
        <f t="shared" si="138"/>
        <v>OK8034</v>
      </c>
      <c r="E7958" s="1514" t="s">
        <v>121</v>
      </c>
      <c r="F7958" s="1390">
        <v>500</v>
      </c>
      <c r="G7958" s="1283">
        <v>2.88</v>
      </c>
      <c r="H7958" s="1283">
        <v>3.28</v>
      </c>
      <c r="I7958" s="1283">
        <v>3.68</v>
      </c>
      <c r="J7958" s="1283">
        <v>4.07</v>
      </c>
      <c r="K7958" s="1283">
        <v>4.57</v>
      </c>
      <c r="L7958" s="1283">
        <v>2.83</v>
      </c>
      <c r="M7958" s="1283">
        <v>3.08</v>
      </c>
      <c r="N7958" s="1283">
        <v>3.21</v>
      </c>
      <c r="O7958" s="1283">
        <v>3.34</v>
      </c>
      <c r="P7958" s="1283"/>
      <c r="R7958" s="1067"/>
      <c r="S7958" s="341"/>
      <c r="T7958" s="341"/>
      <c r="U7958" s="341"/>
      <c r="V7958" s="341"/>
      <c r="W7958" s="341"/>
      <c r="X7958" s="341"/>
      <c r="Y7958" s="341"/>
      <c r="Z7958" s="21" t="s">
        <v>544</v>
      </c>
      <c r="AH7958"/>
    </row>
    <row r="7959" spans="1:34" ht="11.25" customHeight="1">
      <c r="A7959"/>
      <c r="B7959" s="1281" t="s">
        <v>71</v>
      </c>
      <c r="C7959" s="1282">
        <v>8037</v>
      </c>
      <c r="D7959" s="1341" t="str">
        <f t="shared" si="138"/>
        <v>OK8037</v>
      </c>
      <c r="E7959" s="1514" t="s">
        <v>125</v>
      </c>
      <c r="F7959" s="1390">
        <v>500</v>
      </c>
      <c r="G7959" s="1283">
        <v>1.99</v>
      </c>
      <c r="H7959" s="1283">
        <v>2.27</v>
      </c>
      <c r="I7959" s="1283">
        <v>2.5499999999999998</v>
      </c>
      <c r="J7959" s="1283">
        <v>2.82</v>
      </c>
      <c r="K7959" s="1283">
        <v>3.17</v>
      </c>
      <c r="L7959" s="1283">
        <v>1.96</v>
      </c>
      <c r="M7959" s="1283">
        <v>2.14</v>
      </c>
      <c r="N7959" s="1283">
        <v>2.23</v>
      </c>
      <c r="O7959" s="1283">
        <v>2.31</v>
      </c>
      <c r="P7959" s="1283"/>
      <c r="R7959" s="1067"/>
      <c r="S7959" s="341"/>
      <c r="T7959" s="341"/>
      <c r="U7959" s="341"/>
      <c r="V7959" s="341"/>
      <c r="W7959" s="341"/>
      <c r="X7959" s="341"/>
      <c r="Y7959" s="341"/>
      <c r="Z7959" s="21" t="s">
        <v>544</v>
      </c>
      <c r="AH7959"/>
    </row>
    <row r="7960" spans="1:34" ht="11.25" customHeight="1">
      <c r="A7960"/>
      <c r="B7960" s="1281" t="s">
        <v>71</v>
      </c>
      <c r="C7960" s="1282">
        <v>8039</v>
      </c>
      <c r="D7960" s="1341" t="str">
        <f t="shared" si="138"/>
        <v>OK8039</v>
      </c>
      <c r="E7960" s="1514" t="s">
        <v>125</v>
      </c>
      <c r="F7960" s="1390">
        <v>500</v>
      </c>
      <c r="G7960" s="1283">
        <v>1.33</v>
      </c>
      <c r="H7960" s="1283">
        <v>1.52</v>
      </c>
      <c r="I7960" s="1283">
        <v>1.7</v>
      </c>
      <c r="J7960" s="1283">
        <v>1.89</v>
      </c>
      <c r="K7960" s="1283">
        <v>2.12</v>
      </c>
      <c r="L7960" s="1283">
        <v>1.31</v>
      </c>
      <c r="M7960" s="1283">
        <v>1.43</v>
      </c>
      <c r="N7960" s="1283">
        <v>1.49</v>
      </c>
      <c r="O7960" s="1283">
        <v>1.55</v>
      </c>
      <c r="P7960" s="1283"/>
      <c r="R7960" s="1067"/>
      <c r="S7960" s="341"/>
      <c r="T7960" s="341"/>
      <c r="U7960" s="341"/>
      <c r="V7960" s="341"/>
      <c r="W7960" s="341"/>
      <c r="X7960" s="341"/>
      <c r="Y7960" s="341"/>
      <c r="Z7960" s="21" t="s">
        <v>544</v>
      </c>
      <c r="AH7960"/>
    </row>
    <row r="7961" spans="1:34" ht="11.25" customHeight="1">
      <c r="A7961"/>
      <c r="B7961" s="1281" t="s">
        <v>71</v>
      </c>
      <c r="C7961" s="1282">
        <v>8044</v>
      </c>
      <c r="D7961" s="1341" t="str">
        <f t="shared" si="138"/>
        <v>OK8044</v>
      </c>
      <c r="E7961" s="1514" t="s">
        <v>121</v>
      </c>
      <c r="F7961" s="1390">
        <v>500</v>
      </c>
      <c r="G7961" s="1283">
        <v>2.2999999999999998</v>
      </c>
      <c r="H7961" s="1283">
        <v>2.61</v>
      </c>
      <c r="I7961" s="1283">
        <v>2.93</v>
      </c>
      <c r="J7961" s="1283">
        <v>3.25</v>
      </c>
      <c r="K7961" s="1283">
        <v>3.65</v>
      </c>
      <c r="L7961" s="1283">
        <v>2.2599999999999998</v>
      </c>
      <c r="M7961" s="1283">
        <v>2.46</v>
      </c>
      <c r="N7961" s="1283">
        <v>2.56</v>
      </c>
      <c r="O7961" s="1283">
        <v>2.67</v>
      </c>
      <c r="P7961" s="1283"/>
      <c r="R7961" s="1067"/>
      <c r="S7961" s="341"/>
      <c r="T7961" s="341"/>
      <c r="U7961" s="341"/>
      <c r="V7961" s="341"/>
      <c r="W7961" s="341"/>
      <c r="X7961" s="341"/>
      <c r="Y7961" s="341"/>
      <c r="Z7961" s="21" t="s">
        <v>544</v>
      </c>
      <c r="AH7961"/>
    </row>
    <row r="7962" spans="1:34" ht="11.25" customHeight="1">
      <c r="A7962"/>
      <c r="B7962" s="1281" t="s">
        <v>71</v>
      </c>
      <c r="C7962" s="1282">
        <v>8045</v>
      </c>
      <c r="D7962" s="1341" t="str">
        <f t="shared" si="138"/>
        <v>OK8045</v>
      </c>
      <c r="E7962" s="1514" t="s">
        <v>121</v>
      </c>
      <c r="F7962" s="1390">
        <v>500</v>
      </c>
      <c r="G7962" s="1283">
        <v>0.54</v>
      </c>
      <c r="H7962" s="1283">
        <v>0.61</v>
      </c>
      <c r="I7962" s="1283">
        <v>0.69</v>
      </c>
      <c r="J7962" s="1283">
        <v>0.76</v>
      </c>
      <c r="K7962" s="1283">
        <v>0.85</v>
      </c>
      <c r="L7962" s="1283">
        <v>0.53</v>
      </c>
      <c r="M7962" s="1283">
        <v>0.57999999999999996</v>
      </c>
      <c r="N7962" s="1283">
        <v>0.6</v>
      </c>
      <c r="O7962" s="1283">
        <v>0.62</v>
      </c>
      <c r="P7962" s="1283"/>
      <c r="R7962" s="1067"/>
      <c r="S7962" s="341"/>
      <c r="T7962" s="341"/>
      <c r="U7962" s="341"/>
      <c r="V7962" s="341"/>
      <c r="W7962" s="341"/>
      <c r="X7962" s="341"/>
      <c r="Y7962" s="341"/>
      <c r="Z7962" s="21" t="s">
        <v>544</v>
      </c>
      <c r="AH7962"/>
    </row>
    <row r="7963" spans="1:34" ht="11.25" customHeight="1">
      <c r="A7963"/>
      <c r="B7963" s="1281" t="s">
        <v>71</v>
      </c>
      <c r="C7963" s="1282">
        <v>8046</v>
      </c>
      <c r="D7963" s="1341" t="str">
        <f t="shared" si="138"/>
        <v>OK8046</v>
      </c>
      <c r="E7963" s="1514" t="s">
        <v>121</v>
      </c>
      <c r="F7963" s="1390">
        <v>500</v>
      </c>
      <c r="G7963" s="1283">
        <v>1.83</v>
      </c>
      <c r="H7963" s="1283">
        <v>2.08</v>
      </c>
      <c r="I7963" s="1283">
        <v>2.33</v>
      </c>
      <c r="J7963" s="1283">
        <v>2.58</v>
      </c>
      <c r="K7963" s="1283">
        <v>2.9</v>
      </c>
      <c r="L7963" s="1283">
        <v>1.79</v>
      </c>
      <c r="M7963" s="1283">
        <v>1.96</v>
      </c>
      <c r="N7963" s="1283">
        <v>2.04</v>
      </c>
      <c r="O7963" s="1283">
        <v>2.12</v>
      </c>
      <c r="P7963" s="1283"/>
      <c r="R7963" s="1067"/>
      <c r="S7963" s="341"/>
      <c r="T7963" s="341"/>
      <c r="U7963" s="341"/>
      <c r="V7963" s="341"/>
      <c r="W7963" s="341"/>
      <c r="X7963" s="341"/>
      <c r="Y7963" s="341"/>
      <c r="Z7963" s="21" t="s">
        <v>544</v>
      </c>
      <c r="AH7963"/>
    </row>
    <row r="7964" spans="1:34" ht="11.25" customHeight="1">
      <c r="A7964"/>
      <c r="B7964" s="1281" t="s">
        <v>71</v>
      </c>
      <c r="C7964" s="1282">
        <v>8047</v>
      </c>
      <c r="D7964" s="1341" t="str">
        <f t="shared" si="138"/>
        <v>OK8047</v>
      </c>
      <c r="E7964" s="1514" t="s">
        <v>121</v>
      </c>
      <c r="F7964" s="1390">
        <v>500</v>
      </c>
      <c r="G7964" s="1283">
        <v>0.75</v>
      </c>
      <c r="H7964" s="1283">
        <v>0.85</v>
      </c>
      <c r="I7964" s="1283">
        <v>0.96</v>
      </c>
      <c r="J7964" s="1283">
        <v>1.06</v>
      </c>
      <c r="K7964" s="1283">
        <v>1.19</v>
      </c>
      <c r="L7964" s="1283">
        <v>0.74</v>
      </c>
      <c r="M7964" s="1283">
        <v>0.8</v>
      </c>
      <c r="N7964" s="1283">
        <v>0.84</v>
      </c>
      <c r="O7964" s="1283">
        <v>0.87</v>
      </c>
      <c r="P7964" s="1283"/>
      <c r="R7964" s="1067"/>
      <c r="S7964" s="341"/>
      <c r="T7964" s="341"/>
      <c r="U7964" s="341"/>
      <c r="V7964" s="341"/>
      <c r="W7964" s="341"/>
      <c r="X7964" s="341"/>
      <c r="Y7964" s="341"/>
      <c r="Z7964" s="21" t="s">
        <v>544</v>
      </c>
      <c r="AH7964"/>
    </row>
    <row r="7965" spans="1:34" ht="11.25" customHeight="1">
      <c r="A7965"/>
      <c r="B7965" s="1281" t="s">
        <v>71</v>
      </c>
      <c r="C7965" s="1282">
        <v>8058</v>
      </c>
      <c r="D7965" s="1341" t="str">
        <f t="shared" si="138"/>
        <v>OK8058</v>
      </c>
      <c r="E7965" s="1514" t="s">
        <v>121</v>
      </c>
      <c r="F7965" s="1390">
        <v>500</v>
      </c>
      <c r="G7965" s="1283">
        <v>2.1800000000000002</v>
      </c>
      <c r="H7965" s="1283">
        <v>2.4900000000000002</v>
      </c>
      <c r="I7965" s="1283">
        <v>2.79</v>
      </c>
      <c r="J7965" s="1283">
        <v>3.09</v>
      </c>
      <c r="K7965" s="1283">
        <v>3.47</v>
      </c>
      <c r="L7965" s="1283">
        <v>2.15</v>
      </c>
      <c r="M7965" s="1283">
        <v>2.34</v>
      </c>
      <c r="N7965" s="1283">
        <v>2.44</v>
      </c>
      <c r="O7965" s="1283">
        <v>2.54</v>
      </c>
      <c r="P7965" s="1283"/>
      <c r="R7965" s="1067"/>
      <c r="S7965" s="341"/>
      <c r="T7965" s="341"/>
      <c r="U7965" s="341"/>
      <c r="V7965" s="341"/>
      <c r="W7965" s="341"/>
      <c r="X7965" s="341"/>
      <c r="Y7965" s="341"/>
      <c r="Z7965" s="21" t="s">
        <v>544</v>
      </c>
      <c r="AH7965"/>
    </row>
    <row r="7966" spans="1:34" ht="11.25" customHeight="1">
      <c r="A7966"/>
      <c r="B7966" s="1281" t="s">
        <v>71</v>
      </c>
      <c r="C7966" s="1282">
        <v>8072</v>
      </c>
      <c r="D7966" s="1341" t="str">
        <f t="shared" si="138"/>
        <v>OK8072</v>
      </c>
      <c r="E7966" s="1514" t="s">
        <v>121</v>
      </c>
      <c r="F7966" s="1390">
        <v>500</v>
      </c>
      <c r="G7966" s="1283">
        <v>0.54</v>
      </c>
      <c r="H7966" s="1283">
        <v>0.61</v>
      </c>
      <c r="I7966" s="1283">
        <v>0.69</v>
      </c>
      <c r="J7966" s="1283">
        <v>0.76</v>
      </c>
      <c r="K7966" s="1283">
        <v>0.85</v>
      </c>
      <c r="L7966" s="1283">
        <v>0.53</v>
      </c>
      <c r="M7966" s="1283">
        <v>0.57999999999999996</v>
      </c>
      <c r="N7966" s="1283">
        <v>0.6</v>
      </c>
      <c r="O7966" s="1283">
        <v>0.62</v>
      </c>
      <c r="P7966" s="1283"/>
      <c r="R7966" s="1067"/>
      <c r="S7966" s="341"/>
      <c r="T7966" s="341"/>
      <c r="U7966" s="341"/>
      <c r="V7966" s="341"/>
      <c r="W7966" s="341"/>
      <c r="X7966" s="341"/>
      <c r="Y7966" s="341"/>
      <c r="Z7966" s="21" t="s">
        <v>544</v>
      </c>
      <c r="AH7966"/>
    </row>
    <row r="7967" spans="1:34" ht="11.25" customHeight="1">
      <c r="A7967"/>
      <c r="B7967" s="1281" t="s">
        <v>71</v>
      </c>
      <c r="C7967" s="1282">
        <v>8102</v>
      </c>
      <c r="D7967" s="1341" t="str">
        <f t="shared" si="138"/>
        <v>OK8102</v>
      </c>
      <c r="E7967" s="1514" t="s">
        <v>123</v>
      </c>
      <c r="F7967" s="1390">
        <v>500</v>
      </c>
      <c r="G7967" s="1283">
        <v>1.7</v>
      </c>
      <c r="H7967" s="1283">
        <v>1.94</v>
      </c>
      <c r="I7967" s="1283">
        <v>2.17</v>
      </c>
      <c r="J7967" s="1283">
        <v>2.41</v>
      </c>
      <c r="K7967" s="1283">
        <v>2.71</v>
      </c>
      <c r="L7967" s="1283">
        <v>1.67</v>
      </c>
      <c r="M7967" s="1283">
        <v>1.82</v>
      </c>
      <c r="N7967" s="1283">
        <v>1.9</v>
      </c>
      <c r="O7967" s="1283">
        <v>1.98</v>
      </c>
      <c r="P7967" s="1283"/>
      <c r="R7967" s="1067"/>
      <c r="S7967" s="341"/>
      <c r="T7967" s="341"/>
      <c r="U7967" s="341"/>
      <c r="V7967" s="341"/>
      <c r="W7967" s="341"/>
      <c r="X7967" s="341"/>
      <c r="Y7967" s="341"/>
      <c r="Z7967" s="21" t="s">
        <v>544</v>
      </c>
      <c r="AH7967"/>
    </row>
    <row r="7968" spans="1:34" ht="11.25" customHeight="1">
      <c r="A7968"/>
      <c r="B7968" s="1281" t="s">
        <v>71</v>
      </c>
      <c r="C7968" s="1282">
        <v>8103</v>
      </c>
      <c r="D7968" s="1341" t="str">
        <f t="shared" si="138"/>
        <v>OK8103</v>
      </c>
      <c r="E7968" s="1514" t="s">
        <v>123</v>
      </c>
      <c r="F7968" s="1390">
        <v>500</v>
      </c>
      <c r="G7968" s="1283">
        <v>3.54</v>
      </c>
      <c r="H7968" s="1283">
        <v>4.03</v>
      </c>
      <c r="I7968" s="1283">
        <v>4.5199999999999996</v>
      </c>
      <c r="J7968" s="1283">
        <v>5.01</v>
      </c>
      <c r="K7968" s="1283">
        <v>5.62</v>
      </c>
      <c r="L7968" s="1283">
        <v>3.48</v>
      </c>
      <c r="M7968" s="1283">
        <v>3.79</v>
      </c>
      <c r="N7968" s="1283">
        <v>3.95</v>
      </c>
      <c r="O7968" s="1283">
        <v>4.1100000000000003</v>
      </c>
      <c r="P7968" s="1283"/>
      <c r="R7968" s="1067"/>
      <c r="S7968" s="341"/>
      <c r="T7968" s="341"/>
      <c r="U7968" s="341"/>
      <c r="V7968" s="341"/>
      <c r="W7968" s="341"/>
      <c r="X7968" s="341"/>
      <c r="Y7968" s="341"/>
      <c r="Z7968" s="21" t="s">
        <v>544</v>
      </c>
      <c r="AH7968"/>
    </row>
    <row r="7969" spans="1:34" ht="11.25" customHeight="1">
      <c r="A7969"/>
      <c r="B7969" s="1281" t="s">
        <v>71</v>
      </c>
      <c r="C7969" s="1282">
        <v>8106</v>
      </c>
      <c r="D7969" s="1341" t="str">
        <f t="shared" si="138"/>
        <v>OK8106</v>
      </c>
      <c r="E7969" s="1514" t="s">
        <v>123</v>
      </c>
      <c r="F7969" s="1390">
        <v>500</v>
      </c>
      <c r="G7969" s="1283">
        <v>4</v>
      </c>
      <c r="H7969" s="1283">
        <v>4.55</v>
      </c>
      <c r="I7969" s="1283">
        <v>5.1100000000000003</v>
      </c>
      <c r="J7969" s="1283">
        <v>5.66</v>
      </c>
      <c r="K7969" s="1283">
        <v>6.35</v>
      </c>
      <c r="L7969" s="1283">
        <v>3.93</v>
      </c>
      <c r="M7969" s="1283">
        <v>4.28</v>
      </c>
      <c r="N7969" s="1283">
        <v>4.46</v>
      </c>
      <c r="O7969" s="1283">
        <v>4.6399999999999997</v>
      </c>
      <c r="P7969" s="1283"/>
      <c r="R7969" s="1067"/>
      <c r="S7969" s="341"/>
      <c r="T7969" s="341"/>
      <c r="U7969" s="341"/>
      <c r="V7969" s="341"/>
      <c r="W7969" s="341"/>
      <c r="X7969" s="341"/>
      <c r="Y7969" s="341"/>
      <c r="Z7969" s="21" t="s">
        <v>544</v>
      </c>
      <c r="AH7969"/>
    </row>
    <row r="7970" spans="1:34" ht="11.25" customHeight="1">
      <c r="A7970"/>
      <c r="B7970" s="1281" t="s">
        <v>71</v>
      </c>
      <c r="C7970" s="1282">
        <v>8107</v>
      </c>
      <c r="D7970" s="1341" t="str">
        <f t="shared" si="138"/>
        <v>OK8107</v>
      </c>
      <c r="E7970" s="1514" t="s">
        <v>121</v>
      </c>
      <c r="F7970" s="1390">
        <v>500</v>
      </c>
      <c r="G7970" s="1283">
        <v>2.42</v>
      </c>
      <c r="H7970" s="1283">
        <v>2.75</v>
      </c>
      <c r="I7970" s="1283">
        <v>3.09</v>
      </c>
      <c r="J7970" s="1283">
        <v>3.42</v>
      </c>
      <c r="K7970" s="1283">
        <v>3.84</v>
      </c>
      <c r="L7970" s="1283">
        <v>2.38</v>
      </c>
      <c r="M7970" s="1283">
        <v>2.59</v>
      </c>
      <c r="N7970" s="1283">
        <v>2.7</v>
      </c>
      <c r="O7970" s="1283">
        <v>2.81</v>
      </c>
      <c r="P7970" s="1283"/>
      <c r="R7970" s="1067"/>
      <c r="S7970" s="341"/>
      <c r="T7970" s="341"/>
      <c r="U7970" s="341"/>
      <c r="V7970" s="341"/>
      <c r="W7970" s="341"/>
      <c r="X7970" s="341"/>
      <c r="Y7970" s="341"/>
      <c r="Z7970" s="21" t="s">
        <v>544</v>
      </c>
      <c r="AH7970"/>
    </row>
    <row r="7971" spans="1:34" ht="11.25" customHeight="1">
      <c r="A7971"/>
      <c r="B7971" s="1281" t="s">
        <v>71</v>
      </c>
      <c r="C7971" s="1282">
        <v>8111</v>
      </c>
      <c r="D7971" s="1341" t="str">
        <f t="shared" si="138"/>
        <v>OK8111</v>
      </c>
      <c r="E7971" s="1514" t="s">
        <v>121</v>
      </c>
      <c r="F7971" s="1390">
        <v>500</v>
      </c>
      <c r="G7971" s="1283">
        <v>1.61</v>
      </c>
      <c r="H7971" s="1283">
        <v>1.84</v>
      </c>
      <c r="I7971" s="1283">
        <v>2.06</v>
      </c>
      <c r="J7971" s="1283">
        <v>2.2799999999999998</v>
      </c>
      <c r="K7971" s="1283">
        <v>2.56</v>
      </c>
      <c r="L7971" s="1283">
        <v>1.58</v>
      </c>
      <c r="M7971" s="1283">
        <v>1.73</v>
      </c>
      <c r="N7971" s="1283">
        <v>1.8</v>
      </c>
      <c r="O7971" s="1283">
        <v>1.87</v>
      </c>
      <c r="P7971" s="1283"/>
      <c r="R7971" s="1067"/>
      <c r="S7971" s="341"/>
      <c r="T7971" s="341"/>
      <c r="U7971" s="341"/>
      <c r="V7971" s="341"/>
      <c r="W7971" s="341"/>
      <c r="X7971" s="341"/>
      <c r="Y7971" s="341"/>
      <c r="Z7971" s="21" t="s">
        <v>544</v>
      </c>
      <c r="AH7971"/>
    </row>
    <row r="7972" spans="1:34" ht="11.25" customHeight="1">
      <c r="A7972"/>
      <c r="B7972" s="1281" t="s">
        <v>71</v>
      </c>
      <c r="C7972" s="1282">
        <v>8116</v>
      </c>
      <c r="D7972" s="1341" t="str">
        <f t="shared" si="138"/>
        <v>OK8116</v>
      </c>
      <c r="E7972" s="1514" t="s">
        <v>125</v>
      </c>
      <c r="F7972" s="1390">
        <v>500</v>
      </c>
      <c r="G7972" s="1283">
        <v>2.13</v>
      </c>
      <c r="H7972" s="1283">
        <v>2.42</v>
      </c>
      <c r="I7972" s="1283">
        <v>2.72</v>
      </c>
      <c r="J7972" s="1283">
        <v>3.01</v>
      </c>
      <c r="K7972" s="1283">
        <v>3.38</v>
      </c>
      <c r="L7972" s="1283">
        <v>2.09</v>
      </c>
      <c r="M7972" s="1283">
        <v>2.2799999999999998</v>
      </c>
      <c r="N7972" s="1283">
        <v>2.38</v>
      </c>
      <c r="O7972" s="1283">
        <v>2.4700000000000002</v>
      </c>
      <c r="P7972" s="1283"/>
      <c r="R7972" s="1067"/>
      <c r="S7972" s="341"/>
      <c r="T7972" s="341"/>
      <c r="U7972" s="341"/>
      <c r="V7972" s="341"/>
      <c r="W7972" s="341"/>
      <c r="X7972" s="341"/>
      <c r="Y7972" s="341"/>
      <c r="Z7972" s="21" t="s">
        <v>544</v>
      </c>
      <c r="AH7972"/>
    </row>
    <row r="7973" spans="1:34" ht="11.25" customHeight="1">
      <c r="A7973"/>
      <c r="B7973" s="1281" t="s">
        <v>71</v>
      </c>
      <c r="C7973" s="1282">
        <v>8203</v>
      </c>
      <c r="D7973" s="1341" t="str">
        <f t="shared" si="138"/>
        <v>OK8203</v>
      </c>
      <c r="E7973" s="1514" t="s">
        <v>125</v>
      </c>
      <c r="F7973" s="1390">
        <v>600</v>
      </c>
      <c r="G7973" s="1283">
        <v>5.05</v>
      </c>
      <c r="H7973" s="1283">
        <v>5.75</v>
      </c>
      <c r="I7973" s="1283">
        <v>6.45</v>
      </c>
      <c r="J7973" s="1283">
        <v>7.15</v>
      </c>
      <c r="K7973" s="1283">
        <v>8.0299999999999994</v>
      </c>
      <c r="L7973" s="1283">
        <v>4.96</v>
      </c>
      <c r="M7973" s="1283">
        <v>5.41</v>
      </c>
      <c r="N7973" s="1283">
        <v>5.64</v>
      </c>
      <c r="O7973" s="1283">
        <v>5.86</v>
      </c>
      <c r="P7973" s="1283"/>
      <c r="R7973" s="1067"/>
      <c r="S7973" s="341"/>
      <c r="T7973" s="341"/>
      <c r="U7973" s="341"/>
      <c r="V7973" s="341"/>
      <c r="W7973" s="341"/>
      <c r="X7973" s="341"/>
      <c r="Y7973" s="341"/>
      <c r="Z7973" s="21" t="s">
        <v>544</v>
      </c>
      <c r="AH7973"/>
    </row>
    <row r="7974" spans="1:34" ht="11.25" customHeight="1">
      <c r="A7974"/>
      <c r="B7974" s="1281" t="s">
        <v>71</v>
      </c>
      <c r="C7974" s="1282">
        <v>8204</v>
      </c>
      <c r="D7974" s="1341" t="str">
        <f t="shared" si="138"/>
        <v>OK8204</v>
      </c>
      <c r="E7974" s="1514" t="s">
        <v>121</v>
      </c>
      <c r="F7974" s="1390">
        <v>500</v>
      </c>
      <c r="G7974" s="1283">
        <v>3.34</v>
      </c>
      <c r="H7974" s="1283">
        <v>3.8</v>
      </c>
      <c r="I7974" s="1283">
        <v>4.26</v>
      </c>
      <c r="J7974" s="1283">
        <v>4.72</v>
      </c>
      <c r="K7974" s="1283">
        <v>5.3</v>
      </c>
      <c r="L7974" s="1283">
        <v>3.28</v>
      </c>
      <c r="M7974" s="1283">
        <v>3.58</v>
      </c>
      <c r="N7974" s="1283">
        <v>3.73</v>
      </c>
      <c r="O7974" s="1283">
        <v>3.87</v>
      </c>
      <c r="P7974" s="1283"/>
      <c r="R7974" s="1067"/>
      <c r="S7974" s="341"/>
      <c r="T7974" s="341"/>
      <c r="U7974" s="341"/>
      <c r="V7974" s="341"/>
      <c r="W7974" s="341"/>
      <c r="X7974" s="341"/>
      <c r="Y7974" s="341"/>
      <c r="Z7974" s="21" t="s">
        <v>544</v>
      </c>
      <c r="AH7974"/>
    </row>
    <row r="7975" spans="1:34" ht="11.25" customHeight="1">
      <c r="A7975"/>
      <c r="B7975" s="1281" t="s">
        <v>71</v>
      </c>
      <c r="C7975" s="1282">
        <v>8209</v>
      </c>
      <c r="D7975" s="1341" t="str">
        <f t="shared" si="138"/>
        <v>OK8209</v>
      </c>
      <c r="E7975" s="1514" t="s">
        <v>121</v>
      </c>
      <c r="F7975" s="1390">
        <v>500</v>
      </c>
      <c r="G7975" s="1283">
        <v>3.72</v>
      </c>
      <c r="H7975" s="1283">
        <v>4.2300000000000004</v>
      </c>
      <c r="I7975" s="1283">
        <v>4.75</v>
      </c>
      <c r="J7975" s="1283">
        <v>5.26</v>
      </c>
      <c r="K7975" s="1283">
        <v>5.91</v>
      </c>
      <c r="L7975" s="1283">
        <v>3.65</v>
      </c>
      <c r="M7975" s="1283">
        <v>3.98</v>
      </c>
      <c r="N7975" s="1283">
        <v>4.1500000000000004</v>
      </c>
      <c r="O7975" s="1283">
        <v>4.32</v>
      </c>
      <c r="P7975" s="1283"/>
      <c r="R7975" s="1067"/>
      <c r="S7975" s="341"/>
      <c r="T7975" s="341"/>
      <c r="U7975" s="341"/>
      <c r="V7975" s="341"/>
      <c r="W7975" s="341"/>
      <c r="X7975" s="341"/>
      <c r="Y7975" s="341"/>
      <c r="Z7975" s="21" t="s">
        <v>544</v>
      </c>
      <c r="AH7975"/>
    </row>
    <row r="7976" spans="1:34" ht="11.25" customHeight="1">
      <c r="A7976"/>
      <c r="B7976" s="1281" t="s">
        <v>71</v>
      </c>
      <c r="C7976" s="1282">
        <v>8215</v>
      </c>
      <c r="D7976" s="1341" t="str">
        <f t="shared" si="138"/>
        <v>OK8215</v>
      </c>
      <c r="E7976" s="1514" t="s">
        <v>123</v>
      </c>
      <c r="F7976" s="1390">
        <v>500</v>
      </c>
      <c r="G7976" s="1283">
        <v>3.7</v>
      </c>
      <c r="H7976" s="1283">
        <v>4.21</v>
      </c>
      <c r="I7976" s="1283">
        <v>4.72</v>
      </c>
      <c r="J7976" s="1283">
        <v>5.23</v>
      </c>
      <c r="K7976" s="1283">
        <v>5.87</v>
      </c>
      <c r="L7976" s="1283">
        <v>3.63</v>
      </c>
      <c r="M7976" s="1283">
        <v>3.96</v>
      </c>
      <c r="N7976" s="1283">
        <v>4.13</v>
      </c>
      <c r="O7976" s="1283">
        <v>4.29</v>
      </c>
      <c r="P7976" s="1283"/>
      <c r="R7976" s="1067"/>
      <c r="S7976" s="341"/>
      <c r="T7976" s="341"/>
      <c r="U7976" s="341"/>
      <c r="V7976" s="341"/>
      <c r="W7976" s="341"/>
      <c r="X7976" s="341"/>
      <c r="Y7976" s="341"/>
      <c r="Z7976" s="21" t="s">
        <v>544</v>
      </c>
      <c r="AH7976"/>
    </row>
    <row r="7977" spans="1:34" ht="11.25" customHeight="1">
      <c r="A7977"/>
      <c r="B7977" s="1281" t="s">
        <v>71</v>
      </c>
      <c r="C7977" s="1282">
        <v>8227</v>
      </c>
      <c r="D7977" s="1341" t="str">
        <f t="shared" si="138"/>
        <v>OK8227</v>
      </c>
      <c r="E7977" s="1514" t="s">
        <v>124</v>
      </c>
      <c r="F7977" s="1390">
        <v>500</v>
      </c>
      <c r="G7977" s="1283">
        <v>2.98</v>
      </c>
      <c r="H7977" s="1283">
        <v>3.39</v>
      </c>
      <c r="I7977" s="1283">
        <v>3.8</v>
      </c>
      <c r="J7977" s="1283">
        <v>4.22</v>
      </c>
      <c r="K7977" s="1283">
        <v>4.7300000000000004</v>
      </c>
      <c r="L7977" s="1283">
        <v>2.93</v>
      </c>
      <c r="M7977" s="1283">
        <v>3.19</v>
      </c>
      <c r="N7977" s="1283">
        <v>3.33</v>
      </c>
      <c r="O7977" s="1283">
        <v>3.46</v>
      </c>
      <c r="P7977" s="1283"/>
      <c r="R7977" s="1067"/>
      <c r="S7977" s="341"/>
      <c r="T7977" s="341"/>
      <c r="U7977" s="341"/>
      <c r="V7977" s="341"/>
      <c r="W7977" s="341"/>
      <c r="X7977" s="341"/>
      <c r="Y7977" s="341"/>
      <c r="Z7977" s="21" t="s">
        <v>544</v>
      </c>
      <c r="AH7977"/>
    </row>
    <row r="7978" spans="1:34" ht="11.25" customHeight="1">
      <c r="A7978"/>
      <c r="B7978" s="1281" t="s">
        <v>71</v>
      </c>
      <c r="C7978" s="1282">
        <v>8232</v>
      </c>
      <c r="D7978" s="1341" t="str">
        <f t="shared" si="138"/>
        <v>OK8232</v>
      </c>
      <c r="E7978" s="1514" t="s">
        <v>121</v>
      </c>
      <c r="F7978" s="1390">
        <v>600</v>
      </c>
      <c r="G7978" s="1283">
        <v>4.68</v>
      </c>
      <c r="H7978" s="1283">
        <v>5.33</v>
      </c>
      <c r="I7978" s="1283">
        <v>5.98</v>
      </c>
      <c r="J7978" s="1283">
        <v>6.63</v>
      </c>
      <c r="K7978" s="1283">
        <v>7.44</v>
      </c>
      <c r="L7978" s="1283">
        <v>4.5999999999999996</v>
      </c>
      <c r="M7978" s="1283">
        <v>5.0199999999999996</v>
      </c>
      <c r="N7978" s="1283">
        <v>5.23</v>
      </c>
      <c r="O7978" s="1283">
        <v>5.43</v>
      </c>
      <c r="P7978" s="1283"/>
      <c r="R7978" s="1067"/>
      <c r="S7978" s="341"/>
      <c r="T7978" s="341"/>
      <c r="U7978" s="341"/>
      <c r="V7978" s="341"/>
      <c r="W7978" s="341"/>
      <c r="X7978" s="341"/>
      <c r="Y7978" s="341"/>
      <c r="Z7978" s="21" t="s">
        <v>544</v>
      </c>
      <c r="AH7978"/>
    </row>
    <row r="7979" spans="1:34" ht="11.25" customHeight="1">
      <c r="A7979"/>
      <c r="B7979" s="1281" t="s">
        <v>71</v>
      </c>
      <c r="C7979" s="1282">
        <v>8233</v>
      </c>
      <c r="D7979" s="1341" t="str">
        <f t="shared" si="138"/>
        <v>OK8233</v>
      </c>
      <c r="E7979" s="1514" t="s">
        <v>123</v>
      </c>
      <c r="F7979" s="1390">
        <v>500</v>
      </c>
      <c r="G7979" s="1283">
        <v>2.69</v>
      </c>
      <c r="H7979" s="1283">
        <v>3.06</v>
      </c>
      <c r="I7979" s="1283">
        <v>3.43</v>
      </c>
      <c r="J7979" s="1283">
        <v>3.8</v>
      </c>
      <c r="K7979" s="1283">
        <v>4.2699999999999996</v>
      </c>
      <c r="L7979" s="1283">
        <v>2.64</v>
      </c>
      <c r="M7979" s="1283">
        <v>2.88</v>
      </c>
      <c r="N7979" s="1283">
        <v>3</v>
      </c>
      <c r="O7979" s="1283">
        <v>3.12</v>
      </c>
      <c r="P7979" s="1283"/>
      <c r="R7979" s="1067"/>
      <c r="S7979" s="341"/>
      <c r="T7979" s="341"/>
      <c r="U7979" s="341"/>
      <c r="V7979" s="341"/>
      <c r="W7979" s="341"/>
      <c r="X7979" s="341"/>
      <c r="Y7979" s="341"/>
      <c r="Z7979" s="21" t="s">
        <v>544</v>
      </c>
      <c r="AH7979"/>
    </row>
    <row r="7980" spans="1:34" ht="11.25" customHeight="1">
      <c r="A7980"/>
      <c r="B7980" s="1281" t="s">
        <v>71</v>
      </c>
      <c r="C7980" s="1282">
        <v>8235</v>
      </c>
      <c r="D7980" s="1341" t="str">
        <f t="shared" si="138"/>
        <v>OK8235</v>
      </c>
      <c r="E7980" s="1514" t="s">
        <v>125</v>
      </c>
      <c r="F7980" s="1390">
        <v>550</v>
      </c>
      <c r="G7980" s="1283">
        <v>4.3499999999999996</v>
      </c>
      <c r="H7980" s="1283">
        <v>4.95</v>
      </c>
      <c r="I7980" s="1283">
        <v>5.55</v>
      </c>
      <c r="J7980" s="1283">
        <v>6.15</v>
      </c>
      <c r="K7980" s="1283">
        <v>6.91</v>
      </c>
      <c r="L7980" s="1283">
        <v>4.2699999999999996</v>
      </c>
      <c r="M7980" s="1283">
        <v>4.66</v>
      </c>
      <c r="N7980" s="1283">
        <v>4.8499999999999996</v>
      </c>
      <c r="O7980" s="1283">
        <v>5.04</v>
      </c>
      <c r="P7980" s="1283"/>
      <c r="R7980" s="1067"/>
      <c r="S7980" s="341"/>
      <c r="T7980" s="341"/>
      <c r="U7980" s="341"/>
      <c r="V7980" s="341"/>
      <c r="W7980" s="341"/>
      <c r="X7980" s="341"/>
      <c r="Y7980" s="341"/>
      <c r="Z7980" s="21" t="s">
        <v>544</v>
      </c>
      <c r="AH7980"/>
    </row>
    <row r="7981" spans="1:34" ht="11.25" customHeight="1">
      <c r="A7981"/>
      <c r="B7981" s="1281" t="s">
        <v>71</v>
      </c>
      <c r="C7981" s="1282">
        <v>8263</v>
      </c>
      <c r="D7981" s="1341" t="str">
        <f t="shared" si="138"/>
        <v>OK8263</v>
      </c>
      <c r="E7981" s="1514" t="s">
        <v>123</v>
      </c>
      <c r="F7981" s="1390">
        <v>650</v>
      </c>
      <c r="G7981" s="1283">
        <v>5.32</v>
      </c>
      <c r="H7981" s="1283">
        <v>6.06</v>
      </c>
      <c r="I7981" s="1283">
        <v>6.79</v>
      </c>
      <c r="J7981" s="1283">
        <v>7.53</v>
      </c>
      <c r="K7981" s="1283">
        <v>8.4600000000000009</v>
      </c>
      <c r="L7981" s="1283">
        <v>5.23</v>
      </c>
      <c r="M7981" s="1283">
        <v>5.7</v>
      </c>
      <c r="N7981" s="1283">
        <v>5.94</v>
      </c>
      <c r="O7981" s="1283">
        <v>6.18</v>
      </c>
      <c r="P7981" s="1283"/>
      <c r="R7981" s="1067"/>
      <c r="S7981" s="341"/>
      <c r="T7981" s="341"/>
      <c r="U7981" s="341"/>
      <c r="V7981" s="341"/>
      <c r="W7981" s="341"/>
      <c r="X7981" s="341"/>
      <c r="Y7981" s="341"/>
      <c r="Z7981" s="21" t="s">
        <v>544</v>
      </c>
      <c r="AH7981"/>
    </row>
    <row r="7982" spans="1:34" ht="11.25" customHeight="1">
      <c r="A7982"/>
      <c r="B7982" s="1281" t="s">
        <v>71</v>
      </c>
      <c r="C7982" s="1282">
        <v>8264</v>
      </c>
      <c r="D7982" s="1341" t="str">
        <f t="shared" si="138"/>
        <v>OK8264</v>
      </c>
      <c r="E7982" s="1514" t="s">
        <v>123</v>
      </c>
      <c r="F7982" s="1390">
        <v>550</v>
      </c>
      <c r="G7982" s="1283">
        <v>4.16</v>
      </c>
      <c r="H7982" s="1283">
        <v>4.7300000000000004</v>
      </c>
      <c r="I7982" s="1283">
        <v>5.31</v>
      </c>
      <c r="J7982" s="1283">
        <v>5.88</v>
      </c>
      <c r="K7982" s="1283">
        <v>6.6</v>
      </c>
      <c r="L7982" s="1283">
        <v>4.08</v>
      </c>
      <c r="M7982" s="1283">
        <v>4.45</v>
      </c>
      <c r="N7982" s="1283">
        <v>4.6399999999999997</v>
      </c>
      <c r="O7982" s="1283">
        <v>4.82</v>
      </c>
      <c r="P7982" s="1283"/>
      <c r="R7982" s="1067"/>
      <c r="S7982" s="341"/>
      <c r="T7982" s="341"/>
      <c r="U7982" s="341"/>
      <c r="V7982" s="341"/>
      <c r="W7982" s="341"/>
      <c r="X7982" s="341"/>
      <c r="Y7982" s="341"/>
      <c r="Z7982" s="21" t="s">
        <v>544</v>
      </c>
      <c r="AH7982"/>
    </row>
    <row r="7983" spans="1:34" ht="11.25" customHeight="1">
      <c r="A7983"/>
      <c r="B7983" s="1281" t="s">
        <v>71</v>
      </c>
      <c r="C7983" s="1282">
        <v>8265</v>
      </c>
      <c r="D7983" s="1341" t="str">
        <f t="shared" si="138"/>
        <v>OK8265</v>
      </c>
      <c r="E7983" s="1514" t="s">
        <v>123</v>
      </c>
      <c r="F7983" s="1390">
        <v>550</v>
      </c>
      <c r="G7983" s="1283">
        <v>4.51</v>
      </c>
      <c r="H7983" s="1283">
        <v>5.14</v>
      </c>
      <c r="I7983" s="1283">
        <v>5.76</v>
      </c>
      <c r="J7983" s="1283">
        <v>6.39</v>
      </c>
      <c r="K7983" s="1283">
        <v>7.17</v>
      </c>
      <c r="L7983" s="1283">
        <v>4.43</v>
      </c>
      <c r="M7983" s="1283">
        <v>4.84</v>
      </c>
      <c r="N7983" s="1283">
        <v>5.04</v>
      </c>
      <c r="O7983" s="1283">
        <v>5.24</v>
      </c>
      <c r="P7983" s="1283"/>
      <c r="R7983" s="1067"/>
      <c r="S7983" s="341"/>
      <c r="T7983" s="341"/>
      <c r="U7983" s="341"/>
      <c r="V7983" s="341"/>
      <c r="W7983" s="341"/>
      <c r="X7983" s="341"/>
      <c r="Y7983" s="341"/>
      <c r="Z7983" s="21" t="s">
        <v>544</v>
      </c>
      <c r="AH7983"/>
    </row>
    <row r="7984" spans="1:34" ht="11.25" customHeight="1">
      <c r="A7984"/>
      <c r="B7984" s="1281" t="s">
        <v>71</v>
      </c>
      <c r="C7984" s="1282">
        <v>8279</v>
      </c>
      <c r="D7984" s="1341" t="str">
        <f t="shared" si="138"/>
        <v>OK8279</v>
      </c>
      <c r="E7984" s="1514" t="s">
        <v>122</v>
      </c>
      <c r="F7984" s="1390">
        <v>700</v>
      </c>
      <c r="G7984" s="1283">
        <v>5.72</v>
      </c>
      <c r="H7984" s="1283">
        <v>6.52</v>
      </c>
      <c r="I7984" s="1283">
        <v>7.31</v>
      </c>
      <c r="J7984" s="1283">
        <v>8.1</v>
      </c>
      <c r="K7984" s="1283">
        <v>9.1</v>
      </c>
      <c r="L7984" s="1283">
        <v>5.62</v>
      </c>
      <c r="M7984" s="1283">
        <v>6.13</v>
      </c>
      <c r="N7984" s="1283">
        <v>6.39</v>
      </c>
      <c r="O7984" s="1283">
        <v>6.64</v>
      </c>
      <c r="P7984" s="1283"/>
      <c r="R7984" s="1067"/>
      <c r="S7984" s="341"/>
      <c r="T7984" s="341"/>
      <c r="U7984" s="341"/>
      <c r="V7984" s="341"/>
      <c r="W7984" s="341"/>
      <c r="X7984" s="341"/>
      <c r="Y7984" s="341"/>
      <c r="Z7984" s="21" t="s">
        <v>544</v>
      </c>
      <c r="AH7984"/>
    </row>
    <row r="7985" spans="1:34" ht="11.25" customHeight="1">
      <c r="A7985"/>
      <c r="B7985" s="1281" t="s">
        <v>71</v>
      </c>
      <c r="C7985" s="1282">
        <v>8288</v>
      </c>
      <c r="D7985" s="1341" t="str">
        <f t="shared" si="138"/>
        <v>OK8288</v>
      </c>
      <c r="E7985" s="1514" t="s">
        <v>122</v>
      </c>
      <c r="F7985" s="1390">
        <v>800</v>
      </c>
      <c r="G7985" s="1283">
        <v>7.02</v>
      </c>
      <c r="H7985" s="1283">
        <v>7.99</v>
      </c>
      <c r="I7985" s="1283">
        <v>8.9700000000000006</v>
      </c>
      <c r="J7985" s="1283">
        <v>9.94</v>
      </c>
      <c r="K7985" s="1283">
        <v>11.16</v>
      </c>
      <c r="L7985" s="1283">
        <v>6.9</v>
      </c>
      <c r="M7985" s="1283">
        <v>7.52</v>
      </c>
      <c r="N7985" s="1283">
        <v>7.84</v>
      </c>
      <c r="O7985" s="1283">
        <v>8.15</v>
      </c>
      <c r="P7985" s="1283"/>
      <c r="R7985" s="1067"/>
      <c r="S7985" s="341"/>
      <c r="T7985" s="341"/>
      <c r="U7985" s="341"/>
      <c r="V7985" s="341"/>
      <c r="W7985" s="341"/>
      <c r="X7985" s="341"/>
      <c r="Y7985" s="341"/>
      <c r="Z7985" s="21" t="s">
        <v>544</v>
      </c>
      <c r="AH7985"/>
    </row>
    <row r="7986" spans="1:34" ht="11.25" customHeight="1">
      <c r="A7986"/>
      <c r="B7986" s="1281" t="s">
        <v>71</v>
      </c>
      <c r="C7986" s="1282">
        <v>8291</v>
      </c>
      <c r="D7986" s="1341" t="str">
        <f t="shared" si="138"/>
        <v>OK8291</v>
      </c>
      <c r="E7986" s="1514" t="s">
        <v>125</v>
      </c>
      <c r="F7986" s="1390">
        <v>500</v>
      </c>
      <c r="G7986" s="1283">
        <v>3.2</v>
      </c>
      <c r="H7986" s="1283">
        <v>3.65</v>
      </c>
      <c r="I7986" s="1283">
        <v>4.09</v>
      </c>
      <c r="J7986" s="1283">
        <v>4.53</v>
      </c>
      <c r="K7986" s="1283">
        <v>5.09</v>
      </c>
      <c r="L7986" s="1283">
        <v>3.15</v>
      </c>
      <c r="M7986" s="1283">
        <v>3.43</v>
      </c>
      <c r="N7986" s="1283">
        <v>3.58</v>
      </c>
      <c r="O7986" s="1283">
        <v>3.72</v>
      </c>
      <c r="P7986" s="1283"/>
      <c r="R7986" s="1067"/>
      <c r="S7986" s="341"/>
      <c r="T7986" s="341"/>
      <c r="U7986" s="341"/>
      <c r="V7986" s="341"/>
      <c r="W7986" s="341"/>
      <c r="X7986" s="341"/>
      <c r="Y7986" s="341"/>
      <c r="Z7986" s="21" t="s">
        <v>544</v>
      </c>
      <c r="AH7986"/>
    </row>
    <row r="7987" spans="1:34" ht="11.25" customHeight="1">
      <c r="A7987"/>
      <c r="B7987" s="1281" t="s">
        <v>71</v>
      </c>
      <c r="C7987" s="1282">
        <v>8292</v>
      </c>
      <c r="D7987" s="1341" t="str">
        <f t="shared" si="138"/>
        <v>OK8292</v>
      </c>
      <c r="E7987" s="1514" t="s">
        <v>121</v>
      </c>
      <c r="F7987" s="1390">
        <v>500</v>
      </c>
      <c r="G7987" s="1283">
        <v>2.99</v>
      </c>
      <c r="H7987" s="1283">
        <v>3.4</v>
      </c>
      <c r="I7987" s="1283">
        <v>3.82</v>
      </c>
      <c r="J7987" s="1283">
        <v>4.2300000000000004</v>
      </c>
      <c r="K7987" s="1283">
        <v>4.75</v>
      </c>
      <c r="L7987" s="1283">
        <v>2.94</v>
      </c>
      <c r="M7987" s="1283">
        <v>3.2</v>
      </c>
      <c r="N7987" s="1283">
        <v>3.34</v>
      </c>
      <c r="O7987" s="1283">
        <v>3.47</v>
      </c>
      <c r="P7987" s="1283"/>
      <c r="R7987" s="1067"/>
      <c r="S7987" s="341"/>
      <c r="T7987" s="341"/>
      <c r="U7987" s="341"/>
      <c r="V7987" s="341"/>
      <c r="W7987" s="341"/>
      <c r="X7987" s="341"/>
      <c r="Y7987" s="341"/>
      <c r="Z7987" s="21" t="s">
        <v>544</v>
      </c>
      <c r="AH7987"/>
    </row>
    <row r="7988" spans="1:34" ht="11.25" customHeight="1">
      <c r="A7988"/>
      <c r="B7988" s="1281" t="s">
        <v>71</v>
      </c>
      <c r="C7988" s="1282">
        <v>8293</v>
      </c>
      <c r="D7988" s="1341" t="str">
        <f t="shared" si="138"/>
        <v>OK8293</v>
      </c>
      <c r="E7988" s="1514" t="s">
        <v>125</v>
      </c>
      <c r="F7988" s="1390">
        <v>850</v>
      </c>
      <c r="G7988" s="1283">
        <v>7.85</v>
      </c>
      <c r="H7988" s="1283">
        <v>8.94</v>
      </c>
      <c r="I7988" s="1283">
        <v>10.02</v>
      </c>
      <c r="J7988" s="1283">
        <v>11.11</v>
      </c>
      <c r="K7988" s="1283">
        <v>12.48</v>
      </c>
      <c r="L7988" s="1283">
        <v>7.71</v>
      </c>
      <c r="M7988" s="1283">
        <v>8.41</v>
      </c>
      <c r="N7988" s="1283">
        <v>8.76</v>
      </c>
      <c r="O7988" s="1283">
        <v>9.11</v>
      </c>
      <c r="P7988" s="1283"/>
      <c r="R7988" s="1067"/>
      <c r="S7988" s="341"/>
      <c r="T7988" s="341"/>
      <c r="U7988" s="341"/>
      <c r="V7988" s="341"/>
      <c r="W7988" s="341"/>
      <c r="X7988" s="341"/>
      <c r="Y7988" s="341"/>
      <c r="Z7988" s="21" t="s">
        <v>544</v>
      </c>
      <c r="AH7988"/>
    </row>
    <row r="7989" spans="1:34" ht="11.25" customHeight="1">
      <c r="A7989"/>
      <c r="B7989" s="1281" t="s">
        <v>71</v>
      </c>
      <c r="C7989" s="1282">
        <v>8304</v>
      </c>
      <c r="D7989" s="1341" t="str">
        <f t="shared" si="138"/>
        <v>OK8304</v>
      </c>
      <c r="E7989" s="1514" t="s">
        <v>123</v>
      </c>
      <c r="F7989" s="1390">
        <v>650</v>
      </c>
      <c r="G7989" s="1283">
        <v>5.5</v>
      </c>
      <c r="H7989" s="1283">
        <v>6.26</v>
      </c>
      <c r="I7989" s="1283">
        <v>7.02</v>
      </c>
      <c r="J7989" s="1283">
        <v>7.78</v>
      </c>
      <c r="K7989" s="1283">
        <v>8.74</v>
      </c>
      <c r="L7989" s="1283">
        <v>5.4</v>
      </c>
      <c r="M7989" s="1283">
        <v>5.89</v>
      </c>
      <c r="N7989" s="1283">
        <v>6.14</v>
      </c>
      <c r="O7989" s="1283">
        <v>6.38</v>
      </c>
      <c r="P7989" s="1283"/>
      <c r="R7989" s="1067"/>
      <c r="S7989" s="341"/>
      <c r="T7989" s="341"/>
      <c r="U7989" s="341"/>
      <c r="V7989" s="341"/>
      <c r="W7989" s="341"/>
      <c r="X7989" s="341"/>
      <c r="Y7989" s="341"/>
      <c r="Z7989" s="21" t="s">
        <v>544</v>
      </c>
      <c r="AH7989"/>
    </row>
    <row r="7990" spans="1:34" ht="11.25" customHeight="1">
      <c r="A7990"/>
      <c r="B7990" s="1281" t="s">
        <v>71</v>
      </c>
      <c r="C7990" s="1282">
        <v>8350</v>
      </c>
      <c r="D7990" s="1341" t="str">
        <f t="shared" si="138"/>
        <v>OK8350</v>
      </c>
      <c r="E7990" s="1514" t="s">
        <v>124</v>
      </c>
      <c r="F7990" s="1390">
        <v>600</v>
      </c>
      <c r="G7990" s="1283">
        <v>4.72</v>
      </c>
      <c r="H7990" s="1283">
        <v>5.37</v>
      </c>
      <c r="I7990" s="1283">
        <v>6.02</v>
      </c>
      <c r="J7990" s="1283">
        <v>6.67</v>
      </c>
      <c r="K7990" s="1283">
        <v>7.49</v>
      </c>
      <c r="L7990" s="1283">
        <v>4.63</v>
      </c>
      <c r="M7990" s="1283">
        <v>5.05</v>
      </c>
      <c r="N7990" s="1283">
        <v>5.26</v>
      </c>
      <c r="O7990" s="1283">
        <v>5.47</v>
      </c>
      <c r="P7990" s="1283"/>
      <c r="R7990" s="1067"/>
      <c r="S7990" s="341"/>
      <c r="T7990" s="341"/>
      <c r="U7990" s="341"/>
      <c r="V7990" s="341"/>
      <c r="W7990" s="341"/>
      <c r="X7990" s="341"/>
      <c r="Y7990" s="341"/>
      <c r="Z7990" s="21" t="s">
        <v>544</v>
      </c>
      <c r="AH7990"/>
    </row>
    <row r="7991" spans="1:34" ht="11.25" customHeight="1">
      <c r="A7991"/>
      <c r="B7991" s="1281" t="s">
        <v>71</v>
      </c>
      <c r="C7991" s="1282">
        <v>8353</v>
      </c>
      <c r="D7991" s="1341" t="str">
        <f t="shared" si="138"/>
        <v>OK8353</v>
      </c>
      <c r="E7991" s="1514" t="s">
        <v>124</v>
      </c>
      <c r="F7991" s="1390">
        <v>500</v>
      </c>
      <c r="G7991" s="1283">
        <v>3.8</v>
      </c>
      <c r="H7991" s="1283">
        <v>4.32</v>
      </c>
      <c r="I7991" s="1283">
        <v>4.8499999999999996</v>
      </c>
      <c r="J7991" s="1283">
        <v>5.37</v>
      </c>
      <c r="K7991" s="1283">
        <v>6.03</v>
      </c>
      <c r="L7991" s="1283">
        <v>3.73</v>
      </c>
      <c r="M7991" s="1283">
        <v>4.07</v>
      </c>
      <c r="N7991" s="1283">
        <v>4.24</v>
      </c>
      <c r="O7991" s="1283">
        <v>4.41</v>
      </c>
      <c r="P7991" s="1283"/>
      <c r="R7991" s="1067"/>
      <c r="S7991" s="341"/>
      <c r="T7991" s="341"/>
      <c r="U7991" s="341"/>
      <c r="V7991" s="341"/>
      <c r="W7991" s="341"/>
      <c r="X7991" s="341"/>
      <c r="Y7991" s="341"/>
      <c r="Z7991" s="21" t="s">
        <v>544</v>
      </c>
      <c r="AH7991"/>
    </row>
    <row r="7992" spans="1:34" ht="11.25" customHeight="1">
      <c r="A7992"/>
      <c r="B7992" s="1281" t="s">
        <v>71</v>
      </c>
      <c r="C7992" s="1282">
        <v>8381</v>
      </c>
      <c r="D7992" s="1341" t="str">
        <f t="shared" si="138"/>
        <v>OK8381</v>
      </c>
      <c r="E7992" s="1514" t="s">
        <v>121</v>
      </c>
      <c r="F7992" s="1390">
        <v>500</v>
      </c>
      <c r="G7992" s="1283">
        <v>1.88</v>
      </c>
      <c r="H7992" s="1283">
        <v>2.14</v>
      </c>
      <c r="I7992" s="1283">
        <v>2.4</v>
      </c>
      <c r="J7992" s="1283">
        <v>2.66</v>
      </c>
      <c r="K7992" s="1283">
        <v>2.99</v>
      </c>
      <c r="L7992" s="1283">
        <v>1.85</v>
      </c>
      <c r="M7992" s="1283">
        <v>2.02</v>
      </c>
      <c r="N7992" s="1283">
        <v>2.1</v>
      </c>
      <c r="O7992" s="1283">
        <v>2.1800000000000002</v>
      </c>
      <c r="P7992" s="1283"/>
      <c r="R7992" s="1067"/>
      <c r="S7992" s="341"/>
      <c r="T7992" s="341"/>
      <c r="U7992" s="341"/>
      <c r="V7992" s="341"/>
      <c r="W7992" s="341"/>
      <c r="X7992" s="341"/>
      <c r="Y7992" s="341"/>
      <c r="Z7992" s="21" t="s">
        <v>544</v>
      </c>
      <c r="AH7992"/>
    </row>
    <row r="7993" spans="1:34" ht="11.25" customHeight="1">
      <c r="A7993"/>
      <c r="B7993" s="1281" t="s">
        <v>71</v>
      </c>
      <c r="C7993" s="1282">
        <v>8385</v>
      </c>
      <c r="D7993" s="1341" t="str">
        <f t="shared" si="138"/>
        <v>OK8385</v>
      </c>
      <c r="E7993" s="1514" t="s">
        <v>124</v>
      </c>
      <c r="F7993" s="1390">
        <v>500</v>
      </c>
      <c r="G7993" s="1283">
        <v>1.83</v>
      </c>
      <c r="H7993" s="1283">
        <v>2.08</v>
      </c>
      <c r="I7993" s="1283">
        <v>2.33</v>
      </c>
      <c r="J7993" s="1283">
        <v>2.58</v>
      </c>
      <c r="K7993" s="1283">
        <v>2.9</v>
      </c>
      <c r="L7993" s="1283">
        <v>1.79</v>
      </c>
      <c r="M7993" s="1283">
        <v>1.96</v>
      </c>
      <c r="N7993" s="1283">
        <v>2.04</v>
      </c>
      <c r="O7993" s="1283">
        <v>2.12</v>
      </c>
      <c r="P7993" s="1283"/>
      <c r="R7993" s="1067"/>
      <c r="S7993" s="341"/>
      <c r="T7993" s="341"/>
      <c r="U7993" s="341"/>
      <c r="V7993" s="341"/>
      <c r="W7993" s="341"/>
      <c r="X7993" s="341"/>
      <c r="Y7993" s="341"/>
      <c r="Z7993" s="21" t="s">
        <v>544</v>
      </c>
      <c r="AH7993"/>
    </row>
    <row r="7994" spans="1:34" ht="11.25" customHeight="1">
      <c r="A7994"/>
      <c r="B7994" s="1281" t="s">
        <v>71</v>
      </c>
      <c r="C7994" s="1282">
        <v>8387</v>
      </c>
      <c r="D7994" s="1341" t="str">
        <f t="shared" si="138"/>
        <v>OK8387</v>
      </c>
      <c r="E7994" s="1514" t="s">
        <v>121</v>
      </c>
      <c r="F7994" s="1390">
        <v>500</v>
      </c>
      <c r="G7994" s="1283">
        <v>2.12</v>
      </c>
      <c r="H7994" s="1283">
        <v>2.41</v>
      </c>
      <c r="I7994" s="1283">
        <v>2.7</v>
      </c>
      <c r="J7994" s="1283">
        <v>3</v>
      </c>
      <c r="K7994" s="1283">
        <v>3.36</v>
      </c>
      <c r="L7994" s="1283">
        <v>2.08</v>
      </c>
      <c r="M7994" s="1283">
        <v>2.27</v>
      </c>
      <c r="N7994" s="1283">
        <v>2.36</v>
      </c>
      <c r="O7994" s="1283">
        <v>2.46</v>
      </c>
      <c r="P7994" s="1283"/>
      <c r="R7994" s="1067"/>
      <c r="S7994" s="341"/>
      <c r="T7994" s="341"/>
      <c r="U7994" s="341"/>
      <c r="V7994" s="341"/>
      <c r="W7994" s="341"/>
      <c r="X7994" s="341"/>
      <c r="Y7994" s="341"/>
      <c r="Z7994" s="21" t="s">
        <v>544</v>
      </c>
      <c r="AH7994"/>
    </row>
    <row r="7995" spans="1:34" ht="11.25" customHeight="1">
      <c r="A7995"/>
      <c r="B7995" s="1281" t="s">
        <v>71</v>
      </c>
      <c r="C7995" s="1282">
        <v>8391</v>
      </c>
      <c r="D7995" s="1341" t="str">
        <f t="shared" si="138"/>
        <v>OK8391</v>
      </c>
      <c r="E7995" s="1514" t="s">
        <v>121</v>
      </c>
      <c r="F7995" s="1390">
        <v>500</v>
      </c>
      <c r="G7995" s="1283">
        <v>2.1800000000000002</v>
      </c>
      <c r="H7995" s="1283">
        <v>2.4900000000000002</v>
      </c>
      <c r="I7995" s="1283">
        <v>2.79</v>
      </c>
      <c r="J7995" s="1283">
        <v>3.09</v>
      </c>
      <c r="K7995" s="1283">
        <v>3.47</v>
      </c>
      <c r="L7995" s="1283">
        <v>2.15</v>
      </c>
      <c r="M7995" s="1283">
        <v>2.34</v>
      </c>
      <c r="N7995" s="1283">
        <v>2.44</v>
      </c>
      <c r="O7995" s="1283">
        <v>2.54</v>
      </c>
      <c r="P7995" s="1283"/>
      <c r="R7995" s="1067"/>
      <c r="S7995" s="341"/>
      <c r="T7995" s="341"/>
      <c r="U7995" s="341"/>
      <c r="V7995" s="341"/>
      <c r="W7995" s="341"/>
      <c r="X7995" s="341"/>
      <c r="Y7995" s="341"/>
      <c r="Z7995" s="21" t="s">
        <v>544</v>
      </c>
      <c r="AH7995"/>
    </row>
    <row r="7996" spans="1:34" ht="11.25" customHeight="1">
      <c r="A7996"/>
      <c r="B7996" s="1281" t="s">
        <v>71</v>
      </c>
      <c r="C7996" s="1282">
        <v>8392</v>
      </c>
      <c r="D7996" s="1341" t="str">
        <f t="shared" si="138"/>
        <v>OK8392</v>
      </c>
      <c r="E7996" s="1514" t="s">
        <v>121</v>
      </c>
      <c r="F7996" s="1390">
        <v>500</v>
      </c>
      <c r="G7996" s="1283">
        <v>2.2400000000000002</v>
      </c>
      <c r="H7996" s="1283">
        <v>2.5499999999999998</v>
      </c>
      <c r="I7996" s="1283">
        <v>2.86</v>
      </c>
      <c r="J7996" s="1283">
        <v>3.17</v>
      </c>
      <c r="K7996" s="1283">
        <v>3.56</v>
      </c>
      <c r="L7996" s="1283">
        <v>2.2000000000000002</v>
      </c>
      <c r="M7996" s="1283">
        <v>2.4</v>
      </c>
      <c r="N7996" s="1283">
        <v>2.5</v>
      </c>
      <c r="O7996" s="1283">
        <v>2.6</v>
      </c>
      <c r="P7996" s="1283"/>
      <c r="R7996" s="1067"/>
      <c r="S7996" s="341"/>
      <c r="T7996" s="341"/>
      <c r="U7996" s="341"/>
      <c r="V7996" s="341"/>
      <c r="W7996" s="341"/>
      <c r="X7996" s="341"/>
      <c r="Y7996" s="341"/>
      <c r="Z7996" s="21" t="s">
        <v>544</v>
      </c>
      <c r="AH7996"/>
    </row>
    <row r="7997" spans="1:34" ht="11.25" customHeight="1">
      <c r="A7997"/>
      <c r="B7997" s="1281" t="s">
        <v>71</v>
      </c>
      <c r="C7997" s="1282">
        <v>8393</v>
      </c>
      <c r="D7997" s="1341" t="str">
        <f t="shared" si="138"/>
        <v>OK8393</v>
      </c>
      <c r="E7997" s="1514" t="s">
        <v>121</v>
      </c>
      <c r="F7997" s="1390">
        <v>500</v>
      </c>
      <c r="G7997" s="1283">
        <v>1.24</v>
      </c>
      <c r="H7997" s="1283">
        <v>1.42</v>
      </c>
      <c r="I7997" s="1283">
        <v>1.59</v>
      </c>
      <c r="J7997" s="1283">
        <v>1.76</v>
      </c>
      <c r="K7997" s="1283">
        <v>1.98</v>
      </c>
      <c r="L7997" s="1283">
        <v>1.22</v>
      </c>
      <c r="M7997" s="1283">
        <v>1.33</v>
      </c>
      <c r="N7997" s="1283">
        <v>1.39</v>
      </c>
      <c r="O7997" s="1283">
        <v>1.44</v>
      </c>
      <c r="P7997" s="1283"/>
      <c r="R7997" s="1067"/>
      <c r="S7997" s="341"/>
      <c r="T7997" s="341"/>
      <c r="U7997" s="341"/>
      <c r="V7997" s="341"/>
      <c r="W7997" s="341"/>
      <c r="X7997" s="341"/>
      <c r="Y7997" s="341"/>
      <c r="Z7997" s="21" t="s">
        <v>544</v>
      </c>
      <c r="AH7997"/>
    </row>
    <row r="7998" spans="1:34" ht="11.25" customHeight="1">
      <c r="A7998"/>
      <c r="B7998" s="1281" t="s">
        <v>71</v>
      </c>
      <c r="C7998" s="1282">
        <v>8500</v>
      </c>
      <c r="D7998" s="1341" t="str">
        <f t="shared" si="138"/>
        <v>OK8500</v>
      </c>
      <c r="E7998" s="1514" t="s">
        <v>123</v>
      </c>
      <c r="F7998" s="1390">
        <v>700</v>
      </c>
      <c r="G7998" s="1283">
        <v>6.14</v>
      </c>
      <c r="H7998" s="1283">
        <v>6.99</v>
      </c>
      <c r="I7998" s="1283">
        <v>7.84</v>
      </c>
      <c r="J7998" s="1283">
        <v>8.69</v>
      </c>
      <c r="K7998" s="1283">
        <v>9.75</v>
      </c>
      <c r="L7998" s="1283">
        <v>6.03</v>
      </c>
      <c r="M7998" s="1283">
        <v>6.58</v>
      </c>
      <c r="N7998" s="1283">
        <v>6.85</v>
      </c>
      <c r="O7998" s="1283">
        <v>7.12</v>
      </c>
      <c r="P7998" s="1283"/>
      <c r="R7998" s="1067"/>
      <c r="S7998" s="341"/>
      <c r="T7998" s="341"/>
      <c r="U7998" s="341"/>
      <c r="V7998" s="341"/>
      <c r="W7998" s="341"/>
      <c r="X7998" s="341"/>
      <c r="Y7998" s="341"/>
      <c r="Z7998" s="21" t="s">
        <v>544</v>
      </c>
      <c r="AH7998"/>
    </row>
    <row r="7999" spans="1:34" ht="11.25" customHeight="1">
      <c r="A7999"/>
      <c r="B7999" s="1281" t="s">
        <v>71</v>
      </c>
      <c r="C7999" s="1282">
        <v>8601</v>
      </c>
      <c r="D7999" s="1341" t="str">
        <f t="shared" si="138"/>
        <v>OK8601</v>
      </c>
      <c r="E7999" s="1514" t="s">
        <v>125</v>
      </c>
      <c r="F7999" s="1390">
        <v>500</v>
      </c>
      <c r="G7999" s="1283">
        <v>0.28000000000000003</v>
      </c>
      <c r="H7999" s="1283">
        <v>0.32</v>
      </c>
      <c r="I7999" s="1283">
        <v>0.36</v>
      </c>
      <c r="J7999" s="1283">
        <v>0.4</v>
      </c>
      <c r="K7999" s="1283">
        <v>0.45</v>
      </c>
      <c r="L7999" s="1283">
        <v>0.28000000000000003</v>
      </c>
      <c r="M7999" s="1283">
        <v>0.3</v>
      </c>
      <c r="N7999" s="1283">
        <v>0.31</v>
      </c>
      <c r="O7999" s="1283">
        <v>0.33</v>
      </c>
      <c r="P7999" s="1283"/>
      <c r="R7999" s="1067"/>
      <c r="S7999" s="341"/>
      <c r="T7999" s="341"/>
      <c r="U7999" s="341"/>
      <c r="V7999" s="341"/>
      <c r="W7999" s="341"/>
      <c r="X7999" s="341"/>
      <c r="Y7999" s="341"/>
      <c r="Z7999" s="21" t="s">
        <v>544</v>
      </c>
      <c r="AH7999"/>
    </row>
    <row r="8000" spans="1:34" ht="11.25" customHeight="1">
      <c r="A8000"/>
      <c r="B8000" s="1281" t="s">
        <v>71</v>
      </c>
      <c r="C8000" s="1282">
        <v>8602</v>
      </c>
      <c r="D8000" s="1341" t="str">
        <f t="shared" si="138"/>
        <v>OK8602</v>
      </c>
      <c r="E8000" s="1514" t="s">
        <v>122</v>
      </c>
      <c r="F8000" s="1390">
        <v>500</v>
      </c>
      <c r="G8000" s="1283">
        <v>0.95</v>
      </c>
      <c r="H8000" s="1283">
        <v>1.08</v>
      </c>
      <c r="I8000" s="1283">
        <v>1.22</v>
      </c>
      <c r="J8000" s="1283">
        <v>1.35</v>
      </c>
      <c r="K8000" s="1283">
        <v>1.51</v>
      </c>
      <c r="L8000" s="1283">
        <v>0.94</v>
      </c>
      <c r="M8000" s="1283">
        <v>1.02</v>
      </c>
      <c r="N8000" s="1283">
        <v>1.06</v>
      </c>
      <c r="O8000" s="1283">
        <v>1.1100000000000001</v>
      </c>
      <c r="P8000" s="1283"/>
      <c r="R8000" s="1067"/>
      <c r="S8000" s="341"/>
      <c r="T8000" s="341"/>
      <c r="U8000" s="341"/>
      <c r="V8000" s="341"/>
      <c r="W8000" s="341"/>
      <c r="X8000" s="341"/>
      <c r="Y8000" s="341"/>
      <c r="Z8000" s="21" t="s">
        <v>544</v>
      </c>
      <c r="AH8000"/>
    </row>
    <row r="8001" spans="1:34" ht="11.25" customHeight="1">
      <c r="A8001"/>
      <c r="B8001" s="1281" t="s">
        <v>71</v>
      </c>
      <c r="C8001" s="1282">
        <v>8603</v>
      </c>
      <c r="D8001" s="1341" t="str">
        <f t="shared" si="138"/>
        <v>OK8603</v>
      </c>
      <c r="E8001" s="1514" t="s">
        <v>125</v>
      </c>
      <c r="F8001" s="1390">
        <v>500</v>
      </c>
      <c r="G8001" s="1283">
        <v>0.11</v>
      </c>
      <c r="H8001" s="1283">
        <v>0.13</v>
      </c>
      <c r="I8001" s="1283">
        <v>0.14000000000000001</v>
      </c>
      <c r="J8001" s="1283">
        <v>0.16</v>
      </c>
      <c r="K8001" s="1283">
        <v>0.18</v>
      </c>
      <c r="L8001" s="1283">
        <v>0.11</v>
      </c>
      <c r="M8001" s="1283">
        <v>0.12</v>
      </c>
      <c r="N8001" s="1283">
        <v>0.13</v>
      </c>
      <c r="O8001" s="1283">
        <v>0.13</v>
      </c>
      <c r="P8001" s="1283"/>
      <c r="R8001" s="1067"/>
      <c r="S8001" s="341"/>
      <c r="T8001" s="341"/>
      <c r="U8001" s="341"/>
      <c r="V8001" s="341"/>
      <c r="W8001" s="341"/>
      <c r="X8001" s="341"/>
      <c r="Y8001" s="341"/>
      <c r="Z8001" s="21" t="s">
        <v>544</v>
      </c>
      <c r="AH8001"/>
    </row>
    <row r="8002" spans="1:34" ht="11.25" customHeight="1">
      <c r="A8002"/>
      <c r="B8002" s="1281" t="s">
        <v>71</v>
      </c>
      <c r="C8002" s="1282">
        <v>8606</v>
      </c>
      <c r="D8002" s="1341" t="str">
        <f t="shared" si="138"/>
        <v>OK8606</v>
      </c>
      <c r="E8002" s="1514" t="s">
        <v>122</v>
      </c>
      <c r="F8002" s="1390">
        <v>500</v>
      </c>
      <c r="G8002" s="1283">
        <v>2.25</v>
      </c>
      <c r="H8002" s="1283">
        <v>2.56</v>
      </c>
      <c r="I8002" s="1283">
        <v>2.87</v>
      </c>
      <c r="J8002" s="1283">
        <v>3.19</v>
      </c>
      <c r="K8002" s="1283">
        <v>3.58</v>
      </c>
      <c r="L8002" s="1283">
        <v>2.21</v>
      </c>
      <c r="M8002" s="1283">
        <v>2.41</v>
      </c>
      <c r="N8002" s="1283">
        <v>2.5099999999999998</v>
      </c>
      <c r="O8002" s="1283">
        <v>2.61</v>
      </c>
      <c r="P8002" s="1283"/>
      <c r="R8002" s="1067"/>
      <c r="S8002" s="341"/>
      <c r="T8002" s="341"/>
      <c r="U8002" s="341"/>
      <c r="V8002" s="341"/>
      <c r="W8002" s="341"/>
      <c r="X8002" s="341"/>
      <c r="Y8002" s="341"/>
      <c r="Z8002" s="21" t="s">
        <v>544</v>
      </c>
      <c r="AH8002"/>
    </row>
    <row r="8003" spans="1:34" ht="11.25" customHeight="1">
      <c r="A8003"/>
      <c r="B8003" s="1281" t="s">
        <v>71</v>
      </c>
      <c r="C8003" s="1282">
        <v>8709</v>
      </c>
      <c r="D8003" s="1341" t="str">
        <f t="shared" si="138"/>
        <v>OK8709</v>
      </c>
      <c r="E8003" s="1514" t="s">
        <v>122</v>
      </c>
      <c r="F8003" s="1390">
        <v>600</v>
      </c>
      <c r="G8003" s="1283">
        <v>4.6900000000000004</v>
      </c>
      <c r="H8003" s="1283">
        <v>5.34</v>
      </c>
      <c r="I8003" s="1283">
        <v>5.99</v>
      </c>
      <c r="J8003" s="1283">
        <v>6.64</v>
      </c>
      <c r="K8003" s="1283">
        <v>7.46</v>
      </c>
      <c r="L8003" s="1283">
        <v>4.6100000000000003</v>
      </c>
      <c r="M8003" s="1283">
        <v>5.03</v>
      </c>
      <c r="N8003" s="1283">
        <v>5.24</v>
      </c>
      <c r="O8003" s="1283">
        <v>5.45</v>
      </c>
      <c r="P8003" s="1283"/>
      <c r="R8003" s="1067"/>
      <c r="S8003" s="341"/>
      <c r="T8003" s="341"/>
      <c r="U8003" s="341"/>
      <c r="V8003" s="341"/>
      <c r="W8003" s="341"/>
      <c r="X8003" s="341"/>
      <c r="Y8003" s="341"/>
      <c r="Z8003" s="21" t="s">
        <v>544</v>
      </c>
      <c r="AH8003"/>
    </row>
    <row r="8004" spans="1:34" ht="11.25" customHeight="1">
      <c r="A8004"/>
      <c r="B8004" s="1281" t="s">
        <v>71</v>
      </c>
      <c r="C8004" s="1282">
        <v>8719</v>
      </c>
      <c r="D8004" s="1341" t="str">
        <f t="shared" si="138"/>
        <v>OK8719</v>
      </c>
      <c r="E8004" s="1514" t="s">
        <v>122</v>
      </c>
      <c r="F8004" s="1390">
        <v>500</v>
      </c>
      <c r="G8004" s="1283">
        <v>1.96</v>
      </c>
      <c r="H8004" s="1283">
        <v>2.23</v>
      </c>
      <c r="I8004" s="1283">
        <v>2.5</v>
      </c>
      <c r="J8004" s="1283">
        <v>2.77</v>
      </c>
      <c r="K8004" s="1283">
        <v>3.12</v>
      </c>
      <c r="L8004" s="1283">
        <v>1.93</v>
      </c>
      <c r="M8004" s="1283">
        <v>2.1</v>
      </c>
      <c r="N8004" s="1283">
        <v>2.19</v>
      </c>
      <c r="O8004" s="1283">
        <v>2.2799999999999998</v>
      </c>
      <c r="P8004" s="1283"/>
      <c r="R8004" s="1067"/>
      <c r="S8004" s="341"/>
      <c r="T8004" s="341"/>
      <c r="U8004" s="341"/>
      <c r="V8004" s="341"/>
      <c r="W8004" s="341"/>
      <c r="X8004" s="341"/>
      <c r="Y8004" s="341"/>
      <c r="Z8004" s="21" t="s">
        <v>544</v>
      </c>
      <c r="AH8004"/>
    </row>
    <row r="8005" spans="1:34" ht="11.25" customHeight="1">
      <c r="A8005"/>
      <c r="B8005" s="1281" t="s">
        <v>71</v>
      </c>
      <c r="C8005" s="1282">
        <v>8720</v>
      </c>
      <c r="D8005" s="1341" t="str">
        <f t="shared" si="138"/>
        <v>OK8720</v>
      </c>
      <c r="E8005" s="1514" t="s">
        <v>124</v>
      </c>
      <c r="F8005" s="1390">
        <v>500</v>
      </c>
      <c r="G8005" s="1283">
        <v>0.93</v>
      </c>
      <c r="H8005" s="1283">
        <v>1.06</v>
      </c>
      <c r="I8005" s="1283">
        <v>1.19</v>
      </c>
      <c r="J8005" s="1283">
        <v>1.32</v>
      </c>
      <c r="K8005" s="1283">
        <v>1.48</v>
      </c>
      <c r="L8005" s="1283">
        <v>0.91</v>
      </c>
      <c r="M8005" s="1283">
        <v>1</v>
      </c>
      <c r="N8005" s="1283">
        <v>1.04</v>
      </c>
      <c r="O8005" s="1283">
        <v>1.08</v>
      </c>
      <c r="P8005" s="1283"/>
      <c r="R8005" s="1067"/>
      <c r="S8005" s="341"/>
      <c r="T8005" s="341"/>
      <c r="U8005" s="341"/>
      <c r="V8005" s="341"/>
      <c r="W8005" s="341"/>
      <c r="X8005" s="341"/>
      <c r="Y8005" s="341"/>
      <c r="Z8005" s="21" t="s">
        <v>544</v>
      </c>
      <c r="AH8005"/>
    </row>
    <row r="8006" spans="1:34" ht="11.25" customHeight="1">
      <c r="A8006"/>
      <c r="B8006" s="1281" t="s">
        <v>71</v>
      </c>
      <c r="C8006" s="1282">
        <v>8721</v>
      </c>
      <c r="D8006" s="1341" t="str">
        <f t="shared" si="138"/>
        <v>OK8721</v>
      </c>
      <c r="E8006" s="1514" t="s">
        <v>125</v>
      </c>
      <c r="F8006" s="1390">
        <v>500</v>
      </c>
      <c r="G8006" s="1283">
        <v>0.28999999999999998</v>
      </c>
      <c r="H8006" s="1283">
        <v>0.33</v>
      </c>
      <c r="I8006" s="1283">
        <v>0.37</v>
      </c>
      <c r="J8006" s="1283">
        <v>0.41</v>
      </c>
      <c r="K8006" s="1283">
        <v>0.46</v>
      </c>
      <c r="L8006" s="1283">
        <v>0.28999999999999998</v>
      </c>
      <c r="M8006" s="1283">
        <v>0.31</v>
      </c>
      <c r="N8006" s="1283">
        <v>0.33</v>
      </c>
      <c r="O8006" s="1283">
        <v>0.34</v>
      </c>
      <c r="P8006" s="1283"/>
      <c r="R8006" s="1067"/>
      <c r="S8006" s="341"/>
      <c r="T8006" s="341"/>
      <c r="U8006" s="341"/>
      <c r="V8006" s="341"/>
      <c r="W8006" s="341"/>
      <c r="X8006" s="341"/>
      <c r="Y8006" s="341"/>
      <c r="Z8006" s="21" t="s">
        <v>544</v>
      </c>
      <c r="AH8006"/>
    </row>
    <row r="8007" spans="1:34" ht="11.25" customHeight="1">
      <c r="A8007"/>
      <c r="B8007" s="1281" t="s">
        <v>71</v>
      </c>
      <c r="C8007" s="1282">
        <v>8723</v>
      </c>
      <c r="D8007" s="1341" t="str">
        <f t="shared" si="138"/>
        <v>OK8723</v>
      </c>
      <c r="E8007" s="1514" t="s">
        <v>125</v>
      </c>
      <c r="F8007" s="1390">
        <v>500</v>
      </c>
      <c r="G8007" s="1283">
        <v>0.17</v>
      </c>
      <c r="H8007" s="1283">
        <v>0.19</v>
      </c>
      <c r="I8007" s="1283">
        <v>0.21</v>
      </c>
      <c r="J8007" s="1283">
        <v>0.24</v>
      </c>
      <c r="K8007" s="1283">
        <v>0.27</v>
      </c>
      <c r="L8007" s="1283">
        <v>0.17</v>
      </c>
      <c r="M8007" s="1283">
        <v>0.18</v>
      </c>
      <c r="N8007" s="1283">
        <v>0.19</v>
      </c>
      <c r="O8007" s="1283">
        <v>0.2</v>
      </c>
      <c r="P8007" s="1283"/>
      <c r="R8007" s="1067"/>
      <c r="S8007" s="341"/>
      <c r="T8007" s="341"/>
      <c r="U8007" s="341"/>
      <c r="V8007" s="341"/>
      <c r="W8007" s="341"/>
      <c r="X8007" s="341"/>
      <c r="Y8007" s="341"/>
      <c r="Z8007" s="21" t="s">
        <v>544</v>
      </c>
      <c r="AH8007"/>
    </row>
    <row r="8008" spans="1:34" ht="11.25" customHeight="1">
      <c r="A8008"/>
      <c r="B8008" s="1281" t="s">
        <v>71</v>
      </c>
      <c r="C8008" s="1282">
        <v>8725</v>
      </c>
      <c r="D8008" s="1341" t="str">
        <f t="shared" si="138"/>
        <v>OK8725</v>
      </c>
      <c r="E8008" s="1514" t="s">
        <v>125</v>
      </c>
      <c r="F8008" s="1390">
        <v>500</v>
      </c>
      <c r="G8008" s="1283">
        <v>2.4500000000000002</v>
      </c>
      <c r="H8008" s="1283">
        <v>2.79</v>
      </c>
      <c r="I8008" s="1283">
        <v>3.13</v>
      </c>
      <c r="J8008" s="1283">
        <v>3.47</v>
      </c>
      <c r="K8008" s="1283">
        <v>3.9</v>
      </c>
      <c r="L8008" s="1283">
        <v>2.41</v>
      </c>
      <c r="M8008" s="1283">
        <v>2.63</v>
      </c>
      <c r="N8008" s="1283">
        <v>2.74</v>
      </c>
      <c r="O8008" s="1283">
        <v>2.85</v>
      </c>
      <c r="P8008" s="1283"/>
      <c r="R8008" s="1067"/>
      <c r="S8008" s="341"/>
      <c r="T8008" s="341"/>
      <c r="U8008" s="341"/>
      <c r="V8008" s="341"/>
      <c r="W8008" s="341"/>
      <c r="X8008" s="341"/>
      <c r="Y8008" s="341"/>
      <c r="Z8008" s="21" t="s">
        <v>544</v>
      </c>
      <c r="AH8008"/>
    </row>
    <row r="8009" spans="1:34" ht="11.25" customHeight="1">
      <c r="A8009"/>
      <c r="B8009" s="1281" t="s">
        <v>71</v>
      </c>
      <c r="C8009" s="1282">
        <v>8726</v>
      </c>
      <c r="D8009" s="1341" t="str">
        <f t="shared" si="138"/>
        <v>OK8726</v>
      </c>
      <c r="E8009" s="1514" t="s">
        <v>122</v>
      </c>
      <c r="F8009" s="1390">
        <v>500</v>
      </c>
      <c r="G8009" s="1283">
        <v>2.2799999999999998</v>
      </c>
      <c r="H8009" s="1283">
        <v>2.6</v>
      </c>
      <c r="I8009" s="1283">
        <v>2.92</v>
      </c>
      <c r="J8009" s="1283">
        <v>3.23</v>
      </c>
      <c r="K8009" s="1283">
        <v>3.63</v>
      </c>
      <c r="L8009" s="1283">
        <v>2.2400000000000002</v>
      </c>
      <c r="M8009" s="1283">
        <v>2.4500000000000002</v>
      </c>
      <c r="N8009" s="1283">
        <v>2.5499999999999998</v>
      </c>
      <c r="O8009" s="1283">
        <v>2.65</v>
      </c>
      <c r="P8009" s="1283"/>
      <c r="R8009" s="1067"/>
      <c r="S8009" s="341"/>
      <c r="T8009" s="341"/>
      <c r="U8009" s="341"/>
      <c r="V8009" s="341"/>
      <c r="W8009" s="341"/>
      <c r="X8009" s="341"/>
      <c r="Y8009" s="341"/>
      <c r="Z8009" s="21" t="s">
        <v>544</v>
      </c>
      <c r="AH8009"/>
    </row>
    <row r="8010" spans="1:34" ht="11.25" customHeight="1">
      <c r="A8010"/>
      <c r="B8010" s="1281" t="s">
        <v>71</v>
      </c>
      <c r="C8010" s="1282">
        <v>8734</v>
      </c>
      <c r="D8010" s="1341" t="str">
        <f t="shared" si="138"/>
        <v>OK8734</v>
      </c>
      <c r="E8010" s="1514" t="s">
        <v>122</v>
      </c>
      <c r="F8010" s="1390">
        <v>500</v>
      </c>
      <c r="G8010" s="1283">
        <v>0.38</v>
      </c>
      <c r="H8010" s="1283">
        <v>0.43</v>
      </c>
      <c r="I8010" s="1283">
        <v>0.49</v>
      </c>
      <c r="J8010" s="1283">
        <v>0.54</v>
      </c>
      <c r="K8010" s="1283">
        <v>0.61</v>
      </c>
      <c r="L8010" s="1283">
        <v>0.37</v>
      </c>
      <c r="M8010" s="1283">
        <v>0.41</v>
      </c>
      <c r="N8010" s="1283">
        <v>0.43</v>
      </c>
      <c r="O8010" s="1283">
        <v>0.44</v>
      </c>
      <c r="P8010" s="1283"/>
      <c r="R8010" s="1067"/>
      <c r="S8010" s="341"/>
      <c r="T8010" s="341"/>
      <c r="U8010" s="341"/>
      <c r="V8010" s="341"/>
      <c r="W8010" s="341"/>
      <c r="X8010" s="341"/>
      <c r="Y8010" s="341"/>
      <c r="Z8010" s="21" t="s">
        <v>544</v>
      </c>
      <c r="AH8010"/>
    </row>
    <row r="8011" spans="1:34" ht="11.25" customHeight="1">
      <c r="A8011"/>
      <c r="B8011" s="1281" t="s">
        <v>71</v>
      </c>
      <c r="C8011" s="1282">
        <v>8737</v>
      </c>
      <c r="D8011" s="1341" t="str">
        <f t="shared" si="138"/>
        <v>OK8737</v>
      </c>
      <c r="E8011" s="1514" t="s">
        <v>122</v>
      </c>
      <c r="F8011" s="1390">
        <v>500</v>
      </c>
      <c r="G8011" s="1283">
        <v>0.34</v>
      </c>
      <c r="H8011" s="1283">
        <v>0.38</v>
      </c>
      <c r="I8011" s="1283">
        <v>0.43</v>
      </c>
      <c r="J8011" s="1283">
        <v>0.48</v>
      </c>
      <c r="K8011" s="1283">
        <v>0.53</v>
      </c>
      <c r="L8011" s="1283">
        <v>0.33</v>
      </c>
      <c r="M8011" s="1283">
        <v>0.36</v>
      </c>
      <c r="N8011" s="1283">
        <v>0.38</v>
      </c>
      <c r="O8011" s="1283">
        <v>0.39</v>
      </c>
      <c r="P8011" s="1283"/>
      <c r="R8011" s="1067"/>
      <c r="S8011" s="341"/>
      <c r="T8011" s="341"/>
      <c r="U8011" s="341"/>
      <c r="V8011" s="341"/>
      <c r="W8011" s="341"/>
      <c r="X8011" s="341"/>
      <c r="Y8011" s="341"/>
      <c r="Z8011" s="21" t="s">
        <v>544</v>
      </c>
      <c r="AH8011"/>
    </row>
    <row r="8012" spans="1:34" ht="11.25" customHeight="1">
      <c r="A8012"/>
      <c r="B8012" s="1281" t="s">
        <v>71</v>
      </c>
      <c r="C8012" s="1282">
        <v>8738</v>
      </c>
      <c r="D8012" s="1341" t="str">
        <f t="shared" ref="D8012:D8075" si="139">B8012&amp;TEXT(C8012,"0000")</f>
        <v>OK8738</v>
      </c>
      <c r="E8012" s="1514" t="s">
        <v>122</v>
      </c>
      <c r="F8012" s="1390">
        <v>500</v>
      </c>
      <c r="G8012" s="1283">
        <v>0.59</v>
      </c>
      <c r="H8012" s="1283">
        <v>0.68</v>
      </c>
      <c r="I8012" s="1283">
        <v>0.76</v>
      </c>
      <c r="J8012" s="1283">
        <v>0.84</v>
      </c>
      <c r="K8012" s="1283">
        <v>0.94</v>
      </c>
      <c r="L8012" s="1283">
        <v>0.57999999999999996</v>
      </c>
      <c r="M8012" s="1283">
        <v>0.64</v>
      </c>
      <c r="N8012" s="1283">
        <v>0.66</v>
      </c>
      <c r="O8012" s="1283">
        <v>0.69</v>
      </c>
      <c r="P8012" s="1283"/>
      <c r="R8012" s="1067"/>
      <c r="S8012" s="341"/>
      <c r="T8012" s="341"/>
      <c r="U8012" s="341"/>
      <c r="V8012" s="341"/>
      <c r="W8012" s="341"/>
      <c r="X8012" s="341"/>
      <c r="Y8012" s="341"/>
      <c r="Z8012" s="21" t="s">
        <v>544</v>
      </c>
      <c r="AH8012"/>
    </row>
    <row r="8013" spans="1:34" ht="11.25" customHeight="1">
      <c r="A8013"/>
      <c r="B8013" s="1281" t="s">
        <v>71</v>
      </c>
      <c r="C8013" s="1282">
        <v>8742</v>
      </c>
      <c r="D8013" s="1341" t="str">
        <f t="shared" si="139"/>
        <v>OK8742</v>
      </c>
      <c r="E8013" s="1514" t="s">
        <v>125</v>
      </c>
      <c r="F8013" s="1390">
        <v>500</v>
      </c>
      <c r="G8013" s="1283">
        <v>0.28000000000000003</v>
      </c>
      <c r="H8013" s="1283">
        <v>0.32</v>
      </c>
      <c r="I8013" s="1283">
        <v>0.36</v>
      </c>
      <c r="J8013" s="1283">
        <v>0.4</v>
      </c>
      <c r="K8013" s="1283">
        <v>0.45</v>
      </c>
      <c r="L8013" s="1283">
        <v>0.28000000000000003</v>
      </c>
      <c r="M8013" s="1283">
        <v>0.3</v>
      </c>
      <c r="N8013" s="1283">
        <v>0.31</v>
      </c>
      <c r="O8013" s="1283">
        <v>0.33</v>
      </c>
      <c r="P8013" s="1283"/>
      <c r="R8013" s="1067"/>
      <c r="S8013" s="341"/>
      <c r="T8013" s="341"/>
      <c r="U8013" s="341"/>
      <c r="V8013" s="341"/>
      <c r="W8013" s="341"/>
      <c r="X8013" s="341"/>
      <c r="Y8013" s="341"/>
      <c r="Z8013" s="21" t="s">
        <v>544</v>
      </c>
      <c r="AH8013"/>
    </row>
    <row r="8014" spans="1:34" ht="11.25" customHeight="1">
      <c r="A8014"/>
      <c r="B8014" s="1281" t="s">
        <v>71</v>
      </c>
      <c r="C8014" s="1282">
        <v>8745</v>
      </c>
      <c r="D8014" s="1341" t="str">
        <f t="shared" si="139"/>
        <v>OK8745</v>
      </c>
      <c r="E8014" s="1514" t="s">
        <v>124</v>
      </c>
      <c r="F8014" s="1390">
        <v>500</v>
      </c>
      <c r="G8014" s="1283">
        <v>3.05</v>
      </c>
      <c r="H8014" s="1283">
        <v>3.47</v>
      </c>
      <c r="I8014" s="1283">
        <v>3.89</v>
      </c>
      <c r="J8014" s="1283">
        <v>4.3099999999999996</v>
      </c>
      <c r="K8014" s="1283">
        <v>4.84</v>
      </c>
      <c r="L8014" s="1283">
        <v>2.99</v>
      </c>
      <c r="M8014" s="1283">
        <v>3.26</v>
      </c>
      <c r="N8014" s="1283">
        <v>3.4</v>
      </c>
      <c r="O8014" s="1283">
        <v>3.54</v>
      </c>
      <c r="P8014" s="1283"/>
      <c r="R8014" s="1067"/>
      <c r="S8014" s="341"/>
      <c r="T8014" s="341"/>
      <c r="U8014" s="341"/>
      <c r="V8014" s="341"/>
      <c r="W8014" s="341"/>
      <c r="X8014" s="341"/>
      <c r="Y8014" s="341"/>
      <c r="Z8014" s="21" t="s">
        <v>544</v>
      </c>
      <c r="AH8014"/>
    </row>
    <row r="8015" spans="1:34" ht="11.25" customHeight="1">
      <c r="A8015"/>
      <c r="B8015" s="1281" t="s">
        <v>71</v>
      </c>
      <c r="C8015" s="1282">
        <v>8748</v>
      </c>
      <c r="D8015" s="1341" t="str">
        <f t="shared" si="139"/>
        <v>OK8748</v>
      </c>
      <c r="E8015" s="1514" t="s">
        <v>121</v>
      </c>
      <c r="F8015" s="1390">
        <v>500</v>
      </c>
      <c r="G8015" s="1283">
        <v>0.52</v>
      </c>
      <c r="H8015" s="1283">
        <v>0.59</v>
      </c>
      <c r="I8015" s="1283">
        <v>0.66</v>
      </c>
      <c r="J8015" s="1283">
        <v>0.73</v>
      </c>
      <c r="K8015" s="1283">
        <v>0.82</v>
      </c>
      <c r="L8015" s="1283">
        <v>0.51</v>
      </c>
      <c r="M8015" s="1283">
        <v>0.55000000000000004</v>
      </c>
      <c r="N8015" s="1283">
        <v>0.57999999999999996</v>
      </c>
      <c r="O8015" s="1283">
        <v>0.6</v>
      </c>
      <c r="P8015" s="1283"/>
      <c r="R8015" s="1067"/>
      <c r="S8015" s="341"/>
      <c r="T8015" s="341"/>
      <c r="U8015" s="341"/>
      <c r="V8015" s="341"/>
      <c r="W8015" s="341"/>
      <c r="X8015" s="341"/>
      <c r="Y8015" s="341"/>
      <c r="Z8015" s="21" t="s">
        <v>544</v>
      </c>
      <c r="AH8015"/>
    </row>
    <row r="8016" spans="1:34" ht="11.25" customHeight="1">
      <c r="A8016"/>
      <c r="B8016" s="1281" t="s">
        <v>71</v>
      </c>
      <c r="C8016" s="1282">
        <v>8755</v>
      </c>
      <c r="D8016" s="1341" t="str">
        <f t="shared" si="139"/>
        <v>OK8755</v>
      </c>
      <c r="E8016" s="1514" t="s">
        <v>122</v>
      </c>
      <c r="F8016" s="1390">
        <v>500</v>
      </c>
      <c r="G8016" s="1283">
        <v>0.27</v>
      </c>
      <c r="H8016" s="1283">
        <v>0.31</v>
      </c>
      <c r="I8016" s="1283">
        <v>0.34</v>
      </c>
      <c r="J8016" s="1283">
        <v>0.38</v>
      </c>
      <c r="K8016" s="1283">
        <v>0.43</v>
      </c>
      <c r="L8016" s="1283">
        <v>0.26</v>
      </c>
      <c r="M8016" s="1283">
        <v>0.28999999999999998</v>
      </c>
      <c r="N8016" s="1283">
        <v>0.3</v>
      </c>
      <c r="O8016" s="1283">
        <v>0.31</v>
      </c>
      <c r="P8016" s="1283"/>
      <c r="R8016" s="1067"/>
      <c r="S8016" s="341"/>
      <c r="T8016" s="341"/>
      <c r="U8016" s="341"/>
      <c r="V8016" s="341"/>
      <c r="W8016" s="341"/>
      <c r="X8016" s="341"/>
      <c r="Y8016" s="341"/>
      <c r="Z8016" s="21" t="s">
        <v>544</v>
      </c>
      <c r="AH8016"/>
    </row>
    <row r="8017" spans="1:34" ht="11.25" customHeight="1">
      <c r="A8017"/>
      <c r="B8017" s="1281" t="s">
        <v>71</v>
      </c>
      <c r="C8017" s="1282">
        <v>8799</v>
      </c>
      <c r="D8017" s="1341" t="str">
        <f t="shared" si="139"/>
        <v>OK8799</v>
      </c>
      <c r="E8017" s="1514" t="s">
        <v>124</v>
      </c>
      <c r="F8017" s="1390">
        <v>500</v>
      </c>
      <c r="G8017" s="1283">
        <v>0.5</v>
      </c>
      <c r="H8017" s="1283">
        <v>0.56999999999999995</v>
      </c>
      <c r="I8017" s="1283">
        <v>0.64</v>
      </c>
      <c r="J8017" s="1283">
        <v>0.71</v>
      </c>
      <c r="K8017" s="1283">
        <v>0.8</v>
      </c>
      <c r="L8017" s="1283">
        <v>0.5</v>
      </c>
      <c r="M8017" s="1283">
        <v>0.54</v>
      </c>
      <c r="N8017" s="1283">
        <v>0.56000000000000005</v>
      </c>
      <c r="O8017" s="1283">
        <v>0.59</v>
      </c>
      <c r="P8017" s="1283"/>
      <c r="R8017" s="1067"/>
      <c r="S8017" s="341"/>
      <c r="T8017" s="341"/>
      <c r="U8017" s="341"/>
      <c r="V8017" s="341"/>
      <c r="W8017" s="341"/>
      <c r="X8017" s="341"/>
      <c r="Y8017" s="341"/>
      <c r="Z8017" s="21" t="s">
        <v>544</v>
      </c>
      <c r="AH8017"/>
    </row>
    <row r="8018" spans="1:34" ht="11.25" customHeight="1">
      <c r="A8018"/>
      <c r="B8018" s="1281" t="s">
        <v>71</v>
      </c>
      <c r="C8018" s="1282">
        <v>8800</v>
      </c>
      <c r="D8018" s="1341" t="str">
        <f t="shared" si="139"/>
        <v>OK8800</v>
      </c>
      <c r="E8018" s="1514" t="s">
        <v>125</v>
      </c>
      <c r="F8018" s="1390">
        <v>500</v>
      </c>
      <c r="G8018" s="1283">
        <v>1.36</v>
      </c>
      <c r="H8018" s="1283">
        <v>1.54</v>
      </c>
      <c r="I8018" s="1283">
        <v>1.73</v>
      </c>
      <c r="J8018" s="1283">
        <v>1.92</v>
      </c>
      <c r="K8018" s="1283">
        <v>2.15</v>
      </c>
      <c r="L8018" s="1283">
        <v>1.33</v>
      </c>
      <c r="M8018" s="1283">
        <v>1.45</v>
      </c>
      <c r="N8018" s="1283">
        <v>1.51</v>
      </c>
      <c r="O8018" s="1283">
        <v>1.57</v>
      </c>
      <c r="P8018" s="1283"/>
      <c r="R8018" s="1067"/>
      <c r="S8018" s="341"/>
      <c r="T8018" s="341"/>
      <c r="U8018" s="341"/>
      <c r="V8018" s="341"/>
      <c r="W8018" s="341"/>
      <c r="X8018" s="341"/>
      <c r="Y8018" s="341"/>
      <c r="Z8018" s="21" t="s">
        <v>544</v>
      </c>
      <c r="AH8018"/>
    </row>
    <row r="8019" spans="1:34" ht="11.25" customHeight="1">
      <c r="A8019"/>
      <c r="B8019" s="1281" t="s">
        <v>71</v>
      </c>
      <c r="C8019" s="1282">
        <v>8803</v>
      </c>
      <c r="D8019" s="1341" t="str">
        <f t="shared" si="139"/>
        <v>OK8803</v>
      </c>
      <c r="E8019" s="1514" t="s">
        <v>121</v>
      </c>
      <c r="F8019" s="1390">
        <v>500</v>
      </c>
      <c r="G8019" s="1283">
        <v>0.06</v>
      </c>
      <c r="H8019" s="1283">
        <v>0.06</v>
      </c>
      <c r="I8019" s="1283">
        <v>7.0000000000000007E-2</v>
      </c>
      <c r="J8019" s="1283">
        <v>0.08</v>
      </c>
      <c r="K8019" s="1283">
        <v>0.09</v>
      </c>
      <c r="L8019" s="1283">
        <v>0.06</v>
      </c>
      <c r="M8019" s="1283">
        <v>0.06</v>
      </c>
      <c r="N8019" s="1283">
        <v>0.06</v>
      </c>
      <c r="O8019" s="1283">
        <v>7.0000000000000007E-2</v>
      </c>
      <c r="P8019" s="1283"/>
      <c r="R8019" s="1067"/>
      <c r="S8019" s="341"/>
      <c r="T8019" s="341"/>
      <c r="U8019" s="341"/>
      <c r="V8019" s="341"/>
      <c r="W8019" s="341"/>
      <c r="X8019" s="341"/>
      <c r="Y8019" s="341"/>
      <c r="Z8019" s="21" t="s">
        <v>544</v>
      </c>
      <c r="AH8019"/>
    </row>
    <row r="8020" spans="1:34" ht="11.25" customHeight="1">
      <c r="A8020"/>
      <c r="B8020" s="1281" t="s">
        <v>71</v>
      </c>
      <c r="C8020" s="1282">
        <v>8805</v>
      </c>
      <c r="D8020" s="1341" t="str">
        <f t="shared" si="139"/>
        <v>OK8805</v>
      </c>
      <c r="E8020" s="1514" t="s">
        <v>122</v>
      </c>
      <c r="F8020" s="1390">
        <v>500</v>
      </c>
      <c r="G8020" s="1283">
        <v>0.2</v>
      </c>
      <c r="H8020" s="1283">
        <v>0.23</v>
      </c>
      <c r="I8020" s="1283">
        <v>0.26</v>
      </c>
      <c r="J8020" s="1283">
        <v>0.28999999999999998</v>
      </c>
      <c r="K8020" s="1283">
        <v>0.32</v>
      </c>
      <c r="L8020" s="1283">
        <v>0.2</v>
      </c>
      <c r="M8020" s="1283">
        <v>0.22</v>
      </c>
      <c r="N8020" s="1283">
        <v>0.23</v>
      </c>
      <c r="O8020" s="1283">
        <v>0.23</v>
      </c>
      <c r="P8020" s="1283"/>
      <c r="R8020" s="1067"/>
      <c r="S8020" s="341"/>
      <c r="T8020" s="341"/>
      <c r="U8020" s="341"/>
      <c r="V8020" s="341"/>
      <c r="W8020" s="341"/>
      <c r="X8020" s="341"/>
      <c r="Y8020" s="341"/>
      <c r="Z8020" s="21" t="s">
        <v>544</v>
      </c>
      <c r="AH8020"/>
    </row>
    <row r="8021" spans="1:34" ht="11.25" customHeight="1">
      <c r="A8021"/>
      <c r="B8021" s="1281" t="s">
        <v>71</v>
      </c>
      <c r="C8021" s="1282">
        <v>8810</v>
      </c>
      <c r="D8021" s="1341" t="str">
        <f t="shared" si="139"/>
        <v>OK8810</v>
      </c>
      <c r="E8021" s="1514" t="s">
        <v>125</v>
      </c>
      <c r="F8021" s="1390">
        <v>500</v>
      </c>
      <c r="G8021" s="1283">
        <v>0.15</v>
      </c>
      <c r="H8021" s="1283">
        <v>0.17</v>
      </c>
      <c r="I8021" s="1283">
        <v>0.19</v>
      </c>
      <c r="J8021" s="1283">
        <v>0.21</v>
      </c>
      <c r="K8021" s="1283">
        <v>0.23</v>
      </c>
      <c r="L8021" s="1283">
        <v>0.14000000000000001</v>
      </c>
      <c r="M8021" s="1283">
        <v>0.16</v>
      </c>
      <c r="N8021" s="1283">
        <v>0.16</v>
      </c>
      <c r="O8021" s="1283">
        <v>0.17</v>
      </c>
      <c r="P8021" s="1283"/>
      <c r="R8021" s="1067"/>
      <c r="S8021" s="341"/>
      <c r="T8021" s="341"/>
      <c r="U8021" s="341"/>
      <c r="V8021" s="341"/>
      <c r="W8021" s="341"/>
      <c r="X8021" s="341"/>
      <c r="Y8021" s="341"/>
      <c r="Z8021" s="21" t="s">
        <v>544</v>
      </c>
      <c r="AH8021"/>
    </row>
    <row r="8022" spans="1:34" ht="11.25" customHeight="1">
      <c r="A8022"/>
      <c r="B8022" s="1281" t="s">
        <v>71</v>
      </c>
      <c r="C8022" s="1282">
        <v>8814</v>
      </c>
      <c r="D8022" s="1341" t="str">
        <f t="shared" si="139"/>
        <v>OK8814</v>
      </c>
      <c r="E8022" s="1514" t="s">
        <v>122</v>
      </c>
      <c r="F8022" s="1390">
        <v>500</v>
      </c>
      <c r="G8022" s="1283">
        <v>0.18</v>
      </c>
      <c r="H8022" s="1283">
        <v>0.2</v>
      </c>
      <c r="I8022" s="1283">
        <v>0.23</v>
      </c>
      <c r="J8022" s="1283">
        <v>0.25</v>
      </c>
      <c r="K8022" s="1283">
        <v>0.28000000000000003</v>
      </c>
      <c r="L8022" s="1283">
        <v>0.18</v>
      </c>
      <c r="M8022" s="1283">
        <v>0.19</v>
      </c>
      <c r="N8022" s="1283">
        <v>0.2</v>
      </c>
      <c r="O8022" s="1283">
        <v>0.21</v>
      </c>
      <c r="P8022" s="1283"/>
      <c r="R8022" s="1067"/>
      <c r="S8022" s="341"/>
      <c r="T8022" s="341"/>
      <c r="U8022" s="341"/>
      <c r="V8022" s="341"/>
      <c r="W8022" s="341"/>
      <c r="X8022" s="341"/>
      <c r="Y8022" s="341"/>
      <c r="Z8022" s="21" t="s">
        <v>544</v>
      </c>
      <c r="AH8022"/>
    </row>
    <row r="8023" spans="1:34" ht="11.25" customHeight="1">
      <c r="A8023"/>
      <c r="B8023" s="1281" t="s">
        <v>71</v>
      </c>
      <c r="C8023" s="1282">
        <v>8815</v>
      </c>
      <c r="D8023" s="1341" t="str">
        <f t="shared" si="139"/>
        <v>OK8815</v>
      </c>
      <c r="E8023" s="1514" t="s">
        <v>122</v>
      </c>
      <c r="F8023" s="1390">
        <v>500</v>
      </c>
      <c r="G8023" s="1283">
        <v>0.31</v>
      </c>
      <c r="H8023" s="1283">
        <v>0.36</v>
      </c>
      <c r="I8023" s="1283">
        <v>0.4</v>
      </c>
      <c r="J8023" s="1283">
        <v>0.44</v>
      </c>
      <c r="K8023" s="1283">
        <v>0.5</v>
      </c>
      <c r="L8023" s="1283">
        <v>0.31</v>
      </c>
      <c r="M8023" s="1283">
        <v>0.34</v>
      </c>
      <c r="N8023" s="1283">
        <v>0.35</v>
      </c>
      <c r="O8023" s="1283">
        <v>0.36</v>
      </c>
      <c r="P8023" s="1283"/>
      <c r="R8023" s="1067"/>
      <c r="S8023" s="341"/>
      <c r="T8023" s="341"/>
      <c r="U8023" s="341"/>
      <c r="V8023" s="341"/>
      <c r="W8023" s="341"/>
      <c r="X8023" s="341"/>
      <c r="Y8023" s="341"/>
      <c r="Z8023" s="21" t="s">
        <v>544</v>
      </c>
      <c r="AH8023"/>
    </row>
    <row r="8024" spans="1:34" ht="11.25" customHeight="1">
      <c r="A8024"/>
      <c r="B8024" s="1281" t="s">
        <v>71</v>
      </c>
      <c r="C8024" s="1282">
        <v>8820</v>
      </c>
      <c r="D8024" s="1341" t="str">
        <f t="shared" si="139"/>
        <v>OK8820</v>
      </c>
      <c r="E8024" s="1514" t="s">
        <v>121</v>
      </c>
      <c r="F8024" s="1390">
        <v>500</v>
      </c>
      <c r="G8024" s="1283">
        <v>0.2</v>
      </c>
      <c r="H8024" s="1283">
        <v>0.23</v>
      </c>
      <c r="I8024" s="1283">
        <v>0.26</v>
      </c>
      <c r="J8024" s="1283">
        <v>0.28999999999999998</v>
      </c>
      <c r="K8024" s="1283">
        <v>0.32</v>
      </c>
      <c r="L8024" s="1283">
        <v>0.2</v>
      </c>
      <c r="M8024" s="1283">
        <v>0.22</v>
      </c>
      <c r="N8024" s="1283">
        <v>0.23</v>
      </c>
      <c r="O8024" s="1283">
        <v>0.23</v>
      </c>
      <c r="P8024" s="1283"/>
      <c r="R8024" s="1067"/>
      <c r="S8024" s="341"/>
      <c r="T8024" s="341"/>
      <c r="U8024" s="341"/>
      <c r="V8024" s="341"/>
      <c r="W8024" s="341"/>
      <c r="X8024" s="341"/>
      <c r="Y8024" s="341"/>
      <c r="Z8024" s="21" t="s">
        <v>544</v>
      </c>
      <c r="AH8024"/>
    </row>
    <row r="8025" spans="1:34" ht="11.25" customHeight="1">
      <c r="A8025"/>
      <c r="B8025" s="1281" t="s">
        <v>71</v>
      </c>
      <c r="C8025" s="1282">
        <v>8824</v>
      </c>
      <c r="D8025" s="1341" t="str">
        <f t="shared" si="139"/>
        <v>OK8824</v>
      </c>
      <c r="E8025" s="1514" t="s">
        <v>125</v>
      </c>
      <c r="F8025" s="1390">
        <v>500</v>
      </c>
      <c r="G8025" s="1283">
        <v>2.2599999999999998</v>
      </c>
      <c r="H8025" s="1283">
        <v>2.58</v>
      </c>
      <c r="I8025" s="1283">
        <v>2.89</v>
      </c>
      <c r="J8025" s="1283">
        <v>3.2</v>
      </c>
      <c r="K8025" s="1283">
        <v>3.6</v>
      </c>
      <c r="L8025" s="1283">
        <v>2.2200000000000002</v>
      </c>
      <c r="M8025" s="1283">
        <v>2.42</v>
      </c>
      <c r="N8025" s="1283">
        <v>2.5299999999999998</v>
      </c>
      <c r="O8025" s="1283">
        <v>2.63</v>
      </c>
      <c r="P8025" s="1283"/>
      <c r="R8025" s="1067"/>
      <c r="S8025" s="341"/>
      <c r="T8025" s="341"/>
      <c r="U8025" s="341"/>
      <c r="V8025" s="341"/>
      <c r="W8025" s="341"/>
      <c r="X8025" s="341"/>
      <c r="Y8025" s="341"/>
      <c r="Z8025" s="21" t="s">
        <v>544</v>
      </c>
      <c r="AH8025"/>
    </row>
    <row r="8026" spans="1:34" ht="11.25" customHeight="1">
      <c r="A8026"/>
      <c r="B8026" s="1281" t="s">
        <v>71</v>
      </c>
      <c r="C8026" s="1282">
        <v>8826</v>
      </c>
      <c r="D8026" s="1341" t="str">
        <f t="shared" si="139"/>
        <v>OK8826</v>
      </c>
      <c r="E8026" s="1514" t="s">
        <v>125</v>
      </c>
      <c r="F8026" s="1390">
        <v>500</v>
      </c>
      <c r="G8026" s="1283">
        <v>1.89</v>
      </c>
      <c r="H8026" s="1283">
        <v>2.15</v>
      </c>
      <c r="I8026" s="1283">
        <v>2.42</v>
      </c>
      <c r="J8026" s="1283">
        <v>2.68</v>
      </c>
      <c r="K8026" s="1283">
        <v>3.01</v>
      </c>
      <c r="L8026" s="1283">
        <v>1.86</v>
      </c>
      <c r="M8026" s="1283">
        <v>2.0299999999999998</v>
      </c>
      <c r="N8026" s="1283">
        <v>2.11</v>
      </c>
      <c r="O8026" s="1283">
        <v>2.2000000000000002</v>
      </c>
      <c r="P8026" s="1283"/>
      <c r="R8026" s="1067"/>
      <c r="S8026" s="341"/>
      <c r="T8026" s="341"/>
      <c r="U8026" s="341"/>
      <c r="V8026" s="341"/>
      <c r="W8026" s="341"/>
      <c r="X8026" s="341"/>
      <c r="Y8026" s="341"/>
      <c r="Z8026" s="21" t="s">
        <v>544</v>
      </c>
      <c r="AH8026"/>
    </row>
    <row r="8027" spans="1:34" ht="11.25" customHeight="1">
      <c r="A8027"/>
      <c r="B8027" s="1281" t="s">
        <v>71</v>
      </c>
      <c r="C8027" s="1282">
        <v>8831</v>
      </c>
      <c r="D8027" s="1341" t="str">
        <f t="shared" si="139"/>
        <v>OK8831</v>
      </c>
      <c r="E8027" s="1514" t="s">
        <v>121</v>
      </c>
      <c r="F8027" s="1390">
        <v>500</v>
      </c>
      <c r="G8027" s="1283">
        <v>1.02</v>
      </c>
      <c r="H8027" s="1283">
        <v>1.1599999999999999</v>
      </c>
      <c r="I8027" s="1283">
        <v>1.3</v>
      </c>
      <c r="J8027" s="1283">
        <v>1.44</v>
      </c>
      <c r="K8027" s="1283">
        <v>1.62</v>
      </c>
      <c r="L8027" s="1283">
        <v>1</v>
      </c>
      <c r="M8027" s="1283">
        <v>1.0900000000000001</v>
      </c>
      <c r="N8027" s="1283">
        <v>1.1399999999999999</v>
      </c>
      <c r="O8027" s="1283">
        <v>1.18</v>
      </c>
      <c r="P8027" s="1283"/>
      <c r="R8027" s="1067"/>
      <c r="S8027" s="341"/>
      <c r="T8027" s="341"/>
      <c r="U8027" s="341"/>
      <c r="V8027" s="341"/>
      <c r="W8027" s="341"/>
      <c r="X8027" s="341"/>
      <c r="Y8027" s="341"/>
      <c r="Z8027" s="21" t="s">
        <v>544</v>
      </c>
      <c r="AH8027"/>
    </row>
    <row r="8028" spans="1:34" ht="11.25" customHeight="1">
      <c r="A8028"/>
      <c r="B8028" s="1281" t="s">
        <v>71</v>
      </c>
      <c r="C8028" s="1282">
        <v>8832</v>
      </c>
      <c r="D8028" s="1341" t="str">
        <f t="shared" si="139"/>
        <v>OK8832</v>
      </c>
      <c r="E8028" s="1514" t="s">
        <v>121</v>
      </c>
      <c r="F8028" s="1390">
        <v>500</v>
      </c>
      <c r="G8028" s="1283">
        <v>0.27</v>
      </c>
      <c r="H8028" s="1283">
        <v>0.31</v>
      </c>
      <c r="I8028" s="1283">
        <v>0.34</v>
      </c>
      <c r="J8028" s="1283">
        <v>0.38</v>
      </c>
      <c r="K8028" s="1283">
        <v>0.43</v>
      </c>
      <c r="L8028" s="1283">
        <v>0.26</v>
      </c>
      <c r="M8028" s="1283">
        <v>0.28999999999999998</v>
      </c>
      <c r="N8028" s="1283">
        <v>0.3</v>
      </c>
      <c r="O8028" s="1283">
        <v>0.31</v>
      </c>
      <c r="P8028" s="1283"/>
      <c r="R8028" s="1067"/>
      <c r="S8028" s="341"/>
      <c r="T8028" s="341"/>
      <c r="U8028" s="341"/>
      <c r="V8028" s="341"/>
      <c r="W8028" s="341"/>
      <c r="X8028" s="341"/>
      <c r="Y8028" s="341"/>
      <c r="Z8028" s="21" t="s">
        <v>544</v>
      </c>
      <c r="AH8028"/>
    </row>
    <row r="8029" spans="1:34" ht="11.25" customHeight="1">
      <c r="A8029"/>
      <c r="B8029" s="1281" t="s">
        <v>71</v>
      </c>
      <c r="C8029" s="1282">
        <v>8833</v>
      </c>
      <c r="D8029" s="1341" t="str">
        <f t="shared" si="139"/>
        <v>OK8833</v>
      </c>
      <c r="E8029" s="1514" t="s">
        <v>124</v>
      </c>
      <c r="F8029" s="1390">
        <v>500</v>
      </c>
      <c r="G8029" s="1283">
        <v>0.9</v>
      </c>
      <c r="H8029" s="1283">
        <v>1.02</v>
      </c>
      <c r="I8029" s="1283">
        <v>1.1399999999999999</v>
      </c>
      <c r="J8029" s="1283">
        <v>1.27</v>
      </c>
      <c r="K8029" s="1283">
        <v>1.42</v>
      </c>
      <c r="L8029" s="1283">
        <v>0.88</v>
      </c>
      <c r="M8029" s="1283">
        <v>0.96</v>
      </c>
      <c r="N8029" s="1283">
        <v>1</v>
      </c>
      <c r="O8029" s="1283">
        <v>1.04</v>
      </c>
      <c r="P8029" s="1283"/>
      <c r="R8029" s="1067"/>
      <c r="S8029" s="341"/>
      <c r="T8029" s="341"/>
      <c r="U8029" s="341"/>
      <c r="V8029" s="341"/>
      <c r="W8029" s="341"/>
      <c r="X8029" s="341"/>
      <c r="Y8029" s="341"/>
      <c r="Z8029" s="21" t="s">
        <v>544</v>
      </c>
      <c r="AH8029"/>
    </row>
    <row r="8030" spans="1:34" ht="11.25" customHeight="1">
      <c r="A8030"/>
      <c r="B8030" s="1281" t="s">
        <v>71</v>
      </c>
      <c r="C8030" s="1282">
        <v>8835</v>
      </c>
      <c r="D8030" s="1341" t="str">
        <f t="shared" si="139"/>
        <v>OK8835</v>
      </c>
      <c r="E8030" s="1514" t="s">
        <v>124</v>
      </c>
      <c r="F8030" s="1390">
        <v>500</v>
      </c>
      <c r="G8030" s="1283">
        <v>1.94</v>
      </c>
      <c r="H8030" s="1283">
        <v>2.21</v>
      </c>
      <c r="I8030" s="1283">
        <v>2.4700000000000002</v>
      </c>
      <c r="J8030" s="1283">
        <v>2.74</v>
      </c>
      <c r="K8030" s="1283">
        <v>3.08</v>
      </c>
      <c r="L8030" s="1283">
        <v>1.9</v>
      </c>
      <c r="M8030" s="1283">
        <v>2.08</v>
      </c>
      <c r="N8030" s="1283">
        <v>2.16</v>
      </c>
      <c r="O8030" s="1283">
        <v>2.25</v>
      </c>
      <c r="P8030" s="1283"/>
      <c r="R8030" s="1067"/>
      <c r="S8030" s="341"/>
      <c r="T8030" s="341"/>
      <c r="U8030" s="341"/>
      <c r="V8030" s="341"/>
      <c r="W8030" s="341"/>
      <c r="X8030" s="341"/>
      <c r="Y8030" s="341"/>
      <c r="Z8030" s="21" t="s">
        <v>544</v>
      </c>
      <c r="AH8030"/>
    </row>
    <row r="8031" spans="1:34" ht="11.25" customHeight="1">
      <c r="A8031"/>
      <c r="B8031" s="1281" t="s">
        <v>71</v>
      </c>
      <c r="C8031" s="1282">
        <v>8840</v>
      </c>
      <c r="D8031" s="1341" t="str">
        <f t="shared" si="139"/>
        <v>OK8840</v>
      </c>
      <c r="E8031" s="1514" t="s">
        <v>121</v>
      </c>
      <c r="F8031" s="1390">
        <v>500</v>
      </c>
      <c r="G8031" s="1283">
        <v>0.28000000000000003</v>
      </c>
      <c r="H8031" s="1283">
        <v>0.32</v>
      </c>
      <c r="I8031" s="1283">
        <v>0.36</v>
      </c>
      <c r="J8031" s="1283">
        <v>0.4</v>
      </c>
      <c r="K8031" s="1283">
        <v>0.45</v>
      </c>
      <c r="L8031" s="1283">
        <v>0.28000000000000003</v>
      </c>
      <c r="M8031" s="1283">
        <v>0.3</v>
      </c>
      <c r="N8031" s="1283">
        <v>0.31</v>
      </c>
      <c r="O8031" s="1283">
        <v>0.33</v>
      </c>
      <c r="P8031" s="1283"/>
      <c r="R8031" s="1067"/>
      <c r="S8031" s="341"/>
      <c r="T8031" s="341"/>
      <c r="U8031" s="341"/>
      <c r="V8031" s="341"/>
      <c r="W8031" s="341"/>
      <c r="X8031" s="341"/>
      <c r="Y8031" s="341"/>
      <c r="Z8031" s="21" t="s">
        <v>544</v>
      </c>
      <c r="AH8031"/>
    </row>
    <row r="8032" spans="1:34" ht="11.25" customHeight="1">
      <c r="A8032"/>
      <c r="B8032" s="1281" t="s">
        <v>71</v>
      </c>
      <c r="C8032" s="1282">
        <v>8842</v>
      </c>
      <c r="D8032" s="1341" t="str">
        <f t="shared" si="139"/>
        <v>OK8842</v>
      </c>
      <c r="E8032" s="1514" t="s">
        <v>124</v>
      </c>
      <c r="F8032" s="1390">
        <v>500</v>
      </c>
      <c r="G8032" s="1283">
        <v>3.19</v>
      </c>
      <c r="H8032" s="1283">
        <v>3.63</v>
      </c>
      <c r="I8032" s="1283">
        <v>4.08</v>
      </c>
      <c r="J8032" s="1283">
        <v>4.5199999999999996</v>
      </c>
      <c r="K8032" s="1283">
        <v>5.07</v>
      </c>
      <c r="L8032" s="1283">
        <v>3.14</v>
      </c>
      <c r="M8032" s="1283">
        <v>3.42</v>
      </c>
      <c r="N8032" s="1283">
        <v>3.56</v>
      </c>
      <c r="O8032" s="1283">
        <v>3.71</v>
      </c>
      <c r="P8032" s="1283"/>
      <c r="R8032" s="1067"/>
      <c r="S8032" s="341"/>
      <c r="T8032" s="341"/>
      <c r="U8032" s="341"/>
      <c r="V8032" s="341"/>
      <c r="W8032" s="341"/>
      <c r="X8032" s="341"/>
      <c r="Y8032" s="341"/>
      <c r="Z8032" s="21" t="s">
        <v>544</v>
      </c>
      <c r="AH8032"/>
    </row>
    <row r="8033" spans="1:34" ht="11.25" customHeight="1">
      <c r="A8033"/>
      <c r="B8033" s="1281" t="s">
        <v>71</v>
      </c>
      <c r="C8033" s="1282">
        <v>8855</v>
      </c>
      <c r="D8033" s="1341" t="str">
        <f t="shared" si="139"/>
        <v>OK8855</v>
      </c>
      <c r="E8033" s="1514" t="s">
        <v>121</v>
      </c>
      <c r="F8033" s="1390">
        <v>500</v>
      </c>
      <c r="G8033" s="1283">
        <v>0.15</v>
      </c>
      <c r="H8033" s="1283">
        <v>0.17</v>
      </c>
      <c r="I8033" s="1283">
        <v>0.19</v>
      </c>
      <c r="J8033" s="1283">
        <v>0.21</v>
      </c>
      <c r="K8033" s="1283">
        <v>0.23</v>
      </c>
      <c r="L8033" s="1283">
        <v>0.14000000000000001</v>
      </c>
      <c r="M8033" s="1283">
        <v>0.16</v>
      </c>
      <c r="N8033" s="1283">
        <v>0.16</v>
      </c>
      <c r="O8033" s="1283">
        <v>0.17</v>
      </c>
      <c r="P8033" s="1283"/>
      <c r="R8033" s="1067"/>
      <c r="S8033" s="341"/>
      <c r="T8033" s="341"/>
      <c r="U8033" s="341"/>
      <c r="V8033" s="341"/>
      <c r="W8033" s="341"/>
      <c r="X8033" s="341"/>
      <c r="Y8033" s="341"/>
      <c r="Z8033" s="21" t="s">
        <v>544</v>
      </c>
      <c r="AH8033"/>
    </row>
    <row r="8034" spans="1:34" ht="11.25" customHeight="1">
      <c r="A8034"/>
      <c r="B8034" s="1281" t="s">
        <v>71</v>
      </c>
      <c r="C8034" s="1282">
        <v>8856</v>
      </c>
      <c r="D8034" s="1341" t="str">
        <f t="shared" si="139"/>
        <v>OK8856</v>
      </c>
      <c r="E8034" s="1514" t="s">
        <v>121</v>
      </c>
      <c r="F8034" s="1390">
        <v>500</v>
      </c>
      <c r="G8034" s="1283">
        <v>0.56999999999999995</v>
      </c>
      <c r="H8034" s="1283">
        <v>0.65</v>
      </c>
      <c r="I8034" s="1283">
        <v>0.73</v>
      </c>
      <c r="J8034" s="1283">
        <v>0.81</v>
      </c>
      <c r="K8034" s="1283">
        <v>0.91</v>
      </c>
      <c r="L8034" s="1283">
        <v>0.56000000000000005</v>
      </c>
      <c r="M8034" s="1283">
        <v>0.61</v>
      </c>
      <c r="N8034" s="1283">
        <v>0.64</v>
      </c>
      <c r="O8034" s="1283">
        <v>0.66</v>
      </c>
      <c r="P8034" s="1283"/>
      <c r="R8034" s="1067"/>
      <c r="S8034" s="341"/>
      <c r="T8034" s="341"/>
      <c r="U8034" s="341"/>
      <c r="V8034" s="341"/>
      <c r="W8034" s="341"/>
      <c r="X8034" s="341"/>
      <c r="Y8034" s="341"/>
      <c r="Z8034" s="21" t="s">
        <v>544</v>
      </c>
      <c r="AH8034"/>
    </row>
    <row r="8035" spans="1:34" ht="11.25" customHeight="1">
      <c r="A8035"/>
      <c r="B8035" s="1281" t="s">
        <v>71</v>
      </c>
      <c r="C8035" s="1282">
        <v>8864</v>
      </c>
      <c r="D8035" s="1341" t="str">
        <f t="shared" si="139"/>
        <v>OK8864</v>
      </c>
      <c r="E8035" s="1514" t="s">
        <v>123</v>
      </c>
      <c r="F8035" s="1390">
        <v>500</v>
      </c>
      <c r="G8035" s="1283">
        <v>2.25</v>
      </c>
      <c r="H8035" s="1283">
        <v>2.56</v>
      </c>
      <c r="I8035" s="1283">
        <v>2.87</v>
      </c>
      <c r="J8035" s="1283">
        <v>3.19</v>
      </c>
      <c r="K8035" s="1283">
        <v>3.58</v>
      </c>
      <c r="L8035" s="1283">
        <v>2.21</v>
      </c>
      <c r="M8035" s="1283">
        <v>2.41</v>
      </c>
      <c r="N8035" s="1283">
        <v>2.5099999999999998</v>
      </c>
      <c r="O8035" s="1283">
        <v>2.61</v>
      </c>
      <c r="P8035" s="1283"/>
      <c r="R8035" s="1067"/>
      <c r="S8035" s="341"/>
      <c r="T8035" s="341"/>
      <c r="U8035" s="341"/>
      <c r="V8035" s="341"/>
      <c r="W8035" s="341"/>
      <c r="X8035" s="341"/>
      <c r="Y8035" s="341"/>
      <c r="Z8035" s="21" t="s">
        <v>544</v>
      </c>
      <c r="AH8035"/>
    </row>
    <row r="8036" spans="1:34" ht="11.25" customHeight="1">
      <c r="A8036"/>
      <c r="B8036" s="1281" t="s">
        <v>71</v>
      </c>
      <c r="C8036" s="1282">
        <v>8868</v>
      </c>
      <c r="D8036" s="1341" t="str">
        <f t="shared" si="139"/>
        <v>OK8868</v>
      </c>
      <c r="E8036" s="1514" t="s">
        <v>121</v>
      </c>
      <c r="F8036" s="1390">
        <v>500</v>
      </c>
      <c r="G8036" s="1283">
        <v>0.46</v>
      </c>
      <c r="H8036" s="1283">
        <v>0.52</v>
      </c>
      <c r="I8036" s="1283">
        <v>0.59</v>
      </c>
      <c r="J8036" s="1283">
        <v>0.65</v>
      </c>
      <c r="K8036" s="1283">
        <v>0.73</v>
      </c>
      <c r="L8036" s="1283">
        <v>0.45</v>
      </c>
      <c r="M8036" s="1283">
        <v>0.49</v>
      </c>
      <c r="N8036" s="1283">
        <v>0.51</v>
      </c>
      <c r="O8036" s="1283">
        <v>0.53</v>
      </c>
      <c r="P8036" s="1283"/>
      <c r="R8036" s="1067"/>
      <c r="S8036" s="341"/>
      <c r="T8036" s="341"/>
      <c r="U8036" s="341"/>
      <c r="V8036" s="341"/>
      <c r="W8036" s="341"/>
      <c r="X8036" s="341"/>
      <c r="Y8036" s="341"/>
      <c r="Z8036" s="21" t="s">
        <v>544</v>
      </c>
      <c r="AH8036"/>
    </row>
    <row r="8037" spans="1:34" ht="11.25" customHeight="1">
      <c r="A8037"/>
      <c r="B8037" s="1281" t="s">
        <v>71</v>
      </c>
      <c r="C8037" s="1282">
        <v>8869</v>
      </c>
      <c r="D8037" s="1341" t="str">
        <f t="shared" si="139"/>
        <v>OK8869</v>
      </c>
      <c r="E8037" s="1514" t="s">
        <v>121</v>
      </c>
      <c r="F8037" s="1390">
        <v>500</v>
      </c>
      <c r="G8037" s="1283">
        <v>1.19</v>
      </c>
      <c r="H8037" s="1283">
        <v>1.35</v>
      </c>
      <c r="I8037" s="1283">
        <v>1.52</v>
      </c>
      <c r="J8037" s="1283">
        <v>1.68</v>
      </c>
      <c r="K8037" s="1283">
        <v>1.89</v>
      </c>
      <c r="L8037" s="1283">
        <v>1.17</v>
      </c>
      <c r="M8037" s="1283">
        <v>1.27</v>
      </c>
      <c r="N8037" s="1283">
        <v>1.33</v>
      </c>
      <c r="O8037" s="1283">
        <v>1.38</v>
      </c>
      <c r="P8037" s="1283"/>
      <c r="R8037" s="1067"/>
      <c r="S8037" s="341"/>
      <c r="T8037" s="341"/>
      <c r="U8037" s="341"/>
      <c r="V8037" s="341"/>
      <c r="W8037" s="341"/>
      <c r="X8037" s="341"/>
      <c r="Y8037" s="341"/>
      <c r="Z8037" s="21" t="s">
        <v>544</v>
      </c>
      <c r="AH8037"/>
    </row>
    <row r="8038" spans="1:34" ht="11.25" customHeight="1">
      <c r="A8038"/>
      <c r="B8038" s="1281" t="s">
        <v>71</v>
      </c>
      <c r="C8038" s="1282">
        <v>8871</v>
      </c>
      <c r="D8038" s="1341" t="str">
        <f t="shared" si="139"/>
        <v>OK8871</v>
      </c>
      <c r="E8038" s="1514" t="s">
        <v>125</v>
      </c>
      <c r="F8038" s="1390">
        <v>500</v>
      </c>
      <c r="G8038" s="1283">
        <v>7.0000000000000007E-2</v>
      </c>
      <c r="H8038" s="1283">
        <v>0.08</v>
      </c>
      <c r="I8038" s="1283">
        <v>0.09</v>
      </c>
      <c r="J8038" s="1283">
        <v>0.1</v>
      </c>
      <c r="K8038" s="1283">
        <v>0.11</v>
      </c>
      <c r="L8038" s="1283">
        <v>7.0000000000000007E-2</v>
      </c>
      <c r="M8038" s="1283">
        <v>7.0000000000000007E-2</v>
      </c>
      <c r="N8038" s="1283">
        <v>0.08</v>
      </c>
      <c r="O8038" s="1283">
        <v>0.08</v>
      </c>
      <c r="P8038" s="1283"/>
      <c r="R8038" s="1067"/>
      <c r="S8038" s="341"/>
      <c r="T8038" s="341"/>
      <c r="U8038" s="341"/>
      <c r="V8038" s="341"/>
      <c r="W8038" s="341"/>
      <c r="X8038" s="341"/>
      <c r="Y8038" s="341"/>
      <c r="Z8038" s="21" t="s">
        <v>544</v>
      </c>
      <c r="AH8038"/>
    </row>
    <row r="8039" spans="1:34" ht="11.25" customHeight="1">
      <c r="A8039"/>
      <c r="B8039" s="1281" t="s">
        <v>71</v>
      </c>
      <c r="C8039" s="1282">
        <v>8901</v>
      </c>
      <c r="D8039" s="1341" t="str">
        <f t="shared" si="139"/>
        <v>OK8901</v>
      </c>
      <c r="E8039" s="1514" t="s">
        <v>123</v>
      </c>
      <c r="F8039" s="1390">
        <v>500</v>
      </c>
      <c r="G8039" s="1283">
        <v>0.28000000000000003</v>
      </c>
      <c r="H8039" s="1283">
        <v>0.32</v>
      </c>
      <c r="I8039" s="1283">
        <v>0.36</v>
      </c>
      <c r="J8039" s="1283">
        <v>0.4</v>
      </c>
      <c r="K8039" s="1283">
        <v>0.45</v>
      </c>
      <c r="L8039" s="1283">
        <v>0.28000000000000003</v>
      </c>
      <c r="M8039" s="1283">
        <v>0.3</v>
      </c>
      <c r="N8039" s="1283">
        <v>0.31</v>
      </c>
      <c r="O8039" s="1283">
        <v>0.33</v>
      </c>
      <c r="P8039" s="1283"/>
      <c r="R8039" s="1067"/>
      <c r="S8039" s="341"/>
      <c r="T8039" s="341"/>
      <c r="U8039" s="341"/>
      <c r="V8039" s="341"/>
      <c r="W8039" s="341"/>
      <c r="X8039" s="341"/>
      <c r="Y8039" s="341"/>
      <c r="Z8039" s="21" t="s">
        <v>544</v>
      </c>
      <c r="AH8039"/>
    </row>
    <row r="8040" spans="1:34" ht="11.25" customHeight="1">
      <c r="A8040"/>
      <c r="B8040" s="1281" t="s">
        <v>71</v>
      </c>
      <c r="C8040" s="1282">
        <v>9012</v>
      </c>
      <c r="D8040" s="1341" t="str">
        <f t="shared" si="139"/>
        <v>OK9012</v>
      </c>
      <c r="E8040" s="1514" t="s">
        <v>121</v>
      </c>
      <c r="F8040" s="1390">
        <v>500</v>
      </c>
      <c r="G8040" s="1283">
        <v>1.08</v>
      </c>
      <c r="H8040" s="1283">
        <v>1.22</v>
      </c>
      <c r="I8040" s="1283">
        <v>1.37</v>
      </c>
      <c r="J8040" s="1283">
        <v>1.52</v>
      </c>
      <c r="K8040" s="1283">
        <v>1.71</v>
      </c>
      <c r="L8040" s="1283">
        <v>1.06</v>
      </c>
      <c r="M8040" s="1283">
        <v>1.1499999999999999</v>
      </c>
      <c r="N8040" s="1283">
        <v>1.2</v>
      </c>
      <c r="O8040" s="1283">
        <v>1.25</v>
      </c>
      <c r="P8040" s="1283"/>
      <c r="R8040" s="1067"/>
      <c r="S8040" s="341"/>
      <c r="T8040" s="341"/>
      <c r="U8040" s="341"/>
      <c r="V8040" s="341"/>
      <c r="W8040" s="341"/>
      <c r="X8040" s="341"/>
      <c r="Y8040" s="341"/>
      <c r="Z8040" s="21" t="s">
        <v>544</v>
      </c>
      <c r="AH8040"/>
    </row>
    <row r="8041" spans="1:34" ht="11.25" customHeight="1">
      <c r="A8041"/>
      <c r="B8041" s="1281" t="s">
        <v>71</v>
      </c>
      <c r="C8041" s="1282">
        <v>9014</v>
      </c>
      <c r="D8041" s="1341" t="str">
        <f t="shared" si="139"/>
        <v>OK9014</v>
      </c>
      <c r="E8041" s="1514" t="s">
        <v>125</v>
      </c>
      <c r="F8041" s="1390">
        <v>500</v>
      </c>
      <c r="G8041" s="1283">
        <v>2.4900000000000002</v>
      </c>
      <c r="H8041" s="1283">
        <v>2.83</v>
      </c>
      <c r="I8041" s="1283">
        <v>3.17</v>
      </c>
      <c r="J8041" s="1283">
        <v>3.52</v>
      </c>
      <c r="K8041" s="1283">
        <v>3.95</v>
      </c>
      <c r="L8041" s="1283">
        <v>2.44</v>
      </c>
      <c r="M8041" s="1283">
        <v>2.66</v>
      </c>
      <c r="N8041" s="1283">
        <v>2.78</v>
      </c>
      <c r="O8041" s="1283">
        <v>2.89</v>
      </c>
      <c r="P8041" s="1283"/>
      <c r="R8041" s="1067"/>
      <c r="S8041" s="341"/>
      <c r="T8041" s="341"/>
      <c r="U8041" s="341"/>
      <c r="V8041" s="341"/>
      <c r="W8041" s="341"/>
      <c r="X8041" s="341"/>
      <c r="Y8041" s="341"/>
      <c r="Z8041" s="21" t="s">
        <v>544</v>
      </c>
      <c r="AH8041"/>
    </row>
    <row r="8042" spans="1:34" ht="11.25" customHeight="1">
      <c r="A8042"/>
      <c r="B8042" s="1281" t="s">
        <v>71</v>
      </c>
      <c r="C8042" s="1282">
        <v>9015</v>
      </c>
      <c r="D8042" s="1341" t="str">
        <f t="shared" si="139"/>
        <v>OK9015</v>
      </c>
      <c r="E8042" s="1514" t="s">
        <v>125</v>
      </c>
      <c r="F8042" s="1390">
        <v>500</v>
      </c>
      <c r="G8042" s="1283">
        <v>2.7</v>
      </c>
      <c r="H8042" s="1283">
        <v>3.07</v>
      </c>
      <c r="I8042" s="1283">
        <v>3.45</v>
      </c>
      <c r="J8042" s="1283">
        <v>3.82</v>
      </c>
      <c r="K8042" s="1283">
        <v>4.29</v>
      </c>
      <c r="L8042" s="1283">
        <v>2.65</v>
      </c>
      <c r="M8042" s="1283">
        <v>2.89</v>
      </c>
      <c r="N8042" s="1283">
        <v>3.01</v>
      </c>
      <c r="O8042" s="1283">
        <v>3.13</v>
      </c>
      <c r="P8042" s="1283"/>
      <c r="R8042" s="1067"/>
      <c r="S8042" s="341"/>
      <c r="T8042" s="341"/>
      <c r="U8042" s="341"/>
      <c r="V8042" s="341"/>
      <c r="W8042" s="341"/>
      <c r="X8042" s="341"/>
      <c r="Y8042" s="341"/>
      <c r="Z8042" s="21" t="s">
        <v>544</v>
      </c>
      <c r="AH8042"/>
    </row>
    <row r="8043" spans="1:34" ht="11.25" customHeight="1">
      <c r="A8043"/>
      <c r="B8043" s="1281" t="s">
        <v>71</v>
      </c>
      <c r="C8043" s="1282">
        <v>9016</v>
      </c>
      <c r="D8043" s="1341" t="str">
        <f t="shared" si="139"/>
        <v>OK9016</v>
      </c>
      <c r="E8043" s="1514" t="s">
        <v>124</v>
      </c>
      <c r="F8043" s="1390">
        <v>500</v>
      </c>
      <c r="G8043" s="1283">
        <v>2.44</v>
      </c>
      <c r="H8043" s="1283">
        <v>2.78</v>
      </c>
      <c r="I8043" s="1283">
        <v>3.12</v>
      </c>
      <c r="J8043" s="1283">
        <v>3.46</v>
      </c>
      <c r="K8043" s="1283">
        <v>3.88</v>
      </c>
      <c r="L8043" s="1283">
        <v>2.4</v>
      </c>
      <c r="M8043" s="1283">
        <v>2.62</v>
      </c>
      <c r="N8043" s="1283">
        <v>2.73</v>
      </c>
      <c r="O8043" s="1283">
        <v>2.83</v>
      </c>
      <c r="P8043" s="1283"/>
      <c r="R8043" s="1067"/>
      <c r="S8043" s="341"/>
      <c r="T8043" s="341"/>
      <c r="U8043" s="341"/>
      <c r="V8043" s="341"/>
      <c r="W8043" s="341"/>
      <c r="X8043" s="341"/>
      <c r="Y8043" s="341"/>
      <c r="Z8043" s="21" t="s">
        <v>544</v>
      </c>
      <c r="AH8043"/>
    </row>
    <row r="8044" spans="1:34" ht="11.25" customHeight="1">
      <c r="A8044"/>
      <c r="B8044" s="1281" t="s">
        <v>71</v>
      </c>
      <c r="C8044" s="1282">
        <v>9019</v>
      </c>
      <c r="D8044" s="1341" t="str">
        <f t="shared" si="139"/>
        <v>OK9019</v>
      </c>
      <c r="E8044" s="1514" t="s">
        <v>122</v>
      </c>
      <c r="F8044" s="1390">
        <v>500</v>
      </c>
      <c r="G8044" s="1283">
        <v>1.93</v>
      </c>
      <c r="H8044" s="1283">
        <v>2.19</v>
      </c>
      <c r="I8044" s="1283">
        <v>2.46</v>
      </c>
      <c r="J8044" s="1283">
        <v>2.73</v>
      </c>
      <c r="K8044" s="1283">
        <v>3.06</v>
      </c>
      <c r="L8044" s="1283">
        <v>1.89</v>
      </c>
      <c r="M8044" s="1283">
        <v>2.06</v>
      </c>
      <c r="N8044" s="1283">
        <v>2.15</v>
      </c>
      <c r="O8044" s="1283">
        <v>2.2400000000000002</v>
      </c>
      <c r="P8044" s="1283"/>
      <c r="R8044" s="1067"/>
      <c r="S8044" s="341"/>
      <c r="T8044" s="341"/>
      <c r="U8044" s="341"/>
      <c r="V8044" s="341"/>
      <c r="W8044" s="341"/>
      <c r="X8044" s="341"/>
      <c r="Y8044" s="341"/>
      <c r="Z8044" s="21" t="s">
        <v>544</v>
      </c>
      <c r="AH8044"/>
    </row>
    <row r="8045" spans="1:34" ht="11.25" customHeight="1">
      <c r="A8045"/>
      <c r="B8045" s="1281" t="s">
        <v>71</v>
      </c>
      <c r="C8045" s="1282">
        <v>9033</v>
      </c>
      <c r="D8045" s="1341" t="str">
        <f t="shared" si="139"/>
        <v>OK9033</v>
      </c>
      <c r="E8045" s="1514" t="s">
        <v>123</v>
      </c>
      <c r="F8045" s="1390">
        <v>500</v>
      </c>
      <c r="G8045" s="1283">
        <v>2.2999999999999998</v>
      </c>
      <c r="H8045" s="1283">
        <v>2.61</v>
      </c>
      <c r="I8045" s="1283">
        <v>2.93</v>
      </c>
      <c r="J8045" s="1283">
        <v>3.25</v>
      </c>
      <c r="K8045" s="1283">
        <v>3.65</v>
      </c>
      <c r="L8045" s="1283">
        <v>2.2599999999999998</v>
      </c>
      <c r="M8045" s="1283">
        <v>2.46</v>
      </c>
      <c r="N8045" s="1283">
        <v>2.56</v>
      </c>
      <c r="O8045" s="1283">
        <v>2.67</v>
      </c>
      <c r="P8045" s="1283"/>
      <c r="R8045" s="1067"/>
      <c r="S8045" s="341"/>
      <c r="T8045" s="341"/>
      <c r="U8045" s="341"/>
      <c r="V8045" s="341"/>
      <c r="W8045" s="341"/>
      <c r="X8045" s="341"/>
      <c r="Y8045" s="341"/>
      <c r="Z8045" s="21" t="s">
        <v>544</v>
      </c>
      <c r="AH8045"/>
    </row>
    <row r="8046" spans="1:34" ht="11.25" customHeight="1">
      <c r="A8046"/>
      <c r="B8046" s="1281" t="s">
        <v>71</v>
      </c>
      <c r="C8046" s="1282">
        <v>9040</v>
      </c>
      <c r="D8046" s="1341" t="str">
        <f t="shared" si="139"/>
        <v>OK9040</v>
      </c>
      <c r="E8046" s="1514" t="s">
        <v>124</v>
      </c>
      <c r="F8046" s="1390">
        <v>500</v>
      </c>
      <c r="G8046" s="1283">
        <v>3.02</v>
      </c>
      <c r="H8046" s="1283">
        <v>3.44</v>
      </c>
      <c r="I8046" s="1283">
        <v>3.86</v>
      </c>
      <c r="J8046" s="1283">
        <v>4.28</v>
      </c>
      <c r="K8046" s="1283">
        <v>4.8099999999999996</v>
      </c>
      <c r="L8046" s="1283">
        <v>2.97</v>
      </c>
      <c r="M8046" s="1283">
        <v>3.24</v>
      </c>
      <c r="N8046" s="1283">
        <v>3.38</v>
      </c>
      <c r="O8046" s="1283">
        <v>3.51</v>
      </c>
      <c r="P8046" s="1283"/>
      <c r="R8046" s="1067"/>
      <c r="S8046" s="341"/>
      <c r="T8046" s="341"/>
      <c r="U8046" s="341"/>
      <c r="V8046" s="341"/>
      <c r="W8046" s="341"/>
      <c r="X8046" s="341"/>
      <c r="Y8046" s="341"/>
      <c r="Z8046" s="21" t="s">
        <v>544</v>
      </c>
      <c r="AH8046"/>
    </row>
    <row r="8047" spans="1:34" ht="11.25" customHeight="1">
      <c r="A8047"/>
      <c r="B8047" s="1281" t="s">
        <v>71</v>
      </c>
      <c r="C8047" s="1282">
        <v>9052</v>
      </c>
      <c r="D8047" s="1341" t="str">
        <f t="shared" si="139"/>
        <v>OK9052</v>
      </c>
      <c r="E8047" s="1514" t="s">
        <v>121</v>
      </c>
      <c r="F8047" s="1390">
        <v>500</v>
      </c>
      <c r="G8047" s="1283">
        <v>1.9</v>
      </c>
      <c r="H8047" s="1283">
        <v>2.17</v>
      </c>
      <c r="I8047" s="1283">
        <v>2.4300000000000002</v>
      </c>
      <c r="J8047" s="1283">
        <v>2.69</v>
      </c>
      <c r="K8047" s="1283">
        <v>3.03</v>
      </c>
      <c r="L8047" s="1283">
        <v>1.87</v>
      </c>
      <c r="M8047" s="1283">
        <v>2.04</v>
      </c>
      <c r="N8047" s="1283">
        <v>2.13</v>
      </c>
      <c r="O8047" s="1283">
        <v>2.21</v>
      </c>
      <c r="P8047" s="1283"/>
      <c r="R8047" s="1067"/>
      <c r="S8047" s="341"/>
      <c r="T8047" s="341"/>
      <c r="U8047" s="341"/>
      <c r="V8047" s="341"/>
      <c r="W8047" s="341"/>
      <c r="X8047" s="341"/>
      <c r="Y8047" s="341"/>
      <c r="Z8047" s="21" t="s">
        <v>544</v>
      </c>
      <c r="AH8047"/>
    </row>
    <row r="8048" spans="1:34" ht="11.25" customHeight="1">
      <c r="A8048"/>
      <c r="B8048" s="1281" t="s">
        <v>71</v>
      </c>
      <c r="C8048" s="1282">
        <v>9053</v>
      </c>
      <c r="D8048" s="1341" t="str">
        <f t="shared" si="139"/>
        <v>OK9053</v>
      </c>
      <c r="E8048" s="1514" t="s">
        <v>121</v>
      </c>
      <c r="F8048" s="1390">
        <v>500</v>
      </c>
      <c r="G8048" s="1283">
        <v>0.43</v>
      </c>
      <c r="H8048" s="1283">
        <v>0.48</v>
      </c>
      <c r="I8048" s="1283">
        <v>0.54</v>
      </c>
      <c r="J8048" s="1283">
        <v>0.6</v>
      </c>
      <c r="K8048" s="1283">
        <v>0.68</v>
      </c>
      <c r="L8048" s="1283">
        <v>0.42</v>
      </c>
      <c r="M8048" s="1283">
        <v>0.46</v>
      </c>
      <c r="N8048" s="1283">
        <v>0.48</v>
      </c>
      <c r="O8048" s="1283">
        <v>0.49</v>
      </c>
      <c r="P8048" s="1283"/>
      <c r="R8048" s="1067"/>
      <c r="S8048" s="341"/>
      <c r="T8048" s="341"/>
      <c r="U8048" s="341"/>
      <c r="V8048" s="341"/>
      <c r="W8048" s="341"/>
      <c r="X8048" s="341"/>
      <c r="Y8048" s="341"/>
      <c r="Z8048" s="21" t="s">
        <v>544</v>
      </c>
      <c r="AH8048"/>
    </row>
    <row r="8049" spans="1:34" ht="11.25" customHeight="1">
      <c r="A8049"/>
      <c r="B8049" s="1281" t="s">
        <v>71</v>
      </c>
      <c r="C8049" s="1282">
        <v>9058</v>
      </c>
      <c r="D8049" s="1341" t="str">
        <f t="shared" si="139"/>
        <v>OK9058</v>
      </c>
      <c r="E8049" s="1514" t="s">
        <v>121</v>
      </c>
      <c r="F8049" s="1390">
        <v>500</v>
      </c>
      <c r="G8049" s="1283">
        <v>1.44</v>
      </c>
      <c r="H8049" s="1283">
        <v>1.64</v>
      </c>
      <c r="I8049" s="1283">
        <v>1.84</v>
      </c>
      <c r="J8049" s="1283">
        <v>2.04</v>
      </c>
      <c r="K8049" s="1283">
        <v>2.2999999999999998</v>
      </c>
      <c r="L8049" s="1283">
        <v>1.42</v>
      </c>
      <c r="M8049" s="1283">
        <v>1.55</v>
      </c>
      <c r="N8049" s="1283">
        <v>1.61</v>
      </c>
      <c r="O8049" s="1283">
        <v>1.68</v>
      </c>
      <c r="P8049" s="1283"/>
      <c r="R8049" s="1067"/>
      <c r="S8049" s="341"/>
      <c r="T8049" s="341"/>
      <c r="U8049" s="341"/>
      <c r="V8049" s="341"/>
      <c r="W8049" s="341"/>
      <c r="X8049" s="341"/>
      <c r="Y8049" s="341"/>
      <c r="Z8049" s="21" t="s">
        <v>544</v>
      </c>
      <c r="AH8049"/>
    </row>
    <row r="8050" spans="1:34" ht="11.25" customHeight="1">
      <c r="A8050"/>
      <c r="B8050" s="1281" t="s">
        <v>71</v>
      </c>
      <c r="C8050" s="1282">
        <v>9060</v>
      </c>
      <c r="D8050" s="1341" t="str">
        <f t="shared" si="139"/>
        <v>OK9060</v>
      </c>
      <c r="E8050" s="1514" t="s">
        <v>121</v>
      </c>
      <c r="F8050" s="1390">
        <v>500</v>
      </c>
      <c r="G8050" s="1283">
        <v>1.1499999999999999</v>
      </c>
      <c r="H8050" s="1283">
        <v>1.31</v>
      </c>
      <c r="I8050" s="1283">
        <v>1.47</v>
      </c>
      <c r="J8050" s="1283">
        <v>1.63</v>
      </c>
      <c r="K8050" s="1283">
        <v>1.83</v>
      </c>
      <c r="L8050" s="1283">
        <v>1.1299999999999999</v>
      </c>
      <c r="M8050" s="1283">
        <v>1.24</v>
      </c>
      <c r="N8050" s="1283">
        <v>1.29</v>
      </c>
      <c r="O8050" s="1283">
        <v>1.34</v>
      </c>
      <c r="P8050" s="1283"/>
      <c r="R8050" s="1067"/>
      <c r="S8050" s="341"/>
      <c r="T8050" s="341"/>
      <c r="U8050" s="341"/>
      <c r="V8050" s="341"/>
      <c r="W8050" s="341"/>
      <c r="X8050" s="341"/>
      <c r="Y8050" s="341"/>
      <c r="Z8050" s="21" t="s">
        <v>544</v>
      </c>
      <c r="AH8050"/>
    </row>
    <row r="8051" spans="1:34" ht="11.25" customHeight="1">
      <c r="A8051"/>
      <c r="B8051" s="1281" t="s">
        <v>71</v>
      </c>
      <c r="C8051" s="1282">
        <v>9061</v>
      </c>
      <c r="D8051" s="1341" t="str">
        <f t="shared" si="139"/>
        <v>OK9061</v>
      </c>
      <c r="E8051" s="1514" t="s">
        <v>125</v>
      </c>
      <c r="F8051" s="1390">
        <v>500</v>
      </c>
      <c r="G8051" s="1283">
        <v>1.1000000000000001</v>
      </c>
      <c r="H8051" s="1283">
        <v>1.25</v>
      </c>
      <c r="I8051" s="1283">
        <v>1.4</v>
      </c>
      <c r="J8051" s="1283">
        <v>1.55</v>
      </c>
      <c r="K8051" s="1283">
        <v>1.74</v>
      </c>
      <c r="L8051" s="1283">
        <v>1.08</v>
      </c>
      <c r="M8051" s="1283">
        <v>1.18</v>
      </c>
      <c r="N8051" s="1283">
        <v>1.23</v>
      </c>
      <c r="O8051" s="1283">
        <v>1.27</v>
      </c>
      <c r="P8051" s="1283"/>
      <c r="R8051" s="1067"/>
      <c r="S8051" s="341"/>
      <c r="T8051" s="341"/>
      <c r="U8051" s="341"/>
      <c r="V8051" s="341"/>
      <c r="W8051" s="341"/>
      <c r="X8051" s="341"/>
      <c r="Y8051" s="341"/>
      <c r="Z8051" s="21" t="s">
        <v>544</v>
      </c>
      <c r="AH8051"/>
    </row>
    <row r="8052" spans="1:34" ht="11.25" customHeight="1">
      <c r="A8052"/>
      <c r="B8052" s="1281" t="s">
        <v>71</v>
      </c>
      <c r="C8052" s="1282">
        <v>9063</v>
      </c>
      <c r="D8052" s="1341" t="str">
        <f t="shared" si="139"/>
        <v>OK9063</v>
      </c>
      <c r="E8052" s="1514" t="s">
        <v>121</v>
      </c>
      <c r="F8052" s="1390">
        <v>500</v>
      </c>
      <c r="G8052" s="1283">
        <v>0.75</v>
      </c>
      <c r="H8052" s="1283">
        <v>0.85</v>
      </c>
      <c r="I8052" s="1283">
        <v>0.96</v>
      </c>
      <c r="J8052" s="1283">
        <v>1.06</v>
      </c>
      <c r="K8052" s="1283">
        <v>1.19</v>
      </c>
      <c r="L8052" s="1283">
        <v>0.74</v>
      </c>
      <c r="M8052" s="1283">
        <v>0.8</v>
      </c>
      <c r="N8052" s="1283">
        <v>0.84</v>
      </c>
      <c r="O8052" s="1283">
        <v>0.87</v>
      </c>
      <c r="P8052" s="1283"/>
      <c r="R8052" s="1067"/>
      <c r="S8052" s="341"/>
      <c r="T8052" s="341"/>
      <c r="U8052" s="341"/>
      <c r="V8052" s="341"/>
      <c r="W8052" s="341"/>
      <c r="X8052" s="341"/>
      <c r="Y8052" s="341"/>
      <c r="Z8052" s="21" t="s">
        <v>544</v>
      </c>
      <c r="AH8052"/>
    </row>
    <row r="8053" spans="1:34" ht="11.25" customHeight="1">
      <c r="A8053"/>
      <c r="B8053" s="1281" t="s">
        <v>71</v>
      </c>
      <c r="C8053" s="1282">
        <v>9077</v>
      </c>
      <c r="D8053" s="1341" t="str">
        <f t="shared" si="139"/>
        <v>OK9077</v>
      </c>
      <c r="E8053" s="1514" t="s">
        <v>122</v>
      </c>
      <c r="F8053" s="1390">
        <v>500</v>
      </c>
      <c r="G8053" s="1283">
        <v>2.78</v>
      </c>
      <c r="H8053" s="1283">
        <v>3.16</v>
      </c>
      <c r="I8053" s="1283">
        <v>3.55</v>
      </c>
      <c r="J8053" s="1283">
        <v>3.93</v>
      </c>
      <c r="K8053" s="1283">
        <v>4.41</v>
      </c>
      <c r="L8053" s="1283">
        <v>2.73</v>
      </c>
      <c r="M8053" s="1283">
        <v>2.98</v>
      </c>
      <c r="N8053" s="1283">
        <v>3.1</v>
      </c>
      <c r="O8053" s="1283">
        <v>3.22</v>
      </c>
      <c r="P8053" s="1283"/>
      <c r="R8053" s="1067"/>
      <c r="S8053" s="341"/>
      <c r="T8053" s="341"/>
      <c r="U8053" s="341"/>
      <c r="V8053" s="341"/>
      <c r="W8053" s="341"/>
      <c r="X8053" s="341"/>
      <c r="Y8053" s="341"/>
      <c r="Z8053" s="21" t="s">
        <v>544</v>
      </c>
      <c r="AH8053"/>
    </row>
    <row r="8054" spans="1:34" ht="11.25" customHeight="1">
      <c r="A8054"/>
      <c r="B8054" s="1281" t="s">
        <v>71</v>
      </c>
      <c r="C8054" s="1282">
        <v>9082</v>
      </c>
      <c r="D8054" s="1341" t="str">
        <f t="shared" si="139"/>
        <v>OK9082</v>
      </c>
      <c r="E8054" s="1514" t="s">
        <v>121</v>
      </c>
      <c r="F8054" s="1390">
        <v>500</v>
      </c>
      <c r="G8054" s="1283">
        <v>1.1299999999999999</v>
      </c>
      <c r="H8054" s="1283">
        <v>1.29</v>
      </c>
      <c r="I8054" s="1283">
        <v>1.44</v>
      </c>
      <c r="J8054" s="1283">
        <v>1.6</v>
      </c>
      <c r="K8054" s="1283">
        <v>1.8</v>
      </c>
      <c r="L8054" s="1283">
        <v>1.1100000000000001</v>
      </c>
      <c r="M8054" s="1283">
        <v>1.21</v>
      </c>
      <c r="N8054" s="1283">
        <v>1.26</v>
      </c>
      <c r="O8054" s="1283">
        <v>1.31</v>
      </c>
      <c r="P8054" s="1283"/>
      <c r="R8054" s="1067"/>
      <c r="S8054" s="341"/>
      <c r="T8054" s="341"/>
      <c r="U8054" s="341"/>
      <c r="V8054" s="341"/>
      <c r="W8054" s="341"/>
      <c r="X8054" s="341"/>
      <c r="Y8054" s="341"/>
      <c r="Z8054" s="21" t="s">
        <v>544</v>
      </c>
      <c r="AH8054"/>
    </row>
    <row r="8055" spans="1:34" ht="11.25" customHeight="1">
      <c r="A8055"/>
      <c r="B8055" s="1281" t="s">
        <v>71</v>
      </c>
      <c r="C8055" s="1282">
        <v>9083</v>
      </c>
      <c r="D8055" s="1341" t="str">
        <f t="shared" si="139"/>
        <v>OK9083</v>
      </c>
      <c r="E8055" s="1514" t="s">
        <v>121</v>
      </c>
      <c r="F8055" s="1390">
        <v>500</v>
      </c>
      <c r="G8055" s="1283">
        <v>1.23</v>
      </c>
      <c r="H8055" s="1283">
        <v>1.4</v>
      </c>
      <c r="I8055" s="1283">
        <v>1.57</v>
      </c>
      <c r="J8055" s="1283">
        <v>1.74</v>
      </c>
      <c r="K8055" s="1283">
        <v>1.96</v>
      </c>
      <c r="L8055" s="1283">
        <v>1.21</v>
      </c>
      <c r="M8055" s="1283">
        <v>1.32</v>
      </c>
      <c r="N8055" s="1283">
        <v>1.38</v>
      </c>
      <c r="O8055" s="1283">
        <v>1.43</v>
      </c>
      <c r="P8055" s="1283"/>
      <c r="R8055" s="1067"/>
      <c r="S8055" s="341"/>
      <c r="T8055" s="341"/>
      <c r="U8055" s="341"/>
      <c r="V8055" s="341"/>
      <c r="W8055" s="341"/>
      <c r="X8055" s="341"/>
      <c r="Y8055" s="341"/>
      <c r="Z8055" s="21" t="s">
        <v>544</v>
      </c>
      <c r="AH8055"/>
    </row>
    <row r="8056" spans="1:34" ht="11.25" customHeight="1">
      <c r="A8056"/>
      <c r="B8056" s="1281" t="s">
        <v>71</v>
      </c>
      <c r="C8056" s="1282">
        <v>9084</v>
      </c>
      <c r="D8056" s="1341" t="str">
        <f t="shared" si="139"/>
        <v>OK9084</v>
      </c>
      <c r="E8056" s="1514" t="s">
        <v>122</v>
      </c>
      <c r="F8056" s="1390">
        <v>500</v>
      </c>
      <c r="G8056" s="1283">
        <v>1.42</v>
      </c>
      <c r="H8056" s="1283">
        <v>1.62</v>
      </c>
      <c r="I8056" s="1283">
        <v>1.82</v>
      </c>
      <c r="J8056" s="1283">
        <v>2.0099999999999998</v>
      </c>
      <c r="K8056" s="1283">
        <v>2.2599999999999998</v>
      </c>
      <c r="L8056" s="1283">
        <v>1.4</v>
      </c>
      <c r="M8056" s="1283">
        <v>1.52</v>
      </c>
      <c r="N8056" s="1283">
        <v>1.59</v>
      </c>
      <c r="O8056" s="1283">
        <v>1.65</v>
      </c>
      <c r="P8056" s="1283"/>
      <c r="R8056" s="1067"/>
      <c r="S8056" s="341"/>
      <c r="T8056" s="341"/>
      <c r="U8056" s="341"/>
      <c r="V8056" s="341"/>
      <c r="W8056" s="341"/>
      <c r="X8056" s="341"/>
      <c r="Y8056" s="341"/>
      <c r="Z8056" s="21" t="s">
        <v>544</v>
      </c>
      <c r="AH8056"/>
    </row>
    <row r="8057" spans="1:34" ht="11.25" customHeight="1">
      <c r="A8057"/>
      <c r="B8057" s="1281" t="s">
        <v>71</v>
      </c>
      <c r="C8057" s="1282">
        <v>9089</v>
      </c>
      <c r="D8057" s="1341" t="str">
        <f t="shared" si="139"/>
        <v>OK9089</v>
      </c>
      <c r="E8057" s="1514" t="s">
        <v>125</v>
      </c>
      <c r="F8057" s="1390">
        <v>500</v>
      </c>
      <c r="G8057" s="1283">
        <v>0.81</v>
      </c>
      <c r="H8057" s="1283">
        <v>0.92</v>
      </c>
      <c r="I8057" s="1283">
        <v>1.03</v>
      </c>
      <c r="J8057" s="1283">
        <v>1.1399999999999999</v>
      </c>
      <c r="K8057" s="1283">
        <v>1.28</v>
      </c>
      <c r="L8057" s="1283">
        <v>0.79</v>
      </c>
      <c r="M8057" s="1283">
        <v>0.86</v>
      </c>
      <c r="N8057" s="1283">
        <v>0.9</v>
      </c>
      <c r="O8057" s="1283">
        <v>0.94</v>
      </c>
      <c r="P8057" s="1283"/>
      <c r="R8057" s="1067"/>
      <c r="S8057" s="341"/>
      <c r="T8057" s="341"/>
      <c r="U8057" s="341"/>
      <c r="V8057" s="341"/>
      <c r="W8057" s="341"/>
      <c r="X8057" s="341"/>
      <c r="Y8057" s="341"/>
      <c r="Z8057" s="21" t="s">
        <v>544</v>
      </c>
      <c r="AH8057"/>
    </row>
    <row r="8058" spans="1:34" ht="11.25" customHeight="1">
      <c r="A8058"/>
      <c r="B8058" s="1281" t="s">
        <v>71</v>
      </c>
      <c r="C8058" s="1282">
        <v>9093</v>
      </c>
      <c r="D8058" s="1341" t="str">
        <f t="shared" si="139"/>
        <v>OK9093</v>
      </c>
      <c r="E8058" s="1514" t="s">
        <v>125</v>
      </c>
      <c r="F8058" s="1390">
        <v>500</v>
      </c>
      <c r="G8058" s="1283">
        <v>1.0900000000000001</v>
      </c>
      <c r="H8058" s="1283">
        <v>1.24</v>
      </c>
      <c r="I8058" s="1283">
        <v>1.39</v>
      </c>
      <c r="J8058" s="1283">
        <v>1.54</v>
      </c>
      <c r="K8058" s="1283">
        <v>1.73</v>
      </c>
      <c r="L8058" s="1283">
        <v>1.07</v>
      </c>
      <c r="M8058" s="1283">
        <v>1.1599999999999999</v>
      </c>
      <c r="N8058" s="1283">
        <v>1.21</v>
      </c>
      <c r="O8058" s="1283">
        <v>1.26</v>
      </c>
      <c r="P8058" s="1283"/>
      <c r="R8058" s="1067"/>
      <c r="S8058" s="341"/>
      <c r="T8058" s="341"/>
      <c r="U8058" s="341"/>
      <c r="V8058" s="341"/>
      <c r="W8058" s="341"/>
      <c r="X8058" s="341"/>
      <c r="Y8058" s="341"/>
      <c r="Z8058" s="21" t="s">
        <v>544</v>
      </c>
      <c r="AH8058"/>
    </row>
    <row r="8059" spans="1:34" ht="11.25" customHeight="1">
      <c r="A8059"/>
      <c r="B8059" s="1281" t="s">
        <v>71</v>
      </c>
      <c r="C8059" s="1282">
        <v>9101</v>
      </c>
      <c r="D8059" s="1341" t="str">
        <f t="shared" si="139"/>
        <v>OK9101</v>
      </c>
      <c r="E8059" s="1514" t="s">
        <v>121</v>
      </c>
      <c r="F8059" s="1390">
        <v>500</v>
      </c>
      <c r="G8059" s="1283">
        <v>3.18</v>
      </c>
      <c r="H8059" s="1283">
        <v>3.62</v>
      </c>
      <c r="I8059" s="1283">
        <v>4.0599999999999996</v>
      </c>
      <c r="J8059" s="1283">
        <v>4.5</v>
      </c>
      <c r="K8059" s="1283">
        <v>5.0599999999999996</v>
      </c>
      <c r="L8059" s="1283">
        <v>3.12</v>
      </c>
      <c r="M8059" s="1283">
        <v>3.41</v>
      </c>
      <c r="N8059" s="1283">
        <v>3.55</v>
      </c>
      <c r="O8059" s="1283">
        <v>3.69</v>
      </c>
      <c r="P8059" s="1283"/>
      <c r="R8059" s="1067"/>
      <c r="S8059" s="341"/>
      <c r="T8059" s="341"/>
      <c r="U8059" s="341"/>
      <c r="V8059" s="341"/>
      <c r="W8059" s="341"/>
      <c r="X8059" s="341"/>
      <c r="Y8059" s="341"/>
      <c r="Z8059" s="21" t="s">
        <v>544</v>
      </c>
      <c r="AH8059"/>
    </row>
    <row r="8060" spans="1:34" ht="11.25" customHeight="1">
      <c r="A8060"/>
      <c r="B8060" s="1281" t="s">
        <v>71</v>
      </c>
      <c r="C8060" s="1282">
        <v>9102</v>
      </c>
      <c r="D8060" s="1341" t="str">
        <f t="shared" si="139"/>
        <v>OK9102</v>
      </c>
      <c r="E8060" s="1514" t="s">
        <v>121</v>
      </c>
      <c r="F8060" s="1390">
        <v>500</v>
      </c>
      <c r="G8060" s="1283">
        <v>2.16</v>
      </c>
      <c r="H8060" s="1283">
        <v>2.46</v>
      </c>
      <c r="I8060" s="1283">
        <v>2.76</v>
      </c>
      <c r="J8060" s="1283">
        <v>3.06</v>
      </c>
      <c r="K8060" s="1283">
        <v>3.44</v>
      </c>
      <c r="L8060" s="1283">
        <v>2.12</v>
      </c>
      <c r="M8060" s="1283">
        <v>2.3199999999999998</v>
      </c>
      <c r="N8060" s="1283">
        <v>2.41</v>
      </c>
      <c r="O8060" s="1283">
        <v>2.5099999999999998</v>
      </c>
      <c r="P8060" s="1283"/>
      <c r="R8060" s="1067"/>
      <c r="S8060" s="341"/>
      <c r="T8060" s="341"/>
      <c r="U8060" s="341"/>
      <c r="V8060" s="341"/>
      <c r="W8060" s="341"/>
      <c r="X8060" s="341"/>
      <c r="Y8060" s="341"/>
      <c r="Z8060" s="21" t="s">
        <v>544</v>
      </c>
      <c r="AH8060"/>
    </row>
    <row r="8061" spans="1:34" ht="11.25" customHeight="1">
      <c r="A8061"/>
      <c r="B8061" s="1281" t="s">
        <v>71</v>
      </c>
      <c r="C8061" s="1282">
        <v>9154</v>
      </c>
      <c r="D8061" s="1341" t="str">
        <f t="shared" si="139"/>
        <v>OK9154</v>
      </c>
      <c r="E8061" s="1514" t="s">
        <v>124</v>
      </c>
      <c r="F8061" s="1390">
        <v>500</v>
      </c>
      <c r="G8061" s="1283">
        <v>1.1299999999999999</v>
      </c>
      <c r="H8061" s="1283">
        <v>1.29</v>
      </c>
      <c r="I8061" s="1283">
        <v>1.44</v>
      </c>
      <c r="J8061" s="1283">
        <v>1.6</v>
      </c>
      <c r="K8061" s="1283">
        <v>1.8</v>
      </c>
      <c r="L8061" s="1283">
        <v>1.1100000000000001</v>
      </c>
      <c r="M8061" s="1283">
        <v>1.21</v>
      </c>
      <c r="N8061" s="1283">
        <v>1.26</v>
      </c>
      <c r="O8061" s="1283">
        <v>1.31</v>
      </c>
      <c r="P8061" s="1283"/>
      <c r="R8061" s="1067"/>
      <c r="S8061" s="341"/>
      <c r="T8061" s="341"/>
      <c r="U8061" s="341"/>
      <c r="V8061" s="341"/>
      <c r="W8061" s="341"/>
      <c r="X8061" s="341"/>
      <c r="Y8061" s="341"/>
      <c r="Z8061" s="21" t="s">
        <v>544</v>
      </c>
      <c r="AH8061"/>
    </row>
    <row r="8062" spans="1:34" ht="11.25" customHeight="1">
      <c r="A8062"/>
      <c r="B8062" s="1281" t="s">
        <v>71</v>
      </c>
      <c r="C8062" s="1282">
        <v>9156</v>
      </c>
      <c r="D8062" s="1341" t="str">
        <f t="shared" si="139"/>
        <v>OK9156</v>
      </c>
      <c r="E8062" s="1514" t="s">
        <v>123</v>
      </c>
      <c r="F8062" s="1390">
        <v>500</v>
      </c>
      <c r="G8062" s="1283">
        <v>2.67</v>
      </c>
      <c r="H8062" s="1283">
        <v>3.03</v>
      </c>
      <c r="I8062" s="1283">
        <v>3.4</v>
      </c>
      <c r="J8062" s="1283">
        <v>3.77</v>
      </c>
      <c r="K8062" s="1283">
        <v>4.24</v>
      </c>
      <c r="L8062" s="1283">
        <v>2.62</v>
      </c>
      <c r="M8062" s="1283">
        <v>2.86</v>
      </c>
      <c r="N8062" s="1283">
        <v>2.98</v>
      </c>
      <c r="O8062" s="1283">
        <v>3.09</v>
      </c>
      <c r="P8062" s="1283"/>
      <c r="R8062" s="1067"/>
      <c r="S8062" s="341"/>
      <c r="T8062" s="341"/>
      <c r="U8062" s="341"/>
      <c r="V8062" s="341"/>
      <c r="W8062" s="341"/>
      <c r="X8062" s="341"/>
      <c r="Y8062" s="341"/>
      <c r="Z8062" s="21" t="s">
        <v>544</v>
      </c>
      <c r="AH8062"/>
    </row>
    <row r="8063" spans="1:34" ht="11.25" customHeight="1">
      <c r="A8063"/>
      <c r="B8063" s="1281" t="s">
        <v>71</v>
      </c>
      <c r="C8063" s="1282">
        <v>9170</v>
      </c>
      <c r="D8063" s="1341" t="str">
        <f t="shared" si="139"/>
        <v>OK9170</v>
      </c>
      <c r="E8063" s="1514" t="s">
        <v>124</v>
      </c>
      <c r="F8063" s="1390">
        <v>850</v>
      </c>
      <c r="G8063" s="1283">
        <v>7.95</v>
      </c>
      <c r="H8063" s="1283">
        <v>9.0500000000000007</v>
      </c>
      <c r="I8063" s="1283">
        <v>10.15</v>
      </c>
      <c r="J8063" s="1283">
        <v>11.25</v>
      </c>
      <c r="K8063" s="1283">
        <v>12.64</v>
      </c>
      <c r="L8063" s="1283">
        <v>7.81</v>
      </c>
      <c r="M8063" s="1283">
        <v>8.52</v>
      </c>
      <c r="N8063" s="1283">
        <v>8.8800000000000008</v>
      </c>
      <c r="O8063" s="1283">
        <v>9.23</v>
      </c>
      <c r="P8063" s="1283"/>
      <c r="R8063" s="1067"/>
      <c r="S8063" s="341"/>
      <c r="T8063" s="341"/>
      <c r="U8063" s="341"/>
      <c r="V8063" s="341"/>
      <c r="W8063" s="341"/>
      <c r="X8063" s="341"/>
      <c r="Y8063" s="341"/>
      <c r="Z8063" s="21" t="s">
        <v>544</v>
      </c>
      <c r="AH8063"/>
    </row>
    <row r="8064" spans="1:34" ht="11.25" customHeight="1">
      <c r="A8064"/>
      <c r="B8064" s="1281" t="s">
        <v>71</v>
      </c>
      <c r="C8064" s="1282">
        <v>9178</v>
      </c>
      <c r="D8064" s="1341" t="str">
        <f t="shared" si="139"/>
        <v>OK9178</v>
      </c>
      <c r="E8064" s="1514" t="s">
        <v>122</v>
      </c>
      <c r="F8064" s="1390">
        <v>500</v>
      </c>
      <c r="G8064" s="1283">
        <v>3.8</v>
      </c>
      <c r="H8064" s="1283">
        <v>4.32</v>
      </c>
      <c r="I8064" s="1283">
        <v>4.8499999999999996</v>
      </c>
      <c r="J8064" s="1283">
        <v>5.37</v>
      </c>
      <c r="K8064" s="1283">
        <v>6.03</v>
      </c>
      <c r="L8064" s="1283">
        <v>3.73</v>
      </c>
      <c r="M8064" s="1283">
        <v>4.07</v>
      </c>
      <c r="N8064" s="1283">
        <v>4.24</v>
      </c>
      <c r="O8064" s="1283">
        <v>4.41</v>
      </c>
      <c r="P8064" s="1283"/>
      <c r="R8064" s="1067"/>
      <c r="S8064" s="341"/>
      <c r="T8064" s="341"/>
      <c r="U8064" s="341"/>
      <c r="V8064" s="341"/>
      <c r="W8064" s="341"/>
      <c r="X8064" s="341"/>
      <c r="Y8064" s="341"/>
      <c r="Z8064" s="21" t="s">
        <v>544</v>
      </c>
      <c r="AH8064"/>
    </row>
    <row r="8065" spans="1:34" ht="11.25" customHeight="1">
      <c r="A8065"/>
      <c r="B8065" s="1281" t="s">
        <v>71</v>
      </c>
      <c r="C8065" s="1282">
        <v>9179</v>
      </c>
      <c r="D8065" s="1341" t="str">
        <f t="shared" si="139"/>
        <v>OK9179</v>
      </c>
      <c r="E8065" s="1514" t="s">
        <v>122</v>
      </c>
      <c r="F8065" s="1390">
        <v>800</v>
      </c>
      <c r="G8065" s="1283">
        <v>7.17</v>
      </c>
      <c r="H8065" s="1283">
        <v>8.16</v>
      </c>
      <c r="I8065" s="1283">
        <v>9.15</v>
      </c>
      <c r="J8065" s="1283">
        <v>10.14</v>
      </c>
      <c r="K8065" s="1283">
        <v>11.39</v>
      </c>
      <c r="L8065" s="1283">
        <v>7.04</v>
      </c>
      <c r="M8065" s="1283">
        <v>7.68</v>
      </c>
      <c r="N8065" s="1283">
        <v>8</v>
      </c>
      <c r="O8065" s="1283">
        <v>8.32</v>
      </c>
      <c r="P8065" s="1283"/>
      <c r="R8065" s="1067"/>
      <c r="S8065" s="341"/>
      <c r="T8065" s="341"/>
      <c r="U8065" s="341"/>
      <c r="V8065" s="341"/>
      <c r="W8065" s="341"/>
      <c r="X8065" s="341"/>
      <c r="Y8065" s="341"/>
      <c r="Z8065" s="21" t="s">
        <v>544</v>
      </c>
      <c r="AH8065"/>
    </row>
    <row r="8066" spans="1:34" ht="11.25" customHeight="1">
      <c r="A8066"/>
      <c r="B8066" s="1281" t="s">
        <v>71</v>
      </c>
      <c r="C8066" s="1282">
        <v>9180</v>
      </c>
      <c r="D8066" s="1341" t="str">
        <f t="shared" si="139"/>
        <v>OK9180</v>
      </c>
      <c r="E8066" s="1514" t="s">
        <v>124</v>
      </c>
      <c r="F8066" s="1390">
        <v>550</v>
      </c>
      <c r="G8066" s="1283">
        <v>4.4800000000000004</v>
      </c>
      <c r="H8066" s="1283">
        <v>5.0999999999999996</v>
      </c>
      <c r="I8066" s="1283">
        <v>5.72</v>
      </c>
      <c r="J8066" s="1283">
        <v>6.34</v>
      </c>
      <c r="K8066" s="1283">
        <v>7.12</v>
      </c>
      <c r="L8066" s="1283">
        <v>4.4000000000000004</v>
      </c>
      <c r="M8066" s="1283">
        <v>4.8</v>
      </c>
      <c r="N8066" s="1283">
        <v>5</v>
      </c>
      <c r="O8066" s="1283">
        <v>5.2</v>
      </c>
      <c r="P8066" s="1283"/>
      <c r="R8066" s="1067"/>
      <c r="S8066" s="341"/>
      <c r="T8066" s="341"/>
      <c r="U8066" s="341"/>
      <c r="V8066" s="341"/>
      <c r="W8066" s="341"/>
      <c r="X8066" s="341"/>
      <c r="Y8066" s="341"/>
      <c r="Z8066" s="21" t="s">
        <v>544</v>
      </c>
      <c r="AH8066"/>
    </row>
    <row r="8067" spans="1:34" ht="11.25" customHeight="1">
      <c r="A8067"/>
      <c r="B8067" s="1281" t="s">
        <v>71</v>
      </c>
      <c r="C8067" s="1282">
        <v>9182</v>
      </c>
      <c r="D8067" s="1341" t="str">
        <f t="shared" si="139"/>
        <v>OK9182</v>
      </c>
      <c r="E8067" s="1514" t="s">
        <v>123</v>
      </c>
      <c r="F8067" s="1390">
        <v>500</v>
      </c>
      <c r="G8067" s="1283">
        <v>1.38</v>
      </c>
      <c r="H8067" s="1283">
        <v>1.57</v>
      </c>
      <c r="I8067" s="1283">
        <v>1.76</v>
      </c>
      <c r="J8067" s="1283">
        <v>1.95</v>
      </c>
      <c r="K8067" s="1283">
        <v>2.19</v>
      </c>
      <c r="L8067" s="1283">
        <v>1.35</v>
      </c>
      <c r="M8067" s="1283">
        <v>1.48</v>
      </c>
      <c r="N8067" s="1283">
        <v>1.54</v>
      </c>
      <c r="O8067" s="1283">
        <v>1.6</v>
      </c>
      <c r="P8067" s="1283"/>
      <c r="R8067" s="1067"/>
      <c r="S8067" s="341"/>
      <c r="T8067" s="341"/>
      <c r="U8067" s="341"/>
      <c r="V8067" s="341"/>
      <c r="W8067" s="341"/>
      <c r="X8067" s="341"/>
      <c r="Y8067" s="341"/>
      <c r="Z8067" s="21" t="s">
        <v>544</v>
      </c>
      <c r="AH8067"/>
    </row>
    <row r="8068" spans="1:34" ht="11.25" customHeight="1">
      <c r="A8068"/>
      <c r="B8068" s="1281" t="s">
        <v>71</v>
      </c>
      <c r="C8068" s="1282">
        <v>9186</v>
      </c>
      <c r="D8068" s="1341" t="str">
        <f t="shared" si="139"/>
        <v>OK9186</v>
      </c>
      <c r="E8068" s="1514" t="s">
        <v>122</v>
      </c>
      <c r="F8068" s="1390">
        <v>1000</v>
      </c>
      <c r="G8068" s="1283">
        <v>9.61</v>
      </c>
      <c r="H8068" s="1283">
        <v>10.94</v>
      </c>
      <c r="I8068" s="1283">
        <v>12.27</v>
      </c>
      <c r="J8068" s="1283">
        <v>13.6</v>
      </c>
      <c r="K8068" s="1283">
        <v>15.27</v>
      </c>
      <c r="L8068" s="1283">
        <v>9.44</v>
      </c>
      <c r="M8068" s="1283">
        <v>10.3</v>
      </c>
      <c r="N8068" s="1283">
        <v>10.73</v>
      </c>
      <c r="O8068" s="1283">
        <v>11.15</v>
      </c>
      <c r="P8068" s="1283"/>
      <c r="R8068" s="1067"/>
      <c r="S8068" s="341"/>
      <c r="T8068" s="341"/>
      <c r="U8068" s="341"/>
      <c r="V8068" s="341"/>
      <c r="W8068" s="341"/>
      <c r="X8068" s="341"/>
      <c r="Y8068" s="341"/>
      <c r="Z8068" s="21" t="s">
        <v>544</v>
      </c>
      <c r="AH8068"/>
    </row>
    <row r="8069" spans="1:34" ht="11.25" customHeight="1">
      <c r="A8069"/>
      <c r="B8069" s="1281" t="s">
        <v>71</v>
      </c>
      <c r="C8069" s="1282">
        <v>9220</v>
      </c>
      <c r="D8069" s="1341" t="str">
        <f t="shared" si="139"/>
        <v>OK9220</v>
      </c>
      <c r="E8069" s="1514" t="s">
        <v>121</v>
      </c>
      <c r="F8069" s="1390">
        <v>600</v>
      </c>
      <c r="G8069" s="1283">
        <v>4.6100000000000003</v>
      </c>
      <c r="H8069" s="1283">
        <v>5.25</v>
      </c>
      <c r="I8069" s="1283">
        <v>5.89</v>
      </c>
      <c r="J8069" s="1283">
        <v>6.53</v>
      </c>
      <c r="K8069" s="1283">
        <v>7.33</v>
      </c>
      <c r="L8069" s="1283">
        <v>4.53</v>
      </c>
      <c r="M8069" s="1283">
        <v>4.9400000000000004</v>
      </c>
      <c r="N8069" s="1283">
        <v>5.15</v>
      </c>
      <c r="O8069" s="1283">
        <v>5.36</v>
      </c>
      <c r="P8069" s="1283"/>
      <c r="R8069" s="1067"/>
      <c r="S8069" s="341"/>
      <c r="T8069" s="341"/>
      <c r="U8069" s="341"/>
      <c r="V8069" s="341"/>
      <c r="W8069" s="341"/>
      <c r="X8069" s="341"/>
      <c r="Y8069" s="341"/>
      <c r="Z8069" s="21" t="s">
        <v>544</v>
      </c>
      <c r="AH8069"/>
    </row>
    <row r="8070" spans="1:34" ht="11.25" customHeight="1">
      <c r="A8070"/>
      <c r="B8070" s="1281" t="s">
        <v>71</v>
      </c>
      <c r="C8070" s="1282">
        <v>9402</v>
      </c>
      <c r="D8070" s="1341" t="str">
        <f t="shared" si="139"/>
        <v>OK9402</v>
      </c>
      <c r="E8070" s="1514" t="s">
        <v>121</v>
      </c>
      <c r="F8070" s="1390">
        <v>550</v>
      </c>
      <c r="G8070" s="1283">
        <v>4.21</v>
      </c>
      <c r="H8070" s="1283">
        <v>4.79</v>
      </c>
      <c r="I8070" s="1283">
        <v>5.38</v>
      </c>
      <c r="J8070" s="1283">
        <v>5.96</v>
      </c>
      <c r="K8070" s="1283">
        <v>6.69</v>
      </c>
      <c r="L8070" s="1283">
        <v>4.1399999999999997</v>
      </c>
      <c r="M8070" s="1283">
        <v>4.51</v>
      </c>
      <c r="N8070" s="1283">
        <v>4.7</v>
      </c>
      <c r="O8070" s="1283">
        <v>4.8899999999999997</v>
      </c>
      <c r="P8070" s="1283"/>
      <c r="R8070" s="1067"/>
      <c r="S8070" s="341"/>
      <c r="T8070" s="341"/>
      <c r="U8070" s="341"/>
      <c r="V8070" s="341"/>
      <c r="W8070" s="341"/>
      <c r="X8070" s="341"/>
      <c r="Y8070" s="341"/>
      <c r="Z8070" s="21" t="s">
        <v>544</v>
      </c>
      <c r="AH8070"/>
    </row>
    <row r="8071" spans="1:34" ht="11.25" customHeight="1">
      <c r="A8071"/>
      <c r="B8071" s="1281" t="s">
        <v>71</v>
      </c>
      <c r="C8071" s="1282">
        <v>9403</v>
      </c>
      <c r="D8071" s="1341" t="str">
        <f t="shared" si="139"/>
        <v>OK9403</v>
      </c>
      <c r="E8071" s="1514" t="s">
        <v>124</v>
      </c>
      <c r="F8071" s="1390">
        <v>600</v>
      </c>
      <c r="G8071" s="1283">
        <v>5.0599999999999996</v>
      </c>
      <c r="H8071" s="1283">
        <v>5.76</v>
      </c>
      <c r="I8071" s="1283">
        <v>6.46</v>
      </c>
      <c r="J8071" s="1283">
        <v>7.16</v>
      </c>
      <c r="K8071" s="1283">
        <v>8.0500000000000007</v>
      </c>
      <c r="L8071" s="1283">
        <v>4.97</v>
      </c>
      <c r="M8071" s="1283">
        <v>5.42</v>
      </c>
      <c r="N8071" s="1283">
        <v>5.65</v>
      </c>
      <c r="O8071" s="1283">
        <v>5.88</v>
      </c>
      <c r="P8071" s="1283"/>
      <c r="R8071" s="1067"/>
      <c r="S8071" s="341"/>
      <c r="T8071" s="341"/>
      <c r="U8071" s="341"/>
      <c r="V8071" s="341"/>
      <c r="W8071" s="341"/>
      <c r="X8071" s="341"/>
      <c r="Y8071" s="341"/>
      <c r="Z8071" s="21" t="s">
        <v>544</v>
      </c>
      <c r="AH8071"/>
    </row>
    <row r="8072" spans="1:34" ht="11.25" customHeight="1">
      <c r="A8072"/>
      <c r="B8072" s="1281" t="s">
        <v>71</v>
      </c>
      <c r="C8072" s="1282">
        <v>9410</v>
      </c>
      <c r="D8072" s="1341" t="str">
        <f t="shared" si="139"/>
        <v>OK9410</v>
      </c>
      <c r="E8072" s="1514" t="s">
        <v>122</v>
      </c>
      <c r="F8072" s="1390">
        <v>500</v>
      </c>
      <c r="G8072" s="1283">
        <v>1.87</v>
      </c>
      <c r="H8072" s="1283">
        <v>2.13</v>
      </c>
      <c r="I8072" s="1283">
        <v>2.39</v>
      </c>
      <c r="J8072" s="1283">
        <v>2.65</v>
      </c>
      <c r="K8072" s="1283">
        <v>2.97</v>
      </c>
      <c r="L8072" s="1283">
        <v>1.84</v>
      </c>
      <c r="M8072" s="1283">
        <v>2</v>
      </c>
      <c r="N8072" s="1283">
        <v>2.09</v>
      </c>
      <c r="O8072" s="1283">
        <v>2.17</v>
      </c>
      <c r="P8072" s="1283"/>
      <c r="R8072" s="1067"/>
      <c r="S8072" s="341"/>
      <c r="T8072" s="341"/>
      <c r="U8072" s="341"/>
      <c r="V8072" s="341"/>
      <c r="W8072" s="341"/>
      <c r="X8072" s="341"/>
      <c r="Y8072" s="341"/>
      <c r="Z8072" s="21" t="s">
        <v>544</v>
      </c>
      <c r="AH8072"/>
    </row>
    <row r="8073" spans="1:34" ht="11.25" customHeight="1">
      <c r="A8073"/>
      <c r="B8073" s="1281" t="s">
        <v>71</v>
      </c>
      <c r="C8073" s="1282">
        <v>9501</v>
      </c>
      <c r="D8073" s="1341" t="str">
        <f t="shared" si="139"/>
        <v>OK9501</v>
      </c>
      <c r="E8073" s="1514" t="s">
        <v>125</v>
      </c>
      <c r="F8073" s="1390">
        <v>500</v>
      </c>
      <c r="G8073" s="1283">
        <v>2.81</v>
      </c>
      <c r="H8073" s="1283">
        <v>3.2</v>
      </c>
      <c r="I8073" s="1283">
        <v>3.59</v>
      </c>
      <c r="J8073" s="1283">
        <v>3.98</v>
      </c>
      <c r="K8073" s="1283">
        <v>4.47</v>
      </c>
      <c r="L8073" s="1283">
        <v>2.76</v>
      </c>
      <c r="M8073" s="1283">
        <v>3.01</v>
      </c>
      <c r="N8073" s="1283">
        <v>3.14</v>
      </c>
      <c r="O8073" s="1283">
        <v>3.26</v>
      </c>
      <c r="P8073" s="1283"/>
      <c r="R8073" s="1067"/>
      <c r="S8073" s="341"/>
      <c r="T8073" s="341"/>
      <c r="U8073" s="341"/>
      <c r="V8073" s="341"/>
      <c r="W8073" s="341"/>
      <c r="X8073" s="341"/>
      <c r="Y8073" s="341"/>
      <c r="Z8073" s="21" t="s">
        <v>544</v>
      </c>
      <c r="AH8073"/>
    </row>
    <row r="8074" spans="1:34" ht="11.25" customHeight="1">
      <c r="A8074"/>
      <c r="B8074" s="1281" t="s">
        <v>71</v>
      </c>
      <c r="C8074" s="1282">
        <v>9505</v>
      </c>
      <c r="D8074" s="1341" t="str">
        <f t="shared" si="139"/>
        <v>OK9505</v>
      </c>
      <c r="E8074" s="1514" t="s">
        <v>125</v>
      </c>
      <c r="F8074" s="1390">
        <v>500</v>
      </c>
      <c r="G8074" s="1283">
        <v>2.88</v>
      </c>
      <c r="H8074" s="1283">
        <v>3.28</v>
      </c>
      <c r="I8074" s="1283">
        <v>3.68</v>
      </c>
      <c r="J8074" s="1283">
        <v>4.07</v>
      </c>
      <c r="K8074" s="1283">
        <v>4.57</v>
      </c>
      <c r="L8074" s="1283">
        <v>2.83</v>
      </c>
      <c r="M8074" s="1283">
        <v>3.08</v>
      </c>
      <c r="N8074" s="1283">
        <v>3.21</v>
      </c>
      <c r="O8074" s="1283">
        <v>3.34</v>
      </c>
      <c r="P8074" s="1283"/>
      <c r="R8074" s="1067"/>
      <c r="S8074" s="341"/>
      <c r="T8074" s="341"/>
      <c r="U8074" s="341"/>
      <c r="V8074" s="341"/>
      <c r="W8074" s="341"/>
      <c r="X8074" s="341"/>
      <c r="Y8074" s="341"/>
      <c r="Z8074" s="21" t="s">
        <v>544</v>
      </c>
      <c r="AH8074"/>
    </row>
    <row r="8075" spans="1:34" ht="11.25" customHeight="1">
      <c r="A8075"/>
      <c r="B8075" s="1281" t="s">
        <v>71</v>
      </c>
      <c r="C8075" s="1282">
        <v>9516</v>
      </c>
      <c r="D8075" s="1341" t="str">
        <f t="shared" si="139"/>
        <v>OK9516</v>
      </c>
      <c r="E8075" s="1514" t="s">
        <v>121</v>
      </c>
      <c r="F8075" s="1390">
        <v>500</v>
      </c>
      <c r="G8075" s="1283">
        <v>2.7</v>
      </c>
      <c r="H8075" s="1283">
        <v>3.07</v>
      </c>
      <c r="I8075" s="1283">
        <v>3.45</v>
      </c>
      <c r="J8075" s="1283">
        <v>3.82</v>
      </c>
      <c r="K8075" s="1283">
        <v>4.29</v>
      </c>
      <c r="L8075" s="1283">
        <v>2.65</v>
      </c>
      <c r="M8075" s="1283">
        <v>2.89</v>
      </c>
      <c r="N8075" s="1283">
        <v>3.01</v>
      </c>
      <c r="O8075" s="1283">
        <v>3.13</v>
      </c>
      <c r="P8075" s="1283"/>
      <c r="R8075" s="1067"/>
      <c r="S8075" s="341"/>
      <c r="T8075" s="341"/>
      <c r="U8075" s="341"/>
      <c r="V8075" s="341"/>
      <c r="W8075" s="341"/>
      <c r="X8075" s="341"/>
      <c r="Y8075" s="341"/>
      <c r="Z8075" s="21" t="s">
        <v>544</v>
      </c>
      <c r="AH8075"/>
    </row>
    <row r="8076" spans="1:34" ht="11.25" customHeight="1">
      <c r="A8076"/>
      <c r="B8076" s="1281" t="s">
        <v>71</v>
      </c>
      <c r="C8076" s="1282">
        <v>9519</v>
      </c>
      <c r="D8076" s="1341" t="str">
        <f t="shared" ref="D8076:D8139" si="140">B8076&amp;TEXT(C8076,"0000")</f>
        <v>OK9519</v>
      </c>
      <c r="E8076" s="1514" t="s">
        <v>121</v>
      </c>
      <c r="F8076" s="1390">
        <v>500</v>
      </c>
      <c r="G8076" s="1283">
        <v>3.15</v>
      </c>
      <c r="H8076" s="1283">
        <v>3.58</v>
      </c>
      <c r="I8076" s="1283">
        <v>4.0199999999999996</v>
      </c>
      <c r="J8076" s="1283">
        <v>4.45</v>
      </c>
      <c r="K8076" s="1283">
        <v>5</v>
      </c>
      <c r="L8076" s="1283">
        <v>3.09</v>
      </c>
      <c r="M8076" s="1283">
        <v>3.37</v>
      </c>
      <c r="N8076" s="1283">
        <v>3.51</v>
      </c>
      <c r="O8076" s="1283">
        <v>3.65</v>
      </c>
      <c r="P8076" s="1283"/>
      <c r="R8076" s="1067"/>
      <c r="S8076" s="341"/>
      <c r="T8076" s="341"/>
      <c r="U8076" s="341"/>
      <c r="V8076" s="341"/>
      <c r="W8076" s="341"/>
      <c r="X8076" s="341"/>
      <c r="Y8076" s="341"/>
      <c r="Z8076" s="21" t="s">
        <v>544</v>
      </c>
      <c r="AH8076"/>
    </row>
    <row r="8077" spans="1:34" ht="11.25" customHeight="1">
      <c r="A8077"/>
      <c r="B8077" s="1281" t="s">
        <v>71</v>
      </c>
      <c r="C8077" s="1282">
        <v>9521</v>
      </c>
      <c r="D8077" s="1341" t="str">
        <f t="shared" si="140"/>
        <v>OK9521</v>
      </c>
      <c r="E8077" s="1514" t="s">
        <v>125</v>
      </c>
      <c r="F8077" s="1390">
        <v>500</v>
      </c>
      <c r="G8077" s="1283">
        <v>2.84</v>
      </c>
      <c r="H8077" s="1283">
        <v>3.24</v>
      </c>
      <c r="I8077" s="1283">
        <v>3.63</v>
      </c>
      <c r="J8077" s="1283">
        <v>4.03</v>
      </c>
      <c r="K8077" s="1283">
        <v>4.5199999999999996</v>
      </c>
      <c r="L8077" s="1283">
        <v>2.79</v>
      </c>
      <c r="M8077" s="1283">
        <v>3.05</v>
      </c>
      <c r="N8077" s="1283">
        <v>3.18</v>
      </c>
      <c r="O8077" s="1283">
        <v>3.3</v>
      </c>
      <c r="P8077" s="1283"/>
      <c r="R8077" s="1067"/>
      <c r="S8077" s="341"/>
      <c r="T8077" s="341"/>
      <c r="U8077" s="341"/>
      <c r="V8077" s="341"/>
      <c r="W8077" s="341"/>
      <c r="X8077" s="341"/>
      <c r="Y8077" s="341"/>
      <c r="Z8077" s="21" t="s">
        <v>544</v>
      </c>
      <c r="AH8077"/>
    </row>
    <row r="8078" spans="1:34" ht="11.25" customHeight="1">
      <c r="A8078"/>
      <c r="B8078" s="1281" t="s">
        <v>71</v>
      </c>
      <c r="C8078" s="1282">
        <v>9522</v>
      </c>
      <c r="D8078" s="1341" t="str">
        <f t="shared" si="140"/>
        <v>OK9522</v>
      </c>
      <c r="E8078" s="1514" t="s">
        <v>121</v>
      </c>
      <c r="F8078" s="1390">
        <v>500</v>
      </c>
      <c r="G8078" s="1283">
        <v>1.76</v>
      </c>
      <c r="H8078" s="1283">
        <v>2</v>
      </c>
      <c r="I8078" s="1283">
        <v>2.25</v>
      </c>
      <c r="J8078" s="1283">
        <v>2.4900000000000002</v>
      </c>
      <c r="K8078" s="1283">
        <v>2.79</v>
      </c>
      <c r="L8078" s="1283">
        <v>1.73</v>
      </c>
      <c r="M8078" s="1283">
        <v>1.88</v>
      </c>
      <c r="N8078" s="1283">
        <v>1.96</v>
      </c>
      <c r="O8078" s="1283">
        <v>2.04</v>
      </c>
      <c r="P8078" s="1283"/>
      <c r="R8078" s="1067"/>
      <c r="S8078" s="341"/>
      <c r="T8078" s="341"/>
      <c r="U8078" s="341"/>
      <c r="V8078" s="341"/>
      <c r="W8078" s="341"/>
      <c r="X8078" s="341"/>
      <c r="Y8078" s="341"/>
      <c r="Z8078" s="21" t="s">
        <v>544</v>
      </c>
      <c r="AH8078"/>
    </row>
    <row r="8079" spans="1:34" ht="11.25" customHeight="1">
      <c r="A8079"/>
      <c r="B8079" s="1281" t="s">
        <v>71</v>
      </c>
      <c r="C8079" s="1282">
        <v>9534</v>
      </c>
      <c r="D8079" s="1341" t="str">
        <f t="shared" si="140"/>
        <v>OK9534</v>
      </c>
      <c r="E8079" s="1514" t="s">
        <v>124</v>
      </c>
      <c r="F8079" s="1390">
        <v>500</v>
      </c>
      <c r="G8079" s="1283">
        <v>3.18</v>
      </c>
      <c r="H8079" s="1283">
        <v>3.62</v>
      </c>
      <c r="I8079" s="1283">
        <v>4.0599999999999996</v>
      </c>
      <c r="J8079" s="1283">
        <v>4.5</v>
      </c>
      <c r="K8079" s="1283">
        <v>5.0599999999999996</v>
      </c>
      <c r="L8079" s="1283">
        <v>3.12</v>
      </c>
      <c r="M8079" s="1283">
        <v>3.41</v>
      </c>
      <c r="N8079" s="1283">
        <v>3.55</v>
      </c>
      <c r="O8079" s="1283">
        <v>3.69</v>
      </c>
      <c r="P8079" s="1283"/>
      <c r="R8079" s="1067"/>
      <c r="Z8079" s="21"/>
      <c r="AH8079"/>
    </row>
    <row r="8080" spans="1:34" ht="11.25" customHeight="1">
      <c r="A8080"/>
      <c r="B8080" s="1281" t="s">
        <v>71</v>
      </c>
      <c r="C8080" s="1282">
        <v>9554</v>
      </c>
      <c r="D8080" s="1341" t="str">
        <f t="shared" si="140"/>
        <v>OK9554</v>
      </c>
      <c r="E8080" s="1514" t="s">
        <v>124</v>
      </c>
      <c r="F8080" s="1390">
        <v>1000</v>
      </c>
      <c r="G8080" s="1283">
        <v>9.17</v>
      </c>
      <c r="H8080" s="1283">
        <v>10.44</v>
      </c>
      <c r="I8080" s="1283">
        <v>11.71</v>
      </c>
      <c r="J8080" s="1283">
        <v>12.98</v>
      </c>
      <c r="K8080" s="1283">
        <v>14.58</v>
      </c>
      <c r="L8080" s="1283">
        <v>9.01</v>
      </c>
      <c r="M8080" s="1283">
        <v>9.83</v>
      </c>
      <c r="N8080" s="1283">
        <v>10.24</v>
      </c>
      <c r="O8080" s="1283">
        <v>10.65</v>
      </c>
      <c r="P8080" s="1283"/>
      <c r="R8080" s="1067"/>
      <c r="Z8080" s="21"/>
      <c r="AH8080"/>
    </row>
    <row r="8081" spans="1:34" ht="11.25" customHeight="1">
      <c r="A8081"/>
      <c r="B8081" s="1281" t="s">
        <v>71</v>
      </c>
      <c r="C8081" s="1282">
        <v>9586</v>
      </c>
      <c r="D8081" s="1341" t="str">
        <f t="shared" si="140"/>
        <v>OK9586</v>
      </c>
      <c r="E8081" s="1514" t="s">
        <v>121</v>
      </c>
      <c r="F8081" s="1390">
        <v>500</v>
      </c>
      <c r="G8081" s="1283">
        <v>0.43</v>
      </c>
      <c r="H8081" s="1283">
        <v>0.48</v>
      </c>
      <c r="I8081" s="1283">
        <v>0.54</v>
      </c>
      <c r="J8081" s="1283">
        <v>0.6</v>
      </c>
      <c r="K8081" s="1283">
        <v>0.68</v>
      </c>
      <c r="L8081" s="1283">
        <v>0.42</v>
      </c>
      <c r="M8081" s="1283">
        <v>0.46</v>
      </c>
      <c r="N8081" s="1283">
        <v>0.48</v>
      </c>
      <c r="O8081" s="1283">
        <v>0.49</v>
      </c>
      <c r="P8081" s="1283"/>
      <c r="R8081" s="1067"/>
      <c r="Z8081" s="21"/>
      <c r="AH8081"/>
    </row>
    <row r="8082" spans="1:34" ht="11.25" customHeight="1">
      <c r="A8082"/>
      <c r="B8082" s="1281" t="s">
        <v>71</v>
      </c>
      <c r="C8082" s="1282">
        <v>9600</v>
      </c>
      <c r="D8082" s="1341" t="str">
        <f t="shared" si="140"/>
        <v>OK9600</v>
      </c>
      <c r="E8082" s="1514" t="s">
        <v>124</v>
      </c>
      <c r="F8082" s="1390">
        <v>500</v>
      </c>
      <c r="G8082" s="1283">
        <v>2.2799999999999998</v>
      </c>
      <c r="H8082" s="1283">
        <v>2.6</v>
      </c>
      <c r="I8082" s="1283">
        <v>2.92</v>
      </c>
      <c r="J8082" s="1283">
        <v>3.23</v>
      </c>
      <c r="K8082" s="1283">
        <v>3.63</v>
      </c>
      <c r="L8082" s="1283">
        <v>2.2400000000000002</v>
      </c>
      <c r="M8082" s="1283">
        <v>2.4500000000000002</v>
      </c>
      <c r="N8082" s="1283">
        <v>2.5499999999999998</v>
      </c>
      <c r="O8082" s="1283">
        <v>2.65</v>
      </c>
      <c r="P8082" s="1283"/>
      <c r="R8082" s="1067"/>
      <c r="Z8082" s="21"/>
      <c r="AH8082"/>
    </row>
    <row r="8083" spans="1:34" ht="11.25" customHeight="1">
      <c r="A8083"/>
      <c r="B8083" s="1281" t="s">
        <v>71</v>
      </c>
      <c r="C8083" s="1282">
        <v>9620</v>
      </c>
      <c r="D8083" s="1341" t="str">
        <f t="shared" si="140"/>
        <v>OK9620</v>
      </c>
      <c r="E8083" s="1514" t="s">
        <v>121</v>
      </c>
      <c r="F8083" s="1390">
        <v>500</v>
      </c>
      <c r="G8083" s="1283">
        <v>1.43</v>
      </c>
      <c r="H8083" s="1283">
        <v>1.63</v>
      </c>
      <c r="I8083" s="1283">
        <v>1.83</v>
      </c>
      <c r="J8083" s="1283">
        <v>2.0299999999999998</v>
      </c>
      <c r="K8083" s="1283">
        <v>2.2799999999999998</v>
      </c>
      <c r="L8083" s="1283">
        <v>1.41</v>
      </c>
      <c r="M8083" s="1283">
        <v>1.54</v>
      </c>
      <c r="N8083" s="1283">
        <v>1.6</v>
      </c>
      <c r="O8083" s="1283">
        <v>1.66</v>
      </c>
      <c r="P8083" s="1283"/>
      <c r="R8083" s="1067"/>
      <c r="Z8083" s="21"/>
      <c r="AH8083"/>
    </row>
    <row r="8084" spans="1:34" ht="11.25" customHeight="1">
      <c r="A8084" t="s">
        <v>21</v>
      </c>
      <c r="B8084" s="1439" t="s">
        <v>21</v>
      </c>
      <c r="C8084" s="1440">
        <v>5</v>
      </c>
      <c r="D8084" s="1441" t="str">
        <f t="shared" si="140"/>
        <v>PA0005</v>
      </c>
      <c r="E8084" s="1514" t="s">
        <v>124</v>
      </c>
      <c r="F8084" s="1467">
        <v>950</v>
      </c>
      <c r="G8084" s="1468">
        <v>9.65</v>
      </c>
      <c r="H8084" s="1468"/>
      <c r="I8084" s="1468"/>
      <c r="J8084" s="1468"/>
      <c r="K8084" s="1468"/>
      <c r="L8084" s="1468"/>
      <c r="M8084" s="1468"/>
      <c r="N8084" s="1468"/>
      <c r="O8084" s="1468"/>
      <c r="P8084" s="1468">
        <v>10.93</v>
      </c>
      <c r="R8084" s="1067"/>
      <c r="Z8084" s="21"/>
      <c r="AH8084"/>
    </row>
    <row r="8085" spans="1:34" ht="11.25" customHeight="1">
      <c r="A8085"/>
      <c r="B8085" s="1439" t="s">
        <v>21</v>
      </c>
      <c r="C8085" s="1440">
        <v>6</v>
      </c>
      <c r="D8085" s="1441" t="str">
        <f t="shared" si="140"/>
        <v>PA0006</v>
      </c>
      <c r="E8085" s="1514" t="s">
        <v>121</v>
      </c>
      <c r="F8085" s="1467">
        <v>550</v>
      </c>
      <c r="G8085" s="1468">
        <v>3.71</v>
      </c>
      <c r="H8085" s="1468"/>
      <c r="I8085" s="1468"/>
      <c r="J8085" s="1468"/>
      <c r="K8085" s="1468"/>
      <c r="L8085" s="1468"/>
      <c r="M8085" s="1468"/>
      <c r="N8085" s="1468"/>
      <c r="O8085" s="1468"/>
      <c r="P8085" s="1468">
        <v>4.2</v>
      </c>
      <c r="R8085" s="1067"/>
      <c r="Z8085" s="21"/>
      <c r="AH8085"/>
    </row>
    <row r="8086" spans="1:34" ht="11.25" customHeight="1">
      <c r="A8086"/>
      <c r="B8086" s="1439" t="s">
        <v>21</v>
      </c>
      <c r="C8086" s="1440">
        <v>7</v>
      </c>
      <c r="D8086" s="1441" t="str">
        <f t="shared" si="140"/>
        <v>PA0007</v>
      </c>
      <c r="E8086" s="1514" t="s">
        <v>123</v>
      </c>
      <c r="F8086" s="1467">
        <v>600</v>
      </c>
      <c r="G8086" s="1468">
        <v>4.95</v>
      </c>
      <c r="H8086" s="1468"/>
      <c r="I8086" s="1468"/>
      <c r="J8086" s="1468"/>
      <c r="K8086" s="1468"/>
      <c r="L8086" s="1468"/>
      <c r="M8086" s="1468"/>
      <c r="N8086" s="1468"/>
      <c r="O8086" s="1468"/>
      <c r="P8086" s="1468">
        <v>5.61</v>
      </c>
      <c r="R8086" s="1067"/>
      <c r="Z8086" s="21"/>
      <c r="AH8086"/>
    </row>
    <row r="8087" spans="1:34" ht="11.25" customHeight="1">
      <c r="A8087"/>
      <c r="B8087" s="1439" t="s">
        <v>21</v>
      </c>
      <c r="C8087" s="1440">
        <v>8</v>
      </c>
      <c r="D8087" s="1441" t="str">
        <f t="shared" si="140"/>
        <v>PA0008</v>
      </c>
      <c r="E8087" s="1514" t="s">
        <v>121</v>
      </c>
      <c r="F8087" s="1467">
        <v>500</v>
      </c>
      <c r="G8087" s="1468">
        <v>3.32</v>
      </c>
      <c r="H8087" s="1468"/>
      <c r="I8087" s="1468"/>
      <c r="J8087" s="1468"/>
      <c r="K8087" s="1468"/>
      <c r="L8087" s="1468"/>
      <c r="M8087" s="1468"/>
      <c r="N8087" s="1468"/>
      <c r="O8087" s="1468"/>
      <c r="P8087" s="1468">
        <v>3.76</v>
      </c>
      <c r="R8087" s="1067"/>
      <c r="Z8087" s="21"/>
      <c r="AH8087"/>
    </row>
    <row r="8088" spans="1:34" ht="11.25" customHeight="1">
      <c r="A8088"/>
      <c r="B8088" s="1439" t="s">
        <v>21</v>
      </c>
      <c r="C8088" s="1440">
        <v>9</v>
      </c>
      <c r="D8088" s="1441" t="str">
        <f t="shared" si="140"/>
        <v>PA0009</v>
      </c>
      <c r="E8088" s="1514" t="s">
        <v>122</v>
      </c>
      <c r="F8088" s="1467">
        <v>1400</v>
      </c>
      <c r="G8088" s="1468">
        <v>16.850000000000001</v>
      </c>
      <c r="H8088" s="1468"/>
      <c r="I8088" s="1468"/>
      <c r="J8088" s="1468"/>
      <c r="K8088" s="1468"/>
      <c r="L8088" s="1468"/>
      <c r="M8088" s="1468"/>
      <c r="N8088" s="1468"/>
      <c r="O8088" s="1468"/>
      <c r="P8088" s="1468">
        <v>19.09</v>
      </c>
      <c r="R8088" s="1067"/>
      <c r="Z8088" s="21"/>
      <c r="AH8088"/>
    </row>
    <row r="8089" spans="1:34" ht="11.25" customHeight="1">
      <c r="A8089"/>
      <c r="B8089" s="1439" t="s">
        <v>21</v>
      </c>
      <c r="C8089" s="1440">
        <v>11</v>
      </c>
      <c r="D8089" s="1441" t="str">
        <f t="shared" si="140"/>
        <v>PA0011</v>
      </c>
      <c r="E8089" s="1514" t="s">
        <v>121</v>
      </c>
      <c r="F8089" s="1467">
        <v>500</v>
      </c>
      <c r="G8089" s="1468">
        <v>2.19</v>
      </c>
      <c r="H8089" s="1468"/>
      <c r="I8089" s="1468"/>
      <c r="J8089" s="1468"/>
      <c r="K8089" s="1468"/>
      <c r="L8089" s="1468"/>
      <c r="M8089" s="1468"/>
      <c r="N8089" s="1468"/>
      <c r="O8089" s="1468"/>
      <c r="P8089" s="1468">
        <v>2.48</v>
      </c>
      <c r="R8089" s="1067"/>
      <c r="Z8089" s="21"/>
      <c r="AH8089"/>
    </row>
    <row r="8090" spans="1:34" ht="11.25" customHeight="1">
      <c r="A8090"/>
      <c r="B8090" s="1439" t="s">
        <v>21</v>
      </c>
      <c r="C8090" s="1440">
        <v>12</v>
      </c>
      <c r="D8090" s="1441" t="str">
        <f t="shared" si="140"/>
        <v>PA0012</v>
      </c>
      <c r="E8090" s="1514" t="s">
        <v>121</v>
      </c>
      <c r="F8090" s="1467">
        <v>600</v>
      </c>
      <c r="G8090" s="1468">
        <v>4.4000000000000004</v>
      </c>
      <c r="H8090" s="1468"/>
      <c r="I8090" s="1468"/>
      <c r="J8090" s="1468"/>
      <c r="K8090" s="1468"/>
      <c r="L8090" s="1468"/>
      <c r="M8090" s="1468"/>
      <c r="N8090" s="1468"/>
      <c r="O8090" s="1468"/>
      <c r="P8090" s="1468">
        <v>4.9800000000000004</v>
      </c>
      <c r="R8090" s="1067"/>
      <c r="Z8090" s="21"/>
      <c r="AH8090"/>
    </row>
    <row r="8091" spans="1:34" ht="11.25" customHeight="1">
      <c r="A8091"/>
      <c r="B8091" s="1439" t="s">
        <v>21</v>
      </c>
      <c r="C8091" s="1440">
        <v>13</v>
      </c>
      <c r="D8091" s="1441" t="str">
        <f t="shared" si="140"/>
        <v>PA0013</v>
      </c>
      <c r="E8091" s="1514" t="s">
        <v>121</v>
      </c>
      <c r="F8091" s="1467">
        <v>500</v>
      </c>
      <c r="G8091" s="1468">
        <v>2.5499999999999998</v>
      </c>
      <c r="H8091" s="1468"/>
      <c r="I8091" s="1468"/>
      <c r="J8091" s="1468"/>
      <c r="K8091" s="1468"/>
      <c r="L8091" s="1468"/>
      <c r="M8091" s="1468"/>
      <c r="N8091" s="1468"/>
      <c r="O8091" s="1468"/>
      <c r="P8091" s="1468">
        <v>2.89</v>
      </c>
      <c r="R8091" s="1067"/>
      <c r="Z8091" s="21"/>
      <c r="AH8091"/>
    </row>
    <row r="8092" spans="1:34" ht="11.25" customHeight="1">
      <c r="A8092"/>
      <c r="B8092" s="1439" t="s">
        <v>21</v>
      </c>
      <c r="C8092" s="1440">
        <v>15</v>
      </c>
      <c r="D8092" s="1441" t="str">
        <f t="shared" si="140"/>
        <v>PA0015</v>
      </c>
      <c r="E8092" s="1514" t="s">
        <v>122</v>
      </c>
      <c r="F8092" s="1467">
        <v>800</v>
      </c>
      <c r="G8092" s="1468">
        <v>7.83</v>
      </c>
      <c r="H8092" s="1468"/>
      <c r="I8092" s="1468"/>
      <c r="J8092" s="1468"/>
      <c r="K8092" s="1468"/>
      <c r="L8092" s="1468"/>
      <c r="M8092" s="1468"/>
      <c r="N8092" s="1468"/>
      <c r="O8092" s="1468"/>
      <c r="P8092" s="1468">
        <v>8.8699999999999992</v>
      </c>
      <c r="R8092" s="1067"/>
      <c r="Z8092" s="21"/>
      <c r="AH8092"/>
    </row>
    <row r="8093" spans="1:34" ht="11.25" customHeight="1">
      <c r="A8093"/>
      <c r="B8093" s="1439" t="s">
        <v>21</v>
      </c>
      <c r="C8093" s="1440">
        <v>16</v>
      </c>
      <c r="D8093" s="1441" t="str">
        <f t="shared" si="140"/>
        <v>PA0016</v>
      </c>
      <c r="E8093" s="1514" t="s">
        <v>121</v>
      </c>
      <c r="F8093" s="1467">
        <v>500</v>
      </c>
      <c r="G8093" s="1468">
        <v>2.09</v>
      </c>
      <c r="H8093" s="1468"/>
      <c r="I8093" s="1468"/>
      <c r="J8093" s="1468"/>
      <c r="K8093" s="1468"/>
      <c r="L8093" s="1468"/>
      <c r="M8093" s="1468"/>
      <c r="N8093" s="1468"/>
      <c r="O8093" s="1468"/>
      <c r="P8093" s="1468">
        <v>2.36</v>
      </c>
      <c r="R8093" s="1067"/>
      <c r="Z8093" s="21"/>
      <c r="AH8093"/>
    </row>
    <row r="8094" spans="1:34" ht="11.25" customHeight="1">
      <c r="A8094"/>
      <c r="B8094" s="1439" t="s">
        <v>21</v>
      </c>
      <c r="C8094" s="1440">
        <v>25</v>
      </c>
      <c r="D8094" s="1441" t="str">
        <f t="shared" si="140"/>
        <v>PA0025</v>
      </c>
      <c r="E8094" s="1514" t="s">
        <v>122</v>
      </c>
      <c r="F8094" s="1467">
        <v>550</v>
      </c>
      <c r="G8094" s="1468">
        <v>3.86</v>
      </c>
      <c r="H8094" s="1468"/>
      <c r="I8094" s="1468"/>
      <c r="J8094" s="1468"/>
      <c r="K8094" s="1468"/>
      <c r="L8094" s="1468"/>
      <c r="M8094" s="1468"/>
      <c r="N8094" s="1468"/>
      <c r="O8094" s="1468"/>
      <c r="P8094" s="1468">
        <v>4.37</v>
      </c>
      <c r="R8094" s="1067"/>
      <c r="Z8094" s="21"/>
      <c r="AH8094"/>
    </row>
    <row r="8095" spans="1:34" ht="11.25" customHeight="1">
      <c r="A8095"/>
      <c r="B8095" s="1439" t="s">
        <v>21</v>
      </c>
      <c r="C8095" s="1440">
        <v>28</v>
      </c>
      <c r="D8095" s="1441" t="str">
        <f t="shared" si="140"/>
        <v>PA0028</v>
      </c>
      <c r="E8095" s="1514" t="s">
        <v>122</v>
      </c>
      <c r="F8095" s="1467">
        <v>500</v>
      </c>
      <c r="G8095" s="1468">
        <v>2.13</v>
      </c>
      <c r="H8095" s="1468"/>
      <c r="I8095" s="1468"/>
      <c r="J8095" s="1468"/>
      <c r="K8095" s="1468"/>
      <c r="L8095" s="1468"/>
      <c r="M8095" s="1468"/>
      <c r="N8095" s="1468"/>
      <c r="O8095" s="1468"/>
      <c r="P8095" s="1468">
        <v>2.41</v>
      </c>
      <c r="R8095" s="1067"/>
      <c r="Z8095" s="21"/>
      <c r="AH8095"/>
    </row>
    <row r="8096" spans="1:34" ht="11.25" customHeight="1">
      <c r="A8096"/>
      <c r="B8096" s="1439" t="s">
        <v>21</v>
      </c>
      <c r="C8096" s="1440">
        <v>34</v>
      </c>
      <c r="D8096" s="1441" t="str">
        <f t="shared" si="140"/>
        <v>PA0034</v>
      </c>
      <c r="E8096" s="1514" t="s">
        <v>123</v>
      </c>
      <c r="F8096" s="1467">
        <v>500</v>
      </c>
      <c r="G8096" s="1468">
        <v>3.23</v>
      </c>
      <c r="H8096" s="1468"/>
      <c r="I8096" s="1468"/>
      <c r="J8096" s="1468"/>
      <c r="K8096" s="1468"/>
      <c r="L8096" s="1468"/>
      <c r="M8096" s="1468"/>
      <c r="N8096" s="1468"/>
      <c r="O8096" s="1468"/>
      <c r="P8096" s="1468">
        <v>3.66</v>
      </c>
      <c r="R8096" s="1067"/>
      <c r="Z8096" s="21"/>
      <c r="AH8096"/>
    </row>
    <row r="8097" spans="1:34" ht="11.25" customHeight="1">
      <c r="A8097"/>
      <c r="B8097" s="1439" t="s">
        <v>21</v>
      </c>
      <c r="C8097" s="1440">
        <v>36</v>
      </c>
      <c r="D8097" s="1441" t="str">
        <f t="shared" si="140"/>
        <v>PA0036</v>
      </c>
      <c r="E8097" s="1514" t="s">
        <v>123</v>
      </c>
      <c r="F8097" s="1467">
        <v>500</v>
      </c>
      <c r="G8097" s="1468">
        <v>2.67</v>
      </c>
      <c r="H8097" s="1468"/>
      <c r="I8097" s="1468"/>
      <c r="J8097" s="1468"/>
      <c r="K8097" s="1468"/>
      <c r="L8097" s="1468"/>
      <c r="M8097" s="1468"/>
      <c r="N8097" s="1468"/>
      <c r="O8097" s="1468"/>
      <c r="P8097" s="1468">
        <v>3.03</v>
      </c>
      <c r="R8097" s="1067"/>
      <c r="Z8097" s="21"/>
      <c r="AH8097"/>
    </row>
    <row r="8098" spans="1:34" ht="11.25" customHeight="1">
      <c r="A8098"/>
      <c r="B8098" s="1439" t="s">
        <v>21</v>
      </c>
      <c r="C8098" s="1440">
        <v>50</v>
      </c>
      <c r="D8098" s="1441" t="str">
        <f t="shared" si="140"/>
        <v>PA0050</v>
      </c>
      <c r="E8098" s="1514" t="s">
        <v>123</v>
      </c>
      <c r="F8098" s="1467">
        <v>550</v>
      </c>
      <c r="G8098" s="1468">
        <v>3.57</v>
      </c>
      <c r="H8098" s="1468"/>
      <c r="I8098" s="1468"/>
      <c r="J8098" s="1468"/>
      <c r="K8098" s="1468"/>
      <c r="L8098" s="1468"/>
      <c r="M8098" s="1468"/>
      <c r="N8098" s="1468"/>
      <c r="O8098" s="1468"/>
      <c r="P8098" s="1468">
        <v>4.05</v>
      </c>
      <c r="R8098" s="1067"/>
      <c r="Z8098" s="21"/>
      <c r="AH8098"/>
    </row>
    <row r="8099" spans="1:34" ht="11.25" customHeight="1">
      <c r="A8099"/>
      <c r="B8099" s="1439" t="s">
        <v>21</v>
      </c>
      <c r="C8099" s="1440">
        <v>51</v>
      </c>
      <c r="D8099" s="1441" t="str">
        <f t="shared" si="140"/>
        <v>PA0051</v>
      </c>
      <c r="E8099" s="1514" t="s">
        <v>123</v>
      </c>
      <c r="F8099" s="1467">
        <v>550</v>
      </c>
      <c r="G8099" s="1468">
        <v>3.92</v>
      </c>
      <c r="H8099" s="1468"/>
      <c r="I8099" s="1468"/>
      <c r="J8099" s="1468"/>
      <c r="K8099" s="1468"/>
      <c r="L8099" s="1468"/>
      <c r="M8099" s="1468"/>
      <c r="N8099" s="1468"/>
      <c r="O8099" s="1468"/>
      <c r="P8099" s="1468">
        <v>4.4400000000000004</v>
      </c>
      <c r="R8099" s="1067"/>
      <c r="Z8099" s="21"/>
      <c r="AH8099"/>
    </row>
    <row r="8100" spans="1:34" ht="11.25" customHeight="1">
      <c r="A8100"/>
      <c r="B8100" s="1439" t="s">
        <v>21</v>
      </c>
      <c r="C8100" s="1440">
        <v>55</v>
      </c>
      <c r="D8100" s="1441" t="str">
        <f t="shared" si="140"/>
        <v>PA0055</v>
      </c>
      <c r="E8100" s="1514" t="s">
        <v>123</v>
      </c>
      <c r="F8100" s="1467">
        <v>600</v>
      </c>
      <c r="G8100" s="1468">
        <v>4.37</v>
      </c>
      <c r="H8100" s="1468"/>
      <c r="I8100" s="1468"/>
      <c r="J8100" s="1468"/>
      <c r="K8100" s="1468"/>
      <c r="L8100" s="1468"/>
      <c r="M8100" s="1468"/>
      <c r="N8100" s="1468"/>
      <c r="O8100" s="1468"/>
      <c r="P8100" s="1468">
        <v>4.95</v>
      </c>
      <c r="R8100" s="1067"/>
      <c r="Z8100" s="21"/>
      <c r="AH8100"/>
    </row>
    <row r="8101" spans="1:34" ht="11.25" customHeight="1">
      <c r="A8101"/>
      <c r="B8101" s="1439" t="s">
        <v>21</v>
      </c>
      <c r="C8101" s="1440">
        <v>59</v>
      </c>
      <c r="D8101" s="1441" t="str">
        <f t="shared" si="140"/>
        <v>PA0059</v>
      </c>
      <c r="E8101" s="1514" t="s">
        <v>122</v>
      </c>
      <c r="F8101" s="1467">
        <v>650</v>
      </c>
      <c r="G8101" s="1468">
        <v>5.58</v>
      </c>
      <c r="H8101" s="1468"/>
      <c r="I8101" s="1468"/>
      <c r="J8101" s="1468"/>
      <c r="K8101" s="1468"/>
      <c r="L8101" s="1468"/>
      <c r="M8101" s="1468"/>
      <c r="N8101" s="1468"/>
      <c r="O8101" s="1468"/>
      <c r="P8101" s="1468">
        <v>6.32</v>
      </c>
      <c r="R8101" s="1067"/>
      <c r="Z8101" s="21"/>
      <c r="AH8101"/>
    </row>
    <row r="8102" spans="1:34" ht="11.25" customHeight="1">
      <c r="A8102"/>
      <c r="B8102" s="1439" t="s">
        <v>21</v>
      </c>
      <c r="C8102" s="1440">
        <v>66</v>
      </c>
      <c r="D8102" s="1441" t="str">
        <f t="shared" si="140"/>
        <v>PA0066</v>
      </c>
      <c r="E8102" s="1514" t="s">
        <v>280</v>
      </c>
      <c r="F8102" s="1467">
        <v>500</v>
      </c>
      <c r="G8102" s="1468">
        <v>0.05</v>
      </c>
      <c r="H8102" s="1468"/>
      <c r="I8102" s="1468"/>
      <c r="J8102" s="1468"/>
      <c r="K8102" s="1468"/>
      <c r="L8102" s="1468"/>
      <c r="M8102" s="1468"/>
      <c r="N8102" s="1468"/>
      <c r="O8102" s="1468"/>
      <c r="P8102" s="1468">
        <v>0.05</v>
      </c>
      <c r="R8102" s="1067"/>
      <c r="Z8102" s="21"/>
      <c r="AH8102"/>
    </row>
    <row r="8103" spans="1:34" ht="11.25" customHeight="1">
      <c r="A8103"/>
      <c r="B8103" s="1439" t="s">
        <v>21</v>
      </c>
      <c r="C8103" s="1440">
        <v>67</v>
      </c>
      <c r="D8103" s="1441" t="str">
        <f t="shared" si="140"/>
        <v>PA0067</v>
      </c>
      <c r="E8103" s="1514" t="s">
        <v>280</v>
      </c>
      <c r="F8103" s="1467">
        <v>500</v>
      </c>
      <c r="G8103" s="1468">
        <v>0.06</v>
      </c>
      <c r="H8103" s="1468"/>
      <c r="I8103" s="1468"/>
      <c r="J8103" s="1468"/>
      <c r="K8103" s="1468"/>
      <c r="L8103" s="1468"/>
      <c r="M8103" s="1468"/>
      <c r="N8103" s="1468"/>
      <c r="O8103" s="1468"/>
      <c r="P8103" s="1468">
        <v>7.0000000000000007E-2</v>
      </c>
      <c r="R8103" s="1067"/>
      <c r="Z8103" s="21"/>
      <c r="AH8103"/>
    </row>
    <row r="8104" spans="1:34" ht="11.25" customHeight="1">
      <c r="A8104"/>
      <c r="B8104" s="1439" t="s">
        <v>21</v>
      </c>
      <c r="C8104" s="1440">
        <v>83</v>
      </c>
      <c r="D8104" s="1441" t="str">
        <f t="shared" si="140"/>
        <v>PA0083</v>
      </c>
      <c r="E8104" s="1514" t="s">
        <v>122</v>
      </c>
      <c r="F8104" s="1467">
        <v>500</v>
      </c>
      <c r="G8104" s="1468">
        <v>3</v>
      </c>
      <c r="H8104" s="1468"/>
      <c r="I8104" s="1468"/>
      <c r="J8104" s="1468"/>
      <c r="K8104" s="1468"/>
      <c r="L8104" s="1468"/>
      <c r="M8104" s="1468"/>
      <c r="N8104" s="1468"/>
      <c r="O8104" s="1468"/>
      <c r="P8104" s="1468">
        <v>3.4</v>
      </c>
      <c r="R8104" s="1067"/>
      <c r="Z8104" s="21"/>
      <c r="AH8104"/>
    </row>
    <row r="8105" spans="1:34" ht="11.25" customHeight="1">
      <c r="A8105"/>
      <c r="B8105" s="1439" t="s">
        <v>21</v>
      </c>
      <c r="C8105" s="1440">
        <v>101</v>
      </c>
      <c r="D8105" s="1441" t="str">
        <f t="shared" si="140"/>
        <v>PA0101</v>
      </c>
      <c r="E8105" s="1514" t="s">
        <v>123</v>
      </c>
      <c r="F8105" s="1467">
        <v>500</v>
      </c>
      <c r="G8105" s="1468">
        <v>2.76</v>
      </c>
      <c r="H8105" s="1468"/>
      <c r="I8105" s="1468"/>
      <c r="J8105" s="1468"/>
      <c r="K8105" s="1468"/>
      <c r="L8105" s="1468"/>
      <c r="M8105" s="1468"/>
      <c r="N8105" s="1468"/>
      <c r="O8105" s="1468"/>
      <c r="P8105" s="1468">
        <v>3.13</v>
      </c>
      <c r="R8105" s="1067"/>
      <c r="Z8105" s="21"/>
      <c r="AH8105"/>
    </row>
    <row r="8106" spans="1:34" ht="11.25" customHeight="1">
      <c r="A8106"/>
      <c r="B8106" s="1439" t="s">
        <v>21</v>
      </c>
      <c r="C8106" s="1440">
        <v>103</v>
      </c>
      <c r="D8106" s="1441" t="str">
        <f t="shared" si="140"/>
        <v>PA0103</v>
      </c>
      <c r="E8106" s="1514" t="s">
        <v>121</v>
      </c>
      <c r="F8106" s="1467">
        <v>500</v>
      </c>
      <c r="G8106" s="1468">
        <v>1.1599999999999999</v>
      </c>
      <c r="H8106" s="1468"/>
      <c r="I8106" s="1468"/>
      <c r="J8106" s="1468"/>
      <c r="K8106" s="1468"/>
      <c r="L8106" s="1468"/>
      <c r="M8106" s="1468"/>
      <c r="N8106" s="1468"/>
      <c r="O8106" s="1468"/>
      <c r="P8106" s="1468">
        <v>1.31</v>
      </c>
      <c r="R8106" s="1067"/>
      <c r="Z8106" s="21"/>
      <c r="AH8106"/>
    </row>
    <row r="8107" spans="1:34" ht="11.25" customHeight="1">
      <c r="A8107"/>
      <c r="B8107" s="1439" t="s">
        <v>21</v>
      </c>
      <c r="C8107" s="1440">
        <v>104</v>
      </c>
      <c r="D8107" s="1441" t="str">
        <f t="shared" si="140"/>
        <v>PA0104</v>
      </c>
      <c r="E8107" s="1514" t="s">
        <v>125</v>
      </c>
      <c r="F8107" s="1467">
        <v>500</v>
      </c>
      <c r="G8107" s="1468">
        <v>3.12</v>
      </c>
      <c r="H8107" s="1468"/>
      <c r="I8107" s="1468"/>
      <c r="J8107" s="1468"/>
      <c r="K8107" s="1468"/>
      <c r="L8107" s="1468"/>
      <c r="M8107" s="1468"/>
      <c r="N8107" s="1468"/>
      <c r="O8107" s="1468"/>
      <c r="P8107" s="1468">
        <v>3.54</v>
      </c>
      <c r="R8107" s="1067"/>
      <c r="Z8107" s="21"/>
      <c r="AH8107"/>
    </row>
    <row r="8108" spans="1:34" ht="11.25" customHeight="1">
      <c r="A8108"/>
      <c r="B8108" s="1439" t="s">
        <v>21</v>
      </c>
      <c r="C8108" s="1440">
        <v>105</v>
      </c>
      <c r="D8108" s="1441" t="str">
        <f t="shared" si="140"/>
        <v>PA0105</v>
      </c>
      <c r="E8108" s="1514" t="s">
        <v>121</v>
      </c>
      <c r="F8108" s="1467">
        <v>550</v>
      </c>
      <c r="G8108" s="1468">
        <v>3.56</v>
      </c>
      <c r="H8108" s="1468"/>
      <c r="I8108" s="1468"/>
      <c r="J8108" s="1468"/>
      <c r="K8108" s="1468"/>
      <c r="L8108" s="1468"/>
      <c r="M8108" s="1468"/>
      <c r="N8108" s="1468"/>
      <c r="O8108" s="1468"/>
      <c r="P8108" s="1468">
        <v>4.03</v>
      </c>
      <c r="R8108" s="1067"/>
      <c r="Z8108" s="21"/>
      <c r="AH8108"/>
    </row>
    <row r="8109" spans="1:34" ht="11.25" customHeight="1">
      <c r="A8109"/>
      <c r="B8109" s="1439" t="s">
        <v>21</v>
      </c>
      <c r="C8109" s="1440">
        <v>106</v>
      </c>
      <c r="D8109" s="1441" t="str">
        <f t="shared" si="140"/>
        <v>PA0106</v>
      </c>
      <c r="E8109" s="1514" t="s">
        <v>123</v>
      </c>
      <c r="F8109" s="1467">
        <v>650</v>
      </c>
      <c r="G8109" s="1468">
        <v>5.3</v>
      </c>
      <c r="H8109" s="1468"/>
      <c r="I8109" s="1468"/>
      <c r="J8109" s="1468"/>
      <c r="K8109" s="1468"/>
      <c r="L8109" s="1468"/>
      <c r="M8109" s="1468"/>
      <c r="N8109" s="1468"/>
      <c r="O8109" s="1468"/>
      <c r="P8109" s="1468">
        <v>6</v>
      </c>
      <c r="R8109" s="1067"/>
      <c r="Z8109" s="21"/>
      <c r="AH8109"/>
    </row>
    <row r="8110" spans="1:34" ht="11.25" customHeight="1">
      <c r="A8110"/>
      <c r="B8110" s="1439" t="s">
        <v>21</v>
      </c>
      <c r="C8110" s="1440">
        <v>107</v>
      </c>
      <c r="D8110" s="1441" t="str">
        <f t="shared" si="140"/>
        <v>PA0107</v>
      </c>
      <c r="E8110" s="1514" t="s">
        <v>124</v>
      </c>
      <c r="F8110" s="1467">
        <v>500</v>
      </c>
      <c r="G8110" s="1468">
        <v>2.48</v>
      </c>
      <c r="H8110" s="1468"/>
      <c r="I8110" s="1468"/>
      <c r="J8110" s="1468"/>
      <c r="K8110" s="1468"/>
      <c r="L8110" s="1468"/>
      <c r="M8110" s="1468"/>
      <c r="N8110" s="1468"/>
      <c r="O8110" s="1468"/>
      <c r="P8110" s="1468">
        <v>2.81</v>
      </c>
      <c r="R8110" s="1067"/>
      <c r="Z8110" s="21"/>
      <c r="AH8110"/>
    </row>
    <row r="8111" spans="1:34" ht="11.25" customHeight="1">
      <c r="A8111"/>
      <c r="B8111" s="1439" t="s">
        <v>21</v>
      </c>
      <c r="C8111" s="1440">
        <v>108</v>
      </c>
      <c r="D8111" s="1441" t="str">
        <f t="shared" si="140"/>
        <v>PA0108</v>
      </c>
      <c r="E8111" s="1514" t="s">
        <v>123</v>
      </c>
      <c r="F8111" s="1467">
        <v>500</v>
      </c>
      <c r="G8111" s="1468">
        <v>2.21</v>
      </c>
      <c r="H8111" s="1468"/>
      <c r="I8111" s="1468"/>
      <c r="J8111" s="1468"/>
      <c r="K8111" s="1468"/>
      <c r="L8111" s="1468"/>
      <c r="M8111" s="1468"/>
      <c r="N8111" s="1468"/>
      <c r="O8111" s="1468"/>
      <c r="P8111" s="1468">
        <v>2.5</v>
      </c>
      <c r="R8111" s="1067"/>
      <c r="Z8111" s="21"/>
      <c r="AH8111"/>
    </row>
    <row r="8112" spans="1:34" ht="11.25" customHeight="1">
      <c r="A8112"/>
      <c r="B8112" s="1439" t="s">
        <v>21</v>
      </c>
      <c r="C8112" s="1440">
        <v>109</v>
      </c>
      <c r="D8112" s="1441" t="str">
        <f t="shared" si="140"/>
        <v>PA0109</v>
      </c>
      <c r="E8112" s="1514" t="s">
        <v>121</v>
      </c>
      <c r="F8112" s="1467">
        <v>550</v>
      </c>
      <c r="G8112" s="1468">
        <v>3.54</v>
      </c>
      <c r="H8112" s="1468"/>
      <c r="I8112" s="1468"/>
      <c r="J8112" s="1468"/>
      <c r="K8112" s="1468"/>
      <c r="L8112" s="1468"/>
      <c r="M8112" s="1468"/>
      <c r="N8112" s="1468"/>
      <c r="O8112" s="1468"/>
      <c r="P8112" s="1468">
        <v>4.01</v>
      </c>
      <c r="R8112" s="1067"/>
      <c r="Z8112" s="21"/>
      <c r="AH8112"/>
    </row>
    <row r="8113" spans="1:34" ht="11.25" customHeight="1">
      <c r="A8113"/>
      <c r="B8113" s="1439" t="s">
        <v>21</v>
      </c>
      <c r="C8113" s="1440">
        <v>110</v>
      </c>
      <c r="D8113" s="1441" t="str">
        <f t="shared" si="140"/>
        <v>PA0110</v>
      </c>
      <c r="E8113" s="1514" t="s">
        <v>121</v>
      </c>
      <c r="F8113" s="1467">
        <v>500</v>
      </c>
      <c r="G8113" s="1468">
        <v>2.5499999999999998</v>
      </c>
      <c r="H8113" s="1468"/>
      <c r="I8113" s="1468"/>
      <c r="J8113" s="1468"/>
      <c r="K8113" s="1468"/>
      <c r="L8113" s="1468"/>
      <c r="M8113" s="1468"/>
      <c r="N8113" s="1468"/>
      <c r="O8113" s="1468"/>
      <c r="P8113" s="1468">
        <v>2.89</v>
      </c>
      <c r="R8113" s="1067"/>
      <c r="Z8113" s="21"/>
      <c r="AH8113"/>
    </row>
    <row r="8114" spans="1:34" ht="11.25" customHeight="1">
      <c r="A8114"/>
      <c r="B8114" s="1439" t="s">
        <v>21</v>
      </c>
      <c r="C8114" s="1440">
        <v>111</v>
      </c>
      <c r="D8114" s="1441" t="str">
        <f t="shared" si="140"/>
        <v>PA0111</v>
      </c>
      <c r="E8114" s="1514" t="s">
        <v>122</v>
      </c>
      <c r="F8114" s="1467">
        <v>700</v>
      </c>
      <c r="G8114" s="1468">
        <v>6.02</v>
      </c>
      <c r="H8114" s="1468"/>
      <c r="I8114" s="1468"/>
      <c r="J8114" s="1468"/>
      <c r="K8114" s="1468"/>
      <c r="L8114" s="1468"/>
      <c r="M8114" s="1468"/>
      <c r="N8114" s="1468"/>
      <c r="O8114" s="1468"/>
      <c r="P8114" s="1468">
        <v>6.82</v>
      </c>
      <c r="R8114" s="1067"/>
      <c r="Z8114" s="21"/>
      <c r="AH8114"/>
    </row>
    <row r="8115" spans="1:34" ht="11.25" customHeight="1">
      <c r="A8115"/>
      <c r="B8115" s="1439" t="s">
        <v>21</v>
      </c>
      <c r="C8115" s="1440">
        <v>112</v>
      </c>
      <c r="D8115" s="1441" t="str">
        <f t="shared" si="140"/>
        <v>PA0112</v>
      </c>
      <c r="E8115" s="1514" t="s">
        <v>121</v>
      </c>
      <c r="F8115" s="1467">
        <v>750</v>
      </c>
      <c r="G8115" s="1468">
        <v>6.87</v>
      </c>
      <c r="H8115" s="1468"/>
      <c r="I8115" s="1468"/>
      <c r="J8115" s="1468"/>
      <c r="K8115" s="1468"/>
      <c r="L8115" s="1468"/>
      <c r="M8115" s="1468"/>
      <c r="N8115" s="1468"/>
      <c r="O8115" s="1468"/>
      <c r="P8115" s="1468">
        <v>7.79</v>
      </c>
      <c r="R8115" s="1067"/>
      <c r="Z8115" s="21"/>
      <c r="AH8115"/>
    </row>
    <row r="8116" spans="1:34" ht="11.25" customHeight="1">
      <c r="A8116"/>
      <c r="B8116" s="1439" t="s">
        <v>21</v>
      </c>
      <c r="C8116" s="1440">
        <v>113</v>
      </c>
      <c r="D8116" s="1441" t="str">
        <f t="shared" si="140"/>
        <v>PA0113</v>
      </c>
      <c r="E8116" s="1514" t="s">
        <v>121</v>
      </c>
      <c r="F8116" s="1467">
        <v>500</v>
      </c>
      <c r="G8116" s="1468">
        <v>1.73</v>
      </c>
      <c r="H8116" s="1468"/>
      <c r="I8116" s="1468"/>
      <c r="J8116" s="1468"/>
      <c r="K8116" s="1468"/>
      <c r="L8116" s="1468"/>
      <c r="M8116" s="1468"/>
      <c r="N8116" s="1468"/>
      <c r="O8116" s="1468"/>
      <c r="P8116" s="1468">
        <v>1.96</v>
      </c>
      <c r="R8116" s="1067"/>
      <c r="Z8116" s="21"/>
      <c r="AH8116"/>
    </row>
    <row r="8117" spans="1:34" ht="11.25" customHeight="1">
      <c r="A8117"/>
      <c r="B8117" s="1439" t="s">
        <v>21</v>
      </c>
      <c r="C8117" s="1440">
        <v>114</v>
      </c>
      <c r="D8117" s="1441" t="str">
        <f t="shared" si="140"/>
        <v>PA0114</v>
      </c>
      <c r="E8117" s="1514" t="s">
        <v>123</v>
      </c>
      <c r="F8117" s="1467">
        <v>650</v>
      </c>
      <c r="G8117" s="1468">
        <v>5.43</v>
      </c>
      <c r="H8117" s="1468"/>
      <c r="I8117" s="1468"/>
      <c r="J8117" s="1468"/>
      <c r="K8117" s="1468"/>
      <c r="L8117" s="1468"/>
      <c r="M8117" s="1468"/>
      <c r="N8117" s="1468"/>
      <c r="O8117" s="1468"/>
      <c r="P8117" s="1468">
        <v>6.15</v>
      </c>
      <c r="R8117" s="1067"/>
      <c r="Z8117" s="21"/>
      <c r="AH8117"/>
    </row>
    <row r="8118" spans="1:34" ht="11.25" customHeight="1">
      <c r="A8118"/>
      <c r="B8118" s="1439" t="s">
        <v>21</v>
      </c>
      <c r="C8118" s="1440">
        <v>115</v>
      </c>
      <c r="D8118" s="1441" t="str">
        <f t="shared" si="140"/>
        <v>PA0115</v>
      </c>
      <c r="E8118" s="1514" t="s">
        <v>123</v>
      </c>
      <c r="F8118" s="1467">
        <v>500</v>
      </c>
      <c r="G8118" s="1468">
        <v>2.31</v>
      </c>
      <c r="H8118" s="1468"/>
      <c r="I8118" s="1468"/>
      <c r="J8118" s="1468"/>
      <c r="K8118" s="1468"/>
      <c r="L8118" s="1468"/>
      <c r="M8118" s="1468"/>
      <c r="N8118" s="1468"/>
      <c r="O8118" s="1468"/>
      <c r="P8118" s="1468">
        <v>2.62</v>
      </c>
      <c r="R8118" s="1067"/>
      <c r="Z8118" s="21"/>
      <c r="AH8118"/>
    </row>
    <row r="8119" spans="1:34" ht="11.25" customHeight="1">
      <c r="A8119"/>
      <c r="B8119" s="1439" t="s">
        <v>21</v>
      </c>
      <c r="C8119" s="1440">
        <v>119</v>
      </c>
      <c r="D8119" s="1441" t="str">
        <f t="shared" si="140"/>
        <v>PA0119</v>
      </c>
      <c r="E8119" s="1514" t="s">
        <v>123</v>
      </c>
      <c r="F8119" s="1467">
        <v>500</v>
      </c>
      <c r="G8119" s="1468">
        <v>3.09</v>
      </c>
      <c r="H8119" s="1468"/>
      <c r="I8119" s="1468"/>
      <c r="J8119" s="1468"/>
      <c r="K8119" s="1468"/>
      <c r="L8119" s="1468"/>
      <c r="M8119" s="1468"/>
      <c r="N8119" s="1468"/>
      <c r="O8119" s="1468"/>
      <c r="P8119" s="1468">
        <v>3.5</v>
      </c>
      <c r="R8119" s="1067"/>
      <c r="Z8119" s="21"/>
      <c r="AH8119"/>
    </row>
    <row r="8120" spans="1:34" ht="11.25" customHeight="1">
      <c r="A8120"/>
      <c r="B8120" s="1439" t="s">
        <v>21</v>
      </c>
      <c r="C8120" s="1440">
        <v>130</v>
      </c>
      <c r="D8120" s="1441" t="str">
        <f t="shared" si="140"/>
        <v>PA0130</v>
      </c>
      <c r="E8120" s="1514" t="s">
        <v>123</v>
      </c>
      <c r="F8120" s="1467">
        <v>600</v>
      </c>
      <c r="G8120" s="1468">
        <v>4.47</v>
      </c>
      <c r="H8120" s="1468"/>
      <c r="I8120" s="1468"/>
      <c r="J8120" s="1468"/>
      <c r="K8120" s="1468"/>
      <c r="L8120" s="1468"/>
      <c r="M8120" s="1468"/>
      <c r="N8120" s="1468"/>
      <c r="O8120" s="1468"/>
      <c r="P8120" s="1468">
        <v>5.07</v>
      </c>
      <c r="R8120" s="1067"/>
      <c r="Z8120" s="21"/>
      <c r="AH8120"/>
    </row>
    <row r="8121" spans="1:34" ht="11.25" customHeight="1">
      <c r="A8121"/>
      <c r="B8121" s="1439" t="s">
        <v>21</v>
      </c>
      <c r="C8121" s="1440">
        <v>132</v>
      </c>
      <c r="D8121" s="1441" t="str">
        <f t="shared" si="140"/>
        <v>PA0132</v>
      </c>
      <c r="E8121" s="1514" t="s">
        <v>124</v>
      </c>
      <c r="F8121" s="1467">
        <v>500</v>
      </c>
      <c r="G8121" s="1468">
        <v>2.42</v>
      </c>
      <c r="H8121" s="1468"/>
      <c r="I8121" s="1468"/>
      <c r="J8121" s="1468"/>
      <c r="K8121" s="1468"/>
      <c r="L8121" s="1468"/>
      <c r="M8121" s="1468"/>
      <c r="N8121" s="1468"/>
      <c r="O8121" s="1468"/>
      <c r="P8121" s="1468">
        <v>2.74</v>
      </c>
      <c r="R8121" s="1067"/>
      <c r="Z8121" s="21"/>
      <c r="AH8121"/>
    </row>
    <row r="8122" spans="1:34" ht="11.25" customHeight="1">
      <c r="A8122"/>
      <c r="B8122" s="1439" t="s">
        <v>21</v>
      </c>
      <c r="C8122" s="1440">
        <v>133</v>
      </c>
      <c r="D8122" s="1441" t="str">
        <f t="shared" si="140"/>
        <v>PA0133</v>
      </c>
      <c r="E8122" s="1514" t="s">
        <v>280</v>
      </c>
      <c r="F8122" s="1467">
        <v>0</v>
      </c>
      <c r="G8122" s="1468">
        <v>99.99</v>
      </c>
      <c r="H8122" s="1468"/>
      <c r="I8122" s="1468"/>
      <c r="J8122" s="1468"/>
      <c r="K8122" s="1468"/>
      <c r="L8122" s="1468"/>
      <c r="M8122" s="1468"/>
      <c r="N8122" s="1468"/>
      <c r="O8122" s="1468"/>
      <c r="P8122" s="1468">
        <v>99.99</v>
      </c>
      <c r="R8122" s="1067"/>
      <c r="Z8122" s="21"/>
      <c r="AH8122"/>
    </row>
    <row r="8123" spans="1:34" ht="11.25" customHeight="1">
      <c r="A8123"/>
      <c r="B8123" s="1439" t="s">
        <v>21</v>
      </c>
      <c r="C8123" s="1440">
        <v>134</v>
      </c>
      <c r="D8123" s="1441" t="str">
        <f t="shared" si="140"/>
        <v>PA0134</v>
      </c>
      <c r="E8123" s="1514" t="s">
        <v>125</v>
      </c>
      <c r="F8123" s="1467">
        <v>500</v>
      </c>
      <c r="G8123" s="1468">
        <v>2.75</v>
      </c>
      <c r="H8123" s="1468"/>
      <c r="I8123" s="1468"/>
      <c r="J8123" s="1468"/>
      <c r="K8123" s="1468"/>
      <c r="L8123" s="1468"/>
      <c r="M8123" s="1468"/>
      <c r="N8123" s="1468"/>
      <c r="O8123" s="1468"/>
      <c r="P8123" s="1468">
        <v>3.11</v>
      </c>
      <c r="R8123" s="1067"/>
      <c r="Z8123" s="21"/>
      <c r="AH8123"/>
    </row>
    <row r="8124" spans="1:34" ht="11.25" customHeight="1">
      <c r="A8124"/>
      <c r="B8124" s="1439" t="s">
        <v>21</v>
      </c>
      <c r="C8124" s="1440">
        <v>135</v>
      </c>
      <c r="D8124" s="1441" t="str">
        <f t="shared" si="140"/>
        <v>PA0135</v>
      </c>
      <c r="E8124" s="1514" t="s">
        <v>125</v>
      </c>
      <c r="F8124" s="1467">
        <v>500</v>
      </c>
      <c r="G8124" s="1468">
        <v>2.19</v>
      </c>
      <c r="H8124" s="1468"/>
      <c r="I8124" s="1468"/>
      <c r="J8124" s="1468"/>
      <c r="K8124" s="1468"/>
      <c r="L8124" s="1468"/>
      <c r="M8124" s="1468"/>
      <c r="N8124" s="1468"/>
      <c r="O8124" s="1468"/>
      <c r="P8124" s="1468">
        <v>2.48</v>
      </c>
      <c r="R8124" s="1067"/>
      <c r="Z8124" s="21"/>
      <c r="AH8124"/>
    </row>
    <row r="8125" spans="1:34" ht="11.25" customHeight="1">
      <c r="A8125"/>
      <c r="B8125" s="1439" t="s">
        <v>21</v>
      </c>
      <c r="C8125" s="1440">
        <v>136</v>
      </c>
      <c r="D8125" s="1441" t="str">
        <f t="shared" si="140"/>
        <v>PA0136</v>
      </c>
      <c r="E8125" s="1514" t="s">
        <v>125</v>
      </c>
      <c r="F8125" s="1467">
        <v>500</v>
      </c>
      <c r="G8125" s="1468">
        <v>2.54</v>
      </c>
      <c r="H8125" s="1468"/>
      <c r="I8125" s="1468"/>
      <c r="J8125" s="1468"/>
      <c r="K8125" s="1468"/>
      <c r="L8125" s="1468"/>
      <c r="M8125" s="1468"/>
      <c r="N8125" s="1468"/>
      <c r="O8125" s="1468"/>
      <c r="P8125" s="1468">
        <v>2.87</v>
      </c>
      <c r="R8125" s="1067"/>
      <c r="Z8125" s="21"/>
      <c r="AH8125"/>
    </row>
    <row r="8126" spans="1:34" ht="11.25" customHeight="1">
      <c r="A8126"/>
      <c r="B8126" s="1439" t="s">
        <v>21</v>
      </c>
      <c r="C8126" s="1440">
        <v>139</v>
      </c>
      <c r="D8126" s="1441" t="str">
        <f t="shared" si="140"/>
        <v>PA0139</v>
      </c>
      <c r="E8126" s="1514" t="s">
        <v>125</v>
      </c>
      <c r="F8126" s="1467">
        <v>550</v>
      </c>
      <c r="G8126" s="1468">
        <v>3.87</v>
      </c>
      <c r="H8126" s="1468"/>
      <c r="I8126" s="1468"/>
      <c r="J8126" s="1468"/>
      <c r="K8126" s="1468"/>
      <c r="L8126" s="1468"/>
      <c r="M8126" s="1468"/>
      <c r="N8126" s="1468"/>
      <c r="O8126" s="1468"/>
      <c r="P8126" s="1468">
        <v>4.3899999999999997</v>
      </c>
      <c r="R8126" s="1067"/>
      <c r="Z8126" s="21"/>
      <c r="AH8126"/>
    </row>
    <row r="8127" spans="1:34" ht="11.25" customHeight="1">
      <c r="A8127"/>
      <c r="B8127" s="1439" t="s">
        <v>21</v>
      </c>
      <c r="C8127" s="1440">
        <v>141</v>
      </c>
      <c r="D8127" s="1441" t="str">
        <f t="shared" si="140"/>
        <v>PA0141</v>
      </c>
      <c r="E8127" s="1514" t="s">
        <v>121</v>
      </c>
      <c r="F8127" s="1467">
        <v>550</v>
      </c>
      <c r="G8127" s="1468">
        <v>3.99</v>
      </c>
      <c r="H8127" s="1468"/>
      <c r="I8127" s="1468"/>
      <c r="J8127" s="1468"/>
      <c r="K8127" s="1468"/>
      <c r="L8127" s="1468"/>
      <c r="M8127" s="1468"/>
      <c r="N8127" s="1468"/>
      <c r="O8127" s="1468"/>
      <c r="P8127" s="1468">
        <v>4.5199999999999996</v>
      </c>
      <c r="R8127" s="1067"/>
      <c r="Z8127" s="21"/>
      <c r="AH8127"/>
    </row>
    <row r="8128" spans="1:34" ht="11.25" customHeight="1">
      <c r="A8128"/>
      <c r="B8128" s="1439" t="s">
        <v>21</v>
      </c>
      <c r="C8128" s="1440">
        <v>142</v>
      </c>
      <c r="D8128" s="1441" t="str">
        <f t="shared" si="140"/>
        <v>PA0142</v>
      </c>
      <c r="E8128" s="1514" t="s">
        <v>121</v>
      </c>
      <c r="F8128" s="1467">
        <v>500</v>
      </c>
      <c r="G8128" s="1468">
        <v>2.06</v>
      </c>
      <c r="H8128" s="1468"/>
      <c r="I8128" s="1468"/>
      <c r="J8128" s="1468"/>
      <c r="K8128" s="1468"/>
      <c r="L8128" s="1468"/>
      <c r="M8128" s="1468"/>
      <c r="N8128" s="1468"/>
      <c r="O8128" s="1468"/>
      <c r="P8128" s="1468">
        <v>2.33</v>
      </c>
      <c r="R8128" s="1067"/>
      <c r="Z8128" s="21"/>
      <c r="AH8128"/>
    </row>
    <row r="8129" spans="1:34" ht="11.25" customHeight="1">
      <c r="A8129"/>
      <c r="B8129" s="1439" t="s">
        <v>21</v>
      </c>
      <c r="C8129" s="1440">
        <v>152</v>
      </c>
      <c r="D8129" s="1441" t="str">
        <f t="shared" si="140"/>
        <v>PA0152</v>
      </c>
      <c r="E8129" s="1514" t="s">
        <v>280</v>
      </c>
      <c r="F8129" s="1467">
        <v>500</v>
      </c>
      <c r="G8129" s="1468">
        <v>0.99</v>
      </c>
      <c r="H8129" s="1468"/>
      <c r="I8129" s="1468"/>
      <c r="J8129" s="1468"/>
      <c r="K8129" s="1468"/>
      <c r="L8129" s="1468"/>
      <c r="M8129" s="1468"/>
      <c r="N8129" s="1468"/>
      <c r="O8129" s="1468"/>
      <c r="P8129" s="1468">
        <v>1.1200000000000001</v>
      </c>
      <c r="R8129" s="1067"/>
      <c r="Z8129" s="21"/>
      <c r="AH8129"/>
    </row>
    <row r="8130" spans="1:34" ht="11.25" customHeight="1">
      <c r="A8130"/>
      <c r="B8130" s="1439" t="s">
        <v>21</v>
      </c>
      <c r="C8130" s="1440">
        <v>161</v>
      </c>
      <c r="D8130" s="1441" t="str">
        <f t="shared" si="140"/>
        <v>PA0161</v>
      </c>
      <c r="E8130" s="1514" t="s">
        <v>121</v>
      </c>
      <c r="F8130" s="1467">
        <v>500</v>
      </c>
      <c r="G8130" s="1468">
        <v>2.04</v>
      </c>
      <c r="H8130" s="1468"/>
      <c r="I8130" s="1468"/>
      <c r="J8130" s="1468"/>
      <c r="K8130" s="1468"/>
      <c r="L8130" s="1468"/>
      <c r="M8130" s="1468"/>
      <c r="N8130" s="1468"/>
      <c r="O8130" s="1468"/>
      <c r="P8130" s="1468">
        <v>2.31</v>
      </c>
      <c r="R8130" s="1067"/>
      <c r="Z8130" s="21"/>
      <c r="AH8130"/>
    </row>
    <row r="8131" spans="1:34" ht="11.25" customHeight="1">
      <c r="A8131"/>
      <c r="B8131" s="1439" t="s">
        <v>21</v>
      </c>
      <c r="C8131" s="1440">
        <v>162</v>
      </c>
      <c r="D8131" s="1441" t="str">
        <f t="shared" si="140"/>
        <v>PA0162</v>
      </c>
      <c r="E8131" s="1514" t="s">
        <v>280</v>
      </c>
      <c r="F8131" s="1467">
        <v>500</v>
      </c>
      <c r="G8131" s="1468">
        <v>1.25</v>
      </c>
      <c r="H8131" s="1468"/>
      <c r="I8131" s="1468"/>
      <c r="J8131" s="1468"/>
      <c r="K8131" s="1468"/>
      <c r="L8131" s="1468"/>
      <c r="M8131" s="1468"/>
      <c r="N8131" s="1468"/>
      <c r="O8131" s="1468"/>
      <c r="P8131" s="1468">
        <v>1.41</v>
      </c>
      <c r="R8131" s="1067"/>
      <c r="Z8131" s="21"/>
      <c r="AH8131"/>
    </row>
    <row r="8132" spans="1:34" ht="11.25" customHeight="1">
      <c r="A8132"/>
      <c r="B8132" s="1439" t="s">
        <v>21</v>
      </c>
      <c r="C8132" s="1440">
        <v>163</v>
      </c>
      <c r="D8132" s="1441" t="str">
        <f t="shared" si="140"/>
        <v>PA0163</v>
      </c>
      <c r="E8132" s="1514" t="s">
        <v>125</v>
      </c>
      <c r="F8132" s="1467">
        <v>550</v>
      </c>
      <c r="G8132" s="1468">
        <v>3.62</v>
      </c>
      <c r="H8132" s="1468"/>
      <c r="I8132" s="1468"/>
      <c r="J8132" s="1468"/>
      <c r="K8132" s="1468"/>
      <c r="L8132" s="1468"/>
      <c r="M8132" s="1468"/>
      <c r="N8132" s="1468"/>
      <c r="O8132" s="1468"/>
      <c r="P8132" s="1468">
        <v>4.0999999999999996</v>
      </c>
      <c r="R8132" s="1067"/>
      <c r="Z8132" s="21"/>
      <c r="AH8132"/>
    </row>
    <row r="8133" spans="1:34" ht="11.25" customHeight="1">
      <c r="A8133"/>
      <c r="B8133" s="1439" t="s">
        <v>21</v>
      </c>
      <c r="C8133" s="1440">
        <v>164</v>
      </c>
      <c r="D8133" s="1441" t="str">
        <f t="shared" si="140"/>
        <v>PA0164</v>
      </c>
      <c r="E8133" s="1514" t="s">
        <v>280</v>
      </c>
      <c r="F8133" s="1467">
        <v>500</v>
      </c>
      <c r="G8133" s="1468">
        <v>1.25</v>
      </c>
      <c r="H8133" s="1468"/>
      <c r="I8133" s="1468"/>
      <c r="J8133" s="1468"/>
      <c r="K8133" s="1468"/>
      <c r="L8133" s="1468"/>
      <c r="M8133" s="1468"/>
      <c r="N8133" s="1468"/>
      <c r="O8133" s="1468"/>
      <c r="P8133" s="1468">
        <v>1.41</v>
      </c>
      <c r="R8133" s="1067"/>
      <c r="Z8133" s="21"/>
      <c r="AH8133"/>
    </row>
    <row r="8134" spans="1:34" ht="11.25" customHeight="1">
      <c r="A8134"/>
      <c r="B8134" s="1439" t="s">
        <v>21</v>
      </c>
      <c r="C8134" s="1440">
        <v>165</v>
      </c>
      <c r="D8134" s="1441" t="str">
        <f t="shared" si="140"/>
        <v>PA0165</v>
      </c>
      <c r="E8134" s="1514" t="s">
        <v>124</v>
      </c>
      <c r="F8134" s="1467">
        <v>650</v>
      </c>
      <c r="G8134" s="1468">
        <v>5.45</v>
      </c>
      <c r="H8134" s="1468"/>
      <c r="I8134" s="1468"/>
      <c r="J8134" s="1468"/>
      <c r="K8134" s="1468"/>
      <c r="L8134" s="1468"/>
      <c r="M8134" s="1468"/>
      <c r="N8134" s="1468"/>
      <c r="O8134" s="1468"/>
      <c r="P8134" s="1468">
        <v>6.17</v>
      </c>
      <c r="R8134" s="1067"/>
      <c r="Z8134" s="21"/>
      <c r="AH8134"/>
    </row>
    <row r="8135" spans="1:34" ht="11.25" customHeight="1">
      <c r="A8135"/>
      <c r="B8135" s="1439" t="s">
        <v>21</v>
      </c>
      <c r="C8135" s="1440">
        <v>166</v>
      </c>
      <c r="D8135" s="1441" t="str">
        <f t="shared" si="140"/>
        <v>PA0166</v>
      </c>
      <c r="E8135" s="1514" t="s">
        <v>125</v>
      </c>
      <c r="F8135" s="1467">
        <v>500</v>
      </c>
      <c r="G8135" s="1468">
        <v>2.84</v>
      </c>
      <c r="H8135" s="1468"/>
      <c r="I8135" s="1468"/>
      <c r="J8135" s="1468"/>
      <c r="K8135" s="1468"/>
      <c r="L8135" s="1468"/>
      <c r="M8135" s="1468"/>
      <c r="N8135" s="1468"/>
      <c r="O8135" s="1468"/>
      <c r="P8135" s="1468">
        <v>3.21</v>
      </c>
      <c r="R8135" s="1067"/>
      <c r="Z8135" s="21"/>
      <c r="AH8135"/>
    </row>
    <row r="8136" spans="1:34" ht="11.25" customHeight="1">
      <c r="A8136"/>
      <c r="B8136" s="1439" t="s">
        <v>21</v>
      </c>
      <c r="C8136" s="1440">
        <v>170</v>
      </c>
      <c r="D8136" s="1441" t="str">
        <f t="shared" si="140"/>
        <v>PA0170</v>
      </c>
      <c r="E8136" s="1514" t="s">
        <v>122</v>
      </c>
      <c r="F8136" s="1467">
        <v>500</v>
      </c>
      <c r="G8136" s="1468">
        <v>1.67</v>
      </c>
      <c r="H8136" s="1468"/>
      <c r="I8136" s="1468"/>
      <c r="J8136" s="1468"/>
      <c r="K8136" s="1468"/>
      <c r="L8136" s="1468"/>
      <c r="M8136" s="1468"/>
      <c r="N8136" s="1468"/>
      <c r="O8136" s="1468"/>
      <c r="P8136" s="1468">
        <v>1.89</v>
      </c>
      <c r="R8136" s="1067"/>
      <c r="Z8136" s="21"/>
      <c r="AH8136"/>
    </row>
    <row r="8137" spans="1:34" ht="11.25" customHeight="1">
      <c r="A8137"/>
      <c r="B8137" s="1439" t="s">
        <v>21</v>
      </c>
      <c r="C8137" s="1440">
        <v>176</v>
      </c>
      <c r="D8137" s="1441" t="str">
        <f t="shared" si="140"/>
        <v>PA0176</v>
      </c>
      <c r="E8137" s="1514" t="s">
        <v>280</v>
      </c>
      <c r="F8137" s="1467">
        <v>500</v>
      </c>
      <c r="G8137" s="1468">
        <v>0.14000000000000001</v>
      </c>
      <c r="H8137" s="1468"/>
      <c r="I8137" s="1468"/>
      <c r="J8137" s="1468"/>
      <c r="K8137" s="1468"/>
      <c r="L8137" s="1468"/>
      <c r="M8137" s="1468"/>
      <c r="N8137" s="1468"/>
      <c r="O8137" s="1468"/>
      <c r="P8137" s="1468">
        <v>0.15</v>
      </c>
      <c r="R8137" s="1067"/>
      <c r="Z8137" s="21"/>
      <c r="AH8137"/>
    </row>
    <row r="8138" spans="1:34" ht="11.25" customHeight="1">
      <c r="A8138"/>
      <c r="B8138" s="1439" t="s">
        <v>21</v>
      </c>
      <c r="C8138" s="1440">
        <v>201</v>
      </c>
      <c r="D8138" s="1441" t="str">
        <f t="shared" si="140"/>
        <v>PA0201</v>
      </c>
      <c r="E8138" s="1514" t="s">
        <v>123</v>
      </c>
      <c r="F8138" s="1467">
        <v>550</v>
      </c>
      <c r="G8138" s="1468">
        <v>3.56</v>
      </c>
      <c r="H8138" s="1468"/>
      <c r="I8138" s="1468"/>
      <c r="J8138" s="1468"/>
      <c r="K8138" s="1468"/>
      <c r="L8138" s="1468"/>
      <c r="M8138" s="1468"/>
      <c r="N8138" s="1468"/>
      <c r="O8138" s="1468"/>
      <c r="P8138" s="1468">
        <v>4.03</v>
      </c>
      <c r="R8138" s="1067"/>
      <c r="Z8138" s="21"/>
      <c r="AH8138"/>
    </row>
    <row r="8139" spans="1:34" ht="11.25" customHeight="1">
      <c r="A8139"/>
      <c r="B8139" s="1439" t="s">
        <v>21</v>
      </c>
      <c r="C8139" s="1440">
        <v>204</v>
      </c>
      <c r="D8139" s="1441" t="str">
        <f t="shared" si="140"/>
        <v>PA0204</v>
      </c>
      <c r="E8139" s="1514" t="s">
        <v>124</v>
      </c>
      <c r="F8139" s="1467">
        <v>500</v>
      </c>
      <c r="G8139" s="1468">
        <v>2.81</v>
      </c>
      <c r="H8139" s="1468"/>
      <c r="I8139" s="1468"/>
      <c r="J8139" s="1468"/>
      <c r="K8139" s="1468"/>
      <c r="L8139" s="1468"/>
      <c r="M8139" s="1468"/>
      <c r="N8139" s="1468"/>
      <c r="O8139" s="1468"/>
      <c r="P8139" s="1468">
        <v>3.18</v>
      </c>
      <c r="R8139" s="1067"/>
      <c r="Z8139" s="21"/>
      <c r="AH8139"/>
    </row>
    <row r="8140" spans="1:34" ht="11.25" customHeight="1">
      <c r="A8140"/>
      <c r="B8140" s="1439" t="s">
        <v>21</v>
      </c>
      <c r="C8140" s="1440">
        <v>205</v>
      </c>
      <c r="D8140" s="1441" t="str">
        <f t="shared" ref="D8140:D8203" si="141">B8140&amp;TEXT(C8140,"0000")</f>
        <v>PA0205</v>
      </c>
      <c r="E8140" s="1514" t="s">
        <v>124</v>
      </c>
      <c r="F8140" s="1467">
        <v>500</v>
      </c>
      <c r="G8140" s="1468">
        <v>2.5499999999999998</v>
      </c>
      <c r="H8140" s="1468"/>
      <c r="I8140" s="1468"/>
      <c r="J8140" s="1468"/>
      <c r="K8140" s="1468"/>
      <c r="L8140" s="1468"/>
      <c r="M8140" s="1468"/>
      <c r="N8140" s="1468"/>
      <c r="O8140" s="1468"/>
      <c r="P8140" s="1468">
        <v>2.89</v>
      </c>
      <c r="R8140" s="1067"/>
      <c r="Z8140" s="21"/>
      <c r="AH8140"/>
    </row>
    <row r="8141" spans="1:34" ht="11.25" customHeight="1">
      <c r="A8141"/>
      <c r="B8141" s="1439" t="s">
        <v>21</v>
      </c>
      <c r="C8141" s="1440">
        <v>221</v>
      </c>
      <c r="D8141" s="1441" t="str">
        <f t="shared" si="141"/>
        <v>PA0221</v>
      </c>
      <c r="E8141" s="1514" t="s">
        <v>121</v>
      </c>
      <c r="F8141" s="1467">
        <v>500</v>
      </c>
      <c r="G8141" s="1468">
        <v>1.98</v>
      </c>
      <c r="H8141" s="1468"/>
      <c r="I8141" s="1468"/>
      <c r="J8141" s="1468"/>
      <c r="K8141" s="1468"/>
      <c r="L8141" s="1468"/>
      <c r="M8141" s="1468"/>
      <c r="N8141" s="1468"/>
      <c r="O8141" s="1468"/>
      <c r="P8141" s="1468">
        <v>2.2400000000000002</v>
      </c>
      <c r="R8141" s="1067"/>
      <c r="Z8141" s="21"/>
      <c r="AH8141"/>
    </row>
    <row r="8142" spans="1:34" ht="11.25" customHeight="1">
      <c r="A8142"/>
      <c r="B8142" s="1439" t="s">
        <v>21</v>
      </c>
      <c r="C8142" s="1440">
        <v>222</v>
      </c>
      <c r="D8142" s="1441" t="str">
        <f t="shared" si="141"/>
        <v>PA0222</v>
      </c>
      <c r="E8142" s="1514" t="s">
        <v>121</v>
      </c>
      <c r="F8142" s="1467">
        <v>500</v>
      </c>
      <c r="G8142" s="1468">
        <v>2.15</v>
      </c>
      <c r="H8142" s="1468"/>
      <c r="I8142" s="1468"/>
      <c r="J8142" s="1468"/>
      <c r="K8142" s="1468"/>
      <c r="L8142" s="1468"/>
      <c r="M8142" s="1468"/>
      <c r="N8142" s="1468"/>
      <c r="O8142" s="1468"/>
      <c r="P8142" s="1468">
        <v>2.4300000000000002</v>
      </c>
      <c r="R8142" s="1067"/>
      <c r="Z8142" s="21"/>
      <c r="AH8142"/>
    </row>
    <row r="8143" spans="1:34" ht="11.25" customHeight="1">
      <c r="A8143"/>
      <c r="B8143" s="1439" t="s">
        <v>21</v>
      </c>
      <c r="C8143" s="1440">
        <v>225</v>
      </c>
      <c r="D8143" s="1441" t="str">
        <f t="shared" si="141"/>
        <v>PA0225</v>
      </c>
      <c r="E8143" s="1514" t="s">
        <v>123</v>
      </c>
      <c r="F8143" s="1467">
        <v>500</v>
      </c>
      <c r="G8143" s="1468">
        <v>2.2999999999999998</v>
      </c>
      <c r="H8143" s="1468"/>
      <c r="I8143" s="1468"/>
      <c r="J8143" s="1468"/>
      <c r="K8143" s="1468"/>
      <c r="L8143" s="1468"/>
      <c r="M8143" s="1468"/>
      <c r="N8143" s="1468"/>
      <c r="O8143" s="1468"/>
      <c r="P8143" s="1468">
        <v>2.6</v>
      </c>
      <c r="R8143" s="1067"/>
      <c r="Z8143" s="21"/>
      <c r="AH8143"/>
    </row>
    <row r="8144" spans="1:34" ht="11.25" customHeight="1">
      <c r="A8144"/>
      <c r="B8144" s="1439" t="s">
        <v>21</v>
      </c>
      <c r="C8144" s="1440">
        <v>227</v>
      </c>
      <c r="D8144" s="1441" t="str">
        <f t="shared" si="141"/>
        <v>PA0227</v>
      </c>
      <c r="E8144" s="1514" t="s">
        <v>125</v>
      </c>
      <c r="F8144" s="1467">
        <v>500</v>
      </c>
      <c r="G8144" s="1468">
        <v>2.87</v>
      </c>
      <c r="H8144" s="1468"/>
      <c r="I8144" s="1468"/>
      <c r="J8144" s="1468"/>
      <c r="K8144" s="1468"/>
      <c r="L8144" s="1468"/>
      <c r="M8144" s="1468"/>
      <c r="N8144" s="1468"/>
      <c r="O8144" s="1468"/>
      <c r="P8144" s="1468">
        <v>3.25</v>
      </c>
      <c r="R8144" s="1067"/>
      <c r="Z8144" s="21"/>
      <c r="AH8144"/>
    </row>
    <row r="8145" spans="1:34" ht="11.25" customHeight="1">
      <c r="A8145"/>
      <c r="B8145" s="1439" t="s">
        <v>21</v>
      </c>
      <c r="C8145" s="1440">
        <v>255</v>
      </c>
      <c r="D8145" s="1441" t="str">
        <f t="shared" si="141"/>
        <v>PA0255</v>
      </c>
      <c r="E8145" s="1514" t="s">
        <v>123</v>
      </c>
      <c r="F8145" s="1467">
        <v>500</v>
      </c>
      <c r="G8145" s="1468">
        <v>2.0099999999999998</v>
      </c>
      <c r="H8145" s="1468"/>
      <c r="I8145" s="1468"/>
      <c r="J8145" s="1468"/>
      <c r="K8145" s="1468"/>
      <c r="L8145" s="1468"/>
      <c r="M8145" s="1468"/>
      <c r="N8145" s="1468"/>
      <c r="O8145" s="1468"/>
      <c r="P8145" s="1468">
        <v>2.2799999999999998</v>
      </c>
      <c r="R8145" s="1067"/>
      <c r="Z8145" s="21"/>
      <c r="AH8145"/>
    </row>
    <row r="8146" spans="1:34" ht="11.25" customHeight="1">
      <c r="A8146"/>
      <c r="B8146" s="1439" t="s">
        <v>21</v>
      </c>
      <c r="C8146" s="1440">
        <v>257</v>
      </c>
      <c r="D8146" s="1441" t="str">
        <f t="shared" si="141"/>
        <v>PA0257</v>
      </c>
      <c r="E8146" s="1514" t="s">
        <v>123</v>
      </c>
      <c r="F8146" s="1467">
        <v>500</v>
      </c>
      <c r="G8146" s="1468">
        <v>2.1</v>
      </c>
      <c r="H8146" s="1468"/>
      <c r="I8146" s="1468"/>
      <c r="J8146" s="1468"/>
      <c r="K8146" s="1468"/>
      <c r="L8146" s="1468"/>
      <c r="M8146" s="1468"/>
      <c r="N8146" s="1468"/>
      <c r="O8146" s="1468"/>
      <c r="P8146" s="1468">
        <v>2.38</v>
      </c>
      <c r="R8146" s="1067"/>
      <c r="Z8146" s="21"/>
      <c r="AH8146"/>
    </row>
    <row r="8147" spans="1:34" ht="11.25" customHeight="1">
      <c r="A8147"/>
      <c r="B8147" s="1439" t="s">
        <v>21</v>
      </c>
      <c r="C8147" s="1440">
        <v>261</v>
      </c>
      <c r="D8147" s="1441" t="str">
        <f t="shared" si="141"/>
        <v>PA0261</v>
      </c>
      <c r="E8147" s="1514" t="s">
        <v>125</v>
      </c>
      <c r="F8147" s="1467">
        <v>500</v>
      </c>
      <c r="G8147" s="1468">
        <v>2.72</v>
      </c>
      <c r="H8147" s="1468"/>
      <c r="I8147" s="1468"/>
      <c r="J8147" s="1468"/>
      <c r="K8147" s="1468"/>
      <c r="L8147" s="1468"/>
      <c r="M8147" s="1468"/>
      <c r="N8147" s="1468"/>
      <c r="O8147" s="1468"/>
      <c r="P8147" s="1468">
        <v>3.08</v>
      </c>
      <c r="R8147" s="1067"/>
      <c r="Z8147" s="21"/>
      <c r="AH8147"/>
    </row>
    <row r="8148" spans="1:34" ht="11.25" customHeight="1">
      <c r="A8148"/>
      <c r="B8148" s="1439" t="s">
        <v>21</v>
      </c>
      <c r="C8148" s="1440">
        <v>263</v>
      </c>
      <c r="D8148" s="1441" t="str">
        <f t="shared" si="141"/>
        <v>PA0263</v>
      </c>
      <c r="E8148" s="1514" t="s">
        <v>125</v>
      </c>
      <c r="F8148" s="1467">
        <v>500</v>
      </c>
      <c r="G8148" s="1468">
        <v>1.71</v>
      </c>
      <c r="H8148" s="1468"/>
      <c r="I8148" s="1468"/>
      <c r="J8148" s="1468"/>
      <c r="K8148" s="1468"/>
      <c r="L8148" s="1468"/>
      <c r="M8148" s="1468"/>
      <c r="N8148" s="1468"/>
      <c r="O8148" s="1468"/>
      <c r="P8148" s="1468">
        <v>1.94</v>
      </c>
      <c r="R8148" s="1067"/>
      <c r="Z8148" s="21"/>
      <c r="AH8148"/>
    </row>
    <row r="8149" spans="1:34" ht="11.25" customHeight="1">
      <c r="A8149"/>
      <c r="B8149" s="1439" t="s">
        <v>21</v>
      </c>
      <c r="C8149" s="1440">
        <v>265</v>
      </c>
      <c r="D8149" s="1441" t="str">
        <f t="shared" si="141"/>
        <v>PA0265</v>
      </c>
      <c r="E8149" s="1514" t="s">
        <v>125</v>
      </c>
      <c r="F8149" s="1467">
        <v>500</v>
      </c>
      <c r="G8149" s="1468">
        <v>2.15</v>
      </c>
      <c r="H8149" s="1468"/>
      <c r="I8149" s="1468"/>
      <c r="J8149" s="1468"/>
      <c r="K8149" s="1468"/>
      <c r="L8149" s="1468"/>
      <c r="M8149" s="1468"/>
      <c r="N8149" s="1468"/>
      <c r="O8149" s="1468"/>
      <c r="P8149" s="1468">
        <v>2.4300000000000002</v>
      </c>
      <c r="R8149" s="1067"/>
      <c r="Z8149" s="21"/>
      <c r="AH8149"/>
    </row>
    <row r="8150" spans="1:34" ht="11.25" customHeight="1">
      <c r="A8150"/>
      <c r="B8150" s="1439" t="s">
        <v>21</v>
      </c>
      <c r="C8150" s="1440">
        <v>281</v>
      </c>
      <c r="D8150" s="1441" t="str">
        <f t="shared" si="141"/>
        <v>PA0281</v>
      </c>
      <c r="E8150" s="1514" t="s">
        <v>121</v>
      </c>
      <c r="F8150" s="1467">
        <v>500</v>
      </c>
      <c r="G8150" s="1468">
        <v>2.21</v>
      </c>
      <c r="H8150" s="1468"/>
      <c r="I8150" s="1468"/>
      <c r="J8150" s="1468"/>
      <c r="K8150" s="1468"/>
      <c r="L8150" s="1468"/>
      <c r="M8150" s="1468"/>
      <c r="N8150" s="1468"/>
      <c r="O8150" s="1468"/>
      <c r="P8150" s="1468">
        <v>2.5</v>
      </c>
      <c r="R8150" s="1067"/>
      <c r="Z8150" s="21"/>
      <c r="AH8150"/>
    </row>
    <row r="8151" spans="1:34" ht="11.25" customHeight="1">
      <c r="A8151"/>
      <c r="B8151" s="1439" t="s">
        <v>21</v>
      </c>
      <c r="C8151" s="1440">
        <v>282</v>
      </c>
      <c r="D8151" s="1441" t="str">
        <f t="shared" si="141"/>
        <v>PA0282</v>
      </c>
      <c r="E8151" s="1514" t="s">
        <v>125</v>
      </c>
      <c r="F8151" s="1467">
        <v>600</v>
      </c>
      <c r="G8151" s="1468">
        <v>4.55</v>
      </c>
      <c r="H8151" s="1468"/>
      <c r="I8151" s="1468"/>
      <c r="J8151" s="1468"/>
      <c r="K8151" s="1468"/>
      <c r="L8151" s="1468"/>
      <c r="M8151" s="1468"/>
      <c r="N8151" s="1468"/>
      <c r="O8151" s="1468"/>
      <c r="P8151" s="1468">
        <v>5.15</v>
      </c>
      <c r="R8151" s="1067"/>
      <c r="Z8151" s="21"/>
      <c r="AH8151"/>
    </row>
    <row r="8152" spans="1:34" ht="11.25" customHeight="1">
      <c r="A8152"/>
      <c r="B8152" s="1439" t="s">
        <v>21</v>
      </c>
      <c r="C8152" s="1440">
        <v>285</v>
      </c>
      <c r="D8152" s="1441" t="str">
        <f t="shared" si="141"/>
        <v>PA0285</v>
      </c>
      <c r="E8152" s="1514" t="s">
        <v>125</v>
      </c>
      <c r="F8152" s="1467">
        <v>500</v>
      </c>
      <c r="G8152" s="1468">
        <v>1.67</v>
      </c>
      <c r="H8152" s="1468"/>
      <c r="I8152" s="1468"/>
      <c r="J8152" s="1468"/>
      <c r="K8152" s="1468"/>
      <c r="L8152" s="1468"/>
      <c r="M8152" s="1468"/>
      <c r="N8152" s="1468"/>
      <c r="O8152" s="1468"/>
      <c r="P8152" s="1468">
        <v>1.89</v>
      </c>
      <c r="R8152" s="1067"/>
      <c r="Z8152" s="21"/>
      <c r="AH8152"/>
    </row>
    <row r="8153" spans="1:34" ht="11.25" customHeight="1">
      <c r="A8153"/>
      <c r="B8153" s="1439" t="s">
        <v>21</v>
      </c>
      <c r="C8153" s="1440">
        <v>301</v>
      </c>
      <c r="D8153" s="1441" t="str">
        <f t="shared" si="141"/>
        <v>PA0301</v>
      </c>
      <c r="E8153" s="1514" t="s">
        <v>123</v>
      </c>
      <c r="F8153" s="1467">
        <v>650</v>
      </c>
      <c r="G8153" s="1468">
        <v>5.0999999999999996</v>
      </c>
      <c r="H8153" s="1468"/>
      <c r="I8153" s="1468"/>
      <c r="J8153" s="1468"/>
      <c r="K8153" s="1468"/>
      <c r="L8153" s="1468"/>
      <c r="M8153" s="1468"/>
      <c r="N8153" s="1468"/>
      <c r="O8153" s="1468"/>
      <c r="P8153" s="1468">
        <v>5.78</v>
      </c>
      <c r="R8153" s="1067"/>
      <c r="Z8153" s="21"/>
      <c r="AH8153"/>
    </row>
    <row r="8154" spans="1:34" ht="11.25" customHeight="1">
      <c r="A8154"/>
      <c r="B8154" s="1439" t="s">
        <v>21</v>
      </c>
      <c r="C8154" s="1440">
        <v>305</v>
      </c>
      <c r="D8154" s="1441" t="str">
        <f t="shared" si="141"/>
        <v>PA0305</v>
      </c>
      <c r="E8154" s="1514" t="s">
        <v>125</v>
      </c>
      <c r="F8154" s="1467">
        <v>550</v>
      </c>
      <c r="G8154" s="1468">
        <v>3.87</v>
      </c>
      <c r="H8154" s="1468"/>
      <c r="I8154" s="1468"/>
      <c r="J8154" s="1468"/>
      <c r="K8154" s="1468"/>
      <c r="L8154" s="1468"/>
      <c r="M8154" s="1468"/>
      <c r="N8154" s="1468"/>
      <c r="O8154" s="1468"/>
      <c r="P8154" s="1468">
        <v>4.3899999999999997</v>
      </c>
      <c r="R8154" s="1067"/>
      <c r="Z8154" s="21"/>
      <c r="AH8154"/>
    </row>
    <row r="8155" spans="1:34" ht="11.25" customHeight="1">
      <c r="A8155"/>
      <c r="B8155" s="1439" t="s">
        <v>21</v>
      </c>
      <c r="C8155" s="1440">
        <v>306</v>
      </c>
      <c r="D8155" s="1441" t="str">
        <f t="shared" si="141"/>
        <v>PA0306</v>
      </c>
      <c r="E8155" s="1514" t="s">
        <v>125</v>
      </c>
      <c r="F8155" s="1467">
        <v>500</v>
      </c>
      <c r="G8155" s="1468">
        <v>3.14</v>
      </c>
      <c r="H8155" s="1468"/>
      <c r="I8155" s="1468"/>
      <c r="J8155" s="1468"/>
      <c r="K8155" s="1468"/>
      <c r="L8155" s="1468"/>
      <c r="M8155" s="1468"/>
      <c r="N8155" s="1468"/>
      <c r="O8155" s="1468"/>
      <c r="P8155" s="1468">
        <v>3.55</v>
      </c>
      <c r="R8155" s="1067"/>
      <c r="Z8155" s="21"/>
      <c r="AH8155"/>
    </row>
    <row r="8156" spans="1:34" ht="11.25" customHeight="1">
      <c r="A8156"/>
      <c r="B8156" s="1439" t="s">
        <v>21</v>
      </c>
      <c r="C8156" s="1440">
        <v>311</v>
      </c>
      <c r="D8156" s="1441" t="str">
        <f t="shared" si="141"/>
        <v>PA0311</v>
      </c>
      <c r="E8156" s="1514" t="s">
        <v>125</v>
      </c>
      <c r="F8156" s="1467">
        <v>500</v>
      </c>
      <c r="G8156" s="1468">
        <v>2.66</v>
      </c>
      <c r="H8156" s="1468"/>
      <c r="I8156" s="1468"/>
      <c r="J8156" s="1468"/>
      <c r="K8156" s="1468"/>
      <c r="L8156" s="1468"/>
      <c r="M8156" s="1468"/>
      <c r="N8156" s="1468"/>
      <c r="O8156" s="1468"/>
      <c r="P8156" s="1468">
        <v>3.01</v>
      </c>
      <c r="R8156" s="1067"/>
      <c r="Z8156" s="21"/>
      <c r="AH8156"/>
    </row>
    <row r="8157" spans="1:34" ht="11.25" customHeight="1">
      <c r="A8157"/>
      <c r="B8157" s="1439" t="s">
        <v>21</v>
      </c>
      <c r="C8157" s="1440">
        <v>319</v>
      </c>
      <c r="D8157" s="1441" t="str">
        <f t="shared" si="141"/>
        <v>PA0319</v>
      </c>
      <c r="E8157" s="1514" t="s">
        <v>121</v>
      </c>
      <c r="F8157" s="1467">
        <v>550</v>
      </c>
      <c r="G8157" s="1468">
        <v>3.83</v>
      </c>
      <c r="H8157" s="1468"/>
      <c r="I8157" s="1468"/>
      <c r="J8157" s="1468"/>
      <c r="K8157" s="1468"/>
      <c r="L8157" s="1468"/>
      <c r="M8157" s="1468"/>
      <c r="N8157" s="1468"/>
      <c r="O8157" s="1468"/>
      <c r="P8157" s="1468">
        <v>4.34</v>
      </c>
      <c r="R8157" s="1067"/>
      <c r="Z8157" s="21"/>
      <c r="AH8157"/>
    </row>
    <row r="8158" spans="1:34" ht="11.25" customHeight="1">
      <c r="A8158"/>
      <c r="B8158" s="1439" t="s">
        <v>21</v>
      </c>
      <c r="C8158" s="1440">
        <v>323</v>
      </c>
      <c r="D8158" s="1441" t="str">
        <f t="shared" si="141"/>
        <v>PA0323</v>
      </c>
      <c r="E8158" s="1514" t="s">
        <v>121</v>
      </c>
      <c r="F8158" s="1467">
        <v>500</v>
      </c>
      <c r="G8158" s="1468">
        <v>2.97</v>
      </c>
      <c r="H8158" s="1468"/>
      <c r="I8158" s="1468"/>
      <c r="J8158" s="1468"/>
      <c r="K8158" s="1468"/>
      <c r="L8158" s="1468"/>
      <c r="M8158" s="1468"/>
      <c r="N8158" s="1468"/>
      <c r="O8158" s="1468"/>
      <c r="P8158" s="1468">
        <v>3.37</v>
      </c>
      <c r="R8158" s="1067"/>
      <c r="Z8158" s="21"/>
      <c r="AH8158"/>
    </row>
    <row r="8159" spans="1:34" ht="11.25" customHeight="1">
      <c r="A8159"/>
      <c r="B8159" s="1439" t="s">
        <v>21</v>
      </c>
      <c r="C8159" s="1440">
        <v>327</v>
      </c>
      <c r="D8159" s="1441" t="str">
        <f t="shared" si="141"/>
        <v>PA0327</v>
      </c>
      <c r="E8159" s="1514" t="s">
        <v>121</v>
      </c>
      <c r="F8159" s="1467">
        <v>500</v>
      </c>
      <c r="G8159" s="1468">
        <v>2.2200000000000002</v>
      </c>
      <c r="H8159" s="1468"/>
      <c r="I8159" s="1468"/>
      <c r="J8159" s="1468"/>
      <c r="K8159" s="1468"/>
      <c r="L8159" s="1468"/>
      <c r="M8159" s="1468"/>
      <c r="N8159" s="1468"/>
      <c r="O8159" s="1468"/>
      <c r="P8159" s="1468">
        <v>2.52</v>
      </c>
      <c r="R8159" s="1067"/>
      <c r="Z8159" s="21"/>
      <c r="AH8159"/>
    </row>
    <row r="8160" spans="1:34" ht="11.25" customHeight="1">
      <c r="A8160"/>
      <c r="B8160" s="1439" t="s">
        <v>21</v>
      </c>
      <c r="C8160" s="1440">
        <v>402</v>
      </c>
      <c r="D8160" s="1441" t="str">
        <f t="shared" si="141"/>
        <v>PA0402</v>
      </c>
      <c r="E8160" s="1514" t="s">
        <v>122</v>
      </c>
      <c r="F8160" s="1467">
        <v>500</v>
      </c>
      <c r="G8160" s="1468">
        <v>3.11</v>
      </c>
      <c r="H8160" s="1468"/>
      <c r="I8160" s="1468"/>
      <c r="J8160" s="1468"/>
      <c r="K8160" s="1468"/>
      <c r="L8160" s="1468"/>
      <c r="M8160" s="1468"/>
      <c r="N8160" s="1468"/>
      <c r="O8160" s="1468"/>
      <c r="P8160" s="1468">
        <v>3.52</v>
      </c>
      <c r="R8160" s="1067"/>
      <c r="Z8160" s="21"/>
      <c r="AH8160"/>
    </row>
    <row r="8161" spans="1:34" ht="11.25" customHeight="1">
      <c r="A8161"/>
      <c r="B8161" s="1439" t="s">
        <v>21</v>
      </c>
      <c r="C8161" s="1440">
        <v>403</v>
      </c>
      <c r="D8161" s="1441" t="str">
        <f t="shared" si="141"/>
        <v>PA0403</v>
      </c>
      <c r="E8161" s="1514" t="s">
        <v>123</v>
      </c>
      <c r="F8161" s="1467">
        <v>500</v>
      </c>
      <c r="G8161" s="1468">
        <v>2.4500000000000002</v>
      </c>
      <c r="H8161" s="1468"/>
      <c r="I8161" s="1468"/>
      <c r="J8161" s="1468"/>
      <c r="K8161" s="1468"/>
      <c r="L8161" s="1468"/>
      <c r="M8161" s="1468"/>
      <c r="N8161" s="1468"/>
      <c r="O8161" s="1468"/>
      <c r="P8161" s="1468">
        <v>2.77</v>
      </c>
      <c r="R8161" s="1067"/>
      <c r="Z8161" s="21"/>
      <c r="AH8161"/>
    </row>
    <row r="8162" spans="1:34" ht="11.25" customHeight="1">
      <c r="A8162"/>
      <c r="B8162" s="1439" t="s">
        <v>21</v>
      </c>
      <c r="C8162" s="1440">
        <v>404</v>
      </c>
      <c r="D8162" s="1441" t="str">
        <f t="shared" si="141"/>
        <v>PA0404</v>
      </c>
      <c r="E8162" s="1514" t="s">
        <v>123</v>
      </c>
      <c r="F8162" s="1467">
        <v>500</v>
      </c>
      <c r="G8162" s="1468">
        <v>2.4900000000000002</v>
      </c>
      <c r="H8162" s="1468"/>
      <c r="I8162" s="1468"/>
      <c r="J8162" s="1468"/>
      <c r="K8162" s="1468"/>
      <c r="L8162" s="1468"/>
      <c r="M8162" s="1468"/>
      <c r="N8162" s="1468"/>
      <c r="O8162" s="1468"/>
      <c r="P8162" s="1468">
        <v>2.82</v>
      </c>
      <c r="R8162" s="1067"/>
      <c r="Z8162" s="21"/>
      <c r="AH8162"/>
    </row>
    <row r="8163" spans="1:34" ht="11.25" customHeight="1">
      <c r="A8163"/>
      <c r="B8163" s="1439" t="s">
        <v>21</v>
      </c>
      <c r="C8163" s="1440">
        <v>406</v>
      </c>
      <c r="D8163" s="1441" t="str">
        <f t="shared" si="141"/>
        <v>PA0406</v>
      </c>
      <c r="E8163" s="1514" t="s">
        <v>123</v>
      </c>
      <c r="F8163" s="1467">
        <v>500</v>
      </c>
      <c r="G8163" s="1468">
        <v>2.57</v>
      </c>
      <c r="H8163" s="1468"/>
      <c r="I8163" s="1468"/>
      <c r="J8163" s="1468"/>
      <c r="K8163" s="1468"/>
      <c r="L8163" s="1468"/>
      <c r="M8163" s="1468"/>
      <c r="N8163" s="1468"/>
      <c r="O8163" s="1468"/>
      <c r="P8163" s="1468">
        <v>2.91</v>
      </c>
      <c r="R8163" s="1067"/>
      <c r="Z8163" s="21"/>
      <c r="AH8163"/>
    </row>
    <row r="8164" spans="1:34" ht="11.25" customHeight="1">
      <c r="A8164"/>
      <c r="B8164" s="1439" t="s">
        <v>21</v>
      </c>
      <c r="C8164" s="1440">
        <v>407</v>
      </c>
      <c r="D8164" s="1441" t="str">
        <f t="shared" si="141"/>
        <v>PA0407</v>
      </c>
      <c r="E8164" s="1514" t="s">
        <v>125</v>
      </c>
      <c r="F8164" s="1467">
        <v>500</v>
      </c>
      <c r="G8164" s="1468">
        <v>3</v>
      </c>
      <c r="H8164" s="1468"/>
      <c r="I8164" s="1468"/>
      <c r="J8164" s="1468"/>
      <c r="K8164" s="1468"/>
      <c r="L8164" s="1468"/>
      <c r="M8164" s="1468"/>
      <c r="N8164" s="1468"/>
      <c r="O8164" s="1468"/>
      <c r="P8164" s="1468">
        <v>3.4</v>
      </c>
      <c r="R8164" s="1067"/>
      <c r="Z8164" s="21"/>
      <c r="AH8164"/>
    </row>
    <row r="8165" spans="1:34" ht="11.25" customHeight="1">
      <c r="A8165"/>
      <c r="B8165" s="1439" t="s">
        <v>21</v>
      </c>
      <c r="C8165" s="1440">
        <v>411</v>
      </c>
      <c r="D8165" s="1441" t="str">
        <f t="shared" si="141"/>
        <v>PA0411</v>
      </c>
      <c r="E8165" s="1514" t="s">
        <v>123</v>
      </c>
      <c r="F8165" s="1467">
        <v>550</v>
      </c>
      <c r="G8165" s="1468">
        <v>4.0999999999999996</v>
      </c>
      <c r="H8165" s="1468"/>
      <c r="I8165" s="1468"/>
      <c r="J8165" s="1468"/>
      <c r="K8165" s="1468"/>
      <c r="L8165" s="1468"/>
      <c r="M8165" s="1468"/>
      <c r="N8165" s="1468"/>
      <c r="O8165" s="1468"/>
      <c r="P8165" s="1468">
        <v>4.6399999999999997</v>
      </c>
      <c r="R8165" s="1067"/>
      <c r="Z8165" s="21"/>
      <c r="AH8165"/>
    </row>
    <row r="8166" spans="1:34" ht="11.25" customHeight="1">
      <c r="A8166"/>
      <c r="B8166" s="1439" t="s">
        <v>21</v>
      </c>
      <c r="C8166" s="1440">
        <v>413</v>
      </c>
      <c r="D8166" s="1441" t="str">
        <f t="shared" si="141"/>
        <v>PA0413</v>
      </c>
      <c r="E8166" s="1514" t="s">
        <v>125</v>
      </c>
      <c r="F8166" s="1467">
        <v>600</v>
      </c>
      <c r="G8166" s="1468">
        <v>4.43</v>
      </c>
      <c r="H8166" s="1468"/>
      <c r="I8166" s="1468"/>
      <c r="J8166" s="1468"/>
      <c r="K8166" s="1468"/>
      <c r="L8166" s="1468"/>
      <c r="M8166" s="1468"/>
      <c r="N8166" s="1468"/>
      <c r="O8166" s="1468"/>
      <c r="P8166" s="1468">
        <v>5.0199999999999996</v>
      </c>
      <c r="R8166" s="1067"/>
      <c r="Z8166" s="21"/>
      <c r="AH8166"/>
    </row>
    <row r="8167" spans="1:34" ht="11.25" customHeight="1">
      <c r="A8167"/>
      <c r="B8167" s="1439" t="s">
        <v>21</v>
      </c>
      <c r="C8167" s="1440">
        <v>415</v>
      </c>
      <c r="D8167" s="1441" t="str">
        <f t="shared" si="141"/>
        <v>PA0415</v>
      </c>
      <c r="E8167" s="1514" t="s">
        <v>124</v>
      </c>
      <c r="F8167" s="1467">
        <v>500</v>
      </c>
      <c r="G8167" s="1468">
        <v>2.94</v>
      </c>
      <c r="H8167" s="1468"/>
      <c r="I8167" s="1468"/>
      <c r="J8167" s="1468"/>
      <c r="K8167" s="1468"/>
      <c r="L8167" s="1468"/>
      <c r="M8167" s="1468"/>
      <c r="N8167" s="1468"/>
      <c r="O8167" s="1468"/>
      <c r="P8167" s="1468">
        <v>3.33</v>
      </c>
      <c r="R8167" s="1067"/>
      <c r="Z8167" s="21"/>
      <c r="AH8167"/>
    </row>
    <row r="8168" spans="1:34" ht="11.25" customHeight="1">
      <c r="A8168"/>
      <c r="B8168" s="1439" t="s">
        <v>21</v>
      </c>
      <c r="C8168" s="1440">
        <v>416</v>
      </c>
      <c r="D8168" s="1441" t="str">
        <f t="shared" si="141"/>
        <v>PA0416</v>
      </c>
      <c r="E8168" s="1514" t="s">
        <v>122</v>
      </c>
      <c r="F8168" s="1467">
        <v>500</v>
      </c>
      <c r="G8168" s="1468">
        <v>1.82</v>
      </c>
      <c r="H8168" s="1468"/>
      <c r="I8168" s="1468"/>
      <c r="J8168" s="1468"/>
      <c r="K8168" s="1468"/>
      <c r="L8168" s="1468"/>
      <c r="M8168" s="1468"/>
      <c r="N8168" s="1468"/>
      <c r="O8168" s="1468"/>
      <c r="P8168" s="1468">
        <v>2.06</v>
      </c>
      <c r="R8168" s="1067"/>
      <c r="Z8168" s="21"/>
      <c r="AH8168"/>
    </row>
    <row r="8169" spans="1:34" ht="11.25" customHeight="1">
      <c r="A8169"/>
      <c r="B8169" s="1439" t="s">
        <v>21</v>
      </c>
      <c r="C8169" s="1440">
        <v>421</v>
      </c>
      <c r="D8169" s="1441" t="str">
        <f t="shared" si="141"/>
        <v>PA0421</v>
      </c>
      <c r="E8169" s="1514" t="s">
        <v>123</v>
      </c>
      <c r="F8169" s="1467">
        <v>700</v>
      </c>
      <c r="G8169" s="1468">
        <v>6.33</v>
      </c>
      <c r="H8169" s="1468"/>
      <c r="I8169" s="1468"/>
      <c r="J8169" s="1468"/>
      <c r="K8169" s="1468"/>
      <c r="L8169" s="1468"/>
      <c r="M8169" s="1468"/>
      <c r="N8169" s="1468"/>
      <c r="O8169" s="1468"/>
      <c r="P8169" s="1468">
        <v>7.17</v>
      </c>
      <c r="R8169" s="1067"/>
      <c r="Z8169" s="21"/>
      <c r="AH8169"/>
    </row>
    <row r="8170" spans="1:34" ht="11.25" customHeight="1">
      <c r="A8170"/>
      <c r="B8170" s="1439" t="s">
        <v>21</v>
      </c>
      <c r="C8170" s="1440">
        <v>425</v>
      </c>
      <c r="D8170" s="1441" t="str">
        <f t="shared" si="141"/>
        <v>PA0425</v>
      </c>
      <c r="E8170" s="1514" t="s">
        <v>123</v>
      </c>
      <c r="F8170" s="1467">
        <v>700</v>
      </c>
      <c r="G8170" s="1468">
        <v>6.38</v>
      </c>
      <c r="H8170" s="1468"/>
      <c r="I8170" s="1468"/>
      <c r="J8170" s="1468"/>
      <c r="K8170" s="1468"/>
      <c r="L8170" s="1468"/>
      <c r="M8170" s="1468"/>
      <c r="N8170" s="1468"/>
      <c r="O8170" s="1468"/>
      <c r="P8170" s="1468">
        <v>7.23</v>
      </c>
      <c r="R8170" s="1067"/>
      <c r="Z8170" s="21"/>
      <c r="AH8170"/>
    </row>
    <row r="8171" spans="1:34" ht="11.25" customHeight="1">
      <c r="A8171"/>
      <c r="B8171" s="1439" t="s">
        <v>21</v>
      </c>
      <c r="C8171" s="1440">
        <v>427</v>
      </c>
      <c r="D8171" s="1441" t="str">
        <f t="shared" si="141"/>
        <v>PA0427</v>
      </c>
      <c r="E8171" s="1514" t="s">
        <v>123</v>
      </c>
      <c r="F8171" s="1467">
        <v>550</v>
      </c>
      <c r="G8171" s="1468">
        <v>4.1900000000000004</v>
      </c>
      <c r="H8171" s="1468"/>
      <c r="I8171" s="1468"/>
      <c r="J8171" s="1468"/>
      <c r="K8171" s="1468"/>
      <c r="L8171" s="1468"/>
      <c r="M8171" s="1468"/>
      <c r="N8171" s="1468"/>
      <c r="O8171" s="1468"/>
      <c r="P8171" s="1468">
        <v>4.74</v>
      </c>
      <c r="R8171" s="1067"/>
      <c r="Z8171" s="21"/>
      <c r="AH8171"/>
    </row>
    <row r="8172" spans="1:34" ht="11.25" customHeight="1">
      <c r="A8172"/>
      <c r="B8172" s="1439" t="s">
        <v>21</v>
      </c>
      <c r="C8172" s="1440">
        <v>429</v>
      </c>
      <c r="D8172" s="1441" t="str">
        <f t="shared" si="141"/>
        <v>PA0429</v>
      </c>
      <c r="E8172" s="1514" t="s">
        <v>123</v>
      </c>
      <c r="F8172" s="1467">
        <v>500</v>
      </c>
      <c r="G8172" s="1468">
        <v>3.11</v>
      </c>
      <c r="H8172" s="1468"/>
      <c r="I8172" s="1468"/>
      <c r="J8172" s="1468"/>
      <c r="K8172" s="1468"/>
      <c r="L8172" s="1468"/>
      <c r="M8172" s="1468"/>
      <c r="N8172" s="1468"/>
      <c r="O8172" s="1468"/>
      <c r="P8172" s="1468">
        <v>3.52</v>
      </c>
      <c r="R8172" s="1067"/>
      <c r="Z8172" s="21"/>
      <c r="AH8172"/>
    </row>
    <row r="8173" spans="1:34" ht="11.25" customHeight="1">
      <c r="A8173"/>
      <c r="B8173" s="1439" t="s">
        <v>21</v>
      </c>
      <c r="C8173" s="1440">
        <v>431</v>
      </c>
      <c r="D8173" s="1441" t="str">
        <f t="shared" si="141"/>
        <v>PA0431</v>
      </c>
      <c r="E8173" s="1514" t="s">
        <v>123</v>
      </c>
      <c r="F8173" s="1467">
        <v>600</v>
      </c>
      <c r="G8173" s="1468">
        <v>4.55</v>
      </c>
      <c r="H8173" s="1468"/>
      <c r="I8173" s="1468"/>
      <c r="J8173" s="1468"/>
      <c r="K8173" s="1468"/>
      <c r="L8173" s="1468"/>
      <c r="M8173" s="1468"/>
      <c r="N8173" s="1468"/>
      <c r="O8173" s="1468"/>
      <c r="P8173" s="1468">
        <v>5.15</v>
      </c>
      <c r="R8173" s="1067"/>
      <c r="Z8173" s="21"/>
      <c r="AH8173"/>
    </row>
    <row r="8174" spans="1:34" ht="11.25" customHeight="1">
      <c r="A8174"/>
      <c r="B8174" s="1439" t="s">
        <v>21</v>
      </c>
      <c r="C8174" s="1440">
        <v>433</v>
      </c>
      <c r="D8174" s="1441" t="str">
        <f t="shared" si="141"/>
        <v>PA0433</v>
      </c>
      <c r="E8174" s="1514" t="s">
        <v>123</v>
      </c>
      <c r="F8174" s="1467">
        <v>500</v>
      </c>
      <c r="G8174" s="1468">
        <v>3.17</v>
      </c>
      <c r="H8174" s="1468"/>
      <c r="I8174" s="1468"/>
      <c r="J8174" s="1468"/>
      <c r="K8174" s="1468"/>
      <c r="L8174" s="1468"/>
      <c r="M8174" s="1468"/>
      <c r="N8174" s="1468"/>
      <c r="O8174" s="1468"/>
      <c r="P8174" s="1468">
        <v>3.59</v>
      </c>
      <c r="R8174" s="1067"/>
      <c r="Z8174" s="21"/>
      <c r="AH8174"/>
    </row>
    <row r="8175" spans="1:34" ht="11.25" customHeight="1">
      <c r="A8175"/>
      <c r="B8175" s="1439" t="s">
        <v>21</v>
      </c>
      <c r="C8175" s="1440">
        <v>435</v>
      </c>
      <c r="D8175" s="1441" t="str">
        <f t="shared" si="141"/>
        <v>PA0435</v>
      </c>
      <c r="E8175" s="1514" t="s">
        <v>125</v>
      </c>
      <c r="F8175" s="1467">
        <v>500</v>
      </c>
      <c r="G8175" s="1468">
        <v>3.11</v>
      </c>
      <c r="H8175" s="1468"/>
      <c r="I8175" s="1468"/>
      <c r="J8175" s="1468"/>
      <c r="K8175" s="1468"/>
      <c r="L8175" s="1468"/>
      <c r="M8175" s="1468"/>
      <c r="N8175" s="1468"/>
      <c r="O8175" s="1468"/>
      <c r="P8175" s="1468">
        <v>3.52</v>
      </c>
      <c r="R8175" s="1067"/>
      <c r="Z8175" s="21"/>
      <c r="AH8175"/>
    </row>
    <row r="8176" spans="1:34" ht="11.25" customHeight="1">
      <c r="A8176"/>
      <c r="B8176" s="1439" t="s">
        <v>21</v>
      </c>
      <c r="C8176" s="1440">
        <v>441</v>
      </c>
      <c r="D8176" s="1441" t="str">
        <f t="shared" si="141"/>
        <v>PA0441</v>
      </c>
      <c r="E8176" s="1514" t="s">
        <v>121</v>
      </c>
      <c r="F8176" s="1467">
        <v>500</v>
      </c>
      <c r="G8176" s="1468">
        <v>0.93</v>
      </c>
      <c r="H8176" s="1468"/>
      <c r="I8176" s="1468"/>
      <c r="J8176" s="1468"/>
      <c r="K8176" s="1468"/>
      <c r="L8176" s="1468"/>
      <c r="M8176" s="1468"/>
      <c r="N8176" s="1468"/>
      <c r="O8176" s="1468"/>
      <c r="P8176" s="1468">
        <v>1.05</v>
      </c>
      <c r="R8176" s="1067"/>
      <c r="Z8176" s="21"/>
      <c r="AH8176"/>
    </row>
    <row r="8177" spans="1:34" ht="11.25" customHeight="1">
      <c r="A8177"/>
      <c r="B8177" s="1439" t="s">
        <v>21</v>
      </c>
      <c r="C8177" s="1440">
        <v>445</v>
      </c>
      <c r="D8177" s="1441" t="str">
        <f t="shared" si="141"/>
        <v>PA0445</v>
      </c>
      <c r="E8177" s="1514" t="s">
        <v>123</v>
      </c>
      <c r="F8177" s="1467">
        <v>500</v>
      </c>
      <c r="G8177" s="1468">
        <v>1.76</v>
      </c>
      <c r="H8177" s="1468"/>
      <c r="I8177" s="1468"/>
      <c r="J8177" s="1468"/>
      <c r="K8177" s="1468"/>
      <c r="L8177" s="1468"/>
      <c r="M8177" s="1468"/>
      <c r="N8177" s="1468"/>
      <c r="O8177" s="1468"/>
      <c r="P8177" s="1468">
        <v>1.99</v>
      </c>
      <c r="R8177" s="1067"/>
      <c r="Z8177" s="21"/>
      <c r="AH8177"/>
    </row>
    <row r="8178" spans="1:34" ht="11.25" customHeight="1">
      <c r="A8178"/>
      <c r="B8178" s="1439" t="s">
        <v>21</v>
      </c>
      <c r="C8178" s="1440">
        <v>446</v>
      </c>
      <c r="D8178" s="1441" t="str">
        <f t="shared" si="141"/>
        <v>PA0446</v>
      </c>
      <c r="E8178" s="1514" t="s">
        <v>125</v>
      </c>
      <c r="F8178" s="1467">
        <v>500</v>
      </c>
      <c r="G8178" s="1468">
        <v>1.05</v>
      </c>
      <c r="H8178" s="1468"/>
      <c r="I8178" s="1468"/>
      <c r="J8178" s="1468"/>
      <c r="K8178" s="1468"/>
      <c r="L8178" s="1468"/>
      <c r="M8178" s="1468"/>
      <c r="N8178" s="1468"/>
      <c r="O8178" s="1468"/>
      <c r="P8178" s="1468">
        <v>1.19</v>
      </c>
      <c r="R8178" s="1067"/>
      <c r="Z8178" s="21"/>
      <c r="AH8178"/>
    </row>
    <row r="8179" spans="1:34" ht="11.25" customHeight="1">
      <c r="A8179"/>
      <c r="B8179" s="1439" t="s">
        <v>21</v>
      </c>
      <c r="C8179" s="1440">
        <v>447</v>
      </c>
      <c r="D8179" s="1441" t="str">
        <f t="shared" si="141"/>
        <v>PA0447</v>
      </c>
      <c r="E8179" s="1514" t="s">
        <v>123</v>
      </c>
      <c r="F8179" s="1467">
        <v>500</v>
      </c>
      <c r="G8179" s="1468">
        <v>3.24</v>
      </c>
      <c r="H8179" s="1468"/>
      <c r="I8179" s="1468"/>
      <c r="J8179" s="1468"/>
      <c r="K8179" s="1468"/>
      <c r="L8179" s="1468"/>
      <c r="M8179" s="1468"/>
      <c r="N8179" s="1468"/>
      <c r="O8179" s="1468"/>
      <c r="P8179" s="1468">
        <v>3.67</v>
      </c>
      <c r="R8179" s="1067"/>
      <c r="Z8179" s="21"/>
      <c r="AH8179"/>
    </row>
    <row r="8180" spans="1:34" ht="11.25" customHeight="1">
      <c r="A8180"/>
      <c r="B8180" s="1439" t="s">
        <v>21</v>
      </c>
      <c r="C8180" s="1440">
        <v>449</v>
      </c>
      <c r="D8180" s="1441" t="str">
        <f t="shared" si="141"/>
        <v>PA0449</v>
      </c>
      <c r="E8180" s="1514" t="s">
        <v>121</v>
      </c>
      <c r="F8180" s="1467">
        <v>500</v>
      </c>
      <c r="G8180" s="1468">
        <v>1.94</v>
      </c>
      <c r="H8180" s="1468"/>
      <c r="I8180" s="1468"/>
      <c r="J8180" s="1468"/>
      <c r="K8180" s="1468"/>
      <c r="L8180" s="1468"/>
      <c r="M8180" s="1468"/>
      <c r="N8180" s="1468"/>
      <c r="O8180" s="1468"/>
      <c r="P8180" s="1468">
        <v>2.19</v>
      </c>
      <c r="R8180" s="1067"/>
      <c r="Z8180" s="21"/>
      <c r="AH8180"/>
    </row>
    <row r="8181" spans="1:34" ht="11.25" customHeight="1">
      <c r="A8181"/>
      <c r="B8181" s="1439" t="s">
        <v>21</v>
      </c>
      <c r="C8181" s="1440">
        <v>451</v>
      </c>
      <c r="D8181" s="1441" t="str">
        <f t="shared" si="141"/>
        <v>PA0451</v>
      </c>
      <c r="E8181" s="1514" t="s">
        <v>125</v>
      </c>
      <c r="F8181" s="1467">
        <v>500</v>
      </c>
      <c r="G8181" s="1468">
        <v>3.11</v>
      </c>
      <c r="H8181" s="1468"/>
      <c r="I8181" s="1468"/>
      <c r="J8181" s="1468"/>
      <c r="K8181" s="1468"/>
      <c r="L8181" s="1468"/>
      <c r="M8181" s="1468"/>
      <c r="N8181" s="1468"/>
      <c r="O8181" s="1468"/>
      <c r="P8181" s="1468">
        <v>3.52</v>
      </c>
      <c r="R8181" s="1067"/>
      <c r="Z8181" s="21"/>
      <c r="AH8181"/>
    </row>
    <row r="8182" spans="1:34" ht="11.25" customHeight="1">
      <c r="A8182"/>
      <c r="B8182" s="1439" t="s">
        <v>21</v>
      </c>
      <c r="C8182" s="1440">
        <v>454</v>
      </c>
      <c r="D8182" s="1441" t="str">
        <f t="shared" si="141"/>
        <v>PA0454</v>
      </c>
      <c r="E8182" s="1514" t="s">
        <v>121</v>
      </c>
      <c r="F8182" s="1467">
        <v>500</v>
      </c>
      <c r="G8182" s="1468">
        <v>2.63</v>
      </c>
      <c r="H8182" s="1468"/>
      <c r="I8182" s="1468"/>
      <c r="J8182" s="1468"/>
      <c r="K8182" s="1468"/>
      <c r="L8182" s="1468"/>
      <c r="M8182" s="1468"/>
      <c r="N8182" s="1468"/>
      <c r="O8182" s="1468"/>
      <c r="P8182" s="1468">
        <v>2.98</v>
      </c>
      <c r="R8182" s="1067"/>
      <c r="Z8182" s="21"/>
      <c r="AH8182"/>
    </row>
    <row r="8183" spans="1:34" ht="11.25" customHeight="1">
      <c r="A8183"/>
      <c r="B8183" s="1439" t="s">
        <v>21</v>
      </c>
      <c r="C8183" s="1440">
        <v>456</v>
      </c>
      <c r="D8183" s="1441" t="str">
        <f t="shared" si="141"/>
        <v>PA0456</v>
      </c>
      <c r="E8183" s="1514" t="s">
        <v>121</v>
      </c>
      <c r="F8183" s="1467">
        <v>500</v>
      </c>
      <c r="G8183" s="1468">
        <v>2.76</v>
      </c>
      <c r="H8183" s="1468"/>
      <c r="I8183" s="1468"/>
      <c r="J8183" s="1468"/>
      <c r="K8183" s="1468"/>
      <c r="L8183" s="1468"/>
      <c r="M8183" s="1468"/>
      <c r="N8183" s="1468"/>
      <c r="O8183" s="1468"/>
      <c r="P8183" s="1468">
        <v>3.13</v>
      </c>
      <c r="R8183" s="1067"/>
      <c r="Z8183" s="21"/>
      <c r="AH8183"/>
    </row>
    <row r="8184" spans="1:34" ht="11.25" customHeight="1">
      <c r="A8184"/>
      <c r="B8184" s="1439" t="s">
        <v>21</v>
      </c>
      <c r="C8184" s="1440">
        <v>457</v>
      </c>
      <c r="D8184" s="1441" t="str">
        <f t="shared" si="141"/>
        <v>PA0457</v>
      </c>
      <c r="E8184" s="1514" t="s">
        <v>121</v>
      </c>
      <c r="F8184" s="1467">
        <v>500</v>
      </c>
      <c r="G8184" s="1468">
        <v>2.9</v>
      </c>
      <c r="H8184" s="1468"/>
      <c r="I8184" s="1468"/>
      <c r="J8184" s="1468"/>
      <c r="K8184" s="1468"/>
      <c r="L8184" s="1468"/>
      <c r="M8184" s="1468"/>
      <c r="N8184" s="1468"/>
      <c r="O8184" s="1468"/>
      <c r="P8184" s="1468">
        <v>3.28</v>
      </c>
      <c r="R8184" s="1067"/>
      <c r="Z8184" s="21"/>
      <c r="AH8184"/>
    </row>
    <row r="8185" spans="1:34" ht="11.25" customHeight="1">
      <c r="A8185"/>
      <c r="B8185" s="1439" t="s">
        <v>21</v>
      </c>
      <c r="C8185" s="1440">
        <v>458</v>
      </c>
      <c r="D8185" s="1441" t="str">
        <f t="shared" si="141"/>
        <v>PA0458</v>
      </c>
      <c r="E8185" s="1514" t="s">
        <v>121</v>
      </c>
      <c r="F8185" s="1467">
        <v>500</v>
      </c>
      <c r="G8185" s="1468">
        <v>1.44</v>
      </c>
      <c r="H8185" s="1468"/>
      <c r="I8185" s="1468"/>
      <c r="J8185" s="1468"/>
      <c r="K8185" s="1468"/>
      <c r="L8185" s="1468"/>
      <c r="M8185" s="1468"/>
      <c r="N8185" s="1468"/>
      <c r="O8185" s="1468"/>
      <c r="P8185" s="1468">
        <v>1.63</v>
      </c>
      <c r="R8185" s="1067"/>
      <c r="Z8185" s="21"/>
      <c r="AH8185"/>
    </row>
    <row r="8186" spans="1:34" ht="11.25" customHeight="1">
      <c r="A8186"/>
      <c r="B8186" s="1439" t="s">
        <v>21</v>
      </c>
      <c r="C8186" s="1440">
        <v>459</v>
      </c>
      <c r="D8186" s="1441" t="str">
        <f t="shared" si="141"/>
        <v>PA0459</v>
      </c>
      <c r="E8186" s="1514" t="s">
        <v>125</v>
      </c>
      <c r="F8186" s="1467">
        <v>500</v>
      </c>
      <c r="G8186" s="1468">
        <v>0.72</v>
      </c>
      <c r="H8186" s="1468"/>
      <c r="I8186" s="1468"/>
      <c r="J8186" s="1468"/>
      <c r="K8186" s="1468"/>
      <c r="L8186" s="1468"/>
      <c r="M8186" s="1468"/>
      <c r="N8186" s="1468"/>
      <c r="O8186" s="1468"/>
      <c r="P8186" s="1468">
        <v>0.82</v>
      </c>
      <c r="R8186" s="1067"/>
      <c r="Z8186" s="21"/>
      <c r="AH8186"/>
    </row>
    <row r="8187" spans="1:34" ht="11.25" customHeight="1">
      <c r="A8187"/>
      <c r="B8187" s="1439" t="s">
        <v>21</v>
      </c>
      <c r="C8187" s="1440">
        <v>461</v>
      </c>
      <c r="D8187" s="1441" t="str">
        <f t="shared" si="141"/>
        <v>PA0461</v>
      </c>
      <c r="E8187" s="1514" t="s">
        <v>121</v>
      </c>
      <c r="F8187" s="1467">
        <v>500</v>
      </c>
      <c r="G8187" s="1468">
        <v>2.0299999999999998</v>
      </c>
      <c r="H8187" s="1468"/>
      <c r="I8187" s="1468"/>
      <c r="J8187" s="1468"/>
      <c r="K8187" s="1468"/>
      <c r="L8187" s="1468"/>
      <c r="M8187" s="1468"/>
      <c r="N8187" s="1468"/>
      <c r="O8187" s="1468"/>
      <c r="P8187" s="1468">
        <v>2.2999999999999998</v>
      </c>
      <c r="R8187" s="1067"/>
      <c r="Z8187" s="21"/>
      <c r="AH8187"/>
    </row>
    <row r="8188" spans="1:34" ht="11.25" customHeight="1">
      <c r="A8188"/>
      <c r="B8188" s="1439" t="s">
        <v>21</v>
      </c>
      <c r="C8188" s="1440">
        <v>463</v>
      </c>
      <c r="D8188" s="1441" t="str">
        <f t="shared" si="141"/>
        <v>PA0463</v>
      </c>
      <c r="E8188" s="1514" t="s">
        <v>121</v>
      </c>
      <c r="F8188" s="1467">
        <v>500</v>
      </c>
      <c r="G8188" s="1468">
        <v>2.27</v>
      </c>
      <c r="H8188" s="1468"/>
      <c r="I8188" s="1468"/>
      <c r="J8188" s="1468"/>
      <c r="K8188" s="1468"/>
      <c r="L8188" s="1468"/>
      <c r="M8188" s="1468"/>
      <c r="N8188" s="1468"/>
      <c r="O8188" s="1468"/>
      <c r="P8188" s="1468">
        <v>2.57</v>
      </c>
      <c r="R8188" s="1067"/>
      <c r="Z8188" s="21"/>
      <c r="AH8188"/>
    </row>
    <row r="8189" spans="1:34" ht="11.25" customHeight="1">
      <c r="A8189"/>
      <c r="B8189" s="1439" t="s">
        <v>21</v>
      </c>
      <c r="C8189" s="1440">
        <v>465</v>
      </c>
      <c r="D8189" s="1441" t="str">
        <f t="shared" si="141"/>
        <v>PA0465</v>
      </c>
      <c r="E8189" s="1514" t="s">
        <v>123</v>
      </c>
      <c r="F8189" s="1467">
        <v>500</v>
      </c>
      <c r="G8189" s="1468">
        <v>2.81</v>
      </c>
      <c r="H8189" s="1468"/>
      <c r="I8189" s="1468"/>
      <c r="J8189" s="1468"/>
      <c r="K8189" s="1468"/>
      <c r="L8189" s="1468"/>
      <c r="M8189" s="1468"/>
      <c r="N8189" s="1468"/>
      <c r="O8189" s="1468"/>
      <c r="P8189" s="1468">
        <v>3.18</v>
      </c>
      <c r="R8189" s="1067"/>
      <c r="Z8189" s="21"/>
      <c r="AH8189"/>
    </row>
    <row r="8190" spans="1:34" ht="11.25" customHeight="1">
      <c r="A8190"/>
      <c r="B8190" s="1439" t="s">
        <v>21</v>
      </c>
      <c r="C8190" s="1440">
        <v>467</v>
      </c>
      <c r="D8190" s="1441" t="str">
        <f t="shared" si="141"/>
        <v>PA0467</v>
      </c>
      <c r="E8190" s="1514" t="s">
        <v>125</v>
      </c>
      <c r="F8190" s="1467">
        <v>500</v>
      </c>
      <c r="G8190" s="1468">
        <v>3.24</v>
      </c>
      <c r="H8190" s="1468"/>
      <c r="I8190" s="1468"/>
      <c r="J8190" s="1468"/>
      <c r="K8190" s="1468"/>
      <c r="L8190" s="1468"/>
      <c r="M8190" s="1468"/>
      <c r="N8190" s="1468"/>
      <c r="O8190" s="1468"/>
      <c r="P8190" s="1468">
        <v>3.67</v>
      </c>
      <c r="R8190" s="1067"/>
      <c r="Z8190" s="21"/>
      <c r="AH8190"/>
    </row>
    <row r="8191" spans="1:34" ht="11.25" customHeight="1">
      <c r="A8191"/>
      <c r="B8191" s="1439" t="s">
        <v>21</v>
      </c>
      <c r="C8191" s="1440">
        <v>471</v>
      </c>
      <c r="D8191" s="1441" t="str">
        <f t="shared" si="141"/>
        <v>PA0471</v>
      </c>
      <c r="E8191" s="1514" t="s">
        <v>125</v>
      </c>
      <c r="F8191" s="1467">
        <v>500</v>
      </c>
      <c r="G8191" s="1468">
        <v>1.1299999999999999</v>
      </c>
      <c r="H8191" s="1468"/>
      <c r="I8191" s="1468"/>
      <c r="J8191" s="1468"/>
      <c r="K8191" s="1468"/>
      <c r="L8191" s="1468"/>
      <c r="M8191" s="1468"/>
      <c r="N8191" s="1468"/>
      <c r="O8191" s="1468"/>
      <c r="P8191" s="1468">
        <v>1.28</v>
      </c>
      <c r="R8191" s="1067"/>
      <c r="Z8191" s="21"/>
      <c r="AH8191"/>
    </row>
    <row r="8192" spans="1:34" ht="11.25" customHeight="1">
      <c r="A8192"/>
      <c r="B8192" s="1439" t="s">
        <v>21</v>
      </c>
      <c r="C8192" s="1440">
        <v>472</v>
      </c>
      <c r="D8192" s="1441" t="str">
        <f t="shared" si="141"/>
        <v>PA0472</v>
      </c>
      <c r="E8192" s="1514" t="s">
        <v>121</v>
      </c>
      <c r="F8192" s="1467">
        <v>500</v>
      </c>
      <c r="G8192" s="1468">
        <v>0.78</v>
      </c>
      <c r="H8192" s="1468"/>
      <c r="I8192" s="1468"/>
      <c r="J8192" s="1468"/>
      <c r="K8192" s="1468"/>
      <c r="L8192" s="1468"/>
      <c r="M8192" s="1468"/>
      <c r="N8192" s="1468"/>
      <c r="O8192" s="1468"/>
      <c r="P8192" s="1468">
        <v>0.88</v>
      </c>
      <c r="R8192" s="1067"/>
      <c r="Z8192" s="21"/>
      <c r="AH8192"/>
    </row>
    <row r="8193" spans="1:34" ht="11.25" customHeight="1">
      <c r="A8193"/>
      <c r="B8193" s="1439" t="s">
        <v>21</v>
      </c>
      <c r="C8193" s="1440">
        <v>473</v>
      </c>
      <c r="D8193" s="1441" t="str">
        <f t="shared" si="141"/>
        <v>PA0473</v>
      </c>
      <c r="E8193" s="1514" t="s">
        <v>121</v>
      </c>
      <c r="F8193" s="1467">
        <v>500</v>
      </c>
      <c r="G8193" s="1468">
        <v>1.89</v>
      </c>
      <c r="H8193" s="1468"/>
      <c r="I8193" s="1468"/>
      <c r="J8193" s="1468"/>
      <c r="K8193" s="1468"/>
      <c r="L8193" s="1468"/>
      <c r="M8193" s="1468"/>
      <c r="N8193" s="1468"/>
      <c r="O8193" s="1468"/>
      <c r="P8193" s="1468">
        <v>2.14</v>
      </c>
      <c r="R8193" s="1067"/>
      <c r="Z8193" s="21"/>
      <c r="AH8193"/>
    </row>
    <row r="8194" spans="1:34" ht="11.25" customHeight="1">
      <c r="A8194"/>
      <c r="B8194" s="1439" t="s">
        <v>21</v>
      </c>
      <c r="C8194" s="1440">
        <v>474</v>
      </c>
      <c r="D8194" s="1441" t="str">
        <f t="shared" si="141"/>
        <v>PA0474</v>
      </c>
      <c r="E8194" s="1514" t="s">
        <v>125</v>
      </c>
      <c r="F8194" s="1467">
        <v>500</v>
      </c>
      <c r="G8194" s="1468">
        <v>1.77</v>
      </c>
      <c r="H8194" s="1468"/>
      <c r="I8194" s="1468"/>
      <c r="J8194" s="1468"/>
      <c r="K8194" s="1468"/>
      <c r="L8194" s="1468"/>
      <c r="M8194" s="1468"/>
      <c r="N8194" s="1468"/>
      <c r="O8194" s="1468"/>
      <c r="P8194" s="1468">
        <v>2.0099999999999998</v>
      </c>
      <c r="R8194" s="1067"/>
      <c r="Z8194" s="21"/>
      <c r="AH8194"/>
    </row>
    <row r="8195" spans="1:34" ht="11.25" customHeight="1">
      <c r="A8195"/>
      <c r="B8195" s="1439" t="s">
        <v>21</v>
      </c>
      <c r="C8195" s="1440">
        <v>475</v>
      </c>
      <c r="D8195" s="1441" t="str">
        <f t="shared" si="141"/>
        <v>PA0475</v>
      </c>
      <c r="E8195" s="1514" t="s">
        <v>123</v>
      </c>
      <c r="F8195" s="1467">
        <v>500</v>
      </c>
      <c r="G8195" s="1468">
        <v>1.91</v>
      </c>
      <c r="H8195" s="1468"/>
      <c r="I8195" s="1468"/>
      <c r="J8195" s="1468"/>
      <c r="K8195" s="1468"/>
      <c r="L8195" s="1468"/>
      <c r="M8195" s="1468"/>
      <c r="N8195" s="1468"/>
      <c r="O8195" s="1468"/>
      <c r="P8195" s="1468">
        <v>2.16</v>
      </c>
      <c r="R8195" s="1067"/>
      <c r="Z8195" s="21"/>
      <c r="AH8195"/>
    </row>
    <row r="8196" spans="1:34" ht="11.25" customHeight="1">
      <c r="A8196"/>
      <c r="B8196" s="1439" t="s">
        <v>21</v>
      </c>
      <c r="C8196" s="1440">
        <v>476</v>
      </c>
      <c r="D8196" s="1441" t="str">
        <f t="shared" si="141"/>
        <v>PA0476</v>
      </c>
      <c r="E8196" s="1514" t="s">
        <v>125</v>
      </c>
      <c r="F8196" s="1467">
        <v>500</v>
      </c>
      <c r="G8196" s="1468">
        <v>1.04</v>
      </c>
      <c r="H8196" s="1468"/>
      <c r="I8196" s="1468"/>
      <c r="J8196" s="1468"/>
      <c r="K8196" s="1468"/>
      <c r="L8196" s="1468"/>
      <c r="M8196" s="1468"/>
      <c r="N8196" s="1468"/>
      <c r="O8196" s="1468"/>
      <c r="P8196" s="1468">
        <v>1.17</v>
      </c>
      <c r="R8196" s="1067"/>
      <c r="Z8196" s="21"/>
      <c r="AH8196"/>
    </row>
    <row r="8197" spans="1:34" ht="11.25" customHeight="1">
      <c r="A8197"/>
      <c r="B8197" s="1439" t="s">
        <v>21</v>
      </c>
      <c r="C8197" s="1440">
        <v>477</v>
      </c>
      <c r="D8197" s="1441" t="str">
        <f t="shared" si="141"/>
        <v>PA0477</v>
      </c>
      <c r="E8197" s="1514" t="s">
        <v>125</v>
      </c>
      <c r="F8197" s="1467">
        <v>500</v>
      </c>
      <c r="G8197" s="1468">
        <v>1.53</v>
      </c>
      <c r="H8197" s="1468"/>
      <c r="I8197" s="1468"/>
      <c r="J8197" s="1468"/>
      <c r="K8197" s="1468"/>
      <c r="L8197" s="1468"/>
      <c r="M8197" s="1468"/>
      <c r="N8197" s="1468"/>
      <c r="O8197" s="1468"/>
      <c r="P8197" s="1468">
        <v>1.73</v>
      </c>
      <c r="R8197" s="1067"/>
      <c r="Z8197" s="21"/>
      <c r="AH8197"/>
    </row>
    <row r="8198" spans="1:34" ht="11.25" customHeight="1">
      <c r="A8198"/>
      <c r="B8198" s="1439" t="s">
        <v>21</v>
      </c>
      <c r="C8198" s="1440">
        <v>483</v>
      </c>
      <c r="D8198" s="1441" t="str">
        <f t="shared" si="141"/>
        <v>PA0483</v>
      </c>
      <c r="E8198" s="1514" t="s">
        <v>125</v>
      </c>
      <c r="F8198" s="1467">
        <v>500</v>
      </c>
      <c r="G8198" s="1468">
        <v>1.34</v>
      </c>
      <c r="H8198" s="1468"/>
      <c r="I8198" s="1468"/>
      <c r="J8198" s="1468"/>
      <c r="K8198" s="1468"/>
      <c r="L8198" s="1468"/>
      <c r="M8198" s="1468"/>
      <c r="N8198" s="1468"/>
      <c r="O8198" s="1468"/>
      <c r="P8198" s="1468">
        <v>1.51</v>
      </c>
      <c r="R8198" s="1067"/>
      <c r="Z8198" s="21"/>
      <c r="AH8198"/>
    </row>
    <row r="8199" spans="1:34" ht="11.25" customHeight="1">
      <c r="A8199"/>
      <c r="B8199" s="1439" t="s">
        <v>21</v>
      </c>
      <c r="C8199" s="1440">
        <v>485</v>
      </c>
      <c r="D8199" s="1441" t="str">
        <f t="shared" si="141"/>
        <v>PA0485</v>
      </c>
      <c r="E8199" s="1514" t="s">
        <v>121</v>
      </c>
      <c r="F8199" s="1467">
        <v>500</v>
      </c>
      <c r="G8199" s="1468">
        <v>0.98</v>
      </c>
      <c r="H8199" s="1468"/>
      <c r="I8199" s="1468"/>
      <c r="J8199" s="1468"/>
      <c r="K8199" s="1468"/>
      <c r="L8199" s="1468"/>
      <c r="M8199" s="1468"/>
      <c r="N8199" s="1468"/>
      <c r="O8199" s="1468"/>
      <c r="P8199" s="1468">
        <v>1.1100000000000001</v>
      </c>
      <c r="R8199" s="1067"/>
      <c r="Z8199" s="21"/>
      <c r="AH8199"/>
    </row>
    <row r="8200" spans="1:34" ht="11.25" customHeight="1">
      <c r="A8200"/>
      <c r="B8200" s="1439" t="s">
        <v>21</v>
      </c>
      <c r="C8200" s="1440">
        <v>486</v>
      </c>
      <c r="D8200" s="1441" t="str">
        <f t="shared" si="141"/>
        <v>PA0486</v>
      </c>
      <c r="E8200" s="1514" t="s">
        <v>124</v>
      </c>
      <c r="F8200" s="1467">
        <v>500</v>
      </c>
      <c r="G8200" s="1468">
        <v>1.2</v>
      </c>
      <c r="H8200" s="1468"/>
      <c r="I8200" s="1468"/>
      <c r="J8200" s="1468"/>
      <c r="K8200" s="1468"/>
      <c r="L8200" s="1468"/>
      <c r="M8200" s="1468"/>
      <c r="N8200" s="1468"/>
      <c r="O8200" s="1468"/>
      <c r="P8200" s="1468">
        <v>1.36</v>
      </c>
      <c r="R8200" s="1067"/>
      <c r="Z8200" s="21"/>
      <c r="AH8200"/>
    </row>
    <row r="8201" spans="1:34" ht="11.25" customHeight="1">
      <c r="A8201"/>
      <c r="B8201" s="1439" t="s">
        <v>21</v>
      </c>
      <c r="C8201" s="1440">
        <v>487</v>
      </c>
      <c r="D8201" s="1441" t="str">
        <f t="shared" si="141"/>
        <v>PA0487</v>
      </c>
      <c r="E8201" s="1514" t="s">
        <v>121</v>
      </c>
      <c r="F8201" s="1467">
        <v>500</v>
      </c>
      <c r="G8201" s="1468">
        <v>0.9</v>
      </c>
      <c r="H8201" s="1468"/>
      <c r="I8201" s="1468"/>
      <c r="J8201" s="1468"/>
      <c r="K8201" s="1468"/>
      <c r="L8201" s="1468"/>
      <c r="M8201" s="1468"/>
      <c r="N8201" s="1468"/>
      <c r="O8201" s="1468"/>
      <c r="P8201" s="1468">
        <v>1.02</v>
      </c>
      <c r="R8201" s="1067"/>
      <c r="Z8201" s="21"/>
      <c r="AH8201"/>
    </row>
    <row r="8202" spans="1:34" ht="11.25" customHeight="1">
      <c r="A8202"/>
      <c r="B8202" s="1439" t="s">
        <v>21</v>
      </c>
      <c r="C8202" s="1440">
        <v>488</v>
      </c>
      <c r="D8202" s="1441" t="str">
        <f t="shared" si="141"/>
        <v>PA0488</v>
      </c>
      <c r="E8202" s="1514" t="s">
        <v>125</v>
      </c>
      <c r="F8202" s="1467">
        <v>500</v>
      </c>
      <c r="G8202" s="1468">
        <v>0.63</v>
      </c>
      <c r="H8202" s="1468"/>
      <c r="I8202" s="1468"/>
      <c r="J8202" s="1468"/>
      <c r="K8202" s="1468"/>
      <c r="L8202" s="1468"/>
      <c r="M8202" s="1468"/>
      <c r="N8202" s="1468"/>
      <c r="O8202" s="1468"/>
      <c r="P8202" s="1468">
        <v>0.71</v>
      </c>
      <c r="R8202" s="1067"/>
      <c r="Z8202" s="21"/>
      <c r="AH8202"/>
    </row>
    <row r="8203" spans="1:34" ht="11.25" customHeight="1">
      <c r="A8203"/>
      <c r="B8203" s="1439" t="s">
        <v>21</v>
      </c>
      <c r="C8203" s="1440">
        <v>489</v>
      </c>
      <c r="D8203" s="1441" t="str">
        <f t="shared" si="141"/>
        <v>PA0489</v>
      </c>
      <c r="E8203" s="1514" t="s">
        <v>121</v>
      </c>
      <c r="F8203" s="1467">
        <v>500</v>
      </c>
      <c r="G8203" s="1468">
        <v>0.99</v>
      </c>
      <c r="H8203" s="1468"/>
      <c r="I8203" s="1468"/>
      <c r="J8203" s="1468"/>
      <c r="K8203" s="1468"/>
      <c r="L8203" s="1468"/>
      <c r="M8203" s="1468"/>
      <c r="N8203" s="1468"/>
      <c r="O8203" s="1468"/>
      <c r="P8203" s="1468">
        <v>1.1200000000000001</v>
      </c>
      <c r="R8203" s="1067"/>
      <c r="Z8203" s="21"/>
      <c r="AH8203"/>
    </row>
    <row r="8204" spans="1:34" ht="11.25" customHeight="1">
      <c r="A8204"/>
      <c r="B8204" s="1439" t="s">
        <v>21</v>
      </c>
      <c r="C8204" s="1440">
        <v>501</v>
      </c>
      <c r="D8204" s="1441" t="str">
        <f t="shared" ref="D8204:D8267" si="142">B8204&amp;TEXT(C8204,"0000")</f>
        <v>PA0501</v>
      </c>
      <c r="E8204" s="1514" t="s">
        <v>123</v>
      </c>
      <c r="F8204" s="1467">
        <v>550</v>
      </c>
      <c r="G8204" s="1468">
        <v>3.57</v>
      </c>
      <c r="H8204" s="1468"/>
      <c r="I8204" s="1468"/>
      <c r="J8204" s="1468"/>
      <c r="K8204" s="1468"/>
      <c r="L8204" s="1468"/>
      <c r="M8204" s="1468"/>
      <c r="N8204" s="1468"/>
      <c r="O8204" s="1468"/>
      <c r="P8204" s="1468">
        <v>4.05</v>
      </c>
      <c r="R8204" s="1067"/>
      <c r="Z8204" s="21"/>
      <c r="AH8204"/>
    </row>
    <row r="8205" spans="1:34" ht="11.25" customHeight="1">
      <c r="A8205"/>
      <c r="B8205" s="1439" t="s">
        <v>21</v>
      </c>
      <c r="C8205" s="1440">
        <v>502</v>
      </c>
      <c r="D8205" s="1441" t="str">
        <f t="shared" si="142"/>
        <v>PA0502</v>
      </c>
      <c r="E8205" s="1514" t="s">
        <v>125</v>
      </c>
      <c r="F8205" s="1467">
        <v>500</v>
      </c>
      <c r="G8205" s="1468">
        <v>2.93</v>
      </c>
      <c r="H8205" s="1468"/>
      <c r="I8205" s="1468"/>
      <c r="J8205" s="1468"/>
      <c r="K8205" s="1468"/>
      <c r="L8205" s="1468"/>
      <c r="M8205" s="1468"/>
      <c r="N8205" s="1468"/>
      <c r="O8205" s="1468"/>
      <c r="P8205" s="1468">
        <v>3.32</v>
      </c>
      <c r="R8205" s="1067"/>
      <c r="Z8205" s="21"/>
      <c r="AH8205"/>
    </row>
    <row r="8206" spans="1:34" ht="11.25" customHeight="1">
      <c r="A8206"/>
      <c r="B8206" s="1439" t="s">
        <v>21</v>
      </c>
      <c r="C8206" s="1440">
        <v>506</v>
      </c>
      <c r="D8206" s="1441" t="str">
        <f t="shared" si="142"/>
        <v>PA0506</v>
      </c>
      <c r="E8206" s="1514" t="s">
        <v>123</v>
      </c>
      <c r="F8206" s="1467">
        <v>500</v>
      </c>
      <c r="G8206" s="1468">
        <v>1.7</v>
      </c>
      <c r="H8206" s="1468"/>
      <c r="I8206" s="1468"/>
      <c r="J8206" s="1468"/>
      <c r="K8206" s="1468"/>
      <c r="L8206" s="1468"/>
      <c r="M8206" s="1468"/>
      <c r="N8206" s="1468"/>
      <c r="O8206" s="1468"/>
      <c r="P8206" s="1468">
        <v>1.92</v>
      </c>
      <c r="R8206" s="1067"/>
      <c r="Z8206" s="21"/>
      <c r="AH8206"/>
    </row>
    <row r="8207" spans="1:34" ht="11.25" customHeight="1">
      <c r="A8207"/>
      <c r="B8207" s="1439" t="s">
        <v>21</v>
      </c>
      <c r="C8207" s="1440">
        <v>507</v>
      </c>
      <c r="D8207" s="1441" t="str">
        <f t="shared" si="142"/>
        <v>PA0507</v>
      </c>
      <c r="E8207" s="1514" t="s">
        <v>123</v>
      </c>
      <c r="F8207" s="1467">
        <v>500</v>
      </c>
      <c r="G8207" s="1468">
        <v>1.77</v>
      </c>
      <c r="H8207" s="1468"/>
      <c r="I8207" s="1468"/>
      <c r="J8207" s="1468"/>
      <c r="K8207" s="1468"/>
      <c r="L8207" s="1468"/>
      <c r="M8207" s="1468"/>
      <c r="N8207" s="1468"/>
      <c r="O8207" s="1468"/>
      <c r="P8207" s="1468">
        <v>2.0099999999999998</v>
      </c>
      <c r="R8207" s="1067"/>
      <c r="Z8207" s="21"/>
      <c r="AH8207"/>
    </row>
    <row r="8208" spans="1:34" ht="11.25" customHeight="1">
      <c r="A8208"/>
      <c r="B8208" s="1439" t="s">
        <v>21</v>
      </c>
      <c r="C8208" s="1440">
        <v>509</v>
      </c>
      <c r="D8208" s="1441" t="str">
        <f t="shared" si="142"/>
        <v>PA0509</v>
      </c>
      <c r="E8208" s="1514" t="s">
        <v>122</v>
      </c>
      <c r="F8208" s="1467">
        <v>600</v>
      </c>
      <c r="G8208" s="1468">
        <v>4.68</v>
      </c>
      <c r="H8208" s="1468"/>
      <c r="I8208" s="1468"/>
      <c r="J8208" s="1468"/>
      <c r="K8208" s="1468"/>
      <c r="L8208" s="1468"/>
      <c r="M8208" s="1468"/>
      <c r="N8208" s="1468"/>
      <c r="O8208" s="1468"/>
      <c r="P8208" s="1468">
        <v>5.3</v>
      </c>
      <c r="R8208" s="1067"/>
      <c r="Z8208" s="21"/>
      <c r="AH8208"/>
    </row>
    <row r="8209" spans="1:34" ht="11.25" customHeight="1">
      <c r="A8209"/>
      <c r="B8209" s="1439" t="s">
        <v>21</v>
      </c>
      <c r="C8209" s="1440">
        <v>511</v>
      </c>
      <c r="D8209" s="1441" t="str">
        <f t="shared" si="142"/>
        <v>PA0511</v>
      </c>
      <c r="E8209" s="1514" t="s">
        <v>125</v>
      </c>
      <c r="F8209" s="1467">
        <v>650</v>
      </c>
      <c r="G8209" s="1468">
        <v>5.22</v>
      </c>
      <c r="H8209" s="1468"/>
      <c r="I8209" s="1468"/>
      <c r="J8209" s="1468"/>
      <c r="K8209" s="1468"/>
      <c r="L8209" s="1468"/>
      <c r="M8209" s="1468"/>
      <c r="N8209" s="1468"/>
      <c r="O8209" s="1468"/>
      <c r="P8209" s="1468">
        <v>5.92</v>
      </c>
      <c r="R8209" s="1067"/>
      <c r="Z8209" s="21"/>
      <c r="AH8209"/>
    </row>
    <row r="8210" spans="1:34" ht="11.25" customHeight="1">
      <c r="A8210"/>
      <c r="B8210" s="1439" t="s">
        <v>21</v>
      </c>
      <c r="C8210" s="1440">
        <v>512</v>
      </c>
      <c r="D8210" s="1441" t="str">
        <f t="shared" si="142"/>
        <v>PA0512</v>
      </c>
      <c r="E8210" s="1514" t="s">
        <v>124</v>
      </c>
      <c r="F8210" s="1467">
        <v>550</v>
      </c>
      <c r="G8210" s="1468">
        <v>3.5</v>
      </c>
      <c r="H8210" s="1468"/>
      <c r="I8210" s="1468"/>
      <c r="J8210" s="1468"/>
      <c r="K8210" s="1468"/>
      <c r="L8210" s="1468"/>
      <c r="M8210" s="1468"/>
      <c r="N8210" s="1468"/>
      <c r="O8210" s="1468"/>
      <c r="P8210" s="1468">
        <v>3.96</v>
      </c>
      <c r="R8210" s="1067"/>
      <c r="Z8210" s="21"/>
      <c r="AH8210"/>
    </row>
    <row r="8211" spans="1:34" ht="11.25" customHeight="1">
      <c r="A8211"/>
      <c r="B8211" s="1439" t="s">
        <v>21</v>
      </c>
      <c r="C8211" s="1440">
        <v>513</v>
      </c>
      <c r="D8211" s="1441" t="str">
        <f t="shared" si="142"/>
        <v>PA0513</v>
      </c>
      <c r="E8211" s="1514" t="s">
        <v>125</v>
      </c>
      <c r="F8211" s="1467">
        <v>500</v>
      </c>
      <c r="G8211" s="1468">
        <v>2.79</v>
      </c>
      <c r="H8211" s="1468"/>
      <c r="I8211" s="1468"/>
      <c r="J8211" s="1468"/>
      <c r="K8211" s="1468"/>
      <c r="L8211" s="1468"/>
      <c r="M8211" s="1468"/>
      <c r="N8211" s="1468"/>
      <c r="O8211" s="1468"/>
      <c r="P8211" s="1468">
        <v>3.16</v>
      </c>
      <c r="R8211" s="1067"/>
      <c r="Z8211" s="21"/>
      <c r="AH8211"/>
    </row>
    <row r="8212" spans="1:34" ht="11.25" customHeight="1">
      <c r="A8212"/>
      <c r="B8212" s="1439" t="s">
        <v>21</v>
      </c>
      <c r="C8212" s="1440">
        <v>514</v>
      </c>
      <c r="D8212" s="1441" t="str">
        <f t="shared" si="142"/>
        <v>PA0514</v>
      </c>
      <c r="E8212" s="1514" t="s">
        <v>123</v>
      </c>
      <c r="F8212" s="1467">
        <v>550</v>
      </c>
      <c r="G8212" s="1468">
        <v>3.75</v>
      </c>
      <c r="H8212" s="1468"/>
      <c r="I8212" s="1468"/>
      <c r="J8212" s="1468"/>
      <c r="K8212" s="1468"/>
      <c r="L8212" s="1468"/>
      <c r="M8212" s="1468"/>
      <c r="N8212" s="1468"/>
      <c r="O8212" s="1468"/>
      <c r="P8212" s="1468">
        <v>4.25</v>
      </c>
      <c r="R8212" s="1067"/>
      <c r="Z8212" s="21"/>
      <c r="AH8212"/>
    </row>
    <row r="8213" spans="1:34" ht="11.25" customHeight="1">
      <c r="A8213"/>
      <c r="B8213" s="1439" t="s">
        <v>21</v>
      </c>
      <c r="C8213" s="1440">
        <v>535</v>
      </c>
      <c r="D8213" s="1441" t="str">
        <f t="shared" si="142"/>
        <v>PA0535</v>
      </c>
      <c r="E8213" s="1514" t="s">
        <v>125</v>
      </c>
      <c r="F8213" s="1467">
        <v>500</v>
      </c>
      <c r="G8213" s="1468">
        <v>2.4500000000000002</v>
      </c>
      <c r="H8213" s="1468"/>
      <c r="I8213" s="1468"/>
      <c r="J8213" s="1468"/>
      <c r="K8213" s="1468"/>
      <c r="L8213" s="1468"/>
      <c r="M8213" s="1468"/>
      <c r="N8213" s="1468"/>
      <c r="O8213" s="1468"/>
      <c r="P8213" s="1468">
        <v>2.77</v>
      </c>
      <c r="R8213" s="1067"/>
      <c r="Z8213" s="21"/>
      <c r="AH8213"/>
    </row>
    <row r="8214" spans="1:34" ht="11.25" customHeight="1">
      <c r="A8214"/>
      <c r="B8214" s="1439" t="s">
        <v>21</v>
      </c>
      <c r="C8214" s="1440">
        <v>536</v>
      </c>
      <c r="D8214" s="1441" t="str">
        <f t="shared" si="142"/>
        <v>PA0536</v>
      </c>
      <c r="E8214" s="1514" t="s">
        <v>125</v>
      </c>
      <c r="F8214" s="1467">
        <v>600</v>
      </c>
      <c r="G8214" s="1468">
        <v>4.7300000000000004</v>
      </c>
      <c r="H8214" s="1468"/>
      <c r="I8214" s="1468"/>
      <c r="J8214" s="1468"/>
      <c r="K8214" s="1468"/>
      <c r="L8214" s="1468"/>
      <c r="M8214" s="1468"/>
      <c r="N8214" s="1468"/>
      <c r="O8214" s="1468"/>
      <c r="P8214" s="1468">
        <v>5.36</v>
      </c>
      <c r="R8214" s="1067"/>
      <c r="Z8214" s="21"/>
      <c r="AH8214"/>
    </row>
    <row r="8215" spans="1:34" ht="11.25" customHeight="1">
      <c r="A8215"/>
      <c r="B8215" s="1439" t="s">
        <v>21</v>
      </c>
      <c r="C8215" s="1440">
        <v>551</v>
      </c>
      <c r="D8215" s="1441" t="str">
        <f t="shared" si="142"/>
        <v>PA0551</v>
      </c>
      <c r="E8215" s="1514" t="s">
        <v>123</v>
      </c>
      <c r="F8215" s="1467">
        <v>500</v>
      </c>
      <c r="G8215" s="1468">
        <v>1.29</v>
      </c>
      <c r="H8215" s="1468"/>
      <c r="I8215" s="1468"/>
      <c r="J8215" s="1468"/>
      <c r="K8215" s="1468"/>
      <c r="L8215" s="1468"/>
      <c r="M8215" s="1468"/>
      <c r="N8215" s="1468"/>
      <c r="O8215" s="1468"/>
      <c r="P8215" s="1468">
        <v>1.46</v>
      </c>
      <c r="R8215" s="1067"/>
      <c r="Z8215" s="21"/>
      <c r="AH8215"/>
    </row>
    <row r="8216" spans="1:34" ht="11.25" customHeight="1">
      <c r="A8216"/>
      <c r="B8216" s="1439" t="s">
        <v>21</v>
      </c>
      <c r="C8216" s="1440">
        <v>553</v>
      </c>
      <c r="D8216" s="1441" t="str">
        <f t="shared" si="142"/>
        <v>PA0553</v>
      </c>
      <c r="E8216" s="1514" t="s">
        <v>122</v>
      </c>
      <c r="F8216" s="1467">
        <v>500</v>
      </c>
      <c r="G8216" s="1468">
        <v>1.1399999999999999</v>
      </c>
      <c r="H8216" s="1468"/>
      <c r="I8216" s="1468"/>
      <c r="J8216" s="1468"/>
      <c r="K8216" s="1468"/>
      <c r="L8216" s="1468"/>
      <c r="M8216" s="1468"/>
      <c r="N8216" s="1468"/>
      <c r="O8216" s="1468"/>
      <c r="P8216" s="1468">
        <v>1.29</v>
      </c>
      <c r="R8216" s="1067"/>
      <c r="Z8216" s="21"/>
      <c r="AH8216"/>
    </row>
    <row r="8217" spans="1:34" ht="11.25" customHeight="1">
      <c r="A8217"/>
      <c r="B8217" s="1439" t="s">
        <v>21</v>
      </c>
      <c r="C8217" s="1440">
        <v>555</v>
      </c>
      <c r="D8217" s="1441" t="str">
        <f t="shared" si="142"/>
        <v>PA0555</v>
      </c>
      <c r="E8217" s="1514" t="s">
        <v>121</v>
      </c>
      <c r="F8217" s="1467">
        <v>500</v>
      </c>
      <c r="G8217" s="1468">
        <v>0.44</v>
      </c>
      <c r="H8217" s="1468"/>
      <c r="I8217" s="1468"/>
      <c r="J8217" s="1468"/>
      <c r="K8217" s="1468"/>
      <c r="L8217" s="1468"/>
      <c r="M8217" s="1468"/>
      <c r="N8217" s="1468"/>
      <c r="O8217" s="1468"/>
      <c r="P8217" s="1468">
        <v>0.49</v>
      </c>
      <c r="R8217" s="1067"/>
      <c r="Z8217" s="21"/>
      <c r="AH8217"/>
    </row>
    <row r="8218" spans="1:34" ht="11.25" customHeight="1">
      <c r="A8218"/>
      <c r="B8218" s="1439" t="s">
        <v>21</v>
      </c>
      <c r="C8218" s="1440">
        <v>563</v>
      </c>
      <c r="D8218" s="1441" t="str">
        <f t="shared" si="142"/>
        <v>PA0563</v>
      </c>
      <c r="E8218" s="1514" t="s">
        <v>123</v>
      </c>
      <c r="F8218" s="1467">
        <v>500</v>
      </c>
      <c r="G8218" s="1468">
        <v>1.22</v>
      </c>
      <c r="H8218" s="1468"/>
      <c r="I8218" s="1468"/>
      <c r="J8218" s="1468"/>
      <c r="K8218" s="1468"/>
      <c r="L8218" s="1468"/>
      <c r="M8218" s="1468"/>
      <c r="N8218" s="1468"/>
      <c r="O8218" s="1468"/>
      <c r="P8218" s="1468">
        <v>1.38</v>
      </c>
      <c r="R8218" s="1067"/>
      <c r="Z8218" s="21"/>
      <c r="AH8218"/>
    </row>
    <row r="8219" spans="1:34" ht="11.25" customHeight="1">
      <c r="A8219"/>
      <c r="B8219" s="1439" t="s">
        <v>21</v>
      </c>
      <c r="C8219" s="1440">
        <v>571</v>
      </c>
      <c r="D8219" s="1441" t="str">
        <f t="shared" si="142"/>
        <v>PA0571</v>
      </c>
      <c r="E8219" s="1514" t="s">
        <v>123</v>
      </c>
      <c r="F8219" s="1467">
        <v>500</v>
      </c>
      <c r="G8219" s="1468">
        <v>1.94</v>
      </c>
      <c r="H8219" s="1468"/>
      <c r="I8219" s="1468"/>
      <c r="J8219" s="1468"/>
      <c r="K8219" s="1468"/>
      <c r="L8219" s="1468"/>
      <c r="M8219" s="1468"/>
      <c r="N8219" s="1468"/>
      <c r="O8219" s="1468"/>
      <c r="P8219" s="1468">
        <v>2.19</v>
      </c>
      <c r="R8219" s="1067"/>
      <c r="Z8219" s="21"/>
      <c r="AH8219"/>
    </row>
    <row r="8220" spans="1:34" ht="11.25" customHeight="1">
      <c r="A8220"/>
      <c r="B8220" s="1439" t="s">
        <v>21</v>
      </c>
      <c r="C8220" s="1440">
        <v>573</v>
      </c>
      <c r="D8220" s="1441" t="str">
        <f t="shared" si="142"/>
        <v>PA0573</v>
      </c>
      <c r="E8220" s="1514" t="s">
        <v>122</v>
      </c>
      <c r="F8220" s="1467">
        <v>500</v>
      </c>
      <c r="G8220" s="1468">
        <v>3.27</v>
      </c>
      <c r="H8220" s="1468"/>
      <c r="I8220" s="1468"/>
      <c r="J8220" s="1468"/>
      <c r="K8220" s="1468"/>
      <c r="L8220" s="1468"/>
      <c r="M8220" s="1468"/>
      <c r="N8220" s="1468"/>
      <c r="O8220" s="1468"/>
      <c r="P8220" s="1468">
        <v>3.71</v>
      </c>
      <c r="R8220" s="1067"/>
      <c r="Z8220" s="21"/>
      <c r="AH8220"/>
    </row>
    <row r="8221" spans="1:34" ht="11.25" customHeight="1">
      <c r="A8221"/>
      <c r="B8221" s="1439" t="s">
        <v>21</v>
      </c>
      <c r="C8221" s="1440">
        <v>581</v>
      </c>
      <c r="D8221" s="1441" t="str">
        <f t="shared" si="142"/>
        <v>PA0581</v>
      </c>
      <c r="E8221" s="1514" t="s">
        <v>122</v>
      </c>
      <c r="F8221" s="1467">
        <v>500</v>
      </c>
      <c r="G8221" s="1468">
        <v>1.1100000000000001</v>
      </c>
      <c r="H8221" s="1468"/>
      <c r="I8221" s="1468"/>
      <c r="J8221" s="1468"/>
      <c r="K8221" s="1468"/>
      <c r="L8221" s="1468"/>
      <c r="M8221" s="1468"/>
      <c r="N8221" s="1468"/>
      <c r="O8221" s="1468"/>
      <c r="P8221" s="1468">
        <v>1.26</v>
      </c>
      <c r="R8221" s="1067"/>
      <c r="Z8221" s="21"/>
      <c r="AH8221"/>
    </row>
    <row r="8222" spans="1:34" ht="11.25" customHeight="1">
      <c r="A8222"/>
      <c r="B8222" s="1439" t="s">
        <v>21</v>
      </c>
      <c r="C8222" s="1440">
        <v>601</v>
      </c>
      <c r="D8222" s="1441" t="str">
        <f t="shared" si="142"/>
        <v>PA0601</v>
      </c>
      <c r="E8222" s="1514" t="s">
        <v>124</v>
      </c>
      <c r="F8222" s="1467">
        <v>650</v>
      </c>
      <c r="G8222" s="1468">
        <v>5.64</v>
      </c>
      <c r="H8222" s="1468"/>
      <c r="I8222" s="1468"/>
      <c r="J8222" s="1468"/>
      <c r="K8222" s="1468"/>
      <c r="L8222" s="1468"/>
      <c r="M8222" s="1468"/>
      <c r="N8222" s="1468"/>
      <c r="O8222" s="1468"/>
      <c r="P8222" s="1468">
        <v>6.39</v>
      </c>
      <c r="R8222" s="1067"/>
      <c r="Z8222" s="21"/>
      <c r="AH8222"/>
    </row>
    <row r="8223" spans="1:34" ht="11.25" customHeight="1">
      <c r="A8223"/>
      <c r="B8223" s="1439" t="s">
        <v>21</v>
      </c>
      <c r="C8223" s="1440">
        <v>603</v>
      </c>
      <c r="D8223" s="1441" t="str">
        <f t="shared" si="142"/>
        <v>PA0603</v>
      </c>
      <c r="E8223" s="1514" t="s">
        <v>123</v>
      </c>
      <c r="F8223" s="1467">
        <v>700</v>
      </c>
      <c r="G8223" s="1468">
        <v>5.87</v>
      </c>
      <c r="H8223" s="1468"/>
      <c r="I8223" s="1468"/>
      <c r="J8223" s="1468"/>
      <c r="K8223" s="1468"/>
      <c r="L8223" s="1468"/>
      <c r="M8223" s="1468"/>
      <c r="N8223" s="1468"/>
      <c r="O8223" s="1468"/>
      <c r="P8223" s="1468">
        <v>6.65</v>
      </c>
      <c r="R8223" s="1067"/>
      <c r="Z8223" s="21"/>
      <c r="AH8223"/>
    </row>
    <row r="8224" spans="1:34" ht="11.25" customHeight="1">
      <c r="A8224"/>
      <c r="B8224" s="1439" t="s">
        <v>21</v>
      </c>
      <c r="C8224" s="1440">
        <v>605</v>
      </c>
      <c r="D8224" s="1441" t="str">
        <f t="shared" si="142"/>
        <v>PA0605</v>
      </c>
      <c r="E8224" s="1514" t="s">
        <v>122</v>
      </c>
      <c r="F8224" s="1467">
        <v>800</v>
      </c>
      <c r="G8224" s="1468">
        <v>7.29</v>
      </c>
      <c r="H8224" s="1468"/>
      <c r="I8224" s="1468"/>
      <c r="J8224" s="1468"/>
      <c r="K8224" s="1468"/>
      <c r="L8224" s="1468"/>
      <c r="M8224" s="1468"/>
      <c r="N8224" s="1468"/>
      <c r="O8224" s="1468"/>
      <c r="P8224" s="1468">
        <v>8.26</v>
      </c>
      <c r="R8224" s="1067"/>
      <c r="Z8224" s="21"/>
      <c r="AH8224"/>
    </row>
    <row r="8225" spans="1:34" ht="11.25" customHeight="1">
      <c r="A8225"/>
      <c r="B8225" s="1439" t="s">
        <v>21</v>
      </c>
      <c r="C8225" s="1440">
        <v>606</v>
      </c>
      <c r="D8225" s="1441" t="str">
        <f t="shared" si="142"/>
        <v>PA0606</v>
      </c>
      <c r="E8225" s="1514" t="s">
        <v>122</v>
      </c>
      <c r="F8225" s="1467">
        <v>600</v>
      </c>
      <c r="G8225" s="1468">
        <v>4.5199999999999996</v>
      </c>
      <c r="H8225" s="1468"/>
      <c r="I8225" s="1468"/>
      <c r="J8225" s="1468"/>
      <c r="K8225" s="1468"/>
      <c r="L8225" s="1468"/>
      <c r="M8225" s="1468"/>
      <c r="N8225" s="1468"/>
      <c r="O8225" s="1468"/>
      <c r="P8225" s="1468">
        <v>5.12</v>
      </c>
      <c r="R8225" s="1067"/>
      <c r="Z8225" s="21"/>
      <c r="AH8225"/>
    </row>
    <row r="8226" spans="1:34" ht="11.25" customHeight="1">
      <c r="A8226"/>
      <c r="B8226" s="1439" t="s">
        <v>21</v>
      </c>
      <c r="C8226" s="1440">
        <v>607</v>
      </c>
      <c r="D8226" s="1441" t="str">
        <f t="shared" si="142"/>
        <v>PA0607</v>
      </c>
      <c r="E8226" s="1514" t="s">
        <v>122</v>
      </c>
      <c r="F8226" s="1467">
        <v>500</v>
      </c>
      <c r="G8226" s="1468">
        <v>2.4</v>
      </c>
      <c r="H8226" s="1468"/>
      <c r="I8226" s="1468"/>
      <c r="J8226" s="1468"/>
      <c r="K8226" s="1468"/>
      <c r="L8226" s="1468"/>
      <c r="M8226" s="1468"/>
      <c r="N8226" s="1468"/>
      <c r="O8226" s="1468"/>
      <c r="P8226" s="1468">
        <v>2.72</v>
      </c>
      <c r="R8226" s="1067"/>
      <c r="Z8226" s="21"/>
      <c r="AH8226"/>
    </row>
    <row r="8227" spans="1:34" ht="11.25" customHeight="1">
      <c r="A8227"/>
      <c r="B8227" s="1439" t="s">
        <v>21</v>
      </c>
      <c r="C8227" s="1440">
        <v>608</v>
      </c>
      <c r="D8227" s="1441" t="str">
        <f t="shared" si="142"/>
        <v>PA0608</v>
      </c>
      <c r="E8227" s="1514" t="s">
        <v>125</v>
      </c>
      <c r="F8227" s="1467">
        <v>700</v>
      </c>
      <c r="G8227" s="1468">
        <v>6.02</v>
      </c>
      <c r="H8227" s="1468"/>
      <c r="I8227" s="1468"/>
      <c r="J8227" s="1468"/>
      <c r="K8227" s="1468"/>
      <c r="L8227" s="1468"/>
      <c r="M8227" s="1468"/>
      <c r="N8227" s="1468"/>
      <c r="O8227" s="1468"/>
      <c r="P8227" s="1468">
        <v>6.82</v>
      </c>
      <c r="R8227" s="1067"/>
      <c r="Z8227" s="21"/>
      <c r="AH8227"/>
    </row>
    <row r="8228" spans="1:34" ht="11.25" customHeight="1">
      <c r="A8228"/>
      <c r="B8228" s="1439" t="s">
        <v>21</v>
      </c>
      <c r="C8228" s="1440">
        <v>609</v>
      </c>
      <c r="D8228" s="1441" t="str">
        <f t="shared" si="142"/>
        <v>PA0609</v>
      </c>
      <c r="E8228" s="1514" t="s">
        <v>124</v>
      </c>
      <c r="F8228" s="1467">
        <v>550</v>
      </c>
      <c r="G8228" s="1468">
        <v>3.53</v>
      </c>
      <c r="H8228" s="1468"/>
      <c r="I8228" s="1468"/>
      <c r="J8228" s="1468"/>
      <c r="K8228" s="1468"/>
      <c r="L8228" s="1468"/>
      <c r="M8228" s="1468"/>
      <c r="N8228" s="1468"/>
      <c r="O8228" s="1468"/>
      <c r="P8228" s="1468">
        <v>4</v>
      </c>
      <c r="R8228" s="1067"/>
      <c r="Z8228" s="21"/>
      <c r="AH8228"/>
    </row>
    <row r="8229" spans="1:34" ht="11.25" customHeight="1">
      <c r="A8229"/>
      <c r="B8229" s="1439" t="s">
        <v>21</v>
      </c>
      <c r="C8229" s="1440">
        <v>611</v>
      </c>
      <c r="D8229" s="1441" t="str">
        <f t="shared" si="142"/>
        <v>PA0611</v>
      </c>
      <c r="E8229" s="1514" t="s">
        <v>122</v>
      </c>
      <c r="F8229" s="1467">
        <v>950</v>
      </c>
      <c r="G8229" s="1468">
        <v>9.6</v>
      </c>
      <c r="H8229" s="1468"/>
      <c r="I8229" s="1468"/>
      <c r="J8229" s="1468"/>
      <c r="K8229" s="1468"/>
      <c r="L8229" s="1468"/>
      <c r="M8229" s="1468"/>
      <c r="N8229" s="1468"/>
      <c r="O8229" s="1468"/>
      <c r="P8229" s="1468">
        <v>10.88</v>
      </c>
      <c r="R8229" s="1067"/>
      <c r="Z8229" s="21"/>
      <c r="AH8229"/>
    </row>
    <row r="8230" spans="1:34" ht="11.25" customHeight="1">
      <c r="A8230"/>
      <c r="B8230" s="1439" t="s">
        <v>21</v>
      </c>
      <c r="C8230" s="1440">
        <v>615</v>
      </c>
      <c r="D8230" s="1441" t="str">
        <f t="shared" si="142"/>
        <v>PA0615</v>
      </c>
      <c r="E8230" s="1514" t="s">
        <v>122</v>
      </c>
      <c r="F8230" s="1467">
        <v>900</v>
      </c>
      <c r="G8230" s="1468">
        <v>9.0299999999999994</v>
      </c>
      <c r="H8230" s="1468"/>
      <c r="I8230" s="1468"/>
      <c r="J8230" s="1468"/>
      <c r="K8230" s="1468"/>
      <c r="L8230" s="1468"/>
      <c r="M8230" s="1468"/>
      <c r="N8230" s="1468"/>
      <c r="O8230" s="1468"/>
      <c r="P8230" s="1468">
        <v>10.23</v>
      </c>
      <c r="R8230" s="1067"/>
      <c r="Z8230" s="21"/>
      <c r="AH8230"/>
    </row>
    <row r="8231" spans="1:34" ht="11.25" customHeight="1">
      <c r="A8231"/>
      <c r="B8231" s="1439" t="s">
        <v>21</v>
      </c>
      <c r="C8231" s="1440">
        <v>617</v>
      </c>
      <c r="D8231" s="1441" t="str">
        <f t="shared" si="142"/>
        <v>PA0617</v>
      </c>
      <c r="E8231" s="1514" t="s">
        <v>123</v>
      </c>
      <c r="F8231" s="1467">
        <v>500</v>
      </c>
      <c r="G8231" s="1468">
        <v>3.06</v>
      </c>
      <c r="H8231" s="1468"/>
      <c r="I8231" s="1468"/>
      <c r="J8231" s="1468"/>
      <c r="K8231" s="1468"/>
      <c r="L8231" s="1468"/>
      <c r="M8231" s="1468"/>
      <c r="N8231" s="1468"/>
      <c r="O8231" s="1468"/>
      <c r="P8231" s="1468">
        <v>3.47</v>
      </c>
      <c r="R8231" s="1067"/>
      <c r="Z8231" s="21"/>
      <c r="AH8231"/>
    </row>
    <row r="8232" spans="1:34" ht="11.25" customHeight="1">
      <c r="A8232"/>
      <c r="B8232" s="1439" t="s">
        <v>21</v>
      </c>
      <c r="C8232" s="1440">
        <v>645</v>
      </c>
      <c r="D8232" s="1441" t="str">
        <f t="shared" si="142"/>
        <v>PA0645</v>
      </c>
      <c r="E8232" s="1514" t="s">
        <v>124</v>
      </c>
      <c r="F8232" s="1467">
        <v>700</v>
      </c>
      <c r="G8232" s="1468">
        <v>6.35</v>
      </c>
      <c r="H8232" s="1468"/>
      <c r="I8232" s="1468"/>
      <c r="J8232" s="1468"/>
      <c r="K8232" s="1468"/>
      <c r="L8232" s="1468"/>
      <c r="M8232" s="1468"/>
      <c r="N8232" s="1468"/>
      <c r="O8232" s="1468"/>
      <c r="P8232" s="1468">
        <v>7.19</v>
      </c>
      <c r="R8232" s="1067"/>
      <c r="Z8232" s="21"/>
      <c r="AH8232"/>
    </row>
    <row r="8233" spans="1:34" ht="11.25" customHeight="1">
      <c r="A8233"/>
      <c r="B8233" s="1439" t="s">
        <v>21</v>
      </c>
      <c r="C8233" s="1440">
        <v>646</v>
      </c>
      <c r="D8233" s="1441" t="str">
        <f t="shared" si="142"/>
        <v>PA0646</v>
      </c>
      <c r="E8233" s="1514" t="s">
        <v>125</v>
      </c>
      <c r="F8233" s="1467">
        <v>650</v>
      </c>
      <c r="G8233" s="1468">
        <v>5.0599999999999996</v>
      </c>
      <c r="H8233" s="1468"/>
      <c r="I8233" s="1468"/>
      <c r="J8233" s="1468"/>
      <c r="K8233" s="1468"/>
      <c r="L8233" s="1468"/>
      <c r="M8233" s="1468"/>
      <c r="N8233" s="1468"/>
      <c r="O8233" s="1468"/>
      <c r="P8233" s="1468">
        <v>5.73</v>
      </c>
      <c r="R8233" s="1067"/>
      <c r="Z8233" s="21"/>
      <c r="AH8233"/>
    </row>
    <row r="8234" spans="1:34" ht="11.25" customHeight="1">
      <c r="A8234"/>
      <c r="B8234" s="1439" t="s">
        <v>21</v>
      </c>
      <c r="C8234" s="1440">
        <v>647</v>
      </c>
      <c r="D8234" s="1441" t="str">
        <f t="shared" si="142"/>
        <v>PA0647</v>
      </c>
      <c r="E8234" s="1514" t="s">
        <v>123</v>
      </c>
      <c r="F8234" s="1467">
        <v>750</v>
      </c>
      <c r="G8234" s="1468">
        <v>7.2</v>
      </c>
      <c r="H8234" s="1468"/>
      <c r="I8234" s="1468"/>
      <c r="J8234" s="1468"/>
      <c r="K8234" s="1468"/>
      <c r="L8234" s="1468"/>
      <c r="M8234" s="1468"/>
      <c r="N8234" s="1468"/>
      <c r="O8234" s="1468"/>
      <c r="P8234" s="1468">
        <v>8.16</v>
      </c>
      <c r="R8234" s="1067"/>
      <c r="Z8234" s="21"/>
      <c r="AH8234"/>
    </row>
    <row r="8235" spans="1:34" ht="11.25" customHeight="1">
      <c r="A8235"/>
      <c r="B8235" s="1439" t="s">
        <v>21</v>
      </c>
      <c r="C8235" s="1440">
        <v>648</v>
      </c>
      <c r="D8235" s="1441" t="str">
        <f t="shared" si="142"/>
        <v>PA0648</v>
      </c>
      <c r="E8235" s="1514" t="s">
        <v>124</v>
      </c>
      <c r="F8235" s="1467">
        <v>700</v>
      </c>
      <c r="G8235" s="1468">
        <v>6.45</v>
      </c>
      <c r="H8235" s="1468"/>
      <c r="I8235" s="1468"/>
      <c r="J8235" s="1468"/>
      <c r="K8235" s="1468"/>
      <c r="L8235" s="1468"/>
      <c r="M8235" s="1468"/>
      <c r="N8235" s="1468"/>
      <c r="O8235" s="1468"/>
      <c r="P8235" s="1468">
        <v>7.31</v>
      </c>
      <c r="R8235" s="1067"/>
      <c r="Z8235" s="21"/>
      <c r="AH8235"/>
    </row>
    <row r="8236" spans="1:34" ht="11.25" customHeight="1">
      <c r="A8236"/>
      <c r="B8236" s="1439" t="s">
        <v>21</v>
      </c>
      <c r="C8236" s="1440">
        <v>649</v>
      </c>
      <c r="D8236" s="1441" t="str">
        <f t="shared" si="142"/>
        <v>PA0649</v>
      </c>
      <c r="E8236" s="1514" t="s">
        <v>125</v>
      </c>
      <c r="F8236" s="1467">
        <v>600</v>
      </c>
      <c r="G8236" s="1468">
        <v>4.5199999999999996</v>
      </c>
      <c r="H8236" s="1468"/>
      <c r="I8236" s="1468"/>
      <c r="J8236" s="1468"/>
      <c r="K8236" s="1468"/>
      <c r="L8236" s="1468"/>
      <c r="M8236" s="1468"/>
      <c r="N8236" s="1468"/>
      <c r="O8236" s="1468"/>
      <c r="P8236" s="1468">
        <v>5.12</v>
      </c>
      <c r="R8236" s="1067"/>
      <c r="Z8236" s="21"/>
      <c r="AH8236"/>
    </row>
    <row r="8237" spans="1:34" ht="11.25" customHeight="1">
      <c r="A8237"/>
      <c r="B8237" s="1439" t="s">
        <v>21</v>
      </c>
      <c r="C8237" s="1440">
        <v>651</v>
      </c>
      <c r="D8237" s="1441" t="str">
        <f t="shared" si="142"/>
        <v>PA0651</v>
      </c>
      <c r="E8237" s="1514" t="s">
        <v>121</v>
      </c>
      <c r="F8237" s="1467">
        <v>700</v>
      </c>
      <c r="G8237" s="1468">
        <v>5.75</v>
      </c>
      <c r="H8237" s="1468"/>
      <c r="I8237" s="1468"/>
      <c r="J8237" s="1468"/>
      <c r="K8237" s="1468"/>
      <c r="L8237" s="1468"/>
      <c r="M8237" s="1468"/>
      <c r="N8237" s="1468"/>
      <c r="O8237" s="1468"/>
      <c r="P8237" s="1468">
        <v>6.51</v>
      </c>
      <c r="R8237" s="1067"/>
      <c r="Z8237" s="21"/>
      <c r="AH8237"/>
    </row>
    <row r="8238" spans="1:34" ht="11.25" customHeight="1">
      <c r="A8238"/>
      <c r="B8238" s="1439" t="s">
        <v>21</v>
      </c>
      <c r="C8238" s="1440">
        <v>652</v>
      </c>
      <c r="D8238" s="1441" t="str">
        <f t="shared" si="142"/>
        <v>PA0652</v>
      </c>
      <c r="E8238" s="1514" t="s">
        <v>121</v>
      </c>
      <c r="F8238" s="1467">
        <v>850</v>
      </c>
      <c r="G8238" s="1468">
        <v>8.69</v>
      </c>
      <c r="H8238" s="1468"/>
      <c r="I8238" s="1468"/>
      <c r="J8238" s="1468"/>
      <c r="K8238" s="1468"/>
      <c r="L8238" s="1468"/>
      <c r="M8238" s="1468"/>
      <c r="N8238" s="1468"/>
      <c r="O8238" s="1468"/>
      <c r="P8238" s="1468">
        <v>9.84</v>
      </c>
      <c r="R8238" s="1067"/>
      <c r="Z8238" s="21"/>
      <c r="AH8238"/>
    </row>
    <row r="8239" spans="1:34" ht="11.25" customHeight="1">
      <c r="A8239"/>
      <c r="B8239" s="1439" t="s">
        <v>21</v>
      </c>
      <c r="C8239" s="1440">
        <v>653</v>
      </c>
      <c r="D8239" s="1441" t="str">
        <f t="shared" si="142"/>
        <v>PA0653</v>
      </c>
      <c r="E8239" s="1514" t="s">
        <v>124</v>
      </c>
      <c r="F8239" s="1467">
        <v>750</v>
      </c>
      <c r="G8239" s="1468">
        <v>6.89</v>
      </c>
      <c r="H8239" s="1468"/>
      <c r="I8239" s="1468"/>
      <c r="J8239" s="1468"/>
      <c r="K8239" s="1468"/>
      <c r="L8239" s="1468"/>
      <c r="M8239" s="1468"/>
      <c r="N8239" s="1468"/>
      <c r="O8239" s="1468"/>
      <c r="P8239" s="1468">
        <v>7.8</v>
      </c>
      <c r="R8239" s="1067"/>
      <c r="Z8239" s="21"/>
      <c r="AH8239"/>
    </row>
    <row r="8240" spans="1:34" ht="11.25" customHeight="1">
      <c r="A8240"/>
      <c r="B8240" s="1439" t="s">
        <v>21</v>
      </c>
      <c r="C8240" s="1440">
        <v>654</v>
      </c>
      <c r="D8240" s="1441" t="str">
        <f t="shared" si="142"/>
        <v>PA0654</v>
      </c>
      <c r="E8240" s="1514" t="s">
        <v>124</v>
      </c>
      <c r="F8240" s="1467">
        <v>800</v>
      </c>
      <c r="G8240" s="1468">
        <v>7.58</v>
      </c>
      <c r="H8240" s="1468"/>
      <c r="I8240" s="1468"/>
      <c r="J8240" s="1468"/>
      <c r="K8240" s="1468"/>
      <c r="L8240" s="1468"/>
      <c r="M8240" s="1468"/>
      <c r="N8240" s="1468"/>
      <c r="O8240" s="1468"/>
      <c r="P8240" s="1468">
        <v>8.59</v>
      </c>
      <c r="R8240" s="1067"/>
      <c r="Z8240" s="21"/>
      <c r="AH8240"/>
    </row>
    <row r="8241" spans="1:34" ht="11.25" customHeight="1">
      <c r="A8241"/>
      <c r="B8241" s="1439" t="s">
        <v>21</v>
      </c>
      <c r="C8241" s="1440">
        <v>655</v>
      </c>
      <c r="D8241" s="1441" t="str">
        <f t="shared" si="142"/>
        <v>PA0655</v>
      </c>
      <c r="E8241" s="1514" t="s">
        <v>123</v>
      </c>
      <c r="F8241" s="1467">
        <v>950</v>
      </c>
      <c r="G8241" s="1468">
        <v>9.7200000000000006</v>
      </c>
      <c r="H8241" s="1468"/>
      <c r="I8241" s="1468"/>
      <c r="J8241" s="1468"/>
      <c r="K8241" s="1468"/>
      <c r="L8241" s="1468"/>
      <c r="M8241" s="1468"/>
      <c r="N8241" s="1468"/>
      <c r="O8241" s="1468"/>
      <c r="P8241" s="1468">
        <v>11.02</v>
      </c>
      <c r="R8241" s="1067"/>
      <c r="Z8241" s="21"/>
      <c r="AH8241"/>
    </row>
    <row r="8242" spans="1:34" ht="11.25" customHeight="1">
      <c r="A8242"/>
      <c r="B8242" s="1439" t="s">
        <v>21</v>
      </c>
      <c r="C8242" s="1440">
        <v>656</v>
      </c>
      <c r="D8242" s="1441" t="str">
        <f t="shared" si="142"/>
        <v>PA0656</v>
      </c>
      <c r="E8242" s="1514" t="s">
        <v>122</v>
      </c>
      <c r="F8242" s="1467">
        <v>650</v>
      </c>
      <c r="G8242" s="1468">
        <v>5.0599999999999996</v>
      </c>
      <c r="H8242" s="1468"/>
      <c r="I8242" s="1468"/>
      <c r="J8242" s="1468"/>
      <c r="K8242" s="1468"/>
      <c r="L8242" s="1468"/>
      <c r="M8242" s="1468"/>
      <c r="N8242" s="1468"/>
      <c r="O8242" s="1468"/>
      <c r="P8242" s="1468">
        <v>5.73</v>
      </c>
      <c r="R8242" s="1067"/>
      <c r="Z8242" s="21"/>
      <c r="AH8242"/>
    </row>
    <row r="8243" spans="1:34" ht="11.25" customHeight="1">
      <c r="A8243"/>
      <c r="B8243" s="1439" t="s">
        <v>21</v>
      </c>
      <c r="C8243" s="1440">
        <v>657</v>
      </c>
      <c r="D8243" s="1441" t="str">
        <f t="shared" si="142"/>
        <v>PA0657</v>
      </c>
      <c r="E8243" s="1514" t="s">
        <v>123</v>
      </c>
      <c r="F8243" s="1467">
        <v>850</v>
      </c>
      <c r="G8243" s="1468">
        <v>8.3000000000000007</v>
      </c>
      <c r="H8243" s="1468"/>
      <c r="I8243" s="1468"/>
      <c r="J8243" s="1468"/>
      <c r="K8243" s="1468"/>
      <c r="L8243" s="1468"/>
      <c r="M8243" s="1468"/>
      <c r="N8243" s="1468"/>
      <c r="O8243" s="1468"/>
      <c r="P8243" s="1468">
        <v>9.4</v>
      </c>
      <c r="R8243" s="1067"/>
      <c r="Z8243" s="21"/>
      <c r="AH8243"/>
    </row>
    <row r="8244" spans="1:34" ht="11.25" customHeight="1">
      <c r="A8244"/>
      <c r="B8244" s="1439" t="s">
        <v>21</v>
      </c>
      <c r="C8244" s="1440">
        <v>658</v>
      </c>
      <c r="D8244" s="1441" t="str">
        <f t="shared" si="142"/>
        <v>PA0658</v>
      </c>
      <c r="E8244" s="1514" t="s">
        <v>125</v>
      </c>
      <c r="F8244" s="1467">
        <v>900</v>
      </c>
      <c r="G8244" s="1468">
        <v>8.94</v>
      </c>
      <c r="H8244" s="1468"/>
      <c r="I8244" s="1468"/>
      <c r="J8244" s="1468"/>
      <c r="K8244" s="1468"/>
      <c r="L8244" s="1468"/>
      <c r="M8244" s="1468"/>
      <c r="N8244" s="1468"/>
      <c r="O8244" s="1468"/>
      <c r="P8244" s="1468">
        <v>10.130000000000001</v>
      </c>
      <c r="R8244" s="1067"/>
      <c r="Z8244" s="21"/>
      <c r="AH8244"/>
    </row>
    <row r="8245" spans="1:34" ht="11.25" customHeight="1">
      <c r="A8245"/>
      <c r="B8245" s="1439" t="s">
        <v>21</v>
      </c>
      <c r="C8245" s="1440">
        <v>659</v>
      </c>
      <c r="D8245" s="1441" t="str">
        <f t="shared" si="142"/>
        <v>PA0659</v>
      </c>
      <c r="E8245" s="1514" t="s">
        <v>122</v>
      </c>
      <c r="F8245" s="1467">
        <v>1300</v>
      </c>
      <c r="G8245" s="1468">
        <v>15.12</v>
      </c>
      <c r="H8245" s="1468"/>
      <c r="I8245" s="1468"/>
      <c r="J8245" s="1468"/>
      <c r="K8245" s="1468"/>
      <c r="L8245" s="1468"/>
      <c r="M8245" s="1468"/>
      <c r="N8245" s="1468"/>
      <c r="O8245" s="1468"/>
      <c r="P8245" s="1468">
        <v>17.14</v>
      </c>
      <c r="R8245" s="1067"/>
      <c r="Z8245" s="21"/>
      <c r="AH8245"/>
    </row>
    <row r="8246" spans="1:34" ht="11.25" customHeight="1">
      <c r="A8246"/>
      <c r="B8246" s="1439" t="s">
        <v>21</v>
      </c>
      <c r="C8246" s="1440">
        <v>660</v>
      </c>
      <c r="D8246" s="1441" t="str">
        <f t="shared" si="142"/>
        <v>PA0660</v>
      </c>
      <c r="E8246" s="1514" t="s">
        <v>121</v>
      </c>
      <c r="F8246" s="1467">
        <v>500</v>
      </c>
      <c r="G8246" s="1468">
        <v>2.61</v>
      </c>
      <c r="H8246" s="1468"/>
      <c r="I8246" s="1468"/>
      <c r="J8246" s="1468"/>
      <c r="K8246" s="1468"/>
      <c r="L8246" s="1468"/>
      <c r="M8246" s="1468"/>
      <c r="N8246" s="1468"/>
      <c r="O8246" s="1468"/>
      <c r="P8246" s="1468">
        <v>2.96</v>
      </c>
      <c r="R8246" s="1067"/>
      <c r="Z8246" s="21"/>
      <c r="AH8246"/>
    </row>
    <row r="8247" spans="1:34" ht="11.25" customHeight="1">
      <c r="A8247"/>
      <c r="B8247" s="1439" t="s">
        <v>21</v>
      </c>
      <c r="C8247" s="1440">
        <v>661</v>
      </c>
      <c r="D8247" s="1441" t="str">
        <f t="shared" si="142"/>
        <v>PA0661</v>
      </c>
      <c r="E8247" s="1514" t="s">
        <v>125</v>
      </c>
      <c r="F8247" s="1467">
        <v>500</v>
      </c>
      <c r="G8247" s="1468">
        <v>2.72</v>
      </c>
      <c r="H8247" s="1468"/>
      <c r="I8247" s="1468"/>
      <c r="J8247" s="1468"/>
      <c r="K8247" s="1468"/>
      <c r="L8247" s="1468"/>
      <c r="M8247" s="1468"/>
      <c r="N8247" s="1468"/>
      <c r="O8247" s="1468"/>
      <c r="P8247" s="1468">
        <v>3.08</v>
      </c>
      <c r="R8247" s="1067"/>
      <c r="Z8247" s="21"/>
      <c r="AH8247"/>
    </row>
    <row r="8248" spans="1:34" ht="11.25" customHeight="1">
      <c r="A8248"/>
      <c r="B8248" s="1439" t="s">
        <v>21</v>
      </c>
      <c r="C8248" s="1440">
        <v>662</v>
      </c>
      <c r="D8248" s="1441" t="str">
        <f t="shared" si="142"/>
        <v>PA0662</v>
      </c>
      <c r="E8248" s="1514" t="s">
        <v>121</v>
      </c>
      <c r="F8248" s="1467">
        <v>700</v>
      </c>
      <c r="G8248" s="1468">
        <v>6.3</v>
      </c>
      <c r="H8248" s="1468"/>
      <c r="I8248" s="1468"/>
      <c r="J8248" s="1468"/>
      <c r="K8248" s="1468"/>
      <c r="L8248" s="1468"/>
      <c r="M8248" s="1468"/>
      <c r="N8248" s="1468"/>
      <c r="O8248" s="1468"/>
      <c r="P8248" s="1468">
        <v>7.14</v>
      </c>
      <c r="R8248" s="1067"/>
      <c r="Z8248" s="21"/>
      <c r="AH8248"/>
    </row>
    <row r="8249" spans="1:34" ht="11.25" customHeight="1">
      <c r="A8249"/>
      <c r="B8249" s="1439" t="s">
        <v>21</v>
      </c>
      <c r="C8249" s="1440">
        <v>663</v>
      </c>
      <c r="D8249" s="1441" t="str">
        <f t="shared" si="142"/>
        <v>PA0663</v>
      </c>
      <c r="E8249" s="1514" t="s">
        <v>125</v>
      </c>
      <c r="F8249" s="1467">
        <v>550</v>
      </c>
      <c r="G8249" s="1468">
        <v>3.53</v>
      </c>
      <c r="H8249" s="1468"/>
      <c r="I8249" s="1468"/>
      <c r="J8249" s="1468"/>
      <c r="K8249" s="1468"/>
      <c r="L8249" s="1468"/>
      <c r="M8249" s="1468"/>
      <c r="N8249" s="1468"/>
      <c r="O8249" s="1468"/>
      <c r="P8249" s="1468">
        <v>4</v>
      </c>
      <c r="R8249" s="1067"/>
      <c r="Z8249" s="21"/>
      <c r="AH8249"/>
    </row>
    <row r="8250" spans="1:34" ht="11.25" customHeight="1">
      <c r="A8250"/>
      <c r="B8250" s="1439" t="s">
        <v>21</v>
      </c>
      <c r="C8250" s="1440">
        <v>664</v>
      </c>
      <c r="D8250" s="1441" t="str">
        <f t="shared" si="142"/>
        <v>PA0664</v>
      </c>
      <c r="E8250" s="1514" t="s">
        <v>125</v>
      </c>
      <c r="F8250" s="1467">
        <v>550</v>
      </c>
      <c r="G8250" s="1468">
        <v>3.57</v>
      </c>
      <c r="H8250" s="1468"/>
      <c r="I8250" s="1468"/>
      <c r="J8250" s="1468"/>
      <c r="K8250" s="1468"/>
      <c r="L8250" s="1468"/>
      <c r="M8250" s="1468"/>
      <c r="N8250" s="1468"/>
      <c r="O8250" s="1468"/>
      <c r="P8250" s="1468">
        <v>4.05</v>
      </c>
      <c r="R8250" s="1067"/>
      <c r="Z8250" s="21"/>
      <c r="AH8250"/>
    </row>
    <row r="8251" spans="1:34" ht="11.25" customHeight="1">
      <c r="A8251"/>
      <c r="B8251" s="1439" t="s">
        <v>21</v>
      </c>
      <c r="C8251" s="1440">
        <v>665</v>
      </c>
      <c r="D8251" s="1441" t="str">
        <f t="shared" si="142"/>
        <v>PA0665</v>
      </c>
      <c r="E8251" s="1514" t="s">
        <v>125</v>
      </c>
      <c r="F8251" s="1467">
        <v>800</v>
      </c>
      <c r="G8251" s="1468">
        <v>7.64</v>
      </c>
      <c r="H8251" s="1468"/>
      <c r="I8251" s="1468"/>
      <c r="J8251" s="1468"/>
      <c r="K8251" s="1468"/>
      <c r="L8251" s="1468"/>
      <c r="M8251" s="1468"/>
      <c r="N8251" s="1468"/>
      <c r="O8251" s="1468"/>
      <c r="P8251" s="1468">
        <v>8.65</v>
      </c>
      <c r="R8251" s="1067"/>
      <c r="Z8251" s="21"/>
      <c r="AH8251"/>
    </row>
    <row r="8252" spans="1:34" ht="11.25" customHeight="1">
      <c r="A8252"/>
      <c r="B8252" s="1439" t="s">
        <v>21</v>
      </c>
      <c r="C8252" s="1440">
        <v>666</v>
      </c>
      <c r="D8252" s="1441" t="str">
        <f t="shared" si="142"/>
        <v>PA0666</v>
      </c>
      <c r="E8252" s="1514" t="s">
        <v>125</v>
      </c>
      <c r="F8252" s="1467">
        <v>800</v>
      </c>
      <c r="G8252" s="1468">
        <v>7.47</v>
      </c>
      <c r="H8252" s="1468"/>
      <c r="I8252" s="1468"/>
      <c r="J8252" s="1468"/>
      <c r="K8252" s="1468"/>
      <c r="L8252" s="1468"/>
      <c r="M8252" s="1468"/>
      <c r="N8252" s="1468"/>
      <c r="O8252" s="1468"/>
      <c r="P8252" s="1468">
        <v>8.4700000000000006</v>
      </c>
      <c r="R8252" s="1067"/>
      <c r="Z8252" s="21"/>
      <c r="AH8252"/>
    </row>
    <row r="8253" spans="1:34" ht="11.25" customHeight="1">
      <c r="A8253"/>
      <c r="B8253" s="1439" t="s">
        <v>21</v>
      </c>
      <c r="C8253" s="1440">
        <v>667</v>
      </c>
      <c r="D8253" s="1441" t="str">
        <f t="shared" si="142"/>
        <v>PA0667</v>
      </c>
      <c r="E8253" s="1514" t="s">
        <v>123</v>
      </c>
      <c r="F8253" s="1467">
        <v>500</v>
      </c>
      <c r="G8253" s="1468">
        <v>2.0299999999999998</v>
      </c>
      <c r="H8253" s="1468"/>
      <c r="I8253" s="1468"/>
      <c r="J8253" s="1468"/>
      <c r="K8253" s="1468"/>
      <c r="L8253" s="1468"/>
      <c r="M8253" s="1468"/>
      <c r="N8253" s="1468"/>
      <c r="O8253" s="1468"/>
      <c r="P8253" s="1468">
        <v>2.2999999999999998</v>
      </c>
      <c r="R8253" s="1067"/>
      <c r="Z8253" s="21"/>
      <c r="AH8253"/>
    </row>
    <row r="8254" spans="1:34" ht="11.25" customHeight="1">
      <c r="A8254"/>
      <c r="B8254" s="1439" t="s">
        <v>21</v>
      </c>
      <c r="C8254" s="1440">
        <v>668</v>
      </c>
      <c r="D8254" s="1441" t="str">
        <f t="shared" si="142"/>
        <v>PA0668</v>
      </c>
      <c r="E8254" s="1514" t="s">
        <v>124</v>
      </c>
      <c r="F8254" s="1467">
        <v>850</v>
      </c>
      <c r="G8254" s="1468">
        <v>8.07</v>
      </c>
      <c r="H8254" s="1468"/>
      <c r="I8254" s="1468"/>
      <c r="J8254" s="1468"/>
      <c r="K8254" s="1468"/>
      <c r="L8254" s="1468"/>
      <c r="M8254" s="1468"/>
      <c r="N8254" s="1468"/>
      <c r="O8254" s="1468"/>
      <c r="P8254" s="1468">
        <v>9.15</v>
      </c>
      <c r="R8254" s="1067"/>
      <c r="Z8254" s="21"/>
      <c r="AH8254"/>
    </row>
    <row r="8255" spans="1:34" ht="11.25" customHeight="1">
      <c r="A8255"/>
      <c r="B8255" s="1439" t="s">
        <v>21</v>
      </c>
      <c r="C8255" s="1440">
        <v>669</v>
      </c>
      <c r="D8255" s="1441" t="str">
        <f t="shared" si="142"/>
        <v>PA0669</v>
      </c>
      <c r="E8255" s="1514" t="s">
        <v>124</v>
      </c>
      <c r="F8255" s="1467">
        <v>750</v>
      </c>
      <c r="G8255" s="1468">
        <v>7.14</v>
      </c>
      <c r="H8255" s="1468"/>
      <c r="I8255" s="1468"/>
      <c r="J8255" s="1468"/>
      <c r="K8255" s="1468"/>
      <c r="L8255" s="1468"/>
      <c r="M8255" s="1468"/>
      <c r="N8255" s="1468"/>
      <c r="O8255" s="1468"/>
      <c r="P8255" s="1468">
        <v>8.09</v>
      </c>
      <c r="R8255" s="1067"/>
      <c r="Z8255" s="21"/>
      <c r="AH8255"/>
    </row>
    <row r="8256" spans="1:34" ht="11.25" customHeight="1">
      <c r="A8256"/>
      <c r="B8256" s="1439" t="s">
        <v>21</v>
      </c>
      <c r="C8256" s="1440">
        <v>670</v>
      </c>
      <c r="D8256" s="1441" t="str">
        <f t="shared" si="142"/>
        <v>PA0670</v>
      </c>
      <c r="E8256" s="1514" t="s">
        <v>125</v>
      </c>
      <c r="F8256" s="1467">
        <v>750</v>
      </c>
      <c r="G8256" s="1468">
        <v>6.5</v>
      </c>
      <c r="H8256" s="1468"/>
      <c r="I8256" s="1468"/>
      <c r="J8256" s="1468"/>
      <c r="K8256" s="1468"/>
      <c r="L8256" s="1468"/>
      <c r="M8256" s="1468"/>
      <c r="N8256" s="1468"/>
      <c r="O8256" s="1468"/>
      <c r="P8256" s="1468">
        <v>7.36</v>
      </c>
      <c r="R8256" s="1067"/>
      <c r="Z8256" s="21"/>
      <c r="AH8256"/>
    </row>
    <row r="8257" spans="1:34" ht="11.25" customHeight="1">
      <c r="A8257"/>
      <c r="B8257" s="1439" t="s">
        <v>21</v>
      </c>
      <c r="C8257" s="1440">
        <v>673</v>
      </c>
      <c r="D8257" s="1441" t="str">
        <f t="shared" si="142"/>
        <v>PA0673</v>
      </c>
      <c r="E8257" s="1514" t="s">
        <v>123</v>
      </c>
      <c r="F8257" s="1467">
        <v>700</v>
      </c>
      <c r="G8257" s="1468">
        <v>5.96</v>
      </c>
      <c r="H8257" s="1468"/>
      <c r="I8257" s="1468"/>
      <c r="J8257" s="1468"/>
      <c r="K8257" s="1468"/>
      <c r="L8257" s="1468"/>
      <c r="M8257" s="1468"/>
      <c r="N8257" s="1468"/>
      <c r="O8257" s="1468"/>
      <c r="P8257" s="1468">
        <v>6.75</v>
      </c>
      <c r="R8257" s="1067"/>
      <c r="Z8257" s="21"/>
      <c r="AH8257"/>
    </row>
    <row r="8258" spans="1:34" ht="11.25" customHeight="1">
      <c r="A8258"/>
      <c r="B8258" s="1439" t="s">
        <v>21</v>
      </c>
      <c r="C8258" s="1440">
        <v>674</v>
      </c>
      <c r="D8258" s="1441" t="str">
        <f t="shared" si="142"/>
        <v>PA0674</v>
      </c>
      <c r="E8258" s="1514" t="s">
        <v>125</v>
      </c>
      <c r="F8258" s="1467">
        <v>650</v>
      </c>
      <c r="G8258" s="1468">
        <v>5.24</v>
      </c>
      <c r="H8258" s="1468"/>
      <c r="I8258" s="1468"/>
      <c r="J8258" s="1468"/>
      <c r="K8258" s="1468"/>
      <c r="L8258" s="1468"/>
      <c r="M8258" s="1468"/>
      <c r="N8258" s="1468"/>
      <c r="O8258" s="1468"/>
      <c r="P8258" s="1468">
        <v>5.93</v>
      </c>
      <c r="R8258" s="1067"/>
      <c r="Z8258" s="21"/>
      <c r="AH8258"/>
    </row>
    <row r="8259" spans="1:34" ht="11.25" customHeight="1">
      <c r="A8259"/>
      <c r="B8259" s="1439" t="s">
        <v>21</v>
      </c>
      <c r="C8259" s="1440">
        <v>675</v>
      </c>
      <c r="D8259" s="1441" t="str">
        <f t="shared" si="142"/>
        <v>PA0675</v>
      </c>
      <c r="E8259" s="1514" t="s">
        <v>124</v>
      </c>
      <c r="F8259" s="1467">
        <v>500</v>
      </c>
      <c r="G8259" s="1468">
        <v>3.05</v>
      </c>
      <c r="H8259" s="1468"/>
      <c r="I8259" s="1468"/>
      <c r="J8259" s="1468"/>
      <c r="K8259" s="1468"/>
      <c r="L8259" s="1468"/>
      <c r="M8259" s="1468"/>
      <c r="N8259" s="1468"/>
      <c r="O8259" s="1468"/>
      <c r="P8259" s="1468">
        <v>3.45</v>
      </c>
      <c r="R8259" s="1067"/>
      <c r="Z8259" s="21"/>
      <c r="AH8259"/>
    </row>
    <row r="8260" spans="1:34" ht="11.25" customHeight="1">
      <c r="A8260"/>
      <c r="B8260" s="1439" t="s">
        <v>21</v>
      </c>
      <c r="C8260" s="1440">
        <v>676</v>
      </c>
      <c r="D8260" s="1441" t="str">
        <f t="shared" si="142"/>
        <v>PA0676</v>
      </c>
      <c r="E8260" s="1514" t="s">
        <v>125</v>
      </c>
      <c r="F8260" s="1467">
        <v>650</v>
      </c>
      <c r="G8260" s="1468">
        <v>4.97</v>
      </c>
      <c r="H8260" s="1468"/>
      <c r="I8260" s="1468"/>
      <c r="J8260" s="1468"/>
      <c r="K8260" s="1468"/>
      <c r="L8260" s="1468"/>
      <c r="M8260" s="1468"/>
      <c r="N8260" s="1468"/>
      <c r="O8260" s="1468"/>
      <c r="P8260" s="1468">
        <v>5.63</v>
      </c>
      <c r="R8260" s="1067"/>
      <c r="Z8260" s="21"/>
      <c r="AH8260"/>
    </row>
    <row r="8261" spans="1:34" ht="11.25" customHeight="1">
      <c r="A8261"/>
      <c r="B8261" s="1439" t="s">
        <v>21</v>
      </c>
      <c r="C8261" s="1440">
        <v>677</v>
      </c>
      <c r="D8261" s="1441" t="str">
        <f t="shared" si="142"/>
        <v>PA0677</v>
      </c>
      <c r="E8261" s="1514" t="s">
        <v>123</v>
      </c>
      <c r="F8261" s="1467">
        <v>500</v>
      </c>
      <c r="G8261" s="1468">
        <v>2.87</v>
      </c>
      <c r="H8261" s="1468"/>
      <c r="I8261" s="1468"/>
      <c r="J8261" s="1468"/>
      <c r="K8261" s="1468"/>
      <c r="L8261" s="1468"/>
      <c r="M8261" s="1468"/>
      <c r="N8261" s="1468"/>
      <c r="O8261" s="1468"/>
      <c r="P8261" s="1468">
        <v>3.25</v>
      </c>
      <c r="R8261" s="1067"/>
      <c r="Z8261" s="21"/>
      <c r="AH8261"/>
    </row>
    <row r="8262" spans="1:34" ht="11.25" customHeight="1">
      <c r="A8262"/>
      <c r="B8262" s="1439" t="s">
        <v>21</v>
      </c>
      <c r="C8262" s="1440">
        <v>679</v>
      </c>
      <c r="D8262" s="1441" t="str">
        <f t="shared" si="142"/>
        <v>PA0679</v>
      </c>
      <c r="E8262" s="1514" t="s">
        <v>124</v>
      </c>
      <c r="F8262" s="1467">
        <v>850</v>
      </c>
      <c r="G8262" s="1468">
        <v>8.33</v>
      </c>
      <c r="H8262" s="1468"/>
      <c r="I8262" s="1468"/>
      <c r="J8262" s="1468"/>
      <c r="K8262" s="1468"/>
      <c r="L8262" s="1468"/>
      <c r="M8262" s="1468"/>
      <c r="N8262" s="1468"/>
      <c r="O8262" s="1468"/>
      <c r="P8262" s="1468">
        <v>9.44</v>
      </c>
      <c r="R8262" s="1067"/>
      <c r="Z8262" s="21"/>
      <c r="AH8262"/>
    </row>
    <row r="8263" spans="1:34" ht="11.25" customHeight="1">
      <c r="A8263"/>
      <c r="B8263" s="1439" t="s">
        <v>21</v>
      </c>
      <c r="C8263" s="1440">
        <v>681</v>
      </c>
      <c r="D8263" s="1441" t="str">
        <f t="shared" si="142"/>
        <v>PA0681</v>
      </c>
      <c r="E8263" s="1514" t="s">
        <v>123</v>
      </c>
      <c r="F8263" s="1467">
        <v>700</v>
      </c>
      <c r="G8263" s="1468">
        <v>6.27</v>
      </c>
      <c r="H8263" s="1468"/>
      <c r="I8263" s="1468"/>
      <c r="J8263" s="1468"/>
      <c r="K8263" s="1468"/>
      <c r="L8263" s="1468"/>
      <c r="M8263" s="1468"/>
      <c r="N8263" s="1468"/>
      <c r="O8263" s="1468"/>
      <c r="P8263" s="1468">
        <v>7.11</v>
      </c>
      <c r="R8263" s="1067"/>
      <c r="Z8263" s="21"/>
      <c r="AH8263"/>
    </row>
    <row r="8264" spans="1:34" ht="11.25" customHeight="1">
      <c r="A8264"/>
      <c r="B8264" s="1439" t="s">
        <v>21</v>
      </c>
      <c r="C8264" s="1440">
        <v>709</v>
      </c>
      <c r="D8264" s="1441" t="str">
        <f t="shared" si="142"/>
        <v>PA0709</v>
      </c>
      <c r="E8264" s="1514" t="s">
        <v>122</v>
      </c>
      <c r="F8264" s="1467">
        <v>500</v>
      </c>
      <c r="G8264" s="1468">
        <v>1.89</v>
      </c>
      <c r="H8264" s="1468"/>
      <c r="I8264" s="1468"/>
      <c r="J8264" s="1468"/>
      <c r="K8264" s="1468"/>
      <c r="L8264" s="1468"/>
      <c r="M8264" s="1468"/>
      <c r="N8264" s="1468"/>
      <c r="O8264" s="1468"/>
      <c r="P8264" s="1468">
        <v>2.14</v>
      </c>
      <c r="R8264" s="1067"/>
      <c r="Z8264" s="21"/>
      <c r="AH8264"/>
    </row>
    <row r="8265" spans="1:34" ht="11.25" customHeight="1">
      <c r="A8265"/>
      <c r="B8265" s="1439" t="s">
        <v>21</v>
      </c>
      <c r="C8265" s="1440">
        <v>716</v>
      </c>
      <c r="D8265" s="1441" t="str">
        <f t="shared" si="142"/>
        <v>PA0716</v>
      </c>
      <c r="E8265" s="1514" t="s">
        <v>123</v>
      </c>
      <c r="F8265" s="1467">
        <v>500</v>
      </c>
      <c r="G8265" s="1468">
        <v>2.93</v>
      </c>
      <c r="H8265" s="1468"/>
      <c r="I8265" s="1468"/>
      <c r="J8265" s="1468"/>
      <c r="K8265" s="1468"/>
      <c r="L8265" s="1468"/>
      <c r="M8265" s="1468"/>
      <c r="N8265" s="1468"/>
      <c r="O8265" s="1468"/>
      <c r="P8265" s="1468">
        <v>3.32</v>
      </c>
      <c r="R8265" s="1067"/>
      <c r="Z8265" s="21"/>
      <c r="AH8265"/>
    </row>
    <row r="8266" spans="1:34" ht="11.25" customHeight="1">
      <c r="A8266"/>
      <c r="B8266" s="1439" t="s">
        <v>21</v>
      </c>
      <c r="C8266" s="1440">
        <v>718</v>
      </c>
      <c r="D8266" s="1441" t="str">
        <f t="shared" si="142"/>
        <v>PA0718</v>
      </c>
      <c r="E8266" s="1514" t="s">
        <v>123</v>
      </c>
      <c r="F8266" s="1467">
        <v>500</v>
      </c>
      <c r="G8266" s="1468">
        <v>2.87</v>
      </c>
      <c r="H8266" s="1468"/>
      <c r="I8266" s="1468"/>
      <c r="J8266" s="1468"/>
      <c r="K8266" s="1468"/>
      <c r="L8266" s="1468"/>
      <c r="M8266" s="1468"/>
      <c r="N8266" s="1468"/>
      <c r="O8266" s="1468"/>
      <c r="P8266" s="1468">
        <v>3.25</v>
      </c>
      <c r="R8266" s="1067"/>
      <c r="Z8266" s="21"/>
      <c r="AH8266"/>
    </row>
    <row r="8267" spans="1:34" ht="11.25" customHeight="1">
      <c r="A8267"/>
      <c r="B8267" s="1439" t="s">
        <v>21</v>
      </c>
      <c r="C8267" s="1440">
        <v>721</v>
      </c>
      <c r="D8267" s="1441" t="str">
        <f t="shared" si="142"/>
        <v>PA0721</v>
      </c>
      <c r="E8267" s="1514" t="s">
        <v>122</v>
      </c>
      <c r="F8267" s="1467">
        <v>850</v>
      </c>
      <c r="G8267" s="1468">
        <v>8.01</v>
      </c>
      <c r="H8267" s="1468"/>
      <c r="I8267" s="1468"/>
      <c r="J8267" s="1468"/>
      <c r="K8267" s="1468"/>
      <c r="L8267" s="1468"/>
      <c r="M8267" s="1468"/>
      <c r="N8267" s="1468"/>
      <c r="O8267" s="1468"/>
      <c r="P8267" s="1468">
        <v>9.08</v>
      </c>
      <c r="R8267" s="1067"/>
      <c r="Z8267" s="21"/>
      <c r="AH8267"/>
    </row>
    <row r="8268" spans="1:34" ht="11.25" customHeight="1">
      <c r="A8268"/>
      <c r="B8268" s="1439" t="s">
        <v>21</v>
      </c>
      <c r="C8268" s="1440">
        <v>744</v>
      </c>
      <c r="D8268" s="1441" t="str">
        <f t="shared" ref="D8268:D8331" si="143">B8268&amp;TEXT(C8268,"0000")</f>
        <v>PA0744</v>
      </c>
      <c r="E8268" s="1514" t="s">
        <v>123</v>
      </c>
      <c r="F8268" s="1467">
        <v>500</v>
      </c>
      <c r="G8268" s="1468">
        <v>0.38</v>
      </c>
      <c r="H8268" s="1468"/>
      <c r="I8268" s="1468"/>
      <c r="J8268" s="1468"/>
      <c r="K8268" s="1468"/>
      <c r="L8268" s="1468"/>
      <c r="M8268" s="1468"/>
      <c r="N8268" s="1468"/>
      <c r="O8268" s="1468"/>
      <c r="P8268" s="1468">
        <v>0.43</v>
      </c>
      <c r="R8268" s="1067"/>
      <c r="Z8268" s="21"/>
      <c r="AH8268"/>
    </row>
    <row r="8269" spans="1:34" ht="11.25" customHeight="1">
      <c r="A8269"/>
      <c r="B8269" s="1439" t="s">
        <v>21</v>
      </c>
      <c r="C8269" s="1440">
        <v>751</v>
      </c>
      <c r="D8269" s="1441" t="str">
        <f t="shared" si="143"/>
        <v>PA0751</v>
      </c>
      <c r="E8269" s="1514" t="s">
        <v>122</v>
      </c>
      <c r="F8269" s="1467">
        <v>500</v>
      </c>
      <c r="G8269" s="1468">
        <v>0.98</v>
      </c>
      <c r="H8269" s="1468"/>
      <c r="I8269" s="1468"/>
      <c r="J8269" s="1468"/>
      <c r="K8269" s="1468"/>
      <c r="L8269" s="1468"/>
      <c r="M8269" s="1468"/>
      <c r="N8269" s="1468"/>
      <c r="O8269" s="1468"/>
      <c r="P8269" s="1468">
        <v>1.1100000000000001</v>
      </c>
      <c r="R8269" s="1067"/>
      <c r="Z8269" s="21"/>
      <c r="AH8269"/>
    </row>
    <row r="8270" spans="1:34" ht="11.25" customHeight="1">
      <c r="A8270"/>
      <c r="B8270" s="1439" t="s">
        <v>21</v>
      </c>
      <c r="C8270" s="1440">
        <v>752</v>
      </c>
      <c r="D8270" s="1441" t="str">
        <f t="shared" si="143"/>
        <v>PA0752</v>
      </c>
      <c r="E8270" s="1514" t="s">
        <v>122</v>
      </c>
      <c r="F8270" s="1467">
        <v>500</v>
      </c>
      <c r="G8270" s="1468">
        <v>0.72</v>
      </c>
      <c r="H8270" s="1468"/>
      <c r="I8270" s="1468"/>
      <c r="J8270" s="1468"/>
      <c r="K8270" s="1468"/>
      <c r="L8270" s="1468"/>
      <c r="M8270" s="1468"/>
      <c r="N8270" s="1468"/>
      <c r="O8270" s="1468"/>
      <c r="P8270" s="1468">
        <v>0.82</v>
      </c>
      <c r="R8270" s="1067"/>
      <c r="Z8270" s="21"/>
      <c r="AH8270"/>
    </row>
    <row r="8271" spans="1:34" ht="11.25" customHeight="1">
      <c r="A8271"/>
      <c r="B8271" s="1439" t="s">
        <v>21</v>
      </c>
      <c r="C8271" s="1440">
        <v>753</v>
      </c>
      <c r="D8271" s="1441" t="str">
        <f t="shared" si="143"/>
        <v>PA0753</v>
      </c>
      <c r="E8271" s="1514" t="s">
        <v>125</v>
      </c>
      <c r="F8271" s="1467">
        <v>500</v>
      </c>
      <c r="G8271" s="1468">
        <v>2.63</v>
      </c>
      <c r="H8271" s="1468"/>
      <c r="I8271" s="1468"/>
      <c r="J8271" s="1468"/>
      <c r="K8271" s="1468"/>
      <c r="L8271" s="1468"/>
      <c r="M8271" s="1468"/>
      <c r="N8271" s="1468"/>
      <c r="O8271" s="1468"/>
      <c r="P8271" s="1468">
        <v>2.98</v>
      </c>
      <c r="R8271" s="1067"/>
      <c r="Z8271" s="21"/>
      <c r="AH8271"/>
    </row>
    <row r="8272" spans="1:34" ht="11.25" customHeight="1">
      <c r="A8272"/>
      <c r="B8272" s="1439" t="s">
        <v>21</v>
      </c>
      <c r="C8272" s="1440">
        <v>755</v>
      </c>
      <c r="D8272" s="1441" t="str">
        <f t="shared" si="143"/>
        <v>PA0755</v>
      </c>
      <c r="E8272" s="1514" t="s">
        <v>122</v>
      </c>
      <c r="F8272" s="1467">
        <v>500</v>
      </c>
      <c r="G8272" s="1468">
        <v>1.1299999999999999</v>
      </c>
      <c r="H8272" s="1468"/>
      <c r="I8272" s="1468"/>
      <c r="J8272" s="1468"/>
      <c r="K8272" s="1468"/>
      <c r="L8272" s="1468"/>
      <c r="M8272" s="1468"/>
      <c r="N8272" s="1468"/>
      <c r="O8272" s="1468"/>
      <c r="P8272" s="1468">
        <v>1.28</v>
      </c>
      <c r="R8272" s="1067"/>
      <c r="Z8272" s="21"/>
      <c r="AH8272"/>
    </row>
    <row r="8273" spans="1:34" ht="11.25" customHeight="1">
      <c r="A8273"/>
      <c r="B8273" s="1439" t="s">
        <v>21</v>
      </c>
      <c r="C8273" s="1440">
        <v>757</v>
      </c>
      <c r="D8273" s="1441" t="str">
        <f t="shared" si="143"/>
        <v>PA0757</v>
      </c>
      <c r="E8273" s="1514" t="s">
        <v>123</v>
      </c>
      <c r="F8273" s="1467">
        <v>500</v>
      </c>
      <c r="G8273" s="1468">
        <v>1.31</v>
      </c>
      <c r="H8273" s="1468"/>
      <c r="I8273" s="1468"/>
      <c r="J8273" s="1468"/>
      <c r="K8273" s="1468"/>
      <c r="L8273" s="1468"/>
      <c r="M8273" s="1468"/>
      <c r="N8273" s="1468"/>
      <c r="O8273" s="1468"/>
      <c r="P8273" s="1468">
        <v>1.48</v>
      </c>
      <c r="R8273" s="1067"/>
      <c r="Z8273" s="21"/>
      <c r="AH8273"/>
    </row>
    <row r="8274" spans="1:34" ht="11.25" customHeight="1">
      <c r="A8274"/>
      <c r="B8274" s="1439" t="s">
        <v>21</v>
      </c>
      <c r="C8274" s="1440">
        <v>759</v>
      </c>
      <c r="D8274" s="1441" t="str">
        <f t="shared" si="143"/>
        <v>PA0759</v>
      </c>
      <c r="E8274" s="1514" t="s">
        <v>122</v>
      </c>
      <c r="F8274" s="1467">
        <v>650</v>
      </c>
      <c r="G8274" s="1468">
        <v>5.4</v>
      </c>
      <c r="H8274" s="1468"/>
      <c r="I8274" s="1468"/>
      <c r="J8274" s="1468"/>
      <c r="K8274" s="1468"/>
      <c r="L8274" s="1468"/>
      <c r="M8274" s="1468"/>
      <c r="N8274" s="1468"/>
      <c r="O8274" s="1468"/>
      <c r="P8274" s="1468">
        <v>6.12</v>
      </c>
      <c r="R8274" s="1067"/>
      <c r="Z8274" s="21"/>
      <c r="AH8274"/>
    </row>
    <row r="8275" spans="1:34" ht="11.25" customHeight="1">
      <c r="A8275"/>
      <c r="B8275" s="1439" t="s">
        <v>21</v>
      </c>
      <c r="C8275" s="1440">
        <v>771</v>
      </c>
      <c r="D8275" s="1441" t="str">
        <f t="shared" si="143"/>
        <v>PA0771</v>
      </c>
      <c r="E8275" s="1514" t="s">
        <v>280</v>
      </c>
      <c r="F8275" s="1467">
        <v>500</v>
      </c>
      <c r="G8275" s="1468">
        <v>0.75</v>
      </c>
      <c r="H8275" s="1468"/>
      <c r="I8275" s="1468"/>
      <c r="J8275" s="1468"/>
      <c r="K8275" s="1468"/>
      <c r="L8275" s="1468"/>
      <c r="M8275" s="1468"/>
      <c r="N8275" s="1468"/>
      <c r="O8275" s="1468"/>
      <c r="P8275" s="1468">
        <v>0.85</v>
      </c>
      <c r="R8275" s="1067"/>
      <c r="Z8275" s="21"/>
      <c r="AH8275"/>
    </row>
    <row r="8276" spans="1:34" ht="11.25" customHeight="1">
      <c r="A8276"/>
      <c r="B8276" s="1439" t="s">
        <v>21</v>
      </c>
      <c r="C8276" s="1440">
        <v>801</v>
      </c>
      <c r="D8276" s="1441" t="str">
        <f t="shared" si="143"/>
        <v>PA0801</v>
      </c>
      <c r="E8276" s="1514" t="s">
        <v>122</v>
      </c>
      <c r="F8276" s="1467">
        <v>700</v>
      </c>
      <c r="G8276" s="1468">
        <v>6.32</v>
      </c>
      <c r="H8276" s="1468"/>
      <c r="I8276" s="1468"/>
      <c r="J8276" s="1468"/>
      <c r="K8276" s="1468"/>
      <c r="L8276" s="1468"/>
      <c r="M8276" s="1468"/>
      <c r="N8276" s="1468"/>
      <c r="O8276" s="1468"/>
      <c r="P8276" s="1468">
        <v>7.16</v>
      </c>
      <c r="R8276" s="1067"/>
      <c r="Z8276" s="21"/>
      <c r="AH8276"/>
    </row>
    <row r="8277" spans="1:34" ht="11.25" customHeight="1">
      <c r="A8277"/>
      <c r="B8277" s="1439" t="s">
        <v>21</v>
      </c>
      <c r="C8277" s="1440">
        <v>802</v>
      </c>
      <c r="D8277" s="1441" t="str">
        <f t="shared" si="143"/>
        <v>PA0802</v>
      </c>
      <c r="E8277" s="1514" t="s">
        <v>123</v>
      </c>
      <c r="F8277" s="1467">
        <v>550</v>
      </c>
      <c r="G8277" s="1468">
        <v>3.53</v>
      </c>
      <c r="H8277" s="1468"/>
      <c r="I8277" s="1468"/>
      <c r="J8277" s="1468"/>
      <c r="K8277" s="1468"/>
      <c r="L8277" s="1468"/>
      <c r="M8277" s="1468"/>
      <c r="N8277" s="1468"/>
      <c r="O8277" s="1468"/>
      <c r="P8277" s="1468">
        <v>4</v>
      </c>
      <c r="R8277" s="1067"/>
      <c r="Z8277" s="21"/>
      <c r="AH8277"/>
    </row>
    <row r="8278" spans="1:34" ht="11.25" customHeight="1">
      <c r="A8278"/>
      <c r="B8278" s="1439" t="s">
        <v>21</v>
      </c>
      <c r="C8278" s="1440">
        <v>803</v>
      </c>
      <c r="D8278" s="1441" t="str">
        <f t="shared" si="143"/>
        <v>PA0803</v>
      </c>
      <c r="E8278" s="1514" t="s">
        <v>123</v>
      </c>
      <c r="F8278" s="1467">
        <v>1000</v>
      </c>
      <c r="G8278" s="1468">
        <v>10.8</v>
      </c>
      <c r="H8278" s="1468"/>
      <c r="I8278" s="1468"/>
      <c r="J8278" s="1468"/>
      <c r="K8278" s="1468"/>
      <c r="L8278" s="1468"/>
      <c r="M8278" s="1468"/>
      <c r="N8278" s="1468"/>
      <c r="O8278" s="1468"/>
      <c r="P8278" s="1468">
        <v>12.24</v>
      </c>
      <c r="R8278" s="1067"/>
      <c r="Z8278" s="21"/>
      <c r="AH8278"/>
    </row>
    <row r="8279" spans="1:34" ht="11.25" customHeight="1">
      <c r="A8279"/>
      <c r="B8279" s="1439" t="s">
        <v>21</v>
      </c>
      <c r="C8279" s="1440">
        <v>804</v>
      </c>
      <c r="D8279" s="1441" t="str">
        <f t="shared" si="143"/>
        <v>PA0804</v>
      </c>
      <c r="E8279" s="1514" t="s">
        <v>123</v>
      </c>
      <c r="F8279" s="1467">
        <v>500</v>
      </c>
      <c r="G8279" s="1468">
        <v>2.91</v>
      </c>
      <c r="H8279" s="1468"/>
      <c r="I8279" s="1468"/>
      <c r="J8279" s="1468"/>
      <c r="K8279" s="1468"/>
      <c r="L8279" s="1468"/>
      <c r="M8279" s="1468"/>
      <c r="N8279" s="1468"/>
      <c r="O8279" s="1468"/>
      <c r="P8279" s="1468">
        <v>3.3</v>
      </c>
      <c r="R8279" s="1067"/>
      <c r="Z8279" s="21"/>
      <c r="AH8279"/>
    </row>
    <row r="8280" spans="1:34" ht="11.25" customHeight="1">
      <c r="A8280"/>
      <c r="B8280" s="1439" t="s">
        <v>21</v>
      </c>
      <c r="C8280" s="1440">
        <v>805</v>
      </c>
      <c r="D8280" s="1441" t="str">
        <f t="shared" si="143"/>
        <v>PA0805</v>
      </c>
      <c r="E8280" s="1514" t="s">
        <v>124</v>
      </c>
      <c r="F8280" s="1467">
        <v>600</v>
      </c>
      <c r="G8280" s="1468">
        <v>4.5599999999999996</v>
      </c>
      <c r="H8280" s="1468"/>
      <c r="I8280" s="1468"/>
      <c r="J8280" s="1468"/>
      <c r="K8280" s="1468"/>
      <c r="L8280" s="1468"/>
      <c r="M8280" s="1468"/>
      <c r="N8280" s="1468"/>
      <c r="O8280" s="1468"/>
      <c r="P8280" s="1468">
        <v>5.17</v>
      </c>
      <c r="R8280" s="1067"/>
      <c r="Z8280" s="21"/>
      <c r="AH8280"/>
    </row>
    <row r="8281" spans="1:34" ht="11.25" customHeight="1">
      <c r="A8281"/>
      <c r="B8281" s="1439" t="s">
        <v>21</v>
      </c>
      <c r="C8281" s="1440">
        <v>806</v>
      </c>
      <c r="D8281" s="1441" t="str">
        <f t="shared" si="143"/>
        <v>PA0806</v>
      </c>
      <c r="E8281" s="1514" t="s">
        <v>125</v>
      </c>
      <c r="F8281" s="1467">
        <v>850</v>
      </c>
      <c r="G8281" s="1468">
        <v>8.2200000000000006</v>
      </c>
      <c r="H8281" s="1468"/>
      <c r="I8281" s="1468"/>
      <c r="J8281" s="1468"/>
      <c r="K8281" s="1468"/>
      <c r="L8281" s="1468"/>
      <c r="M8281" s="1468"/>
      <c r="N8281" s="1468"/>
      <c r="O8281" s="1468"/>
      <c r="P8281" s="1468">
        <v>9.32</v>
      </c>
      <c r="R8281" s="1067"/>
      <c r="Z8281" s="21"/>
      <c r="AH8281"/>
    </row>
    <row r="8282" spans="1:34" ht="11.25" customHeight="1">
      <c r="A8282"/>
      <c r="B8282" s="1439" t="s">
        <v>21</v>
      </c>
      <c r="C8282" s="1440">
        <v>807</v>
      </c>
      <c r="D8282" s="1441" t="str">
        <f t="shared" si="143"/>
        <v>PA0807</v>
      </c>
      <c r="E8282" s="1514" t="s">
        <v>124</v>
      </c>
      <c r="F8282" s="1467">
        <v>600</v>
      </c>
      <c r="G8282" s="1468">
        <v>4.22</v>
      </c>
      <c r="H8282" s="1468"/>
      <c r="I8282" s="1468"/>
      <c r="J8282" s="1468"/>
      <c r="K8282" s="1468"/>
      <c r="L8282" s="1468"/>
      <c r="M8282" s="1468"/>
      <c r="N8282" s="1468"/>
      <c r="O8282" s="1468"/>
      <c r="P8282" s="1468">
        <v>4.78</v>
      </c>
      <c r="R8282" s="1067"/>
      <c r="Z8282" s="21"/>
      <c r="AH8282"/>
    </row>
    <row r="8283" spans="1:34" ht="11.25" customHeight="1">
      <c r="A8283"/>
      <c r="B8283" s="1439" t="s">
        <v>21</v>
      </c>
      <c r="C8283" s="1440">
        <v>808</v>
      </c>
      <c r="D8283" s="1441" t="str">
        <f t="shared" si="143"/>
        <v>PA0808</v>
      </c>
      <c r="E8283" s="1514" t="s">
        <v>124</v>
      </c>
      <c r="F8283" s="1467">
        <v>550</v>
      </c>
      <c r="G8283" s="1468">
        <v>4.1900000000000004</v>
      </c>
      <c r="H8283" s="1468"/>
      <c r="I8283" s="1468"/>
      <c r="J8283" s="1468"/>
      <c r="K8283" s="1468"/>
      <c r="L8283" s="1468"/>
      <c r="M8283" s="1468"/>
      <c r="N8283" s="1468"/>
      <c r="O8283" s="1468"/>
      <c r="P8283" s="1468">
        <v>4.74</v>
      </c>
      <c r="R8283" s="1067"/>
      <c r="Z8283" s="21"/>
      <c r="AH8283"/>
    </row>
    <row r="8284" spans="1:34" ht="11.25" customHeight="1">
      <c r="A8284"/>
      <c r="B8284" s="1439" t="s">
        <v>21</v>
      </c>
      <c r="C8284" s="1440">
        <v>809</v>
      </c>
      <c r="D8284" s="1441" t="str">
        <f t="shared" si="143"/>
        <v>PA0809</v>
      </c>
      <c r="E8284" s="1514" t="s">
        <v>124</v>
      </c>
      <c r="F8284" s="1467">
        <v>600</v>
      </c>
      <c r="G8284" s="1468">
        <v>4.8899999999999997</v>
      </c>
      <c r="H8284" s="1468"/>
      <c r="I8284" s="1468"/>
      <c r="J8284" s="1468"/>
      <c r="K8284" s="1468"/>
      <c r="L8284" s="1468"/>
      <c r="M8284" s="1468"/>
      <c r="N8284" s="1468"/>
      <c r="O8284" s="1468"/>
      <c r="P8284" s="1468">
        <v>5.54</v>
      </c>
      <c r="R8284" s="1067"/>
      <c r="Z8284" s="21"/>
      <c r="AH8284"/>
    </row>
    <row r="8285" spans="1:34" ht="11.25" customHeight="1">
      <c r="A8285"/>
      <c r="B8285" s="1439" t="s">
        <v>21</v>
      </c>
      <c r="C8285" s="1440">
        <v>810</v>
      </c>
      <c r="D8285" s="1441" t="str">
        <f t="shared" si="143"/>
        <v>PA0810</v>
      </c>
      <c r="E8285" s="1514" t="s">
        <v>122</v>
      </c>
      <c r="F8285" s="1467">
        <v>500</v>
      </c>
      <c r="G8285" s="1468">
        <v>3.41</v>
      </c>
      <c r="H8285" s="1468"/>
      <c r="I8285" s="1468"/>
      <c r="J8285" s="1468"/>
      <c r="K8285" s="1468"/>
      <c r="L8285" s="1468"/>
      <c r="M8285" s="1468"/>
      <c r="N8285" s="1468"/>
      <c r="O8285" s="1468"/>
      <c r="P8285" s="1468">
        <v>3.86</v>
      </c>
      <c r="R8285" s="1067"/>
      <c r="Z8285" s="21"/>
      <c r="AH8285"/>
    </row>
    <row r="8286" spans="1:34" ht="11.25" customHeight="1">
      <c r="A8286"/>
      <c r="B8286" s="1439" t="s">
        <v>21</v>
      </c>
      <c r="C8286" s="1440">
        <v>811</v>
      </c>
      <c r="D8286" s="1441" t="str">
        <f t="shared" si="143"/>
        <v>PA0811</v>
      </c>
      <c r="E8286" s="1514" t="s">
        <v>124</v>
      </c>
      <c r="F8286" s="1467">
        <v>700</v>
      </c>
      <c r="G8286" s="1468">
        <v>6.27</v>
      </c>
      <c r="H8286" s="1468"/>
      <c r="I8286" s="1468"/>
      <c r="J8286" s="1468"/>
      <c r="K8286" s="1468"/>
      <c r="L8286" s="1468"/>
      <c r="M8286" s="1468"/>
      <c r="N8286" s="1468"/>
      <c r="O8286" s="1468"/>
      <c r="P8286" s="1468">
        <v>7.11</v>
      </c>
      <c r="R8286" s="1067"/>
      <c r="Z8286" s="21"/>
      <c r="AH8286"/>
    </row>
    <row r="8287" spans="1:34" ht="11.25" customHeight="1">
      <c r="A8287"/>
      <c r="B8287" s="1439" t="s">
        <v>21</v>
      </c>
      <c r="C8287" s="1440">
        <v>812</v>
      </c>
      <c r="D8287" s="1441" t="str">
        <f t="shared" si="143"/>
        <v>PA0812</v>
      </c>
      <c r="E8287" s="1514" t="s">
        <v>123</v>
      </c>
      <c r="F8287" s="1467">
        <v>700</v>
      </c>
      <c r="G8287" s="1468">
        <v>6.42</v>
      </c>
      <c r="H8287" s="1468"/>
      <c r="I8287" s="1468"/>
      <c r="J8287" s="1468"/>
      <c r="K8287" s="1468"/>
      <c r="L8287" s="1468"/>
      <c r="M8287" s="1468"/>
      <c r="N8287" s="1468"/>
      <c r="O8287" s="1468"/>
      <c r="P8287" s="1468">
        <v>7.28</v>
      </c>
      <c r="R8287" s="1067"/>
      <c r="Z8287" s="21"/>
      <c r="AH8287"/>
    </row>
    <row r="8288" spans="1:34" ht="11.25" customHeight="1">
      <c r="A8288"/>
      <c r="B8288" s="1439" t="s">
        <v>21</v>
      </c>
      <c r="C8288" s="1440">
        <v>813</v>
      </c>
      <c r="D8288" s="1441" t="str">
        <f t="shared" si="143"/>
        <v>PA0813</v>
      </c>
      <c r="E8288" s="1514" t="s">
        <v>121</v>
      </c>
      <c r="F8288" s="1467">
        <v>550</v>
      </c>
      <c r="G8288" s="1468">
        <v>3.81</v>
      </c>
      <c r="H8288" s="1468"/>
      <c r="I8288" s="1468"/>
      <c r="J8288" s="1468"/>
      <c r="K8288" s="1468"/>
      <c r="L8288" s="1468"/>
      <c r="M8288" s="1468"/>
      <c r="N8288" s="1468"/>
      <c r="O8288" s="1468"/>
      <c r="P8288" s="1468">
        <v>4.32</v>
      </c>
      <c r="R8288" s="1067"/>
      <c r="Z8288" s="21"/>
      <c r="AH8288"/>
    </row>
    <row r="8289" spans="1:34" ht="11.25" customHeight="1">
      <c r="A8289"/>
      <c r="B8289" s="1439" t="s">
        <v>21</v>
      </c>
      <c r="C8289" s="1440">
        <v>814</v>
      </c>
      <c r="D8289" s="1441" t="str">
        <f t="shared" si="143"/>
        <v>PA0814</v>
      </c>
      <c r="E8289" s="1514" t="s">
        <v>121</v>
      </c>
      <c r="F8289" s="1467">
        <v>500</v>
      </c>
      <c r="G8289" s="1468">
        <v>2.0099999999999998</v>
      </c>
      <c r="H8289" s="1468"/>
      <c r="I8289" s="1468"/>
      <c r="J8289" s="1468"/>
      <c r="K8289" s="1468"/>
      <c r="L8289" s="1468"/>
      <c r="M8289" s="1468"/>
      <c r="N8289" s="1468"/>
      <c r="O8289" s="1468"/>
      <c r="P8289" s="1468">
        <v>2.2799999999999998</v>
      </c>
      <c r="R8289" s="1067"/>
      <c r="Z8289" s="21"/>
      <c r="AH8289"/>
    </row>
    <row r="8290" spans="1:34" ht="11.25" customHeight="1">
      <c r="A8290"/>
      <c r="B8290" s="1439" t="s">
        <v>21</v>
      </c>
      <c r="C8290" s="1440">
        <v>815</v>
      </c>
      <c r="D8290" s="1441" t="str">
        <f t="shared" si="143"/>
        <v>PA0815</v>
      </c>
      <c r="E8290" s="1514" t="s">
        <v>121</v>
      </c>
      <c r="F8290" s="1467">
        <v>500</v>
      </c>
      <c r="G8290" s="1468">
        <v>2.72</v>
      </c>
      <c r="H8290" s="1468"/>
      <c r="I8290" s="1468"/>
      <c r="J8290" s="1468"/>
      <c r="K8290" s="1468"/>
      <c r="L8290" s="1468"/>
      <c r="M8290" s="1468"/>
      <c r="N8290" s="1468"/>
      <c r="O8290" s="1468"/>
      <c r="P8290" s="1468">
        <v>3.08</v>
      </c>
      <c r="R8290" s="1067"/>
      <c r="Z8290" s="21"/>
      <c r="AH8290"/>
    </row>
    <row r="8291" spans="1:34" ht="11.25" customHeight="1">
      <c r="A8291"/>
      <c r="B8291" s="1439" t="s">
        <v>21</v>
      </c>
      <c r="C8291" s="1440">
        <v>816</v>
      </c>
      <c r="D8291" s="1441" t="str">
        <f t="shared" si="143"/>
        <v>PA0816</v>
      </c>
      <c r="E8291" s="1514" t="s">
        <v>121</v>
      </c>
      <c r="F8291" s="1467">
        <v>500</v>
      </c>
      <c r="G8291" s="1468">
        <v>1.88</v>
      </c>
      <c r="H8291" s="1468"/>
      <c r="I8291" s="1468"/>
      <c r="J8291" s="1468"/>
      <c r="K8291" s="1468"/>
      <c r="L8291" s="1468"/>
      <c r="M8291" s="1468"/>
      <c r="N8291" s="1468"/>
      <c r="O8291" s="1468"/>
      <c r="P8291" s="1468">
        <v>2.13</v>
      </c>
      <c r="R8291" s="1067"/>
      <c r="Z8291" s="21"/>
      <c r="AH8291"/>
    </row>
    <row r="8292" spans="1:34" ht="11.25" customHeight="1">
      <c r="A8292"/>
      <c r="B8292" s="1439" t="s">
        <v>21</v>
      </c>
      <c r="C8292" s="1440">
        <v>817</v>
      </c>
      <c r="D8292" s="1441" t="str">
        <f t="shared" si="143"/>
        <v>PA0817</v>
      </c>
      <c r="E8292" s="1514" t="s">
        <v>124</v>
      </c>
      <c r="F8292" s="1467">
        <v>600</v>
      </c>
      <c r="G8292" s="1468">
        <v>4.7699999999999996</v>
      </c>
      <c r="H8292" s="1468"/>
      <c r="I8292" s="1468"/>
      <c r="J8292" s="1468"/>
      <c r="K8292" s="1468"/>
      <c r="L8292" s="1468"/>
      <c r="M8292" s="1468"/>
      <c r="N8292" s="1468"/>
      <c r="O8292" s="1468"/>
      <c r="P8292" s="1468">
        <v>5.41</v>
      </c>
      <c r="R8292" s="1067"/>
      <c r="Z8292" s="21"/>
      <c r="AH8292"/>
    </row>
    <row r="8293" spans="1:34" ht="11.25" customHeight="1">
      <c r="A8293"/>
      <c r="B8293" s="1439" t="s">
        <v>21</v>
      </c>
      <c r="C8293" s="1440">
        <v>818</v>
      </c>
      <c r="D8293" s="1441" t="str">
        <f t="shared" si="143"/>
        <v>PA0818</v>
      </c>
      <c r="E8293" s="1514" t="s">
        <v>121</v>
      </c>
      <c r="F8293" s="1467">
        <v>500</v>
      </c>
      <c r="G8293" s="1468">
        <v>1.25</v>
      </c>
      <c r="H8293" s="1468"/>
      <c r="I8293" s="1468"/>
      <c r="J8293" s="1468"/>
      <c r="K8293" s="1468"/>
      <c r="L8293" s="1468"/>
      <c r="M8293" s="1468"/>
      <c r="N8293" s="1468"/>
      <c r="O8293" s="1468"/>
      <c r="P8293" s="1468">
        <v>1.41</v>
      </c>
      <c r="R8293" s="1067"/>
      <c r="Z8293" s="21"/>
      <c r="AH8293"/>
    </row>
    <row r="8294" spans="1:34" ht="11.25" customHeight="1">
      <c r="A8294"/>
      <c r="B8294" s="1439" t="s">
        <v>21</v>
      </c>
      <c r="C8294" s="1440">
        <v>819</v>
      </c>
      <c r="D8294" s="1441" t="str">
        <f t="shared" si="143"/>
        <v>PA0819</v>
      </c>
      <c r="E8294" s="1514" t="s">
        <v>121</v>
      </c>
      <c r="F8294" s="1467">
        <v>500</v>
      </c>
      <c r="G8294" s="1468">
        <v>0.87</v>
      </c>
      <c r="H8294" s="1468"/>
      <c r="I8294" s="1468"/>
      <c r="J8294" s="1468"/>
      <c r="K8294" s="1468"/>
      <c r="L8294" s="1468"/>
      <c r="M8294" s="1468"/>
      <c r="N8294" s="1468"/>
      <c r="O8294" s="1468"/>
      <c r="P8294" s="1468">
        <v>0.99</v>
      </c>
      <c r="R8294" s="1067"/>
      <c r="Z8294" s="21"/>
      <c r="AH8294"/>
    </row>
    <row r="8295" spans="1:34" ht="11.25" customHeight="1">
      <c r="A8295"/>
      <c r="B8295" s="1439" t="s">
        <v>21</v>
      </c>
      <c r="C8295" s="1440">
        <v>820</v>
      </c>
      <c r="D8295" s="1441" t="str">
        <f t="shared" si="143"/>
        <v>PA0820</v>
      </c>
      <c r="E8295" s="1514" t="s">
        <v>123</v>
      </c>
      <c r="F8295" s="1467">
        <v>500</v>
      </c>
      <c r="G8295" s="1468">
        <v>2.31</v>
      </c>
      <c r="H8295" s="1468"/>
      <c r="I8295" s="1468"/>
      <c r="J8295" s="1468"/>
      <c r="K8295" s="1468"/>
      <c r="L8295" s="1468"/>
      <c r="M8295" s="1468"/>
      <c r="N8295" s="1468"/>
      <c r="O8295" s="1468"/>
      <c r="P8295" s="1468">
        <v>2.62</v>
      </c>
      <c r="R8295" s="1067"/>
      <c r="Z8295" s="21"/>
      <c r="AH8295"/>
    </row>
    <row r="8296" spans="1:34" ht="11.25" customHeight="1">
      <c r="A8296"/>
      <c r="B8296" s="1439" t="s">
        <v>21</v>
      </c>
      <c r="C8296" s="1440">
        <v>821</v>
      </c>
      <c r="D8296" s="1441" t="str">
        <f t="shared" si="143"/>
        <v>PA0821</v>
      </c>
      <c r="E8296" s="1514" t="s">
        <v>123</v>
      </c>
      <c r="F8296" s="1467">
        <v>650</v>
      </c>
      <c r="G8296" s="1468">
        <v>5.48</v>
      </c>
      <c r="H8296" s="1468"/>
      <c r="I8296" s="1468"/>
      <c r="J8296" s="1468"/>
      <c r="K8296" s="1468"/>
      <c r="L8296" s="1468"/>
      <c r="M8296" s="1468"/>
      <c r="N8296" s="1468"/>
      <c r="O8296" s="1468"/>
      <c r="P8296" s="1468">
        <v>6.21</v>
      </c>
      <c r="R8296" s="1067"/>
      <c r="Z8296" s="21"/>
      <c r="AH8296"/>
    </row>
    <row r="8297" spans="1:34" ht="11.25" customHeight="1">
      <c r="A8297"/>
      <c r="B8297" s="1439" t="s">
        <v>21</v>
      </c>
      <c r="C8297" s="1440">
        <v>825</v>
      </c>
      <c r="D8297" s="1441" t="str">
        <f t="shared" si="143"/>
        <v>PA0825</v>
      </c>
      <c r="E8297" s="1514" t="s">
        <v>121</v>
      </c>
      <c r="F8297" s="1467">
        <v>550</v>
      </c>
      <c r="G8297" s="1468">
        <v>3.59</v>
      </c>
      <c r="H8297" s="1468"/>
      <c r="I8297" s="1468"/>
      <c r="J8297" s="1468"/>
      <c r="K8297" s="1468"/>
      <c r="L8297" s="1468"/>
      <c r="M8297" s="1468"/>
      <c r="N8297" s="1468"/>
      <c r="O8297" s="1468"/>
      <c r="P8297" s="1468">
        <v>4.0599999999999996</v>
      </c>
      <c r="R8297" s="1067"/>
      <c r="Z8297" s="21"/>
      <c r="AH8297"/>
    </row>
    <row r="8298" spans="1:34" ht="11.25" customHeight="1">
      <c r="A8298"/>
      <c r="B8298" s="1439" t="s">
        <v>21</v>
      </c>
      <c r="C8298" s="1440">
        <v>828</v>
      </c>
      <c r="D8298" s="1441" t="str">
        <f t="shared" si="143"/>
        <v>PA0828</v>
      </c>
      <c r="E8298" s="1514" t="s">
        <v>124</v>
      </c>
      <c r="F8298" s="1467">
        <v>650</v>
      </c>
      <c r="G8298" s="1468">
        <v>5.69</v>
      </c>
      <c r="H8298" s="1468"/>
      <c r="I8298" s="1468"/>
      <c r="J8298" s="1468"/>
      <c r="K8298" s="1468"/>
      <c r="L8298" s="1468"/>
      <c r="M8298" s="1468"/>
      <c r="N8298" s="1468"/>
      <c r="O8298" s="1468"/>
      <c r="P8298" s="1468">
        <v>6.44</v>
      </c>
      <c r="R8298" s="1067"/>
      <c r="Z8298" s="21"/>
      <c r="AH8298"/>
    </row>
    <row r="8299" spans="1:34" ht="11.25" customHeight="1">
      <c r="A8299"/>
      <c r="B8299" s="1439" t="s">
        <v>21</v>
      </c>
      <c r="C8299" s="1440">
        <v>855</v>
      </c>
      <c r="D8299" s="1441" t="str">
        <f t="shared" si="143"/>
        <v>PA0855</v>
      </c>
      <c r="E8299" s="1514" t="s">
        <v>121</v>
      </c>
      <c r="F8299" s="1467">
        <v>550</v>
      </c>
      <c r="G8299" s="1468">
        <v>3.74</v>
      </c>
      <c r="H8299" s="1468"/>
      <c r="I8299" s="1468"/>
      <c r="J8299" s="1468"/>
      <c r="K8299" s="1468"/>
      <c r="L8299" s="1468"/>
      <c r="M8299" s="1468"/>
      <c r="N8299" s="1468"/>
      <c r="O8299" s="1468"/>
      <c r="P8299" s="1468">
        <v>4.2300000000000004</v>
      </c>
      <c r="R8299" s="1067"/>
      <c r="Z8299" s="21"/>
      <c r="AH8299"/>
    </row>
    <row r="8300" spans="1:34" ht="11.25" customHeight="1">
      <c r="A8300"/>
      <c r="B8300" s="1439" t="s">
        <v>21</v>
      </c>
      <c r="C8300" s="1440">
        <v>857</v>
      </c>
      <c r="D8300" s="1441" t="str">
        <f t="shared" si="143"/>
        <v>PA0857</v>
      </c>
      <c r="E8300" s="1514" t="s">
        <v>125</v>
      </c>
      <c r="F8300" s="1467">
        <v>550</v>
      </c>
      <c r="G8300" s="1468">
        <v>3.54</v>
      </c>
      <c r="H8300" s="1468"/>
      <c r="I8300" s="1468"/>
      <c r="J8300" s="1468"/>
      <c r="K8300" s="1468"/>
      <c r="L8300" s="1468"/>
      <c r="M8300" s="1468"/>
      <c r="N8300" s="1468"/>
      <c r="O8300" s="1468"/>
      <c r="P8300" s="1468">
        <v>4.01</v>
      </c>
      <c r="R8300" s="1067"/>
      <c r="Z8300" s="21"/>
      <c r="AH8300"/>
    </row>
    <row r="8301" spans="1:34" ht="11.25" customHeight="1">
      <c r="A8301"/>
      <c r="B8301" s="1439" t="s">
        <v>21</v>
      </c>
      <c r="C8301" s="1440">
        <v>858</v>
      </c>
      <c r="D8301" s="1441" t="str">
        <f t="shared" si="143"/>
        <v>PA0858</v>
      </c>
      <c r="E8301" s="1514" t="s">
        <v>123</v>
      </c>
      <c r="F8301" s="1467">
        <v>650</v>
      </c>
      <c r="G8301" s="1468">
        <v>5.0599999999999996</v>
      </c>
      <c r="H8301" s="1468"/>
      <c r="I8301" s="1468"/>
      <c r="J8301" s="1468"/>
      <c r="K8301" s="1468"/>
      <c r="L8301" s="1468"/>
      <c r="M8301" s="1468"/>
      <c r="N8301" s="1468"/>
      <c r="O8301" s="1468"/>
      <c r="P8301" s="1468">
        <v>5.73</v>
      </c>
      <c r="R8301" s="1067"/>
      <c r="Z8301" s="21"/>
      <c r="AH8301"/>
    </row>
    <row r="8302" spans="1:34" ht="11.25" customHeight="1">
      <c r="A8302"/>
      <c r="B8302" s="1439" t="s">
        <v>21</v>
      </c>
      <c r="C8302" s="1440">
        <v>859</v>
      </c>
      <c r="D8302" s="1441" t="str">
        <f t="shared" si="143"/>
        <v>PA0859</v>
      </c>
      <c r="E8302" s="1514" t="s">
        <v>123</v>
      </c>
      <c r="F8302" s="1467">
        <v>650</v>
      </c>
      <c r="G8302" s="1468">
        <v>5.51</v>
      </c>
      <c r="H8302" s="1468"/>
      <c r="I8302" s="1468"/>
      <c r="J8302" s="1468"/>
      <c r="K8302" s="1468"/>
      <c r="L8302" s="1468"/>
      <c r="M8302" s="1468"/>
      <c r="N8302" s="1468"/>
      <c r="O8302" s="1468"/>
      <c r="P8302" s="1468">
        <v>6.24</v>
      </c>
      <c r="R8302" s="1067"/>
      <c r="Z8302" s="21"/>
      <c r="AH8302"/>
    </row>
    <row r="8303" spans="1:34" ht="11.25" customHeight="1">
      <c r="A8303"/>
      <c r="B8303" s="1439" t="s">
        <v>21</v>
      </c>
      <c r="C8303" s="1440">
        <v>860</v>
      </c>
      <c r="D8303" s="1441" t="str">
        <f t="shared" si="143"/>
        <v>PA0860</v>
      </c>
      <c r="E8303" s="1514" t="s">
        <v>125</v>
      </c>
      <c r="F8303" s="1467">
        <v>650</v>
      </c>
      <c r="G8303" s="1468">
        <v>5.25</v>
      </c>
      <c r="H8303" s="1468"/>
      <c r="I8303" s="1468"/>
      <c r="J8303" s="1468"/>
      <c r="K8303" s="1468"/>
      <c r="L8303" s="1468"/>
      <c r="M8303" s="1468"/>
      <c r="N8303" s="1468"/>
      <c r="O8303" s="1468"/>
      <c r="P8303" s="1468">
        <v>5.95</v>
      </c>
      <c r="R8303" s="1067"/>
      <c r="Z8303" s="21"/>
      <c r="AH8303"/>
    </row>
    <row r="8304" spans="1:34" ht="11.25" customHeight="1">
      <c r="A8304"/>
      <c r="B8304" s="1439" t="s">
        <v>21</v>
      </c>
      <c r="C8304" s="1440">
        <v>862</v>
      </c>
      <c r="D8304" s="1441" t="str">
        <f t="shared" si="143"/>
        <v>PA0862</v>
      </c>
      <c r="E8304" s="1514" t="s">
        <v>123</v>
      </c>
      <c r="F8304" s="1467">
        <v>650</v>
      </c>
      <c r="G8304" s="1468">
        <v>5.64</v>
      </c>
      <c r="H8304" s="1468"/>
      <c r="I8304" s="1468"/>
      <c r="J8304" s="1468"/>
      <c r="K8304" s="1468"/>
      <c r="L8304" s="1468"/>
      <c r="M8304" s="1468"/>
      <c r="N8304" s="1468"/>
      <c r="O8304" s="1468"/>
      <c r="P8304" s="1468">
        <v>6.39</v>
      </c>
      <c r="R8304" s="1067"/>
      <c r="Z8304" s="21"/>
      <c r="AH8304"/>
    </row>
    <row r="8305" spans="1:34" ht="11.25" customHeight="1">
      <c r="A8305"/>
      <c r="B8305" s="1439" t="s">
        <v>21</v>
      </c>
      <c r="C8305" s="1440">
        <v>865</v>
      </c>
      <c r="D8305" s="1441" t="str">
        <f t="shared" si="143"/>
        <v>PA0865</v>
      </c>
      <c r="E8305" s="1514" t="s">
        <v>123</v>
      </c>
      <c r="F8305" s="1467">
        <v>550</v>
      </c>
      <c r="G8305" s="1468">
        <v>3.95</v>
      </c>
      <c r="H8305" s="1468"/>
      <c r="I8305" s="1468"/>
      <c r="J8305" s="1468"/>
      <c r="K8305" s="1468"/>
      <c r="L8305" s="1468"/>
      <c r="M8305" s="1468"/>
      <c r="N8305" s="1468"/>
      <c r="O8305" s="1468"/>
      <c r="P8305" s="1468">
        <v>4.47</v>
      </c>
      <c r="R8305" s="1067"/>
      <c r="Z8305" s="21"/>
      <c r="AH8305"/>
    </row>
    <row r="8306" spans="1:34" ht="11.25" customHeight="1">
      <c r="A8306"/>
      <c r="B8306" s="1439" t="s">
        <v>21</v>
      </c>
      <c r="C8306" s="1440">
        <v>880</v>
      </c>
      <c r="D8306" s="1441" t="str">
        <f t="shared" si="143"/>
        <v>PA0880</v>
      </c>
      <c r="E8306" s="1514" t="s">
        <v>125</v>
      </c>
      <c r="F8306" s="1467">
        <v>600</v>
      </c>
      <c r="G8306" s="1468">
        <v>4.26</v>
      </c>
      <c r="H8306" s="1468"/>
      <c r="I8306" s="1468"/>
      <c r="J8306" s="1468"/>
      <c r="K8306" s="1468"/>
      <c r="L8306" s="1468"/>
      <c r="M8306" s="1468"/>
      <c r="N8306" s="1468"/>
      <c r="O8306" s="1468"/>
      <c r="P8306" s="1468">
        <v>4.83</v>
      </c>
      <c r="R8306" s="1067"/>
      <c r="Z8306" s="21"/>
      <c r="AH8306"/>
    </row>
    <row r="8307" spans="1:34" ht="11.25" customHeight="1">
      <c r="A8307"/>
      <c r="B8307" s="1439" t="s">
        <v>21</v>
      </c>
      <c r="C8307" s="1440">
        <v>882</v>
      </c>
      <c r="D8307" s="1441" t="str">
        <f t="shared" si="143"/>
        <v>PA0882</v>
      </c>
      <c r="E8307" s="1514" t="s">
        <v>121</v>
      </c>
      <c r="F8307" s="1467">
        <v>600</v>
      </c>
      <c r="G8307" s="1468">
        <v>4.8899999999999997</v>
      </c>
      <c r="H8307" s="1468"/>
      <c r="I8307" s="1468"/>
      <c r="J8307" s="1468"/>
      <c r="K8307" s="1468"/>
      <c r="L8307" s="1468"/>
      <c r="M8307" s="1468"/>
      <c r="N8307" s="1468"/>
      <c r="O8307" s="1468"/>
      <c r="P8307" s="1468">
        <v>5.54</v>
      </c>
      <c r="R8307" s="1067"/>
      <c r="Z8307" s="21"/>
      <c r="AH8307"/>
    </row>
    <row r="8308" spans="1:34" ht="11.25" customHeight="1">
      <c r="A8308"/>
      <c r="B8308" s="1439" t="s">
        <v>21</v>
      </c>
      <c r="C8308" s="1440">
        <v>884</v>
      </c>
      <c r="D8308" s="1441" t="str">
        <f t="shared" si="143"/>
        <v>PA0884</v>
      </c>
      <c r="E8308" s="1514" t="s">
        <v>121</v>
      </c>
      <c r="F8308" s="1467">
        <v>500</v>
      </c>
      <c r="G8308" s="1468">
        <v>0.93</v>
      </c>
      <c r="H8308" s="1468"/>
      <c r="I8308" s="1468"/>
      <c r="J8308" s="1468"/>
      <c r="K8308" s="1468"/>
      <c r="L8308" s="1468"/>
      <c r="M8308" s="1468"/>
      <c r="N8308" s="1468"/>
      <c r="O8308" s="1468"/>
      <c r="P8308" s="1468">
        <v>1.05</v>
      </c>
      <c r="R8308" s="1067"/>
      <c r="Z8308" s="21"/>
      <c r="AH8308"/>
    </row>
    <row r="8309" spans="1:34" ht="11.25" customHeight="1">
      <c r="A8309"/>
      <c r="B8309" s="1439" t="s">
        <v>21</v>
      </c>
      <c r="C8309" s="1440">
        <v>885</v>
      </c>
      <c r="D8309" s="1441" t="str">
        <f t="shared" si="143"/>
        <v>PA0885</v>
      </c>
      <c r="E8309" s="1514" t="s">
        <v>121</v>
      </c>
      <c r="F8309" s="1467">
        <v>500</v>
      </c>
      <c r="G8309" s="1468">
        <v>2.2799999999999998</v>
      </c>
      <c r="H8309" s="1468"/>
      <c r="I8309" s="1468"/>
      <c r="J8309" s="1468"/>
      <c r="K8309" s="1468"/>
      <c r="L8309" s="1468"/>
      <c r="M8309" s="1468"/>
      <c r="N8309" s="1468"/>
      <c r="O8309" s="1468"/>
      <c r="P8309" s="1468">
        <v>2.58</v>
      </c>
      <c r="R8309" s="1067"/>
      <c r="Z8309" s="21"/>
      <c r="AH8309"/>
    </row>
    <row r="8310" spans="1:34" ht="11.25" customHeight="1">
      <c r="A8310"/>
      <c r="B8310" s="1439" t="s">
        <v>21</v>
      </c>
      <c r="C8310" s="1440">
        <v>886</v>
      </c>
      <c r="D8310" s="1441" t="str">
        <f t="shared" si="143"/>
        <v>PA0886</v>
      </c>
      <c r="E8310" s="1514" t="s">
        <v>121</v>
      </c>
      <c r="F8310" s="1467">
        <v>500</v>
      </c>
      <c r="G8310" s="1468">
        <v>1.64</v>
      </c>
      <c r="H8310" s="1468"/>
      <c r="I8310" s="1468"/>
      <c r="J8310" s="1468"/>
      <c r="K8310" s="1468"/>
      <c r="L8310" s="1468"/>
      <c r="M8310" s="1468"/>
      <c r="N8310" s="1468"/>
      <c r="O8310" s="1468"/>
      <c r="P8310" s="1468">
        <v>1.85</v>
      </c>
      <c r="R8310" s="1067"/>
      <c r="Z8310" s="21"/>
      <c r="AH8310"/>
    </row>
    <row r="8311" spans="1:34" ht="11.25" customHeight="1">
      <c r="A8311"/>
      <c r="B8311" s="1439" t="s">
        <v>21</v>
      </c>
      <c r="C8311" s="1440">
        <v>887</v>
      </c>
      <c r="D8311" s="1441" t="str">
        <f t="shared" si="143"/>
        <v>PA0887</v>
      </c>
      <c r="E8311" s="1514" t="s">
        <v>125</v>
      </c>
      <c r="F8311" s="1467">
        <v>500</v>
      </c>
      <c r="G8311" s="1468">
        <v>0.59</v>
      </c>
      <c r="H8311" s="1468"/>
      <c r="I8311" s="1468"/>
      <c r="J8311" s="1468"/>
      <c r="K8311" s="1468"/>
      <c r="L8311" s="1468"/>
      <c r="M8311" s="1468"/>
      <c r="N8311" s="1468"/>
      <c r="O8311" s="1468"/>
      <c r="P8311" s="1468">
        <v>0.66</v>
      </c>
      <c r="R8311" s="1067"/>
      <c r="Z8311" s="21"/>
      <c r="AH8311"/>
    </row>
    <row r="8312" spans="1:34" ht="11.25" customHeight="1">
      <c r="A8312"/>
      <c r="B8312" s="1439" t="s">
        <v>21</v>
      </c>
      <c r="C8312" s="1440">
        <v>890</v>
      </c>
      <c r="D8312" s="1441" t="str">
        <f t="shared" si="143"/>
        <v>PA0890</v>
      </c>
      <c r="E8312" s="1514" t="s">
        <v>125</v>
      </c>
      <c r="F8312" s="1467">
        <v>500</v>
      </c>
      <c r="G8312" s="1468">
        <v>0.39</v>
      </c>
      <c r="H8312" s="1468"/>
      <c r="I8312" s="1468"/>
      <c r="J8312" s="1468"/>
      <c r="K8312" s="1468"/>
      <c r="L8312" s="1468"/>
      <c r="M8312" s="1468"/>
      <c r="N8312" s="1468"/>
      <c r="O8312" s="1468"/>
      <c r="P8312" s="1468">
        <v>0.44</v>
      </c>
      <c r="R8312" s="1067"/>
      <c r="Z8312" s="21"/>
      <c r="AH8312"/>
    </row>
    <row r="8313" spans="1:34" ht="11.25" customHeight="1">
      <c r="A8313"/>
      <c r="B8313" s="1439" t="s">
        <v>21</v>
      </c>
      <c r="C8313" s="1440">
        <v>891</v>
      </c>
      <c r="D8313" s="1441" t="str">
        <f t="shared" si="143"/>
        <v>PA0891</v>
      </c>
      <c r="E8313" s="1514" t="s">
        <v>121</v>
      </c>
      <c r="F8313" s="1467">
        <v>500</v>
      </c>
      <c r="G8313" s="1468">
        <v>1.02</v>
      </c>
      <c r="H8313" s="1468"/>
      <c r="I8313" s="1468"/>
      <c r="J8313" s="1468"/>
      <c r="K8313" s="1468"/>
      <c r="L8313" s="1468"/>
      <c r="M8313" s="1468"/>
      <c r="N8313" s="1468"/>
      <c r="O8313" s="1468"/>
      <c r="P8313" s="1468">
        <v>1.1599999999999999</v>
      </c>
      <c r="R8313" s="1067"/>
      <c r="Z8313" s="21"/>
      <c r="AH8313"/>
    </row>
    <row r="8314" spans="1:34" ht="11.25" customHeight="1">
      <c r="A8314"/>
      <c r="B8314" s="1439" t="s">
        <v>21</v>
      </c>
      <c r="C8314" s="1440">
        <v>892</v>
      </c>
      <c r="D8314" s="1441" t="str">
        <f t="shared" si="143"/>
        <v>PA0892</v>
      </c>
      <c r="E8314" s="1514" t="s">
        <v>123</v>
      </c>
      <c r="F8314" s="1467">
        <v>500</v>
      </c>
      <c r="G8314" s="1468">
        <v>0.72</v>
      </c>
      <c r="H8314" s="1468"/>
      <c r="I8314" s="1468"/>
      <c r="J8314" s="1468"/>
      <c r="K8314" s="1468"/>
      <c r="L8314" s="1468"/>
      <c r="M8314" s="1468"/>
      <c r="N8314" s="1468"/>
      <c r="O8314" s="1468"/>
      <c r="P8314" s="1468">
        <v>0.82</v>
      </c>
      <c r="R8314" s="1067"/>
      <c r="Z8314" s="21"/>
      <c r="AH8314"/>
    </row>
    <row r="8315" spans="1:34" ht="11.25" customHeight="1">
      <c r="A8315"/>
      <c r="B8315" s="1439" t="s">
        <v>21</v>
      </c>
      <c r="C8315" s="1440">
        <v>893</v>
      </c>
      <c r="D8315" s="1441" t="str">
        <f t="shared" si="143"/>
        <v>PA0893</v>
      </c>
      <c r="E8315" s="1514" t="s">
        <v>123</v>
      </c>
      <c r="F8315" s="1467">
        <v>500</v>
      </c>
      <c r="G8315" s="1468">
        <v>0.71</v>
      </c>
      <c r="H8315" s="1468"/>
      <c r="I8315" s="1468"/>
      <c r="J8315" s="1468"/>
      <c r="K8315" s="1468"/>
      <c r="L8315" s="1468"/>
      <c r="M8315" s="1468"/>
      <c r="N8315" s="1468"/>
      <c r="O8315" s="1468"/>
      <c r="P8315" s="1468">
        <v>0.8</v>
      </c>
      <c r="R8315" s="1067"/>
      <c r="Z8315" s="21"/>
      <c r="AH8315"/>
    </row>
    <row r="8316" spans="1:34" ht="11.25" customHeight="1">
      <c r="A8316"/>
      <c r="B8316" s="1439" t="s">
        <v>21</v>
      </c>
      <c r="C8316" s="1440">
        <v>896</v>
      </c>
      <c r="D8316" s="1441" t="str">
        <f t="shared" si="143"/>
        <v>PA0896</v>
      </c>
      <c r="E8316" s="1514" t="s">
        <v>125</v>
      </c>
      <c r="F8316" s="1467">
        <v>500</v>
      </c>
      <c r="G8316" s="1468">
        <v>1.1100000000000001</v>
      </c>
      <c r="H8316" s="1468"/>
      <c r="I8316" s="1468"/>
      <c r="J8316" s="1468"/>
      <c r="K8316" s="1468"/>
      <c r="L8316" s="1468"/>
      <c r="M8316" s="1468"/>
      <c r="N8316" s="1468"/>
      <c r="O8316" s="1468"/>
      <c r="P8316" s="1468">
        <v>1.26</v>
      </c>
      <c r="R8316" s="1067"/>
      <c r="Z8316" s="21"/>
      <c r="AH8316"/>
    </row>
    <row r="8317" spans="1:34" ht="11.25" customHeight="1">
      <c r="A8317"/>
      <c r="B8317" s="1439" t="s">
        <v>21</v>
      </c>
      <c r="C8317" s="1440">
        <v>897</v>
      </c>
      <c r="D8317" s="1441" t="str">
        <f t="shared" si="143"/>
        <v>PA0897</v>
      </c>
      <c r="E8317" s="1514" t="s">
        <v>121</v>
      </c>
      <c r="F8317" s="1467">
        <v>500</v>
      </c>
      <c r="G8317" s="1468">
        <v>1.31</v>
      </c>
      <c r="H8317" s="1468"/>
      <c r="I8317" s="1468"/>
      <c r="J8317" s="1468"/>
      <c r="K8317" s="1468"/>
      <c r="L8317" s="1468"/>
      <c r="M8317" s="1468"/>
      <c r="N8317" s="1468"/>
      <c r="O8317" s="1468"/>
      <c r="P8317" s="1468">
        <v>1.48</v>
      </c>
      <c r="R8317" s="1067"/>
      <c r="Z8317" s="21"/>
      <c r="AH8317"/>
    </row>
    <row r="8318" spans="1:34" ht="11.25" customHeight="1">
      <c r="A8318"/>
      <c r="B8318" s="1439" t="s">
        <v>21</v>
      </c>
      <c r="C8318" s="1440">
        <v>898</v>
      </c>
      <c r="D8318" s="1441" t="str">
        <f t="shared" si="143"/>
        <v>PA0898</v>
      </c>
      <c r="E8318" s="1514" t="s">
        <v>124</v>
      </c>
      <c r="F8318" s="1467">
        <v>500</v>
      </c>
      <c r="G8318" s="1468">
        <v>1.74</v>
      </c>
      <c r="H8318" s="1468"/>
      <c r="I8318" s="1468"/>
      <c r="J8318" s="1468"/>
      <c r="K8318" s="1468"/>
      <c r="L8318" s="1468"/>
      <c r="M8318" s="1468"/>
      <c r="N8318" s="1468"/>
      <c r="O8318" s="1468"/>
      <c r="P8318" s="1468">
        <v>1.97</v>
      </c>
      <c r="R8318" s="1067"/>
      <c r="Z8318" s="21"/>
      <c r="AH8318"/>
    </row>
    <row r="8319" spans="1:34" ht="11.25" customHeight="1">
      <c r="A8319"/>
      <c r="B8319" s="1439" t="s">
        <v>21</v>
      </c>
      <c r="C8319" s="1440">
        <v>899</v>
      </c>
      <c r="D8319" s="1441" t="str">
        <f t="shared" si="143"/>
        <v>PA0899</v>
      </c>
      <c r="E8319" s="1514" t="s">
        <v>122</v>
      </c>
      <c r="F8319" s="1467">
        <v>500</v>
      </c>
      <c r="G8319" s="1468">
        <v>0.98</v>
      </c>
      <c r="H8319" s="1468"/>
      <c r="I8319" s="1468"/>
      <c r="J8319" s="1468"/>
      <c r="K8319" s="1468"/>
      <c r="L8319" s="1468"/>
      <c r="M8319" s="1468"/>
      <c r="N8319" s="1468"/>
      <c r="O8319" s="1468"/>
      <c r="P8319" s="1468">
        <v>1.1100000000000001</v>
      </c>
      <c r="R8319" s="1067"/>
      <c r="Z8319" s="21"/>
      <c r="AH8319"/>
    </row>
    <row r="8320" spans="1:34" ht="11.25" customHeight="1">
      <c r="A8320"/>
      <c r="B8320" s="1439" t="s">
        <v>21</v>
      </c>
      <c r="C8320" s="1440">
        <v>901</v>
      </c>
      <c r="D8320" s="1441" t="str">
        <f t="shared" si="143"/>
        <v>PA0901</v>
      </c>
      <c r="E8320" s="1514" t="s">
        <v>125</v>
      </c>
      <c r="F8320" s="1467">
        <v>500</v>
      </c>
      <c r="G8320" s="1468">
        <v>28.35</v>
      </c>
      <c r="H8320" s="1468"/>
      <c r="I8320" s="1468"/>
      <c r="J8320" s="1468"/>
      <c r="K8320" s="1468"/>
      <c r="L8320" s="1468"/>
      <c r="M8320" s="1468"/>
      <c r="N8320" s="1468"/>
      <c r="O8320" s="1468"/>
      <c r="P8320" s="1468">
        <v>32.130000000000003</v>
      </c>
      <c r="R8320" s="1067"/>
      <c r="Z8320" s="21"/>
      <c r="AH8320"/>
    </row>
    <row r="8321" spans="1:34" ht="11.25" customHeight="1">
      <c r="A8321"/>
      <c r="B8321" s="1439" t="s">
        <v>21</v>
      </c>
      <c r="C8321" s="1440">
        <v>902</v>
      </c>
      <c r="D8321" s="1441" t="str">
        <f t="shared" si="143"/>
        <v>PA0902</v>
      </c>
      <c r="E8321" s="1514" t="s">
        <v>125</v>
      </c>
      <c r="F8321" s="1467">
        <v>500</v>
      </c>
      <c r="G8321" s="1468">
        <v>0.86</v>
      </c>
      <c r="H8321" s="1468"/>
      <c r="I8321" s="1468"/>
      <c r="J8321" s="1468"/>
      <c r="K8321" s="1468"/>
      <c r="L8321" s="1468"/>
      <c r="M8321" s="1468"/>
      <c r="N8321" s="1468"/>
      <c r="O8321" s="1468"/>
      <c r="P8321" s="1468">
        <v>0.97</v>
      </c>
      <c r="R8321" s="1067"/>
      <c r="Z8321" s="21"/>
      <c r="AH8321"/>
    </row>
    <row r="8322" spans="1:34" ht="11.25" customHeight="1">
      <c r="A8322"/>
      <c r="B8322" s="1439" t="s">
        <v>21</v>
      </c>
      <c r="C8322" s="1440">
        <v>903</v>
      </c>
      <c r="D8322" s="1441" t="str">
        <f t="shared" si="143"/>
        <v>PA0903</v>
      </c>
      <c r="E8322" s="1514" t="s">
        <v>122</v>
      </c>
      <c r="F8322" s="1467">
        <v>500</v>
      </c>
      <c r="G8322" s="1468">
        <v>0.17</v>
      </c>
      <c r="H8322" s="1468"/>
      <c r="I8322" s="1468"/>
      <c r="J8322" s="1468"/>
      <c r="K8322" s="1468"/>
      <c r="L8322" s="1468"/>
      <c r="M8322" s="1468"/>
      <c r="N8322" s="1468"/>
      <c r="O8322" s="1468"/>
      <c r="P8322" s="1468">
        <v>0.19</v>
      </c>
      <c r="R8322" s="1067"/>
      <c r="Z8322" s="21"/>
      <c r="AH8322"/>
    </row>
    <row r="8323" spans="1:34" ht="11.25" customHeight="1">
      <c r="A8323"/>
      <c r="B8323" s="1439" t="s">
        <v>21</v>
      </c>
      <c r="C8323" s="1440">
        <v>904</v>
      </c>
      <c r="D8323" s="1441" t="str">
        <f t="shared" si="143"/>
        <v>PA0904</v>
      </c>
      <c r="E8323" s="1514" t="s">
        <v>123</v>
      </c>
      <c r="F8323" s="1467">
        <v>500</v>
      </c>
      <c r="G8323" s="1468">
        <v>1.23</v>
      </c>
      <c r="H8323" s="1468"/>
      <c r="I8323" s="1468"/>
      <c r="J8323" s="1468"/>
      <c r="K8323" s="1468"/>
      <c r="L8323" s="1468"/>
      <c r="M8323" s="1468"/>
      <c r="N8323" s="1468"/>
      <c r="O8323" s="1468"/>
      <c r="P8323" s="1468">
        <v>1.39</v>
      </c>
      <c r="R8323" s="1067"/>
      <c r="Z8323" s="21"/>
      <c r="AH8323"/>
    </row>
    <row r="8324" spans="1:34" ht="11.25" customHeight="1">
      <c r="A8324"/>
      <c r="B8324" s="1439" t="s">
        <v>21</v>
      </c>
      <c r="C8324" s="1440">
        <v>905</v>
      </c>
      <c r="D8324" s="1441" t="str">
        <f t="shared" si="143"/>
        <v>PA0905</v>
      </c>
      <c r="E8324" s="1514" t="s">
        <v>125</v>
      </c>
      <c r="F8324" s="1467">
        <v>500</v>
      </c>
      <c r="G8324" s="1468">
        <v>0.05</v>
      </c>
      <c r="H8324" s="1468"/>
      <c r="I8324" s="1468"/>
      <c r="J8324" s="1468"/>
      <c r="K8324" s="1468"/>
      <c r="L8324" s="1468"/>
      <c r="M8324" s="1468"/>
      <c r="N8324" s="1468"/>
      <c r="O8324" s="1468"/>
      <c r="P8324" s="1468">
        <v>0.05</v>
      </c>
      <c r="R8324" s="1067"/>
      <c r="Z8324" s="21"/>
      <c r="AH8324"/>
    </row>
    <row r="8325" spans="1:34" ht="11.25" customHeight="1">
      <c r="A8325"/>
      <c r="B8325" s="1439" t="s">
        <v>21</v>
      </c>
      <c r="C8325" s="1440">
        <v>907</v>
      </c>
      <c r="D8325" s="1441" t="str">
        <f t="shared" si="143"/>
        <v>PA0907</v>
      </c>
      <c r="E8325" s="1514" t="s">
        <v>121</v>
      </c>
      <c r="F8325" s="1467">
        <v>550</v>
      </c>
      <c r="G8325" s="1468">
        <v>3.54</v>
      </c>
      <c r="H8325" s="1468"/>
      <c r="I8325" s="1468"/>
      <c r="J8325" s="1468"/>
      <c r="K8325" s="1468"/>
      <c r="L8325" s="1468"/>
      <c r="M8325" s="1468"/>
      <c r="N8325" s="1468"/>
      <c r="O8325" s="1468"/>
      <c r="P8325" s="1468">
        <v>4.01</v>
      </c>
      <c r="R8325" s="1067"/>
      <c r="Z8325" s="21"/>
      <c r="AH8325"/>
    </row>
    <row r="8326" spans="1:34" ht="11.25" customHeight="1">
      <c r="A8326"/>
      <c r="B8326" s="1439" t="s">
        <v>21</v>
      </c>
      <c r="C8326" s="1440">
        <v>908</v>
      </c>
      <c r="D8326" s="1441" t="str">
        <f t="shared" si="143"/>
        <v>PA0908</v>
      </c>
      <c r="E8326" s="1514" t="s">
        <v>122</v>
      </c>
      <c r="F8326" s="1467">
        <v>500</v>
      </c>
      <c r="G8326" s="1468">
        <v>147.9</v>
      </c>
      <c r="H8326" s="1468"/>
      <c r="I8326" s="1468"/>
      <c r="J8326" s="1468"/>
      <c r="K8326" s="1468"/>
      <c r="L8326" s="1468"/>
      <c r="M8326" s="1468"/>
      <c r="N8326" s="1468"/>
      <c r="O8326" s="1468"/>
      <c r="P8326" s="1468">
        <v>167.62</v>
      </c>
      <c r="R8326" s="1067"/>
      <c r="Z8326" s="21"/>
      <c r="AH8326"/>
    </row>
    <row r="8327" spans="1:34" ht="11.25" customHeight="1">
      <c r="A8327"/>
      <c r="B8327" s="1439" t="s">
        <v>21</v>
      </c>
      <c r="C8327" s="1440">
        <v>909</v>
      </c>
      <c r="D8327" s="1441" t="str">
        <f t="shared" si="143"/>
        <v>PA0909</v>
      </c>
      <c r="E8327" s="1514" t="s">
        <v>122</v>
      </c>
      <c r="F8327" s="1467">
        <v>500</v>
      </c>
      <c r="G8327" s="1468">
        <v>53.01</v>
      </c>
      <c r="H8327" s="1468"/>
      <c r="I8327" s="1468"/>
      <c r="J8327" s="1468"/>
      <c r="K8327" s="1468"/>
      <c r="L8327" s="1468"/>
      <c r="M8327" s="1468"/>
      <c r="N8327" s="1468"/>
      <c r="O8327" s="1468"/>
      <c r="P8327" s="1468">
        <v>60.08</v>
      </c>
      <c r="R8327" s="1067"/>
      <c r="Z8327" s="21"/>
      <c r="AH8327"/>
    </row>
    <row r="8328" spans="1:34" ht="11.25" customHeight="1">
      <c r="A8328"/>
      <c r="B8328" s="1439" t="s">
        <v>21</v>
      </c>
      <c r="C8328" s="1440">
        <v>910</v>
      </c>
      <c r="D8328" s="1441" t="str">
        <f t="shared" si="143"/>
        <v>PA0910</v>
      </c>
      <c r="E8328" s="1514" t="s">
        <v>121</v>
      </c>
      <c r="F8328" s="1467">
        <v>550</v>
      </c>
      <c r="G8328" s="1468">
        <v>3.81</v>
      </c>
      <c r="H8328" s="1468"/>
      <c r="I8328" s="1468"/>
      <c r="J8328" s="1468"/>
      <c r="K8328" s="1468"/>
      <c r="L8328" s="1468"/>
      <c r="M8328" s="1468"/>
      <c r="N8328" s="1468"/>
      <c r="O8328" s="1468"/>
      <c r="P8328" s="1468">
        <v>4.32</v>
      </c>
      <c r="R8328" s="1067"/>
      <c r="Z8328" s="21"/>
      <c r="AH8328"/>
    </row>
    <row r="8329" spans="1:34" ht="11.25" customHeight="1">
      <c r="A8329"/>
      <c r="B8329" s="1439" t="s">
        <v>21</v>
      </c>
      <c r="C8329" s="1440">
        <v>911</v>
      </c>
      <c r="D8329" s="1441" t="str">
        <f t="shared" si="143"/>
        <v>PA0911</v>
      </c>
      <c r="E8329" s="1514" t="s">
        <v>121</v>
      </c>
      <c r="F8329" s="1467">
        <v>650</v>
      </c>
      <c r="G8329" s="1468">
        <v>5.01</v>
      </c>
      <c r="H8329" s="1468"/>
      <c r="I8329" s="1468"/>
      <c r="J8329" s="1468"/>
      <c r="K8329" s="1468"/>
      <c r="L8329" s="1468"/>
      <c r="M8329" s="1468"/>
      <c r="N8329" s="1468"/>
      <c r="O8329" s="1468"/>
      <c r="P8329" s="1468">
        <v>5.68</v>
      </c>
      <c r="R8329" s="1067"/>
      <c r="Z8329" s="21"/>
      <c r="AH8329"/>
    </row>
    <row r="8330" spans="1:34" ht="11.25" customHeight="1">
      <c r="A8330"/>
      <c r="B8330" s="1439" t="s">
        <v>21</v>
      </c>
      <c r="C8330" s="1440">
        <v>912</v>
      </c>
      <c r="D8330" s="1441" t="str">
        <f t="shared" si="143"/>
        <v>PA0912</v>
      </c>
      <c r="E8330" s="1514" t="s">
        <v>122</v>
      </c>
      <c r="F8330" s="1467">
        <v>550</v>
      </c>
      <c r="G8330" s="1468">
        <v>415.95</v>
      </c>
      <c r="H8330" s="1468"/>
      <c r="I8330" s="1468"/>
      <c r="J8330" s="1468"/>
      <c r="K8330" s="1468"/>
      <c r="L8330" s="1468"/>
      <c r="M8330" s="1468"/>
      <c r="N8330" s="1468"/>
      <c r="O8330" s="1468"/>
      <c r="P8330" s="1468">
        <v>471.41</v>
      </c>
      <c r="R8330" s="1067"/>
      <c r="Z8330" s="21"/>
      <c r="AH8330"/>
    </row>
    <row r="8331" spans="1:34" ht="11.25" customHeight="1">
      <c r="A8331"/>
      <c r="B8331" s="1439" t="s">
        <v>21</v>
      </c>
      <c r="C8331" s="1440">
        <v>913</v>
      </c>
      <c r="D8331" s="1441" t="str">
        <f t="shared" si="143"/>
        <v>PA0913</v>
      </c>
      <c r="E8331" s="1514" t="s">
        <v>122</v>
      </c>
      <c r="F8331" s="1467">
        <v>500</v>
      </c>
      <c r="G8331" s="1468">
        <v>310.86</v>
      </c>
      <c r="H8331" s="1468"/>
      <c r="I8331" s="1468"/>
      <c r="J8331" s="1468"/>
      <c r="K8331" s="1468"/>
      <c r="L8331" s="1468"/>
      <c r="M8331" s="1468"/>
      <c r="N8331" s="1468"/>
      <c r="O8331" s="1468"/>
      <c r="P8331" s="1468">
        <v>352.31</v>
      </c>
      <c r="R8331" s="1067"/>
      <c r="Z8331" s="21"/>
      <c r="AH8331"/>
    </row>
    <row r="8332" spans="1:34" ht="11.25" customHeight="1">
      <c r="A8332"/>
      <c r="B8332" s="1439" t="s">
        <v>21</v>
      </c>
      <c r="C8332" s="1440">
        <v>914</v>
      </c>
      <c r="D8332" s="1441" t="str">
        <f t="shared" ref="D8332:D8395" si="144">B8332&amp;TEXT(C8332,"0000")</f>
        <v>PA0914</v>
      </c>
      <c r="E8332" s="1514" t="s">
        <v>125</v>
      </c>
      <c r="F8332" s="1467">
        <v>500</v>
      </c>
      <c r="G8332" s="1468">
        <v>1.65</v>
      </c>
      <c r="H8332" s="1468"/>
      <c r="I8332" s="1468"/>
      <c r="J8332" s="1468"/>
      <c r="K8332" s="1468"/>
      <c r="L8332" s="1468"/>
      <c r="M8332" s="1468"/>
      <c r="N8332" s="1468"/>
      <c r="O8332" s="1468"/>
      <c r="P8332" s="1468">
        <v>1.87</v>
      </c>
      <c r="R8332" s="1067"/>
      <c r="Z8332" s="21"/>
      <c r="AH8332"/>
    </row>
    <row r="8333" spans="1:34" ht="11.25" customHeight="1">
      <c r="A8333"/>
      <c r="B8333" s="1439" t="s">
        <v>21</v>
      </c>
      <c r="C8333" s="1440">
        <v>915</v>
      </c>
      <c r="D8333" s="1441" t="str">
        <f t="shared" si="144"/>
        <v>PA0915</v>
      </c>
      <c r="E8333" s="1514" t="s">
        <v>121</v>
      </c>
      <c r="F8333" s="1467">
        <v>500</v>
      </c>
      <c r="G8333" s="1468">
        <v>1.67</v>
      </c>
      <c r="H8333" s="1468"/>
      <c r="I8333" s="1468"/>
      <c r="J8333" s="1468"/>
      <c r="K8333" s="1468"/>
      <c r="L8333" s="1468"/>
      <c r="M8333" s="1468"/>
      <c r="N8333" s="1468"/>
      <c r="O8333" s="1468"/>
      <c r="P8333" s="1468">
        <v>1.89</v>
      </c>
      <c r="R8333" s="1067"/>
      <c r="Z8333" s="21"/>
      <c r="AH8333"/>
    </row>
    <row r="8334" spans="1:34" ht="11.25" customHeight="1">
      <c r="A8334"/>
      <c r="B8334" s="1439" t="s">
        <v>21</v>
      </c>
      <c r="C8334" s="1440">
        <v>916</v>
      </c>
      <c r="D8334" s="1441" t="str">
        <f t="shared" si="144"/>
        <v>PA0916</v>
      </c>
      <c r="E8334" s="1514" t="s">
        <v>121</v>
      </c>
      <c r="F8334" s="1467">
        <v>500</v>
      </c>
      <c r="G8334" s="1468">
        <v>1.31</v>
      </c>
      <c r="H8334" s="1468"/>
      <c r="I8334" s="1468"/>
      <c r="J8334" s="1468"/>
      <c r="K8334" s="1468"/>
      <c r="L8334" s="1468"/>
      <c r="M8334" s="1468"/>
      <c r="N8334" s="1468"/>
      <c r="O8334" s="1468"/>
      <c r="P8334" s="1468">
        <v>1.48</v>
      </c>
      <c r="R8334" s="1067"/>
      <c r="Z8334" s="21"/>
      <c r="AH8334"/>
    </row>
    <row r="8335" spans="1:34" ht="11.25" customHeight="1">
      <c r="A8335"/>
      <c r="B8335" s="1439" t="s">
        <v>21</v>
      </c>
      <c r="C8335" s="1440">
        <v>917</v>
      </c>
      <c r="D8335" s="1441" t="str">
        <f t="shared" si="144"/>
        <v>PA0917</v>
      </c>
      <c r="E8335" s="1514" t="s">
        <v>121</v>
      </c>
      <c r="F8335" s="1467">
        <v>500</v>
      </c>
      <c r="G8335" s="1468">
        <v>1.97</v>
      </c>
      <c r="H8335" s="1468"/>
      <c r="I8335" s="1468"/>
      <c r="J8335" s="1468"/>
      <c r="K8335" s="1468"/>
      <c r="L8335" s="1468"/>
      <c r="M8335" s="1468"/>
      <c r="N8335" s="1468"/>
      <c r="O8335" s="1468"/>
      <c r="P8335" s="1468">
        <v>2.23</v>
      </c>
      <c r="R8335" s="1067"/>
      <c r="Z8335" s="21"/>
      <c r="AH8335"/>
    </row>
    <row r="8336" spans="1:34" ht="11.25" customHeight="1">
      <c r="A8336"/>
      <c r="B8336" s="1439" t="s">
        <v>21</v>
      </c>
      <c r="C8336" s="1440">
        <v>918</v>
      </c>
      <c r="D8336" s="1441" t="str">
        <f t="shared" si="144"/>
        <v>PA0918</v>
      </c>
      <c r="E8336" s="1514" t="s">
        <v>121</v>
      </c>
      <c r="F8336" s="1467">
        <v>500</v>
      </c>
      <c r="G8336" s="1468">
        <v>1.59</v>
      </c>
      <c r="H8336" s="1468"/>
      <c r="I8336" s="1468"/>
      <c r="J8336" s="1468"/>
      <c r="K8336" s="1468"/>
      <c r="L8336" s="1468"/>
      <c r="M8336" s="1468"/>
      <c r="N8336" s="1468"/>
      <c r="O8336" s="1468"/>
      <c r="P8336" s="1468">
        <v>1.8</v>
      </c>
      <c r="R8336" s="1067"/>
      <c r="Z8336" s="21"/>
      <c r="AH8336"/>
    </row>
    <row r="8337" spans="1:34" ht="11.25" customHeight="1">
      <c r="A8337"/>
      <c r="B8337" s="1439" t="s">
        <v>21</v>
      </c>
      <c r="C8337" s="1440">
        <v>919</v>
      </c>
      <c r="D8337" s="1441" t="str">
        <f t="shared" si="144"/>
        <v>PA0919</v>
      </c>
      <c r="E8337" s="1514" t="s">
        <v>121</v>
      </c>
      <c r="F8337" s="1467">
        <v>500</v>
      </c>
      <c r="G8337" s="1468">
        <v>1.43</v>
      </c>
      <c r="H8337" s="1468"/>
      <c r="I8337" s="1468"/>
      <c r="J8337" s="1468"/>
      <c r="K8337" s="1468"/>
      <c r="L8337" s="1468"/>
      <c r="M8337" s="1468"/>
      <c r="N8337" s="1468"/>
      <c r="O8337" s="1468"/>
      <c r="P8337" s="1468">
        <v>1.62</v>
      </c>
      <c r="R8337" s="1067"/>
      <c r="Z8337" s="21"/>
      <c r="AH8337"/>
    </row>
    <row r="8338" spans="1:34" ht="11.25" customHeight="1">
      <c r="A8338"/>
      <c r="B8338" s="1439" t="s">
        <v>21</v>
      </c>
      <c r="C8338" s="1440">
        <v>920</v>
      </c>
      <c r="D8338" s="1441" t="str">
        <f t="shared" si="144"/>
        <v>PA0920</v>
      </c>
      <c r="E8338" s="1514" t="s">
        <v>121</v>
      </c>
      <c r="F8338" s="1467">
        <v>500</v>
      </c>
      <c r="G8338" s="1468">
        <v>0.33</v>
      </c>
      <c r="H8338" s="1468"/>
      <c r="I8338" s="1468"/>
      <c r="J8338" s="1468"/>
      <c r="K8338" s="1468"/>
      <c r="L8338" s="1468"/>
      <c r="M8338" s="1468"/>
      <c r="N8338" s="1468"/>
      <c r="O8338" s="1468"/>
      <c r="P8338" s="1468">
        <v>0.37</v>
      </c>
      <c r="R8338" s="1067"/>
      <c r="Z8338" s="21"/>
      <c r="AH8338"/>
    </row>
    <row r="8339" spans="1:34" ht="11.25" customHeight="1">
      <c r="A8339"/>
      <c r="B8339" s="1439" t="s">
        <v>21</v>
      </c>
      <c r="C8339" s="1440">
        <v>921</v>
      </c>
      <c r="D8339" s="1441" t="str">
        <f t="shared" si="144"/>
        <v>PA0921</v>
      </c>
      <c r="E8339" s="1514" t="s">
        <v>121</v>
      </c>
      <c r="F8339" s="1467">
        <v>550</v>
      </c>
      <c r="G8339" s="1468">
        <v>3.93</v>
      </c>
      <c r="H8339" s="1468"/>
      <c r="I8339" s="1468"/>
      <c r="J8339" s="1468"/>
      <c r="K8339" s="1468"/>
      <c r="L8339" s="1468"/>
      <c r="M8339" s="1468"/>
      <c r="N8339" s="1468"/>
      <c r="O8339" s="1468"/>
      <c r="P8339" s="1468">
        <v>4.45</v>
      </c>
      <c r="R8339" s="1067"/>
      <c r="Z8339" s="21"/>
      <c r="AH8339"/>
    </row>
    <row r="8340" spans="1:34" ht="11.25" customHeight="1">
      <c r="A8340"/>
      <c r="B8340" s="1439" t="s">
        <v>21</v>
      </c>
      <c r="C8340" s="1440">
        <v>922</v>
      </c>
      <c r="D8340" s="1441" t="str">
        <f t="shared" si="144"/>
        <v>PA0922</v>
      </c>
      <c r="E8340" s="1514" t="s">
        <v>121</v>
      </c>
      <c r="F8340" s="1467">
        <v>500</v>
      </c>
      <c r="G8340" s="1468">
        <v>2.73</v>
      </c>
      <c r="H8340" s="1468"/>
      <c r="I8340" s="1468"/>
      <c r="J8340" s="1468"/>
      <c r="K8340" s="1468"/>
      <c r="L8340" s="1468"/>
      <c r="M8340" s="1468"/>
      <c r="N8340" s="1468"/>
      <c r="O8340" s="1468"/>
      <c r="P8340" s="1468">
        <v>3.09</v>
      </c>
      <c r="R8340" s="1067"/>
      <c r="Z8340" s="21"/>
      <c r="AH8340"/>
    </row>
    <row r="8341" spans="1:34" ht="11.25" customHeight="1">
      <c r="A8341"/>
      <c r="B8341" s="1439" t="s">
        <v>21</v>
      </c>
      <c r="C8341" s="1440">
        <v>923</v>
      </c>
      <c r="D8341" s="1441" t="str">
        <f t="shared" si="144"/>
        <v>PA0923</v>
      </c>
      <c r="E8341" s="1514" t="s">
        <v>125</v>
      </c>
      <c r="F8341" s="1467">
        <v>500</v>
      </c>
      <c r="G8341" s="1468">
        <v>1.95</v>
      </c>
      <c r="H8341" s="1468"/>
      <c r="I8341" s="1468"/>
      <c r="J8341" s="1468"/>
      <c r="K8341" s="1468"/>
      <c r="L8341" s="1468"/>
      <c r="M8341" s="1468"/>
      <c r="N8341" s="1468"/>
      <c r="O8341" s="1468"/>
      <c r="P8341" s="1468">
        <v>2.21</v>
      </c>
      <c r="R8341" s="1067"/>
      <c r="Z8341" s="21"/>
      <c r="AH8341"/>
    </row>
    <row r="8342" spans="1:34" ht="11.25" customHeight="1">
      <c r="A8342"/>
      <c r="B8342" s="1439" t="s">
        <v>21</v>
      </c>
      <c r="C8342" s="1440">
        <v>924</v>
      </c>
      <c r="D8342" s="1441" t="str">
        <f t="shared" si="144"/>
        <v>PA0924</v>
      </c>
      <c r="E8342" s="1514" t="s">
        <v>125</v>
      </c>
      <c r="F8342" s="1467">
        <v>500</v>
      </c>
      <c r="G8342" s="1468">
        <v>3.18</v>
      </c>
      <c r="H8342" s="1468"/>
      <c r="I8342" s="1468"/>
      <c r="J8342" s="1468"/>
      <c r="K8342" s="1468"/>
      <c r="L8342" s="1468"/>
      <c r="M8342" s="1468"/>
      <c r="N8342" s="1468"/>
      <c r="O8342" s="1468"/>
      <c r="P8342" s="1468">
        <v>3.6</v>
      </c>
      <c r="R8342" s="1067"/>
      <c r="Z8342" s="21"/>
      <c r="AH8342"/>
    </row>
    <row r="8343" spans="1:34" ht="11.25" customHeight="1">
      <c r="A8343"/>
      <c r="B8343" s="1439" t="s">
        <v>21</v>
      </c>
      <c r="C8343" s="1440">
        <v>925</v>
      </c>
      <c r="D8343" s="1441" t="str">
        <f t="shared" si="144"/>
        <v>PA0925</v>
      </c>
      <c r="E8343" s="1514" t="s">
        <v>121</v>
      </c>
      <c r="F8343" s="1467">
        <v>500</v>
      </c>
      <c r="G8343" s="1468">
        <v>1.52</v>
      </c>
      <c r="H8343" s="1468"/>
      <c r="I8343" s="1468"/>
      <c r="J8343" s="1468"/>
      <c r="K8343" s="1468"/>
      <c r="L8343" s="1468"/>
      <c r="M8343" s="1468"/>
      <c r="N8343" s="1468"/>
      <c r="O8343" s="1468"/>
      <c r="P8343" s="1468">
        <v>1.72</v>
      </c>
      <c r="R8343" s="1067"/>
      <c r="Z8343" s="21"/>
      <c r="AH8343"/>
    </row>
    <row r="8344" spans="1:34" ht="11.25" customHeight="1">
      <c r="A8344"/>
      <c r="B8344" s="1439" t="s">
        <v>21</v>
      </c>
      <c r="C8344" s="1440">
        <v>926</v>
      </c>
      <c r="D8344" s="1441" t="str">
        <f t="shared" si="144"/>
        <v>PA0926</v>
      </c>
      <c r="E8344" s="1514" t="s">
        <v>121</v>
      </c>
      <c r="F8344" s="1467">
        <v>500</v>
      </c>
      <c r="G8344" s="1468">
        <v>2.25</v>
      </c>
      <c r="H8344" s="1468"/>
      <c r="I8344" s="1468"/>
      <c r="J8344" s="1468"/>
      <c r="K8344" s="1468"/>
      <c r="L8344" s="1468"/>
      <c r="M8344" s="1468"/>
      <c r="N8344" s="1468"/>
      <c r="O8344" s="1468"/>
      <c r="P8344" s="1468">
        <v>2.5499999999999998</v>
      </c>
      <c r="R8344" s="1067"/>
      <c r="Z8344" s="21"/>
      <c r="AH8344"/>
    </row>
    <row r="8345" spans="1:34" ht="11.25" customHeight="1">
      <c r="A8345"/>
      <c r="B8345" s="1439" t="s">
        <v>21</v>
      </c>
      <c r="C8345" s="1440">
        <v>927</v>
      </c>
      <c r="D8345" s="1441" t="str">
        <f t="shared" si="144"/>
        <v>PA0927</v>
      </c>
      <c r="E8345" s="1514" t="s">
        <v>121</v>
      </c>
      <c r="F8345" s="1467">
        <v>500</v>
      </c>
      <c r="G8345" s="1468">
        <v>0.8</v>
      </c>
      <c r="H8345" s="1468"/>
      <c r="I8345" s="1468"/>
      <c r="J8345" s="1468"/>
      <c r="K8345" s="1468"/>
      <c r="L8345" s="1468"/>
      <c r="M8345" s="1468"/>
      <c r="N8345" s="1468"/>
      <c r="O8345" s="1468"/>
      <c r="P8345" s="1468">
        <v>0.9</v>
      </c>
      <c r="R8345" s="1067"/>
      <c r="Z8345" s="21"/>
      <c r="AH8345"/>
    </row>
    <row r="8346" spans="1:34" ht="11.25" customHeight="1">
      <c r="A8346"/>
      <c r="B8346" s="1439" t="s">
        <v>21</v>
      </c>
      <c r="C8346" s="1440">
        <v>928</v>
      </c>
      <c r="D8346" s="1441" t="str">
        <f t="shared" si="144"/>
        <v>PA0928</v>
      </c>
      <c r="E8346" s="1514" t="s">
        <v>121</v>
      </c>
      <c r="F8346" s="1467">
        <v>500</v>
      </c>
      <c r="G8346" s="1468">
        <v>1.77</v>
      </c>
      <c r="H8346" s="1468"/>
      <c r="I8346" s="1468"/>
      <c r="J8346" s="1468"/>
      <c r="K8346" s="1468"/>
      <c r="L8346" s="1468"/>
      <c r="M8346" s="1468"/>
      <c r="N8346" s="1468"/>
      <c r="O8346" s="1468"/>
      <c r="P8346" s="1468">
        <v>2.0099999999999998</v>
      </c>
      <c r="R8346" s="1067"/>
      <c r="Z8346" s="21"/>
      <c r="AH8346"/>
    </row>
    <row r="8347" spans="1:34" ht="11.25" customHeight="1">
      <c r="A8347"/>
      <c r="B8347" s="1439" t="s">
        <v>21</v>
      </c>
      <c r="C8347" s="1440">
        <v>932</v>
      </c>
      <c r="D8347" s="1441" t="str">
        <f t="shared" si="144"/>
        <v>PA0932</v>
      </c>
      <c r="E8347" s="1514" t="s">
        <v>121</v>
      </c>
      <c r="F8347" s="1467">
        <v>500</v>
      </c>
      <c r="G8347" s="1468">
        <v>0.71</v>
      </c>
      <c r="H8347" s="1468"/>
      <c r="I8347" s="1468"/>
      <c r="J8347" s="1468"/>
      <c r="K8347" s="1468"/>
      <c r="L8347" s="1468"/>
      <c r="M8347" s="1468"/>
      <c r="N8347" s="1468"/>
      <c r="O8347" s="1468"/>
      <c r="P8347" s="1468">
        <v>0.8</v>
      </c>
      <c r="R8347" s="1067"/>
      <c r="Z8347" s="21"/>
      <c r="AH8347"/>
    </row>
    <row r="8348" spans="1:34" ht="11.25" customHeight="1">
      <c r="A8348"/>
      <c r="B8348" s="1439" t="s">
        <v>21</v>
      </c>
      <c r="C8348" s="1440">
        <v>933</v>
      </c>
      <c r="D8348" s="1441" t="str">
        <f t="shared" si="144"/>
        <v>PA0933</v>
      </c>
      <c r="E8348" s="1514" t="s">
        <v>125</v>
      </c>
      <c r="F8348" s="1467">
        <v>500</v>
      </c>
      <c r="G8348" s="1468">
        <v>2.81</v>
      </c>
      <c r="H8348" s="1468"/>
      <c r="I8348" s="1468"/>
      <c r="J8348" s="1468"/>
      <c r="K8348" s="1468"/>
      <c r="L8348" s="1468"/>
      <c r="M8348" s="1468"/>
      <c r="N8348" s="1468"/>
      <c r="O8348" s="1468"/>
      <c r="P8348" s="1468">
        <v>3.18</v>
      </c>
      <c r="R8348" s="1067"/>
      <c r="Z8348" s="21"/>
      <c r="AH8348"/>
    </row>
    <row r="8349" spans="1:34" ht="11.25" customHeight="1">
      <c r="A8349"/>
      <c r="B8349" s="1439" t="s">
        <v>21</v>
      </c>
      <c r="C8349" s="1440">
        <v>934</v>
      </c>
      <c r="D8349" s="1441" t="str">
        <f t="shared" si="144"/>
        <v>PA0934</v>
      </c>
      <c r="E8349" s="1514" t="s">
        <v>121</v>
      </c>
      <c r="F8349" s="1467">
        <v>500</v>
      </c>
      <c r="G8349" s="1468">
        <v>2.79</v>
      </c>
      <c r="H8349" s="1468"/>
      <c r="I8349" s="1468"/>
      <c r="J8349" s="1468"/>
      <c r="K8349" s="1468"/>
      <c r="L8349" s="1468"/>
      <c r="M8349" s="1468"/>
      <c r="N8349" s="1468"/>
      <c r="O8349" s="1468"/>
      <c r="P8349" s="1468">
        <v>3.16</v>
      </c>
      <c r="R8349" s="1067"/>
      <c r="Z8349" s="21"/>
      <c r="AH8349"/>
    </row>
    <row r="8350" spans="1:34" ht="11.25" customHeight="1">
      <c r="A8350"/>
      <c r="B8350" s="1439" t="s">
        <v>21</v>
      </c>
      <c r="C8350" s="1440">
        <v>935</v>
      </c>
      <c r="D8350" s="1441" t="str">
        <f t="shared" si="144"/>
        <v>PA0935</v>
      </c>
      <c r="E8350" s="1514" t="s">
        <v>121</v>
      </c>
      <c r="F8350" s="1467">
        <v>500</v>
      </c>
      <c r="G8350" s="1468">
        <v>1.05</v>
      </c>
      <c r="H8350" s="1468"/>
      <c r="I8350" s="1468"/>
      <c r="J8350" s="1468"/>
      <c r="K8350" s="1468"/>
      <c r="L8350" s="1468"/>
      <c r="M8350" s="1468"/>
      <c r="N8350" s="1468"/>
      <c r="O8350" s="1468"/>
      <c r="P8350" s="1468">
        <v>1.19</v>
      </c>
      <c r="R8350" s="1067"/>
      <c r="Z8350" s="21"/>
      <c r="AH8350"/>
    </row>
    <row r="8351" spans="1:34" ht="11.25" customHeight="1">
      <c r="A8351"/>
      <c r="B8351" s="1439" t="s">
        <v>21</v>
      </c>
      <c r="C8351" s="1440">
        <v>936</v>
      </c>
      <c r="D8351" s="1441" t="str">
        <f t="shared" si="144"/>
        <v>PA0936</v>
      </c>
      <c r="E8351" s="1514" t="s">
        <v>122</v>
      </c>
      <c r="F8351" s="1467">
        <v>500</v>
      </c>
      <c r="G8351" s="1468">
        <v>0.53</v>
      </c>
      <c r="H8351" s="1468"/>
      <c r="I8351" s="1468"/>
      <c r="J8351" s="1468"/>
      <c r="K8351" s="1468"/>
      <c r="L8351" s="1468"/>
      <c r="M8351" s="1468"/>
      <c r="N8351" s="1468"/>
      <c r="O8351" s="1468"/>
      <c r="P8351" s="1468">
        <v>0.6</v>
      </c>
      <c r="R8351" s="1067"/>
      <c r="Z8351" s="21"/>
      <c r="AH8351"/>
    </row>
    <row r="8352" spans="1:34" ht="11.25" customHeight="1">
      <c r="A8352"/>
      <c r="B8352" s="1439" t="s">
        <v>21</v>
      </c>
      <c r="C8352" s="1440">
        <v>939</v>
      </c>
      <c r="D8352" s="1441" t="str">
        <f t="shared" si="144"/>
        <v>PA0939</v>
      </c>
      <c r="E8352" s="1514" t="s">
        <v>122</v>
      </c>
      <c r="F8352" s="1467">
        <v>600</v>
      </c>
      <c r="G8352" s="1468">
        <v>4.47</v>
      </c>
      <c r="H8352" s="1468"/>
      <c r="I8352" s="1468"/>
      <c r="J8352" s="1468"/>
      <c r="K8352" s="1468"/>
      <c r="L8352" s="1468"/>
      <c r="M8352" s="1468"/>
      <c r="N8352" s="1468"/>
      <c r="O8352" s="1468"/>
      <c r="P8352" s="1468">
        <v>5.07</v>
      </c>
      <c r="R8352" s="1067"/>
      <c r="Z8352" s="21"/>
      <c r="AH8352"/>
    </row>
    <row r="8353" spans="1:34" ht="11.25" customHeight="1">
      <c r="A8353"/>
      <c r="B8353" s="1439" t="s">
        <v>21</v>
      </c>
      <c r="C8353" s="1440">
        <v>940</v>
      </c>
      <c r="D8353" s="1441" t="str">
        <f t="shared" si="144"/>
        <v>PA0940</v>
      </c>
      <c r="E8353" s="1514" t="s">
        <v>124</v>
      </c>
      <c r="F8353" s="1467">
        <v>500</v>
      </c>
      <c r="G8353" s="1468">
        <v>3.08</v>
      </c>
      <c r="H8353" s="1468"/>
      <c r="I8353" s="1468"/>
      <c r="J8353" s="1468"/>
      <c r="K8353" s="1468"/>
      <c r="L8353" s="1468"/>
      <c r="M8353" s="1468"/>
      <c r="N8353" s="1468"/>
      <c r="O8353" s="1468"/>
      <c r="P8353" s="1468">
        <v>3.49</v>
      </c>
      <c r="R8353" s="1067"/>
      <c r="Z8353" s="21"/>
      <c r="AH8353"/>
    </row>
    <row r="8354" spans="1:34" ht="11.25" customHeight="1">
      <c r="A8354"/>
      <c r="B8354" s="1439" t="s">
        <v>21</v>
      </c>
      <c r="C8354" s="1440">
        <v>941</v>
      </c>
      <c r="D8354" s="1441" t="str">
        <f t="shared" si="144"/>
        <v>PA0941</v>
      </c>
      <c r="E8354" s="1514" t="s">
        <v>123</v>
      </c>
      <c r="F8354" s="1467">
        <v>500</v>
      </c>
      <c r="G8354" s="1468">
        <v>2.39</v>
      </c>
      <c r="H8354" s="1468"/>
      <c r="I8354" s="1468"/>
      <c r="J8354" s="1468"/>
      <c r="K8354" s="1468"/>
      <c r="L8354" s="1468"/>
      <c r="M8354" s="1468"/>
      <c r="N8354" s="1468"/>
      <c r="O8354" s="1468"/>
      <c r="P8354" s="1468">
        <v>2.7</v>
      </c>
      <c r="R8354" s="1067"/>
      <c r="Z8354" s="21"/>
      <c r="AH8354"/>
    </row>
    <row r="8355" spans="1:34" ht="11.25" customHeight="1">
      <c r="A8355"/>
      <c r="B8355" s="1439" t="s">
        <v>21</v>
      </c>
      <c r="C8355" s="1440">
        <v>942</v>
      </c>
      <c r="D8355" s="1441" t="str">
        <f t="shared" si="144"/>
        <v>PA0942</v>
      </c>
      <c r="E8355" s="1514" t="s">
        <v>124</v>
      </c>
      <c r="F8355" s="1467">
        <v>500</v>
      </c>
      <c r="G8355" s="1468">
        <v>2.4300000000000002</v>
      </c>
      <c r="H8355" s="1468"/>
      <c r="I8355" s="1468"/>
      <c r="J8355" s="1468"/>
      <c r="K8355" s="1468"/>
      <c r="L8355" s="1468"/>
      <c r="M8355" s="1468"/>
      <c r="N8355" s="1468"/>
      <c r="O8355" s="1468"/>
      <c r="P8355" s="1468">
        <v>2.75</v>
      </c>
      <c r="R8355" s="1067"/>
      <c r="Z8355" s="21"/>
      <c r="AH8355"/>
    </row>
    <row r="8356" spans="1:34" ht="11.25" customHeight="1">
      <c r="A8356"/>
      <c r="B8356" s="1439" t="s">
        <v>21</v>
      </c>
      <c r="C8356" s="1440">
        <v>943</v>
      </c>
      <c r="D8356" s="1441" t="str">
        <f t="shared" si="144"/>
        <v>PA0943</v>
      </c>
      <c r="E8356" s="1514" t="s">
        <v>124</v>
      </c>
      <c r="F8356" s="1467">
        <v>500</v>
      </c>
      <c r="G8356" s="1468">
        <v>2.06</v>
      </c>
      <c r="H8356" s="1468"/>
      <c r="I8356" s="1468"/>
      <c r="J8356" s="1468"/>
      <c r="K8356" s="1468"/>
      <c r="L8356" s="1468"/>
      <c r="M8356" s="1468"/>
      <c r="N8356" s="1468"/>
      <c r="O8356" s="1468"/>
      <c r="P8356" s="1468">
        <v>2.33</v>
      </c>
      <c r="R8356" s="1067"/>
      <c r="Z8356" s="21"/>
      <c r="AH8356"/>
    </row>
    <row r="8357" spans="1:34" ht="11.25" customHeight="1">
      <c r="A8357"/>
      <c r="B8357" s="1439" t="s">
        <v>21</v>
      </c>
      <c r="C8357" s="1440">
        <v>944</v>
      </c>
      <c r="D8357" s="1441" t="str">
        <f t="shared" si="144"/>
        <v>PA0944</v>
      </c>
      <c r="E8357" s="1514" t="s">
        <v>121</v>
      </c>
      <c r="F8357" s="1467">
        <v>500</v>
      </c>
      <c r="G8357" s="1468">
        <v>1.35</v>
      </c>
      <c r="H8357" s="1468"/>
      <c r="I8357" s="1468"/>
      <c r="J8357" s="1468"/>
      <c r="K8357" s="1468"/>
      <c r="L8357" s="1468"/>
      <c r="M8357" s="1468"/>
      <c r="N8357" s="1468"/>
      <c r="O8357" s="1468"/>
      <c r="P8357" s="1468">
        <v>1.53</v>
      </c>
      <c r="R8357" s="1067"/>
      <c r="Z8357" s="21"/>
      <c r="AH8357"/>
    </row>
    <row r="8358" spans="1:34" ht="11.25" customHeight="1">
      <c r="A8358"/>
      <c r="B8358" s="1439" t="s">
        <v>21</v>
      </c>
      <c r="C8358" s="1440">
        <v>945</v>
      </c>
      <c r="D8358" s="1441" t="str">
        <f t="shared" si="144"/>
        <v>PA0945</v>
      </c>
      <c r="E8358" s="1514" t="s">
        <v>121</v>
      </c>
      <c r="F8358" s="1467">
        <v>500</v>
      </c>
      <c r="G8358" s="1468">
        <v>2.09</v>
      </c>
      <c r="H8358" s="1468"/>
      <c r="I8358" s="1468"/>
      <c r="J8358" s="1468"/>
      <c r="K8358" s="1468"/>
      <c r="L8358" s="1468"/>
      <c r="M8358" s="1468"/>
      <c r="N8358" s="1468"/>
      <c r="O8358" s="1468"/>
      <c r="P8358" s="1468">
        <v>2.36</v>
      </c>
      <c r="R8358" s="1067"/>
      <c r="Z8358" s="21"/>
      <c r="AH8358"/>
    </row>
    <row r="8359" spans="1:34" ht="11.25" customHeight="1">
      <c r="A8359"/>
      <c r="B8359" s="1439" t="s">
        <v>21</v>
      </c>
      <c r="C8359" s="1440">
        <v>948</v>
      </c>
      <c r="D8359" s="1441" t="str">
        <f t="shared" si="144"/>
        <v>PA0948</v>
      </c>
      <c r="E8359" s="1514" t="s">
        <v>125</v>
      </c>
      <c r="F8359" s="1467">
        <v>500</v>
      </c>
      <c r="G8359" s="1468">
        <v>1.49</v>
      </c>
      <c r="H8359" s="1468"/>
      <c r="I8359" s="1468"/>
      <c r="J8359" s="1468"/>
      <c r="K8359" s="1468"/>
      <c r="L8359" s="1468"/>
      <c r="M8359" s="1468"/>
      <c r="N8359" s="1468"/>
      <c r="O8359" s="1468"/>
      <c r="P8359" s="1468">
        <v>1.68</v>
      </c>
      <c r="R8359" s="1067"/>
      <c r="Z8359" s="21"/>
      <c r="AH8359"/>
    </row>
    <row r="8360" spans="1:34" ht="11.25" customHeight="1">
      <c r="A8360"/>
      <c r="B8360" s="1439" t="s">
        <v>21</v>
      </c>
      <c r="C8360" s="1440">
        <v>951</v>
      </c>
      <c r="D8360" s="1441" t="str">
        <f t="shared" si="144"/>
        <v>PA0951</v>
      </c>
      <c r="E8360" s="1514" t="s">
        <v>124</v>
      </c>
      <c r="F8360" s="1467">
        <v>500</v>
      </c>
      <c r="G8360" s="1468">
        <v>0.26</v>
      </c>
      <c r="H8360" s="1468"/>
      <c r="I8360" s="1468"/>
      <c r="J8360" s="1468"/>
      <c r="K8360" s="1468"/>
      <c r="L8360" s="1468"/>
      <c r="M8360" s="1468"/>
      <c r="N8360" s="1468"/>
      <c r="O8360" s="1468"/>
      <c r="P8360" s="1468">
        <v>0.28999999999999998</v>
      </c>
      <c r="R8360" s="1067"/>
      <c r="Z8360" s="21"/>
      <c r="AH8360"/>
    </row>
    <row r="8361" spans="1:34" ht="11.25" customHeight="1">
      <c r="A8361"/>
      <c r="B8361" s="1439" t="s">
        <v>21</v>
      </c>
      <c r="C8361" s="1440">
        <v>952</v>
      </c>
      <c r="D8361" s="1441" t="str">
        <f t="shared" si="144"/>
        <v>PA0952</v>
      </c>
      <c r="E8361" s="1514" t="s">
        <v>121</v>
      </c>
      <c r="F8361" s="1467">
        <v>500</v>
      </c>
      <c r="G8361" s="1468">
        <v>0.66</v>
      </c>
      <c r="H8361" s="1468"/>
      <c r="I8361" s="1468"/>
      <c r="J8361" s="1468"/>
      <c r="K8361" s="1468"/>
      <c r="L8361" s="1468"/>
      <c r="M8361" s="1468"/>
      <c r="N8361" s="1468"/>
      <c r="O8361" s="1468"/>
      <c r="P8361" s="1468">
        <v>0.75</v>
      </c>
      <c r="R8361" s="1067"/>
      <c r="Z8361" s="21"/>
      <c r="AH8361"/>
    </row>
    <row r="8362" spans="1:34" ht="11.25" customHeight="1">
      <c r="A8362"/>
      <c r="B8362" s="1439" t="s">
        <v>21</v>
      </c>
      <c r="C8362" s="1440">
        <v>953</v>
      </c>
      <c r="D8362" s="1441" t="str">
        <f t="shared" si="144"/>
        <v>PA0953</v>
      </c>
      <c r="E8362" s="1514" t="s">
        <v>125</v>
      </c>
      <c r="F8362" s="1467">
        <v>500</v>
      </c>
      <c r="G8362" s="1468">
        <v>0.12</v>
      </c>
      <c r="H8362" s="1468"/>
      <c r="I8362" s="1468"/>
      <c r="J8362" s="1468"/>
      <c r="K8362" s="1468"/>
      <c r="L8362" s="1468"/>
      <c r="M8362" s="1468"/>
      <c r="N8362" s="1468"/>
      <c r="O8362" s="1468"/>
      <c r="P8362" s="1468">
        <v>0.14000000000000001</v>
      </c>
      <c r="R8362" s="1067"/>
      <c r="Z8362" s="21"/>
      <c r="AH8362"/>
    </row>
    <row r="8363" spans="1:34" ht="11.25" customHeight="1">
      <c r="A8363"/>
      <c r="B8363" s="1439" t="s">
        <v>21</v>
      </c>
      <c r="C8363" s="1440">
        <v>954</v>
      </c>
      <c r="D8363" s="1441" t="str">
        <f t="shared" si="144"/>
        <v>PA0954</v>
      </c>
      <c r="E8363" s="1514" t="s">
        <v>123</v>
      </c>
      <c r="F8363" s="1467">
        <v>500</v>
      </c>
      <c r="G8363" s="1468">
        <v>1.8</v>
      </c>
      <c r="H8363" s="1468"/>
      <c r="I8363" s="1468"/>
      <c r="J8363" s="1468"/>
      <c r="K8363" s="1468"/>
      <c r="L8363" s="1468"/>
      <c r="M8363" s="1468"/>
      <c r="N8363" s="1468"/>
      <c r="O8363" s="1468"/>
      <c r="P8363" s="1468">
        <v>2.04</v>
      </c>
      <c r="R8363" s="1067"/>
      <c r="Z8363" s="21"/>
      <c r="AH8363"/>
    </row>
    <row r="8364" spans="1:34" ht="11.25" customHeight="1">
      <c r="A8364"/>
      <c r="B8364" s="1439" t="s">
        <v>21</v>
      </c>
      <c r="C8364" s="1440">
        <v>955</v>
      </c>
      <c r="D8364" s="1441" t="str">
        <f t="shared" si="144"/>
        <v>PA0955</v>
      </c>
      <c r="E8364" s="1514" t="s">
        <v>123</v>
      </c>
      <c r="F8364" s="1467">
        <v>500</v>
      </c>
      <c r="G8364" s="1468">
        <v>0.18</v>
      </c>
      <c r="H8364" s="1468"/>
      <c r="I8364" s="1468"/>
      <c r="J8364" s="1468"/>
      <c r="K8364" s="1468"/>
      <c r="L8364" s="1468"/>
      <c r="M8364" s="1468"/>
      <c r="N8364" s="1468"/>
      <c r="O8364" s="1468"/>
      <c r="P8364" s="1468">
        <v>0.2</v>
      </c>
      <c r="R8364" s="1067"/>
      <c r="Z8364" s="21"/>
      <c r="AH8364"/>
    </row>
    <row r="8365" spans="1:34" ht="11.25" customHeight="1">
      <c r="A8365"/>
      <c r="B8365" s="1439" t="s">
        <v>21</v>
      </c>
      <c r="C8365" s="1440">
        <v>956</v>
      </c>
      <c r="D8365" s="1441" t="str">
        <f t="shared" si="144"/>
        <v>PA0956</v>
      </c>
      <c r="E8365" s="1514" t="s">
        <v>121</v>
      </c>
      <c r="F8365" s="1467">
        <v>500</v>
      </c>
      <c r="G8365" s="1468">
        <v>0.09</v>
      </c>
      <c r="H8365" s="1468"/>
      <c r="I8365" s="1468"/>
      <c r="J8365" s="1468"/>
      <c r="K8365" s="1468"/>
      <c r="L8365" s="1468"/>
      <c r="M8365" s="1468"/>
      <c r="N8365" s="1468"/>
      <c r="O8365" s="1468"/>
      <c r="P8365" s="1468">
        <v>0.1</v>
      </c>
      <c r="R8365" s="1067"/>
      <c r="Z8365" s="21"/>
      <c r="AH8365"/>
    </row>
    <row r="8366" spans="1:34" ht="11.25" customHeight="1">
      <c r="A8366"/>
      <c r="B8366" s="1439" t="s">
        <v>21</v>
      </c>
      <c r="C8366" s="1440">
        <v>957</v>
      </c>
      <c r="D8366" s="1441" t="str">
        <f t="shared" si="144"/>
        <v>PA0957</v>
      </c>
      <c r="E8366" s="1514" t="s">
        <v>121</v>
      </c>
      <c r="F8366" s="1467">
        <v>500</v>
      </c>
      <c r="G8366" s="1468">
        <v>0.35</v>
      </c>
      <c r="H8366" s="1468"/>
      <c r="I8366" s="1468"/>
      <c r="J8366" s="1468"/>
      <c r="K8366" s="1468"/>
      <c r="L8366" s="1468"/>
      <c r="M8366" s="1468"/>
      <c r="N8366" s="1468"/>
      <c r="O8366" s="1468"/>
      <c r="P8366" s="1468">
        <v>0.39</v>
      </c>
      <c r="R8366" s="1067"/>
      <c r="Z8366" s="21"/>
      <c r="AH8366"/>
    </row>
    <row r="8367" spans="1:34" ht="11.25" customHeight="1">
      <c r="A8367"/>
      <c r="B8367" s="1439" t="s">
        <v>21</v>
      </c>
      <c r="C8367" s="1440">
        <v>958</v>
      </c>
      <c r="D8367" s="1441" t="str">
        <f t="shared" si="144"/>
        <v>PA0958</v>
      </c>
      <c r="E8367" s="1514" t="s">
        <v>123</v>
      </c>
      <c r="F8367" s="1467">
        <v>500</v>
      </c>
      <c r="G8367" s="1468">
        <v>1.19</v>
      </c>
      <c r="H8367" s="1468"/>
      <c r="I8367" s="1468"/>
      <c r="J8367" s="1468"/>
      <c r="K8367" s="1468"/>
      <c r="L8367" s="1468"/>
      <c r="M8367" s="1468"/>
      <c r="N8367" s="1468"/>
      <c r="O8367" s="1468"/>
      <c r="P8367" s="1468">
        <v>1.34</v>
      </c>
      <c r="R8367" s="1067"/>
      <c r="Z8367" s="21"/>
      <c r="AH8367"/>
    </row>
    <row r="8368" spans="1:34" ht="11.25" customHeight="1">
      <c r="A8368"/>
      <c r="B8368" s="1439" t="s">
        <v>21</v>
      </c>
      <c r="C8368" s="1440">
        <v>959</v>
      </c>
      <c r="D8368" s="1441" t="str">
        <f t="shared" si="144"/>
        <v>PA0959</v>
      </c>
      <c r="E8368" s="1514" t="s">
        <v>121</v>
      </c>
      <c r="F8368" s="1467">
        <v>500</v>
      </c>
      <c r="G8368" s="1468">
        <v>1.28</v>
      </c>
      <c r="H8368" s="1468"/>
      <c r="I8368" s="1468"/>
      <c r="J8368" s="1468"/>
      <c r="K8368" s="1468"/>
      <c r="L8368" s="1468"/>
      <c r="M8368" s="1468"/>
      <c r="N8368" s="1468"/>
      <c r="O8368" s="1468"/>
      <c r="P8368" s="1468">
        <v>1.45</v>
      </c>
      <c r="R8368" s="1067"/>
      <c r="Z8368" s="21"/>
      <c r="AH8368"/>
    </row>
    <row r="8369" spans="1:34" ht="11.25" customHeight="1">
      <c r="A8369"/>
      <c r="B8369" s="1439" t="s">
        <v>21</v>
      </c>
      <c r="C8369" s="1440">
        <v>960</v>
      </c>
      <c r="D8369" s="1441" t="str">
        <f t="shared" si="144"/>
        <v>PA0960</v>
      </c>
      <c r="E8369" s="1514" t="s">
        <v>125</v>
      </c>
      <c r="F8369" s="1467">
        <v>500</v>
      </c>
      <c r="G8369" s="1468">
        <v>2.13</v>
      </c>
      <c r="H8369" s="1468"/>
      <c r="I8369" s="1468"/>
      <c r="J8369" s="1468"/>
      <c r="K8369" s="1468"/>
      <c r="L8369" s="1468"/>
      <c r="M8369" s="1468"/>
      <c r="N8369" s="1468"/>
      <c r="O8369" s="1468"/>
      <c r="P8369" s="1468">
        <v>2.41</v>
      </c>
      <c r="R8369" s="1067"/>
      <c r="Z8369" s="21"/>
      <c r="AH8369"/>
    </row>
    <row r="8370" spans="1:34" ht="11.25" customHeight="1">
      <c r="A8370"/>
      <c r="B8370" s="1439" t="s">
        <v>21</v>
      </c>
      <c r="C8370" s="1440">
        <v>961</v>
      </c>
      <c r="D8370" s="1441" t="str">
        <f t="shared" si="144"/>
        <v>PA0961</v>
      </c>
      <c r="E8370" s="1514" t="s">
        <v>124</v>
      </c>
      <c r="F8370" s="1467">
        <v>500</v>
      </c>
      <c r="G8370" s="1468">
        <v>0.93</v>
      </c>
      <c r="H8370" s="1468"/>
      <c r="I8370" s="1468"/>
      <c r="J8370" s="1468"/>
      <c r="K8370" s="1468"/>
      <c r="L8370" s="1468"/>
      <c r="M8370" s="1468"/>
      <c r="N8370" s="1468"/>
      <c r="O8370" s="1468"/>
      <c r="P8370" s="1468">
        <v>1.05</v>
      </c>
      <c r="R8370" s="1067"/>
      <c r="Z8370" s="21"/>
      <c r="AH8370"/>
    </row>
    <row r="8371" spans="1:34" ht="11.25" customHeight="1">
      <c r="A8371"/>
      <c r="B8371" s="1439" t="s">
        <v>21</v>
      </c>
      <c r="C8371" s="1440">
        <v>962</v>
      </c>
      <c r="D8371" s="1441" t="str">
        <f t="shared" si="144"/>
        <v>PA0962</v>
      </c>
      <c r="E8371" s="1514" t="s">
        <v>121</v>
      </c>
      <c r="F8371" s="1467">
        <v>500</v>
      </c>
      <c r="G8371" s="1468">
        <v>0.05</v>
      </c>
      <c r="H8371" s="1468"/>
      <c r="I8371" s="1468"/>
      <c r="J8371" s="1468"/>
      <c r="K8371" s="1468"/>
      <c r="L8371" s="1468"/>
      <c r="M8371" s="1468"/>
      <c r="N8371" s="1468"/>
      <c r="O8371" s="1468"/>
      <c r="P8371" s="1468">
        <v>0.05</v>
      </c>
      <c r="R8371" s="1067"/>
      <c r="Z8371" s="21"/>
      <c r="AH8371"/>
    </row>
    <row r="8372" spans="1:34" ht="11.25" customHeight="1">
      <c r="A8372"/>
      <c r="B8372" s="1439" t="s">
        <v>21</v>
      </c>
      <c r="C8372" s="1440">
        <v>963</v>
      </c>
      <c r="D8372" s="1441" t="str">
        <f t="shared" si="144"/>
        <v>PA0963</v>
      </c>
      <c r="E8372" s="1514" t="s">
        <v>121</v>
      </c>
      <c r="F8372" s="1467">
        <v>500</v>
      </c>
      <c r="G8372" s="1468">
        <v>0.35</v>
      </c>
      <c r="H8372" s="1468"/>
      <c r="I8372" s="1468"/>
      <c r="J8372" s="1468"/>
      <c r="K8372" s="1468"/>
      <c r="L8372" s="1468"/>
      <c r="M8372" s="1468"/>
      <c r="N8372" s="1468"/>
      <c r="O8372" s="1468"/>
      <c r="P8372" s="1468">
        <v>0.39</v>
      </c>
      <c r="R8372" s="1067"/>
      <c r="Z8372" s="21"/>
      <c r="AH8372"/>
    </row>
    <row r="8373" spans="1:34" ht="11.25" customHeight="1">
      <c r="A8373"/>
      <c r="B8373" s="1439" t="s">
        <v>21</v>
      </c>
      <c r="C8373" s="1440">
        <v>964</v>
      </c>
      <c r="D8373" s="1441" t="str">
        <f t="shared" si="144"/>
        <v>PA0964</v>
      </c>
      <c r="E8373" s="1514" t="s">
        <v>123</v>
      </c>
      <c r="F8373" s="1467">
        <v>500</v>
      </c>
      <c r="G8373" s="1468">
        <v>1.58</v>
      </c>
      <c r="H8373" s="1468"/>
      <c r="I8373" s="1468"/>
      <c r="J8373" s="1468"/>
      <c r="K8373" s="1468"/>
      <c r="L8373" s="1468"/>
      <c r="M8373" s="1468"/>
      <c r="N8373" s="1468"/>
      <c r="O8373" s="1468"/>
      <c r="P8373" s="1468">
        <v>1.79</v>
      </c>
      <c r="R8373" s="1067"/>
      <c r="Z8373" s="21"/>
      <c r="AH8373"/>
    </row>
    <row r="8374" spans="1:34" ht="11.25" customHeight="1">
      <c r="A8374"/>
      <c r="B8374" s="1439" t="s">
        <v>21</v>
      </c>
      <c r="C8374" s="1440">
        <v>965</v>
      </c>
      <c r="D8374" s="1441" t="str">
        <f t="shared" si="144"/>
        <v>PA0965</v>
      </c>
      <c r="E8374" s="1514" t="s">
        <v>121</v>
      </c>
      <c r="F8374" s="1467">
        <v>500</v>
      </c>
      <c r="G8374" s="1468">
        <v>0.56999999999999995</v>
      </c>
      <c r="H8374" s="1468"/>
      <c r="I8374" s="1468"/>
      <c r="J8374" s="1468"/>
      <c r="K8374" s="1468"/>
      <c r="L8374" s="1468"/>
      <c r="M8374" s="1468"/>
      <c r="N8374" s="1468"/>
      <c r="O8374" s="1468"/>
      <c r="P8374" s="1468">
        <v>0.65</v>
      </c>
      <c r="R8374" s="1067"/>
      <c r="Z8374" s="21"/>
      <c r="AH8374"/>
    </row>
    <row r="8375" spans="1:34" ht="11.25" customHeight="1">
      <c r="A8375"/>
      <c r="B8375" s="1439" t="s">
        <v>21</v>
      </c>
      <c r="C8375" s="1440">
        <v>966</v>
      </c>
      <c r="D8375" s="1441" t="str">
        <f t="shared" si="144"/>
        <v>PA0966</v>
      </c>
      <c r="E8375" s="1514" t="s">
        <v>121</v>
      </c>
      <c r="F8375" s="1467">
        <v>500</v>
      </c>
      <c r="G8375" s="1468">
        <v>2.66</v>
      </c>
      <c r="H8375" s="1468"/>
      <c r="I8375" s="1468"/>
      <c r="J8375" s="1468"/>
      <c r="K8375" s="1468"/>
      <c r="L8375" s="1468"/>
      <c r="M8375" s="1468"/>
      <c r="N8375" s="1468"/>
      <c r="O8375" s="1468"/>
      <c r="P8375" s="1468">
        <v>3.01</v>
      </c>
      <c r="R8375" s="1067"/>
      <c r="Z8375" s="21"/>
      <c r="AH8375"/>
    </row>
    <row r="8376" spans="1:34" ht="11.25" customHeight="1">
      <c r="A8376"/>
      <c r="B8376" s="1439" t="s">
        <v>21</v>
      </c>
      <c r="C8376" s="1440">
        <v>967</v>
      </c>
      <c r="D8376" s="1441" t="str">
        <f t="shared" si="144"/>
        <v>PA0967</v>
      </c>
      <c r="E8376" s="1514" t="s">
        <v>123</v>
      </c>
      <c r="F8376" s="1467">
        <v>500</v>
      </c>
      <c r="G8376" s="1468">
        <v>1.1100000000000001</v>
      </c>
      <c r="H8376" s="1468"/>
      <c r="I8376" s="1468"/>
      <c r="J8376" s="1468"/>
      <c r="K8376" s="1468"/>
      <c r="L8376" s="1468"/>
      <c r="M8376" s="1468"/>
      <c r="N8376" s="1468"/>
      <c r="O8376" s="1468"/>
      <c r="P8376" s="1468">
        <v>1.26</v>
      </c>
      <c r="R8376" s="1067"/>
      <c r="Z8376" s="21"/>
      <c r="AH8376"/>
    </row>
    <row r="8377" spans="1:34" ht="11.25" customHeight="1">
      <c r="A8377"/>
      <c r="B8377" s="1439" t="s">
        <v>21</v>
      </c>
      <c r="C8377" s="1440">
        <v>968</v>
      </c>
      <c r="D8377" s="1441" t="str">
        <f t="shared" si="144"/>
        <v>PA0968</v>
      </c>
      <c r="E8377" s="1514" t="s">
        <v>124</v>
      </c>
      <c r="F8377" s="1467">
        <v>500</v>
      </c>
      <c r="G8377" s="1468">
        <v>1.1599999999999999</v>
      </c>
      <c r="H8377" s="1468"/>
      <c r="I8377" s="1468"/>
      <c r="J8377" s="1468"/>
      <c r="K8377" s="1468"/>
      <c r="L8377" s="1468"/>
      <c r="M8377" s="1468"/>
      <c r="N8377" s="1468"/>
      <c r="O8377" s="1468"/>
      <c r="P8377" s="1468">
        <v>1.31</v>
      </c>
      <c r="R8377" s="1067"/>
      <c r="Z8377" s="21"/>
      <c r="AH8377"/>
    </row>
    <row r="8378" spans="1:34" ht="11.25" customHeight="1">
      <c r="A8378"/>
      <c r="B8378" s="1439" t="s">
        <v>21</v>
      </c>
      <c r="C8378" s="1440">
        <v>969</v>
      </c>
      <c r="D8378" s="1441" t="str">
        <f t="shared" si="144"/>
        <v>PA0969</v>
      </c>
      <c r="E8378" s="1514" t="s">
        <v>124</v>
      </c>
      <c r="F8378" s="1467">
        <v>500</v>
      </c>
      <c r="G8378" s="1468">
        <v>1.85</v>
      </c>
      <c r="H8378" s="1468"/>
      <c r="I8378" s="1468"/>
      <c r="J8378" s="1468"/>
      <c r="K8378" s="1468"/>
      <c r="L8378" s="1468"/>
      <c r="M8378" s="1468"/>
      <c r="N8378" s="1468"/>
      <c r="O8378" s="1468"/>
      <c r="P8378" s="1468">
        <v>2.09</v>
      </c>
      <c r="R8378" s="1067"/>
      <c r="Z8378" s="21"/>
      <c r="AH8378"/>
    </row>
    <row r="8379" spans="1:34" ht="11.25" customHeight="1">
      <c r="A8379"/>
      <c r="B8379" s="1439" t="s">
        <v>21</v>
      </c>
      <c r="C8379" s="1440">
        <v>970</v>
      </c>
      <c r="D8379" s="1441" t="str">
        <f t="shared" si="144"/>
        <v>PA0970</v>
      </c>
      <c r="E8379" s="1514" t="s">
        <v>122</v>
      </c>
      <c r="F8379" s="1467">
        <v>750</v>
      </c>
      <c r="G8379" s="1468">
        <v>6.8</v>
      </c>
      <c r="H8379" s="1468"/>
      <c r="I8379" s="1468"/>
      <c r="J8379" s="1468"/>
      <c r="K8379" s="1468"/>
      <c r="L8379" s="1468"/>
      <c r="M8379" s="1468"/>
      <c r="N8379" s="1468"/>
      <c r="O8379" s="1468"/>
      <c r="P8379" s="1468">
        <v>7.7</v>
      </c>
      <c r="R8379" s="1067"/>
      <c r="Z8379" s="21"/>
      <c r="AH8379"/>
    </row>
    <row r="8380" spans="1:34" ht="11.25" customHeight="1">
      <c r="A8380"/>
      <c r="B8380" s="1439" t="s">
        <v>21</v>
      </c>
      <c r="C8380" s="1440">
        <v>971</v>
      </c>
      <c r="D8380" s="1441" t="str">
        <f t="shared" si="144"/>
        <v>PA0971</v>
      </c>
      <c r="E8380" s="1514" t="s">
        <v>125</v>
      </c>
      <c r="F8380" s="1467">
        <v>500</v>
      </c>
      <c r="G8380" s="1468">
        <v>3.12</v>
      </c>
      <c r="H8380" s="1468"/>
      <c r="I8380" s="1468"/>
      <c r="J8380" s="1468"/>
      <c r="K8380" s="1468"/>
      <c r="L8380" s="1468"/>
      <c r="M8380" s="1468"/>
      <c r="N8380" s="1468"/>
      <c r="O8380" s="1468"/>
      <c r="P8380" s="1468">
        <v>3.54</v>
      </c>
      <c r="R8380" s="1067"/>
      <c r="Z8380" s="21"/>
      <c r="AH8380"/>
    </row>
    <row r="8381" spans="1:34" ht="11.25" customHeight="1">
      <c r="A8381"/>
      <c r="B8381" s="1439" t="s">
        <v>21</v>
      </c>
      <c r="C8381" s="1440">
        <v>972</v>
      </c>
      <c r="D8381" s="1441" t="str">
        <f t="shared" si="144"/>
        <v>PA0972</v>
      </c>
      <c r="E8381" s="1514" t="s">
        <v>124</v>
      </c>
      <c r="F8381" s="1467">
        <v>500</v>
      </c>
      <c r="G8381" s="1468">
        <v>0.86</v>
      </c>
      <c r="H8381" s="1468"/>
      <c r="I8381" s="1468"/>
      <c r="J8381" s="1468"/>
      <c r="K8381" s="1468"/>
      <c r="L8381" s="1468"/>
      <c r="M8381" s="1468"/>
      <c r="N8381" s="1468"/>
      <c r="O8381" s="1468"/>
      <c r="P8381" s="1468">
        <v>0.97</v>
      </c>
      <c r="R8381" s="1067"/>
      <c r="Z8381" s="21"/>
      <c r="AH8381"/>
    </row>
    <row r="8382" spans="1:34" ht="11.25" customHeight="1">
      <c r="A8382"/>
      <c r="B8382" s="1439" t="s">
        <v>21</v>
      </c>
      <c r="C8382" s="1440">
        <v>973</v>
      </c>
      <c r="D8382" s="1441" t="str">
        <f t="shared" si="144"/>
        <v>PA0973</v>
      </c>
      <c r="E8382" s="1514" t="s">
        <v>121</v>
      </c>
      <c r="F8382" s="1467">
        <v>500</v>
      </c>
      <c r="G8382" s="1468">
        <v>2.34</v>
      </c>
      <c r="H8382" s="1468"/>
      <c r="I8382" s="1468"/>
      <c r="J8382" s="1468"/>
      <c r="K8382" s="1468"/>
      <c r="L8382" s="1468"/>
      <c r="M8382" s="1468"/>
      <c r="N8382" s="1468"/>
      <c r="O8382" s="1468"/>
      <c r="P8382" s="1468">
        <v>2.65</v>
      </c>
      <c r="R8382" s="1067"/>
      <c r="Z8382" s="21"/>
      <c r="AH8382"/>
    </row>
    <row r="8383" spans="1:34" ht="11.25" customHeight="1">
      <c r="A8383"/>
      <c r="B8383" s="1439" t="s">
        <v>21</v>
      </c>
      <c r="C8383" s="1440">
        <v>974</v>
      </c>
      <c r="D8383" s="1441" t="str">
        <f t="shared" si="144"/>
        <v>PA0974</v>
      </c>
      <c r="E8383" s="1514" t="s">
        <v>125</v>
      </c>
      <c r="F8383" s="1467">
        <v>500</v>
      </c>
      <c r="G8383" s="1468">
        <v>1.8</v>
      </c>
      <c r="H8383" s="1468"/>
      <c r="I8383" s="1468"/>
      <c r="J8383" s="1468"/>
      <c r="K8383" s="1468"/>
      <c r="L8383" s="1468"/>
      <c r="M8383" s="1468"/>
      <c r="N8383" s="1468"/>
      <c r="O8383" s="1468"/>
      <c r="P8383" s="1468">
        <v>2.04</v>
      </c>
      <c r="R8383" s="1067"/>
      <c r="Z8383" s="21"/>
      <c r="AH8383"/>
    </row>
    <row r="8384" spans="1:34" ht="11.25" customHeight="1">
      <c r="A8384"/>
      <c r="B8384" s="1439" t="s">
        <v>21</v>
      </c>
      <c r="C8384" s="1440">
        <v>975</v>
      </c>
      <c r="D8384" s="1441" t="str">
        <f t="shared" si="144"/>
        <v>PA0975</v>
      </c>
      <c r="E8384" s="1514" t="s">
        <v>121</v>
      </c>
      <c r="F8384" s="1467">
        <v>500</v>
      </c>
      <c r="G8384" s="1468">
        <v>1.28</v>
      </c>
      <c r="H8384" s="1468"/>
      <c r="I8384" s="1468"/>
      <c r="J8384" s="1468"/>
      <c r="K8384" s="1468"/>
      <c r="L8384" s="1468"/>
      <c r="M8384" s="1468"/>
      <c r="N8384" s="1468"/>
      <c r="O8384" s="1468"/>
      <c r="P8384" s="1468">
        <v>1.45</v>
      </c>
      <c r="R8384" s="1067"/>
      <c r="Z8384" s="21"/>
      <c r="AH8384"/>
    </row>
    <row r="8385" spans="1:34" ht="11.25" customHeight="1">
      <c r="A8385"/>
      <c r="B8385" s="1439" t="s">
        <v>21</v>
      </c>
      <c r="C8385" s="1440">
        <v>976</v>
      </c>
      <c r="D8385" s="1441" t="str">
        <f t="shared" si="144"/>
        <v>PA0976</v>
      </c>
      <c r="E8385" s="1514" t="s">
        <v>123</v>
      </c>
      <c r="F8385" s="1467">
        <v>500</v>
      </c>
      <c r="G8385" s="1468">
        <v>0.99</v>
      </c>
      <c r="H8385" s="1468"/>
      <c r="I8385" s="1468"/>
      <c r="J8385" s="1468"/>
      <c r="K8385" s="1468"/>
      <c r="L8385" s="1468"/>
      <c r="M8385" s="1468"/>
      <c r="N8385" s="1468"/>
      <c r="O8385" s="1468"/>
      <c r="P8385" s="1468">
        <v>1.1200000000000001</v>
      </c>
      <c r="R8385" s="1067"/>
      <c r="Z8385" s="21"/>
      <c r="AH8385"/>
    </row>
    <row r="8386" spans="1:34" ht="11.25" customHeight="1">
      <c r="A8386"/>
      <c r="B8386" s="1439" t="s">
        <v>21</v>
      </c>
      <c r="C8386" s="1440">
        <v>977</v>
      </c>
      <c r="D8386" s="1441" t="str">
        <f t="shared" si="144"/>
        <v>PA0977</v>
      </c>
      <c r="E8386" s="1514" t="s">
        <v>121</v>
      </c>
      <c r="F8386" s="1467">
        <v>500</v>
      </c>
      <c r="G8386" s="1468">
        <v>0.48</v>
      </c>
      <c r="H8386" s="1468"/>
      <c r="I8386" s="1468"/>
      <c r="J8386" s="1468"/>
      <c r="K8386" s="1468"/>
      <c r="L8386" s="1468"/>
      <c r="M8386" s="1468"/>
      <c r="N8386" s="1468"/>
      <c r="O8386" s="1468"/>
      <c r="P8386" s="1468">
        <v>0.54</v>
      </c>
      <c r="R8386" s="1067"/>
      <c r="Z8386" s="21"/>
      <c r="AH8386"/>
    </row>
    <row r="8387" spans="1:34" ht="11.25" customHeight="1">
      <c r="A8387"/>
      <c r="B8387" s="1439" t="s">
        <v>21</v>
      </c>
      <c r="C8387" s="1440">
        <v>978</v>
      </c>
      <c r="D8387" s="1441" t="str">
        <f t="shared" si="144"/>
        <v>PA0978</v>
      </c>
      <c r="E8387" s="1514" t="s">
        <v>123</v>
      </c>
      <c r="F8387" s="1467">
        <v>500</v>
      </c>
      <c r="G8387" s="1468">
        <v>2.27</v>
      </c>
      <c r="H8387" s="1468"/>
      <c r="I8387" s="1468"/>
      <c r="J8387" s="1468"/>
      <c r="K8387" s="1468"/>
      <c r="L8387" s="1468"/>
      <c r="M8387" s="1468"/>
      <c r="N8387" s="1468"/>
      <c r="O8387" s="1468"/>
      <c r="P8387" s="1468">
        <v>2.57</v>
      </c>
      <c r="R8387" s="1067"/>
      <c r="Z8387" s="21"/>
      <c r="AH8387"/>
    </row>
    <row r="8388" spans="1:34" ht="11.25" customHeight="1">
      <c r="A8388"/>
      <c r="B8388" s="1439" t="s">
        <v>21</v>
      </c>
      <c r="C8388" s="1440">
        <v>979</v>
      </c>
      <c r="D8388" s="1441" t="str">
        <f t="shared" si="144"/>
        <v>PA0979</v>
      </c>
      <c r="E8388" s="1514" t="s">
        <v>125</v>
      </c>
      <c r="F8388" s="1467">
        <v>500</v>
      </c>
      <c r="G8388" s="1468">
        <v>2.91</v>
      </c>
      <c r="H8388" s="1468"/>
      <c r="I8388" s="1468"/>
      <c r="J8388" s="1468"/>
      <c r="K8388" s="1468"/>
      <c r="L8388" s="1468"/>
      <c r="M8388" s="1468"/>
      <c r="N8388" s="1468"/>
      <c r="O8388" s="1468"/>
      <c r="P8388" s="1468">
        <v>3.3</v>
      </c>
      <c r="R8388" s="1067"/>
      <c r="Z8388" s="21"/>
      <c r="AH8388"/>
    </row>
    <row r="8389" spans="1:34" ht="11.25" customHeight="1">
      <c r="A8389"/>
      <c r="B8389" s="1439" t="s">
        <v>21</v>
      </c>
      <c r="C8389" s="1440">
        <v>980</v>
      </c>
      <c r="D8389" s="1441" t="str">
        <f t="shared" si="144"/>
        <v>PA0980</v>
      </c>
      <c r="E8389" s="1514" t="s">
        <v>122</v>
      </c>
      <c r="F8389" s="1467">
        <v>600</v>
      </c>
      <c r="G8389" s="1468">
        <v>4.47</v>
      </c>
      <c r="H8389" s="1468"/>
      <c r="I8389" s="1468"/>
      <c r="J8389" s="1468"/>
      <c r="K8389" s="1468"/>
      <c r="L8389" s="1468"/>
      <c r="M8389" s="1468"/>
      <c r="N8389" s="1468"/>
      <c r="O8389" s="1468"/>
      <c r="P8389" s="1468">
        <v>5.07</v>
      </c>
      <c r="R8389" s="1067"/>
      <c r="Z8389" s="21"/>
      <c r="AH8389"/>
    </row>
    <row r="8390" spans="1:34" ht="11.25" customHeight="1">
      <c r="A8390"/>
      <c r="B8390" s="1439" t="s">
        <v>21</v>
      </c>
      <c r="C8390" s="1440">
        <v>981</v>
      </c>
      <c r="D8390" s="1441" t="str">
        <f t="shared" si="144"/>
        <v>PA0981</v>
      </c>
      <c r="E8390" s="1514" t="s">
        <v>125</v>
      </c>
      <c r="F8390" s="1467">
        <v>500</v>
      </c>
      <c r="G8390" s="1468">
        <v>1.49</v>
      </c>
      <c r="H8390" s="1468"/>
      <c r="I8390" s="1468"/>
      <c r="J8390" s="1468"/>
      <c r="K8390" s="1468"/>
      <c r="L8390" s="1468"/>
      <c r="M8390" s="1468"/>
      <c r="N8390" s="1468"/>
      <c r="O8390" s="1468"/>
      <c r="P8390" s="1468">
        <v>1.68</v>
      </c>
      <c r="R8390" s="1067"/>
      <c r="Z8390" s="21"/>
      <c r="AH8390"/>
    </row>
    <row r="8391" spans="1:34" ht="11.25" customHeight="1">
      <c r="A8391"/>
      <c r="B8391" s="1439" t="s">
        <v>21</v>
      </c>
      <c r="C8391" s="1440">
        <v>982</v>
      </c>
      <c r="D8391" s="1441" t="str">
        <f t="shared" si="144"/>
        <v>PA0982</v>
      </c>
      <c r="E8391" s="1514" t="s">
        <v>123</v>
      </c>
      <c r="F8391" s="1467">
        <v>500</v>
      </c>
      <c r="G8391" s="1468">
        <v>3.2</v>
      </c>
      <c r="H8391" s="1468"/>
      <c r="I8391" s="1468"/>
      <c r="J8391" s="1468"/>
      <c r="K8391" s="1468"/>
      <c r="L8391" s="1468"/>
      <c r="M8391" s="1468"/>
      <c r="N8391" s="1468"/>
      <c r="O8391" s="1468"/>
      <c r="P8391" s="1468">
        <v>3.62</v>
      </c>
      <c r="R8391" s="1067"/>
      <c r="Z8391" s="21"/>
      <c r="AH8391"/>
    </row>
    <row r="8392" spans="1:34" ht="11.25" customHeight="1">
      <c r="A8392"/>
      <c r="B8392" s="1439" t="s">
        <v>21</v>
      </c>
      <c r="C8392" s="1440">
        <v>983</v>
      </c>
      <c r="D8392" s="1441" t="str">
        <f t="shared" si="144"/>
        <v>PA0983</v>
      </c>
      <c r="E8392" s="1514" t="s">
        <v>123</v>
      </c>
      <c r="F8392" s="1467">
        <v>650</v>
      </c>
      <c r="G8392" s="1468">
        <v>5.36</v>
      </c>
      <c r="H8392" s="1468"/>
      <c r="I8392" s="1468"/>
      <c r="J8392" s="1468"/>
      <c r="K8392" s="1468"/>
      <c r="L8392" s="1468"/>
      <c r="M8392" s="1468"/>
      <c r="N8392" s="1468"/>
      <c r="O8392" s="1468"/>
      <c r="P8392" s="1468">
        <v>6.07</v>
      </c>
      <c r="R8392" s="1067"/>
      <c r="Z8392" s="21"/>
      <c r="AH8392"/>
    </row>
    <row r="8393" spans="1:34" ht="11.25" customHeight="1">
      <c r="A8393"/>
      <c r="B8393" s="1439" t="s">
        <v>21</v>
      </c>
      <c r="C8393" s="1440">
        <v>984</v>
      </c>
      <c r="D8393" s="1441" t="str">
        <f t="shared" si="144"/>
        <v>PA0984</v>
      </c>
      <c r="E8393" s="1514" t="s">
        <v>123</v>
      </c>
      <c r="F8393" s="1467">
        <v>500</v>
      </c>
      <c r="G8393" s="1468">
        <v>0.12</v>
      </c>
      <c r="H8393" s="1468"/>
      <c r="I8393" s="1468"/>
      <c r="J8393" s="1468"/>
      <c r="K8393" s="1468"/>
      <c r="L8393" s="1468"/>
      <c r="M8393" s="1468"/>
      <c r="N8393" s="1468"/>
      <c r="O8393" s="1468"/>
      <c r="P8393" s="1468">
        <v>0.14000000000000001</v>
      </c>
      <c r="R8393" s="1067"/>
      <c r="Z8393" s="21"/>
      <c r="AH8393"/>
    </row>
    <row r="8394" spans="1:34" ht="11.25" customHeight="1">
      <c r="A8394"/>
      <c r="B8394" s="1439" t="s">
        <v>21</v>
      </c>
      <c r="C8394" s="1440">
        <v>985</v>
      </c>
      <c r="D8394" s="1441" t="str">
        <f t="shared" si="144"/>
        <v>PA0985</v>
      </c>
      <c r="E8394" s="1514" t="s">
        <v>122</v>
      </c>
      <c r="F8394" s="1467">
        <v>500</v>
      </c>
      <c r="G8394" s="1468">
        <v>3.15</v>
      </c>
      <c r="H8394" s="1468"/>
      <c r="I8394" s="1468"/>
      <c r="J8394" s="1468"/>
      <c r="K8394" s="1468"/>
      <c r="L8394" s="1468"/>
      <c r="M8394" s="1468"/>
      <c r="N8394" s="1468"/>
      <c r="O8394" s="1468"/>
      <c r="P8394" s="1468">
        <v>3.57</v>
      </c>
      <c r="R8394" s="1067"/>
      <c r="Z8394" s="21"/>
      <c r="AH8394"/>
    </row>
    <row r="8395" spans="1:34" ht="11.25" customHeight="1">
      <c r="A8395"/>
      <c r="B8395" s="1439" t="s">
        <v>21</v>
      </c>
      <c r="C8395" s="1440">
        <v>986</v>
      </c>
      <c r="D8395" s="1441" t="str">
        <f t="shared" si="144"/>
        <v>PA0986</v>
      </c>
      <c r="E8395" s="1514" t="s">
        <v>122</v>
      </c>
      <c r="F8395" s="1467">
        <v>500</v>
      </c>
      <c r="G8395" s="1468">
        <v>1.1100000000000001</v>
      </c>
      <c r="H8395" s="1468"/>
      <c r="I8395" s="1468"/>
      <c r="J8395" s="1468"/>
      <c r="K8395" s="1468"/>
      <c r="L8395" s="1468"/>
      <c r="M8395" s="1468"/>
      <c r="N8395" s="1468"/>
      <c r="O8395" s="1468"/>
      <c r="P8395" s="1468">
        <v>1.26</v>
      </c>
      <c r="R8395" s="1067"/>
      <c r="Z8395" s="21"/>
      <c r="AH8395"/>
    </row>
    <row r="8396" spans="1:34" ht="11.25" customHeight="1">
      <c r="A8396"/>
      <c r="B8396" s="1439" t="s">
        <v>21</v>
      </c>
      <c r="C8396" s="1440">
        <v>987</v>
      </c>
      <c r="D8396" s="1441" t="str">
        <f t="shared" ref="D8396:D8459" si="145">B8396&amp;TEXT(C8396,"0000")</f>
        <v>PA0987</v>
      </c>
      <c r="E8396" s="1514" t="s">
        <v>121</v>
      </c>
      <c r="F8396" s="1467">
        <v>500</v>
      </c>
      <c r="G8396" s="1468">
        <v>0.51</v>
      </c>
      <c r="H8396" s="1468"/>
      <c r="I8396" s="1468"/>
      <c r="J8396" s="1468"/>
      <c r="K8396" s="1468"/>
      <c r="L8396" s="1468"/>
      <c r="M8396" s="1468"/>
      <c r="N8396" s="1468"/>
      <c r="O8396" s="1468"/>
      <c r="P8396" s="1468">
        <v>0.57999999999999996</v>
      </c>
      <c r="R8396" s="1067"/>
      <c r="Z8396" s="21"/>
      <c r="AH8396"/>
    </row>
    <row r="8397" spans="1:34" ht="11.25" customHeight="1">
      <c r="A8397"/>
      <c r="B8397" s="1439" t="s">
        <v>21</v>
      </c>
      <c r="C8397" s="1440">
        <v>988</v>
      </c>
      <c r="D8397" s="1441" t="str">
        <f t="shared" si="145"/>
        <v>PA0988</v>
      </c>
      <c r="E8397" s="1514" t="s">
        <v>121</v>
      </c>
      <c r="F8397" s="1467">
        <v>500</v>
      </c>
      <c r="G8397" s="1468">
        <v>0.17</v>
      </c>
      <c r="H8397" s="1468"/>
      <c r="I8397" s="1468"/>
      <c r="J8397" s="1468"/>
      <c r="K8397" s="1468"/>
      <c r="L8397" s="1468"/>
      <c r="M8397" s="1468"/>
      <c r="N8397" s="1468"/>
      <c r="O8397" s="1468"/>
      <c r="P8397" s="1468">
        <v>0.19</v>
      </c>
      <c r="R8397" s="1067"/>
      <c r="Z8397" s="21"/>
      <c r="AH8397"/>
    </row>
    <row r="8398" spans="1:34" ht="11.25" customHeight="1">
      <c r="A8398"/>
      <c r="B8398" s="1439" t="s">
        <v>21</v>
      </c>
      <c r="C8398" s="1440">
        <v>991</v>
      </c>
      <c r="D8398" s="1441" t="str">
        <f t="shared" si="145"/>
        <v>PA0991</v>
      </c>
      <c r="E8398" s="1514" t="s">
        <v>122</v>
      </c>
      <c r="F8398" s="1467">
        <v>550</v>
      </c>
      <c r="G8398" s="1468">
        <v>4.01</v>
      </c>
      <c r="H8398" s="1468"/>
      <c r="I8398" s="1468"/>
      <c r="J8398" s="1468"/>
      <c r="K8398" s="1468"/>
      <c r="L8398" s="1468"/>
      <c r="M8398" s="1468"/>
      <c r="N8398" s="1468"/>
      <c r="O8398" s="1468"/>
      <c r="P8398" s="1468">
        <v>4.54</v>
      </c>
      <c r="R8398" s="1067"/>
      <c r="Z8398" s="21"/>
      <c r="AH8398"/>
    </row>
    <row r="8399" spans="1:34" ht="11.25" customHeight="1">
      <c r="A8399"/>
      <c r="B8399" s="1439" t="s">
        <v>21</v>
      </c>
      <c r="C8399" s="1440">
        <v>992</v>
      </c>
      <c r="D8399" s="1441" t="str">
        <f t="shared" si="145"/>
        <v>PA0992</v>
      </c>
      <c r="E8399" s="1514" t="s">
        <v>122</v>
      </c>
      <c r="F8399" s="1467">
        <v>600</v>
      </c>
      <c r="G8399" s="1468">
        <v>4.8899999999999997</v>
      </c>
      <c r="H8399" s="1468"/>
      <c r="I8399" s="1468"/>
      <c r="J8399" s="1468"/>
      <c r="K8399" s="1468"/>
      <c r="L8399" s="1468"/>
      <c r="M8399" s="1468"/>
      <c r="N8399" s="1468"/>
      <c r="O8399" s="1468"/>
      <c r="P8399" s="1468">
        <v>5.54</v>
      </c>
      <c r="R8399" s="1067"/>
      <c r="Z8399" s="21"/>
      <c r="AH8399"/>
    </row>
    <row r="8400" spans="1:34" ht="11.25" customHeight="1">
      <c r="A8400"/>
      <c r="B8400" s="1439" t="s">
        <v>21</v>
      </c>
      <c r="C8400" s="1440">
        <v>993</v>
      </c>
      <c r="D8400" s="1441" t="str">
        <f t="shared" si="145"/>
        <v>PA0993</v>
      </c>
      <c r="E8400" s="1514" t="s">
        <v>122</v>
      </c>
      <c r="F8400" s="1467">
        <v>2000</v>
      </c>
      <c r="G8400" s="1468">
        <v>612.74</v>
      </c>
      <c r="H8400" s="1468"/>
      <c r="I8400" s="1468"/>
      <c r="J8400" s="1468"/>
      <c r="K8400" s="1468"/>
      <c r="L8400" s="1468"/>
      <c r="M8400" s="1468"/>
      <c r="N8400" s="1468"/>
      <c r="O8400" s="1468"/>
      <c r="P8400" s="1468">
        <v>694.43</v>
      </c>
      <c r="R8400" s="1067"/>
      <c r="Z8400" s="21"/>
      <c r="AH8400"/>
    </row>
    <row r="8401" spans="1:34" ht="11.25" customHeight="1">
      <c r="A8401"/>
      <c r="B8401" s="1439" t="s">
        <v>21</v>
      </c>
      <c r="C8401" s="1440">
        <v>994</v>
      </c>
      <c r="D8401" s="1441" t="str">
        <f t="shared" si="145"/>
        <v>PA0994</v>
      </c>
      <c r="E8401" s="1514" t="s">
        <v>122</v>
      </c>
      <c r="F8401" s="1467">
        <v>500</v>
      </c>
      <c r="G8401" s="1468">
        <v>99999.99</v>
      </c>
      <c r="H8401" s="1468"/>
      <c r="I8401" s="1468"/>
      <c r="J8401" s="1468"/>
      <c r="K8401" s="1468"/>
      <c r="L8401" s="1468"/>
      <c r="M8401" s="1468"/>
      <c r="N8401" s="1468"/>
      <c r="O8401" s="1468"/>
      <c r="P8401" s="1468">
        <v>99999.99</v>
      </c>
      <c r="R8401" s="1067"/>
      <c r="Z8401" s="21"/>
      <c r="AH8401"/>
    </row>
    <row r="8402" spans="1:34" ht="11.25" customHeight="1">
      <c r="A8402"/>
      <c r="B8402" s="1439" t="s">
        <v>21</v>
      </c>
      <c r="C8402" s="1440">
        <v>995</v>
      </c>
      <c r="D8402" s="1441" t="str">
        <f t="shared" si="145"/>
        <v>PA0995</v>
      </c>
      <c r="E8402" s="1514" t="s">
        <v>121</v>
      </c>
      <c r="F8402" s="1467">
        <v>600</v>
      </c>
      <c r="G8402" s="1468">
        <v>4.6399999999999997</v>
      </c>
      <c r="H8402" s="1468"/>
      <c r="I8402" s="1468"/>
      <c r="J8402" s="1468"/>
      <c r="K8402" s="1468"/>
      <c r="L8402" s="1468"/>
      <c r="M8402" s="1468"/>
      <c r="N8402" s="1468"/>
      <c r="O8402" s="1468"/>
      <c r="P8402" s="1468">
        <v>5.25</v>
      </c>
      <c r="R8402" s="1067"/>
      <c r="Z8402" s="21"/>
      <c r="AH8402"/>
    </row>
    <row r="8403" spans="1:34" ht="11.25" customHeight="1">
      <c r="A8403"/>
      <c r="B8403" s="1439" t="s">
        <v>21</v>
      </c>
      <c r="C8403" s="1440">
        <v>996</v>
      </c>
      <c r="D8403" s="1441" t="str">
        <f t="shared" si="145"/>
        <v>PA0996</v>
      </c>
      <c r="E8403" s="1514" t="s">
        <v>122</v>
      </c>
      <c r="F8403" s="1467">
        <v>2000</v>
      </c>
      <c r="G8403" s="1468">
        <v>612.74</v>
      </c>
      <c r="H8403" s="1468"/>
      <c r="I8403" s="1468"/>
      <c r="J8403" s="1468"/>
      <c r="K8403" s="1468"/>
      <c r="L8403" s="1468"/>
      <c r="M8403" s="1468"/>
      <c r="N8403" s="1468"/>
      <c r="O8403" s="1468"/>
      <c r="P8403" s="1468">
        <v>694.43</v>
      </c>
      <c r="R8403" s="1067"/>
      <c r="Z8403" s="21"/>
      <c r="AH8403"/>
    </row>
    <row r="8404" spans="1:34" ht="11.25" customHeight="1">
      <c r="A8404"/>
      <c r="B8404" s="1439" t="s">
        <v>21</v>
      </c>
      <c r="C8404" s="1440">
        <v>997</v>
      </c>
      <c r="D8404" s="1441" t="str">
        <f t="shared" si="145"/>
        <v>PA0997</v>
      </c>
      <c r="E8404" s="1514" t="s">
        <v>121</v>
      </c>
      <c r="F8404" s="1467">
        <v>500</v>
      </c>
      <c r="G8404" s="1468">
        <v>0.66</v>
      </c>
      <c r="H8404" s="1468"/>
      <c r="I8404" s="1468"/>
      <c r="J8404" s="1468"/>
      <c r="K8404" s="1468"/>
      <c r="L8404" s="1468"/>
      <c r="M8404" s="1468"/>
      <c r="N8404" s="1468"/>
      <c r="O8404" s="1468"/>
      <c r="P8404" s="1468">
        <v>0.75</v>
      </c>
      <c r="R8404" s="1067"/>
      <c r="Z8404" s="21"/>
      <c r="AH8404"/>
    </row>
    <row r="8405" spans="1:34" ht="11.25" customHeight="1">
      <c r="A8405"/>
      <c r="B8405" s="1439" t="s">
        <v>21</v>
      </c>
      <c r="C8405" s="1440">
        <v>999</v>
      </c>
      <c r="D8405" s="1441" t="str">
        <f t="shared" si="145"/>
        <v>PA0999</v>
      </c>
      <c r="E8405" s="1514" t="s">
        <v>121</v>
      </c>
      <c r="F8405" s="1467">
        <v>550</v>
      </c>
      <c r="G8405" s="1468">
        <v>3.9</v>
      </c>
      <c r="H8405" s="1468"/>
      <c r="I8405" s="1468"/>
      <c r="J8405" s="1468"/>
      <c r="K8405" s="1468"/>
      <c r="L8405" s="1468"/>
      <c r="M8405" s="1468"/>
      <c r="N8405" s="1468"/>
      <c r="O8405" s="1468"/>
      <c r="P8405" s="1468">
        <v>4.42</v>
      </c>
      <c r="R8405" s="1067"/>
      <c r="Z8405" s="21"/>
      <c r="AH8405"/>
    </row>
    <row r="8406" spans="1:34" ht="11.25" customHeight="1">
      <c r="A8406"/>
      <c r="B8406" s="1439" t="s">
        <v>21</v>
      </c>
      <c r="C8406" s="1440">
        <v>2005</v>
      </c>
      <c r="D8406" s="1441" t="str">
        <f t="shared" si="145"/>
        <v>PA2005</v>
      </c>
      <c r="E8406" s="1514" t="s">
        <v>280</v>
      </c>
      <c r="F8406" s="1467">
        <v>1550</v>
      </c>
      <c r="G8406" s="1468">
        <v>18.47</v>
      </c>
      <c r="H8406" s="1468"/>
      <c r="I8406" s="1468"/>
      <c r="J8406" s="1468"/>
      <c r="K8406" s="1468"/>
      <c r="L8406" s="1468"/>
      <c r="M8406" s="1468"/>
      <c r="N8406" s="1468"/>
      <c r="O8406" s="1468"/>
      <c r="P8406" s="1468">
        <v>20.93</v>
      </c>
      <c r="R8406" s="1067"/>
      <c r="Z8406" s="21"/>
      <c r="AH8406"/>
    </row>
    <row r="8407" spans="1:34" ht="11.25" customHeight="1">
      <c r="A8407"/>
      <c r="B8407" s="1439" t="s">
        <v>21</v>
      </c>
      <c r="C8407" s="1440">
        <v>2009</v>
      </c>
      <c r="D8407" s="1441" t="str">
        <f t="shared" si="145"/>
        <v>PA2009</v>
      </c>
      <c r="E8407" s="1514" t="s">
        <v>280</v>
      </c>
      <c r="F8407" s="1467">
        <v>2000</v>
      </c>
      <c r="G8407" s="1468">
        <v>32.369999999999997</v>
      </c>
      <c r="H8407" s="1468"/>
      <c r="I8407" s="1468"/>
      <c r="J8407" s="1468"/>
      <c r="K8407" s="1468"/>
      <c r="L8407" s="1468"/>
      <c r="M8407" s="1468"/>
      <c r="N8407" s="1468"/>
      <c r="O8407" s="1468"/>
      <c r="P8407" s="1468">
        <v>36.69</v>
      </c>
      <c r="R8407" s="1067"/>
      <c r="Z8407" s="21"/>
      <c r="AH8407"/>
    </row>
    <row r="8408" spans="1:34" ht="11.25" customHeight="1">
      <c r="A8408"/>
      <c r="B8408" s="1439" t="s">
        <v>21</v>
      </c>
      <c r="C8408" s="1440">
        <v>2011</v>
      </c>
      <c r="D8408" s="1441" t="str">
        <f t="shared" si="145"/>
        <v>PA2011</v>
      </c>
      <c r="E8408" s="1514" t="s">
        <v>280</v>
      </c>
      <c r="F8408" s="1467">
        <v>600</v>
      </c>
      <c r="G8408" s="1468">
        <v>4.4000000000000004</v>
      </c>
      <c r="H8408" s="1468"/>
      <c r="I8408" s="1468"/>
      <c r="J8408" s="1468"/>
      <c r="K8408" s="1468"/>
      <c r="L8408" s="1468"/>
      <c r="M8408" s="1468"/>
      <c r="N8408" s="1468"/>
      <c r="O8408" s="1468"/>
      <c r="P8408" s="1468">
        <v>4.9800000000000004</v>
      </c>
      <c r="R8408" s="1067"/>
      <c r="Z8408" s="21"/>
      <c r="AH8408"/>
    </row>
    <row r="8409" spans="1:34" ht="11.25" customHeight="1">
      <c r="A8409"/>
      <c r="B8409" s="1439" t="s">
        <v>21</v>
      </c>
      <c r="C8409" s="1440">
        <v>2012</v>
      </c>
      <c r="D8409" s="1441" t="str">
        <f t="shared" si="145"/>
        <v>PA2012</v>
      </c>
      <c r="E8409" s="1514" t="s">
        <v>280</v>
      </c>
      <c r="F8409" s="1467">
        <v>900</v>
      </c>
      <c r="G8409" s="1468">
        <v>8.93</v>
      </c>
      <c r="H8409" s="1468"/>
      <c r="I8409" s="1468"/>
      <c r="J8409" s="1468"/>
      <c r="K8409" s="1468"/>
      <c r="L8409" s="1468"/>
      <c r="M8409" s="1468"/>
      <c r="N8409" s="1468"/>
      <c r="O8409" s="1468"/>
      <c r="P8409" s="1468">
        <v>10.119999999999999</v>
      </c>
      <c r="R8409" s="1067"/>
      <c r="Z8409" s="21"/>
      <c r="AH8409"/>
    </row>
    <row r="8410" spans="1:34" ht="11.25" customHeight="1">
      <c r="A8410"/>
      <c r="B8410" s="1439" t="s">
        <v>21</v>
      </c>
      <c r="C8410" s="1440">
        <v>2013</v>
      </c>
      <c r="D8410" s="1441" t="str">
        <f t="shared" si="145"/>
        <v>PA2013</v>
      </c>
      <c r="E8410" s="1514" t="s">
        <v>280</v>
      </c>
      <c r="F8410" s="1467">
        <v>650</v>
      </c>
      <c r="G8410" s="1468">
        <v>5.27</v>
      </c>
      <c r="H8410" s="1468"/>
      <c r="I8410" s="1468"/>
      <c r="J8410" s="1468"/>
      <c r="K8410" s="1468"/>
      <c r="L8410" s="1468"/>
      <c r="M8410" s="1468"/>
      <c r="N8410" s="1468"/>
      <c r="O8410" s="1468"/>
      <c r="P8410" s="1468">
        <v>5.97</v>
      </c>
      <c r="R8410" s="1067"/>
      <c r="Z8410" s="21"/>
      <c r="AH8410"/>
    </row>
    <row r="8411" spans="1:34" ht="11.25" customHeight="1">
      <c r="A8411"/>
      <c r="B8411" s="1439" t="s">
        <v>21</v>
      </c>
      <c r="C8411" s="1440">
        <v>2015</v>
      </c>
      <c r="D8411" s="1441" t="str">
        <f t="shared" si="145"/>
        <v>PA2015</v>
      </c>
      <c r="E8411" s="1514" t="s">
        <v>280</v>
      </c>
      <c r="F8411" s="1467">
        <v>1250</v>
      </c>
      <c r="G8411" s="1468">
        <v>14.6</v>
      </c>
      <c r="H8411" s="1468"/>
      <c r="I8411" s="1468"/>
      <c r="J8411" s="1468"/>
      <c r="K8411" s="1468"/>
      <c r="L8411" s="1468"/>
      <c r="M8411" s="1468"/>
      <c r="N8411" s="1468"/>
      <c r="O8411" s="1468"/>
      <c r="P8411" s="1468">
        <v>16.54</v>
      </c>
      <c r="R8411" s="1067"/>
      <c r="Z8411" s="21"/>
      <c r="AH8411"/>
    </row>
    <row r="8412" spans="1:34" ht="11.25" customHeight="1">
      <c r="A8412"/>
      <c r="B8412" s="1439" t="s">
        <v>21</v>
      </c>
      <c r="C8412" s="1440">
        <v>2025</v>
      </c>
      <c r="D8412" s="1441" t="str">
        <f t="shared" si="145"/>
        <v>PA2025</v>
      </c>
      <c r="E8412" s="1514" t="s">
        <v>280</v>
      </c>
      <c r="F8412" s="1467">
        <v>750</v>
      </c>
      <c r="G8412" s="1468">
        <v>7.2</v>
      </c>
      <c r="H8412" s="1468"/>
      <c r="I8412" s="1468"/>
      <c r="J8412" s="1468"/>
      <c r="K8412" s="1468"/>
      <c r="L8412" s="1468"/>
      <c r="M8412" s="1468"/>
      <c r="N8412" s="1468"/>
      <c r="O8412" s="1468"/>
      <c r="P8412" s="1468">
        <v>8.16</v>
      </c>
      <c r="R8412" s="1067"/>
      <c r="Z8412" s="21"/>
      <c r="AH8412"/>
    </row>
    <row r="8413" spans="1:34" ht="11.25" customHeight="1">
      <c r="A8413"/>
      <c r="B8413" s="1439" t="s">
        <v>21</v>
      </c>
      <c r="C8413" s="1440">
        <v>2028</v>
      </c>
      <c r="D8413" s="1441" t="str">
        <f t="shared" si="145"/>
        <v>PA2028</v>
      </c>
      <c r="E8413" s="1514" t="s">
        <v>280</v>
      </c>
      <c r="F8413" s="1467">
        <v>550</v>
      </c>
      <c r="G8413" s="1468">
        <v>3.89</v>
      </c>
      <c r="H8413" s="1468"/>
      <c r="I8413" s="1468"/>
      <c r="J8413" s="1468"/>
      <c r="K8413" s="1468"/>
      <c r="L8413" s="1468"/>
      <c r="M8413" s="1468"/>
      <c r="N8413" s="1468"/>
      <c r="O8413" s="1468"/>
      <c r="P8413" s="1468">
        <v>4.4000000000000004</v>
      </c>
      <c r="R8413" s="1067"/>
      <c r="Z8413" s="21"/>
      <c r="AH8413"/>
    </row>
    <row r="8414" spans="1:34" ht="11.25" customHeight="1">
      <c r="A8414"/>
      <c r="B8414" s="1439" t="s">
        <v>21</v>
      </c>
      <c r="C8414" s="1440">
        <v>2050</v>
      </c>
      <c r="D8414" s="1441" t="str">
        <f t="shared" si="145"/>
        <v>PA2050</v>
      </c>
      <c r="E8414" s="1514" t="s">
        <v>280</v>
      </c>
      <c r="F8414" s="1467">
        <v>700</v>
      </c>
      <c r="G8414" s="1468">
        <v>6.17</v>
      </c>
      <c r="H8414" s="1468"/>
      <c r="I8414" s="1468"/>
      <c r="J8414" s="1468"/>
      <c r="K8414" s="1468"/>
      <c r="L8414" s="1468"/>
      <c r="M8414" s="1468"/>
      <c r="N8414" s="1468"/>
      <c r="O8414" s="1468"/>
      <c r="P8414" s="1468">
        <v>6.99</v>
      </c>
      <c r="R8414" s="1067"/>
      <c r="Z8414" s="21"/>
      <c r="AH8414"/>
    </row>
    <row r="8415" spans="1:34" ht="11.25" customHeight="1">
      <c r="A8415"/>
      <c r="B8415" s="1439" t="s">
        <v>21</v>
      </c>
      <c r="C8415" s="1440">
        <v>2051</v>
      </c>
      <c r="D8415" s="1441" t="str">
        <f t="shared" si="145"/>
        <v>PA2051</v>
      </c>
      <c r="E8415" s="1514" t="s">
        <v>280</v>
      </c>
      <c r="F8415" s="1467">
        <v>800</v>
      </c>
      <c r="G8415" s="1468">
        <v>7.31</v>
      </c>
      <c r="H8415" s="1468"/>
      <c r="I8415" s="1468"/>
      <c r="J8415" s="1468"/>
      <c r="K8415" s="1468"/>
      <c r="L8415" s="1468"/>
      <c r="M8415" s="1468"/>
      <c r="N8415" s="1468"/>
      <c r="O8415" s="1468"/>
      <c r="P8415" s="1468">
        <v>8.2799999999999994</v>
      </c>
      <c r="R8415" s="1067"/>
      <c r="Z8415" s="21"/>
      <c r="AH8415"/>
    </row>
    <row r="8416" spans="1:34" ht="11.25" customHeight="1">
      <c r="A8416"/>
      <c r="B8416" s="1439" t="s">
        <v>21</v>
      </c>
      <c r="C8416" s="1440">
        <v>2055</v>
      </c>
      <c r="D8416" s="1441" t="str">
        <f t="shared" si="145"/>
        <v>PA2055</v>
      </c>
      <c r="E8416" s="1514" t="s">
        <v>280</v>
      </c>
      <c r="F8416" s="1467">
        <v>850</v>
      </c>
      <c r="G8416" s="1468">
        <v>8.36</v>
      </c>
      <c r="H8416" s="1468"/>
      <c r="I8416" s="1468"/>
      <c r="J8416" s="1468"/>
      <c r="K8416" s="1468"/>
      <c r="L8416" s="1468"/>
      <c r="M8416" s="1468"/>
      <c r="N8416" s="1468"/>
      <c r="O8416" s="1468"/>
      <c r="P8416" s="1468">
        <v>9.4700000000000006</v>
      </c>
      <c r="R8416" s="1067"/>
      <c r="Z8416" s="21"/>
      <c r="AH8416"/>
    </row>
    <row r="8417" spans="1:34" ht="11.25" customHeight="1">
      <c r="A8417"/>
      <c r="B8417" s="1439" t="s">
        <v>21</v>
      </c>
      <c r="C8417" s="1440">
        <v>2059</v>
      </c>
      <c r="D8417" s="1441" t="str">
        <f t="shared" si="145"/>
        <v>PA2059</v>
      </c>
      <c r="E8417" s="1514" t="s">
        <v>280</v>
      </c>
      <c r="F8417" s="1467">
        <v>900</v>
      </c>
      <c r="G8417" s="1468">
        <v>8.93</v>
      </c>
      <c r="H8417" s="1468"/>
      <c r="I8417" s="1468"/>
      <c r="J8417" s="1468"/>
      <c r="K8417" s="1468"/>
      <c r="L8417" s="1468"/>
      <c r="M8417" s="1468"/>
      <c r="N8417" s="1468"/>
      <c r="O8417" s="1468"/>
      <c r="P8417" s="1468">
        <v>10.119999999999999</v>
      </c>
      <c r="R8417" s="1067"/>
      <c r="T8417" s="341"/>
      <c r="U8417" s="490"/>
      <c r="V8417" s="341"/>
      <c r="W8417" s="341"/>
      <c r="X8417" s="341"/>
      <c r="Y8417" s="341"/>
      <c r="Z8417" s="341"/>
      <c r="AA8417" s="487"/>
      <c r="AB8417" s="487"/>
      <c r="AC8417" s="487"/>
      <c r="AD8417" s="487"/>
      <c r="AH8417"/>
    </row>
    <row r="8418" spans="1:34" ht="11.25" customHeight="1">
      <c r="A8418"/>
      <c r="B8418" s="1439" t="s">
        <v>21</v>
      </c>
      <c r="C8418" s="1440">
        <v>2101</v>
      </c>
      <c r="D8418" s="1441" t="str">
        <f t="shared" si="145"/>
        <v>PA2101</v>
      </c>
      <c r="E8418" s="1514" t="s">
        <v>280</v>
      </c>
      <c r="F8418" s="1467">
        <v>650</v>
      </c>
      <c r="G8418" s="1468">
        <v>5.67</v>
      </c>
      <c r="H8418" s="1468"/>
      <c r="I8418" s="1468"/>
      <c r="J8418" s="1468"/>
      <c r="K8418" s="1468"/>
      <c r="L8418" s="1468"/>
      <c r="M8418" s="1468"/>
      <c r="N8418" s="1468"/>
      <c r="O8418" s="1468"/>
      <c r="P8418" s="1468">
        <v>6.43</v>
      </c>
      <c r="R8418" s="1067"/>
      <c r="T8418" s="341"/>
      <c r="U8418" s="490"/>
      <c r="V8418" s="341"/>
      <c r="W8418" s="341"/>
      <c r="X8418" s="341"/>
      <c r="Y8418" s="341"/>
      <c r="Z8418" s="341"/>
      <c r="AA8418" s="487"/>
      <c r="AB8418" s="487"/>
      <c r="AC8418" s="487"/>
      <c r="AD8418" s="487"/>
      <c r="AH8418"/>
    </row>
    <row r="8419" spans="1:34" ht="11.25" customHeight="1">
      <c r="A8419"/>
      <c r="B8419" s="1439" t="s">
        <v>21</v>
      </c>
      <c r="C8419" s="1440">
        <v>2103</v>
      </c>
      <c r="D8419" s="1441" t="str">
        <f t="shared" si="145"/>
        <v>PA2103</v>
      </c>
      <c r="E8419" s="1514" t="s">
        <v>280</v>
      </c>
      <c r="F8419" s="1467">
        <v>500</v>
      </c>
      <c r="G8419" s="1468">
        <v>2.1800000000000002</v>
      </c>
      <c r="H8419" s="1468"/>
      <c r="I8419" s="1468"/>
      <c r="J8419" s="1468"/>
      <c r="K8419" s="1468"/>
      <c r="L8419" s="1468"/>
      <c r="M8419" s="1468"/>
      <c r="N8419" s="1468"/>
      <c r="O8419" s="1468"/>
      <c r="P8419" s="1468">
        <v>2.4700000000000002</v>
      </c>
      <c r="R8419" s="1067"/>
      <c r="T8419" s="341"/>
      <c r="U8419" s="490"/>
      <c r="V8419" s="341"/>
      <c r="W8419" s="341"/>
      <c r="X8419" s="341"/>
      <c r="Y8419" s="341"/>
      <c r="Z8419" s="341"/>
      <c r="AA8419" s="487"/>
      <c r="AB8419" s="487"/>
      <c r="AC8419" s="487"/>
      <c r="AD8419" s="487"/>
      <c r="AH8419"/>
    </row>
    <row r="8420" spans="1:34" ht="11.25" customHeight="1">
      <c r="A8420"/>
      <c r="B8420" s="1439" t="s">
        <v>21</v>
      </c>
      <c r="C8420" s="1440">
        <v>2104</v>
      </c>
      <c r="D8420" s="1441" t="str">
        <f t="shared" si="145"/>
        <v>PA2104</v>
      </c>
      <c r="E8420" s="1514" t="s">
        <v>280</v>
      </c>
      <c r="F8420" s="1467">
        <v>750</v>
      </c>
      <c r="G8420" s="1468">
        <v>6.71</v>
      </c>
      <c r="H8420" s="1468"/>
      <c r="I8420" s="1468"/>
      <c r="J8420" s="1468"/>
      <c r="K8420" s="1468"/>
      <c r="L8420" s="1468"/>
      <c r="M8420" s="1468"/>
      <c r="N8420" s="1468"/>
      <c r="O8420" s="1468"/>
      <c r="P8420" s="1468">
        <v>7.6</v>
      </c>
      <c r="R8420" s="1067"/>
      <c r="T8420" s="341"/>
      <c r="U8420" s="490"/>
      <c r="V8420" s="341"/>
      <c r="W8420" s="341"/>
      <c r="X8420" s="341"/>
      <c r="Y8420" s="341"/>
      <c r="Z8420" s="341"/>
      <c r="AA8420" s="487"/>
      <c r="AB8420" s="487"/>
      <c r="AC8420" s="487"/>
      <c r="AD8420" s="487"/>
      <c r="AH8420"/>
    </row>
    <row r="8421" spans="1:34" ht="11.25" customHeight="1">
      <c r="A8421"/>
      <c r="B8421" s="1439" t="s">
        <v>21</v>
      </c>
      <c r="C8421" s="1440">
        <v>2105</v>
      </c>
      <c r="D8421" s="1441" t="str">
        <f t="shared" si="145"/>
        <v>PA2105</v>
      </c>
      <c r="E8421" s="1514" t="s">
        <v>280</v>
      </c>
      <c r="F8421" s="1467">
        <v>700</v>
      </c>
      <c r="G8421" s="1468">
        <v>6.17</v>
      </c>
      <c r="H8421" s="1468"/>
      <c r="I8421" s="1468"/>
      <c r="J8421" s="1468"/>
      <c r="K8421" s="1468"/>
      <c r="L8421" s="1468"/>
      <c r="M8421" s="1468"/>
      <c r="N8421" s="1468"/>
      <c r="O8421" s="1468"/>
      <c r="P8421" s="1468">
        <v>6.99</v>
      </c>
      <c r="R8421" s="1067"/>
      <c r="T8421" s="341"/>
      <c r="U8421" s="490"/>
      <c r="V8421" s="341"/>
      <c r="W8421" s="341"/>
      <c r="X8421" s="341"/>
      <c r="Y8421" s="341"/>
      <c r="Z8421" s="341"/>
      <c r="AA8421" s="487"/>
      <c r="AB8421" s="487"/>
      <c r="AC8421" s="487"/>
      <c r="AD8421" s="487"/>
      <c r="AH8421"/>
    </row>
    <row r="8422" spans="1:34" ht="11.25" customHeight="1">
      <c r="A8422"/>
      <c r="B8422" s="1439" t="s">
        <v>21</v>
      </c>
      <c r="C8422" s="1440">
        <v>2106</v>
      </c>
      <c r="D8422" s="1441" t="str">
        <f t="shared" si="145"/>
        <v>PA2106</v>
      </c>
      <c r="E8422" s="1514" t="s">
        <v>280</v>
      </c>
      <c r="F8422" s="1467">
        <v>900</v>
      </c>
      <c r="G8422" s="1468">
        <v>8.93</v>
      </c>
      <c r="H8422" s="1468"/>
      <c r="I8422" s="1468"/>
      <c r="J8422" s="1468"/>
      <c r="K8422" s="1468"/>
      <c r="L8422" s="1468"/>
      <c r="M8422" s="1468"/>
      <c r="N8422" s="1468"/>
      <c r="O8422" s="1468"/>
      <c r="P8422" s="1468">
        <v>10.119999999999999</v>
      </c>
      <c r="R8422" s="1067"/>
      <c r="T8422" s="341"/>
      <c r="U8422" s="490"/>
      <c r="V8422" s="341"/>
      <c r="W8422" s="341"/>
      <c r="X8422" s="341"/>
      <c r="Y8422" s="341"/>
      <c r="Z8422" s="341"/>
      <c r="AA8422" s="487"/>
      <c r="AB8422" s="487"/>
      <c r="AC8422" s="487"/>
      <c r="AD8422" s="487"/>
      <c r="AH8422"/>
    </row>
    <row r="8423" spans="1:34" ht="11.25" customHeight="1">
      <c r="A8423"/>
      <c r="B8423" s="1439" t="s">
        <v>21</v>
      </c>
      <c r="C8423" s="1440">
        <v>2107</v>
      </c>
      <c r="D8423" s="1441" t="str">
        <f t="shared" si="145"/>
        <v>PA2107</v>
      </c>
      <c r="E8423" s="1514" t="s">
        <v>280</v>
      </c>
      <c r="F8423" s="1467">
        <v>650</v>
      </c>
      <c r="G8423" s="1468">
        <v>5.31</v>
      </c>
      <c r="H8423" s="1468"/>
      <c r="I8423" s="1468"/>
      <c r="J8423" s="1468"/>
      <c r="K8423" s="1468"/>
      <c r="L8423" s="1468"/>
      <c r="M8423" s="1468"/>
      <c r="N8423" s="1468"/>
      <c r="O8423" s="1468"/>
      <c r="P8423" s="1468">
        <v>6.02</v>
      </c>
      <c r="R8423" s="1067"/>
      <c r="T8423" s="341"/>
      <c r="U8423" s="490"/>
      <c r="V8423" s="341"/>
      <c r="W8423" s="341"/>
      <c r="X8423" s="341"/>
      <c r="Y8423" s="341"/>
      <c r="Z8423" s="341"/>
      <c r="AA8423" s="487"/>
      <c r="AB8423" s="487"/>
      <c r="AC8423" s="487"/>
      <c r="AD8423" s="487"/>
      <c r="AH8423"/>
    </row>
    <row r="8424" spans="1:34" ht="11.25" customHeight="1">
      <c r="A8424"/>
      <c r="B8424" s="1439" t="s">
        <v>21</v>
      </c>
      <c r="C8424" s="1440">
        <v>2108</v>
      </c>
      <c r="D8424" s="1441" t="str">
        <f t="shared" si="145"/>
        <v>PA2108</v>
      </c>
      <c r="E8424" s="1514" t="s">
        <v>280</v>
      </c>
      <c r="F8424" s="1467">
        <v>600</v>
      </c>
      <c r="G8424" s="1468">
        <v>4.26</v>
      </c>
      <c r="H8424" s="1468"/>
      <c r="I8424" s="1468"/>
      <c r="J8424" s="1468"/>
      <c r="K8424" s="1468"/>
      <c r="L8424" s="1468"/>
      <c r="M8424" s="1468"/>
      <c r="N8424" s="1468"/>
      <c r="O8424" s="1468"/>
      <c r="P8424" s="1468">
        <v>4.83</v>
      </c>
      <c r="R8424" s="1067"/>
      <c r="T8424" s="341"/>
      <c r="U8424" s="490"/>
      <c r="V8424" s="341"/>
      <c r="W8424" s="341"/>
      <c r="X8424" s="341"/>
      <c r="Y8424" s="341"/>
      <c r="Z8424" s="341"/>
      <c r="AA8424" s="487"/>
      <c r="AB8424" s="487"/>
      <c r="AC8424" s="487"/>
      <c r="AD8424" s="487"/>
      <c r="AH8424"/>
    </row>
    <row r="8425" spans="1:34" ht="11.25" customHeight="1">
      <c r="A8425"/>
      <c r="B8425" s="1439" t="s">
        <v>21</v>
      </c>
      <c r="C8425" s="1440">
        <v>2109</v>
      </c>
      <c r="D8425" s="1441" t="str">
        <f t="shared" si="145"/>
        <v>PA2109</v>
      </c>
      <c r="E8425" s="1514" t="s">
        <v>280</v>
      </c>
      <c r="F8425" s="1467">
        <v>800</v>
      </c>
      <c r="G8425" s="1468">
        <v>7.38</v>
      </c>
      <c r="H8425" s="1468"/>
      <c r="I8425" s="1468"/>
      <c r="J8425" s="1468"/>
      <c r="K8425" s="1468"/>
      <c r="L8425" s="1468"/>
      <c r="M8425" s="1468"/>
      <c r="N8425" s="1468"/>
      <c r="O8425" s="1468"/>
      <c r="P8425" s="1468">
        <v>8.36</v>
      </c>
      <c r="R8425" s="1067"/>
      <c r="T8425" s="341"/>
      <c r="U8425" s="490"/>
      <c r="V8425" s="341"/>
      <c r="W8425" s="341"/>
      <c r="X8425" s="341"/>
      <c r="Y8425" s="341"/>
      <c r="Z8425" s="341"/>
      <c r="AA8425" s="487"/>
      <c r="AB8425" s="487"/>
      <c r="AC8425" s="487"/>
      <c r="AD8425" s="487"/>
      <c r="AH8425"/>
    </row>
    <row r="8426" spans="1:34" ht="11.25" customHeight="1">
      <c r="A8426"/>
      <c r="B8426" s="1439" t="s">
        <v>21</v>
      </c>
      <c r="C8426" s="1440">
        <v>2110</v>
      </c>
      <c r="D8426" s="1441" t="str">
        <f t="shared" si="145"/>
        <v>PA2110</v>
      </c>
      <c r="E8426" s="1514" t="s">
        <v>280</v>
      </c>
      <c r="F8426" s="1467">
        <v>650</v>
      </c>
      <c r="G8426" s="1468">
        <v>5.3</v>
      </c>
      <c r="H8426" s="1468"/>
      <c r="I8426" s="1468"/>
      <c r="J8426" s="1468"/>
      <c r="K8426" s="1468"/>
      <c r="L8426" s="1468"/>
      <c r="M8426" s="1468"/>
      <c r="N8426" s="1468"/>
      <c r="O8426" s="1468"/>
      <c r="P8426" s="1468">
        <v>6</v>
      </c>
      <c r="R8426" s="1067"/>
      <c r="T8426" s="341"/>
      <c r="U8426" s="490"/>
      <c r="V8426" s="341"/>
      <c r="W8426" s="341"/>
      <c r="X8426" s="341"/>
      <c r="Y8426" s="341"/>
      <c r="Z8426" s="341"/>
      <c r="AA8426" s="487"/>
      <c r="AB8426" s="487"/>
      <c r="AC8426" s="487"/>
      <c r="AD8426" s="487"/>
      <c r="AH8426"/>
    </row>
    <row r="8427" spans="1:34" ht="11.25" customHeight="1">
      <c r="A8427"/>
      <c r="B8427" s="1439" t="s">
        <v>21</v>
      </c>
      <c r="C8427" s="1440">
        <v>2111</v>
      </c>
      <c r="D8427" s="1441" t="str">
        <f t="shared" si="145"/>
        <v>PA2111</v>
      </c>
      <c r="E8427" s="1514" t="s">
        <v>280</v>
      </c>
      <c r="F8427" s="1467">
        <v>900</v>
      </c>
      <c r="G8427" s="1468">
        <v>8.93</v>
      </c>
      <c r="H8427" s="1468"/>
      <c r="I8427" s="1468"/>
      <c r="J8427" s="1468"/>
      <c r="K8427" s="1468"/>
      <c r="L8427" s="1468"/>
      <c r="M8427" s="1468"/>
      <c r="N8427" s="1468"/>
      <c r="O8427" s="1468"/>
      <c r="P8427" s="1468">
        <v>10.119999999999999</v>
      </c>
      <c r="R8427" s="1067"/>
      <c r="Z8427" s="21"/>
      <c r="AH8427"/>
    </row>
    <row r="8428" spans="1:34" ht="11.25" customHeight="1">
      <c r="A8428"/>
      <c r="B8428" s="1439" t="s">
        <v>21</v>
      </c>
      <c r="C8428" s="1440">
        <v>2112</v>
      </c>
      <c r="D8428" s="1441" t="str">
        <f t="shared" si="145"/>
        <v>PA2112</v>
      </c>
      <c r="E8428" s="1514" t="s">
        <v>280</v>
      </c>
      <c r="F8428" s="1467">
        <v>1200</v>
      </c>
      <c r="G8428" s="1468">
        <v>13.62</v>
      </c>
      <c r="H8428" s="1468"/>
      <c r="I8428" s="1468"/>
      <c r="J8428" s="1468"/>
      <c r="K8428" s="1468"/>
      <c r="L8428" s="1468"/>
      <c r="M8428" s="1468"/>
      <c r="N8428" s="1468"/>
      <c r="O8428" s="1468"/>
      <c r="P8428" s="1468">
        <v>15.44</v>
      </c>
      <c r="R8428" s="1067"/>
      <c r="Z8428" s="21"/>
      <c r="AH8428"/>
    </row>
    <row r="8429" spans="1:34" ht="11.25" customHeight="1">
      <c r="A8429"/>
      <c r="B8429" s="1439" t="s">
        <v>21</v>
      </c>
      <c r="C8429" s="1440">
        <v>2113</v>
      </c>
      <c r="D8429" s="1441" t="str">
        <f t="shared" si="145"/>
        <v>PA2113</v>
      </c>
      <c r="E8429" s="1514" t="s">
        <v>280</v>
      </c>
      <c r="F8429" s="1467">
        <v>550</v>
      </c>
      <c r="G8429" s="1468">
        <v>3.77</v>
      </c>
      <c r="H8429" s="1468"/>
      <c r="I8429" s="1468"/>
      <c r="J8429" s="1468"/>
      <c r="K8429" s="1468"/>
      <c r="L8429" s="1468"/>
      <c r="M8429" s="1468"/>
      <c r="N8429" s="1468"/>
      <c r="O8429" s="1468"/>
      <c r="P8429" s="1468">
        <v>4.2699999999999996</v>
      </c>
      <c r="R8429" s="1067"/>
      <c r="Z8429" s="21"/>
      <c r="AH8429"/>
    </row>
    <row r="8430" spans="1:34" ht="11.25" customHeight="1">
      <c r="A8430"/>
      <c r="B8430" s="1439" t="s">
        <v>21</v>
      </c>
      <c r="C8430" s="1440">
        <v>2114</v>
      </c>
      <c r="D8430" s="1441" t="str">
        <f t="shared" si="145"/>
        <v>PA2114</v>
      </c>
      <c r="E8430" s="1514" t="s">
        <v>280</v>
      </c>
      <c r="F8430" s="1467">
        <v>1000</v>
      </c>
      <c r="G8430" s="1468">
        <v>10.5</v>
      </c>
      <c r="H8430" s="1468"/>
      <c r="I8430" s="1468"/>
      <c r="J8430" s="1468"/>
      <c r="K8430" s="1468"/>
      <c r="L8430" s="1468"/>
      <c r="M8430" s="1468"/>
      <c r="N8430" s="1468"/>
      <c r="O8430" s="1468"/>
      <c r="P8430" s="1468">
        <v>11.9</v>
      </c>
      <c r="R8430" s="1067"/>
      <c r="Z8430" s="21"/>
      <c r="AH8430"/>
    </row>
    <row r="8431" spans="1:34" ht="11.25" customHeight="1">
      <c r="A8431"/>
      <c r="B8431" s="1439" t="s">
        <v>21</v>
      </c>
      <c r="C8431" s="1440">
        <v>2115</v>
      </c>
      <c r="D8431" s="1441" t="str">
        <f t="shared" si="145"/>
        <v>PA2115</v>
      </c>
      <c r="E8431" s="1514" t="s">
        <v>280</v>
      </c>
      <c r="F8431" s="1467">
        <v>550</v>
      </c>
      <c r="G8431" s="1468">
        <v>3.6</v>
      </c>
      <c r="H8431" s="1468"/>
      <c r="I8431" s="1468"/>
      <c r="J8431" s="1468"/>
      <c r="K8431" s="1468"/>
      <c r="L8431" s="1468"/>
      <c r="M8431" s="1468"/>
      <c r="N8431" s="1468"/>
      <c r="O8431" s="1468"/>
      <c r="P8431" s="1468">
        <v>4.08</v>
      </c>
      <c r="R8431" s="1067"/>
      <c r="Z8431" s="21"/>
      <c r="AH8431"/>
    </row>
    <row r="8432" spans="1:34" ht="11.25" customHeight="1">
      <c r="A8432"/>
      <c r="B8432" s="1439" t="s">
        <v>21</v>
      </c>
      <c r="C8432" s="1440">
        <v>2119</v>
      </c>
      <c r="D8432" s="1441" t="str">
        <f t="shared" si="145"/>
        <v>PA2119</v>
      </c>
      <c r="E8432" s="1514" t="s">
        <v>280</v>
      </c>
      <c r="F8432" s="1467">
        <v>700</v>
      </c>
      <c r="G8432" s="1468">
        <v>6.17</v>
      </c>
      <c r="H8432" s="1468"/>
      <c r="I8432" s="1468"/>
      <c r="J8432" s="1468"/>
      <c r="K8432" s="1468"/>
      <c r="L8432" s="1468"/>
      <c r="M8432" s="1468"/>
      <c r="N8432" s="1468"/>
      <c r="O8432" s="1468"/>
      <c r="P8432" s="1468">
        <v>6.99</v>
      </c>
      <c r="R8432" s="1067"/>
      <c r="Z8432" s="21"/>
      <c r="AH8432"/>
    </row>
    <row r="8433" spans="1:34" ht="11.25" customHeight="1">
      <c r="A8433"/>
      <c r="B8433" s="1439" t="s">
        <v>21</v>
      </c>
      <c r="C8433" s="1440">
        <v>2130</v>
      </c>
      <c r="D8433" s="1441" t="str">
        <f t="shared" si="145"/>
        <v>PA2130</v>
      </c>
      <c r="E8433" s="1514" t="s">
        <v>280</v>
      </c>
      <c r="F8433" s="1467">
        <v>850</v>
      </c>
      <c r="G8433" s="1468">
        <v>8.57</v>
      </c>
      <c r="H8433" s="1468"/>
      <c r="I8433" s="1468"/>
      <c r="J8433" s="1468"/>
      <c r="K8433" s="1468"/>
      <c r="L8433" s="1468"/>
      <c r="M8433" s="1468"/>
      <c r="N8433" s="1468"/>
      <c r="O8433" s="1468"/>
      <c r="P8433" s="1468">
        <v>9.7100000000000009</v>
      </c>
      <c r="R8433" s="1067"/>
      <c r="Z8433" s="21"/>
      <c r="AH8433"/>
    </row>
    <row r="8434" spans="1:34" ht="11.25" customHeight="1">
      <c r="A8434"/>
      <c r="B8434" s="1439" t="s">
        <v>21</v>
      </c>
      <c r="C8434" s="1440">
        <v>2132</v>
      </c>
      <c r="D8434" s="1441" t="str">
        <f t="shared" si="145"/>
        <v>PA2132</v>
      </c>
      <c r="E8434" s="1514" t="s">
        <v>280</v>
      </c>
      <c r="F8434" s="1467">
        <v>650</v>
      </c>
      <c r="G8434" s="1468">
        <v>5.21</v>
      </c>
      <c r="H8434" s="1468"/>
      <c r="I8434" s="1468"/>
      <c r="J8434" s="1468"/>
      <c r="K8434" s="1468"/>
      <c r="L8434" s="1468"/>
      <c r="M8434" s="1468"/>
      <c r="N8434" s="1468"/>
      <c r="O8434" s="1468"/>
      <c r="P8434" s="1468">
        <v>5.9</v>
      </c>
      <c r="R8434" s="1067"/>
      <c r="Z8434" s="21"/>
      <c r="AH8434"/>
    </row>
    <row r="8435" spans="1:34" ht="11.25" customHeight="1">
      <c r="A8435"/>
      <c r="B8435" s="1439" t="s">
        <v>21</v>
      </c>
      <c r="C8435" s="1440">
        <v>2134</v>
      </c>
      <c r="D8435" s="1441" t="str">
        <f t="shared" si="145"/>
        <v>PA2134</v>
      </c>
      <c r="E8435" s="1514" t="s">
        <v>280</v>
      </c>
      <c r="F8435" s="1467">
        <v>650</v>
      </c>
      <c r="G8435" s="1468">
        <v>5.31</v>
      </c>
      <c r="H8435" s="1468"/>
      <c r="I8435" s="1468"/>
      <c r="J8435" s="1468"/>
      <c r="K8435" s="1468"/>
      <c r="L8435" s="1468"/>
      <c r="M8435" s="1468"/>
      <c r="N8435" s="1468"/>
      <c r="O8435" s="1468"/>
      <c r="P8435" s="1468">
        <v>6.02</v>
      </c>
      <c r="R8435" s="1067"/>
      <c r="Z8435" s="21"/>
      <c r="AH8435"/>
    </row>
    <row r="8436" spans="1:34" ht="11.25" customHeight="1">
      <c r="A8436"/>
      <c r="B8436" s="1439" t="s">
        <v>21</v>
      </c>
      <c r="C8436" s="1440">
        <v>2135</v>
      </c>
      <c r="D8436" s="1441" t="str">
        <f t="shared" si="145"/>
        <v>PA2135</v>
      </c>
      <c r="E8436" s="1514" t="s">
        <v>280</v>
      </c>
      <c r="F8436" s="1467">
        <v>650</v>
      </c>
      <c r="G8436" s="1468">
        <v>5.01</v>
      </c>
      <c r="H8436" s="1468"/>
      <c r="I8436" s="1468"/>
      <c r="J8436" s="1468"/>
      <c r="K8436" s="1468"/>
      <c r="L8436" s="1468"/>
      <c r="M8436" s="1468"/>
      <c r="N8436" s="1468"/>
      <c r="O8436" s="1468"/>
      <c r="P8436" s="1468">
        <v>5.68</v>
      </c>
      <c r="R8436" s="1067"/>
      <c r="Z8436" s="21"/>
      <c r="AH8436"/>
    </row>
    <row r="8437" spans="1:34" ht="11.25" customHeight="1">
      <c r="A8437"/>
      <c r="B8437" s="1439" t="s">
        <v>21</v>
      </c>
      <c r="C8437" s="1440">
        <v>2136</v>
      </c>
      <c r="D8437" s="1441" t="str">
        <f t="shared" si="145"/>
        <v>PA2136</v>
      </c>
      <c r="E8437" s="1514" t="s">
        <v>280</v>
      </c>
      <c r="F8437" s="1467">
        <v>650</v>
      </c>
      <c r="G8437" s="1468">
        <v>5.45</v>
      </c>
      <c r="H8437" s="1468"/>
      <c r="I8437" s="1468"/>
      <c r="J8437" s="1468"/>
      <c r="K8437" s="1468"/>
      <c r="L8437" s="1468"/>
      <c r="M8437" s="1468"/>
      <c r="N8437" s="1468"/>
      <c r="O8437" s="1468"/>
      <c r="P8437" s="1468">
        <v>6.17</v>
      </c>
      <c r="R8437" s="1067"/>
      <c r="Z8437" s="21"/>
      <c r="AH8437"/>
    </row>
    <row r="8438" spans="1:34" ht="11.25" customHeight="1">
      <c r="A8438"/>
      <c r="B8438" s="1439" t="s">
        <v>21</v>
      </c>
      <c r="C8438" s="1440">
        <v>2139</v>
      </c>
      <c r="D8438" s="1441" t="str">
        <f t="shared" si="145"/>
        <v>PA2139</v>
      </c>
      <c r="E8438" s="1514" t="s">
        <v>280</v>
      </c>
      <c r="F8438" s="1467">
        <v>800</v>
      </c>
      <c r="G8438" s="1468">
        <v>7.58</v>
      </c>
      <c r="H8438" s="1468"/>
      <c r="I8438" s="1468"/>
      <c r="J8438" s="1468"/>
      <c r="K8438" s="1468"/>
      <c r="L8438" s="1468"/>
      <c r="M8438" s="1468"/>
      <c r="N8438" s="1468"/>
      <c r="O8438" s="1468"/>
      <c r="P8438" s="1468">
        <v>8.59</v>
      </c>
      <c r="R8438" s="1067"/>
      <c r="Z8438" s="21"/>
      <c r="AH8438"/>
    </row>
    <row r="8439" spans="1:34" ht="11.25" customHeight="1">
      <c r="A8439"/>
      <c r="B8439" s="1439" t="s">
        <v>21</v>
      </c>
      <c r="C8439" s="1440">
        <v>2141</v>
      </c>
      <c r="D8439" s="1441" t="str">
        <f t="shared" si="145"/>
        <v>PA2141</v>
      </c>
      <c r="E8439" s="1514" t="s">
        <v>280</v>
      </c>
      <c r="F8439" s="1467">
        <v>900</v>
      </c>
      <c r="G8439" s="1468">
        <v>8.84</v>
      </c>
      <c r="H8439" s="1468"/>
      <c r="I8439" s="1468"/>
      <c r="J8439" s="1468"/>
      <c r="K8439" s="1468"/>
      <c r="L8439" s="1468"/>
      <c r="M8439" s="1468"/>
      <c r="N8439" s="1468"/>
      <c r="O8439" s="1468"/>
      <c r="P8439" s="1468">
        <v>10.01</v>
      </c>
      <c r="R8439" s="1067"/>
      <c r="Z8439" s="21"/>
      <c r="AH8439"/>
    </row>
    <row r="8440" spans="1:34" ht="11.25" customHeight="1">
      <c r="A8440"/>
      <c r="B8440" s="1439" t="s">
        <v>21</v>
      </c>
      <c r="C8440" s="1440">
        <v>2142</v>
      </c>
      <c r="D8440" s="1441" t="str">
        <f t="shared" si="145"/>
        <v>PA2142</v>
      </c>
      <c r="E8440" s="1514" t="s">
        <v>280</v>
      </c>
      <c r="F8440" s="1467">
        <v>550</v>
      </c>
      <c r="G8440" s="1468">
        <v>3.6</v>
      </c>
      <c r="H8440" s="1468"/>
      <c r="I8440" s="1468"/>
      <c r="J8440" s="1468"/>
      <c r="K8440" s="1468"/>
      <c r="L8440" s="1468"/>
      <c r="M8440" s="1468"/>
      <c r="N8440" s="1468"/>
      <c r="O8440" s="1468"/>
      <c r="P8440" s="1468">
        <v>4.08</v>
      </c>
      <c r="R8440" s="1067"/>
      <c r="Z8440" s="21"/>
      <c r="AH8440"/>
    </row>
    <row r="8441" spans="1:34" ht="11.25" customHeight="1">
      <c r="A8441"/>
      <c r="B8441" s="1439" t="s">
        <v>21</v>
      </c>
      <c r="C8441" s="1440">
        <v>2161</v>
      </c>
      <c r="D8441" s="1441" t="str">
        <f t="shared" si="145"/>
        <v>PA2161</v>
      </c>
      <c r="E8441" s="1514" t="s">
        <v>280</v>
      </c>
      <c r="F8441" s="1467">
        <v>600</v>
      </c>
      <c r="G8441" s="1468">
        <v>4.46</v>
      </c>
      <c r="H8441" s="1468"/>
      <c r="I8441" s="1468"/>
      <c r="J8441" s="1468"/>
      <c r="K8441" s="1468"/>
      <c r="L8441" s="1468"/>
      <c r="M8441" s="1468"/>
      <c r="N8441" s="1468"/>
      <c r="O8441" s="1468"/>
      <c r="P8441" s="1468">
        <v>5.05</v>
      </c>
      <c r="R8441" s="1067"/>
      <c r="Z8441" s="21"/>
      <c r="AH8441"/>
    </row>
    <row r="8442" spans="1:34" ht="11.25" customHeight="1">
      <c r="A8442"/>
      <c r="B8442" s="1439" t="s">
        <v>21</v>
      </c>
      <c r="C8442" s="1440">
        <v>2163</v>
      </c>
      <c r="D8442" s="1441" t="str">
        <f t="shared" si="145"/>
        <v>PA2163</v>
      </c>
      <c r="E8442" s="1514" t="s">
        <v>280</v>
      </c>
      <c r="F8442" s="1467">
        <v>700</v>
      </c>
      <c r="G8442" s="1468">
        <v>6.17</v>
      </c>
      <c r="H8442" s="1468"/>
      <c r="I8442" s="1468"/>
      <c r="J8442" s="1468"/>
      <c r="K8442" s="1468"/>
      <c r="L8442" s="1468"/>
      <c r="M8442" s="1468"/>
      <c r="N8442" s="1468"/>
      <c r="O8442" s="1468"/>
      <c r="P8442" s="1468">
        <v>6.99</v>
      </c>
      <c r="R8442" s="1067"/>
      <c r="Z8442" s="21"/>
      <c r="AH8442"/>
    </row>
    <row r="8443" spans="1:34" ht="11.25" customHeight="1">
      <c r="A8443"/>
      <c r="B8443" s="1439" t="s">
        <v>21</v>
      </c>
      <c r="C8443" s="1440">
        <v>2165</v>
      </c>
      <c r="D8443" s="1441" t="str">
        <f t="shared" si="145"/>
        <v>PA2165</v>
      </c>
      <c r="E8443" s="1514" t="s">
        <v>280</v>
      </c>
      <c r="F8443" s="1467">
        <v>900</v>
      </c>
      <c r="G8443" s="1468">
        <v>8.93</v>
      </c>
      <c r="H8443" s="1468"/>
      <c r="I8443" s="1468"/>
      <c r="J8443" s="1468"/>
      <c r="K8443" s="1468"/>
      <c r="L8443" s="1468"/>
      <c r="M8443" s="1468"/>
      <c r="N8443" s="1468"/>
      <c r="O8443" s="1468"/>
      <c r="P8443" s="1468">
        <v>10.119999999999999</v>
      </c>
      <c r="R8443" s="1067"/>
      <c r="Z8443" s="21"/>
      <c r="AH8443"/>
    </row>
    <row r="8444" spans="1:34" ht="11.25" customHeight="1">
      <c r="A8444"/>
      <c r="B8444" s="1439" t="s">
        <v>21</v>
      </c>
      <c r="C8444" s="1440">
        <v>2166</v>
      </c>
      <c r="D8444" s="1441" t="str">
        <f t="shared" si="145"/>
        <v>PA2166</v>
      </c>
      <c r="E8444" s="1514" t="s">
        <v>280</v>
      </c>
      <c r="F8444" s="1467">
        <v>700</v>
      </c>
      <c r="G8444" s="1468">
        <v>6</v>
      </c>
      <c r="H8444" s="1468"/>
      <c r="I8444" s="1468"/>
      <c r="J8444" s="1468"/>
      <c r="K8444" s="1468"/>
      <c r="L8444" s="1468"/>
      <c r="M8444" s="1468"/>
      <c r="N8444" s="1468"/>
      <c r="O8444" s="1468"/>
      <c r="P8444" s="1468">
        <v>6.8</v>
      </c>
      <c r="R8444" s="1067"/>
      <c r="Z8444" s="21"/>
      <c r="AH8444"/>
    </row>
    <row r="8445" spans="1:34" ht="11.25" customHeight="1">
      <c r="A8445"/>
      <c r="B8445" s="1439" t="s">
        <v>21</v>
      </c>
      <c r="C8445" s="1440">
        <v>2201</v>
      </c>
      <c r="D8445" s="1441" t="str">
        <f t="shared" si="145"/>
        <v>PA2201</v>
      </c>
      <c r="E8445" s="1514" t="s">
        <v>280</v>
      </c>
      <c r="F8445" s="1467">
        <v>750</v>
      </c>
      <c r="G8445" s="1468">
        <v>7.1</v>
      </c>
      <c r="H8445" s="1468"/>
      <c r="I8445" s="1468"/>
      <c r="J8445" s="1468"/>
      <c r="K8445" s="1468"/>
      <c r="L8445" s="1468"/>
      <c r="M8445" s="1468"/>
      <c r="N8445" s="1468"/>
      <c r="O8445" s="1468"/>
      <c r="P8445" s="1468">
        <v>8.0399999999999991</v>
      </c>
      <c r="R8445" s="1067"/>
      <c r="Z8445" s="21"/>
      <c r="AH8445"/>
    </row>
    <row r="8446" spans="1:34" ht="11.25" customHeight="1">
      <c r="A8446"/>
      <c r="B8446" s="1439" t="s">
        <v>21</v>
      </c>
      <c r="C8446" s="1440">
        <v>2204</v>
      </c>
      <c r="D8446" s="1441" t="str">
        <f t="shared" si="145"/>
        <v>PA2204</v>
      </c>
      <c r="E8446" s="1514" t="s">
        <v>280</v>
      </c>
      <c r="F8446" s="1467">
        <v>700</v>
      </c>
      <c r="G8446" s="1468">
        <v>6.17</v>
      </c>
      <c r="H8446" s="1468"/>
      <c r="I8446" s="1468"/>
      <c r="J8446" s="1468"/>
      <c r="K8446" s="1468"/>
      <c r="L8446" s="1468"/>
      <c r="M8446" s="1468"/>
      <c r="N8446" s="1468"/>
      <c r="O8446" s="1468"/>
      <c r="P8446" s="1468">
        <v>6.99</v>
      </c>
      <c r="R8446" s="1067"/>
      <c r="Z8446" s="21"/>
      <c r="AH8446"/>
    </row>
    <row r="8447" spans="1:34" ht="11.25" customHeight="1">
      <c r="A8447"/>
      <c r="B8447" s="1439" t="s">
        <v>21</v>
      </c>
      <c r="C8447" s="1440">
        <v>2205</v>
      </c>
      <c r="D8447" s="1441" t="str">
        <f t="shared" si="145"/>
        <v>PA2205</v>
      </c>
      <c r="E8447" s="1514" t="s">
        <v>280</v>
      </c>
      <c r="F8447" s="1467">
        <v>650</v>
      </c>
      <c r="G8447" s="1468">
        <v>5.21</v>
      </c>
      <c r="H8447" s="1468"/>
      <c r="I8447" s="1468"/>
      <c r="J8447" s="1468"/>
      <c r="K8447" s="1468"/>
      <c r="L8447" s="1468"/>
      <c r="M8447" s="1468"/>
      <c r="N8447" s="1468"/>
      <c r="O8447" s="1468"/>
      <c r="P8447" s="1468">
        <v>5.9</v>
      </c>
      <c r="R8447" s="1067"/>
      <c r="Z8447" s="21"/>
      <c r="AH8447"/>
    </row>
    <row r="8448" spans="1:34" ht="11.25" customHeight="1">
      <c r="A8448"/>
      <c r="B8448" s="1439" t="s">
        <v>21</v>
      </c>
      <c r="C8448" s="1440">
        <v>2221</v>
      </c>
      <c r="D8448" s="1441" t="str">
        <f t="shared" si="145"/>
        <v>PA2221</v>
      </c>
      <c r="E8448" s="1514" t="s">
        <v>280</v>
      </c>
      <c r="F8448" s="1467">
        <v>550</v>
      </c>
      <c r="G8448" s="1468">
        <v>4.1399999999999997</v>
      </c>
      <c r="H8448" s="1468"/>
      <c r="I8448" s="1468"/>
      <c r="J8448" s="1468"/>
      <c r="K8448" s="1468"/>
      <c r="L8448" s="1468"/>
      <c r="M8448" s="1468"/>
      <c r="N8448" s="1468"/>
      <c r="O8448" s="1468"/>
      <c r="P8448" s="1468">
        <v>4.6900000000000004</v>
      </c>
      <c r="R8448" s="1067"/>
      <c r="Z8448" s="21"/>
      <c r="AH8448"/>
    </row>
    <row r="8449" spans="1:34" ht="11.25" customHeight="1">
      <c r="A8449"/>
      <c r="B8449" s="1439" t="s">
        <v>21</v>
      </c>
      <c r="C8449" s="1440">
        <v>2222</v>
      </c>
      <c r="D8449" s="1441" t="str">
        <f t="shared" si="145"/>
        <v>PA2222</v>
      </c>
      <c r="E8449" s="1514" t="s">
        <v>280</v>
      </c>
      <c r="F8449" s="1467">
        <v>600</v>
      </c>
      <c r="G8449" s="1468">
        <v>4.68</v>
      </c>
      <c r="H8449" s="1468"/>
      <c r="I8449" s="1468"/>
      <c r="J8449" s="1468"/>
      <c r="K8449" s="1468"/>
      <c r="L8449" s="1468"/>
      <c r="M8449" s="1468"/>
      <c r="N8449" s="1468"/>
      <c r="O8449" s="1468"/>
      <c r="P8449" s="1468">
        <v>5.3</v>
      </c>
      <c r="R8449" s="1067"/>
      <c r="Z8449" s="21"/>
      <c r="AH8449"/>
    </row>
    <row r="8450" spans="1:34" ht="11.25" customHeight="1">
      <c r="A8450"/>
      <c r="B8450" s="1439" t="s">
        <v>21</v>
      </c>
      <c r="C8450" s="1440">
        <v>2225</v>
      </c>
      <c r="D8450" s="1441" t="str">
        <f t="shared" si="145"/>
        <v>PA2225</v>
      </c>
      <c r="E8450" s="1514" t="s">
        <v>280</v>
      </c>
      <c r="F8450" s="1467">
        <v>600</v>
      </c>
      <c r="G8450" s="1468">
        <v>4.82</v>
      </c>
      <c r="H8450" s="1468"/>
      <c r="I8450" s="1468"/>
      <c r="J8450" s="1468"/>
      <c r="K8450" s="1468"/>
      <c r="L8450" s="1468"/>
      <c r="M8450" s="1468"/>
      <c r="N8450" s="1468"/>
      <c r="O8450" s="1468"/>
      <c r="P8450" s="1468">
        <v>5.46</v>
      </c>
      <c r="R8450" s="1067"/>
      <c r="Z8450" s="21"/>
      <c r="AH8450"/>
    </row>
    <row r="8451" spans="1:34" ht="11.25" customHeight="1">
      <c r="A8451"/>
      <c r="B8451" s="1439" t="s">
        <v>21</v>
      </c>
      <c r="C8451" s="1440">
        <v>2227</v>
      </c>
      <c r="D8451" s="1441" t="str">
        <f t="shared" si="145"/>
        <v>PA2227</v>
      </c>
      <c r="E8451" s="1514" t="s">
        <v>280</v>
      </c>
      <c r="F8451" s="1467">
        <v>700</v>
      </c>
      <c r="G8451" s="1468">
        <v>5.85</v>
      </c>
      <c r="H8451" s="1468"/>
      <c r="I8451" s="1468"/>
      <c r="J8451" s="1468"/>
      <c r="K8451" s="1468"/>
      <c r="L8451" s="1468"/>
      <c r="M8451" s="1468"/>
      <c r="N8451" s="1468"/>
      <c r="O8451" s="1468"/>
      <c r="P8451" s="1468">
        <v>6.63</v>
      </c>
      <c r="R8451" s="1067"/>
      <c r="Z8451" s="21"/>
      <c r="AH8451"/>
    </row>
    <row r="8452" spans="1:34" ht="11.25" customHeight="1">
      <c r="A8452"/>
      <c r="B8452" s="1439" t="s">
        <v>21</v>
      </c>
      <c r="C8452" s="1440">
        <v>2255</v>
      </c>
      <c r="D8452" s="1441" t="str">
        <f t="shared" si="145"/>
        <v>PA2255</v>
      </c>
      <c r="E8452" s="1514" t="s">
        <v>280</v>
      </c>
      <c r="F8452" s="1467">
        <v>550</v>
      </c>
      <c r="G8452" s="1468">
        <v>4.01</v>
      </c>
      <c r="H8452" s="1468"/>
      <c r="I8452" s="1468"/>
      <c r="J8452" s="1468"/>
      <c r="K8452" s="1468"/>
      <c r="L8452" s="1468"/>
      <c r="M8452" s="1468"/>
      <c r="N8452" s="1468"/>
      <c r="O8452" s="1468"/>
      <c r="P8452" s="1468">
        <v>4.54</v>
      </c>
      <c r="R8452" s="1067"/>
      <c r="Z8452" s="21"/>
      <c r="AH8452"/>
    </row>
    <row r="8453" spans="1:34" ht="11.25" customHeight="1">
      <c r="A8453"/>
      <c r="B8453" s="1439" t="s">
        <v>21</v>
      </c>
      <c r="C8453" s="1440">
        <v>2257</v>
      </c>
      <c r="D8453" s="1441" t="str">
        <f t="shared" si="145"/>
        <v>PA2257</v>
      </c>
      <c r="E8453" s="1514" t="s">
        <v>280</v>
      </c>
      <c r="F8453" s="1467">
        <v>600</v>
      </c>
      <c r="G8453" s="1468">
        <v>4.47</v>
      </c>
      <c r="H8453" s="1468"/>
      <c r="I8453" s="1468"/>
      <c r="J8453" s="1468"/>
      <c r="K8453" s="1468"/>
      <c r="L8453" s="1468"/>
      <c r="M8453" s="1468"/>
      <c r="N8453" s="1468"/>
      <c r="O8453" s="1468"/>
      <c r="P8453" s="1468">
        <v>5.07</v>
      </c>
      <c r="R8453" s="1067"/>
      <c r="Z8453" s="21"/>
      <c r="AH8453"/>
    </row>
    <row r="8454" spans="1:34" ht="11.25" customHeight="1">
      <c r="A8454"/>
      <c r="B8454" s="1439" t="s">
        <v>21</v>
      </c>
      <c r="C8454" s="1440">
        <v>2261</v>
      </c>
      <c r="D8454" s="1441" t="str">
        <f t="shared" si="145"/>
        <v>PA2261</v>
      </c>
      <c r="E8454" s="1514" t="s">
        <v>280</v>
      </c>
      <c r="F8454" s="1467">
        <v>650</v>
      </c>
      <c r="G8454" s="1468">
        <v>5.52</v>
      </c>
      <c r="H8454" s="1468"/>
      <c r="I8454" s="1468"/>
      <c r="J8454" s="1468"/>
      <c r="K8454" s="1468"/>
      <c r="L8454" s="1468"/>
      <c r="M8454" s="1468"/>
      <c r="N8454" s="1468"/>
      <c r="O8454" s="1468"/>
      <c r="P8454" s="1468">
        <v>6.26</v>
      </c>
      <c r="R8454" s="1067"/>
      <c r="Z8454" s="21"/>
      <c r="AH8454"/>
    </row>
    <row r="8455" spans="1:34" ht="11.25" customHeight="1">
      <c r="A8455"/>
      <c r="B8455" s="1439" t="s">
        <v>21</v>
      </c>
      <c r="C8455" s="1440">
        <v>2263</v>
      </c>
      <c r="D8455" s="1441" t="str">
        <f t="shared" si="145"/>
        <v>PA2263</v>
      </c>
      <c r="E8455" s="1514" t="s">
        <v>280</v>
      </c>
      <c r="F8455" s="1467">
        <v>500</v>
      </c>
      <c r="G8455" s="1468">
        <v>3.24</v>
      </c>
      <c r="H8455" s="1468"/>
      <c r="I8455" s="1468"/>
      <c r="J8455" s="1468"/>
      <c r="K8455" s="1468"/>
      <c r="L8455" s="1468"/>
      <c r="M8455" s="1468"/>
      <c r="N8455" s="1468"/>
      <c r="O8455" s="1468"/>
      <c r="P8455" s="1468">
        <v>3.67</v>
      </c>
      <c r="R8455" s="1067"/>
      <c r="Z8455" s="21"/>
      <c r="AH8455"/>
    </row>
    <row r="8456" spans="1:34" ht="11.25" customHeight="1">
      <c r="A8456"/>
      <c r="B8456" s="1439" t="s">
        <v>21</v>
      </c>
      <c r="C8456" s="1440">
        <v>2265</v>
      </c>
      <c r="D8456" s="1441" t="str">
        <f t="shared" si="145"/>
        <v>PA2265</v>
      </c>
      <c r="E8456" s="1514" t="s">
        <v>280</v>
      </c>
      <c r="F8456" s="1467">
        <v>600</v>
      </c>
      <c r="G8456" s="1468">
        <v>4.71</v>
      </c>
      <c r="H8456" s="1468"/>
      <c r="I8456" s="1468"/>
      <c r="J8456" s="1468"/>
      <c r="K8456" s="1468"/>
      <c r="L8456" s="1468"/>
      <c r="M8456" s="1468"/>
      <c r="N8456" s="1468"/>
      <c r="O8456" s="1468"/>
      <c r="P8456" s="1468">
        <v>5.34</v>
      </c>
      <c r="R8456" s="1067"/>
      <c r="Z8456" s="21"/>
      <c r="AH8456"/>
    </row>
    <row r="8457" spans="1:34" ht="11.25" customHeight="1">
      <c r="A8457"/>
      <c r="B8457" s="1439" t="s">
        <v>21</v>
      </c>
      <c r="C8457" s="1440">
        <v>2281</v>
      </c>
      <c r="D8457" s="1441" t="str">
        <f t="shared" si="145"/>
        <v>PA2281</v>
      </c>
      <c r="E8457" s="1514" t="s">
        <v>280</v>
      </c>
      <c r="F8457" s="1467">
        <v>600</v>
      </c>
      <c r="G8457" s="1468">
        <v>4.82</v>
      </c>
      <c r="H8457" s="1468"/>
      <c r="I8457" s="1468"/>
      <c r="J8457" s="1468"/>
      <c r="K8457" s="1468"/>
      <c r="L8457" s="1468"/>
      <c r="M8457" s="1468"/>
      <c r="N8457" s="1468"/>
      <c r="O8457" s="1468"/>
      <c r="P8457" s="1468">
        <v>5.46</v>
      </c>
      <c r="R8457" s="1067"/>
      <c r="Z8457" s="21"/>
      <c r="AH8457"/>
    </row>
    <row r="8458" spans="1:34" ht="11.25" customHeight="1">
      <c r="A8458"/>
      <c r="B8458" s="1439" t="s">
        <v>21</v>
      </c>
      <c r="C8458" s="1440">
        <v>2282</v>
      </c>
      <c r="D8458" s="1441" t="str">
        <f t="shared" si="145"/>
        <v>PA2282</v>
      </c>
      <c r="E8458" s="1514" t="s">
        <v>280</v>
      </c>
      <c r="F8458" s="1467">
        <v>950</v>
      </c>
      <c r="G8458" s="1468">
        <v>9.7200000000000006</v>
      </c>
      <c r="H8458" s="1468"/>
      <c r="I8458" s="1468"/>
      <c r="J8458" s="1468"/>
      <c r="K8458" s="1468"/>
      <c r="L8458" s="1468"/>
      <c r="M8458" s="1468"/>
      <c r="N8458" s="1468"/>
      <c r="O8458" s="1468"/>
      <c r="P8458" s="1468">
        <v>11.02</v>
      </c>
      <c r="R8458" s="1067"/>
      <c r="Z8458" s="21"/>
      <c r="AH8458"/>
    </row>
    <row r="8459" spans="1:34" ht="11.25" customHeight="1">
      <c r="A8459"/>
      <c r="B8459" s="1439" t="s">
        <v>21</v>
      </c>
      <c r="C8459" s="1440">
        <v>2285</v>
      </c>
      <c r="D8459" s="1441" t="str">
        <f t="shared" si="145"/>
        <v>PA2285</v>
      </c>
      <c r="E8459" s="1514" t="s">
        <v>280</v>
      </c>
      <c r="F8459" s="1467">
        <v>550</v>
      </c>
      <c r="G8459" s="1468">
        <v>3.63</v>
      </c>
      <c r="H8459" s="1468"/>
      <c r="I8459" s="1468"/>
      <c r="J8459" s="1468"/>
      <c r="K8459" s="1468"/>
      <c r="L8459" s="1468"/>
      <c r="M8459" s="1468"/>
      <c r="N8459" s="1468"/>
      <c r="O8459" s="1468"/>
      <c r="P8459" s="1468">
        <v>4.1100000000000003</v>
      </c>
      <c r="R8459" s="1067"/>
      <c r="Z8459" s="21"/>
      <c r="AH8459"/>
    </row>
    <row r="8460" spans="1:34" ht="11.25" customHeight="1">
      <c r="A8460"/>
      <c r="B8460" s="1439" t="s">
        <v>21</v>
      </c>
      <c r="C8460" s="1440">
        <v>2301</v>
      </c>
      <c r="D8460" s="1441" t="str">
        <f t="shared" ref="D8460:D8523" si="146">B8460&amp;TEXT(C8460,"0000")</f>
        <v>PA2301</v>
      </c>
      <c r="E8460" s="1514" t="s">
        <v>280</v>
      </c>
      <c r="F8460" s="1467">
        <v>900</v>
      </c>
      <c r="G8460" s="1468">
        <v>8.93</v>
      </c>
      <c r="H8460" s="1468"/>
      <c r="I8460" s="1468"/>
      <c r="J8460" s="1468"/>
      <c r="K8460" s="1468"/>
      <c r="L8460" s="1468"/>
      <c r="M8460" s="1468"/>
      <c r="N8460" s="1468"/>
      <c r="O8460" s="1468"/>
      <c r="P8460" s="1468">
        <v>10.119999999999999</v>
      </c>
      <c r="R8460" s="1067"/>
      <c r="Z8460" s="21"/>
      <c r="AH8460"/>
    </row>
    <row r="8461" spans="1:34" ht="11.25" customHeight="1">
      <c r="A8461"/>
      <c r="B8461" s="1439" t="s">
        <v>21</v>
      </c>
      <c r="C8461" s="1440">
        <v>2305</v>
      </c>
      <c r="D8461" s="1441" t="str">
        <f t="shared" si="146"/>
        <v>PA2305</v>
      </c>
      <c r="E8461" s="1514" t="s">
        <v>280</v>
      </c>
      <c r="F8461" s="1467">
        <v>850</v>
      </c>
      <c r="G8461" s="1468">
        <v>8.6300000000000008</v>
      </c>
      <c r="H8461" s="1468"/>
      <c r="I8461" s="1468"/>
      <c r="J8461" s="1468"/>
      <c r="K8461" s="1468"/>
      <c r="L8461" s="1468"/>
      <c r="M8461" s="1468"/>
      <c r="N8461" s="1468"/>
      <c r="O8461" s="1468"/>
      <c r="P8461" s="1468">
        <v>9.7799999999999994</v>
      </c>
      <c r="R8461" s="1067"/>
      <c r="Z8461" s="21"/>
      <c r="AH8461"/>
    </row>
    <row r="8462" spans="1:34" ht="11.25" customHeight="1">
      <c r="A8462"/>
      <c r="B8462" s="1439" t="s">
        <v>21</v>
      </c>
      <c r="C8462" s="1440">
        <v>2306</v>
      </c>
      <c r="D8462" s="1441" t="str">
        <f t="shared" si="146"/>
        <v>PA2306</v>
      </c>
      <c r="E8462" s="1514" t="s">
        <v>280</v>
      </c>
      <c r="F8462" s="1467">
        <v>750</v>
      </c>
      <c r="G8462" s="1468">
        <v>6.51</v>
      </c>
      <c r="H8462" s="1468"/>
      <c r="I8462" s="1468"/>
      <c r="J8462" s="1468"/>
      <c r="K8462" s="1468"/>
      <c r="L8462" s="1468"/>
      <c r="M8462" s="1468"/>
      <c r="N8462" s="1468"/>
      <c r="O8462" s="1468"/>
      <c r="P8462" s="1468">
        <v>7.38</v>
      </c>
      <c r="R8462" s="1067"/>
      <c r="Z8462" s="21"/>
      <c r="AH8462"/>
    </row>
    <row r="8463" spans="1:34" ht="11.25" customHeight="1">
      <c r="A8463"/>
      <c r="B8463" s="1439" t="s">
        <v>21</v>
      </c>
      <c r="C8463" s="1440">
        <v>2311</v>
      </c>
      <c r="D8463" s="1441" t="str">
        <f t="shared" si="146"/>
        <v>PA2311</v>
      </c>
      <c r="E8463" s="1514" t="s">
        <v>280</v>
      </c>
      <c r="F8463" s="1467">
        <v>700</v>
      </c>
      <c r="G8463" s="1468">
        <v>5.88</v>
      </c>
      <c r="H8463" s="1468"/>
      <c r="I8463" s="1468"/>
      <c r="J8463" s="1468"/>
      <c r="K8463" s="1468"/>
      <c r="L8463" s="1468"/>
      <c r="M8463" s="1468"/>
      <c r="N8463" s="1468"/>
      <c r="O8463" s="1468"/>
      <c r="P8463" s="1468">
        <v>6.66</v>
      </c>
      <c r="R8463" s="1067"/>
      <c r="Z8463" s="21"/>
      <c r="AH8463"/>
    </row>
    <row r="8464" spans="1:34" ht="11.25" customHeight="1">
      <c r="A8464"/>
      <c r="B8464" s="1439" t="s">
        <v>21</v>
      </c>
      <c r="C8464" s="1440">
        <v>2319</v>
      </c>
      <c r="D8464" s="1441" t="str">
        <f t="shared" si="146"/>
        <v>PA2319</v>
      </c>
      <c r="E8464" s="1514" t="s">
        <v>280</v>
      </c>
      <c r="F8464" s="1467">
        <v>850</v>
      </c>
      <c r="G8464" s="1468">
        <v>8.01</v>
      </c>
      <c r="H8464" s="1468"/>
      <c r="I8464" s="1468"/>
      <c r="J8464" s="1468"/>
      <c r="K8464" s="1468"/>
      <c r="L8464" s="1468"/>
      <c r="M8464" s="1468"/>
      <c r="N8464" s="1468"/>
      <c r="O8464" s="1468"/>
      <c r="P8464" s="1468">
        <v>9.08</v>
      </c>
      <c r="R8464" s="1067"/>
      <c r="Z8464" s="21"/>
      <c r="AH8464"/>
    </row>
    <row r="8465" spans="1:34" ht="11.25" customHeight="1">
      <c r="A8465"/>
      <c r="B8465" s="1439" t="s">
        <v>21</v>
      </c>
      <c r="C8465" s="1440">
        <v>2323</v>
      </c>
      <c r="D8465" s="1441" t="str">
        <f t="shared" si="146"/>
        <v>PA2323</v>
      </c>
      <c r="E8465" s="1514" t="s">
        <v>280</v>
      </c>
      <c r="F8465" s="1467">
        <v>750</v>
      </c>
      <c r="G8465" s="1468">
        <v>6.62</v>
      </c>
      <c r="H8465" s="1468"/>
      <c r="I8465" s="1468"/>
      <c r="J8465" s="1468"/>
      <c r="K8465" s="1468"/>
      <c r="L8465" s="1468"/>
      <c r="M8465" s="1468"/>
      <c r="N8465" s="1468"/>
      <c r="O8465" s="1468"/>
      <c r="P8465" s="1468">
        <v>7.5</v>
      </c>
      <c r="R8465" s="1067"/>
      <c r="Z8465" s="21"/>
      <c r="AH8465"/>
    </row>
    <row r="8466" spans="1:34" ht="11.25" customHeight="1">
      <c r="A8466"/>
      <c r="B8466" s="1439" t="s">
        <v>21</v>
      </c>
      <c r="C8466" s="1440">
        <v>2327</v>
      </c>
      <c r="D8466" s="1441" t="str">
        <f t="shared" si="146"/>
        <v>PA2327</v>
      </c>
      <c r="E8466" s="1514" t="s">
        <v>280</v>
      </c>
      <c r="F8466" s="1467">
        <v>600</v>
      </c>
      <c r="G8466" s="1468">
        <v>4.47</v>
      </c>
      <c r="H8466" s="1468"/>
      <c r="I8466" s="1468"/>
      <c r="J8466" s="1468"/>
      <c r="K8466" s="1468"/>
      <c r="L8466" s="1468"/>
      <c r="M8466" s="1468"/>
      <c r="N8466" s="1468"/>
      <c r="O8466" s="1468"/>
      <c r="P8466" s="1468">
        <v>5.07</v>
      </c>
      <c r="R8466" s="1067"/>
      <c r="Z8466" s="21"/>
      <c r="AH8466"/>
    </row>
    <row r="8467" spans="1:34" ht="11.25" customHeight="1">
      <c r="A8467"/>
      <c r="B8467" s="1439" t="s">
        <v>21</v>
      </c>
      <c r="C8467" s="1440">
        <v>2402</v>
      </c>
      <c r="D8467" s="1441" t="str">
        <f t="shared" si="146"/>
        <v>PA2402</v>
      </c>
      <c r="E8467" s="1514" t="s">
        <v>280</v>
      </c>
      <c r="F8467" s="1467">
        <v>700</v>
      </c>
      <c r="G8467" s="1468">
        <v>6.39</v>
      </c>
      <c r="H8467" s="1468"/>
      <c r="I8467" s="1468"/>
      <c r="J8467" s="1468"/>
      <c r="K8467" s="1468"/>
      <c r="L8467" s="1468"/>
      <c r="M8467" s="1468"/>
      <c r="N8467" s="1468"/>
      <c r="O8467" s="1468"/>
      <c r="P8467" s="1468">
        <v>7.24</v>
      </c>
      <c r="R8467" s="1067"/>
      <c r="Z8467" s="21"/>
      <c r="AH8467"/>
    </row>
    <row r="8468" spans="1:34" ht="11.25" customHeight="1">
      <c r="A8468"/>
      <c r="B8468" s="1439" t="s">
        <v>21</v>
      </c>
      <c r="C8468" s="1440">
        <v>2403</v>
      </c>
      <c r="D8468" s="1441" t="str">
        <f t="shared" si="146"/>
        <v>PA2403</v>
      </c>
      <c r="E8468" s="1514" t="s">
        <v>280</v>
      </c>
      <c r="F8468" s="1467">
        <v>650</v>
      </c>
      <c r="G8468" s="1468">
        <v>5.22</v>
      </c>
      <c r="H8468" s="1468"/>
      <c r="I8468" s="1468"/>
      <c r="J8468" s="1468"/>
      <c r="K8468" s="1468"/>
      <c r="L8468" s="1468"/>
      <c r="M8468" s="1468"/>
      <c r="N8468" s="1468"/>
      <c r="O8468" s="1468"/>
      <c r="P8468" s="1468">
        <v>5.92</v>
      </c>
      <c r="R8468" s="1067"/>
      <c r="Z8468" s="21"/>
      <c r="AH8468"/>
    </row>
    <row r="8469" spans="1:34" ht="11.25" customHeight="1">
      <c r="A8469"/>
      <c r="B8469" s="1439" t="s">
        <v>21</v>
      </c>
      <c r="C8469" s="1440">
        <v>2404</v>
      </c>
      <c r="D8469" s="1441" t="str">
        <f t="shared" si="146"/>
        <v>PA2404</v>
      </c>
      <c r="E8469" s="1514" t="s">
        <v>280</v>
      </c>
      <c r="F8469" s="1467">
        <v>650</v>
      </c>
      <c r="G8469" s="1468">
        <v>5.27</v>
      </c>
      <c r="H8469" s="1468"/>
      <c r="I8469" s="1468"/>
      <c r="J8469" s="1468"/>
      <c r="K8469" s="1468"/>
      <c r="L8469" s="1468"/>
      <c r="M8469" s="1468"/>
      <c r="N8469" s="1468"/>
      <c r="O8469" s="1468"/>
      <c r="P8469" s="1468">
        <v>5.97</v>
      </c>
      <c r="R8469" s="1067"/>
      <c r="Z8469" s="21"/>
      <c r="AH8469"/>
    </row>
    <row r="8470" spans="1:34" ht="11.25" customHeight="1">
      <c r="A8470"/>
      <c r="B8470" s="1439" t="s">
        <v>21</v>
      </c>
      <c r="C8470" s="1440">
        <v>2406</v>
      </c>
      <c r="D8470" s="1441" t="str">
        <f t="shared" si="146"/>
        <v>PA2406</v>
      </c>
      <c r="E8470" s="1514" t="s">
        <v>280</v>
      </c>
      <c r="F8470" s="1467">
        <v>650</v>
      </c>
      <c r="G8470" s="1468">
        <v>5.27</v>
      </c>
      <c r="H8470" s="1468"/>
      <c r="I8470" s="1468"/>
      <c r="J8470" s="1468"/>
      <c r="K8470" s="1468"/>
      <c r="L8470" s="1468"/>
      <c r="M8470" s="1468"/>
      <c r="N8470" s="1468"/>
      <c r="O8470" s="1468"/>
      <c r="P8470" s="1468">
        <v>5.97</v>
      </c>
      <c r="R8470" s="1067"/>
      <c r="Z8470" s="21"/>
      <c r="AH8470"/>
    </row>
    <row r="8471" spans="1:34" ht="11.25" customHeight="1">
      <c r="A8471"/>
      <c r="B8471" s="1439" t="s">
        <v>21</v>
      </c>
      <c r="C8471" s="1440">
        <v>2407</v>
      </c>
      <c r="D8471" s="1441" t="str">
        <f t="shared" si="146"/>
        <v>PA2407</v>
      </c>
      <c r="E8471" s="1514" t="s">
        <v>280</v>
      </c>
      <c r="F8471" s="1467">
        <v>700</v>
      </c>
      <c r="G8471" s="1468">
        <v>5.96</v>
      </c>
      <c r="H8471" s="1468"/>
      <c r="I8471" s="1468"/>
      <c r="J8471" s="1468"/>
      <c r="K8471" s="1468"/>
      <c r="L8471" s="1468"/>
      <c r="M8471" s="1468"/>
      <c r="N8471" s="1468"/>
      <c r="O8471" s="1468"/>
      <c r="P8471" s="1468">
        <v>6.75</v>
      </c>
      <c r="R8471" s="1067"/>
      <c r="Z8471" s="21"/>
      <c r="AH8471"/>
    </row>
    <row r="8472" spans="1:34" ht="11.25" customHeight="1">
      <c r="A8472"/>
      <c r="B8472" s="1439" t="s">
        <v>21</v>
      </c>
      <c r="C8472" s="1440">
        <v>2411</v>
      </c>
      <c r="D8472" s="1441" t="str">
        <f t="shared" si="146"/>
        <v>PA2411</v>
      </c>
      <c r="E8472" s="1514" t="s">
        <v>280</v>
      </c>
      <c r="F8472" s="1467">
        <v>850</v>
      </c>
      <c r="G8472" s="1468">
        <v>8.48</v>
      </c>
      <c r="H8472" s="1468"/>
      <c r="I8472" s="1468"/>
      <c r="J8472" s="1468"/>
      <c r="K8472" s="1468"/>
      <c r="L8472" s="1468"/>
      <c r="M8472" s="1468"/>
      <c r="N8472" s="1468"/>
      <c r="O8472" s="1468"/>
      <c r="P8472" s="1468">
        <v>9.61</v>
      </c>
      <c r="R8472" s="1067"/>
      <c r="Z8472" s="21"/>
      <c r="AH8472"/>
    </row>
    <row r="8473" spans="1:34" ht="11.25" customHeight="1">
      <c r="A8473"/>
      <c r="B8473" s="1439" t="s">
        <v>21</v>
      </c>
      <c r="C8473" s="1440">
        <v>2413</v>
      </c>
      <c r="D8473" s="1441" t="str">
        <f t="shared" si="146"/>
        <v>PA2413</v>
      </c>
      <c r="E8473" s="1514" t="s">
        <v>280</v>
      </c>
      <c r="F8473" s="1467">
        <v>900</v>
      </c>
      <c r="G8473" s="1468">
        <v>8.93</v>
      </c>
      <c r="H8473" s="1468"/>
      <c r="I8473" s="1468"/>
      <c r="J8473" s="1468"/>
      <c r="K8473" s="1468"/>
      <c r="L8473" s="1468"/>
      <c r="M8473" s="1468"/>
      <c r="N8473" s="1468"/>
      <c r="O8473" s="1468"/>
      <c r="P8473" s="1468">
        <v>10.119999999999999</v>
      </c>
      <c r="R8473" s="1067"/>
      <c r="Z8473" s="21"/>
      <c r="AH8473"/>
    </row>
    <row r="8474" spans="1:34" ht="11.25" customHeight="1">
      <c r="A8474"/>
      <c r="B8474" s="1439" t="s">
        <v>21</v>
      </c>
      <c r="C8474" s="1440">
        <v>2415</v>
      </c>
      <c r="D8474" s="1441" t="str">
        <f t="shared" si="146"/>
        <v>PA2415</v>
      </c>
      <c r="E8474" s="1514" t="s">
        <v>280</v>
      </c>
      <c r="F8474" s="1467">
        <v>700</v>
      </c>
      <c r="G8474" s="1468">
        <v>6.06</v>
      </c>
      <c r="H8474" s="1468"/>
      <c r="I8474" s="1468"/>
      <c r="J8474" s="1468"/>
      <c r="K8474" s="1468"/>
      <c r="L8474" s="1468"/>
      <c r="M8474" s="1468"/>
      <c r="N8474" s="1468"/>
      <c r="O8474" s="1468"/>
      <c r="P8474" s="1468">
        <v>6.87</v>
      </c>
      <c r="R8474" s="1067"/>
      <c r="Z8474" s="21"/>
      <c r="AH8474"/>
    </row>
    <row r="8475" spans="1:34" ht="11.25" customHeight="1">
      <c r="A8475"/>
      <c r="B8475" s="1439" t="s">
        <v>21</v>
      </c>
      <c r="C8475" s="1440">
        <v>2416</v>
      </c>
      <c r="D8475" s="1441" t="str">
        <f t="shared" si="146"/>
        <v>PA2416</v>
      </c>
      <c r="E8475" s="1514" t="s">
        <v>280</v>
      </c>
      <c r="F8475" s="1467">
        <v>550</v>
      </c>
      <c r="G8475" s="1468">
        <v>3.6</v>
      </c>
      <c r="H8475" s="1468"/>
      <c r="I8475" s="1468"/>
      <c r="J8475" s="1468"/>
      <c r="K8475" s="1468"/>
      <c r="L8475" s="1468"/>
      <c r="M8475" s="1468"/>
      <c r="N8475" s="1468"/>
      <c r="O8475" s="1468"/>
      <c r="P8475" s="1468">
        <v>4.08</v>
      </c>
      <c r="R8475" s="1067"/>
      <c r="Z8475" s="21"/>
      <c r="AH8475"/>
    </row>
    <row r="8476" spans="1:34" ht="11.25" customHeight="1">
      <c r="A8476"/>
      <c r="B8476" s="1439" t="s">
        <v>21</v>
      </c>
      <c r="C8476" s="1440">
        <v>2421</v>
      </c>
      <c r="D8476" s="1441" t="str">
        <f t="shared" si="146"/>
        <v>PA2421</v>
      </c>
      <c r="E8476" s="1514" t="s">
        <v>280</v>
      </c>
      <c r="F8476" s="1467">
        <v>900</v>
      </c>
      <c r="G8476" s="1468">
        <v>8.93</v>
      </c>
      <c r="H8476" s="1468"/>
      <c r="I8476" s="1468"/>
      <c r="J8476" s="1468"/>
      <c r="K8476" s="1468"/>
      <c r="L8476" s="1468"/>
      <c r="M8476" s="1468"/>
      <c r="N8476" s="1468"/>
      <c r="O8476" s="1468"/>
      <c r="P8476" s="1468">
        <v>10.119999999999999</v>
      </c>
      <c r="R8476" s="1067"/>
      <c r="Z8476" s="21"/>
      <c r="AH8476"/>
    </row>
    <row r="8477" spans="1:34" ht="11.25" customHeight="1">
      <c r="A8477"/>
      <c r="B8477" s="1439" t="s">
        <v>21</v>
      </c>
      <c r="C8477" s="1440">
        <v>2425</v>
      </c>
      <c r="D8477" s="1441" t="str">
        <f t="shared" si="146"/>
        <v>PA2425</v>
      </c>
      <c r="E8477" s="1514" t="s">
        <v>280</v>
      </c>
      <c r="F8477" s="1467">
        <v>1200</v>
      </c>
      <c r="G8477" s="1468">
        <v>13.41</v>
      </c>
      <c r="H8477" s="1468"/>
      <c r="I8477" s="1468"/>
      <c r="J8477" s="1468"/>
      <c r="K8477" s="1468"/>
      <c r="L8477" s="1468"/>
      <c r="M8477" s="1468"/>
      <c r="N8477" s="1468"/>
      <c r="O8477" s="1468"/>
      <c r="P8477" s="1468">
        <v>15.2</v>
      </c>
      <c r="R8477" s="1067"/>
      <c r="Z8477" s="21"/>
      <c r="AH8477"/>
    </row>
    <row r="8478" spans="1:34" ht="11.25" customHeight="1">
      <c r="A8478"/>
      <c r="B8478" s="1439" t="s">
        <v>21</v>
      </c>
      <c r="C8478" s="1440">
        <v>2427</v>
      </c>
      <c r="D8478" s="1441" t="str">
        <f t="shared" si="146"/>
        <v>PA2427</v>
      </c>
      <c r="E8478" s="1514" t="s">
        <v>280</v>
      </c>
      <c r="F8478" s="1467">
        <v>900</v>
      </c>
      <c r="G8478" s="1468">
        <v>8.93</v>
      </c>
      <c r="H8478" s="1468"/>
      <c r="I8478" s="1468"/>
      <c r="J8478" s="1468"/>
      <c r="K8478" s="1468"/>
      <c r="L8478" s="1468"/>
      <c r="M8478" s="1468"/>
      <c r="N8478" s="1468"/>
      <c r="O8478" s="1468"/>
      <c r="P8478" s="1468">
        <v>10.119999999999999</v>
      </c>
      <c r="R8478" s="1067"/>
      <c r="Z8478" s="21"/>
      <c r="AH8478"/>
    </row>
    <row r="8479" spans="1:34" ht="11.25" customHeight="1">
      <c r="A8479"/>
      <c r="B8479" s="1439" t="s">
        <v>21</v>
      </c>
      <c r="C8479" s="1440">
        <v>2429</v>
      </c>
      <c r="D8479" s="1441" t="str">
        <f t="shared" si="146"/>
        <v>PA2429</v>
      </c>
      <c r="E8479" s="1514" t="s">
        <v>280</v>
      </c>
      <c r="F8479" s="1467">
        <v>700</v>
      </c>
      <c r="G8479" s="1468">
        <v>6.29</v>
      </c>
      <c r="H8479" s="1468"/>
      <c r="I8479" s="1468"/>
      <c r="J8479" s="1468"/>
      <c r="K8479" s="1468"/>
      <c r="L8479" s="1468"/>
      <c r="M8479" s="1468"/>
      <c r="N8479" s="1468"/>
      <c r="O8479" s="1468"/>
      <c r="P8479" s="1468">
        <v>7.12</v>
      </c>
      <c r="R8479" s="1067"/>
      <c r="Z8479" s="21"/>
      <c r="AH8479"/>
    </row>
    <row r="8480" spans="1:34" ht="11.25" customHeight="1">
      <c r="A8480"/>
      <c r="B8480" s="1439" t="s">
        <v>21</v>
      </c>
      <c r="C8480" s="1440">
        <v>2431</v>
      </c>
      <c r="D8480" s="1441" t="str">
        <f t="shared" si="146"/>
        <v>PA2431</v>
      </c>
      <c r="E8480" s="1514" t="s">
        <v>280</v>
      </c>
      <c r="F8480" s="1467">
        <v>900</v>
      </c>
      <c r="G8480" s="1468">
        <v>8.93</v>
      </c>
      <c r="H8480" s="1468"/>
      <c r="I8480" s="1468"/>
      <c r="J8480" s="1468"/>
      <c r="K8480" s="1468"/>
      <c r="L8480" s="1468"/>
      <c r="M8480" s="1468"/>
      <c r="N8480" s="1468"/>
      <c r="O8480" s="1468"/>
      <c r="P8480" s="1468">
        <v>10.119999999999999</v>
      </c>
      <c r="R8480" s="1067"/>
      <c r="Z8480" s="21"/>
      <c r="AH8480"/>
    </row>
    <row r="8481" spans="1:34" ht="11.25" customHeight="1">
      <c r="A8481"/>
      <c r="B8481" s="1439" t="s">
        <v>21</v>
      </c>
      <c r="C8481" s="1440">
        <v>2433</v>
      </c>
      <c r="D8481" s="1441" t="str">
        <f t="shared" si="146"/>
        <v>PA2433</v>
      </c>
      <c r="E8481" s="1514" t="s">
        <v>280</v>
      </c>
      <c r="F8481" s="1467">
        <v>700</v>
      </c>
      <c r="G8481" s="1468">
        <v>6.17</v>
      </c>
      <c r="H8481" s="1468"/>
      <c r="I8481" s="1468"/>
      <c r="J8481" s="1468"/>
      <c r="K8481" s="1468"/>
      <c r="L8481" s="1468"/>
      <c r="M8481" s="1468"/>
      <c r="N8481" s="1468"/>
      <c r="O8481" s="1468"/>
      <c r="P8481" s="1468">
        <v>6.99</v>
      </c>
      <c r="R8481" s="1067"/>
      <c r="Z8481" s="21"/>
      <c r="AH8481"/>
    </row>
    <row r="8482" spans="1:34" ht="11.25" customHeight="1">
      <c r="A8482"/>
      <c r="B8482" s="1439" t="s">
        <v>21</v>
      </c>
      <c r="C8482" s="1440">
        <v>2435</v>
      </c>
      <c r="D8482" s="1441" t="str">
        <f t="shared" si="146"/>
        <v>PA2435</v>
      </c>
      <c r="E8482" s="1514" t="s">
        <v>280</v>
      </c>
      <c r="F8482" s="1467">
        <v>700</v>
      </c>
      <c r="G8482" s="1468">
        <v>6.29</v>
      </c>
      <c r="H8482" s="1468"/>
      <c r="I8482" s="1468"/>
      <c r="J8482" s="1468"/>
      <c r="K8482" s="1468"/>
      <c r="L8482" s="1468"/>
      <c r="M8482" s="1468"/>
      <c r="N8482" s="1468"/>
      <c r="O8482" s="1468"/>
      <c r="P8482" s="1468">
        <v>7.12</v>
      </c>
      <c r="R8482" s="1067"/>
      <c r="Z8482" s="21"/>
      <c r="AH8482"/>
    </row>
    <row r="8483" spans="1:34" ht="11.25" customHeight="1">
      <c r="A8483"/>
      <c r="B8483" s="1439" t="s">
        <v>21</v>
      </c>
      <c r="C8483" s="1440">
        <v>2441</v>
      </c>
      <c r="D8483" s="1441" t="str">
        <f t="shared" si="146"/>
        <v>PA2441</v>
      </c>
      <c r="E8483" s="1514" t="s">
        <v>280</v>
      </c>
      <c r="F8483" s="1467">
        <v>500</v>
      </c>
      <c r="G8483" s="1468">
        <v>1.88</v>
      </c>
      <c r="H8483" s="1468"/>
      <c r="I8483" s="1468"/>
      <c r="J8483" s="1468"/>
      <c r="K8483" s="1468"/>
      <c r="L8483" s="1468"/>
      <c r="M8483" s="1468"/>
      <c r="N8483" s="1468"/>
      <c r="O8483" s="1468"/>
      <c r="P8483" s="1468">
        <v>2.13</v>
      </c>
      <c r="R8483" s="1067"/>
      <c r="Z8483" s="21"/>
      <c r="AH8483"/>
    </row>
    <row r="8484" spans="1:34" ht="11.25" customHeight="1">
      <c r="A8484"/>
      <c r="B8484" s="1439" t="s">
        <v>21</v>
      </c>
      <c r="C8484" s="1440">
        <v>2445</v>
      </c>
      <c r="D8484" s="1441" t="str">
        <f t="shared" si="146"/>
        <v>PA2445</v>
      </c>
      <c r="E8484" s="1514" t="s">
        <v>280</v>
      </c>
      <c r="F8484" s="1467">
        <v>550</v>
      </c>
      <c r="G8484" s="1468">
        <v>3.83</v>
      </c>
      <c r="H8484" s="1468"/>
      <c r="I8484" s="1468"/>
      <c r="J8484" s="1468"/>
      <c r="K8484" s="1468"/>
      <c r="L8484" s="1468"/>
      <c r="M8484" s="1468"/>
      <c r="N8484" s="1468"/>
      <c r="O8484" s="1468"/>
      <c r="P8484" s="1468">
        <v>4.34</v>
      </c>
      <c r="R8484" s="1067"/>
      <c r="Z8484" s="21"/>
      <c r="AH8484"/>
    </row>
    <row r="8485" spans="1:34" ht="11.25" customHeight="1">
      <c r="A8485"/>
      <c r="B8485" s="1439" t="s">
        <v>21</v>
      </c>
      <c r="C8485" s="1440">
        <v>2446</v>
      </c>
      <c r="D8485" s="1441" t="str">
        <f t="shared" si="146"/>
        <v>PA2446</v>
      </c>
      <c r="E8485" s="1514" t="s">
        <v>280</v>
      </c>
      <c r="F8485" s="1467">
        <v>500</v>
      </c>
      <c r="G8485" s="1468">
        <v>2.2400000000000002</v>
      </c>
      <c r="H8485" s="1468"/>
      <c r="I8485" s="1468"/>
      <c r="J8485" s="1468"/>
      <c r="K8485" s="1468"/>
      <c r="L8485" s="1468"/>
      <c r="M8485" s="1468"/>
      <c r="N8485" s="1468"/>
      <c r="O8485" s="1468"/>
      <c r="P8485" s="1468">
        <v>2.5299999999999998</v>
      </c>
      <c r="R8485" s="1067"/>
      <c r="Z8485" s="21"/>
      <c r="AH8485"/>
    </row>
    <row r="8486" spans="1:34" ht="11.25" customHeight="1">
      <c r="A8486"/>
      <c r="B8486" s="1439" t="s">
        <v>21</v>
      </c>
      <c r="C8486" s="1440">
        <v>2447</v>
      </c>
      <c r="D8486" s="1441" t="str">
        <f t="shared" si="146"/>
        <v>PA2447</v>
      </c>
      <c r="E8486" s="1514" t="s">
        <v>280</v>
      </c>
      <c r="F8486" s="1467">
        <v>750</v>
      </c>
      <c r="G8486" s="1468">
        <v>6.96</v>
      </c>
      <c r="H8486" s="1468"/>
      <c r="I8486" s="1468"/>
      <c r="J8486" s="1468"/>
      <c r="K8486" s="1468"/>
      <c r="L8486" s="1468"/>
      <c r="M8486" s="1468"/>
      <c r="N8486" s="1468"/>
      <c r="O8486" s="1468"/>
      <c r="P8486" s="1468">
        <v>7.89</v>
      </c>
      <c r="R8486" s="1067"/>
      <c r="Z8486" s="21"/>
      <c r="AH8486"/>
    </row>
    <row r="8487" spans="1:34" ht="11.25" customHeight="1">
      <c r="A8487"/>
      <c r="B8487" s="1439" t="s">
        <v>21</v>
      </c>
      <c r="C8487" s="1440">
        <v>2449</v>
      </c>
      <c r="D8487" s="1441" t="str">
        <f t="shared" si="146"/>
        <v>PA2449</v>
      </c>
      <c r="E8487" s="1514" t="s">
        <v>280</v>
      </c>
      <c r="F8487" s="1467">
        <v>550</v>
      </c>
      <c r="G8487" s="1468">
        <v>3.6</v>
      </c>
      <c r="H8487" s="1468"/>
      <c r="I8487" s="1468"/>
      <c r="J8487" s="1468"/>
      <c r="K8487" s="1468"/>
      <c r="L8487" s="1468"/>
      <c r="M8487" s="1468"/>
      <c r="N8487" s="1468"/>
      <c r="O8487" s="1468"/>
      <c r="P8487" s="1468">
        <v>4.08</v>
      </c>
      <c r="R8487" s="1067"/>
      <c r="Z8487" s="21"/>
      <c r="AH8487"/>
    </row>
    <row r="8488" spans="1:34" ht="11.25" customHeight="1">
      <c r="A8488"/>
      <c r="B8488" s="1439" t="s">
        <v>21</v>
      </c>
      <c r="C8488" s="1440">
        <v>2451</v>
      </c>
      <c r="D8488" s="1441" t="str">
        <f t="shared" si="146"/>
        <v>PA2451</v>
      </c>
      <c r="E8488" s="1514" t="s">
        <v>280</v>
      </c>
      <c r="F8488" s="1467">
        <v>750</v>
      </c>
      <c r="G8488" s="1468">
        <v>6.81</v>
      </c>
      <c r="H8488" s="1468"/>
      <c r="I8488" s="1468"/>
      <c r="J8488" s="1468"/>
      <c r="K8488" s="1468"/>
      <c r="L8488" s="1468"/>
      <c r="M8488" s="1468"/>
      <c r="N8488" s="1468"/>
      <c r="O8488" s="1468"/>
      <c r="P8488" s="1468">
        <v>7.72</v>
      </c>
      <c r="R8488" s="1067"/>
      <c r="Z8488" s="21"/>
      <c r="AH8488"/>
    </row>
    <row r="8489" spans="1:34" ht="11.25" customHeight="1">
      <c r="A8489"/>
      <c r="B8489" s="1439" t="s">
        <v>21</v>
      </c>
      <c r="C8489" s="1440">
        <v>2454</v>
      </c>
      <c r="D8489" s="1441" t="str">
        <f t="shared" si="146"/>
        <v>PA2454</v>
      </c>
      <c r="E8489" s="1514" t="s">
        <v>280</v>
      </c>
      <c r="F8489" s="1467">
        <v>700</v>
      </c>
      <c r="G8489" s="1468">
        <v>5.79</v>
      </c>
      <c r="H8489" s="1468"/>
      <c r="I8489" s="1468"/>
      <c r="J8489" s="1468"/>
      <c r="K8489" s="1468"/>
      <c r="L8489" s="1468"/>
      <c r="M8489" s="1468"/>
      <c r="N8489" s="1468"/>
      <c r="O8489" s="1468"/>
      <c r="P8489" s="1468">
        <v>6.56</v>
      </c>
      <c r="R8489" s="1067"/>
      <c r="Z8489" s="21"/>
      <c r="AH8489"/>
    </row>
    <row r="8490" spans="1:34" ht="11.25" customHeight="1">
      <c r="A8490"/>
      <c r="B8490" s="1439" t="s">
        <v>21</v>
      </c>
      <c r="C8490" s="1440">
        <v>2456</v>
      </c>
      <c r="D8490" s="1441" t="str">
        <f t="shared" si="146"/>
        <v>PA2456</v>
      </c>
      <c r="E8490" s="1514" t="s">
        <v>280</v>
      </c>
      <c r="F8490" s="1467">
        <v>700</v>
      </c>
      <c r="G8490" s="1468">
        <v>5.97</v>
      </c>
      <c r="H8490" s="1468"/>
      <c r="I8490" s="1468"/>
      <c r="J8490" s="1468"/>
      <c r="K8490" s="1468"/>
      <c r="L8490" s="1468"/>
      <c r="M8490" s="1468"/>
      <c r="N8490" s="1468"/>
      <c r="O8490" s="1468"/>
      <c r="P8490" s="1468">
        <v>6.77</v>
      </c>
      <c r="R8490" s="1067"/>
      <c r="Z8490" s="21"/>
      <c r="AH8490"/>
    </row>
    <row r="8491" spans="1:34" ht="11.25" customHeight="1">
      <c r="A8491"/>
      <c r="B8491" s="1439" t="s">
        <v>21</v>
      </c>
      <c r="C8491" s="1440">
        <v>2457</v>
      </c>
      <c r="D8491" s="1441" t="str">
        <f t="shared" si="146"/>
        <v>PA2457</v>
      </c>
      <c r="E8491" s="1514" t="s">
        <v>280</v>
      </c>
      <c r="F8491" s="1467">
        <v>700</v>
      </c>
      <c r="G8491" s="1468">
        <v>6.17</v>
      </c>
      <c r="H8491" s="1468"/>
      <c r="I8491" s="1468"/>
      <c r="J8491" s="1468"/>
      <c r="K8491" s="1468"/>
      <c r="L8491" s="1468"/>
      <c r="M8491" s="1468"/>
      <c r="N8491" s="1468"/>
      <c r="O8491" s="1468"/>
      <c r="P8491" s="1468">
        <v>6.99</v>
      </c>
      <c r="R8491" s="1067"/>
      <c r="Z8491" s="21"/>
      <c r="AH8491"/>
    </row>
    <row r="8492" spans="1:34" ht="11.25" customHeight="1">
      <c r="A8492"/>
      <c r="B8492" s="1439" t="s">
        <v>21</v>
      </c>
      <c r="C8492" s="1440">
        <v>2458</v>
      </c>
      <c r="D8492" s="1441" t="str">
        <f t="shared" si="146"/>
        <v>PA2458</v>
      </c>
      <c r="E8492" s="1514" t="s">
        <v>280</v>
      </c>
      <c r="F8492" s="1467">
        <v>500</v>
      </c>
      <c r="G8492" s="1468">
        <v>2.87</v>
      </c>
      <c r="H8492" s="1468"/>
      <c r="I8492" s="1468"/>
      <c r="J8492" s="1468"/>
      <c r="K8492" s="1468"/>
      <c r="L8492" s="1468"/>
      <c r="M8492" s="1468"/>
      <c r="N8492" s="1468"/>
      <c r="O8492" s="1468"/>
      <c r="P8492" s="1468">
        <v>3.25</v>
      </c>
      <c r="R8492" s="1067"/>
      <c r="Z8492" s="21"/>
      <c r="AH8492"/>
    </row>
    <row r="8493" spans="1:34" ht="11.25" customHeight="1">
      <c r="A8493"/>
      <c r="B8493" s="1439" t="s">
        <v>21</v>
      </c>
      <c r="C8493" s="1440">
        <v>2459</v>
      </c>
      <c r="D8493" s="1441" t="str">
        <f t="shared" si="146"/>
        <v>PA2459</v>
      </c>
      <c r="E8493" s="1514" t="s">
        <v>280</v>
      </c>
      <c r="F8493" s="1467">
        <v>500</v>
      </c>
      <c r="G8493" s="1468">
        <v>1.52</v>
      </c>
      <c r="H8493" s="1468"/>
      <c r="I8493" s="1468"/>
      <c r="J8493" s="1468"/>
      <c r="K8493" s="1468"/>
      <c r="L8493" s="1468"/>
      <c r="M8493" s="1468"/>
      <c r="N8493" s="1468"/>
      <c r="O8493" s="1468"/>
      <c r="P8493" s="1468">
        <v>1.72</v>
      </c>
      <c r="R8493" s="1067"/>
      <c r="Z8493" s="21"/>
      <c r="AH8493"/>
    </row>
    <row r="8494" spans="1:34" ht="11.25" customHeight="1">
      <c r="A8494"/>
      <c r="B8494" s="1439" t="s">
        <v>21</v>
      </c>
      <c r="C8494" s="1440">
        <v>2461</v>
      </c>
      <c r="D8494" s="1441" t="str">
        <f t="shared" si="146"/>
        <v>PA2461</v>
      </c>
      <c r="E8494" s="1514" t="s">
        <v>280</v>
      </c>
      <c r="F8494" s="1467">
        <v>600</v>
      </c>
      <c r="G8494" s="1468">
        <v>4.3099999999999996</v>
      </c>
      <c r="H8494" s="1468"/>
      <c r="I8494" s="1468"/>
      <c r="J8494" s="1468"/>
      <c r="K8494" s="1468"/>
      <c r="L8494" s="1468"/>
      <c r="M8494" s="1468"/>
      <c r="N8494" s="1468"/>
      <c r="O8494" s="1468"/>
      <c r="P8494" s="1468">
        <v>4.88</v>
      </c>
      <c r="R8494" s="1067"/>
      <c r="Z8494" s="21"/>
      <c r="AH8494"/>
    </row>
    <row r="8495" spans="1:34" ht="11.25" customHeight="1">
      <c r="A8495"/>
      <c r="B8495" s="1439" t="s">
        <v>21</v>
      </c>
      <c r="C8495" s="1440">
        <v>2463</v>
      </c>
      <c r="D8495" s="1441" t="str">
        <f t="shared" si="146"/>
        <v>PA2463</v>
      </c>
      <c r="E8495" s="1514" t="s">
        <v>280</v>
      </c>
      <c r="F8495" s="1467">
        <v>600</v>
      </c>
      <c r="G8495" s="1468">
        <v>4.92</v>
      </c>
      <c r="H8495" s="1468"/>
      <c r="I8495" s="1468"/>
      <c r="J8495" s="1468"/>
      <c r="K8495" s="1468"/>
      <c r="L8495" s="1468"/>
      <c r="M8495" s="1468"/>
      <c r="N8495" s="1468"/>
      <c r="O8495" s="1468"/>
      <c r="P8495" s="1468">
        <v>5.58</v>
      </c>
      <c r="R8495" s="1067"/>
      <c r="Z8495" s="21"/>
      <c r="AH8495"/>
    </row>
    <row r="8496" spans="1:34" ht="11.25" customHeight="1">
      <c r="A8496"/>
      <c r="B8496" s="1439" t="s">
        <v>21</v>
      </c>
      <c r="C8496" s="1440">
        <v>2465</v>
      </c>
      <c r="D8496" s="1441" t="str">
        <f t="shared" si="146"/>
        <v>PA2465</v>
      </c>
      <c r="E8496" s="1514" t="s">
        <v>280</v>
      </c>
      <c r="F8496" s="1467">
        <v>700</v>
      </c>
      <c r="G8496" s="1468">
        <v>5.73</v>
      </c>
      <c r="H8496" s="1468"/>
      <c r="I8496" s="1468"/>
      <c r="J8496" s="1468"/>
      <c r="K8496" s="1468"/>
      <c r="L8496" s="1468"/>
      <c r="M8496" s="1468"/>
      <c r="N8496" s="1468"/>
      <c r="O8496" s="1468"/>
      <c r="P8496" s="1468">
        <v>6.49</v>
      </c>
      <c r="R8496" s="1067"/>
      <c r="Z8496" s="21"/>
      <c r="AH8496"/>
    </row>
    <row r="8497" spans="1:34" ht="11.25" customHeight="1">
      <c r="A8497"/>
      <c r="B8497" s="1439" t="s">
        <v>21</v>
      </c>
      <c r="C8497" s="1440">
        <v>2467</v>
      </c>
      <c r="D8497" s="1441" t="str">
        <f t="shared" si="146"/>
        <v>PA2467</v>
      </c>
      <c r="E8497" s="1514" t="s">
        <v>280</v>
      </c>
      <c r="F8497" s="1467">
        <v>750</v>
      </c>
      <c r="G8497" s="1468">
        <v>6.65</v>
      </c>
      <c r="H8497" s="1468"/>
      <c r="I8497" s="1468"/>
      <c r="J8497" s="1468"/>
      <c r="K8497" s="1468"/>
      <c r="L8497" s="1468"/>
      <c r="M8497" s="1468"/>
      <c r="N8497" s="1468"/>
      <c r="O8497" s="1468"/>
      <c r="P8497" s="1468">
        <v>7.53</v>
      </c>
      <c r="R8497" s="1067"/>
      <c r="Z8497" s="21"/>
      <c r="AH8497"/>
    </row>
    <row r="8498" spans="1:34" ht="11.25" customHeight="1">
      <c r="A8498"/>
      <c r="B8498" s="1439" t="s">
        <v>21</v>
      </c>
      <c r="C8498" s="1440">
        <v>2471</v>
      </c>
      <c r="D8498" s="1441" t="str">
        <f t="shared" si="146"/>
        <v>PA2471</v>
      </c>
      <c r="E8498" s="1514" t="s">
        <v>280</v>
      </c>
      <c r="F8498" s="1467">
        <v>500</v>
      </c>
      <c r="G8498" s="1468">
        <v>2.39</v>
      </c>
      <c r="H8498" s="1468"/>
      <c r="I8498" s="1468"/>
      <c r="J8498" s="1468"/>
      <c r="K8498" s="1468"/>
      <c r="L8498" s="1468"/>
      <c r="M8498" s="1468"/>
      <c r="N8498" s="1468"/>
      <c r="O8498" s="1468"/>
      <c r="P8498" s="1468">
        <v>2.7</v>
      </c>
      <c r="R8498" s="1067"/>
      <c r="Z8498" s="21"/>
      <c r="AH8498"/>
    </row>
    <row r="8499" spans="1:34" ht="11.25" customHeight="1">
      <c r="A8499"/>
      <c r="B8499" s="1439" t="s">
        <v>21</v>
      </c>
      <c r="C8499" s="1440">
        <v>2472</v>
      </c>
      <c r="D8499" s="1441" t="str">
        <f t="shared" si="146"/>
        <v>PA2472</v>
      </c>
      <c r="E8499" s="1514" t="s">
        <v>280</v>
      </c>
      <c r="F8499" s="1467">
        <v>500</v>
      </c>
      <c r="G8499" s="1468">
        <v>1.64</v>
      </c>
      <c r="H8499" s="1468"/>
      <c r="I8499" s="1468"/>
      <c r="J8499" s="1468"/>
      <c r="K8499" s="1468"/>
      <c r="L8499" s="1468"/>
      <c r="M8499" s="1468"/>
      <c r="N8499" s="1468"/>
      <c r="O8499" s="1468"/>
      <c r="P8499" s="1468">
        <v>1.85</v>
      </c>
      <c r="R8499" s="1067"/>
      <c r="Z8499" s="21"/>
      <c r="AH8499"/>
    </row>
    <row r="8500" spans="1:34" ht="11.25" customHeight="1">
      <c r="A8500"/>
      <c r="B8500" s="1439" t="s">
        <v>21</v>
      </c>
      <c r="C8500" s="1440">
        <v>2473</v>
      </c>
      <c r="D8500" s="1441" t="str">
        <f t="shared" si="146"/>
        <v>PA2473</v>
      </c>
      <c r="E8500" s="1514" t="s">
        <v>280</v>
      </c>
      <c r="F8500" s="1467">
        <v>550</v>
      </c>
      <c r="G8500" s="1468">
        <v>3.6</v>
      </c>
      <c r="H8500" s="1468"/>
      <c r="I8500" s="1468"/>
      <c r="J8500" s="1468"/>
      <c r="K8500" s="1468"/>
      <c r="L8500" s="1468"/>
      <c r="M8500" s="1468"/>
      <c r="N8500" s="1468"/>
      <c r="O8500" s="1468"/>
      <c r="P8500" s="1468">
        <v>4.08</v>
      </c>
      <c r="R8500" s="1067"/>
      <c r="Z8500" s="21"/>
      <c r="AH8500"/>
    </row>
    <row r="8501" spans="1:34" ht="11.25" customHeight="1">
      <c r="A8501"/>
      <c r="B8501" s="1439" t="s">
        <v>21</v>
      </c>
      <c r="C8501" s="1440">
        <v>2474</v>
      </c>
      <c r="D8501" s="1441" t="str">
        <f t="shared" si="146"/>
        <v>PA2474</v>
      </c>
      <c r="E8501" s="1514" t="s">
        <v>280</v>
      </c>
      <c r="F8501" s="1467">
        <v>550</v>
      </c>
      <c r="G8501" s="1468">
        <v>3.6</v>
      </c>
      <c r="H8501" s="1468"/>
      <c r="I8501" s="1468"/>
      <c r="J8501" s="1468"/>
      <c r="K8501" s="1468"/>
      <c r="L8501" s="1468"/>
      <c r="M8501" s="1468"/>
      <c r="N8501" s="1468"/>
      <c r="O8501" s="1468"/>
      <c r="P8501" s="1468">
        <v>4.08</v>
      </c>
      <c r="R8501" s="1067"/>
      <c r="Z8501" s="21"/>
      <c r="AH8501"/>
    </row>
    <row r="8502" spans="1:34" ht="11.25" customHeight="1">
      <c r="A8502"/>
      <c r="B8502" s="1439" t="s">
        <v>21</v>
      </c>
      <c r="C8502" s="1440">
        <v>2475</v>
      </c>
      <c r="D8502" s="1441" t="str">
        <f t="shared" si="146"/>
        <v>PA2475</v>
      </c>
      <c r="E8502" s="1514" t="s">
        <v>280</v>
      </c>
      <c r="F8502" s="1467">
        <v>550</v>
      </c>
      <c r="G8502" s="1468">
        <v>4.16</v>
      </c>
      <c r="H8502" s="1468"/>
      <c r="I8502" s="1468"/>
      <c r="J8502" s="1468"/>
      <c r="K8502" s="1468"/>
      <c r="L8502" s="1468"/>
      <c r="M8502" s="1468"/>
      <c r="N8502" s="1468"/>
      <c r="O8502" s="1468"/>
      <c r="P8502" s="1468">
        <v>4.71</v>
      </c>
      <c r="R8502" s="1067"/>
      <c r="Z8502" s="21"/>
      <c r="AH8502"/>
    </row>
    <row r="8503" spans="1:34" ht="11.25" customHeight="1">
      <c r="A8503"/>
      <c r="B8503" s="1439" t="s">
        <v>21</v>
      </c>
      <c r="C8503" s="1440">
        <v>2476</v>
      </c>
      <c r="D8503" s="1441" t="str">
        <f t="shared" si="146"/>
        <v>PA2476</v>
      </c>
      <c r="E8503" s="1514" t="s">
        <v>280</v>
      </c>
      <c r="F8503" s="1467">
        <v>500</v>
      </c>
      <c r="G8503" s="1468">
        <v>2.0699999999999998</v>
      </c>
      <c r="H8503" s="1468"/>
      <c r="I8503" s="1468"/>
      <c r="J8503" s="1468"/>
      <c r="K8503" s="1468"/>
      <c r="L8503" s="1468"/>
      <c r="M8503" s="1468"/>
      <c r="N8503" s="1468"/>
      <c r="O8503" s="1468"/>
      <c r="P8503" s="1468">
        <v>2.35</v>
      </c>
      <c r="R8503" s="1067"/>
      <c r="Z8503" s="21"/>
      <c r="AH8503"/>
    </row>
    <row r="8504" spans="1:34" ht="11.25" customHeight="1">
      <c r="A8504"/>
      <c r="B8504" s="1439" t="s">
        <v>21</v>
      </c>
      <c r="C8504" s="1440">
        <v>2477</v>
      </c>
      <c r="D8504" s="1441" t="str">
        <f t="shared" si="146"/>
        <v>PA2477</v>
      </c>
      <c r="E8504" s="1514" t="s">
        <v>280</v>
      </c>
      <c r="F8504" s="1467">
        <v>500</v>
      </c>
      <c r="G8504" s="1468">
        <v>3.15</v>
      </c>
      <c r="H8504" s="1468"/>
      <c r="I8504" s="1468"/>
      <c r="J8504" s="1468"/>
      <c r="K8504" s="1468"/>
      <c r="L8504" s="1468"/>
      <c r="M8504" s="1468"/>
      <c r="N8504" s="1468"/>
      <c r="O8504" s="1468"/>
      <c r="P8504" s="1468">
        <v>3.57</v>
      </c>
      <c r="R8504" s="1067"/>
      <c r="Z8504" s="21"/>
      <c r="AH8504"/>
    </row>
    <row r="8505" spans="1:34" ht="11.25" customHeight="1">
      <c r="A8505"/>
      <c r="B8505" s="1439" t="s">
        <v>21</v>
      </c>
      <c r="C8505" s="1440">
        <v>2483</v>
      </c>
      <c r="D8505" s="1441" t="str">
        <f t="shared" si="146"/>
        <v>PA2483</v>
      </c>
      <c r="E8505" s="1514" t="s">
        <v>280</v>
      </c>
      <c r="F8505" s="1467">
        <v>500</v>
      </c>
      <c r="G8505" s="1468">
        <v>2.69</v>
      </c>
      <c r="H8505" s="1468"/>
      <c r="I8505" s="1468"/>
      <c r="J8505" s="1468"/>
      <c r="K8505" s="1468"/>
      <c r="L8505" s="1468"/>
      <c r="M8505" s="1468"/>
      <c r="N8505" s="1468"/>
      <c r="O8505" s="1468"/>
      <c r="P8505" s="1468">
        <v>3.04</v>
      </c>
      <c r="R8505" s="1067"/>
      <c r="Z8505" s="21"/>
      <c r="AH8505"/>
    </row>
    <row r="8506" spans="1:34" ht="11.25" customHeight="1">
      <c r="A8506"/>
      <c r="B8506" s="1439" t="s">
        <v>21</v>
      </c>
      <c r="C8506" s="1440">
        <v>2485</v>
      </c>
      <c r="D8506" s="1441" t="str">
        <f t="shared" si="146"/>
        <v>PA2485</v>
      </c>
      <c r="E8506" s="1514" t="s">
        <v>280</v>
      </c>
      <c r="F8506" s="1467">
        <v>500</v>
      </c>
      <c r="G8506" s="1468">
        <v>1.98</v>
      </c>
      <c r="H8506" s="1468"/>
      <c r="I8506" s="1468"/>
      <c r="J8506" s="1468"/>
      <c r="K8506" s="1468"/>
      <c r="L8506" s="1468"/>
      <c r="M8506" s="1468"/>
      <c r="N8506" s="1468"/>
      <c r="O8506" s="1468"/>
      <c r="P8506" s="1468">
        <v>2.2400000000000002</v>
      </c>
      <c r="R8506" s="1067"/>
      <c r="Z8506" s="21"/>
      <c r="AH8506"/>
    </row>
    <row r="8507" spans="1:34" ht="11.25" customHeight="1">
      <c r="A8507"/>
      <c r="B8507" s="1439" t="s">
        <v>21</v>
      </c>
      <c r="C8507" s="1440">
        <v>2486</v>
      </c>
      <c r="D8507" s="1441" t="str">
        <f t="shared" si="146"/>
        <v>PA2486</v>
      </c>
      <c r="E8507" s="1514" t="s">
        <v>280</v>
      </c>
      <c r="F8507" s="1467">
        <v>500</v>
      </c>
      <c r="G8507" s="1468">
        <v>2.42</v>
      </c>
      <c r="H8507" s="1468"/>
      <c r="I8507" s="1468"/>
      <c r="J8507" s="1468"/>
      <c r="K8507" s="1468"/>
      <c r="L8507" s="1468"/>
      <c r="M8507" s="1468"/>
      <c r="N8507" s="1468"/>
      <c r="O8507" s="1468"/>
      <c r="P8507" s="1468">
        <v>2.74</v>
      </c>
      <c r="R8507" s="1067"/>
      <c r="Z8507" s="21"/>
      <c r="AH8507"/>
    </row>
    <row r="8508" spans="1:34" ht="11.25" customHeight="1">
      <c r="A8508"/>
      <c r="B8508" s="1439" t="s">
        <v>21</v>
      </c>
      <c r="C8508" s="1440">
        <v>2487</v>
      </c>
      <c r="D8508" s="1441" t="str">
        <f t="shared" si="146"/>
        <v>PA2487</v>
      </c>
      <c r="E8508" s="1514" t="s">
        <v>280</v>
      </c>
      <c r="F8508" s="1467">
        <v>500</v>
      </c>
      <c r="G8508" s="1468">
        <v>1.89</v>
      </c>
      <c r="H8508" s="1468"/>
      <c r="I8508" s="1468"/>
      <c r="J8508" s="1468"/>
      <c r="K8508" s="1468"/>
      <c r="L8508" s="1468"/>
      <c r="M8508" s="1468"/>
      <c r="N8508" s="1468"/>
      <c r="O8508" s="1468"/>
      <c r="P8508" s="1468">
        <v>2.14</v>
      </c>
      <c r="R8508" s="1067"/>
      <c r="Z8508" s="21"/>
      <c r="AH8508"/>
    </row>
    <row r="8509" spans="1:34" ht="11.25" customHeight="1">
      <c r="A8509"/>
      <c r="B8509" s="1439" t="s">
        <v>21</v>
      </c>
      <c r="C8509" s="1440">
        <v>2488</v>
      </c>
      <c r="D8509" s="1441" t="str">
        <f t="shared" si="146"/>
        <v>PA2488</v>
      </c>
      <c r="E8509" s="1514" t="s">
        <v>280</v>
      </c>
      <c r="F8509" s="1467">
        <v>500</v>
      </c>
      <c r="G8509" s="1468">
        <v>1.35</v>
      </c>
      <c r="H8509" s="1468"/>
      <c r="I8509" s="1468"/>
      <c r="J8509" s="1468"/>
      <c r="K8509" s="1468"/>
      <c r="L8509" s="1468"/>
      <c r="M8509" s="1468"/>
      <c r="N8509" s="1468"/>
      <c r="O8509" s="1468"/>
      <c r="P8509" s="1468">
        <v>1.53</v>
      </c>
      <c r="R8509" s="1067"/>
      <c r="Z8509" s="21"/>
      <c r="AH8509"/>
    </row>
    <row r="8510" spans="1:34" ht="11.25" customHeight="1">
      <c r="A8510"/>
      <c r="B8510" s="1439" t="s">
        <v>21</v>
      </c>
      <c r="C8510" s="1440">
        <v>2489</v>
      </c>
      <c r="D8510" s="1441" t="str">
        <f t="shared" si="146"/>
        <v>PA2489</v>
      </c>
      <c r="E8510" s="1514" t="s">
        <v>280</v>
      </c>
      <c r="F8510" s="1467">
        <v>500</v>
      </c>
      <c r="G8510" s="1468">
        <v>2.09</v>
      </c>
      <c r="H8510" s="1468"/>
      <c r="I8510" s="1468"/>
      <c r="J8510" s="1468"/>
      <c r="K8510" s="1468"/>
      <c r="L8510" s="1468"/>
      <c r="M8510" s="1468"/>
      <c r="N8510" s="1468"/>
      <c r="O8510" s="1468"/>
      <c r="P8510" s="1468">
        <v>2.36</v>
      </c>
      <c r="R8510" s="1067"/>
      <c r="Z8510" s="21"/>
      <c r="AH8510"/>
    </row>
    <row r="8511" spans="1:34" ht="11.25" customHeight="1">
      <c r="A8511"/>
      <c r="B8511" s="1439" t="s">
        <v>21</v>
      </c>
      <c r="C8511" s="1440">
        <v>2501</v>
      </c>
      <c r="D8511" s="1441" t="str">
        <f t="shared" si="146"/>
        <v>PA2501</v>
      </c>
      <c r="E8511" s="1514" t="s">
        <v>280</v>
      </c>
      <c r="F8511" s="1467">
        <v>700</v>
      </c>
      <c r="G8511" s="1468">
        <v>6.17</v>
      </c>
      <c r="H8511" s="1468"/>
      <c r="I8511" s="1468"/>
      <c r="J8511" s="1468"/>
      <c r="K8511" s="1468"/>
      <c r="L8511" s="1468"/>
      <c r="M8511" s="1468"/>
      <c r="N8511" s="1468"/>
      <c r="O8511" s="1468"/>
      <c r="P8511" s="1468">
        <v>6.99</v>
      </c>
      <c r="R8511" s="1067"/>
      <c r="Z8511" s="21"/>
      <c r="AH8511"/>
    </row>
    <row r="8512" spans="1:34" ht="11.25" customHeight="1">
      <c r="A8512"/>
      <c r="B8512" s="1439" t="s">
        <v>21</v>
      </c>
      <c r="C8512" s="1440">
        <v>2502</v>
      </c>
      <c r="D8512" s="1441" t="str">
        <f t="shared" si="146"/>
        <v>PA2502</v>
      </c>
      <c r="E8512" s="1514" t="s">
        <v>280</v>
      </c>
      <c r="F8512" s="1467">
        <v>700</v>
      </c>
      <c r="G8512" s="1468">
        <v>6.05</v>
      </c>
      <c r="H8512" s="1468"/>
      <c r="I8512" s="1468"/>
      <c r="J8512" s="1468"/>
      <c r="K8512" s="1468"/>
      <c r="L8512" s="1468"/>
      <c r="M8512" s="1468"/>
      <c r="N8512" s="1468"/>
      <c r="O8512" s="1468"/>
      <c r="P8512" s="1468">
        <v>6.85</v>
      </c>
      <c r="R8512" s="1067"/>
      <c r="Z8512" s="21"/>
      <c r="AH8512"/>
    </row>
    <row r="8513" spans="1:34" ht="11.25" customHeight="1">
      <c r="A8513"/>
      <c r="B8513" s="1439" t="s">
        <v>21</v>
      </c>
      <c r="C8513" s="1440">
        <v>2506</v>
      </c>
      <c r="D8513" s="1441" t="str">
        <f t="shared" si="146"/>
        <v>PA2506</v>
      </c>
      <c r="E8513" s="1514" t="s">
        <v>280</v>
      </c>
      <c r="F8513" s="1467">
        <v>550</v>
      </c>
      <c r="G8513" s="1468">
        <v>3.6</v>
      </c>
      <c r="H8513" s="1468"/>
      <c r="I8513" s="1468"/>
      <c r="J8513" s="1468"/>
      <c r="K8513" s="1468"/>
      <c r="L8513" s="1468"/>
      <c r="M8513" s="1468"/>
      <c r="N8513" s="1468"/>
      <c r="O8513" s="1468"/>
      <c r="P8513" s="1468">
        <v>4.08</v>
      </c>
      <c r="R8513" s="1067"/>
      <c r="Z8513" s="21"/>
      <c r="AH8513"/>
    </row>
    <row r="8514" spans="1:34" ht="11.25" customHeight="1">
      <c r="A8514"/>
      <c r="B8514" s="1439" t="s">
        <v>21</v>
      </c>
      <c r="C8514" s="1440">
        <v>2507</v>
      </c>
      <c r="D8514" s="1441" t="str">
        <f t="shared" si="146"/>
        <v>PA2507</v>
      </c>
      <c r="E8514" s="1514" t="s">
        <v>280</v>
      </c>
      <c r="F8514" s="1467">
        <v>550</v>
      </c>
      <c r="G8514" s="1468">
        <v>3.47</v>
      </c>
      <c r="H8514" s="1468"/>
      <c r="I8514" s="1468"/>
      <c r="J8514" s="1468"/>
      <c r="K8514" s="1468"/>
      <c r="L8514" s="1468"/>
      <c r="M8514" s="1468"/>
      <c r="N8514" s="1468"/>
      <c r="O8514" s="1468"/>
      <c r="P8514" s="1468">
        <v>3.93</v>
      </c>
      <c r="R8514" s="1067"/>
      <c r="Z8514" s="21"/>
      <c r="AH8514"/>
    </row>
    <row r="8515" spans="1:34" ht="11.25" customHeight="1">
      <c r="A8515"/>
      <c r="B8515" s="1439" t="s">
        <v>21</v>
      </c>
      <c r="C8515" s="1440">
        <v>2509</v>
      </c>
      <c r="D8515" s="1441" t="str">
        <f t="shared" si="146"/>
        <v>PA2509</v>
      </c>
      <c r="E8515" s="1514" t="s">
        <v>280</v>
      </c>
      <c r="F8515" s="1467">
        <v>900</v>
      </c>
      <c r="G8515" s="1468">
        <v>8.93</v>
      </c>
      <c r="H8515" s="1468"/>
      <c r="I8515" s="1468"/>
      <c r="J8515" s="1468"/>
      <c r="K8515" s="1468"/>
      <c r="L8515" s="1468"/>
      <c r="M8515" s="1468"/>
      <c r="N8515" s="1468"/>
      <c r="O8515" s="1468"/>
      <c r="P8515" s="1468">
        <v>10.119999999999999</v>
      </c>
      <c r="R8515" s="1067"/>
      <c r="Z8515" s="21"/>
      <c r="AH8515"/>
    </row>
    <row r="8516" spans="1:34" ht="11.25" customHeight="1">
      <c r="A8516"/>
      <c r="B8516" s="1439" t="s">
        <v>21</v>
      </c>
      <c r="C8516" s="1440">
        <v>2511</v>
      </c>
      <c r="D8516" s="1441" t="str">
        <f t="shared" si="146"/>
        <v>PA2511</v>
      </c>
      <c r="E8516" s="1514" t="s">
        <v>280</v>
      </c>
      <c r="F8516" s="1467">
        <v>900</v>
      </c>
      <c r="G8516" s="1468">
        <v>8.93</v>
      </c>
      <c r="H8516" s="1468"/>
      <c r="I8516" s="1468"/>
      <c r="J8516" s="1468"/>
      <c r="K8516" s="1468"/>
      <c r="L8516" s="1468"/>
      <c r="M8516" s="1468"/>
      <c r="N8516" s="1468"/>
      <c r="O8516" s="1468"/>
      <c r="P8516" s="1468">
        <v>10.119999999999999</v>
      </c>
      <c r="R8516" s="1067"/>
      <c r="Z8516" s="21"/>
      <c r="AH8516"/>
    </row>
    <row r="8517" spans="1:34" ht="11.25" customHeight="1">
      <c r="A8517"/>
      <c r="B8517" s="1439" t="s">
        <v>21</v>
      </c>
      <c r="C8517" s="1440">
        <v>2512</v>
      </c>
      <c r="D8517" s="1441" t="str">
        <f t="shared" si="146"/>
        <v>PA2512</v>
      </c>
      <c r="E8517" s="1514" t="s">
        <v>280</v>
      </c>
      <c r="F8517" s="1467">
        <v>750</v>
      </c>
      <c r="G8517" s="1468">
        <v>6.69</v>
      </c>
      <c r="H8517" s="1468"/>
      <c r="I8517" s="1468"/>
      <c r="J8517" s="1468"/>
      <c r="K8517" s="1468"/>
      <c r="L8517" s="1468"/>
      <c r="M8517" s="1468"/>
      <c r="N8517" s="1468"/>
      <c r="O8517" s="1468"/>
      <c r="P8517" s="1468">
        <v>7.58</v>
      </c>
      <c r="R8517" s="1067"/>
      <c r="Z8517" s="21"/>
      <c r="AH8517"/>
    </row>
    <row r="8518" spans="1:34" ht="11.25" customHeight="1">
      <c r="A8518"/>
      <c r="B8518" s="1439" t="s">
        <v>21</v>
      </c>
      <c r="C8518" s="1440">
        <v>2513</v>
      </c>
      <c r="D8518" s="1441" t="str">
        <f t="shared" si="146"/>
        <v>PA2513</v>
      </c>
      <c r="E8518" s="1514" t="s">
        <v>280</v>
      </c>
      <c r="F8518" s="1467">
        <v>700</v>
      </c>
      <c r="G8518" s="1468">
        <v>5.76</v>
      </c>
      <c r="H8518" s="1468"/>
      <c r="I8518" s="1468"/>
      <c r="J8518" s="1468"/>
      <c r="K8518" s="1468"/>
      <c r="L8518" s="1468"/>
      <c r="M8518" s="1468"/>
      <c r="N8518" s="1468"/>
      <c r="O8518" s="1468"/>
      <c r="P8518" s="1468">
        <v>6.53</v>
      </c>
      <c r="R8518" s="1067"/>
      <c r="Z8518" s="21"/>
      <c r="AH8518"/>
    </row>
    <row r="8519" spans="1:34" ht="11.25" customHeight="1">
      <c r="A8519"/>
      <c r="B8519" s="1439" t="s">
        <v>21</v>
      </c>
      <c r="C8519" s="1440">
        <v>2514</v>
      </c>
      <c r="D8519" s="1441" t="str">
        <f t="shared" si="146"/>
        <v>PA2514</v>
      </c>
      <c r="E8519" s="1514" t="s">
        <v>280</v>
      </c>
      <c r="F8519" s="1467">
        <v>750</v>
      </c>
      <c r="G8519" s="1468">
        <v>7.19</v>
      </c>
      <c r="H8519" s="1468"/>
      <c r="I8519" s="1468"/>
      <c r="J8519" s="1468"/>
      <c r="K8519" s="1468"/>
      <c r="L8519" s="1468"/>
      <c r="M8519" s="1468"/>
      <c r="N8519" s="1468"/>
      <c r="O8519" s="1468"/>
      <c r="P8519" s="1468">
        <v>8.14</v>
      </c>
      <c r="R8519" s="1067"/>
      <c r="Z8519" s="21"/>
      <c r="AH8519"/>
    </row>
    <row r="8520" spans="1:34" ht="11.25" customHeight="1">
      <c r="A8520"/>
      <c r="B8520" s="1439" t="s">
        <v>21</v>
      </c>
      <c r="C8520" s="1440">
        <v>2535</v>
      </c>
      <c r="D8520" s="1441" t="str">
        <f t="shared" si="146"/>
        <v>PA2535</v>
      </c>
      <c r="E8520" s="1514" t="s">
        <v>280</v>
      </c>
      <c r="F8520" s="1467">
        <v>650</v>
      </c>
      <c r="G8520" s="1468">
        <v>5.19</v>
      </c>
      <c r="H8520" s="1468"/>
      <c r="I8520" s="1468"/>
      <c r="J8520" s="1468"/>
      <c r="K8520" s="1468"/>
      <c r="L8520" s="1468"/>
      <c r="M8520" s="1468"/>
      <c r="N8520" s="1468"/>
      <c r="O8520" s="1468"/>
      <c r="P8520" s="1468">
        <v>5.88</v>
      </c>
      <c r="R8520" s="1067"/>
      <c r="Z8520" s="21"/>
      <c r="AH8520"/>
    </row>
    <row r="8521" spans="1:34" ht="11.25" customHeight="1">
      <c r="A8521"/>
      <c r="B8521" s="1439" t="s">
        <v>21</v>
      </c>
      <c r="C8521" s="1440">
        <v>2536</v>
      </c>
      <c r="D8521" s="1441" t="str">
        <f t="shared" si="146"/>
        <v>PA2536</v>
      </c>
      <c r="E8521" s="1514" t="s">
        <v>280</v>
      </c>
      <c r="F8521" s="1467">
        <v>900</v>
      </c>
      <c r="G8521" s="1468">
        <v>8.93</v>
      </c>
      <c r="H8521" s="1468"/>
      <c r="I8521" s="1468"/>
      <c r="J8521" s="1468"/>
      <c r="K8521" s="1468"/>
      <c r="L8521" s="1468"/>
      <c r="M8521" s="1468"/>
      <c r="N8521" s="1468"/>
      <c r="O8521" s="1468"/>
      <c r="P8521" s="1468">
        <v>10.119999999999999</v>
      </c>
      <c r="R8521" s="1067"/>
      <c r="Z8521" s="21"/>
      <c r="AH8521"/>
    </row>
    <row r="8522" spans="1:34" ht="11.25" customHeight="1">
      <c r="A8522"/>
      <c r="B8522" s="1439" t="s">
        <v>21</v>
      </c>
      <c r="C8522" s="1440">
        <v>2551</v>
      </c>
      <c r="D8522" s="1441" t="str">
        <f t="shared" si="146"/>
        <v>PA2551</v>
      </c>
      <c r="E8522" s="1514" t="s">
        <v>280</v>
      </c>
      <c r="F8522" s="1467">
        <v>500</v>
      </c>
      <c r="G8522" s="1468">
        <v>2.39</v>
      </c>
      <c r="H8522" s="1468"/>
      <c r="I8522" s="1468"/>
      <c r="J8522" s="1468"/>
      <c r="K8522" s="1468"/>
      <c r="L8522" s="1468"/>
      <c r="M8522" s="1468"/>
      <c r="N8522" s="1468"/>
      <c r="O8522" s="1468"/>
      <c r="P8522" s="1468">
        <v>2.7</v>
      </c>
      <c r="R8522" s="1067"/>
      <c r="Z8522" s="21"/>
      <c r="AH8522"/>
    </row>
    <row r="8523" spans="1:34" ht="11.25" customHeight="1">
      <c r="A8523"/>
      <c r="B8523" s="1439" t="s">
        <v>21</v>
      </c>
      <c r="C8523" s="1440">
        <v>2553</v>
      </c>
      <c r="D8523" s="1441" t="str">
        <f t="shared" si="146"/>
        <v>PA2553</v>
      </c>
      <c r="E8523" s="1514" t="s">
        <v>280</v>
      </c>
      <c r="F8523" s="1467">
        <v>500</v>
      </c>
      <c r="G8523" s="1468">
        <v>2.2799999999999998</v>
      </c>
      <c r="H8523" s="1468"/>
      <c r="I8523" s="1468"/>
      <c r="J8523" s="1468"/>
      <c r="K8523" s="1468"/>
      <c r="L8523" s="1468"/>
      <c r="M8523" s="1468"/>
      <c r="N8523" s="1468"/>
      <c r="O8523" s="1468"/>
      <c r="P8523" s="1468">
        <v>2.58</v>
      </c>
      <c r="R8523" s="1067"/>
      <c r="Z8523" s="21"/>
      <c r="AH8523"/>
    </row>
    <row r="8524" spans="1:34" ht="11.25" customHeight="1">
      <c r="A8524"/>
      <c r="B8524" s="1439" t="s">
        <v>21</v>
      </c>
      <c r="C8524" s="1440">
        <v>2555</v>
      </c>
      <c r="D8524" s="1441" t="str">
        <f t="shared" ref="D8524:D8587" si="147">B8524&amp;TEXT(C8524,"0000")</f>
        <v>PA2555</v>
      </c>
      <c r="E8524" s="1514" t="s">
        <v>280</v>
      </c>
      <c r="F8524" s="1467">
        <v>500</v>
      </c>
      <c r="G8524" s="1468">
        <v>0.92</v>
      </c>
      <c r="H8524" s="1468"/>
      <c r="I8524" s="1468"/>
      <c r="J8524" s="1468"/>
      <c r="K8524" s="1468"/>
      <c r="L8524" s="1468"/>
      <c r="M8524" s="1468"/>
      <c r="N8524" s="1468"/>
      <c r="O8524" s="1468"/>
      <c r="P8524" s="1468">
        <v>1.04</v>
      </c>
      <c r="R8524" s="1067"/>
      <c r="Z8524" s="21"/>
      <c r="AH8524"/>
    </row>
    <row r="8525" spans="1:34" ht="11.25" customHeight="1">
      <c r="A8525"/>
      <c r="B8525" s="1439" t="s">
        <v>21</v>
      </c>
      <c r="C8525" s="1440">
        <v>2563</v>
      </c>
      <c r="D8525" s="1441" t="str">
        <f t="shared" si="147"/>
        <v>PA2563</v>
      </c>
      <c r="E8525" s="1514" t="s">
        <v>280</v>
      </c>
      <c r="F8525" s="1467">
        <v>500</v>
      </c>
      <c r="G8525" s="1468">
        <v>2.58</v>
      </c>
      <c r="H8525" s="1468"/>
      <c r="I8525" s="1468"/>
      <c r="J8525" s="1468"/>
      <c r="K8525" s="1468"/>
      <c r="L8525" s="1468"/>
      <c r="M8525" s="1468"/>
      <c r="N8525" s="1468"/>
      <c r="O8525" s="1468"/>
      <c r="P8525" s="1468">
        <v>2.92</v>
      </c>
      <c r="R8525" s="1067"/>
      <c r="Z8525" s="21"/>
      <c r="AH8525"/>
    </row>
    <row r="8526" spans="1:34" ht="11.25" customHeight="1">
      <c r="A8526"/>
      <c r="B8526" s="1439" t="s">
        <v>21</v>
      </c>
      <c r="C8526" s="1440">
        <v>2571</v>
      </c>
      <c r="D8526" s="1441" t="str">
        <f t="shared" si="147"/>
        <v>PA2571</v>
      </c>
      <c r="E8526" s="1514" t="s">
        <v>280</v>
      </c>
      <c r="F8526" s="1467">
        <v>550</v>
      </c>
      <c r="G8526" s="1468">
        <v>4.05</v>
      </c>
      <c r="H8526" s="1468"/>
      <c r="I8526" s="1468"/>
      <c r="J8526" s="1468"/>
      <c r="K8526" s="1468"/>
      <c r="L8526" s="1468"/>
      <c r="M8526" s="1468"/>
      <c r="N8526" s="1468"/>
      <c r="O8526" s="1468"/>
      <c r="P8526" s="1468">
        <v>4.59</v>
      </c>
      <c r="R8526" s="1067"/>
      <c r="Z8526" s="21"/>
      <c r="AH8526"/>
    </row>
    <row r="8527" spans="1:34" ht="11.25" customHeight="1">
      <c r="A8527"/>
      <c r="B8527" s="1439" t="s">
        <v>21</v>
      </c>
      <c r="C8527" s="1440">
        <v>2573</v>
      </c>
      <c r="D8527" s="1441" t="str">
        <f t="shared" si="147"/>
        <v>PA2573</v>
      </c>
      <c r="E8527" s="1514" t="s">
        <v>280</v>
      </c>
      <c r="F8527" s="1467">
        <v>750</v>
      </c>
      <c r="G8527" s="1468">
        <v>6.54</v>
      </c>
      <c r="H8527" s="1468"/>
      <c r="I8527" s="1468"/>
      <c r="J8527" s="1468"/>
      <c r="K8527" s="1468"/>
      <c r="L8527" s="1468"/>
      <c r="M8527" s="1468"/>
      <c r="N8527" s="1468"/>
      <c r="O8527" s="1468"/>
      <c r="P8527" s="1468">
        <v>7.41</v>
      </c>
      <c r="R8527" s="1067"/>
      <c r="Z8527" s="21"/>
      <c r="AH8527"/>
    </row>
    <row r="8528" spans="1:34" ht="11.25" customHeight="1">
      <c r="A8528"/>
      <c r="B8528" s="1439" t="s">
        <v>21</v>
      </c>
      <c r="C8528" s="1440">
        <v>2581</v>
      </c>
      <c r="D8528" s="1441" t="str">
        <f t="shared" si="147"/>
        <v>PA2581</v>
      </c>
      <c r="E8528" s="1514" t="s">
        <v>280</v>
      </c>
      <c r="F8528" s="1467">
        <v>500</v>
      </c>
      <c r="G8528" s="1468">
        <v>2.2400000000000002</v>
      </c>
      <c r="H8528" s="1468"/>
      <c r="I8528" s="1468"/>
      <c r="J8528" s="1468"/>
      <c r="K8528" s="1468"/>
      <c r="L8528" s="1468"/>
      <c r="M8528" s="1468"/>
      <c r="N8528" s="1468"/>
      <c r="O8528" s="1468"/>
      <c r="P8528" s="1468">
        <v>2.5299999999999998</v>
      </c>
      <c r="R8528" s="1067"/>
      <c r="Z8528" s="21"/>
      <c r="AH8528"/>
    </row>
    <row r="8529" spans="1:34" ht="11.25" customHeight="1">
      <c r="A8529"/>
      <c r="B8529" s="1439" t="s">
        <v>21</v>
      </c>
      <c r="C8529" s="1440">
        <v>2601</v>
      </c>
      <c r="D8529" s="1441" t="str">
        <f t="shared" si="147"/>
        <v>PA2601</v>
      </c>
      <c r="E8529" s="1514" t="s">
        <v>280</v>
      </c>
      <c r="F8529" s="1467">
        <v>1050</v>
      </c>
      <c r="G8529" s="1468">
        <v>11.31</v>
      </c>
      <c r="H8529" s="1468"/>
      <c r="I8529" s="1468"/>
      <c r="J8529" s="1468"/>
      <c r="K8529" s="1468"/>
      <c r="L8529" s="1468"/>
      <c r="M8529" s="1468"/>
      <c r="N8529" s="1468"/>
      <c r="O8529" s="1468"/>
      <c r="P8529" s="1468">
        <v>12.82</v>
      </c>
      <c r="R8529" s="1067"/>
      <c r="Z8529" s="21"/>
      <c r="AH8529"/>
    </row>
    <row r="8530" spans="1:34" ht="11.25" customHeight="1">
      <c r="A8530"/>
      <c r="B8530" s="1439" t="s">
        <v>21</v>
      </c>
      <c r="C8530" s="1440">
        <v>2603</v>
      </c>
      <c r="D8530" s="1441" t="str">
        <f t="shared" si="147"/>
        <v>PA2603</v>
      </c>
      <c r="E8530" s="1514" t="s">
        <v>280</v>
      </c>
      <c r="F8530" s="1467">
        <v>900</v>
      </c>
      <c r="G8530" s="1468">
        <v>9.1199999999999992</v>
      </c>
      <c r="H8530" s="1468"/>
      <c r="I8530" s="1468"/>
      <c r="J8530" s="1468"/>
      <c r="K8530" s="1468"/>
      <c r="L8530" s="1468"/>
      <c r="M8530" s="1468"/>
      <c r="N8530" s="1468"/>
      <c r="O8530" s="1468"/>
      <c r="P8530" s="1468">
        <v>10.34</v>
      </c>
      <c r="R8530" s="1067"/>
      <c r="Z8530" s="21"/>
      <c r="AH8530"/>
    </row>
    <row r="8531" spans="1:34" ht="11.25" customHeight="1">
      <c r="A8531"/>
      <c r="B8531" s="1439" t="s">
        <v>21</v>
      </c>
      <c r="C8531" s="1440">
        <v>2605</v>
      </c>
      <c r="D8531" s="1441" t="str">
        <f t="shared" si="147"/>
        <v>PA2605</v>
      </c>
      <c r="E8531" s="1514" t="s">
        <v>280</v>
      </c>
      <c r="F8531" s="1467">
        <v>1200</v>
      </c>
      <c r="G8531" s="1468">
        <v>13.74</v>
      </c>
      <c r="H8531" s="1468"/>
      <c r="I8531" s="1468"/>
      <c r="J8531" s="1468"/>
      <c r="K8531" s="1468"/>
      <c r="L8531" s="1468"/>
      <c r="M8531" s="1468"/>
      <c r="N8531" s="1468"/>
      <c r="O8531" s="1468"/>
      <c r="P8531" s="1468">
        <v>15.57</v>
      </c>
      <c r="R8531" s="1067"/>
      <c r="Z8531" s="21"/>
      <c r="AH8531"/>
    </row>
    <row r="8532" spans="1:34" ht="11.25" customHeight="1">
      <c r="A8532"/>
      <c r="B8532" s="1439" t="s">
        <v>21</v>
      </c>
      <c r="C8532" s="1440">
        <v>2606</v>
      </c>
      <c r="D8532" s="1441" t="str">
        <f t="shared" si="147"/>
        <v>PA2606</v>
      </c>
      <c r="E8532" s="1514" t="s">
        <v>280</v>
      </c>
      <c r="F8532" s="1467">
        <v>850</v>
      </c>
      <c r="G8532" s="1468">
        <v>8.5399999999999991</v>
      </c>
      <c r="H8532" s="1468"/>
      <c r="I8532" s="1468"/>
      <c r="J8532" s="1468"/>
      <c r="K8532" s="1468"/>
      <c r="L8532" s="1468"/>
      <c r="M8532" s="1468"/>
      <c r="N8532" s="1468"/>
      <c r="O8532" s="1468"/>
      <c r="P8532" s="1468">
        <v>9.67</v>
      </c>
      <c r="R8532" s="1067"/>
      <c r="Z8532" s="21"/>
      <c r="AH8532"/>
    </row>
    <row r="8533" spans="1:34" ht="11.25" customHeight="1">
      <c r="A8533"/>
      <c r="B8533" s="1439" t="s">
        <v>21</v>
      </c>
      <c r="C8533" s="1440">
        <v>2607</v>
      </c>
      <c r="D8533" s="1441" t="str">
        <f t="shared" si="147"/>
        <v>PA2607</v>
      </c>
      <c r="E8533" s="1514" t="s">
        <v>280</v>
      </c>
      <c r="F8533" s="1467">
        <v>650</v>
      </c>
      <c r="G8533" s="1468">
        <v>5.39</v>
      </c>
      <c r="H8533" s="1468"/>
      <c r="I8533" s="1468"/>
      <c r="J8533" s="1468"/>
      <c r="K8533" s="1468"/>
      <c r="L8533" s="1468"/>
      <c r="M8533" s="1468"/>
      <c r="N8533" s="1468"/>
      <c r="O8533" s="1468"/>
      <c r="P8533" s="1468">
        <v>6.1</v>
      </c>
      <c r="R8533" s="1067"/>
      <c r="Z8533" s="21"/>
      <c r="AH8533"/>
    </row>
    <row r="8534" spans="1:34" ht="11.25" customHeight="1">
      <c r="A8534"/>
      <c r="B8534" s="1439" t="s">
        <v>21</v>
      </c>
      <c r="C8534" s="1440">
        <v>2608</v>
      </c>
      <c r="D8534" s="1441" t="str">
        <f t="shared" si="147"/>
        <v>PA2608</v>
      </c>
      <c r="E8534" s="1514" t="s">
        <v>280</v>
      </c>
      <c r="F8534" s="1467">
        <v>1100</v>
      </c>
      <c r="G8534" s="1468">
        <v>12.21</v>
      </c>
      <c r="H8534" s="1468"/>
      <c r="I8534" s="1468"/>
      <c r="J8534" s="1468"/>
      <c r="K8534" s="1468"/>
      <c r="L8534" s="1468"/>
      <c r="M8534" s="1468"/>
      <c r="N8534" s="1468"/>
      <c r="O8534" s="1468"/>
      <c r="P8534" s="1468">
        <v>13.84</v>
      </c>
      <c r="R8534" s="1067"/>
      <c r="Z8534" s="21"/>
      <c r="AH8534"/>
    </row>
    <row r="8535" spans="1:34" ht="11.25" customHeight="1">
      <c r="A8535"/>
      <c r="B8535" s="1439" t="s">
        <v>21</v>
      </c>
      <c r="C8535" s="1440">
        <v>2609</v>
      </c>
      <c r="D8535" s="1441" t="str">
        <f t="shared" si="147"/>
        <v>PA2609</v>
      </c>
      <c r="E8535" s="1514" t="s">
        <v>280</v>
      </c>
      <c r="F8535" s="1467">
        <v>750</v>
      </c>
      <c r="G8535" s="1468">
        <v>6.99</v>
      </c>
      <c r="H8535" s="1468"/>
      <c r="I8535" s="1468"/>
      <c r="J8535" s="1468"/>
      <c r="K8535" s="1468"/>
      <c r="L8535" s="1468"/>
      <c r="M8535" s="1468"/>
      <c r="N8535" s="1468"/>
      <c r="O8535" s="1468"/>
      <c r="P8535" s="1468">
        <v>7.92</v>
      </c>
      <c r="R8535" s="1067"/>
      <c r="Z8535" s="21"/>
      <c r="AH8535"/>
    </row>
    <row r="8536" spans="1:34" ht="11.25" customHeight="1">
      <c r="A8536"/>
      <c r="B8536" s="1439" t="s">
        <v>21</v>
      </c>
      <c r="C8536" s="1440">
        <v>2611</v>
      </c>
      <c r="D8536" s="1441" t="str">
        <f t="shared" si="147"/>
        <v>PA2611</v>
      </c>
      <c r="E8536" s="1514" t="s">
        <v>280</v>
      </c>
      <c r="F8536" s="1467">
        <v>1250</v>
      </c>
      <c r="G8536" s="1468">
        <v>14.46</v>
      </c>
      <c r="H8536" s="1468"/>
      <c r="I8536" s="1468"/>
      <c r="J8536" s="1468"/>
      <c r="K8536" s="1468"/>
      <c r="L8536" s="1468"/>
      <c r="M8536" s="1468"/>
      <c r="N8536" s="1468"/>
      <c r="O8536" s="1468"/>
      <c r="P8536" s="1468">
        <v>16.39</v>
      </c>
      <c r="R8536" s="1067"/>
      <c r="Z8536" s="21"/>
      <c r="AH8536"/>
    </row>
    <row r="8537" spans="1:34" ht="11.25" customHeight="1">
      <c r="A8537"/>
      <c r="B8537" s="1439" t="s">
        <v>21</v>
      </c>
      <c r="C8537" s="1440">
        <v>2615</v>
      </c>
      <c r="D8537" s="1441" t="str">
        <f t="shared" si="147"/>
        <v>PA2615</v>
      </c>
      <c r="E8537" s="1514" t="s">
        <v>280</v>
      </c>
      <c r="F8537" s="1467">
        <v>1250</v>
      </c>
      <c r="G8537" s="1468">
        <v>14.46</v>
      </c>
      <c r="H8537" s="1468"/>
      <c r="I8537" s="1468"/>
      <c r="J8537" s="1468"/>
      <c r="K8537" s="1468"/>
      <c r="L8537" s="1468"/>
      <c r="M8537" s="1468"/>
      <c r="N8537" s="1468"/>
      <c r="O8537" s="1468"/>
      <c r="P8537" s="1468">
        <v>16.39</v>
      </c>
      <c r="R8537" s="1067"/>
      <c r="Z8537" s="21"/>
      <c r="AH8537"/>
    </row>
    <row r="8538" spans="1:34" ht="11.25" customHeight="1">
      <c r="A8538"/>
      <c r="B8538" s="1439" t="s">
        <v>21</v>
      </c>
      <c r="C8538" s="1440">
        <v>2617</v>
      </c>
      <c r="D8538" s="1441" t="str">
        <f t="shared" si="147"/>
        <v>PA2617</v>
      </c>
      <c r="E8538" s="1514" t="s">
        <v>280</v>
      </c>
      <c r="F8538" s="1467">
        <v>700</v>
      </c>
      <c r="G8538" s="1468">
        <v>6.2</v>
      </c>
      <c r="H8538" s="1468"/>
      <c r="I8538" s="1468"/>
      <c r="J8538" s="1468"/>
      <c r="K8538" s="1468"/>
      <c r="L8538" s="1468"/>
      <c r="M8538" s="1468"/>
      <c r="N8538" s="1468"/>
      <c r="O8538" s="1468"/>
      <c r="P8538" s="1468">
        <v>7.02</v>
      </c>
      <c r="R8538" s="1067"/>
      <c r="Z8538" s="21"/>
      <c r="AH8538"/>
    </row>
    <row r="8539" spans="1:34" ht="11.25" customHeight="1">
      <c r="A8539"/>
      <c r="B8539" s="1439" t="s">
        <v>21</v>
      </c>
      <c r="C8539" s="1440">
        <v>2645</v>
      </c>
      <c r="D8539" s="1441" t="str">
        <f t="shared" si="147"/>
        <v>PA2645</v>
      </c>
      <c r="E8539" s="1514" t="s">
        <v>280</v>
      </c>
      <c r="F8539" s="1467">
        <v>1100</v>
      </c>
      <c r="G8539" s="1468">
        <v>12.35</v>
      </c>
      <c r="H8539" s="1468"/>
      <c r="I8539" s="1468"/>
      <c r="J8539" s="1468"/>
      <c r="K8539" s="1468"/>
      <c r="L8539" s="1468"/>
      <c r="M8539" s="1468"/>
      <c r="N8539" s="1468"/>
      <c r="O8539" s="1468"/>
      <c r="P8539" s="1468">
        <v>13.99</v>
      </c>
      <c r="R8539" s="1067"/>
      <c r="Z8539" s="21"/>
      <c r="AH8539"/>
    </row>
    <row r="8540" spans="1:34" ht="11.25" customHeight="1">
      <c r="A8540"/>
      <c r="B8540" s="1439" t="s">
        <v>21</v>
      </c>
      <c r="C8540" s="1440">
        <v>2646</v>
      </c>
      <c r="D8540" s="1441" t="str">
        <f t="shared" si="147"/>
        <v>PA2646</v>
      </c>
      <c r="E8540" s="1514" t="s">
        <v>280</v>
      </c>
      <c r="F8540" s="1467">
        <v>900</v>
      </c>
      <c r="G8540" s="1468">
        <v>9.1199999999999992</v>
      </c>
      <c r="H8540" s="1468"/>
      <c r="I8540" s="1468"/>
      <c r="J8540" s="1468"/>
      <c r="K8540" s="1468"/>
      <c r="L8540" s="1468"/>
      <c r="M8540" s="1468"/>
      <c r="N8540" s="1468"/>
      <c r="O8540" s="1468"/>
      <c r="P8540" s="1468">
        <v>10.34</v>
      </c>
      <c r="R8540" s="1067"/>
      <c r="Z8540" s="21"/>
      <c r="AH8540"/>
    </row>
    <row r="8541" spans="1:34" ht="11.25" customHeight="1">
      <c r="A8541"/>
      <c r="B8541" s="1439" t="s">
        <v>21</v>
      </c>
      <c r="C8541" s="1440">
        <v>2647</v>
      </c>
      <c r="D8541" s="1441" t="str">
        <f t="shared" si="147"/>
        <v>PA2647</v>
      </c>
      <c r="E8541" s="1514" t="s">
        <v>280</v>
      </c>
      <c r="F8541" s="1467">
        <v>1250</v>
      </c>
      <c r="G8541" s="1468">
        <v>14.46</v>
      </c>
      <c r="H8541" s="1468"/>
      <c r="I8541" s="1468"/>
      <c r="J8541" s="1468"/>
      <c r="K8541" s="1468"/>
      <c r="L8541" s="1468"/>
      <c r="M8541" s="1468"/>
      <c r="N8541" s="1468"/>
      <c r="O8541" s="1468"/>
      <c r="P8541" s="1468">
        <v>16.39</v>
      </c>
      <c r="R8541" s="1067"/>
      <c r="Z8541" s="21"/>
      <c r="AH8541"/>
    </row>
    <row r="8542" spans="1:34" ht="11.25" customHeight="1">
      <c r="A8542"/>
      <c r="B8542" s="1439" t="s">
        <v>21</v>
      </c>
      <c r="C8542" s="1440">
        <v>2648</v>
      </c>
      <c r="D8542" s="1441" t="str">
        <f t="shared" si="147"/>
        <v>PA2648</v>
      </c>
      <c r="E8542" s="1514" t="s">
        <v>280</v>
      </c>
      <c r="F8542" s="1467">
        <v>1200</v>
      </c>
      <c r="G8542" s="1468">
        <v>13.55</v>
      </c>
      <c r="H8542" s="1468"/>
      <c r="I8542" s="1468"/>
      <c r="J8542" s="1468"/>
      <c r="K8542" s="1468"/>
      <c r="L8542" s="1468"/>
      <c r="M8542" s="1468"/>
      <c r="N8542" s="1468"/>
      <c r="O8542" s="1468"/>
      <c r="P8542" s="1468">
        <v>15.35</v>
      </c>
      <c r="R8542" s="1067"/>
      <c r="Z8542" s="21"/>
      <c r="AH8542"/>
    </row>
    <row r="8543" spans="1:34" ht="11.25" customHeight="1">
      <c r="A8543"/>
      <c r="B8543" s="1439" t="s">
        <v>21</v>
      </c>
      <c r="C8543" s="1440">
        <v>2649</v>
      </c>
      <c r="D8543" s="1441" t="str">
        <f t="shared" si="147"/>
        <v>PA2649</v>
      </c>
      <c r="E8543" s="1514" t="s">
        <v>280</v>
      </c>
      <c r="F8543" s="1467">
        <v>700</v>
      </c>
      <c r="G8543" s="1468">
        <v>6.3</v>
      </c>
      <c r="H8543" s="1468"/>
      <c r="I8543" s="1468"/>
      <c r="J8543" s="1468"/>
      <c r="K8543" s="1468"/>
      <c r="L8543" s="1468"/>
      <c r="M8543" s="1468"/>
      <c r="N8543" s="1468"/>
      <c r="O8543" s="1468"/>
      <c r="P8543" s="1468">
        <v>7.14</v>
      </c>
      <c r="R8543" s="1067"/>
      <c r="Z8543" s="21"/>
      <c r="AH8543"/>
    </row>
    <row r="8544" spans="1:34" ht="11.25" customHeight="1">
      <c r="A8544"/>
      <c r="B8544" s="1439" t="s">
        <v>21</v>
      </c>
      <c r="C8544" s="1440">
        <v>2651</v>
      </c>
      <c r="D8544" s="1441" t="str">
        <f t="shared" si="147"/>
        <v>PA2651</v>
      </c>
      <c r="E8544" s="1514" t="s">
        <v>280</v>
      </c>
      <c r="F8544" s="1467">
        <v>1050</v>
      </c>
      <c r="G8544" s="1468">
        <v>11.49</v>
      </c>
      <c r="H8544" s="1468"/>
      <c r="I8544" s="1468"/>
      <c r="J8544" s="1468"/>
      <c r="K8544" s="1468"/>
      <c r="L8544" s="1468"/>
      <c r="M8544" s="1468"/>
      <c r="N8544" s="1468"/>
      <c r="O8544" s="1468"/>
      <c r="P8544" s="1468">
        <v>13.02</v>
      </c>
      <c r="R8544" s="1067"/>
      <c r="Z8544" s="21"/>
      <c r="AH8544"/>
    </row>
    <row r="8545" spans="1:34" ht="11.25" customHeight="1">
      <c r="A8545"/>
      <c r="B8545" s="1439" t="s">
        <v>21</v>
      </c>
      <c r="C8545" s="1440">
        <v>2652</v>
      </c>
      <c r="D8545" s="1441" t="str">
        <f t="shared" si="147"/>
        <v>PA2652</v>
      </c>
      <c r="E8545" s="1514" t="s">
        <v>280</v>
      </c>
      <c r="F8545" s="1467">
        <v>1250</v>
      </c>
      <c r="G8545" s="1468">
        <v>14.46</v>
      </c>
      <c r="H8545" s="1468"/>
      <c r="I8545" s="1468"/>
      <c r="J8545" s="1468"/>
      <c r="K8545" s="1468"/>
      <c r="L8545" s="1468"/>
      <c r="M8545" s="1468"/>
      <c r="N8545" s="1468"/>
      <c r="O8545" s="1468"/>
      <c r="P8545" s="1468">
        <v>16.39</v>
      </c>
      <c r="R8545" s="1067"/>
      <c r="Z8545" s="21"/>
      <c r="AH8545"/>
    </row>
    <row r="8546" spans="1:34" ht="11.25" customHeight="1">
      <c r="A8546"/>
      <c r="B8546" s="1439" t="s">
        <v>21</v>
      </c>
      <c r="C8546" s="1440">
        <v>2653</v>
      </c>
      <c r="D8546" s="1441" t="str">
        <f t="shared" si="147"/>
        <v>PA2653</v>
      </c>
      <c r="E8546" s="1514" t="s">
        <v>280</v>
      </c>
      <c r="F8546" s="1467">
        <v>1200</v>
      </c>
      <c r="G8546" s="1468">
        <v>13.74</v>
      </c>
      <c r="H8546" s="1468"/>
      <c r="I8546" s="1468"/>
      <c r="J8546" s="1468"/>
      <c r="K8546" s="1468"/>
      <c r="L8546" s="1468"/>
      <c r="M8546" s="1468"/>
      <c r="N8546" s="1468"/>
      <c r="O8546" s="1468"/>
      <c r="P8546" s="1468">
        <v>15.57</v>
      </c>
      <c r="R8546" s="1067"/>
      <c r="Z8546" s="21"/>
      <c r="AH8546"/>
    </row>
    <row r="8547" spans="1:34" ht="11.25" customHeight="1">
      <c r="A8547"/>
      <c r="B8547" s="1439" t="s">
        <v>21</v>
      </c>
      <c r="C8547" s="1440">
        <v>2654</v>
      </c>
      <c r="D8547" s="1441" t="str">
        <f t="shared" si="147"/>
        <v>PA2654</v>
      </c>
      <c r="E8547" s="1514" t="s">
        <v>280</v>
      </c>
      <c r="F8547" s="1467">
        <v>1250</v>
      </c>
      <c r="G8547" s="1468">
        <v>14.46</v>
      </c>
      <c r="H8547" s="1468"/>
      <c r="I8547" s="1468"/>
      <c r="J8547" s="1468"/>
      <c r="K8547" s="1468"/>
      <c r="L8547" s="1468"/>
      <c r="M8547" s="1468"/>
      <c r="N8547" s="1468"/>
      <c r="O8547" s="1468"/>
      <c r="P8547" s="1468">
        <v>16.39</v>
      </c>
      <c r="R8547" s="1067"/>
      <c r="Z8547" s="21"/>
      <c r="AH8547"/>
    </row>
    <row r="8548" spans="1:34" ht="11.25" customHeight="1">
      <c r="A8548"/>
      <c r="B8548" s="1439" t="s">
        <v>21</v>
      </c>
      <c r="C8548" s="1440">
        <v>2655</v>
      </c>
      <c r="D8548" s="1441" t="str">
        <f t="shared" si="147"/>
        <v>PA2655</v>
      </c>
      <c r="E8548" s="1514" t="s">
        <v>280</v>
      </c>
      <c r="F8548" s="1467">
        <v>1400</v>
      </c>
      <c r="G8548" s="1468">
        <v>16.920000000000002</v>
      </c>
      <c r="H8548" s="1468"/>
      <c r="I8548" s="1468"/>
      <c r="J8548" s="1468"/>
      <c r="K8548" s="1468"/>
      <c r="L8548" s="1468"/>
      <c r="M8548" s="1468"/>
      <c r="N8548" s="1468"/>
      <c r="O8548" s="1468"/>
      <c r="P8548" s="1468">
        <v>19.18</v>
      </c>
      <c r="R8548" s="1067"/>
      <c r="Z8548" s="21"/>
      <c r="AH8548"/>
    </row>
    <row r="8549" spans="1:34" ht="11.25" customHeight="1">
      <c r="A8549"/>
      <c r="B8549" s="1439" t="s">
        <v>21</v>
      </c>
      <c r="C8549" s="1440">
        <v>2656</v>
      </c>
      <c r="D8549" s="1441" t="str">
        <f t="shared" si="147"/>
        <v>PA2656</v>
      </c>
      <c r="E8549" s="1514" t="s">
        <v>280</v>
      </c>
      <c r="F8549" s="1467">
        <v>950</v>
      </c>
      <c r="G8549" s="1468">
        <v>9.81</v>
      </c>
      <c r="H8549" s="1468"/>
      <c r="I8549" s="1468"/>
      <c r="J8549" s="1468"/>
      <c r="K8549" s="1468"/>
      <c r="L8549" s="1468"/>
      <c r="M8549" s="1468"/>
      <c r="N8549" s="1468"/>
      <c r="O8549" s="1468"/>
      <c r="P8549" s="1468">
        <v>11.12</v>
      </c>
      <c r="R8549" s="1067"/>
      <c r="Z8549" s="21"/>
      <c r="AH8549"/>
    </row>
    <row r="8550" spans="1:34" ht="11.25" customHeight="1">
      <c r="A8550"/>
      <c r="B8550" s="1439" t="s">
        <v>21</v>
      </c>
      <c r="C8550" s="1440">
        <v>2657</v>
      </c>
      <c r="D8550" s="1441" t="str">
        <f t="shared" si="147"/>
        <v>PA2657</v>
      </c>
      <c r="E8550" s="1514" t="s">
        <v>280</v>
      </c>
      <c r="F8550" s="1467">
        <v>1250</v>
      </c>
      <c r="G8550" s="1468">
        <v>14.46</v>
      </c>
      <c r="H8550" s="1468"/>
      <c r="I8550" s="1468"/>
      <c r="J8550" s="1468"/>
      <c r="K8550" s="1468"/>
      <c r="L8550" s="1468"/>
      <c r="M8550" s="1468"/>
      <c r="N8550" s="1468"/>
      <c r="O8550" s="1468"/>
      <c r="P8550" s="1468">
        <v>16.39</v>
      </c>
      <c r="R8550" s="1067"/>
      <c r="Z8550" s="21"/>
      <c r="AH8550"/>
    </row>
    <row r="8551" spans="1:34" ht="11.25" customHeight="1">
      <c r="A8551"/>
      <c r="B8551" s="1439" t="s">
        <v>21</v>
      </c>
      <c r="C8551" s="1440">
        <v>2658</v>
      </c>
      <c r="D8551" s="1441" t="str">
        <f t="shared" si="147"/>
        <v>PA2658</v>
      </c>
      <c r="E8551" s="1514" t="s">
        <v>280</v>
      </c>
      <c r="F8551" s="1467">
        <v>1250</v>
      </c>
      <c r="G8551" s="1468">
        <v>14.46</v>
      </c>
      <c r="H8551" s="1468"/>
      <c r="I8551" s="1468"/>
      <c r="J8551" s="1468"/>
      <c r="K8551" s="1468"/>
      <c r="L8551" s="1468"/>
      <c r="M8551" s="1468"/>
      <c r="N8551" s="1468"/>
      <c r="O8551" s="1468"/>
      <c r="P8551" s="1468">
        <v>16.39</v>
      </c>
      <c r="R8551" s="1067"/>
      <c r="Z8551" s="21"/>
      <c r="AH8551"/>
    </row>
    <row r="8552" spans="1:34" ht="11.25" customHeight="1">
      <c r="A8552"/>
      <c r="B8552" s="1439" t="s">
        <v>21</v>
      </c>
      <c r="C8552" s="1440">
        <v>2659</v>
      </c>
      <c r="D8552" s="1441" t="str">
        <f t="shared" si="147"/>
        <v>PA2659</v>
      </c>
      <c r="E8552" s="1514" t="s">
        <v>280</v>
      </c>
      <c r="F8552" s="1467">
        <v>2000</v>
      </c>
      <c r="G8552" s="1468">
        <v>31.28</v>
      </c>
      <c r="H8552" s="1468"/>
      <c r="I8552" s="1468"/>
      <c r="J8552" s="1468"/>
      <c r="K8552" s="1468"/>
      <c r="L8552" s="1468"/>
      <c r="M8552" s="1468"/>
      <c r="N8552" s="1468"/>
      <c r="O8552" s="1468"/>
      <c r="P8552" s="1468">
        <v>35.450000000000003</v>
      </c>
      <c r="R8552" s="1067"/>
      <c r="Z8552" s="21"/>
      <c r="AH8552"/>
    </row>
    <row r="8553" spans="1:34" ht="11.25" customHeight="1">
      <c r="A8553"/>
      <c r="B8553" s="1439" t="s">
        <v>21</v>
      </c>
      <c r="C8553" s="1440">
        <v>2660</v>
      </c>
      <c r="D8553" s="1441" t="str">
        <f t="shared" si="147"/>
        <v>PA2660</v>
      </c>
      <c r="E8553" s="1514" t="s">
        <v>280</v>
      </c>
      <c r="F8553" s="1467">
        <v>650</v>
      </c>
      <c r="G8553" s="1468">
        <v>5.37</v>
      </c>
      <c r="H8553" s="1468"/>
      <c r="I8553" s="1468"/>
      <c r="J8553" s="1468"/>
      <c r="K8553" s="1468"/>
      <c r="L8553" s="1468"/>
      <c r="M8553" s="1468"/>
      <c r="N8553" s="1468"/>
      <c r="O8553" s="1468"/>
      <c r="P8553" s="1468">
        <v>6.09</v>
      </c>
      <c r="R8553" s="1067"/>
      <c r="Z8553" s="21"/>
      <c r="AH8553"/>
    </row>
    <row r="8554" spans="1:34" ht="11.25" customHeight="1">
      <c r="A8554"/>
      <c r="B8554" s="1439" t="s">
        <v>21</v>
      </c>
      <c r="C8554" s="1440">
        <v>2661</v>
      </c>
      <c r="D8554" s="1441" t="str">
        <f t="shared" si="147"/>
        <v>PA2661</v>
      </c>
      <c r="E8554" s="1514" t="s">
        <v>280</v>
      </c>
      <c r="F8554" s="1467">
        <v>650</v>
      </c>
      <c r="G8554" s="1468">
        <v>5.19</v>
      </c>
      <c r="H8554" s="1468"/>
      <c r="I8554" s="1468"/>
      <c r="J8554" s="1468"/>
      <c r="K8554" s="1468"/>
      <c r="L8554" s="1468"/>
      <c r="M8554" s="1468"/>
      <c r="N8554" s="1468"/>
      <c r="O8554" s="1468"/>
      <c r="P8554" s="1468">
        <v>5.88</v>
      </c>
      <c r="R8554" s="1067"/>
      <c r="Z8554" s="21"/>
      <c r="AH8554"/>
    </row>
    <row r="8555" spans="1:34" ht="11.25" customHeight="1">
      <c r="A8555"/>
      <c r="B8555" s="1439" t="s">
        <v>21</v>
      </c>
      <c r="C8555" s="1440">
        <v>2662</v>
      </c>
      <c r="D8555" s="1441" t="str">
        <f t="shared" si="147"/>
        <v>PA2662</v>
      </c>
      <c r="E8555" s="1514" t="s">
        <v>280</v>
      </c>
      <c r="F8555" s="1467">
        <v>900</v>
      </c>
      <c r="G8555" s="1468">
        <v>9.1199999999999992</v>
      </c>
      <c r="H8555" s="1468"/>
      <c r="I8555" s="1468"/>
      <c r="J8555" s="1468"/>
      <c r="K8555" s="1468"/>
      <c r="L8555" s="1468"/>
      <c r="M8555" s="1468"/>
      <c r="N8555" s="1468"/>
      <c r="O8555" s="1468"/>
      <c r="P8555" s="1468">
        <v>10.34</v>
      </c>
      <c r="R8555" s="1067"/>
      <c r="Z8555" s="21"/>
      <c r="AH8555"/>
    </row>
    <row r="8556" spans="1:34" ht="11.25" customHeight="1">
      <c r="A8556"/>
      <c r="B8556" s="1439" t="s">
        <v>21</v>
      </c>
      <c r="C8556" s="1440">
        <v>2663</v>
      </c>
      <c r="D8556" s="1441" t="str">
        <f t="shared" si="147"/>
        <v>PA2663</v>
      </c>
      <c r="E8556" s="1514" t="s">
        <v>280</v>
      </c>
      <c r="F8556" s="1467">
        <v>800</v>
      </c>
      <c r="G8556" s="1468">
        <v>7.26</v>
      </c>
      <c r="H8556" s="1468"/>
      <c r="I8556" s="1468"/>
      <c r="J8556" s="1468"/>
      <c r="K8556" s="1468"/>
      <c r="L8556" s="1468"/>
      <c r="M8556" s="1468"/>
      <c r="N8556" s="1468"/>
      <c r="O8556" s="1468"/>
      <c r="P8556" s="1468">
        <v>8.23</v>
      </c>
      <c r="R8556" s="1067"/>
      <c r="Z8556" s="21"/>
      <c r="AH8556"/>
    </row>
    <row r="8557" spans="1:34" ht="11.25" customHeight="1">
      <c r="A8557"/>
      <c r="B8557" s="1439" t="s">
        <v>21</v>
      </c>
      <c r="C8557" s="1440">
        <v>2664</v>
      </c>
      <c r="D8557" s="1441" t="str">
        <f t="shared" si="147"/>
        <v>PA2664</v>
      </c>
      <c r="E8557" s="1514" t="s">
        <v>280</v>
      </c>
      <c r="F8557" s="1467">
        <v>700</v>
      </c>
      <c r="G8557" s="1468">
        <v>6.3</v>
      </c>
      <c r="H8557" s="1468"/>
      <c r="I8557" s="1468"/>
      <c r="J8557" s="1468"/>
      <c r="K8557" s="1468"/>
      <c r="L8557" s="1468"/>
      <c r="M8557" s="1468"/>
      <c r="N8557" s="1468"/>
      <c r="O8557" s="1468"/>
      <c r="P8557" s="1468">
        <v>7.14</v>
      </c>
      <c r="R8557" s="1067"/>
      <c r="Z8557" s="21"/>
      <c r="AH8557"/>
    </row>
    <row r="8558" spans="1:34" ht="11.25" customHeight="1">
      <c r="A8558"/>
      <c r="B8558" s="1439" t="s">
        <v>21</v>
      </c>
      <c r="C8558" s="1440">
        <v>2665</v>
      </c>
      <c r="D8558" s="1441" t="str">
        <f t="shared" si="147"/>
        <v>PA2665</v>
      </c>
      <c r="E8558" s="1514" t="s">
        <v>280</v>
      </c>
      <c r="F8558" s="1467">
        <v>1250</v>
      </c>
      <c r="G8558" s="1468">
        <v>14.46</v>
      </c>
      <c r="H8558" s="1468"/>
      <c r="I8558" s="1468"/>
      <c r="J8558" s="1468"/>
      <c r="K8558" s="1468"/>
      <c r="L8558" s="1468"/>
      <c r="M8558" s="1468"/>
      <c r="N8558" s="1468"/>
      <c r="O8558" s="1468"/>
      <c r="P8558" s="1468">
        <v>16.39</v>
      </c>
      <c r="R8558" s="1067"/>
      <c r="Z8558" s="21"/>
      <c r="AH8558"/>
    </row>
    <row r="8559" spans="1:34" ht="11.25" customHeight="1">
      <c r="A8559"/>
      <c r="B8559" s="1439" t="s">
        <v>21</v>
      </c>
      <c r="C8559" s="1440">
        <v>2666</v>
      </c>
      <c r="D8559" s="1441" t="str">
        <f t="shared" si="147"/>
        <v>PA2666</v>
      </c>
      <c r="E8559" s="1514" t="s">
        <v>280</v>
      </c>
      <c r="F8559" s="1467">
        <v>1250</v>
      </c>
      <c r="G8559" s="1468">
        <v>14.22</v>
      </c>
      <c r="H8559" s="1468"/>
      <c r="I8559" s="1468"/>
      <c r="J8559" s="1468"/>
      <c r="K8559" s="1468"/>
      <c r="L8559" s="1468"/>
      <c r="M8559" s="1468"/>
      <c r="N8559" s="1468"/>
      <c r="O8559" s="1468"/>
      <c r="P8559" s="1468">
        <v>16.12</v>
      </c>
      <c r="R8559" s="1067"/>
      <c r="Z8559" s="21"/>
      <c r="AH8559"/>
    </row>
    <row r="8560" spans="1:34" ht="11.25" customHeight="1">
      <c r="A8560"/>
      <c r="B8560" s="1439" t="s">
        <v>21</v>
      </c>
      <c r="C8560" s="1440">
        <v>2667</v>
      </c>
      <c r="D8560" s="1441" t="str">
        <f t="shared" si="147"/>
        <v>PA2667</v>
      </c>
      <c r="E8560" s="1514" t="s">
        <v>280</v>
      </c>
      <c r="F8560" s="1467">
        <v>550</v>
      </c>
      <c r="G8560" s="1468">
        <v>3.69</v>
      </c>
      <c r="H8560" s="1468"/>
      <c r="I8560" s="1468"/>
      <c r="J8560" s="1468"/>
      <c r="K8560" s="1468"/>
      <c r="L8560" s="1468"/>
      <c r="M8560" s="1468"/>
      <c r="N8560" s="1468"/>
      <c r="O8560" s="1468"/>
      <c r="P8560" s="1468">
        <v>4.18</v>
      </c>
      <c r="R8560" s="1067"/>
      <c r="Z8560" s="21"/>
      <c r="AH8560"/>
    </row>
    <row r="8561" spans="1:34" ht="11.25" customHeight="1">
      <c r="A8561"/>
      <c r="B8561" s="1439" t="s">
        <v>21</v>
      </c>
      <c r="C8561" s="1440">
        <v>2668</v>
      </c>
      <c r="D8561" s="1441" t="str">
        <f t="shared" si="147"/>
        <v>PA2668</v>
      </c>
      <c r="E8561" s="1514" t="s">
        <v>280</v>
      </c>
      <c r="F8561" s="1467">
        <v>1250</v>
      </c>
      <c r="G8561" s="1468">
        <v>14.46</v>
      </c>
      <c r="H8561" s="1468"/>
      <c r="I8561" s="1468"/>
      <c r="J8561" s="1468"/>
      <c r="K8561" s="1468"/>
      <c r="L8561" s="1468"/>
      <c r="M8561" s="1468"/>
      <c r="N8561" s="1468"/>
      <c r="O8561" s="1468"/>
      <c r="P8561" s="1468">
        <v>16.39</v>
      </c>
      <c r="R8561" s="1067"/>
      <c r="Z8561" s="21"/>
      <c r="AH8561"/>
    </row>
    <row r="8562" spans="1:34" ht="11.25" customHeight="1">
      <c r="A8562"/>
      <c r="B8562" s="1439" t="s">
        <v>21</v>
      </c>
      <c r="C8562" s="1440">
        <v>2669</v>
      </c>
      <c r="D8562" s="1441" t="str">
        <f t="shared" si="147"/>
        <v>PA2669</v>
      </c>
      <c r="E8562" s="1514" t="s">
        <v>280</v>
      </c>
      <c r="F8562" s="1467">
        <v>1250</v>
      </c>
      <c r="G8562" s="1468">
        <v>14.25</v>
      </c>
      <c r="H8562" s="1468"/>
      <c r="I8562" s="1468"/>
      <c r="J8562" s="1468"/>
      <c r="K8562" s="1468"/>
      <c r="L8562" s="1468"/>
      <c r="M8562" s="1468"/>
      <c r="N8562" s="1468"/>
      <c r="O8562" s="1468"/>
      <c r="P8562" s="1468">
        <v>16.149999999999999</v>
      </c>
      <c r="R8562" s="1067"/>
      <c r="Z8562" s="21"/>
      <c r="AH8562"/>
    </row>
    <row r="8563" spans="1:34" ht="11.25" customHeight="1">
      <c r="A8563"/>
      <c r="B8563" s="1439" t="s">
        <v>21</v>
      </c>
      <c r="C8563" s="1440">
        <v>2670</v>
      </c>
      <c r="D8563" s="1441" t="str">
        <f t="shared" si="147"/>
        <v>PA2670</v>
      </c>
      <c r="E8563" s="1514" t="s">
        <v>280</v>
      </c>
      <c r="F8563" s="1467">
        <v>900</v>
      </c>
      <c r="G8563" s="1468">
        <v>9.1199999999999992</v>
      </c>
      <c r="H8563" s="1468"/>
      <c r="I8563" s="1468"/>
      <c r="J8563" s="1468"/>
      <c r="K8563" s="1468"/>
      <c r="L8563" s="1468"/>
      <c r="M8563" s="1468"/>
      <c r="N8563" s="1468"/>
      <c r="O8563" s="1468"/>
      <c r="P8563" s="1468">
        <v>10.34</v>
      </c>
      <c r="R8563" s="1067"/>
      <c r="Z8563" s="21"/>
      <c r="AH8563"/>
    </row>
    <row r="8564" spans="1:34" ht="11.25" customHeight="1">
      <c r="A8564"/>
      <c r="B8564" s="1439" t="s">
        <v>21</v>
      </c>
      <c r="C8564" s="1440">
        <v>2673</v>
      </c>
      <c r="D8564" s="1441" t="str">
        <f t="shared" si="147"/>
        <v>PA2673</v>
      </c>
      <c r="E8564" s="1514" t="s">
        <v>280</v>
      </c>
      <c r="F8564" s="1467">
        <v>900</v>
      </c>
      <c r="G8564" s="1468">
        <v>9.1199999999999992</v>
      </c>
      <c r="H8564" s="1468"/>
      <c r="I8564" s="1468"/>
      <c r="J8564" s="1468"/>
      <c r="K8564" s="1468"/>
      <c r="L8564" s="1468"/>
      <c r="M8564" s="1468"/>
      <c r="N8564" s="1468"/>
      <c r="O8564" s="1468"/>
      <c r="P8564" s="1468">
        <v>10.34</v>
      </c>
      <c r="R8564" s="1067"/>
      <c r="Z8564" s="21"/>
      <c r="AH8564"/>
    </row>
    <row r="8565" spans="1:34" ht="11.25" customHeight="1">
      <c r="A8565"/>
      <c r="B8565" s="1439" t="s">
        <v>21</v>
      </c>
      <c r="C8565" s="1440">
        <v>2674</v>
      </c>
      <c r="D8565" s="1441" t="str">
        <f t="shared" si="147"/>
        <v>PA2674</v>
      </c>
      <c r="E8565" s="1514" t="s">
        <v>280</v>
      </c>
      <c r="F8565" s="1467">
        <v>900</v>
      </c>
      <c r="G8565" s="1468">
        <v>9.1199999999999992</v>
      </c>
      <c r="H8565" s="1468"/>
      <c r="I8565" s="1468"/>
      <c r="J8565" s="1468"/>
      <c r="K8565" s="1468"/>
      <c r="L8565" s="1468"/>
      <c r="M8565" s="1468"/>
      <c r="N8565" s="1468"/>
      <c r="O8565" s="1468"/>
      <c r="P8565" s="1468">
        <v>10.34</v>
      </c>
      <c r="R8565" s="1067"/>
      <c r="Z8565" s="21"/>
      <c r="AH8565"/>
    </row>
    <row r="8566" spans="1:34" ht="11.25" customHeight="1">
      <c r="A8566"/>
      <c r="B8566" s="1439" t="s">
        <v>21</v>
      </c>
      <c r="C8566" s="1440">
        <v>2675</v>
      </c>
      <c r="D8566" s="1441" t="str">
        <f t="shared" si="147"/>
        <v>PA2675</v>
      </c>
      <c r="E8566" s="1514" t="s">
        <v>280</v>
      </c>
      <c r="F8566" s="1467">
        <v>700</v>
      </c>
      <c r="G8566" s="1468">
        <v>6.24</v>
      </c>
      <c r="H8566" s="1468"/>
      <c r="I8566" s="1468"/>
      <c r="J8566" s="1468"/>
      <c r="K8566" s="1468"/>
      <c r="L8566" s="1468"/>
      <c r="M8566" s="1468"/>
      <c r="N8566" s="1468"/>
      <c r="O8566" s="1468"/>
      <c r="P8566" s="1468">
        <v>7.07</v>
      </c>
      <c r="R8566" s="1067"/>
      <c r="Z8566" s="21"/>
      <c r="AH8566"/>
    </row>
    <row r="8567" spans="1:34" ht="11.25" customHeight="1">
      <c r="A8567"/>
      <c r="B8567" s="1439" t="s">
        <v>21</v>
      </c>
      <c r="C8567" s="1440">
        <v>2676</v>
      </c>
      <c r="D8567" s="1441" t="str">
        <f t="shared" si="147"/>
        <v>PA2676</v>
      </c>
      <c r="E8567" s="1514" t="s">
        <v>280</v>
      </c>
      <c r="F8567" s="1467">
        <v>900</v>
      </c>
      <c r="G8567" s="1468">
        <v>9.1199999999999992</v>
      </c>
      <c r="H8567" s="1468"/>
      <c r="I8567" s="1468"/>
      <c r="J8567" s="1468"/>
      <c r="K8567" s="1468"/>
      <c r="L8567" s="1468"/>
      <c r="M8567" s="1468"/>
      <c r="N8567" s="1468"/>
      <c r="O8567" s="1468"/>
      <c r="P8567" s="1468">
        <v>10.34</v>
      </c>
      <c r="R8567" s="1067"/>
      <c r="Z8567" s="21"/>
      <c r="AH8567"/>
    </row>
    <row r="8568" spans="1:34" ht="11.25" customHeight="1">
      <c r="A8568"/>
      <c r="B8568" s="1439" t="s">
        <v>21</v>
      </c>
      <c r="C8568" s="1440">
        <v>2677</v>
      </c>
      <c r="D8568" s="1441" t="str">
        <f t="shared" si="147"/>
        <v>PA2677</v>
      </c>
      <c r="E8568" s="1514" t="s">
        <v>280</v>
      </c>
      <c r="F8568" s="1467">
        <v>650</v>
      </c>
      <c r="G8568" s="1468">
        <v>5.33</v>
      </c>
      <c r="H8568" s="1468"/>
      <c r="I8568" s="1468"/>
      <c r="J8568" s="1468"/>
      <c r="K8568" s="1468"/>
      <c r="L8568" s="1468"/>
      <c r="M8568" s="1468"/>
      <c r="N8568" s="1468"/>
      <c r="O8568" s="1468"/>
      <c r="P8568" s="1468">
        <v>6.04</v>
      </c>
      <c r="R8568" s="1067"/>
      <c r="Z8568" s="21"/>
      <c r="AH8568"/>
    </row>
    <row r="8569" spans="1:34" ht="11.25" customHeight="1">
      <c r="A8569"/>
      <c r="B8569" s="1439" t="s">
        <v>21</v>
      </c>
      <c r="C8569" s="1440">
        <v>2679</v>
      </c>
      <c r="D8569" s="1441" t="str">
        <f t="shared" si="147"/>
        <v>PA2679</v>
      </c>
      <c r="E8569" s="1514" t="s">
        <v>280</v>
      </c>
      <c r="F8569" s="1467">
        <v>1250</v>
      </c>
      <c r="G8569" s="1468">
        <v>14.46</v>
      </c>
      <c r="H8569" s="1468"/>
      <c r="I8569" s="1468"/>
      <c r="J8569" s="1468"/>
      <c r="K8569" s="1468"/>
      <c r="L8569" s="1468"/>
      <c r="M8569" s="1468"/>
      <c r="N8569" s="1468"/>
      <c r="O8569" s="1468"/>
      <c r="P8569" s="1468">
        <v>16.39</v>
      </c>
      <c r="R8569" s="1067"/>
      <c r="Z8569" s="21"/>
      <c r="AH8569"/>
    </row>
    <row r="8570" spans="1:34" ht="11.25" customHeight="1">
      <c r="A8570"/>
      <c r="B8570" s="1439" t="s">
        <v>21</v>
      </c>
      <c r="C8570" s="1440">
        <v>2681</v>
      </c>
      <c r="D8570" s="1441" t="str">
        <f t="shared" si="147"/>
        <v>PA2681</v>
      </c>
      <c r="E8570" s="1514" t="s">
        <v>280</v>
      </c>
      <c r="F8570" s="1467">
        <v>900</v>
      </c>
      <c r="G8570" s="1468">
        <v>9.1199999999999992</v>
      </c>
      <c r="H8570" s="1468"/>
      <c r="I8570" s="1468"/>
      <c r="J8570" s="1468"/>
      <c r="K8570" s="1468"/>
      <c r="L8570" s="1468"/>
      <c r="M8570" s="1468"/>
      <c r="N8570" s="1468"/>
      <c r="O8570" s="1468"/>
      <c r="P8570" s="1468">
        <v>10.34</v>
      </c>
      <c r="R8570" s="1067"/>
      <c r="Z8570" s="21"/>
      <c r="AH8570"/>
    </row>
    <row r="8571" spans="1:34" ht="11.25" customHeight="1">
      <c r="A8571"/>
      <c r="B8571" s="1439" t="s">
        <v>21</v>
      </c>
      <c r="C8571" s="1440">
        <v>2709</v>
      </c>
      <c r="D8571" s="1441" t="str">
        <f t="shared" si="147"/>
        <v>PA2709</v>
      </c>
      <c r="E8571" s="1514" t="s">
        <v>280</v>
      </c>
      <c r="F8571" s="1467">
        <v>500</v>
      </c>
      <c r="G8571" s="1468">
        <v>0.39</v>
      </c>
      <c r="H8571" s="1468"/>
      <c r="I8571" s="1468"/>
      <c r="J8571" s="1468"/>
      <c r="K8571" s="1468"/>
      <c r="L8571" s="1468"/>
      <c r="M8571" s="1468"/>
      <c r="N8571" s="1468"/>
      <c r="O8571" s="1468"/>
      <c r="P8571" s="1468">
        <v>0.44</v>
      </c>
      <c r="R8571" s="1067"/>
      <c r="Z8571" s="21"/>
      <c r="AH8571"/>
    </row>
    <row r="8572" spans="1:34" ht="11.25" customHeight="1">
      <c r="A8572"/>
      <c r="B8572" s="1439" t="s">
        <v>21</v>
      </c>
      <c r="C8572" s="1440">
        <v>2716</v>
      </c>
      <c r="D8572" s="1441" t="str">
        <f t="shared" si="147"/>
        <v>PA2716</v>
      </c>
      <c r="E8572" s="1514" t="s">
        <v>280</v>
      </c>
      <c r="F8572" s="1467">
        <v>700</v>
      </c>
      <c r="G8572" s="1468">
        <v>6.17</v>
      </c>
      <c r="H8572" s="1468"/>
      <c r="I8572" s="1468"/>
      <c r="J8572" s="1468"/>
      <c r="K8572" s="1468"/>
      <c r="L8572" s="1468"/>
      <c r="M8572" s="1468"/>
      <c r="N8572" s="1468"/>
      <c r="O8572" s="1468"/>
      <c r="P8572" s="1468">
        <v>6.99</v>
      </c>
      <c r="R8572" s="1067"/>
      <c r="Z8572" s="21"/>
      <c r="AH8572"/>
    </row>
    <row r="8573" spans="1:34" ht="11.25" customHeight="1">
      <c r="A8573"/>
      <c r="B8573" s="1439" t="s">
        <v>21</v>
      </c>
      <c r="C8573" s="1440">
        <v>2718</v>
      </c>
      <c r="D8573" s="1441" t="str">
        <f t="shared" si="147"/>
        <v>PA2718</v>
      </c>
      <c r="E8573" s="1514" t="s">
        <v>280</v>
      </c>
      <c r="F8573" s="1467">
        <v>650</v>
      </c>
      <c r="G8573" s="1468">
        <v>5.42</v>
      </c>
      <c r="H8573" s="1468"/>
      <c r="I8573" s="1468"/>
      <c r="J8573" s="1468"/>
      <c r="K8573" s="1468"/>
      <c r="L8573" s="1468"/>
      <c r="M8573" s="1468"/>
      <c r="N8573" s="1468"/>
      <c r="O8573" s="1468"/>
      <c r="P8573" s="1468">
        <v>6.14</v>
      </c>
      <c r="R8573" s="1067"/>
      <c r="Z8573" s="21"/>
      <c r="AH8573"/>
    </row>
    <row r="8574" spans="1:34" ht="11.25" customHeight="1">
      <c r="A8574"/>
      <c r="B8574" s="1439" t="s">
        <v>21</v>
      </c>
      <c r="C8574" s="1440">
        <v>2721</v>
      </c>
      <c r="D8574" s="1441" t="str">
        <f t="shared" si="147"/>
        <v>PA2721</v>
      </c>
      <c r="E8574" s="1514" t="s">
        <v>280</v>
      </c>
      <c r="F8574" s="1467">
        <v>1450</v>
      </c>
      <c r="G8574" s="1468">
        <v>17.61</v>
      </c>
      <c r="H8574" s="1468"/>
      <c r="I8574" s="1468"/>
      <c r="J8574" s="1468"/>
      <c r="K8574" s="1468"/>
      <c r="L8574" s="1468"/>
      <c r="M8574" s="1468"/>
      <c r="N8574" s="1468"/>
      <c r="O8574" s="1468"/>
      <c r="P8574" s="1468">
        <v>19.96</v>
      </c>
      <c r="R8574" s="1067"/>
      <c r="Z8574" s="21"/>
      <c r="AH8574"/>
    </row>
    <row r="8575" spans="1:34" ht="11.25" customHeight="1">
      <c r="A8575"/>
      <c r="B8575" s="1439" t="s">
        <v>21</v>
      </c>
      <c r="C8575" s="1440">
        <v>2744</v>
      </c>
      <c r="D8575" s="1441" t="str">
        <f t="shared" si="147"/>
        <v>PA2744</v>
      </c>
      <c r="E8575" s="1514" t="s">
        <v>280</v>
      </c>
      <c r="F8575" s="1467">
        <v>500</v>
      </c>
      <c r="G8575" s="1468">
        <v>0.83</v>
      </c>
      <c r="H8575" s="1468"/>
      <c r="I8575" s="1468"/>
      <c r="J8575" s="1468"/>
      <c r="K8575" s="1468"/>
      <c r="L8575" s="1468"/>
      <c r="M8575" s="1468"/>
      <c r="N8575" s="1468"/>
      <c r="O8575" s="1468"/>
      <c r="P8575" s="1468">
        <v>0.94</v>
      </c>
      <c r="R8575" s="1067"/>
      <c r="Z8575" s="21"/>
      <c r="AH8575"/>
    </row>
    <row r="8576" spans="1:34" ht="11.25" customHeight="1">
      <c r="A8576"/>
      <c r="B8576" s="1439" t="s">
        <v>21</v>
      </c>
      <c r="C8576" s="1440">
        <v>2751</v>
      </c>
      <c r="D8576" s="1441" t="str">
        <f t="shared" si="147"/>
        <v>PA2751</v>
      </c>
      <c r="E8576" s="1514" t="s">
        <v>280</v>
      </c>
      <c r="F8576" s="1467">
        <v>500</v>
      </c>
      <c r="G8576" s="1468">
        <v>2.13</v>
      </c>
      <c r="H8576" s="1468"/>
      <c r="I8576" s="1468"/>
      <c r="J8576" s="1468"/>
      <c r="K8576" s="1468"/>
      <c r="L8576" s="1468"/>
      <c r="M8576" s="1468"/>
      <c r="N8576" s="1468"/>
      <c r="O8576" s="1468"/>
      <c r="P8576" s="1468">
        <v>2.41</v>
      </c>
      <c r="R8576" s="1067"/>
      <c r="Z8576" s="21"/>
      <c r="AH8576"/>
    </row>
    <row r="8577" spans="1:34" ht="11.25" customHeight="1">
      <c r="A8577"/>
      <c r="B8577" s="1439" t="s">
        <v>21</v>
      </c>
      <c r="C8577" s="1440">
        <v>2752</v>
      </c>
      <c r="D8577" s="1441" t="str">
        <f t="shared" si="147"/>
        <v>PA2752</v>
      </c>
      <c r="E8577" s="1514" t="s">
        <v>280</v>
      </c>
      <c r="F8577" s="1467">
        <v>500</v>
      </c>
      <c r="G8577" s="1468">
        <v>1.32</v>
      </c>
      <c r="H8577" s="1468"/>
      <c r="I8577" s="1468"/>
      <c r="J8577" s="1468"/>
      <c r="K8577" s="1468"/>
      <c r="L8577" s="1468"/>
      <c r="M8577" s="1468"/>
      <c r="N8577" s="1468"/>
      <c r="O8577" s="1468"/>
      <c r="P8577" s="1468">
        <v>1.5</v>
      </c>
      <c r="R8577" s="1067"/>
      <c r="Z8577" s="21"/>
      <c r="AH8577"/>
    </row>
    <row r="8578" spans="1:34" ht="11.25" customHeight="1">
      <c r="A8578"/>
      <c r="B8578" s="1439" t="s">
        <v>21</v>
      </c>
      <c r="C8578" s="1440">
        <v>2753</v>
      </c>
      <c r="D8578" s="1441" t="str">
        <f t="shared" si="147"/>
        <v>PA2753</v>
      </c>
      <c r="E8578" s="1514" t="s">
        <v>280</v>
      </c>
      <c r="F8578" s="1467">
        <v>650</v>
      </c>
      <c r="G8578" s="1468">
        <v>5.13</v>
      </c>
      <c r="H8578" s="1468"/>
      <c r="I8578" s="1468"/>
      <c r="J8578" s="1468"/>
      <c r="K8578" s="1468"/>
      <c r="L8578" s="1468"/>
      <c r="M8578" s="1468"/>
      <c r="N8578" s="1468"/>
      <c r="O8578" s="1468"/>
      <c r="P8578" s="1468">
        <v>5.81</v>
      </c>
      <c r="R8578" s="1067"/>
      <c r="Z8578" s="21"/>
      <c r="AH8578"/>
    </row>
    <row r="8579" spans="1:34" ht="11.25" customHeight="1">
      <c r="A8579"/>
      <c r="B8579" s="1439" t="s">
        <v>21</v>
      </c>
      <c r="C8579" s="1440">
        <v>2755</v>
      </c>
      <c r="D8579" s="1441" t="str">
        <f t="shared" si="147"/>
        <v>PA2755</v>
      </c>
      <c r="E8579" s="1514" t="s">
        <v>280</v>
      </c>
      <c r="F8579" s="1467">
        <v>500</v>
      </c>
      <c r="G8579" s="1468">
        <v>2.13</v>
      </c>
      <c r="H8579" s="1468"/>
      <c r="I8579" s="1468"/>
      <c r="J8579" s="1468"/>
      <c r="K8579" s="1468"/>
      <c r="L8579" s="1468"/>
      <c r="M8579" s="1468"/>
      <c r="N8579" s="1468"/>
      <c r="O8579" s="1468"/>
      <c r="P8579" s="1468">
        <v>2.41</v>
      </c>
      <c r="R8579" s="1067"/>
      <c r="Z8579" s="21"/>
      <c r="AH8579"/>
    </row>
    <row r="8580" spans="1:34" ht="11.25" customHeight="1">
      <c r="A8580"/>
      <c r="B8580" s="1439" t="s">
        <v>21</v>
      </c>
      <c r="C8580" s="1440">
        <v>2757</v>
      </c>
      <c r="D8580" s="1441" t="str">
        <f t="shared" si="147"/>
        <v>PA2757</v>
      </c>
      <c r="E8580" s="1514" t="s">
        <v>280</v>
      </c>
      <c r="F8580" s="1467">
        <v>500</v>
      </c>
      <c r="G8580" s="1468">
        <v>2.48</v>
      </c>
      <c r="H8580" s="1468"/>
      <c r="I8580" s="1468"/>
      <c r="J8580" s="1468"/>
      <c r="K8580" s="1468"/>
      <c r="L8580" s="1468"/>
      <c r="M8580" s="1468"/>
      <c r="N8580" s="1468"/>
      <c r="O8580" s="1468"/>
      <c r="P8580" s="1468">
        <v>2.81</v>
      </c>
      <c r="R8580" s="1067"/>
      <c r="Z8580" s="21"/>
      <c r="AH8580"/>
    </row>
    <row r="8581" spans="1:34" ht="11.25" customHeight="1">
      <c r="A8581"/>
      <c r="B8581" s="1439" t="s">
        <v>21</v>
      </c>
      <c r="C8581" s="1440">
        <v>2759</v>
      </c>
      <c r="D8581" s="1441" t="str">
        <f t="shared" si="147"/>
        <v>PA2759</v>
      </c>
      <c r="E8581" s="1514" t="s">
        <v>280</v>
      </c>
      <c r="F8581" s="1467">
        <v>1000</v>
      </c>
      <c r="G8581" s="1468">
        <v>10.77</v>
      </c>
      <c r="H8581" s="1468"/>
      <c r="I8581" s="1468"/>
      <c r="J8581" s="1468"/>
      <c r="K8581" s="1468"/>
      <c r="L8581" s="1468"/>
      <c r="M8581" s="1468"/>
      <c r="N8581" s="1468"/>
      <c r="O8581" s="1468"/>
      <c r="P8581" s="1468">
        <v>12.21</v>
      </c>
      <c r="R8581" s="1067"/>
      <c r="Z8581" s="21"/>
      <c r="AH8581"/>
    </row>
    <row r="8582" spans="1:34" ht="11.25" customHeight="1">
      <c r="A8582"/>
      <c r="B8582" s="1439" t="s">
        <v>21</v>
      </c>
      <c r="C8582" s="1440">
        <v>2801</v>
      </c>
      <c r="D8582" s="1441" t="str">
        <f t="shared" si="147"/>
        <v>PA2801</v>
      </c>
      <c r="E8582" s="1514" t="s">
        <v>280</v>
      </c>
      <c r="F8582" s="1467">
        <v>1100</v>
      </c>
      <c r="G8582" s="1468">
        <v>12.38</v>
      </c>
      <c r="H8582" s="1468"/>
      <c r="I8582" s="1468"/>
      <c r="J8582" s="1468"/>
      <c r="K8582" s="1468"/>
      <c r="L8582" s="1468"/>
      <c r="M8582" s="1468"/>
      <c r="N8582" s="1468"/>
      <c r="O8582" s="1468"/>
      <c r="P8582" s="1468">
        <v>14.03</v>
      </c>
      <c r="R8582" s="1067"/>
      <c r="Z8582" s="21"/>
      <c r="AH8582"/>
    </row>
    <row r="8583" spans="1:34" ht="11.25" customHeight="1">
      <c r="A8583"/>
      <c r="B8583" s="1439" t="s">
        <v>21</v>
      </c>
      <c r="C8583" s="1440">
        <v>2802</v>
      </c>
      <c r="D8583" s="1441" t="str">
        <f t="shared" si="147"/>
        <v>PA2802</v>
      </c>
      <c r="E8583" s="1514" t="s">
        <v>280</v>
      </c>
      <c r="F8583" s="1467">
        <v>850</v>
      </c>
      <c r="G8583" s="1468">
        <v>8.36</v>
      </c>
      <c r="H8583" s="1468"/>
      <c r="I8583" s="1468"/>
      <c r="J8583" s="1468"/>
      <c r="K8583" s="1468"/>
      <c r="L8583" s="1468"/>
      <c r="M8583" s="1468"/>
      <c r="N8583" s="1468"/>
      <c r="O8583" s="1468"/>
      <c r="P8583" s="1468">
        <v>9.4700000000000006</v>
      </c>
      <c r="R8583" s="1067"/>
      <c r="Z8583" s="21"/>
      <c r="AH8583"/>
    </row>
    <row r="8584" spans="1:34" ht="11.25" customHeight="1">
      <c r="A8584"/>
      <c r="B8584" s="1439" t="s">
        <v>21</v>
      </c>
      <c r="C8584" s="1440">
        <v>2803</v>
      </c>
      <c r="D8584" s="1441" t="str">
        <f t="shared" si="147"/>
        <v>PA2803</v>
      </c>
      <c r="E8584" s="1514" t="s">
        <v>280</v>
      </c>
      <c r="F8584" s="1467">
        <v>1750</v>
      </c>
      <c r="G8584" s="1468">
        <v>21.99</v>
      </c>
      <c r="H8584" s="1468"/>
      <c r="I8584" s="1468"/>
      <c r="J8584" s="1468"/>
      <c r="K8584" s="1468"/>
      <c r="L8584" s="1468"/>
      <c r="M8584" s="1468"/>
      <c r="N8584" s="1468"/>
      <c r="O8584" s="1468"/>
      <c r="P8584" s="1468">
        <v>24.92</v>
      </c>
      <c r="R8584" s="1067"/>
      <c r="Z8584" s="21"/>
      <c r="AH8584"/>
    </row>
    <row r="8585" spans="1:34" ht="11.25" customHeight="1">
      <c r="A8585"/>
      <c r="B8585" s="1439" t="s">
        <v>21</v>
      </c>
      <c r="C8585" s="1440">
        <v>2804</v>
      </c>
      <c r="D8585" s="1441" t="str">
        <f t="shared" si="147"/>
        <v>PA2804</v>
      </c>
      <c r="E8585" s="1514" t="s">
        <v>280</v>
      </c>
      <c r="F8585" s="1467">
        <v>700</v>
      </c>
      <c r="G8585" s="1468">
        <v>6.27</v>
      </c>
      <c r="H8585" s="1468"/>
      <c r="I8585" s="1468"/>
      <c r="J8585" s="1468"/>
      <c r="K8585" s="1468"/>
      <c r="L8585" s="1468"/>
      <c r="M8585" s="1468"/>
      <c r="N8585" s="1468"/>
      <c r="O8585" s="1468"/>
      <c r="P8585" s="1468">
        <v>7.11</v>
      </c>
      <c r="R8585" s="1067"/>
      <c r="Z8585" s="21"/>
      <c r="AH8585"/>
    </row>
    <row r="8586" spans="1:34" ht="11.25" customHeight="1">
      <c r="A8586"/>
      <c r="B8586" s="1439" t="s">
        <v>21</v>
      </c>
      <c r="C8586" s="1440">
        <v>2805</v>
      </c>
      <c r="D8586" s="1441" t="str">
        <f t="shared" si="147"/>
        <v>PA2805</v>
      </c>
      <c r="E8586" s="1514" t="s">
        <v>280</v>
      </c>
      <c r="F8586" s="1467">
        <v>900</v>
      </c>
      <c r="G8586" s="1468">
        <v>8.93</v>
      </c>
      <c r="H8586" s="1468"/>
      <c r="I8586" s="1468"/>
      <c r="J8586" s="1468"/>
      <c r="K8586" s="1468"/>
      <c r="L8586" s="1468"/>
      <c r="M8586" s="1468"/>
      <c r="N8586" s="1468"/>
      <c r="O8586" s="1468"/>
      <c r="P8586" s="1468">
        <v>10.119999999999999</v>
      </c>
      <c r="R8586" s="1067"/>
      <c r="Z8586" s="21"/>
      <c r="AH8586"/>
    </row>
    <row r="8587" spans="1:34" ht="11.25" customHeight="1">
      <c r="A8587"/>
      <c r="B8587" s="1439" t="s">
        <v>21</v>
      </c>
      <c r="C8587" s="1440">
        <v>2806</v>
      </c>
      <c r="D8587" s="1441" t="str">
        <f t="shared" si="147"/>
        <v>PA2806</v>
      </c>
      <c r="E8587" s="1514" t="s">
        <v>280</v>
      </c>
      <c r="F8587" s="1467">
        <v>1400</v>
      </c>
      <c r="G8587" s="1468">
        <v>16.95</v>
      </c>
      <c r="H8587" s="1468"/>
      <c r="I8587" s="1468"/>
      <c r="J8587" s="1468"/>
      <c r="K8587" s="1468"/>
      <c r="L8587" s="1468"/>
      <c r="M8587" s="1468"/>
      <c r="N8587" s="1468"/>
      <c r="O8587" s="1468"/>
      <c r="P8587" s="1468">
        <v>19.21</v>
      </c>
      <c r="R8587" s="1067"/>
      <c r="Z8587" s="21"/>
      <c r="AH8587"/>
    </row>
    <row r="8588" spans="1:34" ht="11.25" customHeight="1">
      <c r="A8588"/>
      <c r="B8588" s="1439" t="s">
        <v>21</v>
      </c>
      <c r="C8588" s="1440">
        <v>2807</v>
      </c>
      <c r="D8588" s="1441" t="str">
        <f t="shared" ref="D8588:D8651" si="148">B8588&amp;TEXT(C8588,"0000")</f>
        <v>PA2807</v>
      </c>
      <c r="E8588" s="1514" t="s">
        <v>280</v>
      </c>
      <c r="F8588" s="1467">
        <v>900</v>
      </c>
      <c r="G8588" s="1468">
        <v>8.93</v>
      </c>
      <c r="H8588" s="1468"/>
      <c r="I8588" s="1468"/>
      <c r="J8588" s="1468"/>
      <c r="K8588" s="1468"/>
      <c r="L8588" s="1468"/>
      <c r="M8588" s="1468"/>
      <c r="N8588" s="1468"/>
      <c r="O8588" s="1468"/>
      <c r="P8588" s="1468">
        <v>10.119999999999999</v>
      </c>
      <c r="R8588" s="1067"/>
      <c r="Z8588" s="21"/>
      <c r="AH8588"/>
    </row>
    <row r="8589" spans="1:34" ht="11.25" customHeight="1">
      <c r="A8589"/>
      <c r="B8589" s="1439" t="s">
        <v>21</v>
      </c>
      <c r="C8589" s="1440">
        <v>2808</v>
      </c>
      <c r="D8589" s="1441" t="str">
        <f t="shared" si="148"/>
        <v>PA2808</v>
      </c>
      <c r="E8589" s="1514" t="s">
        <v>280</v>
      </c>
      <c r="F8589" s="1467">
        <v>850</v>
      </c>
      <c r="G8589" s="1468">
        <v>8.48</v>
      </c>
      <c r="H8589" s="1468"/>
      <c r="I8589" s="1468"/>
      <c r="J8589" s="1468"/>
      <c r="K8589" s="1468"/>
      <c r="L8589" s="1468"/>
      <c r="M8589" s="1468"/>
      <c r="N8589" s="1468"/>
      <c r="O8589" s="1468"/>
      <c r="P8589" s="1468">
        <v>9.61</v>
      </c>
      <c r="R8589" s="1067"/>
      <c r="Z8589" s="21"/>
      <c r="AH8589"/>
    </row>
    <row r="8590" spans="1:34" ht="11.25" customHeight="1">
      <c r="A8590"/>
      <c r="B8590" s="1439" t="s">
        <v>21</v>
      </c>
      <c r="C8590" s="1440">
        <v>2809</v>
      </c>
      <c r="D8590" s="1441" t="str">
        <f t="shared" si="148"/>
        <v>PA2809</v>
      </c>
      <c r="E8590" s="1514" t="s">
        <v>280</v>
      </c>
      <c r="F8590" s="1467">
        <v>900</v>
      </c>
      <c r="G8590" s="1468">
        <v>8.93</v>
      </c>
      <c r="H8590" s="1468"/>
      <c r="I8590" s="1468"/>
      <c r="J8590" s="1468"/>
      <c r="K8590" s="1468"/>
      <c r="L8590" s="1468"/>
      <c r="M8590" s="1468"/>
      <c r="N8590" s="1468"/>
      <c r="O8590" s="1468"/>
      <c r="P8590" s="1468">
        <v>10.119999999999999</v>
      </c>
      <c r="R8590" s="1067"/>
      <c r="Z8590" s="21"/>
      <c r="AH8590"/>
    </row>
    <row r="8591" spans="1:34" ht="11.25" customHeight="1">
      <c r="A8591"/>
      <c r="B8591" s="1439" t="s">
        <v>21</v>
      </c>
      <c r="C8591" s="1440">
        <v>2810</v>
      </c>
      <c r="D8591" s="1441" t="str">
        <f t="shared" si="148"/>
        <v>PA2810</v>
      </c>
      <c r="E8591" s="1514" t="s">
        <v>280</v>
      </c>
      <c r="F8591" s="1467">
        <v>700</v>
      </c>
      <c r="G8591" s="1468">
        <v>6.23</v>
      </c>
      <c r="H8591" s="1468"/>
      <c r="I8591" s="1468"/>
      <c r="J8591" s="1468"/>
      <c r="K8591" s="1468"/>
      <c r="L8591" s="1468"/>
      <c r="M8591" s="1468"/>
      <c r="N8591" s="1468"/>
      <c r="O8591" s="1468"/>
      <c r="P8591" s="1468">
        <v>7.06</v>
      </c>
      <c r="R8591" s="1067"/>
      <c r="Z8591" s="21"/>
      <c r="AH8591"/>
    </row>
    <row r="8592" spans="1:34" ht="11.25" customHeight="1">
      <c r="A8592"/>
      <c r="B8592" s="1439" t="s">
        <v>21</v>
      </c>
      <c r="C8592" s="1440">
        <v>2811</v>
      </c>
      <c r="D8592" s="1441" t="str">
        <f t="shared" si="148"/>
        <v>PA2811</v>
      </c>
      <c r="E8592" s="1514" t="s">
        <v>280</v>
      </c>
      <c r="F8592" s="1467">
        <v>1100</v>
      </c>
      <c r="G8592" s="1468">
        <v>12.24</v>
      </c>
      <c r="H8592" s="1468"/>
      <c r="I8592" s="1468"/>
      <c r="J8592" s="1468"/>
      <c r="K8592" s="1468"/>
      <c r="L8592" s="1468"/>
      <c r="M8592" s="1468"/>
      <c r="N8592" s="1468"/>
      <c r="O8592" s="1468"/>
      <c r="P8592" s="1468">
        <v>13.87</v>
      </c>
      <c r="R8592" s="1067"/>
      <c r="Z8592" s="21"/>
      <c r="AH8592"/>
    </row>
    <row r="8593" spans="1:34" ht="11.25" customHeight="1">
      <c r="A8593"/>
      <c r="B8593" s="1439" t="s">
        <v>21</v>
      </c>
      <c r="C8593" s="1440">
        <v>2812</v>
      </c>
      <c r="D8593" s="1441" t="str">
        <f t="shared" si="148"/>
        <v>PA2812</v>
      </c>
      <c r="E8593" s="1514" t="s">
        <v>280</v>
      </c>
      <c r="F8593" s="1467">
        <v>1100</v>
      </c>
      <c r="G8593" s="1468">
        <v>12.45</v>
      </c>
      <c r="H8593" s="1468"/>
      <c r="I8593" s="1468"/>
      <c r="J8593" s="1468"/>
      <c r="K8593" s="1468"/>
      <c r="L8593" s="1468"/>
      <c r="M8593" s="1468"/>
      <c r="N8593" s="1468"/>
      <c r="O8593" s="1468"/>
      <c r="P8593" s="1468">
        <v>14.11</v>
      </c>
      <c r="R8593" s="1067"/>
      <c r="Z8593" s="21"/>
      <c r="AH8593"/>
    </row>
    <row r="8594" spans="1:34" ht="11.25" customHeight="1">
      <c r="A8594"/>
      <c r="B8594" s="1439" t="s">
        <v>21</v>
      </c>
      <c r="C8594" s="1440">
        <v>2813</v>
      </c>
      <c r="D8594" s="1441" t="str">
        <f t="shared" si="148"/>
        <v>PA2813</v>
      </c>
      <c r="E8594" s="1514" t="s">
        <v>280</v>
      </c>
      <c r="F8594" s="1467">
        <v>800</v>
      </c>
      <c r="G8594" s="1468">
        <v>7.94</v>
      </c>
      <c r="H8594" s="1468"/>
      <c r="I8594" s="1468"/>
      <c r="J8594" s="1468"/>
      <c r="K8594" s="1468"/>
      <c r="L8594" s="1468"/>
      <c r="M8594" s="1468"/>
      <c r="N8594" s="1468"/>
      <c r="O8594" s="1468"/>
      <c r="P8594" s="1468">
        <v>8.99</v>
      </c>
      <c r="R8594" s="1067"/>
      <c r="Z8594" s="21"/>
      <c r="AH8594"/>
    </row>
    <row r="8595" spans="1:34" ht="11.25" customHeight="1">
      <c r="A8595"/>
      <c r="B8595" s="1439" t="s">
        <v>21</v>
      </c>
      <c r="C8595" s="1440">
        <v>2814</v>
      </c>
      <c r="D8595" s="1441" t="str">
        <f t="shared" si="148"/>
        <v>PA2814</v>
      </c>
      <c r="E8595" s="1514" t="s">
        <v>280</v>
      </c>
      <c r="F8595" s="1467">
        <v>550</v>
      </c>
      <c r="G8595" s="1468">
        <v>4.1100000000000003</v>
      </c>
      <c r="H8595" s="1468"/>
      <c r="I8595" s="1468"/>
      <c r="J8595" s="1468"/>
      <c r="K8595" s="1468"/>
      <c r="L8595" s="1468"/>
      <c r="M8595" s="1468"/>
      <c r="N8595" s="1468"/>
      <c r="O8595" s="1468"/>
      <c r="P8595" s="1468">
        <v>4.66</v>
      </c>
      <c r="R8595" s="1067"/>
      <c r="Z8595" s="21"/>
      <c r="AH8595"/>
    </row>
    <row r="8596" spans="1:34" ht="11.25" customHeight="1">
      <c r="A8596"/>
      <c r="B8596" s="1439" t="s">
        <v>21</v>
      </c>
      <c r="C8596" s="1440">
        <v>2815</v>
      </c>
      <c r="D8596" s="1441" t="str">
        <f t="shared" si="148"/>
        <v>PA2815</v>
      </c>
      <c r="E8596" s="1514" t="s">
        <v>280</v>
      </c>
      <c r="F8596" s="1467">
        <v>650</v>
      </c>
      <c r="G8596" s="1468">
        <v>5.46</v>
      </c>
      <c r="H8596" s="1468"/>
      <c r="I8596" s="1468"/>
      <c r="J8596" s="1468"/>
      <c r="K8596" s="1468"/>
      <c r="L8596" s="1468"/>
      <c r="M8596" s="1468"/>
      <c r="N8596" s="1468"/>
      <c r="O8596" s="1468"/>
      <c r="P8596" s="1468">
        <v>6.19</v>
      </c>
      <c r="R8596" s="1067"/>
      <c r="Z8596" s="21"/>
      <c r="AH8596"/>
    </row>
    <row r="8597" spans="1:34" ht="11.25" customHeight="1">
      <c r="A8597"/>
      <c r="B8597" s="1439" t="s">
        <v>21</v>
      </c>
      <c r="C8597" s="1440">
        <v>2816</v>
      </c>
      <c r="D8597" s="1441" t="str">
        <f t="shared" si="148"/>
        <v>PA2816</v>
      </c>
      <c r="E8597" s="1514" t="s">
        <v>280</v>
      </c>
      <c r="F8597" s="1467">
        <v>550</v>
      </c>
      <c r="G8597" s="1468">
        <v>3.6</v>
      </c>
      <c r="H8597" s="1468"/>
      <c r="I8597" s="1468"/>
      <c r="J8597" s="1468"/>
      <c r="K8597" s="1468"/>
      <c r="L8597" s="1468"/>
      <c r="M8597" s="1468"/>
      <c r="N8597" s="1468"/>
      <c r="O8597" s="1468"/>
      <c r="P8597" s="1468">
        <v>4.08</v>
      </c>
      <c r="R8597" s="1067"/>
      <c r="Z8597" s="21"/>
      <c r="AH8597"/>
    </row>
    <row r="8598" spans="1:34" ht="11.25" customHeight="1">
      <c r="A8598"/>
      <c r="B8598" s="1439" t="s">
        <v>21</v>
      </c>
      <c r="C8598" s="1440">
        <v>2817</v>
      </c>
      <c r="D8598" s="1441" t="str">
        <f t="shared" si="148"/>
        <v>PA2817</v>
      </c>
      <c r="E8598" s="1514" t="s">
        <v>280</v>
      </c>
      <c r="F8598" s="1467">
        <v>900</v>
      </c>
      <c r="G8598" s="1468">
        <v>8.93</v>
      </c>
      <c r="H8598" s="1468"/>
      <c r="I8598" s="1468"/>
      <c r="J8598" s="1468"/>
      <c r="K8598" s="1468"/>
      <c r="L8598" s="1468"/>
      <c r="M8598" s="1468"/>
      <c r="N8598" s="1468"/>
      <c r="O8598" s="1468"/>
      <c r="P8598" s="1468">
        <v>10.119999999999999</v>
      </c>
      <c r="R8598" s="1067"/>
      <c r="Z8598" s="21"/>
      <c r="AH8598"/>
    </row>
    <row r="8599" spans="1:34" ht="11.25" customHeight="1">
      <c r="A8599"/>
      <c r="B8599" s="1439" t="s">
        <v>21</v>
      </c>
      <c r="C8599" s="1440">
        <v>2818</v>
      </c>
      <c r="D8599" s="1441" t="str">
        <f t="shared" si="148"/>
        <v>PA2818</v>
      </c>
      <c r="E8599" s="1514" t="s">
        <v>280</v>
      </c>
      <c r="F8599" s="1467">
        <v>500</v>
      </c>
      <c r="G8599" s="1468">
        <v>2.39</v>
      </c>
      <c r="H8599" s="1468"/>
      <c r="I8599" s="1468"/>
      <c r="J8599" s="1468"/>
      <c r="K8599" s="1468"/>
      <c r="L8599" s="1468"/>
      <c r="M8599" s="1468"/>
      <c r="N8599" s="1468"/>
      <c r="O8599" s="1468"/>
      <c r="P8599" s="1468">
        <v>2.7</v>
      </c>
      <c r="R8599" s="1067"/>
      <c r="Z8599" s="21"/>
      <c r="AH8599"/>
    </row>
    <row r="8600" spans="1:34" ht="11.25" customHeight="1">
      <c r="A8600"/>
      <c r="B8600" s="1439" t="s">
        <v>21</v>
      </c>
      <c r="C8600" s="1440">
        <v>2819</v>
      </c>
      <c r="D8600" s="1441" t="str">
        <f t="shared" si="148"/>
        <v>PA2819</v>
      </c>
      <c r="E8600" s="1514" t="s">
        <v>280</v>
      </c>
      <c r="F8600" s="1467">
        <v>500</v>
      </c>
      <c r="G8600" s="1468">
        <v>0.39</v>
      </c>
      <c r="H8600" s="1468"/>
      <c r="I8600" s="1468"/>
      <c r="J8600" s="1468"/>
      <c r="K8600" s="1468"/>
      <c r="L8600" s="1468"/>
      <c r="M8600" s="1468"/>
      <c r="N8600" s="1468"/>
      <c r="O8600" s="1468"/>
      <c r="P8600" s="1468">
        <v>0.44</v>
      </c>
      <c r="R8600" s="1067"/>
      <c r="Z8600" s="21"/>
      <c r="AH8600"/>
    </row>
    <row r="8601" spans="1:34" ht="11.25" customHeight="1">
      <c r="A8601"/>
      <c r="B8601" s="1439" t="s">
        <v>21</v>
      </c>
      <c r="C8601" s="1440">
        <v>2820</v>
      </c>
      <c r="D8601" s="1441" t="str">
        <f t="shared" si="148"/>
        <v>PA2820</v>
      </c>
      <c r="E8601" s="1514" t="s">
        <v>280</v>
      </c>
      <c r="F8601" s="1467">
        <v>550</v>
      </c>
      <c r="G8601" s="1468">
        <v>3.6</v>
      </c>
      <c r="H8601" s="1468"/>
      <c r="I8601" s="1468"/>
      <c r="J8601" s="1468"/>
      <c r="K8601" s="1468"/>
      <c r="L8601" s="1468"/>
      <c r="M8601" s="1468"/>
      <c r="N8601" s="1468"/>
      <c r="O8601" s="1468"/>
      <c r="P8601" s="1468">
        <v>4.08</v>
      </c>
      <c r="R8601" s="1067"/>
      <c r="Z8601" s="21"/>
      <c r="AH8601"/>
    </row>
    <row r="8602" spans="1:34" ht="11.25" customHeight="1">
      <c r="A8602"/>
      <c r="B8602" s="1439" t="s">
        <v>21</v>
      </c>
      <c r="C8602" s="1440">
        <v>2821</v>
      </c>
      <c r="D8602" s="1441" t="str">
        <f t="shared" si="148"/>
        <v>PA2821</v>
      </c>
      <c r="E8602" s="1514" t="s">
        <v>280</v>
      </c>
      <c r="F8602" s="1467">
        <v>900</v>
      </c>
      <c r="G8602" s="1468">
        <v>8.93</v>
      </c>
      <c r="H8602" s="1468"/>
      <c r="I8602" s="1468"/>
      <c r="J8602" s="1468"/>
      <c r="K8602" s="1468"/>
      <c r="L8602" s="1468"/>
      <c r="M8602" s="1468"/>
      <c r="N8602" s="1468"/>
      <c r="O8602" s="1468"/>
      <c r="P8602" s="1468">
        <v>10.119999999999999</v>
      </c>
      <c r="R8602" s="1067"/>
      <c r="Z8602" s="21"/>
      <c r="AH8602"/>
    </row>
    <row r="8603" spans="1:34" ht="11.25" customHeight="1">
      <c r="A8603"/>
      <c r="B8603" s="1439" t="s">
        <v>21</v>
      </c>
      <c r="C8603" s="1440">
        <v>2825</v>
      </c>
      <c r="D8603" s="1441" t="str">
        <f t="shared" si="148"/>
        <v>PA2825</v>
      </c>
      <c r="E8603" s="1514" t="s">
        <v>280</v>
      </c>
      <c r="F8603" s="1467">
        <v>700</v>
      </c>
      <c r="G8603" s="1468">
        <v>6.17</v>
      </c>
      <c r="H8603" s="1468"/>
      <c r="I8603" s="1468"/>
      <c r="J8603" s="1468"/>
      <c r="K8603" s="1468"/>
      <c r="L8603" s="1468"/>
      <c r="M8603" s="1468"/>
      <c r="N8603" s="1468"/>
      <c r="O8603" s="1468"/>
      <c r="P8603" s="1468">
        <v>6.99</v>
      </c>
      <c r="R8603" s="1067"/>
      <c r="Z8603" s="21"/>
      <c r="AH8603"/>
    </row>
    <row r="8604" spans="1:34" ht="11.25" customHeight="1">
      <c r="A8604"/>
      <c r="B8604" s="1439" t="s">
        <v>21</v>
      </c>
      <c r="C8604" s="1440">
        <v>2828</v>
      </c>
      <c r="D8604" s="1441" t="str">
        <f t="shared" si="148"/>
        <v>PA2828</v>
      </c>
      <c r="E8604" s="1514" t="s">
        <v>280</v>
      </c>
      <c r="F8604" s="1467">
        <v>1100</v>
      </c>
      <c r="G8604" s="1468">
        <v>12.12</v>
      </c>
      <c r="H8604" s="1468"/>
      <c r="I8604" s="1468"/>
      <c r="J8604" s="1468"/>
      <c r="K8604" s="1468"/>
      <c r="L8604" s="1468"/>
      <c r="M8604" s="1468"/>
      <c r="N8604" s="1468"/>
      <c r="O8604" s="1468"/>
      <c r="P8604" s="1468">
        <v>13.74</v>
      </c>
      <c r="R8604" s="1067"/>
      <c r="Z8604" s="21"/>
      <c r="AH8604"/>
    </row>
    <row r="8605" spans="1:34" ht="11.25" customHeight="1">
      <c r="A8605"/>
      <c r="B8605" s="1439" t="s">
        <v>21</v>
      </c>
      <c r="C8605" s="1440">
        <v>2855</v>
      </c>
      <c r="D8605" s="1441" t="str">
        <f t="shared" si="148"/>
        <v>PA2855</v>
      </c>
      <c r="E8605" s="1514" t="s">
        <v>280</v>
      </c>
      <c r="F8605" s="1467">
        <v>800</v>
      </c>
      <c r="G8605" s="1468">
        <v>7.53</v>
      </c>
      <c r="H8605" s="1468"/>
      <c r="I8605" s="1468"/>
      <c r="J8605" s="1468"/>
      <c r="K8605" s="1468"/>
      <c r="L8605" s="1468"/>
      <c r="M8605" s="1468"/>
      <c r="N8605" s="1468"/>
      <c r="O8605" s="1468"/>
      <c r="P8605" s="1468">
        <v>8.5299999999999994</v>
      </c>
      <c r="R8605" s="1067"/>
      <c r="Z8605" s="21"/>
      <c r="AH8605"/>
    </row>
    <row r="8606" spans="1:34" ht="11.25" customHeight="1">
      <c r="A8606"/>
      <c r="B8606" s="1439" t="s">
        <v>21</v>
      </c>
      <c r="C8606" s="1440">
        <v>2857</v>
      </c>
      <c r="D8606" s="1441" t="str">
        <f t="shared" si="148"/>
        <v>PA2857</v>
      </c>
      <c r="E8606" s="1514" t="s">
        <v>280</v>
      </c>
      <c r="F8606" s="1467">
        <v>750</v>
      </c>
      <c r="G8606" s="1468">
        <v>6.9</v>
      </c>
      <c r="H8606" s="1468"/>
      <c r="I8606" s="1468"/>
      <c r="J8606" s="1468"/>
      <c r="K8606" s="1468"/>
      <c r="L8606" s="1468"/>
      <c r="M8606" s="1468"/>
      <c r="N8606" s="1468"/>
      <c r="O8606" s="1468"/>
      <c r="P8606" s="1468">
        <v>7.82</v>
      </c>
      <c r="R8606" s="1067"/>
      <c r="Z8606" s="21"/>
      <c r="AH8606"/>
    </row>
    <row r="8607" spans="1:34" ht="11.25" customHeight="1">
      <c r="A8607"/>
      <c r="B8607" s="1439" t="s">
        <v>21</v>
      </c>
      <c r="C8607" s="1440">
        <v>2858</v>
      </c>
      <c r="D8607" s="1441" t="str">
        <f t="shared" si="148"/>
        <v>PA2858</v>
      </c>
      <c r="E8607" s="1514" t="s">
        <v>280</v>
      </c>
      <c r="F8607" s="1467">
        <v>950</v>
      </c>
      <c r="G8607" s="1468">
        <v>9.7799999999999994</v>
      </c>
      <c r="H8607" s="1468"/>
      <c r="I8607" s="1468"/>
      <c r="J8607" s="1468"/>
      <c r="K8607" s="1468"/>
      <c r="L8607" s="1468"/>
      <c r="M8607" s="1468"/>
      <c r="N8607" s="1468"/>
      <c r="O8607" s="1468"/>
      <c r="P8607" s="1468">
        <v>11.08</v>
      </c>
      <c r="R8607" s="1067"/>
      <c r="Z8607" s="21"/>
      <c r="AH8607"/>
    </row>
    <row r="8608" spans="1:34" ht="11.25" customHeight="1">
      <c r="A8608"/>
      <c r="B8608" s="1439" t="s">
        <v>21</v>
      </c>
      <c r="C8608" s="1440">
        <v>2859</v>
      </c>
      <c r="D8608" s="1441" t="str">
        <f t="shared" si="148"/>
        <v>PA2859</v>
      </c>
      <c r="E8608" s="1514" t="s">
        <v>280</v>
      </c>
      <c r="F8608" s="1467">
        <v>1000</v>
      </c>
      <c r="G8608" s="1468">
        <v>10.59</v>
      </c>
      <c r="H8608" s="1468"/>
      <c r="I8608" s="1468"/>
      <c r="J8608" s="1468"/>
      <c r="K8608" s="1468"/>
      <c r="L8608" s="1468"/>
      <c r="M8608" s="1468"/>
      <c r="N8608" s="1468"/>
      <c r="O8608" s="1468"/>
      <c r="P8608" s="1468">
        <v>12</v>
      </c>
      <c r="R8608" s="1067"/>
      <c r="Z8608" s="21"/>
      <c r="AH8608"/>
    </row>
    <row r="8609" spans="1:34" ht="11.25" customHeight="1">
      <c r="A8609"/>
      <c r="B8609" s="1439" t="s">
        <v>21</v>
      </c>
      <c r="C8609" s="1440">
        <v>2860</v>
      </c>
      <c r="D8609" s="1441" t="str">
        <f t="shared" si="148"/>
        <v>PA2860</v>
      </c>
      <c r="E8609" s="1514" t="s">
        <v>280</v>
      </c>
      <c r="F8609" s="1467">
        <v>950</v>
      </c>
      <c r="G8609" s="1468">
        <v>9.7200000000000006</v>
      </c>
      <c r="H8609" s="1468"/>
      <c r="I8609" s="1468"/>
      <c r="J8609" s="1468"/>
      <c r="K8609" s="1468"/>
      <c r="L8609" s="1468"/>
      <c r="M8609" s="1468"/>
      <c r="N8609" s="1468"/>
      <c r="O8609" s="1468"/>
      <c r="P8609" s="1468">
        <v>11.02</v>
      </c>
      <c r="R8609" s="1067"/>
      <c r="Z8609" s="21"/>
      <c r="AH8609"/>
    </row>
    <row r="8610" spans="1:34" ht="11.25" customHeight="1">
      <c r="A8610"/>
      <c r="B8610" s="1439" t="s">
        <v>21</v>
      </c>
      <c r="C8610" s="1440">
        <v>2862</v>
      </c>
      <c r="D8610" s="1441" t="str">
        <f t="shared" si="148"/>
        <v>PA2862</v>
      </c>
      <c r="E8610" s="1514" t="s">
        <v>280</v>
      </c>
      <c r="F8610" s="1467">
        <v>1050</v>
      </c>
      <c r="G8610" s="1468">
        <v>10.97</v>
      </c>
      <c r="H8610" s="1468"/>
      <c r="I8610" s="1468"/>
      <c r="J8610" s="1468"/>
      <c r="K8610" s="1468"/>
      <c r="L8610" s="1468"/>
      <c r="M8610" s="1468"/>
      <c r="N8610" s="1468"/>
      <c r="O8610" s="1468"/>
      <c r="P8610" s="1468">
        <v>12.43</v>
      </c>
      <c r="R8610" s="1067"/>
      <c r="Z8610" s="21"/>
      <c r="AH8610"/>
    </row>
    <row r="8611" spans="1:34" ht="11.25" customHeight="1">
      <c r="A8611"/>
      <c r="B8611" s="1439" t="s">
        <v>21</v>
      </c>
      <c r="C8611" s="1440">
        <v>2865</v>
      </c>
      <c r="D8611" s="1441" t="str">
        <f t="shared" si="148"/>
        <v>PA2865</v>
      </c>
      <c r="E8611" s="1514" t="s">
        <v>280</v>
      </c>
      <c r="F8611" s="1467">
        <v>850</v>
      </c>
      <c r="G8611" s="1468">
        <v>8.1300000000000008</v>
      </c>
      <c r="H8611" s="1468"/>
      <c r="I8611" s="1468"/>
      <c r="J8611" s="1468"/>
      <c r="K8611" s="1468"/>
      <c r="L8611" s="1468"/>
      <c r="M8611" s="1468"/>
      <c r="N8611" s="1468"/>
      <c r="O8611" s="1468"/>
      <c r="P8611" s="1468">
        <v>9.2100000000000009</v>
      </c>
      <c r="R8611" s="1067"/>
      <c r="Z8611" s="21"/>
      <c r="AH8611"/>
    </row>
    <row r="8612" spans="1:34" ht="11.25" customHeight="1">
      <c r="A8612"/>
      <c r="B8612" s="1439" t="s">
        <v>21</v>
      </c>
      <c r="C8612" s="1440">
        <v>2880</v>
      </c>
      <c r="D8612" s="1441" t="str">
        <f t="shared" si="148"/>
        <v>PA2880</v>
      </c>
      <c r="E8612" s="1514" t="s">
        <v>280</v>
      </c>
      <c r="F8612" s="1467">
        <v>850</v>
      </c>
      <c r="G8612" s="1468">
        <v>8.6</v>
      </c>
      <c r="H8612" s="1468"/>
      <c r="I8612" s="1468"/>
      <c r="J8612" s="1468"/>
      <c r="K8612" s="1468"/>
      <c r="L8612" s="1468"/>
      <c r="M8612" s="1468"/>
      <c r="N8612" s="1468"/>
      <c r="O8612" s="1468"/>
      <c r="P8612" s="1468">
        <v>9.74</v>
      </c>
      <c r="R8612" s="1067"/>
      <c r="Z8612" s="21"/>
      <c r="AH8612"/>
    </row>
    <row r="8613" spans="1:34" ht="11.25" customHeight="1">
      <c r="A8613"/>
      <c r="B8613" s="1439" t="s">
        <v>21</v>
      </c>
      <c r="C8613" s="1440">
        <v>2882</v>
      </c>
      <c r="D8613" s="1441" t="str">
        <f t="shared" si="148"/>
        <v>PA2882</v>
      </c>
      <c r="E8613" s="1514" t="s">
        <v>280</v>
      </c>
      <c r="F8613" s="1467">
        <v>900</v>
      </c>
      <c r="G8613" s="1468">
        <v>8.93</v>
      </c>
      <c r="H8613" s="1468"/>
      <c r="I8613" s="1468"/>
      <c r="J8613" s="1468"/>
      <c r="K8613" s="1468"/>
      <c r="L8613" s="1468"/>
      <c r="M8613" s="1468"/>
      <c r="N8613" s="1468"/>
      <c r="O8613" s="1468"/>
      <c r="P8613" s="1468">
        <v>10.119999999999999</v>
      </c>
      <c r="R8613" s="1067"/>
      <c r="Z8613" s="21"/>
      <c r="AH8613"/>
    </row>
    <row r="8614" spans="1:34" ht="11.25" customHeight="1">
      <c r="A8614"/>
      <c r="B8614" s="1439" t="s">
        <v>21</v>
      </c>
      <c r="C8614" s="1440">
        <v>2884</v>
      </c>
      <c r="D8614" s="1441" t="str">
        <f t="shared" si="148"/>
        <v>PA2884</v>
      </c>
      <c r="E8614" s="1514" t="s">
        <v>280</v>
      </c>
      <c r="F8614" s="1467">
        <v>500</v>
      </c>
      <c r="G8614" s="1468">
        <v>1.97</v>
      </c>
      <c r="H8614" s="1468"/>
      <c r="I8614" s="1468"/>
      <c r="J8614" s="1468"/>
      <c r="K8614" s="1468"/>
      <c r="L8614" s="1468"/>
      <c r="M8614" s="1468"/>
      <c r="N8614" s="1468"/>
      <c r="O8614" s="1468"/>
      <c r="P8614" s="1468">
        <v>2.23</v>
      </c>
      <c r="R8614" s="1067"/>
      <c r="Z8614" s="21"/>
      <c r="AH8614"/>
    </row>
    <row r="8615" spans="1:34" ht="11.25" customHeight="1">
      <c r="A8615"/>
      <c r="B8615" s="1439" t="s">
        <v>21</v>
      </c>
      <c r="C8615" s="1440">
        <v>2885</v>
      </c>
      <c r="D8615" s="1441" t="str">
        <f t="shared" si="148"/>
        <v>PA2885</v>
      </c>
      <c r="E8615" s="1514" t="s">
        <v>280</v>
      </c>
      <c r="F8615" s="1467">
        <v>600</v>
      </c>
      <c r="G8615" s="1468">
        <v>4.53</v>
      </c>
      <c r="H8615" s="1468"/>
      <c r="I8615" s="1468"/>
      <c r="J8615" s="1468"/>
      <c r="K8615" s="1468"/>
      <c r="L8615" s="1468"/>
      <c r="M8615" s="1468"/>
      <c r="N8615" s="1468"/>
      <c r="O8615" s="1468"/>
      <c r="P8615" s="1468">
        <v>5.13</v>
      </c>
      <c r="R8615" s="1067"/>
      <c r="Z8615" s="21"/>
      <c r="AH8615"/>
    </row>
    <row r="8616" spans="1:34" ht="11.25" customHeight="1">
      <c r="A8616"/>
      <c r="B8616" s="1439" t="s">
        <v>21</v>
      </c>
      <c r="C8616" s="1440">
        <v>2886</v>
      </c>
      <c r="D8616" s="1441" t="str">
        <f t="shared" si="148"/>
        <v>PA2886</v>
      </c>
      <c r="E8616" s="1514" t="s">
        <v>280</v>
      </c>
      <c r="F8616" s="1467">
        <v>500</v>
      </c>
      <c r="G8616" s="1468">
        <v>3.18</v>
      </c>
      <c r="H8616" s="1468"/>
      <c r="I8616" s="1468"/>
      <c r="J8616" s="1468"/>
      <c r="K8616" s="1468"/>
      <c r="L8616" s="1468"/>
      <c r="M8616" s="1468"/>
      <c r="N8616" s="1468"/>
      <c r="O8616" s="1468"/>
      <c r="P8616" s="1468">
        <v>3.6</v>
      </c>
      <c r="R8616" s="1067"/>
      <c r="Z8616" s="21"/>
      <c r="AH8616"/>
    </row>
    <row r="8617" spans="1:34" ht="11.25" customHeight="1">
      <c r="A8617"/>
      <c r="B8617" s="1439" t="s">
        <v>21</v>
      </c>
      <c r="C8617" s="1440">
        <v>2887</v>
      </c>
      <c r="D8617" s="1441" t="str">
        <f t="shared" si="148"/>
        <v>PA2887</v>
      </c>
      <c r="E8617" s="1514" t="s">
        <v>280</v>
      </c>
      <c r="F8617" s="1467">
        <v>500</v>
      </c>
      <c r="G8617" s="1468">
        <v>1.41</v>
      </c>
      <c r="H8617" s="1468"/>
      <c r="I8617" s="1468"/>
      <c r="J8617" s="1468"/>
      <c r="K8617" s="1468"/>
      <c r="L8617" s="1468"/>
      <c r="M8617" s="1468"/>
      <c r="N8617" s="1468"/>
      <c r="O8617" s="1468"/>
      <c r="P8617" s="1468">
        <v>1.6</v>
      </c>
      <c r="R8617" s="1067"/>
      <c r="Z8617" s="21"/>
      <c r="AH8617"/>
    </row>
    <row r="8618" spans="1:34" ht="11.25" customHeight="1">
      <c r="A8618"/>
      <c r="B8618" s="1439" t="s">
        <v>21</v>
      </c>
      <c r="C8618" s="1440">
        <v>2890</v>
      </c>
      <c r="D8618" s="1441" t="str">
        <f t="shared" si="148"/>
        <v>PA2890</v>
      </c>
      <c r="E8618" s="1514" t="s">
        <v>280</v>
      </c>
      <c r="F8618" s="1467">
        <v>500</v>
      </c>
      <c r="G8618" s="1468">
        <v>0.92</v>
      </c>
      <c r="H8618" s="1468"/>
      <c r="I8618" s="1468"/>
      <c r="J8618" s="1468"/>
      <c r="K8618" s="1468"/>
      <c r="L8618" s="1468"/>
      <c r="M8618" s="1468"/>
      <c r="N8618" s="1468"/>
      <c r="O8618" s="1468"/>
      <c r="P8618" s="1468">
        <v>1.04</v>
      </c>
      <c r="R8618" s="1067"/>
      <c r="Z8618" s="21"/>
      <c r="AH8618"/>
    </row>
    <row r="8619" spans="1:34" ht="11.25" customHeight="1">
      <c r="A8619"/>
      <c r="B8619" s="1439" t="s">
        <v>21</v>
      </c>
      <c r="C8619" s="1440">
        <v>2891</v>
      </c>
      <c r="D8619" s="1441" t="str">
        <f t="shared" si="148"/>
        <v>PA2891</v>
      </c>
      <c r="E8619" s="1514" t="s">
        <v>280</v>
      </c>
      <c r="F8619" s="1467">
        <v>500</v>
      </c>
      <c r="G8619" s="1468">
        <v>2.39</v>
      </c>
      <c r="H8619" s="1468"/>
      <c r="I8619" s="1468"/>
      <c r="J8619" s="1468"/>
      <c r="K8619" s="1468"/>
      <c r="L8619" s="1468"/>
      <c r="M8619" s="1468"/>
      <c r="N8619" s="1468"/>
      <c r="O8619" s="1468"/>
      <c r="P8619" s="1468">
        <v>2.7</v>
      </c>
      <c r="R8619" s="1067"/>
      <c r="Z8619" s="21"/>
      <c r="AH8619"/>
    </row>
    <row r="8620" spans="1:34" ht="11.25" customHeight="1">
      <c r="A8620"/>
      <c r="B8620" s="1439" t="s">
        <v>21</v>
      </c>
      <c r="C8620" s="1440">
        <v>2892</v>
      </c>
      <c r="D8620" s="1441" t="str">
        <f t="shared" si="148"/>
        <v>PA2892</v>
      </c>
      <c r="E8620" s="1514" t="s">
        <v>280</v>
      </c>
      <c r="F8620" s="1467">
        <v>500</v>
      </c>
      <c r="G8620" s="1468">
        <v>1.41</v>
      </c>
      <c r="H8620" s="1468"/>
      <c r="I8620" s="1468"/>
      <c r="J8620" s="1468"/>
      <c r="K8620" s="1468"/>
      <c r="L8620" s="1468"/>
      <c r="M8620" s="1468"/>
      <c r="N8620" s="1468"/>
      <c r="O8620" s="1468"/>
      <c r="P8620" s="1468">
        <v>1.6</v>
      </c>
      <c r="R8620" s="1067"/>
      <c r="Z8620" s="21"/>
      <c r="AH8620"/>
    </row>
    <row r="8621" spans="1:34" ht="11.25" customHeight="1">
      <c r="A8621"/>
      <c r="B8621" s="1439" t="s">
        <v>21</v>
      </c>
      <c r="C8621" s="1440">
        <v>2893</v>
      </c>
      <c r="D8621" s="1441" t="str">
        <f t="shared" si="148"/>
        <v>PA2893</v>
      </c>
      <c r="E8621" s="1514" t="s">
        <v>280</v>
      </c>
      <c r="F8621" s="1467">
        <v>500</v>
      </c>
      <c r="G8621" s="1468">
        <v>1.41</v>
      </c>
      <c r="H8621" s="1468"/>
      <c r="I8621" s="1468"/>
      <c r="J8621" s="1468"/>
      <c r="K8621" s="1468"/>
      <c r="L8621" s="1468"/>
      <c r="M8621" s="1468"/>
      <c r="N8621" s="1468"/>
      <c r="O8621" s="1468"/>
      <c r="P8621" s="1468">
        <v>1.6</v>
      </c>
      <c r="R8621" s="1067"/>
      <c r="Z8621" s="21"/>
      <c r="AH8621"/>
    </row>
    <row r="8622" spans="1:34" ht="11.25" customHeight="1">
      <c r="A8622"/>
      <c r="B8622" s="1439" t="s">
        <v>21</v>
      </c>
      <c r="C8622" s="1440">
        <v>2896</v>
      </c>
      <c r="D8622" s="1441" t="str">
        <f t="shared" si="148"/>
        <v>PA2896</v>
      </c>
      <c r="E8622" s="1514" t="s">
        <v>280</v>
      </c>
      <c r="F8622" s="1467">
        <v>500</v>
      </c>
      <c r="G8622" s="1468">
        <v>2.34</v>
      </c>
      <c r="H8622" s="1468"/>
      <c r="I8622" s="1468"/>
      <c r="J8622" s="1468"/>
      <c r="K8622" s="1468"/>
      <c r="L8622" s="1468"/>
      <c r="M8622" s="1468"/>
      <c r="N8622" s="1468"/>
      <c r="O8622" s="1468"/>
      <c r="P8622" s="1468">
        <v>2.65</v>
      </c>
      <c r="R8622" s="1067"/>
      <c r="Z8622" s="21"/>
      <c r="AH8622"/>
    </row>
    <row r="8623" spans="1:34" ht="11.25" customHeight="1">
      <c r="A8623"/>
      <c r="B8623" s="1439" t="s">
        <v>21</v>
      </c>
      <c r="C8623" s="1440">
        <v>2897</v>
      </c>
      <c r="D8623" s="1441" t="str">
        <f t="shared" si="148"/>
        <v>PA2897</v>
      </c>
      <c r="E8623" s="1514" t="s">
        <v>280</v>
      </c>
      <c r="F8623" s="1467">
        <v>500</v>
      </c>
      <c r="G8623" s="1468">
        <v>2.82</v>
      </c>
      <c r="H8623" s="1468"/>
      <c r="I8623" s="1468"/>
      <c r="J8623" s="1468"/>
      <c r="K8623" s="1468"/>
      <c r="L8623" s="1468"/>
      <c r="M8623" s="1468"/>
      <c r="N8623" s="1468"/>
      <c r="O8623" s="1468"/>
      <c r="P8623" s="1468">
        <v>3.2</v>
      </c>
      <c r="R8623" s="1067"/>
      <c r="Z8623" s="21"/>
      <c r="AH8623"/>
    </row>
    <row r="8624" spans="1:34" ht="11.25" customHeight="1">
      <c r="A8624"/>
      <c r="B8624" s="1439" t="s">
        <v>21</v>
      </c>
      <c r="C8624" s="1440">
        <v>2898</v>
      </c>
      <c r="D8624" s="1441" t="str">
        <f t="shared" si="148"/>
        <v>PA2898</v>
      </c>
      <c r="E8624" s="1514" t="s">
        <v>280</v>
      </c>
      <c r="F8624" s="1467">
        <v>550</v>
      </c>
      <c r="G8624" s="1468">
        <v>3.6</v>
      </c>
      <c r="H8624" s="1468"/>
      <c r="I8624" s="1468"/>
      <c r="J8624" s="1468"/>
      <c r="K8624" s="1468"/>
      <c r="L8624" s="1468"/>
      <c r="M8624" s="1468"/>
      <c r="N8624" s="1468"/>
      <c r="O8624" s="1468"/>
      <c r="P8624" s="1468">
        <v>4.08</v>
      </c>
      <c r="R8624" s="1067"/>
      <c r="Z8624" s="21"/>
      <c r="AH8624"/>
    </row>
    <row r="8625" spans="1:34" ht="11.25" customHeight="1">
      <c r="A8625"/>
      <c r="B8625" s="1439" t="s">
        <v>21</v>
      </c>
      <c r="C8625" s="1440">
        <v>2899</v>
      </c>
      <c r="D8625" s="1441" t="str">
        <f t="shared" si="148"/>
        <v>PA2899</v>
      </c>
      <c r="E8625" s="1514" t="s">
        <v>280</v>
      </c>
      <c r="F8625" s="1467">
        <v>500</v>
      </c>
      <c r="G8625" s="1468">
        <v>2.0699999999999998</v>
      </c>
      <c r="H8625" s="1468"/>
      <c r="I8625" s="1468"/>
      <c r="J8625" s="1468"/>
      <c r="K8625" s="1468"/>
      <c r="L8625" s="1468"/>
      <c r="M8625" s="1468"/>
      <c r="N8625" s="1468"/>
      <c r="O8625" s="1468"/>
      <c r="P8625" s="1468">
        <v>2.35</v>
      </c>
      <c r="R8625" s="1067"/>
      <c r="Z8625" s="21"/>
      <c r="AH8625"/>
    </row>
    <row r="8626" spans="1:34" ht="11.25" customHeight="1">
      <c r="A8626"/>
      <c r="B8626" s="1439" t="s">
        <v>21</v>
      </c>
      <c r="C8626" s="1440">
        <v>2903</v>
      </c>
      <c r="D8626" s="1441" t="str">
        <f t="shared" si="148"/>
        <v>PA2903</v>
      </c>
      <c r="E8626" s="1514" t="s">
        <v>280</v>
      </c>
      <c r="F8626" s="1467">
        <v>500</v>
      </c>
      <c r="G8626" s="1468">
        <v>0.39</v>
      </c>
      <c r="H8626" s="1468"/>
      <c r="I8626" s="1468"/>
      <c r="J8626" s="1468"/>
      <c r="K8626" s="1468"/>
      <c r="L8626" s="1468"/>
      <c r="M8626" s="1468"/>
      <c r="N8626" s="1468"/>
      <c r="O8626" s="1468"/>
      <c r="P8626" s="1468">
        <v>0.44</v>
      </c>
      <c r="R8626" s="1067"/>
      <c r="Z8626" s="21"/>
      <c r="AH8626"/>
    </row>
    <row r="8627" spans="1:34" ht="11.25" customHeight="1">
      <c r="A8627"/>
      <c r="B8627" s="1439" t="s">
        <v>21</v>
      </c>
      <c r="C8627" s="1440">
        <v>2904</v>
      </c>
      <c r="D8627" s="1441" t="str">
        <f t="shared" si="148"/>
        <v>PA2904</v>
      </c>
      <c r="E8627" s="1514" t="s">
        <v>280</v>
      </c>
      <c r="F8627" s="1467">
        <v>500</v>
      </c>
      <c r="G8627" s="1468">
        <v>0.39</v>
      </c>
      <c r="H8627" s="1468"/>
      <c r="I8627" s="1468"/>
      <c r="J8627" s="1468"/>
      <c r="K8627" s="1468"/>
      <c r="L8627" s="1468"/>
      <c r="M8627" s="1468"/>
      <c r="N8627" s="1468"/>
      <c r="O8627" s="1468"/>
      <c r="P8627" s="1468">
        <v>0.44</v>
      </c>
      <c r="R8627" s="1067"/>
      <c r="Z8627" s="21"/>
      <c r="AH8627"/>
    </row>
    <row r="8628" spans="1:34" ht="11.25" customHeight="1">
      <c r="A8628"/>
      <c r="B8628" s="1439" t="s">
        <v>21</v>
      </c>
      <c r="C8628" s="1440">
        <v>2905</v>
      </c>
      <c r="D8628" s="1441" t="str">
        <f t="shared" si="148"/>
        <v>PA2905</v>
      </c>
      <c r="E8628" s="1514" t="s">
        <v>280</v>
      </c>
      <c r="F8628" s="1467">
        <v>500</v>
      </c>
      <c r="G8628" s="1468">
        <v>0.23</v>
      </c>
      <c r="H8628" s="1468"/>
      <c r="I8628" s="1468"/>
      <c r="J8628" s="1468"/>
      <c r="K8628" s="1468"/>
      <c r="L8628" s="1468"/>
      <c r="M8628" s="1468"/>
      <c r="N8628" s="1468"/>
      <c r="O8628" s="1468"/>
      <c r="P8628" s="1468">
        <v>0.26</v>
      </c>
      <c r="R8628" s="1067"/>
      <c r="Z8628" s="21"/>
      <c r="AH8628"/>
    </row>
    <row r="8629" spans="1:34" ht="11.25" customHeight="1">
      <c r="A8629"/>
      <c r="B8629" s="1439" t="s">
        <v>21</v>
      </c>
      <c r="C8629" s="1440">
        <v>2907</v>
      </c>
      <c r="D8629" s="1441" t="str">
        <f t="shared" si="148"/>
        <v>PA2907</v>
      </c>
      <c r="E8629" s="1514" t="s">
        <v>280</v>
      </c>
      <c r="F8629" s="1467">
        <v>800</v>
      </c>
      <c r="G8629" s="1468">
        <v>7.37</v>
      </c>
      <c r="H8629" s="1468"/>
      <c r="I8629" s="1468"/>
      <c r="J8629" s="1468"/>
      <c r="K8629" s="1468"/>
      <c r="L8629" s="1468"/>
      <c r="M8629" s="1468"/>
      <c r="N8629" s="1468"/>
      <c r="O8629" s="1468"/>
      <c r="P8629" s="1468">
        <v>8.35</v>
      </c>
      <c r="R8629" s="1067"/>
      <c r="Z8629" s="21"/>
      <c r="AH8629"/>
    </row>
    <row r="8630" spans="1:34" ht="11.25" customHeight="1">
      <c r="A8630"/>
      <c r="B8630" s="1439" t="s">
        <v>21</v>
      </c>
      <c r="C8630" s="1440">
        <v>2910</v>
      </c>
      <c r="D8630" s="1441" t="str">
        <f t="shared" si="148"/>
        <v>PA2910</v>
      </c>
      <c r="E8630" s="1514" t="s">
        <v>280</v>
      </c>
      <c r="F8630" s="1467">
        <v>800</v>
      </c>
      <c r="G8630" s="1468">
        <v>7.59</v>
      </c>
      <c r="H8630" s="1468"/>
      <c r="I8630" s="1468"/>
      <c r="J8630" s="1468"/>
      <c r="K8630" s="1468"/>
      <c r="L8630" s="1468"/>
      <c r="M8630" s="1468"/>
      <c r="N8630" s="1468"/>
      <c r="O8630" s="1468"/>
      <c r="P8630" s="1468">
        <v>8.6</v>
      </c>
      <c r="R8630" s="1067"/>
      <c r="Z8630" s="21"/>
      <c r="AH8630"/>
    </row>
    <row r="8631" spans="1:34" ht="11.25" customHeight="1">
      <c r="A8631"/>
      <c r="B8631" s="1439" t="s">
        <v>21</v>
      </c>
      <c r="C8631" s="1440">
        <v>2911</v>
      </c>
      <c r="D8631" s="1441" t="str">
        <f t="shared" si="148"/>
        <v>PA2911</v>
      </c>
      <c r="E8631" s="1514" t="s">
        <v>280</v>
      </c>
      <c r="F8631" s="1467">
        <v>950</v>
      </c>
      <c r="G8631" s="1468">
        <v>10.039999999999999</v>
      </c>
      <c r="H8631" s="1468"/>
      <c r="I8631" s="1468"/>
      <c r="J8631" s="1468"/>
      <c r="K8631" s="1468"/>
      <c r="L8631" s="1468"/>
      <c r="M8631" s="1468"/>
      <c r="N8631" s="1468"/>
      <c r="O8631" s="1468"/>
      <c r="P8631" s="1468">
        <v>11.37</v>
      </c>
      <c r="R8631" s="1067"/>
      <c r="Z8631" s="21"/>
      <c r="AH8631"/>
    </row>
    <row r="8632" spans="1:34" ht="11.25" customHeight="1">
      <c r="A8632"/>
      <c r="B8632" s="1439" t="s">
        <v>21</v>
      </c>
      <c r="C8632" s="1440">
        <v>2914</v>
      </c>
      <c r="D8632" s="1441" t="str">
        <f t="shared" si="148"/>
        <v>PA2914</v>
      </c>
      <c r="E8632" s="1514" t="s">
        <v>280</v>
      </c>
      <c r="F8632" s="1467">
        <v>550</v>
      </c>
      <c r="G8632" s="1468">
        <v>3.54</v>
      </c>
      <c r="H8632" s="1468"/>
      <c r="I8632" s="1468"/>
      <c r="J8632" s="1468"/>
      <c r="K8632" s="1468"/>
      <c r="L8632" s="1468"/>
      <c r="M8632" s="1468"/>
      <c r="N8632" s="1468"/>
      <c r="O8632" s="1468"/>
      <c r="P8632" s="1468">
        <v>4.01</v>
      </c>
      <c r="R8632" s="1067"/>
      <c r="Z8632" s="21"/>
      <c r="AH8632"/>
    </row>
    <row r="8633" spans="1:34" ht="11.25" customHeight="1">
      <c r="A8633"/>
      <c r="B8633" s="1439" t="s">
        <v>21</v>
      </c>
      <c r="C8633" s="1440">
        <v>2915</v>
      </c>
      <c r="D8633" s="1441" t="str">
        <f t="shared" si="148"/>
        <v>PA2915</v>
      </c>
      <c r="E8633" s="1514" t="s">
        <v>280</v>
      </c>
      <c r="F8633" s="1467">
        <v>550</v>
      </c>
      <c r="G8633" s="1468">
        <v>3.63</v>
      </c>
      <c r="H8633" s="1468"/>
      <c r="I8633" s="1468"/>
      <c r="J8633" s="1468"/>
      <c r="K8633" s="1468"/>
      <c r="L8633" s="1468"/>
      <c r="M8633" s="1468"/>
      <c r="N8633" s="1468"/>
      <c r="O8633" s="1468"/>
      <c r="P8633" s="1468">
        <v>4.1100000000000003</v>
      </c>
      <c r="R8633" s="1067"/>
      <c r="Z8633" s="21"/>
      <c r="AH8633"/>
    </row>
    <row r="8634" spans="1:34" ht="11.25" customHeight="1">
      <c r="A8634"/>
      <c r="B8634" s="1439" t="s">
        <v>21</v>
      </c>
      <c r="C8634" s="1440">
        <v>2916</v>
      </c>
      <c r="D8634" s="1441" t="str">
        <f t="shared" si="148"/>
        <v>PA2916</v>
      </c>
      <c r="E8634" s="1514" t="s">
        <v>280</v>
      </c>
      <c r="F8634" s="1467">
        <v>500</v>
      </c>
      <c r="G8634" s="1468">
        <v>2.78</v>
      </c>
      <c r="H8634" s="1468"/>
      <c r="I8634" s="1468"/>
      <c r="J8634" s="1468"/>
      <c r="K8634" s="1468"/>
      <c r="L8634" s="1468"/>
      <c r="M8634" s="1468"/>
      <c r="N8634" s="1468"/>
      <c r="O8634" s="1468"/>
      <c r="P8634" s="1468">
        <v>3.15</v>
      </c>
      <c r="R8634" s="1067"/>
      <c r="Z8634" s="21"/>
      <c r="AH8634"/>
    </row>
    <row r="8635" spans="1:34" ht="11.25" customHeight="1">
      <c r="A8635"/>
      <c r="B8635" s="1439" t="s">
        <v>21</v>
      </c>
      <c r="C8635" s="1440">
        <v>2917</v>
      </c>
      <c r="D8635" s="1441" t="str">
        <f t="shared" si="148"/>
        <v>PA2917</v>
      </c>
      <c r="E8635" s="1514" t="s">
        <v>280</v>
      </c>
      <c r="F8635" s="1467">
        <v>550</v>
      </c>
      <c r="G8635" s="1468">
        <v>3.6</v>
      </c>
      <c r="H8635" s="1468"/>
      <c r="I8635" s="1468"/>
      <c r="J8635" s="1468"/>
      <c r="K8635" s="1468"/>
      <c r="L8635" s="1468"/>
      <c r="M8635" s="1468"/>
      <c r="N8635" s="1468"/>
      <c r="O8635" s="1468"/>
      <c r="P8635" s="1468">
        <v>4.08</v>
      </c>
      <c r="R8635" s="1067"/>
      <c r="Z8635" s="21"/>
      <c r="AH8635"/>
    </row>
    <row r="8636" spans="1:34" ht="11.25" customHeight="1">
      <c r="A8636"/>
      <c r="B8636" s="1439" t="s">
        <v>21</v>
      </c>
      <c r="C8636" s="1440">
        <v>2918</v>
      </c>
      <c r="D8636" s="1441" t="str">
        <f t="shared" si="148"/>
        <v>PA2918</v>
      </c>
      <c r="E8636" s="1514" t="s">
        <v>280</v>
      </c>
      <c r="F8636" s="1467">
        <v>500</v>
      </c>
      <c r="G8636" s="1468">
        <v>3.42</v>
      </c>
      <c r="H8636" s="1468"/>
      <c r="I8636" s="1468"/>
      <c r="J8636" s="1468"/>
      <c r="K8636" s="1468"/>
      <c r="L8636" s="1468"/>
      <c r="M8636" s="1468"/>
      <c r="N8636" s="1468"/>
      <c r="O8636" s="1468"/>
      <c r="P8636" s="1468">
        <v>3.88</v>
      </c>
      <c r="R8636" s="1067"/>
      <c r="Z8636" s="21"/>
      <c r="AH8636"/>
    </row>
    <row r="8637" spans="1:34" ht="11.25" customHeight="1">
      <c r="A8637"/>
      <c r="B8637" s="1439" t="s">
        <v>21</v>
      </c>
      <c r="C8637" s="1440">
        <v>2919</v>
      </c>
      <c r="D8637" s="1441" t="str">
        <f t="shared" si="148"/>
        <v>PA2919</v>
      </c>
      <c r="E8637" s="1514" t="s">
        <v>280</v>
      </c>
      <c r="F8637" s="1467">
        <v>500</v>
      </c>
      <c r="G8637" s="1468">
        <v>2.97</v>
      </c>
      <c r="H8637" s="1468"/>
      <c r="I8637" s="1468"/>
      <c r="J8637" s="1468"/>
      <c r="K8637" s="1468"/>
      <c r="L8637" s="1468"/>
      <c r="M8637" s="1468"/>
      <c r="N8637" s="1468"/>
      <c r="O8637" s="1468"/>
      <c r="P8637" s="1468">
        <v>3.37</v>
      </c>
      <c r="R8637" s="1067"/>
      <c r="Z8637" s="21"/>
      <c r="AH8637"/>
    </row>
    <row r="8638" spans="1:34" ht="11.25" customHeight="1">
      <c r="A8638"/>
      <c r="B8638" s="1439" t="s">
        <v>21</v>
      </c>
      <c r="C8638" s="1440">
        <v>2920</v>
      </c>
      <c r="D8638" s="1441" t="str">
        <f t="shared" si="148"/>
        <v>PA2920</v>
      </c>
      <c r="E8638" s="1514" t="s">
        <v>280</v>
      </c>
      <c r="F8638" s="1467">
        <v>500</v>
      </c>
      <c r="G8638" s="1468">
        <v>0.74</v>
      </c>
      <c r="H8638" s="1468"/>
      <c r="I8638" s="1468"/>
      <c r="J8638" s="1468"/>
      <c r="K8638" s="1468"/>
      <c r="L8638" s="1468"/>
      <c r="M8638" s="1468"/>
      <c r="N8638" s="1468"/>
      <c r="O8638" s="1468"/>
      <c r="P8638" s="1468">
        <v>0.83</v>
      </c>
      <c r="R8638" s="1067"/>
      <c r="Z8638" s="21"/>
      <c r="AH8638"/>
    </row>
    <row r="8639" spans="1:34" ht="11.25" customHeight="1">
      <c r="A8639"/>
      <c r="B8639" s="1439" t="s">
        <v>21</v>
      </c>
      <c r="C8639" s="1440">
        <v>2921</v>
      </c>
      <c r="D8639" s="1441" t="str">
        <f t="shared" si="148"/>
        <v>PA2921</v>
      </c>
      <c r="E8639" s="1514" t="s">
        <v>280</v>
      </c>
      <c r="F8639" s="1467">
        <v>750</v>
      </c>
      <c r="G8639" s="1468">
        <v>7.08</v>
      </c>
      <c r="H8639" s="1468"/>
      <c r="I8639" s="1468"/>
      <c r="J8639" s="1468"/>
      <c r="K8639" s="1468"/>
      <c r="L8639" s="1468"/>
      <c r="M8639" s="1468"/>
      <c r="N8639" s="1468"/>
      <c r="O8639" s="1468"/>
      <c r="P8639" s="1468">
        <v>8.02</v>
      </c>
      <c r="R8639" s="1067"/>
      <c r="Z8639" s="21"/>
      <c r="AH8639"/>
    </row>
    <row r="8640" spans="1:34" ht="11.25" customHeight="1">
      <c r="A8640"/>
      <c r="B8640" s="1439" t="s">
        <v>21</v>
      </c>
      <c r="C8640" s="1440">
        <v>2922</v>
      </c>
      <c r="D8640" s="1441" t="str">
        <f t="shared" si="148"/>
        <v>PA2922</v>
      </c>
      <c r="E8640" s="1514" t="s">
        <v>280</v>
      </c>
      <c r="F8640" s="1467">
        <v>650</v>
      </c>
      <c r="G8640" s="1468">
        <v>5.61</v>
      </c>
      <c r="H8640" s="1468"/>
      <c r="I8640" s="1468"/>
      <c r="J8640" s="1468"/>
      <c r="K8640" s="1468"/>
      <c r="L8640" s="1468"/>
      <c r="M8640" s="1468"/>
      <c r="N8640" s="1468"/>
      <c r="O8640" s="1468"/>
      <c r="P8640" s="1468">
        <v>6.36</v>
      </c>
      <c r="R8640" s="1067"/>
      <c r="Z8640" s="21"/>
      <c r="AH8640"/>
    </row>
    <row r="8641" spans="1:34" ht="11.25" customHeight="1">
      <c r="A8641"/>
      <c r="B8641" s="1439" t="s">
        <v>21</v>
      </c>
      <c r="C8641" s="1440">
        <v>2923</v>
      </c>
      <c r="D8641" s="1441" t="str">
        <f t="shared" si="148"/>
        <v>PA2923</v>
      </c>
      <c r="E8641" s="1514" t="s">
        <v>280</v>
      </c>
      <c r="F8641" s="1467">
        <v>550</v>
      </c>
      <c r="G8641" s="1468">
        <v>3.98</v>
      </c>
      <c r="H8641" s="1468"/>
      <c r="I8641" s="1468"/>
      <c r="J8641" s="1468"/>
      <c r="K8641" s="1468"/>
      <c r="L8641" s="1468"/>
      <c r="M8641" s="1468"/>
      <c r="N8641" s="1468"/>
      <c r="O8641" s="1468"/>
      <c r="P8641" s="1468">
        <v>4.51</v>
      </c>
      <c r="R8641" s="1067"/>
      <c r="Z8641" s="21"/>
      <c r="AH8641"/>
    </row>
    <row r="8642" spans="1:34" ht="11.25" customHeight="1">
      <c r="A8642"/>
      <c r="B8642" s="1439" t="s">
        <v>21</v>
      </c>
      <c r="C8642" s="1440">
        <v>2924</v>
      </c>
      <c r="D8642" s="1441" t="str">
        <f t="shared" si="148"/>
        <v>PA2924</v>
      </c>
      <c r="E8642" s="1514" t="s">
        <v>280</v>
      </c>
      <c r="F8642" s="1467">
        <v>700</v>
      </c>
      <c r="G8642" s="1468">
        <v>6.17</v>
      </c>
      <c r="H8642" s="1468"/>
      <c r="I8642" s="1468"/>
      <c r="J8642" s="1468"/>
      <c r="K8642" s="1468"/>
      <c r="L8642" s="1468"/>
      <c r="M8642" s="1468"/>
      <c r="N8642" s="1468"/>
      <c r="O8642" s="1468"/>
      <c r="P8642" s="1468">
        <v>6.99</v>
      </c>
      <c r="R8642" s="1067"/>
      <c r="Z8642" s="21"/>
      <c r="AH8642"/>
    </row>
    <row r="8643" spans="1:34" ht="11.25" customHeight="1">
      <c r="A8643"/>
      <c r="B8643" s="1439" t="s">
        <v>21</v>
      </c>
      <c r="C8643" s="1440">
        <v>2925</v>
      </c>
      <c r="D8643" s="1441" t="str">
        <f t="shared" si="148"/>
        <v>PA2925</v>
      </c>
      <c r="E8643" s="1514" t="s">
        <v>280</v>
      </c>
      <c r="F8643" s="1467">
        <v>500</v>
      </c>
      <c r="G8643" s="1468">
        <v>3.14</v>
      </c>
      <c r="H8643" s="1468"/>
      <c r="I8643" s="1468"/>
      <c r="J8643" s="1468"/>
      <c r="K8643" s="1468"/>
      <c r="L8643" s="1468"/>
      <c r="M8643" s="1468"/>
      <c r="N8643" s="1468"/>
      <c r="O8643" s="1468"/>
      <c r="P8643" s="1468">
        <v>3.55</v>
      </c>
      <c r="R8643" s="1067"/>
      <c r="Z8643" s="21"/>
      <c r="AH8643"/>
    </row>
    <row r="8644" spans="1:34" ht="11.25" customHeight="1">
      <c r="A8644"/>
      <c r="B8644" s="1439" t="s">
        <v>21</v>
      </c>
      <c r="C8644" s="1440">
        <v>2926</v>
      </c>
      <c r="D8644" s="1441" t="str">
        <f t="shared" si="148"/>
        <v>PA2926</v>
      </c>
      <c r="E8644" s="1514" t="s">
        <v>280</v>
      </c>
      <c r="F8644" s="1467">
        <v>600</v>
      </c>
      <c r="G8644" s="1468">
        <v>4.59</v>
      </c>
      <c r="H8644" s="1468"/>
      <c r="I8644" s="1468"/>
      <c r="J8644" s="1468"/>
      <c r="K8644" s="1468"/>
      <c r="L8644" s="1468"/>
      <c r="M8644" s="1468"/>
      <c r="N8644" s="1468"/>
      <c r="O8644" s="1468"/>
      <c r="P8644" s="1468">
        <v>5.2</v>
      </c>
      <c r="R8644" s="1067"/>
      <c r="Z8644" s="21"/>
      <c r="AH8644"/>
    </row>
    <row r="8645" spans="1:34" ht="11.25" customHeight="1">
      <c r="A8645"/>
      <c r="B8645" s="1439" t="s">
        <v>21</v>
      </c>
      <c r="C8645" s="1440">
        <v>2927</v>
      </c>
      <c r="D8645" s="1441" t="str">
        <f t="shared" si="148"/>
        <v>PA2927</v>
      </c>
      <c r="E8645" s="1514" t="s">
        <v>280</v>
      </c>
      <c r="F8645" s="1467">
        <v>500</v>
      </c>
      <c r="G8645" s="1468">
        <v>1.65</v>
      </c>
      <c r="H8645" s="1468"/>
      <c r="I8645" s="1468"/>
      <c r="J8645" s="1468"/>
      <c r="K8645" s="1468"/>
      <c r="L8645" s="1468"/>
      <c r="M8645" s="1468"/>
      <c r="N8645" s="1468"/>
      <c r="O8645" s="1468"/>
      <c r="P8645" s="1468">
        <v>1.87</v>
      </c>
      <c r="R8645" s="1067"/>
      <c r="Z8645" s="21"/>
      <c r="AH8645"/>
    </row>
    <row r="8646" spans="1:34" ht="11.25" customHeight="1">
      <c r="A8646"/>
      <c r="B8646" s="1439" t="s">
        <v>21</v>
      </c>
      <c r="C8646" s="1440">
        <v>2928</v>
      </c>
      <c r="D8646" s="1441" t="str">
        <f t="shared" si="148"/>
        <v>PA2928</v>
      </c>
      <c r="E8646" s="1514" t="s">
        <v>280</v>
      </c>
      <c r="F8646" s="1467">
        <v>550</v>
      </c>
      <c r="G8646" s="1468">
        <v>3.71</v>
      </c>
      <c r="H8646" s="1468"/>
      <c r="I8646" s="1468"/>
      <c r="J8646" s="1468"/>
      <c r="K8646" s="1468"/>
      <c r="L8646" s="1468"/>
      <c r="M8646" s="1468"/>
      <c r="N8646" s="1468"/>
      <c r="O8646" s="1468"/>
      <c r="P8646" s="1468">
        <v>4.2</v>
      </c>
      <c r="R8646" s="1067"/>
      <c r="Z8646" s="21"/>
      <c r="AH8646"/>
    </row>
    <row r="8647" spans="1:34" ht="11.25" customHeight="1">
      <c r="A8647"/>
      <c r="B8647" s="1439" t="s">
        <v>21</v>
      </c>
      <c r="C8647" s="1440">
        <v>2932</v>
      </c>
      <c r="D8647" s="1441" t="str">
        <f t="shared" si="148"/>
        <v>PA2932</v>
      </c>
      <c r="E8647" s="1514" t="s">
        <v>280</v>
      </c>
      <c r="F8647" s="1467">
        <v>500</v>
      </c>
      <c r="G8647" s="1468">
        <v>1.41</v>
      </c>
      <c r="H8647" s="1468"/>
      <c r="I8647" s="1468"/>
      <c r="J8647" s="1468"/>
      <c r="K8647" s="1468"/>
      <c r="L8647" s="1468"/>
      <c r="M8647" s="1468"/>
      <c r="N8647" s="1468"/>
      <c r="O8647" s="1468"/>
      <c r="P8647" s="1468">
        <v>1.6</v>
      </c>
      <c r="R8647" s="1067"/>
      <c r="Z8647" s="21"/>
      <c r="AH8647"/>
    </row>
    <row r="8648" spans="1:34" ht="11.25" customHeight="1">
      <c r="A8648"/>
      <c r="B8648" s="1439" t="s">
        <v>21</v>
      </c>
      <c r="C8648" s="1440">
        <v>2933</v>
      </c>
      <c r="D8648" s="1441" t="str">
        <f t="shared" si="148"/>
        <v>PA2933</v>
      </c>
      <c r="E8648" s="1514" t="s">
        <v>280</v>
      </c>
      <c r="F8648" s="1467">
        <v>650</v>
      </c>
      <c r="G8648" s="1468">
        <v>5.36</v>
      </c>
      <c r="H8648" s="1468"/>
      <c r="I8648" s="1468"/>
      <c r="J8648" s="1468"/>
      <c r="K8648" s="1468"/>
      <c r="L8648" s="1468"/>
      <c r="M8648" s="1468"/>
      <c r="N8648" s="1468"/>
      <c r="O8648" s="1468"/>
      <c r="P8648" s="1468">
        <v>6.07</v>
      </c>
      <c r="R8648" s="1067"/>
      <c r="Z8648" s="21"/>
      <c r="AH8648"/>
    </row>
    <row r="8649" spans="1:34" ht="11.25" customHeight="1">
      <c r="A8649"/>
      <c r="B8649" s="1439" t="s">
        <v>21</v>
      </c>
      <c r="C8649" s="1440">
        <v>2934</v>
      </c>
      <c r="D8649" s="1441" t="str">
        <f t="shared" si="148"/>
        <v>PA2934</v>
      </c>
      <c r="E8649" s="1514" t="s">
        <v>280</v>
      </c>
      <c r="F8649" s="1467">
        <v>700</v>
      </c>
      <c r="G8649" s="1468">
        <v>6.03</v>
      </c>
      <c r="H8649" s="1468"/>
      <c r="I8649" s="1468"/>
      <c r="J8649" s="1468"/>
      <c r="K8649" s="1468"/>
      <c r="L8649" s="1468"/>
      <c r="M8649" s="1468"/>
      <c r="N8649" s="1468"/>
      <c r="O8649" s="1468"/>
      <c r="P8649" s="1468">
        <v>6.83</v>
      </c>
      <c r="R8649" s="1067"/>
      <c r="Z8649" s="21"/>
      <c r="AH8649"/>
    </row>
    <row r="8650" spans="1:34" ht="11.25" customHeight="1">
      <c r="A8650"/>
      <c r="B8650" s="1439" t="s">
        <v>21</v>
      </c>
      <c r="C8650" s="1440">
        <v>2935</v>
      </c>
      <c r="D8650" s="1441" t="str">
        <f t="shared" si="148"/>
        <v>PA2935</v>
      </c>
      <c r="E8650" s="1514" t="s">
        <v>280</v>
      </c>
      <c r="F8650" s="1467">
        <v>500</v>
      </c>
      <c r="G8650" s="1468">
        <v>2.19</v>
      </c>
      <c r="H8650" s="1468"/>
      <c r="I8650" s="1468"/>
      <c r="J8650" s="1468"/>
      <c r="K8650" s="1468"/>
      <c r="L8650" s="1468"/>
      <c r="M8650" s="1468"/>
      <c r="N8650" s="1468"/>
      <c r="O8650" s="1468"/>
      <c r="P8650" s="1468">
        <v>2.48</v>
      </c>
      <c r="R8650" s="1067"/>
      <c r="Z8650" s="21"/>
      <c r="AH8650"/>
    </row>
    <row r="8651" spans="1:34" ht="11.25" customHeight="1">
      <c r="A8651"/>
      <c r="B8651" s="1439" t="s">
        <v>21</v>
      </c>
      <c r="C8651" s="1440">
        <v>2936</v>
      </c>
      <c r="D8651" s="1441" t="str">
        <f t="shared" si="148"/>
        <v>PA2936</v>
      </c>
      <c r="E8651" s="1514" t="s">
        <v>280</v>
      </c>
      <c r="F8651" s="1467">
        <v>500</v>
      </c>
      <c r="G8651" s="1468">
        <v>1.41</v>
      </c>
      <c r="H8651" s="1468"/>
      <c r="I8651" s="1468"/>
      <c r="J8651" s="1468"/>
      <c r="K8651" s="1468"/>
      <c r="L8651" s="1468"/>
      <c r="M8651" s="1468"/>
      <c r="N8651" s="1468"/>
      <c r="O8651" s="1468"/>
      <c r="P8651" s="1468">
        <v>1.6</v>
      </c>
      <c r="R8651" s="1067"/>
      <c r="Z8651" s="21"/>
      <c r="AH8651"/>
    </row>
    <row r="8652" spans="1:34" ht="11.25" customHeight="1">
      <c r="A8652"/>
      <c r="B8652" s="1439" t="s">
        <v>21</v>
      </c>
      <c r="C8652" s="1440">
        <v>2939</v>
      </c>
      <c r="D8652" s="1441" t="str">
        <f t="shared" ref="D8652:D8715" si="149">B8652&amp;TEXT(C8652,"0000")</f>
        <v>PA2939</v>
      </c>
      <c r="E8652" s="1514" t="s">
        <v>280</v>
      </c>
      <c r="F8652" s="1467">
        <v>900</v>
      </c>
      <c r="G8652" s="1468">
        <v>8.93</v>
      </c>
      <c r="H8652" s="1468"/>
      <c r="I8652" s="1468"/>
      <c r="J8652" s="1468"/>
      <c r="K8652" s="1468"/>
      <c r="L8652" s="1468"/>
      <c r="M8652" s="1468"/>
      <c r="N8652" s="1468"/>
      <c r="O8652" s="1468"/>
      <c r="P8652" s="1468">
        <v>10.119999999999999</v>
      </c>
      <c r="R8652" s="1067"/>
      <c r="Z8652" s="21"/>
      <c r="AH8652"/>
    </row>
    <row r="8653" spans="1:34" ht="11.25" customHeight="1">
      <c r="A8653"/>
      <c r="B8653" s="1439" t="s">
        <v>21</v>
      </c>
      <c r="C8653" s="1440">
        <v>2940</v>
      </c>
      <c r="D8653" s="1441" t="str">
        <f t="shared" si="149"/>
        <v>PA2940</v>
      </c>
      <c r="E8653" s="1514" t="s">
        <v>280</v>
      </c>
      <c r="F8653" s="1467">
        <v>550</v>
      </c>
      <c r="G8653" s="1468">
        <v>3.6</v>
      </c>
      <c r="H8653" s="1468"/>
      <c r="I8653" s="1468"/>
      <c r="J8653" s="1468"/>
      <c r="K8653" s="1468"/>
      <c r="L8653" s="1468"/>
      <c r="M8653" s="1468"/>
      <c r="N8653" s="1468"/>
      <c r="O8653" s="1468"/>
      <c r="P8653" s="1468">
        <v>4.08</v>
      </c>
      <c r="R8653" s="1067"/>
      <c r="Z8653" s="21"/>
      <c r="AH8653"/>
    </row>
    <row r="8654" spans="1:34" ht="11.25" customHeight="1">
      <c r="A8654"/>
      <c r="B8654" s="1439" t="s">
        <v>21</v>
      </c>
      <c r="C8654" s="1440">
        <v>2941</v>
      </c>
      <c r="D8654" s="1441" t="str">
        <f t="shared" si="149"/>
        <v>PA2941</v>
      </c>
      <c r="E8654" s="1514" t="s">
        <v>280</v>
      </c>
      <c r="F8654" s="1467">
        <v>550</v>
      </c>
      <c r="G8654" s="1468">
        <v>3.6</v>
      </c>
      <c r="H8654" s="1468"/>
      <c r="I8654" s="1468"/>
      <c r="J8654" s="1468"/>
      <c r="K8654" s="1468"/>
      <c r="L8654" s="1468"/>
      <c r="M8654" s="1468"/>
      <c r="N8654" s="1468"/>
      <c r="O8654" s="1468"/>
      <c r="P8654" s="1468">
        <v>4.08</v>
      </c>
      <c r="R8654" s="1067"/>
      <c r="Z8654" s="21"/>
      <c r="AH8654"/>
    </row>
    <row r="8655" spans="1:34" ht="11.25" customHeight="1">
      <c r="A8655"/>
      <c r="B8655" s="1439" t="s">
        <v>21</v>
      </c>
      <c r="C8655" s="1440">
        <v>2944</v>
      </c>
      <c r="D8655" s="1441" t="str">
        <f t="shared" si="149"/>
        <v>PA2944</v>
      </c>
      <c r="E8655" s="1514" t="s">
        <v>280</v>
      </c>
      <c r="F8655" s="1467">
        <v>500</v>
      </c>
      <c r="G8655" s="1468">
        <v>2.9</v>
      </c>
      <c r="H8655" s="1468"/>
      <c r="I8655" s="1468"/>
      <c r="J8655" s="1468"/>
      <c r="K8655" s="1468"/>
      <c r="L8655" s="1468"/>
      <c r="M8655" s="1468"/>
      <c r="N8655" s="1468"/>
      <c r="O8655" s="1468"/>
      <c r="P8655" s="1468">
        <v>3.28</v>
      </c>
      <c r="R8655" s="1067"/>
      <c r="Z8655" s="21"/>
      <c r="AH8655"/>
    </row>
    <row r="8656" spans="1:34" ht="11.25" customHeight="1">
      <c r="A8656"/>
      <c r="B8656" s="1439" t="s">
        <v>21</v>
      </c>
      <c r="C8656" s="1440">
        <v>2945</v>
      </c>
      <c r="D8656" s="1441" t="str">
        <f t="shared" si="149"/>
        <v>PA2945</v>
      </c>
      <c r="E8656" s="1514" t="s">
        <v>280</v>
      </c>
      <c r="F8656" s="1467">
        <v>600</v>
      </c>
      <c r="G8656" s="1468">
        <v>4.4000000000000004</v>
      </c>
      <c r="H8656" s="1468"/>
      <c r="I8656" s="1468"/>
      <c r="J8656" s="1468"/>
      <c r="K8656" s="1468"/>
      <c r="L8656" s="1468"/>
      <c r="M8656" s="1468"/>
      <c r="N8656" s="1468"/>
      <c r="O8656" s="1468"/>
      <c r="P8656" s="1468">
        <v>4.9800000000000004</v>
      </c>
      <c r="R8656" s="1067"/>
      <c r="Z8656" s="21"/>
      <c r="AH8656"/>
    </row>
    <row r="8657" spans="1:34" ht="11.25" customHeight="1">
      <c r="A8657"/>
      <c r="B8657" s="1439" t="s">
        <v>21</v>
      </c>
      <c r="C8657" s="1440">
        <v>2948</v>
      </c>
      <c r="D8657" s="1441" t="str">
        <f t="shared" si="149"/>
        <v>PA2948</v>
      </c>
      <c r="E8657" s="1514" t="s">
        <v>280</v>
      </c>
      <c r="F8657" s="1467">
        <v>550</v>
      </c>
      <c r="G8657" s="1468">
        <v>3.6</v>
      </c>
      <c r="H8657" s="1468"/>
      <c r="I8657" s="1468"/>
      <c r="J8657" s="1468"/>
      <c r="K8657" s="1468"/>
      <c r="L8657" s="1468"/>
      <c r="M8657" s="1468"/>
      <c r="N8657" s="1468"/>
      <c r="O8657" s="1468"/>
      <c r="P8657" s="1468">
        <v>4.08</v>
      </c>
      <c r="R8657" s="1067"/>
      <c r="Z8657" s="21"/>
      <c r="AH8657"/>
    </row>
    <row r="8658" spans="1:34" ht="11.25" customHeight="1">
      <c r="A8658"/>
      <c r="B8658" s="1439" t="s">
        <v>21</v>
      </c>
      <c r="C8658" s="1440">
        <v>2951</v>
      </c>
      <c r="D8658" s="1441" t="str">
        <f t="shared" si="149"/>
        <v>PA2951</v>
      </c>
      <c r="E8658" s="1514" t="s">
        <v>280</v>
      </c>
      <c r="F8658" s="1467">
        <v>500</v>
      </c>
      <c r="G8658" s="1468">
        <v>0.39</v>
      </c>
      <c r="H8658" s="1468"/>
      <c r="I8658" s="1468"/>
      <c r="J8658" s="1468"/>
      <c r="K8658" s="1468"/>
      <c r="L8658" s="1468"/>
      <c r="M8658" s="1468"/>
      <c r="N8658" s="1468"/>
      <c r="O8658" s="1468"/>
      <c r="P8658" s="1468">
        <v>0.44</v>
      </c>
      <c r="R8658" s="1067"/>
      <c r="Z8658" s="21"/>
      <c r="AH8658"/>
    </row>
    <row r="8659" spans="1:34" ht="11.25" customHeight="1">
      <c r="A8659"/>
      <c r="B8659" s="1439" t="s">
        <v>21</v>
      </c>
      <c r="C8659" s="1440">
        <v>2952</v>
      </c>
      <c r="D8659" s="1441" t="str">
        <f t="shared" si="149"/>
        <v>PA2952</v>
      </c>
      <c r="E8659" s="1514" t="s">
        <v>280</v>
      </c>
      <c r="F8659" s="1467">
        <v>500</v>
      </c>
      <c r="G8659" s="1468">
        <v>1.29</v>
      </c>
      <c r="H8659" s="1468"/>
      <c r="I8659" s="1468"/>
      <c r="J8659" s="1468"/>
      <c r="K8659" s="1468"/>
      <c r="L8659" s="1468"/>
      <c r="M8659" s="1468"/>
      <c r="N8659" s="1468"/>
      <c r="O8659" s="1468"/>
      <c r="P8659" s="1468">
        <v>1.46</v>
      </c>
      <c r="R8659" s="1067"/>
      <c r="Z8659" s="21"/>
      <c r="AH8659"/>
    </row>
    <row r="8660" spans="1:34" ht="11.25" customHeight="1">
      <c r="A8660"/>
      <c r="B8660" s="1439" t="s">
        <v>21</v>
      </c>
      <c r="C8660" s="1440">
        <v>2953</v>
      </c>
      <c r="D8660" s="1441" t="str">
        <f t="shared" si="149"/>
        <v>PA2953</v>
      </c>
      <c r="E8660" s="1514" t="s">
        <v>280</v>
      </c>
      <c r="F8660" s="1467">
        <v>500</v>
      </c>
      <c r="G8660" s="1468">
        <v>0.35</v>
      </c>
      <c r="H8660" s="1468"/>
      <c r="I8660" s="1468"/>
      <c r="J8660" s="1468"/>
      <c r="K8660" s="1468"/>
      <c r="L8660" s="1468"/>
      <c r="M8660" s="1468"/>
      <c r="N8660" s="1468"/>
      <c r="O8660" s="1468"/>
      <c r="P8660" s="1468">
        <v>0.39</v>
      </c>
      <c r="R8660" s="1067"/>
      <c r="Z8660" s="21"/>
      <c r="AH8660"/>
    </row>
    <row r="8661" spans="1:34" ht="11.25" customHeight="1">
      <c r="A8661"/>
      <c r="B8661" s="1439" t="s">
        <v>21</v>
      </c>
      <c r="C8661" s="1440">
        <v>2954</v>
      </c>
      <c r="D8661" s="1441" t="str">
        <f t="shared" si="149"/>
        <v>PA2954</v>
      </c>
      <c r="E8661" s="1514" t="s">
        <v>280</v>
      </c>
      <c r="F8661" s="1467">
        <v>550</v>
      </c>
      <c r="G8661" s="1468">
        <v>3.6</v>
      </c>
      <c r="H8661" s="1468"/>
      <c r="I8661" s="1468"/>
      <c r="J8661" s="1468"/>
      <c r="K8661" s="1468"/>
      <c r="L8661" s="1468"/>
      <c r="M8661" s="1468"/>
      <c r="N8661" s="1468"/>
      <c r="O8661" s="1468"/>
      <c r="P8661" s="1468">
        <v>4.08</v>
      </c>
      <c r="R8661" s="1067"/>
      <c r="Z8661" s="21"/>
      <c r="AH8661"/>
    </row>
    <row r="8662" spans="1:34" ht="11.25" customHeight="1">
      <c r="A8662"/>
      <c r="B8662" s="1439" t="s">
        <v>21</v>
      </c>
      <c r="C8662" s="1440">
        <v>2955</v>
      </c>
      <c r="D8662" s="1441" t="str">
        <f t="shared" si="149"/>
        <v>PA2955</v>
      </c>
      <c r="E8662" s="1514" t="s">
        <v>280</v>
      </c>
      <c r="F8662" s="1467">
        <v>500</v>
      </c>
      <c r="G8662" s="1468">
        <v>0.39</v>
      </c>
      <c r="H8662" s="1468"/>
      <c r="I8662" s="1468"/>
      <c r="J8662" s="1468"/>
      <c r="K8662" s="1468"/>
      <c r="L8662" s="1468"/>
      <c r="M8662" s="1468"/>
      <c r="N8662" s="1468"/>
      <c r="O8662" s="1468"/>
      <c r="P8662" s="1468">
        <v>0.44</v>
      </c>
      <c r="R8662" s="1067"/>
      <c r="Z8662" s="21"/>
      <c r="AH8662"/>
    </row>
    <row r="8663" spans="1:34" ht="11.25" customHeight="1">
      <c r="A8663"/>
      <c r="B8663" s="1439" t="s">
        <v>21</v>
      </c>
      <c r="C8663" s="1440">
        <v>2956</v>
      </c>
      <c r="D8663" s="1441" t="str">
        <f t="shared" si="149"/>
        <v>PA2956</v>
      </c>
      <c r="E8663" s="1514" t="s">
        <v>280</v>
      </c>
      <c r="F8663" s="1467">
        <v>500</v>
      </c>
      <c r="G8663" s="1468">
        <v>0.27</v>
      </c>
      <c r="H8663" s="1468"/>
      <c r="I8663" s="1468"/>
      <c r="J8663" s="1468"/>
      <c r="K8663" s="1468"/>
      <c r="L8663" s="1468"/>
      <c r="M8663" s="1468"/>
      <c r="N8663" s="1468"/>
      <c r="O8663" s="1468"/>
      <c r="P8663" s="1468">
        <v>0.31</v>
      </c>
      <c r="R8663" s="1067"/>
      <c r="Z8663" s="21"/>
      <c r="AH8663"/>
    </row>
    <row r="8664" spans="1:34" ht="11.25" customHeight="1">
      <c r="A8664"/>
      <c r="B8664" s="1439" t="s">
        <v>21</v>
      </c>
      <c r="C8664" s="1440">
        <v>2957</v>
      </c>
      <c r="D8664" s="1441" t="str">
        <f t="shared" si="149"/>
        <v>PA2957</v>
      </c>
      <c r="E8664" s="1514" t="s">
        <v>280</v>
      </c>
      <c r="F8664" s="1467">
        <v>500</v>
      </c>
      <c r="G8664" s="1468">
        <v>2.13</v>
      </c>
      <c r="H8664" s="1468"/>
      <c r="I8664" s="1468"/>
      <c r="J8664" s="1468"/>
      <c r="K8664" s="1468"/>
      <c r="L8664" s="1468"/>
      <c r="M8664" s="1468"/>
      <c r="N8664" s="1468"/>
      <c r="O8664" s="1468"/>
      <c r="P8664" s="1468">
        <v>2.41</v>
      </c>
      <c r="R8664" s="1067"/>
      <c r="Z8664" s="21"/>
      <c r="AH8664"/>
    </row>
    <row r="8665" spans="1:34" ht="11.25" customHeight="1">
      <c r="A8665"/>
      <c r="B8665" s="1439" t="s">
        <v>21</v>
      </c>
      <c r="C8665" s="1440">
        <v>2958</v>
      </c>
      <c r="D8665" s="1441" t="str">
        <f t="shared" si="149"/>
        <v>PA2958</v>
      </c>
      <c r="E8665" s="1514" t="s">
        <v>280</v>
      </c>
      <c r="F8665" s="1467">
        <v>550</v>
      </c>
      <c r="G8665" s="1468">
        <v>3.6</v>
      </c>
      <c r="H8665" s="1468"/>
      <c r="I8665" s="1468"/>
      <c r="J8665" s="1468"/>
      <c r="K8665" s="1468"/>
      <c r="L8665" s="1468"/>
      <c r="M8665" s="1468"/>
      <c r="N8665" s="1468"/>
      <c r="O8665" s="1468"/>
      <c r="P8665" s="1468">
        <v>4.08</v>
      </c>
      <c r="R8665" s="1067"/>
      <c r="Z8665" s="21"/>
      <c r="AH8665"/>
    </row>
    <row r="8666" spans="1:34" ht="11.25" customHeight="1">
      <c r="A8666"/>
      <c r="B8666" s="1439" t="s">
        <v>21</v>
      </c>
      <c r="C8666" s="1440">
        <v>2959</v>
      </c>
      <c r="D8666" s="1441" t="str">
        <f t="shared" si="149"/>
        <v>PA2959</v>
      </c>
      <c r="E8666" s="1514" t="s">
        <v>280</v>
      </c>
      <c r="F8666" s="1467">
        <v>500</v>
      </c>
      <c r="G8666" s="1468">
        <v>2.4900000000000002</v>
      </c>
      <c r="H8666" s="1468"/>
      <c r="I8666" s="1468"/>
      <c r="J8666" s="1468"/>
      <c r="K8666" s="1468"/>
      <c r="L8666" s="1468"/>
      <c r="M8666" s="1468"/>
      <c r="N8666" s="1468"/>
      <c r="O8666" s="1468"/>
      <c r="P8666" s="1468">
        <v>2.82</v>
      </c>
      <c r="R8666" s="1067"/>
      <c r="Z8666" s="21"/>
      <c r="AH8666"/>
    </row>
    <row r="8667" spans="1:34" ht="11.25" customHeight="1">
      <c r="A8667"/>
      <c r="B8667" s="1439" t="s">
        <v>21</v>
      </c>
      <c r="C8667" s="1440">
        <v>2960</v>
      </c>
      <c r="D8667" s="1441" t="str">
        <f t="shared" si="149"/>
        <v>PA2960</v>
      </c>
      <c r="E8667" s="1514" t="s">
        <v>280</v>
      </c>
      <c r="F8667" s="1467">
        <v>550</v>
      </c>
      <c r="G8667" s="1468">
        <v>3.6</v>
      </c>
      <c r="H8667" s="1468"/>
      <c r="I8667" s="1468"/>
      <c r="J8667" s="1468"/>
      <c r="K8667" s="1468"/>
      <c r="L8667" s="1468"/>
      <c r="M8667" s="1468"/>
      <c r="N8667" s="1468"/>
      <c r="O8667" s="1468"/>
      <c r="P8667" s="1468">
        <v>4.08</v>
      </c>
      <c r="R8667" s="1067"/>
      <c r="Z8667" s="21"/>
      <c r="AH8667"/>
    </row>
    <row r="8668" spans="1:34" ht="11.25" customHeight="1">
      <c r="A8668"/>
      <c r="B8668" s="1439" t="s">
        <v>21</v>
      </c>
      <c r="C8668" s="1440">
        <v>2961</v>
      </c>
      <c r="D8668" s="1441" t="str">
        <f t="shared" si="149"/>
        <v>PA2961</v>
      </c>
      <c r="E8668" s="1514" t="s">
        <v>280</v>
      </c>
      <c r="F8668" s="1467">
        <v>500</v>
      </c>
      <c r="G8668" s="1468">
        <v>2.64</v>
      </c>
      <c r="H8668" s="1468"/>
      <c r="I8668" s="1468"/>
      <c r="J8668" s="1468"/>
      <c r="K8668" s="1468"/>
      <c r="L8668" s="1468"/>
      <c r="M8668" s="1468"/>
      <c r="N8668" s="1468"/>
      <c r="O8668" s="1468"/>
      <c r="P8668" s="1468">
        <v>2.99</v>
      </c>
      <c r="R8668" s="1067"/>
      <c r="Z8668" s="21"/>
      <c r="AH8668"/>
    </row>
    <row r="8669" spans="1:34" ht="11.25" customHeight="1">
      <c r="A8669"/>
      <c r="B8669" s="1439" t="s">
        <v>21</v>
      </c>
      <c r="C8669" s="1440">
        <v>2962</v>
      </c>
      <c r="D8669" s="1441" t="str">
        <f t="shared" si="149"/>
        <v>PA2962</v>
      </c>
      <c r="E8669" s="1514" t="s">
        <v>280</v>
      </c>
      <c r="F8669" s="1467">
        <v>500</v>
      </c>
      <c r="G8669" s="1468">
        <v>0.21</v>
      </c>
      <c r="H8669" s="1468"/>
      <c r="I8669" s="1468"/>
      <c r="J8669" s="1468"/>
      <c r="K8669" s="1468"/>
      <c r="L8669" s="1468"/>
      <c r="M8669" s="1468"/>
      <c r="N8669" s="1468"/>
      <c r="O8669" s="1468"/>
      <c r="P8669" s="1468">
        <v>0.24</v>
      </c>
      <c r="R8669" s="1067"/>
      <c r="Z8669" s="21"/>
      <c r="AH8669"/>
    </row>
    <row r="8670" spans="1:34" ht="11.25" customHeight="1">
      <c r="A8670"/>
      <c r="B8670" s="1439" t="s">
        <v>21</v>
      </c>
      <c r="C8670" s="1440">
        <v>2963</v>
      </c>
      <c r="D8670" s="1441" t="str">
        <f t="shared" si="149"/>
        <v>PA2963</v>
      </c>
      <c r="E8670" s="1514" t="s">
        <v>280</v>
      </c>
      <c r="F8670" s="1467">
        <v>500</v>
      </c>
      <c r="G8670" s="1468">
        <v>0.92</v>
      </c>
      <c r="H8670" s="1468"/>
      <c r="I8670" s="1468"/>
      <c r="J8670" s="1468"/>
      <c r="K8670" s="1468"/>
      <c r="L8670" s="1468"/>
      <c r="M8670" s="1468"/>
      <c r="N8670" s="1468"/>
      <c r="O8670" s="1468"/>
      <c r="P8670" s="1468">
        <v>1.04</v>
      </c>
      <c r="R8670" s="1067"/>
      <c r="Z8670" s="21"/>
      <c r="AH8670"/>
    </row>
    <row r="8671" spans="1:34" ht="11.25" customHeight="1">
      <c r="A8671"/>
      <c r="B8671" s="1439" t="s">
        <v>21</v>
      </c>
      <c r="C8671" s="1440">
        <v>2964</v>
      </c>
      <c r="D8671" s="1441" t="str">
        <f t="shared" si="149"/>
        <v>PA2964</v>
      </c>
      <c r="E8671" s="1514" t="s">
        <v>280</v>
      </c>
      <c r="F8671" s="1467">
        <v>500</v>
      </c>
      <c r="G8671" s="1468">
        <v>3.26</v>
      </c>
      <c r="H8671" s="1468"/>
      <c r="I8671" s="1468"/>
      <c r="J8671" s="1468"/>
      <c r="K8671" s="1468"/>
      <c r="L8671" s="1468"/>
      <c r="M8671" s="1468"/>
      <c r="N8671" s="1468"/>
      <c r="O8671" s="1468"/>
      <c r="P8671" s="1468">
        <v>3.69</v>
      </c>
      <c r="R8671" s="1067"/>
      <c r="Z8671" s="21"/>
      <c r="AH8671"/>
    </row>
    <row r="8672" spans="1:34" ht="11.25" customHeight="1">
      <c r="A8672"/>
      <c r="B8672" s="1439" t="s">
        <v>21</v>
      </c>
      <c r="C8672" s="1440">
        <v>2965</v>
      </c>
      <c r="D8672" s="1441" t="str">
        <f t="shared" si="149"/>
        <v>PA2965</v>
      </c>
      <c r="E8672" s="1514" t="s">
        <v>280</v>
      </c>
      <c r="F8672" s="1467">
        <v>500</v>
      </c>
      <c r="G8672" s="1468">
        <v>1.29</v>
      </c>
      <c r="H8672" s="1468"/>
      <c r="I8672" s="1468"/>
      <c r="J8672" s="1468"/>
      <c r="K8672" s="1468"/>
      <c r="L8672" s="1468"/>
      <c r="M8672" s="1468"/>
      <c r="N8672" s="1468"/>
      <c r="O8672" s="1468"/>
      <c r="P8672" s="1468">
        <v>1.46</v>
      </c>
      <c r="R8672" s="1067"/>
      <c r="Z8672" s="21"/>
      <c r="AH8672"/>
    </row>
    <row r="8673" spans="1:34" ht="11.25" customHeight="1">
      <c r="A8673"/>
      <c r="B8673" s="1439" t="s">
        <v>21</v>
      </c>
      <c r="C8673" s="1440">
        <v>2966</v>
      </c>
      <c r="D8673" s="1441" t="str">
        <f t="shared" si="149"/>
        <v>PA2966</v>
      </c>
      <c r="E8673" s="1514" t="s">
        <v>280</v>
      </c>
      <c r="F8673" s="1467">
        <v>650</v>
      </c>
      <c r="G8673" s="1468">
        <v>5.34</v>
      </c>
      <c r="H8673" s="1468"/>
      <c r="I8673" s="1468"/>
      <c r="J8673" s="1468"/>
      <c r="K8673" s="1468"/>
      <c r="L8673" s="1468"/>
      <c r="M8673" s="1468"/>
      <c r="N8673" s="1468"/>
      <c r="O8673" s="1468"/>
      <c r="P8673" s="1468">
        <v>6.05</v>
      </c>
      <c r="R8673" s="1067"/>
      <c r="Z8673" s="21"/>
      <c r="AH8673"/>
    </row>
    <row r="8674" spans="1:34" ht="11.25" customHeight="1">
      <c r="A8674"/>
      <c r="B8674" s="1439" t="s">
        <v>21</v>
      </c>
      <c r="C8674" s="1440">
        <v>2967</v>
      </c>
      <c r="D8674" s="1441" t="str">
        <f t="shared" si="149"/>
        <v>PA2967</v>
      </c>
      <c r="E8674" s="1514" t="s">
        <v>280</v>
      </c>
      <c r="F8674" s="1467">
        <v>500</v>
      </c>
      <c r="G8674" s="1468">
        <v>2.25</v>
      </c>
      <c r="H8674" s="1468"/>
      <c r="I8674" s="1468"/>
      <c r="J8674" s="1468"/>
      <c r="K8674" s="1468"/>
      <c r="L8674" s="1468"/>
      <c r="M8674" s="1468"/>
      <c r="N8674" s="1468"/>
      <c r="O8674" s="1468"/>
      <c r="P8674" s="1468">
        <v>2.5499999999999998</v>
      </c>
      <c r="R8674" s="1067"/>
      <c r="Z8674" s="21"/>
      <c r="AH8674"/>
    </row>
    <row r="8675" spans="1:34" ht="11.25" customHeight="1">
      <c r="A8675"/>
      <c r="B8675" s="1439" t="s">
        <v>21</v>
      </c>
      <c r="C8675" s="1440">
        <v>2968</v>
      </c>
      <c r="D8675" s="1441" t="str">
        <f t="shared" si="149"/>
        <v>PA2968</v>
      </c>
      <c r="E8675" s="1514" t="s">
        <v>280</v>
      </c>
      <c r="F8675" s="1467">
        <v>500</v>
      </c>
      <c r="G8675" s="1468">
        <v>2.39</v>
      </c>
      <c r="H8675" s="1468"/>
      <c r="I8675" s="1468"/>
      <c r="J8675" s="1468"/>
      <c r="K8675" s="1468"/>
      <c r="L8675" s="1468"/>
      <c r="M8675" s="1468"/>
      <c r="N8675" s="1468"/>
      <c r="O8675" s="1468"/>
      <c r="P8675" s="1468">
        <v>2.7</v>
      </c>
      <c r="R8675" s="1067"/>
      <c r="Z8675" s="21"/>
      <c r="AH8675"/>
    </row>
    <row r="8676" spans="1:34" ht="11.25" customHeight="1">
      <c r="A8676"/>
      <c r="B8676" s="1439" t="s">
        <v>21</v>
      </c>
      <c r="C8676" s="1440">
        <v>2969</v>
      </c>
      <c r="D8676" s="1441" t="str">
        <f t="shared" si="149"/>
        <v>PA2969</v>
      </c>
      <c r="E8676" s="1514" t="s">
        <v>280</v>
      </c>
      <c r="F8676" s="1467">
        <v>550</v>
      </c>
      <c r="G8676" s="1468">
        <v>3.83</v>
      </c>
      <c r="H8676" s="1468"/>
      <c r="I8676" s="1468"/>
      <c r="J8676" s="1468"/>
      <c r="K8676" s="1468"/>
      <c r="L8676" s="1468"/>
      <c r="M8676" s="1468"/>
      <c r="N8676" s="1468"/>
      <c r="O8676" s="1468"/>
      <c r="P8676" s="1468">
        <v>4.34</v>
      </c>
      <c r="R8676" s="1067"/>
      <c r="Z8676" s="21"/>
      <c r="AH8676"/>
    </row>
    <row r="8677" spans="1:34" ht="11.25" customHeight="1">
      <c r="A8677"/>
      <c r="B8677" s="1439" t="s">
        <v>21</v>
      </c>
      <c r="C8677" s="1440">
        <v>2970</v>
      </c>
      <c r="D8677" s="1441" t="str">
        <f t="shared" si="149"/>
        <v>PA2970</v>
      </c>
      <c r="E8677" s="1514" t="s">
        <v>280</v>
      </c>
      <c r="F8677" s="1467">
        <v>900</v>
      </c>
      <c r="G8677" s="1468">
        <v>8.93</v>
      </c>
      <c r="H8677" s="1468"/>
      <c r="I8677" s="1468"/>
      <c r="J8677" s="1468"/>
      <c r="K8677" s="1468"/>
      <c r="L8677" s="1468"/>
      <c r="M8677" s="1468"/>
      <c r="N8677" s="1468"/>
      <c r="O8677" s="1468"/>
      <c r="P8677" s="1468">
        <v>10.119999999999999</v>
      </c>
      <c r="R8677" s="1067"/>
      <c r="Z8677" s="21"/>
      <c r="AH8677"/>
    </row>
    <row r="8678" spans="1:34" ht="11.25" customHeight="1">
      <c r="A8678"/>
      <c r="B8678" s="1439" t="s">
        <v>21</v>
      </c>
      <c r="C8678" s="1440">
        <v>2971</v>
      </c>
      <c r="D8678" s="1441" t="str">
        <f t="shared" si="149"/>
        <v>PA2971</v>
      </c>
      <c r="E8678" s="1514" t="s">
        <v>280</v>
      </c>
      <c r="F8678" s="1467">
        <v>700</v>
      </c>
      <c r="G8678" s="1468">
        <v>6.17</v>
      </c>
      <c r="H8678" s="1468"/>
      <c r="I8678" s="1468"/>
      <c r="J8678" s="1468"/>
      <c r="K8678" s="1468"/>
      <c r="L8678" s="1468"/>
      <c r="M8678" s="1468"/>
      <c r="N8678" s="1468"/>
      <c r="O8678" s="1468"/>
      <c r="P8678" s="1468">
        <v>6.99</v>
      </c>
      <c r="R8678" s="1067"/>
      <c r="Z8678" s="21"/>
      <c r="AH8678"/>
    </row>
    <row r="8679" spans="1:34" ht="11.25" customHeight="1">
      <c r="A8679"/>
      <c r="B8679" s="1439" t="s">
        <v>21</v>
      </c>
      <c r="C8679" s="1440">
        <v>2973</v>
      </c>
      <c r="D8679" s="1441" t="str">
        <f t="shared" si="149"/>
        <v>PA2973</v>
      </c>
      <c r="E8679" s="1514" t="s">
        <v>280</v>
      </c>
      <c r="F8679" s="1467">
        <v>650</v>
      </c>
      <c r="G8679" s="1468">
        <v>5.04</v>
      </c>
      <c r="H8679" s="1468"/>
      <c r="I8679" s="1468"/>
      <c r="J8679" s="1468"/>
      <c r="K8679" s="1468"/>
      <c r="L8679" s="1468"/>
      <c r="M8679" s="1468"/>
      <c r="N8679" s="1468"/>
      <c r="O8679" s="1468"/>
      <c r="P8679" s="1468">
        <v>5.71</v>
      </c>
      <c r="R8679" s="1067"/>
      <c r="Z8679" s="21"/>
      <c r="AH8679"/>
    </row>
    <row r="8680" spans="1:34" ht="11.25" customHeight="1">
      <c r="A8680"/>
      <c r="B8680" s="1439" t="s">
        <v>21</v>
      </c>
      <c r="C8680" s="1440">
        <v>2974</v>
      </c>
      <c r="D8680" s="1441" t="str">
        <f t="shared" si="149"/>
        <v>PA2974</v>
      </c>
      <c r="E8680" s="1514" t="s">
        <v>280</v>
      </c>
      <c r="F8680" s="1467">
        <v>550</v>
      </c>
      <c r="G8680" s="1468">
        <v>3.6</v>
      </c>
      <c r="H8680" s="1468"/>
      <c r="I8680" s="1468"/>
      <c r="J8680" s="1468"/>
      <c r="K8680" s="1468"/>
      <c r="L8680" s="1468"/>
      <c r="M8680" s="1468"/>
      <c r="N8680" s="1468"/>
      <c r="O8680" s="1468"/>
      <c r="P8680" s="1468">
        <v>4.08</v>
      </c>
      <c r="R8680" s="1067"/>
      <c r="Z8680" s="21"/>
      <c r="AH8680"/>
    </row>
    <row r="8681" spans="1:34" ht="11.25" customHeight="1">
      <c r="A8681"/>
      <c r="B8681" s="1439" t="s">
        <v>21</v>
      </c>
      <c r="C8681" s="1440">
        <v>2975</v>
      </c>
      <c r="D8681" s="1441" t="str">
        <f t="shared" si="149"/>
        <v>PA2975</v>
      </c>
      <c r="E8681" s="1514" t="s">
        <v>280</v>
      </c>
      <c r="F8681" s="1467">
        <v>500</v>
      </c>
      <c r="G8681" s="1468">
        <v>2.78</v>
      </c>
      <c r="H8681" s="1468"/>
      <c r="I8681" s="1468"/>
      <c r="J8681" s="1468"/>
      <c r="K8681" s="1468"/>
      <c r="L8681" s="1468"/>
      <c r="M8681" s="1468"/>
      <c r="N8681" s="1468"/>
      <c r="O8681" s="1468"/>
      <c r="P8681" s="1468">
        <v>3.15</v>
      </c>
      <c r="R8681" s="1067"/>
      <c r="Z8681" s="21"/>
      <c r="AH8681"/>
    </row>
    <row r="8682" spans="1:34" ht="11.25" customHeight="1">
      <c r="A8682"/>
      <c r="B8682" s="1439" t="s">
        <v>21</v>
      </c>
      <c r="C8682" s="1440">
        <v>2976</v>
      </c>
      <c r="D8682" s="1441" t="str">
        <f t="shared" si="149"/>
        <v>PA2976</v>
      </c>
      <c r="E8682" s="1514" t="s">
        <v>280</v>
      </c>
      <c r="F8682" s="1467">
        <v>500</v>
      </c>
      <c r="G8682" s="1468">
        <v>2.04</v>
      </c>
      <c r="H8682" s="1468"/>
      <c r="I8682" s="1468"/>
      <c r="J8682" s="1468"/>
      <c r="K8682" s="1468"/>
      <c r="L8682" s="1468"/>
      <c r="M8682" s="1468"/>
      <c r="N8682" s="1468"/>
      <c r="O8682" s="1468"/>
      <c r="P8682" s="1468">
        <v>2.31</v>
      </c>
      <c r="R8682" s="1067"/>
      <c r="Z8682" s="21"/>
      <c r="AH8682"/>
    </row>
    <row r="8683" spans="1:34" ht="11.25" customHeight="1">
      <c r="A8683"/>
      <c r="B8683" s="1439" t="s">
        <v>21</v>
      </c>
      <c r="C8683" s="1440">
        <v>2977</v>
      </c>
      <c r="D8683" s="1441" t="str">
        <f t="shared" si="149"/>
        <v>PA2977</v>
      </c>
      <c r="E8683" s="1514" t="s">
        <v>280</v>
      </c>
      <c r="F8683" s="1467">
        <v>500</v>
      </c>
      <c r="G8683" s="1468">
        <v>0.92</v>
      </c>
      <c r="H8683" s="1468"/>
      <c r="I8683" s="1468"/>
      <c r="J8683" s="1468"/>
      <c r="K8683" s="1468"/>
      <c r="L8683" s="1468"/>
      <c r="M8683" s="1468"/>
      <c r="N8683" s="1468"/>
      <c r="O8683" s="1468"/>
      <c r="P8683" s="1468">
        <v>1.04</v>
      </c>
      <c r="R8683" s="1067"/>
      <c r="Z8683" s="21"/>
      <c r="AH8683"/>
    </row>
    <row r="8684" spans="1:34" ht="11.25" customHeight="1">
      <c r="A8684"/>
      <c r="B8684" s="1439" t="s">
        <v>21</v>
      </c>
      <c r="C8684" s="1440">
        <v>2978</v>
      </c>
      <c r="D8684" s="1441" t="str">
        <f t="shared" si="149"/>
        <v>PA2978</v>
      </c>
      <c r="E8684" s="1514" t="s">
        <v>280</v>
      </c>
      <c r="F8684" s="1467">
        <v>600</v>
      </c>
      <c r="G8684" s="1468">
        <v>4.59</v>
      </c>
      <c r="H8684" s="1468"/>
      <c r="I8684" s="1468"/>
      <c r="J8684" s="1468"/>
      <c r="K8684" s="1468"/>
      <c r="L8684" s="1468"/>
      <c r="M8684" s="1468"/>
      <c r="N8684" s="1468"/>
      <c r="O8684" s="1468"/>
      <c r="P8684" s="1468">
        <v>5.2</v>
      </c>
      <c r="R8684" s="1067"/>
      <c r="Z8684" s="21"/>
      <c r="AH8684"/>
    </row>
    <row r="8685" spans="1:34" ht="11.25" customHeight="1">
      <c r="A8685"/>
      <c r="B8685" s="1439" t="s">
        <v>21</v>
      </c>
      <c r="C8685" s="1440">
        <v>2979</v>
      </c>
      <c r="D8685" s="1441" t="str">
        <f t="shared" si="149"/>
        <v>PA2979</v>
      </c>
      <c r="E8685" s="1514" t="s">
        <v>280</v>
      </c>
      <c r="F8685" s="1467">
        <v>550</v>
      </c>
      <c r="G8685" s="1468">
        <v>3.6</v>
      </c>
      <c r="H8685" s="1468"/>
      <c r="I8685" s="1468"/>
      <c r="J8685" s="1468"/>
      <c r="K8685" s="1468"/>
      <c r="L8685" s="1468"/>
      <c r="M8685" s="1468"/>
      <c r="N8685" s="1468"/>
      <c r="O8685" s="1468"/>
      <c r="P8685" s="1468">
        <v>4.08</v>
      </c>
      <c r="R8685" s="1067"/>
      <c r="Z8685" s="21"/>
      <c r="AH8685"/>
    </row>
    <row r="8686" spans="1:34" ht="11.25" customHeight="1">
      <c r="A8686"/>
      <c r="B8686" s="1439" t="s">
        <v>21</v>
      </c>
      <c r="C8686" s="1440">
        <v>2980</v>
      </c>
      <c r="D8686" s="1441" t="str">
        <f t="shared" si="149"/>
        <v>PA2980</v>
      </c>
      <c r="E8686" s="1514" t="s">
        <v>280</v>
      </c>
      <c r="F8686" s="1467">
        <v>900</v>
      </c>
      <c r="G8686" s="1468">
        <v>8.93</v>
      </c>
      <c r="H8686" s="1468"/>
      <c r="I8686" s="1468"/>
      <c r="J8686" s="1468"/>
      <c r="K8686" s="1468"/>
      <c r="L8686" s="1468"/>
      <c r="M8686" s="1468"/>
      <c r="N8686" s="1468"/>
      <c r="O8686" s="1468"/>
      <c r="P8686" s="1468">
        <v>10.119999999999999</v>
      </c>
      <c r="R8686" s="1067"/>
      <c r="Z8686" s="21"/>
      <c r="AH8686"/>
    </row>
    <row r="8687" spans="1:34" ht="11.25" customHeight="1">
      <c r="A8687"/>
      <c r="B8687" s="1439" t="s">
        <v>21</v>
      </c>
      <c r="C8687" s="1440">
        <v>2981</v>
      </c>
      <c r="D8687" s="1441" t="str">
        <f t="shared" si="149"/>
        <v>PA2981</v>
      </c>
      <c r="E8687" s="1514" t="s">
        <v>280</v>
      </c>
      <c r="F8687" s="1467">
        <v>500</v>
      </c>
      <c r="G8687" s="1468">
        <v>3.11</v>
      </c>
      <c r="H8687" s="1468"/>
      <c r="I8687" s="1468"/>
      <c r="J8687" s="1468"/>
      <c r="K8687" s="1468"/>
      <c r="L8687" s="1468"/>
      <c r="M8687" s="1468"/>
      <c r="N8687" s="1468"/>
      <c r="O8687" s="1468"/>
      <c r="P8687" s="1468">
        <v>3.52</v>
      </c>
      <c r="R8687" s="1067"/>
      <c r="Z8687" s="21"/>
      <c r="AH8687"/>
    </row>
    <row r="8688" spans="1:34" ht="11.25" customHeight="1">
      <c r="A8688"/>
      <c r="B8688" s="1439" t="s">
        <v>21</v>
      </c>
      <c r="C8688" s="1440">
        <v>2983</v>
      </c>
      <c r="D8688" s="1441" t="str">
        <f t="shared" si="149"/>
        <v>PA2983</v>
      </c>
      <c r="E8688" s="1514" t="s">
        <v>280</v>
      </c>
      <c r="F8688" s="1467">
        <v>1000</v>
      </c>
      <c r="G8688" s="1468">
        <v>10.23</v>
      </c>
      <c r="H8688" s="1468"/>
      <c r="I8688" s="1468"/>
      <c r="J8688" s="1468"/>
      <c r="K8688" s="1468"/>
      <c r="L8688" s="1468"/>
      <c r="M8688" s="1468"/>
      <c r="N8688" s="1468"/>
      <c r="O8688" s="1468"/>
      <c r="P8688" s="1468">
        <v>11.59</v>
      </c>
      <c r="R8688" s="1067"/>
      <c r="Z8688" s="21"/>
      <c r="AH8688"/>
    </row>
    <row r="8689" spans="1:34" ht="11.25" customHeight="1">
      <c r="A8689"/>
      <c r="B8689" s="1439" t="s">
        <v>21</v>
      </c>
      <c r="C8689" s="1440">
        <v>2984</v>
      </c>
      <c r="D8689" s="1441" t="str">
        <f t="shared" si="149"/>
        <v>PA2984</v>
      </c>
      <c r="E8689" s="1514" t="s">
        <v>280</v>
      </c>
      <c r="F8689" s="1467">
        <v>500</v>
      </c>
      <c r="G8689" s="1468">
        <v>0.3</v>
      </c>
      <c r="H8689" s="1468"/>
      <c r="I8689" s="1468"/>
      <c r="J8689" s="1468"/>
      <c r="K8689" s="1468"/>
      <c r="L8689" s="1468"/>
      <c r="M8689" s="1468"/>
      <c r="N8689" s="1468"/>
      <c r="O8689" s="1468"/>
      <c r="P8689" s="1468">
        <v>0.34</v>
      </c>
      <c r="R8689" s="1067"/>
      <c r="Z8689" s="21"/>
      <c r="AH8689"/>
    </row>
    <row r="8690" spans="1:34" ht="11.25" customHeight="1">
      <c r="A8690"/>
      <c r="B8690" s="1439" t="s">
        <v>21</v>
      </c>
      <c r="C8690" s="1440">
        <v>2986</v>
      </c>
      <c r="D8690" s="1441" t="str">
        <f t="shared" si="149"/>
        <v>PA2986</v>
      </c>
      <c r="E8690" s="1514" t="s">
        <v>280</v>
      </c>
      <c r="F8690" s="1467">
        <v>500</v>
      </c>
      <c r="G8690" s="1468">
        <v>2.39</v>
      </c>
      <c r="H8690" s="1468"/>
      <c r="I8690" s="1468"/>
      <c r="J8690" s="1468"/>
      <c r="K8690" s="1468"/>
      <c r="L8690" s="1468"/>
      <c r="M8690" s="1468"/>
      <c r="N8690" s="1468"/>
      <c r="O8690" s="1468"/>
      <c r="P8690" s="1468">
        <v>2.7</v>
      </c>
      <c r="R8690" s="1067"/>
      <c r="Z8690" s="21"/>
      <c r="AH8690"/>
    </row>
    <row r="8691" spans="1:34" ht="11.25" customHeight="1">
      <c r="A8691"/>
      <c r="B8691" s="1439" t="s">
        <v>21</v>
      </c>
      <c r="C8691" s="1440">
        <v>2987</v>
      </c>
      <c r="D8691" s="1441" t="str">
        <f t="shared" si="149"/>
        <v>PA2987</v>
      </c>
      <c r="E8691" s="1514" t="s">
        <v>280</v>
      </c>
      <c r="F8691" s="1467">
        <v>500</v>
      </c>
      <c r="G8691" s="1468">
        <v>1.41</v>
      </c>
      <c r="H8691" s="1468"/>
      <c r="I8691" s="1468"/>
      <c r="J8691" s="1468"/>
      <c r="K8691" s="1468"/>
      <c r="L8691" s="1468"/>
      <c r="M8691" s="1468"/>
      <c r="N8691" s="1468"/>
      <c r="O8691" s="1468"/>
      <c r="P8691" s="1468">
        <v>1.6</v>
      </c>
      <c r="R8691" s="1067"/>
      <c r="Z8691" s="21"/>
      <c r="AH8691"/>
    </row>
    <row r="8692" spans="1:34" ht="11.25" customHeight="1">
      <c r="A8692"/>
      <c r="B8692" s="1439" t="s">
        <v>21</v>
      </c>
      <c r="C8692" s="1440">
        <v>2988</v>
      </c>
      <c r="D8692" s="1441" t="str">
        <f t="shared" si="149"/>
        <v>PA2988</v>
      </c>
      <c r="E8692" s="1514" t="s">
        <v>280</v>
      </c>
      <c r="F8692" s="1467">
        <v>500</v>
      </c>
      <c r="G8692" s="1468">
        <v>0.3</v>
      </c>
      <c r="H8692" s="1468"/>
      <c r="I8692" s="1468"/>
      <c r="J8692" s="1468"/>
      <c r="K8692" s="1468"/>
      <c r="L8692" s="1468"/>
      <c r="M8692" s="1468"/>
      <c r="N8692" s="1468"/>
      <c r="O8692" s="1468"/>
      <c r="P8692" s="1468">
        <v>0.34</v>
      </c>
      <c r="R8692" s="1067"/>
      <c r="Z8692" s="21"/>
      <c r="AH8692"/>
    </row>
    <row r="8693" spans="1:34" ht="11.25" customHeight="1">
      <c r="A8693"/>
      <c r="B8693" s="1439" t="s">
        <v>21</v>
      </c>
      <c r="C8693" s="1440">
        <v>2991</v>
      </c>
      <c r="D8693" s="1441" t="str">
        <f t="shared" si="149"/>
        <v>PA2991</v>
      </c>
      <c r="E8693" s="1514" t="s">
        <v>280</v>
      </c>
      <c r="F8693" s="1467">
        <v>700</v>
      </c>
      <c r="G8693" s="1468">
        <v>6.17</v>
      </c>
      <c r="H8693" s="1468"/>
      <c r="I8693" s="1468"/>
      <c r="J8693" s="1468"/>
      <c r="K8693" s="1468"/>
      <c r="L8693" s="1468"/>
      <c r="M8693" s="1468"/>
      <c r="N8693" s="1468"/>
      <c r="O8693" s="1468"/>
      <c r="P8693" s="1468">
        <v>6.99</v>
      </c>
      <c r="R8693" s="1067"/>
      <c r="Z8693" s="21"/>
      <c r="AH8693"/>
    </row>
    <row r="8694" spans="1:34" ht="11.25" customHeight="1">
      <c r="A8694"/>
      <c r="B8694" s="1439" t="s">
        <v>21</v>
      </c>
      <c r="C8694" s="1440">
        <v>2992</v>
      </c>
      <c r="D8694" s="1441" t="str">
        <f t="shared" si="149"/>
        <v>PA2992</v>
      </c>
      <c r="E8694" s="1514" t="s">
        <v>280</v>
      </c>
      <c r="F8694" s="1467">
        <v>900</v>
      </c>
      <c r="G8694" s="1468">
        <v>8.93</v>
      </c>
      <c r="H8694" s="1468"/>
      <c r="I8694" s="1468"/>
      <c r="J8694" s="1468"/>
      <c r="K8694" s="1468"/>
      <c r="L8694" s="1468"/>
      <c r="M8694" s="1468"/>
      <c r="N8694" s="1468"/>
      <c r="O8694" s="1468"/>
      <c r="P8694" s="1468">
        <v>10.119999999999999</v>
      </c>
      <c r="R8694" s="1067"/>
      <c r="Z8694" s="21"/>
      <c r="AH8694"/>
    </row>
    <row r="8695" spans="1:34" ht="11.25" customHeight="1">
      <c r="A8695"/>
      <c r="B8695" s="1439" t="s">
        <v>21</v>
      </c>
      <c r="C8695" s="1440">
        <v>2995</v>
      </c>
      <c r="D8695" s="1441" t="str">
        <f t="shared" si="149"/>
        <v>PA2995</v>
      </c>
      <c r="E8695" s="1514" t="s">
        <v>280</v>
      </c>
      <c r="F8695" s="1467">
        <v>900</v>
      </c>
      <c r="G8695" s="1468">
        <v>9.32</v>
      </c>
      <c r="H8695" s="1468"/>
      <c r="I8695" s="1468"/>
      <c r="J8695" s="1468"/>
      <c r="K8695" s="1468"/>
      <c r="L8695" s="1468"/>
      <c r="M8695" s="1468"/>
      <c r="N8695" s="1468"/>
      <c r="O8695" s="1468"/>
      <c r="P8695" s="1468">
        <v>10.56</v>
      </c>
      <c r="R8695" s="1067"/>
      <c r="Z8695" s="21"/>
      <c r="AH8695"/>
    </row>
    <row r="8696" spans="1:34" ht="11.25" customHeight="1">
      <c r="A8696"/>
      <c r="B8696" s="1439" t="s">
        <v>21</v>
      </c>
      <c r="C8696" s="1440">
        <v>2997</v>
      </c>
      <c r="D8696" s="1441" t="str">
        <f t="shared" si="149"/>
        <v>PA2997</v>
      </c>
      <c r="E8696" s="1514" t="s">
        <v>280</v>
      </c>
      <c r="F8696" s="1467">
        <v>500</v>
      </c>
      <c r="G8696" s="1468">
        <v>1.41</v>
      </c>
      <c r="H8696" s="1468"/>
      <c r="I8696" s="1468"/>
      <c r="J8696" s="1468"/>
      <c r="K8696" s="1468"/>
      <c r="L8696" s="1468"/>
      <c r="M8696" s="1468"/>
      <c r="N8696" s="1468"/>
      <c r="O8696" s="1468"/>
      <c r="P8696" s="1468">
        <v>1.6</v>
      </c>
      <c r="R8696" s="1067"/>
      <c r="Z8696" s="21"/>
      <c r="AH8696"/>
    </row>
    <row r="8697" spans="1:34" ht="11.25" customHeight="1">
      <c r="A8697"/>
      <c r="B8697" s="1439" t="s">
        <v>21</v>
      </c>
      <c r="C8697" s="1440">
        <v>2999</v>
      </c>
      <c r="D8697" s="1441" t="str">
        <f t="shared" si="149"/>
        <v>PA2999</v>
      </c>
      <c r="E8697" s="1514" t="s">
        <v>280</v>
      </c>
      <c r="F8697" s="1467">
        <v>800</v>
      </c>
      <c r="G8697" s="1468">
        <v>7.67</v>
      </c>
      <c r="H8697" s="1468"/>
      <c r="I8697" s="1468"/>
      <c r="J8697" s="1468"/>
      <c r="K8697" s="1468"/>
      <c r="L8697" s="1468"/>
      <c r="M8697" s="1468"/>
      <c r="N8697" s="1468"/>
      <c r="O8697" s="1468"/>
      <c r="P8697" s="1468">
        <v>8.69</v>
      </c>
      <c r="R8697" s="1067"/>
      <c r="Z8697" s="21"/>
      <c r="AH8697"/>
    </row>
    <row r="8698" spans="1:34" ht="11.25" customHeight="1">
      <c r="A8698"/>
      <c r="B8698" s="1439" t="s">
        <v>21</v>
      </c>
      <c r="C8698" s="1440">
        <v>4771</v>
      </c>
      <c r="D8698" s="1441" t="str">
        <f t="shared" si="149"/>
        <v>PA4771</v>
      </c>
      <c r="E8698" s="1514" t="s">
        <v>122</v>
      </c>
      <c r="F8698" s="1467">
        <v>500</v>
      </c>
      <c r="G8698" s="1468">
        <v>2.99</v>
      </c>
      <c r="H8698" s="1468"/>
      <c r="I8698" s="1468"/>
      <c r="J8698" s="1468"/>
      <c r="K8698" s="1468"/>
      <c r="L8698" s="1468"/>
      <c r="M8698" s="1468"/>
      <c r="N8698" s="1468"/>
      <c r="O8698" s="1468"/>
      <c r="P8698" s="1468">
        <v>3.38</v>
      </c>
      <c r="R8698" s="1067"/>
      <c r="Z8698" s="21"/>
      <c r="AH8698"/>
    </row>
    <row r="8699" spans="1:34" ht="11.25" customHeight="1">
      <c r="A8699"/>
      <c r="B8699" s="1439" t="s">
        <v>21</v>
      </c>
      <c r="C8699" s="1440">
        <v>4777</v>
      </c>
      <c r="D8699" s="1441" t="str">
        <f t="shared" si="149"/>
        <v>PA4777</v>
      </c>
      <c r="E8699" s="1514" t="s">
        <v>122</v>
      </c>
      <c r="F8699" s="1467">
        <v>600</v>
      </c>
      <c r="G8699" s="1468">
        <v>4.55</v>
      </c>
      <c r="H8699" s="1468"/>
      <c r="I8699" s="1468"/>
      <c r="J8699" s="1468"/>
      <c r="K8699" s="1468"/>
      <c r="L8699" s="1468"/>
      <c r="M8699" s="1468"/>
      <c r="N8699" s="1468"/>
      <c r="O8699" s="1468"/>
      <c r="P8699" s="1468">
        <v>5.15</v>
      </c>
      <c r="R8699" s="1067"/>
      <c r="Z8699" s="21"/>
      <c r="AH8699"/>
    </row>
    <row r="8700" spans="1:34" ht="11.25" customHeight="1">
      <c r="A8700"/>
      <c r="B8700" s="1439" t="s">
        <v>21</v>
      </c>
      <c r="C8700" s="1440">
        <v>6771</v>
      </c>
      <c r="D8700" s="1441" t="str">
        <f t="shared" si="149"/>
        <v>PA6771</v>
      </c>
      <c r="E8700" s="1514" t="s">
        <v>280</v>
      </c>
      <c r="F8700" s="1467">
        <v>650</v>
      </c>
      <c r="G8700" s="1468">
        <v>5.61</v>
      </c>
      <c r="H8700" s="1468"/>
      <c r="I8700" s="1468"/>
      <c r="J8700" s="1468"/>
      <c r="K8700" s="1468"/>
      <c r="L8700" s="1468"/>
      <c r="M8700" s="1468"/>
      <c r="N8700" s="1468"/>
      <c r="O8700" s="1468"/>
      <c r="P8700" s="1468">
        <v>6.36</v>
      </c>
      <c r="R8700" s="1067"/>
      <c r="Z8700" s="21"/>
      <c r="AH8700"/>
    </row>
    <row r="8701" spans="1:34" ht="11.25" customHeight="1">
      <c r="A8701"/>
      <c r="B8701" s="1439" t="s">
        <v>21</v>
      </c>
      <c r="C8701" s="1440">
        <v>6777</v>
      </c>
      <c r="D8701" s="1441" t="str">
        <f t="shared" si="149"/>
        <v>PA6777</v>
      </c>
      <c r="E8701" s="1514" t="s">
        <v>280</v>
      </c>
      <c r="F8701" s="1467">
        <v>850</v>
      </c>
      <c r="G8701" s="1468">
        <v>8.58</v>
      </c>
      <c r="H8701" s="1468"/>
      <c r="I8701" s="1468"/>
      <c r="J8701" s="1468"/>
      <c r="K8701" s="1468"/>
      <c r="L8701" s="1468"/>
      <c r="M8701" s="1468"/>
      <c r="N8701" s="1468"/>
      <c r="O8701" s="1468"/>
      <c r="P8701" s="1468">
        <v>9.7200000000000006</v>
      </c>
      <c r="R8701" s="1067"/>
      <c r="Z8701" s="21"/>
      <c r="AH8701"/>
    </row>
    <row r="8702" spans="1:34" ht="11.25" customHeight="1">
      <c r="A8702"/>
      <c r="B8702" s="1439" t="s">
        <v>21</v>
      </c>
      <c r="C8702" s="1440">
        <v>6824</v>
      </c>
      <c r="D8702" s="1441" t="str">
        <f t="shared" si="149"/>
        <v>PA6824</v>
      </c>
      <c r="E8702" s="1514" t="s">
        <v>122</v>
      </c>
      <c r="F8702" s="1467">
        <v>3000</v>
      </c>
      <c r="G8702" s="1468">
        <v>10.98</v>
      </c>
      <c r="H8702" s="1468"/>
      <c r="I8702" s="1468"/>
      <c r="J8702" s="1468"/>
      <c r="K8702" s="1468"/>
      <c r="L8702" s="1468"/>
      <c r="M8702" s="1468"/>
      <c r="N8702" s="1468"/>
      <c r="O8702" s="1468"/>
      <c r="P8702" s="1468">
        <v>10.98</v>
      </c>
      <c r="R8702" s="1067"/>
      <c r="Z8702" s="21"/>
      <c r="AH8702"/>
    </row>
    <row r="8703" spans="1:34" ht="11.25" customHeight="1">
      <c r="A8703"/>
      <c r="B8703" s="1439" t="s">
        <v>21</v>
      </c>
      <c r="C8703" s="1440">
        <v>6826</v>
      </c>
      <c r="D8703" s="1441" t="str">
        <f t="shared" si="149"/>
        <v>PA6826</v>
      </c>
      <c r="E8703" s="1514" t="s">
        <v>124</v>
      </c>
      <c r="F8703" s="1467">
        <v>3000</v>
      </c>
      <c r="G8703" s="1468">
        <v>10.38</v>
      </c>
      <c r="H8703" s="1468"/>
      <c r="I8703" s="1468"/>
      <c r="J8703" s="1468"/>
      <c r="K8703" s="1468"/>
      <c r="L8703" s="1468"/>
      <c r="M8703" s="1468"/>
      <c r="N8703" s="1468"/>
      <c r="O8703" s="1468"/>
      <c r="P8703" s="1468">
        <v>10.38</v>
      </c>
      <c r="R8703" s="1067"/>
      <c r="Z8703" s="21"/>
      <c r="AH8703"/>
    </row>
    <row r="8704" spans="1:34" ht="11.25" customHeight="1">
      <c r="A8704"/>
      <c r="B8704" s="1439" t="s">
        <v>21</v>
      </c>
      <c r="C8704" s="1440">
        <v>6843</v>
      </c>
      <c r="D8704" s="1441" t="str">
        <f t="shared" si="149"/>
        <v>PA6843</v>
      </c>
      <c r="E8704" s="1514" t="s">
        <v>122</v>
      </c>
      <c r="F8704" s="1467">
        <v>3000</v>
      </c>
      <c r="G8704" s="1468">
        <v>13.64</v>
      </c>
      <c r="H8704" s="1468"/>
      <c r="I8704" s="1468"/>
      <c r="J8704" s="1468"/>
      <c r="K8704" s="1468"/>
      <c r="L8704" s="1468"/>
      <c r="M8704" s="1468"/>
      <c r="N8704" s="1468"/>
      <c r="O8704" s="1468"/>
      <c r="P8704" s="1468">
        <v>13.64</v>
      </c>
      <c r="R8704" s="1067"/>
      <c r="Z8704" s="21"/>
      <c r="AH8704"/>
    </row>
    <row r="8705" spans="1:34" ht="11.25" customHeight="1">
      <c r="A8705"/>
      <c r="B8705" s="1439" t="s">
        <v>21</v>
      </c>
      <c r="C8705" s="1440">
        <v>6872</v>
      </c>
      <c r="D8705" s="1441" t="str">
        <f t="shared" si="149"/>
        <v>PA6872</v>
      </c>
      <c r="E8705" s="1514" t="s">
        <v>122</v>
      </c>
      <c r="F8705" s="1467">
        <v>3000</v>
      </c>
      <c r="G8705" s="1468">
        <v>28.78</v>
      </c>
      <c r="H8705" s="1468"/>
      <c r="I8705" s="1468"/>
      <c r="J8705" s="1468"/>
      <c r="K8705" s="1468"/>
      <c r="L8705" s="1468"/>
      <c r="M8705" s="1468"/>
      <c r="N8705" s="1468"/>
      <c r="O8705" s="1468"/>
      <c r="P8705" s="1468">
        <v>28.78</v>
      </c>
      <c r="R8705" s="1067"/>
      <c r="Z8705" s="21"/>
      <c r="AH8705"/>
    </row>
    <row r="8706" spans="1:34" ht="11.25" customHeight="1">
      <c r="A8706"/>
      <c r="B8706" s="1439" t="s">
        <v>21</v>
      </c>
      <c r="C8706" s="1440">
        <v>7309</v>
      </c>
      <c r="D8706" s="1441" t="str">
        <f t="shared" si="149"/>
        <v>PA7309</v>
      </c>
      <c r="E8706" s="1514" t="s">
        <v>122</v>
      </c>
      <c r="F8706" s="1467">
        <v>3000</v>
      </c>
      <c r="G8706" s="1468">
        <v>46.82</v>
      </c>
      <c r="H8706" s="1468"/>
      <c r="I8706" s="1468"/>
      <c r="J8706" s="1468"/>
      <c r="K8706" s="1468"/>
      <c r="L8706" s="1468"/>
      <c r="M8706" s="1468"/>
      <c r="N8706" s="1468"/>
      <c r="O8706" s="1468"/>
      <c r="P8706" s="1468">
        <v>46.82</v>
      </c>
      <c r="R8706" s="1067"/>
      <c r="Z8706" s="21"/>
      <c r="AH8706"/>
    </row>
    <row r="8707" spans="1:34" ht="11.25" customHeight="1">
      <c r="A8707"/>
      <c r="B8707" s="1439" t="s">
        <v>21</v>
      </c>
      <c r="C8707" s="1440">
        <v>7313</v>
      </c>
      <c r="D8707" s="1441" t="str">
        <f t="shared" si="149"/>
        <v>PA7313</v>
      </c>
      <c r="E8707" s="1514" t="s">
        <v>122</v>
      </c>
      <c r="F8707" s="1467">
        <v>3000</v>
      </c>
      <c r="G8707" s="1468">
        <v>10.28</v>
      </c>
      <c r="H8707" s="1468"/>
      <c r="I8707" s="1468"/>
      <c r="J8707" s="1468"/>
      <c r="K8707" s="1468"/>
      <c r="L8707" s="1468"/>
      <c r="M8707" s="1468"/>
      <c r="N8707" s="1468"/>
      <c r="O8707" s="1468"/>
      <c r="P8707" s="1468">
        <v>10.28</v>
      </c>
      <c r="R8707" s="1067"/>
      <c r="Z8707" s="21"/>
      <c r="AH8707"/>
    </row>
    <row r="8708" spans="1:34" ht="11.25" customHeight="1">
      <c r="A8708"/>
      <c r="B8708" s="1439" t="s">
        <v>21</v>
      </c>
      <c r="C8708" s="1440">
        <v>7317</v>
      </c>
      <c r="D8708" s="1441" t="str">
        <f t="shared" si="149"/>
        <v>PA7317</v>
      </c>
      <c r="E8708" s="1514" t="s">
        <v>122</v>
      </c>
      <c r="F8708" s="1467">
        <v>3000</v>
      </c>
      <c r="G8708" s="1468">
        <v>26.12</v>
      </c>
      <c r="H8708" s="1468"/>
      <c r="I8708" s="1468"/>
      <c r="J8708" s="1468"/>
      <c r="K8708" s="1468"/>
      <c r="L8708" s="1468"/>
      <c r="M8708" s="1468"/>
      <c r="N8708" s="1468"/>
      <c r="O8708" s="1468"/>
      <c r="P8708" s="1468">
        <v>26.12</v>
      </c>
      <c r="R8708" s="1067"/>
      <c r="Z8708" s="21"/>
      <c r="AH8708"/>
    </row>
    <row r="8709" spans="1:34" ht="11.25" customHeight="1">
      <c r="A8709"/>
      <c r="B8709" s="1439" t="s">
        <v>21</v>
      </c>
      <c r="C8709" s="1440">
        <v>7327</v>
      </c>
      <c r="D8709" s="1441" t="str">
        <f t="shared" si="149"/>
        <v>PA7327</v>
      </c>
      <c r="E8709" s="1514" t="s">
        <v>122</v>
      </c>
      <c r="F8709" s="1467">
        <v>3000</v>
      </c>
      <c r="G8709" s="1468">
        <v>24.06</v>
      </c>
      <c r="H8709" s="1468"/>
      <c r="I8709" s="1468"/>
      <c r="J8709" s="1468"/>
      <c r="K8709" s="1468"/>
      <c r="L8709" s="1468"/>
      <c r="M8709" s="1468"/>
      <c r="N8709" s="1468"/>
      <c r="O8709" s="1468"/>
      <c r="P8709" s="1468">
        <v>24.06</v>
      </c>
      <c r="R8709" s="1067"/>
      <c r="Z8709" s="21"/>
      <c r="AH8709"/>
    </row>
    <row r="8710" spans="1:34" ht="11.25" customHeight="1">
      <c r="A8710"/>
      <c r="B8710" s="1439" t="s">
        <v>21</v>
      </c>
      <c r="C8710" s="1440">
        <v>7366</v>
      </c>
      <c r="D8710" s="1441" t="str">
        <f t="shared" si="149"/>
        <v>PA7366</v>
      </c>
      <c r="E8710" s="1514" t="s">
        <v>122</v>
      </c>
      <c r="F8710" s="1467">
        <v>3000</v>
      </c>
      <c r="G8710" s="1468">
        <v>12.18</v>
      </c>
      <c r="H8710" s="1468"/>
      <c r="I8710" s="1468"/>
      <c r="J8710" s="1468"/>
      <c r="K8710" s="1468"/>
      <c r="L8710" s="1468"/>
      <c r="M8710" s="1468"/>
      <c r="N8710" s="1468"/>
      <c r="O8710" s="1468"/>
      <c r="P8710" s="1468">
        <v>12.18</v>
      </c>
      <c r="R8710" s="1067"/>
      <c r="Z8710" s="21"/>
      <c r="AH8710"/>
    </row>
    <row r="8711" spans="1:34" ht="11.25" customHeight="1">
      <c r="A8711"/>
      <c r="B8711" s="1439" t="s">
        <v>21</v>
      </c>
      <c r="C8711" s="1440">
        <v>7405</v>
      </c>
      <c r="D8711" s="1441" t="str">
        <f t="shared" si="149"/>
        <v>PA7405</v>
      </c>
      <c r="E8711" s="1514" t="s">
        <v>122</v>
      </c>
      <c r="F8711" s="1467">
        <v>500</v>
      </c>
      <c r="G8711" s="1468">
        <v>1.44</v>
      </c>
      <c r="H8711" s="1468"/>
      <c r="I8711" s="1468"/>
      <c r="J8711" s="1468"/>
      <c r="K8711" s="1468"/>
      <c r="L8711" s="1468"/>
      <c r="M8711" s="1468"/>
      <c r="N8711" s="1468"/>
      <c r="O8711" s="1468"/>
      <c r="P8711" s="1468">
        <v>1.63</v>
      </c>
      <c r="R8711" s="1067"/>
      <c r="Z8711" s="21"/>
      <c r="AH8711"/>
    </row>
    <row r="8712" spans="1:34" ht="11.25" customHeight="1">
      <c r="A8712"/>
      <c r="B8712" s="1439" t="s">
        <v>21</v>
      </c>
      <c r="C8712" s="1440">
        <v>7413</v>
      </c>
      <c r="D8712" s="1441" t="str">
        <f t="shared" si="149"/>
        <v>PA7413</v>
      </c>
      <c r="E8712" s="1514" t="s">
        <v>122</v>
      </c>
      <c r="F8712" s="1467">
        <v>500</v>
      </c>
      <c r="G8712" s="1468">
        <v>0.39</v>
      </c>
      <c r="H8712" s="1468"/>
      <c r="I8712" s="1468"/>
      <c r="J8712" s="1468"/>
      <c r="K8712" s="1468"/>
      <c r="L8712" s="1468"/>
      <c r="M8712" s="1468"/>
      <c r="N8712" s="1468"/>
      <c r="O8712" s="1468"/>
      <c r="P8712" s="1468">
        <v>0.44</v>
      </c>
      <c r="R8712" s="1067"/>
      <c r="Z8712" s="21"/>
      <c r="AH8712"/>
    </row>
    <row r="8713" spans="1:34" ht="11.25" customHeight="1">
      <c r="A8713"/>
      <c r="B8713" s="1439" t="s">
        <v>21</v>
      </c>
      <c r="C8713" s="1440">
        <v>7421</v>
      </c>
      <c r="D8713" s="1441" t="str">
        <f t="shared" si="149"/>
        <v>PA7421</v>
      </c>
      <c r="E8713" s="1514" t="s">
        <v>122</v>
      </c>
      <c r="F8713" s="1467">
        <v>500</v>
      </c>
      <c r="G8713" s="1468">
        <v>0.48</v>
      </c>
      <c r="H8713" s="1468"/>
      <c r="I8713" s="1468"/>
      <c r="J8713" s="1468"/>
      <c r="K8713" s="1468"/>
      <c r="L8713" s="1468"/>
      <c r="M8713" s="1468"/>
      <c r="N8713" s="1468"/>
      <c r="O8713" s="1468"/>
      <c r="P8713" s="1468">
        <v>0.54</v>
      </c>
      <c r="R8713" s="1067"/>
      <c r="Z8713" s="21"/>
      <c r="AH8713"/>
    </row>
    <row r="8714" spans="1:34" ht="11.25" customHeight="1">
      <c r="A8714"/>
      <c r="B8714" s="1439" t="s">
        <v>21</v>
      </c>
      <c r="C8714" s="1440">
        <v>7424</v>
      </c>
      <c r="D8714" s="1441" t="str">
        <f t="shared" si="149"/>
        <v>PA7424</v>
      </c>
      <c r="E8714" s="1514" t="s">
        <v>122</v>
      </c>
      <c r="F8714" s="1467">
        <v>500</v>
      </c>
      <c r="G8714" s="1468">
        <v>1.1299999999999999</v>
      </c>
      <c r="H8714" s="1468"/>
      <c r="I8714" s="1468"/>
      <c r="J8714" s="1468"/>
      <c r="K8714" s="1468"/>
      <c r="L8714" s="1468"/>
      <c r="M8714" s="1468"/>
      <c r="N8714" s="1468"/>
      <c r="O8714" s="1468"/>
      <c r="P8714" s="1468">
        <v>1.28</v>
      </c>
      <c r="R8714" s="1067"/>
      <c r="Z8714" s="21"/>
      <c r="AH8714"/>
    </row>
    <row r="8715" spans="1:34" ht="11.25" customHeight="1">
      <c r="A8715"/>
      <c r="B8715" s="1439" t="s">
        <v>21</v>
      </c>
      <c r="C8715" s="1440">
        <v>7428</v>
      </c>
      <c r="D8715" s="1441" t="str">
        <f t="shared" si="149"/>
        <v>PA7428</v>
      </c>
      <c r="E8715" s="1514" t="s">
        <v>122</v>
      </c>
      <c r="F8715" s="1467">
        <v>500</v>
      </c>
      <c r="G8715" s="1468">
        <v>2.88</v>
      </c>
      <c r="H8715" s="1468"/>
      <c r="I8715" s="1468"/>
      <c r="J8715" s="1468"/>
      <c r="K8715" s="1468"/>
      <c r="L8715" s="1468"/>
      <c r="M8715" s="1468"/>
      <c r="N8715" s="1468"/>
      <c r="O8715" s="1468"/>
      <c r="P8715" s="1468">
        <v>3.26</v>
      </c>
      <c r="R8715" s="1067"/>
      <c r="Z8715" s="21"/>
      <c r="AH8715"/>
    </row>
    <row r="8716" spans="1:34" ht="11.25" customHeight="1">
      <c r="A8716"/>
      <c r="B8716" s="1439" t="s">
        <v>21</v>
      </c>
      <c r="C8716" s="1440">
        <v>7445</v>
      </c>
      <c r="D8716" s="1441" t="str">
        <f t="shared" ref="D8716:D8779" si="150">B8716&amp;TEXT(C8716,"0000")</f>
        <v>PA7445</v>
      </c>
      <c r="E8716" s="1514" t="s">
        <v>280</v>
      </c>
      <c r="F8716" s="1467">
        <v>500</v>
      </c>
      <c r="G8716" s="1468">
        <v>0.3</v>
      </c>
      <c r="H8716" s="1468"/>
      <c r="I8716" s="1468"/>
      <c r="J8716" s="1468"/>
      <c r="K8716" s="1468"/>
      <c r="L8716" s="1468"/>
      <c r="M8716" s="1468"/>
      <c r="N8716" s="1468"/>
      <c r="O8716" s="1468"/>
      <c r="P8716" s="1468">
        <v>0.34</v>
      </c>
      <c r="R8716" s="1067"/>
      <c r="Z8716" s="21"/>
      <c r="AH8716"/>
    </row>
    <row r="8717" spans="1:34" ht="11.25" customHeight="1">
      <c r="A8717"/>
      <c r="B8717" s="1439" t="s">
        <v>21</v>
      </c>
      <c r="C8717" s="1440">
        <v>7453</v>
      </c>
      <c r="D8717" s="1441" t="str">
        <f t="shared" si="150"/>
        <v>PA7453</v>
      </c>
      <c r="E8717" s="1514" t="s">
        <v>280</v>
      </c>
      <c r="F8717" s="1467">
        <v>500</v>
      </c>
      <c r="G8717" s="1468">
        <v>0.09</v>
      </c>
      <c r="H8717" s="1468"/>
      <c r="I8717" s="1468"/>
      <c r="J8717" s="1468"/>
      <c r="K8717" s="1468"/>
      <c r="L8717" s="1468"/>
      <c r="M8717" s="1468"/>
      <c r="N8717" s="1468"/>
      <c r="O8717" s="1468"/>
      <c r="P8717" s="1468">
        <v>0.1</v>
      </c>
      <c r="R8717" s="1067"/>
      <c r="Z8717" s="21"/>
      <c r="AH8717"/>
    </row>
    <row r="8718" spans="1:34" ht="11.25" customHeight="1">
      <c r="A8718"/>
      <c r="B8718" s="1439" t="s">
        <v>21</v>
      </c>
      <c r="C8718" s="1440">
        <v>8709</v>
      </c>
      <c r="D8718" s="1441" t="str">
        <f t="shared" si="150"/>
        <v>PA8709</v>
      </c>
      <c r="E8718" s="1514" t="s">
        <v>122</v>
      </c>
      <c r="F8718" s="1467">
        <v>2138</v>
      </c>
      <c r="G8718" s="1468">
        <v>6.42</v>
      </c>
      <c r="H8718" s="1468"/>
      <c r="I8718" s="1468"/>
      <c r="J8718" s="1468"/>
      <c r="K8718" s="1468"/>
      <c r="L8718" s="1468"/>
      <c r="M8718" s="1468"/>
      <c r="N8718" s="1468"/>
      <c r="O8718" s="1468"/>
      <c r="P8718" s="1468">
        <v>6.42</v>
      </c>
      <c r="R8718" s="1067"/>
      <c r="Z8718" s="21"/>
      <c r="AH8718"/>
    </row>
    <row r="8719" spans="1:34" ht="11.25" customHeight="1">
      <c r="A8719"/>
      <c r="B8719" s="1439" t="s">
        <v>21</v>
      </c>
      <c r="C8719" s="1440">
        <v>8726</v>
      </c>
      <c r="D8719" s="1441" t="str">
        <f t="shared" si="150"/>
        <v>PA8726</v>
      </c>
      <c r="E8719" s="1514" t="s">
        <v>122</v>
      </c>
      <c r="F8719" s="1467">
        <v>1300</v>
      </c>
      <c r="G8719" s="1468">
        <v>3.43</v>
      </c>
      <c r="H8719" s="1468"/>
      <c r="I8719" s="1468"/>
      <c r="J8719" s="1468"/>
      <c r="K8719" s="1468"/>
      <c r="L8719" s="1468"/>
      <c r="M8719" s="1468"/>
      <c r="N8719" s="1468"/>
      <c r="O8719" s="1468"/>
      <c r="P8719" s="1468">
        <v>3.43</v>
      </c>
      <c r="R8719" s="1067"/>
      <c r="Z8719" s="21"/>
      <c r="AH8719"/>
    </row>
    <row r="8720" spans="1:34" ht="11.25" customHeight="1">
      <c r="A8720"/>
      <c r="B8720" s="1439" t="s">
        <v>21</v>
      </c>
      <c r="C8720" s="1440">
        <v>9428</v>
      </c>
      <c r="D8720" s="1441" t="str">
        <f t="shared" si="150"/>
        <v>PA9428</v>
      </c>
      <c r="E8720" s="1514" t="s">
        <v>280</v>
      </c>
      <c r="F8720" s="1467">
        <v>700</v>
      </c>
      <c r="G8720" s="1468">
        <v>6.08</v>
      </c>
      <c r="H8720" s="1468"/>
      <c r="I8720" s="1468"/>
      <c r="J8720" s="1468"/>
      <c r="K8720" s="1468"/>
      <c r="L8720" s="1468"/>
      <c r="M8720" s="1468"/>
      <c r="N8720" s="1468"/>
      <c r="O8720" s="1468"/>
      <c r="P8720" s="1468">
        <v>6.89</v>
      </c>
      <c r="R8720" s="1067"/>
      <c r="Z8720" s="21"/>
      <c r="AH8720"/>
    </row>
    <row r="8721" spans="1:34" ht="11.25" customHeight="1">
      <c r="A8721"/>
      <c r="B8721" s="1439" t="s">
        <v>21</v>
      </c>
      <c r="C8721" s="1440">
        <v>9740</v>
      </c>
      <c r="D8721" s="1441" t="str">
        <f t="shared" si="150"/>
        <v>PA9740</v>
      </c>
      <c r="E8721" s="1514" t="s">
        <v>280</v>
      </c>
      <c r="F8721" s="1467">
        <v>500</v>
      </c>
      <c r="G8721" s="1468">
        <v>0.03</v>
      </c>
      <c r="H8721" s="1468"/>
      <c r="I8721" s="1468"/>
      <c r="J8721" s="1468"/>
      <c r="K8721" s="1468"/>
      <c r="L8721" s="1468"/>
      <c r="M8721" s="1468"/>
      <c r="N8721" s="1468"/>
      <c r="O8721" s="1468"/>
      <c r="P8721" s="1468">
        <v>0.03</v>
      </c>
      <c r="R8721" s="1067"/>
      <c r="Z8721" s="21"/>
      <c r="AH8721"/>
    </row>
    <row r="8722" spans="1:34" ht="11.25" customHeight="1">
      <c r="A8722"/>
      <c r="B8722" s="1439" t="s">
        <v>21</v>
      </c>
      <c r="C8722" s="1440">
        <v>9741</v>
      </c>
      <c r="D8722" s="1441" t="str">
        <f t="shared" si="150"/>
        <v>PA9741</v>
      </c>
      <c r="E8722" s="1514" t="s">
        <v>280</v>
      </c>
      <c r="F8722" s="1467">
        <v>500</v>
      </c>
      <c r="G8722" s="1468">
        <v>0.02</v>
      </c>
      <c r="H8722" s="1468"/>
      <c r="I8722" s="1468"/>
      <c r="J8722" s="1468"/>
      <c r="K8722" s="1468"/>
      <c r="L8722" s="1468"/>
      <c r="M8722" s="1468"/>
      <c r="N8722" s="1468"/>
      <c r="O8722" s="1468"/>
      <c r="P8722" s="1468">
        <v>0.02</v>
      </c>
      <c r="R8722" s="1067"/>
      <c r="Z8722" s="21"/>
      <c r="AH8722"/>
    </row>
    <row r="8723" spans="1:34" ht="11.25" customHeight="1">
      <c r="A8723"/>
      <c r="B8723" s="1439" t="s">
        <v>21</v>
      </c>
      <c r="C8723" s="1440">
        <v>9985</v>
      </c>
      <c r="D8723" s="1441" t="str">
        <f t="shared" si="150"/>
        <v>PA9985</v>
      </c>
      <c r="E8723" s="1514" t="s">
        <v>280</v>
      </c>
      <c r="F8723" s="1467">
        <v>0</v>
      </c>
      <c r="G8723" s="1468">
        <v>99.99</v>
      </c>
      <c r="H8723" s="1468"/>
      <c r="I8723" s="1468"/>
      <c r="J8723" s="1468"/>
      <c r="K8723" s="1468"/>
      <c r="L8723" s="1468"/>
      <c r="M8723" s="1468"/>
      <c r="N8723" s="1468"/>
      <c r="O8723" s="1468"/>
      <c r="P8723" s="1468">
        <v>99.99</v>
      </c>
      <c r="R8723" s="1067"/>
      <c r="Z8723" s="21"/>
      <c r="AH8723"/>
    </row>
    <row r="8724" spans="1:34" ht="11.25" customHeight="1">
      <c r="A8724" t="s">
        <v>19</v>
      </c>
      <c r="B8724" s="1439" t="s">
        <v>19</v>
      </c>
      <c r="C8724" s="1440">
        <v>5</v>
      </c>
      <c r="D8724" s="1441" t="str">
        <f t="shared" si="150"/>
        <v>SC0005</v>
      </c>
      <c r="E8724" s="1514" t="s">
        <v>121</v>
      </c>
      <c r="F8724" s="1467">
        <v>500</v>
      </c>
      <c r="G8724" s="1468">
        <v>3.42</v>
      </c>
      <c r="H8724" s="1468">
        <v>3.81</v>
      </c>
      <c r="I8724" s="1468">
        <v>4.21</v>
      </c>
      <c r="J8724" s="1468">
        <v>4.5999999999999996</v>
      </c>
      <c r="K8724" s="1468"/>
      <c r="L8724" s="1468">
        <v>2.95</v>
      </c>
      <c r="M8724" s="1468">
        <v>3.37</v>
      </c>
      <c r="N8724" s="1468">
        <v>4.0199999999999996</v>
      </c>
      <c r="O8724" s="1468">
        <v>4.7300000000000004</v>
      </c>
      <c r="P8724" s="1468"/>
      <c r="R8724" s="1067"/>
      <c r="Z8724" s="21"/>
      <c r="AH8724"/>
    </row>
    <row r="8725" spans="1:34" ht="11.25" customHeight="1">
      <c r="A8725"/>
      <c r="B8725" s="1439" t="s">
        <v>19</v>
      </c>
      <c r="C8725" s="1440">
        <v>8</v>
      </c>
      <c r="D8725" s="1441" t="str">
        <f t="shared" si="150"/>
        <v>SC0008</v>
      </c>
      <c r="E8725" s="1514" t="s">
        <v>121</v>
      </c>
      <c r="F8725" s="1467">
        <v>500</v>
      </c>
      <c r="G8725" s="1468">
        <v>2.69</v>
      </c>
      <c r="H8725" s="1468">
        <v>3</v>
      </c>
      <c r="I8725" s="1468">
        <v>3.31</v>
      </c>
      <c r="J8725" s="1468">
        <v>3.62</v>
      </c>
      <c r="K8725" s="1468"/>
      <c r="L8725" s="1468">
        <v>2.3199999999999998</v>
      </c>
      <c r="M8725" s="1468">
        <v>2.65</v>
      </c>
      <c r="N8725" s="1468">
        <v>3.17</v>
      </c>
      <c r="O8725" s="1468">
        <v>3.73</v>
      </c>
      <c r="P8725" s="1468"/>
      <c r="R8725" s="1067"/>
      <c r="Z8725" s="21"/>
      <c r="AH8725"/>
    </row>
    <row r="8726" spans="1:34" ht="11.25" customHeight="1">
      <c r="A8726"/>
      <c r="B8726" s="1439" t="s">
        <v>19</v>
      </c>
      <c r="C8726" s="1440">
        <v>16</v>
      </c>
      <c r="D8726" s="1441" t="str">
        <f t="shared" si="150"/>
        <v>SC0016</v>
      </c>
      <c r="E8726" s="1514" t="s">
        <v>121</v>
      </c>
      <c r="F8726" s="1467">
        <v>600</v>
      </c>
      <c r="G8726" s="1468">
        <v>4.78</v>
      </c>
      <c r="H8726" s="1468">
        <v>5.34</v>
      </c>
      <c r="I8726" s="1468">
        <v>5.89</v>
      </c>
      <c r="J8726" s="1468">
        <v>6.44</v>
      </c>
      <c r="K8726" s="1468"/>
      <c r="L8726" s="1468">
        <v>4.12</v>
      </c>
      <c r="M8726" s="1468">
        <v>4.71</v>
      </c>
      <c r="N8726" s="1468">
        <v>5.63</v>
      </c>
      <c r="O8726" s="1468">
        <v>6.62</v>
      </c>
      <c r="P8726" s="1468"/>
      <c r="R8726" s="1067"/>
      <c r="Z8726" s="21"/>
      <c r="AH8726"/>
    </row>
    <row r="8727" spans="1:34" ht="11.25" customHeight="1">
      <c r="A8727"/>
      <c r="B8727" s="1439" t="s">
        <v>19</v>
      </c>
      <c r="C8727" s="1440">
        <v>34</v>
      </c>
      <c r="D8727" s="1441" t="str">
        <f t="shared" si="150"/>
        <v>SC0034</v>
      </c>
      <c r="E8727" s="1514" t="s">
        <v>123</v>
      </c>
      <c r="F8727" s="1467">
        <v>550</v>
      </c>
      <c r="G8727" s="1468">
        <v>3.71</v>
      </c>
      <c r="H8727" s="1468">
        <v>4.13</v>
      </c>
      <c r="I8727" s="1468">
        <v>4.5599999999999996</v>
      </c>
      <c r="J8727" s="1468">
        <v>4.99</v>
      </c>
      <c r="K8727" s="1468"/>
      <c r="L8727" s="1468">
        <v>3.19</v>
      </c>
      <c r="M8727" s="1468">
        <v>3.65</v>
      </c>
      <c r="N8727" s="1468">
        <v>4.3600000000000003</v>
      </c>
      <c r="O8727" s="1468">
        <v>5.13</v>
      </c>
      <c r="P8727" s="1468"/>
      <c r="R8727" s="1067"/>
      <c r="Z8727" s="21"/>
      <c r="AH8727"/>
    </row>
    <row r="8728" spans="1:34" ht="11.25" customHeight="1">
      <c r="A8728"/>
      <c r="B8728" s="1439" t="s">
        <v>19</v>
      </c>
      <c r="C8728" s="1440">
        <v>35</v>
      </c>
      <c r="D8728" s="1441" t="str">
        <f t="shared" si="150"/>
        <v>SC0035</v>
      </c>
      <c r="E8728" s="1514" t="s">
        <v>121</v>
      </c>
      <c r="F8728" s="1467">
        <v>500</v>
      </c>
      <c r="G8728" s="1468">
        <v>2.44</v>
      </c>
      <c r="H8728" s="1468">
        <v>2.73</v>
      </c>
      <c r="I8728" s="1468">
        <v>3.01</v>
      </c>
      <c r="J8728" s="1468">
        <v>3.29</v>
      </c>
      <c r="K8728" s="1468"/>
      <c r="L8728" s="1468">
        <v>2.11</v>
      </c>
      <c r="M8728" s="1468">
        <v>2.41</v>
      </c>
      <c r="N8728" s="1468">
        <v>2.88</v>
      </c>
      <c r="O8728" s="1468">
        <v>3.38</v>
      </c>
      <c r="P8728" s="1468"/>
      <c r="R8728" s="1067"/>
      <c r="Z8728" s="21"/>
      <c r="AH8728"/>
    </row>
    <row r="8729" spans="1:34" ht="11.25" customHeight="1">
      <c r="A8729"/>
      <c r="B8729" s="1439" t="s">
        <v>19</v>
      </c>
      <c r="C8729" s="1440">
        <v>36</v>
      </c>
      <c r="D8729" s="1441" t="str">
        <f t="shared" si="150"/>
        <v>SC0036</v>
      </c>
      <c r="E8729" s="1514" t="s">
        <v>123</v>
      </c>
      <c r="F8729" s="1467">
        <v>650</v>
      </c>
      <c r="G8729" s="1468">
        <v>4.95</v>
      </c>
      <c r="H8729" s="1468">
        <v>5.52</v>
      </c>
      <c r="I8729" s="1468">
        <v>6.1</v>
      </c>
      <c r="J8729" s="1468">
        <v>6.67</v>
      </c>
      <c r="K8729" s="1468"/>
      <c r="L8729" s="1468">
        <v>4.2699999999999996</v>
      </c>
      <c r="M8729" s="1468">
        <v>4.88</v>
      </c>
      <c r="N8729" s="1468">
        <v>5.83</v>
      </c>
      <c r="O8729" s="1468">
        <v>6.86</v>
      </c>
      <c r="P8729" s="1468"/>
      <c r="R8729" s="1067"/>
      <c r="Z8729" s="21"/>
      <c r="AH8729"/>
    </row>
    <row r="8730" spans="1:34" ht="11.25" customHeight="1">
      <c r="A8730"/>
      <c r="B8730" s="1439" t="s">
        <v>19</v>
      </c>
      <c r="C8730" s="1440">
        <v>37</v>
      </c>
      <c r="D8730" s="1441" t="str">
        <f t="shared" si="150"/>
        <v>SC0037</v>
      </c>
      <c r="E8730" s="1514" t="s">
        <v>121</v>
      </c>
      <c r="F8730" s="1467">
        <v>600</v>
      </c>
      <c r="G8730" s="1468">
        <v>4.2</v>
      </c>
      <c r="H8730" s="1468">
        <v>4.68</v>
      </c>
      <c r="I8730" s="1468">
        <v>5.17</v>
      </c>
      <c r="J8730" s="1468">
        <v>5.65</v>
      </c>
      <c r="K8730" s="1468"/>
      <c r="L8730" s="1468">
        <v>3.62</v>
      </c>
      <c r="M8730" s="1468">
        <v>4.13</v>
      </c>
      <c r="N8730" s="1468">
        <v>4.9400000000000004</v>
      </c>
      <c r="O8730" s="1468">
        <v>5.81</v>
      </c>
      <c r="P8730" s="1468"/>
      <c r="R8730" s="1067"/>
      <c r="Z8730" s="21"/>
      <c r="AH8730"/>
    </row>
    <row r="8731" spans="1:34" ht="11.25" customHeight="1">
      <c r="A8731"/>
      <c r="B8731" s="1439" t="s">
        <v>19</v>
      </c>
      <c r="C8731" s="1440">
        <v>42</v>
      </c>
      <c r="D8731" s="1441" t="str">
        <f t="shared" si="150"/>
        <v>SC0042</v>
      </c>
      <c r="E8731" s="1514" t="s">
        <v>121</v>
      </c>
      <c r="F8731" s="1467">
        <v>650</v>
      </c>
      <c r="G8731" s="1468">
        <v>5.28</v>
      </c>
      <c r="H8731" s="1468">
        <v>5.89</v>
      </c>
      <c r="I8731" s="1468">
        <v>6.5</v>
      </c>
      <c r="J8731" s="1468">
        <v>7.11</v>
      </c>
      <c r="K8731" s="1468"/>
      <c r="L8731" s="1468">
        <v>4.55</v>
      </c>
      <c r="M8731" s="1468">
        <v>5.2</v>
      </c>
      <c r="N8731" s="1468">
        <v>6.21</v>
      </c>
      <c r="O8731" s="1468">
        <v>7.31</v>
      </c>
      <c r="P8731" s="1468"/>
      <c r="R8731" s="1067"/>
      <c r="Z8731" s="21"/>
      <c r="AH8731"/>
    </row>
    <row r="8732" spans="1:34" ht="11.25" customHeight="1">
      <c r="A8732"/>
      <c r="B8732" s="1439" t="s">
        <v>19</v>
      </c>
      <c r="C8732" s="1440">
        <v>50</v>
      </c>
      <c r="D8732" s="1441" t="str">
        <f t="shared" si="150"/>
        <v>SC0050</v>
      </c>
      <c r="E8732" s="1514" t="s">
        <v>123</v>
      </c>
      <c r="F8732" s="1467">
        <v>650</v>
      </c>
      <c r="G8732" s="1468">
        <v>5.34</v>
      </c>
      <c r="H8732" s="1468">
        <v>5.96</v>
      </c>
      <c r="I8732" s="1468">
        <v>6.58</v>
      </c>
      <c r="J8732" s="1468">
        <v>7.19</v>
      </c>
      <c r="K8732" s="1468"/>
      <c r="L8732" s="1468">
        <v>4.5999999999999996</v>
      </c>
      <c r="M8732" s="1468">
        <v>5.26</v>
      </c>
      <c r="N8732" s="1468">
        <v>6.29</v>
      </c>
      <c r="O8732" s="1468">
        <v>7.4</v>
      </c>
      <c r="P8732" s="1468"/>
      <c r="R8732" s="1067"/>
      <c r="Z8732" s="21"/>
      <c r="AH8732"/>
    </row>
    <row r="8733" spans="1:34" ht="11.25" customHeight="1">
      <c r="A8733"/>
      <c r="B8733" s="1439" t="s">
        <v>19</v>
      </c>
      <c r="C8733" s="1440">
        <v>59</v>
      </c>
      <c r="D8733" s="1441" t="str">
        <f t="shared" si="150"/>
        <v>SC0059</v>
      </c>
      <c r="E8733" s="1514" t="s">
        <v>122</v>
      </c>
      <c r="F8733" s="1467">
        <v>500</v>
      </c>
      <c r="G8733" s="1468">
        <v>0.49</v>
      </c>
      <c r="H8733" s="1468">
        <v>0.55000000000000004</v>
      </c>
      <c r="I8733" s="1468">
        <v>0.61</v>
      </c>
      <c r="J8733" s="1468">
        <v>0.67</v>
      </c>
      <c r="K8733" s="1468"/>
      <c r="L8733" s="1468">
        <v>0.43</v>
      </c>
      <c r="M8733" s="1468">
        <v>0.49</v>
      </c>
      <c r="N8733" s="1468">
        <v>0.57999999999999996</v>
      </c>
      <c r="O8733" s="1468">
        <v>0.68</v>
      </c>
      <c r="P8733" s="1468"/>
      <c r="R8733" s="1067"/>
      <c r="Z8733" s="21"/>
      <c r="AH8733"/>
    </row>
    <row r="8734" spans="1:34" ht="11.25" customHeight="1">
      <c r="A8734"/>
      <c r="B8734" s="1439" t="s">
        <v>19</v>
      </c>
      <c r="C8734" s="1440">
        <v>65</v>
      </c>
      <c r="D8734" s="1441" t="str">
        <f t="shared" si="150"/>
        <v>SC0065</v>
      </c>
      <c r="E8734" s="1514" t="s">
        <v>122</v>
      </c>
      <c r="F8734" s="1467">
        <v>500</v>
      </c>
      <c r="G8734" s="1468">
        <v>0.1</v>
      </c>
      <c r="H8734" s="1468">
        <v>0.12</v>
      </c>
      <c r="I8734" s="1468">
        <v>0.13</v>
      </c>
      <c r="J8734" s="1468">
        <v>0.14000000000000001</v>
      </c>
      <c r="K8734" s="1468"/>
      <c r="L8734" s="1468">
        <v>0.09</v>
      </c>
      <c r="M8734" s="1468">
        <v>0.1</v>
      </c>
      <c r="N8734" s="1468">
        <v>0.12</v>
      </c>
      <c r="O8734" s="1468">
        <v>0.14000000000000001</v>
      </c>
      <c r="P8734" s="1468"/>
      <c r="R8734" s="1067"/>
      <c r="Z8734" s="21"/>
      <c r="AH8734"/>
    </row>
    <row r="8735" spans="1:34" ht="11.25" customHeight="1">
      <c r="A8735"/>
      <c r="B8735" s="1439" t="s">
        <v>19</v>
      </c>
      <c r="C8735" s="1440">
        <v>66</v>
      </c>
      <c r="D8735" s="1441" t="str">
        <f t="shared" si="150"/>
        <v>SC0066</v>
      </c>
      <c r="E8735" s="1514" t="s">
        <v>122</v>
      </c>
      <c r="F8735" s="1467">
        <v>500</v>
      </c>
      <c r="G8735" s="1468">
        <v>0.1</v>
      </c>
      <c r="H8735" s="1468">
        <v>0.12</v>
      </c>
      <c r="I8735" s="1468">
        <v>0.13</v>
      </c>
      <c r="J8735" s="1468">
        <v>0.14000000000000001</v>
      </c>
      <c r="K8735" s="1468"/>
      <c r="L8735" s="1468">
        <v>0.09</v>
      </c>
      <c r="M8735" s="1468">
        <v>0.1</v>
      </c>
      <c r="N8735" s="1468">
        <v>0.12</v>
      </c>
      <c r="O8735" s="1468">
        <v>0.14000000000000001</v>
      </c>
      <c r="P8735" s="1468"/>
      <c r="R8735" s="1067"/>
      <c r="Z8735" s="21"/>
      <c r="AH8735"/>
    </row>
    <row r="8736" spans="1:34" ht="11.25" customHeight="1">
      <c r="A8736"/>
      <c r="B8736" s="1439" t="s">
        <v>19</v>
      </c>
      <c r="C8736" s="1440">
        <v>67</v>
      </c>
      <c r="D8736" s="1441" t="str">
        <f t="shared" si="150"/>
        <v>SC0067</v>
      </c>
      <c r="E8736" s="1514" t="s">
        <v>122</v>
      </c>
      <c r="F8736" s="1467">
        <v>500</v>
      </c>
      <c r="G8736" s="1468">
        <v>0.1</v>
      </c>
      <c r="H8736" s="1468">
        <v>0.12</v>
      </c>
      <c r="I8736" s="1468">
        <v>0.13</v>
      </c>
      <c r="J8736" s="1468">
        <v>0.14000000000000001</v>
      </c>
      <c r="K8736" s="1468"/>
      <c r="L8736" s="1468">
        <v>0.09</v>
      </c>
      <c r="M8736" s="1468">
        <v>0.1</v>
      </c>
      <c r="N8736" s="1468">
        <v>0.12</v>
      </c>
      <c r="O8736" s="1468">
        <v>0.14000000000000001</v>
      </c>
      <c r="P8736" s="1468"/>
      <c r="R8736" s="1067"/>
      <c r="Z8736" s="21"/>
      <c r="AH8736"/>
    </row>
    <row r="8737" spans="1:34" ht="11.25" customHeight="1">
      <c r="A8737"/>
      <c r="B8737" s="1439" t="s">
        <v>19</v>
      </c>
      <c r="C8737" s="1440">
        <v>79</v>
      </c>
      <c r="D8737" s="1441" t="str">
        <f t="shared" si="150"/>
        <v>SC0079</v>
      </c>
      <c r="E8737" s="1514" t="s">
        <v>121</v>
      </c>
      <c r="F8737" s="1467">
        <v>500</v>
      </c>
      <c r="G8737" s="1468">
        <v>3.5</v>
      </c>
      <c r="H8737" s="1468">
        <v>3.9</v>
      </c>
      <c r="I8737" s="1468">
        <v>4.3</v>
      </c>
      <c r="J8737" s="1468">
        <v>4.71</v>
      </c>
      <c r="K8737" s="1468"/>
      <c r="L8737" s="1468">
        <v>3.01</v>
      </c>
      <c r="M8737" s="1468">
        <v>3.44</v>
      </c>
      <c r="N8737" s="1468">
        <v>4.12</v>
      </c>
      <c r="O8737" s="1468">
        <v>4.84</v>
      </c>
      <c r="P8737" s="1468"/>
      <c r="R8737" s="1067"/>
      <c r="Z8737" s="21"/>
      <c r="AH8737"/>
    </row>
    <row r="8738" spans="1:34" ht="11.25" customHeight="1">
      <c r="A8738"/>
      <c r="B8738" s="1439" t="s">
        <v>19</v>
      </c>
      <c r="C8738" s="1440">
        <v>83</v>
      </c>
      <c r="D8738" s="1441" t="str">
        <f t="shared" si="150"/>
        <v>SC0083</v>
      </c>
      <c r="E8738" s="1514" t="s">
        <v>122</v>
      </c>
      <c r="F8738" s="1467">
        <v>650</v>
      </c>
      <c r="G8738" s="1468">
        <v>5.0999999999999996</v>
      </c>
      <c r="H8738" s="1468">
        <v>5.68</v>
      </c>
      <c r="I8738" s="1468">
        <v>6.27</v>
      </c>
      <c r="J8738" s="1468">
        <v>6.86</v>
      </c>
      <c r="K8738" s="1468"/>
      <c r="L8738" s="1468">
        <v>4.3899999999999997</v>
      </c>
      <c r="M8738" s="1468">
        <v>5.0199999999999996</v>
      </c>
      <c r="N8738" s="1468">
        <v>6</v>
      </c>
      <c r="O8738" s="1468">
        <v>7.06</v>
      </c>
      <c r="P8738" s="1468"/>
      <c r="R8738" s="1067"/>
      <c r="Z8738" s="21"/>
      <c r="AH8738"/>
    </row>
    <row r="8739" spans="1:34" ht="11.25" customHeight="1">
      <c r="A8739"/>
      <c r="B8739" s="1439" t="s">
        <v>19</v>
      </c>
      <c r="C8739" s="1440">
        <v>106</v>
      </c>
      <c r="D8739" s="1441" t="str">
        <f t="shared" si="150"/>
        <v>SC0106</v>
      </c>
      <c r="E8739" s="1514" t="s">
        <v>124</v>
      </c>
      <c r="F8739" s="1467">
        <v>1150</v>
      </c>
      <c r="G8739" s="1468">
        <v>11.45</v>
      </c>
      <c r="H8739" s="1468">
        <v>12.77</v>
      </c>
      <c r="I8739" s="1468">
        <v>14.1</v>
      </c>
      <c r="J8739" s="1468">
        <v>15.42</v>
      </c>
      <c r="K8739" s="1468"/>
      <c r="L8739" s="1468">
        <v>9.8699999999999992</v>
      </c>
      <c r="M8739" s="1468">
        <v>11.28</v>
      </c>
      <c r="N8739" s="1468">
        <v>13.48</v>
      </c>
      <c r="O8739" s="1468">
        <v>15.86</v>
      </c>
      <c r="P8739" s="1468"/>
      <c r="R8739" s="1067"/>
      <c r="Z8739" s="21"/>
      <c r="AH8739"/>
    </row>
    <row r="8740" spans="1:34" ht="11.25" customHeight="1">
      <c r="A8740"/>
      <c r="B8740" s="1439" t="s">
        <v>19</v>
      </c>
      <c r="C8740" s="1440">
        <v>113</v>
      </c>
      <c r="D8740" s="1441" t="str">
        <f t="shared" si="150"/>
        <v>SC0113</v>
      </c>
      <c r="E8740" s="1514" t="s">
        <v>123</v>
      </c>
      <c r="F8740" s="1467">
        <v>550</v>
      </c>
      <c r="G8740" s="1468">
        <v>4.07</v>
      </c>
      <c r="H8740" s="1468">
        <v>4.54</v>
      </c>
      <c r="I8740" s="1468">
        <v>5.01</v>
      </c>
      <c r="J8740" s="1468">
        <v>5.48</v>
      </c>
      <c r="K8740" s="1468"/>
      <c r="L8740" s="1468">
        <v>3.51</v>
      </c>
      <c r="M8740" s="1468">
        <v>4.01</v>
      </c>
      <c r="N8740" s="1468">
        <v>4.79</v>
      </c>
      <c r="O8740" s="1468">
        <v>5.63</v>
      </c>
      <c r="P8740" s="1468"/>
      <c r="R8740" s="1067"/>
      <c r="Z8740" s="21"/>
      <c r="AH8740"/>
    </row>
    <row r="8741" spans="1:34" ht="11.25" customHeight="1">
      <c r="A8741"/>
      <c r="B8741" s="1439" t="s">
        <v>19</v>
      </c>
      <c r="C8741" s="1440">
        <v>170</v>
      </c>
      <c r="D8741" s="1441" t="str">
        <f t="shared" si="150"/>
        <v>SC0170</v>
      </c>
      <c r="E8741" s="1514" t="s">
        <v>122</v>
      </c>
      <c r="F8741" s="1467">
        <v>500</v>
      </c>
      <c r="G8741" s="1468">
        <v>2.86</v>
      </c>
      <c r="H8741" s="1468">
        <v>3.19</v>
      </c>
      <c r="I8741" s="1468">
        <v>3.52</v>
      </c>
      <c r="J8741" s="1468">
        <v>3.85</v>
      </c>
      <c r="K8741" s="1468"/>
      <c r="L8741" s="1468">
        <v>2.46</v>
      </c>
      <c r="M8741" s="1468">
        <v>2.82</v>
      </c>
      <c r="N8741" s="1468">
        <v>3.37</v>
      </c>
      <c r="O8741" s="1468">
        <v>3.96</v>
      </c>
      <c r="P8741" s="1468"/>
      <c r="R8741" s="1067"/>
      <c r="Z8741" s="21"/>
      <c r="AH8741"/>
    </row>
    <row r="8742" spans="1:34" ht="11.25" customHeight="1">
      <c r="A8742"/>
      <c r="B8742" s="1439" t="s">
        <v>19</v>
      </c>
      <c r="C8742" s="1440">
        <v>251</v>
      </c>
      <c r="D8742" s="1441" t="str">
        <f t="shared" si="150"/>
        <v>SC0251</v>
      </c>
      <c r="E8742" s="1514" t="s">
        <v>123</v>
      </c>
      <c r="F8742" s="1467">
        <v>650</v>
      </c>
      <c r="G8742" s="1468">
        <v>5.33</v>
      </c>
      <c r="H8742" s="1468">
        <v>5.95</v>
      </c>
      <c r="I8742" s="1468">
        <v>6.56</v>
      </c>
      <c r="J8742" s="1468">
        <v>7.18</v>
      </c>
      <c r="K8742" s="1468"/>
      <c r="L8742" s="1468">
        <v>4.59</v>
      </c>
      <c r="M8742" s="1468">
        <v>5.25</v>
      </c>
      <c r="N8742" s="1468">
        <v>6.27</v>
      </c>
      <c r="O8742" s="1468">
        <v>7.38</v>
      </c>
      <c r="P8742" s="1468"/>
      <c r="R8742" s="1067"/>
      <c r="Z8742" s="21"/>
      <c r="AH8742"/>
    </row>
    <row r="8743" spans="1:34" ht="11.25" customHeight="1">
      <c r="A8743"/>
      <c r="B8743" s="1439" t="s">
        <v>19</v>
      </c>
      <c r="C8743" s="1440">
        <v>401</v>
      </c>
      <c r="D8743" s="1441" t="str">
        <f t="shared" si="150"/>
        <v>SC0401</v>
      </c>
      <c r="E8743" s="1514" t="s">
        <v>123</v>
      </c>
      <c r="F8743" s="1467">
        <v>1000</v>
      </c>
      <c r="G8743" s="1468">
        <v>9.44</v>
      </c>
      <c r="H8743" s="1468">
        <v>10.53</v>
      </c>
      <c r="I8743" s="1468">
        <v>11.62</v>
      </c>
      <c r="J8743" s="1468">
        <v>12.71</v>
      </c>
      <c r="K8743" s="1468"/>
      <c r="L8743" s="1468">
        <v>8.1300000000000008</v>
      </c>
      <c r="M8743" s="1468">
        <v>9.2899999999999991</v>
      </c>
      <c r="N8743" s="1468">
        <v>11.11</v>
      </c>
      <c r="O8743" s="1468">
        <v>13.07</v>
      </c>
      <c r="P8743" s="1468"/>
      <c r="R8743" s="1067"/>
      <c r="Z8743" s="21"/>
      <c r="AH8743"/>
    </row>
    <row r="8744" spans="1:34" ht="11.25" customHeight="1">
      <c r="A8744"/>
      <c r="B8744" s="1439" t="s">
        <v>19</v>
      </c>
      <c r="C8744" s="1440">
        <v>771</v>
      </c>
      <c r="D8744" s="1441" t="str">
        <f t="shared" si="150"/>
        <v>SC0771</v>
      </c>
      <c r="E8744" s="1514" t="s">
        <v>280</v>
      </c>
      <c r="F8744" s="1467">
        <v>500</v>
      </c>
      <c r="G8744" s="1468">
        <v>0.46</v>
      </c>
      <c r="H8744" s="1468">
        <v>0.51</v>
      </c>
      <c r="I8744" s="1468">
        <v>0.56000000000000005</v>
      </c>
      <c r="J8744" s="1468">
        <v>0.61</v>
      </c>
      <c r="K8744" s="1468"/>
      <c r="L8744" s="1468">
        <v>0.39</v>
      </c>
      <c r="M8744" s="1468">
        <v>0.45</v>
      </c>
      <c r="N8744" s="1468">
        <v>0.54</v>
      </c>
      <c r="O8744" s="1468">
        <v>0.63</v>
      </c>
      <c r="P8744" s="1468"/>
      <c r="R8744" s="1067"/>
      <c r="Z8744" s="21"/>
      <c r="AH8744"/>
    </row>
    <row r="8745" spans="1:34" ht="11.25" customHeight="1">
      <c r="A8745"/>
      <c r="B8745" s="1439" t="s">
        <v>19</v>
      </c>
      <c r="C8745" s="1440">
        <v>908</v>
      </c>
      <c r="D8745" s="1441" t="str">
        <f t="shared" si="150"/>
        <v>SC0908</v>
      </c>
      <c r="E8745" s="1514" t="s">
        <v>122</v>
      </c>
      <c r="F8745" s="1467">
        <v>500</v>
      </c>
      <c r="G8745" s="1468">
        <v>140.4</v>
      </c>
      <c r="H8745" s="1468">
        <v>156.6</v>
      </c>
      <c r="I8745" s="1468">
        <v>172.8</v>
      </c>
      <c r="J8745" s="1468">
        <v>189</v>
      </c>
      <c r="K8745" s="1468"/>
      <c r="L8745" s="1468">
        <v>120.96</v>
      </c>
      <c r="M8745" s="1468">
        <v>138.24</v>
      </c>
      <c r="N8745" s="1468">
        <v>165.24</v>
      </c>
      <c r="O8745" s="1468">
        <v>194.4</v>
      </c>
      <c r="P8745" s="1468"/>
      <c r="R8745" s="1067"/>
      <c r="Z8745" s="21"/>
      <c r="AH8745"/>
    </row>
    <row r="8746" spans="1:34" ht="11.25" customHeight="1">
      <c r="A8746"/>
      <c r="B8746" s="1439" t="s">
        <v>19</v>
      </c>
      <c r="C8746" s="1440">
        <v>913</v>
      </c>
      <c r="D8746" s="1441" t="str">
        <f t="shared" si="150"/>
        <v>SC0913</v>
      </c>
      <c r="E8746" s="1514" t="s">
        <v>122</v>
      </c>
      <c r="F8746" s="1467">
        <v>800</v>
      </c>
      <c r="G8746" s="1468">
        <v>695.5</v>
      </c>
      <c r="H8746" s="1468">
        <v>775.75</v>
      </c>
      <c r="I8746" s="1468">
        <v>856</v>
      </c>
      <c r="J8746" s="1468">
        <v>936.25</v>
      </c>
      <c r="K8746" s="1468"/>
      <c r="L8746" s="1468">
        <v>599.20000000000005</v>
      </c>
      <c r="M8746" s="1468">
        <v>684.8</v>
      </c>
      <c r="N8746" s="1468">
        <v>818.55</v>
      </c>
      <c r="O8746" s="1468">
        <v>963</v>
      </c>
      <c r="P8746" s="1468"/>
      <c r="R8746" s="1067"/>
      <c r="Z8746" s="21"/>
      <c r="AH8746"/>
    </row>
    <row r="8747" spans="1:34" ht="11.25" customHeight="1">
      <c r="A8747"/>
      <c r="B8747" s="1439" t="s">
        <v>19</v>
      </c>
      <c r="C8747" s="1440">
        <v>917</v>
      </c>
      <c r="D8747" s="1441" t="str">
        <f t="shared" si="150"/>
        <v>SC0917</v>
      </c>
      <c r="E8747" s="1514" t="s">
        <v>121</v>
      </c>
      <c r="F8747" s="1467">
        <v>550</v>
      </c>
      <c r="G8747" s="1468">
        <v>3.69</v>
      </c>
      <c r="H8747" s="1468">
        <v>4.12</v>
      </c>
      <c r="I8747" s="1468">
        <v>4.54</v>
      </c>
      <c r="J8747" s="1468">
        <v>4.97</v>
      </c>
      <c r="K8747" s="1468"/>
      <c r="L8747" s="1468">
        <v>3.18</v>
      </c>
      <c r="M8747" s="1468">
        <v>3.64</v>
      </c>
      <c r="N8747" s="1468">
        <v>4.3499999999999996</v>
      </c>
      <c r="O8747" s="1468">
        <v>5.1100000000000003</v>
      </c>
      <c r="P8747" s="1468"/>
      <c r="R8747" s="1067"/>
      <c r="Z8747" s="21"/>
      <c r="AH8747"/>
    </row>
    <row r="8748" spans="1:34" ht="11.25" customHeight="1">
      <c r="A8748"/>
      <c r="B8748" s="1439" t="s">
        <v>19</v>
      </c>
      <c r="C8748" s="1440">
        <v>1005</v>
      </c>
      <c r="D8748" s="1441" t="str">
        <f t="shared" si="150"/>
        <v>SC1005</v>
      </c>
      <c r="E8748" s="1514" t="s">
        <v>122</v>
      </c>
      <c r="F8748" s="1467">
        <v>800</v>
      </c>
      <c r="G8748" s="1468">
        <v>7.35</v>
      </c>
      <c r="H8748" s="1468">
        <v>8.19</v>
      </c>
      <c r="I8748" s="1468">
        <v>9.0399999999999991</v>
      </c>
      <c r="J8748" s="1468">
        <v>9.89</v>
      </c>
      <c r="K8748" s="1468"/>
      <c r="L8748" s="1468">
        <v>6.33</v>
      </c>
      <c r="M8748" s="1468">
        <v>7.23</v>
      </c>
      <c r="N8748" s="1468">
        <v>8.64</v>
      </c>
      <c r="O8748" s="1468">
        <v>10.17</v>
      </c>
      <c r="P8748" s="1468"/>
      <c r="R8748" s="1067"/>
      <c r="Z8748" s="21"/>
      <c r="AH8748"/>
    </row>
    <row r="8749" spans="1:34" ht="11.25" customHeight="1">
      <c r="A8749"/>
      <c r="B8749" s="1439" t="s">
        <v>19</v>
      </c>
      <c r="C8749" s="1440">
        <v>1164</v>
      </c>
      <c r="D8749" s="1441" t="str">
        <f t="shared" si="150"/>
        <v>SC1164</v>
      </c>
      <c r="E8749" s="1514" t="s">
        <v>122</v>
      </c>
      <c r="F8749" s="1467">
        <v>550</v>
      </c>
      <c r="G8749" s="1468">
        <v>3.77</v>
      </c>
      <c r="H8749" s="1468">
        <v>4.21</v>
      </c>
      <c r="I8749" s="1468">
        <v>4.6399999999999997</v>
      </c>
      <c r="J8749" s="1468">
        <v>5.08</v>
      </c>
      <c r="K8749" s="1468"/>
      <c r="L8749" s="1468">
        <v>3.25</v>
      </c>
      <c r="M8749" s="1468">
        <v>3.71</v>
      </c>
      <c r="N8749" s="1468">
        <v>4.4400000000000004</v>
      </c>
      <c r="O8749" s="1468">
        <v>5.22</v>
      </c>
      <c r="P8749" s="1468"/>
      <c r="R8749" s="1067"/>
      <c r="Z8749" s="21"/>
      <c r="AH8749"/>
    </row>
    <row r="8750" spans="1:34" ht="11.25" customHeight="1">
      <c r="A8750"/>
      <c r="B8750" s="1439" t="s">
        <v>19</v>
      </c>
      <c r="C8750" s="1440">
        <v>1165</v>
      </c>
      <c r="D8750" s="1441" t="str">
        <f t="shared" si="150"/>
        <v>SC1165</v>
      </c>
      <c r="E8750" s="1514" t="s">
        <v>122</v>
      </c>
      <c r="F8750" s="1467">
        <v>500</v>
      </c>
      <c r="G8750" s="1468">
        <v>2.8</v>
      </c>
      <c r="H8750" s="1468">
        <v>3.12</v>
      </c>
      <c r="I8750" s="1468">
        <v>3.44</v>
      </c>
      <c r="J8750" s="1468">
        <v>3.76</v>
      </c>
      <c r="K8750" s="1468"/>
      <c r="L8750" s="1468">
        <v>2.41</v>
      </c>
      <c r="M8750" s="1468">
        <v>2.75</v>
      </c>
      <c r="N8750" s="1468">
        <v>3.29</v>
      </c>
      <c r="O8750" s="1468">
        <v>3.87</v>
      </c>
      <c r="P8750" s="1468"/>
      <c r="R8750" s="1067"/>
      <c r="Z8750" s="21"/>
      <c r="AH8750"/>
    </row>
    <row r="8751" spans="1:34" ht="11.25" customHeight="1">
      <c r="A8751"/>
      <c r="B8751" s="1439" t="s">
        <v>19</v>
      </c>
      <c r="C8751" s="1440">
        <v>1169</v>
      </c>
      <c r="D8751" s="1441" t="str">
        <f t="shared" si="150"/>
        <v>SC1169</v>
      </c>
      <c r="E8751" s="1514" t="s">
        <v>122</v>
      </c>
      <c r="F8751" s="1467">
        <v>500</v>
      </c>
      <c r="G8751" s="1468">
        <v>2.2400000000000002</v>
      </c>
      <c r="H8751" s="1468">
        <v>2.4900000000000002</v>
      </c>
      <c r="I8751" s="1468">
        <v>2.75</v>
      </c>
      <c r="J8751" s="1468">
        <v>3.01</v>
      </c>
      <c r="K8751" s="1468"/>
      <c r="L8751" s="1468">
        <v>1.93</v>
      </c>
      <c r="M8751" s="1468">
        <v>2.2000000000000002</v>
      </c>
      <c r="N8751" s="1468">
        <v>2.63</v>
      </c>
      <c r="O8751" s="1468">
        <v>3.1</v>
      </c>
      <c r="P8751" s="1468"/>
      <c r="R8751" s="1067"/>
      <c r="Z8751" s="21"/>
      <c r="AH8751"/>
    </row>
    <row r="8752" spans="1:34" ht="11.25" customHeight="1">
      <c r="A8752"/>
      <c r="B8752" s="1439" t="s">
        <v>19</v>
      </c>
      <c r="C8752" s="1440">
        <v>1320</v>
      </c>
      <c r="D8752" s="1441" t="str">
        <f t="shared" si="150"/>
        <v>SC1320</v>
      </c>
      <c r="E8752" s="1514" t="s">
        <v>122</v>
      </c>
      <c r="F8752" s="1467">
        <v>500</v>
      </c>
      <c r="G8752" s="1468">
        <v>1.72</v>
      </c>
      <c r="H8752" s="1468">
        <v>1.91</v>
      </c>
      <c r="I8752" s="1468">
        <v>2.11</v>
      </c>
      <c r="J8752" s="1468">
        <v>2.31</v>
      </c>
      <c r="K8752" s="1468"/>
      <c r="L8752" s="1468">
        <v>1.48</v>
      </c>
      <c r="M8752" s="1468">
        <v>1.69</v>
      </c>
      <c r="N8752" s="1468">
        <v>2.02</v>
      </c>
      <c r="O8752" s="1468">
        <v>2.38</v>
      </c>
      <c r="P8752" s="1468"/>
      <c r="R8752" s="1067"/>
      <c r="Z8752" s="21"/>
      <c r="AH8752"/>
    </row>
    <row r="8753" spans="1:34" ht="11.25" customHeight="1">
      <c r="A8753"/>
      <c r="B8753" s="1439" t="s">
        <v>19</v>
      </c>
      <c r="C8753" s="1440">
        <v>1322</v>
      </c>
      <c r="D8753" s="1441" t="str">
        <f t="shared" si="150"/>
        <v>SC1322</v>
      </c>
      <c r="E8753" s="1514" t="s">
        <v>122</v>
      </c>
      <c r="F8753" s="1467">
        <v>850</v>
      </c>
      <c r="G8753" s="1468">
        <v>7.8</v>
      </c>
      <c r="H8753" s="1468">
        <v>8.6999999999999993</v>
      </c>
      <c r="I8753" s="1468">
        <v>9.6</v>
      </c>
      <c r="J8753" s="1468">
        <v>10.5</v>
      </c>
      <c r="K8753" s="1468"/>
      <c r="L8753" s="1468">
        <v>6.72</v>
      </c>
      <c r="M8753" s="1468">
        <v>7.68</v>
      </c>
      <c r="N8753" s="1468">
        <v>9.18</v>
      </c>
      <c r="O8753" s="1468">
        <v>10.8</v>
      </c>
      <c r="P8753" s="1468"/>
      <c r="R8753" s="1067"/>
      <c r="Z8753" s="21"/>
      <c r="AH8753"/>
    </row>
    <row r="8754" spans="1:34" ht="11.25" customHeight="1">
      <c r="A8754"/>
      <c r="B8754" s="1439" t="s">
        <v>19</v>
      </c>
      <c r="C8754" s="1440">
        <v>1430</v>
      </c>
      <c r="D8754" s="1441" t="str">
        <f t="shared" si="150"/>
        <v>SC1430</v>
      </c>
      <c r="E8754" s="1514" t="s">
        <v>122</v>
      </c>
      <c r="F8754" s="1467">
        <v>600</v>
      </c>
      <c r="G8754" s="1468">
        <v>4.2300000000000004</v>
      </c>
      <c r="H8754" s="1468">
        <v>4.71</v>
      </c>
      <c r="I8754" s="1468">
        <v>5.2</v>
      </c>
      <c r="J8754" s="1468">
        <v>5.69</v>
      </c>
      <c r="K8754" s="1468"/>
      <c r="L8754" s="1468">
        <v>3.64</v>
      </c>
      <c r="M8754" s="1468">
        <v>4.16</v>
      </c>
      <c r="N8754" s="1468">
        <v>4.97</v>
      </c>
      <c r="O8754" s="1468">
        <v>5.85</v>
      </c>
      <c r="P8754" s="1468"/>
      <c r="R8754" s="1067"/>
      <c r="Z8754" s="21"/>
      <c r="AH8754"/>
    </row>
    <row r="8755" spans="1:34" ht="11.25" customHeight="1">
      <c r="A8755"/>
      <c r="B8755" s="1439" t="s">
        <v>19</v>
      </c>
      <c r="C8755" s="1440">
        <v>1438</v>
      </c>
      <c r="D8755" s="1441" t="str">
        <f t="shared" si="150"/>
        <v>SC1438</v>
      </c>
      <c r="E8755" s="1514" t="s">
        <v>123</v>
      </c>
      <c r="F8755" s="1467">
        <v>600</v>
      </c>
      <c r="G8755" s="1468">
        <v>4.7300000000000004</v>
      </c>
      <c r="H8755" s="1468">
        <v>5.28</v>
      </c>
      <c r="I8755" s="1468">
        <v>5.82</v>
      </c>
      <c r="J8755" s="1468">
        <v>6.37</v>
      </c>
      <c r="K8755" s="1468"/>
      <c r="L8755" s="1468">
        <v>4.08</v>
      </c>
      <c r="M8755" s="1468">
        <v>4.66</v>
      </c>
      <c r="N8755" s="1468">
        <v>5.57</v>
      </c>
      <c r="O8755" s="1468">
        <v>6.55</v>
      </c>
      <c r="P8755" s="1468"/>
      <c r="R8755" s="1067"/>
      <c r="Z8755" s="21"/>
      <c r="AH8755"/>
    </row>
    <row r="8756" spans="1:34" ht="11.25" customHeight="1">
      <c r="A8756"/>
      <c r="B8756" s="1439" t="s">
        <v>19</v>
      </c>
      <c r="C8756" s="1440">
        <v>1452</v>
      </c>
      <c r="D8756" s="1441" t="str">
        <f t="shared" si="150"/>
        <v>SC1452</v>
      </c>
      <c r="E8756" s="1514" t="s">
        <v>122</v>
      </c>
      <c r="F8756" s="1467">
        <v>550</v>
      </c>
      <c r="G8756" s="1468">
        <v>3.59</v>
      </c>
      <c r="H8756" s="1468">
        <v>4</v>
      </c>
      <c r="I8756" s="1468">
        <v>4.42</v>
      </c>
      <c r="J8756" s="1468">
        <v>4.83</v>
      </c>
      <c r="K8756" s="1468"/>
      <c r="L8756" s="1468">
        <v>3.09</v>
      </c>
      <c r="M8756" s="1468">
        <v>3.53</v>
      </c>
      <c r="N8756" s="1468">
        <v>4.22</v>
      </c>
      <c r="O8756" s="1468">
        <v>4.97</v>
      </c>
      <c r="P8756" s="1468"/>
      <c r="R8756" s="1067"/>
      <c r="Z8756" s="21"/>
      <c r="AH8756"/>
    </row>
    <row r="8757" spans="1:34" ht="11.25" customHeight="1">
      <c r="A8757"/>
      <c r="B8757" s="1439" t="s">
        <v>19</v>
      </c>
      <c r="C8757" s="1440">
        <v>1463</v>
      </c>
      <c r="D8757" s="1441" t="str">
        <f t="shared" si="150"/>
        <v>SC1463</v>
      </c>
      <c r="E8757" s="1514" t="s">
        <v>123</v>
      </c>
      <c r="F8757" s="1467">
        <v>850</v>
      </c>
      <c r="G8757" s="1468">
        <v>8.0500000000000007</v>
      </c>
      <c r="H8757" s="1468">
        <v>8.98</v>
      </c>
      <c r="I8757" s="1468">
        <v>9.9</v>
      </c>
      <c r="J8757" s="1468">
        <v>10.83</v>
      </c>
      <c r="K8757" s="1468"/>
      <c r="L8757" s="1468">
        <v>6.93</v>
      </c>
      <c r="M8757" s="1468">
        <v>7.92</v>
      </c>
      <c r="N8757" s="1468">
        <v>9.4700000000000006</v>
      </c>
      <c r="O8757" s="1468">
        <v>11.14</v>
      </c>
      <c r="P8757" s="1468"/>
      <c r="R8757" s="1067"/>
      <c r="Z8757" s="21"/>
      <c r="AH8757"/>
    </row>
    <row r="8758" spans="1:34" ht="11.25" customHeight="1">
      <c r="A8758"/>
      <c r="B8758" s="1439" t="s">
        <v>19</v>
      </c>
      <c r="C8758" s="1440">
        <v>1472</v>
      </c>
      <c r="D8758" s="1441" t="str">
        <f t="shared" si="150"/>
        <v>SC1472</v>
      </c>
      <c r="E8758" s="1514" t="s">
        <v>122</v>
      </c>
      <c r="F8758" s="1467">
        <v>500</v>
      </c>
      <c r="G8758" s="1468">
        <v>2.69</v>
      </c>
      <c r="H8758" s="1468">
        <v>3</v>
      </c>
      <c r="I8758" s="1468">
        <v>3.31</v>
      </c>
      <c r="J8758" s="1468">
        <v>3.62</v>
      </c>
      <c r="K8758" s="1468"/>
      <c r="L8758" s="1468">
        <v>2.3199999999999998</v>
      </c>
      <c r="M8758" s="1468">
        <v>2.65</v>
      </c>
      <c r="N8758" s="1468">
        <v>3.17</v>
      </c>
      <c r="O8758" s="1468">
        <v>3.73</v>
      </c>
      <c r="P8758" s="1468"/>
      <c r="R8758" s="1067"/>
      <c r="Z8758" s="21"/>
      <c r="AH8758"/>
    </row>
    <row r="8759" spans="1:34" ht="11.25" customHeight="1">
      <c r="A8759"/>
      <c r="B8759" s="1439" t="s">
        <v>19</v>
      </c>
      <c r="C8759" s="1440">
        <v>1624</v>
      </c>
      <c r="D8759" s="1441" t="str">
        <f t="shared" si="150"/>
        <v>SC1624</v>
      </c>
      <c r="E8759" s="1514" t="s">
        <v>123</v>
      </c>
      <c r="F8759" s="1467">
        <v>500</v>
      </c>
      <c r="G8759" s="1468">
        <v>2.91</v>
      </c>
      <c r="H8759" s="1468">
        <v>3.25</v>
      </c>
      <c r="I8759" s="1468">
        <v>3.58</v>
      </c>
      <c r="J8759" s="1468">
        <v>3.92</v>
      </c>
      <c r="K8759" s="1468"/>
      <c r="L8759" s="1468">
        <v>2.5099999999999998</v>
      </c>
      <c r="M8759" s="1468">
        <v>2.87</v>
      </c>
      <c r="N8759" s="1468">
        <v>3.43</v>
      </c>
      <c r="O8759" s="1468">
        <v>4.03</v>
      </c>
      <c r="P8759" s="1468"/>
      <c r="R8759" s="1067"/>
      <c r="Z8759" s="21"/>
      <c r="AH8759"/>
    </row>
    <row r="8760" spans="1:34" ht="11.25" customHeight="1">
      <c r="A8760"/>
      <c r="B8760" s="1439" t="s">
        <v>19</v>
      </c>
      <c r="C8760" s="1440">
        <v>1642</v>
      </c>
      <c r="D8760" s="1441" t="str">
        <f t="shared" si="150"/>
        <v>SC1642</v>
      </c>
      <c r="E8760" s="1514" t="s">
        <v>122</v>
      </c>
      <c r="F8760" s="1467">
        <v>500</v>
      </c>
      <c r="G8760" s="1468">
        <v>2.5</v>
      </c>
      <c r="H8760" s="1468">
        <v>2.78</v>
      </c>
      <c r="I8760" s="1468">
        <v>3.07</v>
      </c>
      <c r="J8760" s="1468">
        <v>3.36</v>
      </c>
      <c r="K8760" s="1468"/>
      <c r="L8760" s="1468">
        <v>2.15</v>
      </c>
      <c r="M8760" s="1468">
        <v>2.46</v>
      </c>
      <c r="N8760" s="1468">
        <v>2.94</v>
      </c>
      <c r="O8760" s="1468">
        <v>3.46</v>
      </c>
      <c r="P8760" s="1468"/>
      <c r="R8760" s="1067"/>
      <c r="Z8760" s="21"/>
      <c r="AH8760"/>
    </row>
    <row r="8761" spans="1:34" ht="11.25" customHeight="1">
      <c r="A8761"/>
      <c r="B8761" s="1439" t="s">
        <v>19</v>
      </c>
      <c r="C8761" s="1440">
        <v>1654</v>
      </c>
      <c r="D8761" s="1441" t="str">
        <f t="shared" si="150"/>
        <v>SC1654</v>
      </c>
      <c r="E8761" s="1514" t="s">
        <v>123</v>
      </c>
      <c r="F8761" s="1467">
        <v>600</v>
      </c>
      <c r="G8761" s="1468">
        <v>4.72</v>
      </c>
      <c r="H8761" s="1468">
        <v>5.26</v>
      </c>
      <c r="I8761" s="1468">
        <v>5.81</v>
      </c>
      <c r="J8761" s="1468">
        <v>6.35</v>
      </c>
      <c r="K8761" s="1468"/>
      <c r="L8761" s="1468">
        <v>4.07</v>
      </c>
      <c r="M8761" s="1468">
        <v>4.6500000000000004</v>
      </c>
      <c r="N8761" s="1468">
        <v>5.55</v>
      </c>
      <c r="O8761" s="1468">
        <v>6.53</v>
      </c>
      <c r="P8761" s="1468"/>
      <c r="R8761" s="1067"/>
      <c r="Z8761" s="21"/>
      <c r="AH8761"/>
    </row>
    <row r="8762" spans="1:34" ht="11.25" customHeight="1">
      <c r="A8762"/>
      <c r="B8762" s="1439" t="s">
        <v>19</v>
      </c>
      <c r="C8762" s="1440">
        <v>1699</v>
      </c>
      <c r="D8762" s="1441" t="str">
        <f t="shared" si="150"/>
        <v>SC1699</v>
      </c>
      <c r="E8762" s="1514" t="s">
        <v>122</v>
      </c>
      <c r="F8762" s="1467">
        <v>500</v>
      </c>
      <c r="G8762" s="1468">
        <v>3.42</v>
      </c>
      <c r="H8762" s="1468">
        <v>3.81</v>
      </c>
      <c r="I8762" s="1468">
        <v>4.21</v>
      </c>
      <c r="J8762" s="1468">
        <v>4.5999999999999996</v>
      </c>
      <c r="K8762" s="1468"/>
      <c r="L8762" s="1468">
        <v>2.95</v>
      </c>
      <c r="M8762" s="1468">
        <v>3.37</v>
      </c>
      <c r="N8762" s="1468">
        <v>4.0199999999999996</v>
      </c>
      <c r="O8762" s="1468">
        <v>4.7300000000000004</v>
      </c>
      <c r="P8762" s="1468"/>
      <c r="R8762" s="1067"/>
      <c r="Z8762" s="21"/>
      <c r="AH8762"/>
    </row>
    <row r="8763" spans="1:34" ht="11.25" customHeight="1">
      <c r="A8763"/>
      <c r="B8763" s="1439" t="s">
        <v>19</v>
      </c>
      <c r="C8763" s="1440">
        <v>1701</v>
      </c>
      <c r="D8763" s="1441" t="str">
        <f t="shared" si="150"/>
        <v>SC1701</v>
      </c>
      <c r="E8763" s="1514" t="s">
        <v>123</v>
      </c>
      <c r="F8763" s="1467">
        <v>500</v>
      </c>
      <c r="G8763" s="1468">
        <v>3.19</v>
      </c>
      <c r="H8763" s="1468">
        <v>3.55</v>
      </c>
      <c r="I8763" s="1468">
        <v>3.92</v>
      </c>
      <c r="J8763" s="1468">
        <v>4.29</v>
      </c>
      <c r="K8763" s="1468"/>
      <c r="L8763" s="1468">
        <v>2.74</v>
      </c>
      <c r="M8763" s="1468">
        <v>3.14</v>
      </c>
      <c r="N8763" s="1468">
        <v>3.75</v>
      </c>
      <c r="O8763" s="1468">
        <v>4.41</v>
      </c>
      <c r="P8763" s="1468"/>
      <c r="R8763" s="1067"/>
      <c r="Z8763" s="21"/>
      <c r="AH8763"/>
    </row>
    <row r="8764" spans="1:34" ht="11.25" customHeight="1">
      <c r="A8764"/>
      <c r="B8764" s="1439" t="s">
        <v>19</v>
      </c>
      <c r="C8764" s="1440">
        <v>1710</v>
      </c>
      <c r="D8764" s="1441" t="str">
        <f t="shared" si="150"/>
        <v>SC1710</v>
      </c>
      <c r="E8764" s="1514" t="s">
        <v>123</v>
      </c>
      <c r="F8764" s="1467">
        <v>550</v>
      </c>
      <c r="G8764" s="1468">
        <v>4.03</v>
      </c>
      <c r="H8764" s="1468">
        <v>4.5</v>
      </c>
      <c r="I8764" s="1468">
        <v>4.96</v>
      </c>
      <c r="J8764" s="1468">
        <v>5.43</v>
      </c>
      <c r="K8764" s="1468"/>
      <c r="L8764" s="1468">
        <v>3.47</v>
      </c>
      <c r="M8764" s="1468">
        <v>3.97</v>
      </c>
      <c r="N8764" s="1468">
        <v>4.74</v>
      </c>
      <c r="O8764" s="1468">
        <v>5.58</v>
      </c>
      <c r="P8764" s="1468"/>
      <c r="R8764" s="1067"/>
      <c r="Z8764" s="21"/>
      <c r="AH8764"/>
    </row>
    <row r="8765" spans="1:34" ht="11.25" customHeight="1">
      <c r="A8765"/>
      <c r="B8765" s="1439" t="s">
        <v>19</v>
      </c>
      <c r="C8765" s="1440">
        <v>1747</v>
      </c>
      <c r="D8765" s="1441" t="str">
        <f t="shared" si="150"/>
        <v>SC1747</v>
      </c>
      <c r="E8765" s="1514" t="s">
        <v>123</v>
      </c>
      <c r="F8765" s="1467">
        <v>550</v>
      </c>
      <c r="G8765" s="1468">
        <v>3.89</v>
      </c>
      <c r="H8765" s="1468">
        <v>4.34</v>
      </c>
      <c r="I8765" s="1468">
        <v>4.78</v>
      </c>
      <c r="J8765" s="1468">
        <v>5.23</v>
      </c>
      <c r="K8765" s="1468"/>
      <c r="L8765" s="1468">
        <v>3.35</v>
      </c>
      <c r="M8765" s="1468">
        <v>3.83</v>
      </c>
      <c r="N8765" s="1468">
        <v>4.57</v>
      </c>
      <c r="O8765" s="1468">
        <v>5.38</v>
      </c>
      <c r="P8765" s="1468"/>
      <c r="R8765" s="1067"/>
      <c r="Z8765" s="21"/>
      <c r="AH8765"/>
    </row>
    <row r="8766" spans="1:34" ht="11.25" customHeight="1">
      <c r="A8766"/>
      <c r="B8766" s="1439" t="s">
        <v>19</v>
      </c>
      <c r="C8766" s="1440">
        <v>1748</v>
      </c>
      <c r="D8766" s="1441" t="str">
        <f t="shared" si="150"/>
        <v>SC1748</v>
      </c>
      <c r="E8766" s="1514" t="s">
        <v>123</v>
      </c>
      <c r="F8766" s="1467">
        <v>550</v>
      </c>
      <c r="G8766" s="1468">
        <v>4.0199999999999996</v>
      </c>
      <c r="H8766" s="1468">
        <v>4.4800000000000004</v>
      </c>
      <c r="I8766" s="1468">
        <v>4.9400000000000004</v>
      </c>
      <c r="J8766" s="1468">
        <v>5.41</v>
      </c>
      <c r="K8766" s="1468"/>
      <c r="L8766" s="1468">
        <v>3.46</v>
      </c>
      <c r="M8766" s="1468">
        <v>3.96</v>
      </c>
      <c r="N8766" s="1468">
        <v>4.7300000000000004</v>
      </c>
      <c r="O8766" s="1468">
        <v>5.56</v>
      </c>
      <c r="P8766" s="1468"/>
      <c r="R8766" s="1067"/>
      <c r="Z8766" s="21"/>
      <c r="AH8766"/>
    </row>
    <row r="8767" spans="1:34" ht="11.25" customHeight="1">
      <c r="A8767"/>
      <c r="B8767" s="1439" t="s">
        <v>19</v>
      </c>
      <c r="C8767" s="1440">
        <v>1751</v>
      </c>
      <c r="D8767" s="1441" t="str">
        <f t="shared" si="150"/>
        <v>SC1751</v>
      </c>
      <c r="E8767" s="1514" t="s">
        <v>123</v>
      </c>
      <c r="F8767" s="1467">
        <v>500</v>
      </c>
      <c r="G8767" s="1468">
        <v>0.7</v>
      </c>
      <c r="H8767" s="1468">
        <v>0.78</v>
      </c>
      <c r="I8767" s="1468">
        <v>0.86</v>
      </c>
      <c r="J8767" s="1468">
        <v>0.95</v>
      </c>
      <c r="K8767" s="1468"/>
      <c r="L8767" s="1468">
        <v>0.6</v>
      </c>
      <c r="M8767" s="1468">
        <v>0.69</v>
      </c>
      <c r="N8767" s="1468">
        <v>0.83</v>
      </c>
      <c r="O8767" s="1468">
        <v>0.97</v>
      </c>
      <c r="P8767" s="1468"/>
      <c r="R8767" s="1067"/>
      <c r="Z8767" s="21"/>
      <c r="AH8767"/>
    </row>
    <row r="8768" spans="1:34" ht="11.25" customHeight="1">
      <c r="A8768"/>
      <c r="B8768" s="1439" t="s">
        <v>19</v>
      </c>
      <c r="C8768" s="1440">
        <v>1803</v>
      </c>
      <c r="D8768" s="1441" t="str">
        <f t="shared" si="150"/>
        <v>SC1803</v>
      </c>
      <c r="E8768" s="1514" t="s">
        <v>123</v>
      </c>
      <c r="F8768" s="1467">
        <v>850</v>
      </c>
      <c r="G8768" s="1468">
        <v>7.81</v>
      </c>
      <c r="H8768" s="1468">
        <v>8.7100000000000009</v>
      </c>
      <c r="I8768" s="1468">
        <v>9.6199999999999992</v>
      </c>
      <c r="J8768" s="1468">
        <v>10.52</v>
      </c>
      <c r="K8768" s="1468"/>
      <c r="L8768" s="1468">
        <v>6.73</v>
      </c>
      <c r="M8768" s="1468">
        <v>7.69</v>
      </c>
      <c r="N8768" s="1468">
        <v>9.1999999999999993</v>
      </c>
      <c r="O8768" s="1468">
        <v>10.82</v>
      </c>
      <c r="P8768" s="1468"/>
      <c r="R8768" s="1067"/>
      <c r="Z8768" s="21"/>
      <c r="AH8768"/>
    </row>
    <row r="8769" spans="1:34" ht="11.25" customHeight="1">
      <c r="A8769"/>
      <c r="B8769" s="1439" t="s">
        <v>19</v>
      </c>
      <c r="C8769" s="1440">
        <v>1924</v>
      </c>
      <c r="D8769" s="1441" t="str">
        <f t="shared" si="150"/>
        <v>SC1924</v>
      </c>
      <c r="E8769" s="1514" t="s">
        <v>124</v>
      </c>
      <c r="F8769" s="1467">
        <v>500</v>
      </c>
      <c r="G8769" s="1468">
        <v>2.11</v>
      </c>
      <c r="H8769" s="1468">
        <v>2.35</v>
      </c>
      <c r="I8769" s="1468">
        <v>2.59</v>
      </c>
      <c r="J8769" s="1468">
        <v>2.84</v>
      </c>
      <c r="K8769" s="1468"/>
      <c r="L8769" s="1468">
        <v>1.81</v>
      </c>
      <c r="M8769" s="1468">
        <v>2.0699999999999998</v>
      </c>
      <c r="N8769" s="1468">
        <v>2.48</v>
      </c>
      <c r="O8769" s="1468">
        <v>2.92</v>
      </c>
      <c r="P8769" s="1468"/>
      <c r="R8769" s="1067"/>
      <c r="Z8769" s="21"/>
      <c r="AH8769"/>
    </row>
    <row r="8770" spans="1:34" ht="11.25" customHeight="1">
      <c r="A8770"/>
      <c r="B8770" s="1439" t="s">
        <v>19</v>
      </c>
      <c r="C8770" s="1440">
        <v>1925</v>
      </c>
      <c r="D8770" s="1441" t="str">
        <f t="shared" si="150"/>
        <v>SC1925</v>
      </c>
      <c r="E8770" s="1514" t="s">
        <v>123</v>
      </c>
      <c r="F8770" s="1467">
        <v>500</v>
      </c>
      <c r="G8770" s="1468">
        <v>3.45</v>
      </c>
      <c r="H8770" s="1468">
        <v>3.84</v>
      </c>
      <c r="I8770" s="1468">
        <v>4.24</v>
      </c>
      <c r="J8770" s="1468">
        <v>4.6399999999999997</v>
      </c>
      <c r="K8770" s="1468"/>
      <c r="L8770" s="1468">
        <v>2.97</v>
      </c>
      <c r="M8770" s="1468">
        <v>3.39</v>
      </c>
      <c r="N8770" s="1468">
        <v>4.05</v>
      </c>
      <c r="O8770" s="1468">
        <v>4.7699999999999996</v>
      </c>
      <c r="P8770" s="1468"/>
      <c r="R8770" s="1067"/>
      <c r="Z8770" s="21"/>
      <c r="AH8770"/>
    </row>
    <row r="8771" spans="1:34" ht="11.25" customHeight="1">
      <c r="A8771"/>
      <c r="B8771" s="1439" t="s">
        <v>19</v>
      </c>
      <c r="C8771" s="1440">
        <v>2002</v>
      </c>
      <c r="D8771" s="1441" t="str">
        <f t="shared" si="150"/>
        <v>SC2002</v>
      </c>
      <c r="E8771" s="1514" t="s">
        <v>125</v>
      </c>
      <c r="F8771" s="1467">
        <v>500</v>
      </c>
      <c r="G8771" s="1468">
        <v>3.09</v>
      </c>
      <c r="H8771" s="1468">
        <v>3.45</v>
      </c>
      <c r="I8771" s="1468">
        <v>3.81</v>
      </c>
      <c r="J8771" s="1468">
        <v>4.17</v>
      </c>
      <c r="K8771" s="1468"/>
      <c r="L8771" s="1468">
        <v>2.67</v>
      </c>
      <c r="M8771" s="1468">
        <v>3.05</v>
      </c>
      <c r="N8771" s="1468">
        <v>3.64</v>
      </c>
      <c r="O8771" s="1468">
        <v>4.28</v>
      </c>
      <c r="P8771" s="1468"/>
      <c r="R8771" s="1067"/>
      <c r="Z8771" s="21"/>
      <c r="AH8771"/>
    </row>
    <row r="8772" spans="1:34" ht="11.25" customHeight="1">
      <c r="A8772"/>
      <c r="B8772" s="1439" t="s">
        <v>19</v>
      </c>
      <c r="C8772" s="1440">
        <v>2003</v>
      </c>
      <c r="D8772" s="1441" t="str">
        <f t="shared" si="150"/>
        <v>SC2003</v>
      </c>
      <c r="E8772" s="1514" t="s">
        <v>121</v>
      </c>
      <c r="F8772" s="1467">
        <v>500</v>
      </c>
      <c r="G8772" s="1468">
        <v>3.3</v>
      </c>
      <c r="H8772" s="1468">
        <v>3.68</v>
      </c>
      <c r="I8772" s="1468">
        <v>4.0599999999999996</v>
      </c>
      <c r="J8772" s="1468">
        <v>4.45</v>
      </c>
      <c r="K8772" s="1468"/>
      <c r="L8772" s="1468">
        <v>2.84</v>
      </c>
      <c r="M8772" s="1468">
        <v>3.25</v>
      </c>
      <c r="N8772" s="1468">
        <v>3.89</v>
      </c>
      <c r="O8772" s="1468">
        <v>4.57</v>
      </c>
      <c r="P8772" s="1468"/>
      <c r="R8772" s="1067"/>
      <c r="Z8772" s="21"/>
      <c r="AH8772"/>
    </row>
    <row r="8773" spans="1:34" ht="11.25" customHeight="1">
      <c r="A8773"/>
      <c r="B8773" s="1439" t="s">
        <v>19</v>
      </c>
      <c r="C8773" s="1440">
        <v>2014</v>
      </c>
      <c r="D8773" s="1441" t="str">
        <f t="shared" si="150"/>
        <v>SC2014</v>
      </c>
      <c r="E8773" s="1514" t="s">
        <v>123</v>
      </c>
      <c r="F8773" s="1467">
        <v>600</v>
      </c>
      <c r="G8773" s="1468">
        <v>4.7699999999999996</v>
      </c>
      <c r="H8773" s="1468">
        <v>5.32</v>
      </c>
      <c r="I8773" s="1468">
        <v>5.87</v>
      </c>
      <c r="J8773" s="1468">
        <v>6.42</v>
      </c>
      <c r="K8773" s="1468"/>
      <c r="L8773" s="1468">
        <v>4.1100000000000003</v>
      </c>
      <c r="M8773" s="1468">
        <v>4.7</v>
      </c>
      <c r="N8773" s="1468">
        <v>5.62</v>
      </c>
      <c r="O8773" s="1468">
        <v>6.61</v>
      </c>
      <c r="P8773" s="1468"/>
      <c r="R8773" s="1067"/>
      <c r="Z8773" s="21"/>
      <c r="AH8773"/>
    </row>
    <row r="8774" spans="1:34" ht="11.25" customHeight="1">
      <c r="A8774"/>
      <c r="B8774" s="1439" t="s">
        <v>19</v>
      </c>
      <c r="C8774" s="1440">
        <v>2016</v>
      </c>
      <c r="D8774" s="1441" t="str">
        <f t="shared" si="150"/>
        <v>SC2016</v>
      </c>
      <c r="E8774" s="1514" t="s">
        <v>125</v>
      </c>
      <c r="F8774" s="1467">
        <v>500</v>
      </c>
      <c r="G8774" s="1468">
        <v>2.8</v>
      </c>
      <c r="H8774" s="1468">
        <v>3.12</v>
      </c>
      <c r="I8774" s="1468">
        <v>3.44</v>
      </c>
      <c r="J8774" s="1468">
        <v>3.76</v>
      </c>
      <c r="K8774" s="1468"/>
      <c r="L8774" s="1468">
        <v>2.41</v>
      </c>
      <c r="M8774" s="1468">
        <v>2.75</v>
      </c>
      <c r="N8774" s="1468">
        <v>3.29</v>
      </c>
      <c r="O8774" s="1468">
        <v>3.87</v>
      </c>
      <c r="P8774" s="1468"/>
      <c r="R8774" s="1067"/>
      <c r="Z8774" s="21"/>
      <c r="AH8774"/>
    </row>
    <row r="8775" spans="1:34" ht="11.25" customHeight="1">
      <c r="A8775"/>
      <c r="B8775" s="1439" t="s">
        <v>19</v>
      </c>
      <c r="C8775" s="1440">
        <v>2021</v>
      </c>
      <c r="D8775" s="1441" t="str">
        <f t="shared" si="150"/>
        <v>SC2021</v>
      </c>
      <c r="E8775" s="1514" t="s">
        <v>124</v>
      </c>
      <c r="F8775" s="1467">
        <v>500</v>
      </c>
      <c r="G8775" s="1468">
        <v>2.95</v>
      </c>
      <c r="H8775" s="1468">
        <v>3.29</v>
      </c>
      <c r="I8775" s="1468">
        <v>3.63</v>
      </c>
      <c r="J8775" s="1468">
        <v>3.97</v>
      </c>
      <c r="K8775" s="1468"/>
      <c r="L8775" s="1468">
        <v>2.54</v>
      </c>
      <c r="M8775" s="1468">
        <v>2.91</v>
      </c>
      <c r="N8775" s="1468">
        <v>3.47</v>
      </c>
      <c r="O8775" s="1468">
        <v>4.09</v>
      </c>
      <c r="P8775" s="1468"/>
      <c r="R8775" s="1067"/>
      <c r="Z8775" s="21"/>
      <c r="AH8775"/>
    </row>
    <row r="8776" spans="1:34" ht="11.25" customHeight="1">
      <c r="A8776"/>
      <c r="B8776" s="1439" t="s">
        <v>19</v>
      </c>
      <c r="C8776" s="1440">
        <v>2039</v>
      </c>
      <c r="D8776" s="1441" t="str">
        <f t="shared" si="150"/>
        <v>SC2039</v>
      </c>
      <c r="E8776" s="1514" t="s">
        <v>121</v>
      </c>
      <c r="F8776" s="1467">
        <v>500</v>
      </c>
      <c r="G8776" s="1468">
        <v>2.63</v>
      </c>
      <c r="H8776" s="1468">
        <v>2.93</v>
      </c>
      <c r="I8776" s="1468">
        <v>3.23</v>
      </c>
      <c r="J8776" s="1468">
        <v>3.54</v>
      </c>
      <c r="K8776" s="1468"/>
      <c r="L8776" s="1468">
        <v>2.2599999999999998</v>
      </c>
      <c r="M8776" s="1468">
        <v>2.59</v>
      </c>
      <c r="N8776" s="1468">
        <v>3.09</v>
      </c>
      <c r="O8776" s="1468">
        <v>3.64</v>
      </c>
      <c r="P8776" s="1468"/>
      <c r="R8776" s="1067"/>
      <c r="Z8776" s="21"/>
      <c r="AH8776"/>
    </row>
    <row r="8777" spans="1:34" ht="11.25" customHeight="1">
      <c r="A8777"/>
      <c r="B8777" s="1439" t="s">
        <v>19</v>
      </c>
      <c r="C8777" s="1440">
        <v>2041</v>
      </c>
      <c r="D8777" s="1441" t="str">
        <f t="shared" si="150"/>
        <v>SC2041</v>
      </c>
      <c r="E8777" s="1514" t="s">
        <v>121</v>
      </c>
      <c r="F8777" s="1467">
        <v>500</v>
      </c>
      <c r="G8777" s="1468">
        <v>2.67</v>
      </c>
      <c r="H8777" s="1468">
        <v>2.97</v>
      </c>
      <c r="I8777" s="1468">
        <v>3.28</v>
      </c>
      <c r="J8777" s="1468">
        <v>3.59</v>
      </c>
      <c r="K8777" s="1468"/>
      <c r="L8777" s="1468">
        <v>2.2999999999999998</v>
      </c>
      <c r="M8777" s="1468">
        <v>2.62</v>
      </c>
      <c r="N8777" s="1468">
        <v>3.14</v>
      </c>
      <c r="O8777" s="1468">
        <v>3.69</v>
      </c>
      <c r="P8777" s="1468"/>
      <c r="R8777" s="1067"/>
      <c r="Z8777" s="21"/>
      <c r="AH8777"/>
    </row>
    <row r="8778" spans="1:34" ht="11.25" customHeight="1">
      <c r="A8778"/>
      <c r="B8778" s="1439" t="s">
        <v>19</v>
      </c>
      <c r="C8778" s="1440">
        <v>2065</v>
      </c>
      <c r="D8778" s="1441" t="str">
        <f t="shared" si="150"/>
        <v>SC2065</v>
      </c>
      <c r="E8778" s="1514" t="s">
        <v>125</v>
      </c>
      <c r="F8778" s="1467">
        <v>500</v>
      </c>
      <c r="G8778" s="1468">
        <v>2.68</v>
      </c>
      <c r="H8778" s="1468">
        <v>2.99</v>
      </c>
      <c r="I8778" s="1468">
        <v>3.3</v>
      </c>
      <c r="J8778" s="1468">
        <v>3.61</v>
      </c>
      <c r="K8778" s="1468"/>
      <c r="L8778" s="1468">
        <v>2.31</v>
      </c>
      <c r="M8778" s="1468">
        <v>2.64</v>
      </c>
      <c r="N8778" s="1468">
        <v>3.15</v>
      </c>
      <c r="O8778" s="1468">
        <v>3.71</v>
      </c>
      <c r="P8778" s="1468"/>
      <c r="R8778" s="1067"/>
      <c r="Z8778" s="21"/>
      <c r="AH8778"/>
    </row>
    <row r="8779" spans="1:34" ht="11.25" customHeight="1">
      <c r="A8779"/>
      <c r="B8779" s="1439" t="s">
        <v>19</v>
      </c>
      <c r="C8779" s="1440">
        <v>2070</v>
      </c>
      <c r="D8779" s="1441" t="str">
        <f t="shared" si="150"/>
        <v>SC2070</v>
      </c>
      <c r="E8779" s="1514" t="s">
        <v>121</v>
      </c>
      <c r="F8779" s="1467">
        <v>750</v>
      </c>
      <c r="G8779" s="1468">
        <v>6.19</v>
      </c>
      <c r="H8779" s="1468">
        <v>6.9</v>
      </c>
      <c r="I8779" s="1468">
        <v>7.62</v>
      </c>
      <c r="J8779" s="1468">
        <v>8.33</v>
      </c>
      <c r="K8779" s="1468"/>
      <c r="L8779" s="1468">
        <v>5.33</v>
      </c>
      <c r="M8779" s="1468">
        <v>6.09</v>
      </c>
      <c r="N8779" s="1468">
        <v>7.28</v>
      </c>
      <c r="O8779" s="1468">
        <v>8.57</v>
      </c>
      <c r="P8779" s="1468"/>
      <c r="R8779" s="1067"/>
      <c r="Z8779" s="21"/>
      <c r="AH8779"/>
    </row>
    <row r="8780" spans="1:34" ht="11.25" customHeight="1">
      <c r="A8780"/>
      <c r="B8780" s="1439" t="s">
        <v>19</v>
      </c>
      <c r="C8780" s="1440">
        <v>2081</v>
      </c>
      <c r="D8780" s="1441" t="str">
        <f t="shared" ref="D8780:D8843" si="151">B8780&amp;TEXT(C8780,"0000")</f>
        <v>SC2081</v>
      </c>
      <c r="E8780" s="1514" t="s">
        <v>122</v>
      </c>
      <c r="F8780" s="1467">
        <v>500</v>
      </c>
      <c r="G8780" s="1468">
        <v>3.26</v>
      </c>
      <c r="H8780" s="1468">
        <v>3.64</v>
      </c>
      <c r="I8780" s="1468">
        <v>4.0199999999999996</v>
      </c>
      <c r="J8780" s="1468">
        <v>4.3899999999999997</v>
      </c>
      <c r="K8780" s="1468"/>
      <c r="L8780" s="1468">
        <v>2.81</v>
      </c>
      <c r="M8780" s="1468">
        <v>3.21</v>
      </c>
      <c r="N8780" s="1468">
        <v>3.84</v>
      </c>
      <c r="O8780" s="1468">
        <v>4.5199999999999996</v>
      </c>
      <c r="P8780" s="1468"/>
      <c r="R8780" s="1067"/>
      <c r="Z8780" s="21"/>
      <c r="AH8780"/>
    </row>
    <row r="8781" spans="1:34" ht="11.25" customHeight="1">
      <c r="A8781"/>
      <c r="B8781" s="1439" t="s">
        <v>19</v>
      </c>
      <c r="C8781" s="1440">
        <v>2089</v>
      </c>
      <c r="D8781" s="1441" t="str">
        <f t="shared" si="151"/>
        <v>SC2089</v>
      </c>
      <c r="E8781" s="1514" t="s">
        <v>123</v>
      </c>
      <c r="F8781" s="1467">
        <v>600</v>
      </c>
      <c r="G8781" s="1468">
        <v>4.76</v>
      </c>
      <c r="H8781" s="1468">
        <v>5.31</v>
      </c>
      <c r="I8781" s="1468">
        <v>5.86</v>
      </c>
      <c r="J8781" s="1468">
        <v>6.41</v>
      </c>
      <c r="K8781" s="1468"/>
      <c r="L8781" s="1468">
        <v>4.0999999999999996</v>
      </c>
      <c r="M8781" s="1468">
        <v>4.68</v>
      </c>
      <c r="N8781" s="1468">
        <v>5.6</v>
      </c>
      <c r="O8781" s="1468">
        <v>6.59</v>
      </c>
      <c r="P8781" s="1468"/>
      <c r="R8781" s="1067"/>
      <c r="Z8781" s="21"/>
      <c r="AH8781"/>
    </row>
    <row r="8782" spans="1:34" ht="11.25" customHeight="1">
      <c r="A8782"/>
      <c r="B8782" s="1439" t="s">
        <v>19</v>
      </c>
      <c r="C8782" s="1440">
        <v>2095</v>
      </c>
      <c r="D8782" s="1441" t="str">
        <f t="shared" si="151"/>
        <v>SC2095</v>
      </c>
      <c r="E8782" s="1514" t="s">
        <v>123</v>
      </c>
      <c r="F8782" s="1467">
        <v>600</v>
      </c>
      <c r="G8782" s="1468">
        <v>4.28</v>
      </c>
      <c r="H8782" s="1468">
        <v>4.7699999999999996</v>
      </c>
      <c r="I8782" s="1468">
        <v>5.26</v>
      </c>
      <c r="J8782" s="1468">
        <v>5.76</v>
      </c>
      <c r="K8782" s="1468"/>
      <c r="L8782" s="1468">
        <v>3.68</v>
      </c>
      <c r="M8782" s="1468">
        <v>4.21</v>
      </c>
      <c r="N8782" s="1468">
        <v>5.03</v>
      </c>
      <c r="O8782" s="1468">
        <v>5.92</v>
      </c>
      <c r="P8782" s="1468"/>
      <c r="R8782" s="1067"/>
      <c r="Z8782" s="21"/>
      <c r="AH8782"/>
    </row>
    <row r="8783" spans="1:34" ht="11.25" customHeight="1">
      <c r="A8783"/>
      <c r="B8783" s="1439" t="s">
        <v>19</v>
      </c>
      <c r="C8783" s="1440">
        <v>2105</v>
      </c>
      <c r="D8783" s="1441" t="str">
        <f t="shared" si="151"/>
        <v>SC2105</v>
      </c>
      <c r="E8783" s="1514" t="s">
        <v>121</v>
      </c>
      <c r="F8783" s="1467">
        <v>550</v>
      </c>
      <c r="G8783" s="1468">
        <v>4.0599999999999996</v>
      </c>
      <c r="H8783" s="1468">
        <v>4.5199999999999996</v>
      </c>
      <c r="I8783" s="1468">
        <v>4.99</v>
      </c>
      <c r="J8783" s="1468">
        <v>5.46</v>
      </c>
      <c r="K8783" s="1468"/>
      <c r="L8783" s="1468">
        <v>3.49</v>
      </c>
      <c r="M8783" s="1468">
        <v>3.99</v>
      </c>
      <c r="N8783" s="1468">
        <v>4.7699999999999996</v>
      </c>
      <c r="O8783" s="1468">
        <v>5.62</v>
      </c>
      <c r="P8783" s="1468"/>
      <c r="R8783" s="1067"/>
      <c r="Z8783" s="21"/>
      <c r="AH8783"/>
    </row>
    <row r="8784" spans="1:34" ht="11.25" customHeight="1">
      <c r="A8784"/>
      <c r="B8784" s="1439" t="s">
        <v>19</v>
      </c>
      <c r="C8784" s="1440">
        <v>2110</v>
      </c>
      <c r="D8784" s="1441" t="str">
        <f t="shared" si="151"/>
        <v>SC2110</v>
      </c>
      <c r="E8784" s="1514" t="s">
        <v>121</v>
      </c>
      <c r="F8784" s="1467">
        <v>500</v>
      </c>
      <c r="G8784" s="1468">
        <v>2.21</v>
      </c>
      <c r="H8784" s="1468">
        <v>2.4700000000000002</v>
      </c>
      <c r="I8784" s="1468">
        <v>2.72</v>
      </c>
      <c r="J8784" s="1468">
        <v>2.98</v>
      </c>
      <c r="K8784" s="1468"/>
      <c r="L8784" s="1468">
        <v>1.9</v>
      </c>
      <c r="M8784" s="1468">
        <v>2.1800000000000002</v>
      </c>
      <c r="N8784" s="1468">
        <v>2.6</v>
      </c>
      <c r="O8784" s="1468">
        <v>3.06</v>
      </c>
      <c r="P8784" s="1468"/>
      <c r="R8784" s="1067"/>
      <c r="Z8784" s="21"/>
      <c r="AH8784"/>
    </row>
    <row r="8785" spans="1:34" ht="11.25" customHeight="1">
      <c r="A8785"/>
      <c r="B8785" s="1439" t="s">
        <v>19</v>
      </c>
      <c r="C8785" s="1440">
        <v>2111</v>
      </c>
      <c r="D8785" s="1441" t="str">
        <f t="shared" si="151"/>
        <v>SC2111</v>
      </c>
      <c r="E8785" s="1514" t="s">
        <v>121</v>
      </c>
      <c r="F8785" s="1467">
        <v>500</v>
      </c>
      <c r="G8785" s="1468">
        <v>3.22</v>
      </c>
      <c r="H8785" s="1468">
        <v>3.6</v>
      </c>
      <c r="I8785" s="1468">
        <v>3.97</v>
      </c>
      <c r="J8785" s="1468">
        <v>4.34</v>
      </c>
      <c r="K8785" s="1468"/>
      <c r="L8785" s="1468">
        <v>2.78</v>
      </c>
      <c r="M8785" s="1468">
        <v>3.17</v>
      </c>
      <c r="N8785" s="1468">
        <v>3.79</v>
      </c>
      <c r="O8785" s="1468">
        <v>4.46</v>
      </c>
      <c r="P8785" s="1468"/>
      <c r="R8785" s="1067"/>
      <c r="Z8785" s="21"/>
      <c r="AH8785"/>
    </row>
    <row r="8786" spans="1:34" ht="11.25" customHeight="1">
      <c r="A8786"/>
      <c r="B8786" s="1439" t="s">
        <v>19</v>
      </c>
      <c r="C8786" s="1440">
        <v>2112</v>
      </c>
      <c r="D8786" s="1441" t="str">
        <f t="shared" si="151"/>
        <v>SC2112</v>
      </c>
      <c r="E8786" s="1514" t="s">
        <v>125</v>
      </c>
      <c r="F8786" s="1467">
        <v>550</v>
      </c>
      <c r="G8786" s="1468">
        <v>3.6</v>
      </c>
      <c r="H8786" s="1468">
        <v>4.0199999999999996</v>
      </c>
      <c r="I8786" s="1468">
        <v>4.43</v>
      </c>
      <c r="J8786" s="1468">
        <v>4.8499999999999996</v>
      </c>
      <c r="K8786" s="1468"/>
      <c r="L8786" s="1468">
        <v>3.1</v>
      </c>
      <c r="M8786" s="1468">
        <v>3.55</v>
      </c>
      <c r="N8786" s="1468">
        <v>4.24</v>
      </c>
      <c r="O8786" s="1468">
        <v>4.99</v>
      </c>
      <c r="P8786" s="1468"/>
      <c r="R8786" s="1067"/>
      <c r="Z8786" s="21"/>
      <c r="AH8786"/>
    </row>
    <row r="8787" spans="1:34" ht="11.25" customHeight="1">
      <c r="A8787"/>
      <c r="B8787" s="1439" t="s">
        <v>19</v>
      </c>
      <c r="C8787" s="1440">
        <v>2114</v>
      </c>
      <c r="D8787" s="1441" t="str">
        <f t="shared" si="151"/>
        <v>SC2114</v>
      </c>
      <c r="E8787" s="1514" t="s">
        <v>122</v>
      </c>
      <c r="F8787" s="1467">
        <v>650</v>
      </c>
      <c r="G8787" s="1468">
        <v>5.45</v>
      </c>
      <c r="H8787" s="1468">
        <v>6.08</v>
      </c>
      <c r="I8787" s="1468">
        <v>6.7</v>
      </c>
      <c r="J8787" s="1468">
        <v>7.33</v>
      </c>
      <c r="K8787" s="1468"/>
      <c r="L8787" s="1468">
        <v>4.6900000000000004</v>
      </c>
      <c r="M8787" s="1468">
        <v>5.36</v>
      </c>
      <c r="N8787" s="1468">
        <v>6.41</v>
      </c>
      <c r="O8787" s="1468">
        <v>7.54</v>
      </c>
      <c r="P8787" s="1468"/>
      <c r="R8787" s="1067"/>
      <c r="Z8787" s="21"/>
      <c r="AH8787"/>
    </row>
    <row r="8788" spans="1:34" ht="11.25" customHeight="1">
      <c r="A8788"/>
      <c r="B8788" s="1439" t="s">
        <v>19</v>
      </c>
      <c r="C8788" s="1440">
        <v>2121</v>
      </c>
      <c r="D8788" s="1441" t="str">
        <f t="shared" si="151"/>
        <v>SC2121</v>
      </c>
      <c r="E8788" s="1514" t="s">
        <v>123</v>
      </c>
      <c r="F8788" s="1467">
        <v>500</v>
      </c>
      <c r="G8788" s="1468">
        <v>1.29</v>
      </c>
      <c r="H8788" s="1468">
        <v>1.44</v>
      </c>
      <c r="I8788" s="1468">
        <v>1.58</v>
      </c>
      <c r="J8788" s="1468">
        <v>1.73</v>
      </c>
      <c r="K8788" s="1468"/>
      <c r="L8788" s="1468">
        <v>1.1100000000000001</v>
      </c>
      <c r="M8788" s="1468">
        <v>1.27</v>
      </c>
      <c r="N8788" s="1468">
        <v>1.51</v>
      </c>
      <c r="O8788" s="1468">
        <v>1.78</v>
      </c>
      <c r="P8788" s="1468"/>
      <c r="R8788" s="1067"/>
      <c r="Z8788" s="21"/>
      <c r="AH8788"/>
    </row>
    <row r="8789" spans="1:34" ht="11.25" customHeight="1">
      <c r="A8789"/>
      <c r="B8789" s="1439" t="s">
        <v>19</v>
      </c>
      <c r="C8789" s="1440">
        <v>2130</v>
      </c>
      <c r="D8789" s="1441" t="str">
        <f t="shared" si="151"/>
        <v>SC2130</v>
      </c>
      <c r="E8789" s="1514" t="s">
        <v>121</v>
      </c>
      <c r="F8789" s="1467">
        <v>500</v>
      </c>
      <c r="G8789" s="1468">
        <v>1.79</v>
      </c>
      <c r="H8789" s="1468">
        <v>2</v>
      </c>
      <c r="I8789" s="1468">
        <v>2.21</v>
      </c>
      <c r="J8789" s="1468">
        <v>2.42</v>
      </c>
      <c r="K8789" s="1468"/>
      <c r="L8789" s="1468">
        <v>1.55</v>
      </c>
      <c r="M8789" s="1468">
        <v>1.77</v>
      </c>
      <c r="N8789" s="1468">
        <v>2.11</v>
      </c>
      <c r="O8789" s="1468">
        <v>2.48</v>
      </c>
      <c r="P8789" s="1468"/>
      <c r="R8789" s="1067"/>
      <c r="Z8789" s="21"/>
      <c r="AH8789"/>
    </row>
    <row r="8790" spans="1:34" ht="11.25" customHeight="1">
      <c r="A8790"/>
      <c r="B8790" s="1439" t="s">
        <v>19</v>
      </c>
      <c r="C8790" s="1440">
        <v>2131</v>
      </c>
      <c r="D8790" s="1441" t="str">
        <f t="shared" si="151"/>
        <v>SC2131</v>
      </c>
      <c r="E8790" s="1514" t="s">
        <v>125</v>
      </c>
      <c r="F8790" s="1467">
        <v>500</v>
      </c>
      <c r="G8790" s="1468">
        <v>1.77</v>
      </c>
      <c r="H8790" s="1468">
        <v>1.97</v>
      </c>
      <c r="I8790" s="1468">
        <v>2.1800000000000002</v>
      </c>
      <c r="J8790" s="1468">
        <v>2.38</v>
      </c>
      <c r="K8790" s="1468"/>
      <c r="L8790" s="1468">
        <v>1.52</v>
      </c>
      <c r="M8790" s="1468">
        <v>1.74</v>
      </c>
      <c r="N8790" s="1468">
        <v>2.08</v>
      </c>
      <c r="O8790" s="1468">
        <v>2.4500000000000002</v>
      </c>
      <c r="P8790" s="1468"/>
      <c r="R8790" s="1067"/>
      <c r="Z8790" s="21"/>
      <c r="AH8790"/>
    </row>
    <row r="8791" spans="1:34" ht="11.25" customHeight="1">
      <c r="A8791"/>
      <c r="B8791" s="1439" t="s">
        <v>19</v>
      </c>
      <c r="C8791" s="1440">
        <v>2143</v>
      </c>
      <c r="D8791" s="1441" t="str">
        <f t="shared" si="151"/>
        <v>SC2143</v>
      </c>
      <c r="E8791" s="1514" t="s">
        <v>121</v>
      </c>
      <c r="F8791" s="1467">
        <v>500</v>
      </c>
      <c r="G8791" s="1468">
        <v>2.5099999999999998</v>
      </c>
      <c r="H8791" s="1468">
        <v>2.8</v>
      </c>
      <c r="I8791" s="1468">
        <v>3.09</v>
      </c>
      <c r="J8791" s="1468">
        <v>3.38</v>
      </c>
      <c r="K8791" s="1468"/>
      <c r="L8791" s="1468">
        <v>2.16</v>
      </c>
      <c r="M8791" s="1468">
        <v>2.4700000000000002</v>
      </c>
      <c r="N8791" s="1468">
        <v>2.95</v>
      </c>
      <c r="O8791" s="1468">
        <v>3.47</v>
      </c>
      <c r="P8791" s="1468"/>
      <c r="R8791" s="1067"/>
      <c r="Z8791" s="21"/>
      <c r="AH8791"/>
    </row>
    <row r="8792" spans="1:34" ht="11.25" customHeight="1">
      <c r="A8792"/>
      <c r="B8792" s="1439" t="s">
        <v>19</v>
      </c>
      <c r="C8792" s="1440">
        <v>2157</v>
      </c>
      <c r="D8792" s="1441" t="str">
        <f t="shared" si="151"/>
        <v>SC2157</v>
      </c>
      <c r="E8792" s="1514" t="s">
        <v>121</v>
      </c>
      <c r="F8792" s="1467">
        <v>650</v>
      </c>
      <c r="G8792" s="1468">
        <v>5.0199999999999996</v>
      </c>
      <c r="H8792" s="1468">
        <v>5.6</v>
      </c>
      <c r="I8792" s="1468">
        <v>6.18</v>
      </c>
      <c r="J8792" s="1468">
        <v>6.76</v>
      </c>
      <c r="K8792" s="1468"/>
      <c r="L8792" s="1468">
        <v>4.32</v>
      </c>
      <c r="M8792" s="1468">
        <v>4.9400000000000004</v>
      </c>
      <c r="N8792" s="1468">
        <v>5.91</v>
      </c>
      <c r="O8792" s="1468">
        <v>6.95</v>
      </c>
      <c r="P8792" s="1468"/>
      <c r="R8792" s="1067"/>
      <c r="Z8792" s="21"/>
      <c r="AH8792"/>
    </row>
    <row r="8793" spans="1:34" ht="11.25" customHeight="1">
      <c r="A8793"/>
      <c r="B8793" s="1439" t="s">
        <v>19</v>
      </c>
      <c r="C8793" s="1440">
        <v>2172</v>
      </c>
      <c r="D8793" s="1441" t="str">
        <f t="shared" si="151"/>
        <v>SC2172</v>
      </c>
      <c r="E8793" s="1514" t="s">
        <v>123</v>
      </c>
      <c r="F8793" s="1467">
        <v>500</v>
      </c>
      <c r="G8793" s="1468">
        <v>1.68</v>
      </c>
      <c r="H8793" s="1468">
        <v>1.87</v>
      </c>
      <c r="I8793" s="1468">
        <v>2.06</v>
      </c>
      <c r="J8793" s="1468">
        <v>2.2599999999999998</v>
      </c>
      <c r="K8793" s="1468"/>
      <c r="L8793" s="1468">
        <v>1.44</v>
      </c>
      <c r="M8793" s="1468">
        <v>1.65</v>
      </c>
      <c r="N8793" s="1468">
        <v>1.97</v>
      </c>
      <c r="O8793" s="1468">
        <v>2.3199999999999998</v>
      </c>
      <c r="P8793" s="1468"/>
      <c r="R8793" s="1067"/>
      <c r="Z8793" s="21"/>
      <c r="AH8793"/>
    </row>
    <row r="8794" spans="1:34" ht="11.25" customHeight="1">
      <c r="A8794"/>
      <c r="B8794" s="1439" t="s">
        <v>19</v>
      </c>
      <c r="C8794" s="1440">
        <v>2174</v>
      </c>
      <c r="D8794" s="1441" t="str">
        <f t="shared" si="151"/>
        <v>SC2174</v>
      </c>
      <c r="E8794" s="1514" t="s">
        <v>123</v>
      </c>
      <c r="F8794" s="1467">
        <v>500</v>
      </c>
      <c r="G8794" s="1468">
        <v>2.61</v>
      </c>
      <c r="H8794" s="1468">
        <v>2.91</v>
      </c>
      <c r="I8794" s="1468">
        <v>3.22</v>
      </c>
      <c r="J8794" s="1468">
        <v>3.52</v>
      </c>
      <c r="K8794" s="1468"/>
      <c r="L8794" s="1468">
        <v>2.25</v>
      </c>
      <c r="M8794" s="1468">
        <v>2.57</v>
      </c>
      <c r="N8794" s="1468">
        <v>3.08</v>
      </c>
      <c r="O8794" s="1468">
        <v>3.62</v>
      </c>
      <c r="P8794" s="1468"/>
      <c r="R8794" s="1067"/>
      <c r="Z8794" s="21"/>
      <c r="AH8794"/>
    </row>
    <row r="8795" spans="1:34" ht="11.25" customHeight="1">
      <c r="A8795"/>
      <c r="B8795" s="1439" t="s">
        <v>19</v>
      </c>
      <c r="C8795" s="1440">
        <v>2211</v>
      </c>
      <c r="D8795" s="1441" t="str">
        <f t="shared" si="151"/>
        <v>SC2211</v>
      </c>
      <c r="E8795" s="1514" t="s">
        <v>123</v>
      </c>
      <c r="F8795" s="1467">
        <v>700</v>
      </c>
      <c r="G8795" s="1468">
        <v>5.62</v>
      </c>
      <c r="H8795" s="1468">
        <v>6.26</v>
      </c>
      <c r="I8795" s="1468">
        <v>6.91</v>
      </c>
      <c r="J8795" s="1468">
        <v>7.56</v>
      </c>
      <c r="K8795" s="1468"/>
      <c r="L8795" s="1468">
        <v>4.84</v>
      </c>
      <c r="M8795" s="1468">
        <v>5.53</v>
      </c>
      <c r="N8795" s="1468">
        <v>6.61</v>
      </c>
      <c r="O8795" s="1468">
        <v>7.78</v>
      </c>
      <c r="P8795" s="1468"/>
      <c r="R8795" s="1067"/>
      <c r="Z8795" s="21"/>
      <c r="AH8795"/>
    </row>
    <row r="8796" spans="1:34" ht="11.25" customHeight="1">
      <c r="A8796"/>
      <c r="B8796" s="1439" t="s">
        <v>19</v>
      </c>
      <c r="C8796" s="1440">
        <v>2220</v>
      </c>
      <c r="D8796" s="1441" t="str">
        <f t="shared" si="151"/>
        <v>SC2220</v>
      </c>
      <c r="E8796" s="1514" t="s">
        <v>125</v>
      </c>
      <c r="F8796" s="1467">
        <v>500</v>
      </c>
      <c r="G8796" s="1468">
        <v>2.2000000000000002</v>
      </c>
      <c r="H8796" s="1468">
        <v>2.4500000000000002</v>
      </c>
      <c r="I8796" s="1468">
        <v>2.7</v>
      </c>
      <c r="J8796" s="1468">
        <v>2.96</v>
      </c>
      <c r="K8796" s="1468"/>
      <c r="L8796" s="1468">
        <v>1.89</v>
      </c>
      <c r="M8796" s="1468">
        <v>2.16</v>
      </c>
      <c r="N8796" s="1468">
        <v>2.59</v>
      </c>
      <c r="O8796" s="1468">
        <v>3.04</v>
      </c>
      <c r="P8796" s="1468"/>
      <c r="R8796" s="1067"/>
      <c r="Z8796" s="21"/>
      <c r="AH8796"/>
    </row>
    <row r="8797" spans="1:34" ht="11.25" customHeight="1">
      <c r="A8797"/>
      <c r="B8797" s="1439" t="s">
        <v>19</v>
      </c>
      <c r="C8797" s="1440">
        <v>2288</v>
      </c>
      <c r="D8797" s="1441" t="str">
        <f t="shared" si="151"/>
        <v>SC2288</v>
      </c>
      <c r="E8797" s="1514" t="s">
        <v>125</v>
      </c>
      <c r="F8797" s="1467">
        <v>550</v>
      </c>
      <c r="G8797" s="1468">
        <v>3.77</v>
      </c>
      <c r="H8797" s="1468">
        <v>4.21</v>
      </c>
      <c r="I8797" s="1468">
        <v>4.6399999999999997</v>
      </c>
      <c r="J8797" s="1468">
        <v>5.08</v>
      </c>
      <c r="K8797" s="1468"/>
      <c r="L8797" s="1468">
        <v>3.25</v>
      </c>
      <c r="M8797" s="1468">
        <v>3.71</v>
      </c>
      <c r="N8797" s="1468">
        <v>4.4400000000000004</v>
      </c>
      <c r="O8797" s="1468">
        <v>5.22</v>
      </c>
      <c r="P8797" s="1468"/>
      <c r="R8797" s="1067"/>
      <c r="Z8797" s="21"/>
      <c r="AH8797"/>
    </row>
    <row r="8798" spans="1:34" ht="11.25" customHeight="1">
      <c r="A8798"/>
      <c r="B8798" s="1439" t="s">
        <v>19</v>
      </c>
      <c r="C8798" s="1440">
        <v>2302</v>
      </c>
      <c r="D8798" s="1441" t="str">
        <f t="shared" si="151"/>
        <v>SC2302</v>
      </c>
      <c r="E8798" s="1514" t="s">
        <v>125</v>
      </c>
      <c r="F8798" s="1467">
        <v>500</v>
      </c>
      <c r="G8798" s="1468">
        <v>1.5</v>
      </c>
      <c r="H8798" s="1468">
        <v>1.67</v>
      </c>
      <c r="I8798" s="1468">
        <v>1.84</v>
      </c>
      <c r="J8798" s="1468">
        <v>2.0099999999999998</v>
      </c>
      <c r="K8798" s="1468"/>
      <c r="L8798" s="1468">
        <v>1.29</v>
      </c>
      <c r="M8798" s="1468">
        <v>1.47</v>
      </c>
      <c r="N8798" s="1468">
        <v>1.76</v>
      </c>
      <c r="O8798" s="1468">
        <v>2.0699999999999998</v>
      </c>
      <c r="P8798" s="1468"/>
      <c r="R8798" s="1067"/>
      <c r="Z8798" s="21"/>
      <c r="AH8798"/>
    </row>
    <row r="8799" spans="1:34" ht="11.25" customHeight="1">
      <c r="A8799"/>
      <c r="B8799" s="1439" t="s">
        <v>19</v>
      </c>
      <c r="C8799" s="1440">
        <v>2305</v>
      </c>
      <c r="D8799" s="1441" t="str">
        <f t="shared" si="151"/>
        <v>SC2305</v>
      </c>
      <c r="E8799" s="1514" t="s">
        <v>125</v>
      </c>
      <c r="F8799" s="1467">
        <v>500</v>
      </c>
      <c r="G8799" s="1468">
        <v>2.44</v>
      </c>
      <c r="H8799" s="1468">
        <v>2.73</v>
      </c>
      <c r="I8799" s="1468">
        <v>3.01</v>
      </c>
      <c r="J8799" s="1468">
        <v>3.29</v>
      </c>
      <c r="K8799" s="1468"/>
      <c r="L8799" s="1468">
        <v>2.11</v>
      </c>
      <c r="M8799" s="1468">
        <v>2.41</v>
      </c>
      <c r="N8799" s="1468">
        <v>2.88</v>
      </c>
      <c r="O8799" s="1468">
        <v>3.38</v>
      </c>
      <c r="P8799" s="1468"/>
      <c r="R8799" s="1067"/>
      <c r="Z8799" s="21"/>
      <c r="AH8799"/>
    </row>
    <row r="8800" spans="1:34" ht="11.25" customHeight="1">
      <c r="A8800"/>
      <c r="B8800" s="1439" t="s">
        <v>19</v>
      </c>
      <c r="C8800" s="1440">
        <v>2361</v>
      </c>
      <c r="D8800" s="1441" t="str">
        <f t="shared" si="151"/>
        <v>SC2361</v>
      </c>
      <c r="E8800" s="1514" t="s">
        <v>125</v>
      </c>
      <c r="F8800" s="1467">
        <v>500</v>
      </c>
      <c r="G8800" s="1468">
        <v>1.5</v>
      </c>
      <c r="H8800" s="1468">
        <v>1.67</v>
      </c>
      <c r="I8800" s="1468">
        <v>1.84</v>
      </c>
      <c r="J8800" s="1468">
        <v>2.0099999999999998</v>
      </c>
      <c r="K8800" s="1468"/>
      <c r="L8800" s="1468">
        <v>1.29</v>
      </c>
      <c r="M8800" s="1468">
        <v>1.47</v>
      </c>
      <c r="N8800" s="1468">
        <v>1.76</v>
      </c>
      <c r="O8800" s="1468">
        <v>2.0699999999999998</v>
      </c>
      <c r="P8800" s="1468"/>
      <c r="R8800" s="1067"/>
      <c r="Z8800" s="21"/>
      <c r="AH8800"/>
    </row>
    <row r="8801" spans="1:34" ht="11.25" customHeight="1">
      <c r="A8801"/>
      <c r="B8801" s="1439" t="s">
        <v>19</v>
      </c>
      <c r="C8801" s="1440">
        <v>2362</v>
      </c>
      <c r="D8801" s="1441" t="str">
        <f t="shared" si="151"/>
        <v>SC2362</v>
      </c>
      <c r="E8801" s="1514" t="s">
        <v>125</v>
      </c>
      <c r="F8801" s="1467">
        <v>500</v>
      </c>
      <c r="G8801" s="1468">
        <v>1.95</v>
      </c>
      <c r="H8801" s="1468">
        <v>2.1800000000000002</v>
      </c>
      <c r="I8801" s="1468">
        <v>2.4</v>
      </c>
      <c r="J8801" s="1468">
        <v>2.63</v>
      </c>
      <c r="K8801" s="1468"/>
      <c r="L8801" s="1468">
        <v>1.68</v>
      </c>
      <c r="M8801" s="1468">
        <v>1.92</v>
      </c>
      <c r="N8801" s="1468">
        <v>2.2999999999999998</v>
      </c>
      <c r="O8801" s="1468">
        <v>2.7</v>
      </c>
      <c r="P8801" s="1468"/>
      <c r="R8801" s="1067"/>
      <c r="Z8801" s="21"/>
      <c r="AH8801"/>
    </row>
    <row r="8802" spans="1:34" ht="11.25" customHeight="1">
      <c r="A8802"/>
      <c r="B8802" s="1439" t="s">
        <v>19</v>
      </c>
      <c r="C8802" s="1440">
        <v>2380</v>
      </c>
      <c r="D8802" s="1441" t="str">
        <f t="shared" si="151"/>
        <v>SC2380</v>
      </c>
      <c r="E8802" s="1514" t="s">
        <v>125</v>
      </c>
      <c r="F8802" s="1467">
        <v>500</v>
      </c>
      <c r="G8802" s="1468">
        <v>2.38</v>
      </c>
      <c r="H8802" s="1468">
        <v>2.65</v>
      </c>
      <c r="I8802" s="1468">
        <v>2.93</v>
      </c>
      <c r="J8802" s="1468">
        <v>3.2</v>
      </c>
      <c r="K8802" s="1468"/>
      <c r="L8802" s="1468">
        <v>2.0499999999999998</v>
      </c>
      <c r="M8802" s="1468">
        <v>2.34</v>
      </c>
      <c r="N8802" s="1468">
        <v>2.8</v>
      </c>
      <c r="O8802" s="1468">
        <v>3.29</v>
      </c>
      <c r="P8802" s="1468"/>
      <c r="R8802" s="1067"/>
      <c r="Z8802" s="21"/>
      <c r="AH8802"/>
    </row>
    <row r="8803" spans="1:34" ht="11.25" customHeight="1">
      <c r="A8803"/>
      <c r="B8803" s="1439" t="s">
        <v>19</v>
      </c>
      <c r="C8803" s="1440">
        <v>2388</v>
      </c>
      <c r="D8803" s="1441" t="str">
        <f t="shared" si="151"/>
        <v>SC2388</v>
      </c>
      <c r="E8803" s="1514" t="s">
        <v>125</v>
      </c>
      <c r="F8803" s="1467">
        <v>500</v>
      </c>
      <c r="G8803" s="1468">
        <v>1.44</v>
      </c>
      <c r="H8803" s="1468">
        <v>1.61</v>
      </c>
      <c r="I8803" s="1468">
        <v>1.78</v>
      </c>
      <c r="J8803" s="1468">
        <v>1.94</v>
      </c>
      <c r="K8803" s="1468"/>
      <c r="L8803" s="1468">
        <v>1.24</v>
      </c>
      <c r="M8803" s="1468">
        <v>1.42</v>
      </c>
      <c r="N8803" s="1468">
        <v>1.7</v>
      </c>
      <c r="O8803" s="1468">
        <v>2</v>
      </c>
      <c r="P8803" s="1468"/>
      <c r="R8803" s="1067"/>
      <c r="Z8803" s="21"/>
      <c r="AH8803"/>
    </row>
    <row r="8804" spans="1:34" ht="11.25" customHeight="1">
      <c r="A8804"/>
      <c r="B8804" s="1439" t="s">
        <v>19</v>
      </c>
      <c r="C8804" s="1440">
        <v>2402</v>
      </c>
      <c r="D8804" s="1441" t="str">
        <f t="shared" si="151"/>
        <v>SC2402</v>
      </c>
      <c r="E8804" s="1514" t="s">
        <v>124</v>
      </c>
      <c r="F8804" s="1467">
        <v>500</v>
      </c>
      <c r="G8804" s="1468">
        <v>2.87</v>
      </c>
      <c r="H8804" s="1468">
        <v>3.2</v>
      </c>
      <c r="I8804" s="1468">
        <v>3.54</v>
      </c>
      <c r="J8804" s="1468">
        <v>3.87</v>
      </c>
      <c r="K8804" s="1468"/>
      <c r="L8804" s="1468">
        <v>2.48</v>
      </c>
      <c r="M8804" s="1468">
        <v>2.83</v>
      </c>
      <c r="N8804" s="1468">
        <v>3.38</v>
      </c>
      <c r="O8804" s="1468">
        <v>3.98</v>
      </c>
      <c r="P8804" s="1468"/>
      <c r="R8804" s="1067"/>
      <c r="Z8804" s="21"/>
      <c r="AH8804"/>
    </row>
    <row r="8805" spans="1:34" ht="11.25" customHeight="1">
      <c r="A8805"/>
      <c r="B8805" s="1439" t="s">
        <v>19</v>
      </c>
      <c r="C8805" s="1440">
        <v>2413</v>
      </c>
      <c r="D8805" s="1441" t="str">
        <f t="shared" si="151"/>
        <v>SC2413</v>
      </c>
      <c r="E8805" s="1514" t="s">
        <v>125</v>
      </c>
      <c r="F8805" s="1467">
        <v>500</v>
      </c>
      <c r="G8805" s="1468">
        <v>2.16</v>
      </c>
      <c r="H8805" s="1468">
        <v>2.41</v>
      </c>
      <c r="I8805" s="1468">
        <v>2.66</v>
      </c>
      <c r="J8805" s="1468">
        <v>2.91</v>
      </c>
      <c r="K8805" s="1468"/>
      <c r="L8805" s="1468">
        <v>1.86</v>
      </c>
      <c r="M8805" s="1468">
        <v>2.12</v>
      </c>
      <c r="N8805" s="1468">
        <v>2.54</v>
      </c>
      <c r="O8805" s="1468">
        <v>2.99</v>
      </c>
      <c r="P8805" s="1468"/>
      <c r="R8805" s="1067"/>
      <c r="Z8805" s="21"/>
      <c r="AH8805"/>
    </row>
    <row r="8806" spans="1:34" ht="11.25" customHeight="1">
      <c r="A8806"/>
      <c r="B8806" s="1439" t="s">
        <v>19</v>
      </c>
      <c r="C8806" s="1440">
        <v>2416</v>
      </c>
      <c r="D8806" s="1441" t="str">
        <f t="shared" si="151"/>
        <v>SC2416</v>
      </c>
      <c r="E8806" s="1514" t="s">
        <v>121</v>
      </c>
      <c r="F8806" s="1467">
        <v>500</v>
      </c>
      <c r="G8806" s="1468">
        <v>2.5</v>
      </c>
      <c r="H8806" s="1468">
        <v>2.78</v>
      </c>
      <c r="I8806" s="1468">
        <v>3.07</v>
      </c>
      <c r="J8806" s="1468">
        <v>3.36</v>
      </c>
      <c r="K8806" s="1468"/>
      <c r="L8806" s="1468">
        <v>2.15</v>
      </c>
      <c r="M8806" s="1468">
        <v>2.46</v>
      </c>
      <c r="N8806" s="1468">
        <v>2.94</v>
      </c>
      <c r="O8806" s="1468">
        <v>3.46</v>
      </c>
      <c r="P8806" s="1468"/>
      <c r="R8806" s="1067"/>
      <c r="Z8806" s="21"/>
      <c r="AH8806"/>
    </row>
    <row r="8807" spans="1:34" ht="11.25" customHeight="1">
      <c r="A8807"/>
      <c r="B8807" s="1439" t="s">
        <v>19</v>
      </c>
      <c r="C8807" s="1440">
        <v>2417</v>
      </c>
      <c r="D8807" s="1441" t="str">
        <f t="shared" si="151"/>
        <v>SC2417</v>
      </c>
      <c r="E8807" s="1514" t="s">
        <v>125</v>
      </c>
      <c r="F8807" s="1467">
        <v>500</v>
      </c>
      <c r="G8807" s="1468">
        <v>1.37</v>
      </c>
      <c r="H8807" s="1468">
        <v>1.52</v>
      </c>
      <c r="I8807" s="1468">
        <v>1.68</v>
      </c>
      <c r="J8807" s="1468">
        <v>1.84</v>
      </c>
      <c r="K8807" s="1468"/>
      <c r="L8807" s="1468">
        <v>1.18</v>
      </c>
      <c r="M8807" s="1468">
        <v>1.34</v>
      </c>
      <c r="N8807" s="1468">
        <v>1.61</v>
      </c>
      <c r="O8807" s="1468">
        <v>1.89</v>
      </c>
      <c r="P8807" s="1468"/>
      <c r="R8807" s="1067"/>
      <c r="Z8807" s="21"/>
      <c r="AH8807"/>
    </row>
    <row r="8808" spans="1:34" ht="11.25" customHeight="1">
      <c r="A8808"/>
      <c r="B8808" s="1439" t="s">
        <v>19</v>
      </c>
      <c r="C8808" s="1440">
        <v>2501</v>
      </c>
      <c r="D8808" s="1441" t="str">
        <f t="shared" si="151"/>
        <v>SC2501</v>
      </c>
      <c r="E8808" s="1514" t="s">
        <v>121</v>
      </c>
      <c r="F8808" s="1467">
        <v>500</v>
      </c>
      <c r="G8808" s="1468">
        <v>2.25</v>
      </c>
      <c r="H8808" s="1468">
        <v>2.5099999999999998</v>
      </c>
      <c r="I8808" s="1468">
        <v>2.77</v>
      </c>
      <c r="J8808" s="1468">
        <v>3.03</v>
      </c>
      <c r="K8808" s="1468"/>
      <c r="L8808" s="1468">
        <v>1.94</v>
      </c>
      <c r="M8808" s="1468">
        <v>2.21</v>
      </c>
      <c r="N8808" s="1468">
        <v>2.65</v>
      </c>
      <c r="O8808" s="1468">
        <v>3.11</v>
      </c>
      <c r="P8808" s="1468"/>
      <c r="R8808" s="1067"/>
      <c r="Z8808" s="21"/>
      <c r="AH8808"/>
    </row>
    <row r="8809" spans="1:34" ht="11.25" customHeight="1">
      <c r="A8809"/>
      <c r="B8809" s="1439" t="s">
        <v>19</v>
      </c>
      <c r="C8809" s="1440">
        <v>2503</v>
      </c>
      <c r="D8809" s="1441" t="str">
        <f t="shared" si="151"/>
        <v>SC2503</v>
      </c>
      <c r="E8809" s="1514" t="s">
        <v>121</v>
      </c>
      <c r="F8809" s="1467">
        <v>500</v>
      </c>
      <c r="G8809" s="1468">
        <v>1.08</v>
      </c>
      <c r="H8809" s="1468">
        <v>1.2</v>
      </c>
      <c r="I8809" s="1468">
        <v>1.33</v>
      </c>
      <c r="J8809" s="1468">
        <v>1.45</v>
      </c>
      <c r="K8809" s="1468"/>
      <c r="L8809" s="1468">
        <v>0.93</v>
      </c>
      <c r="M8809" s="1468">
        <v>1.06</v>
      </c>
      <c r="N8809" s="1468">
        <v>1.27</v>
      </c>
      <c r="O8809" s="1468">
        <v>1.49</v>
      </c>
      <c r="P8809" s="1468"/>
      <c r="R8809" s="1067"/>
      <c r="Z8809" s="21"/>
      <c r="AH8809"/>
    </row>
    <row r="8810" spans="1:34" ht="11.25" customHeight="1">
      <c r="A8810"/>
      <c r="B8810" s="1439" t="s">
        <v>19</v>
      </c>
      <c r="C8810" s="1440">
        <v>2570</v>
      </c>
      <c r="D8810" s="1441" t="str">
        <f t="shared" si="151"/>
        <v>SC2570</v>
      </c>
      <c r="E8810" s="1514" t="s">
        <v>124</v>
      </c>
      <c r="F8810" s="1467">
        <v>500</v>
      </c>
      <c r="G8810" s="1468">
        <v>3.28</v>
      </c>
      <c r="H8810" s="1468">
        <v>3.65</v>
      </c>
      <c r="I8810" s="1468">
        <v>4.03</v>
      </c>
      <c r="J8810" s="1468">
        <v>4.41</v>
      </c>
      <c r="K8810" s="1468"/>
      <c r="L8810" s="1468">
        <v>2.82</v>
      </c>
      <c r="M8810" s="1468">
        <v>3.23</v>
      </c>
      <c r="N8810" s="1468">
        <v>3.86</v>
      </c>
      <c r="O8810" s="1468">
        <v>4.54</v>
      </c>
      <c r="P8810" s="1468"/>
      <c r="R8810" s="1067"/>
      <c r="Z8810" s="21"/>
      <c r="AH8810"/>
    </row>
    <row r="8811" spans="1:34" ht="11.25" customHeight="1">
      <c r="A8811"/>
      <c r="B8811" s="1439" t="s">
        <v>19</v>
      </c>
      <c r="C8811" s="1440">
        <v>2585</v>
      </c>
      <c r="D8811" s="1441" t="str">
        <f t="shared" si="151"/>
        <v>SC2585</v>
      </c>
      <c r="E8811" s="1514" t="s">
        <v>121</v>
      </c>
      <c r="F8811" s="1467">
        <v>500</v>
      </c>
      <c r="G8811" s="1468">
        <v>3.43</v>
      </c>
      <c r="H8811" s="1468">
        <v>3.83</v>
      </c>
      <c r="I8811" s="1468">
        <v>4.22</v>
      </c>
      <c r="J8811" s="1468">
        <v>4.62</v>
      </c>
      <c r="K8811" s="1468"/>
      <c r="L8811" s="1468">
        <v>2.96</v>
      </c>
      <c r="M8811" s="1468">
        <v>3.38</v>
      </c>
      <c r="N8811" s="1468">
        <v>4.04</v>
      </c>
      <c r="O8811" s="1468">
        <v>4.75</v>
      </c>
      <c r="P8811" s="1468"/>
      <c r="R8811" s="1067"/>
      <c r="Z8811" s="21"/>
      <c r="AH8811"/>
    </row>
    <row r="8812" spans="1:34" ht="11.25" customHeight="1">
      <c r="A8812"/>
      <c r="B8812" s="1439" t="s">
        <v>19</v>
      </c>
      <c r="C8812" s="1440">
        <v>2586</v>
      </c>
      <c r="D8812" s="1441" t="str">
        <f t="shared" si="151"/>
        <v>SC2586</v>
      </c>
      <c r="E8812" s="1514" t="s">
        <v>121</v>
      </c>
      <c r="F8812" s="1467">
        <v>500</v>
      </c>
      <c r="G8812" s="1468">
        <v>2.59</v>
      </c>
      <c r="H8812" s="1468">
        <v>2.89</v>
      </c>
      <c r="I8812" s="1468">
        <v>3.18</v>
      </c>
      <c r="J8812" s="1468">
        <v>3.48</v>
      </c>
      <c r="K8812" s="1468"/>
      <c r="L8812" s="1468">
        <v>2.23</v>
      </c>
      <c r="M8812" s="1468">
        <v>2.5499999999999998</v>
      </c>
      <c r="N8812" s="1468">
        <v>3.04</v>
      </c>
      <c r="O8812" s="1468">
        <v>3.58</v>
      </c>
      <c r="P8812" s="1468"/>
      <c r="R8812" s="1067"/>
      <c r="Z8812" s="21"/>
      <c r="AH8812"/>
    </row>
    <row r="8813" spans="1:34" ht="11.25" customHeight="1">
      <c r="A8813"/>
      <c r="B8813" s="1439" t="s">
        <v>19</v>
      </c>
      <c r="C8813" s="1440">
        <v>2587</v>
      </c>
      <c r="D8813" s="1441" t="str">
        <f t="shared" si="151"/>
        <v>SC2587</v>
      </c>
      <c r="E8813" s="1514" t="s">
        <v>125</v>
      </c>
      <c r="F8813" s="1467">
        <v>500</v>
      </c>
      <c r="G8813" s="1468">
        <v>2.89</v>
      </c>
      <c r="H8813" s="1468">
        <v>3.22</v>
      </c>
      <c r="I8813" s="1468">
        <v>3.55</v>
      </c>
      <c r="J8813" s="1468">
        <v>3.89</v>
      </c>
      <c r="K8813" s="1468"/>
      <c r="L8813" s="1468">
        <v>2.4900000000000002</v>
      </c>
      <c r="M8813" s="1468">
        <v>2.84</v>
      </c>
      <c r="N8813" s="1468">
        <v>3.4</v>
      </c>
      <c r="O8813" s="1468">
        <v>4</v>
      </c>
      <c r="P8813" s="1468"/>
      <c r="R8813" s="1067"/>
      <c r="Z8813" s="21"/>
      <c r="AH8813"/>
    </row>
    <row r="8814" spans="1:34" ht="11.25" customHeight="1">
      <c r="A8814"/>
      <c r="B8814" s="1439" t="s">
        <v>19</v>
      </c>
      <c r="C8814" s="1440">
        <v>2589</v>
      </c>
      <c r="D8814" s="1441" t="str">
        <f t="shared" si="151"/>
        <v>SC2589</v>
      </c>
      <c r="E8814" s="1514" t="s">
        <v>121</v>
      </c>
      <c r="F8814" s="1467">
        <v>500</v>
      </c>
      <c r="G8814" s="1468">
        <v>2.2799999999999998</v>
      </c>
      <c r="H8814" s="1468">
        <v>2.54</v>
      </c>
      <c r="I8814" s="1468">
        <v>2.8</v>
      </c>
      <c r="J8814" s="1468">
        <v>3.06</v>
      </c>
      <c r="K8814" s="1468"/>
      <c r="L8814" s="1468">
        <v>1.96</v>
      </c>
      <c r="M8814" s="1468">
        <v>2.2400000000000002</v>
      </c>
      <c r="N8814" s="1468">
        <v>2.68</v>
      </c>
      <c r="O8814" s="1468">
        <v>3.15</v>
      </c>
      <c r="P8814" s="1468"/>
      <c r="R8814" s="1067"/>
      <c r="Z8814" s="21"/>
      <c r="AH8814"/>
    </row>
    <row r="8815" spans="1:34" ht="11.25" customHeight="1">
      <c r="A8815"/>
      <c r="B8815" s="1439" t="s">
        <v>19</v>
      </c>
      <c r="C8815" s="1440">
        <v>2600</v>
      </c>
      <c r="D8815" s="1441" t="str">
        <f t="shared" si="151"/>
        <v>SC2600</v>
      </c>
      <c r="E8815" s="1514" t="s">
        <v>123</v>
      </c>
      <c r="F8815" s="1467">
        <v>550</v>
      </c>
      <c r="G8815" s="1468">
        <v>4.03</v>
      </c>
      <c r="H8815" s="1468">
        <v>4.5</v>
      </c>
      <c r="I8815" s="1468">
        <v>4.96</v>
      </c>
      <c r="J8815" s="1468">
        <v>5.43</v>
      </c>
      <c r="K8815" s="1468"/>
      <c r="L8815" s="1468">
        <v>3.47</v>
      </c>
      <c r="M8815" s="1468">
        <v>3.97</v>
      </c>
      <c r="N8815" s="1468">
        <v>4.74</v>
      </c>
      <c r="O8815" s="1468">
        <v>5.58</v>
      </c>
      <c r="P8815" s="1468"/>
      <c r="R8815" s="1067"/>
      <c r="Z8815" s="21"/>
      <c r="AH8815"/>
    </row>
    <row r="8816" spans="1:34" ht="11.25" customHeight="1">
      <c r="A8816"/>
      <c r="B8816" s="1439" t="s">
        <v>19</v>
      </c>
      <c r="C8816" s="1440">
        <v>2623</v>
      </c>
      <c r="D8816" s="1441" t="str">
        <f t="shared" si="151"/>
        <v>SC2623</v>
      </c>
      <c r="E8816" s="1514" t="s">
        <v>123</v>
      </c>
      <c r="F8816" s="1467">
        <v>700</v>
      </c>
      <c r="G8816" s="1468">
        <v>5.81</v>
      </c>
      <c r="H8816" s="1468">
        <v>6.48</v>
      </c>
      <c r="I8816" s="1468">
        <v>7.15</v>
      </c>
      <c r="J8816" s="1468">
        <v>7.82</v>
      </c>
      <c r="K8816" s="1468"/>
      <c r="L8816" s="1468">
        <v>5.01</v>
      </c>
      <c r="M8816" s="1468">
        <v>5.72</v>
      </c>
      <c r="N8816" s="1468">
        <v>6.84</v>
      </c>
      <c r="O8816" s="1468">
        <v>8.0500000000000007</v>
      </c>
      <c r="P8816" s="1468"/>
      <c r="R8816" s="1067"/>
      <c r="Z8816" s="21"/>
      <c r="AH8816"/>
    </row>
    <row r="8817" spans="1:34" ht="11.25" customHeight="1">
      <c r="A8817"/>
      <c r="B8817" s="1439" t="s">
        <v>19</v>
      </c>
      <c r="C8817" s="1440">
        <v>2651</v>
      </c>
      <c r="D8817" s="1441" t="str">
        <f t="shared" si="151"/>
        <v>SC2651</v>
      </c>
      <c r="E8817" s="1514" t="s">
        <v>124</v>
      </c>
      <c r="F8817" s="1467">
        <v>500</v>
      </c>
      <c r="G8817" s="1468">
        <v>2.13</v>
      </c>
      <c r="H8817" s="1468">
        <v>2.38</v>
      </c>
      <c r="I8817" s="1468">
        <v>2.62</v>
      </c>
      <c r="J8817" s="1468">
        <v>2.87</v>
      </c>
      <c r="K8817" s="1468"/>
      <c r="L8817" s="1468">
        <v>1.84</v>
      </c>
      <c r="M8817" s="1468">
        <v>2.1</v>
      </c>
      <c r="N8817" s="1468">
        <v>2.5099999999999998</v>
      </c>
      <c r="O8817" s="1468">
        <v>2.95</v>
      </c>
      <c r="P8817" s="1468"/>
      <c r="R8817" s="1067"/>
      <c r="Z8817" s="21"/>
      <c r="AH8817"/>
    </row>
    <row r="8818" spans="1:34" ht="11.25" customHeight="1">
      <c r="A8818"/>
      <c r="B8818" s="1439" t="s">
        <v>19</v>
      </c>
      <c r="C8818" s="1440">
        <v>2660</v>
      </c>
      <c r="D8818" s="1441" t="str">
        <f t="shared" si="151"/>
        <v>SC2660</v>
      </c>
      <c r="E8818" s="1514" t="s">
        <v>124</v>
      </c>
      <c r="F8818" s="1467">
        <v>500</v>
      </c>
      <c r="G8818" s="1468">
        <v>2.37</v>
      </c>
      <c r="H8818" s="1468">
        <v>2.64</v>
      </c>
      <c r="I8818" s="1468">
        <v>2.91</v>
      </c>
      <c r="J8818" s="1468">
        <v>3.19</v>
      </c>
      <c r="K8818" s="1468"/>
      <c r="L8818" s="1468">
        <v>2.04</v>
      </c>
      <c r="M8818" s="1468">
        <v>2.33</v>
      </c>
      <c r="N8818" s="1468">
        <v>2.78</v>
      </c>
      <c r="O8818" s="1468">
        <v>3.28</v>
      </c>
      <c r="P8818" s="1468"/>
      <c r="R8818" s="1067"/>
      <c r="Z8818" s="21"/>
      <c r="AH8818"/>
    </row>
    <row r="8819" spans="1:34" ht="11.25" customHeight="1">
      <c r="A8819"/>
      <c r="B8819" s="1439" t="s">
        <v>19</v>
      </c>
      <c r="C8819" s="1440">
        <v>2683</v>
      </c>
      <c r="D8819" s="1441" t="str">
        <f t="shared" si="151"/>
        <v>SC2683</v>
      </c>
      <c r="E8819" s="1514" t="s">
        <v>124</v>
      </c>
      <c r="F8819" s="1467">
        <v>500</v>
      </c>
      <c r="G8819" s="1468">
        <v>2.25</v>
      </c>
      <c r="H8819" s="1468">
        <v>2.5099999999999998</v>
      </c>
      <c r="I8819" s="1468">
        <v>2.77</v>
      </c>
      <c r="J8819" s="1468">
        <v>3.03</v>
      </c>
      <c r="K8819" s="1468"/>
      <c r="L8819" s="1468">
        <v>1.94</v>
      </c>
      <c r="M8819" s="1468">
        <v>2.21</v>
      </c>
      <c r="N8819" s="1468">
        <v>2.65</v>
      </c>
      <c r="O8819" s="1468">
        <v>3.11</v>
      </c>
      <c r="P8819" s="1468"/>
      <c r="R8819" s="1067"/>
      <c r="Z8819" s="21"/>
      <c r="AH8819"/>
    </row>
    <row r="8820" spans="1:34" ht="11.25" customHeight="1">
      <c r="A8820"/>
      <c r="B8820" s="1439" t="s">
        <v>19</v>
      </c>
      <c r="C8820" s="1440">
        <v>2688</v>
      </c>
      <c r="D8820" s="1441" t="str">
        <f t="shared" si="151"/>
        <v>SC2688</v>
      </c>
      <c r="E8820" s="1514" t="s">
        <v>124</v>
      </c>
      <c r="F8820" s="1467">
        <v>500</v>
      </c>
      <c r="G8820" s="1468">
        <v>2.1800000000000002</v>
      </c>
      <c r="H8820" s="1468">
        <v>2.44</v>
      </c>
      <c r="I8820" s="1468">
        <v>2.69</v>
      </c>
      <c r="J8820" s="1468">
        <v>2.94</v>
      </c>
      <c r="K8820" s="1468"/>
      <c r="L8820" s="1468">
        <v>1.88</v>
      </c>
      <c r="M8820" s="1468">
        <v>2.15</v>
      </c>
      <c r="N8820" s="1468">
        <v>2.57</v>
      </c>
      <c r="O8820" s="1468">
        <v>3.02</v>
      </c>
      <c r="P8820" s="1468"/>
      <c r="R8820" s="1067"/>
      <c r="Z8820" s="21"/>
      <c r="AH8820"/>
    </row>
    <row r="8821" spans="1:34" ht="11.25" customHeight="1">
      <c r="A8821"/>
      <c r="B8821" s="1439" t="s">
        <v>19</v>
      </c>
      <c r="C8821" s="1440">
        <v>2701</v>
      </c>
      <c r="D8821" s="1441" t="str">
        <f t="shared" si="151"/>
        <v>SC2701</v>
      </c>
      <c r="E8821" s="1514" t="s">
        <v>122</v>
      </c>
      <c r="F8821" s="1467">
        <v>1350</v>
      </c>
      <c r="G8821" s="1468">
        <v>14.22</v>
      </c>
      <c r="H8821" s="1468">
        <v>15.86</v>
      </c>
      <c r="I8821" s="1468">
        <v>17.5</v>
      </c>
      <c r="J8821" s="1468">
        <v>19.149999999999999</v>
      </c>
      <c r="K8821" s="1468"/>
      <c r="L8821" s="1468">
        <v>12.25</v>
      </c>
      <c r="M8821" s="1468">
        <v>14</v>
      </c>
      <c r="N8821" s="1468">
        <v>16.739999999999998</v>
      </c>
      <c r="O8821" s="1468">
        <v>19.690000000000001</v>
      </c>
      <c r="P8821" s="1468"/>
      <c r="R8821" s="1067"/>
      <c r="Z8821" s="21"/>
      <c r="AH8821"/>
    </row>
    <row r="8822" spans="1:34" ht="11.25" customHeight="1">
      <c r="A8822"/>
      <c r="B8822" s="1439" t="s">
        <v>19</v>
      </c>
      <c r="C8822" s="1440">
        <v>2702</v>
      </c>
      <c r="D8822" s="1441" t="str">
        <f t="shared" si="151"/>
        <v>SC2702</v>
      </c>
      <c r="E8822" s="1514" t="s">
        <v>122</v>
      </c>
      <c r="F8822" s="1467">
        <v>1200</v>
      </c>
      <c r="G8822" s="1468">
        <v>12.12</v>
      </c>
      <c r="H8822" s="1468">
        <v>13.51</v>
      </c>
      <c r="I8822" s="1468">
        <v>14.91</v>
      </c>
      <c r="J8822" s="1468">
        <v>16.309999999999999</v>
      </c>
      <c r="K8822" s="1468"/>
      <c r="L8822" s="1468">
        <v>10.44</v>
      </c>
      <c r="M8822" s="1468">
        <v>11.93</v>
      </c>
      <c r="N8822" s="1468">
        <v>14.26</v>
      </c>
      <c r="O8822" s="1468">
        <v>16.78</v>
      </c>
      <c r="P8822" s="1468"/>
      <c r="R8822" s="1067"/>
      <c r="Z8822" s="21"/>
      <c r="AH8822"/>
    </row>
    <row r="8823" spans="1:34" ht="11.25" customHeight="1">
      <c r="A8823"/>
      <c r="B8823" s="1439" t="s">
        <v>19</v>
      </c>
      <c r="C8823" s="1440">
        <v>2709</v>
      </c>
      <c r="D8823" s="1441" t="str">
        <f t="shared" si="151"/>
        <v>SC2709</v>
      </c>
      <c r="E8823" s="1514" t="s">
        <v>122</v>
      </c>
      <c r="F8823" s="1467">
        <v>1050</v>
      </c>
      <c r="G8823" s="1468">
        <v>10.4</v>
      </c>
      <c r="H8823" s="1468">
        <v>11.6</v>
      </c>
      <c r="I8823" s="1468">
        <v>12.8</v>
      </c>
      <c r="J8823" s="1468">
        <v>14</v>
      </c>
      <c r="K8823" s="1468"/>
      <c r="L8823" s="1468">
        <v>8.9600000000000009</v>
      </c>
      <c r="M8823" s="1468">
        <v>10.24</v>
      </c>
      <c r="N8823" s="1468">
        <v>12.24</v>
      </c>
      <c r="O8823" s="1468">
        <v>14.4</v>
      </c>
      <c r="P8823" s="1468"/>
      <c r="R8823" s="1067"/>
      <c r="Z8823" s="21"/>
      <c r="AH8823"/>
    </row>
    <row r="8824" spans="1:34" ht="11.25" customHeight="1">
      <c r="A8824"/>
      <c r="B8824" s="1439" t="s">
        <v>19</v>
      </c>
      <c r="C8824" s="1440">
        <v>2710</v>
      </c>
      <c r="D8824" s="1441" t="str">
        <f t="shared" si="151"/>
        <v>SC2710</v>
      </c>
      <c r="E8824" s="1514" t="s">
        <v>123</v>
      </c>
      <c r="F8824" s="1467">
        <v>750</v>
      </c>
      <c r="G8824" s="1468">
        <v>6.37</v>
      </c>
      <c r="H8824" s="1468">
        <v>7.11</v>
      </c>
      <c r="I8824" s="1468">
        <v>7.84</v>
      </c>
      <c r="J8824" s="1468">
        <v>8.58</v>
      </c>
      <c r="K8824" s="1468"/>
      <c r="L8824" s="1468">
        <v>5.49</v>
      </c>
      <c r="M8824" s="1468">
        <v>6.27</v>
      </c>
      <c r="N8824" s="1468">
        <v>7.5</v>
      </c>
      <c r="O8824" s="1468">
        <v>8.82</v>
      </c>
      <c r="P8824" s="1468"/>
      <c r="R8824" s="1067"/>
      <c r="Z8824" s="21"/>
      <c r="AH8824"/>
    </row>
    <row r="8825" spans="1:34" ht="11.25" customHeight="1">
      <c r="A8825"/>
      <c r="B8825" s="1439" t="s">
        <v>19</v>
      </c>
      <c r="C8825" s="1440">
        <v>2714</v>
      </c>
      <c r="D8825" s="1441" t="str">
        <f t="shared" si="151"/>
        <v>SC2714</v>
      </c>
      <c r="E8825" s="1514" t="s">
        <v>123</v>
      </c>
      <c r="F8825" s="1467">
        <v>550</v>
      </c>
      <c r="G8825" s="1468">
        <v>3.72</v>
      </c>
      <c r="H8825" s="1468">
        <v>4.1500000000000004</v>
      </c>
      <c r="I8825" s="1468">
        <v>4.58</v>
      </c>
      <c r="J8825" s="1468">
        <v>5.01</v>
      </c>
      <c r="K8825" s="1468"/>
      <c r="L8825" s="1468">
        <v>3.2</v>
      </c>
      <c r="M8825" s="1468">
        <v>3.66</v>
      </c>
      <c r="N8825" s="1468">
        <v>4.38</v>
      </c>
      <c r="O8825" s="1468">
        <v>5.15</v>
      </c>
      <c r="P8825" s="1468"/>
      <c r="R8825" s="1067"/>
      <c r="Z8825" s="21"/>
      <c r="AH8825"/>
    </row>
    <row r="8826" spans="1:34" ht="11.25" customHeight="1">
      <c r="A8826"/>
      <c r="B8826" s="1439" t="s">
        <v>19</v>
      </c>
      <c r="C8826" s="1440">
        <v>2731</v>
      </c>
      <c r="D8826" s="1441" t="str">
        <f t="shared" si="151"/>
        <v>SC2731</v>
      </c>
      <c r="E8826" s="1514" t="s">
        <v>124</v>
      </c>
      <c r="F8826" s="1467">
        <v>550</v>
      </c>
      <c r="G8826" s="1468">
        <v>3.87</v>
      </c>
      <c r="H8826" s="1468">
        <v>4.32</v>
      </c>
      <c r="I8826" s="1468">
        <v>4.7699999999999996</v>
      </c>
      <c r="J8826" s="1468">
        <v>5.22</v>
      </c>
      <c r="K8826" s="1468"/>
      <c r="L8826" s="1468">
        <v>3.34</v>
      </c>
      <c r="M8826" s="1468">
        <v>3.81</v>
      </c>
      <c r="N8826" s="1468">
        <v>4.5599999999999996</v>
      </c>
      <c r="O8826" s="1468">
        <v>5.36</v>
      </c>
      <c r="P8826" s="1468"/>
      <c r="R8826" s="1067"/>
      <c r="Z8826" s="21"/>
      <c r="AH8826"/>
    </row>
    <row r="8827" spans="1:34" ht="11.25" customHeight="1">
      <c r="A8827"/>
      <c r="B8827" s="1439" t="s">
        <v>19</v>
      </c>
      <c r="C8827" s="1440">
        <v>2735</v>
      </c>
      <c r="D8827" s="1441" t="str">
        <f t="shared" si="151"/>
        <v>SC2735</v>
      </c>
      <c r="E8827" s="1514" t="s">
        <v>124</v>
      </c>
      <c r="F8827" s="1467">
        <v>600</v>
      </c>
      <c r="G8827" s="1468">
        <v>4.3</v>
      </c>
      <c r="H8827" s="1468">
        <v>4.8</v>
      </c>
      <c r="I8827" s="1468">
        <v>5.3</v>
      </c>
      <c r="J8827" s="1468">
        <v>5.79</v>
      </c>
      <c r="K8827" s="1468"/>
      <c r="L8827" s="1468">
        <v>3.71</v>
      </c>
      <c r="M8827" s="1468">
        <v>4.24</v>
      </c>
      <c r="N8827" s="1468">
        <v>5.0599999999999996</v>
      </c>
      <c r="O8827" s="1468">
        <v>5.96</v>
      </c>
      <c r="P8827" s="1468"/>
      <c r="R8827" s="1067"/>
      <c r="Z8827" s="21"/>
      <c r="AH8827"/>
    </row>
    <row r="8828" spans="1:34" ht="11.25" customHeight="1">
      <c r="A8828"/>
      <c r="B8828" s="1439" t="s">
        <v>19</v>
      </c>
      <c r="C8828" s="1440">
        <v>2759</v>
      </c>
      <c r="D8828" s="1441" t="str">
        <f t="shared" si="151"/>
        <v>SC2759</v>
      </c>
      <c r="E8828" s="1514" t="s">
        <v>124</v>
      </c>
      <c r="F8828" s="1467">
        <v>650</v>
      </c>
      <c r="G8828" s="1468">
        <v>5.32</v>
      </c>
      <c r="H8828" s="1468">
        <v>5.93</v>
      </c>
      <c r="I8828" s="1468">
        <v>6.54</v>
      </c>
      <c r="J8828" s="1468">
        <v>7.16</v>
      </c>
      <c r="K8828" s="1468"/>
      <c r="L8828" s="1468">
        <v>4.58</v>
      </c>
      <c r="M8828" s="1468">
        <v>5.24</v>
      </c>
      <c r="N8828" s="1468">
        <v>6.26</v>
      </c>
      <c r="O8828" s="1468">
        <v>7.36</v>
      </c>
      <c r="P8828" s="1468"/>
      <c r="R8828" s="1067"/>
      <c r="Z8828" s="21"/>
      <c r="AH8828"/>
    </row>
    <row r="8829" spans="1:34" ht="11.25" customHeight="1">
      <c r="A8829"/>
      <c r="B8829" s="1439" t="s">
        <v>19</v>
      </c>
      <c r="C8829" s="1440">
        <v>2790</v>
      </c>
      <c r="D8829" s="1441" t="str">
        <f t="shared" si="151"/>
        <v>SC2790</v>
      </c>
      <c r="E8829" s="1514" t="s">
        <v>125</v>
      </c>
      <c r="F8829" s="1467">
        <v>500</v>
      </c>
      <c r="G8829" s="1468">
        <v>1.42</v>
      </c>
      <c r="H8829" s="1468">
        <v>1.58</v>
      </c>
      <c r="I8829" s="1468">
        <v>1.74</v>
      </c>
      <c r="J8829" s="1468">
        <v>1.91</v>
      </c>
      <c r="K8829" s="1468"/>
      <c r="L8829" s="1468">
        <v>1.22</v>
      </c>
      <c r="M8829" s="1468">
        <v>1.4</v>
      </c>
      <c r="N8829" s="1468">
        <v>1.67</v>
      </c>
      <c r="O8829" s="1468">
        <v>1.96</v>
      </c>
      <c r="P8829" s="1468"/>
      <c r="R8829" s="1067"/>
      <c r="Z8829" s="21"/>
      <c r="AH8829"/>
    </row>
    <row r="8830" spans="1:34" ht="11.25" customHeight="1">
      <c r="A8830"/>
      <c r="B8830" s="1439" t="s">
        <v>19</v>
      </c>
      <c r="C8830" s="1440">
        <v>2797</v>
      </c>
      <c r="D8830" s="1441" t="str">
        <f t="shared" si="151"/>
        <v>SC2797</v>
      </c>
      <c r="E8830" s="1514" t="s">
        <v>124</v>
      </c>
      <c r="F8830" s="1467">
        <v>500</v>
      </c>
      <c r="G8830" s="1468">
        <v>3.46</v>
      </c>
      <c r="H8830" s="1468">
        <v>3.86</v>
      </c>
      <c r="I8830" s="1468">
        <v>4.26</v>
      </c>
      <c r="J8830" s="1468">
        <v>4.66</v>
      </c>
      <c r="K8830" s="1468"/>
      <c r="L8830" s="1468">
        <v>2.98</v>
      </c>
      <c r="M8830" s="1468">
        <v>3.4</v>
      </c>
      <c r="N8830" s="1468">
        <v>4.07</v>
      </c>
      <c r="O8830" s="1468">
        <v>4.79</v>
      </c>
      <c r="P8830" s="1468"/>
      <c r="R8830" s="1067"/>
      <c r="Z8830" s="21"/>
      <c r="AH8830"/>
    </row>
    <row r="8831" spans="1:34" ht="11.25" customHeight="1">
      <c r="A8831"/>
      <c r="B8831" s="1439" t="s">
        <v>19</v>
      </c>
      <c r="C8831" s="1440">
        <v>2799</v>
      </c>
      <c r="D8831" s="1441" t="str">
        <f t="shared" si="151"/>
        <v>SC2799</v>
      </c>
      <c r="E8831" s="1514" t="s">
        <v>125</v>
      </c>
      <c r="F8831" s="1467">
        <v>700</v>
      </c>
      <c r="G8831" s="1468">
        <v>5.93</v>
      </c>
      <c r="H8831" s="1468">
        <v>6.61</v>
      </c>
      <c r="I8831" s="1468">
        <v>7.3</v>
      </c>
      <c r="J8831" s="1468">
        <v>7.98</v>
      </c>
      <c r="K8831" s="1468"/>
      <c r="L8831" s="1468">
        <v>5.1100000000000003</v>
      </c>
      <c r="M8831" s="1468">
        <v>5.84</v>
      </c>
      <c r="N8831" s="1468">
        <v>6.98</v>
      </c>
      <c r="O8831" s="1468">
        <v>8.2100000000000009</v>
      </c>
      <c r="P8831" s="1468"/>
      <c r="R8831" s="1067"/>
      <c r="Z8831" s="21"/>
      <c r="AH8831"/>
    </row>
    <row r="8832" spans="1:34" ht="11.25" customHeight="1">
      <c r="A8832"/>
      <c r="B8832" s="1439" t="s">
        <v>19</v>
      </c>
      <c r="C8832" s="1440">
        <v>2802</v>
      </c>
      <c r="D8832" s="1441" t="str">
        <f t="shared" si="151"/>
        <v>SC2802</v>
      </c>
      <c r="E8832" s="1514" t="s">
        <v>125</v>
      </c>
      <c r="F8832" s="1467">
        <v>550</v>
      </c>
      <c r="G8832" s="1468">
        <v>4.13</v>
      </c>
      <c r="H8832" s="1468">
        <v>4.6100000000000003</v>
      </c>
      <c r="I8832" s="1468">
        <v>5.09</v>
      </c>
      <c r="J8832" s="1468">
        <v>5.57</v>
      </c>
      <c r="K8832" s="1468"/>
      <c r="L8832" s="1468">
        <v>3.56</v>
      </c>
      <c r="M8832" s="1468">
        <v>4.07</v>
      </c>
      <c r="N8832" s="1468">
        <v>4.87</v>
      </c>
      <c r="O8832" s="1468">
        <v>5.72</v>
      </c>
      <c r="P8832" s="1468"/>
      <c r="R8832" s="1067"/>
      <c r="Z8832" s="21"/>
      <c r="AH8832"/>
    </row>
    <row r="8833" spans="1:34" ht="11.25" customHeight="1">
      <c r="A8833"/>
      <c r="B8833" s="1439" t="s">
        <v>19</v>
      </c>
      <c r="C8833" s="1440">
        <v>2835</v>
      </c>
      <c r="D8833" s="1441" t="str">
        <f t="shared" si="151"/>
        <v>SC2835</v>
      </c>
      <c r="E8833" s="1514" t="s">
        <v>125</v>
      </c>
      <c r="F8833" s="1467">
        <v>500</v>
      </c>
      <c r="G8833" s="1468">
        <v>3.06</v>
      </c>
      <c r="H8833" s="1468">
        <v>3.41</v>
      </c>
      <c r="I8833" s="1468">
        <v>3.76</v>
      </c>
      <c r="J8833" s="1468">
        <v>4.1100000000000003</v>
      </c>
      <c r="K8833" s="1468"/>
      <c r="L8833" s="1468">
        <v>2.63</v>
      </c>
      <c r="M8833" s="1468">
        <v>3.01</v>
      </c>
      <c r="N8833" s="1468">
        <v>3.6</v>
      </c>
      <c r="O8833" s="1468">
        <v>4.2300000000000004</v>
      </c>
      <c r="P8833" s="1468"/>
      <c r="R8833" s="1067"/>
      <c r="Z8833" s="21"/>
      <c r="AH8833"/>
    </row>
    <row r="8834" spans="1:34" ht="11.25" customHeight="1">
      <c r="A8834"/>
      <c r="B8834" s="1439" t="s">
        <v>19</v>
      </c>
      <c r="C8834" s="1440">
        <v>2836</v>
      </c>
      <c r="D8834" s="1441" t="str">
        <f t="shared" si="151"/>
        <v>SC2836</v>
      </c>
      <c r="E8834" s="1514" t="s">
        <v>125</v>
      </c>
      <c r="F8834" s="1467">
        <v>500</v>
      </c>
      <c r="G8834" s="1468">
        <v>2.54</v>
      </c>
      <c r="H8834" s="1468">
        <v>2.83</v>
      </c>
      <c r="I8834" s="1468">
        <v>3.12</v>
      </c>
      <c r="J8834" s="1468">
        <v>3.41</v>
      </c>
      <c r="K8834" s="1468"/>
      <c r="L8834" s="1468">
        <v>2.1800000000000002</v>
      </c>
      <c r="M8834" s="1468">
        <v>2.5</v>
      </c>
      <c r="N8834" s="1468">
        <v>2.98</v>
      </c>
      <c r="O8834" s="1468">
        <v>3.51</v>
      </c>
      <c r="P8834" s="1468"/>
      <c r="R8834" s="1067"/>
      <c r="Z8834" s="21"/>
      <c r="AH8834"/>
    </row>
    <row r="8835" spans="1:34" ht="11.25" customHeight="1">
      <c r="A8835"/>
      <c r="B8835" s="1439" t="s">
        <v>19</v>
      </c>
      <c r="C8835" s="1440">
        <v>2841</v>
      </c>
      <c r="D8835" s="1441" t="str">
        <f t="shared" si="151"/>
        <v>SC2841</v>
      </c>
      <c r="E8835" s="1514" t="s">
        <v>125</v>
      </c>
      <c r="F8835" s="1467">
        <v>600</v>
      </c>
      <c r="G8835" s="1468">
        <v>4.5999999999999996</v>
      </c>
      <c r="H8835" s="1468">
        <v>5.13</v>
      </c>
      <c r="I8835" s="1468">
        <v>5.66</v>
      </c>
      <c r="J8835" s="1468">
        <v>6.2</v>
      </c>
      <c r="K8835" s="1468"/>
      <c r="L8835" s="1468">
        <v>3.96</v>
      </c>
      <c r="M8835" s="1468">
        <v>4.53</v>
      </c>
      <c r="N8835" s="1468">
        <v>5.42</v>
      </c>
      <c r="O8835" s="1468">
        <v>6.37</v>
      </c>
      <c r="P8835" s="1468"/>
      <c r="R8835" s="1067"/>
      <c r="Z8835" s="21"/>
      <c r="AH8835"/>
    </row>
    <row r="8836" spans="1:34" ht="11.25" customHeight="1">
      <c r="A8836"/>
      <c r="B8836" s="1439" t="s">
        <v>19</v>
      </c>
      <c r="C8836" s="1440">
        <v>2881</v>
      </c>
      <c r="D8836" s="1441" t="str">
        <f t="shared" si="151"/>
        <v>SC2881</v>
      </c>
      <c r="E8836" s="1514" t="s">
        <v>121</v>
      </c>
      <c r="F8836" s="1467">
        <v>500</v>
      </c>
      <c r="G8836" s="1468">
        <v>2.44</v>
      </c>
      <c r="H8836" s="1468">
        <v>2.73</v>
      </c>
      <c r="I8836" s="1468">
        <v>3.01</v>
      </c>
      <c r="J8836" s="1468">
        <v>3.29</v>
      </c>
      <c r="K8836" s="1468"/>
      <c r="L8836" s="1468">
        <v>2.11</v>
      </c>
      <c r="M8836" s="1468">
        <v>2.41</v>
      </c>
      <c r="N8836" s="1468">
        <v>2.88</v>
      </c>
      <c r="O8836" s="1468">
        <v>3.38</v>
      </c>
      <c r="P8836" s="1468"/>
      <c r="R8836" s="1067"/>
      <c r="Z8836" s="21"/>
      <c r="AH8836"/>
    </row>
    <row r="8837" spans="1:34" ht="11.25" customHeight="1">
      <c r="A8837"/>
      <c r="B8837" s="1439" t="s">
        <v>19</v>
      </c>
      <c r="C8837" s="1440">
        <v>2883</v>
      </c>
      <c r="D8837" s="1441" t="str">
        <f t="shared" si="151"/>
        <v>SC2883</v>
      </c>
      <c r="E8837" s="1514" t="s">
        <v>121</v>
      </c>
      <c r="F8837" s="1467">
        <v>500</v>
      </c>
      <c r="G8837" s="1468">
        <v>3.38</v>
      </c>
      <c r="H8837" s="1468">
        <v>3.77</v>
      </c>
      <c r="I8837" s="1468">
        <v>4.16</v>
      </c>
      <c r="J8837" s="1468">
        <v>4.55</v>
      </c>
      <c r="K8837" s="1468"/>
      <c r="L8837" s="1468">
        <v>2.91</v>
      </c>
      <c r="M8837" s="1468">
        <v>3.33</v>
      </c>
      <c r="N8837" s="1468">
        <v>3.98</v>
      </c>
      <c r="O8837" s="1468">
        <v>4.68</v>
      </c>
      <c r="P8837" s="1468"/>
      <c r="R8837" s="1067"/>
      <c r="Z8837" s="21"/>
      <c r="AH8837"/>
    </row>
    <row r="8838" spans="1:34" ht="11.25" customHeight="1">
      <c r="A8838"/>
      <c r="B8838" s="1439" t="s">
        <v>19</v>
      </c>
      <c r="C8838" s="1440">
        <v>2915</v>
      </c>
      <c r="D8838" s="1441" t="str">
        <f t="shared" si="151"/>
        <v>SC2915</v>
      </c>
      <c r="E8838" s="1514" t="s">
        <v>123</v>
      </c>
      <c r="F8838" s="1467">
        <v>550</v>
      </c>
      <c r="G8838" s="1468">
        <v>3.69</v>
      </c>
      <c r="H8838" s="1468">
        <v>4.12</v>
      </c>
      <c r="I8838" s="1468">
        <v>4.54</v>
      </c>
      <c r="J8838" s="1468">
        <v>4.97</v>
      </c>
      <c r="K8838" s="1468"/>
      <c r="L8838" s="1468">
        <v>3.18</v>
      </c>
      <c r="M8838" s="1468">
        <v>3.64</v>
      </c>
      <c r="N8838" s="1468">
        <v>4.3499999999999996</v>
      </c>
      <c r="O8838" s="1468">
        <v>5.1100000000000003</v>
      </c>
      <c r="P8838" s="1468"/>
      <c r="R8838" s="1067"/>
      <c r="Z8838" s="21"/>
      <c r="AH8838"/>
    </row>
    <row r="8839" spans="1:34" ht="11.25" customHeight="1">
      <c r="A8839"/>
      <c r="B8839" s="1439" t="s">
        <v>19</v>
      </c>
      <c r="C8839" s="1440">
        <v>2916</v>
      </c>
      <c r="D8839" s="1441" t="str">
        <f t="shared" si="151"/>
        <v>SC2916</v>
      </c>
      <c r="E8839" s="1514" t="s">
        <v>123</v>
      </c>
      <c r="F8839" s="1467">
        <v>500</v>
      </c>
      <c r="G8839" s="1468">
        <v>3.16</v>
      </c>
      <c r="H8839" s="1468">
        <v>3.52</v>
      </c>
      <c r="I8839" s="1468">
        <v>3.89</v>
      </c>
      <c r="J8839" s="1468">
        <v>4.25</v>
      </c>
      <c r="K8839" s="1468"/>
      <c r="L8839" s="1468">
        <v>2.72</v>
      </c>
      <c r="M8839" s="1468">
        <v>3.11</v>
      </c>
      <c r="N8839" s="1468">
        <v>3.72</v>
      </c>
      <c r="O8839" s="1468">
        <v>4.37</v>
      </c>
      <c r="P8839" s="1468"/>
      <c r="R8839" s="1067"/>
      <c r="Z8839" s="21"/>
      <c r="AH8839"/>
    </row>
    <row r="8840" spans="1:34" ht="11.25" customHeight="1">
      <c r="A8840"/>
      <c r="B8840" s="1439" t="s">
        <v>19</v>
      </c>
      <c r="C8840" s="1440">
        <v>2923</v>
      </c>
      <c r="D8840" s="1441" t="str">
        <f t="shared" si="151"/>
        <v>SC2923</v>
      </c>
      <c r="E8840" s="1514" t="s">
        <v>124</v>
      </c>
      <c r="F8840" s="1467">
        <v>500</v>
      </c>
      <c r="G8840" s="1468">
        <v>1.79</v>
      </c>
      <c r="H8840" s="1468">
        <v>2</v>
      </c>
      <c r="I8840" s="1468">
        <v>2.21</v>
      </c>
      <c r="J8840" s="1468">
        <v>2.42</v>
      </c>
      <c r="K8840" s="1468"/>
      <c r="L8840" s="1468">
        <v>1.55</v>
      </c>
      <c r="M8840" s="1468">
        <v>1.77</v>
      </c>
      <c r="N8840" s="1468">
        <v>2.11</v>
      </c>
      <c r="O8840" s="1468">
        <v>2.48</v>
      </c>
      <c r="P8840" s="1468"/>
      <c r="R8840" s="1067"/>
      <c r="Z8840" s="21"/>
      <c r="AH8840"/>
    </row>
    <row r="8841" spans="1:34" ht="11.25" customHeight="1">
      <c r="A8841"/>
      <c r="B8841" s="1439" t="s">
        <v>19</v>
      </c>
      <c r="C8841" s="1440">
        <v>2960</v>
      </c>
      <c r="D8841" s="1441" t="str">
        <f t="shared" si="151"/>
        <v>SC2960</v>
      </c>
      <c r="E8841" s="1514" t="s">
        <v>123</v>
      </c>
      <c r="F8841" s="1467">
        <v>650</v>
      </c>
      <c r="G8841" s="1468">
        <v>5.1100000000000003</v>
      </c>
      <c r="H8841" s="1468">
        <v>5.7</v>
      </c>
      <c r="I8841" s="1468">
        <v>6.29</v>
      </c>
      <c r="J8841" s="1468">
        <v>6.88</v>
      </c>
      <c r="K8841" s="1468"/>
      <c r="L8841" s="1468">
        <v>4.4000000000000004</v>
      </c>
      <c r="M8841" s="1468">
        <v>5.03</v>
      </c>
      <c r="N8841" s="1468">
        <v>6.01</v>
      </c>
      <c r="O8841" s="1468">
        <v>7.07</v>
      </c>
      <c r="P8841" s="1468"/>
      <c r="R8841" s="1067"/>
      <c r="Z8841" s="21"/>
      <c r="AH8841"/>
    </row>
    <row r="8842" spans="1:34" ht="11.25" customHeight="1">
      <c r="A8842"/>
      <c r="B8842" s="1439" t="s">
        <v>19</v>
      </c>
      <c r="C8842" s="1440">
        <v>3004</v>
      </c>
      <c r="D8842" s="1441" t="str">
        <f t="shared" si="151"/>
        <v>SC3004</v>
      </c>
      <c r="E8842" s="1514" t="s">
        <v>123</v>
      </c>
      <c r="F8842" s="1467">
        <v>500</v>
      </c>
      <c r="G8842" s="1468">
        <v>1.46</v>
      </c>
      <c r="H8842" s="1468">
        <v>1.62</v>
      </c>
      <c r="I8842" s="1468">
        <v>1.79</v>
      </c>
      <c r="J8842" s="1468">
        <v>1.96</v>
      </c>
      <c r="K8842" s="1468"/>
      <c r="L8842" s="1468">
        <v>1.25</v>
      </c>
      <c r="M8842" s="1468">
        <v>1.43</v>
      </c>
      <c r="N8842" s="1468">
        <v>1.71</v>
      </c>
      <c r="O8842" s="1468">
        <v>2.02</v>
      </c>
      <c r="P8842" s="1468"/>
      <c r="R8842" s="1067"/>
      <c r="Z8842" s="21"/>
      <c r="AH8842"/>
    </row>
    <row r="8843" spans="1:34" ht="11.25" customHeight="1">
      <c r="A8843"/>
      <c r="B8843" s="1439" t="s">
        <v>19</v>
      </c>
      <c r="C8843" s="1440">
        <v>3018</v>
      </c>
      <c r="D8843" s="1441" t="str">
        <f t="shared" si="151"/>
        <v>SC3018</v>
      </c>
      <c r="E8843" s="1514" t="s">
        <v>123</v>
      </c>
      <c r="F8843" s="1467">
        <v>500</v>
      </c>
      <c r="G8843" s="1468">
        <v>3.33</v>
      </c>
      <c r="H8843" s="1468">
        <v>3.71</v>
      </c>
      <c r="I8843" s="1468">
        <v>4.0999999999999996</v>
      </c>
      <c r="J8843" s="1468">
        <v>4.4800000000000004</v>
      </c>
      <c r="K8843" s="1468"/>
      <c r="L8843" s="1468">
        <v>2.87</v>
      </c>
      <c r="M8843" s="1468">
        <v>3.28</v>
      </c>
      <c r="N8843" s="1468">
        <v>3.92</v>
      </c>
      <c r="O8843" s="1468">
        <v>4.6100000000000003</v>
      </c>
      <c r="P8843" s="1468"/>
      <c r="R8843" s="1067"/>
      <c r="Z8843" s="21"/>
      <c r="AH8843"/>
    </row>
    <row r="8844" spans="1:34" ht="11.25" customHeight="1">
      <c r="A8844"/>
      <c r="B8844" s="1439" t="s">
        <v>19</v>
      </c>
      <c r="C8844" s="1440">
        <v>3022</v>
      </c>
      <c r="D8844" s="1441" t="str">
        <f t="shared" ref="D8844:D8907" si="152">B8844&amp;TEXT(C8844,"0000")</f>
        <v>SC3022</v>
      </c>
      <c r="E8844" s="1514" t="s">
        <v>125</v>
      </c>
      <c r="F8844" s="1467">
        <v>550</v>
      </c>
      <c r="G8844" s="1468">
        <v>3.64</v>
      </c>
      <c r="H8844" s="1468">
        <v>4.0599999999999996</v>
      </c>
      <c r="I8844" s="1468">
        <v>4.4800000000000004</v>
      </c>
      <c r="J8844" s="1468">
        <v>4.9000000000000004</v>
      </c>
      <c r="K8844" s="1468"/>
      <c r="L8844" s="1468">
        <v>3.14</v>
      </c>
      <c r="M8844" s="1468">
        <v>3.58</v>
      </c>
      <c r="N8844" s="1468">
        <v>4.28</v>
      </c>
      <c r="O8844" s="1468">
        <v>5.04</v>
      </c>
      <c r="P8844" s="1468"/>
      <c r="R8844" s="1067"/>
      <c r="Z8844" s="21"/>
      <c r="AH8844"/>
    </row>
    <row r="8845" spans="1:34" ht="11.25" customHeight="1">
      <c r="A8845"/>
      <c r="B8845" s="1439" t="s">
        <v>19</v>
      </c>
      <c r="C8845" s="1440">
        <v>3027</v>
      </c>
      <c r="D8845" s="1441" t="str">
        <f t="shared" si="152"/>
        <v>SC3027</v>
      </c>
      <c r="E8845" s="1514" t="s">
        <v>123</v>
      </c>
      <c r="F8845" s="1467">
        <v>500</v>
      </c>
      <c r="G8845" s="1468">
        <v>2.02</v>
      </c>
      <c r="H8845" s="1468">
        <v>2.25</v>
      </c>
      <c r="I8845" s="1468">
        <v>2.48</v>
      </c>
      <c r="J8845" s="1468">
        <v>2.71</v>
      </c>
      <c r="K8845" s="1468"/>
      <c r="L8845" s="1468">
        <v>1.74</v>
      </c>
      <c r="M8845" s="1468">
        <v>1.98</v>
      </c>
      <c r="N8845" s="1468">
        <v>2.37</v>
      </c>
      <c r="O8845" s="1468">
        <v>2.79</v>
      </c>
      <c r="P8845" s="1468"/>
      <c r="R8845" s="1067"/>
      <c r="Z8845" s="21"/>
      <c r="AH8845"/>
    </row>
    <row r="8846" spans="1:34" ht="11.25" customHeight="1">
      <c r="A8846"/>
      <c r="B8846" s="1439" t="s">
        <v>19</v>
      </c>
      <c r="C8846" s="1440">
        <v>3028</v>
      </c>
      <c r="D8846" s="1441" t="str">
        <f t="shared" si="152"/>
        <v>SC3028</v>
      </c>
      <c r="E8846" s="1514" t="s">
        <v>123</v>
      </c>
      <c r="F8846" s="1467">
        <v>550</v>
      </c>
      <c r="G8846" s="1468">
        <v>3.84</v>
      </c>
      <c r="H8846" s="1468">
        <v>4.28</v>
      </c>
      <c r="I8846" s="1468">
        <v>4.72</v>
      </c>
      <c r="J8846" s="1468">
        <v>5.16</v>
      </c>
      <c r="K8846" s="1468"/>
      <c r="L8846" s="1468">
        <v>3.3</v>
      </c>
      <c r="M8846" s="1468">
        <v>3.78</v>
      </c>
      <c r="N8846" s="1468">
        <v>4.51</v>
      </c>
      <c r="O8846" s="1468">
        <v>5.31</v>
      </c>
      <c r="P8846" s="1468"/>
      <c r="R8846" s="1067"/>
      <c r="Z8846" s="21"/>
      <c r="AH8846"/>
    </row>
    <row r="8847" spans="1:34" ht="11.25" customHeight="1">
      <c r="A8847"/>
      <c r="B8847" s="1439" t="s">
        <v>19</v>
      </c>
      <c r="C8847" s="1440">
        <v>3030</v>
      </c>
      <c r="D8847" s="1441" t="str">
        <f t="shared" si="152"/>
        <v>SC3030</v>
      </c>
      <c r="E8847" s="1514" t="s">
        <v>123</v>
      </c>
      <c r="F8847" s="1467">
        <v>650</v>
      </c>
      <c r="G8847" s="1468">
        <v>4.88</v>
      </c>
      <c r="H8847" s="1468">
        <v>5.44</v>
      </c>
      <c r="I8847" s="1468">
        <v>6</v>
      </c>
      <c r="J8847" s="1468">
        <v>6.56</v>
      </c>
      <c r="K8847" s="1468"/>
      <c r="L8847" s="1468">
        <v>4.2</v>
      </c>
      <c r="M8847" s="1468">
        <v>4.8</v>
      </c>
      <c r="N8847" s="1468">
        <v>5.74</v>
      </c>
      <c r="O8847" s="1468">
        <v>6.75</v>
      </c>
      <c r="P8847" s="1468"/>
      <c r="R8847" s="1067"/>
      <c r="Z8847" s="21"/>
      <c r="AH8847"/>
    </row>
    <row r="8848" spans="1:34" ht="11.25" customHeight="1">
      <c r="A8848"/>
      <c r="B8848" s="1439" t="s">
        <v>19</v>
      </c>
      <c r="C8848" s="1440">
        <v>3040</v>
      </c>
      <c r="D8848" s="1441" t="str">
        <f t="shared" si="152"/>
        <v>SC3040</v>
      </c>
      <c r="E8848" s="1514" t="s">
        <v>125</v>
      </c>
      <c r="F8848" s="1467">
        <v>700</v>
      </c>
      <c r="G8848" s="1468">
        <v>5.86</v>
      </c>
      <c r="H8848" s="1468">
        <v>6.54</v>
      </c>
      <c r="I8848" s="1468">
        <v>7.22</v>
      </c>
      <c r="J8848" s="1468">
        <v>7.89</v>
      </c>
      <c r="K8848" s="1468"/>
      <c r="L8848" s="1468">
        <v>5.05</v>
      </c>
      <c r="M8848" s="1468">
        <v>5.77</v>
      </c>
      <c r="N8848" s="1468">
        <v>6.9</v>
      </c>
      <c r="O8848" s="1468">
        <v>8.1199999999999992</v>
      </c>
      <c r="P8848" s="1468"/>
      <c r="R8848" s="1067"/>
      <c r="Z8848" s="21"/>
      <c r="AH8848"/>
    </row>
    <row r="8849" spans="1:34" ht="11.25" customHeight="1">
      <c r="A8849"/>
      <c r="B8849" s="1439" t="s">
        <v>19</v>
      </c>
      <c r="C8849" s="1440">
        <v>3041</v>
      </c>
      <c r="D8849" s="1441" t="str">
        <f t="shared" si="152"/>
        <v>SC3041</v>
      </c>
      <c r="E8849" s="1514" t="s">
        <v>125</v>
      </c>
      <c r="F8849" s="1467">
        <v>550</v>
      </c>
      <c r="G8849" s="1468">
        <v>4.03</v>
      </c>
      <c r="H8849" s="1468">
        <v>4.5</v>
      </c>
      <c r="I8849" s="1468">
        <v>4.96</v>
      </c>
      <c r="J8849" s="1468">
        <v>5.43</v>
      </c>
      <c r="K8849" s="1468"/>
      <c r="L8849" s="1468">
        <v>3.47</v>
      </c>
      <c r="M8849" s="1468">
        <v>3.97</v>
      </c>
      <c r="N8849" s="1468">
        <v>4.74</v>
      </c>
      <c r="O8849" s="1468">
        <v>5.58</v>
      </c>
      <c r="P8849" s="1468"/>
      <c r="R8849" s="1067"/>
      <c r="Z8849" s="21"/>
      <c r="AH8849"/>
    </row>
    <row r="8850" spans="1:34" ht="11.25" customHeight="1">
      <c r="A8850"/>
      <c r="B8850" s="1439" t="s">
        <v>19</v>
      </c>
      <c r="C8850" s="1440">
        <v>3042</v>
      </c>
      <c r="D8850" s="1441" t="str">
        <f t="shared" si="152"/>
        <v>SC3042</v>
      </c>
      <c r="E8850" s="1514" t="s">
        <v>123</v>
      </c>
      <c r="F8850" s="1467">
        <v>550</v>
      </c>
      <c r="G8850" s="1468">
        <v>3.6</v>
      </c>
      <c r="H8850" s="1468">
        <v>4.0199999999999996</v>
      </c>
      <c r="I8850" s="1468">
        <v>4.43</v>
      </c>
      <c r="J8850" s="1468">
        <v>4.8499999999999996</v>
      </c>
      <c r="K8850" s="1468"/>
      <c r="L8850" s="1468">
        <v>3.1</v>
      </c>
      <c r="M8850" s="1468">
        <v>3.55</v>
      </c>
      <c r="N8850" s="1468">
        <v>4.24</v>
      </c>
      <c r="O8850" s="1468">
        <v>4.99</v>
      </c>
      <c r="P8850" s="1468"/>
      <c r="R8850" s="1067"/>
      <c r="Z8850" s="21"/>
      <c r="AH8850"/>
    </row>
    <row r="8851" spans="1:34" ht="11.25" customHeight="1">
      <c r="A8851"/>
      <c r="B8851" s="1439" t="s">
        <v>19</v>
      </c>
      <c r="C8851" s="1440">
        <v>3064</v>
      </c>
      <c r="D8851" s="1441" t="str">
        <f t="shared" si="152"/>
        <v>SC3064</v>
      </c>
      <c r="E8851" s="1514" t="s">
        <v>121</v>
      </c>
      <c r="F8851" s="1467">
        <v>550</v>
      </c>
      <c r="G8851" s="1468">
        <v>3.56</v>
      </c>
      <c r="H8851" s="1468">
        <v>3.97</v>
      </c>
      <c r="I8851" s="1468">
        <v>4.38</v>
      </c>
      <c r="J8851" s="1468">
        <v>4.8</v>
      </c>
      <c r="K8851" s="1468"/>
      <c r="L8851" s="1468">
        <v>3.07</v>
      </c>
      <c r="M8851" s="1468">
        <v>3.51</v>
      </c>
      <c r="N8851" s="1468">
        <v>4.1900000000000004</v>
      </c>
      <c r="O8851" s="1468">
        <v>4.93</v>
      </c>
      <c r="P8851" s="1468"/>
      <c r="R8851" s="1067"/>
      <c r="Z8851" s="21"/>
      <c r="AH8851"/>
    </row>
    <row r="8852" spans="1:34" ht="11.25" customHeight="1">
      <c r="A8852"/>
      <c r="B8852" s="1439" t="s">
        <v>19</v>
      </c>
      <c r="C8852" s="1440">
        <v>3076</v>
      </c>
      <c r="D8852" s="1441" t="str">
        <f t="shared" si="152"/>
        <v>SC3076</v>
      </c>
      <c r="E8852" s="1514" t="s">
        <v>121</v>
      </c>
      <c r="F8852" s="1467">
        <v>500</v>
      </c>
      <c r="G8852" s="1468">
        <v>2.59</v>
      </c>
      <c r="H8852" s="1468">
        <v>2.89</v>
      </c>
      <c r="I8852" s="1468">
        <v>3.18</v>
      </c>
      <c r="J8852" s="1468">
        <v>3.48</v>
      </c>
      <c r="K8852" s="1468"/>
      <c r="L8852" s="1468">
        <v>2.23</v>
      </c>
      <c r="M8852" s="1468">
        <v>2.5499999999999998</v>
      </c>
      <c r="N8852" s="1468">
        <v>3.04</v>
      </c>
      <c r="O8852" s="1468">
        <v>3.58</v>
      </c>
      <c r="P8852" s="1468"/>
      <c r="R8852" s="1067"/>
      <c r="Z8852" s="21"/>
      <c r="AH8852"/>
    </row>
    <row r="8853" spans="1:34" ht="11.25" customHeight="1">
      <c r="A8853"/>
      <c r="B8853" s="1439" t="s">
        <v>19</v>
      </c>
      <c r="C8853" s="1440">
        <v>3081</v>
      </c>
      <c r="D8853" s="1441" t="str">
        <f t="shared" si="152"/>
        <v>SC3081</v>
      </c>
      <c r="E8853" s="1514" t="s">
        <v>123</v>
      </c>
      <c r="F8853" s="1467">
        <v>750</v>
      </c>
      <c r="G8853" s="1468">
        <v>6.4</v>
      </c>
      <c r="H8853" s="1468">
        <v>7.13</v>
      </c>
      <c r="I8853" s="1468">
        <v>7.87</v>
      </c>
      <c r="J8853" s="1468">
        <v>8.61</v>
      </c>
      <c r="K8853" s="1468"/>
      <c r="L8853" s="1468">
        <v>5.51</v>
      </c>
      <c r="M8853" s="1468">
        <v>6.3</v>
      </c>
      <c r="N8853" s="1468">
        <v>7.53</v>
      </c>
      <c r="O8853" s="1468">
        <v>8.86</v>
      </c>
      <c r="P8853" s="1468"/>
      <c r="R8853" s="1067"/>
      <c r="Z8853" s="21"/>
      <c r="AH8853"/>
    </row>
    <row r="8854" spans="1:34" ht="11.25" customHeight="1">
      <c r="A8854"/>
      <c r="B8854" s="1439" t="s">
        <v>19</v>
      </c>
      <c r="C8854" s="1440">
        <v>3082</v>
      </c>
      <c r="D8854" s="1441" t="str">
        <f t="shared" si="152"/>
        <v>SC3082</v>
      </c>
      <c r="E8854" s="1514" t="s">
        <v>123</v>
      </c>
      <c r="F8854" s="1467">
        <v>600</v>
      </c>
      <c r="G8854" s="1468">
        <v>4.6399999999999997</v>
      </c>
      <c r="H8854" s="1468">
        <v>5.18</v>
      </c>
      <c r="I8854" s="1468">
        <v>5.71</v>
      </c>
      <c r="J8854" s="1468">
        <v>6.25</v>
      </c>
      <c r="K8854" s="1468"/>
      <c r="L8854" s="1468">
        <v>4</v>
      </c>
      <c r="M8854" s="1468">
        <v>4.57</v>
      </c>
      <c r="N8854" s="1468">
        <v>5.46</v>
      </c>
      <c r="O8854" s="1468">
        <v>6.43</v>
      </c>
      <c r="P8854" s="1468"/>
      <c r="R8854" s="1067"/>
      <c r="Z8854" s="21"/>
      <c r="AH8854"/>
    </row>
    <row r="8855" spans="1:34" ht="11.25" customHeight="1">
      <c r="A8855"/>
      <c r="B8855" s="1439" t="s">
        <v>19</v>
      </c>
      <c r="C8855" s="1440">
        <v>3085</v>
      </c>
      <c r="D8855" s="1441" t="str">
        <f t="shared" si="152"/>
        <v>SC3085</v>
      </c>
      <c r="E8855" s="1514" t="s">
        <v>123</v>
      </c>
      <c r="F8855" s="1467">
        <v>600</v>
      </c>
      <c r="G8855" s="1468">
        <v>4.54</v>
      </c>
      <c r="H8855" s="1468">
        <v>5.0599999999999996</v>
      </c>
      <c r="I8855" s="1468">
        <v>5.58</v>
      </c>
      <c r="J8855" s="1468">
        <v>6.11</v>
      </c>
      <c r="K8855" s="1468"/>
      <c r="L8855" s="1468">
        <v>3.91</v>
      </c>
      <c r="M8855" s="1468">
        <v>4.47</v>
      </c>
      <c r="N8855" s="1468">
        <v>5.34</v>
      </c>
      <c r="O8855" s="1468">
        <v>6.28</v>
      </c>
      <c r="P8855" s="1468"/>
      <c r="R8855" s="1067"/>
      <c r="Z8855" s="21"/>
      <c r="AH8855"/>
    </row>
    <row r="8856" spans="1:34" ht="11.25" customHeight="1">
      <c r="A8856"/>
      <c r="B8856" s="1439" t="s">
        <v>19</v>
      </c>
      <c r="C8856" s="1440">
        <v>3110</v>
      </c>
      <c r="D8856" s="1441" t="str">
        <f t="shared" si="152"/>
        <v>SC3110</v>
      </c>
      <c r="E8856" s="1514" t="s">
        <v>123</v>
      </c>
      <c r="F8856" s="1467">
        <v>550</v>
      </c>
      <c r="G8856" s="1468">
        <v>3.86</v>
      </c>
      <c r="H8856" s="1468">
        <v>4.3099999999999996</v>
      </c>
      <c r="I8856" s="1468">
        <v>4.75</v>
      </c>
      <c r="J8856" s="1468">
        <v>5.2</v>
      </c>
      <c r="K8856" s="1468"/>
      <c r="L8856" s="1468">
        <v>3.33</v>
      </c>
      <c r="M8856" s="1468">
        <v>3.8</v>
      </c>
      <c r="N8856" s="1468">
        <v>4.54</v>
      </c>
      <c r="O8856" s="1468">
        <v>5.35</v>
      </c>
      <c r="P8856" s="1468"/>
      <c r="R8856" s="1067"/>
      <c r="Z8856" s="21"/>
      <c r="AH8856"/>
    </row>
    <row r="8857" spans="1:34" ht="11.25" customHeight="1">
      <c r="A8857"/>
      <c r="B8857" s="1439" t="s">
        <v>19</v>
      </c>
      <c r="C8857" s="1440">
        <v>3111</v>
      </c>
      <c r="D8857" s="1441" t="str">
        <f t="shared" si="152"/>
        <v>SC3111</v>
      </c>
      <c r="E8857" s="1514" t="s">
        <v>122</v>
      </c>
      <c r="F8857" s="1467">
        <v>500</v>
      </c>
      <c r="G8857" s="1468">
        <v>1.66</v>
      </c>
      <c r="H8857" s="1468">
        <v>1.86</v>
      </c>
      <c r="I8857" s="1468">
        <v>2.0499999999999998</v>
      </c>
      <c r="J8857" s="1468">
        <v>2.2400000000000002</v>
      </c>
      <c r="K8857" s="1468"/>
      <c r="L8857" s="1468">
        <v>1.43</v>
      </c>
      <c r="M8857" s="1468">
        <v>1.64</v>
      </c>
      <c r="N8857" s="1468">
        <v>1.96</v>
      </c>
      <c r="O8857" s="1468">
        <v>2.2999999999999998</v>
      </c>
      <c r="P8857" s="1468"/>
      <c r="R8857" s="1067"/>
      <c r="Z8857" s="21"/>
      <c r="AH8857"/>
    </row>
    <row r="8858" spans="1:34" ht="11.25" customHeight="1">
      <c r="A8858"/>
      <c r="B8858" s="1439" t="s">
        <v>19</v>
      </c>
      <c r="C8858" s="1440">
        <v>3113</v>
      </c>
      <c r="D8858" s="1441" t="str">
        <f t="shared" si="152"/>
        <v>SC3113</v>
      </c>
      <c r="E8858" s="1514" t="s">
        <v>121</v>
      </c>
      <c r="F8858" s="1467">
        <v>500</v>
      </c>
      <c r="G8858" s="1468">
        <v>1.74</v>
      </c>
      <c r="H8858" s="1468">
        <v>1.94</v>
      </c>
      <c r="I8858" s="1468">
        <v>2.14</v>
      </c>
      <c r="J8858" s="1468">
        <v>2.35</v>
      </c>
      <c r="K8858" s="1468"/>
      <c r="L8858" s="1468">
        <v>1.5</v>
      </c>
      <c r="M8858" s="1468">
        <v>1.72</v>
      </c>
      <c r="N8858" s="1468">
        <v>2.0499999999999998</v>
      </c>
      <c r="O8858" s="1468">
        <v>2.41</v>
      </c>
      <c r="P8858" s="1468"/>
      <c r="R8858" s="1067"/>
      <c r="Z8858" s="21"/>
      <c r="AH8858"/>
    </row>
    <row r="8859" spans="1:34" ht="11.25" customHeight="1">
      <c r="A8859"/>
      <c r="B8859" s="1439" t="s">
        <v>19</v>
      </c>
      <c r="C8859" s="1440">
        <v>3114</v>
      </c>
      <c r="D8859" s="1441" t="str">
        <f t="shared" si="152"/>
        <v>SC3114</v>
      </c>
      <c r="E8859" s="1514" t="s">
        <v>123</v>
      </c>
      <c r="F8859" s="1467">
        <v>500</v>
      </c>
      <c r="G8859" s="1468">
        <v>3.28</v>
      </c>
      <c r="H8859" s="1468">
        <v>3.65</v>
      </c>
      <c r="I8859" s="1468">
        <v>4.03</v>
      </c>
      <c r="J8859" s="1468">
        <v>4.41</v>
      </c>
      <c r="K8859" s="1468"/>
      <c r="L8859" s="1468">
        <v>2.82</v>
      </c>
      <c r="M8859" s="1468">
        <v>3.23</v>
      </c>
      <c r="N8859" s="1468">
        <v>3.86</v>
      </c>
      <c r="O8859" s="1468">
        <v>4.54</v>
      </c>
      <c r="P8859" s="1468"/>
      <c r="R8859" s="1067"/>
      <c r="Z8859" s="21"/>
      <c r="AH8859"/>
    </row>
    <row r="8860" spans="1:34" ht="11.25" customHeight="1">
      <c r="A8860"/>
      <c r="B8860" s="1439" t="s">
        <v>19</v>
      </c>
      <c r="C8860" s="1440">
        <v>3118</v>
      </c>
      <c r="D8860" s="1441" t="str">
        <f t="shared" si="152"/>
        <v>SC3118</v>
      </c>
      <c r="E8860" s="1514" t="s">
        <v>125</v>
      </c>
      <c r="F8860" s="1467">
        <v>500</v>
      </c>
      <c r="G8860" s="1468">
        <v>2.68</v>
      </c>
      <c r="H8860" s="1468">
        <v>2.99</v>
      </c>
      <c r="I8860" s="1468">
        <v>3.3</v>
      </c>
      <c r="J8860" s="1468">
        <v>3.61</v>
      </c>
      <c r="K8860" s="1468"/>
      <c r="L8860" s="1468">
        <v>2.31</v>
      </c>
      <c r="M8860" s="1468">
        <v>2.64</v>
      </c>
      <c r="N8860" s="1468">
        <v>3.15</v>
      </c>
      <c r="O8860" s="1468">
        <v>3.71</v>
      </c>
      <c r="P8860" s="1468"/>
      <c r="R8860" s="1067"/>
      <c r="Z8860" s="21"/>
      <c r="AH8860"/>
    </row>
    <row r="8861" spans="1:34" ht="11.25" customHeight="1">
      <c r="A8861"/>
      <c r="B8861" s="1439" t="s">
        <v>19</v>
      </c>
      <c r="C8861" s="1440">
        <v>3119</v>
      </c>
      <c r="D8861" s="1441" t="str">
        <f t="shared" si="152"/>
        <v>SC3119</v>
      </c>
      <c r="E8861" s="1514" t="s">
        <v>125</v>
      </c>
      <c r="F8861" s="1467">
        <v>500</v>
      </c>
      <c r="G8861" s="1468">
        <v>0.85</v>
      </c>
      <c r="H8861" s="1468">
        <v>0.94</v>
      </c>
      <c r="I8861" s="1468">
        <v>1.04</v>
      </c>
      <c r="J8861" s="1468">
        <v>1.1399999999999999</v>
      </c>
      <c r="K8861" s="1468"/>
      <c r="L8861" s="1468">
        <v>0.73</v>
      </c>
      <c r="M8861" s="1468">
        <v>0.83</v>
      </c>
      <c r="N8861" s="1468">
        <v>0.99</v>
      </c>
      <c r="O8861" s="1468">
        <v>1.17</v>
      </c>
      <c r="P8861" s="1468"/>
      <c r="R8861" s="1067"/>
      <c r="Z8861" s="21"/>
      <c r="AH8861"/>
    </row>
    <row r="8862" spans="1:34" ht="11.25" customHeight="1">
      <c r="A8862"/>
      <c r="B8862" s="1439" t="s">
        <v>19</v>
      </c>
      <c r="C8862" s="1440">
        <v>3122</v>
      </c>
      <c r="D8862" s="1441" t="str">
        <f t="shared" si="152"/>
        <v>SC3122</v>
      </c>
      <c r="E8862" s="1514" t="s">
        <v>125</v>
      </c>
      <c r="F8862" s="1467">
        <v>500</v>
      </c>
      <c r="G8862" s="1468">
        <v>1.91</v>
      </c>
      <c r="H8862" s="1468">
        <v>2.13</v>
      </c>
      <c r="I8862" s="1468">
        <v>2.35</v>
      </c>
      <c r="J8862" s="1468">
        <v>2.57</v>
      </c>
      <c r="K8862" s="1468"/>
      <c r="L8862" s="1468">
        <v>1.65</v>
      </c>
      <c r="M8862" s="1468">
        <v>1.88</v>
      </c>
      <c r="N8862" s="1468">
        <v>2.25</v>
      </c>
      <c r="O8862" s="1468">
        <v>2.65</v>
      </c>
      <c r="P8862" s="1468"/>
      <c r="R8862" s="1067"/>
      <c r="Z8862" s="21"/>
      <c r="AH8862"/>
    </row>
    <row r="8863" spans="1:34" ht="11.25" customHeight="1">
      <c r="A8863"/>
      <c r="B8863" s="1439" t="s">
        <v>19</v>
      </c>
      <c r="C8863" s="1440">
        <v>3126</v>
      </c>
      <c r="D8863" s="1441" t="str">
        <f t="shared" si="152"/>
        <v>SC3126</v>
      </c>
      <c r="E8863" s="1514" t="s">
        <v>123</v>
      </c>
      <c r="F8863" s="1467">
        <v>500</v>
      </c>
      <c r="G8863" s="1468">
        <v>2.16</v>
      </c>
      <c r="H8863" s="1468">
        <v>2.41</v>
      </c>
      <c r="I8863" s="1468">
        <v>2.66</v>
      </c>
      <c r="J8863" s="1468">
        <v>2.91</v>
      </c>
      <c r="K8863" s="1468"/>
      <c r="L8863" s="1468">
        <v>1.86</v>
      </c>
      <c r="M8863" s="1468">
        <v>2.12</v>
      </c>
      <c r="N8863" s="1468">
        <v>2.54</v>
      </c>
      <c r="O8863" s="1468">
        <v>2.99</v>
      </c>
      <c r="P8863" s="1468"/>
      <c r="R8863" s="1067"/>
      <c r="Z8863" s="21"/>
      <c r="AH8863"/>
    </row>
    <row r="8864" spans="1:34" ht="11.25" customHeight="1">
      <c r="A8864"/>
      <c r="B8864" s="1439" t="s">
        <v>19</v>
      </c>
      <c r="C8864" s="1440">
        <v>3131</v>
      </c>
      <c r="D8864" s="1441" t="str">
        <f t="shared" si="152"/>
        <v>SC3131</v>
      </c>
      <c r="E8864" s="1514" t="s">
        <v>125</v>
      </c>
      <c r="F8864" s="1467">
        <v>500</v>
      </c>
      <c r="G8864" s="1468">
        <v>1.44</v>
      </c>
      <c r="H8864" s="1468">
        <v>1.61</v>
      </c>
      <c r="I8864" s="1468">
        <v>1.78</v>
      </c>
      <c r="J8864" s="1468">
        <v>1.94</v>
      </c>
      <c r="K8864" s="1468"/>
      <c r="L8864" s="1468">
        <v>1.24</v>
      </c>
      <c r="M8864" s="1468">
        <v>1.42</v>
      </c>
      <c r="N8864" s="1468">
        <v>1.7</v>
      </c>
      <c r="O8864" s="1468">
        <v>2</v>
      </c>
      <c r="P8864" s="1468"/>
      <c r="R8864" s="1067"/>
      <c r="Z8864" s="21"/>
      <c r="AH8864"/>
    </row>
    <row r="8865" spans="1:34" ht="11.25" customHeight="1">
      <c r="A8865"/>
      <c r="B8865" s="1439" t="s">
        <v>19</v>
      </c>
      <c r="C8865" s="1440">
        <v>3132</v>
      </c>
      <c r="D8865" s="1441" t="str">
        <f t="shared" si="152"/>
        <v>SC3132</v>
      </c>
      <c r="E8865" s="1514" t="s">
        <v>125</v>
      </c>
      <c r="F8865" s="1467">
        <v>500</v>
      </c>
      <c r="G8865" s="1468">
        <v>2.59</v>
      </c>
      <c r="H8865" s="1468">
        <v>2.89</v>
      </c>
      <c r="I8865" s="1468">
        <v>3.18</v>
      </c>
      <c r="J8865" s="1468">
        <v>3.48</v>
      </c>
      <c r="K8865" s="1468"/>
      <c r="L8865" s="1468">
        <v>2.23</v>
      </c>
      <c r="M8865" s="1468">
        <v>2.5499999999999998</v>
      </c>
      <c r="N8865" s="1468">
        <v>3.04</v>
      </c>
      <c r="O8865" s="1468">
        <v>3.58</v>
      </c>
      <c r="P8865" s="1468"/>
      <c r="R8865" s="1067"/>
      <c r="Z8865" s="21"/>
      <c r="AH8865"/>
    </row>
    <row r="8866" spans="1:34" ht="11.25" customHeight="1">
      <c r="A8866"/>
      <c r="B8866" s="1439" t="s">
        <v>19</v>
      </c>
      <c r="C8866" s="1440">
        <v>3145</v>
      </c>
      <c r="D8866" s="1441" t="str">
        <f t="shared" si="152"/>
        <v>SC3145</v>
      </c>
      <c r="E8866" s="1514" t="s">
        <v>125</v>
      </c>
      <c r="F8866" s="1467">
        <v>500</v>
      </c>
      <c r="G8866" s="1468">
        <v>2.02</v>
      </c>
      <c r="H8866" s="1468">
        <v>2.25</v>
      </c>
      <c r="I8866" s="1468">
        <v>2.48</v>
      </c>
      <c r="J8866" s="1468">
        <v>2.71</v>
      </c>
      <c r="K8866" s="1468"/>
      <c r="L8866" s="1468">
        <v>1.74</v>
      </c>
      <c r="M8866" s="1468">
        <v>1.98</v>
      </c>
      <c r="N8866" s="1468">
        <v>2.37</v>
      </c>
      <c r="O8866" s="1468">
        <v>2.79</v>
      </c>
      <c r="P8866" s="1468"/>
      <c r="R8866" s="1067"/>
      <c r="Z8866" s="21"/>
      <c r="AH8866"/>
    </row>
    <row r="8867" spans="1:34" ht="11.25" customHeight="1">
      <c r="A8867"/>
      <c r="B8867" s="1439" t="s">
        <v>19</v>
      </c>
      <c r="C8867" s="1440">
        <v>3146</v>
      </c>
      <c r="D8867" s="1441" t="str">
        <f t="shared" si="152"/>
        <v>SC3146</v>
      </c>
      <c r="E8867" s="1514" t="s">
        <v>123</v>
      </c>
      <c r="F8867" s="1467">
        <v>500</v>
      </c>
      <c r="G8867" s="1468">
        <v>2.1800000000000002</v>
      </c>
      <c r="H8867" s="1468">
        <v>2.44</v>
      </c>
      <c r="I8867" s="1468">
        <v>2.69</v>
      </c>
      <c r="J8867" s="1468">
        <v>2.94</v>
      </c>
      <c r="K8867" s="1468"/>
      <c r="L8867" s="1468">
        <v>1.88</v>
      </c>
      <c r="M8867" s="1468">
        <v>2.15</v>
      </c>
      <c r="N8867" s="1468">
        <v>2.57</v>
      </c>
      <c r="O8867" s="1468">
        <v>3.02</v>
      </c>
      <c r="P8867" s="1468"/>
      <c r="R8867" s="1067"/>
      <c r="Z8867" s="21"/>
      <c r="AH8867"/>
    </row>
    <row r="8868" spans="1:34" ht="11.25" customHeight="1">
      <c r="A8868"/>
      <c r="B8868" s="1439" t="s">
        <v>19</v>
      </c>
      <c r="C8868" s="1440">
        <v>3169</v>
      </c>
      <c r="D8868" s="1441" t="str">
        <f t="shared" si="152"/>
        <v>SC3169</v>
      </c>
      <c r="E8868" s="1514" t="s">
        <v>123</v>
      </c>
      <c r="F8868" s="1467">
        <v>500</v>
      </c>
      <c r="G8868" s="1468">
        <v>2.38</v>
      </c>
      <c r="H8868" s="1468">
        <v>2.65</v>
      </c>
      <c r="I8868" s="1468">
        <v>2.93</v>
      </c>
      <c r="J8868" s="1468">
        <v>3.2</v>
      </c>
      <c r="K8868" s="1468"/>
      <c r="L8868" s="1468">
        <v>2.0499999999999998</v>
      </c>
      <c r="M8868" s="1468">
        <v>2.34</v>
      </c>
      <c r="N8868" s="1468">
        <v>2.8</v>
      </c>
      <c r="O8868" s="1468">
        <v>3.29</v>
      </c>
      <c r="P8868" s="1468"/>
      <c r="R8868" s="1067"/>
      <c r="Z8868" s="21"/>
      <c r="AH8868"/>
    </row>
    <row r="8869" spans="1:34" ht="11.25" customHeight="1">
      <c r="A8869"/>
      <c r="B8869" s="1439" t="s">
        <v>19</v>
      </c>
      <c r="C8869" s="1440">
        <v>3179</v>
      </c>
      <c r="D8869" s="1441" t="str">
        <f t="shared" si="152"/>
        <v>SC3179</v>
      </c>
      <c r="E8869" s="1514" t="s">
        <v>121</v>
      </c>
      <c r="F8869" s="1467">
        <v>500</v>
      </c>
      <c r="G8869" s="1468">
        <v>2.12</v>
      </c>
      <c r="H8869" s="1468">
        <v>2.36</v>
      </c>
      <c r="I8869" s="1468">
        <v>2.61</v>
      </c>
      <c r="J8869" s="1468">
        <v>2.85</v>
      </c>
      <c r="K8869" s="1468"/>
      <c r="L8869" s="1468">
        <v>1.83</v>
      </c>
      <c r="M8869" s="1468">
        <v>2.09</v>
      </c>
      <c r="N8869" s="1468">
        <v>2.4900000000000002</v>
      </c>
      <c r="O8869" s="1468">
        <v>2.93</v>
      </c>
      <c r="P8869" s="1468"/>
      <c r="R8869" s="1067"/>
      <c r="Z8869" s="21"/>
      <c r="AH8869"/>
    </row>
    <row r="8870" spans="1:34" ht="11.25" customHeight="1">
      <c r="A8870"/>
      <c r="B8870" s="1439" t="s">
        <v>19</v>
      </c>
      <c r="C8870" s="1440">
        <v>3180</v>
      </c>
      <c r="D8870" s="1441" t="str">
        <f t="shared" si="152"/>
        <v>SC3180</v>
      </c>
      <c r="E8870" s="1514" t="s">
        <v>121</v>
      </c>
      <c r="F8870" s="1467">
        <v>500</v>
      </c>
      <c r="G8870" s="1468">
        <v>1.94</v>
      </c>
      <c r="H8870" s="1468">
        <v>2.16</v>
      </c>
      <c r="I8870" s="1468">
        <v>2.38</v>
      </c>
      <c r="J8870" s="1468">
        <v>2.61</v>
      </c>
      <c r="K8870" s="1468"/>
      <c r="L8870" s="1468">
        <v>1.67</v>
      </c>
      <c r="M8870" s="1468">
        <v>1.91</v>
      </c>
      <c r="N8870" s="1468">
        <v>2.2799999999999998</v>
      </c>
      <c r="O8870" s="1468">
        <v>2.68</v>
      </c>
      <c r="P8870" s="1468"/>
      <c r="R8870" s="1067"/>
      <c r="Z8870" s="21"/>
      <c r="AH8870"/>
    </row>
    <row r="8871" spans="1:34" ht="11.25" customHeight="1">
      <c r="A8871"/>
      <c r="B8871" s="1439" t="s">
        <v>19</v>
      </c>
      <c r="C8871" s="1440">
        <v>3188</v>
      </c>
      <c r="D8871" s="1441" t="str">
        <f t="shared" si="152"/>
        <v>SC3188</v>
      </c>
      <c r="E8871" s="1514" t="s">
        <v>125</v>
      </c>
      <c r="F8871" s="1467">
        <v>500</v>
      </c>
      <c r="G8871" s="1468">
        <v>1.83</v>
      </c>
      <c r="H8871" s="1468">
        <v>2.04</v>
      </c>
      <c r="I8871" s="1468">
        <v>2.2599999999999998</v>
      </c>
      <c r="J8871" s="1468">
        <v>2.4700000000000002</v>
      </c>
      <c r="K8871" s="1468"/>
      <c r="L8871" s="1468">
        <v>1.58</v>
      </c>
      <c r="M8871" s="1468">
        <v>1.8</v>
      </c>
      <c r="N8871" s="1468">
        <v>2.16</v>
      </c>
      <c r="O8871" s="1468">
        <v>2.54</v>
      </c>
      <c r="P8871" s="1468"/>
      <c r="R8871" s="1067"/>
      <c r="Z8871" s="21"/>
      <c r="AH8871"/>
    </row>
    <row r="8872" spans="1:34" ht="11.25" customHeight="1">
      <c r="A8872"/>
      <c r="B8872" s="1439" t="s">
        <v>19</v>
      </c>
      <c r="C8872" s="1440">
        <v>3220</v>
      </c>
      <c r="D8872" s="1441" t="str">
        <f t="shared" si="152"/>
        <v>SC3220</v>
      </c>
      <c r="E8872" s="1514" t="s">
        <v>125</v>
      </c>
      <c r="F8872" s="1467">
        <v>500</v>
      </c>
      <c r="G8872" s="1468">
        <v>1.77</v>
      </c>
      <c r="H8872" s="1468">
        <v>1.97</v>
      </c>
      <c r="I8872" s="1468">
        <v>2.1800000000000002</v>
      </c>
      <c r="J8872" s="1468">
        <v>2.38</v>
      </c>
      <c r="K8872" s="1468"/>
      <c r="L8872" s="1468">
        <v>1.52</v>
      </c>
      <c r="M8872" s="1468">
        <v>1.74</v>
      </c>
      <c r="N8872" s="1468">
        <v>2.08</v>
      </c>
      <c r="O8872" s="1468">
        <v>2.4500000000000002</v>
      </c>
      <c r="P8872" s="1468"/>
      <c r="R8872" s="1067"/>
      <c r="Z8872" s="21"/>
      <c r="AH8872"/>
    </row>
    <row r="8873" spans="1:34" ht="11.25" customHeight="1">
      <c r="A8873"/>
      <c r="B8873" s="1439" t="s">
        <v>19</v>
      </c>
      <c r="C8873" s="1440">
        <v>3224</v>
      </c>
      <c r="D8873" s="1441" t="str">
        <f t="shared" si="152"/>
        <v>SC3224</v>
      </c>
      <c r="E8873" s="1514" t="s">
        <v>125</v>
      </c>
      <c r="F8873" s="1467">
        <v>500</v>
      </c>
      <c r="G8873" s="1468">
        <v>3.39</v>
      </c>
      <c r="H8873" s="1468">
        <v>3.78</v>
      </c>
      <c r="I8873" s="1468">
        <v>4.18</v>
      </c>
      <c r="J8873" s="1468">
        <v>4.57</v>
      </c>
      <c r="K8873" s="1468"/>
      <c r="L8873" s="1468">
        <v>2.92</v>
      </c>
      <c r="M8873" s="1468">
        <v>3.34</v>
      </c>
      <c r="N8873" s="1468">
        <v>3.99</v>
      </c>
      <c r="O8873" s="1468">
        <v>4.7</v>
      </c>
      <c r="P8873" s="1468"/>
      <c r="R8873" s="1067"/>
      <c r="Z8873" s="21"/>
      <c r="AH8873"/>
    </row>
    <row r="8874" spans="1:34" ht="11.25" customHeight="1">
      <c r="A8874"/>
      <c r="B8874" s="1439" t="s">
        <v>19</v>
      </c>
      <c r="C8874" s="1440">
        <v>3227</v>
      </c>
      <c r="D8874" s="1441" t="str">
        <f t="shared" si="152"/>
        <v>SC3227</v>
      </c>
      <c r="E8874" s="1514" t="s">
        <v>125</v>
      </c>
      <c r="F8874" s="1467">
        <v>500</v>
      </c>
      <c r="G8874" s="1468">
        <v>2.72</v>
      </c>
      <c r="H8874" s="1468">
        <v>3.03</v>
      </c>
      <c r="I8874" s="1468">
        <v>3.34</v>
      </c>
      <c r="J8874" s="1468">
        <v>3.66</v>
      </c>
      <c r="K8874" s="1468"/>
      <c r="L8874" s="1468">
        <v>2.34</v>
      </c>
      <c r="M8874" s="1468">
        <v>2.68</v>
      </c>
      <c r="N8874" s="1468">
        <v>3.2</v>
      </c>
      <c r="O8874" s="1468">
        <v>3.76</v>
      </c>
      <c r="P8874" s="1468"/>
      <c r="R8874" s="1067"/>
      <c r="Z8874" s="21"/>
      <c r="AH8874"/>
    </row>
    <row r="8875" spans="1:34" ht="11.25" customHeight="1">
      <c r="A8875"/>
      <c r="B8875" s="1439" t="s">
        <v>19</v>
      </c>
      <c r="C8875" s="1440">
        <v>3240</v>
      </c>
      <c r="D8875" s="1441" t="str">
        <f t="shared" si="152"/>
        <v>SC3240</v>
      </c>
      <c r="E8875" s="1514" t="s">
        <v>125</v>
      </c>
      <c r="F8875" s="1467">
        <v>500</v>
      </c>
      <c r="G8875" s="1468">
        <v>2.57</v>
      </c>
      <c r="H8875" s="1468">
        <v>2.87</v>
      </c>
      <c r="I8875" s="1468">
        <v>3.17</v>
      </c>
      <c r="J8875" s="1468">
        <v>3.47</v>
      </c>
      <c r="K8875" s="1468"/>
      <c r="L8875" s="1468">
        <v>2.2200000000000002</v>
      </c>
      <c r="M8875" s="1468">
        <v>2.5299999999999998</v>
      </c>
      <c r="N8875" s="1468">
        <v>3.03</v>
      </c>
      <c r="O8875" s="1468">
        <v>3.56</v>
      </c>
      <c r="P8875" s="1468"/>
      <c r="R8875" s="1067"/>
      <c r="Z8875" s="21"/>
      <c r="AH8875"/>
    </row>
    <row r="8876" spans="1:34" ht="11.25" customHeight="1">
      <c r="A8876"/>
      <c r="B8876" s="1439" t="s">
        <v>19</v>
      </c>
      <c r="C8876" s="1440">
        <v>3241</v>
      </c>
      <c r="D8876" s="1441" t="str">
        <f t="shared" si="152"/>
        <v>SC3241</v>
      </c>
      <c r="E8876" s="1514" t="s">
        <v>125</v>
      </c>
      <c r="F8876" s="1467">
        <v>500</v>
      </c>
      <c r="G8876" s="1468">
        <v>2.68</v>
      </c>
      <c r="H8876" s="1468">
        <v>2.99</v>
      </c>
      <c r="I8876" s="1468">
        <v>3.3</v>
      </c>
      <c r="J8876" s="1468">
        <v>3.61</v>
      </c>
      <c r="K8876" s="1468"/>
      <c r="L8876" s="1468">
        <v>2.31</v>
      </c>
      <c r="M8876" s="1468">
        <v>2.64</v>
      </c>
      <c r="N8876" s="1468">
        <v>3.15</v>
      </c>
      <c r="O8876" s="1468">
        <v>3.71</v>
      </c>
      <c r="P8876" s="1468"/>
      <c r="R8876" s="1067"/>
      <c r="Z8876" s="21"/>
      <c r="AH8876"/>
    </row>
    <row r="8877" spans="1:34" ht="11.25" customHeight="1">
      <c r="A8877"/>
      <c r="B8877" s="1439" t="s">
        <v>19</v>
      </c>
      <c r="C8877" s="1440">
        <v>3255</v>
      </c>
      <c r="D8877" s="1441" t="str">
        <f t="shared" si="152"/>
        <v>SC3255</v>
      </c>
      <c r="E8877" s="1514" t="s">
        <v>125</v>
      </c>
      <c r="F8877" s="1467">
        <v>500</v>
      </c>
      <c r="G8877" s="1468">
        <v>2.02</v>
      </c>
      <c r="H8877" s="1468">
        <v>2.25</v>
      </c>
      <c r="I8877" s="1468">
        <v>2.48</v>
      </c>
      <c r="J8877" s="1468">
        <v>2.71</v>
      </c>
      <c r="K8877" s="1468"/>
      <c r="L8877" s="1468">
        <v>1.74</v>
      </c>
      <c r="M8877" s="1468">
        <v>1.98</v>
      </c>
      <c r="N8877" s="1468">
        <v>2.37</v>
      </c>
      <c r="O8877" s="1468">
        <v>2.79</v>
      </c>
      <c r="P8877" s="1468"/>
      <c r="R8877" s="1067"/>
      <c r="Z8877" s="21"/>
      <c r="AH8877"/>
    </row>
    <row r="8878" spans="1:34" ht="11.25" customHeight="1">
      <c r="A8878"/>
      <c r="B8878" s="1439" t="s">
        <v>19</v>
      </c>
      <c r="C8878" s="1440">
        <v>3257</v>
      </c>
      <c r="D8878" s="1441" t="str">
        <f t="shared" si="152"/>
        <v>SC3257</v>
      </c>
      <c r="E8878" s="1514" t="s">
        <v>125</v>
      </c>
      <c r="F8878" s="1467">
        <v>500</v>
      </c>
      <c r="G8878" s="1468">
        <v>2.57</v>
      </c>
      <c r="H8878" s="1468">
        <v>2.87</v>
      </c>
      <c r="I8878" s="1468">
        <v>3.17</v>
      </c>
      <c r="J8878" s="1468">
        <v>3.47</v>
      </c>
      <c r="K8878" s="1468"/>
      <c r="L8878" s="1468">
        <v>2.2200000000000002</v>
      </c>
      <c r="M8878" s="1468">
        <v>2.5299999999999998</v>
      </c>
      <c r="N8878" s="1468">
        <v>3.03</v>
      </c>
      <c r="O8878" s="1468">
        <v>3.56</v>
      </c>
      <c r="P8878" s="1468"/>
      <c r="R8878" s="1067"/>
      <c r="Z8878" s="21"/>
      <c r="AH8878"/>
    </row>
    <row r="8879" spans="1:34" ht="11.25" customHeight="1">
      <c r="A8879"/>
      <c r="B8879" s="1439" t="s">
        <v>19</v>
      </c>
      <c r="C8879" s="1440">
        <v>3270</v>
      </c>
      <c r="D8879" s="1441" t="str">
        <f t="shared" si="152"/>
        <v>SC3270</v>
      </c>
      <c r="E8879" s="1514" t="s">
        <v>125</v>
      </c>
      <c r="F8879" s="1467">
        <v>500</v>
      </c>
      <c r="G8879" s="1468">
        <v>2.72</v>
      </c>
      <c r="H8879" s="1468">
        <v>3.03</v>
      </c>
      <c r="I8879" s="1468">
        <v>3.34</v>
      </c>
      <c r="J8879" s="1468">
        <v>3.66</v>
      </c>
      <c r="K8879" s="1468"/>
      <c r="L8879" s="1468">
        <v>2.34</v>
      </c>
      <c r="M8879" s="1468">
        <v>2.68</v>
      </c>
      <c r="N8879" s="1468">
        <v>3.2</v>
      </c>
      <c r="O8879" s="1468">
        <v>3.76</v>
      </c>
      <c r="P8879" s="1468"/>
      <c r="R8879" s="1067"/>
      <c r="Z8879" s="21"/>
      <c r="AH8879"/>
    </row>
    <row r="8880" spans="1:34" ht="11.25" customHeight="1">
      <c r="A8880"/>
      <c r="B8880" s="1439" t="s">
        <v>19</v>
      </c>
      <c r="C8880" s="1440">
        <v>3300</v>
      </c>
      <c r="D8880" s="1441" t="str">
        <f t="shared" si="152"/>
        <v>SC3300</v>
      </c>
      <c r="E8880" s="1514" t="s">
        <v>125</v>
      </c>
      <c r="F8880" s="1467">
        <v>550</v>
      </c>
      <c r="G8880" s="1468">
        <v>3.67</v>
      </c>
      <c r="H8880" s="1468">
        <v>4.09</v>
      </c>
      <c r="I8880" s="1468">
        <v>4.51</v>
      </c>
      <c r="J8880" s="1468">
        <v>4.9400000000000004</v>
      </c>
      <c r="K8880" s="1468"/>
      <c r="L8880" s="1468">
        <v>3.16</v>
      </c>
      <c r="M8880" s="1468">
        <v>3.61</v>
      </c>
      <c r="N8880" s="1468">
        <v>4.3099999999999996</v>
      </c>
      <c r="O8880" s="1468">
        <v>5.08</v>
      </c>
      <c r="P8880" s="1468"/>
      <c r="R8880" s="1067"/>
      <c r="Z8880" s="21"/>
      <c r="AH8880"/>
    </row>
    <row r="8881" spans="1:34" ht="11.25" customHeight="1">
      <c r="A8881"/>
      <c r="B8881" s="1439" t="s">
        <v>19</v>
      </c>
      <c r="C8881" s="1440">
        <v>3303</v>
      </c>
      <c r="D8881" s="1441" t="str">
        <f t="shared" si="152"/>
        <v>SC3303</v>
      </c>
      <c r="E8881" s="1514" t="s">
        <v>125</v>
      </c>
      <c r="F8881" s="1467">
        <v>500</v>
      </c>
      <c r="G8881" s="1468">
        <v>1.96</v>
      </c>
      <c r="H8881" s="1468">
        <v>2.19</v>
      </c>
      <c r="I8881" s="1468">
        <v>2.42</v>
      </c>
      <c r="J8881" s="1468">
        <v>2.64</v>
      </c>
      <c r="K8881" s="1468"/>
      <c r="L8881" s="1468">
        <v>1.69</v>
      </c>
      <c r="M8881" s="1468">
        <v>1.93</v>
      </c>
      <c r="N8881" s="1468">
        <v>2.31</v>
      </c>
      <c r="O8881" s="1468">
        <v>2.72</v>
      </c>
      <c r="P8881" s="1468"/>
      <c r="R8881" s="1067"/>
      <c r="Z8881" s="21"/>
      <c r="AH8881"/>
    </row>
    <row r="8882" spans="1:34" ht="11.25" customHeight="1">
      <c r="A8882"/>
      <c r="B8882" s="1439" t="s">
        <v>19</v>
      </c>
      <c r="C8882" s="1440">
        <v>3307</v>
      </c>
      <c r="D8882" s="1441" t="str">
        <f t="shared" si="152"/>
        <v>SC3307</v>
      </c>
      <c r="E8882" s="1514" t="s">
        <v>123</v>
      </c>
      <c r="F8882" s="1467">
        <v>500</v>
      </c>
      <c r="G8882" s="1468">
        <v>3</v>
      </c>
      <c r="H8882" s="1468">
        <v>3.35</v>
      </c>
      <c r="I8882" s="1468">
        <v>3.7</v>
      </c>
      <c r="J8882" s="1468">
        <v>4.04</v>
      </c>
      <c r="K8882" s="1468"/>
      <c r="L8882" s="1468">
        <v>2.59</v>
      </c>
      <c r="M8882" s="1468">
        <v>2.96</v>
      </c>
      <c r="N8882" s="1468">
        <v>3.53</v>
      </c>
      <c r="O8882" s="1468">
        <v>4.16</v>
      </c>
      <c r="P8882" s="1468"/>
      <c r="R8882" s="1067"/>
      <c r="Z8882" s="21"/>
      <c r="AH8882"/>
    </row>
    <row r="8883" spans="1:34" ht="11.25" customHeight="1">
      <c r="A8883"/>
      <c r="B8883" s="1439" t="s">
        <v>19</v>
      </c>
      <c r="C8883" s="1440">
        <v>3315</v>
      </c>
      <c r="D8883" s="1441" t="str">
        <f t="shared" si="152"/>
        <v>SC3315</v>
      </c>
      <c r="E8883" s="1514" t="s">
        <v>123</v>
      </c>
      <c r="F8883" s="1467">
        <v>500</v>
      </c>
      <c r="G8883" s="1468">
        <v>3.5</v>
      </c>
      <c r="H8883" s="1468">
        <v>3.9</v>
      </c>
      <c r="I8883" s="1468">
        <v>4.3</v>
      </c>
      <c r="J8883" s="1468">
        <v>4.71</v>
      </c>
      <c r="K8883" s="1468"/>
      <c r="L8883" s="1468">
        <v>3.01</v>
      </c>
      <c r="M8883" s="1468">
        <v>3.44</v>
      </c>
      <c r="N8883" s="1468">
        <v>4.12</v>
      </c>
      <c r="O8883" s="1468">
        <v>4.84</v>
      </c>
      <c r="P8883" s="1468"/>
      <c r="R8883" s="1067"/>
      <c r="Z8883" s="21"/>
      <c r="AH8883"/>
    </row>
    <row r="8884" spans="1:34" ht="11.25" customHeight="1">
      <c r="A8884"/>
      <c r="B8884" s="1439" t="s">
        <v>19</v>
      </c>
      <c r="C8884" s="1440">
        <v>3334</v>
      </c>
      <c r="D8884" s="1441" t="str">
        <f t="shared" si="152"/>
        <v>SC3334</v>
      </c>
      <c r="E8884" s="1514" t="s">
        <v>124</v>
      </c>
      <c r="F8884" s="1467">
        <v>500</v>
      </c>
      <c r="G8884" s="1468">
        <v>2.41</v>
      </c>
      <c r="H8884" s="1468">
        <v>2.68</v>
      </c>
      <c r="I8884" s="1468">
        <v>2.96</v>
      </c>
      <c r="J8884" s="1468">
        <v>3.24</v>
      </c>
      <c r="K8884" s="1468"/>
      <c r="L8884" s="1468">
        <v>2.0699999999999998</v>
      </c>
      <c r="M8884" s="1468">
        <v>2.37</v>
      </c>
      <c r="N8884" s="1468">
        <v>2.83</v>
      </c>
      <c r="O8884" s="1468">
        <v>3.33</v>
      </c>
      <c r="P8884" s="1468"/>
      <c r="R8884" s="1067"/>
      <c r="Z8884" s="21"/>
      <c r="AH8884"/>
    </row>
    <row r="8885" spans="1:34" ht="11.25" customHeight="1">
      <c r="A8885"/>
      <c r="B8885" s="1439" t="s">
        <v>19</v>
      </c>
      <c r="C8885" s="1440">
        <v>3336</v>
      </c>
      <c r="D8885" s="1441" t="str">
        <f t="shared" si="152"/>
        <v>SC3336</v>
      </c>
      <c r="E8885" s="1514" t="s">
        <v>123</v>
      </c>
      <c r="F8885" s="1467">
        <v>500</v>
      </c>
      <c r="G8885" s="1468">
        <v>2.68</v>
      </c>
      <c r="H8885" s="1468">
        <v>2.99</v>
      </c>
      <c r="I8885" s="1468">
        <v>3.3</v>
      </c>
      <c r="J8885" s="1468">
        <v>3.61</v>
      </c>
      <c r="K8885" s="1468"/>
      <c r="L8885" s="1468">
        <v>2.31</v>
      </c>
      <c r="M8885" s="1468">
        <v>2.64</v>
      </c>
      <c r="N8885" s="1468">
        <v>3.15</v>
      </c>
      <c r="O8885" s="1468">
        <v>3.71</v>
      </c>
      <c r="P8885" s="1468"/>
      <c r="R8885" s="1067"/>
      <c r="Z8885" s="21"/>
      <c r="AH8885"/>
    </row>
    <row r="8886" spans="1:34" ht="11.25" customHeight="1">
      <c r="A8886"/>
      <c r="B8886" s="1439" t="s">
        <v>19</v>
      </c>
      <c r="C8886" s="1440">
        <v>3365</v>
      </c>
      <c r="D8886" s="1441" t="str">
        <f t="shared" si="152"/>
        <v>SC3365</v>
      </c>
      <c r="E8886" s="1514" t="s">
        <v>125</v>
      </c>
      <c r="F8886" s="1467">
        <v>600</v>
      </c>
      <c r="G8886" s="1468">
        <v>4.25</v>
      </c>
      <c r="H8886" s="1468">
        <v>4.74</v>
      </c>
      <c r="I8886" s="1468">
        <v>5.23</v>
      </c>
      <c r="J8886" s="1468">
        <v>5.72</v>
      </c>
      <c r="K8886" s="1468"/>
      <c r="L8886" s="1468">
        <v>3.66</v>
      </c>
      <c r="M8886" s="1468">
        <v>4.1900000000000004</v>
      </c>
      <c r="N8886" s="1468">
        <v>5</v>
      </c>
      <c r="O8886" s="1468">
        <v>5.89</v>
      </c>
      <c r="P8886" s="1468"/>
      <c r="R8886" s="1067"/>
      <c r="Z8886" s="21"/>
      <c r="AH8886"/>
    </row>
    <row r="8887" spans="1:34" ht="11.25" customHeight="1">
      <c r="A8887"/>
      <c r="B8887" s="1439" t="s">
        <v>19</v>
      </c>
      <c r="C8887" s="1440">
        <v>3372</v>
      </c>
      <c r="D8887" s="1441" t="str">
        <f t="shared" si="152"/>
        <v>SC3372</v>
      </c>
      <c r="E8887" s="1514" t="s">
        <v>121</v>
      </c>
      <c r="F8887" s="1467">
        <v>500</v>
      </c>
      <c r="G8887" s="1468">
        <v>3.29</v>
      </c>
      <c r="H8887" s="1468">
        <v>3.67</v>
      </c>
      <c r="I8887" s="1468">
        <v>4.05</v>
      </c>
      <c r="J8887" s="1468">
        <v>4.43</v>
      </c>
      <c r="K8887" s="1468"/>
      <c r="L8887" s="1468">
        <v>2.83</v>
      </c>
      <c r="M8887" s="1468">
        <v>3.24</v>
      </c>
      <c r="N8887" s="1468">
        <v>3.87</v>
      </c>
      <c r="O8887" s="1468">
        <v>4.55</v>
      </c>
      <c r="P8887" s="1468"/>
      <c r="R8887" s="1067"/>
      <c r="Z8887" s="21"/>
      <c r="AH8887"/>
    </row>
    <row r="8888" spans="1:34" ht="11.25" customHeight="1">
      <c r="A8888"/>
      <c r="B8888" s="1439" t="s">
        <v>19</v>
      </c>
      <c r="C8888" s="1440">
        <v>3373</v>
      </c>
      <c r="D8888" s="1441" t="str">
        <f t="shared" si="152"/>
        <v>SC3373</v>
      </c>
      <c r="E8888" s="1514" t="s">
        <v>123</v>
      </c>
      <c r="F8888" s="1467">
        <v>600</v>
      </c>
      <c r="G8888" s="1468">
        <v>4.3899999999999997</v>
      </c>
      <c r="H8888" s="1468">
        <v>4.9000000000000004</v>
      </c>
      <c r="I8888" s="1468">
        <v>5.41</v>
      </c>
      <c r="J8888" s="1468">
        <v>5.92</v>
      </c>
      <c r="K8888" s="1468"/>
      <c r="L8888" s="1468">
        <v>3.79</v>
      </c>
      <c r="M8888" s="1468">
        <v>4.33</v>
      </c>
      <c r="N8888" s="1468">
        <v>5.17</v>
      </c>
      <c r="O8888" s="1468">
        <v>6.08</v>
      </c>
      <c r="P8888" s="1468"/>
      <c r="R8888" s="1067"/>
      <c r="Z8888" s="21"/>
      <c r="AH8888"/>
    </row>
    <row r="8889" spans="1:34" ht="11.25" customHeight="1">
      <c r="A8889"/>
      <c r="B8889" s="1439" t="s">
        <v>19</v>
      </c>
      <c r="C8889" s="1440">
        <v>3383</v>
      </c>
      <c r="D8889" s="1441" t="str">
        <f t="shared" si="152"/>
        <v>SC3383</v>
      </c>
      <c r="E8889" s="1514" t="s">
        <v>121</v>
      </c>
      <c r="F8889" s="1467">
        <v>500</v>
      </c>
      <c r="G8889" s="1468">
        <v>1.51</v>
      </c>
      <c r="H8889" s="1468">
        <v>1.68</v>
      </c>
      <c r="I8889" s="1468">
        <v>1.86</v>
      </c>
      <c r="J8889" s="1468">
        <v>2.0299999999999998</v>
      </c>
      <c r="K8889" s="1468"/>
      <c r="L8889" s="1468">
        <v>1.3</v>
      </c>
      <c r="M8889" s="1468">
        <v>1.48</v>
      </c>
      <c r="N8889" s="1468">
        <v>1.77</v>
      </c>
      <c r="O8889" s="1468">
        <v>2.09</v>
      </c>
      <c r="P8889" s="1468"/>
      <c r="R8889" s="1067"/>
      <c r="Z8889" s="21"/>
      <c r="AH8889"/>
    </row>
    <row r="8890" spans="1:34" ht="11.25" customHeight="1">
      <c r="A8890"/>
      <c r="B8890" s="1439" t="s">
        <v>19</v>
      </c>
      <c r="C8890" s="1440">
        <v>3385</v>
      </c>
      <c r="D8890" s="1441" t="str">
        <f t="shared" si="152"/>
        <v>SC3385</v>
      </c>
      <c r="E8890" s="1514" t="s">
        <v>121</v>
      </c>
      <c r="F8890" s="1467">
        <v>500</v>
      </c>
      <c r="G8890" s="1468">
        <v>0.77</v>
      </c>
      <c r="H8890" s="1468">
        <v>0.86</v>
      </c>
      <c r="I8890" s="1468">
        <v>0.94</v>
      </c>
      <c r="J8890" s="1468">
        <v>1.03</v>
      </c>
      <c r="K8890" s="1468"/>
      <c r="L8890" s="1468">
        <v>0.66</v>
      </c>
      <c r="M8890" s="1468">
        <v>0.76</v>
      </c>
      <c r="N8890" s="1468">
        <v>0.9</v>
      </c>
      <c r="O8890" s="1468">
        <v>1.06</v>
      </c>
      <c r="P8890" s="1468"/>
      <c r="R8890" s="1067"/>
      <c r="Z8890" s="21"/>
      <c r="AH8890"/>
    </row>
    <row r="8891" spans="1:34" ht="11.25" customHeight="1">
      <c r="A8891"/>
      <c r="B8891" s="1439" t="s">
        <v>19</v>
      </c>
      <c r="C8891" s="1440">
        <v>3400</v>
      </c>
      <c r="D8891" s="1441" t="str">
        <f t="shared" si="152"/>
        <v>SC3400</v>
      </c>
      <c r="E8891" s="1514" t="s">
        <v>125</v>
      </c>
      <c r="F8891" s="1467">
        <v>500</v>
      </c>
      <c r="G8891" s="1468">
        <v>2.63</v>
      </c>
      <c r="H8891" s="1468">
        <v>2.93</v>
      </c>
      <c r="I8891" s="1468">
        <v>3.23</v>
      </c>
      <c r="J8891" s="1468">
        <v>3.54</v>
      </c>
      <c r="K8891" s="1468"/>
      <c r="L8891" s="1468">
        <v>2.2599999999999998</v>
      </c>
      <c r="M8891" s="1468">
        <v>2.59</v>
      </c>
      <c r="N8891" s="1468">
        <v>3.09</v>
      </c>
      <c r="O8891" s="1468">
        <v>3.64</v>
      </c>
      <c r="P8891" s="1468"/>
      <c r="R8891" s="1067"/>
      <c r="Z8891" s="21"/>
      <c r="AH8891"/>
    </row>
    <row r="8892" spans="1:34" ht="11.25" customHeight="1">
      <c r="A8892"/>
      <c r="B8892" s="1439" t="s">
        <v>19</v>
      </c>
      <c r="C8892" s="1440">
        <v>3507</v>
      </c>
      <c r="D8892" s="1441" t="str">
        <f t="shared" si="152"/>
        <v>SC3507</v>
      </c>
      <c r="E8892" s="1514" t="s">
        <v>125</v>
      </c>
      <c r="F8892" s="1467">
        <v>500</v>
      </c>
      <c r="G8892" s="1468">
        <v>2.52</v>
      </c>
      <c r="H8892" s="1468">
        <v>2.81</v>
      </c>
      <c r="I8892" s="1468">
        <v>3.1</v>
      </c>
      <c r="J8892" s="1468">
        <v>3.4</v>
      </c>
      <c r="K8892" s="1468"/>
      <c r="L8892" s="1468">
        <v>2.17</v>
      </c>
      <c r="M8892" s="1468">
        <v>2.48</v>
      </c>
      <c r="N8892" s="1468">
        <v>2.97</v>
      </c>
      <c r="O8892" s="1468">
        <v>3.49</v>
      </c>
      <c r="P8892" s="1468"/>
      <c r="R8892" s="1067"/>
      <c r="Z8892" s="21"/>
      <c r="AH8892"/>
    </row>
    <row r="8893" spans="1:34" ht="11.25" customHeight="1">
      <c r="A8893"/>
      <c r="B8893" s="1439" t="s">
        <v>19</v>
      </c>
      <c r="C8893" s="1440">
        <v>3515</v>
      </c>
      <c r="D8893" s="1441" t="str">
        <f t="shared" si="152"/>
        <v>SC3515</v>
      </c>
      <c r="E8893" s="1514" t="s">
        <v>125</v>
      </c>
      <c r="F8893" s="1467">
        <v>500</v>
      </c>
      <c r="G8893" s="1468">
        <v>2.5099999999999998</v>
      </c>
      <c r="H8893" s="1468">
        <v>2.8</v>
      </c>
      <c r="I8893" s="1468">
        <v>3.09</v>
      </c>
      <c r="J8893" s="1468">
        <v>3.38</v>
      </c>
      <c r="K8893" s="1468"/>
      <c r="L8893" s="1468">
        <v>2.16</v>
      </c>
      <c r="M8893" s="1468">
        <v>2.4700000000000002</v>
      </c>
      <c r="N8893" s="1468">
        <v>2.95</v>
      </c>
      <c r="O8893" s="1468">
        <v>3.47</v>
      </c>
      <c r="P8893" s="1468"/>
      <c r="R8893" s="1067"/>
      <c r="Z8893" s="21"/>
      <c r="AH8893"/>
    </row>
    <row r="8894" spans="1:34" ht="11.25" customHeight="1">
      <c r="A8894"/>
      <c r="B8894" s="1439" t="s">
        <v>19</v>
      </c>
      <c r="C8894" s="1440">
        <v>3548</v>
      </c>
      <c r="D8894" s="1441" t="str">
        <f t="shared" si="152"/>
        <v>SC3548</v>
      </c>
      <c r="E8894" s="1514" t="s">
        <v>125</v>
      </c>
      <c r="F8894" s="1467">
        <v>500</v>
      </c>
      <c r="G8894" s="1468">
        <v>0.98</v>
      </c>
      <c r="H8894" s="1468">
        <v>1.0900000000000001</v>
      </c>
      <c r="I8894" s="1468">
        <v>1.2</v>
      </c>
      <c r="J8894" s="1468">
        <v>1.31</v>
      </c>
      <c r="K8894" s="1468"/>
      <c r="L8894" s="1468">
        <v>0.84</v>
      </c>
      <c r="M8894" s="1468">
        <v>0.96</v>
      </c>
      <c r="N8894" s="1468">
        <v>1.1499999999999999</v>
      </c>
      <c r="O8894" s="1468">
        <v>1.35</v>
      </c>
      <c r="P8894" s="1468"/>
      <c r="R8894" s="1067"/>
      <c r="Z8894" s="21"/>
      <c r="AH8894"/>
    </row>
    <row r="8895" spans="1:34" ht="11.25" customHeight="1">
      <c r="A8895"/>
      <c r="B8895" s="1439" t="s">
        <v>19</v>
      </c>
      <c r="C8895" s="1440">
        <v>3559</v>
      </c>
      <c r="D8895" s="1441" t="str">
        <f t="shared" si="152"/>
        <v>SC3559</v>
      </c>
      <c r="E8895" s="1514" t="s">
        <v>125</v>
      </c>
      <c r="F8895" s="1467">
        <v>500</v>
      </c>
      <c r="G8895" s="1468">
        <v>2.21</v>
      </c>
      <c r="H8895" s="1468">
        <v>2.4700000000000002</v>
      </c>
      <c r="I8895" s="1468">
        <v>2.72</v>
      </c>
      <c r="J8895" s="1468">
        <v>2.98</v>
      </c>
      <c r="K8895" s="1468"/>
      <c r="L8895" s="1468">
        <v>1.9</v>
      </c>
      <c r="M8895" s="1468">
        <v>2.1800000000000002</v>
      </c>
      <c r="N8895" s="1468">
        <v>2.6</v>
      </c>
      <c r="O8895" s="1468">
        <v>3.06</v>
      </c>
      <c r="P8895" s="1468"/>
      <c r="R8895" s="1067"/>
      <c r="Z8895" s="21"/>
      <c r="AH8895"/>
    </row>
    <row r="8896" spans="1:34" ht="11.25" customHeight="1">
      <c r="A8896"/>
      <c r="B8896" s="1439" t="s">
        <v>19</v>
      </c>
      <c r="C8896" s="1440">
        <v>3574</v>
      </c>
      <c r="D8896" s="1441" t="str">
        <f t="shared" si="152"/>
        <v>SC3574</v>
      </c>
      <c r="E8896" s="1514" t="s">
        <v>125</v>
      </c>
      <c r="F8896" s="1467">
        <v>500</v>
      </c>
      <c r="G8896" s="1468">
        <v>1.1599999999999999</v>
      </c>
      <c r="H8896" s="1468">
        <v>1.29</v>
      </c>
      <c r="I8896" s="1468">
        <v>1.42</v>
      </c>
      <c r="J8896" s="1468">
        <v>1.56</v>
      </c>
      <c r="K8896" s="1468"/>
      <c r="L8896" s="1468">
        <v>1</v>
      </c>
      <c r="M8896" s="1468">
        <v>1.1399999999999999</v>
      </c>
      <c r="N8896" s="1468">
        <v>1.36</v>
      </c>
      <c r="O8896" s="1468">
        <v>1.6</v>
      </c>
      <c r="P8896" s="1468"/>
      <c r="R8896" s="1067"/>
      <c r="Z8896" s="21"/>
      <c r="AH8896"/>
    </row>
    <row r="8897" spans="1:34" ht="11.25" customHeight="1">
      <c r="A8897"/>
      <c r="B8897" s="1439" t="s">
        <v>19</v>
      </c>
      <c r="C8897" s="1440">
        <v>3581</v>
      </c>
      <c r="D8897" s="1441" t="str">
        <f t="shared" si="152"/>
        <v>SC3581</v>
      </c>
      <c r="E8897" s="1514" t="s">
        <v>125</v>
      </c>
      <c r="F8897" s="1467">
        <v>500</v>
      </c>
      <c r="G8897" s="1468">
        <v>1</v>
      </c>
      <c r="H8897" s="1468">
        <v>1.1200000000000001</v>
      </c>
      <c r="I8897" s="1468">
        <v>1.23</v>
      </c>
      <c r="J8897" s="1468">
        <v>1.35</v>
      </c>
      <c r="K8897" s="1468"/>
      <c r="L8897" s="1468">
        <v>0.86</v>
      </c>
      <c r="M8897" s="1468">
        <v>0.99</v>
      </c>
      <c r="N8897" s="1468">
        <v>1.18</v>
      </c>
      <c r="O8897" s="1468">
        <v>1.39</v>
      </c>
      <c r="P8897" s="1468"/>
      <c r="R8897" s="1067"/>
      <c r="Z8897" s="21"/>
      <c r="AH8897"/>
    </row>
    <row r="8898" spans="1:34" ht="11.25" customHeight="1">
      <c r="A8898"/>
      <c r="B8898" s="1439" t="s">
        <v>19</v>
      </c>
      <c r="C8898" s="1440">
        <v>3612</v>
      </c>
      <c r="D8898" s="1441" t="str">
        <f t="shared" si="152"/>
        <v>SC3612</v>
      </c>
      <c r="E8898" s="1514" t="s">
        <v>125</v>
      </c>
      <c r="F8898" s="1467">
        <v>500</v>
      </c>
      <c r="G8898" s="1468">
        <v>1.78</v>
      </c>
      <c r="H8898" s="1468">
        <v>1.99</v>
      </c>
      <c r="I8898" s="1468">
        <v>2.19</v>
      </c>
      <c r="J8898" s="1468">
        <v>2.4</v>
      </c>
      <c r="K8898" s="1468"/>
      <c r="L8898" s="1468">
        <v>1.53</v>
      </c>
      <c r="M8898" s="1468">
        <v>1.75</v>
      </c>
      <c r="N8898" s="1468">
        <v>2.1</v>
      </c>
      <c r="O8898" s="1468">
        <v>2.4700000000000002</v>
      </c>
      <c r="P8898" s="1468"/>
      <c r="R8898" s="1067"/>
      <c r="Z8898" s="21"/>
      <c r="AH8898"/>
    </row>
    <row r="8899" spans="1:34" ht="11.25" customHeight="1">
      <c r="A8899"/>
      <c r="B8899" s="1439" t="s">
        <v>19</v>
      </c>
      <c r="C8899" s="1440">
        <v>3620</v>
      </c>
      <c r="D8899" s="1441" t="str">
        <f t="shared" si="152"/>
        <v>SC3620</v>
      </c>
      <c r="E8899" s="1514" t="s">
        <v>122</v>
      </c>
      <c r="F8899" s="1467">
        <v>550</v>
      </c>
      <c r="G8899" s="1468">
        <v>4.1100000000000003</v>
      </c>
      <c r="H8899" s="1468">
        <v>4.58</v>
      </c>
      <c r="I8899" s="1468">
        <v>5.0599999999999996</v>
      </c>
      <c r="J8899" s="1468">
        <v>5.53</v>
      </c>
      <c r="K8899" s="1468"/>
      <c r="L8899" s="1468">
        <v>3.54</v>
      </c>
      <c r="M8899" s="1468">
        <v>4.04</v>
      </c>
      <c r="N8899" s="1468">
        <v>4.83</v>
      </c>
      <c r="O8899" s="1468">
        <v>5.69</v>
      </c>
      <c r="P8899" s="1468"/>
      <c r="R8899" s="1067"/>
      <c r="Z8899" s="21"/>
      <c r="AH8899"/>
    </row>
    <row r="8900" spans="1:34" ht="11.25" customHeight="1">
      <c r="A8900"/>
      <c r="B8900" s="1439" t="s">
        <v>19</v>
      </c>
      <c r="C8900" s="1440">
        <v>3629</v>
      </c>
      <c r="D8900" s="1441" t="str">
        <f t="shared" si="152"/>
        <v>SC3629</v>
      </c>
      <c r="E8900" s="1514" t="s">
        <v>125</v>
      </c>
      <c r="F8900" s="1467">
        <v>500</v>
      </c>
      <c r="G8900" s="1468">
        <v>1.52</v>
      </c>
      <c r="H8900" s="1468">
        <v>1.7</v>
      </c>
      <c r="I8900" s="1468">
        <v>1.87</v>
      </c>
      <c r="J8900" s="1468">
        <v>2.0499999999999998</v>
      </c>
      <c r="K8900" s="1468"/>
      <c r="L8900" s="1468">
        <v>1.31</v>
      </c>
      <c r="M8900" s="1468">
        <v>1.5</v>
      </c>
      <c r="N8900" s="1468">
        <v>1.79</v>
      </c>
      <c r="O8900" s="1468">
        <v>2.11</v>
      </c>
      <c r="P8900" s="1468"/>
      <c r="R8900" s="1067"/>
      <c r="Z8900" s="21"/>
      <c r="AH8900"/>
    </row>
    <row r="8901" spans="1:34" ht="11.25" customHeight="1">
      <c r="A8901"/>
      <c r="B8901" s="1439" t="s">
        <v>19</v>
      </c>
      <c r="C8901" s="1440">
        <v>3632</v>
      </c>
      <c r="D8901" s="1441" t="str">
        <f t="shared" si="152"/>
        <v>SC3632</v>
      </c>
      <c r="E8901" s="1514" t="s">
        <v>121</v>
      </c>
      <c r="F8901" s="1467">
        <v>500</v>
      </c>
      <c r="G8901" s="1468">
        <v>2.76</v>
      </c>
      <c r="H8901" s="1468">
        <v>3.07</v>
      </c>
      <c r="I8901" s="1468">
        <v>3.39</v>
      </c>
      <c r="J8901" s="1468">
        <v>3.71</v>
      </c>
      <c r="K8901" s="1468"/>
      <c r="L8901" s="1468">
        <v>2.37</v>
      </c>
      <c r="M8901" s="1468">
        <v>2.71</v>
      </c>
      <c r="N8901" s="1468">
        <v>3.24</v>
      </c>
      <c r="O8901" s="1468">
        <v>3.82</v>
      </c>
      <c r="P8901" s="1468"/>
      <c r="R8901" s="1067"/>
      <c r="Z8901" s="21"/>
      <c r="AH8901"/>
    </row>
    <row r="8902" spans="1:34" ht="11.25" customHeight="1">
      <c r="A8902"/>
      <c r="B8902" s="1439" t="s">
        <v>19</v>
      </c>
      <c r="C8902" s="1440">
        <v>3634</v>
      </c>
      <c r="D8902" s="1441" t="str">
        <f t="shared" si="152"/>
        <v>SC3634</v>
      </c>
      <c r="E8902" s="1514" t="s">
        <v>125</v>
      </c>
      <c r="F8902" s="1467">
        <v>500</v>
      </c>
      <c r="G8902" s="1468">
        <v>1.69</v>
      </c>
      <c r="H8902" s="1468">
        <v>1.89</v>
      </c>
      <c r="I8902" s="1468">
        <v>2.08</v>
      </c>
      <c r="J8902" s="1468">
        <v>2.2799999999999998</v>
      </c>
      <c r="K8902" s="1468"/>
      <c r="L8902" s="1468">
        <v>1.46</v>
      </c>
      <c r="M8902" s="1468">
        <v>1.66</v>
      </c>
      <c r="N8902" s="1468">
        <v>1.99</v>
      </c>
      <c r="O8902" s="1468">
        <v>2.34</v>
      </c>
      <c r="P8902" s="1468"/>
      <c r="R8902" s="1067"/>
      <c r="Z8902" s="21"/>
      <c r="AH8902"/>
    </row>
    <row r="8903" spans="1:34" ht="11.25" customHeight="1">
      <c r="A8903"/>
      <c r="B8903" s="1439" t="s">
        <v>19</v>
      </c>
      <c r="C8903" s="1440">
        <v>3635</v>
      </c>
      <c r="D8903" s="1441" t="str">
        <f t="shared" si="152"/>
        <v>SC3635</v>
      </c>
      <c r="E8903" s="1514" t="s">
        <v>125</v>
      </c>
      <c r="F8903" s="1467">
        <v>500</v>
      </c>
      <c r="G8903" s="1468">
        <v>2.08</v>
      </c>
      <c r="H8903" s="1468">
        <v>2.3199999999999998</v>
      </c>
      <c r="I8903" s="1468">
        <v>2.56</v>
      </c>
      <c r="J8903" s="1468">
        <v>2.8</v>
      </c>
      <c r="K8903" s="1468"/>
      <c r="L8903" s="1468">
        <v>1.79</v>
      </c>
      <c r="M8903" s="1468">
        <v>2.0499999999999998</v>
      </c>
      <c r="N8903" s="1468">
        <v>2.4500000000000002</v>
      </c>
      <c r="O8903" s="1468">
        <v>2.88</v>
      </c>
      <c r="P8903" s="1468"/>
      <c r="R8903" s="1067"/>
      <c r="Z8903" s="21"/>
      <c r="AH8903"/>
    </row>
    <row r="8904" spans="1:34" ht="11.25" customHeight="1">
      <c r="A8904"/>
      <c r="B8904" s="1439" t="s">
        <v>19</v>
      </c>
      <c r="C8904" s="1440">
        <v>3638</v>
      </c>
      <c r="D8904" s="1441" t="str">
        <f t="shared" si="152"/>
        <v>SC3638</v>
      </c>
      <c r="E8904" s="1514" t="s">
        <v>125</v>
      </c>
      <c r="F8904" s="1467">
        <v>500</v>
      </c>
      <c r="G8904" s="1468">
        <v>1.92</v>
      </c>
      <c r="H8904" s="1468">
        <v>2.15</v>
      </c>
      <c r="I8904" s="1468">
        <v>2.37</v>
      </c>
      <c r="J8904" s="1468">
        <v>2.59</v>
      </c>
      <c r="K8904" s="1468"/>
      <c r="L8904" s="1468">
        <v>1.66</v>
      </c>
      <c r="M8904" s="1468">
        <v>1.89</v>
      </c>
      <c r="N8904" s="1468">
        <v>2.2599999999999998</v>
      </c>
      <c r="O8904" s="1468">
        <v>2.66</v>
      </c>
      <c r="P8904" s="1468"/>
      <c r="R8904" s="1067"/>
      <c r="Z8904" s="21"/>
      <c r="AH8904"/>
    </row>
    <row r="8905" spans="1:34" ht="11.25" customHeight="1">
      <c r="A8905"/>
      <c r="B8905" s="1439" t="s">
        <v>19</v>
      </c>
      <c r="C8905" s="1440">
        <v>3642</v>
      </c>
      <c r="D8905" s="1441" t="str">
        <f t="shared" si="152"/>
        <v>SC3642</v>
      </c>
      <c r="E8905" s="1514" t="s">
        <v>123</v>
      </c>
      <c r="F8905" s="1467">
        <v>500</v>
      </c>
      <c r="G8905" s="1468">
        <v>1.34</v>
      </c>
      <c r="H8905" s="1468">
        <v>1.49</v>
      </c>
      <c r="I8905" s="1468">
        <v>1.65</v>
      </c>
      <c r="J8905" s="1468">
        <v>1.8</v>
      </c>
      <c r="K8905" s="1468"/>
      <c r="L8905" s="1468">
        <v>1.1499999999999999</v>
      </c>
      <c r="M8905" s="1468">
        <v>1.32</v>
      </c>
      <c r="N8905" s="1468">
        <v>1.58</v>
      </c>
      <c r="O8905" s="1468">
        <v>1.85</v>
      </c>
      <c r="P8905" s="1468"/>
      <c r="R8905" s="1067"/>
      <c r="Z8905" s="21"/>
      <c r="AH8905"/>
    </row>
    <row r="8906" spans="1:34" ht="11.25" customHeight="1">
      <c r="A8906"/>
      <c r="B8906" s="1439" t="s">
        <v>19</v>
      </c>
      <c r="C8906" s="1440">
        <v>3643</v>
      </c>
      <c r="D8906" s="1441" t="str">
        <f t="shared" si="152"/>
        <v>SC3643</v>
      </c>
      <c r="E8906" s="1514" t="s">
        <v>125</v>
      </c>
      <c r="F8906" s="1467">
        <v>500</v>
      </c>
      <c r="G8906" s="1468">
        <v>1.63</v>
      </c>
      <c r="H8906" s="1468">
        <v>1.81</v>
      </c>
      <c r="I8906" s="1468">
        <v>2</v>
      </c>
      <c r="J8906" s="1468">
        <v>2.19</v>
      </c>
      <c r="K8906" s="1468"/>
      <c r="L8906" s="1468">
        <v>1.4</v>
      </c>
      <c r="M8906" s="1468">
        <v>1.6</v>
      </c>
      <c r="N8906" s="1468">
        <v>1.91</v>
      </c>
      <c r="O8906" s="1468">
        <v>2.25</v>
      </c>
      <c r="P8906" s="1468"/>
      <c r="R8906" s="1067"/>
      <c r="Z8906" s="21"/>
      <c r="AH8906"/>
    </row>
    <row r="8907" spans="1:34" ht="11.25" customHeight="1">
      <c r="A8907"/>
      <c r="B8907" s="1439" t="s">
        <v>19</v>
      </c>
      <c r="C8907" s="1440">
        <v>3647</v>
      </c>
      <c r="D8907" s="1441" t="str">
        <f t="shared" si="152"/>
        <v>SC3647</v>
      </c>
      <c r="E8907" s="1514" t="s">
        <v>123</v>
      </c>
      <c r="F8907" s="1467">
        <v>500</v>
      </c>
      <c r="G8907" s="1468">
        <v>2.78</v>
      </c>
      <c r="H8907" s="1468">
        <v>3.1</v>
      </c>
      <c r="I8907" s="1468">
        <v>3.42</v>
      </c>
      <c r="J8907" s="1468">
        <v>3.75</v>
      </c>
      <c r="K8907" s="1468"/>
      <c r="L8907" s="1468">
        <v>2.4</v>
      </c>
      <c r="M8907" s="1468">
        <v>2.74</v>
      </c>
      <c r="N8907" s="1468">
        <v>3.27</v>
      </c>
      <c r="O8907" s="1468">
        <v>3.85</v>
      </c>
      <c r="P8907" s="1468"/>
      <c r="R8907" s="1067"/>
      <c r="Z8907" s="21"/>
      <c r="AH8907"/>
    </row>
    <row r="8908" spans="1:34" ht="11.25" customHeight="1">
      <c r="A8908"/>
      <c r="B8908" s="1439" t="s">
        <v>19</v>
      </c>
      <c r="C8908" s="1440">
        <v>3648</v>
      </c>
      <c r="D8908" s="1441" t="str">
        <f t="shared" ref="D8908:D8971" si="153">B8908&amp;TEXT(C8908,"0000")</f>
        <v>SC3648</v>
      </c>
      <c r="E8908" s="1514" t="s">
        <v>125</v>
      </c>
      <c r="F8908" s="1467">
        <v>500</v>
      </c>
      <c r="G8908" s="1468">
        <v>1.78</v>
      </c>
      <c r="H8908" s="1468">
        <v>1.99</v>
      </c>
      <c r="I8908" s="1468">
        <v>2.19</v>
      </c>
      <c r="J8908" s="1468">
        <v>2.4</v>
      </c>
      <c r="K8908" s="1468"/>
      <c r="L8908" s="1468">
        <v>1.53</v>
      </c>
      <c r="M8908" s="1468">
        <v>1.75</v>
      </c>
      <c r="N8908" s="1468">
        <v>2.1</v>
      </c>
      <c r="O8908" s="1468">
        <v>2.4700000000000002</v>
      </c>
      <c r="P8908" s="1468"/>
      <c r="R8908" s="1067"/>
      <c r="Z8908" s="21"/>
      <c r="AH8908"/>
    </row>
    <row r="8909" spans="1:34" ht="11.25" customHeight="1">
      <c r="A8909"/>
      <c r="B8909" s="1439" t="s">
        <v>19</v>
      </c>
      <c r="C8909" s="1440">
        <v>3681</v>
      </c>
      <c r="D8909" s="1441" t="str">
        <f t="shared" si="153"/>
        <v>SC3681</v>
      </c>
      <c r="E8909" s="1514" t="s">
        <v>121</v>
      </c>
      <c r="F8909" s="1467">
        <v>500</v>
      </c>
      <c r="G8909" s="1468">
        <v>1.1599999999999999</v>
      </c>
      <c r="H8909" s="1468">
        <v>1.29</v>
      </c>
      <c r="I8909" s="1468">
        <v>1.42</v>
      </c>
      <c r="J8909" s="1468">
        <v>1.56</v>
      </c>
      <c r="K8909" s="1468"/>
      <c r="L8909" s="1468">
        <v>1</v>
      </c>
      <c r="M8909" s="1468">
        <v>1.1399999999999999</v>
      </c>
      <c r="N8909" s="1468">
        <v>1.36</v>
      </c>
      <c r="O8909" s="1468">
        <v>1.6</v>
      </c>
      <c r="P8909" s="1468"/>
      <c r="R8909" s="1067"/>
      <c r="Z8909" s="21"/>
      <c r="AH8909"/>
    </row>
    <row r="8910" spans="1:34" ht="11.25" customHeight="1">
      <c r="A8910"/>
      <c r="B8910" s="1439" t="s">
        <v>19</v>
      </c>
      <c r="C8910" s="1440">
        <v>3685</v>
      </c>
      <c r="D8910" s="1441" t="str">
        <f t="shared" si="153"/>
        <v>SC3685</v>
      </c>
      <c r="E8910" s="1514" t="s">
        <v>121</v>
      </c>
      <c r="F8910" s="1467">
        <v>500</v>
      </c>
      <c r="G8910" s="1468">
        <v>1.1100000000000001</v>
      </c>
      <c r="H8910" s="1468">
        <v>1.23</v>
      </c>
      <c r="I8910" s="1468">
        <v>1.36</v>
      </c>
      <c r="J8910" s="1468">
        <v>1.49</v>
      </c>
      <c r="K8910" s="1468"/>
      <c r="L8910" s="1468">
        <v>0.95</v>
      </c>
      <c r="M8910" s="1468">
        <v>1.0900000000000001</v>
      </c>
      <c r="N8910" s="1468">
        <v>1.3</v>
      </c>
      <c r="O8910" s="1468">
        <v>1.53</v>
      </c>
      <c r="P8910" s="1468"/>
      <c r="R8910" s="1067"/>
      <c r="Z8910" s="21"/>
      <c r="AH8910"/>
    </row>
    <row r="8911" spans="1:34" ht="11.25" customHeight="1">
      <c r="A8911"/>
      <c r="B8911" s="1439" t="s">
        <v>19</v>
      </c>
      <c r="C8911" s="1440">
        <v>3719</v>
      </c>
      <c r="D8911" s="1441" t="str">
        <f t="shared" si="153"/>
        <v>SC3719</v>
      </c>
      <c r="E8911" s="1514" t="s">
        <v>122</v>
      </c>
      <c r="F8911" s="1467">
        <v>500</v>
      </c>
      <c r="G8911" s="1468">
        <v>1.1100000000000001</v>
      </c>
      <c r="H8911" s="1468">
        <v>1.23</v>
      </c>
      <c r="I8911" s="1468">
        <v>1.36</v>
      </c>
      <c r="J8911" s="1468">
        <v>1.49</v>
      </c>
      <c r="K8911" s="1468"/>
      <c r="L8911" s="1468">
        <v>0.95</v>
      </c>
      <c r="M8911" s="1468">
        <v>1.0900000000000001</v>
      </c>
      <c r="N8911" s="1468">
        <v>1.3</v>
      </c>
      <c r="O8911" s="1468">
        <v>1.53</v>
      </c>
      <c r="P8911" s="1468"/>
      <c r="R8911" s="1067"/>
      <c r="Z8911" s="21"/>
      <c r="AH8911"/>
    </row>
    <row r="8912" spans="1:34" ht="11.25" customHeight="1">
      <c r="A8912"/>
      <c r="B8912" s="1439" t="s">
        <v>19</v>
      </c>
      <c r="C8912" s="1440">
        <v>3724</v>
      </c>
      <c r="D8912" s="1441" t="str">
        <f t="shared" si="153"/>
        <v>SC3724</v>
      </c>
      <c r="E8912" s="1514" t="s">
        <v>125</v>
      </c>
      <c r="F8912" s="1467">
        <v>550</v>
      </c>
      <c r="G8912" s="1468">
        <v>3.68</v>
      </c>
      <c r="H8912" s="1468">
        <v>4.0999999999999996</v>
      </c>
      <c r="I8912" s="1468">
        <v>4.53</v>
      </c>
      <c r="J8912" s="1468">
        <v>4.95</v>
      </c>
      <c r="K8912" s="1468"/>
      <c r="L8912" s="1468">
        <v>3.17</v>
      </c>
      <c r="M8912" s="1468">
        <v>3.62</v>
      </c>
      <c r="N8912" s="1468">
        <v>4.33</v>
      </c>
      <c r="O8912" s="1468">
        <v>5.09</v>
      </c>
      <c r="P8912" s="1468"/>
      <c r="R8912" s="1067"/>
      <c r="Z8912" s="21"/>
      <c r="AH8912"/>
    </row>
    <row r="8913" spans="1:34" ht="11.25" customHeight="1">
      <c r="A8913"/>
      <c r="B8913" s="1439" t="s">
        <v>19</v>
      </c>
      <c r="C8913" s="1440">
        <v>3726</v>
      </c>
      <c r="D8913" s="1441" t="str">
        <f t="shared" si="153"/>
        <v>SC3726</v>
      </c>
      <c r="E8913" s="1514" t="s">
        <v>123</v>
      </c>
      <c r="F8913" s="1467">
        <v>500</v>
      </c>
      <c r="G8913" s="1468">
        <v>3.16</v>
      </c>
      <c r="H8913" s="1468">
        <v>3.52</v>
      </c>
      <c r="I8913" s="1468">
        <v>3.89</v>
      </c>
      <c r="J8913" s="1468">
        <v>4.25</v>
      </c>
      <c r="K8913" s="1468"/>
      <c r="L8913" s="1468">
        <v>2.72</v>
      </c>
      <c r="M8913" s="1468">
        <v>3.11</v>
      </c>
      <c r="N8913" s="1468">
        <v>3.72</v>
      </c>
      <c r="O8913" s="1468">
        <v>4.37</v>
      </c>
      <c r="P8913" s="1468"/>
      <c r="R8913" s="1067"/>
      <c r="Z8913" s="21"/>
      <c r="AH8913"/>
    </row>
    <row r="8914" spans="1:34" ht="11.25" customHeight="1">
      <c r="A8914"/>
      <c r="B8914" s="1439" t="s">
        <v>19</v>
      </c>
      <c r="C8914" s="1440">
        <v>3803</v>
      </c>
      <c r="D8914" s="1441" t="str">
        <f t="shared" si="153"/>
        <v>SC3803</v>
      </c>
      <c r="E8914" s="1514" t="s">
        <v>125</v>
      </c>
      <c r="F8914" s="1467">
        <v>500</v>
      </c>
      <c r="G8914" s="1468">
        <v>2.13</v>
      </c>
      <c r="H8914" s="1468">
        <v>2.38</v>
      </c>
      <c r="I8914" s="1468">
        <v>2.62</v>
      </c>
      <c r="J8914" s="1468">
        <v>2.87</v>
      </c>
      <c r="K8914" s="1468"/>
      <c r="L8914" s="1468">
        <v>1.84</v>
      </c>
      <c r="M8914" s="1468">
        <v>2.1</v>
      </c>
      <c r="N8914" s="1468">
        <v>2.5099999999999998</v>
      </c>
      <c r="O8914" s="1468">
        <v>2.95</v>
      </c>
      <c r="P8914" s="1468"/>
      <c r="R8914" s="1067"/>
      <c r="Z8914" s="21"/>
      <c r="AH8914"/>
    </row>
    <row r="8915" spans="1:34" ht="11.25" customHeight="1">
      <c r="A8915"/>
      <c r="B8915" s="1439" t="s">
        <v>19</v>
      </c>
      <c r="C8915" s="1440">
        <v>3807</v>
      </c>
      <c r="D8915" s="1441" t="str">
        <f t="shared" si="153"/>
        <v>SC3807</v>
      </c>
      <c r="E8915" s="1514" t="s">
        <v>125</v>
      </c>
      <c r="F8915" s="1467">
        <v>500</v>
      </c>
      <c r="G8915" s="1468">
        <v>2.57</v>
      </c>
      <c r="H8915" s="1468">
        <v>2.87</v>
      </c>
      <c r="I8915" s="1468">
        <v>3.17</v>
      </c>
      <c r="J8915" s="1468">
        <v>3.47</v>
      </c>
      <c r="K8915" s="1468"/>
      <c r="L8915" s="1468">
        <v>2.2200000000000002</v>
      </c>
      <c r="M8915" s="1468">
        <v>2.5299999999999998</v>
      </c>
      <c r="N8915" s="1468">
        <v>3.03</v>
      </c>
      <c r="O8915" s="1468">
        <v>3.56</v>
      </c>
      <c r="P8915" s="1468"/>
      <c r="R8915" s="1067"/>
      <c r="Z8915" s="21"/>
      <c r="AH8915"/>
    </row>
    <row r="8916" spans="1:34" ht="11.25" customHeight="1">
      <c r="A8916"/>
      <c r="B8916" s="1439" t="s">
        <v>19</v>
      </c>
      <c r="C8916" s="1440">
        <v>3808</v>
      </c>
      <c r="D8916" s="1441" t="str">
        <f t="shared" si="153"/>
        <v>SC3808</v>
      </c>
      <c r="E8916" s="1514" t="s">
        <v>125</v>
      </c>
      <c r="F8916" s="1467">
        <v>650</v>
      </c>
      <c r="G8916" s="1468">
        <v>5.21</v>
      </c>
      <c r="H8916" s="1468">
        <v>5.81</v>
      </c>
      <c r="I8916" s="1468">
        <v>6.42</v>
      </c>
      <c r="J8916" s="1468">
        <v>7.02</v>
      </c>
      <c r="K8916" s="1468"/>
      <c r="L8916" s="1468">
        <v>4.49</v>
      </c>
      <c r="M8916" s="1468">
        <v>5.13</v>
      </c>
      <c r="N8916" s="1468">
        <v>6.14</v>
      </c>
      <c r="O8916" s="1468">
        <v>7.22</v>
      </c>
      <c r="P8916" s="1468"/>
      <c r="R8916" s="1067"/>
      <c r="Z8916" s="21"/>
      <c r="AH8916"/>
    </row>
    <row r="8917" spans="1:34" ht="11.25" customHeight="1">
      <c r="A8917"/>
      <c r="B8917" s="1439" t="s">
        <v>19</v>
      </c>
      <c r="C8917" s="1440">
        <v>3821</v>
      </c>
      <c r="D8917" s="1441" t="str">
        <f t="shared" si="153"/>
        <v>SC3821</v>
      </c>
      <c r="E8917" s="1514" t="s">
        <v>124</v>
      </c>
      <c r="F8917" s="1467">
        <v>700</v>
      </c>
      <c r="G8917" s="1468">
        <v>5.64</v>
      </c>
      <c r="H8917" s="1468">
        <v>6.29</v>
      </c>
      <c r="I8917" s="1468">
        <v>6.94</v>
      </c>
      <c r="J8917" s="1468">
        <v>7.6</v>
      </c>
      <c r="K8917" s="1468"/>
      <c r="L8917" s="1468">
        <v>4.8600000000000003</v>
      </c>
      <c r="M8917" s="1468">
        <v>5.56</v>
      </c>
      <c r="N8917" s="1468">
        <v>6.64</v>
      </c>
      <c r="O8917" s="1468">
        <v>7.81</v>
      </c>
      <c r="P8917" s="1468"/>
      <c r="R8917" s="1067"/>
      <c r="Z8917" s="21"/>
      <c r="AH8917"/>
    </row>
    <row r="8918" spans="1:34" ht="11.25" customHeight="1">
      <c r="A8918"/>
      <c r="B8918" s="1439" t="s">
        <v>19</v>
      </c>
      <c r="C8918" s="1440">
        <v>3822</v>
      </c>
      <c r="D8918" s="1441" t="str">
        <f t="shared" si="153"/>
        <v>SC3822</v>
      </c>
      <c r="E8918" s="1514" t="s">
        <v>125</v>
      </c>
      <c r="F8918" s="1467">
        <v>500</v>
      </c>
      <c r="G8918" s="1468">
        <v>3.45</v>
      </c>
      <c r="H8918" s="1468">
        <v>3.84</v>
      </c>
      <c r="I8918" s="1468">
        <v>4.24</v>
      </c>
      <c r="J8918" s="1468">
        <v>4.6399999999999997</v>
      </c>
      <c r="K8918" s="1468"/>
      <c r="L8918" s="1468">
        <v>2.97</v>
      </c>
      <c r="M8918" s="1468">
        <v>3.39</v>
      </c>
      <c r="N8918" s="1468">
        <v>4.05</v>
      </c>
      <c r="O8918" s="1468">
        <v>4.7699999999999996</v>
      </c>
      <c r="P8918" s="1468"/>
      <c r="R8918" s="1067"/>
      <c r="Z8918" s="21"/>
      <c r="AH8918"/>
    </row>
    <row r="8919" spans="1:34" ht="11.25" customHeight="1">
      <c r="A8919"/>
      <c r="B8919" s="1439" t="s">
        <v>19</v>
      </c>
      <c r="C8919" s="1440">
        <v>3824</v>
      </c>
      <c r="D8919" s="1441" t="str">
        <f t="shared" si="153"/>
        <v>SC3824</v>
      </c>
      <c r="E8919" s="1514" t="s">
        <v>125</v>
      </c>
      <c r="F8919" s="1467">
        <v>550</v>
      </c>
      <c r="G8919" s="1468">
        <v>3.9</v>
      </c>
      <c r="H8919" s="1468">
        <v>4.3499999999999996</v>
      </c>
      <c r="I8919" s="1468">
        <v>4.8</v>
      </c>
      <c r="J8919" s="1468">
        <v>5.25</v>
      </c>
      <c r="K8919" s="1468"/>
      <c r="L8919" s="1468">
        <v>3.36</v>
      </c>
      <c r="M8919" s="1468">
        <v>3.84</v>
      </c>
      <c r="N8919" s="1468">
        <v>4.59</v>
      </c>
      <c r="O8919" s="1468">
        <v>5.4</v>
      </c>
      <c r="P8919" s="1468"/>
      <c r="R8919" s="1067"/>
      <c r="Z8919" s="21"/>
      <c r="AH8919"/>
    </row>
    <row r="8920" spans="1:34" ht="11.25" customHeight="1">
      <c r="A8920"/>
      <c r="B8920" s="1439" t="s">
        <v>19</v>
      </c>
      <c r="C8920" s="1440">
        <v>3826</v>
      </c>
      <c r="D8920" s="1441" t="str">
        <f t="shared" si="153"/>
        <v>SC3826</v>
      </c>
      <c r="E8920" s="1514" t="s">
        <v>125</v>
      </c>
      <c r="F8920" s="1467">
        <v>500</v>
      </c>
      <c r="G8920" s="1468">
        <v>0.9</v>
      </c>
      <c r="H8920" s="1468">
        <v>1</v>
      </c>
      <c r="I8920" s="1468">
        <v>1.1000000000000001</v>
      </c>
      <c r="J8920" s="1468">
        <v>1.21</v>
      </c>
      <c r="K8920" s="1468"/>
      <c r="L8920" s="1468">
        <v>0.77</v>
      </c>
      <c r="M8920" s="1468">
        <v>0.88</v>
      </c>
      <c r="N8920" s="1468">
        <v>1.06</v>
      </c>
      <c r="O8920" s="1468">
        <v>1.24</v>
      </c>
      <c r="P8920" s="1468"/>
      <c r="R8920" s="1067"/>
      <c r="Z8920" s="21"/>
      <c r="AH8920"/>
    </row>
    <row r="8921" spans="1:34" ht="11.25" customHeight="1">
      <c r="A8921"/>
      <c r="B8921" s="1439" t="s">
        <v>19</v>
      </c>
      <c r="C8921" s="1440">
        <v>3827</v>
      </c>
      <c r="D8921" s="1441" t="str">
        <f t="shared" si="153"/>
        <v>SC3827</v>
      </c>
      <c r="E8921" s="1514" t="s">
        <v>125</v>
      </c>
      <c r="F8921" s="1467">
        <v>500</v>
      </c>
      <c r="G8921" s="1468">
        <v>2.17</v>
      </c>
      <c r="H8921" s="1468">
        <v>2.42</v>
      </c>
      <c r="I8921" s="1468">
        <v>2.67</v>
      </c>
      <c r="J8921" s="1468">
        <v>2.92</v>
      </c>
      <c r="K8921" s="1468"/>
      <c r="L8921" s="1468">
        <v>1.87</v>
      </c>
      <c r="M8921" s="1468">
        <v>2.14</v>
      </c>
      <c r="N8921" s="1468">
        <v>2.56</v>
      </c>
      <c r="O8921" s="1468">
        <v>3.01</v>
      </c>
      <c r="P8921" s="1468"/>
      <c r="R8921" s="1067"/>
      <c r="Z8921" s="21"/>
      <c r="AH8921"/>
    </row>
    <row r="8922" spans="1:34" ht="11.25" customHeight="1">
      <c r="A8922"/>
      <c r="B8922" s="1439" t="s">
        <v>19</v>
      </c>
      <c r="C8922" s="1440">
        <v>3830</v>
      </c>
      <c r="D8922" s="1441" t="str">
        <f t="shared" si="153"/>
        <v>SC3830</v>
      </c>
      <c r="E8922" s="1514" t="s">
        <v>123</v>
      </c>
      <c r="F8922" s="1467">
        <v>500</v>
      </c>
      <c r="G8922" s="1468">
        <v>2.76</v>
      </c>
      <c r="H8922" s="1468">
        <v>3.07</v>
      </c>
      <c r="I8922" s="1468">
        <v>3.39</v>
      </c>
      <c r="J8922" s="1468">
        <v>3.71</v>
      </c>
      <c r="K8922" s="1468"/>
      <c r="L8922" s="1468">
        <v>2.37</v>
      </c>
      <c r="M8922" s="1468">
        <v>2.71</v>
      </c>
      <c r="N8922" s="1468">
        <v>3.24</v>
      </c>
      <c r="O8922" s="1468">
        <v>3.82</v>
      </c>
      <c r="P8922" s="1468"/>
      <c r="R8922" s="1067"/>
      <c r="Z8922" s="21"/>
      <c r="AH8922"/>
    </row>
    <row r="8923" spans="1:34" ht="11.25" customHeight="1">
      <c r="A8923"/>
      <c r="B8923" s="1439" t="s">
        <v>19</v>
      </c>
      <c r="C8923" s="1440">
        <v>3851</v>
      </c>
      <c r="D8923" s="1441" t="str">
        <f t="shared" si="153"/>
        <v>SC3851</v>
      </c>
      <c r="E8923" s="1514" t="s">
        <v>124</v>
      </c>
      <c r="F8923" s="1467">
        <v>500</v>
      </c>
      <c r="G8923" s="1468">
        <v>1.66</v>
      </c>
      <c r="H8923" s="1468">
        <v>1.86</v>
      </c>
      <c r="I8923" s="1468">
        <v>2.0499999999999998</v>
      </c>
      <c r="J8923" s="1468">
        <v>2.2400000000000002</v>
      </c>
      <c r="K8923" s="1468"/>
      <c r="L8923" s="1468">
        <v>1.43</v>
      </c>
      <c r="M8923" s="1468">
        <v>1.64</v>
      </c>
      <c r="N8923" s="1468">
        <v>1.96</v>
      </c>
      <c r="O8923" s="1468">
        <v>2.2999999999999998</v>
      </c>
      <c r="P8923" s="1468"/>
      <c r="R8923" s="1067"/>
      <c r="Z8923" s="21"/>
      <c r="AH8923"/>
    </row>
    <row r="8924" spans="1:34" ht="11.25" customHeight="1">
      <c r="A8924"/>
      <c r="B8924" s="1439" t="s">
        <v>19</v>
      </c>
      <c r="C8924" s="1440">
        <v>3865</v>
      </c>
      <c r="D8924" s="1441" t="str">
        <f t="shared" si="153"/>
        <v>SC3865</v>
      </c>
      <c r="E8924" s="1514" t="s">
        <v>121</v>
      </c>
      <c r="F8924" s="1467">
        <v>500</v>
      </c>
      <c r="G8924" s="1468">
        <v>2.63</v>
      </c>
      <c r="H8924" s="1468">
        <v>2.93</v>
      </c>
      <c r="I8924" s="1468">
        <v>3.23</v>
      </c>
      <c r="J8924" s="1468">
        <v>3.54</v>
      </c>
      <c r="K8924" s="1468"/>
      <c r="L8924" s="1468">
        <v>2.2599999999999998</v>
      </c>
      <c r="M8924" s="1468">
        <v>2.59</v>
      </c>
      <c r="N8924" s="1468">
        <v>3.09</v>
      </c>
      <c r="O8924" s="1468">
        <v>3.64</v>
      </c>
      <c r="P8924" s="1468"/>
      <c r="R8924" s="1067"/>
      <c r="Z8924" s="21"/>
      <c r="AH8924"/>
    </row>
    <row r="8925" spans="1:34" ht="11.25" customHeight="1">
      <c r="A8925"/>
      <c r="B8925" s="1439" t="s">
        <v>19</v>
      </c>
      <c r="C8925" s="1440">
        <v>3881</v>
      </c>
      <c r="D8925" s="1441" t="str">
        <f t="shared" si="153"/>
        <v>SC3881</v>
      </c>
      <c r="E8925" s="1514" t="s">
        <v>122</v>
      </c>
      <c r="F8925" s="1467">
        <v>500</v>
      </c>
      <c r="G8925" s="1468">
        <v>3.3</v>
      </c>
      <c r="H8925" s="1468">
        <v>3.68</v>
      </c>
      <c r="I8925" s="1468">
        <v>4.0599999999999996</v>
      </c>
      <c r="J8925" s="1468">
        <v>4.45</v>
      </c>
      <c r="K8925" s="1468"/>
      <c r="L8925" s="1468">
        <v>2.84</v>
      </c>
      <c r="M8925" s="1468">
        <v>3.25</v>
      </c>
      <c r="N8925" s="1468">
        <v>3.89</v>
      </c>
      <c r="O8925" s="1468">
        <v>4.57</v>
      </c>
      <c r="P8925" s="1468"/>
      <c r="R8925" s="1067"/>
      <c r="Z8925" s="21"/>
      <c r="AH8925"/>
    </row>
    <row r="8926" spans="1:34" ht="11.25" customHeight="1">
      <c r="A8926"/>
      <c r="B8926" s="1439" t="s">
        <v>19</v>
      </c>
      <c r="C8926" s="1440">
        <v>4000</v>
      </c>
      <c r="D8926" s="1441" t="str">
        <f t="shared" si="153"/>
        <v>SC4000</v>
      </c>
      <c r="E8926" s="1514" t="s">
        <v>123</v>
      </c>
      <c r="F8926" s="1467">
        <v>700</v>
      </c>
      <c r="G8926" s="1468">
        <v>5.79</v>
      </c>
      <c r="H8926" s="1468">
        <v>6.45</v>
      </c>
      <c r="I8926" s="1468">
        <v>7.12</v>
      </c>
      <c r="J8926" s="1468">
        <v>7.79</v>
      </c>
      <c r="K8926" s="1468"/>
      <c r="L8926" s="1468">
        <v>4.9800000000000004</v>
      </c>
      <c r="M8926" s="1468">
        <v>5.7</v>
      </c>
      <c r="N8926" s="1468">
        <v>6.81</v>
      </c>
      <c r="O8926" s="1468">
        <v>8.01</v>
      </c>
      <c r="P8926" s="1468"/>
      <c r="R8926" s="1067"/>
      <c r="Z8926" s="21"/>
      <c r="AH8926"/>
    </row>
    <row r="8927" spans="1:34" ht="11.25" customHeight="1">
      <c r="A8927"/>
      <c r="B8927" s="1439" t="s">
        <v>19</v>
      </c>
      <c r="C8927" s="1440">
        <v>4021</v>
      </c>
      <c r="D8927" s="1441" t="str">
        <f t="shared" si="153"/>
        <v>SC4021</v>
      </c>
      <c r="E8927" s="1514" t="s">
        <v>124</v>
      </c>
      <c r="F8927" s="1467">
        <v>550</v>
      </c>
      <c r="G8927" s="1468">
        <v>3.71</v>
      </c>
      <c r="H8927" s="1468">
        <v>4.13</v>
      </c>
      <c r="I8927" s="1468">
        <v>4.5599999999999996</v>
      </c>
      <c r="J8927" s="1468">
        <v>4.99</v>
      </c>
      <c r="K8927" s="1468"/>
      <c r="L8927" s="1468">
        <v>3.19</v>
      </c>
      <c r="M8927" s="1468">
        <v>3.65</v>
      </c>
      <c r="N8927" s="1468">
        <v>4.3600000000000003</v>
      </c>
      <c r="O8927" s="1468">
        <v>5.13</v>
      </c>
      <c r="P8927" s="1468"/>
      <c r="R8927" s="1067"/>
      <c r="Z8927" s="21"/>
      <c r="AH8927"/>
    </row>
    <row r="8928" spans="1:34" ht="11.25" customHeight="1">
      <c r="A8928"/>
      <c r="B8928" s="1439" t="s">
        <v>19</v>
      </c>
      <c r="C8928" s="1440">
        <v>4024</v>
      </c>
      <c r="D8928" s="1441" t="str">
        <f t="shared" si="153"/>
        <v>SC4024</v>
      </c>
      <c r="E8928" s="1514" t="s">
        <v>123</v>
      </c>
      <c r="F8928" s="1467">
        <v>600</v>
      </c>
      <c r="G8928" s="1468">
        <v>4.8</v>
      </c>
      <c r="H8928" s="1468">
        <v>5.35</v>
      </c>
      <c r="I8928" s="1468">
        <v>5.9</v>
      </c>
      <c r="J8928" s="1468">
        <v>6.46</v>
      </c>
      <c r="K8928" s="1468"/>
      <c r="L8928" s="1468">
        <v>4.13</v>
      </c>
      <c r="M8928" s="1468">
        <v>4.72</v>
      </c>
      <c r="N8928" s="1468">
        <v>5.65</v>
      </c>
      <c r="O8928" s="1468">
        <v>6.64</v>
      </c>
      <c r="P8928" s="1468"/>
      <c r="R8928" s="1067"/>
      <c r="Z8928" s="21"/>
      <c r="AH8928"/>
    </row>
    <row r="8929" spans="1:34" ht="11.25" customHeight="1">
      <c r="A8929"/>
      <c r="B8929" s="1439" t="s">
        <v>19</v>
      </c>
      <c r="C8929" s="1440">
        <v>4034</v>
      </c>
      <c r="D8929" s="1441" t="str">
        <f t="shared" si="153"/>
        <v>SC4034</v>
      </c>
      <c r="E8929" s="1514" t="s">
        <v>125</v>
      </c>
      <c r="F8929" s="1467">
        <v>650</v>
      </c>
      <c r="G8929" s="1468">
        <v>5.14</v>
      </c>
      <c r="H8929" s="1468">
        <v>5.73</v>
      </c>
      <c r="I8929" s="1468">
        <v>6.32</v>
      </c>
      <c r="J8929" s="1468">
        <v>6.91</v>
      </c>
      <c r="K8929" s="1468"/>
      <c r="L8929" s="1468">
        <v>4.42</v>
      </c>
      <c r="M8929" s="1468">
        <v>5.0599999999999996</v>
      </c>
      <c r="N8929" s="1468">
        <v>6.04</v>
      </c>
      <c r="O8929" s="1468">
        <v>7.11</v>
      </c>
      <c r="P8929" s="1468"/>
      <c r="R8929" s="1067"/>
      <c r="Z8929" s="21"/>
      <c r="AH8929"/>
    </row>
    <row r="8930" spans="1:34" ht="11.25" customHeight="1">
      <c r="A8930"/>
      <c r="B8930" s="1439" t="s">
        <v>19</v>
      </c>
      <c r="C8930" s="1440">
        <v>4036</v>
      </c>
      <c r="D8930" s="1441" t="str">
        <f t="shared" si="153"/>
        <v>SC4036</v>
      </c>
      <c r="E8930" s="1514" t="s">
        <v>125</v>
      </c>
      <c r="F8930" s="1467">
        <v>500</v>
      </c>
      <c r="G8930" s="1468">
        <v>2.11</v>
      </c>
      <c r="H8930" s="1468">
        <v>2.35</v>
      </c>
      <c r="I8930" s="1468">
        <v>2.59</v>
      </c>
      <c r="J8930" s="1468">
        <v>2.84</v>
      </c>
      <c r="K8930" s="1468"/>
      <c r="L8930" s="1468">
        <v>1.81</v>
      </c>
      <c r="M8930" s="1468">
        <v>2.0699999999999998</v>
      </c>
      <c r="N8930" s="1468">
        <v>2.48</v>
      </c>
      <c r="O8930" s="1468">
        <v>2.92</v>
      </c>
      <c r="P8930" s="1468"/>
      <c r="R8930" s="1067"/>
      <c r="Z8930" s="21"/>
      <c r="AH8930"/>
    </row>
    <row r="8931" spans="1:34" ht="11.25" customHeight="1">
      <c r="A8931"/>
      <c r="B8931" s="1439" t="s">
        <v>19</v>
      </c>
      <c r="C8931" s="1440">
        <v>4038</v>
      </c>
      <c r="D8931" s="1441" t="str">
        <f t="shared" si="153"/>
        <v>SC4038</v>
      </c>
      <c r="E8931" s="1514" t="s">
        <v>125</v>
      </c>
      <c r="F8931" s="1467">
        <v>500</v>
      </c>
      <c r="G8931" s="1468">
        <v>2.34</v>
      </c>
      <c r="H8931" s="1468">
        <v>2.61</v>
      </c>
      <c r="I8931" s="1468">
        <v>2.88</v>
      </c>
      <c r="J8931" s="1468">
        <v>3.15</v>
      </c>
      <c r="K8931" s="1468"/>
      <c r="L8931" s="1468">
        <v>2.02</v>
      </c>
      <c r="M8931" s="1468">
        <v>2.2999999999999998</v>
      </c>
      <c r="N8931" s="1468">
        <v>2.75</v>
      </c>
      <c r="O8931" s="1468">
        <v>3.24</v>
      </c>
      <c r="P8931" s="1468"/>
      <c r="R8931" s="1067"/>
      <c r="Z8931" s="21"/>
      <c r="AH8931"/>
    </row>
    <row r="8932" spans="1:34" ht="11.25" customHeight="1">
      <c r="A8932"/>
      <c r="B8932" s="1439" t="s">
        <v>19</v>
      </c>
      <c r="C8932" s="1440">
        <v>4062</v>
      </c>
      <c r="D8932" s="1441" t="str">
        <f t="shared" si="153"/>
        <v>SC4062</v>
      </c>
      <c r="E8932" s="1514" t="s">
        <v>125</v>
      </c>
      <c r="F8932" s="1467">
        <v>500</v>
      </c>
      <c r="G8932" s="1468">
        <v>2.34</v>
      </c>
      <c r="H8932" s="1468">
        <v>2.61</v>
      </c>
      <c r="I8932" s="1468">
        <v>2.88</v>
      </c>
      <c r="J8932" s="1468">
        <v>3.15</v>
      </c>
      <c r="K8932" s="1468"/>
      <c r="L8932" s="1468">
        <v>2.02</v>
      </c>
      <c r="M8932" s="1468">
        <v>2.2999999999999998</v>
      </c>
      <c r="N8932" s="1468">
        <v>2.75</v>
      </c>
      <c r="O8932" s="1468">
        <v>3.24</v>
      </c>
      <c r="P8932" s="1468"/>
      <c r="R8932" s="1067"/>
      <c r="Z8932" s="21"/>
      <c r="AH8932"/>
    </row>
    <row r="8933" spans="1:34" ht="11.25" customHeight="1">
      <c r="A8933"/>
      <c r="B8933" s="1439" t="s">
        <v>19</v>
      </c>
      <c r="C8933" s="1440">
        <v>4101</v>
      </c>
      <c r="D8933" s="1441" t="str">
        <f t="shared" si="153"/>
        <v>SC4101</v>
      </c>
      <c r="E8933" s="1514" t="s">
        <v>125</v>
      </c>
      <c r="F8933" s="1467">
        <v>500</v>
      </c>
      <c r="G8933" s="1468">
        <v>2.83</v>
      </c>
      <c r="H8933" s="1468">
        <v>3.16</v>
      </c>
      <c r="I8933" s="1468">
        <v>3.49</v>
      </c>
      <c r="J8933" s="1468">
        <v>3.82</v>
      </c>
      <c r="K8933" s="1468"/>
      <c r="L8933" s="1468">
        <v>2.44</v>
      </c>
      <c r="M8933" s="1468">
        <v>2.79</v>
      </c>
      <c r="N8933" s="1468">
        <v>3.34</v>
      </c>
      <c r="O8933" s="1468">
        <v>3.92</v>
      </c>
      <c r="P8933" s="1468"/>
      <c r="R8933" s="1067"/>
      <c r="Z8933" s="21"/>
      <c r="AH8933"/>
    </row>
    <row r="8934" spans="1:34" ht="11.25" customHeight="1">
      <c r="A8934"/>
      <c r="B8934" s="1439" t="s">
        <v>19</v>
      </c>
      <c r="C8934" s="1440">
        <v>4109</v>
      </c>
      <c r="D8934" s="1441" t="str">
        <f t="shared" si="153"/>
        <v>SC4109</v>
      </c>
      <c r="E8934" s="1514" t="s">
        <v>121</v>
      </c>
      <c r="F8934" s="1467">
        <v>500</v>
      </c>
      <c r="G8934" s="1468">
        <v>0.44</v>
      </c>
      <c r="H8934" s="1468">
        <v>0.49</v>
      </c>
      <c r="I8934" s="1468">
        <v>0.54</v>
      </c>
      <c r="J8934" s="1468">
        <v>0.6</v>
      </c>
      <c r="K8934" s="1468"/>
      <c r="L8934" s="1468">
        <v>0.38</v>
      </c>
      <c r="M8934" s="1468">
        <v>0.44</v>
      </c>
      <c r="N8934" s="1468">
        <v>0.52</v>
      </c>
      <c r="O8934" s="1468">
        <v>0.61</v>
      </c>
      <c r="P8934" s="1468"/>
      <c r="R8934" s="1067"/>
      <c r="Z8934" s="21"/>
      <c r="AH8934"/>
    </row>
    <row r="8935" spans="1:34" ht="11.25" customHeight="1">
      <c r="A8935"/>
      <c r="B8935" s="1439" t="s">
        <v>19</v>
      </c>
      <c r="C8935" s="1440">
        <v>4110</v>
      </c>
      <c r="D8935" s="1441" t="str">
        <f t="shared" si="153"/>
        <v>SC4110</v>
      </c>
      <c r="E8935" s="1514" t="s">
        <v>121</v>
      </c>
      <c r="F8935" s="1467">
        <v>500</v>
      </c>
      <c r="G8935" s="1468">
        <v>0.92</v>
      </c>
      <c r="H8935" s="1468">
        <v>1.03</v>
      </c>
      <c r="I8935" s="1468">
        <v>1.1399999999999999</v>
      </c>
      <c r="J8935" s="1468">
        <v>1.24</v>
      </c>
      <c r="K8935" s="1468"/>
      <c r="L8935" s="1468">
        <v>0.8</v>
      </c>
      <c r="M8935" s="1468">
        <v>0.91</v>
      </c>
      <c r="N8935" s="1468">
        <v>1.0900000000000001</v>
      </c>
      <c r="O8935" s="1468">
        <v>1.28</v>
      </c>
      <c r="P8935" s="1468"/>
      <c r="R8935" s="1067"/>
      <c r="Z8935" s="21"/>
      <c r="AH8935"/>
    </row>
    <row r="8936" spans="1:34" ht="11.25" customHeight="1">
      <c r="A8936"/>
      <c r="B8936" s="1439" t="s">
        <v>19</v>
      </c>
      <c r="C8936" s="1440">
        <v>4111</v>
      </c>
      <c r="D8936" s="1441" t="str">
        <f t="shared" si="153"/>
        <v>SC4111</v>
      </c>
      <c r="E8936" s="1514" t="s">
        <v>125</v>
      </c>
      <c r="F8936" s="1467">
        <v>500</v>
      </c>
      <c r="G8936" s="1468">
        <v>1.57</v>
      </c>
      <c r="H8936" s="1468">
        <v>1.75</v>
      </c>
      <c r="I8936" s="1468">
        <v>1.94</v>
      </c>
      <c r="J8936" s="1468">
        <v>2.12</v>
      </c>
      <c r="K8936" s="1468"/>
      <c r="L8936" s="1468">
        <v>1.36</v>
      </c>
      <c r="M8936" s="1468">
        <v>1.55</v>
      </c>
      <c r="N8936" s="1468">
        <v>1.85</v>
      </c>
      <c r="O8936" s="1468">
        <v>2.1800000000000002</v>
      </c>
      <c r="P8936" s="1468"/>
      <c r="R8936" s="1067"/>
      <c r="Z8936" s="21"/>
      <c r="AH8936"/>
    </row>
    <row r="8937" spans="1:34" ht="11.25" customHeight="1">
      <c r="A8937"/>
      <c r="B8937" s="1439" t="s">
        <v>19</v>
      </c>
      <c r="C8937" s="1440">
        <v>4114</v>
      </c>
      <c r="D8937" s="1441" t="str">
        <f t="shared" si="153"/>
        <v>SC4114</v>
      </c>
      <c r="E8937" s="1514" t="s">
        <v>125</v>
      </c>
      <c r="F8937" s="1467">
        <v>550</v>
      </c>
      <c r="G8937" s="1468">
        <v>3.91</v>
      </c>
      <c r="H8937" s="1468">
        <v>4.3600000000000003</v>
      </c>
      <c r="I8937" s="1468">
        <v>4.82</v>
      </c>
      <c r="J8937" s="1468">
        <v>5.27</v>
      </c>
      <c r="K8937" s="1468"/>
      <c r="L8937" s="1468">
        <v>3.37</v>
      </c>
      <c r="M8937" s="1468">
        <v>3.85</v>
      </c>
      <c r="N8937" s="1468">
        <v>4.6100000000000003</v>
      </c>
      <c r="O8937" s="1468">
        <v>5.42</v>
      </c>
      <c r="P8937" s="1468"/>
      <c r="R8937" s="1067"/>
      <c r="Z8937" s="21"/>
      <c r="AH8937"/>
    </row>
    <row r="8938" spans="1:34" ht="11.25" customHeight="1">
      <c r="A8938"/>
      <c r="B8938" s="1439" t="s">
        <v>19</v>
      </c>
      <c r="C8938" s="1440">
        <v>4130</v>
      </c>
      <c r="D8938" s="1441" t="str">
        <f t="shared" si="153"/>
        <v>SC4130</v>
      </c>
      <c r="E8938" s="1514" t="s">
        <v>125</v>
      </c>
      <c r="F8938" s="1467">
        <v>550</v>
      </c>
      <c r="G8938" s="1468">
        <v>3.94</v>
      </c>
      <c r="H8938" s="1468">
        <v>4.3899999999999997</v>
      </c>
      <c r="I8938" s="1468">
        <v>4.8499999999999996</v>
      </c>
      <c r="J8938" s="1468">
        <v>5.3</v>
      </c>
      <c r="K8938" s="1468"/>
      <c r="L8938" s="1468">
        <v>3.39</v>
      </c>
      <c r="M8938" s="1468">
        <v>3.88</v>
      </c>
      <c r="N8938" s="1468">
        <v>4.6399999999999997</v>
      </c>
      <c r="O8938" s="1468">
        <v>5.45</v>
      </c>
      <c r="P8938" s="1468"/>
      <c r="R8938" s="1067"/>
      <c r="Z8938" s="21"/>
      <c r="AH8938"/>
    </row>
    <row r="8939" spans="1:34" ht="11.25" customHeight="1">
      <c r="A8939"/>
      <c r="B8939" s="1439" t="s">
        <v>19</v>
      </c>
      <c r="C8939" s="1440">
        <v>4131</v>
      </c>
      <c r="D8939" s="1441" t="str">
        <f t="shared" si="153"/>
        <v>SC4131</v>
      </c>
      <c r="E8939" s="1514" t="s">
        <v>125</v>
      </c>
      <c r="F8939" s="1467">
        <v>550</v>
      </c>
      <c r="G8939" s="1468">
        <v>4.03</v>
      </c>
      <c r="H8939" s="1468">
        <v>4.5</v>
      </c>
      <c r="I8939" s="1468">
        <v>4.96</v>
      </c>
      <c r="J8939" s="1468">
        <v>5.43</v>
      </c>
      <c r="K8939" s="1468"/>
      <c r="L8939" s="1468">
        <v>3.47</v>
      </c>
      <c r="M8939" s="1468">
        <v>3.97</v>
      </c>
      <c r="N8939" s="1468">
        <v>4.74</v>
      </c>
      <c r="O8939" s="1468">
        <v>5.58</v>
      </c>
      <c r="P8939" s="1468"/>
      <c r="R8939" s="1067"/>
      <c r="Z8939" s="21"/>
      <c r="AH8939"/>
    </row>
    <row r="8940" spans="1:34" ht="11.25" customHeight="1">
      <c r="A8940"/>
      <c r="B8940" s="1439" t="s">
        <v>19</v>
      </c>
      <c r="C8940" s="1440">
        <v>4133</v>
      </c>
      <c r="D8940" s="1441" t="str">
        <f t="shared" si="153"/>
        <v>SC4133</v>
      </c>
      <c r="E8940" s="1514" t="s">
        <v>125</v>
      </c>
      <c r="F8940" s="1467">
        <v>500</v>
      </c>
      <c r="G8940" s="1468">
        <v>1.95</v>
      </c>
      <c r="H8940" s="1468">
        <v>2.1800000000000002</v>
      </c>
      <c r="I8940" s="1468">
        <v>2.4</v>
      </c>
      <c r="J8940" s="1468">
        <v>2.63</v>
      </c>
      <c r="K8940" s="1468"/>
      <c r="L8940" s="1468">
        <v>1.68</v>
      </c>
      <c r="M8940" s="1468">
        <v>1.92</v>
      </c>
      <c r="N8940" s="1468">
        <v>2.2999999999999998</v>
      </c>
      <c r="O8940" s="1468">
        <v>2.7</v>
      </c>
      <c r="P8940" s="1468"/>
      <c r="R8940" s="1067"/>
      <c r="Z8940" s="21"/>
      <c r="AH8940"/>
    </row>
    <row r="8941" spans="1:34" ht="11.25" customHeight="1">
      <c r="A8941"/>
      <c r="B8941" s="1439" t="s">
        <v>19</v>
      </c>
      <c r="C8941" s="1440">
        <v>4149</v>
      </c>
      <c r="D8941" s="1441" t="str">
        <f t="shared" si="153"/>
        <v>SC4149</v>
      </c>
      <c r="E8941" s="1514" t="s">
        <v>121</v>
      </c>
      <c r="F8941" s="1467">
        <v>500</v>
      </c>
      <c r="G8941" s="1468">
        <v>0.77</v>
      </c>
      <c r="H8941" s="1468">
        <v>0.86</v>
      </c>
      <c r="I8941" s="1468">
        <v>0.94</v>
      </c>
      <c r="J8941" s="1468">
        <v>1.03</v>
      </c>
      <c r="K8941" s="1468"/>
      <c r="L8941" s="1468">
        <v>0.66</v>
      </c>
      <c r="M8941" s="1468">
        <v>0.76</v>
      </c>
      <c r="N8941" s="1468">
        <v>0.9</v>
      </c>
      <c r="O8941" s="1468">
        <v>1.06</v>
      </c>
      <c r="P8941" s="1468"/>
      <c r="R8941" s="1067"/>
      <c r="Z8941" s="21"/>
      <c r="AH8941"/>
    </row>
    <row r="8942" spans="1:34" ht="11.25" customHeight="1">
      <c r="A8942"/>
      <c r="B8942" s="1439" t="s">
        <v>19</v>
      </c>
      <c r="C8942" s="1440">
        <v>4206</v>
      </c>
      <c r="D8942" s="1441" t="str">
        <f t="shared" si="153"/>
        <v>SC4206</v>
      </c>
      <c r="E8942" s="1514" t="s">
        <v>124</v>
      </c>
      <c r="F8942" s="1467">
        <v>600</v>
      </c>
      <c r="G8942" s="1468">
        <v>4.47</v>
      </c>
      <c r="H8942" s="1468">
        <v>4.99</v>
      </c>
      <c r="I8942" s="1468">
        <v>5.5</v>
      </c>
      <c r="J8942" s="1468">
        <v>6.02</v>
      </c>
      <c r="K8942" s="1468"/>
      <c r="L8942" s="1468">
        <v>3.85</v>
      </c>
      <c r="M8942" s="1468">
        <v>4.4000000000000004</v>
      </c>
      <c r="N8942" s="1468">
        <v>5.26</v>
      </c>
      <c r="O8942" s="1468">
        <v>6.19</v>
      </c>
      <c r="P8942" s="1468"/>
      <c r="R8942" s="1067"/>
      <c r="Z8942" s="21"/>
      <c r="AH8942"/>
    </row>
    <row r="8943" spans="1:34" ht="11.25" customHeight="1">
      <c r="A8943"/>
      <c r="B8943" s="1439" t="s">
        <v>19</v>
      </c>
      <c r="C8943" s="1440">
        <v>4207</v>
      </c>
      <c r="D8943" s="1441" t="str">
        <f t="shared" si="153"/>
        <v>SC4207</v>
      </c>
      <c r="E8943" s="1514" t="s">
        <v>124</v>
      </c>
      <c r="F8943" s="1467">
        <v>500</v>
      </c>
      <c r="G8943" s="1468">
        <v>1.82</v>
      </c>
      <c r="H8943" s="1468">
        <v>2.0299999999999998</v>
      </c>
      <c r="I8943" s="1468">
        <v>2.2400000000000002</v>
      </c>
      <c r="J8943" s="1468">
        <v>2.4500000000000002</v>
      </c>
      <c r="K8943" s="1468"/>
      <c r="L8943" s="1468">
        <v>1.57</v>
      </c>
      <c r="M8943" s="1468">
        <v>1.79</v>
      </c>
      <c r="N8943" s="1468">
        <v>2.14</v>
      </c>
      <c r="O8943" s="1468">
        <v>2.52</v>
      </c>
      <c r="P8943" s="1468"/>
      <c r="R8943" s="1067"/>
      <c r="Z8943" s="21"/>
      <c r="AH8943"/>
    </row>
    <row r="8944" spans="1:34" ht="11.25" customHeight="1">
      <c r="A8944"/>
      <c r="B8944" s="1439" t="s">
        <v>19</v>
      </c>
      <c r="C8944" s="1440">
        <v>4239</v>
      </c>
      <c r="D8944" s="1441" t="str">
        <f t="shared" si="153"/>
        <v>SC4239</v>
      </c>
      <c r="E8944" s="1514" t="s">
        <v>123</v>
      </c>
      <c r="F8944" s="1467">
        <v>500</v>
      </c>
      <c r="G8944" s="1468">
        <v>2.37</v>
      </c>
      <c r="H8944" s="1468">
        <v>2.64</v>
      </c>
      <c r="I8944" s="1468">
        <v>2.91</v>
      </c>
      <c r="J8944" s="1468">
        <v>3.19</v>
      </c>
      <c r="K8944" s="1468"/>
      <c r="L8944" s="1468">
        <v>2.04</v>
      </c>
      <c r="M8944" s="1468">
        <v>2.33</v>
      </c>
      <c r="N8944" s="1468">
        <v>2.78</v>
      </c>
      <c r="O8944" s="1468">
        <v>3.28</v>
      </c>
      <c r="P8944" s="1468"/>
      <c r="R8944" s="1067"/>
      <c r="Z8944" s="21"/>
      <c r="AH8944"/>
    </row>
    <row r="8945" spans="1:34" ht="11.25" customHeight="1">
      <c r="A8945"/>
      <c r="B8945" s="1439" t="s">
        <v>19</v>
      </c>
      <c r="C8945" s="1440">
        <v>4240</v>
      </c>
      <c r="D8945" s="1441" t="str">
        <f t="shared" si="153"/>
        <v>SC4240</v>
      </c>
      <c r="E8945" s="1514" t="s">
        <v>125</v>
      </c>
      <c r="F8945" s="1467">
        <v>500</v>
      </c>
      <c r="G8945" s="1468">
        <v>3.16</v>
      </c>
      <c r="H8945" s="1468">
        <v>3.52</v>
      </c>
      <c r="I8945" s="1468">
        <v>3.89</v>
      </c>
      <c r="J8945" s="1468">
        <v>4.25</v>
      </c>
      <c r="K8945" s="1468"/>
      <c r="L8945" s="1468">
        <v>2.72</v>
      </c>
      <c r="M8945" s="1468">
        <v>3.11</v>
      </c>
      <c r="N8945" s="1468">
        <v>3.72</v>
      </c>
      <c r="O8945" s="1468">
        <v>4.37</v>
      </c>
      <c r="P8945" s="1468"/>
      <c r="R8945" s="1067"/>
      <c r="Z8945" s="21"/>
      <c r="AH8945"/>
    </row>
    <row r="8946" spans="1:34" ht="11.25" customHeight="1">
      <c r="A8946"/>
      <c r="B8946" s="1439" t="s">
        <v>19</v>
      </c>
      <c r="C8946" s="1440">
        <v>4243</v>
      </c>
      <c r="D8946" s="1441" t="str">
        <f t="shared" si="153"/>
        <v>SC4243</v>
      </c>
      <c r="E8946" s="1514" t="s">
        <v>125</v>
      </c>
      <c r="F8946" s="1467">
        <v>500</v>
      </c>
      <c r="G8946" s="1468">
        <v>2.13</v>
      </c>
      <c r="H8946" s="1468">
        <v>2.38</v>
      </c>
      <c r="I8946" s="1468">
        <v>2.62</v>
      </c>
      <c r="J8946" s="1468">
        <v>2.87</v>
      </c>
      <c r="K8946" s="1468"/>
      <c r="L8946" s="1468">
        <v>1.84</v>
      </c>
      <c r="M8946" s="1468">
        <v>2.1</v>
      </c>
      <c r="N8946" s="1468">
        <v>2.5099999999999998</v>
      </c>
      <c r="O8946" s="1468">
        <v>2.95</v>
      </c>
      <c r="P8946" s="1468"/>
      <c r="R8946" s="1067"/>
      <c r="Z8946" s="21"/>
      <c r="AH8946"/>
    </row>
    <row r="8947" spans="1:34" ht="11.25" customHeight="1">
      <c r="A8947"/>
      <c r="B8947" s="1439" t="s">
        <v>19</v>
      </c>
      <c r="C8947" s="1440">
        <v>4244</v>
      </c>
      <c r="D8947" s="1441" t="str">
        <f t="shared" si="153"/>
        <v>SC4244</v>
      </c>
      <c r="E8947" s="1514" t="s">
        <v>125</v>
      </c>
      <c r="F8947" s="1467">
        <v>500</v>
      </c>
      <c r="G8947" s="1468">
        <v>2.5499999999999998</v>
      </c>
      <c r="H8947" s="1468">
        <v>2.84</v>
      </c>
      <c r="I8947" s="1468">
        <v>3.14</v>
      </c>
      <c r="J8947" s="1468">
        <v>3.43</v>
      </c>
      <c r="K8947" s="1468"/>
      <c r="L8947" s="1468">
        <v>2.2000000000000002</v>
      </c>
      <c r="M8947" s="1468">
        <v>2.5099999999999998</v>
      </c>
      <c r="N8947" s="1468">
        <v>3</v>
      </c>
      <c r="O8947" s="1468">
        <v>3.53</v>
      </c>
      <c r="P8947" s="1468"/>
      <c r="R8947" s="1067"/>
      <c r="Z8947" s="21"/>
      <c r="AH8947"/>
    </row>
    <row r="8948" spans="1:34" ht="11.25" customHeight="1">
      <c r="A8948"/>
      <c r="B8948" s="1439" t="s">
        <v>19</v>
      </c>
      <c r="C8948" s="1440">
        <v>4250</v>
      </c>
      <c r="D8948" s="1441" t="str">
        <f t="shared" si="153"/>
        <v>SC4250</v>
      </c>
      <c r="E8948" s="1514" t="s">
        <v>125</v>
      </c>
      <c r="F8948" s="1467">
        <v>500</v>
      </c>
      <c r="G8948" s="1468">
        <v>2</v>
      </c>
      <c r="H8948" s="1468">
        <v>2.23</v>
      </c>
      <c r="I8948" s="1468">
        <v>2.46</v>
      </c>
      <c r="J8948" s="1468">
        <v>2.7</v>
      </c>
      <c r="K8948" s="1468"/>
      <c r="L8948" s="1468">
        <v>1.72</v>
      </c>
      <c r="M8948" s="1468">
        <v>1.97</v>
      </c>
      <c r="N8948" s="1468">
        <v>2.36</v>
      </c>
      <c r="O8948" s="1468">
        <v>2.77</v>
      </c>
      <c r="P8948" s="1468"/>
      <c r="R8948" s="1067"/>
      <c r="Z8948" s="21"/>
      <c r="AH8948"/>
    </row>
    <row r="8949" spans="1:34" ht="11.25" customHeight="1">
      <c r="A8949"/>
      <c r="B8949" s="1439" t="s">
        <v>19</v>
      </c>
      <c r="C8949" s="1440">
        <v>4251</v>
      </c>
      <c r="D8949" s="1441" t="str">
        <f t="shared" si="153"/>
        <v>SC4251</v>
      </c>
      <c r="E8949" s="1514" t="s">
        <v>125</v>
      </c>
      <c r="F8949" s="1467">
        <v>500</v>
      </c>
      <c r="G8949" s="1468">
        <v>3</v>
      </c>
      <c r="H8949" s="1468">
        <v>3.35</v>
      </c>
      <c r="I8949" s="1468">
        <v>3.7</v>
      </c>
      <c r="J8949" s="1468">
        <v>4.04</v>
      </c>
      <c r="K8949" s="1468"/>
      <c r="L8949" s="1468">
        <v>2.59</v>
      </c>
      <c r="M8949" s="1468">
        <v>2.96</v>
      </c>
      <c r="N8949" s="1468">
        <v>3.53</v>
      </c>
      <c r="O8949" s="1468">
        <v>4.16</v>
      </c>
      <c r="P8949" s="1468"/>
      <c r="R8949" s="1067"/>
      <c r="Z8949" s="21"/>
      <c r="AH8949"/>
    </row>
    <row r="8950" spans="1:34" ht="11.25" customHeight="1">
      <c r="A8950"/>
      <c r="B8950" s="1439" t="s">
        <v>19</v>
      </c>
      <c r="C8950" s="1440">
        <v>4263</v>
      </c>
      <c r="D8950" s="1441" t="str">
        <f t="shared" si="153"/>
        <v>SC4263</v>
      </c>
      <c r="E8950" s="1514" t="s">
        <v>125</v>
      </c>
      <c r="F8950" s="1467">
        <v>500</v>
      </c>
      <c r="G8950" s="1468">
        <v>3.45</v>
      </c>
      <c r="H8950" s="1468">
        <v>3.84</v>
      </c>
      <c r="I8950" s="1468">
        <v>4.24</v>
      </c>
      <c r="J8950" s="1468">
        <v>4.6399999999999997</v>
      </c>
      <c r="K8950" s="1468"/>
      <c r="L8950" s="1468">
        <v>2.97</v>
      </c>
      <c r="M8950" s="1468">
        <v>3.39</v>
      </c>
      <c r="N8950" s="1468">
        <v>4.05</v>
      </c>
      <c r="O8950" s="1468">
        <v>4.7699999999999996</v>
      </c>
      <c r="P8950" s="1468"/>
      <c r="R8950" s="1067"/>
      <c r="Z8950" s="21"/>
      <c r="AH8950"/>
    </row>
    <row r="8951" spans="1:34" ht="11.25" customHeight="1">
      <c r="A8951"/>
      <c r="B8951" s="1439" t="s">
        <v>19</v>
      </c>
      <c r="C8951" s="1440">
        <v>4273</v>
      </c>
      <c r="D8951" s="1441" t="str">
        <f t="shared" si="153"/>
        <v>SC4273</v>
      </c>
      <c r="E8951" s="1514" t="s">
        <v>125</v>
      </c>
      <c r="F8951" s="1467">
        <v>500</v>
      </c>
      <c r="G8951" s="1468">
        <v>2.2400000000000002</v>
      </c>
      <c r="H8951" s="1468">
        <v>2.4900000000000002</v>
      </c>
      <c r="I8951" s="1468">
        <v>2.75</v>
      </c>
      <c r="J8951" s="1468">
        <v>3.01</v>
      </c>
      <c r="K8951" s="1468"/>
      <c r="L8951" s="1468">
        <v>1.93</v>
      </c>
      <c r="M8951" s="1468">
        <v>2.2000000000000002</v>
      </c>
      <c r="N8951" s="1468">
        <v>2.63</v>
      </c>
      <c r="O8951" s="1468">
        <v>3.1</v>
      </c>
      <c r="P8951" s="1468"/>
      <c r="R8951" s="1067"/>
      <c r="Z8951" s="21"/>
      <c r="AH8951"/>
    </row>
    <row r="8952" spans="1:34" ht="11.25" customHeight="1">
      <c r="A8952"/>
      <c r="B8952" s="1439" t="s">
        <v>19</v>
      </c>
      <c r="C8952" s="1440">
        <v>4279</v>
      </c>
      <c r="D8952" s="1441" t="str">
        <f t="shared" si="153"/>
        <v>SC4279</v>
      </c>
      <c r="E8952" s="1514" t="s">
        <v>125</v>
      </c>
      <c r="F8952" s="1467">
        <v>500</v>
      </c>
      <c r="G8952" s="1468">
        <v>2.2599999999999998</v>
      </c>
      <c r="H8952" s="1468">
        <v>2.52</v>
      </c>
      <c r="I8952" s="1468">
        <v>2.78</v>
      </c>
      <c r="J8952" s="1468">
        <v>3.05</v>
      </c>
      <c r="K8952" s="1468"/>
      <c r="L8952" s="1468">
        <v>1.95</v>
      </c>
      <c r="M8952" s="1468">
        <v>2.23</v>
      </c>
      <c r="N8952" s="1468">
        <v>2.66</v>
      </c>
      <c r="O8952" s="1468">
        <v>3.13</v>
      </c>
      <c r="P8952" s="1468"/>
      <c r="R8952" s="1067"/>
      <c r="Z8952" s="21"/>
      <c r="AH8952"/>
    </row>
    <row r="8953" spans="1:34" ht="11.25" customHeight="1">
      <c r="A8953"/>
      <c r="B8953" s="1439" t="s">
        <v>19</v>
      </c>
      <c r="C8953" s="1440">
        <v>4283</v>
      </c>
      <c r="D8953" s="1441" t="str">
        <f t="shared" si="153"/>
        <v>SC4283</v>
      </c>
      <c r="E8953" s="1514" t="s">
        <v>125</v>
      </c>
      <c r="F8953" s="1467">
        <v>500</v>
      </c>
      <c r="G8953" s="1468">
        <v>1.21</v>
      </c>
      <c r="H8953" s="1468">
        <v>1.35</v>
      </c>
      <c r="I8953" s="1468">
        <v>1.49</v>
      </c>
      <c r="J8953" s="1468">
        <v>1.63</v>
      </c>
      <c r="K8953" s="1468"/>
      <c r="L8953" s="1468">
        <v>1.04</v>
      </c>
      <c r="M8953" s="1468">
        <v>1.19</v>
      </c>
      <c r="N8953" s="1468">
        <v>1.42</v>
      </c>
      <c r="O8953" s="1468">
        <v>1.67</v>
      </c>
      <c r="P8953" s="1468"/>
      <c r="R8953" s="1067"/>
      <c r="Z8953" s="21"/>
      <c r="AH8953"/>
    </row>
    <row r="8954" spans="1:34" ht="11.25" customHeight="1">
      <c r="A8954"/>
      <c r="B8954" s="1439" t="s">
        <v>19</v>
      </c>
      <c r="C8954" s="1440">
        <v>4299</v>
      </c>
      <c r="D8954" s="1441" t="str">
        <f t="shared" si="153"/>
        <v>SC4299</v>
      </c>
      <c r="E8954" s="1514" t="s">
        <v>121</v>
      </c>
      <c r="F8954" s="1467">
        <v>500</v>
      </c>
      <c r="G8954" s="1468">
        <v>1.92</v>
      </c>
      <c r="H8954" s="1468">
        <v>2.15</v>
      </c>
      <c r="I8954" s="1468">
        <v>2.37</v>
      </c>
      <c r="J8954" s="1468">
        <v>2.59</v>
      </c>
      <c r="K8954" s="1468"/>
      <c r="L8954" s="1468">
        <v>1.66</v>
      </c>
      <c r="M8954" s="1468">
        <v>1.89</v>
      </c>
      <c r="N8954" s="1468">
        <v>2.2599999999999998</v>
      </c>
      <c r="O8954" s="1468">
        <v>2.66</v>
      </c>
      <c r="P8954" s="1468"/>
      <c r="R8954" s="1067"/>
      <c r="Z8954" s="21"/>
      <c r="AH8954"/>
    </row>
    <row r="8955" spans="1:34" ht="11.25" customHeight="1">
      <c r="A8955"/>
      <c r="B8955" s="1439" t="s">
        <v>19</v>
      </c>
      <c r="C8955" s="1440">
        <v>4304</v>
      </c>
      <c r="D8955" s="1441" t="str">
        <f t="shared" si="153"/>
        <v>SC4304</v>
      </c>
      <c r="E8955" s="1514" t="s">
        <v>124</v>
      </c>
      <c r="F8955" s="1467">
        <v>600</v>
      </c>
      <c r="G8955" s="1468">
        <v>4.47</v>
      </c>
      <c r="H8955" s="1468">
        <v>4.99</v>
      </c>
      <c r="I8955" s="1468">
        <v>5.5</v>
      </c>
      <c r="J8955" s="1468">
        <v>6.02</v>
      </c>
      <c r="K8955" s="1468"/>
      <c r="L8955" s="1468">
        <v>3.85</v>
      </c>
      <c r="M8955" s="1468">
        <v>4.4000000000000004</v>
      </c>
      <c r="N8955" s="1468">
        <v>5.26</v>
      </c>
      <c r="O8955" s="1468">
        <v>6.19</v>
      </c>
      <c r="P8955" s="1468"/>
      <c r="R8955" s="1067"/>
      <c r="Z8955" s="21"/>
      <c r="AH8955"/>
    </row>
    <row r="8956" spans="1:34" ht="11.25" customHeight="1">
      <c r="A8956"/>
      <c r="B8956" s="1439" t="s">
        <v>19</v>
      </c>
      <c r="C8956" s="1440">
        <v>4307</v>
      </c>
      <c r="D8956" s="1441" t="str">
        <f t="shared" si="153"/>
        <v>SC4307</v>
      </c>
      <c r="E8956" s="1514" t="s">
        <v>121</v>
      </c>
      <c r="F8956" s="1467">
        <v>500</v>
      </c>
      <c r="G8956" s="1468">
        <v>1.61</v>
      </c>
      <c r="H8956" s="1468">
        <v>1.8</v>
      </c>
      <c r="I8956" s="1468">
        <v>1.98</v>
      </c>
      <c r="J8956" s="1468">
        <v>2.17</v>
      </c>
      <c r="K8956" s="1468"/>
      <c r="L8956" s="1468">
        <v>1.39</v>
      </c>
      <c r="M8956" s="1468">
        <v>1.59</v>
      </c>
      <c r="N8956" s="1468">
        <v>1.9</v>
      </c>
      <c r="O8956" s="1468">
        <v>2.23</v>
      </c>
      <c r="P8956" s="1468"/>
      <c r="R8956" s="1067"/>
      <c r="Z8956" s="21"/>
      <c r="AH8956"/>
    </row>
    <row r="8957" spans="1:34" ht="11.25" customHeight="1">
      <c r="A8957"/>
      <c r="B8957" s="1439" t="s">
        <v>19</v>
      </c>
      <c r="C8957" s="1440">
        <v>4351</v>
      </c>
      <c r="D8957" s="1441" t="str">
        <f t="shared" si="153"/>
        <v>SC4351</v>
      </c>
      <c r="E8957" s="1514" t="s">
        <v>121</v>
      </c>
      <c r="F8957" s="1467">
        <v>500</v>
      </c>
      <c r="G8957" s="1468">
        <v>1.01</v>
      </c>
      <c r="H8957" s="1468">
        <v>1.1299999999999999</v>
      </c>
      <c r="I8957" s="1468">
        <v>1.25</v>
      </c>
      <c r="J8957" s="1468">
        <v>1.37</v>
      </c>
      <c r="K8957" s="1468"/>
      <c r="L8957" s="1468">
        <v>0.87</v>
      </c>
      <c r="M8957" s="1468">
        <v>1</v>
      </c>
      <c r="N8957" s="1468">
        <v>1.19</v>
      </c>
      <c r="O8957" s="1468">
        <v>1.4</v>
      </c>
      <c r="P8957" s="1468"/>
      <c r="R8957" s="1067"/>
      <c r="Z8957" s="21"/>
      <c r="AH8957"/>
    </row>
    <row r="8958" spans="1:34" ht="11.25" customHeight="1">
      <c r="A8958"/>
      <c r="B8958" s="1439" t="s">
        <v>19</v>
      </c>
      <c r="C8958" s="1440">
        <v>4352</v>
      </c>
      <c r="D8958" s="1441" t="str">
        <f t="shared" si="153"/>
        <v>SC4352</v>
      </c>
      <c r="E8958" s="1514" t="s">
        <v>121</v>
      </c>
      <c r="F8958" s="1467">
        <v>500</v>
      </c>
      <c r="G8958" s="1468">
        <v>1.51</v>
      </c>
      <c r="H8958" s="1468">
        <v>1.68</v>
      </c>
      <c r="I8958" s="1468">
        <v>1.86</v>
      </c>
      <c r="J8958" s="1468">
        <v>2.0299999999999998</v>
      </c>
      <c r="K8958" s="1468"/>
      <c r="L8958" s="1468">
        <v>1.3</v>
      </c>
      <c r="M8958" s="1468">
        <v>1.48</v>
      </c>
      <c r="N8958" s="1468">
        <v>1.77</v>
      </c>
      <c r="O8958" s="1468">
        <v>2.09</v>
      </c>
      <c r="P8958" s="1468"/>
      <c r="R8958" s="1067"/>
      <c r="Z8958" s="21"/>
      <c r="AH8958"/>
    </row>
    <row r="8959" spans="1:34" ht="11.25" customHeight="1">
      <c r="A8959"/>
      <c r="B8959" s="1439" t="s">
        <v>19</v>
      </c>
      <c r="C8959" s="1440">
        <v>4361</v>
      </c>
      <c r="D8959" s="1441" t="str">
        <f t="shared" si="153"/>
        <v>SC4361</v>
      </c>
      <c r="E8959" s="1514" t="s">
        <v>121</v>
      </c>
      <c r="F8959" s="1467">
        <v>500</v>
      </c>
      <c r="G8959" s="1468">
        <v>1.1399999999999999</v>
      </c>
      <c r="H8959" s="1468">
        <v>1.28</v>
      </c>
      <c r="I8959" s="1468">
        <v>1.41</v>
      </c>
      <c r="J8959" s="1468">
        <v>1.54</v>
      </c>
      <c r="K8959" s="1468"/>
      <c r="L8959" s="1468">
        <v>0.99</v>
      </c>
      <c r="M8959" s="1468">
        <v>1.1299999999999999</v>
      </c>
      <c r="N8959" s="1468">
        <v>1.35</v>
      </c>
      <c r="O8959" s="1468">
        <v>1.58</v>
      </c>
      <c r="P8959" s="1468"/>
      <c r="R8959" s="1067"/>
      <c r="Z8959" s="21"/>
      <c r="AH8959"/>
    </row>
    <row r="8960" spans="1:34" ht="11.25" customHeight="1">
      <c r="A8960"/>
      <c r="B8960" s="1439" t="s">
        <v>19</v>
      </c>
      <c r="C8960" s="1440">
        <v>4410</v>
      </c>
      <c r="D8960" s="1441" t="str">
        <f t="shared" si="153"/>
        <v>SC4410</v>
      </c>
      <c r="E8960" s="1514" t="s">
        <v>123</v>
      </c>
      <c r="F8960" s="1467">
        <v>500</v>
      </c>
      <c r="G8960" s="1468">
        <v>2.69</v>
      </c>
      <c r="H8960" s="1468">
        <v>3</v>
      </c>
      <c r="I8960" s="1468">
        <v>3.31</v>
      </c>
      <c r="J8960" s="1468">
        <v>3.62</v>
      </c>
      <c r="K8960" s="1468"/>
      <c r="L8960" s="1468">
        <v>2.3199999999999998</v>
      </c>
      <c r="M8960" s="1468">
        <v>2.65</v>
      </c>
      <c r="N8960" s="1468">
        <v>3.17</v>
      </c>
      <c r="O8960" s="1468">
        <v>3.73</v>
      </c>
      <c r="P8960" s="1468"/>
      <c r="R8960" s="1067"/>
      <c r="Z8960" s="21"/>
      <c r="AH8960"/>
    </row>
    <row r="8961" spans="1:34" ht="11.25" customHeight="1">
      <c r="A8961"/>
      <c r="B8961" s="1439" t="s">
        <v>19</v>
      </c>
      <c r="C8961" s="1440">
        <v>4420</v>
      </c>
      <c r="D8961" s="1441" t="str">
        <f t="shared" si="153"/>
        <v>SC4420</v>
      </c>
      <c r="E8961" s="1514" t="s">
        <v>123</v>
      </c>
      <c r="F8961" s="1467">
        <v>500</v>
      </c>
      <c r="G8961" s="1468">
        <v>2.09</v>
      </c>
      <c r="H8961" s="1468">
        <v>2.33</v>
      </c>
      <c r="I8961" s="1468">
        <v>2.58</v>
      </c>
      <c r="J8961" s="1468">
        <v>2.82</v>
      </c>
      <c r="K8961" s="1468"/>
      <c r="L8961" s="1468">
        <v>1.8</v>
      </c>
      <c r="M8961" s="1468">
        <v>2.06</v>
      </c>
      <c r="N8961" s="1468">
        <v>2.46</v>
      </c>
      <c r="O8961" s="1468">
        <v>2.9</v>
      </c>
      <c r="P8961" s="1468"/>
      <c r="R8961" s="1067"/>
      <c r="Z8961" s="21"/>
      <c r="AH8961"/>
    </row>
    <row r="8962" spans="1:34" ht="11.25" customHeight="1">
      <c r="A8962"/>
      <c r="B8962" s="1439" t="s">
        <v>19</v>
      </c>
      <c r="C8962" s="1440">
        <v>4431</v>
      </c>
      <c r="D8962" s="1441" t="str">
        <f t="shared" si="153"/>
        <v>SC4431</v>
      </c>
      <c r="E8962" s="1514" t="s">
        <v>125</v>
      </c>
      <c r="F8962" s="1467">
        <v>500</v>
      </c>
      <c r="G8962" s="1468">
        <v>1.7</v>
      </c>
      <c r="H8962" s="1468">
        <v>1.9</v>
      </c>
      <c r="I8962" s="1468">
        <v>2.1</v>
      </c>
      <c r="J8962" s="1468">
        <v>2.29</v>
      </c>
      <c r="K8962" s="1468"/>
      <c r="L8962" s="1468">
        <v>1.47</v>
      </c>
      <c r="M8962" s="1468">
        <v>1.68</v>
      </c>
      <c r="N8962" s="1468">
        <v>2</v>
      </c>
      <c r="O8962" s="1468">
        <v>2.36</v>
      </c>
      <c r="P8962" s="1468"/>
      <c r="R8962" s="1067"/>
      <c r="Z8962" s="21"/>
      <c r="AH8962"/>
    </row>
    <row r="8963" spans="1:34" ht="11.25" customHeight="1">
      <c r="A8963"/>
      <c r="B8963" s="1439" t="s">
        <v>19</v>
      </c>
      <c r="C8963" s="1440">
        <v>4432</v>
      </c>
      <c r="D8963" s="1441" t="str">
        <f t="shared" si="153"/>
        <v>SC4432</v>
      </c>
      <c r="E8963" s="1514" t="s">
        <v>125</v>
      </c>
      <c r="F8963" s="1467">
        <v>500</v>
      </c>
      <c r="G8963" s="1468">
        <v>0.98</v>
      </c>
      <c r="H8963" s="1468">
        <v>1.0900000000000001</v>
      </c>
      <c r="I8963" s="1468">
        <v>1.2</v>
      </c>
      <c r="J8963" s="1468">
        <v>1.31</v>
      </c>
      <c r="K8963" s="1468"/>
      <c r="L8963" s="1468">
        <v>0.84</v>
      </c>
      <c r="M8963" s="1468">
        <v>0.96</v>
      </c>
      <c r="N8963" s="1468">
        <v>1.1499999999999999</v>
      </c>
      <c r="O8963" s="1468">
        <v>1.35</v>
      </c>
      <c r="P8963" s="1468"/>
      <c r="R8963" s="1067"/>
      <c r="Z8963" s="21"/>
      <c r="AH8963"/>
    </row>
    <row r="8964" spans="1:34" ht="11.25" customHeight="1">
      <c r="A8964"/>
      <c r="B8964" s="1439" t="s">
        <v>19</v>
      </c>
      <c r="C8964" s="1440">
        <v>4452</v>
      </c>
      <c r="D8964" s="1441" t="str">
        <f t="shared" si="153"/>
        <v>SC4452</v>
      </c>
      <c r="E8964" s="1514" t="s">
        <v>121</v>
      </c>
      <c r="F8964" s="1467">
        <v>500</v>
      </c>
      <c r="G8964" s="1468">
        <v>2.21</v>
      </c>
      <c r="H8964" s="1468">
        <v>2.4700000000000002</v>
      </c>
      <c r="I8964" s="1468">
        <v>2.72</v>
      </c>
      <c r="J8964" s="1468">
        <v>2.98</v>
      </c>
      <c r="K8964" s="1468"/>
      <c r="L8964" s="1468">
        <v>1.9</v>
      </c>
      <c r="M8964" s="1468">
        <v>2.1800000000000002</v>
      </c>
      <c r="N8964" s="1468">
        <v>2.6</v>
      </c>
      <c r="O8964" s="1468">
        <v>3.06</v>
      </c>
      <c r="P8964" s="1468"/>
      <c r="R8964" s="1067"/>
      <c r="Z8964" s="21"/>
      <c r="AH8964"/>
    </row>
    <row r="8965" spans="1:34" ht="11.25" customHeight="1">
      <c r="A8965"/>
      <c r="B8965" s="1439" t="s">
        <v>19</v>
      </c>
      <c r="C8965" s="1440">
        <v>4459</v>
      </c>
      <c r="D8965" s="1441" t="str">
        <f t="shared" si="153"/>
        <v>SC4459</v>
      </c>
      <c r="E8965" s="1514" t="s">
        <v>121</v>
      </c>
      <c r="F8965" s="1467">
        <v>500</v>
      </c>
      <c r="G8965" s="1468">
        <v>2.4300000000000002</v>
      </c>
      <c r="H8965" s="1468">
        <v>2.71</v>
      </c>
      <c r="I8965" s="1468">
        <v>2.99</v>
      </c>
      <c r="J8965" s="1468">
        <v>3.27</v>
      </c>
      <c r="K8965" s="1468"/>
      <c r="L8965" s="1468">
        <v>2.09</v>
      </c>
      <c r="M8965" s="1468">
        <v>2.39</v>
      </c>
      <c r="N8965" s="1468">
        <v>2.86</v>
      </c>
      <c r="O8965" s="1468">
        <v>3.37</v>
      </c>
      <c r="P8965" s="1468"/>
      <c r="R8965" s="1067"/>
      <c r="Z8965" s="21"/>
      <c r="AH8965"/>
    </row>
    <row r="8966" spans="1:34" ht="11.25" customHeight="1">
      <c r="A8966"/>
      <c r="B8966" s="1439" t="s">
        <v>19</v>
      </c>
      <c r="C8966" s="1440">
        <v>4470</v>
      </c>
      <c r="D8966" s="1441" t="str">
        <f t="shared" si="153"/>
        <v>SC4470</v>
      </c>
      <c r="E8966" s="1514" t="s">
        <v>125</v>
      </c>
      <c r="F8966" s="1467">
        <v>500</v>
      </c>
      <c r="G8966" s="1468">
        <v>2.09</v>
      </c>
      <c r="H8966" s="1468">
        <v>2.33</v>
      </c>
      <c r="I8966" s="1468">
        <v>2.58</v>
      </c>
      <c r="J8966" s="1468">
        <v>2.82</v>
      </c>
      <c r="K8966" s="1468"/>
      <c r="L8966" s="1468">
        <v>1.8</v>
      </c>
      <c r="M8966" s="1468">
        <v>2.06</v>
      </c>
      <c r="N8966" s="1468">
        <v>2.46</v>
      </c>
      <c r="O8966" s="1468">
        <v>2.9</v>
      </c>
      <c r="P8966" s="1468"/>
      <c r="R8966" s="1067"/>
      <c r="Z8966" s="21"/>
      <c r="AH8966"/>
    </row>
    <row r="8967" spans="1:34" ht="11.25" customHeight="1">
      <c r="A8967"/>
      <c r="B8967" s="1439" t="s">
        <v>19</v>
      </c>
      <c r="C8967" s="1440">
        <v>4484</v>
      </c>
      <c r="D8967" s="1441" t="str">
        <f t="shared" si="153"/>
        <v>SC4484</v>
      </c>
      <c r="E8967" s="1514" t="s">
        <v>121</v>
      </c>
      <c r="F8967" s="1467">
        <v>500</v>
      </c>
      <c r="G8967" s="1468">
        <v>2.6</v>
      </c>
      <c r="H8967" s="1468">
        <v>2.9</v>
      </c>
      <c r="I8967" s="1468">
        <v>3.2</v>
      </c>
      <c r="J8967" s="1468">
        <v>3.5</v>
      </c>
      <c r="K8967" s="1468"/>
      <c r="L8967" s="1468">
        <v>2.2400000000000002</v>
      </c>
      <c r="M8967" s="1468">
        <v>2.56</v>
      </c>
      <c r="N8967" s="1468">
        <v>3.06</v>
      </c>
      <c r="O8967" s="1468">
        <v>3.6</v>
      </c>
      <c r="P8967" s="1468"/>
      <c r="R8967" s="1067"/>
      <c r="Z8967" s="21"/>
      <c r="AH8967"/>
    </row>
    <row r="8968" spans="1:34" ht="11.25" customHeight="1">
      <c r="A8968"/>
      <c r="B8968" s="1439" t="s">
        <v>19</v>
      </c>
      <c r="C8968" s="1440">
        <v>4493</v>
      </c>
      <c r="D8968" s="1441" t="str">
        <f t="shared" si="153"/>
        <v>SC4493</v>
      </c>
      <c r="E8968" s="1514" t="s">
        <v>125</v>
      </c>
      <c r="F8968" s="1467">
        <v>500</v>
      </c>
      <c r="G8968" s="1468">
        <v>2.77</v>
      </c>
      <c r="H8968" s="1468">
        <v>3.09</v>
      </c>
      <c r="I8968" s="1468">
        <v>3.41</v>
      </c>
      <c r="J8968" s="1468">
        <v>3.73</v>
      </c>
      <c r="K8968" s="1468"/>
      <c r="L8968" s="1468">
        <v>2.39</v>
      </c>
      <c r="M8968" s="1468">
        <v>2.73</v>
      </c>
      <c r="N8968" s="1468">
        <v>3.26</v>
      </c>
      <c r="O8968" s="1468">
        <v>3.83</v>
      </c>
      <c r="P8968" s="1468"/>
      <c r="R8968" s="1067"/>
      <c r="Z8968" s="21"/>
      <c r="AH8968"/>
    </row>
    <row r="8969" spans="1:34" ht="11.25" customHeight="1">
      <c r="A8969"/>
      <c r="B8969" s="1439" t="s">
        <v>19</v>
      </c>
      <c r="C8969" s="1440">
        <v>4511</v>
      </c>
      <c r="D8969" s="1441" t="str">
        <f t="shared" si="153"/>
        <v>SC4511</v>
      </c>
      <c r="E8969" s="1514" t="s">
        <v>123</v>
      </c>
      <c r="F8969" s="1467">
        <v>500</v>
      </c>
      <c r="G8969" s="1468">
        <v>0.61</v>
      </c>
      <c r="H8969" s="1468">
        <v>0.68</v>
      </c>
      <c r="I8969" s="1468">
        <v>0.75</v>
      </c>
      <c r="J8969" s="1468">
        <v>0.82</v>
      </c>
      <c r="K8969" s="1468"/>
      <c r="L8969" s="1468">
        <v>0.53</v>
      </c>
      <c r="M8969" s="1468">
        <v>0.6</v>
      </c>
      <c r="N8969" s="1468">
        <v>0.72</v>
      </c>
      <c r="O8969" s="1468">
        <v>0.85</v>
      </c>
      <c r="P8969" s="1468"/>
      <c r="R8969" s="1067"/>
      <c r="Z8969" s="21"/>
      <c r="AH8969"/>
    </row>
    <row r="8970" spans="1:34" ht="11.25" customHeight="1">
      <c r="A8970"/>
      <c r="B8970" s="1439" t="s">
        <v>19</v>
      </c>
      <c r="C8970" s="1440">
        <v>4557</v>
      </c>
      <c r="D8970" s="1441" t="str">
        <f t="shared" si="153"/>
        <v>SC4557</v>
      </c>
      <c r="E8970" s="1514" t="s">
        <v>123</v>
      </c>
      <c r="F8970" s="1467">
        <v>500</v>
      </c>
      <c r="G8970" s="1468">
        <v>2.09</v>
      </c>
      <c r="H8970" s="1468">
        <v>2.33</v>
      </c>
      <c r="I8970" s="1468">
        <v>2.58</v>
      </c>
      <c r="J8970" s="1468">
        <v>2.82</v>
      </c>
      <c r="K8970" s="1468"/>
      <c r="L8970" s="1468">
        <v>1.8</v>
      </c>
      <c r="M8970" s="1468">
        <v>2.06</v>
      </c>
      <c r="N8970" s="1468">
        <v>2.46</v>
      </c>
      <c r="O8970" s="1468">
        <v>2.9</v>
      </c>
      <c r="P8970" s="1468"/>
      <c r="R8970" s="1067"/>
      <c r="Z8970" s="21"/>
      <c r="AH8970"/>
    </row>
    <row r="8971" spans="1:34" ht="11.25" customHeight="1">
      <c r="A8971"/>
      <c r="B8971" s="1439" t="s">
        <v>19</v>
      </c>
      <c r="C8971" s="1440">
        <v>4558</v>
      </c>
      <c r="D8971" s="1441" t="str">
        <f t="shared" si="153"/>
        <v>SC4558</v>
      </c>
      <c r="E8971" s="1514" t="s">
        <v>123</v>
      </c>
      <c r="F8971" s="1467">
        <v>500</v>
      </c>
      <c r="G8971" s="1468">
        <v>1.78</v>
      </c>
      <c r="H8971" s="1468">
        <v>1.99</v>
      </c>
      <c r="I8971" s="1468">
        <v>2.19</v>
      </c>
      <c r="J8971" s="1468">
        <v>2.4</v>
      </c>
      <c r="K8971" s="1468"/>
      <c r="L8971" s="1468">
        <v>1.53</v>
      </c>
      <c r="M8971" s="1468">
        <v>1.75</v>
      </c>
      <c r="N8971" s="1468">
        <v>2.1</v>
      </c>
      <c r="O8971" s="1468">
        <v>2.4700000000000002</v>
      </c>
      <c r="P8971" s="1468"/>
      <c r="R8971" s="1067"/>
      <c r="Z8971" s="21"/>
      <c r="AH8971"/>
    </row>
    <row r="8972" spans="1:34" ht="11.25" customHeight="1">
      <c r="A8972"/>
      <c r="B8972" s="1439" t="s">
        <v>19</v>
      </c>
      <c r="C8972" s="1440">
        <v>4568</v>
      </c>
      <c r="D8972" s="1441" t="str">
        <f t="shared" ref="D8972:D9035" si="154">B8972&amp;TEXT(C8972,"0000")</f>
        <v>SC4568</v>
      </c>
      <c r="E8972" s="1514" t="s">
        <v>123</v>
      </c>
      <c r="F8972" s="1467">
        <v>500</v>
      </c>
      <c r="G8972" s="1468">
        <v>2.04</v>
      </c>
      <c r="H8972" s="1468">
        <v>2.2799999999999998</v>
      </c>
      <c r="I8972" s="1468">
        <v>2.5099999999999998</v>
      </c>
      <c r="J8972" s="1468">
        <v>2.75</v>
      </c>
      <c r="K8972" s="1468"/>
      <c r="L8972" s="1468">
        <v>1.76</v>
      </c>
      <c r="M8972" s="1468">
        <v>2.0099999999999998</v>
      </c>
      <c r="N8972" s="1468">
        <v>2.4</v>
      </c>
      <c r="O8972" s="1468">
        <v>2.83</v>
      </c>
      <c r="P8972" s="1468"/>
      <c r="R8972" s="1067"/>
      <c r="Z8972" s="21"/>
      <c r="AH8972"/>
    </row>
    <row r="8973" spans="1:34" ht="11.25" customHeight="1">
      <c r="A8973"/>
      <c r="B8973" s="1439" t="s">
        <v>19</v>
      </c>
      <c r="C8973" s="1440">
        <v>4581</v>
      </c>
      <c r="D8973" s="1441" t="str">
        <f t="shared" si="154"/>
        <v>SC4581</v>
      </c>
      <c r="E8973" s="1514" t="s">
        <v>123</v>
      </c>
      <c r="F8973" s="1467">
        <v>500</v>
      </c>
      <c r="G8973" s="1468">
        <v>1.35</v>
      </c>
      <c r="H8973" s="1468">
        <v>1.51</v>
      </c>
      <c r="I8973" s="1468">
        <v>1.66</v>
      </c>
      <c r="J8973" s="1468">
        <v>1.82</v>
      </c>
      <c r="K8973" s="1468"/>
      <c r="L8973" s="1468">
        <v>1.1599999999999999</v>
      </c>
      <c r="M8973" s="1468">
        <v>1.33</v>
      </c>
      <c r="N8973" s="1468">
        <v>1.59</v>
      </c>
      <c r="O8973" s="1468">
        <v>1.87</v>
      </c>
      <c r="P8973" s="1468"/>
      <c r="R8973" s="1067"/>
      <c r="Z8973" s="21"/>
      <c r="AH8973"/>
    </row>
    <row r="8974" spans="1:34" ht="11.25" customHeight="1">
      <c r="A8974"/>
      <c r="B8974" s="1439" t="s">
        <v>19</v>
      </c>
      <c r="C8974" s="1440">
        <v>4583</v>
      </c>
      <c r="D8974" s="1441" t="str">
        <f t="shared" si="154"/>
        <v>SC4583</v>
      </c>
      <c r="E8974" s="1514" t="s">
        <v>122</v>
      </c>
      <c r="F8974" s="1467">
        <v>500</v>
      </c>
      <c r="G8974" s="1468">
        <v>3.21</v>
      </c>
      <c r="H8974" s="1468">
        <v>3.58</v>
      </c>
      <c r="I8974" s="1468">
        <v>3.95</v>
      </c>
      <c r="J8974" s="1468">
        <v>4.32</v>
      </c>
      <c r="K8974" s="1468"/>
      <c r="L8974" s="1468">
        <v>2.77</v>
      </c>
      <c r="M8974" s="1468">
        <v>3.16</v>
      </c>
      <c r="N8974" s="1468">
        <v>3.78</v>
      </c>
      <c r="O8974" s="1468">
        <v>4.45</v>
      </c>
      <c r="P8974" s="1468"/>
      <c r="R8974" s="1067"/>
      <c r="Z8974" s="21"/>
      <c r="AH8974"/>
    </row>
    <row r="8975" spans="1:34" ht="11.25" customHeight="1">
      <c r="A8975"/>
      <c r="B8975" s="1439" t="s">
        <v>19</v>
      </c>
      <c r="C8975" s="1440">
        <v>4611</v>
      </c>
      <c r="D8975" s="1441" t="str">
        <f t="shared" si="154"/>
        <v>SC4611</v>
      </c>
      <c r="E8975" s="1514" t="s">
        <v>121</v>
      </c>
      <c r="F8975" s="1467">
        <v>500</v>
      </c>
      <c r="G8975" s="1468">
        <v>1.34</v>
      </c>
      <c r="H8975" s="1468">
        <v>1.49</v>
      </c>
      <c r="I8975" s="1468">
        <v>1.65</v>
      </c>
      <c r="J8975" s="1468">
        <v>1.8</v>
      </c>
      <c r="K8975" s="1468"/>
      <c r="L8975" s="1468">
        <v>1.1499999999999999</v>
      </c>
      <c r="M8975" s="1468">
        <v>1.32</v>
      </c>
      <c r="N8975" s="1468">
        <v>1.58</v>
      </c>
      <c r="O8975" s="1468">
        <v>1.85</v>
      </c>
      <c r="P8975" s="1468"/>
      <c r="R8975" s="1067"/>
      <c r="Z8975" s="21"/>
      <c r="AH8975"/>
    </row>
    <row r="8976" spans="1:34" ht="11.25" customHeight="1">
      <c r="A8976"/>
      <c r="B8976" s="1439" t="s">
        <v>19</v>
      </c>
      <c r="C8976" s="1440">
        <v>4635</v>
      </c>
      <c r="D8976" s="1441" t="str">
        <f t="shared" si="154"/>
        <v>SC4635</v>
      </c>
      <c r="E8976" s="1514" t="s">
        <v>122</v>
      </c>
      <c r="F8976" s="1467">
        <v>500</v>
      </c>
      <c r="G8976" s="1468">
        <v>3.06</v>
      </c>
      <c r="H8976" s="1468">
        <v>3.41</v>
      </c>
      <c r="I8976" s="1468">
        <v>3.76</v>
      </c>
      <c r="J8976" s="1468">
        <v>4.1100000000000003</v>
      </c>
      <c r="K8976" s="1468"/>
      <c r="L8976" s="1468">
        <v>2.63</v>
      </c>
      <c r="M8976" s="1468">
        <v>3.01</v>
      </c>
      <c r="N8976" s="1468">
        <v>3.6</v>
      </c>
      <c r="O8976" s="1468">
        <v>4.2300000000000004</v>
      </c>
      <c r="P8976" s="1468"/>
      <c r="R8976" s="1067"/>
      <c r="Z8976" s="21"/>
      <c r="AH8976"/>
    </row>
    <row r="8977" spans="1:34" ht="11.25" customHeight="1">
      <c r="A8977"/>
      <c r="B8977" s="1439" t="s">
        <v>19</v>
      </c>
      <c r="C8977" s="1440">
        <v>4653</v>
      </c>
      <c r="D8977" s="1441" t="str">
        <f t="shared" si="154"/>
        <v>SC4653</v>
      </c>
      <c r="E8977" s="1514" t="s">
        <v>122</v>
      </c>
      <c r="F8977" s="1467">
        <v>500</v>
      </c>
      <c r="G8977" s="1468">
        <v>1.87</v>
      </c>
      <c r="H8977" s="1468">
        <v>2.09</v>
      </c>
      <c r="I8977" s="1468">
        <v>2.2999999999999998</v>
      </c>
      <c r="J8977" s="1468">
        <v>2.52</v>
      </c>
      <c r="K8977" s="1468"/>
      <c r="L8977" s="1468">
        <v>1.61</v>
      </c>
      <c r="M8977" s="1468">
        <v>1.84</v>
      </c>
      <c r="N8977" s="1468">
        <v>2.2000000000000002</v>
      </c>
      <c r="O8977" s="1468">
        <v>2.59</v>
      </c>
      <c r="P8977" s="1468"/>
      <c r="R8977" s="1067"/>
      <c r="Z8977" s="21"/>
      <c r="AH8977"/>
    </row>
    <row r="8978" spans="1:34" ht="11.25" customHeight="1">
      <c r="A8978"/>
      <c r="B8978" s="1439" t="s">
        <v>19</v>
      </c>
      <c r="C8978" s="1440">
        <v>4665</v>
      </c>
      <c r="D8978" s="1441" t="str">
        <f t="shared" si="154"/>
        <v>SC4665</v>
      </c>
      <c r="E8978" s="1514" t="s">
        <v>123</v>
      </c>
      <c r="F8978" s="1467">
        <v>750</v>
      </c>
      <c r="G8978" s="1468">
        <v>6.46</v>
      </c>
      <c r="H8978" s="1468">
        <v>7.21</v>
      </c>
      <c r="I8978" s="1468">
        <v>7.95</v>
      </c>
      <c r="J8978" s="1468">
        <v>8.6999999999999993</v>
      </c>
      <c r="K8978" s="1468"/>
      <c r="L8978" s="1468">
        <v>5.57</v>
      </c>
      <c r="M8978" s="1468">
        <v>6.36</v>
      </c>
      <c r="N8978" s="1468">
        <v>7.6</v>
      </c>
      <c r="O8978" s="1468">
        <v>8.9499999999999993</v>
      </c>
      <c r="P8978" s="1468"/>
      <c r="R8978" s="1067"/>
      <c r="Z8978" s="21"/>
      <c r="AH8978"/>
    </row>
    <row r="8979" spans="1:34" ht="11.25" customHeight="1">
      <c r="A8979"/>
      <c r="B8979" s="1439" t="s">
        <v>19</v>
      </c>
      <c r="C8979" s="1440">
        <v>4670</v>
      </c>
      <c r="D8979" s="1441" t="str">
        <f t="shared" si="154"/>
        <v>SC4670</v>
      </c>
      <c r="E8979" s="1514" t="s">
        <v>125</v>
      </c>
      <c r="F8979" s="1467">
        <v>600</v>
      </c>
      <c r="G8979" s="1468">
        <v>4.72</v>
      </c>
      <c r="H8979" s="1468">
        <v>5.26</v>
      </c>
      <c r="I8979" s="1468">
        <v>5.81</v>
      </c>
      <c r="J8979" s="1468">
        <v>6.35</v>
      </c>
      <c r="K8979" s="1468"/>
      <c r="L8979" s="1468">
        <v>4.07</v>
      </c>
      <c r="M8979" s="1468">
        <v>4.6500000000000004</v>
      </c>
      <c r="N8979" s="1468">
        <v>5.55</v>
      </c>
      <c r="O8979" s="1468">
        <v>6.53</v>
      </c>
      <c r="P8979" s="1468"/>
      <c r="R8979" s="1067"/>
      <c r="Z8979" s="21"/>
      <c r="AH8979"/>
    </row>
    <row r="8980" spans="1:34" ht="11.25" customHeight="1">
      <c r="A8980"/>
      <c r="B8980" s="1439" t="s">
        <v>19</v>
      </c>
      <c r="C8980" s="1440">
        <v>4683</v>
      </c>
      <c r="D8980" s="1441" t="str">
        <f t="shared" si="154"/>
        <v>SC4683</v>
      </c>
      <c r="E8980" s="1514" t="s">
        <v>125</v>
      </c>
      <c r="F8980" s="1467">
        <v>600</v>
      </c>
      <c r="G8980" s="1468">
        <v>4.72</v>
      </c>
      <c r="H8980" s="1468">
        <v>5.26</v>
      </c>
      <c r="I8980" s="1468">
        <v>5.81</v>
      </c>
      <c r="J8980" s="1468">
        <v>6.35</v>
      </c>
      <c r="K8980" s="1468"/>
      <c r="L8980" s="1468">
        <v>4.07</v>
      </c>
      <c r="M8980" s="1468">
        <v>4.6500000000000004</v>
      </c>
      <c r="N8980" s="1468">
        <v>5.55</v>
      </c>
      <c r="O8980" s="1468">
        <v>6.53</v>
      </c>
      <c r="P8980" s="1468"/>
      <c r="R8980" s="1067"/>
      <c r="Z8980" s="21"/>
      <c r="AH8980"/>
    </row>
    <row r="8981" spans="1:34" ht="11.25" customHeight="1">
      <c r="A8981"/>
      <c r="B8981" s="1439" t="s">
        <v>19</v>
      </c>
      <c r="C8981" s="1440">
        <v>4686</v>
      </c>
      <c r="D8981" s="1441" t="str">
        <f t="shared" si="154"/>
        <v>SC4686</v>
      </c>
      <c r="E8981" s="1514" t="s">
        <v>125</v>
      </c>
      <c r="F8981" s="1467">
        <v>550</v>
      </c>
      <c r="G8981" s="1468">
        <v>3.63</v>
      </c>
      <c r="H8981" s="1468">
        <v>4.05</v>
      </c>
      <c r="I8981" s="1468">
        <v>4.46</v>
      </c>
      <c r="J8981" s="1468">
        <v>4.88</v>
      </c>
      <c r="K8981" s="1468"/>
      <c r="L8981" s="1468">
        <v>3.12</v>
      </c>
      <c r="M8981" s="1468">
        <v>3.57</v>
      </c>
      <c r="N8981" s="1468">
        <v>4.2699999999999996</v>
      </c>
      <c r="O8981" s="1468">
        <v>5.0199999999999996</v>
      </c>
      <c r="P8981" s="1468"/>
      <c r="R8981" s="1067"/>
      <c r="Z8981" s="21"/>
      <c r="AH8981"/>
    </row>
    <row r="8982" spans="1:34" ht="11.25" customHeight="1">
      <c r="A8982"/>
      <c r="B8982" s="1439" t="s">
        <v>19</v>
      </c>
      <c r="C8982" s="1440">
        <v>4692</v>
      </c>
      <c r="D8982" s="1441" t="str">
        <f t="shared" si="154"/>
        <v>SC4692</v>
      </c>
      <c r="E8982" s="1514" t="s">
        <v>121</v>
      </c>
      <c r="F8982" s="1467">
        <v>500</v>
      </c>
      <c r="G8982" s="1468">
        <v>0.66</v>
      </c>
      <c r="H8982" s="1468">
        <v>0.74</v>
      </c>
      <c r="I8982" s="1468">
        <v>0.82</v>
      </c>
      <c r="J8982" s="1468">
        <v>0.89</v>
      </c>
      <c r="K8982" s="1468"/>
      <c r="L8982" s="1468">
        <v>0.56999999999999995</v>
      </c>
      <c r="M8982" s="1468">
        <v>0.65</v>
      </c>
      <c r="N8982" s="1468">
        <v>0.78</v>
      </c>
      <c r="O8982" s="1468">
        <v>0.92</v>
      </c>
      <c r="P8982" s="1468"/>
      <c r="R8982" s="1067"/>
      <c r="Z8982" s="21"/>
      <c r="AH8982"/>
    </row>
    <row r="8983" spans="1:34" ht="11.25" customHeight="1">
      <c r="A8983"/>
      <c r="B8983" s="1439" t="s">
        <v>19</v>
      </c>
      <c r="C8983" s="1440">
        <v>4693</v>
      </c>
      <c r="D8983" s="1441" t="str">
        <f t="shared" si="154"/>
        <v>SC4693</v>
      </c>
      <c r="E8983" s="1514" t="s">
        <v>125</v>
      </c>
      <c r="F8983" s="1467">
        <v>500</v>
      </c>
      <c r="G8983" s="1468">
        <v>1.03</v>
      </c>
      <c r="H8983" s="1468">
        <v>1.1499999999999999</v>
      </c>
      <c r="I8983" s="1468">
        <v>1.26</v>
      </c>
      <c r="J8983" s="1468">
        <v>1.38</v>
      </c>
      <c r="K8983" s="1468"/>
      <c r="L8983" s="1468">
        <v>0.88</v>
      </c>
      <c r="M8983" s="1468">
        <v>1.01</v>
      </c>
      <c r="N8983" s="1468">
        <v>1.21</v>
      </c>
      <c r="O8983" s="1468">
        <v>1.42</v>
      </c>
      <c r="P8983" s="1468"/>
      <c r="R8983" s="1067"/>
      <c r="Z8983" s="21"/>
      <c r="AH8983"/>
    </row>
    <row r="8984" spans="1:34" ht="11.25" customHeight="1">
      <c r="A8984"/>
      <c r="B8984" s="1439" t="s">
        <v>19</v>
      </c>
      <c r="C8984" s="1440">
        <v>4703</v>
      </c>
      <c r="D8984" s="1441" t="str">
        <f t="shared" si="154"/>
        <v>SC4703</v>
      </c>
      <c r="E8984" s="1514" t="s">
        <v>125</v>
      </c>
      <c r="F8984" s="1467">
        <v>500</v>
      </c>
      <c r="G8984" s="1468">
        <v>2.67</v>
      </c>
      <c r="H8984" s="1468">
        <v>2.97</v>
      </c>
      <c r="I8984" s="1468">
        <v>3.28</v>
      </c>
      <c r="J8984" s="1468">
        <v>3.59</v>
      </c>
      <c r="K8984" s="1468"/>
      <c r="L8984" s="1468">
        <v>2.2999999999999998</v>
      </c>
      <c r="M8984" s="1468">
        <v>2.62</v>
      </c>
      <c r="N8984" s="1468">
        <v>3.14</v>
      </c>
      <c r="O8984" s="1468">
        <v>3.69</v>
      </c>
      <c r="P8984" s="1468"/>
      <c r="R8984" s="1067"/>
      <c r="Z8984" s="21"/>
      <c r="AH8984"/>
    </row>
    <row r="8985" spans="1:34" ht="11.25" customHeight="1">
      <c r="A8985"/>
      <c r="B8985" s="1439" t="s">
        <v>19</v>
      </c>
      <c r="C8985" s="1440">
        <v>4717</v>
      </c>
      <c r="D8985" s="1441" t="str">
        <f t="shared" si="154"/>
        <v>SC4717</v>
      </c>
      <c r="E8985" s="1514" t="s">
        <v>125</v>
      </c>
      <c r="F8985" s="1467">
        <v>500</v>
      </c>
      <c r="G8985" s="1468">
        <v>1.94</v>
      </c>
      <c r="H8985" s="1468">
        <v>2.16</v>
      </c>
      <c r="I8985" s="1468">
        <v>2.38</v>
      </c>
      <c r="J8985" s="1468">
        <v>2.61</v>
      </c>
      <c r="K8985" s="1468"/>
      <c r="L8985" s="1468">
        <v>1.67</v>
      </c>
      <c r="M8985" s="1468">
        <v>1.91</v>
      </c>
      <c r="N8985" s="1468">
        <v>2.2799999999999998</v>
      </c>
      <c r="O8985" s="1468">
        <v>2.68</v>
      </c>
      <c r="P8985" s="1468"/>
      <c r="R8985" s="1067"/>
      <c r="Z8985" s="21"/>
      <c r="AH8985"/>
    </row>
    <row r="8986" spans="1:34" ht="11.25" customHeight="1">
      <c r="A8986"/>
      <c r="B8986" s="1439" t="s">
        <v>19</v>
      </c>
      <c r="C8986" s="1440">
        <v>4720</v>
      </c>
      <c r="D8986" s="1441" t="str">
        <f t="shared" si="154"/>
        <v>SC4720</v>
      </c>
      <c r="E8986" s="1514" t="s">
        <v>123</v>
      </c>
      <c r="F8986" s="1467">
        <v>500</v>
      </c>
      <c r="G8986" s="1468">
        <v>2.04</v>
      </c>
      <c r="H8986" s="1468">
        <v>2.2799999999999998</v>
      </c>
      <c r="I8986" s="1468">
        <v>2.5099999999999998</v>
      </c>
      <c r="J8986" s="1468">
        <v>2.75</v>
      </c>
      <c r="K8986" s="1468"/>
      <c r="L8986" s="1468">
        <v>1.76</v>
      </c>
      <c r="M8986" s="1468">
        <v>2.0099999999999998</v>
      </c>
      <c r="N8986" s="1468">
        <v>2.4</v>
      </c>
      <c r="O8986" s="1468">
        <v>2.83</v>
      </c>
      <c r="P8986" s="1468"/>
      <c r="R8986" s="1067"/>
      <c r="Z8986" s="21"/>
      <c r="AH8986"/>
    </row>
    <row r="8987" spans="1:34" ht="11.25" customHeight="1">
      <c r="A8987"/>
      <c r="B8987" s="1439" t="s">
        <v>19</v>
      </c>
      <c r="C8987" s="1440">
        <v>4740</v>
      </c>
      <c r="D8987" s="1441" t="str">
        <f t="shared" si="154"/>
        <v>SC4740</v>
      </c>
      <c r="E8987" s="1514" t="s">
        <v>122</v>
      </c>
      <c r="F8987" s="1467">
        <v>500</v>
      </c>
      <c r="G8987" s="1468">
        <v>1.46</v>
      </c>
      <c r="H8987" s="1468">
        <v>1.62</v>
      </c>
      <c r="I8987" s="1468">
        <v>1.79</v>
      </c>
      <c r="J8987" s="1468">
        <v>1.96</v>
      </c>
      <c r="K8987" s="1468"/>
      <c r="L8987" s="1468">
        <v>1.25</v>
      </c>
      <c r="M8987" s="1468">
        <v>1.43</v>
      </c>
      <c r="N8987" s="1468">
        <v>1.71</v>
      </c>
      <c r="O8987" s="1468">
        <v>2.02</v>
      </c>
      <c r="P8987" s="1468"/>
      <c r="R8987" s="1067"/>
      <c r="Z8987" s="21"/>
      <c r="AH8987"/>
    </row>
    <row r="8988" spans="1:34" ht="11.25" customHeight="1">
      <c r="A8988"/>
      <c r="B8988" s="1439" t="s">
        <v>19</v>
      </c>
      <c r="C8988" s="1440">
        <v>4741</v>
      </c>
      <c r="D8988" s="1441" t="str">
        <f t="shared" si="154"/>
        <v>SC4741</v>
      </c>
      <c r="E8988" s="1514" t="s">
        <v>123</v>
      </c>
      <c r="F8988" s="1467">
        <v>500</v>
      </c>
      <c r="G8988" s="1468">
        <v>3.33</v>
      </c>
      <c r="H8988" s="1468">
        <v>3.71</v>
      </c>
      <c r="I8988" s="1468">
        <v>4.0999999999999996</v>
      </c>
      <c r="J8988" s="1468">
        <v>4.4800000000000004</v>
      </c>
      <c r="K8988" s="1468"/>
      <c r="L8988" s="1468">
        <v>2.87</v>
      </c>
      <c r="M8988" s="1468">
        <v>3.28</v>
      </c>
      <c r="N8988" s="1468">
        <v>3.92</v>
      </c>
      <c r="O8988" s="1468">
        <v>4.6100000000000003</v>
      </c>
      <c r="P8988" s="1468"/>
      <c r="R8988" s="1067"/>
      <c r="Z8988" s="21"/>
      <c r="AH8988"/>
    </row>
    <row r="8989" spans="1:34" ht="11.25" customHeight="1">
      <c r="A8989"/>
      <c r="B8989" s="1439" t="s">
        <v>19</v>
      </c>
      <c r="C8989" s="1440">
        <v>4751</v>
      </c>
      <c r="D8989" s="1441" t="str">
        <f t="shared" si="154"/>
        <v>SC4751</v>
      </c>
      <c r="E8989" s="1514" t="s">
        <v>123</v>
      </c>
      <c r="F8989" s="1467">
        <v>500</v>
      </c>
      <c r="G8989" s="1468">
        <v>1.92</v>
      </c>
      <c r="H8989" s="1468">
        <v>2.15</v>
      </c>
      <c r="I8989" s="1468">
        <v>2.37</v>
      </c>
      <c r="J8989" s="1468">
        <v>2.59</v>
      </c>
      <c r="K8989" s="1468"/>
      <c r="L8989" s="1468">
        <v>1.66</v>
      </c>
      <c r="M8989" s="1468">
        <v>1.89</v>
      </c>
      <c r="N8989" s="1468">
        <v>2.2599999999999998</v>
      </c>
      <c r="O8989" s="1468">
        <v>2.66</v>
      </c>
      <c r="P8989" s="1468"/>
      <c r="R8989" s="1067"/>
      <c r="Z8989" s="21"/>
      <c r="AH8989"/>
    </row>
    <row r="8990" spans="1:34" ht="11.25" customHeight="1">
      <c r="A8990"/>
      <c r="B8990" s="1439" t="s">
        <v>19</v>
      </c>
      <c r="C8990" s="1440">
        <v>4771</v>
      </c>
      <c r="D8990" s="1441" t="str">
        <f t="shared" si="154"/>
        <v>SC4771</v>
      </c>
      <c r="E8990" s="1514" t="s">
        <v>122</v>
      </c>
      <c r="F8990" s="1467">
        <v>500</v>
      </c>
      <c r="G8990" s="1468">
        <v>2.59</v>
      </c>
      <c r="H8990" s="1468">
        <v>2.89</v>
      </c>
      <c r="I8990" s="1468">
        <v>3.18</v>
      </c>
      <c r="J8990" s="1468">
        <v>3.48</v>
      </c>
      <c r="K8990" s="1468"/>
      <c r="L8990" s="1468">
        <v>2.23</v>
      </c>
      <c r="M8990" s="1468">
        <v>2.5499999999999998</v>
      </c>
      <c r="N8990" s="1468">
        <v>3.04</v>
      </c>
      <c r="O8990" s="1468">
        <v>3.58</v>
      </c>
      <c r="P8990" s="1468"/>
      <c r="R8990" s="1067"/>
      <c r="Z8990" s="21"/>
      <c r="AH8990"/>
    </row>
    <row r="8991" spans="1:34" ht="11.25" customHeight="1">
      <c r="A8991"/>
      <c r="B8991" s="1439" t="s">
        <v>19</v>
      </c>
      <c r="C8991" s="1440">
        <v>4777</v>
      </c>
      <c r="D8991" s="1441" t="str">
        <f t="shared" si="154"/>
        <v>SC4777</v>
      </c>
      <c r="E8991" s="1514" t="s">
        <v>122</v>
      </c>
      <c r="F8991" s="1467">
        <v>650</v>
      </c>
      <c r="G8991" s="1468">
        <v>5.16</v>
      </c>
      <c r="H8991" s="1468">
        <v>5.76</v>
      </c>
      <c r="I8991" s="1468">
        <v>6.35</v>
      </c>
      <c r="J8991" s="1468">
        <v>6.95</v>
      </c>
      <c r="K8991" s="1468"/>
      <c r="L8991" s="1468">
        <v>4.45</v>
      </c>
      <c r="M8991" s="1468">
        <v>5.08</v>
      </c>
      <c r="N8991" s="1468">
        <v>6.07</v>
      </c>
      <c r="O8991" s="1468">
        <v>7.15</v>
      </c>
      <c r="P8991" s="1468"/>
      <c r="R8991" s="1067"/>
      <c r="Z8991" s="21"/>
      <c r="AH8991"/>
    </row>
    <row r="8992" spans="1:34" ht="11.25" customHeight="1">
      <c r="A8992"/>
      <c r="B8992" s="1439" t="s">
        <v>19</v>
      </c>
      <c r="C8992" s="1440">
        <v>4825</v>
      </c>
      <c r="D8992" s="1441" t="str">
        <f t="shared" si="154"/>
        <v>SC4825</v>
      </c>
      <c r="E8992" s="1514" t="s">
        <v>123</v>
      </c>
      <c r="F8992" s="1467">
        <v>500</v>
      </c>
      <c r="G8992" s="1468">
        <v>0.99</v>
      </c>
      <c r="H8992" s="1468">
        <v>1.1000000000000001</v>
      </c>
      <c r="I8992" s="1468">
        <v>1.22</v>
      </c>
      <c r="J8992" s="1468">
        <v>1.33</v>
      </c>
      <c r="K8992" s="1468"/>
      <c r="L8992" s="1468">
        <v>0.85</v>
      </c>
      <c r="M8992" s="1468">
        <v>0.97</v>
      </c>
      <c r="N8992" s="1468">
        <v>1.1599999999999999</v>
      </c>
      <c r="O8992" s="1468">
        <v>1.37</v>
      </c>
      <c r="P8992" s="1468"/>
      <c r="R8992" s="1067"/>
      <c r="Z8992" s="21"/>
      <c r="AH8992"/>
    </row>
    <row r="8993" spans="1:34" ht="11.25" customHeight="1">
      <c r="A8993"/>
      <c r="B8993" s="1439" t="s">
        <v>19</v>
      </c>
      <c r="C8993" s="1440">
        <v>4828</v>
      </c>
      <c r="D8993" s="1441" t="str">
        <f t="shared" si="154"/>
        <v>SC4828</v>
      </c>
      <c r="E8993" s="1514" t="s">
        <v>121</v>
      </c>
      <c r="F8993" s="1467">
        <v>500</v>
      </c>
      <c r="G8993" s="1468">
        <v>1.46</v>
      </c>
      <c r="H8993" s="1468">
        <v>1.62</v>
      </c>
      <c r="I8993" s="1468">
        <v>1.79</v>
      </c>
      <c r="J8993" s="1468">
        <v>1.96</v>
      </c>
      <c r="K8993" s="1468"/>
      <c r="L8993" s="1468">
        <v>1.25</v>
      </c>
      <c r="M8993" s="1468">
        <v>1.43</v>
      </c>
      <c r="N8993" s="1468">
        <v>1.71</v>
      </c>
      <c r="O8993" s="1468">
        <v>2.02</v>
      </c>
      <c r="P8993" s="1468"/>
      <c r="R8993" s="1067"/>
      <c r="Z8993" s="21"/>
      <c r="AH8993"/>
    </row>
    <row r="8994" spans="1:34" ht="11.25" customHeight="1">
      <c r="A8994"/>
      <c r="B8994" s="1439" t="s">
        <v>19</v>
      </c>
      <c r="C8994" s="1440">
        <v>4829</v>
      </c>
      <c r="D8994" s="1441" t="str">
        <f t="shared" si="154"/>
        <v>SC4829</v>
      </c>
      <c r="E8994" s="1514" t="s">
        <v>123</v>
      </c>
      <c r="F8994" s="1467">
        <v>500</v>
      </c>
      <c r="G8994" s="1468">
        <v>1.86</v>
      </c>
      <c r="H8994" s="1468">
        <v>2.0699999999999998</v>
      </c>
      <c r="I8994" s="1468">
        <v>2.29</v>
      </c>
      <c r="J8994" s="1468">
        <v>2.5</v>
      </c>
      <c r="K8994" s="1468"/>
      <c r="L8994" s="1468">
        <v>1.6</v>
      </c>
      <c r="M8994" s="1468">
        <v>1.83</v>
      </c>
      <c r="N8994" s="1468">
        <v>2.19</v>
      </c>
      <c r="O8994" s="1468">
        <v>2.57</v>
      </c>
      <c r="P8994" s="1468"/>
      <c r="R8994" s="1067"/>
      <c r="Z8994" s="21"/>
      <c r="AH8994"/>
    </row>
    <row r="8995" spans="1:34" ht="11.25" customHeight="1">
      <c r="A8995"/>
      <c r="B8995" s="1439" t="s">
        <v>19</v>
      </c>
      <c r="C8995" s="1440">
        <v>4902</v>
      </c>
      <c r="D8995" s="1441" t="str">
        <f t="shared" si="154"/>
        <v>SC4902</v>
      </c>
      <c r="E8995" s="1514" t="s">
        <v>125</v>
      </c>
      <c r="F8995" s="1467">
        <v>500</v>
      </c>
      <c r="G8995" s="1468">
        <v>2.02</v>
      </c>
      <c r="H8995" s="1468">
        <v>2.25</v>
      </c>
      <c r="I8995" s="1468">
        <v>2.48</v>
      </c>
      <c r="J8995" s="1468">
        <v>2.71</v>
      </c>
      <c r="K8995" s="1468"/>
      <c r="L8995" s="1468">
        <v>1.74</v>
      </c>
      <c r="M8995" s="1468">
        <v>1.98</v>
      </c>
      <c r="N8995" s="1468">
        <v>2.37</v>
      </c>
      <c r="O8995" s="1468">
        <v>2.79</v>
      </c>
      <c r="P8995" s="1468"/>
      <c r="R8995" s="1067"/>
      <c r="Z8995" s="21"/>
      <c r="AH8995"/>
    </row>
    <row r="8996" spans="1:34" ht="11.25" customHeight="1">
      <c r="A8996"/>
      <c r="B8996" s="1439" t="s">
        <v>19</v>
      </c>
      <c r="C8996" s="1440">
        <v>4923</v>
      </c>
      <c r="D8996" s="1441" t="str">
        <f t="shared" si="154"/>
        <v>SC4923</v>
      </c>
      <c r="E8996" s="1514" t="s">
        <v>125</v>
      </c>
      <c r="F8996" s="1467">
        <v>500</v>
      </c>
      <c r="G8996" s="1468">
        <v>0.92</v>
      </c>
      <c r="H8996" s="1468">
        <v>1.03</v>
      </c>
      <c r="I8996" s="1468">
        <v>1.1399999999999999</v>
      </c>
      <c r="J8996" s="1468">
        <v>1.24</v>
      </c>
      <c r="K8996" s="1468"/>
      <c r="L8996" s="1468">
        <v>0.8</v>
      </c>
      <c r="M8996" s="1468">
        <v>0.91</v>
      </c>
      <c r="N8996" s="1468">
        <v>1.0900000000000001</v>
      </c>
      <c r="O8996" s="1468">
        <v>1.28</v>
      </c>
      <c r="P8996" s="1468"/>
      <c r="R8996" s="1067"/>
      <c r="Z8996" s="21"/>
      <c r="AH8996"/>
    </row>
    <row r="8997" spans="1:34" ht="11.25" customHeight="1">
      <c r="A8997"/>
      <c r="B8997" s="1439" t="s">
        <v>19</v>
      </c>
      <c r="C8997" s="1440">
        <v>5020</v>
      </c>
      <c r="D8997" s="1441" t="str">
        <f t="shared" si="154"/>
        <v>SC5020</v>
      </c>
      <c r="E8997" s="1514" t="s">
        <v>123</v>
      </c>
      <c r="F8997" s="1467">
        <v>700</v>
      </c>
      <c r="G8997" s="1468">
        <v>6.05</v>
      </c>
      <c r="H8997" s="1468">
        <v>6.74</v>
      </c>
      <c r="I8997" s="1468">
        <v>7.44</v>
      </c>
      <c r="J8997" s="1468">
        <v>8.14</v>
      </c>
      <c r="K8997" s="1468"/>
      <c r="L8997" s="1468">
        <v>5.21</v>
      </c>
      <c r="M8997" s="1468">
        <v>5.95</v>
      </c>
      <c r="N8997" s="1468">
        <v>7.11</v>
      </c>
      <c r="O8997" s="1468">
        <v>8.3699999999999992</v>
      </c>
      <c r="P8997" s="1468"/>
      <c r="R8997" s="1067"/>
      <c r="Z8997" s="21"/>
      <c r="AH8997"/>
    </row>
    <row r="8998" spans="1:34" ht="11.25" customHeight="1">
      <c r="A8998"/>
      <c r="B8998" s="1439" t="s">
        <v>19</v>
      </c>
      <c r="C8998" s="1440">
        <v>5022</v>
      </c>
      <c r="D8998" s="1441" t="str">
        <f t="shared" si="154"/>
        <v>SC5022</v>
      </c>
      <c r="E8998" s="1514" t="s">
        <v>124</v>
      </c>
      <c r="F8998" s="1467">
        <v>800</v>
      </c>
      <c r="G8998" s="1468">
        <v>7.31</v>
      </c>
      <c r="H8998" s="1468">
        <v>8.15</v>
      </c>
      <c r="I8998" s="1468">
        <v>8.99</v>
      </c>
      <c r="J8998" s="1468">
        <v>9.84</v>
      </c>
      <c r="K8998" s="1468"/>
      <c r="L8998" s="1468">
        <v>6.29</v>
      </c>
      <c r="M8998" s="1468">
        <v>7.19</v>
      </c>
      <c r="N8998" s="1468">
        <v>8.6</v>
      </c>
      <c r="O8998" s="1468">
        <v>10.119999999999999</v>
      </c>
      <c r="P8998" s="1468"/>
      <c r="R8998" s="1067"/>
      <c r="Z8998" s="21"/>
      <c r="AH8998"/>
    </row>
    <row r="8999" spans="1:34" ht="11.25" customHeight="1">
      <c r="A8999"/>
      <c r="B8999" s="1439" t="s">
        <v>19</v>
      </c>
      <c r="C8999" s="1440">
        <v>5037</v>
      </c>
      <c r="D8999" s="1441" t="str">
        <f t="shared" si="154"/>
        <v>SC5037</v>
      </c>
      <c r="E8999" s="1514" t="s">
        <v>122</v>
      </c>
      <c r="F8999" s="1467">
        <v>1350</v>
      </c>
      <c r="G8999" s="1468">
        <v>14.5</v>
      </c>
      <c r="H8999" s="1468">
        <v>16.170000000000002</v>
      </c>
      <c r="I8999" s="1468">
        <v>17.84</v>
      </c>
      <c r="J8999" s="1468">
        <v>19.510000000000002</v>
      </c>
      <c r="K8999" s="1468"/>
      <c r="L8999" s="1468">
        <v>12.49</v>
      </c>
      <c r="M8999" s="1468">
        <v>14.27</v>
      </c>
      <c r="N8999" s="1468">
        <v>17.059999999999999</v>
      </c>
      <c r="O8999" s="1468">
        <v>20.07</v>
      </c>
      <c r="P8999" s="1468"/>
      <c r="R8999" s="1067"/>
      <c r="Z8999" s="21"/>
      <c r="AH8999"/>
    </row>
    <row r="9000" spans="1:34" ht="11.25" customHeight="1">
      <c r="A9000"/>
      <c r="B9000" s="1439" t="s">
        <v>19</v>
      </c>
      <c r="C9000" s="1440">
        <v>5040</v>
      </c>
      <c r="D9000" s="1441" t="str">
        <f t="shared" si="154"/>
        <v>SC5040</v>
      </c>
      <c r="E9000" s="1514" t="s">
        <v>122</v>
      </c>
      <c r="F9000" s="1467">
        <v>600</v>
      </c>
      <c r="G9000" s="1468">
        <v>4.6500000000000004</v>
      </c>
      <c r="H9000" s="1468">
        <v>5.19</v>
      </c>
      <c r="I9000" s="1468">
        <v>5.73</v>
      </c>
      <c r="J9000" s="1468">
        <v>6.27</v>
      </c>
      <c r="K9000" s="1468"/>
      <c r="L9000" s="1468">
        <v>4.01</v>
      </c>
      <c r="M9000" s="1468">
        <v>4.58</v>
      </c>
      <c r="N9000" s="1468">
        <v>5.48</v>
      </c>
      <c r="O9000" s="1468">
        <v>6.44</v>
      </c>
      <c r="P9000" s="1468"/>
      <c r="R9000" s="1067"/>
      <c r="Z9000" s="21"/>
      <c r="AH9000"/>
    </row>
    <row r="9001" spans="1:34" ht="11.25" customHeight="1">
      <c r="A9001"/>
      <c r="B9001" s="1439" t="s">
        <v>19</v>
      </c>
      <c r="C9001" s="1440">
        <v>5057</v>
      </c>
      <c r="D9001" s="1441" t="str">
        <f t="shared" si="154"/>
        <v>SC5057</v>
      </c>
      <c r="E9001" s="1514" t="s">
        <v>123</v>
      </c>
      <c r="F9001" s="1467">
        <v>550</v>
      </c>
      <c r="G9001" s="1468">
        <v>4.07</v>
      </c>
      <c r="H9001" s="1468">
        <v>4.54</v>
      </c>
      <c r="I9001" s="1468">
        <v>5.01</v>
      </c>
      <c r="J9001" s="1468">
        <v>5.48</v>
      </c>
      <c r="K9001" s="1468"/>
      <c r="L9001" s="1468">
        <v>3.51</v>
      </c>
      <c r="M9001" s="1468">
        <v>4.01</v>
      </c>
      <c r="N9001" s="1468">
        <v>4.79</v>
      </c>
      <c r="O9001" s="1468">
        <v>5.63</v>
      </c>
      <c r="P9001" s="1468"/>
      <c r="R9001" s="1067"/>
      <c r="Z9001" s="21"/>
      <c r="AH9001"/>
    </row>
    <row r="9002" spans="1:34" ht="11.25" customHeight="1">
      <c r="A9002"/>
      <c r="B9002" s="1439" t="s">
        <v>19</v>
      </c>
      <c r="C9002" s="1440">
        <v>5059</v>
      </c>
      <c r="D9002" s="1441" t="str">
        <f t="shared" si="154"/>
        <v>SC5059</v>
      </c>
      <c r="E9002" s="1514" t="s">
        <v>123</v>
      </c>
      <c r="F9002" s="1467">
        <v>1600</v>
      </c>
      <c r="G9002" s="1468">
        <v>17.21</v>
      </c>
      <c r="H9002" s="1468">
        <v>19.2</v>
      </c>
      <c r="I9002" s="1468">
        <v>21.18</v>
      </c>
      <c r="J9002" s="1468">
        <v>23.17</v>
      </c>
      <c r="K9002" s="1468"/>
      <c r="L9002" s="1468">
        <v>14.83</v>
      </c>
      <c r="M9002" s="1468">
        <v>16.95</v>
      </c>
      <c r="N9002" s="1468">
        <v>20.260000000000002</v>
      </c>
      <c r="O9002" s="1468">
        <v>23.83</v>
      </c>
      <c r="P9002" s="1468"/>
      <c r="R9002" s="1067"/>
      <c r="Z9002" s="21"/>
      <c r="AH9002"/>
    </row>
    <row r="9003" spans="1:34" ht="11.25" customHeight="1">
      <c r="A9003"/>
      <c r="B9003" s="1439" t="s">
        <v>19</v>
      </c>
      <c r="C9003" s="1440">
        <v>5102</v>
      </c>
      <c r="D9003" s="1441" t="str">
        <f t="shared" si="154"/>
        <v>SC5102</v>
      </c>
      <c r="E9003" s="1514" t="s">
        <v>121</v>
      </c>
      <c r="F9003" s="1467">
        <v>800</v>
      </c>
      <c r="G9003" s="1468">
        <v>6.93</v>
      </c>
      <c r="H9003" s="1468">
        <v>7.73</v>
      </c>
      <c r="I9003" s="1468">
        <v>8.5299999999999994</v>
      </c>
      <c r="J9003" s="1468">
        <v>9.33</v>
      </c>
      <c r="K9003" s="1468"/>
      <c r="L9003" s="1468">
        <v>5.97</v>
      </c>
      <c r="M9003" s="1468">
        <v>6.82</v>
      </c>
      <c r="N9003" s="1468">
        <v>8.15</v>
      </c>
      <c r="O9003" s="1468">
        <v>9.59</v>
      </c>
      <c r="P9003" s="1468"/>
      <c r="R9003" s="1067"/>
      <c r="Z9003" s="21"/>
      <c r="AH9003"/>
    </row>
    <row r="9004" spans="1:34" ht="11.25" customHeight="1">
      <c r="A9004"/>
      <c r="B9004" s="1439" t="s">
        <v>19</v>
      </c>
      <c r="C9004" s="1440">
        <v>5146</v>
      </c>
      <c r="D9004" s="1441" t="str">
        <f t="shared" si="154"/>
        <v>SC5146</v>
      </c>
      <c r="E9004" s="1514" t="s">
        <v>125</v>
      </c>
      <c r="F9004" s="1467">
        <v>650</v>
      </c>
      <c r="G9004" s="1468">
        <v>4.9000000000000004</v>
      </c>
      <c r="H9004" s="1468">
        <v>5.47</v>
      </c>
      <c r="I9004" s="1468">
        <v>6.03</v>
      </c>
      <c r="J9004" s="1468">
        <v>6.6</v>
      </c>
      <c r="K9004" s="1468"/>
      <c r="L9004" s="1468">
        <v>4.22</v>
      </c>
      <c r="M9004" s="1468">
        <v>4.83</v>
      </c>
      <c r="N9004" s="1468">
        <v>5.77</v>
      </c>
      <c r="O9004" s="1468">
        <v>6.79</v>
      </c>
      <c r="P9004" s="1468"/>
      <c r="R9004" s="1067"/>
      <c r="Z9004" s="21"/>
      <c r="AH9004"/>
    </row>
    <row r="9005" spans="1:34" ht="11.25" customHeight="1">
      <c r="A9005"/>
      <c r="B9005" s="1439" t="s">
        <v>19</v>
      </c>
      <c r="C9005" s="1440">
        <v>5160</v>
      </c>
      <c r="D9005" s="1441" t="str">
        <f t="shared" si="154"/>
        <v>SC5160</v>
      </c>
      <c r="E9005" s="1514" t="s">
        <v>124</v>
      </c>
      <c r="F9005" s="1467">
        <v>500</v>
      </c>
      <c r="G9005" s="1468">
        <v>2.2999999999999998</v>
      </c>
      <c r="H9005" s="1468">
        <v>2.57</v>
      </c>
      <c r="I9005" s="1468">
        <v>2.83</v>
      </c>
      <c r="J9005" s="1468">
        <v>3.1</v>
      </c>
      <c r="K9005" s="1468"/>
      <c r="L9005" s="1468">
        <v>1.98</v>
      </c>
      <c r="M9005" s="1468">
        <v>2.27</v>
      </c>
      <c r="N9005" s="1468">
        <v>2.71</v>
      </c>
      <c r="O9005" s="1468">
        <v>3.19</v>
      </c>
      <c r="P9005" s="1468"/>
      <c r="R9005" s="1067"/>
      <c r="Z9005" s="21"/>
      <c r="AH9005"/>
    </row>
    <row r="9006" spans="1:34" ht="11.25" customHeight="1">
      <c r="A9006"/>
      <c r="B9006" s="1439" t="s">
        <v>19</v>
      </c>
      <c r="C9006" s="1440">
        <v>5183</v>
      </c>
      <c r="D9006" s="1441" t="str">
        <f t="shared" si="154"/>
        <v>SC5183</v>
      </c>
      <c r="E9006" s="1514" t="s">
        <v>125</v>
      </c>
      <c r="F9006" s="1467">
        <v>500</v>
      </c>
      <c r="G9006" s="1468">
        <v>3.09</v>
      </c>
      <c r="H9006" s="1468">
        <v>3.45</v>
      </c>
      <c r="I9006" s="1468">
        <v>3.81</v>
      </c>
      <c r="J9006" s="1468">
        <v>4.17</v>
      </c>
      <c r="K9006" s="1468"/>
      <c r="L9006" s="1468">
        <v>2.67</v>
      </c>
      <c r="M9006" s="1468">
        <v>3.05</v>
      </c>
      <c r="N9006" s="1468">
        <v>3.64</v>
      </c>
      <c r="O9006" s="1468">
        <v>4.28</v>
      </c>
      <c r="P9006" s="1468"/>
      <c r="R9006" s="1067"/>
      <c r="Z9006" s="21"/>
      <c r="AH9006"/>
    </row>
    <row r="9007" spans="1:34" ht="11.25" customHeight="1">
      <c r="A9007"/>
      <c r="B9007" s="1439" t="s">
        <v>19</v>
      </c>
      <c r="C9007" s="1440">
        <v>5188</v>
      </c>
      <c r="D9007" s="1441" t="str">
        <f t="shared" si="154"/>
        <v>SC5188</v>
      </c>
      <c r="E9007" s="1514" t="s">
        <v>125</v>
      </c>
      <c r="F9007" s="1467">
        <v>500</v>
      </c>
      <c r="G9007" s="1468">
        <v>3.51</v>
      </c>
      <c r="H9007" s="1468">
        <v>3.92</v>
      </c>
      <c r="I9007" s="1468">
        <v>4.32</v>
      </c>
      <c r="J9007" s="1468">
        <v>4.7300000000000004</v>
      </c>
      <c r="K9007" s="1468"/>
      <c r="L9007" s="1468">
        <v>3.02</v>
      </c>
      <c r="M9007" s="1468">
        <v>3.46</v>
      </c>
      <c r="N9007" s="1468">
        <v>4.13</v>
      </c>
      <c r="O9007" s="1468">
        <v>4.8600000000000003</v>
      </c>
      <c r="P9007" s="1468"/>
      <c r="R9007" s="1067"/>
      <c r="Z9007" s="21"/>
      <c r="AH9007"/>
    </row>
    <row r="9008" spans="1:34" ht="11.25" customHeight="1">
      <c r="A9008"/>
      <c r="B9008" s="1439" t="s">
        <v>19</v>
      </c>
      <c r="C9008" s="1440">
        <v>5190</v>
      </c>
      <c r="D9008" s="1441" t="str">
        <f t="shared" si="154"/>
        <v>SC5190</v>
      </c>
      <c r="E9008" s="1514" t="s">
        <v>125</v>
      </c>
      <c r="F9008" s="1467">
        <v>500</v>
      </c>
      <c r="G9008" s="1468">
        <v>3.45</v>
      </c>
      <c r="H9008" s="1468">
        <v>3.84</v>
      </c>
      <c r="I9008" s="1468">
        <v>4.24</v>
      </c>
      <c r="J9008" s="1468">
        <v>4.6399999999999997</v>
      </c>
      <c r="K9008" s="1468"/>
      <c r="L9008" s="1468">
        <v>2.97</v>
      </c>
      <c r="M9008" s="1468">
        <v>3.39</v>
      </c>
      <c r="N9008" s="1468">
        <v>4.05</v>
      </c>
      <c r="O9008" s="1468">
        <v>4.7699999999999996</v>
      </c>
      <c r="P9008" s="1468"/>
      <c r="R9008" s="1067"/>
      <c r="Z9008" s="21"/>
      <c r="AH9008"/>
    </row>
    <row r="9009" spans="1:34" ht="11.25" customHeight="1">
      <c r="A9009"/>
      <c r="B9009" s="1439" t="s">
        <v>19</v>
      </c>
      <c r="C9009" s="1440">
        <v>5191</v>
      </c>
      <c r="D9009" s="1441" t="str">
        <f t="shared" si="154"/>
        <v>SC5191</v>
      </c>
      <c r="E9009" s="1514" t="s">
        <v>121</v>
      </c>
      <c r="F9009" s="1467">
        <v>500</v>
      </c>
      <c r="G9009" s="1468">
        <v>1</v>
      </c>
      <c r="H9009" s="1468">
        <v>1.1200000000000001</v>
      </c>
      <c r="I9009" s="1468">
        <v>1.23</v>
      </c>
      <c r="J9009" s="1468">
        <v>1.35</v>
      </c>
      <c r="K9009" s="1468"/>
      <c r="L9009" s="1468">
        <v>0.86</v>
      </c>
      <c r="M9009" s="1468">
        <v>0.99</v>
      </c>
      <c r="N9009" s="1468">
        <v>1.18</v>
      </c>
      <c r="O9009" s="1468">
        <v>1.39</v>
      </c>
      <c r="P9009" s="1468"/>
      <c r="R9009" s="1067"/>
      <c r="Z9009" s="21"/>
      <c r="AH9009"/>
    </row>
    <row r="9010" spans="1:34" ht="11.25" customHeight="1">
      <c r="A9010"/>
      <c r="B9010" s="1439" t="s">
        <v>19</v>
      </c>
      <c r="C9010" s="1440">
        <v>5192</v>
      </c>
      <c r="D9010" s="1441" t="str">
        <f t="shared" si="154"/>
        <v>SC5192</v>
      </c>
      <c r="E9010" s="1514" t="s">
        <v>125</v>
      </c>
      <c r="F9010" s="1467">
        <v>500</v>
      </c>
      <c r="G9010" s="1468">
        <v>3.15</v>
      </c>
      <c r="H9010" s="1468">
        <v>3.51</v>
      </c>
      <c r="I9010" s="1468">
        <v>3.87</v>
      </c>
      <c r="J9010" s="1468">
        <v>4.24</v>
      </c>
      <c r="K9010" s="1468"/>
      <c r="L9010" s="1468">
        <v>2.71</v>
      </c>
      <c r="M9010" s="1468">
        <v>3.1</v>
      </c>
      <c r="N9010" s="1468">
        <v>3.7</v>
      </c>
      <c r="O9010" s="1468">
        <v>4.3600000000000003</v>
      </c>
      <c r="P9010" s="1468"/>
      <c r="R9010" s="1067"/>
      <c r="Z9010" s="21"/>
      <c r="AH9010"/>
    </row>
    <row r="9011" spans="1:34" ht="11.25" customHeight="1">
      <c r="A9011"/>
      <c r="B9011" s="1439" t="s">
        <v>19</v>
      </c>
      <c r="C9011" s="1440">
        <v>5213</v>
      </c>
      <c r="D9011" s="1441" t="str">
        <f t="shared" si="154"/>
        <v>SC5213</v>
      </c>
      <c r="E9011" s="1514" t="s">
        <v>124</v>
      </c>
      <c r="F9011" s="1467">
        <v>600</v>
      </c>
      <c r="G9011" s="1468">
        <v>4.5599999999999996</v>
      </c>
      <c r="H9011" s="1468">
        <v>5.09</v>
      </c>
      <c r="I9011" s="1468">
        <v>5.62</v>
      </c>
      <c r="J9011" s="1468">
        <v>6.14</v>
      </c>
      <c r="K9011" s="1468"/>
      <c r="L9011" s="1468">
        <v>3.93</v>
      </c>
      <c r="M9011" s="1468">
        <v>4.49</v>
      </c>
      <c r="N9011" s="1468">
        <v>5.37</v>
      </c>
      <c r="O9011" s="1468">
        <v>6.32</v>
      </c>
      <c r="P9011" s="1468"/>
      <c r="R9011" s="1067"/>
      <c r="Z9011" s="21"/>
      <c r="AH9011"/>
    </row>
    <row r="9012" spans="1:34" ht="11.25" customHeight="1">
      <c r="A9012"/>
      <c r="B9012" s="1439" t="s">
        <v>19</v>
      </c>
      <c r="C9012" s="1440">
        <v>5215</v>
      </c>
      <c r="D9012" s="1441" t="str">
        <f t="shared" si="154"/>
        <v>SC5215</v>
      </c>
      <c r="E9012" s="1514" t="s">
        <v>125</v>
      </c>
      <c r="F9012" s="1467">
        <v>750</v>
      </c>
      <c r="G9012" s="1468">
        <v>6.28</v>
      </c>
      <c r="H9012" s="1468">
        <v>7</v>
      </c>
      <c r="I9012" s="1468">
        <v>7.73</v>
      </c>
      <c r="J9012" s="1468">
        <v>8.4499999999999993</v>
      </c>
      <c r="K9012" s="1468"/>
      <c r="L9012" s="1468">
        <v>5.41</v>
      </c>
      <c r="M9012" s="1468">
        <v>6.18</v>
      </c>
      <c r="N9012" s="1468">
        <v>7.39</v>
      </c>
      <c r="O9012" s="1468">
        <v>8.69</v>
      </c>
      <c r="P9012" s="1468"/>
      <c r="R9012" s="1067"/>
      <c r="Z9012" s="21"/>
      <c r="AH9012"/>
    </row>
    <row r="9013" spans="1:34" ht="11.25" customHeight="1">
      <c r="A9013"/>
      <c r="B9013" s="1439" t="s">
        <v>19</v>
      </c>
      <c r="C9013" s="1440">
        <v>5221</v>
      </c>
      <c r="D9013" s="1441" t="str">
        <f t="shared" si="154"/>
        <v>SC5221</v>
      </c>
      <c r="E9013" s="1514" t="s">
        <v>125</v>
      </c>
      <c r="F9013" s="1467">
        <v>600</v>
      </c>
      <c r="G9013" s="1468">
        <v>4.17</v>
      </c>
      <c r="H9013" s="1468">
        <v>4.6500000000000004</v>
      </c>
      <c r="I9013" s="1468">
        <v>5.14</v>
      </c>
      <c r="J9013" s="1468">
        <v>5.62</v>
      </c>
      <c r="K9013" s="1468"/>
      <c r="L9013" s="1468">
        <v>3.6</v>
      </c>
      <c r="M9013" s="1468">
        <v>4.1100000000000003</v>
      </c>
      <c r="N9013" s="1468">
        <v>4.91</v>
      </c>
      <c r="O9013" s="1468">
        <v>5.78</v>
      </c>
      <c r="P9013" s="1468"/>
      <c r="R9013" s="1067"/>
      <c r="Z9013" s="21"/>
      <c r="AH9013"/>
    </row>
    <row r="9014" spans="1:34" ht="11.25" customHeight="1">
      <c r="A9014"/>
      <c r="B9014" s="1439" t="s">
        <v>19</v>
      </c>
      <c r="C9014" s="1440">
        <v>5222</v>
      </c>
      <c r="D9014" s="1441" t="str">
        <f t="shared" si="154"/>
        <v>SC5222</v>
      </c>
      <c r="E9014" s="1514" t="s">
        <v>122</v>
      </c>
      <c r="F9014" s="1467">
        <v>1000</v>
      </c>
      <c r="G9014" s="1468">
        <v>9.5399999999999991</v>
      </c>
      <c r="H9014" s="1468">
        <v>10.64</v>
      </c>
      <c r="I9014" s="1468">
        <v>11.74</v>
      </c>
      <c r="J9014" s="1468">
        <v>12.85</v>
      </c>
      <c r="K9014" s="1468"/>
      <c r="L9014" s="1468">
        <v>8.2200000000000006</v>
      </c>
      <c r="M9014" s="1468">
        <v>9.4</v>
      </c>
      <c r="N9014" s="1468">
        <v>11.23</v>
      </c>
      <c r="O9014" s="1468">
        <v>13.21</v>
      </c>
      <c r="P9014" s="1468"/>
      <c r="R9014" s="1067"/>
      <c r="Z9014" s="21"/>
      <c r="AH9014"/>
    </row>
    <row r="9015" spans="1:34" ht="11.25" customHeight="1">
      <c r="A9015"/>
      <c r="B9015" s="1439" t="s">
        <v>19</v>
      </c>
      <c r="C9015" s="1440">
        <v>5223</v>
      </c>
      <c r="D9015" s="1441" t="str">
        <f t="shared" si="154"/>
        <v>SC5223</v>
      </c>
      <c r="E9015" s="1514" t="s">
        <v>125</v>
      </c>
      <c r="F9015" s="1467">
        <v>700</v>
      </c>
      <c r="G9015" s="1468">
        <v>5.84</v>
      </c>
      <c r="H9015" s="1468">
        <v>6.51</v>
      </c>
      <c r="I9015" s="1468">
        <v>7.18</v>
      </c>
      <c r="J9015" s="1468">
        <v>7.86</v>
      </c>
      <c r="K9015" s="1468"/>
      <c r="L9015" s="1468">
        <v>5.03</v>
      </c>
      <c r="M9015" s="1468">
        <v>5.75</v>
      </c>
      <c r="N9015" s="1468">
        <v>6.87</v>
      </c>
      <c r="O9015" s="1468">
        <v>8.08</v>
      </c>
      <c r="P9015" s="1468"/>
      <c r="R9015" s="1067"/>
      <c r="Z9015" s="21"/>
      <c r="AH9015"/>
    </row>
    <row r="9016" spans="1:34" ht="11.25" customHeight="1">
      <c r="A9016"/>
      <c r="B9016" s="1439" t="s">
        <v>19</v>
      </c>
      <c r="C9016" s="1440">
        <v>5348</v>
      </c>
      <c r="D9016" s="1441" t="str">
        <f t="shared" si="154"/>
        <v>SC5348</v>
      </c>
      <c r="E9016" s="1514" t="s">
        <v>124</v>
      </c>
      <c r="F9016" s="1467">
        <v>600</v>
      </c>
      <c r="G9016" s="1468">
        <v>4.25</v>
      </c>
      <c r="H9016" s="1468">
        <v>4.74</v>
      </c>
      <c r="I9016" s="1468">
        <v>5.23</v>
      </c>
      <c r="J9016" s="1468">
        <v>5.72</v>
      </c>
      <c r="K9016" s="1468"/>
      <c r="L9016" s="1468">
        <v>3.66</v>
      </c>
      <c r="M9016" s="1468">
        <v>4.1900000000000004</v>
      </c>
      <c r="N9016" s="1468">
        <v>5</v>
      </c>
      <c r="O9016" s="1468">
        <v>5.89</v>
      </c>
      <c r="P9016" s="1468"/>
      <c r="R9016" s="1067"/>
      <c r="Z9016" s="21"/>
      <c r="AH9016"/>
    </row>
    <row r="9017" spans="1:34" ht="11.25" customHeight="1">
      <c r="A9017"/>
      <c r="B9017" s="1439" t="s">
        <v>19</v>
      </c>
      <c r="C9017" s="1440">
        <v>5402</v>
      </c>
      <c r="D9017" s="1441" t="str">
        <f t="shared" si="154"/>
        <v>SC5402</v>
      </c>
      <c r="E9017" s="1514" t="s">
        <v>124</v>
      </c>
      <c r="F9017" s="1467">
        <v>600</v>
      </c>
      <c r="G9017" s="1468">
        <v>4.72</v>
      </c>
      <c r="H9017" s="1468">
        <v>5.26</v>
      </c>
      <c r="I9017" s="1468">
        <v>5.81</v>
      </c>
      <c r="J9017" s="1468">
        <v>6.35</v>
      </c>
      <c r="K9017" s="1468"/>
      <c r="L9017" s="1468">
        <v>4.07</v>
      </c>
      <c r="M9017" s="1468">
        <v>4.6500000000000004</v>
      </c>
      <c r="N9017" s="1468">
        <v>5.55</v>
      </c>
      <c r="O9017" s="1468">
        <v>6.53</v>
      </c>
      <c r="P9017" s="1468"/>
      <c r="R9017" s="1067"/>
      <c r="Z9017" s="21"/>
      <c r="AH9017"/>
    </row>
    <row r="9018" spans="1:34" ht="11.25" customHeight="1">
      <c r="A9018"/>
      <c r="B9018" s="1439" t="s">
        <v>19</v>
      </c>
      <c r="C9018" s="1440">
        <v>5403</v>
      </c>
      <c r="D9018" s="1441" t="str">
        <f t="shared" si="154"/>
        <v>SC5403</v>
      </c>
      <c r="E9018" s="1514" t="s">
        <v>124</v>
      </c>
      <c r="F9018" s="1467">
        <v>650</v>
      </c>
      <c r="G9018" s="1468">
        <v>5.32</v>
      </c>
      <c r="H9018" s="1468">
        <v>5.93</v>
      </c>
      <c r="I9018" s="1468">
        <v>6.54</v>
      </c>
      <c r="J9018" s="1468">
        <v>7.16</v>
      </c>
      <c r="K9018" s="1468"/>
      <c r="L9018" s="1468">
        <v>4.58</v>
      </c>
      <c r="M9018" s="1468">
        <v>5.24</v>
      </c>
      <c r="N9018" s="1468">
        <v>6.26</v>
      </c>
      <c r="O9018" s="1468">
        <v>7.36</v>
      </c>
      <c r="P9018" s="1468"/>
      <c r="R9018" s="1067"/>
      <c r="Z9018" s="21"/>
      <c r="AH9018"/>
    </row>
    <row r="9019" spans="1:34" ht="11.25" customHeight="1">
      <c r="A9019"/>
      <c r="B9019" s="1439" t="s">
        <v>19</v>
      </c>
      <c r="C9019" s="1440">
        <v>5437</v>
      </c>
      <c r="D9019" s="1441" t="str">
        <f t="shared" si="154"/>
        <v>SC5437</v>
      </c>
      <c r="E9019" s="1514" t="s">
        <v>124</v>
      </c>
      <c r="F9019" s="1467">
        <v>800</v>
      </c>
      <c r="G9019" s="1468">
        <v>7.23</v>
      </c>
      <c r="H9019" s="1468">
        <v>8.06</v>
      </c>
      <c r="I9019" s="1468">
        <v>8.9</v>
      </c>
      <c r="J9019" s="1468">
        <v>9.73</v>
      </c>
      <c r="K9019" s="1468"/>
      <c r="L9019" s="1468">
        <v>6.23</v>
      </c>
      <c r="M9019" s="1468">
        <v>7.12</v>
      </c>
      <c r="N9019" s="1468">
        <v>8.51</v>
      </c>
      <c r="O9019" s="1468">
        <v>10.01</v>
      </c>
      <c r="P9019" s="1468"/>
      <c r="R9019" s="1067"/>
      <c r="Z9019" s="21"/>
      <c r="AH9019"/>
    </row>
    <row r="9020" spans="1:34" ht="11.25" customHeight="1">
      <c r="A9020"/>
      <c r="B9020" s="1439" t="s">
        <v>19</v>
      </c>
      <c r="C9020" s="1440">
        <v>5443</v>
      </c>
      <c r="D9020" s="1441" t="str">
        <f t="shared" si="154"/>
        <v>SC5443</v>
      </c>
      <c r="E9020" s="1514" t="s">
        <v>124</v>
      </c>
      <c r="F9020" s="1467">
        <v>550</v>
      </c>
      <c r="G9020" s="1468">
        <v>3.74</v>
      </c>
      <c r="H9020" s="1468">
        <v>4.18</v>
      </c>
      <c r="I9020" s="1468">
        <v>4.6100000000000003</v>
      </c>
      <c r="J9020" s="1468">
        <v>5.04</v>
      </c>
      <c r="K9020" s="1468"/>
      <c r="L9020" s="1468">
        <v>3.23</v>
      </c>
      <c r="M9020" s="1468">
        <v>3.69</v>
      </c>
      <c r="N9020" s="1468">
        <v>4.41</v>
      </c>
      <c r="O9020" s="1468">
        <v>5.18</v>
      </c>
      <c r="P9020" s="1468"/>
      <c r="R9020" s="1067"/>
      <c r="Z9020" s="21"/>
      <c r="AH9020"/>
    </row>
    <row r="9021" spans="1:34" ht="11.25" customHeight="1">
      <c r="A9021"/>
      <c r="B9021" s="1439" t="s">
        <v>19</v>
      </c>
      <c r="C9021" s="1440">
        <v>5445</v>
      </c>
      <c r="D9021" s="1441" t="str">
        <f t="shared" si="154"/>
        <v>SC5445</v>
      </c>
      <c r="E9021" s="1514" t="s">
        <v>124</v>
      </c>
      <c r="F9021" s="1467">
        <v>750</v>
      </c>
      <c r="G9021" s="1468">
        <v>6.73</v>
      </c>
      <c r="H9021" s="1468">
        <v>7.51</v>
      </c>
      <c r="I9021" s="1468">
        <v>8.2899999999999991</v>
      </c>
      <c r="J9021" s="1468">
        <v>9.07</v>
      </c>
      <c r="K9021" s="1468"/>
      <c r="L9021" s="1468">
        <v>5.8</v>
      </c>
      <c r="M9021" s="1468">
        <v>6.63</v>
      </c>
      <c r="N9021" s="1468">
        <v>7.93</v>
      </c>
      <c r="O9021" s="1468">
        <v>9.32</v>
      </c>
      <c r="P9021" s="1468"/>
      <c r="R9021" s="1067"/>
      <c r="Z9021" s="21"/>
      <c r="AH9021"/>
    </row>
    <row r="9022" spans="1:34" ht="11.25" customHeight="1">
      <c r="A9022"/>
      <c r="B9022" s="1439" t="s">
        <v>19</v>
      </c>
      <c r="C9022" s="1440">
        <v>5462</v>
      </c>
      <c r="D9022" s="1441" t="str">
        <f t="shared" si="154"/>
        <v>SC5462</v>
      </c>
      <c r="E9022" s="1514" t="s">
        <v>125</v>
      </c>
      <c r="F9022" s="1467">
        <v>700</v>
      </c>
      <c r="G9022" s="1468">
        <v>5.69</v>
      </c>
      <c r="H9022" s="1468">
        <v>6.35</v>
      </c>
      <c r="I9022" s="1468">
        <v>7.01</v>
      </c>
      <c r="J9022" s="1468">
        <v>7.67</v>
      </c>
      <c r="K9022" s="1468"/>
      <c r="L9022" s="1468">
        <v>4.91</v>
      </c>
      <c r="M9022" s="1468">
        <v>5.61</v>
      </c>
      <c r="N9022" s="1468">
        <v>6.7</v>
      </c>
      <c r="O9022" s="1468">
        <v>7.88</v>
      </c>
      <c r="P9022" s="1468"/>
      <c r="R9022" s="1067"/>
      <c r="Z9022" s="21"/>
      <c r="AH9022"/>
    </row>
    <row r="9023" spans="1:34" ht="11.25" customHeight="1">
      <c r="A9023"/>
      <c r="B9023" s="1439" t="s">
        <v>19</v>
      </c>
      <c r="C9023" s="1440">
        <v>5472</v>
      </c>
      <c r="D9023" s="1441" t="str">
        <f t="shared" si="154"/>
        <v>SC5472</v>
      </c>
      <c r="E9023" s="1514" t="s">
        <v>122</v>
      </c>
      <c r="F9023" s="1467">
        <v>600</v>
      </c>
      <c r="G9023" s="1468">
        <v>4.62</v>
      </c>
      <c r="H9023" s="1468">
        <v>5.15</v>
      </c>
      <c r="I9023" s="1468">
        <v>5.68</v>
      </c>
      <c r="J9023" s="1468">
        <v>6.21</v>
      </c>
      <c r="K9023" s="1468"/>
      <c r="L9023" s="1468">
        <v>3.98</v>
      </c>
      <c r="M9023" s="1468">
        <v>4.54</v>
      </c>
      <c r="N9023" s="1468">
        <v>5.43</v>
      </c>
      <c r="O9023" s="1468">
        <v>6.39</v>
      </c>
      <c r="P9023" s="1468"/>
      <c r="R9023" s="1067"/>
      <c r="Z9023" s="21"/>
      <c r="AH9023"/>
    </row>
    <row r="9024" spans="1:34" ht="11.25" customHeight="1">
      <c r="A9024"/>
      <c r="B9024" s="1439" t="s">
        <v>19</v>
      </c>
      <c r="C9024" s="1440">
        <v>5473</v>
      </c>
      <c r="D9024" s="1441" t="str">
        <f t="shared" si="154"/>
        <v>SC5473</v>
      </c>
      <c r="E9024" s="1514" t="s">
        <v>122</v>
      </c>
      <c r="F9024" s="1467">
        <v>900</v>
      </c>
      <c r="G9024" s="1468">
        <v>8.3699999999999992</v>
      </c>
      <c r="H9024" s="1468">
        <v>9.34</v>
      </c>
      <c r="I9024" s="1468">
        <v>10.3</v>
      </c>
      <c r="J9024" s="1468">
        <v>11.27</v>
      </c>
      <c r="K9024" s="1468"/>
      <c r="L9024" s="1468">
        <v>7.21</v>
      </c>
      <c r="M9024" s="1468">
        <v>8.24</v>
      </c>
      <c r="N9024" s="1468">
        <v>9.85</v>
      </c>
      <c r="O9024" s="1468">
        <v>11.59</v>
      </c>
      <c r="P9024" s="1468"/>
      <c r="R9024" s="1067"/>
      <c r="Z9024" s="21"/>
      <c r="AH9024"/>
    </row>
    <row r="9025" spans="1:34" ht="11.25" customHeight="1">
      <c r="A9025"/>
      <c r="B9025" s="1439" t="s">
        <v>19</v>
      </c>
      <c r="C9025" s="1440">
        <v>5474</v>
      </c>
      <c r="D9025" s="1441" t="str">
        <f t="shared" si="154"/>
        <v>SC5474</v>
      </c>
      <c r="E9025" s="1514" t="s">
        <v>125</v>
      </c>
      <c r="F9025" s="1467">
        <v>800</v>
      </c>
      <c r="G9025" s="1468">
        <v>7.37</v>
      </c>
      <c r="H9025" s="1468">
        <v>8.2200000000000006</v>
      </c>
      <c r="I9025" s="1468">
        <v>9.07</v>
      </c>
      <c r="J9025" s="1468">
        <v>9.92</v>
      </c>
      <c r="K9025" s="1468"/>
      <c r="L9025" s="1468">
        <v>6.35</v>
      </c>
      <c r="M9025" s="1468">
        <v>7.26</v>
      </c>
      <c r="N9025" s="1468">
        <v>8.68</v>
      </c>
      <c r="O9025" s="1468">
        <v>10.210000000000001</v>
      </c>
      <c r="P9025" s="1468"/>
      <c r="R9025" s="1067"/>
      <c r="Z9025" s="21"/>
      <c r="AH9025"/>
    </row>
    <row r="9026" spans="1:34" ht="11.25" customHeight="1">
      <c r="A9026"/>
      <c r="B9026" s="1439" t="s">
        <v>19</v>
      </c>
      <c r="C9026" s="1440">
        <v>5478</v>
      </c>
      <c r="D9026" s="1441" t="str">
        <f t="shared" si="154"/>
        <v>SC5478</v>
      </c>
      <c r="E9026" s="1514" t="s">
        <v>125</v>
      </c>
      <c r="F9026" s="1467">
        <v>550</v>
      </c>
      <c r="G9026" s="1468">
        <v>3.58</v>
      </c>
      <c r="H9026" s="1468">
        <v>3.99</v>
      </c>
      <c r="I9026" s="1468">
        <v>4.4000000000000004</v>
      </c>
      <c r="J9026" s="1468">
        <v>4.8099999999999996</v>
      </c>
      <c r="K9026" s="1468"/>
      <c r="L9026" s="1468">
        <v>3.08</v>
      </c>
      <c r="M9026" s="1468">
        <v>3.52</v>
      </c>
      <c r="N9026" s="1468">
        <v>4.21</v>
      </c>
      <c r="O9026" s="1468">
        <v>4.95</v>
      </c>
      <c r="P9026" s="1468"/>
      <c r="R9026" s="1067"/>
      <c r="Z9026" s="21"/>
      <c r="AH9026"/>
    </row>
    <row r="9027" spans="1:34" ht="11.25" customHeight="1">
      <c r="A9027"/>
      <c r="B9027" s="1439" t="s">
        <v>19</v>
      </c>
      <c r="C9027" s="1440">
        <v>5479</v>
      </c>
      <c r="D9027" s="1441" t="str">
        <f t="shared" si="154"/>
        <v>SC5479</v>
      </c>
      <c r="E9027" s="1514" t="s">
        <v>123</v>
      </c>
      <c r="F9027" s="1467">
        <v>700</v>
      </c>
      <c r="G9027" s="1468">
        <v>5.89</v>
      </c>
      <c r="H9027" s="1468">
        <v>6.57</v>
      </c>
      <c r="I9027" s="1468">
        <v>7.25</v>
      </c>
      <c r="J9027" s="1468">
        <v>7.93</v>
      </c>
      <c r="K9027" s="1468"/>
      <c r="L9027" s="1468">
        <v>5.07</v>
      </c>
      <c r="M9027" s="1468">
        <v>5.8</v>
      </c>
      <c r="N9027" s="1468">
        <v>6.93</v>
      </c>
      <c r="O9027" s="1468">
        <v>8.15</v>
      </c>
      <c r="P9027" s="1468"/>
      <c r="R9027" s="1067"/>
      <c r="Z9027" s="21"/>
      <c r="AH9027"/>
    </row>
    <row r="9028" spans="1:34" ht="11.25" customHeight="1">
      <c r="A9028"/>
      <c r="B9028" s="1439" t="s">
        <v>19</v>
      </c>
      <c r="C9028" s="1440">
        <v>5480</v>
      </c>
      <c r="D9028" s="1441" t="str">
        <f t="shared" si="154"/>
        <v>SC5480</v>
      </c>
      <c r="E9028" s="1514" t="s">
        <v>124</v>
      </c>
      <c r="F9028" s="1467">
        <v>900</v>
      </c>
      <c r="G9028" s="1468">
        <v>8.31</v>
      </c>
      <c r="H9028" s="1468">
        <v>9.27</v>
      </c>
      <c r="I9028" s="1468">
        <v>10.220000000000001</v>
      </c>
      <c r="J9028" s="1468">
        <v>11.18</v>
      </c>
      <c r="K9028" s="1468"/>
      <c r="L9028" s="1468">
        <v>7.16</v>
      </c>
      <c r="M9028" s="1468">
        <v>8.18</v>
      </c>
      <c r="N9028" s="1468">
        <v>9.7799999999999994</v>
      </c>
      <c r="O9028" s="1468">
        <v>11.5</v>
      </c>
      <c r="P9028" s="1468"/>
      <c r="R9028" s="1067"/>
      <c r="Z9028" s="21"/>
      <c r="AH9028"/>
    </row>
    <row r="9029" spans="1:34" ht="11.25" customHeight="1">
      <c r="A9029"/>
      <c r="B9029" s="1439" t="s">
        <v>19</v>
      </c>
      <c r="C9029" s="1440">
        <v>5491</v>
      </c>
      <c r="D9029" s="1441" t="str">
        <f t="shared" si="154"/>
        <v>SC5491</v>
      </c>
      <c r="E9029" s="1514" t="s">
        <v>124</v>
      </c>
      <c r="F9029" s="1467">
        <v>500</v>
      </c>
      <c r="G9029" s="1468">
        <v>2.2799999999999998</v>
      </c>
      <c r="H9029" s="1468">
        <v>2.54</v>
      </c>
      <c r="I9029" s="1468">
        <v>2.8</v>
      </c>
      <c r="J9029" s="1468">
        <v>3.06</v>
      </c>
      <c r="K9029" s="1468"/>
      <c r="L9029" s="1468">
        <v>1.96</v>
      </c>
      <c r="M9029" s="1468">
        <v>2.2400000000000002</v>
      </c>
      <c r="N9029" s="1468">
        <v>2.68</v>
      </c>
      <c r="O9029" s="1468">
        <v>3.15</v>
      </c>
      <c r="P9029" s="1468"/>
      <c r="R9029" s="1067"/>
      <c r="Z9029" s="21"/>
      <c r="AH9029"/>
    </row>
    <row r="9030" spans="1:34" ht="11.25" customHeight="1">
      <c r="A9030"/>
      <c r="B9030" s="1439" t="s">
        <v>19</v>
      </c>
      <c r="C9030" s="1440">
        <v>5506</v>
      </c>
      <c r="D9030" s="1441" t="str">
        <f t="shared" si="154"/>
        <v>SC5506</v>
      </c>
      <c r="E9030" s="1514" t="s">
        <v>123</v>
      </c>
      <c r="F9030" s="1467">
        <v>750</v>
      </c>
      <c r="G9030" s="1468">
        <v>6.54</v>
      </c>
      <c r="H9030" s="1468">
        <v>7.29</v>
      </c>
      <c r="I9030" s="1468">
        <v>8.0500000000000007</v>
      </c>
      <c r="J9030" s="1468">
        <v>8.8000000000000007</v>
      </c>
      <c r="K9030" s="1468"/>
      <c r="L9030" s="1468">
        <v>5.63</v>
      </c>
      <c r="M9030" s="1468">
        <v>6.44</v>
      </c>
      <c r="N9030" s="1468">
        <v>7.7</v>
      </c>
      <c r="O9030" s="1468">
        <v>9.0500000000000007</v>
      </c>
      <c r="P9030" s="1468"/>
      <c r="R9030" s="1067"/>
      <c r="Z9030" s="21"/>
      <c r="AH9030"/>
    </row>
    <row r="9031" spans="1:34" ht="11.25" customHeight="1">
      <c r="A9031"/>
      <c r="B9031" s="1439" t="s">
        <v>19</v>
      </c>
      <c r="C9031" s="1440">
        <v>5507</v>
      </c>
      <c r="D9031" s="1441" t="str">
        <f t="shared" si="154"/>
        <v>SC5507</v>
      </c>
      <c r="E9031" s="1514" t="s">
        <v>123</v>
      </c>
      <c r="F9031" s="1467">
        <v>600</v>
      </c>
      <c r="G9031" s="1468">
        <v>4.6500000000000004</v>
      </c>
      <c r="H9031" s="1468">
        <v>5.19</v>
      </c>
      <c r="I9031" s="1468">
        <v>5.73</v>
      </c>
      <c r="J9031" s="1468">
        <v>6.27</v>
      </c>
      <c r="K9031" s="1468"/>
      <c r="L9031" s="1468">
        <v>4.01</v>
      </c>
      <c r="M9031" s="1468">
        <v>4.58</v>
      </c>
      <c r="N9031" s="1468">
        <v>5.48</v>
      </c>
      <c r="O9031" s="1468">
        <v>6.44</v>
      </c>
      <c r="P9031" s="1468"/>
      <c r="R9031" s="1067"/>
      <c r="Z9031" s="21"/>
      <c r="AH9031"/>
    </row>
    <row r="9032" spans="1:34" ht="11.25" customHeight="1">
      <c r="A9032"/>
      <c r="B9032" s="1439" t="s">
        <v>19</v>
      </c>
      <c r="C9032" s="1440">
        <v>5535</v>
      </c>
      <c r="D9032" s="1441" t="str">
        <f t="shared" si="154"/>
        <v>SC5535</v>
      </c>
      <c r="E9032" s="1514" t="s">
        <v>124</v>
      </c>
      <c r="F9032" s="1467">
        <v>750</v>
      </c>
      <c r="G9032" s="1468">
        <v>6.47</v>
      </c>
      <c r="H9032" s="1468">
        <v>7.22</v>
      </c>
      <c r="I9032" s="1468">
        <v>7.97</v>
      </c>
      <c r="J9032" s="1468">
        <v>8.7200000000000006</v>
      </c>
      <c r="K9032" s="1468"/>
      <c r="L9032" s="1468">
        <v>5.58</v>
      </c>
      <c r="M9032" s="1468">
        <v>6.37</v>
      </c>
      <c r="N9032" s="1468">
        <v>7.62</v>
      </c>
      <c r="O9032" s="1468">
        <v>8.9600000000000009</v>
      </c>
      <c r="P9032" s="1468"/>
      <c r="R9032" s="1067"/>
      <c r="Z9032" s="21"/>
      <c r="AH9032"/>
    </row>
    <row r="9033" spans="1:34" ht="11.25" customHeight="1">
      <c r="A9033"/>
      <c r="B9033" s="1439" t="s">
        <v>19</v>
      </c>
      <c r="C9033" s="1440">
        <v>5537</v>
      </c>
      <c r="D9033" s="1441" t="str">
        <f t="shared" si="154"/>
        <v>SC5537</v>
      </c>
      <c r="E9033" s="1514" t="s">
        <v>125</v>
      </c>
      <c r="F9033" s="1467">
        <v>600</v>
      </c>
      <c r="G9033" s="1468">
        <v>4.47</v>
      </c>
      <c r="H9033" s="1468">
        <v>4.99</v>
      </c>
      <c r="I9033" s="1468">
        <v>5.5</v>
      </c>
      <c r="J9033" s="1468">
        <v>6.02</v>
      </c>
      <c r="K9033" s="1468"/>
      <c r="L9033" s="1468">
        <v>3.85</v>
      </c>
      <c r="M9033" s="1468">
        <v>4.4000000000000004</v>
      </c>
      <c r="N9033" s="1468">
        <v>5.26</v>
      </c>
      <c r="O9033" s="1468">
        <v>6.19</v>
      </c>
      <c r="P9033" s="1468"/>
      <c r="R9033" s="1067"/>
      <c r="Z9033" s="21"/>
      <c r="AH9033"/>
    </row>
    <row r="9034" spans="1:34" ht="11.25" customHeight="1">
      <c r="A9034"/>
      <c r="B9034" s="1439" t="s">
        <v>19</v>
      </c>
      <c r="C9034" s="1440">
        <v>5551</v>
      </c>
      <c r="D9034" s="1441" t="str">
        <f t="shared" si="154"/>
        <v>SC5551</v>
      </c>
      <c r="E9034" s="1514" t="s">
        <v>122</v>
      </c>
      <c r="F9034" s="1467">
        <v>2000</v>
      </c>
      <c r="G9034" s="1468">
        <v>22.46</v>
      </c>
      <c r="H9034" s="1468">
        <v>25.06</v>
      </c>
      <c r="I9034" s="1468">
        <v>27.65</v>
      </c>
      <c r="J9034" s="1468">
        <v>30.24</v>
      </c>
      <c r="K9034" s="1468"/>
      <c r="L9034" s="1468">
        <v>19.350000000000001</v>
      </c>
      <c r="M9034" s="1468">
        <v>22.12</v>
      </c>
      <c r="N9034" s="1468">
        <v>26.44</v>
      </c>
      <c r="O9034" s="1468">
        <v>31.1</v>
      </c>
      <c r="P9034" s="1468"/>
      <c r="R9034" s="1067"/>
      <c r="Z9034" s="21"/>
      <c r="AH9034"/>
    </row>
    <row r="9035" spans="1:34" ht="11.25" customHeight="1">
      <c r="A9035"/>
      <c r="B9035" s="1439" t="s">
        <v>19</v>
      </c>
      <c r="C9035" s="1440">
        <v>5606</v>
      </c>
      <c r="D9035" s="1441" t="str">
        <f t="shared" si="154"/>
        <v>SC5606</v>
      </c>
      <c r="E9035" s="1514" t="s">
        <v>125</v>
      </c>
      <c r="F9035" s="1467">
        <v>500</v>
      </c>
      <c r="G9035" s="1468">
        <v>0.95</v>
      </c>
      <c r="H9035" s="1468">
        <v>1.06</v>
      </c>
      <c r="I9035" s="1468">
        <v>1.17</v>
      </c>
      <c r="J9035" s="1468">
        <v>1.28</v>
      </c>
      <c r="K9035" s="1468"/>
      <c r="L9035" s="1468">
        <v>0.82</v>
      </c>
      <c r="M9035" s="1468">
        <v>0.93</v>
      </c>
      <c r="N9035" s="1468">
        <v>1.1200000000000001</v>
      </c>
      <c r="O9035" s="1468">
        <v>1.31</v>
      </c>
      <c r="P9035" s="1468"/>
      <c r="R9035" s="1067"/>
      <c r="Z9035" s="21"/>
      <c r="AH9035"/>
    </row>
    <row r="9036" spans="1:34" ht="11.25" customHeight="1">
      <c r="A9036"/>
      <c r="B9036" s="1439" t="s">
        <v>19</v>
      </c>
      <c r="C9036" s="1440">
        <v>5610</v>
      </c>
      <c r="D9036" s="1441" t="str">
        <f t="shared" ref="D9036:D9099" si="155">B9036&amp;TEXT(C9036,"0000")</f>
        <v>SC5610</v>
      </c>
      <c r="E9036" s="1514" t="s">
        <v>124</v>
      </c>
      <c r="F9036" s="1467">
        <v>600</v>
      </c>
      <c r="G9036" s="1468">
        <v>4.28</v>
      </c>
      <c r="H9036" s="1468">
        <v>4.7699999999999996</v>
      </c>
      <c r="I9036" s="1468">
        <v>5.26</v>
      </c>
      <c r="J9036" s="1468">
        <v>5.76</v>
      </c>
      <c r="K9036" s="1468"/>
      <c r="L9036" s="1468">
        <v>3.68</v>
      </c>
      <c r="M9036" s="1468">
        <v>4.21</v>
      </c>
      <c r="N9036" s="1468">
        <v>5.03</v>
      </c>
      <c r="O9036" s="1468">
        <v>5.92</v>
      </c>
      <c r="P9036" s="1468"/>
      <c r="R9036" s="1067"/>
      <c r="Z9036" s="21"/>
      <c r="AH9036"/>
    </row>
    <row r="9037" spans="1:34" ht="11.25" customHeight="1">
      <c r="A9037"/>
      <c r="B9037" s="1439" t="s">
        <v>19</v>
      </c>
      <c r="C9037" s="1440">
        <v>5645</v>
      </c>
      <c r="D9037" s="1441" t="str">
        <f t="shared" si="155"/>
        <v>SC5645</v>
      </c>
      <c r="E9037" s="1514" t="s">
        <v>124</v>
      </c>
      <c r="F9037" s="1467">
        <v>1700</v>
      </c>
      <c r="G9037" s="1468">
        <v>18.79</v>
      </c>
      <c r="H9037" s="1468">
        <v>20.95</v>
      </c>
      <c r="I9037" s="1468">
        <v>23.12</v>
      </c>
      <c r="J9037" s="1468">
        <v>25.29</v>
      </c>
      <c r="K9037" s="1468"/>
      <c r="L9037" s="1468">
        <v>16.18</v>
      </c>
      <c r="M9037" s="1468">
        <v>18.5</v>
      </c>
      <c r="N9037" s="1468">
        <v>22.11</v>
      </c>
      <c r="O9037" s="1468">
        <v>26.01</v>
      </c>
      <c r="P9037" s="1468"/>
      <c r="R9037" s="1067"/>
      <c r="Z9037" s="21"/>
      <c r="AH9037"/>
    </row>
    <row r="9038" spans="1:34" ht="11.25" customHeight="1">
      <c r="A9038"/>
      <c r="B9038" s="1439" t="s">
        <v>19</v>
      </c>
      <c r="C9038" s="1440">
        <v>5703</v>
      </c>
      <c r="D9038" s="1441" t="str">
        <f t="shared" si="155"/>
        <v>SC5703</v>
      </c>
      <c r="E9038" s="1514" t="s">
        <v>122</v>
      </c>
      <c r="F9038" s="1467">
        <v>1550</v>
      </c>
      <c r="G9038" s="1468">
        <v>16.760000000000002</v>
      </c>
      <c r="H9038" s="1468">
        <v>18.690000000000001</v>
      </c>
      <c r="I9038" s="1468">
        <v>20.62</v>
      </c>
      <c r="J9038" s="1468">
        <v>22.56</v>
      </c>
      <c r="K9038" s="1468"/>
      <c r="L9038" s="1468">
        <v>14.44</v>
      </c>
      <c r="M9038" s="1468">
        <v>16.5</v>
      </c>
      <c r="N9038" s="1468">
        <v>19.72</v>
      </c>
      <c r="O9038" s="1468">
        <v>23.2</v>
      </c>
      <c r="P9038" s="1468"/>
      <c r="R9038" s="1067"/>
      <c r="Z9038" s="21"/>
      <c r="AH9038"/>
    </row>
    <row r="9039" spans="1:34" ht="11.25" customHeight="1">
      <c r="A9039"/>
      <c r="B9039" s="1439" t="s">
        <v>19</v>
      </c>
      <c r="C9039" s="1440">
        <v>5705</v>
      </c>
      <c r="D9039" s="1441" t="str">
        <f t="shared" si="155"/>
        <v>SC5705</v>
      </c>
      <c r="E9039" s="1514" t="s">
        <v>123</v>
      </c>
      <c r="F9039" s="1467">
        <v>1800</v>
      </c>
      <c r="G9039" s="1468">
        <v>20.190000000000001</v>
      </c>
      <c r="H9039" s="1468">
        <v>22.52</v>
      </c>
      <c r="I9039" s="1468">
        <v>24.85</v>
      </c>
      <c r="J9039" s="1468">
        <v>27.18</v>
      </c>
      <c r="K9039" s="1468"/>
      <c r="L9039" s="1468">
        <v>17.39</v>
      </c>
      <c r="M9039" s="1468">
        <v>19.88</v>
      </c>
      <c r="N9039" s="1468">
        <v>23.76</v>
      </c>
      <c r="O9039" s="1468">
        <v>27.95</v>
      </c>
      <c r="P9039" s="1468"/>
      <c r="R9039" s="1067"/>
      <c r="Z9039" s="21"/>
      <c r="AH9039"/>
    </row>
    <row r="9040" spans="1:34" ht="11.25" customHeight="1">
      <c r="A9040"/>
      <c r="B9040" s="1439" t="s">
        <v>19</v>
      </c>
      <c r="C9040" s="1440">
        <v>5951</v>
      </c>
      <c r="D9040" s="1441" t="str">
        <f t="shared" si="155"/>
        <v>SC5951</v>
      </c>
      <c r="E9040" s="1514" t="s">
        <v>123</v>
      </c>
      <c r="F9040" s="1467">
        <v>500</v>
      </c>
      <c r="G9040" s="1468">
        <v>0.35</v>
      </c>
      <c r="H9040" s="1468">
        <v>0.39</v>
      </c>
      <c r="I9040" s="1468">
        <v>0.43</v>
      </c>
      <c r="J9040" s="1468">
        <v>0.47</v>
      </c>
      <c r="K9040" s="1468"/>
      <c r="L9040" s="1468">
        <v>0.3</v>
      </c>
      <c r="M9040" s="1468">
        <v>0.35</v>
      </c>
      <c r="N9040" s="1468">
        <v>0.41</v>
      </c>
      <c r="O9040" s="1468">
        <v>0.49</v>
      </c>
      <c r="P9040" s="1468"/>
      <c r="R9040" s="1067"/>
      <c r="Z9040" s="21"/>
      <c r="AH9040"/>
    </row>
    <row r="9041" spans="1:34" ht="11.25" customHeight="1">
      <c r="A9041"/>
      <c r="B9041" s="1439" t="s">
        <v>19</v>
      </c>
      <c r="C9041" s="1440">
        <v>6003</v>
      </c>
      <c r="D9041" s="1441" t="str">
        <f t="shared" si="155"/>
        <v>SC6003</v>
      </c>
      <c r="E9041" s="1514" t="s">
        <v>122</v>
      </c>
      <c r="F9041" s="1467">
        <v>950</v>
      </c>
      <c r="G9041" s="1468">
        <v>9.2799999999999994</v>
      </c>
      <c r="H9041" s="1468">
        <v>10.35</v>
      </c>
      <c r="I9041" s="1468">
        <v>11.42</v>
      </c>
      <c r="J9041" s="1468">
        <v>12.5</v>
      </c>
      <c r="K9041" s="1468"/>
      <c r="L9041" s="1468">
        <v>8</v>
      </c>
      <c r="M9041" s="1468">
        <v>9.14</v>
      </c>
      <c r="N9041" s="1468">
        <v>10.92</v>
      </c>
      <c r="O9041" s="1468">
        <v>12.85</v>
      </c>
      <c r="P9041" s="1468"/>
      <c r="R9041" s="1067"/>
      <c r="Z9041" s="21"/>
      <c r="AH9041"/>
    </row>
    <row r="9042" spans="1:34" ht="11.25" customHeight="1">
      <c r="A9042"/>
      <c r="B9042" s="1439" t="s">
        <v>19</v>
      </c>
      <c r="C9042" s="1440">
        <v>6005</v>
      </c>
      <c r="D9042" s="1441" t="str">
        <f t="shared" si="155"/>
        <v>SC6005</v>
      </c>
      <c r="E9042" s="1514" t="s">
        <v>122</v>
      </c>
      <c r="F9042" s="1467">
        <v>700</v>
      </c>
      <c r="G9042" s="1468">
        <v>5.98</v>
      </c>
      <c r="H9042" s="1468">
        <v>6.67</v>
      </c>
      <c r="I9042" s="1468">
        <v>7.36</v>
      </c>
      <c r="J9042" s="1468">
        <v>8.0500000000000007</v>
      </c>
      <c r="K9042" s="1468"/>
      <c r="L9042" s="1468">
        <v>5.15</v>
      </c>
      <c r="M9042" s="1468">
        <v>5.89</v>
      </c>
      <c r="N9042" s="1468">
        <v>7.04</v>
      </c>
      <c r="O9042" s="1468">
        <v>8.2799999999999994</v>
      </c>
      <c r="P9042" s="1468"/>
      <c r="R9042" s="1067"/>
      <c r="Z9042" s="21"/>
      <c r="AH9042"/>
    </row>
    <row r="9043" spans="1:34" ht="11.25" customHeight="1">
      <c r="A9043"/>
      <c r="B9043" s="1439" t="s">
        <v>19</v>
      </c>
      <c r="C9043" s="1440">
        <v>6018</v>
      </c>
      <c r="D9043" s="1441" t="str">
        <f t="shared" si="155"/>
        <v>SC6018</v>
      </c>
      <c r="E9043" s="1514" t="s">
        <v>122</v>
      </c>
      <c r="F9043" s="1467">
        <v>500</v>
      </c>
      <c r="G9043" s="1468">
        <v>2.83</v>
      </c>
      <c r="H9043" s="1468">
        <v>3.16</v>
      </c>
      <c r="I9043" s="1468">
        <v>3.49</v>
      </c>
      <c r="J9043" s="1468">
        <v>3.82</v>
      </c>
      <c r="K9043" s="1468"/>
      <c r="L9043" s="1468">
        <v>2.44</v>
      </c>
      <c r="M9043" s="1468">
        <v>2.79</v>
      </c>
      <c r="N9043" s="1468">
        <v>3.34</v>
      </c>
      <c r="O9043" s="1468">
        <v>3.92</v>
      </c>
      <c r="P9043" s="1468"/>
      <c r="R9043" s="1067"/>
      <c r="Z9043" s="21"/>
      <c r="AH9043"/>
    </row>
    <row r="9044" spans="1:34" ht="11.25" customHeight="1">
      <c r="A9044"/>
      <c r="B9044" s="1439" t="s">
        <v>19</v>
      </c>
      <c r="C9044" s="1440">
        <v>6045</v>
      </c>
      <c r="D9044" s="1441" t="str">
        <f t="shared" si="155"/>
        <v>SC6045</v>
      </c>
      <c r="E9044" s="1514" t="s">
        <v>122</v>
      </c>
      <c r="F9044" s="1467">
        <v>700</v>
      </c>
      <c r="G9044" s="1468">
        <v>6.02</v>
      </c>
      <c r="H9044" s="1468">
        <v>6.71</v>
      </c>
      <c r="I9044" s="1468">
        <v>7.41</v>
      </c>
      <c r="J9044" s="1468">
        <v>8.1</v>
      </c>
      <c r="K9044" s="1468"/>
      <c r="L9044" s="1468">
        <v>5.19</v>
      </c>
      <c r="M9044" s="1468">
        <v>5.93</v>
      </c>
      <c r="N9044" s="1468">
        <v>7.08</v>
      </c>
      <c r="O9044" s="1468">
        <v>8.33</v>
      </c>
      <c r="P9044" s="1468"/>
      <c r="R9044" s="1067"/>
      <c r="Z9044" s="21"/>
      <c r="AH9044"/>
    </row>
    <row r="9045" spans="1:34" ht="11.25" customHeight="1">
      <c r="A9045"/>
      <c r="B9045" s="1439" t="s">
        <v>19</v>
      </c>
      <c r="C9045" s="1440">
        <v>6204</v>
      </c>
      <c r="D9045" s="1441" t="str">
        <f t="shared" si="155"/>
        <v>SC6204</v>
      </c>
      <c r="E9045" s="1514" t="s">
        <v>122</v>
      </c>
      <c r="F9045" s="1467">
        <v>700</v>
      </c>
      <c r="G9045" s="1468">
        <v>5.71</v>
      </c>
      <c r="H9045" s="1468">
        <v>6.37</v>
      </c>
      <c r="I9045" s="1468">
        <v>7.02</v>
      </c>
      <c r="J9045" s="1468">
        <v>7.68</v>
      </c>
      <c r="K9045" s="1468"/>
      <c r="L9045" s="1468">
        <v>4.92</v>
      </c>
      <c r="M9045" s="1468">
        <v>5.62</v>
      </c>
      <c r="N9045" s="1468">
        <v>6.72</v>
      </c>
      <c r="O9045" s="1468">
        <v>7.9</v>
      </c>
      <c r="P9045" s="1468"/>
      <c r="R9045" s="1067"/>
      <c r="Z9045" s="21"/>
      <c r="AH9045"/>
    </row>
    <row r="9046" spans="1:34" ht="11.25" customHeight="1">
      <c r="A9046"/>
      <c r="B9046" s="1439" t="s">
        <v>19</v>
      </c>
      <c r="C9046" s="1440">
        <v>6206</v>
      </c>
      <c r="D9046" s="1441" t="str">
        <f t="shared" si="155"/>
        <v>SC6206</v>
      </c>
      <c r="E9046" s="1514" t="s">
        <v>122</v>
      </c>
      <c r="F9046" s="1467">
        <v>500</v>
      </c>
      <c r="G9046" s="1468">
        <v>2.76</v>
      </c>
      <c r="H9046" s="1468">
        <v>3.07</v>
      </c>
      <c r="I9046" s="1468">
        <v>3.39</v>
      </c>
      <c r="J9046" s="1468">
        <v>3.71</v>
      </c>
      <c r="K9046" s="1468"/>
      <c r="L9046" s="1468">
        <v>2.37</v>
      </c>
      <c r="M9046" s="1468">
        <v>2.71</v>
      </c>
      <c r="N9046" s="1468">
        <v>3.24</v>
      </c>
      <c r="O9046" s="1468">
        <v>3.82</v>
      </c>
      <c r="P9046" s="1468"/>
      <c r="R9046" s="1067"/>
      <c r="Z9046" s="21"/>
      <c r="AH9046"/>
    </row>
    <row r="9047" spans="1:34" ht="11.25" customHeight="1">
      <c r="A9047"/>
      <c r="B9047" s="1439" t="s">
        <v>19</v>
      </c>
      <c r="C9047" s="1440">
        <v>6213</v>
      </c>
      <c r="D9047" s="1441" t="str">
        <f t="shared" si="155"/>
        <v>SC6213</v>
      </c>
      <c r="E9047" s="1514" t="s">
        <v>122</v>
      </c>
      <c r="F9047" s="1467">
        <v>500</v>
      </c>
      <c r="G9047" s="1468">
        <v>1.4</v>
      </c>
      <c r="H9047" s="1468">
        <v>1.57</v>
      </c>
      <c r="I9047" s="1468">
        <v>1.73</v>
      </c>
      <c r="J9047" s="1468">
        <v>1.89</v>
      </c>
      <c r="K9047" s="1468"/>
      <c r="L9047" s="1468">
        <v>1.21</v>
      </c>
      <c r="M9047" s="1468">
        <v>1.38</v>
      </c>
      <c r="N9047" s="1468">
        <v>1.65</v>
      </c>
      <c r="O9047" s="1468">
        <v>1.94</v>
      </c>
      <c r="P9047" s="1468"/>
      <c r="R9047" s="1067"/>
      <c r="Z9047" s="21"/>
      <c r="AH9047"/>
    </row>
    <row r="9048" spans="1:34" ht="11.25" customHeight="1">
      <c r="A9048"/>
      <c r="B9048" s="1439" t="s">
        <v>19</v>
      </c>
      <c r="C9048" s="1440">
        <v>6214</v>
      </c>
      <c r="D9048" s="1441" t="str">
        <f t="shared" si="155"/>
        <v>SC6214</v>
      </c>
      <c r="E9048" s="1514" t="s">
        <v>122</v>
      </c>
      <c r="F9048" s="1467">
        <v>500</v>
      </c>
      <c r="G9048" s="1468">
        <v>1.99</v>
      </c>
      <c r="H9048" s="1468">
        <v>2.2200000000000002</v>
      </c>
      <c r="I9048" s="1468">
        <v>2.4500000000000002</v>
      </c>
      <c r="J9048" s="1468">
        <v>2.68</v>
      </c>
      <c r="K9048" s="1468"/>
      <c r="L9048" s="1468">
        <v>1.71</v>
      </c>
      <c r="M9048" s="1468">
        <v>1.96</v>
      </c>
      <c r="N9048" s="1468">
        <v>2.34</v>
      </c>
      <c r="O9048" s="1468">
        <v>2.75</v>
      </c>
      <c r="P9048" s="1468"/>
      <c r="R9048" s="1067"/>
      <c r="Z9048" s="21"/>
      <c r="AH9048"/>
    </row>
    <row r="9049" spans="1:34" ht="11.25" customHeight="1">
      <c r="A9049"/>
      <c r="B9049" s="1439" t="s">
        <v>19</v>
      </c>
      <c r="C9049" s="1440">
        <v>6216</v>
      </c>
      <c r="D9049" s="1441" t="str">
        <f t="shared" si="155"/>
        <v>SC6216</v>
      </c>
      <c r="E9049" s="1514" t="s">
        <v>122</v>
      </c>
      <c r="F9049" s="1467">
        <v>700</v>
      </c>
      <c r="G9049" s="1468">
        <v>5.5</v>
      </c>
      <c r="H9049" s="1468">
        <v>6.13</v>
      </c>
      <c r="I9049" s="1468">
        <v>6.77</v>
      </c>
      <c r="J9049" s="1468">
        <v>7.4</v>
      </c>
      <c r="K9049" s="1468"/>
      <c r="L9049" s="1468">
        <v>4.74</v>
      </c>
      <c r="M9049" s="1468">
        <v>5.41</v>
      </c>
      <c r="N9049" s="1468">
        <v>6.47</v>
      </c>
      <c r="O9049" s="1468">
        <v>7.61</v>
      </c>
      <c r="P9049" s="1468"/>
      <c r="R9049" s="1067"/>
      <c r="Z9049" s="21"/>
      <c r="AH9049"/>
    </row>
    <row r="9050" spans="1:34" ht="11.25" customHeight="1">
      <c r="A9050"/>
      <c r="B9050" s="1439" t="s">
        <v>19</v>
      </c>
      <c r="C9050" s="1440">
        <v>6217</v>
      </c>
      <c r="D9050" s="1441" t="str">
        <f t="shared" si="155"/>
        <v>SC6217</v>
      </c>
      <c r="E9050" s="1514" t="s">
        <v>124</v>
      </c>
      <c r="F9050" s="1467">
        <v>600</v>
      </c>
      <c r="G9050" s="1468">
        <v>4.5599999999999996</v>
      </c>
      <c r="H9050" s="1468">
        <v>5.09</v>
      </c>
      <c r="I9050" s="1468">
        <v>5.62</v>
      </c>
      <c r="J9050" s="1468">
        <v>6.14</v>
      </c>
      <c r="K9050" s="1468"/>
      <c r="L9050" s="1468">
        <v>3.93</v>
      </c>
      <c r="M9050" s="1468">
        <v>4.49</v>
      </c>
      <c r="N9050" s="1468">
        <v>5.37</v>
      </c>
      <c r="O9050" s="1468">
        <v>6.32</v>
      </c>
      <c r="P9050" s="1468"/>
      <c r="R9050" s="1067"/>
      <c r="Z9050" s="21"/>
      <c r="AH9050"/>
    </row>
    <row r="9051" spans="1:34" ht="11.25" customHeight="1">
      <c r="A9051"/>
      <c r="B9051" s="1439" t="s">
        <v>19</v>
      </c>
      <c r="C9051" s="1440">
        <v>6229</v>
      </c>
      <c r="D9051" s="1441" t="str">
        <f t="shared" si="155"/>
        <v>SC6229</v>
      </c>
      <c r="E9051" s="1514" t="s">
        <v>123</v>
      </c>
      <c r="F9051" s="1467">
        <v>600</v>
      </c>
      <c r="G9051" s="1468">
        <v>4.62</v>
      </c>
      <c r="H9051" s="1468">
        <v>5.15</v>
      </c>
      <c r="I9051" s="1468">
        <v>5.68</v>
      </c>
      <c r="J9051" s="1468">
        <v>6.21</v>
      </c>
      <c r="K9051" s="1468"/>
      <c r="L9051" s="1468">
        <v>3.98</v>
      </c>
      <c r="M9051" s="1468">
        <v>4.54</v>
      </c>
      <c r="N9051" s="1468">
        <v>5.43</v>
      </c>
      <c r="O9051" s="1468">
        <v>6.39</v>
      </c>
      <c r="P9051" s="1468"/>
      <c r="R9051" s="1067"/>
      <c r="Z9051" s="21"/>
      <c r="AH9051"/>
    </row>
    <row r="9052" spans="1:34" ht="11.25" customHeight="1">
      <c r="A9052"/>
      <c r="B9052" s="1439" t="s">
        <v>19</v>
      </c>
      <c r="C9052" s="1440">
        <v>6233</v>
      </c>
      <c r="D9052" s="1441" t="str">
        <f t="shared" si="155"/>
        <v>SC6233</v>
      </c>
      <c r="E9052" s="1514" t="s">
        <v>123</v>
      </c>
      <c r="F9052" s="1467">
        <v>500</v>
      </c>
      <c r="G9052" s="1468">
        <v>2.89</v>
      </c>
      <c r="H9052" s="1468">
        <v>3.22</v>
      </c>
      <c r="I9052" s="1468">
        <v>3.55</v>
      </c>
      <c r="J9052" s="1468">
        <v>3.89</v>
      </c>
      <c r="K9052" s="1468"/>
      <c r="L9052" s="1468">
        <v>2.4900000000000002</v>
      </c>
      <c r="M9052" s="1468">
        <v>2.84</v>
      </c>
      <c r="N9052" s="1468">
        <v>3.4</v>
      </c>
      <c r="O9052" s="1468">
        <v>4</v>
      </c>
      <c r="P9052" s="1468"/>
      <c r="R9052" s="1067"/>
      <c r="Z9052" s="21"/>
      <c r="AH9052"/>
    </row>
    <row r="9053" spans="1:34" ht="11.25" customHeight="1">
      <c r="A9053"/>
      <c r="B9053" s="1439" t="s">
        <v>19</v>
      </c>
      <c r="C9053" s="1440">
        <v>6235</v>
      </c>
      <c r="D9053" s="1441" t="str">
        <f t="shared" si="155"/>
        <v>SC6235</v>
      </c>
      <c r="E9053" s="1514" t="s">
        <v>122</v>
      </c>
      <c r="F9053" s="1467">
        <v>650</v>
      </c>
      <c r="G9053" s="1468">
        <v>5.3</v>
      </c>
      <c r="H9053" s="1468">
        <v>5.92</v>
      </c>
      <c r="I9053" s="1468">
        <v>6.53</v>
      </c>
      <c r="J9053" s="1468">
        <v>7.14</v>
      </c>
      <c r="K9053" s="1468"/>
      <c r="L9053" s="1468">
        <v>4.57</v>
      </c>
      <c r="M9053" s="1468">
        <v>5.22</v>
      </c>
      <c r="N9053" s="1468">
        <v>6.24</v>
      </c>
      <c r="O9053" s="1468">
        <v>7.34</v>
      </c>
      <c r="P9053" s="1468"/>
      <c r="R9053" s="1067"/>
      <c r="Z9053" s="21"/>
      <c r="AH9053"/>
    </row>
    <row r="9054" spans="1:34" ht="11.25" customHeight="1">
      <c r="A9054"/>
      <c r="B9054" s="1439" t="s">
        <v>19</v>
      </c>
      <c r="C9054" s="1440">
        <v>6236</v>
      </c>
      <c r="D9054" s="1441" t="str">
        <f t="shared" si="155"/>
        <v>SC6236</v>
      </c>
      <c r="E9054" s="1514" t="s">
        <v>122</v>
      </c>
      <c r="F9054" s="1467">
        <v>800</v>
      </c>
      <c r="G9054" s="1468">
        <v>6.98</v>
      </c>
      <c r="H9054" s="1468">
        <v>7.79</v>
      </c>
      <c r="I9054" s="1468">
        <v>8.59</v>
      </c>
      <c r="J9054" s="1468">
        <v>9.4</v>
      </c>
      <c r="K9054" s="1468"/>
      <c r="L9054" s="1468">
        <v>6.01</v>
      </c>
      <c r="M9054" s="1468">
        <v>6.87</v>
      </c>
      <c r="N9054" s="1468">
        <v>8.2200000000000006</v>
      </c>
      <c r="O9054" s="1468">
        <v>9.67</v>
      </c>
      <c r="P9054" s="1468"/>
      <c r="R9054" s="1067"/>
      <c r="Z9054" s="21"/>
      <c r="AH9054"/>
    </row>
    <row r="9055" spans="1:34" ht="11.25" customHeight="1">
      <c r="A9055"/>
      <c r="B9055" s="1439" t="s">
        <v>19</v>
      </c>
      <c r="C9055" s="1440">
        <v>6237</v>
      </c>
      <c r="D9055" s="1441" t="str">
        <f t="shared" si="155"/>
        <v>SC6237</v>
      </c>
      <c r="E9055" s="1514" t="s">
        <v>123</v>
      </c>
      <c r="F9055" s="1467">
        <v>500</v>
      </c>
      <c r="G9055" s="1468">
        <v>1.46</v>
      </c>
      <c r="H9055" s="1468">
        <v>1.62</v>
      </c>
      <c r="I9055" s="1468">
        <v>1.79</v>
      </c>
      <c r="J9055" s="1468">
        <v>1.96</v>
      </c>
      <c r="K9055" s="1468"/>
      <c r="L9055" s="1468">
        <v>1.25</v>
      </c>
      <c r="M9055" s="1468">
        <v>1.43</v>
      </c>
      <c r="N9055" s="1468">
        <v>1.71</v>
      </c>
      <c r="O9055" s="1468">
        <v>2.02</v>
      </c>
      <c r="P9055" s="1468"/>
      <c r="R9055" s="1067"/>
      <c r="Z9055" s="21"/>
      <c r="AH9055"/>
    </row>
    <row r="9056" spans="1:34" ht="11.25" customHeight="1">
      <c r="A9056"/>
      <c r="B9056" s="1439" t="s">
        <v>19</v>
      </c>
      <c r="C9056" s="1440">
        <v>6251</v>
      </c>
      <c r="D9056" s="1441" t="str">
        <f t="shared" si="155"/>
        <v>SC6251</v>
      </c>
      <c r="E9056" s="1514" t="s">
        <v>122</v>
      </c>
      <c r="F9056" s="1467">
        <v>550</v>
      </c>
      <c r="G9056" s="1468">
        <v>3.94</v>
      </c>
      <c r="H9056" s="1468">
        <v>4.3899999999999997</v>
      </c>
      <c r="I9056" s="1468">
        <v>4.8499999999999996</v>
      </c>
      <c r="J9056" s="1468">
        <v>5.3</v>
      </c>
      <c r="K9056" s="1468"/>
      <c r="L9056" s="1468">
        <v>3.39</v>
      </c>
      <c r="M9056" s="1468">
        <v>3.88</v>
      </c>
      <c r="N9056" s="1468">
        <v>4.6399999999999997</v>
      </c>
      <c r="O9056" s="1468">
        <v>5.45</v>
      </c>
      <c r="P9056" s="1468"/>
      <c r="R9056" s="1067"/>
      <c r="Z9056" s="21"/>
      <c r="AH9056"/>
    </row>
    <row r="9057" spans="1:34" ht="11.25" customHeight="1">
      <c r="A9057"/>
      <c r="B9057" s="1439" t="s">
        <v>19</v>
      </c>
      <c r="C9057" s="1440">
        <v>6252</v>
      </c>
      <c r="D9057" s="1441" t="str">
        <f t="shared" si="155"/>
        <v>SC6252</v>
      </c>
      <c r="E9057" s="1514" t="s">
        <v>122</v>
      </c>
      <c r="F9057" s="1467">
        <v>500</v>
      </c>
      <c r="G9057" s="1468">
        <v>3.5</v>
      </c>
      <c r="H9057" s="1468">
        <v>3.9</v>
      </c>
      <c r="I9057" s="1468">
        <v>4.3</v>
      </c>
      <c r="J9057" s="1468">
        <v>4.71</v>
      </c>
      <c r="K9057" s="1468"/>
      <c r="L9057" s="1468">
        <v>3.01</v>
      </c>
      <c r="M9057" s="1468">
        <v>3.44</v>
      </c>
      <c r="N9057" s="1468">
        <v>4.12</v>
      </c>
      <c r="O9057" s="1468">
        <v>4.84</v>
      </c>
      <c r="P9057" s="1468"/>
      <c r="R9057" s="1067"/>
      <c r="Z9057" s="21"/>
      <c r="AH9057"/>
    </row>
    <row r="9058" spans="1:34" ht="11.25" customHeight="1">
      <c r="A9058"/>
      <c r="B9058" s="1439" t="s">
        <v>19</v>
      </c>
      <c r="C9058" s="1440">
        <v>6306</v>
      </c>
      <c r="D9058" s="1441" t="str">
        <f t="shared" si="155"/>
        <v>SC6306</v>
      </c>
      <c r="E9058" s="1514" t="s">
        <v>123</v>
      </c>
      <c r="F9058" s="1467">
        <v>650</v>
      </c>
      <c r="G9058" s="1468">
        <v>5.25</v>
      </c>
      <c r="H9058" s="1468">
        <v>5.86</v>
      </c>
      <c r="I9058" s="1468">
        <v>6.46</v>
      </c>
      <c r="J9058" s="1468">
        <v>7.07</v>
      </c>
      <c r="K9058" s="1468"/>
      <c r="L9058" s="1468">
        <v>4.5199999999999996</v>
      </c>
      <c r="M9058" s="1468">
        <v>5.17</v>
      </c>
      <c r="N9058" s="1468">
        <v>6.18</v>
      </c>
      <c r="O9058" s="1468">
        <v>7.27</v>
      </c>
      <c r="P9058" s="1468"/>
      <c r="R9058" s="1067"/>
      <c r="Z9058" s="21"/>
      <c r="AH9058"/>
    </row>
    <row r="9059" spans="1:34" ht="11.25" customHeight="1">
      <c r="A9059"/>
      <c r="B9059" s="1439" t="s">
        <v>19</v>
      </c>
      <c r="C9059" s="1440">
        <v>6319</v>
      </c>
      <c r="D9059" s="1441" t="str">
        <f t="shared" si="155"/>
        <v>SC6319</v>
      </c>
      <c r="E9059" s="1514" t="s">
        <v>123</v>
      </c>
      <c r="F9059" s="1467">
        <v>500</v>
      </c>
      <c r="G9059" s="1468">
        <v>3.15</v>
      </c>
      <c r="H9059" s="1468">
        <v>3.51</v>
      </c>
      <c r="I9059" s="1468">
        <v>3.87</v>
      </c>
      <c r="J9059" s="1468">
        <v>4.24</v>
      </c>
      <c r="K9059" s="1468"/>
      <c r="L9059" s="1468">
        <v>2.71</v>
      </c>
      <c r="M9059" s="1468">
        <v>3.1</v>
      </c>
      <c r="N9059" s="1468">
        <v>3.7</v>
      </c>
      <c r="O9059" s="1468">
        <v>4.3600000000000003</v>
      </c>
      <c r="P9059" s="1468"/>
      <c r="R9059" s="1067"/>
      <c r="Z9059" s="21"/>
      <c r="AH9059"/>
    </row>
    <row r="9060" spans="1:34" ht="11.25" customHeight="1">
      <c r="A9060"/>
      <c r="B9060" s="1439" t="s">
        <v>19</v>
      </c>
      <c r="C9060" s="1440">
        <v>6325</v>
      </c>
      <c r="D9060" s="1441" t="str">
        <f t="shared" si="155"/>
        <v>SC6325</v>
      </c>
      <c r="E9060" s="1514" t="s">
        <v>124</v>
      </c>
      <c r="F9060" s="1467">
        <v>600</v>
      </c>
      <c r="G9060" s="1468">
        <v>4.5199999999999996</v>
      </c>
      <c r="H9060" s="1468">
        <v>5.05</v>
      </c>
      <c r="I9060" s="1468">
        <v>5.57</v>
      </c>
      <c r="J9060" s="1468">
        <v>6.09</v>
      </c>
      <c r="K9060" s="1468"/>
      <c r="L9060" s="1468">
        <v>3.9</v>
      </c>
      <c r="M9060" s="1468">
        <v>4.45</v>
      </c>
      <c r="N9060" s="1468">
        <v>5.32</v>
      </c>
      <c r="O9060" s="1468">
        <v>6.26</v>
      </c>
      <c r="P9060" s="1468"/>
      <c r="R9060" s="1067"/>
      <c r="Z9060" s="21"/>
      <c r="AH9060"/>
    </row>
    <row r="9061" spans="1:34" ht="11.25" customHeight="1">
      <c r="A9061"/>
      <c r="B9061" s="1439" t="s">
        <v>19</v>
      </c>
      <c r="C9061" s="1440">
        <v>6400</v>
      </c>
      <c r="D9061" s="1441" t="str">
        <f t="shared" si="155"/>
        <v>SC6400</v>
      </c>
      <c r="E9061" s="1514" t="s">
        <v>125</v>
      </c>
      <c r="F9061" s="1467">
        <v>700</v>
      </c>
      <c r="G9061" s="1468">
        <v>5.68</v>
      </c>
      <c r="H9061" s="1468">
        <v>6.34</v>
      </c>
      <c r="I9061" s="1468">
        <v>6.99</v>
      </c>
      <c r="J9061" s="1468">
        <v>7.65</v>
      </c>
      <c r="K9061" s="1468"/>
      <c r="L9061" s="1468">
        <v>4.8899999999999997</v>
      </c>
      <c r="M9061" s="1468">
        <v>5.59</v>
      </c>
      <c r="N9061" s="1468">
        <v>6.69</v>
      </c>
      <c r="O9061" s="1468">
        <v>7.87</v>
      </c>
      <c r="P9061" s="1468"/>
      <c r="R9061" s="1067"/>
      <c r="Z9061" s="21"/>
      <c r="AH9061"/>
    </row>
    <row r="9062" spans="1:34" ht="11.25" customHeight="1">
      <c r="A9062"/>
      <c r="B9062" s="1439" t="s">
        <v>19</v>
      </c>
      <c r="C9062" s="1440">
        <v>6503</v>
      </c>
      <c r="D9062" s="1441" t="str">
        <f t="shared" si="155"/>
        <v>SC6503</v>
      </c>
      <c r="E9062" s="1514" t="s">
        <v>125</v>
      </c>
      <c r="F9062" s="1467">
        <v>500</v>
      </c>
      <c r="G9062" s="1468">
        <v>2.2999999999999998</v>
      </c>
      <c r="H9062" s="1468">
        <v>2.57</v>
      </c>
      <c r="I9062" s="1468">
        <v>2.83</v>
      </c>
      <c r="J9062" s="1468">
        <v>3.1</v>
      </c>
      <c r="K9062" s="1468"/>
      <c r="L9062" s="1468">
        <v>1.98</v>
      </c>
      <c r="M9062" s="1468">
        <v>2.27</v>
      </c>
      <c r="N9062" s="1468">
        <v>2.71</v>
      </c>
      <c r="O9062" s="1468">
        <v>3.19</v>
      </c>
      <c r="P9062" s="1468"/>
      <c r="R9062" s="1067"/>
      <c r="Z9062" s="21"/>
      <c r="AH9062"/>
    </row>
    <row r="9063" spans="1:34" ht="11.25" customHeight="1">
      <c r="A9063"/>
      <c r="B9063" s="1439" t="s">
        <v>19</v>
      </c>
      <c r="C9063" s="1440">
        <v>6504</v>
      </c>
      <c r="D9063" s="1441" t="str">
        <f t="shared" si="155"/>
        <v>SC6504</v>
      </c>
      <c r="E9063" s="1514" t="s">
        <v>121</v>
      </c>
      <c r="F9063" s="1467">
        <v>500</v>
      </c>
      <c r="G9063" s="1468">
        <v>2.4300000000000002</v>
      </c>
      <c r="H9063" s="1468">
        <v>2.71</v>
      </c>
      <c r="I9063" s="1468">
        <v>2.99</v>
      </c>
      <c r="J9063" s="1468">
        <v>3.27</v>
      </c>
      <c r="K9063" s="1468"/>
      <c r="L9063" s="1468">
        <v>2.09</v>
      </c>
      <c r="M9063" s="1468">
        <v>2.39</v>
      </c>
      <c r="N9063" s="1468">
        <v>2.86</v>
      </c>
      <c r="O9063" s="1468">
        <v>3.37</v>
      </c>
      <c r="P9063" s="1468"/>
      <c r="R9063" s="1067"/>
      <c r="Z9063" s="21"/>
      <c r="AH9063"/>
    </row>
    <row r="9064" spans="1:34" ht="11.25" customHeight="1">
      <c r="A9064"/>
      <c r="B9064" s="1439" t="s">
        <v>19</v>
      </c>
      <c r="C9064" s="1440">
        <v>6702</v>
      </c>
      <c r="D9064" s="1441" t="str">
        <f t="shared" si="155"/>
        <v>SC6702</v>
      </c>
      <c r="E9064" s="1514" t="s">
        <v>122</v>
      </c>
      <c r="F9064" s="1467">
        <v>600</v>
      </c>
      <c r="G9064" s="1468">
        <v>4.5599999999999996</v>
      </c>
      <c r="H9064" s="1468">
        <v>5.09</v>
      </c>
      <c r="I9064" s="1468">
        <v>5.62</v>
      </c>
      <c r="J9064" s="1468">
        <v>6.14</v>
      </c>
      <c r="K9064" s="1468"/>
      <c r="L9064" s="1468">
        <v>3.93</v>
      </c>
      <c r="M9064" s="1468">
        <v>4.49</v>
      </c>
      <c r="N9064" s="1468">
        <v>5.37</v>
      </c>
      <c r="O9064" s="1468">
        <v>6.32</v>
      </c>
      <c r="P9064" s="1468"/>
      <c r="R9064" s="1067"/>
      <c r="Z9064" s="21"/>
      <c r="AH9064"/>
    </row>
    <row r="9065" spans="1:34" ht="11.25" customHeight="1">
      <c r="A9065"/>
      <c r="B9065" s="1439" t="s">
        <v>19</v>
      </c>
      <c r="C9065" s="1440">
        <v>6703</v>
      </c>
      <c r="D9065" s="1441" t="str">
        <f t="shared" si="155"/>
        <v>SC6703</v>
      </c>
      <c r="E9065" s="1514" t="s">
        <v>122</v>
      </c>
      <c r="F9065" s="1467">
        <v>700</v>
      </c>
      <c r="G9065" s="1468">
        <v>5.95</v>
      </c>
      <c r="H9065" s="1468">
        <v>6.64</v>
      </c>
      <c r="I9065" s="1468">
        <v>7.33</v>
      </c>
      <c r="J9065" s="1468">
        <v>8.02</v>
      </c>
      <c r="K9065" s="1468"/>
      <c r="L9065" s="1468">
        <v>5.13</v>
      </c>
      <c r="M9065" s="1468">
        <v>5.86</v>
      </c>
      <c r="N9065" s="1468">
        <v>7.01</v>
      </c>
      <c r="O9065" s="1468">
        <v>8.24</v>
      </c>
      <c r="P9065" s="1468"/>
      <c r="R9065" s="1067"/>
      <c r="Z9065" s="21"/>
      <c r="AH9065"/>
    </row>
    <row r="9066" spans="1:34" ht="11.25" customHeight="1">
      <c r="A9066"/>
      <c r="B9066" s="1439" t="s">
        <v>19</v>
      </c>
      <c r="C9066" s="1440">
        <v>6704</v>
      </c>
      <c r="D9066" s="1441" t="str">
        <f t="shared" si="155"/>
        <v>SC6704</v>
      </c>
      <c r="E9066" s="1514" t="s">
        <v>122</v>
      </c>
      <c r="F9066" s="1467">
        <v>650</v>
      </c>
      <c r="G9066" s="1468">
        <v>5.07</v>
      </c>
      <c r="H9066" s="1468">
        <v>5.66</v>
      </c>
      <c r="I9066" s="1468">
        <v>6.24</v>
      </c>
      <c r="J9066" s="1468">
        <v>6.83</v>
      </c>
      <c r="K9066" s="1468"/>
      <c r="L9066" s="1468">
        <v>4.37</v>
      </c>
      <c r="M9066" s="1468">
        <v>4.99</v>
      </c>
      <c r="N9066" s="1468">
        <v>5.97</v>
      </c>
      <c r="O9066" s="1468">
        <v>7.02</v>
      </c>
      <c r="P9066" s="1468"/>
      <c r="R9066" s="1067"/>
      <c r="Z9066" s="21"/>
      <c r="AH9066"/>
    </row>
    <row r="9067" spans="1:34" ht="11.25" customHeight="1">
      <c r="A9067"/>
      <c r="B9067" s="1439" t="s">
        <v>19</v>
      </c>
      <c r="C9067" s="1440">
        <v>6801</v>
      </c>
      <c r="D9067" s="1441" t="str">
        <f t="shared" si="155"/>
        <v>SC6801</v>
      </c>
      <c r="E9067" s="1514" t="s">
        <v>122</v>
      </c>
      <c r="F9067" s="1467">
        <v>600</v>
      </c>
      <c r="G9067" s="1468">
        <v>4.5999999999999996</v>
      </c>
      <c r="H9067" s="1468">
        <v>5.13</v>
      </c>
      <c r="I9067" s="1468">
        <v>5.66</v>
      </c>
      <c r="J9067" s="1468">
        <v>6.2</v>
      </c>
      <c r="K9067" s="1468"/>
      <c r="L9067" s="1468">
        <v>3.96</v>
      </c>
      <c r="M9067" s="1468">
        <v>4.53</v>
      </c>
      <c r="N9067" s="1468">
        <v>5.42</v>
      </c>
      <c r="O9067" s="1468">
        <v>6.37</v>
      </c>
      <c r="P9067" s="1468"/>
      <c r="R9067" s="1067"/>
      <c r="Z9067" s="21"/>
      <c r="AH9067"/>
    </row>
    <row r="9068" spans="1:34" ht="11.25" customHeight="1">
      <c r="A9068"/>
      <c r="B9068" s="1439" t="s">
        <v>19</v>
      </c>
      <c r="C9068" s="1440">
        <v>6811</v>
      </c>
      <c r="D9068" s="1441" t="str">
        <f t="shared" si="155"/>
        <v>SC6811</v>
      </c>
      <c r="E9068" s="1514" t="s">
        <v>123</v>
      </c>
      <c r="F9068" s="1467">
        <v>650</v>
      </c>
      <c r="G9068" s="1468">
        <v>4.93</v>
      </c>
      <c r="H9068" s="1468">
        <v>5.5</v>
      </c>
      <c r="I9068" s="1468">
        <v>6.06</v>
      </c>
      <c r="J9068" s="1468">
        <v>6.63</v>
      </c>
      <c r="K9068" s="1468"/>
      <c r="L9068" s="1468">
        <v>4.24</v>
      </c>
      <c r="M9068" s="1468">
        <v>4.8499999999999996</v>
      </c>
      <c r="N9068" s="1468">
        <v>5.8</v>
      </c>
      <c r="O9068" s="1468">
        <v>6.82</v>
      </c>
      <c r="P9068" s="1468"/>
      <c r="R9068" s="1067"/>
      <c r="Z9068" s="21"/>
      <c r="AH9068"/>
    </row>
    <row r="9069" spans="1:34" ht="11.25" customHeight="1">
      <c r="A9069"/>
      <c r="B9069" s="1439" t="s">
        <v>19</v>
      </c>
      <c r="C9069" s="1440">
        <v>6824</v>
      </c>
      <c r="D9069" s="1441" t="str">
        <f t="shared" si="155"/>
        <v>SC6824</v>
      </c>
      <c r="E9069" s="1514" t="s">
        <v>122</v>
      </c>
      <c r="F9069" s="1467">
        <v>900</v>
      </c>
      <c r="G9069" s="1468">
        <v>8.31</v>
      </c>
      <c r="H9069" s="1468">
        <v>9.27</v>
      </c>
      <c r="I9069" s="1468">
        <v>10.220000000000001</v>
      </c>
      <c r="J9069" s="1468">
        <v>11.18</v>
      </c>
      <c r="K9069" s="1468"/>
      <c r="L9069" s="1468">
        <v>7.16</v>
      </c>
      <c r="M9069" s="1468">
        <v>8.18</v>
      </c>
      <c r="N9069" s="1468">
        <v>9.7799999999999994</v>
      </c>
      <c r="O9069" s="1468">
        <v>11.5</v>
      </c>
      <c r="P9069" s="1468"/>
      <c r="R9069" s="1067"/>
      <c r="Z9069" s="21"/>
      <c r="AH9069"/>
    </row>
    <row r="9070" spans="1:34" ht="11.25" customHeight="1">
      <c r="A9070"/>
      <c r="B9070" s="1439" t="s">
        <v>19</v>
      </c>
      <c r="C9070" s="1440">
        <v>6826</v>
      </c>
      <c r="D9070" s="1441" t="str">
        <f t="shared" si="155"/>
        <v>SC6826</v>
      </c>
      <c r="E9070" s="1514" t="s">
        <v>122</v>
      </c>
      <c r="F9070" s="1467">
        <v>600</v>
      </c>
      <c r="G9070" s="1468">
        <v>4.51</v>
      </c>
      <c r="H9070" s="1468">
        <v>5.03</v>
      </c>
      <c r="I9070" s="1468">
        <v>5.55</v>
      </c>
      <c r="J9070" s="1468">
        <v>6.07</v>
      </c>
      <c r="K9070" s="1468"/>
      <c r="L9070" s="1468">
        <v>3.89</v>
      </c>
      <c r="M9070" s="1468">
        <v>4.4400000000000004</v>
      </c>
      <c r="N9070" s="1468">
        <v>5.31</v>
      </c>
      <c r="O9070" s="1468">
        <v>6.25</v>
      </c>
      <c r="P9070" s="1468"/>
      <c r="R9070" s="1067"/>
      <c r="Z9070" s="21"/>
      <c r="AH9070"/>
    </row>
    <row r="9071" spans="1:34" ht="11.25" customHeight="1">
      <c r="A9071"/>
      <c r="B9071" s="1439" t="s">
        <v>19</v>
      </c>
      <c r="C9071" s="1440">
        <v>6834</v>
      </c>
      <c r="D9071" s="1441" t="str">
        <f t="shared" si="155"/>
        <v>SC6834</v>
      </c>
      <c r="E9071" s="1514" t="s">
        <v>123</v>
      </c>
      <c r="F9071" s="1467">
        <v>500</v>
      </c>
      <c r="G9071" s="1468">
        <v>2.86</v>
      </c>
      <c r="H9071" s="1468">
        <v>3.19</v>
      </c>
      <c r="I9071" s="1468">
        <v>3.52</v>
      </c>
      <c r="J9071" s="1468">
        <v>3.85</v>
      </c>
      <c r="K9071" s="1468"/>
      <c r="L9071" s="1468">
        <v>2.46</v>
      </c>
      <c r="M9071" s="1468">
        <v>2.82</v>
      </c>
      <c r="N9071" s="1468">
        <v>3.37</v>
      </c>
      <c r="O9071" s="1468">
        <v>3.96</v>
      </c>
      <c r="P9071" s="1468"/>
      <c r="R9071" s="1067"/>
      <c r="Z9071" s="21"/>
      <c r="AH9071"/>
    </row>
    <row r="9072" spans="1:34" ht="11.25" customHeight="1">
      <c r="A9072"/>
      <c r="B9072" s="1439" t="s">
        <v>19</v>
      </c>
      <c r="C9072" s="1440">
        <v>6836</v>
      </c>
      <c r="D9072" s="1441" t="str">
        <f t="shared" si="155"/>
        <v>SC6836</v>
      </c>
      <c r="E9072" s="1514" t="s">
        <v>124</v>
      </c>
      <c r="F9072" s="1467">
        <v>600</v>
      </c>
      <c r="G9072" s="1468">
        <v>4.29</v>
      </c>
      <c r="H9072" s="1468">
        <v>4.79</v>
      </c>
      <c r="I9072" s="1468">
        <v>5.28</v>
      </c>
      <c r="J9072" s="1468">
        <v>5.78</v>
      </c>
      <c r="K9072" s="1468"/>
      <c r="L9072" s="1468">
        <v>3.7</v>
      </c>
      <c r="M9072" s="1468">
        <v>4.22</v>
      </c>
      <c r="N9072" s="1468">
        <v>5.05</v>
      </c>
      <c r="O9072" s="1468">
        <v>5.94</v>
      </c>
      <c r="P9072" s="1468"/>
      <c r="R9072" s="1067"/>
      <c r="Z9072" s="21"/>
      <c r="AH9072"/>
    </row>
    <row r="9073" spans="1:34" ht="11.25" customHeight="1">
      <c r="A9073"/>
      <c r="B9073" s="1439" t="s">
        <v>19</v>
      </c>
      <c r="C9073" s="1440">
        <v>6843</v>
      </c>
      <c r="D9073" s="1441" t="str">
        <f t="shared" si="155"/>
        <v>SC6843</v>
      </c>
      <c r="E9073" s="1514" t="s">
        <v>122</v>
      </c>
      <c r="F9073" s="1467">
        <v>1100</v>
      </c>
      <c r="G9073" s="1468">
        <v>10.76</v>
      </c>
      <c r="H9073" s="1468">
        <v>12.01</v>
      </c>
      <c r="I9073" s="1468">
        <v>13.25</v>
      </c>
      <c r="J9073" s="1468">
        <v>14.49</v>
      </c>
      <c r="K9073" s="1468"/>
      <c r="L9073" s="1468">
        <v>9.27</v>
      </c>
      <c r="M9073" s="1468">
        <v>10.6</v>
      </c>
      <c r="N9073" s="1468">
        <v>12.67</v>
      </c>
      <c r="O9073" s="1468">
        <v>14.9</v>
      </c>
      <c r="P9073" s="1468"/>
      <c r="R9073" s="1067"/>
      <c r="Z9073" s="21"/>
      <c r="AH9073"/>
    </row>
    <row r="9074" spans="1:34" ht="11.25" customHeight="1">
      <c r="A9074"/>
      <c r="B9074" s="1439" t="s">
        <v>19</v>
      </c>
      <c r="C9074" s="1440">
        <v>6845</v>
      </c>
      <c r="D9074" s="1441" t="str">
        <f t="shared" si="155"/>
        <v>SC6845</v>
      </c>
      <c r="E9074" s="1514" t="s">
        <v>122</v>
      </c>
      <c r="F9074" s="1467">
        <v>650</v>
      </c>
      <c r="G9074" s="1468">
        <v>5.07</v>
      </c>
      <c r="H9074" s="1468">
        <v>5.66</v>
      </c>
      <c r="I9074" s="1468">
        <v>6.24</v>
      </c>
      <c r="J9074" s="1468">
        <v>6.83</v>
      </c>
      <c r="K9074" s="1468"/>
      <c r="L9074" s="1468">
        <v>4.37</v>
      </c>
      <c r="M9074" s="1468">
        <v>4.99</v>
      </c>
      <c r="N9074" s="1468">
        <v>5.97</v>
      </c>
      <c r="O9074" s="1468">
        <v>7.02</v>
      </c>
      <c r="P9074" s="1468"/>
      <c r="R9074" s="1067"/>
      <c r="Z9074" s="21"/>
      <c r="AH9074"/>
    </row>
    <row r="9075" spans="1:34" ht="11.25" customHeight="1">
      <c r="A9075"/>
      <c r="B9075" s="1439" t="s">
        <v>19</v>
      </c>
      <c r="C9075" s="1440">
        <v>6854</v>
      </c>
      <c r="D9075" s="1441" t="str">
        <f t="shared" si="155"/>
        <v>SC6854</v>
      </c>
      <c r="E9075" s="1514" t="s">
        <v>122</v>
      </c>
      <c r="F9075" s="1467">
        <v>550</v>
      </c>
      <c r="G9075" s="1468">
        <v>3.97</v>
      </c>
      <c r="H9075" s="1468">
        <v>4.42</v>
      </c>
      <c r="I9075" s="1468">
        <v>4.88</v>
      </c>
      <c r="J9075" s="1468">
        <v>5.34</v>
      </c>
      <c r="K9075" s="1468"/>
      <c r="L9075" s="1468">
        <v>3.42</v>
      </c>
      <c r="M9075" s="1468">
        <v>3.9</v>
      </c>
      <c r="N9075" s="1468">
        <v>4.67</v>
      </c>
      <c r="O9075" s="1468">
        <v>5.49</v>
      </c>
      <c r="P9075" s="1468"/>
      <c r="R9075" s="1067"/>
      <c r="Z9075" s="21"/>
      <c r="AH9075"/>
    </row>
    <row r="9076" spans="1:34" ht="11.25" customHeight="1">
      <c r="A9076"/>
      <c r="B9076" s="1439" t="s">
        <v>19</v>
      </c>
      <c r="C9076" s="1440">
        <v>6872</v>
      </c>
      <c r="D9076" s="1441" t="str">
        <f t="shared" si="155"/>
        <v>SC6872</v>
      </c>
      <c r="E9076" s="1514" t="s">
        <v>122</v>
      </c>
      <c r="F9076" s="1467">
        <v>1050</v>
      </c>
      <c r="G9076" s="1468">
        <v>10.220000000000001</v>
      </c>
      <c r="H9076" s="1468">
        <v>11.4</v>
      </c>
      <c r="I9076" s="1468">
        <v>12.58</v>
      </c>
      <c r="J9076" s="1468">
        <v>13.76</v>
      </c>
      <c r="K9076" s="1468"/>
      <c r="L9076" s="1468">
        <v>8.8000000000000007</v>
      </c>
      <c r="M9076" s="1468">
        <v>10.06</v>
      </c>
      <c r="N9076" s="1468">
        <v>12.03</v>
      </c>
      <c r="O9076" s="1468">
        <v>14.15</v>
      </c>
      <c r="P9076" s="1468"/>
      <c r="R9076" s="1067"/>
      <c r="Z9076" s="21"/>
      <c r="AH9076"/>
    </row>
    <row r="9077" spans="1:34" ht="11.25" customHeight="1">
      <c r="A9077"/>
      <c r="B9077" s="1439" t="s">
        <v>19</v>
      </c>
      <c r="C9077" s="1440">
        <v>6874</v>
      </c>
      <c r="D9077" s="1441" t="str">
        <f t="shared" si="155"/>
        <v>SC6874</v>
      </c>
      <c r="E9077" s="1514" t="s">
        <v>122</v>
      </c>
      <c r="F9077" s="1467">
        <v>1850</v>
      </c>
      <c r="G9077" s="1468">
        <v>20.59</v>
      </c>
      <c r="H9077" s="1468">
        <v>22.97</v>
      </c>
      <c r="I9077" s="1468">
        <v>25.34</v>
      </c>
      <c r="J9077" s="1468">
        <v>27.72</v>
      </c>
      <c r="K9077" s="1468"/>
      <c r="L9077" s="1468">
        <v>17.739999999999998</v>
      </c>
      <c r="M9077" s="1468">
        <v>20.28</v>
      </c>
      <c r="N9077" s="1468">
        <v>24.24</v>
      </c>
      <c r="O9077" s="1468">
        <v>28.51</v>
      </c>
      <c r="P9077" s="1468"/>
      <c r="R9077" s="1067"/>
      <c r="Z9077" s="21"/>
      <c r="AH9077"/>
    </row>
    <row r="9078" spans="1:34" ht="11.25" customHeight="1">
      <c r="A9078"/>
      <c r="B9078" s="1439" t="s">
        <v>19</v>
      </c>
      <c r="C9078" s="1440">
        <v>6882</v>
      </c>
      <c r="D9078" s="1441" t="str">
        <f t="shared" si="155"/>
        <v>SC6882</v>
      </c>
      <c r="E9078" s="1514" t="s">
        <v>122</v>
      </c>
      <c r="F9078" s="1467">
        <v>500</v>
      </c>
      <c r="G9078" s="1468">
        <v>2.95</v>
      </c>
      <c r="H9078" s="1468">
        <v>3.29</v>
      </c>
      <c r="I9078" s="1468">
        <v>3.63</v>
      </c>
      <c r="J9078" s="1468">
        <v>3.97</v>
      </c>
      <c r="K9078" s="1468"/>
      <c r="L9078" s="1468">
        <v>2.54</v>
      </c>
      <c r="M9078" s="1468">
        <v>2.91</v>
      </c>
      <c r="N9078" s="1468">
        <v>3.47</v>
      </c>
      <c r="O9078" s="1468">
        <v>4.09</v>
      </c>
      <c r="P9078" s="1468"/>
      <c r="R9078" s="1067"/>
      <c r="Z9078" s="21"/>
      <c r="AH9078"/>
    </row>
    <row r="9079" spans="1:34" ht="11.25" customHeight="1">
      <c r="A9079"/>
      <c r="B9079" s="1439" t="s">
        <v>19</v>
      </c>
      <c r="C9079" s="1440">
        <v>6884</v>
      </c>
      <c r="D9079" s="1441" t="str">
        <f t="shared" si="155"/>
        <v>SC6884</v>
      </c>
      <c r="E9079" s="1514" t="s">
        <v>122</v>
      </c>
      <c r="F9079" s="1467">
        <v>750</v>
      </c>
      <c r="G9079" s="1468">
        <v>6.75</v>
      </c>
      <c r="H9079" s="1468">
        <v>7.53</v>
      </c>
      <c r="I9079" s="1468">
        <v>8.3000000000000007</v>
      </c>
      <c r="J9079" s="1468">
        <v>9.08</v>
      </c>
      <c r="K9079" s="1468"/>
      <c r="L9079" s="1468">
        <v>5.81</v>
      </c>
      <c r="M9079" s="1468">
        <v>6.64</v>
      </c>
      <c r="N9079" s="1468">
        <v>7.94</v>
      </c>
      <c r="O9079" s="1468">
        <v>9.34</v>
      </c>
      <c r="P9079" s="1468"/>
      <c r="R9079" s="1067"/>
      <c r="Z9079" s="21"/>
      <c r="AH9079"/>
    </row>
    <row r="9080" spans="1:34" ht="11.25" customHeight="1">
      <c r="A9080"/>
      <c r="B9080" s="1439" t="s">
        <v>19</v>
      </c>
      <c r="C9080" s="1440">
        <v>7016</v>
      </c>
      <c r="D9080" s="1441" t="str">
        <f t="shared" si="155"/>
        <v>SC7016</v>
      </c>
      <c r="E9080" s="1514" t="s">
        <v>122</v>
      </c>
      <c r="F9080" s="1467">
        <v>550</v>
      </c>
      <c r="G9080" s="1468">
        <v>3.55</v>
      </c>
      <c r="H9080" s="1468">
        <v>3.96</v>
      </c>
      <c r="I9080" s="1468">
        <v>4.37</v>
      </c>
      <c r="J9080" s="1468">
        <v>4.78</v>
      </c>
      <c r="K9080" s="1468"/>
      <c r="L9080" s="1468">
        <v>3.06</v>
      </c>
      <c r="M9080" s="1468">
        <v>3.49</v>
      </c>
      <c r="N9080" s="1468">
        <v>4.18</v>
      </c>
      <c r="O9080" s="1468">
        <v>4.91</v>
      </c>
      <c r="P9080" s="1468"/>
      <c r="R9080" s="1067"/>
      <c r="Z9080" s="21"/>
      <c r="AH9080"/>
    </row>
    <row r="9081" spans="1:34" ht="11.25" customHeight="1">
      <c r="A9081"/>
      <c r="B9081" s="1439" t="s">
        <v>19</v>
      </c>
      <c r="C9081" s="1440">
        <v>7024</v>
      </c>
      <c r="D9081" s="1441" t="str">
        <f t="shared" si="155"/>
        <v>SC7024</v>
      </c>
      <c r="E9081" s="1514" t="s">
        <v>122</v>
      </c>
      <c r="F9081" s="1467">
        <v>550</v>
      </c>
      <c r="G9081" s="1468">
        <v>3.94</v>
      </c>
      <c r="H9081" s="1468">
        <v>4.3899999999999997</v>
      </c>
      <c r="I9081" s="1468">
        <v>4.8499999999999996</v>
      </c>
      <c r="J9081" s="1468">
        <v>5.3</v>
      </c>
      <c r="K9081" s="1468"/>
      <c r="L9081" s="1468">
        <v>3.39</v>
      </c>
      <c r="M9081" s="1468">
        <v>3.88</v>
      </c>
      <c r="N9081" s="1468">
        <v>4.6399999999999997</v>
      </c>
      <c r="O9081" s="1468">
        <v>5.45</v>
      </c>
      <c r="P9081" s="1468"/>
      <c r="R9081" s="1067"/>
      <c r="Z9081" s="21"/>
      <c r="AH9081"/>
    </row>
    <row r="9082" spans="1:34" ht="11.25" customHeight="1">
      <c r="A9082"/>
      <c r="B9082" s="1439" t="s">
        <v>19</v>
      </c>
      <c r="C9082" s="1440">
        <v>7038</v>
      </c>
      <c r="D9082" s="1441" t="str">
        <f t="shared" si="155"/>
        <v>SC7038</v>
      </c>
      <c r="E9082" s="1514" t="s">
        <v>122</v>
      </c>
      <c r="F9082" s="1467">
        <v>600</v>
      </c>
      <c r="G9082" s="1468">
        <v>4.26</v>
      </c>
      <c r="H9082" s="1468">
        <v>4.76</v>
      </c>
      <c r="I9082" s="1468">
        <v>5.25</v>
      </c>
      <c r="J9082" s="1468">
        <v>5.74</v>
      </c>
      <c r="K9082" s="1468"/>
      <c r="L9082" s="1468">
        <v>3.67</v>
      </c>
      <c r="M9082" s="1468">
        <v>4.2</v>
      </c>
      <c r="N9082" s="1468">
        <v>5.0199999999999996</v>
      </c>
      <c r="O9082" s="1468">
        <v>5.9</v>
      </c>
      <c r="P9082" s="1468"/>
      <c r="R9082" s="1067"/>
      <c r="Z9082" s="21"/>
      <c r="AH9082"/>
    </row>
    <row r="9083" spans="1:34" ht="11.25" customHeight="1">
      <c r="A9083"/>
      <c r="B9083" s="1439" t="s">
        <v>19</v>
      </c>
      <c r="C9083" s="1440">
        <v>7046</v>
      </c>
      <c r="D9083" s="1441" t="str">
        <f t="shared" si="155"/>
        <v>SC7046</v>
      </c>
      <c r="E9083" s="1514" t="s">
        <v>122</v>
      </c>
      <c r="F9083" s="1467">
        <v>700</v>
      </c>
      <c r="G9083" s="1468">
        <v>5.76</v>
      </c>
      <c r="H9083" s="1468">
        <v>6.42</v>
      </c>
      <c r="I9083" s="1468">
        <v>7.09</v>
      </c>
      <c r="J9083" s="1468">
        <v>7.75</v>
      </c>
      <c r="K9083" s="1468"/>
      <c r="L9083" s="1468">
        <v>4.96</v>
      </c>
      <c r="M9083" s="1468">
        <v>5.67</v>
      </c>
      <c r="N9083" s="1468">
        <v>6.78</v>
      </c>
      <c r="O9083" s="1468">
        <v>7.97</v>
      </c>
      <c r="P9083" s="1468"/>
      <c r="R9083" s="1067"/>
      <c r="Z9083" s="21"/>
      <c r="AH9083"/>
    </row>
    <row r="9084" spans="1:34" ht="11.25" customHeight="1">
      <c r="A9084"/>
      <c r="B9084" s="1439" t="s">
        <v>19</v>
      </c>
      <c r="C9084" s="1440">
        <v>7047</v>
      </c>
      <c r="D9084" s="1441" t="str">
        <f t="shared" si="155"/>
        <v>SC7047</v>
      </c>
      <c r="E9084" s="1514" t="s">
        <v>122</v>
      </c>
      <c r="F9084" s="1467">
        <v>600</v>
      </c>
      <c r="G9084" s="1468">
        <v>4.62</v>
      </c>
      <c r="H9084" s="1468">
        <v>5.15</v>
      </c>
      <c r="I9084" s="1468">
        <v>5.68</v>
      </c>
      <c r="J9084" s="1468">
        <v>6.21</v>
      </c>
      <c r="K9084" s="1468"/>
      <c r="L9084" s="1468">
        <v>3.98</v>
      </c>
      <c r="M9084" s="1468">
        <v>4.54</v>
      </c>
      <c r="N9084" s="1468">
        <v>5.43</v>
      </c>
      <c r="O9084" s="1468">
        <v>6.39</v>
      </c>
      <c r="P9084" s="1468"/>
      <c r="R9084" s="1067"/>
      <c r="Z9084" s="21"/>
      <c r="AH9084"/>
    </row>
    <row r="9085" spans="1:34" ht="11.25" customHeight="1">
      <c r="A9085"/>
      <c r="B9085" s="1439" t="s">
        <v>19</v>
      </c>
      <c r="C9085" s="1440">
        <v>7050</v>
      </c>
      <c r="D9085" s="1441" t="str">
        <f t="shared" si="155"/>
        <v>SC7050</v>
      </c>
      <c r="E9085" s="1514" t="s">
        <v>122</v>
      </c>
      <c r="F9085" s="1467">
        <v>700</v>
      </c>
      <c r="G9085" s="1468">
        <v>5.55</v>
      </c>
      <c r="H9085" s="1468">
        <v>6.19</v>
      </c>
      <c r="I9085" s="1468">
        <v>6.83</v>
      </c>
      <c r="J9085" s="1468">
        <v>7.47</v>
      </c>
      <c r="K9085" s="1468"/>
      <c r="L9085" s="1468">
        <v>4.78</v>
      </c>
      <c r="M9085" s="1468">
        <v>5.47</v>
      </c>
      <c r="N9085" s="1468">
        <v>6.53</v>
      </c>
      <c r="O9085" s="1468">
        <v>7.69</v>
      </c>
      <c r="P9085" s="1468"/>
      <c r="R9085" s="1067"/>
      <c r="Z9085" s="21"/>
      <c r="AH9085"/>
    </row>
    <row r="9086" spans="1:34" ht="11.25" customHeight="1">
      <c r="A9086"/>
      <c r="B9086" s="1439" t="s">
        <v>19</v>
      </c>
      <c r="C9086" s="1440">
        <v>7090</v>
      </c>
      <c r="D9086" s="1441" t="str">
        <f t="shared" si="155"/>
        <v>SC7090</v>
      </c>
      <c r="E9086" s="1514" t="s">
        <v>122</v>
      </c>
      <c r="F9086" s="1467">
        <v>600</v>
      </c>
      <c r="G9086" s="1468">
        <v>4.7300000000000004</v>
      </c>
      <c r="H9086" s="1468">
        <v>5.28</v>
      </c>
      <c r="I9086" s="1468">
        <v>5.82</v>
      </c>
      <c r="J9086" s="1468">
        <v>6.37</v>
      </c>
      <c r="K9086" s="1468"/>
      <c r="L9086" s="1468">
        <v>4.08</v>
      </c>
      <c r="M9086" s="1468">
        <v>4.66</v>
      </c>
      <c r="N9086" s="1468">
        <v>5.57</v>
      </c>
      <c r="O9086" s="1468">
        <v>6.55</v>
      </c>
      <c r="P9086" s="1468"/>
      <c r="R9086" s="1067"/>
      <c r="Z9086" s="21"/>
      <c r="AH9086"/>
    </row>
    <row r="9087" spans="1:34" ht="11.25" customHeight="1">
      <c r="A9087"/>
      <c r="B9087" s="1439" t="s">
        <v>19</v>
      </c>
      <c r="C9087" s="1440">
        <v>7098</v>
      </c>
      <c r="D9087" s="1441" t="str">
        <f t="shared" si="155"/>
        <v>SC7098</v>
      </c>
      <c r="E9087" s="1514" t="s">
        <v>122</v>
      </c>
      <c r="F9087" s="1467">
        <v>750</v>
      </c>
      <c r="G9087" s="1468">
        <v>6.4</v>
      </c>
      <c r="H9087" s="1468">
        <v>7.13</v>
      </c>
      <c r="I9087" s="1468">
        <v>7.87</v>
      </c>
      <c r="J9087" s="1468">
        <v>8.61</v>
      </c>
      <c r="K9087" s="1468"/>
      <c r="L9087" s="1468">
        <v>5.51</v>
      </c>
      <c r="M9087" s="1468">
        <v>6.3</v>
      </c>
      <c r="N9087" s="1468">
        <v>7.53</v>
      </c>
      <c r="O9087" s="1468">
        <v>8.86</v>
      </c>
      <c r="P9087" s="1468"/>
      <c r="R9087" s="1067"/>
      <c r="Z9087" s="21"/>
      <c r="AH9087"/>
    </row>
    <row r="9088" spans="1:34" ht="11.25" customHeight="1">
      <c r="A9088"/>
      <c r="B9088" s="1439" t="s">
        <v>19</v>
      </c>
      <c r="C9088" s="1440">
        <v>7099</v>
      </c>
      <c r="D9088" s="1441" t="str">
        <f t="shared" si="155"/>
        <v>SC7099</v>
      </c>
      <c r="E9088" s="1514" t="s">
        <v>122</v>
      </c>
      <c r="F9088" s="1467">
        <v>850</v>
      </c>
      <c r="G9088" s="1468">
        <v>7.5</v>
      </c>
      <c r="H9088" s="1468">
        <v>8.3699999999999992</v>
      </c>
      <c r="I9088" s="1468">
        <v>9.23</v>
      </c>
      <c r="J9088" s="1468">
        <v>10.1</v>
      </c>
      <c r="K9088" s="1468"/>
      <c r="L9088" s="1468">
        <v>6.46</v>
      </c>
      <c r="M9088" s="1468">
        <v>7.39</v>
      </c>
      <c r="N9088" s="1468">
        <v>8.83</v>
      </c>
      <c r="O9088" s="1468">
        <v>10.39</v>
      </c>
      <c r="P9088" s="1468"/>
      <c r="R9088" s="1067"/>
      <c r="Z9088" s="21"/>
      <c r="AH9088"/>
    </row>
    <row r="9089" spans="1:34" ht="11.25" customHeight="1">
      <c r="A9089"/>
      <c r="B9089" s="1439" t="s">
        <v>19</v>
      </c>
      <c r="C9089" s="1440">
        <v>7133</v>
      </c>
      <c r="D9089" s="1441" t="str">
        <f t="shared" si="155"/>
        <v>SC7133</v>
      </c>
      <c r="E9089" s="1514" t="s">
        <v>122</v>
      </c>
      <c r="F9089" s="1467">
        <v>500</v>
      </c>
      <c r="G9089" s="1468">
        <v>2.93</v>
      </c>
      <c r="H9089" s="1468">
        <v>3.26</v>
      </c>
      <c r="I9089" s="1468">
        <v>3.6</v>
      </c>
      <c r="J9089" s="1468">
        <v>3.94</v>
      </c>
      <c r="K9089" s="1468"/>
      <c r="L9089" s="1468">
        <v>2.52</v>
      </c>
      <c r="M9089" s="1468">
        <v>2.88</v>
      </c>
      <c r="N9089" s="1468">
        <v>3.44</v>
      </c>
      <c r="O9089" s="1468">
        <v>4.05</v>
      </c>
      <c r="P9089" s="1468"/>
      <c r="R9089" s="1067"/>
      <c r="Z9089" s="21"/>
      <c r="AH9089"/>
    </row>
    <row r="9090" spans="1:34" ht="11.25" customHeight="1">
      <c r="A9090"/>
      <c r="B9090" s="1439" t="s">
        <v>19</v>
      </c>
      <c r="C9090" s="1440">
        <v>7151</v>
      </c>
      <c r="D9090" s="1441" t="str">
        <f t="shared" si="155"/>
        <v>SC7151</v>
      </c>
      <c r="E9090" s="1514" t="s">
        <v>122</v>
      </c>
      <c r="F9090" s="1467">
        <v>550</v>
      </c>
      <c r="G9090" s="1468">
        <v>3.55</v>
      </c>
      <c r="H9090" s="1468">
        <v>3.96</v>
      </c>
      <c r="I9090" s="1468">
        <v>4.37</v>
      </c>
      <c r="J9090" s="1468">
        <v>4.78</v>
      </c>
      <c r="K9090" s="1468"/>
      <c r="L9090" s="1468">
        <v>3.06</v>
      </c>
      <c r="M9090" s="1468">
        <v>3.49</v>
      </c>
      <c r="N9090" s="1468">
        <v>4.18</v>
      </c>
      <c r="O9090" s="1468">
        <v>4.91</v>
      </c>
      <c r="P9090" s="1468"/>
      <c r="R9090" s="1067"/>
      <c r="Z9090" s="21"/>
      <c r="AH9090"/>
    </row>
    <row r="9091" spans="1:34" ht="11.25" customHeight="1">
      <c r="A9091"/>
      <c r="B9091" s="1439" t="s">
        <v>19</v>
      </c>
      <c r="C9091" s="1440">
        <v>7152</v>
      </c>
      <c r="D9091" s="1441" t="str">
        <f t="shared" si="155"/>
        <v>SC7152</v>
      </c>
      <c r="E9091" s="1514" t="s">
        <v>122</v>
      </c>
      <c r="F9091" s="1467">
        <v>600</v>
      </c>
      <c r="G9091" s="1468">
        <v>4.63</v>
      </c>
      <c r="H9091" s="1468">
        <v>5.16</v>
      </c>
      <c r="I9091" s="1468">
        <v>5.7</v>
      </c>
      <c r="J9091" s="1468">
        <v>6.23</v>
      </c>
      <c r="K9091" s="1468"/>
      <c r="L9091" s="1468">
        <v>3.99</v>
      </c>
      <c r="M9091" s="1468">
        <v>4.5599999999999996</v>
      </c>
      <c r="N9091" s="1468">
        <v>5.45</v>
      </c>
      <c r="O9091" s="1468">
        <v>6.41</v>
      </c>
      <c r="P9091" s="1468"/>
      <c r="R9091" s="1067"/>
      <c r="Z9091" s="21"/>
      <c r="AH9091"/>
    </row>
    <row r="9092" spans="1:34" ht="11.25" customHeight="1">
      <c r="A9092"/>
      <c r="B9092" s="1439" t="s">
        <v>19</v>
      </c>
      <c r="C9092" s="1440">
        <v>7153</v>
      </c>
      <c r="D9092" s="1441" t="str">
        <f t="shared" si="155"/>
        <v>SC7153</v>
      </c>
      <c r="E9092" s="1514" t="s">
        <v>122</v>
      </c>
      <c r="F9092" s="1467">
        <v>550</v>
      </c>
      <c r="G9092" s="1468">
        <v>3.95</v>
      </c>
      <c r="H9092" s="1468">
        <v>4.41</v>
      </c>
      <c r="I9092" s="1468">
        <v>4.8600000000000003</v>
      </c>
      <c r="J9092" s="1468">
        <v>5.32</v>
      </c>
      <c r="K9092" s="1468"/>
      <c r="L9092" s="1468">
        <v>3.4</v>
      </c>
      <c r="M9092" s="1468">
        <v>3.89</v>
      </c>
      <c r="N9092" s="1468">
        <v>4.6500000000000004</v>
      </c>
      <c r="O9092" s="1468">
        <v>5.47</v>
      </c>
      <c r="P9092" s="1468"/>
      <c r="R9092" s="1067"/>
      <c r="Z9092" s="21"/>
      <c r="AH9092"/>
    </row>
    <row r="9093" spans="1:34" ht="11.25" customHeight="1">
      <c r="A9093"/>
      <c r="B9093" s="1439" t="s">
        <v>19</v>
      </c>
      <c r="C9093" s="1440">
        <v>7219</v>
      </c>
      <c r="D9093" s="1441" t="str">
        <f t="shared" si="155"/>
        <v>SC7219</v>
      </c>
      <c r="E9093" s="1514" t="s">
        <v>124</v>
      </c>
      <c r="F9093" s="1467">
        <v>850</v>
      </c>
      <c r="G9093" s="1468">
        <v>7.49</v>
      </c>
      <c r="H9093" s="1468">
        <v>8.35</v>
      </c>
      <c r="I9093" s="1468">
        <v>9.2200000000000006</v>
      </c>
      <c r="J9093" s="1468">
        <v>10.08</v>
      </c>
      <c r="K9093" s="1468"/>
      <c r="L9093" s="1468">
        <v>6.45</v>
      </c>
      <c r="M9093" s="1468">
        <v>7.37</v>
      </c>
      <c r="N9093" s="1468">
        <v>8.81</v>
      </c>
      <c r="O9093" s="1468">
        <v>10.37</v>
      </c>
      <c r="P9093" s="1468"/>
      <c r="R9093" s="1067"/>
      <c r="Z9093" s="21"/>
      <c r="AH9093"/>
    </row>
    <row r="9094" spans="1:34" ht="11.25" customHeight="1">
      <c r="A9094"/>
      <c r="B9094" s="1439" t="s">
        <v>19</v>
      </c>
      <c r="C9094" s="1440">
        <v>7222</v>
      </c>
      <c r="D9094" s="1441" t="str">
        <f t="shared" si="155"/>
        <v>SC7222</v>
      </c>
      <c r="E9094" s="1514" t="s">
        <v>122</v>
      </c>
      <c r="F9094" s="1467">
        <v>800</v>
      </c>
      <c r="G9094" s="1468">
        <v>7.25</v>
      </c>
      <c r="H9094" s="1468">
        <v>8.09</v>
      </c>
      <c r="I9094" s="1468">
        <v>8.93</v>
      </c>
      <c r="J9094" s="1468">
        <v>9.77</v>
      </c>
      <c r="K9094" s="1468"/>
      <c r="L9094" s="1468">
        <v>6.25</v>
      </c>
      <c r="M9094" s="1468">
        <v>7.14</v>
      </c>
      <c r="N9094" s="1468">
        <v>8.5399999999999991</v>
      </c>
      <c r="O9094" s="1468">
        <v>10.039999999999999</v>
      </c>
      <c r="P9094" s="1468"/>
      <c r="R9094" s="1067"/>
      <c r="Z9094" s="21"/>
      <c r="AH9094"/>
    </row>
    <row r="9095" spans="1:34" ht="11.25" customHeight="1">
      <c r="A9095"/>
      <c r="B9095" s="1439" t="s">
        <v>19</v>
      </c>
      <c r="C9095" s="1440">
        <v>7225</v>
      </c>
      <c r="D9095" s="1441" t="str">
        <f t="shared" si="155"/>
        <v>SC7225</v>
      </c>
      <c r="E9095" s="1514" t="s">
        <v>123</v>
      </c>
      <c r="F9095" s="1467">
        <v>750</v>
      </c>
      <c r="G9095" s="1468">
        <v>6.14</v>
      </c>
      <c r="H9095" s="1468">
        <v>6.84</v>
      </c>
      <c r="I9095" s="1468">
        <v>7.55</v>
      </c>
      <c r="J9095" s="1468">
        <v>8.26</v>
      </c>
      <c r="K9095" s="1468"/>
      <c r="L9095" s="1468">
        <v>5.29</v>
      </c>
      <c r="M9095" s="1468">
        <v>6.04</v>
      </c>
      <c r="N9095" s="1468">
        <v>7.22</v>
      </c>
      <c r="O9095" s="1468">
        <v>8.5</v>
      </c>
      <c r="P9095" s="1468"/>
      <c r="R9095" s="1067"/>
      <c r="Z9095" s="21"/>
      <c r="AH9095"/>
    </row>
    <row r="9096" spans="1:34" ht="11.25" customHeight="1">
      <c r="A9096"/>
      <c r="B9096" s="1439" t="s">
        <v>19</v>
      </c>
      <c r="C9096" s="1440">
        <v>7230</v>
      </c>
      <c r="D9096" s="1441" t="str">
        <f t="shared" si="155"/>
        <v>SC7230</v>
      </c>
      <c r="E9096" s="1514" t="s">
        <v>123</v>
      </c>
      <c r="F9096" s="1467">
        <v>1250</v>
      </c>
      <c r="G9096" s="1468">
        <v>12.78</v>
      </c>
      <c r="H9096" s="1468">
        <v>14.25</v>
      </c>
      <c r="I9096" s="1468">
        <v>15.73</v>
      </c>
      <c r="J9096" s="1468">
        <v>17.2</v>
      </c>
      <c r="K9096" s="1468"/>
      <c r="L9096" s="1468">
        <v>11.01</v>
      </c>
      <c r="M9096" s="1468">
        <v>12.58</v>
      </c>
      <c r="N9096" s="1468">
        <v>15.04</v>
      </c>
      <c r="O9096" s="1468">
        <v>17.690000000000001</v>
      </c>
      <c r="P9096" s="1468"/>
      <c r="R9096" s="1067"/>
      <c r="Z9096" s="21"/>
      <c r="AH9096"/>
    </row>
    <row r="9097" spans="1:34" ht="11.25" customHeight="1">
      <c r="A9097"/>
      <c r="B9097" s="1439" t="s">
        <v>19</v>
      </c>
      <c r="C9097" s="1440">
        <v>7231</v>
      </c>
      <c r="D9097" s="1441" t="str">
        <f t="shared" si="155"/>
        <v>SC7231</v>
      </c>
      <c r="E9097" s="1514" t="s">
        <v>124</v>
      </c>
      <c r="F9097" s="1467">
        <v>950</v>
      </c>
      <c r="G9097" s="1468">
        <v>8.91</v>
      </c>
      <c r="H9097" s="1468">
        <v>9.93</v>
      </c>
      <c r="I9097" s="1468">
        <v>10.96</v>
      </c>
      <c r="J9097" s="1468">
        <v>11.99</v>
      </c>
      <c r="K9097" s="1468"/>
      <c r="L9097" s="1468">
        <v>7.67</v>
      </c>
      <c r="M9097" s="1468">
        <v>8.77</v>
      </c>
      <c r="N9097" s="1468">
        <v>10.48</v>
      </c>
      <c r="O9097" s="1468">
        <v>12.33</v>
      </c>
      <c r="P9097" s="1468"/>
      <c r="R9097" s="1067"/>
      <c r="Z9097" s="21"/>
      <c r="AH9097"/>
    </row>
    <row r="9098" spans="1:34" ht="11.25" customHeight="1">
      <c r="A9098"/>
      <c r="B9098" s="1439" t="s">
        <v>19</v>
      </c>
      <c r="C9098" s="1440">
        <v>7232</v>
      </c>
      <c r="D9098" s="1441" t="str">
        <f t="shared" si="155"/>
        <v>SC7232</v>
      </c>
      <c r="E9098" s="1514" t="s">
        <v>123</v>
      </c>
      <c r="F9098" s="1467">
        <v>950</v>
      </c>
      <c r="G9098" s="1468">
        <v>9</v>
      </c>
      <c r="H9098" s="1468">
        <v>10.029999999999999</v>
      </c>
      <c r="I9098" s="1468">
        <v>11.07</v>
      </c>
      <c r="J9098" s="1468">
        <v>12.11</v>
      </c>
      <c r="K9098" s="1468"/>
      <c r="L9098" s="1468">
        <v>7.75</v>
      </c>
      <c r="M9098" s="1468">
        <v>8.86</v>
      </c>
      <c r="N9098" s="1468">
        <v>10.59</v>
      </c>
      <c r="O9098" s="1468">
        <v>12.46</v>
      </c>
      <c r="P9098" s="1468"/>
      <c r="R9098" s="1067"/>
      <c r="Z9098" s="21"/>
      <c r="AH9098"/>
    </row>
    <row r="9099" spans="1:34" ht="11.25" customHeight="1">
      <c r="A9099"/>
      <c r="B9099" s="1439" t="s">
        <v>19</v>
      </c>
      <c r="C9099" s="1440">
        <v>7309</v>
      </c>
      <c r="D9099" s="1441" t="str">
        <f t="shared" si="155"/>
        <v>SC7309</v>
      </c>
      <c r="E9099" s="1514" t="s">
        <v>122</v>
      </c>
      <c r="F9099" s="1467">
        <v>1050</v>
      </c>
      <c r="G9099" s="1468">
        <v>10.57</v>
      </c>
      <c r="H9099" s="1468">
        <v>11.79</v>
      </c>
      <c r="I9099" s="1468">
        <v>13.01</v>
      </c>
      <c r="J9099" s="1468">
        <v>14.23</v>
      </c>
      <c r="K9099" s="1468"/>
      <c r="L9099" s="1468">
        <v>9.11</v>
      </c>
      <c r="M9099" s="1468">
        <v>10.41</v>
      </c>
      <c r="N9099" s="1468">
        <v>12.44</v>
      </c>
      <c r="O9099" s="1468">
        <v>14.63</v>
      </c>
      <c r="P9099" s="1468"/>
      <c r="R9099" s="1067"/>
      <c r="Z9099" s="21"/>
      <c r="AH9099"/>
    </row>
    <row r="9100" spans="1:34" ht="11.25" customHeight="1">
      <c r="A9100"/>
      <c r="B9100" s="1439" t="s">
        <v>19</v>
      </c>
      <c r="C9100" s="1440">
        <v>7313</v>
      </c>
      <c r="D9100" s="1441" t="str">
        <f t="shared" ref="D9100:D9163" si="156">B9100&amp;TEXT(C9100,"0000")</f>
        <v>SC7313</v>
      </c>
      <c r="E9100" s="1514" t="s">
        <v>122</v>
      </c>
      <c r="F9100" s="1467">
        <v>550</v>
      </c>
      <c r="G9100" s="1468">
        <v>3.69</v>
      </c>
      <c r="H9100" s="1468">
        <v>4.12</v>
      </c>
      <c r="I9100" s="1468">
        <v>4.54</v>
      </c>
      <c r="J9100" s="1468">
        <v>4.97</v>
      </c>
      <c r="K9100" s="1468"/>
      <c r="L9100" s="1468">
        <v>3.18</v>
      </c>
      <c r="M9100" s="1468">
        <v>3.64</v>
      </c>
      <c r="N9100" s="1468">
        <v>4.3499999999999996</v>
      </c>
      <c r="O9100" s="1468">
        <v>5.1100000000000003</v>
      </c>
      <c r="P9100" s="1468"/>
      <c r="R9100" s="1067"/>
      <c r="Z9100" s="21"/>
      <c r="AH9100"/>
    </row>
    <row r="9101" spans="1:34" ht="11.25" customHeight="1">
      <c r="A9101"/>
      <c r="B9101" s="1439" t="s">
        <v>19</v>
      </c>
      <c r="C9101" s="1440">
        <v>7317</v>
      </c>
      <c r="D9101" s="1441" t="str">
        <f t="shared" si="156"/>
        <v>SC7317</v>
      </c>
      <c r="E9101" s="1514" t="s">
        <v>122</v>
      </c>
      <c r="F9101" s="1467">
        <v>1000</v>
      </c>
      <c r="G9101" s="1468">
        <v>9.5299999999999994</v>
      </c>
      <c r="H9101" s="1468">
        <v>10.63</v>
      </c>
      <c r="I9101" s="1468">
        <v>11.73</v>
      </c>
      <c r="J9101" s="1468">
        <v>12.83</v>
      </c>
      <c r="K9101" s="1468"/>
      <c r="L9101" s="1468">
        <v>8.2100000000000009</v>
      </c>
      <c r="M9101" s="1468">
        <v>9.3800000000000008</v>
      </c>
      <c r="N9101" s="1468">
        <v>11.21</v>
      </c>
      <c r="O9101" s="1468">
        <v>13.19</v>
      </c>
      <c r="P9101" s="1468"/>
      <c r="R9101" s="1067"/>
      <c r="Z9101" s="21"/>
      <c r="AH9101"/>
    </row>
    <row r="9102" spans="1:34" ht="11.25" customHeight="1">
      <c r="A9102"/>
      <c r="B9102" s="1439" t="s">
        <v>19</v>
      </c>
      <c r="C9102" s="1440">
        <v>7327</v>
      </c>
      <c r="D9102" s="1441" t="str">
        <f t="shared" si="156"/>
        <v>SC7327</v>
      </c>
      <c r="E9102" s="1514" t="s">
        <v>122</v>
      </c>
      <c r="F9102" s="1467">
        <v>2000</v>
      </c>
      <c r="G9102" s="1468">
        <v>23.36</v>
      </c>
      <c r="H9102" s="1468">
        <v>26.06</v>
      </c>
      <c r="I9102" s="1468">
        <v>28.75</v>
      </c>
      <c r="J9102" s="1468">
        <v>31.45</v>
      </c>
      <c r="K9102" s="1468"/>
      <c r="L9102" s="1468">
        <v>20.13</v>
      </c>
      <c r="M9102" s="1468">
        <v>23</v>
      </c>
      <c r="N9102" s="1468">
        <v>27.49</v>
      </c>
      <c r="O9102" s="1468">
        <v>32.35</v>
      </c>
      <c r="P9102" s="1468"/>
      <c r="R9102" s="1067"/>
      <c r="Z9102" s="21"/>
      <c r="AH9102"/>
    </row>
    <row r="9103" spans="1:34" ht="11.25" customHeight="1">
      <c r="A9103"/>
      <c r="B9103" s="1439" t="s">
        <v>19</v>
      </c>
      <c r="C9103" s="1440">
        <v>7333</v>
      </c>
      <c r="D9103" s="1441" t="str">
        <f t="shared" si="156"/>
        <v>SC7333</v>
      </c>
      <c r="E9103" s="1514" t="s">
        <v>122</v>
      </c>
      <c r="F9103" s="1467">
        <v>550</v>
      </c>
      <c r="G9103" s="1468">
        <v>3.94</v>
      </c>
      <c r="H9103" s="1468">
        <v>4.3899999999999997</v>
      </c>
      <c r="I9103" s="1468">
        <v>4.8499999999999996</v>
      </c>
      <c r="J9103" s="1468">
        <v>5.3</v>
      </c>
      <c r="K9103" s="1468"/>
      <c r="L9103" s="1468">
        <v>3.39</v>
      </c>
      <c r="M9103" s="1468">
        <v>3.88</v>
      </c>
      <c r="N9103" s="1468">
        <v>4.6399999999999997</v>
      </c>
      <c r="O9103" s="1468">
        <v>5.45</v>
      </c>
      <c r="P9103" s="1468"/>
      <c r="R9103" s="1067"/>
      <c r="Z9103" s="21"/>
      <c r="AH9103"/>
    </row>
    <row r="9104" spans="1:34" ht="11.25" customHeight="1">
      <c r="A9104"/>
      <c r="B9104" s="1439" t="s">
        <v>19</v>
      </c>
      <c r="C9104" s="1440">
        <v>7335</v>
      </c>
      <c r="D9104" s="1441" t="str">
        <f t="shared" si="156"/>
        <v>SC7335</v>
      </c>
      <c r="E9104" s="1514" t="s">
        <v>122</v>
      </c>
      <c r="F9104" s="1467">
        <v>600</v>
      </c>
      <c r="G9104" s="1468">
        <v>4.38</v>
      </c>
      <c r="H9104" s="1468">
        <v>4.8899999999999997</v>
      </c>
      <c r="I9104" s="1468">
        <v>5.39</v>
      </c>
      <c r="J9104" s="1468">
        <v>5.9</v>
      </c>
      <c r="K9104" s="1468"/>
      <c r="L9104" s="1468">
        <v>3.77</v>
      </c>
      <c r="M9104" s="1468">
        <v>4.3099999999999996</v>
      </c>
      <c r="N9104" s="1468">
        <v>5.16</v>
      </c>
      <c r="O9104" s="1468">
        <v>6.07</v>
      </c>
      <c r="P9104" s="1468"/>
      <c r="R9104" s="1067"/>
      <c r="Z9104" s="21"/>
      <c r="AH9104"/>
    </row>
    <row r="9105" spans="1:34" ht="11.25" customHeight="1">
      <c r="A9105"/>
      <c r="B9105" s="1439" t="s">
        <v>19</v>
      </c>
      <c r="C9105" s="1440">
        <v>7337</v>
      </c>
      <c r="D9105" s="1441" t="str">
        <f t="shared" si="156"/>
        <v>SC7337</v>
      </c>
      <c r="E9105" s="1514" t="s">
        <v>122</v>
      </c>
      <c r="F9105" s="1467">
        <v>650</v>
      </c>
      <c r="G9105" s="1468">
        <v>5.14</v>
      </c>
      <c r="H9105" s="1468">
        <v>5.73</v>
      </c>
      <c r="I9105" s="1468">
        <v>6.32</v>
      </c>
      <c r="J9105" s="1468">
        <v>6.91</v>
      </c>
      <c r="K9105" s="1468"/>
      <c r="L9105" s="1468">
        <v>4.42</v>
      </c>
      <c r="M9105" s="1468">
        <v>5.0599999999999996</v>
      </c>
      <c r="N9105" s="1468">
        <v>6.04</v>
      </c>
      <c r="O9105" s="1468">
        <v>7.11</v>
      </c>
      <c r="P9105" s="1468"/>
      <c r="R9105" s="1067"/>
      <c r="Z9105" s="21"/>
      <c r="AH9105"/>
    </row>
    <row r="9106" spans="1:34" ht="11.25" customHeight="1">
      <c r="A9106"/>
      <c r="B9106" s="1439" t="s">
        <v>19</v>
      </c>
      <c r="C9106" s="1440">
        <v>7350</v>
      </c>
      <c r="D9106" s="1441" t="str">
        <f t="shared" si="156"/>
        <v>SC7350</v>
      </c>
      <c r="E9106" s="1514" t="s">
        <v>122</v>
      </c>
      <c r="F9106" s="1467">
        <v>950</v>
      </c>
      <c r="G9106" s="1468">
        <v>9.09</v>
      </c>
      <c r="H9106" s="1468">
        <v>10.14</v>
      </c>
      <c r="I9106" s="1468">
        <v>11.18</v>
      </c>
      <c r="J9106" s="1468">
        <v>12.23</v>
      </c>
      <c r="K9106" s="1468"/>
      <c r="L9106" s="1468">
        <v>7.83</v>
      </c>
      <c r="M9106" s="1468">
        <v>8.9499999999999993</v>
      </c>
      <c r="N9106" s="1468">
        <v>10.69</v>
      </c>
      <c r="O9106" s="1468">
        <v>12.58</v>
      </c>
      <c r="P9106" s="1468"/>
      <c r="R9106" s="1067"/>
      <c r="Z9106" s="21"/>
      <c r="AH9106"/>
    </row>
    <row r="9107" spans="1:34" ht="11.25" customHeight="1">
      <c r="A9107"/>
      <c r="B9107" s="1439" t="s">
        <v>19</v>
      </c>
      <c r="C9107" s="1440">
        <v>7360</v>
      </c>
      <c r="D9107" s="1441" t="str">
        <f t="shared" si="156"/>
        <v>SC7360</v>
      </c>
      <c r="E9107" s="1514" t="s">
        <v>123</v>
      </c>
      <c r="F9107" s="1467">
        <v>550</v>
      </c>
      <c r="G9107" s="1468">
        <v>3.64</v>
      </c>
      <c r="H9107" s="1468">
        <v>4.0599999999999996</v>
      </c>
      <c r="I9107" s="1468">
        <v>4.4800000000000004</v>
      </c>
      <c r="J9107" s="1468">
        <v>4.9000000000000004</v>
      </c>
      <c r="K9107" s="1468"/>
      <c r="L9107" s="1468">
        <v>3.14</v>
      </c>
      <c r="M9107" s="1468">
        <v>3.58</v>
      </c>
      <c r="N9107" s="1468">
        <v>4.28</v>
      </c>
      <c r="O9107" s="1468">
        <v>5.04</v>
      </c>
      <c r="P9107" s="1468"/>
      <c r="R9107" s="1067"/>
      <c r="Z9107" s="21"/>
      <c r="AH9107"/>
    </row>
    <row r="9108" spans="1:34" ht="11.25" customHeight="1">
      <c r="A9108"/>
      <c r="B9108" s="1439" t="s">
        <v>19</v>
      </c>
      <c r="C9108" s="1440">
        <v>7370</v>
      </c>
      <c r="D9108" s="1441" t="str">
        <f t="shared" si="156"/>
        <v>SC7370</v>
      </c>
      <c r="E9108" s="1514" t="s">
        <v>124</v>
      </c>
      <c r="F9108" s="1467">
        <v>600</v>
      </c>
      <c r="G9108" s="1468">
        <v>4.63</v>
      </c>
      <c r="H9108" s="1468">
        <v>5.16</v>
      </c>
      <c r="I9108" s="1468">
        <v>5.7</v>
      </c>
      <c r="J9108" s="1468">
        <v>6.23</v>
      </c>
      <c r="K9108" s="1468"/>
      <c r="L9108" s="1468">
        <v>3.99</v>
      </c>
      <c r="M9108" s="1468">
        <v>4.5599999999999996</v>
      </c>
      <c r="N9108" s="1468">
        <v>5.45</v>
      </c>
      <c r="O9108" s="1468">
        <v>6.41</v>
      </c>
      <c r="P9108" s="1468"/>
      <c r="R9108" s="1067"/>
      <c r="Z9108" s="21"/>
      <c r="AH9108"/>
    </row>
    <row r="9109" spans="1:34" ht="11.25" customHeight="1">
      <c r="A9109"/>
      <c r="B9109" s="1439" t="s">
        <v>19</v>
      </c>
      <c r="C9109" s="1440">
        <v>7380</v>
      </c>
      <c r="D9109" s="1441" t="str">
        <f t="shared" si="156"/>
        <v>SC7380</v>
      </c>
      <c r="E9109" s="1514" t="s">
        <v>123</v>
      </c>
      <c r="F9109" s="1467">
        <v>700</v>
      </c>
      <c r="G9109" s="1468">
        <v>5.53</v>
      </c>
      <c r="H9109" s="1468">
        <v>6.16</v>
      </c>
      <c r="I9109" s="1468">
        <v>6.8</v>
      </c>
      <c r="J9109" s="1468">
        <v>7.44</v>
      </c>
      <c r="K9109" s="1468"/>
      <c r="L9109" s="1468">
        <v>4.76</v>
      </c>
      <c r="M9109" s="1468">
        <v>5.44</v>
      </c>
      <c r="N9109" s="1468">
        <v>6.5</v>
      </c>
      <c r="O9109" s="1468">
        <v>7.65</v>
      </c>
      <c r="P9109" s="1468"/>
      <c r="R9109" s="1067"/>
      <c r="Z9109" s="21"/>
      <c r="AH9109"/>
    </row>
    <row r="9110" spans="1:34" ht="11.25" customHeight="1">
      <c r="A9110"/>
      <c r="B9110" s="1439" t="s">
        <v>19</v>
      </c>
      <c r="C9110" s="1440">
        <v>7382</v>
      </c>
      <c r="D9110" s="1441" t="str">
        <f t="shared" si="156"/>
        <v>SC7382</v>
      </c>
      <c r="E9110" s="1514" t="s">
        <v>124</v>
      </c>
      <c r="F9110" s="1467">
        <v>600</v>
      </c>
      <c r="G9110" s="1468">
        <v>4.55</v>
      </c>
      <c r="H9110" s="1468">
        <v>5.08</v>
      </c>
      <c r="I9110" s="1468">
        <v>5.6</v>
      </c>
      <c r="J9110" s="1468">
        <v>6.13</v>
      </c>
      <c r="K9110" s="1468"/>
      <c r="L9110" s="1468">
        <v>3.92</v>
      </c>
      <c r="M9110" s="1468">
        <v>4.4800000000000004</v>
      </c>
      <c r="N9110" s="1468">
        <v>5.36</v>
      </c>
      <c r="O9110" s="1468">
        <v>6.3</v>
      </c>
      <c r="P9110" s="1468"/>
      <c r="R9110" s="1067"/>
      <c r="Z9110" s="21"/>
      <c r="AH9110"/>
    </row>
    <row r="9111" spans="1:34" ht="11.25" customHeight="1">
      <c r="A9111"/>
      <c r="B9111" s="1439" t="s">
        <v>19</v>
      </c>
      <c r="C9111" s="1440">
        <v>7390</v>
      </c>
      <c r="D9111" s="1441" t="str">
        <f t="shared" si="156"/>
        <v>SC7390</v>
      </c>
      <c r="E9111" s="1514" t="s">
        <v>123</v>
      </c>
      <c r="F9111" s="1467">
        <v>700</v>
      </c>
      <c r="G9111" s="1468">
        <v>5.76</v>
      </c>
      <c r="H9111" s="1468">
        <v>6.42</v>
      </c>
      <c r="I9111" s="1468">
        <v>7.09</v>
      </c>
      <c r="J9111" s="1468">
        <v>7.75</v>
      </c>
      <c r="K9111" s="1468"/>
      <c r="L9111" s="1468">
        <v>4.96</v>
      </c>
      <c r="M9111" s="1468">
        <v>5.67</v>
      </c>
      <c r="N9111" s="1468">
        <v>6.78</v>
      </c>
      <c r="O9111" s="1468">
        <v>7.97</v>
      </c>
      <c r="P9111" s="1468"/>
      <c r="R9111" s="1067"/>
      <c r="Z9111" s="21"/>
      <c r="AH9111"/>
    </row>
    <row r="9112" spans="1:34" ht="11.25" customHeight="1">
      <c r="A9112"/>
      <c r="B9112" s="1439" t="s">
        <v>19</v>
      </c>
      <c r="C9112" s="1440">
        <v>7394</v>
      </c>
      <c r="D9112" s="1441" t="str">
        <f t="shared" si="156"/>
        <v>SC7394</v>
      </c>
      <c r="E9112" s="1514" t="s">
        <v>122</v>
      </c>
      <c r="F9112" s="1467">
        <v>750</v>
      </c>
      <c r="G9112" s="1468">
        <v>6.62</v>
      </c>
      <c r="H9112" s="1468">
        <v>7.38</v>
      </c>
      <c r="I9112" s="1468">
        <v>8.14</v>
      </c>
      <c r="J9112" s="1468">
        <v>8.91</v>
      </c>
      <c r="K9112" s="1468"/>
      <c r="L9112" s="1468">
        <v>5.7</v>
      </c>
      <c r="M9112" s="1468">
        <v>6.52</v>
      </c>
      <c r="N9112" s="1468">
        <v>7.79</v>
      </c>
      <c r="O9112" s="1468">
        <v>9.16</v>
      </c>
      <c r="P9112" s="1468"/>
      <c r="R9112" s="1067"/>
      <c r="Z9112" s="21"/>
      <c r="AH9112"/>
    </row>
    <row r="9113" spans="1:34" ht="11.25" customHeight="1">
      <c r="A9113"/>
      <c r="B9113" s="1439" t="s">
        <v>19</v>
      </c>
      <c r="C9113" s="1440">
        <v>7395</v>
      </c>
      <c r="D9113" s="1441" t="str">
        <f t="shared" si="156"/>
        <v>SC7395</v>
      </c>
      <c r="E9113" s="1514" t="s">
        <v>122</v>
      </c>
      <c r="F9113" s="1467">
        <v>800</v>
      </c>
      <c r="G9113" s="1468">
        <v>7.36</v>
      </c>
      <c r="H9113" s="1468">
        <v>8.2100000000000009</v>
      </c>
      <c r="I9113" s="1468">
        <v>9.06</v>
      </c>
      <c r="J9113" s="1468">
        <v>9.91</v>
      </c>
      <c r="K9113" s="1468"/>
      <c r="L9113" s="1468">
        <v>6.34</v>
      </c>
      <c r="M9113" s="1468">
        <v>7.24</v>
      </c>
      <c r="N9113" s="1468">
        <v>8.66</v>
      </c>
      <c r="O9113" s="1468">
        <v>10.19</v>
      </c>
      <c r="P9113" s="1468"/>
      <c r="R9113" s="1067"/>
      <c r="Z9113" s="21"/>
      <c r="AH9113"/>
    </row>
    <row r="9114" spans="1:34" ht="11.25" customHeight="1">
      <c r="A9114"/>
      <c r="B9114" s="1439" t="s">
        <v>19</v>
      </c>
      <c r="C9114" s="1440">
        <v>7398</v>
      </c>
      <c r="D9114" s="1441" t="str">
        <f t="shared" si="156"/>
        <v>SC7398</v>
      </c>
      <c r="E9114" s="1514" t="s">
        <v>122</v>
      </c>
      <c r="F9114" s="1467">
        <v>900</v>
      </c>
      <c r="G9114" s="1468">
        <v>8.6300000000000008</v>
      </c>
      <c r="H9114" s="1468">
        <v>9.6300000000000008</v>
      </c>
      <c r="I9114" s="1468">
        <v>10.62</v>
      </c>
      <c r="J9114" s="1468">
        <v>11.62</v>
      </c>
      <c r="K9114" s="1468"/>
      <c r="L9114" s="1468">
        <v>7.44</v>
      </c>
      <c r="M9114" s="1468">
        <v>8.5</v>
      </c>
      <c r="N9114" s="1468">
        <v>10.16</v>
      </c>
      <c r="O9114" s="1468">
        <v>11.95</v>
      </c>
      <c r="P9114" s="1468"/>
      <c r="R9114" s="1067"/>
      <c r="Z9114" s="21"/>
      <c r="AH9114"/>
    </row>
    <row r="9115" spans="1:34" ht="11.25" customHeight="1">
      <c r="A9115"/>
      <c r="B9115" s="1439" t="s">
        <v>19</v>
      </c>
      <c r="C9115" s="1440">
        <v>7402</v>
      </c>
      <c r="D9115" s="1441" t="str">
        <f t="shared" si="156"/>
        <v>SC7402</v>
      </c>
      <c r="E9115" s="1514" t="s">
        <v>122</v>
      </c>
      <c r="F9115" s="1467">
        <v>500</v>
      </c>
      <c r="G9115" s="1468">
        <v>0.17</v>
      </c>
      <c r="H9115" s="1468">
        <v>0.19</v>
      </c>
      <c r="I9115" s="1468">
        <v>0.21</v>
      </c>
      <c r="J9115" s="1468">
        <v>0.23</v>
      </c>
      <c r="K9115" s="1468"/>
      <c r="L9115" s="1468">
        <v>0.15</v>
      </c>
      <c r="M9115" s="1468">
        <v>0.17</v>
      </c>
      <c r="N9115" s="1468">
        <v>0.2</v>
      </c>
      <c r="O9115" s="1468">
        <v>0.23</v>
      </c>
      <c r="P9115" s="1468"/>
      <c r="R9115" s="1067"/>
      <c r="Z9115" s="21"/>
      <c r="AH9115"/>
    </row>
    <row r="9116" spans="1:34" ht="11.25" customHeight="1">
      <c r="A9116"/>
      <c r="B9116" s="1439" t="s">
        <v>19</v>
      </c>
      <c r="C9116" s="1440">
        <v>7403</v>
      </c>
      <c r="D9116" s="1441" t="str">
        <f t="shared" si="156"/>
        <v>SC7403</v>
      </c>
      <c r="E9116" s="1514" t="s">
        <v>122</v>
      </c>
      <c r="F9116" s="1467">
        <v>600</v>
      </c>
      <c r="G9116" s="1468">
        <v>4.47</v>
      </c>
      <c r="H9116" s="1468">
        <v>4.99</v>
      </c>
      <c r="I9116" s="1468">
        <v>5.5</v>
      </c>
      <c r="J9116" s="1468">
        <v>6.02</v>
      </c>
      <c r="K9116" s="1468"/>
      <c r="L9116" s="1468">
        <v>3.85</v>
      </c>
      <c r="M9116" s="1468">
        <v>4.4000000000000004</v>
      </c>
      <c r="N9116" s="1468">
        <v>5.26</v>
      </c>
      <c r="O9116" s="1468">
        <v>6.19</v>
      </c>
      <c r="P9116" s="1468"/>
      <c r="R9116" s="1067"/>
      <c r="Z9116" s="21"/>
      <c r="AH9116"/>
    </row>
    <row r="9117" spans="1:34" ht="11.25" customHeight="1">
      <c r="A9117"/>
      <c r="B9117" s="1439" t="s">
        <v>19</v>
      </c>
      <c r="C9117" s="1440">
        <v>7405</v>
      </c>
      <c r="D9117" s="1441" t="str">
        <f t="shared" si="156"/>
        <v>SC7405</v>
      </c>
      <c r="E9117" s="1514" t="s">
        <v>122</v>
      </c>
      <c r="F9117" s="1467">
        <v>500</v>
      </c>
      <c r="G9117" s="1468">
        <v>1.24</v>
      </c>
      <c r="H9117" s="1468">
        <v>1.38</v>
      </c>
      <c r="I9117" s="1468">
        <v>1.52</v>
      </c>
      <c r="J9117" s="1468">
        <v>1.66</v>
      </c>
      <c r="K9117" s="1468"/>
      <c r="L9117" s="1468">
        <v>1.06</v>
      </c>
      <c r="M9117" s="1468">
        <v>1.22</v>
      </c>
      <c r="N9117" s="1468">
        <v>1.45</v>
      </c>
      <c r="O9117" s="1468">
        <v>1.71</v>
      </c>
      <c r="P9117" s="1468"/>
      <c r="R9117" s="1067"/>
      <c r="Z9117" s="21"/>
      <c r="AH9117"/>
    </row>
    <row r="9118" spans="1:34" ht="11.25" customHeight="1">
      <c r="A9118"/>
      <c r="B9118" s="1439" t="s">
        <v>19</v>
      </c>
      <c r="C9118" s="1440">
        <v>7420</v>
      </c>
      <c r="D9118" s="1441" t="str">
        <f t="shared" si="156"/>
        <v>SC7420</v>
      </c>
      <c r="E9118" s="1514" t="s">
        <v>122</v>
      </c>
      <c r="F9118" s="1467">
        <v>850</v>
      </c>
      <c r="G9118" s="1468">
        <v>7.53</v>
      </c>
      <c r="H9118" s="1468">
        <v>8.4</v>
      </c>
      <c r="I9118" s="1468">
        <v>9.26</v>
      </c>
      <c r="J9118" s="1468">
        <v>10.130000000000001</v>
      </c>
      <c r="K9118" s="1468"/>
      <c r="L9118" s="1468">
        <v>6.48</v>
      </c>
      <c r="M9118" s="1468">
        <v>7.41</v>
      </c>
      <c r="N9118" s="1468">
        <v>8.86</v>
      </c>
      <c r="O9118" s="1468">
        <v>10.42</v>
      </c>
      <c r="P9118" s="1468"/>
      <c r="R9118" s="1067"/>
      <c r="Z9118" s="21"/>
      <c r="AH9118"/>
    </row>
    <row r="9119" spans="1:34" ht="11.25" customHeight="1">
      <c r="A9119"/>
      <c r="B9119" s="1439" t="s">
        <v>19</v>
      </c>
      <c r="C9119" s="1440">
        <v>7421</v>
      </c>
      <c r="D9119" s="1441" t="str">
        <f t="shared" si="156"/>
        <v>SC7421</v>
      </c>
      <c r="E9119" s="1514" t="s">
        <v>122</v>
      </c>
      <c r="F9119" s="1467">
        <v>500</v>
      </c>
      <c r="G9119" s="1468">
        <v>0.72</v>
      </c>
      <c r="H9119" s="1468">
        <v>0.8</v>
      </c>
      <c r="I9119" s="1468">
        <v>0.88</v>
      </c>
      <c r="J9119" s="1468">
        <v>0.96</v>
      </c>
      <c r="K9119" s="1468"/>
      <c r="L9119" s="1468">
        <v>0.62</v>
      </c>
      <c r="M9119" s="1468">
        <v>0.7</v>
      </c>
      <c r="N9119" s="1468">
        <v>0.84</v>
      </c>
      <c r="O9119" s="1468">
        <v>0.99</v>
      </c>
      <c r="P9119" s="1468"/>
      <c r="R9119" s="1067"/>
      <c r="Z9119" s="21"/>
      <c r="AH9119"/>
    </row>
    <row r="9120" spans="1:34" ht="11.25" customHeight="1">
      <c r="A9120"/>
      <c r="B9120" s="1439" t="s">
        <v>19</v>
      </c>
      <c r="C9120" s="1440">
        <v>7422</v>
      </c>
      <c r="D9120" s="1441" t="str">
        <f t="shared" si="156"/>
        <v>SC7422</v>
      </c>
      <c r="E9120" s="1514" t="s">
        <v>122</v>
      </c>
      <c r="F9120" s="1467">
        <v>500</v>
      </c>
      <c r="G9120" s="1468">
        <v>1.59</v>
      </c>
      <c r="H9120" s="1468">
        <v>1.77</v>
      </c>
      <c r="I9120" s="1468">
        <v>1.95</v>
      </c>
      <c r="J9120" s="1468">
        <v>2.14</v>
      </c>
      <c r="K9120" s="1468"/>
      <c r="L9120" s="1468">
        <v>1.37</v>
      </c>
      <c r="M9120" s="1468">
        <v>1.56</v>
      </c>
      <c r="N9120" s="1468">
        <v>1.87</v>
      </c>
      <c r="O9120" s="1468">
        <v>2.2000000000000002</v>
      </c>
      <c r="P9120" s="1468"/>
      <c r="R9120" s="1067"/>
      <c r="Z9120" s="21"/>
      <c r="AH9120"/>
    </row>
    <row r="9121" spans="1:34" ht="11.25" customHeight="1">
      <c r="A9121"/>
      <c r="B9121" s="1439" t="s">
        <v>19</v>
      </c>
      <c r="C9121" s="1440">
        <v>7425</v>
      </c>
      <c r="D9121" s="1441" t="str">
        <f t="shared" si="156"/>
        <v>SC7425</v>
      </c>
      <c r="E9121" s="1514" t="s">
        <v>122</v>
      </c>
      <c r="F9121" s="1467">
        <v>500</v>
      </c>
      <c r="G9121" s="1468">
        <v>2.4700000000000002</v>
      </c>
      <c r="H9121" s="1468">
        <v>2.76</v>
      </c>
      <c r="I9121" s="1468">
        <v>3.04</v>
      </c>
      <c r="J9121" s="1468">
        <v>3.33</v>
      </c>
      <c r="K9121" s="1468"/>
      <c r="L9121" s="1468">
        <v>2.13</v>
      </c>
      <c r="M9121" s="1468">
        <v>2.4300000000000002</v>
      </c>
      <c r="N9121" s="1468">
        <v>2.91</v>
      </c>
      <c r="O9121" s="1468">
        <v>3.42</v>
      </c>
      <c r="P9121" s="1468"/>
      <c r="R9121" s="1067"/>
      <c r="Z9121" s="21"/>
      <c r="AH9121"/>
    </row>
    <row r="9122" spans="1:34" ht="11.25" customHeight="1">
      <c r="A9122"/>
      <c r="B9122" s="1439" t="s">
        <v>19</v>
      </c>
      <c r="C9122" s="1440">
        <v>7431</v>
      </c>
      <c r="D9122" s="1441" t="str">
        <f t="shared" si="156"/>
        <v>SC7431</v>
      </c>
      <c r="E9122" s="1514" t="s">
        <v>122</v>
      </c>
      <c r="F9122" s="1467">
        <v>500</v>
      </c>
      <c r="G9122" s="1468">
        <v>1.1100000000000001</v>
      </c>
      <c r="H9122" s="1468">
        <v>1.23</v>
      </c>
      <c r="I9122" s="1468">
        <v>1.36</v>
      </c>
      <c r="J9122" s="1468">
        <v>1.49</v>
      </c>
      <c r="K9122" s="1468"/>
      <c r="L9122" s="1468">
        <v>0.95</v>
      </c>
      <c r="M9122" s="1468">
        <v>1.0900000000000001</v>
      </c>
      <c r="N9122" s="1468">
        <v>1.3</v>
      </c>
      <c r="O9122" s="1468">
        <v>1.53</v>
      </c>
      <c r="P9122" s="1468"/>
      <c r="R9122" s="1067"/>
      <c r="Z9122" s="21"/>
      <c r="AH9122"/>
    </row>
    <row r="9123" spans="1:34" ht="11.25" customHeight="1">
      <c r="A9123"/>
      <c r="B9123" s="1439" t="s">
        <v>19</v>
      </c>
      <c r="C9123" s="1440">
        <v>7445</v>
      </c>
      <c r="D9123" s="1441" t="str">
        <f t="shared" si="156"/>
        <v>SC7445</v>
      </c>
      <c r="E9123" s="1514" t="s">
        <v>280</v>
      </c>
      <c r="F9123" s="1467">
        <v>500</v>
      </c>
      <c r="G9123" s="1468">
        <v>0.66</v>
      </c>
      <c r="H9123" s="1468">
        <v>0.74</v>
      </c>
      <c r="I9123" s="1468">
        <v>0.82</v>
      </c>
      <c r="J9123" s="1468">
        <v>0.89</v>
      </c>
      <c r="K9123" s="1468"/>
      <c r="L9123" s="1468">
        <v>0.56999999999999995</v>
      </c>
      <c r="M9123" s="1468">
        <v>0.65</v>
      </c>
      <c r="N9123" s="1468">
        <v>0.78</v>
      </c>
      <c r="O9123" s="1468">
        <v>0.92</v>
      </c>
      <c r="P9123" s="1468"/>
      <c r="R9123" s="1067"/>
      <c r="Z9123" s="21"/>
      <c r="AH9123"/>
    </row>
    <row r="9124" spans="1:34" ht="11.25" customHeight="1">
      <c r="A9124"/>
      <c r="B9124" s="1439" t="s">
        <v>19</v>
      </c>
      <c r="C9124" s="1440">
        <v>7453</v>
      </c>
      <c r="D9124" s="1441" t="str">
        <f t="shared" si="156"/>
        <v>SC7453</v>
      </c>
      <c r="E9124" s="1514" t="s">
        <v>280</v>
      </c>
      <c r="F9124" s="1467">
        <v>500</v>
      </c>
      <c r="G9124" s="1468">
        <v>0.6</v>
      </c>
      <c r="H9124" s="1468">
        <v>0.67</v>
      </c>
      <c r="I9124" s="1468">
        <v>0.74</v>
      </c>
      <c r="J9124" s="1468">
        <v>0.81</v>
      </c>
      <c r="K9124" s="1468"/>
      <c r="L9124" s="1468">
        <v>0.52</v>
      </c>
      <c r="M9124" s="1468">
        <v>0.59</v>
      </c>
      <c r="N9124" s="1468">
        <v>0.7</v>
      </c>
      <c r="O9124" s="1468">
        <v>0.83</v>
      </c>
      <c r="P9124" s="1468"/>
      <c r="R9124" s="1067"/>
      <c r="Z9124" s="21"/>
      <c r="AH9124"/>
    </row>
    <row r="9125" spans="1:34" ht="11.25" customHeight="1">
      <c r="A9125"/>
      <c r="B9125" s="1439" t="s">
        <v>19</v>
      </c>
      <c r="C9125" s="1440">
        <v>7502</v>
      </c>
      <c r="D9125" s="1441" t="str">
        <f t="shared" si="156"/>
        <v>SC7502</v>
      </c>
      <c r="E9125" s="1514" t="s">
        <v>122</v>
      </c>
      <c r="F9125" s="1467">
        <v>500</v>
      </c>
      <c r="G9125" s="1468">
        <v>1.79</v>
      </c>
      <c r="H9125" s="1468">
        <v>2</v>
      </c>
      <c r="I9125" s="1468">
        <v>2.21</v>
      </c>
      <c r="J9125" s="1468">
        <v>2.42</v>
      </c>
      <c r="K9125" s="1468"/>
      <c r="L9125" s="1468">
        <v>1.55</v>
      </c>
      <c r="M9125" s="1468">
        <v>1.77</v>
      </c>
      <c r="N9125" s="1468">
        <v>2.11</v>
      </c>
      <c r="O9125" s="1468">
        <v>2.48</v>
      </c>
      <c r="P9125" s="1468"/>
      <c r="R9125" s="1067"/>
      <c r="Z9125" s="21"/>
      <c r="AH9125"/>
    </row>
    <row r="9126" spans="1:34" ht="11.25" customHeight="1">
      <c r="A9126"/>
      <c r="B9126" s="1439" t="s">
        <v>19</v>
      </c>
      <c r="C9126" s="1440">
        <v>7515</v>
      </c>
      <c r="D9126" s="1441" t="str">
        <f t="shared" si="156"/>
        <v>SC7515</v>
      </c>
      <c r="E9126" s="1514" t="s">
        <v>122</v>
      </c>
      <c r="F9126" s="1467">
        <v>500</v>
      </c>
      <c r="G9126" s="1468">
        <v>1.1299999999999999</v>
      </c>
      <c r="H9126" s="1468">
        <v>1.26</v>
      </c>
      <c r="I9126" s="1468">
        <v>1.39</v>
      </c>
      <c r="J9126" s="1468">
        <v>1.52</v>
      </c>
      <c r="K9126" s="1468"/>
      <c r="L9126" s="1468">
        <v>0.97</v>
      </c>
      <c r="M9126" s="1468">
        <v>1.1100000000000001</v>
      </c>
      <c r="N9126" s="1468">
        <v>1.33</v>
      </c>
      <c r="O9126" s="1468">
        <v>1.57</v>
      </c>
      <c r="P9126" s="1468"/>
      <c r="R9126" s="1067"/>
      <c r="Z9126" s="21"/>
      <c r="AH9126"/>
    </row>
    <row r="9127" spans="1:34" ht="11.25" customHeight="1">
      <c r="A9127"/>
      <c r="B9127" s="1439" t="s">
        <v>19</v>
      </c>
      <c r="C9127" s="1440">
        <v>7520</v>
      </c>
      <c r="D9127" s="1441" t="str">
        <f t="shared" si="156"/>
        <v>SC7520</v>
      </c>
      <c r="E9127" s="1514" t="s">
        <v>125</v>
      </c>
      <c r="F9127" s="1467">
        <v>500</v>
      </c>
      <c r="G9127" s="1468">
        <v>2.46</v>
      </c>
      <c r="H9127" s="1468">
        <v>2.74</v>
      </c>
      <c r="I9127" s="1468">
        <v>3.02</v>
      </c>
      <c r="J9127" s="1468">
        <v>3.31</v>
      </c>
      <c r="K9127" s="1468"/>
      <c r="L9127" s="1468">
        <v>2.12</v>
      </c>
      <c r="M9127" s="1468">
        <v>2.42</v>
      </c>
      <c r="N9127" s="1468">
        <v>2.89</v>
      </c>
      <c r="O9127" s="1468">
        <v>3.4</v>
      </c>
      <c r="P9127" s="1468"/>
      <c r="R9127" s="1067"/>
      <c r="Z9127" s="21"/>
      <c r="AH9127"/>
    </row>
    <row r="9128" spans="1:34" ht="11.25" customHeight="1">
      <c r="A9128"/>
      <c r="B9128" s="1439" t="s">
        <v>19</v>
      </c>
      <c r="C9128" s="1440">
        <v>7538</v>
      </c>
      <c r="D9128" s="1441" t="str">
        <f t="shared" si="156"/>
        <v>SC7538</v>
      </c>
      <c r="E9128" s="1514" t="s">
        <v>122</v>
      </c>
      <c r="F9128" s="1467">
        <v>750</v>
      </c>
      <c r="G9128" s="1468">
        <v>6.24</v>
      </c>
      <c r="H9128" s="1468">
        <v>6.96</v>
      </c>
      <c r="I9128" s="1468">
        <v>7.68</v>
      </c>
      <c r="J9128" s="1468">
        <v>8.4</v>
      </c>
      <c r="K9128" s="1468"/>
      <c r="L9128" s="1468">
        <v>5.38</v>
      </c>
      <c r="M9128" s="1468">
        <v>6.14</v>
      </c>
      <c r="N9128" s="1468">
        <v>7.34</v>
      </c>
      <c r="O9128" s="1468">
        <v>8.64</v>
      </c>
      <c r="P9128" s="1468"/>
      <c r="R9128" s="1067"/>
      <c r="Z9128" s="21"/>
      <c r="AH9128"/>
    </row>
    <row r="9129" spans="1:34" ht="11.25" customHeight="1">
      <c r="A9129"/>
      <c r="B9129" s="1439" t="s">
        <v>19</v>
      </c>
      <c r="C9129" s="1440">
        <v>7539</v>
      </c>
      <c r="D9129" s="1441" t="str">
        <f t="shared" si="156"/>
        <v>SC7539</v>
      </c>
      <c r="E9129" s="1514" t="s">
        <v>122</v>
      </c>
      <c r="F9129" s="1467">
        <v>500</v>
      </c>
      <c r="G9129" s="1468">
        <v>1.44</v>
      </c>
      <c r="H9129" s="1468">
        <v>1.61</v>
      </c>
      <c r="I9129" s="1468">
        <v>1.78</v>
      </c>
      <c r="J9129" s="1468">
        <v>1.94</v>
      </c>
      <c r="K9129" s="1468"/>
      <c r="L9129" s="1468">
        <v>1.24</v>
      </c>
      <c r="M9129" s="1468">
        <v>1.42</v>
      </c>
      <c r="N9129" s="1468">
        <v>1.7</v>
      </c>
      <c r="O9129" s="1468">
        <v>2</v>
      </c>
      <c r="P9129" s="1468"/>
      <c r="R9129" s="1067"/>
      <c r="Z9129" s="21"/>
      <c r="AH9129"/>
    </row>
    <row r="9130" spans="1:34" ht="11.25" customHeight="1">
      <c r="A9130"/>
      <c r="B9130" s="1439" t="s">
        <v>19</v>
      </c>
      <c r="C9130" s="1440">
        <v>7540</v>
      </c>
      <c r="D9130" s="1441" t="str">
        <f t="shared" si="156"/>
        <v>SC7540</v>
      </c>
      <c r="E9130" s="1514" t="s">
        <v>122</v>
      </c>
      <c r="F9130" s="1467">
        <v>500</v>
      </c>
      <c r="G9130" s="1468">
        <v>3.02</v>
      </c>
      <c r="H9130" s="1468">
        <v>3.36</v>
      </c>
      <c r="I9130" s="1468">
        <v>3.71</v>
      </c>
      <c r="J9130" s="1468">
        <v>4.0599999999999996</v>
      </c>
      <c r="K9130" s="1468"/>
      <c r="L9130" s="1468">
        <v>2.6</v>
      </c>
      <c r="M9130" s="1468">
        <v>2.97</v>
      </c>
      <c r="N9130" s="1468">
        <v>3.55</v>
      </c>
      <c r="O9130" s="1468">
        <v>4.18</v>
      </c>
      <c r="P9130" s="1468"/>
      <c r="R9130" s="1067"/>
      <c r="Z9130" s="21"/>
      <c r="AH9130"/>
    </row>
    <row r="9131" spans="1:34" ht="11.25" customHeight="1">
      <c r="A9131"/>
      <c r="B9131" s="1439" t="s">
        <v>19</v>
      </c>
      <c r="C9131" s="1440">
        <v>7580</v>
      </c>
      <c r="D9131" s="1441" t="str">
        <f t="shared" si="156"/>
        <v>SC7580</v>
      </c>
      <c r="E9131" s="1514" t="s">
        <v>122</v>
      </c>
      <c r="F9131" s="1467">
        <v>500</v>
      </c>
      <c r="G9131" s="1468">
        <v>2.76</v>
      </c>
      <c r="H9131" s="1468">
        <v>3.07</v>
      </c>
      <c r="I9131" s="1468">
        <v>3.39</v>
      </c>
      <c r="J9131" s="1468">
        <v>3.71</v>
      </c>
      <c r="K9131" s="1468"/>
      <c r="L9131" s="1468">
        <v>2.37</v>
      </c>
      <c r="M9131" s="1468">
        <v>2.71</v>
      </c>
      <c r="N9131" s="1468">
        <v>3.24</v>
      </c>
      <c r="O9131" s="1468">
        <v>3.82</v>
      </c>
      <c r="P9131" s="1468"/>
      <c r="R9131" s="1067"/>
      <c r="Z9131" s="21"/>
      <c r="AH9131"/>
    </row>
    <row r="9132" spans="1:34" ht="11.25" customHeight="1">
      <c r="A9132"/>
      <c r="B9132" s="1439" t="s">
        <v>19</v>
      </c>
      <c r="C9132" s="1440">
        <v>7590</v>
      </c>
      <c r="D9132" s="1441" t="str">
        <f t="shared" si="156"/>
        <v>SC7590</v>
      </c>
      <c r="E9132" s="1514" t="s">
        <v>124</v>
      </c>
      <c r="F9132" s="1467">
        <v>500</v>
      </c>
      <c r="G9132" s="1468">
        <v>2.69</v>
      </c>
      <c r="H9132" s="1468">
        <v>3</v>
      </c>
      <c r="I9132" s="1468">
        <v>3.31</v>
      </c>
      <c r="J9132" s="1468">
        <v>3.62</v>
      </c>
      <c r="K9132" s="1468"/>
      <c r="L9132" s="1468">
        <v>2.3199999999999998</v>
      </c>
      <c r="M9132" s="1468">
        <v>2.65</v>
      </c>
      <c r="N9132" s="1468">
        <v>3.17</v>
      </c>
      <c r="O9132" s="1468">
        <v>3.73</v>
      </c>
      <c r="P9132" s="1468"/>
      <c r="R9132" s="1067"/>
      <c r="Z9132" s="21"/>
      <c r="AH9132"/>
    </row>
    <row r="9133" spans="1:34" ht="11.25" customHeight="1">
      <c r="A9133"/>
      <c r="B9133" s="1439" t="s">
        <v>19</v>
      </c>
      <c r="C9133" s="1440">
        <v>7600</v>
      </c>
      <c r="D9133" s="1441" t="str">
        <f t="shared" si="156"/>
        <v>SC7600</v>
      </c>
      <c r="E9133" s="1514" t="s">
        <v>123</v>
      </c>
      <c r="F9133" s="1467">
        <v>600</v>
      </c>
      <c r="G9133" s="1468">
        <v>4.59</v>
      </c>
      <c r="H9133" s="1468">
        <v>5.12</v>
      </c>
      <c r="I9133" s="1468">
        <v>5.65</v>
      </c>
      <c r="J9133" s="1468">
        <v>6.18</v>
      </c>
      <c r="K9133" s="1468"/>
      <c r="L9133" s="1468">
        <v>3.95</v>
      </c>
      <c r="M9133" s="1468">
        <v>4.5199999999999996</v>
      </c>
      <c r="N9133" s="1468">
        <v>5.4</v>
      </c>
      <c r="O9133" s="1468">
        <v>6.35</v>
      </c>
      <c r="P9133" s="1468"/>
      <c r="R9133" s="1067"/>
      <c r="Z9133" s="21"/>
      <c r="AH9133"/>
    </row>
    <row r="9134" spans="1:34" ht="11.25" customHeight="1">
      <c r="A9134"/>
      <c r="B9134" s="1439" t="s">
        <v>19</v>
      </c>
      <c r="C9134" s="1440">
        <v>7605</v>
      </c>
      <c r="D9134" s="1441" t="str">
        <f t="shared" si="156"/>
        <v>SC7605</v>
      </c>
      <c r="E9134" s="1514" t="s">
        <v>121</v>
      </c>
      <c r="F9134" s="1467">
        <v>500</v>
      </c>
      <c r="G9134" s="1468">
        <v>2.35</v>
      </c>
      <c r="H9134" s="1468">
        <v>2.62</v>
      </c>
      <c r="I9134" s="1468">
        <v>2.9</v>
      </c>
      <c r="J9134" s="1468">
        <v>3.17</v>
      </c>
      <c r="K9134" s="1468"/>
      <c r="L9134" s="1468">
        <v>2.0299999999999998</v>
      </c>
      <c r="M9134" s="1468">
        <v>2.3199999999999998</v>
      </c>
      <c r="N9134" s="1468">
        <v>2.77</v>
      </c>
      <c r="O9134" s="1468">
        <v>3.26</v>
      </c>
      <c r="P9134" s="1468"/>
      <c r="R9134" s="1067"/>
      <c r="Z9134" s="21"/>
      <c r="AH9134"/>
    </row>
    <row r="9135" spans="1:34" ht="11.25" customHeight="1">
      <c r="A9135"/>
      <c r="B9135" s="1439" t="s">
        <v>19</v>
      </c>
      <c r="C9135" s="1440">
        <v>7610</v>
      </c>
      <c r="D9135" s="1441" t="str">
        <f t="shared" si="156"/>
        <v>SC7610</v>
      </c>
      <c r="E9135" s="1514" t="s">
        <v>122</v>
      </c>
      <c r="F9135" s="1467">
        <v>500</v>
      </c>
      <c r="G9135" s="1468">
        <v>0.62</v>
      </c>
      <c r="H9135" s="1468">
        <v>0.7</v>
      </c>
      <c r="I9135" s="1468">
        <v>0.77</v>
      </c>
      <c r="J9135" s="1468">
        <v>0.84</v>
      </c>
      <c r="K9135" s="1468"/>
      <c r="L9135" s="1468">
        <v>0.54</v>
      </c>
      <c r="M9135" s="1468">
        <v>0.61</v>
      </c>
      <c r="N9135" s="1468">
        <v>0.73</v>
      </c>
      <c r="O9135" s="1468">
        <v>0.86</v>
      </c>
      <c r="P9135" s="1468"/>
      <c r="R9135" s="1067"/>
      <c r="Z9135" s="21"/>
      <c r="AH9135"/>
    </row>
    <row r="9136" spans="1:34" ht="11.25" customHeight="1">
      <c r="A9136"/>
      <c r="B9136" s="1439" t="s">
        <v>19</v>
      </c>
      <c r="C9136" s="1440">
        <v>7705</v>
      </c>
      <c r="D9136" s="1441" t="str">
        <f t="shared" si="156"/>
        <v>SC7705</v>
      </c>
      <c r="E9136" s="1514" t="s">
        <v>124</v>
      </c>
      <c r="F9136" s="1467">
        <v>700</v>
      </c>
      <c r="G9136" s="1468">
        <v>5.93</v>
      </c>
      <c r="H9136" s="1468">
        <v>6.61</v>
      </c>
      <c r="I9136" s="1468">
        <v>7.3</v>
      </c>
      <c r="J9136" s="1468">
        <v>7.98</v>
      </c>
      <c r="K9136" s="1468"/>
      <c r="L9136" s="1468">
        <v>5.1100000000000003</v>
      </c>
      <c r="M9136" s="1468">
        <v>5.84</v>
      </c>
      <c r="N9136" s="1468">
        <v>6.98</v>
      </c>
      <c r="O9136" s="1468">
        <v>8.2100000000000009</v>
      </c>
      <c r="P9136" s="1468"/>
      <c r="R9136" s="1067"/>
      <c r="Z9136" s="21"/>
      <c r="AH9136"/>
    </row>
    <row r="9137" spans="1:34" ht="11.25" customHeight="1">
      <c r="A9137"/>
      <c r="B9137" s="1439" t="s">
        <v>19</v>
      </c>
      <c r="C9137" s="1440">
        <v>7710</v>
      </c>
      <c r="D9137" s="1441" t="str">
        <f t="shared" si="156"/>
        <v>SC7710</v>
      </c>
      <c r="E9137" s="1514" t="s">
        <v>122</v>
      </c>
      <c r="F9137" s="1467">
        <v>550</v>
      </c>
      <c r="G9137" s="1468">
        <v>4.07</v>
      </c>
      <c r="H9137" s="1468">
        <v>4.54</v>
      </c>
      <c r="I9137" s="1468">
        <v>5.01</v>
      </c>
      <c r="J9137" s="1468">
        <v>5.48</v>
      </c>
      <c r="K9137" s="1468"/>
      <c r="L9137" s="1468">
        <v>3.51</v>
      </c>
      <c r="M9137" s="1468">
        <v>4.01</v>
      </c>
      <c r="N9137" s="1468">
        <v>4.79</v>
      </c>
      <c r="O9137" s="1468">
        <v>5.63</v>
      </c>
      <c r="P9137" s="1468"/>
      <c r="R9137" s="1067"/>
      <c r="Z9137" s="21"/>
      <c r="AH9137"/>
    </row>
    <row r="9138" spans="1:34" ht="11.25" customHeight="1">
      <c r="A9138"/>
      <c r="B9138" s="1439" t="s">
        <v>19</v>
      </c>
      <c r="C9138" s="1440">
        <v>7711</v>
      </c>
      <c r="D9138" s="1441" t="str">
        <f t="shared" si="156"/>
        <v>SC7711</v>
      </c>
      <c r="E9138" s="1514" t="s">
        <v>122</v>
      </c>
      <c r="F9138" s="1467">
        <v>550</v>
      </c>
      <c r="G9138" s="1468">
        <v>4.07</v>
      </c>
      <c r="H9138" s="1468">
        <v>4.54</v>
      </c>
      <c r="I9138" s="1468">
        <v>5.01</v>
      </c>
      <c r="J9138" s="1468">
        <v>5.48</v>
      </c>
      <c r="K9138" s="1468"/>
      <c r="L9138" s="1468">
        <v>3.51</v>
      </c>
      <c r="M9138" s="1468">
        <v>4.01</v>
      </c>
      <c r="N9138" s="1468">
        <v>4.79</v>
      </c>
      <c r="O9138" s="1468">
        <v>5.63</v>
      </c>
      <c r="P9138" s="1468"/>
      <c r="R9138" s="1067"/>
      <c r="Z9138" s="21"/>
      <c r="AH9138"/>
    </row>
    <row r="9139" spans="1:34" ht="11.25" customHeight="1">
      <c r="A9139"/>
      <c r="B9139" s="1439" t="s">
        <v>19</v>
      </c>
      <c r="C9139" s="1440">
        <v>7720</v>
      </c>
      <c r="D9139" s="1441" t="str">
        <f t="shared" si="156"/>
        <v>SC7720</v>
      </c>
      <c r="E9139" s="1514" t="s">
        <v>123</v>
      </c>
      <c r="F9139" s="1467">
        <v>500</v>
      </c>
      <c r="G9139" s="1468">
        <v>2.4700000000000002</v>
      </c>
      <c r="H9139" s="1468">
        <v>2.76</v>
      </c>
      <c r="I9139" s="1468">
        <v>3.04</v>
      </c>
      <c r="J9139" s="1468">
        <v>3.33</v>
      </c>
      <c r="K9139" s="1468"/>
      <c r="L9139" s="1468">
        <v>2.13</v>
      </c>
      <c r="M9139" s="1468">
        <v>2.4300000000000002</v>
      </c>
      <c r="N9139" s="1468">
        <v>2.91</v>
      </c>
      <c r="O9139" s="1468">
        <v>3.42</v>
      </c>
      <c r="P9139" s="1468"/>
      <c r="R9139" s="1067"/>
      <c r="Z9139" s="21"/>
      <c r="AH9139"/>
    </row>
    <row r="9140" spans="1:34" ht="11.25" customHeight="1">
      <c r="A9140"/>
      <c r="B9140" s="1439" t="s">
        <v>19</v>
      </c>
      <c r="C9140" s="1440">
        <v>7855</v>
      </c>
      <c r="D9140" s="1441" t="str">
        <f t="shared" si="156"/>
        <v>SC7855</v>
      </c>
      <c r="E9140" s="1514" t="s">
        <v>122</v>
      </c>
      <c r="F9140" s="1467">
        <v>550</v>
      </c>
      <c r="G9140" s="1468">
        <v>3.76</v>
      </c>
      <c r="H9140" s="1468">
        <v>4.1900000000000004</v>
      </c>
      <c r="I9140" s="1468">
        <v>4.62</v>
      </c>
      <c r="J9140" s="1468">
        <v>5.0599999999999996</v>
      </c>
      <c r="K9140" s="1468"/>
      <c r="L9140" s="1468">
        <v>3.24</v>
      </c>
      <c r="M9140" s="1468">
        <v>3.7</v>
      </c>
      <c r="N9140" s="1468">
        <v>4.42</v>
      </c>
      <c r="O9140" s="1468">
        <v>5.2</v>
      </c>
      <c r="P9140" s="1468"/>
      <c r="R9140" s="1067"/>
      <c r="Z9140" s="21"/>
      <c r="AH9140"/>
    </row>
    <row r="9141" spans="1:34" ht="11.25" customHeight="1">
      <c r="A9141"/>
      <c r="B9141" s="1439" t="s">
        <v>19</v>
      </c>
      <c r="C9141" s="1440">
        <v>8001</v>
      </c>
      <c r="D9141" s="1441" t="str">
        <f t="shared" si="156"/>
        <v>SC8001</v>
      </c>
      <c r="E9141" s="1514" t="s">
        <v>121</v>
      </c>
      <c r="F9141" s="1467">
        <v>500</v>
      </c>
      <c r="G9141" s="1468">
        <v>2.29</v>
      </c>
      <c r="H9141" s="1468">
        <v>2.5499999999999998</v>
      </c>
      <c r="I9141" s="1468">
        <v>2.82</v>
      </c>
      <c r="J9141" s="1468">
        <v>3.08</v>
      </c>
      <c r="K9141" s="1468"/>
      <c r="L9141" s="1468">
        <v>1.97</v>
      </c>
      <c r="M9141" s="1468">
        <v>2.25</v>
      </c>
      <c r="N9141" s="1468">
        <v>2.69</v>
      </c>
      <c r="O9141" s="1468">
        <v>3.17</v>
      </c>
      <c r="P9141" s="1468"/>
      <c r="R9141" s="1067"/>
      <c r="Z9141" s="21"/>
      <c r="AH9141"/>
    </row>
    <row r="9142" spans="1:34" ht="11.25" customHeight="1">
      <c r="A9142"/>
      <c r="B9142" s="1439" t="s">
        <v>19</v>
      </c>
      <c r="C9142" s="1440">
        <v>8002</v>
      </c>
      <c r="D9142" s="1441" t="str">
        <f t="shared" si="156"/>
        <v>SC8002</v>
      </c>
      <c r="E9142" s="1514" t="s">
        <v>125</v>
      </c>
      <c r="F9142" s="1467">
        <v>500</v>
      </c>
      <c r="G9142" s="1468">
        <v>2.21</v>
      </c>
      <c r="H9142" s="1468">
        <v>2.4700000000000002</v>
      </c>
      <c r="I9142" s="1468">
        <v>2.72</v>
      </c>
      <c r="J9142" s="1468">
        <v>2.98</v>
      </c>
      <c r="K9142" s="1468"/>
      <c r="L9142" s="1468">
        <v>1.9</v>
      </c>
      <c r="M9142" s="1468">
        <v>2.1800000000000002</v>
      </c>
      <c r="N9142" s="1468">
        <v>2.6</v>
      </c>
      <c r="O9142" s="1468">
        <v>3.06</v>
      </c>
      <c r="P9142" s="1468"/>
      <c r="R9142" s="1067"/>
      <c r="Z9142" s="21"/>
      <c r="AH9142"/>
    </row>
    <row r="9143" spans="1:34" ht="11.25" customHeight="1">
      <c r="A9143"/>
      <c r="B9143" s="1439" t="s">
        <v>19</v>
      </c>
      <c r="C9143" s="1440">
        <v>8006</v>
      </c>
      <c r="D9143" s="1441" t="str">
        <f t="shared" si="156"/>
        <v>SC8006</v>
      </c>
      <c r="E9143" s="1514" t="s">
        <v>121</v>
      </c>
      <c r="F9143" s="1467">
        <v>500</v>
      </c>
      <c r="G9143" s="1468">
        <v>1.9</v>
      </c>
      <c r="H9143" s="1468">
        <v>2.12</v>
      </c>
      <c r="I9143" s="1468">
        <v>2.34</v>
      </c>
      <c r="J9143" s="1468">
        <v>2.56</v>
      </c>
      <c r="K9143" s="1468"/>
      <c r="L9143" s="1468">
        <v>1.64</v>
      </c>
      <c r="M9143" s="1468">
        <v>1.87</v>
      </c>
      <c r="N9143" s="1468">
        <v>2.23</v>
      </c>
      <c r="O9143" s="1468">
        <v>2.63</v>
      </c>
      <c r="P9143" s="1468"/>
      <c r="R9143" s="1067"/>
      <c r="Z9143" s="21"/>
      <c r="AH9143"/>
    </row>
    <row r="9144" spans="1:34" ht="11.25" customHeight="1">
      <c r="A9144"/>
      <c r="B9144" s="1439" t="s">
        <v>19</v>
      </c>
      <c r="C9144" s="1440">
        <v>8008</v>
      </c>
      <c r="D9144" s="1441" t="str">
        <f t="shared" si="156"/>
        <v>SC8008</v>
      </c>
      <c r="E9144" s="1514" t="s">
        <v>121</v>
      </c>
      <c r="F9144" s="1467">
        <v>500</v>
      </c>
      <c r="G9144" s="1468">
        <v>1.43</v>
      </c>
      <c r="H9144" s="1468">
        <v>1.6</v>
      </c>
      <c r="I9144" s="1468">
        <v>1.76</v>
      </c>
      <c r="J9144" s="1468">
        <v>1.93</v>
      </c>
      <c r="K9144" s="1468"/>
      <c r="L9144" s="1468">
        <v>1.23</v>
      </c>
      <c r="M9144" s="1468">
        <v>1.41</v>
      </c>
      <c r="N9144" s="1468">
        <v>1.68</v>
      </c>
      <c r="O9144" s="1468">
        <v>1.98</v>
      </c>
      <c r="P9144" s="1468"/>
      <c r="R9144" s="1067"/>
      <c r="Z9144" s="21"/>
      <c r="AH9144"/>
    </row>
    <row r="9145" spans="1:34" ht="11.25" customHeight="1">
      <c r="A9145"/>
      <c r="B9145" s="1439" t="s">
        <v>19</v>
      </c>
      <c r="C9145" s="1440">
        <v>8010</v>
      </c>
      <c r="D9145" s="1441" t="str">
        <f t="shared" si="156"/>
        <v>SC8010</v>
      </c>
      <c r="E9145" s="1514" t="s">
        <v>121</v>
      </c>
      <c r="F9145" s="1467">
        <v>500</v>
      </c>
      <c r="G9145" s="1468">
        <v>1.77</v>
      </c>
      <c r="H9145" s="1468">
        <v>1.97</v>
      </c>
      <c r="I9145" s="1468">
        <v>2.1800000000000002</v>
      </c>
      <c r="J9145" s="1468">
        <v>2.38</v>
      </c>
      <c r="K9145" s="1468"/>
      <c r="L9145" s="1468">
        <v>1.52</v>
      </c>
      <c r="M9145" s="1468">
        <v>1.74</v>
      </c>
      <c r="N9145" s="1468">
        <v>2.08</v>
      </c>
      <c r="O9145" s="1468">
        <v>2.4500000000000002</v>
      </c>
      <c r="P9145" s="1468"/>
      <c r="R9145" s="1067"/>
      <c r="Z9145" s="21"/>
      <c r="AH9145"/>
    </row>
    <row r="9146" spans="1:34" ht="11.25" customHeight="1">
      <c r="A9146"/>
      <c r="B9146" s="1439" t="s">
        <v>19</v>
      </c>
      <c r="C9146" s="1440">
        <v>8013</v>
      </c>
      <c r="D9146" s="1441" t="str">
        <f t="shared" si="156"/>
        <v>SC8013</v>
      </c>
      <c r="E9146" s="1514" t="s">
        <v>121</v>
      </c>
      <c r="F9146" s="1467">
        <v>500</v>
      </c>
      <c r="G9146" s="1468">
        <v>0.47</v>
      </c>
      <c r="H9146" s="1468">
        <v>0.52</v>
      </c>
      <c r="I9146" s="1468">
        <v>0.57999999999999996</v>
      </c>
      <c r="J9146" s="1468">
        <v>0.63</v>
      </c>
      <c r="K9146" s="1468"/>
      <c r="L9146" s="1468">
        <v>0.4</v>
      </c>
      <c r="M9146" s="1468">
        <v>0.46</v>
      </c>
      <c r="N9146" s="1468">
        <v>0.55000000000000004</v>
      </c>
      <c r="O9146" s="1468">
        <v>0.65</v>
      </c>
      <c r="P9146" s="1468"/>
      <c r="R9146" s="1067"/>
      <c r="Z9146" s="21"/>
      <c r="AH9146"/>
    </row>
    <row r="9147" spans="1:34" ht="11.25" customHeight="1">
      <c r="A9147"/>
      <c r="B9147" s="1439" t="s">
        <v>19</v>
      </c>
      <c r="C9147" s="1440">
        <v>8015</v>
      </c>
      <c r="D9147" s="1441" t="str">
        <f t="shared" si="156"/>
        <v>SC8015</v>
      </c>
      <c r="E9147" s="1514" t="s">
        <v>121</v>
      </c>
      <c r="F9147" s="1467">
        <v>500</v>
      </c>
      <c r="G9147" s="1468">
        <v>0.81</v>
      </c>
      <c r="H9147" s="1468">
        <v>0.9</v>
      </c>
      <c r="I9147" s="1468">
        <v>0.99</v>
      </c>
      <c r="J9147" s="1468">
        <v>1.0900000000000001</v>
      </c>
      <c r="K9147" s="1468"/>
      <c r="L9147" s="1468">
        <v>0.69</v>
      </c>
      <c r="M9147" s="1468">
        <v>0.79</v>
      </c>
      <c r="N9147" s="1468">
        <v>0.95</v>
      </c>
      <c r="O9147" s="1468">
        <v>1.1200000000000001</v>
      </c>
      <c r="P9147" s="1468"/>
      <c r="R9147" s="1067"/>
      <c r="Z9147" s="21"/>
      <c r="AH9147"/>
    </row>
    <row r="9148" spans="1:34" ht="11.25" customHeight="1">
      <c r="A9148"/>
      <c r="B9148" s="1439" t="s">
        <v>19</v>
      </c>
      <c r="C9148" s="1440">
        <v>8017</v>
      </c>
      <c r="D9148" s="1441" t="str">
        <f t="shared" si="156"/>
        <v>SC8017</v>
      </c>
      <c r="E9148" s="1514" t="s">
        <v>121</v>
      </c>
      <c r="F9148" s="1467">
        <v>500</v>
      </c>
      <c r="G9148" s="1468">
        <v>1.48</v>
      </c>
      <c r="H9148" s="1468">
        <v>1.65</v>
      </c>
      <c r="I9148" s="1468">
        <v>1.82</v>
      </c>
      <c r="J9148" s="1468">
        <v>2</v>
      </c>
      <c r="K9148" s="1468"/>
      <c r="L9148" s="1468">
        <v>1.28</v>
      </c>
      <c r="M9148" s="1468">
        <v>1.46</v>
      </c>
      <c r="N9148" s="1468">
        <v>1.74</v>
      </c>
      <c r="O9148" s="1468">
        <v>2.0499999999999998</v>
      </c>
      <c r="P9148" s="1468"/>
      <c r="R9148" s="1067"/>
      <c r="Z9148" s="21"/>
      <c r="AH9148"/>
    </row>
    <row r="9149" spans="1:34" ht="11.25" customHeight="1">
      <c r="A9149"/>
      <c r="B9149" s="1439" t="s">
        <v>19</v>
      </c>
      <c r="C9149" s="1440">
        <v>8018</v>
      </c>
      <c r="D9149" s="1441" t="str">
        <f t="shared" si="156"/>
        <v>SC8018</v>
      </c>
      <c r="E9149" s="1514" t="s">
        <v>121</v>
      </c>
      <c r="F9149" s="1467">
        <v>500</v>
      </c>
      <c r="G9149" s="1468">
        <v>2.5</v>
      </c>
      <c r="H9149" s="1468">
        <v>2.78</v>
      </c>
      <c r="I9149" s="1468">
        <v>3.07</v>
      </c>
      <c r="J9149" s="1468">
        <v>3.36</v>
      </c>
      <c r="K9149" s="1468"/>
      <c r="L9149" s="1468">
        <v>2.15</v>
      </c>
      <c r="M9149" s="1468">
        <v>2.46</v>
      </c>
      <c r="N9149" s="1468">
        <v>2.94</v>
      </c>
      <c r="O9149" s="1468">
        <v>3.46</v>
      </c>
      <c r="P9149" s="1468"/>
      <c r="R9149" s="1067"/>
      <c r="Z9149" s="21"/>
      <c r="AH9149"/>
    </row>
    <row r="9150" spans="1:34" ht="11.25" customHeight="1">
      <c r="A9150"/>
      <c r="B9150" s="1439" t="s">
        <v>19</v>
      </c>
      <c r="C9150" s="1440">
        <v>8021</v>
      </c>
      <c r="D9150" s="1441" t="str">
        <f t="shared" si="156"/>
        <v>SC8021</v>
      </c>
      <c r="E9150" s="1514" t="s">
        <v>121</v>
      </c>
      <c r="F9150" s="1467">
        <v>500</v>
      </c>
      <c r="G9150" s="1468">
        <v>3.09</v>
      </c>
      <c r="H9150" s="1468">
        <v>3.45</v>
      </c>
      <c r="I9150" s="1468">
        <v>3.81</v>
      </c>
      <c r="J9150" s="1468">
        <v>4.17</v>
      </c>
      <c r="K9150" s="1468"/>
      <c r="L9150" s="1468">
        <v>2.67</v>
      </c>
      <c r="M9150" s="1468">
        <v>3.05</v>
      </c>
      <c r="N9150" s="1468">
        <v>3.64</v>
      </c>
      <c r="O9150" s="1468">
        <v>4.28</v>
      </c>
      <c r="P9150" s="1468"/>
      <c r="R9150" s="1067"/>
      <c r="Z9150" s="21"/>
      <c r="AH9150"/>
    </row>
    <row r="9151" spans="1:34" ht="11.25" customHeight="1">
      <c r="A9151"/>
      <c r="B9151" s="1439" t="s">
        <v>19</v>
      </c>
      <c r="C9151" s="1440">
        <v>8031</v>
      </c>
      <c r="D9151" s="1441" t="str">
        <f t="shared" si="156"/>
        <v>SC8031</v>
      </c>
      <c r="E9151" s="1514" t="s">
        <v>121</v>
      </c>
      <c r="F9151" s="1467">
        <v>500</v>
      </c>
      <c r="G9151" s="1468">
        <v>2.87</v>
      </c>
      <c r="H9151" s="1468">
        <v>3.2</v>
      </c>
      <c r="I9151" s="1468">
        <v>3.54</v>
      </c>
      <c r="J9151" s="1468">
        <v>3.87</v>
      </c>
      <c r="K9151" s="1468"/>
      <c r="L9151" s="1468">
        <v>2.48</v>
      </c>
      <c r="M9151" s="1468">
        <v>2.83</v>
      </c>
      <c r="N9151" s="1468">
        <v>3.38</v>
      </c>
      <c r="O9151" s="1468">
        <v>3.98</v>
      </c>
      <c r="P9151" s="1468"/>
      <c r="R9151" s="1067"/>
      <c r="Z9151" s="21"/>
      <c r="AH9151"/>
    </row>
    <row r="9152" spans="1:34" ht="11.25" customHeight="1">
      <c r="A9152"/>
      <c r="B9152" s="1439" t="s">
        <v>19</v>
      </c>
      <c r="C9152" s="1440">
        <v>8032</v>
      </c>
      <c r="D9152" s="1441" t="str">
        <f t="shared" si="156"/>
        <v>SC8032</v>
      </c>
      <c r="E9152" s="1514" t="s">
        <v>121</v>
      </c>
      <c r="F9152" s="1467">
        <v>500</v>
      </c>
      <c r="G9152" s="1468">
        <v>2.25</v>
      </c>
      <c r="H9152" s="1468">
        <v>2.5099999999999998</v>
      </c>
      <c r="I9152" s="1468">
        <v>2.77</v>
      </c>
      <c r="J9152" s="1468">
        <v>3.03</v>
      </c>
      <c r="K9152" s="1468"/>
      <c r="L9152" s="1468">
        <v>1.94</v>
      </c>
      <c r="M9152" s="1468">
        <v>2.21</v>
      </c>
      <c r="N9152" s="1468">
        <v>2.65</v>
      </c>
      <c r="O9152" s="1468">
        <v>3.11</v>
      </c>
      <c r="P9152" s="1468"/>
      <c r="R9152" s="1067"/>
      <c r="Z9152" s="21"/>
      <c r="AH9152"/>
    </row>
    <row r="9153" spans="1:34" ht="11.25" customHeight="1">
      <c r="A9153"/>
      <c r="B9153" s="1439" t="s">
        <v>19</v>
      </c>
      <c r="C9153" s="1440">
        <v>8033</v>
      </c>
      <c r="D9153" s="1441" t="str">
        <f t="shared" si="156"/>
        <v>SC8033</v>
      </c>
      <c r="E9153" s="1514" t="s">
        <v>121</v>
      </c>
      <c r="F9153" s="1467">
        <v>500</v>
      </c>
      <c r="G9153" s="1468">
        <v>2.02</v>
      </c>
      <c r="H9153" s="1468">
        <v>2.25</v>
      </c>
      <c r="I9153" s="1468">
        <v>2.48</v>
      </c>
      <c r="J9153" s="1468">
        <v>2.71</v>
      </c>
      <c r="K9153" s="1468"/>
      <c r="L9153" s="1468">
        <v>1.74</v>
      </c>
      <c r="M9153" s="1468">
        <v>1.98</v>
      </c>
      <c r="N9153" s="1468">
        <v>2.37</v>
      </c>
      <c r="O9153" s="1468">
        <v>2.79</v>
      </c>
      <c r="P9153" s="1468"/>
      <c r="R9153" s="1067"/>
      <c r="Z9153" s="21"/>
      <c r="AH9153"/>
    </row>
    <row r="9154" spans="1:34" ht="11.25" customHeight="1">
      <c r="A9154"/>
      <c r="B9154" s="1439" t="s">
        <v>19</v>
      </c>
      <c r="C9154" s="1440">
        <v>8037</v>
      </c>
      <c r="D9154" s="1441" t="str">
        <f t="shared" si="156"/>
        <v>SC8037</v>
      </c>
      <c r="E9154" s="1514" t="s">
        <v>125</v>
      </c>
      <c r="F9154" s="1467">
        <v>500</v>
      </c>
      <c r="G9154" s="1468">
        <v>1.56</v>
      </c>
      <c r="H9154" s="1468">
        <v>1.74</v>
      </c>
      <c r="I9154" s="1468">
        <v>1.92</v>
      </c>
      <c r="J9154" s="1468">
        <v>2.1</v>
      </c>
      <c r="K9154" s="1468"/>
      <c r="L9154" s="1468">
        <v>1.34</v>
      </c>
      <c r="M9154" s="1468">
        <v>1.54</v>
      </c>
      <c r="N9154" s="1468">
        <v>1.84</v>
      </c>
      <c r="O9154" s="1468">
        <v>2.16</v>
      </c>
      <c r="P9154" s="1468"/>
      <c r="R9154" s="1067"/>
      <c r="Z9154" s="21"/>
      <c r="AH9154"/>
    </row>
    <row r="9155" spans="1:34" ht="11.25" customHeight="1">
      <c r="A9155"/>
      <c r="B9155" s="1439" t="s">
        <v>19</v>
      </c>
      <c r="C9155" s="1440">
        <v>8039</v>
      </c>
      <c r="D9155" s="1441" t="str">
        <f t="shared" si="156"/>
        <v>SC8039</v>
      </c>
      <c r="E9155" s="1514" t="s">
        <v>125</v>
      </c>
      <c r="F9155" s="1467">
        <v>500</v>
      </c>
      <c r="G9155" s="1468">
        <v>1.78</v>
      </c>
      <c r="H9155" s="1468">
        <v>1.99</v>
      </c>
      <c r="I9155" s="1468">
        <v>2.19</v>
      </c>
      <c r="J9155" s="1468">
        <v>2.4</v>
      </c>
      <c r="K9155" s="1468"/>
      <c r="L9155" s="1468">
        <v>1.53</v>
      </c>
      <c r="M9155" s="1468">
        <v>1.75</v>
      </c>
      <c r="N9155" s="1468">
        <v>2.1</v>
      </c>
      <c r="O9155" s="1468">
        <v>2.4700000000000002</v>
      </c>
      <c r="P9155" s="1468"/>
      <c r="R9155" s="1067"/>
      <c r="Z9155" s="21"/>
      <c r="AH9155"/>
    </row>
    <row r="9156" spans="1:34" ht="11.25" customHeight="1">
      <c r="A9156"/>
      <c r="B9156" s="1439" t="s">
        <v>19</v>
      </c>
      <c r="C9156" s="1440">
        <v>8044</v>
      </c>
      <c r="D9156" s="1441" t="str">
        <f t="shared" si="156"/>
        <v>SC8044</v>
      </c>
      <c r="E9156" s="1514" t="s">
        <v>121</v>
      </c>
      <c r="F9156" s="1467">
        <v>500</v>
      </c>
      <c r="G9156" s="1468">
        <v>2.83</v>
      </c>
      <c r="H9156" s="1468">
        <v>3.16</v>
      </c>
      <c r="I9156" s="1468">
        <v>3.49</v>
      </c>
      <c r="J9156" s="1468">
        <v>3.82</v>
      </c>
      <c r="K9156" s="1468"/>
      <c r="L9156" s="1468">
        <v>2.44</v>
      </c>
      <c r="M9156" s="1468">
        <v>2.79</v>
      </c>
      <c r="N9156" s="1468">
        <v>3.34</v>
      </c>
      <c r="O9156" s="1468">
        <v>3.92</v>
      </c>
      <c r="P9156" s="1468"/>
      <c r="R9156" s="1067"/>
      <c r="Z9156" s="21"/>
      <c r="AH9156"/>
    </row>
    <row r="9157" spans="1:34" ht="11.25" customHeight="1">
      <c r="A9157"/>
      <c r="B9157" s="1439" t="s">
        <v>19</v>
      </c>
      <c r="C9157" s="1440">
        <v>8045</v>
      </c>
      <c r="D9157" s="1441" t="str">
        <f t="shared" si="156"/>
        <v>SC8045</v>
      </c>
      <c r="E9157" s="1514" t="s">
        <v>121</v>
      </c>
      <c r="F9157" s="1467">
        <v>500</v>
      </c>
      <c r="G9157" s="1468">
        <v>0.88</v>
      </c>
      <c r="H9157" s="1468">
        <v>0.99</v>
      </c>
      <c r="I9157" s="1468">
        <v>1.0900000000000001</v>
      </c>
      <c r="J9157" s="1468">
        <v>1.19</v>
      </c>
      <c r="K9157" s="1468"/>
      <c r="L9157" s="1468">
        <v>0.76</v>
      </c>
      <c r="M9157" s="1468">
        <v>0.87</v>
      </c>
      <c r="N9157" s="1468">
        <v>1.04</v>
      </c>
      <c r="O9157" s="1468">
        <v>1.22</v>
      </c>
      <c r="P9157" s="1468"/>
      <c r="R9157" s="1067"/>
      <c r="Z9157" s="21"/>
      <c r="AH9157"/>
    </row>
    <row r="9158" spans="1:34" ht="11.25" customHeight="1">
      <c r="A9158"/>
      <c r="B9158" s="1439" t="s">
        <v>19</v>
      </c>
      <c r="C9158" s="1440">
        <v>8046</v>
      </c>
      <c r="D9158" s="1441" t="str">
        <f t="shared" si="156"/>
        <v>SC8046</v>
      </c>
      <c r="E9158" s="1514" t="s">
        <v>121</v>
      </c>
      <c r="F9158" s="1467">
        <v>500</v>
      </c>
      <c r="G9158" s="1468">
        <v>2.76</v>
      </c>
      <c r="H9158" s="1468">
        <v>3.07</v>
      </c>
      <c r="I9158" s="1468">
        <v>3.39</v>
      </c>
      <c r="J9158" s="1468">
        <v>3.71</v>
      </c>
      <c r="K9158" s="1468"/>
      <c r="L9158" s="1468">
        <v>2.37</v>
      </c>
      <c r="M9158" s="1468">
        <v>2.71</v>
      </c>
      <c r="N9158" s="1468">
        <v>3.24</v>
      </c>
      <c r="O9158" s="1468">
        <v>3.82</v>
      </c>
      <c r="P9158" s="1468"/>
      <c r="R9158" s="1067"/>
      <c r="Z9158" s="21"/>
      <c r="AH9158"/>
    </row>
    <row r="9159" spans="1:34" ht="11.25" customHeight="1">
      <c r="A9159"/>
      <c r="B9159" s="1439" t="s">
        <v>19</v>
      </c>
      <c r="C9159" s="1440">
        <v>8047</v>
      </c>
      <c r="D9159" s="1441" t="str">
        <f t="shared" si="156"/>
        <v>SC8047</v>
      </c>
      <c r="E9159" s="1514" t="s">
        <v>121</v>
      </c>
      <c r="F9159" s="1467">
        <v>500</v>
      </c>
      <c r="G9159" s="1468">
        <v>1</v>
      </c>
      <c r="H9159" s="1468">
        <v>1.1200000000000001</v>
      </c>
      <c r="I9159" s="1468">
        <v>1.23</v>
      </c>
      <c r="J9159" s="1468">
        <v>1.35</v>
      </c>
      <c r="K9159" s="1468"/>
      <c r="L9159" s="1468">
        <v>0.86</v>
      </c>
      <c r="M9159" s="1468">
        <v>0.99</v>
      </c>
      <c r="N9159" s="1468">
        <v>1.18</v>
      </c>
      <c r="O9159" s="1468">
        <v>1.39</v>
      </c>
      <c r="P9159" s="1468"/>
      <c r="R9159" s="1067"/>
      <c r="Z9159" s="21"/>
      <c r="AH9159"/>
    </row>
    <row r="9160" spans="1:34" ht="11.25" customHeight="1">
      <c r="A9160"/>
      <c r="B9160" s="1439" t="s">
        <v>19</v>
      </c>
      <c r="C9160" s="1440">
        <v>8058</v>
      </c>
      <c r="D9160" s="1441" t="str">
        <f t="shared" si="156"/>
        <v>SC8058</v>
      </c>
      <c r="E9160" s="1514" t="s">
        <v>121</v>
      </c>
      <c r="F9160" s="1467">
        <v>500</v>
      </c>
      <c r="G9160" s="1468">
        <v>2.73</v>
      </c>
      <c r="H9160" s="1468">
        <v>3.05</v>
      </c>
      <c r="I9160" s="1468">
        <v>3.36</v>
      </c>
      <c r="J9160" s="1468">
        <v>3.68</v>
      </c>
      <c r="K9160" s="1468"/>
      <c r="L9160" s="1468">
        <v>2.35</v>
      </c>
      <c r="M9160" s="1468">
        <v>2.69</v>
      </c>
      <c r="N9160" s="1468">
        <v>3.21</v>
      </c>
      <c r="O9160" s="1468">
        <v>3.78</v>
      </c>
      <c r="P9160" s="1468"/>
      <c r="R9160" s="1067"/>
      <c r="Z9160" s="21"/>
      <c r="AH9160"/>
    </row>
    <row r="9161" spans="1:34" ht="11.25" customHeight="1">
      <c r="A9161"/>
      <c r="B9161" s="1439" t="s">
        <v>19</v>
      </c>
      <c r="C9161" s="1440">
        <v>8072</v>
      </c>
      <c r="D9161" s="1441" t="str">
        <f t="shared" si="156"/>
        <v>SC8072</v>
      </c>
      <c r="E9161" s="1514" t="s">
        <v>121</v>
      </c>
      <c r="F9161" s="1467">
        <v>500</v>
      </c>
      <c r="G9161" s="1468">
        <v>0.66</v>
      </c>
      <c r="H9161" s="1468">
        <v>0.74</v>
      </c>
      <c r="I9161" s="1468">
        <v>0.82</v>
      </c>
      <c r="J9161" s="1468">
        <v>0.89</v>
      </c>
      <c r="K9161" s="1468"/>
      <c r="L9161" s="1468">
        <v>0.56999999999999995</v>
      </c>
      <c r="M9161" s="1468">
        <v>0.65</v>
      </c>
      <c r="N9161" s="1468">
        <v>0.78</v>
      </c>
      <c r="O9161" s="1468">
        <v>0.92</v>
      </c>
      <c r="P9161" s="1468"/>
      <c r="R9161" s="1067"/>
      <c r="Z9161" s="21"/>
      <c r="AH9161"/>
    </row>
    <row r="9162" spans="1:34" ht="11.25" customHeight="1">
      <c r="A9162"/>
      <c r="B9162" s="1439" t="s">
        <v>19</v>
      </c>
      <c r="C9162" s="1440">
        <v>8102</v>
      </c>
      <c r="D9162" s="1441" t="str">
        <f t="shared" si="156"/>
        <v>SC8102</v>
      </c>
      <c r="E9162" s="1514" t="s">
        <v>123</v>
      </c>
      <c r="F9162" s="1467">
        <v>500</v>
      </c>
      <c r="G9162" s="1468">
        <v>2.04</v>
      </c>
      <c r="H9162" s="1468">
        <v>2.2799999999999998</v>
      </c>
      <c r="I9162" s="1468">
        <v>2.5099999999999998</v>
      </c>
      <c r="J9162" s="1468">
        <v>2.75</v>
      </c>
      <c r="K9162" s="1468"/>
      <c r="L9162" s="1468">
        <v>1.76</v>
      </c>
      <c r="M9162" s="1468">
        <v>2.0099999999999998</v>
      </c>
      <c r="N9162" s="1468">
        <v>2.4</v>
      </c>
      <c r="O9162" s="1468">
        <v>2.83</v>
      </c>
      <c r="P9162" s="1468"/>
      <c r="R9162" s="1067"/>
      <c r="Z9162" s="21"/>
      <c r="AH9162"/>
    </row>
    <row r="9163" spans="1:34" ht="11.25" customHeight="1">
      <c r="A9163"/>
      <c r="B9163" s="1439" t="s">
        <v>19</v>
      </c>
      <c r="C9163" s="1440">
        <v>8103</v>
      </c>
      <c r="D9163" s="1441" t="str">
        <f t="shared" si="156"/>
        <v>SC8103</v>
      </c>
      <c r="E9163" s="1514" t="s">
        <v>123</v>
      </c>
      <c r="F9163" s="1467">
        <v>500</v>
      </c>
      <c r="G9163" s="1468">
        <v>3.38</v>
      </c>
      <c r="H9163" s="1468">
        <v>3.77</v>
      </c>
      <c r="I9163" s="1468">
        <v>4.16</v>
      </c>
      <c r="J9163" s="1468">
        <v>4.55</v>
      </c>
      <c r="K9163" s="1468"/>
      <c r="L9163" s="1468">
        <v>2.91</v>
      </c>
      <c r="M9163" s="1468">
        <v>3.33</v>
      </c>
      <c r="N9163" s="1468">
        <v>3.98</v>
      </c>
      <c r="O9163" s="1468">
        <v>4.68</v>
      </c>
      <c r="P9163" s="1468"/>
      <c r="R9163" s="1067"/>
      <c r="Z9163" s="21"/>
      <c r="AH9163"/>
    </row>
    <row r="9164" spans="1:34" ht="11.25" customHeight="1">
      <c r="A9164"/>
      <c r="B9164" s="1439" t="s">
        <v>19</v>
      </c>
      <c r="C9164" s="1440">
        <v>8106</v>
      </c>
      <c r="D9164" s="1441" t="str">
        <f t="shared" ref="D9164:D9227" si="157">B9164&amp;TEXT(C9164,"0000")</f>
        <v>SC8106</v>
      </c>
      <c r="E9164" s="1514" t="s">
        <v>123</v>
      </c>
      <c r="F9164" s="1467">
        <v>600</v>
      </c>
      <c r="G9164" s="1468">
        <v>4.5</v>
      </c>
      <c r="H9164" s="1468">
        <v>5.0199999999999996</v>
      </c>
      <c r="I9164" s="1468">
        <v>5.54</v>
      </c>
      <c r="J9164" s="1468">
        <v>6.06</v>
      </c>
      <c r="K9164" s="1468"/>
      <c r="L9164" s="1468">
        <v>3.88</v>
      </c>
      <c r="M9164" s="1468">
        <v>4.43</v>
      </c>
      <c r="N9164" s="1468">
        <v>5.29</v>
      </c>
      <c r="O9164" s="1468">
        <v>6.23</v>
      </c>
      <c r="P9164" s="1468"/>
      <c r="R9164" s="1067"/>
      <c r="Z9164" s="21"/>
      <c r="AH9164"/>
    </row>
    <row r="9165" spans="1:34" ht="11.25" customHeight="1">
      <c r="A9165"/>
      <c r="B9165" s="1439" t="s">
        <v>19</v>
      </c>
      <c r="C9165" s="1440">
        <v>8107</v>
      </c>
      <c r="D9165" s="1441" t="str">
        <f t="shared" si="157"/>
        <v>SC8107</v>
      </c>
      <c r="E9165" s="1514" t="s">
        <v>121</v>
      </c>
      <c r="F9165" s="1467">
        <v>500</v>
      </c>
      <c r="G9165" s="1468">
        <v>3.35</v>
      </c>
      <c r="H9165" s="1468">
        <v>3.74</v>
      </c>
      <c r="I9165" s="1468">
        <v>4.13</v>
      </c>
      <c r="J9165" s="1468">
        <v>4.5199999999999996</v>
      </c>
      <c r="K9165" s="1468"/>
      <c r="L9165" s="1468">
        <v>2.89</v>
      </c>
      <c r="M9165" s="1468">
        <v>3.3</v>
      </c>
      <c r="N9165" s="1468">
        <v>3.95</v>
      </c>
      <c r="O9165" s="1468">
        <v>4.6399999999999997</v>
      </c>
      <c r="P9165" s="1468"/>
      <c r="R9165" s="1067"/>
      <c r="Z9165" s="21"/>
      <c r="AH9165"/>
    </row>
    <row r="9166" spans="1:34" ht="11.25" customHeight="1">
      <c r="A9166"/>
      <c r="B9166" s="1439" t="s">
        <v>19</v>
      </c>
      <c r="C9166" s="1440">
        <v>8111</v>
      </c>
      <c r="D9166" s="1441" t="str">
        <f t="shared" si="157"/>
        <v>SC8111</v>
      </c>
      <c r="E9166" s="1514" t="s">
        <v>121</v>
      </c>
      <c r="F9166" s="1467">
        <v>500</v>
      </c>
      <c r="G9166" s="1468">
        <v>2.09</v>
      </c>
      <c r="H9166" s="1468">
        <v>2.33</v>
      </c>
      <c r="I9166" s="1468">
        <v>2.58</v>
      </c>
      <c r="J9166" s="1468">
        <v>2.82</v>
      </c>
      <c r="K9166" s="1468"/>
      <c r="L9166" s="1468">
        <v>1.8</v>
      </c>
      <c r="M9166" s="1468">
        <v>2.06</v>
      </c>
      <c r="N9166" s="1468">
        <v>2.46</v>
      </c>
      <c r="O9166" s="1468">
        <v>2.9</v>
      </c>
      <c r="P9166" s="1468"/>
      <c r="R9166" s="1067"/>
      <c r="Z9166" s="21"/>
      <c r="AH9166"/>
    </row>
    <row r="9167" spans="1:34" ht="11.25" customHeight="1">
      <c r="A9167"/>
      <c r="B9167" s="1439" t="s">
        <v>19</v>
      </c>
      <c r="C9167" s="1440">
        <v>8116</v>
      </c>
      <c r="D9167" s="1441" t="str">
        <f t="shared" si="157"/>
        <v>SC8116</v>
      </c>
      <c r="E9167" s="1514" t="s">
        <v>125</v>
      </c>
      <c r="F9167" s="1467">
        <v>500</v>
      </c>
      <c r="G9167" s="1468">
        <v>2.95</v>
      </c>
      <c r="H9167" s="1468">
        <v>3.29</v>
      </c>
      <c r="I9167" s="1468">
        <v>3.63</v>
      </c>
      <c r="J9167" s="1468">
        <v>3.97</v>
      </c>
      <c r="K9167" s="1468"/>
      <c r="L9167" s="1468">
        <v>2.54</v>
      </c>
      <c r="M9167" s="1468">
        <v>2.91</v>
      </c>
      <c r="N9167" s="1468">
        <v>3.47</v>
      </c>
      <c r="O9167" s="1468">
        <v>4.09</v>
      </c>
      <c r="P9167" s="1468"/>
      <c r="R9167" s="1067"/>
      <c r="Z9167" s="21"/>
      <c r="AH9167"/>
    </row>
    <row r="9168" spans="1:34" ht="11.25" customHeight="1">
      <c r="A9168"/>
      <c r="B9168" s="1439" t="s">
        <v>19</v>
      </c>
      <c r="C9168" s="1440">
        <v>8203</v>
      </c>
      <c r="D9168" s="1441" t="str">
        <f t="shared" si="157"/>
        <v>SC8203</v>
      </c>
      <c r="E9168" s="1514" t="s">
        <v>125</v>
      </c>
      <c r="F9168" s="1467">
        <v>750</v>
      </c>
      <c r="G9168" s="1468">
        <v>6.37</v>
      </c>
      <c r="H9168" s="1468">
        <v>7.11</v>
      </c>
      <c r="I9168" s="1468">
        <v>7.84</v>
      </c>
      <c r="J9168" s="1468">
        <v>8.58</v>
      </c>
      <c r="K9168" s="1468"/>
      <c r="L9168" s="1468">
        <v>5.49</v>
      </c>
      <c r="M9168" s="1468">
        <v>6.27</v>
      </c>
      <c r="N9168" s="1468">
        <v>7.5</v>
      </c>
      <c r="O9168" s="1468">
        <v>8.82</v>
      </c>
      <c r="P9168" s="1468"/>
      <c r="R9168" s="1067"/>
      <c r="Z9168" s="21"/>
      <c r="AH9168"/>
    </row>
    <row r="9169" spans="1:34" ht="11.25" customHeight="1">
      <c r="A9169"/>
      <c r="B9169" s="1439" t="s">
        <v>19</v>
      </c>
      <c r="C9169" s="1440">
        <v>8204</v>
      </c>
      <c r="D9169" s="1441" t="str">
        <f t="shared" si="157"/>
        <v>SC8204</v>
      </c>
      <c r="E9169" s="1514" t="s">
        <v>121</v>
      </c>
      <c r="F9169" s="1467">
        <v>600</v>
      </c>
      <c r="G9169" s="1468">
        <v>4.55</v>
      </c>
      <c r="H9169" s="1468">
        <v>5.08</v>
      </c>
      <c r="I9169" s="1468">
        <v>5.6</v>
      </c>
      <c r="J9169" s="1468">
        <v>6.13</v>
      </c>
      <c r="K9169" s="1468"/>
      <c r="L9169" s="1468">
        <v>3.92</v>
      </c>
      <c r="M9169" s="1468">
        <v>4.4800000000000004</v>
      </c>
      <c r="N9169" s="1468">
        <v>5.36</v>
      </c>
      <c r="O9169" s="1468">
        <v>6.3</v>
      </c>
      <c r="P9169" s="1468"/>
      <c r="R9169" s="1067"/>
      <c r="Z9169" s="21"/>
      <c r="AH9169"/>
    </row>
    <row r="9170" spans="1:34" ht="11.25" customHeight="1">
      <c r="A9170"/>
      <c r="B9170" s="1439" t="s">
        <v>19</v>
      </c>
      <c r="C9170" s="1440">
        <v>8209</v>
      </c>
      <c r="D9170" s="1441" t="str">
        <f t="shared" si="157"/>
        <v>SC8209</v>
      </c>
      <c r="E9170" s="1514" t="s">
        <v>121</v>
      </c>
      <c r="F9170" s="1467">
        <v>650</v>
      </c>
      <c r="G9170" s="1468">
        <v>5.24</v>
      </c>
      <c r="H9170" s="1468">
        <v>5.84</v>
      </c>
      <c r="I9170" s="1468">
        <v>6.45</v>
      </c>
      <c r="J9170" s="1468">
        <v>7.05</v>
      </c>
      <c r="K9170" s="1468"/>
      <c r="L9170" s="1468">
        <v>4.51</v>
      </c>
      <c r="M9170" s="1468">
        <v>5.16</v>
      </c>
      <c r="N9170" s="1468">
        <v>6.17</v>
      </c>
      <c r="O9170" s="1468">
        <v>7.25</v>
      </c>
      <c r="P9170" s="1468"/>
      <c r="R9170" s="1067"/>
      <c r="Z9170" s="21"/>
      <c r="AH9170"/>
    </row>
    <row r="9171" spans="1:34" ht="11.25" customHeight="1">
      <c r="A9171"/>
      <c r="B9171" s="1439" t="s">
        <v>19</v>
      </c>
      <c r="C9171" s="1440">
        <v>8215</v>
      </c>
      <c r="D9171" s="1441" t="str">
        <f t="shared" si="157"/>
        <v>SC8215</v>
      </c>
      <c r="E9171" s="1514" t="s">
        <v>123</v>
      </c>
      <c r="F9171" s="1467">
        <v>500</v>
      </c>
      <c r="G9171" s="1468">
        <v>3.47</v>
      </c>
      <c r="H9171" s="1468">
        <v>3.87</v>
      </c>
      <c r="I9171" s="1468">
        <v>4.2699999999999996</v>
      </c>
      <c r="J9171" s="1468">
        <v>4.67</v>
      </c>
      <c r="K9171" s="1468"/>
      <c r="L9171" s="1468">
        <v>2.99</v>
      </c>
      <c r="M9171" s="1468">
        <v>3.42</v>
      </c>
      <c r="N9171" s="1468">
        <v>4.09</v>
      </c>
      <c r="O9171" s="1468">
        <v>4.8099999999999996</v>
      </c>
      <c r="P9171" s="1468"/>
      <c r="R9171" s="1067"/>
      <c r="Z9171" s="21"/>
      <c r="AH9171"/>
    </row>
    <row r="9172" spans="1:34" ht="11.25" customHeight="1">
      <c r="A9172"/>
      <c r="B9172" s="1439" t="s">
        <v>19</v>
      </c>
      <c r="C9172" s="1440">
        <v>8227</v>
      </c>
      <c r="D9172" s="1441" t="str">
        <f t="shared" si="157"/>
        <v>SC8227</v>
      </c>
      <c r="E9172" s="1514" t="s">
        <v>124</v>
      </c>
      <c r="F9172" s="1467">
        <v>550</v>
      </c>
      <c r="G9172" s="1468">
        <v>3.93</v>
      </c>
      <c r="H9172" s="1468">
        <v>4.38</v>
      </c>
      <c r="I9172" s="1468">
        <v>4.83</v>
      </c>
      <c r="J9172" s="1468">
        <v>5.29</v>
      </c>
      <c r="K9172" s="1468"/>
      <c r="L9172" s="1468">
        <v>3.38</v>
      </c>
      <c r="M9172" s="1468">
        <v>3.87</v>
      </c>
      <c r="N9172" s="1468">
        <v>4.62</v>
      </c>
      <c r="O9172" s="1468">
        <v>5.44</v>
      </c>
      <c r="P9172" s="1468"/>
      <c r="R9172" s="1067"/>
      <c r="Z9172" s="21"/>
      <c r="AH9172"/>
    </row>
    <row r="9173" spans="1:34" ht="11.25" customHeight="1">
      <c r="A9173"/>
      <c r="B9173" s="1439" t="s">
        <v>19</v>
      </c>
      <c r="C9173" s="1440">
        <v>8232</v>
      </c>
      <c r="D9173" s="1441" t="str">
        <f t="shared" si="157"/>
        <v>SC8232</v>
      </c>
      <c r="E9173" s="1514" t="s">
        <v>121</v>
      </c>
      <c r="F9173" s="1467">
        <v>650</v>
      </c>
      <c r="G9173" s="1468">
        <v>5.19</v>
      </c>
      <c r="H9173" s="1468">
        <v>5.79</v>
      </c>
      <c r="I9173" s="1468">
        <v>6.38</v>
      </c>
      <c r="J9173" s="1468">
        <v>6.98</v>
      </c>
      <c r="K9173" s="1468"/>
      <c r="L9173" s="1468">
        <v>4.47</v>
      </c>
      <c r="M9173" s="1468">
        <v>5.1100000000000003</v>
      </c>
      <c r="N9173" s="1468">
        <v>6.1</v>
      </c>
      <c r="O9173" s="1468">
        <v>7.18</v>
      </c>
      <c r="P9173" s="1468"/>
      <c r="R9173" s="1067"/>
      <c r="Z9173" s="21"/>
      <c r="AH9173"/>
    </row>
    <row r="9174" spans="1:34" ht="11.25" customHeight="1">
      <c r="A9174"/>
      <c r="B9174" s="1439" t="s">
        <v>19</v>
      </c>
      <c r="C9174" s="1440">
        <v>8233</v>
      </c>
      <c r="D9174" s="1441" t="str">
        <f t="shared" si="157"/>
        <v>SC8233</v>
      </c>
      <c r="E9174" s="1514" t="s">
        <v>123</v>
      </c>
      <c r="F9174" s="1467">
        <v>500</v>
      </c>
      <c r="G9174" s="1468">
        <v>2.8</v>
      </c>
      <c r="H9174" s="1468">
        <v>3.12</v>
      </c>
      <c r="I9174" s="1468">
        <v>3.44</v>
      </c>
      <c r="J9174" s="1468">
        <v>3.76</v>
      </c>
      <c r="K9174" s="1468"/>
      <c r="L9174" s="1468">
        <v>2.41</v>
      </c>
      <c r="M9174" s="1468">
        <v>2.75</v>
      </c>
      <c r="N9174" s="1468">
        <v>3.29</v>
      </c>
      <c r="O9174" s="1468">
        <v>3.87</v>
      </c>
      <c r="P9174" s="1468"/>
      <c r="R9174" s="1067"/>
      <c r="Z9174" s="21"/>
      <c r="AH9174"/>
    </row>
    <row r="9175" spans="1:34" ht="11.25" customHeight="1">
      <c r="A9175"/>
      <c r="B9175" s="1439" t="s">
        <v>19</v>
      </c>
      <c r="C9175" s="1440">
        <v>8235</v>
      </c>
      <c r="D9175" s="1441" t="str">
        <f t="shared" si="157"/>
        <v>SC8235</v>
      </c>
      <c r="E9175" s="1514" t="s">
        <v>125</v>
      </c>
      <c r="F9175" s="1467">
        <v>650</v>
      </c>
      <c r="G9175" s="1468">
        <v>4.88</v>
      </c>
      <c r="H9175" s="1468">
        <v>5.44</v>
      </c>
      <c r="I9175" s="1468">
        <v>6</v>
      </c>
      <c r="J9175" s="1468">
        <v>6.56</v>
      </c>
      <c r="K9175" s="1468"/>
      <c r="L9175" s="1468">
        <v>4.2</v>
      </c>
      <c r="M9175" s="1468">
        <v>4.8</v>
      </c>
      <c r="N9175" s="1468">
        <v>5.74</v>
      </c>
      <c r="O9175" s="1468">
        <v>6.75</v>
      </c>
      <c r="P9175" s="1468"/>
      <c r="R9175" s="1067"/>
      <c r="Z9175" s="21"/>
      <c r="AH9175"/>
    </row>
    <row r="9176" spans="1:34" ht="11.25" customHeight="1">
      <c r="A9176"/>
      <c r="B9176" s="1439" t="s">
        <v>19</v>
      </c>
      <c r="C9176" s="1440">
        <v>8263</v>
      </c>
      <c r="D9176" s="1441" t="str">
        <f t="shared" si="157"/>
        <v>SC8263</v>
      </c>
      <c r="E9176" s="1514" t="s">
        <v>123</v>
      </c>
      <c r="F9176" s="1467">
        <v>850</v>
      </c>
      <c r="G9176" s="1468">
        <v>7.5</v>
      </c>
      <c r="H9176" s="1468">
        <v>8.3699999999999992</v>
      </c>
      <c r="I9176" s="1468">
        <v>9.23</v>
      </c>
      <c r="J9176" s="1468">
        <v>10.1</v>
      </c>
      <c r="K9176" s="1468"/>
      <c r="L9176" s="1468">
        <v>6.46</v>
      </c>
      <c r="M9176" s="1468">
        <v>7.39</v>
      </c>
      <c r="N9176" s="1468">
        <v>8.83</v>
      </c>
      <c r="O9176" s="1468">
        <v>10.39</v>
      </c>
      <c r="P9176" s="1468"/>
      <c r="R9176" s="1067"/>
      <c r="Z9176" s="21"/>
      <c r="AH9176"/>
    </row>
    <row r="9177" spans="1:34" ht="11.25" customHeight="1">
      <c r="A9177"/>
      <c r="B9177" s="1439" t="s">
        <v>19</v>
      </c>
      <c r="C9177" s="1440">
        <v>8264</v>
      </c>
      <c r="D9177" s="1441" t="str">
        <f t="shared" si="157"/>
        <v>SC8264</v>
      </c>
      <c r="E9177" s="1514" t="s">
        <v>123</v>
      </c>
      <c r="F9177" s="1467">
        <v>650</v>
      </c>
      <c r="G9177" s="1468">
        <v>5.04</v>
      </c>
      <c r="H9177" s="1468">
        <v>5.63</v>
      </c>
      <c r="I9177" s="1468">
        <v>6.21</v>
      </c>
      <c r="J9177" s="1468">
        <v>6.79</v>
      </c>
      <c r="K9177" s="1468"/>
      <c r="L9177" s="1468">
        <v>4.3499999999999996</v>
      </c>
      <c r="M9177" s="1468">
        <v>4.97</v>
      </c>
      <c r="N9177" s="1468">
        <v>5.94</v>
      </c>
      <c r="O9177" s="1468">
        <v>6.98</v>
      </c>
      <c r="P9177" s="1468"/>
      <c r="R9177" s="1067"/>
      <c r="Z9177" s="21"/>
      <c r="AH9177"/>
    </row>
    <row r="9178" spans="1:34" ht="11.25" customHeight="1">
      <c r="A9178"/>
      <c r="B9178" s="1439" t="s">
        <v>19</v>
      </c>
      <c r="C9178" s="1440">
        <v>8265</v>
      </c>
      <c r="D9178" s="1441" t="str">
        <f t="shared" si="157"/>
        <v>SC8265</v>
      </c>
      <c r="E9178" s="1514" t="s">
        <v>123</v>
      </c>
      <c r="F9178" s="1467">
        <v>750</v>
      </c>
      <c r="G9178" s="1468">
        <v>6.14</v>
      </c>
      <c r="H9178" s="1468">
        <v>6.84</v>
      </c>
      <c r="I9178" s="1468">
        <v>7.55</v>
      </c>
      <c r="J9178" s="1468">
        <v>8.26</v>
      </c>
      <c r="K9178" s="1468"/>
      <c r="L9178" s="1468">
        <v>5.29</v>
      </c>
      <c r="M9178" s="1468">
        <v>6.04</v>
      </c>
      <c r="N9178" s="1468">
        <v>7.22</v>
      </c>
      <c r="O9178" s="1468">
        <v>8.5</v>
      </c>
      <c r="P9178" s="1468"/>
      <c r="R9178" s="1067"/>
      <c r="Z9178" s="21"/>
      <c r="AH9178"/>
    </row>
    <row r="9179" spans="1:34" ht="11.25" customHeight="1">
      <c r="A9179"/>
      <c r="B9179" s="1439" t="s">
        <v>19</v>
      </c>
      <c r="C9179" s="1440">
        <v>8279</v>
      </c>
      <c r="D9179" s="1441" t="str">
        <f t="shared" si="157"/>
        <v>SC8279</v>
      </c>
      <c r="E9179" s="1514" t="s">
        <v>122</v>
      </c>
      <c r="F9179" s="1467">
        <v>700</v>
      </c>
      <c r="G9179" s="1468">
        <v>5.82</v>
      </c>
      <c r="H9179" s="1468">
        <v>6.5</v>
      </c>
      <c r="I9179" s="1468">
        <v>7.17</v>
      </c>
      <c r="J9179" s="1468">
        <v>7.84</v>
      </c>
      <c r="K9179" s="1468"/>
      <c r="L9179" s="1468">
        <v>5.0199999999999996</v>
      </c>
      <c r="M9179" s="1468">
        <v>5.73</v>
      </c>
      <c r="N9179" s="1468">
        <v>6.85</v>
      </c>
      <c r="O9179" s="1468">
        <v>8.06</v>
      </c>
      <c r="P9179" s="1468"/>
      <c r="R9179" s="1067"/>
      <c r="Z9179" s="21"/>
      <c r="AH9179"/>
    </row>
    <row r="9180" spans="1:34" ht="11.25" customHeight="1">
      <c r="A9180"/>
      <c r="B9180" s="1439" t="s">
        <v>19</v>
      </c>
      <c r="C9180" s="1440">
        <v>8288</v>
      </c>
      <c r="D9180" s="1441" t="str">
        <f t="shared" si="157"/>
        <v>SC8288</v>
      </c>
      <c r="E9180" s="1514" t="s">
        <v>122</v>
      </c>
      <c r="F9180" s="1467">
        <v>750</v>
      </c>
      <c r="G9180" s="1468">
        <v>6.63</v>
      </c>
      <c r="H9180" s="1468">
        <v>7.4</v>
      </c>
      <c r="I9180" s="1468">
        <v>8.16</v>
      </c>
      <c r="J9180" s="1468">
        <v>8.93</v>
      </c>
      <c r="K9180" s="1468"/>
      <c r="L9180" s="1468">
        <v>5.71</v>
      </c>
      <c r="M9180" s="1468">
        <v>6.53</v>
      </c>
      <c r="N9180" s="1468">
        <v>7.8</v>
      </c>
      <c r="O9180" s="1468">
        <v>9.18</v>
      </c>
      <c r="P9180" s="1468"/>
      <c r="R9180" s="1067"/>
      <c r="Z9180" s="21"/>
      <c r="AH9180"/>
    </row>
    <row r="9181" spans="1:34" ht="11.25" customHeight="1">
      <c r="A9181"/>
      <c r="B9181" s="1439" t="s">
        <v>19</v>
      </c>
      <c r="C9181" s="1440">
        <v>8291</v>
      </c>
      <c r="D9181" s="1441" t="str">
        <f t="shared" si="157"/>
        <v>SC8291</v>
      </c>
      <c r="E9181" s="1514" t="s">
        <v>125</v>
      </c>
      <c r="F9181" s="1467">
        <v>550</v>
      </c>
      <c r="G9181" s="1468">
        <v>3.61</v>
      </c>
      <c r="H9181" s="1468">
        <v>4.03</v>
      </c>
      <c r="I9181" s="1468">
        <v>4.45</v>
      </c>
      <c r="J9181" s="1468">
        <v>4.87</v>
      </c>
      <c r="K9181" s="1468"/>
      <c r="L9181" s="1468">
        <v>3.11</v>
      </c>
      <c r="M9181" s="1468">
        <v>3.56</v>
      </c>
      <c r="N9181" s="1468">
        <v>4.25</v>
      </c>
      <c r="O9181" s="1468">
        <v>5</v>
      </c>
      <c r="P9181" s="1468"/>
      <c r="R9181" s="1067"/>
      <c r="Z9181" s="21"/>
      <c r="AH9181"/>
    </row>
    <row r="9182" spans="1:34" ht="11.25" customHeight="1">
      <c r="A9182"/>
      <c r="B9182" s="1439" t="s">
        <v>19</v>
      </c>
      <c r="C9182" s="1440">
        <v>8292</v>
      </c>
      <c r="D9182" s="1441" t="str">
        <f t="shared" si="157"/>
        <v>SC8292</v>
      </c>
      <c r="E9182" s="1514" t="s">
        <v>121</v>
      </c>
      <c r="F9182" s="1467">
        <v>500</v>
      </c>
      <c r="G9182" s="1468">
        <v>2.94</v>
      </c>
      <c r="H9182" s="1468">
        <v>3.28</v>
      </c>
      <c r="I9182" s="1468">
        <v>3.62</v>
      </c>
      <c r="J9182" s="1468">
        <v>3.96</v>
      </c>
      <c r="K9182" s="1468"/>
      <c r="L9182" s="1468">
        <v>2.5299999999999998</v>
      </c>
      <c r="M9182" s="1468">
        <v>2.89</v>
      </c>
      <c r="N9182" s="1468">
        <v>3.46</v>
      </c>
      <c r="O9182" s="1468">
        <v>4.07</v>
      </c>
      <c r="P9182" s="1468"/>
      <c r="R9182" s="1067"/>
      <c r="Z9182" s="21"/>
      <c r="AH9182"/>
    </row>
    <row r="9183" spans="1:34" ht="11.25" customHeight="1">
      <c r="A9183"/>
      <c r="B9183" s="1439" t="s">
        <v>19</v>
      </c>
      <c r="C9183" s="1440">
        <v>8293</v>
      </c>
      <c r="D9183" s="1441" t="str">
        <f t="shared" si="157"/>
        <v>SC8293</v>
      </c>
      <c r="E9183" s="1514" t="s">
        <v>125</v>
      </c>
      <c r="F9183" s="1467">
        <v>950</v>
      </c>
      <c r="G9183" s="1468">
        <v>8.76</v>
      </c>
      <c r="H9183" s="1468">
        <v>9.77</v>
      </c>
      <c r="I9183" s="1468">
        <v>10.78</v>
      </c>
      <c r="J9183" s="1468">
        <v>11.8</v>
      </c>
      <c r="K9183" s="1468"/>
      <c r="L9183" s="1468">
        <v>7.55</v>
      </c>
      <c r="M9183" s="1468">
        <v>8.6300000000000008</v>
      </c>
      <c r="N9183" s="1468">
        <v>10.31</v>
      </c>
      <c r="O9183" s="1468">
        <v>12.13</v>
      </c>
      <c r="P9183" s="1468"/>
      <c r="R9183" s="1067"/>
      <c r="Z9183" s="21"/>
      <c r="AH9183"/>
    </row>
    <row r="9184" spans="1:34" ht="11.25" customHeight="1">
      <c r="A9184"/>
      <c r="B9184" s="1439" t="s">
        <v>19</v>
      </c>
      <c r="C9184" s="1440">
        <v>8304</v>
      </c>
      <c r="D9184" s="1441" t="str">
        <f t="shared" si="157"/>
        <v>SC8304</v>
      </c>
      <c r="E9184" s="1514" t="s">
        <v>123</v>
      </c>
      <c r="F9184" s="1467">
        <v>650</v>
      </c>
      <c r="G9184" s="1468">
        <v>5.28</v>
      </c>
      <c r="H9184" s="1468">
        <v>5.89</v>
      </c>
      <c r="I9184" s="1468">
        <v>6.5</v>
      </c>
      <c r="J9184" s="1468">
        <v>7.11</v>
      </c>
      <c r="K9184" s="1468"/>
      <c r="L9184" s="1468">
        <v>4.55</v>
      </c>
      <c r="M9184" s="1468">
        <v>5.2</v>
      </c>
      <c r="N9184" s="1468">
        <v>6.21</v>
      </c>
      <c r="O9184" s="1468">
        <v>7.31</v>
      </c>
      <c r="P9184" s="1468"/>
      <c r="R9184" s="1067"/>
      <c r="Z9184" s="21"/>
      <c r="AH9184"/>
    </row>
    <row r="9185" spans="1:34" ht="11.25" customHeight="1">
      <c r="A9185"/>
      <c r="B9185" s="1439" t="s">
        <v>19</v>
      </c>
      <c r="C9185" s="1440">
        <v>8350</v>
      </c>
      <c r="D9185" s="1441" t="str">
        <f t="shared" si="157"/>
        <v>SC8350</v>
      </c>
      <c r="E9185" s="1514" t="s">
        <v>124</v>
      </c>
      <c r="F9185" s="1467">
        <v>800</v>
      </c>
      <c r="G9185" s="1468">
        <v>6.79</v>
      </c>
      <c r="H9185" s="1468">
        <v>7.57</v>
      </c>
      <c r="I9185" s="1468">
        <v>8.35</v>
      </c>
      <c r="J9185" s="1468">
        <v>9.14</v>
      </c>
      <c r="K9185" s="1468"/>
      <c r="L9185" s="1468">
        <v>5.85</v>
      </c>
      <c r="M9185" s="1468">
        <v>6.68</v>
      </c>
      <c r="N9185" s="1468">
        <v>7.99</v>
      </c>
      <c r="O9185" s="1468">
        <v>9.4</v>
      </c>
      <c r="P9185" s="1468"/>
      <c r="R9185" s="1067"/>
      <c r="Z9185" s="21"/>
      <c r="AH9185"/>
    </row>
    <row r="9186" spans="1:34" ht="11.25" customHeight="1">
      <c r="A9186"/>
      <c r="B9186" s="1439" t="s">
        <v>19</v>
      </c>
      <c r="C9186" s="1440">
        <v>8380</v>
      </c>
      <c r="D9186" s="1441" t="str">
        <f t="shared" si="157"/>
        <v>SC8380</v>
      </c>
      <c r="E9186" s="1514" t="s">
        <v>121</v>
      </c>
      <c r="F9186" s="1467">
        <v>500</v>
      </c>
      <c r="G9186" s="1468">
        <v>2.74</v>
      </c>
      <c r="H9186" s="1468">
        <v>3.06</v>
      </c>
      <c r="I9186" s="1468">
        <v>3.38</v>
      </c>
      <c r="J9186" s="1468">
        <v>3.69</v>
      </c>
      <c r="K9186" s="1468"/>
      <c r="L9186" s="1468">
        <v>2.36</v>
      </c>
      <c r="M9186" s="1468">
        <v>2.7</v>
      </c>
      <c r="N9186" s="1468">
        <v>3.23</v>
      </c>
      <c r="O9186" s="1468">
        <v>3.8</v>
      </c>
      <c r="P9186" s="1468"/>
      <c r="R9186" s="1067"/>
      <c r="Z9186" s="21"/>
      <c r="AH9186"/>
    </row>
    <row r="9187" spans="1:34" ht="11.25" customHeight="1">
      <c r="A9187"/>
      <c r="B9187" s="1439" t="s">
        <v>19</v>
      </c>
      <c r="C9187" s="1440">
        <v>8381</v>
      </c>
      <c r="D9187" s="1441" t="str">
        <f t="shared" si="157"/>
        <v>SC8381</v>
      </c>
      <c r="E9187" s="1514" t="s">
        <v>121</v>
      </c>
      <c r="F9187" s="1467">
        <v>500</v>
      </c>
      <c r="G9187" s="1468">
        <v>1.87</v>
      </c>
      <c r="H9187" s="1468">
        <v>2.09</v>
      </c>
      <c r="I9187" s="1468">
        <v>2.2999999999999998</v>
      </c>
      <c r="J9187" s="1468">
        <v>2.52</v>
      </c>
      <c r="K9187" s="1468"/>
      <c r="L9187" s="1468">
        <v>1.61</v>
      </c>
      <c r="M9187" s="1468">
        <v>1.84</v>
      </c>
      <c r="N9187" s="1468">
        <v>2.2000000000000002</v>
      </c>
      <c r="O9187" s="1468">
        <v>2.59</v>
      </c>
      <c r="P9187" s="1468"/>
      <c r="R9187" s="1067"/>
      <c r="Z9187" s="21"/>
      <c r="AH9187"/>
    </row>
    <row r="9188" spans="1:34" ht="11.25" customHeight="1">
      <c r="A9188"/>
      <c r="B9188" s="1439" t="s">
        <v>19</v>
      </c>
      <c r="C9188" s="1440">
        <v>8385</v>
      </c>
      <c r="D9188" s="1441" t="str">
        <f t="shared" si="157"/>
        <v>SC8385</v>
      </c>
      <c r="E9188" s="1514" t="s">
        <v>124</v>
      </c>
      <c r="F9188" s="1467">
        <v>500</v>
      </c>
      <c r="G9188" s="1468">
        <v>2.2200000000000002</v>
      </c>
      <c r="H9188" s="1468">
        <v>2.48</v>
      </c>
      <c r="I9188" s="1468">
        <v>2.74</v>
      </c>
      <c r="J9188" s="1468">
        <v>2.99</v>
      </c>
      <c r="K9188" s="1468"/>
      <c r="L9188" s="1468">
        <v>1.92</v>
      </c>
      <c r="M9188" s="1468">
        <v>2.19</v>
      </c>
      <c r="N9188" s="1468">
        <v>2.62</v>
      </c>
      <c r="O9188" s="1468">
        <v>3.08</v>
      </c>
      <c r="P9188" s="1468"/>
      <c r="R9188" s="1067"/>
      <c r="Z9188" s="21"/>
      <c r="AH9188"/>
    </row>
    <row r="9189" spans="1:34" ht="11.25" customHeight="1">
      <c r="A9189"/>
      <c r="B9189" s="1439" t="s">
        <v>19</v>
      </c>
      <c r="C9189" s="1440">
        <v>8392</v>
      </c>
      <c r="D9189" s="1441" t="str">
        <f t="shared" si="157"/>
        <v>SC8392</v>
      </c>
      <c r="E9189" s="1514" t="s">
        <v>121</v>
      </c>
      <c r="F9189" s="1467">
        <v>500</v>
      </c>
      <c r="G9189" s="1468">
        <v>2.34</v>
      </c>
      <c r="H9189" s="1468">
        <v>2.61</v>
      </c>
      <c r="I9189" s="1468">
        <v>2.88</v>
      </c>
      <c r="J9189" s="1468">
        <v>3.15</v>
      </c>
      <c r="K9189" s="1468"/>
      <c r="L9189" s="1468">
        <v>2.02</v>
      </c>
      <c r="M9189" s="1468">
        <v>2.2999999999999998</v>
      </c>
      <c r="N9189" s="1468">
        <v>2.75</v>
      </c>
      <c r="O9189" s="1468">
        <v>3.24</v>
      </c>
      <c r="P9189" s="1468"/>
      <c r="R9189" s="1067"/>
      <c r="Z9189" s="21"/>
      <c r="AH9189"/>
    </row>
    <row r="9190" spans="1:34" ht="11.25" customHeight="1">
      <c r="A9190"/>
      <c r="B9190" s="1439" t="s">
        <v>19</v>
      </c>
      <c r="C9190" s="1440">
        <v>8393</v>
      </c>
      <c r="D9190" s="1441" t="str">
        <f t="shared" si="157"/>
        <v>SC8393</v>
      </c>
      <c r="E9190" s="1514" t="s">
        <v>121</v>
      </c>
      <c r="F9190" s="1467">
        <v>500</v>
      </c>
      <c r="G9190" s="1468">
        <v>1.82</v>
      </c>
      <c r="H9190" s="1468">
        <v>2.0299999999999998</v>
      </c>
      <c r="I9190" s="1468">
        <v>2.2400000000000002</v>
      </c>
      <c r="J9190" s="1468">
        <v>2.4500000000000002</v>
      </c>
      <c r="K9190" s="1468"/>
      <c r="L9190" s="1468">
        <v>1.57</v>
      </c>
      <c r="M9190" s="1468">
        <v>1.79</v>
      </c>
      <c r="N9190" s="1468">
        <v>2.14</v>
      </c>
      <c r="O9190" s="1468">
        <v>2.52</v>
      </c>
      <c r="P9190" s="1468"/>
      <c r="R9190" s="1067"/>
      <c r="Z9190" s="21"/>
      <c r="AH9190"/>
    </row>
    <row r="9191" spans="1:34" ht="11.25" customHeight="1">
      <c r="A9191"/>
      <c r="B9191" s="1439" t="s">
        <v>19</v>
      </c>
      <c r="C9191" s="1440">
        <v>8500</v>
      </c>
      <c r="D9191" s="1441" t="str">
        <f t="shared" si="157"/>
        <v>SC8500</v>
      </c>
      <c r="E9191" s="1514" t="s">
        <v>123</v>
      </c>
      <c r="F9191" s="1467">
        <v>800</v>
      </c>
      <c r="G9191" s="1468">
        <v>6.81</v>
      </c>
      <c r="H9191" s="1468">
        <v>7.6</v>
      </c>
      <c r="I9191" s="1468">
        <v>8.3800000000000008</v>
      </c>
      <c r="J9191" s="1468">
        <v>9.17</v>
      </c>
      <c r="K9191" s="1468"/>
      <c r="L9191" s="1468">
        <v>5.87</v>
      </c>
      <c r="M9191" s="1468">
        <v>6.71</v>
      </c>
      <c r="N9191" s="1468">
        <v>8.02</v>
      </c>
      <c r="O9191" s="1468">
        <v>9.43</v>
      </c>
      <c r="P9191" s="1468"/>
      <c r="R9191" s="1067"/>
      <c r="Z9191" s="21"/>
      <c r="AH9191"/>
    </row>
    <row r="9192" spans="1:34" ht="11.25" customHeight="1">
      <c r="A9192"/>
      <c r="B9192" s="1439" t="s">
        <v>19</v>
      </c>
      <c r="C9192" s="1440">
        <v>8601</v>
      </c>
      <c r="D9192" s="1441" t="str">
        <f t="shared" si="157"/>
        <v>SC8601</v>
      </c>
      <c r="E9192" s="1514" t="s">
        <v>125</v>
      </c>
      <c r="F9192" s="1467">
        <v>500</v>
      </c>
      <c r="G9192" s="1468">
        <v>0.31</v>
      </c>
      <c r="H9192" s="1468">
        <v>0.35</v>
      </c>
      <c r="I9192" s="1468">
        <v>0.38</v>
      </c>
      <c r="J9192" s="1468">
        <v>0.42</v>
      </c>
      <c r="K9192" s="1468"/>
      <c r="L9192" s="1468">
        <v>0.27</v>
      </c>
      <c r="M9192" s="1468">
        <v>0.31</v>
      </c>
      <c r="N9192" s="1468">
        <v>0.37</v>
      </c>
      <c r="O9192" s="1468">
        <v>0.43</v>
      </c>
      <c r="P9192" s="1468"/>
      <c r="R9192" s="1067"/>
      <c r="Z9192" s="21"/>
      <c r="AH9192"/>
    </row>
    <row r="9193" spans="1:34" ht="11.25" customHeight="1">
      <c r="A9193"/>
      <c r="B9193" s="1439" t="s">
        <v>19</v>
      </c>
      <c r="C9193" s="1440">
        <v>8602</v>
      </c>
      <c r="D9193" s="1441" t="str">
        <f t="shared" si="157"/>
        <v>SC8602</v>
      </c>
      <c r="E9193" s="1514" t="s">
        <v>122</v>
      </c>
      <c r="F9193" s="1467">
        <v>500</v>
      </c>
      <c r="G9193" s="1468">
        <v>1.18</v>
      </c>
      <c r="H9193" s="1468">
        <v>1.32</v>
      </c>
      <c r="I9193" s="1468">
        <v>1.46</v>
      </c>
      <c r="J9193" s="1468">
        <v>1.59</v>
      </c>
      <c r="K9193" s="1468"/>
      <c r="L9193" s="1468">
        <v>1.02</v>
      </c>
      <c r="M9193" s="1468">
        <v>1.1599999999999999</v>
      </c>
      <c r="N9193" s="1468">
        <v>1.39</v>
      </c>
      <c r="O9193" s="1468">
        <v>1.64</v>
      </c>
      <c r="P9193" s="1468"/>
      <c r="R9193" s="1067"/>
      <c r="Z9193" s="21"/>
      <c r="AH9193"/>
    </row>
    <row r="9194" spans="1:34" ht="11.25" customHeight="1">
      <c r="A9194"/>
      <c r="B9194" s="1439" t="s">
        <v>19</v>
      </c>
      <c r="C9194" s="1440">
        <v>8603</v>
      </c>
      <c r="D9194" s="1441" t="str">
        <f t="shared" si="157"/>
        <v>SC8603</v>
      </c>
      <c r="E9194" s="1514" t="s">
        <v>125</v>
      </c>
      <c r="F9194" s="1467">
        <v>500</v>
      </c>
      <c r="G9194" s="1468">
        <v>0.09</v>
      </c>
      <c r="H9194" s="1468">
        <v>0.1</v>
      </c>
      <c r="I9194" s="1468">
        <v>0.11</v>
      </c>
      <c r="J9194" s="1468">
        <v>0.12</v>
      </c>
      <c r="K9194" s="1468"/>
      <c r="L9194" s="1468">
        <v>0.08</v>
      </c>
      <c r="M9194" s="1468">
        <v>0.09</v>
      </c>
      <c r="N9194" s="1468">
        <v>0.11</v>
      </c>
      <c r="O9194" s="1468">
        <v>0.13</v>
      </c>
      <c r="P9194" s="1468"/>
      <c r="R9194" s="1067"/>
      <c r="Z9194" s="21"/>
      <c r="AH9194"/>
    </row>
    <row r="9195" spans="1:34" ht="11.25" customHeight="1">
      <c r="A9195"/>
      <c r="B9195" s="1439" t="s">
        <v>19</v>
      </c>
      <c r="C9195" s="1440">
        <v>8606</v>
      </c>
      <c r="D9195" s="1441" t="str">
        <f t="shared" si="157"/>
        <v>SC8606</v>
      </c>
      <c r="E9195" s="1514" t="s">
        <v>122</v>
      </c>
      <c r="F9195" s="1467">
        <v>500</v>
      </c>
      <c r="G9195" s="1468">
        <v>1.98</v>
      </c>
      <c r="H9195" s="1468">
        <v>2.2000000000000002</v>
      </c>
      <c r="I9195" s="1468">
        <v>2.4300000000000002</v>
      </c>
      <c r="J9195" s="1468">
        <v>2.66</v>
      </c>
      <c r="K9195" s="1468"/>
      <c r="L9195" s="1468">
        <v>1.7</v>
      </c>
      <c r="M9195" s="1468">
        <v>1.95</v>
      </c>
      <c r="N9195" s="1468">
        <v>2.33</v>
      </c>
      <c r="O9195" s="1468">
        <v>2.74</v>
      </c>
      <c r="P9195" s="1468"/>
      <c r="R9195" s="1067"/>
      <c r="Z9195" s="21"/>
      <c r="AH9195"/>
    </row>
    <row r="9196" spans="1:34" ht="11.25" customHeight="1">
      <c r="A9196"/>
      <c r="B9196" s="1439" t="s">
        <v>19</v>
      </c>
      <c r="C9196" s="1440">
        <v>8709</v>
      </c>
      <c r="D9196" s="1441" t="str">
        <f t="shared" si="157"/>
        <v>SC8709</v>
      </c>
      <c r="E9196" s="1514" t="s">
        <v>122</v>
      </c>
      <c r="F9196" s="1467">
        <v>600</v>
      </c>
      <c r="G9196" s="1468">
        <v>4.29</v>
      </c>
      <c r="H9196" s="1468">
        <v>4.79</v>
      </c>
      <c r="I9196" s="1468">
        <v>5.28</v>
      </c>
      <c r="J9196" s="1468">
        <v>5.78</v>
      </c>
      <c r="K9196" s="1468"/>
      <c r="L9196" s="1468">
        <v>3.7</v>
      </c>
      <c r="M9196" s="1468">
        <v>4.22</v>
      </c>
      <c r="N9196" s="1468">
        <v>5.05</v>
      </c>
      <c r="O9196" s="1468">
        <v>5.94</v>
      </c>
      <c r="P9196" s="1468"/>
      <c r="R9196" s="1067"/>
      <c r="Z9196" s="21"/>
      <c r="AH9196"/>
    </row>
    <row r="9197" spans="1:34" ht="11.25" customHeight="1">
      <c r="A9197"/>
      <c r="B9197" s="1439" t="s">
        <v>19</v>
      </c>
      <c r="C9197" s="1440">
        <v>8719</v>
      </c>
      <c r="D9197" s="1441" t="str">
        <f t="shared" si="157"/>
        <v>SC8719</v>
      </c>
      <c r="E9197" s="1514" t="s">
        <v>122</v>
      </c>
      <c r="F9197" s="1467">
        <v>500</v>
      </c>
      <c r="G9197" s="1468">
        <v>2.48</v>
      </c>
      <c r="H9197" s="1468">
        <v>2.77</v>
      </c>
      <c r="I9197" s="1468">
        <v>3.06</v>
      </c>
      <c r="J9197" s="1468">
        <v>3.34</v>
      </c>
      <c r="K9197" s="1468"/>
      <c r="L9197" s="1468">
        <v>2.14</v>
      </c>
      <c r="M9197" s="1468">
        <v>2.44</v>
      </c>
      <c r="N9197" s="1468">
        <v>2.92</v>
      </c>
      <c r="O9197" s="1468">
        <v>3.44</v>
      </c>
      <c r="P9197" s="1468"/>
      <c r="R9197" s="1067"/>
      <c r="Z9197" s="21"/>
      <c r="AH9197"/>
    </row>
    <row r="9198" spans="1:34" ht="11.25" customHeight="1">
      <c r="A9198"/>
      <c r="B9198" s="1439" t="s">
        <v>19</v>
      </c>
      <c r="C9198" s="1440">
        <v>8720</v>
      </c>
      <c r="D9198" s="1441" t="str">
        <f t="shared" si="157"/>
        <v>SC8720</v>
      </c>
      <c r="E9198" s="1514" t="s">
        <v>124</v>
      </c>
      <c r="F9198" s="1467">
        <v>500</v>
      </c>
      <c r="G9198" s="1468">
        <v>1.53</v>
      </c>
      <c r="H9198" s="1468">
        <v>1.71</v>
      </c>
      <c r="I9198" s="1468">
        <v>1.89</v>
      </c>
      <c r="J9198" s="1468">
        <v>2.0699999999999998</v>
      </c>
      <c r="K9198" s="1468"/>
      <c r="L9198" s="1468">
        <v>1.32</v>
      </c>
      <c r="M9198" s="1468">
        <v>1.51</v>
      </c>
      <c r="N9198" s="1468">
        <v>1.81</v>
      </c>
      <c r="O9198" s="1468">
        <v>2.12</v>
      </c>
      <c r="P9198" s="1468"/>
      <c r="R9198" s="1067"/>
      <c r="Z9198" s="21"/>
      <c r="AH9198"/>
    </row>
    <row r="9199" spans="1:34" ht="11.25" customHeight="1">
      <c r="A9199"/>
      <c r="B9199" s="1439" t="s">
        <v>19</v>
      </c>
      <c r="C9199" s="1440">
        <v>8721</v>
      </c>
      <c r="D9199" s="1441" t="str">
        <f t="shared" si="157"/>
        <v>SC8721</v>
      </c>
      <c r="E9199" s="1514" t="s">
        <v>125</v>
      </c>
      <c r="F9199" s="1467">
        <v>500</v>
      </c>
      <c r="G9199" s="1468">
        <v>0.26</v>
      </c>
      <c r="H9199" s="1468">
        <v>0.28999999999999998</v>
      </c>
      <c r="I9199" s="1468">
        <v>0.32</v>
      </c>
      <c r="J9199" s="1468">
        <v>0.35</v>
      </c>
      <c r="K9199" s="1468"/>
      <c r="L9199" s="1468">
        <v>0.22</v>
      </c>
      <c r="M9199" s="1468">
        <v>0.26</v>
      </c>
      <c r="N9199" s="1468">
        <v>0.31</v>
      </c>
      <c r="O9199" s="1468">
        <v>0.36</v>
      </c>
      <c r="P9199" s="1468"/>
      <c r="R9199" s="1067"/>
      <c r="Z9199" s="21"/>
      <c r="AH9199"/>
    </row>
    <row r="9200" spans="1:34" ht="11.25" customHeight="1">
      <c r="A9200"/>
      <c r="B9200" s="1439" t="s">
        <v>19</v>
      </c>
      <c r="C9200" s="1440">
        <v>8723</v>
      </c>
      <c r="D9200" s="1441" t="str">
        <f t="shared" si="157"/>
        <v>SC8723</v>
      </c>
      <c r="E9200" s="1514" t="s">
        <v>125</v>
      </c>
      <c r="F9200" s="1467">
        <v>500</v>
      </c>
      <c r="G9200" s="1468">
        <v>0.18</v>
      </c>
      <c r="H9200" s="1468">
        <v>0.2</v>
      </c>
      <c r="I9200" s="1468">
        <v>0.22</v>
      </c>
      <c r="J9200" s="1468">
        <v>0.25</v>
      </c>
      <c r="K9200" s="1468"/>
      <c r="L9200" s="1468">
        <v>0.16</v>
      </c>
      <c r="M9200" s="1468">
        <v>0.18</v>
      </c>
      <c r="N9200" s="1468">
        <v>0.21</v>
      </c>
      <c r="O9200" s="1468">
        <v>0.25</v>
      </c>
      <c r="P9200" s="1468"/>
      <c r="R9200" s="1067"/>
      <c r="Z9200" s="21"/>
      <c r="AH9200"/>
    </row>
    <row r="9201" spans="1:34" ht="11.25" customHeight="1">
      <c r="A9201"/>
      <c r="B9201" s="1439" t="s">
        <v>19</v>
      </c>
      <c r="C9201" s="1440">
        <v>8725</v>
      </c>
      <c r="D9201" s="1441" t="str">
        <f t="shared" si="157"/>
        <v>SC8725</v>
      </c>
      <c r="E9201" s="1514" t="s">
        <v>125</v>
      </c>
      <c r="F9201" s="1467">
        <v>500</v>
      </c>
      <c r="G9201" s="1468">
        <v>2.83</v>
      </c>
      <c r="H9201" s="1468">
        <v>3.16</v>
      </c>
      <c r="I9201" s="1468">
        <v>3.49</v>
      </c>
      <c r="J9201" s="1468">
        <v>3.82</v>
      </c>
      <c r="K9201" s="1468"/>
      <c r="L9201" s="1468">
        <v>2.44</v>
      </c>
      <c r="M9201" s="1468">
        <v>2.79</v>
      </c>
      <c r="N9201" s="1468">
        <v>3.34</v>
      </c>
      <c r="O9201" s="1468">
        <v>3.92</v>
      </c>
      <c r="P9201" s="1468"/>
      <c r="R9201" s="1067"/>
      <c r="Z9201" s="21"/>
      <c r="AH9201"/>
    </row>
    <row r="9202" spans="1:34" ht="11.25" customHeight="1">
      <c r="A9202"/>
      <c r="B9202" s="1439" t="s">
        <v>19</v>
      </c>
      <c r="C9202" s="1440">
        <v>8726</v>
      </c>
      <c r="D9202" s="1441" t="str">
        <f t="shared" si="157"/>
        <v>SC8726</v>
      </c>
      <c r="E9202" s="1514" t="s">
        <v>122</v>
      </c>
      <c r="F9202" s="1467">
        <v>500</v>
      </c>
      <c r="G9202" s="1468">
        <v>2.76</v>
      </c>
      <c r="H9202" s="1468">
        <v>3.07</v>
      </c>
      <c r="I9202" s="1468">
        <v>3.39</v>
      </c>
      <c r="J9202" s="1468">
        <v>3.71</v>
      </c>
      <c r="K9202" s="1468"/>
      <c r="L9202" s="1468">
        <v>2.37</v>
      </c>
      <c r="M9202" s="1468">
        <v>2.71</v>
      </c>
      <c r="N9202" s="1468">
        <v>3.24</v>
      </c>
      <c r="O9202" s="1468">
        <v>3.82</v>
      </c>
      <c r="P9202" s="1468"/>
      <c r="R9202" s="1067"/>
      <c r="Z9202" s="21"/>
      <c r="AH9202"/>
    </row>
    <row r="9203" spans="1:34" ht="11.25" customHeight="1">
      <c r="A9203"/>
      <c r="B9203" s="1439" t="s">
        <v>19</v>
      </c>
      <c r="C9203" s="1440">
        <v>8734</v>
      </c>
      <c r="D9203" s="1441" t="str">
        <f t="shared" si="157"/>
        <v>SC8734</v>
      </c>
      <c r="E9203" s="1514" t="s">
        <v>122</v>
      </c>
      <c r="F9203" s="1467">
        <v>500</v>
      </c>
      <c r="G9203" s="1468">
        <v>0.46</v>
      </c>
      <c r="H9203" s="1468">
        <v>0.51</v>
      </c>
      <c r="I9203" s="1468">
        <v>0.56000000000000005</v>
      </c>
      <c r="J9203" s="1468">
        <v>0.61</v>
      </c>
      <c r="K9203" s="1468"/>
      <c r="L9203" s="1468">
        <v>0.39</v>
      </c>
      <c r="M9203" s="1468">
        <v>0.45</v>
      </c>
      <c r="N9203" s="1468">
        <v>0.54</v>
      </c>
      <c r="O9203" s="1468">
        <v>0.63</v>
      </c>
      <c r="P9203" s="1468"/>
      <c r="R9203" s="1067"/>
      <c r="Z9203" s="21"/>
      <c r="AH9203"/>
    </row>
    <row r="9204" spans="1:34" ht="11.25" customHeight="1">
      <c r="A9204"/>
      <c r="B9204" s="1439" t="s">
        <v>19</v>
      </c>
      <c r="C9204" s="1440">
        <v>8737</v>
      </c>
      <c r="D9204" s="1441" t="str">
        <f t="shared" si="157"/>
        <v>SC8737</v>
      </c>
      <c r="E9204" s="1514" t="s">
        <v>122</v>
      </c>
      <c r="F9204" s="1467">
        <v>500</v>
      </c>
      <c r="G9204" s="1468">
        <v>0.42</v>
      </c>
      <c r="H9204" s="1468">
        <v>0.46</v>
      </c>
      <c r="I9204" s="1468">
        <v>0.51</v>
      </c>
      <c r="J9204" s="1468">
        <v>0.56000000000000005</v>
      </c>
      <c r="K9204" s="1468"/>
      <c r="L9204" s="1468">
        <v>0.36</v>
      </c>
      <c r="M9204" s="1468">
        <v>0.41</v>
      </c>
      <c r="N9204" s="1468">
        <v>0.49</v>
      </c>
      <c r="O9204" s="1468">
        <v>0.57999999999999996</v>
      </c>
      <c r="P9204" s="1468"/>
      <c r="R9204" s="1067"/>
      <c r="Z9204" s="21"/>
      <c r="AH9204"/>
    </row>
    <row r="9205" spans="1:34" ht="11.25" customHeight="1">
      <c r="A9205"/>
      <c r="B9205" s="1439" t="s">
        <v>19</v>
      </c>
      <c r="C9205" s="1440">
        <v>8738</v>
      </c>
      <c r="D9205" s="1441" t="str">
        <f t="shared" si="157"/>
        <v>SC8738</v>
      </c>
      <c r="E9205" s="1514" t="s">
        <v>122</v>
      </c>
      <c r="F9205" s="1467">
        <v>500</v>
      </c>
      <c r="G9205" s="1468">
        <v>0.53</v>
      </c>
      <c r="H9205" s="1468">
        <v>0.59</v>
      </c>
      <c r="I9205" s="1468">
        <v>0.66</v>
      </c>
      <c r="J9205" s="1468">
        <v>0.72</v>
      </c>
      <c r="K9205" s="1468"/>
      <c r="L9205" s="1468">
        <v>0.46</v>
      </c>
      <c r="M9205" s="1468">
        <v>0.52</v>
      </c>
      <c r="N9205" s="1468">
        <v>0.63</v>
      </c>
      <c r="O9205" s="1468">
        <v>0.74</v>
      </c>
      <c r="P9205" s="1468"/>
      <c r="R9205" s="1067"/>
      <c r="Z9205" s="21"/>
      <c r="AH9205"/>
    </row>
    <row r="9206" spans="1:34" ht="11.25" customHeight="1">
      <c r="A9206"/>
      <c r="B9206" s="1439" t="s">
        <v>19</v>
      </c>
      <c r="C9206" s="1440">
        <v>8742</v>
      </c>
      <c r="D9206" s="1441" t="str">
        <f t="shared" si="157"/>
        <v>SC8742</v>
      </c>
      <c r="E9206" s="1514" t="s">
        <v>125</v>
      </c>
      <c r="F9206" s="1467">
        <v>500</v>
      </c>
      <c r="G9206" s="1468">
        <v>0.34</v>
      </c>
      <c r="H9206" s="1468">
        <v>0.38</v>
      </c>
      <c r="I9206" s="1468">
        <v>0.42</v>
      </c>
      <c r="J9206" s="1468">
        <v>0.46</v>
      </c>
      <c r="K9206" s="1468"/>
      <c r="L9206" s="1468">
        <v>0.28999999999999998</v>
      </c>
      <c r="M9206" s="1468">
        <v>0.33</v>
      </c>
      <c r="N9206" s="1468">
        <v>0.4</v>
      </c>
      <c r="O9206" s="1468">
        <v>0.47</v>
      </c>
      <c r="P9206" s="1468"/>
      <c r="R9206" s="1067"/>
      <c r="Z9206" s="21"/>
      <c r="AH9206"/>
    </row>
    <row r="9207" spans="1:34" ht="11.25" customHeight="1">
      <c r="A9207"/>
      <c r="B9207" s="1439" t="s">
        <v>19</v>
      </c>
      <c r="C9207" s="1440">
        <v>8745</v>
      </c>
      <c r="D9207" s="1441" t="str">
        <f t="shared" si="157"/>
        <v>SC8745</v>
      </c>
      <c r="E9207" s="1514" t="s">
        <v>124</v>
      </c>
      <c r="F9207" s="1467">
        <v>550</v>
      </c>
      <c r="G9207" s="1468">
        <v>4.08</v>
      </c>
      <c r="H9207" s="1468">
        <v>4.55</v>
      </c>
      <c r="I9207" s="1468">
        <v>5.0199999999999996</v>
      </c>
      <c r="J9207" s="1468">
        <v>5.5</v>
      </c>
      <c r="K9207" s="1468"/>
      <c r="L9207" s="1468">
        <v>3.52</v>
      </c>
      <c r="M9207" s="1468">
        <v>4.0199999999999996</v>
      </c>
      <c r="N9207" s="1468">
        <v>4.8</v>
      </c>
      <c r="O9207" s="1468">
        <v>5.65</v>
      </c>
      <c r="P9207" s="1468"/>
      <c r="R9207" s="1067"/>
      <c r="Z9207" s="21"/>
      <c r="AH9207"/>
    </row>
    <row r="9208" spans="1:34" ht="11.25" customHeight="1">
      <c r="A9208"/>
      <c r="B9208" s="1439" t="s">
        <v>19</v>
      </c>
      <c r="C9208" s="1440">
        <v>8748</v>
      </c>
      <c r="D9208" s="1441" t="str">
        <f t="shared" si="157"/>
        <v>SC8748</v>
      </c>
      <c r="E9208" s="1514" t="s">
        <v>121</v>
      </c>
      <c r="F9208" s="1467">
        <v>500</v>
      </c>
      <c r="G9208" s="1468">
        <v>0.61</v>
      </c>
      <c r="H9208" s="1468">
        <v>0.68</v>
      </c>
      <c r="I9208" s="1468">
        <v>0.75</v>
      </c>
      <c r="J9208" s="1468">
        <v>0.82</v>
      </c>
      <c r="K9208" s="1468"/>
      <c r="L9208" s="1468">
        <v>0.53</v>
      </c>
      <c r="M9208" s="1468">
        <v>0.6</v>
      </c>
      <c r="N9208" s="1468">
        <v>0.72</v>
      </c>
      <c r="O9208" s="1468">
        <v>0.85</v>
      </c>
      <c r="P9208" s="1468"/>
      <c r="R9208" s="1067"/>
      <c r="Z9208" s="21"/>
      <c r="AH9208"/>
    </row>
    <row r="9209" spans="1:34" ht="11.25" customHeight="1">
      <c r="A9209"/>
      <c r="B9209" s="1439" t="s">
        <v>19</v>
      </c>
      <c r="C9209" s="1440">
        <v>8755</v>
      </c>
      <c r="D9209" s="1441" t="str">
        <f t="shared" si="157"/>
        <v>SC8755</v>
      </c>
      <c r="E9209" s="1514" t="s">
        <v>122</v>
      </c>
      <c r="F9209" s="1467">
        <v>500</v>
      </c>
      <c r="G9209" s="1468">
        <v>0.52</v>
      </c>
      <c r="H9209" s="1468">
        <v>0.57999999999999996</v>
      </c>
      <c r="I9209" s="1468">
        <v>0.64</v>
      </c>
      <c r="J9209" s="1468">
        <v>0.7</v>
      </c>
      <c r="K9209" s="1468"/>
      <c r="L9209" s="1468">
        <v>0.45</v>
      </c>
      <c r="M9209" s="1468">
        <v>0.51</v>
      </c>
      <c r="N9209" s="1468">
        <v>0.61</v>
      </c>
      <c r="O9209" s="1468">
        <v>0.72</v>
      </c>
      <c r="P9209" s="1468"/>
      <c r="R9209" s="1067"/>
      <c r="Z9209" s="21"/>
      <c r="AH9209"/>
    </row>
    <row r="9210" spans="1:34" ht="11.25" customHeight="1">
      <c r="A9210"/>
      <c r="B9210" s="1439" t="s">
        <v>19</v>
      </c>
      <c r="C9210" s="1440">
        <v>8799</v>
      </c>
      <c r="D9210" s="1441" t="str">
        <f t="shared" si="157"/>
        <v>SC8799</v>
      </c>
      <c r="E9210" s="1514" t="s">
        <v>124</v>
      </c>
      <c r="F9210" s="1467">
        <v>500</v>
      </c>
      <c r="G9210" s="1468">
        <v>0.43</v>
      </c>
      <c r="H9210" s="1468">
        <v>0.48</v>
      </c>
      <c r="I9210" s="1468">
        <v>0.53</v>
      </c>
      <c r="J9210" s="1468">
        <v>0.57999999999999996</v>
      </c>
      <c r="K9210" s="1468"/>
      <c r="L9210" s="1468">
        <v>0.37</v>
      </c>
      <c r="M9210" s="1468">
        <v>0.42</v>
      </c>
      <c r="N9210" s="1468">
        <v>0.5</v>
      </c>
      <c r="O9210" s="1468">
        <v>0.59</v>
      </c>
      <c r="P9210" s="1468"/>
      <c r="R9210" s="1067"/>
      <c r="Z9210" s="21"/>
      <c r="AH9210"/>
    </row>
    <row r="9211" spans="1:34" ht="11.25" customHeight="1">
      <c r="A9211"/>
      <c r="B9211" s="1439" t="s">
        <v>19</v>
      </c>
      <c r="C9211" s="1440">
        <v>8800</v>
      </c>
      <c r="D9211" s="1441" t="str">
        <f t="shared" si="157"/>
        <v>SC8800</v>
      </c>
      <c r="E9211" s="1514" t="s">
        <v>125</v>
      </c>
      <c r="F9211" s="1467">
        <v>500</v>
      </c>
      <c r="G9211" s="1468">
        <v>1.73</v>
      </c>
      <c r="H9211" s="1468">
        <v>1.93</v>
      </c>
      <c r="I9211" s="1468">
        <v>2.13</v>
      </c>
      <c r="J9211" s="1468">
        <v>2.33</v>
      </c>
      <c r="K9211" s="1468"/>
      <c r="L9211" s="1468">
        <v>1.49</v>
      </c>
      <c r="M9211" s="1468">
        <v>1.7</v>
      </c>
      <c r="N9211" s="1468">
        <v>2.0299999999999998</v>
      </c>
      <c r="O9211" s="1468">
        <v>2.39</v>
      </c>
      <c r="P9211" s="1468"/>
      <c r="R9211" s="1067"/>
      <c r="Z9211" s="21"/>
      <c r="AH9211"/>
    </row>
    <row r="9212" spans="1:34" ht="11.25" customHeight="1">
      <c r="A9212"/>
      <c r="B9212" s="1439" t="s">
        <v>19</v>
      </c>
      <c r="C9212" s="1440">
        <v>8803</v>
      </c>
      <c r="D9212" s="1441" t="str">
        <f t="shared" si="157"/>
        <v>SC8803</v>
      </c>
      <c r="E9212" s="1514" t="s">
        <v>121</v>
      </c>
      <c r="F9212" s="1467">
        <v>500</v>
      </c>
      <c r="G9212" s="1468">
        <v>7.0000000000000007E-2</v>
      </c>
      <c r="H9212" s="1468">
        <v>7.0000000000000007E-2</v>
      </c>
      <c r="I9212" s="1468">
        <v>0.08</v>
      </c>
      <c r="J9212" s="1468">
        <v>0.09</v>
      </c>
      <c r="K9212" s="1468"/>
      <c r="L9212" s="1468">
        <v>0.06</v>
      </c>
      <c r="M9212" s="1468">
        <v>0.06</v>
      </c>
      <c r="N9212" s="1468">
        <v>0.08</v>
      </c>
      <c r="O9212" s="1468">
        <v>0.09</v>
      </c>
      <c r="P9212" s="1468"/>
      <c r="R9212" s="1067"/>
      <c r="Z9212" s="21"/>
      <c r="AH9212"/>
    </row>
    <row r="9213" spans="1:34" ht="11.25" customHeight="1">
      <c r="A9213"/>
      <c r="B9213" s="1439" t="s">
        <v>19</v>
      </c>
      <c r="C9213" s="1440">
        <v>8805</v>
      </c>
      <c r="D9213" s="1441" t="str">
        <f t="shared" si="157"/>
        <v>SC8805</v>
      </c>
      <c r="E9213" s="1514" t="s">
        <v>122</v>
      </c>
      <c r="F9213" s="1467">
        <v>500</v>
      </c>
      <c r="G9213" s="1468">
        <v>0.23</v>
      </c>
      <c r="H9213" s="1468">
        <v>0.26</v>
      </c>
      <c r="I9213" s="1468">
        <v>0.28999999999999998</v>
      </c>
      <c r="J9213" s="1468">
        <v>0.32</v>
      </c>
      <c r="K9213" s="1468"/>
      <c r="L9213" s="1468">
        <v>0.2</v>
      </c>
      <c r="M9213" s="1468">
        <v>0.23</v>
      </c>
      <c r="N9213" s="1468">
        <v>0.28000000000000003</v>
      </c>
      <c r="O9213" s="1468">
        <v>0.32</v>
      </c>
      <c r="P9213" s="1468"/>
      <c r="R9213" s="1067"/>
      <c r="Z9213" s="21"/>
      <c r="AH9213"/>
    </row>
    <row r="9214" spans="1:34" ht="11.25" customHeight="1">
      <c r="A9214"/>
      <c r="B9214" s="1439" t="s">
        <v>19</v>
      </c>
      <c r="C9214" s="1440">
        <v>8810</v>
      </c>
      <c r="D9214" s="1441" t="str">
        <f t="shared" si="157"/>
        <v>SC8810</v>
      </c>
      <c r="E9214" s="1514" t="s">
        <v>125</v>
      </c>
      <c r="F9214" s="1467">
        <v>500</v>
      </c>
      <c r="G9214" s="1468">
        <v>0.17</v>
      </c>
      <c r="H9214" s="1468">
        <v>0.19</v>
      </c>
      <c r="I9214" s="1468">
        <v>0.21</v>
      </c>
      <c r="J9214" s="1468">
        <v>0.23</v>
      </c>
      <c r="K9214" s="1468"/>
      <c r="L9214" s="1468">
        <v>0.15</v>
      </c>
      <c r="M9214" s="1468">
        <v>0.17</v>
      </c>
      <c r="N9214" s="1468">
        <v>0.2</v>
      </c>
      <c r="O9214" s="1468">
        <v>0.23</v>
      </c>
      <c r="P9214" s="1468"/>
      <c r="R9214" s="1067"/>
      <c r="Z9214" s="21"/>
      <c r="AH9214"/>
    </row>
    <row r="9215" spans="1:34" ht="11.25" customHeight="1">
      <c r="A9215"/>
      <c r="B9215" s="1439" t="s">
        <v>19</v>
      </c>
      <c r="C9215" s="1440">
        <v>8814</v>
      </c>
      <c r="D9215" s="1441" t="str">
        <f t="shared" si="157"/>
        <v>SC8814</v>
      </c>
      <c r="E9215" s="1514" t="s">
        <v>122</v>
      </c>
      <c r="F9215" s="1467">
        <v>500</v>
      </c>
      <c r="G9215" s="1468">
        <v>0.21</v>
      </c>
      <c r="H9215" s="1468">
        <v>0.23</v>
      </c>
      <c r="I9215" s="1468">
        <v>0.26</v>
      </c>
      <c r="J9215" s="1468">
        <v>0.28000000000000003</v>
      </c>
      <c r="K9215" s="1468"/>
      <c r="L9215" s="1468">
        <v>0.18</v>
      </c>
      <c r="M9215" s="1468">
        <v>0.2</v>
      </c>
      <c r="N9215" s="1468">
        <v>0.24</v>
      </c>
      <c r="O9215" s="1468">
        <v>0.28999999999999998</v>
      </c>
      <c r="P9215" s="1468"/>
      <c r="R9215" s="1067"/>
      <c r="Z9215" s="21"/>
      <c r="AH9215"/>
    </row>
    <row r="9216" spans="1:34" ht="11.25" customHeight="1">
      <c r="A9216"/>
      <c r="B9216" s="1439" t="s">
        <v>19</v>
      </c>
      <c r="C9216" s="1440">
        <v>8815</v>
      </c>
      <c r="D9216" s="1441" t="str">
        <f t="shared" si="157"/>
        <v>SC8815</v>
      </c>
      <c r="E9216" s="1514" t="s">
        <v>122</v>
      </c>
      <c r="F9216" s="1467">
        <v>500</v>
      </c>
      <c r="G9216" s="1468">
        <v>0.27</v>
      </c>
      <c r="H9216" s="1468">
        <v>0.3</v>
      </c>
      <c r="I9216" s="1468">
        <v>0.34</v>
      </c>
      <c r="J9216" s="1468">
        <v>0.37</v>
      </c>
      <c r="K9216" s="1468"/>
      <c r="L9216" s="1468">
        <v>0.24</v>
      </c>
      <c r="M9216" s="1468">
        <v>0.27</v>
      </c>
      <c r="N9216" s="1468">
        <v>0.32</v>
      </c>
      <c r="O9216" s="1468">
        <v>0.38</v>
      </c>
      <c r="P9216" s="1468"/>
      <c r="R9216" s="1067"/>
      <c r="Z9216" s="21"/>
      <c r="AH9216"/>
    </row>
    <row r="9217" spans="1:34" ht="11.25" customHeight="1">
      <c r="A9217"/>
      <c r="B9217" s="1439" t="s">
        <v>19</v>
      </c>
      <c r="C9217" s="1440">
        <v>8820</v>
      </c>
      <c r="D9217" s="1441" t="str">
        <f t="shared" si="157"/>
        <v>SC8820</v>
      </c>
      <c r="E9217" s="1514" t="s">
        <v>121</v>
      </c>
      <c r="F9217" s="1467">
        <v>500</v>
      </c>
      <c r="G9217" s="1468">
        <v>0.18</v>
      </c>
      <c r="H9217" s="1468">
        <v>0.2</v>
      </c>
      <c r="I9217" s="1468">
        <v>0.22</v>
      </c>
      <c r="J9217" s="1468">
        <v>0.25</v>
      </c>
      <c r="K9217" s="1468"/>
      <c r="L9217" s="1468">
        <v>0.16</v>
      </c>
      <c r="M9217" s="1468">
        <v>0.18</v>
      </c>
      <c r="N9217" s="1468">
        <v>0.21</v>
      </c>
      <c r="O9217" s="1468">
        <v>0.25</v>
      </c>
      <c r="P9217" s="1468"/>
      <c r="R9217" s="1067"/>
      <c r="Z9217" s="21"/>
      <c r="AH9217"/>
    </row>
    <row r="9218" spans="1:34" ht="11.25" customHeight="1">
      <c r="A9218"/>
      <c r="B9218" s="1439" t="s">
        <v>19</v>
      </c>
      <c r="C9218" s="1440">
        <v>8824</v>
      </c>
      <c r="D9218" s="1441" t="str">
        <f t="shared" si="157"/>
        <v>SC8824</v>
      </c>
      <c r="E9218" s="1514" t="s">
        <v>125</v>
      </c>
      <c r="F9218" s="1467">
        <v>500</v>
      </c>
      <c r="G9218" s="1468">
        <v>2.31</v>
      </c>
      <c r="H9218" s="1468">
        <v>2.58</v>
      </c>
      <c r="I9218" s="1468">
        <v>2.85</v>
      </c>
      <c r="J9218" s="1468">
        <v>3.12</v>
      </c>
      <c r="K9218" s="1468"/>
      <c r="L9218" s="1468">
        <v>1.99</v>
      </c>
      <c r="M9218" s="1468">
        <v>2.2799999999999998</v>
      </c>
      <c r="N9218" s="1468">
        <v>2.72</v>
      </c>
      <c r="O9218" s="1468">
        <v>3.2</v>
      </c>
      <c r="P9218" s="1468"/>
      <c r="R9218" s="1067"/>
      <c r="Z9218" s="21"/>
      <c r="AH9218"/>
    </row>
    <row r="9219" spans="1:34" ht="11.25" customHeight="1">
      <c r="A9219"/>
      <c r="B9219" s="1439" t="s">
        <v>19</v>
      </c>
      <c r="C9219" s="1440">
        <v>8826</v>
      </c>
      <c r="D9219" s="1441" t="str">
        <f t="shared" si="157"/>
        <v>SC8826</v>
      </c>
      <c r="E9219" s="1514" t="s">
        <v>125</v>
      </c>
      <c r="F9219" s="1467">
        <v>500</v>
      </c>
      <c r="G9219" s="1468">
        <v>2.13</v>
      </c>
      <c r="H9219" s="1468">
        <v>2.38</v>
      </c>
      <c r="I9219" s="1468">
        <v>2.62</v>
      </c>
      <c r="J9219" s="1468">
        <v>2.87</v>
      </c>
      <c r="K9219" s="1468"/>
      <c r="L9219" s="1468">
        <v>1.84</v>
      </c>
      <c r="M9219" s="1468">
        <v>2.1</v>
      </c>
      <c r="N9219" s="1468">
        <v>2.5099999999999998</v>
      </c>
      <c r="O9219" s="1468">
        <v>2.95</v>
      </c>
      <c r="P9219" s="1468"/>
      <c r="R9219" s="1067"/>
      <c r="Z9219" s="21"/>
      <c r="AH9219"/>
    </row>
    <row r="9220" spans="1:34" ht="11.25" customHeight="1">
      <c r="A9220"/>
      <c r="B9220" s="1439" t="s">
        <v>19</v>
      </c>
      <c r="C9220" s="1440">
        <v>8831</v>
      </c>
      <c r="D9220" s="1441" t="str">
        <f t="shared" si="157"/>
        <v>SC8831</v>
      </c>
      <c r="E9220" s="1514" t="s">
        <v>121</v>
      </c>
      <c r="F9220" s="1467">
        <v>500</v>
      </c>
      <c r="G9220" s="1468">
        <v>1.1299999999999999</v>
      </c>
      <c r="H9220" s="1468">
        <v>1.26</v>
      </c>
      <c r="I9220" s="1468">
        <v>1.39</v>
      </c>
      <c r="J9220" s="1468">
        <v>1.52</v>
      </c>
      <c r="K9220" s="1468"/>
      <c r="L9220" s="1468">
        <v>0.97</v>
      </c>
      <c r="M9220" s="1468">
        <v>1.1100000000000001</v>
      </c>
      <c r="N9220" s="1468">
        <v>1.33</v>
      </c>
      <c r="O9220" s="1468">
        <v>1.57</v>
      </c>
      <c r="P9220" s="1468"/>
      <c r="R9220" s="1067"/>
      <c r="Z9220" s="21"/>
      <c r="AH9220"/>
    </row>
    <row r="9221" spans="1:34" ht="11.25" customHeight="1">
      <c r="A9221"/>
      <c r="B9221" s="1439" t="s">
        <v>19</v>
      </c>
      <c r="C9221" s="1440">
        <v>8832</v>
      </c>
      <c r="D9221" s="1441" t="str">
        <f t="shared" si="157"/>
        <v>SC8832</v>
      </c>
      <c r="E9221" s="1514" t="s">
        <v>121</v>
      </c>
      <c r="F9221" s="1467">
        <v>500</v>
      </c>
      <c r="G9221" s="1468">
        <v>0.3</v>
      </c>
      <c r="H9221" s="1468">
        <v>0.33</v>
      </c>
      <c r="I9221" s="1468">
        <v>0.37</v>
      </c>
      <c r="J9221" s="1468">
        <v>0.4</v>
      </c>
      <c r="K9221" s="1468"/>
      <c r="L9221" s="1468">
        <v>0.26</v>
      </c>
      <c r="M9221" s="1468">
        <v>0.28999999999999998</v>
      </c>
      <c r="N9221" s="1468">
        <v>0.35</v>
      </c>
      <c r="O9221" s="1468">
        <v>0.41</v>
      </c>
      <c r="P9221" s="1468"/>
      <c r="R9221" s="1067"/>
      <c r="Z9221" s="21"/>
      <c r="AH9221"/>
    </row>
    <row r="9222" spans="1:34" ht="11.25" customHeight="1">
      <c r="A9222"/>
      <c r="B9222" s="1439" t="s">
        <v>19</v>
      </c>
      <c r="C9222" s="1440">
        <v>8833</v>
      </c>
      <c r="D9222" s="1441" t="str">
        <f t="shared" si="157"/>
        <v>SC8833</v>
      </c>
      <c r="E9222" s="1514" t="s">
        <v>124</v>
      </c>
      <c r="F9222" s="1467">
        <v>500</v>
      </c>
      <c r="G9222" s="1468">
        <v>1.1399999999999999</v>
      </c>
      <c r="H9222" s="1468">
        <v>1.28</v>
      </c>
      <c r="I9222" s="1468">
        <v>1.41</v>
      </c>
      <c r="J9222" s="1468">
        <v>1.54</v>
      </c>
      <c r="K9222" s="1468"/>
      <c r="L9222" s="1468">
        <v>0.99</v>
      </c>
      <c r="M9222" s="1468">
        <v>1.1299999999999999</v>
      </c>
      <c r="N9222" s="1468">
        <v>1.35</v>
      </c>
      <c r="O9222" s="1468">
        <v>1.58</v>
      </c>
      <c r="P9222" s="1468"/>
      <c r="R9222" s="1067"/>
      <c r="Z9222" s="21"/>
      <c r="AH9222"/>
    </row>
    <row r="9223" spans="1:34" ht="11.25" customHeight="1">
      <c r="A9223"/>
      <c r="B9223" s="1439" t="s">
        <v>19</v>
      </c>
      <c r="C9223" s="1440">
        <v>8835</v>
      </c>
      <c r="D9223" s="1441" t="str">
        <f t="shared" si="157"/>
        <v>SC8835</v>
      </c>
      <c r="E9223" s="1514" t="s">
        <v>124</v>
      </c>
      <c r="F9223" s="1467">
        <v>500</v>
      </c>
      <c r="G9223" s="1468">
        <v>2.2599999999999998</v>
      </c>
      <c r="H9223" s="1468">
        <v>2.52</v>
      </c>
      <c r="I9223" s="1468">
        <v>2.78</v>
      </c>
      <c r="J9223" s="1468">
        <v>3.05</v>
      </c>
      <c r="K9223" s="1468"/>
      <c r="L9223" s="1468">
        <v>1.95</v>
      </c>
      <c r="M9223" s="1468">
        <v>2.23</v>
      </c>
      <c r="N9223" s="1468">
        <v>2.66</v>
      </c>
      <c r="O9223" s="1468">
        <v>3.13</v>
      </c>
      <c r="P9223" s="1468"/>
      <c r="R9223" s="1067"/>
      <c r="Z9223" s="21"/>
      <c r="AH9223"/>
    </row>
    <row r="9224" spans="1:34" ht="11.25" customHeight="1">
      <c r="A9224"/>
      <c r="B9224" s="1439" t="s">
        <v>19</v>
      </c>
      <c r="C9224" s="1440">
        <v>8842</v>
      </c>
      <c r="D9224" s="1441" t="str">
        <f t="shared" si="157"/>
        <v>SC8842</v>
      </c>
      <c r="E9224" s="1514" t="s">
        <v>124</v>
      </c>
      <c r="F9224" s="1467">
        <v>500</v>
      </c>
      <c r="G9224" s="1468">
        <v>2.99</v>
      </c>
      <c r="H9224" s="1468">
        <v>3.34</v>
      </c>
      <c r="I9224" s="1468">
        <v>3.68</v>
      </c>
      <c r="J9224" s="1468">
        <v>4.03</v>
      </c>
      <c r="K9224" s="1468"/>
      <c r="L9224" s="1468">
        <v>2.58</v>
      </c>
      <c r="M9224" s="1468">
        <v>2.94</v>
      </c>
      <c r="N9224" s="1468">
        <v>3.52</v>
      </c>
      <c r="O9224" s="1468">
        <v>4.1399999999999997</v>
      </c>
      <c r="P9224" s="1468"/>
      <c r="R9224" s="1067"/>
      <c r="Z9224" s="21"/>
      <c r="AH9224"/>
    </row>
    <row r="9225" spans="1:34" ht="11.25" customHeight="1">
      <c r="A9225"/>
      <c r="B9225" s="1439" t="s">
        <v>19</v>
      </c>
      <c r="C9225" s="1440">
        <v>8855</v>
      </c>
      <c r="D9225" s="1441" t="str">
        <f t="shared" si="157"/>
        <v>SC8855</v>
      </c>
      <c r="E9225" s="1514" t="s">
        <v>121</v>
      </c>
      <c r="F9225" s="1467">
        <v>500</v>
      </c>
      <c r="G9225" s="1468">
        <v>0.17</v>
      </c>
      <c r="H9225" s="1468">
        <v>0.19</v>
      </c>
      <c r="I9225" s="1468">
        <v>0.21</v>
      </c>
      <c r="J9225" s="1468">
        <v>0.23</v>
      </c>
      <c r="K9225" s="1468"/>
      <c r="L9225" s="1468">
        <v>0.15</v>
      </c>
      <c r="M9225" s="1468">
        <v>0.17</v>
      </c>
      <c r="N9225" s="1468">
        <v>0.2</v>
      </c>
      <c r="O9225" s="1468">
        <v>0.23</v>
      </c>
      <c r="P9225" s="1468"/>
      <c r="R9225" s="1067"/>
      <c r="Z9225" s="21"/>
      <c r="AH9225"/>
    </row>
    <row r="9226" spans="1:34" ht="11.25" customHeight="1">
      <c r="A9226"/>
      <c r="B9226" s="1439" t="s">
        <v>19</v>
      </c>
      <c r="C9226" s="1440">
        <v>8856</v>
      </c>
      <c r="D9226" s="1441" t="str">
        <f t="shared" si="157"/>
        <v>SC8856</v>
      </c>
      <c r="E9226" s="1514" t="s">
        <v>121</v>
      </c>
      <c r="F9226" s="1467">
        <v>500</v>
      </c>
      <c r="G9226" s="1468">
        <v>0.51</v>
      </c>
      <c r="H9226" s="1468">
        <v>0.56999999999999995</v>
      </c>
      <c r="I9226" s="1468">
        <v>0.62</v>
      </c>
      <c r="J9226" s="1468">
        <v>0.68</v>
      </c>
      <c r="K9226" s="1468"/>
      <c r="L9226" s="1468">
        <v>0.44</v>
      </c>
      <c r="M9226" s="1468">
        <v>0.5</v>
      </c>
      <c r="N9226" s="1468">
        <v>0.6</v>
      </c>
      <c r="O9226" s="1468">
        <v>0.7</v>
      </c>
      <c r="P9226" s="1468"/>
      <c r="R9226" s="1067"/>
      <c r="Z9226" s="21"/>
      <c r="AH9226"/>
    </row>
    <row r="9227" spans="1:34" ht="11.25" customHeight="1">
      <c r="A9227"/>
      <c r="B9227" s="1439" t="s">
        <v>19</v>
      </c>
      <c r="C9227" s="1440">
        <v>8864</v>
      </c>
      <c r="D9227" s="1441" t="str">
        <f t="shared" si="157"/>
        <v>SC8864</v>
      </c>
      <c r="E9227" s="1514" t="s">
        <v>123</v>
      </c>
      <c r="F9227" s="1467">
        <v>500</v>
      </c>
      <c r="G9227" s="1468">
        <v>1.63</v>
      </c>
      <c r="H9227" s="1468">
        <v>1.81</v>
      </c>
      <c r="I9227" s="1468">
        <v>2</v>
      </c>
      <c r="J9227" s="1468">
        <v>2.19</v>
      </c>
      <c r="K9227" s="1468"/>
      <c r="L9227" s="1468">
        <v>1.4</v>
      </c>
      <c r="M9227" s="1468">
        <v>1.6</v>
      </c>
      <c r="N9227" s="1468">
        <v>1.91</v>
      </c>
      <c r="O9227" s="1468">
        <v>2.25</v>
      </c>
      <c r="P9227" s="1468"/>
      <c r="R9227" s="1067"/>
      <c r="Z9227" s="21"/>
      <c r="AH9227"/>
    </row>
    <row r="9228" spans="1:34" ht="11.25" customHeight="1">
      <c r="A9228"/>
      <c r="B9228" s="1439" t="s">
        <v>19</v>
      </c>
      <c r="C9228" s="1440">
        <v>8868</v>
      </c>
      <c r="D9228" s="1441" t="str">
        <f t="shared" ref="D9228:D9291" si="158">B9228&amp;TEXT(C9228,"0000")</f>
        <v>SC8868</v>
      </c>
      <c r="E9228" s="1514" t="s">
        <v>121</v>
      </c>
      <c r="F9228" s="1467">
        <v>500</v>
      </c>
      <c r="G9228" s="1468">
        <v>0.35</v>
      </c>
      <c r="H9228" s="1468">
        <v>0.39</v>
      </c>
      <c r="I9228" s="1468">
        <v>0.43</v>
      </c>
      <c r="J9228" s="1468">
        <v>0.47</v>
      </c>
      <c r="K9228" s="1468"/>
      <c r="L9228" s="1468">
        <v>0.3</v>
      </c>
      <c r="M9228" s="1468">
        <v>0.35</v>
      </c>
      <c r="N9228" s="1468">
        <v>0.41</v>
      </c>
      <c r="O9228" s="1468">
        <v>0.49</v>
      </c>
      <c r="P9228" s="1468"/>
      <c r="R9228" s="1067"/>
      <c r="Z9228" s="21"/>
      <c r="AH9228"/>
    </row>
    <row r="9229" spans="1:34" ht="11.25" customHeight="1">
      <c r="A9229"/>
      <c r="B9229" s="1439" t="s">
        <v>19</v>
      </c>
      <c r="C9229" s="1440">
        <v>8869</v>
      </c>
      <c r="D9229" s="1441" t="str">
        <f t="shared" si="158"/>
        <v>SC8869</v>
      </c>
      <c r="E9229" s="1514" t="s">
        <v>121</v>
      </c>
      <c r="F9229" s="1467">
        <v>500</v>
      </c>
      <c r="G9229" s="1468">
        <v>1.07</v>
      </c>
      <c r="H9229" s="1468">
        <v>1.19</v>
      </c>
      <c r="I9229" s="1468">
        <v>1.31</v>
      </c>
      <c r="J9229" s="1468">
        <v>1.44</v>
      </c>
      <c r="K9229" s="1468"/>
      <c r="L9229" s="1468">
        <v>0.92</v>
      </c>
      <c r="M9229" s="1468">
        <v>1.05</v>
      </c>
      <c r="N9229" s="1468">
        <v>1.25</v>
      </c>
      <c r="O9229" s="1468">
        <v>1.48</v>
      </c>
      <c r="P9229" s="1468"/>
      <c r="R9229" s="1067"/>
      <c r="Z9229" s="21"/>
      <c r="AH9229"/>
    </row>
    <row r="9230" spans="1:34" ht="11.25" customHeight="1">
      <c r="A9230"/>
      <c r="B9230" s="1439" t="s">
        <v>19</v>
      </c>
      <c r="C9230" s="1440">
        <v>8871</v>
      </c>
      <c r="D9230" s="1441" t="str">
        <f t="shared" si="158"/>
        <v>SC8871</v>
      </c>
      <c r="E9230" s="1514" t="s">
        <v>125</v>
      </c>
      <c r="F9230" s="1467">
        <v>500</v>
      </c>
      <c r="G9230" s="1468">
        <v>0.08</v>
      </c>
      <c r="H9230" s="1468">
        <v>0.09</v>
      </c>
      <c r="I9230" s="1468">
        <v>0.1</v>
      </c>
      <c r="J9230" s="1468">
        <v>0.11</v>
      </c>
      <c r="K9230" s="1468"/>
      <c r="L9230" s="1468">
        <v>7.0000000000000007E-2</v>
      </c>
      <c r="M9230" s="1468">
        <v>0.08</v>
      </c>
      <c r="N9230" s="1468">
        <v>0.09</v>
      </c>
      <c r="O9230" s="1468">
        <v>0.11</v>
      </c>
      <c r="P9230" s="1468"/>
      <c r="R9230" s="1067"/>
      <c r="Z9230" s="21"/>
      <c r="AH9230"/>
    </row>
    <row r="9231" spans="1:34" ht="11.25" customHeight="1">
      <c r="A9231"/>
      <c r="B9231" s="1439" t="s">
        <v>19</v>
      </c>
      <c r="C9231" s="1440">
        <v>8901</v>
      </c>
      <c r="D9231" s="1441" t="str">
        <f t="shared" si="158"/>
        <v>SC8901</v>
      </c>
      <c r="E9231" s="1514" t="s">
        <v>123</v>
      </c>
      <c r="F9231" s="1467">
        <v>500</v>
      </c>
      <c r="G9231" s="1468">
        <v>0.2</v>
      </c>
      <c r="H9231" s="1468">
        <v>0.22</v>
      </c>
      <c r="I9231" s="1468">
        <v>0.24</v>
      </c>
      <c r="J9231" s="1468">
        <v>0.26</v>
      </c>
      <c r="K9231" s="1468"/>
      <c r="L9231" s="1468">
        <v>0.17</v>
      </c>
      <c r="M9231" s="1468">
        <v>0.19</v>
      </c>
      <c r="N9231" s="1468">
        <v>0.23</v>
      </c>
      <c r="O9231" s="1468">
        <v>0.27</v>
      </c>
      <c r="P9231" s="1468"/>
      <c r="R9231" s="1067"/>
      <c r="Z9231" s="21"/>
      <c r="AH9231"/>
    </row>
    <row r="9232" spans="1:34" ht="11.25" customHeight="1">
      <c r="A9232"/>
      <c r="B9232" s="1439" t="s">
        <v>19</v>
      </c>
      <c r="C9232" s="1440">
        <v>9012</v>
      </c>
      <c r="D9232" s="1441" t="str">
        <f t="shared" si="158"/>
        <v>SC9012</v>
      </c>
      <c r="E9232" s="1514" t="s">
        <v>121</v>
      </c>
      <c r="F9232" s="1467">
        <v>500</v>
      </c>
      <c r="G9232" s="1468">
        <v>1.1100000000000001</v>
      </c>
      <c r="H9232" s="1468">
        <v>1.23</v>
      </c>
      <c r="I9232" s="1468">
        <v>1.36</v>
      </c>
      <c r="J9232" s="1468">
        <v>1.49</v>
      </c>
      <c r="K9232" s="1468"/>
      <c r="L9232" s="1468">
        <v>0.95</v>
      </c>
      <c r="M9232" s="1468">
        <v>1.0900000000000001</v>
      </c>
      <c r="N9232" s="1468">
        <v>1.3</v>
      </c>
      <c r="O9232" s="1468">
        <v>1.53</v>
      </c>
      <c r="P9232" s="1468"/>
      <c r="R9232" s="1067"/>
      <c r="Z9232" s="21"/>
      <c r="AH9232"/>
    </row>
    <row r="9233" spans="1:34" ht="11.25" customHeight="1">
      <c r="A9233"/>
      <c r="B9233" s="1439" t="s">
        <v>19</v>
      </c>
      <c r="C9233" s="1440">
        <v>9014</v>
      </c>
      <c r="D9233" s="1441" t="str">
        <f t="shared" si="158"/>
        <v>SC9014</v>
      </c>
      <c r="E9233" s="1514" t="s">
        <v>125</v>
      </c>
      <c r="F9233" s="1467">
        <v>500</v>
      </c>
      <c r="G9233" s="1468">
        <v>3.11</v>
      </c>
      <c r="H9233" s="1468">
        <v>3.47</v>
      </c>
      <c r="I9233" s="1468">
        <v>3.82</v>
      </c>
      <c r="J9233" s="1468">
        <v>4.18</v>
      </c>
      <c r="K9233" s="1468"/>
      <c r="L9233" s="1468">
        <v>2.68</v>
      </c>
      <c r="M9233" s="1468">
        <v>3.06</v>
      </c>
      <c r="N9233" s="1468">
        <v>3.66</v>
      </c>
      <c r="O9233" s="1468">
        <v>4.3</v>
      </c>
      <c r="P9233" s="1468"/>
      <c r="R9233" s="1067"/>
      <c r="Z9233" s="21"/>
      <c r="AH9233"/>
    </row>
    <row r="9234" spans="1:34" ht="11.25" customHeight="1">
      <c r="A9234"/>
      <c r="B9234" s="1439" t="s">
        <v>19</v>
      </c>
      <c r="C9234" s="1440">
        <v>9015</v>
      </c>
      <c r="D9234" s="1441" t="str">
        <f t="shared" si="158"/>
        <v>SC9015</v>
      </c>
      <c r="E9234" s="1514" t="s">
        <v>125</v>
      </c>
      <c r="F9234" s="1467">
        <v>500</v>
      </c>
      <c r="G9234" s="1468">
        <v>3.34</v>
      </c>
      <c r="H9234" s="1468">
        <v>3.73</v>
      </c>
      <c r="I9234" s="1468">
        <v>4.1100000000000003</v>
      </c>
      <c r="J9234" s="1468">
        <v>4.5</v>
      </c>
      <c r="K9234" s="1468"/>
      <c r="L9234" s="1468">
        <v>2.88</v>
      </c>
      <c r="M9234" s="1468">
        <v>3.29</v>
      </c>
      <c r="N9234" s="1468">
        <v>3.93</v>
      </c>
      <c r="O9234" s="1468">
        <v>4.63</v>
      </c>
      <c r="P9234" s="1468"/>
      <c r="R9234" s="1067"/>
      <c r="Z9234" s="21"/>
      <c r="AH9234"/>
    </row>
    <row r="9235" spans="1:34" ht="11.25" customHeight="1">
      <c r="A9235"/>
      <c r="B9235" s="1439" t="s">
        <v>19</v>
      </c>
      <c r="C9235" s="1440">
        <v>9016</v>
      </c>
      <c r="D9235" s="1441" t="str">
        <f t="shared" si="158"/>
        <v>SC9016</v>
      </c>
      <c r="E9235" s="1514" t="s">
        <v>124</v>
      </c>
      <c r="F9235" s="1467">
        <v>500</v>
      </c>
      <c r="G9235" s="1468">
        <v>2.29</v>
      </c>
      <c r="H9235" s="1468">
        <v>2.5499999999999998</v>
      </c>
      <c r="I9235" s="1468">
        <v>2.82</v>
      </c>
      <c r="J9235" s="1468">
        <v>3.08</v>
      </c>
      <c r="K9235" s="1468"/>
      <c r="L9235" s="1468">
        <v>1.97</v>
      </c>
      <c r="M9235" s="1468">
        <v>2.25</v>
      </c>
      <c r="N9235" s="1468">
        <v>2.69</v>
      </c>
      <c r="O9235" s="1468">
        <v>3.17</v>
      </c>
      <c r="P9235" s="1468"/>
      <c r="R9235" s="1067"/>
      <c r="Z9235" s="21"/>
      <c r="AH9235"/>
    </row>
    <row r="9236" spans="1:34" ht="11.25" customHeight="1">
      <c r="A9236"/>
      <c r="B9236" s="1439" t="s">
        <v>19</v>
      </c>
      <c r="C9236" s="1440">
        <v>9019</v>
      </c>
      <c r="D9236" s="1441" t="str">
        <f t="shared" si="158"/>
        <v>SC9019</v>
      </c>
      <c r="E9236" s="1514" t="s">
        <v>122</v>
      </c>
      <c r="F9236" s="1467">
        <v>500</v>
      </c>
      <c r="G9236" s="1468">
        <v>2.52</v>
      </c>
      <c r="H9236" s="1468">
        <v>2.81</v>
      </c>
      <c r="I9236" s="1468">
        <v>3.1</v>
      </c>
      <c r="J9236" s="1468">
        <v>3.4</v>
      </c>
      <c r="K9236" s="1468"/>
      <c r="L9236" s="1468">
        <v>2.17</v>
      </c>
      <c r="M9236" s="1468">
        <v>2.48</v>
      </c>
      <c r="N9236" s="1468">
        <v>2.97</v>
      </c>
      <c r="O9236" s="1468">
        <v>3.49</v>
      </c>
      <c r="P9236" s="1468"/>
      <c r="R9236" s="1067"/>
      <c r="Z9236" s="21"/>
      <c r="AH9236"/>
    </row>
    <row r="9237" spans="1:34" ht="11.25" customHeight="1">
      <c r="A9237"/>
      <c r="B9237" s="1439" t="s">
        <v>19</v>
      </c>
      <c r="C9237" s="1440">
        <v>9033</v>
      </c>
      <c r="D9237" s="1441" t="str">
        <f t="shared" si="158"/>
        <v>SC9033</v>
      </c>
      <c r="E9237" s="1514" t="s">
        <v>123</v>
      </c>
      <c r="F9237" s="1467">
        <v>500</v>
      </c>
      <c r="G9237" s="1468">
        <v>2.17</v>
      </c>
      <c r="H9237" s="1468">
        <v>2.42</v>
      </c>
      <c r="I9237" s="1468">
        <v>2.67</v>
      </c>
      <c r="J9237" s="1468">
        <v>2.92</v>
      </c>
      <c r="K9237" s="1468"/>
      <c r="L9237" s="1468">
        <v>1.87</v>
      </c>
      <c r="M9237" s="1468">
        <v>2.14</v>
      </c>
      <c r="N9237" s="1468">
        <v>2.56</v>
      </c>
      <c r="O9237" s="1468">
        <v>3.01</v>
      </c>
      <c r="P9237" s="1468"/>
      <c r="R9237" s="1067"/>
      <c r="Z9237" s="21"/>
      <c r="AH9237"/>
    </row>
    <row r="9238" spans="1:34" ht="11.25" customHeight="1">
      <c r="A9238"/>
      <c r="B9238" s="1439" t="s">
        <v>19</v>
      </c>
      <c r="C9238" s="1440">
        <v>9040</v>
      </c>
      <c r="D9238" s="1441" t="str">
        <f t="shared" si="158"/>
        <v>SC9040</v>
      </c>
      <c r="E9238" s="1514" t="s">
        <v>124</v>
      </c>
      <c r="F9238" s="1467">
        <v>500</v>
      </c>
      <c r="G9238" s="1468">
        <v>3.34</v>
      </c>
      <c r="H9238" s="1468">
        <v>3.73</v>
      </c>
      <c r="I9238" s="1468">
        <v>4.1100000000000003</v>
      </c>
      <c r="J9238" s="1468">
        <v>4.5</v>
      </c>
      <c r="K9238" s="1468"/>
      <c r="L9238" s="1468">
        <v>2.88</v>
      </c>
      <c r="M9238" s="1468">
        <v>3.29</v>
      </c>
      <c r="N9238" s="1468">
        <v>3.93</v>
      </c>
      <c r="O9238" s="1468">
        <v>4.63</v>
      </c>
      <c r="P9238" s="1468"/>
      <c r="R9238" s="1067"/>
      <c r="Z9238" s="21"/>
      <c r="AH9238"/>
    </row>
    <row r="9239" spans="1:34" ht="11.25" customHeight="1">
      <c r="A9239"/>
      <c r="B9239" s="1439" t="s">
        <v>19</v>
      </c>
      <c r="C9239" s="1440">
        <v>9052</v>
      </c>
      <c r="D9239" s="1441" t="str">
        <f t="shared" si="158"/>
        <v>SC9052</v>
      </c>
      <c r="E9239" s="1514" t="s">
        <v>121</v>
      </c>
      <c r="F9239" s="1467">
        <v>500</v>
      </c>
      <c r="G9239" s="1468">
        <v>1.79</v>
      </c>
      <c r="H9239" s="1468">
        <v>2</v>
      </c>
      <c r="I9239" s="1468">
        <v>2.21</v>
      </c>
      <c r="J9239" s="1468">
        <v>2.42</v>
      </c>
      <c r="K9239" s="1468"/>
      <c r="L9239" s="1468">
        <v>1.55</v>
      </c>
      <c r="M9239" s="1468">
        <v>1.77</v>
      </c>
      <c r="N9239" s="1468">
        <v>2.11</v>
      </c>
      <c r="O9239" s="1468">
        <v>2.48</v>
      </c>
      <c r="P9239" s="1468"/>
      <c r="R9239" s="1067"/>
      <c r="Z9239" s="21"/>
      <c r="AH9239"/>
    </row>
    <row r="9240" spans="1:34" ht="11.25" customHeight="1">
      <c r="A9240"/>
      <c r="B9240" s="1439" t="s">
        <v>19</v>
      </c>
      <c r="C9240" s="1440">
        <v>9058</v>
      </c>
      <c r="D9240" s="1441" t="str">
        <f t="shared" si="158"/>
        <v>SC9058</v>
      </c>
      <c r="E9240" s="1514" t="s">
        <v>121</v>
      </c>
      <c r="F9240" s="1467">
        <v>500</v>
      </c>
      <c r="G9240" s="1468">
        <v>1.87</v>
      </c>
      <c r="H9240" s="1468">
        <v>2.09</v>
      </c>
      <c r="I9240" s="1468">
        <v>2.2999999999999998</v>
      </c>
      <c r="J9240" s="1468">
        <v>2.52</v>
      </c>
      <c r="K9240" s="1468"/>
      <c r="L9240" s="1468">
        <v>1.61</v>
      </c>
      <c r="M9240" s="1468">
        <v>1.84</v>
      </c>
      <c r="N9240" s="1468">
        <v>2.2000000000000002</v>
      </c>
      <c r="O9240" s="1468">
        <v>2.59</v>
      </c>
      <c r="P9240" s="1468"/>
      <c r="R9240" s="1067"/>
      <c r="Z9240" s="21"/>
      <c r="AH9240"/>
    </row>
    <row r="9241" spans="1:34" ht="11.25" customHeight="1">
      <c r="A9241"/>
      <c r="B9241" s="1439" t="s">
        <v>19</v>
      </c>
      <c r="C9241" s="1440">
        <v>9060</v>
      </c>
      <c r="D9241" s="1441" t="str">
        <f t="shared" si="158"/>
        <v>SC9060</v>
      </c>
      <c r="E9241" s="1514" t="s">
        <v>121</v>
      </c>
      <c r="F9241" s="1467">
        <v>500</v>
      </c>
      <c r="G9241" s="1468">
        <v>1.68</v>
      </c>
      <c r="H9241" s="1468">
        <v>1.87</v>
      </c>
      <c r="I9241" s="1468">
        <v>2.06</v>
      </c>
      <c r="J9241" s="1468">
        <v>2.2599999999999998</v>
      </c>
      <c r="K9241" s="1468"/>
      <c r="L9241" s="1468">
        <v>1.44</v>
      </c>
      <c r="M9241" s="1468">
        <v>1.65</v>
      </c>
      <c r="N9241" s="1468">
        <v>1.97</v>
      </c>
      <c r="O9241" s="1468">
        <v>2.3199999999999998</v>
      </c>
      <c r="P9241" s="1468"/>
      <c r="R9241" s="1067"/>
      <c r="Z9241" s="21"/>
      <c r="AH9241"/>
    </row>
    <row r="9242" spans="1:34" ht="11.25" customHeight="1">
      <c r="A9242"/>
      <c r="B9242" s="1439" t="s">
        <v>19</v>
      </c>
      <c r="C9242" s="1440">
        <v>9061</v>
      </c>
      <c r="D9242" s="1441" t="str">
        <f t="shared" si="158"/>
        <v>SC9061</v>
      </c>
      <c r="E9242" s="1514" t="s">
        <v>125</v>
      </c>
      <c r="F9242" s="1467">
        <v>500</v>
      </c>
      <c r="G9242" s="1468">
        <v>1.22</v>
      </c>
      <c r="H9242" s="1468">
        <v>1.36</v>
      </c>
      <c r="I9242" s="1468">
        <v>1.5</v>
      </c>
      <c r="J9242" s="1468">
        <v>1.65</v>
      </c>
      <c r="K9242" s="1468"/>
      <c r="L9242" s="1468">
        <v>1.05</v>
      </c>
      <c r="M9242" s="1468">
        <v>1.2</v>
      </c>
      <c r="N9242" s="1468">
        <v>1.44</v>
      </c>
      <c r="O9242" s="1468">
        <v>1.69</v>
      </c>
      <c r="P9242" s="1468"/>
      <c r="R9242" s="1067"/>
      <c r="Z9242" s="21"/>
      <c r="AH9242"/>
    </row>
    <row r="9243" spans="1:34" ht="11.25" customHeight="1">
      <c r="A9243"/>
      <c r="B9243" s="1439" t="s">
        <v>19</v>
      </c>
      <c r="C9243" s="1440">
        <v>9063</v>
      </c>
      <c r="D9243" s="1441" t="str">
        <f t="shared" si="158"/>
        <v>SC9063</v>
      </c>
      <c r="E9243" s="1514" t="s">
        <v>121</v>
      </c>
      <c r="F9243" s="1467">
        <v>500</v>
      </c>
      <c r="G9243" s="1468">
        <v>0.85</v>
      </c>
      <c r="H9243" s="1468">
        <v>0.94</v>
      </c>
      <c r="I9243" s="1468">
        <v>1.04</v>
      </c>
      <c r="J9243" s="1468">
        <v>1.1399999999999999</v>
      </c>
      <c r="K9243" s="1468"/>
      <c r="L9243" s="1468">
        <v>0.73</v>
      </c>
      <c r="M9243" s="1468">
        <v>0.83</v>
      </c>
      <c r="N9243" s="1468">
        <v>0.99</v>
      </c>
      <c r="O9243" s="1468">
        <v>1.17</v>
      </c>
      <c r="P9243" s="1468"/>
      <c r="R9243" s="1067"/>
      <c r="Z9243" s="21"/>
      <c r="AH9243"/>
    </row>
    <row r="9244" spans="1:34" ht="11.25" customHeight="1">
      <c r="A9244"/>
      <c r="B9244" s="1439" t="s">
        <v>19</v>
      </c>
      <c r="C9244" s="1440">
        <v>9077</v>
      </c>
      <c r="D9244" s="1441" t="str">
        <f t="shared" si="158"/>
        <v>SC9077</v>
      </c>
      <c r="E9244" s="1514" t="s">
        <v>122</v>
      </c>
      <c r="F9244" s="1467">
        <v>600</v>
      </c>
      <c r="G9244" s="1468">
        <v>4.3</v>
      </c>
      <c r="H9244" s="1468">
        <v>4.8</v>
      </c>
      <c r="I9244" s="1468">
        <v>5.3</v>
      </c>
      <c r="J9244" s="1468">
        <v>5.79</v>
      </c>
      <c r="K9244" s="1468"/>
      <c r="L9244" s="1468">
        <v>3.71</v>
      </c>
      <c r="M9244" s="1468">
        <v>4.24</v>
      </c>
      <c r="N9244" s="1468">
        <v>5.0599999999999996</v>
      </c>
      <c r="O9244" s="1468">
        <v>5.96</v>
      </c>
      <c r="P9244" s="1468"/>
      <c r="R9244" s="1067"/>
      <c r="Z9244" s="21"/>
      <c r="AH9244"/>
    </row>
    <row r="9245" spans="1:34" ht="11.25" customHeight="1">
      <c r="A9245"/>
      <c r="B9245" s="1439" t="s">
        <v>19</v>
      </c>
      <c r="C9245" s="1440">
        <v>9082</v>
      </c>
      <c r="D9245" s="1441" t="str">
        <f t="shared" si="158"/>
        <v>SC9082</v>
      </c>
      <c r="E9245" s="1514" t="s">
        <v>121</v>
      </c>
      <c r="F9245" s="1467">
        <v>500</v>
      </c>
      <c r="G9245" s="1468">
        <v>1.38</v>
      </c>
      <c r="H9245" s="1468">
        <v>1.54</v>
      </c>
      <c r="I9245" s="1468">
        <v>1.7</v>
      </c>
      <c r="J9245" s="1468">
        <v>1.86</v>
      </c>
      <c r="K9245" s="1468"/>
      <c r="L9245" s="1468">
        <v>1.19</v>
      </c>
      <c r="M9245" s="1468">
        <v>1.36</v>
      </c>
      <c r="N9245" s="1468">
        <v>1.62</v>
      </c>
      <c r="O9245" s="1468">
        <v>1.91</v>
      </c>
      <c r="P9245" s="1468"/>
      <c r="R9245" s="1067"/>
      <c r="Z9245" s="21"/>
      <c r="AH9245"/>
    </row>
    <row r="9246" spans="1:34" ht="11.25" customHeight="1">
      <c r="A9246"/>
      <c r="B9246" s="1439" t="s">
        <v>19</v>
      </c>
      <c r="C9246" s="1440">
        <v>9083</v>
      </c>
      <c r="D9246" s="1441" t="str">
        <f t="shared" si="158"/>
        <v>SC9083</v>
      </c>
      <c r="E9246" s="1514" t="s">
        <v>121</v>
      </c>
      <c r="F9246" s="1467">
        <v>500</v>
      </c>
      <c r="G9246" s="1468">
        <v>1.26</v>
      </c>
      <c r="H9246" s="1468">
        <v>1.41</v>
      </c>
      <c r="I9246" s="1468">
        <v>1.55</v>
      </c>
      <c r="J9246" s="1468">
        <v>1.7</v>
      </c>
      <c r="K9246" s="1468"/>
      <c r="L9246" s="1468">
        <v>1.0900000000000001</v>
      </c>
      <c r="M9246" s="1468">
        <v>1.24</v>
      </c>
      <c r="N9246" s="1468">
        <v>1.48</v>
      </c>
      <c r="O9246" s="1468">
        <v>1.75</v>
      </c>
      <c r="P9246" s="1468"/>
      <c r="R9246" s="1067"/>
      <c r="Z9246" s="21"/>
      <c r="AH9246"/>
    </row>
    <row r="9247" spans="1:34" ht="11.25" customHeight="1">
      <c r="A9247"/>
      <c r="B9247" s="1439" t="s">
        <v>19</v>
      </c>
      <c r="C9247" s="1440">
        <v>9084</v>
      </c>
      <c r="D9247" s="1441" t="str">
        <f t="shared" si="158"/>
        <v>SC9084</v>
      </c>
      <c r="E9247" s="1514" t="s">
        <v>122</v>
      </c>
      <c r="F9247" s="1467">
        <v>500</v>
      </c>
      <c r="G9247" s="1468">
        <v>1.46</v>
      </c>
      <c r="H9247" s="1468">
        <v>1.62</v>
      </c>
      <c r="I9247" s="1468">
        <v>1.79</v>
      </c>
      <c r="J9247" s="1468">
        <v>1.96</v>
      </c>
      <c r="K9247" s="1468"/>
      <c r="L9247" s="1468">
        <v>1.25</v>
      </c>
      <c r="M9247" s="1468">
        <v>1.43</v>
      </c>
      <c r="N9247" s="1468">
        <v>1.71</v>
      </c>
      <c r="O9247" s="1468">
        <v>2.02</v>
      </c>
      <c r="P9247" s="1468"/>
      <c r="R9247" s="1067"/>
      <c r="Z9247" s="21"/>
      <c r="AH9247"/>
    </row>
    <row r="9248" spans="1:34" ht="11.25" customHeight="1">
      <c r="A9248"/>
      <c r="B9248" s="1439" t="s">
        <v>19</v>
      </c>
      <c r="C9248" s="1440">
        <v>9088</v>
      </c>
      <c r="D9248" s="1441" t="str">
        <f t="shared" si="158"/>
        <v>SC9088</v>
      </c>
      <c r="E9248" s="1514" t="s">
        <v>122</v>
      </c>
      <c r="F9248" s="1467">
        <v>0</v>
      </c>
      <c r="G9248" s="1468">
        <v>99.99</v>
      </c>
      <c r="H9248" s="1468">
        <v>99.99</v>
      </c>
      <c r="I9248" s="1468">
        <v>99.99</v>
      </c>
      <c r="J9248" s="1468">
        <v>99.99</v>
      </c>
      <c r="K9248" s="1468"/>
      <c r="L9248" s="1468">
        <v>99.99</v>
      </c>
      <c r="M9248" s="1468">
        <v>99.99</v>
      </c>
      <c r="N9248" s="1468">
        <v>99.99</v>
      </c>
      <c r="O9248" s="1468">
        <v>99.99</v>
      </c>
      <c r="P9248" s="1468"/>
      <c r="R9248" s="1067"/>
      <c r="Z9248" s="21"/>
      <c r="AH9248"/>
    </row>
    <row r="9249" spans="1:34" ht="11.25" customHeight="1">
      <c r="A9249"/>
      <c r="B9249" s="1439" t="s">
        <v>19</v>
      </c>
      <c r="C9249" s="1440">
        <v>9089</v>
      </c>
      <c r="D9249" s="1441" t="str">
        <f t="shared" si="158"/>
        <v>SC9089</v>
      </c>
      <c r="E9249" s="1514" t="s">
        <v>125</v>
      </c>
      <c r="F9249" s="1467">
        <v>500</v>
      </c>
      <c r="G9249" s="1468">
        <v>0.9</v>
      </c>
      <c r="H9249" s="1468">
        <v>1</v>
      </c>
      <c r="I9249" s="1468">
        <v>1.1000000000000001</v>
      </c>
      <c r="J9249" s="1468">
        <v>1.21</v>
      </c>
      <c r="K9249" s="1468"/>
      <c r="L9249" s="1468">
        <v>0.77</v>
      </c>
      <c r="M9249" s="1468">
        <v>0.88</v>
      </c>
      <c r="N9249" s="1468">
        <v>1.06</v>
      </c>
      <c r="O9249" s="1468">
        <v>1.24</v>
      </c>
      <c r="P9249" s="1468"/>
      <c r="R9249" s="1067"/>
      <c r="Z9249" s="21"/>
      <c r="AH9249"/>
    </row>
    <row r="9250" spans="1:34" ht="11.25" customHeight="1">
      <c r="A9250"/>
      <c r="B9250" s="1439" t="s">
        <v>19</v>
      </c>
      <c r="C9250" s="1440">
        <v>9093</v>
      </c>
      <c r="D9250" s="1441" t="str">
        <f t="shared" si="158"/>
        <v>SC9093</v>
      </c>
      <c r="E9250" s="1514" t="s">
        <v>125</v>
      </c>
      <c r="F9250" s="1467">
        <v>500</v>
      </c>
      <c r="G9250" s="1468">
        <v>1.21</v>
      </c>
      <c r="H9250" s="1468">
        <v>1.35</v>
      </c>
      <c r="I9250" s="1468">
        <v>1.49</v>
      </c>
      <c r="J9250" s="1468">
        <v>1.63</v>
      </c>
      <c r="K9250" s="1468"/>
      <c r="L9250" s="1468">
        <v>1.04</v>
      </c>
      <c r="M9250" s="1468">
        <v>1.19</v>
      </c>
      <c r="N9250" s="1468">
        <v>1.42</v>
      </c>
      <c r="O9250" s="1468">
        <v>1.67</v>
      </c>
      <c r="P9250" s="1468"/>
      <c r="R9250" s="1067"/>
      <c r="Z9250" s="21"/>
      <c r="AH9250"/>
    </row>
    <row r="9251" spans="1:34" ht="11.25" customHeight="1">
      <c r="A9251"/>
      <c r="B9251" s="1439" t="s">
        <v>19</v>
      </c>
      <c r="C9251" s="1440">
        <v>9101</v>
      </c>
      <c r="D9251" s="1441" t="str">
        <f t="shared" si="158"/>
        <v>SC9101</v>
      </c>
      <c r="E9251" s="1514" t="s">
        <v>121</v>
      </c>
      <c r="F9251" s="1467">
        <v>500</v>
      </c>
      <c r="G9251" s="1468">
        <v>3.2</v>
      </c>
      <c r="H9251" s="1468">
        <v>3.57</v>
      </c>
      <c r="I9251" s="1468">
        <v>3.94</v>
      </c>
      <c r="J9251" s="1468">
        <v>4.3099999999999996</v>
      </c>
      <c r="K9251" s="1468"/>
      <c r="L9251" s="1468">
        <v>2.76</v>
      </c>
      <c r="M9251" s="1468">
        <v>3.15</v>
      </c>
      <c r="N9251" s="1468">
        <v>3.76</v>
      </c>
      <c r="O9251" s="1468">
        <v>4.43</v>
      </c>
      <c r="P9251" s="1468"/>
      <c r="R9251" s="1067"/>
      <c r="Z9251" s="21"/>
      <c r="AH9251"/>
    </row>
    <row r="9252" spans="1:34" ht="11.25" customHeight="1">
      <c r="A9252"/>
      <c r="B9252" s="1439" t="s">
        <v>19</v>
      </c>
      <c r="C9252" s="1440">
        <v>9102</v>
      </c>
      <c r="D9252" s="1441" t="str">
        <f t="shared" si="158"/>
        <v>SC9102</v>
      </c>
      <c r="E9252" s="1514" t="s">
        <v>121</v>
      </c>
      <c r="F9252" s="1467">
        <v>500</v>
      </c>
      <c r="G9252" s="1468">
        <v>2.73</v>
      </c>
      <c r="H9252" s="1468">
        <v>3.05</v>
      </c>
      <c r="I9252" s="1468">
        <v>3.36</v>
      </c>
      <c r="J9252" s="1468">
        <v>3.68</v>
      </c>
      <c r="K9252" s="1468"/>
      <c r="L9252" s="1468">
        <v>2.35</v>
      </c>
      <c r="M9252" s="1468">
        <v>2.69</v>
      </c>
      <c r="N9252" s="1468">
        <v>3.21</v>
      </c>
      <c r="O9252" s="1468">
        <v>3.78</v>
      </c>
      <c r="P9252" s="1468"/>
      <c r="R9252" s="1067"/>
      <c r="Z9252" s="21"/>
      <c r="AH9252"/>
    </row>
    <row r="9253" spans="1:34" ht="11.25" customHeight="1">
      <c r="A9253"/>
      <c r="B9253" s="1439" t="s">
        <v>19</v>
      </c>
      <c r="C9253" s="1440">
        <v>9154</v>
      </c>
      <c r="D9253" s="1441" t="str">
        <f t="shared" si="158"/>
        <v>SC9154</v>
      </c>
      <c r="E9253" s="1514" t="s">
        <v>124</v>
      </c>
      <c r="F9253" s="1467">
        <v>500</v>
      </c>
      <c r="G9253" s="1468">
        <v>1.5</v>
      </c>
      <c r="H9253" s="1468">
        <v>1.67</v>
      </c>
      <c r="I9253" s="1468">
        <v>1.84</v>
      </c>
      <c r="J9253" s="1468">
        <v>2.0099999999999998</v>
      </c>
      <c r="K9253" s="1468"/>
      <c r="L9253" s="1468">
        <v>1.29</v>
      </c>
      <c r="M9253" s="1468">
        <v>1.47</v>
      </c>
      <c r="N9253" s="1468">
        <v>1.76</v>
      </c>
      <c r="O9253" s="1468">
        <v>2.0699999999999998</v>
      </c>
      <c r="P9253" s="1468"/>
      <c r="R9253" s="1067"/>
      <c r="Z9253" s="21"/>
      <c r="AH9253"/>
    </row>
    <row r="9254" spans="1:34" ht="11.25" customHeight="1">
      <c r="A9254"/>
      <c r="B9254" s="1439" t="s">
        <v>19</v>
      </c>
      <c r="C9254" s="1440">
        <v>9156</v>
      </c>
      <c r="D9254" s="1441" t="str">
        <f t="shared" si="158"/>
        <v>SC9156</v>
      </c>
      <c r="E9254" s="1514" t="s">
        <v>123</v>
      </c>
      <c r="F9254" s="1467">
        <v>500</v>
      </c>
      <c r="G9254" s="1468">
        <v>3.07</v>
      </c>
      <c r="H9254" s="1468">
        <v>3.42</v>
      </c>
      <c r="I9254" s="1468">
        <v>3.78</v>
      </c>
      <c r="J9254" s="1468">
        <v>4.13</v>
      </c>
      <c r="K9254" s="1468"/>
      <c r="L9254" s="1468">
        <v>2.64</v>
      </c>
      <c r="M9254" s="1468">
        <v>3.02</v>
      </c>
      <c r="N9254" s="1468">
        <v>3.61</v>
      </c>
      <c r="O9254" s="1468">
        <v>4.25</v>
      </c>
      <c r="P9254" s="1468"/>
      <c r="R9254" s="1067"/>
      <c r="Z9254" s="21"/>
      <c r="AH9254"/>
    </row>
    <row r="9255" spans="1:34" ht="11.25" customHeight="1">
      <c r="A9255"/>
      <c r="B9255" s="1439" t="s">
        <v>19</v>
      </c>
      <c r="C9255" s="1440">
        <v>9170</v>
      </c>
      <c r="D9255" s="1441" t="str">
        <f t="shared" si="158"/>
        <v>SC9170</v>
      </c>
      <c r="E9255" s="1514" t="s">
        <v>124</v>
      </c>
      <c r="F9255" s="1467">
        <v>950</v>
      </c>
      <c r="G9255" s="1468">
        <v>9.31</v>
      </c>
      <c r="H9255" s="1468">
        <v>10.38</v>
      </c>
      <c r="I9255" s="1468">
        <v>11.46</v>
      </c>
      <c r="J9255" s="1468">
        <v>12.53</v>
      </c>
      <c r="K9255" s="1468"/>
      <c r="L9255" s="1468">
        <v>8.02</v>
      </c>
      <c r="M9255" s="1468">
        <v>9.16</v>
      </c>
      <c r="N9255" s="1468">
        <v>10.95</v>
      </c>
      <c r="O9255" s="1468">
        <v>12.89</v>
      </c>
      <c r="P9255" s="1468"/>
      <c r="R9255" s="1067"/>
      <c r="Z9255" s="21"/>
      <c r="AH9255"/>
    </row>
    <row r="9256" spans="1:34" ht="11.25" customHeight="1">
      <c r="A9256"/>
      <c r="B9256" s="1439" t="s">
        <v>19</v>
      </c>
      <c r="C9256" s="1440">
        <v>9178</v>
      </c>
      <c r="D9256" s="1441" t="str">
        <f t="shared" si="158"/>
        <v>SC9178</v>
      </c>
      <c r="E9256" s="1514" t="s">
        <v>122</v>
      </c>
      <c r="F9256" s="1467">
        <v>650</v>
      </c>
      <c r="G9256" s="1468">
        <v>5.1100000000000003</v>
      </c>
      <c r="H9256" s="1468">
        <v>5.7</v>
      </c>
      <c r="I9256" s="1468">
        <v>6.29</v>
      </c>
      <c r="J9256" s="1468">
        <v>6.88</v>
      </c>
      <c r="K9256" s="1468"/>
      <c r="L9256" s="1468">
        <v>4.4000000000000004</v>
      </c>
      <c r="M9256" s="1468">
        <v>5.03</v>
      </c>
      <c r="N9256" s="1468">
        <v>6.01</v>
      </c>
      <c r="O9256" s="1468">
        <v>7.07</v>
      </c>
      <c r="P9256" s="1468"/>
      <c r="R9256" s="1067"/>
      <c r="Z9256" s="21"/>
      <c r="AH9256"/>
    </row>
    <row r="9257" spans="1:34" ht="11.25" customHeight="1">
      <c r="A9257"/>
      <c r="B9257" s="1439" t="s">
        <v>19</v>
      </c>
      <c r="C9257" s="1440">
        <v>9179</v>
      </c>
      <c r="D9257" s="1441" t="str">
        <f t="shared" si="158"/>
        <v>SC9179</v>
      </c>
      <c r="E9257" s="1514" t="s">
        <v>122</v>
      </c>
      <c r="F9257" s="1467">
        <v>900</v>
      </c>
      <c r="G9257" s="1468">
        <v>8.58</v>
      </c>
      <c r="H9257" s="1468">
        <v>9.57</v>
      </c>
      <c r="I9257" s="1468">
        <v>10.56</v>
      </c>
      <c r="J9257" s="1468">
        <v>11.55</v>
      </c>
      <c r="K9257" s="1468"/>
      <c r="L9257" s="1468">
        <v>7.39</v>
      </c>
      <c r="M9257" s="1468">
        <v>8.4499999999999993</v>
      </c>
      <c r="N9257" s="1468">
        <v>10.1</v>
      </c>
      <c r="O9257" s="1468">
        <v>11.88</v>
      </c>
      <c r="P9257" s="1468"/>
      <c r="R9257" s="1067"/>
      <c r="Z9257" s="21"/>
      <c r="AH9257"/>
    </row>
    <row r="9258" spans="1:34" ht="11.25" customHeight="1">
      <c r="A9258"/>
      <c r="B9258" s="1439" t="s">
        <v>19</v>
      </c>
      <c r="C9258" s="1440">
        <v>9180</v>
      </c>
      <c r="D9258" s="1441" t="str">
        <f t="shared" si="158"/>
        <v>SC9180</v>
      </c>
      <c r="E9258" s="1514" t="s">
        <v>124</v>
      </c>
      <c r="F9258" s="1467">
        <v>600</v>
      </c>
      <c r="G9258" s="1468">
        <v>4.29</v>
      </c>
      <c r="H9258" s="1468">
        <v>4.79</v>
      </c>
      <c r="I9258" s="1468">
        <v>5.28</v>
      </c>
      <c r="J9258" s="1468">
        <v>5.78</v>
      </c>
      <c r="K9258" s="1468"/>
      <c r="L9258" s="1468">
        <v>3.7</v>
      </c>
      <c r="M9258" s="1468">
        <v>4.22</v>
      </c>
      <c r="N9258" s="1468">
        <v>5.05</v>
      </c>
      <c r="O9258" s="1468">
        <v>5.94</v>
      </c>
      <c r="P9258" s="1468"/>
      <c r="R9258" s="1067"/>
      <c r="Z9258" s="21"/>
      <c r="AH9258"/>
    </row>
    <row r="9259" spans="1:34" ht="11.25" customHeight="1">
      <c r="A9259"/>
      <c r="B9259" s="1439" t="s">
        <v>19</v>
      </c>
      <c r="C9259" s="1440">
        <v>9182</v>
      </c>
      <c r="D9259" s="1441" t="str">
        <f t="shared" si="158"/>
        <v>SC9182</v>
      </c>
      <c r="E9259" s="1514" t="s">
        <v>123</v>
      </c>
      <c r="F9259" s="1467">
        <v>500</v>
      </c>
      <c r="G9259" s="1468">
        <v>1.69</v>
      </c>
      <c r="H9259" s="1468">
        <v>1.89</v>
      </c>
      <c r="I9259" s="1468">
        <v>2.08</v>
      </c>
      <c r="J9259" s="1468">
        <v>2.2799999999999998</v>
      </c>
      <c r="K9259" s="1468"/>
      <c r="L9259" s="1468">
        <v>1.46</v>
      </c>
      <c r="M9259" s="1468">
        <v>1.66</v>
      </c>
      <c r="N9259" s="1468">
        <v>1.99</v>
      </c>
      <c r="O9259" s="1468">
        <v>2.34</v>
      </c>
      <c r="P9259" s="1468"/>
      <c r="R9259" s="1067"/>
      <c r="Z9259" s="21"/>
      <c r="AH9259"/>
    </row>
    <row r="9260" spans="1:34" ht="11.25" customHeight="1">
      <c r="A9260"/>
      <c r="B9260" s="1439" t="s">
        <v>19</v>
      </c>
      <c r="C9260" s="1440">
        <v>9186</v>
      </c>
      <c r="D9260" s="1441" t="str">
        <f t="shared" si="158"/>
        <v>SC9186</v>
      </c>
      <c r="E9260" s="1514" t="s">
        <v>122</v>
      </c>
      <c r="F9260" s="1467">
        <v>1200</v>
      </c>
      <c r="G9260" s="1468">
        <v>12.36</v>
      </c>
      <c r="H9260" s="1468">
        <v>13.79</v>
      </c>
      <c r="I9260" s="1468">
        <v>15.22</v>
      </c>
      <c r="J9260" s="1468">
        <v>16.64</v>
      </c>
      <c r="K9260" s="1468"/>
      <c r="L9260" s="1468">
        <v>10.65</v>
      </c>
      <c r="M9260" s="1468">
        <v>12.17</v>
      </c>
      <c r="N9260" s="1468">
        <v>14.55</v>
      </c>
      <c r="O9260" s="1468">
        <v>17.12</v>
      </c>
      <c r="P9260" s="1468"/>
      <c r="R9260" s="1067"/>
      <c r="Z9260" s="21"/>
      <c r="AH9260"/>
    </row>
    <row r="9261" spans="1:34" ht="11.25" customHeight="1">
      <c r="A9261"/>
      <c r="B9261" s="1439" t="s">
        <v>19</v>
      </c>
      <c r="C9261" s="1440">
        <v>9220</v>
      </c>
      <c r="D9261" s="1441" t="str">
        <f t="shared" si="158"/>
        <v>SC9220</v>
      </c>
      <c r="E9261" s="1514" t="s">
        <v>121</v>
      </c>
      <c r="F9261" s="1467">
        <v>650</v>
      </c>
      <c r="G9261" s="1468">
        <v>5.36</v>
      </c>
      <c r="H9261" s="1468">
        <v>5.97</v>
      </c>
      <c r="I9261" s="1468">
        <v>6.59</v>
      </c>
      <c r="J9261" s="1468">
        <v>7.21</v>
      </c>
      <c r="K9261" s="1468"/>
      <c r="L9261" s="1468">
        <v>4.6100000000000003</v>
      </c>
      <c r="M9261" s="1468">
        <v>5.27</v>
      </c>
      <c r="N9261" s="1468">
        <v>6.3</v>
      </c>
      <c r="O9261" s="1468">
        <v>7.42</v>
      </c>
      <c r="P9261" s="1468"/>
      <c r="R9261" s="1067"/>
      <c r="Z9261" s="21"/>
      <c r="AH9261"/>
    </row>
    <row r="9262" spans="1:34" ht="11.25" customHeight="1">
      <c r="A9262"/>
      <c r="B9262" s="1439" t="s">
        <v>19</v>
      </c>
      <c r="C9262" s="1440">
        <v>9402</v>
      </c>
      <c r="D9262" s="1441" t="str">
        <f t="shared" si="158"/>
        <v>SC9402</v>
      </c>
      <c r="E9262" s="1514" t="s">
        <v>121</v>
      </c>
      <c r="F9262" s="1467">
        <v>650</v>
      </c>
      <c r="G9262" s="1468">
        <v>5.25</v>
      </c>
      <c r="H9262" s="1468">
        <v>5.86</v>
      </c>
      <c r="I9262" s="1468">
        <v>6.46</v>
      </c>
      <c r="J9262" s="1468">
        <v>7.07</v>
      </c>
      <c r="K9262" s="1468"/>
      <c r="L9262" s="1468">
        <v>4.5199999999999996</v>
      </c>
      <c r="M9262" s="1468">
        <v>5.17</v>
      </c>
      <c r="N9262" s="1468">
        <v>6.18</v>
      </c>
      <c r="O9262" s="1468">
        <v>7.27</v>
      </c>
      <c r="P9262" s="1468"/>
      <c r="R9262" s="1067"/>
      <c r="Z9262" s="21"/>
      <c r="AH9262"/>
    </row>
    <row r="9263" spans="1:34" ht="11.25" customHeight="1">
      <c r="A9263"/>
      <c r="B9263" s="1439" t="s">
        <v>19</v>
      </c>
      <c r="C9263" s="1440">
        <v>9403</v>
      </c>
      <c r="D9263" s="1441" t="str">
        <f t="shared" si="158"/>
        <v>SC9403</v>
      </c>
      <c r="E9263" s="1514" t="s">
        <v>124</v>
      </c>
      <c r="F9263" s="1467">
        <v>850</v>
      </c>
      <c r="G9263" s="1468">
        <v>7.49</v>
      </c>
      <c r="H9263" s="1468">
        <v>8.35</v>
      </c>
      <c r="I9263" s="1468">
        <v>9.2200000000000006</v>
      </c>
      <c r="J9263" s="1468">
        <v>10.08</v>
      </c>
      <c r="K9263" s="1468"/>
      <c r="L9263" s="1468">
        <v>6.45</v>
      </c>
      <c r="M9263" s="1468">
        <v>7.37</v>
      </c>
      <c r="N9263" s="1468">
        <v>8.81</v>
      </c>
      <c r="O9263" s="1468">
        <v>10.37</v>
      </c>
      <c r="P9263" s="1468"/>
      <c r="R9263" s="1067"/>
      <c r="Z9263" s="21"/>
      <c r="AH9263"/>
    </row>
    <row r="9264" spans="1:34" ht="11.25" customHeight="1">
      <c r="A9264"/>
      <c r="B9264" s="1439" t="s">
        <v>19</v>
      </c>
      <c r="C9264" s="1440">
        <v>9410</v>
      </c>
      <c r="D9264" s="1441" t="str">
        <f t="shared" si="158"/>
        <v>SC9410</v>
      </c>
      <c r="E9264" s="1514" t="s">
        <v>122</v>
      </c>
      <c r="F9264" s="1467">
        <v>500</v>
      </c>
      <c r="G9264" s="1468">
        <v>2.39</v>
      </c>
      <c r="H9264" s="1468">
        <v>2.67</v>
      </c>
      <c r="I9264" s="1468">
        <v>2.94</v>
      </c>
      <c r="J9264" s="1468">
        <v>3.22</v>
      </c>
      <c r="K9264" s="1468"/>
      <c r="L9264" s="1468">
        <v>2.06</v>
      </c>
      <c r="M9264" s="1468">
        <v>2.36</v>
      </c>
      <c r="N9264" s="1468">
        <v>2.82</v>
      </c>
      <c r="O9264" s="1468">
        <v>3.31</v>
      </c>
      <c r="P9264" s="1468"/>
      <c r="R9264" s="1067"/>
      <c r="Z9264" s="21"/>
      <c r="AH9264"/>
    </row>
    <row r="9265" spans="1:34" ht="11.25" customHeight="1">
      <c r="A9265"/>
      <c r="B9265" s="1439" t="s">
        <v>19</v>
      </c>
      <c r="C9265" s="1440">
        <v>9501</v>
      </c>
      <c r="D9265" s="1441" t="str">
        <f t="shared" si="158"/>
        <v>SC9501</v>
      </c>
      <c r="E9265" s="1514" t="s">
        <v>125</v>
      </c>
      <c r="F9265" s="1467">
        <v>500</v>
      </c>
      <c r="G9265" s="1468">
        <v>3.04</v>
      </c>
      <c r="H9265" s="1468">
        <v>3.39</v>
      </c>
      <c r="I9265" s="1468">
        <v>3.74</v>
      </c>
      <c r="J9265" s="1468">
        <v>4.0999999999999996</v>
      </c>
      <c r="K9265" s="1468"/>
      <c r="L9265" s="1468">
        <v>2.62</v>
      </c>
      <c r="M9265" s="1468">
        <v>3</v>
      </c>
      <c r="N9265" s="1468">
        <v>3.58</v>
      </c>
      <c r="O9265" s="1468">
        <v>4.21</v>
      </c>
      <c r="P9265" s="1468"/>
      <c r="R9265" s="1067"/>
      <c r="Z9265" s="21"/>
      <c r="AH9265"/>
    </row>
    <row r="9266" spans="1:34" ht="11.25" customHeight="1">
      <c r="A9266"/>
      <c r="B9266" s="1439" t="s">
        <v>19</v>
      </c>
      <c r="C9266" s="1440">
        <v>9505</v>
      </c>
      <c r="D9266" s="1441" t="str">
        <f t="shared" si="158"/>
        <v>SC9505</v>
      </c>
      <c r="E9266" s="1514" t="s">
        <v>125</v>
      </c>
      <c r="F9266" s="1467">
        <v>550</v>
      </c>
      <c r="G9266" s="1468">
        <v>3.68</v>
      </c>
      <c r="H9266" s="1468">
        <v>4.0999999999999996</v>
      </c>
      <c r="I9266" s="1468">
        <v>4.53</v>
      </c>
      <c r="J9266" s="1468">
        <v>4.95</v>
      </c>
      <c r="K9266" s="1468"/>
      <c r="L9266" s="1468">
        <v>3.17</v>
      </c>
      <c r="M9266" s="1468">
        <v>3.62</v>
      </c>
      <c r="N9266" s="1468">
        <v>4.33</v>
      </c>
      <c r="O9266" s="1468">
        <v>5.09</v>
      </c>
      <c r="P9266" s="1468"/>
      <c r="R9266" s="1067"/>
      <c r="Z9266" s="21"/>
      <c r="AH9266"/>
    </row>
    <row r="9267" spans="1:34" ht="11.25" customHeight="1">
      <c r="A9267"/>
      <c r="B9267" s="1439" t="s">
        <v>19</v>
      </c>
      <c r="C9267" s="1440">
        <v>9519</v>
      </c>
      <c r="D9267" s="1441" t="str">
        <f t="shared" si="158"/>
        <v>SC9519</v>
      </c>
      <c r="E9267" s="1514" t="s">
        <v>121</v>
      </c>
      <c r="F9267" s="1467">
        <v>550</v>
      </c>
      <c r="G9267" s="1468">
        <v>3.86</v>
      </c>
      <c r="H9267" s="1468">
        <v>4.3099999999999996</v>
      </c>
      <c r="I9267" s="1468">
        <v>4.75</v>
      </c>
      <c r="J9267" s="1468">
        <v>5.2</v>
      </c>
      <c r="K9267" s="1468"/>
      <c r="L9267" s="1468">
        <v>3.33</v>
      </c>
      <c r="M9267" s="1468">
        <v>3.8</v>
      </c>
      <c r="N9267" s="1468">
        <v>4.54</v>
      </c>
      <c r="O9267" s="1468">
        <v>5.35</v>
      </c>
      <c r="P9267" s="1468"/>
      <c r="R9267" s="1067"/>
      <c r="Z9267" s="21"/>
      <c r="AH9267"/>
    </row>
    <row r="9268" spans="1:34" ht="11.25" customHeight="1">
      <c r="A9268"/>
      <c r="B9268" s="1439" t="s">
        <v>19</v>
      </c>
      <c r="C9268" s="1440">
        <v>9521</v>
      </c>
      <c r="D9268" s="1441" t="str">
        <f t="shared" si="158"/>
        <v>SC9521</v>
      </c>
      <c r="E9268" s="1514" t="s">
        <v>125</v>
      </c>
      <c r="F9268" s="1467">
        <v>550</v>
      </c>
      <c r="G9268" s="1468">
        <v>3.63</v>
      </c>
      <c r="H9268" s="1468">
        <v>4.05</v>
      </c>
      <c r="I9268" s="1468">
        <v>4.46</v>
      </c>
      <c r="J9268" s="1468">
        <v>4.88</v>
      </c>
      <c r="K9268" s="1468"/>
      <c r="L9268" s="1468">
        <v>3.12</v>
      </c>
      <c r="M9268" s="1468">
        <v>3.57</v>
      </c>
      <c r="N9268" s="1468">
        <v>4.2699999999999996</v>
      </c>
      <c r="O9268" s="1468">
        <v>5.0199999999999996</v>
      </c>
      <c r="P9268" s="1468"/>
      <c r="R9268" s="1067"/>
      <c r="Z9268" s="21"/>
      <c r="AH9268"/>
    </row>
    <row r="9269" spans="1:34" ht="11.25" customHeight="1">
      <c r="A9269"/>
      <c r="B9269" s="1439" t="s">
        <v>19</v>
      </c>
      <c r="C9269" s="1440">
        <v>9522</v>
      </c>
      <c r="D9269" s="1441" t="str">
        <f t="shared" si="158"/>
        <v>SC9522</v>
      </c>
      <c r="E9269" s="1514" t="s">
        <v>121</v>
      </c>
      <c r="F9269" s="1467">
        <v>500</v>
      </c>
      <c r="G9269" s="1468">
        <v>2.0299999999999998</v>
      </c>
      <c r="H9269" s="1468">
        <v>2.2599999999999998</v>
      </c>
      <c r="I9269" s="1468">
        <v>2.5</v>
      </c>
      <c r="J9269" s="1468">
        <v>2.73</v>
      </c>
      <c r="K9269" s="1468"/>
      <c r="L9269" s="1468">
        <v>1.75</v>
      </c>
      <c r="M9269" s="1468">
        <v>2</v>
      </c>
      <c r="N9269" s="1468">
        <v>2.39</v>
      </c>
      <c r="O9269" s="1468">
        <v>2.81</v>
      </c>
      <c r="P9269" s="1468"/>
      <c r="R9269" s="1067"/>
      <c r="Z9269" s="21"/>
      <c r="AH9269"/>
    </row>
    <row r="9270" spans="1:34" ht="11.25" customHeight="1">
      <c r="A9270"/>
      <c r="B9270" s="1439" t="s">
        <v>19</v>
      </c>
      <c r="C9270" s="1440">
        <v>9534</v>
      </c>
      <c r="D9270" s="1441" t="str">
        <f t="shared" si="158"/>
        <v>SC9534</v>
      </c>
      <c r="E9270" s="1514" t="s">
        <v>124</v>
      </c>
      <c r="F9270" s="1467">
        <v>600</v>
      </c>
      <c r="G9270" s="1468">
        <v>4.3600000000000003</v>
      </c>
      <c r="H9270" s="1468">
        <v>4.8600000000000003</v>
      </c>
      <c r="I9270" s="1468">
        <v>5.36</v>
      </c>
      <c r="J9270" s="1468">
        <v>5.86</v>
      </c>
      <c r="K9270" s="1468"/>
      <c r="L9270" s="1468">
        <v>3.75</v>
      </c>
      <c r="M9270" s="1468">
        <v>4.29</v>
      </c>
      <c r="N9270" s="1468">
        <v>5.13</v>
      </c>
      <c r="O9270" s="1468">
        <v>6.03</v>
      </c>
      <c r="P9270" s="1468"/>
      <c r="R9270" s="1067"/>
      <c r="Z9270" s="21"/>
      <c r="AH9270"/>
    </row>
    <row r="9271" spans="1:34" ht="11.25" customHeight="1">
      <c r="A9271"/>
      <c r="B9271" s="1439" t="s">
        <v>19</v>
      </c>
      <c r="C9271" s="1440">
        <v>9554</v>
      </c>
      <c r="D9271" s="1441" t="str">
        <f t="shared" si="158"/>
        <v>SC9554</v>
      </c>
      <c r="E9271" s="1514" t="s">
        <v>124</v>
      </c>
      <c r="F9271" s="1467">
        <v>1050</v>
      </c>
      <c r="G9271" s="1468">
        <v>10.35</v>
      </c>
      <c r="H9271" s="1468">
        <v>11.54</v>
      </c>
      <c r="I9271" s="1468">
        <v>12.74</v>
      </c>
      <c r="J9271" s="1468">
        <v>13.93</v>
      </c>
      <c r="K9271" s="1468"/>
      <c r="L9271" s="1468">
        <v>8.92</v>
      </c>
      <c r="M9271" s="1468">
        <v>10.19</v>
      </c>
      <c r="N9271" s="1468">
        <v>12.18</v>
      </c>
      <c r="O9271" s="1468">
        <v>14.33</v>
      </c>
      <c r="P9271" s="1468"/>
      <c r="R9271" s="1067"/>
      <c r="Z9271" s="21"/>
      <c r="AH9271"/>
    </row>
    <row r="9272" spans="1:34" ht="11.25" customHeight="1">
      <c r="A9272"/>
      <c r="B9272" s="1439" t="s">
        <v>19</v>
      </c>
      <c r="C9272" s="1440">
        <v>9586</v>
      </c>
      <c r="D9272" s="1441" t="str">
        <f t="shared" si="158"/>
        <v>SC9586</v>
      </c>
      <c r="E9272" s="1514" t="s">
        <v>121</v>
      </c>
      <c r="F9272" s="1467">
        <v>500</v>
      </c>
      <c r="G9272" s="1468">
        <v>0.51</v>
      </c>
      <c r="H9272" s="1468">
        <v>0.56999999999999995</v>
      </c>
      <c r="I9272" s="1468">
        <v>0.62</v>
      </c>
      <c r="J9272" s="1468">
        <v>0.68</v>
      </c>
      <c r="K9272" s="1468"/>
      <c r="L9272" s="1468">
        <v>0.44</v>
      </c>
      <c r="M9272" s="1468">
        <v>0.5</v>
      </c>
      <c r="N9272" s="1468">
        <v>0.6</v>
      </c>
      <c r="O9272" s="1468">
        <v>0.7</v>
      </c>
      <c r="P9272" s="1468"/>
      <c r="R9272" s="1067"/>
      <c r="Z9272" s="21"/>
      <c r="AH9272"/>
    </row>
    <row r="9273" spans="1:34" ht="11.25" customHeight="1">
      <c r="A9273"/>
      <c r="B9273" s="1439" t="s">
        <v>19</v>
      </c>
      <c r="C9273" s="1440">
        <v>9600</v>
      </c>
      <c r="D9273" s="1441" t="str">
        <f t="shared" si="158"/>
        <v>SC9600</v>
      </c>
      <c r="E9273" s="1514" t="s">
        <v>124</v>
      </c>
      <c r="F9273" s="1467">
        <v>500</v>
      </c>
      <c r="G9273" s="1468">
        <v>2.52</v>
      </c>
      <c r="H9273" s="1468">
        <v>2.81</v>
      </c>
      <c r="I9273" s="1468">
        <v>3.1</v>
      </c>
      <c r="J9273" s="1468">
        <v>3.4</v>
      </c>
      <c r="K9273" s="1468"/>
      <c r="L9273" s="1468">
        <v>2.17</v>
      </c>
      <c r="M9273" s="1468">
        <v>2.48</v>
      </c>
      <c r="N9273" s="1468">
        <v>2.97</v>
      </c>
      <c r="O9273" s="1468">
        <v>3.49</v>
      </c>
      <c r="P9273" s="1468"/>
      <c r="R9273" s="1067"/>
      <c r="Z9273" s="21"/>
      <c r="AH9273"/>
    </row>
    <row r="9274" spans="1:34" ht="11.25" customHeight="1">
      <c r="A9274"/>
      <c r="B9274" s="1439" t="s">
        <v>19</v>
      </c>
      <c r="C9274" s="1440">
        <v>9620</v>
      </c>
      <c r="D9274" s="1441" t="str">
        <f t="shared" si="158"/>
        <v>SC9620</v>
      </c>
      <c r="E9274" s="1514" t="s">
        <v>121</v>
      </c>
      <c r="F9274" s="1467">
        <v>500</v>
      </c>
      <c r="G9274" s="1468">
        <v>1.22</v>
      </c>
      <c r="H9274" s="1468">
        <v>1.36</v>
      </c>
      <c r="I9274" s="1468">
        <v>1.5</v>
      </c>
      <c r="J9274" s="1468">
        <v>1.65</v>
      </c>
      <c r="K9274" s="1468"/>
      <c r="L9274" s="1468">
        <v>1.05</v>
      </c>
      <c r="M9274" s="1468">
        <v>1.2</v>
      </c>
      <c r="N9274" s="1468">
        <v>1.44</v>
      </c>
      <c r="O9274" s="1468">
        <v>1.69</v>
      </c>
      <c r="P9274" s="1468"/>
      <c r="R9274" s="1067"/>
      <c r="Z9274" s="21"/>
      <c r="AH9274"/>
    </row>
    <row r="9275" spans="1:34" ht="11.25" customHeight="1">
      <c r="A9275" t="s">
        <v>30</v>
      </c>
      <c r="B9275" s="1281" t="s">
        <v>30</v>
      </c>
      <c r="C9275" s="1282">
        <v>5</v>
      </c>
      <c r="D9275" s="1341" t="str">
        <f t="shared" si="158"/>
        <v>TN0005</v>
      </c>
      <c r="E9275" s="1514" t="s">
        <v>121</v>
      </c>
      <c r="F9275" s="1390">
        <v>500</v>
      </c>
      <c r="G9275" s="1283">
        <v>1.93</v>
      </c>
      <c r="H9275" s="1283"/>
      <c r="I9275" s="1283"/>
      <c r="J9275" s="1283"/>
      <c r="K9275" s="1283"/>
      <c r="L9275" s="1283"/>
      <c r="M9275" s="1283"/>
      <c r="N9275" s="1283"/>
      <c r="O9275" s="1283"/>
      <c r="P9275" s="1283">
        <v>2.21</v>
      </c>
      <c r="R9275" s="1067"/>
      <c r="Z9275" s="21"/>
      <c r="AH9275"/>
    </row>
    <row r="9276" spans="1:34" ht="11.25" customHeight="1">
      <c r="A9276"/>
      <c r="B9276" s="1281" t="s">
        <v>30</v>
      </c>
      <c r="C9276" s="1282">
        <v>8</v>
      </c>
      <c r="D9276" s="1341" t="str">
        <f t="shared" si="158"/>
        <v>TN0008</v>
      </c>
      <c r="E9276" s="1514" t="s">
        <v>121</v>
      </c>
      <c r="F9276" s="1390">
        <v>500</v>
      </c>
      <c r="G9276" s="1283">
        <v>1.6</v>
      </c>
      <c r="H9276" s="1283"/>
      <c r="I9276" s="1283"/>
      <c r="J9276" s="1283"/>
      <c r="K9276" s="1283"/>
      <c r="L9276" s="1283"/>
      <c r="M9276" s="1283"/>
      <c r="N9276" s="1283"/>
      <c r="O9276" s="1283"/>
      <c r="P9276" s="1283">
        <v>1.82</v>
      </c>
      <c r="R9276" s="1067"/>
      <c r="Z9276" s="21"/>
      <c r="AH9276"/>
    </row>
    <row r="9277" spans="1:34" ht="11.25" customHeight="1">
      <c r="A9277"/>
      <c r="B9277" s="1281" t="s">
        <v>30</v>
      </c>
      <c r="C9277" s="1282">
        <v>16</v>
      </c>
      <c r="D9277" s="1341" t="str">
        <f t="shared" si="158"/>
        <v>TN0016</v>
      </c>
      <c r="E9277" s="1514" t="s">
        <v>121</v>
      </c>
      <c r="F9277" s="1390">
        <v>500</v>
      </c>
      <c r="G9277" s="1283">
        <v>3.46</v>
      </c>
      <c r="H9277" s="1283"/>
      <c r="I9277" s="1283"/>
      <c r="J9277" s="1283"/>
      <c r="K9277" s="1283"/>
      <c r="L9277" s="1283"/>
      <c r="M9277" s="1283"/>
      <c r="N9277" s="1283"/>
      <c r="O9277" s="1283"/>
      <c r="P9277" s="1283">
        <v>3.95</v>
      </c>
      <c r="R9277" s="1067"/>
      <c r="Z9277" s="21"/>
      <c r="AH9277"/>
    </row>
    <row r="9278" spans="1:34" ht="11.25" customHeight="1">
      <c r="A9278"/>
      <c r="B9278" s="1281" t="s">
        <v>30</v>
      </c>
      <c r="C9278" s="1282">
        <v>34</v>
      </c>
      <c r="D9278" s="1341" t="str">
        <f t="shared" si="158"/>
        <v>TN0034</v>
      </c>
      <c r="E9278" s="1514" t="s">
        <v>123</v>
      </c>
      <c r="F9278" s="1390">
        <v>500</v>
      </c>
      <c r="G9278" s="1283">
        <v>2.14</v>
      </c>
      <c r="H9278" s="1283"/>
      <c r="I9278" s="1283"/>
      <c r="J9278" s="1283"/>
      <c r="K9278" s="1283"/>
      <c r="L9278" s="1283"/>
      <c r="M9278" s="1283"/>
      <c r="N9278" s="1283"/>
      <c r="O9278" s="1283"/>
      <c r="P9278" s="1283">
        <v>2.4500000000000002</v>
      </c>
      <c r="R9278" s="1067"/>
      <c r="Z9278" s="21"/>
      <c r="AH9278"/>
    </row>
    <row r="9279" spans="1:34" ht="11.25" customHeight="1">
      <c r="A9279"/>
      <c r="B9279" s="1281" t="s">
        <v>30</v>
      </c>
      <c r="C9279" s="1282">
        <v>35</v>
      </c>
      <c r="D9279" s="1341" t="str">
        <f t="shared" si="158"/>
        <v>TN0035</v>
      </c>
      <c r="E9279" s="1514" t="s">
        <v>121</v>
      </c>
      <c r="F9279" s="1390">
        <v>500</v>
      </c>
      <c r="G9279" s="1283">
        <v>1.75</v>
      </c>
      <c r="H9279" s="1283"/>
      <c r="I9279" s="1283"/>
      <c r="J9279" s="1283"/>
      <c r="K9279" s="1283"/>
      <c r="L9279" s="1283"/>
      <c r="M9279" s="1283"/>
      <c r="N9279" s="1283"/>
      <c r="O9279" s="1283"/>
      <c r="P9279" s="1283">
        <v>2</v>
      </c>
      <c r="R9279" s="1067"/>
      <c r="Z9279" s="21"/>
      <c r="AH9279"/>
    </row>
    <row r="9280" spans="1:34" ht="11.25" customHeight="1">
      <c r="A9280"/>
      <c r="B9280" s="1281" t="s">
        <v>30</v>
      </c>
      <c r="C9280" s="1282">
        <v>36</v>
      </c>
      <c r="D9280" s="1341" t="str">
        <f t="shared" si="158"/>
        <v>TN0036</v>
      </c>
      <c r="E9280" s="1514" t="s">
        <v>123</v>
      </c>
      <c r="F9280" s="1390">
        <v>500</v>
      </c>
      <c r="G9280" s="1283">
        <v>2.41</v>
      </c>
      <c r="H9280" s="1283"/>
      <c r="I9280" s="1283"/>
      <c r="J9280" s="1283"/>
      <c r="K9280" s="1283"/>
      <c r="L9280" s="1283"/>
      <c r="M9280" s="1283"/>
      <c r="N9280" s="1283"/>
      <c r="O9280" s="1283"/>
      <c r="P9280" s="1283">
        <v>2.75</v>
      </c>
      <c r="R9280" s="1067"/>
      <c r="Z9280" s="21"/>
      <c r="AH9280"/>
    </row>
    <row r="9281" spans="1:34" ht="11.25" customHeight="1">
      <c r="A9281"/>
      <c r="B9281" s="1281" t="s">
        <v>30</v>
      </c>
      <c r="C9281" s="1282">
        <v>37</v>
      </c>
      <c r="D9281" s="1341" t="str">
        <f t="shared" si="158"/>
        <v>TN0037</v>
      </c>
      <c r="E9281" s="1514" t="s">
        <v>121</v>
      </c>
      <c r="F9281" s="1390">
        <v>500</v>
      </c>
      <c r="G9281" s="1283">
        <v>2.23</v>
      </c>
      <c r="H9281" s="1283"/>
      <c r="I9281" s="1283"/>
      <c r="J9281" s="1283"/>
      <c r="K9281" s="1283"/>
      <c r="L9281" s="1283"/>
      <c r="M9281" s="1283"/>
      <c r="N9281" s="1283"/>
      <c r="O9281" s="1283"/>
      <c r="P9281" s="1283">
        <v>2.54</v>
      </c>
      <c r="R9281" s="1067"/>
      <c r="Z9281" s="21"/>
      <c r="AH9281"/>
    </row>
    <row r="9282" spans="1:34" ht="11.25" customHeight="1">
      <c r="A9282"/>
      <c r="B9282" s="1281" t="s">
        <v>30</v>
      </c>
      <c r="C9282" s="1282">
        <v>42</v>
      </c>
      <c r="D9282" s="1341" t="str">
        <f t="shared" si="158"/>
        <v>TN0042</v>
      </c>
      <c r="E9282" s="1514" t="s">
        <v>121</v>
      </c>
      <c r="F9282" s="1390">
        <v>500</v>
      </c>
      <c r="G9282" s="1283">
        <v>3.12</v>
      </c>
      <c r="H9282" s="1283"/>
      <c r="I9282" s="1283"/>
      <c r="J9282" s="1283"/>
      <c r="K9282" s="1283"/>
      <c r="L9282" s="1283"/>
      <c r="M9282" s="1283"/>
      <c r="N9282" s="1283"/>
      <c r="O9282" s="1283"/>
      <c r="P9282" s="1283">
        <v>3.57</v>
      </c>
      <c r="R9282" s="1067"/>
      <c r="Z9282" s="21"/>
      <c r="AH9282"/>
    </row>
    <row r="9283" spans="1:34" ht="11.25" customHeight="1">
      <c r="A9283"/>
      <c r="B9283" s="1281" t="s">
        <v>30</v>
      </c>
      <c r="C9283" s="1282">
        <v>50</v>
      </c>
      <c r="D9283" s="1341" t="str">
        <f t="shared" si="158"/>
        <v>TN0050</v>
      </c>
      <c r="E9283" s="1514" t="s">
        <v>123</v>
      </c>
      <c r="F9283" s="1390">
        <v>500</v>
      </c>
      <c r="G9283" s="1283">
        <v>2.94</v>
      </c>
      <c r="H9283" s="1283"/>
      <c r="I9283" s="1283"/>
      <c r="J9283" s="1283"/>
      <c r="K9283" s="1283"/>
      <c r="L9283" s="1283"/>
      <c r="M9283" s="1283"/>
      <c r="N9283" s="1283"/>
      <c r="O9283" s="1283"/>
      <c r="P9283" s="1283">
        <v>3.36</v>
      </c>
      <c r="R9283" s="1067"/>
      <c r="Z9283" s="21"/>
      <c r="AH9283"/>
    </row>
    <row r="9284" spans="1:34" ht="11.25" customHeight="1">
      <c r="A9284"/>
      <c r="B9284" s="1281" t="s">
        <v>30</v>
      </c>
      <c r="C9284" s="1282">
        <v>59</v>
      </c>
      <c r="D9284" s="1341" t="str">
        <f t="shared" si="158"/>
        <v>TN0059</v>
      </c>
      <c r="E9284" s="1514" t="s">
        <v>122</v>
      </c>
      <c r="F9284" s="1390">
        <v>500</v>
      </c>
      <c r="G9284" s="1283">
        <v>0.27</v>
      </c>
      <c r="H9284" s="1283"/>
      <c r="I9284" s="1283"/>
      <c r="J9284" s="1283"/>
      <c r="K9284" s="1283"/>
      <c r="L9284" s="1283"/>
      <c r="M9284" s="1283"/>
      <c r="N9284" s="1283"/>
      <c r="O9284" s="1283"/>
      <c r="P9284" s="1283">
        <v>0.3</v>
      </c>
      <c r="R9284" s="1067"/>
      <c r="Z9284" s="21"/>
      <c r="AH9284"/>
    </row>
    <row r="9285" spans="1:34" ht="11.25" customHeight="1">
      <c r="A9285"/>
      <c r="B9285" s="1281" t="s">
        <v>30</v>
      </c>
      <c r="C9285" s="1282">
        <v>65</v>
      </c>
      <c r="D9285" s="1341" t="str">
        <f t="shared" si="158"/>
        <v>TN0065</v>
      </c>
      <c r="E9285" s="1514" t="s">
        <v>122</v>
      </c>
      <c r="F9285" s="1390">
        <v>500</v>
      </c>
      <c r="G9285" s="1283">
        <v>0.06</v>
      </c>
      <c r="H9285" s="1283"/>
      <c r="I9285" s="1283"/>
      <c r="J9285" s="1283"/>
      <c r="K9285" s="1283"/>
      <c r="L9285" s="1283"/>
      <c r="M9285" s="1283"/>
      <c r="N9285" s="1283"/>
      <c r="O9285" s="1283"/>
      <c r="P9285" s="1283">
        <v>0.06</v>
      </c>
      <c r="R9285" s="1067"/>
      <c r="Z9285" s="21"/>
      <c r="AH9285"/>
    </row>
    <row r="9286" spans="1:34" ht="11.25" customHeight="1">
      <c r="A9286"/>
      <c r="B9286" s="1281" t="s">
        <v>30</v>
      </c>
      <c r="C9286" s="1282">
        <v>66</v>
      </c>
      <c r="D9286" s="1341" t="str">
        <f t="shared" si="158"/>
        <v>TN0066</v>
      </c>
      <c r="E9286" s="1514" t="s">
        <v>122</v>
      </c>
      <c r="F9286" s="1390">
        <v>500</v>
      </c>
      <c r="G9286" s="1283">
        <v>0.06</v>
      </c>
      <c r="H9286" s="1283"/>
      <c r="I9286" s="1283"/>
      <c r="J9286" s="1283"/>
      <c r="K9286" s="1283"/>
      <c r="L9286" s="1283"/>
      <c r="M9286" s="1283"/>
      <c r="N9286" s="1283"/>
      <c r="O9286" s="1283"/>
      <c r="P9286" s="1283">
        <v>0.06</v>
      </c>
      <c r="R9286" s="1067"/>
      <c r="Z9286" s="21"/>
      <c r="AH9286"/>
    </row>
    <row r="9287" spans="1:34" ht="11.25" customHeight="1">
      <c r="A9287"/>
      <c r="B9287" s="1281" t="s">
        <v>30</v>
      </c>
      <c r="C9287" s="1282">
        <v>67</v>
      </c>
      <c r="D9287" s="1341" t="str">
        <f t="shared" si="158"/>
        <v>TN0067</v>
      </c>
      <c r="E9287" s="1514" t="s">
        <v>122</v>
      </c>
      <c r="F9287" s="1390">
        <v>500</v>
      </c>
      <c r="G9287" s="1283">
        <v>0.06</v>
      </c>
      <c r="H9287" s="1283"/>
      <c r="I9287" s="1283"/>
      <c r="J9287" s="1283"/>
      <c r="K9287" s="1283"/>
      <c r="L9287" s="1283"/>
      <c r="M9287" s="1283"/>
      <c r="N9287" s="1283"/>
      <c r="O9287" s="1283"/>
      <c r="P9287" s="1283">
        <v>0.06</v>
      </c>
      <c r="R9287" s="1067"/>
      <c r="Z9287" s="21"/>
      <c r="AH9287"/>
    </row>
    <row r="9288" spans="1:34" ht="11.25" customHeight="1">
      <c r="A9288"/>
      <c r="B9288" s="1281" t="s">
        <v>30</v>
      </c>
      <c r="C9288" s="1282">
        <v>79</v>
      </c>
      <c r="D9288" s="1341" t="str">
        <f t="shared" si="158"/>
        <v>TN0079</v>
      </c>
      <c r="E9288" s="1514" t="s">
        <v>121</v>
      </c>
      <c r="F9288" s="1390">
        <v>500</v>
      </c>
      <c r="G9288" s="1283">
        <v>1.99</v>
      </c>
      <c r="H9288" s="1283"/>
      <c r="I9288" s="1283"/>
      <c r="J9288" s="1283"/>
      <c r="K9288" s="1283"/>
      <c r="L9288" s="1283"/>
      <c r="M9288" s="1283"/>
      <c r="N9288" s="1283"/>
      <c r="O9288" s="1283"/>
      <c r="P9288" s="1283">
        <v>2.27</v>
      </c>
      <c r="R9288" s="1067"/>
      <c r="Z9288" s="21"/>
      <c r="AH9288"/>
    </row>
    <row r="9289" spans="1:34" ht="11.25" customHeight="1">
      <c r="A9289"/>
      <c r="B9289" s="1281" t="s">
        <v>30</v>
      </c>
      <c r="C9289" s="1282">
        <v>83</v>
      </c>
      <c r="D9289" s="1341" t="str">
        <f t="shared" si="158"/>
        <v>TN0083</v>
      </c>
      <c r="E9289" s="1514" t="s">
        <v>122</v>
      </c>
      <c r="F9289" s="1390">
        <v>500</v>
      </c>
      <c r="G9289" s="1283">
        <v>2.94</v>
      </c>
      <c r="H9289" s="1283"/>
      <c r="I9289" s="1283"/>
      <c r="J9289" s="1283"/>
      <c r="K9289" s="1283"/>
      <c r="L9289" s="1283"/>
      <c r="M9289" s="1283"/>
      <c r="N9289" s="1283"/>
      <c r="O9289" s="1283"/>
      <c r="P9289" s="1283">
        <v>3.36</v>
      </c>
      <c r="R9289" s="1067"/>
      <c r="Z9289" s="21"/>
      <c r="AH9289"/>
    </row>
    <row r="9290" spans="1:34" ht="11.25" customHeight="1">
      <c r="A9290"/>
      <c r="B9290" s="1281" t="s">
        <v>30</v>
      </c>
      <c r="C9290" s="1282">
        <v>106</v>
      </c>
      <c r="D9290" s="1341" t="str">
        <f t="shared" si="158"/>
        <v>TN0106</v>
      </c>
      <c r="E9290" s="1514" t="s">
        <v>124</v>
      </c>
      <c r="F9290" s="1390">
        <v>650</v>
      </c>
      <c r="G9290" s="1283">
        <v>6.12</v>
      </c>
      <c r="H9290" s="1283"/>
      <c r="I9290" s="1283"/>
      <c r="J9290" s="1283"/>
      <c r="K9290" s="1283"/>
      <c r="L9290" s="1283"/>
      <c r="M9290" s="1283"/>
      <c r="N9290" s="1283"/>
      <c r="O9290" s="1283"/>
      <c r="P9290" s="1283">
        <v>6.99</v>
      </c>
      <c r="R9290" s="1067"/>
      <c r="Z9290" s="21"/>
      <c r="AH9290"/>
    </row>
    <row r="9291" spans="1:34" ht="11.25" customHeight="1">
      <c r="A9291"/>
      <c r="B9291" s="1281" t="s">
        <v>30</v>
      </c>
      <c r="C9291" s="1282">
        <v>113</v>
      </c>
      <c r="D9291" s="1341" t="str">
        <f t="shared" si="158"/>
        <v>TN0113</v>
      </c>
      <c r="E9291" s="1514" t="s">
        <v>123</v>
      </c>
      <c r="F9291" s="1390">
        <v>500</v>
      </c>
      <c r="G9291" s="1283">
        <v>2.34</v>
      </c>
      <c r="H9291" s="1283"/>
      <c r="I9291" s="1283"/>
      <c r="J9291" s="1283"/>
      <c r="K9291" s="1283"/>
      <c r="L9291" s="1283"/>
      <c r="M9291" s="1283"/>
      <c r="N9291" s="1283"/>
      <c r="O9291" s="1283"/>
      <c r="P9291" s="1283">
        <v>2.67</v>
      </c>
      <c r="R9291" s="1067"/>
      <c r="Z9291" s="21"/>
      <c r="AH9291"/>
    </row>
    <row r="9292" spans="1:34" ht="11.25" customHeight="1">
      <c r="A9292"/>
      <c r="B9292" s="1281" t="s">
        <v>30</v>
      </c>
      <c r="C9292" s="1282">
        <v>170</v>
      </c>
      <c r="D9292" s="1341" t="str">
        <f t="shared" ref="D9292:D9355" si="159">B9292&amp;TEXT(C9292,"0000")</f>
        <v>TN0170</v>
      </c>
      <c r="E9292" s="1514" t="s">
        <v>122</v>
      </c>
      <c r="F9292" s="1390">
        <v>500</v>
      </c>
      <c r="G9292" s="1283">
        <v>1.26</v>
      </c>
      <c r="H9292" s="1283"/>
      <c r="I9292" s="1283"/>
      <c r="J9292" s="1283"/>
      <c r="K9292" s="1283"/>
      <c r="L9292" s="1283"/>
      <c r="M9292" s="1283"/>
      <c r="N9292" s="1283"/>
      <c r="O9292" s="1283"/>
      <c r="P9292" s="1283">
        <v>1.44</v>
      </c>
      <c r="R9292" s="1067"/>
      <c r="Z9292" s="21"/>
      <c r="AH9292"/>
    </row>
    <row r="9293" spans="1:34" ht="11.25" customHeight="1">
      <c r="A9293"/>
      <c r="B9293" s="1281" t="s">
        <v>30</v>
      </c>
      <c r="C9293" s="1282">
        <v>251</v>
      </c>
      <c r="D9293" s="1341" t="str">
        <f t="shared" si="159"/>
        <v>TN0251</v>
      </c>
      <c r="E9293" s="1514" t="s">
        <v>123</v>
      </c>
      <c r="F9293" s="1390">
        <v>500</v>
      </c>
      <c r="G9293" s="1283">
        <v>2.1800000000000002</v>
      </c>
      <c r="H9293" s="1283"/>
      <c r="I9293" s="1283"/>
      <c r="J9293" s="1283"/>
      <c r="K9293" s="1283"/>
      <c r="L9293" s="1283"/>
      <c r="M9293" s="1283"/>
      <c r="N9293" s="1283"/>
      <c r="O9293" s="1283"/>
      <c r="P9293" s="1283">
        <v>2.5</v>
      </c>
      <c r="R9293" s="1067"/>
      <c r="Z9293" s="21"/>
      <c r="AH9293"/>
    </row>
    <row r="9294" spans="1:34" ht="11.25" customHeight="1">
      <c r="A9294"/>
      <c r="B9294" s="1281" t="s">
        <v>30</v>
      </c>
      <c r="C9294" s="1282">
        <v>401</v>
      </c>
      <c r="D9294" s="1341" t="str">
        <f t="shared" si="159"/>
        <v>TN0401</v>
      </c>
      <c r="E9294" s="1514" t="s">
        <v>123</v>
      </c>
      <c r="F9294" s="1390">
        <v>750</v>
      </c>
      <c r="G9294" s="1283">
        <v>7.52</v>
      </c>
      <c r="H9294" s="1283"/>
      <c r="I9294" s="1283"/>
      <c r="J9294" s="1283"/>
      <c r="K9294" s="1283"/>
      <c r="L9294" s="1283"/>
      <c r="M9294" s="1283"/>
      <c r="N9294" s="1283"/>
      <c r="O9294" s="1283"/>
      <c r="P9294" s="1283">
        <v>8.59</v>
      </c>
      <c r="R9294" s="1067"/>
      <c r="Z9294" s="21"/>
      <c r="AH9294"/>
    </row>
    <row r="9295" spans="1:34" ht="11.25" customHeight="1">
      <c r="A9295"/>
      <c r="B9295" s="1281" t="s">
        <v>30</v>
      </c>
      <c r="C9295" s="1282">
        <v>771</v>
      </c>
      <c r="D9295" s="1341" t="str">
        <f t="shared" si="159"/>
        <v>TN0771</v>
      </c>
      <c r="E9295" s="1514">
        <v>0</v>
      </c>
      <c r="F9295" s="1390">
        <v>500</v>
      </c>
      <c r="G9295" s="1283">
        <v>0.31</v>
      </c>
      <c r="H9295" s="1283"/>
      <c r="I9295" s="1283"/>
      <c r="J9295" s="1283"/>
      <c r="K9295" s="1283"/>
      <c r="L9295" s="1283"/>
      <c r="M9295" s="1283"/>
      <c r="N9295" s="1283"/>
      <c r="O9295" s="1283"/>
      <c r="P9295" s="1283">
        <v>0.35</v>
      </c>
      <c r="R9295" s="1067"/>
      <c r="Z9295" s="21"/>
      <c r="AH9295"/>
    </row>
    <row r="9296" spans="1:34" ht="11.25" customHeight="1">
      <c r="A9296"/>
      <c r="B9296" s="1281" t="s">
        <v>30</v>
      </c>
      <c r="C9296" s="1282">
        <v>908</v>
      </c>
      <c r="D9296" s="1341" t="str">
        <f t="shared" si="159"/>
        <v>TN0908</v>
      </c>
      <c r="E9296" s="1514" t="s">
        <v>122</v>
      </c>
      <c r="F9296" s="1390">
        <v>500</v>
      </c>
      <c r="G9296" s="1283">
        <v>96.6</v>
      </c>
      <c r="H9296" s="1283"/>
      <c r="I9296" s="1283"/>
      <c r="J9296" s="1283"/>
      <c r="K9296" s="1283"/>
      <c r="L9296" s="1283"/>
      <c r="M9296" s="1283"/>
      <c r="N9296" s="1283"/>
      <c r="O9296" s="1283"/>
      <c r="P9296" s="1283">
        <v>110.4</v>
      </c>
      <c r="R9296" s="1067"/>
      <c r="Z9296" s="21"/>
      <c r="AH9296"/>
    </row>
    <row r="9297" spans="1:34" ht="11.25" customHeight="1">
      <c r="A9297"/>
      <c r="B9297" s="1281" t="s">
        <v>30</v>
      </c>
      <c r="C9297" s="1282">
        <v>913</v>
      </c>
      <c r="D9297" s="1341" t="str">
        <f t="shared" si="159"/>
        <v>TN0913</v>
      </c>
      <c r="E9297" s="1514" t="s">
        <v>122</v>
      </c>
      <c r="F9297" s="1390">
        <v>500</v>
      </c>
      <c r="G9297" s="1283">
        <v>277.2</v>
      </c>
      <c r="H9297" s="1283"/>
      <c r="I9297" s="1283"/>
      <c r="J9297" s="1283"/>
      <c r="K9297" s="1283"/>
      <c r="L9297" s="1283"/>
      <c r="M9297" s="1283"/>
      <c r="N9297" s="1283"/>
      <c r="O9297" s="1283"/>
      <c r="P9297" s="1283">
        <v>316.8</v>
      </c>
      <c r="R9297" s="1067"/>
      <c r="Z9297" s="21"/>
      <c r="AH9297"/>
    </row>
    <row r="9298" spans="1:34" ht="11.25" customHeight="1">
      <c r="A9298"/>
      <c r="B9298" s="1281" t="s">
        <v>30</v>
      </c>
      <c r="C9298" s="1282">
        <v>917</v>
      </c>
      <c r="D9298" s="1341" t="str">
        <f t="shared" si="159"/>
        <v>TN0917</v>
      </c>
      <c r="E9298" s="1514" t="s">
        <v>121</v>
      </c>
      <c r="F9298" s="1390">
        <v>500</v>
      </c>
      <c r="G9298" s="1283">
        <v>2.16</v>
      </c>
      <c r="H9298" s="1283"/>
      <c r="I9298" s="1283"/>
      <c r="J9298" s="1283"/>
      <c r="K9298" s="1283"/>
      <c r="L9298" s="1283"/>
      <c r="M9298" s="1283"/>
      <c r="N9298" s="1283"/>
      <c r="O9298" s="1283"/>
      <c r="P9298" s="1283">
        <v>2.46</v>
      </c>
      <c r="R9298" s="1067"/>
      <c r="Z9298" s="21"/>
      <c r="AH9298"/>
    </row>
    <row r="9299" spans="1:34" ht="11.25" customHeight="1">
      <c r="A9299"/>
      <c r="B9299" s="1281" t="s">
        <v>30</v>
      </c>
      <c r="C9299" s="1282">
        <v>1005</v>
      </c>
      <c r="D9299" s="1341" t="str">
        <f t="shared" si="159"/>
        <v>TN1005</v>
      </c>
      <c r="E9299" s="1514" t="s">
        <v>122</v>
      </c>
      <c r="F9299" s="1390">
        <v>550</v>
      </c>
      <c r="G9299" s="1283">
        <v>4.8</v>
      </c>
      <c r="H9299" s="1283"/>
      <c r="I9299" s="1283"/>
      <c r="J9299" s="1283"/>
      <c r="K9299" s="1283"/>
      <c r="L9299" s="1283"/>
      <c r="M9299" s="1283"/>
      <c r="N9299" s="1283"/>
      <c r="O9299" s="1283"/>
      <c r="P9299" s="1283">
        <v>5.49</v>
      </c>
      <c r="R9299" s="1067"/>
      <c r="Z9299" s="21"/>
      <c r="AH9299"/>
    </row>
    <row r="9300" spans="1:34" ht="11.25" customHeight="1">
      <c r="A9300"/>
      <c r="B9300" s="1281" t="s">
        <v>30</v>
      </c>
      <c r="C9300" s="1282">
        <v>1016</v>
      </c>
      <c r="D9300" s="1341" t="str">
        <f t="shared" si="159"/>
        <v>TN1016</v>
      </c>
      <c r="E9300" s="1514" t="s">
        <v>122</v>
      </c>
      <c r="F9300" s="1390">
        <v>1000</v>
      </c>
      <c r="G9300" s="1283">
        <v>11.21</v>
      </c>
      <c r="H9300" s="1283"/>
      <c r="I9300" s="1283"/>
      <c r="J9300" s="1283"/>
      <c r="K9300" s="1283"/>
      <c r="L9300" s="1283"/>
      <c r="M9300" s="1283"/>
      <c r="N9300" s="1283"/>
      <c r="O9300" s="1283"/>
      <c r="P9300" s="1283">
        <v>12.82</v>
      </c>
      <c r="R9300" s="1067"/>
      <c r="Z9300" s="21"/>
      <c r="AH9300"/>
    </row>
    <row r="9301" spans="1:34" ht="11.25" customHeight="1">
      <c r="A9301"/>
      <c r="B9301" s="1281" t="s">
        <v>30</v>
      </c>
      <c r="C9301" s="1282">
        <v>1164</v>
      </c>
      <c r="D9301" s="1341" t="str">
        <f t="shared" si="159"/>
        <v>TN1164</v>
      </c>
      <c r="E9301" s="1514" t="s">
        <v>122</v>
      </c>
      <c r="F9301" s="1390">
        <v>500</v>
      </c>
      <c r="G9301" s="1283">
        <v>2.1</v>
      </c>
      <c r="H9301" s="1283"/>
      <c r="I9301" s="1283"/>
      <c r="J9301" s="1283"/>
      <c r="K9301" s="1283"/>
      <c r="L9301" s="1283"/>
      <c r="M9301" s="1283"/>
      <c r="N9301" s="1283"/>
      <c r="O9301" s="1283"/>
      <c r="P9301" s="1283">
        <v>2.4</v>
      </c>
      <c r="R9301" s="1067"/>
      <c r="Z9301" s="21"/>
      <c r="AH9301"/>
    </row>
    <row r="9302" spans="1:34" ht="11.25" customHeight="1">
      <c r="A9302"/>
      <c r="B9302" s="1281" t="s">
        <v>30</v>
      </c>
      <c r="C9302" s="1282">
        <v>1165</v>
      </c>
      <c r="D9302" s="1341" t="str">
        <f t="shared" si="159"/>
        <v>TN1165</v>
      </c>
      <c r="E9302" s="1514" t="s">
        <v>122</v>
      </c>
      <c r="F9302" s="1390">
        <v>500</v>
      </c>
      <c r="G9302" s="1283">
        <v>2.69</v>
      </c>
      <c r="H9302" s="1283"/>
      <c r="I9302" s="1283"/>
      <c r="J9302" s="1283"/>
      <c r="K9302" s="1283"/>
      <c r="L9302" s="1283"/>
      <c r="M9302" s="1283"/>
      <c r="N9302" s="1283"/>
      <c r="O9302" s="1283"/>
      <c r="P9302" s="1283">
        <v>3.07</v>
      </c>
      <c r="R9302" s="1067"/>
      <c r="Z9302" s="21"/>
      <c r="AH9302"/>
    </row>
    <row r="9303" spans="1:34" ht="11.25" customHeight="1">
      <c r="A9303"/>
      <c r="B9303" s="1281" t="s">
        <v>30</v>
      </c>
      <c r="C9303" s="1282">
        <v>1320</v>
      </c>
      <c r="D9303" s="1341" t="str">
        <f t="shared" si="159"/>
        <v>TN1320</v>
      </c>
      <c r="E9303" s="1514" t="s">
        <v>122</v>
      </c>
      <c r="F9303" s="1390">
        <v>500</v>
      </c>
      <c r="G9303" s="1283">
        <v>1.08</v>
      </c>
      <c r="H9303" s="1283"/>
      <c r="I9303" s="1283"/>
      <c r="J9303" s="1283"/>
      <c r="K9303" s="1283"/>
      <c r="L9303" s="1283"/>
      <c r="M9303" s="1283"/>
      <c r="N9303" s="1283"/>
      <c r="O9303" s="1283"/>
      <c r="P9303" s="1283">
        <v>1.23</v>
      </c>
      <c r="R9303" s="1067"/>
      <c r="Z9303" s="21"/>
      <c r="AH9303"/>
    </row>
    <row r="9304" spans="1:34" ht="11.25" customHeight="1">
      <c r="A9304"/>
      <c r="B9304" s="1281" t="s">
        <v>30</v>
      </c>
      <c r="C9304" s="1282">
        <v>1322</v>
      </c>
      <c r="D9304" s="1341" t="str">
        <f t="shared" si="159"/>
        <v>TN1322</v>
      </c>
      <c r="E9304" s="1514" t="s">
        <v>122</v>
      </c>
      <c r="F9304" s="1390">
        <v>950</v>
      </c>
      <c r="G9304" s="1283">
        <v>10.61</v>
      </c>
      <c r="H9304" s="1283"/>
      <c r="I9304" s="1283"/>
      <c r="J9304" s="1283"/>
      <c r="K9304" s="1283"/>
      <c r="L9304" s="1283"/>
      <c r="M9304" s="1283"/>
      <c r="N9304" s="1283"/>
      <c r="O9304" s="1283"/>
      <c r="P9304" s="1283">
        <v>12.13</v>
      </c>
      <c r="R9304" s="1067"/>
      <c r="Z9304" s="21"/>
      <c r="AH9304"/>
    </row>
    <row r="9305" spans="1:34" ht="11.25" customHeight="1">
      <c r="A9305"/>
      <c r="B9305" s="1281" t="s">
        <v>30</v>
      </c>
      <c r="C9305" s="1282">
        <v>1430</v>
      </c>
      <c r="D9305" s="1341" t="str">
        <f t="shared" si="159"/>
        <v>TN1430</v>
      </c>
      <c r="E9305" s="1514" t="s">
        <v>122</v>
      </c>
      <c r="F9305" s="1390">
        <v>500</v>
      </c>
      <c r="G9305" s="1283">
        <v>2.84</v>
      </c>
      <c r="H9305" s="1283"/>
      <c r="I9305" s="1283"/>
      <c r="J9305" s="1283"/>
      <c r="K9305" s="1283"/>
      <c r="L9305" s="1283"/>
      <c r="M9305" s="1283"/>
      <c r="N9305" s="1283"/>
      <c r="O9305" s="1283"/>
      <c r="P9305" s="1283">
        <v>3.25</v>
      </c>
      <c r="R9305" s="1067"/>
      <c r="Z9305" s="21"/>
      <c r="AH9305"/>
    </row>
    <row r="9306" spans="1:34" ht="11.25" customHeight="1">
      <c r="A9306"/>
      <c r="B9306" s="1281" t="s">
        <v>30</v>
      </c>
      <c r="C9306" s="1282">
        <v>1438</v>
      </c>
      <c r="D9306" s="1341" t="str">
        <f t="shared" si="159"/>
        <v>TN1438</v>
      </c>
      <c r="E9306" s="1514" t="s">
        <v>123</v>
      </c>
      <c r="F9306" s="1390">
        <v>500</v>
      </c>
      <c r="G9306" s="1283">
        <v>3.49</v>
      </c>
      <c r="H9306" s="1283"/>
      <c r="I9306" s="1283"/>
      <c r="J9306" s="1283"/>
      <c r="K9306" s="1283"/>
      <c r="L9306" s="1283"/>
      <c r="M9306" s="1283"/>
      <c r="N9306" s="1283"/>
      <c r="O9306" s="1283"/>
      <c r="P9306" s="1283">
        <v>3.98</v>
      </c>
      <c r="R9306" s="1067"/>
      <c r="Z9306" s="21"/>
      <c r="AH9306"/>
    </row>
    <row r="9307" spans="1:34" ht="11.25" customHeight="1">
      <c r="A9307"/>
      <c r="B9307" s="1281" t="s">
        <v>30</v>
      </c>
      <c r="C9307" s="1282">
        <v>1452</v>
      </c>
      <c r="D9307" s="1341" t="str">
        <f t="shared" si="159"/>
        <v>TN1452</v>
      </c>
      <c r="E9307" s="1514" t="s">
        <v>122</v>
      </c>
      <c r="F9307" s="1390">
        <v>500</v>
      </c>
      <c r="G9307" s="1283">
        <v>1.44</v>
      </c>
      <c r="H9307" s="1283"/>
      <c r="I9307" s="1283"/>
      <c r="J9307" s="1283"/>
      <c r="K9307" s="1283"/>
      <c r="L9307" s="1283"/>
      <c r="M9307" s="1283"/>
      <c r="N9307" s="1283"/>
      <c r="O9307" s="1283"/>
      <c r="P9307" s="1283">
        <v>1.65</v>
      </c>
      <c r="R9307" s="1067"/>
      <c r="Z9307" s="21"/>
      <c r="AH9307"/>
    </row>
    <row r="9308" spans="1:34" ht="11.25" customHeight="1">
      <c r="A9308"/>
      <c r="B9308" s="1281" t="s">
        <v>30</v>
      </c>
      <c r="C9308" s="1282">
        <v>1463</v>
      </c>
      <c r="D9308" s="1341" t="str">
        <f t="shared" si="159"/>
        <v>TN1463</v>
      </c>
      <c r="E9308" s="1514" t="s">
        <v>123</v>
      </c>
      <c r="F9308" s="1390">
        <v>650</v>
      </c>
      <c r="G9308" s="1283">
        <v>5.92</v>
      </c>
      <c r="H9308" s="1283"/>
      <c r="I9308" s="1283"/>
      <c r="J9308" s="1283"/>
      <c r="K9308" s="1283"/>
      <c r="L9308" s="1283"/>
      <c r="M9308" s="1283"/>
      <c r="N9308" s="1283"/>
      <c r="O9308" s="1283"/>
      <c r="P9308" s="1283">
        <v>6.77</v>
      </c>
      <c r="R9308" s="1067"/>
      <c r="Z9308" s="21"/>
      <c r="AH9308"/>
    </row>
    <row r="9309" spans="1:34" ht="11.25" customHeight="1">
      <c r="A9309"/>
      <c r="B9309" s="1281" t="s">
        <v>30</v>
      </c>
      <c r="C9309" s="1282">
        <v>1472</v>
      </c>
      <c r="D9309" s="1341" t="str">
        <f t="shared" si="159"/>
        <v>TN1472</v>
      </c>
      <c r="E9309" s="1514" t="s">
        <v>122</v>
      </c>
      <c r="F9309" s="1390">
        <v>500</v>
      </c>
      <c r="G9309" s="1283">
        <v>2.77</v>
      </c>
      <c r="H9309" s="1283"/>
      <c r="I9309" s="1283"/>
      <c r="J9309" s="1283"/>
      <c r="K9309" s="1283"/>
      <c r="L9309" s="1283"/>
      <c r="M9309" s="1283"/>
      <c r="N9309" s="1283"/>
      <c r="O9309" s="1283"/>
      <c r="P9309" s="1283">
        <v>3.17</v>
      </c>
      <c r="R9309" s="1067"/>
      <c r="Z9309" s="21"/>
      <c r="AH9309"/>
    </row>
    <row r="9310" spans="1:34" ht="11.25" customHeight="1">
      <c r="A9310"/>
      <c r="B9310" s="1281" t="s">
        <v>30</v>
      </c>
      <c r="C9310" s="1282">
        <v>1604</v>
      </c>
      <c r="D9310" s="1341" t="str">
        <f t="shared" si="159"/>
        <v>TN1604</v>
      </c>
      <c r="E9310" s="1514" t="s">
        <v>123</v>
      </c>
      <c r="F9310" s="1390">
        <v>500</v>
      </c>
      <c r="G9310" s="1283">
        <v>2.39</v>
      </c>
      <c r="H9310" s="1283"/>
      <c r="I9310" s="1283"/>
      <c r="J9310" s="1283"/>
      <c r="K9310" s="1283"/>
      <c r="L9310" s="1283"/>
      <c r="M9310" s="1283"/>
      <c r="N9310" s="1283"/>
      <c r="O9310" s="1283"/>
      <c r="P9310" s="1283">
        <v>2.74</v>
      </c>
      <c r="R9310" s="1067"/>
      <c r="Z9310" s="21"/>
      <c r="AH9310"/>
    </row>
    <row r="9311" spans="1:34" ht="11.25" customHeight="1">
      <c r="A9311"/>
      <c r="B9311" s="1281" t="s">
        <v>30</v>
      </c>
      <c r="C9311" s="1282">
        <v>1624</v>
      </c>
      <c r="D9311" s="1341" t="str">
        <f t="shared" si="159"/>
        <v>TN1624</v>
      </c>
      <c r="E9311" s="1514" t="s">
        <v>123</v>
      </c>
      <c r="F9311" s="1390">
        <v>500</v>
      </c>
      <c r="G9311" s="1283">
        <v>1.96</v>
      </c>
      <c r="H9311" s="1283"/>
      <c r="I9311" s="1283"/>
      <c r="J9311" s="1283"/>
      <c r="K9311" s="1283"/>
      <c r="L9311" s="1283"/>
      <c r="M9311" s="1283"/>
      <c r="N9311" s="1283"/>
      <c r="O9311" s="1283"/>
      <c r="P9311" s="1283">
        <v>2.2400000000000002</v>
      </c>
      <c r="R9311" s="1067"/>
      <c r="Z9311" s="21"/>
      <c r="AH9311"/>
    </row>
    <row r="9312" spans="1:34" ht="11.25" customHeight="1">
      <c r="A9312"/>
      <c r="B9312" s="1281" t="s">
        <v>30</v>
      </c>
      <c r="C9312" s="1282">
        <v>1642</v>
      </c>
      <c r="D9312" s="1341" t="str">
        <f t="shared" si="159"/>
        <v>TN1642</v>
      </c>
      <c r="E9312" s="1514" t="s">
        <v>122</v>
      </c>
      <c r="F9312" s="1390">
        <v>500</v>
      </c>
      <c r="G9312" s="1283">
        <v>1.44</v>
      </c>
      <c r="H9312" s="1283"/>
      <c r="I9312" s="1283"/>
      <c r="J9312" s="1283"/>
      <c r="K9312" s="1283"/>
      <c r="L9312" s="1283"/>
      <c r="M9312" s="1283"/>
      <c r="N9312" s="1283"/>
      <c r="O9312" s="1283"/>
      <c r="P9312" s="1283">
        <v>1.65</v>
      </c>
      <c r="R9312" s="1067"/>
      <c r="Z9312" s="21"/>
      <c r="AH9312"/>
    </row>
    <row r="9313" spans="1:34" ht="11.25" customHeight="1">
      <c r="A9313"/>
      <c r="B9313" s="1281" t="s">
        <v>30</v>
      </c>
      <c r="C9313" s="1282">
        <v>1654</v>
      </c>
      <c r="D9313" s="1341" t="str">
        <f t="shared" si="159"/>
        <v>TN1654</v>
      </c>
      <c r="E9313" s="1514" t="s">
        <v>123</v>
      </c>
      <c r="F9313" s="1390">
        <v>500</v>
      </c>
      <c r="G9313" s="1283">
        <v>3</v>
      </c>
      <c r="H9313" s="1283"/>
      <c r="I9313" s="1283"/>
      <c r="J9313" s="1283"/>
      <c r="K9313" s="1283"/>
      <c r="L9313" s="1283"/>
      <c r="M9313" s="1283"/>
      <c r="N9313" s="1283"/>
      <c r="O9313" s="1283"/>
      <c r="P9313" s="1283">
        <v>3.42</v>
      </c>
      <c r="R9313" s="1067"/>
      <c r="Z9313" s="21"/>
      <c r="AH9313"/>
    </row>
    <row r="9314" spans="1:34" ht="11.25" customHeight="1">
      <c r="A9314"/>
      <c r="B9314" s="1281" t="s">
        <v>30</v>
      </c>
      <c r="C9314" s="1282">
        <v>1699</v>
      </c>
      <c r="D9314" s="1341" t="str">
        <f t="shared" si="159"/>
        <v>TN1699</v>
      </c>
      <c r="E9314" s="1514" t="s">
        <v>122</v>
      </c>
      <c r="F9314" s="1390">
        <v>500</v>
      </c>
      <c r="G9314" s="1283">
        <v>1.65</v>
      </c>
      <c r="H9314" s="1283"/>
      <c r="I9314" s="1283"/>
      <c r="J9314" s="1283"/>
      <c r="K9314" s="1283"/>
      <c r="L9314" s="1283"/>
      <c r="M9314" s="1283"/>
      <c r="N9314" s="1283"/>
      <c r="O9314" s="1283"/>
      <c r="P9314" s="1283">
        <v>1.89</v>
      </c>
      <c r="R9314" s="1067"/>
      <c r="Z9314" s="21"/>
      <c r="AH9314"/>
    </row>
    <row r="9315" spans="1:34" ht="11.25" customHeight="1">
      <c r="A9315"/>
      <c r="B9315" s="1281" t="s">
        <v>30</v>
      </c>
      <c r="C9315" s="1282">
        <v>1701</v>
      </c>
      <c r="D9315" s="1341" t="str">
        <f t="shared" si="159"/>
        <v>TN1701</v>
      </c>
      <c r="E9315" s="1514" t="s">
        <v>123</v>
      </c>
      <c r="F9315" s="1390">
        <v>500</v>
      </c>
      <c r="G9315" s="1283">
        <v>1.9</v>
      </c>
      <c r="H9315" s="1283"/>
      <c r="I9315" s="1283"/>
      <c r="J9315" s="1283"/>
      <c r="K9315" s="1283"/>
      <c r="L9315" s="1283"/>
      <c r="M9315" s="1283"/>
      <c r="N9315" s="1283"/>
      <c r="O9315" s="1283"/>
      <c r="P9315" s="1283">
        <v>2.1800000000000002</v>
      </c>
      <c r="R9315" s="1067"/>
      <c r="Z9315" s="21"/>
      <c r="AH9315"/>
    </row>
    <row r="9316" spans="1:34" ht="11.25" customHeight="1">
      <c r="A9316"/>
      <c r="B9316" s="1281" t="s">
        <v>30</v>
      </c>
      <c r="C9316" s="1282">
        <v>1710</v>
      </c>
      <c r="D9316" s="1341" t="str">
        <f t="shared" si="159"/>
        <v>TN1710</v>
      </c>
      <c r="E9316" s="1514" t="s">
        <v>123</v>
      </c>
      <c r="F9316" s="1390">
        <v>500</v>
      </c>
      <c r="G9316" s="1283">
        <v>2.27</v>
      </c>
      <c r="H9316" s="1283"/>
      <c r="I9316" s="1283"/>
      <c r="J9316" s="1283"/>
      <c r="K9316" s="1283"/>
      <c r="L9316" s="1283"/>
      <c r="M9316" s="1283"/>
      <c r="N9316" s="1283"/>
      <c r="O9316" s="1283"/>
      <c r="P9316" s="1283">
        <v>2.59</v>
      </c>
      <c r="R9316" s="1067"/>
      <c r="Z9316" s="21"/>
      <c r="AH9316"/>
    </row>
    <row r="9317" spans="1:34" ht="11.25" customHeight="1">
      <c r="A9317"/>
      <c r="B9317" s="1281" t="s">
        <v>30</v>
      </c>
      <c r="C9317" s="1282">
        <v>1747</v>
      </c>
      <c r="D9317" s="1341" t="str">
        <f t="shared" si="159"/>
        <v>TN1747</v>
      </c>
      <c r="E9317" s="1514" t="s">
        <v>123</v>
      </c>
      <c r="F9317" s="1390">
        <v>500</v>
      </c>
      <c r="G9317" s="1283">
        <v>1.39</v>
      </c>
      <c r="H9317" s="1283"/>
      <c r="I9317" s="1283"/>
      <c r="J9317" s="1283"/>
      <c r="K9317" s="1283"/>
      <c r="L9317" s="1283"/>
      <c r="M9317" s="1283"/>
      <c r="N9317" s="1283"/>
      <c r="O9317" s="1283"/>
      <c r="P9317" s="1283">
        <v>1.58</v>
      </c>
      <c r="R9317" s="1067"/>
      <c r="Z9317" s="21"/>
      <c r="AH9317"/>
    </row>
    <row r="9318" spans="1:34" ht="11.25" customHeight="1">
      <c r="A9318"/>
      <c r="B9318" s="1281" t="s">
        <v>30</v>
      </c>
      <c r="C9318" s="1282">
        <v>1748</v>
      </c>
      <c r="D9318" s="1341" t="str">
        <f t="shared" si="159"/>
        <v>TN1748</v>
      </c>
      <c r="E9318" s="1514" t="s">
        <v>123</v>
      </c>
      <c r="F9318" s="1390">
        <v>500</v>
      </c>
      <c r="G9318" s="1283">
        <v>3.02</v>
      </c>
      <c r="H9318" s="1283"/>
      <c r="I9318" s="1283"/>
      <c r="J9318" s="1283"/>
      <c r="K9318" s="1283"/>
      <c r="L9318" s="1283"/>
      <c r="M9318" s="1283"/>
      <c r="N9318" s="1283"/>
      <c r="O9318" s="1283"/>
      <c r="P9318" s="1283">
        <v>3.46</v>
      </c>
      <c r="R9318" s="1067"/>
      <c r="Z9318" s="21"/>
      <c r="AH9318"/>
    </row>
    <row r="9319" spans="1:34" ht="11.25" customHeight="1">
      <c r="A9319"/>
      <c r="B9319" s="1281" t="s">
        <v>30</v>
      </c>
      <c r="C9319" s="1282">
        <v>1803</v>
      </c>
      <c r="D9319" s="1341" t="str">
        <f t="shared" si="159"/>
        <v>TN1803</v>
      </c>
      <c r="E9319" s="1514" t="s">
        <v>123</v>
      </c>
      <c r="F9319" s="1390">
        <v>500</v>
      </c>
      <c r="G9319" s="1283">
        <v>3.72</v>
      </c>
      <c r="H9319" s="1283"/>
      <c r="I9319" s="1283"/>
      <c r="J9319" s="1283"/>
      <c r="K9319" s="1283"/>
      <c r="L9319" s="1283"/>
      <c r="M9319" s="1283"/>
      <c r="N9319" s="1283"/>
      <c r="O9319" s="1283"/>
      <c r="P9319" s="1283">
        <v>4.26</v>
      </c>
      <c r="R9319" s="1067"/>
      <c r="Z9319" s="21"/>
      <c r="AH9319"/>
    </row>
    <row r="9320" spans="1:34" ht="11.25" customHeight="1">
      <c r="A9320"/>
      <c r="B9320" s="1281" t="s">
        <v>30</v>
      </c>
      <c r="C9320" s="1282">
        <v>1924</v>
      </c>
      <c r="D9320" s="1341" t="str">
        <f t="shared" si="159"/>
        <v>TN1924</v>
      </c>
      <c r="E9320" s="1514" t="s">
        <v>124</v>
      </c>
      <c r="F9320" s="1390">
        <v>500</v>
      </c>
      <c r="G9320" s="1283">
        <v>1.64</v>
      </c>
      <c r="H9320" s="1283"/>
      <c r="I9320" s="1283"/>
      <c r="J9320" s="1283"/>
      <c r="K9320" s="1283"/>
      <c r="L9320" s="1283"/>
      <c r="M9320" s="1283"/>
      <c r="N9320" s="1283"/>
      <c r="O9320" s="1283"/>
      <c r="P9320" s="1283">
        <v>1.87</v>
      </c>
      <c r="R9320" s="1067"/>
      <c r="Z9320" s="21"/>
      <c r="AH9320"/>
    </row>
    <row r="9321" spans="1:34" ht="11.25" customHeight="1">
      <c r="A9321"/>
      <c r="B9321" s="1281" t="s">
        <v>30</v>
      </c>
      <c r="C9321" s="1282">
        <v>1925</v>
      </c>
      <c r="D9321" s="1341" t="str">
        <f t="shared" si="159"/>
        <v>TN1925</v>
      </c>
      <c r="E9321" s="1514" t="s">
        <v>123</v>
      </c>
      <c r="F9321" s="1390">
        <v>500</v>
      </c>
      <c r="G9321" s="1283">
        <v>2.1</v>
      </c>
      <c r="H9321" s="1283"/>
      <c r="I9321" s="1283"/>
      <c r="J9321" s="1283"/>
      <c r="K9321" s="1283"/>
      <c r="L9321" s="1283"/>
      <c r="M9321" s="1283"/>
      <c r="N9321" s="1283"/>
      <c r="O9321" s="1283"/>
      <c r="P9321" s="1283">
        <v>2.4</v>
      </c>
      <c r="R9321" s="1067"/>
      <c r="Z9321" s="21"/>
      <c r="AH9321"/>
    </row>
    <row r="9322" spans="1:34" ht="11.25" customHeight="1">
      <c r="A9322"/>
      <c r="B9322" s="1281" t="s">
        <v>30</v>
      </c>
      <c r="C9322" s="1282">
        <v>2002</v>
      </c>
      <c r="D9322" s="1341" t="str">
        <f t="shared" si="159"/>
        <v>TN2002</v>
      </c>
      <c r="E9322" s="1514" t="s">
        <v>125</v>
      </c>
      <c r="F9322" s="1390">
        <v>500</v>
      </c>
      <c r="G9322" s="1283">
        <v>3.21</v>
      </c>
      <c r="H9322" s="1283"/>
      <c r="I9322" s="1283"/>
      <c r="J9322" s="1283"/>
      <c r="K9322" s="1283"/>
      <c r="L9322" s="1283"/>
      <c r="M9322" s="1283"/>
      <c r="N9322" s="1283"/>
      <c r="O9322" s="1283"/>
      <c r="P9322" s="1283">
        <v>3.66</v>
      </c>
      <c r="R9322" s="1067"/>
      <c r="Z9322" s="21"/>
      <c r="AH9322"/>
    </row>
    <row r="9323" spans="1:34" ht="11.25" customHeight="1">
      <c r="A9323"/>
      <c r="B9323" s="1281" t="s">
        <v>30</v>
      </c>
      <c r="C9323" s="1282">
        <v>2003</v>
      </c>
      <c r="D9323" s="1341" t="str">
        <f t="shared" si="159"/>
        <v>TN2003</v>
      </c>
      <c r="E9323" s="1514" t="s">
        <v>121</v>
      </c>
      <c r="F9323" s="1390">
        <v>500</v>
      </c>
      <c r="G9323" s="1283">
        <v>2.16</v>
      </c>
      <c r="H9323" s="1283"/>
      <c r="I9323" s="1283"/>
      <c r="J9323" s="1283"/>
      <c r="K9323" s="1283"/>
      <c r="L9323" s="1283"/>
      <c r="M9323" s="1283"/>
      <c r="N9323" s="1283"/>
      <c r="O9323" s="1283"/>
      <c r="P9323" s="1283">
        <v>2.46</v>
      </c>
      <c r="R9323" s="1067"/>
      <c r="Z9323" s="21"/>
      <c r="AH9323"/>
    </row>
    <row r="9324" spans="1:34" ht="11.25" customHeight="1">
      <c r="A9324"/>
      <c r="B9324" s="1281" t="s">
        <v>30</v>
      </c>
      <c r="C9324" s="1282">
        <v>2014</v>
      </c>
      <c r="D9324" s="1341" t="str">
        <f t="shared" si="159"/>
        <v>TN2014</v>
      </c>
      <c r="E9324" s="1514" t="s">
        <v>123</v>
      </c>
      <c r="F9324" s="1390">
        <v>500</v>
      </c>
      <c r="G9324" s="1283">
        <v>3.16</v>
      </c>
      <c r="H9324" s="1283"/>
      <c r="I9324" s="1283"/>
      <c r="J9324" s="1283"/>
      <c r="K9324" s="1283"/>
      <c r="L9324" s="1283"/>
      <c r="M9324" s="1283"/>
      <c r="N9324" s="1283"/>
      <c r="O9324" s="1283"/>
      <c r="P9324" s="1283">
        <v>3.62</v>
      </c>
      <c r="R9324" s="1067"/>
      <c r="Z9324" s="21"/>
      <c r="AH9324"/>
    </row>
    <row r="9325" spans="1:34" ht="11.25" customHeight="1">
      <c r="A9325"/>
      <c r="B9325" s="1281" t="s">
        <v>30</v>
      </c>
      <c r="C9325" s="1282">
        <v>2016</v>
      </c>
      <c r="D9325" s="1341" t="str">
        <f t="shared" si="159"/>
        <v>TN2016</v>
      </c>
      <c r="E9325" s="1514" t="s">
        <v>125</v>
      </c>
      <c r="F9325" s="1390">
        <v>500</v>
      </c>
      <c r="G9325" s="1283">
        <v>2.14</v>
      </c>
      <c r="H9325" s="1283"/>
      <c r="I9325" s="1283"/>
      <c r="J9325" s="1283"/>
      <c r="K9325" s="1283"/>
      <c r="L9325" s="1283"/>
      <c r="M9325" s="1283"/>
      <c r="N9325" s="1283"/>
      <c r="O9325" s="1283"/>
      <c r="P9325" s="1283">
        <v>2.4500000000000002</v>
      </c>
      <c r="R9325" s="1067"/>
      <c r="Z9325" s="21"/>
      <c r="AH9325"/>
    </row>
    <row r="9326" spans="1:34" ht="11.25" customHeight="1">
      <c r="A9326"/>
      <c r="B9326" s="1281" t="s">
        <v>30</v>
      </c>
      <c r="C9326" s="1282">
        <v>2021</v>
      </c>
      <c r="D9326" s="1341" t="str">
        <f t="shared" si="159"/>
        <v>TN2021</v>
      </c>
      <c r="E9326" s="1514" t="s">
        <v>124</v>
      </c>
      <c r="F9326" s="1390">
        <v>500</v>
      </c>
      <c r="G9326" s="1283">
        <v>2.59</v>
      </c>
      <c r="H9326" s="1283"/>
      <c r="I9326" s="1283"/>
      <c r="J9326" s="1283"/>
      <c r="K9326" s="1283"/>
      <c r="L9326" s="1283"/>
      <c r="M9326" s="1283"/>
      <c r="N9326" s="1283"/>
      <c r="O9326" s="1283"/>
      <c r="P9326" s="1283">
        <v>2.96</v>
      </c>
      <c r="R9326" s="1067"/>
      <c r="Z9326" s="21"/>
      <c r="AH9326"/>
    </row>
    <row r="9327" spans="1:34" ht="11.25" customHeight="1">
      <c r="A9327"/>
      <c r="B9327" s="1281" t="s">
        <v>30</v>
      </c>
      <c r="C9327" s="1282">
        <v>2039</v>
      </c>
      <c r="D9327" s="1341" t="str">
        <f t="shared" si="159"/>
        <v>TN2039</v>
      </c>
      <c r="E9327" s="1514" t="s">
        <v>121</v>
      </c>
      <c r="F9327" s="1390">
        <v>500</v>
      </c>
      <c r="G9327" s="1283">
        <v>1.68</v>
      </c>
      <c r="H9327" s="1283"/>
      <c r="I9327" s="1283"/>
      <c r="J9327" s="1283"/>
      <c r="K9327" s="1283"/>
      <c r="L9327" s="1283"/>
      <c r="M9327" s="1283"/>
      <c r="N9327" s="1283"/>
      <c r="O9327" s="1283"/>
      <c r="P9327" s="1283">
        <v>1.92</v>
      </c>
      <c r="R9327" s="1067"/>
      <c r="Z9327" s="21"/>
      <c r="AH9327"/>
    </row>
    <row r="9328" spans="1:34" ht="11.25" customHeight="1">
      <c r="A9328"/>
      <c r="B9328" s="1281" t="s">
        <v>30</v>
      </c>
      <c r="C9328" s="1282">
        <v>2041</v>
      </c>
      <c r="D9328" s="1341" t="str">
        <f t="shared" si="159"/>
        <v>TN2041</v>
      </c>
      <c r="E9328" s="1514" t="s">
        <v>121</v>
      </c>
      <c r="F9328" s="1390">
        <v>500</v>
      </c>
      <c r="G9328" s="1283">
        <v>1.48</v>
      </c>
      <c r="H9328" s="1283"/>
      <c r="I9328" s="1283"/>
      <c r="J9328" s="1283"/>
      <c r="K9328" s="1283"/>
      <c r="L9328" s="1283"/>
      <c r="M9328" s="1283"/>
      <c r="N9328" s="1283"/>
      <c r="O9328" s="1283"/>
      <c r="P9328" s="1283">
        <v>1.7</v>
      </c>
      <c r="R9328" s="1067"/>
      <c r="Z9328" s="21"/>
      <c r="AH9328"/>
    </row>
    <row r="9329" spans="1:34" ht="11.25" customHeight="1">
      <c r="A9329"/>
      <c r="B9329" s="1281" t="s">
        <v>30</v>
      </c>
      <c r="C9329" s="1282">
        <v>2065</v>
      </c>
      <c r="D9329" s="1341" t="str">
        <f t="shared" si="159"/>
        <v>TN2065</v>
      </c>
      <c r="E9329" s="1514" t="s">
        <v>125</v>
      </c>
      <c r="F9329" s="1390">
        <v>500</v>
      </c>
      <c r="G9329" s="1283">
        <v>1.1599999999999999</v>
      </c>
      <c r="H9329" s="1283"/>
      <c r="I9329" s="1283"/>
      <c r="J9329" s="1283"/>
      <c r="K9329" s="1283"/>
      <c r="L9329" s="1283"/>
      <c r="M9329" s="1283"/>
      <c r="N9329" s="1283"/>
      <c r="O9329" s="1283"/>
      <c r="P9329" s="1283">
        <v>1.33</v>
      </c>
      <c r="R9329" s="1067"/>
      <c r="Z9329" s="21"/>
      <c r="AH9329"/>
    </row>
    <row r="9330" spans="1:34" ht="11.25" customHeight="1">
      <c r="A9330"/>
      <c r="B9330" s="1281" t="s">
        <v>30</v>
      </c>
      <c r="C9330" s="1282">
        <v>2070</v>
      </c>
      <c r="D9330" s="1341" t="str">
        <f t="shared" si="159"/>
        <v>TN2070</v>
      </c>
      <c r="E9330" s="1514" t="s">
        <v>121</v>
      </c>
      <c r="F9330" s="1390">
        <v>500</v>
      </c>
      <c r="G9330" s="1283">
        <v>3.21</v>
      </c>
      <c r="H9330" s="1283"/>
      <c r="I9330" s="1283"/>
      <c r="J9330" s="1283"/>
      <c r="K9330" s="1283"/>
      <c r="L9330" s="1283"/>
      <c r="M9330" s="1283"/>
      <c r="N9330" s="1283"/>
      <c r="O9330" s="1283"/>
      <c r="P9330" s="1283">
        <v>3.66</v>
      </c>
      <c r="R9330" s="1067"/>
      <c r="Z9330" s="21"/>
      <c r="AH9330"/>
    </row>
    <row r="9331" spans="1:34" ht="11.25" customHeight="1">
      <c r="A9331"/>
      <c r="B9331" s="1281" t="s">
        <v>30</v>
      </c>
      <c r="C9331" s="1282">
        <v>2081</v>
      </c>
      <c r="D9331" s="1341" t="str">
        <f t="shared" si="159"/>
        <v>TN2081</v>
      </c>
      <c r="E9331" s="1514" t="s">
        <v>122</v>
      </c>
      <c r="F9331" s="1390">
        <v>500</v>
      </c>
      <c r="G9331" s="1283">
        <v>1.99</v>
      </c>
      <c r="H9331" s="1283"/>
      <c r="I9331" s="1283"/>
      <c r="J9331" s="1283"/>
      <c r="K9331" s="1283"/>
      <c r="L9331" s="1283"/>
      <c r="M9331" s="1283"/>
      <c r="N9331" s="1283"/>
      <c r="O9331" s="1283"/>
      <c r="P9331" s="1283">
        <v>2.27</v>
      </c>
      <c r="R9331" s="1067"/>
      <c r="Z9331" s="21"/>
      <c r="AH9331"/>
    </row>
    <row r="9332" spans="1:34" ht="11.25" customHeight="1">
      <c r="A9332"/>
      <c r="B9332" s="1281" t="s">
        <v>30</v>
      </c>
      <c r="C9332" s="1282">
        <v>2089</v>
      </c>
      <c r="D9332" s="1341" t="str">
        <f t="shared" si="159"/>
        <v>TN2089</v>
      </c>
      <c r="E9332" s="1514" t="s">
        <v>123</v>
      </c>
      <c r="F9332" s="1390">
        <v>500</v>
      </c>
      <c r="G9332" s="1283">
        <v>2.0299999999999998</v>
      </c>
      <c r="H9332" s="1283"/>
      <c r="I9332" s="1283"/>
      <c r="J9332" s="1283"/>
      <c r="K9332" s="1283"/>
      <c r="L9332" s="1283"/>
      <c r="M9332" s="1283"/>
      <c r="N9332" s="1283"/>
      <c r="O9332" s="1283"/>
      <c r="P9332" s="1283">
        <v>2.3199999999999998</v>
      </c>
      <c r="R9332" s="1067"/>
      <c r="Z9332" s="21"/>
      <c r="AH9332"/>
    </row>
    <row r="9333" spans="1:34" ht="11.25" customHeight="1">
      <c r="A9333"/>
      <c r="B9333" s="1281" t="s">
        <v>30</v>
      </c>
      <c r="C9333" s="1282">
        <v>2095</v>
      </c>
      <c r="D9333" s="1341" t="str">
        <f t="shared" si="159"/>
        <v>TN2095</v>
      </c>
      <c r="E9333" s="1514" t="s">
        <v>123</v>
      </c>
      <c r="F9333" s="1390">
        <v>500</v>
      </c>
      <c r="G9333" s="1283">
        <v>2.2000000000000002</v>
      </c>
      <c r="H9333" s="1283"/>
      <c r="I9333" s="1283"/>
      <c r="J9333" s="1283"/>
      <c r="K9333" s="1283"/>
      <c r="L9333" s="1283"/>
      <c r="M9333" s="1283"/>
      <c r="N9333" s="1283"/>
      <c r="O9333" s="1283"/>
      <c r="P9333" s="1283">
        <v>2.5099999999999998</v>
      </c>
      <c r="R9333" s="1067"/>
      <c r="Z9333" s="21"/>
      <c r="AH9333"/>
    </row>
    <row r="9334" spans="1:34" ht="11.25" customHeight="1">
      <c r="A9334"/>
      <c r="B9334" s="1281" t="s">
        <v>30</v>
      </c>
      <c r="C9334" s="1282">
        <v>2105</v>
      </c>
      <c r="D9334" s="1341" t="str">
        <f t="shared" si="159"/>
        <v>TN2105</v>
      </c>
      <c r="E9334" s="1514" t="s">
        <v>121</v>
      </c>
      <c r="F9334" s="1390">
        <v>500</v>
      </c>
      <c r="G9334" s="1283">
        <v>2.59</v>
      </c>
      <c r="H9334" s="1283"/>
      <c r="I9334" s="1283"/>
      <c r="J9334" s="1283"/>
      <c r="K9334" s="1283"/>
      <c r="L9334" s="1283"/>
      <c r="M9334" s="1283"/>
      <c r="N9334" s="1283"/>
      <c r="O9334" s="1283"/>
      <c r="P9334" s="1283">
        <v>2.96</v>
      </c>
      <c r="R9334" s="1067"/>
      <c r="Z9334" s="21"/>
      <c r="AH9334"/>
    </row>
    <row r="9335" spans="1:34" ht="11.25" customHeight="1">
      <c r="A9335"/>
      <c r="B9335" s="1281" t="s">
        <v>30</v>
      </c>
      <c r="C9335" s="1282">
        <v>2110</v>
      </c>
      <c r="D9335" s="1341" t="str">
        <f t="shared" si="159"/>
        <v>TN2110</v>
      </c>
      <c r="E9335" s="1514" t="s">
        <v>121</v>
      </c>
      <c r="F9335" s="1390">
        <v>500</v>
      </c>
      <c r="G9335" s="1283">
        <v>1.4</v>
      </c>
      <c r="H9335" s="1283"/>
      <c r="I9335" s="1283"/>
      <c r="J9335" s="1283"/>
      <c r="K9335" s="1283"/>
      <c r="L9335" s="1283"/>
      <c r="M9335" s="1283"/>
      <c r="N9335" s="1283"/>
      <c r="O9335" s="1283"/>
      <c r="P9335" s="1283">
        <v>1.6</v>
      </c>
      <c r="R9335" s="1067"/>
      <c r="Z9335" s="21"/>
      <c r="AH9335"/>
    </row>
    <row r="9336" spans="1:34" ht="11.25" customHeight="1">
      <c r="A9336"/>
      <c r="B9336" s="1281" t="s">
        <v>30</v>
      </c>
      <c r="C9336" s="1282">
        <v>2111</v>
      </c>
      <c r="D9336" s="1341" t="str">
        <f t="shared" si="159"/>
        <v>TN2111</v>
      </c>
      <c r="E9336" s="1514" t="s">
        <v>121</v>
      </c>
      <c r="F9336" s="1390">
        <v>500</v>
      </c>
      <c r="G9336" s="1283">
        <v>1.54</v>
      </c>
      <c r="H9336" s="1283"/>
      <c r="I9336" s="1283"/>
      <c r="J9336" s="1283"/>
      <c r="K9336" s="1283"/>
      <c r="L9336" s="1283"/>
      <c r="M9336" s="1283"/>
      <c r="N9336" s="1283"/>
      <c r="O9336" s="1283"/>
      <c r="P9336" s="1283">
        <v>1.76</v>
      </c>
      <c r="R9336" s="1067"/>
      <c r="Z9336" s="21"/>
      <c r="AH9336"/>
    </row>
    <row r="9337" spans="1:34" ht="11.25" customHeight="1">
      <c r="A9337"/>
      <c r="B9337" s="1281" t="s">
        <v>30</v>
      </c>
      <c r="C9337" s="1282">
        <v>2112</v>
      </c>
      <c r="D9337" s="1341" t="str">
        <f t="shared" si="159"/>
        <v>TN2112</v>
      </c>
      <c r="E9337" s="1514" t="s">
        <v>125</v>
      </c>
      <c r="F9337" s="1390">
        <v>500</v>
      </c>
      <c r="G9337" s="1283">
        <v>2.09</v>
      </c>
      <c r="H9337" s="1283"/>
      <c r="I9337" s="1283"/>
      <c r="J9337" s="1283"/>
      <c r="K9337" s="1283"/>
      <c r="L9337" s="1283"/>
      <c r="M9337" s="1283"/>
      <c r="N9337" s="1283"/>
      <c r="O9337" s="1283"/>
      <c r="P9337" s="1283">
        <v>2.38</v>
      </c>
      <c r="R9337" s="1067"/>
      <c r="Z9337" s="21"/>
      <c r="AH9337"/>
    </row>
    <row r="9338" spans="1:34" ht="11.25" customHeight="1">
      <c r="A9338"/>
      <c r="B9338" s="1281" t="s">
        <v>30</v>
      </c>
      <c r="C9338" s="1282">
        <v>2114</v>
      </c>
      <c r="D9338" s="1341" t="str">
        <f t="shared" si="159"/>
        <v>TN2114</v>
      </c>
      <c r="E9338" s="1514" t="s">
        <v>122</v>
      </c>
      <c r="F9338" s="1390">
        <v>500</v>
      </c>
      <c r="G9338" s="1283">
        <v>1.99</v>
      </c>
      <c r="H9338" s="1283"/>
      <c r="I9338" s="1283"/>
      <c r="J9338" s="1283"/>
      <c r="K9338" s="1283"/>
      <c r="L9338" s="1283"/>
      <c r="M9338" s="1283"/>
      <c r="N9338" s="1283"/>
      <c r="O9338" s="1283"/>
      <c r="P9338" s="1283">
        <v>2.27</v>
      </c>
      <c r="R9338" s="1067"/>
      <c r="Z9338" s="21"/>
      <c r="AH9338"/>
    </row>
    <row r="9339" spans="1:34" ht="11.25" customHeight="1">
      <c r="A9339"/>
      <c r="B9339" s="1281" t="s">
        <v>30</v>
      </c>
      <c r="C9339" s="1282">
        <v>2121</v>
      </c>
      <c r="D9339" s="1341" t="str">
        <f t="shared" si="159"/>
        <v>TN2121</v>
      </c>
      <c r="E9339" s="1514" t="s">
        <v>123</v>
      </c>
      <c r="F9339" s="1390">
        <v>500</v>
      </c>
      <c r="G9339" s="1283">
        <v>1.01</v>
      </c>
      <c r="H9339" s="1283"/>
      <c r="I9339" s="1283"/>
      <c r="J9339" s="1283"/>
      <c r="K9339" s="1283"/>
      <c r="L9339" s="1283"/>
      <c r="M9339" s="1283"/>
      <c r="N9339" s="1283"/>
      <c r="O9339" s="1283"/>
      <c r="P9339" s="1283">
        <v>1.1499999999999999</v>
      </c>
      <c r="R9339" s="1067"/>
      <c r="Z9339" s="21"/>
      <c r="AH9339"/>
    </row>
    <row r="9340" spans="1:34" ht="11.25" customHeight="1">
      <c r="A9340"/>
      <c r="B9340" s="1281" t="s">
        <v>30</v>
      </c>
      <c r="C9340" s="1282">
        <v>2130</v>
      </c>
      <c r="D9340" s="1341" t="str">
        <f t="shared" si="159"/>
        <v>TN2130</v>
      </c>
      <c r="E9340" s="1514" t="s">
        <v>121</v>
      </c>
      <c r="F9340" s="1390">
        <v>500</v>
      </c>
      <c r="G9340" s="1283">
        <v>1.1299999999999999</v>
      </c>
      <c r="H9340" s="1283"/>
      <c r="I9340" s="1283"/>
      <c r="J9340" s="1283"/>
      <c r="K9340" s="1283"/>
      <c r="L9340" s="1283"/>
      <c r="M9340" s="1283"/>
      <c r="N9340" s="1283"/>
      <c r="O9340" s="1283"/>
      <c r="P9340" s="1283">
        <v>1.3</v>
      </c>
      <c r="R9340" s="1067"/>
      <c r="Z9340" s="21"/>
      <c r="AH9340"/>
    </row>
    <row r="9341" spans="1:34" ht="11.25" customHeight="1">
      <c r="A9341"/>
      <c r="B9341" s="1281" t="s">
        <v>30</v>
      </c>
      <c r="C9341" s="1282">
        <v>2131</v>
      </c>
      <c r="D9341" s="1341" t="str">
        <f t="shared" si="159"/>
        <v>TN2131</v>
      </c>
      <c r="E9341" s="1514" t="s">
        <v>125</v>
      </c>
      <c r="F9341" s="1390">
        <v>500</v>
      </c>
      <c r="G9341" s="1283">
        <v>0.94</v>
      </c>
      <c r="H9341" s="1283"/>
      <c r="I9341" s="1283"/>
      <c r="J9341" s="1283"/>
      <c r="K9341" s="1283"/>
      <c r="L9341" s="1283"/>
      <c r="M9341" s="1283"/>
      <c r="N9341" s="1283"/>
      <c r="O9341" s="1283"/>
      <c r="P9341" s="1283">
        <v>1.07</v>
      </c>
      <c r="R9341" s="1067"/>
      <c r="Z9341" s="21"/>
      <c r="AH9341"/>
    </row>
    <row r="9342" spans="1:34" ht="11.25" customHeight="1">
      <c r="A9342"/>
      <c r="B9342" s="1281" t="s">
        <v>30</v>
      </c>
      <c r="C9342" s="1282">
        <v>2143</v>
      </c>
      <c r="D9342" s="1341" t="str">
        <f t="shared" si="159"/>
        <v>TN2143</v>
      </c>
      <c r="E9342" s="1514" t="s">
        <v>121</v>
      </c>
      <c r="F9342" s="1390">
        <v>500</v>
      </c>
      <c r="G9342" s="1283">
        <v>1.74</v>
      </c>
      <c r="H9342" s="1283"/>
      <c r="I9342" s="1283"/>
      <c r="J9342" s="1283"/>
      <c r="K9342" s="1283"/>
      <c r="L9342" s="1283"/>
      <c r="M9342" s="1283"/>
      <c r="N9342" s="1283"/>
      <c r="O9342" s="1283"/>
      <c r="P9342" s="1283">
        <v>1.98</v>
      </c>
      <c r="R9342" s="1067"/>
      <c r="Z9342" s="21"/>
      <c r="AH9342"/>
    </row>
    <row r="9343" spans="1:34" ht="11.25" customHeight="1">
      <c r="A9343"/>
      <c r="B9343" s="1281" t="s">
        <v>30</v>
      </c>
      <c r="C9343" s="1282">
        <v>2157</v>
      </c>
      <c r="D9343" s="1341" t="str">
        <f t="shared" si="159"/>
        <v>TN2157</v>
      </c>
      <c r="E9343" s="1514" t="s">
        <v>121</v>
      </c>
      <c r="F9343" s="1390">
        <v>500</v>
      </c>
      <c r="G9343" s="1283">
        <v>2.8</v>
      </c>
      <c r="H9343" s="1283"/>
      <c r="I9343" s="1283"/>
      <c r="J9343" s="1283"/>
      <c r="K9343" s="1283"/>
      <c r="L9343" s="1283"/>
      <c r="M9343" s="1283"/>
      <c r="N9343" s="1283"/>
      <c r="O9343" s="1283"/>
      <c r="P9343" s="1283">
        <v>3.2</v>
      </c>
      <c r="R9343" s="1067"/>
      <c r="Z9343" s="21"/>
      <c r="AH9343"/>
    </row>
    <row r="9344" spans="1:34" ht="11.25" customHeight="1">
      <c r="A9344"/>
      <c r="B9344" s="1281" t="s">
        <v>30</v>
      </c>
      <c r="C9344" s="1282">
        <v>2172</v>
      </c>
      <c r="D9344" s="1341" t="str">
        <f t="shared" si="159"/>
        <v>TN2172</v>
      </c>
      <c r="E9344" s="1514" t="s">
        <v>123</v>
      </c>
      <c r="F9344" s="1390">
        <v>500</v>
      </c>
      <c r="G9344" s="1283">
        <v>1.19</v>
      </c>
      <c r="H9344" s="1283"/>
      <c r="I9344" s="1283"/>
      <c r="J9344" s="1283"/>
      <c r="K9344" s="1283"/>
      <c r="L9344" s="1283"/>
      <c r="M9344" s="1283"/>
      <c r="N9344" s="1283"/>
      <c r="O9344" s="1283"/>
      <c r="P9344" s="1283">
        <v>1.36</v>
      </c>
      <c r="R9344" s="1067"/>
      <c r="Z9344" s="21"/>
      <c r="AH9344"/>
    </row>
    <row r="9345" spans="1:34" ht="11.25" customHeight="1">
      <c r="A9345"/>
      <c r="B9345" s="1281" t="s">
        <v>30</v>
      </c>
      <c r="C9345" s="1282">
        <v>2174</v>
      </c>
      <c r="D9345" s="1341" t="str">
        <f t="shared" si="159"/>
        <v>TN2174</v>
      </c>
      <c r="E9345" s="1514" t="s">
        <v>123</v>
      </c>
      <c r="F9345" s="1390">
        <v>500</v>
      </c>
      <c r="G9345" s="1283">
        <v>1.92</v>
      </c>
      <c r="H9345" s="1283"/>
      <c r="I9345" s="1283"/>
      <c r="J9345" s="1283"/>
      <c r="K9345" s="1283"/>
      <c r="L9345" s="1283"/>
      <c r="M9345" s="1283"/>
      <c r="N9345" s="1283"/>
      <c r="O9345" s="1283"/>
      <c r="P9345" s="1283">
        <v>2.19</v>
      </c>
      <c r="R9345" s="1067"/>
      <c r="Z9345" s="21"/>
      <c r="AH9345"/>
    </row>
    <row r="9346" spans="1:34" ht="11.25" customHeight="1">
      <c r="A9346"/>
      <c r="B9346" s="1281" t="s">
        <v>30</v>
      </c>
      <c r="C9346" s="1282">
        <v>2211</v>
      </c>
      <c r="D9346" s="1341" t="str">
        <f t="shared" si="159"/>
        <v>TN2211</v>
      </c>
      <c r="E9346" s="1514" t="s">
        <v>123</v>
      </c>
      <c r="F9346" s="1390">
        <v>600</v>
      </c>
      <c r="G9346" s="1283">
        <v>5.8</v>
      </c>
      <c r="H9346" s="1283"/>
      <c r="I9346" s="1283"/>
      <c r="J9346" s="1283"/>
      <c r="K9346" s="1283"/>
      <c r="L9346" s="1283"/>
      <c r="M9346" s="1283"/>
      <c r="N9346" s="1283"/>
      <c r="O9346" s="1283"/>
      <c r="P9346" s="1283">
        <v>6.62</v>
      </c>
      <c r="R9346" s="1067"/>
      <c r="Z9346" s="21"/>
      <c r="AH9346"/>
    </row>
    <row r="9347" spans="1:34" ht="11.25" customHeight="1">
      <c r="A9347"/>
      <c r="B9347" s="1281" t="s">
        <v>30</v>
      </c>
      <c r="C9347" s="1282">
        <v>2220</v>
      </c>
      <c r="D9347" s="1341" t="str">
        <f t="shared" si="159"/>
        <v>TN2220</v>
      </c>
      <c r="E9347" s="1514" t="s">
        <v>125</v>
      </c>
      <c r="F9347" s="1390">
        <v>500</v>
      </c>
      <c r="G9347" s="1283">
        <v>1.33</v>
      </c>
      <c r="H9347" s="1283"/>
      <c r="I9347" s="1283"/>
      <c r="J9347" s="1283"/>
      <c r="K9347" s="1283"/>
      <c r="L9347" s="1283"/>
      <c r="M9347" s="1283"/>
      <c r="N9347" s="1283"/>
      <c r="O9347" s="1283"/>
      <c r="P9347" s="1283">
        <v>1.52</v>
      </c>
      <c r="R9347" s="1067"/>
      <c r="Z9347" s="21"/>
      <c r="AH9347"/>
    </row>
    <row r="9348" spans="1:34" ht="11.25" customHeight="1">
      <c r="A9348"/>
      <c r="B9348" s="1281" t="s">
        <v>30</v>
      </c>
      <c r="C9348" s="1282">
        <v>2288</v>
      </c>
      <c r="D9348" s="1341" t="str">
        <f t="shared" si="159"/>
        <v>TN2288</v>
      </c>
      <c r="E9348" s="1514" t="s">
        <v>125</v>
      </c>
      <c r="F9348" s="1390">
        <v>500</v>
      </c>
      <c r="G9348" s="1283">
        <v>2.52</v>
      </c>
      <c r="H9348" s="1283"/>
      <c r="I9348" s="1283"/>
      <c r="J9348" s="1283"/>
      <c r="K9348" s="1283"/>
      <c r="L9348" s="1283"/>
      <c r="M9348" s="1283"/>
      <c r="N9348" s="1283"/>
      <c r="O9348" s="1283"/>
      <c r="P9348" s="1283">
        <v>2.88</v>
      </c>
      <c r="R9348" s="1067"/>
      <c r="Z9348" s="21"/>
      <c r="AH9348"/>
    </row>
    <row r="9349" spans="1:34" ht="11.25" customHeight="1">
      <c r="A9349"/>
      <c r="B9349" s="1281" t="s">
        <v>30</v>
      </c>
      <c r="C9349" s="1282">
        <v>2302</v>
      </c>
      <c r="D9349" s="1341" t="str">
        <f t="shared" si="159"/>
        <v>TN2302</v>
      </c>
      <c r="E9349" s="1514" t="s">
        <v>125</v>
      </c>
      <c r="F9349" s="1390">
        <v>500</v>
      </c>
      <c r="G9349" s="1283">
        <v>1.05</v>
      </c>
      <c r="H9349" s="1283"/>
      <c r="I9349" s="1283"/>
      <c r="J9349" s="1283"/>
      <c r="K9349" s="1283"/>
      <c r="L9349" s="1283"/>
      <c r="M9349" s="1283"/>
      <c r="N9349" s="1283"/>
      <c r="O9349" s="1283"/>
      <c r="P9349" s="1283">
        <v>1.2</v>
      </c>
      <c r="R9349" s="1067"/>
      <c r="Z9349" s="21"/>
      <c r="AH9349"/>
    </row>
    <row r="9350" spans="1:34" ht="11.25" customHeight="1">
      <c r="A9350"/>
      <c r="B9350" s="1281" t="s">
        <v>30</v>
      </c>
      <c r="C9350" s="1282">
        <v>2305</v>
      </c>
      <c r="D9350" s="1341" t="str">
        <f t="shared" si="159"/>
        <v>TN2305</v>
      </c>
      <c r="E9350" s="1514" t="s">
        <v>125</v>
      </c>
      <c r="F9350" s="1390">
        <v>500</v>
      </c>
      <c r="G9350" s="1283">
        <v>1.65</v>
      </c>
      <c r="H9350" s="1283"/>
      <c r="I9350" s="1283"/>
      <c r="J9350" s="1283"/>
      <c r="K9350" s="1283"/>
      <c r="L9350" s="1283"/>
      <c r="M9350" s="1283"/>
      <c r="N9350" s="1283"/>
      <c r="O9350" s="1283"/>
      <c r="P9350" s="1283">
        <v>1.89</v>
      </c>
      <c r="R9350" s="1067"/>
      <c r="Z9350" s="21"/>
      <c r="AH9350"/>
    </row>
    <row r="9351" spans="1:34" ht="11.25" customHeight="1">
      <c r="A9351"/>
      <c r="B9351" s="1281" t="s">
        <v>30</v>
      </c>
      <c r="C9351" s="1282">
        <v>2361</v>
      </c>
      <c r="D9351" s="1341" t="str">
        <f t="shared" si="159"/>
        <v>TN2361</v>
      </c>
      <c r="E9351" s="1514" t="s">
        <v>125</v>
      </c>
      <c r="F9351" s="1390">
        <v>500</v>
      </c>
      <c r="G9351" s="1283">
        <v>1.4</v>
      </c>
      <c r="H9351" s="1283"/>
      <c r="I9351" s="1283"/>
      <c r="J9351" s="1283"/>
      <c r="K9351" s="1283"/>
      <c r="L9351" s="1283"/>
      <c r="M9351" s="1283"/>
      <c r="N9351" s="1283"/>
      <c r="O9351" s="1283"/>
      <c r="P9351" s="1283">
        <v>1.6</v>
      </c>
      <c r="R9351" s="1067"/>
      <c r="Z9351" s="21"/>
      <c r="AH9351"/>
    </row>
    <row r="9352" spans="1:34" ht="11.25" customHeight="1">
      <c r="A9352"/>
      <c r="B9352" s="1281" t="s">
        <v>30</v>
      </c>
      <c r="C9352" s="1282">
        <v>2362</v>
      </c>
      <c r="D9352" s="1341" t="str">
        <f t="shared" si="159"/>
        <v>TN2362</v>
      </c>
      <c r="E9352" s="1514" t="s">
        <v>125</v>
      </c>
      <c r="F9352" s="1390">
        <v>500</v>
      </c>
      <c r="G9352" s="1283">
        <v>1.4</v>
      </c>
      <c r="H9352" s="1283"/>
      <c r="I9352" s="1283"/>
      <c r="J9352" s="1283"/>
      <c r="K9352" s="1283"/>
      <c r="L9352" s="1283"/>
      <c r="M9352" s="1283"/>
      <c r="N9352" s="1283"/>
      <c r="O9352" s="1283"/>
      <c r="P9352" s="1283">
        <v>1.6</v>
      </c>
      <c r="R9352" s="1067"/>
      <c r="Z9352" s="21"/>
      <c r="AH9352"/>
    </row>
    <row r="9353" spans="1:34" ht="11.25" customHeight="1">
      <c r="A9353"/>
      <c r="B9353" s="1281" t="s">
        <v>30</v>
      </c>
      <c r="C9353" s="1282">
        <v>2380</v>
      </c>
      <c r="D9353" s="1341" t="str">
        <f t="shared" si="159"/>
        <v>TN2380</v>
      </c>
      <c r="E9353" s="1514" t="s">
        <v>125</v>
      </c>
      <c r="F9353" s="1390">
        <v>500</v>
      </c>
      <c r="G9353" s="1283">
        <v>1.44</v>
      </c>
      <c r="H9353" s="1283"/>
      <c r="I9353" s="1283"/>
      <c r="J9353" s="1283"/>
      <c r="K9353" s="1283"/>
      <c r="L9353" s="1283"/>
      <c r="M9353" s="1283"/>
      <c r="N9353" s="1283"/>
      <c r="O9353" s="1283"/>
      <c r="P9353" s="1283">
        <v>1.65</v>
      </c>
      <c r="R9353" s="1067"/>
      <c r="Z9353" s="21"/>
      <c r="AH9353"/>
    </row>
    <row r="9354" spans="1:34" ht="11.25" customHeight="1">
      <c r="A9354"/>
      <c r="B9354" s="1281" t="s">
        <v>30</v>
      </c>
      <c r="C9354" s="1282">
        <v>2388</v>
      </c>
      <c r="D9354" s="1341" t="str">
        <f t="shared" si="159"/>
        <v>TN2388</v>
      </c>
      <c r="E9354" s="1514" t="s">
        <v>125</v>
      </c>
      <c r="F9354" s="1390">
        <v>500</v>
      </c>
      <c r="G9354" s="1283">
        <v>1.08</v>
      </c>
      <c r="H9354" s="1283"/>
      <c r="I9354" s="1283"/>
      <c r="J9354" s="1283"/>
      <c r="K9354" s="1283"/>
      <c r="L9354" s="1283"/>
      <c r="M9354" s="1283"/>
      <c r="N9354" s="1283"/>
      <c r="O9354" s="1283"/>
      <c r="P9354" s="1283">
        <v>1.23</v>
      </c>
      <c r="R9354" s="1067"/>
      <c r="Z9354" s="21"/>
      <c r="AH9354"/>
    </row>
    <row r="9355" spans="1:34" ht="11.25" customHeight="1">
      <c r="A9355"/>
      <c r="B9355" s="1281" t="s">
        <v>30</v>
      </c>
      <c r="C9355" s="1282">
        <v>2402</v>
      </c>
      <c r="D9355" s="1341" t="str">
        <f t="shared" si="159"/>
        <v>TN2402</v>
      </c>
      <c r="E9355" s="1514" t="s">
        <v>124</v>
      </c>
      <c r="F9355" s="1390">
        <v>500</v>
      </c>
      <c r="G9355" s="1283">
        <v>1.81</v>
      </c>
      <c r="H9355" s="1283"/>
      <c r="I9355" s="1283"/>
      <c r="J9355" s="1283"/>
      <c r="K9355" s="1283"/>
      <c r="L9355" s="1283"/>
      <c r="M9355" s="1283"/>
      <c r="N9355" s="1283"/>
      <c r="O9355" s="1283"/>
      <c r="P9355" s="1283">
        <v>2.06</v>
      </c>
      <c r="R9355" s="1067"/>
      <c r="Z9355" s="21"/>
      <c r="AH9355"/>
    </row>
    <row r="9356" spans="1:34" ht="11.25" customHeight="1">
      <c r="A9356"/>
      <c r="B9356" s="1281" t="s">
        <v>30</v>
      </c>
      <c r="C9356" s="1282">
        <v>2413</v>
      </c>
      <c r="D9356" s="1341" t="str">
        <f t="shared" ref="D9356:D9419" si="160">B9356&amp;TEXT(C9356,"0000")</f>
        <v>TN2413</v>
      </c>
      <c r="E9356" s="1514" t="s">
        <v>125</v>
      </c>
      <c r="F9356" s="1390">
        <v>500</v>
      </c>
      <c r="G9356" s="1283">
        <v>2.46</v>
      </c>
      <c r="H9356" s="1283"/>
      <c r="I9356" s="1283"/>
      <c r="J9356" s="1283"/>
      <c r="K9356" s="1283"/>
      <c r="L9356" s="1283"/>
      <c r="M9356" s="1283"/>
      <c r="N9356" s="1283"/>
      <c r="O9356" s="1283"/>
      <c r="P9356" s="1283">
        <v>2.82</v>
      </c>
      <c r="R9356" s="1067"/>
      <c r="Z9356" s="21"/>
      <c r="AH9356"/>
    </row>
    <row r="9357" spans="1:34" ht="11.25" customHeight="1">
      <c r="A9357"/>
      <c r="B9357" s="1281" t="s">
        <v>30</v>
      </c>
      <c r="C9357" s="1282">
        <v>2416</v>
      </c>
      <c r="D9357" s="1341" t="str">
        <f t="shared" si="160"/>
        <v>TN2416</v>
      </c>
      <c r="E9357" s="1514" t="s">
        <v>121</v>
      </c>
      <c r="F9357" s="1390">
        <v>500</v>
      </c>
      <c r="G9357" s="1283">
        <v>1.1100000000000001</v>
      </c>
      <c r="H9357" s="1283"/>
      <c r="I9357" s="1283"/>
      <c r="J9357" s="1283"/>
      <c r="K9357" s="1283"/>
      <c r="L9357" s="1283"/>
      <c r="M9357" s="1283"/>
      <c r="N9357" s="1283"/>
      <c r="O9357" s="1283"/>
      <c r="P9357" s="1283">
        <v>1.26</v>
      </c>
      <c r="R9357" s="1067"/>
      <c r="Z9357" s="21"/>
      <c r="AH9357"/>
    </row>
    <row r="9358" spans="1:34" ht="11.25" customHeight="1">
      <c r="A9358"/>
      <c r="B9358" s="1281" t="s">
        <v>30</v>
      </c>
      <c r="C9358" s="1282">
        <v>2417</v>
      </c>
      <c r="D9358" s="1341" t="str">
        <f t="shared" si="160"/>
        <v>TN2417</v>
      </c>
      <c r="E9358" s="1514" t="s">
        <v>125</v>
      </c>
      <c r="F9358" s="1390">
        <v>500</v>
      </c>
      <c r="G9358" s="1283">
        <v>0.94</v>
      </c>
      <c r="H9358" s="1283"/>
      <c r="I9358" s="1283"/>
      <c r="J9358" s="1283"/>
      <c r="K9358" s="1283"/>
      <c r="L9358" s="1283"/>
      <c r="M9358" s="1283"/>
      <c r="N9358" s="1283"/>
      <c r="O9358" s="1283"/>
      <c r="P9358" s="1283">
        <v>1.07</v>
      </c>
      <c r="R9358" s="1067"/>
      <c r="Z9358" s="21"/>
      <c r="AH9358"/>
    </row>
    <row r="9359" spans="1:34" ht="11.25" customHeight="1">
      <c r="A9359"/>
      <c r="B9359" s="1281" t="s">
        <v>30</v>
      </c>
      <c r="C9359" s="1282">
        <v>2501</v>
      </c>
      <c r="D9359" s="1341" t="str">
        <f t="shared" si="160"/>
        <v>TN2501</v>
      </c>
      <c r="E9359" s="1514" t="s">
        <v>121</v>
      </c>
      <c r="F9359" s="1390">
        <v>500</v>
      </c>
      <c r="G9359" s="1283">
        <v>1.85</v>
      </c>
      <c r="H9359" s="1283"/>
      <c r="I9359" s="1283"/>
      <c r="J9359" s="1283"/>
      <c r="K9359" s="1283"/>
      <c r="L9359" s="1283"/>
      <c r="M9359" s="1283"/>
      <c r="N9359" s="1283"/>
      <c r="O9359" s="1283"/>
      <c r="P9359" s="1283">
        <v>2.11</v>
      </c>
      <c r="R9359" s="1067"/>
      <c r="Z9359" s="21"/>
      <c r="AH9359"/>
    </row>
    <row r="9360" spans="1:34" ht="11.25" customHeight="1">
      <c r="A9360"/>
      <c r="B9360" s="1281" t="s">
        <v>30</v>
      </c>
      <c r="C9360" s="1282">
        <v>2503</v>
      </c>
      <c r="D9360" s="1341" t="str">
        <f t="shared" si="160"/>
        <v>TN2503</v>
      </c>
      <c r="E9360" s="1514" t="s">
        <v>121</v>
      </c>
      <c r="F9360" s="1390">
        <v>500</v>
      </c>
      <c r="G9360" s="1283">
        <v>0.84</v>
      </c>
      <c r="H9360" s="1283"/>
      <c r="I9360" s="1283"/>
      <c r="J9360" s="1283"/>
      <c r="K9360" s="1283"/>
      <c r="L9360" s="1283"/>
      <c r="M9360" s="1283"/>
      <c r="N9360" s="1283"/>
      <c r="O9360" s="1283"/>
      <c r="P9360" s="1283">
        <v>0.96</v>
      </c>
      <c r="R9360" s="1067"/>
      <c r="Z9360" s="21"/>
      <c r="AH9360"/>
    </row>
    <row r="9361" spans="1:34" ht="11.25" customHeight="1">
      <c r="A9361"/>
      <c r="B9361" s="1281" t="s">
        <v>30</v>
      </c>
      <c r="C9361" s="1282">
        <v>2570</v>
      </c>
      <c r="D9361" s="1341" t="str">
        <f t="shared" si="160"/>
        <v>TN2570</v>
      </c>
      <c r="E9361" s="1514" t="s">
        <v>124</v>
      </c>
      <c r="F9361" s="1390">
        <v>500</v>
      </c>
      <c r="G9361" s="1283">
        <v>2.59</v>
      </c>
      <c r="H9361" s="1283"/>
      <c r="I9361" s="1283"/>
      <c r="J9361" s="1283"/>
      <c r="K9361" s="1283"/>
      <c r="L9361" s="1283"/>
      <c r="M9361" s="1283"/>
      <c r="N9361" s="1283"/>
      <c r="O9361" s="1283"/>
      <c r="P9361" s="1283">
        <v>2.96</v>
      </c>
      <c r="R9361" s="1067"/>
      <c r="Z9361" s="21"/>
      <c r="AH9361"/>
    </row>
    <row r="9362" spans="1:34" ht="11.25" customHeight="1">
      <c r="A9362"/>
      <c r="B9362" s="1281" t="s">
        <v>30</v>
      </c>
      <c r="C9362" s="1282">
        <v>2585</v>
      </c>
      <c r="D9362" s="1341" t="str">
        <f t="shared" si="160"/>
        <v>TN2585</v>
      </c>
      <c r="E9362" s="1514" t="s">
        <v>121</v>
      </c>
      <c r="F9362" s="1390">
        <v>500</v>
      </c>
      <c r="G9362" s="1283">
        <v>2.0699999999999998</v>
      </c>
      <c r="H9362" s="1283"/>
      <c r="I9362" s="1283"/>
      <c r="J9362" s="1283"/>
      <c r="K9362" s="1283"/>
      <c r="L9362" s="1283"/>
      <c r="M9362" s="1283"/>
      <c r="N9362" s="1283"/>
      <c r="O9362" s="1283"/>
      <c r="P9362" s="1283">
        <v>2.37</v>
      </c>
      <c r="R9362" s="1067"/>
      <c r="Z9362" s="21"/>
      <c r="AH9362"/>
    </row>
    <row r="9363" spans="1:34" ht="11.25" customHeight="1">
      <c r="A9363"/>
      <c r="B9363" s="1281" t="s">
        <v>30</v>
      </c>
      <c r="C9363" s="1282">
        <v>2586</v>
      </c>
      <c r="D9363" s="1341" t="str">
        <f t="shared" si="160"/>
        <v>TN2586</v>
      </c>
      <c r="E9363" s="1514" t="s">
        <v>121</v>
      </c>
      <c r="F9363" s="1390">
        <v>500</v>
      </c>
      <c r="G9363" s="1283">
        <v>1.89</v>
      </c>
      <c r="H9363" s="1283"/>
      <c r="I9363" s="1283"/>
      <c r="J9363" s="1283"/>
      <c r="K9363" s="1283"/>
      <c r="L9363" s="1283"/>
      <c r="M9363" s="1283"/>
      <c r="N9363" s="1283"/>
      <c r="O9363" s="1283"/>
      <c r="P9363" s="1283">
        <v>2.16</v>
      </c>
      <c r="R9363" s="1067"/>
      <c r="Z9363" s="21"/>
      <c r="AH9363"/>
    </row>
    <row r="9364" spans="1:34" ht="11.25" customHeight="1">
      <c r="A9364"/>
      <c r="B9364" s="1281" t="s">
        <v>30</v>
      </c>
      <c r="C9364" s="1282">
        <v>2587</v>
      </c>
      <c r="D9364" s="1341" t="str">
        <f t="shared" si="160"/>
        <v>TN2587</v>
      </c>
      <c r="E9364" s="1514" t="s">
        <v>125</v>
      </c>
      <c r="F9364" s="1390">
        <v>500</v>
      </c>
      <c r="G9364" s="1283">
        <v>1.25</v>
      </c>
      <c r="H9364" s="1283"/>
      <c r="I9364" s="1283"/>
      <c r="J9364" s="1283"/>
      <c r="K9364" s="1283"/>
      <c r="L9364" s="1283"/>
      <c r="M9364" s="1283"/>
      <c r="N9364" s="1283"/>
      <c r="O9364" s="1283"/>
      <c r="P9364" s="1283">
        <v>1.42</v>
      </c>
      <c r="R9364" s="1067"/>
      <c r="Z9364" s="21"/>
      <c r="AH9364"/>
    </row>
    <row r="9365" spans="1:34" ht="11.25" customHeight="1">
      <c r="A9365"/>
      <c r="B9365" s="1281" t="s">
        <v>30</v>
      </c>
      <c r="C9365" s="1282">
        <v>2589</v>
      </c>
      <c r="D9365" s="1341" t="str">
        <f t="shared" si="160"/>
        <v>TN2589</v>
      </c>
      <c r="E9365" s="1514" t="s">
        <v>121</v>
      </c>
      <c r="F9365" s="1390">
        <v>500</v>
      </c>
      <c r="G9365" s="1283">
        <v>1.5</v>
      </c>
      <c r="H9365" s="1283"/>
      <c r="I9365" s="1283"/>
      <c r="J9365" s="1283"/>
      <c r="K9365" s="1283"/>
      <c r="L9365" s="1283"/>
      <c r="M9365" s="1283"/>
      <c r="N9365" s="1283"/>
      <c r="O9365" s="1283"/>
      <c r="P9365" s="1283">
        <v>1.71</v>
      </c>
      <c r="R9365" s="1067"/>
      <c r="Z9365" s="21"/>
      <c r="AH9365"/>
    </row>
    <row r="9366" spans="1:34" ht="11.25" customHeight="1">
      <c r="A9366"/>
      <c r="B9366" s="1281" t="s">
        <v>30</v>
      </c>
      <c r="C9366" s="1282">
        <v>2600</v>
      </c>
      <c r="D9366" s="1341" t="str">
        <f t="shared" si="160"/>
        <v>TN2600</v>
      </c>
      <c r="E9366" s="1514" t="s">
        <v>123</v>
      </c>
      <c r="F9366" s="1390">
        <v>500</v>
      </c>
      <c r="G9366" s="1283">
        <v>2.6</v>
      </c>
      <c r="H9366" s="1283"/>
      <c r="I9366" s="1283"/>
      <c r="J9366" s="1283"/>
      <c r="K9366" s="1283"/>
      <c r="L9366" s="1283"/>
      <c r="M9366" s="1283"/>
      <c r="N9366" s="1283"/>
      <c r="O9366" s="1283"/>
      <c r="P9366" s="1283">
        <v>2.98</v>
      </c>
      <c r="R9366" s="1067"/>
      <c r="Z9366" s="21"/>
      <c r="AH9366"/>
    </row>
    <row r="9367" spans="1:34" ht="11.25" customHeight="1">
      <c r="A9367"/>
      <c r="B9367" s="1281" t="s">
        <v>30</v>
      </c>
      <c r="C9367" s="1282">
        <v>2623</v>
      </c>
      <c r="D9367" s="1341" t="str">
        <f t="shared" si="160"/>
        <v>TN2623</v>
      </c>
      <c r="E9367" s="1514" t="s">
        <v>123</v>
      </c>
      <c r="F9367" s="1390">
        <v>500</v>
      </c>
      <c r="G9367" s="1283">
        <v>4.24</v>
      </c>
      <c r="H9367" s="1283"/>
      <c r="I9367" s="1283"/>
      <c r="J9367" s="1283"/>
      <c r="K9367" s="1283"/>
      <c r="L9367" s="1283"/>
      <c r="M9367" s="1283"/>
      <c r="N9367" s="1283"/>
      <c r="O9367" s="1283"/>
      <c r="P9367" s="1283">
        <v>4.8499999999999996</v>
      </c>
      <c r="R9367" s="1067"/>
      <c r="Z9367" s="21"/>
      <c r="AH9367"/>
    </row>
    <row r="9368" spans="1:34" ht="11.25" customHeight="1">
      <c r="A9368"/>
      <c r="B9368" s="1281" t="s">
        <v>30</v>
      </c>
      <c r="C9368" s="1282">
        <v>2651</v>
      </c>
      <c r="D9368" s="1341" t="str">
        <f t="shared" si="160"/>
        <v>TN2651</v>
      </c>
      <c r="E9368" s="1514" t="s">
        <v>124</v>
      </c>
      <c r="F9368" s="1390">
        <v>500</v>
      </c>
      <c r="G9368" s="1283">
        <v>1.1599999999999999</v>
      </c>
      <c r="H9368" s="1283"/>
      <c r="I9368" s="1283"/>
      <c r="J9368" s="1283"/>
      <c r="K9368" s="1283"/>
      <c r="L9368" s="1283"/>
      <c r="M9368" s="1283"/>
      <c r="N9368" s="1283"/>
      <c r="O9368" s="1283"/>
      <c r="P9368" s="1283">
        <v>1.33</v>
      </c>
      <c r="R9368" s="1067"/>
      <c r="Z9368" s="21"/>
      <c r="AH9368"/>
    </row>
    <row r="9369" spans="1:34" ht="11.25" customHeight="1">
      <c r="A9369"/>
      <c r="B9369" s="1281" t="s">
        <v>30</v>
      </c>
      <c r="C9369" s="1282">
        <v>2660</v>
      </c>
      <c r="D9369" s="1341" t="str">
        <f t="shared" si="160"/>
        <v>TN2660</v>
      </c>
      <c r="E9369" s="1514" t="s">
        <v>124</v>
      </c>
      <c r="F9369" s="1390">
        <v>500</v>
      </c>
      <c r="G9369" s="1283">
        <v>1.72</v>
      </c>
      <c r="H9369" s="1283"/>
      <c r="I9369" s="1283"/>
      <c r="J9369" s="1283"/>
      <c r="K9369" s="1283"/>
      <c r="L9369" s="1283"/>
      <c r="M9369" s="1283"/>
      <c r="N9369" s="1283"/>
      <c r="O9369" s="1283"/>
      <c r="P9369" s="1283">
        <v>1.97</v>
      </c>
      <c r="R9369" s="1067"/>
      <c r="Z9369" s="21"/>
      <c r="AH9369"/>
    </row>
    <row r="9370" spans="1:34" ht="11.25" customHeight="1">
      <c r="A9370"/>
      <c r="B9370" s="1281" t="s">
        <v>30</v>
      </c>
      <c r="C9370" s="1282">
        <v>2683</v>
      </c>
      <c r="D9370" s="1341" t="str">
        <f t="shared" si="160"/>
        <v>TN2683</v>
      </c>
      <c r="E9370" s="1514" t="s">
        <v>124</v>
      </c>
      <c r="F9370" s="1390">
        <v>500</v>
      </c>
      <c r="G9370" s="1283">
        <v>1.78</v>
      </c>
      <c r="H9370" s="1283"/>
      <c r="I9370" s="1283"/>
      <c r="J9370" s="1283"/>
      <c r="K9370" s="1283"/>
      <c r="L9370" s="1283"/>
      <c r="M9370" s="1283"/>
      <c r="N9370" s="1283"/>
      <c r="O9370" s="1283"/>
      <c r="P9370" s="1283">
        <v>2.0299999999999998</v>
      </c>
      <c r="R9370" s="1067"/>
      <c r="Z9370" s="21"/>
      <c r="AH9370"/>
    </row>
    <row r="9371" spans="1:34" ht="11.25" customHeight="1">
      <c r="A9371"/>
      <c r="B9371" s="1281" t="s">
        <v>30</v>
      </c>
      <c r="C9371" s="1282">
        <v>2688</v>
      </c>
      <c r="D9371" s="1341" t="str">
        <f t="shared" si="160"/>
        <v>TN2688</v>
      </c>
      <c r="E9371" s="1514" t="s">
        <v>124</v>
      </c>
      <c r="F9371" s="1390">
        <v>500</v>
      </c>
      <c r="G9371" s="1283">
        <v>1.65</v>
      </c>
      <c r="H9371" s="1283"/>
      <c r="I9371" s="1283"/>
      <c r="J9371" s="1283"/>
      <c r="K9371" s="1283"/>
      <c r="L9371" s="1283"/>
      <c r="M9371" s="1283"/>
      <c r="N9371" s="1283"/>
      <c r="O9371" s="1283"/>
      <c r="P9371" s="1283">
        <v>1.89</v>
      </c>
      <c r="R9371" s="1067"/>
      <c r="Z9371" s="21"/>
      <c r="AH9371"/>
    </row>
    <row r="9372" spans="1:34" ht="11.25" customHeight="1">
      <c r="A9372"/>
      <c r="B9372" s="1281" t="s">
        <v>30</v>
      </c>
      <c r="C9372" s="1282">
        <v>2701</v>
      </c>
      <c r="D9372" s="1341" t="str">
        <f t="shared" si="160"/>
        <v>TN2701</v>
      </c>
      <c r="E9372" s="1514" t="s">
        <v>122</v>
      </c>
      <c r="F9372" s="1390">
        <v>850</v>
      </c>
      <c r="G9372" s="1283">
        <v>8.92</v>
      </c>
      <c r="H9372" s="1283"/>
      <c r="I9372" s="1283"/>
      <c r="J9372" s="1283"/>
      <c r="K9372" s="1283"/>
      <c r="L9372" s="1283"/>
      <c r="M9372" s="1283"/>
      <c r="N9372" s="1283"/>
      <c r="O9372" s="1283"/>
      <c r="P9372" s="1283">
        <v>10.19</v>
      </c>
      <c r="R9372" s="1067"/>
      <c r="Z9372" s="21"/>
      <c r="AH9372"/>
    </row>
    <row r="9373" spans="1:34" ht="11.25" customHeight="1">
      <c r="A9373"/>
      <c r="B9373" s="1281" t="s">
        <v>30</v>
      </c>
      <c r="C9373" s="1282">
        <v>2702</v>
      </c>
      <c r="D9373" s="1341" t="str">
        <f t="shared" si="160"/>
        <v>TN2702</v>
      </c>
      <c r="E9373" s="1514" t="s">
        <v>122</v>
      </c>
      <c r="F9373" s="1390">
        <v>2000</v>
      </c>
      <c r="G9373" s="1283">
        <v>50.16</v>
      </c>
      <c r="H9373" s="1283"/>
      <c r="I9373" s="1283"/>
      <c r="J9373" s="1283"/>
      <c r="K9373" s="1283"/>
      <c r="L9373" s="1283"/>
      <c r="M9373" s="1283"/>
      <c r="N9373" s="1283"/>
      <c r="O9373" s="1283"/>
      <c r="P9373" s="1283">
        <v>57.33</v>
      </c>
      <c r="R9373" s="1067"/>
      <c r="Z9373" s="21"/>
      <c r="AH9373"/>
    </row>
    <row r="9374" spans="1:34" ht="11.25" customHeight="1">
      <c r="A9374"/>
      <c r="B9374" s="1281" t="s">
        <v>30</v>
      </c>
      <c r="C9374" s="1282">
        <v>2705</v>
      </c>
      <c r="D9374" s="1341" t="str">
        <f t="shared" si="160"/>
        <v>TN2705</v>
      </c>
      <c r="E9374" s="1514" t="s">
        <v>122</v>
      </c>
      <c r="F9374" s="1390">
        <v>1250</v>
      </c>
      <c r="G9374" s="1283">
        <v>14.67</v>
      </c>
      <c r="H9374" s="1283"/>
      <c r="I9374" s="1283"/>
      <c r="J9374" s="1283"/>
      <c r="K9374" s="1283"/>
      <c r="L9374" s="1283"/>
      <c r="M9374" s="1283"/>
      <c r="N9374" s="1283"/>
      <c r="O9374" s="1283"/>
      <c r="P9374" s="1283">
        <v>16.77</v>
      </c>
      <c r="R9374" s="1067"/>
      <c r="Z9374" s="21"/>
      <c r="AH9374"/>
    </row>
    <row r="9375" spans="1:34" ht="11.25" customHeight="1">
      <c r="A9375"/>
      <c r="B9375" s="1281" t="s">
        <v>30</v>
      </c>
      <c r="C9375" s="1282">
        <v>2709</v>
      </c>
      <c r="D9375" s="1341" t="str">
        <f t="shared" si="160"/>
        <v>TN2709</v>
      </c>
      <c r="E9375" s="1514" t="s">
        <v>122</v>
      </c>
      <c r="F9375" s="1390">
        <v>650</v>
      </c>
      <c r="G9375" s="1283">
        <v>6.41</v>
      </c>
      <c r="H9375" s="1283"/>
      <c r="I9375" s="1283"/>
      <c r="J9375" s="1283"/>
      <c r="K9375" s="1283"/>
      <c r="L9375" s="1283"/>
      <c r="M9375" s="1283"/>
      <c r="N9375" s="1283"/>
      <c r="O9375" s="1283"/>
      <c r="P9375" s="1283">
        <v>7.33</v>
      </c>
      <c r="R9375" s="1067"/>
      <c r="Z9375" s="21"/>
      <c r="AH9375"/>
    </row>
    <row r="9376" spans="1:34" ht="11.25" customHeight="1">
      <c r="A9376"/>
      <c r="B9376" s="1281" t="s">
        <v>30</v>
      </c>
      <c r="C9376" s="1282">
        <v>2710</v>
      </c>
      <c r="D9376" s="1341" t="str">
        <f t="shared" si="160"/>
        <v>TN2710</v>
      </c>
      <c r="E9376" s="1514" t="s">
        <v>123</v>
      </c>
      <c r="F9376" s="1390">
        <v>650</v>
      </c>
      <c r="G9376" s="1283">
        <v>5.89</v>
      </c>
      <c r="H9376" s="1283"/>
      <c r="I9376" s="1283"/>
      <c r="J9376" s="1283"/>
      <c r="K9376" s="1283"/>
      <c r="L9376" s="1283"/>
      <c r="M9376" s="1283"/>
      <c r="N9376" s="1283"/>
      <c r="O9376" s="1283"/>
      <c r="P9376" s="1283">
        <v>6.74</v>
      </c>
      <c r="R9376" s="1067"/>
      <c r="Z9376" s="21"/>
      <c r="AH9376"/>
    </row>
    <row r="9377" spans="1:34" ht="11.25" customHeight="1">
      <c r="A9377"/>
      <c r="B9377" s="1281" t="s">
        <v>30</v>
      </c>
      <c r="C9377" s="1282">
        <v>2714</v>
      </c>
      <c r="D9377" s="1341" t="str">
        <f t="shared" si="160"/>
        <v>TN2714</v>
      </c>
      <c r="E9377" s="1514" t="s">
        <v>123</v>
      </c>
      <c r="F9377" s="1390">
        <v>500</v>
      </c>
      <c r="G9377" s="1283">
        <v>3.04</v>
      </c>
      <c r="H9377" s="1283"/>
      <c r="I9377" s="1283"/>
      <c r="J9377" s="1283"/>
      <c r="K9377" s="1283"/>
      <c r="L9377" s="1283"/>
      <c r="M9377" s="1283"/>
      <c r="N9377" s="1283"/>
      <c r="O9377" s="1283"/>
      <c r="P9377" s="1283">
        <v>3.47</v>
      </c>
      <c r="R9377" s="1067"/>
      <c r="Z9377" s="21"/>
      <c r="AH9377"/>
    </row>
    <row r="9378" spans="1:34" ht="11.25" customHeight="1">
      <c r="A9378"/>
      <c r="B9378" s="1281" t="s">
        <v>30</v>
      </c>
      <c r="C9378" s="1282">
        <v>2731</v>
      </c>
      <c r="D9378" s="1341" t="str">
        <f t="shared" si="160"/>
        <v>TN2731</v>
      </c>
      <c r="E9378" s="1514" t="s">
        <v>124</v>
      </c>
      <c r="F9378" s="1390">
        <v>500</v>
      </c>
      <c r="G9378" s="1283">
        <v>2.62</v>
      </c>
      <c r="H9378" s="1283"/>
      <c r="I9378" s="1283"/>
      <c r="J9378" s="1283"/>
      <c r="K9378" s="1283"/>
      <c r="L9378" s="1283"/>
      <c r="M9378" s="1283"/>
      <c r="N9378" s="1283"/>
      <c r="O9378" s="1283"/>
      <c r="P9378" s="1283">
        <v>2.99</v>
      </c>
      <c r="R9378" s="1067"/>
      <c r="Z9378" s="21"/>
      <c r="AH9378"/>
    </row>
    <row r="9379" spans="1:34" ht="11.25" customHeight="1">
      <c r="A9379"/>
      <c r="B9379" s="1281" t="s">
        <v>30</v>
      </c>
      <c r="C9379" s="1282">
        <v>2735</v>
      </c>
      <c r="D9379" s="1341" t="str">
        <f t="shared" si="160"/>
        <v>TN2735</v>
      </c>
      <c r="E9379" s="1514" t="s">
        <v>124</v>
      </c>
      <c r="F9379" s="1390">
        <v>500</v>
      </c>
      <c r="G9379" s="1283">
        <v>2.73</v>
      </c>
      <c r="H9379" s="1283"/>
      <c r="I9379" s="1283"/>
      <c r="J9379" s="1283"/>
      <c r="K9379" s="1283"/>
      <c r="L9379" s="1283"/>
      <c r="M9379" s="1283"/>
      <c r="N9379" s="1283"/>
      <c r="O9379" s="1283"/>
      <c r="P9379" s="1283">
        <v>3.12</v>
      </c>
      <c r="R9379" s="1067"/>
      <c r="Z9379" s="21"/>
      <c r="AH9379"/>
    </row>
    <row r="9380" spans="1:34" ht="11.25" customHeight="1">
      <c r="A9380"/>
      <c r="B9380" s="1281" t="s">
        <v>30</v>
      </c>
      <c r="C9380" s="1282">
        <v>2759</v>
      </c>
      <c r="D9380" s="1341" t="str">
        <f t="shared" si="160"/>
        <v>TN2759</v>
      </c>
      <c r="E9380" s="1514" t="s">
        <v>124</v>
      </c>
      <c r="F9380" s="1390">
        <v>500</v>
      </c>
      <c r="G9380" s="1283">
        <v>4.37</v>
      </c>
      <c r="H9380" s="1283"/>
      <c r="I9380" s="1283"/>
      <c r="J9380" s="1283"/>
      <c r="K9380" s="1283"/>
      <c r="L9380" s="1283"/>
      <c r="M9380" s="1283"/>
      <c r="N9380" s="1283"/>
      <c r="O9380" s="1283"/>
      <c r="P9380" s="1283">
        <v>4.99</v>
      </c>
      <c r="R9380" s="1067"/>
      <c r="Z9380" s="21"/>
      <c r="AH9380"/>
    </row>
    <row r="9381" spans="1:34" ht="11.25" customHeight="1">
      <c r="A9381"/>
      <c r="B9381" s="1281" t="s">
        <v>30</v>
      </c>
      <c r="C9381" s="1282">
        <v>2790</v>
      </c>
      <c r="D9381" s="1341" t="str">
        <f t="shared" si="160"/>
        <v>TN2790</v>
      </c>
      <c r="E9381" s="1514" t="s">
        <v>125</v>
      </c>
      <c r="F9381" s="1390">
        <v>500</v>
      </c>
      <c r="G9381" s="1283">
        <v>1.62</v>
      </c>
      <c r="H9381" s="1283"/>
      <c r="I9381" s="1283"/>
      <c r="J9381" s="1283"/>
      <c r="K9381" s="1283"/>
      <c r="L9381" s="1283"/>
      <c r="M9381" s="1283"/>
      <c r="N9381" s="1283"/>
      <c r="O9381" s="1283"/>
      <c r="P9381" s="1283">
        <v>1.86</v>
      </c>
      <c r="R9381" s="1067"/>
      <c r="Z9381" s="21"/>
      <c r="AH9381"/>
    </row>
    <row r="9382" spans="1:34" ht="11.25" customHeight="1">
      <c r="A9382"/>
      <c r="B9382" s="1281" t="s">
        <v>30</v>
      </c>
      <c r="C9382" s="1282">
        <v>2797</v>
      </c>
      <c r="D9382" s="1341" t="str">
        <f t="shared" si="160"/>
        <v>TN2797</v>
      </c>
      <c r="E9382" s="1514" t="s">
        <v>124</v>
      </c>
      <c r="F9382" s="1390">
        <v>500</v>
      </c>
      <c r="G9382" s="1283">
        <v>2.38</v>
      </c>
      <c r="H9382" s="1283"/>
      <c r="I9382" s="1283"/>
      <c r="J9382" s="1283"/>
      <c r="K9382" s="1283"/>
      <c r="L9382" s="1283"/>
      <c r="M9382" s="1283"/>
      <c r="N9382" s="1283"/>
      <c r="O9382" s="1283"/>
      <c r="P9382" s="1283">
        <v>2.72</v>
      </c>
      <c r="R9382" s="1067"/>
      <c r="Z9382" s="21"/>
      <c r="AH9382"/>
    </row>
    <row r="9383" spans="1:34" ht="11.25" customHeight="1">
      <c r="A9383"/>
      <c r="B9383" s="1281" t="s">
        <v>30</v>
      </c>
      <c r="C9383" s="1282">
        <v>2799</v>
      </c>
      <c r="D9383" s="1341" t="str">
        <f t="shared" si="160"/>
        <v>TN2799</v>
      </c>
      <c r="E9383" s="1514" t="s">
        <v>125</v>
      </c>
      <c r="F9383" s="1390">
        <v>500</v>
      </c>
      <c r="G9383" s="1283">
        <v>3.02</v>
      </c>
      <c r="H9383" s="1283"/>
      <c r="I9383" s="1283"/>
      <c r="J9383" s="1283"/>
      <c r="K9383" s="1283"/>
      <c r="L9383" s="1283"/>
      <c r="M9383" s="1283"/>
      <c r="N9383" s="1283"/>
      <c r="O9383" s="1283"/>
      <c r="P9383" s="1283">
        <v>3.46</v>
      </c>
      <c r="R9383" s="1067"/>
      <c r="Z9383" s="21"/>
      <c r="AH9383"/>
    </row>
    <row r="9384" spans="1:34" ht="11.25" customHeight="1">
      <c r="A9384"/>
      <c r="B9384" s="1281" t="s">
        <v>30</v>
      </c>
      <c r="C9384" s="1282">
        <v>2802</v>
      </c>
      <c r="D9384" s="1341" t="str">
        <f t="shared" si="160"/>
        <v>TN2802</v>
      </c>
      <c r="E9384" s="1514" t="s">
        <v>125</v>
      </c>
      <c r="F9384" s="1390">
        <v>500</v>
      </c>
      <c r="G9384" s="1283">
        <v>2.97</v>
      </c>
      <c r="H9384" s="1283"/>
      <c r="I9384" s="1283"/>
      <c r="J9384" s="1283"/>
      <c r="K9384" s="1283"/>
      <c r="L9384" s="1283"/>
      <c r="M9384" s="1283"/>
      <c r="N9384" s="1283"/>
      <c r="O9384" s="1283"/>
      <c r="P9384" s="1283">
        <v>3.39</v>
      </c>
      <c r="R9384" s="1067"/>
      <c r="Z9384" s="21"/>
      <c r="AH9384"/>
    </row>
    <row r="9385" spans="1:34" ht="11.25" customHeight="1">
      <c r="A9385"/>
      <c r="B9385" s="1281" t="s">
        <v>30</v>
      </c>
      <c r="C9385" s="1282">
        <v>2835</v>
      </c>
      <c r="D9385" s="1341" t="str">
        <f t="shared" si="160"/>
        <v>TN2835</v>
      </c>
      <c r="E9385" s="1514" t="s">
        <v>125</v>
      </c>
      <c r="F9385" s="1390">
        <v>500</v>
      </c>
      <c r="G9385" s="1283">
        <v>1.4</v>
      </c>
      <c r="H9385" s="1283"/>
      <c r="I9385" s="1283"/>
      <c r="J9385" s="1283"/>
      <c r="K9385" s="1283"/>
      <c r="L9385" s="1283"/>
      <c r="M9385" s="1283"/>
      <c r="N9385" s="1283"/>
      <c r="O9385" s="1283"/>
      <c r="P9385" s="1283">
        <v>1.6</v>
      </c>
      <c r="R9385" s="1067"/>
      <c r="Z9385" s="21"/>
      <c r="AH9385"/>
    </row>
    <row r="9386" spans="1:34" ht="11.25" customHeight="1">
      <c r="A9386"/>
      <c r="B9386" s="1281" t="s">
        <v>30</v>
      </c>
      <c r="C9386" s="1282">
        <v>2836</v>
      </c>
      <c r="D9386" s="1341" t="str">
        <f t="shared" si="160"/>
        <v>TN2836</v>
      </c>
      <c r="E9386" s="1514" t="s">
        <v>125</v>
      </c>
      <c r="F9386" s="1390">
        <v>500</v>
      </c>
      <c r="G9386" s="1283">
        <v>1.68</v>
      </c>
      <c r="H9386" s="1283"/>
      <c r="I9386" s="1283"/>
      <c r="J9386" s="1283"/>
      <c r="K9386" s="1283"/>
      <c r="L9386" s="1283"/>
      <c r="M9386" s="1283"/>
      <c r="N9386" s="1283"/>
      <c r="O9386" s="1283"/>
      <c r="P9386" s="1283">
        <v>1.92</v>
      </c>
      <c r="R9386" s="1067"/>
      <c r="Z9386" s="21"/>
      <c r="AH9386"/>
    </row>
    <row r="9387" spans="1:34" ht="11.25" customHeight="1">
      <c r="A9387"/>
      <c r="B9387" s="1281" t="s">
        <v>30</v>
      </c>
      <c r="C9387" s="1282">
        <v>2841</v>
      </c>
      <c r="D9387" s="1341" t="str">
        <f t="shared" si="160"/>
        <v>TN2841</v>
      </c>
      <c r="E9387" s="1514" t="s">
        <v>125</v>
      </c>
      <c r="F9387" s="1390">
        <v>500</v>
      </c>
      <c r="G9387" s="1283">
        <v>2.79</v>
      </c>
      <c r="H9387" s="1283"/>
      <c r="I9387" s="1283"/>
      <c r="J9387" s="1283"/>
      <c r="K9387" s="1283"/>
      <c r="L9387" s="1283"/>
      <c r="M9387" s="1283"/>
      <c r="N9387" s="1283"/>
      <c r="O9387" s="1283"/>
      <c r="P9387" s="1283">
        <v>3.18</v>
      </c>
      <c r="R9387" s="1067"/>
      <c r="Z9387" s="21"/>
      <c r="AH9387"/>
    </row>
    <row r="9388" spans="1:34" ht="11.25" customHeight="1">
      <c r="A9388"/>
      <c r="B9388" s="1281" t="s">
        <v>30</v>
      </c>
      <c r="C9388" s="1282">
        <v>2881</v>
      </c>
      <c r="D9388" s="1341" t="str">
        <f t="shared" si="160"/>
        <v>TN2881</v>
      </c>
      <c r="E9388" s="1514" t="s">
        <v>121</v>
      </c>
      <c r="F9388" s="1390">
        <v>500</v>
      </c>
      <c r="G9388" s="1283">
        <v>1.82</v>
      </c>
      <c r="H9388" s="1283"/>
      <c r="I9388" s="1283"/>
      <c r="J9388" s="1283"/>
      <c r="K9388" s="1283"/>
      <c r="L9388" s="1283"/>
      <c r="M9388" s="1283"/>
      <c r="N9388" s="1283"/>
      <c r="O9388" s="1283"/>
      <c r="P9388" s="1283">
        <v>2.08</v>
      </c>
      <c r="R9388" s="1067"/>
      <c r="Z9388" s="21"/>
      <c r="AH9388"/>
    </row>
    <row r="9389" spans="1:34" ht="11.25" customHeight="1">
      <c r="A9389"/>
      <c r="B9389" s="1281" t="s">
        <v>30</v>
      </c>
      <c r="C9389" s="1282">
        <v>2883</v>
      </c>
      <c r="D9389" s="1341" t="str">
        <f t="shared" si="160"/>
        <v>TN2883</v>
      </c>
      <c r="E9389" s="1514" t="s">
        <v>121</v>
      </c>
      <c r="F9389" s="1390">
        <v>500</v>
      </c>
      <c r="G9389" s="1283">
        <v>2.46</v>
      </c>
      <c r="H9389" s="1283"/>
      <c r="I9389" s="1283"/>
      <c r="J9389" s="1283"/>
      <c r="K9389" s="1283"/>
      <c r="L9389" s="1283"/>
      <c r="M9389" s="1283"/>
      <c r="N9389" s="1283"/>
      <c r="O9389" s="1283"/>
      <c r="P9389" s="1283">
        <v>2.82</v>
      </c>
      <c r="R9389" s="1067"/>
      <c r="Z9389" s="21"/>
      <c r="AH9389"/>
    </row>
    <row r="9390" spans="1:34" ht="11.25" customHeight="1">
      <c r="A9390"/>
      <c r="B9390" s="1281" t="s">
        <v>30</v>
      </c>
      <c r="C9390" s="1282">
        <v>2915</v>
      </c>
      <c r="D9390" s="1341" t="str">
        <f t="shared" si="160"/>
        <v>TN2915</v>
      </c>
      <c r="E9390" s="1514" t="s">
        <v>123</v>
      </c>
      <c r="F9390" s="1390">
        <v>500</v>
      </c>
      <c r="G9390" s="1283">
        <v>1.92</v>
      </c>
      <c r="H9390" s="1283"/>
      <c r="I9390" s="1283"/>
      <c r="J9390" s="1283"/>
      <c r="K9390" s="1283"/>
      <c r="L9390" s="1283"/>
      <c r="M9390" s="1283"/>
      <c r="N9390" s="1283"/>
      <c r="O9390" s="1283"/>
      <c r="P9390" s="1283">
        <v>2.19</v>
      </c>
      <c r="R9390" s="1067"/>
      <c r="Z9390" s="21"/>
      <c r="AH9390"/>
    </row>
    <row r="9391" spans="1:34" ht="11.25" customHeight="1">
      <c r="A9391"/>
      <c r="B9391" s="1281" t="s">
        <v>30</v>
      </c>
      <c r="C9391" s="1282">
        <v>2916</v>
      </c>
      <c r="D9391" s="1341" t="str">
        <f t="shared" si="160"/>
        <v>TN2916</v>
      </c>
      <c r="E9391" s="1514" t="s">
        <v>123</v>
      </c>
      <c r="F9391" s="1390">
        <v>500</v>
      </c>
      <c r="G9391" s="1283">
        <v>2.5099999999999998</v>
      </c>
      <c r="H9391" s="1283"/>
      <c r="I9391" s="1283"/>
      <c r="J9391" s="1283"/>
      <c r="K9391" s="1283"/>
      <c r="L9391" s="1283"/>
      <c r="M9391" s="1283"/>
      <c r="N9391" s="1283"/>
      <c r="O9391" s="1283"/>
      <c r="P9391" s="1283">
        <v>2.86</v>
      </c>
      <c r="R9391" s="1067"/>
      <c r="Z9391" s="21"/>
      <c r="AH9391"/>
    </row>
    <row r="9392" spans="1:34" ht="11.25" customHeight="1">
      <c r="A9392"/>
      <c r="B9392" s="1281" t="s">
        <v>30</v>
      </c>
      <c r="C9392" s="1282">
        <v>2923</v>
      </c>
      <c r="D9392" s="1341" t="str">
        <f t="shared" si="160"/>
        <v>TN2923</v>
      </c>
      <c r="E9392" s="1514" t="s">
        <v>124</v>
      </c>
      <c r="F9392" s="1390">
        <v>500</v>
      </c>
      <c r="G9392" s="1283">
        <v>1.27</v>
      </c>
      <c r="H9392" s="1283"/>
      <c r="I9392" s="1283"/>
      <c r="J9392" s="1283"/>
      <c r="K9392" s="1283"/>
      <c r="L9392" s="1283"/>
      <c r="M9392" s="1283"/>
      <c r="N9392" s="1283"/>
      <c r="O9392" s="1283"/>
      <c r="P9392" s="1283">
        <v>1.46</v>
      </c>
      <c r="R9392" s="1067"/>
      <c r="Z9392" s="21"/>
      <c r="AH9392"/>
    </row>
    <row r="9393" spans="1:34" ht="11.25" customHeight="1">
      <c r="A9393"/>
      <c r="B9393" s="1281" t="s">
        <v>30</v>
      </c>
      <c r="C9393" s="1282">
        <v>2960</v>
      </c>
      <c r="D9393" s="1341" t="str">
        <f t="shared" si="160"/>
        <v>TN2960</v>
      </c>
      <c r="E9393" s="1514" t="s">
        <v>123</v>
      </c>
      <c r="F9393" s="1390">
        <v>500</v>
      </c>
      <c r="G9393" s="1283">
        <v>2.76</v>
      </c>
      <c r="H9393" s="1283"/>
      <c r="I9393" s="1283"/>
      <c r="J9393" s="1283"/>
      <c r="K9393" s="1283"/>
      <c r="L9393" s="1283"/>
      <c r="M9393" s="1283"/>
      <c r="N9393" s="1283"/>
      <c r="O9393" s="1283"/>
      <c r="P9393" s="1283">
        <v>3.15</v>
      </c>
      <c r="R9393" s="1067"/>
      <c r="Z9393" s="21"/>
      <c r="AH9393"/>
    </row>
    <row r="9394" spans="1:34" ht="11.25" customHeight="1">
      <c r="A9394"/>
      <c r="B9394" s="1281" t="s">
        <v>30</v>
      </c>
      <c r="C9394" s="1282">
        <v>3004</v>
      </c>
      <c r="D9394" s="1341" t="str">
        <f t="shared" si="160"/>
        <v>TN3004</v>
      </c>
      <c r="E9394" s="1514" t="s">
        <v>123</v>
      </c>
      <c r="F9394" s="1390">
        <v>500</v>
      </c>
      <c r="G9394" s="1283">
        <v>1.32</v>
      </c>
      <c r="H9394" s="1283"/>
      <c r="I9394" s="1283"/>
      <c r="J9394" s="1283"/>
      <c r="K9394" s="1283"/>
      <c r="L9394" s="1283"/>
      <c r="M9394" s="1283"/>
      <c r="N9394" s="1283"/>
      <c r="O9394" s="1283"/>
      <c r="P9394" s="1283">
        <v>1.5</v>
      </c>
      <c r="R9394" s="1067"/>
      <c r="Z9394" s="21"/>
      <c r="AH9394"/>
    </row>
    <row r="9395" spans="1:34" ht="11.25" customHeight="1">
      <c r="A9395"/>
      <c r="B9395" s="1281" t="s">
        <v>30</v>
      </c>
      <c r="C9395" s="1282">
        <v>3018</v>
      </c>
      <c r="D9395" s="1341" t="str">
        <f t="shared" si="160"/>
        <v>TN3018</v>
      </c>
      <c r="E9395" s="1514" t="s">
        <v>123</v>
      </c>
      <c r="F9395" s="1390">
        <v>500</v>
      </c>
      <c r="G9395" s="1283">
        <v>2</v>
      </c>
      <c r="H9395" s="1283"/>
      <c r="I9395" s="1283"/>
      <c r="J9395" s="1283"/>
      <c r="K9395" s="1283"/>
      <c r="L9395" s="1283"/>
      <c r="M9395" s="1283"/>
      <c r="N9395" s="1283"/>
      <c r="O9395" s="1283"/>
      <c r="P9395" s="1283">
        <v>2.29</v>
      </c>
      <c r="R9395" s="1067"/>
      <c r="Z9395" s="21"/>
      <c r="AH9395"/>
    </row>
    <row r="9396" spans="1:34" ht="11.25" customHeight="1">
      <c r="A9396"/>
      <c r="B9396" s="1281" t="s">
        <v>30</v>
      </c>
      <c r="C9396" s="1282">
        <v>3022</v>
      </c>
      <c r="D9396" s="1341" t="str">
        <f t="shared" si="160"/>
        <v>TN3022</v>
      </c>
      <c r="E9396" s="1514" t="s">
        <v>125</v>
      </c>
      <c r="F9396" s="1390">
        <v>500</v>
      </c>
      <c r="G9396" s="1283">
        <v>2.09</v>
      </c>
      <c r="H9396" s="1283"/>
      <c r="I9396" s="1283"/>
      <c r="J9396" s="1283"/>
      <c r="K9396" s="1283"/>
      <c r="L9396" s="1283"/>
      <c r="M9396" s="1283"/>
      <c r="N9396" s="1283"/>
      <c r="O9396" s="1283"/>
      <c r="P9396" s="1283">
        <v>2.38</v>
      </c>
      <c r="R9396" s="1067"/>
      <c r="Z9396" s="21"/>
      <c r="AH9396"/>
    </row>
    <row r="9397" spans="1:34" ht="11.25" customHeight="1">
      <c r="A9397"/>
      <c r="B9397" s="1281" t="s">
        <v>30</v>
      </c>
      <c r="C9397" s="1282">
        <v>3027</v>
      </c>
      <c r="D9397" s="1341" t="str">
        <f t="shared" si="160"/>
        <v>TN3027</v>
      </c>
      <c r="E9397" s="1514" t="s">
        <v>123</v>
      </c>
      <c r="F9397" s="1390">
        <v>500</v>
      </c>
      <c r="G9397" s="1283">
        <v>1.5</v>
      </c>
      <c r="H9397" s="1283"/>
      <c r="I9397" s="1283"/>
      <c r="J9397" s="1283"/>
      <c r="K9397" s="1283"/>
      <c r="L9397" s="1283"/>
      <c r="M9397" s="1283"/>
      <c r="N9397" s="1283"/>
      <c r="O9397" s="1283"/>
      <c r="P9397" s="1283">
        <v>1.71</v>
      </c>
      <c r="R9397" s="1067"/>
      <c r="Z9397" s="21"/>
      <c r="AH9397"/>
    </row>
    <row r="9398" spans="1:34" ht="11.25" customHeight="1">
      <c r="A9398"/>
      <c r="B9398" s="1281" t="s">
        <v>30</v>
      </c>
      <c r="C9398" s="1282">
        <v>3028</v>
      </c>
      <c r="D9398" s="1341" t="str">
        <f t="shared" si="160"/>
        <v>TN3028</v>
      </c>
      <c r="E9398" s="1514" t="s">
        <v>123</v>
      </c>
      <c r="F9398" s="1390">
        <v>500</v>
      </c>
      <c r="G9398" s="1283">
        <v>2.4500000000000002</v>
      </c>
      <c r="H9398" s="1283"/>
      <c r="I9398" s="1283"/>
      <c r="J9398" s="1283"/>
      <c r="K9398" s="1283"/>
      <c r="L9398" s="1283"/>
      <c r="M9398" s="1283"/>
      <c r="N9398" s="1283"/>
      <c r="O9398" s="1283"/>
      <c r="P9398" s="1283">
        <v>2.8</v>
      </c>
      <c r="R9398" s="1067"/>
      <c r="Z9398" s="21"/>
      <c r="AH9398"/>
    </row>
    <row r="9399" spans="1:34" ht="11.25" customHeight="1">
      <c r="A9399"/>
      <c r="B9399" s="1281" t="s">
        <v>30</v>
      </c>
      <c r="C9399" s="1282">
        <v>3030</v>
      </c>
      <c r="D9399" s="1341" t="str">
        <f t="shared" si="160"/>
        <v>TN3030</v>
      </c>
      <c r="E9399" s="1514" t="s">
        <v>123</v>
      </c>
      <c r="F9399" s="1390">
        <v>500</v>
      </c>
      <c r="G9399" s="1283">
        <v>4.2699999999999996</v>
      </c>
      <c r="H9399" s="1283"/>
      <c r="I9399" s="1283"/>
      <c r="J9399" s="1283"/>
      <c r="K9399" s="1283"/>
      <c r="L9399" s="1283"/>
      <c r="M9399" s="1283"/>
      <c r="N9399" s="1283"/>
      <c r="O9399" s="1283"/>
      <c r="P9399" s="1283">
        <v>4.88</v>
      </c>
      <c r="R9399" s="1067"/>
      <c r="Z9399" s="21"/>
      <c r="AH9399"/>
    </row>
    <row r="9400" spans="1:34" ht="11.25" customHeight="1">
      <c r="A9400"/>
      <c r="B9400" s="1281" t="s">
        <v>30</v>
      </c>
      <c r="C9400" s="1282">
        <v>3040</v>
      </c>
      <c r="D9400" s="1341" t="str">
        <f t="shared" si="160"/>
        <v>TN3040</v>
      </c>
      <c r="E9400" s="1514" t="s">
        <v>125</v>
      </c>
      <c r="F9400" s="1390">
        <v>500</v>
      </c>
      <c r="G9400" s="1283">
        <v>3.47</v>
      </c>
      <c r="H9400" s="1283"/>
      <c r="I9400" s="1283"/>
      <c r="J9400" s="1283"/>
      <c r="K9400" s="1283"/>
      <c r="L9400" s="1283"/>
      <c r="M9400" s="1283"/>
      <c r="N9400" s="1283"/>
      <c r="O9400" s="1283"/>
      <c r="P9400" s="1283">
        <v>3.97</v>
      </c>
      <c r="R9400" s="1067"/>
      <c r="Z9400" s="21"/>
      <c r="AH9400"/>
    </row>
    <row r="9401" spans="1:34" ht="11.25" customHeight="1">
      <c r="A9401"/>
      <c r="B9401" s="1281" t="s">
        <v>30</v>
      </c>
      <c r="C9401" s="1282">
        <v>3041</v>
      </c>
      <c r="D9401" s="1341" t="str">
        <f t="shared" si="160"/>
        <v>TN3041</v>
      </c>
      <c r="E9401" s="1514" t="s">
        <v>125</v>
      </c>
      <c r="F9401" s="1390">
        <v>500</v>
      </c>
      <c r="G9401" s="1283">
        <v>2.5099999999999998</v>
      </c>
      <c r="H9401" s="1283"/>
      <c r="I9401" s="1283"/>
      <c r="J9401" s="1283"/>
      <c r="K9401" s="1283"/>
      <c r="L9401" s="1283"/>
      <c r="M9401" s="1283"/>
      <c r="N9401" s="1283"/>
      <c r="O9401" s="1283"/>
      <c r="P9401" s="1283">
        <v>2.86</v>
      </c>
      <c r="R9401" s="1067"/>
      <c r="Z9401" s="21"/>
      <c r="AH9401"/>
    </row>
    <row r="9402" spans="1:34" ht="11.25" customHeight="1">
      <c r="A9402"/>
      <c r="B9402" s="1281" t="s">
        <v>30</v>
      </c>
      <c r="C9402" s="1282">
        <v>3042</v>
      </c>
      <c r="D9402" s="1341" t="str">
        <f t="shared" si="160"/>
        <v>TN3042</v>
      </c>
      <c r="E9402" s="1514" t="s">
        <v>123</v>
      </c>
      <c r="F9402" s="1390">
        <v>500</v>
      </c>
      <c r="G9402" s="1283">
        <v>3.07</v>
      </c>
      <c r="H9402" s="1283"/>
      <c r="I9402" s="1283"/>
      <c r="J9402" s="1283"/>
      <c r="K9402" s="1283"/>
      <c r="L9402" s="1283"/>
      <c r="M9402" s="1283"/>
      <c r="N9402" s="1283"/>
      <c r="O9402" s="1283"/>
      <c r="P9402" s="1283">
        <v>3.5</v>
      </c>
      <c r="R9402" s="1067"/>
      <c r="Z9402" s="21"/>
      <c r="AH9402"/>
    </row>
    <row r="9403" spans="1:34" ht="11.25" customHeight="1">
      <c r="A9403"/>
      <c r="B9403" s="1281" t="s">
        <v>30</v>
      </c>
      <c r="C9403" s="1282">
        <v>3064</v>
      </c>
      <c r="D9403" s="1341" t="str">
        <f t="shared" si="160"/>
        <v>TN3064</v>
      </c>
      <c r="E9403" s="1514" t="s">
        <v>121</v>
      </c>
      <c r="F9403" s="1390">
        <v>500</v>
      </c>
      <c r="G9403" s="1283">
        <v>2.2000000000000002</v>
      </c>
      <c r="H9403" s="1283"/>
      <c r="I9403" s="1283"/>
      <c r="J9403" s="1283"/>
      <c r="K9403" s="1283"/>
      <c r="L9403" s="1283"/>
      <c r="M9403" s="1283"/>
      <c r="N9403" s="1283"/>
      <c r="O9403" s="1283"/>
      <c r="P9403" s="1283">
        <v>2.5099999999999998</v>
      </c>
      <c r="R9403" s="1067"/>
      <c r="Z9403" s="21"/>
      <c r="AH9403"/>
    </row>
    <row r="9404" spans="1:34" ht="11.25" customHeight="1">
      <c r="A9404"/>
      <c r="B9404" s="1281" t="s">
        <v>30</v>
      </c>
      <c r="C9404" s="1282">
        <v>3076</v>
      </c>
      <c r="D9404" s="1341" t="str">
        <f t="shared" si="160"/>
        <v>TN3076</v>
      </c>
      <c r="E9404" s="1514" t="s">
        <v>121</v>
      </c>
      <c r="F9404" s="1390">
        <v>500</v>
      </c>
      <c r="G9404" s="1283">
        <v>2.5099999999999998</v>
      </c>
      <c r="H9404" s="1283"/>
      <c r="I9404" s="1283"/>
      <c r="J9404" s="1283"/>
      <c r="K9404" s="1283"/>
      <c r="L9404" s="1283"/>
      <c r="M9404" s="1283"/>
      <c r="N9404" s="1283"/>
      <c r="O9404" s="1283"/>
      <c r="P9404" s="1283">
        <v>2.86</v>
      </c>
      <c r="R9404" s="1067"/>
      <c r="Z9404" s="21"/>
      <c r="AH9404"/>
    </row>
    <row r="9405" spans="1:34" ht="11.25" customHeight="1">
      <c r="A9405"/>
      <c r="B9405" s="1281" t="s">
        <v>30</v>
      </c>
      <c r="C9405" s="1282">
        <v>3081</v>
      </c>
      <c r="D9405" s="1341" t="str">
        <f t="shared" si="160"/>
        <v>TN3081</v>
      </c>
      <c r="E9405" s="1514" t="s">
        <v>123</v>
      </c>
      <c r="F9405" s="1390">
        <v>500</v>
      </c>
      <c r="G9405" s="1283">
        <v>2.94</v>
      </c>
      <c r="H9405" s="1283"/>
      <c r="I9405" s="1283"/>
      <c r="J9405" s="1283"/>
      <c r="K9405" s="1283"/>
      <c r="L9405" s="1283"/>
      <c r="M9405" s="1283"/>
      <c r="N9405" s="1283"/>
      <c r="O9405" s="1283"/>
      <c r="P9405" s="1283">
        <v>3.36</v>
      </c>
      <c r="R9405" s="1067"/>
      <c r="Z9405" s="21"/>
      <c r="AH9405"/>
    </row>
    <row r="9406" spans="1:34" ht="11.25" customHeight="1">
      <c r="A9406"/>
      <c r="B9406" s="1281" t="s">
        <v>30</v>
      </c>
      <c r="C9406" s="1282">
        <v>3082</v>
      </c>
      <c r="D9406" s="1341" t="str">
        <f t="shared" si="160"/>
        <v>TN3082</v>
      </c>
      <c r="E9406" s="1514" t="s">
        <v>123</v>
      </c>
      <c r="F9406" s="1390">
        <v>500</v>
      </c>
      <c r="G9406" s="1283">
        <v>2.39</v>
      </c>
      <c r="H9406" s="1283"/>
      <c r="I9406" s="1283"/>
      <c r="J9406" s="1283"/>
      <c r="K9406" s="1283"/>
      <c r="L9406" s="1283"/>
      <c r="M9406" s="1283"/>
      <c r="N9406" s="1283"/>
      <c r="O9406" s="1283"/>
      <c r="P9406" s="1283">
        <v>2.74</v>
      </c>
      <c r="R9406" s="1067"/>
      <c r="Z9406" s="21"/>
      <c r="AH9406"/>
    </row>
    <row r="9407" spans="1:34" ht="11.25" customHeight="1">
      <c r="A9407"/>
      <c r="B9407" s="1281" t="s">
        <v>30</v>
      </c>
      <c r="C9407" s="1282">
        <v>3085</v>
      </c>
      <c r="D9407" s="1341" t="str">
        <f t="shared" si="160"/>
        <v>TN3085</v>
      </c>
      <c r="E9407" s="1514" t="s">
        <v>123</v>
      </c>
      <c r="F9407" s="1390">
        <v>500</v>
      </c>
      <c r="G9407" s="1283">
        <v>2.4500000000000002</v>
      </c>
      <c r="H9407" s="1283"/>
      <c r="I9407" s="1283"/>
      <c r="J9407" s="1283"/>
      <c r="K9407" s="1283"/>
      <c r="L9407" s="1283"/>
      <c r="M9407" s="1283"/>
      <c r="N9407" s="1283"/>
      <c r="O9407" s="1283"/>
      <c r="P9407" s="1283">
        <v>2.8</v>
      </c>
      <c r="R9407" s="1067"/>
      <c r="Z9407" s="21"/>
      <c r="AH9407"/>
    </row>
    <row r="9408" spans="1:34" ht="11.25" customHeight="1">
      <c r="A9408"/>
      <c r="B9408" s="1281" t="s">
        <v>30</v>
      </c>
      <c r="C9408" s="1282">
        <v>3110</v>
      </c>
      <c r="D9408" s="1341" t="str">
        <f t="shared" si="160"/>
        <v>TN3110</v>
      </c>
      <c r="E9408" s="1514" t="s">
        <v>123</v>
      </c>
      <c r="F9408" s="1390">
        <v>500</v>
      </c>
      <c r="G9408" s="1283">
        <v>3.04</v>
      </c>
      <c r="H9408" s="1283"/>
      <c r="I9408" s="1283"/>
      <c r="J9408" s="1283"/>
      <c r="K9408" s="1283"/>
      <c r="L9408" s="1283"/>
      <c r="M9408" s="1283"/>
      <c r="N9408" s="1283"/>
      <c r="O9408" s="1283"/>
      <c r="P9408" s="1283">
        <v>3.47</v>
      </c>
      <c r="R9408" s="1067"/>
      <c r="Z9408" s="21"/>
      <c r="AH9408"/>
    </row>
    <row r="9409" spans="1:34" ht="11.25" customHeight="1">
      <c r="A9409"/>
      <c r="B9409" s="1281" t="s">
        <v>30</v>
      </c>
      <c r="C9409" s="1282">
        <v>3111</v>
      </c>
      <c r="D9409" s="1341" t="str">
        <f t="shared" si="160"/>
        <v>TN3111</v>
      </c>
      <c r="E9409" s="1514" t="s">
        <v>122</v>
      </c>
      <c r="F9409" s="1390">
        <v>500</v>
      </c>
      <c r="G9409" s="1283">
        <v>1.44</v>
      </c>
      <c r="H9409" s="1283"/>
      <c r="I9409" s="1283"/>
      <c r="J9409" s="1283"/>
      <c r="K9409" s="1283"/>
      <c r="L9409" s="1283"/>
      <c r="M9409" s="1283"/>
      <c r="N9409" s="1283"/>
      <c r="O9409" s="1283"/>
      <c r="P9409" s="1283">
        <v>1.65</v>
      </c>
      <c r="R9409" s="1067"/>
      <c r="Z9409" s="21"/>
      <c r="AH9409"/>
    </row>
    <row r="9410" spans="1:34" ht="11.25" customHeight="1">
      <c r="A9410"/>
      <c r="B9410" s="1281" t="s">
        <v>30</v>
      </c>
      <c r="C9410" s="1282">
        <v>3113</v>
      </c>
      <c r="D9410" s="1341" t="str">
        <f t="shared" si="160"/>
        <v>TN3113</v>
      </c>
      <c r="E9410" s="1514" t="s">
        <v>121</v>
      </c>
      <c r="F9410" s="1390">
        <v>500</v>
      </c>
      <c r="G9410" s="1283">
        <v>1.33</v>
      </c>
      <c r="H9410" s="1283"/>
      <c r="I9410" s="1283"/>
      <c r="J9410" s="1283"/>
      <c r="K9410" s="1283"/>
      <c r="L9410" s="1283"/>
      <c r="M9410" s="1283"/>
      <c r="N9410" s="1283"/>
      <c r="O9410" s="1283"/>
      <c r="P9410" s="1283">
        <v>1.52</v>
      </c>
      <c r="R9410" s="1067"/>
      <c r="Z9410" s="21"/>
      <c r="AH9410"/>
    </row>
    <row r="9411" spans="1:34" ht="11.25" customHeight="1">
      <c r="A9411"/>
      <c r="B9411" s="1281" t="s">
        <v>30</v>
      </c>
      <c r="C9411" s="1282">
        <v>3114</v>
      </c>
      <c r="D9411" s="1341" t="str">
        <f t="shared" si="160"/>
        <v>TN3114</v>
      </c>
      <c r="E9411" s="1514" t="s">
        <v>123</v>
      </c>
      <c r="F9411" s="1390">
        <v>500</v>
      </c>
      <c r="G9411" s="1283">
        <v>1.83</v>
      </c>
      <c r="H9411" s="1283"/>
      <c r="I9411" s="1283"/>
      <c r="J9411" s="1283"/>
      <c r="K9411" s="1283"/>
      <c r="L9411" s="1283"/>
      <c r="M9411" s="1283"/>
      <c r="N9411" s="1283"/>
      <c r="O9411" s="1283"/>
      <c r="P9411" s="1283">
        <v>2.1</v>
      </c>
      <c r="R9411" s="1067"/>
      <c r="Z9411" s="21"/>
      <c r="AH9411"/>
    </row>
    <row r="9412" spans="1:34" ht="11.25" customHeight="1">
      <c r="A9412"/>
      <c r="B9412" s="1281" t="s">
        <v>30</v>
      </c>
      <c r="C9412" s="1282">
        <v>3118</v>
      </c>
      <c r="D9412" s="1341" t="str">
        <f t="shared" si="160"/>
        <v>TN3118</v>
      </c>
      <c r="E9412" s="1514" t="s">
        <v>125</v>
      </c>
      <c r="F9412" s="1390">
        <v>500</v>
      </c>
      <c r="G9412" s="1283">
        <v>1.1599999999999999</v>
      </c>
      <c r="H9412" s="1283"/>
      <c r="I9412" s="1283"/>
      <c r="J9412" s="1283"/>
      <c r="K9412" s="1283"/>
      <c r="L9412" s="1283"/>
      <c r="M9412" s="1283"/>
      <c r="N9412" s="1283"/>
      <c r="O9412" s="1283"/>
      <c r="P9412" s="1283">
        <v>1.33</v>
      </c>
      <c r="R9412" s="1067"/>
      <c r="Z9412" s="21"/>
      <c r="AH9412"/>
    </row>
    <row r="9413" spans="1:34" ht="11.25" customHeight="1">
      <c r="A9413"/>
      <c r="B9413" s="1281" t="s">
        <v>30</v>
      </c>
      <c r="C9413" s="1282">
        <v>3119</v>
      </c>
      <c r="D9413" s="1341" t="str">
        <f t="shared" si="160"/>
        <v>TN3119</v>
      </c>
      <c r="E9413" s="1514" t="s">
        <v>125</v>
      </c>
      <c r="F9413" s="1390">
        <v>500</v>
      </c>
      <c r="G9413" s="1283">
        <v>0.49</v>
      </c>
      <c r="H9413" s="1283"/>
      <c r="I9413" s="1283"/>
      <c r="J9413" s="1283"/>
      <c r="K9413" s="1283"/>
      <c r="L9413" s="1283"/>
      <c r="M9413" s="1283"/>
      <c r="N9413" s="1283"/>
      <c r="O9413" s="1283"/>
      <c r="P9413" s="1283">
        <v>0.56000000000000005</v>
      </c>
      <c r="R9413" s="1067"/>
      <c r="Z9413" s="21"/>
      <c r="AH9413"/>
    </row>
    <row r="9414" spans="1:34" ht="11.25" customHeight="1">
      <c r="A9414"/>
      <c r="B9414" s="1281" t="s">
        <v>30</v>
      </c>
      <c r="C9414" s="1282">
        <v>3122</v>
      </c>
      <c r="D9414" s="1341" t="str">
        <f t="shared" si="160"/>
        <v>TN3122</v>
      </c>
      <c r="E9414" s="1514" t="s">
        <v>125</v>
      </c>
      <c r="F9414" s="1390">
        <v>500</v>
      </c>
      <c r="G9414" s="1283">
        <v>1.29</v>
      </c>
      <c r="H9414" s="1283"/>
      <c r="I9414" s="1283"/>
      <c r="J9414" s="1283"/>
      <c r="K9414" s="1283"/>
      <c r="L9414" s="1283"/>
      <c r="M9414" s="1283"/>
      <c r="N9414" s="1283"/>
      <c r="O9414" s="1283"/>
      <c r="P9414" s="1283">
        <v>1.47</v>
      </c>
      <c r="R9414" s="1067"/>
      <c r="Z9414" s="21"/>
      <c r="AH9414"/>
    </row>
    <row r="9415" spans="1:34" ht="11.25" customHeight="1">
      <c r="A9415"/>
      <c r="B9415" s="1281" t="s">
        <v>30</v>
      </c>
      <c r="C9415" s="1282">
        <v>3126</v>
      </c>
      <c r="D9415" s="1341" t="str">
        <f t="shared" si="160"/>
        <v>TN3126</v>
      </c>
      <c r="E9415" s="1514" t="s">
        <v>123</v>
      </c>
      <c r="F9415" s="1390">
        <v>500</v>
      </c>
      <c r="G9415" s="1283">
        <v>1.62</v>
      </c>
      <c r="H9415" s="1283"/>
      <c r="I9415" s="1283"/>
      <c r="J9415" s="1283"/>
      <c r="K9415" s="1283"/>
      <c r="L9415" s="1283"/>
      <c r="M9415" s="1283"/>
      <c r="N9415" s="1283"/>
      <c r="O9415" s="1283"/>
      <c r="P9415" s="1283">
        <v>1.86</v>
      </c>
      <c r="R9415" s="1067"/>
      <c r="Z9415" s="21"/>
      <c r="AH9415"/>
    </row>
    <row r="9416" spans="1:34" ht="11.25" customHeight="1">
      <c r="A9416"/>
      <c r="B9416" s="1281" t="s">
        <v>30</v>
      </c>
      <c r="C9416" s="1282">
        <v>3131</v>
      </c>
      <c r="D9416" s="1341" t="str">
        <f t="shared" si="160"/>
        <v>TN3131</v>
      </c>
      <c r="E9416" s="1514" t="s">
        <v>125</v>
      </c>
      <c r="F9416" s="1390">
        <v>500</v>
      </c>
      <c r="G9416" s="1283">
        <v>1.46</v>
      </c>
      <c r="H9416" s="1283"/>
      <c r="I9416" s="1283"/>
      <c r="J9416" s="1283"/>
      <c r="K9416" s="1283"/>
      <c r="L9416" s="1283"/>
      <c r="M9416" s="1283"/>
      <c r="N9416" s="1283"/>
      <c r="O9416" s="1283"/>
      <c r="P9416" s="1283">
        <v>1.66</v>
      </c>
      <c r="R9416" s="1067"/>
      <c r="Z9416" s="21"/>
      <c r="AH9416"/>
    </row>
    <row r="9417" spans="1:34" ht="11.25" customHeight="1">
      <c r="A9417"/>
      <c r="B9417" s="1281" t="s">
        <v>30</v>
      </c>
      <c r="C9417" s="1282">
        <v>3132</v>
      </c>
      <c r="D9417" s="1341" t="str">
        <f t="shared" si="160"/>
        <v>TN3132</v>
      </c>
      <c r="E9417" s="1514" t="s">
        <v>125</v>
      </c>
      <c r="F9417" s="1390">
        <v>500</v>
      </c>
      <c r="G9417" s="1283">
        <v>2.42</v>
      </c>
      <c r="H9417" s="1283"/>
      <c r="I9417" s="1283"/>
      <c r="J9417" s="1283"/>
      <c r="K9417" s="1283"/>
      <c r="L9417" s="1283"/>
      <c r="M9417" s="1283"/>
      <c r="N9417" s="1283"/>
      <c r="O9417" s="1283"/>
      <c r="P9417" s="1283">
        <v>2.77</v>
      </c>
      <c r="R9417" s="1067"/>
      <c r="Z9417" s="21"/>
      <c r="AH9417"/>
    </row>
    <row r="9418" spans="1:34" ht="11.25" customHeight="1">
      <c r="A9418"/>
      <c r="B9418" s="1281" t="s">
        <v>30</v>
      </c>
      <c r="C9418" s="1282">
        <v>3145</v>
      </c>
      <c r="D9418" s="1341" t="str">
        <f t="shared" si="160"/>
        <v>TN3145</v>
      </c>
      <c r="E9418" s="1514" t="s">
        <v>125</v>
      </c>
      <c r="F9418" s="1390">
        <v>500</v>
      </c>
      <c r="G9418" s="1283">
        <v>1.41</v>
      </c>
      <c r="H9418" s="1283"/>
      <c r="I9418" s="1283"/>
      <c r="J9418" s="1283"/>
      <c r="K9418" s="1283"/>
      <c r="L9418" s="1283"/>
      <c r="M9418" s="1283"/>
      <c r="N9418" s="1283"/>
      <c r="O9418" s="1283"/>
      <c r="P9418" s="1283">
        <v>1.62</v>
      </c>
      <c r="R9418" s="1067"/>
      <c r="Z9418" s="21"/>
      <c r="AH9418"/>
    </row>
    <row r="9419" spans="1:34" ht="11.25" customHeight="1">
      <c r="A9419"/>
      <c r="B9419" s="1281" t="s">
        <v>30</v>
      </c>
      <c r="C9419" s="1282">
        <v>3146</v>
      </c>
      <c r="D9419" s="1341" t="str">
        <f t="shared" si="160"/>
        <v>TN3146</v>
      </c>
      <c r="E9419" s="1514" t="s">
        <v>123</v>
      </c>
      <c r="F9419" s="1390">
        <v>500</v>
      </c>
      <c r="G9419" s="1283">
        <v>1.64</v>
      </c>
      <c r="H9419" s="1283"/>
      <c r="I9419" s="1283"/>
      <c r="J9419" s="1283"/>
      <c r="K9419" s="1283"/>
      <c r="L9419" s="1283"/>
      <c r="M9419" s="1283"/>
      <c r="N9419" s="1283"/>
      <c r="O9419" s="1283"/>
      <c r="P9419" s="1283">
        <v>1.87</v>
      </c>
      <c r="R9419" s="1067"/>
      <c r="Z9419" s="21"/>
      <c r="AH9419"/>
    </row>
    <row r="9420" spans="1:34" ht="11.25" customHeight="1">
      <c r="A9420"/>
      <c r="B9420" s="1281" t="s">
        <v>30</v>
      </c>
      <c r="C9420" s="1282">
        <v>3169</v>
      </c>
      <c r="D9420" s="1341" t="str">
        <f t="shared" ref="D9420:D9483" si="161">B9420&amp;TEXT(C9420,"0000")</f>
        <v>TN3169</v>
      </c>
      <c r="E9420" s="1514" t="s">
        <v>123</v>
      </c>
      <c r="F9420" s="1390">
        <v>500</v>
      </c>
      <c r="G9420" s="1283">
        <v>1.64</v>
      </c>
      <c r="H9420" s="1283"/>
      <c r="I9420" s="1283"/>
      <c r="J9420" s="1283"/>
      <c r="K9420" s="1283"/>
      <c r="L9420" s="1283"/>
      <c r="M9420" s="1283"/>
      <c r="N9420" s="1283"/>
      <c r="O9420" s="1283"/>
      <c r="P9420" s="1283">
        <v>1.87</v>
      </c>
      <c r="R9420" s="1067"/>
      <c r="Z9420" s="21"/>
      <c r="AH9420"/>
    </row>
    <row r="9421" spans="1:34" ht="11.25" customHeight="1">
      <c r="A9421"/>
      <c r="B9421" s="1281" t="s">
        <v>30</v>
      </c>
      <c r="C9421" s="1282">
        <v>3179</v>
      </c>
      <c r="D9421" s="1341" t="str">
        <f t="shared" si="161"/>
        <v>TN3179</v>
      </c>
      <c r="E9421" s="1514" t="s">
        <v>121</v>
      </c>
      <c r="F9421" s="1390">
        <v>500</v>
      </c>
      <c r="G9421" s="1283">
        <v>1.27</v>
      </c>
      <c r="H9421" s="1283"/>
      <c r="I9421" s="1283"/>
      <c r="J9421" s="1283"/>
      <c r="K9421" s="1283"/>
      <c r="L9421" s="1283"/>
      <c r="M9421" s="1283"/>
      <c r="N9421" s="1283"/>
      <c r="O9421" s="1283"/>
      <c r="P9421" s="1283">
        <v>1.46</v>
      </c>
      <c r="R9421" s="1067"/>
      <c r="Z9421" s="21"/>
      <c r="AH9421"/>
    </row>
    <row r="9422" spans="1:34" ht="11.25" customHeight="1">
      <c r="A9422"/>
      <c r="B9422" s="1281" t="s">
        <v>30</v>
      </c>
      <c r="C9422" s="1282">
        <v>3180</v>
      </c>
      <c r="D9422" s="1341" t="str">
        <f t="shared" si="161"/>
        <v>TN3180</v>
      </c>
      <c r="E9422" s="1514" t="s">
        <v>121</v>
      </c>
      <c r="F9422" s="1390">
        <v>500</v>
      </c>
      <c r="G9422" s="1283">
        <v>1.55</v>
      </c>
      <c r="H9422" s="1283"/>
      <c r="I9422" s="1283"/>
      <c r="J9422" s="1283"/>
      <c r="K9422" s="1283"/>
      <c r="L9422" s="1283"/>
      <c r="M9422" s="1283"/>
      <c r="N9422" s="1283"/>
      <c r="O9422" s="1283"/>
      <c r="P9422" s="1283">
        <v>1.78</v>
      </c>
      <c r="R9422" s="1067"/>
      <c r="Z9422" s="21"/>
      <c r="AH9422"/>
    </row>
    <row r="9423" spans="1:34" ht="11.25" customHeight="1">
      <c r="A9423"/>
      <c r="B9423" s="1281" t="s">
        <v>30</v>
      </c>
      <c r="C9423" s="1282">
        <v>3188</v>
      </c>
      <c r="D9423" s="1341" t="str">
        <f t="shared" si="161"/>
        <v>TN3188</v>
      </c>
      <c r="E9423" s="1514" t="s">
        <v>125</v>
      </c>
      <c r="F9423" s="1390">
        <v>500</v>
      </c>
      <c r="G9423" s="1283">
        <v>1.39</v>
      </c>
      <c r="H9423" s="1283"/>
      <c r="I9423" s="1283"/>
      <c r="J9423" s="1283"/>
      <c r="K9423" s="1283"/>
      <c r="L9423" s="1283"/>
      <c r="M9423" s="1283"/>
      <c r="N9423" s="1283"/>
      <c r="O9423" s="1283"/>
      <c r="P9423" s="1283">
        <v>1.58</v>
      </c>
      <c r="R9423" s="1067"/>
      <c r="Z9423" s="21"/>
      <c r="AH9423"/>
    </row>
    <row r="9424" spans="1:34" ht="11.25" customHeight="1">
      <c r="A9424"/>
      <c r="B9424" s="1281" t="s">
        <v>30</v>
      </c>
      <c r="C9424" s="1282">
        <v>3220</v>
      </c>
      <c r="D9424" s="1341" t="str">
        <f t="shared" si="161"/>
        <v>TN3220</v>
      </c>
      <c r="E9424" s="1514" t="s">
        <v>125</v>
      </c>
      <c r="F9424" s="1390">
        <v>500</v>
      </c>
      <c r="G9424" s="1283">
        <v>1.33</v>
      </c>
      <c r="H9424" s="1283"/>
      <c r="I9424" s="1283"/>
      <c r="J9424" s="1283"/>
      <c r="K9424" s="1283"/>
      <c r="L9424" s="1283"/>
      <c r="M9424" s="1283"/>
      <c r="N9424" s="1283"/>
      <c r="O9424" s="1283"/>
      <c r="P9424" s="1283">
        <v>1.52</v>
      </c>
      <c r="R9424" s="1067"/>
      <c r="Z9424" s="21"/>
      <c r="AH9424"/>
    </row>
    <row r="9425" spans="1:34" ht="11.25" customHeight="1">
      <c r="A9425"/>
      <c r="B9425" s="1281" t="s">
        <v>30</v>
      </c>
      <c r="C9425" s="1282">
        <v>3224</v>
      </c>
      <c r="D9425" s="1341" t="str">
        <f t="shared" si="161"/>
        <v>TN3224</v>
      </c>
      <c r="E9425" s="1514" t="s">
        <v>125</v>
      </c>
      <c r="F9425" s="1390">
        <v>500</v>
      </c>
      <c r="G9425" s="1283">
        <v>2.23</v>
      </c>
      <c r="H9425" s="1283"/>
      <c r="I9425" s="1283"/>
      <c r="J9425" s="1283"/>
      <c r="K9425" s="1283"/>
      <c r="L9425" s="1283"/>
      <c r="M9425" s="1283"/>
      <c r="N9425" s="1283"/>
      <c r="O9425" s="1283"/>
      <c r="P9425" s="1283">
        <v>2.54</v>
      </c>
      <c r="R9425" s="1067"/>
      <c r="Z9425" s="21"/>
      <c r="AH9425"/>
    </row>
    <row r="9426" spans="1:34" ht="11.25" customHeight="1">
      <c r="A9426"/>
      <c r="B9426" s="1281" t="s">
        <v>30</v>
      </c>
      <c r="C9426" s="1282">
        <v>3227</v>
      </c>
      <c r="D9426" s="1341" t="str">
        <f t="shared" si="161"/>
        <v>TN3227</v>
      </c>
      <c r="E9426" s="1514" t="s">
        <v>125</v>
      </c>
      <c r="F9426" s="1390">
        <v>500</v>
      </c>
      <c r="G9426" s="1283">
        <v>1.67</v>
      </c>
      <c r="H9426" s="1283"/>
      <c r="I9426" s="1283"/>
      <c r="J9426" s="1283"/>
      <c r="K9426" s="1283"/>
      <c r="L9426" s="1283"/>
      <c r="M9426" s="1283"/>
      <c r="N9426" s="1283"/>
      <c r="O9426" s="1283"/>
      <c r="P9426" s="1283">
        <v>1.9</v>
      </c>
      <c r="R9426" s="1067"/>
      <c r="Z9426" s="21"/>
      <c r="AH9426"/>
    </row>
    <row r="9427" spans="1:34" ht="11.25" customHeight="1">
      <c r="A9427"/>
      <c r="B9427" s="1281" t="s">
        <v>30</v>
      </c>
      <c r="C9427" s="1282">
        <v>3240</v>
      </c>
      <c r="D9427" s="1341" t="str">
        <f t="shared" si="161"/>
        <v>TN3240</v>
      </c>
      <c r="E9427" s="1514" t="s">
        <v>125</v>
      </c>
      <c r="F9427" s="1390">
        <v>500</v>
      </c>
      <c r="G9427" s="1283">
        <v>1.74</v>
      </c>
      <c r="H9427" s="1283"/>
      <c r="I9427" s="1283"/>
      <c r="J9427" s="1283"/>
      <c r="K9427" s="1283"/>
      <c r="L9427" s="1283"/>
      <c r="M9427" s="1283"/>
      <c r="N9427" s="1283"/>
      <c r="O9427" s="1283"/>
      <c r="P9427" s="1283">
        <v>1.98</v>
      </c>
      <c r="R9427" s="1067"/>
      <c r="Z9427" s="21"/>
      <c r="AH9427"/>
    </row>
    <row r="9428" spans="1:34" ht="11.25" customHeight="1">
      <c r="A9428"/>
      <c r="B9428" s="1281" t="s">
        <v>30</v>
      </c>
      <c r="C9428" s="1282">
        <v>3241</v>
      </c>
      <c r="D9428" s="1341" t="str">
        <f t="shared" si="161"/>
        <v>TN3241</v>
      </c>
      <c r="E9428" s="1514" t="s">
        <v>125</v>
      </c>
      <c r="F9428" s="1390">
        <v>500</v>
      </c>
      <c r="G9428" s="1283">
        <v>1.67</v>
      </c>
      <c r="H9428" s="1283"/>
      <c r="I9428" s="1283"/>
      <c r="J9428" s="1283"/>
      <c r="K9428" s="1283"/>
      <c r="L9428" s="1283"/>
      <c r="M9428" s="1283"/>
      <c r="N9428" s="1283"/>
      <c r="O9428" s="1283"/>
      <c r="P9428" s="1283">
        <v>1.9</v>
      </c>
      <c r="R9428" s="1067"/>
      <c r="Z9428" s="21"/>
      <c r="AH9428"/>
    </row>
    <row r="9429" spans="1:34" ht="11.25" customHeight="1">
      <c r="A9429"/>
      <c r="B9429" s="1281" t="s">
        <v>30</v>
      </c>
      <c r="C9429" s="1282">
        <v>3255</v>
      </c>
      <c r="D9429" s="1341" t="str">
        <f t="shared" si="161"/>
        <v>TN3255</v>
      </c>
      <c r="E9429" s="1514" t="s">
        <v>125</v>
      </c>
      <c r="F9429" s="1390">
        <v>500</v>
      </c>
      <c r="G9429" s="1283">
        <v>1.46</v>
      </c>
      <c r="H9429" s="1283"/>
      <c r="I9429" s="1283"/>
      <c r="J9429" s="1283"/>
      <c r="K9429" s="1283"/>
      <c r="L9429" s="1283"/>
      <c r="M9429" s="1283"/>
      <c r="N9429" s="1283"/>
      <c r="O9429" s="1283"/>
      <c r="P9429" s="1283">
        <v>1.66</v>
      </c>
      <c r="R9429" s="1067"/>
      <c r="Z9429" s="21"/>
      <c r="AH9429"/>
    </row>
    <row r="9430" spans="1:34" ht="11.25" customHeight="1">
      <c r="A9430"/>
      <c r="B9430" s="1281" t="s">
        <v>30</v>
      </c>
      <c r="C9430" s="1282">
        <v>3257</v>
      </c>
      <c r="D9430" s="1341" t="str">
        <f t="shared" si="161"/>
        <v>TN3257</v>
      </c>
      <c r="E9430" s="1514" t="s">
        <v>125</v>
      </c>
      <c r="F9430" s="1390">
        <v>500</v>
      </c>
      <c r="G9430" s="1283">
        <v>1.74</v>
      </c>
      <c r="H9430" s="1283"/>
      <c r="I9430" s="1283"/>
      <c r="J9430" s="1283"/>
      <c r="K9430" s="1283"/>
      <c r="L9430" s="1283"/>
      <c r="M9430" s="1283"/>
      <c r="N9430" s="1283"/>
      <c r="O9430" s="1283"/>
      <c r="P9430" s="1283">
        <v>1.98</v>
      </c>
      <c r="R9430" s="1067"/>
      <c r="Z9430" s="21"/>
      <c r="AH9430"/>
    </row>
    <row r="9431" spans="1:34" ht="11.25" customHeight="1">
      <c r="A9431"/>
      <c r="B9431" s="1281" t="s">
        <v>30</v>
      </c>
      <c r="C9431" s="1282">
        <v>3270</v>
      </c>
      <c r="D9431" s="1341" t="str">
        <f t="shared" si="161"/>
        <v>TN3270</v>
      </c>
      <c r="E9431" s="1514" t="s">
        <v>125</v>
      </c>
      <c r="F9431" s="1390">
        <v>500</v>
      </c>
      <c r="G9431" s="1283">
        <v>1.88</v>
      </c>
      <c r="H9431" s="1283"/>
      <c r="I9431" s="1283"/>
      <c r="J9431" s="1283"/>
      <c r="K9431" s="1283"/>
      <c r="L9431" s="1283"/>
      <c r="M9431" s="1283"/>
      <c r="N9431" s="1283"/>
      <c r="O9431" s="1283"/>
      <c r="P9431" s="1283">
        <v>2.14</v>
      </c>
      <c r="R9431" s="1067"/>
      <c r="Z9431" s="21"/>
      <c r="AH9431"/>
    </row>
    <row r="9432" spans="1:34" ht="11.25" customHeight="1">
      <c r="A9432"/>
      <c r="B9432" s="1281" t="s">
        <v>30</v>
      </c>
      <c r="C9432" s="1282">
        <v>3300</v>
      </c>
      <c r="D9432" s="1341" t="str">
        <f t="shared" si="161"/>
        <v>TN3300</v>
      </c>
      <c r="E9432" s="1514" t="s">
        <v>125</v>
      </c>
      <c r="F9432" s="1390">
        <v>500</v>
      </c>
      <c r="G9432" s="1283">
        <v>2.95</v>
      </c>
      <c r="H9432" s="1283"/>
      <c r="I9432" s="1283"/>
      <c r="J9432" s="1283"/>
      <c r="K9432" s="1283"/>
      <c r="L9432" s="1283"/>
      <c r="M9432" s="1283"/>
      <c r="N9432" s="1283"/>
      <c r="O9432" s="1283"/>
      <c r="P9432" s="1283">
        <v>3.38</v>
      </c>
      <c r="R9432" s="1067"/>
      <c r="Z9432" s="21"/>
      <c r="AH9432"/>
    </row>
    <row r="9433" spans="1:34" ht="11.25" customHeight="1">
      <c r="A9433"/>
      <c r="B9433" s="1281" t="s">
        <v>30</v>
      </c>
      <c r="C9433" s="1282">
        <v>3303</v>
      </c>
      <c r="D9433" s="1341" t="str">
        <f t="shared" si="161"/>
        <v>TN3303</v>
      </c>
      <c r="E9433" s="1514" t="s">
        <v>125</v>
      </c>
      <c r="F9433" s="1390">
        <v>500</v>
      </c>
      <c r="G9433" s="1283">
        <v>2.09</v>
      </c>
      <c r="H9433" s="1283"/>
      <c r="I9433" s="1283"/>
      <c r="J9433" s="1283"/>
      <c r="K9433" s="1283"/>
      <c r="L9433" s="1283"/>
      <c r="M9433" s="1283"/>
      <c r="N9433" s="1283"/>
      <c r="O9433" s="1283"/>
      <c r="P9433" s="1283">
        <v>2.38</v>
      </c>
      <c r="R9433" s="1067"/>
      <c r="Z9433" s="21"/>
      <c r="AH9433"/>
    </row>
    <row r="9434" spans="1:34" ht="11.25" customHeight="1">
      <c r="A9434"/>
      <c r="B9434" s="1281" t="s">
        <v>30</v>
      </c>
      <c r="C9434" s="1282">
        <v>3307</v>
      </c>
      <c r="D9434" s="1341" t="str">
        <f t="shared" si="161"/>
        <v>TN3307</v>
      </c>
      <c r="E9434" s="1514" t="s">
        <v>123</v>
      </c>
      <c r="F9434" s="1390">
        <v>500</v>
      </c>
      <c r="G9434" s="1283">
        <v>2.27</v>
      </c>
      <c r="H9434" s="1283"/>
      <c r="I9434" s="1283"/>
      <c r="J9434" s="1283"/>
      <c r="K9434" s="1283"/>
      <c r="L9434" s="1283"/>
      <c r="M9434" s="1283"/>
      <c r="N9434" s="1283"/>
      <c r="O9434" s="1283"/>
      <c r="P9434" s="1283">
        <v>2.59</v>
      </c>
      <c r="R9434" s="1067"/>
      <c r="Z9434" s="21"/>
      <c r="AH9434"/>
    </row>
    <row r="9435" spans="1:34" ht="11.25" customHeight="1">
      <c r="A9435"/>
      <c r="B9435" s="1281" t="s">
        <v>30</v>
      </c>
      <c r="C9435" s="1282">
        <v>3315</v>
      </c>
      <c r="D9435" s="1341" t="str">
        <f t="shared" si="161"/>
        <v>TN3315</v>
      </c>
      <c r="E9435" s="1514" t="s">
        <v>123</v>
      </c>
      <c r="F9435" s="1390">
        <v>500</v>
      </c>
      <c r="G9435" s="1283">
        <v>2.1</v>
      </c>
      <c r="H9435" s="1283"/>
      <c r="I9435" s="1283"/>
      <c r="J9435" s="1283"/>
      <c r="K9435" s="1283"/>
      <c r="L9435" s="1283"/>
      <c r="M9435" s="1283"/>
      <c r="N9435" s="1283"/>
      <c r="O9435" s="1283"/>
      <c r="P9435" s="1283">
        <v>2.4</v>
      </c>
      <c r="R9435" s="1067"/>
      <c r="Z9435" s="21"/>
      <c r="AH9435"/>
    </row>
    <row r="9436" spans="1:34" ht="11.25" customHeight="1">
      <c r="A9436"/>
      <c r="B9436" s="1281" t="s">
        <v>30</v>
      </c>
      <c r="C9436" s="1282">
        <v>3334</v>
      </c>
      <c r="D9436" s="1341" t="str">
        <f t="shared" si="161"/>
        <v>TN3334</v>
      </c>
      <c r="E9436" s="1514" t="s">
        <v>124</v>
      </c>
      <c r="F9436" s="1390">
        <v>500</v>
      </c>
      <c r="G9436" s="1283">
        <v>1.08</v>
      </c>
      <c r="H9436" s="1283"/>
      <c r="I9436" s="1283"/>
      <c r="J9436" s="1283"/>
      <c r="K9436" s="1283"/>
      <c r="L9436" s="1283"/>
      <c r="M9436" s="1283"/>
      <c r="N9436" s="1283"/>
      <c r="O9436" s="1283"/>
      <c r="P9436" s="1283">
        <v>1.23</v>
      </c>
      <c r="R9436" s="1067"/>
      <c r="Z9436" s="21"/>
      <c r="AH9436"/>
    </row>
    <row r="9437" spans="1:34" ht="11.25" customHeight="1">
      <c r="A9437"/>
      <c r="B9437" s="1281" t="s">
        <v>30</v>
      </c>
      <c r="C9437" s="1282">
        <v>3336</v>
      </c>
      <c r="D9437" s="1341" t="str">
        <f t="shared" si="161"/>
        <v>TN3336</v>
      </c>
      <c r="E9437" s="1514" t="s">
        <v>123</v>
      </c>
      <c r="F9437" s="1390">
        <v>500</v>
      </c>
      <c r="G9437" s="1283">
        <v>1.58</v>
      </c>
      <c r="H9437" s="1283"/>
      <c r="I9437" s="1283"/>
      <c r="J9437" s="1283"/>
      <c r="K9437" s="1283"/>
      <c r="L9437" s="1283"/>
      <c r="M9437" s="1283"/>
      <c r="N9437" s="1283"/>
      <c r="O9437" s="1283"/>
      <c r="P9437" s="1283">
        <v>1.81</v>
      </c>
      <c r="R9437" s="1067"/>
      <c r="Z9437" s="21"/>
      <c r="AH9437"/>
    </row>
    <row r="9438" spans="1:34" ht="11.25" customHeight="1">
      <c r="A9438"/>
      <c r="B9438" s="1281" t="s">
        <v>30</v>
      </c>
      <c r="C9438" s="1282">
        <v>3365</v>
      </c>
      <c r="D9438" s="1341" t="str">
        <f t="shared" si="161"/>
        <v>TN3365</v>
      </c>
      <c r="E9438" s="1514" t="s">
        <v>125</v>
      </c>
      <c r="F9438" s="1390">
        <v>500</v>
      </c>
      <c r="G9438" s="1283">
        <v>2.44</v>
      </c>
      <c r="H9438" s="1283"/>
      <c r="I9438" s="1283"/>
      <c r="J9438" s="1283"/>
      <c r="K9438" s="1283"/>
      <c r="L9438" s="1283"/>
      <c r="M9438" s="1283"/>
      <c r="N9438" s="1283"/>
      <c r="O9438" s="1283"/>
      <c r="P9438" s="1283">
        <v>2.78</v>
      </c>
      <c r="R9438" s="1067"/>
      <c r="Z9438" s="21"/>
      <c r="AH9438"/>
    </row>
    <row r="9439" spans="1:34" ht="11.25" customHeight="1">
      <c r="A9439"/>
      <c r="B9439" s="1281" t="s">
        <v>30</v>
      </c>
      <c r="C9439" s="1282">
        <v>3372</v>
      </c>
      <c r="D9439" s="1341" t="str">
        <f t="shared" si="161"/>
        <v>TN3372</v>
      </c>
      <c r="E9439" s="1514" t="s">
        <v>121</v>
      </c>
      <c r="F9439" s="1390">
        <v>500</v>
      </c>
      <c r="G9439" s="1283">
        <v>2.2400000000000002</v>
      </c>
      <c r="H9439" s="1283"/>
      <c r="I9439" s="1283"/>
      <c r="J9439" s="1283"/>
      <c r="K9439" s="1283"/>
      <c r="L9439" s="1283"/>
      <c r="M9439" s="1283"/>
      <c r="N9439" s="1283"/>
      <c r="O9439" s="1283"/>
      <c r="P9439" s="1283">
        <v>2.56</v>
      </c>
      <c r="R9439" s="1067"/>
      <c r="Z9439" s="21"/>
      <c r="AH9439"/>
    </row>
    <row r="9440" spans="1:34" ht="11.25" customHeight="1">
      <c r="A9440"/>
      <c r="B9440" s="1281" t="s">
        <v>30</v>
      </c>
      <c r="C9440" s="1282">
        <v>3373</v>
      </c>
      <c r="D9440" s="1341" t="str">
        <f t="shared" si="161"/>
        <v>TN3373</v>
      </c>
      <c r="E9440" s="1514" t="s">
        <v>123</v>
      </c>
      <c r="F9440" s="1390">
        <v>500</v>
      </c>
      <c r="G9440" s="1283">
        <v>2.5299999999999998</v>
      </c>
      <c r="H9440" s="1283"/>
      <c r="I9440" s="1283"/>
      <c r="J9440" s="1283"/>
      <c r="K9440" s="1283"/>
      <c r="L9440" s="1283"/>
      <c r="M9440" s="1283"/>
      <c r="N9440" s="1283"/>
      <c r="O9440" s="1283"/>
      <c r="P9440" s="1283">
        <v>2.9</v>
      </c>
      <c r="R9440" s="1067"/>
      <c r="Z9440" s="21"/>
      <c r="AH9440"/>
    </row>
    <row r="9441" spans="1:34" ht="11.25" customHeight="1">
      <c r="A9441"/>
      <c r="B9441" s="1281" t="s">
        <v>30</v>
      </c>
      <c r="C9441" s="1282">
        <v>3383</v>
      </c>
      <c r="D9441" s="1341" t="str">
        <f t="shared" si="161"/>
        <v>TN3383</v>
      </c>
      <c r="E9441" s="1514" t="s">
        <v>121</v>
      </c>
      <c r="F9441" s="1390">
        <v>500</v>
      </c>
      <c r="G9441" s="1283">
        <v>1.1100000000000001</v>
      </c>
      <c r="H9441" s="1283"/>
      <c r="I9441" s="1283"/>
      <c r="J9441" s="1283"/>
      <c r="K9441" s="1283"/>
      <c r="L9441" s="1283"/>
      <c r="M9441" s="1283"/>
      <c r="N9441" s="1283"/>
      <c r="O9441" s="1283"/>
      <c r="P9441" s="1283">
        <v>1.26</v>
      </c>
      <c r="R9441" s="1067"/>
      <c r="Z9441" s="21"/>
      <c r="AH9441"/>
    </row>
    <row r="9442" spans="1:34" ht="11.25" customHeight="1">
      <c r="A9442"/>
      <c r="B9442" s="1281" t="s">
        <v>30</v>
      </c>
      <c r="C9442" s="1282">
        <v>3385</v>
      </c>
      <c r="D9442" s="1341" t="str">
        <f t="shared" si="161"/>
        <v>TN3385</v>
      </c>
      <c r="E9442" s="1514" t="s">
        <v>121</v>
      </c>
      <c r="F9442" s="1390">
        <v>500</v>
      </c>
      <c r="G9442" s="1283">
        <v>0.52</v>
      </c>
      <c r="H9442" s="1283"/>
      <c r="I9442" s="1283"/>
      <c r="J9442" s="1283"/>
      <c r="K9442" s="1283"/>
      <c r="L9442" s="1283"/>
      <c r="M9442" s="1283"/>
      <c r="N9442" s="1283"/>
      <c r="O9442" s="1283"/>
      <c r="P9442" s="1283">
        <v>0.59</v>
      </c>
      <c r="R9442" s="1067"/>
      <c r="Z9442" s="21"/>
      <c r="AH9442"/>
    </row>
    <row r="9443" spans="1:34" ht="11.25" customHeight="1">
      <c r="A9443"/>
      <c r="B9443" s="1281" t="s">
        <v>30</v>
      </c>
      <c r="C9443" s="1282">
        <v>3400</v>
      </c>
      <c r="D9443" s="1341" t="str">
        <f t="shared" si="161"/>
        <v>TN3400</v>
      </c>
      <c r="E9443" s="1514" t="s">
        <v>125</v>
      </c>
      <c r="F9443" s="1390">
        <v>500</v>
      </c>
      <c r="G9443" s="1283">
        <v>2.16</v>
      </c>
      <c r="H9443" s="1283"/>
      <c r="I9443" s="1283"/>
      <c r="J9443" s="1283"/>
      <c r="K9443" s="1283"/>
      <c r="L9443" s="1283"/>
      <c r="M9443" s="1283"/>
      <c r="N9443" s="1283"/>
      <c r="O9443" s="1283"/>
      <c r="P9443" s="1283">
        <v>2.46</v>
      </c>
      <c r="R9443" s="1067"/>
      <c r="Z9443" s="21"/>
      <c r="AH9443"/>
    </row>
    <row r="9444" spans="1:34" ht="11.25" customHeight="1">
      <c r="A9444"/>
      <c r="B9444" s="1281" t="s">
        <v>30</v>
      </c>
      <c r="C9444" s="1282">
        <v>3507</v>
      </c>
      <c r="D9444" s="1341" t="str">
        <f t="shared" si="161"/>
        <v>TN3507</v>
      </c>
      <c r="E9444" s="1514" t="s">
        <v>125</v>
      </c>
      <c r="F9444" s="1390">
        <v>500</v>
      </c>
      <c r="G9444" s="1283">
        <v>1.4</v>
      </c>
      <c r="H9444" s="1283"/>
      <c r="I9444" s="1283"/>
      <c r="J9444" s="1283"/>
      <c r="K9444" s="1283"/>
      <c r="L9444" s="1283"/>
      <c r="M9444" s="1283"/>
      <c r="N9444" s="1283"/>
      <c r="O9444" s="1283"/>
      <c r="P9444" s="1283">
        <v>1.6</v>
      </c>
      <c r="R9444" s="1067"/>
      <c r="Z9444" s="21"/>
      <c r="AH9444"/>
    </row>
    <row r="9445" spans="1:34" ht="11.25" customHeight="1">
      <c r="A9445"/>
      <c r="B9445" s="1281" t="s">
        <v>30</v>
      </c>
      <c r="C9445" s="1282">
        <v>3515</v>
      </c>
      <c r="D9445" s="1341" t="str">
        <f t="shared" si="161"/>
        <v>TN3515</v>
      </c>
      <c r="E9445" s="1514" t="s">
        <v>125</v>
      </c>
      <c r="F9445" s="1390">
        <v>500</v>
      </c>
      <c r="G9445" s="1283">
        <v>1.33</v>
      </c>
      <c r="H9445" s="1283"/>
      <c r="I9445" s="1283"/>
      <c r="J9445" s="1283"/>
      <c r="K9445" s="1283"/>
      <c r="L9445" s="1283"/>
      <c r="M9445" s="1283"/>
      <c r="N9445" s="1283"/>
      <c r="O9445" s="1283"/>
      <c r="P9445" s="1283">
        <v>1.52</v>
      </c>
      <c r="R9445" s="1067"/>
      <c r="Z9445" s="21"/>
      <c r="AH9445"/>
    </row>
    <row r="9446" spans="1:34" ht="11.25" customHeight="1">
      <c r="A9446"/>
      <c r="B9446" s="1281" t="s">
        <v>30</v>
      </c>
      <c r="C9446" s="1282">
        <v>3548</v>
      </c>
      <c r="D9446" s="1341" t="str">
        <f t="shared" si="161"/>
        <v>TN3548</v>
      </c>
      <c r="E9446" s="1514" t="s">
        <v>125</v>
      </c>
      <c r="F9446" s="1390">
        <v>500</v>
      </c>
      <c r="G9446" s="1283">
        <v>0.7</v>
      </c>
      <c r="H9446" s="1283"/>
      <c r="I9446" s="1283"/>
      <c r="J9446" s="1283"/>
      <c r="K9446" s="1283"/>
      <c r="L9446" s="1283"/>
      <c r="M9446" s="1283"/>
      <c r="N9446" s="1283"/>
      <c r="O9446" s="1283"/>
      <c r="P9446" s="1283">
        <v>0.8</v>
      </c>
      <c r="R9446" s="1067"/>
      <c r="Z9446" s="21"/>
      <c r="AH9446"/>
    </row>
    <row r="9447" spans="1:34" ht="11.25" customHeight="1">
      <c r="A9447"/>
      <c r="B9447" s="1281" t="s">
        <v>30</v>
      </c>
      <c r="C9447" s="1282">
        <v>3559</v>
      </c>
      <c r="D9447" s="1341" t="str">
        <f t="shared" si="161"/>
        <v>TN3559</v>
      </c>
      <c r="E9447" s="1514" t="s">
        <v>125</v>
      </c>
      <c r="F9447" s="1390">
        <v>500</v>
      </c>
      <c r="G9447" s="1283">
        <v>2.0699999999999998</v>
      </c>
      <c r="H9447" s="1283"/>
      <c r="I9447" s="1283"/>
      <c r="J9447" s="1283"/>
      <c r="K9447" s="1283"/>
      <c r="L9447" s="1283"/>
      <c r="M9447" s="1283"/>
      <c r="N9447" s="1283"/>
      <c r="O9447" s="1283"/>
      <c r="P9447" s="1283">
        <v>2.37</v>
      </c>
      <c r="R9447" s="1067"/>
      <c r="Z9447" s="21"/>
      <c r="AH9447"/>
    </row>
    <row r="9448" spans="1:34" ht="11.25" customHeight="1">
      <c r="A9448"/>
      <c r="B9448" s="1281" t="s">
        <v>30</v>
      </c>
      <c r="C9448" s="1282">
        <v>3574</v>
      </c>
      <c r="D9448" s="1341" t="str">
        <f t="shared" si="161"/>
        <v>TN3574</v>
      </c>
      <c r="E9448" s="1514" t="s">
        <v>125</v>
      </c>
      <c r="F9448" s="1390">
        <v>500</v>
      </c>
      <c r="G9448" s="1283">
        <v>0.77</v>
      </c>
      <c r="H9448" s="1283"/>
      <c r="I9448" s="1283"/>
      <c r="J9448" s="1283"/>
      <c r="K9448" s="1283"/>
      <c r="L9448" s="1283"/>
      <c r="M9448" s="1283"/>
      <c r="N9448" s="1283"/>
      <c r="O9448" s="1283"/>
      <c r="P9448" s="1283">
        <v>0.88</v>
      </c>
      <c r="R9448" s="1067"/>
      <c r="Z9448" s="21"/>
      <c r="AH9448"/>
    </row>
    <row r="9449" spans="1:34" ht="11.25" customHeight="1">
      <c r="A9449"/>
      <c r="B9449" s="1281" t="s">
        <v>30</v>
      </c>
      <c r="C9449" s="1282">
        <v>3581</v>
      </c>
      <c r="D9449" s="1341" t="str">
        <f t="shared" si="161"/>
        <v>TN3581</v>
      </c>
      <c r="E9449" s="1514" t="s">
        <v>125</v>
      </c>
      <c r="F9449" s="1390">
        <v>500</v>
      </c>
      <c r="G9449" s="1283">
        <v>0.64</v>
      </c>
      <c r="H9449" s="1283"/>
      <c r="I9449" s="1283"/>
      <c r="J9449" s="1283"/>
      <c r="K9449" s="1283"/>
      <c r="L9449" s="1283"/>
      <c r="M9449" s="1283"/>
      <c r="N9449" s="1283"/>
      <c r="O9449" s="1283"/>
      <c r="P9449" s="1283">
        <v>0.74</v>
      </c>
      <c r="R9449" s="1067"/>
      <c r="Z9449" s="21"/>
      <c r="AH9449"/>
    </row>
    <row r="9450" spans="1:34" ht="11.25" customHeight="1">
      <c r="A9450"/>
      <c r="B9450" s="1281" t="s">
        <v>30</v>
      </c>
      <c r="C9450" s="1282">
        <v>3612</v>
      </c>
      <c r="D9450" s="1341" t="str">
        <f t="shared" si="161"/>
        <v>TN3612</v>
      </c>
      <c r="E9450" s="1514" t="s">
        <v>125</v>
      </c>
      <c r="F9450" s="1390">
        <v>500</v>
      </c>
      <c r="G9450" s="1283">
        <v>1.1200000000000001</v>
      </c>
      <c r="H9450" s="1283"/>
      <c r="I9450" s="1283"/>
      <c r="J9450" s="1283"/>
      <c r="K9450" s="1283"/>
      <c r="L9450" s="1283"/>
      <c r="M9450" s="1283"/>
      <c r="N9450" s="1283"/>
      <c r="O9450" s="1283"/>
      <c r="P9450" s="1283">
        <v>1.28</v>
      </c>
      <c r="R9450" s="1067"/>
      <c r="Z9450" s="21"/>
      <c r="AH9450"/>
    </row>
    <row r="9451" spans="1:34" ht="11.25" customHeight="1">
      <c r="A9451"/>
      <c r="B9451" s="1281" t="s">
        <v>30</v>
      </c>
      <c r="C9451" s="1282">
        <v>3620</v>
      </c>
      <c r="D9451" s="1341" t="str">
        <f t="shared" si="161"/>
        <v>TN3620</v>
      </c>
      <c r="E9451" s="1514" t="s">
        <v>122</v>
      </c>
      <c r="F9451" s="1390">
        <v>500</v>
      </c>
      <c r="G9451" s="1283">
        <v>2.27</v>
      </c>
      <c r="H9451" s="1283"/>
      <c r="I9451" s="1283"/>
      <c r="J9451" s="1283"/>
      <c r="K9451" s="1283"/>
      <c r="L9451" s="1283"/>
      <c r="M9451" s="1283"/>
      <c r="N9451" s="1283"/>
      <c r="O9451" s="1283"/>
      <c r="P9451" s="1283">
        <v>2.59</v>
      </c>
      <c r="R9451" s="1067"/>
      <c r="Z9451" s="21"/>
      <c r="AH9451"/>
    </row>
    <row r="9452" spans="1:34" ht="11.25" customHeight="1">
      <c r="A9452"/>
      <c r="B9452" s="1281" t="s">
        <v>30</v>
      </c>
      <c r="C9452" s="1282">
        <v>3629</v>
      </c>
      <c r="D9452" s="1341" t="str">
        <f t="shared" si="161"/>
        <v>TN3629</v>
      </c>
      <c r="E9452" s="1514" t="s">
        <v>125</v>
      </c>
      <c r="F9452" s="1390">
        <v>500</v>
      </c>
      <c r="G9452" s="1283">
        <v>0.95</v>
      </c>
      <c r="H9452" s="1283"/>
      <c r="I9452" s="1283"/>
      <c r="J9452" s="1283"/>
      <c r="K9452" s="1283"/>
      <c r="L9452" s="1283"/>
      <c r="M9452" s="1283"/>
      <c r="N9452" s="1283"/>
      <c r="O9452" s="1283"/>
      <c r="P9452" s="1283">
        <v>1.0900000000000001</v>
      </c>
      <c r="R9452" s="1067"/>
      <c r="Z9452" s="21"/>
      <c r="AH9452"/>
    </row>
    <row r="9453" spans="1:34" ht="11.25" customHeight="1">
      <c r="A9453"/>
      <c r="B9453" s="1281" t="s">
        <v>30</v>
      </c>
      <c r="C9453" s="1282">
        <v>3632</v>
      </c>
      <c r="D9453" s="1341" t="str">
        <f t="shared" si="161"/>
        <v>TN3632</v>
      </c>
      <c r="E9453" s="1514" t="s">
        <v>121</v>
      </c>
      <c r="F9453" s="1390">
        <v>500</v>
      </c>
      <c r="G9453" s="1283">
        <v>2.35</v>
      </c>
      <c r="H9453" s="1283"/>
      <c r="I9453" s="1283"/>
      <c r="J9453" s="1283"/>
      <c r="K9453" s="1283"/>
      <c r="L9453" s="1283"/>
      <c r="M9453" s="1283"/>
      <c r="N9453" s="1283"/>
      <c r="O9453" s="1283"/>
      <c r="P9453" s="1283">
        <v>2.69</v>
      </c>
      <c r="R9453" s="1067"/>
      <c r="Z9453" s="21"/>
      <c r="AH9453"/>
    </row>
    <row r="9454" spans="1:34" ht="11.25" customHeight="1">
      <c r="A9454"/>
      <c r="B9454" s="1281" t="s">
        <v>30</v>
      </c>
      <c r="C9454" s="1282">
        <v>3634</v>
      </c>
      <c r="D9454" s="1341" t="str">
        <f t="shared" si="161"/>
        <v>TN3634</v>
      </c>
      <c r="E9454" s="1514" t="s">
        <v>125</v>
      </c>
      <c r="F9454" s="1390">
        <v>500</v>
      </c>
      <c r="G9454" s="1283">
        <v>1.19</v>
      </c>
      <c r="H9454" s="1283"/>
      <c r="I9454" s="1283"/>
      <c r="J9454" s="1283"/>
      <c r="K9454" s="1283"/>
      <c r="L9454" s="1283"/>
      <c r="M9454" s="1283"/>
      <c r="N9454" s="1283"/>
      <c r="O9454" s="1283"/>
      <c r="P9454" s="1283">
        <v>1.36</v>
      </c>
      <c r="R9454" s="1067"/>
      <c r="Z9454" s="21"/>
      <c r="AH9454"/>
    </row>
    <row r="9455" spans="1:34" ht="11.25" customHeight="1">
      <c r="A9455"/>
      <c r="B9455" s="1281" t="s">
        <v>30</v>
      </c>
      <c r="C9455" s="1282">
        <v>3635</v>
      </c>
      <c r="D9455" s="1341" t="str">
        <f t="shared" si="161"/>
        <v>TN3635</v>
      </c>
      <c r="E9455" s="1514" t="s">
        <v>125</v>
      </c>
      <c r="F9455" s="1390">
        <v>500</v>
      </c>
      <c r="G9455" s="1283">
        <v>1.39</v>
      </c>
      <c r="H9455" s="1283"/>
      <c r="I9455" s="1283"/>
      <c r="J9455" s="1283"/>
      <c r="K9455" s="1283"/>
      <c r="L9455" s="1283"/>
      <c r="M9455" s="1283"/>
      <c r="N9455" s="1283"/>
      <c r="O9455" s="1283"/>
      <c r="P9455" s="1283">
        <v>1.58</v>
      </c>
      <c r="R9455" s="1067"/>
      <c r="Z9455" s="21"/>
      <c r="AH9455"/>
    </row>
    <row r="9456" spans="1:34" ht="11.25" customHeight="1">
      <c r="A9456"/>
      <c r="B9456" s="1281" t="s">
        <v>30</v>
      </c>
      <c r="C9456" s="1282">
        <v>3638</v>
      </c>
      <c r="D9456" s="1341" t="str">
        <f t="shared" si="161"/>
        <v>TN3638</v>
      </c>
      <c r="E9456" s="1514" t="s">
        <v>125</v>
      </c>
      <c r="F9456" s="1390">
        <v>500</v>
      </c>
      <c r="G9456" s="1283">
        <v>1.22</v>
      </c>
      <c r="H9456" s="1283"/>
      <c r="I9456" s="1283"/>
      <c r="J9456" s="1283"/>
      <c r="K9456" s="1283"/>
      <c r="L9456" s="1283"/>
      <c r="M9456" s="1283"/>
      <c r="N9456" s="1283"/>
      <c r="O9456" s="1283"/>
      <c r="P9456" s="1283">
        <v>1.39</v>
      </c>
      <c r="R9456" s="1067"/>
      <c r="Z9456" s="21"/>
      <c r="AH9456"/>
    </row>
    <row r="9457" spans="1:34" ht="11.25" customHeight="1">
      <c r="A9457"/>
      <c r="B9457" s="1281" t="s">
        <v>30</v>
      </c>
      <c r="C9457" s="1282">
        <v>3642</v>
      </c>
      <c r="D9457" s="1341" t="str">
        <f t="shared" si="161"/>
        <v>TN3642</v>
      </c>
      <c r="E9457" s="1514" t="s">
        <v>123</v>
      </c>
      <c r="F9457" s="1390">
        <v>500</v>
      </c>
      <c r="G9457" s="1283">
        <v>0.67</v>
      </c>
      <c r="H9457" s="1283"/>
      <c r="I9457" s="1283"/>
      <c r="J9457" s="1283"/>
      <c r="K9457" s="1283"/>
      <c r="L9457" s="1283"/>
      <c r="M9457" s="1283"/>
      <c r="N9457" s="1283"/>
      <c r="O9457" s="1283"/>
      <c r="P9457" s="1283">
        <v>0.77</v>
      </c>
      <c r="R9457" s="1067"/>
      <c r="Z9457" s="21"/>
      <c r="AH9457"/>
    </row>
    <row r="9458" spans="1:34" ht="11.25" customHeight="1">
      <c r="A9458"/>
      <c r="B9458" s="1281" t="s">
        <v>30</v>
      </c>
      <c r="C9458" s="1282">
        <v>3643</v>
      </c>
      <c r="D9458" s="1341" t="str">
        <f t="shared" si="161"/>
        <v>TN3643</v>
      </c>
      <c r="E9458" s="1514" t="s">
        <v>125</v>
      </c>
      <c r="F9458" s="1390">
        <v>500</v>
      </c>
      <c r="G9458" s="1283">
        <v>1.3</v>
      </c>
      <c r="H9458" s="1283"/>
      <c r="I9458" s="1283"/>
      <c r="J9458" s="1283"/>
      <c r="K9458" s="1283"/>
      <c r="L9458" s="1283"/>
      <c r="M9458" s="1283"/>
      <c r="N9458" s="1283"/>
      <c r="O9458" s="1283"/>
      <c r="P9458" s="1283">
        <v>1.49</v>
      </c>
      <c r="R9458" s="1067"/>
      <c r="Z9458" s="21"/>
      <c r="AH9458"/>
    </row>
    <row r="9459" spans="1:34" ht="11.25" customHeight="1">
      <c r="A9459"/>
      <c r="B9459" s="1281" t="s">
        <v>30</v>
      </c>
      <c r="C9459" s="1282">
        <v>3647</v>
      </c>
      <c r="D9459" s="1341" t="str">
        <f t="shared" si="161"/>
        <v>TN3647</v>
      </c>
      <c r="E9459" s="1514" t="s">
        <v>123</v>
      </c>
      <c r="F9459" s="1390">
        <v>500</v>
      </c>
      <c r="G9459" s="1283">
        <v>1.92</v>
      </c>
      <c r="H9459" s="1283"/>
      <c r="I9459" s="1283"/>
      <c r="J9459" s="1283"/>
      <c r="K9459" s="1283"/>
      <c r="L9459" s="1283"/>
      <c r="M9459" s="1283"/>
      <c r="N9459" s="1283"/>
      <c r="O9459" s="1283"/>
      <c r="P9459" s="1283">
        <v>2.19</v>
      </c>
      <c r="R9459" s="1067"/>
      <c r="Z9459" s="21"/>
      <c r="AH9459"/>
    </row>
    <row r="9460" spans="1:34" ht="11.25" customHeight="1">
      <c r="A9460"/>
      <c r="B9460" s="1281" t="s">
        <v>30</v>
      </c>
      <c r="C9460" s="1282">
        <v>3648</v>
      </c>
      <c r="D9460" s="1341" t="str">
        <f t="shared" si="161"/>
        <v>TN3648</v>
      </c>
      <c r="E9460" s="1514" t="s">
        <v>125</v>
      </c>
      <c r="F9460" s="1390">
        <v>500</v>
      </c>
      <c r="G9460" s="1283">
        <v>1.1100000000000001</v>
      </c>
      <c r="H9460" s="1283"/>
      <c r="I9460" s="1283"/>
      <c r="J9460" s="1283"/>
      <c r="K9460" s="1283"/>
      <c r="L9460" s="1283"/>
      <c r="M9460" s="1283"/>
      <c r="N9460" s="1283"/>
      <c r="O9460" s="1283"/>
      <c r="P9460" s="1283">
        <v>1.26</v>
      </c>
      <c r="R9460" s="1067"/>
      <c r="Z9460" s="21"/>
      <c r="AH9460"/>
    </row>
    <row r="9461" spans="1:34" ht="11.25" customHeight="1">
      <c r="A9461"/>
      <c r="B9461" s="1281" t="s">
        <v>30</v>
      </c>
      <c r="C9461" s="1282">
        <v>3681</v>
      </c>
      <c r="D9461" s="1341" t="str">
        <f t="shared" si="161"/>
        <v>TN3681</v>
      </c>
      <c r="E9461" s="1514" t="s">
        <v>121</v>
      </c>
      <c r="F9461" s="1390">
        <v>500</v>
      </c>
      <c r="G9461" s="1283">
        <v>0.5</v>
      </c>
      <c r="H9461" s="1283"/>
      <c r="I9461" s="1283"/>
      <c r="J9461" s="1283"/>
      <c r="K9461" s="1283"/>
      <c r="L9461" s="1283"/>
      <c r="M9461" s="1283"/>
      <c r="N9461" s="1283"/>
      <c r="O9461" s="1283"/>
      <c r="P9461" s="1283">
        <v>0.57999999999999996</v>
      </c>
      <c r="R9461" s="1067"/>
      <c r="Z9461" s="21"/>
      <c r="AH9461"/>
    </row>
    <row r="9462" spans="1:34" ht="11.25" customHeight="1">
      <c r="A9462"/>
      <c r="B9462" s="1281" t="s">
        <v>30</v>
      </c>
      <c r="C9462" s="1282">
        <v>3685</v>
      </c>
      <c r="D9462" s="1341" t="str">
        <f t="shared" si="161"/>
        <v>TN3685</v>
      </c>
      <c r="E9462" s="1514" t="s">
        <v>121</v>
      </c>
      <c r="F9462" s="1390">
        <v>500</v>
      </c>
      <c r="G9462" s="1283">
        <v>0.6</v>
      </c>
      <c r="H9462" s="1283"/>
      <c r="I9462" s="1283"/>
      <c r="J9462" s="1283"/>
      <c r="K9462" s="1283"/>
      <c r="L9462" s="1283"/>
      <c r="M9462" s="1283"/>
      <c r="N9462" s="1283"/>
      <c r="O9462" s="1283"/>
      <c r="P9462" s="1283">
        <v>0.69</v>
      </c>
      <c r="R9462" s="1067"/>
      <c r="Z9462" s="21"/>
      <c r="AH9462"/>
    </row>
    <row r="9463" spans="1:34" ht="11.25" customHeight="1">
      <c r="A9463"/>
      <c r="B9463" s="1281" t="s">
        <v>30</v>
      </c>
      <c r="C9463" s="1282">
        <v>3719</v>
      </c>
      <c r="D9463" s="1341" t="str">
        <f t="shared" si="161"/>
        <v>TN3719</v>
      </c>
      <c r="E9463" s="1514" t="s">
        <v>122</v>
      </c>
      <c r="F9463" s="1390">
        <v>500</v>
      </c>
      <c r="G9463" s="1283">
        <v>0.59</v>
      </c>
      <c r="H9463" s="1283"/>
      <c r="I9463" s="1283"/>
      <c r="J9463" s="1283"/>
      <c r="K9463" s="1283"/>
      <c r="L9463" s="1283"/>
      <c r="M9463" s="1283"/>
      <c r="N9463" s="1283"/>
      <c r="O9463" s="1283"/>
      <c r="P9463" s="1283">
        <v>0.67</v>
      </c>
      <c r="R9463" s="1067"/>
      <c r="Z9463" s="21"/>
      <c r="AH9463"/>
    </row>
    <row r="9464" spans="1:34" ht="11.25" customHeight="1">
      <c r="A9464"/>
      <c r="B9464" s="1281" t="s">
        <v>30</v>
      </c>
      <c r="C9464" s="1282">
        <v>3724</v>
      </c>
      <c r="D9464" s="1341" t="str">
        <f t="shared" si="161"/>
        <v>TN3724</v>
      </c>
      <c r="E9464" s="1514" t="s">
        <v>125</v>
      </c>
      <c r="F9464" s="1390">
        <v>500</v>
      </c>
      <c r="G9464" s="1283">
        <v>2.2999999999999998</v>
      </c>
      <c r="H9464" s="1283"/>
      <c r="I9464" s="1283"/>
      <c r="J9464" s="1283"/>
      <c r="K9464" s="1283"/>
      <c r="L9464" s="1283"/>
      <c r="M9464" s="1283"/>
      <c r="N9464" s="1283"/>
      <c r="O9464" s="1283"/>
      <c r="P9464" s="1283">
        <v>2.62</v>
      </c>
      <c r="R9464" s="1067"/>
      <c r="Z9464" s="21"/>
      <c r="AH9464"/>
    </row>
    <row r="9465" spans="1:34" ht="11.25" customHeight="1">
      <c r="A9465"/>
      <c r="B9465" s="1281" t="s">
        <v>30</v>
      </c>
      <c r="C9465" s="1282">
        <v>3726</v>
      </c>
      <c r="D9465" s="1341" t="str">
        <f t="shared" si="161"/>
        <v>TN3726</v>
      </c>
      <c r="E9465" s="1514" t="s">
        <v>123</v>
      </c>
      <c r="F9465" s="1390">
        <v>500</v>
      </c>
      <c r="G9465" s="1283">
        <v>1.92</v>
      </c>
      <c r="H9465" s="1283"/>
      <c r="I9465" s="1283"/>
      <c r="J9465" s="1283"/>
      <c r="K9465" s="1283"/>
      <c r="L9465" s="1283"/>
      <c r="M9465" s="1283"/>
      <c r="N9465" s="1283"/>
      <c r="O9465" s="1283"/>
      <c r="P9465" s="1283">
        <v>2.19</v>
      </c>
      <c r="R9465" s="1067"/>
      <c r="Z9465" s="21"/>
      <c r="AH9465"/>
    </row>
    <row r="9466" spans="1:34" ht="11.25" customHeight="1">
      <c r="A9466"/>
      <c r="B9466" s="1281" t="s">
        <v>30</v>
      </c>
      <c r="C9466" s="1282">
        <v>3803</v>
      </c>
      <c r="D9466" s="1341" t="str">
        <f t="shared" si="161"/>
        <v>TN3803</v>
      </c>
      <c r="E9466" s="1514" t="s">
        <v>125</v>
      </c>
      <c r="F9466" s="1390">
        <v>500</v>
      </c>
      <c r="G9466" s="1283">
        <v>1.41</v>
      </c>
      <c r="H9466" s="1283"/>
      <c r="I9466" s="1283"/>
      <c r="J9466" s="1283"/>
      <c r="K9466" s="1283"/>
      <c r="L9466" s="1283"/>
      <c r="M9466" s="1283"/>
      <c r="N9466" s="1283"/>
      <c r="O9466" s="1283"/>
      <c r="P9466" s="1283">
        <v>1.62</v>
      </c>
      <c r="R9466" s="1067"/>
      <c r="Z9466" s="21"/>
      <c r="AH9466"/>
    </row>
    <row r="9467" spans="1:34" ht="11.25" customHeight="1">
      <c r="A9467"/>
      <c r="B9467" s="1281" t="s">
        <v>30</v>
      </c>
      <c r="C9467" s="1282">
        <v>3807</v>
      </c>
      <c r="D9467" s="1341" t="str">
        <f t="shared" si="161"/>
        <v>TN3807</v>
      </c>
      <c r="E9467" s="1514" t="s">
        <v>125</v>
      </c>
      <c r="F9467" s="1390">
        <v>500</v>
      </c>
      <c r="G9467" s="1283">
        <v>1.64</v>
      </c>
      <c r="H9467" s="1283"/>
      <c r="I9467" s="1283"/>
      <c r="J9467" s="1283"/>
      <c r="K9467" s="1283"/>
      <c r="L9467" s="1283"/>
      <c r="M9467" s="1283"/>
      <c r="N9467" s="1283"/>
      <c r="O9467" s="1283"/>
      <c r="P9467" s="1283">
        <v>1.87</v>
      </c>
      <c r="R9467" s="1067"/>
      <c r="Z9467" s="21"/>
      <c r="AH9467"/>
    </row>
    <row r="9468" spans="1:34" ht="11.25" customHeight="1">
      <c r="A9468"/>
      <c r="B9468" s="1281" t="s">
        <v>30</v>
      </c>
      <c r="C9468" s="1282">
        <v>3808</v>
      </c>
      <c r="D9468" s="1341" t="str">
        <f t="shared" si="161"/>
        <v>TN3808</v>
      </c>
      <c r="E9468" s="1514" t="s">
        <v>125</v>
      </c>
      <c r="F9468" s="1390">
        <v>500</v>
      </c>
      <c r="G9468" s="1283">
        <v>1.44</v>
      </c>
      <c r="H9468" s="1283"/>
      <c r="I9468" s="1283"/>
      <c r="J9468" s="1283"/>
      <c r="K9468" s="1283"/>
      <c r="L9468" s="1283"/>
      <c r="M9468" s="1283"/>
      <c r="N9468" s="1283"/>
      <c r="O9468" s="1283"/>
      <c r="P9468" s="1283">
        <v>1.65</v>
      </c>
      <c r="R9468" s="1067"/>
      <c r="Z9468" s="21"/>
      <c r="AH9468"/>
    </row>
    <row r="9469" spans="1:34" ht="11.25" customHeight="1">
      <c r="A9469"/>
      <c r="B9469" s="1281" t="s">
        <v>30</v>
      </c>
      <c r="C9469" s="1282">
        <v>3821</v>
      </c>
      <c r="D9469" s="1341" t="str">
        <f t="shared" si="161"/>
        <v>TN3821</v>
      </c>
      <c r="E9469" s="1514" t="s">
        <v>124</v>
      </c>
      <c r="F9469" s="1390">
        <v>500</v>
      </c>
      <c r="G9469" s="1283">
        <v>3.35</v>
      </c>
      <c r="H9469" s="1283"/>
      <c r="I9469" s="1283"/>
      <c r="J9469" s="1283"/>
      <c r="K9469" s="1283"/>
      <c r="L9469" s="1283"/>
      <c r="M9469" s="1283"/>
      <c r="N9469" s="1283"/>
      <c r="O9469" s="1283"/>
      <c r="P9469" s="1283">
        <v>3.82</v>
      </c>
      <c r="R9469" s="1067"/>
      <c r="Z9469" s="21"/>
      <c r="AH9469"/>
    </row>
    <row r="9470" spans="1:34" ht="11.25" customHeight="1">
      <c r="A9470"/>
      <c r="B9470" s="1281" t="s">
        <v>30</v>
      </c>
      <c r="C9470" s="1282">
        <v>3822</v>
      </c>
      <c r="D9470" s="1341" t="str">
        <f t="shared" si="161"/>
        <v>TN3822</v>
      </c>
      <c r="E9470" s="1514" t="s">
        <v>125</v>
      </c>
      <c r="F9470" s="1390">
        <v>500</v>
      </c>
      <c r="G9470" s="1283">
        <v>2.4500000000000002</v>
      </c>
      <c r="H9470" s="1283"/>
      <c r="I9470" s="1283"/>
      <c r="J9470" s="1283"/>
      <c r="K9470" s="1283"/>
      <c r="L9470" s="1283"/>
      <c r="M9470" s="1283"/>
      <c r="N9470" s="1283"/>
      <c r="O9470" s="1283"/>
      <c r="P9470" s="1283">
        <v>2.8</v>
      </c>
      <c r="R9470" s="1067"/>
      <c r="Z9470" s="21"/>
      <c r="AH9470"/>
    </row>
    <row r="9471" spans="1:34" ht="11.25" customHeight="1">
      <c r="A9471"/>
      <c r="B9471" s="1281" t="s">
        <v>30</v>
      </c>
      <c r="C9471" s="1282">
        <v>3824</v>
      </c>
      <c r="D9471" s="1341" t="str">
        <f t="shared" si="161"/>
        <v>TN3824</v>
      </c>
      <c r="E9471" s="1514" t="s">
        <v>125</v>
      </c>
      <c r="F9471" s="1390">
        <v>500</v>
      </c>
      <c r="G9471" s="1283">
        <v>2.5499999999999998</v>
      </c>
      <c r="H9471" s="1283"/>
      <c r="I9471" s="1283"/>
      <c r="J9471" s="1283"/>
      <c r="K9471" s="1283"/>
      <c r="L9471" s="1283"/>
      <c r="M9471" s="1283"/>
      <c r="N9471" s="1283"/>
      <c r="O9471" s="1283"/>
      <c r="P9471" s="1283">
        <v>2.91</v>
      </c>
      <c r="R9471" s="1067"/>
      <c r="Z9471" s="21"/>
      <c r="AH9471"/>
    </row>
    <row r="9472" spans="1:34" ht="11.25" customHeight="1">
      <c r="A9472"/>
      <c r="B9472" s="1281" t="s">
        <v>30</v>
      </c>
      <c r="C9472" s="1282">
        <v>3826</v>
      </c>
      <c r="D9472" s="1341" t="str">
        <f t="shared" si="161"/>
        <v>TN3826</v>
      </c>
      <c r="E9472" s="1514" t="s">
        <v>125</v>
      </c>
      <c r="F9472" s="1390">
        <v>500</v>
      </c>
      <c r="G9472" s="1283">
        <v>0.52</v>
      </c>
      <c r="H9472" s="1283"/>
      <c r="I9472" s="1283"/>
      <c r="J9472" s="1283"/>
      <c r="K9472" s="1283"/>
      <c r="L9472" s="1283"/>
      <c r="M9472" s="1283"/>
      <c r="N9472" s="1283"/>
      <c r="O9472" s="1283"/>
      <c r="P9472" s="1283">
        <v>0.59</v>
      </c>
      <c r="R9472" s="1067"/>
      <c r="Z9472" s="21"/>
      <c r="AH9472"/>
    </row>
    <row r="9473" spans="1:34" ht="11.25" customHeight="1">
      <c r="A9473"/>
      <c r="B9473" s="1281" t="s">
        <v>30</v>
      </c>
      <c r="C9473" s="1282">
        <v>3827</v>
      </c>
      <c r="D9473" s="1341" t="str">
        <f t="shared" si="161"/>
        <v>TN3827</v>
      </c>
      <c r="E9473" s="1514" t="s">
        <v>125</v>
      </c>
      <c r="F9473" s="1390">
        <v>500</v>
      </c>
      <c r="G9473" s="1283">
        <v>1.67</v>
      </c>
      <c r="H9473" s="1283"/>
      <c r="I9473" s="1283"/>
      <c r="J9473" s="1283"/>
      <c r="K9473" s="1283"/>
      <c r="L9473" s="1283"/>
      <c r="M9473" s="1283"/>
      <c r="N9473" s="1283"/>
      <c r="O9473" s="1283"/>
      <c r="P9473" s="1283">
        <v>1.9</v>
      </c>
      <c r="R9473" s="1067"/>
      <c r="Z9473" s="21"/>
      <c r="AH9473"/>
    </row>
    <row r="9474" spans="1:34" ht="11.25" customHeight="1">
      <c r="A9474"/>
      <c r="B9474" s="1281" t="s">
        <v>30</v>
      </c>
      <c r="C9474" s="1282">
        <v>3830</v>
      </c>
      <c r="D9474" s="1341" t="str">
        <f t="shared" si="161"/>
        <v>TN3830</v>
      </c>
      <c r="E9474" s="1514" t="s">
        <v>123</v>
      </c>
      <c r="F9474" s="1390">
        <v>500</v>
      </c>
      <c r="G9474" s="1283">
        <v>0.76</v>
      </c>
      <c r="H9474" s="1283"/>
      <c r="I9474" s="1283"/>
      <c r="J9474" s="1283"/>
      <c r="K9474" s="1283"/>
      <c r="L9474" s="1283"/>
      <c r="M9474" s="1283"/>
      <c r="N9474" s="1283"/>
      <c r="O9474" s="1283"/>
      <c r="P9474" s="1283">
        <v>0.86</v>
      </c>
      <c r="R9474" s="1067"/>
      <c r="Z9474" s="21"/>
      <c r="AH9474"/>
    </row>
    <row r="9475" spans="1:34" ht="11.25" customHeight="1">
      <c r="A9475"/>
      <c r="B9475" s="1281" t="s">
        <v>30</v>
      </c>
      <c r="C9475" s="1282">
        <v>3851</v>
      </c>
      <c r="D9475" s="1341" t="str">
        <f t="shared" si="161"/>
        <v>TN3851</v>
      </c>
      <c r="E9475" s="1514" t="s">
        <v>124</v>
      </c>
      <c r="F9475" s="1390">
        <v>500</v>
      </c>
      <c r="G9475" s="1283">
        <v>1.85</v>
      </c>
      <c r="H9475" s="1283"/>
      <c r="I9475" s="1283"/>
      <c r="J9475" s="1283"/>
      <c r="K9475" s="1283"/>
      <c r="L9475" s="1283"/>
      <c r="M9475" s="1283"/>
      <c r="N9475" s="1283"/>
      <c r="O9475" s="1283"/>
      <c r="P9475" s="1283">
        <v>2.11</v>
      </c>
      <c r="R9475" s="1067"/>
      <c r="Z9475" s="21"/>
      <c r="AH9475"/>
    </row>
    <row r="9476" spans="1:34" ht="11.25" customHeight="1">
      <c r="A9476"/>
      <c r="B9476" s="1281" t="s">
        <v>30</v>
      </c>
      <c r="C9476" s="1282">
        <v>3865</v>
      </c>
      <c r="D9476" s="1341" t="str">
        <f t="shared" si="161"/>
        <v>TN3865</v>
      </c>
      <c r="E9476" s="1514" t="s">
        <v>121</v>
      </c>
      <c r="F9476" s="1390">
        <v>500</v>
      </c>
      <c r="G9476" s="1283">
        <v>1.1599999999999999</v>
      </c>
      <c r="H9476" s="1283"/>
      <c r="I9476" s="1283"/>
      <c r="J9476" s="1283"/>
      <c r="K9476" s="1283"/>
      <c r="L9476" s="1283"/>
      <c r="M9476" s="1283"/>
      <c r="N9476" s="1283"/>
      <c r="O9476" s="1283"/>
      <c r="P9476" s="1283">
        <v>1.33</v>
      </c>
      <c r="R9476" s="1067"/>
      <c r="Z9476" s="21"/>
      <c r="AH9476"/>
    </row>
    <row r="9477" spans="1:34" ht="11.25" customHeight="1">
      <c r="A9477"/>
      <c r="B9477" s="1281" t="s">
        <v>30</v>
      </c>
      <c r="C9477" s="1282">
        <v>3881</v>
      </c>
      <c r="D9477" s="1341" t="str">
        <f t="shared" si="161"/>
        <v>TN3881</v>
      </c>
      <c r="E9477" s="1514" t="s">
        <v>122</v>
      </c>
      <c r="F9477" s="1390">
        <v>500</v>
      </c>
      <c r="G9477" s="1283">
        <v>2.17</v>
      </c>
      <c r="H9477" s="1283"/>
      <c r="I9477" s="1283"/>
      <c r="J9477" s="1283"/>
      <c r="K9477" s="1283"/>
      <c r="L9477" s="1283"/>
      <c r="M9477" s="1283"/>
      <c r="N9477" s="1283"/>
      <c r="O9477" s="1283"/>
      <c r="P9477" s="1283">
        <v>2.48</v>
      </c>
      <c r="R9477" s="1067"/>
      <c r="Z9477" s="21"/>
      <c r="AH9477"/>
    </row>
    <row r="9478" spans="1:34" ht="11.25" customHeight="1">
      <c r="A9478"/>
      <c r="B9478" s="1281" t="s">
        <v>30</v>
      </c>
      <c r="C9478" s="1282">
        <v>4000</v>
      </c>
      <c r="D9478" s="1341" t="str">
        <f t="shared" si="161"/>
        <v>TN4000</v>
      </c>
      <c r="E9478" s="1514" t="s">
        <v>123</v>
      </c>
      <c r="F9478" s="1390">
        <v>500</v>
      </c>
      <c r="G9478" s="1283">
        <v>2.6</v>
      </c>
      <c r="H9478" s="1283"/>
      <c r="I9478" s="1283"/>
      <c r="J9478" s="1283"/>
      <c r="K9478" s="1283"/>
      <c r="L9478" s="1283"/>
      <c r="M9478" s="1283"/>
      <c r="N9478" s="1283"/>
      <c r="O9478" s="1283"/>
      <c r="P9478" s="1283">
        <v>2.98</v>
      </c>
      <c r="R9478" s="1067"/>
      <c r="Z9478" s="21"/>
      <c r="AH9478"/>
    </row>
    <row r="9479" spans="1:34" ht="11.25" customHeight="1">
      <c r="A9479"/>
      <c r="B9479" s="1281" t="s">
        <v>30</v>
      </c>
      <c r="C9479" s="1282">
        <v>4021</v>
      </c>
      <c r="D9479" s="1341" t="str">
        <f t="shared" si="161"/>
        <v>TN4021</v>
      </c>
      <c r="E9479" s="1514" t="s">
        <v>124</v>
      </c>
      <c r="F9479" s="1390">
        <v>500</v>
      </c>
      <c r="G9479" s="1283">
        <v>3.22</v>
      </c>
      <c r="H9479" s="1283"/>
      <c r="I9479" s="1283"/>
      <c r="J9479" s="1283"/>
      <c r="K9479" s="1283"/>
      <c r="L9479" s="1283"/>
      <c r="M9479" s="1283"/>
      <c r="N9479" s="1283"/>
      <c r="O9479" s="1283"/>
      <c r="P9479" s="1283">
        <v>3.68</v>
      </c>
      <c r="R9479" s="1067"/>
      <c r="Z9479" s="21"/>
      <c r="AH9479"/>
    </row>
    <row r="9480" spans="1:34" ht="11.25" customHeight="1">
      <c r="A9480"/>
      <c r="B9480" s="1281" t="s">
        <v>30</v>
      </c>
      <c r="C9480" s="1282">
        <v>4024</v>
      </c>
      <c r="D9480" s="1341" t="str">
        <f t="shared" si="161"/>
        <v>TN4024</v>
      </c>
      <c r="E9480" s="1514" t="s">
        <v>123</v>
      </c>
      <c r="F9480" s="1390">
        <v>500</v>
      </c>
      <c r="G9480" s="1283">
        <v>3.09</v>
      </c>
      <c r="H9480" s="1283"/>
      <c r="I9480" s="1283"/>
      <c r="J9480" s="1283"/>
      <c r="K9480" s="1283"/>
      <c r="L9480" s="1283"/>
      <c r="M9480" s="1283"/>
      <c r="N9480" s="1283"/>
      <c r="O9480" s="1283"/>
      <c r="P9480" s="1283">
        <v>3.54</v>
      </c>
      <c r="R9480" s="1067"/>
      <c r="Z9480" s="21"/>
      <c r="AH9480"/>
    </row>
    <row r="9481" spans="1:34" ht="11.25" customHeight="1">
      <c r="A9481"/>
      <c r="B9481" s="1281" t="s">
        <v>30</v>
      </c>
      <c r="C9481" s="1282">
        <v>4034</v>
      </c>
      <c r="D9481" s="1341" t="str">
        <f t="shared" si="161"/>
        <v>TN4034</v>
      </c>
      <c r="E9481" s="1514" t="s">
        <v>125</v>
      </c>
      <c r="F9481" s="1390">
        <v>500</v>
      </c>
      <c r="G9481" s="1283">
        <v>4.0599999999999996</v>
      </c>
      <c r="H9481" s="1283"/>
      <c r="I9481" s="1283"/>
      <c r="J9481" s="1283"/>
      <c r="K9481" s="1283"/>
      <c r="L9481" s="1283"/>
      <c r="M9481" s="1283"/>
      <c r="N9481" s="1283"/>
      <c r="O9481" s="1283"/>
      <c r="P9481" s="1283">
        <v>4.6399999999999997</v>
      </c>
      <c r="R9481" s="1067"/>
      <c r="Z9481" s="21"/>
      <c r="AH9481"/>
    </row>
    <row r="9482" spans="1:34" ht="11.25" customHeight="1">
      <c r="A9482"/>
      <c r="B9482" s="1281" t="s">
        <v>30</v>
      </c>
      <c r="C9482" s="1282">
        <v>4036</v>
      </c>
      <c r="D9482" s="1341" t="str">
        <f t="shared" si="161"/>
        <v>TN4036</v>
      </c>
      <c r="E9482" s="1514" t="s">
        <v>125</v>
      </c>
      <c r="F9482" s="1390">
        <v>500</v>
      </c>
      <c r="G9482" s="1283">
        <v>1.55</v>
      </c>
      <c r="H9482" s="1283"/>
      <c r="I9482" s="1283"/>
      <c r="J9482" s="1283"/>
      <c r="K9482" s="1283"/>
      <c r="L9482" s="1283"/>
      <c r="M9482" s="1283"/>
      <c r="N9482" s="1283"/>
      <c r="O9482" s="1283"/>
      <c r="P9482" s="1283">
        <v>1.78</v>
      </c>
      <c r="R9482" s="1067"/>
      <c r="Z9482" s="21"/>
      <c r="AH9482"/>
    </row>
    <row r="9483" spans="1:34" ht="11.25" customHeight="1">
      <c r="A9483"/>
      <c r="B9483" s="1281" t="s">
        <v>30</v>
      </c>
      <c r="C9483" s="1282">
        <v>4038</v>
      </c>
      <c r="D9483" s="1341" t="str">
        <f t="shared" si="161"/>
        <v>TN4038</v>
      </c>
      <c r="E9483" s="1514" t="s">
        <v>125</v>
      </c>
      <c r="F9483" s="1390">
        <v>500</v>
      </c>
      <c r="G9483" s="1283">
        <v>1.46</v>
      </c>
      <c r="H9483" s="1283"/>
      <c r="I9483" s="1283"/>
      <c r="J9483" s="1283"/>
      <c r="K9483" s="1283"/>
      <c r="L9483" s="1283"/>
      <c r="M9483" s="1283"/>
      <c r="N9483" s="1283"/>
      <c r="O9483" s="1283"/>
      <c r="P9483" s="1283">
        <v>1.66</v>
      </c>
      <c r="R9483" s="1067"/>
      <c r="Z9483" s="21"/>
      <c r="AH9483"/>
    </row>
    <row r="9484" spans="1:34" ht="11.25" customHeight="1">
      <c r="A9484"/>
      <c r="B9484" s="1281" t="s">
        <v>30</v>
      </c>
      <c r="C9484" s="1282">
        <v>4062</v>
      </c>
      <c r="D9484" s="1341" t="str">
        <f t="shared" ref="D9484:D9547" si="162">B9484&amp;TEXT(C9484,"0000")</f>
        <v>TN4062</v>
      </c>
      <c r="E9484" s="1514" t="s">
        <v>125</v>
      </c>
      <c r="F9484" s="1390">
        <v>500</v>
      </c>
      <c r="G9484" s="1283">
        <v>1.9</v>
      </c>
      <c r="H9484" s="1283"/>
      <c r="I9484" s="1283"/>
      <c r="J9484" s="1283"/>
      <c r="K9484" s="1283"/>
      <c r="L9484" s="1283"/>
      <c r="M9484" s="1283"/>
      <c r="N9484" s="1283"/>
      <c r="O9484" s="1283"/>
      <c r="P9484" s="1283">
        <v>2.1800000000000002</v>
      </c>
      <c r="R9484" s="1067"/>
      <c r="Z9484" s="21"/>
      <c r="AH9484"/>
    </row>
    <row r="9485" spans="1:34" ht="11.25" customHeight="1">
      <c r="A9485"/>
      <c r="B9485" s="1281" t="s">
        <v>30</v>
      </c>
      <c r="C9485" s="1282">
        <v>4101</v>
      </c>
      <c r="D9485" s="1341" t="str">
        <f t="shared" si="162"/>
        <v>TN4101</v>
      </c>
      <c r="E9485" s="1514" t="s">
        <v>125</v>
      </c>
      <c r="F9485" s="1390">
        <v>500</v>
      </c>
      <c r="G9485" s="1283">
        <v>1.75</v>
      </c>
      <c r="H9485" s="1283"/>
      <c r="I9485" s="1283"/>
      <c r="J9485" s="1283"/>
      <c r="K9485" s="1283"/>
      <c r="L9485" s="1283"/>
      <c r="M9485" s="1283"/>
      <c r="N9485" s="1283"/>
      <c r="O9485" s="1283"/>
      <c r="P9485" s="1283">
        <v>2</v>
      </c>
      <c r="R9485" s="1067"/>
      <c r="Z9485" s="21"/>
      <c r="AH9485"/>
    </row>
    <row r="9486" spans="1:34" ht="11.25" customHeight="1">
      <c r="A9486"/>
      <c r="B9486" s="1281" t="s">
        <v>30</v>
      </c>
      <c r="C9486" s="1282">
        <v>4109</v>
      </c>
      <c r="D9486" s="1341" t="str">
        <f t="shared" si="162"/>
        <v>TN4109</v>
      </c>
      <c r="E9486" s="1514" t="s">
        <v>121</v>
      </c>
      <c r="F9486" s="1390">
        <v>500</v>
      </c>
      <c r="G9486" s="1283">
        <v>0.34</v>
      </c>
      <c r="H9486" s="1283"/>
      <c r="I9486" s="1283"/>
      <c r="J9486" s="1283"/>
      <c r="K9486" s="1283"/>
      <c r="L9486" s="1283"/>
      <c r="M9486" s="1283"/>
      <c r="N9486" s="1283"/>
      <c r="O9486" s="1283"/>
      <c r="P9486" s="1283">
        <v>0.38</v>
      </c>
      <c r="R9486" s="1067"/>
      <c r="Z9486" s="21"/>
      <c r="AH9486"/>
    </row>
    <row r="9487" spans="1:34" ht="11.25" customHeight="1">
      <c r="A9487"/>
      <c r="B9487" s="1281" t="s">
        <v>30</v>
      </c>
      <c r="C9487" s="1282">
        <v>4110</v>
      </c>
      <c r="D9487" s="1341" t="str">
        <f t="shared" si="162"/>
        <v>TN4110</v>
      </c>
      <c r="E9487" s="1514" t="s">
        <v>121</v>
      </c>
      <c r="F9487" s="1390">
        <v>500</v>
      </c>
      <c r="G9487" s="1283">
        <v>0.56999999999999995</v>
      </c>
      <c r="H9487" s="1283"/>
      <c r="I9487" s="1283"/>
      <c r="J9487" s="1283"/>
      <c r="K9487" s="1283"/>
      <c r="L9487" s="1283"/>
      <c r="M9487" s="1283"/>
      <c r="N9487" s="1283"/>
      <c r="O9487" s="1283"/>
      <c r="P9487" s="1283">
        <v>0.66</v>
      </c>
      <c r="R9487" s="1067"/>
      <c r="Z9487" s="21"/>
      <c r="AH9487"/>
    </row>
    <row r="9488" spans="1:34" ht="11.25" customHeight="1">
      <c r="A9488"/>
      <c r="B9488" s="1281" t="s">
        <v>30</v>
      </c>
      <c r="C9488" s="1282">
        <v>4111</v>
      </c>
      <c r="D9488" s="1341" t="str">
        <f t="shared" si="162"/>
        <v>TN4111</v>
      </c>
      <c r="E9488" s="1514" t="s">
        <v>125</v>
      </c>
      <c r="F9488" s="1390">
        <v>500</v>
      </c>
      <c r="G9488" s="1283">
        <v>1.19</v>
      </c>
      <c r="H9488" s="1283"/>
      <c r="I9488" s="1283"/>
      <c r="J9488" s="1283"/>
      <c r="K9488" s="1283"/>
      <c r="L9488" s="1283"/>
      <c r="M9488" s="1283"/>
      <c r="N9488" s="1283"/>
      <c r="O9488" s="1283"/>
      <c r="P9488" s="1283">
        <v>1.36</v>
      </c>
      <c r="R9488" s="1067"/>
      <c r="Z9488" s="21"/>
      <c r="AH9488"/>
    </row>
    <row r="9489" spans="1:34" ht="11.25" customHeight="1">
      <c r="A9489"/>
      <c r="B9489" s="1281" t="s">
        <v>30</v>
      </c>
      <c r="C9489" s="1282">
        <v>4114</v>
      </c>
      <c r="D9489" s="1341" t="str">
        <f t="shared" si="162"/>
        <v>TN4114</v>
      </c>
      <c r="E9489" s="1514" t="s">
        <v>125</v>
      </c>
      <c r="F9489" s="1390">
        <v>500</v>
      </c>
      <c r="G9489" s="1283">
        <v>1.57</v>
      </c>
      <c r="H9489" s="1283"/>
      <c r="I9489" s="1283"/>
      <c r="J9489" s="1283"/>
      <c r="K9489" s="1283"/>
      <c r="L9489" s="1283"/>
      <c r="M9489" s="1283"/>
      <c r="N9489" s="1283"/>
      <c r="O9489" s="1283"/>
      <c r="P9489" s="1283">
        <v>1.79</v>
      </c>
      <c r="R9489" s="1067"/>
      <c r="Z9489" s="21"/>
      <c r="AH9489"/>
    </row>
    <row r="9490" spans="1:34" ht="11.25" customHeight="1">
      <c r="A9490"/>
      <c r="B9490" s="1281" t="s">
        <v>30</v>
      </c>
      <c r="C9490" s="1282">
        <v>4130</v>
      </c>
      <c r="D9490" s="1341" t="str">
        <f t="shared" si="162"/>
        <v>TN4130</v>
      </c>
      <c r="E9490" s="1514" t="s">
        <v>125</v>
      </c>
      <c r="F9490" s="1390">
        <v>500</v>
      </c>
      <c r="G9490" s="1283">
        <v>2.1</v>
      </c>
      <c r="H9490" s="1283"/>
      <c r="I9490" s="1283"/>
      <c r="J9490" s="1283"/>
      <c r="K9490" s="1283"/>
      <c r="L9490" s="1283"/>
      <c r="M9490" s="1283"/>
      <c r="N9490" s="1283"/>
      <c r="O9490" s="1283"/>
      <c r="P9490" s="1283">
        <v>2.4</v>
      </c>
      <c r="R9490" s="1067"/>
      <c r="Z9490" s="21"/>
      <c r="AH9490"/>
    </row>
    <row r="9491" spans="1:34" ht="11.25" customHeight="1">
      <c r="A9491"/>
      <c r="B9491" s="1281" t="s">
        <v>30</v>
      </c>
      <c r="C9491" s="1282">
        <v>4131</v>
      </c>
      <c r="D9491" s="1341" t="str">
        <f t="shared" si="162"/>
        <v>TN4131</v>
      </c>
      <c r="E9491" s="1514" t="s">
        <v>125</v>
      </c>
      <c r="F9491" s="1390">
        <v>500</v>
      </c>
      <c r="G9491" s="1283">
        <v>3.36</v>
      </c>
      <c r="H9491" s="1283"/>
      <c r="I9491" s="1283"/>
      <c r="J9491" s="1283"/>
      <c r="K9491" s="1283"/>
      <c r="L9491" s="1283"/>
      <c r="M9491" s="1283"/>
      <c r="N9491" s="1283"/>
      <c r="O9491" s="1283"/>
      <c r="P9491" s="1283">
        <v>3.84</v>
      </c>
      <c r="R9491" s="1067"/>
      <c r="Z9491" s="21"/>
      <c r="AH9491"/>
    </row>
    <row r="9492" spans="1:34" ht="11.25" customHeight="1">
      <c r="A9492"/>
      <c r="B9492" s="1281" t="s">
        <v>30</v>
      </c>
      <c r="C9492" s="1282">
        <v>4133</v>
      </c>
      <c r="D9492" s="1341" t="str">
        <f t="shared" si="162"/>
        <v>TN4133</v>
      </c>
      <c r="E9492" s="1514" t="s">
        <v>125</v>
      </c>
      <c r="F9492" s="1390">
        <v>500</v>
      </c>
      <c r="G9492" s="1283">
        <v>1.65</v>
      </c>
      <c r="H9492" s="1283"/>
      <c r="I9492" s="1283"/>
      <c r="J9492" s="1283"/>
      <c r="K9492" s="1283"/>
      <c r="L9492" s="1283"/>
      <c r="M9492" s="1283"/>
      <c r="N9492" s="1283"/>
      <c r="O9492" s="1283"/>
      <c r="P9492" s="1283">
        <v>1.89</v>
      </c>
      <c r="R9492" s="1067"/>
      <c r="Z9492" s="21"/>
      <c r="AH9492"/>
    </row>
    <row r="9493" spans="1:34" ht="11.25" customHeight="1">
      <c r="A9493"/>
      <c r="B9493" s="1281" t="s">
        <v>30</v>
      </c>
      <c r="C9493" s="1282">
        <v>4149</v>
      </c>
      <c r="D9493" s="1341" t="str">
        <f t="shared" si="162"/>
        <v>TN4149</v>
      </c>
      <c r="E9493" s="1514" t="s">
        <v>121</v>
      </c>
      <c r="F9493" s="1390">
        <v>500</v>
      </c>
      <c r="G9493" s="1283">
        <v>0.64</v>
      </c>
      <c r="H9493" s="1283"/>
      <c r="I9493" s="1283"/>
      <c r="J9493" s="1283"/>
      <c r="K9493" s="1283"/>
      <c r="L9493" s="1283"/>
      <c r="M9493" s="1283"/>
      <c r="N9493" s="1283"/>
      <c r="O9493" s="1283"/>
      <c r="P9493" s="1283">
        <v>0.74</v>
      </c>
      <c r="R9493" s="1067"/>
      <c r="Z9493" s="21"/>
      <c r="AH9493"/>
    </row>
    <row r="9494" spans="1:34" ht="11.25" customHeight="1">
      <c r="A9494"/>
      <c r="B9494" s="1281" t="s">
        <v>30</v>
      </c>
      <c r="C9494" s="1282">
        <v>4206</v>
      </c>
      <c r="D9494" s="1341" t="str">
        <f t="shared" si="162"/>
        <v>TN4206</v>
      </c>
      <c r="E9494" s="1514" t="s">
        <v>124</v>
      </c>
      <c r="F9494" s="1390">
        <v>500</v>
      </c>
      <c r="G9494" s="1283">
        <v>2.63</v>
      </c>
      <c r="H9494" s="1283"/>
      <c r="I9494" s="1283"/>
      <c r="J9494" s="1283"/>
      <c r="K9494" s="1283"/>
      <c r="L9494" s="1283"/>
      <c r="M9494" s="1283"/>
      <c r="N9494" s="1283"/>
      <c r="O9494" s="1283"/>
      <c r="P9494" s="1283">
        <v>3.01</v>
      </c>
      <c r="R9494" s="1067"/>
      <c r="Z9494" s="21"/>
      <c r="AH9494"/>
    </row>
    <row r="9495" spans="1:34" ht="11.25" customHeight="1">
      <c r="A9495"/>
      <c r="B9495" s="1281" t="s">
        <v>30</v>
      </c>
      <c r="C9495" s="1282">
        <v>4207</v>
      </c>
      <c r="D9495" s="1341" t="str">
        <f t="shared" si="162"/>
        <v>TN4207</v>
      </c>
      <c r="E9495" s="1514" t="s">
        <v>124</v>
      </c>
      <c r="F9495" s="1390">
        <v>500</v>
      </c>
      <c r="G9495" s="1283">
        <v>1.36</v>
      </c>
      <c r="H9495" s="1283"/>
      <c r="I9495" s="1283"/>
      <c r="J9495" s="1283"/>
      <c r="K9495" s="1283"/>
      <c r="L9495" s="1283"/>
      <c r="M9495" s="1283"/>
      <c r="N9495" s="1283"/>
      <c r="O9495" s="1283"/>
      <c r="P9495" s="1283">
        <v>1.55</v>
      </c>
      <c r="R9495" s="1067"/>
      <c r="Z9495" s="21"/>
      <c r="AH9495"/>
    </row>
    <row r="9496" spans="1:34" ht="11.25" customHeight="1">
      <c r="A9496"/>
      <c r="B9496" s="1281" t="s">
        <v>30</v>
      </c>
      <c r="C9496" s="1282">
        <v>4239</v>
      </c>
      <c r="D9496" s="1341" t="str">
        <f t="shared" si="162"/>
        <v>TN4239</v>
      </c>
      <c r="E9496" s="1514" t="s">
        <v>123</v>
      </c>
      <c r="F9496" s="1390">
        <v>500</v>
      </c>
      <c r="G9496" s="1283">
        <v>1.4</v>
      </c>
      <c r="H9496" s="1283"/>
      <c r="I9496" s="1283"/>
      <c r="J9496" s="1283"/>
      <c r="K9496" s="1283"/>
      <c r="L9496" s="1283"/>
      <c r="M9496" s="1283"/>
      <c r="N9496" s="1283"/>
      <c r="O9496" s="1283"/>
      <c r="P9496" s="1283">
        <v>1.6</v>
      </c>
      <c r="R9496" s="1067"/>
      <c r="Z9496" s="21"/>
      <c r="AH9496"/>
    </row>
    <row r="9497" spans="1:34" ht="11.25" customHeight="1">
      <c r="A9497"/>
      <c r="B9497" s="1281" t="s">
        <v>30</v>
      </c>
      <c r="C9497" s="1282">
        <v>4240</v>
      </c>
      <c r="D9497" s="1341" t="str">
        <f t="shared" si="162"/>
        <v>TN4240</v>
      </c>
      <c r="E9497" s="1514" t="s">
        <v>125</v>
      </c>
      <c r="F9497" s="1390">
        <v>500</v>
      </c>
      <c r="G9497" s="1283">
        <v>2.0699999999999998</v>
      </c>
      <c r="H9497" s="1283"/>
      <c r="I9497" s="1283"/>
      <c r="J9497" s="1283"/>
      <c r="K9497" s="1283"/>
      <c r="L9497" s="1283"/>
      <c r="M9497" s="1283"/>
      <c r="N9497" s="1283"/>
      <c r="O9497" s="1283"/>
      <c r="P9497" s="1283">
        <v>2.37</v>
      </c>
      <c r="R9497" s="1067"/>
      <c r="Z9497" s="21"/>
      <c r="AH9497"/>
    </row>
    <row r="9498" spans="1:34" ht="11.25" customHeight="1">
      <c r="A9498"/>
      <c r="B9498" s="1281" t="s">
        <v>30</v>
      </c>
      <c r="C9498" s="1282">
        <v>4243</v>
      </c>
      <c r="D9498" s="1341" t="str">
        <f t="shared" si="162"/>
        <v>TN4243</v>
      </c>
      <c r="E9498" s="1514" t="s">
        <v>125</v>
      </c>
      <c r="F9498" s="1390">
        <v>500</v>
      </c>
      <c r="G9498" s="1283">
        <v>1.54</v>
      </c>
      <c r="H9498" s="1283"/>
      <c r="I9498" s="1283"/>
      <c r="J9498" s="1283"/>
      <c r="K9498" s="1283"/>
      <c r="L9498" s="1283"/>
      <c r="M9498" s="1283"/>
      <c r="N9498" s="1283"/>
      <c r="O9498" s="1283"/>
      <c r="P9498" s="1283">
        <v>1.76</v>
      </c>
      <c r="R9498" s="1067"/>
      <c r="Z9498" s="21"/>
      <c r="AH9498"/>
    </row>
    <row r="9499" spans="1:34" ht="11.25" customHeight="1">
      <c r="A9499"/>
      <c r="B9499" s="1281" t="s">
        <v>30</v>
      </c>
      <c r="C9499" s="1282">
        <v>4244</v>
      </c>
      <c r="D9499" s="1341" t="str">
        <f t="shared" si="162"/>
        <v>TN4244</v>
      </c>
      <c r="E9499" s="1514" t="s">
        <v>125</v>
      </c>
      <c r="F9499" s="1390">
        <v>500</v>
      </c>
      <c r="G9499" s="1283">
        <v>1.6</v>
      </c>
      <c r="H9499" s="1283"/>
      <c r="I9499" s="1283"/>
      <c r="J9499" s="1283"/>
      <c r="K9499" s="1283"/>
      <c r="L9499" s="1283"/>
      <c r="M9499" s="1283"/>
      <c r="N9499" s="1283"/>
      <c r="O9499" s="1283"/>
      <c r="P9499" s="1283">
        <v>1.82</v>
      </c>
      <c r="R9499" s="1067"/>
      <c r="Z9499" s="21"/>
      <c r="AH9499"/>
    </row>
    <row r="9500" spans="1:34" ht="11.25" customHeight="1">
      <c r="A9500"/>
      <c r="B9500" s="1281" t="s">
        <v>30</v>
      </c>
      <c r="C9500" s="1282">
        <v>4250</v>
      </c>
      <c r="D9500" s="1341" t="str">
        <f t="shared" si="162"/>
        <v>TN4250</v>
      </c>
      <c r="E9500" s="1514" t="s">
        <v>125</v>
      </c>
      <c r="F9500" s="1390">
        <v>500</v>
      </c>
      <c r="G9500" s="1283">
        <v>1.37</v>
      </c>
      <c r="H9500" s="1283"/>
      <c r="I9500" s="1283"/>
      <c r="J9500" s="1283"/>
      <c r="K9500" s="1283"/>
      <c r="L9500" s="1283"/>
      <c r="M9500" s="1283"/>
      <c r="N9500" s="1283"/>
      <c r="O9500" s="1283"/>
      <c r="P9500" s="1283">
        <v>1.57</v>
      </c>
      <c r="R9500" s="1067"/>
      <c r="Z9500" s="21"/>
      <c r="AH9500"/>
    </row>
    <row r="9501" spans="1:34" ht="11.25" customHeight="1">
      <c r="A9501"/>
      <c r="B9501" s="1281" t="s">
        <v>30</v>
      </c>
      <c r="C9501" s="1282">
        <v>4251</v>
      </c>
      <c r="D9501" s="1341" t="str">
        <f t="shared" si="162"/>
        <v>TN4251</v>
      </c>
      <c r="E9501" s="1514" t="s">
        <v>125</v>
      </c>
      <c r="F9501" s="1390">
        <v>500</v>
      </c>
      <c r="G9501" s="1283">
        <v>1.62</v>
      </c>
      <c r="H9501" s="1283"/>
      <c r="I9501" s="1283"/>
      <c r="J9501" s="1283"/>
      <c r="K9501" s="1283"/>
      <c r="L9501" s="1283"/>
      <c r="M9501" s="1283"/>
      <c r="N9501" s="1283"/>
      <c r="O9501" s="1283"/>
      <c r="P9501" s="1283">
        <v>1.86</v>
      </c>
      <c r="R9501" s="1067"/>
      <c r="Z9501" s="21"/>
      <c r="AH9501"/>
    </row>
    <row r="9502" spans="1:34" ht="11.25" customHeight="1">
      <c r="A9502"/>
      <c r="B9502" s="1281" t="s">
        <v>30</v>
      </c>
      <c r="C9502" s="1282">
        <v>4263</v>
      </c>
      <c r="D9502" s="1341" t="str">
        <f t="shared" si="162"/>
        <v>TN4263</v>
      </c>
      <c r="E9502" s="1514" t="s">
        <v>125</v>
      </c>
      <c r="F9502" s="1390">
        <v>500</v>
      </c>
      <c r="G9502" s="1283">
        <v>1.88</v>
      </c>
      <c r="H9502" s="1283"/>
      <c r="I9502" s="1283"/>
      <c r="J9502" s="1283"/>
      <c r="K9502" s="1283"/>
      <c r="L9502" s="1283"/>
      <c r="M9502" s="1283"/>
      <c r="N9502" s="1283"/>
      <c r="O9502" s="1283"/>
      <c r="P9502" s="1283">
        <v>2.14</v>
      </c>
      <c r="R9502" s="1067"/>
      <c r="Z9502" s="21"/>
      <c r="AH9502"/>
    </row>
    <row r="9503" spans="1:34" ht="11.25" customHeight="1">
      <c r="A9503"/>
      <c r="B9503" s="1281" t="s">
        <v>30</v>
      </c>
      <c r="C9503" s="1282">
        <v>4273</v>
      </c>
      <c r="D9503" s="1341" t="str">
        <f t="shared" si="162"/>
        <v>TN4273</v>
      </c>
      <c r="E9503" s="1514" t="s">
        <v>125</v>
      </c>
      <c r="F9503" s="1390">
        <v>500</v>
      </c>
      <c r="G9503" s="1283">
        <v>1.72</v>
      </c>
      <c r="H9503" s="1283"/>
      <c r="I9503" s="1283"/>
      <c r="J9503" s="1283"/>
      <c r="K9503" s="1283"/>
      <c r="L9503" s="1283"/>
      <c r="M9503" s="1283"/>
      <c r="N9503" s="1283"/>
      <c r="O9503" s="1283"/>
      <c r="P9503" s="1283">
        <v>1.97</v>
      </c>
      <c r="R9503" s="1067"/>
      <c r="Z9503" s="21"/>
      <c r="AH9503"/>
    </row>
    <row r="9504" spans="1:34" ht="11.25" customHeight="1">
      <c r="A9504"/>
      <c r="B9504" s="1281" t="s">
        <v>30</v>
      </c>
      <c r="C9504" s="1282">
        <v>4279</v>
      </c>
      <c r="D9504" s="1341" t="str">
        <f t="shared" si="162"/>
        <v>TN4279</v>
      </c>
      <c r="E9504" s="1514" t="s">
        <v>125</v>
      </c>
      <c r="F9504" s="1390">
        <v>500</v>
      </c>
      <c r="G9504" s="1283">
        <v>1.48</v>
      </c>
      <c r="H9504" s="1283"/>
      <c r="I9504" s="1283"/>
      <c r="J9504" s="1283"/>
      <c r="K9504" s="1283"/>
      <c r="L9504" s="1283"/>
      <c r="M9504" s="1283"/>
      <c r="N9504" s="1283"/>
      <c r="O9504" s="1283"/>
      <c r="P9504" s="1283">
        <v>1.7</v>
      </c>
      <c r="R9504" s="1067"/>
      <c r="Z9504" s="21"/>
      <c r="AH9504"/>
    </row>
    <row r="9505" spans="1:34" ht="11.25" customHeight="1">
      <c r="A9505"/>
      <c r="B9505" s="1281" t="s">
        <v>30</v>
      </c>
      <c r="C9505" s="1282">
        <v>4283</v>
      </c>
      <c r="D9505" s="1341" t="str">
        <f t="shared" si="162"/>
        <v>TN4283</v>
      </c>
      <c r="E9505" s="1514" t="s">
        <v>125</v>
      </c>
      <c r="F9505" s="1390">
        <v>500</v>
      </c>
      <c r="G9505" s="1283">
        <v>1.1100000000000001</v>
      </c>
      <c r="H9505" s="1283"/>
      <c r="I9505" s="1283"/>
      <c r="J9505" s="1283"/>
      <c r="K9505" s="1283"/>
      <c r="L9505" s="1283"/>
      <c r="M9505" s="1283"/>
      <c r="N9505" s="1283"/>
      <c r="O9505" s="1283"/>
      <c r="P9505" s="1283">
        <v>1.26</v>
      </c>
      <c r="R9505" s="1067"/>
      <c r="Z9505" s="21"/>
      <c r="AH9505"/>
    </row>
    <row r="9506" spans="1:34" ht="11.25" customHeight="1">
      <c r="A9506"/>
      <c r="B9506" s="1281" t="s">
        <v>30</v>
      </c>
      <c r="C9506" s="1282">
        <v>4299</v>
      </c>
      <c r="D9506" s="1341" t="str">
        <f t="shared" si="162"/>
        <v>TN4299</v>
      </c>
      <c r="E9506" s="1514" t="s">
        <v>121</v>
      </c>
      <c r="F9506" s="1390">
        <v>500</v>
      </c>
      <c r="G9506" s="1283">
        <v>1.1200000000000001</v>
      </c>
      <c r="H9506" s="1283"/>
      <c r="I9506" s="1283"/>
      <c r="J9506" s="1283"/>
      <c r="K9506" s="1283"/>
      <c r="L9506" s="1283"/>
      <c r="M9506" s="1283"/>
      <c r="N9506" s="1283"/>
      <c r="O9506" s="1283"/>
      <c r="P9506" s="1283">
        <v>1.28</v>
      </c>
      <c r="R9506" s="1067"/>
      <c r="Z9506" s="21"/>
      <c r="AH9506"/>
    </row>
    <row r="9507" spans="1:34" ht="11.25" customHeight="1">
      <c r="A9507"/>
      <c r="B9507" s="1281" t="s">
        <v>30</v>
      </c>
      <c r="C9507" s="1282">
        <v>4304</v>
      </c>
      <c r="D9507" s="1341" t="str">
        <f t="shared" si="162"/>
        <v>TN4304</v>
      </c>
      <c r="E9507" s="1514" t="s">
        <v>124</v>
      </c>
      <c r="F9507" s="1390">
        <v>500</v>
      </c>
      <c r="G9507" s="1283">
        <v>3.19</v>
      </c>
      <c r="H9507" s="1283"/>
      <c r="I9507" s="1283"/>
      <c r="J9507" s="1283"/>
      <c r="K9507" s="1283"/>
      <c r="L9507" s="1283"/>
      <c r="M9507" s="1283"/>
      <c r="N9507" s="1283"/>
      <c r="O9507" s="1283"/>
      <c r="P9507" s="1283">
        <v>3.65</v>
      </c>
      <c r="R9507" s="1067"/>
      <c r="Z9507" s="21"/>
      <c r="AH9507"/>
    </row>
    <row r="9508" spans="1:34" ht="11.25" customHeight="1">
      <c r="A9508"/>
      <c r="B9508" s="1281" t="s">
        <v>30</v>
      </c>
      <c r="C9508" s="1282">
        <v>4307</v>
      </c>
      <c r="D9508" s="1341" t="str">
        <f t="shared" si="162"/>
        <v>TN4307</v>
      </c>
      <c r="E9508" s="1514" t="s">
        <v>121</v>
      </c>
      <c r="F9508" s="1390">
        <v>500</v>
      </c>
      <c r="G9508" s="1283">
        <v>1.22</v>
      </c>
      <c r="H9508" s="1283"/>
      <c r="I9508" s="1283"/>
      <c r="J9508" s="1283"/>
      <c r="K9508" s="1283"/>
      <c r="L9508" s="1283"/>
      <c r="M9508" s="1283"/>
      <c r="N9508" s="1283"/>
      <c r="O9508" s="1283"/>
      <c r="P9508" s="1283">
        <v>1.39</v>
      </c>
      <c r="R9508" s="1067"/>
      <c r="Z9508" s="21"/>
      <c r="AH9508"/>
    </row>
    <row r="9509" spans="1:34" ht="11.25" customHeight="1">
      <c r="A9509"/>
      <c r="B9509" s="1281" t="s">
        <v>30</v>
      </c>
      <c r="C9509" s="1282">
        <v>4351</v>
      </c>
      <c r="D9509" s="1341" t="str">
        <f t="shared" si="162"/>
        <v>TN4351</v>
      </c>
      <c r="E9509" s="1514" t="s">
        <v>121</v>
      </c>
      <c r="F9509" s="1390">
        <v>500</v>
      </c>
      <c r="G9509" s="1283">
        <v>0.63</v>
      </c>
      <c r="H9509" s="1283"/>
      <c r="I9509" s="1283"/>
      <c r="J9509" s="1283"/>
      <c r="K9509" s="1283"/>
      <c r="L9509" s="1283"/>
      <c r="M9509" s="1283"/>
      <c r="N9509" s="1283"/>
      <c r="O9509" s="1283"/>
      <c r="P9509" s="1283">
        <v>0.72</v>
      </c>
      <c r="R9509" s="1067"/>
      <c r="Z9509" s="21"/>
      <c r="AH9509"/>
    </row>
    <row r="9510" spans="1:34" ht="11.25" customHeight="1">
      <c r="A9510"/>
      <c r="B9510" s="1281" t="s">
        <v>30</v>
      </c>
      <c r="C9510" s="1282">
        <v>4352</v>
      </c>
      <c r="D9510" s="1341" t="str">
        <f t="shared" si="162"/>
        <v>TN4352</v>
      </c>
      <c r="E9510" s="1514" t="s">
        <v>121</v>
      </c>
      <c r="F9510" s="1390">
        <v>500</v>
      </c>
      <c r="G9510" s="1283">
        <v>1.1599999999999999</v>
      </c>
      <c r="H9510" s="1283"/>
      <c r="I9510" s="1283"/>
      <c r="J9510" s="1283"/>
      <c r="K9510" s="1283"/>
      <c r="L9510" s="1283"/>
      <c r="M9510" s="1283"/>
      <c r="N9510" s="1283"/>
      <c r="O9510" s="1283"/>
      <c r="P9510" s="1283">
        <v>1.33</v>
      </c>
      <c r="R9510" s="1067"/>
      <c r="Z9510" s="21"/>
      <c r="AH9510"/>
    </row>
    <row r="9511" spans="1:34" ht="11.25" customHeight="1">
      <c r="A9511"/>
      <c r="B9511" s="1281" t="s">
        <v>30</v>
      </c>
      <c r="C9511" s="1282">
        <v>4361</v>
      </c>
      <c r="D9511" s="1341" t="str">
        <f t="shared" si="162"/>
        <v>TN4361</v>
      </c>
      <c r="E9511" s="1514" t="s">
        <v>121</v>
      </c>
      <c r="F9511" s="1390">
        <v>500</v>
      </c>
      <c r="G9511" s="1283">
        <v>0.53</v>
      </c>
      <c r="H9511" s="1283"/>
      <c r="I9511" s="1283"/>
      <c r="J9511" s="1283"/>
      <c r="K9511" s="1283"/>
      <c r="L9511" s="1283"/>
      <c r="M9511" s="1283"/>
      <c r="N9511" s="1283"/>
      <c r="O9511" s="1283"/>
      <c r="P9511" s="1283">
        <v>0.61</v>
      </c>
      <c r="R9511" s="1067"/>
      <c r="Z9511" s="21"/>
      <c r="AH9511"/>
    </row>
    <row r="9512" spans="1:34" ht="11.25" customHeight="1">
      <c r="A9512"/>
      <c r="B9512" s="1281" t="s">
        <v>30</v>
      </c>
      <c r="C9512" s="1282">
        <v>4410</v>
      </c>
      <c r="D9512" s="1341" t="str">
        <f t="shared" si="162"/>
        <v>TN4410</v>
      </c>
      <c r="E9512" s="1514" t="s">
        <v>123</v>
      </c>
      <c r="F9512" s="1390">
        <v>500</v>
      </c>
      <c r="G9512" s="1283">
        <v>1.71</v>
      </c>
      <c r="H9512" s="1283"/>
      <c r="I9512" s="1283"/>
      <c r="J9512" s="1283"/>
      <c r="K9512" s="1283"/>
      <c r="L9512" s="1283"/>
      <c r="M9512" s="1283"/>
      <c r="N9512" s="1283"/>
      <c r="O9512" s="1283"/>
      <c r="P9512" s="1283">
        <v>1.95</v>
      </c>
      <c r="R9512" s="1067"/>
      <c r="Z9512" s="21"/>
      <c r="AH9512"/>
    </row>
    <row r="9513" spans="1:34" ht="11.25" customHeight="1">
      <c r="A9513"/>
      <c r="B9513" s="1281" t="s">
        <v>30</v>
      </c>
      <c r="C9513" s="1282">
        <v>4420</v>
      </c>
      <c r="D9513" s="1341" t="str">
        <f t="shared" si="162"/>
        <v>TN4420</v>
      </c>
      <c r="E9513" s="1514" t="s">
        <v>123</v>
      </c>
      <c r="F9513" s="1390">
        <v>500</v>
      </c>
      <c r="G9513" s="1283">
        <v>2.1800000000000002</v>
      </c>
      <c r="H9513" s="1283"/>
      <c r="I9513" s="1283"/>
      <c r="J9513" s="1283"/>
      <c r="K9513" s="1283"/>
      <c r="L9513" s="1283"/>
      <c r="M9513" s="1283"/>
      <c r="N9513" s="1283"/>
      <c r="O9513" s="1283"/>
      <c r="P9513" s="1283">
        <v>2.5</v>
      </c>
      <c r="R9513" s="1067"/>
      <c r="Z9513" s="21"/>
      <c r="AH9513"/>
    </row>
    <row r="9514" spans="1:34" ht="11.25" customHeight="1">
      <c r="A9514"/>
      <c r="B9514" s="1281" t="s">
        <v>30</v>
      </c>
      <c r="C9514" s="1282">
        <v>4431</v>
      </c>
      <c r="D9514" s="1341" t="str">
        <f t="shared" si="162"/>
        <v>TN4431</v>
      </c>
      <c r="E9514" s="1514" t="s">
        <v>123</v>
      </c>
      <c r="F9514" s="1390">
        <v>500</v>
      </c>
      <c r="G9514" s="1283">
        <v>1.01</v>
      </c>
      <c r="H9514" s="1283"/>
      <c r="I9514" s="1283"/>
      <c r="J9514" s="1283"/>
      <c r="K9514" s="1283"/>
      <c r="L9514" s="1283"/>
      <c r="M9514" s="1283"/>
      <c r="N9514" s="1283"/>
      <c r="O9514" s="1283"/>
      <c r="P9514" s="1283">
        <v>1.1499999999999999</v>
      </c>
      <c r="R9514" s="1067"/>
      <c r="Z9514" s="21"/>
      <c r="AH9514"/>
    </row>
    <row r="9515" spans="1:34" ht="11.25" customHeight="1">
      <c r="A9515"/>
      <c r="B9515" s="1281" t="s">
        <v>30</v>
      </c>
      <c r="C9515" s="1282">
        <v>4432</v>
      </c>
      <c r="D9515" s="1341" t="str">
        <f t="shared" si="162"/>
        <v>TN4432</v>
      </c>
      <c r="E9515" s="1514" t="s">
        <v>125</v>
      </c>
      <c r="F9515" s="1390">
        <v>500</v>
      </c>
      <c r="G9515" s="1283">
        <v>0.8</v>
      </c>
      <c r="H9515" s="1283"/>
      <c r="I9515" s="1283"/>
      <c r="J9515" s="1283"/>
      <c r="K9515" s="1283"/>
      <c r="L9515" s="1283"/>
      <c r="M9515" s="1283"/>
      <c r="N9515" s="1283"/>
      <c r="O9515" s="1283"/>
      <c r="P9515" s="1283">
        <v>0.91</v>
      </c>
      <c r="R9515" s="1067"/>
      <c r="Z9515" s="21"/>
      <c r="AH9515"/>
    </row>
    <row r="9516" spans="1:34" ht="11.25" customHeight="1">
      <c r="A9516"/>
      <c r="B9516" s="1281" t="s">
        <v>30</v>
      </c>
      <c r="C9516" s="1282">
        <v>4452</v>
      </c>
      <c r="D9516" s="1341" t="str">
        <f t="shared" si="162"/>
        <v>TN4452</v>
      </c>
      <c r="E9516" s="1514" t="s">
        <v>121</v>
      </c>
      <c r="F9516" s="1390">
        <v>500</v>
      </c>
      <c r="G9516" s="1283">
        <v>2.14</v>
      </c>
      <c r="H9516" s="1283"/>
      <c r="I9516" s="1283"/>
      <c r="J9516" s="1283"/>
      <c r="K9516" s="1283"/>
      <c r="L9516" s="1283"/>
      <c r="M9516" s="1283"/>
      <c r="N9516" s="1283"/>
      <c r="O9516" s="1283"/>
      <c r="P9516" s="1283">
        <v>2.4500000000000002</v>
      </c>
      <c r="R9516" s="1067"/>
      <c r="Z9516" s="21"/>
      <c r="AH9516"/>
    </row>
    <row r="9517" spans="1:34" ht="11.25" customHeight="1">
      <c r="A9517"/>
      <c r="B9517" s="1281" t="s">
        <v>30</v>
      </c>
      <c r="C9517" s="1282">
        <v>4459</v>
      </c>
      <c r="D9517" s="1341" t="str">
        <f t="shared" si="162"/>
        <v>TN4459</v>
      </c>
      <c r="E9517" s="1514" t="s">
        <v>121</v>
      </c>
      <c r="F9517" s="1390">
        <v>500</v>
      </c>
      <c r="G9517" s="1283">
        <v>1.65</v>
      </c>
      <c r="H9517" s="1283"/>
      <c r="I9517" s="1283"/>
      <c r="J9517" s="1283"/>
      <c r="K9517" s="1283"/>
      <c r="L9517" s="1283"/>
      <c r="M9517" s="1283"/>
      <c r="N9517" s="1283"/>
      <c r="O9517" s="1283"/>
      <c r="P9517" s="1283">
        <v>1.89</v>
      </c>
      <c r="R9517" s="1067"/>
      <c r="Z9517" s="21"/>
      <c r="AH9517"/>
    </row>
    <row r="9518" spans="1:34" ht="11.25" customHeight="1">
      <c r="A9518"/>
      <c r="B9518" s="1281" t="s">
        <v>30</v>
      </c>
      <c r="C9518" s="1282">
        <v>4470</v>
      </c>
      <c r="D9518" s="1341" t="str">
        <f t="shared" si="162"/>
        <v>TN4470</v>
      </c>
      <c r="E9518" s="1514" t="s">
        <v>125</v>
      </c>
      <c r="F9518" s="1390">
        <v>500</v>
      </c>
      <c r="G9518" s="1283">
        <v>1.41</v>
      </c>
      <c r="H9518" s="1283"/>
      <c r="I9518" s="1283"/>
      <c r="J9518" s="1283"/>
      <c r="K9518" s="1283"/>
      <c r="L9518" s="1283"/>
      <c r="M9518" s="1283"/>
      <c r="N9518" s="1283"/>
      <c r="O9518" s="1283"/>
      <c r="P9518" s="1283">
        <v>1.62</v>
      </c>
      <c r="R9518" s="1067"/>
      <c r="Z9518" s="21"/>
      <c r="AH9518"/>
    </row>
    <row r="9519" spans="1:34" ht="11.25" customHeight="1">
      <c r="A9519"/>
      <c r="B9519" s="1281" t="s">
        <v>30</v>
      </c>
      <c r="C9519" s="1282">
        <v>4484</v>
      </c>
      <c r="D9519" s="1341" t="str">
        <f t="shared" si="162"/>
        <v>TN4484</v>
      </c>
      <c r="E9519" s="1514" t="s">
        <v>121</v>
      </c>
      <c r="F9519" s="1390">
        <v>500</v>
      </c>
      <c r="G9519" s="1283">
        <v>1.72</v>
      </c>
      <c r="H9519" s="1283"/>
      <c r="I9519" s="1283"/>
      <c r="J9519" s="1283"/>
      <c r="K9519" s="1283"/>
      <c r="L9519" s="1283"/>
      <c r="M9519" s="1283"/>
      <c r="N9519" s="1283"/>
      <c r="O9519" s="1283"/>
      <c r="P9519" s="1283">
        <v>1.97</v>
      </c>
      <c r="R9519" s="1067"/>
      <c r="Z9519" s="21"/>
      <c r="AH9519"/>
    </row>
    <row r="9520" spans="1:34" ht="11.25" customHeight="1">
      <c r="A9520"/>
      <c r="B9520" s="1281" t="s">
        <v>30</v>
      </c>
      <c r="C9520" s="1282">
        <v>4493</v>
      </c>
      <c r="D9520" s="1341" t="str">
        <f t="shared" si="162"/>
        <v>TN4493</v>
      </c>
      <c r="E9520" s="1514" t="s">
        <v>125</v>
      </c>
      <c r="F9520" s="1390">
        <v>500</v>
      </c>
      <c r="G9520" s="1283">
        <v>1.79</v>
      </c>
      <c r="H9520" s="1283"/>
      <c r="I9520" s="1283"/>
      <c r="J9520" s="1283"/>
      <c r="K9520" s="1283"/>
      <c r="L9520" s="1283"/>
      <c r="M9520" s="1283"/>
      <c r="N9520" s="1283"/>
      <c r="O9520" s="1283"/>
      <c r="P9520" s="1283">
        <v>2.0499999999999998</v>
      </c>
      <c r="R9520" s="1067"/>
      <c r="Z9520" s="21"/>
      <c r="AH9520"/>
    </row>
    <row r="9521" spans="1:34" ht="11.25" customHeight="1">
      <c r="A9521"/>
      <c r="B9521" s="1281" t="s">
        <v>30</v>
      </c>
      <c r="C9521" s="1282">
        <v>4511</v>
      </c>
      <c r="D9521" s="1341" t="str">
        <f t="shared" si="162"/>
        <v>TN4511</v>
      </c>
      <c r="E9521" s="1514" t="s">
        <v>123</v>
      </c>
      <c r="F9521" s="1390">
        <v>500</v>
      </c>
      <c r="G9521" s="1283">
        <v>0.36</v>
      </c>
      <c r="H9521" s="1283"/>
      <c r="I9521" s="1283"/>
      <c r="J9521" s="1283"/>
      <c r="K9521" s="1283"/>
      <c r="L9521" s="1283"/>
      <c r="M9521" s="1283"/>
      <c r="N9521" s="1283"/>
      <c r="O9521" s="1283"/>
      <c r="P9521" s="1283">
        <v>0.42</v>
      </c>
      <c r="R9521" s="1067"/>
      <c r="Z9521" s="21"/>
      <c r="AH9521"/>
    </row>
    <row r="9522" spans="1:34" ht="11.25" customHeight="1">
      <c r="A9522"/>
      <c r="B9522" s="1281" t="s">
        <v>30</v>
      </c>
      <c r="C9522" s="1282">
        <v>4557</v>
      </c>
      <c r="D9522" s="1341" t="str">
        <f t="shared" si="162"/>
        <v>TN4557</v>
      </c>
      <c r="E9522" s="1514" t="s">
        <v>123</v>
      </c>
      <c r="F9522" s="1390">
        <v>500</v>
      </c>
      <c r="G9522" s="1283">
        <v>1.3</v>
      </c>
      <c r="H9522" s="1283"/>
      <c r="I9522" s="1283"/>
      <c r="J9522" s="1283"/>
      <c r="K9522" s="1283"/>
      <c r="L9522" s="1283"/>
      <c r="M9522" s="1283"/>
      <c r="N9522" s="1283"/>
      <c r="O9522" s="1283"/>
      <c r="P9522" s="1283">
        <v>1.49</v>
      </c>
      <c r="R9522" s="1067"/>
      <c r="Z9522" s="21"/>
      <c r="AH9522"/>
    </row>
    <row r="9523" spans="1:34" ht="11.25" customHeight="1">
      <c r="A9523"/>
      <c r="B9523" s="1281" t="s">
        <v>30</v>
      </c>
      <c r="C9523" s="1282">
        <v>4558</v>
      </c>
      <c r="D9523" s="1341" t="str">
        <f t="shared" si="162"/>
        <v>TN4558</v>
      </c>
      <c r="E9523" s="1514" t="s">
        <v>123</v>
      </c>
      <c r="F9523" s="1390">
        <v>500</v>
      </c>
      <c r="G9523" s="1283">
        <v>1.44</v>
      </c>
      <c r="H9523" s="1283"/>
      <c r="I9523" s="1283"/>
      <c r="J9523" s="1283"/>
      <c r="K9523" s="1283"/>
      <c r="L9523" s="1283"/>
      <c r="M9523" s="1283"/>
      <c r="N9523" s="1283"/>
      <c r="O9523" s="1283"/>
      <c r="P9523" s="1283">
        <v>1.65</v>
      </c>
      <c r="R9523" s="1067"/>
      <c r="Z9523" s="21"/>
      <c r="AH9523"/>
    </row>
    <row r="9524" spans="1:34" ht="11.25" customHeight="1">
      <c r="A9524"/>
      <c r="B9524" s="1281" t="s">
        <v>30</v>
      </c>
      <c r="C9524" s="1282">
        <v>4568</v>
      </c>
      <c r="D9524" s="1341" t="str">
        <f t="shared" si="162"/>
        <v>TN4568</v>
      </c>
      <c r="E9524" s="1514" t="s">
        <v>123</v>
      </c>
      <c r="F9524" s="1390">
        <v>500</v>
      </c>
      <c r="G9524" s="1283">
        <v>1.32</v>
      </c>
      <c r="H9524" s="1283"/>
      <c r="I9524" s="1283"/>
      <c r="J9524" s="1283"/>
      <c r="K9524" s="1283"/>
      <c r="L9524" s="1283"/>
      <c r="M9524" s="1283"/>
      <c r="N9524" s="1283"/>
      <c r="O9524" s="1283"/>
      <c r="P9524" s="1283">
        <v>1.5</v>
      </c>
      <c r="R9524" s="1067"/>
      <c r="Z9524" s="21"/>
      <c r="AH9524"/>
    </row>
    <row r="9525" spans="1:34" ht="11.25" customHeight="1">
      <c r="A9525"/>
      <c r="B9525" s="1281" t="s">
        <v>30</v>
      </c>
      <c r="C9525" s="1282">
        <v>4581</v>
      </c>
      <c r="D9525" s="1341" t="str">
        <f t="shared" si="162"/>
        <v>TN4581</v>
      </c>
      <c r="E9525" s="1514" t="s">
        <v>123</v>
      </c>
      <c r="F9525" s="1390">
        <v>500</v>
      </c>
      <c r="G9525" s="1283">
        <v>0.63</v>
      </c>
      <c r="H9525" s="1283"/>
      <c r="I9525" s="1283"/>
      <c r="J9525" s="1283"/>
      <c r="K9525" s="1283"/>
      <c r="L9525" s="1283"/>
      <c r="M9525" s="1283"/>
      <c r="N9525" s="1283"/>
      <c r="O9525" s="1283"/>
      <c r="P9525" s="1283">
        <v>0.72</v>
      </c>
      <c r="R9525" s="1067"/>
      <c r="Z9525" s="21"/>
      <c r="AH9525"/>
    </row>
    <row r="9526" spans="1:34" ht="11.25" customHeight="1">
      <c r="A9526"/>
      <c r="B9526" s="1281" t="s">
        <v>30</v>
      </c>
      <c r="C9526" s="1282">
        <v>4583</v>
      </c>
      <c r="D9526" s="1341" t="str">
        <f t="shared" si="162"/>
        <v>TN4583</v>
      </c>
      <c r="E9526" s="1514" t="s">
        <v>122</v>
      </c>
      <c r="F9526" s="1390">
        <v>500</v>
      </c>
      <c r="G9526" s="1283">
        <v>2.52</v>
      </c>
      <c r="H9526" s="1283"/>
      <c r="I9526" s="1283"/>
      <c r="J9526" s="1283"/>
      <c r="K9526" s="1283"/>
      <c r="L9526" s="1283"/>
      <c r="M9526" s="1283"/>
      <c r="N9526" s="1283"/>
      <c r="O9526" s="1283"/>
      <c r="P9526" s="1283">
        <v>2.88</v>
      </c>
      <c r="R9526" s="1067"/>
      <c r="Z9526" s="21"/>
      <c r="AH9526"/>
    </row>
    <row r="9527" spans="1:34" ht="11.25" customHeight="1">
      <c r="A9527"/>
      <c r="B9527" s="1281" t="s">
        <v>30</v>
      </c>
      <c r="C9527" s="1282">
        <v>4611</v>
      </c>
      <c r="D9527" s="1341" t="str">
        <f t="shared" si="162"/>
        <v>TN4611</v>
      </c>
      <c r="E9527" s="1514" t="s">
        <v>121</v>
      </c>
      <c r="F9527" s="1390">
        <v>500</v>
      </c>
      <c r="G9527" s="1283">
        <v>0.84</v>
      </c>
      <c r="H9527" s="1283"/>
      <c r="I9527" s="1283"/>
      <c r="J9527" s="1283"/>
      <c r="K9527" s="1283"/>
      <c r="L9527" s="1283"/>
      <c r="M9527" s="1283"/>
      <c r="N9527" s="1283"/>
      <c r="O9527" s="1283"/>
      <c r="P9527" s="1283">
        <v>0.96</v>
      </c>
      <c r="R9527" s="1067"/>
      <c r="Z9527" s="21"/>
      <c r="AH9527"/>
    </row>
    <row r="9528" spans="1:34" ht="11.25" customHeight="1">
      <c r="A9528"/>
      <c r="B9528" s="1281" t="s">
        <v>30</v>
      </c>
      <c r="C9528" s="1282">
        <v>4635</v>
      </c>
      <c r="D9528" s="1341" t="str">
        <f t="shared" si="162"/>
        <v>TN4635</v>
      </c>
      <c r="E9528" s="1514" t="s">
        <v>122</v>
      </c>
      <c r="F9528" s="1390">
        <v>500</v>
      </c>
      <c r="G9528" s="1283">
        <v>2.2000000000000002</v>
      </c>
      <c r="H9528" s="1283"/>
      <c r="I9528" s="1283"/>
      <c r="J9528" s="1283"/>
      <c r="K9528" s="1283"/>
      <c r="L9528" s="1283"/>
      <c r="M9528" s="1283"/>
      <c r="N9528" s="1283"/>
      <c r="O9528" s="1283"/>
      <c r="P9528" s="1283">
        <v>2.5099999999999998</v>
      </c>
      <c r="R9528" s="1067"/>
      <c r="Z9528" s="21"/>
      <c r="AH9528"/>
    </row>
    <row r="9529" spans="1:34" ht="11.25" customHeight="1">
      <c r="A9529"/>
      <c r="B9529" s="1281" t="s">
        <v>30</v>
      </c>
      <c r="C9529" s="1282">
        <v>4653</v>
      </c>
      <c r="D9529" s="1341" t="str">
        <f t="shared" si="162"/>
        <v>TN4653</v>
      </c>
      <c r="E9529" s="1514" t="s">
        <v>122</v>
      </c>
      <c r="F9529" s="1390">
        <v>500</v>
      </c>
      <c r="G9529" s="1283">
        <v>0.92</v>
      </c>
      <c r="H9529" s="1283"/>
      <c r="I9529" s="1283"/>
      <c r="J9529" s="1283"/>
      <c r="K9529" s="1283"/>
      <c r="L9529" s="1283"/>
      <c r="M9529" s="1283"/>
      <c r="N9529" s="1283"/>
      <c r="O9529" s="1283"/>
      <c r="P9529" s="1283">
        <v>1.06</v>
      </c>
      <c r="R9529" s="1067"/>
      <c r="Z9529" s="21"/>
      <c r="AH9529"/>
    </row>
    <row r="9530" spans="1:34" ht="11.25" customHeight="1">
      <c r="A9530"/>
      <c r="B9530" s="1281" t="s">
        <v>30</v>
      </c>
      <c r="C9530" s="1282">
        <v>4665</v>
      </c>
      <c r="D9530" s="1341" t="str">
        <f t="shared" si="162"/>
        <v>TN4665</v>
      </c>
      <c r="E9530" s="1514" t="s">
        <v>123</v>
      </c>
      <c r="F9530" s="1390">
        <v>550</v>
      </c>
      <c r="G9530" s="1283">
        <v>4.5199999999999996</v>
      </c>
      <c r="H9530" s="1283"/>
      <c r="I9530" s="1283"/>
      <c r="J9530" s="1283"/>
      <c r="K9530" s="1283"/>
      <c r="L9530" s="1283"/>
      <c r="M9530" s="1283"/>
      <c r="N9530" s="1283"/>
      <c r="O9530" s="1283"/>
      <c r="P9530" s="1283">
        <v>5.17</v>
      </c>
      <c r="R9530" s="1067"/>
      <c r="Z9530" s="21"/>
      <c r="AH9530"/>
    </row>
    <row r="9531" spans="1:34" ht="11.25" customHeight="1">
      <c r="A9531"/>
      <c r="B9531" s="1281" t="s">
        <v>30</v>
      </c>
      <c r="C9531" s="1282">
        <v>4683</v>
      </c>
      <c r="D9531" s="1341" t="str">
        <f t="shared" si="162"/>
        <v>TN4683</v>
      </c>
      <c r="E9531" s="1514" t="s">
        <v>125</v>
      </c>
      <c r="F9531" s="1390">
        <v>500</v>
      </c>
      <c r="G9531" s="1283">
        <v>2.7</v>
      </c>
      <c r="H9531" s="1283"/>
      <c r="I9531" s="1283"/>
      <c r="J9531" s="1283"/>
      <c r="K9531" s="1283"/>
      <c r="L9531" s="1283"/>
      <c r="M9531" s="1283"/>
      <c r="N9531" s="1283"/>
      <c r="O9531" s="1283"/>
      <c r="P9531" s="1283">
        <v>3.09</v>
      </c>
      <c r="R9531" s="1067"/>
      <c r="Z9531" s="21"/>
      <c r="AH9531"/>
    </row>
    <row r="9532" spans="1:34" ht="11.25" customHeight="1">
      <c r="A9532"/>
      <c r="B9532" s="1281" t="s">
        <v>30</v>
      </c>
      <c r="C9532" s="1282">
        <v>4686</v>
      </c>
      <c r="D9532" s="1341" t="str">
        <f t="shared" si="162"/>
        <v>TN4686</v>
      </c>
      <c r="E9532" s="1514" t="s">
        <v>125</v>
      </c>
      <c r="F9532" s="1390">
        <v>500</v>
      </c>
      <c r="G9532" s="1283">
        <v>1.51</v>
      </c>
      <c r="H9532" s="1283"/>
      <c r="I9532" s="1283"/>
      <c r="J9532" s="1283"/>
      <c r="K9532" s="1283"/>
      <c r="L9532" s="1283"/>
      <c r="M9532" s="1283"/>
      <c r="N9532" s="1283"/>
      <c r="O9532" s="1283"/>
      <c r="P9532" s="1283">
        <v>1.73</v>
      </c>
      <c r="R9532" s="1067"/>
      <c r="Z9532" s="21"/>
      <c r="AH9532"/>
    </row>
    <row r="9533" spans="1:34" ht="11.25" customHeight="1">
      <c r="A9533"/>
      <c r="B9533" s="1281" t="s">
        <v>30</v>
      </c>
      <c r="C9533" s="1282">
        <v>4692</v>
      </c>
      <c r="D9533" s="1341" t="str">
        <f t="shared" si="162"/>
        <v>TN4692</v>
      </c>
      <c r="E9533" s="1514" t="s">
        <v>121</v>
      </c>
      <c r="F9533" s="1390">
        <v>500</v>
      </c>
      <c r="G9533" s="1283">
        <v>0.43</v>
      </c>
      <c r="H9533" s="1283"/>
      <c r="I9533" s="1283"/>
      <c r="J9533" s="1283"/>
      <c r="K9533" s="1283"/>
      <c r="L9533" s="1283"/>
      <c r="M9533" s="1283"/>
      <c r="N9533" s="1283"/>
      <c r="O9533" s="1283"/>
      <c r="P9533" s="1283">
        <v>0.5</v>
      </c>
      <c r="R9533" s="1067"/>
      <c r="Z9533" s="21"/>
      <c r="AH9533"/>
    </row>
    <row r="9534" spans="1:34" ht="11.25" customHeight="1">
      <c r="A9534"/>
      <c r="B9534" s="1281" t="s">
        <v>30</v>
      </c>
      <c r="C9534" s="1282">
        <v>4693</v>
      </c>
      <c r="D9534" s="1341" t="str">
        <f t="shared" si="162"/>
        <v>TN4693</v>
      </c>
      <c r="E9534" s="1514" t="s">
        <v>125</v>
      </c>
      <c r="F9534" s="1390">
        <v>500</v>
      </c>
      <c r="G9534" s="1283">
        <v>0.59</v>
      </c>
      <c r="H9534" s="1283"/>
      <c r="I9534" s="1283"/>
      <c r="J9534" s="1283"/>
      <c r="K9534" s="1283"/>
      <c r="L9534" s="1283"/>
      <c r="M9534" s="1283"/>
      <c r="N9534" s="1283"/>
      <c r="O9534" s="1283"/>
      <c r="P9534" s="1283">
        <v>0.67</v>
      </c>
      <c r="R9534" s="1067"/>
      <c r="Z9534" s="21"/>
      <c r="AH9534"/>
    </row>
    <row r="9535" spans="1:34" ht="11.25" customHeight="1">
      <c r="A9535"/>
      <c r="B9535" s="1281" t="s">
        <v>30</v>
      </c>
      <c r="C9535" s="1282">
        <v>4703</v>
      </c>
      <c r="D9535" s="1341" t="str">
        <f t="shared" si="162"/>
        <v>TN4703</v>
      </c>
      <c r="E9535" s="1514" t="s">
        <v>125</v>
      </c>
      <c r="F9535" s="1390">
        <v>500</v>
      </c>
      <c r="G9535" s="1283">
        <v>1.05</v>
      </c>
      <c r="H9535" s="1283"/>
      <c r="I9535" s="1283"/>
      <c r="J9535" s="1283"/>
      <c r="K9535" s="1283"/>
      <c r="L9535" s="1283"/>
      <c r="M9535" s="1283"/>
      <c r="N9535" s="1283"/>
      <c r="O9535" s="1283"/>
      <c r="P9535" s="1283">
        <v>1.2</v>
      </c>
      <c r="R9535" s="1067"/>
      <c r="Z9535" s="21"/>
      <c r="AH9535"/>
    </row>
    <row r="9536" spans="1:34" ht="11.25" customHeight="1">
      <c r="A9536"/>
      <c r="B9536" s="1281" t="s">
        <v>30</v>
      </c>
      <c r="C9536" s="1282">
        <v>4717</v>
      </c>
      <c r="D9536" s="1341" t="str">
        <f t="shared" si="162"/>
        <v>TN4717</v>
      </c>
      <c r="E9536" s="1514" t="s">
        <v>125</v>
      </c>
      <c r="F9536" s="1390">
        <v>500</v>
      </c>
      <c r="G9536" s="1283">
        <v>1.71</v>
      </c>
      <c r="H9536" s="1283"/>
      <c r="I9536" s="1283"/>
      <c r="J9536" s="1283"/>
      <c r="K9536" s="1283"/>
      <c r="L9536" s="1283"/>
      <c r="M9536" s="1283"/>
      <c r="N9536" s="1283"/>
      <c r="O9536" s="1283"/>
      <c r="P9536" s="1283">
        <v>1.95</v>
      </c>
      <c r="R9536" s="1067"/>
      <c r="Z9536" s="21"/>
      <c r="AH9536"/>
    </row>
    <row r="9537" spans="1:34" ht="11.25" customHeight="1">
      <c r="A9537"/>
      <c r="B9537" s="1281" t="s">
        <v>30</v>
      </c>
      <c r="C9537" s="1282">
        <v>4720</v>
      </c>
      <c r="D9537" s="1341" t="str">
        <f t="shared" si="162"/>
        <v>TN4720</v>
      </c>
      <c r="E9537" s="1514" t="s">
        <v>123</v>
      </c>
      <c r="F9537" s="1390">
        <v>500</v>
      </c>
      <c r="G9537" s="1283">
        <v>1.82</v>
      </c>
      <c r="H9537" s="1283"/>
      <c r="I9537" s="1283"/>
      <c r="J9537" s="1283"/>
      <c r="K9537" s="1283"/>
      <c r="L9537" s="1283"/>
      <c r="M9537" s="1283"/>
      <c r="N9537" s="1283"/>
      <c r="O9537" s="1283"/>
      <c r="P9537" s="1283">
        <v>2.08</v>
      </c>
      <c r="R9537" s="1067"/>
      <c r="Z9537" s="21"/>
      <c r="AH9537"/>
    </row>
    <row r="9538" spans="1:34" ht="11.25" customHeight="1">
      <c r="A9538"/>
      <c r="B9538" s="1281" t="s">
        <v>30</v>
      </c>
      <c r="C9538" s="1282">
        <v>4740</v>
      </c>
      <c r="D9538" s="1341" t="str">
        <f t="shared" si="162"/>
        <v>TN4740</v>
      </c>
      <c r="E9538" s="1514" t="s">
        <v>122</v>
      </c>
      <c r="F9538" s="1390">
        <v>500</v>
      </c>
      <c r="G9538" s="1283">
        <v>0.87</v>
      </c>
      <c r="H9538" s="1283"/>
      <c r="I9538" s="1283"/>
      <c r="J9538" s="1283"/>
      <c r="K9538" s="1283"/>
      <c r="L9538" s="1283"/>
      <c r="M9538" s="1283"/>
      <c r="N9538" s="1283"/>
      <c r="O9538" s="1283"/>
      <c r="P9538" s="1283">
        <v>0.99</v>
      </c>
      <c r="R9538" s="1067"/>
      <c r="Z9538" s="21"/>
      <c r="AH9538"/>
    </row>
    <row r="9539" spans="1:34" ht="11.25" customHeight="1">
      <c r="A9539"/>
      <c r="B9539" s="1281" t="s">
        <v>30</v>
      </c>
      <c r="C9539" s="1282">
        <v>4741</v>
      </c>
      <c r="D9539" s="1341" t="str">
        <f t="shared" si="162"/>
        <v>TN4741</v>
      </c>
      <c r="E9539" s="1514" t="s">
        <v>123</v>
      </c>
      <c r="F9539" s="1390">
        <v>500</v>
      </c>
      <c r="G9539" s="1283">
        <v>1.89</v>
      </c>
      <c r="H9539" s="1283"/>
      <c r="I9539" s="1283"/>
      <c r="J9539" s="1283"/>
      <c r="K9539" s="1283"/>
      <c r="L9539" s="1283"/>
      <c r="M9539" s="1283"/>
      <c r="N9539" s="1283"/>
      <c r="O9539" s="1283"/>
      <c r="P9539" s="1283">
        <v>2.16</v>
      </c>
      <c r="R9539" s="1067"/>
      <c r="Z9539" s="21"/>
      <c r="AH9539"/>
    </row>
    <row r="9540" spans="1:34" ht="11.25" customHeight="1">
      <c r="A9540"/>
      <c r="B9540" s="1281" t="s">
        <v>30</v>
      </c>
      <c r="C9540" s="1282">
        <v>4751</v>
      </c>
      <c r="D9540" s="1341" t="str">
        <f t="shared" si="162"/>
        <v>TN4751</v>
      </c>
      <c r="E9540" s="1514" t="s">
        <v>123</v>
      </c>
      <c r="F9540" s="1390">
        <v>500</v>
      </c>
      <c r="G9540" s="1283">
        <v>1.67</v>
      </c>
      <c r="H9540" s="1283"/>
      <c r="I9540" s="1283"/>
      <c r="J9540" s="1283"/>
      <c r="K9540" s="1283"/>
      <c r="L9540" s="1283"/>
      <c r="M9540" s="1283"/>
      <c r="N9540" s="1283"/>
      <c r="O9540" s="1283"/>
      <c r="P9540" s="1283">
        <v>1.9</v>
      </c>
      <c r="R9540" s="1067"/>
      <c r="Z9540" s="21"/>
      <c r="AH9540"/>
    </row>
    <row r="9541" spans="1:34" ht="11.25" customHeight="1">
      <c r="A9541"/>
      <c r="B9541" s="1281" t="s">
        <v>30</v>
      </c>
      <c r="C9541" s="1282">
        <v>4771</v>
      </c>
      <c r="D9541" s="1341" t="str">
        <f t="shared" si="162"/>
        <v>TN4771</v>
      </c>
      <c r="E9541" s="1514" t="s">
        <v>122</v>
      </c>
      <c r="F9541" s="1390">
        <v>500</v>
      </c>
      <c r="G9541" s="1283">
        <v>1.74</v>
      </c>
      <c r="H9541" s="1283"/>
      <c r="I9541" s="1283"/>
      <c r="J9541" s="1283"/>
      <c r="K9541" s="1283"/>
      <c r="L9541" s="1283"/>
      <c r="M9541" s="1283"/>
      <c r="N9541" s="1283"/>
      <c r="O9541" s="1283"/>
      <c r="P9541" s="1283">
        <v>1.98</v>
      </c>
      <c r="R9541" s="1067"/>
      <c r="Z9541" s="21"/>
      <c r="AH9541"/>
    </row>
    <row r="9542" spans="1:34" ht="11.25" customHeight="1">
      <c r="A9542"/>
      <c r="B9542" s="1281" t="s">
        <v>30</v>
      </c>
      <c r="C9542" s="1282">
        <v>4777</v>
      </c>
      <c r="D9542" s="1341" t="str">
        <f t="shared" si="162"/>
        <v>TN4777</v>
      </c>
      <c r="E9542" s="1514" t="s">
        <v>122</v>
      </c>
      <c r="F9542" s="1390">
        <v>500</v>
      </c>
      <c r="G9542" s="1283">
        <v>2.38</v>
      </c>
      <c r="H9542" s="1283"/>
      <c r="I9542" s="1283"/>
      <c r="J9542" s="1283"/>
      <c r="K9542" s="1283"/>
      <c r="L9542" s="1283"/>
      <c r="M9542" s="1283"/>
      <c r="N9542" s="1283"/>
      <c r="O9542" s="1283"/>
      <c r="P9542" s="1283">
        <v>2.72</v>
      </c>
      <c r="R9542" s="1067"/>
      <c r="Z9542" s="21"/>
      <c r="AH9542"/>
    </row>
    <row r="9543" spans="1:34" ht="11.25" customHeight="1">
      <c r="A9543"/>
      <c r="B9543" s="1281" t="s">
        <v>30</v>
      </c>
      <c r="C9543" s="1282">
        <v>4825</v>
      </c>
      <c r="D9543" s="1341" t="str">
        <f t="shared" si="162"/>
        <v>TN4825</v>
      </c>
      <c r="E9543" s="1514" t="s">
        <v>123</v>
      </c>
      <c r="F9543" s="1390">
        <v>500</v>
      </c>
      <c r="G9543" s="1283">
        <v>0.49</v>
      </c>
      <c r="H9543" s="1283"/>
      <c r="I9543" s="1283"/>
      <c r="J9543" s="1283"/>
      <c r="K9543" s="1283"/>
      <c r="L9543" s="1283"/>
      <c r="M9543" s="1283"/>
      <c r="N9543" s="1283"/>
      <c r="O9543" s="1283"/>
      <c r="P9543" s="1283">
        <v>0.56000000000000005</v>
      </c>
      <c r="R9543" s="1067"/>
      <c r="Z9543" s="21"/>
      <c r="AH9543"/>
    </row>
    <row r="9544" spans="1:34" ht="11.25" customHeight="1">
      <c r="A9544"/>
      <c r="B9544" s="1281" t="s">
        <v>30</v>
      </c>
      <c r="C9544" s="1282">
        <v>4828</v>
      </c>
      <c r="D9544" s="1341" t="str">
        <f t="shared" si="162"/>
        <v>TN4828</v>
      </c>
      <c r="E9544" s="1514" t="s">
        <v>121</v>
      </c>
      <c r="F9544" s="1390">
        <v>500</v>
      </c>
      <c r="G9544" s="1283">
        <v>1.46</v>
      </c>
      <c r="H9544" s="1283"/>
      <c r="I9544" s="1283"/>
      <c r="J9544" s="1283"/>
      <c r="K9544" s="1283"/>
      <c r="L9544" s="1283"/>
      <c r="M9544" s="1283"/>
      <c r="N9544" s="1283"/>
      <c r="O9544" s="1283"/>
      <c r="P9544" s="1283">
        <v>1.66</v>
      </c>
      <c r="R9544" s="1067"/>
      <c r="Z9544" s="21"/>
      <c r="AH9544"/>
    </row>
    <row r="9545" spans="1:34" ht="11.25" customHeight="1">
      <c r="A9545"/>
      <c r="B9545" s="1281" t="s">
        <v>30</v>
      </c>
      <c r="C9545" s="1282">
        <v>4829</v>
      </c>
      <c r="D9545" s="1341" t="str">
        <f t="shared" si="162"/>
        <v>TN4829</v>
      </c>
      <c r="E9545" s="1514" t="s">
        <v>123</v>
      </c>
      <c r="F9545" s="1390">
        <v>500</v>
      </c>
      <c r="G9545" s="1283">
        <v>0.7</v>
      </c>
      <c r="H9545" s="1283"/>
      <c r="I9545" s="1283"/>
      <c r="J9545" s="1283"/>
      <c r="K9545" s="1283"/>
      <c r="L9545" s="1283"/>
      <c r="M9545" s="1283"/>
      <c r="N9545" s="1283"/>
      <c r="O9545" s="1283"/>
      <c r="P9545" s="1283">
        <v>0.8</v>
      </c>
      <c r="R9545" s="1067"/>
      <c r="Z9545" s="21"/>
      <c r="AH9545"/>
    </row>
    <row r="9546" spans="1:34" ht="11.25" customHeight="1">
      <c r="A9546"/>
      <c r="B9546" s="1281" t="s">
        <v>30</v>
      </c>
      <c r="C9546" s="1282">
        <v>4902</v>
      </c>
      <c r="D9546" s="1341" t="str">
        <f t="shared" si="162"/>
        <v>TN4902</v>
      </c>
      <c r="E9546" s="1514" t="s">
        <v>125</v>
      </c>
      <c r="F9546" s="1390">
        <v>500</v>
      </c>
      <c r="G9546" s="1283">
        <v>1.67</v>
      </c>
      <c r="H9546" s="1283"/>
      <c r="I9546" s="1283"/>
      <c r="J9546" s="1283"/>
      <c r="K9546" s="1283"/>
      <c r="L9546" s="1283"/>
      <c r="M9546" s="1283"/>
      <c r="N9546" s="1283"/>
      <c r="O9546" s="1283"/>
      <c r="P9546" s="1283">
        <v>1.9</v>
      </c>
      <c r="R9546" s="1067"/>
      <c r="Z9546" s="21"/>
      <c r="AH9546"/>
    </row>
    <row r="9547" spans="1:34" ht="11.25" customHeight="1">
      <c r="A9547"/>
      <c r="B9547" s="1281" t="s">
        <v>30</v>
      </c>
      <c r="C9547" s="1282">
        <v>4923</v>
      </c>
      <c r="D9547" s="1341" t="str">
        <f t="shared" si="162"/>
        <v>TN4923</v>
      </c>
      <c r="E9547" s="1514" t="s">
        <v>125</v>
      </c>
      <c r="F9547" s="1390">
        <v>500</v>
      </c>
      <c r="G9547" s="1283">
        <v>1.23</v>
      </c>
      <c r="H9547" s="1283"/>
      <c r="I9547" s="1283"/>
      <c r="J9547" s="1283"/>
      <c r="K9547" s="1283"/>
      <c r="L9547" s="1283"/>
      <c r="M9547" s="1283"/>
      <c r="N9547" s="1283"/>
      <c r="O9547" s="1283"/>
      <c r="P9547" s="1283">
        <v>1.41</v>
      </c>
      <c r="R9547" s="1067"/>
      <c r="Z9547" s="21"/>
      <c r="AH9547"/>
    </row>
    <row r="9548" spans="1:34" ht="11.25" customHeight="1">
      <c r="A9548"/>
      <c r="B9548" s="1281" t="s">
        <v>30</v>
      </c>
      <c r="C9548" s="1282">
        <v>5020</v>
      </c>
      <c r="D9548" s="1341" t="str">
        <f t="shared" ref="D9548:D9611" si="163">B9548&amp;TEXT(C9548,"0000")</f>
        <v>TN5020</v>
      </c>
      <c r="E9548" s="1514" t="s">
        <v>123</v>
      </c>
      <c r="F9548" s="1390">
        <v>500</v>
      </c>
      <c r="G9548" s="1283">
        <v>4.26</v>
      </c>
      <c r="H9548" s="1283"/>
      <c r="I9548" s="1283"/>
      <c r="J9548" s="1283"/>
      <c r="K9548" s="1283"/>
      <c r="L9548" s="1283"/>
      <c r="M9548" s="1283"/>
      <c r="N9548" s="1283"/>
      <c r="O9548" s="1283"/>
      <c r="P9548" s="1283">
        <v>4.8600000000000003</v>
      </c>
      <c r="R9548" s="1067"/>
      <c r="Z9548" s="21"/>
      <c r="AH9548"/>
    </row>
    <row r="9549" spans="1:34" ht="11.25" customHeight="1">
      <c r="A9549"/>
      <c r="B9549" s="1281" t="s">
        <v>30</v>
      </c>
      <c r="C9549" s="1282">
        <v>5022</v>
      </c>
      <c r="D9549" s="1341" t="str">
        <f t="shared" si="163"/>
        <v>TN5022</v>
      </c>
      <c r="E9549" s="1514" t="s">
        <v>124</v>
      </c>
      <c r="F9549" s="1390">
        <v>500</v>
      </c>
      <c r="G9549" s="1283">
        <v>4.13</v>
      </c>
      <c r="H9549" s="1283"/>
      <c r="I9549" s="1283"/>
      <c r="J9549" s="1283"/>
      <c r="K9549" s="1283"/>
      <c r="L9549" s="1283"/>
      <c r="M9549" s="1283"/>
      <c r="N9549" s="1283"/>
      <c r="O9549" s="1283"/>
      <c r="P9549" s="1283">
        <v>4.72</v>
      </c>
      <c r="R9549" s="1067"/>
      <c r="Z9549" s="21"/>
      <c r="AH9549"/>
    </row>
    <row r="9550" spans="1:34" ht="11.25" customHeight="1">
      <c r="A9550"/>
      <c r="B9550" s="1281" t="s">
        <v>30</v>
      </c>
      <c r="C9550" s="1282">
        <v>5037</v>
      </c>
      <c r="D9550" s="1341" t="str">
        <f t="shared" si="163"/>
        <v>TN5037</v>
      </c>
      <c r="E9550" s="1514" t="s">
        <v>122</v>
      </c>
      <c r="F9550" s="1390">
        <v>1200</v>
      </c>
      <c r="G9550" s="1283">
        <v>13.96</v>
      </c>
      <c r="H9550" s="1283"/>
      <c r="I9550" s="1283"/>
      <c r="J9550" s="1283"/>
      <c r="K9550" s="1283"/>
      <c r="L9550" s="1283"/>
      <c r="M9550" s="1283"/>
      <c r="N9550" s="1283"/>
      <c r="O9550" s="1283"/>
      <c r="P9550" s="1283">
        <v>15.95</v>
      </c>
      <c r="R9550" s="1067"/>
      <c r="Z9550" s="21"/>
      <c r="AH9550"/>
    </row>
    <row r="9551" spans="1:34" ht="11.25" customHeight="1">
      <c r="A9551"/>
      <c r="B9551" s="1281" t="s">
        <v>30</v>
      </c>
      <c r="C9551" s="1282">
        <v>5040</v>
      </c>
      <c r="D9551" s="1341" t="str">
        <f t="shared" si="163"/>
        <v>TN5040</v>
      </c>
      <c r="E9551" s="1514" t="s">
        <v>122</v>
      </c>
      <c r="F9551" s="1390">
        <v>500</v>
      </c>
      <c r="G9551" s="1283">
        <v>4.05</v>
      </c>
      <c r="H9551" s="1283"/>
      <c r="I9551" s="1283"/>
      <c r="J9551" s="1283"/>
      <c r="K9551" s="1283"/>
      <c r="L9551" s="1283"/>
      <c r="M9551" s="1283"/>
      <c r="N9551" s="1283"/>
      <c r="O9551" s="1283"/>
      <c r="P9551" s="1283">
        <v>4.62</v>
      </c>
      <c r="R9551" s="1067"/>
      <c r="Z9551" s="21"/>
      <c r="AH9551"/>
    </row>
    <row r="9552" spans="1:34" ht="11.25" customHeight="1">
      <c r="A9552"/>
      <c r="B9552" s="1281" t="s">
        <v>30</v>
      </c>
      <c r="C9552" s="1282">
        <v>5057</v>
      </c>
      <c r="D9552" s="1341" t="str">
        <f t="shared" si="163"/>
        <v>TN5057</v>
      </c>
      <c r="E9552" s="1514" t="s">
        <v>123</v>
      </c>
      <c r="F9552" s="1390">
        <v>500</v>
      </c>
      <c r="G9552" s="1283">
        <v>2.5299999999999998</v>
      </c>
      <c r="H9552" s="1283"/>
      <c r="I9552" s="1283"/>
      <c r="J9552" s="1283"/>
      <c r="K9552" s="1283"/>
      <c r="L9552" s="1283"/>
      <c r="M9552" s="1283"/>
      <c r="N9552" s="1283"/>
      <c r="O9552" s="1283"/>
      <c r="P9552" s="1283">
        <v>2.9</v>
      </c>
      <c r="R9552" s="1067"/>
      <c r="Z9552" s="21"/>
      <c r="AH9552"/>
    </row>
    <row r="9553" spans="1:34" ht="11.25" customHeight="1">
      <c r="A9553"/>
      <c r="B9553" s="1281" t="s">
        <v>30</v>
      </c>
      <c r="C9553" s="1282">
        <v>5059</v>
      </c>
      <c r="D9553" s="1341" t="str">
        <f t="shared" si="163"/>
        <v>TN5059</v>
      </c>
      <c r="E9553" s="1514" t="s">
        <v>123</v>
      </c>
      <c r="F9553" s="1390">
        <v>1000</v>
      </c>
      <c r="G9553" s="1283">
        <v>11.09</v>
      </c>
      <c r="H9553" s="1283"/>
      <c r="I9553" s="1283"/>
      <c r="J9553" s="1283"/>
      <c r="K9553" s="1283"/>
      <c r="L9553" s="1283"/>
      <c r="M9553" s="1283"/>
      <c r="N9553" s="1283"/>
      <c r="O9553" s="1283"/>
      <c r="P9553" s="1283">
        <v>12.67</v>
      </c>
      <c r="R9553" s="1067"/>
      <c r="Z9553" s="21"/>
      <c r="AH9553"/>
    </row>
    <row r="9554" spans="1:34" ht="11.25" customHeight="1">
      <c r="A9554"/>
      <c r="B9554" s="1281" t="s">
        <v>30</v>
      </c>
      <c r="C9554" s="1282">
        <v>5102</v>
      </c>
      <c r="D9554" s="1341" t="str">
        <f t="shared" si="163"/>
        <v>TN5102</v>
      </c>
      <c r="E9554" s="1514" t="s">
        <v>121</v>
      </c>
      <c r="F9554" s="1390">
        <v>500</v>
      </c>
      <c r="G9554" s="1283">
        <v>2.98</v>
      </c>
      <c r="H9554" s="1283"/>
      <c r="I9554" s="1283"/>
      <c r="J9554" s="1283"/>
      <c r="K9554" s="1283"/>
      <c r="L9554" s="1283"/>
      <c r="M9554" s="1283"/>
      <c r="N9554" s="1283"/>
      <c r="O9554" s="1283"/>
      <c r="P9554" s="1283">
        <v>3.41</v>
      </c>
      <c r="R9554" s="1067"/>
      <c r="Z9554" s="21"/>
      <c r="AH9554"/>
    </row>
    <row r="9555" spans="1:34" ht="11.25" customHeight="1">
      <c r="A9555"/>
      <c r="B9555" s="1281" t="s">
        <v>30</v>
      </c>
      <c r="C9555" s="1282">
        <v>5146</v>
      </c>
      <c r="D9555" s="1341" t="str">
        <f t="shared" si="163"/>
        <v>TN5146</v>
      </c>
      <c r="E9555" s="1514" t="s">
        <v>125</v>
      </c>
      <c r="F9555" s="1390">
        <v>500</v>
      </c>
      <c r="G9555" s="1283">
        <v>2.63</v>
      </c>
      <c r="H9555" s="1283"/>
      <c r="I9555" s="1283"/>
      <c r="J9555" s="1283"/>
      <c r="K9555" s="1283"/>
      <c r="L9555" s="1283"/>
      <c r="M9555" s="1283"/>
      <c r="N9555" s="1283"/>
      <c r="O9555" s="1283"/>
      <c r="P9555" s="1283">
        <v>3.01</v>
      </c>
      <c r="R9555" s="1067"/>
      <c r="Z9555" s="21"/>
      <c r="AH9555"/>
    </row>
    <row r="9556" spans="1:34" ht="11.25" customHeight="1">
      <c r="A9556"/>
      <c r="B9556" s="1281" t="s">
        <v>30</v>
      </c>
      <c r="C9556" s="1282">
        <v>5160</v>
      </c>
      <c r="D9556" s="1341" t="str">
        <f t="shared" si="163"/>
        <v>TN5160</v>
      </c>
      <c r="E9556" s="1514" t="s">
        <v>124</v>
      </c>
      <c r="F9556" s="1390">
        <v>500</v>
      </c>
      <c r="G9556" s="1283">
        <v>1.32</v>
      </c>
      <c r="H9556" s="1283"/>
      <c r="I9556" s="1283"/>
      <c r="J9556" s="1283"/>
      <c r="K9556" s="1283"/>
      <c r="L9556" s="1283"/>
      <c r="M9556" s="1283"/>
      <c r="N9556" s="1283"/>
      <c r="O9556" s="1283"/>
      <c r="P9556" s="1283">
        <v>1.5</v>
      </c>
      <c r="R9556" s="1067"/>
      <c r="Z9556" s="21"/>
      <c r="AH9556"/>
    </row>
    <row r="9557" spans="1:34" ht="11.25" customHeight="1">
      <c r="A9557"/>
      <c r="B9557" s="1281" t="s">
        <v>30</v>
      </c>
      <c r="C9557" s="1282">
        <v>5183</v>
      </c>
      <c r="D9557" s="1341" t="str">
        <f t="shared" si="163"/>
        <v>TN5183</v>
      </c>
      <c r="E9557" s="1514" t="s">
        <v>125</v>
      </c>
      <c r="F9557" s="1390">
        <v>500</v>
      </c>
      <c r="G9557" s="1283">
        <v>1.51</v>
      </c>
      <c r="H9557" s="1283"/>
      <c r="I9557" s="1283"/>
      <c r="J9557" s="1283"/>
      <c r="K9557" s="1283"/>
      <c r="L9557" s="1283"/>
      <c r="M9557" s="1283"/>
      <c r="N9557" s="1283"/>
      <c r="O9557" s="1283"/>
      <c r="P9557" s="1283">
        <v>1.73</v>
      </c>
      <c r="R9557" s="1067"/>
      <c r="Z9557" s="21"/>
      <c r="AH9557"/>
    </row>
    <row r="9558" spans="1:34" ht="11.25" customHeight="1">
      <c r="A9558"/>
      <c r="B9558" s="1281" t="s">
        <v>30</v>
      </c>
      <c r="C9558" s="1282">
        <v>5188</v>
      </c>
      <c r="D9558" s="1341" t="str">
        <f t="shared" si="163"/>
        <v>TN5188</v>
      </c>
      <c r="E9558" s="1514" t="s">
        <v>125</v>
      </c>
      <c r="F9558" s="1390">
        <v>500</v>
      </c>
      <c r="G9558" s="1283">
        <v>1.9</v>
      </c>
      <c r="H9558" s="1283"/>
      <c r="I9558" s="1283"/>
      <c r="J9558" s="1283"/>
      <c r="K9558" s="1283"/>
      <c r="L9558" s="1283"/>
      <c r="M9558" s="1283"/>
      <c r="N9558" s="1283"/>
      <c r="O9558" s="1283"/>
      <c r="P9558" s="1283">
        <v>2.1800000000000002</v>
      </c>
      <c r="R9558" s="1067"/>
      <c r="Z9558" s="21"/>
      <c r="AH9558"/>
    </row>
    <row r="9559" spans="1:34" ht="11.25" customHeight="1">
      <c r="A9559"/>
      <c r="B9559" s="1281" t="s">
        <v>30</v>
      </c>
      <c r="C9559" s="1282">
        <v>5190</v>
      </c>
      <c r="D9559" s="1341" t="str">
        <f t="shared" si="163"/>
        <v>TN5190</v>
      </c>
      <c r="E9559" s="1514" t="s">
        <v>125</v>
      </c>
      <c r="F9559" s="1390">
        <v>500</v>
      </c>
      <c r="G9559" s="1283">
        <v>2.14</v>
      </c>
      <c r="H9559" s="1283"/>
      <c r="I9559" s="1283"/>
      <c r="J9559" s="1283"/>
      <c r="K9559" s="1283"/>
      <c r="L9559" s="1283"/>
      <c r="M9559" s="1283"/>
      <c r="N9559" s="1283"/>
      <c r="O9559" s="1283"/>
      <c r="P9559" s="1283">
        <v>2.4500000000000002</v>
      </c>
      <c r="R9559" s="1067"/>
      <c r="Z9559" s="21"/>
      <c r="AH9559"/>
    </row>
    <row r="9560" spans="1:34" ht="11.25" customHeight="1">
      <c r="A9560"/>
      <c r="B9560" s="1281" t="s">
        <v>30</v>
      </c>
      <c r="C9560" s="1282">
        <v>5191</v>
      </c>
      <c r="D9560" s="1341" t="str">
        <f t="shared" si="163"/>
        <v>TN5191</v>
      </c>
      <c r="E9560" s="1514" t="s">
        <v>121</v>
      </c>
      <c r="F9560" s="1390">
        <v>500</v>
      </c>
      <c r="G9560" s="1283">
        <v>0.52</v>
      </c>
      <c r="H9560" s="1283"/>
      <c r="I9560" s="1283"/>
      <c r="J9560" s="1283"/>
      <c r="K9560" s="1283"/>
      <c r="L9560" s="1283"/>
      <c r="M9560" s="1283"/>
      <c r="N9560" s="1283"/>
      <c r="O9560" s="1283"/>
      <c r="P9560" s="1283">
        <v>0.59</v>
      </c>
      <c r="R9560" s="1067"/>
      <c r="Z9560" s="21"/>
      <c r="AH9560"/>
    </row>
    <row r="9561" spans="1:34" ht="11.25" customHeight="1">
      <c r="A9561"/>
      <c r="B9561" s="1281" t="s">
        <v>30</v>
      </c>
      <c r="C9561" s="1282">
        <v>5192</v>
      </c>
      <c r="D9561" s="1341" t="str">
        <f t="shared" si="163"/>
        <v>TN5192</v>
      </c>
      <c r="E9561" s="1514" t="s">
        <v>125</v>
      </c>
      <c r="F9561" s="1390">
        <v>500</v>
      </c>
      <c r="G9561" s="1283">
        <v>1.75</v>
      </c>
      <c r="H9561" s="1283"/>
      <c r="I9561" s="1283"/>
      <c r="J9561" s="1283"/>
      <c r="K9561" s="1283"/>
      <c r="L9561" s="1283"/>
      <c r="M9561" s="1283"/>
      <c r="N9561" s="1283"/>
      <c r="O9561" s="1283"/>
      <c r="P9561" s="1283">
        <v>2</v>
      </c>
      <c r="R9561" s="1067"/>
      <c r="Z9561" s="21"/>
      <c r="AH9561"/>
    </row>
    <row r="9562" spans="1:34" ht="11.25" customHeight="1">
      <c r="A9562"/>
      <c r="B9562" s="1281" t="s">
        <v>30</v>
      </c>
      <c r="C9562" s="1282">
        <v>5213</v>
      </c>
      <c r="D9562" s="1341" t="str">
        <f t="shared" si="163"/>
        <v>TN5213</v>
      </c>
      <c r="E9562" s="1514" t="s">
        <v>124</v>
      </c>
      <c r="F9562" s="1390">
        <v>500</v>
      </c>
      <c r="G9562" s="1283">
        <v>4.38</v>
      </c>
      <c r="H9562" s="1283"/>
      <c r="I9562" s="1283"/>
      <c r="J9562" s="1283"/>
      <c r="K9562" s="1283"/>
      <c r="L9562" s="1283"/>
      <c r="M9562" s="1283"/>
      <c r="N9562" s="1283"/>
      <c r="O9562" s="1283"/>
      <c r="P9562" s="1283">
        <v>5.01</v>
      </c>
      <c r="R9562" s="1067"/>
      <c r="Z9562" s="21"/>
      <c r="AH9562"/>
    </row>
    <row r="9563" spans="1:34" ht="11.25" customHeight="1">
      <c r="A9563"/>
      <c r="B9563" s="1281" t="s">
        <v>30</v>
      </c>
      <c r="C9563" s="1282">
        <v>5215</v>
      </c>
      <c r="D9563" s="1341" t="str">
        <f t="shared" si="163"/>
        <v>TN5215</v>
      </c>
      <c r="E9563" s="1514" t="s">
        <v>125</v>
      </c>
      <c r="F9563" s="1390">
        <v>500</v>
      </c>
      <c r="G9563" s="1283">
        <v>3.04</v>
      </c>
      <c r="H9563" s="1283"/>
      <c r="I9563" s="1283"/>
      <c r="J9563" s="1283"/>
      <c r="K9563" s="1283"/>
      <c r="L9563" s="1283"/>
      <c r="M9563" s="1283"/>
      <c r="N9563" s="1283"/>
      <c r="O9563" s="1283"/>
      <c r="P9563" s="1283">
        <v>3.47</v>
      </c>
      <c r="R9563" s="1067"/>
      <c r="Z9563" s="21"/>
      <c r="AH9563"/>
    </row>
    <row r="9564" spans="1:34" ht="11.25" customHeight="1">
      <c r="A9564"/>
      <c r="B9564" s="1281" t="s">
        <v>30</v>
      </c>
      <c r="C9564" s="1282">
        <v>5221</v>
      </c>
      <c r="D9564" s="1341" t="str">
        <f t="shared" si="163"/>
        <v>TN5221</v>
      </c>
      <c r="E9564" s="1514" t="s">
        <v>125</v>
      </c>
      <c r="F9564" s="1390">
        <v>500</v>
      </c>
      <c r="G9564" s="1283">
        <v>3.28</v>
      </c>
      <c r="H9564" s="1283"/>
      <c r="I9564" s="1283"/>
      <c r="J9564" s="1283"/>
      <c r="K9564" s="1283"/>
      <c r="L9564" s="1283"/>
      <c r="M9564" s="1283"/>
      <c r="N9564" s="1283"/>
      <c r="O9564" s="1283"/>
      <c r="P9564" s="1283">
        <v>3.74</v>
      </c>
      <c r="R9564" s="1067"/>
      <c r="Z9564" s="21"/>
      <c r="AH9564"/>
    </row>
    <row r="9565" spans="1:34" ht="11.25" customHeight="1">
      <c r="A9565"/>
      <c r="B9565" s="1281" t="s">
        <v>30</v>
      </c>
      <c r="C9565" s="1282">
        <v>5222</v>
      </c>
      <c r="D9565" s="1341" t="str">
        <f t="shared" si="163"/>
        <v>TN5222</v>
      </c>
      <c r="E9565" s="1514" t="s">
        <v>122</v>
      </c>
      <c r="F9565" s="1390">
        <v>700</v>
      </c>
      <c r="G9565" s="1283">
        <v>6.87</v>
      </c>
      <c r="H9565" s="1283"/>
      <c r="I9565" s="1283"/>
      <c r="J9565" s="1283"/>
      <c r="K9565" s="1283"/>
      <c r="L9565" s="1283"/>
      <c r="M9565" s="1283"/>
      <c r="N9565" s="1283"/>
      <c r="O9565" s="1283"/>
      <c r="P9565" s="1283">
        <v>7.86</v>
      </c>
      <c r="R9565" s="1067"/>
      <c r="Z9565" s="21"/>
      <c r="AH9565"/>
    </row>
    <row r="9566" spans="1:34" ht="11.25" customHeight="1">
      <c r="A9566"/>
      <c r="B9566" s="1281" t="s">
        <v>30</v>
      </c>
      <c r="C9566" s="1282">
        <v>5223</v>
      </c>
      <c r="D9566" s="1341" t="str">
        <f t="shared" si="163"/>
        <v>TN5223</v>
      </c>
      <c r="E9566" s="1514" t="s">
        <v>125</v>
      </c>
      <c r="F9566" s="1390">
        <v>500</v>
      </c>
      <c r="G9566" s="1283">
        <v>3.11</v>
      </c>
      <c r="H9566" s="1283"/>
      <c r="I9566" s="1283"/>
      <c r="J9566" s="1283"/>
      <c r="K9566" s="1283"/>
      <c r="L9566" s="1283"/>
      <c r="M9566" s="1283"/>
      <c r="N9566" s="1283"/>
      <c r="O9566" s="1283"/>
      <c r="P9566" s="1283">
        <v>3.55</v>
      </c>
      <c r="R9566" s="1067"/>
      <c r="Z9566" s="21"/>
      <c r="AH9566"/>
    </row>
    <row r="9567" spans="1:34" ht="11.25" customHeight="1">
      <c r="A9567"/>
      <c r="B9567" s="1281" t="s">
        <v>30</v>
      </c>
      <c r="C9567" s="1282">
        <v>5348</v>
      </c>
      <c r="D9567" s="1341" t="str">
        <f t="shared" si="163"/>
        <v>TN5348</v>
      </c>
      <c r="E9567" s="1514" t="s">
        <v>124</v>
      </c>
      <c r="F9567" s="1390">
        <v>500</v>
      </c>
      <c r="G9567" s="1283">
        <v>2.0299999999999998</v>
      </c>
      <c r="H9567" s="1283"/>
      <c r="I9567" s="1283"/>
      <c r="J9567" s="1283"/>
      <c r="K9567" s="1283"/>
      <c r="L9567" s="1283"/>
      <c r="M9567" s="1283"/>
      <c r="N9567" s="1283"/>
      <c r="O9567" s="1283"/>
      <c r="P9567" s="1283">
        <v>2.3199999999999998</v>
      </c>
      <c r="R9567" s="1067"/>
      <c r="Z9567" s="21"/>
      <c r="AH9567"/>
    </row>
    <row r="9568" spans="1:34" ht="11.25" customHeight="1">
      <c r="A9568"/>
      <c r="B9568" s="1281" t="s">
        <v>30</v>
      </c>
      <c r="C9568" s="1282">
        <v>5402</v>
      </c>
      <c r="D9568" s="1341" t="str">
        <f t="shared" si="163"/>
        <v>TN5402</v>
      </c>
      <c r="E9568" s="1514" t="s">
        <v>124</v>
      </c>
      <c r="F9568" s="1390">
        <v>500</v>
      </c>
      <c r="G9568" s="1283">
        <v>3.56</v>
      </c>
      <c r="H9568" s="1283"/>
      <c r="I9568" s="1283"/>
      <c r="J9568" s="1283"/>
      <c r="K9568" s="1283"/>
      <c r="L9568" s="1283"/>
      <c r="M9568" s="1283"/>
      <c r="N9568" s="1283"/>
      <c r="O9568" s="1283"/>
      <c r="P9568" s="1283">
        <v>4.0599999999999996</v>
      </c>
      <c r="R9568" s="1067"/>
      <c r="Z9568" s="21"/>
      <c r="AH9568"/>
    </row>
    <row r="9569" spans="1:34" ht="11.25" customHeight="1">
      <c r="A9569"/>
      <c r="B9569" s="1281" t="s">
        <v>30</v>
      </c>
      <c r="C9569" s="1282">
        <v>5403</v>
      </c>
      <c r="D9569" s="1341" t="str">
        <f t="shared" si="163"/>
        <v>TN5403</v>
      </c>
      <c r="E9569" s="1514" t="s">
        <v>124</v>
      </c>
      <c r="F9569" s="1390">
        <v>500</v>
      </c>
      <c r="G9569" s="1283">
        <v>3.96</v>
      </c>
      <c r="H9569" s="1283"/>
      <c r="I9569" s="1283"/>
      <c r="J9569" s="1283"/>
      <c r="K9569" s="1283"/>
      <c r="L9569" s="1283"/>
      <c r="M9569" s="1283"/>
      <c r="N9569" s="1283"/>
      <c r="O9569" s="1283"/>
      <c r="P9569" s="1283">
        <v>4.53</v>
      </c>
      <c r="R9569" s="1067"/>
      <c r="Z9569" s="21"/>
      <c r="AH9569"/>
    </row>
    <row r="9570" spans="1:34" ht="11.25" customHeight="1">
      <c r="A9570"/>
      <c r="B9570" s="1281" t="s">
        <v>30</v>
      </c>
      <c r="C9570" s="1282">
        <v>5437</v>
      </c>
      <c r="D9570" s="1341" t="str">
        <f t="shared" si="163"/>
        <v>TN5437</v>
      </c>
      <c r="E9570" s="1514" t="s">
        <v>124</v>
      </c>
      <c r="F9570" s="1390">
        <v>500</v>
      </c>
      <c r="G9570" s="1283">
        <v>3.33</v>
      </c>
      <c r="H9570" s="1283"/>
      <c r="I9570" s="1283"/>
      <c r="J9570" s="1283"/>
      <c r="K9570" s="1283"/>
      <c r="L9570" s="1283"/>
      <c r="M9570" s="1283"/>
      <c r="N9570" s="1283"/>
      <c r="O9570" s="1283"/>
      <c r="P9570" s="1283">
        <v>3.81</v>
      </c>
      <c r="R9570" s="1067"/>
      <c r="Z9570" s="21"/>
      <c r="AH9570"/>
    </row>
    <row r="9571" spans="1:34" ht="11.25" customHeight="1">
      <c r="A9571"/>
      <c r="B9571" s="1281" t="s">
        <v>30</v>
      </c>
      <c r="C9571" s="1282">
        <v>5443</v>
      </c>
      <c r="D9571" s="1341" t="str">
        <f t="shared" si="163"/>
        <v>TN5443</v>
      </c>
      <c r="E9571" s="1514" t="s">
        <v>124</v>
      </c>
      <c r="F9571" s="1390">
        <v>500</v>
      </c>
      <c r="G9571" s="1283">
        <v>2.02</v>
      </c>
      <c r="H9571" s="1283"/>
      <c r="I9571" s="1283"/>
      <c r="J9571" s="1283"/>
      <c r="K9571" s="1283"/>
      <c r="L9571" s="1283"/>
      <c r="M9571" s="1283"/>
      <c r="N9571" s="1283"/>
      <c r="O9571" s="1283"/>
      <c r="P9571" s="1283">
        <v>2.2999999999999998</v>
      </c>
      <c r="R9571" s="1067"/>
      <c r="Z9571" s="21"/>
      <c r="AH9571"/>
    </row>
    <row r="9572" spans="1:34" ht="11.25" customHeight="1">
      <c r="A9572"/>
      <c r="B9572" s="1281" t="s">
        <v>30</v>
      </c>
      <c r="C9572" s="1282">
        <v>5445</v>
      </c>
      <c r="D9572" s="1341" t="str">
        <f t="shared" si="163"/>
        <v>TN5445</v>
      </c>
      <c r="E9572" s="1514" t="s">
        <v>124</v>
      </c>
      <c r="F9572" s="1390">
        <v>500</v>
      </c>
      <c r="G9572" s="1283">
        <v>4.17</v>
      </c>
      <c r="H9572" s="1283"/>
      <c r="I9572" s="1283"/>
      <c r="J9572" s="1283"/>
      <c r="K9572" s="1283"/>
      <c r="L9572" s="1283"/>
      <c r="M9572" s="1283"/>
      <c r="N9572" s="1283"/>
      <c r="O9572" s="1283"/>
      <c r="P9572" s="1283">
        <v>4.7699999999999996</v>
      </c>
      <c r="R9572" s="1067"/>
      <c r="Z9572" s="21"/>
      <c r="AH9572"/>
    </row>
    <row r="9573" spans="1:34" ht="11.25" customHeight="1">
      <c r="A9573"/>
      <c r="B9573" s="1281" t="s">
        <v>30</v>
      </c>
      <c r="C9573" s="1282">
        <v>5462</v>
      </c>
      <c r="D9573" s="1341" t="str">
        <f t="shared" si="163"/>
        <v>TN5462</v>
      </c>
      <c r="E9573" s="1514" t="s">
        <v>125</v>
      </c>
      <c r="F9573" s="1390">
        <v>500</v>
      </c>
      <c r="G9573" s="1283">
        <v>3.63</v>
      </c>
      <c r="H9573" s="1283"/>
      <c r="I9573" s="1283"/>
      <c r="J9573" s="1283"/>
      <c r="K9573" s="1283"/>
      <c r="L9573" s="1283"/>
      <c r="M9573" s="1283"/>
      <c r="N9573" s="1283"/>
      <c r="O9573" s="1283"/>
      <c r="P9573" s="1283">
        <v>4.1399999999999997</v>
      </c>
      <c r="R9573" s="1067"/>
      <c r="Z9573" s="21"/>
      <c r="AH9573"/>
    </row>
    <row r="9574" spans="1:34" ht="11.25" customHeight="1">
      <c r="A9574"/>
      <c r="B9574" s="1281" t="s">
        <v>30</v>
      </c>
      <c r="C9574" s="1282">
        <v>5472</v>
      </c>
      <c r="D9574" s="1341" t="str">
        <f t="shared" si="163"/>
        <v>TN5472</v>
      </c>
      <c r="E9574" s="1514" t="s">
        <v>122</v>
      </c>
      <c r="F9574" s="1390">
        <v>500</v>
      </c>
      <c r="G9574" s="1283">
        <v>2.69</v>
      </c>
      <c r="H9574" s="1283"/>
      <c r="I9574" s="1283"/>
      <c r="J9574" s="1283"/>
      <c r="K9574" s="1283"/>
      <c r="L9574" s="1283"/>
      <c r="M9574" s="1283"/>
      <c r="N9574" s="1283"/>
      <c r="O9574" s="1283"/>
      <c r="P9574" s="1283">
        <v>3.07</v>
      </c>
      <c r="R9574" s="1067"/>
      <c r="Z9574" s="21"/>
      <c r="AH9574"/>
    </row>
    <row r="9575" spans="1:34" ht="11.25" customHeight="1">
      <c r="A9575"/>
      <c r="B9575" s="1281" t="s">
        <v>30</v>
      </c>
      <c r="C9575" s="1282">
        <v>5473</v>
      </c>
      <c r="D9575" s="1341" t="str">
        <f t="shared" si="163"/>
        <v>TN5473</v>
      </c>
      <c r="E9575" s="1514" t="s">
        <v>122</v>
      </c>
      <c r="F9575" s="1390">
        <v>500</v>
      </c>
      <c r="G9575" s="1283">
        <v>4.47</v>
      </c>
      <c r="H9575" s="1283"/>
      <c r="I9575" s="1283"/>
      <c r="J9575" s="1283"/>
      <c r="K9575" s="1283"/>
      <c r="L9575" s="1283"/>
      <c r="M9575" s="1283"/>
      <c r="N9575" s="1283"/>
      <c r="O9575" s="1283"/>
      <c r="P9575" s="1283">
        <v>5.0999999999999996</v>
      </c>
      <c r="R9575" s="1067"/>
      <c r="Z9575" s="21"/>
      <c r="AH9575"/>
    </row>
    <row r="9576" spans="1:34" ht="11.25" customHeight="1">
      <c r="A9576"/>
      <c r="B9576" s="1281" t="s">
        <v>30</v>
      </c>
      <c r="C9576" s="1282">
        <v>5474</v>
      </c>
      <c r="D9576" s="1341" t="str">
        <f t="shared" si="163"/>
        <v>TN5474</v>
      </c>
      <c r="E9576" s="1514" t="s">
        <v>125</v>
      </c>
      <c r="F9576" s="1390">
        <v>500</v>
      </c>
      <c r="G9576" s="1283">
        <v>3.75</v>
      </c>
      <c r="H9576" s="1283"/>
      <c r="I9576" s="1283"/>
      <c r="J9576" s="1283"/>
      <c r="K9576" s="1283"/>
      <c r="L9576" s="1283"/>
      <c r="M9576" s="1283"/>
      <c r="N9576" s="1283"/>
      <c r="O9576" s="1283"/>
      <c r="P9576" s="1283">
        <v>4.29</v>
      </c>
      <c r="R9576" s="1067"/>
      <c r="Z9576" s="21"/>
      <c r="AH9576"/>
    </row>
    <row r="9577" spans="1:34" ht="11.25" customHeight="1">
      <c r="A9577"/>
      <c r="B9577" s="1281" t="s">
        <v>30</v>
      </c>
      <c r="C9577" s="1282">
        <v>5478</v>
      </c>
      <c r="D9577" s="1341" t="str">
        <f t="shared" si="163"/>
        <v>TN5478</v>
      </c>
      <c r="E9577" s="1514" t="s">
        <v>125</v>
      </c>
      <c r="F9577" s="1390">
        <v>500</v>
      </c>
      <c r="G9577" s="1283">
        <v>2.16</v>
      </c>
      <c r="H9577" s="1283"/>
      <c r="I9577" s="1283"/>
      <c r="J9577" s="1283"/>
      <c r="K9577" s="1283"/>
      <c r="L9577" s="1283"/>
      <c r="M9577" s="1283"/>
      <c r="N9577" s="1283"/>
      <c r="O9577" s="1283"/>
      <c r="P9577" s="1283">
        <v>2.46</v>
      </c>
      <c r="R9577" s="1067"/>
      <c r="Z9577" s="21"/>
      <c r="AH9577"/>
    </row>
    <row r="9578" spans="1:34" ht="11.25" customHeight="1">
      <c r="A9578"/>
      <c r="B9578" s="1281" t="s">
        <v>30</v>
      </c>
      <c r="C9578" s="1282">
        <v>5479</v>
      </c>
      <c r="D9578" s="1341" t="str">
        <f t="shared" si="163"/>
        <v>TN5479</v>
      </c>
      <c r="E9578" s="1514" t="s">
        <v>123</v>
      </c>
      <c r="F9578" s="1390">
        <v>500</v>
      </c>
      <c r="G9578" s="1283">
        <v>3.25</v>
      </c>
      <c r="H9578" s="1283"/>
      <c r="I9578" s="1283"/>
      <c r="J9578" s="1283"/>
      <c r="K9578" s="1283"/>
      <c r="L9578" s="1283"/>
      <c r="M9578" s="1283"/>
      <c r="N9578" s="1283"/>
      <c r="O9578" s="1283"/>
      <c r="P9578" s="1283">
        <v>3.71</v>
      </c>
      <c r="R9578" s="1067"/>
      <c r="Z9578" s="21"/>
      <c r="AH9578"/>
    </row>
    <row r="9579" spans="1:34" ht="11.25" customHeight="1">
      <c r="A9579"/>
      <c r="B9579" s="1281" t="s">
        <v>30</v>
      </c>
      <c r="C9579" s="1282">
        <v>5480</v>
      </c>
      <c r="D9579" s="1341" t="str">
        <f t="shared" si="163"/>
        <v>TN5480</v>
      </c>
      <c r="E9579" s="1514" t="s">
        <v>124</v>
      </c>
      <c r="F9579" s="1390">
        <v>550</v>
      </c>
      <c r="G9579" s="1283">
        <v>4.5199999999999996</v>
      </c>
      <c r="H9579" s="1283"/>
      <c r="I9579" s="1283"/>
      <c r="J9579" s="1283"/>
      <c r="K9579" s="1283"/>
      <c r="L9579" s="1283"/>
      <c r="M9579" s="1283"/>
      <c r="N9579" s="1283"/>
      <c r="O9579" s="1283"/>
      <c r="P9579" s="1283">
        <v>5.17</v>
      </c>
      <c r="R9579" s="1067"/>
      <c r="Z9579" s="21"/>
      <c r="AH9579"/>
    </row>
    <row r="9580" spans="1:34" ht="11.25" customHeight="1">
      <c r="A9580"/>
      <c r="B9580" s="1281" t="s">
        <v>30</v>
      </c>
      <c r="C9580" s="1282">
        <v>5491</v>
      </c>
      <c r="D9580" s="1341" t="str">
        <f t="shared" si="163"/>
        <v>TN5491</v>
      </c>
      <c r="E9580" s="1514" t="s">
        <v>124</v>
      </c>
      <c r="F9580" s="1390">
        <v>500</v>
      </c>
      <c r="G9580" s="1283">
        <v>1.68</v>
      </c>
      <c r="H9580" s="1283"/>
      <c r="I9580" s="1283"/>
      <c r="J9580" s="1283"/>
      <c r="K9580" s="1283"/>
      <c r="L9580" s="1283"/>
      <c r="M9580" s="1283"/>
      <c r="N9580" s="1283"/>
      <c r="O9580" s="1283"/>
      <c r="P9580" s="1283">
        <v>1.92</v>
      </c>
      <c r="R9580" s="1067"/>
      <c r="Z9580" s="21"/>
      <c r="AH9580"/>
    </row>
    <row r="9581" spans="1:34" ht="11.25" customHeight="1">
      <c r="A9581"/>
      <c r="B9581" s="1281" t="s">
        <v>30</v>
      </c>
      <c r="C9581" s="1282">
        <v>5506</v>
      </c>
      <c r="D9581" s="1341" t="str">
        <f t="shared" si="163"/>
        <v>TN5506</v>
      </c>
      <c r="E9581" s="1514" t="s">
        <v>123</v>
      </c>
      <c r="F9581" s="1390">
        <v>500</v>
      </c>
      <c r="G9581" s="1283">
        <v>3.98</v>
      </c>
      <c r="H9581" s="1283"/>
      <c r="I9581" s="1283"/>
      <c r="J9581" s="1283"/>
      <c r="K9581" s="1283"/>
      <c r="L9581" s="1283"/>
      <c r="M9581" s="1283"/>
      <c r="N9581" s="1283"/>
      <c r="O9581" s="1283"/>
      <c r="P9581" s="1283">
        <v>4.54</v>
      </c>
      <c r="R9581" s="1067"/>
      <c r="Z9581" s="21"/>
      <c r="AH9581"/>
    </row>
    <row r="9582" spans="1:34" ht="11.25" customHeight="1">
      <c r="A9582"/>
      <c r="B9582" s="1281" t="s">
        <v>30</v>
      </c>
      <c r="C9582" s="1282">
        <v>5507</v>
      </c>
      <c r="D9582" s="1341" t="str">
        <f t="shared" si="163"/>
        <v>TN5507</v>
      </c>
      <c r="E9582" s="1514" t="s">
        <v>123</v>
      </c>
      <c r="F9582" s="1390">
        <v>500</v>
      </c>
      <c r="G9582" s="1283">
        <v>2.52</v>
      </c>
      <c r="H9582" s="1283"/>
      <c r="I9582" s="1283"/>
      <c r="J9582" s="1283"/>
      <c r="K9582" s="1283"/>
      <c r="L9582" s="1283"/>
      <c r="M9582" s="1283"/>
      <c r="N9582" s="1283"/>
      <c r="O9582" s="1283"/>
      <c r="P9582" s="1283">
        <v>2.88</v>
      </c>
      <c r="R9582" s="1067"/>
      <c r="Z9582" s="21"/>
      <c r="AH9582"/>
    </row>
    <row r="9583" spans="1:34" ht="11.25" customHeight="1">
      <c r="A9583"/>
      <c r="B9583" s="1281" t="s">
        <v>30</v>
      </c>
      <c r="C9583" s="1282">
        <v>5535</v>
      </c>
      <c r="D9583" s="1341" t="str">
        <f t="shared" si="163"/>
        <v>TN5535</v>
      </c>
      <c r="E9583" s="1514" t="s">
        <v>124</v>
      </c>
      <c r="F9583" s="1390">
        <v>500</v>
      </c>
      <c r="G9583" s="1283">
        <v>3.84</v>
      </c>
      <c r="H9583" s="1283"/>
      <c r="I9583" s="1283"/>
      <c r="J9583" s="1283"/>
      <c r="K9583" s="1283"/>
      <c r="L9583" s="1283"/>
      <c r="M9583" s="1283"/>
      <c r="N9583" s="1283"/>
      <c r="O9583" s="1283"/>
      <c r="P9583" s="1283">
        <v>4.38</v>
      </c>
      <c r="R9583" s="1067"/>
      <c r="Z9583" s="21"/>
      <c r="AH9583"/>
    </row>
    <row r="9584" spans="1:34" ht="11.25" customHeight="1">
      <c r="A9584"/>
      <c r="B9584" s="1281" t="s">
        <v>30</v>
      </c>
      <c r="C9584" s="1282">
        <v>5537</v>
      </c>
      <c r="D9584" s="1341" t="str">
        <f t="shared" si="163"/>
        <v>TN5537</v>
      </c>
      <c r="E9584" s="1514" t="s">
        <v>125</v>
      </c>
      <c r="F9584" s="1390">
        <v>500</v>
      </c>
      <c r="G9584" s="1283">
        <v>2.2000000000000002</v>
      </c>
      <c r="H9584" s="1283"/>
      <c r="I9584" s="1283"/>
      <c r="J9584" s="1283"/>
      <c r="K9584" s="1283"/>
      <c r="L9584" s="1283"/>
      <c r="M9584" s="1283"/>
      <c r="N9584" s="1283"/>
      <c r="O9584" s="1283"/>
      <c r="P9584" s="1283">
        <v>2.5099999999999998</v>
      </c>
      <c r="R9584" s="1067"/>
      <c r="Z9584" s="21"/>
      <c r="AH9584"/>
    </row>
    <row r="9585" spans="1:34" ht="11.25" customHeight="1">
      <c r="A9585"/>
      <c r="B9585" s="1281" t="s">
        <v>30</v>
      </c>
      <c r="C9585" s="1282">
        <v>5551</v>
      </c>
      <c r="D9585" s="1341" t="str">
        <f t="shared" si="163"/>
        <v>TN5551</v>
      </c>
      <c r="E9585" s="1514" t="s">
        <v>122</v>
      </c>
      <c r="F9585" s="1390">
        <v>1000</v>
      </c>
      <c r="G9585" s="1283">
        <v>11.48</v>
      </c>
      <c r="H9585" s="1283"/>
      <c r="I9585" s="1283"/>
      <c r="J9585" s="1283"/>
      <c r="K9585" s="1283"/>
      <c r="L9585" s="1283"/>
      <c r="M9585" s="1283"/>
      <c r="N9585" s="1283"/>
      <c r="O9585" s="1283"/>
      <c r="P9585" s="1283">
        <v>13.12</v>
      </c>
      <c r="R9585" s="1067"/>
      <c r="Z9585" s="21"/>
      <c r="AH9585"/>
    </row>
    <row r="9586" spans="1:34" ht="11.25" customHeight="1">
      <c r="A9586"/>
      <c r="B9586" s="1281" t="s">
        <v>30</v>
      </c>
      <c r="C9586" s="1282">
        <v>5604</v>
      </c>
      <c r="D9586" s="1341" t="str">
        <f t="shared" si="163"/>
        <v>TN5604</v>
      </c>
      <c r="E9586" s="1514" t="s">
        <v>125</v>
      </c>
      <c r="F9586" s="1390">
        <v>500</v>
      </c>
      <c r="G9586" s="1283">
        <v>1.37</v>
      </c>
      <c r="H9586" s="1283"/>
      <c r="I9586" s="1283"/>
      <c r="J9586" s="1283"/>
      <c r="K9586" s="1283"/>
      <c r="L9586" s="1283"/>
      <c r="M9586" s="1283"/>
      <c r="N9586" s="1283"/>
      <c r="O9586" s="1283"/>
      <c r="P9586" s="1283">
        <v>1.57</v>
      </c>
      <c r="R9586" s="1067"/>
      <c r="Z9586" s="21"/>
      <c r="AH9586"/>
    </row>
    <row r="9587" spans="1:34" ht="11.25" customHeight="1">
      <c r="A9587"/>
      <c r="B9587" s="1281" t="s">
        <v>30</v>
      </c>
      <c r="C9587" s="1282">
        <v>5606</v>
      </c>
      <c r="D9587" s="1341" t="str">
        <f t="shared" si="163"/>
        <v>TN5606</v>
      </c>
      <c r="E9587" s="1514" t="s">
        <v>125</v>
      </c>
      <c r="F9587" s="1390">
        <v>500</v>
      </c>
      <c r="G9587" s="1283">
        <v>0.66</v>
      </c>
      <c r="H9587" s="1283"/>
      <c r="I9587" s="1283"/>
      <c r="J9587" s="1283"/>
      <c r="K9587" s="1283"/>
      <c r="L9587" s="1283"/>
      <c r="M9587" s="1283"/>
      <c r="N9587" s="1283"/>
      <c r="O9587" s="1283"/>
      <c r="P9587" s="1283">
        <v>0.75</v>
      </c>
      <c r="R9587" s="1067"/>
      <c r="Z9587" s="21"/>
      <c r="AH9587"/>
    </row>
    <row r="9588" spans="1:34" ht="11.25" customHeight="1">
      <c r="A9588"/>
      <c r="B9588" s="1281" t="s">
        <v>30</v>
      </c>
      <c r="C9588" s="1282">
        <v>5610</v>
      </c>
      <c r="D9588" s="1341" t="str">
        <f t="shared" si="163"/>
        <v>TN5610</v>
      </c>
      <c r="E9588" s="1514" t="s">
        <v>124</v>
      </c>
      <c r="F9588" s="1390">
        <v>500</v>
      </c>
      <c r="G9588" s="1283">
        <v>2.73</v>
      </c>
      <c r="H9588" s="1283"/>
      <c r="I9588" s="1283"/>
      <c r="J9588" s="1283"/>
      <c r="K9588" s="1283"/>
      <c r="L9588" s="1283"/>
      <c r="M9588" s="1283"/>
      <c r="N9588" s="1283"/>
      <c r="O9588" s="1283"/>
      <c r="P9588" s="1283">
        <v>3.12</v>
      </c>
      <c r="R9588" s="1067"/>
      <c r="Z9588" s="21"/>
      <c r="AH9588"/>
    </row>
    <row r="9589" spans="1:34" ht="11.25" customHeight="1">
      <c r="A9589"/>
      <c r="B9589" s="1281" t="s">
        <v>30</v>
      </c>
      <c r="C9589" s="1282">
        <v>5613</v>
      </c>
      <c r="D9589" s="1341" t="str">
        <f t="shared" si="163"/>
        <v>TN5613</v>
      </c>
      <c r="E9589" s="1514" t="s">
        <v>123</v>
      </c>
      <c r="F9589" s="1390">
        <v>500</v>
      </c>
      <c r="G9589" s="1283">
        <v>4.09</v>
      </c>
      <c r="H9589" s="1283"/>
      <c r="I9589" s="1283"/>
      <c r="J9589" s="1283"/>
      <c r="K9589" s="1283"/>
      <c r="L9589" s="1283"/>
      <c r="M9589" s="1283"/>
      <c r="N9589" s="1283"/>
      <c r="O9589" s="1283"/>
      <c r="P9589" s="1283">
        <v>4.67</v>
      </c>
      <c r="R9589" s="1067"/>
      <c r="Z9589" s="21"/>
      <c r="AH9589"/>
    </row>
    <row r="9590" spans="1:34" ht="11.25" customHeight="1">
      <c r="A9590"/>
      <c r="B9590" s="1281" t="s">
        <v>30</v>
      </c>
      <c r="C9590" s="1282">
        <v>5645</v>
      </c>
      <c r="D9590" s="1341" t="str">
        <f t="shared" si="163"/>
        <v>TN5645</v>
      </c>
      <c r="E9590" s="1514" t="s">
        <v>124</v>
      </c>
      <c r="F9590" s="1390">
        <v>1000</v>
      </c>
      <c r="G9590" s="1283">
        <v>10.89</v>
      </c>
      <c r="H9590" s="1283"/>
      <c r="I9590" s="1283"/>
      <c r="J9590" s="1283"/>
      <c r="K9590" s="1283"/>
      <c r="L9590" s="1283"/>
      <c r="M9590" s="1283"/>
      <c r="N9590" s="1283"/>
      <c r="O9590" s="1283"/>
      <c r="P9590" s="1283">
        <v>12.45</v>
      </c>
      <c r="R9590" s="1067"/>
      <c r="Z9590" s="21"/>
      <c r="AH9590"/>
    </row>
    <row r="9591" spans="1:34" ht="11.25" customHeight="1">
      <c r="A9591"/>
      <c r="B9591" s="1281" t="s">
        <v>30</v>
      </c>
      <c r="C9591" s="1282">
        <v>5703</v>
      </c>
      <c r="D9591" s="1341" t="str">
        <f t="shared" si="163"/>
        <v>TN5703</v>
      </c>
      <c r="E9591" s="1514" t="s">
        <v>122</v>
      </c>
      <c r="F9591" s="1390">
        <v>900</v>
      </c>
      <c r="G9591" s="1283">
        <v>9.41</v>
      </c>
      <c r="H9591" s="1283"/>
      <c r="I9591" s="1283"/>
      <c r="J9591" s="1283"/>
      <c r="K9591" s="1283"/>
      <c r="L9591" s="1283"/>
      <c r="M9591" s="1283"/>
      <c r="N9591" s="1283"/>
      <c r="O9591" s="1283"/>
      <c r="P9591" s="1283">
        <v>10.75</v>
      </c>
      <c r="R9591" s="1067"/>
      <c r="Z9591" s="21"/>
      <c r="AH9591"/>
    </row>
    <row r="9592" spans="1:34" ht="11.25" customHeight="1">
      <c r="A9592"/>
      <c r="B9592" s="1281" t="s">
        <v>30</v>
      </c>
      <c r="C9592" s="1282">
        <v>5705</v>
      </c>
      <c r="D9592" s="1341" t="str">
        <f t="shared" si="163"/>
        <v>TN5705</v>
      </c>
      <c r="E9592" s="1514" t="s">
        <v>123</v>
      </c>
      <c r="F9592" s="1390">
        <v>1100</v>
      </c>
      <c r="G9592" s="1283">
        <v>12.74</v>
      </c>
      <c r="H9592" s="1283"/>
      <c r="I9592" s="1283"/>
      <c r="J9592" s="1283"/>
      <c r="K9592" s="1283"/>
      <c r="L9592" s="1283"/>
      <c r="M9592" s="1283"/>
      <c r="N9592" s="1283"/>
      <c r="O9592" s="1283"/>
      <c r="P9592" s="1283">
        <v>14.56</v>
      </c>
      <c r="R9592" s="1067"/>
      <c r="Z9592" s="21"/>
      <c r="AH9592"/>
    </row>
    <row r="9593" spans="1:34" ht="11.25" customHeight="1">
      <c r="A9593"/>
      <c r="B9593" s="1281" t="s">
        <v>30</v>
      </c>
      <c r="C9593" s="1282">
        <v>5951</v>
      </c>
      <c r="D9593" s="1341" t="str">
        <f t="shared" si="163"/>
        <v>TN5951</v>
      </c>
      <c r="E9593" s="1514" t="s">
        <v>123</v>
      </c>
      <c r="F9593" s="1390">
        <v>500</v>
      </c>
      <c r="G9593" s="1283">
        <v>0.28999999999999998</v>
      </c>
      <c r="H9593" s="1283"/>
      <c r="I9593" s="1283"/>
      <c r="J9593" s="1283"/>
      <c r="K9593" s="1283"/>
      <c r="L9593" s="1283"/>
      <c r="M9593" s="1283"/>
      <c r="N9593" s="1283"/>
      <c r="O9593" s="1283"/>
      <c r="P9593" s="1283">
        <v>0.34</v>
      </c>
      <c r="R9593" s="1067"/>
      <c r="Z9593" s="21"/>
      <c r="AH9593"/>
    </row>
    <row r="9594" spans="1:34" ht="11.25" customHeight="1">
      <c r="A9594"/>
      <c r="B9594" s="1281" t="s">
        <v>30</v>
      </c>
      <c r="C9594" s="1282">
        <v>6003</v>
      </c>
      <c r="D9594" s="1341" t="str">
        <f t="shared" si="163"/>
        <v>TN6003</v>
      </c>
      <c r="E9594" s="1514" t="s">
        <v>122</v>
      </c>
      <c r="F9594" s="1390">
        <v>500</v>
      </c>
      <c r="G9594" s="1283">
        <v>3.33</v>
      </c>
      <c r="H9594" s="1283"/>
      <c r="I9594" s="1283"/>
      <c r="J9594" s="1283"/>
      <c r="K9594" s="1283"/>
      <c r="L9594" s="1283"/>
      <c r="M9594" s="1283"/>
      <c r="N9594" s="1283"/>
      <c r="O9594" s="1283"/>
      <c r="P9594" s="1283">
        <v>3.81</v>
      </c>
      <c r="R9594" s="1067"/>
      <c r="Z9594" s="21"/>
      <c r="AH9594"/>
    </row>
    <row r="9595" spans="1:34" ht="11.25" customHeight="1">
      <c r="A9595"/>
      <c r="B9595" s="1281" t="s">
        <v>30</v>
      </c>
      <c r="C9595" s="1282">
        <v>6005</v>
      </c>
      <c r="D9595" s="1341" t="str">
        <f t="shared" si="163"/>
        <v>TN6005</v>
      </c>
      <c r="E9595" s="1514" t="s">
        <v>122</v>
      </c>
      <c r="F9595" s="1390">
        <v>500</v>
      </c>
      <c r="G9595" s="1283">
        <v>3.11</v>
      </c>
      <c r="H9595" s="1283"/>
      <c r="I9595" s="1283"/>
      <c r="J9595" s="1283"/>
      <c r="K9595" s="1283"/>
      <c r="L9595" s="1283"/>
      <c r="M9595" s="1283"/>
      <c r="N9595" s="1283"/>
      <c r="O9595" s="1283"/>
      <c r="P9595" s="1283">
        <v>3.55</v>
      </c>
      <c r="R9595" s="1067"/>
      <c r="Z9595" s="21"/>
      <c r="AH9595"/>
    </row>
    <row r="9596" spans="1:34" ht="11.25" customHeight="1">
      <c r="A9596"/>
      <c r="B9596" s="1281" t="s">
        <v>30</v>
      </c>
      <c r="C9596" s="1282">
        <v>6018</v>
      </c>
      <c r="D9596" s="1341" t="str">
        <f t="shared" si="163"/>
        <v>TN6018</v>
      </c>
      <c r="E9596" s="1514" t="s">
        <v>122</v>
      </c>
      <c r="F9596" s="1390">
        <v>500</v>
      </c>
      <c r="G9596" s="1283">
        <v>1.19</v>
      </c>
      <c r="H9596" s="1283"/>
      <c r="I9596" s="1283"/>
      <c r="J9596" s="1283"/>
      <c r="K9596" s="1283"/>
      <c r="L9596" s="1283"/>
      <c r="M9596" s="1283"/>
      <c r="N9596" s="1283"/>
      <c r="O9596" s="1283"/>
      <c r="P9596" s="1283">
        <v>1.36</v>
      </c>
      <c r="R9596" s="1067"/>
      <c r="Z9596" s="21"/>
      <c r="AH9596"/>
    </row>
    <row r="9597" spans="1:34" ht="11.25" customHeight="1">
      <c r="A9597"/>
      <c r="B9597" s="1281" t="s">
        <v>30</v>
      </c>
      <c r="C9597" s="1282">
        <v>6045</v>
      </c>
      <c r="D9597" s="1341" t="str">
        <f t="shared" si="163"/>
        <v>TN6045</v>
      </c>
      <c r="E9597" s="1514" t="s">
        <v>122</v>
      </c>
      <c r="F9597" s="1390">
        <v>500</v>
      </c>
      <c r="G9597" s="1283">
        <v>2.4500000000000002</v>
      </c>
      <c r="H9597" s="1283"/>
      <c r="I9597" s="1283"/>
      <c r="J9597" s="1283"/>
      <c r="K9597" s="1283"/>
      <c r="L9597" s="1283"/>
      <c r="M9597" s="1283"/>
      <c r="N9597" s="1283"/>
      <c r="O9597" s="1283"/>
      <c r="P9597" s="1283">
        <v>2.8</v>
      </c>
      <c r="R9597" s="1067"/>
      <c r="Z9597" s="21"/>
      <c r="AH9597"/>
    </row>
    <row r="9598" spans="1:34" ht="11.25" customHeight="1">
      <c r="A9598"/>
      <c r="B9598" s="1281" t="s">
        <v>30</v>
      </c>
      <c r="C9598" s="1282">
        <v>6204</v>
      </c>
      <c r="D9598" s="1341" t="str">
        <f t="shared" si="163"/>
        <v>TN6204</v>
      </c>
      <c r="E9598" s="1514" t="s">
        <v>122</v>
      </c>
      <c r="F9598" s="1390">
        <v>500</v>
      </c>
      <c r="G9598" s="1283">
        <v>3.92</v>
      </c>
      <c r="H9598" s="1283"/>
      <c r="I9598" s="1283"/>
      <c r="J9598" s="1283"/>
      <c r="K9598" s="1283"/>
      <c r="L9598" s="1283"/>
      <c r="M9598" s="1283"/>
      <c r="N9598" s="1283"/>
      <c r="O9598" s="1283"/>
      <c r="P9598" s="1283">
        <v>4.4800000000000004</v>
      </c>
      <c r="R9598" s="1067"/>
      <c r="Z9598" s="21"/>
      <c r="AH9598"/>
    </row>
    <row r="9599" spans="1:34" ht="11.25" customHeight="1">
      <c r="A9599"/>
      <c r="B9599" s="1281" t="s">
        <v>30</v>
      </c>
      <c r="C9599" s="1282">
        <v>6206</v>
      </c>
      <c r="D9599" s="1341" t="str">
        <f t="shared" si="163"/>
        <v>TN6206</v>
      </c>
      <c r="E9599" s="1514" t="s">
        <v>122</v>
      </c>
      <c r="F9599" s="1390">
        <v>500</v>
      </c>
      <c r="G9599" s="1283">
        <v>1.62</v>
      </c>
      <c r="H9599" s="1283"/>
      <c r="I9599" s="1283"/>
      <c r="J9599" s="1283"/>
      <c r="K9599" s="1283"/>
      <c r="L9599" s="1283"/>
      <c r="M9599" s="1283"/>
      <c r="N9599" s="1283"/>
      <c r="O9599" s="1283"/>
      <c r="P9599" s="1283">
        <v>1.86</v>
      </c>
      <c r="R9599" s="1067"/>
      <c r="Z9599" s="21"/>
      <c r="AH9599"/>
    </row>
    <row r="9600" spans="1:34" ht="11.25" customHeight="1">
      <c r="A9600"/>
      <c r="B9600" s="1281" t="s">
        <v>30</v>
      </c>
      <c r="C9600" s="1282">
        <v>6213</v>
      </c>
      <c r="D9600" s="1341" t="str">
        <f t="shared" si="163"/>
        <v>TN6213</v>
      </c>
      <c r="E9600" s="1514" t="s">
        <v>122</v>
      </c>
      <c r="F9600" s="1390">
        <v>500</v>
      </c>
      <c r="G9600" s="1283">
        <v>0.87</v>
      </c>
      <c r="H9600" s="1283"/>
      <c r="I9600" s="1283"/>
      <c r="J9600" s="1283"/>
      <c r="K9600" s="1283"/>
      <c r="L9600" s="1283"/>
      <c r="M9600" s="1283"/>
      <c r="N9600" s="1283"/>
      <c r="O9600" s="1283"/>
      <c r="P9600" s="1283">
        <v>0.99</v>
      </c>
      <c r="R9600" s="1067"/>
      <c r="Z9600" s="21"/>
      <c r="AH9600"/>
    </row>
    <row r="9601" spans="1:34" ht="11.25" customHeight="1">
      <c r="A9601"/>
      <c r="B9601" s="1281" t="s">
        <v>30</v>
      </c>
      <c r="C9601" s="1282">
        <v>6214</v>
      </c>
      <c r="D9601" s="1341" t="str">
        <f t="shared" si="163"/>
        <v>TN6214</v>
      </c>
      <c r="E9601" s="1514" t="s">
        <v>122</v>
      </c>
      <c r="F9601" s="1390">
        <v>500</v>
      </c>
      <c r="G9601" s="1283">
        <v>0.92</v>
      </c>
      <c r="H9601" s="1283"/>
      <c r="I9601" s="1283"/>
      <c r="J9601" s="1283"/>
      <c r="K9601" s="1283"/>
      <c r="L9601" s="1283"/>
      <c r="M9601" s="1283"/>
      <c r="N9601" s="1283"/>
      <c r="O9601" s="1283"/>
      <c r="P9601" s="1283">
        <v>1.06</v>
      </c>
      <c r="R9601" s="1067"/>
      <c r="Z9601" s="21"/>
      <c r="AH9601"/>
    </row>
    <row r="9602" spans="1:34" ht="11.25" customHeight="1">
      <c r="A9602"/>
      <c r="B9602" s="1281" t="s">
        <v>30</v>
      </c>
      <c r="C9602" s="1282">
        <v>6216</v>
      </c>
      <c r="D9602" s="1341" t="str">
        <f t="shared" si="163"/>
        <v>TN6216</v>
      </c>
      <c r="E9602" s="1514" t="s">
        <v>122</v>
      </c>
      <c r="F9602" s="1390">
        <v>500</v>
      </c>
      <c r="G9602" s="1283">
        <v>3.18</v>
      </c>
      <c r="H9602" s="1283"/>
      <c r="I9602" s="1283"/>
      <c r="J9602" s="1283"/>
      <c r="K9602" s="1283"/>
      <c r="L9602" s="1283"/>
      <c r="M9602" s="1283"/>
      <c r="N9602" s="1283"/>
      <c r="O9602" s="1283"/>
      <c r="P9602" s="1283">
        <v>3.63</v>
      </c>
      <c r="R9602" s="1067"/>
      <c r="Z9602" s="21"/>
      <c r="AH9602"/>
    </row>
    <row r="9603" spans="1:34" ht="11.25" customHeight="1">
      <c r="A9603"/>
      <c r="B9603" s="1281" t="s">
        <v>30</v>
      </c>
      <c r="C9603" s="1282">
        <v>6217</v>
      </c>
      <c r="D9603" s="1341" t="str">
        <f t="shared" si="163"/>
        <v>TN6217</v>
      </c>
      <c r="E9603" s="1514" t="s">
        <v>124</v>
      </c>
      <c r="F9603" s="1390">
        <v>500</v>
      </c>
      <c r="G9603" s="1283">
        <v>3.07</v>
      </c>
      <c r="H9603" s="1283"/>
      <c r="I9603" s="1283"/>
      <c r="J9603" s="1283"/>
      <c r="K9603" s="1283"/>
      <c r="L9603" s="1283"/>
      <c r="M9603" s="1283"/>
      <c r="N9603" s="1283"/>
      <c r="O9603" s="1283"/>
      <c r="P9603" s="1283">
        <v>3.5</v>
      </c>
      <c r="R9603" s="1067"/>
      <c r="Z9603" s="21"/>
      <c r="AH9603"/>
    </row>
    <row r="9604" spans="1:34" ht="11.25" customHeight="1">
      <c r="A9604"/>
      <c r="B9604" s="1281" t="s">
        <v>30</v>
      </c>
      <c r="C9604" s="1282">
        <v>6229</v>
      </c>
      <c r="D9604" s="1341" t="str">
        <f t="shared" si="163"/>
        <v>TN6229</v>
      </c>
      <c r="E9604" s="1514" t="s">
        <v>123</v>
      </c>
      <c r="F9604" s="1390">
        <v>500</v>
      </c>
      <c r="G9604" s="1283">
        <v>3.23</v>
      </c>
      <c r="H9604" s="1283"/>
      <c r="I9604" s="1283"/>
      <c r="J9604" s="1283"/>
      <c r="K9604" s="1283"/>
      <c r="L9604" s="1283"/>
      <c r="M9604" s="1283"/>
      <c r="N9604" s="1283"/>
      <c r="O9604" s="1283"/>
      <c r="P9604" s="1283">
        <v>3.7</v>
      </c>
      <c r="R9604" s="1067"/>
      <c r="Z9604" s="21"/>
      <c r="AH9604"/>
    </row>
    <row r="9605" spans="1:34" ht="11.25" customHeight="1">
      <c r="A9605"/>
      <c r="B9605" s="1281" t="s">
        <v>30</v>
      </c>
      <c r="C9605" s="1282">
        <v>6233</v>
      </c>
      <c r="D9605" s="1341" t="str">
        <f t="shared" si="163"/>
        <v>TN6233</v>
      </c>
      <c r="E9605" s="1514" t="s">
        <v>123</v>
      </c>
      <c r="F9605" s="1390">
        <v>500</v>
      </c>
      <c r="G9605" s="1283">
        <v>1.54</v>
      </c>
      <c r="H9605" s="1283"/>
      <c r="I9605" s="1283"/>
      <c r="J9605" s="1283"/>
      <c r="K9605" s="1283"/>
      <c r="L9605" s="1283"/>
      <c r="M9605" s="1283"/>
      <c r="N9605" s="1283"/>
      <c r="O9605" s="1283"/>
      <c r="P9605" s="1283">
        <v>1.76</v>
      </c>
      <c r="R9605" s="1067"/>
      <c r="Z9605" s="21"/>
      <c r="AH9605"/>
    </row>
    <row r="9606" spans="1:34" ht="11.25" customHeight="1">
      <c r="A9606"/>
      <c r="B9606" s="1281" t="s">
        <v>30</v>
      </c>
      <c r="C9606" s="1282">
        <v>6235</v>
      </c>
      <c r="D9606" s="1341" t="str">
        <f t="shared" si="163"/>
        <v>TN6235</v>
      </c>
      <c r="E9606" s="1514" t="s">
        <v>122</v>
      </c>
      <c r="F9606" s="1390">
        <v>500</v>
      </c>
      <c r="G9606" s="1283">
        <v>3.58</v>
      </c>
      <c r="H9606" s="1283"/>
      <c r="I9606" s="1283"/>
      <c r="J9606" s="1283"/>
      <c r="K9606" s="1283"/>
      <c r="L9606" s="1283"/>
      <c r="M9606" s="1283"/>
      <c r="N9606" s="1283"/>
      <c r="O9606" s="1283"/>
      <c r="P9606" s="1283">
        <v>4.0999999999999996</v>
      </c>
      <c r="R9606" s="1067"/>
      <c r="Z9606" s="21"/>
      <c r="AH9606"/>
    </row>
    <row r="9607" spans="1:34" ht="11.25" customHeight="1">
      <c r="A9607"/>
      <c r="B9607" s="1281" t="s">
        <v>30</v>
      </c>
      <c r="C9607" s="1282">
        <v>6236</v>
      </c>
      <c r="D9607" s="1341" t="str">
        <f t="shared" si="163"/>
        <v>TN6236</v>
      </c>
      <c r="E9607" s="1514" t="s">
        <v>122</v>
      </c>
      <c r="F9607" s="1390">
        <v>500</v>
      </c>
      <c r="G9607" s="1283">
        <v>4.0599999999999996</v>
      </c>
      <c r="H9607" s="1283"/>
      <c r="I9607" s="1283"/>
      <c r="J9607" s="1283"/>
      <c r="K9607" s="1283"/>
      <c r="L9607" s="1283"/>
      <c r="M9607" s="1283"/>
      <c r="N9607" s="1283"/>
      <c r="O9607" s="1283"/>
      <c r="P9607" s="1283">
        <v>4.6399999999999997</v>
      </c>
      <c r="R9607" s="1067"/>
      <c r="Z9607" s="21"/>
      <c r="AH9607"/>
    </row>
    <row r="9608" spans="1:34" ht="11.25" customHeight="1">
      <c r="A9608"/>
      <c r="B9608" s="1281" t="s">
        <v>30</v>
      </c>
      <c r="C9608" s="1282">
        <v>6237</v>
      </c>
      <c r="D9608" s="1341" t="str">
        <f t="shared" si="163"/>
        <v>TN6237</v>
      </c>
      <c r="E9608" s="1514" t="s">
        <v>123</v>
      </c>
      <c r="F9608" s="1390">
        <v>500</v>
      </c>
      <c r="G9608" s="1283">
        <v>0.84</v>
      </c>
      <c r="H9608" s="1283"/>
      <c r="I9608" s="1283"/>
      <c r="J9608" s="1283"/>
      <c r="K9608" s="1283"/>
      <c r="L9608" s="1283"/>
      <c r="M9608" s="1283"/>
      <c r="N9608" s="1283"/>
      <c r="O9608" s="1283"/>
      <c r="P9608" s="1283">
        <v>0.96</v>
      </c>
      <c r="R9608" s="1067"/>
      <c r="Z9608" s="21"/>
      <c r="AH9608"/>
    </row>
    <row r="9609" spans="1:34" ht="11.25" customHeight="1">
      <c r="A9609"/>
      <c r="B9609" s="1281" t="s">
        <v>30</v>
      </c>
      <c r="C9609" s="1282">
        <v>6251</v>
      </c>
      <c r="D9609" s="1341" t="str">
        <f t="shared" si="163"/>
        <v>TN6251</v>
      </c>
      <c r="E9609" s="1514" t="s">
        <v>122</v>
      </c>
      <c r="F9609" s="1390">
        <v>500</v>
      </c>
      <c r="G9609" s="1283">
        <v>2.74</v>
      </c>
      <c r="H9609" s="1283"/>
      <c r="I9609" s="1283"/>
      <c r="J9609" s="1283"/>
      <c r="K9609" s="1283"/>
      <c r="L9609" s="1283"/>
      <c r="M9609" s="1283"/>
      <c r="N9609" s="1283"/>
      <c r="O9609" s="1283"/>
      <c r="P9609" s="1283">
        <v>3.14</v>
      </c>
      <c r="R9609" s="1067"/>
      <c r="Z9609" s="21"/>
      <c r="AH9609"/>
    </row>
    <row r="9610" spans="1:34" ht="11.25" customHeight="1">
      <c r="A9610"/>
      <c r="B9610" s="1281" t="s">
        <v>30</v>
      </c>
      <c r="C9610" s="1282">
        <v>6252</v>
      </c>
      <c r="D9610" s="1341" t="str">
        <f t="shared" si="163"/>
        <v>TN6252</v>
      </c>
      <c r="E9610" s="1514" t="s">
        <v>122</v>
      </c>
      <c r="F9610" s="1390">
        <v>500</v>
      </c>
      <c r="G9610" s="1283">
        <v>2.58</v>
      </c>
      <c r="H9610" s="1283"/>
      <c r="I9610" s="1283"/>
      <c r="J9610" s="1283"/>
      <c r="K9610" s="1283"/>
      <c r="L9610" s="1283"/>
      <c r="M9610" s="1283"/>
      <c r="N9610" s="1283"/>
      <c r="O9610" s="1283"/>
      <c r="P9610" s="1283">
        <v>2.94</v>
      </c>
      <c r="R9610" s="1067"/>
      <c r="Z9610" s="21"/>
      <c r="AH9610"/>
    </row>
    <row r="9611" spans="1:34" ht="11.25" customHeight="1">
      <c r="A9611"/>
      <c r="B9611" s="1281" t="s">
        <v>30</v>
      </c>
      <c r="C9611" s="1282">
        <v>6306</v>
      </c>
      <c r="D9611" s="1341" t="str">
        <f t="shared" si="163"/>
        <v>TN6306</v>
      </c>
      <c r="E9611" s="1514" t="s">
        <v>123</v>
      </c>
      <c r="F9611" s="1390">
        <v>500</v>
      </c>
      <c r="G9611" s="1283">
        <v>3.25</v>
      </c>
      <c r="H9611" s="1283"/>
      <c r="I9611" s="1283"/>
      <c r="J9611" s="1283"/>
      <c r="K9611" s="1283"/>
      <c r="L9611" s="1283"/>
      <c r="M9611" s="1283"/>
      <c r="N9611" s="1283"/>
      <c r="O9611" s="1283"/>
      <c r="P9611" s="1283">
        <v>3.71</v>
      </c>
      <c r="R9611" s="1067"/>
      <c r="Z9611" s="21"/>
      <c r="AH9611"/>
    </row>
    <row r="9612" spans="1:34" ht="11.25" customHeight="1">
      <c r="A9612"/>
      <c r="B9612" s="1281" t="s">
        <v>30</v>
      </c>
      <c r="C9612" s="1282">
        <v>6319</v>
      </c>
      <c r="D9612" s="1341" t="str">
        <f t="shared" ref="D9612:D9675" si="164">B9612&amp;TEXT(C9612,"0000")</f>
        <v>TN6319</v>
      </c>
      <c r="E9612" s="1514" t="s">
        <v>123</v>
      </c>
      <c r="F9612" s="1390">
        <v>500</v>
      </c>
      <c r="G9612" s="1283">
        <v>3.47</v>
      </c>
      <c r="H9612" s="1283"/>
      <c r="I9612" s="1283"/>
      <c r="J9612" s="1283"/>
      <c r="K9612" s="1283"/>
      <c r="L9612" s="1283"/>
      <c r="M9612" s="1283"/>
      <c r="N9612" s="1283"/>
      <c r="O9612" s="1283"/>
      <c r="P9612" s="1283">
        <v>3.97</v>
      </c>
      <c r="R9612" s="1067"/>
      <c r="Z9612" s="21"/>
      <c r="AH9612"/>
    </row>
    <row r="9613" spans="1:34" ht="11.25" customHeight="1">
      <c r="A9613"/>
      <c r="B9613" s="1281" t="s">
        <v>30</v>
      </c>
      <c r="C9613" s="1282">
        <v>6325</v>
      </c>
      <c r="D9613" s="1341" t="str">
        <f t="shared" si="164"/>
        <v>TN6325</v>
      </c>
      <c r="E9613" s="1514" t="s">
        <v>124</v>
      </c>
      <c r="F9613" s="1390">
        <v>500</v>
      </c>
      <c r="G9613" s="1283">
        <v>2.42</v>
      </c>
      <c r="H9613" s="1283"/>
      <c r="I9613" s="1283"/>
      <c r="J9613" s="1283"/>
      <c r="K9613" s="1283"/>
      <c r="L9613" s="1283"/>
      <c r="M9613" s="1283"/>
      <c r="N9613" s="1283"/>
      <c r="O9613" s="1283"/>
      <c r="P9613" s="1283">
        <v>2.77</v>
      </c>
      <c r="R9613" s="1067"/>
      <c r="Z9613" s="21"/>
      <c r="AH9613"/>
    </row>
    <row r="9614" spans="1:34" ht="11.25" customHeight="1">
      <c r="A9614"/>
      <c r="B9614" s="1281" t="s">
        <v>30</v>
      </c>
      <c r="C9614" s="1282">
        <v>6400</v>
      </c>
      <c r="D9614" s="1341" t="str">
        <f t="shared" si="164"/>
        <v>TN6400</v>
      </c>
      <c r="E9614" s="1514" t="s">
        <v>125</v>
      </c>
      <c r="F9614" s="1390">
        <v>500</v>
      </c>
      <c r="G9614" s="1283">
        <v>4.09</v>
      </c>
      <c r="H9614" s="1283"/>
      <c r="I9614" s="1283"/>
      <c r="J9614" s="1283"/>
      <c r="K9614" s="1283"/>
      <c r="L9614" s="1283"/>
      <c r="M9614" s="1283"/>
      <c r="N9614" s="1283"/>
      <c r="O9614" s="1283"/>
      <c r="P9614" s="1283">
        <v>4.67</v>
      </c>
      <c r="R9614" s="1067"/>
      <c r="Z9614" s="21"/>
      <c r="AH9614"/>
    </row>
    <row r="9615" spans="1:34" ht="11.25" customHeight="1">
      <c r="A9615"/>
      <c r="B9615" s="1281" t="s">
        <v>30</v>
      </c>
      <c r="C9615" s="1282">
        <v>6503</v>
      </c>
      <c r="D9615" s="1341" t="str">
        <f t="shared" si="164"/>
        <v>TN6503</v>
      </c>
      <c r="E9615" s="1514" t="s">
        <v>125</v>
      </c>
      <c r="F9615" s="1390">
        <v>500</v>
      </c>
      <c r="G9615" s="1283">
        <v>1.27</v>
      </c>
      <c r="H9615" s="1283"/>
      <c r="I9615" s="1283"/>
      <c r="J9615" s="1283"/>
      <c r="K9615" s="1283"/>
      <c r="L9615" s="1283"/>
      <c r="M9615" s="1283"/>
      <c r="N9615" s="1283"/>
      <c r="O9615" s="1283"/>
      <c r="P9615" s="1283">
        <v>1.46</v>
      </c>
      <c r="R9615" s="1067"/>
      <c r="Z9615" s="21"/>
      <c r="AH9615"/>
    </row>
    <row r="9616" spans="1:34" ht="11.25" customHeight="1">
      <c r="A9616"/>
      <c r="B9616" s="1281" t="s">
        <v>30</v>
      </c>
      <c r="C9616" s="1282">
        <v>6504</v>
      </c>
      <c r="D9616" s="1341" t="str">
        <f t="shared" si="164"/>
        <v>TN6504</v>
      </c>
      <c r="E9616" s="1514" t="s">
        <v>121</v>
      </c>
      <c r="F9616" s="1390">
        <v>500</v>
      </c>
      <c r="G9616" s="1283">
        <v>1.5</v>
      </c>
      <c r="H9616" s="1283"/>
      <c r="I9616" s="1283"/>
      <c r="J9616" s="1283"/>
      <c r="K9616" s="1283"/>
      <c r="L9616" s="1283"/>
      <c r="M9616" s="1283"/>
      <c r="N9616" s="1283"/>
      <c r="O9616" s="1283"/>
      <c r="P9616" s="1283">
        <v>1.71</v>
      </c>
      <c r="R9616" s="1067"/>
      <c r="Z9616" s="21"/>
      <c r="AH9616"/>
    </row>
    <row r="9617" spans="1:34" ht="11.25" customHeight="1">
      <c r="A9617"/>
      <c r="B9617" s="1281" t="s">
        <v>30</v>
      </c>
      <c r="C9617" s="1282">
        <v>6702</v>
      </c>
      <c r="D9617" s="1341" t="str">
        <f t="shared" si="164"/>
        <v>TN6702</v>
      </c>
      <c r="E9617" s="1514" t="s">
        <v>122</v>
      </c>
      <c r="F9617" s="1390">
        <v>500</v>
      </c>
      <c r="G9617" s="1283">
        <v>2.48</v>
      </c>
      <c r="H9617" s="1283"/>
      <c r="I9617" s="1283"/>
      <c r="J9617" s="1283"/>
      <c r="K9617" s="1283"/>
      <c r="L9617" s="1283"/>
      <c r="M9617" s="1283"/>
      <c r="N9617" s="1283"/>
      <c r="O9617" s="1283"/>
      <c r="P9617" s="1283">
        <v>2.83</v>
      </c>
      <c r="R9617" s="1067"/>
      <c r="Z9617" s="21"/>
      <c r="AH9617"/>
    </row>
    <row r="9618" spans="1:34" ht="11.25" customHeight="1">
      <c r="A9618"/>
      <c r="B9618" s="1281" t="s">
        <v>30</v>
      </c>
      <c r="C9618" s="1282">
        <v>6703</v>
      </c>
      <c r="D9618" s="1341" t="str">
        <f t="shared" si="164"/>
        <v>TN6703</v>
      </c>
      <c r="E9618" s="1514" t="s">
        <v>122</v>
      </c>
      <c r="F9618" s="1390">
        <v>550</v>
      </c>
      <c r="G9618" s="1283">
        <v>5.18</v>
      </c>
      <c r="H9618" s="1283"/>
      <c r="I9618" s="1283"/>
      <c r="J9618" s="1283"/>
      <c r="K9618" s="1283"/>
      <c r="L9618" s="1283"/>
      <c r="M9618" s="1283"/>
      <c r="N9618" s="1283"/>
      <c r="O9618" s="1283"/>
      <c r="P9618" s="1283">
        <v>5.92</v>
      </c>
      <c r="R9618" s="1067"/>
      <c r="Z9618" s="21"/>
      <c r="AH9618"/>
    </row>
    <row r="9619" spans="1:34" ht="11.25" customHeight="1">
      <c r="A9619"/>
      <c r="B9619" s="1281" t="s">
        <v>30</v>
      </c>
      <c r="C9619" s="1282">
        <v>6704</v>
      </c>
      <c r="D9619" s="1341" t="str">
        <f t="shared" si="164"/>
        <v>TN6704</v>
      </c>
      <c r="E9619" s="1514" t="s">
        <v>122</v>
      </c>
      <c r="F9619" s="1390">
        <v>500</v>
      </c>
      <c r="G9619" s="1283">
        <v>2.76</v>
      </c>
      <c r="H9619" s="1283"/>
      <c r="I9619" s="1283"/>
      <c r="J9619" s="1283"/>
      <c r="K9619" s="1283"/>
      <c r="L9619" s="1283"/>
      <c r="M9619" s="1283"/>
      <c r="N9619" s="1283"/>
      <c r="O9619" s="1283"/>
      <c r="P9619" s="1283">
        <v>3.15</v>
      </c>
      <c r="R9619" s="1067"/>
      <c r="Z9619" s="21"/>
      <c r="AH9619"/>
    </row>
    <row r="9620" spans="1:34" ht="11.25" customHeight="1">
      <c r="A9620"/>
      <c r="B9620" s="1281" t="s">
        <v>30</v>
      </c>
      <c r="C9620" s="1282">
        <v>6801</v>
      </c>
      <c r="D9620" s="1341" t="str">
        <f t="shared" si="164"/>
        <v>TN6801</v>
      </c>
      <c r="E9620" s="1514" t="s">
        <v>122</v>
      </c>
      <c r="F9620" s="1390">
        <v>500</v>
      </c>
      <c r="G9620" s="1283">
        <v>3.37</v>
      </c>
      <c r="H9620" s="1283"/>
      <c r="I9620" s="1283"/>
      <c r="J9620" s="1283"/>
      <c r="K9620" s="1283"/>
      <c r="L9620" s="1283"/>
      <c r="M9620" s="1283"/>
      <c r="N9620" s="1283"/>
      <c r="O9620" s="1283"/>
      <c r="P9620" s="1283">
        <v>3.86</v>
      </c>
      <c r="R9620" s="1067"/>
      <c r="Z9620" s="21"/>
      <c r="AH9620"/>
    </row>
    <row r="9621" spans="1:34" ht="11.25" customHeight="1">
      <c r="A9621"/>
      <c r="B9621" s="1281" t="s">
        <v>30</v>
      </c>
      <c r="C9621" s="1282">
        <v>6811</v>
      </c>
      <c r="D9621" s="1341" t="str">
        <f t="shared" si="164"/>
        <v>TN6811</v>
      </c>
      <c r="E9621" s="1514" t="s">
        <v>123</v>
      </c>
      <c r="F9621" s="1390">
        <v>500</v>
      </c>
      <c r="G9621" s="1283">
        <v>2.98</v>
      </c>
      <c r="H9621" s="1283"/>
      <c r="I9621" s="1283"/>
      <c r="J9621" s="1283"/>
      <c r="K9621" s="1283"/>
      <c r="L9621" s="1283"/>
      <c r="M9621" s="1283"/>
      <c r="N9621" s="1283"/>
      <c r="O9621" s="1283"/>
      <c r="P9621" s="1283">
        <v>3.41</v>
      </c>
      <c r="R9621" s="1067"/>
      <c r="Z9621" s="21"/>
      <c r="AH9621"/>
    </row>
    <row r="9622" spans="1:34" ht="11.25" customHeight="1">
      <c r="A9622"/>
      <c r="B9622" s="1281" t="s">
        <v>30</v>
      </c>
      <c r="C9622" s="1282">
        <v>6824</v>
      </c>
      <c r="D9622" s="1341" t="str">
        <f t="shared" si="164"/>
        <v>TN6824</v>
      </c>
      <c r="E9622" s="1514" t="s">
        <v>122</v>
      </c>
      <c r="F9622" s="1390">
        <v>800</v>
      </c>
      <c r="G9622" s="1283">
        <v>8.6199999999999992</v>
      </c>
      <c r="H9622" s="1283"/>
      <c r="I9622" s="1283"/>
      <c r="J9622" s="1283"/>
      <c r="K9622" s="1283"/>
      <c r="L9622" s="1283"/>
      <c r="M9622" s="1283"/>
      <c r="N9622" s="1283"/>
      <c r="O9622" s="1283"/>
      <c r="P9622" s="1283">
        <v>9.86</v>
      </c>
      <c r="R9622" s="1067"/>
      <c r="Z9622" s="21"/>
      <c r="AH9622"/>
    </row>
    <row r="9623" spans="1:34" ht="11.25" customHeight="1">
      <c r="A9623"/>
      <c r="B9623" s="1281" t="s">
        <v>30</v>
      </c>
      <c r="C9623" s="1282">
        <v>6826</v>
      </c>
      <c r="D9623" s="1341" t="str">
        <f t="shared" si="164"/>
        <v>TN6826</v>
      </c>
      <c r="E9623" s="1514" t="s">
        <v>122</v>
      </c>
      <c r="F9623" s="1390">
        <v>500</v>
      </c>
      <c r="G9623" s="1283">
        <v>4.17</v>
      </c>
      <c r="H9623" s="1283"/>
      <c r="I9623" s="1283"/>
      <c r="J9623" s="1283"/>
      <c r="K9623" s="1283"/>
      <c r="L9623" s="1283"/>
      <c r="M9623" s="1283"/>
      <c r="N9623" s="1283"/>
      <c r="O9623" s="1283"/>
      <c r="P9623" s="1283">
        <v>4.7699999999999996</v>
      </c>
      <c r="R9623" s="1067"/>
      <c r="Z9623" s="21"/>
      <c r="AH9623"/>
    </row>
    <row r="9624" spans="1:34" ht="11.25" customHeight="1">
      <c r="A9624"/>
      <c r="B9624" s="1281" t="s">
        <v>30</v>
      </c>
      <c r="C9624" s="1282">
        <v>6834</v>
      </c>
      <c r="D9624" s="1341" t="str">
        <f t="shared" si="164"/>
        <v>TN6834</v>
      </c>
      <c r="E9624" s="1514" t="s">
        <v>123</v>
      </c>
      <c r="F9624" s="1390">
        <v>500</v>
      </c>
      <c r="G9624" s="1283">
        <v>1.34</v>
      </c>
      <c r="H9624" s="1283"/>
      <c r="I9624" s="1283"/>
      <c r="J9624" s="1283"/>
      <c r="K9624" s="1283"/>
      <c r="L9624" s="1283"/>
      <c r="M9624" s="1283"/>
      <c r="N9624" s="1283"/>
      <c r="O9624" s="1283"/>
      <c r="P9624" s="1283">
        <v>1.54</v>
      </c>
      <c r="R9624" s="1067"/>
      <c r="Z9624" s="21"/>
      <c r="AH9624"/>
    </row>
    <row r="9625" spans="1:34" ht="11.25" customHeight="1">
      <c r="A9625"/>
      <c r="B9625" s="1281" t="s">
        <v>30</v>
      </c>
      <c r="C9625" s="1282">
        <v>6836</v>
      </c>
      <c r="D9625" s="1341" t="str">
        <f t="shared" si="164"/>
        <v>TN6836</v>
      </c>
      <c r="E9625" s="1514" t="s">
        <v>124</v>
      </c>
      <c r="F9625" s="1390">
        <v>500</v>
      </c>
      <c r="G9625" s="1283">
        <v>2.41</v>
      </c>
      <c r="H9625" s="1283"/>
      <c r="I9625" s="1283"/>
      <c r="J9625" s="1283"/>
      <c r="K9625" s="1283"/>
      <c r="L9625" s="1283"/>
      <c r="M9625" s="1283"/>
      <c r="N9625" s="1283"/>
      <c r="O9625" s="1283"/>
      <c r="P9625" s="1283">
        <v>2.75</v>
      </c>
      <c r="R9625" s="1067"/>
      <c r="Z9625" s="21"/>
      <c r="AH9625"/>
    </row>
    <row r="9626" spans="1:34" ht="11.25" customHeight="1">
      <c r="A9626"/>
      <c r="B9626" s="1281" t="s">
        <v>30</v>
      </c>
      <c r="C9626" s="1282">
        <v>6843</v>
      </c>
      <c r="D9626" s="1341" t="str">
        <f t="shared" si="164"/>
        <v>TN6843</v>
      </c>
      <c r="E9626" s="1514" t="s">
        <v>122</v>
      </c>
      <c r="F9626" s="1390">
        <v>600</v>
      </c>
      <c r="G9626" s="1283">
        <v>5.71</v>
      </c>
      <c r="H9626" s="1283"/>
      <c r="I9626" s="1283"/>
      <c r="J9626" s="1283"/>
      <c r="K9626" s="1283"/>
      <c r="L9626" s="1283"/>
      <c r="M9626" s="1283"/>
      <c r="N9626" s="1283"/>
      <c r="O9626" s="1283"/>
      <c r="P9626" s="1283">
        <v>6.53</v>
      </c>
      <c r="R9626" s="1067"/>
      <c r="Z9626" s="21"/>
      <c r="AH9626"/>
    </row>
    <row r="9627" spans="1:34" ht="11.25" customHeight="1">
      <c r="A9627"/>
      <c r="B9627" s="1281" t="s">
        <v>30</v>
      </c>
      <c r="C9627" s="1282">
        <v>6845</v>
      </c>
      <c r="D9627" s="1341" t="str">
        <f t="shared" si="164"/>
        <v>TN6845</v>
      </c>
      <c r="E9627" s="1514" t="s">
        <v>122</v>
      </c>
      <c r="F9627" s="1390">
        <v>600</v>
      </c>
      <c r="G9627" s="1283">
        <v>5.68</v>
      </c>
      <c r="H9627" s="1283"/>
      <c r="I9627" s="1283"/>
      <c r="J9627" s="1283"/>
      <c r="K9627" s="1283"/>
      <c r="L9627" s="1283"/>
      <c r="M9627" s="1283"/>
      <c r="N9627" s="1283"/>
      <c r="O9627" s="1283"/>
      <c r="P9627" s="1283">
        <v>6.5</v>
      </c>
      <c r="R9627" s="1067"/>
      <c r="Z9627" s="21"/>
      <c r="AH9627"/>
    </row>
    <row r="9628" spans="1:34" ht="11.25" customHeight="1">
      <c r="A9628"/>
      <c r="B9628" s="1281" t="s">
        <v>30</v>
      </c>
      <c r="C9628" s="1282">
        <v>6854</v>
      </c>
      <c r="D9628" s="1341" t="str">
        <f t="shared" si="164"/>
        <v>TN6854</v>
      </c>
      <c r="E9628" s="1514" t="s">
        <v>122</v>
      </c>
      <c r="F9628" s="1390">
        <v>500</v>
      </c>
      <c r="G9628" s="1283">
        <v>2.87</v>
      </c>
      <c r="H9628" s="1283"/>
      <c r="I9628" s="1283"/>
      <c r="J9628" s="1283"/>
      <c r="K9628" s="1283"/>
      <c r="L9628" s="1283"/>
      <c r="M9628" s="1283"/>
      <c r="N9628" s="1283"/>
      <c r="O9628" s="1283"/>
      <c r="P9628" s="1283">
        <v>3.28</v>
      </c>
      <c r="R9628" s="1067"/>
      <c r="Z9628" s="21"/>
      <c r="AH9628"/>
    </row>
    <row r="9629" spans="1:34" ht="11.25" customHeight="1">
      <c r="A9629"/>
      <c r="B9629" s="1281" t="s">
        <v>30</v>
      </c>
      <c r="C9629" s="1282">
        <v>6872</v>
      </c>
      <c r="D9629" s="1341" t="str">
        <f t="shared" si="164"/>
        <v>TN6872</v>
      </c>
      <c r="E9629" s="1514" t="s">
        <v>122</v>
      </c>
      <c r="F9629" s="1390">
        <v>800</v>
      </c>
      <c r="G9629" s="1283">
        <v>8.15</v>
      </c>
      <c r="H9629" s="1283"/>
      <c r="I9629" s="1283"/>
      <c r="J9629" s="1283"/>
      <c r="K9629" s="1283"/>
      <c r="L9629" s="1283"/>
      <c r="M9629" s="1283"/>
      <c r="N9629" s="1283"/>
      <c r="O9629" s="1283"/>
      <c r="P9629" s="1283">
        <v>9.31</v>
      </c>
      <c r="R9629" s="1067"/>
      <c r="Z9629" s="21"/>
      <c r="AH9629"/>
    </row>
    <row r="9630" spans="1:34" ht="11.25" customHeight="1">
      <c r="A9630"/>
      <c r="B9630" s="1281" t="s">
        <v>30</v>
      </c>
      <c r="C9630" s="1282">
        <v>6874</v>
      </c>
      <c r="D9630" s="1341" t="str">
        <f t="shared" si="164"/>
        <v>TN6874</v>
      </c>
      <c r="E9630" s="1514" t="s">
        <v>122</v>
      </c>
      <c r="F9630" s="1390">
        <v>1350</v>
      </c>
      <c r="G9630" s="1283">
        <v>15.76</v>
      </c>
      <c r="H9630" s="1283"/>
      <c r="I9630" s="1283"/>
      <c r="J9630" s="1283"/>
      <c r="K9630" s="1283"/>
      <c r="L9630" s="1283"/>
      <c r="M9630" s="1283"/>
      <c r="N9630" s="1283"/>
      <c r="O9630" s="1283"/>
      <c r="P9630" s="1283">
        <v>18.02</v>
      </c>
      <c r="R9630" s="1067"/>
      <c r="Z9630" s="21"/>
      <c r="AH9630"/>
    </row>
    <row r="9631" spans="1:34" ht="11.25" customHeight="1">
      <c r="A9631"/>
      <c r="B9631" s="1281" t="s">
        <v>30</v>
      </c>
      <c r="C9631" s="1282">
        <v>6882</v>
      </c>
      <c r="D9631" s="1341" t="str">
        <f t="shared" si="164"/>
        <v>TN6882</v>
      </c>
      <c r="E9631" s="1514" t="s">
        <v>122</v>
      </c>
      <c r="F9631" s="1390">
        <v>500</v>
      </c>
      <c r="G9631" s="1283">
        <v>1.85</v>
      </c>
      <c r="H9631" s="1283"/>
      <c r="I9631" s="1283"/>
      <c r="J9631" s="1283"/>
      <c r="K9631" s="1283"/>
      <c r="L9631" s="1283"/>
      <c r="M9631" s="1283"/>
      <c r="N9631" s="1283"/>
      <c r="O9631" s="1283"/>
      <c r="P9631" s="1283">
        <v>2.11</v>
      </c>
      <c r="R9631" s="1067"/>
      <c r="Z9631" s="21"/>
      <c r="AH9631"/>
    </row>
    <row r="9632" spans="1:34" ht="11.25" customHeight="1">
      <c r="A9632"/>
      <c r="B9632" s="1281" t="s">
        <v>30</v>
      </c>
      <c r="C9632" s="1282">
        <v>6884</v>
      </c>
      <c r="D9632" s="1341" t="str">
        <f t="shared" si="164"/>
        <v>TN6884</v>
      </c>
      <c r="E9632" s="1514" t="s">
        <v>122</v>
      </c>
      <c r="F9632" s="1390">
        <v>500</v>
      </c>
      <c r="G9632" s="1283">
        <v>4.4400000000000004</v>
      </c>
      <c r="H9632" s="1283"/>
      <c r="I9632" s="1283"/>
      <c r="J9632" s="1283"/>
      <c r="K9632" s="1283"/>
      <c r="L9632" s="1283"/>
      <c r="M9632" s="1283"/>
      <c r="N9632" s="1283"/>
      <c r="O9632" s="1283"/>
      <c r="P9632" s="1283">
        <v>5.07</v>
      </c>
      <c r="R9632" s="1067"/>
      <c r="Z9632" s="21"/>
      <c r="AH9632"/>
    </row>
    <row r="9633" spans="1:34" ht="11.25" customHeight="1">
      <c r="A9633"/>
      <c r="B9633" s="1281" t="s">
        <v>30</v>
      </c>
      <c r="C9633" s="1282">
        <v>7016</v>
      </c>
      <c r="D9633" s="1341" t="str">
        <f t="shared" si="164"/>
        <v>TN7016</v>
      </c>
      <c r="E9633" s="1514" t="s">
        <v>122</v>
      </c>
      <c r="F9633" s="1390">
        <v>500</v>
      </c>
      <c r="G9633" s="1283">
        <v>1.74</v>
      </c>
      <c r="H9633" s="1283"/>
      <c r="I9633" s="1283"/>
      <c r="J9633" s="1283"/>
      <c r="K9633" s="1283"/>
      <c r="L9633" s="1283"/>
      <c r="M9633" s="1283"/>
      <c r="N9633" s="1283"/>
      <c r="O9633" s="1283"/>
      <c r="P9633" s="1283">
        <v>1.98</v>
      </c>
      <c r="R9633" s="1067"/>
      <c r="Z9633" s="21"/>
      <c r="AH9633"/>
    </row>
    <row r="9634" spans="1:34" ht="11.25" customHeight="1">
      <c r="A9634"/>
      <c r="B9634" s="1281" t="s">
        <v>30</v>
      </c>
      <c r="C9634" s="1282">
        <v>7024</v>
      </c>
      <c r="D9634" s="1341" t="str">
        <f t="shared" si="164"/>
        <v>TN7024</v>
      </c>
      <c r="E9634" s="1514" t="s">
        <v>122</v>
      </c>
      <c r="F9634" s="1390">
        <v>500</v>
      </c>
      <c r="G9634" s="1283">
        <v>1.93</v>
      </c>
      <c r="H9634" s="1283"/>
      <c r="I9634" s="1283"/>
      <c r="J9634" s="1283"/>
      <c r="K9634" s="1283"/>
      <c r="L9634" s="1283"/>
      <c r="M9634" s="1283"/>
      <c r="N9634" s="1283"/>
      <c r="O9634" s="1283"/>
      <c r="P9634" s="1283">
        <v>2.21</v>
      </c>
      <c r="R9634" s="1067"/>
      <c r="Z9634" s="21"/>
      <c r="AH9634"/>
    </row>
    <row r="9635" spans="1:34" ht="11.25" customHeight="1">
      <c r="A9635"/>
      <c r="B9635" s="1281" t="s">
        <v>30</v>
      </c>
      <c r="C9635" s="1282">
        <v>7038</v>
      </c>
      <c r="D9635" s="1341" t="str">
        <f t="shared" si="164"/>
        <v>TN7038</v>
      </c>
      <c r="E9635" s="1514" t="s">
        <v>122</v>
      </c>
      <c r="F9635" s="1390">
        <v>500</v>
      </c>
      <c r="G9635" s="1283">
        <v>3.33</v>
      </c>
      <c r="H9635" s="1283"/>
      <c r="I9635" s="1283"/>
      <c r="J9635" s="1283"/>
      <c r="K9635" s="1283"/>
      <c r="L9635" s="1283"/>
      <c r="M9635" s="1283"/>
      <c r="N9635" s="1283"/>
      <c r="O9635" s="1283"/>
      <c r="P9635" s="1283">
        <v>3.81</v>
      </c>
      <c r="R9635" s="1067"/>
      <c r="Z9635" s="21"/>
      <c r="AH9635"/>
    </row>
    <row r="9636" spans="1:34" ht="11.25" customHeight="1">
      <c r="A9636"/>
      <c r="B9636" s="1281" t="s">
        <v>30</v>
      </c>
      <c r="C9636" s="1282">
        <v>7046</v>
      </c>
      <c r="D9636" s="1341" t="str">
        <f t="shared" si="164"/>
        <v>TN7046</v>
      </c>
      <c r="E9636" s="1514" t="s">
        <v>122</v>
      </c>
      <c r="F9636" s="1390">
        <v>550</v>
      </c>
      <c r="G9636" s="1283">
        <v>5.12</v>
      </c>
      <c r="H9636" s="1283"/>
      <c r="I9636" s="1283"/>
      <c r="J9636" s="1283"/>
      <c r="K9636" s="1283"/>
      <c r="L9636" s="1283"/>
      <c r="M9636" s="1283"/>
      <c r="N9636" s="1283"/>
      <c r="O9636" s="1283"/>
      <c r="P9636" s="1283">
        <v>5.86</v>
      </c>
      <c r="R9636" s="1067"/>
      <c r="Z9636" s="21"/>
      <c r="AH9636"/>
    </row>
    <row r="9637" spans="1:34" ht="11.25" customHeight="1">
      <c r="A9637"/>
      <c r="B9637" s="1281" t="s">
        <v>30</v>
      </c>
      <c r="C9637" s="1282">
        <v>7047</v>
      </c>
      <c r="D9637" s="1341" t="str">
        <f t="shared" si="164"/>
        <v>TN7047</v>
      </c>
      <c r="E9637" s="1514" t="s">
        <v>122</v>
      </c>
      <c r="F9637" s="1390">
        <v>500</v>
      </c>
      <c r="G9637" s="1283">
        <v>3.63</v>
      </c>
      <c r="H9637" s="1283"/>
      <c r="I9637" s="1283"/>
      <c r="J9637" s="1283"/>
      <c r="K9637" s="1283"/>
      <c r="L9637" s="1283"/>
      <c r="M9637" s="1283"/>
      <c r="N9637" s="1283"/>
      <c r="O9637" s="1283"/>
      <c r="P9637" s="1283">
        <v>4.1399999999999997</v>
      </c>
      <c r="R9637" s="1067"/>
      <c r="Z9637" s="21"/>
      <c r="AH9637"/>
    </row>
    <row r="9638" spans="1:34" ht="11.25" customHeight="1">
      <c r="A9638"/>
      <c r="B9638" s="1281" t="s">
        <v>30</v>
      </c>
      <c r="C9638" s="1282">
        <v>7050</v>
      </c>
      <c r="D9638" s="1341" t="str">
        <f t="shared" si="164"/>
        <v>TN7050</v>
      </c>
      <c r="E9638" s="1514" t="s">
        <v>122</v>
      </c>
      <c r="F9638" s="1390">
        <v>700</v>
      </c>
      <c r="G9638" s="1283">
        <v>6.93</v>
      </c>
      <c r="H9638" s="1283"/>
      <c r="I9638" s="1283"/>
      <c r="J9638" s="1283"/>
      <c r="K9638" s="1283"/>
      <c r="L9638" s="1283"/>
      <c r="M9638" s="1283"/>
      <c r="N9638" s="1283"/>
      <c r="O9638" s="1283"/>
      <c r="P9638" s="1283">
        <v>7.92</v>
      </c>
      <c r="R9638" s="1067"/>
      <c r="Z9638" s="21"/>
      <c r="AH9638"/>
    </row>
    <row r="9639" spans="1:34" ht="11.25" customHeight="1">
      <c r="A9639"/>
      <c r="B9639" s="1281" t="s">
        <v>30</v>
      </c>
      <c r="C9639" s="1282">
        <v>7090</v>
      </c>
      <c r="D9639" s="1341" t="str">
        <f t="shared" si="164"/>
        <v>TN7090</v>
      </c>
      <c r="E9639" s="1514" t="s">
        <v>122</v>
      </c>
      <c r="F9639" s="1390">
        <v>500</v>
      </c>
      <c r="G9639" s="1283">
        <v>3.7</v>
      </c>
      <c r="H9639" s="1283"/>
      <c r="I9639" s="1283"/>
      <c r="J9639" s="1283"/>
      <c r="K9639" s="1283"/>
      <c r="L9639" s="1283"/>
      <c r="M9639" s="1283"/>
      <c r="N9639" s="1283"/>
      <c r="O9639" s="1283"/>
      <c r="P9639" s="1283">
        <v>4.22</v>
      </c>
      <c r="R9639" s="1067"/>
      <c r="Z9639" s="21"/>
      <c r="AH9639"/>
    </row>
    <row r="9640" spans="1:34" ht="11.25" customHeight="1">
      <c r="A9640"/>
      <c r="B9640" s="1281" t="s">
        <v>30</v>
      </c>
      <c r="C9640" s="1282">
        <v>7098</v>
      </c>
      <c r="D9640" s="1341" t="str">
        <f t="shared" si="164"/>
        <v>TN7098</v>
      </c>
      <c r="E9640" s="1514" t="s">
        <v>122</v>
      </c>
      <c r="F9640" s="1390">
        <v>600</v>
      </c>
      <c r="G9640" s="1283">
        <v>5.7</v>
      </c>
      <c r="H9640" s="1283"/>
      <c r="I9640" s="1283"/>
      <c r="J9640" s="1283"/>
      <c r="K9640" s="1283"/>
      <c r="L9640" s="1283"/>
      <c r="M9640" s="1283"/>
      <c r="N9640" s="1283"/>
      <c r="O9640" s="1283"/>
      <c r="P9640" s="1283">
        <v>6.51</v>
      </c>
      <c r="R9640" s="1067"/>
      <c r="Z9640" s="21"/>
      <c r="AH9640"/>
    </row>
    <row r="9641" spans="1:34" ht="11.25" customHeight="1">
      <c r="A9641"/>
      <c r="B9641" s="1281" t="s">
        <v>30</v>
      </c>
      <c r="C9641" s="1282">
        <v>7099</v>
      </c>
      <c r="D9641" s="1341" t="str">
        <f t="shared" si="164"/>
        <v>TN7099</v>
      </c>
      <c r="E9641" s="1514" t="s">
        <v>122</v>
      </c>
      <c r="F9641" s="1390">
        <v>950</v>
      </c>
      <c r="G9641" s="1283">
        <v>10.7</v>
      </c>
      <c r="H9641" s="1283"/>
      <c r="I9641" s="1283"/>
      <c r="J9641" s="1283"/>
      <c r="K9641" s="1283"/>
      <c r="L9641" s="1283"/>
      <c r="M9641" s="1283"/>
      <c r="N9641" s="1283"/>
      <c r="O9641" s="1283"/>
      <c r="P9641" s="1283">
        <v>12.22</v>
      </c>
      <c r="R9641" s="1067"/>
      <c r="Z9641" s="21"/>
      <c r="AH9641"/>
    </row>
    <row r="9642" spans="1:34" ht="11.25" customHeight="1">
      <c r="A9642"/>
      <c r="B9642" s="1281" t="s">
        <v>30</v>
      </c>
      <c r="C9642" s="1282">
        <v>7133</v>
      </c>
      <c r="D9642" s="1341" t="str">
        <f t="shared" si="164"/>
        <v>TN7133</v>
      </c>
      <c r="E9642" s="1514" t="s">
        <v>122</v>
      </c>
      <c r="F9642" s="1390">
        <v>500</v>
      </c>
      <c r="G9642" s="1283">
        <v>1.72</v>
      </c>
      <c r="H9642" s="1283"/>
      <c r="I9642" s="1283"/>
      <c r="J9642" s="1283"/>
      <c r="K9642" s="1283"/>
      <c r="L9642" s="1283"/>
      <c r="M9642" s="1283"/>
      <c r="N9642" s="1283"/>
      <c r="O9642" s="1283"/>
      <c r="P9642" s="1283">
        <v>1.97</v>
      </c>
      <c r="R9642" s="1067"/>
      <c r="Z9642" s="21"/>
      <c r="AH9642"/>
    </row>
    <row r="9643" spans="1:34" ht="11.25" customHeight="1">
      <c r="A9643"/>
      <c r="B9643" s="1281" t="s">
        <v>30</v>
      </c>
      <c r="C9643" s="1282">
        <v>7151</v>
      </c>
      <c r="D9643" s="1341" t="str">
        <f t="shared" si="164"/>
        <v>TN7151</v>
      </c>
      <c r="E9643" s="1514" t="s">
        <v>122</v>
      </c>
      <c r="F9643" s="1390">
        <v>500</v>
      </c>
      <c r="G9643" s="1283">
        <v>2.09</v>
      </c>
      <c r="H9643" s="1283"/>
      <c r="I9643" s="1283"/>
      <c r="J9643" s="1283"/>
      <c r="K9643" s="1283"/>
      <c r="L9643" s="1283"/>
      <c r="M9643" s="1283"/>
      <c r="N9643" s="1283"/>
      <c r="O9643" s="1283"/>
      <c r="P9643" s="1283">
        <v>2.38</v>
      </c>
      <c r="R9643" s="1067"/>
      <c r="Z9643" s="21"/>
      <c r="AH9643"/>
    </row>
    <row r="9644" spans="1:34" ht="11.25" customHeight="1">
      <c r="A9644"/>
      <c r="B9644" s="1281" t="s">
        <v>30</v>
      </c>
      <c r="C9644" s="1282">
        <v>7152</v>
      </c>
      <c r="D9644" s="1341" t="str">
        <f t="shared" si="164"/>
        <v>TN7152</v>
      </c>
      <c r="E9644" s="1514" t="s">
        <v>122</v>
      </c>
      <c r="F9644" s="1390">
        <v>500</v>
      </c>
      <c r="G9644" s="1283">
        <v>4.37</v>
      </c>
      <c r="H9644" s="1283"/>
      <c r="I9644" s="1283"/>
      <c r="J9644" s="1283"/>
      <c r="K9644" s="1283"/>
      <c r="L9644" s="1283"/>
      <c r="M9644" s="1283"/>
      <c r="N9644" s="1283"/>
      <c r="O9644" s="1283"/>
      <c r="P9644" s="1283">
        <v>4.99</v>
      </c>
      <c r="R9644" s="1067"/>
      <c r="Z9644" s="21"/>
      <c r="AH9644"/>
    </row>
    <row r="9645" spans="1:34" ht="11.25" customHeight="1">
      <c r="A9645"/>
      <c r="B9645" s="1281" t="s">
        <v>30</v>
      </c>
      <c r="C9645" s="1282">
        <v>7153</v>
      </c>
      <c r="D9645" s="1341" t="str">
        <f t="shared" si="164"/>
        <v>TN7153</v>
      </c>
      <c r="E9645" s="1514" t="s">
        <v>122</v>
      </c>
      <c r="F9645" s="1390">
        <v>500</v>
      </c>
      <c r="G9645" s="1283">
        <v>2.3199999999999998</v>
      </c>
      <c r="H9645" s="1283"/>
      <c r="I9645" s="1283"/>
      <c r="J9645" s="1283"/>
      <c r="K9645" s="1283"/>
      <c r="L9645" s="1283"/>
      <c r="M9645" s="1283"/>
      <c r="N9645" s="1283"/>
      <c r="O9645" s="1283"/>
      <c r="P9645" s="1283">
        <v>2.66</v>
      </c>
      <c r="R9645" s="1067"/>
      <c r="Z9645" s="21"/>
      <c r="AH9645"/>
    </row>
    <row r="9646" spans="1:34" ht="11.25" customHeight="1">
      <c r="A9646"/>
      <c r="B9646" s="1281" t="s">
        <v>30</v>
      </c>
      <c r="C9646" s="1282">
        <v>7219</v>
      </c>
      <c r="D9646" s="1341" t="str">
        <f t="shared" si="164"/>
        <v>TN7219</v>
      </c>
      <c r="E9646" s="1514" t="s">
        <v>124</v>
      </c>
      <c r="F9646" s="1390">
        <v>500</v>
      </c>
      <c r="G9646" s="1283">
        <v>4.12</v>
      </c>
      <c r="H9646" s="1283"/>
      <c r="I9646" s="1283"/>
      <c r="J9646" s="1283"/>
      <c r="K9646" s="1283"/>
      <c r="L9646" s="1283"/>
      <c r="M9646" s="1283"/>
      <c r="N9646" s="1283"/>
      <c r="O9646" s="1283"/>
      <c r="P9646" s="1283">
        <v>4.7</v>
      </c>
      <c r="R9646" s="1067"/>
      <c r="Z9646" s="21"/>
      <c r="AH9646"/>
    </row>
    <row r="9647" spans="1:34" ht="11.25" customHeight="1">
      <c r="A9647"/>
      <c r="B9647" s="1281" t="s">
        <v>30</v>
      </c>
      <c r="C9647" s="1282">
        <v>7222</v>
      </c>
      <c r="D9647" s="1341" t="str">
        <f t="shared" si="164"/>
        <v>TN7222</v>
      </c>
      <c r="E9647" s="1514" t="s">
        <v>122</v>
      </c>
      <c r="F9647" s="1390">
        <v>600</v>
      </c>
      <c r="G9647" s="1283">
        <v>5.43</v>
      </c>
      <c r="H9647" s="1283"/>
      <c r="I9647" s="1283"/>
      <c r="J9647" s="1283"/>
      <c r="K9647" s="1283"/>
      <c r="L9647" s="1283"/>
      <c r="M9647" s="1283"/>
      <c r="N9647" s="1283"/>
      <c r="O9647" s="1283"/>
      <c r="P9647" s="1283">
        <v>6.21</v>
      </c>
      <c r="R9647" s="1067"/>
      <c r="Z9647" s="21"/>
      <c r="AH9647"/>
    </row>
    <row r="9648" spans="1:34" ht="11.25" customHeight="1">
      <c r="A9648"/>
      <c r="B9648" s="1281" t="s">
        <v>30</v>
      </c>
      <c r="C9648" s="1282">
        <v>7225</v>
      </c>
      <c r="D9648" s="1341" t="str">
        <f t="shared" si="164"/>
        <v>TN7225</v>
      </c>
      <c r="E9648" s="1514" t="s">
        <v>123</v>
      </c>
      <c r="F9648" s="1390">
        <v>500</v>
      </c>
      <c r="G9648" s="1283">
        <v>3.49</v>
      </c>
      <c r="H9648" s="1283"/>
      <c r="I9648" s="1283"/>
      <c r="J9648" s="1283"/>
      <c r="K9648" s="1283"/>
      <c r="L9648" s="1283"/>
      <c r="M9648" s="1283"/>
      <c r="N9648" s="1283"/>
      <c r="O9648" s="1283"/>
      <c r="P9648" s="1283">
        <v>3.98</v>
      </c>
      <c r="R9648" s="1067"/>
      <c r="Z9648" s="21"/>
      <c r="AH9648"/>
    </row>
    <row r="9649" spans="1:34" ht="11.25" customHeight="1">
      <c r="A9649"/>
      <c r="B9649" s="1281" t="s">
        <v>30</v>
      </c>
      <c r="C9649" s="1282">
        <v>7230</v>
      </c>
      <c r="D9649" s="1341" t="str">
        <f t="shared" si="164"/>
        <v>TN7230</v>
      </c>
      <c r="E9649" s="1514" t="s">
        <v>123</v>
      </c>
      <c r="F9649" s="1390">
        <v>600</v>
      </c>
      <c r="G9649" s="1283">
        <v>5.66</v>
      </c>
      <c r="H9649" s="1283"/>
      <c r="I9649" s="1283"/>
      <c r="J9649" s="1283"/>
      <c r="K9649" s="1283"/>
      <c r="L9649" s="1283"/>
      <c r="M9649" s="1283"/>
      <c r="N9649" s="1283"/>
      <c r="O9649" s="1283"/>
      <c r="P9649" s="1283">
        <v>6.46</v>
      </c>
      <c r="R9649" s="1067"/>
      <c r="Z9649" s="21"/>
      <c r="AH9649"/>
    </row>
    <row r="9650" spans="1:34" ht="11.25" customHeight="1">
      <c r="A9650"/>
      <c r="B9650" s="1281" t="s">
        <v>30</v>
      </c>
      <c r="C9650" s="1282">
        <v>7231</v>
      </c>
      <c r="D9650" s="1341" t="str">
        <f t="shared" si="164"/>
        <v>TN7231</v>
      </c>
      <c r="E9650" s="1514" t="s">
        <v>124</v>
      </c>
      <c r="F9650" s="1390">
        <v>500</v>
      </c>
      <c r="G9650" s="1283">
        <v>4.2699999999999996</v>
      </c>
      <c r="H9650" s="1283"/>
      <c r="I9650" s="1283"/>
      <c r="J9650" s="1283"/>
      <c r="K9650" s="1283"/>
      <c r="L9650" s="1283"/>
      <c r="M9650" s="1283"/>
      <c r="N9650" s="1283"/>
      <c r="O9650" s="1283"/>
      <c r="P9650" s="1283">
        <v>4.88</v>
      </c>
      <c r="R9650" s="1067"/>
      <c r="Z9650" s="21"/>
      <c r="AH9650"/>
    </row>
    <row r="9651" spans="1:34" ht="11.25" customHeight="1">
      <c r="A9651"/>
      <c r="B9651" s="1281" t="s">
        <v>30</v>
      </c>
      <c r="C9651" s="1282">
        <v>7232</v>
      </c>
      <c r="D9651" s="1341" t="str">
        <f t="shared" si="164"/>
        <v>TN7232</v>
      </c>
      <c r="E9651" s="1514" t="s">
        <v>123</v>
      </c>
      <c r="F9651" s="1390">
        <v>600</v>
      </c>
      <c r="G9651" s="1283">
        <v>5.53</v>
      </c>
      <c r="H9651" s="1283"/>
      <c r="I9651" s="1283"/>
      <c r="J9651" s="1283"/>
      <c r="K9651" s="1283"/>
      <c r="L9651" s="1283"/>
      <c r="M9651" s="1283"/>
      <c r="N9651" s="1283"/>
      <c r="O9651" s="1283"/>
      <c r="P9651" s="1283">
        <v>6.32</v>
      </c>
      <c r="R9651" s="1067"/>
      <c r="Z9651" s="21"/>
      <c r="AH9651"/>
    </row>
    <row r="9652" spans="1:34" ht="11.25" customHeight="1">
      <c r="A9652"/>
      <c r="B9652" s="1281" t="s">
        <v>30</v>
      </c>
      <c r="C9652" s="1282">
        <v>7309</v>
      </c>
      <c r="D9652" s="1341" t="str">
        <f t="shared" si="164"/>
        <v>TN7309</v>
      </c>
      <c r="E9652" s="1514" t="s">
        <v>122</v>
      </c>
      <c r="F9652" s="1390">
        <v>750</v>
      </c>
      <c r="G9652" s="1283">
        <v>7.85</v>
      </c>
      <c r="H9652" s="1283"/>
      <c r="I9652" s="1283"/>
      <c r="J9652" s="1283"/>
      <c r="K9652" s="1283"/>
      <c r="L9652" s="1283"/>
      <c r="M9652" s="1283"/>
      <c r="N9652" s="1283"/>
      <c r="O9652" s="1283"/>
      <c r="P9652" s="1283">
        <v>8.98</v>
      </c>
      <c r="R9652" s="1067"/>
      <c r="Z9652" s="21"/>
      <c r="AH9652"/>
    </row>
    <row r="9653" spans="1:34" ht="11.25" customHeight="1">
      <c r="A9653"/>
      <c r="B9653" s="1281" t="s">
        <v>30</v>
      </c>
      <c r="C9653" s="1282">
        <v>7313</v>
      </c>
      <c r="D9653" s="1341" t="str">
        <f t="shared" si="164"/>
        <v>TN7313</v>
      </c>
      <c r="E9653" s="1514" t="s">
        <v>122</v>
      </c>
      <c r="F9653" s="1390">
        <v>500</v>
      </c>
      <c r="G9653" s="1283">
        <v>3.33</v>
      </c>
      <c r="H9653" s="1283"/>
      <c r="I9653" s="1283"/>
      <c r="J9653" s="1283"/>
      <c r="K9653" s="1283"/>
      <c r="L9653" s="1283"/>
      <c r="M9653" s="1283"/>
      <c r="N9653" s="1283"/>
      <c r="O9653" s="1283"/>
      <c r="P9653" s="1283">
        <v>3.81</v>
      </c>
      <c r="R9653" s="1067"/>
      <c r="Z9653" s="21"/>
      <c r="AH9653"/>
    </row>
    <row r="9654" spans="1:34" ht="11.25" customHeight="1">
      <c r="A9654"/>
      <c r="B9654" s="1281" t="s">
        <v>30</v>
      </c>
      <c r="C9654" s="1282">
        <v>7317</v>
      </c>
      <c r="D9654" s="1341" t="str">
        <f t="shared" si="164"/>
        <v>TN7317</v>
      </c>
      <c r="E9654" s="1514" t="s">
        <v>122</v>
      </c>
      <c r="F9654" s="1390">
        <v>800</v>
      </c>
      <c r="G9654" s="1283">
        <v>8.41</v>
      </c>
      <c r="H9654" s="1283"/>
      <c r="I9654" s="1283"/>
      <c r="J9654" s="1283"/>
      <c r="K9654" s="1283"/>
      <c r="L9654" s="1283"/>
      <c r="M9654" s="1283"/>
      <c r="N9654" s="1283"/>
      <c r="O9654" s="1283"/>
      <c r="P9654" s="1283">
        <v>9.6199999999999992</v>
      </c>
      <c r="R9654" s="1067"/>
      <c r="Z9654" s="21"/>
      <c r="AH9654"/>
    </row>
    <row r="9655" spans="1:34" ht="11.25" customHeight="1">
      <c r="A9655"/>
      <c r="B9655" s="1281" t="s">
        <v>30</v>
      </c>
      <c r="C9655" s="1282">
        <v>7327</v>
      </c>
      <c r="D9655" s="1341" t="str">
        <f t="shared" si="164"/>
        <v>TN7327</v>
      </c>
      <c r="E9655" s="1514" t="s">
        <v>122</v>
      </c>
      <c r="F9655" s="1390">
        <v>1650</v>
      </c>
      <c r="G9655" s="1283">
        <v>20.399999999999999</v>
      </c>
      <c r="H9655" s="1283"/>
      <c r="I9655" s="1283"/>
      <c r="J9655" s="1283"/>
      <c r="K9655" s="1283"/>
      <c r="L9655" s="1283"/>
      <c r="M9655" s="1283"/>
      <c r="N9655" s="1283"/>
      <c r="O9655" s="1283"/>
      <c r="P9655" s="1283">
        <v>23.31</v>
      </c>
      <c r="R9655" s="1067"/>
      <c r="Z9655" s="21"/>
      <c r="AH9655"/>
    </row>
    <row r="9656" spans="1:34" ht="11.25" customHeight="1">
      <c r="A9656"/>
      <c r="B9656" s="1281" t="s">
        <v>30</v>
      </c>
      <c r="C9656" s="1282">
        <v>7333</v>
      </c>
      <c r="D9656" s="1341" t="str">
        <f t="shared" si="164"/>
        <v>TN7333</v>
      </c>
      <c r="E9656" s="1514" t="s">
        <v>122</v>
      </c>
      <c r="F9656" s="1390">
        <v>500</v>
      </c>
      <c r="G9656" s="1283">
        <v>1.37</v>
      </c>
      <c r="H9656" s="1283"/>
      <c r="I9656" s="1283"/>
      <c r="J9656" s="1283"/>
      <c r="K9656" s="1283"/>
      <c r="L9656" s="1283"/>
      <c r="M9656" s="1283"/>
      <c r="N9656" s="1283"/>
      <c r="O9656" s="1283"/>
      <c r="P9656" s="1283">
        <v>1.57</v>
      </c>
      <c r="R9656" s="1067"/>
      <c r="Z9656" s="21"/>
      <c r="AH9656"/>
    </row>
    <row r="9657" spans="1:34" ht="11.25" customHeight="1">
      <c r="A9657"/>
      <c r="B9657" s="1281" t="s">
        <v>30</v>
      </c>
      <c r="C9657" s="1282">
        <v>7335</v>
      </c>
      <c r="D9657" s="1341" t="str">
        <f t="shared" si="164"/>
        <v>TN7335</v>
      </c>
      <c r="E9657" s="1514" t="s">
        <v>122</v>
      </c>
      <c r="F9657" s="1390">
        <v>500</v>
      </c>
      <c r="G9657" s="1283">
        <v>1.53</v>
      </c>
      <c r="H9657" s="1283"/>
      <c r="I9657" s="1283"/>
      <c r="J9657" s="1283"/>
      <c r="K9657" s="1283"/>
      <c r="L9657" s="1283"/>
      <c r="M9657" s="1283"/>
      <c r="N9657" s="1283"/>
      <c r="O9657" s="1283"/>
      <c r="P9657" s="1283">
        <v>1.74</v>
      </c>
      <c r="R9657" s="1067"/>
      <c r="Z9657" s="21"/>
      <c r="AH9657"/>
    </row>
    <row r="9658" spans="1:34" ht="11.25" customHeight="1">
      <c r="A9658"/>
      <c r="B9658" s="1281" t="s">
        <v>30</v>
      </c>
      <c r="C9658" s="1282">
        <v>7337</v>
      </c>
      <c r="D9658" s="1341" t="str">
        <f t="shared" si="164"/>
        <v>TN7337</v>
      </c>
      <c r="E9658" s="1514" t="s">
        <v>122</v>
      </c>
      <c r="F9658" s="1390">
        <v>500</v>
      </c>
      <c r="G9658" s="1283">
        <v>2.86</v>
      </c>
      <c r="H9658" s="1283"/>
      <c r="I9658" s="1283"/>
      <c r="J9658" s="1283"/>
      <c r="K9658" s="1283"/>
      <c r="L9658" s="1283"/>
      <c r="M9658" s="1283"/>
      <c r="N9658" s="1283"/>
      <c r="O9658" s="1283"/>
      <c r="P9658" s="1283">
        <v>3.26</v>
      </c>
      <c r="R9658" s="1067"/>
      <c r="Z9658" s="21"/>
      <c r="AH9658"/>
    </row>
    <row r="9659" spans="1:34" ht="11.25" customHeight="1">
      <c r="A9659"/>
      <c r="B9659" s="1281" t="s">
        <v>30</v>
      </c>
      <c r="C9659" s="1282">
        <v>7350</v>
      </c>
      <c r="D9659" s="1341" t="str">
        <f t="shared" si="164"/>
        <v>TN7350</v>
      </c>
      <c r="E9659" s="1514" t="s">
        <v>122</v>
      </c>
      <c r="F9659" s="1390">
        <v>850</v>
      </c>
      <c r="G9659" s="1283">
        <v>8.86</v>
      </c>
      <c r="H9659" s="1283"/>
      <c r="I9659" s="1283"/>
      <c r="J9659" s="1283"/>
      <c r="K9659" s="1283"/>
      <c r="L9659" s="1283"/>
      <c r="M9659" s="1283"/>
      <c r="N9659" s="1283"/>
      <c r="O9659" s="1283"/>
      <c r="P9659" s="1283">
        <v>10.130000000000001</v>
      </c>
      <c r="R9659" s="1067"/>
      <c r="Z9659" s="21"/>
      <c r="AH9659"/>
    </row>
    <row r="9660" spans="1:34" ht="11.25" customHeight="1">
      <c r="A9660"/>
      <c r="B9660" s="1281" t="s">
        <v>30</v>
      </c>
      <c r="C9660" s="1282">
        <v>7360</v>
      </c>
      <c r="D9660" s="1341" t="str">
        <f t="shared" si="164"/>
        <v>TN7360</v>
      </c>
      <c r="E9660" s="1514" t="s">
        <v>123</v>
      </c>
      <c r="F9660" s="1390">
        <v>500</v>
      </c>
      <c r="G9660" s="1283">
        <v>2.59</v>
      </c>
      <c r="H9660" s="1283"/>
      <c r="I9660" s="1283"/>
      <c r="J9660" s="1283"/>
      <c r="K9660" s="1283"/>
      <c r="L9660" s="1283"/>
      <c r="M9660" s="1283"/>
      <c r="N9660" s="1283"/>
      <c r="O9660" s="1283"/>
      <c r="P9660" s="1283">
        <v>2.96</v>
      </c>
      <c r="R9660" s="1067"/>
      <c r="Z9660" s="21"/>
      <c r="AH9660"/>
    </row>
    <row r="9661" spans="1:34" ht="11.25" customHeight="1">
      <c r="A9661"/>
      <c r="B9661" s="1281" t="s">
        <v>30</v>
      </c>
      <c r="C9661" s="1282">
        <v>7370</v>
      </c>
      <c r="D9661" s="1341" t="str">
        <f t="shared" si="164"/>
        <v>TN7370</v>
      </c>
      <c r="E9661" s="1514" t="s">
        <v>124</v>
      </c>
      <c r="F9661" s="1390">
        <v>500</v>
      </c>
      <c r="G9661" s="1283">
        <v>3.08</v>
      </c>
      <c r="H9661" s="1283"/>
      <c r="I9661" s="1283"/>
      <c r="J9661" s="1283"/>
      <c r="K9661" s="1283"/>
      <c r="L9661" s="1283"/>
      <c r="M9661" s="1283"/>
      <c r="N9661" s="1283"/>
      <c r="O9661" s="1283"/>
      <c r="P9661" s="1283">
        <v>3.52</v>
      </c>
      <c r="R9661" s="1067"/>
      <c r="Z9661" s="21"/>
      <c r="AH9661"/>
    </row>
    <row r="9662" spans="1:34" ht="11.25" customHeight="1">
      <c r="A9662"/>
      <c r="B9662" s="1281" t="s">
        <v>30</v>
      </c>
      <c r="C9662" s="1282">
        <v>7380</v>
      </c>
      <c r="D9662" s="1341" t="str">
        <f t="shared" si="164"/>
        <v>TN7380</v>
      </c>
      <c r="E9662" s="1514" t="s">
        <v>123</v>
      </c>
      <c r="F9662" s="1390">
        <v>500</v>
      </c>
      <c r="G9662" s="1283">
        <v>3.19</v>
      </c>
      <c r="H9662" s="1283"/>
      <c r="I9662" s="1283"/>
      <c r="J9662" s="1283"/>
      <c r="K9662" s="1283"/>
      <c r="L9662" s="1283"/>
      <c r="M9662" s="1283"/>
      <c r="N9662" s="1283"/>
      <c r="O9662" s="1283"/>
      <c r="P9662" s="1283">
        <v>3.65</v>
      </c>
      <c r="R9662" s="1067"/>
      <c r="Z9662" s="21"/>
      <c r="AH9662"/>
    </row>
    <row r="9663" spans="1:34" ht="11.25" customHeight="1">
      <c r="A9663"/>
      <c r="B9663" s="1281" t="s">
        <v>30</v>
      </c>
      <c r="C9663" s="1282">
        <v>7382</v>
      </c>
      <c r="D9663" s="1341" t="str">
        <f t="shared" si="164"/>
        <v>TN7382</v>
      </c>
      <c r="E9663" s="1514" t="s">
        <v>124</v>
      </c>
      <c r="F9663" s="1390">
        <v>500</v>
      </c>
      <c r="G9663" s="1283">
        <v>2.76</v>
      </c>
      <c r="H9663" s="1283"/>
      <c r="I9663" s="1283"/>
      <c r="J9663" s="1283"/>
      <c r="K9663" s="1283"/>
      <c r="L9663" s="1283"/>
      <c r="M9663" s="1283"/>
      <c r="N9663" s="1283"/>
      <c r="O9663" s="1283"/>
      <c r="P9663" s="1283">
        <v>3.15</v>
      </c>
      <c r="R9663" s="1067"/>
      <c r="Z9663" s="21"/>
      <c r="AH9663"/>
    </row>
    <row r="9664" spans="1:34" ht="11.25" customHeight="1">
      <c r="A9664"/>
      <c r="B9664" s="1281" t="s">
        <v>30</v>
      </c>
      <c r="C9664" s="1282">
        <v>7390</v>
      </c>
      <c r="D9664" s="1341" t="str">
        <f t="shared" si="164"/>
        <v>TN7390</v>
      </c>
      <c r="E9664" s="1514" t="s">
        <v>123</v>
      </c>
      <c r="F9664" s="1390">
        <v>500</v>
      </c>
      <c r="G9664" s="1283">
        <v>3.12</v>
      </c>
      <c r="H9664" s="1283"/>
      <c r="I9664" s="1283"/>
      <c r="J9664" s="1283"/>
      <c r="K9664" s="1283"/>
      <c r="L9664" s="1283"/>
      <c r="M9664" s="1283"/>
      <c r="N9664" s="1283"/>
      <c r="O9664" s="1283"/>
      <c r="P9664" s="1283">
        <v>3.57</v>
      </c>
      <c r="R9664" s="1067"/>
      <c r="Z9664" s="21"/>
      <c r="AH9664"/>
    </row>
    <row r="9665" spans="1:34" ht="11.25" customHeight="1">
      <c r="A9665"/>
      <c r="B9665" s="1281" t="s">
        <v>30</v>
      </c>
      <c r="C9665" s="1282">
        <v>7394</v>
      </c>
      <c r="D9665" s="1341" t="str">
        <f t="shared" si="164"/>
        <v>TN7394</v>
      </c>
      <c r="E9665" s="1514" t="s">
        <v>122</v>
      </c>
      <c r="F9665" s="1390">
        <v>500</v>
      </c>
      <c r="G9665" s="1283">
        <v>1.86</v>
      </c>
      <c r="H9665" s="1283"/>
      <c r="I9665" s="1283"/>
      <c r="J9665" s="1283"/>
      <c r="K9665" s="1283"/>
      <c r="L9665" s="1283"/>
      <c r="M9665" s="1283"/>
      <c r="N9665" s="1283"/>
      <c r="O9665" s="1283"/>
      <c r="P9665" s="1283">
        <v>2.13</v>
      </c>
      <c r="R9665" s="1067"/>
      <c r="Z9665" s="21"/>
      <c r="AH9665"/>
    </row>
    <row r="9666" spans="1:34" ht="11.25" customHeight="1">
      <c r="A9666"/>
      <c r="B9666" s="1281" t="s">
        <v>30</v>
      </c>
      <c r="C9666" s="1282">
        <v>7395</v>
      </c>
      <c r="D9666" s="1341" t="str">
        <f t="shared" si="164"/>
        <v>TN7395</v>
      </c>
      <c r="E9666" s="1514" t="s">
        <v>122</v>
      </c>
      <c r="F9666" s="1390">
        <v>500</v>
      </c>
      <c r="G9666" s="1283">
        <v>2.0699999999999998</v>
      </c>
      <c r="H9666" s="1283"/>
      <c r="I9666" s="1283"/>
      <c r="J9666" s="1283"/>
      <c r="K9666" s="1283"/>
      <c r="L9666" s="1283"/>
      <c r="M9666" s="1283"/>
      <c r="N9666" s="1283"/>
      <c r="O9666" s="1283"/>
      <c r="P9666" s="1283">
        <v>2.37</v>
      </c>
      <c r="R9666" s="1067"/>
      <c r="Z9666" s="21"/>
      <c r="AH9666"/>
    </row>
    <row r="9667" spans="1:34" ht="11.25" customHeight="1">
      <c r="A9667"/>
      <c r="B9667" s="1281" t="s">
        <v>30</v>
      </c>
      <c r="C9667" s="1282">
        <v>7398</v>
      </c>
      <c r="D9667" s="1341" t="str">
        <f t="shared" si="164"/>
        <v>TN7398</v>
      </c>
      <c r="E9667" s="1514" t="s">
        <v>122</v>
      </c>
      <c r="F9667" s="1390">
        <v>500</v>
      </c>
      <c r="G9667" s="1283">
        <v>3.89</v>
      </c>
      <c r="H9667" s="1283"/>
      <c r="I9667" s="1283"/>
      <c r="J9667" s="1283"/>
      <c r="K9667" s="1283"/>
      <c r="L9667" s="1283"/>
      <c r="M9667" s="1283"/>
      <c r="N9667" s="1283"/>
      <c r="O9667" s="1283"/>
      <c r="P9667" s="1283">
        <v>4.45</v>
      </c>
      <c r="R9667" s="1067"/>
      <c r="Z9667" s="21"/>
      <c r="AH9667"/>
    </row>
    <row r="9668" spans="1:34" ht="11.25" customHeight="1">
      <c r="A9668"/>
      <c r="B9668" s="1281" t="s">
        <v>30</v>
      </c>
      <c r="C9668" s="1282">
        <v>7402</v>
      </c>
      <c r="D9668" s="1341" t="str">
        <f t="shared" si="164"/>
        <v>TN7402</v>
      </c>
      <c r="E9668" s="1514" t="s">
        <v>122</v>
      </c>
      <c r="F9668" s="1390">
        <v>500</v>
      </c>
      <c r="G9668" s="1283">
        <v>0.08</v>
      </c>
      <c r="H9668" s="1283"/>
      <c r="I9668" s="1283"/>
      <c r="J9668" s="1283"/>
      <c r="K9668" s="1283"/>
      <c r="L9668" s="1283"/>
      <c r="M9668" s="1283"/>
      <c r="N9668" s="1283"/>
      <c r="O9668" s="1283"/>
      <c r="P9668" s="1283">
        <v>0.1</v>
      </c>
      <c r="R9668" s="1067"/>
      <c r="Z9668" s="21"/>
      <c r="AH9668"/>
    </row>
    <row r="9669" spans="1:34" ht="11.25" customHeight="1">
      <c r="A9669"/>
      <c r="B9669" s="1281" t="s">
        <v>30</v>
      </c>
      <c r="C9669" s="1282">
        <v>7403</v>
      </c>
      <c r="D9669" s="1341" t="str">
        <f t="shared" si="164"/>
        <v>TN7403</v>
      </c>
      <c r="E9669" s="1514" t="s">
        <v>122</v>
      </c>
      <c r="F9669" s="1390">
        <v>500</v>
      </c>
      <c r="G9669" s="1283">
        <v>3.23</v>
      </c>
      <c r="H9669" s="1283"/>
      <c r="I9669" s="1283"/>
      <c r="J9669" s="1283"/>
      <c r="K9669" s="1283"/>
      <c r="L9669" s="1283"/>
      <c r="M9669" s="1283"/>
      <c r="N9669" s="1283"/>
      <c r="O9669" s="1283"/>
      <c r="P9669" s="1283">
        <v>3.7</v>
      </c>
      <c r="R9669" s="1067"/>
      <c r="Z9669" s="21"/>
      <c r="AH9669"/>
    </row>
    <row r="9670" spans="1:34" ht="11.25" customHeight="1">
      <c r="A9670"/>
      <c r="B9670" s="1281" t="s">
        <v>30</v>
      </c>
      <c r="C9670" s="1282">
        <v>7405</v>
      </c>
      <c r="D9670" s="1341" t="str">
        <f t="shared" si="164"/>
        <v>TN7405</v>
      </c>
      <c r="E9670" s="1514" t="s">
        <v>122</v>
      </c>
      <c r="F9670" s="1390">
        <v>500</v>
      </c>
      <c r="G9670" s="1283">
        <v>0.34</v>
      </c>
      <c r="H9670" s="1283"/>
      <c r="I9670" s="1283"/>
      <c r="J9670" s="1283"/>
      <c r="K9670" s="1283"/>
      <c r="L9670" s="1283"/>
      <c r="M9670" s="1283"/>
      <c r="N9670" s="1283"/>
      <c r="O9670" s="1283"/>
      <c r="P9670" s="1283">
        <v>0.38</v>
      </c>
      <c r="R9670" s="1067"/>
      <c r="Z9670" s="21"/>
      <c r="AH9670"/>
    </row>
    <row r="9671" spans="1:34" ht="11.25" customHeight="1">
      <c r="A9671"/>
      <c r="B9671" s="1281" t="s">
        <v>30</v>
      </c>
      <c r="C9671" s="1282">
        <v>7420</v>
      </c>
      <c r="D9671" s="1341" t="str">
        <f t="shared" si="164"/>
        <v>TN7420</v>
      </c>
      <c r="E9671" s="1514" t="s">
        <v>122</v>
      </c>
      <c r="F9671" s="1390">
        <v>500</v>
      </c>
      <c r="G9671" s="1283">
        <v>3.47</v>
      </c>
      <c r="H9671" s="1283"/>
      <c r="I9671" s="1283"/>
      <c r="J9671" s="1283"/>
      <c r="K9671" s="1283"/>
      <c r="L9671" s="1283"/>
      <c r="M9671" s="1283"/>
      <c r="N9671" s="1283"/>
      <c r="O9671" s="1283"/>
      <c r="P9671" s="1283">
        <v>3.97</v>
      </c>
      <c r="R9671" s="1067"/>
      <c r="Z9671" s="21"/>
      <c r="AH9671"/>
    </row>
    <row r="9672" spans="1:34" ht="11.25" customHeight="1">
      <c r="A9672"/>
      <c r="B9672" s="1281" t="s">
        <v>30</v>
      </c>
      <c r="C9672" s="1282">
        <v>7421</v>
      </c>
      <c r="D9672" s="1341" t="str">
        <f t="shared" si="164"/>
        <v>TN7421</v>
      </c>
      <c r="E9672" s="1514" t="s">
        <v>122</v>
      </c>
      <c r="F9672" s="1390">
        <v>500</v>
      </c>
      <c r="G9672" s="1283">
        <v>0.64</v>
      </c>
      <c r="H9672" s="1283"/>
      <c r="I9672" s="1283"/>
      <c r="J9672" s="1283"/>
      <c r="K9672" s="1283"/>
      <c r="L9672" s="1283"/>
      <c r="M9672" s="1283"/>
      <c r="N9672" s="1283"/>
      <c r="O9672" s="1283"/>
      <c r="P9672" s="1283">
        <v>0.74</v>
      </c>
      <c r="R9672" s="1067"/>
      <c r="Z9672" s="21"/>
      <c r="AH9672"/>
    </row>
    <row r="9673" spans="1:34" ht="11.25" customHeight="1">
      <c r="A9673"/>
      <c r="B9673" s="1281" t="s">
        <v>30</v>
      </c>
      <c r="C9673" s="1282">
        <v>7422</v>
      </c>
      <c r="D9673" s="1341" t="str">
        <f t="shared" si="164"/>
        <v>TN7422</v>
      </c>
      <c r="E9673" s="1514" t="s">
        <v>122</v>
      </c>
      <c r="F9673" s="1390">
        <v>500</v>
      </c>
      <c r="G9673" s="1283">
        <v>0.92</v>
      </c>
      <c r="H9673" s="1283"/>
      <c r="I9673" s="1283"/>
      <c r="J9673" s="1283"/>
      <c r="K9673" s="1283"/>
      <c r="L9673" s="1283"/>
      <c r="M9673" s="1283"/>
      <c r="N9673" s="1283"/>
      <c r="O9673" s="1283"/>
      <c r="P9673" s="1283">
        <v>1.06</v>
      </c>
      <c r="R9673" s="1067"/>
      <c r="Z9673" s="21"/>
      <c r="AH9673"/>
    </row>
    <row r="9674" spans="1:34" ht="11.25" customHeight="1">
      <c r="A9674"/>
      <c r="B9674" s="1281" t="s">
        <v>30</v>
      </c>
      <c r="C9674" s="1282">
        <v>7425</v>
      </c>
      <c r="D9674" s="1341" t="str">
        <f t="shared" si="164"/>
        <v>TN7425</v>
      </c>
      <c r="E9674" s="1514" t="s">
        <v>122</v>
      </c>
      <c r="F9674" s="1390">
        <v>500</v>
      </c>
      <c r="G9674" s="1283">
        <v>1.02</v>
      </c>
      <c r="H9674" s="1283"/>
      <c r="I9674" s="1283"/>
      <c r="J9674" s="1283"/>
      <c r="K9674" s="1283"/>
      <c r="L9674" s="1283"/>
      <c r="M9674" s="1283"/>
      <c r="N9674" s="1283"/>
      <c r="O9674" s="1283"/>
      <c r="P9674" s="1283">
        <v>1.17</v>
      </c>
      <c r="R9674" s="1067"/>
      <c r="Z9674" s="21"/>
      <c r="AH9674"/>
    </row>
    <row r="9675" spans="1:34" ht="11.25" customHeight="1">
      <c r="A9675"/>
      <c r="B9675" s="1281" t="s">
        <v>30</v>
      </c>
      <c r="C9675" s="1282">
        <v>7431</v>
      </c>
      <c r="D9675" s="1341" t="str">
        <f t="shared" si="164"/>
        <v>TN7431</v>
      </c>
      <c r="E9675" s="1514" t="s">
        <v>122</v>
      </c>
      <c r="F9675" s="1390">
        <v>500</v>
      </c>
      <c r="G9675" s="1283">
        <v>0.52</v>
      </c>
      <c r="H9675" s="1283"/>
      <c r="I9675" s="1283"/>
      <c r="J9675" s="1283"/>
      <c r="K9675" s="1283"/>
      <c r="L9675" s="1283"/>
      <c r="M9675" s="1283"/>
      <c r="N9675" s="1283"/>
      <c r="O9675" s="1283"/>
      <c r="P9675" s="1283">
        <v>0.59</v>
      </c>
      <c r="R9675" s="1067"/>
      <c r="Z9675" s="21"/>
      <c r="AH9675"/>
    </row>
    <row r="9676" spans="1:34" ht="11.25" customHeight="1">
      <c r="A9676"/>
      <c r="B9676" s="1281" t="s">
        <v>30</v>
      </c>
      <c r="C9676" s="1282">
        <v>7445</v>
      </c>
      <c r="D9676" s="1341" t="str">
        <f t="shared" ref="D9676:D9739" si="165">B9676&amp;TEXT(C9676,"0000")</f>
        <v>TN7445</v>
      </c>
      <c r="E9676" s="1514">
        <v>0</v>
      </c>
      <c r="F9676" s="1390">
        <v>500</v>
      </c>
      <c r="G9676" s="1283">
        <v>0.18</v>
      </c>
      <c r="H9676" s="1283"/>
      <c r="I9676" s="1283"/>
      <c r="J9676" s="1283"/>
      <c r="K9676" s="1283"/>
      <c r="L9676" s="1283"/>
      <c r="M9676" s="1283"/>
      <c r="N9676" s="1283"/>
      <c r="O9676" s="1283"/>
      <c r="P9676" s="1283">
        <v>0.21</v>
      </c>
      <c r="R9676" s="1067"/>
      <c r="Z9676" s="21"/>
      <c r="AH9676"/>
    </row>
    <row r="9677" spans="1:34" ht="11.25" customHeight="1">
      <c r="A9677"/>
      <c r="B9677" s="1281" t="s">
        <v>30</v>
      </c>
      <c r="C9677" s="1282">
        <v>7453</v>
      </c>
      <c r="D9677" s="1341" t="str">
        <f t="shared" si="165"/>
        <v>TN7453</v>
      </c>
      <c r="E9677" s="1514">
        <v>0</v>
      </c>
      <c r="F9677" s="1390">
        <v>500</v>
      </c>
      <c r="G9677" s="1283">
        <v>0.28000000000000003</v>
      </c>
      <c r="H9677" s="1283"/>
      <c r="I9677" s="1283"/>
      <c r="J9677" s="1283"/>
      <c r="K9677" s="1283"/>
      <c r="L9677" s="1283"/>
      <c r="M9677" s="1283"/>
      <c r="N9677" s="1283"/>
      <c r="O9677" s="1283"/>
      <c r="P9677" s="1283">
        <v>0.32</v>
      </c>
      <c r="R9677" s="1067"/>
      <c r="Z9677" s="21"/>
      <c r="AH9677"/>
    </row>
    <row r="9678" spans="1:34" ht="11.25" customHeight="1">
      <c r="A9678"/>
      <c r="B9678" s="1281" t="s">
        <v>30</v>
      </c>
      <c r="C9678" s="1282">
        <v>7502</v>
      </c>
      <c r="D9678" s="1341" t="str">
        <f t="shared" si="165"/>
        <v>TN7502</v>
      </c>
      <c r="E9678" s="1514" t="s">
        <v>122</v>
      </c>
      <c r="F9678" s="1390">
        <v>500</v>
      </c>
      <c r="G9678" s="1283">
        <v>1.18</v>
      </c>
      <c r="H9678" s="1283"/>
      <c r="I9678" s="1283"/>
      <c r="J9678" s="1283"/>
      <c r="K9678" s="1283"/>
      <c r="L9678" s="1283"/>
      <c r="M9678" s="1283"/>
      <c r="N9678" s="1283"/>
      <c r="O9678" s="1283"/>
      <c r="P9678" s="1283">
        <v>1.34</v>
      </c>
      <c r="R9678" s="1067"/>
      <c r="Z9678" s="21"/>
      <c r="AH9678"/>
    </row>
    <row r="9679" spans="1:34" ht="11.25" customHeight="1">
      <c r="A9679"/>
      <c r="B9679" s="1281" t="s">
        <v>30</v>
      </c>
      <c r="C9679" s="1282">
        <v>7515</v>
      </c>
      <c r="D9679" s="1341" t="str">
        <f t="shared" si="165"/>
        <v>TN7515</v>
      </c>
      <c r="E9679" s="1514" t="s">
        <v>122</v>
      </c>
      <c r="F9679" s="1390">
        <v>500</v>
      </c>
      <c r="G9679" s="1283">
        <v>0.67</v>
      </c>
      <c r="H9679" s="1283"/>
      <c r="I9679" s="1283"/>
      <c r="J9679" s="1283"/>
      <c r="K9679" s="1283"/>
      <c r="L9679" s="1283"/>
      <c r="M9679" s="1283"/>
      <c r="N9679" s="1283"/>
      <c r="O9679" s="1283"/>
      <c r="P9679" s="1283">
        <v>0.77</v>
      </c>
      <c r="R9679" s="1067"/>
      <c r="Z9679" s="21"/>
      <c r="AH9679"/>
    </row>
    <row r="9680" spans="1:34" ht="11.25" customHeight="1">
      <c r="A9680"/>
      <c r="B9680" s="1281" t="s">
        <v>30</v>
      </c>
      <c r="C9680" s="1282">
        <v>7520</v>
      </c>
      <c r="D9680" s="1341" t="str">
        <f t="shared" si="165"/>
        <v>TN7520</v>
      </c>
      <c r="E9680" s="1514" t="s">
        <v>125</v>
      </c>
      <c r="F9680" s="1390">
        <v>500</v>
      </c>
      <c r="G9680" s="1283">
        <v>1.65</v>
      </c>
      <c r="H9680" s="1283"/>
      <c r="I9680" s="1283"/>
      <c r="J9680" s="1283"/>
      <c r="K9680" s="1283"/>
      <c r="L9680" s="1283"/>
      <c r="M9680" s="1283"/>
      <c r="N9680" s="1283"/>
      <c r="O9680" s="1283"/>
      <c r="P9680" s="1283">
        <v>1.89</v>
      </c>
      <c r="R9680" s="1067"/>
      <c r="Z9680" s="21"/>
      <c r="AH9680"/>
    </row>
    <row r="9681" spans="1:34" ht="11.25" customHeight="1">
      <c r="A9681"/>
      <c r="B9681" s="1281" t="s">
        <v>30</v>
      </c>
      <c r="C9681" s="1282">
        <v>7538</v>
      </c>
      <c r="D9681" s="1341" t="str">
        <f t="shared" si="165"/>
        <v>TN7538</v>
      </c>
      <c r="E9681" s="1514" t="s">
        <v>122</v>
      </c>
      <c r="F9681" s="1390">
        <v>500</v>
      </c>
      <c r="G9681" s="1283">
        <v>2.9</v>
      </c>
      <c r="H9681" s="1283"/>
      <c r="I9681" s="1283"/>
      <c r="J9681" s="1283"/>
      <c r="K9681" s="1283"/>
      <c r="L9681" s="1283"/>
      <c r="M9681" s="1283"/>
      <c r="N9681" s="1283"/>
      <c r="O9681" s="1283"/>
      <c r="P9681" s="1283">
        <v>3.31</v>
      </c>
      <c r="R9681" s="1067"/>
      <c r="Z9681" s="21"/>
      <c r="AH9681"/>
    </row>
    <row r="9682" spans="1:34" ht="11.25" customHeight="1">
      <c r="A9682"/>
      <c r="B9682" s="1281" t="s">
        <v>30</v>
      </c>
      <c r="C9682" s="1282">
        <v>7539</v>
      </c>
      <c r="D9682" s="1341" t="str">
        <f t="shared" si="165"/>
        <v>TN7539</v>
      </c>
      <c r="E9682" s="1514" t="s">
        <v>122</v>
      </c>
      <c r="F9682" s="1390">
        <v>500</v>
      </c>
      <c r="G9682" s="1283">
        <v>1.29</v>
      </c>
      <c r="H9682" s="1283"/>
      <c r="I9682" s="1283"/>
      <c r="J9682" s="1283"/>
      <c r="K9682" s="1283"/>
      <c r="L9682" s="1283"/>
      <c r="M9682" s="1283"/>
      <c r="N9682" s="1283"/>
      <c r="O9682" s="1283"/>
      <c r="P9682" s="1283">
        <v>1.47</v>
      </c>
      <c r="R9682" s="1067"/>
      <c r="Z9682" s="21"/>
      <c r="AH9682"/>
    </row>
    <row r="9683" spans="1:34" ht="11.25" customHeight="1">
      <c r="A9683"/>
      <c r="B9683" s="1281" t="s">
        <v>30</v>
      </c>
      <c r="C9683" s="1282">
        <v>7540</v>
      </c>
      <c r="D9683" s="1341" t="str">
        <f t="shared" si="165"/>
        <v>TN7540</v>
      </c>
      <c r="E9683" s="1514" t="s">
        <v>122</v>
      </c>
      <c r="F9683" s="1390">
        <v>500</v>
      </c>
      <c r="G9683" s="1283">
        <v>2.7</v>
      </c>
      <c r="H9683" s="1283"/>
      <c r="I9683" s="1283"/>
      <c r="J9683" s="1283"/>
      <c r="K9683" s="1283"/>
      <c r="L9683" s="1283"/>
      <c r="M9683" s="1283"/>
      <c r="N9683" s="1283"/>
      <c r="O9683" s="1283"/>
      <c r="P9683" s="1283">
        <v>3.09</v>
      </c>
      <c r="R9683" s="1067"/>
      <c r="Z9683" s="21"/>
      <c r="AH9683"/>
    </row>
    <row r="9684" spans="1:34" ht="11.25" customHeight="1">
      <c r="A9684"/>
      <c r="B9684" s="1281" t="s">
        <v>30</v>
      </c>
      <c r="C9684" s="1282">
        <v>7580</v>
      </c>
      <c r="D9684" s="1341" t="str">
        <f t="shared" si="165"/>
        <v>TN7580</v>
      </c>
      <c r="E9684" s="1514" t="s">
        <v>122</v>
      </c>
      <c r="F9684" s="1390">
        <v>500</v>
      </c>
      <c r="G9684" s="1283">
        <v>1.78</v>
      </c>
      <c r="H9684" s="1283"/>
      <c r="I9684" s="1283"/>
      <c r="J9684" s="1283"/>
      <c r="K9684" s="1283"/>
      <c r="L9684" s="1283"/>
      <c r="M9684" s="1283"/>
      <c r="N9684" s="1283"/>
      <c r="O9684" s="1283"/>
      <c r="P9684" s="1283">
        <v>2.0299999999999998</v>
      </c>
      <c r="R9684" s="1067"/>
      <c r="Z9684" s="21"/>
      <c r="AH9684"/>
    </row>
    <row r="9685" spans="1:34" ht="11.25" customHeight="1">
      <c r="A9685"/>
      <c r="B9685" s="1281" t="s">
        <v>30</v>
      </c>
      <c r="C9685" s="1282">
        <v>7590</v>
      </c>
      <c r="D9685" s="1341" t="str">
        <f t="shared" si="165"/>
        <v>TN7590</v>
      </c>
      <c r="E9685" s="1514" t="s">
        <v>124</v>
      </c>
      <c r="F9685" s="1390">
        <v>500</v>
      </c>
      <c r="G9685" s="1283">
        <v>1.75</v>
      </c>
      <c r="H9685" s="1283"/>
      <c r="I9685" s="1283"/>
      <c r="J9685" s="1283"/>
      <c r="K9685" s="1283"/>
      <c r="L9685" s="1283"/>
      <c r="M9685" s="1283"/>
      <c r="N9685" s="1283"/>
      <c r="O9685" s="1283"/>
      <c r="P9685" s="1283">
        <v>2</v>
      </c>
      <c r="R9685" s="1067"/>
      <c r="Z9685" s="21"/>
      <c r="AH9685"/>
    </row>
    <row r="9686" spans="1:34" ht="11.25" customHeight="1">
      <c r="A9686"/>
      <c r="B9686" s="1281" t="s">
        <v>30</v>
      </c>
      <c r="C9686" s="1282">
        <v>7600</v>
      </c>
      <c r="D9686" s="1341" t="str">
        <f t="shared" si="165"/>
        <v>TN7600</v>
      </c>
      <c r="E9686" s="1514" t="s">
        <v>123</v>
      </c>
      <c r="F9686" s="1390">
        <v>500</v>
      </c>
      <c r="G9686" s="1283">
        <v>3.57</v>
      </c>
      <c r="H9686" s="1283"/>
      <c r="I9686" s="1283"/>
      <c r="J9686" s="1283"/>
      <c r="K9686" s="1283"/>
      <c r="L9686" s="1283"/>
      <c r="M9686" s="1283"/>
      <c r="N9686" s="1283"/>
      <c r="O9686" s="1283"/>
      <c r="P9686" s="1283">
        <v>4.08</v>
      </c>
      <c r="R9686" s="1067"/>
      <c r="Z9686" s="21"/>
      <c r="AH9686"/>
    </row>
    <row r="9687" spans="1:34" ht="11.25" customHeight="1">
      <c r="A9687"/>
      <c r="B9687" s="1281" t="s">
        <v>30</v>
      </c>
      <c r="C9687" s="1282">
        <v>7605</v>
      </c>
      <c r="D9687" s="1341" t="str">
        <f t="shared" si="165"/>
        <v>TN7605</v>
      </c>
      <c r="E9687" s="1514" t="s">
        <v>121</v>
      </c>
      <c r="F9687" s="1390">
        <v>500</v>
      </c>
      <c r="G9687" s="1283">
        <v>1.25</v>
      </c>
      <c r="H9687" s="1283"/>
      <c r="I9687" s="1283"/>
      <c r="J9687" s="1283"/>
      <c r="K9687" s="1283"/>
      <c r="L9687" s="1283"/>
      <c r="M9687" s="1283"/>
      <c r="N9687" s="1283"/>
      <c r="O9687" s="1283"/>
      <c r="P9687" s="1283">
        <v>1.42</v>
      </c>
      <c r="R9687" s="1067"/>
      <c r="Z9687" s="21"/>
      <c r="AH9687"/>
    </row>
    <row r="9688" spans="1:34" ht="11.25" customHeight="1">
      <c r="A9688"/>
      <c r="B9688" s="1281" t="s">
        <v>30</v>
      </c>
      <c r="C9688" s="1282">
        <v>7610</v>
      </c>
      <c r="D9688" s="1341" t="str">
        <f t="shared" si="165"/>
        <v>TN7610</v>
      </c>
      <c r="E9688" s="1514" t="s">
        <v>122</v>
      </c>
      <c r="F9688" s="1390">
        <v>500</v>
      </c>
      <c r="G9688" s="1283">
        <v>0.31</v>
      </c>
      <c r="H9688" s="1283"/>
      <c r="I9688" s="1283"/>
      <c r="J9688" s="1283"/>
      <c r="K9688" s="1283"/>
      <c r="L9688" s="1283"/>
      <c r="M9688" s="1283"/>
      <c r="N9688" s="1283"/>
      <c r="O9688" s="1283"/>
      <c r="P9688" s="1283">
        <v>0.35</v>
      </c>
      <c r="R9688" s="1067"/>
      <c r="Z9688" s="21"/>
      <c r="AH9688"/>
    </row>
    <row r="9689" spans="1:34" ht="11.25" customHeight="1">
      <c r="A9689"/>
      <c r="B9689" s="1281" t="s">
        <v>30</v>
      </c>
      <c r="C9689" s="1282">
        <v>7705</v>
      </c>
      <c r="D9689" s="1341" t="str">
        <f t="shared" si="165"/>
        <v>TN7705</v>
      </c>
      <c r="E9689" s="1514" t="s">
        <v>124</v>
      </c>
      <c r="F9689" s="1390">
        <v>500</v>
      </c>
      <c r="G9689" s="1283">
        <v>3.51</v>
      </c>
      <c r="H9689" s="1283"/>
      <c r="I9689" s="1283"/>
      <c r="J9689" s="1283"/>
      <c r="K9689" s="1283"/>
      <c r="L9689" s="1283"/>
      <c r="M9689" s="1283"/>
      <c r="N9689" s="1283"/>
      <c r="O9689" s="1283"/>
      <c r="P9689" s="1283">
        <v>4.0199999999999996</v>
      </c>
      <c r="R9689" s="1067"/>
      <c r="Z9689" s="21"/>
      <c r="AH9689"/>
    </row>
    <row r="9690" spans="1:34" ht="11.25" customHeight="1">
      <c r="A9690"/>
      <c r="B9690" s="1281" t="s">
        <v>30</v>
      </c>
      <c r="C9690" s="1282">
        <v>7710</v>
      </c>
      <c r="D9690" s="1341" t="str">
        <f t="shared" si="165"/>
        <v>TN7710</v>
      </c>
      <c r="E9690" s="1514" t="s">
        <v>122</v>
      </c>
      <c r="F9690" s="1390">
        <v>500</v>
      </c>
      <c r="G9690" s="1283">
        <v>2.44</v>
      </c>
      <c r="H9690" s="1283"/>
      <c r="I9690" s="1283"/>
      <c r="J9690" s="1283"/>
      <c r="K9690" s="1283"/>
      <c r="L9690" s="1283"/>
      <c r="M9690" s="1283"/>
      <c r="N9690" s="1283"/>
      <c r="O9690" s="1283"/>
      <c r="P9690" s="1283">
        <v>2.78</v>
      </c>
      <c r="R9690" s="1067"/>
      <c r="Z9690" s="21"/>
      <c r="AH9690"/>
    </row>
    <row r="9691" spans="1:34" ht="11.25" customHeight="1">
      <c r="A9691"/>
      <c r="B9691" s="1281" t="s">
        <v>30</v>
      </c>
      <c r="C9691" s="1282">
        <v>7711</v>
      </c>
      <c r="D9691" s="1341" t="str">
        <f t="shared" si="165"/>
        <v>TN7711</v>
      </c>
      <c r="E9691" s="1514" t="s">
        <v>122</v>
      </c>
      <c r="F9691" s="1390">
        <v>500</v>
      </c>
      <c r="G9691" s="1283">
        <v>2.44</v>
      </c>
      <c r="H9691" s="1283"/>
      <c r="I9691" s="1283"/>
      <c r="J9691" s="1283"/>
      <c r="K9691" s="1283"/>
      <c r="L9691" s="1283"/>
      <c r="M9691" s="1283"/>
      <c r="N9691" s="1283"/>
      <c r="O9691" s="1283"/>
      <c r="P9691" s="1283">
        <v>2.78</v>
      </c>
      <c r="R9691" s="1067"/>
      <c r="Z9691" s="21"/>
      <c r="AH9691"/>
    </row>
    <row r="9692" spans="1:34" ht="11.25" customHeight="1">
      <c r="A9692"/>
      <c r="B9692" s="1281" t="s">
        <v>30</v>
      </c>
      <c r="C9692" s="1282">
        <v>7720</v>
      </c>
      <c r="D9692" s="1341" t="str">
        <f t="shared" si="165"/>
        <v>TN7720</v>
      </c>
      <c r="E9692" s="1514" t="s">
        <v>123</v>
      </c>
      <c r="F9692" s="1390">
        <v>500</v>
      </c>
      <c r="G9692" s="1283">
        <v>1.93</v>
      </c>
      <c r="H9692" s="1283"/>
      <c r="I9692" s="1283"/>
      <c r="J9692" s="1283"/>
      <c r="K9692" s="1283"/>
      <c r="L9692" s="1283"/>
      <c r="M9692" s="1283"/>
      <c r="N9692" s="1283"/>
      <c r="O9692" s="1283"/>
      <c r="P9692" s="1283">
        <v>2.21</v>
      </c>
      <c r="R9692" s="1067"/>
      <c r="Z9692" s="21"/>
      <c r="AH9692"/>
    </row>
    <row r="9693" spans="1:34" ht="11.25" customHeight="1">
      <c r="A9693"/>
      <c r="B9693" s="1281" t="s">
        <v>30</v>
      </c>
      <c r="C9693" s="1282">
        <v>7855</v>
      </c>
      <c r="D9693" s="1341" t="str">
        <f t="shared" si="165"/>
        <v>TN7855</v>
      </c>
      <c r="E9693" s="1514" t="s">
        <v>122</v>
      </c>
      <c r="F9693" s="1390">
        <v>500</v>
      </c>
      <c r="G9693" s="1283">
        <v>2.04</v>
      </c>
      <c r="H9693" s="1283"/>
      <c r="I9693" s="1283"/>
      <c r="J9693" s="1283"/>
      <c r="K9693" s="1283"/>
      <c r="L9693" s="1283"/>
      <c r="M9693" s="1283"/>
      <c r="N9693" s="1283"/>
      <c r="O9693" s="1283"/>
      <c r="P9693" s="1283">
        <v>2.34</v>
      </c>
      <c r="R9693" s="1067"/>
      <c r="Z9693" s="21"/>
      <c r="AH9693"/>
    </row>
    <row r="9694" spans="1:34" ht="11.25" customHeight="1">
      <c r="A9694"/>
      <c r="B9694" s="1281" t="s">
        <v>30</v>
      </c>
      <c r="C9694" s="1282">
        <v>8001</v>
      </c>
      <c r="D9694" s="1341" t="str">
        <f t="shared" si="165"/>
        <v>TN8001</v>
      </c>
      <c r="E9694" s="1514" t="s">
        <v>121</v>
      </c>
      <c r="F9694" s="1390">
        <v>500</v>
      </c>
      <c r="G9694" s="1283">
        <v>1.32</v>
      </c>
      <c r="H9694" s="1283"/>
      <c r="I9694" s="1283"/>
      <c r="J9694" s="1283"/>
      <c r="K9694" s="1283"/>
      <c r="L9694" s="1283"/>
      <c r="M9694" s="1283"/>
      <c r="N9694" s="1283"/>
      <c r="O9694" s="1283"/>
      <c r="P9694" s="1283">
        <v>1.5</v>
      </c>
      <c r="R9694" s="1067"/>
      <c r="Z9694" s="21"/>
      <c r="AH9694"/>
    </row>
    <row r="9695" spans="1:34" ht="11.25" customHeight="1">
      <c r="A9695"/>
      <c r="B9695" s="1281" t="s">
        <v>30</v>
      </c>
      <c r="C9695" s="1282">
        <v>8002</v>
      </c>
      <c r="D9695" s="1341" t="str">
        <f t="shared" si="165"/>
        <v>TN8002</v>
      </c>
      <c r="E9695" s="1514" t="s">
        <v>125</v>
      </c>
      <c r="F9695" s="1390">
        <v>500</v>
      </c>
      <c r="G9695" s="1283">
        <v>1.27</v>
      </c>
      <c r="H9695" s="1283"/>
      <c r="I9695" s="1283"/>
      <c r="J9695" s="1283"/>
      <c r="K9695" s="1283"/>
      <c r="L9695" s="1283"/>
      <c r="M9695" s="1283"/>
      <c r="N9695" s="1283"/>
      <c r="O9695" s="1283"/>
      <c r="P9695" s="1283">
        <v>1.46</v>
      </c>
      <c r="R9695" s="1067"/>
      <c r="Z9695" s="21"/>
      <c r="AH9695"/>
    </row>
    <row r="9696" spans="1:34" ht="11.25" customHeight="1">
      <c r="A9696"/>
      <c r="B9696" s="1281" t="s">
        <v>30</v>
      </c>
      <c r="C9696" s="1282">
        <v>8006</v>
      </c>
      <c r="D9696" s="1341" t="str">
        <f t="shared" si="165"/>
        <v>TN8006</v>
      </c>
      <c r="E9696" s="1514" t="s">
        <v>121</v>
      </c>
      <c r="F9696" s="1390">
        <v>500</v>
      </c>
      <c r="G9696" s="1283">
        <v>1.39</v>
      </c>
      <c r="H9696" s="1283"/>
      <c r="I9696" s="1283"/>
      <c r="J9696" s="1283"/>
      <c r="K9696" s="1283"/>
      <c r="L9696" s="1283"/>
      <c r="M9696" s="1283"/>
      <c r="N9696" s="1283"/>
      <c r="O9696" s="1283"/>
      <c r="P9696" s="1283">
        <v>1.58</v>
      </c>
      <c r="R9696" s="1067"/>
      <c r="Z9696" s="21"/>
      <c r="AH9696"/>
    </row>
    <row r="9697" spans="1:34" ht="11.25" customHeight="1">
      <c r="A9697"/>
      <c r="B9697" s="1281" t="s">
        <v>30</v>
      </c>
      <c r="C9697" s="1282">
        <v>8008</v>
      </c>
      <c r="D9697" s="1341" t="str">
        <f t="shared" si="165"/>
        <v>TN8008</v>
      </c>
      <c r="E9697" s="1514" t="s">
        <v>121</v>
      </c>
      <c r="F9697" s="1390">
        <v>500</v>
      </c>
      <c r="G9697" s="1283">
        <v>0.9</v>
      </c>
      <c r="H9697" s="1283"/>
      <c r="I9697" s="1283"/>
      <c r="J9697" s="1283"/>
      <c r="K9697" s="1283"/>
      <c r="L9697" s="1283"/>
      <c r="M9697" s="1283"/>
      <c r="N9697" s="1283"/>
      <c r="O9697" s="1283"/>
      <c r="P9697" s="1283">
        <v>1.02</v>
      </c>
      <c r="R9697" s="1067"/>
      <c r="Z9697" s="21"/>
      <c r="AH9697"/>
    </row>
    <row r="9698" spans="1:34" ht="11.25" customHeight="1">
      <c r="A9698"/>
      <c r="B9698" s="1281" t="s">
        <v>30</v>
      </c>
      <c r="C9698" s="1282">
        <v>8010</v>
      </c>
      <c r="D9698" s="1341" t="str">
        <f t="shared" si="165"/>
        <v>TN8010</v>
      </c>
      <c r="E9698" s="1514" t="s">
        <v>121</v>
      </c>
      <c r="F9698" s="1390">
        <v>500</v>
      </c>
      <c r="G9698" s="1283">
        <v>1.18</v>
      </c>
      <c r="H9698" s="1283"/>
      <c r="I9698" s="1283"/>
      <c r="J9698" s="1283"/>
      <c r="K9698" s="1283"/>
      <c r="L9698" s="1283"/>
      <c r="M9698" s="1283"/>
      <c r="N9698" s="1283"/>
      <c r="O9698" s="1283"/>
      <c r="P9698" s="1283">
        <v>1.34</v>
      </c>
      <c r="R9698" s="1067"/>
      <c r="Z9698" s="21"/>
      <c r="AH9698"/>
    </row>
    <row r="9699" spans="1:34" ht="11.25" customHeight="1">
      <c r="A9699"/>
      <c r="B9699" s="1281" t="s">
        <v>30</v>
      </c>
      <c r="C9699" s="1282">
        <v>8013</v>
      </c>
      <c r="D9699" s="1341" t="str">
        <f t="shared" si="165"/>
        <v>TN8013</v>
      </c>
      <c r="E9699" s="1514" t="s">
        <v>121</v>
      </c>
      <c r="F9699" s="1390">
        <v>500</v>
      </c>
      <c r="G9699" s="1283">
        <v>0.24</v>
      </c>
      <c r="H9699" s="1283"/>
      <c r="I9699" s="1283"/>
      <c r="J9699" s="1283"/>
      <c r="K9699" s="1283"/>
      <c r="L9699" s="1283"/>
      <c r="M9699" s="1283"/>
      <c r="N9699" s="1283"/>
      <c r="O9699" s="1283"/>
      <c r="P9699" s="1283">
        <v>0.27</v>
      </c>
      <c r="R9699" s="1067"/>
      <c r="Z9699" s="21"/>
      <c r="AH9699"/>
    </row>
    <row r="9700" spans="1:34" ht="11.25" customHeight="1">
      <c r="A9700"/>
      <c r="B9700" s="1281" t="s">
        <v>30</v>
      </c>
      <c r="C9700" s="1282">
        <v>8015</v>
      </c>
      <c r="D9700" s="1341" t="str">
        <f t="shared" si="165"/>
        <v>TN8015</v>
      </c>
      <c r="E9700" s="1514" t="s">
        <v>121</v>
      </c>
      <c r="F9700" s="1390">
        <v>500</v>
      </c>
      <c r="G9700" s="1283">
        <v>0.48</v>
      </c>
      <c r="H9700" s="1283"/>
      <c r="I9700" s="1283"/>
      <c r="J9700" s="1283"/>
      <c r="K9700" s="1283"/>
      <c r="L9700" s="1283"/>
      <c r="M9700" s="1283"/>
      <c r="N9700" s="1283"/>
      <c r="O9700" s="1283"/>
      <c r="P9700" s="1283">
        <v>0.54</v>
      </c>
      <c r="R9700" s="1067"/>
      <c r="Z9700" s="21"/>
      <c r="AH9700"/>
    </row>
    <row r="9701" spans="1:34" ht="11.25" customHeight="1">
      <c r="A9701"/>
      <c r="B9701" s="1281" t="s">
        <v>30</v>
      </c>
      <c r="C9701" s="1282">
        <v>8017</v>
      </c>
      <c r="D9701" s="1341" t="str">
        <f t="shared" si="165"/>
        <v>TN8017</v>
      </c>
      <c r="E9701" s="1514" t="s">
        <v>121</v>
      </c>
      <c r="F9701" s="1390">
        <v>500</v>
      </c>
      <c r="G9701" s="1283">
        <v>0.94</v>
      </c>
      <c r="H9701" s="1283"/>
      <c r="I9701" s="1283"/>
      <c r="J9701" s="1283"/>
      <c r="K9701" s="1283"/>
      <c r="L9701" s="1283"/>
      <c r="M9701" s="1283"/>
      <c r="N9701" s="1283"/>
      <c r="O9701" s="1283"/>
      <c r="P9701" s="1283">
        <v>1.07</v>
      </c>
      <c r="R9701" s="1067"/>
      <c r="Z9701" s="21"/>
      <c r="AH9701"/>
    </row>
    <row r="9702" spans="1:34" ht="11.25" customHeight="1">
      <c r="A9702"/>
      <c r="B9702" s="1281" t="s">
        <v>30</v>
      </c>
      <c r="C9702" s="1282">
        <v>8018</v>
      </c>
      <c r="D9702" s="1341" t="str">
        <f t="shared" si="165"/>
        <v>TN8018</v>
      </c>
      <c r="E9702" s="1514" t="s">
        <v>121</v>
      </c>
      <c r="F9702" s="1390">
        <v>500</v>
      </c>
      <c r="G9702" s="1283">
        <v>1.51</v>
      </c>
      <c r="H9702" s="1283"/>
      <c r="I9702" s="1283"/>
      <c r="J9702" s="1283"/>
      <c r="K9702" s="1283"/>
      <c r="L9702" s="1283"/>
      <c r="M9702" s="1283"/>
      <c r="N9702" s="1283"/>
      <c r="O9702" s="1283"/>
      <c r="P9702" s="1283">
        <v>1.73</v>
      </c>
      <c r="R9702" s="1067"/>
      <c r="Z9702" s="21"/>
      <c r="AH9702"/>
    </row>
    <row r="9703" spans="1:34" ht="11.25" customHeight="1">
      <c r="A9703"/>
      <c r="B9703" s="1281" t="s">
        <v>30</v>
      </c>
      <c r="C9703" s="1282">
        <v>8021</v>
      </c>
      <c r="D9703" s="1341" t="str">
        <f t="shared" si="165"/>
        <v>TN8021</v>
      </c>
      <c r="E9703" s="1514" t="s">
        <v>121</v>
      </c>
      <c r="F9703" s="1390">
        <v>500</v>
      </c>
      <c r="G9703" s="1283">
        <v>1.51</v>
      </c>
      <c r="H9703" s="1283"/>
      <c r="I9703" s="1283"/>
      <c r="J9703" s="1283"/>
      <c r="K9703" s="1283"/>
      <c r="L9703" s="1283"/>
      <c r="M9703" s="1283"/>
      <c r="N9703" s="1283"/>
      <c r="O9703" s="1283"/>
      <c r="P9703" s="1283">
        <v>1.73</v>
      </c>
      <c r="R9703" s="1067"/>
      <c r="Z9703" s="21"/>
      <c r="AH9703"/>
    </row>
    <row r="9704" spans="1:34" ht="11.25" customHeight="1">
      <c r="A9704"/>
      <c r="B9704" s="1281" t="s">
        <v>30</v>
      </c>
      <c r="C9704" s="1282">
        <v>8031</v>
      </c>
      <c r="D9704" s="1341" t="str">
        <f t="shared" si="165"/>
        <v>TN8031</v>
      </c>
      <c r="E9704" s="1514" t="s">
        <v>121</v>
      </c>
      <c r="F9704" s="1390">
        <v>500</v>
      </c>
      <c r="G9704" s="1283">
        <v>1.55</v>
      </c>
      <c r="H9704" s="1283"/>
      <c r="I9704" s="1283"/>
      <c r="J9704" s="1283"/>
      <c r="K9704" s="1283"/>
      <c r="L9704" s="1283"/>
      <c r="M9704" s="1283"/>
      <c r="N9704" s="1283"/>
      <c r="O9704" s="1283"/>
      <c r="P9704" s="1283">
        <v>1.78</v>
      </c>
      <c r="R9704" s="1067"/>
      <c r="Z9704" s="21"/>
      <c r="AH9704"/>
    </row>
    <row r="9705" spans="1:34" ht="11.25" customHeight="1">
      <c r="A9705"/>
      <c r="B9705" s="1281" t="s">
        <v>30</v>
      </c>
      <c r="C9705" s="1282">
        <v>8032</v>
      </c>
      <c r="D9705" s="1341" t="str">
        <f t="shared" si="165"/>
        <v>TN8032</v>
      </c>
      <c r="E9705" s="1514" t="s">
        <v>121</v>
      </c>
      <c r="F9705" s="1390">
        <v>500</v>
      </c>
      <c r="G9705" s="1283">
        <v>1.08</v>
      </c>
      <c r="H9705" s="1283"/>
      <c r="I9705" s="1283"/>
      <c r="J9705" s="1283"/>
      <c r="K9705" s="1283"/>
      <c r="L9705" s="1283"/>
      <c r="M9705" s="1283"/>
      <c r="N9705" s="1283"/>
      <c r="O9705" s="1283"/>
      <c r="P9705" s="1283">
        <v>1.23</v>
      </c>
      <c r="R9705" s="1067"/>
      <c r="Z9705" s="21"/>
      <c r="AH9705"/>
    </row>
    <row r="9706" spans="1:34" ht="11.25" customHeight="1">
      <c r="A9706"/>
      <c r="B9706" s="1281" t="s">
        <v>30</v>
      </c>
      <c r="C9706" s="1282">
        <v>8033</v>
      </c>
      <c r="D9706" s="1341" t="str">
        <f t="shared" si="165"/>
        <v>TN8033</v>
      </c>
      <c r="E9706" s="1514" t="s">
        <v>121</v>
      </c>
      <c r="F9706" s="1390">
        <v>500</v>
      </c>
      <c r="G9706" s="1283">
        <v>1.08</v>
      </c>
      <c r="H9706" s="1283"/>
      <c r="I9706" s="1283"/>
      <c r="J9706" s="1283"/>
      <c r="K9706" s="1283"/>
      <c r="L9706" s="1283"/>
      <c r="M9706" s="1283"/>
      <c r="N9706" s="1283"/>
      <c r="O9706" s="1283"/>
      <c r="P9706" s="1283">
        <v>1.23</v>
      </c>
      <c r="R9706" s="1067"/>
      <c r="Z9706" s="21"/>
      <c r="AH9706"/>
    </row>
    <row r="9707" spans="1:34" ht="11.25" customHeight="1">
      <c r="A9707"/>
      <c r="B9707" s="1281" t="s">
        <v>30</v>
      </c>
      <c r="C9707" s="1282">
        <v>8037</v>
      </c>
      <c r="D9707" s="1341" t="str">
        <f t="shared" si="165"/>
        <v>TN8037</v>
      </c>
      <c r="E9707" s="1514" t="s">
        <v>125</v>
      </c>
      <c r="F9707" s="1390">
        <v>500</v>
      </c>
      <c r="G9707" s="1283">
        <v>0.81</v>
      </c>
      <c r="H9707" s="1283"/>
      <c r="I9707" s="1283"/>
      <c r="J9707" s="1283"/>
      <c r="K9707" s="1283"/>
      <c r="L9707" s="1283"/>
      <c r="M9707" s="1283"/>
      <c r="N9707" s="1283"/>
      <c r="O9707" s="1283"/>
      <c r="P9707" s="1283">
        <v>0.93</v>
      </c>
      <c r="R9707" s="1067"/>
      <c r="Z9707" s="21"/>
      <c r="AH9707"/>
    </row>
    <row r="9708" spans="1:34" ht="11.25" customHeight="1">
      <c r="A9708"/>
      <c r="B9708" s="1281" t="s">
        <v>30</v>
      </c>
      <c r="C9708" s="1282">
        <v>8039</v>
      </c>
      <c r="D9708" s="1341" t="str">
        <f t="shared" si="165"/>
        <v>TN8039</v>
      </c>
      <c r="E9708" s="1514" t="s">
        <v>125</v>
      </c>
      <c r="F9708" s="1390">
        <v>500</v>
      </c>
      <c r="G9708" s="1283">
        <v>0.88</v>
      </c>
      <c r="H9708" s="1283"/>
      <c r="I9708" s="1283"/>
      <c r="J9708" s="1283"/>
      <c r="K9708" s="1283"/>
      <c r="L9708" s="1283"/>
      <c r="M9708" s="1283"/>
      <c r="N9708" s="1283"/>
      <c r="O9708" s="1283"/>
      <c r="P9708" s="1283">
        <v>1.01</v>
      </c>
      <c r="R9708" s="1067"/>
      <c r="Z9708" s="21"/>
      <c r="AH9708"/>
    </row>
    <row r="9709" spans="1:34" ht="11.25" customHeight="1">
      <c r="A9709"/>
      <c r="B9709" s="1281" t="s">
        <v>30</v>
      </c>
      <c r="C9709" s="1282">
        <v>8044</v>
      </c>
      <c r="D9709" s="1341" t="str">
        <f t="shared" si="165"/>
        <v>TN8044</v>
      </c>
      <c r="E9709" s="1514" t="s">
        <v>121</v>
      </c>
      <c r="F9709" s="1390">
        <v>500</v>
      </c>
      <c r="G9709" s="1283">
        <v>1.61</v>
      </c>
      <c r="H9709" s="1283"/>
      <c r="I9709" s="1283"/>
      <c r="J9709" s="1283"/>
      <c r="K9709" s="1283"/>
      <c r="L9709" s="1283"/>
      <c r="M9709" s="1283"/>
      <c r="N9709" s="1283"/>
      <c r="O9709" s="1283"/>
      <c r="P9709" s="1283">
        <v>1.84</v>
      </c>
      <c r="R9709" s="1067"/>
      <c r="Z9709" s="21"/>
      <c r="AH9709"/>
    </row>
    <row r="9710" spans="1:34" ht="11.25" customHeight="1">
      <c r="A9710"/>
      <c r="B9710" s="1281" t="s">
        <v>30</v>
      </c>
      <c r="C9710" s="1282">
        <v>8045</v>
      </c>
      <c r="D9710" s="1341" t="str">
        <f t="shared" si="165"/>
        <v>TN8045</v>
      </c>
      <c r="E9710" s="1514" t="s">
        <v>121</v>
      </c>
      <c r="F9710" s="1390">
        <v>500</v>
      </c>
      <c r="G9710" s="1283">
        <v>0.41</v>
      </c>
      <c r="H9710" s="1283"/>
      <c r="I9710" s="1283"/>
      <c r="J9710" s="1283"/>
      <c r="K9710" s="1283"/>
      <c r="L9710" s="1283"/>
      <c r="M9710" s="1283"/>
      <c r="N9710" s="1283"/>
      <c r="O9710" s="1283"/>
      <c r="P9710" s="1283">
        <v>0.46</v>
      </c>
      <c r="R9710" s="1067"/>
      <c r="Z9710" s="21"/>
      <c r="AH9710"/>
    </row>
    <row r="9711" spans="1:34" ht="11.25" customHeight="1">
      <c r="A9711"/>
      <c r="B9711" s="1281" t="s">
        <v>30</v>
      </c>
      <c r="C9711" s="1282">
        <v>8046</v>
      </c>
      <c r="D9711" s="1341" t="str">
        <f t="shared" si="165"/>
        <v>TN8046</v>
      </c>
      <c r="E9711" s="1514" t="s">
        <v>121</v>
      </c>
      <c r="F9711" s="1390">
        <v>500</v>
      </c>
      <c r="G9711" s="1283">
        <v>1.22</v>
      </c>
      <c r="H9711" s="1283"/>
      <c r="I9711" s="1283"/>
      <c r="J9711" s="1283"/>
      <c r="K9711" s="1283"/>
      <c r="L9711" s="1283"/>
      <c r="M9711" s="1283"/>
      <c r="N9711" s="1283"/>
      <c r="O9711" s="1283"/>
      <c r="P9711" s="1283">
        <v>1.39</v>
      </c>
      <c r="R9711" s="1067"/>
      <c r="Z9711" s="21"/>
      <c r="AH9711"/>
    </row>
    <row r="9712" spans="1:34" ht="11.25" customHeight="1">
      <c r="A9712"/>
      <c r="B9712" s="1281" t="s">
        <v>30</v>
      </c>
      <c r="C9712" s="1282">
        <v>8047</v>
      </c>
      <c r="D9712" s="1341" t="str">
        <f t="shared" si="165"/>
        <v>TN8047</v>
      </c>
      <c r="E9712" s="1514" t="s">
        <v>121</v>
      </c>
      <c r="F9712" s="1390">
        <v>500</v>
      </c>
      <c r="G9712" s="1283">
        <v>0.46</v>
      </c>
      <c r="H9712" s="1283"/>
      <c r="I9712" s="1283"/>
      <c r="J9712" s="1283"/>
      <c r="K9712" s="1283"/>
      <c r="L9712" s="1283"/>
      <c r="M9712" s="1283"/>
      <c r="N9712" s="1283"/>
      <c r="O9712" s="1283"/>
      <c r="P9712" s="1283">
        <v>0.53</v>
      </c>
      <c r="R9712" s="1067"/>
      <c r="Z9712" s="21"/>
      <c r="AH9712"/>
    </row>
    <row r="9713" spans="1:34" ht="11.25" customHeight="1">
      <c r="A9713"/>
      <c r="B9713" s="1281" t="s">
        <v>30</v>
      </c>
      <c r="C9713" s="1282">
        <v>8058</v>
      </c>
      <c r="D9713" s="1341" t="str">
        <f t="shared" si="165"/>
        <v>TN8058</v>
      </c>
      <c r="E9713" s="1514" t="s">
        <v>121</v>
      </c>
      <c r="F9713" s="1390">
        <v>500</v>
      </c>
      <c r="G9713" s="1283">
        <v>1.48</v>
      </c>
      <c r="H9713" s="1283"/>
      <c r="I9713" s="1283"/>
      <c r="J9713" s="1283"/>
      <c r="K9713" s="1283"/>
      <c r="L9713" s="1283"/>
      <c r="M9713" s="1283"/>
      <c r="N9713" s="1283"/>
      <c r="O9713" s="1283"/>
      <c r="P9713" s="1283">
        <v>1.7</v>
      </c>
      <c r="R9713" s="1067"/>
      <c r="Z9713" s="21"/>
      <c r="AH9713"/>
    </row>
    <row r="9714" spans="1:34" ht="11.25" customHeight="1">
      <c r="A9714"/>
      <c r="B9714" s="1281" t="s">
        <v>30</v>
      </c>
      <c r="C9714" s="1282">
        <v>8072</v>
      </c>
      <c r="D9714" s="1341" t="str">
        <f t="shared" si="165"/>
        <v>TN8072</v>
      </c>
      <c r="E9714" s="1514" t="s">
        <v>121</v>
      </c>
      <c r="F9714" s="1390">
        <v>500</v>
      </c>
      <c r="G9714" s="1283">
        <v>0.39</v>
      </c>
      <c r="H9714" s="1283"/>
      <c r="I9714" s="1283"/>
      <c r="J9714" s="1283"/>
      <c r="K9714" s="1283"/>
      <c r="L9714" s="1283"/>
      <c r="M9714" s="1283"/>
      <c r="N9714" s="1283"/>
      <c r="O9714" s="1283"/>
      <c r="P9714" s="1283">
        <v>0.45</v>
      </c>
      <c r="R9714" s="1067"/>
      <c r="Z9714" s="21"/>
      <c r="AH9714"/>
    </row>
    <row r="9715" spans="1:34" ht="11.25" customHeight="1">
      <c r="A9715"/>
      <c r="B9715" s="1281" t="s">
        <v>30</v>
      </c>
      <c r="C9715" s="1282">
        <v>8102</v>
      </c>
      <c r="D9715" s="1341" t="str">
        <f t="shared" si="165"/>
        <v>TN8102</v>
      </c>
      <c r="E9715" s="1514" t="s">
        <v>123</v>
      </c>
      <c r="F9715" s="1390">
        <v>500</v>
      </c>
      <c r="G9715" s="1283">
        <v>1.1599999999999999</v>
      </c>
      <c r="H9715" s="1283"/>
      <c r="I9715" s="1283"/>
      <c r="J9715" s="1283"/>
      <c r="K9715" s="1283"/>
      <c r="L9715" s="1283"/>
      <c r="M9715" s="1283"/>
      <c r="N9715" s="1283"/>
      <c r="O9715" s="1283"/>
      <c r="P9715" s="1283">
        <v>1.33</v>
      </c>
      <c r="R9715" s="1067"/>
      <c r="Z9715" s="21"/>
      <c r="AH9715"/>
    </row>
    <row r="9716" spans="1:34" ht="11.25" customHeight="1">
      <c r="A9716"/>
      <c r="B9716" s="1281" t="s">
        <v>30</v>
      </c>
      <c r="C9716" s="1282">
        <v>8103</v>
      </c>
      <c r="D9716" s="1341" t="str">
        <f t="shared" si="165"/>
        <v>TN8103</v>
      </c>
      <c r="E9716" s="1514" t="s">
        <v>123</v>
      </c>
      <c r="F9716" s="1390">
        <v>500</v>
      </c>
      <c r="G9716" s="1283">
        <v>1.54</v>
      </c>
      <c r="H9716" s="1283"/>
      <c r="I9716" s="1283"/>
      <c r="J9716" s="1283"/>
      <c r="K9716" s="1283"/>
      <c r="L9716" s="1283"/>
      <c r="M9716" s="1283"/>
      <c r="N9716" s="1283"/>
      <c r="O9716" s="1283"/>
      <c r="P9716" s="1283">
        <v>1.76</v>
      </c>
      <c r="R9716" s="1067"/>
      <c r="Z9716" s="21"/>
      <c r="AH9716"/>
    </row>
    <row r="9717" spans="1:34" ht="11.25" customHeight="1">
      <c r="A9717"/>
      <c r="B9717" s="1281" t="s">
        <v>30</v>
      </c>
      <c r="C9717" s="1282">
        <v>8106</v>
      </c>
      <c r="D9717" s="1341" t="str">
        <f t="shared" si="165"/>
        <v>TN8106</v>
      </c>
      <c r="E9717" s="1514" t="s">
        <v>123</v>
      </c>
      <c r="F9717" s="1390">
        <v>500</v>
      </c>
      <c r="G9717" s="1283">
        <v>2.97</v>
      </c>
      <c r="H9717" s="1283"/>
      <c r="I9717" s="1283"/>
      <c r="J9717" s="1283"/>
      <c r="K9717" s="1283"/>
      <c r="L9717" s="1283"/>
      <c r="M9717" s="1283"/>
      <c r="N9717" s="1283"/>
      <c r="O9717" s="1283"/>
      <c r="P9717" s="1283">
        <v>3.39</v>
      </c>
      <c r="R9717" s="1067"/>
      <c r="Z9717" s="21"/>
      <c r="AH9717"/>
    </row>
    <row r="9718" spans="1:34" ht="11.25" customHeight="1">
      <c r="A9718"/>
      <c r="B9718" s="1281" t="s">
        <v>30</v>
      </c>
      <c r="C9718" s="1282">
        <v>8107</v>
      </c>
      <c r="D9718" s="1341" t="str">
        <f t="shared" si="165"/>
        <v>TN8107</v>
      </c>
      <c r="E9718" s="1514" t="s">
        <v>121</v>
      </c>
      <c r="F9718" s="1390">
        <v>500</v>
      </c>
      <c r="G9718" s="1283">
        <v>2.13</v>
      </c>
      <c r="H9718" s="1283"/>
      <c r="I9718" s="1283"/>
      <c r="J9718" s="1283"/>
      <c r="K9718" s="1283"/>
      <c r="L9718" s="1283"/>
      <c r="M9718" s="1283"/>
      <c r="N9718" s="1283"/>
      <c r="O9718" s="1283"/>
      <c r="P9718" s="1283">
        <v>2.4300000000000002</v>
      </c>
      <c r="R9718" s="1067"/>
      <c r="Z9718" s="21"/>
      <c r="AH9718"/>
    </row>
    <row r="9719" spans="1:34" ht="11.25" customHeight="1">
      <c r="A9719"/>
      <c r="B9719" s="1281" t="s">
        <v>30</v>
      </c>
      <c r="C9719" s="1282">
        <v>8111</v>
      </c>
      <c r="D9719" s="1341" t="str">
        <f t="shared" si="165"/>
        <v>TN8111</v>
      </c>
      <c r="E9719" s="1514" t="s">
        <v>121</v>
      </c>
      <c r="F9719" s="1390">
        <v>500</v>
      </c>
      <c r="G9719" s="1283">
        <v>1.0900000000000001</v>
      </c>
      <c r="H9719" s="1283"/>
      <c r="I9719" s="1283"/>
      <c r="J9719" s="1283"/>
      <c r="K9719" s="1283"/>
      <c r="L9719" s="1283"/>
      <c r="M9719" s="1283"/>
      <c r="N9719" s="1283"/>
      <c r="O9719" s="1283"/>
      <c r="P9719" s="1283">
        <v>1.25</v>
      </c>
      <c r="R9719" s="1067"/>
      <c r="Z9719" s="21"/>
      <c r="AH9719"/>
    </row>
    <row r="9720" spans="1:34" ht="11.25" customHeight="1">
      <c r="A9720"/>
      <c r="B9720" s="1281" t="s">
        <v>30</v>
      </c>
      <c r="C9720" s="1282">
        <v>8116</v>
      </c>
      <c r="D9720" s="1341" t="str">
        <f t="shared" si="165"/>
        <v>TN8116</v>
      </c>
      <c r="E9720" s="1514" t="s">
        <v>125</v>
      </c>
      <c r="F9720" s="1390">
        <v>500</v>
      </c>
      <c r="G9720" s="1283">
        <v>1.6</v>
      </c>
      <c r="H9720" s="1283"/>
      <c r="I9720" s="1283"/>
      <c r="J9720" s="1283"/>
      <c r="K9720" s="1283"/>
      <c r="L9720" s="1283"/>
      <c r="M9720" s="1283"/>
      <c r="N9720" s="1283"/>
      <c r="O9720" s="1283"/>
      <c r="P9720" s="1283">
        <v>1.82</v>
      </c>
      <c r="R9720" s="1067"/>
      <c r="Z9720" s="21"/>
      <c r="AH9720"/>
    </row>
    <row r="9721" spans="1:34" ht="11.25" customHeight="1">
      <c r="A9721"/>
      <c r="B9721" s="1281" t="s">
        <v>30</v>
      </c>
      <c r="C9721" s="1282">
        <v>8203</v>
      </c>
      <c r="D9721" s="1341" t="str">
        <f t="shared" si="165"/>
        <v>TN8203</v>
      </c>
      <c r="E9721" s="1514" t="s">
        <v>125</v>
      </c>
      <c r="F9721" s="1390">
        <v>550</v>
      </c>
      <c r="G9721" s="1283">
        <v>4.76</v>
      </c>
      <c r="H9721" s="1283"/>
      <c r="I9721" s="1283"/>
      <c r="J9721" s="1283"/>
      <c r="K9721" s="1283"/>
      <c r="L9721" s="1283"/>
      <c r="M9721" s="1283"/>
      <c r="N9721" s="1283"/>
      <c r="O9721" s="1283"/>
      <c r="P9721" s="1283">
        <v>5.44</v>
      </c>
      <c r="R9721" s="1067"/>
      <c r="Z9721" s="21"/>
      <c r="AH9721"/>
    </row>
    <row r="9722" spans="1:34" ht="11.25" customHeight="1">
      <c r="A9722"/>
      <c r="B9722" s="1281" t="s">
        <v>30</v>
      </c>
      <c r="C9722" s="1282">
        <v>8204</v>
      </c>
      <c r="D9722" s="1341" t="str">
        <f t="shared" si="165"/>
        <v>TN8204</v>
      </c>
      <c r="E9722" s="1514" t="s">
        <v>121</v>
      </c>
      <c r="F9722" s="1390">
        <v>500</v>
      </c>
      <c r="G9722" s="1283">
        <v>2.65</v>
      </c>
      <c r="H9722" s="1283"/>
      <c r="I9722" s="1283"/>
      <c r="J9722" s="1283"/>
      <c r="K9722" s="1283"/>
      <c r="L9722" s="1283"/>
      <c r="M9722" s="1283"/>
      <c r="N9722" s="1283"/>
      <c r="O9722" s="1283"/>
      <c r="P9722" s="1283">
        <v>3.02</v>
      </c>
      <c r="R9722" s="1067"/>
      <c r="Z9722" s="21"/>
      <c r="AH9722"/>
    </row>
    <row r="9723" spans="1:34" ht="11.25" customHeight="1">
      <c r="A9723"/>
      <c r="B9723" s="1281" t="s">
        <v>30</v>
      </c>
      <c r="C9723" s="1282">
        <v>8209</v>
      </c>
      <c r="D9723" s="1341" t="str">
        <f t="shared" si="165"/>
        <v>TN8209</v>
      </c>
      <c r="E9723" s="1514" t="s">
        <v>121</v>
      </c>
      <c r="F9723" s="1390">
        <v>500</v>
      </c>
      <c r="G9723" s="1283">
        <v>2.79</v>
      </c>
      <c r="H9723" s="1283"/>
      <c r="I9723" s="1283"/>
      <c r="J9723" s="1283"/>
      <c r="K9723" s="1283"/>
      <c r="L9723" s="1283"/>
      <c r="M9723" s="1283"/>
      <c r="N9723" s="1283"/>
      <c r="O9723" s="1283"/>
      <c r="P9723" s="1283">
        <v>3.18</v>
      </c>
      <c r="R9723" s="1067"/>
      <c r="Z9723" s="21"/>
      <c r="AH9723"/>
    </row>
    <row r="9724" spans="1:34" ht="11.25" customHeight="1">
      <c r="A9724"/>
      <c r="B9724" s="1281" t="s">
        <v>30</v>
      </c>
      <c r="C9724" s="1282">
        <v>8215</v>
      </c>
      <c r="D9724" s="1341" t="str">
        <f t="shared" si="165"/>
        <v>TN8215</v>
      </c>
      <c r="E9724" s="1514" t="s">
        <v>123</v>
      </c>
      <c r="F9724" s="1390">
        <v>500</v>
      </c>
      <c r="G9724" s="1283">
        <v>2.2400000000000002</v>
      </c>
      <c r="H9724" s="1283"/>
      <c r="I9724" s="1283"/>
      <c r="J9724" s="1283"/>
      <c r="K9724" s="1283"/>
      <c r="L9724" s="1283"/>
      <c r="M9724" s="1283"/>
      <c r="N9724" s="1283"/>
      <c r="O9724" s="1283"/>
      <c r="P9724" s="1283">
        <v>2.56</v>
      </c>
      <c r="R9724" s="1067"/>
      <c r="Z9724" s="21"/>
      <c r="AH9724"/>
    </row>
    <row r="9725" spans="1:34" ht="11.25" customHeight="1">
      <c r="A9725"/>
      <c r="B9725" s="1281" t="s">
        <v>30</v>
      </c>
      <c r="C9725" s="1282">
        <v>8227</v>
      </c>
      <c r="D9725" s="1341" t="str">
        <f t="shared" si="165"/>
        <v>TN8227</v>
      </c>
      <c r="E9725" s="1514" t="s">
        <v>124</v>
      </c>
      <c r="F9725" s="1390">
        <v>500</v>
      </c>
      <c r="G9725" s="1283">
        <v>2.39</v>
      </c>
      <c r="H9725" s="1283"/>
      <c r="I9725" s="1283"/>
      <c r="J9725" s="1283"/>
      <c r="K9725" s="1283"/>
      <c r="L9725" s="1283"/>
      <c r="M9725" s="1283"/>
      <c r="N9725" s="1283"/>
      <c r="O9725" s="1283"/>
      <c r="P9725" s="1283">
        <v>2.74</v>
      </c>
      <c r="R9725" s="1067"/>
      <c r="Z9725" s="21"/>
      <c r="AH9725"/>
    </row>
    <row r="9726" spans="1:34" ht="11.25" customHeight="1">
      <c r="A9726"/>
      <c r="B9726" s="1281" t="s">
        <v>30</v>
      </c>
      <c r="C9726" s="1282">
        <v>8232</v>
      </c>
      <c r="D9726" s="1341" t="str">
        <f t="shared" si="165"/>
        <v>TN8232</v>
      </c>
      <c r="E9726" s="1514" t="s">
        <v>121</v>
      </c>
      <c r="F9726" s="1390">
        <v>500</v>
      </c>
      <c r="G9726" s="1283">
        <v>2.98</v>
      </c>
      <c r="H9726" s="1283"/>
      <c r="I9726" s="1283"/>
      <c r="J9726" s="1283"/>
      <c r="K9726" s="1283"/>
      <c r="L9726" s="1283"/>
      <c r="M9726" s="1283"/>
      <c r="N9726" s="1283"/>
      <c r="O9726" s="1283"/>
      <c r="P9726" s="1283">
        <v>3.41</v>
      </c>
      <c r="R9726" s="1067"/>
      <c r="Z9726" s="21"/>
      <c r="AH9726"/>
    </row>
    <row r="9727" spans="1:34" ht="11.25" customHeight="1">
      <c r="A9727"/>
      <c r="B9727" s="1281" t="s">
        <v>30</v>
      </c>
      <c r="C9727" s="1282">
        <v>8233</v>
      </c>
      <c r="D9727" s="1341" t="str">
        <f t="shared" si="165"/>
        <v>TN8233</v>
      </c>
      <c r="E9727" s="1514" t="s">
        <v>123</v>
      </c>
      <c r="F9727" s="1390">
        <v>500</v>
      </c>
      <c r="G9727" s="1283">
        <v>1.86</v>
      </c>
      <c r="H9727" s="1283"/>
      <c r="I9727" s="1283"/>
      <c r="J9727" s="1283"/>
      <c r="K9727" s="1283"/>
      <c r="L9727" s="1283"/>
      <c r="M9727" s="1283"/>
      <c r="N9727" s="1283"/>
      <c r="O9727" s="1283"/>
      <c r="P9727" s="1283">
        <v>2.13</v>
      </c>
      <c r="R9727" s="1067"/>
      <c r="Z9727" s="21"/>
      <c r="AH9727"/>
    </row>
    <row r="9728" spans="1:34" ht="11.25" customHeight="1">
      <c r="A9728"/>
      <c r="B9728" s="1281" t="s">
        <v>30</v>
      </c>
      <c r="C9728" s="1282">
        <v>8235</v>
      </c>
      <c r="D9728" s="1341" t="str">
        <f t="shared" si="165"/>
        <v>TN8235</v>
      </c>
      <c r="E9728" s="1514" t="s">
        <v>125</v>
      </c>
      <c r="F9728" s="1390">
        <v>500</v>
      </c>
      <c r="G9728" s="1283">
        <v>3.22</v>
      </c>
      <c r="H9728" s="1283"/>
      <c r="I9728" s="1283"/>
      <c r="J9728" s="1283"/>
      <c r="K9728" s="1283"/>
      <c r="L9728" s="1283"/>
      <c r="M9728" s="1283"/>
      <c r="N9728" s="1283"/>
      <c r="O9728" s="1283"/>
      <c r="P9728" s="1283">
        <v>3.68</v>
      </c>
      <c r="R9728" s="1067"/>
      <c r="Z9728" s="21"/>
      <c r="AH9728"/>
    </row>
    <row r="9729" spans="1:34" ht="11.25" customHeight="1">
      <c r="A9729"/>
      <c r="B9729" s="1281" t="s">
        <v>30</v>
      </c>
      <c r="C9729" s="1282">
        <v>8263</v>
      </c>
      <c r="D9729" s="1341" t="str">
        <f t="shared" si="165"/>
        <v>TN8263</v>
      </c>
      <c r="E9729" s="1514" t="s">
        <v>123</v>
      </c>
      <c r="F9729" s="1390">
        <v>500</v>
      </c>
      <c r="G9729" s="1283">
        <v>4.07</v>
      </c>
      <c r="H9729" s="1283"/>
      <c r="I9729" s="1283"/>
      <c r="J9729" s="1283"/>
      <c r="K9729" s="1283"/>
      <c r="L9729" s="1283"/>
      <c r="M9729" s="1283"/>
      <c r="N9729" s="1283"/>
      <c r="O9729" s="1283"/>
      <c r="P9729" s="1283">
        <v>4.66</v>
      </c>
      <c r="R9729" s="1067"/>
      <c r="Z9729" s="21"/>
      <c r="AH9729"/>
    </row>
    <row r="9730" spans="1:34" ht="11.25" customHeight="1">
      <c r="A9730"/>
      <c r="B9730" s="1281" t="s">
        <v>30</v>
      </c>
      <c r="C9730" s="1282">
        <v>8264</v>
      </c>
      <c r="D9730" s="1341" t="str">
        <f t="shared" si="165"/>
        <v>TN8264</v>
      </c>
      <c r="E9730" s="1514" t="s">
        <v>123</v>
      </c>
      <c r="F9730" s="1390">
        <v>500</v>
      </c>
      <c r="G9730" s="1283">
        <v>3.01</v>
      </c>
      <c r="H9730" s="1283"/>
      <c r="I9730" s="1283"/>
      <c r="J9730" s="1283"/>
      <c r="K9730" s="1283"/>
      <c r="L9730" s="1283"/>
      <c r="M9730" s="1283"/>
      <c r="N9730" s="1283"/>
      <c r="O9730" s="1283"/>
      <c r="P9730" s="1283">
        <v>3.44</v>
      </c>
      <c r="R9730" s="1067"/>
      <c r="Z9730" s="21"/>
      <c r="AH9730"/>
    </row>
    <row r="9731" spans="1:34" ht="11.25" customHeight="1">
      <c r="A9731"/>
      <c r="B9731" s="1281" t="s">
        <v>30</v>
      </c>
      <c r="C9731" s="1282">
        <v>8265</v>
      </c>
      <c r="D9731" s="1341" t="str">
        <f t="shared" si="165"/>
        <v>TN8265</v>
      </c>
      <c r="E9731" s="1514" t="s">
        <v>123</v>
      </c>
      <c r="F9731" s="1390">
        <v>500</v>
      </c>
      <c r="G9731" s="1283">
        <v>2.86</v>
      </c>
      <c r="H9731" s="1283"/>
      <c r="I9731" s="1283"/>
      <c r="J9731" s="1283"/>
      <c r="K9731" s="1283"/>
      <c r="L9731" s="1283"/>
      <c r="M9731" s="1283"/>
      <c r="N9731" s="1283"/>
      <c r="O9731" s="1283"/>
      <c r="P9731" s="1283">
        <v>3.26</v>
      </c>
      <c r="R9731" s="1067"/>
      <c r="Z9731" s="21"/>
      <c r="AH9731"/>
    </row>
    <row r="9732" spans="1:34" ht="11.25" customHeight="1">
      <c r="A9732"/>
      <c r="B9732" s="1281" t="s">
        <v>30</v>
      </c>
      <c r="C9732" s="1282">
        <v>8279</v>
      </c>
      <c r="D9732" s="1341" t="str">
        <f t="shared" si="165"/>
        <v>TN8279</v>
      </c>
      <c r="E9732" s="1514" t="s">
        <v>122</v>
      </c>
      <c r="F9732" s="1390">
        <v>500</v>
      </c>
      <c r="G9732" s="1283">
        <v>3.7</v>
      </c>
      <c r="H9732" s="1283"/>
      <c r="I9732" s="1283"/>
      <c r="J9732" s="1283"/>
      <c r="K9732" s="1283"/>
      <c r="L9732" s="1283"/>
      <c r="M9732" s="1283"/>
      <c r="N9732" s="1283"/>
      <c r="O9732" s="1283"/>
      <c r="P9732" s="1283">
        <v>4.22</v>
      </c>
      <c r="R9732" s="1067"/>
      <c r="Z9732" s="21"/>
      <c r="AH9732"/>
    </row>
    <row r="9733" spans="1:34" ht="11.25" customHeight="1">
      <c r="A9733"/>
      <c r="B9733" s="1281" t="s">
        <v>30</v>
      </c>
      <c r="C9733" s="1282">
        <v>8288</v>
      </c>
      <c r="D9733" s="1341" t="str">
        <f t="shared" si="165"/>
        <v>TN8288</v>
      </c>
      <c r="E9733" s="1514" t="s">
        <v>122</v>
      </c>
      <c r="F9733" s="1390">
        <v>550</v>
      </c>
      <c r="G9733" s="1283">
        <v>5.07</v>
      </c>
      <c r="H9733" s="1283"/>
      <c r="I9733" s="1283"/>
      <c r="J9733" s="1283"/>
      <c r="K9733" s="1283"/>
      <c r="L9733" s="1283"/>
      <c r="M9733" s="1283"/>
      <c r="N9733" s="1283"/>
      <c r="O9733" s="1283"/>
      <c r="P9733" s="1283">
        <v>5.79</v>
      </c>
      <c r="R9733" s="1067"/>
      <c r="Z9733" s="21"/>
      <c r="AH9733"/>
    </row>
    <row r="9734" spans="1:34" ht="11.25" customHeight="1">
      <c r="A9734"/>
      <c r="B9734" s="1281" t="s">
        <v>30</v>
      </c>
      <c r="C9734" s="1282">
        <v>8291</v>
      </c>
      <c r="D9734" s="1341" t="str">
        <f t="shared" si="165"/>
        <v>TN8291</v>
      </c>
      <c r="E9734" s="1514" t="s">
        <v>125</v>
      </c>
      <c r="F9734" s="1390">
        <v>500</v>
      </c>
      <c r="G9734" s="1283">
        <v>1.88</v>
      </c>
      <c r="H9734" s="1283"/>
      <c r="I9734" s="1283"/>
      <c r="J9734" s="1283"/>
      <c r="K9734" s="1283"/>
      <c r="L9734" s="1283"/>
      <c r="M9734" s="1283"/>
      <c r="N9734" s="1283"/>
      <c r="O9734" s="1283"/>
      <c r="P9734" s="1283">
        <v>2.14</v>
      </c>
      <c r="R9734" s="1067"/>
      <c r="Z9734" s="21"/>
      <c r="AH9734"/>
    </row>
    <row r="9735" spans="1:34" ht="11.25" customHeight="1">
      <c r="A9735"/>
      <c r="B9735" s="1281" t="s">
        <v>30</v>
      </c>
      <c r="C9735" s="1282">
        <v>8292</v>
      </c>
      <c r="D9735" s="1341" t="str">
        <f t="shared" si="165"/>
        <v>TN8292</v>
      </c>
      <c r="E9735" s="1514" t="s">
        <v>121</v>
      </c>
      <c r="F9735" s="1390">
        <v>500</v>
      </c>
      <c r="G9735" s="1283">
        <v>1.82</v>
      </c>
      <c r="H9735" s="1283"/>
      <c r="I9735" s="1283"/>
      <c r="J9735" s="1283"/>
      <c r="K9735" s="1283"/>
      <c r="L9735" s="1283"/>
      <c r="M9735" s="1283"/>
      <c r="N9735" s="1283"/>
      <c r="O9735" s="1283"/>
      <c r="P9735" s="1283">
        <v>2.08</v>
      </c>
      <c r="R9735" s="1067"/>
      <c r="Z9735" s="21"/>
      <c r="AH9735"/>
    </row>
    <row r="9736" spans="1:34" ht="11.25" customHeight="1">
      <c r="A9736"/>
      <c r="B9736" s="1281" t="s">
        <v>30</v>
      </c>
      <c r="C9736" s="1282">
        <v>8293</v>
      </c>
      <c r="D9736" s="1341" t="str">
        <f t="shared" si="165"/>
        <v>TN8293</v>
      </c>
      <c r="E9736" s="1514" t="s">
        <v>125</v>
      </c>
      <c r="F9736" s="1390">
        <v>550</v>
      </c>
      <c r="G9736" s="1283">
        <v>4.91</v>
      </c>
      <c r="H9736" s="1283"/>
      <c r="I9736" s="1283"/>
      <c r="J9736" s="1283"/>
      <c r="K9736" s="1283"/>
      <c r="L9736" s="1283"/>
      <c r="M9736" s="1283"/>
      <c r="N9736" s="1283"/>
      <c r="O9736" s="1283"/>
      <c r="P9736" s="1283">
        <v>5.62</v>
      </c>
      <c r="R9736" s="1067"/>
      <c r="Z9736" s="21"/>
      <c r="AH9736"/>
    </row>
    <row r="9737" spans="1:34" ht="11.25" customHeight="1">
      <c r="A9737"/>
      <c r="B9737" s="1281" t="s">
        <v>30</v>
      </c>
      <c r="C9737" s="1282">
        <v>8304</v>
      </c>
      <c r="D9737" s="1341" t="str">
        <f t="shared" si="165"/>
        <v>TN8304</v>
      </c>
      <c r="E9737" s="1514" t="s">
        <v>123</v>
      </c>
      <c r="F9737" s="1390">
        <v>500</v>
      </c>
      <c r="G9737" s="1283">
        <v>3.21</v>
      </c>
      <c r="H9737" s="1283"/>
      <c r="I9737" s="1283"/>
      <c r="J9737" s="1283"/>
      <c r="K9737" s="1283"/>
      <c r="L9737" s="1283"/>
      <c r="M9737" s="1283"/>
      <c r="N9737" s="1283"/>
      <c r="O9737" s="1283"/>
      <c r="P9737" s="1283">
        <v>3.66</v>
      </c>
      <c r="R9737" s="1067"/>
      <c r="Z9737" s="21"/>
      <c r="AH9737"/>
    </row>
    <row r="9738" spans="1:34" ht="11.25" customHeight="1">
      <c r="A9738"/>
      <c r="B9738" s="1281" t="s">
        <v>30</v>
      </c>
      <c r="C9738" s="1282">
        <v>8350</v>
      </c>
      <c r="D9738" s="1341" t="str">
        <f t="shared" si="165"/>
        <v>TN8350</v>
      </c>
      <c r="E9738" s="1514" t="s">
        <v>124</v>
      </c>
      <c r="F9738" s="1390">
        <v>500</v>
      </c>
      <c r="G9738" s="1283">
        <v>3.85</v>
      </c>
      <c r="H9738" s="1283"/>
      <c r="I9738" s="1283"/>
      <c r="J9738" s="1283"/>
      <c r="K9738" s="1283"/>
      <c r="L9738" s="1283"/>
      <c r="M9738" s="1283"/>
      <c r="N9738" s="1283"/>
      <c r="O9738" s="1283"/>
      <c r="P9738" s="1283">
        <v>4.4000000000000004</v>
      </c>
      <c r="R9738" s="1067"/>
      <c r="Z9738" s="21"/>
      <c r="AH9738"/>
    </row>
    <row r="9739" spans="1:34" ht="11.25" customHeight="1">
      <c r="A9739"/>
      <c r="B9739" s="1281" t="s">
        <v>30</v>
      </c>
      <c r="C9739" s="1282">
        <v>8380</v>
      </c>
      <c r="D9739" s="1341" t="str">
        <f t="shared" si="165"/>
        <v>TN8380</v>
      </c>
      <c r="E9739" s="1514" t="s">
        <v>121</v>
      </c>
      <c r="F9739" s="1390">
        <v>500</v>
      </c>
      <c r="G9739" s="1283">
        <v>1.72</v>
      </c>
      <c r="H9739" s="1283"/>
      <c r="I9739" s="1283"/>
      <c r="J9739" s="1283"/>
      <c r="K9739" s="1283"/>
      <c r="L9739" s="1283"/>
      <c r="M9739" s="1283"/>
      <c r="N9739" s="1283"/>
      <c r="O9739" s="1283"/>
      <c r="P9739" s="1283">
        <v>1.97</v>
      </c>
      <c r="R9739" s="1067"/>
      <c r="Z9739" s="21"/>
      <c r="AH9739"/>
    </row>
    <row r="9740" spans="1:34" ht="11.25" customHeight="1">
      <c r="A9740"/>
      <c r="B9740" s="1281" t="s">
        <v>30</v>
      </c>
      <c r="C9740" s="1282">
        <v>8381</v>
      </c>
      <c r="D9740" s="1341" t="str">
        <f t="shared" ref="D9740:D9803" si="166">B9740&amp;TEXT(C9740,"0000")</f>
        <v>TN8381</v>
      </c>
      <c r="E9740" s="1514" t="s">
        <v>121</v>
      </c>
      <c r="F9740" s="1390">
        <v>500</v>
      </c>
      <c r="G9740" s="1283">
        <v>1.54</v>
      </c>
      <c r="H9740" s="1283"/>
      <c r="I9740" s="1283"/>
      <c r="J9740" s="1283"/>
      <c r="K9740" s="1283"/>
      <c r="L9740" s="1283"/>
      <c r="M9740" s="1283"/>
      <c r="N9740" s="1283"/>
      <c r="O9740" s="1283"/>
      <c r="P9740" s="1283">
        <v>1.76</v>
      </c>
      <c r="R9740" s="1067"/>
      <c r="Z9740" s="21"/>
      <c r="AH9740"/>
    </row>
    <row r="9741" spans="1:34" ht="11.25" customHeight="1">
      <c r="A9741"/>
      <c r="B9741" s="1281" t="s">
        <v>30</v>
      </c>
      <c r="C9741" s="1282">
        <v>8385</v>
      </c>
      <c r="D9741" s="1341" t="str">
        <f t="shared" si="166"/>
        <v>TN8385</v>
      </c>
      <c r="E9741" s="1514" t="s">
        <v>124</v>
      </c>
      <c r="F9741" s="1390">
        <v>500</v>
      </c>
      <c r="G9741" s="1283">
        <v>1.47</v>
      </c>
      <c r="H9741" s="1283"/>
      <c r="I9741" s="1283"/>
      <c r="J9741" s="1283"/>
      <c r="K9741" s="1283"/>
      <c r="L9741" s="1283"/>
      <c r="M9741" s="1283"/>
      <c r="N9741" s="1283"/>
      <c r="O9741" s="1283"/>
      <c r="P9741" s="1283">
        <v>1.68</v>
      </c>
      <c r="R9741" s="1067"/>
      <c r="Z9741" s="21"/>
      <c r="AH9741"/>
    </row>
    <row r="9742" spans="1:34" ht="11.25" customHeight="1">
      <c r="A9742"/>
      <c r="B9742" s="1281" t="s">
        <v>30</v>
      </c>
      <c r="C9742" s="1282">
        <v>8392</v>
      </c>
      <c r="D9742" s="1341" t="str">
        <f t="shared" si="166"/>
        <v>TN8392</v>
      </c>
      <c r="E9742" s="1514" t="s">
        <v>121</v>
      </c>
      <c r="F9742" s="1390">
        <v>500</v>
      </c>
      <c r="G9742" s="1283">
        <v>1.22</v>
      </c>
      <c r="H9742" s="1283"/>
      <c r="I9742" s="1283"/>
      <c r="J9742" s="1283"/>
      <c r="K9742" s="1283"/>
      <c r="L9742" s="1283"/>
      <c r="M9742" s="1283"/>
      <c r="N9742" s="1283"/>
      <c r="O9742" s="1283"/>
      <c r="P9742" s="1283">
        <v>1.39</v>
      </c>
      <c r="R9742" s="1067"/>
      <c r="Z9742" s="21"/>
      <c r="AH9742"/>
    </row>
    <row r="9743" spans="1:34" ht="11.25" customHeight="1">
      <c r="A9743"/>
      <c r="B9743" s="1281" t="s">
        <v>30</v>
      </c>
      <c r="C9743" s="1282">
        <v>8393</v>
      </c>
      <c r="D9743" s="1341" t="str">
        <f t="shared" si="166"/>
        <v>TN8393</v>
      </c>
      <c r="E9743" s="1514" t="s">
        <v>121</v>
      </c>
      <c r="F9743" s="1390">
        <v>500</v>
      </c>
      <c r="G9743" s="1283">
        <v>0.9</v>
      </c>
      <c r="H9743" s="1283"/>
      <c r="I9743" s="1283"/>
      <c r="J9743" s="1283"/>
      <c r="K9743" s="1283"/>
      <c r="L9743" s="1283"/>
      <c r="M9743" s="1283"/>
      <c r="N9743" s="1283"/>
      <c r="O9743" s="1283"/>
      <c r="P9743" s="1283">
        <v>1.02</v>
      </c>
      <c r="R9743" s="1067"/>
      <c r="Z9743" s="21"/>
      <c r="AH9743"/>
    </row>
    <row r="9744" spans="1:34" ht="11.25" customHeight="1">
      <c r="A9744"/>
      <c r="B9744" s="1281" t="s">
        <v>30</v>
      </c>
      <c r="C9744" s="1282">
        <v>8500</v>
      </c>
      <c r="D9744" s="1341" t="str">
        <f t="shared" si="166"/>
        <v>TN8500</v>
      </c>
      <c r="E9744" s="1514" t="s">
        <v>123</v>
      </c>
      <c r="F9744" s="1390">
        <v>500</v>
      </c>
      <c r="G9744" s="1283">
        <v>3.91</v>
      </c>
      <c r="H9744" s="1283"/>
      <c r="I9744" s="1283"/>
      <c r="J9744" s="1283"/>
      <c r="K9744" s="1283"/>
      <c r="L9744" s="1283"/>
      <c r="M9744" s="1283"/>
      <c r="N9744" s="1283"/>
      <c r="O9744" s="1283"/>
      <c r="P9744" s="1283">
        <v>4.46</v>
      </c>
      <c r="R9744" s="1067"/>
      <c r="Z9744" s="21"/>
      <c r="AH9744"/>
    </row>
    <row r="9745" spans="1:34" ht="11.25" customHeight="1">
      <c r="A9745"/>
      <c r="B9745" s="1281" t="s">
        <v>30</v>
      </c>
      <c r="C9745" s="1282">
        <v>8601</v>
      </c>
      <c r="D9745" s="1341" t="str">
        <f t="shared" si="166"/>
        <v>TN8601</v>
      </c>
      <c r="E9745" s="1514" t="s">
        <v>125</v>
      </c>
      <c r="F9745" s="1390">
        <v>500</v>
      </c>
      <c r="G9745" s="1283">
        <v>0.18</v>
      </c>
      <c r="H9745" s="1283"/>
      <c r="I9745" s="1283"/>
      <c r="J9745" s="1283"/>
      <c r="K9745" s="1283"/>
      <c r="L9745" s="1283"/>
      <c r="M9745" s="1283"/>
      <c r="N9745" s="1283"/>
      <c r="O9745" s="1283"/>
      <c r="P9745" s="1283">
        <v>0.21</v>
      </c>
      <c r="R9745" s="1067"/>
      <c r="Z9745" s="21"/>
      <c r="AH9745"/>
    </row>
    <row r="9746" spans="1:34" ht="11.25" customHeight="1">
      <c r="A9746"/>
      <c r="B9746" s="1281" t="s">
        <v>30</v>
      </c>
      <c r="C9746" s="1282">
        <v>8602</v>
      </c>
      <c r="D9746" s="1341" t="str">
        <f t="shared" si="166"/>
        <v>TN8602</v>
      </c>
      <c r="E9746" s="1514" t="s">
        <v>122</v>
      </c>
      <c r="F9746" s="1390">
        <v>500</v>
      </c>
      <c r="G9746" s="1283">
        <v>0.78</v>
      </c>
      <c r="H9746" s="1283"/>
      <c r="I9746" s="1283"/>
      <c r="J9746" s="1283"/>
      <c r="K9746" s="1283"/>
      <c r="L9746" s="1283"/>
      <c r="M9746" s="1283"/>
      <c r="N9746" s="1283"/>
      <c r="O9746" s="1283"/>
      <c r="P9746" s="1283">
        <v>0.9</v>
      </c>
      <c r="R9746" s="1067"/>
      <c r="Z9746" s="21"/>
      <c r="AH9746"/>
    </row>
    <row r="9747" spans="1:34" ht="11.25" customHeight="1">
      <c r="A9747"/>
      <c r="B9747" s="1281" t="s">
        <v>30</v>
      </c>
      <c r="C9747" s="1282">
        <v>8603</v>
      </c>
      <c r="D9747" s="1341" t="str">
        <f t="shared" si="166"/>
        <v>TN8603</v>
      </c>
      <c r="E9747" s="1514" t="s">
        <v>125</v>
      </c>
      <c r="F9747" s="1390">
        <v>500</v>
      </c>
      <c r="G9747" s="1283">
        <v>0.06</v>
      </c>
      <c r="H9747" s="1283"/>
      <c r="I9747" s="1283"/>
      <c r="J9747" s="1283"/>
      <c r="K9747" s="1283"/>
      <c r="L9747" s="1283"/>
      <c r="M9747" s="1283"/>
      <c r="N9747" s="1283"/>
      <c r="O9747" s="1283"/>
      <c r="P9747" s="1283">
        <v>0.06</v>
      </c>
      <c r="R9747" s="1067"/>
      <c r="Z9747" s="21"/>
      <c r="AH9747"/>
    </row>
    <row r="9748" spans="1:34" ht="11.25" customHeight="1">
      <c r="A9748"/>
      <c r="B9748" s="1281" t="s">
        <v>30</v>
      </c>
      <c r="C9748" s="1282">
        <v>8606</v>
      </c>
      <c r="D9748" s="1341" t="str">
        <f t="shared" si="166"/>
        <v>TN8606</v>
      </c>
      <c r="E9748" s="1514" t="s">
        <v>122</v>
      </c>
      <c r="F9748" s="1390">
        <v>500</v>
      </c>
      <c r="G9748" s="1283">
        <v>1.05</v>
      </c>
      <c r="H9748" s="1283"/>
      <c r="I9748" s="1283"/>
      <c r="J9748" s="1283"/>
      <c r="K9748" s="1283"/>
      <c r="L9748" s="1283"/>
      <c r="M9748" s="1283"/>
      <c r="N9748" s="1283"/>
      <c r="O9748" s="1283"/>
      <c r="P9748" s="1283">
        <v>1.2</v>
      </c>
      <c r="R9748" s="1067"/>
      <c r="Z9748" s="21"/>
      <c r="AH9748"/>
    </row>
    <row r="9749" spans="1:34" ht="11.25" customHeight="1">
      <c r="A9749"/>
      <c r="B9749" s="1281" t="s">
        <v>30</v>
      </c>
      <c r="C9749" s="1282">
        <v>8709</v>
      </c>
      <c r="D9749" s="1341" t="str">
        <f t="shared" si="166"/>
        <v>TN8709</v>
      </c>
      <c r="E9749" s="1514" t="s">
        <v>122</v>
      </c>
      <c r="F9749" s="1390">
        <v>550</v>
      </c>
      <c r="G9749" s="1283">
        <v>4.55</v>
      </c>
      <c r="H9749" s="1283"/>
      <c r="I9749" s="1283"/>
      <c r="J9749" s="1283"/>
      <c r="K9749" s="1283"/>
      <c r="L9749" s="1283"/>
      <c r="M9749" s="1283"/>
      <c r="N9749" s="1283"/>
      <c r="O9749" s="1283"/>
      <c r="P9749" s="1283">
        <v>5.2</v>
      </c>
      <c r="R9749" s="1067"/>
      <c r="Z9749" s="21"/>
      <c r="AH9749"/>
    </row>
    <row r="9750" spans="1:34" ht="11.25" customHeight="1">
      <c r="A9750"/>
      <c r="B9750" s="1281" t="s">
        <v>30</v>
      </c>
      <c r="C9750" s="1282">
        <v>8719</v>
      </c>
      <c r="D9750" s="1341" t="str">
        <f t="shared" si="166"/>
        <v>TN8719</v>
      </c>
      <c r="E9750" s="1514" t="s">
        <v>122</v>
      </c>
      <c r="F9750" s="1390">
        <v>500</v>
      </c>
      <c r="G9750" s="1283">
        <v>1.47</v>
      </c>
      <c r="H9750" s="1283"/>
      <c r="I9750" s="1283"/>
      <c r="J9750" s="1283"/>
      <c r="K9750" s="1283"/>
      <c r="L9750" s="1283"/>
      <c r="M9750" s="1283"/>
      <c r="N9750" s="1283"/>
      <c r="O9750" s="1283"/>
      <c r="P9750" s="1283">
        <v>1.68</v>
      </c>
      <c r="R9750" s="1067"/>
      <c r="Z9750" s="21"/>
      <c r="AH9750"/>
    </row>
    <row r="9751" spans="1:34" ht="11.25" customHeight="1">
      <c r="A9751"/>
      <c r="B9751" s="1281" t="s">
        <v>30</v>
      </c>
      <c r="C9751" s="1282">
        <v>8720</v>
      </c>
      <c r="D9751" s="1341" t="str">
        <f t="shared" si="166"/>
        <v>TN8720</v>
      </c>
      <c r="E9751" s="1514" t="s">
        <v>124</v>
      </c>
      <c r="F9751" s="1390">
        <v>500</v>
      </c>
      <c r="G9751" s="1283">
        <v>0.64</v>
      </c>
      <c r="H9751" s="1283"/>
      <c r="I9751" s="1283"/>
      <c r="J9751" s="1283"/>
      <c r="K9751" s="1283"/>
      <c r="L9751" s="1283"/>
      <c r="M9751" s="1283"/>
      <c r="N9751" s="1283"/>
      <c r="O9751" s="1283"/>
      <c r="P9751" s="1283">
        <v>0.74</v>
      </c>
      <c r="R9751" s="1067"/>
      <c r="Z9751" s="21"/>
      <c r="AH9751"/>
    </row>
    <row r="9752" spans="1:34" ht="11.25" customHeight="1">
      <c r="A9752"/>
      <c r="B9752" s="1281" t="s">
        <v>30</v>
      </c>
      <c r="C9752" s="1282">
        <v>8721</v>
      </c>
      <c r="D9752" s="1341" t="str">
        <f t="shared" si="166"/>
        <v>TN8721</v>
      </c>
      <c r="E9752" s="1514" t="s">
        <v>125</v>
      </c>
      <c r="F9752" s="1390">
        <v>500</v>
      </c>
      <c r="G9752" s="1283">
        <v>0.17</v>
      </c>
      <c r="H9752" s="1283"/>
      <c r="I9752" s="1283"/>
      <c r="J9752" s="1283"/>
      <c r="K9752" s="1283"/>
      <c r="L9752" s="1283"/>
      <c r="M9752" s="1283"/>
      <c r="N9752" s="1283"/>
      <c r="O9752" s="1283"/>
      <c r="P9752" s="1283">
        <v>0.19</v>
      </c>
      <c r="R9752" s="1067"/>
      <c r="Z9752" s="21"/>
      <c r="AH9752"/>
    </row>
    <row r="9753" spans="1:34" ht="11.25" customHeight="1">
      <c r="A9753"/>
      <c r="B9753" s="1281" t="s">
        <v>30</v>
      </c>
      <c r="C9753" s="1282">
        <v>8723</v>
      </c>
      <c r="D9753" s="1341" t="str">
        <f t="shared" si="166"/>
        <v>TN8723</v>
      </c>
      <c r="E9753" s="1514" t="s">
        <v>125</v>
      </c>
      <c r="F9753" s="1390">
        <v>500</v>
      </c>
      <c r="G9753" s="1283">
        <v>0.1</v>
      </c>
      <c r="H9753" s="1283"/>
      <c r="I9753" s="1283"/>
      <c r="J9753" s="1283"/>
      <c r="K9753" s="1283"/>
      <c r="L9753" s="1283"/>
      <c r="M9753" s="1283"/>
      <c r="N9753" s="1283"/>
      <c r="O9753" s="1283"/>
      <c r="P9753" s="1283">
        <v>0.11</v>
      </c>
      <c r="R9753" s="1067"/>
      <c r="Z9753" s="21"/>
      <c r="AH9753"/>
    </row>
    <row r="9754" spans="1:34" ht="11.25" customHeight="1">
      <c r="A9754"/>
      <c r="B9754" s="1281" t="s">
        <v>30</v>
      </c>
      <c r="C9754" s="1282">
        <v>8725</v>
      </c>
      <c r="D9754" s="1341" t="str">
        <f t="shared" si="166"/>
        <v>TN8725</v>
      </c>
      <c r="E9754" s="1514" t="s">
        <v>125</v>
      </c>
      <c r="F9754" s="1390">
        <v>500</v>
      </c>
      <c r="G9754" s="1283">
        <v>2.04</v>
      </c>
      <c r="H9754" s="1283"/>
      <c r="I9754" s="1283"/>
      <c r="J9754" s="1283"/>
      <c r="K9754" s="1283"/>
      <c r="L9754" s="1283"/>
      <c r="M9754" s="1283"/>
      <c r="N9754" s="1283"/>
      <c r="O9754" s="1283"/>
      <c r="P9754" s="1283">
        <v>2.34</v>
      </c>
      <c r="R9754" s="1067"/>
      <c r="Z9754" s="21"/>
      <c r="AH9754"/>
    </row>
    <row r="9755" spans="1:34" ht="11.25" customHeight="1">
      <c r="A9755"/>
      <c r="B9755" s="1281" t="s">
        <v>30</v>
      </c>
      <c r="C9755" s="1282">
        <v>8726</v>
      </c>
      <c r="D9755" s="1341" t="str">
        <f t="shared" si="166"/>
        <v>TN8726</v>
      </c>
      <c r="E9755" s="1514" t="s">
        <v>122</v>
      </c>
      <c r="F9755" s="1390">
        <v>500</v>
      </c>
      <c r="G9755" s="1283">
        <v>2.2999999999999998</v>
      </c>
      <c r="H9755" s="1283"/>
      <c r="I9755" s="1283"/>
      <c r="J9755" s="1283"/>
      <c r="K9755" s="1283"/>
      <c r="L9755" s="1283"/>
      <c r="M9755" s="1283"/>
      <c r="N9755" s="1283"/>
      <c r="O9755" s="1283"/>
      <c r="P9755" s="1283">
        <v>2.62</v>
      </c>
      <c r="R9755" s="1067"/>
      <c r="Z9755" s="21"/>
      <c r="AH9755"/>
    </row>
    <row r="9756" spans="1:34" ht="11.25" customHeight="1">
      <c r="A9756"/>
      <c r="B9756" s="1281" t="s">
        <v>30</v>
      </c>
      <c r="C9756" s="1282">
        <v>8734</v>
      </c>
      <c r="D9756" s="1341" t="str">
        <f t="shared" si="166"/>
        <v>TN8734</v>
      </c>
      <c r="E9756" s="1514" t="s">
        <v>122</v>
      </c>
      <c r="F9756" s="1390">
        <v>500</v>
      </c>
      <c r="G9756" s="1283">
        <v>0.28000000000000003</v>
      </c>
      <c r="H9756" s="1283"/>
      <c r="I9756" s="1283"/>
      <c r="J9756" s="1283"/>
      <c r="K9756" s="1283"/>
      <c r="L9756" s="1283"/>
      <c r="M9756" s="1283"/>
      <c r="N9756" s="1283"/>
      <c r="O9756" s="1283"/>
      <c r="P9756" s="1283">
        <v>0.32</v>
      </c>
      <c r="R9756" s="1067"/>
      <c r="Z9756" s="21"/>
      <c r="AH9756"/>
    </row>
    <row r="9757" spans="1:34" ht="11.25" customHeight="1">
      <c r="A9757"/>
      <c r="B9757" s="1281" t="s">
        <v>30</v>
      </c>
      <c r="C9757" s="1282">
        <v>8737</v>
      </c>
      <c r="D9757" s="1341" t="str">
        <f t="shared" si="166"/>
        <v>TN8737</v>
      </c>
      <c r="E9757" s="1514" t="s">
        <v>122</v>
      </c>
      <c r="F9757" s="1390">
        <v>500</v>
      </c>
      <c r="G9757" s="1283">
        <v>0.25</v>
      </c>
      <c r="H9757" s="1283"/>
      <c r="I9757" s="1283"/>
      <c r="J9757" s="1283"/>
      <c r="K9757" s="1283"/>
      <c r="L9757" s="1283"/>
      <c r="M9757" s="1283"/>
      <c r="N9757" s="1283"/>
      <c r="O9757" s="1283"/>
      <c r="P9757" s="1283">
        <v>0.28999999999999998</v>
      </c>
      <c r="R9757" s="1067"/>
      <c r="Z9757" s="21"/>
      <c r="AH9757"/>
    </row>
    <row r="9758" spans="1:34" ht="11.25" customHeight="1">
      <c r="A9758"/>
      <c r="B9758" s="1281" t="s">
        <v>30</v>
      </c>
      <c r="C9758" s="1282">
        <v>8738</v>
      </c>
      <c r="D9758" s="1341" t="str">
        <f t="shared" si="166"/>
        <v>TN8738</v>
      </c>
      <c r="E9758" s="1514" t="s">
        <v>122</v>
      </c>
      <c r="F9758" s="1390">
        <v>500</v>
      </c>
      <c r="G9758" s="1283">
        <v>0.53</v>
      </c>
      <c r="H9758" s="1283"/>
      <c r="I9758" s="1283"/>
      <c r="J9758" s="1283"/>
      <c r="K9758" s="1283"/>
      <c r="L9758" s="1283"/>
      <c r="M9758" s="1283"/>
      <c r="N9758" s="1283"/>
      <c r="O9758" s="1283"/>
      <c r="P9758" s="1283">
        <v>0.61</v>
      </c>
      <c r="R9758" s="1067"/>
      <c r="Z9758" s="21"/>
      <c r="AH9758"/>
    </row>
    <row r="9759" spans="1:34" ht="11.25" customHeight="1">
      <c r="A9759"/>
      <c r="B9759" s="1281" t="s">
        <v>30</v>
      </c>
      <c r="C9759" s="1282">
        <v>8742</v>
      </c>
      <c r="D9759" s="1341" t="str">
        <f t="shared" si="166"/>
        <v>TN8742</v>
      </c>
      <c r="E9759" s="1514" t="s">
        <v>125</v>
      </c>
      <c r="F9759" s="1390">
        <v>500</v>
      </c>
      <c r="G9759" s="1283">
        <v>0.21</v>
      </c>
      <c r="H9759" s="1283"/>
      <c r="I9759" s="1283"/>
      <c r="J9759" s="1283"/>
      <c r="K9759" s="1283"/>
      <c r="L9759" s="1283"/>
      <c r="M9759" s="1283"/>
      <c r="N9759" s="1283"/>
      <c r="O9759" s="1283"/>
      <c r="P9759" s="1283">
        <v>0.24</v>
      </c>
      <c r="R9759" s="1067"/>
      <c r="Z9759" s="21"/>
      <c r="AH9759"/>
    </row>
    <row r="9760" spans="1:34" ht="11.25" customHeight="1">
      <c r="A9760"/>
      <c r="B9760" s="1281" t="s">
        <v>30</v>
      </c>
      <c r="C9760" s="1282">
        <v>8745</v>
      </c>
      <c r="D9760" s="1341" t="str">
        <f t="shared" si="166"/>
        <v>TN8745</v>
      </c>
      <c r="E9760" s="1514" t="s">
        <v>124</v>
      </c>
      <c r="F9760" s="1390">
        <v>500</v>
      </c>
      <c r="G9760" s="1283">
        <v>1.86</v>
      </c>
      <c r="H9760" s="1283"/>
      <c r="I9760" s="1283"/>
      <c r="J9760" s="1283"/>
      <c r="K9760" s="1283"/>
      <c r="L9760" s="1283"/>
      <c r="M9760" s="1283"/>
      <c r="N9760" s="1283"/>
      <c r="O9760" s="1283"/>
      <c r="P9760" s="1283">
        <v>2.13</v>
      </c>
      <c r="R9760" s="1067"/>
      <c r="Z9760" s="21"/>
      <c r="AH9760"/>
    </row>
    <row r="9761" spans="1:34" ht="11.25" customHeight="1">
      <c r="A9761"/>
      <c r="B9761" s="1281" t="s">
        <v>30</v>
      </c>
      <c r="C9761" s="1282">
        <v>8748</v>
      </c>
      <c r="D9761" s="1341" t="str">
        <f t="shared" si="166"/>
        <v>TN8748</v>
      </c>
      <c r="E9761" s="1514" t="s">
        <v>121</v>
      </c>
      <c r="F9761" s="1390">
        <v>500</v>
      </c>
      <c r="G9761" s="1283">
        <v>0.31</v>
      </c>
      <c r="H9761" s="1283"/>
      <c r="I9761" s="1283"/>
      <c r="J9761" s="1283"/>
      <c r="K9761" s="1283"/>
      <c r="L9761" s="1283"/>
      <c r="M9761" s="1283"/>
      <c r="N9761" s="1283"/>
      <c r="O9761" s="1283"/>
      <c r="P9761" s="1283">
        <v>0.35</v>
      </c>
      <c r="R9761" s="1067"/>
      <c r="Z9761" s="21"/>
      <c r="AH9761"/>
    </row>
    <row r="9762" spans="1:34" ht="11.25" customHeight="1">
      <c r="A9762"/>
      <c r="B9762" s="1281" t="s">
        <v>30</v>
      </c>
      <c r="C9762" s="1282">
        <v>8755</v>
      </c>
      <c r="D9762" s="1341" t="str">
        <f t="shared" si="166"/>
        <v>TN8755</v>
      </c>
      <c r="E9762" s="1514" t="s">
        <v>122</v>
      </c>
      <c r="F9762" s="1390">
        <v>500</v>
      </c>
      <c r="G9762" s="1283">
        <v>0.18</v>
      </c>
      <c r="H9762" s="1283"/>
      <c r="I9762" s="1283"/>
      <c r="J9762" s="1283"/>
      <c r="K9762" s="1283"/>
      <c r="L9762" s="1283"/>
      <c r="M9762" s="1283"/>
      <c r="N9762" s="1283"/>
      <c r="O9762" s="1283"/>
      <c r="P9762" s="1283">
        <v>0.21</v>
      </c>
      <c r="R9762" s="1067"/>
      <c r="Z9762" s="21"/>
      <c r="AH9762"/>
    </row>
    <row r="9763" spans="1:34" ht="11.25" customHeight="1">
      <c r="A9763"/>
      <c r="B9763" s="1281" t="s">
        <v>30</v>
      </c>
      <c r="C9763" s="1282">
        <v>8799</v>
      </c>
      <c r="D9763" s="1341" t="str">
        <f t="shared" si="166"/>
        <v>TN8799</v>
      </c>
      <c r="E9763" s="1514" t="s">
        <v>124</v>
      </c>
      <c r="F9763" s="1390">
        <v>500</v>
      </c>
      <c r="G9763" s="1283">
        <v>0.31</v>
      </c>
      <c r="H9763" s="1283"/>
      <c r="I9763" s="1283"/>
      <c r="J9763" s="1283"/>
      <c r="K9763" s="1283"/>
      <c r="L9763" s="1283"/>
      <c r="M9763" s="1283"/>
      <c r="N9763" s="1283"/>
      <c r="O9763" s="1283"/>
      <c r="P9763" s="1283">
        <v>0.35</v>
      </c>
      <c r="R9763" s="1067"/>
      <c r="Z9763" s="21"/>
      <c r="AH9763"/>
    </row>
    <row r="9764" spans="1:34" ht="11.25" customHeight="1">
      <c r="A9764"/>
      <c r="B9764" s="1281" t="s">
        <v>30</v>
      </c>
      <c r="C9764" s="1282">
        <v>8800</v>
      </c>
      <c r="D9764" s="1341" t="str">
        <f t="shared" si="166"/>
        <v>TN8800</v>
      </c>
      <c r="E9764" s="1514" t="s">
        <v>125</v>
      </c>
      <c r="F9764" s="1390">
        <v>500</v>
      </c>
      <c r="G9764" s="1283">
        <v>0.9</v>
      </c>
      <c r="H9764" s="1283"/>
      <c r="I9764" s="1283"/>
      <c r="J9764" s="1283"/>
      <c r="K9764" s="1283"/>
      <c r="L9764" s="1283"/>
      <c r="M9764" s="1283"/>
      <c r="N9764" s="1283"/>
      <c r="O9764" s="1283"/>
      <c r="P9764" s="1283">
        <v>1.02</v>
      </c>
      <c r="R9764" s="1067"/>
      <c r="Z9764" s="21"/>
      <c r="AH9764"/>
    </row>
    <row r="9765" spans="1:34" ht="11.25" customHeight="1">
      <c r="A9765"/>
      <c r="B9765" s="1281" t="s">
        <v>30</v>
      </c>
      <c r="C9765" s="1282">
        <v>8803</v>
      </c>
      <c r="D9765" s="1341" t="str">
        <f t="shared" si="166"/>
        <v>TN8803</v>
      </c>
      <c r="E9765" s="1514" t="s">
        <v>121</v>
      </c>
      <c r="F9765" s="1390">
        <v>500</v>
      </c>
      <c r="G9765" s="1283">
        <v>0.04</v>
      </c>
      <c r="H9765" s="1283"/>
      <c r="I9765" s="1283"/>
      <c r="J9765" s="1283"/>
      <c r="K9765" s="1283"/>
      <c r="L9765" s="1283"/>
      <c r="M9765" s="1283"/>
      <c r="N9765" s="1283"/>
      <c r="O9765" s="1283"/>
      <c r="P9765" s="1283">
        <v>0.05</v>
      </c>
      <c r="R9765" s="1067"/>
      <c r="Z9765" s="21"/>
      <c r="AH9765"/>
    </row>
    <row r="9766" spans="1:34" ht="11.25" customHeight="1">
      <c r="A9766"/>
      <c r="B9766" s="1281" t="s">
        <v>30</v>
      </c>
      <c r="C9766" s="1282">
        <v>8805</v>
      </c>
      <c r="D9766" s="1341" t="str">
        <f t="shared" si="166"/>
        <v>TN8805</v>
      </c>
      <c r="E9766" s="1514" t="s">
        <v>122</v>
      </c>
      <c r="F9766" s="1390">
        <v>500</v>
      </c>
      <c r="G9766" s="1283">
        <v>0.13</v>
      </c>
      <c r="H9766" s="1283"/>
      <c r="I9766" s="1283"/>
      <c r="J9766" s="1283"/>
      <c r="K9766" s="1283"/>
      <c r="L9766" s="1283"/>
      <c r="M9766" s="1283"/>
      <c r="N9766" s="1283"/>
      <c r="O9766" s="1283"/>
      <c r="P9766" s="1283">
        <v>0.14000000000000001</v>
      </c>
      <c r="R9766" s="1067"/>
      <c r="Z9766" s="21"/>
      <c r="AH9766"/>
    </row>
    <row r="9767" spans="1:34" ht="11.25" customHeight="1">
      <c r="A9767"/>
      <c r="B9767" s="1281" t="s">
        <v>30</v>
      </c>
      <c r="C9767" s="1282">
        <v>8810</v>
      </c>
      <c r="D9767" s="1341" t="str">
        <f t="shared" si="166"/>
        <v>TN8810</v>
      </c>
      <c r="E9767" s="1514" t="s">
        <v>125</v>
      </c>
      <c r="F9767" s="1390">
        <v>500</v>
      </c>
      <c r="G9767" s="1283">
        <v>0.1</v>
      </c>
      <c r="H9767" s="1283"/>
      <c r="I9767" s="1283"/>
      <c r="J9767" s="1283"/>
      <c r="K9767" s="1283"/>
      <c r="L9767" s="1283"/>
      <c r="M9767" s="1283"/>
      <c r="N9767" s="1283"/>
      <c r="O9767" s="1283"/>
      <c r="P9767" s="1283">
        <v>0.11</v>
      </c>
      <c r="R9767" s="1067"/>
      <c r="Z9767" s="21"/>
      <c r="AH9767"/>
    </row>
    <row r="9768" spans="1:34" ht="11.25" customHeight="1">
      <c r="A9768"/>
      <c r="B9768" s="1281" t="s">
        <v>30</v>
      </c>
      <c r="C9768" s="1282">
        <v>8814</v>
      </c>
      <c r="D9768" s="1341" t="str">
        <f t="shared" si="166"/>
        <v>TN8814</v>
      </c>
      <c r="E9768" s="1514" t="s">
        <v>122</v>
      </c>
      <c r="F9768" s="1390">
        <v>500</v>
      </c>
      <c r="G9768" s="1283">
        <v>0.13</v>
      </c>
      <c r="H9768" s="1283"/>
      <c r="I9768" s="1283"/>
      <c r="J9768" s="1283"/>
      <c r="K9768" s="1283"/>
      <c r="L9768" s="1283"/>
      <c r="M9768" s="1283"/>
      <c r="N9768" s="1283"/>
      <c r="O9768" s="1283"/>
      <c r="P9768" s="1283">
        <v>0.14000000000000001</v>
      </c>
      <c r="R9768" s="1067"/>
      <c r="Z9768" s="21"/>
      <c r="AH9768"/>
    </row>
    <row r="9769" spans="1:34" ht="11.25" customHeight="1">
      <c r="A9769"/>
      <c r="B9769" s="1281" t="s">
        <v>30</v>
      </c>
      <c r="C9769" s="1282">
        <v>8815</v>
      </c>
      <c r="D9769" s="1341" t="str">
        <f t="shared" si="166"/>
        <v>TN8815</v>
      </c>
      <c r="E9769" s="1514" t="s">
        <v>122</v>
      </c>
      <c r="F9769" s="1390">
        <v>500</v>
      </c>
      <c r="G9769" s="1283">
        <v>0.25</v>
      </c>
      <c r="H9769" s="1283"/>
      <c r="I9769" s="1283"/>
      <c r="J9769" s="1283"/>
      <c r="K9769" s="1283"/>
      <c r="L9769" s="1283"/>
      <c r="M9769" s="1283"/>
      <c r="N9769" s="1283"/>
      <c r="O9769" s="1283"/>
      <c r="P9769" s="1283">
        <v>0.28999999999999998</v>
      </c>
      <c r="R9769" s="1067"/>
      <c r="Z9769" s="21"/>
      <c r="AH9769"/>
    </row>
    <row r="9770" spans="1:34" ht="11.25" customHeight="1">
      <c r="A9770"/>
      <c r="B9770" s="1281" t="s">
        <v>30</v>
      </c>
      <c r="C9770" s="1282">
        <v>8820</v>
      </c>
      <c r="D9770" s="1341" t="str">
        <f t="shared" si="166"/>
        <v>TN8820</v>
      </c>
      <c r="E9770" s="1514" t="s">
        <v>121</v>
      </c>
      <c r="F9770" s="1390">
        <v>500</v>
      </c>
      <c r="G9770" s="1283">
        <v>0.1</v>
      </c>
      <c r="H9770" s="1283"/>
      <c r="I9770" s="1283"/>
      <c r="J9770" s="1283"/>
      <c r="K9770" s="1283"/>
      <c r="L9770" s="1283"/>
      <c r="M9770" s="1283"/>
      <c r="N9770" s="1283"/>
      <c r="O9770" s="1283"/>
      <c r="P9770" s="1283">
        <v>0.11</v>
      </c>
      <c r="R9770" s="1067"/>
      <c r="Z9770" s="21"/>
      <c r="AH9770"/>
    </row>
    <row r="9771" spans="1:34" ht="11.25" customHeight="1">
      <c r="A9771"/>
      <c r="B9771" s="1281" t="s">
        <v>30</v>
      </c>
      <c r="C9771" s="1282">
        <v>8824</v>
      </c>
      <c r="D9771" s="1341" t="str">
        <f t="shared" si="166"/>
        <v>TN8824</v>
      </c>
      <c r="E9771" s="1514" t="s">
        <v>125</v>
      </c>
      <c r="F9771" s="1390">
        <v>500</v>
      </c>
      <c r="G9771" s="1283">
        <v>1.33</v>
      </c>
      <c r="H9771" s="1283"/>
      <c r="I9771" s="1283"/>
      <c r="J9771" s="1283"/>
      <c r="K9771" s="1283"/>
      <c r="L9771" s="1283"/>
      <c r="M9771" s="1283"/>
      <c r="N9771" s="1283"/>
      <c r="O9771" s="1283"/>
      <c r="P9771" s="1283">
        <v>1.52</v>
      </c>
      <c r="R9771" s="1067"/>
      <c r="Z9771" s="21"/>
      <c r="AH9771"/>
    </row>
    <row r="9772" spans="1:34" ht="11.25" customHeight="1">
      <c r="A9772"/>
      <c r="B9772" s="1281" t="s">
        <v>30</v>
      </c>
      <c r="C9772" s="1282">
        <v>8826</v>
      </c>
      <c r="D9772" s="1341" t="str">
        <f t="shared" si="166"/>
        <v>TN8826</v>
      </c>
      <c r="E9772" s="1514" t="s">
        <v>125</v>
      </c>
      <c r="F9772" s="1390">
        <v>500</v>
      </c>
      <c r="G9772" s="1283">
        <v>1.33</v>
      </c>
      <c r="H9772" s="1283"/>
      <c r="I9772" s="1283"/>
      <c r="J9772" s="1283"/>
      <c r="K9772" s="1283"/>
      <c r="L9772" s="1283"/>
      <c r="M9772" s="1283"/>
      <c r="N9772" s="1283"/>
      <c r="O9772" s="1283"/>
      <c r="P9772" s="1283">
        <v>1.52</v>
      </c>
      <c r="R9772" s="1067"/>
      <c r="Z9772" s="21"/>
      <c r="AH9772"/>
    </row>
    <row r="9773" spans="1:34" ht="11.25" customHeight="1">
      <c r="A9773"/>
      <c r="B9773" s="1281" t="s">
        <v>30</v>
      </c>
      <c r="C9773" s="1282">
        <v>8831</v>
      </c>
      <c r="D9773" s="1341" t="str">
        <f t="shared" si="166"/>
        <v>TN8831</v>
      </c>
      <c r="E9773" s="1514" t="s">
        <v>121</v>
      </c>
      <c r="F9773" s="1390">
        <v>500</v>
      </c>
      <c r="G9773" s="1283">
        <v>0.84</v>
      </c>
      <c r="H9773" s="1283"/>
      <c r="I9773" s="1283"/>
      <c r="J9773" s="1283"/>
      <c r="K9773" s="1283"/>
      <c r="L9773" s="1283"/>
      <c r="M9773" s="1283"/>
      <c r="N9773" s="1283"/>
      <c r="O9773" s="1283"/>
      <c r="P9773" s="1283">
        <v>0.96</v>
      </c>
      <c r="R9773" s="1067"/>
      <c r="Z9773" s="21"/>
      <c r="AH9773"/>
    </row>
    <row r="9774" spans="1:34" ht="11.25" customHeight="1">
      <c r="A9774"/>
      <c r="B9774" s="1281" t="s">
        <v>30</v>
      </c>
      <c r="C9774" s="1282">
        <v>8832</v>
      </c>
      <c r="D9774" s="1341" t="str">
        <f t="shared" si="166"/>
        <v>TN8832</v>
      </c>
      <c r="E9774" s="1514" t="s">
        <v>121</v>
      </c>
      <c r="F9774" s="1390">
        <v>500</v>
      </c>
      <c r="G9774" s="1283">
        <v>0.17</v>
      </c>
      <c r="H9774" s="1283"/>
      <c r="I9774" s="1283"/>
      <c r="J9774" s="1283"/>
      <c r="K9774" s="1283"/>
      <c r="L9774" s="1283"/>
      <c r="M9774" s="1283"/>
      <c r="N9774" s="1283"/>
      <c r="O9774" s="1283"/>
      <c r="P9774" s="1283">
        <v>0.19</v>
      </c>
      <c r="R9774" s="1067"/>
      <c r="Z9774" s="21"/>
      <c r="AH9774"/>
    </row>
    <row r="9775" spans="1:34" ht="11.25" customHeight="1">
      <c r="A9775"/>
      <c r="B9775" s="1281" t="s">
        <v>30</v>
      </c>
      <c r="C9775" s="1282">
        <v>8833</v>
      </c>
      <c r="D9775" s="1341" t="str">
        <f t="shared" si="166"/>
        <v>TN8833</v>
      </c>
      <c r="E9775" s="1514" t="s">
        <v>124</v>
      </c>
      <c r="F9775" s="1390">
        <v>500</v>
      </c>
      <c r="G9775" s="1283">
        <v>0.67</v>
      </c>
      <c r="H9775" s="1283"/>
      <c r="I9775" s="1283"/>
      <c r="J9775" s="1283"/>
      <c r="K9775" s="1283"/>
      <c r="L9775" s="1283"/>
      <c r="M9775" s="1283"/>
      <c r="N9775" s="1283"/>
      <c r="O9775" s="1283"/>
      <c r="P9775" s="1283">
        <v>0.77</v>
      </c>
      <c r="R9775" s="1067"/>
      <c r="Z9775" s="21"/>
      <c r="AH9775"/>
    </row>
    <row r="9776" spans="1:34" ht="11.25" customHeight="1">
      <c r="A9776"/>
      <c r="B9776" s="1281" t="s">
        <v>30</v>
      </c>
      <c r="C9776" s="1282">
        <v>8835</v>
      </c>
      <c r="D9776" s="1341" t="str">
        <f t="shared" si="166"/>
        <v>TN8835</v>
      </c>
      <c r="E9776" s="1514" t="s">
        <v>124</v>
      </c>
      <c r="F9776" s="1390">
        <v>500</v>
      </c>
      <c r="G9776" s="1283">
        <v>1.58</v>
      </c>
      <c r="H9776" s="1283"/>
      <c r="I9776" s="1283"/>
      <c r="J9776" s="1283"/>
      <c r="K9776" s="1283"/>
      <c r="L9776" s="1283"/>
      <c r="M9776" s="1283"/>
      <c r="N9776" s="1283"/>
      <c r="O9776" s="1283"/>
      <c r="P9776" s="1283">
        <v>1.81</v>
      </c>
      <c r="R9776" s="1067"/>
      <c r="Z9776" s="21"/>
      <c r="AH9776"/>
    </row>
    <row r="9777" spans="1:34" ht="11.25" customHeight="1">
      <c r="A9777"/>
      <c r="B9777" s="1281" t="s">
        <v>30</v>
      </c>
      <c r="C9777" s="1282">
        <v>8842</v>
      </c>
      <c r="D9777" s="1341" t="str">
        <f t="shared" si="166"/>
        <v>TN8842</v>
      </c>
      <c r="E9777" s="1514" t="s">
        <v>124</v>
      </c>
      <c r="F9777" s="1390">
        <v>500</v>
      </c>
      <c r="G9777" s="1283">
        <v>1.6</v>
      </c>
      <c r="H9777" s="1283"/>
      <c r="I9777" s="1283"/>
      <c r="J9777" s="1283"/>
      <c r="K9777" s="1283"/>
      <c r="L9777" s="1283"/>
      <c r="M9777" s="1283"/>
      <c r="N9777" s="1283"/>
      <c r="O9777" s="1283"/>
      <c r="P9777" s="1283">
        <v>1.82</v>
      </c>
      <c r="R9777" s="1067"/>
      <c r="Z9777" s="21"/>
      <c r="AH9777"/>
    </row>
    <row r="9778" spans="1:34" ht="11.25" customHeight="1">
      <c r="A9778"/>
      <c r="B9778" s="1281" t="s">
        <v>30</v>
      </c>
      <c r="C9778" s="1282">
        <v>8855</v>
      </c>
      <c r="D9778" s="1341" t="str">
        <f t="shared" si="166"/>
        <v>TN8855</v>
      </c>
      <c r="E9778" s="1514" t="s">
        <v>121</v>
      </c>
      <c r="F9778" s="1390">
        <v>500</v>
      </c>
      <c r="G9778" s="1283">
        <v>0.1</v>
      </c>
      <c r="H9778" s="1283"/>
      <c r="I9778" s="1283"/>
      <c r="J9778" s="1283"/>
      <c r="K9778" s="1283"/>
      <c r="L9778" s="1283"/>
      <c r="M9778" s="1283"/>
      <c r="N9778" s="1283"/>
      <c r="O9778" s="1283"/>
      <c r="P9778" s="1283">
        <v>0.11</v>
      </c>
      <c r="R9778" s="1067"/>
      <c r="Z9778" s="21"/>
      <c r="AH9778"/>
    </row>
    <row r="9779" spans="1:34" ht="11.25" customHeight="1">
      <c r="A9779"/>
      <c r="B9779" s="1281" t="s">
        <v>30</v>
      </c>
      <c r="C9779" s="1282">
        <v>8856</v>
      </c>
      <c r="D9779" s="1341" t="str">
        <f t="shared" si="166"/>
        <v>TN8856</v>
      </c>
      <c r="E9779" s="1514" t="s">
        <v>121</v>
      </c>
      <c r="F9779" s="1390">
        <v>500</v>
      </c>
      <c r="G9779" s="1283">
        <v>0.35</v>
      </c>
      <c r="H9779" s="1283"/>
      <c r="I9779" s="1283"/>
      <c r="J9779" s="1283"/>
      <c r="K9779" s="1283"/>
      <c r="L9779" s="1283"/>
      <c r="M9779" s="1283"/>
      <c r="N9779" s="1283"/>
      <c r="O9779" s="1283"/>
      <c r="P9779" s="1283">
        <v>0.4</v>
      </c>
      <c r="R9779" s="1067"/>
      <c r="Z9779" s="21"/>
      <c r="AH9779"/>
    </row>
    <row r="9780" spans="1:34" ht="11.25" customHeight="1">
      <c r="A9780"/>
      <c r="B9780" s="1281" t="s">
        <v>30</v>
      </c>
      <c r="C9780" s="1282">
        <v>8864</v>
      </c>
      <c r="D9780" s="1341" t="str">
        <f t="shared" si="166"/>
        <v>TN8864</v>
      </c>
      <c r="E9780" s="1514" t="s">
        <v>123</v>
      </c>
      <c r="F9780" s="1390">
        <v>500</v>
      </c>
      <c r="G9780" s="1283">
        <v>1.1100000000000001</v>
      </c>
      <c r="H9780" s="1283"/>
      <c r="I9780" s="1283"/>
      <c r="J9780" s="1283"/>
      <c r="K9780" s="1283"/>
      <c r="L9780" s="1283"/>
      <c r="M9780" s="1283"/>
      <c r="N9780" s="1283"/>
      <c r="O9780" s="1283"/>
      <c r="P9780" s="1283">
        <v>1.26</v>
      </c>
      <c r="R9780" s="1067"/>
      <c r="Z9780" s="21"/>
      <c r="AH9780"/>
    </row>
    <row r="9781" spans="1:34" ht="11.25" customHeight="1">
      <c r="A9781"/>
      <c r="B9781" s="1281" t="s">
        <v>30</v>
      </c>
      <c r="C9781" s="1282">
        <v>8868</v>
      </c>
      <c r="D9781" s="1341" t="str">
        <f t="shared" si="166"/>
        <v>TN8868</v>
      </c>
      <c r="E9781" s="1514" t="s">
        <v>121</v>
      </c>
      <c r="F9781" s="1390">
        <v>500</v>
      </c>
      <c r="G9781" s="1283">
        <v>0.22</v>
      </c>
      <c r="H9781" s="1283"/>
      <c r="I9781" s="1283"/>
      <c r="J9781" s="1283"/>
      <c r="K9781" s="1283"/>
      <c r="L9781" s="1283"/>
      <c r="M9781" s="1283"/>
      <c r="N9781" s="1283"/>
      <c r="O9781" s="1283"/>
      <c r="P9781" s="1283">
        <v>0.26</v>
      </c>
      <c r="R9781" s="1067"/>
      <c r="Z9781" s="21"/>
      <c r="AH9781"/>
    </row>
    <row r="9782" spans="1:34" ht="11.25" customHeight="1">
      <c r="A9782"/>
      <c r="B9782" s="1281" t="s">
        <v>30</v>
      </c>
      <c r="C9782" s="1282">
        <v>8869</v>
      </c>
      <c r="D9782" s="1341" t="str">
        <f t="shared" si="166"/>
        <v>TN8869</v>
      </c>
      <c r="E9782" s="1514" t="s">
        <v>121</v>
      </c>
      <c r="F9782" s="1390">
        <v>500</v>
      </c>
      <c r="G9782" s="1283">
        <v>0.6</v>
      </c>
      <c r="H9782" s="1283"/>
      <c r="I9782" s="1283"/>
      <c r="J9782" s="1283"/>
      <c r="K9782" s="1283"/>
      <c r="L9782" s="1283"/>
      <c r="M9782" s="1283"/>
      <c r="N9782" s="1283"/>
      <c r="O9782" s="1283"/>
      <c r="P9782" s="1283">
        <v>0.69</v>
      </c>
      <c r="R9782" s="1067"/>
      <c r="Z9782" s="21"/>
      <c r="AH9782"/>
    </row>
    <row r="9783" spans="1:34" ht="11.25" customHeight="1">
      <c r="A9783"/>
      <c r="B9783" s="1281" t="s">
        <v>30</v>
      </c>
      <c r="C9783" s="1282">
        <v>8871</v>
      </c>
      <c r="D9783" s="1341" t="str">
        <f t="shared" si="166"/>
        <v>TN8871</v>
      </c>
      <c r="E9783" s="1514" t="s">
        <v>125</v>
      </c>
      <c r="F9783" s="1390">
        <v>500</v>
      </c>
      <c r="G9783" s="1283">
        <v>0.04</v>
      </c>
      <c r="H9783" s="1283"/>
      <c r="I9783" s="1283"/>
      <c r="J9783" s="1283"/>
      <c r="K9783" s="1283"/>
      <c r="L9783" s="1283"/>
      <c r="M9783" s="1283"/>
      <c r="N9783" s="1283"/>
      <c r="O9783" s="1283"/>
      <c r="P9783" s="1283">
        <v>0.05</v>
      </c>
      <c r="R9783" s="1067"/>
      <c r="Z9783" s="21"/>
      <c r="AH9783"/>
    </row>
    <row r="9784" spans="1:34" ht="11.25" customHeight="1">
      <c r="A9784"/>
      <c r="B9784" s="1281" t="s">
        <v>30</v>
      </c>
      <c r="C9784" s="1282">
        <v>8901</v>
      </c>
      <c r="D9784" s="1341" t="str">
        <f t="shared" si="166"/>
        <v>TN8901</v>
      </c>
      <c r="E9784" s="1514" t="s">
        <v>123</v>
      </c>
      <c r="F9784" s="1390">
        <v>500</v>
      </c>
      <c r="G9784" s="1283">
        <v>0.1</v>
      </c>
      <c r="H9784" s="1283"/>
      <c r="I9784" s="1283"/>
      <c r="J9784" s="1283"/>
      <c r="K9784" s="1283"/>
      <c r="L9784" s="1283"/>
      <c r="M9784" s="1283"/>
      <c r="N9784" s="1283"/>
      <c r="O9784" s="1283"/>
      <c r="P9784" s="1283">
        <v>0.11</v>
      </c>
      <c r="R9784" s="1067"/>
      <c r="Z9784" s="21"/>
      <c r="AH9784"/>
    </row>
    <row r="9785" spans="1:34" ht="11.25" customHeight="1">
      <c r="A9785"/>
      <c r="B9785" s="1281" t="s">
        <v>30</v>
      </c>
      <c r="C9785" s="1282">
        <v>9012</v>
      </c>
      <c r="D9785" s="1341" t="str">
        <f t="shared" si="166"/>
        <v>TN9012</v>
      </c>
      <c r="E9785" s="1514" t="s">
        <v>121</v>
      </c>
      <c r="F9785" s="1390">
        <v>500</v>
      </c>
      <c r="G9785" s="1283">
        <v>0.56999999999999995</v>
      </c>
      <c r="H9785" s="1283"/>
      <c r="I9785" s="1283"/>
      <c r="J9785" s="1283"/>
      <c r="K9785" s="1283"/>
      <c r="L9785" s="1283"/>
      <c r="M9785" s="1283"/>
      <c r="N9785" s="1283"/>
      <c r="O9785" s="1283"/>
      <c r="P9785" s="1283">
        <v>0.66</v>
      </c>
      <c r="R9785" s="1067"/>
      <c r="Z9785" s="21"/>
      <c r="AH9785"/>
    </row>
    <row r="9786" spans="1:34" ht="11.25" customHeight="1">
      <c r="A9786"/>
      <c r="B9786" s="1281" t="s">
        <v>30</v>
      </c>
      <c r="C9786" s="1282">
        <v>9014</v>
      </c>
      <c r="D9786" s="1341" t="str">
        <f t="shared" si="166"/>
        <v>TN9014</v>
      </c>
      <c r="E9786" s="1514" t="s">
        <v>125</v>
      </c>
      <c r="F9786" s="1390">
        <v>500</v>
      </c>
      <c r="G9786" s="1283">
        <v>1.54</v>
      </c>
      <c r="H9786" s="1283"/>
      <c r="I9786" s="1283"/>
      <c r="J9786" s="1283"/>
      <c r="K9786" s="1283"/>
      <c r="L9786" s="1283"/>
      <c r="M9786" s="1283"/>
      <c r="N9786" s="1283"/>
      <c r="O9786" s="1283"/>
      <c r="P9786" s="1283">
        <v>1.76</v>
      </c>
      <c r="R9786" s="1067"/>
      <c r="Z9786" s="21"/>
      <c r="AH9786"/>
    </row>
    <row r="9787" spans="1:34" ht="11.25" customHeight="1">
      <c r="A9787"/>
      <c r="B9787" s="1281" t="s">
        <v>30</v>
      </c>
      <c r="C9787" s="1282">
        <v>9015</v>
      </c>
      <c r="D9787" s="1341" t="str">
        <f t="shared" si="166"/>
        <v>TN9015</v>
      </c>
      <c r="E9787" s="1514" t="s">
        <v>125</v>
      </c>
      <c r="F9787" s="1390">
        <v>500</v>
      </c>
      <c r="G9787" s="1283">
        <v>1.64</v>
      </c>
      <c r="H9787" s="1283"/>
      <c r="I9787" s="1283"/>
      <c r="J9787" s="1283"/>
      <c r="K9787" s="1283"/>
      <c r="L9787" s="1283"/>
      <c r="M9787" s="1283"/>
      <c r="N9787" s="1283"/>
      <c r="O9787" s="1283"/>
      <c r="P9787" s="1283">
        <v>1.87</v>
      </c>
      <c r="R9787" s="1067"/>
      <c r="Z9787" s="21"/>
      <c r="AH9787"/>
    </row>
    <row r="9788" spans="1:34" ht="11.25" customHeight="1">
      <c r="A9788"/>
      <c r="B9788" s="1281" t="s">
        <v>30</v>
      </c>
      <c r="C9788" s="1282">
        <v>9016</v>
      </c>
      <c r="D9788" s="1341" t="str">
        <f t="shared" si="166"/>
        <v>TN9016</v>
      </c>
      <c r="E9788" s="1514" t="s">
        <v>124</v>
      </c>
      <c r="F9788" s="1390">
        <v>500</v>
      </c>
      <c r="G9788" s="1283">
        <v>1.37</v>
      </c>
      <c r="H9788" s="1283"/>
      <c r="I9788" s="1283"/>
      <c r="J9788" s="1283"/>
      <c r="K9788" s="1283"/>
      <c r="L9788" s="1283"/>
      <c r="M9788" s="1283"/>
      <c r="N9788" s="1283"/>
      <c r="O9788" s="1283"/>
      <c r="P9788" s="1283">
        <v>1.57</v>
      </c>
      <c r="R9788" s="1067"/>
      <c r="Z9788" s="21"/>
      <c r="AH9788"/>
    </row>
    <row r="9789" spans="1:34" ht="11.25" customHeight="1">
      <c r="A9789"/>
      <c r="B9789" s="1281" t="s">
        <v>30</v>
      </c>
      <c r="C9789" s="1282">
        <v>9019</v>
      </c>
      <c r="D9789" s="1341" t="str">
        <f t="shared" si="166"/>
        <v>TN9019</v>
      </c>
      <c r="E9789" s="1514" t="s">
        <v>122</v>
      </c>
      <c r="F9789" s="1390">
        <v>500</v>
      </c>
      <c r="G9789" s="1283">
        <v>1.54</v>
      </c>
      <c r="H9789" s="1283"/>
      <c r="I9789" s="1283"/>
      <c r="J9789" s="1283"/>
      <c r="K9789" s="1283"/>
      <c r="L9789" s="1283"/>
      <c r="M9789" s="1283"/>
      <c r="N9789" s="1283"/>
      <c r="O9789" s="1283"/>
      <c r="P9789" s="1283">
        <v>1.76</v>
      </c>
      <c r="R9789" s="1067"/>
      <c r="Z9789" s="21"/>
      <c r="AH9789"/>
    </row>
    <row r="9790" spans="1:34" ht="11.25" customHeight="1">
      <c r="A9790"/>
      <c r="B9790" s="1281" t="s">
        <v>30</v>
      </c>
      <c r="C9790" s="1282">
        <v>9033</v>
      </c>
      <c r="D9790" s="1341" t="str">
        <f t="shared" si="166"/>
        <v>TN9033</v>
      </c>
      <c r="E9790" s="1514" t="s">
        <v>123</v>
      </c>
      <c r="F9790" s="1390">
        <v>500</v>
      </c>
      <c r="G9790" s="1283">
        <v>1.29</v>
      </c>
      <c r="H9790" s="1283"/>
      <c r="I9790" s="1283"/>
      <c r="J9790" s="1283"/>
      <c r="K9790" s="1283"/>
      <c r="L9790" s="1283"/>
      <c r="M9790" s="1283"/>
      <c r="N9790" s="1283"/>
      <c r="O9790" s="1283"/>
      <c r="P9790" s="1283">
        <v>1.47</v>
      </c>
      <c r="R9790" s="1067"/>
      <c r="Z9790" s="21"/>
      <c r="AH9790"/>
    </row>
    <row r="9791" spans="1:34" ht="11.25" customHeight="1">
      <c r="A9791"/>
      <c r="B9791" s="1281" t="s">
        <v>30</v>
      </c>
      <c r="C9791" s="1282">
        <v>9040</v>
      </c>
      <c r="D9791" s="1341" t="str">
        <f t="shared" si="166"/>
        <v>TN9040</v>
      </c>
      <c r="E9791" s="1514" t="s">
        <v>124</v>
      </c>
      <c r="F9791" s="1390">
        <v>500</v>
      </c>
      <c r="G9791" s="1283">
        <v>2.23</v>
      </c>
      <c r="H9791" s="1283"/>
      <c r="I9791" s="1283"/>
      <c r="J9791" s="1283"/>
      <c r="K9791" s="1283"/>
      <c r="L9791" s="1283"/>
      <c r="M9791" s="1283"/>
      <c r="N9791" s="1283"/>
      <c r="O9791" s="1283"/>
      <c r="P9791" s="1283">
        <v>2.54</v>
      </c>
      <c r="R9791" s="1067"/>
      <c r="Z9791" s="21"/>
      <c r="AH9791"/>
    </row>
    <row r="9792" spans="1:34" ht="11.25" customHeight="1">
      <c r="A9792"/>
      <c r="B9792" s="1281" t="s">
        <v>30</v>
      </c>
      <c r="C9792" s="1282">
        <v>9052</v>
      </c>
      <c r="D9792" s="1341" t="str">
        <f t="shared" si="166"/>
        <v>TN9052</v>
      </c>
      <c r="E9792" s="1514" t="s">
        <v>121</v>
      </c>
      <c r="F9792" s="1390">
        <v>500</v>
      </c>
      <c r="G9792" s="1283">
        <v>1.08</v>
      </c>
      <c r="H9792" s="1283"/>
      <c r="I9792" s="1283"/>
      <c r="J9792" s="1283"/>
      <c r="K9792" s="1283"/>
      <c r="L9792" s="1283"/>
      <c r="M9792" s="1283"/>
      <c r="N9792" s="1283"/>
      <c r="O9792" s="1283"/>
      <c r="P9792" s="1283">
        <v>1.23</v>
      </c>
      <c r="R9792" s="1067"/>
      <c r="Z9792" s="21"/>
      <c r="AH9792"/>
    </row>
    <row r="9793" spans="1:34" ht="11.25" customHeight="1">
      <c r="A9793"/>
      <c r="B9793" s="1281" t="s">
        <v>30</v>
      </c>
      <c r="C9793" s="1282">
        <v>9058</v>
      </c>
      <c r="D9793" s="1341" t="str">
        <f t="shared" si="166"/>
        <v>TN9058</v>
      </c>
      <c r="E9793" s="1514" t="s">
        <v>121</v>
      </c>
      <c r="F9793" s="1390">
        <v>500</v>
      </c>
      <c r="G9793" s="1283">
        <v>0.99</v>
      </c>
      <c r="H9793" s="1283"/>
      <c r="I9793" s="1283"/>
      <c r="J9793" s="1283"/>
      <c r="K9793" s="1283"/>
      <c r="L9793" s="1283"/>
      <c r="M9793" s="1283"/>
      <c r="N9793" s="1283"/>
      <c r="O9793" s="1283"/>
      <c r="P9793" s="1283">
        <v>1.1399999999999999</v>
      </c>
      <c r="R9793" s="1067"/>
      <c r="Z9793" s="21"/>
      <c r="AH9793"/>
    </row>
    <row r="9794" spans="1:34" ht="11.25" customHeight="1">
      <c r="A9794"/>
      <c r="B9794" s="1281" t="s">
        <v>30</v>
      </c>
      <c r="C9794" s="1282">
        <v>9060</v>
      </c>
      <c r="D9794" s="1341" t="str">
        <f t="shared" si="166"/>
        <v>TN9060</v>
      </c>
      <c r="E9794" s="1514" t="s">
        <v>121</v>
      </c>
      <c r="F9794" s="1390">
        <v>500</v>
      </c>
      <c r="G9794" s="1283">
        <v>1.06</v>
      </c>
      <c r="H9794" s="1283"/>
      <c r="I9794" s="1283"/>
      <c r="J9794" s="1283"/>
      <c r="K9794" s="1283"/>
      <c r="L9794" s="1283"/>
      <c r="M9794" s="1283"/>
      <c r="N9794" s="1283"/>
      <c r="O9794" s="1283"/>
      <c r="P9794" s="1283">
        <v>1.22</v>
      </c>
      <c r="R9794" s="1067"/>
      <c r="Z9794" s="21"/>
      <c r="AH9794"/>
    </row>
    <row r="9795" spans="1:34" ht="11.25" customHeight="1">
      <c r="A9795"/>
      <c r="B9795" s="1281" t="s">
        <v>30</v>
      </c>
      <c r="C9795" s="1282">
        <v>9061</v>
      </c>
      <c r="D9795" s="1341" t="str">
        <f t="shared" si="166"/>
        <v>TN9061</v>
      </c>
      <c r="E9795" s="1514" t="s">
        <v>125</v>
      </c>
      <c r="F9795" s="1390">
        <v>500</v>
      </c>
      <c r="G9795" s="1283">
        <v>0.77</v>
      </c>
      <c r="H9795" s="1283"/>
      <c r="I9795" s="1283"/>
      <c r="J9795" s="1283"/>
      <c r="K9795" s="1283"/>
      <c r="L9795" s="1283"/>
      <c r="M9795" s="1283"/>
      <c r="N9795" s="1283"/>
      <c r="O9795" s="1283"/>
      <c r="P9795" s="1283">
        <v>0.88</v>
      </c>
      <c r="R9795" s="1067"/>
      <c r="Z9795" s="21"/>
      <c r="AH9795"/>
    </row>
    <row r="9796" spans="1:34" ht="11.25" customHeight="1">
      <c r="A9796"/>
      <c r="B9796" s="1281" t="s">
        <v>30</v>
      </c>
      <c r="C9796" s="1282">
        <v>9063</v>
      </c>
      <c r="D9796" s="1341" t="str">
        <f t="shared" si="166"/>
        <v>TN9063</v>
      </c>
      <c r="E9796" s="1514" t="s">
        <v>121</v>
      </c>
      <c r="F9796" s="1390">
        <v>500</v>
      </c>
      <c r="G9796" s="1283">
        <v>0.52</v>
      </c>
      <c r="H9796" s="1283"/>
      <c r="I9796" s="1283"/>
      <c r="J9796" s="1283"/>
      <c r="K9796" s="1283"/>
      <c r="L9796" s="1283"/>
      <c r="M9796" s="1283"/>
      <c r="N9796" s="1283"/>
      <c r="O9796" s="1283"/>
      <c r="P9796" s="1283">
        <v>0.59</v>
      </c>
      <c r="R9796" s="1067"/>
      <c r="Z9796" s="21"/>
      <c r="AH9796"/>
    </row>
    <row r="9797" spans="1:34" ht="11.25" customHeight="1">
      <c r="A9797"/>
      <c r="B9797" s="1281" t="s">
        <v>30</v>
      </c>
      <c r="C9797" s="1282">
        <v>9077</v>
      </c>
      <c r="D9797" s="1341" t="str">
        <f t="shared" si="166"/>
        <v>TN9077</v>
      </c>
      <c r="E9797" s="1514" t="s">
        <v>122</v>
      </c>
      <c r="F9797" s="1390">
        <v>500</v>
      </c>
      <c r="G9797" s="1283">
        <v>3.44</v>
      </c>
      <c r="H9797" s="1283"/>
      <c r="I9797" s="1283"/>
      <c r="J9797" s="1283"/>
      <c r="K9797" s="1283"/>
      <c r="L9797" s="1283"/>
      <c r="M9797" s="1283"/>
      <c r="N9797" s="1283"/>
      <c r="O9797" s="1283"/>
      <c r="P9797" s="1283">
        <v>3.94</v>
      </c>
      <c r="R9797" s="1067"/>
      <c r="Z9797" s="21"/>
      <c r="AH9797"/>
    </row>
    <row r="9798" spans="1:34" ht="11.25" customHeight="1">
      <c r="A9798"/>
      <c r="B9798" s="1281" t="s">
        <v>30</v>
      </c>
      <c r="C9798" s="1282">
        <v>9082</v>
      </c>
      <c r="D9798" s="1341" t="str">
        <f t="shared" si="166"/>
        <v>TN9082</v>
      </c>
      <c r="E9798" s="1514" t="s">
        <v>121</v>
      </c>
      <c r="F9798" s="1390">
        <v>500</v>
      </c>
      <c r="G9798" s="1283">
        <v>0.71</v>
      </c>
      <c r="H9798" s="1283"/>
      <c r="I9798" s="1283"/>
      <c r="J9798" s="1283"/>
      <c r="K9798" s="1283"/>
      <c r="L9798" s="1283"/>
      <c r="M9798" s="1283"/>
      <c r="N9798" s="1283"/>
      <c r="O9798" s="1283"/>
      <c r="P9798" s="1283">
        <v>0.82</v>
      </c>
      <c r="R9798" s="1067"/>
      <c r="Z9798" s="21"/>
      <c r="AH9798"/>
    </row>
    <row r="9799" spans="1:34" ht="11.25" customHeight="1">
      <c r="A9799"/>
      <c r="B9799" s="1281" t="s">
        <v>30</v>
      </c>
      <c r="C9799" s="1282">
        <v>9083</v>
      </c>
      <c r="D9799" s="1341" t="str">
        <f t="shared" si="166"/>
        <v>TN9083</v>
      </c>
      <c r="E9799" s="1514" t="s">
        <v>121</v>
      </c>
      <c r="F9799" s="1390">
        <v>500</v>
      </c>
      <c r="G9799" s="1283">
        <v>0.77</v>
      </c>
      <c r="H9799" s="1283"/>
      <c r="I9799" s="1283"/>
      <c r="J9799" s="1283"/>
      <c r="K9799" s="1283"/>
      <c r="L9799" s="1283"/>
      <c r="M9799" s="1283"/>
      <c r="N9799" s="1283"/>
      <c r="O9799" s="1283"/>
      <c r="P9799" s="1283">
        <v>0.88</v>
      </c>
      <c r="R9799" s="1067"/>
      <c r="Z9799" s="21"/>
      <c r="AH9799"/>
    </row>
    <row r="9800" spans="1:34" ht="11.25" customHeight="1">
      <c r="A9800"/>
      <c r="B9800" s="1281" t="s">
        <v>30</v>
      </c>
      <c r="C9800" s="1282">
        <v>9084</v>
      </c>
      <c r="D9800" s="1341" t="str">
        <f t="shared" si="166"/>
        <v>TN9084</v>
      </c>
      <c r="E9800" s="1514" t="s">
        <v>122</v>
      </c>
      <c r="F9800" s="1390">
        <v>500</v>
      </c>
      <c r="G9800" s="1283">
        <v>0.84</v>
      </c>
      <c r="H9800" s="1283"/>
      <c r="I9800" s="1283"/>
      <c r="J9800" s="1283"/>
      <c r="K9800" s="1283"/>
      <c r="L9800" s="1283"/>
      <c r="M9800" s="1283"/>
      <c r="N9800" s="1283"/>
      <c r="O9800" s="1283"/>
      <c r="P9800" s="1283">
        <v>0.96</v>
      </c>
      <c r="R9800" s="1067"/>
      <c r="Z9800" s="21"/>
      <c r="AH9800"/>
    </row>
    <row r="9801" spans="1:34" ht="11.25" customHeight="1">
      <c r="A9801"/>
      <c r="B9801" s="1281" t="s">
        <v>30</v>
      </c>
      <c r="C9801" s="1282">
        <v>9088</v>
      </c>
      <c r="D9801" s="1341" t="str">
        <f t="shared" si="166"/>
        <v>TN9088</v>
      </c>
      <c r="E9801" s="1514" t="s">
        <v>122</v>
      </c>
      <c r="F9801" s="1390">
        <v>0</v>
      </c>
      <c r="G9801" s="1283">
        <v>99.99</v>
      </c>
      <c r="H9801" s="1283"/>
      <c r="I9801" s="1283"/>
      <c r="J9801" s="1283"/>
      <c r="K9801" s="1283"/>
      <c r="L9801" s="1283"/>
      <c r="M9801" s="1283"/>
      <c r="N9801" s="1283"/>
      <c r="O9801" s="1283"/>
      <c r="P9801" s="1283">
        <v>99.99</v>
      </c>
      <c r="R9801" s="1067"/>
      <c r="Z9801" s="21"/>
      <c r="AH9801"/>
    </row>
    <row r="9802" spans="1:34" ht="11.25" customHeight="1">
      <c r="A9802"/>
      <c r="B9802" s="1281" t="s">
        <v>30</v>
      </c>
      <c r="C9802" s="1282">
        <v>9089</v>
      </c>
      <c r="D9802" s="1341" t="str">
        <f t="shared" si="166"/>
        <v>TN9089</v>
      </c>
      <c r="E9802" s="1514" t="s">
        <v>125</v>
      </c>
      <c r="F9802" s="1390">
        <v>500</v>
      </c>
      <c r="G9802" s="1283">
        <v>1.01</v>
      </c>
      <c r="H9802" s="1283"/>
      <c r="I9802" s="1283"/>
      <c r="J9802" s="1283"/>
      <c r="K9802" s="1283"/>
      <c r="L9802" s="1283"/>
      <c r="M9802" s="1283"/>
      <c r="N9802" s="1283"/>
      <c r="O9802" s="1283"/>
      <c r="P9802" s="1283">
        <v>1.1499999999999999</v>
      </c>
      <c r="R9802" s="1067"/>
      <c r="Z9802" s="21"/>
      <c r="AH9802"/>
    </row>
    <row r="9803" spans="1:34" ht="11.25" customHeight="1">
      <c r="A9803"/>
      <c r="B9803" s="1281" t="s">
        <v>30</v>
      </c>
      <c r="C9803" s="1282">
        <v>9093</v>
      </c>
      <c r="D9803" s="1341" t="str">
        <f t="shared" si="166"/>
        <v>TN9093</v>
      </c>
      <c r="E9803" s="1514" t="s">
        <v>125</v>
      </c>
      <c r="F9803" s="1390">
        <v>500</v>
      </c>
      <c r="G9803" s="1283">
        <v>0.84</v>
      </c>
      <c r="H9803" s="1283"/>
      <c r="I9803" s="1283"/>
      <c r="J9803" s="1283"/>
      <c r="K9803" s="1283"/>
      <c r="L9803" s="1283"/>
      <c r="M9803" s="1283"/>
      <c r="N9803" s="1283"/>
      <c r="O9803" s="1283"/>
      <c r="P9803" s="1283">
        <v>0.96</v>
      </c>
      <c r="R9803" s="1067"/>
      <c r="Z9803" s="21"/>
      <c r="AH9803"/>
    </row>
    <row r="9804" spans="1:34" ht="11.25" customHeight="1">
      <c r="A9804"/>
      <c r="B9804" s="1281" t="s">
        <v>30</v>
      </c>
      <c r="C9804" s="1282">
        <v>9101</v>
      </c>
      <c r="D9804" s="1341" t="str">
        <f t="shared" ref="D9804:D9867" si="167">B9804&amp;TEXT(C9804,"0000")</f>
        <v>TN9101</v>
      </c>
      <c r="E9804" s="1514" t="s">
        <v>121</v>
      </c>
      <c r="F9804" s="1390">
        <v>500</v>
      </c>
      <c r="G9804" s="1283">
        <v>2.13</v>
      </c>
      <c r="H9804" s="1283"/>
      <c r="I9804" s="1283"/>
      <c r="J9804" s="1283"/>
      <c r="K9804" s="1283"/>
      <c r="L9804" s="1283"/>
      <c r="M9804" s="1283"/>
      <c r="N9804" s="1283"/>
      <c r="O9804" s="1283"/>
      <c r="P9804" s="1283">
        <v>2.4300000000000002</v>
      </c>
      <c r="R9804" s="1067"/>
      <c r="Z9804" s="21"/>
      <c r="AH9804"/>
    </row>
    <row r="9805" spans="1:34" ht="11.25" customHeight="1">
      <c r="A9805"/>
      <c r="B9805" s="1281" t="s">
        <v>30</v>
      </c>
      <c r="C9805" s="1282">
        <v>9102</v>
      </c>
      <c r="D9805" s="1341" t="str">
        <f t="shared" si="167"/>
        <v>TN9102</v>
      </c>
      <c r="E9805" s="1514" t="s">
        <v>121</v>
      </c>
      <c r="F9805" s="1390">
        <v>500</v>
      </c>
      <c r="G9805" s="1283">
        <v>1.9</v>
      </c>
      <c r="H9805" s="1283"/>
      <c r="I9805" s="1283"/>
      <c r="J9805" s="1283"/>
      <c r="K9805" s="1283"/>
      <c r="L9805" s="1283"/>
      <c r="M9805" s="1283"/>
      <c r="N9805" s="1283"/>
      <c r="O9805" s="1283"/>
      <c r="P9805" s="1283">
        <v>2.1800000000000002</v>
      </c>
      <c r="R9805" s="1067"/>
      <c r="Z9805" s="21"/>
      <c r="AH9805"/>
    </row>
    <row r="9806" spans="1:34" ht="11.25" customHeight="1">
      <c r="A9806"/>
      <c r="B9806" s="1281" t="s">
        <v>30</v>
      </c>
      <c r="C9806" s="1282">
        <v>9154</v>
      </c>
      <c r="D9806" s="1341" t="str">
        <f t="shared" si="167"/>
        <v>TN9154</v>
      </c>
      <c r="E9806" s="1514" t="s">
        <v>124</v>
      </c>
      <c r="F9806" s="1390">
        <v>500</v>
      </c>
      <c r="G9806" s="1283">
        <v>1.04</v>
      </c>
      <c r="H9806" s="1283"/>
      <c r="I9806" s="1283"/>
      <c r="J9806" s="1283"/>
      <c r="K9806" s="1283"/>
      <c r="L9806" s="1283"/>
      <c r="M9806" s="1283"/>
      <c r="N9806" s="1283"/>
      <c r="O9806" s="1283"/>
      <c r="P9806" s="1283">
        <v>1.18</v>
      </c>
      <c r="R9806" s="1067"/>
      <c r="Z9806" s="21"/>
      <c r="AH9806"/>
    </row>
    <row r="9807" spans="1:34" ht="11.25" customHeight="1">
      <c r="A9807"/>
      <c r="B9807" s="1281" t="s">
        <v>30</v>
      </c>
      <c r="C9807" s="1282">
        <v>9156</v>
      </c>
      <c r="D9807" s="1341" t="str">
        <f t="shared" si="167"/>
        <v>TN9156</v>
      </c>
      <c r="E9807" s="1514" t="s">
        <v>123</v>
      </c>
      <c r="F9807" s="1390">
        <v>500</v>
      </c>
      <c r="G9807" s="1283">
        <v>1.19</v>
      </c>
      <c r="H9807" s="1283"/>
      <c r="I9807" s="1283"/>
      <c r="J9807" s="1283"/>
      <c r="K9807" s="1283"/>
      <c r="L9807" s="1283"/>
      <c r="M9807" s="1283"/>
      <c r="N9807" s="1283"/>
      <c r="O9807" s="1283"/>
      <c r="P9807" s="1283">
        <v>1.36</v>
      </c>
      <c r="R9807" s="1067"/>
      <c r="Z9807" s="21"/>
      <c r="AH9807"/>
    </row>
    <row r="9808" spans="1:34" ht="11.25" customHeight="1">
      <c r="A9808"/>
      <c r="B9808" s="1281" t="s">
        <v>30</v>
      </c>
      <c r="C9808" s="1282">
        <v>9170</v>
      </c>
      <c r="D9808" s="1341" t="str">
        <f t="shared" si="167"/>
        <v>TN9170</v>
      </c>
      <c r="E9808" s="1514" t="s">
        <v>124</v>
      </c>
      <c r="F9808" s="1390">
        <v>600</v>
      </c>
      <c r="G9808" s="1283">
        <v>5.19</v>
      </c>
      <c r="H9808" s="1283"/>
      <c r="I9808" s="1283"/>
      <c r="J9808" s="1283"/>
      <c r="K9808" s="1283"/>
      <c r="L9808" s="1283"/>
      <c r="M9808" s="1283"/>
      <c r="N9808" s="1283"/>
      <c r="O9808" s="1283"/>
      <c r="P9808" s="1283">
        <v>5.94</v>
      </c>
      <c r="R9808" s="1067"/>
      <c r="Z9808" s="21"/>
      <c r="AH9808"/>
    </row>
    <row r="9809" spans="1:34" ht="11.25" customHeight="1">
      <c r="A9809"/>
      <c r="B9809" s="1281" t="s">
        <v>30</v>
      </c>
      <c r="C9809" s="1282">
        <v>9178</v>
      </c>
      <c r="D9809" s="1341" t="str">
        <f t="shared" si="167"/>
        <v>TN9178</v>
      </c>
      <c r="E9809" s="1514" t="s">
        <v>122</v>
      </c>
      <c r="F9809" s="1390">
        <v>500</v>
      </c>
      <c r="G9809" s="1283">
        <v>3.75</v>
      </c>
      <c r="H9809" s="1283"/>
      <c r="I9809" s="1283"/>
      <c r="J9809" s="1283"/>
      <c r="K9809" s="1283"/>
      <c r="L9809" s="1283"/>
      <c r="M9809" s="1283"/>
      <c r="N9809" s="1283"/>
      <c r="O9809" s="1283"/>
      <c r="P9809" s="1283">
        <v>4.29</v>
      </c>
      <c r="R9809" s="1067"/>
      <c r="Z9809" s="21"/>
      <c r="AH9809"/>
    </row>
    <row r="9810" spans="1:34" ht="11.25" customHeight="1">
      <c r="A9810"/>
      <c r="B9810" s="1281" t="s">
        <v>30</v>
      </c>
      <c r="C9810" s="1282">
        <v>9179</v>
      </c>
      <c r="D9810" s="1341" t="str">
        <f t="shared" si="167"/>
        <v>TN9179</v>
      </c>
      <c r="E9810" s="1514" t="s">
        <v>122</v>
      </c>
      <c r="F9810" s="1390">
        <v>600</v>
      </c>
      <c r="G9810" s="1283">
        <v>5.8</v>
      </c>
      <c r="H9810" s="1283"/>
      <c r="I9810" s="1283"/>
      <c r="J9810" s="1283"/>
      <c r="K9810" s="1283"/>
      <c r="L9810" s="1283"/>
      <c r="M9810" s="1283"/>
      <c r="N9810" s="1283"/>
      <c r="O9810" s="1283"/>
      <c r="P9810" s="1283">
        <v>6.62</v>
      </c>
      <c r="R9810" s="1067"/>
      <c r="Z9810" s="21"/>
      <c r="AH9810"/>
    </row>
    <row r="9811" spans="1:34" ht="11.25" customHeight="1">
      <c r="A9811"/>
      <c r="B9811" s="1281" t="s">
        <v>30</v>
      </c>
      <c r="C9811" s="1282">
        <v>9180</v>
      </c>
      <c r="D9811" s="1341" t="str">
        <f t="shared" si="167"/>
        <v>TN9180</v>
      </c>
      <c r="E9811" s="1514" t="s">
        <v>124</v>
      </c>
      <c r="F9811" s="1390">
        <v>500</v>
      </c>
      <c r="G9811" s="1283">
        <v>3.25</v>
      </c>
      <c r="H9811" s="1283"/>
      <c r="I9811" s="1283"/>
      <c r="J9811" s="1283"/>
      <c r="K9811" s="1283"/>
      <c r="L9811" s="1283"/>
      <c r="M9811" s="1283"/>
      <c r="N9811" s="1283"/>
      <c r="O9811" s="1283"/>
      <c r="P9811" s="1283">
        <v>3.71</v>
      </c>
      <c r="R9811" s="1067"/>
      <c r="Z9811" s="21"/>
      <c r="AH9811"/>
    </row>
    <row r="9812" spans="1:34" ht="11.25" customHeight="1">
      <c r="A9812"/>
      <c r="B9812" s="1281" t="s">
        <v>30</v>
      </c>
      <c r="C9812" s="1282">
        <v>9182</v>
      </c>
      <c r="D9812" s="1341" t="str">
        <f t="shared" si="167"/>
        <v>TN9182</v>
      </c>
      <c r="E9812" s="1514" t="s">
        <v>123</v>
      </c>
      <c r="F9812" s="1390">
        <v>500</v>
      </c>
      <c r="G9812" s="1283">
        <v>1.1499999999999999</v>
      </c>
      <c r="H9812" s="1283"/>
      <c r="I9812" s="1283"/>
      <c r="J9812" s="1283"/>
      <c r="K9812" s="1283"/>
      <c r="L9812" s="1283"/>
      <c r="M9812" s="1283"/>
      <c r="N9812" s="1283"/>
      <c r="O9812" s="1283"/>
      <c r="P9812" s="1283">
        <v>1.31</v>
      </c>
      <c r="R9812" s="1067"/>
      <c r="Z9812" s="21"/>
      <c r="AH9812"/>
    </row>
    <row r="9813" spans="1:34" ht="11.25" customHeight="1">
      <c r="A9813"/>
      <c r="B9813" s="1281" t="s">
        <v>30</v>
      </c>
      <c r="C9813" s="1282">
        <v>9186</v>
      </c>
      <c r="D9813" s="1341" t="str">
        <f t="shared" si="167"/>
        <v>TN9186</v>
      </c>
      <c r="E9813" s="1514" t="s">
        <v>122</v>
      </c>
      <c r="F9813" s="1390">
        <v>1050</v>
      </c>
      <c r="G9813" s="1283">
        <v>12.04</v>
      </c>
      <c r="H9813" s="1283"/>
      <c r="I9813" s="1283"/>
      <c r="J9813" s="1283"/>
      <c r="K9813" s="1283"/>
      <c r="L9813" s="1283"/>
      <c r="M9813" s="1283"/>
      <c r="N9813" s="1283"/>
      <c r="O9813" s="1283"/>
      <c r="P9813" s="1283">
        <v>13.76</v>
      </c>
      <c r="R9813" s="1067"/>
      <c r="Z9813" s="21"/>
      <c r="AH9813"/>
    </row>
    <row r="9814" spans="1:34" ht="11.25" customHeight="1">
      <c r="A9814"/>
      <c r="B9814" s="1281" t="s">
        <v>30</v>
      </c>
      <c r="C9814" s="1282">
        <v>9220</v>
      </c>
      <c r="D9814" s="1341" t="str">
        <f t="shared" si="167"/>
        <v>TN9220</v>
      </c>
      <c r="E9814" s="1514" t="s">
        <v>121</v>
      </c>
      <c r="F9814" s="1390">
        <v>500</v>
      </c>
      <c r="G9814" s="1283">
        <v>2.73</v>
      </c>
      <c r="H9814" s="1283"/>
      <c r="I9814" s="1283"/>
      <c r="J9814" s="1283"/>
      <c r="K9814" s="1283"/>
      <c r="L9814" s="1283"/>
      <c r="M9814" s="1283"/>
      <c r="N9814" s="1283"/>
      <c r="O9814" s="1283"/>
      <c r="P9814" s="1283">
        <v>3.12</v>
      </c>
      <c r="R9814" s="1067"/>
      <c r="Z9814" s="21"/>
      <c r="AH9814"/>
    </row>
    <row r="9815" spans="1:34" ht="11.25" customHeight="1">
      <c r="A9815"/>
      <c r="B9815" s="1281" t="s">
        <v>30</v>
      </c>
      <c r="C9815" s="1282">
        <v>9402</v>
      </c>
      <c r="D9815" s="1341" t="str">
        <f t="shared" si="167"/>
        <v>TN9402</v>
      </c>
      <c r="E9815" s="1514" t="s">
        <v>121</v>
      </c>
      <c r="F9815" s="1390">
        <v>500</v>
      </c>
      <c r="G9815" s="1283">
        <v>2.74</v>
      </c>
      <c r="H9815" s="1283"/>
      <c r="I9815" s="1283"/>
      <c r="J9815" s="1283"/>
      <c r="K9815" s="1283"/>
      <c r="L9815" s="1283"/>
      <c r="M9815" s="1283"/>
      <c r="N9815" s="1283"/>
      <c r="O9815" s="1283"/>
      <c r="P9815" s="1283">
        <v>3.14</v>
      </c>
      <c r="R9815" s="1067"/>
      <c r="Z9815" s="21"/>
      <c r="AH9815"/>
    </row>
    <row r="9816" spans="1:34" ht="11.25" customHeight="1">
      <c r="A9816"/>
      <c r="B9816" s="1281" t="s">
        <v>30</v>
      </c>
      <c r="C9816" s="1282">
        <v>9403</v>
      </c>
      <c r="D9816" s="1341" t="str">
        <f t="shared" si="167"/>
        <v>TN9403</v>
      </c>
      <c r="E9816" s="1514" t="s">
        <v>124</v>
      </c>
      <c r="F9816" s="1390">
        <v>550</v>
      </c>
      <c r="G9816" s="1283">
        <v>4.49</v>
      </c>
      <c r="H9816" s="1283"/>
      <c r="I9816" s="1283"/>
      <c r="J9816" s="1283"/>
      <c r="K9816" s="1283"/>
      <c r="L9816" s="1283"/>
      <c r="M9816" s="1283"/>
      <c r="N9816" s="1283"/>
      <c r="O9816" s="1283"/>
      <c r="P9816" s="1283">
        <v>5.14</v>
      </c>
      <c r="R9816" s="1067"/>
      <c r="Z9816" s="21"/>
      <c r="AH9816"/>
    </row>
    <row r="9817" spans="1:34" ht="11.25" customHeight="1">
      <c r="A9817"/>
      <c r="B9817" s="1281" t="s">
        <v>30</v>
      </c>
      <c r="C9817" s="1282">
        <v>9410</v>
      </c>
      <c r="D9817" s="1341" t="str">
        <f t="shared" si="167"/>
        <v>TN9410</v>
      </c>
      <c r="E9817" s="1514" t="s">
        <v>122</v>
      </c>
      <c r="F9817" s="1390">
        <v>500</v>
      </c>
      <c r="G9817" s="1283">
        <v>1.65</v>
      </c>
      <c r="H9817" s="1283"/>
      <c r="I9817" s="1283"/>
      <c r="J9817" s="1283"/>
      <c r="K9817" s="1283"/>
      <c r="L9817" s="1283"/>
      <c r="M9817" s="1283"/>
      <c r="N9817" s="1283"/>
      <c r="O9817" s="1283"/>
      <c r="P9817" s="1283">
        <v>1.89</v>
      </c>
      <c r="R9817" s="1067"/>
      <c r="Z9817" s="21"/>
      <c r="AH9817"/>
    </row>
    <row r="9818" spans="1:34" ht="11.25" customHeight="1">
      <c r="A9818"/>
      <c r="B9818" s="1281" t="s">
        <v>30</v>
      </c>
      <c r="C9818" s="1282">
        <v>9501</v>
      </c>
      <c r="D9818" s="1341" t="str">
        <f t="shared" si="167"/>
        <v>TN9501</v>
      </c>
      <c r="E9818" s="1514" t="s">
        <v>125</v>
      </c>
      <c r="F9818" s="1390">
        <v>500</v>
      </c>
      <c r="G9818" s="1283">
        <v>2.7</v>
      </c>
      <c r="H9818" s="1283"/>
      <c r="I9818" s="1283"/>
      <c r="J9818" s="1283"/>
      <c r="K9818" s="1283"/>
      <c r="L9818" s="1283"/>
      <c r="M9818" s="1283"/>
      <c r="N9818" s="1283"/>
      <c r="O9818" s="1283"/>
      <c r="P9818" s="1283">
        <v>3.09</v>
      </c>
      <c r="R9818" s="1067"/>
      <c r="Z9818" s="21"/>
      <c r="AH9818"/>
    </row>
    <row r="9819" spans="1:34" ht="11.25" customHeight="1">
      <c r="A9819"/>
      <c r="B9819" s="1281" t="s">
        <v>30</v>
      </c>
      <c r="C9819" s="1282">
        <v>9505</v>
      </c>
      <c r="D9819" s="1341" t="str">
        <f t="shared" si="167"/>
        <v>TN9505</v>
      </c>
      <c r="E9819" s="1514" t="s">
        <v>125</v>
      </c>
      <c r="F9819" s="1390">
        <v>500</v>
      </c>
      <c r="G9819" s="1283">
        <v>2.17</v>
      </c>
      <c r="H9819" s="1283"/>
      <c r="I9819" s="1283"/>
      <c r="J9819" s="1283"/>
      <c r="K9819" s="1283"/>
      <c r="L9819" s="1283"/>
      <c r="M9819" s="1283"/>
      <c r="N9819" s="1283"/>
      <c r="O9819" s="1283"/>
      <c r="P9819" s="1283">
        <v>2.48</v>
      </c>
      <c r="R9819" s="1067"/>
      <c r="Z9819" s="21"/>
      <c r="AH9819"/>
    </row>
    <row r="9820" spans="1:34" ht="11.25" customHeight="1">
      <c r="A9820"/>
      <c r="B9820" s="1281" t="s">
        <v>30</v>
      </c>
      <c r="C9820" s="1282">
        <v>9516</v>
      </c>
      <c r="D9820" s="1341" t="str">
        <f t="shared" si="167"/>
        <v>TN9516</v>
      </c>
      <c r="E9820" s="1514" t="s">
        <v>121</v>
      </c>
      <c r="F9820" s="1390">
        <v>500</v>
      </c>
      <c r="G9820" s="1283">
        <v>1.92</v>
      </c>
      <c r="H9820" s="1283"/>
      <c r="I9820" s="1283"/>
      <c r="J9820" s="1283"/>
      <c r="K9820" s="1283"/>
      <c r="L9820" s="1283"/>
      <c r="M9820" s="1283"/>
      <c r="N9820" s="1283"/>
      <c r="O9820" s="1283"/>
      <c r="P9820" s="1283">
        <v>2.19</v>
      </c>
      <c r="R9820" s="1067"/>
      <c r="Z9820" s="21"/>
      <c r="AH9820"/>
    </row>
    <row r="9821" spans="1:34" ht="11.25" customHeight="1">
      <c r="A9821"/>
      <c r="B9821" s="1281" t="s">
        <v>30</v>
      </c>
      <c r="C9821" s="1282">
        <v>9519</v>
      </c>
      <c r="D9821" s="1341" t="str">
        <f t="shared" si="167"/>
        <v>TN9519</v>
      </c>
      <c r="E9821" s="1514" t="s">
        <v>121</v>
      </c>
      <c r="F9821" s="1390">
        <v>500</v>
      </c>
      <c r="G9821" s="1283">
        <v>2.73</v>
      </c>
      <c r="H9821" s="1283"/>
      <c r="I9821" s="1283"/>
      <c r="J9821" s="1283"/>
      <c r="K9821" s="1283"/>
      <c r="L9821" s="1283"/>
      <c r="M9821" s="1283"/>
      <c r="N9821" s="1283"/>
      <c r="O9821" s="1283"/>
      <c r="P9821" s="1283">
        <v>3.12</v>
      </c>
      <c r="R9821" s="1067"/>
      <c r="Z9821" s="21"/>
      <c r="AH9821"/>
    </row>
    <row r="9822" spans="1:34" ht="11.25" customHeight="1">
      <c r="A9822"/>
      <c r="B9822" s="1281" t="s">
        <v>30</v>
      </c>
      <c r="C9822" s="1282">
        <v>9521</v>
      </c>
      <c r="D9822" s="1341" t="str">
        <f t="shared" si="167"/>
        <v>TN9521</v>
      </c>
      <c r="E9822" s="1514" t="s">
        <v>125</v>
      </c>
      <c r="F9822" s="1390">
        <v>500</v>
      </c>
      <c r="G9822" s="1283">
        <v>2.11</v>
      </c>
      <c r="H9822" s="1283"/>
      <c r="I9822" s="1283"/>
      <c r="J9822" s="1283"/>
      <c r="K9822" s="1283"/>
      <c r="L9822" s="1283"/>
      <c r="M9822" s="1283"/>
      <c r="N9822" s="1283"/>
      <c r="O9822" s="1283"/>
      <c r="P9822" s="1283">
        <v>2.42</v>
      </c>
      <c r="R9822" s="1067"/>
      <c r="Z9822" s="21"/>
      <c r="AH9822"/>
    </row>
    <row r="9823" spans="1:34" ht="11.25" customHeight="1">
      <c r="A9823"/>
      <c r="B9823" s="1281" t="s">
        <v>30</v>
      </c>
      <c r="C9823" s="1282">
        <v>9522</v>
      </c>
      <c r="D9823" s="1341" t="str">
        <f t="shared" si="167"/>
        <v>TN9522</v>
      </c>
      <c r="E9823" s="1514" t="s">
        <v>121</v>
      </c>
      <c r="F9823" s="1390">
        <v>500</v>
      </c>
      <c r="G9823" s="1283">
        <v>1.76</v>
      </c>
      <c r="H9823" s="1283"/>
      <c r="I9823" s="1283"/>
      <c r="J9823" s="1283"/>
      <c r="K9823" s="1283"/>
      <c r="L9823" s="1283"/>
      <c r="M9823" s="1283"/>
      <c r="N9823" s="1283"/>
      <c r="O9823" s="1283"/>
      <c r="P9823" s="1283">
        <v>2.02</v>
      </c>
      <c r="R9823" s="1067"/>
      <c r="Z9823" s="21"/>
      <c r="AH9823"/>
    </row>
    <row r="9824" spans="1:34" ht="11.25" customHeight="1">
      <c r="A9824"/>
      <c r="B9824" s="1281" t="s">
        <v>30</v>
      </c>
      <c r="C9824" s="1282">
        <v>9534</v>
      </c>
      <c r="D9824" s="1341" t="str">
        <f t="shared" si="167"/>
        <v>TN9534</v>
      </c>
      <c r="E9824" s="1514" t="s">
        <v>124</v>
      </c>
      <c r="F9824" s="1390">
        <v>500</v>
      </c>
      <c r="G9824" s="1283">
        <v>2.5299999999999998</v>
      </c>
      <c r="H9824" s="1283"/>
      <c r="I9824" s="1283"/>
      <c r="J9824" s="1283"/>
      <c r="K9824" s="1283"/>
      <c r="L9824" s="1283"/>
      <c r="M9824" s="1283"/>
      <c r="N9824" s="1283"/>
      <c r="O9824" s="1283"/>
      <c r="P9824" s="1283">
        <v>2.9</v>
      </c>
      <c r="R9824" s="1067"/>
      <c r="Z9824" s="21"/>
      <c r="AH9824"/>
    </row>
    <row r="9825" spans="1:34" ht="11.25" customHeight="1">
      <c r="A9825"/>
      <c r="B9825" s="1281" t="s">
        <v>30</v>
      </c>
      <c r="C9825" s="1282">
        <v>9554</v>
      </c>
      <c r="D9825" s="1341" t="str">
        <f t="shared" si="167"/>
        <v>TN9554</v>
      </c>
      <c r="E9825" s="1514" t="s">
        <v>124</v>
      </c>
      <c r="F9825" s="1390">
        <v>600</v>
      </c>
      <c r="G9825" s="1283">
        <v>5.77</v>
      </c>
      <c r="H9825" s="1283"/>
      <c r="I9825" s="1283"/>
      <c r="J9825" s="1283"/>
      <c r="K9825" s="1283"/>
      <c r="L9825" s="1283"/>
      <c r="M9825" s="1283"/>
      <c r="N9825" s="1283"/>
      <c r="O9825" s="1283"/>
      <c r="P9825" s="1283">
        <v>6.59</v>
      </c>
      <c r="R9825" s="1067"/>
      <c r="Z9825" s="21"/>
      <c r="AH9825"/>
    </row>
    <row r="9826" spans="1:34" ht="11.25" customHeight="1">
      <c r="A9826"/>
      <c r="B9826" s="1281" t="s">
        <v>30</v>
      </c>
      <c r="C9826" s="1282">
        <v>9586</v>
      </c>
      <c r="D9826" s="1341" t="str">
        <f t="shared" si="167"/>
        <v>TN9586</v>
      </c>
      <c r="E9826" s="1514" t="s">
        <v>121</v>
      </c>
      <c r="F9826" s="1390">
        <v>500</v>
      </c>
      <c r="G9826" s="1283">
        <v>0.27</v>
      </c>
      <c r="H9826" s="1283"/>
      <c r="I9826" s="1283"/>
      <c r="J9826" s="1283"/>
      <c r="K9826" s="1283"/>
      <c r="L9826" s="1283"/>
      <c r="M9826" s="1283"/>
      <c r="N9826" s="1283"/>
      <c r="O9826" s="1283"/>
      <c r="P9826" s="1283">
        <v>0.3</v>
      </c>
      <c r="R9826" s="1067"/>
      <c r="T9826" s="268"/>
      <c r="Z9826" s="21"/>
      <c r="AH9826"/>
    </row>
    <row r="9827" spans="1:34" ht="11.25" customHeight="1">
      <c r="A9827"/>
      <c r="B9827" s="1281" t="s">
        <v>30</v>
      </c>
      <c r="C9827" s="1282">
        <v>9600</v>
      </c>
      <c r="D9827" s="1341" t="str">
        <f t="shared" si="167"/>
        <v>TN9600</v>
      </c>
      <c r="E9827" s="1514" t="s">
        <v>124</v>
      </c>
      <c r="F9827" s="1390">
        <v>500</v>
      </c>
      <c r="G9827" s="1283">
        <v>1.71</v>
      </c>
      <c r="H9827" s="1283"/>
      <c r="I9827" s="1283"/>
      <c r="J9827" s="1283"/>
      <c r="K9827" s="1283"/>
      <c r="L9827" s="1283"/>
      <c r="M9827" s="1283"/>
      <c r="N9827" s="1283"/>
      <c r="O9827" s="1283"/>
      <c r="P9827" s="1283">
        <v>1.95</v>
      </c>
      <c r="R9827" s="1067"/>
      <c r="T9827" s="268"/>
      <c r="Z9827" s="21"/>
      <c r="AH9827"/>
    </row>
    <row r="9828" spans="1:34" ht="11.25" customHeight="1">
      <c r="A9828"/>
      <c r="B9828" s="1281" t="s">
        <v>30</v>
      </c>
      <c r="C9828" s="1282">
        <v>9620</v>
      </c>
      <c r="D9828" s="1341" t="str">
        <f t="shared" si="167"/>
        <v>TN9620</v>
      </c>
      <c r="E9828" s="1514" t="s">
        <v>121</v>
      </c>
      <c r="F9828" s="1390">
        <v>500</v>
      </c>
      <c r="G9828" s="1283">
        <v>0.77</v>
      </c>
      <c r="H9828" s="1283"/>
      <c r="I9828" s="1283"/>
      <c r="J9828" s="1283"/>
      <c r="K9828" s="1283"/>
      <c r="L9828" s="1283"/>
      <c r="M9828" s="1283"/>
      <c r="N9828" s="1283"/>
      <c r="O9828" s="1283"/>
      <c r="P9828" s="1283">
        <v>0.88</v>
      </c>
      <c r="R9828" s="1067"/>
      <c r="T9828" s="268"/>
      <c r="Z9828" s="21"/>
      <c r="AH9828"/>
    </row>
    <row r="9829" spans="1:34" ht="11.25" customHeight="1">
      <c r="A9829" t="s">
        <v>20</v>
      </c>
      <c r="B9829" s="1281" t="s">
        <v>20</v>
      </c>
      <c r="C9829" s="1282">
        <v>5</v>
      </c>
      <c r="D9829" s="1341" t="str">
        <f t="shared" si="167"/>
        <v>TX0005</v>
      </c>
      <c r="E9829" s="1514" t="s">
        <v>121</v>
      </c>
      <c r="F9829" s="1390">
        <v>177</v>
      </c>
      <c r="G9829" s="1283">
        <v>1.8</v>
      </c>
      <c r="H9829" s="1283"/>
      <c r="I9829" s="1283"/>
      <c r="J9829" s="1283"/>
      <c r="K9829" s="1283"/>
      <c r="L9829" s="1283"/>
      <c r="M9829" s="1283"/>
      <c r="N9829" s="1283"/>
      <c r="O9829" s="1283"/>
      <c r="P9829" s="1283"/>
      <c r="R9829" s="1067"/>
      <c r="T9829" s="268"/>
      <c r="Z9829" s="21"/>
      <c r="AH9829"/>
    </row>
    <row r="9830" spans="1:34" ht="11.25" customHeight="1">
      <c r="A9830"/>
      <c r="B9830" s="1281" t="s">
        <v>20</v>
      </c>
      <c r="C9830" s="1282">
        <v>8</v>
      </c>
      <c r="D9830" s="1341" t="str">
        <f t="shared" si="167"/>
        <v>TX0008</v>
      </c>
      <c r="E9830" s="1514" t="s">
        <v>121</v>
      </c>
      <c r="F9830" s="1390">
        <v>175</v>
      </c>
      <c r="G9830" s="1283">
        <v>1.68</v>
      </c>
      <c r="H9830" s="1283"/>
      <c r="I9830" s="1283"/>
      <c r="J9830" s="1283"/>
      <c r="K9830" s="1283"/>
      <c r="L9830" s="1283"/>
      <c r="M9830" s="1283"/>
      <c r="N9830" s="1283"/>
      <c r="O9830" s="1283"/>
      <c r="P9830" s="1283"/>
      <c r="R9830" s="1067"/>
      <c r="T9830" s="268"/>
      <c r="Z9830" s="21"/>
      <c r="AH9830"/>
    </row>
    <row r="9831" spans="1:34" ht="11.25" customHeight="1">
      <c r="A9831"/>
      <c r="B9831" s="1281" t="s">
        <v>20</v>
      </c>
      <c r="C9831" s="1282">
        <v>11</v>
      </c>
      <c r="D9831" s="1341" t="str">
        <f t="shared" si="167"/>
        <v>TX0011</v>
      </c>
      <c r="E9831" s="1514" t="s">
        <v>124</v>
      </c>
      <c r="F9831" s="1390">
        <v>211</v>
      </c>
      <c r="G9831" s="1283">
        <v>3.43</v>
      </c>
      <c r="H9831" s="1283"/>
      <c r="I9831" s="1283"/>
      <c r="J9831" s="1283"/>
      <c r="K9831" s="1283"/>
      <c r="L9831" s="1283"/>
      <c r="M9831" s="1283"/>
      <c r="N9831" s="1283"/>
      <c r="O9831" s="1283"/>
      <c r="P9831" s="1283"/>
      <c r="R9831" s="1067"/>
      <c r="T9831" s="268"/>
      <c r="Z9831" s="21"/>
      <c r="AH9831"/>
    </row>
    <row r="9832" spans="1:34" ht="11.25" customHeight="1">
      <c r="A9832"/>
      <c r="B9832" s="1281" t="s">
        <v>20</v>
      </c>
      <c r="C9832" s="1282">
        <v>16</v>
      </c>
      <c r="D9832" s="1341" t="str">
        <f t="shared" si="167"/>
        <v>TX0016</v>
      </c>
      <c r="E9832" s="1514" t="s">
        <v>121</v>
      </c>
      <c r="F9832" s="1390">
        <v>223</v>
      </c>
      <c r="G9832" s="1283">
        <v>4.03</v>
      </c>
      <c r="H9832" s="1283"/>
      <c r="I9832" s="1283"/>
      <c r="J9832" s="1283"/>
      <c r="K9832" s="1283"/>
      <c r="L9832" s="1283"/>
      <c r="M9832" s="1283"/>
      <c r="N9832" s="1283"/>
      <c r="O9832" s="1283"/>
      <c r="P9832" s="1283"/>
      <c r="R9832" s="1067"/>
      <c r="T9832" s="268"/>
      <c r="Z9832" s="21"/>
      <c r="AH9832"/>
    </row>
    <row r="9833" spans="1:34" ht="11.25" customHeight="1">
      <c r="A9833"/>
      <c r="B9833" s="1281" t="s">
        <v>20</v>
      </c>
      <c r="C9833" s="1282">
        <v>34</v>
      </c>
      <c r="D9833" s="1341" t="str">
        <f t="shared" si="167"/>
        <v>TX0034</v>
      </c>
      <c r="E9833" s="1514" t="s">
        <v>123</v>
      </c>
      <c r="F9833" s="1390">
        <v>172</v>
      </c>
      <c r="G9833" s="1283">
        <v>1.56</v>
      </c>
      <c r="H9833" s="1283"/>
      <c r="I9833" s="1283"/>
      <c r="J9833" s="1283"/>
      <c r="K9833" s="1283"/>
      <c r="L9833" s="1283"/>
      <c r="M9833" s="1283"/>
      <c r="N9833" s="1283"/>
      <c r="O9833" s="1283"/>
      <c r="P9833" s="1283"/>
      <c r="R9833" s="1067"/>
      <c r="T9833" s="268"/>
      <c r="Z9833" s="21"/>
      <c r="AH9833"/>
    </row>
    <row r="9834" spans="1:34" ht="11.25" customHeight="1">
      <c r="A9834"/>
      <c r="B9834" s="1281" t="s">
        <v>20</v>
      </c>
      <c r="C9834" s="1282">
        <v>35</v>
      </c>
      <c r="D9834" s="1341" t="str">
        <f t="shared" si="167"/>
        <v>TX0035</v>
      </c>
      <c r="E9834" s="1514" t="s">
        <v>121</v>
      </c>
      <c r="F9834" s="1390">
        <v>179</v>
      </c>
      <c r="G9834" s="1283">
        <v>1.9</v>
      </c>
      <c r="H9834" s="1283"/>
      <c r="I9834" s="1283"/>
      <c r="J9834" s="1283"/>
      <c r="K9834" s="1283"/>
      <c r="L9834" s="1283"/>
      <c r="M9834" s="1283"/>
      <c r="N9834" s="1283"/>
      <c r="O9834" s="1283"/>
      <c r="P9834" s="1283"/>
      <c r="R9834" s="1067"/>
      <c r="T9834" s="268"/>
      <c r="Z9834" s="21"/>
      <c r="AH9834"/>
    </row>
    <row r="9835" spans="1:34" ht="11.25" customHeight="1">
      <c r="A9835"/>
      <c r="B9835" s="1281" t="s">
        <v>20</v>
      </c>
      <c r="C9835" s="1282">
        <v>37</v>
      </c>
      <c r="D9835" s="1341" t="str">
        <f t="shared" si="167"/>
        <v>TX0037</v>
      </c>
      <c r="E9835" s="1514" t="s">
        <v>121</v>
      </c>
      <c r="F9835" s="1390">
        <v>185</v>
      </c>
      <c r="G9835" s="1283">
        <v>2.19</v>
      </c>
      <c r="H9835" s="1283"/>
      <c r="I9835" s="1283"/>
      <c r="J9835" s="1283"/>
      <c r="K9835" s="1283"/>
      <c r="L9835" s="1283"/>
      <c r="M9835" s="1283"/>
      <c r="N9835" s="1283"/>
      <c r="O9835" s="1283"/>
      <c r="P9835" s="1283"/>
      <c r="R9835" s="1067"/>
      <c r="T9835" s="268"/>
      <c r="Z9835" s="21"/>
      <c r="AH9835"/>
    </row>
    <row r="9836" spans="1:34" ht="11.25" customHeight="1">
      <c r="A9836"/>
      <c r="B9836" s="1281" t="s">
        <v>20</v>
      </c>
      <c r="C9836" s="1282">
        <v>42</v>
      </c>
      <c r="D9836" s="1341" t="str">
        <f t="shared" si="167"/>
        <v>TX0042</v>
      </c>
      <c r="E9836" s="1514" t="s">
        <v>121</v>
      </c>
      <c r="F9836" s="1390">
        <v>206</v>
      </c>
      <c r="G9836" s="1283">
        <v>3.2</v>
      </c>
      <c r="H9836" s="1283"/>
      <c r="I9836" s="1283"/>
      <c r="J9836" s="1283"/>
      <c r="K9836" s="1283"/>
      <c r="L9836" s="1283"/>
      <c r="M9836" s="1283"/>
      <c r="N9836" s="1283"/>
      <c r="O9836" s="1283"/>
      <c r="P9836" s="1283"/>
      <c r="R9836" s="1067"/>
      <c r="T9836" s="268"/>
      <c r="Z9836" s="21"/>
      <c r="AH9836"/>
    </row>
    <row r="9837" spans="1:34" ht="11.25" customHeight="1">
      <c r="A9837"/>
      <c r="B9837" s="1281" t="s">
        <v>20</v>
      </c>
      <c r="C9837" s="1282">
        <v>59</v>
      </c>
      <c r="D9837" s="1341" t="str">
        <f t="shared" si="167"/>
        <v>TX0059</v>
      </c>
      <c r="E9837" s="1514" t="s">
        <v>280</v>
      </c>
      <c r="F9837" s="1390">
        <v>144</v>
      </c>
      <c r="G9837" s="1283">
        <v>0.17</v>
      </c>
      <c r="H9837" s="1283"/>
      <c r="I9837" s="1283"/>
      <c r="J9837" s="1283"/>
      <c r="K9837" s="1283"/>
      <c r="L9837" s="1283"/>
      <c r="M9837" s="1283"/>
      <c r="N9837" s="1283"/>
      <c r="O9837" s="1283"/>
      <c r="P9837" s="1283"/>
      <c r="R9837" s="1067"/>
      <c r="T9837" s="268"/>
      <c r="Z9837" s="21"/>
      <c r="AH9837"/>
    </row>
    <row r="9838" spans="1:34" ht="11.25" customHeight="1">
      <c r="A9838"/>
      <c r="B9838" s="1281" t="s">
        <v>20</v>
      </c>
      <c r="C9838" s="1282">
        <v>65</v>
      </c>
      <c r="D9838" s="1341" t="str">
        <f t="shared" si="167"/>
        <v>TX0065</v>
      </c>
      <c r="E9838" s="1514" t="s">
        <v>280</v>
      </c>
      <c r="F9838" s="1390">
        <v>141</v>
      </c>
      <c r="G9838" s="1283">
        <v>0.05</v>
      </c>
      <c r="H9838" s="1283"/>
      <c r="I9838" s="1283"/>
      <c r="J9838" s="1283"/>
      <c r="K9838" s="1283"/>
      <c r="L9838" s="1283"/>
      <c r="M9838" s="1283"/>
      <c r="N9838" s="1283"/>
      <c r="O9838" s="1283"/>
      <c r="P9838" s="1283"/>
      <c r="R9838" s="1067"/>
      <c r="T9838" s="268"/>
      <c r="Z9838" s="21"/>
      <c r="AH9838"/>
    </row>
    <row r="9839" spans="1:34" ht="11.25" customHeight="1">
      <c r="A9839"/>
      <c r="B9839" s="1281" t="s">
        <v>20</v>
      </c>
      <c r="C9839" s="1282">
        <v>66</v>
      </c>
      <c r="D9839" s="1341" t="str">
        <f t="shared" si="167"/>
        <v>TX0066</v>
      </c>
      <c r="E9839" s="1514" t="s">
        <v>280</v>
      </c>
      <c r="F9839" s="1390">
        <v>141</v>
      </c>
      <c r="G9839" s="1283">
        <v>0.05</v>
      </c>
      <c r="H9839" s="1283"/>
      <c r="I9839" s="1283"/>
      <c r="J9839" s="1283"/>
      <c r="K9839" s="1283"/>
      <c r="L9839" s="1283"/>
      <c r="M9839" s="1283"/>
      <c r="N9839" s="1283"/>
      <c r="O9839" s="1283"/>
      <c r="P9839" s="1283"/>
      <c r="R9839" s="1067"/>
      <c r="T9839" s="268"/>
      <c r="Z9839" s="21"/>
      <c r="AH9839"/>
    </row>
    <row r="9840" spans="1:34" ht="11.25" customHeight="1">
      <c r="A9840"/>
      <c r="B9840" s="1281" t="s">
        <v>20</v>
      </c>
      <c r="C9840" s="1282">
        <v>67</v>
      </c>
      <c r="D9840" s="1341" t="str">
        <f t="shared" si="167"/>
        <v>TX0067</v>
      </c>
      <c r="E9840" s="1514" t="s">
        <v>280</v>
      </c>
      <c r="F9840" s="1390">
        <v>141</v>
      </c>
      <c r="G9840" s="1283">
        <v>0.05</v>
      </c>
      <c r="H9840" s="1283"/>
      <c r="I9840" s="1283"/>
      <c r="J9840" s="1283"/>
      <c r="K9840" s="1283"/>
      <c r="L9840" s="1283"/>
      <c r="M9840" s="1283"/>
      <c r="N9840" s="1283"/>
      <c r="O9840" s="1283"/>
      <c r="P9840" s="1283"/>
      <c r="R9840" s="1067"/>
      <c r="T9840" s="268"/>
      <c r="Z9840" s="21"/>
      <c r="AH9840"/>
    </row>
    <row r="9841" spans="1:34" ht="11.25" customHeight="1">
      <c r="A9841"/>
      <c r="B9841" s="1281" t="s">
        <v>20</v>
      </c>
      <c r="C9841" s="1282">
        <v>79</v>
      </c>
      <c r="D9841" s="1341" t="str">
        <f t="shared" si="167"/>
        <v>TX0079</v>
      </c>
      <c r="E9841" s="1514" t="s">
        <v>121</v>
      </c>
      <c r="F9841" s="1390">
        <v>162</v>
      </c>
      <c r="G9841" s="1283">
        <v>1.05</v>
      </c>
      <c r="H9841" s="1283"/>
      <c r="I9841" s="1283"/>
      <c r="J9841" s="1283"/>
      <c r="K9841" s="1283"/>
      <c r="L9841" s="1283"/>
      <c r="M9841" s="1283"/>
      <c r="N9841" s="1283"/>
      <c r="O9841" s="1283"/>
      <c r="P9841" s="1283"/>
      <c r="R9841" s="1067"/>
      <c r="T9841" s="268"/>
      <c r="Z9841" s="21"/>
      <c r="AH9841"/>
    </row>
    <row r="9842" spans="1:34" ht="11.25" customHeight="1">
      <c r="A9842"/>
      <c r="B9842" s="1281" t="s">
        <v>20</v>
      </c>
      <c r="C9842" s="1282">
        <v>83</v>
      </c>
      <c r="D9842" s="1341" t="str">
        <f t="shared" si="167"/>
        <v>TX0083</v>
      </c>
      <c r="E9842" s="1514" t="s">
        <v>123</v>
      </c>
      <c r="F9842" s="1390">
        <v>196</v>
      </c>
      <c r="G9842" s="1283">
        <v>2.7</v>
      </c>
      <c r="H9842" s="1283"/>
      <c r="I9842" s="1283"/>
      <c r="J9842" s="1283"/>
      <c r="K9842" s="1283"/>
      <c r="L9842" s="1283"/>
      <c r="M9842" s="1283"/>
      <c r="N9842" s="1283"/>
      <c r="O9842" s="1283"/>
      <c r="P9842" s="1283"/>
      <c r="R9842" s="1067"/>
      <c r="T9842" s="268"/>
      <c r="Z9842" s="21"/>
      <c r="AH9842"/>
    </row>
    <row r="9843" spans="1:34" ht="11.25" customHeight="1">
      <c r="A9843"/>
      <c r="B9843" s="1281" t="s">
        <v>20</v>
      </c>
      <c r="C9843" s="1282">
        <v>106</v>
      </c>
      <c r="D9843" s="1341" t="str">
        <f t="shared" si="167"/>
        <v>TX0106</v>
      </c>
      <c r="E9843" s="1514" t="s">
        <v>124</v>
      </c>
      <c r="F9843" s="1390">
        <v>213</v>
      </c>
      <c r="G9843" s="1283">
        <v>3.54</v>
      </c>
      <c r="H9843" s="1283"/>
      <c r="I9843" s="1283"/>
      <c r="J9843" s="1283"/>
      <c r="K9843" s="1283"/>
      <c r="L9843" s="1283"/>
      <c r="M9843" s="1283"/>
      <c r="N9843" s="1283"/>
      <c r="O9843" s="1283"/>
      <c r="P9843" s="1283"/>
      <c r="R9843" s="1067"/>
      <c r="T9843" s="268"/>
      <c r="Z9843" s="21"/>
      <c r="AH9843"/>
    </row>
    <row r="9844" spans="1:34" ht="11.25" customHeight="1">
      <c r="A9844"/>
      <c r="B9844" s="1281" t="s">
        <v>20</v>
      </c>
      <c r="C9844" s="1282">
        <v>113</v>
      </c>
      <c r="D9844" s="1341" t="str">
        <f t="shared" si="167"/>
        <v>TX0113</v>
      </c>
      <c r="E9844" s="1514" t="s">
        <v>123</v>
      </c>
      <c r="F9844" s="1390">
        <v>169</v>
      </c>
      <c r="G9844" s="1283">
        <v>1.43</v>
      </c>
      <c r="H9844" s="1283"/>
      <c r="I9844" s="1283"/>
      <c r="J9844" s="1283"/>
      <c r="K9844" s="1283"/>
      <c r="L9844" s="1283"/>
      <c r="M9844" s="1283"/>
      <c r="N9844" s="1283"/>
      <c r="O9844" s="1283"/>
      <c r="P9844" s="1283"/>
      <c r="R9844" s="1067"/>
      <c r="T9844" s="268"/>
      <c r="Z9844" s="21"/>
      <c r="AH9844"/>
    </row>
    <row r="9845" spans="1:34" ht="11.25" customHeight="1">
      <c r="A9845"/>
      <c r="B9845" s="1281" t="s">
        <v>20</v>
      </c>
      <c r="C9845" s="1282">
        <v>401</v>
      </c>
      <c r="D9845" s="1341" t="str">
        <f t="shared" si="167"/>
        <v>TX0401</v>
      </c>
      <c r="E9845" s="1514" t="s">
        <v>123</v>
      </c>
      <c r="F9845" s="1390">
        <v>250</v>
      </c>
      <c r="G9845" s="1283">
        <v>8.6</v>
      </c>
      <c r="H9845" s="1283"/>
      <c r="I9845" s="1283"/>
      <c r="J9845" s="1283"/>
      <c r="K9845" s="1283"/>
      <c r="L9845" s="1283"/>
      <c r="M9845" s="1283"/>
      <c r="N9845" s="1283"/>
      <c r="O9845" s="1283"/>
      <c r="P9845" s="1283"/>
      <c r="R9845" s="1067"/>
      <c r="T9845" s="268"/>
      <c r="Z9845" s="21"/>
      <c r="AH9845"/>
    </row>
    <row r="9846" spans="1:34" ht="11.25" customHeight="1">
      <c r="A9846"/>
      <c r="B9846" s="1281" t="s">
        <v>20</v>
      </c>
      <c r="C9846" s="1282">
        <v>908</v>
      </c>
      <c r="D9846" s="1341" t="str">
        <f t="shared" si="167"/>
        <v>TX0908</v>
      </c>
      <c r="E9846" s="1514" t="s">
        <v>122</v>
      </c>
      <c r="F9846" s="1390">
        <v>250</v>
      </c>
      <c r="G9846" s="1283">
        <v>136</v>
      </c>
      <c r="H9846" s="1283"/>
      <c r="I9846" s="1283"/>
      <c r="J9846" s="1283"/>
      <c r="K9846" s="1283"/>
      <c r="L9846" s="1283"/>
      <c r="M9846" s="1283"/>
      <c r="N9846" s="1283"/>
      <c r="O9846" s="1283"/>
      <c r="P9846" s="1283"/>
      <c r="R9846" s="1067"/>
      <c r="T9846" s="268"/>
      <c r="Z9846" s="21"/>
      <c r="AH9846"/>
    </row>
    <row r="9847" spans="1:34" ht="11.25" customHeight="1">
      <c r="A9847"/>
      <c r="B9847" s="1281" t="s">
        <v>20</v>
      </c>
      <c r="C9847" s="1282">
        <v>913</v>
      </c>
      <c r="D9847" s="1341" t="str">
        <f t="shared" si="167"/>
        <v>TX0913</v>
      </c>
      <c r="E9847" s="1514" t="s">
        <v>122</v>
      </c>
      <c r="F9847" s="1390">
        <v>220</v>
      </c>
      <c r="G9847" s="1283">
        <v>136</v>
      </c>
      <c r="H9847" s="1283"/>
      <c r="I9847" s="1283"/>
      <c r="J9847" s="1283"/>
      <c r="K9847" s="1283"/>
      <c r="L9847" s="1283"/>
      <c r="M9847" s="1283"/>
      <c r="N9847" s="1283"/>
      <c r="O9847" s="1283"/>
      <c r="P9847" s="1283"/>
      <c r="R9847" s="1067"/>
      <c r="T9847" s="268"/>
      <c r="Z9847" s="21"/>
      <c r="AH9847"/>
    </row>
    <row r="9848" spans="1:34" ht="11.25" customHeight="1">
      <c r="A9848"/>
      <c r="B9848" s="1281" t="s">
        <v>20</v>
      </c>
      <c r="C9848" s="1282">
        <v>923</v>
      </c>
      <c r="D9848" s="1341" t="str">
        <f t="shared" si="167"/>
        <v>TX0923</v>
      </c>
      <c r="E9848" s="1514" t="s">
        <v>122</v>
      </c>
      <c r="F9848" s="1390">
        <v>155</v>
      </c>
      <c r="G9848" s="1283">
        <v>0.71</v>
      </c>
      <c r="H9848" s="1283"/>
      <c r="I9848" s="1283"/>
      <c r="J9848" s="1283"/>
      <c r="K9848" s="1283"/>
      <c r="L9848" s="1283"/>
      <c r="M9848" s="1283"/>
      <c r="N9848" s="1283"/>
      <c r="O9848" s="1283"/>
      <c r="P9848" s="1283"/>
      <c r="R9848" s="1067"/>
      <c r="T9848" s="268"/>
      <c r="Z9848" s="21"/>
      <c r="AH9848"/>
    </row>
    <row r="9849" spans="1:34" ht="11.25" customHeight="1">
      <c r="A9849"/>
      <c r="B9849" s="1281" t="s">
        <v>20</v>
      </c>
      <c r="C9849" s="1282">
        <v>1165</v>
      </c>
      <c r="D9849" s="1341" t="str">
        <f t="shared" si="167"/>
        <v>TX1165</v>
      </c>
      <c r="E9849" s="1514" t="s">
        <v>122</v>
      </c>
      <c r="F9849" s="1390">
        <v>157</v>
      </c>
      <c r="G9849" s="1283">
        <v>0.82</v>
      </c>
      <c r="H9849" s="1283"/>
      <c r="I9849" s="1283"/>
      <c r="J9849" s="1283"/>
      <c r="K9849" s="1283"/>
      <c r="L9849" s="1283"/>
      <c r="M9849" s="1283"/>
      <c r="N9849" s="1283"/>
      <c r="O9849" s="1283"/>
      <c r="P9849" s="1283"/>
      <c r="R9849" s="1067"/>
      <c r="T9849" s="268"/>
      <c r="Z9849" s="21"/>
      <c r="AH9849"/>
    </row>
    <row r="9850" spans="1:34" ht="11.25" customHeight="1">
      <c r="A9850"/>
      <c r="B9850" s="1281" t="s">
        <v>20</v>
      </c>
      <c r="C9850" s="1282">
        <v>1321</v>
      </c>
      <c r="D9850" s="1341" t="str">
        <f t="shared" si="167"/>
        <v>TX1321</v>
      </c>
      <c r="E9850" s="1514" t="s">
        <v>122</v>
      </c>
      <c r="F9850" s="1390">
        <v>156</v>
      </c>
      <c r="G9850" s="1283">
        <v>0.78</v>
      </c>
      <c r="H9850" s="1283"/>
      <c r="I9850" s="1283"/>
      <c r="J9850" s="1283"/>
      <c r="K9850" s="1283"/>
      <c r="L9850" s="1283"/>
      <c r="M9850" s="1283"/>
      <c r="N9850" s="1283"/>
      <c r="O9850" s="1283"/>
      <c r="P9850" s="1283"/>
      <c r="R9850" s="1067"/>
      <c r="T9850" s="268"/>
      <c r="Z9850" s="21"/>
      <c r="AH9850"/>
    </row>
    <row r="9851" spans="1:34" ht="11.25" customHeight="1">
      <c r="A9851"/>
      <c r="B9851" s="1281" t="s">
        <v>20</v>
      </c>
      <c r="C9851" s="1282">
        <v>1438</v>
      </c>
      <c r="D9851" s="1341" t="str">
        <f t="shared" si="167"/>
        <v>TX1438</v>
      </c>
      <c r="E9851" s="1514" t="s">
        <v>123</v>
      </c>
      <c r="F9851" s="1390">
        <v>219</v>
      </c>
      <c r="G9851" s="1283">
        <v>3.83</v>
      </c>
      <c r="H9851" s="1283"/>
      <c r="I9851" s="1283"/>
      <c r="J9851" s="1283"/>
      <c r="K9851" s="1283"/>
      <c r="L9851" s="1283"/>
      <c r="M9851" s="1283"/>
      <c r="N9851" s="1283"/>
      <c r="O9851" s="1283"/>
      <c r="P9851" s="1283"/>
      <c r="R9851" s="1067"/>
      <c r="T9851" s="268"/>
      <c r="Z9851" s="21"/>
      <c r="AH9851"/>
    </row>
    <row r="9852" spans="1:34" ht="11.25" customHeight="1">
      <c r="A9852"/>
      <c r="B9852" s="1281" t="s">
        <v>20</v>
      </c>
      <c r="C9852" s="1282">
        <v>1463</v>
      </c>
      <c r="D9852" s="1341" t="str">
        <f t="shared" si="167"/>
        <v>TX1463</v>
      </c>
      <c r="E9852" s="1514" t="s">
        <v>123</v>
      </c>
      <c r="F9852" s="1390">
        <v>250</v>
      </c>
      <c r="G9852" s="1283">
        <v>9.5399999999999991</v>
      </c>
      <c r="H9852" s="1283"/>
      <c r="I9852" s="1283"/>
      <c r="J9852" s="1283"/>
      <c r="K9852" s="1283"/>
      <c r="L9852" s="1283"/>
      <c r="M9852" s="1283"/>
      <c r="N9852" s="1283"/>
      <c r="O9852" s="1283"/>
      <c r="P9852" s="1283"/>
      <c r="R9852" s="1067"/>
      <c r="T9852" s="268"/>
      <c r="Z9852" s="21"/>
      <c r="AH9852"/>
    </row>
    <row r="9853" spans="1:34" ht="11.25" customHeight="1">
      <c r="A9853"/>
      <c r="B9853" s="1281" t="s">
        <v>20</v>
      </c>
      <c r="C9853" s="1282">
        <v>1472</v>
      </c>
      <c r="D9853" s="1341" t="str">
        <f t="shared" si="167"/>
        <v>TX1472</v>
      </c>
      <c r="E9853" s="1514" t="s">
        <v>122</v>
      </c>
      <c r="F9853" s="1390">
        <v>171</v>
      </c>
      <c r="G9853" s="1283">
        <v>1.51</v>
      </c>
      <c r="H9853" s="1283"/>
      <c r="I9853" s="1283"/>
      <c r="J9853" s="1283"/>
      <c r="K9853" s="1283"/>
      <c r="L9853" s="1283"/>
      <c r="M9853" s="1283"/>
      <c r="N9853" s="1283"/>
      <c r="O9853" s="1283"/>
      <c r="P9853" s="1283"/>
      <c r="R9853" s="1067"/>
      <c r="T9853" s="268"/>
      <c r="Z9853" s="21"/>
      <c r="AH9853"/>
    </row>
    <row r="9854" spans="1:34" ht="11.25" customHeight="1">
      <c r="A9854"/>
      <c r="B9854" s="1281" t="s">
        <v>20</v>
      </c>
      <c r="C9854" s="1282">
        <v>1701</v>
      </c>
      <c r="D9854" s="1341" t="str">
        <f t="shared" si="167"/>
        <v>TX1701</v>
      </c>
      <c r="E9854" s="1514" t="s">
        <v>123</v>
      </c>
      <c r="F9854" s="1390">
        <v>186</v>
      </c>
      <c r="G9854" s="1283">
        <v>2.23</v>
      </c>
      <c r="H9854" s="1283"/>
      <c r="I9854" s="1283"/>
      <c r="J9854" s="1283"/>
      <c r="K9854" s="1283"/>
      <c r="L9854" s="1283"/>
      <c r="M9854" s="1283"/>
      <c r="N9854" s="1283"/>
      <c r="O9854" s="1283"/>
      <c r="P9854" s="1283"/>
      <c r="R9854" s="1067"/>
      <c r="T9854" s="268"/>
      <c r="Z9854" s="21"/>
      <c r="AH9854"/>
    </row>
    <row r="9855" spans="1:34" ht="11.25" customHeight="1">
      <c r="A9855"/>
      <c r="B9855" s="1281" t="s">
        <v>20</v>
      </c>
      <c r="C9855" s="1282">
        <v>1747</v>
      </c>
      <c r="D9855" s="1341" t="str">
        <f t="shared" si="167"/>
        <v>TX1747</v>
      </c>
      <c r="E9855" s="1514" t="s">
        <v>123</v>
      </c>
      <c r="F9855" s="1390">
        <v>165</v>
      </c>
      <c r="G9855" s="1283">
        <v>1.22</v>
      </c>
      <c r="H9855" s="1283"/>
      <c r="I9855" s="1283"/>
      <c r="J9855" s="1283"/>
      <c r="K9855" s="1283"/>
      <c r="L9855" s="1283"/>
      <c r="M9855" s="1283"/>
      <c r="N9855" s="1283"/>
      <c r="O9855" s="1283"/>
      <c r="P9855" s="1283"/>
      <c r="R9855" s="1067"/>
      <c r="T9855" s="268"/>
      <c r="Z9855" s="21"/>
      <c r="AH9855"/>
    </row>
    <row r="9856" spans="1:34" ht="11.25" customHeight="1">
      <c r="A9856"/>
      <c r="B9856" s="1281" t="s">
        <v>20</v>
      </c>
      <c r="C9856" s="1282">
        <v>1803</v>
      </c>
      <c r="D9856" s="1341" t="str">
        <f t="shared" si="167"/>
        <v>TX1803</v>
      </c>
      <c r="E9856" s="1514" t="s">
        <v>123</v>
      </c>
      <c r="F9856" s="1390">
        <v>196</v>
      </c>
      <c r="G9856" s="1283">
        <v>2.74</v>
      </c>
      <c r="H9856" s="1283"/>
      <c r="I9856" s="1283"/>
      <c r="J9856" s="1283"/>
      <c r="K9856" s="1283"/>
      <c r="L9856" s="1283"/>
      <c r="M9856" s="1283"/>
      <c r="N9856" s="1283"/>
      <c r="O9856" s="1283"/>
      <c r="P9856" s="1283"/>
      <c r="R9856" s="1067"/>
      <c r="T9856" s="268"/>
      <c r="Z9856" s="21"/>
      <c r="AH9856"/>
    </row>
    <row r="9857" spans="1:34" ht="11.25" customHeight="1">
      <c r="A9857"/>
      <c r="B9857" s="1281" t="s">
        <v>20</v>
      </c>
      <c r="C9857" s="1282">
        <v>1924</v>
      </c>
      <c r="D9857" s="1341" t="str">
        <f t="shared" si="167"/>
        <v>TX1924</v>
      </c>
      <c r="E9857" s="1514" t="s">
        <v>124</v>
      </c>
      <c r="F9857" s="1390">
        <v>178</v>
      </c>
      <c r="G9857" s="1283">
        <v>1.84</v>
      </c>
      <c r="H9857" s="1283"/>
      <c r="I9857" s="1283"/>
      <c r="J9857" s="1283"/>
      <c r="K9857" s="1283"/>
      <c r="L9857" s="1283"/>
      <c r="M9857" s="1283"/>
      <c r="N9857" s="1283"/>
      <c r="O9857" s="1283"/>
      <c r="P9857" s="1283"/>
      <c r="R9857" s="1067"/>
      <c r="T9857" s="268"/>
      <c r="Z9857" s="21"/>
      <c r="AH9857"/>
    </row>
    <row r="9858" spans="1:34" ht="11.25" customHeight="1">
      <c r="A9858"/>
      <c r="B9858" s="1281" t="s">
        <v>20</v>
      </c>
      <c r="C9858" s="1282">
        <v>2003</v>
      </c>
      <c r="D9858" s="1341" t="str">
        <f t="shared" si="167"/>
        <v>TX2003</v>
      </c>
      <c r="E9858" s="1514" t="s">
        <v>121</v>
      </c>
      <c r="F9858" s="1390">
        <v>184</v>
      </c>
      <c r="G9858" s="1283">
        <v>2.13</v>
      </c>
      <c r="H9858" s="1283"/>
      <c r="I9858" s="1283"/>
      <c r="J9858" s="1283"/>
      <c r="K9858" s="1283"/>
      <c r="L9858" s="1283"/>
      <c r="M9858" s="1283"/>
      <c r="N9858" s="1283"/>
      <c r="O9858" s="1283"/>
      <c r="P9858" s="1283"/>
      <c r="R9858" s="1067"/>
      <c r="T9858" s="268"/>
      <c r="Z9858" s="21"/>
      <c r="AH9858"/>
    </row>
    <row r="9859" spans="1:34" ht="11.25" customHeight="1">
      <c r="A9859"/>
      <c r="B9859" s="1281" t="s">
        <v>20</v>
      </c>
      <c r="C9859" s="1282">
        <v>2014</v>
      </c>
      <c r="D9859" s="1341" t="str">
        <f t="shared" si="167"/>
        <v>TX2014</v>
      </c>
      <c r="E9859" s="1514" t="s">
        <v>123</v>
      </c>
      <c r="F9859" s="1390">
        <v>204</v>
      </c>
      <c r="G9859" s="1283">
        <v>3.11</v>
      </c>
      <c r="H9859" s="1283"/>
      <c r="I9859" s="1283"/>
      <c r="J9859" s="1283"/>
      <c r="K9859" s="1283"/>
      <c r="L9859" s="1283"/>
      <c r="M9859" s="1283"/>
      <c r="N9859" s="1283"/>
      <c r="O9859" s="1283"/>
      <c r="P9859" s="1283"/>
      <c r="R9859" s="1067"/>
      <c r="T9859" s="268"/>
      <c r="Z9859" s="21"/>
      <c r="AH9859"/>
    </row>
    <row r="9860" spans="1:34" ht="11.25" customHeight="1">
      <c r="A9860"/>
      <c r="B9860" s="1281" t="s">
        <v>20</v>
      </c>
      <c r="C9860" s="1282">
        <v>2040</v>
      </c>
      <c r="D9860" s="1341" t="str">
        <f t="shared" si="167"/>
        <v>TX2040</v>
      </c>
      <c r="E9860" s="1514" t="s">
        <v>121</v>
      </c>
      <c r="F9860" s="1390">
        <v>196</v>
      </c>
      <c r="G9860" s="1283">
        <v>2.74</v>
      </c>
      <c r="H9860" s="1283"/>
      <c r="I9860" s="1283"/>
      <c r="J9860" s="1283"/>
      <c r="K9860" s="1283"/>
      <c r="L9860" s="1283"/>
      <c r="M9860" s="1283"/>
      <c r="N9860" s="1283"/>
      <c r="O9860" s="1283"/>
      <c r="P9860" s="1283"/>
      <c r="R9860" s="1067"/>
      <c r="T9860" s="268"/>
      <c r="Z9860" s="21"/>
      <c r="AH9860"/>
    </row>
    <row r="9861" spans="1:34" ht="11.25" customHeight="1">
      <c r="A9861"/>
      <c r="B9861" s="1281" t="s">
        <v>20</v>
      </c>
      <c r="C9861" s="1282">
        <v>2041</v>
      </c>
      <c r="D9861" s="1341" t="str">
        <f t="shared" si="167"/>
        <v>TX2041</v>
      </c>
      <c r="E9861" s="1514" t="s">
        <v>121</v>
      </c>
      <c r="F9861" s="1390">
        <v>170</v>
      </c>
      <c r="G9861" s="1283">
        <v>1.48</v>
      </c>
      <c r="H9861" s="1283"/>
      <c r="I9861" s="1283"/>
      <c r="J9861" s="1283"/>
      <c r="K9861" s="1283"/>
      <c r="L9861" s="1283"/>
      <c r="M9861" s="1283"/>
      <c r="N9861" s="1283"/>
      <c r="O9861" s="1283"/>
      <c r="P9861" s="1283"/>
      <c r="R9861" s="1067"/>
      <c r="T9861" s="268"/>
      <c r="Z9861" s="21"/>
      <c r="AH9861"/>
    </row>
    <row r="9862" spans="1:34" ht="11.25" customHeight="1">
      <c r="A9862"/>
      <c r="B9862" s="1281" t="s">
        <v>20</v>
      </c>
      <c r="C9862" s="1282">
        <v>2068</v>
      </c>
      <c r="D9862" s="1341" t="str">
        <f t="shared" si="167"/>
        <v>TX2068</v>
      </c>
      <c r="E9862" s="1514" t="s">
        <v>121</v>
      </c>
      <c r="F9862" s="1390">
        <v>184</v>
      </c>
      <c r="G9862" s="1283">
        <v>2.16</v>
      </c>
      <c r="H9862" s="1283"/>
      <c r="I9862" s="1283"/>
      <c r="J9862" s="1283"/>
      <c r="K9862" s="1283"/>
      <c r="L9862" s="1283"/>
      <c r="M9862" s="1283"/>
      <c r="N9862" s="1283"/>
      <c r="O9862" s="1283"/>
      <c r="P9862" s="1283"/>
      <c r="R9862" s="1067"/>
      <c r="T9862" s="268"/>
      <c r="Z9862" s="21"/>
      <c r="AH9862"/>
    </row>
    <row r="9863" spans="1:34" ht="11.25" customHeight="1">
      <c r="A9863"/>
      <c r="B9863" s="1281" t="s">
        <v>20</v>
      </c>
      <c r="C9863" s="1282">
        <v>2081</v>
      </c>
      <c r="D9863" s="1341" t="str">
        <f t="shared" si="167"/>
        <v>TX2081</v>
      </c>
      <c r="E9863" s="1514" t="s">
        <v>122</v>
      </c>
      <c r="F9863" s="1390">
        <v>179</v>
      </c>
      <c r="G9863" s="1283">
        <v>1.89</v>
      </c>
      <c r="H9863" s="1283"/>
      <c r="I9863" s="1283"/>
      <c r="J9863" s="1283"/>
      <c r="K9863" s="1283"/>
      <c r="L9863" s="1283"/>
      <c r="M9863" s="1283"/>
      <c r="N9863" s="1283"/>
      <c r="O9863" s="1283"/>
      <c r="P9863" s="1283"/>
      <c r="R9863" s="1067"/>
      <c r="T9863" s="268"/>
      <c r="Z9863" s="21"/>
      <c r="AH9863"/>
    </row>
    <row r="9864" spans="1:34" ht="11.25" customHeight="1">
      <c r="A9864"/>
      <c r="B9864" s="1281" t="s">
        <v>20</v>
      </c>
      <c r="C9864" s="1282">
        <v>2095</v>
      </c>
      <c r="D9864" s="1341" t="str">
        <f t="shared" si="167"/>
        <v>TX2095</v>
      </c>
      <c r="E9864" s="1514" t="s">
        <v>123</v>
      </c>
      <c r="F9864" s="1390">
        <v>197</v>
      </c>
      <c r="G9864" s="1283">
        <v>2.77</v>
      </c>
      <c r="H9864" s="1283"/>
      <c r="I9864" s="1283"/>
      <c r="J9864" s="1283"/>
      <c r="K9864" s="1283"/>
      <c r="L9864" s="1283"/>
      <c r="M9864" s="1283"/>
      <c r="N9864" s="1283"/>
      <c r="O9864" s="1283"/>
      <c r="P9864" s="1283"/>
      <c r="R9864" s="1067"/>
      <c r="T9864" s="268"/>
      <c r="Z9864" s="21"/>
      <c r="AH9864"/>
    </row>
    <row r="9865" spans="1:34" ht="11.25" customHeight="1">
      <c r="A9865"/>
      <c r="B9865" s="1281" t="s">
        <v>20</v>
      </c>
      <c r="C9865" s="1282">
        <v>2105</v>
      </c>
      <c r="D9865" s="1341" t="str">
        <f t="shared" si="167"/>
        <v>TX2105</v>
      </c>
      <c r="E9865" s="1514" t="s">
        <v>121</v>
      </c>
      <c r="F9865" s="1390">
        <v>223</v>
      </c>
      <c r="G9865" s="1283">
        <v>4.05</v>
      </c>
      <c r="H9865" s="1283"/>
      <c r="I9865" s="1283"/>
      <c r="J9865" s="1283"/>
      <c r="K9865" s="1283"/>
      <c r="L9865" s="1283"/>
      <c r="M9865" s="1283"/>
      <c r="N9865" s="1283"/>
      <c r="O9865" s="1283"/>
      <c r="P9865" s="1283"/>
      <c r="R9865" s="1067"/>
      <c r="T9865" s="268"/>
      <c r="Z9865" s="21"/>
      <c r="AH9865"/>
    </row>
    <row r="9866" spans="1:34" ht="11.25" customHeight="1">
      <c r="A9866"/>
      <c r="B9866" s="1281" t="s">
        <v>20</v>
      </c>
      <c r="C9866" s="1282">
        <v>2111</v>
      </c>
      <c r="D9866" s="1341" t="str">
        <f t="shared" si="167"/>
        <v>TX2111</v>
      </c>
      <c r="E9866" s="1514" t="s">
        <v>121</v>
      </c>
      <c r="F9866" s="1390">
        <v>172</v>
      </c>
      <c r="G9866" s="1283">
        <v>1.56</v>
      </c>
      <c r="H9866" s="1283"/>
      <c r="I9866" s="1283"/>
      <c r="J9866" s="1283"/>
      <c r="K9866" s="1283"/>
      <c r="L9866" s="1283"/>
      <c r="M9866" s="1283"/>
      <c r="N9866" s="1283"/>
      <c r="O9866" s="1283"/>
      <c r="P9866" s="1283"/>
      <c r="R9866" s="1067"/>
      <c r="T9866" s="268"/>
      <c r="Z9866" s="21"/>
      <c r="AH9866"/>
    </row>
    <row r="9867" spans="1:34" ht="11.25" customHeight="1">
      <c r="A9867"/>
      <c r="B9867" s="1281" t="s">
        <v>20</v>
      </c>
      <c r="C9867" s="1282">
        <v>2114</v>
      </c>
      <c r="D9867" s="1341" t="str">
        <f t="shared" si="167"/>
        <v>TX2114</v>
      </c>
      <c r="E9867" s="1514" t="s">
        <v>122</v>
      </c>
      <c r="F9867" s="1390">
        <v>182</v>
      </c>
      <c r="G9867" s="1283">
        <v>2.04</v>
      </c>
      <c r="H9867" s="1283"/>
      <c r="I9867" s="1283"/>
      <c r="J9867" s="1283"/>
      <c r="K9867" s="1283"/>
      <c r="L9867" s="1283"/>
      <c r="M9867" s="1283"/>
      <c r="N9867" s="1283"/>
      <c r="O9867" s="1283"/>
      <c r="P9867" s="1283"/>
      <c r="R9867" s="1067"/>
      <c r="T9867" s="268"/>
      <c r="Z9867" s="21"/>
      <c r="AH9867"/>
    </row>
    <row r="9868" spans="1:34" ht="11.25" customHeight="1">
      <c r="A9868"/>
      <c r="B9868" s="1281" t="s">
        <v>20</v>
      </c>
      <c r="C9868" s="1282">
        <v>2121</v>
      </c>
      <c r="D9868" s="1341" t="str">
        <f t="shared" ref="D9868:D9931" si="168">B9868&amp;TEXT(C9868,"0000")</f>
        <v>TX2121</v>
      </c>
      <c r="E9868" s="1514" t="s">
        <v>123</v>
      </c>
      <c r="F9868" s="1390">
        <v>169</v>
      </c>
      <c r="G9868" s="1283">
        <v>1.39</v>
      </c>
      <c r="H9868" s="1283"/>
      <c r="I9868" s="1283"/>
      <c r="J9868" s="1283"/>
      <c r="K9868" s="1283"/>
      <c r="L9868" s="1283"/>
      <c r="M9868" s="1283"/>
      <c r="N9868" s="1283"/>
      <c r="O9868" s="1283"/>
      <c r="P9868" s="1283"/>
      <c r="R9868" s="1067"/>
      <c r="T9868" s="268"/>
      <c r="Z9868" s="21"/>
      <c r="AH9868"/>
    </row>
    <row r="9869" spans="1:34" ht="11.25" customHeight="1">
      <c r="A9869"/>
      <c r="B9869" s="1281" t="s">
        <v>20</v>
      </c>
      <c r="C9869" s="1282">
        <v>2157</v>
      </c>
      <c r="D9869" s="1341" t="str">
        <f t="shared" si="168"/>
        <v>TX2157</v>
      </c>
      <c r="E9869" s="1514" t="s">
        <v>121</v>
      </c>
      <c r="F9869" s="1390">
        <v>189</v>
      </c>
      <c r="G9869" s="1283">
        <v>2.4</v>
      </c>
      <c r="H9869" s="1283"/>
      <c r="I9869" s="1283"/>
      <c r="J9869" s="1283"/>
      <c r="K9869" s="1283"/>
      <c r="L9869" s="1283"/>
      <c r="M9869" s="1283"/>
      <c r="N9869" s="1283"/>
      <c r="O9869" s="1283"/>
      <c r="P9869" s="1283"/>
      <c r="R9869" s="1067"/>
      <c r="T9869" s="268"/>
      <c r="Z9869" s="21"/>
      <c r="AH9869"/>
    </row>
    <row r="9870" spans="1:34" ht="11.25" customHeight="1">
      <c r="A9870"/>
      <c r="B9870" s="1281" t="s">
        <v>20</v>
      </c>
      <c r="C9870" s="1282">
        <v>2172</v>
      </c>
      <c r="D9870" s="1341" t="str">
        <f t="shared" si="168"/>
        <v>TX2172</v>
      </c>
      <c r="E9870" s="1514" t="s">
        <v>123</v>
      </c>
      <c r="F9870" s="1390">
        <v>163</v>
      </c>
      <c r="G9870" s="1283">
        <v>1.1100000000000001</v>
      </c>
      <c r="H9870" s="1283"/>
      <c r="I9870" s="1283"/>
      <c r="J9870" s="1283"/>
      <c r="K9870" s="1283"/>
      <c r="L9870" s="1283"/>
      <c r="M9870" s="1283"/>
      <c r="N9870" s="1283"/>
      <c r="O9870" s="1283"/>
      <c r="P9870" s="1283"/>
      <c r="R9870" s="1067"/>
      <c r="T9870" s="268"/>
      <c r="Z9870" s="21"/>
      <c r="AH9870"/>
    </row>
    <row r="9871" spans="1:34" ht="11.25" customHeight="1">
      <c r="A9871"/>
      <c r="B9871" s="1281" t="s">
        <v>20</v>
      </c>
      <c r="C9871" s="1282">
        <v>2211</v>
      </c>
      <c r="D9871" s="1341" t="str">
        <f t="shared" si="168"/>
        <v>TX2211</v>
      </c>
      <c r="E9871" s="1514" t="s">
        <v>123</v>
      </c>
      <c r="F9871" s="1390">
        <v>250</v>
      </c>
      <c r="G9871" s="1283">
        <v>9.6199999999999992</v>
      </c>
      <c r="H9871" s="1283"/>
      <c r="I9871" s="1283"/>
      <c r="J9871" s="1283"/>
      <c r="K9871" s="1283"/>
      <c r="L9871" s="1283"/>
      <c r="M9871" s="1283"/>
      <c r="N9871" s="1283"/>
      <c r="O9871" s="1283"/>
      <c r="P9871" s="1283"/>
      <c r="R9871" s="1067"/>
      <c r="T9871" s="268"/>
      <c r="Z9871" s="21"/>
      <c r="AH9871"/>
    </row>
    <row r="9872" spans="1:34" ht="11.25" customHeight="1">
      <c r="A9872"/>
      <c r="B9872" s="1281" t="s">
        <v>20</v>
      </c>
      <c r="C9872" s="1282">
        <v>2220</v>
      </c>
      <c r="D9872" s="1341" t="str">
        <f t="shared" si="168"/>
        <v>TX2220</v>
      </c>
      <c r="E9872" s="1514" t="s">
        <v>125</v>
      </c>
      <c r="F9872" s="1390">
        <v>158</v>
      </c>
      <c r="G9872" s="1283">
        <v>0.87</v>
      </c>
      <c r="H9872" s="1283"/>
      <c r="I9872" s="1283"/>
      <c r="J9872" s="1283"/>
      <c r="K9872" s="1283"/>
      <c r="L9872" s="1283"/>
      <c r="M9872" s="1283"/>
      <c r="N9872" s="1283"/>
      <c r="O9872" s="1283"/>
      <c r="P9872" s="1283"/>
      <c r="R9872" s="1067"/>
      <c r="T9872" s="268"/>
      <c r="Z9872" s="21"/>
      <c r="AH9872"/>
    </row>
    <row r="9873" spans="1:34" ht="11.25" customHeight="1">
      <c r="A9873"/>
      <c r="B9873" s="1281" t="s">
        <v>20</v>
      </c>
      <c r="C9873" s="1282">
        <v>2260</v>
      </c>
      <c r="D9873" s="1341" t="str">
        <f t="shared" si="168"/>
        <v>TX2260</v>
      </c>
      <c r="E9873" s="1514" t="s">
        <v>125</v>
      </c>
      <c r="F9873" s="1390">
        <v>161</v>
      </c>
      <c r="G9873" s="1283">
        <v>1.02</v>
      </c>
      <c r="H9873" s="1283"/>
      <c r="I9873" s="1283"/>
      <c r="J9873" s="1283"/>
      <c r="K9873" s="1283"/>
      <c r="L9873" s="1283"/>
      <c r="M9873" s="1283"/>
      <c r="N9873" s="1283"/>
      <c r="O9873" s="1283"/>
      <c r="P9873" s="1283"/>
      <c r="R9873" s="1067"/>
      <c r="T9873" s="268"/>
      <c r="Z9873" s="21"/>
      <c r="AH9873"/>
    </row>
    <row r="9874" spans="1:34" ht="11.25" customHeight="1">
      <c r="A9874"/>
      <c r="B9874" s="1281" t="s">
        <v>20</v>
      </c>
      <c r="C9874" s="1282">
        <v>2286</v>
      </c>
      <c r="D9874" s="1341" t="str">
        <f t="shared" si="168"/>
        <v>TX2286</v>
      </c>
      <c r="E9874" s="1514" t="s">
        <v>125</v>
      </c>
      <c r="F9874" s="1390">
        <v>158</v>
      </c>
      <c r="G9874" s="1283">
        <v>0.87</v>
      </c>
      <c r="H9874" s="1283"/>
      <c r="I9874" s="1283"/>
      <c r="J9874" s="1283"/>
      <c r="K9874" s="1283"/>
      <c r="L9874" s="1283"/>
      <c r="M9874" s="1283"/>
      <c r="N9874" s="1283"/>
      <c r="O9874" s="1283"/>
      <c r="P9874" s="1283"/>
      <c r="R9874" s="1067"/>
      <c r="T9874" s="268"/>
      <c r="Z9874" s="21"/>
      <c r="AH9874"/>
    </row>
    <row r="9875" spans="1:34" ht="11.25" customHeight="1">
      <c r="A9875"/>
      <c r="B9875" s="1281" t="s">
        <v>20</v>
      </c>
      <c r="C9875" s="1282">
        <v>2288</v>
      </c>
      <c r="D9875" s="1341" t="str">
        <f t="shared" si="168"/>
        <v>TX2288</v>
      </c>
      <c r="E9875" s="1514" t="s">
        <v>125</v>
      </c>
      <c r="F9875" s="1390">
        <v>242</v>
      </c>
      <c r="G9875" s="1283">
        <v>4.95</v>
      </c>
      <c r="H9875" s="1283"/>
      <c r="I9875" s="1283"/>
      <c r="J9875" s="1283"/>
      <c r="K9875" s="1283"/>
      <c r="L9875" s="1283"/>
      <c r="M9875" s="1283"/>
      <c r="N9875" s="1283"/>
      <c r="O9875" s="1283"/>
      <c r="P9875" s="1283"/>
      <c r="R9875" s="1067"/>
      <c r="T9875" s="268"/>
      <c r="Z9875" s="21"/>
      <c r="AH9875"/>
    </row>
    <row r="9876" spans="1:34" ht="11.25" customHeight="1">
      <c r="A9876"/>
      <c r="B9876" s="1281" t="s">
        <v>20</v>
      </c>
      <c r="C9876" s="1282">
        <v>2361</v>
      </c>
      <c r="D9876" s="1341" t="str">
        <f t="shared" si="168"/>
        <v>TX2361</v>
      </c>
      <c r="E9876" s="1514" t="s">
        <v>125</v>
      </c>
      <c r="F9876" s="1390">
        <v>146</v>
      </c>
      <c r="G9876" s="1283">
        <v>0.27</v>
      </c>
      <c r="H9876" s="1283"/>
      <c r="I9876" s="1283"/>
      <c r="J9876" s="1283"/>
      <c r="K9876" s="1283"/>
      <c r="L9876" s="1283"/>
      <c r="M9876" s="1283"/>
      <c r="N9876" s="1283"/>
      <c r="O9876" s="1283"/>
      <c r="P9876" s="1283"/>
      <c r="R9876" s="1067"/>
      <c r="T9876" s="268"/>
      <c r="Z9876" s="21"/>
      <c r="AH9876"/>
    </row>
    <row r="9877" spans="1:34" ht="11.25" customHeight="1">
      <c r="A9877"/>
      <c r="B9877" s="1281" t="s">
        <v>20</v>
      </c>
      <c r="C9877" s="1282">
        <v>2380</v>
      </c>
      <c r="D9877" s="1341" t="str">
        <f t="shared" si="168"/>
        <v>TX2380</v>
      </c>
      <c r="E9877" s="1514" t="s">
        <v>125</v>
      </c>
      <c r="F9877" s="1390">
        <v>166</v>
      </c>
      <c r="G9877" s="1283">
        <v>1.28</v>
      </c>
      <c r="H9877" s="1283"/>
      <c r="I9877" s="1283"/>
      <c r="J9877" s="1283"/>
      <c r="K9877" s="1283"/>
      <c r="L9877" s="1283"/>
      <c r="M9877" s="1283"/>
      <c r="N9877" s="1283"/>
      <c r="O9877" s="1283"/>
      <c r="P9877" s="1283"/>
      <c r="R9877" s="1067"/>
      <c r="T9877" s="268"/>
      <c r="Z9877" s="21"/>
      <c r="AH9877"/>
    </row>
    <row r="9878" spans="1:34" ht="11.25" customHeight="1">
      <c r="A9878"/>
      <c r="B9878" s="1281" t="s">
        <v>20</v>
      </c>
      <c r="C9878" s="1282">
        <v>2501</v>
      </c>
      <c r="D9878" s="1341" t="str">
        <f t="shared" si="168"/>
        <v>TX2501</v>
      </c>
      <c r="E9878" s="1514" t="s">
        <v>121</v>
      </c>
      <c r="F9878" s="1390">
        <v>175</v>
      </c>
      <c r="G9878" s="1283">
        <v>1.72</v>
      </c>
      <c r="H9878" s="1283"/>
      <c r="I9878" s="1283"/>
      <c r="J9878" s="1283"/>
      <c r="K9878" s="1283"/>
      <c r="L9878" s="1283"/>
      <c r="M9878" s="1283"/>
      <c r="N9878" s="1283"/>
      <c r="O9878" s="1283"/>
      <c r="P9878" s="1283"/>
      <c r="R9878" s="1067"/>
      <c r="T9878" s="268"/>
      <c r="Z9878" s="21"/>
      <c r="AH9878"/>
    </row>
    <row r="9879" spans="1:34" ht="11.25" customHeight="1">
      <c r="A9879"/>
      <c r="B9879" s="1281" t="s">
        <v>20</v>
      </c>
      <c r="C9879" s="1282">
        <v>2503</v>
      </c>
      <c r="D9879" s="1341" t="str">
        <f t="shared" si="168"/>
        <v>TX2503</v>
      </c>
      <c r="E9879" s="1514" t="s">
        <v>121</v>
      </c>
      <c r="F9879" s="1390">
        <v>146</v>
      </c>
      <c r="G9879" s="1283">
        <v>0.28999999999999998</v>
      </c>
      <c r="H9879" s="1283"/>
      <c r="I9879" s="1283"/>
      <c r="J9879" s="1283"/>
      <c r="K9879" s="1283"/>
      <c r="L9879" s="1283"/>
      <c r="M9879" s="1283"/>
      <c r="N9879" s="1283"/>
      <c r="O9879" s="1283"/>
      <c r="P9879" s="1283"/>
      <c r="R9879" s="1067"/>
      <c r="T9879" s="268"/>
      <c r="Z9879" s="21"/>
      <c r="AH9879"/>
    </row>
    <row r="9880" spans="1:34" ht="11.25" customHeight="1">
      <c r="A9880"/>
      <c r="B9880" s="1281" t="s">
        <v>20</v>
      </c>
      <c r="C9880" s="1282">
        <v>2532</v>
      </c>
      <c r="D9880" s="1341" t="str">
        <f t="shared" si="168"/>
        <v>TX2532</v>
      </c>
      <c r="E9880" s="1514" t="s">
        <v>125</v>
      </c>
      <c r="F9880" s="1390">
        <v>153</v>
      </c>
      <c r="G9880" s="1283">
        <v>0.65</v>
      </c>
      <c r="H9880" s="1283"/>
      <c r="I9880" s="1283"/>
      <c r="J9880" s="1283"/>
      <c r="K9880" s="1283"/>
      <c r="L9880" s="1283"/>
      <c r="M9880" s="1283"/>
      <c r="N9880" s="1283"/>
      <c r="O9880" s="1283"/>
      <c r="P9880" s="1283"/>
      <c r="R9880" s="1067"/>
      <c r="T9880" s="268"/>
      <c r="Z9880" s="21"/>
      <c r="AH9880"/>
    </row>
    <row r="9881" spans="1:34" ht="11.25" customHeight="1">
      <c r="A9881"/>
      <c r="B9881" s="1281" t="s">
        <v>20</v>
      </c>
      <c r="C9881" s="1282">
        <v>2534</v>
      </c>
      <c r="D9881" s="1341" t="str">
        <f t="shared" si="168"/>
        <v>TX2534</v>
      </c>
      <c r="E9881" s="1514" t="s">
        <v>121</v>
      </c>
      <c r="F9881" s="1390">
        <v>168</v>
      </c>
      <c r="G9881" s="1283">
        <v>1.34</v>
      </c>
      <c r="H9881" s="1283"/>
      <c r="I9881" s="1283"/>
      <c r="J9881" s="1283"/>
      <c r="K9881" s="1283"/>
      <c r="L9881" s="1283"/>
      <c r="M9881" s="1283"/>
      <c r="N9881" s="1283"/>
      <c r="O9881" s="1283"/>
      <c r="P9881" s="1283"/>
      <c r="R9881" s="1067"/>
      <c r="T9881" s="268"/>
      <c r="Z9881" s="21"/>
      <c r="AH9881"/>
    </row>
    <row r="9882" spans="1:34" ht="11.25" customHeight="1">
      <c r="A9882"/>
      <c r="B9882" s="1281" t="s">
        <v>20</v>
      </c>
      <c r="C9882" s="1282">
        <v>2578</v>
      </c>
      <c r="D9882" s="1341" t="str">
        <f t="shared" si="168"/>
        <v>TX2578</v>
      </c>
      <c r="E9882" s="1514" t="s">
        <v>125</v>
      </c>
      <c r="F9882" s="1390">
        <v>184</v>
      </c>
      <c r="G9882" s="1283">
        <v>2.13</v>
      </c>
      <c r="H9882" s="1283"/>
      <c r="I9882" s="1283"/>
      <c r="J9882" s="1283"/>
      <c r="K9882" s="1283"/>
      <c r="L9882" s="1283"/>
      <c r="M9882" s="1283"/>
      <c r="N9882" s="1283"/>
      <c r="O9882" s="1283"/>
      <c r="P9882" s="1283"/>
      <c r="R9882" s="1067"/>
      <c r="T9882" s="268"/>
      <c r="Z9882" s="21"/>
      <c r="AH9882"/>
    </row>
    <row r="9883" spans="1:34" ht="11.25" customHeight="1">
      <c r="A9883"/>
      <c r="B9883" s="1281" t="s">
        <v>20</v>
      </c>
      <c r="C9883" s="1282">
        <v>2581</v>
      </c>
      <c r="D9883" s="1341" t="str">
        <f t="shared" si="168"/>
        <v>TX2581</v>
      </c>
      <c r="E9883" s="1514" t="s">
        <v>121</v>
      </c>
      <c r="F9883" s="1390">
        <v>200</v>
      </c>
      <c r="G9883" s="1283">
        <v>2.89</v>
      </c>
      <c r="H9883" s="1283"/>
      <c r="I9883" s="1283"/>
      <c r="J9883" s="1283"/>
      <c r="K9883" s="1283"/>
      <c r="L9883" s="1283"/>
      <c r="M9883" s="1283"/>
      <c r="N9883" s="1283"/>
      <c r="O9883" s="1283"/>
      <c r="P9883" s="1283"/>
      <c r="R9883" s="1067"/>
      <c r="T9883" s="268"/>
      <c r="Z9883" s="21"/>
      <c r="AH9883"/>
    </row>
    <row r="9884" spans="1:34" ht="11.25" customHeight="1">
      <c r="A9884"/>
      <c r="B9884" s="1281" t="s">
        <v>20</v>
      </c>
      <c r="C9884" s="1282">
        <v>2583</v>
      </c>
      <c r="D9884" s="1341" t="str">
        <f t="shared" si="168"/>
        <v>TX2583</v>
      </c>
      <c r="E9884" s="1514" t="s">
        <v>121</v>
      </c>
      <c r="F9884" s="1390">
        <v>167</v>
      </c>
      <c r="G9884" s="1283">
        <v>1.31</v>
      </c>
      <c r="H9884" s="1283"/>
      <c r="I9884" s="1283"/>
      <c r="J9884" s="1283"/>
      <c r="K9884" s="1283"/>
      <c r="L9884" s="1283"/>
      <c r="M9884" s="1283"/>
      <c r="N9884" s="1283"/>
      <c r="O9884" s="1283"/>
      <c r="P9884" s="1283"/>
      <c r="R9884" s="1067"/>
      <c r="T9884" s="268"/>
      <c r="Z9884" s="21"/>
      <c r="AH9884"/>
    </row>
    <row r="9885" spans="1:34" ht="11.25" customHeight="1">
      <c r="A9885"/>
      <c r="B9885" s="1281" t="s">
        <v>20</v>
      </c>
      <c r="C9885" s="1282">
        <v>2587</v>
      </c>
      <c r="D9885" s="1341" t="str">
        <f t="shared" si="168"/>
        <v>TX2587</v>
      </c>
      <c r="E9885" s="1514" t="s">
        <v>125</v>
      </c>
      <c r="F9885" s="1390">
        <v>163</v>
      </c>
      <c r="G9885" s="1283">
        <v>1.1100000000000001</v>
      </c>
      <c r="H9885" s="1283"/>
      <c r="I9885" s="1283"/>
      <c r="J9885" s="1283"/>
      <c r="K9885" s="1283"/>
      <c r="L9885" s="1283"/>
      <c r="M9885" s="1283"/>
      <c r="N9885" s="1283"/>
      <c r="O9885" s="1283"/>
      <c r="P9885" s="1283"/>
      <c r="R9885" s="1067"/>
      <c r="T9885" s="268"/>
      <c r="Z9885" s="21"/>
      <c r="AH9885"/>
    </row>
    <row r="9886" spans="1:34" ht="11.25" customHeight="1">
      <c r="A9886"/>
      <c r="B9886" s="1281" t="s">
        <v>20</v>
      </c>
      <c r="C9886" s="1282">
        <v>2670</v>
      </c>
      <c r="D9886" s="1341" t="str">
        <f t="shared" si="168"/>
        <v>TX2670</v>
      </c>
      <c r="E9886" s="1514" t="s">
        <v>124</v>
      </c>
      <c r="F9886" s="1390">
        <v>207</v>
      </c>
      <c r="G9886" s="1283">
        <v>3.25</v>
      </c>
      <c r="H9886" s="1283"/>
      <c r="I9886" s="1283"/>
      <c r="J9886" s="1283"/>
      <c r="K9886" s="1283"/>
      <c r="L9886" s="1283"/>
      <c r="M9886" s="1283"/>
      <c r="N9886" s="1283"/>
      <c r="O9886" s="1283"/>
      <c r="P9886" s="1283"/>
      <c r="R9886" s="1067"/>
      <c r="T9886" s="268"/>
      <c r="Z9886" s="21"/>
      <c r="AH9886"/>
    </row>
    <row r="9887" spans="1:34" ht="11.25" customHeight="1">
      <c r="A9887"/>
      <c r="B9887" s="1281" t="s">
        <v>20</v>
      </c>
      <c r="C9887" s="1282">
        <v>2683</v>
      </c>
      <c r="D9887" s="1341" t="str">
        <f t="shared" si="168"/>
        <v>TX2683</v>
      </c>
      <c r="E9887" s="1514" t="s">
        <v>124</v>
      </c>
      <c r="F9887" s="1390">
        <v>211</v>
      </c>
      <c r="G9887" s="1283">
        <v>3.45</v>
      </c>
      <c r="H9887" s="1283"/>
      <c r="I9887" s="1283"/>
      <c r="J9887" s="1283"/>
      <c r="K9887" s="1283"/>
      <c r="L9887" s="1283"/>
      <c r="M9887" s="1283"/>
      <c r="N9887" s="1283"/>
      <c r="O9887" s="1283"/>
      <c r="P9887" s="1283"/>
      <c r="R9887" s="1067"/>
      <c r="T9887" s="268"/>
      <c r="Z9887" s="21"/>
      <c r="AH9887"/>
    </row>
    <row r="9888" spans="1:34" ht="11.25" customHeight="1">
      <c r="A9888"/>
      <c r="B9888" s="1281" t="s">
        <v>20</v>
      </c>
      <c r="C9888" s="1282">
        <v>2688</v>
      </c>
      <c r="D9888" s="1341" t="str">
        <f t="shared" si="168"/>
        <v>TX2688</v>
      </c>
      <c r="E9888" s="1514" t="s">
        <v>124</v>
      </c>
      <c r="F9888" s="1390">
        <v>194</v>
      </c>
      <c r="G9888" s="1283">
        <v>2.62</v>
      </c>
      <c r="H9888" s="1283"/>
      <c r="I9888" s="1283"/>
      <c r="J9888" s="1283"/>
      <c r="K9888" s="1283"/>
      <c r="L9888" s="1283"/>
      <c r="M9888" s="1283"/>
      <c r="N9888" s="1283"/>
      <c r="O9888" s="1283"/>
      <c r="P9888" s="1283"/>
      <c r="R9888" s="1067"/>
      <c r="T9888" s="268"/>
      <c r="Z9888" s="21"/>
      <c r="AH9888"/>
    </row>
    <row r="9889" spans="1:34" ht="11.25" customHeight="1">
      <c r="A9889"/>
      <c r="B9889" s="1281" t="s">
        <v>20</v>
      </c>
      <c r="C9889" s="1282">
        <v>2702</v>
      </c>
      <c r="D9889" s="1341" t="str">
        <f t="shared" si="168"/>
        <v>TX2702</v>
      </c>
      <c r="E9889" s="1514" t="s">
        <v>122</v>
      </c>
      <c r="F9889" s="1390">
        <v>250</v>
      </c>
      <c r="G9889" s="1283">
        <v>7.92</v>
      </c>
      <c r="H9889" s="1283"/>
      <c r="I9889" s="1283"/>
      <c r="J9889" s="1283"/>
      <c r="K9889" s="1283"/>
      <c r="L9889" s="1283"/>
      <c r="M9889" s="1283"/>
      <c r="N9889" s="1283"/>
      <c r="O9889" s="1283"/>
      <c r="P9889" s="1283"/>
      <c r="R9889" s="1067"/>
      <c r="T9889" s="268"/>
      <c r="Z9889" s="21"/>
      <c r="AH9889"/>
    </row>
    <row r="9890" spans="1:34" ht="11.25" customHeight="1">
      <c r="A9890"/>
      <c r="B9890" s="1281" t="s">
        <v>20</v>
      </c>
      <c r="C9890" s="1282">
        <v>2710</v>
      </c>
      <c r="D9890" s="1341" t="str">
        <f t="shared" si="168"/>
        <v>TX2710</v>
      </c>
      <c r="E9890" s="1514" t="s">
        <v>123</v>
      </c>
      <c r="F9890" s="1390">
        <v>215</v>
      </c>
      <c r="G9890" s="1283">
        <v>3.66</v>
      </c>
      <c r="H9890" s="1283"/>
      <c r="I9890" s="1283"/>
      <c r="J9890" s="1283"/>
      <c r="K9890" s="1283"/>
      <c r="L9890" s="1283"/>
      <c r="M9890" s="1283"/>
      <c r="N9890" s="1283"/>
      <c r="O9890" s="1283"/>
      <c r="P9890" s="1283"/>
      <c r="R9890" s="1067"/>
      <c r="T9890" s="268"/>
      <c r="Z9890" s="21"/>
      <c r="AH9890"/>
    </row>
    <row r="9891" spans="1:34" ht="11.25" customHeight="1">
      <c r="A9891"/>
      <c r="B9891" s="1281" t="s">
        <v>20</v>
      </c>
      <c r="C9891" s="1282">
        <v>2719</v>
      </c>
      <c r="D9891" s="1341" t="str">
        <f t="shared" si="168"/>
        <v>TX2719</v>
      </c>
      <c r="E9891" s="1514" t="s">
        <v>122</v>
      </c>
      <c r="F9891" s="1390">
        <v>229</v>
      </c>
      <c r="G9891" s="1283">
        <v>4.34</v>
      </c>
      <c r="H9891" s="1283"/>
      <c r="I9891" s="1283"/>
      <c r="J9891" s="1283"/>
      <c r="K9891" s="1283"/>
      <c r="L9891" s="1283"/>
      <c r="M9891" s="1283"/>
      <c r="N9891" s="1283"/>
      <c r="O9891" s="1283"/>
      <c r="P9891" s="1283"/>
      <c r="R9891" s="1067"/>
      <c r="T9891" s="268"/>
      <c r="Z9891" s="21"/>
      <c r="AH9891"/>
    </row>
    <row r="9892" spans="1:34" ht="11.25" customHeight="1">
      <c r="A9892"/>
      <c r="B9892" s="1281" t="s">
        <v>20</v>
      </c>
      <c r="C9892" s="1282">
        <v>2731</v>
      </c>
      <c r="D9892" s="1341" t="str">
        <f t="shared" si="168"/>
        <v>TX2731</v>
      </c>
      <c r="E9892" s="1514" t="s">
        <v>124</v>
      </c>
      <c r="F9892" s="1390">
        <v>188</v>
      </c>
      <c r="G9892" s="1283">
        <v>2.33</v>
      </c>
      <c r="H9892" s="1283"/>
      <c r="I9892" s="1283"/>
      <c r="J9892" s="1283"/>
      <c r="K9892" s="1283"/>
      <c r="L9892" s="1283"/>
      <c r="M9892" s="1283"/>
      <c r="N9892" s="1283"/>
      <c r="O9892" s="1283"/>
      <c r="P9892" s="1283"/>
      <c r="R9892" s="1067"/>
      <c r="T9892" s="268"/>
      <c r="Z9892" s="21"/>
      <c r="AH9892"/>
    </row>
    <row r="9893" spans="1:34" ht="11.25" customHeight="1">
      <c r="A9893"/>
      <c r="B9893" s="1281" t="s">
        <v>20</v>
      </c>
      <c r="C9893" s="1282">
        <v>2790</v>
      </c>
      <c r="D9893" s="1341" t="str">
        <f t="shared" si="168"/>
        <v>TX2790</v>
      </c>
      <c r="E9893" s="1514" t="s">
        <v>125</v>
      </c>
      <c r="F9893" s="1390">
        <v>180</v>
      </c>
      <c r="G9893" s="1283">
        <v>1.96</v>
      </c>
      <c r="H9893" s="1283"/>
      <c r="I9893" s="1283"/>
      <c r="J9893" s="1283"/>
      <c r="K9893" s="1283"/>
      <c r="L9893" s="1283"/>
      <c r="M9893" s="1283"/>
      <c r="N9893" s="1283"/>
      <c r="O9893" s="1283"/>
      <c r="P9893" s="1283"/>
      <c r="R9893" s="1067"/>
      <c r="T9893" s="268"/>
      <c r="Z9893" s="21"/>
      <c r="AH9893"/>
    </row>
    <row r="9894" spans="1:34" ht="11.25" customHeight="1">
      <c r="A9894"/>
      <c r="B9894" s="1281" t="s">
        <v>20</v>
      </c>
      <c r="C9894" s="1282">
        <v>2802</v>
      </c>
      <c r="D9894" s="1341" t="str">
        <f t="shared" si="168"/>
        <v>TX2802</v>
      </c>
      <c r="E9894" s="1514" t="s">
        <v>125</v>
      </c>
      <c r="F9894" s="1390">
        <v>207</v>
      </c>
      <c r="G9894" s="1283">
        <v>3.26</v>
      </c>
      <c r="H9894" s="1283"/>
      <c r="I9894" s="1283"/>
      <c r="J9894" s="1283"/>
      <c r="K9894" s="1283"/>
      <c r="L9894" s="1283"/>
      <c r="M9894" s="1283"/>
      <c r="N9894" s="1283"/>
      <c r="O9894" s="1283"/>
      <c r="P9894" s="1283"/>
      <c r="R9894" s="1067"/>
      <c r="T9894" s="268"/>
      <c r="Z9894" s="21"/>
      <c r="AH9894"/>
    </row>
    <row r="9895" spans="1:34" ht="11.25" customHeight="1">
      <c r="A9895"/>
      <c r="B9895" s="1281" t="s">
        <v>20</v>
      </c>
      <c r="C9895" s="1282">
        <v>2835</v>
      </c>
      <c r="D9895" s="1341" t="str">
        <f t="shared" si="168"/>
        <v>TX2835</v>
      </c>
      <c r="E9895" s="1514" t="s">
        <v>125</v>
      </c>
      <c r="F9895" s="1390">
        <v>169</v>
      </c>
      <c r="G9895" s="1283">
        <v>1.39</v>
      </c>
      <c r="H9895" s="1283"/>
      <c r="I9895" s="1283"/>
      <c r="J9895" s="1283"/>
      <c r="K9895" s="1283"/>
      <c r="L9895" s="1283"/>
      <c r="M9895" s="1283"/>
      <c r="N9895" s="1283"/>
      <c r="O9895" s="1283"/>
      <c r="P9895" s="1283"/>
      <c r="R9895" s="1067"/>
      <c r="T9895" s="268"/>
      <c r="Z9895" s="21"/>
      <c r="AH9895"/>
    </row>
    <row r="9896" spans="1:34" ht="11.25" customHeight="1">
      <c r="A9896"/>
      <c r="B9896" s="1281" t="s">
        <v>20</v>
      </c>
      <c r="C9896" s="1282">
        <v>2881</v>
      </c>
      <c r="D9896" s="1341" t="str">
        <f t="shared" si="168"/>
        <v>TX2881</v>
      </c>
      <c r="E9896" s="1514" t="s">
        <v>121</v>
      </c>
      <c r="F9896" s="1390">
        <v>192</v>
      </c>
      <c r="G9896" s="1283">
        <v>2.5299999999999998</v>
      </c>
      <c r="H9896" s="1283"/>
      <c r="I9896" s="1283"/>
      <c r="J9896" s="1283"/>
      <c r="K9896" s="1283"/>
      <c r="L9896" s="1283"/>
      <c r="M9896" s="1283"/>
      <c r="N9896" s="1283"/>
      <c r="O9896" s="1283"/>
      <c r="P9896" s="1283"/>
      <c r="R9896" s="1067"/>
      <c r="T9896" s="268"/>
      <c r="Z9896" s="21"/>
      <c r="AH9896"/>
    </row>
    <row r="9897" spans="1:34" ht="11.25" customHeight="1">
      <c r="A9897"/>
      <c r="B9897" s="1281" t="s">
        <v>20</v>
      </c>
      <c r="C9897" s="1282">
        <v>2923</v>
      </c>
      <c r="D9897" s="1341" t="str">
        <f t="shared" si="168"/>
        <v>TX2923</v>
      </c>
      <c r="E9897" s="1514" t="s">
        <v>124</v>
      </c>
      <c r="F9897" s="1390">
        <v>157</v>
      </c>
      <c r="G9897" s="1283">
        <v>0.82</v>
      </c>
      <c r="H9897" s="1283"/>
      <c r="I9897" s="1283"/>
      <c r="J9897" s="1283"/>
      <c r="K9897" s="1283"/>
      <c r="L9897" s="1283"/>
      <c r="M9897" s="1283"/>
      <c r="N9897" s="1283"/>
      <c r="O9897" s="1283"/>
      <c r="P9897" s="1283"/>
      <c r="R9897" s="1067"/>
      <c r="T9897" s="268"/>
      <c r="Z9897" s="21"/>
      <c r="AH9897"/>
    </row>
    <row r="9898" spans="1:34" ht="11.25" customHeight="1">
      <c r="A9898"/>
      <c r="B9898" s="1281" t="s">
        <v>20</v>
      </c>
      <c r="C9898" s="1282">
        <v>3004</v>
      </c>
      <c r="D9898" s="1341" t="str">
        <f t="shared" si="168"/>
        <v>TX3004</v>
      </c>
      <c r="E9898" s="1514" t="s">
        <v>123</v>
      </c>
      <c r="F9898" s="1390">
        <v>177</v>
      </c>
      <c r="G9898" s="1283">
        <v>1.8</v>
      </c>
      <c r="H9898" s="1283"/>
      <c r="I9898" s="1283"/>
      <c r="J9898" s="1283"/>
      <c r="K9898" s="1283"/>
      <c r="L9898" s="1283"/>
      <c r="M9898" s="1283"/>
      <c r="N9898" s="1283"/>
      <c r="O9898" s="1283"/>
      <c r="P9898" s="1283"/>
      <c r="R9898" s="1067"/>
      <c r="T9898" s="268"/>
      <c r="Z9898" s="21"/>
      <c r="AH9898"/>
    </row>
    <row r="9899" spans="1:34" ht="11.25" customHeight="1">
      <c r="A9899"/>
      <c r="B9899" s="1281" t="s">
        <v>20</v>
      </c>
      <c r="C9899" s="1282">
        <v>3022</v>
      </c>
      <c r="D9899" s="1341" t="str">
        <f t="shared" si="168"/>
        <v>TX3022</v>
      </c>
      <c r="E9899" s="1514" t="s">
        <v>125</v>
      </c>
      <c r="F9899" s="1390">
        <v>210</v>
      </c>
      <c r="G9899" s="1283">
        <v>3.38</v>
      </c>
      <c r="H9899" s="1283"/>
      <c r="I9899" s="1283"/>
      <c r="J9899" s="1283"/>
      <c r="K9899" s="1283"/>
      <c r="L9899" s="1283"/>
      <c r="M9899" s="1283"/>
      <c r="N9899" s="1283"/>
      <c r="O9899" s="1283"/>
      <c r="P9899" s="1283"/>
      <c r="R9899" s="1067"/>
      <c r="T9899" s="268"/>
      <c r="Z9899" s="21"/>
      <c r="AH9899"/>
    </row>
    <row r="9900" spans="1:34" ht="11.25" customHeight="1">
      <c r="A9900"/>
      <c r="B9900" s="1281" t="s">
        <v>20</v>
      </c>
      <c r="C9900" s="1282">
        <v>3027</v>
      </c>
      <c r="D9900" s="1341" t="str">
        <f t="shared" si="168"/>
        <v>TX3027</v>
      </c>
      <c r="E9900" s="1514" t="s">
        <v>123</v>
      </c>
      <c r="F9900" s="1390">
        <v>163</v>
      </c>
      <c r="G9900" s="1283">
        <v>1.1200000000000001</v>
      </c>
      <c r="H9900" s="1283"/>
      <c r="I9900" s="1283"/>
      <c r="J9900" s="1283"/>
      <c r="K9900" s="1283"/>
      <c r="L9900" s="1283"/>
      <c r="M9900" s="1283"/>
      <c r="N9900" s="1283"/>
      <c r="O9900" s="1283"/>
      <c r="P9900" s="1283"/>
      <c r="R9900" s="1067"/>
      <c r="T9900" s="268"/>
      <c r="Z9900" s="21"/>
      <c r="AH9900"/>
    </row>
    <row r="9901" spans="1:34" ht="11.25" customHeight="1">
      <c r="A9901"/>
      <c r="B9901" s="1281" t="s">
        <v>20</v>
      </c>
      <c r="C9901" s="1282">
        <v>3028</v>
      </c>
      <c r="D9901" s="1341" t="str">
        <f t="shared" si="168"/>
        <v>TX3028</v>
      </c>
      <c r="E9901" s="1514" t="s">
        <v>123</v>
      </c>
      <c r="F9901" s="1390">
        <v>181</v>
      </c>
      <c r="G9901" s="1283">
        <v>1.97</v>
      </c>
      <c r="H9901" s="1283"/>
      <c r="I9901" s="1283"/>
      <c r="J9901" s="1283"/>
      <c r="K9901" s="1283"/>
      <c r="L9901" s="1283"/>
      <c r="M9901" s="1283"/>
      <c r="N9901" s="1283"/>
      <c r="O9901" s="1283"/>
      <c r="P9901" s="1283"/>
      <c r="R9901" s="1067"/>
      <c r="T9901" s="268"/>
      <c r="Z9901" s="21"/>
      <c r="AH9901"/>
    </row>
    <row r="9902" spans="1:34" ht="11.25" customHeight="1">
      <c r="A9902"/>
      <c r="B9902" s="1281" t="s">
        <v>20</v>
      </c>
      <c r="C9902" s="1282">
        <v>3040</v>
      </c>
      <c r="D9902" s="1341" t="str">
        <f t="shared" si="168"/>
        <v>TX3040</v>
      </c>
      <c r="E9902" s="1514" t="s">
        <v>125</v>
      </c>
      <c r="F9902" s="1390">
        <v>198</v>
      </c>
      <c r="G9902" s="1283">
        <v>2.84</v>
      </c>
      <c r="H9902" s="1283"/>
      <c r="I9902" s="1283"/>
      <c r="J9902" s="1283"/>
      <c r="K9902" s="1283"/>
      <c r="L9902" s="1283"/>
      <c r="M9902" s="1283"/>
      <c r="N9902" s="1283"/>
      <c r="O9902" s="1283"/>
      <c r="P9902" s="1283"/>
      <c r="R9902" s="1067"/>
      <c r="T9902" s="268"/>
      <c r="Z9902" s="21"/>
      <c r="AH9902"/>
    </row>
    <row r="9903" spans="1:34" ht="11.25" customHeight="1">
      <c r="A9903"/>
      <c r="B9903" s="1281" t="s">
        <v>20</v>
      </c>
      <c r="C9903" s="1282">
        <v>3041</v>
      </c>
      <c r="D9903" s="1341" t="str">
        <f t="shared" si="168"/>
        <v>TX3041</v>
      </c>
      <c r="E9903" s="1514" t="s">
        <v>125</v>
      </c>
      <c r="F9903" s="1390">
        <v>190</v>
      </c>
      <c r="G9903" s="1283">
        <v>2.4500000000000002</v>
      </c>
      <c r="H9903" s="1283"/>
      <c r="I9903" s="1283"/>
      <c r="J9903" s="1283"/>
      <c r="K9903" s="1283"/>
      <c r="L9903" s="1283"/>
      <c r="M9903" s="1283"/>
      <c r="N9903" s="1283"/>
      <c r="O9903" s="1283"/>
      <c r="P9903" s="1283"/>
      <c r="R9903" s="1067"/>
      <c r="T9903" s="268"/>
      <c r="Z9903" s="21"/>
      <c r="AH9903"/>
    </row>
    <row r="9904" spans="1:34" ht="11.25" customHeight="1">
      <c r="A9904"/>
      <c r="B9904" s="1281" t="s">
        <v>20</v>
      </c>
      <c r="C9904" s="1282">
        <v>3042</v>
      </c>
      <c r="D9904" s="1341" t="str">
        <f t="shared" si="168"/>
        <v>TX3042</v>
      </c>
      <c r="E9904" s="1514" t="s">
        <v>123</v>
      </c>
      <c r="F9904" s="1390">
        <v>161</v>
      </c>
      <c r="G9904" s="1283">
        <v>1.04</v>
      </c>
      <c r="H9904" s="1283"/>
      <c r="I9904" s="1283"/>
      <c r="J9904" s="1283"/>
      <c r="K9904" s="1283"/>
      <c r="L9904" s="1283"/>
      <c r="M9904" s="1283"/>
      <c r="N9904" s="1283"/>
      <c r="O9904" s="1283"/>
      <c r="P9904" s="1283"/>
      <c r="R9904" s="1067"/>
      <c r="T9904" s="268"/>
      <c r="Z9904" s="21"/>
      <c r="AH9904"/>
    </row>
    <row r="9905" spans="1:34" ht="11.25" customHeight="1">
      <c r="A9905"/>
      <c r="B9905" s="1281" t="s">
        <v>20</v>
      </c>
      <c r="C9905" s="1282">
        <v>3064</v>
      </c>
      <c r="D9905" s="1341" t="str">
        <f t="shared" si="168"/>
        <v>TX3064</v>
      </c>
      <c r="E9905" s="1514" t="s">
        <v>121</v>
      </c>
      <c r="F9905" s="1390">
        <v>190</v>
      </c>
      <c r="G9905" s="1283">
        <v>2.4500000000000002</v>
      </c>
      <c r="H9905" s="1283"/>
      <c r="I9905" s="1283"/>
      <c r="J9905" s="1283"/>
      <c r="K9905" s="1283"/>
      <c r="L9905" s="1283"/>
      <c r="M9905" s="1283"/>
      <c r="N9905" s="1283"/>
      <c r="O9905" s="1283"/>
      <c r="P9905" s="1283"/>
      <c r="R9905" s="1067"/>
      <c r="T9905" s="268"/>
      <c r="Z9905" s="21"/>
      <c r="AH9905"/>
    </row>
    <row r="9906" spans="1:34" ht="11.25" customHeight="1">
      <c r="A9906"/>
      <c r="B9906" s="1281" t="s">
        <v>20</v>
      </c>
      <c r="C9906" s="1282">
        <v>3066</v>
      </c>
      <c r="D9906" s="1341" t="str">
        <f t="shared" si="168"/>
        <v>TX3066</v>
      </c>
      <c r="E9906" s="1514" t="s">
        <v>121</v>
      </c>
      <c r="F9906" s="1390">
        <v>185</v>
      </c>
      <c r="G9906" s="1283">
        <v>2.1800000000000002</v>
      </c>
      <c r="H9906" s="1283"/>
      <c r="I9906" s="1283"/>
      <c r="J9906" s="1283"/>
      <c r="K9906" s="1283"/>
      <c r="L9906" s="1283"/>
      <c r="M9906" s="1283"/>
      <c r="N9906" s="1283"/>
      <c r="O9906" s="1283"/>
      <c r="P9906" s="1283"/>
      <c r="R9906" s="1067"/>
      <c r="T9906" s="268"/>
      <c r="Z9906" s="21"/>
      <c r="AH9906"/>
    </row>
    <row r="9907" spans="1:34" ht="11.25" customHeight="1">
      <c r="A9907"/>
      <c r="B9907" s="1281" t="s">
        <v>20</v>
      </c>
      <c r="C9907" s="1282">
        <v>3081</v>
      </c>
      <c r="D9907" s="1341" t="str">
        <f t="shared" si="168"/>
        <v>TX3081</v>
      </c>
      <c r="E9907" s="1514" t="s">
        <v>123</v>
      </c>
      <c r="F9907" s="1390">
        <v>186</v>
      </c>
      <c r="G9907" s="1283">
        <v>2.2400000000000002</v>
      </c>
      <c r="H9907" s="1283"/>
      <c r="I9907" s="1283"/>
      <c r="J9907" s="1283"/>
      <c r="K9907" s="1283"/>
      <c r="L9907" s="1283"/>
      <c r="M9907" s="1283"/>
      <c r="N9907" s="1283"/>
      <c r="O9907" s="1283"/>
      <c r="P9907" s="1283"/>
      <c r="R9907" s="1067"/>
      <c r="T9907" s="268"/>
      <c r="Z9907" s="21"/>
      <c r="AH9907"/>
    </row>
    <row r="9908" spans="1:34" ht="11.25" customHeight="1">
      <c r="A9908"/>
      <c r="B9908" s="1281" t="s">
        <v>20</v>
      </c>
      <c r="C9908" s="1282">
        <v>3082</v>
      </c>
      <c r="D9908" s="1341" t="str">
        <f t="shared" si="168"/>
        <v>TX3082</v>
      </c>
      <c r="E9908" s="1514" t="s">
        <v>123</v>
      </c>
      <c r="F9908" s="1390">
        <v>204</v>
      </c>
      <c r="G9908" s="1283">
        <v>3.11</v>
      </c>
      <c r="H9908" s="1283"/>
      <c r="I9908" s="1283"/>
      <c r="J9908" s="1283"/>
      <c r="K9908" s="1283"/>
      <c r="L9908" s="1283"/>
      <c r="M9908" s="1283"/>
      <c r="N9908" s="1283"/>
      <c r="O9908" s="1283"/>
      <c r="P9908" s="1283"/>
      <c r="R9908" s="1067"/>
      <c r="T9908" s="268"/>
      <c r="Z9908" s="21"/>
      <c r="AH9908"/>
    </row>
    <row r="9909" spans="1:34" ht="11.25" customHeight="1">
      <c r="A9909"/>
      <c r="B9909" s="1281" t="s">
        <v>20</v>
      </c>
      <c r="C9909" s="1282">
        <v>3085</v>
      </c>
      <c r="D9909" s="1341" t="str">
        <f t="shared" si="168"/>
        <v>TX3085</v>
      </c>
      <c r="E9909" s="1514" t="s">
        <v>123</v>
      </c>
      <c r="F9909" s="1390">
        <v>176</v>
      </c>
      <c r="G9909" s="1283">
        <v>1.75</v>
      </c>
      <c r="H9909" s="1283"/>
      <c r="I9909" s="1283"/>
      <c r="J9909" s="1283"/>
      <c r="K9909" s="1283"/>
      <c r="L9909" s="1283"/>
      <c r="M9909" s="1283"/>
      <c r="N9909" s="1283"/>
      <c r="O9909" s="1283"/>
      <c r="P9909" s="1283"/>
      <c r="R9909" s="1067"/>
      <c r="T9909" s="268"/>
      <c r="Z9909" s="21"/>
      <c r="AH9909"/>
    </row>
    <row r="9910" spans="1:34" ht="11.25" customHeight="1">
      <c r="A9910"/>
      <c r="B9910" s="1281" t="s">
        <v>20</v>
      </c>
      <c r="C9910" s="1282">
        <v>3110</v>
      </c>
      <c r="D9910" s="1341" t="str">
        <f t="shared" si="168"/>
        <v>TX3110</v>
      </c>
      <c r="E9910" s="1514" t="s">
        <v>123</v>
      </c>
      <c r="F9910" s="1390">
        <v>184</v>
      </c>
      <c r="G9910" s="1283">
        <v>2.14</v>
      </c>
      <c r="H9910" s="1283"/>
      <c r="I9910" s="1283"/>
      <c r="J9910" s="1283"/>
      <c r="K9910" s="1283"/>
      <c r="L9910" s="1283"/>
      <c r="M9910" s="1283"/>
      <c r="N9910" s="1283"/>
      <c r="O9910" s="1283"/>
      <c r="P9910" s="1283"/>
      <c r="R9910" s="1067"/>
      <c r="T9910" s="268"/>
      <c r="Z9910" s="21"/>
      <c r="AH9910"/>
    </row>
    <row r="9911" spans="1:34" ht="11.25" customHeight="1">
      <c r="A9911"/>
      <c r="B9911" s="1281" t="s">
        <v>20</v>
      </c>
      <c r="C9911" s="1282">
        <v>3111</v>
      </c>
      <c r="D9911" s="1341" t="str">
        <f t="shared" si="168"/>
        <v>TX3111</v>
      </c>
      <c r="E9911" s="1514" t="s">
        <v>123</v>
      </c>
      <c r="F9911" s="1390">
        <v>173</v>
      </c>
      <c r="G9911" s="1283">
        <v>1.6</v>
      </c>
      <c r="H9911" s="1283"/>
      <c r="I9911" s="1283"/>
      <c r="J9911" s="1283"/>
      <c r="K9911" s="1283"/>
      <c r="L9911" s="1283"/>
      <c r="M9911" s="1283"/>
      <c r="N9911" s="1283"/>
      <c r="O9911" s="1283"/>
      <c r="P9911" s="1283"/>
      <c r="R9911" s="1067"/>
      <c r="T9911" s="268"/>
      <c r="Z9911" s="21"/>
      <c r="AH9911"/>
    </row>
    <row r="9912" spans="1:34" ht="11.25" customHeight="1">
      <c r="A9912"/>
      <c r="B9912" s="1281" t="s">
        <v>20</v>
      </c>
      <c r="C9912" s="1282">
        <v>3113</v>
      </c>
      <c r="D9912" s="1341" t="str">
        <f t="shared" si="168"/>
        <v>TX3113</v>
      </c>
      <c r="E9912" s="1514" t="s">
        <v>121</v>
      </c>
      <c r="F9912" s="1390">
        <v>174</v>
      </c>
      <c r="G9912" s="1283">
        <v>1.67</v>
      </c>
      <c r="H9912" s="1283"/>
      <c r="I9912" s="1283"/>
      <c r="J9912" s="1283"/>
      <c r="K9912" s="1283"/>
      <c r="L9912" s="1283"/>
      <c r="M9912" s="1283"/>
      <c r="N9912" s="1283"/>
      <c r="O9912" s="1283"/>
      <c r="P9912" s="1283"/>
      <c r="R9912" s="1067"/>
      <c r="T9912" s="268"/>
      <c r="Z9912" s="21"/>
      <c r="AH9912"/>
    </row>
    <row r="9913" spans="1:34" ht="11.25" customHeight="1">
      <c r="A9913"/>
      <c r="B9913" s="1281" t="s">
        <v>20</v>
      </c>
      <c r="C9913" s="1282">
        <v>3114</v>
      </c>
      <c r="D9913" s="1341" t="str">
        <f t="shared" si="168"/>
        <v>TX3114</v>
      </c>
      <c r="E9913" s="1514" t="s">
        <v>123</v>
      </c>
      <c r="F9913" s="1390">
        <v>175</v>
      </c>
      <c r="G9913" s="1283">
        <v>1.7</v>
      </c>
      <c r="H9913" s="1283"/>
      <c r="I9913" s="1283"/>
      <c r="J9913" s="1283"/>
      <c r="K9913" s="1283"/>
      <c r="L9913" s="1283"/>
      <c r="M9913" s="1283"/>
      <c r="N9913" s="1283"/>
      <c r="O9913" s="1283"/>
      <c r="P9913" s="1283"/>
      <c r="R9913" s="1067"/>
      <c r="T9913" s="268"/>
      <c r="Z9913" s="21"/>
      <c r="AH9913"/>
    </row>
    <row r="9914" spans="1:34" ht="11.25" customHeight="1">
      <c r="A9914"/>
      <c r="B9914" s="1281" t="s">
        <v>20</v>
      </c>
      <c r="C9914" s="1282">
        <v>3126</v>
      </c>
      <c r="D9914" s="1341" t="str">
        <f t="shared" si="168"/>
        <v>TX3126</v>
      </c>
      <c r="E9914" s="1514" t="s">
        <v>123</v>
      </c>
      <c r="F9914" s="1390">
        <v>165</v>
      </c>
      <c r="G9914" s="1283">
        <v>1.21</v>
      </c>
      <c r="H9914" s="1283"/>
      <c r="I9914" s="1283"/>
      <c r="J9914" s="1283"/>
      <c r="K9914" s="1283"/>
      <c r="L9914" s="1283"/>
      <c r="M9914" s="1283"/>
      <c r="N9914" s="1283"/>
      <c r="O9914" s="1283"/>
      <c r="P9914" s="1283"/>
      <c r="R9914" s="1067"/>
      <c r="T9914" s="268"/>
      <c r="Z9914" s="21"/>
      <c r="AH9914"/>
    </row>
    <row r="9915" spans="1:34" ht="11.25" customHeight="1">
      <c r="A9915"/>
      <c r="B9915" s="1281" t="s">
        <v>20</v>
      </c>
      <c r="C9915" s="1282">
        <v>3131</v>
      </c>
      <c r="D9915" s="1341" t="str">
        <f t="shared" si="168"/>
        <v>TX3131</v>
      </c>
      <c r="E9915" s="1514" t="s">
        <v>125</v>
      </c>
      <c r="F9915" s="1390">
        <v>173</v>
      </c>
      <c r="G9915" s="1283">
        <v>1.62</v>
      </c>
      <c r="H9915" s="1283"/>
      <c r="I9915" s="1283"/>
      <c r="J9915" s="1283"/>
      <c r="K9915" s="1283"/>
      <c r="L9915" s="1283"/>
      <c r="M9915" s="1283"/>
      <c r="N9915" s="1283"/>
      <c r="O9915" s="1283"/>
      <c r="P9915" s="1283"/>
      <c r="R9915" s="1067"/>
      <c r="T9915" s="268"/>
      <c r="Z9915" s="21"/>
      <c r="AH9915"/>
    </row>
    <row r="9916" spans="1:34" ht="11.25" customHeight="1">
      <c r="A9916"/>
      <c r="B9916" s="1281" t="s">
        <v>20</v>
      </c>
      <c r="C9916" s="1282">
        <v>3132</v>
      </c>
      <c r="D9916" s="1341" t="str">
        <f t="shared" si="168"/>
        <v>TX3132</v>
      </c>
      <c r="E9916" s="1514" t="s">
        <v>125</v>
      </c>
      <c r="F9916" s="1390">
        <v>175</v>
      </c>
      <c r="G9916" s="1283">
        <v>1.68</v>
      </c>
      <c r="H9916" s="1283"/>
      <c r="I9916" s="1283"/>
      <c r="J9916" s="1283"/>
      <c r="K9916" s="1283"/>
      <c r="L9916" s="1283"/>
      <c r="M9916" s="1283"/>
      <c r="N9916" s="1283"/>
      <c r="O9916" s="1283"/>
      <c r="P9916" s="1283"/>
      <c r="R9916" s="1067"/>
      <c r="T9916" s="268"/>
      <c r="Z9916" s="21"/>
      <c r="AH9916"/>
    </row>
    <row r="9917" spans="1:34" ht="11.25" customHeight="1">
      <c r="A9917"/>
      <c r="B9917" s="1281" t="s">
        <v>20</v>
      </c>
      <c r="C9917" s="1282">
        <v>3146</v>
      </c>
      <c r="D9917" s="1341" t="str">
        <f t="shared" si="168"/>
        <v>TX3146</v>
      </c>
      <c r="E9917" s="1514" t="s">
        <v>123</v>
      </c>
      <c r="F9917" s="1390">
        <v>175</v>
      </c>
      <c r="G9917" s="1283">
        <v>1.72</v>
      </c>
      <c r="H9917" s="1283"/>
      <c r="I9917" s="1283"/>
      <c r="J9917" s="1283"/>
      <c r="K9917" s="1283"/>
      <c r="L9917" s="1283"/>
      <c r="M9917" s="1283"/>
      <c r="N9917" s="1283"/>
      <c r="O9917" s="1283"/>
      <c r="P9917" s="1283"/>
      <c r="R9917" s="1067"/>
      <c r="T9917" s="268"/>
      <c r="Z9917" s="21"/>
      <c r="AH9917"/>
    </row>
    <row r="9918" spans="1:34" ht="11.25" customHeight="1">
      <c r="A9918"/>
      <c r="B9918" s="1281" t="s">
        <v>20</v>
      </c>
      <c r="C9918" s="1282">
        <v>3179</v>
      </c>
      <c r="D9918" s="1341" t="str">
        <f t="shared" si="168"/>
        <v>TX3179</v>
      </c>
      <c r="E9918" s="1514" t="s">
        <v>121</v>
      </c>
      <c r="F9918" s="1390">
        <v>168</v>
      </c>
      <c r="G9918" s="1283">
        <v>1.38</v>
      </c>
      <c r="H9918" s="1283"/>
      <c r="I9918" s="1283"/>
      <c r="J9918" s="1283"/>
      <c r="K9918" s="1283"/>
      <c r="L9918" s="1283"/>
      <c r="M9918" s="1283"/>
      <c r="N9918" s="1283"/>
      <c r="O9918" s="1283"/>
      <c r="P9918" s="1283"/>
      <c r="R9918" s="1067"/>
      <c r="T9918" s="268"/>
      <c r="Z9918" s="21"/>
      <c r="AH9918"/>
    </row>
    <row r="9919" spans="1:34" ht="11.25" customHeight="1">
      <c r="A9919"/>
      <c r="B9919" s="1281" t="s">
        <v>20</v>
      </c>
      <c r="C9919" s="1282">
        <v>3220</v>
      </c>
      <c r="D9919" s="1341" t="str">
        <f t="shared" si="168"/>
        <v>TX3220</v>
      </c>
      <c r="E9919" s="1514" t="s">
        <v>125</v>
      </c>
      <c r="F9919" s="1390">
        <v>166</v>
      </c>
      <c r="G9919" s="1283">
        <v>1.24</v>
      </c>
      <c r="H9919" s="1283"/>
      <c r="I9919" s="1283"/>
      <c r="J9919" s="1283"/>
      <c r="K9919" s="1283"/>
      <c r="L9919" s="1283"/>
      <c r="M9919" s="1283"/>
      <c r="N9919" s="1283"/>
      <c r="O9919" s="1283"/>
      <c r="P9919" s="1283"/>
      <c r="R9919" s="1067"/>
      <c r="T9919" s="268"/>
      <c r="Z9919" s="21"/>
      <c r="AH9919"/>
    </row>
    <row r="9920" spans="1:34" ht="11.25" customHeight="1">
      <c r="A9920"/>
      <c r="B9920" s="1281" t="s">
        <v>20</v>
      </c>
      <c r="C9920" s="1282">
        <v>3224</v>
      </c>
      <c r="D9920" s="1341" t="str">
        <f t="shared" si="168"/>
        <v>TX3224</v>
      </c>
      <c r="E9920" s="1514" t="s">
        <v>125</v>
      </c>
      <c r="F9920" s="1390">
        <v>171</v>
      </c>
      <c r="G9920" s="1283">
        <v>1.51</v>
      </c>
      <c r="H9920" s="1283"/>
      <c r="I9920" s="1283"/>
      <c r="J9920" s="1283"/>
      <c r="K9920" s="1283"/>
      <c r="L9920" s="1283"/>
      <c r="M9920" s="1283"/>
      <c r="N9920" s="1283"/>
      <c r="O9920" s="1283"/>
      <c r="P9920" s="1283"/>
      <c r="R9920" s="1067"/>
      <c r="T9920" s="268"/>
      <c r="Z9920" s="21"/>
      <c r="AH9920"/>
    </row>
    <row r="9921" spans="1:34" ht="11.25" customHeight="1">
      <c r="A9921"/>
      <c r="B9921" s="1281" t="s">
        <v>20</v>
      </c>
      <c r="C9921" s="1282">
        <v>3227</v>
      </c>
      <c r="D9921" s="1341" t="str">
        <f t="shared" si="168"/>
        <v>TX3227</v>
      </c>
      <c r="E9921" s="1514" t="s">
        <v>125</v>
      </c>
      <c r="F9921" s="1390">
        <v>212</v>
      </c>
      <c r="G9921" s="1283">
        <v>3.52</v>
      </c>
      <c r="H9921" s="1283"/>
      <c r="I9921" s="1283"/>
      <c r="J9921" s="1283"/>
      <c r="K9921" s="1283"/>
      <c r="L9921" s="1283"/>
      <c r="M9921" s="1283"/>
      <c r="N9921" s="1283"/>
      <c r="O9921" s="1283"/>
      <c r="P9921" s="1283"/>
      <c r="R9921" s="1067"/>
      <c r="T9921" s="268"/>
      <c r="Z9921" s="21"/>
      <c r="AH9921"/>
    </row>
    <row r="9922" spans="1:34" ht="11.25" customHeight="1">
      <c r="A9922"/>
      <c r="B9922" s="1281" t="s">
        <v>20</v>
      </c>
      <c r="C9922" s="1282">
        <v>3255</v>
      </c>
      <c r="D9922" s="1341" t="str">
        <f t="shared" si="168"/>
        <v>TX3255</v>
      </c>
      <c r="E9922" s="1514" t="s">
        <v>125</v>
      </c>
      <c r="F9922" s="1390">
        <v>168</v>
      </c>
      <c r="G9922" s="1283">
        <v>1.34</v>
      </c>
      <c r="H9922" s="1283"/>
      <c r="I9922" s="1283"/>
      <c r="J9922" s="1283"/>
      <c r="K9922" s="1283"/>
      <c r="L9922" s="1283"/>
      <c r="M9922" s="1283"/>
      <c r="N9922" s="1283"/>
      <c r="O9922" s="1283"/>
      <c r="P9922" s="1283"/>
      <c r="R9922" s="1067"/>
      <c r="T9922" s="268"/>
      <c r="Z9922" s="21"/>
      <c r="AH9922"/>
    </row>
    <row r="9923" spans="1:34" ht="11.25" customHeight="1">
      <c r="A9923"/>
      <c r="B9923" s="1281" t="s">
        <v>20</v>
      </c>
      <c r="C9923" s="1282">
        <v>3257</v>
      </c>
      <c r="D9923" s="1341" t="str">
        <f t="shared" si="168"/>
        <v>TX3257</v>
      </c>
      <c r="E9923" s="1514" t="s">
        <v>125</v>
      </c>
      <c r="F9923" s="1390">
        <v>205</v>
      </c>
      <c r="G9923" s="1283">
        <v>3.18</v>
      </c>
      <c r="H9923" s="1283"/>
      <c r="I9923" s="1283"/>
      <c r="J9923" s="1283"/>
      <c r="K9923" s="1283"/>
      <c r="L9923" s="1283"/>
      <c r="M9923" s="1283"/>
      <c r="N9923" s="1283"/>
      <c r="O9923" s="1283"/>
      <c r="P9923" s="1283"/>
      <c r="R9923" s="1067"/>
      <c r="T9923" s="268"/>
      <c r="Z9923" s="21"/>
      <c r="AH9923"/>
    </row>
    <row r="9924" spans="1:34" ht="11.25" customHeight="1">
      <c r="A9924"/>
      <c r="B9924" s="1281" t="s">
        <v>20</v>
      </c>
      <c r="C9924" s="1282">
        <v>3300</v>
      </c>
      <c r="D9924" s="1341" t="str">
        <f t="shared" si="168"/>
        <v>TX3300</v>
      </c>
      <c r="E9924" s="1514" t="s">
        <v>125</v>
      </c>
      <c r="F9924" s="1390">
        <v>192</v>
      </c>
      <c r="G9924" s="1283">
        <v>2.5299999999999998</v>
      </c>
      <c r="H9924" s="1283"/>
      <c r="I9924" s="1283"/>
      <c r="J9924" s="1283"/>
      <c r="K9924" s="1283"/>
      <c r="L9924" s="1283"/>
      <c r="M9924" s="1283"/>
      <c r="N9924" s="1283"/>
      <c r="O9924" s="1283"/>
      <c r="P9924" s="1283"/>
      <c r="R9924" s="1067"/>
      <c r="T9924" s="268"/>
      <c r="Z9924" s="21"/>
      <c r="AH9924"/>
    </row>
    <row r="9925" spans="1:34" ht="11.25" customHeight="1">
      <c r="A9925"/>
      <c r="B9925" s="1281" t="s">
        <v>20</v>
      </c>
      <c r="C9925" s="1282">
        <v>3316</v>
      </c>
      <c r="D9925" s="1341" t="str">
        <f t="shared" si="168"/>
        <v>TX3316</v>
      </c>
      <c r="E9925" s="1514" t="s">
        <v>122</v>
      </c>
      <c r="F9925" s="1390">
        <v>147</v>
      </c>
      <c r="G9925" s="1283">
        <v>0.36</v>
      </c>
      <c r="H9925" s="1283"/>
      <c r="I9925" s="1283"/>
      <c r="J9925" s="1283"/>
      <c r="K9925" s="1283"/>
      <c r="L9925" s="1283"/>
      <c r="M9925" s="1283"/>
      <c r="N9925" s="1283"/>
      <c r="O9925" s="1283"/>
      <c r="P9925" s="1283"/>
      <c r="R9925" s="1067"/>
      <c r="T9925" s="268"/>
      <c r="Z9925" s="21"/>
      <c r="AH9925"/>
    </row>
    <row r="9926" spans="1:34" ht="11.25" customHeight="1">
      <c r="A9926"/>
      <c r="B9926" s="1281" t="s">
        <v>20</v>
      </c>
      <c r="C9926" s="1282">
        <v>3331</v>
      </c>
      <c r="D9926" s="1341" t="str">
        <f t="shared" si="168"/>
        <v>TX3331</v>
      </c>
      <c r="E9926" s="1514" t="s">
        <v>123</v>
      </c>
      <c r="F9926" s="1390">
        <v>194</v>
      </c>
      <c r="G9926" s="1283">
        <v>2.6</v>
      </c>
      <c r="H9926" s="1283"/>
      <c r="I9926" s="1283"/>
      <c r="J9926" s="1283"/>
      <c r="K9926" s="1283"/>
      <c r="L9926" s="1283"/>
      <c r="M9926" s="1283"/>
      <c r="N9926" s="1283"/>
      <c r="O9926" s="1283"/>
      <c r="P9926" s="1283"/>
      <c r="R9926" s="1067"/>
      <c r="T9926" s="268"/>
      <c r="Z9926" s="21"/>
      <c r="AH9926"/>
    </row>
    <row r="9927" spans="1:34" ht="11.25" customHeight="1">
      <c r="A9927"/>
      <c r="B9927" s="1281" t="s">
        <v>20</v>
      </c>
      <c r="C9927" s="1282">
        <v>3365</v>
      </c>
      <c r="D9927" s="1341" t="str">
        <f t="shared" si="168"/>
        <v>TX3365</v>
      </c>
      <c r="E9927" s="1514" t="s">
        <v>125</v>
      </c>
      <c r="F9927" s="1390">
        <v>194</v>
      </c>
      <c r="G9927" s="1283">
        <v>2.6</v>
      </c>
      <c r="H9927" s="1283"/>
      <c r="I9927" s="1283"/>
      <c r="J9927" s="1283"/>
      <c r="K9927" s="1283"/>
      <c r="L9927" s="1283"/>
      <c r="M9927" s="1283"/>
      <c r="N9927" s="1283"/>
      <c r="O9927" s="1283"/>
      <c r="P9927" s="1283"/>
      <c r="R9927" s="1067"/>
      <c r="T9927" s="268"/>
      <c r="Z9927" s="21"/>
      <c r="AH9927"/>
    </row>
    <row r="9928" spans="1:34" ht="11.25" customHeight="1">
      <c r="A9928"/>
      <c r="B9928" s="1281" t="s">
        <v>20</v>
      </c>
      <c r="C9928" s="1282">
        <v>3372</v>
      </c>
      <c r="D9928" s="1341" t="str">
        <f t="shared" si="168"/>
        <v>TX3372</v>
      </c>
      <c r="E9928" s="1514" t="s">
        <v>121</v>
      </c>
      <c r="F9928" s="1390">
        <v>188</v>
      </c>
      <c r="G9928" s="1283">
        <v>2.31</v>
      </c>
      <c r="H9928" s="1283"/>
      <c r="I9928" s="1283"/>
      <c r="J9928" s="1283"/>
      <c r="K9928" s="1283"/>
      <c r="L9928" s="1283"/>
      <c r="M9928" s="1283"/>
      <c r="N9928" s="1283"/>
      <c r="O9928" s="1283"/>
      <c r="P9928" s="1283"/>
      <c r="R9928" s="1067"/>
      <c r="T9928" s="268"/>
      <c r="Z9928" s="21"/>
      <c r="AH9928"/>
    </row>
    <row r="9929" spans="1:34" ht="11.25" customHeight="1">
      <c r="A9929"/>
      <c r="B9929" s="1281" t="s">
        <v>20</v>
      </c>
      <c r="C9929" s="1282">
        <v>3383</v>
      </c>
      <c r="D9929" s="1341" t="str">
        <f t="shared" si="168"/>
        <v>TX3383</v>
      </c>
      <c r="E9929" s="1514" t="s">
        <v>121</v>
      </c>
      <c r="F9929" s="1390">
        <v>155</v>
      </c>
      <c r="G9929" s="1283">
        <v>0.75</v>
      </c>
      <c r="H9929" s="1283"/>
      <c r="I9929" s="1283"/>
      <c r="J9929" s="1283"/>
      <c r="K9929" s="1283"/>
      <c r="L9929" s="1283"/>
      <c r="M9929" s="1283"/>
      <c r="N9929" s="1283"/>
      <c r="O9929" s="1283"/>
      <c r="P9929" s="1283"/>
      <c r="R9929" s="1067"/>
      <c r="T9929" s="268"/>
      <c r="Z9929" s="21"/>
      <c r="AH9929"/>
    </row>
    <row r="9930" spans="1:34" ht="11.25" customHeight="1">
      <c r="A9930"/>
      <c r="B9930" s="1281" t="s">
        <v>20</v>
      </c>
      <c r="C9930" s="1282">
        <v>3507</v>
      </c>
      <c r="D9930" s="1341" t="str">
        <f t="shared" si="168"/>
        <v>TX3507</v>
      </c>
      <c r="E9930" s="1514" t="s">
        <v>125</v>
      </c>
      <c r="F9930" s="1390">
        <v>175</v>
      </c>
      <c r="G9930" s="1283">
        <v>1.72</v>
      </c>
      <c r="H9930" s="1283"/>
      <c r="I9930" s="1283"/>
      <c r="J9930" s="1283"/>
      <c r="K9930" s="1283"/>
      <c r="L9930" s="1283"/>
      <c r="M9930" s="1283"/>
      <c r="N9930" s="1283"/>
      <c r="O9930" s="1283"/>
      <c r="P9930" s="1283"/>
      <c r="R9930" s="1067"/>
      <c r="T9930" s="268"/>
      <c r="Z9930" s="21"/>
      <c r="AH9930"/>
    </row>
    <row r="9931" spans="1:34" ht="11.25" customHeight="1">
      <c r="A9931"/>
      <c r="B9931" s="1281" t="s">
        <v>20</v>
      </c>
      <c r="C9931" s="1282">
        <v>3548</v>
      </c>
      <c r="D9931" s="1341" t="str">
        <f t="shared" si="168"/>
        <v>TX3548</v>
      </c>
      <c r="E9931" s="1514" t="s">
        <v>125</v>
      </c>
      <c r="F9931" s="1390">
        <v>155</v>
      </c>
      <c r="G9931" s="1283">
        <v>0.71</v>
      </c>
      <c r="H9931" s="1283"/>
      <c r="I9931" s="1283"/>
      <c r="J9931" s="1283"/>
      <c r="K9931" s="1283"/>
      <c r="L9931" s="1283"/>
      <c r="M9931" s="1283"/>
      <c r="N9931" s="1283"/>
      <c r="O9931" s="1283"/>
      <c r="P9931" s="1283"/>
      <c r="R9931" s="1067"/>
      <c r="T9931" s="268"/>
      <c r="Z9931" s="21"/>
      <c r="AH9931"/>
    </row>
    <row r="9932" spans="1:34" ht="11.25" customHeight="1">
      <c r="A9932"/>
      <c r="B9932" s="1281" t="s">
        <v>20</v>
      </c>
      <c r="C9932" s="1282">
        <v>3574</v>
      </c>
      <c r="D9932" s="1341" t="str">
        <f t="shared" ref="D9932:D9995" si="169">B9932&amp;TEXT(C9932,"0000")</f>
        <v>TX3574</v>
      </c>
      <c r="E9932" s="1514" t="s">
        <v>125</v>
      </c>
      <c r="F9932" s="1390">
        <v>148</v>
      </c>
      <c r="G9932" s="1283">
        <v>0.39</v>
      </c>
      <c r="H9932" s="1283"/>
      <c r="I9932" s="1283"/>
      <c r="J9932" s="1283"/>
      <c r="K9932" s="1283"/>
      <c r="L9932" s="1283"/>
      <c r="M9932" s="1283"/>
      <c r="N9932" s="1283"/>
      <c r="O9932" s="1283"/>
      <c r="P9932" s="1283"/>
      <c r="R9932" s="1067"/>
      <c r="T9932" s="268"/>
      <c r="Z9932" s="21"/>
      <c r="AH9932"/>
    </row>
    <row r="9933" spans="1:34" ht="11.25" customHeight="1">
      <c r="A9933"/>
      <c r="B9933" s="1281" t="s">
        <v>20</v>
      </c>
      <c r="C9933" s="1282">
        <v>3620</v>
      </c>
      <c r="D9933" s="1341" t="str">
        <f t="shared" si="169"/>
        <v>TX3620</v>
      </c>
      <c r="E9933" s="1514" t="s">
        <v>123</v>
      </c>
      <c r="F9933" s="1390">
        <v>182</v>
      </c>
      <c r="G9933" s="1283">
        <v>2.02</v>
      </c>
      <c r="H9933" s="1283"/>
      <c r="I9933" s="1283"/>
      <c r="J9933" s="1283"/>
      <c r="K9933" s="1283"/>
      <c r="L9933" s="1283"/>
      <c r="M9933" s="1283"/>
      <c r="N9933" s="1283"/>
      <c r="O9933" s="1283"/>
      <c r="P9933" s="1283"/>
      <c r="R9933" s="1067"/>
      <c r="T9933" s="268"/>
      <c r="Z9933" s="21"/>
      <c r="AH9933"/>
    </row>
    <row r="9934" spans="1:34" ht="11.25" customHeight="1">
      <c r="A9934"/>
      <c r="B9934" s="1281" t="s">
        <v>20</v>
      </c>
      <c r="C9934" s="1282">
        <v>3629</v>
      </c>
      <c r="D9934" s="1341" t="str">
        <f t="shared" si="169"/>
        <v>TX3629</v>
      </c>
      <c r="E9934" s="1514" t="s">
        <v>125</v>
      </c>
      <c r="F9934" s="1390">
        <v>162</v>
      </c>
      <c r="G9934" s="1283">
        <v>1.05</v>
      </c>
      <c r="H9934" s="1283"/>
      <c r="I9934" s="1283"/>
      <c r="J9934" s="1283"/>
      <c r="K9934" s="1283"/>
      <c r="L9934" s="1283"/>
      <c r="M9934" s="1283"/>
      <c r="N9934" s="1283"/>
      <c r="O9934" s="1283"/>
      <c r="P9934" s="1283"/>
      <c r="R9934" s="1067"/>
      <c r="T9934" s="268"/>
      <c r="Z9934" s="21"/>
      <c r="AH9934"/>
    </row>
    <row r="9935" spans="1:34" ht="11.25" customHeight="1">
      <c r="A9935"/>
      <c r="B9935" s="1281" t="s">
        <v>20</v>
      </c>
      <c r="C9935" s="1282">
        <v>3632</v>
      </c>
      <c r="D9935" s="1341" t="str">
        <f t="shared" si="169"/>
        <v>TX3632</v>
      </c>
      <c r="E9935" s="1514" t="s">
        <v>121</v>
      </c>
      <c r="F9935" s="1390">
        <v>177</v>
      </c>
      <c r="G9935" s="1283">
        <v>1.79</v>
      </c>
      <c r="H9935" s="1283"/>
      <c r="I9935" s="1283"/>
      <c r="J9935" s="1283"/>
      <c r="K9935" s="1283"/>
      <c r="L9935" s="1283"/>
      <c r="M9935" s="1283"/>
      <c r="N9935" s="1283"/>
      <c r="O9935" s="1283"/>
      <c r="P9935" s="1283"/>
      <c r="R9935" s="1067"/>
      <c r="T9935" s="268"/>
      <c r="Z9935" s="21"/>
      <c r="AH9935"/>
    </row>
    <row r="9936" spans="1:34" ht="11.25" customHeight="1">
      <c r="A9936"/>
      <c r="B9936" s="1281" t="s">
        <v>20</v>
      </c>
      <c r="C9936" s="1282">
        <v>3642</v>
      </c>
      <c r="D9936" s="1341" t="str">
        <f t="shared" si="169"/>
        <v>TX3642</v>
      </c>
      <c r="E9936" s="1514" t="s">
        <v>123</v>
      </c>
      <c r="F9936" s="1390">
        <v>163</v>
      </c>
      <c r="G9936" s="1283">
        <v>1.1399999999999999</v>
      </c>
      <c r="H9936" s="1283"/>
      <c r="I9936" s="1283"/>
      <c r="J9936" s="1283"/>
      <c r="K9936" s="1283"/>
      <c r="L9936" s="1283"/>
      <c r="M9936" s="1283"/>
      <c r="N9936" s="1283"/>
      <c r="O9936" s="1283"/>
      <c r="P9936" s="1283"/>
      <c r="R9936" s="1067"/>
      <c r="T9936" s="268"/>
      <c r="Z9936" s="21"/>
      <c r="AH9936"/>
    </row>
    <row r="9937" spans="1:34" ht="11.25" customHeight="1">
      <c r="A9937"/>
      <c r="B9937" s="1281" t="s">
        <v>20</v>
      </c>
      <c r="C9937" s="1282">
        <v>3643</v>
      </c>
      <c r="D9937" s="1341" t="str">
        <f t="shared" si="169"/>
        <v>TX3643</v>
      </c>
      <c r="E9937" s="1514" t="s">
        <v>125</v>
      </c>
      <c r="F9937" s="1390">
        <v>169</v>
      </c>
      <c r="G9937" s="1283">
        <v>1.43</v>
      </c>
      <c r="H9937" s="1283"/>
      <c r="I9937" s="1283"/>
      <c r="J9937" s="1283"/>
      <c r="K9937" s="1283"/>
      <c r="L9937" s="1283"/>
      <c r="M9937" s="1283"/>
      <c r="N9937" s="1283"/>
      <c r="O9937" s="1283"/>
      <c r="P9937" s="1283"/>
      <c r="R9937" s="1067"/>
      <c r="T9937" s="268"/>
      <c r="Z9937" s="21"/>
      <c r="AH9937"/>
    </row>
    <row r="9938" spans="1:34" ht="11.25" customHeight="1">
      <c r="A9938"/>
      <c r="B9938" s="1281" t="s">
        <v>20</v>
      </c>
      <c r="C9938" s="1282">
        <v>3647</v>
      </c>
      <c r="D9938" s="1341" t="str">
        <f t="shared" si="169"/>
        <v>TX3647</v>
      </c>
      <c r="E9938" s="1514" t="s">
        <v>123</v>
      </c>
      <c r="F9938" s="1390">
        <v>161</v>
      </c>
      <c r="G9938" s="1283">
        <v>1.04</v>
      </c>
      <c r="H9938" s="1283"/>
      <c r="I9938" s="1283"/>
      <c r="J9938" s="1283"/>
      <c r="K9938" s="1283"/>
      <c r="L9938" s="1283"/>
      <c r="M9938" s="1283"/>
      <c r="N9938" s="1283"/>
      <c r="O9938" s="1283"/>
      <c r="P9938" s="1283"/>
      <c r="R9938" s="1067"/>
      <c r="T9938" s="268"/>
      <c r="Z9938" s="21"/>
      <c r="AH9938"/>
    </row>
    <row r="9939" spans="1:34" ht="11.25" customHeight="1">
      <c r="A9939"/>
      <c r="B9939" s="1281" t="s">
        <v>20</v>
      </c>
      <c r="C9939" s="1282">
        <v>3648</v>
      </c>
      <c r="D9939" s="1341" t="str">
        <f t="shared" si="169"/>
        <v>TX3648</v>
      </c>
      <c r="E9939" s="1514" t="s">
        <v>125</v>
      </c>
      <c r="F9939" s="1390">
        <v>172</v>
      </c>
      <c r="G9939" s="1283">
        <v>1.53</v>
      </c>
      <c r="H9939" s="1283"/>
      <c r="I9939" s="1283"/>
      <c r="J9939" s="1283"/>
      <c r="K9939" s="1283"/>
      <c r="L9939" s="1283"/>
      <c r="M9939" s="1283"/>
      <c r="N9939" s="1283"/>
      <c r="O9939" s="1283"/>
      <c r="P9939" s="1283"/>
      <c r="R9939" s="1067"/>
      <c r="T9939" s="268"/>
      <c r="Z9939" s="21"/>
      <c r="AH9939"/>
    </row>
    <row r="9940" spans="1:34" ht="11.25" customHeight="1">
      <c r="A9940"/>
      <c r="B9940" s="1281" t="s">
        <v>20</v>
      </c>
      <c r="C9940" s="1282">
        <v>3681</v>
      </c>
      <c r="D9940" s="1341" t="str">
        <f t="shared" si="169"/>
        <v>TX3681</v>
      </c>
      <c r="E9940" s="1514" t="s">
        <v>121</v>
      </c>
      <c r="F9940" s="1390">
        <v>152</v>
      </c>
      <c r="G9940" s="1283">
        <v>0.6</v>
      </c>
      <c r="H9940" s="1283"/>
      <c r="I9940" s="1283"/>
      <c r="J9940" s="1283"/>
      <c r="K9940" s="1283"/>
      <c r="L9940" s="1283"/>
      <c r="M9940" s="1283"/>
      <c r="N9940" s="1283"/>
      <c r="O9940" s="1283"/>
      <c r="P9940" s="1283"/>
      <c r="R9940" s="1067"/>
      <c r="T9940" s="268"/>
      <c r="Z9940" s="21"/>
      <c r="AH9940"/>
    </row>
    <row r="9941" spans="1:34" ht="11.25" customHeight="1">
      <c r="A9941"/>
      <c r="B9941" s="1281" t="s">
        <v>20</v>
      </c>
      <c r="C9941" s="1282">
        <v>3685</v>
      </c>
      <c r="D9941" s="1341" t="str">
        <f t="shared" si="169"/>
        <v>TX3685</v>
      </c>
      <c r="E9941" s="1514" t="s">
        <v>121</v>
      </c>
      <c r="F9941" s="1390">
        <v>151</v>
      </c>
      <c r="G9941" s="1283">
        <v>0.54</v>
      </c>
      <c r="H9941" s="1283"/>
      <c r="I9941" s="1283"/>
      <c r="J9941" s="1283"/>
      <c r="K9941" s="1283"/>
      <c r="L9941" s="1283"/>
      <c r="M9941" s="1283"/>
      <c r="N9941" s="1283"/>
      <c r="O9941" s="1283"/>
      <c r="P9941" s="1283"/>
      <c r="R9941" s="1067"/>
      <c r="T9941" s="268"/>
      <c r="Z9941" s="21"/>
      <c r="AH9941"/>
    </row>
    <row r="9942" spans="1:34" ht="11.25" customHeight="1">
      <c r="A9942"/>
      <c r="B9942" s="1281" t="s">
        <v>20</v>
      </c>
      <c r="C9942" s="1282">
        <v>3719</v>
      </c>
      <c r="D9942" s="1341" t="str">
        <f t="shared" si="169"/>
        <v>TX3719</v>
      </c>
      <c r="E9942" s="1514" t="s">
        <v>122</v>
      </c>
      <c r="F9942" s="1390">
        <v>160</v>
      </c>
      <c r="G9942" s="1283">
        <v>0.95</v>
      </c>
      <c r="H9942" s="1283"/>
      <c r="I9942" s="1283"/>
      <c r="J9942" s="1283"/>
      <c r="K9942" s="1283"/>
      <c r="L9942" s="1283"/>
      <c r="M9942" s="1283"/>
      <c r="N9942" s="1283"/>
      <c r="O9942" s="1283"/>
      <c r="P9942" s="1283"/>
      <c r="R9942" s="1067"/>
      <c r="T9942" s="268"/>
      <c r="Z9942" s="21"/>
      <c r="AH9942"/>
    </row>
    <row r="9943" spans="1:34" ht="11.25" customHeight="1">
      <c r="A9943"/>
      <c r="B9943" s="1281" t="s">
        <v>20</v>
      </c>
      <c r="C9943" s="1282">
        <v>3724</v>
      </c>
      <c r="D9943" s="1341" t="str">
        <f t="shared" si="169"/>
        <v>TX3724</v>
      </c>
      <c r="E9943" s="1514" t="s">
        <v>124</v>
      </c>
      <c r="F9943" s="1390">
        <v>185</v>
      </c>
      <c r="G9943" s="1283">
        <v>2.19</v>
      </c>
      <c r="H9943" s="1283"/>
      <c r="I9943" s="1283"/>
      <c r="J9943" s="1283"/>
      <c r="K9943" s="1283"/>
      <c r="L9943" s="1283"/>
      <c r="M9943" s="1283"/>
      <c r="N9943" s="1283"/>
      <c r="O9943" s="1283"/>
      <c r="P9943" s="1283"/>
      <c r="R9943" s="1067"/>
      <c r="T9943" s="268"/>
      <c r="Z9943" s="21"/>
      <c r="AH9943"/>
    </row>
    <row r="9944" spans="1:34" ht="11.25" customHeight="1">
      <c r="A9944"/>
      <c r="B9944" s="1281" t="s">
        <v>20</v>
      </c>
      <c r="C9944" s="1282">
        <v>3726</v>
      </c>
      <c r="D9944" s="1341" t="str">
        <f t="shared" si="169"/>
        <v>TX3726</v>
      </c>
      <c r="E9944" s="1514" t="s">
        <v>123</v>
      </c>
      <c r="F9944" s="1390">
        <v>189</v>
      </c>
      <c r="G9944" s="1283">
        <v>2.4</v>
      </c>
      <c r="H9944" s="1283"/>
      <c r="I9944" s="1283"/>
      <c r="J9944" s="1283"/>
      <c r="K9944" s="1283"/>
      <c r="L9944" s="1283"/>
      <c r="M9944" s="1283"/>
      <c r="N9944" s="1283"/>
      <c r="O9944" s="1283"/>
      <c r="P9944" s="1283"/>
      <c r="R9944" s="1067"/>
      <c r="T9944" s="268"/>
      <c r="Z9944" s="21"/>
      <c r="AH9944"/>
    </row>
    <row r="9945" spans="1:34" ht="11.25" customHeight="1">
      <c r="A9945"/>
      <c r="B9945" s="1281" t="s">
        <v>20</v>
      </c>
      <c r="C9945" s="1282">
        <v>3805</v>
      </c>
      <c r="D9945" s="1341" t="str">
        <f t="shared" si="169"/>
        <v>TX3805</v>
      </c>
      <c r="E9945" s="1514" t="s">
        <v>125</v>
      </c>
      <c r="F9945" s="1390">
        <v>158</v>
      </c>
      <c r="G9945" s="1283">
        <v>0.85</v>
      </c>
      <c r="H9945" s="1283"/>
      <c r="I9945" s="1283"/>
      <c r="J9945" s="1283"/>
      <c r="K9945" s="1283"/>
      <c r="L9945" s="1283"/>
      <c r="M9945" s="1283"/>
      <c r="N9945" s="1283"/>
      <c r="O9945" s="1283"/>
      <c r="P9945" s="1283"/>
      <c r="R9945" s="1067"/>
      <c r="T9945" s="268"/>
      <c r="Z9945" s="21"/>
      <c r="AH9945"/>
    </row>
    <row r="9946" spans="1:34" ht="11.25" customHeight="1">
      <c r="A9946"/>
      <c r="B9946" s="1281" t="s">
        <v>20</v>
      </c>
      <c r="C9946" s="1282">
        <v>3807</v>
      </c>
      <c r="D9946" s="1341" t="str">
        <f t="shared" si="169"/>
        <v>TX3807</v>
      </c>
      <c r="E9946" s="1514" t="s">
        <v>125</v>
      </c>
      <c r="F9946" s="1390">
        <v>170</v>
      </c>
      <c r="G9946" s="1283">
        <v>1.46</v>
      </c>
      <c r="H9946" s="1283"/>
      <c r="I9946" s="1283"/>
      <c r="J9946" s="1283"/>
      <c r="K9946" s="1283"/>
      <c r="L9946" s="1283"/>
      <c r="M9946" s="1283"/>
      <c r="N9946" s="1283"/>
      <c r="O9946" s="1283"/>
      <c r="P9946" s="1283"/>
      <c r="R9946" s="1067"/>
      <c r="T9946" s="268"/>
      <c r="Z9946" s="21"/>
      <c r="AH9946"/>
    </row>
    <row r="9947" spans="1:34" ht="11.25" customHeight="1">
      <c r="A9947"/>
      <c r="B9947" s="1281" t="s">
        <v>20</v>
      </c>
      <c r="C9947" s="1282">
        <v>3808</v>
      </c>
      <c r="D9947" s="1341" t="str">
        <f t="shared" si="169"/>
        <v>TX3808</v>
      </c>
      <c r="E9947" s="1514" t="s">
        <v>125</v>
      </c>
      <c r="F9947" s="1390">
        <v>200</v>
      </c>
      <c r="G9947" s="1283">
        <v>2.92</v>
      </c>
      <c r="H9947" s="1283"/>
      <c r="I9947" s="1283"/>
      <c r="J9947" s="1283"/>
      <c r="K9947" s="1283"/>
      <c r="L9947" s="1283"/>
      <c r="M9947" s="1283"/>
      <c r="N9947" s="1283"/>
      <c r="O9947" s="1283"/>
      <c r="P9947" s="1283"/>
      <c r="R9947" s="1067"/>
      <c r="T9947" s="268"/>
      <c r="Z9947" s="21"/>
      <c r="AH9947"/>
    </row>
    <row r="9948" spans="1:34" ht="11.25" customHeight="1">
      <c r="A9948"/>
      <c r="B9948" s="1281" t="s">
        <v>20</v>
      </c>
      <c r="C9948" s="1282">
        <v>3821</v>
      </c>
      <c r="D9948" s="1341" t="str">
        <f t="shared" si="169"/>
        <v>TX3821</v>
      </c>
      <c r="E9948" s="1514" t="s">
        <v>124</v>
      </c>
      <c r="F9948" s="1390">
        <v>190</v>
      </c>
      <c r="G9948" s="1283">
        <v>2.4500000000000002</v>
      </c>
      <c r="H9948" s="1283"/>
      <c r="I9948" s="1283"/>
      <c r="J9948" s="1283"/>
      <c r="K9948" s="1283"/>
      <c r="L9948" s="1283"/>
      <c r="M9948" s="1283"/>
      <c r="N9948" s="1283"/>
      <c r="O9948" s="1283"/>
      <c r="P9948" s="1283"/>
      <c r="R9948" s="1067"/>
      <c r="T9948" s="268"/>
      <c r="Z9948" s="21"/>
      <c r="AH9948"/>
    </row>
    <row r="9949" spans="1:34" ht="11.25" customHeight="1">
      <c r="A9949"/>
      <c r="B9949" s="1281" t="s">
        <v>20</v>
      </c>
      <c r="C9949" s="1282">
        <v>3822</v>
      </c>
      <c r="D9949" s="1341" t="str">
        <f t="shared" si="169"/>
        <v>TX3822</v>
      </c>
      <c r="E9949" s="1514" t="s">
        <v>125</v>
      </c>
      <c r="F9949" s="1390">
        <v>186</v>
      </c>
      <c r="G9949" s="1283">
        <v>2.23</v>
      </c>
      <c r="H9949" s="1283"/>
      <c r="I9949" s="1283"/>
      <c r="J9949" s="1283"/>
      <c r="K9949" s="1283"/>
      <c r="L9949" s="1283"/>
      <c r="M9949" s="1283"/>
      <c r="N9949" s="1283"/>
      <c r="O9949" s="1283"/>
      <c r="P9949" s="1283"/>
      <c r="R9949" s="1067"/>
      <c r="T9949" s="268"/>
      <c r="Z9949" s="21"/>
      <c r="AH9949"/>
    </row>
    <row r="9950" spans="1:34" ht="11.25" customHeight="1">
      <c r="A9950"/>
      <c r="B9950" s="1281" t="s">
        <v>20</v>
      </c>
      <c r="C9950" s="1282">
        <v>3823</v>
      </c>
      <c r="D9950" s="1341" t="str">
        <f t="shared" si="169"/>
        <v>TX3823</v>
      </c>
      <c r="E9950" s="1514" t="s">
        <v>125</v>
      </c>
      <c r="F9950" s="1390">
        <v>181</v>
      </c>
      <c r="G9950" s="1283">
        <v>1.99</v>
      </c>
      <c r="H9950" s="1283"/>
      <c r="I9950" s="1283"/>
      <c r="J9950" s="1283"/>
      <c r="K9950" s="1283"/>
      <c r="L9950" s="1283"/>
      <c r="M9950" s="1283"/>
      <c r="N9950" s="1283"/>
      <c r="O9950" s="1283"/>
      <c r="P9950" s="1283"/>
      <c r="R9950" s="1067"/>
      <c r="T9950" s="268"/>
      <c r="Z9950" s="21"/>
      <c r="AH9950"/>
    </row>
    <row r="9951" spans="1:34" ht="11.25" customHeight="1">
      <c r="A9951"/>
      <c r="B9951" s="1281" t="s">
        <v>20</v>
      </c>
      <c r="C9951" s="1282">
        <v>3824</v>
      </c>
      <c r="D9951" s="1341" t="str">
        <f t="shared" si="169"/>
        <v>TX3824</v>
      </c>
      <c r="E9951" s="1514" t="s">
        <v>125</v>
      </c>
      <c r="F9951" s="1390">
        <v>207</v>
      </c>
      <c r="G9951" s="1283">
        <v>3.25</v>
      </c>
      <c r="H9951" s="1283"/>
      <c r="I9951" s="1283"/>
      <c r="J9951" s="1283"/>
      <c r="K9951" s="1283"/>
      <c r="L9951" s="1283"/>
      <c r="M9951" s="1283"/>
      <c r="N9951" s="1283"/>
      <c r="O9951" s="1283"/>
      <c r="P9951" s="1283"/>
      <c r="R9951" s="1067"/>
      <c r="T9951" s="268"/>
      <c r="Z9951" s="21"/>
      <c r="AH9951"/>
    </row>
    <row r="9952" spans="1:34" ht="11.25" customHeight="1">
      <c r="A9952"/>
      <c r="B9952" s="1281" t="s">
        <v>20</v>
      </c>
      <c r="C9952" s="1282">
        <v>3830</v>
      </c>
      <c r="D9952" s="1341" t="str">
        <f t="shared" si="169"/>
        <v>TX3830</v>
      </c>
      <c r="E9952" s="1514" t="s">
        <v>123</v>
      </c>
      <c r="F9952" s="1390">
        <v>168</v>
      </c>
      <c r="G9952" s="1283">
        <v>1.38</v>
      </c>
      <c r="H9952" s="1283"/>
      <c r="I9952" s="1283"/>
      <c r="J9952" s="1283"/>
      <c r="K9952" s="1283"/>
      <c r="L9952" s="1283"/>
      <c r="M9952" s="1283"/>
      <c r="N9952" s="1283"/>
      <c r="O9952" s="1283"/>
      <c r="P9952" s="1283"/>
      <c r="R9952" s="1067"/>
      <c r="T9952" s="268"/>
      <c r="Z9952" s="21"/>
      <c r="AH9952"/>
    </row>
    <row r="9953" spans="1:34" ht="11.25" customHeight="1">
      <c r="A9953"/>
      <c r="B9953" s="1281" t="s">
        <v>20</v>
      </c>
      <c r="C9953" s="1282">
        <v>3865</v>
      </c>
      <c r="D9953" s="1341" t="str">
        <f t="shared" si="169"/>
        <v>TX3865</v>
      </c>
      <c r="E9953" s="1514" t="s">
        <v>121</v>
      </c>
      <c r="F9953" s="1390">
        <v>167</v>
      </c>
      <c r="G9953" s="1283">
        <v>1.31</v>
      </c>
      <c r="H9953" s="1283"/>
      <c r="I9953" s="1283"/>
      <c r="J9953" s="1283"/>
      <c r="K9953" s="1283"/>
      <c r="L9953" s="1283"/>
      <c r="M9953" s="1283"/>
      <c r="N9953" s="1283"/>
      <c r="O9953" s="1283"/>
      <c r="P9953" s="1283"/>
      <c r="R9953" s="1067"/>
      <c r="T9953" s="268"/>
      <c r="Z9953" s="21"/>
      <c r="AH9953"/>
    </row>
    <row r="9954" spans="1:34" ht="11.25" customHeight="1">
      <c r="A9954"/>
      <c r="B9954" s="1281" t="s">
        <v>20</v>
      </c>
      <c r="C9954" s="1282">
        <v>3881</v>
      </c>
      <c r="D9954" s="1341" t="str">
        <f t="shared" si="169"/>
        <v>TX3881</v>
      </c>
      <c r="E9954" s="1514" t="s">
        <v>122</v>
      </c>
      <c r="F9954" s="1390">
        <v>187</v>
      </c>
      <c r="G9954" s="1283">
        <v>2.2599999999999998</v>
      </c>
      <c r="H9954" s="1283"/>
      <c r="I9954" s="1283"/>
      <c r="J9954" s="1283"/>
      <c r="K9954" s="1283"/>
      <c r="L9954" s="1283"/>
      <c r="M9954" s="1283"/>
      <c r="N9954" s="1283"/>
      <c r="O9954" s="1283"/>
      <c r="P9954" s="1283"/>
      <c r="R9954" s="1067"/>
      <c r="T9954" s="268"/>
      <c r="Z9954" s="21"/>
      <c r="AH9954"/>
    </row>
    <row r="9955" spans="1:34" ht="11.25" customHeight="1">
      <c r="A9955"/>
      <c r="B9955" s="1281" t="s">
        <v>20</v>
      </c>
      <c r="C9955" s="1282">
        <v>4000</v>
      </c>
      <c r="D9955" s="1341" t="str">
        <f t="shared" si="169"/>
        <v>TX4000</v>
      </c>
      <c r="E9955" s="1514" t="s">
        <v>123</v>
      </c>
      <c r="F9955" s="1390">
        <v>188</v>
      </c>
      <c r="G9955" s="1283">
        <v>2.31</v>
      </c>
      <c r="H9955" s="1283"/>
      <c r="I9955" s="1283"/>
      <c r="J9955" s="1283"/>
      <c r="K9955" s="1283"/>
      <c r="L9955" s="1283"/>
      <c r="M9955" s="1283"/>
      <c r="N9955" s="1283"/>
      <c r="O9955" s="1283"/>
      <c r="P9955" s="1283"/>
      <c r="R9955" s="1067"/>
      <c r="T9955" s="268"/>
      <c r="Z9955" s="21"/>
      <c r="AH9955"/>
    </row>
    <row r="9956" spans="1:34" ht="11.25" customHeight="1">
      <c r="A9956"/>
      <c r="B9956" s="1281" t="s">
        <v>20</v>
      </c>
      <c r="C9956" s="1282">
        <v>4021</v>
      </c>
      <c r="D9956" s="1341" t="str">
        <f t="shared" si="169"/>
        <v>TX4021</v>
      </c>
      <c r="E9956" s="1514" t="s">
        <v>124</v>
      </c>
      <c r="F9956" s="1390">
        <v>209</v>
      </c>
      <c r="G9956" s="1283">
        <v>3.37</v>
      </c>
      <c r="H9956" s="1283"/>
      <c r="I9956" s="1283"/>
      <c r="J9956" s="1283"/>
      <c r="K9956" s="1283"/>
      <c r="L9956" s="1283"/>
      <c r="M9956" s="1283"/>
      <c r="N9956" s="1283"/>
      <c r="O9956" s="1283"/>
      <c r="P9956" s="1283"/>
      <c r="R9956" s="1067"/>
      <c r="T9956" s="268"/>
      <c r="Z9956" s="21"/>
      <c r="AH9956"/>
    </row>
    <row r="9957" spans="1:34" ht="11.25" customHeight="1">
      <c r="A9957"/>
      <c r="B9957" s="1281" t="s">
        <v>20</v>
      </c>
      <c r="C9957" s="1282">
        <v>4024</v>
      </c>
      <c r="D9957" s="1341" t="str">
        <f t="shared" si="169"/>
        <v>TX4024</v>
      </c>
      <c r="E9957" s="1514" t="s">
        <v>123</v>
      </c>
      <c r="F9957" s="1390">
        <v>158</v>
      </c>
      <c r="G9957" s="1283">
        <v>0.85</v>
      </c>
      <c r="H9957" s="1283"/>
      <c r="I9957" s="1283"/>
      <c r="J9957" s="1283"/>
      <c r="K9957" s="1283"/>
      <c r="L9957" s="1283"/>
      <c r="M9957" s="1283"/>
      <c r="N9957" s="1283"/>
      <c r="O9957" s="1283"/>
      <c r="P9957" s="1283"/>
      <c r="R9957" s="1067"/>
      <c r="T9957" s="268"/>
      <c r="Z9957" s="21"/>
      <c r="AH9957"/>
    </row>
    <row r="9958" spans="1:34" ht="11.25" customHeight="1">
      <c r="A9958"/>
      <c r="B9958" s="1281" t="s">
        <v>20</v>
      </c>
      <c r="C9958" s="1282">
        <v>4034</v>
      </c>
      <c r="D9958" s="1341" t="str">
        <f t="shared" si="169"/>
        <v>TX4034</v>
      </c>
      <c r="E9958" s="1514" t="s">
        <v>125</v>
      </c>
      <c r="F9958" s="1390">
        <v>209</v>
      </c>
      <c r="G9958" s="1283">
        <v>3.37</v>
      </c>
      <c r="H9958" s="1283"/>
      <c r="I9958" s="1283"/>
      <c r="J9958" s="1283"/>
      <c r="K9958" s="1283"/>
      <c r="L9958" s="1283"/>
      <c r="M9958" s="1283"/>
      <c r="N9958" s="1283"/>
      <c r="O9958" s="1283"/>
      <c r="P9958" s="1283"/>
      <c r="R9958" s="1067"/>
      <c r="T9958" s="268"/>
      <c r="Z9958" s="21"/>
      <c r="AH9958"/>
    </row>
    <row r="9959" spans="1:34" ht="11.25" customHeight="1">
      <c r="A9959"/>
      <c r="B9959" s="1281" t="s">
        <v>20</v>
      </c>
      <c r="C9959" s="1282">
        <v>4036</v>
      </c>
      <c r="D9959" s="1341" t="str">
        <f t="shared" si="169"/>
        <v>TX4036</v>
      </c>
      <c r="E9959" s="1514" t="s">
        <v>125</v>
      </c>
      <c r="F9959" s="1390">
        <v>159</v>
      </c>
      <c r="G9959" s="1283">
        <v>0.92</v>
      </c>
      <c r="H9959" s="1283"/>
      <c r="I9959" s="1283"/>
      <c r="J9959" s="1283"/>
      <c r="K9959" s="1283"/>
      <c r="L9959" s="1283"/>
      <c r="M9959" s="1283"/>
      <c r="N9959" s="1283"/>
      <c r="O9959" s="1283"/>
      <c r="P9959" s="1283"/>
      <c r="R9959" s="1067"/>
      <c r="T9959" s="268"/>
      <c r="Z9959" s="21"/>
      <c r="AH9959"/>
    </row>
    <row r="9960" spans="1:34" ht="11.25" customHeight="1">
      <c r="A9960"/>
      <c r="B9960" s="1281" t="s">
        <v>20</v>
      </c>
      <c r="C9960" s="1282">
        <v>4038</v>
      </c>
      <c r="D9960" s="1341" t="str">
        <f t="shared" si="169"/>
        <v>TX4038</v>
      </c>
      <c r="E9960" s="1514" t="s">
        <v>125</v>
      </c>
      <c r="F9960" s="1390">
        <v>182</v>
      </c>
      <c r="G9960" s="1283">
        <v>2.02</v>
      </c>
      <c r="H9960" s="1283"/>
      <c r="I9960" s="1283"/>
      <c r="J9960" s="1283"/>
      <c r="K9960" s="1283"/>
      <c r="L9960" s="1283"/>
      <c r="M9960" s="1283"/>
      <c r="N9960" s="1283"/>
      <c r="O9960" s="1283"/>
      <c r="P9960" s="1283"/>
      <c r="R9960" s="1067"/>
      <c r="T9960" s="268"/>
      <c r="Z9960" s="21"/>
      <c r="AH9960"/>
    </row>
    <row r="9961" spans="1:34" ht="11.25" customHeight="1">
      <c r="A9961"/>
      <c r="B9961" s="1281" t="s">
        <v>20</v>
      </c>
      <c r="C9961" s="1282">
        <v>4045</v>
      </c>
      <c r="D9961" s="1341" t="str">
        <f t="shared" si="169"/>
        <v>TX4045</v>
      </c>
      <c r="E9961" s="1514" t="s">
        <v>125</v>
      </c>
      <c r="F9961" s="1390">
        <v>192</v>
      </c>
      <c r="G9961" s="1283">
        <v>2.5299999999999998</v>
      </c>
      <c r="H9961" s="1283"/>
      <c r="I9961" s="1283"/>
      <c r="J9961" s="1283"/>
      <c r="K9961" s="1283"/>
      <c r="L9961" s="1283"/>
      <c r="M9961" s="1283"/>
      <c r="N9961" s="1283"/>
      <c r="O9961" s="1283"/>
      <c r="P9961" s="1283"/>
      <c r="R9961" s="1067"/>
      <c r="T9961" s="268"/>
      <c r="Z9961" s="21"/>
      <c r="AH9961"/>
    </row>
    <row r="9962" spans="1:34" ht="11.25" customHeight="1">
      <c r="A9962"/>
      <c r="B9962" s="1281" t="s">
        <v>20</v>
      </c>
      <c r="C9962" s="1282">
        <v>4062</v>
      </c>
      <c r="D9962" s="1341" t="str">
        <f t="shared" si="169"/>
        <v>TX4062</v>
      </c>
      <c r="E9962" s="1514" t="s">
        <v>125</v>
      </c>
      <c r="F9962" s="1390">
        <v>183</v>
      </c>
      <c r="G9962" s="1283">
        <v>2.0699999999999998</v>
      </c>
      <c r="H9962" s="1283"/>
      <c r="I9962" s="1283"/>
      <c r="J9962" s="1283"/>
      <c r="K9962" s="1283"/>
      <c r="L9962" s="1283"/>
      <c r="M9962" s="1283"/>
      <c r="N9962" s="1283"/>
      <c r="O9962" s="1283"/>
      <c r="P9962" s="1283"/>
      <c r="R9962" s="1067"/>
      <c r="T9962" s="268"/>
      <c r="Z9962" s="21"/>
      <c r="AH9962"/>
    </row>
    <row r="9963" spans="1:34" ht="11.25" customHeight="1">
      <c r="A9963"/>
      <c r="B9963" s="1281" t="s">
        <v>20</v>
      </c>
      <c r="C9963" s="1282">
        <v>4101</v>
      </c>
      <c r="D9963" s="1341" t="str">
        <f t="shared" si="169"/>
        <v>TX4101</v>
      </c>
      <c r="E9963" s="1514" t="s">
        <v>125</v>
      </c>
      <c r="F9963" s="1390">
        <v>186</v>
      </c>
      <c r="G9963" s="1283">
        <v>2.23</v>
      </c>
      <c r="H9963" s="1283"/>
      <c r="I9963" s="1283"/>
      <c r="J9963" s="1283"/>
      <c r="K9963" s="1283"/>
      <c r="L9963" s="1283"/>
      <c r="M9963" s="1283"/>
      <c r="N9963" s="1283"/>
      <c r="O9963" s="1283"/>
      <c r="P9963" s="1283"/>
      <c r="R9963" s="1067"/>
      <c r="T9963" s="268"/>
      <c r="Z9963" s="21"/>
      <c r="AH9963"/>
    </row>
    <row r="9964" spans="1:34" ht="11.25" customHeight="1">
      <c r="A9964"/>
      <c r="B9964" s="1281" t="s">
        <v>20</v>
      </c>
      <c r="C9964" s="1282">
        <v>4112</v>
      </c>
      <c r="D9964" s="1341" t="str">
        <f t="shared" si="169"/>
        <v>TX4112</v>
      </c>
      <c r="E9964" s="1514" t="s">
        <v>121</v>
      </c>
      <c r="F9964" s="1390">
        <v>145</v>
      </c>
      <c r="G9964" s="1283">
        <v>0.22</v>
      </c>
      <c r="H9964" s="1283"/>
      <c r="I9964" s="1283"/>
      <c r="J9964" s="1283"/>
      <c r="K9964" s="1283"/>
      <c r="L9964" s="1283"/>
      <c r="M9964" s="1283"/>
      <c r="N9964" s="1283"/>
      <c r="O9964" s="1283"/>
      <c r="P9964" s="1283"/>
      <c r="R9964" s="1067"/>
      <c r="T9964" s="268"/>
      <c r="Z9964" s="21"/>
      <c r="AH9964"/>
    </row>
    <row r="9965" spans="1:34" ht="11.25" customHeight="1">
      <c r="A9965"/>
      <c r="B9965" s="1281" t="s">
        <v>20</v>
      </c>
      <c r="C9965" s="1282">
        <v>4114</v>
      </c>
      <c r="D9965" s="1341" t="str">
        <f t="shared" si="169"/>
        <v>TX4114</v>
      </c>
      <c r="E9965" s="1514" t="s">
        <v>125</v>
      </c>
      <c r="F9965" s="1390">
        <v>167</v>
      </c>
      <c r="G9965" s="1283">
        <v>1.33</v>
      </c>
      <c r="H9965" s="1283"/>
      <c r="I9965" s="1283"/>
      <c r="J9965" s="1283"/>
      <c r="K9965" s="1283"/>
      <c r="L9965" s="1283"/>
      <c r="M9965" s="1283"/>
      <c r="N9965" s="1283"/>
      <c r="O9965" s="1283"/>
      <c r="P9965" s="1283"/>
      <c r="R9965" s="1067"/>
      <c r="T9965" s="268"/>
      <c r="Z9965" s="21"/>
      <c r="AH9965"/>
    </row>
    <row r="9966" spans="1:34" ht="11.25" customHeight="1">
      <c r="A9966"/>
      <c r="B9966" s="1281" t="s">
        <v>20</v>
      </c>
      <c r="C9966" s="1282">
        <v>4130</v>
      </c>
      <c r="D9966" s="1341" t="str">
        <f t="shared" si="169"/>
        <v>TX4130</v>
      </c>
      <c r="E9966" s="1514" t="s">
        <v>125</v>
      </c>
      <c r="F9966" s="1390">
        <v>202</v>
      </c>
      <c r="G9966" s="1283">
        <v>3.01</v>
      </c>
      <c r="H9966" s="1283"/>
      <c r="I9966" s="1283"/>
      <c r="J9966" s="1283"/>
      <c r="K9966" s="1283"/>
      <c r="L9966" s="1283"/>
      <c r="M9966" s="1283"/>
      <c r="N9966" s="1283"/>
      <c r="O9966" s="1283"/>
      <c r="P9966" s="1283"/>
      <c r="R9966" s="1067"/>
      <c r="T9966" s="268"/>
      <c r="Z9966" s="21"/>
      <c r="AH9966"/>
    </row>
    <row r="9967" spans="1:34" ht="11.25" customHeight="1">
      <c r="A9967"/>
      <c r="B9967" s="1281" t="s">
        <v>20</v>
      </c>
      <c r="C9967" s="1282">
        <v>4150</v>
      </c>
      <c r="D9967" s="1341" t="str">
        <f t="shared" si="169"/>
        <v>TX4150</v>
      </c>
      <c r="E9967" s="1514" t="s">
        <v>121</v>
      </c>
      <c r="F9967" s="1390">
        <v>155</v>
      </c>
      <c r="G9967" s="1283">
        <v>0.75</v>
      </c>
      <c r="H9967" s="1283"/>
      <c r="I9967" s="1283"/>
      <c r="J9967" s="1283"/>
      <c r="K9967" s="1283"/>
      <c r="L9967" s="1283"/>
      <c r="M9967" s="1283"/>
      <c r="N9967" s="1283"/>
      <c r="O9967" s="1283"/>
      <c r="P9967" s="1283"/>
      <c r="R9967" s="1067"/>
      <c r="T9967" s="268"/>
      <c r="Z9967" s="21"/>
      <c r="AH9967"/>
    </row>
    <row r="9968" spans="1:34" ht="11.25" customHeight="1">
      <c r="A9968"/>
      <c r="B9968" s="1281" t="s">
        <v>20</v>
      </c>
      <c r="C9968" s="1282">
        <v>4206</v>
      </c>
      <c r="D9968" s="1341" t="str">
        <f t="shared" si="169"/>
        <v>TX4206</v>
      </c>
      <c r="E9968" s="1514" t="s">
        <v>124</v>
      </c>
      <c r="F9968" s="1390">
        <v>199</v>
      </c>
      <c r="G9968" s="1283">
        <v>2.87</v>
      </c>
      <c r="H9968" s="1283"/>
      <c r="I9968" s="1283"/>
      <c r="J9968" s="1283"/>
      <c r="K9968" s="1283"/>
      <c r="L9968" s="1283"/>
      <c r="M9968" s="1283"/>
      <c r="N9968" s="1283"/>
      <c r="O9968" s="1283"/>
      <c r="P9968" s="1283"/>
      <c r="R9968" s="1067"/>
      <c r="T9968" s="268"/>
      <c r="Z9968" s="21"/>
      <c r="AH9968"/>
    </row>
    <row r="9969" spans="1:34" ht="11.25" customHeight="1">
      <c r="A9969"/>
      <c r="B9969" s="1281" t="s">
        <v>20</v>
      </c>
      <c r="C9969" s="1282">
        <v>4207</v>
      </c>
      <c r="D9969" s="1341" t="str">
        <f t="shared" si="169"/>
        <v>TX4207</v>
      </c>
      <c r="E9969" s="1514" t="s">
        <v>124</v>
      </c>
      <c r="F9969" s="1390">
        <v>148</v>
      </c>
      <c r="G9969" s="1283">
        <v>0.41</v>
      </c>
      <c r="H9969" s="1283"/>
      <c r="I9969" s="1283"/>
      <c r="J9969" s="1283"/>
      <c r="K9969" s="1283"/>
      <c r="L9969" s="1283"/>
      <c r="M9969" s="1283"/>
      <c r="N9969" s="1283"/>
      <c r="O9969" s="1283"/>
      <c r="P9969" s="1283"/>
      <c r="R9969" s="1067"/>
      <c r="T9969" s="268"/>
      <c r="Z9969" s="21"/>
      <c r="AH9969"/>
    </row>
    <row r="9970" spans="1:34" ht="11.25" customHeight="1">
      <c r="A9970"/>
      <c r="B9970" s="1281" t="s">
        <v>20</v>
      </c>
      <c r="C9970" s="1282">
        <v>4239</v>
      </c>
      <c r="D9970" s="1341" t="str">
        <f t="shared" si="169"/>
        <v>TX4239</v>
      </c>
      <c r="E9970" s="1514" t="s">
        <v>123</v>
      </c>
      <c r="F9970" s="1390">
        <v>165</v>
      </c>
      <c r="G9970" s="1283">
        <v>1.22</v>
      </c>
      <c r="H9970" s="1283"/>
      <c r="I9970" s="1283"/>
      <c r="J9970" s="1283"/>
      <c r="K9970" s="1283"/>
      <c r="L9970" s="1283"/>
      <c r="M9970" s="1283"/>
      <c r="N9970" s="1283"/>
      <c r="O9970" s="1283"/>
      <c r="P9970" s="1283"/>
      <c r="R9970" s="1067"/>
      <c r="T9970" s="268"/>
      <c r="Z9970" s="21"/>
      <c r="AH9970"/>
    </row>
    <row r="9971" spans="1:34" ht="11.25" customHeight="1">
      <c r="A9971"/>
      <c r="B9971" s="1281" t="s">
        <v>20</v>
      </c>
      <c r="C9971" s="1282">
        <v>4243</v>
      </c>
      <c r="D9971" s="1341" t="str">
        <f t="shared" si="169"/>
        <v>TX4243</v>
      </c>
      <c r="E9971" s="1514" t="s">
        <v>125</v>
      </c>
      <c r="F9971" s="1390">
        <v>177</v>
      </c>
      <c r="G9971" s="1283">
        <v>1.79</v>
      </c>
      <c r="H9971" s="1283"/>
      <c r="I9971" s="1283"/>
      <c r="J9971" s="1283"/>
      <c r="K9971" s="1283"/>
      <c r="L9971" s="1283"/>
      <c r="M9971" s="1283"/>
      <c r="N9971" s="1283"/>
      <c r="O9971" s="1283"/>
      <c r="P9971" s="1283"/>
      <c r="R9971" s="1067"/>
      <c r="T9971" s="268"/>
      <c r="Z9971" s="21"/>
      <c r="AH9971"/>
    </row>
    <row r="9972" spans="1:34" ht="11.25" customHeight="1">
      <c r="A9972"/>
      <c r="B9972" s="1281" t="s">
        <v>20</v>
      </c>
      <c r="C9972" s="1282">
        <v>4244</v>
      </c>
      <c r="D9972" s="1341" t="str">
        <f t="shared" si="169"/>
        <v>TX4244</v>
      </c>
      <c r="E9972" s="1514" t="s">
        <v>125</v>
      </c>
      <c r="F9972" s="1390">
        <v>177</v>
      </c>
      <c r="G9972" s="1283">
        <v>1.8</v>
      </c>
      <c r="H9972" s="1283"/>
      <c r="I9972" s="1283"/>
      <c r="J9972" s="1283"/>
      <c r="K9972" s="1283"/>
      <c r="L9972" s="1283"/>
      <c r="M9972" s="1283"/>
      <c r="N9972" s="1283"/>
      <c r="O9972" s="1283"/>
      <c r="P9972" s="1283"/>
      <c r="R9972" s="1067"/>
      <c r="T9972" s="268"/>
      <c r="Z9972" s="21"/>
      <c r="AH9972"/>
    </row>
    <row r="9973" spans="1:34" ht="11.25" customHeight="1">
      <c r="A9973"/>
      <c r="B9973" s="1281" t="s">
        <v>20</v>
      </c>
      <c r="C9973" s="1282">
        <v>4250</v>
      </c>
      <c r="D9973" s="1341" t="str">
        <f t="shared" si="169"/>
        <v>TX4250</v>
      </c>
      <c r="E9973" s="1514" t="s">
        <v>125</v>
      </c>
      <c r="F9973" s="1390">
        <v>167</v>
      </c>
      <c r="G9973" s="1283">
        <v>1.33</v>
      </c>
      <c r="H9973" s="1283"/>
      <c r="I9973" s="1283"/>
      <c r="J9973" s="1283"/>
      <c r="K9973" s="1283"/>
      <c r="L9973" s="1283"/>
      <c r="M9973" s="1283"/>
      <c r="N9973" s="1283"/>
      <c r="O9973" s="1283"/>
      <c r="P9973" s="1283"/>
      <c r="R9973" s="1067"/>
      <c r="T9973" s="268"/>
      <c r="Z9973" s="21"/>
      <c r="AH9973"/>
    </row>
    <row r="9974" spans="1:34" ht="11.25" customHeight="1">
      <c r="A9974"/>
      <c r="B9974" s="1281" t="s">
        <v>20</v>
      </c>
      <c r="C9974" s="1282">
        <v>4273</v>
      </c>
      <c r="D9974" s="1341" t="str">
        <f t="shared" si="169"/>
        <v>TX4273</v>
      </c>
      <c r="E9974" s="1514" t="s">
        <v>125</v>
      </c>
      <c r="F9974" s="1390">
        <v>167</v>
      </c>
      <c r="G9974" s="1283">
        <v>1.31</v>
      </c>
      <c r="H9974" s="1283"/>
      <c r="I9974" s="1283"/>
      <c r="J9974" s="1283"/>
      <c r="K9974" s="1283"/>
      <c r="L9974" s="1283"/>
      <c r="M9974" s="1283"/>
      <c r="N9974" s="1283"/>
      <c r="O9974" s="1283"/>
      <c r="P9974" s="1283"/>
      <c r="R9974" s="1067"/>
      <c r="T9974" s="268"/>
      <c r="Z9974" s="21"/>
      <c r="AH9974"/>
    </row>
    <row r="9975" spans="1:34" ht="11.25" customHeight="1">
      <c r="A9975"/>
      <c r="B9975" s="1281" t="s">
        <v>20</v>
      </c>
      <c r="C9975" s="1282">
        <v>4279</v>
      </c>
      <c r="D9975" s="1341" t="str">
        <f t="shared" si="169"/>
        <v>TX4279</v>
      </c>
      <c r="E9975" s="1514" t="s">
        <v>125</v>
      </c>
      <c r="F9975" s="1390">
        <v>176</v>
      </c>
      <c r="G9975" s="1283">
        <v>1.75</v>
      </c>
      <c r="H9975" s="1283"/>
      <c r="I9975" s="1283"/>
      <c r="J9975" s="1283"/>
      <c r="K9975" s="1283"/>
      <c r="L9975" s="1283"/>
      <c r="M9975" s="1283"/>
      <c r="N9975" s="1283"/>
      <c r="O9975" s="1283"/>
      <c r="P9975" s="1283"/>
      <c r="R9975" s="1067"/>
      <c r="T9975" s="268"/>
      <c r="Z9975" s="21"/>
      <c r="AH9975"/>
    </row>
    <row r="9976" spans="1:34" ht="11.25" customHeight="1">
      <c r="A9976"/>
      <c r="B9976" s="1281" t="s">
        <v>20</v>
      </c>
      <c r="C9976" s="1282">
        <v>4283</v>
      </c>
      <c r="D9976" s="1341" t="str">
        <f t="shared" si="169"/>
        <v>TX4283</v>
      </c>
      <c r="E9976" s="1514" t="s">
        <v>125</v>
      </c>
      <c r="F9976" s="1390">
        <v>163</v>
      </c>
      <c r="G9976" s="1283">
        <v>1.1399999999999999</v>
      </c>
      <c r="H9976" s="1283"/>
      <c r="I9976" s="1283"/>
      <c r="J9976" s="1283"/>
      <c r="K9976" s="1283"/>
      <c r="L9976" s="1283"/>
      <c r="M9976" s="1283"/>
      <c r="N9976" s="1283"/>
      <c r="O9976" s="1283"/>
      <c r="P9976" s="1283"/>
      <c r="R9976" s="1067"/>
      <c r="T9976" s="268"/>
      <c r="Z9976" s="21"/>
      <c r="AH9976"/>
    </row>
    <row r="9977" spans="1:34" ht="11.25" customHeight="1">
      <c r="A9977"/>
      <c r="B9977" s="1281" t="s">
        <v>20</v>
      </c>
      <c r="C9977" s="1282">
        <v>4299</v>
      </c>
      <c r="D9977" s="1341" t="str">
        <f t="shared" si="169"/>
        <v>TX4299</v>
      </c>
      <c r="E9977" s="1514" t="s">
        <v>121</v>
      </c>
      <c r="F9977" s="1390">
        <v>170</v>
      </c>
      <c r="G9977" s="1283">
        <v>1.48</v>
      </c>
      <c r="H9977" s="1283"/>
      <c r="I9977" s="1283"/>
      <c r="J9977" s="1283"/>
      <c r="K9977" s="1283"/>
      <c r="L9977" s="1283"/>
      <c r="M9977" s="1283"/>
      <c r="N9977" s="1283"/>
      <c r="O9977" s="1283"/>
      <c r="P9977" s="1283"/>
      <c r="R9977" s="1067"/>
      <c r="T9977" s="268"/>
      <c r="Z9977" s="21"/>
      <c r="AH9977"/>
    </row>
    <row r="9978" spans="1:34" ht="11.25" customHeight="1">
      <c r="A9978"/>
      <c r="B9978" s="1281" t="s">
        <v>20</v>
      </c>
      <c r="C9978" s="1282">
        <v>4304</v>
      </c>
      <c r="D9978" s="1341" t="str">
        <f t="shared" si="169"/>
        <v>TX4304</v>
      </c>
      <c r="E9978" s="1514" t="s">
        <v>124</v>
      </c>
      <c r="F9978" s="1390">
        <v>202</v>
      </c>
      <c r="G9978" s="1283">
        <v>3.03</v>
      </c>
      <c r="H9978" s="1283"/>
      <c r="I9978" s="1283"/>
      <c r="J9978" s="1283"/>
      <c r="K9978" s="1283"/>
      <c r="L9978" s="1283"/>
      <c r="M9978" s="1283"/>
      <c r="N9978" s="1283"/>
      <c r="O9978" s="1283"/>
      <c r="P9978" s="1283"/>
      <c r="R9978" s="1067"/>
      <c r="T9978" s="268"/>
      <c r="Z9978" s="21"/>
      <c r="AH9978"/>
    </row>
    <row r="9979" spans="1:34" ht="11.25" customHeight="1">
      <c r="A9979"/>
      <c r="B9979" s="1281" t="s">
        <v>20</v>
      </c>
      <c r="C9979" s="1282">
        <v>4307</v>
      </c>
      <c r="D9979" s="1341" t="str">
        <f t="shared" si="169"/>
        <v>TX4307</v>
      </c>
      <c r="E9979" s="1514" t="s">
        <v>121</v>
      </c>
      <c r="F9979" s="1390">
        <v>167</v>
      </c>
      <c r="G9979" s="1283">
        <v>1.29</v>
      </c>
      <c r="H9979" s="1283"/>
      <c r="I9979" s="1283"/>
      <c r="J9979" s="1283"/>
      <c r="K9979" s="1283"/>
      <c r="L9979" s="1283"/>
      <c r="M9979" s="1283"/>
      <c r="N9979" s="1283"/>
      <c r="O9979" s="1283"/>
      <c r="P9979" s="1283"/>
      <c r="R9979" s="1067"/>
      <c r="T9979" s="268"/>
      <c r="Z9979" s="21"/>
      <c r="AH9979"/>
    </row>
    <row r="9980" spans="1:34" ht="11.25" customHeight="1">
      <c r="A9980"/>
      <c r="B9980" s="1281" t="s">
        <v>20</v>
      </c>
      <c r="C9980" s="1282">
        <v>4351</v>
      </c>
      <c r="D9980" s="1341" t="str">
        <f t="shared" si="169"/>
        <v>TX4351</v>
      </c>
      <c r="E9980" s="1514" t="s">
        <v>121</v>
      </c>
      <c r="F9980" s="1390">
        <v>148</v>
      </c>
      <c r="G9980" s="1283">
        <v>0.41</v>
      </c>
      <c r="H9980" s="1283"/>
      <c r="I9980" s="1283"/>
      <c r="J9980" s="1283"/>
      <c r="K9980" s="1283"/>
      <c r="L9980" s="1283"/>
      <c r="M9980" s="1283"/>
      <c r="N9980" s="1283"/>
      <c r="O9980" s="1283"/>
      <c r="P9980" s="1283"/>
      <c r="R9980" s="1067"/>
      <c r="T9980" s="268"/>
      <c r="Z9980" s="21"/>
      <c r="AH9980"/>
    </row>
    <row r="9981" spans="1:34" ht="11.25" customHeight="1">
      <c r="A9981"/>
      <c r="B9981" s="1281" t="s">
        <v>20</v>
      </c>
      <c r="C9981" s="1282">
        <v>4360</v>
      </c>
      <c r="D9981" s="1341" t="str">
        <f t="shared" si="169"/>
        <v>TX4360</v>
      </c>
      <c r="E9981" s="1514" t="s">
        <v>122</v>
      </c>
      <c r="F9981" s="1390">
        <v>168</v>
      </c>
      <c r="G9981" s="1283">
        <v>1.38</v>
      </c>
      <c r="H9981" s="1283"/>
      <c r="I9981" s="1283"/>
      <c r="J9981" s="1283"/>
      <c r="K9981" s="1283"/>
      <c r="L9981" s="1283"/>
      <c r="M9981" s="1283"/>
      <c r="N9981" s="1283"/>
      <c r="O9981" s="1283"/>
      <c r="P9981" s="1283"/>
      <c r="R9981" s="1067"/>
      <c r="T9981" s="268"/>
      <c r="Z9981" s="21"/>
      <c r="AH9981"/>
    </row>
    <row r="9982" spans="1:34" ht="11.25" customHeight="1">
      <c r="A9982"/>
      <c r="B9982" s="1281" t="s">
        <v>20</v>
      </c>
      <c r="C9982" s="1282">
        <v>4361</v>
      </c>
      <c r="D9982" s="1341" t="str">
        <f t="shared" si="169"/>
        <v>TX4361</v>
      </c>
      <c r="E9982" s="1514" t="s">
        <v>121</v>
      </c>
      <c r="F9982" s="1390">
        <v>159</v>
      </c>
      <c r="G9982" s="1283">
        <v>0.9</v>
      </c>
      <c r="H9982" s="1283"/>
      <c r="I9982" s="1283"/>
      <c r="J9982" s="1283"/>
      <c r="K9982" s="1283"/>
      <c r="L9982" s="1283"/>
      <c r="M9982" s="1283"/>
      <c r="N9982" s="1283"/>
      <c r="O9982" s="1283"/>
      <c r="P9982" s="1283"/>
      <c r="R9982" s="1067"/>
      <c r="T9982" s="268"/>
      <c r="Z9982" s="21"/>
      <c r="AH9982"/>
    </row>
    <row r="9983" spans="1:34" ht="11.25" customHeight="1">
      <c r="A9983"/>
      <c r="B9983" s="1281" t="s">
        <v>20</v>
      </c>
      <c r="C9983" s="1282">
        <v>4362</v>
      </c>
      <c r="D9983" s="1341" t="str">
        <f t="shared" si="169"/>
        <v>TX4362</v>
      </c>
      <c r="E9983" s="1514" t="s">
        <v>125</v>
      </c>
      <c r="F9983" s="1390">
        <v>146</v>
      </c>
      <c r="G9983" s="1283">
        <v>0.27</v>
      </c>
      <c r="H9983" s="1283"/>
      <c r="I9983" s="1283"/>
      <c r="J9983" s="1283"/>
      <c r="K9983" s="1283"/>
      <c r="L9983" s="1283"/>
      <c r="M9983" s="1283"/>
      <c r="N9983" s="1283"/>
      <c r="O9983" s="1283"/>
      <c r="P9983" s="1283"/>
      <c r="R9983" s="1067"/>
      <c r="T9983" s="268"/>
      <c r="Z9983" s="21"/>
      <c r="AH9983"/>
    </row>
    <row r="9984" spans="1:34" ht="11.25" customHeight="1">
      <c r="A9984"/>
      <c r="B9984" s="1281" t="s">
        <v>20</v>
      </c>
      <c r="C9984" s="1282">
        <v>4410</v>
      </c>
      <c r="D9984" s="1341" t="str">
        <f t="shared" si="169"/>
        <v>TX4410</v>
      </c>
      <c r="E9984" s="1514" t="s">
        <v>123</v>
      </c>
      <c r="F9984" s="1390">
        <v>189</v>
      </c>
      <c r="G9984" s="1283">
        <v>2.36</v>
      </c>
      <c r="H9984" s="1283"/>
      <c r="I9984" s="1283"/>
      <c r="J9984" s="1283"/>
      <c r="K9984" s="1283"/>
      <c r="L9984" s="1283"/>
      <c r="M9984" s="1283"/>
      <c r="N9984" s="1283"/>
      <c r="O9984" s="1283"/>
      <c r="P9984" s="1283"/>
      <c r="R9984" s="1067"/>
      <c r="T9984" s="268"/>
      <c r="Z9984" s="21"/>
      <c r="AH9984"/>
    </row>
    <row r="9985" spans="1:34" ht="11.25" customHeight="1">
      <c r="A9985"/>
      <c r="B9985" s="1281" t="s">
        <v>20</v>
      </c>
      <c r="C9985" s="1282">
        <v>4420</v>
      </c>
      <c r="D9985" s="1341" t="str">
        <f t="shared" si="169"/>
        <v>TX4420</v>
      </c>
      <c r="E9985" s="1514" t="s">
        <v>123</v>
      </c>
      <c r="F9985" s="1390">
        <v>195</v>
      </c>
      <c r="G9985" s="1283">
        <v>2.65</v>
      </c>
      <c r="H9985" s="1283"/>
      <c r="I9985" s="1283"/>
      <c r="J9985" s="1283"/>
      <c r="K9985" s="1283"/>
      <c r="L9985" s="1283"/>
      <c r="M9985" s="1283"/>
      <c r="N9985" s="1283"/>
      <c r="O9985" s="1283"/>
      <c r="P9985" s="1283"/>
      <c r="R9985" s="1067"/>
      <c r="T9985" s="268"/>
      <c r="Z9985" s="21"/>
      <c r="AH9985"/>
    </row>
    <row r="9986" spans="1:34" ht="11.25" customHeight="1">
      <c r="A9986"/>
      <c r="B9986" s="1281" t="s">
        <v>20</v>
      </c>
      <c r="C9986" s="1282">
        <v>4431</v>
      </c>
      <c r="D9986" s="1341" t="str">
        <f t="shared" si="169"/>
        <v>TX4431</v>
      </c>
      <c r="E9986" s="1514" t="s">
        <v>125</v>
      </c>
      <c r="F9986" s="1390">
        <v>159</v>
      </c>
      <c r="G9986" s="1283">
        <v>0.92</v>
      </c>
      <c r="H9986" s="1283"/>
      <c r="I9986" s="1283"/>
      <c r="J9986" s="1283"/>
      <c r="K9986" s="1283"/>
      <c r="L9986" s="1283"/>
      <c r="M9986" s="1283"/>
      <c r="N9986" s="1283"/>
      <c r="O9986" s="1283"/>
      <c r="P9986" s="1283"/>
      <c r="R9986" s="1067"/>
      <c r="T9986" s="268"/>
      <c r="Z9986" s="21"/>
      <c r="AH9986"/>
    </row>
    <row r="9987" spans="1:34" ht="11.25" customHeight="1">
      <c r="A9987"/>
      <c r="B9987" s="1281" t="s">
        <v>20</v>
      </c>
      <c r="C9987" s="1282">
        <v>4432</v>
      </c>
      <c r="D9987" s="1341" t="str">
        <f t="shared" si="169"/>
        <v>TX4432</v>
      </c>
      <c r="E9987" s="1514" t="s">
        <v>125</v>
      </c>
      <c r="F9987" s="1390">
        <v>161</v>
      </c>
      <c r="G9987" s="1283">
        <v>1</v>
      </c>
      <c r="H9987" s="1283"/>
      <c r="I9987" s="1283"/>
      <c r="J9987" s="1283"/>
      <c r="K9987" s="1283"/>
      <c r="L9987" s="1283"/>
      <c r="M9987" s="1283"/>
      <c r="N9987" s="1283"/>
      <c r="O9987" s="1283"/>
      <c r="P9987" s="1283"/>
      <c r="R9987" s="1067"/>
      <c r="T9987" s="268"/>
      <c r="Z9987" s="21"/>
      <c r="AH9987"/>
    </row>
    <row r="9988" spans="1:34" ht="11.25" customHeight="1">
      <c r="A9988"/>
      <c r="B9988" s="1281" t="s">
        <v>20</v>
      </c>
      <c r="C9988" s="1282">
        <v>4452</v>
      </c>
      <c r="D9988" s="1341" t="str">
        <f t="shared" si="169"/>
        <v>TX4452</v>
      </c>
      <c r="E9988" s="1514" t="s">
        <v>121</v>
      </c>
      <c r="F9988" s="1390">
        <v>172</v>
      </c>
      <c r="G9988" s="1283">
        <v>1.56</v>
      </c>
      <c r="H9988" s="1283"/>
      <c r="I9988" s="1283"/>
      <c r="J9988" s="1283"/>
      <c r="K9988" s="1283"/>
      <c r="L9988" s="1283"/>
      <c r="M9988" s="1283"/>
      <c r="N9988" s="1283"/>
      <c r="O9988" s="1283"/>
      <c r="P9988" s="1283"/>
      <c r="R9988" s="1067"/>
      <c r="T9988" s="268"/>
      <c r="Z9988" s="21"/>
      <c r="AH9988"/>
    </row>
    <row r="9989" spans="1:34" ht="11.25" customHeight="1">
      <c r="A9989"/>
      <c r="B9989" s="1281" t="s">
        <v>20</v>
      </c>
      <c r="C9989" s="1282">
        <v>4459</v>
      </c>
      <c r="D9989" s="1341" t="str">
        <f t="shared" si="169"/>
        <v>TX4459</v>
      </c>
      <c r="E9989" s="1514" t="s">
        <v>121</v>
      </c>
      <c r="F9989" s="1390">
        <v>170</v>
      </c>
      <c r="G9989" s="1283">
        <v>1.46</v>
      </c>
      <c r="H9989" s="1283"/>
      <c r="I9989" s="1283"/>
      <c r="J9989" s="1283"/>
      <c r="K9989" s="1283"/>
      <c r="L9989" s="1283"/>
      <c r="M9989" s="1283"/>
      <c r="N9989" s="1283"/>
      <c r="O9989" s="1283"/>
      <c r="P9989" s="1283"/>
      <c r="R9989" s="1067"/>
      <c r="T9989" s="268"/>
      <c r="Z9989" s="21"/>
      <c r="AH9989"/>
    </row>
    <row r="9990" spans="1:34" ht="11.25" customHeight="1">
      <c r="A9990"/>
      <c r="B9990" s="1281" t="s">
        <v>20</v>
      </c>
      <c r="C9990" s="1282">
        <v>4470</v>
      </c>
      <c r="D9990" s="1341" t="str">
        <f t="shared" si="169"/>
        <v>TX4470</v>
      </c>
      <c r="E9990" s="1514" t="s">
        <v>125</v>
      </c>
      <c r="F9990" s="1390">
        <v>183</v>
      </c>
      <c r="G9990" s="1283">
        <v>2.0699999999999998</v>
      </c>
      <c r="H9990" s="1283"/>
      <c r="I9990" s="1283"/>
      <c r="J9990" s="1283"/>
      <c r="K9990" s="1283"/>
      <c r="L9990" s="1283"/>
      <c r="M9990" s="1283"/>
      <c r="N9990" s="1283"/>
      <c r="O9990" s="1283"/>
      <c r="P9990" s="1283"/>
      <c r="R9990" s="1067"/>
      <c r="T9990" s="268"/>
      <c r="Z9990" s="21"/>
      <c r="AH9990"/>
    </row>
    <row r="9991" spans="1:34" ht="11.25" customHeight="1">
      <c r="A9991"/>
      <c r="B9991" s="1281" t="s">
        <v>20</v>
      </c>
      <c r="C9991" s="1282">
        <v>4484</v>
      </c>
      <c r="D9991" s="1341" t="str">
        <f t="shared" si="169"/>
        <v>TX4484</v>
      </c>
      <c r="E9991" s="1514" t="s">
        <v>121</v>
      </c>
      <c r="F9991" s="1390">
        <v>179</v>
      </c>
      <c r="G9991" s="1283">
        <v>1.89</v>
      </c>
      <c r="H9991" s="1283"/>
      <c r="I9991" s="1283"/>
      <c r="J9991" s="1283"/>
      <c r="K9991" s="1283"/>
      <c r="L9991" s="1283"/>
      <c r="M9991" s="1283"/>
      <c r="N9991" s="1283"/>
      <c r="O9991" s="1283"/>
      <c r="P9991" s="1283"/>
      <c r="R9991" s="1067"/>
      <c r="T9991" s="268"/>
      <c r="Z9991" s="21"/>
      <c r="AH9991"/>
    </row>
    <row r="9992" spans="1:34" ht="11.25" customHeight="1">
      <c r="A9992"/>
      <c r="B9992" s="1281" t="s">
        <v>20</v>
      </c>
      <c r="C9992" s="1282">
        <v>4511</v>
      </c>
      <c r="D9992" s="1341" t="str">
        <f t="shared" si="169"/>
        <v>TX4511</v>
      </c>
      <c r="E9992" s="1514" t="s">
        <v>124</v>
      </c>
      <c r="F9992" s="1390">
        <v>148</v>
      </c>
      <c r="G9992" s="1283">
        <v>0.41</v>
      </c>
      <c r="H9992" s="1283"/>
      <c r="I9992" s="1283"/>
      <c r="J9992" s="1283"/>
      <c r="K9992" s="1283"/>
      <c r="L9992" s="1283"/>
      <c r="M9992" s="1283"/>
      <c r="N9992" s="1283"/>
      <c r="O9992" s="1283"/>
      <c r="P9992" s="1283"/>
      <c r="R9992" s="1067"/>
      <c r="T9992" s="268"/>
      <c r="Z9992" s="21"/>
      <c r="AH9992"/>
    </row>
    <row r="9993" spans="1:34" ht="11.25" customHeight="1">
      <c r="A9993"/>
      <c r="B9993" s="1281" t="s">
        <v>20</v>
      </c>
      <c r="C9993" s="1282">
        <v>4519</v>
      </c>
      <c r="D9993" s="1341" t="str">
        <f t="shared" si="169"/>
        <v>TX4519</v>
      </c>
      <c r="E9993" s="1514" t="s">
        <v>121</v>
      </c>
      <c r="F9993" s="1390">
        <v>187</v>
      </c>
      <c r="G9993" s="1283">
        <v>2.2799999999999998</v>
      </c>
      <c r="H9993" s="1283"/>
      <c r="I9993" s="1283"/>
      <c r="J9993" s="1283"/>
      <c r="K9993" s="1283"/>
      <c r="L9993" s="1283"/>
      <c r="M9993" s="1283"/>
      <c r="N9993" s="1283"/>
      <c r="O9993" s="1283"/>
      <c r="P9993" s="1283"/>
      <c r="R9993" s="1067"/>
      <c r="T9993" s="268"/>
      <c r="Z9993" s="21"/>
      <c r="AH9993"/>
    </row>
    <row r="9994" spans="1:34" ht="11.25" customHeight="1">
      <c r="A9994"/>
      <c r="B9994" s="1281" t="s">
        <v>20</v>
      </c>
      <c r="C9994" s="1282">
        <v>4558</v>
      </c>
      <c r="D9994" s="1341" t="str">
        <f t="shared" si="169"/>
        <v>TX4558</v>
      </c>
      <c r="E9994" s="1514" t="s">
        <v>123</v>
      </c>
      <c r="F9994" s="1390">
        <v>164</v>
      </c>
      <c r="G9994" s="1283">
        <v>1.1599999999999999</v>
      </c>
      <c r="H9994" s="1283"/>
      <c r="I9994" s="1283"/>
      <c r="J9994" s="1283"/>
      <c r="K9994" s="1283"/>
      <c r="L9994" s="1283"/>
      <c r="M9994" s="1283"/>
      <c r="N9994" s="1283"/>
      <c r="O9994" s="1283"/>
      <c r="P9994" s="1283"/>
      <c r="R9994" s="1067"/>
      <c r="T9994" s="268"/>
      <c r="Z9994" s="21"/>
      <c r="AH9994"/>
    </row>
    <row r="9995" spans="1:34" ht="11.25" customHeight="1">
      <c r="A9995"/>
      <c r="B9995" s="1281" t="s">
        <v>20</v>
      </c>
      <c r="C9995" s="1282">
        <v>4568</v>
      </c>
      <c r="D9995" s="1341" t="str">
        <f t="shared" si="169"/>
        <v>TX4568</v>
      </c>
      <c r="E9995" s="1514" t="s">
        <v>123</v>
      </c>
      <c r="F9995" s="1390">
        <v>198</v>
      </c>
      <c r="G9995" s="1283">
        <v>2.84</v>
      </c>
      <c r="H9995" s="1283"/>
      <c r="I9995" s="1283"/>
      <c r="J9995" s="1283"/>
      <c r="K9995" s="1283"/>
      <c r="L9995" s="1283"/>
      <c r="M9995" s="1283"/>
      <c r="N9995" s="1283"/>
      <c r="O9995" s="1283"/>
      <c r="P9995" s="1283"/>
      <c r="R9995" s="1067"/>
      <c r="T9995" s="268"/>
      <c r="Z9995" s="21"/>
      <c r="AH9995"/>
    </row>
    <row r="9996" spans="1:34" ht="11.25" customHeight="1">
      <c r="A9996"/>
      <c r="B9996" s="1281" t="s">
        <v>20</v>
      </c>
      <c r="C9996" s="1282">
        <v>4583</v>
      </c>
      <c r="D9996" s="1341" t="str">
        <f t="shared" ref="D9996:D10059" si="170">B9996&amp;TEXT(C9996,"0000")</f>
        <v>TX4583</v>
      </c>
      <c r="E9996" s="1514" t="s">
        <v>122</v>
      </c>
      <c r="F9996" s="1390">
        <v>202</v>
      </c>
      <c r="G9996" s="1283">
        <v>3.03</v>
      </c>
      <c r="H9996" s="1283"/>
      <c r="I9996" s="1283"/>
      <c r="J9996" s="1283"/>
      <c r="K9996" s="1283"/>
      <c r="L9996" s="1283"/>
      <c r="M9996" s="1283"/>
      <c r="N9996" s="1283"/>
      <c r="O9996" s="1283"/>
      <c r="P9996" s="1283"/>
      <c r="R9996" s="1067"/>
      <c r="T9996" s="268"/>
      <c r="Z9996" s="21"/>
      <c r="AH9996"/>
    </row>
    <row r="9997" spans="1:34" ht="11.25" customHeight="1">
      <c r="A9997"/>
      <c r="B9997" s="1281" t="s">
        <v>20</v>
      </c>
      <c r="C9997" s="1282">
        <v>4611</v>
      </c>
      <c r="D9997" s="1341" t="str">
        <f t="shared" si="170"/>
        <v>TX4611</v>
      </c>
      <c r="E9997" s="1514" t="s">
        <v>121</v>
      </c>
      <c r="F9997" s="1390">
        <v>154</v>
      </c>
      <c r="G9997" s="1283">
        <v>0.68</v>
      </c>
      <c r="H9997" s="1283"/>
      <c r="I9997" s="1283"/>
      <c r="J9997" s="1283"/>
      <c r="K9997" s="1283"/>
      <c r="L9997" s="1283"/>
      <c r="M9997" s="1283"/>
      <c r="N9997" s="1283"/>
      <c r="O9997" s="1283"/>
      <c r="P9997" s="1283"/>
      <c r="R9997" s="1067"/>
      <c r="T9997" s="268"/>
      <c r="Z9997" s="21"/>
      <c r="AH9997"/>
    </row>
    <row r="9998" spans="1:34" ht="11.25" customHeight="1">
      <c r="A9998"/>
      <c r="B9998" s="1281" t="s">
        <v>20</v>
      </c>
      <c r="C9998" s="1282">
        <v>4635</v>
      </c>
      <c r="D9998" s="1341" t="str">
        <f t="shared" si="170"/>
        <v>TX4635</v>
      </c>
      <c r="E9998" s="1514" t="s">
        <v>122</v>
      </c>
      <c r="F9998" s="1390">
        <v>158</v>
      </c>
      <c r="G9998" s="1283">
        <v>0.85</v>
      </c>
      <c r="H9998" s="1283"/>
      <c r="I9998" s="1283"/>
      <c r="J9998" s="1283"/>
      <c r="K9998" s="1283"/>
      <c r="L9998" s="1283"/>
      <c r="M9998" s="1283"/>
      <c r="N9998" s="1283"/>
      <c r="O9998" s="1283"/>
      <c r="P9998" s="1283"/>
      <c r="R9998" s="1067"/>
      <c r="T9998" s="268"/>
      <c r="Z9998" s="21"/>
      <c r="AH9998"/>
    </row>
    <row r="9999" spans="1:34" ht="11.25" customHeight="1">
      <c r="A9999"/>
      <c r="B9999" s="1281" t="s">
        <v>20</v>
      </c>
      <c r="C9999" s="1282">
        <v>4653</v>
      </c>
      <c r="D9999" s="1341" t="str">
        <f t="shared" si="170"/>
        <v>TX4653</v>
      </c>
      <c r="E9999" s="1514" t="s">
        <v>122</v>
      </c>
      <c r="F9999" s="1390">
        <v>172</v>
      </c>
      <c r="G9999" s="1283">
        <v>1.56</v>
      </c>
      <c r="H9999" s="1283"/>
      <c r="I9999" s="1283"/>
      <c r="J9999" s="1283"/>
      <c r="K9999" s="1283"/>
      <c r="L9999" s="1283"/>
      <c r="M9999" s="1283"/>
      <c r="N9999" s="1283"/>
      <c r="O9999" s="1283"/>
      <c r="P9999" s="1283"/>
      <c r="R9999" s="1067"/>
      <c r="T9999" s="268"/>
      <c r="Z9999" s="21"/>
      <c r="AH9999"/>
    </row>
    <row r="10000" spans="1:34" ht="11.25" customHeight="1">
      <c r="A10000"/>
      <c r="B10000" s="1281" t="s">
        <v>20</v>
      </c>
      <c r="C10000" s="1282">
        <v>4665</v>
      </c>
      <c r="D10000" s="1341" t="str">
        <f t="shared" si="170"/>
        <v>TX4665</v>
      </c>
      <c r="E10000" s="1514" t="s">
        <v>123</v>
      </c>
      <c r="F10000" s="1390">
        <v>250</v>
      </c>
      <c r="G10000" s="1283">
        <v>6.92</v>
      </c>
      <c r="H10000" s="1283"/>
      <c r="I10000" s="1283"/>
      <c r="J10000" s="1283"/>
      <c r="K10000" s="1283"/>
      <c r="L10000" s="1283"/>
      <c r="M10000" s="1283"/>
      <c r="N10000" s="1283"/>
      <c r="O10000" s="1283"/>
      <c r="P10000" s="1283"/>
      <c r="R10000" s="1067"/>
      <c r="T10000" s="268"/>
      <c r="Z10000" s="21"/>
      <c r="AH10000"/>
    </row>
    <row r="10001" spans="1:34" ht="11.25" customHeight="1">
      <c r="A10001"/>
      <c r="B10001" s="1281" t="s">
        <v>20</v>
      </c>
      <c r="C10001" s="1282">
        <v>4683</v>
      </c>
      <c r="D10001" s="1341" t="str">
        <f t="shared" si="170"/>
        <v>TX4683</v>
      </c>
      <c r="E10001" s="1514" t="s">
        <v>125</v>
      </c>
      <c r="F10001" s="1390">
        <v>223</v>
      </c>
      <c r="G10001" s="1283">
        <v>4.03</v>
      </c>
      <c r="H10001" s="1283"/>
      <c r="I10001" s="1283"/>
      <c r="J10001" s="1283"/>
      <c r="K10001" s="1283"/>
      <c r="L10001" s="1283"/>
      <c r="M10001" s="1283"/>
      <c r="N10001" s="1283"/>
      <c r="O10001" s="1283"/>
      <c r="P10001" s="1283"/>
      <c r="R10001" s="1067"/>
      <c r="T10001" s="268"/>
      <c r="Z10001" s="21"/>
      <c r="AH10001"/>
    </row>
    <row r="10002" spans="1:34" ht="11.25" customHeight="1">
      <c r="A10002"/>
      <c r="B10002" s="1281" t="s">
        <v>20</v>
      </c>
      <c r="C10002" s="1282">
        <v>4692</v>
      </c>
      <c r="D10002" s="1341" t="str">
        <f t="shared" si="170"/>
        <v>TX4692</v>
      </c>
      <c r="E10002" s="1514" t="s">
        <v>121</v>
      </c>
      <c r="F10002" s="1390">
        <v>148</v>
      </c>
      <c r="G10002" s="1283">
        <v>0.41</v>
      </c>
      <c r="H10002" s="1283"/>
      <c r="I10002" s="1283"/>
      <c r="J10002" s="1283"/>
      <c r="K10002" s="1283"/>
      <c r="L10002" s="1283"/>
      <c r="M10002" s="1283"/>
      <c r="N10002" s="1283"/>
      <c r="O10002" s="1283"/>
      <c r="P10002" s="1283"/>
      <c r="R10002" s="1067"/>
      <c r="T10002" s="268"/>
      <c r="Z10002" s="21"/>
      <c r="AH10002"/>
    </row>
    <row r="10003" spans="1:34" ht="11.25" customHeight="1">
      <c r="A10003"/>
      <c r="B10003" s="1281" t="s">
        <v>20</v>
      </c>
      <c r="C10003" s="1282">
        <v>4693</v>
      </c>
      <c r="D10003" s="1341" t="str">
        <f t="shared" si="170"/>
        <v>TX4693</v>
      </c>
      <c r="E10003" s="1514" t="s">
        <v>125</v>
      </c>
      <c r="F10003" s="1390">
        <v>157</v>
      </c>
      <c r="G10003" s="1283">
        <v>0.83</v>
      </c>
      <c r="H10003" s="1283"/>
      <c r="I10003" s="1283"/>
      <c r="J10003" s="1283"/>
      <c r="K10003" s="1283"/>
      <c r="L10003" s="1283"/>
      <c r="M10003" s="1283"/>
      <c r="N10003" s="1283"/>
      <c r="O10003" s="1283"/>
      <c r="P10003" s="1283"/>
      <c r="R10003" s="1067"/>
      <c r="T10003" s="268"/>
      <c r="Z10003" s="21"/>
      <c r="AH10003"/>
    </row>
    <row r="10004" spans="1:34" ht="11.25" customHeight="1">
      <c r="A10004"/>
      <c r="B10004" s="1281" t="s">
        <v>20</v>
      </c>
      <c r="C10004" s="1282">
        <v>4703</v>
      </c>
      <c r="D10004" s="1341" t="str">
        <f t="shared" si="170"/>
        <v>TX4703</v>
      </c>
      <c r="E10004" s="1514" t="s">
        <v>125</v>
      </c>
      <c r="F10004" s="1390">
        <v>217</v>
      </c>
      <c r="G10004" s="1283">
        <v>3.72</v>
      </c>
      <c r="H10004" s="1283"/>
      <c r="I10004" s="1283"/>
      <c r="J10004" s="1283"/>
      <c r="K10004" s="1283"/>
      <c r="L10004" s="1283"/>
      <c r="M10004" s="1283"/>
      <c r="N10004" s="1283"/>
      <c r="O10004" s="1283"/>
      <c r="P10004" s="1283"/>
      <c r="R10004" s="1067"/>
      <c r="T10004" s="268"/>
      <c r="Z10004" s="21"/>
      <c r="AH10004"/>
    </row>
    <row r="10005" spans="1:34" ht="11.25" customHeight="1">
      <c r="A10005"/>
      <c r="B10005" s="1281" t="s">
        <v>20</v>
      </c>
      <c r="C10005" s="1282">
        <v>4712</v>
      </c>
      <c r="D10005" s="1341" t="str">
        <f t="shared" si="170"/>
        <v>TX4712</v>
      </c>
      <c r="E10005" s="1514" t="s">
        <v>123</v>
      </c>
      <c r="F10005" s="1390">
        <v>170</v>
      </c>
      <c r="G10005" s="1283">
        <v>1.48</v>
      </c>
      <c r="H10005" s="1283"/>
      <c r="I10005" s="1283"/>
      <c r="J10005" s="1283"/>
      <c r="K10005" s="1283"/>
      <c r="L10005" s="1283"/>
      <c r="M10005" s="1283"/>
      <c r="N10005" s="1283"/>
      <c r="O10005" s="1283"/>
      <c r="P10005" s="1283"/>
      <c r="R10005" s="1067"/>
      <c r="T10005" s="268"/>
      <c r="Z10005" s="21"/>
      <c r="AH10005"/>
    </row>
    <row r="10006" spans="1:34" ht="11.25" customHeight="1">
      <c r="A10006"/>
      <c r="B10006" s="1281" t="s">
        <v>20</v>
      </c>
      <c r="C10006" s="1282">
        <v>4717</v>
      </c>
      <c r="D10006" s="1341" t="str">
        <f t="shared" si="170"/>
        <v>TX4717</v>
      </c>
      <c r="E10006" s="1514" t="s">
        <v>125</v>
      </c>
      <c r="F10006" s="1390">
        <v>167</v>
      </c>
      <c r="G10006" s="1283">
        <v>1.29</v>
      </c>
      <c r="H10006" s="1283"/>
      <c r="I10006" s="1283"/>
      <c r="J10006" s="1283"/>
      <c r="K10006" s="1283"/>
      <c r="L10006" s="1283"/>
      <c r="M10006" s="1283"/>
      <c r="N10006" s="1283"/>
      <c r="O10006" s="1283"/>
      <c r="P10006" s="1283"/>
      <c r="R10006" s="1067"/>
      <c r="T10006" s="268"/>
      <c r="Z10006" s="21"/>
      <c r="AH10006"/>
    </row>
    <row r="10007" spans="1:34" ht="11.25" customHeight="1">
      <c r="A10007"/>
      <c r="B10007" s="1281" t="s">
        <v>20</v>
      </c>
      <c r="C10007" s="1282">
        <v>4720</v>
      </c>
      <c r="D10007" s="1341" t="str">
        <f t="shared" si="170"/>
        <v>TX4720</v>
      </c>
      <c r="E10007" s="1514" t="s">
        <v>123</v>
      </c>
      <c r="F10007" s="1390">
        <v>179</v>
      </c>
      <c r="G10007" s="1283">
        <v>1.9</v>
      </c>
      <c r="H10007" s="1283"/>
      <c r="I10007" s="1283"/>
      <c r="J10007" s="1283"/>
      <c r="K10007" s="1283"/>
      <c r="L10007" s="1283"/>
      <c r="M10007" s="1283"/>
      <c r="N10007" s="1283"/>
      <c r="O10007" s="1283"/>
      <c r="P10007" s="1283"/>
      <c r="R10007" s="1067"/>
      <c r="T10007" s="268"/>
      <c r="Z10007" s="21"/>
      <c r="AH10007"/>
    </row>
    <row r="10008" spans="1:34" ht="11.25" customHeight="1">
      <c r="A10008"/>
      <c r="B10008" s="1281" t="s">
        <v>20</v>
      </c>
      <c r="C10008" s="1282">
        <v>4740</v>
      </c>
      <c r="D10008" s="1341" t="str">
        <f t="shared" si="170"/>
        <v>TX4740</v>
      </c>
      <c r="E10008" s="1514" t="s">
        <v>122</v>
      </c>
      <c r="F10008" s="1390">
        <v>148</v>
      </c>
      <c r="G10008" s="1283">
        <v>0.39</v>
      </c>
      <c r="H10008" s="1283"/>
      <c r="I10008" s="1283"/>
      <c r="J10008" s="1283"/>
      <c r="K10008" s="1283"/>
      <c r="L10008" s="1283"/>
      <c r="M10008" s="1283"/>
      <c r="N10008" s="1283"/>
      <c r="O10008" s="1283"/>
      <c r="P10008" s="1283"/>
      <c r="R10008" s="1067"/>
      <c r="T10008" s="268"/>
      <c r="Z10008" s="21"/>
      <c r="AH10008"/>
    </row>
    <row r="10009" spans="1:34" ht="11.25" customHeight="1">
      <c r="A10009"/>
      <c r="B10009" s="1281" t="s">
        <v>20</v>
      </c>
      <c r="C10009" s="1282">
        <v>4751</v>
      </c>
      <c r="D10009" s="1341" t="str">
        <f t="shared" si="170"/>
        <v>TX4751</v>
      </c>
      <c r="E10009" s="1514" t="s">
        <v>123</v>
      </c>
      <c r="F10009" s="1390">
        <v>154</v>
      </c>
      <c r="G10009" s="1283">
        <v>0.66</v>
      </c>
      <c r="H10009" s="1283"/>
      <c r="I10009" s="1283"/>
      <c r="J10009" s="1283"/>
      <c r="K10009" s="1283"/>
      <c r="L10009" s="1283"/>
      <c r="M10009" s="1283"/>
      <c r="N10009" s="1283"/>
      <c r="O10009" s="1283"/>
      <c r="P10009" s="1283"/>
      <c r="R10009" s="1067"/>
      <c r="T10009" s="268"/>
      <c r="Z10009" s="21"/>
      <c r="AH10009"/>
    </row>
    <row r="10010" spans="1:34" ht="11.25" customHeight="1">
      <c r="A10010"/>
      <c r="B10010" s="1281" t="s">
        <v>20</v>
      </c>
      <c r="C10010" s="1282">
        <v>4766</v>
      </c>
      <c r="D10010" s="1341" t="str">
        <f t="shared" si="170"/>
        <v>TX4766</v>
      </c>
      <c r="E10010" s="1514" t="s">
        <v>122</v>
      </c>
      <c r="F10010" s="1390">
        <v>186</v>
      </c>
      <c r="G10010" s="1283">
        <v>2.2400000000000002</v>
      </c>
      <c r="H10010" s="1283"/>
      <c r="I10010" s="1283"/>
      <c r="J10010" s="1283"/>
      <c r="K10010" s="1283"/>
      <c r="L10010" s="1283"/>
      <c r="M10010" s="1283"/>
      <c r="N10010" s="1283"/>
      <c r="O10010" s="1283"/>
      <c r="P10010" s="1283"/>
      <c r="R10010" s="1067"/>
      <c r="T10010" s="268"/>
      <c r="Z10010" s="21"/>
      <c r="AH10010"/>
    </row>
    <row r="10011" spans="1:34" ht="11.25" customHeight="1">
      <c r="A10011"/>
      <c r="B10011" s="1281" t="s">
        <v>20</v>
      </c>
      <c r="C10011" s="1282">
        <v>4777</v>
      </c>
      <c r="D10011" s="1341" t="str">
        <f t="shared" si="170"/>
        <v>TX4777</v>
      </c>
      <c r="E10011" s="1514" t="s">
        <v>122</v>
      </c>
      <c r="F10011" s="1390">
        <v>250</v>
      </c>
      <c r="G10011" s="1283">
        <v>5.87</v>
      </c>
      <c r="H10011" s="1283"/>
      <c r="I10011" s="1283"/>
      <c r="J10011" s="1283"/>
      <c r="K10011" s="1283"/>
      <c r="L10011" s="1283"/>
      <c r="M10011" s="1283"/>
      <c r="N10011" s="1283"/>
      <c r="O10011" s="1283"/>
      <c r="P10011" s="1283"/>
      <c r="R10011" s="1067"/>
      <c r="T10011" s="268"/>
      <c r="Z10011" s="21"/>
      <c r="AH10011"/>
    </row>
    <row r="10012" spans="1:34" ht="11.25" customHeight="1">
      <c r="A10012"/>
      <c r="B10012" s="1281" t="s">
        <v>20</v>
      </c>
      <c r="C10012" s="1282">
        <v>4828</v>
      </c>
      <c r="D10012" s="1341" t="str">
        <f t="shared" si="170"/>
        <v>TX4828</v>
      </c>
      <c r="E10012" s="1514" t="s">
        <v>121</v>
      </c>
      <c r="F10012" s="1390">
        <v>146</v>
      </c>
      <c r="G10012" s="1283">
        <v>0.27</v>
      </c>
      <c r="H10012" s="1283"/>
      <c r="I10012" s="1283"/>
      <c r="J10012" s="1283"/>
      <c r="K10012" s="1283"/>
      <c r="L10012" s="1283"/>
      <c r="M10012" s="1283"/>
      <c r="N10012" s="1283"/>
      <c r="O10012" s="1283"/>
      <c r="P10012" s="1283"/>
      <c r="R10012" s="1067"/>
      <c r="T10012" s="268"/>
      <c r="Z10012" s="21"/>
      <c r="AH10012"/>
    </row>
    <row r="10013" spans="1:34" ht="11.25" customHeight="1">
      <c r="A10013"/>
      <c r="B10013" s="1281" t="s">
        <v>20</v>
      </c>
      <c r="C10013" s="1282">
        <v>4829</v>
      </c>
      <c r="D10013" s="1341" t="str">
        <f t="shared" si="170"/>
        <v>TX4829</v>
      </c>
      <c r="E10013" s="1514" t="s">
        <v>123</v>
      </c>
      <c r="F10013" s="1390">
        <v>146</v>
      </c>
      <c r="G10013" s="1283">
        <v>0.27</v>
      </c>
      <c r="H10013" s="1283"/>
      <c r="I10013" s="1283"/>
      <c r="J10013" s="1283"/>
      <c r="K10013" s="1283"/>
      <c r="L10013" s="1283"/>
      <c r="M10013" s="1283"/>
      <c r="N10013" s="1283"/>
      <c r="O10013" s="1283"/>
      <c r="P10013" s="1283"/>
      <c r="R10013" s="1067"/>
      <c r="T10013" s="268"/>
      <c r="Z10013" s="21"/>
      <c r="AH10013"/>
    </row>
    <row r="10014" spans="1:34" ht="11.25" customHeight="1">
      <c r="A10014"/>
      <c r="B10014" s="1281" t="s">
        <v>20</v>
      </c>
      <c r="C10014" s="1282">
        <v>4902</v>
      </c>
      <c r="D10014" s="1341" t="str">
        <f t="shared" si="170"/>
        <v>TX4902</v>
      </c>
      <c r="E10014" s="1514" t="s">
        <v>125</v>
      </c>
      <c r="F10014" s="1390">
        <v>178</v>
      </c>
      <c r="G10014" s="1283">
        <v>1.84</v>
      </c>
      <c r="H10014" s="1283"/>
      <c r="I10014" s="1283"/>
      <c r="J10014" s="1283"/>
      <c r="K10014" s="1283"/>
      <c r="L10014" s="1283"/>
      <c r="M10014" s="1283"/>
      <c r="N10014" s="1283"/>
      <c r="O10014" s="1283"/>
      <c r="P10014" s="1283"/>
      <c r="R10014" s="1067"/>
      <c r="T10014" s="268"/>
      <c r="Z10014" s="21"/>
      <c r="AH10014"/>
    </row>
    <row r="10015" spans="1:34" ht="11.25" customHeight="1">
      <c r="A10015"/>
      <c r="B10015" s="1281" t="s">
        <v>20</v>
      </c>
      <c r="C10015" s="1282">
        <v>4923</v>
      </c>
      <c r="D10015" s="1341" t="str">
        <f t="shared" si="170"/>
        <v>TX4923</v>
      </c>
      <c r="E10015" s="1514" t="s">
        <v>125</v>
      </c>
      <c r="F10015" s="1390">
        <v>160</v>
      </c>
      <c r="G10015" s="1283">
        <v>0.99</v>
      </c>
      <c r="H10015" s="1283"/>
      <c r="I10015" s="1283"/>
      <c r="J10015" s="1283"/>
      <c r="K10015" s="1283"/>
      <c r="L10015" s="1283"/>
      <c r="M10015" s="1283"/>
      <c r="N10015" s="1283"/>
      <c r="O10015" s="1283"/>
      <c r="P10015" s="1283"/>
      <c r="R10015" s="1067"/>
      <c r="T10015" s="268"/>
      <c r="Z10015" s="21"/>
      <c r="AH10015"/>
    </row>
    <row r="10016" spans="1:34" ht="11.25" customHeight="1">
      <c r="A10016"/>
      <c r="B10016" s="1281" t="s">
        <v>20</v>
      </c>
      <c r="C10016" s="1282">
        <v>5022</v>
      </c>
      <c r="D10016" s="1341" t="str">
        <f t="shared" si="170"/>
        <v>TX5022</v>
      </c>
      <c r="E10016" s="1514" t="s">
        <v>124</v>
      </c>
      <c r="F10016" s="1390">
        <v>226</v>
      </c>
      <c r="G10016" s="1283">
        <v>4.17</v>
      </c>
      <c r="H10016" s="1283"/>
      <c r="I10016" s="1283"/>
      <c r="J10016" s="1283"/>
      <c r="K10016" s="1283"/>
      <c r="L10016" s="1283"/>
      <c r="M10016" s="1283"/>
      <c r="N10016" s="1283"/>
      <c r="O10016" s="1283"/>
      <c r="P10016" s="1283"/>
      <c r="R10016" s="1067"/>
      <c r="T10016" s="268"/>
      <c r="Z10016" s="21"/>
      <c r="AH10016"/>
    </row>
    <row r="10017" spans="1:34" ht="11.25" customHeight="1">
      <c r="A10017"/>
      <c r="B10017" s="1281" t="s">
        <v>20</v>
      </c>
      <c r="C10017" s="1282">
        <v>5040</v>
      </c>
      <c r="D10017" s="1341" t="str">
        <f t="shared" si="170"/>
        <v>TX5040</v>
      </c>
      <c r="E10017" s="1514" t="s">
        <v>122</v>
      </c>
      <c r="F10017" s="1390">
        <v>250</v>
      </c>
      <c r="G10017" s="1283">
        <v>6.53</v>
      </c>
      <c r="H10017" s="1283"/>
      <c r="I10017" s="1283"/>
      <c r="J10017" s="1283"/>
      <c r="K10017" s="1283"/>
      <c r="L10017" s="1283"/>
      <c r="M10017" s="1283"/>
      <c r="N10017" s="1283"/>
      <c r="O10017" s="1283"/>
      <c r="P10017" s="1283"/>
      <c r="R10017" s="1067"/>
      <c r="T10017" s="268"/>
      <c r="Z10017" s="21"/>
      <c r="AH10017"/>
    </row>
    <row r="10018" spans="1:34" ht="11.25" customHeight="1">
      <c r="A10018"/>
      <c r="B10018" s="1281" t="s">
        <v>20</v>
      </c>
      <c r="C10018" s="1282">
        <v>5041</v>
      </c>
      <c r="D10018" s="1341" t="str">
        <f t="shared" si="170"/>
        <v>TX5041</v>
      </c>
      <c r="E10018" s="1514" t="s">
        <v>122</v>
      </c>
      <c r="F10018" s="1390">
        <v>228</v>
      </c>
      <c r="G10018" s="1283">
        <v>4.28</v>
      </c>
      <c r="H10018" s="1283"/>
      <c r="I10018" s="1283"/>
      <c r="J10018" s="1283"/>
      <c r="K10018" s="1283"/>
      <c r="L10018" s="1283"/>
      <c r="M10018" s="1283"/>
      <c r="N10018" s="1283"/>
      <c r="O10018" s="1283"/>
      <c r="P10018" s="1283"/>
      <c r="R10018" s="1067"/>
      <c r="T10018" s="268"/>
      <c r="Z10018" s="21"/>
      <c r="AH10018"/>
    </row>
    <row r="10019" spans="1:34" ht="11.25" customHeight="1">
      <c r="A10019"/>
      <c r="B10019" s="1281" t="s">
        <v>20</v>
      </c>
      <c r="C10019" s="1282">
        <v>5057</v>
      </c>
      <c r="D10019" s="1341" t="str">
        <f t="shared" si="170"/>
        <v>TX5057</v>
      </c>
      <c r="E10019" s="1514" t="s">
        <v>123</v>
      </c>
      <c r="F10019" s="1390">
        <v>190</v>
      </c>
      <c r="G10019" s="1283">
        <v>2.41</v>
      </c>
      <c r="H10019" s="1283"/>
      <c r="I10019" s="1283"/>
      <c r="J10019" s="1283"/>
      <c r="K10019" s="1283"/>
      <c r="L10019" s="1283"/>
      <c r="M10019" s="1283"/>
      <c r="N10019" s="1283"/>
      <c r="O10019" s="1283"/>
      <c r="P10019" s="1283"/>
      <c r="R10019" s="1067"/>
      <c r="T10019" s="268"/>
      <c r="Z10019" s="21"/>
      <c r="AH10019"/>
    </row>
    <row r="10020" spans="1:34" ht="11.25" customHeight="1">
      <c r="A10020"/>
      <c r="B10020" s="1281" t="s">
        <v>20</v>
      </c>
      <c r="C10020" s="1282">
        <v>5070</v>
      </c>
      <c r="D10020" s="1341" t="str">
        <f t="shared" si="170"/>
        <v>TX5070</v>
      </c>
      <c r="E10020" s="1514" t="s">
        <v>123</v>
      </c>
      <c r="F10020" s="1390">
        <v>250</v>
      </c>
      <c r="G10020" s="1283">
        <v>6.14</v>
      </c>
      <c r="H10020" s="1283"/>
      <c r="I10020" s="1283"/>
      <c r="J10020" s="1283"/>
      <c r="K10020" s="1283"/>
      <c r="L10020" s="1283"/>
      <c r="M10020" s="1283"/>
      <c r="N10020" s="1283"/>
      <c r="O10020" s="1283"/>
      <c r="P10020" s="1283"/>
      <c r="R10020" s="1067"/>
      <c r="T10020" s="268"/>
      <c r="Z10020" s="21"/>
      <c r="AH10020"/>
    </row>
    <row r="10021" spans="1:34" ht="11.25" customHeight="1">
      <c r="A10021"/>
      <c r="B10021" s="1281" t="s">
        <v>20</v>
      </c>
      <c r="C10021" s="1282">
        <v>5102</v>
      </c>
      <c r="D10021" s="1341" t="str">
        <f t="shared" si="170"/>
        <v>TX5102</v>
      </c>
      <c r="E10021" s="1514" t="s">
        <v>121</v>
      </c>
      <c r="F10021" s="1390">
        <v>209</v>
      </c>
      <c r="G10021" s="1283">
        <v>3.33</v>
      </c>
      <c r="H10021" s="1283"/>
      <c r="I10021" s="1283"/>
      <c r="J10021" s="1283"/>
      <c r="K10021" s="1283"/>
      <c r="L10021" s="1283"/>
      <c r="M10021" s="1283"/>
      <c r="N10021" s="1283"/>
      <c r="O10021" s="1283"/>
      <c r="P10021" s="1283"/>
      <c r="R10021" s="1067"/>
      <c r="T10021" s="268"/>
      <c r="Z10021" s="21"/>
      <c r="AH10021"/>
    </row>
    <row r="10022" spans="1:34" ht="11.25" customHeight="1">
      <c r="A10022"/>
      <c r="B10022" s="1281" t="s">
        <v>20</v>
      </c>
      <c r="C10022" s="1282">
        <v>5160</v>
      </c>
      <c r="D10022" s="1341" t="str">
        <f t="shared" si="170"/>
        <v>TX5160</v>
      </c>
      <c r="E10022" s="1514" t="s">
        <v>124</v>
      </c>
      <c r="F10022" s="1390">
        <v>180</v>
      </c>
      <c r="G10022" s="1283">
        <v>1.96</v>
      </c>
      <c r="H10022" s="1283"/>
      <c r="I10022" s="1283"/>
      <c r="J10022" s="1283"/>
      <c r="K10022" s="1283"/>
      <c r="L10022" s="1283"/>
      <c r="M10022" s="1283"/>
      <c r="N10022" s="1283"/>
      <c r="O10022" s="1283"/>
      <c r="P10022" s="1283"/>
      <c r="R10022" s="1067"/>
      <c r="T10022" s="268"/>
      <c r="Z10022" s="21"/>
      <c r="AH10022"/>
    </row>
    <row r="10023" spans="1:34" ht="11.25" customHeight="1">
      <c r="A10023"/>
      <c r="B10023" s="1281" t="s">
        <v>20</v>
      </c>
      <c r="C10023" s="1282">
        <v>5183</v>
      </c>
      <c r="D10023" s="1341" t="str">
        <f t="shared" si="170"/>
        <v>TX5183</v>
      </c>
      <c r="E10023" s="1514" t="s">
        <v>125</v>
      </c>
      <c r="F10023" s="1390">
        <v>182</v>
      </c>
      <c r="G10023" s="1283">
        <v>2.02</v>
      </c>
      <c r="H10023" s="1283"/>
      <c r="I10023" s="1283"/>
      <c r="J10023" s="1283"/>
      <c r="K10023" s="1283"/>
      <c r="L10023" s="1283"/>
      <c r="M10023" s="1283"/>
      <c r="N10023" s="1283"/>
      <c r="O10023" s="1283"/>
      <c r="P10023" s="1283"/>
      <c r="R10023" s="1067"/>
      <c r="T10023" s="268"/>
      <c r="Z10023" s="21"/>
      <c r="AH10023"/>
    </row>
    <row r="10024" spans="1:34" ht="11.25" customHeight="1">
      <c r="A10024"/>
      <c r="B10024" s="1281" t="s">
        <v>20</v>
      </c>
      <c r="C10024" s="1282">
        <v>5190</v>
      </c>
      <c r="D10024" s="1341" t="str">
        <f t="shared" si="170"/>
        <v>TX5190</v>
      </c>
      <c r="E10024" s="1514" t="s">
        <v>121</v>
      </c>
      <c r="F10024" s="1390">
        <v>187</v>
      </c>
      <c r="G10024" s="1283">
        <v>2.2599999999999998</v>
      </c>
      <c r="H10024" s="1283"/>
      <c r="I10024" s="1283"/>
      <c r="J10024" s="1283"/>
      <c r="K10024" s="1283"/>
      <c r="L10024" s="1283"/>
      <c r="M10024" s="1283"/>
      <c r="N10024" s="1283"/>
      <c r="O10024" s="1283"/>
      <c r="P10024" s="1283"/>
      <c r="R10024" s="1067"/>
      <c r="T10024" s="268"/>
      <c r="Z10024" s="21"/>
      <c r="AH10024"/>
    </row>
    <row r="10025" spans="1:34" ht="11.25" customHeight="1">
      <c r="A10025"/>
      <c r="B10025" s="1281" t="s">
        <v>20</v>
      </c>
      <c r="C10025" s="1282">
        <v>5191</v>
      </c>
      <c r="D10025" s="1341" t="str">
        <f t="shared" si="170"/>
        <v>TX5191</v>
      </c>
      <c r="E10025" s="1514" t="s">
        <v>121</v>
      </c>
      <c r="F10025" s="1390">
        <v>150</v>
      </c>
      <c r="G10025" s="1283">
        <v>0.49</v>
      </c>
      <c r="H10025" s="1283"/>
      <c r="I10025" s="1283"/>
      <c r="J10025" s="1283"/>
      <c r="K10025" s="1283"/>
      <c r="L10025" s="1283"/>
      <c r="M10025" s="1283"/>
      <c r="N10025" s="1283"/>
      <c r="O10025" s="1283"/>
      <c r="P10025" s="1283"/>
      <c r="R10025" s="1067"/>
      <c r="T10025" s="268"/>
      <c r="Z10025" s="21"/>
      <c r="AH10025"/>
    </row>
    <row r="10026" spans="1:34" ht="11.25" customHeight="1">
      <c r="A10026"/>
      <c r="B10026" s="1281" t="s">
        <v>20</v>
      </c>
      <c r="C10026" s="1282">
        <v>5192</v>
      </c>
      <c r="D10026" s="1341" t="str">
        <f t="shared" si="170"/>
        <v>TX5192</v>
      </c>
      <c r="E10026" s="1514" t="s">
        <v>125</v>
      </c>
      <c r="F10026" s="1390">
        <v>178</v>
      </c>
      <c r="G10026" s="1283">
        <v>1.85</v>
      </c>
      <c r="H10026" s="1283"/>
      <c r="I10026" s="1283"/>
      <c r="J10026" s="1283"/>
      <c r="K10026" s="1283"/>
      <c r="L10026" s="1283"/>
      <c r="M10026" s="1283"/>
      <c r="N10026" s="1283"/>
      <c r="O10026" s="1283"/>
      <c r="P10026" s="1283"/>
      <c r="R10026" s="1067"/>
      <c r="T10026" s="268"/>
      <c r="Z10026" s="21"/>
      <c r="AH10026"/>
    </row>
    <row r="10027" spans="1:34" ht="11.25" customHeight="1">
      <c r="A10027"/>
      <c r="B10027" s="1281" t="s">
        <v>20</v>
      </c>
      <c r="C10027" s="1282">
        <v>5200</v>
      </c>
      <c r="D10027" s="1341" t="str">
        <f t="shared" si="170"/>
        <v>TX5200</v>
      </c>
      <c r="E10027" s="1514" t="s">
        <v>125</v>
      </c>
      <c r="F10027" s="1390">
        <v>197</v>
      </c>
      <c r="G10027" s="1283">
        <v>2.79</v>
      </c>
      <c r="H10027" s="1283"/>
      <c r="I10027" s="1283"/>
      <c r="J10027" s="1283"/>
      <c r="K10027" s="1283"/>
      <c r="L10027" s="1283"/>
      <c r="M10027" s="1283"/>
      <c r="N10027" s="1283"/>
      <c r="O10027" s="1283"/>
      <c r="P10027" s="1283"/>
      <c r="R10027" s="1067"/>
      <c r="T10027" s="268"/>
      <c r="Z10027" s="21"/>
      <c r="AH10027"/>
    </row>
    <row r="10028" spans="1:34" ht="11.25" customHeight="1">
      <c r="A10028"/>
      <c r="B10028" s="1281" t="s">
        <v>20</v>
      </c>
      <c r="C10028" s="1282">
        <v>5203</v>
      </c>
      <c r="D10028" s="1341" t="str">
        <f t="shared" si="170"/>
        <v>TX5203</v>
      </c>
      <c r="E10028" s="1514" t="s">
        <v>122</v>
      </c>
      <c r="F10028" s="1390">
        <v>250</v>
      </c>
      <c r="G10028" s="1283">
        <v>5.36</v>
      </c>
      <c r="H10028" s="1283"/>
      <c r="I10028" s="1283"/>
      <c r="J10028" s="1283"/>
      <c r="K10028" s="1283"/>
      <c r="L10028" s="1283"/>
      <c r="M10028" s="1283"/>
      <c r="N10028" s="1283"/>
      <c r="O10028" s="1283"/>
      <c r="P10028" s="1283"/>
      <c r="R10028" s="1067"/>
      <c r="T10028" s="268"/>
      <c r="Z10028" s="21"/>
      <c r="AH10028"/>
    </row>
    <row r="10029" spans="1:34" ht="11.25" customHeight="1">
      <c r="A10029"/>
      <c r="B10029" s="1281" t="s">
        <v>20</v>
      </c>
      <c r="C10029" s="1282">
        <v>5213</v>
      </c>
      <c r="D10029" s="1341" t="str">
        <f t="shared" si="170"/>
        <v>TX5213</v>
      </c>
      <c r="E10029" s="1514" t="s">
        <v>124</v>
      </c>
      <c r="F10029" s="1390">
        <v>200</v>
      </c>
      <c r="G10029" s="1283">
        <v>2.91</v>
      </c>
      <c r="H10029" s="1283"/>
      <c r="I10029" s="1283"/>
      <c r="J10029" s="1283"/>
      <c r="K10029" s="1283"/>
      <c r="L10029" s="1283"/>
      <c r="M10029" s="1283"/>
      <c r="N10029" s="1283"/>
      <c r="O10029" s="1283"/>
      <c r="P10029" s="1283"/>
      <c r="R10029" s="1067"/>
      <c r="T10029" s="268"/>
      <c r="Z10029" s="21"/>
      <c r="AH10029"/>
    </row>
    <row r="10030" spans="1:34" ht="11.25" customHeight="1">
      <c r="A10030"/>
      <c r="B10030" s="1281" t="s">
        <v>20</v>
      </c>
      <c r="C10030" s="1282">
        <v>5220</v>
      </c>
      <c r="D10030" s="1341" t="str">
        <f t="shared" si="170"/>
        <v>TX5220</v>
      </c>
      <c r="E10030" s="1514" t="s">
        <v>125</v>
      </c>
      <c r="F10030" s="1390">
        <v>204</v>
      </c>
      <c r="G10030" s="1283">
        <v>3.13</v>
      </c>
      <c r="H10030" s="1283"/>
      <c r="I10030" s="1283"/>
      <c r="J10030" s="1283"/>
      <c r="K10030" s="1283"/>
      <c r="L10030" s="1283"/>
      <c r="M10030" s="1283"/>
      <c r="N10030" s="1283"/>
      <c r="O10030" s="1283"/>
      <c r="P10030" s="1283"/>
      <c r="R10030" s="1067"/>
      <c r="T10030" s="268"/>
      <c r="Z10030" s="21"/>
      <c r="AH10030"/>
    </row>
    <row r="10031" spans="1:34" ht="11.25" customHeight="1">
      <c r="A10031"/>
      <c r="B10031" s="1281" t="s">
        <v>20</v>
      </c>
      <c r="C10031" s="1282">
        <v>5348</v>
      </c>
      <c r="D10031" s="1341" t="str">
        <f t="shared" si="170"/>
        <v>TX5348</v>
      </c>
      <c r="E10031" s="1514" t="s">
        <v>124</v>
      </c>
      <c r="F10031" s="1390">
        <v>181</v>
      </c>
      <c r="G10031" s="1283">
        <v>1.99</v>
      </c>
      <c r="H10031" s="1283"/>
      <c r="I10031" s="1283"/>
      <c r="J10031" s="1283"/>
      <c r="K10031" s="1283"/>
      <c r="L10031" s="1283"/>
      <c r="M10031" s="1283"/>
      <c r="N10031" s="1283"/>
      <c r="O10031" s="1283"/>
      <c r="P10031" s="1283"/>
      <c r="R10031" s="1067"/>
      <c r="T10031" s="268"/>
      <c r="Z10031" s="21"/>
      <c r="AH10031"/>
    </row>
    <row r="10032" spans="1:34" ht="11.25" customHeight="1">
      <c r="A10032"/>
      <c r="B10032" s="1281" t="s">
        <v>20</v>
      </c>
      <c r="C10032" s="1282">
        <v>5403</v>
      </c>
      <c r="D10032" s="1341" t="str">
        <f t="shared" si="170"/>
        <v>TX5403</v>
      </c>
      <c r="E10032" s="1514" t="s">
        <v>124</v>
      </c>
      <c r="F10032" s="1390">
        <v>220</v>
      </c>
      <c r="G10032" s="1283">
        <v>3.89</v>
      </c>
      <c r="H10032" s="1283"/>
      <c r="I10032" s="1283"/>
      <c r="J10032" s="1283"/>
      <c r="K10032" s="1283"/>
      <c r="L10032" s="1283"/>
      <c r="M10032" s="1283"/>
      <c r="N10032" s="1283"/>
      <c r="O10032" s="1283"/>
      <c r="P10032" s="1283"/>
      <c r="R10032" s="1067"/>
      <c r="T10032" s="268"/>
      <c r="Z10032" s="21"/>
      <c r="AH10032"/>
    </row>
    <row r="10033" spans="1:34" ht="11.25" customHeight="1">
      <c r="A10033"/>
      <c r="B10033" s="1281" t="s">
        <v>20</v>
      </c>
      <c r="C10033" s="1282">
        <v>5437</v>
      </c>
      <c r="D10033" s="1341" t="str">
        <f t="shared" si="170"/>
        <v>TX5437</v>
      </c>
      <c r="E10033" s="1514" t="s">
        <v>124</v>
      </c>
      <c r="F10033" s="1390">
        <v>207</v>
      </c>
      <c r="G10033" s="1283">
        <v>3.23</v>
      </c>
      <c r="H10033" s="1283"/>
      <c r="I10033" s="1283"/>
      <c r="J10033" s="1283"/>
      <c r="K10033" s="1283"/>
      <c r="L10033" s="1283"/>
      <c r="M10033" s="1283"/>
      <c r="N10033" s="1283"/>
      <c r="O10033" s="1283"/>
      <c r="P10033" s="1283"/>
      <c r="R10033" s="1067"/>
      <c r="T10033" s="268"/>
      <c r="Z10033" s="21"/>
      <c r="AH10033"/>
    </row>
    <row r="10034" spans="1:34" ht="11.25" customHeight="1">
      <c r="A10034"/>
      <c r="B10034" s="1281" t="s">
        <v>20</v>
      </c>
      <c r="C10034" s="1282">
        <v>5443</v>
      </c>
      <c r="D10034" s="1341" t="str">
        <f t="shared" si="170"/>
        <v>TX5443</v>
      </c>
      <c r="E10034" s="1514" t="s">
        <v>124</v>
      </c>
      <c r="F10034" s="1390">
        <v>170</v>
      </c>
      <c r="G10034" s="1283">
        <v>1.45</v>
      </c>
      <c r="H10034" s="1283"/>
      <c r="I10034" s="1283"/>
      <c r="J10034" s="1283"/>
      <c r="K10034" s="1283"/>
      <c r="L10034" s="1283"/>
      <c r="M10034" s="1283"/>
      <c r="N10034" s="1283"/>
      <c r="O10034" s="1283"/>
      <c r="P10034" s="1283"/>
      <c r="R10034" s="1067"/>
      <c r="T10034" s="268"/>
      <c r="Z10034" s="21"/>
      <c r="AH10034"/>
    </row>
    <row r="10035" spans="1:34" ht="11.25" customHeight="1">
      <c r="A10035"/>
      <c r="B10035" s="1281" t="s">
        <v>20</v>
      </c>
      <c r="C10035" s="1282">
        <v>5462</v>
      </c>
      <c r="D10035" s="1341" t="str">
        <f t="shared" si="170"/>
        <v>TX5462</v>
      </c>
      <c r="E10035" s="1514" t="s">
        <v>125</v>
      </c>
      <c r="F10035" s="1390">
        <v>226</v>
      </c>
      <c r="G10035" s="1283">
        <v>4.17</v>
      </c>
      <c r="H10035" s="1283"/>
      <c r="I10035" s="1283"/>
      <c r="J10035" s="1283"/>
      <c r="K10035" s="1283"/>
      <c r="L10035" s="1283"/>
      <c r="M10035" s="1283"/>
      <c r="N10035" s="1283"/>
      <c r="O10035" s="1283"/>
      <c r="P10035" s="1283"/>
      <c r="R10035" s="1067"/>
      <c r="T10035" s="268"/>
      <c r="Z10035" s="21"/>
      <c r="AH10035"/>
    </row>
    <row r="10036" spans="1:34" ht="11.25" customHeight="1">
      <c r="A10036"/>
      <c r="B10036" s="1281" t="s">
        <v>20</v>
      </c>
      <c r="C10036" s="1282">
        <v>5474</v>
      </c>
      <c r="D10036" s="1341" t="str">
        <f t="shared" si="170"/>
        <v>TX5474</v>
      </c>
      <c r="E10036" s="1514" t="s">
        <v>125</v>
      </c>
      <c r="F10036" s="1390">
        <v>190</v>
      </c>
      <c r="G10036" s="1283">
        <v>2.41</v>
      </c>
      <c r="H10036" s="1283"/>
      <c r="I10036" s="1283"/>
      <c r="J10036" s="1283"/>
      <c r="K10036" s="1283"/>
      <c r="L10036" s="1283"/>
      <c r="M10036" s="1283"/>
      <c r="N10036" s="1283"/>
      <c r="O10036" s="1283"/>
      <c r="P10036" s="1283"/>
      <c r="R10036" s="1067"/>
      <c r="T10036" s="268"/>
      <c r="Z10036" s="21"/>
      <c r="AH10036"/>
    </row>
    <row r="10037" spans="1:34" ht="11.25" customHeight="1">
      <c r="A10037"/>
      <c r="B10037" s="1281" t="s">
        <v>20</v>
      </c>
      <c r="C10037" s="1282">
        <v>5479</v>
      </c>
      <c r="D10037" s="1341" t="str">
        <f t="shared" si="170"/>
        <v>TX5479</v>
      </c>
      <c r="E10037" s="1514" t="s">
        <v>123</v>
      </c>
      <c r="F10037" s="1390">
        <v>215</v>
      </c>
      <c r="G10037" s="1283">
        <v>3.62</v>
      </c>
      <c r="H10037" s="1283"/>
      <c r="I10037" s="1283"/>
      <c r="J10037" s="1283"/>
      <c r="K10037" s="1283"/>
      <c r="L10037" s="1283"/>
      <c r="M10037" s="1283"/>
      <c r="N10037" s="1283"/>
      <c r="O10037" s="1283"/>
      <c r="P10037" s="1283"/>
      <c r="R10037" s="1067"/>
      <c r="T10037" s="268"/>
      <c r="Z10037" s="21"/>
      <c r="AH10037"/>
    </row>
    <row r="10038" spans="1:34" ht="11.25" customHeight="1">
      <c r="A10038"/>
      <c r="B10038" s="1281" t="s">
        <v>20</v>
      </c>
      <c r="C10038" s="1282">
        <v>5491</v>
      </c>
      <c r="D10038" s="1341" t="str">
        <f t="shared" si="170"/>
        <v>TX5491</v>
      </c>
      <c r="E10038" s="1514" t="s">
        <v>124</v>
      </c>
      <c r="F10038" s="1390">
        <v>161</v>
      </c>
      <c r="G10038" s="1283">
        <v>1</v>
      </c>
      <c r="H10038" s="1283"/>
      <c r="I10038" s="1283"/>
      <c r="J10038" s="1283"/>
      <c r="K10038" s="1283"/>
      <c r="L10038" s="1283"/>
      <c r="M10038" s="1283"/>
      <c r="N10038" s="1283"/>
      <c r="O10038" s="1283"/>
      <c r="P10038" s="1283"/>
      <c r="R10038" s="1067"/>
      <c r="T10038" s="268"/>
      <c r="Z10038" s="21"/>
      <c r="AH10038"/>
    </row>
    <row r="10039" spans="1:34" ht="11.25" customHeight="1">
      <c r="A10039"/>
      <c r="B10039" s="1281" t="s">
        <v>20</v>
      </c>
      <c r="C10039" s="1282">
        <v>5506</v>
      </c>
      <c r="D10039" s="1341" t="str">
        <f t="shared" si="170"/>
        <v>TX5506</v>
      </c>
      <c r="E10039" s="1514" t="s">
        <v>123</v>
      </c>
      <c r="F10039" s="1390">
        <v>222</v>
      </c>
      <c r="G10039" s="1283">
        <v>3.98</v>
      </c>
      <c r="H10039" s="1283"/>
      <c r="I10039" s="1283"/>
      <c r="J10039" s="1283"/>
      <c r="K10039" s="1283"/>
      <c r="L10039" s="1283"/>
      <c r="M10039" s="1283"/>
      <c r="N10039" s="1283"/>
      <c r="O10039" s="1283"/>
      <c r="P10039" s="1283"/>
      <c r="R10039" s="1067"/>
      <c r="T10039" s="268"/>
      <c r="Z10039" s="21"/>
      <c r="AH10039"/>
    </row>
    <row r="10040" spans="1:34" ht="11.25" customHeight="1">
      <c r="A10040"/>
      <c r="B10040" s="1281" t="s">
        <v>20</v>
      </c>
      <c r="C10040" s="1282">
        <v>5536</v>
      </c>
      <c r="D10040" s="1341" t="str">
        <f t="shared" si="170"/>
        <v>TX5536</v>
      </c>
      <c r="E10040" s="1514" t="s">
        <v>125</v>
      </c>
      <c r="F10040" s="1390">
        <v>187</v>
      </c>
      <c r="G10040" s="1283">
        <v>2.2999999999999998</v>
      </c>
      <c r="H10040" s="1283"/>
      <c r="I10040" s="1283"/>
      <c r="J10040" s="1283"/>
      <c r="K10040" s="1283"/>
      <c r="L10040" s="1283"/>
      <c r="M10040" s="1283"/>
      <c r="N10040" s="1283"/>
      <c r="O10040" s="1283"/>
      <c r="P10040" s="1283"/>
      <c r="R10040" s="1067"/>
      <c r="T10040" s="268"/>
      <c r="Z10040" s="21"/>
      <c r="AH10040"/>
    </row>
    <row r="10041" spans="1:34" ht="11.25" customHeight="1">
      <c r="A10041"/>
      <c r="B10041" s="1281" t="s">
        <v>20</v>
      </c>
      <c r="C10041" s="1282">
        <v>5538</v>
      </c>
      <c r="D10041" s="1341" t="str">
        <f t="shared" si="170"/>
        <v>TX5538</v>
      </c>
      <c r="E10041" s="1514" t="s">
        <v>125</v>
      </c>
      <c r="F10041" s="1390">
        <v>237</v>
      </c>
      <c r="G10041" s="1283">
        <v>4.71</v>
      </c>
      <c r="H10041" s="1283"/>
      <c r="I10041" s="1283"/>
      <c r="J10041" s="1283"/>
      <c r="K10041" s="1283"/>
      <c r="L10041" s="1283"/>
      <c r="M10041" s="1283"/>
      <c r="N10041" s="1283"/>
      <c r="O10041" s="1283"/>
      <c r="P10041" s="1283"/>
      <c r="R10041" s="1067"/>
      <c r="T10041" s="268"/>
      <c r="Z10041" s="21"/>
      <c r="AH10041"/>
    </row>
    <row r="10042" spans="1:34" ht="11.25" customHeight="1">
      <c r="A10042"/>
      <c r="B10042" s="1281" t="s">
        <v>20</v>
      </c>
      <c r="C10042" s="1282">
        <v>5551</v>
      </c>
      <c r="D10042" s="1341" t="str">
        <f t="shared" si="170"/>
        <v>TX5551</v>
      </c>
      <c r="E10042" s="1514" t="s">
        <v>122</v>
      </c>
      <c r="F10042" s="1390">
        <v>250</v>
      </c>
      <c r="G10042" s="1283">
        <v>7.41</v>
      </c>
      <c r="H10042" s="1283"/>
      <c r="I10042" s="1283"/>
      <c r="J10042" s="1283"/>
      <c r="K10042" s="1283"/>
      <c r="L10042" s="1283"/>
      <c r="M10042" s="1283"/>
      <c r="N10042" s="1283"/>
      <c r="O10042" s="1283"/>
      <c r="P10042" s="1283"/>
      <c r="R10042" s="1067"/>
      <c r="T10042" s="268"/>
      <c r="Z10042" s="21"/>
      <c r="AH10042"/>
    </row>
    <row r="10043" spans="1:34" ht="11.25" customHeight="1">
      <c r="A10043"/>
      <c r="B10043" s="1281" t="s">
        <v>20</v>
      </c>
      <c r="C10043" s="1282">
        <v>5606</v>
      </c>
      <c r="D10043" s="1341" t="str">
        <f t="shared" si="170"/>
        <v>TX5606</v>
      </c>
      <c r="E10043" s="1514" t="s">
        <v>125</v>
      </c>
      <c r="F10043" s="1390">
        <v>151</v>
      </c>
      <c r="G10043" s="1283">
        <v>0.54</v>
      </c>
      <c r="H10043" s="1283"/>
      <c r="I10043" s="1283"/>
      <c r="J10043" s="1283"/>
      <c r="K10043" s="1283"/>
      <c r="L10043" s="1283"/>
      <c r="M10043" s="1283"/>
      <c r="N10043" s="1283"/>
      <c r="O10043" s="1283"/>
      <c r="P10043" s="1283"/>
      <c r="R10043" s="1067"/>
      <c r="T10043" s="268"/>
      <c r="Z10043" s="21"/>
      <c r="AH10043"/>
    </row>
    <row r="10044" spans="1:34" ht="11.25" customHeight="1">
      <c r="A10044"/>
      <c r="B10044" s="1281" t="s">
        <v>20</v>
      </c>
      <c r="C10044" s="1282">
        <v>5701</v>
      </c>
      <c r="D10044" s="1341" t="str">
        <f t="shared" si="170"/>
        <v>TX5701</v>
      </c>
      <c r="E10044" s="1514" t="s">
        <v>123</v>
      </c>
      <c r="F10044" s="1390">
        <v>191</v>
      </c>
      <c r="G10044" s="1283">
        <v>2.4700000000000002</v>
      </c>
      <c r="H10044" s="1283"/>
      <c r="I10044" s="1283"/>
      <c r="J10044" s="1283"/>
      <c r="K10044" s="1283"/>
      <c r="L10044" s="1283"/>
      <c r="M10044" s="1283"/>
      <c r="N10044" s="1283"/>
      <c r="O10044" s="1283"/>
      <c r="P10044" s="1283"/>
      <c r="R10044" s="1067"/>
      <c r="T10044" s="268"/>
      <c r="Z10044" s="21"/>
      <c r="AH10044"/>
    </row>
    <row r="10045" spans="1:34" ht="11.25" customHeight="1">
      <c r="A10045"/>
      <c r="B10045" s="1281" t="s">
        <v>20</v>
      </c>
      <c r="C10045" s="1282">
        <v>6003</v>
      </c>
      <c r="D10045" s="1341" t="str">
        <f t="shared" si="170"/>
        <v>TX6003</v>
      </c>
      <c r="E10045" s="1514" t="s">
        <v>122</v>
      </c>
      <c r="F10045" s="1390">
        <v>190</v>
      </c>
      <c r="G10045" s="1283">
        <v>2.41</v>
      </c>
      <c r="H10045" s="1283"/>
      <c r="I10045" s="1283"/>
      <c r="J10045" s="1283"/>
      <c r="K10045" s="1283"/>
      <c r="L10045" s="1283"/>
      <c r="M10045" s="1283"/>
      <c r="N10045" s="1283"/>
      <c r="O10045" s="1283"/>
      <c r="P10045" s="1283"/>
      <c r="R10045" s="1067"/>
      <c r="T10045" s="268"/>
      <c r="Z10045" s="21"/>
      <c r="AH10045"/>
    </row>
    <row r="10046" spans="1:34" ht="11.25" customHeight="1">
      <c r="A10046"/>
      <c r="B10046" s="1281" t="s">
        <v>20</v>
      </c>
      <c r="C10046" s="1282">
        <v>6045</v>
      </c>
      <c r="D10046" s="1341" t="str">
        <f t="shared" si="170"/>
        <v>TX6045</v>
      </c>
      <c r="E10046" s="1514" t="s">
        <v>122</v>
      </c>
      <c r="F10046" s="1390">
        <v>181</v>
      </c>
      <c r="G10046" s="1283">
        <v>2.0099999999999998</v>
      </c>
      <c r="H10046" s="1283"/>
      <c r="I10046" s="1283"/>
      <c r="J10046" s="1283"/>
      <c r="K10046" s="1283"/>
      <c r="L10046" s="1283"/>
      <c r="M10046" s="1283"/>
      <c r="N10046" s="1283"/>
      <c r="O10046" s="1283"/>
      <c r="P10046" s="1283"/>
      <c r="R10046" s="1067"/>
      <c r="T10046" s="268"/>
      <c r="Z10046" s="21"/>
      <c r="AH10046"/>
    </row>
    <row r="10047" spans="1:34" ht="11.25" customHeight="1">
      <c r="A10047"/>
      <c r="B10047" s="1281" t="s">
        <v>20</v>
      </c>
      <c r="C10047" s="1282">
        <v>6202</v>
      </c>
      <c r="D10047" s="1341" t="str">
        <f t="shared" si="170"/>
        <v>TX6202</v>
      </c>
      <c r="E10047" s="1514" t="s">
        <v>122</v>
      </c>
      <c r="F10047" s="1390">
        <v>240</v>
      </c>
      <c r="G10047" s="1283">
        <v>4.8499999999999996</v>
      </c>
      <c r="H10047" s="1283"/>
      <c r="I10047" s="1283"/>
      <c r="J10047" s="1283"/>
      <c r="K10047" s="1283"/>
      <c r="L10047" s="1283"/>
      <c r="M10047" s="1283"/>
      <c r="N10047" s="1283"/>
      <c r="O10047" s="1283"/>
      <c r="P10047" s="1283"/>
      <c r="R10047" s="1067"/>
      <c r="T10047" s="268"/>
      <c r="Z10047" s="21"/>
      <c r="AH10047"/>
    </row>
    <row r="10048" spans="1:34" ht="11.25" customHeight="1">
      <c r="A10048"/>
      <c r="B10048" s="1281" t="s">
        <v>20</v>
      </c>
      <c r="C10048" s="1282">
        <v>6203</v>
      </c>
      <c r="D10048" s="1341" t="str">
        <f t="shared" si="170"/>
        <v>TX6203</v>
      </c>
      <c r="E10048" s="1514" t="s">
        <v>122</v>
      </c>
      <c r="F10048" s="1390">
        <v>157</v>
      </c>
      <c r="G10048" s="1283">
        <v>0.82</v>
      </c>
      <c r="H10048" s="1283"/>
      <c r="I10048" s="1283"/>
      <c r="J10048" s="1283"/>
      <c r="K10048" s="1283"/>
      <c r="L10048" s="1283"/>
      <c r="M10048" s="1283"/>
      <c r="N10048" s="1283"/>
      <c r="O10048" s="1283"/>
      <c r="P10048" s="1283"/>
      <c r="R10048" s="1067"/>
      <c r="T10048" s="268"/>
      <c r="Z10048" s="21"/>
      <c r="AH10048"/>
    </row>
    <row r="10049" spans="1:34" ht="11.25" customHeight="1">
      <c r="A10049"/>
      <c r="B10049" s="1281" t="s">
        <v>20</v>
      </c>
      <c r="C10049" s="1282">
        <v>6204</v>
      </c>
      <c r="D10049" s="1341" t="str">
        <f t="shared" si="170"/>
        <v>TX6204</v>
      </c>
      <c r="E10049" s="1514" t="s">
        <v>122</v>
      </c>
      <c r="F10049" s="1390">
        <v>237</v>
      </c>
      <c r="G10049" s="1283">
        <v>4.71</v>
      </c>
      <c r="H10049" s="1283"/>
      <c r="I10049" s="1283"/>
      <c r="J10049" s="1283"/>
      <c r="K10049" s="1283"/>
      <c r="L10049" s="1283"/>
      <c r="M10049" s="1283"/>
      <c r="N10049" s="1283"/>
      <c r="O10049" s="1283"/>
      <c r="P10049" s="1283"/>
      <c r="R10049" s="1067"/>
      <c r="T10049" s="268"/>
      <c r="Z10049" s="21"/>
      <c r="AH10049"/>
    </row>
    <row r="10050" spans="1:34" ht="11.25" customHeight="1">
      <c r="A10050"/>
      <c r="B10050" s="1281" t="s">
        <v>20</v>
      </c>
      <c r="C10050" s="1282">
        <v>6205</v>
      </c>
      <c r="D10050" s="1341" t="str">
        <f t="shared" si="170"/>
        <v>TX6205</v>
      </c>
      <c r="E10050" s="1514" t="s">
        <v>280</v>
      </c>
      <c r="F10050" s="1390">
        <v>148</v>
      </c>
      <c r="G10050" s="1283">
        <v>0.39</v>
      </c>
      <c r="H10050" s="1283"/>
      <c r="I10050" s="1283"/>
      <c r="J10050" s="1283"/>
      <c r="K10050" s="1283"/>
      <c r="L10050" s="1283"/>
      <c r="M10050" s="1283"/>
      <c r="N10050" s="1283"/>
      <c r="O10050" s="1283"/>
      <c r="P10050" s="1283"/>
      <c r="R10050" s="1067"/>
      <c r="T10050" s="268"/>
      <c r="Z10050" s="21"/>
      <c r="AH10050"/>
    </row>
    <row r="10051" spans="1:34" ht="11.25" customHeight="1">
      <c r="A10051"/>
      <c r="B10051" s="1281" t="s">
        <v>20</v>
      </c>
      <c r="C10051" s="1282">
        <v>6206</v>
      </c>
      <c r="D10051" s="1341" t="str">
        <f t="shared" si="170"/>
        <v>TX6206</v>
      </c>
      <c r="E10051" s="1514" t="s">
        <v>122</v>
      </c>
      <c r="F10051" s="1390">
        <v>182</v>
      </c>
      <c r="G10051" s="1283">
        <v>2.04</v>
      </c>
      <c r="H10051" s="1283"/>
      <c r="I10051" s="1283"/>
      <c r="J10051" s="1283"/>
      <c r="K10051" s="1283"/>
      <c r="L10051" s="1283"/>
      <c r="M10051" s="1283"/>
      <c r="N10051" s="1283"/>
      <c r="O10051" s="1283"/>
      <c r="P10051" s="1283"/>
      <c r="R10051" s="1067"/>
      <c r="T10051" s="268"/>
      <c r="Z10051" s="21"/>
      <c r="AH10051"/>
    </row>
    <row r="10052" spans="1:34" ht="11.25" customHeight="1">
      <c r="A10052"/>
      <c r="B10052" s="1281" t="s">
        <v>20</v>
      </c>
      <c r="C10052" s="1282">
        <v>6213</v>
      </c>
      <c r="D10052" s="1341" t="str">
        <f t="shared" si="170"/>
        <v>TX6213</v>
      </c>
      <c r="E10052" s="1514" t="s">
        <v>122</v>
      </c>
      <c r="F10052" s="1390">
        <v>171</v>
      </c>
      <c r="G10052" s="1283">
        <v>1.5</v>
      </c>
      <c r="H10052" s="1283"/>
      <c r="I10052" s="1283"/>
      <c r="J10052" s="1283"/>
      <c r="K10052" s="1283"/>
      <c r="L10052" s="1283"/>
      <c r="M10052" s="1283"/>
      <c r="N10052" s="1283"/>
      <c r="O10052" s="1283"/>
      <c r="P10052" s="1283"/>
      <c r="R10052" s="1067"/>
      <c r="T10052" s="268"/>
      <c r="Z10052" s="21"/>
      <c r="AH10052"/>
    </row>
    <row r="10053" spans="1:34" ht="11.25" customHeight="1">
      <c r="A10053"/>
      <c r="B10053" s="1281" t="s">
        <v>20</v>
      </c>
      <c r="C10053" s="1282">
        <v>6216</v>
      </c>
      <c r="D10053" s="1341" t="str">
        <f t="shared" si="170"/>
        <v>TX6216</v>
      </c>
      <c r="E10053" s="1514" t="s">
        <v>122</v>
      </c>
      <c r="F10053" s="1390">
        <v>212</v>
      </c>
      <c r="G10053" s="1283">
        <v>3.52</v>
      </c>
      <c r="H10053" s="1283"/>
      <c r="I10053" s="1283"/>
      <c r="J10053" s="1283"/>
      <c r="K10053" s="1283"/>
      <c r="L10053" s="1283"/>
      <c r="M10053" s="1283"/>
      <c r="N10053" s="1283"/>
      <c r="O10053" s="1283"/>
      <c r="P10053" s="1283"/>
      <c r="R10053" s="1067"/>
      <c r="T10053" s="268"/>
      <c r="Z10053" s="21"/>
      <c r="AH10053"/>
    </row>
    <row r="10054" spans="1:34" ht="11.25" customHeight="1">
      <c r="A10054"/>
      <c r="B10054" s="1281" t="s">
        <v>20</v>
      </c>
      <c r="C10054" s="1282">
        <v>6219</v>
      </c>
      <c r="D10054" s="1341" t="str">
        <f t="shared" si="170"/>
        <v>TX6219</v>
      </c>
      <c r="E10054" s="1514" t="s">
        <v>123</v>
      </c>
      <c r="F10054" s="1390">
        <v>210</v>
      </c>
      <c r="G10054" s="1283">
        <v>3.42</v>
      </c>
      <c r="H10054" s="1283"/>
      <c r="I10054" s="1283"/>
      <c r="J10054" s="1283"/>
      <c r="K10054" s="1283"/>
      <c r="L10054" s="1283"/>
      <c r="M10054" s="1283"/>
      <c r="N10054" s="1283"/>
      <c r="O10054" s="1283"/>
      <c r="P10054" s="1283"/>
      <c r="R10054" s="1067"/>
      <c r="T10054" s="268"/>
      <c r="Z10054" s="21"/>
      <c r="AH10054"/>
    </row>
    <row r="10055" spans="1:34" ht="11.25" customHeight="1">
      <c r="A10055"/>
      <c r="B10055" s="1281" t="s">
        <v>20</v>
      </c>
      <c r="C10055" s="1282">
        <v>6229</v>
      </c>
      <c r="D10055" s="1341" t="str">
        <f t="shared" si="170"/>
        <v>TX6229</v>
      </c>
      <c r="E10055" s="1514" t="s">
        <v>123</v>
      </c>
      <c r="F10055" s="1390">
        <v>185</v>
      </c>
      <c r="G10055" s="1283">
        <v>2.1800000000000002</v>
      </c>
      <c r="H10055" s="1283"/>
      <c r="I10055" s="1283"/>
      <c r="J10055" s="1283"/>
      <c r="K10055" s="1283"/>
      <c r="L10055" s="1283"/>
      <c r="M10055" s="1283"/>
      <c r="N10055" s="1283"/>
      <c r="O10055" s="1283"/>
      <c r="P10055" s="1283"/>
      <c r="R10055" s="1067"/>
      <c r="T10055" s="268"/>
      <c r="Z10055" s="21"/>
      <c r="AH10055"/>
    </row>
    <row r="10056" spans="1:34" ht="11.25" customHeight="1">
      <c r="A10056"/>
      <c r="B10056" s="1281" t="s">
        <v>20</v>
      </c>
      <c r="C10056" s="1282">
        <v>6233</v>
      </c>
      <c r="D10056" s="1341" t="str">
        <f t="shared" si="170"/>
        <v>TX6233</v>
      </c>
      <c r="E10056" s="1514" t="s">
        <v>123</v>
      </c>
      <c r="F10056" s="1390">
        <v>172</v>
      </c>
      <c r="G10056" s="1283">
        <v>1.55</v>
      </c>
      <c r="H10056" s="1283"/>
      <c r="I10056" s="1283"/>
      <c r="J10056" s="1283"/>
      <c r="K10056" s="1283"/>
      <c r="L10056" s="1283"/>
      <c r="M10056" s="1283"/>
      <c r="N10056" s="1283"/>
      <c r="O10056" s="1283"/>
      <c r="P10056" s="1283"/>
      <c r="R10056" s="1067"/>
      <c r="T10056" s="268"/>
      <c r="Z10056" s="21"/>
      <c r="AH10056"/>
    </row>
    <row r="10057" spans="1:34" ht="11.25" customHeight="1">
      <c r="A10057"/>
      <c r="B10057" s="1281" t="s">
        <v>20</v>
      </c>
      <c r="C10057" s="1282">
        <v>6237</v>
      </c>
      <c r="D10057" s="1341" t="str">
        <f t="shared" si="170"/>
        <v>TX6237</v>
      </c>
      <c r="E10057" s="1514" t="s">
        <v>123</v>
      </c>
      <c r="F10057" s="1390">
        <v>167</v>
      </c>
      <c r="G10057" s="1283">
        <v>1.31</v>
      </c>
      <c r="H10057" s="1283"/>
      <c r="I10057" s="1283"/>
      <c r="J10057" s="1283"/>
      <c r="K10057" s="1283"/>
      <c r="L10057" s="1283"/>
      <c r="M10057" s="1283"/>
      <c r="N10057" s="1283"/>
      <c r="O10057" s="1283"/>
      <c r="P10057" s="1283"/>
      <c r="R10057" s="1067"/>
      <c r="T10057" s="268"/>
      <c r="Z10057" s="21"/>
      <c r="AH10057"/>
    </row>
    <row r="10058" spans="1:34" ht="11.25" customHeight="1">
      <c r="A10058"/>
      <c r="B10058" s="1281" t="s">
        <v>20</v>
      </c>
      <c r="C10058" s="1282">
        <v>6238</v>
      </c>
      <c r="D10058" s="1341" t="str">
        <f t="shared" si="170"/>
        <v>TX6238</v>
      </c>
      <c r="E10058" s="1514" t="s">
        <v>122</v>
      </c>
      <c r="F10058" s="1390">
        <v>237</v>
      </c>
      <c r="G10058" s="1283">
        <v>4.71</v>
      </c>
      <c r="H10058" s="1283"/>
      <c r="I10058" s="1283"/>
      <c r="J10058" s="1283"/>
      <c r="K10058" s="1283"/>
      <c r="L10058" s="1283"/>
      <c r="M10058" s="1283"/>
      <c r="N10058" s="1283"/>
      <c r="O10058" s="1283"/>
      <c r="P10058" s="1283"/>
      <c r="R10058" s="1067"/>
      <c r="T10058" s="268"/>
      <c r="Z10058" s="21"/>
      <c r="AH10058"/>
    </row>
    <row r="10059" spans="1:34" ht="11.25" customHeight="1">
      <c r="A10059"/>
      <c r="B10059" s="1281" t="s">
        <v>20</v>
      </c>
      <c r="C10059" s="1282">
        <v>6306</v>
      </c>
      <c r="D10059" s="1341" t="str">
        <f t="shared" si="170"/>
        <v>TX6306</v>
      </c>
      <c r="E10059" s="1514" t="s">
        <v>123</v>
      </c>
      <c r="F10059" s="1390">
        <v>225</v>
      </c>
      <c r="G10059" s="1283">
        <v>4.1100000000000003</v>
      </c>
      <c r="H10059" s="1283"/>
      <c r="I10059" s="1283"/>
      <c r="J10059" s="1283"/>
      <c r="K10059" s="1283"/>
      <c r="L10059" s="1283"/>
      <c r="M10059" s="1283"/>
      <c r="N10059" s="1283"/>
      <c r="O10059" s="1283"/>
      <c r="P10059" s="1283"/>
      <c r="R10059" s="1067"/>
      <c r="T10059" s="268"/>
      <c r="Z10059" s="21"/>
      <c r="AH10059"/>
    </row>
    <row r="10060" spans="1:34" ht="11.25" customHeight="1">
      <c r="A10060"/>
      <c r="B10060" s="1281" t="s">
        <v>20</v>
      </c>
      <c r="C10060" s="1282">
        <v>6319</v>
      </c>
      <c r="D10060" s="1341" t="str">
        <f t="shared" ref="D10060:D10123" si="171">B10060&amp;TEXT(C10060,"0000")</f>
        <v>TX6319</v>
      </c>
      <c r="E10060" s="1514" t="s">
        <v>123</v>
      </c>
      <c r="F10060" s="1390">
        <v>201</v>
      </c>
      <c r="G10060" s="1283">
        <v>2.94</v>
      </c>
      <c r="H10060" s="1283"/>
      <c r="I10060" s="1283"/>
      <c r="J10060" s="1283"/>
      <c r="K10060" s="1283"/>
      <c r="L10060" s="1283"/>
      <c r="M10060" s="1283"/>
      <c r="N10060" s="1283"/>
      <c r="O10060" s="1283"/>
      <c r="P10060" s="1283"/>
      <c r="R10060" s="1067"/>
      <c r="T10060" s="268"/>
      <c r="Z10060" s="21"/>
      <c r="AH10060"/>
    </row>
    <row r="10061" spans="1:34" ht="11.25" customHeight="1">
      <c r="A10061"/>
      <c r="B10061" s="1281" t="s">
        <v>20</v>
      </c>
      <c r="C10061" s="1282">
        <v>6400</v>
      </c>
      <c r="D10061" s="1341" t="str">
        <f t="shared" si="171"/>
        <v>TX6400</v>
      </c>
      <c r="E10061" s="1514" t="s">
        <v>125</v>
      </c>
      <c r="F10061" s="1390">
        <v>225</v>
      </c>
      <c r="G10061" s="1283">
        <v>4.1500000000000004</v>
      </c>
      <c r="H10061" s="1283"/>
      <c r="I10061" s="1283"/>
      <c r="J10061" s="1283"/>
      <c r="K10061" s="1283"/>
      <c r="L10061" s="1283"/>
      <c r="M10061" s="1283"/>
      <c r="N10061" s="1283"/>
      <c r="O10061" s="1283"/>
      <c r="P10061" s="1283"/>
      <c r="R10061" s="1067"/>
      <c r="T10061" s="268"/>
      <c r="Z10061" s="21"/>
      <c r="AH10061"/>
    </row>
    <row r="10062" spans="1:34" ht="11.25" customHeight="1">
      <c r="A10062"/>
      <c r="B10062" s="1281" t="s">
        <v>20</v>
      </c>
      <c r="C10062" s="1282">
        <v>6504</v>
      </c>
      <c r="D10062" s="1341" t="str">
        <f t="shared" si="171"/>
        <v>TX6504</v>
      </c>
      <c r="E10062" s="1514" t="s">
        <v>121</v>
      </c>
      <c r="F10062" s="1390">
        <v>182</v>
      </c>
      <c r="G10062" s="1283">
        <v>2.04</v>
      </c>
      <c r="H10062" s="1283"/>
      <c r="I10062" s="1283"/>
      <c r="J10062" s="1283"/>
      <c r="K10062" s="1283"/>
      <c r="L10062" s="1283"/>
      <c r="M10062" s="1283"/>
      <c r="N10062" s="1283"/>
      <c r="O10062" s="1283"/>
      <c r="P10062" s="1283"/>
      <c r="R10062" s="1067"/>
      <c r="T10062" s="268"/>
      <c r="Z10062" s="21"/>
      <c r="AH10062"/>
    </row>
    <row r="10063" spans="1:34" ht="11.25" customHeight="1">
      <c r="A10063"/>
      <c r="B10063" s="1281" t="s">
        <v>20</v>
      </c>
      <c r="C10063" s="1282">
        <v>6823</v>
      </c>
      <c r="D10063" s="1341" t="str">
        <f t="shared" si="171"/>
        <v>TX6823</v>
      </c>
      <c r="E10063" s="1514" t="s">
        <v>123</v>
      </c>
      <c r="F10063" s="1390">
        <v>198</v>
      </c>
      <c r="G10063" s="1283">
        <v>2.84</v>
      </c>
      <c r="H10063" s="1283"/>
      <c r="I10063" s="1283"/>
      <c r="J10063" s="1283"/>
      <c r="K10063" s="1283"/>
      <c r="L10063" s="1283"/>
      <c r="M10063" s="1283"/>
      <c r="N10063" s="1283"/>
      <c r="O10063" s="1283"/>
      <c r="P10063" s="1283"/>
      <c r="R10063" s="1067"/>
      <c r="T10063" s="268"/>
      <c r="Z10063" s="21"/>
      <c r="AH10063"/>
    </row>
    <row r="10064" spans="1:34" ht="11.25" customHeight="1">
      <c r="A10064"/>
      <c r="B10064" s="1281" t="s">
        <v>20</v>
      </c>
      <c r="C10064" s="1282">
        <v>6824</v>
      </c>
      <c r="D10064" s="1341" t="str">
        <f t="shared" si="171"/>
        <v>TX6824</v>
      </c>
      <c r="E10064" s="1514" t="s">
        <v>122</v>
      </c>
      <c r="F10064" s="1390">
        <v>250</v>
      </c>
      <c r="G10064" s="1283">
        <v>10.44</v>
      </c>
      <c r="H10064" s="1283"/>
      <c r="I10064" s="1283"/>
      <c r="J10064" s="1283"/>
      <c r="K10064" s="1283"/>
      <c r="L10064" s="1283"/>
      <c r="M10064" s="1283"/>
      <c r="N10064" s="1283"/>
      <c r="O10064" s="1283"/>
      <c r="P10064" s="1283"/>
      <c r="R10064" s="1067"/>
      <c r="T10064" s="268"/>
      <c r="Z10064" s="21"/>
      <c r="AH10064"/>
    </row>
    <row r="10065" spans="1:34" ht="11.25" customHeight="1">
      <c r="A10065"/>
      <c r="B10065" s="1281" t="s">
        <v>20</v>
      </c>
      <c r="C10065" s="1282">
        <v>6843</v>
      </c>
      <c r="D10065" s="1341" t="str">
        <f t="shared" si="171"/>
        <v>TX6843</v>
      </c>
      <c r="E10065" s="1514" t="s">
        <v>122</v>
      </c>
      <c r="F10065" s="1390">
        <v>250</v>
      </c>
      <c r="G10065" s="1283">
        <v>7.45</v>
      </c>
      <c r="H10065" s="1283"/>
      <c r="I10065" s="1283"/>
      <c r="J10065" s="1283"/>
      <c r="K10065" s="1283"/>
      <c r="L10065" s="1283"/>
      <c r="M10065" s="1283"/>
      <c r="N10065" s="1283"/>
      <c r="O10065" s="1283"/>
      <c r="P10065" s="1283"/>
      <c r="R10065" s="1067"/>
      <c r="T10065" s="268"/>
      <c r="Z10065" s="21"/>
      <c r="AH10065"/>
    </row>
    <row r="10066" spans="1:34" ht="11.25" customHeight="1">
      <c r="A10066"/>
      <c r="B10066" s="1281" t="s">
        <v>20</v>
      </c>
      <c r="C10066" s="1282">
        <v>6872</v>
      </c>
      <c r="D10066" s="1341" t="str">
        <f t="shared" si="171"/>
        <v>TX6872</v>
      </c>
      <c r="E10066" s="1514" t="s">
        <v>122</v>
      </c>
      <c r="F10066" s="1390">
        <v>250</v>
      </c>
      <c r="G10066" s="1283">
        <v>5.41</v>
      </c>
      <c r="H10066" s="1283"/>
      <c r="I10066" s="1283"/>
      <c r="J10066" s="1283"/>
      <c r="K10066" s="1283"/>
      <c r="L10066" s="1283"/>
      <c r="M10066" s="1283"/>
      <c r="N10066" s="1283"/>
      <c r="O10066" s="1283"/>
      <c r="P10066" s="1283"/>
      <c r="R10066" s="1067"/>
      <c r="T10066" s="268"/>
      <c r="Z10066" s="21"/>
      <c r="AH10066"/>
    </row>
    <row r="10067" spans="1:34" ht="11.25" customHeight="1">
      <c r="A10067"/>
      <c r="B10067" s="1281" t="s">
        <v>20</v>
      </c>
      <c r="C10067" s="1282">
        <v>6874</v>
      </c>
      <c r="D10067" s="1341" t="str">
        <f t="shared" si="171"/>
        <v>TX6874</v>
      </c>
      <c r="E10067" s="1514" t="s">
        <v>122</v>
      </c>
      <c r="F10067" s="1390">
        <v>250</v>
      </c>
      <c r="G10067" s="1283">
        <v>9.7899999999999991</v>
      </c>
      <c r="H10067" s="1283"/>
      <c r="I10067" s="1283"/>
      <c r="J10067" s="1283"/>
      <c r="K10067" s="1283"/>
      <c r="L10067" s="1283"/>
      <c r="M10067" s="1283"/>
      <c r="N10067" s="1283"/>
      <c r="O10067" s="1283"/>
      <c r="P10067" s="1283"/>
      <c r="R10067" s="1067"/>
      <c r="T10067" s="268"/>
      <c r="Z10067" s="21"/>
      <c r="AH10067"/>
    </row>
    <row r="10068" spans="1:34" ht="11.25" customHeight="1">
      <c r="A10068"/>
      <c r="B10068" s="1281" t="s">
        <v>20</v>
      </c>
      <c r="C10068" s="1282">
        <v>7016</v>
      </c>
      <c r="D10068" s="1341" t="str">
        <f t="shared" si="171"/>
        <v>TX7016</v>
      </c>
      <c r="E10068" s="1514" t="s">
        <v>122</v>
      </c>
      <c r="F10068" s="1390">
        <v>154</v>
      </c>
      <c r="G10068" s="1283">
        <v>0.7</v>
      </c>
      <c r="H10068" s="1283"/>
      <c r="I10068" s="1283"/>
      <c r="J10068" s="1283"/>
      <c r="K10068" s="1283"/>
      <c r="L10068" s="1283"/>
      <c r="M10068" s="1283"/>
      <c r="N10068" s="1283"/>
      <c r="O10068" s="1283"/>
      <c r="P10068" s="1283"/>
      <c r="R10068" s="1067"/>
      <c r="T10068" s="268"/>
      <c r="Z10068" s="21"/>
      <c r="AH10068"/>
    </row>
    <row r="10069" spans="1:34" ht="11.25" customHeight="1">
      <c r="A10069"/>
      <c r="B10069" s="1281" t="s">
        <v>20</v>
      </c>
      <c r="C10069" s="1282">
        <v>7024</v>
      </c>
      <c r="D10069" s="1341" t="str">
        <f t="shared" si="171"/>
        <v>TX7024</v>
      </c>
      <c r="E10069" s="1514" t="s">
        <v>122</v>
      </c>
      <c r="F10069" s="1390">
        <v>156</v>
      </c>
      <c r="G10069" s="1283">
        <v>0.78</v>
      </c>
      <c r="H10069" s="1283"/>
      <c r="I10069" s="1283"/>
      <c r="J10069" s="1283"/>
      <c r="K10069" s="1283"/>
      <c r="L10069" s="1283"/>
      <c r="M10069" s="1283"/>
      <c r="N10069" s="1283"/>
      <c r="O10069" s="1283"/>
      <c r="P10069" s="1283"/>
      <c r="R10069" s="1067"/>
      <c r="T10069" s="268"/>
      <c r="Z10069" s="21"/>
      <c r="AH10069"/>
    </row>
    <row r="10070" spans="1:34" ht="11.25" customHeight="1">
      <c r="A10070"/>
      <c r="B10070" s="1281" t="s">
        <v>20</v>
      </c>
      <c r="C10070" s="1282">
        <v>7046</v>
      </c>
      <c r="D10070" s="1341" t="str">
        <f t="shared" si="171"/>
        <v>TX7046</v>
      </c>
      <c r="E10070" s="1514" t="s">
        <v>122</v>
      </c>
      <c r="F10070" s="1390">
        <v>170</v>
      </c>
      <c r="G10070" s="1283">
        <v>1.46</v>
      </c>
      <c r="H10070" s="1283"/>
      <c r="I10070" s="1283"/>
      <c r="J10070" s="1283"/>
      <c r="K10070" s="1283"/>
      <c r="L10070" s="1283"/>
      <c r="M10070" s="1283"/>
      <c r="N10070" s="1283"/>
      <c r="O10070" s="1283"/>
      <c r="P10070" s="1283"/>
      <c r="R10070" s="1067"/>
      <c r="T10070" s="268"/>
      <c r="Z10070" s="21"/>
      <c r="AH10070"/>
    </row>
    <row r="10071" spans="1:34" ht="11.25" customHeight="1">
      <c r="A10071"/>
      <c r="B10071" s="1281" t="s">
        <v>20</v>
      </c>
      <c r="C10071" s="1282">
        <v>7047</v>
      </c>
      <c r="D10071" s="1341" t="str">
        <f t="shared" si="171"/>
        <v>TX7047</v>
      </c>
      <c r="E10071" s="1514" t="s">
        <v>122</v>
      </c>
      <c r="F10071" s="1390">
        <v>163</v>
      </c>
      <c r="G10071" s="1283">
        <v>1.1399999999999999</v>
      </c>
      <c r="H10071" s="1283"/>
      <c r="I10071" s="1283"/>
      <c r="J10071" s="1283"/>
      <c r="K10071" s="1283"/>
      <c r="L10071" s="1283"/>
      <c r="M10071" s="1283"/>
      <c r="N10071" s="1283"/>
      <c r="O10071" s="1283"/>
      <c r="P10071" s="1283"/>
      <c r="R10071" s="1067"/>
      <c r="T10071" s="268"/>
      <c r="Z10071" s="21"/>
      <c r="AH10071"/>
    </row>
    <row r="10072" spans="1:34" ht="11.25" customHeight="1">
      <c r="A10072"/>
      <c r="B10072" s="1281" t="s">
        <v>20</v>
      </c>
      <c r="C10072" s="1282">
        <v>7098</v>
      </c>
      <c r="D10072" s="1341" t="str">
        <f t="shared" si="171"/>
        <v>TX7098</v>
      </c>
      <c r="E10072" s="1514" t="s">
        <v>122</v>
      </c>
      <c r="F10072" s="1390">
        <v>174</v>
      </c>
      <c r="G10072" s="1283">
        <v>1.63</v>
      </c>
      <c r="H10072" s="1283"/>
      <c r="I10072" s="1283"/>
      <c r="J10072" s="1283"/>
      <c r="K10072" s="1283"/>
      <c r="L10072" s="1283"/>
      <c r="M10072" s="1283"/>
      <c r="N10072" s="1283"/>
      <c r="O10072" s="1283"/>
      <c r="P10072" s="1283"/>
      <c r="R10072" s="1067"/>
      <c r="T10072" s="268"/>
      <c r="Z10072" s="21"/>
      <c r="AH10072"/>
    </row>
    <row r="10073" spans="1:34" ht="11.25" customHeight="1">
      <c r="A10073"/>
      <c r="B10073" s="1281" t="s">
        <v>20</v>
      </c>
      <c r="C10073" s="1282">
        <v>7099</v>
      </c>
      <c r="D10073" s="1341" t="str">
        <f t="shared" si="171"/>
        <v>TX7099</v>
      </c>
      <c r="E10073" s="1514" t="s">
        <v>122</v>
      </c>
      <c r="F10073" s="1390">
        <v>200</v>
      </c>
      <c r="G10073" s="1283">
        <v>2.92</v>
      </c>
      <c r="H10073" s="1283"/>
      <c r="I10073" s="1283"/>
      <c r="J10073" s="1283"/>
      <c r="K10073" s="1283"/>
      <c r="L10073" s="1283"/>
      <c r="M10073" s="1283"/>
      <c r="N10073" s="1283"/>
      <c r="O10073" s="1283"/>
      <c r="P10073" s="1283"/>
      <c r="R10073" s="1067"/>
      <c r="T10073" s="268"/>
      <c r="Z10073" s="21"/>
      <c r="AH10073"/>
    </row>
    <row r="10074" spans="1:34" ht="11.25" customHeight="1">
      <c r="A10074"/>
      <c r="B10074" s="1281" t="s">
        <v>20</v>
      </c>
      <c r="C10074" s="1282">
        <v>7133</v>
      </c>
      <c r="D10074" s="1341" t="str">
        <f t="shared" si="171"/>
        <v>TX7133</v>
      </c>
      <c r="E10074" s="1514" t="s">
        <v>122</v>
      </c>
      <c r="F10074" s="1390">
        <v>177</v>
      </c>
      <c r="G10074" s="1283">
        <v>1.8</v>
      </c>
      <c r="H10074" s="1283"/>
      <c r="I10074" s="1283"/>
      <c r="J10074" s="1283"/>
      <c r="K10074" s="1283"/>
      <c r="L10074" s="1283"/>
      <c r="M10074" s="1283"/>
      <c r="N10074" s="1283"/>
      <c r="O10074" s="1283"/>
      <c r="P10074" s="1283"/>
      <c r="R10074" s="1067"/>
      <c r="T10074" s="268"/>
      <c r="Z10074" s="21"/>
      <c r="AH10074"/>
    </row>
    <row r="10075" spans="1:34" ht="11.25" customHeight="1">
      <c r="A10075"/>
      <c r="B10075" s="1281" t="s">
        <v>20</v>
      </c>
      <c r="C10075" s="1282">
        <v>7134</v>
      </c>
      <c r="D10075" s="1341" t="str">
        <f t="shared" si="171"/>
        <v>TX7134</v>
      </c>
      <c r="E10075" s="1514" t="s">
        <v>122</v>
      </c>
      <c r="F10075" s="1390">
        <v>181</v>
      </c>
      <c r="G10075" s="1283">
        <v>2.0099999999999998</v>
      </c>
      <c r="H10075" s="1283"/>
      <c r="I10075" s="1283"/>
      <c r="J10075" s="1283"/>
      <c r="K10075" s="1283"/>
      <c r="L10075" s="1283"/>
      <c r="M10075" s="1283"/>
      <c r="N10075" s="1283"/>
      <c r="O10075" s="1283"/>
      <c r="P10075" s="1283"/>
      <c r="R10075" s="1067"/>
      <c r="T10075" s="268"/>
      <c r="Z10075" s="21"/>
      <c r="AH10075"/>
    </row>
    <row r="10076" spans="1:34" ht="11.25" customHeight="1">
      <c r="A10076"/>
      <c r="B10076" s="1281" t="s">
        <v>20</v>
      </c>
      <c r="C10076" s="1282">
        <v>7135</v>
      </c>
      <c r="D10076" s="1341" t="str">
        <f t="shared" si="171"/>
        <v>TX7135</v>
      </c>
      <c r="E10076" s="1514" t="s">
        <v>122</v>
      </c>
      <c r="F10076" s="1390">
        <v>206</v>
      </c>
      <c r="G10076" s="1283">
        <v>3.21</v>
      </c>
      <c r="H10076" s="1283"/>
      <c r="I10076" s="1283"/>
      <c r="J10076" s="1283"/>
      <c r="K10076" s="1283"/>
      <c r="L10076" s="1283"/>
      <c r="M10076" s="1283"/>
      <c r="N10076" s="1283"/>
      <c r="O10076" s="1283"/>
      <c r="P10076" s="1283"/>
      <c r="R10076" s="1067"/>
      <c r="T10076" s="268"/>
      <c r="Z10076" s="21"/>
      <c r="AH10076"/>
    </row>
    <row r="10077" spans="1:34" ht="11.25" customHeight="1">
      <c r="A10077"/>
      <c r="B10077" s="1281" t="s">
        <v>20</v>
      </c>
      <c r="C10077" s="1282">
        <v>7219</v>
      </c>
      <c r="D10077" s="1341" t="str">
        <f t="shared" si="171"/>
        <v>TX7219</v>
      </c>
      <c r="E10077" s="1514" t="s">
        <v>124</v>
      </c>
      <c r="F10077" s="1390">
        <v>239</v>
      </c>
      <c r="G10077" s="1283">
        <v>4.79</v>
      </c>
      <c r="H10077" s="1283"/>
      <c r="I10077" s="1283"/>
      <c r="J10077" s="1283"/>
      <c r="K10077" s="1283"/>
      <c r="L10077" s="1283"/>
      <c r="M10077" s="1283"/>
      <c r="N10077" s="1283"/>
      <c r="O10077" s="1283"/>
      <c r="P10077" s="1283"/>
      <c r="R10077" s="1067"/>
      <c r="T10077" s="268"/>
      <c r="Z10077" s="21"/>
      <c r="AH10077"/>
    </row>
    <row r="10078" spans="1:34" ht="11.25" customHeight="1">
      <c r="A10078"/>
      <c r="B10078" s="1281" t="s">
        <v>20</v>
      </c>
      <c r="C10078" s="1282">
        <v>7225</v>
      </c>
      <c r="D10078" s="1341" t="str">
        <f t="shared" si="171"/>
        <v>TX7225</v>
      </c>
      <c r="E10078" s="1514" t="s">
        <v>123</v>
      </c>
      <c r="F10078" s="1390">
        <v>233</v>
      </c>
      <c r="G10078" s="1283">
        <v>4.5199999999999996</v>
      </c>
      <c r="H10078" s="1283"/>
      <c r="I10078" s="1283"/>
      <c r="J10078" s="1283"/>
      <c r="K10078" s="1283"/>
      <c r="L10078" s="1283"/>
      <c r="M10078" s="1283"/>
      <c r="N10078" s="1283"/>
      <c r="O10078" s="1283"/>
      <c r="P10078" s="1283"/>
      <c r="R10078" s="1067"/>
      <c r="T10078" s="268"/>
      <c r="Z10078" s="21"/>
      <c r="AH10078"/>
    </row>
    <row r="10079" spans="1:34" ht="11.25" customHeight="1">
      <c r="A10079"/>
      <c r="B10079" s="1281" t="s">
        <v>20</v>
      </c>
      <c r="C10079" s="1282">
        <v>7230</v>
      </c>
      <c r="D10079" s="1341" t="str">
        <f t="shared" si="171"/>
        <v>TX7230</v>
      </c>
      <c r="E10079" s="1514" t="s">
        <v>124</v>
      </c>
      <c r="F10079" s="1390">
        <v>250</v>
      </c>
      <c r="G10079" s="1283">
        <v>5.7</v>
      </c>
      <c r="H10079" s="1283"/>
      <c r="I10079" s="1283"/>
      <c r="J10079" s="1283"/>
      <c r="K10079" s="1283"/>
      <c r="L10079" s="1283"/>
      <c r="M10079" s="1283"/>
      <c r="N10079" s="1283"/>
      <c r="O10079" s="1283"/>
      <c r="P10079" s="1283"/>
      <c r="R10079" s="1067"/>
      <c r="T10079" s="268"/>
      <c r="Z10079" s="21"/>
      <c r="AH10079"/>
    </row>
    <row r="10080" spans="1:34" ht="11.25" customHeight="1">
      <c r="A10080"/>
      <c r="B10080" s="1281" t="s">
        <v>20</v>
      </c>
      <c r="C10080" s="1282">
        <v>7309</v>
      </c>
      <c r="D10080" s="1341" t="str">
        <f t="shared" si="171"/>
        <v>TX7309</v>
      </c>
      <c r="E10080" s="1514" t="s">
        <v>122</v>
      </c>
      <c r="F10080" s="1390">
        <v>250</v>
      </c>
      <c r="G10080" s="1283">
        <v>20.74</v>
      </c>
      <c r="H10080" s="1283"/>
      <c r="I10080" s="1283"/>
      <c r="J10080" s="1283"/>
      <c r="K10080" s="1283"/>
      <c r="L10080" s="1283"/>
      <c r="M10080" s="1283"/>
      <c r="N10080" s="1283"/>
      <c r="O10080" s="1283"/>
      <c r="P10080" s="1283"/>
      <c r="R10080" s="1067"/>
      <c r="T10080" s="268"/>
      <c r="Z10080" s="21"/>
      <c r="AH10080"/>
    </row>
    <row r="10081" spans="1:34" ht="11.25" customHeight="1">
      <c r="A10081"/>
      <c r="B10081" s="1281" t="s">
        <v>20</v>
      </c>
      <c r="C10081" s="1282">
        <v>7313</v>
      </c>
      <c r="D10081" s="1341" t="str">
        <f t="shared" si="171"/>
        <v>TX7313</v>
      </c>
      <c r="E10081" s="1514" t="s">
        <v>122</v>
      </c>
      <c r="F10081" s="1390">
        <v>206</v>
      </c>
      <c r="G10081" s="1283">
        <v>3.2</v>
      </c>
      <c r="H10081" s="1283"/>
      <c r="I10081" s="1283"/>
      <c r="J10081" s="1283"/>
      <c r="K10081" s="1283"/>
      <c r="L10081" s="1283"/>
      <c r="M10081" s="1283"/>
      <c r="N10081" s="1283"/>
      <c r="O10081" s="1283"/>
      <c r="P10081" s="1283"/>
      <c r="R10081" s="1067"/>
      <c r="T10081" s="268"/>
      <c r="Z10081" s="21"/>
      <c r="AH10081"/>
    </row>
    <row r="10082" spans="1:34" ht="11.25" customHeight="1">
      <c r="A10082"/>
      <c r="B10082" s="1281" t="s">
        <v>20</v>
      </c>
      <c r="C10082" s="1282">
        <v>7317</v>
      </c>
      <c r="D10082" s="1341" t="str">
        <f t="shared" si="171"/>
        <v>TX7317</v>
      </c>
      <c r="E10082" s="1514" t="s">
        <v>122</v>
      </c>
      <c r="F10082" s="1390">
        <v>213</v>
      </c>
      <c r="G10082" s="1283">
        <v>3.54</v>
      </c>
      <c r="H10082" s="1283"/>
      <c r="I10082" s="1283"/>
      <c r="J10082" s="1283"/>
      <c r="K10082" s="1283"/>
      <c r="L10082" s="1283"/>
      <c r="M10082" s="1283"/>
      <c r="N10082" s="1283"/>
      <c r="O10082" s="1283"/>
      <c r="P10082" s="1283"/>
      <c r="R10082" s="1067"/>
      <c r="T10082" s="268"/>
      <c r="Z10082" s="21"/>
      <c r="AH10082"/>
    </row>
    <row r="10083" spans="1:34" ht="11.25" customHeight="1">
      <c r="A10083"/>
      <c r="B10083" s="1281" t="s">
        <v>20</v>
      </c>
      <c r="C10083" s="1282">
        <v>7327</v>
      </c>
      <c r="D10083" s="1341" t="str">
        <f t="shared" si="171"/>
        <v>TX7327</v>
      </c>
      <c r="E10083" s="1514" t="s">
        <v>122</v>
      </c>
      <c r="F10083" s="1390">
        <v>250</v>
      </c>
      <c r="G10083" s="1283">
        <v>8.18</v>
      </c>
      <c r="H10083" s="1283"/>
      <c r="I10083" s="1283"/>
      <c r="J10083" s="1283"/>
      <c r="K10083" s="1283"/>
      <c r="L10083" s="1283"/>
      <c r="M10083" s="1283"/>
      <c r="N10083" s="1283"/>
      <c r="O10083" s="1283"/>
      <c r="P10083" s="1283"/>
      <c r="R10083" s="1067"/>
      <c r="T10083" s="268"/>
      <c r="Z10083" s="21"/>
      <c r="AH10083"/>
    </row>
    <row r="10084" spans="1:34" ht="11.25" customHeight="1">
      <c r="A10084"/>
      <c r="B10084" s="1281" t="s">
        <v>20</v>
      </c>
      <c r="C10084" s="1282">
        <v>7350</v>
      </c>
      <c r="D10084" s="1341" t="str">
        <f t="shared" si="171"/>
        <v>TX7350</v>
      </c>
      <c r="E10084" s="1514" t="s">
        <v>122</v>
      </c>
      <c r="F10084" s="1390">
        <v>250</v>
      </c>
      <c r="G10084" s="1283">
        <v>13.4</v>
      </c>
      <c r="H10084" s="1283"/>
      <c r="I10084" s="1283"/>
      <c r="J10084" s="1283"/>
      <c r="K10084" s="1283"/>
      <c r="L10084" s="1283"/>
      <c r="M10084" s="1283"/>
      <c r="N10084" s="1283"/>
      <c r="O10084" s="1283"/>
      <c r="P10084" s="1283"/>
      <c r="R10084" s="1067"/>
      <c r="T10084" s="268"/>
      <c r="Z10084" s="21"/>
      <c r="AH10084"/>
    </row>
    <row r="10085" spans="1:34" ht="11.25" customHeight="1">
      <c r="A10085"/>
      <c r="B10085" s="1281" t="s">
        <v>20</v>
      </c>
      <c r="C10085" s="1282">
        <v>7360</v>
      </c>
      <c r="D10085" s="1341" t="str">
        <f t="shared" si="171"/>
        <v>TX7360</v>
      </c>
      <c r="E10085" s="1514" t="s">
        <v>123</v>
      </c>
      <c r="F10085" s="1390">
        <v>189</v>
      </c>
      <c r="G10085" s="1283">
        <v>2.36</v>
      </c>
      <c r="H10085" s="1283"/>
      <c r="I10085" s="1283"/>
      <c r="J10085" s="1283"/>
      <c r="K10085" s="1283"/>
      <c r="L10085" s="1283"/>
      <c r="M10085" s="1283"/>
      <c r="N10085" s="1283"/>
      <c r="O10085" s="1283"/>
      <c r="P10085" s="1283"/>
      <c r="R10085" s="1067"/>
      <c r="T10085" s="268"/>
      <c r="Z10085" s="21"/>
      <c r="AH10085"/>
    </row>
    <row r="10086" spans="1:34" ht="11.25" customHeight="1">
      <c r="A10086"/>
      <c r="B10086" s="1281" t="s">
        <v>20</v>
      </c>
      <c r="C10086" s="1282">
        <v>7380</v>
      </c>
      <c r="D10086" s="1341" t="str">
        <f t="shared" si="171"/>
        <v>TX7380</v>
      </c>
      <c r="E10086" s="1514" t="s">
        <v>123</v>
      </c>
      <c r="F10086" s="1390">
        <v>197</v>
      </c>
      <c r="G10086" s="1283">
        <v>2.75</v>
      </c>
      <c r="H10086" s="1283"/>
      <c r="I10086" s="1283"/>
      <c r="J10086" s="1283"/>
      <c r="K10086" s="1283"/>
      <c r="L10086" s="1283"/>
      <c r="M10086" s="1283"/>
      <c r="N10086" s="1283"/>
      <c r="O10086" s="1283"/>
      <c r="P10086" s="1283"/>
      <c r="R10086" s="1067"/>
      <c r="T10086" s="268"/>
      <c r="Z10086" s="21"/>
      <c r="AH10086"/>
    </row>
    <row r="10087" spans="1:34" ht="11.25" customHeight="1">
      <c r="A10087"/>
      <c r="B10087" s="1281" t="s">
        <v>20</v>
      </c>
      <c r="C10087" s="1282">
        <v>7382</v>
      </c>
      <c r="D10087" s="1341" t="str">
        <f t="shared" si="171"/>
        <v>TX7382</v>
      </c>
      <c r="E10087" s="1514" t="s">
        <v>124</v>
      </c>
      <c r="F10087" s="1390">
        <v>217</v>
      </c>
      <c r="G10087" s="1283">
        <v>3.72</v>
      </c>
      <c r="H10087" s="1283"/>
      <c r="I10087" s="1283"/>
      <c r="J10087" s="1283"/>
      <c r="K10087" s="1283"/>
      <c r="L10087" s="1283"/>
      <c r="M10087" s="1283"/>
      <c r="N10087" s="1283"/>
      <c r="O10087" s="1283"/>
      <c r="P10087" s="1283"/>
      <c r="R10087" s="1067"/>
      <c r="T10087" s="268"/>
      <c r="Z10087" s="21"/>
      <c r="AH10087"/>
    </row>
    <row r="10088" spans="1:34" ht="11.25" customHeight="1">
      <c r="A10088"/>
      <c r="B10088" s="1281" t="s">
        <v>20</v>
      </c>
      <c r="C10088" s="1282">
        <v>7390</v>
      </c>
      <c r="D10088" s="1341" t="str">
        <f t="shared" si="171"/>
        <v>TX7390</v>
      </c>
      <c r="E10088" s="1514" t="s">
        <v>123</v>
      </c>
      <c r="F10088" s="1390">
        <v>194</v>
      </c>
      <c r="G10088" s="1283">
        <v>2.64</v>
      </c>
      <c r="H10088" s="1283"/>
      <c r="I10088" s="1283"/>
      <c r="J10088" s="1283"/>
      <c r="K10088" s="1283"/>
      <c r="L10088" s="1283"/>
      <c r="M10088" s="1283"/>
      <c r="N10088" s="1283"/>
      <c r="O10088" s="1283"/>
      <c r="P10088" s="1283"/>
      <c r="R10088" s="1067"/>
      <c r="T10088" s="268"/>
      <c r="Z10088" s="21"/>
      <c r="AH10088"/>
    </row>
    <row r="10089" spans="1:34" ht="11.25" customHeight="1">
      <c r="A10089"/>
      <c r="B10089" s="1281" t="s">
        <v>20</v>
      </c>
      <c r="C10089" s="1282">
        <v>7405</v>
      </c>
      <c r="D10089" s="1341" t="str">
        <f t="shared" si="171"/>
        <v>TX7405</v>
      </c>
      <c r="E10089" s="1514" t="s">
        <v>122</v>
      </c>
      <c r="F10089" s="1390">
        <v>162</v>
      </c>
      <c r="G10089" s="1283">
        <v>1.05</v>
      </c>
      <c r="H10089" s="1283"/>
      <c r="I10089" s="1283"/>
      <c r="J10089" s="1283"/>
      <c r="K10089" s="1283"/>
      <c r="L10089" s="1283"/>
      <c r="M10089" s="1283"/>
      <c r="N10089" s="1283"/>
      <c r="O10089" s="1283"/>
      <c r="P10089" s="1283"/>
      <c r="R10089" s="1067"/>
      <c r="T10089" s="268"/>
      <c r="Z10089" s="21"/>
      <c r="AH10089"/>
    </row>
    <row r="10090" spans="1:34" ht="11.25" customHeight="1">
      <c r="A10090"/>
      <c r="B10090" s="1281" t="s">
        <v>20</v>
      </c>
      <c r="C10090" s="1282">
        <v>7418</v>
      </c>
      <c r="D10090" s="1341" t="str">
        <f t="shared" si="171"/>
        <v>TX7418</v>
      </c>
      <c r="E10090" s="1514" t="s">
        <v>122</v>
      </c>
      <c r="F10090" s="1390">
        <v>185</v>
      </c>
      <c r="G10090" s="1283">
        <v>2.1800000000000002</v>
      </c>
      <c r="H10090" s="1283"/>
      <c r="I10090" s="1283"/>
      <c r="J10090" s="1283"/>
      <c r="K10090" s="1283"/>
      <c r="L10090" s="1283"/>
      <c r="M10090" s="1283"/>
      <c r="N10090" s="1283"/>
      <c r="O10090" s="1283"/>
      <c r="P10090" s="1283"/>
      <c r="R10090" s="1067"/>
      <c r="T10090" s="268"/>
      <c r="Z10090" s="21"/>
      <c r="AH10090"/>
    </row>
    <row r="10091" spans="1:34" ht="11.25" customHeight="1">
      <c r="A10091"/>
      <c r="B10091" s="1281" t="s">
        <v>20</v>
      </c>
      <c r="C10091" s="1282">
        <v>7421</v>
      </c>
      <c r="D10091" s="1341" t="str">
        <f t="shared" si="171"/>
        <v>TX7421</v>
      </c>
      <c r="E10091" s="1514" t="s">
        <v>122</v>
      </c>
      <c r="F10091" s="1390">
        <v>146</v>
      </c>
      <c r="G10091" s="1283">
        <v>0.27</v>
      </c>
      <c r="H10091" s="1283"/>
      <c r="I10091" s="1283"/>
      <c r="J10091" s="1283"/>
      <c r="K10091" s="1283"/>
      <c r="L10091" s="1283"/>
      <c r="M10091" s="1283"/>
      <c r="N10091" s="1283"/>
      <c r="O10091" s="1283"/>
      <c r="P10091" s="1283"/>
      <c r="R10091" s="1067"/>
      <c r="T10091" s="268"/>
      <c r="Z10091" s="21"/>
      <c r="AH10091"/>
    </row>
    <row r="10092" spans="1:34" ht="11.25" customHeight="1">
      <c r="A10092"/>
      <c r="B10092" s="1281" t="s">
        <v>20</v>
      </c>
      <c r="C10092" s="1282">
        <v>7422</v>
      </c>
      <c r="D10092" s="1341" t="str">
        <f t="shared" si="171"/>
        <v>TX7422</v>
      </c>
      <c r="E10092" s="1514" t="s">
        <v>122</v>
      </c>
      <c r="F10092" s="1390">
        <v>161</v>
      </c>
      <c r="G10092" s="1283">
        <v>1</v>
      </c>
      <c r="H10092" s="1283"/>
      <c r="I10092" s="1283"/>
      <c r="J10092" s="1283"/>
      <c r="K10092" s="1283"/>
      <c r="L10092" s="1283"/>
      <c r="M10092" s="1283"/>
      <c r="N10092" s="1283"/>
      <c r="O10092" s="1283"/>
      <c r="P10092" s="1283"/>
      <c r="R10092" s="1067"/>
      <c r="T10092" s="268"/>
      <c r="Z10092" s="21"/>
      <c r="AH10092"/>
    </row>
    <row r="10093" spans="1:34" ht="11.25" customHeight="1">
      <c r="A10093"/>
      <c r="B10093" s="1281" t="s">
        <v>20</v>
      </c>
      <c r="C10093" s="1282">
        <v>7423</v>
      </c>
      <c r="D10093" s="1341" t="str">
        <f t="shared" si="171"/>
        <v>TX7423</v>
      </c>
      <c r="E10093" s="1514" t="s">
        <v>122</v>
      </c>
      <c r="F10093" s="1390">
        <v>193</v>
      </c>
      <c r="G10093" s="1283">
        <v>2.5499999999999998</v>
      </c>
      <c r="H10093" s="1283"/>
      <c r="I10093" s="1283"/>
      <c r="J10093" s="1283"/>
      <c r="K10093" s="1283"/>
      <c r="L10093" s="1283"/>
      <c r="M10093" s="1283"/>
      <c r="N10093" s="1283"/>
      <c r="O10093" s="1283"/>
      <c r="P10093" s="1283"/>
      <c r="R10093" s="1067"/>
      <c r="T10093" s="268"/>
      <c r="Z10093" s="21"/>
      <c r="AH10093"/>
    </row>
    <row r="10094" spans="1:34" ht="11.25" customHeight="1">
      <c r="A10094"/>
      <c r="B10094" s="1281" t="s">
        <v>20</v>
      </c>
      <c r="C10094" s="1282">
        <v>7502</v>
      </c>
      <c r="D10094" s="1341" t="str">
        <f t="shared" si="171"/>
        <v>TX7502</v>
      </c>
      <c r="E10094" s="1514" t="s">
        <v>122</v>
      </c>
      <c r="F10094" s="1390">
        <v>161</v>
      </c>
      <c r="G10094" s="1283">
        <v>1.04</v>
      </c>
      <c r="H10094" s="1283"/>
      <c r="I10094" s="1283"/>
      <c r="J10094" s="1283"/>
      <c r="K10094" s="1283"/>
      <c r="L10094" s="1283"/>
      <c r="M10094" s="1283"/>
      <c r="N10094" s="1283"/>
      <c r="O10094" s="1283"/>
      <c r="P10094" s="1283"/>
      <c r="R10094" s="1067"/>
      <c r="T10094" s="268"/>
      <c r="Z10094" s="21"/>
      <c r="AH10094"/>
    </row>
    <row r="10095" spans="1:34" ht="11.25" customHeight="1">
      <c r="A10095"/>
      <c r="B10095" s="1281" t="s">
        <v>20</v>
      </c>
      <c r="C10095" s="1282">
        <v>7515</v>
      </c>
      <c r="D10095" s="1341" t="str">
        <f t="shared" si="171"/>
        <v>TX7515</v>
      </c>
      <c r="E10095" s="1514" t="s">
        <v>122</v>
      </c>
      <c r="F10095" s="1390">
        <v>153</v>
      </c>
      <c r="G10095" s="1283">
        <v>0.65</v>
      </c>
      <c r="H10095" s="1283"/>
      <c r="I10095" s="1283"/>
      <c r="J10095" s="1283"/>
      <c r="K10095" s="1283"/>
      <c r="L10095" s="1283"/>
      <c r="M10095" s="1283"/>
      <c r="N10095" s="1283"/>
      <c r="O10095" s="1283"/>
      <c r="P10095" s="1283"/>
      <c r="R10095" s="1067"/>
      <c r="T10095" s="268"/>
      <c r="Z10095" s="21"/>
      <c r="AH10095"/>
    </row>
    <row r="10096" spans="1:34" ht="11.25" customHeight="1">
      <c r="A10096"/>
      <c r="B10096" s="1281" t="s">
        <v>20</v>
      </c>
      <c r="C10096" s="1282">
        <v>7520</v>
      </c>
      <c r="D10096" s="1341" t="str">
        <f t="shared" si="171"/>
        <v>TX7520</v>
      </c>
      <c r="E10096" s="1514" t="s">
        <v>125</v>
      </c>
      <c r="F10096" s="1390">
        <v>173</v>
      </c>
      <c r="G10096" s="1283">
        <v>1.58</v>
      </c>
      <c r="H10096" s="1283"/>
      <c r="I10096" s="1283"/>
      <c r="J10096" s="1283"/>
      <c r="K10096" s="1283"/>
      <c r="L10096" s="1283"/>
      <c r="M10096" s="1283"/>
      <c r="N10096" s="1283"/>
      <c r="O10096" s="1283"/>
      <c r="P10096" s="1283"/>
      <c r="R10096" s="1067"/>
      <c r="T10096" s="268"/>
      <c r="Z10096" s="21"/>
      <c r="AH10096"/>
    </row>
    <row r="10097" spans="1:34" ht="11.25" customHeight="1">
      <c r="A10097"/>
      <c r="B10097" s="1281" t="s">
        <v>20</v>
      </c>
      <c r="C10097" s="1282">
        <v>7538</v>
      </c>
      <c r="D10097" s="1341" t="str">
        <f t="shared" si="171"/>
        <v>TX7538</v>
      </c>
      <c r="E10097" s="1514" t="s">
        <v>122</v>
      </c>
      <c r="F10097" s="1390">
        <v>229</v>
      </c>
      <c r="G10097" s="1283">
        <v>4.32</v>
      </c>
      <c r="H10097" s="1283"/>
      <c r="I10097" s="1283"/>
      <c r="J10097" s="1283"/>
      <c r="K10097" s="1283"/>
      <c r="L10097" s="1283"/>
      <c r="M10097" s="1283"/>
      <c r="N10097" s="1283"/>
      <c r="O10097" s="1283"/>
      <c r="P10097" s="1283"/>
      <c r="R10097" s="1067"/>
      <c r="T10097" s="268"/>
      <c r="Z10097" s="21"/>
      <c r="AH10097"/>
    </row>
    <row r="10098" spans="1:34" ht="11.25" customHeight="1">
      <c r="A10098"/>
      <c r="B10098" s="1281" t="s">
        <v>20</v>
      </c>
      <c r="C10098" s="1282">
        <v>7539</v>
      </c>
      <c r="D10098" s="1341" t="str">
        <f t="shared" si="171"/>
        <v>TX7539</v>
      </c>
      <c r="E10098" s="1514" t="s">
        <v>122</v>
      </c>
      <c r="F10098" s="1390">
        <v>156</v>
      </c>
      <c r="G10098" s="1283">
        <v>0.78</v>
      </c>
      <c r="H10098" s="1283"/>
      <c r="I10098" s="1283"/>
      <c r="J10098" s="1283"/>
      <c r="K10098" s="1283"/>
      <c r="L10098" s="1283"/>
      <c r="M10098" s="1283"/>
      <c r="N10098" s="1283"/>
      <c r="O10098" s="1283"/>
      <c r="P10098" s="1283"/>
      <c r="R10098" s="1067"/>
      <c r="T10098" s="268"/>
      <c r="Z10098" s="21"/>
      <c r="AH10098"/>
    </row>
    <row r="10099" spans="1:34" ht="11.25" customHeight="1">
      <c r="A10099"/>
      <c r="B10099" s="1281" t="s">
        <v>20</v>
      </c>
      <c r="C10099" s="1282">
        <v>7580</v>
      </c>
      <c r="D10099" s="1341" t="str">
        <f t="shared" si="171"/>
        <v>TX7580</v>
      </c>
      <c r="E10099" s="1514" t="s">
        <v>122</v>
      </c>
      <c r="F10099" s="1390">
        <v>172</v>
      </c>
      <c r="G10099" s="1283">
        <v>1.56</v>
      </c>
      <c r="H10099" s="1283"/>
      <c r="I10099" s="1283"/>
      <c r="J10099" s="1283"/>
      <c r="K10099" s="1283"/>
      <c r="L10099" s="1283"/>
      <c r="M10099" s="1283"/>
      <c r="N10099" s="1283"/>
      <c r="O10099" s="1283"/>
      <c r="P10099" s="1283"/>
      <c r="R10099" s="1067"/>
      <c r="T10099" s="268"/>
      <c r="Z10099" s="21"/>
      <c r="AH10099"/>
    </row>
    <row r="10100" spans="1:34" ht="11.25" customHeight="1">
      <c r="A10100"/>
      <c r="B10100" s="1281" t="s">
        <v>20</v>
      </c>
      <c r="C10100" s="1282">
        <v>7590</v>
      </c>
      <c r="D10100" s="1341" t="str">
        <f t="shared" si="171"/>
        <v>TX7590</v>
      </c>
      <c r="E10100" s="1514" t="s">
        <v>124</v>
      </c>
      <c r="F10100" s="1390">
        <v>234</v>
      </c>
      <c r="G10100" s="1283">
        <v>4.57</v>
      </c>
      <c r="H10100" s="1283"/>
      <c r="I10100" s="1283"/>
      <c r="J10100" s="1283"/>
      <c r="K10100" s="1283"/>
      <c r="L10100" s="1283"/>
      <c r="M10100" s="1283"/>
      <c r="N10100" s="1283"/>
      <c r="O10100" s="1283"/>
      <c r="P10100" s="1283"/>
      <c r="R10100" s="1067"/>
      <c r="T10100" s="268"/>
      <c r="Z10100" s="21"/>
      <c r="AH10100"/>
    </row>
    <row r="10101" spans="1:34" ht="11.25" customHeight="1">
      <c r="A10101"/>
      <c r="B10101" s="1281" t="s">
        <v>20</v>
      </c>
      <c r="C10101" s="1282">
        <v>7600</v>
      </c>
      <c r="D10101" s="1341" t="str">
        <f t="shared" si="171"/>
        <v>TX7600</v>
      </c>
      <c r="E10101" s="1514" t="s">
        <v>123</v>
      </c>
      <c r="F10101" s="1390">
        <v>181</v>
      </c>
      <c r="G10101" s="1283">
        <v>1.97</v>
      </c>
      <c r="H10101" s="1283"/>
      <c r="I10101" s="1283"/>
      <c r="J10101" s="1283"/>
      <c r="K10101" s="1283"/>
      <c r="L10101" s="1283"/>
      <c r="M10101" s="1283"/>
      <c r="N10101" s="1283"/>
      <c r="O10101" s="1283"/>
      <c r="P10101" s="1283"/>
      <c r="R10101" s="1067"/>
      <c r="T10101" s="268"/>
      <c r="Z10101" s="21"/>
      <c r="AH10101"/>
    </row>
    <row r="10102" spans="1:34" ht="11.25" customHeight="1">
      <c r="A10102"/>
      <c r="B10102" s="1281" t="s">
        <v>20</v>
      </c>
      <c r="C10102" s="1282">
        <v>7602</v>
      </c>
      <c r="D10102" s="1341" t="str">
        <f t="shared" si="171"/>
        <v>TX7602</v>
      </c>
      <c r="E10102" s="1514" t="s">
        <v>123</v>
      </c>
      <c r="F10102" s="1390">
        <v>204</v>
      </c>
      <c r="G10102" s="1283">
        <v>3.13</v>
      </c>
      <c r="H10102" s="1283"/>
      <c r="I10102" s="1283"/>
      <c r="J10102" s="1283"/>
      <c r="K10102" s="1283"/>
      <c r="L10102" s="1283"/>
      <c r="M10102" s="1283"/>
      <c r="N10102" s="1283"/>
      <c r="O10102" s="1283"/>
      <c r="P10102" s="1283"/>
      <c r="R10102" s="1067"/>
      <c r="T10102" s="268"/>
      <c r="Z10102" s="21"/>
      <c r="AH10102"/>
    </row>
    <row r="10103" spans="1:34" ht="11.25" customHeight="1">
      <c r="A10103"/>
      <c r="B10103" s="1281" t="s">
        <v>20</v>
      </c>
      <c r="C10103" s="1282">
        <v>7610</v>
      </c>
      <c r="D10103" s="1341" t="str">
        <f t="shared" si="171"/>
        <v>TX7610</v>
      </c>
      <c r="E10103" s="1514" t="s">
        <v>122</v>
      </c>
      <c r="F10103" s="1390">
        <v>146</v>
      </c>
      <c r="G10103" s="1283">
        <v>0.31</v>
      </c>
      <c r="H10103" s="1283"/>
      <c r="I10103" s="1283"/>
      <c r="J10103" s="1283"/>
      <c r="K10103" s="1283"/>
      <c r="L10103" s="1283"/>
      <c r="M10103" s="1283"/>
      <c r="N10103" s="1283"/>
      <c r="O10103" s="1283"/>
      <c r="P10103" s="1283"/>
      <c r="R10103" s="1067"/>
      <c r="T10103" s="268"/>
      <c r="Z10103" s="21"/>
      <c r="AH10103"/>
    </row>
    <row r="10104" spans="1:34" ht="11.25" customHeight="1">
      <c r="A10104"/>
      <c r="B10104" s="1281" t="s">
        <v>20</v>
      </c>
      <c r="C10104" s="1282">
        <v>7704</v>
      </c>
      <c r="D10104" s="1341" t="str">
        <f t="shared" si="171"/>
        <v>TX7704</v>
      </c>
      <c r="E10104" s="1514" t="s">
        <v>122</v>
      </c>
      <c r="F10104" s="1390">
        <v>198</v>
      </c>
      <c r="G10104" s="1283">
        <v>2.84</v>
      </c>
      <c r="H10104" s="1283"/>
      <c r="I10104" s="1283"/>
      <c r="J10104" s="1283"/>
      <c r="K10104" s="1283"/>
      <c r="L10104" s="1283"/>
      <c r="M10104" s="1283"/>
      <c r="N10104" s="1283"/>
      <c r="O10104" s="1283"/>
      <c r="P10104" s="1283"/>
      <c r="R10104" s="1067"/>
      <c r="T10104" s="268"/>
      <c r="Z10104" s="21"/>
      <c r="AH10104"/>
    </row>
    <row r="10105" spans="1:34" ht="11.25" customHeight="1">
      <c r="A10105"/>
      <c r="B10105" s="1281" t="s">
        <v>20</v>
      </c>
      <c r="C10105" s="1282">
        <v>7720</v>
      </c>
      <c r="D10105" s="1341" t="str">
        <f t="shared" si="171"/>
        <v>TX7720</v>
      </c>
      <c r="E10105" s="1514" t="s">
        <v>124</v>
      </c>
      <c r="F10105" s="1390">
        <v>169</v>
      </c>
      <c r="G10105" s="1283">
        <v>1.41</v>
      </c>
      <c r="H10105" s="1283"/>
      <c r="I10105" s="1283"/>
      <c r="J10105" s="1283"/>
      <c r="K10105" s="1283"/>
      <c r="L10105" s="1283"/>
      <c r="M10105" s="1283"/>
      <c r="N10105" s="1283"/>
      <c r="O10105" s="1283"/>
      <c r="P10105" s="1283"/>
      <c r="R10105" s="1067"/>
      <c r="T10105" s="268"/>
      <c r="Z10105" s="21"/>
      <c r="AH10105"/>
    </row>
    <row r="10106" spans="1:34" ht="11.25" customHeight="1">
      <c r="A10106"/>
      <c r="B10106" s="1281" t="s">
        <v>20</v>
      </c>
      <c r="C10106" s="1282">
        <v>7855</v>
      </c>
      <c r="D10106" s="1341" t="str">
        <f t="shared" si="171"/>
        <v>TX7855</v>
      </c>
      <c r="E10106" s="1514" t="s">
        <v>122</v>
      </c>
      <c r="F10106" s="1390">
        <v>209</v>
      </c>
      <c r="G10106" s="1283">
        <v>3.33</v>
      </c>
      <c r="H10106" s="1283"/>
      <c r="I10106" s="1283"/>
      <c r="J10106" s="1283"/>
      <c r="K10106" s="1283"/>
      <c r="L10106" s="1283"/>
      <c r="M10106" s="1283"/>
      <c r="N10106" s="1283"/>
      <c r="O10106" s="1283"/>
      <c r="P10106" s="1283"/>
      <c r="R10106" s="1067"/>
      <c r="T10106" s="268"/>
      <c r="Z10106" s="21"/>
      <c r="AH10106"/>
    </row>
    <row r="10107" spans="1:34" ht="11.25" customHeight="1">
      <c r="A10107"/>
      <c r="B10107" s="1281" t="s">
        <v>20</v>
      </c>
      <c r="C10107" s="1282">
        <v>8002</v>
      </c>
      <c r="D10107" s="1341" t="str">
        <f t="shared" si="171"/>
        <v>TX8002</v>
      </c>
      <c r="E10107" s="1514" t="s">
        <v>125</v>
      </c>
      <c r="F10107" s="1390">
        <v>165</v>
      </c>
      <c r="G10107" s="1283">
        <v>1.19</v>
      </c>
      <c r="H10107" s="1283"/>
      <c r="I10107" s="1283"/>
      <c r="J10107" s="1283"/>
      <c r="K10107" s="1283"/>
      <c r="L10107" s="1283"/>
      <c r="M10107" s="1283"/>
      <c r="N10107" s="1283"/>
      <c r="O10107" s="1283"/>
      <c r="P10107" s="1283"/>
      <c r="R10107" s="1067"/>
      <c r="T10107" s="268"/>
      <c r="Z10107" s="21"/>
      <c r="AH10107"/>
    </row>
    <row r="10108" spans="1:34" ht="11.25" customHeight="1">
      <c r="A10108"/>
      <c r="B10108" s="1281" t="s">
        <v>20</v>
      </c>
      <c r="C10108" s="1282">
        <v>8006</v>
      </c>
      <c r="D10108" s="1341" t="str">
        <f t="shared" si="171"/>
        <v>TX8006</v>
      </c>
      <c r="E10108" s="1514" t="s">
        <v>121</v>
      </c>
      <c r="F10108" s="1390">
        <v>168</v>
      </c>
      <c r="G10108" s="1283">
        <v>1.34</v>
      </c>
      <c r="H10108" s="1283"/>
      <c r="I10108" s="1283"/>
      <c r="J10108" s="1283"/>
      <c r="K10108" s="1283"/>
      <c r="L10108" s="1283"/>
      <c r="M10108" s="1283"/>
      <c r="N10108" s="1283"/>
      <c r="O10108" s="1283"/>
      <c r="P10108" s="1283"/>
      <c r="R10108" s="1067"/>
      <c r="T10108" s="268"/>
      <c r="Z10108" s="21"/>
      <c r="AH10108"/>
    </row>
    <row r="10109" spans="1:34" ht="11.25" customHeight="1">
      <c r="A10109"/>
      <c r="B10109" s="1281" t="s">
        <v>20</v>
      </c>
      <c r="C10109" s="1282">
        <v>8008</v>
      </c>
      <c r="D10109" s="1341" t="str">
        <f t="shared" si="171"/>
        <v>TX8008</v>
      </c>
      <c r="E10109" s="1514" t="s">
        <v>121</v>
      </c>
      <c r="F10109" s="1390">
        <v>155</v>
      </c>
      <c r="G10109" s="1283">
        <v>0.73</v>
      </c>
      <c r="H10109" s="1283"/>
      <c r="I10109" s="1283"/>
      <c r="J10109" s="1283"/>
      <c r="K10109" s="1283"/>
      <c r="L10109" s="1283"/>
      <c r="M10109" s="1283"/>
      <c r="N10109" s="1283"/>
      <c r="O10109" s="1283"/>
      <c r="P10109" s="1283"/>
      <c r="R10109" s="1067"/>
      <c r="T10109" s="268"/>
      <c r="Z10109" s="21"/>
      <c r="AH10109"/>
    </row>
    <row r="10110" spans="1:34" ht="11.25" customHeight="1">
      <c r="A10110"/>
      <c r="B10110" s="1281" t="s">
        <v>20</v>
      </c>
      <c r="C10110" s="1282">
        <v>8013</v>
      </c>
      <c r="D10110" s="1341" t="str">
        <f t="shared" si="171"/>
        <v>TX8013</v>
      </c>
      <c r="E10110" s="1514" t="s">
        <v>121</v>
      </c>
      <c r="F10110" s="1390">
        <v>148</v>
      </c>
      <c r="G10110" s="1283">
        <v>0.37</v>
      </c>
      <c r="H10110" s="1283"/>
      <c r="I10110" s="1283"/>
      <c r="J10110" s="1283"/>
      <c r="K10110" s="1283"/>
      <c r="L10110" s="1283"/>
      <c r="M10110" s="1283"/>
      <c r="N10110" s="1283"/>
      <c r="O10110" s="1283"/>
      <c r="P10110" s="1283"/>
      <c r="R10110" s="1067"/>
      <c r="T10110" s="268"/>
      <c r="Z10110" s="21"/>
      <c r="AH10110"/>
    </row>
    <row r="10111" spans="1:34" ht="11.25" customHeight="1">
      <c r="A10111"/>
      <c r="B10111" s="1281" t="s">
        <v>20</v>
      </c>
      <c r="C10111" s="1282">
        <v>8015</v>
      </c>
      <c r="D10111" s="1341" t="str">
        <f t="shared" si="171"/>
        <v>TX8015</v>
      </c>
      <c r="E10111" s="1514" t="s">
        <v>125</v>
      </c>
      <c r="F10111" s="1390">
        <v>170</v>
      </c>
      <c r="G10111" s="1283">
        <v>1.48</v>
      </c>
      <c r="H10111" s="1283"/>
      <c r="I10111" s="1283"/>
      <c r="J10111" s="1283"/>
      <c r="K10111" s="1283"/>
      <c r="L10111" s="1283"/>
      <c r="M10111" s="1283"/>
      <c r="N10111" s="1283"/>
      <c r="O10111" s="1283"/>
      <c r="P10111" s="1283"/>
      <c r="R10111" s="1067"/>
      <c r="T10111" s="268"/>
      <c r="Z10111" s="21"/>
      <c r="AH10111"/>
    </row>
    <row r="10112" spans="1:34" ht="11.25" customHeight="1">
      <c r="A10112"/>
      <c r="B10112" s="1281" t="s">
        <v>20</v>
      </c>
      <c r="C10112" s="1282">
        <v>8017</v>
      </c>
      <c r="D10112" s="1341" t="str">
        <f t="shared" si="171"/>
        <v>TX8017</v>
      </c>
      <c r="E10112" s="1514" t="s">
        <v>121</v>
      </c>
      <c r="F10112" s="1390">
        <v>160</v>
      </c>
      <c r="G10112" s="1283">
        <v>0.95</v>
      </c>
      <c r="H10112" s="1283"/>
      <c r="I10112" s="1283"/>
      <c r="J10112" s="1283"/>
      <c r="K10112" s="1283"/>
      <c r="L10112" s="1283"/>
      <c r="M10112" s="1283"/>
      <c r="N10112" s="1283"/>
      <c r="O10112" s="1283"/>
      <c r="P10112" s="1283"/>
      <c r="R10112" s="1067"/>
      <c r="T10112" s="268"/>
      <c r="Z10112" s="21"/>
      <c r="AH10112"/>
    </row>
    <row r="10113" spans="1:34" ht="11.25" customHeight="1">
      <c r="A10113"/>
      <c r="B10113" s="1281" t="s">
        <v>20</v>
      </c>
      <c r="C10113" s="1282">
        <v>8018</v>
      </c>
      <c r="D10113" s="1341" t="str">
        <f t="shared" si="171"/>
        <v>TX8018</v>
      </c>
      <c r="E10113" s="1514" t="s">
        <v>121</v>
      </c>
      <c r="F10113" s="1390">
        <v>180</v>
      </c>
      <c r="G10113" s="1283">
        <v>1.96</v>
      </c>
      <c r="H10113" s="1283"/>
      <c r="I10113" s="1283"/>
      <c r="J10113" s="1283"/>
      <c r="K10113" s="1283"/>
      <c r="L10113" s="1283"/>
      <c r="M10113" s="1283"/>
      <c r="N10113" s="1283"/>
      <c r="O10113" s="1283"/>
      <c r="P10113" s="1283"/>
      <c r="R10113" s="1067"/>
      <c r="T10113" s="268"/>
      <c r="Z10113" s="21"/>
      <c r="AH10113"/>
    </row>
    <row r="10114" spans="1:34" ht="11.25" customHeight="1">
      <c r="A10114"/>
      <c r="B10114" s="1281" t="s">
        <v>20</v>
      </c>
      <c r="C10114" s="1282">
        <v>8032</v>
      </c>
      <c r="D10114" s="1341" t="str">
        <f t="shared" si="171"/>
        <v>TX8032</v>
      </c>
      <c r="E10114" s="1514" t="s">
        <v>121</v>
      </c>
      <c r="F10114" s="1390">
        <v>172</v>
      </c>
      <c r="G10114" s="1283">
        <v>1.56</v>
      </c>
      <c r="H10114" s="1283"/>
      <c r="I10114" s="1283"/>
      <c r="J10114" s="1283"/>
      <c r="K10114" s="1283"/>
      <c r="L10114" s="1283"/>
      <c r="M10114" s="1283"/>
      <c r="N10114" s="1283"/>
      <c r="O10114" s="1283"/>
      <c r="P10114" s="1283"/>
      <c r="R10114" s="1067"/>
      <c r="T10114" s="268"/>
      <c r="Z10114" s="21"/>
      <c r="AH10114"/>
    </row>
    <row r="10115" spans="1:34" ht="11.25" customHeight="1">
      <c r="A10115"/>
      <c r="B10115" s="1281" t="s">
        <v>20</v>
      </c>
      <c r="C10115" s="1282">
        <v>8033</v>
      </c>
      <c r="D10115" s="1341" t="str">
        <f t="shared" si="171"/>
        <v>TX8033</v>
      </c>
      <c r="E10115" s="1514" t="s">
        <v>121</v>
      </c>
      <c r="F10115" s="1390">
        <v>171</v>
      </c>
      <c r="G10115" s="1283">
        <v>1.5</v>
      </c>
      <c r="H10115" s="1283"/>
      <c r="I10115" s="1283"/>
      <c r="J10115" s="1283"/>
      <c r="K10115" s="1283"/>
      <c r="L10115" s="1283"/>
      <c r="M10115" s="1283"/>
      <c r="N10115" s="1283"/>
      <c r="O10115" s="1283"/>
      <c r="P10115" s="1283"/>
      <c r="R10115" s="1067"/>
      <c r="T10115" s="268"/>
      <c r="Z10115" s="21"/>
      <c r="AH10115"/>
    </row>
    <row r="10116" spans="1:34" ht="11.25" customHeight="1">
      <c r="A10116"/>
      <c r="B10116" s="1281" t="s">
        <v>20</v>
      </c>
      <c r="C10116" s="1282">
        <v>8034</v>
      </c>
      <c r="D10116" s="1341" t="str">
        <f t="shared" si="171"/>
        <v>TX8034</v>
      </c>
      <c r="E10116" s="1514" t="s">
        <v>121</v>
      </c>
      <c r="F10116" s="1390">
        <v>185</v>
      </c>
      <c r="G10116" s="1283">
        <v>2.19</v>
      </c>
      <c r="H10116" s="1283"/>
      <c r="I10116" s="1283"/>
      <c r="J10116" s="1283"/>
      <c r="K10116" s="1283"/>
      <c r="L10116" s="1283"/>
      <c r="M10116" s="1283"/>
      <c r="N10116" s="1283"/>
      <c r="O10116" s="1283"/>
      <c r="P10116" s="1283"/>
      <c r="R10116" s="1067"/>
      <c r="T10116" s="268"/>
      <c r="Z10116" s="21"/>
      <c r="AH10116"/>
    </row>
    <row r="10117" spans="1:34" ht="11.25" customHeight="1">
      <c r="A10117"/>
      <c r="B10117" s="1281" t="s">
        <v>20</v>
      </c>
      <c r="C10117" s="1282">
        <v>8039</v>
      </c>
      <c r="D10117" s="1341" t="str">
        <f t="shared" si="171"/>
        <v>TX8039</v>
      </c>
      <c r="E10117" s="1514" t="s">
        <v>125</v>
      </c>
      <c r="F10117" s="1390">
        <v>172</v>
      </c>
      <c r="G10117" s="1283">
        <v>1.53</v>
      </c>
      <c r="H10117" s="1283"/>
      <c r="I10117" s="1283"/>
      <c r="J10117" s="1283"/>
      <c r="K10117" s="1283"/>
      <c r="L10117" s="1283"/>
      <c r="M10117" s="1283"/>
      <c r="N10117" s="1283"/>
      <c r="O10117" s="1283"/>
      <c r="P10117" s="1283"/>
      <c r="R10117" s="1067"/>
      <c r="T10117" s="268"/>
      <c r="Z10117" s="21"/>
      <c r="AH10117"/>
    </row>
    <row r="10118" spans="1:34" ht="11.25" customHeight="1">
      <c r="A10118"/>
      <c r="B10118" s="1281" t="s">
        <v>20</v>
      </c>
      <c r="C10118" s="1282">
        <v>8044</v>
      </c>
      <c r="D10118" s="1341" t="str">
        <f t="shared" si="171"/>
        <v>TX8044</v>
      </c>
      <c r="E10118" s="1514" t="s">
        <v>121</v>
      </c>
      <c r="F10118" s="1390">
        <v>184</v>
      </c>
      <c r="G10118" s="1283">
        <v>2.16</v>
      </c>
      <c r="H10118" s="1283"/>
      <c r="I10118" s="1283"/>
      <c r="J10118" s="1283"/>
      <c r="K10118" s="1283"/>
      <c r="L10118" s="1283"/>
      <c r="M10118" s="1283"/>
      <c r="N10118" s="1283"/>
      <c r="O10118" s="1283"/>
      <c r="P10118" s="1283"/>
      <c r="R10118" s="1067"/>
      <c r="T10118" s="268"/>
      <c r="Z10118" s="21"/>
      <c r="AH10118"/>
    </row>
    <row r="10119" spans="1:34" ht="11.25" customHeight="1">
      <c r="A10119"/>
      <c r="B10119" s="1281" t="s">
        <v>20</v>
      </c>
      <c r="C10119" s="1282">
        <v>8045</v>
      </c>
      <c r="D10119" s="1341" t="str">
        <f t="shared" si="171"/>
        <v>TX8045</v>
      </c>
      <c r="E10119" s="1514" t="s">
        <v>121</v>
      </c>
      <c r="F10119" s="1390">
        <v>149</v>
      </c>
      <c r="G10119" s="1283">
        <v>0.44</v>
      </c>
      <c r="H10119" s="1283"/>
      <c r="I10119" s="1283"/>
      <c r="J10119" s="1283"/>
      <c r="K10119" s="1283"/>
      <c r="L10119" s="1283"/>
      <c r="M10119" s="1283"/>
      <c r="N10119" s="1283"/>
      <c r="O10119" s="1283"/>
      <c r="P10119" s="1283"/>
      <c r="R10119" s="1067"/>
      <c r="T10119" s="268"/>
      <c r="Z10119" s="21"/>
      <c r="AH10119"/>
    </row>
    <row r="10120" spans="1:34" ht="11.25" customHeight="1">
      <c r="A10120"/>
      <c r="B10120" s="1281" t="s">
        <v>20</v>
      </c>
      <c r="C10120" s="1282">
        <v>8047</v>
      </c>
      <c r="D10120" s="1341" t="str">
        <f t="shared" si="171"/>
        <v>TX8047</v>
      </c>
      <c r="E10120" s="1514" t="s">
        <v>121</v>
      </c>
      <c r="F10120" s="1390">
        <v>152</v>
      </c>
      <c r="G10120" s="1283">
        <v>0.56000000000000005</v>
      </c>
      <c r="H10120" s="1283"/>
      <c r="I10120" s="1283"/>
      <c r="J10120" s="1283"/>
      <c r="K10120" s="1283"/>
      <c r="L10120" s="1283"/>
      <c r="M10120" s="1283"/>
      <c r="N10120" s="1283"/>
      <c r="O10120" s="1283"/>
      <c r="P10120" s="1283"/>
      <c r="R10120" s="1067"/>
      <c r="T10120" s="268"/>
      <c r="Z10120" s="21"/>
      <c r="AH10120"/>
    </row>
    <row r="10121" spans="1:34" ht="11.25" customHeight="1">
      <c r="A10121"/>
      <c r="B10121" s="1281" t="s">
        <v>20</v>
      </c>
      <c r="C10121" s="1282">
        <v>8058</v>
      </c>
      <c r="D10121" s="1341" t="str">
        <f t="shared" si="171"/>
        <v>TX8058</v>
      </c>
      <c r="E10121" s="1514" t="s">
        <v>121</v>
      </c>
      <c r="F10121" s="1390">
        <v>163</v>
      </c>
      <c r="G10121" s="1283">
        <v>1.1399999999999999</v>
      </c>
      <c r="H10121" s="1283"/>
      <c r="I10121" s="1283"/>
      <c r="J10121" s="1283"/>
      <c r="K10121" s="1283"/>
      <c r="L10121" s="1283"/>
      <c r="M10121" s="1283"/>
      <c r="N10121" s="1283"/>
      <c r="O10121" s="1283"/>
      <c r="P10121" s="1283"/>
      <c r="R10121" s="1067"/>
      <c r="T10121" s="268"/>
      <c r="Z10121" s="21"/>
      <c r="AH10121"/>
    </row>
    <row r="10122" spans="1:34" ht="11.25" customHeight="1">
      <c r="A10122"/>
      <c r="B10122" s="1281" t="s">
        <v>20</v>
      </c>
      <c r="C10122" s="1282">
        <v>8102</v>
      </c>
      <c r="D10122" s="1341" t="str">
        <f t="shared" si="171"/>
        <v>TX8102</v>
      </c>
      <c r="E10122" s="1514" t="s">
        <v>123</v>
      </c>
      <c r="F10122" s="1390">
        <v>203</v>
      </c>
      <c r="G10122" s="1283">
        <v>3.06</v>
      </c>
      <c r="H10122" s="1283"/>
      <c r="I10122" s="1283"/>
      <c r="J10122" s="1283"/>
      <c r="K10122" s="1283"/>
      <c r="L10122" s="1283"/>
      <c r="M10122" s="1283"/>
      <c r="N10122" s="1283"/>
      <c r="O10122" s="1283"/>
      <c r="P10122" s="1283"/>
      <c r="R10122" s="1067"/>
      <c r="T10122" s="268"/>
      <c r="Z10122" s="21"/>
      <c r="AH10122"/>
    </row>
    <row r="10123" spans="1:34" ht="11.25" customHeight="1">
      <c r="A10123"/>
      <c r="B10123" s="1281" t="s">
        <v>20</v>
      </c>
      <c r="C10123" s="1282">
        <v>8103</v>
      </c>
      <c r="D10123" s="1341" t="str">
        <f t="shared" si="171"/>
        <v>TX8103</v>
      </c>
      <c r="E10123" s="1514" t="s">
        <v>123</v>
      </c>
      <c r="F10123" s="1390">
        <v>180</v>
      </c>
      <c r="G10123" s="1283">
        <v>1.94</v>
      </c>
      <c r="H10123" s="1283"/>
      <c r="I10123" s="1283"/>
      <c r="J10123" s="1283"/>
      <c r="K10123" s="1283"/>
      <c r="L10123" s="1283"/>
      <c r="M10123" s="1283"/>
      <c r="N10123" s="1283"/>
      <c r="O10123" s="1283"/>
      <c r="P10123" s="1283"/>
      <c r="R10123" s="1067"/>
      <c r="T10123" s="268"/>
      <c r="Z10123" s="21"/>
      <c r="AH10123"/>
    </row>
    <row r="10124" spans="1:34" ht="11.25" customHeight="1">
      <c r="A10124"/>
      <c r="B10124" s="1281" t="s">
        <v>20</v>
      </c>
      <c r="C10124" s="1282">
        <v>8106</v>
      </c>
      <c r="D10124" s="1341" t="str">
        <f t="shared" ref="D10124:D10187" si="172">B10124&amp;TEXT(C10124,"0000")</f>
        <v>TX8106</v>
      </c>
      <c r="E10124" s="1514" t="s">
        <v>123</v>
      </c>
      <c r="F10124" s="1390">
        <v>199</v>
      </c>
      <c r="G10124" s="1283">
        <v>2.87</v>
      </c>
      <c r="H10124" s="1283"/>
      <c r="I10124" s="1283"/>
      <c r="J10124" s="1283"/>
      <c r="K10124" s="1283"/>
      <c r="L10124" s="1283"/>
      <c r="M10124" s="1283"/>
      <c r="N10124" s="1283"/>
      <c r="O10124" s="1283"/>
      <c r="P10124" s="1283"/>
      <c r="R10124" s="1067"/>
      <c r="T10124" s="268"/>
      <c r="Z10124" s="21"/>
      <c r="AH10124"/>
    </row>
    <row r="10125" spans="1:34" ht="11.25" customHeight="1">
      <c r="A10125"/>
      <c r="B10125" s="1281" t="s">
        <v>20</v>
      </c>
      <c r="C10125" s="1282">
        <v>8107</v>
      </c>
      <c r="D10125" s="1341" t="str">
        <f t="shared" si="172"/>
        <v>TX8107</v>
      </c>
      <c r="E10125" s="1514" t="s">
        <v>121</v>
      </c>
      <c r="F10125" s="1390">
        <v>175</v>
      </c>
      <c r="G10125" s="1283">
        <v>1.72</v>
      </c>
      <c r="H10125" s="1283"/>
      <c r="I10125" s="1283"/>
      <c r="J10125" s="1283"/>
      <c r="K10125" s="1283"/>
      <c r="L10125" s="1283"/>
      <c r="M10125" s="1283"/>
      <c r="N10125" s="1283"/>
      <c r="O10125" s="1283"/>
      <c r="P10125" s="1283"/>
      <c r="R10125" s="1067"/>
      <c r="T10125" s="268"/>
      <c r="Z10125" s="21"/>
      <c r="AH10125"/>
    </row>
    <row r="10126" spans="1:34" ht="11.25" customHeight="1">
      <c r="A10126"/>
      <c r="B10126" s="1281" t="s">
        <v>20</v>
      </c>
      <c r="C10126" s="1282">
        <v>8113</v>
      </c>
      <c r="D10126" s="1341" t="str">
        <f t="shared" si="172"/>
        <v>TX8113</v>
      </c>
      <c r="E10126" s="1514" t="s">
        <v>123</v>
      </c>
      <c r="F10126" s="1390">
        <v>211</v>
      </c>
      <c r="G10126" s="1283">
        <v>3.43</v>
      </c>
      <c r="H10126" s="1283"/>
      <c r="I10126" s="1283"/>
      <c r="J10126" s="1283"/>
      <c r="K10126" s="1283"/>
      <c r="L10126" s="1283"/>
      <c r="M10126" s="1283"/>
      <c r="N10126" s="1283"/>
      <c r="O10126" s="1283"/>
      <c r="P10126" s="1283"/>
      <c r="R10126" s="1067"/>
      <c r="T10126" s="268"/>
      <c r="Z10126" s="21"/>
      <c r="AH10126"/>
    </row>
    <row r="10127" spans="1:34" ht="11.25" customHeight="1">
      <c r="A10127"/>
      <c r="B10127" s="1281" t="s">
        <v>20</v>
      </c>
      <c r="C10127" s="1282">
        <v>8209</v>
      </c>
      <c r="D10127" s="1341" t="str">
        <f t="shared" si="172"/>
        <v>TX8209</v>
      </c>
      <c r="E10127" s="1514" t="s">
        <v>121</v>
      </c>
      <c r="F10127" s="1390">
        <v>212</v>
      </c>
      <c r="G10127" s="1283">
        <v>3.49</v>
      </c>
      <c r="H10127" s="1283"/>
      <c r="I10127" s="1283"/>
      <c r="J10127" s="1283"/>
      <c r="K10127" s="1283"/>
      <c r="L10127" s="1283"/>
      <c r="M10127" s="1283"/>
      <c r="N10127" s="1283"/>
      <c r="O10127" s="1283"/>
      <c r="P10127" s="1283"/>
      <c r="R10127" s="1067"/>
      <c r="T10127" s="268"/>
      <c r="Z10127" s="21"/>
      <c r="AH10127"/>
    </row>
    <row r="10128" spans="1:34" ht="11.25" customHeight="1">
      <c r="A10128"/>
      <c r="B10128" s="1281" t="s">
        <v>20</v>
      </c>
      <c r="C10128" s="1282">
        <v>8215</v>
      </c>
      <c r="D10128" s="1341" t="str">
        <f t="shared" si="172"/>
        <v>TX8215</v>
      </c>
      <c r="E10128" s="1514" t="s">
        <v>123</v>
      </c>
      <c r="F10128" s="1390">
        <v>176</v>
      </c>
      <c r="G10128" s="1283">
        <v>1.75</v>
      </c>
      <c r="H10128" s="1283"/>
      <c r="I10128" s="1283"/>
      <c r="J10128" s="1283"/>
      <c r="K10128" s="1283"/>
      <c r="L10128" s="1283"/>
      <c r="M10128" s="1283"/>
      <c r="N10128" s="1283"/>
      <c r="O10128" s="1283"/>
      <c r="P10128" s="1283"/>
      <c r="R10128" s="1067"/>
      <c r="T10128" s="268"/>
      <c r="Z10128" s="21"/>
      <c r="AH10128"/>
    </row>
    <row r="10129" spans="1:34" ht="11.25" customHeight="1">
      <c r="A10129"/>
      <c r="B10129" s="1281" t="s">
        <v>20</v>
      </c>
      <c r="C10129" s="1282">
        <v>8227</v>
      </c>
      <c r="D10129" s="1341" t="str">
        <f t="shared" si="172"/>
        <v>TX8227</v>
      </c>
      <c r="E10129" s="1514" t="s">
        <v>124</v>
      </c>
      <c r="F10129" s="1390">
        <v>174</v>
      </c>
      <c r="G10129" s="1283">
        <v>1.67</v>
      </c>
      <c r="H10129" s="1283"/>
      <c r="I10129" s="1283"/>
      <c r="J10129" s="1283"/>
      <c r="K10129" s="1283"/>
      <c r="L10129" s="1283"/>
      <c r="M10129" s="1283"/>
      <c r="N10129" s="1283"/>
      <c r="O10129" s="1283"/>
      <c r="P10129" s="1283"/>
      <c r="R10129" s="1067"/>
      <c r="T10129" s="268"/>
      <c r="Z10129" s="21"/>
      <c r="AH10129"/>
    </row>
    <row r="10130" spans="1:34" ht="11.25" customHeight="1">
      <c r="A10130"/>
      <c r="B10130" s="1281" t="s">
        <v>20</v>
      </c>
      <c r="C10130" s="1282">
        <v>8231</v>
      </c>
      <c r="D10130" s="1341" t="str">
        <f t="shared" si="172"/>
        <v>TX8231</v>
      </c>
      <c r="E10130" s="1514" t="s">
        <v>124</v>
      </c>
      <c r="F10130" s="1390">
        <v>205</v>
      </c>
      <c r="G10130" s="1283">
        <v>3.15</v>
      </c>
      <c r="H10130" s="1283"/>
      <c r="I10130" s="1283"/>
      <c r="J10130" s="1283"/>
      <c r="K10130" s="1283"/>
      <c r="L10130" s="1283"/>
      <c r="M10130" s="1283"/>
      <c r="N10130" s="1283"/>
      <c r="O10130" s="1283"/>
      <c r="P10130" s="1283"/>
      <c r="R10130" s="1067"/>
      <c r="T10130" s="268"/>
      <c r="Z10130" s="21"/>
      <c r="AH10130"/>
    </row>
    <row r="10131" spans="1:34" ht="11.25" customHeight="1">
      <c r="A10131"/>
      <c r="B10131" s="1281" t="s">
        <v>20</v>
      </c>
      <c r="C10131" s="1282">
        <v>8234</v>
      </c>
      <c r="D10131" s="1341" t="str">
        <f t="shared" si="172"/>
        <v>TX8234</v>
      </c>
      <c r="E10131" s="1514" t="s">
        <v>121</v>
      </c>
      <c r="F10131" s="1390">
        <v>211</v>
      </c>
      <c r="G10131" s="1283">
        <v>3.43</v>
      </c>
      <c r="H10131" s="1283"/>
      <c r="I10131" s="1283"/>
      <c r="J10131" s="1283"/>
      <c r="K10131" s="1283"/>
      <c r="L10131" s="1283"/>
      <c r="M10131" s="1283"/>
      <c r="N10131" s="1283"/>
      <c r="O10131" s="1283"/>
      <c r="P10131" s="1283"/>
      <c r="R10131" s="1067"/>
      <c r="T10131" s="268"/>
      <c r="Z10131" s="21"/>
      <c r="AH10131"/>
    </row>
    <row r="10132" spans="1:34" ht="11.25" customHeight="1">
      <c r="A10132"/>
      <c r="B10132" s="1281" t="s">
        <v>20</v>
      </c>
      <c r="C10132" s="1282">
        <v>8264</v>
      </c>
      <c r="D10132" s="1341" t="str">
        <f t="shared" si="172"/>
        <v>TX8264</v>
      </c>
      <c r="E10132" s="1514" t="s">
        <v>123</v>
      </c>
      <c r="F10132" s="1390">
        <v>202</v>
      </c>
      <c r="G10132" s="1283">
        <v>3.03</v>
      </c>
      <c r="H10132" s="1283"/>
      <c r="I10132" s="1283"/>
      <c r="J10132" s="1283"/>
      <c r="K10132" s="1283"/>
      <c r="L10132" s="1283"/>
      <c r="M10132" s="1283"/>
      <c r="N10132" s="1283"/>
      <c r="O10132" s="1283"/>
      <c r="P10132" s="1283"/>
      <c r="R10132" s="1067"/>
      <c r="T10132" s="268"/>
      <c r="Z10132" s="21"/>
      <c r="AH10132"/>
    </row>
    <row r="10133" spans="1:34" ht="11.25" customHeight="1">
      <c r="A10133"/>
      <c r="B10133" s="1281" t="s">
        <v>20</v>
      </c>
      <c r="C10133" s="1282">
        <v>8265</v>
      </c>
      <c r="D10133" s="1341" t="str">
        <f t="shared" si="172"/>
        <v>TX8265</v>
      </c>
      <c r="E10133" s="1514" t="s">
        <v>123</v>
      </c>
      <c r="F10133" s="1390">
        <v>204</v>
      </c>
      <c r="G10133" s="1283">
        <v>3.13</v>
      </c>
      <c r="H10133" s="1283"/>
      <c r="I10133" s="1283"/>
      <c r="J10133" s="1283"/>
      <c r="K10133" s="1283"/>
      <c r="L10133" s="1283"/>
      <c r="M10133" s="1283"/>
      <c r="N10133" s="1283"/>
      <c r="O10133" s="1283"/>
      <c r="P10133" s="1283"/>
      <c r="R10133" s="1067"/>
      <c r="T10133" s="268"/>
      <c r="Z10133" s="21"/>
      <c r="AH10133"/>
    </row>
    <row r="10134" spans="1:34" ht="11.25" customHeight="1">
      <c r="A10134"/>
      <c r="B10134" s="1281" t="s">
        <v>20</v>
      </c>
      <c r="C10134" s="1282">
        <v>8288</v>
      </c>
      <c r="D10134" s="1341" t="str">
        <f t="shared" si="172"/>
        <v>TX8288</v>
      </c>
      <c r="E10134" s="1514" t="s">
        <v>122</v>
      </c>
      <c r="F10134" s="1390">
        <v>197</v>
      </c>
      <c r="G10134" s="1283">
        <v>2.77</v>
      </c>
      <c r="H10134" s="1283"/>
      <c r="I10134" s="1283"/>
      <c r="J10134" s="1283"/>
      <c r="K10134" s="1283"/>
      <c r="L10134" s="1283"/>
      <c r="M10134" s="1283"/>
      <c r="N10134" s="1283"/>
      <c r="O10134" s="1283"/>
      <c r="P10134" s="1283"/>
      <c r="R10134" s="1067"/>
      <c r="T10134" s="268"/>
      <c r="Z10134" s="21"/>
      <c r="AH10134"/>
    </row>
    <row r="10135" spans="1:34" ht="11.25" customHeight="1">
      <c r="A10135"/>
      <c r="B10135" s="1281" t="s">
        <v>20</v>
      </c>
      <c r="C10135" s="1282">
        <v>8292</v>
      </c>
      <c r="D10135" s="1341" t="str">
        <f t="shared" si="172"/>
        <v>TX8292</v>
      </c>
      <c r="E10135" s="1514" t="s">
        <v>121</v>
      </c>
      <c r="F10135" s="1390">
        <v>184</v>
      </c>
      <c r="G10135" s="1283">
        <v>2.16</v>
      </c>
      <c r="H10135" s="1283"/>
      <c r="I10135" s="1283"/>
      <c r="J10135" s="1283"/>
      <c r="K10135" s="1283"/>
      <c r="L10135" s="1283"/>
      <c r="M10135" s="1283"/>
      <c r="N10135" s="1283"/>
      <c r="O10135" s="1283"/>
      <c r="P10135" s="1283"/>
      <c r="R10135" s="1067"/>
      <c r="T10135" s="268"/>
      <c r="Z10135" s="21"/>
      <c r="AH10135"/>
    </row>
    <row r="10136" spans="1:34" ht="11.25" customHeight="1">
      <c r="A10136"/>
      <c r="B10136" s="1281" t="s">
        <v>20</v>
      </c>
      <c r="C10136" s="1282">
        <v>8293</v>
      </c>
      <c r="D10136" s="1341" t="str">
        <f t="shared" si="172"/>
        <v>TX8293</v>
      </c>
      <c r="E10136" s="1514" t="s">
        <v>125</v>
      </c>
      <c r="F10136" s="1390">
        <v>250</v>
      </c>
      <c r="G10136" s="1283">
        <v>5.83</v>
      </c>
      <c r="H10136" s="1283"/>
      <c r="I10136" s="1283"/>
      <c r="J10136" s="1283"/>
      <c r="K10136" s="1283"/>
      <c r="L10136" s="1283"/>
      <c r="M10136" s="1283"/>
      <c r="N10136" s="1283"/>
      <c r="O10136" s="1283"/>
      <c r="P10136" s="1283"/>
      <c r="R10136" s="1067"/>
      <c r="T10136" s="268"/>
      <c r="Z10136" s="21"/>
      <c r="AH10136"/>
    </row>
    <row r="10137" spans="1:34" ht="11.25" customHeight="1">
      <c r="A10137"/>
      <c r="B10137" s="1281" t="s">
        <v>20</v>
      </c>
      <c r="C10137" s="1282">
        <v>8304</v>
      </c>
      <c r="D10137" s="1341" t="str">
        <f t="shared" si="172"/>
        <v>TX8304</v>
      </c>
      <c r="E10137" s="1514" t="s">
        <v>123</v>
      </c>
      <c r="F10137" s="1390">
        <v>239</v>
      </c>
      <c r="G10137" s="1283">
        <v>4.8099999999999996</v>
      </c>
      <c r="H10137" s="1283"/>
      <c r="I10137" s="1283"/>
      <c r="J10137" s="1283"/>
      <c r="K10137" s="1283"/>
      <c r="L10137" s="1283"/>
      <c r="M10137" s="1283"/>
      <c r="N10137" s="1283"/>
      <c r="O10137" s="1283"/>
      <c r="P10137" s="1283"/>
      <c r="R10137" s="1067"/>
      <c r="T10137" s="268"/>
      <c r="Z10137" s="21"/>
      <c r="AH10137"/>
    </row>
    <row r="10138" spans="1:34" ht="11.25" customHeight="1">
      <c r="A10138"/>
      <c r="B10138" s="1281" t="s">
        <v>20</v>
      </c>
      <c r="C10138" s="1282">
        <v>8350</v>
      </c>
      <c r="D10138" s="1341" t="str">
        <f t="shared" si="172"/>
        <v>TX8350</v>
      </c>
      <c r="E10138" s="1514" t="s">
        <v>124</v>
      </c>
      <c r="F10138" s="1390">
        <v>207</v>
      </c>
      <c r="G10138" s="1283">
        <v>3.26</v>
      </c>
      <c r="H10138" s="1283"/>
      <c r="I10138" s="1283"/>
      <c r="J10138" s="1283"/>
      <c r="K10138" s="1283"/>
      <c r="L10138" s="1283"/>
      <c r="M10138" s="1283"/>
      <c r="N10138" s="1283"/>
      <c r="O10138" s="1283"/>
      <c r="P10138" s="1283"/>
      <c r="R10138" s="1067"/>
      <c r="T10138" s="268"/>
      <c r="Z10138" s="21"/>
      <c r="AH10138"/>
    </row>
    <row r="10139" spans="1:34" ht="11.25" customHeight="1">
      <c r="A10139"/>
      <c r="B10139" s="1281" t="s">
        <v>20</v>
      </c>
      <c r="C10139" s="1282">
        <v>8385</v>
      </c>
      <c r="D10139" s="1341" t="str">
        <f t="shared" si="172"/>
        <v>TX8385</v>
      </c>
      <c r="E10139" s="1514" t="s">
        <v>124</v>
      </c>
      <c r="F10139" s="1390">
        <v>169</v>
      </c>
      <c r="G10139" s="1283">
        <v>1.41</v>
      </c>
      <c r="H10139" s="1283"/>
      <c r="I10139" s="1283"/>
      <c r="J10139" s="1283"/>
      <c r="K10139" s="1283"/>
      <c r="L10139" s="1283"/>
      <c r="M10139" s="1283"/>
      <c r="N10139" s="1283"/>
      <c r="O10139" s="1283"/>
      <c r="P10139" s="1283"/>
      <c r="R10139" s="1067"/>
      <c r="T10139" s="268"/>
      <c r="Z10139" s="21"/>
      <c r="AH10139"/>
    </row>
    <row r="10140" spans="1:34" ht="11.25" customHeight="1">
      <c r="A10140"/>
      <c r="B10140" s="1281" t="s">
        <v>20</v>
      </c>
      <c r="C10140" s="1282">
        <v>8387</v>
      </c>
      <c r="D10140" s="1341" t="str">
        <f t="shared" si="172"/>
        <v>TX8387</v>
      </c>
      <c r="E10140" s="1514" t="s">
        <v>121</v>
      </c>
      <c r="F10140" s="1390">
        <v>167</v>
      </c>
      <c r="G10140" s="1283">
        <v>1.29</v>
      </c>
      <c r="H10140" s="1283"/>
      <c r="I10140" s="1283"/>
      <c r="J10140" s="1283"/>
      <c r="K10140" s="1283"/>
      <c r="L10140" s="1283"/>
      <c r="M10140" s="1283"/>
      <c r="N10140" s="1283"/>
      <c r="O10140" s="1283"/>
      <c r="P10140" s="1283"/>
      <c r="R10140" s="1067"/>
      <c r="T10140" s="268"/>
      <c r="Z10140" s="21"/>
      <c r="AH10140"/>
    </row>
    <row r="10141" spans="1:34" ht="11.25" customHeight="1">
      <c r="A10141"/>
      <c r="B10141" s="1281" t="s">
        <v>20</v>
      </c>
      <c r="C10141" s="1282">
        <v>8391</v>
      </c>
      <c r="D10141" s="1341" t="str">
        <f t="shared" si="172"/>
        <v>TX8391</v>
      </c>
      <c r="E10141" s="1514" t="s">
        <v>121</v>
      </c>
      <c r="F10141" s="1390">
        <v>163</v>
      </c>
      <c r="G10141" s="1283">
        <v>1.1200000000000001</v>
      </c>
      <c r="H10141" s="1283"/>
      <c r="I10141" s="1283"/>
      <c r="J10141" s="1283"/>
      <c r="K10141" s="1283"/>
      <c r="L10141" s="1283"/>
      <c r="M10141" s="1283"/>
      <c r="N10141" s="1283"/>
      <c r="O10141" s="1283"/>
      <c r="P10141" s="1283"/>
      <c r="R10141" s="1067"/>
      <c r="T10141" s="268"/>
      <c r="Z10141" s="21"/>
      <c r="AH10141"/>
    </row>
    <row r="10142" spans="1:34" ht="11.25" customHeight="1">
      <c r="A10142"/>
      <c r="B10142" s="1281" t="s">
        <v>20</v>
      </c>
      <c r="C10142" s="1282">
        <v>8601</v>
      </c>
      <c r="D10142" s="1341" t="str">
        <f t="shared" si="172"/>
        <v>TX8601</v>
      </c>
      <c r="E10142" s="1514" t="s">
        <v>125</v>
      </c>
      <c r="F10142" s="1390">
        <v>143</v>
      </c>
      <c r="G10142" s="1283">
        <v>0.14000000000000001</v>
      </c>
      <c r="H10142" s="1283"/>
      <c r="I10142" s="1283"/>
      <c r="J10142" s="1283"/>
      <c r="K10142" s="1283"/>
      <c r="L10142" s="1283"/>
      <c r="M10142" s="1283"/>
      <c r="N10142" s="1283"/>
      <c r="O10142" s="1283"/>
      <c r="P10142" s="1283"/>
      <c r="R10142" s="1067"/>
      <c r="T10142" s="268"/>
      <c r="Z10142" s="21"/>
      <c r="AH10142"/>
    </row>
    <row r="10143" spans="1:34" ht="11.25" customHeight="1">
      <c r="A10143"/>
      <c r="B10143" s="1281" t="s">
        <v>20</v>
      </c>
      <c r="C10143" s="1282">
        <v>8606</v>
      </c>
      <c r="D10143" s="1341" t="str">
        <f t="shared" si="172"/>
        <v>TX8606</v>
      </c>
      <c r="E10143" s="1514" t="s">
        <v>122</v>
      </c>
      <c r="F10143" s="1390">
        <v>161</v>
      </c>
      <c r="G10143" s="1283">
        <v>1.04</v>
      </c>
      <c r="H10143" s="1283"/>
      <c r="I10143" s="1283"/>
      <c r="J10143" s="1283"/>
      <c r="K10143" s="1283"/>
      <c r="L10143" s="1283"/>
      <c r="M10143" s="1283"/>
      <c r="N10143" s="1283"/>
      <c r="O10143" s="1283"/>
      <c r="P10143" s="1283"/>
      <c r="R10143" s="1067"/>
      <c r="T10143" s="268"/>
      <c r="Z10143" s="21"/>
      <c r="AH10143"/>
    </row>
    <row r="10144" spans="1:34" ht="11.25" customHeight="1">
      <c r="A10144"/>
      <c r="B10144" s="1281" t="s">
        <v>20</v>
      </c>
      <c r="C10144" s="1282">
        <v>8607</v>
      </c>
      <c r="D10144" s="1341" t="str">
        <f t="shared" si="172"/>
        <v>TX8607</v>
      </c>
      <c r="E10144" s="1514" t="s">
        <v>122</v>
      </c>
      <c r="F10144" s="1390">
        <v>172</v>
      </c>
      <c r="G10144" s="1283">
        <v>1.53</v>
      </c>
      <c r="H10144" s="1283"/>
      <c r="I10144" s="1283"/>
      <c r="J10144" s="1283"/>
      <c r="K10144" s="1283"/>
      <c r="L10144" s="1283"/>
      <c r="M10144" s="1283"/>
      <c r="N10144" s="1283"/>
      <c r="O10144" s="1283"/>
      <c r="P10144" s="1283"/>
      <c r="R10144" s="1067"/>
      <c r="T10144" s="268"/>
      <c r="Z10144" s="21"/>
      <c r="AH10144"/>
    </row>
    <row r="10145" spans="1:34" ht="11.25" customHeight="1">
      <c r="A10145"/>
      <c r="B10145" s="1281" t="s">
        <v>20</v>
      </c>
      <c r="C10145" s="1282">
        <v>8709</v>
      </c>
      <c r="D10145" s="1341" t="str">
        <f t="shared" si="172"/>
        <v>TX8709</v>
      </c>
      <c r="E10145" s="1514" t="s">
        <v>122</v>
      </c>
      <c r="F10145" s="1390">
        <v>179</v>
      </c>
      <c r="G10145" s="1283">
        <v>1.89</v>
      </c>
      <c r="H10145" s="1283"/>
      <c r="I10145" s="1283"/>
      <c r="J10145" s="1283"/>
      <c r="K10145" s="1283"/>
      <c r="L10145" s="1283"/>
      <c r="M10145" s="1283"/>
      <c r="N10145" s="1283"/>
      <c r="O10145" s="1283"/>
      <c r="P10145" s="1283"/>
      <c r="R10145" s="1067"/>
      <c r="T10145" s="268"/>
      <c r="Z10145" s="21"/>
      <c r="AH10145"/>
    </row>
    <row r="10146" spans="1:34" ht="11.25" customHeight="1">
      <c r="A10146"/>
      <c r="B10146" s="1281" t="s">
        <v>20</v>
      </c>
      <c r="C10146" s="1282">
        <v>8720</v>
      </c>
      <c r="D10146" s="1341" t="str">
        <f t="shared" si="172"/>
        <v>TX8720</v>
      </c>
      <c r="E10146" s="1514" t="s">
        <v>123</v>
      </c>
      <c r="F10146" s="1390">
        <v>143</v>
      </c>
      <c r="G10146" s="1283">
        <v>0.14000000000000001</v>
      </c>
      <c r="H10146" s="1283"/>
      <c r="I10146" s="1283"/>
      <c r="J10146" s="1283"/>
      <c r="K10146" s="1283"/>
      <c r="L10146" s="1283"/>
      <c r="M10146" s="1283"/>
      <c r="N10146" s="1283"/>
      <c r="O10146" s="1283"/>
      <c r="P10146" s="1283"/>
      <c r="R10146" s="1067"/>
      <c r="T10146" s="268"/>
      <c r="Z10146" s="21"/>
      <c r="AH10146"/>
    </row>
    <row r="10147" spans="1:34" ht="11.25" customHeight="1">
      <c r="A10147"/>
      <c r="B10147" s="1281" t="s">
        <v>20</v>
      </c>
      <c r="C10147" s="1282">
        <v>8726</v>
      </c>
      <c r="D10147" s="1341" t="str">
        <f t="shared" si="172"/>
        <v>TX8726</v>
      </c>
      <c r="E10147" s="1514" t="s">
        <v>122</v>
      </c>
      <c r="F10147" s="1390">
        <v>156</v>
      </c>
      <c r="G10147" s="1283">
        <v>0.77</v>
      </c>
      <c r="H10147" s="1283"/>
      <c r="I10147" s="1283"/>
      <c r="J10147" s="1283"/>
      <c r="K10147" s="1283"/>
      <c r="L10147" s="1283"/>
      <c r="M10147" s="1283"/>
      <c r="N10147" s="1283"/>
      <c r="O10147" s="1283"/>
      <c r="P10147" s="1283"/>
      <c r="R10147" s="1067"/>
      <c r="T10147" s="268"/>
      <c r="Z10147" s="21"/>
      <c r="AH10147"/>
    </row>
    <row r="10148" spans="1:34" ht="11.25" customHeight="1">
      <c r="A10148"/>
      <c r="B10148" s="1281" t="s">
        <v>20</v>
      </c>
      <c r="C10148" s="1282">
        <v>8742</v>
      </c>
      <c r="D10148" s="1341" t="str">
        <f t="shared" si="172"/>
        <v>TX8742</v>
      </c>
      <c r="E10148" s="1514" t="s">
        <v>125</v>
      </c>
      <c r="F10148" s="1390">
        <v>143</v>
      </c>
      <c r="G10148" s="1283">
        <v>0.14000000000000001</v>
      </c>
      <c r="H10148" s="1283"/>
      <c r="I10148" s="1283"/>
      <c r="J10148" s="1283"/>
      <c r="K10148" s="1283"/>
      <c r="L10148" s="1283"/>
      <c r="M10148" s="1283"/>
      <c r="N10148" s="1283"/>
      <c r="O10148" s="1283"/>
      <c r="P10148" s="1283"/>
      <c r="R10148" s="1067"/>
      <c r="T10148" s="268"/>
      <c r="Z10148" s="21"/>
      <c r="AH10148"/>
    </row>
    <row r="10149" spans="1:34" ht="11.25" customHeight="1">
      <c r="A10149"/>
      <c r="B10149" s="1281" t="s">
        <v>20</v>
      </c>
      <c r="C10149" s="1282">
        <v>8748</v>
      </c>
      <c r="D10149" s="1341" t="str">
        <f t="shared" si="172"/>
        <v>TX8748</v>
      </c>
      <c r="E10149" s="1514" t="s">
        <v>121</v>
      </c>
      <c r="F10149" s="1390">
        <v>145</v>
      </c>
      <c r="G10149" s="1283">
        <v>0.22</v>
      </c>
      <c r="H10149" s="1283"/>
      <c r="I10149" s="1283"/>
      <c r="J10149" s="1283"/>
      <c r="K10149" s="1283"/>
      <c r="L10149" s="1283"/>
      <c r="M10149" s="1283"/>
      <c r="N10149" s="1283"/>
      <c r="O10149" s="1283"/>
      <c r="P10149" s="1283"/>
      <c r="R10149" s="1067"/>
      <c r="T10149" s="268"/>
      <c r="Z10149" s="21"/>
      <c r="AH10149"/>
    </row>
    <row r="10150" spans="1:34" ht="11.25" customHeight="1">
      <c r="A10150"/>
      <c r="B10150" s="1281" t="s">
        <v>20</v>
      </c>
      <c r="C10150" s="1282">
        <v>8752</v>
      </c>
      <c r="D10150" s="1341" t="str">
        <f t="shared" si="172"/>
        <v>TX8752</v>
      </c>
      <c r="E10150" s="1514" t="s">
        <v>123</v>
      </c>
      <c r="F10150" s="1390">
        <v>183</v>
      </c>
      <c r="G10150" s="1283">
        <v>2.0699999999999998</v>
      </c>
      <c r="H10150" s="1283"/>
      <c r="I10150" s="1283"/>
      <c r="J10150" s="1283"/>
      <c r="K10150" s="1283"/>
      <c r="L10150" s="1283"/>
      <c r="M10150" s="1283"/>
      <c r="N10150" s="1283"/>
      <c r="O10150" s="1283"/>
      <c r="P10150" s="1283"/>
      <c r="R10150" s="1067"/>
      <c r="T10150" s="268"/>
      <c r="Z10150" s="21"/>
      <c r="AH10150"/>
    </row>
    <row r="10151" spans="1:34" ht="11.25" customHeight="1">
      <c r="A10151"/>
      <c r="B10151" s="1281" t="s">
        <v>20</v>
      </c>
      <c r="C10151" s="1282">
        <v>8754</v>
      </c>
      <c r="D10151" s="1341" t="str">
        <f t="shared" si="172"/>
        <v>TX8754</v>
      </c>
      <c r="E10151" s="1514" t="s">
        <v>121</v>
      </c>
      <c r="F10151" s="1390">
        <v>149</v>
      </c>
      <c r="G10151" s="1283">
        <v>0.44</v>
      </c>
      <c r="H10151" s="1283"/>
      <c r="I10151" s="1283"/>
      <c r="J10151" s="1283"/>
      <c r="K10151" s="1283"/>
      <c r="L10151" s="1283"/>
      <c r="M10151" s="1283"/>
      <c r="N10151" s="1283"/>
      <c r="O10151" s="1283"/>
      <c r="P10151" s="1283"/>
      <c r="R10151" s="1067"/>
      <c r="T10151" s="268"/>
      <c r="Z10151" s="21"/>
      <c r="AH10151"/>
    </row>
    <row r="10152" spans="1:34" ht="11.25" customHeight="1">
      <c r="A10152"/>
      <c r="B10152" s="1281" t="s">
        <v>20</v>
      </c>
      <c r="C10152" s="1282">
        <v>8755</v>
      </c>
      <c r="D10152" s="1341" t="str">
        <f t="shared" si="172"/>
        <v>TX8755</v>
      </c>
      <c r="E10152" s="1514" t="s">
        <v>122</v>
      </c>
      <c r="F10152" s="1390">
        <v>143</v>
      </c>
      <c r="G10152" s="1283">
        <v>0.14000000000000001</v>
      </c>
      <c r="H10152" s="1283"/>
      <c r="I10152" s="1283"/>
      <c r="J10152" s="1283"/>
      <c r="K10152" s="1283"/>
      <c r="L10152" s="1283"/>
      <c r="M10152" s="1283"/>
      <c r="N10152" s="1283"/>
      <c r="O10152" s="1283"/>
      <c r="P10152" s="1283"/>
      <c r="R10152" s="1067"/>
      <c r="T10152" s="268"/>
      <c r="Z10152" s="21"/>
      <c r="AH10152"/>
    </row>
    <row r="10153" spans="1:34" ht="11.25" customHeight="1">
      <c r="A10153"/>
      <c r="B10153" s="1281" t="s">
        <v>20</v>
      </c>
      <c r="C10153" s="1282">
        <v>8803</v>
      </c>
      <c r="D10153" s="1341" t="str">
        <f t="shared" si="172"/>
        <v>TX8803</v>
      </c>
      <c r="E10153" s="1514" t="s">
        <v>121</v>
      </c>
      <c r="F10153" s="1390">
        <v>141</v>
      </c>
      <c r="G10153" s="1283">
        <v>0.03</v>
      </c>
      <c r="H10153" s="1283"/>
      <c r="I10153" s="1283"/>
      <c r="J10153" s="1283"/>
      <c r="K10153" s="1283"/>
      <c r="L10153" s="1283"/>
      <c r="M10153" s="1283"/>
      <c r="N10153" s="1283"/>
      <c r="O10153" s="1283"/>
      <c r="P10153" s="1283"/>
      <c r="R10153" s="1067"/>
      <c r="T10153" s="268"/>
      <c r="Z10153" s="21"/>
      <c r="AH10153"/>
    </row>
    <row r="10154" spans="1:34" ht="11.25" customHeight="1">
      <c r="A10154"/>
      <c r="B10154" s="1281" t="s">
        <v>20</v>
      </c>
      <c r="C10154" s="1282">
        <v>8809</v>
      </c>
      <c r="D10154" s="1341" t="str">
        <f t="shared" si="172"/>
        <v>TX8809</v>
      </c>
      <c r="E10154" s="1514" t="s">
        <v>125</v>
      </c>
      <c r="F10154" s="1390">
        <v>142</v>
      </c>
      <c r="G10154" s="1283">
        <v>0.1</v>
      </c>
      <c r="H10154" s="1283"/>
      <c r="I10154" s="1283"/>
      <c r="J10154" s="1283"/>
      <c r="K10154" s="1283"/>
      <c r="L10154" s="1283"/>
      <c r="M10154" s="1283"/>
      <c r="N10154" s="1283"/>
      <c r="O10154" s="1283"/>
      <c r="P10154" s="1283"/>
      <c r="R10154" s="1067"/>
      <c r="T10154" s="268"/>
      <c r="Z10154" s="21"/>
      <c r="AH10154"/>
    </row>
    <row r="10155" spans="1:34" ht="11.25" customHeight="1">
      <c r="A10155"/>
      <c r="B10155" s="1281" t="s">
        <v>20</v>
      </c>
      <c r="C10155" s="1282">
        <v>8810</v>
      </c>
      <c r="D10155" s="1341" t="str">
        <f t="shared" si="172"/>
        <v>TX8810</v>
      </c>
      <c r="E10155" s="1514" t="s">
        <v>125</v>
      </c>
      <c r="F10155" s="1390">
        <v>142</v>
      </c>
      <c r="G10155" s="1283">
        <v>0.09</v>
      </c>
      <c r="H10155" s="1283"/>
      <c r="I10155" s="1283"/>
      <c r="J10155" s="1283"/>
      <c r="K10155" s="1283"/>
      <c r="L10155" s="1283"/>
      <c r="M10155" s="1283"/>
      <c r="N10155" s="1283"/>
      <c r="O10155" s="1283"/>
      <c r="P10155" s="1283"/>
      <c r="R10155" s="1067"/>
      <c r="T10155" s="268"/>
      <c r="Z10155" s="21"/>
      <c r="AH10155"/>
    </row>
    <row r="10156" spans="1:34" ht="11.25" customHeight="1">
      <c r="A10156"/>
      <c r="B10156" s="1281" t="s">
        <v>20</v>
      </c>
      <c r="C10156" s="1282">
        <v>8820</v>
      </c>
      <c r="D10156" s="1341" t="str">
        <f t="shared" si="172"/>
        <v>TX8820</v>
      </c>
      <c r="E10156" s="1514" t="s">
        <v>121</v>
      </c>
      <c r="F10156" s="1390">
        <v>141</v>
      </c>
      <c r="G10156" s="1283">
        <v>0.05</v>
      </c>
      <c r="H10156" s="1283"/>
      <c r="I10156" s="1283"/>
      <c r="J10156" s="1283"/>
      <c r="K10156" s="1283"/>
      <c r="L10156" s="1283"/>
      <c r="M10156" s="1283"/>
      <c r="N10156" s="1283"/>
      <c r="O10156" s="1283"/>
      <c r="P10156" s="1283"/>
      <c r="R10156" s="1067"/>
      <c r="T10156" s="268"/>
      <c r="Z10156" s="21"/>
      <c r="AH10156"/>
    </row>
    <row r="10157" spans="1:34" ht="11.25" customHeight="1">
      <c r="A10157"/>
      <c r="B10157" s="1281" t="s">
        <v>20</v>
      </c>
      <c r="C10157" s="1282">
        <v>8824</v>
      </c>
      <c r="D10157" s="1341" t="str">
        <f t="shared" si="172"/>
        <v>TX8824</v>
      </c>
      <c r="E10157" s="1514" t="s">
        <v>125</v>
      </c>
      <c r="F10157" s="1390">
        <v>176</v>
      </c>
      <c r="G10157" s="1283">
        <v>1.77</v>
      </c>
      <c r="H10157" s="1283"/>
      <c r="I10157" s="1283"/>
      <c r="J10157" s="1283"/>
      <c r="K10157" s="1283"/>
      <c r="L10157" s="1283"/>
      <c r="M10157" s="1283"/>
      <c r="N10157" s="1283"/>
      <c r="O10157" s="1283"/>
      <c r="P10157" s="1283"/>
      <c r="R10157" s="1067"/>
      <c r="T10157" s="268"/>
      <c r="Z10157" s="21"/>
      <c r="AH10157"/>
    </row>
    <row r="10158" spans="1:34" ht="11.25" customHeight="1">
      <c r="A10158"/>
      <c r="B10158" s="1281" t="s">
        <v>20</v>
      </c>
      <c r="C10158" s="1282">
        <v>8826</v>
      </c>
      <c r="D10158" s="1341" t="str">
        <f t="shared" si="172"/>
        <v>TX8826</v>
      </c>
      <c r="E10158" s="1514" t="s">
        <v>125</v>
      </c>
      <c r="F10158" s="1390">
        <v>167</v>
      </c>
      <c r="G10158" s="1283">
        <v>1.31</v>
      </c>
      <c r="H10158" s="1283"/>
      <c r="I10158" s="1283"/>
      <c r="J10158" s="1283"/>
      <c r="K10158" s="1283"/>
      <c r="L10158" s="1283"/>
      <c r="M10158" s="1283"/>
      <c r="N10158" s="1283"/>
      <c r="O10158" s="1283"/>
      <c r="P10158" s="1283"/>
      <c r="R10158" s="1067"/>
      <c r="T10158" s="268"/>
      <c r="Z10158" s="21"/>
      <c r="AH10158"/>
    </row>
    <row r="10159" spans="1:34" ht="11.25" customHeight="1">
      <c r="A10159"/>
      <c r="B10159" s="1281" t="s">
        <v>20</v>
      </c>
      <c r="C10159" s="1282">
        <v>8828</v>
      </c>
      <c r="D10159" s="1341" t="str">
        <f t="shared" si="172"/>
        <v>TX8828</v>
      </c>
      <c r="E10159" s="1514" t="s">
        <v>124</v>
      </c>
      <c r="F10159" s="1390">
        <v>169</v>
      </c>
      <c r="G10159" s="1283">
        <v>1.43</v>
      </c>
      <c r="H10159" s="1283"/>
      <c r="I10159" s="1283"/>
      <c r="J10159" s="1283"/>
      <c r="K10159" s="1283"/>
      <c r="L10159" s="1283"/>
      <c r="M10159" s="1283"/>
      <c r="N10159" s="1283"/>
      <c r="O10159" s="1283"/>
      <c r="P10159" s="1283"/>
      <c r="R10159" s="1067"/>
      <c r="T10159" s="268"/>
      <c r="Z10159" s="21"/>
      <c r="AH10159"/>
    </row>
    <row r="10160" spans="1:34" ht="11.25" customHeight="1">
      <c r="A10160"/>
      <c r="B10160" s="1281" t="s">
        <v>20</v>
      </c>
      <c r="C10160" s="1282">
        <v>8831</v>
      </c>
      <c r="D10160" s="1341" t="str">
        <f t="shared" si="172"/>
        <v>TX8831</v>
      </c>
      <c r="E10160" s="1514" t="s">
        <v>121</v>
      </c>
      <c r="F10160" s="1390">
        <v>156</v>
      </c>
      <c r="G10160" s="1283">
        <v>0.77</v>
      </c>
      <c r="H10160" s="1283"/>
      <c r="I10160" s="1283"/>
      <c r="J10160" s="1283"/>
      <c r="K10160" s="1283"/>
      <c r="L10160" s="1283"/>
      <c r="M10160" s="1283"/>
      <c r="N10160" s="1283"/>
      <c r="O10160" s="1283"/>
      <c r="P10160" s="1283"/>
      <c r="R10160" s="1067"/>
      <c r="T10160" s="268"/>
      <c r="Z10160" s="21"/>
      <c r="AH10160"/>
    </row>
    <row r="10161" spans="1:34" ht="11.25" customHeight="1">
      <c r="A10161"/>
      <c r="B10161" s="1281" t="s">
        <v>20</v>
      </c>
      <c r="C10161" s="1282">
        <v>8832</v>
      </c>
      <c r="D10161" s="1341" t="str">
        <f t="shared" si="172"/>
        <v>TX8832</v>
      </c>
      <c r="E10161" s="1514" t="s">
        <v>121</v>
      </c>
      <c r="F10161" s="1390">
        <v>143</v>
      </c>
      <c r="G10161" s="1283">
        <v>0.15</v>
      </c>
      <c r="H10161" s="1283"/>
      <c r="I10161" s="1283"/>
      <c r="J10161" s="1283"/>
      <c r="K10161" s="1283"/>
      <c r="L10161" s="1283"/>
      <c r="M10161" s="1283"/>
      <c r="N10161" s="1283"/>
      <c r="O10161" s="1283"/>
      <c r="P10161" s="1283"/>
      <c r="R10161" s="1067"/>
      <c r="T10161" s="268"/>
      <c r="Z10161" s="21"/>
      <c r="AH10161"/>
    </row>
    <row r="10162" spans="1:34" ht="11.25" customHeight="1">
      <c r="A10162"/>
      <c r="B10162" s="1281" t="s">
        <v>20</v>
      </c>
      <c r="C10162" s="1282">
        <v>8833</v>
      </c>
      <c r="D10162" s="1341" t="str">
        <f t="shared" si="172"/>
        <v>TX8833</v>
      </c>
      <c r="E10162" s="1514" t="s">
        <v>125</v>
      </c>
      <c r="F10162" s="1390">
        <v>148</v>
      </c>
      <c r="G10162" s="1283">
        <v>0.39</v>
      </c>
      <c r="H10162" s="1283"/>
      <c r="I10162" s="1283"/>
      <c r="J10162" s="1283"/>
      <c r="K10162" s="1283"/>
      <c r="L10162" s="1283"/>
      <c r="M10162" s="1283"/>
      <c r="N10162" s="1283"/>
      <c r="O10162" s="1283"/>
      <c r="P10162" s="1283"/>
      <c r="R10162" s="1067"/>
      <c r="T10162" s="268"/>
      <c r="Z10162" s="21"/>
      <c r="AH10162"/>
    </row>
    <row r="10163" spans="1:34" ht="11.25" customHeight="1">
      <c r="A10163"/>
      <c r="B10163" s="1281" t="s">
        <v>20</v>
      </c>
      <c r="C10163" s="1282">
        <v>8837</v>
      </c>
      <c r="D10163" s="1341" t="str">
        <f t="shared" si="172"/>
        <v>TX8837</v>
      </c>
      <c r="E10163" s="1514" t="s">
        <v>123</v>
      </c>
      <c r="F10163" s="1390">
        <v>0</v>
      </c>
      <c r="G10163" s="1283">
        <v>99.99</v>
      </c>
      <c r="H10163" s="1283"/>
      <c r="I10163" s="1283"/>
      <c r="J10163" s="1283"/>
      <c r="K10163" s="1283"/>
      <c r="L10163" s="1283"/>
      <c r="M10163" s="1283"/>
      <c r="N10163" s="1283"/>
      <c r="O10163" s="1283"/>
      <c r="P10163" s="1283"/>
      <c r="R10163" s="1067"/>
      <c r="T10163" s="268"/>
      <c r="Z10163" s="21"/>
      <c r="AH10163"/>
    </row>
    <row r="10164" spans="1:34" ht="11.25" customHeight="1">
      <c r="A10164"/>
      <c r="B10164" s="1281" t="s">
        <v>20</v>
      </c>
      <c r="C10164" s="1282">
        <v>8838</v>
      </c>
      <c r="D10164" s="1341" t="str">
        <f t="shared" si="172"/>
        <v>TX8838</v>
      </c>
      <c r="E10164" s="1514" t="s">
        <v>125</v>
      </c>
      <c r="F10164" s="1390">
        <v>149</v>
      </c>
      <c r="G10164" s="1283">
        <v>0.43</v>
      </c>
      <c r="H10164" s="1283"/>
      <c r="I10164" s="1283"/>
      <c r="J10164" s="1283"/>
      <c r="K10164" s="1283"/>
      <c r="L10164" s="1283"/>
      <c r="M10164" s="1283"/>
      <c r="N10164" s="1283"/>
      <c r="O10164" s="1283"/>
      <c r="P10164" s="1283"/>
      <c r="R10164" s="1067"/>
      <c r="T10164" s="268"/>
      <c r="Z10164" s="21"/>
      <c r="AH10164"/>
    </row>
    <row r="10165" spans="1:34" ht="11.25" customHeight="1">
      <c r="A10165"/>
      <c r="B10165" s="1281" t="s">
        <v>20</v>
      </c>
      <c r="C10165" s="1282">
        <v>8858</v>
      </c>
      <c r="D10165" s="1341" t="str">
        <f t="shared" si="172"/>
        <v>TX8858</v>
      </c>
      <c r="E10165" s="1514" t="s">
        <v>125</v>
      </c>
      <c r="F10165" s="1390">
        <v>144</v>
      </c>
      <c r="G10165" s="1283">
        <v>0.17</v>
      </c>
      <c r="H10165" s="1283"/>
      <c r="I10165" s="1283"/>
      <c r="J10165" s="1283"/>
      <c r="K10165" s="1283"/>
      <c r="L10165" s="1283"/>
      <c r="M10165" s="1283"/>
      <c r="N10165" s="1283"/>
      <c r="O10165" s="1283"/>
      <c r="P10165" s="1283"/>
      <c r="R10165" s="1067"/>
      <c r="T10165" s="268"/>
      <c r="Z10165" s="21"/>
      <c r="AH10165"/>
    </row>
    <row r="10166" spans="1:34" ht="11.25" customHeight="1">
      <c r="A10166"/>
      <c r="B10166" s="1281" t="s">
        <v>20</v>
      </c>
      <c r="C10166" s="1282">
        <v>8868</v>
      </c>
      <c r="D10166" s="1341" t="str">
        <f t="shared" si="172"/>
        <v>TX8868</v>
      </c>
      <c r="E10166" s="1514" t="s">
        <v>121</v>
      </c>
      <c r="F10166" s="1390">
        <v>147</v>
      </c>
      <c r="G10166" s="1283">
        <v>0.32</v>
      </c>
      <c r="H10166" s="1283"/>
      <c r="I10166" s="1283"/>
      <c r="J10166" s="1283"/>
      <c r="K10166" s="1283"/>
      <c r="L10166" s="1283"/>
      <c r="M10166" s="1283"/>
      <c r="N10166" s="1283"/>
      <c r="O10166" s="1283"/>
      <c r="P10166" s="1283"/>
      <c r="R10166" s="1067"/>
      <c r="T10166" s="268"/>
      <c r="Z10166" s="21"/>
      <c r="AH10166"/>
    </row>
    <row r="10167" spans="1:34" ht="11.25" customHeight="1">
      <c r="A10167"/>
      <c r="B10167" s="1281" t="s">
        <v>20</v>
      </c>
      <c r="C10167" s="1282">
        <v>8901</v>
      </c>
      <c r="D10167" s="1341" t="str">
        <f t="shared" si="172"/>
        <v>TX8901</v>
      </c>
      <c r="E10167" s="1514" t="s">
        <v>123</v>
      </c>
      <c r="F10167" s="1390">
        <v>143</v>
      </c>
      <c r="G10167" s="1283">
        <v>0.14000000000000001</v>
      </c>
      <c r="H10167" s="1283"/>
      <c r="I10167" s="1283"/>
      <c r="J10167" s="1283"/>
      <c r="K10167" s="1283"/>
      <c r="L10167" s="1283"/>
      <c r="M10167" s="1283"/>
      <c r="N10167" s="1283"/>
      <c r="O10167" s="1283"/>
      <c r="P10167" s="1283"/>
      <c r="R10167" s="1067"/>
      <c r="T10167" s="268"/>
      <c r="Z10167" s="21"/>
      <c r="AH10167"/>
    </row>
    <row r="10168" spans="1:34" ht="11.25" customHeight="1">
      <c r="A10168"/>
      <c r="B10168" s="1281" t="s">
        <v>20</v>
      </c>
      <c r="C10168" s="1282">
        <v>9014</v>
      </c>
      <c r="D10168" s="1341" t="str">
        <f t="shared" si="172"/>
        <v>TX9014</v>
      </c>
      <c r="E10168" s="1514" t="s">
        <v>125</v>
      </c>
      <c r="F10168" s="1390">
        <v>173</v>
      </c>
      <c r="G10168" s="1283">
        <v>1.6</v>
      </c>
      <c r="H10168" s="1283"/>
      <c r="I10168" s="1283"/>
      <c r="J10168" s="1283"/>
      <c r="K10168" s="1283"/>
      <c r="L10168" s="1283"/>
      <c r="M10168" s="1283"/>
      <c r="N10168" s="1283"/>
      <c r="O10168" s="1283"/>
      <c r="P10168" s="1283"/>
      <c r="R10168" s="1067"/>
      <c r="T10168" s="268"/>
      <c r="Z10168" s="21"/>
      <c r="AH10168"/>
    </row>
    <row r="10169" spans="1:34" ht="11.25" customHeight="1">
      <c r="A10169"/>
      <c r="B10169" s="1281" t="s">
        <v>20</v>
      </c>
      <c r="C10169" s="1282">
        <v>9015</v>
      </c>
      <c r="D10169" s="1341" t="str">
        <f t="shared" si="172"/>
        <v>TX9015</v>
      </c>
      <c r="E10169" s="1514" t="s">
        <v>125</v>
      </c>
      <c r="F10169" s="1390">
        <v>172</v>
      </c>
      <c r="G10169" s="1283">
        <v>1.53</v>
      </c>
      <c r="H10169" s="1283"/>
      <c r="I10169" s="1283"/>
      <c r="J10169" s="1283"/>
      <c r="K10169" s="1283"/>
      <c r="L10169" s="1283"/>
      <c r="M10169" s="1283"/>
      <c r="N10169" s="1283"/>
      <c r="O10169" s="1283"/>
      <c r="P10169" s="1283"/>
      <c r="R10169" s="1067"/>
      <c r="T10169" s="268"/>
      <c r="Z10169" s="21"/>
      <c r="AH10169"/>
    </row>
    <row r="10170" spans="1:34" ht="11.25" customHeight="1">
      <c r="A10170"/>
      <c r="B10170" s="1281" t="s">
        <v>20</v>
      </c>
      <c r="C10170" s="1282">
        <v>9016</v>
      </c>
      <c r="D10170" s="1341" t="str">
        <f t="shared" si="172"/>
        <v>TX9016</v>
      </c>
      <c r="E10170" s="1514" t="s">
        <v>124</v>
      </c>
      <c r="F10170" s="1390">
        <v>173</v>
      </c>
      <c r="G10170" s="1283">
        <v>1.58</v>
      </c>
      <c r="H10170" s="1283"/>
      <c r="I10170" s="1283"/>
      <c r="J10170" s="1283"/>
      <c r="K10170" s="1283"/>
      <c r="L10170" s="1283"/>
      <c r="M10170" s="1283"/>
      <c r="N10170" s="1283"/>
      <c r="O10170" s="1283"/>
      <c r="P10170" s="1283"/>
      <c r="R10170" s="1067"/>
      <c r="T10170" s="268"/>
      <c r="Z10170" s="21"/>
      <c r="AH10170"/>
    </row>
    <row r="10171" spans="1:34" ht="11.25" customHeight="1">
      <c r="A10171"/>
      <c r="B10171" s="1281" t="s">
        <v>20</v>
      </c>
      <c r="C10171" s="1282">
        <v>9019</v>
      </c>
      <c r="D10171" s="1341" t="str">
        <f t="shared" si="172"/>
        <v>TX9019</v>
      </c>
      <c r="E10171" s="1514" t="s">
        <v>122</v>
      </c>
      <c r="F10171" s="1390">
        <v>163</v>
      </c>
      <c r="G10171" s="1283">
        <v>1.1399999999999999</v>
      </c>
      <c r="H10171" s="1283"/>
      <c r="I10171" s="1283"/>
      <c r="J10171" s="1283"/>
      <c r="K10171" s="1283"/>
      <c r="L10171" s="1283"/>
      <c r="M10171" s="1283"/>
      <c r="N10171" s="1283"/>
      <c r="O10171" s="1283"/>
      <c r="P10171" s="1283"/>
      <c r="R10171" s="1067"/>
      <c r="T10171" s="268"/>
      <c r="Z10171" s="21"/>
      <c r="AH10171"/>
    </row>
    <row r="10172" spans="1:34" ht="11.25" customHeight="1">
      <c r="A10172"/>
      <c r="B10172" s="1281" t="s">
        <v>20</v>
      </c>
      <c r="C10172" s="1282">
        <v>9032</v>
      </c>
      <c r="D10172" s="1341" t="str">
        <f t="shared" si="172"/>
        <v>TX9032</v>
      </c>
      <c r="E10172" s="1514" t="s">
        <v>121</v>
      </c>
      <c r="F10172" s="1390">
        <v>194</v>
      </c>
      <c r="G10172" s="1283">
        <v>2.64</v>
      </c>
      <c r="H10172" s="1283"/>
      <c r="I10172" s="1283"/>
      <c r="J10172" s="1283"/>
      <c r="K10172" s="1283"/>
      <c r="L10172" s="1283"/>
      <c r="M10172" s="1283"/>
      <c r="N10172" s="1283"/>
      <c r="O10172" s="1283"/>
      <c r="P10172" s="1283"/>
      <c r="R10172" s="1067"/>
      <c r="T10172" s="268"/>
      <c r="Z10172" s="21"/>
      <c r="AH10172"/>
    </row>
    <row r="10173" spans="1:34" ht="11.25" customHeight="1">
      <c r="A10173"/>
      <c r="B10173" s="1281" t="s">
        <v>20</v>
      </c>
      <c r="C10173" s="1282">
        <v>9033</v>
      </c>
      <c r="D10173" s="1341" t="str">
        <f t="shared" si="172"/>
        <v>TX9033</v>
      </c>
      <c r="E10173" s="1514" t="s">
        <v>123</v>
      </c>
      <c r="F10173" s="1390">
        <v>177</v>
      </c>
      <c r="G10173" s="1283">
        <v>1.82</v>
      </c>
      <c r="H10173" s="1283"/>
      <c r="I10173" s="1283"/>
      <c r="J10173" s="1283"/>
      <c r="K10173" s="1283"/>
      <c r="L10173" s="1283"/>
      <c r="M10173" s="1283"/>
      <c r="N10173" s="1283"/>
      <c r="O10173" s="1283"/>
      <c r="P10173" s="1283"/>
      <c r="R10173" s="1067"/>
      <c r="T10173" s="268"/>
      <c r="Z10173" s="21"/>
      <c r="AH10173"/>
    </row>
    <row r="10174" spans="1:34" ht="11.25" customHeight="1">
      <c r="A10174"/>
      <c r="B10174" s="1281" t="s">
        <v>20</v>
      </c>
      <c r="C10174" s="1282">
        <v>9040</v>
      </c>
      <c r="D10174" s="1341" t="str">
        <f t="shared" si="172"/>
        <v>TX9040</v>
      </c>
      <c r="E10174" s="1514" t="s">
        <v>125</v>
      </c>
      <c r="F10174" s="1390">
        <v>182</v>
      </c>
      <c r="G10174" s="1283">
        <v>2.06</v>
      </c>
      <c r="H10174" s="1283"/>
      <c r="I10174" s="1283"/>
      <c r="J10174" s="1283"/>
      <c r="K10174" s="1283"/>
      <c r="L10174" s="1283"/>
      <c r="M10174" s="1283"/>
      <c r="N10174" s="1283"/>
      <c r="O10174" s="1283"/>
      <c r="P10174" s="1283"/>
      <c r="R10174" s="1067"/>
      <c r="T10174" s="268"/>
      <c r="Z10174" s="21"/>
      <c r="AH10174"/>
    </row>
    <row r="10175" spans="1:34" ht="11.25" customHeight="1">
      <c r="A10175"/>
      <c r="B10175" s="1281" t="s">
        <v>20</v>
      </c>
      <c r="C10175" s="1282">
        <v>9052</v>
      </c>
      <c r="D10175" s="1341" t="str">
        <f t="shared" si="172"/>
        <v>TX9052</v>
      </c>
      <c r="E10175" s="1514" t="s">
        <v>121</v>
      </c>
      <c r="F10175" s="1390">
        <v>167</v>
      </c>
      <c r="G10175" s="1283">
        <v>1.33</v>
      </c>
      <c r="H10175" s="1283"/>
      <c r="I10175" s="1283"/>
      <c r="J10175" s="1283"/>
      <c r="K10175" s="1283"/>
      <c r="L10175" s="1283"/>
      <c r="M10175" s="1283"/>
      <c r="N10175" s="1283"/>
      <c r="O10175" s="1283"/>
      <c r="P10175" s="1283"/>
      <c r="R10175" s="1067"/>
      <c r="T10175" s="268"/>
      <c r="Z10175" s="21"/>
      <c r="AH10175"/>
    </row>
    <row r="10176" spans="1:34" ht="11.25" customHeight="1">
      <c r="A10176"/>
      <c r="B10176" s="1281" t="s">
        <v>20</v>
      </c>
      <c r="C10176" s="1282">
        <v>9058</v>
      </c>
      <c r="D10176" s="1341" t="str">
        <f t="shared" si="172"/>
        <v>TX9058</v>
      </c>
      <c r="E10176" s="1514" t="s">
        <v>121</v>
      </c>
      <c r="F10176" s="1390">
        <v>166</v>
      </c>
      <c r="G10176" s="1283">
        <v>1.28</v>
      </c>
      <c r="H10176" s="1283"/>
      <c r="I10176" s="1283"/>
      <c r="J10176" s="1283"/>
      <c r="K10176" s="1283"/>
      <c r="L10176" s="1283"/>
      <c r="M10176" s="1283"/>
      <c r="N10176" s="1283"/>
      <c r="O10176" s="1283"/>
      <c r="P10176" s="1283"/>
      <c r="R10176" s="1067"/>
      <c r="T10176" s="268"/>
      <c r="Z10176" s="21"/>
      <c r="AH10176"/>
    </row>
    <row r="10177" spans="1:34" ht="11.25" customHeight="1">
      <c r="A10177"/>
      <c r="B10177" s="1281" t="s">
        <v>20</v>
      </c>
      <c r="C10177" s="1282">
        <v>9060</v>
      </c>
      <c r="D10177" s="1341" t="str">
        <f t="shared" si="172"/>
        <v>TX9060</v>
      </c>
      <c r="E10177" s="1514" t="s">
        <v>121</v>
      </c>
      <c r="F10177" s="1390">
        <v>158</v>
      </c>
      <c r="G10177" s="1283">
        <v>0.88</v>
      </c>
      <c r="H10177" s="1283"/>
      <c r="I10177" s="1283"/>
      <c r="J10177" s="1283"/>
      <c r="K10177" s="1283"/>
      <c r="L10177" s="1283"/>
      <c r="M10177" s="1283"/>
      <c r="N10177" s="1283"/>
      <c r="O10177" s="1283"/>
      <c r="P10177" s="1283"/>
      <c r="R10177" s="1067"/>
      <c r="T10177" s="268"/>
      <c r="Z10177" s="21"/>
      <c r="AH10177"/>
    </row>
    <row r="10178" spans="1:34" ht="11.25" customHeight="1">
      <c r="A10178"/>
      <c r="B10178" s="1281" t="s">
        <v>20</v>
      </c>
      <c r="C10178" s="1282">
        <v>9061</v>
      </c>
      <c r="D10178" s="1341" t="str">
        <f t="shared" si="172"/>
        <v>TX9061</v>
      </c>
      <c r="E10178" s="1514" t="s">
        <v>125</v>
      </c>
      <c r="F10178" s="1390">
        <v>161</v>
      </c>
      <c r="G10178" s="1283">
        <v>1.02</v>
      </c>
      <c r="H10178" s="1283"/>
      <c r="I10178" s="1283"/>
      <c r="J10178" s="1283"/>
      <c r="K10178" s="1283"/>
      <c r="L10178" s="1283"/>
      <c r="M10178" s="1283"/>
      <c r="N10178" s="1283"/>
      <c r="O10178" s="1283"/>
      <c r="P10178" s="1283"/>
      <c r="R10178" s="1067"/>
      <c r="T10178" s="268"/>
      <c r="Z10178" s="21"/>
      <c r="AH10178"/>
    </row>
    <row r="10179" spans="1:34" ht="11.25" customHeight="1">
      <c r="A10179"/>
      <c r="B10179" s="1281" t="s">
        <v>20</v>
      </c>
      <c r="C10179" s="1282">
        <v>9063</v>
      </c>
      <c r="D10179" s="1341" t="str">
        <f t="shared" si="172"/>
        <v>TX9063</v>
      </c>
      <c r="E10179" s="1514" t="s">
        <v>121</v>
      </c>
      <c r="F10179" s="1390">
        <v>151</v>
      </c>
      <c r="G10179" s="1283">
        <v>0.51</v>
      </c>
      <c r="H10179" s="1283"/>
      <c r="I10179" s="1283"/>
      <c r="J10179" s="1283"/>
      <c r="K10179" s="1283"/>
      <c r="L10179" s="1283"/>
      <c r="M10179" s="1283"/>
      <c r="N10179" s="1283"/>
      <c r="O10179" s="1283"/>
      <c r="P10179" s="1283"/>
      <c r="R10179" s="1067"/>
      <c r="T10179" s="268"/>
      <c r="Z10179" s="21"/>
      <c r="AH10179"/>
    </row>
    <row r="10180" spans="1:34" ht="11.25" customHeight="1">
      <c r="A10180"/>
      <c r="B10180" s="1281" t="s">
        <v>20</v>
      </c>
      <c r="C10180" s="1282">
        <v>9079</v>
      </c>
      <c r="D10180" s="1341" t="str">
        <f t="shared" si="172"/>
        <v>TX9079</v>
      </c>
      <c r="E10180" s="1514" t="s">
        <v>121</v>
      </c>
      <c r="F10180" s="1390">
        <v>156</v>
      </c>
      <c r="G10180" s="1283">
        <v>0.78</v>
      </c>
      <c r="H10180" s="1283"/>
      <c r="I10180" s="1283"/>
      <c r="J10180" s="1283"/>
      <c r="K10180" s="1283"/>
      <c r="L10180" s="1283"/>
      <c r="M10180" s="1283"/>
      <c r="N10180" s="1283"/>
      <c r="O10180" s="1283"/>
      <c r="P10180" s="1283"/>
      <c r="R10180" s="1067"/>
      <c r="T10180" s="268"/>
      <c r="Z10180" s="21"/>
      <c r="AH10180"/>
    </row>
    <row r="10181" spans="1:34" ht="11.25" customHeight="1">
      <c r="A10181"/>
      <c r="B10181" s="1281" t="s">
        <v>20</v>
      </c>
      <c r="C10181" s="1282">
        <v>9080</v>
      </c>
      <c r="D10181" s="1341" t="str">
        <f t="shared" si="172"/>
        <v>TX9080</v>
      </c>
      <c r="E10181" s="1514" t="s">
        <v>124</v>
      </c>
      <c r="F10181" s="1390">
        <v>150</v>
      </c>
      <c r="G10181" s="1283">
        <v>0.49</v>
      </c>
      <c r="H10181" s="1283"/>
      <c r="I10181" s="1283"/>
      <c r="J10181" s="1283"/>
      <c r="K10181" s="1283"/>
      <c r="L10181" s="1283"/>
      <c r="M10181" s="1283"/>
      <c r="N10181" s="1283"/>
      <c r="O10181" s="1283"/>
      <c r="P10181" s="1283"/>
      <c r="R10181" s="1067"/>
      <c r="T10181" s="268"/>
      <c r="Z10181" s="21"/>
      <c r="AH10181"/>
    </row>
    <row r="10182" spans="1:34" ht="11.25" customHeight="1">
      <c r="A10182"/>
      <c r="B10182" s="1281" t="s">
        <v>20</v>
      </c>
      <c r="C10182" s="1282">
        <v>9089</v>
      </c>
      <c r="D10182" s="1341" t="str">
        <f t="shared" si="172"/>
        <v>TX9089</v>
      </c>
      <c r="E10182" s="1514" t="s">
        <v>125</v>
      </c>
      <c r="F10182" s="1390">
        <v>146</v>
      </c>
      <c r="G10182" s="1283">
        <v>0.28999999999999998</v>
      </c>
      <c r="H10182" s="1283"/>
      <c r="I10182" s="1283"/>
      <c r="J10182" s="1283"/>
      <c r="K10182" s="1283"/>
      <c r="L10182" s="1283"/>
      <c r="M10182" s="1283"/>
      <c r="N10182" s="1283"/>
      <c r="O10182" s="1283"/>
      <c r="P10182" s="1283"/>
      <c r="R10182" s="1067"/>
      <c r="T10182" s="268"/>
      <c r="Z10182" s="21"/>
      <c r="AH10182"/>
    </row>
    <row r="10183" spans="1:34" ht="11.25" customHeight="1">
      <c r="A10183"/>
      <c r="B10183" s="1281" t="s">
        <v>20</v>
      </c>
      <c r="C10183" s="1282">
        <v>9093</v>
      </c>
      <c r="D10183" s="1341" t="str">
        <f t="shared" si="172"/>
        <v>TX9093</v>
      </c>
      <c r="E10183" s="1514" t="s">
        <v>125</v>
      </c>
      <c r="F10183" s="1390">
        <v>154</v>
      </c>
      <c r="G10183" s="1283">
        <v>0.66</v>
      </c>
      <c r="H10183" s="1283"/>
      <c r="I10183" s="1283"/>
      <c r="J10183" s="1283"/>
      <c r="K10183" s="1283"/>
      <c r="L10183" s="1283"/>
      <c r="M10183" s="1283"/>
      <c r="N10183" s="1283"/>
      <c r="O10183" s="1283"/>
      <c r="P10183" s="1283"/>
      <c r="R10183" s="1067"/>
      <c r="T10183" s="268"/>
      <c r="Z10183" s="21"/>
      <c r="AH10183"/>
    </row>
    <row r="10184" spans="1:34" ht="11.25" customHeight="1">
      <c r="A10184"/>
      <c r="B10184" s="1281" t="s">
        <v>20</v>
      </c>
      <c r="C10184" s="1282">
        <v>9101</v>
      </c>
      <c r="D10184" s="1341" t="str">
        <f t="shared" si="172"/>
        <v>TX9101</v>
      </c>
      <c r="E10184" s="1514" t="s">
        <v>121</v>
      </c>
      <c r="F10184" s="1390">
        <v>182</v>
      </c>
      <c r="G10184" s="1283">
        <v>2.02</v>
      </c>
      <c r="H10184" s="1283"/>
      <c r="I10184" s="1283"/>
      <c r="J10184" s="1283"/>
      <c r="K10184" s="1283"/>
      <c r="L10184" s="1283"/>
      <c r="M10184" s="1283"/>
      <c r="N10184" s="1283"/>
      <c r="O10184" s="1283"/>
      <c r="P10184" s="1283"/>
      <c r="R10184" s="1067"/>
      <c r="T10184" s="268"/>
      <c r="Z10184" s="21"/>
      <c r="AH10184"/>
    </row>
    <row r="10185" spans="1:34" ht="11.25" customHeight="1">
      <c r="A10185"/>
      <c r="B10185" s="1281" t="s">
        <v>20</v>
      </c>
      <c r="C10185" s="1282">
        <v>9102</v>
      </c>
      <c r="D10185" s="1341" t="str">
        <f t="shared" si="172"/>
        <v>TX9102</v>
      </c>
      <c r="E10185" s="1514" t="s">
        <v>121</v>
      </c>
      <c r="F10185" s="1390">
        <v>172</v>
      </c>
      <c r="G10185" s="1283">
        <v>1.55</v>
      </c>
      <c r="H10185" s="1283"/>
      <c r="I10185" s="1283"/>
      <c r="J10185" s="1283"/>
      <c r="K10185" s="1283"/>
      <c r="L10185" s="1283"/>
      <c r="M10185" s="1283"/>
      <c r="N10185" s="1283"/>
      <c r="O10185" s="1283"/>
      <c r="P10185" s="1283"/>
      <c r="R10185" s="1067"/>
      <c r="T10185" s="268"/>
      <c r="Z10185" s="21"/>
      <c r="AH10185"/>
    </row>
    <row r="10186" spans="1:34" ht="11.25" customHeight="1">
      <c r="A10186"/>
      <c r="B10186" s="1281" t="s">
        <v>20</v>
      </c>
      <c r="C10186" s="1282">
        <v>9154</v>
      </c>
      <c r="D10186" s="1341" t="str">
        <f t="shared" si="172"/>
        <v>TX9154</v>
      </c>
      <c r="E10186" s="1514" t="s">
        <v>124</v>
      </c>
      <c r="F10186" s="1390">
        <v>167</v>
      </c>
      <c r="G10186" s="1283">
        <v>1.29</v>
      </c>
      <c r="H10186" s="1283"/>
      <c r="I10186" s="1283"/>
      <c r="J10186" s="1283"/>
      <c r="K10186" s="1283"/>
      <c r="L10186" s="1283"/>
      <c r="M10186" s="1283"/>
      <c r="N10186" s="1283"/>
      <c r="O10186" s="1283"/>
      <c r="P10186" s="1283"/>
      <c r="R10186" s="1067"/>
      <c r="T10186" s="268"/>
      <c r="Z10186" s="21"/>
      <c r="AH10186"/>
    </row>
    <row r="10187" spans="1:34" ht="11.25" customHeight="1">
      <c r="A10187"/>
      <c r="B10187" s="1281" t="s">
        <v>20</v>
      </c>
      <c r="C10187" s="1282">
        <v>9156</v>
      </c>
      <c r="D10187" s="1341" t="str">
        <f t="shared" si="172"/>
        <v>TX9156</v>
      </c>
      <c r="E10187" s="1514" t="s">
        <v>123</v>
      </c>
      <c r="F10187" s="1390">
        <v>162</v>
      </c>
      <c r="G10187" s="1283">
        <v>1.05</v>
      </c>
      <c r="H10187" s="1283"/>
      <c r="I10187" s="1283"/>
      <c r="J10187" s="1283"/>
      <c r="K10187" s="1283"/>
      <c r="L10187" s="1283"/>
      <c r="M10187" s="1283"/>
      <c r="N10187" s="1283"/>
      <c r="O10187" s="1283"/>
      <c r="P10187" s="1283"/>
      <c r="R10187" s="1067"/>
      <c r="T10187" s="268"/>
      <c r="Z10187" s="21"/>
      <c r="AH10187"/>
    </row>
    <row r="10188" spans="1:34" ht="11.25" customHeight="1">
      <c r="A10188"/>
      <c r="B10188" s="1281" t="s">
        <v>20</v>
      </c>
      <c r="C10188" s="1282">
        <v>9170</v>
      </c>
      <c r="D10188" s="1341" t="str">
        <f t="shared" ref="D10188:D10251" si="173">B10188&amp;TEXT(C10188,"0000")</f>
        <v>TX9170</v>
      </c>
      <c r="E10188" s="1514" t="s">
        <v>124</v>
      </c>
      <c r="F10188" s="1390">
        <v>250</v>
      </c>
      <c r="G10188" s="1283">
        <v>8.84</v>
      </c>
      <c r="H10188" s="1283"/>
      <c r="I10188" s="1283"/>
      <c r="J10188" s="1283"/>
      <c r="K10188" s="1283"/>
      <c r="L10188" s="1283"/>
      <c r="M10188" s="1283"/>
      <c r="N10188" s="1283"/>
      <c r="O10188" s="1283"/>
      <c r="P10188" s="1283"/>
      <c r="R10188" s="1067"/>
      <c r="T10188" s="268"/>
      <c r="Z10188" s="21"/>
      <c r="AH10188"/>
    </row>
    <row r="10189" spans="1:34" ht="11.25" customHeight="1">
      <c r="A10189"/>
      <c r="B10189" s="1281" t="s">
        <v>20</v>
      </c>
      <c r="C10189" s="1282">
        <v>9178</v>
      </c>
      <c r="D10189" s="1341" t="str">
        <f t="shared" si="173"/>
        <v>TX9178</v>
      </c>
      <c r="E10189" s="1514" t="s">
        <v>122</v>
      </c>
      <c r="F10189" s="1390">
        <v>250</v>
      </c>
      <c r="G10189" s="1283">
        <v>6.17</v>
      </c>
      <c r="H10189" s="1283"/>
      <c r="I10189" s="1283"/>
      <c r="J10189" s="1283"/>
      <c r="K10189" s="1283"/>
      <c r="L10189" s="1283"/>
      <c r="M10189" s="1283"/>
      <c r="N10189" s="1283"/>
      <c r="O10189" s="1283"/>
      <c r="P10189" s="1283"/>
      <c r="R10189" s="1067"/>
      <c r="T10189" s="268"/>
      <c r="Z10189" s="21"/>
      <c r="AH10189"/>
    </row>
    <row r="10190" spans="1:34" ht="11.25" customHeight="1">
      <c r="A10190"/>
      <c r="B10190" s="1281" t="s">
        <v>20</v>
      </c>
      <c r="C10190" s="1282">
        <v>9179</v>
      </c>
      <c r="D10190" s="1341" t="str">
        <f t="shared" si="173"/>
        <v>TX9179</v>
      </c>
      <c r="E10190" s="1514" t="s">
        <v>122</v>
      </c>
      <c r="F10190" s="1390">
        <v>250</v>
      </c>
      <c r="G10190" s="1283">
        <v>13.36</v>
      </c>
      <c r="H10190" s="1283"/>
      <c r="I10190" s="1283"/>
      <c r="J10190" s="1283"/>
      <c r="K10190" s="1283"/>
      <c r="L10190" s="1283"/>
      <c r="M10190" s="1283"/>
      <c r="N10190" s="1283"/>
      <c r="O10190" s="1283"/>
      <c r="P10190" s="1283"/>
      <c r="R10190" s="1067"/>
      <c r="T10190" s="268"/>
      <c r="Z10190" s="21"/>
      <c r="AH10190"/>
    </row>
    <row r="10191" spans="1:34" ht="11.25" customHeight="1">
      <c r="A10191"/>
      <c r="B10191" s="1281" t="s">
        <v>20</v>
      </c>
      <c r="C10191" s="1282">
        <v>9182</v>
      </c>
      <c r="D10191" s="1341" t="str">
        <f t="shared" si="173"/>
        <v>TX9182</v>
      </c>
      <c r="E10191" s="1514" t="s">
        <v>123</v>
      </c>
      <c r="F10191" s="1390">
        <v>162</v>
      </c>
      <c r="G10191" s="1283">
        <v>1.05</v>
      </c>
      <c r="H10191" s="1283"/>
      <c r="I10191" s="1283"/>
      <c r="J10191" s="1283"/>
      <c r="K10191" s="1283"/>
      <c r="L10191" s="1283"/>
      <c r="M10191" s="1283"/>
      <c r="N10191" s="1283"/>
      <c r="O10191" s="1283"/>
      <c r="P10191" s="1283"/>
      <c r="R10191" s="1067"/>
      <c r="T10191" s="268"/>
      <c r="Z10191" s="21"/>
      <c r="AH10191"/>
    </row>
    <row r="10192" spans="1:34" ht="11.25" customHeight="1">
      <c r="A10192"/>
      <c r="B10192" s="1281" t="s">
        <v>20</v>
      </c>
      <c r="C10192" s="1282">
        <v>9186</v>
      </c>
      <c r="D10192" s="1341" t="str">
        <f t="shared" si="173"/>
        <v>TX9186</v>
      </c>
      <c r="E10192" s="1514" t="s">
        <v>122</v>
      </c>
      <c r="F10192" s="1390">
        <v>250</v>
      </c>
      <c r="G10192" s="1283">
        <v>9.98</v>
      </c>
      <c r="H10192" s="1283"/>
      <c r="I10192" s="1283"/>
      <c r="J10192" s="1283"/>
      <c r="K10192" s="1283"/>
      <c r="L10192" s="1283"/>
      <c r="M10192" s="1283"/>
      <c r="N10192" s="1283"/>
      <c r="O10192" s="1283"/>
      <c r="P10192" s="1283"/>
      <c r="R10192" s="1067"/>
      <c r="T10192" s="268"/>
      <c r="Z10192" s="21"/>
      <c r="AH10192"/>
    </row>
    <row r="10193" spans="1:34" ht="11.25" customHeight="1">
      <c r="A10193"/>
      <c r="B10193" s="1281" t="s">
        <v>20</v>
      </c>
      <c r="C10193" s="1282">
        <v>9220</v>
      </c>
      <c r="D10193" s="1341" t="str">
        <f t="shared" si="173"/>
        <v>TX9220</v>
      </c>
      <c r="E10193" s="1514" t="s">
        <v>121</v>
      </c>
      <c r="F10193" s="1390">
        <v>215</v>
      </c>
      <c r="G10193" s="1283">
        <v>3.66</v>
      </c>
      <c r="H10193" s="1283"/>
      <c r="I10193" s="1283"/>
      <c r="J10193" s="1283"/>
      <c r="K10193" s="1283"/>
      <c r="L10193" s="1283"/>
      <c r="M10193" s="1283"/>
      <c r="N10193" s="1283"/>
      <c r="O10193" s="1283"/>
      <c r="P10193" s="1283"/>
      <c r="R10193" s="1067"/>
      <c r="T10193" s="268"/>
      <c r="Z10193" s="21"/>
      <c r="AH10193"/>
    </row>
    <row r="10194" spans="1:34" ht="11.25" customHeight="1">
      <c r="A10194"/>
      <c r="B10194" s="1281" t="s">
        <v>20</v>
      </c>
      <c r="C10194" s="1282">
        <v>9402</v>
      </c>
      <c r="D10194" s="1341" t="str">
        <f t="shared" si="173"/>
        <v>TX9402</v>
      </c>
      <c r="E10194" s="1514" t="s">
        <v>124</v>
      </c>
      <c r="F10194" s="1390">
        <v>221</v>
      </c>
      <c r="G10194" s="1283">
        <v>3.94</v>
      </c>
      <c r="H10194" s="1283"/>
      <c r="I10194" s="1283"/>
      <c r="J10194" s="1283"/>
      <c r="K10194" s="1283"/>
      <c r="L10194" s="1283"/>
      <c r="M10194" s="1283"/>
      <c r="N10194" s="1283"/>
      <c r="O10194" s="1283"/>
      <c r="P10194" s="1283"/>
      <c r="R10194" s="1067"/>
      <c r="T10194" s="268"/>
      <c r="Z10194" s="21"/>
      <c r="AH10194"/>
    </row>
    <row r="10195" spans="1:34" ht="11.25" customHeight="1">
      <c r="A10195"/>
      <c r="B10195" s="1281" t="s">
        <v>20</v>
      </c>
      <c r="C10195" s="1282">
        <v>9501</v>
      </c>
      <c r="D10195" s="1341" t="str">
        <f t="shared" si="173"/>
        <v>TX9501</v>
      </c>
      <c r="E10195" s="1514" t="s">
        <v>125</v>
      </c>
      <c r="F10195" s="1390">
        <v>178</v>
      </c>
      <c r="G10195" s="1283">
        <v>1.84</v>
      </c>
      <c r="H10195" s="1283"/>
      <c r="I10195" s="1283"/>
      <c r="J10195" s="1283"/>
      <c r="K10195" s="1283"/>
      <c r="L10195" s="1283"/>
      <c r="M10195" s="1283"/>
      <c r="N10195" s="1283"/>
      <c r="O10195" s="1283"/>
      <c r="P10195" s="1283"/>
      <c r="R10195" s="1067"/>
      <c r="T10195" s="268"/>
      <c r="Z10195" s="21"/>
      <c r="AH10195"/>
    </row>
    <row r="10196" spans="1:34" ht="11.25" customHeight="1">
      <c r="A10196"/>
      <c r="B10196" s="1281" t="s">
        <v>20</v>
      </c>
      <c r="C10196" s="1282">
        <v>9522</v>
      </c>
      <c r="D10196" s="1341" t="str">
        <f t="shared" si="173"/>
        <v>TX9522</v>
      </c>
      <c r="E10196" s="1514" t="s">
        <v>121</v>
      </c>
      <c r="F10196" s="1390">
        <v>191</v>
      </c>
      <c r="G10196" s="1283">
        <v>2.4700000000000002</v>
      </c>
      <c r="H10196" s="1283"/>
      <c r="I10196" s="1283"/>
      <c r="J10196" s="1283"/>
      <c r="K10196" s="1283"/>
      <c r="L10196" s="1283"/>
      <c r="M10196" s="1283"/>
      <c r="N10196" s="1283"/>
      <c r="O10196" s="1283"/>
      <c r="P10196" s="1283"/>
      <c r="R10196" s="1067"/>
      <c r="T10196" s="268"/>
      <c r="Z10196" s="21"/>
      <c r="AH10196"/>
    </row>
    <row r="10197" spans="1:34" ht="11.25" customHeight="1">
      <c r="A10197"/>
      <c r="B10197" s="1281" t="s">
        <v>20</v>
      </c>
      <c r="C10197" s="1282">
        <v>9529</v>
      </c>
      <c r="D10197" s="1341" t="str">
        <f t="shared" si="173"/>
        <v>TX9529</v>
      </c>
      <c r="E10197" s="1514" t="s">
        <v>122</v>
      </c>
      <c r="F10197" s="1390">
        <v>170</v>
      </c>
      <c r="G10197" s="1283">
        <v>1.45</v>
      </c>
      <c r="H10197" s="1283"/>
      <c r="I10197" s="1283"/>
      <c r="J10197" s="1283"/>
      <c r="K10197" s="1283"/>
      <c r="L10197" s="1283"/>
      <c r="M10197" s="1283"/>
      <c r="N10197" s="1283"/>
      <c r="O10197" s="1283"/>
      <c r="P10197" s="1283"/>
      <c r="R10197" s="1067"/>
      <c r="T10197" s="268"/>
      <c r="Z10197" s="21"/>
      <c r="AH10197"/>
    </row>
    <row r="10198" spans="1:34" ht="11.25" customHeight="1">
      <c r="A10198"/>
      <c r="B10198" s="1281" t="s">
        <v>20</v>
      </c>
      <c r="C10198" s="1282">
        <v>9554</v>
      </c>
      <c r="D10198" s="1341" t="str">
        <f t="shared" si="173"/>
        <v>TX9554</v>
      </c>
      <c r="E10198" s="1514" t="s">
        <v>124</v>
      </c>
      <c r="F10198" s="1390">
        <v>247</v>
      </c>
      <c r="G10198" s="1283">
        <v>5.2</v>
      </c>
      <c r="H10198" s="1283"/>
      <c r="I10198" s="1283"/>
      <c r="J10198" s="1283"/>
      <c r="K10198" s="1283"/>
      <c r="L10198" s="1283"/>
      <c r="M10198" s="1283"/>
      <c r="N10198" s="1283"/>
      <c r="O10198" s="1283"/>
      <c r="P10198" s="1283"/>
      <c r="R10198" s="1067"/>
      <c r="Z10198" s="21"/>
      <c r="AH10198"/>
    </row>
    <row r="10199" spans="1:34" ht="11.25" customHeight="1">
      <c r="A10199"/>
      <c r="B10199" s="1281" t="s">
        <v>20</v>
      </c>
      <c r="C10199" s="1282">
        <v>9586</v>
      </c>
      <c r="D10199" s="1341" t="str">
        <f t="shared" si="173"/>
        <v>TX9586</v>
      </c>
      <c r="E10199" s="1514" t="s">
        <v>121</v>
      </c>
      <c r="F10199" s="1390">
        <v>149</v>
      </c>
      <c r="G10199" s="1283">
        <v>0.44</v>
      </c>
      <c r="H10199" s="1283"/>
      <c r="I10199" s="1283"/>
      <c r="J10199" s="1283"/>
      <c r="K10199" s="1283"/>
      <c r="L10199" s="1283"/>
      <c r="M10199" s="1283"/>
      <c r="N10199" s="1283"/>
      <c r="O10199" s="1283"/>
      <c r="P10199" s="1283"/>
      <c r="R10199" s="1067"/>
      <c r="Z10199" s="21"/>
      <c r="AH10199"/>
    </row>
    <row r="10200" spans="1:34" ht="11.25" customHeight="1">
      <c r="A10200"/>
      <c r="B10200" s="1281" t="s">
        <v>20</v>
      </c>
      <c r="C10200" s="1282">
        <v>9600</v>
      </c>
      <c r="D10200" s="1341" t="str">
        <f t="shared" si="173"/>
        <v>TX9600</v>
      </c>
      <c r="E10200" s="1514" t="s">
        <v>124</v>
      </c>
      <c r="F10200" s="1390">
        <v>156</v>
      </c>
      <c r="G10200" s="1283">
        <v>0.78</v>
      </c>
      <c r="H10200" s="1283"/>
      <c r="I10200" s="1283"/>
      <c r="J10200" s="1283"/>
      <c r="K10200" s="1283"/>
      <c r="L10200" s="1283"/>
      <c r="M10200" s="1283"/>
      <c r="N10200" s="1283"/>
      <c r="O10200" s="1283"/>
      <c r="P10200" s="1283"/>
      <c r="R10200" s="1067"/>
      <c r="Z10200" s="21"/>
      <c r="AH10200"/>
    </row>
    <row r="10201" spans="1:34" ht="11.25" customHeight="1">
      <c r="A10201"/>
      <c r="B10201" s="1281" t="s">
        <v>20</v>
      </c>
      <c r="C10201" s="1282">
        <v>9620</v>
      </c>
      <c r="D10201" s="1341" t="str">
        <f t="shared" si="173"/>
        <v>TX9620</v>
      </c>
      <c r="E10201" s="1514" t="s">
        <v>121</v>
      </c>
      <c r="F10201" s="1390">
        <v>161</v>
      </c>
      <c r="G10201" s="1283">
        <v>1</v>
      </c>
      <c r="H10201" s="1283"/>
      <c r="I10201" s="1283"/>
      <c r="J10201" s="1283"/>
      <c r="K10201" s="1283"/>
      <c r="L10201" s="1283"/>
      <c r="M10201" s="1283"/>
      <c r="N10201" s="1283"/>
      <c r="O10201" s="1283"/>
      <c r="P10201" s="1283"/>
      <c r="R10201" s="1067"/>
      <c r="Z10201" s="21"/>
      <c r="AH10201"/>
    </row>
    <row r="10202" spans="1:34" ht="11.25" customHeight="1">
      <c r="A10202"/>
      <c r="B10202" s="1281" t="s">
        <v>20</v>
      </c>
      <c r="C10202" s="1282">
        <v>9984</v>
      </c>
      <c r="D10202" s="1341" t="str">
        <f t="shared" si="173"/>
        <v>TX9984</v>
      </c>
      <c r="E10202" s="1514" t="s">
        <v>280</v>
      </c>
      <c r="F10202" s="1390">
        <v>0</v>
      </c>
      <c r="G10202" s="1283">
        <v>99.99</v>
      </c>
      <c r="H10202" s="1283"/>
      <c r="I10202" s="1283"/>
      <c r="J10202" s="1283"/>
      <c r="K10202" s="1283"/>
      <c r="L10202" s="1283"/>
      <c r="M10202" s="1283"/>
      <c r="N10202" s="1283"/>
      <c r="O10202" s="1283"/>
      <c r="P10202" s="1283"/>
      <c r="R10202" s="1067"/>
      <c r="Z10202" s="21"/>
      <c r="AH10202"/>
    </row>
    <row r="10203" spans="1:34" ht="11.25" customHeight="1">
      <c r="A10203"/>
      <c r="B10203" s="1281" t="s">
        <v>20</v>
      </c>
      <c r="C10203" s="1282">
        <v>9985</v>
      </c>
      <c r="D10203" s="1341" t="str">
        <f t="shared" si="173"/>
        <v>TX9985</v>
      </c>
      <c r="E10203" s="1514" t="s">
        <v>280</v>
      </c>
      <c r="F10203" s="1390">
        <v>0</v>
      </c>
      <c r="G10203" s="1283">
        <v>99.99</v>
      </c>
      <c r="H10203" s="1283"/>
      <c r="I10203" s="1283"/>
      <c r="J10203" s="1283"/>
      <c r="K10203" s="1283"/>
      <c r="L10203" s="1283"/>
      <c r="M10203" s="1283"/>
      <c r="N10203" s="1283"/>
      <c r="O10203" s="1283"/>
      <c r="P10203" s="1283"/>
      <c r="R10203" s="1067"/>
      <c r="Z10203" s="21"/>
      <c r="AH10203"/>
    </row>
    <row r="10204" spans="1:34" ht="11.25" customHeight="1">
      <c r="A10204" t="s">
        <v>31</v>
      </c>
      <c r="B10204" s="1439" t="s">
        <v>31</v>
      </c>
      <c r="C10204" s="1440">
        <v>5</v>
      </c>
      <c r="D10204" s="1441" t="str">
        <f t="shared" si="173"/>
        <v>VA0005</v>
      </c>
      <c r="E10204" s="1514" t="s">
        <v>121</v>
      </c>
      <c r="F10204" s="1467">
        <v>500</v>
      </c>
      <c r="G10204" s="1468">
        <v>1.99</v>
      </c>
      <c r="H10204" s="1468"/>
      <c r="I10204" s="1468"/>
      <c r="J10204" s="1468"/>
      <c r="K10204" s="1468"/>
      <c r="L10204" s="1468"/>
      <c r="M10204" s="1468"/>
      <c r="N10204" s="1468"/>
      <c r="O10204" s="1468"/>
      <c r="P10204" s="1468">
        <v>2.66</v>
      </c>
      <c r="R10204" s="1067"/>
      <c r="Z10204" s="21"/>
      <c r="AH10204"/>
    </row>
    <row r="10205" spans="1:34" ht="11.25" customHeight="1">
      <c r="A10205"/>
      <c r="B10205" s="1439" t="s">
        <v>31</v>
      </c>
      <c r="C10205" s="1440">
        <v>8</v>
      </c>
      <c r="D10205" s="1441" t="str">
        <f t="shared" si="173"/>
        <v>VA0008</v>
      </c>
      <c r="E10205" s="1514" t="s">
        <v>121</v>
      </c>
      <c r="F10205" s="1467">
        <v>500</v>
      </c>
      <c r="G10205" s="1468">
        <v>1.61</v>
      </c>
      <c r="H10205" s="1468"/>
      <c r="I10205" s="1468"/>
      <c r="J10205" s="1468"/>
      <c r="K10205" s="1468"/>
      <c r="L10205" s="1468"/>
      <c r="M10205" s="1468"/>
      <c r="N10205" s="1468"/>
      <c r="O10205" s="1468"/>
      <c r="P10205" s="1468">
        <v>2.14</v>
      </c>
      <c r="R10205" s="1067"/>
      <c r="Z10205" s="21"/>
      <c r="AH10205"/>
    </row>
    <row r="10206" spans="1:34" ht="11.25" customHeight="1">
      <c r="A10206"/>
      <c r="B10206" s="1439" t="s">
        <v>31</v>
      </c>
      <c r="C10206" s="1440">
        <v>16</v>
      </c>
      <c r="D10206" s="1441" t="str">
        <f t="shared" si="173"/>
        <v>VA0016</v>
      </c>
      <c r="E10206" s="1514" t="s">
        <v>121</v>
      </c>
      <c r="F10206" s="1467">
        <v>550</v>
      </c>
      <c r="G10206" s="1468">
        <v>3.68</v>
      </c>
      <c r="H10206" s="1468"/>
      <c r="I10206" s="1468"/>
      <c r="J10206" s="1468"/>
      <c r="K10206" s="1468"/>
      <c r="L10206" s="1468"/>
      <c r="M10206" s="1468"/>
      <c r="N10206" s="1468"/>
      <c r="O10206" s="1468"/>
      <c r="P10206" s="1468">
        <v>4.91</v>
      </c>
      <c r="R10206" s="1067"/>
      <c r="Z10206" s="21"/>
      <c r="AH10206"/>
    </row>
    <row r="10207" spans="1:34" ht="11.25" customHeight="1">
      <c r="A10207"/>
      <c r="B10207" s="1439" t="s">
        <v>31</v>
      </c>
      <c r="C10207" s="1440">
        <v>34</v>
      </c>
      <c r="D10207" s="1441" t="str">
        <f t="shared" si="173"/>
        <v>VA0034</v>
      </c>
      <c r="E10207" s="1514" t="s">
        <v>123</v>
      </c>
      <c r="F10207" s="1467">
        <v>500</v>
      </c>
      <c r="G10207" s="1468">
        <v>2.41</v>
      </c>
      <c r="H10207" s="1468"/>
      <c r="I10207" s="1468"/>
      <c r="J10207" s="1468"/>
      <c r="K10207" s="1468"/>
      <c r="L10207" s="1468"/>
      <c r="M10207" s="1468"/>
      <c r="N10207" s="1468"/>
      <c r="O10207" s="1468"/>
      <c r="P10207" s="1468">
        <v>3.22</v>
      </c>
      <c r="R10207" s="1067"/>
      <c r="Z10207" s="21"/>
      <c r="AH10207"/>
    </row>
    <row r="10208" spans="1:34" ht="11.25" customHeight="1">
      <c r="A10208"/>
      <c r="B10208" s="1439" t="s">
        <v>31</v>
      </c>
      <c r="C10208" s="1440">
        <v>35</v>
      </c>
      <c r="D10208" s="1441" t="str">
        <f t="shared" si="173"/>
        <v>VA0035</v>
      </c>
      <c r="E10208" s="1514" t="s">
        <v>121</v>
      </c>
      <c r="F10208" s="1467">
        <v>500</v>
      </c>
      <c r="G10208" s="1468">
        <v>1.69</v>
      </c>
      <c r="H10208" s="1468"/>
      <c r="I10208" s="1468"/>
      <c r="J10208" s="1468"/>
      <c r="K10208" s="1468"/>
      <c r="L10208" s="1468"/>
      <c r="M10208" s="1468"/>
      <c r="N10208" s="1468"/>
      <c r="O10208" s="1468"/>
      <c r="P10208" s="1468">
        <v>2.2599999999999998</v>
      </c>
      <c r="R10208" s="1067"/>
      <c r="Z10208" s="21"/>
      <c r="AH10208"/>
    </row>
    <row r="10209" spans="1:34" ht="11.25" customHeight="1">
      <c r="A10209"/>
      <c r="B10209" s="1439" t="s">
        <v>31</v>
      </c>
      <c r="C10209" s="1440">
        <v>36</v>
      </c>
      <c r="D10209" s="1441" t="str">
        <f t="shared" si="173"/>
        <v>VA0036</v>
      </c>
      <c r="E10209" s="1514" t="s">
        <v>123</v>
      </c>
      <c r="F10209" s="1467">
        <v>500</v>
      </c>
      <c r="G10209" s="1468">
        <v>2.94</v>
      </c>
      <c r="H10209" s="1468"/>
      <c r="I10209" s="1468"/>
      <c r="J10209" s="1468"/>
      <c r="K10209" s="1468"/>
      <c r="L10209" s="1468"/>
      <c r="M10209" s="1468"/>
      <c r="N10209" s="1468"/>
      <c r="O10209" s="1468"/>
      <c r="P10209" s="1468">
        <v>3.92</v>
      </c>
      <c r="R10209" s="1067"/>
      <c r="Z10209" s="21"/>
      <c r="AH10209"/>
    </row>
    <row r="10210" spans="1:34" ht="11.25" customHeight="1">
      <c r="A10210"/>
      <c r="B10210" s="1439" t="s">
        <v>31</v>
      </c>
      <c r="C10210" s="1440">
        <v>37</v>
      </c>
      <c r="D10210" s="1441" t="str">
        <f t="shared" si="173"/>
        <v>VA0037</v>
      </c>
      <c r="E10210" s="1514" t="s">
        <v>121</v>
      </c>
      <c r="F10210" s="1467">
        <v>500</v>
      </c>
      <c r="G10210" s="1468">
        <v>2.96</v>
      </c>
      <c r="H10210" s="1468"/>
      <c r="I10210" s="1468"/>
      <c r="J10210" s="1468"/>
      <c r="K10210" s="1468"/>
      <c r="L10210" s="1468"/>
      <c r="M10210" s="1468"/>
      <c r="N10210" s="1468"/>
      <c r="O10210" s="1468"/>
      <c r="P10210" s="1468">
        <v>3.95</v>
      </c>
      <c r="R10210" s="1067"/>
      <c r="Z10210" s="21"/>
      <c r="AH10210"/>
    </row>
    <row r="10211" spans="1:34" ht="11.25" customHeight="1">
      <c r="A10211"/>
      <c r="B10211" s="1439" t="s">
        <v>31</v>
      </c>
      <c r="C10211" s="1440">
        <v>42</v>
      </c>
      <c r="D10211" s="1441" t="str">
        <f t="shared" si="173"/>
        <v>VA0042</v>
      </c>
      <c r="E10211" s="1514" t="s">
        <v>121</v>
      </c>
      <c r="F10211" s="1467">
        <v>550</v>
      </c>
      <c r="G10211" s="1468">
        <v>3.66</v>
      </c>
      <c r="H10211" s="1468"/>
      <c r="I10211" s="1468"/>
      <c r="J10211" s="1468"/>
      <c r="K10211" s="1468"/>
      <c r="L10211" s="1468"/>
      <c r="M10211" s="1468"/>
      <c r="N10211" s="1468"/>
      <c r="O10211" s="1468"/>
      <c r="P10211" s="1468">
        <v>4.88</v>
      </c>
      <c r="R10211" s="1067"/>
      <c r="Z10211" s="21"/>
      <c r="AH10211"/>
    </row>
    <row r="10212" spans="1:34" ht="11.25" customHeight="1">
      <c r="A10212"/>
      <c r="B10212" s="1439" t="s">
        <v>31</v>
      </c>
      <c r="C10212" s="1440">
        <v>50</v>
      </c>
      <c r="D10212" s="1441" t="str">
        <f t="shared" si="173"/>
        <v>VA0050</v>
      </c>
      <c r="E10212" s="1514" t="s">
        <v>123</v>
      </c>
      <c r="F10212" s="1467">
        <v>550</v>
      </c>
      <c r="G10212" s="1468">
        <v>3.53</v>
      </c>
      <c r="H10212" s="1468"/>
      <c r="I10212" s="1468"/>
      <c r="J10212" s="1468"/>
      <c r="K10212" s="1468"/>
      <c r="L10212" s="1468"/>
      <c r="M10212" s="1468"/>
      <c r="N10212" s="1468"/>
      <c r="O10212" s="1468"/>
      <c r="P10212" s="1468">
        <v>4.7</v>
      </c>
      <c r="R10212" s="1067"/>
      <c r="Z10212" s="21"/>
      <c r="AH10212"/>
    </row>
    <row r="10213" spans="1:34" ht="11.25" customHeight="1">
      <c r="A10213"/>
      <c r="B10213" s="1439" t="s">
        <v>31</v>
      </c>
      <c r="C10213" s="1440">
        <v>79</v>
      </c>
      <c r="D10213" s="1441" t="str">
        <f t="shared" si="173"/>
        <v>VA0079</v>
      </c>
      <c r="E10213" s="1514" t="s">
        <v>121</v>
      </c>
      <c r="F10213" s="1467">
        <v>500</v>
      </c>
      <c r="G10213" s="1468">
        <v>1.99</v>
      </c>
      <c r="H10213" s="1468"/>
      <c r="I10213" s="1468"/>
      <c r="J10213" s="1468"/>
      <c r="K10213" s="1468"/>
      <c r="L10213" s="1468"/>
      <c r="M10213" s="1468"/>
      <c r="N10213" s="1468"/>
      <c r="O10213" s="1468"/>
      <c r="P10213" s="1468">
        <v>2.66</v>
      </c>
      <c r="R10213" s="1067"/>
      <c r="Z10213" s="21"/>
      <c r="AH10213"/>
    </row>
    <row r="10214" spans="1:34" ht="11.25" customHeight="1">
      <c r="A10214"/>
      <c r="B10214" s="1439" t="s">
        <v>31</v>
      </c>
      <c r="C10214" s="1440">
        <v>83</v>
      </c>
      <c r="D10214" s="1441" t="str">
        <f t="shared" si="173"/>
        <v>VA0083</v>
      </c>
      <c r="E10214" s="1514" t="s">
        <v>122</v>
      </c>
      <c r="F10214" s="1467">
        <v>550</v>
      </c>
      <c r="G10214" s="1468">
        <v>3.4</v>
      </c>
      <c r="H10214" s="1468"/>
      <c r="I10214" s="1468"/>
      <c r="J10214" s="1468"/>
      <c r="K10214" s="1468"/>
      <c r="L10214" s="1468"/>
      <c r="M10214" s="1468"/>
      <c r="N10214" s="1468"/>
      <c r="O10214" s="1468"/>
      <c r="P10214" s="1468">
        <v>4.53</v>
      </c>
      <c r="R10214" s="1067"/>
      <c r="Z10214" s="21"/>
      <c r="AH10214"/>
    </row>
    <row r="10215" spans="1:34" ht="11.25" customHeight="1">
      <c r="A10215"/>
      <c r="B10215" s="1439" t="s">
        <v>31</v>
      </c>
      <c r="C10215" s="1440">
        <v>106</v>
      </c>
      <c r="D10215" s="1441" t="str">
        <f t="shared" si="173"/>
        <v>VA0106</v>
      </c>
      <c r="E10215" s="1514" t="s">
        <v>124</v>
      </c>
      <c r="F10215" s="1467">
        <v>800</v>
      </c>
      <c r="G10215" s="1468">
        <v>6.55</v>
      </c>
      <c r="H10215" s="1468"/>
      <c r="I10215" s="1468"/>
      <c r="J10215" s="1468"/>
      <c r="K10215" s="1468"/>
      <c r="L10215" s="1468"/>
      <c r="M10215" s="1468"/>
      <c r="N10215" s="1468"/>
      <c r="O10215" s="1468"/>
      <c r="P10215" s="1468">
        <v>8.74</v>
      </c>
      <c r="R10215" s="1067"/>
      <c r="Z10215" s="21"/>
      <c r="AH10215"/>
    </row>
    <row r="10216" spans="1:34" ht="11.25" customHeight="1">
      <c r="A10216"/>
      <c r="B10216" s="1439" t="s">
        <v>31</v>
      </c>
      <c r="C10216" s="1440">
        <v>113</v>
      </c>
      <c r="D10216" s="1441" t="str">
        <f t="shared" si="173"/>
        <v>VA0113</v>
      </c>
      <c r="E10216" s="1514" t="s">
        <v>123</v>
      </c>
      <c r="F10216" s="1467">
        <v>500</v>
      </c>
      <c r="G10216" s="1468">
        <v>2.6</v>
      </c>
      <c r="H10216" s="1468"/>
      <c r="I10216" s="1468"/>
      <c r="J10216" s="1468"/>
      <c r="K10216" s="1468"/>
      <c r="L10216" s="1468"/>
      <c r="M10216" s="1468"/>
      <c r="N10216" s="1468"/>
      <c r="O10216" s="1468"/>
      <c r="P10216" s="1468">
        <v>3.47</v>
      </c>
      <c r="R10216" s="1067"/>
      <c r="Z10216" s="21"/>
      <c r="AH10216"/>
    </row>
    <row r="10217" spans="1:34" ht="11.25" customHeight="1">
      <c r="A10217"/>
      <c r="B10217" s="1439" t="s">
        <v>31</v>
      </c>
      <c r="C10217" s="1440">
        <v>161</v>
      </c>
      <c r="D10217" s="1441" t="str">
        <f t="shared" si="173"/>
        <v>VA0161</v>
      </c>
      <c r="E10217" s="1514" t="s">
        <v>280</v>
      </c>
      <c r="F10217" s="1467">
        <v>500</v>
      </c>
      <c r="G10217" s="1468">
        <v>3.06</v>
      </c>
      <c r="H10217" s="1468"/>
      <c r="I10217" s="1468"/>
      <c r="J10217" s="1468"/>
      <c r="K10217" s="1468"/>
      <c r="L10217" s="1468"/>
      <c r="M10217" s="1468"/>
      <c r="N10217" s="1468"/>
      <c r="O10217" s="1468"/>
      <c r="P10217" s="1468">
        <v>4.08</v>
      </c>
      <c r="R10217" s="1067"/>
      <c r="Z10217" s="21"/>
      <c r="AH10217"/>
    </row>
    <row r="10218" spans="1:34" ht="11.25" customHeight="1">
      <c r="A10218"/>
      <c r="B10218" s="1439" t="s">
        <v>31</v>
      </c>
      <c r="C10218" s="1440">
        <v>162</v>
      </c>
      <c r="D10218" s="1441" t="str">
        <f t="shared" si="173"/>
        <v>VA0162</v>
      </c>
      <c r="E10218" s="1514" t="s">
        <v>280</v>
      </c>
      <c r="F10218" s="1467">
        <v>500</v>
      </c>
      <c r="G10218" s="1468">
        <v>1.37</v>
      </c>
      <c r="H10218" s="1468"/>
      <c r="I10218" s="1468"/>
      <c r="J10218" s="1468"/>
      <c r="K10218" s="1468"/>
      <c r="L10218" s="1468"/>
      <c r="M10218" s="1468"/>
      <c r="N10218" s="1468"/>
      <c r="O10218" s="1468"/>
      <c r="P10218" s="1468">
        <v>1.82</v>
      </c>
      <c r="R10218" s="1067"/>
      <c r="Z10218" s="21"/>
      <c r="AH10218"/>
    </row>
    <row r="10219" spans="1:34" ht="11.25" customHeight="1">
      <c r="A10219"/>
      <c r="B10219" s="1439" t="s">
        <v>31</v>
      </c>
      <c r="C10219" s="1440">
        <v>170</v>
      </c>
      <c r="D10219" s="1441" t="str">
        <f t="shared" si="173"/>
        <v>VA0170</v>
      </c>
      <c r="E10219" s="1514" t="s">
        <v>122</v>
      </c>
      <c r="F10219" s="1467">
        <v>500</v>
      </c>
      <c r="G10219" s="1468">
        <v>1.51</v>
      </c>
      <c r="H10219" s="1468"/>
      <c r="I10219" s="1468"/>
      <c r="J10219" s="1468"/>
      <c r="K10219" s="1468"/>
      <c r="L10219" s="1468"/>
      <c r="M10219" s="1468"/>
      <c r="N10219" s="1468"/>
      <c r="O10219" s="1468"/>
      <c r="P10219" s="1468">
        <v>2.02</v>
      </c>
      <c r="R10219" s="1067"/>
      <c r="Z10219" s="21"/>
      <c r="AH10219"/>
    </row>
    <row r="10220" spans="1:34" ht="11.25" customHeight="1">
      <c r="A10220"/>
      <c r="B10220" s="1439" t="s">
        <v>31</v>
      </c>
      <c r="C10220" s="1440">
        <v>251</v>
      </c>
      <c r="D10220" s="1441" t="str">
        <f t="shared" si="173"/>
        <v>VA0251</v>
      </c>
      <c r="E10220" s="1514" t="s">
        <v>123</v>
      </c>
      <c r="F10220" s="1467">
        <v>500</v>
      </c>
      <c r="G10220" s="1468">
        <v>2.78</v>
      </c>
      <c r="H10220" s="1468"/>
      <c r="I10220" s="1468"/>
      <c r="J10220" s="1468"/>
      <c r="K10220" s="1468"/>
      <c r="L10220" s="1468"/>
      <c r="M10220" s="1468"/>
      <c r="N10220" s="1468"/>
      <c r="O10220" s="1468"/>
      <c r="P10220" s="1468">
        <v>3.71</v>
      </c>
      <c r="R10220" s="1067"/>
      <c r="Z10220" s="21"/>
      <c r="AH10220"/>
    </row>
    <row r="10221" spans="1:34" ht="11.25" customHeight="1">
      <c r="A10221"/>
      <c r="B10221" s="1439" t="s">
        <v>31</v>
      </c>
      <c r="C10221" s="1440">
        <v>401</v>
      </c>
      <c r="D10221" s="1441" t="str">
        <f t="shared" si="173"/>
        <v>VA0401</v>
      </c>
      <c r="E10221" s="1514" t="s">
        <v>123</v>
      </c>
      <c r="F10221" s="1467">
        <v>850</v>
      </c>
      <c r="G10221" s="1468">
        <v>6.9</v>
      </c>
      <c r="H10221" s="1468"/>
      <c r="I10221" s="1468"/>
      <c r="J10221" s="1468"/>
      <c r="K10221" s="1468"/>
      <c r="L10221" s="1468"/>
      <c r="M10221" s="1468"/>
      <c r="N10221" s="1468"/>
      <c r="O10221" s="1468"/>
      <c r="P10221" s="1468">
        <v>9.1999999999999993</v>
      </c>
      <c r="R10221" s="1067"/>
      <c r="Z10221" s="21"/>
      <c r="AH10221"/>
    </row>
    <row r="10222" spans="1:34" ht="11.25" customHeight="1">
      <c r="A10222"/>
      <c r="B10222" s="1439" t="s">
        <v>31</v>
      </c>
      <c r="C10222" s="1440">
        <v>771</v>
      </c>
      <c r="D10222" s="1441" t="str">
        <f t="shared" si="173"/>
        <v>VA0771</v>
      </c>
      <c r="E10222" s="1514" t="s">
        <v>280</v>
      </c>
      <c r="F10222" s="1467">
        <v>500</v>
      </c>
      <c r="G10222" s="1468">
        <v>0.37</v>
      </c>
      <c r="H10222" s="1468"/>
      <c r="I10222" s="1468"/>
      <c r="J10222" s="1468"/>
      <c r="K10222" s="1468"/>
      <c r="L10222" s="1468"/>
      <c r="M10222" s="1468"/>
      <c r="N10222" s="1468"/>
      <c r="O10222" s="1468"/>
      <c r="P10222" s="1468">
        <v>0.5</v>
      </c>
      <c r="R10222" s="1067"/>
      <c r="Z10222" s="21"/>
      <c r="AH10222"/>
    </row>
    <row r="10223" spans="1:34" ht="11.25" customHeight="1">
      <c r="A10223"/>
      <c r="B10223" s="1439" t="s">
        <v>31</v>
      </c>
      <c r="C10223" s="1440">
        <v>908</v>
      </c>
      <c r="D10223" s="1441" t="str">
        <f t="shared" si="173"/>
        <v>VA0908</v>
      </c>
      <c r="E10223" s="1514" t="s">
        <v>122</v>
      </c>
      <c r="F10223" s="1467">
        <v>500</v>
      </c>
      <c r="G10223" s="1468">
        <v>88.8</v>
      </c>
      <c r="H10223" s="1468"/>
      <c r="I10223" s="1468"/>
      <c r="J10223" s="1468"/>
      <c r="K10223" s="1468"/>
      <c r="L10223" s="1468"/>
      <c r="M10223" s="1468"/>
      <c r="N10223" s="1468"/>
      <c r="O10223" s="1468"/>
      <c r="P10223" s="1468">
        <v>118.4</v>
      </c>
      <c r="R10223" s="1067"/>
      <c r="Z10223" s="21"/>
      <c r="AH10223"/>
    </row>
    <row r="10224" spans="1:34" ht="11.25" customHeight="1">
      <c r="A10224"/>
      <c r="B10224" s="1439" t="s">
        <v>31</v>
      </c>
      <c r="C10224" s="1440">
        <v>913</v>
      </c>
      <c r="D10224" s="1441" t="str">
        <f t="shared" si="173"/>
        <v>VA0913</v>
      </c>
      <c r="E10224" s="1514" t="s">
        <v>122</v>
      </c>
      <c r="F10224" s="1467">
        <v>550</v>
      </c>
      <c r="G10224" s="1468">
        <v>345.6</v>
      </c>
      <c r="H10224" s="1468"/>
      <c r="I10224" s="1468"/>
      <c r="J10224" s="1468"/>
      <c r="K10224" s="1468"/>
      <c r="L10224" s="1468"/>
      <c r="M10224" s="1468"/>
      <c r="N10224" s="1468"/>
      <c r="O10224" s="1468"/>
      <c r="P10224" s="1468">
        <v>460.8</v>
      </c>
      <c r="R10224" s="1067"/>
      <c r="Z10224" s="21"/>
      <c r="AH10224"/>
    </row>
    <row r="10225" spans="1:34" ht="11.25" customHeight="1">
      <c r="A10225"/>
      <c r="B10225" s="1439" t="s">
        <v>31</v>
      </c>
      <c r="C10225" s="1440">
        <v>917</v>
      </c>
      <c r="D10225" s="1441" t="str">
        <f t="shared" si="173"/>
        <v>VA0917</v>
      </c>
      <c r="E10225" s="1514" t="s">
        <v>121</v>
      </c>
      <c r="F10225" s="1467">
        <v>500</v>
      </c>
      <c r="G10225" s="1468">
        <v>2.38</v>
      </c>
      <c r="H10225" s="1468"/>
      <c r="I10225" s="1468"/>
      <c r="J10225" s="1468"/>
      <c r="K10225" s="1468"/>
      <c r="L10225" s="1468"/>
      <c r="M10225" s="1468"/>
      <c r="N10225" s="1468"/>
      <c r="O10225" s="1468"/>
      <c r="P10225" s="1468">
        <v>3.17</v>
      </c>
      <c r="R10225" s="1067"/>
      <c r="Z10225" s="21"/>
      <c r="AH10225"/>
    </row>
    <row r="10226" spans="1:34" ht="11.25" customHeight="1">
      <c r="A10226"/>
      <c r="B10226" s="1439" t="s">
        <v>31</v>
      </c>
      <c r="C10226" s="1440">
        <v>1005</v>
      </c>
      <c r="D10226" s="1441" t="str">
        <f t="shared" si="173"/>
        <v>VA1005</v>
      </c>
      <c r="E10226" s="1514" t="s">
        <v>122</v>
      </c>
      <c r="F10226" s="1467">
        <v>1900</v>
      </c>
      <c r="G10226" s="1468">
        <v>19.78</v>
      </c>
      <c r="H10226" s="1468"/>
      <c r="I10226" s="1468"/>
      <c r="J10226" s="1468"/>
      <c r="K10226" s="1468"/>
      <c r="L10226" s="1468"/>
      <c r="M10226" s="1468"/>
      <c r="N10226" s="1468"/>
      <c r="O10226" s="1468"/>
      <c r="P10226" s="1468">
        <v>26.37</v>
      </c>
      <c r="R10226" s="1067"/>
      <c r="Z10226" s="21"/>
      <c r="AH10226"/>
    </row>
    <row r="10227" spans="1:34" ht="11.25" customHeight="1">
      <c r="A10227"/>
      <c r="B10227" s="1439" t="s">
        <v>31</v>
      </c>
      <c r="C10227" s="1440">
        <v>1016</v>
      </c>
      <c r="D10227" s="1441" t="str">
        <f t="shared" si="173"/>
        <v>VA1016</v>
      </c>
      <c r="E10227" s="1514" t="s">
        <v>122</v>
      </c>
      <c r="F10227" s="1467">
        <v>2000</v>
      </c>
      <c r="G10227" s="1468">
        <v>39.770000000000003</v>
      </c>
      <c r="H10227" s="1468"/>
      <c r="I10227" s="1468"/>
      <c r="J10227" s="1468"/>
      <c r="K10227" s="1468"/>
      <c r="L10227" s="1468"/>
      <c r="M10227" s="1468"/>
      <c r="N10227" s="1468"/>
      <c r="O10227" s="1468"/>
      <c r="P10227" s="1468">
        <v>53.02</v>
      </c>
      <c r="R10227" s="1067"/>
      <c r="Z10227" s="21"/>
      <c r="AH10227"/>
    </row>
    <row r="10228" spans="1:34" ht="11.25" customHeight="1">
      <c r="A10228"/>
      <c r="B10228" s="1439" t="s">
        <v>31</v>
      </c>
      <c r="C10228" s="1440">
        <v>1164</v>
      </c>
      <c r="D10228" s="1441" t="str">
        <f t="shared" si="173"/>
        <v>VA1164</v>
      </c>
      <c r="E10228" s="1514" t="s">
        <v>122</v>
      </c>
      <c r="F10228" s="1467">
        <v>500</v>
      </c>
      <c r="G10228" s="1468">
        <v>2.14</v>
      </c>
      <c r="H10228" s="1468"/>
      <c r="I10228" s="1468"/>
      <c r="J10228" s="1468"/>
      <c r="K10228" s="1468"/>
      <c r="L10228" s="1468"/>
      <c r="M10228" s="1468"/>
      <c r="N10228" s="1468"/>
      <c r="O10228" s="1468"/>
      <c r="P10228" s="1468">
        <v>2.85</v>
      </c>
      <c r="R10228" s="1067"/>
      <c r="T10228" s="21" t="s">
        <v>797</v>
      </c>
      <c r="U10228" s="1483">
        <v>1.66</v>
      </c>
      <c r="Z10228" s="21"/>
      <c r="AH10228"/>
    </row>
    <row r="10229" spans="1:34" ht="11.25" customHeight="1">
      <c r="A10229"/>
      <c r="B10229" s="1439" t="s">
        <v>31</v>
      </c>
      <c r="C10229" s="1440">
        <v>1165</v>
      </c>
      <c r="D10229" s="1441" t="str">
        <f t="shared" si="173"/>
        <v>VA1165</v>
      </c>
      <c r="E10229" s="1514" t="s">
        <v>122</v>
      </c>
      <c r="F10229" s="1467">
        <v>500</v>
      </c>
      <c r="G10229" s="1468">
        <v>2</v>
      </c>
      <c r="H10229" s="1468"/>
      <c r="I10229" s="1468"/>
      <c r="J10229" s="1468"/>
      <c r="K10229" s="1468"/>
      <c r="L10229" s="1468"/>
      <c r="M10229" s="1468"/>
      <c r="N10229" s="1468"/>
      <c r="O10229" s="1468"/>
      <c r="P10229" s="1468">
        <v>2.67</v>
      </c>
      <c r="R10229" s="1067"/>
      <c r="S10229" s="21" t="s">
        <v>796</v>
      </c>
      <c r="T10229" s="1482">
        <v>1.2</v>
      </c>
      <c r="U10229" s="1482">
        <f>U10228*T10229</f>
        <v>1.9919999999999998</v>
      </c>
      <c r="Z10229" s="21"/>
      <c r="AH10229"/>
    </row>
    <row r="10230" spans="1:34" ht="11.25" customHeight="1">
      <c r="A10230"/>
      <c r="B10230" s="1439" t="s">
        <v>31</v>
      </c>
      <c r="C10230" s="1440">
        <v>1320</v>
      </c>
      <c r="D10230" s="1441" t="str">
        <f t="shared" si="173"/>
        <v>VA1320</v>
      </c>
      <c r="E10230" s="1514" t="s">
        <v>122</v>
      </c>
      <c r="F10230" s="1467">
        <v>500</v>
      </c>
      <c r="G10230" s="1468">
        <v>1.58</v>
      </c>
      <c r="H10230" s="1468"/>
      <c r="I10230" s="1468"/>
      <c r="J10230" s="1468"/>
      <c r="K10230" s="1468"/>
      <c r="L10230" s="1468"/>
      <c r="M10230" s="1468"/>
      <c r="N10230" s="1468"/>
      <c r="O10230" s="1468"/>
      <c r="P10230" s="1468">
        <v>2.11</v>
      </c>
      <c r="R10230" s="1067"/>
      <c r="S10230" s="21" t="s">
        <v>798</v>
      </c>
      <c r="T10230" s="1482">
        <v>1.2</v>
      </c>
      <c r="U10230" s="1482">
        <f>U10228*T10230</f>
        <v>1.9919999999999998</v>
      </c>
      <c r="Z10230" s="21"/>
      <c r="AH10230"/>
    </row>
    <row r="10231" spans="1:34" ht="11.25" customHeight="1">
      <c r="A10231"/>
      <c r="B10231" s="1439" t="s">
        <v>31</v>
      </c>
      <c r="C10231" s="1440">
        <v>1322</v>
      </c>
      <c r="D10231" s="1441" t="str">
        <f t="shared" si="173"/>
        <v>VA1322</v>
      </c>
      <c r="E10231" s="1514" t="s">
        <v>122</v>
      </c>
      <c r="F10231" s="1467">
        <v>750</v>
      </c>
      <c r="G10231" s="1468">
        <v>5.82</v>
      </c>
      <c r="H10231" s="1468"/>
      <c r="I10231" s="1468"/>
      <c r="J10231" s="1468"/>
      <c r="K10231" s="1468"/>
      <c r="L10231" s="1468"/>
      <c r="M10231" s="1468"/>
      <c r="N10231" s="1468"/>
      <c r="O10231" s="1468"/>
      <c r="P10231" s="1468">
        <v>7.76</v>
      </c>
      <c r="R10231" s="1067"/>
      <c r="S10231" s="21" t="s">
        <v>799</v>
      </c>
      <c r="T10231" s="1482">
        <v>1.3</v>
      </c>
      <c r="Z10231" s="21"/>
      <c r="AH10231"/>
    </row>
    <row r="10232" spans="1:34" ht="11.25" customHeight="1">
      <c r="A10232"/>
      <c r="B10232" s="1439" t="s">
        <v>31</v>
      </c>
      <c r="C10232" s="1440">
        <v>1430</v>
      </c>
      <c r="D10232" s="1441" t="str">
        <f t="shared" si="173"/>
        <v>VA1430</v>
      </c>
      <c r="E10232" s="1514" t="s">
        <v>122</v>
      </c>
      <c r="F10232" s="1467">
        <v>500</v>
      </c>
      <c r="G10232" s="1468">
        <v>2.7</v>
      </c>
      <c r="H10232" s="1468"/>
      <c r="I10232" s="1468"/>
      <c r="J10232" s="1468"/>
      <c r="K10232" s="1468"/>
      <c r="L10232" s="1468"/>
      <c r="M10232" s="1468"/>
      <c r="N10232" s="1468"/>
      <c r="O10232" s="1468"/>
      <c r="P10232" s="1468">
        <v>3.6</v>
      </c>
      <c r="R10232" s="1067"/>
      <c r="S10232" s="21" t="s">
        <v>800</v>
      </c>
      <c r="T10232" s="1482">
        <v>1.8</v>
      </c>
      <c r="Z10232" s="21"/>
      <c r="AH10232"/>
    </row>
    <row r="10233" spans="1:34" ht="11.25" customHeight="1">
      <c r="A10233"/>
      <c r="B10233" s="1439" t="s">
        <v>31</v>
      </c>
      <c r="C10233" s="1440">
        <v>1438</v>
      </c>
      <c r="D10233" s="1441" t="str">
        <f t="shared" si="173"/>
        <v>VA1438</v>
      </c>
      <c r="E10233" s="1514" t="s">
        <v>123</v>
      </c>
      <c r="F10233" s="1467">
        <v>550</v>
      </c>
      <c r="G10233" s="1468">
        <v>3.16</v>
      </c>
      <c r="H10233" s="1468"/>
      <c r="I10233" s="1468"/>
      <c r="J10233" s="1468"/>
      <c r="K10233" s="1468"/>
      <c r="L10233" s="1468"/>
      <c r="M10233" s="1468"/>
      <c r="N10233" s="1468"/>
      <c r="O10233" s="1468"/>
      <c r="P10233" s="1468">
        <v>4.21</v>
      </c>
      <c r="R10233" s="1067"/>
      <c r="S10233" s="21" t="s">
        <v>801</v>
      </c>
      <c r="T10233" s="1482">
        <v>1.1000000000000001</v>
      </c>
      <c r="Z10233" s="21"/>
      <c r="AH10233"/>
    </row>
    <row r="10234" spans="1:34" ht="11.25" customHeight="1">
      <c r="A10234"/>
      <c r="B10234" s="1439" t="s">
        <v>31</v>
      </c>
      <c r="C10234" s="1440">
        <v>1452</v>
      </c>
      <c r="D10234" s="1441" t="str">
        <f t="shared" si="173"/>
        <v>VA1452</v>
      </c>
      <c r="E10234" s="1514" t="s">
        <v>122</v>
      </c>
      <c r="F10234" s="1467">
        <v>500</v>
      </c>
      <c r="G10234" s="1468">
        <v>1.25</v>
      </c>
      <c r="H10234" s="1468"/>
      <c r="I10234" s="1468"/>
      <c r="J10234" s="1468"/>
      <c r="K10234" s="1468"/>
      <c r="L10234" s="1468"/>
      <c r="M10234" s="1468"/>
      <c r="N10234" s="1468"/>
      <c r="O10234" s="1468"/>
      <c r="P10234" s="1468">
        <v>1.66</v>
      </c>
      <c r="R10234" s="1067"/>
      <c r="Z10234" s="21"/>
      <c r="AH10234"/>
    </row>
    <row r="10235" spans="1:34" ht="11.25" customHeight="1">
      <c r="A10235"/>
      <c r="B10235" s="1439" t="s">
        <v>31</v>
      </c>
      <c r="C10235" s="1440">
        <v>1463</v>
      </c>
      <c r="D10235" s="1441" t="str">
        <f t="shared" si="173"/>
        <v>VA1463</v>
      </c>
      <c r="E10235" s="1514" t="s">
        <v>123</v>
      </c>
      <c r="F10235" s="1467">
        <v>700</v>
      </c>
      <c r="G10235" s="1468">
        <v>5.47</v>
      </c>
      <c r="H10235" s="1468"/>
      <c r="I10235" s="1468"/>
      <c r="J10235" s="1468"/>
      <c r="K10235" s="1468"/>
      <c r="L10235" s="1468"/>
      <c r="M10235" s="1468"/>
      <c r="N10235" s="1468"/>
      <c r="O10235" s="1468"/>
      <c r="P10235" s="1468">
        <v>7.3</v>
      </c>
      <c r="R10235" s="1067"/>
      <c r="Z10235" s="21"/>
      <c r="AH10235"/>
    </row>
    <row r="10236" spans="1:34" ht="11.25" customHeight="1">
      <c r="A10236"/>
      <c r="B10236" s="1439" t="s">
        <v>31</v>
      </c>
      <c r="C10236" s="1440">
        <v>1472</v>
      </c>
      <c r="D10236" s="1441" t="str">
        <f t="shared" si="173"/>
        <v>VA1472</v>
      </c>
      <c r="E10236" s="1514" t="s">
        <v>122</v>
      </c>
      <c r="F10236" s="1467">
        <v>500</v>
      </c>
      <c r="G10236" s="1468">
        <v>1.74</v>
      </c>
      <c r="H10236" s="1468"/>
      <c r="I10236" s="1468"/>
      <c r="J10236" s="1468"/>
      <c r="K10236" s="1468"/>
      <c r="L10236" s="1468"/>
      <c r="M10236" s="1468"/>
      <c r="N10236" s="1468"/>
      <c r="O10236" s="1468"/>
      <c r="P10236" s="1468">
        <v>2.3199999999999998</v>
      </c>
      <c r="R10236" s="1067"/>
      <c r="Z10236" s="21"/>
      <c r="AH10236"/>
    </row>
    <row r="10237" spans="1:34" ht="11.25" customHeight="1">
      <c r="A10237"/>
      <c r="B10237" s="1439" t="s">
        <v>31</v>
      </c>
      <c r="C10237" s="1440">
        <v>1624</v>
      </c>
      <c r="D10237" s="1441" t="str">
        <f t="shared" si="173"/>
        <v>VA1624</v>
      </c>
      <c r="E10237" s="1514" t="s">
        <v>123</v>
      </c>
      <c r="F10237" s="1467">
        <v>500</v>
      </c>
      <c r="G10237" s="1468">
        <v>2.0499999999999998</v>
      </c>
      <c r="H10237" s="1468"/>
      <c r="I10237" s="1468"/>
      <c r="J10237" s="1468"/>
      <c r="K10237" s="1468"/>
      <c r="L10237" s="1468"/>
      <c r="M10237" s="1468"/>
      <c r="N10237" s="1468"/>
      <c r="O10237" s="1468"/>
      <c r="P10237" s="1468">
        <v>2.74</v>
      </c>
      <c r="R10237" s="1067"/>
      <c r="Z10237" s="21"/>
      <c r="AH10237"/>
    </row>
    <row r="10238" spans="1:34" ht="11.25" customHeight="1">
      <c r="A10238"/>
      <c r="B10238" s="1439" t="s">
        <v>31</v>
      </c>
      <c r="C10238" s="1440">
        <v>1642</v>
      </c>
      <c r="D10238" s="1441" t="str">
        <f t="shared" si="173"/>
        <v>VA1642</v>
      </c>
      <c r="E10238" s="1514" t="s">
        <v>122</v>
      </c>
      <c r="F10238" s="1467">
        <v>500</v>
      </c>
      <c r="G10238" s="1468">
        <v>1.32</v>
      </c>
      <c r="H10238" s="1468"/>
      <c r="I10238" s="1468"/>
      <c r="J10238" s="1468"/>
      <c r="K10238" s="1468"/>
      <c r="L10238" s="1468"/>
      <c r="M10238" s="1468"/>
      <c r="N10238" s="1468"/>
      <c r="O10238" s="1468"/>
      <c r="P10238" s="1468">
        <v>1.76</v>
      </c>
      <c r="R10238" s="1067"/>
      <c r="Z10238" s="21"/>
      <c r="AH10238"/>
    </row>
    <row r="10239" spans="1:34" ht="11.25" customHeight="1">
      <c r="A10239"/>
      <c r="B10239" s="1439" t="s">
        <v>31</v>
      </c>
      <c r="C10239" s="1440">
        <v>1654</v>
      </c>
      <c r="D10239" s="1441" t="str">
        <f t="shared" si="173"/>
        <v>VA1654</v>
      </c>
      <c r="E10239" s="1514" t="s">
        <v>123</v>
      </c>
      <c r="F10239" s="1467">
        <v>550</v>
      </c>
      <c r="G10239" s="1468">
        <v>3.64</v>
      </c>
      <c r="H10239" s="1468"/>
      <c r="I10239" s="1468"/>
      <c r="J10239" s="1468"/>
      <c r="K10239" s="1468"/>
      <c r="L10239" s="1468"/>
      <c r="M10239" s="1468"/>
      <c r="N10239" s="1468"/>
      <c r="O10239" s="1468"/>
      <c r="P10239" s="1468">
        <v>4.8499999999999996</v>
      </c>
      <c r="R10239" s="1067"/>
      <c r="Z10239" s="21"/>
      <c r="AH10239"/>
    </row>
    <row r="10240" spans="1:34" ht="11.25" customHeight="1">
      <c r="A10240"/>
      <c r="B10240" s="1439" t="s">
        <v>31</v>
      </c>
      <c r="C10240" s="1440">
        <v>1699</v>
      </c>
      <c r="D10240" s="1441" t="str">
        <f t="shared" si="173"/>
        <v>VA1699</v>
      </c>
      <c r="E10240" s="1514" t="s">
        <v>122</v>
      </c>
      <c r="F10240" s="1467">
        <v>500</v>
      </c>
      <c r="G10240" s="1468">
        <v>1.66</v>
      </c>
      <c r="H10240" s="1468"/>
      <c r="I10240" s="1468"/>
      <c r="J10240" s="1468"/>
      <c r="K10240" s="1468"/>
      <c r="L10240" s="1468"/>
      <c r="M10240" s="1468"/>
      <c r="N10240" s="1468"/>
      <c r="O10240" s="1468"/>
      <c r="P10240" s="1468">
        <v>2.21</v>
      </c>
      <c r="R10240" s="1067"/>
      <c r="Z10240" s="21"/>
      <c r="AH10240"/>
    </row>
    <row r="10241" spans="1:34" ht="11.25" customHeight="1">
      <c r="A10241"/>
      <c r="B10241" s="1439" t="s">
        <v>31</v>
      </c>
      <c r="C10241" s="1440">
        <v>1701</v>
      </c>
      <c r="D10241" s="1441" t="str">
        <f t="shared" si="173"/>
        <v>VA1701</v>
      </c>
      <c r="E10241" s="1514" t="s">
        <v>123</v>
      </c>
      <c r="F10241" s="1467">
        <v>500</v>
      </c>
      <c r="G10241" s="1468">
        <v>1.61</v>
      </c>
      <c r="H10241" s="1468"/>
      <c r="I10241" s="1468"/>
      <c r="J10241" s="1468"/>
      <c r="K10241" s="1468"/>
      <c r="L10241" s="1468"/>
      <c r="M10241" s="1468"/>
      <c r="N10241" s="1468"/>
      <c r="O10241" s="1468"/>
      <c r="P10241" s="1468">
        <v>2.14</v>
      </c>
      <c r="R10241" s="1067"/>
      <c r="Z10241" s="21"/>
      <c r="AH10241"/>
    </row>
    <row r="10242" spans="1:34" ht="11.25" customHeight="1">
      <c r="A10242"/>
      <c r="B10242" s="1439" t="s">
        <v>31</v>
      </c>
      <c r="C10242" s="1440">
        <v>1710</v>
      </c>
      <c r="D10242" s="1441" t="str">
        <f t="shared" si="173"/>
        <v>VA1710</v>
      </c>
      <c r="E10242" s="1514" t="s">
        <v>123</v>
      </c>
      <c r="F10242" s="1467">
        <v>500</v>
      </c>
      <c r="G10242" s="1468">
        <v>2.5299999999999998</v>
      </c>
      <c r="H10242" s="1468"/>
      <c r="I10242" s="1468"/>
      <c r="J10242" s="1468"/>
      <c r="K10242" s="1468"/>
      <c r="L10242" s="1468"/>
      <c r="M10242" s="1468"/>
      <c r="N10242" s="1468"/>
      <c r="O10242" s="1468"/>
      <c r="P10242" s="1468">
        <v>3.38</v>
      </c>
      <c r="R10242" s="1067"/>
      <c r="Z10242" s="21"/>
      <c r="AH10242"/>
    </row>
    <row r="10243" spans="1:34" ht="11.25" customHeight="1">
      <c r="A10243"/>
      <c r="B10243" s="1439" t="s">
        <v>31</v>
      </c>
      <c r="C10243" s="1440">
        <v>1747</v>
      </c>
      <c r="D10243" s="1441" t="str">
        <f t="shared" si="173"/>
        <v>VA1747</v>
      </c>
      <c r="E10243" s="1514" t="s">
        <v>123</v>
      </c>
      <c r="F10243" s="1467">
        <v>500</v>
      </c>
      <c r="G10243" s="1468">
        <v>1.8</v>
      </c>
      <c r="H10243" s="1468"/>
      <c r="I10243" s="1468"/>
      <c r="J10243" s="1468"/>
      <c r="K10243" s="1468"/>
      <c r="L10243" s="1468"/>
      <c r="M10243" s="1468"/>
      <c r="N10243" s="1468"/>
      <c r="O10243" s="1468"/>
      <c r="P10243" s="1468">
        <v>2.4</v>
      </c>
      <c r="R10243" s="1067"/>
      <c r="Z10243" s="21"/>
      <c r="AH10243"/>
    </row>
    <row r="10244" spans="1:34" ht="11.25" customHeight="1">
      <c r="A10244"/>
      <c r="B10244" s="1439" t="s">
        <v>31</v>
      </c>
      <c r="C10244" s="1440">
        <v>1748</v>
      </c>
      <c r="D10244" s="1441" t="str">
        <f t="shared" si="173"/>
        <v>VA1748</v>
      </c>
      <c r="E10244" s="1514" t="s">
        <v>123</v>
      </c>
      <c r="F10244" s="1467">
        <v>550</v>
      </c>
      <c r="G10244" s="1468">
        <v>3.16</v>
      </c>
      <c r="H10244" s="1468"/>
      <c r="I10244" s="1468"/>
      <c r="J10244" s="1468"/>
      <c r="K10244" s="1468"/>
      <c r="L10244" s="1468"/>
      <c r="M10244" s="1468"/>
      <c r="N10244" s="1468"/>
      <c r="O10244" s="1468"/>
      <c r="P10244" s="1468">
        <v>4.21</v>
      </c>
      <c r="R10244" s="1067"/>
      <c r="Z10244" s="21"/>
      <c r="AH10244"/>
    </row>
    <row r="10245" spans="1:34" ht="11.25" customHeight="1">
      <c r="A10245"/>
      <c r="B10245" s="1439" t="s">
        <v>31</v>
      </c>
      <c r="C10245" s="1440">
        <v>1803</v>
      </c>
      <c r="D10245" s="1441" t="str">
        <f t="shared" si="173"/>
        <v>VA1803</v>
      </c>
      <c r="E10245" s="1514" t="s">
        <v>123</v>
      </c>
      <c r="F10245" s="1467">
        <v>700</v>
      </c>
      <c r="G10245" s="1468">
        <v>5.0999999999999996</v>
      </c>
      <c r="H10245" s="1468"/>
      <c r="I10245" s="1468"/>
      <c r="J10245" s="1468"/>
      <c r="K10245" s="1468"/>
      <c r="L10245" s="1468"/>
      <c r="M10245" s="1468"/>
      <c r="N10245" s="1468"/>
      <c r="O10245" s="1468"/>
      <c r="P10245" s="1468">
        <v>6.8</v>
      </c>
      <c r="R10245" s="1067"/>
      <c r="Z10245" s="21"/>
      <c r="AH10245"/>
    </row>
    <row r="10246" spans="1:34" ht="11.25" customHeight="1">
      <c r="A10246"/>
      <c r="B10246" s="1439" t="s">
        <v>31</v>
      </c>
      <c r="C10246" s="1440">
        <v>1924</v>
      </c>
      <c r="D10246" s="1441" t="str">
        <f t="shared" si="173"/>
        <v>VA1924</v>
      </c>
      <c r="E10246" s="1514" t="s">
        <v>124</v>
      </c>
      <c r="F10246" s="1467">
        <v>500</v>
      </c>
      <c r="G10246" s="1468">
        <v>1.52</v>
      </c>
      <c r="H10246" s="1468"/>
      <c r="I10246" s="1468"/>
      <c r="J10246" s="1468"/>
      <c r="K10246" s="1468"/>
      <c r="L10246" s="1468"/>
      <c r="M10246" s="1468"/>
      <c r="N10246" s="1468"/>
      <c r="O10246" s="1468"/>
      <c r="P10246" s="1468">
        <v>2.0299999999999998</v>
      </c>
      <c r="R10246" s="1067"/>
      <c r="Z10246" s="21"/>
      <c r="AH10246"/>
    </row>
    <row r="10247" spans="1:34" ht="11.25" customHeight="1">
      <c r="A10247"/>
      <c r="B10247" s="1439" t="s">
        <v>31</v>
      </c>
      <c r="C10247" s="1440">
        <v>1925</v>
      </c>
      <c r="D10247" s="1441" t="str">
        <f t="shared" si="173"/>
        <v>VA1925</v>
      </c>
      <c r="E10247" s="1514" t="s">
        <v>123</v>
      </c>
      <c r="F10247" s="1467">
        <v>500</v>
      </c>
      <c r="G10247" s="1468">
        <v>2.2000000000000002</v>
      </c>
      <c r="H10247" s="1468"/>
      <c r="I10247" s="1468"/>
      <c r="J10247" s="1468"/>
      <c r="K10247" s="1468"/>
      <c r="L10247" s="1468"/>
      <c r="M10247" s="1468"/>
      <c r="N10247" s="1468"/>
      <c r="O10247" s="1468"/>
      <c r="P10247" s="1468">
        <v>2.93</v>
      </c>
      <c r="R10247" s="1067"/>
      <c r="Z10247" s="21"/>
      <c r="AH10247"/>
    </row>
    <row r="10248" spans="1:34" ht="11.25" customHeight="1">
      <c r="A10248"/>
      <c r="B10248" s="1439" t="s">
        <v>31</v>
      </c>
      <c r="C10248" s="1440">
        <v>2002</v>
      </c>
      <c r="D10248" s="1441" t="str">
        <f t="shared" si="173"/>
        <v>VA2002</v>
      </c>
      <c r="E10248" s="1514" t="s">
        <v>125</v>
      </c>
      <c r="F10248" s="1467">
        <v>500</v>
      </c>
      <c r="G10248" s="1468">
        <v>1.97</v>
      </c>
      <c r="H10248" s="1468"/>
      <c r="I10248" s="1468"/>
      <c r="J10248" s="1468"/>
      <c r="K10248" s="1468"/>
      <c r="L10248" s="1468"/>
      <c r="M10248" s="1468"/>
      <c r="N10248" s="1468"/>
      <c r="O10248" s="1468"/>
      <c r="P10248" s="1468">
        <v>2.62</v>
      </c>
      <c r="R10248" s="1067"/>
      <c r="Z10248" s="21"/>
      <c r="AH10248"/>
    </row>
    <row r="10249" spans="1:34" ht="11.25" customHeight="1">
      <c r="A10249"/>
      <c r="B10249" s="1439" t="s">
        <v>31</v>
      </c>
      <c r="C10249" s="1440">
        <v>2003</v>
      </c>
      <c r="D10249" s="1441" t="str">
        <f t="shared" si="173"/>
        <v>VA2003</v>
      </c>
      <c r="E10249" s="1514" t="s">
        <v>121</v>
      </c>
      <c r="F10249" s="1467">
        <v>500</v>
      </c>
      <c r="G10249" s="1468">
        <v>2.2400000000000002</v>
      </c>
      <c r="H10249" s="1468"/>
      <c r="I10249" s="1468"/>
      <c r="J10249" s="1468"/>
      <c r="K10249" s="1468"/>
      <c r="L10249" s="1468"/>
      <c r="M10249" s="1468"/>
      <c r="N10249" s="1468"/>
      <c r="O10249" s="1468"/>
      <c r="P10249" s="1468">
        <v>2.99</v>
      </c>
      <c r="R10249" s="1067"/>
      <c r="Z10249" s="21"/>
      <c r="AH10249"/>
    </row>
    <row r="10250" spans="1:34" ht="11.25" customHeight="1">
      <c r="A10250"/>
      <c r="B10250" s="1439" t="s">
        <v>31</v>
      </c>
      <c r="C10250" s="1440">
        <v>2014</v>
      </c>
      <c r="D10250" s="1441" t="str">
        <f t="shared" si="173"/>
        <v>VA2014</v>
      </c>
      <c r="E10250" s="1514" t="s">
        <v>123</v>
      </c>
      <c r="F10250" s="1467">
        <v>500</v>
      </c>
      <c r="G10250" s="1468">
        <v>2.72</v>
      </c>
      <c r="H10250" s="1468"/>
      <c r="I10250" s="1468"/>
      <c r="J10250" s="1468"/>
      <c r="K10250" s="1468"/>
      <c r="L10250" s="1468"/>
      <c r="M10250" s="1468"/>
      <c r="N10250" s="1468"/>
      <c r="O10250" s="1468"/>
      <c r="P10250" s="1468">
        <v>3.63</v>
      </c>
      <c r="R10250" s="1067"/>
      <c r="Z10250" s="21"/>
      <c r="AH10250"/>
    </row>
    <row r="10251" spans="1:34" ht="11.25" customHeight="1">
      <c r="A10251"/>
      <c r="B10251" s="1439" t="s">
        <v>31</v>
      </c>
      <c r="C10251" s="1440">
        <v>2016</v>
      </c>
      <c r="D10251" s="1441" t="str">
        <f t="shared" si="173"/>
        <v>VA2016</v>
      </c>
      <c r="E10251" s="1514" t="s">
        <v>125</v>
      </c>
      <c r="F10251" s="1467">
        <v>500</v>
      </c>
      <c r="G10251" s="1468">
        <v>1.64</v>
      </c>
      <c r="H10251" s="1468"/>
      <c r="I10251" s="1468"/>
      <c r="J10251" s="1468"/>
      <c r="K10251" s="1468"/>
      <c r="L10251" s="1468"/>
      <c r="M10251" s="1468"/>
      <c r="N10251" s="1468"/>
      <c r="O10251" s="1468"/>
      <c r="P10251" s="1468">
        <v>2.19</v>
      </c>
      <c r="R10251" s="1067"/>
      <c r="Z10251" s="21"/>
      <c r="AH10251"/>
    </row>
    <row r="10252" spans="1:34" ht="11.25" customHeight="1">
      <c r="A10252"/>
      <c r="B10252" s="1439" t="s">
        <v>31</v>
      </c>
      <c r="C10252" s="1440">
        <v>2021</v>
      </c>
      <c r="D10252" s="1441" t="str">
        <f t="shared" ref="D10252:D10315" si="174">B10252&amp;TEXT(C10252,"0000")</f>
        <v>VA2021</v>
      </c>
      <c r="E10252" s="1514" t="s">
        <v>124</v>
      </c>
      <c r="F10252" s="1467">
        <v>500</v>
      </c>
      <c r="G10252" s="1468">
        <v>1.75</v>
      </c>
      <c r="H10252" s="1468"/>
      <c r="I10252" s="1468"/>
      <c r="J10252" s="1468"/>
      <c r="K10252" s="1468"/>
      <c r="L10252" s="1468"/>
      <c r="M10252" s="1468"/>
      <c r="N10252" s="1468"/>
      <c r="O10252" s="1468"/>
      <c r="P10252" s="1468">
        <v>2.34</v>
      </c>
      <c r="R10252" s="1067"/>
      <c r="Z10252" s="21"/>
      <c r="AH10252"/>
    </row>
    <row r="10253" spans="1:34" ht="11.25" customHeight="1">
      <c r="A10253"/>
      <c r="B10253" s="1439" t="s">
        <v>31</v>
      </c>
      <c r="C10253" s="1440">
        <v>2039</v>
      </c>
      <c r="D10253" s="1441" t="str">
        <f t="shared" si="174"/>
        <v>VA2039</v>
      </c>
      <c r="E10253" s="1514" t="s">
        <v>121</v>
      </c>
      <c r="F10253" s="1467">
        <v>500</v>
      </c>
      <c r="G10253" s="1468">
        <v>1.57</v>
      </c>
      <c r="H10253" s="1468"/>
      <c r="I10253" s="1468"/>
      <c r="J10253" s="1468"/>
      <c r="K10253" s="1468"/>
      <c r="L10253" s="1468"/>
      <c r="M10253" s="1468"/>
      <c r="N10253" s="1468"/>
      <c r="O10253" s="1468"/>
      <c r="P10253" s="1468">
        <v>2.1</v>
      </c>
      <c r="R10253" s="1067"/>
      <c r="Z10253" s="21"/>
      <c r="AH10253"/>
    </row>
    <row r="10254" spans="1:34" ht="11.25" customHeight="1">
      <c r="A10254"/>
      <c r="B10254" s="1439" t="s">
        <v>31</v>
      </c>
      <c r="C10254" s="1440">
        <v>2041</v>
      </c>
      <c r="D10254" s="1441" t="str">
        <f t="shared" si="174"/>
        <v>VA2041</v>
      </c>
      <c r="E10254" s="1514" t="s">
        <v>121</v>
      </c>
      <c r="F10254" s="1467">
        <v>500</v>
      </c>
      <c r="G10254" s="1468">
        <v>1.58</v>
      </c>
      <c r="H10254" s="1468"/>
      <c r="I10254" s="1468"/>
      <c r="J10254" s="1468"/>
      <c r="K10254" s="1468"/>
      <c r="L10254" s="1468"/>
      <c r="M10254" s="1468"/>
      <c r="N10254" s="1468"/>
      <c r="O10254" s="1468"/>
      <c r="P10254" s="1468">
        <v>2.11</v>
      </c>
      <c r="R10254" s="1067"/>
      <c r="Z10254" s="21"/>
      <c r="AH10254"/>
    </row>
    <row r="10255" spans="1:34" ht="11.25" customHeight="1">
      <c r="A10255"/>
      <c r="B10255" s="1439" t="s">
        <v>31</v>
      </c>
      <c r="C10255" s="1440">
        <v>2065</v>
      </c>
      <c r="D10255" s="1441" t="str">
        <f t="shared" si="174"/>
        <v>VA2065</v>
      </c>
      <c r="E10255" s="1514" t="s">
        <v>125</v>
      </c>
      <c r="F10255" s="1467">
        <v>500</v>
      </c>
      <c r="G10255" s="1468">
        <v>1.2</v>
      </c>
      <c r="H10255" s="1468"/>
      <c r="I10255" s="1468"/>
      <c r="J10255" s="1468"/>
      <c r="K10255" s="1468"/>
      <c r="L10255" s="1468"/>
      <c r="M10255" s="1468"/>
      <c r="N10255" s="1468"/>
      <c r="O10255" s="1468"/>
      <c r="P10255" s="1468">
        <v>1.6</v>
      </c>
      <c r="R10255" s="1067"/>
      <c r="Z10255" s="21"/>
      <c r="AH10255"/>
    </row>
    <row r="10256" spans="1:34" ht="11.25" customHeight="1">
      <c r="A10256"/>
      <c r="B10256" s="1439" t="s">
        <v>31</v>
      </c>
      <c r="C10256" s="1440">
        <v>2070</v>
      </c>
      <c r="D10256" s="1441" t="str">
        <f t="shared" si="174"/>
        <v>VA2070</v>
      </c>
      <c r="E10256" s="1514" t="s">
        <v>121</v>
      </c>
      <c r="F10256" s="1467">
        <v>500</v>
      </c>
      <c r="G10256" s="1468">
        <v>2.4700000000000002</v>
      </c>
      <c r="H10256" s="1468"/>
      <c r="I10256" s="1468"/>
      <c r="J10256" s="1468"/>
      <c r="K10256" s="1468"/>
      <c r="L10256" s="1468"/>
      <c r="M10256" s="1468"/>
      <c r="N10256" s="1468"/>
      <c r="O10256" s="1468"/>
      <c r="P10256" s="1468">
        <v>3.3</v>
      </c>
      <c r="R10256" s="1067"/>
      <c r="Z10256" s="21"/>
      <c r="AH10256"/>
    </row>
    <row r="10257" spans="1:34" ht="11.25" customHeight="1">
      <c r="A10257"/>
      <c r="B10257" s="1439" t="s">
        <v>31</v>
      </c>
      <c r="C10257" s="1440">
        <v>2081</v>
      </c>
      <c r="D10257" s="1441" t="str">
        <f t="shared" si="174"/>
        <v>VA2081</v>
      </c>
      <c r="E10257" s="1514" t="s">
        <v>122</v>
      </c>
      <c r="F10257" s="1467">
        <v>500</v>
      </c>
      <c r="G10257" s="1468">
        <v>2.12</v>
      </c>
      <c r="H10257" s="1468"/>
      <c r="I10257" s="1468"/>
      <c r="J10257" s="1468"/>
      <c r="K10257" s="1468"/>
      <c r="L10257" s="1468"/>
      <c r="M10257" s="1468"/>
      <c r="N10257" s="1468"/>
      <c r="O10257" s="1468"/>
      <c r="P10257" s="1468">
        <v>2.83</v>
      </c>
      <c r="R10257" s="1067"/>
      <c r="Z10257" s="21"/>
      <c r="AH10257"/>
    </row>
    <row r="10258" spans="1:34" ht="11.25" customHeight="1">
      <c r="A10258"/>
      <c r="B10258" s="1439" t="s">
        <v>31</v>
      </c>
      <c r="C10258" s="1440">
        <v>2089</v>
      </c>
      <c r="D10258" s="1441" t="str">
        <f t="shared" si="174"/>
        <v>VA2089</v>
      </c>
      <c r="E10258" s="1514" t="s">
        <v>123</v>
      </c>
      <c r="F10258" s="1467">
        <v>500</v>
      </c>
      <c r="G10258" s="1468">
        <v>1.64</v>
      </c>
      <c r="H10258" s="1468"/>
      <c r="I10258" s="1468"/>
      <c r="J10258" s="1468"/>
      <c r="K10258" s="1468"/>
      <c r="L10258" s="1468"/>
      <c r="M10258" s="1468"/>
      <c r="N10258" s="1468"/>
      <c r="O10258" s="1468"/>
      <c r="P10258" s="1468">
        <v>2.19</v>
      </c>
      <c r="R10258" s="1067"/>
      <c r="Z10258" s="21"/>
      <c r="AH10258"/>
    </row>
    <row r="10259" spans="1:34" ht="11.25" customHeight="1">
      <c r="A10259"/>
      <c r="B10259" s="1439" t="s">
        <v>31</v>
      </c>
      <c r="C10259" s="1440">
        <v>2095</v>
      </c>
      <c r="D10259" s="1441" t="str">
        <f t="shared" si="174"/>
        <v>VA2095</v>
      </c>
      <c r="E10259" s="1514" t="s">
        <v>123</v>
      </c>
      <c r="F10259" s="1467">
        <v>500</v>
      </c>
      <c r="G10259" s="1468">
        <v>2.33</v>
      </c>
      <c r="H10259" s="1468"/>
      <c r="I10259" s="1468"/>
      <c r="J10259" s="1468"/>
      <c r="K10259" s="1468"/>
      <c r="L10259" s="1468"/>
      <c r="M10259" s="1468"/>
      <c r="N10259" s="1468"/>
      <c r="O10259" s="1468"/>
      <c r="P10259" s="1468">
        <v>3.1</v>
      </c>
      <c r="R10259" s="1067"/>
      <c r="Z10259" s="21"/>
      <c r="AH10259"/>
    </row>
    <row r="10260" spans="1:34" ht="11.25" customHeight="1">
      <c r="A10260"/>
      <c r="B10260" s="1439" t="s">
        <v>31</v>
      </c>
      <c r="C10260" s="1440">
        <v>2105</v>
      </c>
      <c r="D10260" s="1441" t="str">
        <f t="shared" si="174"/>
        <v>VA2105</v>
      </c>
      <c r="E10260" s="1514" t="s">
        <v>121</v>
      </c>
      <c r="F10260" s="1467">
        <v>500</v>
      </c>
      <c r="G10260" s="1468">
        <v>2.39</v>
      </c>
      <c r="H10260" s="1468"/>
      <c r="I10260" s="1468"/>
      <c r="J10260" s="1468"/>
      <c r="K10260" s="1468"/>
      <c r="L10260" s="1468"/>
      <c r="M10260" s="1468"/>
      <c r="N10260" s="1468"/>
      <c r="O10260" s="1468"/>
      <c r="P10260" s="1468">
        <v>3.18</v>
      </c>
      <c r="R10260" s="1067"/>
      <c r="Z10260" s="21"/>
      <c r="AH10260"/>
    </row>
    <row r="10261" spans="1:34" ht="11.25" customHeight="1">
      <c r="A10261"/>
      <c r="B10261" s="1439" t="s">
        <v>31</v>
      </c>
      <c r="C10261" s="1440">
        <v>2110</v>
      </c>
      <c r="D10261" s="1441" t="str">
        <f t="shared" si="174"/>
        <v>VA2110</v>
      </c>
      <c r="E10261" s="1514" t="s">
        <v>121</v>
      </c>
      <c r="F10261" s="1467">
        <v>500</v>
      </c>
      <c r="G10261" s="1468">
        <v>1.27</v>
      </c>
      <c r="H10261" s="1468"/>
      <c r="I10261" s="1468"/>
      <c r="J10261" s="1468"/>
      <c r="K10261" s="1468"/>
      <c r="L10261" s="1468"/>
      <c r="M10261" s="1468"/>
      <c r="N10261" s="1468"/>
      <c r="O10261" s="1468"/>
      <c r="P10261" s="1468">
        <v>1.7</v>
      </c>
      <c r="R10261" s="1067"/>
      <c r="Z10261" s="21"/>
      <c r="AH10261"/>
    </row>
    <row r="10262" spans="1:34" ht="11.25" customHeight="1">
      <c r="A10262"/>
      <c r="B10262" s="1439" t="s">
        <v>31</v>
      </c>
      <c r="C10262" s="1440">
        <v>2111</v>
      </c>
      <c r="D10262" s="1441" t="str">
        <f t="shared" si="174"/>
        <v>VA2111</v>
      </c>
      <c r="E10262" s="1514" t="s">
        <v>121</v>
      </c>
      <c r="F10262" s="1467">
        <v>500</v>
      </c>
      <c r="G10262" s="1468">
        <v>1.57</v>
      </c>
      <c r="H10262" s="1468"/>
      <c r="I10262" s="1468"/>
      <c r="J10262" s="1468"/>
      <c r="K10262" s="1468"/>
      <c r="L10262" s="1468"/>
      <c r="M10262" s="1468"/>
      <c r="N10262" s="1468"/>
      <c r="O10262" s="1468"/>
      <c r="P10262" s="1468">
        <v>2.1</v>
      </c>
      <c r="R10262" s="1067"/>
      <c r="Z10262" s="21"/>
      <c r="AH10262"/>
    </row>
    <row r="10263" spans="1:34" ht="11.25" customHeight="1">
      <c r="A10263"/>
      <c r="B10263" s="1439" t="s">
        <v>31</v>
      </c>
      <c r="C10263" s="1440">
        <v>2112</v>
      </c>
      <c r="D10263" s="1441" t="str">
        <f t="shared" si="174"/>
        <v>VA2112</v>
      </c>
      <c r="E10263" s="1514" t="s">
        <v>125</v>
      </c>
      <c r="F10263" s="1467">
        <v>500</v>
      </c>
      <c r="G10263" s="1468">
        <v>2.21</v>
      </c>
      <c r="H10263" s="1468"/>
      <c r="I10263" s="1468"/>
      <c r="J10263" s="1468"/>
      <c r="K10263" s="1468"/>
      <c r="L10263" s="1468"/>
      <c r="M10263" s="1468"/>
      <c r="N10263" s="1468"/>
      <c r="O10263" s="1468"/>
      <c r="P10263" s="1468">
        <v>2.94</v>
      </c>
      <c r="R10263" s="1067"/>
      <c r="Z10263" s="21"/>
      <c r="AH10263"/>
    </row>
    <row r="10264" spans="1:34" ht="11.25" customHeight="1">
      <c r="A10264"/>
      <c r="B10264" s="1439" t="s">
        <v>31</v>
      </c>
      <c r="C10264" s="1440">
        <v>2114</v>
      </c>
      <c r="D10264" s="1441" t="str">
        <f t="shared" si="174"/>
        <v>VA2114</v>
      </c>
      <c r="E10264" s="1514" t="s">
        <v>122</v>
      </c>
      <c r="F10264" s="1467">
        <v>500</v>
      </c>
      <c r="G10264" s="1468">
        <v>1.66</v>
      </c>
      <c r="H10264" s="1468"/>
      <c r="I10264" s="1468"/>
      <c r="J10264" s="1468"/>
      <c r="K10264" s="1468"/>
      <c r="L10264" s="1468"/>
      <c r="M10264" s="1468"/>
      <c r="N10264" s="1468"/>
      <c r="O10264" s="1468"/>
      <c r="P10264" s="1468">
        <v>2.21</v>
      </c>
      <c r="R10264" s="1067"/>
      <c r="Z10264" s="21"/>
      <c r="AH10264"/>
    </row>
    <row r="10265" spans="1:34" ht="11.25" customHeight="1">
      <c r="A10265"/>
      <c r="B10265" s="1439" t="s">
        <v>31</v>
      </c>
      <c r="C10265" s="1440">
        <v>2121</v>
      </c>
      <c r="D10265" s="1441" t="str">
        <f t="shared" si="174"/>
        <v>VA2121</v>
      </c>
      <c r="E10265" s="1514" t="s">
        <v>123</v>
      </c>
      <c r="F10265" s="1467">
        <v>500</v>
      </c>
      <c r="G10265" s="1468">
        <v>0.77</v>
      </c>
      <c r="H10265" s="1468"/>
      <c r="I10265" s="1468"/>
      <c r="J10265" s="1468"/>
      <c r="K10265" s="1468"/>
      <c r="L10265" s="1468"/>
      <c r="M10265" s="1468"/>
      <c r="N10265" s="1468"/>
      <c r="O10265" s="1468"/>
      <c r="P10265" s="1468">
        <v>1.02</v>
      </c>
      <c r="R10265" s="1067"/>
      <c r="Z10265" s="21"/>
      <c r="AH10265"/>
    </row>
    <row r="10266" spans="1:34" ht="11.25" customHeight="1">
      <c r="A10266"/>
      <c r="B10266" s="1439" t="s">
        <v>31</v>
      </c>
      <c r="C10266" s="1440">
        <v>2130</v>
      </c>
      <c r="D10266" s="1441" t="str">
        <f t="shared" si="174"/>
        <v>VA2130</v>
      </c>
      <c r="E10266" s="1514" t="s">
        <v>121</v>
      </c>
      <c r="F10266" s="1467">
        <v>500</v>
      </c>
      <c r="G10266" s="1468">
        <v>1.42</v>
      </c>
      <c r="H10266" s="1468"/>
      <c r="I10266" s="1468"/>
      <c r="J10266" s="1468"/>
      <c r="K10266" s="1468"/>
      <c r="L10266" s="1468"/>
      <c r="M10266" s="1468"/>
      <c r="N10266" s="1468"/>
      <c r="O10266" s="1468"/>
      <c r="P10266" s="1468">
        <v>1.89</v>
      </c>
      <c r="R10266" s="1067"/>
      <c r="Z10266" s="21"/>
      <c r="AH10266"/>
    </row>
    <row r="10267" spans="1:34" ht="11.25" customHeight="1">
      <c r="A10267"/>
      <c r="B10267" s="1439" t="s">
        <v>31</v>
      </c>
      <c r="C10267" s="1440">
        <v>2131</v>
      </c>
      <c r="D10267" s="1441" t="str">
        <f t="shared" si="174"/>
        <v>VA2131</v>
      </c>
      <c r="E10267" s="1514" t="s">
        <v>125</v>
      </c>
      <c r="F10267" s="1467">
        <v>500</v>
      </c>
      <c r="G10267" s="1468">
        <v>1.67</v>
      </c>
      <c r="H10267" s="1468"/>
      <c r="I10267" s="1468"/>
      <c r="J10267" s="1468"/>
      <c r="K10267" s="1468"/>
      <c r="L10267" s="1468"/>
      <c r="M10267" s="1468"/>
      <c r="N10267" s="1468"/>
      <c r="O10267" s="1468"/>
      <c r="P10267" s="1468">
        <v>2.2200000000000002</v>
      </c>
      <c r="R10267" s="1067"/>
      <c r="Z10267" s="21"/>
      <c r="AH10267"/>
    </row>
    <row r="10268" spans="1:34" ht="11.25" customHeight="1">
      <c r="A10268"/>
      <c r="B10268" s="1439" t="s">
        <v>31</v>
      </c>
      <c r="C10268" s="1440">
        <v>2143</v>
      </c>
      <c r="D10268" s="1441" t="str">
        <f t="shared" si="174"/>
        <v>VA2143</v>
      </c>
      <c r="E10268" s="1514" t="s">
        <v>121</v>
      </c>
      <c r="F10268" s="1467">
        <v>500</v>
      </c>
      <c r="G10268" s="1468">
        <v>1.72</v>
      </c>
      <c r="H10268" s="1468"/>
      <c r="I10268" s="1468"/>
      <c r="J10268" s="1468"/>
      <c r="K10268" s="1468"/>
      <c r="L10268" s="1468"/>
      <c r="M10268" s="1468"/>
      <c r="N10268" s="1468"/>
      <c r="O10268" s="1468"/>
      <c r="P10268" s="1468">
        <v>2.29</v>
      </c>
      <c r="R10268" s="1067"/>
      <c r="Z10268" s="21"/>
      <c r="AH10268"/>
    </row>
    <row r="10269" spans="1:34" ht="11.25" customHeight="1">
      <c r="A10269"/>
      <c r="B10269" s="1439" t="s">
        <v>31</v>
      </c>
      <c r="C10269" s="1440">
        <v>2157</v>
      </c>
      <c r="D10269" s="1441" t="str">
        <f t="shared" si="174"/>
        <v>VA2157</v>
      </c>
      <c r="E10269" s="1514" t="s">
        <v>121</v>
      </c>
      <c r="F10269" s="1467">
        <v>500</v>
      </c>
      <c r="G10269" s="1468">
        <v>2.46</v>
      </c>
      <c r="H10269" s="1468"/>
      <c r="I10269" s="1468"/>
      <c r="J10269" s="1468"/>
      <c r="K10269" s="1468"/>
      <c r="L10269" s="1468"/>
      <c r="M10269" s="1468"/>
      <c r="N10269" s="1468"/>
      <c r="O10269" s="1468"/>
      <c r="P10269" s="1468">
        <v>3.28</v>
      </c>
      <c r="R10269" s="1067"/>
      <c r="Z10269" s="21"/>
      <c r="AH10269"/>
    </row>
    <row r="10270" spans="1:34" ht="11.25" customHeight="1">
      <c r="A10270"/>
      <c r="B10270" s="1439" t="s">
        <v>31</v>
      </c>
      <c r="C10270" s="1440">
        <v>2172</v>
      </c>
      <c r="D10270" s="1441" t="str">
        <f t="shared" si="174"/>
        <v>VA2172</v>
      </c>
      <c r="E10270" s="1514" t="s">
        <v>123</v>
      </c>
      <c r="F10270" s="1467">
        <v>500</v>
      </c>
      <c r="G10270" s="1468">
        <v>0.88</v>
      </c>
      <c r="H10270" s="1468"/>
      <c r="I10270" s="1468"/>
      <c r="J10270" s="1468"/>
      <c r="K10270" s="1468"/>
      <c r="L10270" s="1468"/>
      <c r="M10270" s="1468"/>
      <c r="N10270" s="1468"/>
      <c r="O10270" s="1468"/>
      <c r="P10270" s="1468">
        <v>1.17</v>
      </c>
      <c r="R10270" s="1067"/>
      <c r="Z10270" s="21"/>
      <c r="AH10270"/>
    </row>
    <row r="10271" spans="1:34" ht="11.25" customHeight="1">
      <c r="A10271"/>
      <c r="B10271" s="1439" t="s">
        <v>31</v>
      </c>
      <c r="C10271" s="1440">
        <v>2174</v>
      </c>
      <c r="D10271" s="1441" t="str">
        <f t="shared" si="174"/>
        <v>VA2174</v>
      </c>
      <c r="E10271" s="1514" t="s">
        <v>123</v>
      </c>
      <c r="F10271" s="1467">
        <v>500</v>
      </c>
      <c r="G10271" s="1468">
        <v>1.8</v>
      </c>
      <c r="H10271" s="1468"/>
      <c r="I10271" s="1468"/>
      <c r="J10271" s="1468"/>
      <c r="K10271" s="1468"/>
      <c r="L10271" s="1468"/>
      <c r="M10271" s="1468"/>
      <c r="N10271" s="1468"/>
      <c r="O10271" s="1468"/>
      <c r="P10271" s="1468">
        <v>2.4</v>
      </c>
      <c r="R10271" s="1067"/>
      <c r="Z10271" s="21"/>
      <c r="AH10271"/>
    </row>
    <row r="10272" spans="1:34" ht="11.25" customHeight="1">
      <c r="A10272"/>
      <c r="B10272" s="1439" t="s">
        <v>31</v>
      </c>
      <c r="C10272" s="1440">
        <v>2211</v>
      </c>
      <c r="D10272" s="1441" t="str">
        <f t="shared" si="174"/>
        <v>VA2211</v>
      </c>
      <c r="E10272" s="1514" t="s">
        <v>123</v>
      </c>
      <c r="F10272" s="1467">
        <v>600</v>
      </c>
      <c r="G10272" s="1468">
        <v>4.2</v>
      </c>
      <c r="H10272" s="1468"/>
      <c r="I10272" s="1468"/>
      <c r="J10272" s="1468"/>
      <c r="K10272" s="1468"/>
      <c r="L10272" s="1468"/>
      <c r="M10272" s="1468"/>
      <c r="N10272" s="1468"/>
      <c r="O10272" s="1468"/>
      <c r="P10272" s="1468">
        <v>5.6</v>
      </c>
      <c r="R10272" s="1067"/>
      <c r="Z10272" s="21"/>
      <c r="AH10272"/>
    </row>
    <row r="10273" spans="1:34" ht="11.25" customHeight="1">
      <c r="A10273"/>
      <c r="B10273" s="1439" t="s">
        <v>31</v>
      </c>
      <c r="C10273" s="1440">
        <v>2220</v>
      </c>
      <c r="D10273" s="1441" t="str">
        <f t="shared" si="174"/>
        <v>VA2220</v>
      </c>
      <c r="E10273" s="1514" t="s">
        <v>125</v>
      </c>
      <c r="F10273" s="1467">
        <v>500</v>
      </c>
      <c r="G10273" s="1468">
        <v>1.1200000000000001</v>
      </c>
      <c r="H10273" s="1468"/>
      <c r="I10273" s="1468"/>
      <c r="J10273" s="1468"/>
      <c r="K10273" s="1468"/>
      <c r="L10273" s="1468"/>
      <c r="M10273" s="1468"/>
      <c r="N10273" s="1468"/>
      <c r="O10273" s="1468"/>
      <c r="P10273" s="1468">
        <v>1.49</v>
      </c>
      <c r="R10273" s="1067"/>
      <c r="Z10273" s="21"/>
      <c r="AH10273"/>
    </row>
    <row r="10274" spans="1:34" ht="11.25" customHeight="1">
      <c r="A10274"/>
      <c r="B10274" s="1439" t="s">
        <v>31</v>
      </c>
      <c r="C10274" s="1440">
        <v>2288</v>
      </c>
      <c r="D10274" s="1441" t="str">
        <f t="shared" si="174"/>
        <v>VA2288</v>
      </c>
      <c r="E10274" s="1514" t="s">
        <v>125</v>
      </c>
      <c r="F10274" s="1467">
        <v>500</v>
      </c>
      <c r="G10274" s="1468">
        <v>2.02</v>
      </c>
      <c r="H10274" s="1468"/>
      <c r="I10274" s="1468"/>
      <c r="J10274" s="1468"/>
      <c r="K10274" s="1468"/>
      <c r="L10274" s="1468"/>
      <c r="M10274" s="1468"/>
      <c r="N10274" s="1468"/>
      <c r="O10274" s="1468"/>
      <c r="P10274" s="1468">
        <v>2.69</v>
      </c>
      <c r="R10274" s="1067"/>
      <c r="Z10274" s="21"/>
      <c r="AH10274"/>
    </row>
    <row r="10275" spans="1:34" ht="11.25" customHeight="1">
      <c r="A10275"/>
      <c r="B10275" s="1439" t="s">
        <v>31</v>
      </c>
      <c r="C10275" s="1440">
        <v>2302</v>
      </c>
      <c r="D10275" s="1441" t="str">
        <f t="shared" si="174"/>
        <v>VA2302</v>
      </c>
      <c r="E10275" s="1514" t="s">
        <v>125</v>
      </c>
      <c r="F10275" s="1467">
        <v>500</v>
      </c>
      <c r="G10275" s="1468">
        <v>1.27</v>
      </c>
      <c r="H10275" s="1468"/>
      <c r="I10275" s="1468"/>
      <c r="J10275" s="1468"/>
      <c r="K10275" s="1468"/>
      <c r="L10275" s="1468"/>
      <c r="M10275" s="1468"/>
      <c r="N10275" s="1468"/>
      <c r="O10275" s="1468"/>
      <c r="P10275" s="1468">
        <v>1.7</v>
      </c>
      <c r="R10275" s="1067"/>
      <c r="Z10275" s="21"/>
      <c r="AH10275"/>
    </row>
    <row r="10276" spans="1:34" ht="11.25" customHeight="1">
      <c r="A10276"/>
      <c r="B10276" s="1439" t="s">
        <v>31</v>
      </c>
      <c r="C10276" s="1440">
        <v>2305</v>
      </c>
      <c r="D10276" s="1441" t="str">
        <f t="shared" si="174"/>
        <v>VA2305</v>
      </c>
      <c r="E10276" s="1514" t="s">
        <v>125</v>
      </c>
      <c r="F10276" s="1467">
        <v>500</v>
      </c>
      <c r="G10276" s="1468">
        <v>1.1599999999999999</v>
      </c>
      <c r="H10276" s="1468"/>
      <c r="I10276" s="1468"/>
      <c r="J10276" s="1468"/>
      <c r="K10276" s="1468"/>
      <c r="L10276" s="1468"/>
      <c r="M10276" s="1468"/>
      <c r="N10276" s="1468"/>
      <c r="O10276" s="1468"/>
      <c r="P10276" s="1468">
        <v>1.55</v>
      </c>
      <c r="R10276" s="1067"/>
      <c r="Z10276" s="21"/>
      <c r="AH10276"/>
    </row>
    <row r="10277" spans="1:34" ht="11.25" customHeight="1">
      <c r="A10277"/>
      <c r="B10277" s="1439" t="s">
        <v>31</v>
      </c>
      <c r="C10277" s="1440">
        <v>2361</v>
      </c>
      <c r="D10277" s="1441" t="str">
        <f t="shared" si="174"/>
        <v>VA2361</v>
      </c>
      <c r="E10277" s="1514" t="s">
        <v>125</v>
      </c>
      <c r="F10277" s="1467">
        <v>500</v>
      </c>
      <c r="G10277" s="1468">
        <v>1.1200000000000001</v>
      </c>
      <c r="H10277" s="1468"/>
      <c r="I10277" s="1468"/>
      <c r="J10277" s="1468"/>
      <c r="K10277" s="1468"/>
      <c r="L10277" s="1468"/>
      <c r="M10277" s="1468"/>
      <c r="N10277" s="1468"/>
      <c r="O10277" s="1468"/>
      <c r="P10277" s="1468">
        <v>1.49</v>
      </c>
      <c r="R10277" s="1067"/>
      <c r="Z10277" s="21"/>
      <c r="AH10277"/>
    </row>
    <row r="10278" spans="1:34" ht="11.25" customHeight="1">
      <c r="A10278"/>
      <c r="B10278" s="1439" t="s">
        <v>31</v>
      </c>
      <c r="C10278" s="1440">
        <v>2362</v>
      </c>
      <c r="D10278" s="1441" t="str">
        <f t="shared" si="174"/>
        <v>VA2362</v>
      </c>
      <c r="E10278" s="1514" t="s">
        <v>125</v>
      </c>
      <c r="F10278" s="1467">
        <v>500</v>
      </c>
      <c r="G10278" s="1468">
        <v>1.1399999999999999</v>
      </c>
      <c r="H10278" s="1468"/>
      <c r="I10278" s="1468"/>
      <c r="J10278" s="1468"/>
      <c r="K10278" s="1468"/>
      <c r="L10278" s="1468"/>
      <c r="M10278" s="1468"/>
      <c r="N10278" s="1468"/>
      <c r="O10278" s="1468"/>
      <c r="P10278" s="1468">
        <v>1.52</v>
      </c>
      <c r="R10278" s="1067"/>
      <c r="Z10278" s="21"/>
      <c r="AH10278"/>
    </row>
    <row r="10279" spans="1:34" ht="11.25" customHeight="1">
      <c r="A10279"/>
      <c r="B10279" s="1439" t="s">
        <v>31</v>
      </c>
      <c r="C10279" s="1440">
        <v>2380</v>
      </c>
      <c r="D10279" s="1441" t="str">
        <f t="shared" si="174"/>
        <v>VA2380</v>
      </c>
      <c r="E10279" s="1514" t="s">
        <v>125</v>
      </c>
      <c r="F10279" s="1467">
        <v>500</v>
      </c>
      <c r="G10279" s="1468">
        <v>1.3</v>
      </c>
      <c r="H10279" s="1468"/>
      <c r="I10279" s="1468"/>
      <c r="J10279" s="1468"/>
      <c r="K10279" s="1468"/>
      <c r="L10279" s="1468"/>
      <c r="M10279" s="1468"/>
      <c r="N10279" s="1468"/>
      <c r="O10279" s="1468"/>
      <c r="P10279" s="1468">
        <v>1.73</v>
      </c>
      <c r="R10279" s="1067"/>
      <c r="Z10279" s="21"/>
      <c r="AH10279"/>
    </row>
    <row r="10280" spans="1:34" ht="11.25" customHeight="1">
      <c r="A10280"/>
      <c r="B10280" s="1439" t="s">
        <v>31</v>
      </c>
      <c r="C10280" s="1440">
        <v>2388</v>
      </c>
      <c r="D10280" s="1441" t="str">
        <f t="shared" si="174"/>
        <v>VA2388</v>
      </c>
      <c r="E10280" s="1514" t="s">
        <v>125</v>
      </c>
      <c r="F10280" s="1467">
        <v>500</v>
      </c>
      <c r="G10280" s="1468">
        <v>0.96</v>
      </c>
      <c r="H10280" s="1468"/>
      <c r="I10280" s="1468"/>
      <c r="J10280" s="1468"/>
      <c r="K10280" s="1468"/>
      <c r="L10280" s="1468"/>
      <c r="M10280" s="1468"/>
      <c r="N10280" s="1468"/>
      <c r="O10280" s="1468"/>
      <c r="P10280" s="1468">
        <v>1.28</v>
      </c>
      <c r="R10280" s="1067"/>
      <c r="Z10280" s="21"/>
      <c r="AH10280"/>
    </row>
    <row r="10281" spans="1:34" ht="11.25" customHeight="1">
      <c r="A10281"/>
      <c r="B10281" s="1439" t="s">
        <v>31</v>
      </c>
      <c r="C10281" s="1440">
        <v>2402</v>
      </c>
      <c r="D10281" s="1441" t="str">
        <f t="shared" si="174"/>
        <v>VA2402</v>
      </c>
      <c r="E10281" s="1514" t="s">
        <v>124</v>
      </c>
      <c r="F10281" s="1467">
        <v>500</v>
      </c>
      <c r="G10281" s="1468">
        <v>2.11</v>
      </c>
      <c r="H10281" s="1468"/>
      <c r="I10281" s="1468"/>
      <c r="J10281" s="1468"/>
      <c r="K10281" s="1468"/>
      <c r="L10281" s="1468"/>
      <c r="M10281" s="1468"/>
      <c r="N10281" s="1468"/>
      <c r="O10281" s="1468"/>
      <c r="P10281" s="1468">
        <v>2.82</v>
      </c>
      <c r="R10281" s="1067"/>
      <c r="Z10281" s="21"/>
      <c r="AH10281"/>
    </row>
    <row r="10282" spans="1:34" ht="11.25" customHeight="1">
      <c r="A10282"/>
      <c r="B10282" s="1439" t="s">
        <v>31</v>
      </c>
      <c r="C10282" s="1440">
        <v>2413</v>
      </c>
      <c r="D10282" s="1441" t="str">
        <f t="shared" si="174"/>
        <v>VA2413</v>
      </c>
      <c r="E10282" s="1514" t="s">
        <v>125</v>
      </c>
      <c r="F10282" s="1467">
        <v>500</v>
      </c>
      <c r="G10282" s="1468">
        <v>1.44</v>
      </c>
      <c r="H10282" s="1468"/>
      <c r="I10282" s="1468"/>
      <c r="J10282" s="1468"/>
      <c r="K10282" s="1468"/>
      <c r="L10282" s="1468"/>
      <c r="M10282" s="1468"/>
      <c r="N10282" s="1468"/>
      <c r="O10282" s="1468"/>
      <c r="P10282" s="1468">
        <v>1.92</v>
      </c>
      <c r="R10282" s="1067"/>
      <c r="Z10282" s="21"/>
      <c r="AH10282"/>
    </row>
    <row r="10283" spans="1:34" ht="11.25" customHeight="1">
      <c r="A10283"/>
      <c r="B10283" s="1439" t="s">
        <v>31</v>
      </c>
      <c r="C10283" s="1440">
        <v>2416</v>
      </c>
      <c r="D10283" s="1441" t="str">
        <f t="shared" si="174"/>
        <v>VA2416</v>
      </c>
      <c r="E10283" s="1514" t="s">
        <v>121</v>
      </c>
      <c r="F10283" s="1467">
        <v>500</v>
      </c>
      <c r="G10283" s="1468">
        <v>1.32</v>
      </c>
      <c r="H10283" s="1468"/>
      <c r="I10283" s="1468"/>
      <c r="J10283" s="1468"/>
      <c r="K10283" s="1468"/>
      <c r="L10283" s="1468"/>
      <c r="M10283" s="1468"/>
      <c r="N10283" s="1468"/>
      <c r="O10283" s="1468"/>
      <c r="P10283" s="1468">
        <v>1.76</v>
      </c>
      <c r="R10283" s="1067"/>
      <c r="Z10283" s="21"/>
      <c r="AH10283"/>
    </row>
    <row r="10284" spans="1:34" ht="11.25" customHeight="1">
      <c r="A10284"/>
      <c r="B10284" s="1439" t="s">
        <v>31</v>
      </c>
      <c r="C10284" s="1440">
        <v>2417</v>
      </c>
      <c r="D10284" s="1441" t="str">
        <f t="shared" si="174"/>
        <v>VA2417</v>
      </c>
      <c r="E10284" s="1514" t="s">
        <v>125</v>
      </c>
      <c r="F10284" s="1467">
        <v>500</v>
      </c>
      <c r="G10284" s="1468">
        <v>0.77</v>
      </c>
      <c r="H10284" s="1468"/>
      <c r="I10284" s="1468"/>
      <c r="J10284" s="1468"/>
      <c r="K10284" s="1468"/>
      <c r="L10284" s="1468"/>
      <c r="M10284" s="1468"/>
      <c r="N10284" s="1468"/>
      <c r="O10284" s="1468"/>
      <c r="P10284" s="1468">
        <v>1.02</v>
      </c>
      <c r="R10284" s="1067"/>
      <c r="Z10284" s="21"/>
      <c r="AH10284"/>
    </row>
    <row r="10285" spans="1:34" ht="11.25" customHeight="1">
      <c r="A10285"/>
      <c r="B10285" s="1439" t="s">
        <v>31</v>
      </c>
      <c r="C10285" s="1440">
        <v>2501</v>
      </c>
      <c r="D10285" s="1441" t="str">
        <f t="shared" si="174"/>
        <v>VA2501</v>
      </c>
      <c r="E10285" s="1514" t="s">
        <v>121</v>
      </c>
      <c r="F10285" s="1467">
        <v>500</v>
      </c>
      <c r="G10285" s="1468">
        <v>1.44</v>
      </c>
      <c r="H10285" s="1468"/>
      <c r="I10285" s="1468"/>
      <c r="J10285" s="1468"/>
      <c r="K10285" s="1468"/>
      <c r="L10285" s="1468"/>
      <c r="M10285" s="1468"/>
      <c r="N10285" s="1468"/>
      <c r="O10285" s="1468"/>
      <c r="P10285" s="1468">
        <v>1.92</v>
      </c>
      <c r="R10285" s="1067"/>
      <c r="Z10285" s="21"/>
      <c r="AH10285"/>
    </row>
    <row r="10286" spans="1:34" ht="11.25" customHeight="1">
      <c r="A10286"/>
      <c r="B10286" s="1439" t="s">
        <v>31</v>
      </c>
      <c r="C10286" s="1440">
        <v>2503</v>
      </c>
      <c r="D10286" s="1441" t="str">
        <f t="shared" si="174"/>
        <v>VA2503</v>
      </c>
      <c r="E10286" s="1514" t="s">
        <v>121</v>
      </c>
      <c r="F10286" s="1467">
        <v>500</v>
      </c>
      <c r="G10286" s="1468">
        <v>0.64</v>
      </c>
      <c r="H10286" s="1468"/>
      <c r="I10286" s="1468"/>
      <c r="J10286" s="1468"/>
      <c r="K10286" s="1468"/>
      <c r="L10286" s="1468"/>
      <c r="M10286" s="1468"/>
      <c r="N10286" s="1468"/>
      <c r="O10286" s="1468"/>
      <c r="P10286" s="1468">
        <v>0.85</v>
      </c>
      <c r="R10286" s="1067"/>
      <c r="Z10286" s="21"/>
      <c r="AH10286"/>
    </row>
    <row r="10287" spans="1:34" ht="11.25" customHeight="1">
      <c r="A10287"/>
      <c r="B10287" s="1439" t="s">
        <v>31</v>
      </c>
      <c r="C10287" s="1440">
        <v>2570</v>
      </c>
      <c r="D10287" s="1441" t="str">
        <f t="shared" si="174"/>
        <v>VA2570</v>
      </c>
      <c r="E10287" s="1514" t="s">
        <v>124</v>
      </c>
      <c r="F10287" s="1467">
        <v>500</v>
      </c>
      <c r="G10287" s="1468">
        <v>2</v>
      </c>
      <c r="H10287" s="1468"/>
      <c r="I10287" s="1468"/>
      <c r="J10287" s="1468"/>
      <c r="K10287" s="1468"/>
      <c r="L10287" s="1468"/>
      <c r="M10287" s="1468"/>
      <c r="N10287" s="1468"/>
      <c r="O10287" s="1468"/>
      <c r="P10287" s="1468">
        <v>2.67</v>
      </c>
      <c r="R10287" s="1067"/>
      <c r="Z10287" s="21"/>
      <c r="AH10287"/>
    </row>
    <row r="10288" spans="1:34" ht="11.25" customHeight="1">
      <c r="A10288"/>
      <c r="B10288" s="1439" t="s">
        <v>31</v>
      </c>
      <c r="C10288" s="1440">
        <v>2585</v>
      </c>
      <c r="D10288" s="1441" t="str">
        <f t="shared" si="174"/>
        <v>VA2585</v>
      </c>
      <c r="E10288" s="1514" t="s">
        <v>121</v>
      </c>
      <c r="F10288" s="1467">
        <v>500</v>
      </c>
      <c r="G10288" s="1468">
        <v>2.64</v>
      </c>
      <c r="H10288" s="1468"/>
      <c r="I10288" s="1468"/>
      <c r="J10288" s="1468"/>
      <c r="K10288" s="1468"/>
      <c r="L10288" s="1468"/>
      <c r="M10288" s="1468"/>
      <c r="N10288" s="1468"/>
      <c r="O10288" s="1468"/>
      <c r="P10288" s="1468">
        <v>3.52</v>
      </c>
      <c r="R10288" s="1067"/>
      <c r="Z10288" s="21"/>
      <c r="AH10288"/>
    </row>
    <row r="10289" spans="1:34" ht="11.25" customHeight="1">
      <c r="A10289"/>
      <c r="B10289" s="1439" t="s">
        <v>31</v>
      </c>
      <c r="C10289" s="1440">
        <v>2586</v>
      </c>
      <c r="D10289" s="1441" t="str">
        <f t="shared" si="174"/>
        <v>VA2586</v>
      </c>
      <c r="E10289" s="1514" t="s">
        <v>121</v>
      </c>
      <c r="F10289" s="1467">
        <v>500</v>
      </c>
      <c r="G10289" s="1468">
        <v>1.75</v>
      </c>
      <c r="H10289" s="1468"/>
      <c r="I10289" s="1468"/>
      <c r="J10289" s="1468"/>
      <c r="K10289" s="1468"/>
      <c r="L10289" s="1468"/>
      <c r="M10289" s="1468"/>
      <c r="N10289" s="1468"/>
      <c r="O10289" s="1468"/>
      <c r="P10289" s="1468">
        <v>2.34</v>
      </c>
      <c r="R10289" s="1067"/>
      <c r="Z10289" s="21"/>
      <c r="AH10289"/>
    </row>
    <row r="10290" spans="1:34" ht="11.25" customHeight="1">
      <c r="A10290"/>
      <c r="B10290" s="1439" t="s">
        <v>31</v>
      </c>
      <c r="C10290" s="1440">
        <v>2587</v>
      </c>
      <c r="D10290" s="1441" t="str">
        <f t="shared" si="174"/>
        <v>VA2587</v>
      </c>
      <c r="E10290" s="1514" t="s">
        <v>125</v>
      </c>
      <c r="F10290" s="1467">
        <v>500</v>
      </c>
      <c r="G10290" s="1468">
        <v>1.43</v>
      </c>
      <c r="H10290" s="1468"/>
      <c r="I10290" s="1468"/>
      <c r="J10290" s="1468"/>
      <c r="K10290" s="1468"/>
      <c r="L10290" s="1468"/>
      <c r="M10290" s="1468"/>
      <c r="N10290" s="1468"/>
      <c r="O10290" s="1468"/>
      <c r="P10290" s="1468">
        <v>1.9</v>
      </c>
      <c r="R10290" s="1067"/>
      <c r="Z10290" s="21"/>
      <c r="AH10290"/>
    </row>
    <row r="10291" spans="1:34" ht="11.25" customHeight="1">
      <c r="A10291"/>
      <c r="B10291" s="1439" t="s">
        <v>31</v>
      </c>
      <c r="C10291" s="1440">
        <v>2589</v>
      </c>
      <c r="D10291" s="1441" t="str">
        <f t="shared" si="174"/>
        <v>VA2589</v>
      </c>
      <c r="E10291" s="1514" t="s">
        <v>121</v>
      </c>
      <c r="F10291" s="1467">
        <v>500</v>
      </c>
      <c r="G10291" s="1468">
        <v>1.28</v>
      </c>
      <c r="H10291" s="1468"/>
      <c r="I10291" s="1468"/>
      <c r="J10291" s="1468"/>
      <c r="K10291" s="1468"/>
      <c r="L10291" s="1468"/>
      <c r="M10291" s="1468"/>
      <c r="N10291" s="1468"/>
      <c r="O10291" s="1468"/>
      <c r="P10291" s="1468">
        <v>1.71</v>
      </c>
      <c r="R10291" s="1067"/>
      <c r="Z10291" s="21"/>
      <c r="AH10291"/>
    </row>
    <row r="10292" spans="1:34" ht="11.25" customHeight="1">
      <c r="A10292"/>
      <c r="B10292" s="1439" t="s">
        <v>31</v>
      </c>
      <c r="C10292" s="1440">
        <v>2600</v>
      </c>
      <c r="D10292" s="1441" t="str">
        <f t="shared" si="174"/>
        <v>VA2600</v>
      </c>
      <c r="E10292" s="1514" t="s">
        <v>123</v>
      </c>
      <c r="F10292" s="1467">
        <v>500</v>
      </c>
      <c r="G10292" s="1468">
        <v>2.39</v>
      </c>
      <c r="H10292" s="1468"/>
      <c r="I10292" s="1468"/>
      <c r="J10292" s="1468"/>
      <c r="K10292" s="1468"/>
      <c r="L10292" s="1468"/>
      <c r="M10292" s="1468"/>
      <c r="N10292" s="1468"/>
      <c r="O10292" s="1468"/>
      <c r="P10292" s="1468">
        <v>3.18</v>
      </c>
      <c r="R10292" s="1067"/>
      <c r="Z10292" s="21"/>
      <c r="AH10292"/>
    </row>
    <row r="10293" spans="1:34" ht="11.25" customHeight="1">
      <c r="A10293"/>
      <c r="B10293" s="1439" t="s">
        <v>31</v>
      </c>
      <c r="C10293" s="1440">
        <v>2623</v>
      </c>
      <c r="D10293" s="1441" t="str">
        <f t="shared" si="174"/>
        <v>VA2623</v>
      </c>
      <c r="E10293" s="1514" t="s">
        <v>123</v>
      </c>
      <c r="F10293" s="1467">
        <v>600</v>
      </c>
      <c r="G10293" s="1468">
        <v>4</v>
      </c>
      <c r="H10293" s="1468"/>
      <c r="I10293" s="1468"/>
      <c r="J10293" s="1468"/>
      <c r="K10293" s="1468"/>
      <c r="L10293" s="1468"/>
      <c r="M10293" s="1468"/>
      <c r="N10293" s="1468"/>
      <c r="O10293" s="1468"/>
      <c r="P10293" s="1468">
        <v>5.33</v>
      </c>
      <c r="R10293" s="1067"/>
      <c r="Z10293" s="21"/>
      <c r="AH10293"/>
    </row>
    <row r="10294" spans="1:34" ht="11.25" customHeight="1">
      <c r="A10294"/>
      <c r="B10294" s="1439" t="s">
        <v>31</v>
      </c>
      <c r="C10294" s="1440">
        <v>2651</v>
      </c>
      <c r="D10294" s="1441" t="str">
        <f t="shared" si="174"/>
        <v>VA2651</v>
      </c>
      <c r="E10294" s="1514" t="s">
        <v>124</v>
      </c>
      <c r="F10294" s="1467">
        <v>500</v>
      </c>
      <c r="G10294" s="1468">
        <v>0.97</v>
      </c>
      <c r="H10294" s="1468"/>
      <c r="I10294" s="1468"/>
      <c r="J10294" s="1468"/>
      <c r="K10294" s="1468"/>
      <c r="L10294" s="1468"/>
      <c r="M10294" s="1468"/>
      <c r="N10294" s="1468"/>
      <c r="O10294" s="1468"/>
      <c r="P10294" s="1468">
        <v>1.3</v>
      </c>
      <c r="R10294" s="1067"/>
      <c r="Z10294" s="21"/>
      <c r="AH10294"/>
    </row>
    <row r="10295" spans="1:34" ht="11.25" customHeight="1">
      <c r="A10295"/>
      <c r="B10295" s="1439" t="s">
        <v>31</v>
      </c>
      <c r="C10295" s="1440">
        <v>2660</v>
      </c>
      <c r="D10295" s="1441" t="str">
        <f t="shared" si="174"/>
        <v>VA2660</v>
      </c>
      <c r="E10295" s="1514" t="s">
        <v>124</v>
      </c>
      <c r="F10295" s="1467">
        <v>500</v>
      </c>
      <c r="G10295" s="1468">
        <v>1.45</v>
      </c>
      <c r="H10295" s="1468"/>
      <c r="I10295" s="1468"/>
      <c r="J10295" s="1468"/>
      <c r="K10295" s="1468"/>
      <c r="L10295" s="1468"/>
      <c r="M10295" s="1468"/>
      <c r="N10295" s="1468"/>
      <c r="O10295" s="1468"/>
      <c r="P10295" s="1468">
        <v>1.94</v>
      </c>
      <c r="R10295" s="1067"/>
      <c r="Z10295" s="21"/>
      <c r="AH10295"/>
    </row>
    <row r="10296" spans="1:34" ht="11.25" customHeight="1">
      <c r="A10296"/>
      <c r="B10296" s="1439" t="s">
        <v>31</v>
      </c>
      <c r="C10296" s="1440">
        <v>2683</v>
      </c>
      <c r="D10296" s="1441" t="str">
        <f t="shared" si="174"/>
        <v>VA2683</v>
      </c>
      <c r="E10296" s="1514" t="s">
        <v>124</v>
      </c>
      <c r="F10296" s="1467">
        <v>500</v>
      </c>
      <c r="G10296" s="1468">
        <v>1.44</v>
      </c>
      <c r="H10296" s="1468"/>
      <c r="I10296" s="1468"/>
      <c r="J10296" s="1468"/>
      <c r="K10296" s="1468"/>
      <c r="L10296" s="1468"/>
      <c r="M10296" s="1468"/>
      <c r="N10296" s="1468"/>
      <c r="O10296" s="1468"/>
      <c r="P10296" s="1468">
        <v>1.92</v>
      </c>
      <c r="R10296" s="1067"/>
      <c r="Z10296" s="21"/>
      <c r="AH10296"/>
    </row>
    <row r="10297" spans="1:34" ht="11.25" customHeight="1">
      <c r="A10297"/>
      <c r="B10297" s="1439" t="s">
        <v>31</v>
      </c>
      <c r="C10297" s="1440">
        <v>2688</v>
      </c>
      <c r="D10297" s="1441" t="str">
        <f t="shared" si="174"/>
        <v>VA2688</v>
      </c>
      <c r="E10297" s="1514" t="s">
        <v>124</v>
      </c>
      <c r="F10297" s="1467">
        <v>500</v>
      </c>
      <c r="G10297" s="1468">
        <v>1.42</v>
      </c>
      <c r="H10297" s="1468"/>
      <c r="I10297" s="1468"/>
      <c r="J10297" s="1468"/>
      <c r="K10297" s="1468"/>
      <c r="L10297" s="1468"/>
      <c r="M10297" s="1468"/>
      <c r="N10297" s="1468"/>
      <c r="O10297" s="1468"/>
      <c r="P10297" s="1468">
        <v>1.89</v>
      </c>
      <c r="R10297" s="1067"/>
      <c r="Z10297" s="21"/>
      <c r="AH10297"/>
    </row>
    <row r="10298" spans="1:34" ht="11.25" customHeight="1">
      <c r="A10298"/>
      <c r="B10298" s="1439" t="s">
        <v>31</v>
      </c>
      <c r="C10298" s="1440">
        <v>2701</v>
      </c>
      <c r="D10298" s="1441" t="str">
        <f t="shared" si="174"/>
        <v>VA2701</v>
      </c>
      <c r="E10298" s="1514" t="s">
        <v>122</v>
      </c>
      <c r="F10298" s="1467">
        <v>1100</v>
      </c>
      <c r="G10298" s="1468">
        <v>10.26</v>
      </c>
      <c r="H10298" s="1468"/>
      <c r="I10298" s="1468"/>
      <c r="J10298" s="1468"/>
      <c r="K10298" s="1468"/>
      <c r="L10298" s="1468"/>
      <c r="M10298" s="1468"/>
      <c r="N10298" s="1468"/>
      <c r="O10298" s="1468"/>
      <c r="P10298" s="1468">
        <v>13.68</v>
      </c>
      <c r="R10298" s="1067"/>
      <c r="Z10298" s="21"/>
      <c r="AH10298"/>
    </row>
    <row r="10299" spans="1:34" ht="11.25" customHeight="1">
      <c r="A10299"/>
      <c r="B10299" s="1439" t="s">
        <v>31</v>
      </c>
      <c r="C10299" s="1440">
        <v>2702</v>
      </c>
      <c r="D10299" s="1441" t="str">
        <f t="shared" si="174"/>
        <v>VA2702</v>
      </c>
      <c r="E10299" s="1514" t="s">
        <v>122</v>
      </c>
      <c r="F10299" s="1467">
        <v>1500</v>
      </c>
      <c r="G10299" s="1468">
        <v>14.86</v>
      </c>
      <c r="H10299" s="1468"/>
      <c r="I10299" s="1468"/>
      <c r="J10299" s="1468"/>
      <c r="K10299" s="1468"/>
      <c r="L10299" s="1468"/>
      <c r="M10299" s="1468"/>
      <c r="N10299" s="1468"/>
      <c r="O10299" s="1468"/>
      <c r="P10299" s="1468">
        <v>19.809999999999999</v>
      </c>
      <c r="R10299" s="1067"/>
      <c r="Z10299" s="21"/>
      <c r="AH10299"/>
    </row>
    <row r="10300" spans="1:34" ht="11.25" customHeight="1">
      <c r="A10300"/>
      <c r="B10300" s="1439" t="s">
        <v>31</v>
      </c>
      <c r="C10300" s="1440">
        <v>2710</v>
      </c>
      <c r="D10300" s="1441" t="str">
        <f t="shared" si="174"/>
        <v>VA2710</v>
      </c>
      <c r="E10300" s="1514" t="s">
        <v>123</v>
      </c>
      <c r="F10300" s="1467">
        <v>850</v>
      </c>
      <c r="G10300" s="1468">
        <v>6.98</v>
      </c>
      <c r="H10300" s="1468"/>
      <c r="I10300" s="1468"/>
      <c r="J10300" s="1468"/>
      <c r="K10300" s="1468"/>
      <c r="L10300" s="1468"/>
      <c r="M10300" s="1468"/>
      <c r="N10300" s="1468"/>
      <c r="O10300" s="1468"/>
      <c r="P10300" s="1468">
        <v>9.31</v>
      </c>
      <c r="R10300" s="1067"/>
      <c r="Z10300" s="21"/>
      <c r="AH10300"/>
    </row>
    <row r="10301" spans="1:34" ht="11.25" customHeight="1">
      <c r="A10301"/>
      <c r="B10301" s="1439" t="s">
        <v>31</v>
      </c>
      <c r="C10301" s="1440">
        <v>2714</v>
      </c>
      <c r="D10301" s="1441" t="str">
        <f t="shared" si="174"/>
        <v>VA2714</v>
      </c>
      <c r="E10301" s="1514" t="s">
        <v>123</v>
      </c>
      <c r="F10301" s="1467">
        <v>500</v>
      </c>
      <c r="G10301" s="1468">
        <v>2.54</v>
      </c>
      <c r="H10301" s="1468"/>
      <c r="I10301" s="1468"/>
      <c r="J10301" s="1468"/>
      <c r="K10301" s="1468"/>
      <c r="L10301" s="1468"/>
      <c r="M10301" s="1468"/>
      <c r="N10301" s="1468"/>
      <c r="O10301" s="1468"/>
      <c r="P10301" s="1468">
        <v>3.39</v>
      </c>
      <c r="R10301" s="1067"/>
      <c r="Z10301" s="21"/>
      <c r="AH10301"/>
    </row>
    <row r="10302" spans="1:34" ht="11.25" customHeight="1">
      <c r="A10302"/>
      <c r="B10302" s="1439" t="s">
        <v>31</v>
      </c>
      <c r="C10302" s="1440">
        <v>2725</v>
      </c>
      <c r="D10302" s="1441" t="str">
        <f t="shared" si="174"/>
        <v>VA2725</v>
      </c>
      <c r="E10302" s="1514" t="s">
        <v>122</v>
      </c>
      <c r="F10302" s="1467">
        <v>600</v>
      </c>
      <c r="G10302" s="1468">
        <v>3.97</v>
      </c>
      <c r="H10302" s="1468"/>
      <c r="I10302" s="1468"/>
      <c r="J10302" s="1468"/>
      <c r="K10302" s="1468"/>
      <c r="L10302" s="1468"/>
      <c r="M10302" s="1468"/>
      <c r="N10302" s="1468"/>
      <c r="O10302" s="1468"/>
      <c r="P10302" s="1468">
        <v>5.3</v>
      </c>
      <c r="R10302" s="1067"/>
      <c r="Z10302" s="21"/>
      <c r="AH10302"/>
    </row>
    <row r="10303" spans="1:34" ht="11.25" customHeight="1">
      <c r="A10303"/>
      <c r="B10303" s="1439" t="s">
        <v>31</v>
      </c>
      <c r="C10303" s="1440">
        <v>2731</v>
      </c>
      <c r="D10303" s="1441" t="str">
        <f t="shared" si="174"/>
        <v>VA2731</v>
      </c>
      <c r="E10303" s="1514" t="s">
        <v>124</v>
      </c>
      <c r="F10303" s="1467">
        <v>500</v>
      </c>
      <c r="G10303" s="1468">
        <v>3.12</v>
      </c>
      <c r="H10303" s="1468"/>
      <c r="I10303" s="1468"/>
      <c r="J10303" s="1468"/>
      <c r="K10303" s="1468"/>
      <c r="L10303" s="1468"/>
      <c r="M10303" s="1468"/>
      <c r="N10303" s="1468"/>
      <c r="O10303" s="1468"/>
      <c r="P10303" s="1468">
        <v>4.16</v>
      </c>
      <c r="R10303" s="1067"/>
      <c r="Z10303" s="21"/>
      <c r="AH10303"/>
    </row>
    <row r="10304" spans="1:34" ht="11.25" customHeight="1">
      <c r="A10304"/>
      <c r="B10304" s="1439" t="s">
        <v>31</v>
      </c>
      <c r="C10304" s="1440">
        <v>2735</v>
      </c>
      <c r="D10304" s="1441" t="str">
        <f t="shared" si="174"/>
        <v>VA2735</v>
      </c>
      <c r="E10304" s="1514" t="s">
        <v>124</v>
      </c>
      <c r="F10304" s="1467">
        <v>500</v>
      </c>
      <c r="G10304" s="1468">
        <v>2.99</v>
      </c>
      <c r="H10304" s="1468"/>
      <c r="I10304" s="1468"/>
      <c r="J10304" s="1468"/>
      <c r="K10304" s="1468"/>
      <c r="L10304" s="1468"/>
      <c r="M10304" s="1468"/>
      <c r="N10304" s="1468"/>
      <c r="O10304" s="1468"/>
      <c r="P10304" s="1468">
        <v>3.98</v>
      </c>
      <c r="R10304" s="1067"/>
      <c r="Z10304" s="21"/>
      <c r="AH10304"/>
    </row>
    <row r="10305" spans="1:34" ht="11.25" customHeight="1">
      <c r="A10305"/>
      <c r="B10305" s="1439" t="s">
        <v>31</v>
      </c>
      <c r="C10305" s="1440">
        <v>2759</v>
      </c>
      <c r="D10305" s="1441" t="str">
        <f t="shared" si="174"/>
        <v>VA2759</v>
      </c>
      <c r="E10305" s="1514" t="s">
        <v>124</v>
      </c>
      <c r="F10305" s="1467">
        <v>650</v>
      </c>
      <c r="G10305" s="1468">
        <v>4.5599999999999996</v>
      </c>
      <c r="H10305" s="1468"/>
      <c r="I10305" s="1468"/>
      <c r="J10305" s="1468"/>
      <c r="K10305" s="1468"/>
      <c r="L10305" s="1468"/>
      <c r="M10305" s="1468"/>
      <c r="N10305" s="1468"/>
      <c r="O10305" s="1468"/>
      <c r="P10305" s="1468">
        <v>6.08</v>
      </c>
      <c r="R10305" s="1067"/>
      <c r="Z10305" s="21"/>
      <c r="AH10305"/>
    </row>
    <row r="10306" spans="1:34" ht="11.25" customHeight="1">
      <c r="A10306"/>
      <c r="B10306" s="1439" t="s">
        <v>31</v>
      </c>
      <c r="C10306" s="1440">
        <v>2790</v>
      </c>
      <c r="D10306" s="1441" t="str">
        <f t="shared" si="174"/>
        <v>VA2790</v>
      </c>
      <c r="E10306" s="1514" t="s">
        <v>125</v>
      </c>
      <c r="F10306" s="1467">
        <v>500</v>
      </c>
      <c r="G10306" s="1468">
        <v>1.1399999999999999</v>
      </c>
      <c r="H10306" s="1468"/>
      <c r="I10306" s="1468"/>
      <c r="J10306" s="1468"/>
      <c r="K10306" s="1468"/>
      <c r="L10306" s="1468"/>
      <c r="M10306" s="1468"/>
      <c r="N10306" s="1468"/>
      <c r="O10306" s="1468"/>
      <c r="P10306" s="1468">
        <v>1.52</v>
      </c>
      <c r="R10306" s="1067"/>
      <c r="Z10306" s="21"/>
      <c r="AH10306"/>
    </row>
    <row r="10307" spans="1:34" ht="11.25" customHeight="1">
      <c r="A10307"/>
      <c r="B10307" s="1439" t="s">
        <v>31</v>
      </c>
      <c r="C10307" s="1440">
        <v>2797</v>
      </c>
      <c r="D10307" s="1441" t="str">
        <f t="shared" si="174"/>
        <v>VA2797</v>
      </c>
      <c r="E10307" s="1514" t="s">
        <v>124</v>
      </c>
      <c r="F10307" s="1467">
        <v>600</v>
      </c>
      <c r="G10307" s="1468">
        <v>3.82</v>
      </c>
      <c r="H10307" s="1468"/>
      <c r="I10307" s="1468"/>
      <c r="J10307" s="1468"/>
      <c r="K10307" s="1468"/>
      <c r="L10307" s="1468"/>
      <c r="M10307" s="1468"/>
      <c r="N10307" s="1468"/>
      <c r="O10307" s="1468"/>
      <c r="P10307" s="1468">
        <v>5.09</v>
      </c>
      <c r="R10307" s="1067"/>
      <c r="Z10307" s="21"/>
      <c r="AH10307"/>
    </row>
    <row r="10308" spans="1:34" ht="11.25" customHeight="1">
      <c r="A10308"/>
      <c r="B10308" s="1439" t="s">
        <v>31</v>
      </c>
      <c r="C10308" s="1440">
        <v>2799</v>
      </c>
      <c r="D10308" s="1441" t="str">
        <f t="shared" si="174"/>
        <v>VA2799</v>
      </c>
      <c r="E10308" s="1514" t="s">
        <v>125</v>
      </c>
      <c r="F10308" s="1467">
        <v>550</v>
      </c>
      <c r="G10308" s="1468">
        <v>3.48</v>
      </c>
      <c r="H10308" s="1468"/>
      <c r="I10308" s="1468"/>
      <c r="J10308" s="1468"/>
      <c r="K10308" s="1468"/>
      <c r="L10308" s="1468"/>
      <c r="M10308" s="1468"/>
      <c r="N10308" s="1468"/>
      <c r="O10308" s="1468"/>
      <c r="P10308" s="1468">
        <v>4.6399999999999997</v>
      </c>
      <c r="R10308" s="1067"/>
      <c r="Z10308" s="21"/>
      <c r="AH10308"/>
    </row>
    <row r="10309" spans="1:34" ht="11.25" customHeight="1">
      <c r="A10309"/>
      <c r="B10309" s="1439" t="s">
        <v>31</v>
      </c>
      <c r="C10309" s="1440">
        <v>2802</v>
      </c>
      <c r="D10309" s="1441" t="str">
        <f t="shared" si="174"/>
        <v>VA2802</v>
      </c>
      <c r="E10309" s="1514" t="s">
        <v>125</v>
      </c>
      <c r="F10309" s="1467">
        <v>500</v>
      </c>
      <c r="G10309" s="1468">
        <v>2.44</v>
      </c>
      <c r="H10309" s="1468"/>
      <c r="I10309" s="1468"/>
      <c r="J10309" s="1468"/>
      <c r="K10309" s="1468"/>
      <c r="L10309" s="1468"/>
      <c r="M10309" s="1468"/>
      <c r="N10309" s="1468"/>
      <c r="O10309" s="1468"/>
      <c r="P10309" s="1468">
        <v>3.25</v>
      </c>
      <c r="R10309" s="1067"/>
      <c r="Z10309" s="21"/>
      <c r="AH10309"/>
    </row>
    <row r="10310" spans="1:34" ht="11.25" customHeight="1">
      <c r="A10310"/>
      <c r="B10310" s="1439" t="s">
        <v>31</v>
      </c>
      <c r="C10310" s="1440">
        <v>2835</v>
      </c>
      <c r="D10310" s="1441" t="str">
        <f t="shared" si="174"/>
        <v>VA2835</v>
      </c>
      <c r="E10310" s="1514" t="s">
        <v>125</v>
      </c>
      <c r="F10310" s="1467">
        <v>500</v>
      </c>
      <c r="G10310" s="1468">
        <v>1.81</v>
      </c>
      <c r="H10310" s="1468"/>
      <c r="I10310" s="1468"/>
      <c r="J10310" s="1468"/>
      <c r="K10310" s="1468"/>
      <c r="L10310" s="1468"/>
      <c r="M10310" s="1468"/>
      <c r="N10310" s="1468"/>
      <c r="O10310" s="1468"/>
      <c r="P10310" s="1468">
        <v>2.42</v>
      </c>
      <c r="R10310" s="1067"/>
      <c r="Z10310" s="21"/>
      <c r="AH10310"/>
    </row>
    <row r="10311" spans="1:34" ht="11.25" customHeight="1">
      <c r="A10311"/>
      <c r="B10311" s="1439" t="s">
        <v>31</v>
      </c>
      <c r="C10311" s="1440">
        <v>2836</v>
      </c>
      <c r="D10311" s="1441" t="str">
        <f t="shared" si="174"/>
        <v>VA2836</v>
      </c>
      <c r="E10311" s="1514" t="s">
        <v>125</v>
      </c>
      <c r="F10311" s="1467">
        <v>500</v>
      </c>
      <c r="G10311" s="1468">
        <v>1.45</v>
      </c>
      <c r="H10311" s="1468"/>
      <c r="I10311" s="1468"/>
      <c r="J10311" s="1468"/>
      <c r="K10311" s="1468"/>
      <c r="L10311" s="1468"/>
      <c r="M10311" s="1468"/>
      <c r="N10311" s="1468"/>
      <c r="O10311" s="1468"/>
      <c r="P10311" s="1468">
        <v>1.94</v>
      </c>
      <c r="R10311" s="1067"/>
      <c r="Z10311" s="21"/>
      <c r="AH10311"/>
    </row>
    <row r="10312" spans="1:34" ht="11.25" customHeight="1">
      <c r="A10312"/>
      <c r="B10312" s="1439" t="s">
        <v>31</v>
      </c>
      <c r="C10312" s="1440">
        <v>2841</v>
      </c>
      <c r="D10312" s="1441" t="str">
        <f t="shared" si="174"/>
        <v>VA2841</v>
      </c>
      <c r="E10312" s="1514" t="s">
        <v>125</v>
      </c>
      <c r="F10312" s="1467">
        <v>500</v>
      </c>
      <c r="G10312" s="1468">
        <v>2.54</v>
      </c>
      <c r="H10312" s="1468"/>
      <c r="I10312" s="1468"/>
      <c r="J10312" s="1468"/>
      <c r="K10312" s="1468"/>
      <c r="L10312" s="1468"/>
      <c r="M10312" s="1468"/>
      <c r="N10312" s="1468"/>
      <c r="O10312" s="1468"/>
      <c r="P10312" s="1468">
        <v>3.39</v>
      </c>
      <c r="R10312" s="1067"/>
      <c r="Z10312" s="21"/>
      <c r="AH10312"/>
    </row>
    <row r="10313" spans="1:34" ht="11.25" customHeight="1">
      <c r="A10313"/>
      <c r="B10313" s="1439" t="s">
        <v>31</v>
      </c>
      <c r="C10313" s="1440">
        <v>2881</v>
      </c>
      <c r="D10313" s="1441" t="str">
        <f t="shared" si="174"/>
        <v>VA2881</v>
      </c>
      <c r="E10313" s="1514" t="s">
        <v>121</v>
      </c>
      <c r="F10313" s="1467">
        <v>500</v>
      </c>
      <c r="G10313" s="1468">
        <v>1.72</v>
      </c>
      <c r="H10313" s="1468"/>
      <c r="I10313" s="1468"/>
      <c r="J10313" s="1468"/>
      <c r="K10313" s="1468"/>
      <c r="L10313" s="1468"/>
      <c r="M10313" s="1468"/>
      <c r="N10313" s="1468"/>
      <c r="O10313" s="1468"/>
      <c r="P10313" s="1468">
        <v>2.29</v>
      </c>
      <c r="R10313" s="1067"/>
      <c r="Z10313" s="21"/>
      <c r="AH10313"/>
    </row>
    <row r="10314" spans="1:34" ht="11.25" customHeight="1">
      <c r="A10314"/>
      <c r="B10314" s="1439" t="s">
        <v>31</v>
      </c>
      <c r="C10314" s="1440">
        <v>2883</v>
      </c>
      <c r="D10314" s="1441" t="str">
        <f t="shared" si="174"/>
        <v>VA2883</v>
      </c>
      <c r="E10314" s="1514" t="s">
        <v>121</v>
      </c>
      <c r="F10314" s="1467">
        <v>500</v>
      </c>
      <c r="G10314" s="1468">
        <v>2.2200000000000002</v>
      </c>
      <c r="H10314" s="1468"/>
      <c r="I10314" s="1468"/>
      <c r="J10314" s="1468"/>
      <c r="K10314" s="1468"/>
      <c r="L10314" s="1468"/>
      <c r="M10314" s="1468"/>
      <c r="N10314" s="1468"/>
      <c r="O10314" s="1468"/>
      <c r="P10314" s="1468">
        <v>2.96</v>
      </c>
      <c r="R10314" s="1067"/>
      <c r="Z10314" s="21"/>
      <c r="AH10314"/>
    </row>
    <row r="10315" spans="1:34" ht="11.25" customHeight="1">
      <c r="A10315"/>
      <c r="B10315" s="1439" t="s">
        <v>31</v>
      </c>
      <c r="C10315" s="1440">
        <v>2915</v>
      </c>
      <c r="D10315" s="1441" t="str">
        <f t="shared" si="174"/>
        <v>VA2915</v>
      </c>
      <c r="E10315" s="1514" t="s">
        <v>123</v>
      </c>
      <c r="F10315" s="1467">
        <v>500</v>
      </c>
      <c r="G10315" s="1468">
        <v>1.68</v>
      </c>
      <c r="H10315" s="1468"/>
      <c r="I10315" s="1468"/>
      <c r="J10315" s="1468"/>
      <c r="K10315" s="1468"/>
      <c r="L10315" s="1468"/>
      <c r="M10315" s="1468"/>
      <c r="N10315" s="1468"/>
      <c r="O10315" s="1468"/>
      <c r="P10315" s="1468">
        <v>2.2400000000000002</v>
      </c>
      <c r="R10315" s="1067"/>
      <c r="Z10315" s="21"/>
      <c r="AH10315"/>
    </row>
    <row r="10316" spans="1:34" ht="11.25" customHeight="1">
      <c r="A10316"/>
      <c r="B10316" s="1439" t="s">
        <v>31</v>
      </c>
      <c r="C10316" s="1440">
        <v>2916</v>
      </c>
      <c r="D10316" s="1441" t="str">
        <f t="shared" ref="D10316:D10379" si="175">B10316&amp;TEXT(C10316,"0000")</f>
        <v>VA2916</v>
      </c>
      <c r="E10316" s="1514" t="s">
        <v>123</v>
      </c>
      <c r="F10316" s="1467">
        <v>500</v>
      </c>
      <c r="G10316" s="1468">
        <v>1.82</v>
      </c>
      <c r="H10316" s="1468"/>
      <c r="I10316" s="1468"/>
      <c r="J10316" s="1468"/>
      <c r="K10316" s="1468"/>
      <c r="L10316" s="1468"/>
      <c r="M10316" s="1468"/>
      <c r="N10316" s="1468"/>
      <c r="O10316" s="1468"/>
      <c r="P10316" s="1468">
        <v>2.4300000000000002</v>
      </c>
      <c r="R10316" s="1067"/>
      <c r="Z10316" s="21"/>
      <c r="AH10316"/>
    </row>
    <row r="10317" spans="1:34" ht="11.25" customHeight="1">
      <c r="A10317"/>
      <c r="B10317" s="1439" t="s">
        <v>31</v>
      </c>
      <c r="C10317" s="1440">
        <v>2923</v>
      </c>
      <c r="D10317" s="1441" t="str">
        <f t="shared" si="175"/>
        <v>VA2923</v>
      </c>
      <c r="E10317" s="1514" t="s">
        <v>124</v>
      </c>
      <c r="F10317" s="1467">
        <v>500</v>
      </c>
      <c r="G10317" s="1468">
        <v>1.18</v>
      </c>
      <c r="H10317" s="1468"/>
      <c r="I10317" s="1468"/>
      <c r="J10317" s="1468"/>
      <c r="K10317" s="1468"/>
      <c r="L10317" s="1468"/>
      <c r="M10317" s="1468"/>
      <c r="N10317" s="1468"/>
      <c r="O10317" s="1468"/>
      <c r="P10317" s="1468">
        <v>1.57</v>
      </c>
      <c r="R10317" s="1067"/>
      <c r="Z10317" s="21"/>
      <c r="AH10317"/>
    </row>
    <row r="10318" spans="1:34" ht="11.25" customHeight="1">
      <c r="A10318"/>
      <c r="B10318" s="1439" t="s">
        <v>31</v>
      </c>
      <c r="C10318" s="1440">
        <v>2960</v>
      </c>
      <c r="D10318" s="1441" t="str">
        <f t="shared" si="175"/>
        <v>VA2960</v>
      </c>
      <c r="E10318" s="1514" t="s">
        <v>123</v>
      </c>
      <c r="F10318" s="1467">
        <v>500</v>
      </c>
      <c r="G10318" s="1468">
        <v>2.76</v>
      </c>
      <c r="H10318" s="1468"/>
      <c r="I10318" s="1468"/>
      <c r="J10318" s="1468"/>
      <c r="K10318" s="1468"/>
      <c r="L10318" s="1468"/>
      <c r="M10318" s="1468"/>
      <c r="N10318" s="1468"/>
      <c r="O10318" s="1468"/>
      <c r="P10318" s="1468">
        <v>3.68</v>
      </c>
      <c r="R10318" s="1067"/>
      <c r="Z10318" s="21"/>
      <c r="AH10318"/>
    </row>
    <row r="10319" spans="1:34" ht="11.25" customHeight="1">
      <c r="A10319"/>
      <c r="B10319" s="1439" t="s">
        <v>31</v>
      </c>
      <c r="C10319" s="1440">
        <v>3004</v>
      </c>
      <c r="D10319" s="1441" t="str">
        <f t="shared" si="175"/>
        <v>VA3004</v>
      </c>
      <c r="E10319" s="1514" t="s">
        <v>123</v>
      </c>
      <c r="F10319" s="1467">
        <v>500</v>
      </c>
      <c r="G10319" s="1468">
        <v>0.96</v>
      </c>
      <c r="H10319" s="1468"/>
      <c r="I10319" s="1468"/>
      <c r="J10319" s="1468"/>
      <c r="K10319" s="1468"/>
      <c r="L10319" s="1468"/>
      <c r="M10319" s="1468"/>
      <c r="N10319" s="1468"/>
      <c r="O10319" s="1468"/>
      <c r="P10319" s="1468">
        <v>1.28</v>
      </c>
      <c r="R10319" s="1067"/>
      <c r="Z10319" s="21"/>
      <c r="AH10319"/>
    </row>
    <row r="10320" spans="1:34" ht="11.25" customHeight="1">
      <c r="A10320"/>
      <c r="B10320" s="1439" t="s">
        <v>31</v>
      </c>
      <c r="C10320" s="1440">
        <v>3018</v>
      </c>
      <c r="D10320" s="1441" t="str">
        <f t="shared" si="175"/>
        <v>VA3018</v>
      </c>
      <c r="E10320" s="1514" t="s">
        <v>123</v>
      </c>
      <c r="F10320" s="1467">
        <v>500</v>
      </c>
      <c r="G10320" s="1468">
        <v>1.58</v>
      </c>
      <c r="H10320" s="1468"/>
      <c r="I10320" s="1468"/>
      <c r="J10320" s="1468"/>
      <c r="K10320" s="1468"/>
      <c r="L10320" s="1468"/>
      <c r="M10320" s="1468"/>
      <c r="N10320" s="1468"/>
      <c r="O10320" s="1468"/>
      <c r="P10320" s="1468">
        <v>2.11</v>
      </c>
      <c r="R10320" s="1067"/>
      <c r="Z10320" s="21"/>
      <c r="AH10320"/>
    </row>
    <row r="10321" spans="1:34" ht="11.25" customHeight="1">
      <c r="A10321"/>
      <c r="B10321" s="1439" t="s">
        <v>31</v>
      </c>
      <c r="C10321" s="1440">
        <v>3022</v>
      </c>
      <c r="D10321" s="1441" t="str">
        <f t="shared" si="175"/>
        <v>VA3022</v>
      </c>
      <c r="E10321" s="1514" t="s">
        <v>125</v>
      </c>
      <c r="F10321" s="1467">
        <v>500</v>
      </c>
      <c r="G10321" s="1468">
        <v>2.35</v>
      </c>
      <c r="H10321" s="1468"/>
      <c r="I10321" s="1468"/>
      <c r="J10321" s="1468"/>
      <c r="K10321" s="1468"/>
      <c r="L10321" s="1468"/>
      <c r="M10321" s="1468"/>
      <c r="N10321" s="1468"/>
      <c r="O10321" s="1468"/>
      <c r="P10321" s="1468">
        <v>3.14</v>
      </c>
      <c r="R10321" s="1067"/>
      <c r="Z10321" s="21"/>
      <c r="AH10321"/>
    </row>
    <row r="10322" spans="1:34" ht="11.25" customHeight="1">
      <c r="A10322"/>
      <c r="B10322" s="1439" t="s">
        <v>31</v>
      </c>
      <c r="C10322" s="1440">
        <v>3027</v>
      </c>
      <c r="D10322" s="1441" t="str">
        <f t="shared" si="175"/>
        <v>VA3027</v>
      </c>
      <c r="E10322" s="1514" t="s">
        <v>123</v>
      </c>
      <c r="F10322" s="1467">
        <v>500</v>
      </c>
      <c r="G10322" s="1468">
        <v>1.38</v>
      </c>
      <c r="H10322" s="1468"/>
      <c r="I10322" s="1468"/>
      <c r="J10322" s="1468"/>
      <c r="K10322" s="1468"/>
      <c r="L10322" s="1468"/>
      <c r="M10322" s="1468"/>
      <c r="N10322" s="1468"/>
      <c r="O10322" s="1468"/>
      <c r="P10322" s="1468">
        <v>1.84</v>
      </c>
      <c r="R10322" s="1067"/>
      <c r="Z10322" s="21"/>
      <c r="AH10322"/>
    </row>
    <row r="10323" spans="1:34" ht="11.25" customHeight="1">
      <c r="A10323"/>
      <c r="B10323" s="1439" t="s">
        <v>31</v>
      </c>
      <c r="C10323" s="1440">
        <v>3028</v>
      </c>
      <c r="D10323" s="1441" t="str">
        <f t="shared" si="175"/>
        <v>VA3028</v>
      </c>
      <c r="E10323" s="1514" t="s">
        <v>123</v>
      </c>
      <c r="F10323" s="1467">
        <v>500</v>
      </c>
      <c r="G10323" s="1468">
        <v>1.58</v>
      </c>
      <c r="H10323" s="1468"/>
      <c r="I10323" s="1468"/>
      <c r="J10323" s="1468"/>
      <c r="K10323" s="1468"/>
      <c r="L10323" s="1468"/>
      <c r="M10323" s="1468"/>
      <c r="N10323" s="1468"/>
      <c r="O10323" s="1468"/>
      <c r="P10323" s="1468">
        <v>2.11</v>
      </c>
      <c r="R10323" s="1067"/>
      <c r="Z10323" s="21"/>
      <c r="AH10323"/>
    </row>
    <row r="10324" spans="1:34" ht="11.25" customHeight="1">
      <c r="A10324"/>
      <c r="B10324" s="1439" t="s">
        <v>31</v>
      </c>
      <c r="C10324" s="1440">
        <v>3030</v>
      </c>
      <c r="D10324" s="1441" t="str">
        <f t="shared" si="175"/>
        <v>VA3030</v>
      </c>
      <c r="E10324" s="1514" t="s">
        <v>123</v>
      </c>
      <c r="F10324" s="1467">
        <v>550</v>
      </c>
      <c r="G10324" s="1468">
        <v>3.6</v>
      </c>
      <c r="H10324" s="1468"/>
      <c r="I10324" s="1468"/>
      <c r="J10324" s="1468"/>
      <c r="K10324" s="1468"/>
      <c r="L10324" s="1468"/>
      <c r="M10324" s="1468"/>
      <c r="N10324" s="1468"/>
      <c r="O10324" s="1468"/>
      <c r="P10324" s="1468">
        <v>4.8</v>
      </c>
      <c r="R10324" s="1067"/>
      <c r="Z10324" s="21"/>
      <c r="AH10324"/>
    </row>
    <row r="10325" spans="1:34" ht="11.25" customHeight="1">
      <c r="A10325"/>
      <c r="B10325" s="1439" t="s">
        <v>31</v>
      </c>
      <c r="C10325" s="1440">
        <v>3040</v>
      </c>
      <c r="D10325" s="1441" t="str">
        <f t="shared" si="175"/>
        <v>VA3040</v>
      </c>
      <c r="E10325" s="1514" t="s">
        <v>125</v>
      </c>
      <c r="F10325" s="1467">
        <v>550</v>
      </c>
      <c r="G10325" s="1468">
        <v>3.36</v>
      </c>
      <c r="H10325" s="1468"/>
      <c r="I10325" s="1468"/>
      <c r="J10325" s="1468"/>
      <c r="K10325" s="1468"/>
      <c r="L10325" s="1468"/>
      <c r="M10325" s="1468"/>
      <c r="N10325" s="1468"/>
      <c r="O10325" s="1468"/>
      <c r="P10325" s="1468">
        <v>4.4800000000000004</v>
      </c>
      <c r="R10325" s="1067"/>
      <c r="Z10325" s="21"/>
      <c r="AH10325"/>
    </row>
    <row r="10326" spans="1:34" ht="11.25" customHeight="1">
      <c r="A10326"/>
      <c r="B10326" s="1439" t="s">
        <v>31</v>
      </c>
      <c r="C10326" s="1440">
        <v>3041</v>
      </c>
      <c r="D10326" s="1441" t="str">
        <f t="shared" si="175"/>
        <v>VA3041</v>
      </c>
      <c r="E10326" s="1514" t="s">
        <v>125</v>
      </c>
      <c r="F10326" s="1467">
        <v>500</v>
      </c>
      <c r="G10326" s="1468">
        <v>2.5099999999999998</v>
      </c>
      <c r="H10326" s="1468"/>
      <c r="I10326" s="1468"/>
      <c r="J10326" s="1468"/>
      <c r="K10326" s="1468"/>
      <c r="L10326" s="1468"/>
      <c r="M10326" s="1468"/>
      <c r="N10326" s="1468"/>
      <c r="O10326" s="1468"/>
      <c r="P10326" s="1468">
        <v>3.34</v>
      </c>
      <c r="R10326" s="1067"/>
      <c r="Z10326" s="21"/>
      <c r="AH10326"/>
    </row>
    <row r="10327" spans="1:34" ht="11.25" customHeight="1">
      <c r="A10327"/>
      <c r="B10327" s="1439" t="s">
        <v>31</v>
      </c>
      <c r="C10327" s="1440">
        <v>3042</v>
      </c>
      <c r="D10327" s="1441" t="str">
        <f t="shared" si="175"/>
        <v>VA3042</v>
      </c>
      <c r="E10327" s="1514" t="s">
        <v>123</v>
      </c>
      <c r="F10327" s="1467">
        <v>500</v>
      </c>
      <c r="G10327" s="1468">
        <v>2.63</v>
      </c>
      <c r="H10327" s="1468"/>
      <c r="I10327" s="1468"/>
      <c r="J10327" s="1468"/>
      <c r="K10327" s="1468"/>
      <c r="L10327" s="1468"/>
      <c r="M10327" s="1468"/>
      <c r="N10327" s="1468"/>
      <c r="O10327" s="1468"/>
      <c r="P10327" s="1468">
        <v>3.5</v>
      </c>
      <c r="R10327" s="1067"/>
      <c r="Z10327" s="21"/>
      <c r="AH10327"/>
    </row>
    <row r="10328" spans="1:34" ht="11.25" customHeight="1">
      <c r="A10328"/>
      <c r="B10328" s="1439" t="s">
        <v>31</v>
      </c>
      <c r="C10328" s="1440">
        <v>3064</v>
      </c>
      <c r="D10328" s="1441" t="str">
        <f t="shared" si="175"/>
        <v>VA3064</v>
      </c>
      <c r="E10328" s="1514" t="s">
        <v>121</v>
      </c>
      <c r="F10328" s="1467">
        <v>500</v>
      </c>
      <c r="G10328" s="1468">
        <v>2.2599999999999998</v>
      </c>
      <c r="H10328" s="1468"/>
      <c r="I10328" s="1468"/>
      <c r="J10328" s="1468"/>
      <c r="K10328" s="1468"/>
      <c r="L10328" s="1468"/>
      <c r="M10328" s="1468"/>
      <c r="N10328" s="1468"/>
      <c r="O10328" s="1468"/>
      <c r="P10328" s="1468">
        <v>3.01</v>
      </c>
      <c r="R10328" s="1067"/>
      <c r="Z10328" s="21"/>
      <c r="AH10328"/>
    </row>
    <row r="10329" spans="1:34" ht="11.25" customHeight="1">
      <c r="A10329"/>
      <c r="B10329" s="1439" t="s">
        <v>31</v>
      </c>
      <c r="C10329" s="1440">
        <v>3076</v>
      </c>
      <c r="D10329" s="1441" t="str">
        <f t="shared" si="175"/>
        <v>VA3076</v>
      </c>
      <c r="E10329" s="1514" t="s">
        <v>121</v>
      </c>
      <c r="F10329" s="1467">
        <v>500</v>
      </c>
      <c r="G10329" s="1468">
        <v>1.8</v>
      </c>
      <c r="H10329" s="1468"/>
      <c r="I10329" s="1468"/>
      <c r="J10329" s="1468"/>
      <c r="K10329" s="1468"/>
      <c r="L10329" s="1468"/>
      <c r="M10329" s="1468"/>
      <c r="N10329" s="1468"/>
      <c r="O10329" s="1468"/>
      <c r="P10329" s="1468">
        <v>2.4</v>
      </c>
      <c r="R10329" s="1067"/>
      <c r="Z10329" s="21"/>
      <c r="AH10329"/>
    </row>
    <row r="10330" spans="1:34" ht="11.25" customHeight="1">
      <c r="A10330"/>
      <c r="B10330" s="1439" t="s">
        <v>31</v>
      </c>
      <c r="C10330" s="1440">
        <v>3081</v>
      </c>
      <c r="D10330" s="1441" t="str">
        <f t="shared" si="175"/>
        <v>VA3081</v>
      </c>
      <c r="E10330" s="1514" t="s">
        <v>123</v>
      </c>
      <c r="F10330" s="1467">
        <v>550</v>
      </c>
      <c r="G10330" s="1468">
        <v>3.26</v>
      </c>
      <c r="H10330" s="1468"/>
      <c r="I10330" s="1468"/>
      <c r="J10330" s="1468"/>
      <c r="K10330" s="1468"/>
      <c r="L10330" s="1468"/>
      <c r="M10330" s="1468"/>
      <c r="N10330" s="1468"/>
      <c r="O10330" s="1468"/>
      <c r="P10330" s="1468">
        <v>4.3499999999999996</v>
      </c>
      <c r="R10330" s="1067"/>
      <c r="Z10330" s="21"/>
      <c r="AH10330"/>
    </row>
    <row r="10331" spans="1:34" ht="11.25" customHeight="1">
      <c r="A10331"/>
      <c r="B10331" s="1439" t="s">
        <v>31</v>
      </c>
      <c r="C10331" s="1440">
        <v>3082</v>
      </c>
      <c r="D10331" s="1441" t="str">
        <f t="shared" si="175"/>
        <v>VA3082</v>
      </c>
      <c r="E10331" s="1514" t="s">
        <v>123</v>
      </c>
      <c r="F10331" s="1467">
        <v>500</v>
      </c>
      <c r="G10331" s="1468">
        <v>1.99</v>
      </c>
      <c r="H10331" s="1468"/>
      <c r="I10331" s="1468"/>
      <c r="J10331" s="1468"/>
      <c r="K10331" s="1468"/>
      <c r="L10331" s="1468"/>
      <c r="M10331" s="1468"/>
      <c r="N10331" s="1468"/>
      <c r="O10331" s="1468"/>
      <c r="P10331" s="1468">
        <v>2.66</v>
      </c>
      <c r="R10331" s="1067"/>
      <c r="Z10331" s="21"/>
      <c r="AH10331"/>
    </row>
    <row r="10332" spans="1:34" ht="11.25" customHeight="1">
      <c r="A10332"/>
      <c r="B10332" s="1439" t="s">
        <v>31</v>
      </c>
      <c r="C10332" s="1440">
        <v>3085</v>
      </c>
      <c r="D10332" s="1441" t="str">
        <f t="shared" si="175"/>
        <v>VA3085</v>
      </c>
      <c r="E10332" s="1514" t="s">
        <v>123</v>
      </c>
      <c r="F10332" s="1467">
        <v>500</v>
      </c>
      <c r="G10332" s="1468">
        <v>2.4700000000000002</v>
      </c>
      <c r="H10332" s="1468"/>
      <c r="I10332" s="1468"/>
      <c r="J10332" s="1468"/>
      <c r="K10332" s="1468"/>
      <c r="L10332" s="1468"/>
      <c r="M10332" s="1468"/>
      <c r="N10332" s="1468"/>
      <c r="O10332" s="1468"/>
      <c r="P10332" s="1468">
        <v>3.3</v>
      </c>
      <c r="R10332" s="1067"/>
      <c r="Z10332" s="21"/>
      <c r="AH10332"/>
    </row>
    <row r="10333" spans="1:34" ht="11.25" customHeight="1">
      <c r="A10333"/>
      <c r="B10333" s="1439" t="s">
        <v>31</v>
      </c>
      <c r="C10333" s="1440">
        <v>3110</v>
      </c>
      <c r="D10333" s="1441" t="str">
        <f t="shared" si="175"/>
        <v>VA3110</v>
      </c>
      <c r="E10333" s="1514" t="s">
        <v>123</v>
      </c>
      <c r="F10333" s="1467">
        <v>500</v>
      </c>
      <c r="G10333" s="1468">
        <v>2.46</v>
      </c>
      <c r="H10333" s="1468"/>
      <c r="I10333" s="1468"/>
      <c r="J10333" s="1468"/>
      <c r="K10333" s="1468"/>
      <c r="L10333" s="1468"/>
      <c r="M10333" s="1468"/>
      <c r="N10333" s="1468"/>
      <c r="O10333" s="1468"/>
      <c r="P10333" s="1468">
        <v>3.28</v>
      </c>
      <c r="R10333" s="1067"/>
      <c r="Z10333" s="21"/>
      <c r="AH10333"/>
    </row>
    <row r="10334" spans="1:34" ht="11.25" customHeight="1">
      <c r="A10334"/>
      <c r="B10334" s="1439" t="s">
        <v>31</v>
      </c>
      <c r="C10334" s="1440">
        <v>3111</v>
      </c>
      <c r="D10334" s="1441" t="str">
        <f t="shared" si="175"/>
        <v>VA3111</v>
      </c>
      <c r="E10334" s="1514" t="s">
        <v>122</v>
      </c>
      <c r="F10334" s="1467">
        <v>500</v>
      </c>
      <c r="G10334" s="1468">
        <v>1.33</v>
      </c>
      <c r="H10334" s="1468"/>
      <c r="I10334" s="1468"/>
      <c r="J10334" s="1468"/>
      <c r="K10334" s="1468"/>
      <c r="L10334" s="1468"/>
      <c r="M10334" s="1468"/>
      <c r="N10334" s="1468"/>
      <c r="O10334" s="1468"/>
      <c r="P10334" s="1468">
        <v>1.78</v>
      </c>
      <c r="R10334" s="1067"/>
      <c r="Z10334" s="21"/>
      <c r="AH10334"/>
    </row>
    <row r="10335" spans="1:34" ht="11.25" customHeight="1">
      <c r="A10335"/>
      <c r="B10335" s="1439" t="s">
        <v>31</v>
      </c>
      <c r="C10335" s="1440">
        <v>3113</v>
      </c>
      <c r="D10335" s="1441" t="str">
        <f t="shared" si="175"/>
        <v>VA3113</v>
      </c>
      <c r="E10335" s="1514" t="s">
        <v>121</v>
      </c>
      <c r="F10335" s="1467">
        <v>500</v>
      </c>
      <c r="G10335" s="1468">
        <v>0.86</v>
      </c>
      <c r="H10335" s="1468"/>
      <c r="I10335" s="1468"/>
      <c r="J10335" s="1468"/>
      <c r="K10335" s="1468"/>
      <c r="L10335" s="1468"/>
      <c r="M10335" s="1468"/>
      <c r="N10335" s="1468"/>
      <c r="O10335" s="1468"/>
      <c r="P10335" s="1468">
        <v>1.1499999999999999</v>
      </c>
      <c r="R10335" s="1067"/>
      <c r="Z10335" s="21"/>
      <c r="AH10335"/>
    </row>
    <row r="10336" spans="1:34" ht="11.25" customHeight="1">
      <c r="A10336"/>
      <c r="B10336" s="1439" t="s">
        <v>31</v>
      </c>
      <c r="C10336" s="1440">
        <v>3114</v>
      </c>
      <c r="D10336" s="1441" t="str">
        <f t="shared" si="175"/>
        <v>VA3114</v>
      </c>
      <c r="E10336" s="1514" t="s">
        <v>123</v>
      </c>
      <c r="F10336" s="1467">
        <v>500</v>
      </c>
      <c r="G10336" s="1468">
        <v>1.99</v>
      </c>
      <c r="H10336" s="1468"/>
      <c r="I10336" s="1468"/>
      <c r="J10336" s="1468"/>
      <c r="K10336" s="1468"/>
      <c r="L10336" s="1468"/>
      <c r="M10336" s="1468"/>
      <c r="N10336" s="1468"/>
      <c r="O10336" s="1468"/>
      <c r="P10336" s="1468">
        <v>2.66</v>
      </c>
      <c r="R10336" s="1067"/>
      <c r="Z10336" s="21"/>
      <c r="AH10336"/>
    </row>
    <row r="10337" spans="1:34" ht="11.25" customHeight="1">
      <c r="A10337"/>
      <c r="B10337" s="1439" t="s">
        <v>31</v>
      </c>
      <c r="C10337" s="1440">
        <v>3118</v>
      </c>
      <c r="D10337" s="1441" t="str">
        <f t="shared" si="175"/>
        <v>VA3118</v>
      </c>
      <c r="E10337" s="1514" t="s">
        <v>125</v>
      </c>
      <c r="F10337" s="1467">
        <v>500</v>
      </c>
      <c r="G10337" s="1468">
        <v>0.97</v>
      </c>
      <c r="H10337" s="1468"/>
      <c r="I10337" s="1468"/>
      <c r="J10337" s="1468"/>
      <c r="K10337" s="1468"/>
      <c r="L10337" s="1468"/>
      <c r="M10337" s="1468"/>
      <c r="N10337" s="1468"/>
      <c r="O10337" s="1468"/>
      <c r="P10337" s="1468">
        <v>1.3</v>
      </c>
      <c r="R10337" s="1067"/>
      <c r="Z10337" s="21"/>
      <c r="AH10337"/>
    </row>
    <row r="10338" spans="1:34" ht="11.25" customHeight="1">
      <c r="A10338"/>
      <c r="B10338" s="1439" t="s">
        <v>31</v>
      </c>
      <c r="C10338" s="1440">
        <v>3119</v>
      </c>
      <c r="D10338" s="1441" t="str">
        <f t="shared" si="175"/>
        <v>VA3119</v>
      </c>
      <c r="E10338" s="1514" t="s">
        <v>125</v>
      </c>
      <c r="F10338" s="1467">
        <v>500</v>
      </c>
      <c r="G10338" s="1468">
        <v>0.54</v>
      </c>
      <c r="H10338" s="1468"/>
      <c r="I10338" s="1468"/>
      <c r="J10338" s="1468"/>
      <c r="K10338" s="1468"/>
      <c r="L10338" s="1468"/>
      <c r="M10338" s="1468"/>
      <c r="N10338" s="1468"/>
      <c r="O10338" s="1468"/>
      <c r="P10338" s="1468">
        <v>0.72</v>
      </c>
      <c r="R10338" s="1067"/>
      <c r="Z10338" s="21"/>
      <c r="AH10338"/>
    </row>
    <row r="10339" spans="1:34" ht="11.25" customHeight="1">
      <c r="A10339"/>
      <c r="B10339" s="1439" t="s">
        <v>31</v>
      </c>
      <c r="C10339" s="1440">
        <v>3122</v>
      </c>
      <c r="D10339" s="1441" t="str">
        <f t="shared" si="175"/>
        <v>VA3122</v>
      </c>
      <c r="E10339" s="1514" t="s">
        <v>125</v>
      </c>
      <c r="F10339" s="1467">
        <v>500</v>
      </c>
      <c r="G10339" s="1468">
        <v>1.19</v>
      </c>
      <c r="H10339" s="1468"/>
      <c r="I10339" s="1468"/>
      <c r="J10339" s="1468"/>
      <c r="K10339" s="1468"/>
      <c r="L10339" s="1468"/>
      <c r="M10339" s="1468"/>
      <c r="N10339" s="1468"/>
      <c r="O10339" s="1468"/>
      <c r="P10339" s="1468">
        <v>1.58</v>
      </c>
      <c r="R10339" s="1067"/>
      <c r="Z10339" s="21"/>
      <c r="AH10339"/>
    </row>
    <row r="10340" spans="1:34" ht="11.25" customHeight="1">
      <c r="A10340"/>
      <c r="B10340" s="1439" t="s">
        <v>31</v>
      </c>
      <c r="C10340" s="1440">
        <v>3126</v>
      </c>
      <c r="D10340" s="1441" t="str">
        <f t="shared" si="175"/>
        <v>VA3126</v>
      </c>
      <c r="E10340" s="1514" t="s">
        <v>123</v>
      </c>
      <c r="F10340" s="1467">
        <v>500</v>
      </c>
      <c r="G10340" s="1468">
        <v>0.79</v>
      </c>
      <c r="H10340" s="1468"/>
      <c r="I10340" s="1468"/>
      <c r="J10340" s="1468"/>
      <c r="K10340" s="1468"/>
      <c r="L10340" s="1468"/>
      <c r="M10340" s="1468"/>
      <c r="N10340" s="1468"/>
      <c r="O10340" s="1468"/>
      <c r="P10340" s="1468">
        <v>1.06</v>
      </c>
      <c r="R10340" s="1067"/>
      <c r="Z10340" s="21"/>
      <c r="AH10340"/>
    </row>
    <row r="10341" spans="1:34" ht="11.25" customHeight="1">
      <c r="A10341"/>
      <c r="B10341" s="1439" t="s">
        <v>31</v>
      </c>
      <c r="C10341" s="1440">
        <v>3131</v>
      </c>
      <c r="D10341" s="1441" t="str">
        <f t="shared" si="175"/>
        <v>VA3131</v>
      </c>
      <c r="E10341" s="1514" t="s">
        <v>125</v>
      </c>
      <c r="F10341" s="1467">
        <v>500</v>
      </c>
      <c r="G10341" s="1468">
        <v>1.06</v>
      </c>
      <c r="H10341" s="1468"/>
      <c r="I10341" s="1468"/>
      <c r="J10341" s="1468"/>
      <c r="K10341" s="1468"/>
      <c r="L10341" s="1468"/>
      <c r="M10341" s="1468"/>
      <c r="N10341" s="1468"/>
      <c r="O10341" s="1468"/>
      <c r="P10341" s="1468">
        <v>1.41</v>
      </c>
      <c r="R10341" s="1067"/>
      <c r="Z10341" s="21"/>
      <c r="AH10341"/>
    </row>
    <row r="10342" spans="1:34" ht="11.25" customHeight="1">
      <c r="A10342"/>
      <c r="B10342" s="1439" t="s">
        <v>31</v>
      </c>
      <c r="C10342" s="1440">
        <v>3132</v>
      </c>
      <c r="D10342" s="1441" t="str">
        <f t="shared" si="175"/>
        <v>VA3132</v>
      </c>
      <c r="E10342" s="1514" t="s">
        <v>125</v>
      </c>
      <c r="F10342" s="1467">
        <v>500</v>
      </c>
      <c r="G10342" s="1468">
        <v>1.57</v>
      </c>
      <c r="H10342" s="1468"/>
      <c r="I10342" s="1468"/>
      <c r="J10342" s="1468"/>
      <c r="K10342" s="1468"/>
      <c r="L10342" s="1468"/>
      <c r="M10342" s="1468"/>
      <c r="N10342" s="1468"/>
      <c r="O10342" s="1468"/>
      <c r="P10342" s="1468">
        <v>2.1</v>
      </c>
      <c r="R10342" s="1067"/>
      <c r="Z10342" s="21"/>
      <c r="AH10342"/>
    </row>
    <row r="10343" spans="1:34" ht="11.25" customHeight="1">
      <c r="A10343"/>
      <c r="B10343" s="1439" t="s">
        <v>31</v>
      </c>
      <c r="C10343" s="1440">
        <v>3145</v>
      </c>
      <c r="D10343" s="1441" t="str">
        <f t="shared" si="175"/>
        <v>VA3145</v>
      </c>
      <c r="E10343" s="1514" t="s">
        <v>125</v>
      </c>
      <c r="F10343" s="1467">
        <v>500</v>
      </c>
      <c r="G10343" s="1468">
        <v>1.61</v>
      </c>
      <c r="H10343" s="1468"/>
      <c r="I10343" s="1468"/>
      <c r="J10343" s="1468"/>
      <c r="K10343" s="1468"/>
      <c r="L10343" s="1468"/>
      <c r="M10343" s="1468"/>
      <c r="N10343" s="1468"/>
      <c r="O10343" s="1468"/>
      <c r="P10343" s="1468">
        <v>2.14</v>
      </c>
      <c r="R10343" s="1067"/>
      <c r="Z10343" s="21"/>
      <c r="AH10343"/>
    </row>
    <row r="10344" spans="1:34" ht="11.25" customHeight="1">
      <c r="A10344"/>
      <c r="B10344" s="1439" t="s">
        <v>31</v>
      </c>
      <c r="C10344" s="1440">
        <v>3146</v>
      </c>
      <c r="D10344" s="1441" t="str">
        <f t="shared" si="175"/>
        <v>VA3146</v>
      </c>
      <c r="E10344" s="1514" t="s">
        <v>123</v>
      </c>
      <c r="F10344" s="1467">
        <v>500</v>
      </c>
      <c r="G10344" s="1468">
        <v>1.19</v>
      </c>
      <c r="H10344" s="1468"/>
      <c r="I10344" s="1468"/>
      <c r="J10344" s="1468"/>
      <c r="K10344" s="1468"/>
      <c r="L10344" s="1468"/>
      <c r="M10344" s="1468"/>
      <c r="N10344" s="1468"/>
      <c r="O10344" s="1468"/>
      <c r="P10344" s="1468">
        <v>1.58</v>
      </c>
      <c r="R10344" s="1067"/>
      <c r="Z10344" s="21"/>
      <c r="AH10344"/>
    </row>
    <row r="10345" spans="1:34" ht="11.25" customHeight="1">
      <c r="A10345"/>
      <c r="B10345" s="1439" t="s">
        <v>31</v>
      </c>
      <c r="C10345" s="1440">
        <v>3169</v>
      </c>
      <c r="D10345" s="1441" t="str">
        <f t="shared" si="175"/>
        <v>VA3169</v>
      </c>
      <c r="E10345" s="1514" t="s">
        <v>123</v>
      </c>
      <c r="F10345" s="1467">
        <v>500</v>
      </c>
      <c r="G10345" s="1468">
        <v>1.57</v>
      </c>
      <c r="H10345" s="1468"/>
      <c r="I10345" s="1468"/>
      <c r="J10345" s="1468"/>
      <c r="K10345" s="1468"/>
      <c r="L10345" s="1468"/>
      <c r="M10345" s="1468"/>
      <c r="N10345" s="1468"/>
      <c r="O10345" s="1468"/>
      <c r="P10345" s="1468">
        <v>2.1</v>
      </c>
      <c r="R10345" s="1067"/>
      <c r="Z10345" s="21"/>
      <c r="AH10345"/>
    </row>
    <row r="10346" spans="1:34" ht="11.25" customHeight="1">
      <c r="A10346"/>
      <c r="B10346" s="1439" t="s">
        <v>31</v>
      </c>
      <c r="C10346" s="1440">
        <v>3179</v>
      </c>
      <c r="D10346" s="1441" t="str">
        <f t="shared" si="175"/>
        <v>VA3179</v>
      </c>
      <c r="E10346" s="1514" t="s">
        <v>121</v>
      </c>
      <c r="F10346" s="1467">
        <v>500</v>
      </c>
      <c r="G10346" s="1468">
        <v>1.1200000000000001</v>
      </c>
      <c r="H10346" s="1468"/>
      <c r="I10346" s="1468"/>
      <c r="J10346" s="1468"/>
      <c r="K10346" s="1468"/>
      <c r="L10346" s="1468"/>
      <c r="M10346" s="1468"/>
      <c r="N10346" s="1468"/>
      <c r="O10346" s="1468"/>
      <c r="P10346" s="1468">
        <v>1.49</v>
      </c>
      <c r="R10346" s="1067"/>
      <c r="Z10346" s="21"/>
      <c r="AH10346"/>
    </row>
    <row r="10347" spans="1:34" ht="11.25" customHeight="1">
      <c r="A10347"/>
      <c r="B10347" s="1439" t="s">
        <v>31</v>
      </c>
      <c r="C10347" s="1440">
        <v>3180</v>
      </c>
      <c r="D10347" s="1441" t="str">
        <f t="shared" si="175"/>
        <v>VA3180</v>
      </c>
      <c r="E10347" s="1514" t="s">
        <v>121</v>
      </c>
      <c r="F10347" s="1467">
        <v>500</v>
      </c>
      <c r="G10347" s="1468">
        <v>1.26</v>
      </c>
      <c r="H10347" s="1468"/>
      <c r="I10347" s="1468"/>
      <c r="J10347" s="1468"/>
      <c r="K10347" s="1468"/>
      <c r="L10347" s="1468"/>
      <c r="M10347" s="1468"/>
      <c r="N10347" s="1468"/>
      <c r="O10347" s="1468"/>
      <c r="P10347" s="1468">
        <v>1.68</v>
      </c>
      <c r="R10347" s="1067"/>
      <c r="Z10347" s="21"/>
      <c r="AH10347"/>
    </row>
    <row r="10348" spans="1:34" ht="11.25" customHeight="1">
      <c r="A10348"/>
      <c r="B10348" s="1439" t="s">
        <v>31</v>
      </c>
      <c r="C10348" s="1440">
        <v>3188</v>
      </c>
      <c r="D10348" s="1441" t="str">
        <f t="shared" si="175"/>
        <v>VA3188</v>
      </c>
      <c r="E10348" s="1514" t="s">
        <v>125</v>
      </c>
      <c r="F10348" s="1467">
        <v>500</v>
      </c>
      <c r="G10348" s="1468">
        <v>1.3</v>
      </c>
      <c r="H10348" s="1468"/>
      <c r="I10348" s="1468"/>
      <c r="J10348" s="1468"/>
      <c r="K10348" s="1468"/>
      <c r="L10348" s="1468"/>
      <c r="M10348" s="1468"/>
      <c r="N10348" s="1468"/>
      <c r="O10348" s="1468"/>
      <c r="P10348" s="1468">
        <v>1.73</v>
      </c>
      <c r="R10348" s="1067"/>
      <c r="Z10348" s="21"/>
      <c r="AH10348"/>
    </row>
    <row r="10349" spans="1:34" ht="11.25" customHeight="1">
      <c r="A10349"/>
      <c r="B10349" s="1439" t="s">
        <v>31</v>
      </c>
      <c r="C10349" s="1440">
        <v>3220</v>
      </c>
      <c r="D10349" s="1441" t="str">
        <f t="shared" si="175"/>
        <v>VA3220</v>
      </c>
      <c r="E10349" s="1514" t="s">
        <v>125</v>
      </c>
      <c r="F10349" s="1467">
        <v>500</v>
      </c>
      <c r="G10349" s="1468">
        <v>1.08</v>
      </c>
      <c r="H10349" s="1468"/>
      <c r="I10349" s="1468"/>
      <c r="J10349" s="1468"/>
      <c r="K10349" s="1468"/>
      <c r="L10349" s="1468"/>
      <c r="M10349" s="1468"/>
      <c r="N10349" s="1468"/>
      <c r="O10349" s="1468"/>
      <c r="P10349" s="1468">
        <v>1.44</v>
      </c>
      <c r="R10349" s="1067"/>
      <c r="Z10349" s="21"/>
      <c r="AH10349"/>
    </row>
    <row r="10350" spans="1:34" ht="11.25" customHeight="1">
      <c r="A10350"/>
      <c r="B10350" s="1439" t="s">
        <v>31</v>
      </c>
      <c r="C10350" s="1440">
        <v>3224</v>
      </c>
      <c r="D10350" s="1441" t="str">
        <f t="shared" si="175"/>
        <v>VA3224</v>
      </c>
      <c r="E10350" s="1514" t="s">
        <v>125</v>
      </c>
      <c r="F10350" s="1467">
        <v>500</v>
      </c>
      <c r="G10350" s="1468">
        <v>1.78</v>
      </c>
      <c r="H10350" s="1468"/>
      <c r="I10350" s="1468"/>
      <c r="J10350" s="1468"/>
      <c r="K10350" s="1468"/>
      <c r="L10350" s="1468"/>
      <c r="M10350" s="1468"/>
      <c r="N10350" s="1468"/>
      <c r="O10350" s="1468"/>
      <c r="P10350" s="1468">
        <v>2.37</v>
      </c>
      <c r="R10350" s="1067"/>
      <c r="Z10350" s="21"/>
      <c r="AH10350"/>
    </row>
    <row r="10351" spans="1:34" ht="11.25" customHeight="1">
      <c r="A10351"/>
      <c r="B10351" s="1439" t="s">
        <v>31</v>
      </c>
      <c r="C10351" s="1440">
        <v>3227</v>
      </c>
      <c r="D10351" s="1441" t="str">
        <f t="shared" si="175"/>
        <v>VA3227</v>
      </c>
      <c r="E10351" s="1514" t="s">
        <v>125</v>
      </c>
      <c r="F10351" s="1467">
        <v>500</v>
      </c>
      <c r="G10351" s="1468">
        <v>1.96</v>
      </c>
      <c r="H10351" s="1468"/>
      <c r="I10351" s="1468"/>
      <c r="J10351" s="1468"/>
      <c r="K10351" s="1468"/>
      <c r="L10351" s="1468"/>
      <c r="M10351" s="1468"/>
      <c r="N10351" s="1468"/>
      <c r="O10351" s="1468"/>
      <c r="P10351" s="1468">
        <v>2.61</v>
      </c>
      <c r="R10351" s="1067"/>
      <c r="Z10351" s="21"/>
      <c r="AH10351"/>
    </row>
    <row r="10352" spans="1:34" ht="11.25" customHeight="1">
      <c r="A10352"/>
      <c r="B10352" s="1439" t="s">
        <v>31</v>
      </c>
      <c r="C10352" s="1440">
        <v>3240</v>
      </c>
      <c r="D10352" s="1441" t="str">
        <f t="shared" si="175"/>
        <v>VA3240</v>
      </c>
      <c r="E10352" s="1514" t="s">
        <v>125</v>
      </c>
      <c r="F10352" s="1467">
        <v>500</v>
      </c>
      <c r="G10352" s="1468">
        <v>1.73</v>
      </c>
      <c r="H10352" s="1468"/>
      <c r="I10352" s="1468"/>
      <c r="J10352" s="1468"/>
      <c r="K10352" s="1468"/>
      <c r="L10352" s="1468"/>
      <c r="M10352" s="1468"/>
      <c r="N10352" s="1468"/>
      <c r="O10352" s="1468"/>
      <c r="P10352" s="1468">
        <v>2.2999999999999998</v>
      </c>
      <c r="R10352" s="1067"/>
      <c r="Z10352" s="21"/>
      <c r="AH10352"/>
    </row>
    <row r="10353" spans="1:34" ht="11.25" customHeight="1">
      <c r="A10353"/>
      <c r="B10353" s="1439" t="s">
        <v>31</v>
      </c>
      <c r="C10353" s="1440">
        <v>3241</v>
      </c>
      <c r="D10353" s="1441" t="str">
        <f t="shared" si="175"/>
        <v>VA3241</v>
      </c>
      <c r="E10353" s="1514" t="s">
        <v>125</v>
      </c>
      <c r="F10353" s="1467">
        <v>500</v>
      </c>
      <c r="G10353" s="1468">
        <v>2.17</v>
      </c>
      <c r="H10353" s="1468"/>
      <c r="I10353" s="1468"/>
      <c r="J10353" s="1468"/>
      <c r="K10353" s="1468"/>
      <c r="L10353" s="1468"/>
      <c r="M10353" s="1468"/>
      <c r="N10353" s="1468"/>
      <c r="O10353" s="1468"/>
      <c r="P10353" s="1468">
        <v>2.9</v>
      </c>
      <c r="R10353" s="1067"/>
      <c r="Z10353" s="21"/>
      <c r="AH10353"/>
    </row>
    <row r="10354" spans="1:34" ht="11.25" customHeight="1">
      <c r="A10354"/>
      <c r="B10354" s="1439" t="s">
        <v>31</v>
      </c>
      <c r="C10354" s="1440">
        <v>3255</v>
      </c>
      <c r="D10354" s="1441" t="str">
        <f t="shared" si="175"/>
        <v>VA3255</v>
      </c>
      <c r="E10354" s="1514" t="s">
        <v>125</v>
      </c>
      <c r="F10354" s="1467">
        <v>500</v>
      </c>
      <c r="G10354" s="1468">
        <v>1.42</v>
      </c>
      <c r="H10354" s="1468"/>
      <c r="I10354" s="1468"/>
      <c r="J10354" s="1468"/>
      <c r="K10354" s="1468"/>
      <c r="L10354" s="1468"/>
      <c r="M10354" s="1468"/>
      <c r="N10354" s="1468"/>
      <c r="O10354" s="1468"/>
      <c r="P10354" s="1468">
        <v>1.89</v>
      </c>
      <c r="R10354" s="1067"/>
      <c r="Z10354" s="21"/>
      <c r="AH10354"/>
    </row>
    <row r="10355" spans="1:34" ht="11.25" customHeight="1">
      <c r="A10355"/>
      <c r="B10355" s="1439" t="s">
        <v>31</v>
      </c>
      <c r="C10355" s="1440">
        <v>3257</v>
      </c>
      <c r="D10355" s="1441" t="str">
        <f t="shared" si="175"/>
        <v>VA3257</v>
      </c>
      <c r="E10355" s="1514" t="s">
        <v>125</v>
      </c>
      <c r="F10355" s="1467">
        <v>500</v>
      </c>
      <c r="G10355" s="1468">
        <v>1.73</v>
      </c>
      <c r="H10355" s="1468"/>
      <c r="I10355" s="1468"/>
      <c r="J10355" s="1468"/>
      <c r="K10355" s="1468"/>
      <c r="L10355" s="1468"/>
      <c r="M10355" s="1468"/>
      <c r="N10355" s="1468"/>
      <c r="O10355" s="1468"/>
      <c r="P10355" s="1468">
        <v>2.2999999999999998</v>
      </c>
      <c r="R10355" s="1067"/>
      <c r="Z10355" s="21"/>
      <c r="AH10355"/>
    </row>
    <row r="10356" spans="1:34" ht="11.25" customHeight="1">
      <c r="A10356"/>
      <c r="B10356" s="1439" t="s">
        <v>31</v>
      </c>
      <c r="C10356" s="1440">
        <v>3270</v>
      </c>
      <c r="D10356" s="1441" t="str">
        <f t="shared" si="175"/>
        <v>VA3270</v>
      </c>
      <c r="E10356" s="1514" t="s">
        <v>125</v>
      </c>
      <c r="F10356" s="1467">
        <v>500</v>
      </c>
      <c r="G10356" s="1468">
        <v>1.93</v>
      </c>
      <c r="H10356" s="1468"/>
      <c r="I10356" s="1468"/>
      <c r="J10356" s="1468"/>
      <c r="K10356" s="1468"/>
      <c r="L10356" s="1468"/>
      <c r="M10356" s="1468"/>
      <c r="N10356" s="1468"/>
      <c r="O10356" s="1468"/>
      <c r="P10356" s="1468">
        <v>2.58</v>
      </c>
      <c r="R10356" s="1067"/>
      <c r="Z10356" s="21"/>
      <c r="AH10356"/>
    </row>
    <row r="10357" spans="1:34" ht="11.25" customHeight="1">
      <c r="A10357"/>
      <c r="B10357" s="1439" t="s">
        <v>31</v>
      </c>
      <c r="C10357" s="1440">
        <v>3300</v>
      </c>
      <c r="D10357" s="1441" t="str">
        <f t="shared" si="175"/>
        <v>VA3300</v>
      </c>
      <c r="E10357" s="1514" t="s">
        <v>125</v>
      </c>
      <c r="F10357" s="1467">
        <v>500</v>
      </c>
      <c r="G10357" s="1468">
        <v>2.62</v>
      </c>
      <c r="H10357" s="1468"/>
      <c r="I10357" s="1468"/>
      <c r="J10357" s="1468"/>
      <c r="K10357" s="1468"/>
      <c r="L10357" s="1468"/>
      <c r="M10357" s="1468"/>
      <c r="N10357" s="1468"/>
      <c r="O10357" s="1468"/>
      <c r="P10357" s="1468">
        <v>3.49</v>
      </c>
      <c r="R10357" s="1067"/>
      <c r="Z10357" s="21"/>
      <c r="AH10357"/>
    </row>
    <row r="10358" spans="1:34" ht="11.25" customHeight="1">
      <c r="A10358"/>
      <c r="B10358" s="1439" t="s">
        <v>31</v>
      </c>
      <c r="C10358" s="1440">
        <v>3303</v>
      </c>
      <c r="D10358" s="1441" t="str">
        <f t="shared" si="175"/>
        <v>VA3303</v>
      </c>
      <c r="E10358" s="1514" t="s">
        <v>125</v>
      </c>
      <c r="F10358" s="1467">
        <v>500</v>
      </c>
      <c r="G10358" s="1468">
        <v>1.43</v>
      </c>
      <c r="H10358" s="1468"/>
      <c r="I10358" s="1468"/>
      <c r="J10358" s="1468"/>
      <c r="K10358" s="1468"/>
      <c r="L10358" s="1468"/>
      <c r="M10358" s="1468"/>
      <c r="N10358" s="1468"/>
      <c r="O10358" s="1468"/>
      <c r="P10358" s="1468">
        <v>1.9</v>
      </c>
      <c r="R10358" s="1067"/>
      <c r="Z10358" s="21"/>
      <c r="AH10358"/>
    </row>
    <row r="10359" spans="1:34" ht="11.25" customHeight="1">
      <c r="A10359"/>
      <c r="B10359" s="1439" t="s">
        <v>31</v>
      </c>
      <c r="C10359" s="1440">
        <v>3307</v>
      </c>
      <c r="D10359" s="1441" t="str">
        <f t="shared" si="175"/>
        <v>VA3307</v>
      </c>
      <c r="E10359" s="1514" t="s">
        <v>123</v>
      </c>
      <c r="F10359" s="1467">
        <v>500</v>
      </c>
      <c r="G10359" s="1468">
        <v>1.82</v>
      </c>
      <c r="H10359" s="1468"/>
      <c r="I10359" s="1468"/>
      <c r="J10359" s="1468"/>
      <c r="K10359" s="1468"/>
      <c r="L10359" s="1468"/>
      <c r="M10359" s="1468"/>
      <c r="N10359" s="1468"/>
      <c r="O10359" s="1468"/>
      <c r="P10359" s="1468">
        <v>2.4300000000000002</v>
      </c>
      <c r="R10359" s="1067"/>
      <c r="Z10359" s="21"/>
      <c r="AH10359"/>
    </row>
    <row r="10360" spans="1:34" ht="11.25" customHeight="1">
      <c r="A10360"/>
      <c r="B10360" s="1439" t="s">
        <v>31</v>
      </c>
      <c r="C10360" s="1440">
        <v>3315</v>
      </c>
      <c r="D10360" s="1441" t="str">
        <f t="shared" si="175"/>
        <v>VA3315</v>
      </c>
      <c r="E10360" s="1514" t="s">
        <v>123</v>
      </c>
      <c r="F10360" s="1467">
        <v>500</v>
      </c>
      <c r="G10360" s="1468">
        <v>2</v>
      </c>
      <c r="H10360" s="1468"/>
      <c r="I10360" s="1468"/>
      <c r="J10360" s="1468"/>
      <c r="K10360" s="1468"/>
      <c r="L10360" s="1468"/>
      <c r="M10360" s="1468"/>
      <c r="N10360" s="1468"/>
      <c r="O10360" s="1468"/>
      <c r="P10360" s="1468">
        <v>2.67</v>
      </c>
      <c r="R10360" s="1067"/>
      <c r="Z10360" s="21"/>
      <c r="AH10360"/>
    </row>
    <row r="10361" spans="1:34" ht="11.25" customHeight="1">
      <c r="A10361"/>
      <c r="B10361" s="1439" t="s">
        <v>31</v>
      </c>
      <c r="C10361" s="1440">
        <v>3334</v>
      </c>
      <c r="D10361" s="1441" t="str">
        <f t="shared" si="175"/>
        <v>VA3334</v>
      </c>
      <c r="E10361" s="1514" t="s">
        <v>124</v>
      </c>
      <c r="F10361" s="1467">
        <v>500</v>
      </c>
      <c r="G10361" s="1468">
        <v>1.66</v>
      </c>
      <c r="H10361" s="1468"/>
      <c r="I10361" s="1468"/>
      <c r="J10361" s="1468"/>
      <c r="K10361" s="1468"/>
      <c r="L10361" s="1468"/>
      <c r="M10361" s="1468"/>
      <c r="N10361" s="1468"/>
      <c r="O10361" s="1468"/>
      <c r="P10361" s="1468">
        <v>2.21</v>
      </c>
      <c r="R10361" s="1067"/>
      <c r="Z10361" s="21"/>
      <c r="AH10361"/>
    </row>
    <row r="10362" spans="1:34" ht="11.25" customHeight="1">
      <c r="A10362"/>
      <c r="B10362" s="1439" t="s">
        <v>31</v>
      </c>
      <c r="C10362" s="1440">
        <v>3336</v>
      </c>
      <c r="D10362" s="1441" t="str">
        <f t="shared" si="175"/>
        <v>VA3336</v>
      </c>
      <c r="E10362" s="1514" t="s">
        <v>123</v>
      </c>
      <c r="F10362" s="1467">
        <v>500</v>
      </c>
      <c r="G10362" s="1468">
        <v>1.42</v>
      </c>
      <c r="H10362" s="1468"/>
      <c r="I10362" s="1468"/>
      <c r="J10362" s="1468"/>
      <c r="K10362" s="1468"/>
      <c r="L10362" s="1468"/>
      <c r="M10362" s="1468"/>
      <c r="N10362" s="1468"/>
      <c r="O10362" s="1468"/>
      <c r="P10362" s="1468">
        <v>1.89</v>
      </c>
      <c r="R10362" s="1067"/>
      <c r="Z10362" s="21"/>
      <c r="AH10362"/>
    </row>
    <row r="10363" spans="1:34" ht="11.25" customHeight="1">
      <c r="A10363"/>
      <c r="B10363" s="1439" t="s">
        <v>31</v>
      </c>
      <c r="C10363" s="1440">
        <v>3365</v>
      </c>
      <c r="D10363" s="1441" t="str">
        <f t="shared" si="175"/>
        <v>VA3365</v>
      </c>
      <c r="E10363" s="1514" t="s">
        <v>125</v>
      </c>
      <c r="F10363" s="1467">
        <v>500</v>
      </c>
      <c r="G10363" s="1468">
        <v>2.65</v>
      </c>
      <c r="H10363" s="1468"/>
      <c r="I10363" s="1468"/>
      <c r="J10363" s="1468"/>
      <c r="K10363" s="1468"/>
      <c r="L10363" s="1468"/>
      <c r="M10363" s="1468"/>
      <c r="N10363" s="1468"/>
      <c r="O10363" s="1468"/>
      <c r="P10363" s="1468">
        <v>3.54</v>
      </c>
      <c r="R10363" s="1067"/>
      <c r="Z10363" s="21"/>
      <c r="AH10363"/>
    </row>
    <row r="10364" spans="1:34" ht="11.25" customHeight="1">
      <c r="A10364"/>
      <c r="B10364" s="1439" t="s">
        <v>31</v>
      </c>
      <c r="C10364" s="1440">
        <v>3372</v>
      </c>
      <c r="D10364" s="1441" t="str">
        <f t="shared" si="175"/>
        <v>VA3372</v>
      </c>
      <c r="E10364" s="1514" t="s">
        <v>121</v>
      </c>
      <c r="F10364" s="1467">
        <v>500</v>
      </c>
      <c r="G10364" s="1468">
        <v>1.88</v>
      </c>
      <c r="H10364" s="1468"/>
      <c r="I10364" s="1468"/>
      <c r="J10364" s="1468"/>
      <c r="K10364" s="1468"/>
      <c r="L10364" s="1468"/>
      <c r="M10364" s="1468"/>
      <c r="N10364" s="1468"/>
      <c r="O10364" s="1468"/>
      <c r="P10364" s="1468">
        <v>2.5099999999999998</v>
      </c>
      <c r="R10364" s="1067"/>
      <c r="Z10364" s="21"/>
      <c r="AH10364"/>
    </row>
    <row r="10365" spans="1:34" ht="11.25" customHeight="1">
      <c r="A10365"/>
      <c r="B10365" s="1439" t="s">
        <v>31</v>
      </c>
      <c r="C10365" s="1440">
        <v>3373</v>
      </c>
      <c r="D10365" s="1441" t="str">
        <f t="shared" si="175"/>
        <v>VA3373</v>
      </c>
      <c r="E10365" s="1514" t="s">
        <v>123</v>
      </c>
      <c r="F10365" s="1467">
        <v>550</v>
      </c>
      <c r="G10365" s="1468">
        <v>3.49</v>
      </c>
      <c r="H10365" s="1468"/>
      <c r="I10365" s="1468"/>
      <c r="J10365" s="1468"/>
      <c r="K10365" s="1468"/>
      <c r="L10365" s="1468"/>
      <c r="M10365" s="1468"/>
      <c r="N10365" s="1468"/>
      <c r="O10365" s="1468"/>
      <c r="P10365" s="1468">
        <v>4.66</v>
      </c>
      <c r="R10365" s="1067"/>
      <c r="Z10365" s="21"/>
      <c r="AH10365"/>
    </row>
    <row r="10366" spans="1:34" ht="11.25" customHeight="1">
      <c r="A10366"/>
      <c r="B10366" s="1439" t="s">
        <v>31</v>
      </c>
      <c r="C10366" s="1440">
        <v>3383</v>
      </c>
      <c r="D10366" s="1441" t="str">
        <f t="shared" si="175"/>
        <v>VA3383</v>
      </c>
      <c r="E10366" s="1514" t="s">
        <v>121</v>
      </c>
      <c r="F10366" s="1467">
        <v>500</v>
      </c>
      <c r="G10366" s="1468">
        <v>1.25</v>
      </c>
      <c r="H10366" s="1468"/>
      <c r="I10366" s="1468"/>
      <c r="J10366" s="1468"/>
      <c r="K10366" s="1468"/>
      <c r="L10366" s="1468"/>
      <c r="M10366" s="1468"/>
      <c r="N10366" s="1468"/>
      <c r="O10366" s="1468"/>
      <c r="P10366" s="1468">
        <v>1.66</v>
      </c>
      <c r="R10366" s="1067"/>
      <c r="Z10366" s="21"/>
      <c r="AH10366"/>
    </row>
    <row r="10367" spans="1:34" ht="11.25" customHeight="1">
      <c r="A10367"/>
      <c r="B10367" s="1439" t="s">
        <v>31</v>
      </c>
      <c r="C10367" s="1440">
        <v>3385</v>
      </c>
      <c r="D10367" s="1441" t="str">
        <f t="shared" si="175"/>
        <v>VA3385</v>
      </c>
      <c r="E10367" s="1514" t="s">
        <v>121</v>
      </c>
      <c r="F10367" s="1467">
        <v>500</v>
      </c>
      <c r="G10367" s="1468">
        <v>0.65</v>
      </c>
      <c r="H10367" s="1468"/>
      <c r="I10367" s="1468"/>
      <c r="J10367" s="1468"/>
      <c r="K10367" s="1468"/>
      <c r="L10367" s="1468"/>
      <c r="M10367" s="1468"/>
      <c r="N10367" s="1468"/>
      <c r="O10367" s="1468"/>
      <c r="P10367" s="1468">
        <v>0.86</v>
      </c>
      <c r="R10367" s="1067"/>
      <c r="Z10367" s="21"/>
      <c r="AH10367"/>
    </row>
    <row r="10368" spans="1:34" ht="11.25" customHeight="1">
      <c r="A10368"/>
      <c r="B10368" s="1439" t="s">
        <v>31</v>
      </c>
      <c r="C10368" s="1440">
        <v>3400</v>
      </c>
      <c r="D10368" s="1441" t="str">
        <f t="shared" si="175"/>
        <v>VA3400</v>
      </c>
      <c r="E10368" s="1514" t="s">
        <v>125</v>
      </c>
      <c r="F10368" s="1467">
        <v>500</v>
      </c>
      <c r="G10368" s="1468">
        <v>2.3199999999999998</v>
      </c>
      <c r="H10368" s="1468"/>
      <c r="I10368" s="1468"/>
      <c r="J10368" s="1468"/>
      <c r="K10368" s="1468"/>
      <c r="L10368" s="1468"/>
      <c r="M10368" s="1468"/>
      <c r="N10368" s="1468"/>
      <c r="O10368" s="1468"/>
      <c r="P10368" s="1468">
        <v>3.09</v>
      </c>
      <c r="R10368" s="1067"/>
      <c r="Z10368" s="21"/>
      <c r="AH10368"/>
    </row>
    <row r="10369" spans="1:34" ht="11.25" customHeight="1">
      <c r="A10369"/>
      <c r="B10369" s="1439" t="s">
        <v>31</v>
      </c>
      <c r="C10369" s="1440">
        <v>3507</v>
      </c>
      <c r="D10369" s="1441" t="str">
        <f t="shared" si="175"/>
        <v>VA3507</v>
      </c>
      <c r="E10369" s="1514" t="s">
        <v>125</v>
      </c>
      <c r="F10369" s="1467">
        <v>500</v>
      </c>
      <c r="G10369" s="1468">
        <v>1.96</v>
      </c>
      <c r="H10369" s="1468"/>
      <c r="I10369" s="1468"/>
      <c r="J10369" s="1468"/>
      <c r="K10369" s="1468"/>
      <c r="L10369" s="1468"/>
      <c r="M10369" s="1468"/>
      <c r="N10369" s="1468"/>
      <c r="O10369" s="1468"/>
      <c r="P10369" s="1468">
        <v>2.61</v>
      </c>
      <c r="R10369" s="1067"/>
      <c r="Z10369" s="21"/>
      <c r="AH10369"/>
    </row>
    <row r="10370" spans="1:34" ht="11.25" customHeight="1">
      <c r="A10370"/>
      <c r="B10370" s="1439" t="s">
        <v>31</v>
      </c>
      <c r="C10370" s="1440">
        <v>3515</v>
      </c>
      <c r="D10370" s="1441" t="str">
        <f t="shared" si="175"/>
        <v>VA3515</v>
      </c>
      <c r="E10370" s="1514" t="s">
        <v>125</v>
      </c>
      <c r="F10370" s="1467">
        <v>500</v>
      </c>
      <c r="G10370" s="1468">
        <v>1.5</v>
      </c>
      <c r="H10370" s="1468"/>
      <c r="I10370" s="1468"/>
      <c r="J10370" s="1468"/>
      <c r="K10370" s="1468"/>
      <c r="L10370" s="1468"/>
      <c r="M10370" s="1468"/>
      <c r="N10370" s="1468"/>
      <c r="O10370" s="1468"/>
      <c r="P10370" s="1468">
        <v>2</v>
      </c>
      <c r="R10370" s="1067"/>
      <c r="Z10370" s="21"/>
      <c r="AH10370"/>
    </row>
    <row r="10371" spans="1:34" ht="11.25" customHeight="1">
      <c r="A10371"/>
      <c r="B10371" s="1439" t="s">
        <v>31</v>
      </c>
      <c r="C10371" s="1440">
        <v>3548</v>
      </c>
      <c r="D10371" s="1441" t="str">
        <f t="shared" si="175"/>
        <v>VA3548</v>
      </c>
      <c r="E10371" s="1514" t="s">
        <v>125</v>
      </c>
      <c r="F10371" s="1467">
        <v>500</v>
      </c>
      <c r="G10371" s="1468">
        <v>0.62</v>
      </c>
      <c r="H10371" s="1468"/>
      <c r="I10371" s="1468"/>
      <c r="J10371" s="1468"/>
      <c r="K10371" s="1468"/>
      <c r="L10371" s="1468"/>
      <c r="M10371" s="1468"/>
      <c r="N10371" s="1468"/>
      <c r="O10371" s="1468"/>
      <c r="P10371" s="1468">
        <v>0.83</v>
      </c>
      <c r="R10371" s="1067"/>
      <c r="Z10371" s="21"/>
      <c r="AH10371"/>
    </row>
    <row r="10372" spans="1:34" ht="11.25" customHeight="1">
      <c r="A10372"/>
      <c r="B10372" s="1439" t="s">
        <v>31</v>
      </c>
      <c r="C10372" s="1440">
        <v>3559</v>
      </c>
      <c r="D10372" s="1441" t="str">
        <f t="shared" si="175"/>
        <v>VA3559</v>
      </c>
      <c r="E10372" s="1514" t="s">
        <v>125</v>
      </c>
      <c r="F10372" s="1467">
        <v>500</v>
      </c>
      <c r="G10372" s="1468">
        <v>1.4</v>
      </c>
      <c r="H10372" s="1468"/>
      <c r="I10372" s="1468"/>
      <c r="J10372" s="1468"/>
      <c r="K10372" s="1468"/>
      <c r="L10372" s="1468"/>
      <c r="M10372" s="1468"/>
      <c r="N10372" s="1468"/>
      <c r="O10372" s="1468"/>
      <c r="P10372" s="1468">
        <v>1.87</v>
      </c>
      <c r="R10372" s="1067"/>
      <c r="Z10372" s="21"/>
      <c r="AH10372"/>
    </row>
    <row r="10373" spans="1:34" ht="11.25" customHeight="1">
      <c r="A10373"/>
      <c r="B10373" s="1439" t="s">
        <v>31</v>
      </c>
      <c r="C10373" s="1440">
        <v>3574</v>
      </c>
      <c r="D10373" s="1441" t="str">
        <f t="shared" si="175"/>
        <v>VA3574</v>
      </c>
      <c r="E10373" s="1514" t="s">
        <v>125</v>
      </c>
      <c r="F10373" s="1467">
        <v>500</v>
      </c>
      <c r="G10373" s="1468">
        <v>0.64</v>
      </c>
      <c r="H10373" s="1468"/>
      <c r="I10373" s="1468"/>
      <c r="J10373" s="1468"/>
      <c r="K10373" s="1468"/>
      <c r="L10373" s="1468"/>
      <c r="M10373" s="1468"/>
      <c r="N10373" s="1468"/>
      <c r="O10373" s="1468"/>
      <c r="P10373" s="1468">
        <v>0.85</v>
      </c>
      <c r="R10373" s="1067"/>
      <c r="Z10373" s="21"/>
      <c r="AH10373"/>
    </row>
    <row r="10374" spans="1:34" ht="11.25" customHeight="1">
      <c r="A10374"/>
      <c r="B10374" s="1439" t="s">
        <v>31</v>
      </c>
      <c r="C10374" s="1440">
        <v>3581</v>
      </c>
      <c r="D10374" s="1441" t="str">
        <f t="shared" si="175"/>
        <v>VA3581</v>
      </c>
      <c r="E10374" s="1514" t="s">
        <v>125</v>
      </c>
      <c r="F10374" s="1467">
        <v>500</v>
      </c>
      <c r="G10374" s="1468">
        <v>0.62</v>
      </c>
      <c r="H10374" s="1468"/>
      <c r="I10374" s="1468"/>
      <c r="J10374" s="1468"/>
      <c r="K10374" s="1468"/>
      <c r="L10374" s="1468"/>
      <c r="M10374" s="1468"/>
      <c r="N10374" s="1468"/>
      <c r="O10374" s="1468"/>
      <c r="P10374" s="1468">
        <v>0.83</v>
      </c>
      <c r="R10374" s="1067"/>
      <c r="Z10374" s="21"/>
      <c r="AH10374"/>
    </row>
    <row r="10375" spans="1:34" ht="11.25" customHeight="1">
      <c r="A10375"/>
      <c r="B10375" s="1439" t="s">
        <v>31</v>
      </c>
      <c r="C10375" s="1440">
        <v>3612</v>
      </c>
      <c r="D10375" s="1441" t="str">
        <f t="shared" si="175"/>
        <v>VA3612</v>
      </c>
      <c r="E10375" s="1514" t="s">
        <v>125</v>
      </c>
      <c r="F10375" s="1467">
        <v>500</v>
      </c>
      <c r="G10375" s="1468">
        <v>1.04</v>
      </c>
      <c r="H10375" s="1468"/>
      <c r="I10375" s="1468"/>
      <c r="J10375" s="1468"/>
      <c r="K10375" s="1468"/>
      <c r="L10375" s="1468"/>
      <c r="M10375" s="1468"/>
      <c r="N10375" s="1468"/>
      <c r="O10375" s="1468"/>
      <c r="P10375" s="1468">
        <v>1.39</v>
      </c>
      <c r="R10375" s="1067"/>
      <c r="Z10375" s="21"/>
      <c r="AH10375"/>
    </row>
    <row r="10376" spans="1:34" ht="11.25" customHeight="1">
      <c r="A10376"/>
      <c r="B10376" s="1439" t="s">
        <v>31</v>
      </c>
      <c r="C10376" s="1440">
        <v>3620</v>
      </c>
      <c r="D10376" s="1441" t="str">
        <f t="shared" si="175"/>
        <v>VA3620</v>
      </c>
      <c r="E10376" s="1514" t="s">
        <v>122</v>
      </c>
      <c r="F10376" s="1467">
        <v>500</v>
      </c>
      <c r="G10376" s="1468">
        <v>2.11</v>
      </c>
      <c r="H10376" s="1468"/>
      <c r="I10376" s="1468"/>
      <c r="J10376" s="1468"/>
      <c r="K10376" s="1468"/>
      <c r="L10376" s="1468"/>
      <c r="M10376" s="1468"/>
      <c r="N10376" s="1468"/>
      <c r="O10376" s="1468"/>
      <c r="P10376" s="1468">
        <v>2.82</v>
      </c>
      <c r="R10376" s="1067"/>
      <c r="Z10376" s="21"/>
      <c r="AH10376"/>
    </row>
    <row r="10377" spans="1:34" ht="11.25" customHeight="1">
      <c r="A10377"/>
      <c r="B10377" s="1439" t="s">
        <v>31</v>
      </c>
      <c r="C10377" s="1440">
        <v>3629</v>
      </c>
      <c r="D10377" s="1441" t="str">
        <f t="shared" si="175"/>
        <v>VA3629</v>
      </c>
      <c r="E10377" s="1514" t="s">
        <v>125</v>
      </c>
      <c r="F10377" s="1467">
        <v>500</v>
      </c>
      <c r="G10377" s="1468">
        <v>0.97</v>
      </c>
      <c r="H10377" s="1468"/>
      <c r="I10377" s="1468"/>
      <c r="J10377" s="1468"/>
      <c r="K10377" s="1468"/>
      <c r="L10377" s="1468"/>
      <c r="M10377" s="1468"/>
      <c r="N10377" s="1468"/>
      <c r="O10377" s="1468"/>
      <c r="P10377" s="1468">
        <v>1.3</v>
      </c>
      <c r="R10377" s="1067"/>
      <c r="Z10377" s="21"/>
      <c r="AH10377"/>
    </row>
    <row r="10378" spans="1:34" ht="11.25" customHeight="1">
      <c r="A10378"/>
      <c r="B10378" s="1439" t="s">
        <v>31</v>
      </c>
      <c r="C10378" s="1440">
        <v>3632</v>
      </c>
      <c r="D10378" s="1441" t="str">
        <f t="shared" si="175"/>
        <v>VA3632</v>
      </c>
      <c r="E10378" s="1514" t="s">
        <v>121</v>
      </c>
      <c r="F10378" s="1467">
        <v>500</v>
      </c>
      <c r="G10378" s="1468">
        <v>1.58</v>
      </c>
      <c r="H10378" s="1468"/>
      <c r="I10378" s="1468"/>
      <c r="J10378" s="1468"/>
      <c r="K10378" s="1468"/>
      <c r="L10378" s="1468"/>
      <c r="M10378" s="1468"/>
      <c r="N10378" s="1468"/>
      <c r="O10378" s="1468"/>
      <c r="P10378" s="1468">
        <v>2.11</v>
      </c>
      <c r="R10378" s="1067"/>
      <c r="Z10378" s="21"/>
      <c r="AH10378"/>
    </row>
    <row r="10379" spans="1:34" ht="11.25" customHeight="1">
      <c r="A10379"/>
      <c r="B10379" s="1439" t="s">
        <v>31</v>
      </c>
      <c r="C10379" s="1440">
        <v>3634</v>
      </c>
      <c r="D10379" s="1441" t="str">
        <f t="shared" si="175"/>
        <v>VA3634</v>
      </c>
      <c r="E10379" s="1514" t="s">
        <v>125</v>
      </c>
      <c r="F10379" s="1467">
        <v>500</v>
      </c>
      <c r="G10379" s="1468">
        <v>0.84</v>
      </c>
      <c r="H10379" s="1468"/>
      <c r="I10379" s="1468"/>
      <c r="J10379" s="1468"/>
      <c r="K10379" s="1468"/>
      <c r="L10379" s="1468"/>
      <c r="M10379" s="1468"/>
      <c r="N10379" s="1468"/>
      <c r="O10379" s="1468"/>
      <c r="P10379" s="1468">
        <v>1.1200000000000001</v>
      </c>
      <c r="R10379" s="1067"/>
      <c r="Z10379" s="21"/>
      <c r="AH10379"/>
    </row>
    <row r="10380" spans="1:34" ht="11.25" customHeight="1">
      <c r="A10380"/>
      <c r="B10380" s="1439" t="s">
        <v>31</v>
      </c>
      <c r="C10380" s="1440">
        <v>3635</v>
      </c>
      <c r="D10380" s="1441" t="str">
        <f t="shared" ref="D10380:D10443" si="176">B10380&amp;TEXT(C10380,"0000")</f>
        <v>VA3635</v>
      </c>
      <c r="E10380" s="1514" t="s">
        <v>125</v>
      </c>
      <c r="F10380" s="1467">
        <v>500</v>
      </c>
      <c r="G10380" s="1468">
        <v>1.4</v>
      </c>
      <c r="H10380" s="1468"/>
      <c r="I10380" s="1468"/>
      <c r="J10380" s="1468"/>
      <c r="K10380" s="1468"/>
      <c r="L10380" s="1468"/>
      <c r="M10380" s="1468"/>
      <c r="N10380" s="1468"/>
      <c r="O10380" s="1468"/>
      <c r="P10380" s="1468">
        <v>1.87</v>
      </c>
      <c r="R10380" s="1067"/>
      <c r="Z10380" s="21"/>
      <c r="AH10380"/>
    </row>
    <row r="10381" spans="1:34" ht="11.25" customHeight="1">
      <c r="A10381"/>
      <c r="B10381" s="1439" t="s">
        <v>31</v>
      </c>
      <c r="C10381" s="1440">
        <v>3638</v>
      </c>
      <c r="D10381" s="1441" t="str">
        <f t="shared" si="176"/>
        <v>VA3638</v>
      </c>
      <c r="E10381" s="1514" t="s">
        <v>125</v>
      </c>
      <c r="F10381" s="1467">
        <v>500</v>
      </c>
      <c r="G10381" s="1468">
        <v>1.45</v>
      </c>
      <c r="H10381" s="1468"/>
      <c r="I10381" s="1468"/>
      <c r="J10381" s="1468"/>
      <c r="K10381" s="1468"/>
      <c r="L10381" s="1468"/>
      <c r="M10381" s="1468"/>
      <c r="N10381" s="1468"/>
      <c r="O10381" s="1468"/>
      <c r="P10381" s="1468">
        <v>1.94</v>
      </c>
      <c r="R10381" s="1067"/>
      <c r="Z10381" s="21"/>
      <c r="AH10381"/>
    </row>
    <row r="10382" spans="1:34" ht="11.25" customHeight="1">
      <c r="A10382"/>
      <c r="B10382" s="1439" t="s">
        <v>31</v>
      </c>
      <c r="C10382" s="1440">
        <v>3642</v>
      </c>
      <c r="D10382" s="1441" t="str">
        <f t="shared" si="176"/>
        <v>VA3642</v>
      </c>
      <c r="E10382" s="1514" t="s">
        <v>123</v>
      </c>
      <c r="F10382" s="1467">
        <v>500</v>
      </c>
      <c r="G10382" s="1468">
        <v>0.74</v>
      </c>
      <c r="H10382" s="1468"/>
      <c r="I10382" s="1468"/>
      <c r="J10382" s="1468"/>
      <c r="K10382" s="1468"/>
      <c r="L10382" s="1468"/>
      <c r="M10382" s="1468"/>
      <c r="N10382" s="1468"/>
      <c r="O10382" s="1468"/>
      <c r="P10382" s="1468">
        <v>0.99</v>
      </c>
      <c r="R10382" s="1067"/>
      <c r="Z10382" s="21"/>
      <c r="AH10382"/>
    </row>
    <row r="10383" spans="1:34" ht="11.25" customHeight="1">
      <c r="A10383"/>
      <c r="B10383" s="1439" t="s">
        <v>31</v>
      </c>
      <c r="C10383" s="1440">
        <v>3643</v>
      </c>
      <c r="D10383" s="1441" t="str">
        <f t="shared" si="176"/>
        <v>VA3643</v>
      </c>
      <c r="E10383" s="1514" t="s">
        <v>125</v>
      </c>
      <c r="F10383" s="1467">
        <v>500</v>
      </c>
      <c r="G10383" s="1468">
        <v>1.18</v>
      </c>
      <c r="H10383" s="1468"/>
      <c r="I10383" s="1468"/>
      <c r="J10383" s="1468"/>
      <c r="K10383" s="1468"/>
      <c r="L10383" s="1468"/>
      <c r="M10383" s="1468"/>
      <c r="N10383" s="1468"/>
      <c r="O10383" s="1468"/>
      <c r="P10383" s="1468">
        <v>1.57</v>
      </c>
      <c r="R10383" s="1067"/>
      <c r="Z10383" s="21"/>
      <c r="AH10383"/>
    </row>
    <row r="10384" spans="1:34" ht="11.25" customHeight="1">
      <c r="A10384"/>
      <c r="B10384" s="1439" t="s">
        <v>31</v>
      </c>
      <c r="C10384" s="1440">
        <v>3647</v>
      </c>
      <c r="D10384" s="1441" t="str">
        <f t="shared" si="176"/>
        <v>VA3647</v>
      </c>
      <c r="E10384" s="1514" t="s">
        <v>123</v>
      </c>
      <c r="F10384" s="1467">
        <v>500</v>
      </c>
      <c r="G10384" s="1468">
        <v>1.81</v>
      </c>
      <c r="H10384" s="1468"/>
      <c r="I10384" s="1468"/>
      <c r="J10384" s="1468"/>
      <c r="K10384" s="1468"/>
      <c r="L10384" s="1468"/>
      <c r="M10384" s="1468"/>
      <c r="N10384" s="1468"/>
      <c r="O10384" s="1468"/>
      <c r="P10384" s="1468">
        <v>2.42</v>
      </c>
      <c r="R10384" s="1067"/>
      <c r="Z10384" s="21"/>
      <c r="AH10384"/>
    </row>
    <row r="10385" spans="1:34" ht="11.25" customHeight="1">
      <c r="A10385"/>
      <c r="B10385" s="1439" t="s">
        <v>31</v>
      </c>
      <c r="C10385" s="1440">
        <v>3648</v>
      </c>
      <c r="D10385" s="1441" t="str">
        <f t="shared" si="176"/>
        <v>VA3648</v>
      </c>
      <c r="E10385" s="1514" t="s">
        <v>125</v>
      </c>
      <c r="F10385" s="1467">
        <v>500</v>
      </c>
      <c r="G10385" s="1468">
        <v>1.1299999999999999</v>
      </c>
      <c r="H10385" s="1468"/>
      <c r="I10385" s="1468"/>
      <c r="J10385" s="1468"/>
      <c r="K10385" s="1468"/>
      <c r="L10385" s="1468"/>
      <c r="M10385" s="1468"/>
      <c r="N10385" s="1468"/>
      <c r="O10385" s="1468"/>
      <c r="P10385" s="1468">
        <v>1.5</v>
      </c>
      <c r="R10385" s="1067"/>
      <c r="Z10385" s="21"/>
      <c r="AH10385"/>
    </row>
    <row r="10386" spans="1:34" ht="11.25" customHeight="1">
      <c r="A10386"/>
      <c r="B10386" s="1439" t="s">
        <v>31</v>
      </c>
      <c r="C10386" s="1440">
        <v>3681</v>
      </c>
      <c r="D10386" s="1441" t="str">
        <f t="shared" si="176"/>
        <v>VA3681</v>
      </c>
      <c r="E10386" s="1514" t="s">
        <v>121</v>
      </c>
      <c r="F10386" s="1467">
        <v>500</v>
      </c>
      <c r="G10386" s="1468">
        <v>0.44</v>
      </c>
      <c r="H10386" s="1468"/>
      <c r="I10386" s="1468"/>
      <c r="J10386" s="1468"/>
      <c r="K10386" s="1468"/>
      <c r="L10386" s="1468"/>
      <c r="M10386" s="1468"/>
      <c r="N10386" s="1468"/>
      <c r="O10386" s="1468"/>
      <c r="P10386" s="1468">
        <v>0.59</v>
      </c>
      <c r="R10386" s="1067"/>
      <c r="Z10386" s="21"/>
      <c r="AH10386"/>
    </row>
    <row r="10387" spans="1:34" ht="11.25" customHeight="1">
      <c r="A10387"/>
      <c r="B10387" s="1439" t="s">
        <v>31</v>
      </c>
      <c r="C10387" s="1440">
        <v>3685</v>
      </c>
      <c r="D10387" s="1441" t="str">
        <f t="shared" si="176"/>
        <v>VA3685</v>
      </c>
      <c r="E10387" s="1514" t="s">
        <v>121</v>
      </c>
      <c r="F10387" s="1467">
        <v>500</v>
      </c>
      <c r="G10387" s="1468">
        <v>0.64</v>
      </c>
      <c r="H10387" s="1468"/>
      <c r="I10387" s="1468"/>
      <c r="J10387" s="1468"/>
      <c r="K10387" s="1468"/>
      <c r="L10387" s="1468"/>
      <c r="M10387" s="1468"/>
      <c r="N10387" s="1468"/>
      <c r="O10387" s="1468"/>
      <c r="P10387" s="1468">
        <v>0.85</v>
      </c>
      <c r="R10387" s="1067"/>
      <c r="Z10387" s="21"/>
      <c r="AH10387"/>
    </row>
    <row r="10388" spans="1:34" ht="11.25" customHeight="1">
      <c r="A10388"/>
      <c r="B10388" s="1439" t="s">
        <v>31</v>
      </c>
      <c r="C10388" s="1440">
        <v>3719</v>
      </c>
      <c r="D10388" s="1441" t="str">
        <f t="shared" si="176"/>
        <v>VA3719</v>
      </c>
      <c r="E10388" s="1514" t="s">
        <v>122</v>
      </c>
      <c r="F10388" s="1467">
        <v>500</v>
      </c>
      <c r="G10388" s="1468">
        <v>0.71</v>
      </c>
      <c r="H10388" s="1468"/>
      <c r="I10388" s="1468"/>
      <c r="J10388" s="1468"/>
      <c r="K10388" s="1468"/>
      <c r="L10388" s="1468"/>
      <c r="M10388" s="1468"/>
      <c r="N10388" s="1468"/>
      <c r="O10388" s="1468"/>
      <c r="P10388" s="1468">
        <v>0.94</v>
      </c>
      <c r="R10388" s="1067"/>
      <c r="Z10388" s="21"/>
      <c r="AH10388"/>
    </row>
    <row r="10389" spans="1:34" ht="11.25" customHeight="1">
      <c r="A10389"/>
      <c r="B10389" s="1439" t="s">
        <v>31</v>
      </c>
      <c r="C10389" s="1440">
        <v>3724</v>
      </c>
      <c r="D10389" s="1441" t="str">
        <f t="shared" si="176"/>
        <v>VA3724</v>
      </c>
      <c r="E10389" s="1514" t="s">
        <v>125</v>
      </c>
      <c r="F10389" s="1467">
        <v>500</v>
      </c>
      <c r="G10389" s="1468">
        <v>2.44</v>
      </c>
      <c r="H10389" s="1468"/>
      <c r="I10389" s="1468"/>
      <c r="J10389" s="1468"/>
      <c r="K10389" s="1468"/>
      <c r="L10389" s="1468"/>
      <c r="M10389" s="1468"/>
      <c r="N10389" s="1468"/>
      <c r="O10389" s="1468"/>
      <c r="P10389" s="1468">
        <v>3.25</v>
      </c>
      <c r="R10389" s="1067"/>
      <c r="Z10389" s="21"/>
      <c r="AH10389"/>
    </row>
    <row r="10390" spans="1:34" ht="11.25" customHeight="1">
      <c r="A10390"/>
      <c r="B10390" s="1439" t="s">
        <v>31</v>
      </c>
      <c r="C10390" s="1440">
        <v>3726</v>
      </c>
      <c r="D10390" s="1441" t="str">
        <f t="shared" si="176"/>
        <v>VA3726</v>
      </c>
      <c r="E10390" s="1514" t="s">
        <v>123</v>
      </c>
      <c r="F10390" s="1467">
        <v>500</v>
      </c>
      <c r="G10390" s="1468">
        <v>2.44</v>
      </c>
      <c r="H10390" s="1468"/>
      <c r="I10390" s="1468"/>
      <c r="J10390" s="1468"/>
      <c r="K10390" s="1468"/>
      <c r="L10390" s="1468"/>
      <c r="M10390" s="1468"/>
      <c r="N10390" s="1468"/>
      <c r="O10390" s="1468"/>
      <c r="P10390" s="1468">
        <v>3.25</v>
      </c>
      <c r="R10390" s="1067"/>
      <c r="Z10390" s="21"/>
      <c r="AH10390"/>
    </row>
    <row r="10391" spans="1:34" ht="11.25" customHeight="1">
      <c r="A10391"/>
      <c r="B10391" s="1439" t="s">
        <v>31</v>
      </c>
      <c r="C10391" s="1440">
        <v>3803</v>
      </c>
      <c r="D10391" s="1441" t="str">
        <f t="shared" si="176"/>
        <v>VA3803</v>
      </c>
      <c r="E10391" s="1514" t="s">
        <v>125</v>
      </c>
      <c r="F10391" s="1467">
        <v>500</v>
      </c>
      <c r="G10391" s="1468">
        <v>1.84</v>
      </c>
      <c r="H10391" s="1468"/>
      <c r="I10391" s="1468"/>
      <c r="J10391" s="1468"/>
      <c r="K10391" s="1468"/>
      <c r="L10391" s="1468"/>
      <c r="M10391" s="1468"/>
      <c r="N10391" s="1468"/>
      <c r="O10391" s="1468"/>
      <c r="P10391" s="1468">
        <v>2.4500000000000002</v>
      </c>
      <c r="R10391" s="1067"/>
      <c r="Z10391" s="21"/>
      <c r="AH10391"/>
    </row>
    <row r="10392" spans="1:34" ht="11.25" customHeight="1">
      <c r="A10392"/>
      <c r="B10392" s="1439" t="s">
        <v>31</v>
      </c>
      <c r="C10392" s="1440">
        <v>3807</v>
      </c>
      <c r="D10392" s="1441" t="str">
        <f t="shared" si="176"/>
        <v>VA3807</v>
      </c>
      <c r="E10392" s="1514" t="s">
        <v>125</v>
      </c>
      <c r="F10392" s="1467">
        <v>500</v>
      </c>
      <c r="G10392" s="1468">
        <v>1.75</v>
      </c>
      <c r="H10392" s="1468"/>
      <c r="I10392" s="1468"/>
      <c r="J10392" s="1468"/>
      <c r="K10392" s="1468"/>
      <c r="L10392" s="1468"/>
      <c r="M10392" s="1468"/>
      <c r="N10392" s="1468"/>
      <c r="O10392" s="1468"/>
      <c r="P10392" s="1468">
        <v>2.34</v>
      </c>
      <c r="R10392" s="1067"/>
      <c r="Z10392" s="21"/>
      <c r="AH10392"/>
    </row>
    <row r="10393" spans="1:34" ht="11.25" customHeight="1">
      <c r="A10393"/>
      <c r="B10393" s="1439" t="s">
        <v>31</v>
      </c>
      <c r="C10393" s="1440">
        <v>3808</v>
      </c>
      <c r="D10393" s="1441" t="str">
        <f t="shared" si="176"/>
        <v>VA3808</v>
      </c>
      <c r="E10393" s="1514" t="s">
        <v>125</v>
      </c>
      <c r="F10393" s="1467">
        <v>500</v>
      </c>
      <c r="G10393" s="1468">
        <v>2.56</v>
      </c>
      <c r="H10393" s="1468"/>
      <c r="I10393" s="1468"/>
      <c r="J10393" s="1468"/>
      <c r="K10393" s="1468"/>
      <c r="L10393" s="1468"/>
      <c r="M10393" s="1468"/>
      <c r="N10393" s="1468"/>
      <c r="O10393" s="1468"/>
      <c r="P10393" s="1468">
        <v>3.41</v>
      </c>
      <c r="R10393" s="1067"/>
      <c r="Z10393" s="21"/>
      <c r="AH10393"/>
    </row>
    <row r="10394" spans="1:34" ht="11.25" customHeight="1">
      <c r="A10394"/>
      <c r="B10394" s="1439" t="s">
        <v>31</v>
      </c>
      <c r="C10394" s="1440">
        <v>3821</v>
      </c>
      <c r="D10394" s="1441" t="str">
        <f t="shared" si="176"/>
        <v>VA3821</v>
      </c>
      <c r="E10394" s="1514" t="s">
        <v>124</v>
      </c>
      <c r="F10394" s="1467">
        <v>550</v>
      </c>
      <c r="G10394" s="1468">
        <v>3.65</v>
      </c>
      <c r="H10394" s="1468"/>
      <c r="I10394" s="1468"/>
      <c r="J10394" s="1468"/>
      <c r="K10394" s="1468"/>
      <c r="L10394" s="1468"/>
      <c r="M10394" s="1468"/>
      <c r="N10394" s="1468"/>
      <c r="O10394" s="1468"/>
      <c r="P10394" s="1468">
        <v>4.8600000000000003</v>
      </c>
      <c r="R10394" s="1067"/>
      <c r="Z10394" s="21"/>
      <c r="AH10394"/>
    </row>
    <row r="10395" spans="1:34" ht="11.25" customHeight="1">
      <c r="A10395"/>
      <c r="B10395" s="1439" t="s">
        <v>31</v>
      </c>
      <c r="C10395" s="1440">
        <v>3822</v>
      </c>
      <c r="D10395" s="1441" t="str">
        <f t="shared" si="176"/>
        <v>VA3822</v>
      </c>
      <c r="E10395" s="1514" t="s">
        <v>125</v>
      </c>
      <c r="F10395" s="1467">
        <v>500</v>
      </c>
      <c r="G10395" s="1468">
        <v>1.96</v>
      </c>
      <c r="H10395" s="1468"/>
      <c r="I10395" s="1468"/>
      <c r="J10395" s="1468"/>
      <c r="K10395" s="1468"/>
      <c r="L10395" s="1468"/>
      <c r="M10395" s="1468"/>
      <c r="N10395" s="1468"/>
      <c r="O10395" s="1468"/>
      <c r="P10395" s="1468">
        <v>2.61</v>
      </c>
      <c r="R10395" s="1067"/>
      <c r="Z10395" s="21"/>
      <c r="AH10395"/>
    </row>
    <row r="10396" spans="1:34" ht="11.25" customHeight="1">
      <c r="A10396"/>
      <c r="B10396" s="1439" t="s">
        <v>31</v>
      </c>
      <c r="C10396" s="1440">
        <v>3824</v>
      </c>
      <c r="D10396" s="1441" t="str">
        <f t="shared" si="176"/>
        <v>VA3824</v>
      </c>
      <c r="E10396" s="1514" t="s">
        <v>125</v>
      </c>
      <c r="F10396" s="1467">
        <v>500</v>
      </c>
      <c r="G10396" s="1468">
        <v>2.17</v>
      </c>
      <c r="H10396" s="1468"/>
      <c r="I10396" s="1468"/>
      <c r="J10396" s="1468"/>
      <c r="K10396" s="1468"/>
      <c r="L10396" s="1468"/>
      <c r="M10396" s="1468"/>
      <c r="N10396" s="1468"/>
      <c r="O10396" s="1468"/>
      <c r="P10396" s="1468">
        <v>2.9</v>
      </c>
      <c r="R10396" s="1067"/>
      <c r="Z10396" s="21"/>
      <c r="AH10396"/>
    </row>
    <row r="10397" spans="1:34" ht="11.25" customHeight="1">
      <c r="A10397"/>
      <c r="B10397" s="1439" t="s">
        <v>31</v>
      </c>
      <c r="C10397" s="1440">
        <v>3826</v>
      </c>
      <c r="D10397" s="1441" t="str">
        <f t="shared" si="176"/>
        <v>VA3826</v>
      </c>
      <c r="E10397" s="1514" t="s">
        <v>125</v>
      </c>
      <c r="F10397" s="1467">
        <v>500</v>
      </c>
      <c r="G10397" s="1468">
        <v>0.54</v>
      </c>
      <c r="H10397" s="1468"/>
      <c r="I10397" s="1468"/>
      <c r="J10397" s="1468"/>
      <c r="K10397" s="1468"/>
      <c r="L10397" s="1468"/>
      <c r="M10397" s="1468"/>
      <c r="N10397" s="1468"/>
      <c r="O10397" s="1468"/>
      <c r="P10397" s="1468">
        <v>0.72</v>
      </c>
      <c r="R10397" s="1067"/>
      <c r="Z10397" s="21"/>
      <c r="AH10397"/>
    </row>
    <row r="10398" spans="1:34" ht="11.25" customHeight="1">
      <c r="A10398"/>
      <c r="B10398" s="1439" t="s">
        <v>31</v>
      </c>
      <c r="C10398" s="1440">
        <v>3827</v>
      </c>
      <c r="D10398" s="1441" t="str">
        <f t="shared" si="176"/>
        <v>VA3827</v>
      </c>
      <c r="E10398" s="1514" t="s">
        <v>125</v>
      </c>
      <c r="F10398" s="1467">
        <v>500</v>
      </c>
      <c r="G10398" s="1468">
        <v>1.36</v>
      </c>
      <c r="H10398" s="1468"/>
      <c r="I10398" s="1468"/>
      <c r="J10398" s="1468"/>
      <c r="K10398" s="1468"/>
      <c r="L10398" s="1468"/>
      <c r="M10398" s="1468"/>
      <c r="N10398" s="1468"/>
      <c r="O10398" s="1468"/>
      <c r="P10398" s="1468">
        <v>1.81</v>
      </c>
      <c r="R10398" s="1067"/>
      <c r="Z10398" s="21"/>
      <c r="AH10398"/>
    </row>
    <row r="10399" spans="1:34" ht="11.25" customHeight="1">
      <c r="A10399"/>
      <c r="B10399" s="1439" t="s">
        <v>31</v>
      </c>
      <c r="C10399" s="1440">
        <v>3830</v>
      </c>
      <c r="D10399" s="1441" t="str">
        <f t="shared" si="176"/>
        <v>VA3830</v>
      </c>
      <c r="E10399" s="1514" t="s">
        <v>123</v>
      </c>
      <c r="F10399" s="1467">
        <v>500</v>
      </c>
      <c r="G10399" s="1468">
        <v>0.55000000000000004</v>
      </c>
      <c r="H10399" s="1468"/>
      <c r="I10399" s="1468"/>
      <c r="J10399" s="1468"/>
      <c r="K10399" s="1468"/>
      <c r="L10399" s="1468"/>
      <c r="M10399" s="1468"/>
      <c r="N10399" s="1468"/>
      <c r="O10399" s="1468"/>
      <c r="P10399" s="1468">
        <v>0.74</v>
      </c>
      <c r="R10399" s="1067"/>
      <c r="Z10399" s="21"/>
      <c r="AH10399"/>
    </row>
    <row r="10400" spans="1:34" ht="11.25" customHeight="1">
      <c r="A10400"/>
      <c r="B10400" s="1439" t="s">
        <v>31</v>
      </c>
      <c r="C10400" s="1440">
        <v>3851</v>
      </c>
      <c r="D10400" s="1441" t="str">
        <f t="shared" si="176"/>
        <v>VA3851</v>
      </c>
      <c r="E10400" s="1514" t="s">
        <v>124</v>
      </c>
      <c r="F10400" s="1467">
        <v>500</v>
      </c>
      <c r="G10400" s="1468">
        <v>1.3</v>
      </c>
      <c r="H10400" s="1468"/>
      <c r="I10400" s="1468"/>
      <c r="J10400" s="1468"/>
      <c r="K10400" s="1468"/>
      <c r="L10400" s="1468"/>
      <c r="M10400" s="1468"/>
      <c r="N10400" s="1468"/>
      <c r="O10400" s="1468"/>
      <c r="P10400" s="1468">
        <v>1.73</v>
      </c>
      <c r="R10400" s="1067"/>
      <c r="Z10400" s="21"/>
      <c r="AH10400"/>
    </row>
    <row r="10401" spans="1:34" ht="11.25" customHeight="1">
      <c r="A10401"/>
      <c r="B10401" s="1439" t="s">
        <v>31</v>
      </c>
      <c r="C10401" s="1440">
        <v>3865</v>
      </c>
      <c r="D10401" s="1441" t="str">
        <f t="shared" si="176"/>
        <v>VA3865</v>
      </c>
      <c r="E10401" s="1514" t="s">
        <v>121</v>
      </c>
      <c r="F10401" s="1467">
        <v>500</v>
      </c>
      <c r="G10401" s="1468">
        <v>1.2</v>
      </c>
      <c r="H10401" s="1468"/>
      <c r="I10401" s="1468"/>
      <c r="J10401" s="1468"/>
      <c r="K10401" s="1468"/>
      <c r="L10401" s="1468"/>
      <c r="M10401" s="1468"/>
      <c r="N10401" s="1468"/>
      <c r="O10401" s="1468"/>
      <c r="P10401" s="1468">
        <v>1.6</v>
      </c>
      <c r="R10401" s="1067"/>
      <c r="Z10401" s="21"/>
      <c r="AH10401"/>
    </row>
    <row r="10402" spans="1:34" ht="11.25" customHeight="1">
      <c r="A10402"/>
      <c r="B10402" s="1439" t="s">
        <v>31</v>
      </c>
      <c r="C10402" s="1440">
        <v>3881</v>
      </c>
      <c r="D10402" s="1441" t="str">
        <f t="shared" si="176"/>
        <v>VA3881</v>
      </c>
      <c r="E10402" s="1514" t="s">
        <v>122</v>
      </c>
      <c r="F10402" s="1467">
        <v>500</v>
      </c>
      <c r="G10402" s="1468">
        <v>2.41</v>
      </c>
      <c r="H10402" s="1468"/>
      <c r="I10402" s="1468"/>
      <c r="J10402" s="1468"/>
      <c r="K10402" s="1468"/>
      <c r="L10402" s="1468"/>
      <c r="M10402" s="1468"/>
      <c r="N10402" s="1468"/>
      <c r="O10402" s="1468"/>
      <c r="P10402" s="1468">
        <v>3.22</v>
      </c>
      <c r="R10402" s="1067"/>
      <c r="Z10402" s="21"/>
      <c r="AH10402"/>
    </row>
    <row r="10403" spans="1:34" ht="11.25" customHeight="1">
      <c r="A10403"/>
      <c r="B10403" s="1439" t="s">
        <v>31</v>
      </c>
      <c r="C10403" s="1440">
        <v>4000</v>
      </c>
      <c r="D10403" s="1441" t="str">
        <f t="shared" si="176"/>
        <v>VA4000</v>
      </c>
      <c r="E10403" s="1514" t="s">
        <v>123</v>
      </c>
      <c r="F10403" s="1467">
        <v>550</v>
      </c>
      <c r="G10403" s="1468">
        <v>3.24</v>
      </c>
      <c r="H10403" s="1468"/>
      <c r="I10403" s="1468"/>
      <c r="J10403" s="1468"/>
      <c r="K10403" s="1468"/>
      <c r="L10403" s="1468"/>
      <c r="M10403" s="1468"/>
      <c r="N10403" s="1468"/>
      <c r="O10403" s="1468"/>
      <c r="P10403" s="1468">
        <v>4.32</v>
      </c>
      <c r="R10403" s="1067"/>
      <c r="Z10403" s="21"/>
      <c r="AH10403"/>
    </row>
    <row r="10404" spans="1:34" ht="11.25" customHeight="1">
      <c r="A10404"/>
      <c r="B10404" s="1439" t="s">
        <v>31</v>
      </c>
      <c r="C10404" s="1440">
        <v>4021</v>
      </c>
      <c r="D10404" s="1441" t="str">
        <f t="shared" si="176"/>
        <v>VA4021</v>
      </c>
      <c r="E10404" s="1514" t="s">
        <v>124</v>
      </c>
      <c r="F10404" s="1467">
        <v>500</v>
      </c>
      <c r="G10404" s="1468">
        <v>2.52</v>
      </c>
      <c r="H10404" s="1468"/>
      <c r="I10404" s="1468"/>
      <c r="J10404" s="1468"/>
      <c r="K10404" s="1468"/>
      <c r="L10404" s="1468"/>
      <c r="M10404" s="1468"/>
      <c r="N10404" s="1468"/>
      <c r="O10404" s="1468"/>
      <c r="P10404" s="1468">
        <v>3.36</v>
      </c>
      <c r="R10404" s="1067"/>
      <c r="Z10404" s="21"/>
      <c r="AH10404"/>
    </row>
    <row r="10405" spans="1:34" ht="11.25" customHeight="1">
      <c r="A10405"/>
      <c r="B10405" s="1439" t="s">
        <v>31</v>
      </c>
      <c r="C10405" s="1440">
        <v>4024</v>
      </c>
      <c r="D10405" s="1441" t="str">
        <f t="shared" si="176"/>
        <v>VA4024</v>
      </c>
      <c r="E10405" s="1514" t="s">
        <v>123</v>
      </c>
      <c r="F10405" s="1467">
        <v>500</v>
      </c>
      <c r="G10405" s="1468">
        <v>2.4</v>
      </c>
      <c r="H10405" s="1468"/>
      <c r="I10405" s="1468"/>
      <c r="J10405" s="1468"/>
      <c r="K10405" s="1468"/>
      <c r="L10405" s="1468"/>
      <c r="M10405" s="1468"/>
      <c r="N10405" s="1468"/>
      <c r="O10405" s="1468"/>
      <c r="P10405" s="1468">
        <v>3.2</v>
      </c>
      <c r="R10405" s="1067"/>
      <c r="Z10405" s="21"/>
      <c r="AH10405"/>
    </row>
    <row r="10406" spans="1:34" ht="11.25" customHeight="1">
      <c r="A10406"/>
      <c r="B10406" s="1439" t="s">
        <v>31</v>
      </c>
      <c r="C10406" s="1440">
        <v>4034</v>
      </c>
      <c r="D10406" s="1441" t="str">
        <f t="shared" si="176"/>
        <v>VA4034</v>
      </c>
      <c r="E10406" s="1514" t="s">
        <v>125</v>
      </c>
      <c r="F10406" s="1467">
        <v>550</v>
      </c>
      <c r="G10406" s="1468">
        <v>3.29</v>
      </c>
      <c r="H10406" s="1468"/>
      <c r="I10406" s="1468"/>
      <c r="J10406" s="1468"/>
      <c r="K10406" s="1468"/>
      <c r="L10406" s="1468"/>
      <c r="M10406" s="1468"/>
      <c r="N10406" s="1468"/>
      <c r="O10406" s="1468"/>
      <c r="P10406" s="1468">
        <v>4.38</v>
      </c>
      <c r="R10406" s="1067"/>
      <c r="Z10406" s="21"/>
      <c r="AH10406"/>
    </row>
    <row r="10407" spans="1:34" ht="11.25" customHeight="1">
      <c r="A10407"/>
      <c r="B10407" s="1439" t="s">
        <v>31</v>
      </c>
      <c r="C10407" s="1440">
        <v>4036</v>
      </c>
      <c r="D10407" s="1441" t="str">
        <f t="shared" si="176"/>
        <v>VA4036</v>
      </c>
      <c r="E10407" s="1514" t="s">
        <v>125</v>
      </c>
      <c r="F10407" s="1467">
        <v>500</v>
      </c>
      <c r="G10407" s="1468">
        <v>1.38</v>
      </c>
      <c r="H10407" s="1468"/>
      <c r="I10407" s="1468"/>
      <c r="J10407" s="1468"/>
      <c r="K10407" s="1468"/>
      <c r="L10407" s="1468"/>
      <c r="M10407" s="1468"/>
      <c r="N10407" s="1468"/>
      <c r="O10407" s="1468"/>
      <c r="P10407" s="1468">
        <v>1.84</v>
      </c>
      <c r="R10407" s="1067"/>
      <c r="Z10407" s="21"/>
      <c r="AH10407"/>
    </row>
    <row r="10408" spans="1:34" ht="11.25" customHeight="1">
      <c r="A10408"/>
      <c r="B10408" s="1439" t="s">
        <v>31</v>
      </c>
      <c r="C10408" s="1440">
        <v>4038</v>
      </c>
      <c r="D10408" s="1441" t="str">
        <f t="shared" si="176"/>
        <v>VA4038</v>
      </c>
      <c r="E10408" s="1514" t="s">
        <v>125</v>
      </c>
      <c r="F10408" s="1467">
        <v>500</v>
      </c>
      <c r="G10408" s="1468">
        <v>1.45</v>
      </c>
      <c r="H10408" s="1468"/>
      <c r="I10408" s="1468"/>
      <c r="J10408" s="1468"/>
      <c r="K10408" s="1468"/>
      <c r="L10408" s="1468"/>
      <c r="M10408" s="1468"/>
      <c r="N10408" s="1468"/>
      <c r="O10408" s="1468"/>
      <c r="P10408" s="1468">
        <v>1.94</v>
      </c>
      <c r="R10408" s="1067"/>
      <c r="Z10408" s="21"/>
      <c r="AH10408"/>
    </row>
    <row r="10409" spans="1:34" ht="11.25" customHeight="1">
      <c r="A10409"/>
      <c r="B10409" s="1439" t="s">
        <v>31</v>
      </c>
      <c r="C10409" s="1440">
        <v>4062</v>
      </c>
      <c r="D10409" s="1441" t="str">
        <f t="shared" si="176"/>
        <v>VA4062</v>
      </c>
      <c r="E10409" s="1514" t="s">
        <v>125</v>
      </c>
      <c r="F10409" s="1467">
        <v>500</v>
      </c>
      <c r="G10409" s="1468">
        <v>1.49</v>
      </c>
      <c r="H10409" s="1468"/>
      <c r="I10409" s="1468"/>
      <c r="J10409" s="1468"/>
      <c r="K10409" s="1468"/>
      <c r="L10409" s="1468"/>
      <c r="M10409" s="1468"/>
      <c r="N10409" s="1468"/>
      <c r="O10409" s="1468"/>
      <c r="P10409" s="1468">
        <v>1.98</v>
      </c>
      <c r="R10409" s="1067"/>
      <c r="Z10409" s="21"/>
      <c r="AH10409"/>
    </row>
    <row r="10410" spans="1:34" ht="11.25" customHeight="1">
      <c r="A10410"/>
      <c r="B10410" s="1439" t="s">
        <v>31</v>
      </c>
      <c r="C10410" s="1440">
        <v>4101</v>
      </c>
      <c r="D10410" s="1441" t="str">
        <f t="shared" si="176"/>
        <v>VA4101</v>
      </c>
      <c r="E10410" s="1514" t="s">
        <v>125</v>
      </c>
      <c r="F10410" s="1467">
        <v>500</v>
      </c>
      <c r="G10410" s="1468">
        <v>2.04</v>
      </c>
      <c r="H10410" s="1468"/>
      <c r="I10410" s="1468"/>
      <c r="J10410" s="1468"/>
      <c r="K10410" s="1468"/>
      <c r="L10410" s="1468"/>
      <c r="M10410" s="1468"/>
      <c r="N10410" s="1468"/>
      <c r="O10410" s="1468"/>
      <c r="P10410" s="1468">
        <v>2.72</v>
      </c>
      <c r="R10410" s="1067"/>
      <c r="Z10410" s="21"/>
      <c r="AH10410"/>
    </row>
    <row r="10411" spans="1:34" ht="11.25" customHeight="1">
      <c r="A10411"/>
      <c r="B10411" s="1439" t="s">
        <v>31</v>
      </c>
      <c r="C10411" s="1440">
        <v>4109</v>
      </c>
      <c r="D10411" s="1441" t="str">
        <f t="shared" si="176"/>
        <v>VA4109</v>
      </c>
      <c r="E10411" s="1514" t="s">
        <v>121</v>
      </c>
      <c r="F10411" s="1467">
        <v>500</v>
      </c>
      <c r="G10411" s="1468">
        <v>0.24</v>
      </c>
      <c r="H10411" s="1468"/>
      <c r="I10411" s="1468"/>
      <c r="J10411" s="1468"/>
      <c r="K10411" s="1468"/>
      <c r="L10411" s="1468"/>
      <c r="M10411" s="1468"/>
      <c r="N10411" s="1468"/>
      <c r="O10411" s="1468"/>
      <c r="P10411" s="1468">
        <v>0.32</v>
      </c>
      <c r="R10411" s="1067"/>
      <c r="Z10411" s="21"/>
      <c r="AH10411"/>
    </row>
    <row r="10412" spans="1:34" ht="11.25" customHeight="1">
      <c r="A10412"/>
      <c r="B10412" s="1439" t="s">
        <v>31</v>
      </c>
      <c r="C10412" s="1440">
        <v>4110</v>
      </c>
      <c r="D10412" s="1441" t="str">
        <f t="shared" si="176"/>
        <v>VA4110</v>
      </c>
      <c r="E10412" s="1514" t="s">
        <v>121</v>
      </c>
      <c r="F10412" s="1467">
        <v>500</v>
      </c>
      <c r="G10412" s="1468">
        <v>0.65</v>
      </c>
      <c r="H10412" s="1468"/>
      <c r="I10412" s="1468"/>
      <c r="J10412" s="1468"/>
      <c r="K10412" s="1468"/>
      <c r="L10412" s="1468"/>
      <c r="M10412" s="1468"/>
      <c r="N10412" s="1468"/>
      <c r="O10412" s="1468"/>
      <c r="P10412" s="1468">
        <v>0.86</v>
      </c>
      <c r="R10412" s="1067"/>
      <c r="Z10412" s="21"/>
      <c r="AH10412"/>
    </row>
    <row r="10413" spans="1:34" ht="11.25" customHeight="1">
      <c r="A10413"/>
      <c r="B10413" s="1439" t="s">
        <v>31</v>
      </c>
      <c r="C10413" s="1440">
        <v>4111</v>
      </c>
      <c r="D10413" s="1441" t="str">
        <f t="shared" si="176"/>
        <v>VA4111</v>
      </c>
      <c r="E10413" s="1514" t="s">
        <v>125</v>
      </c>
      <c r="F10413" s="1467">
        <v>500</v>
      </c>
      <c r="G10413" s="1468">
        <v>1.4</v>
      </c>
      <c r="H10413" s="1468"/>
      <c r="I10413" s="1468"/>
      <c r="J10413" s="1468"/>
      <c r="K10413" s="1468"/>
      <c r="L10413" s="1468"/>
      <c r="M10413" s="1468"/>
      <c r="N10413" s="1468"/>
      <c r="O10413" s="1468"/>
      <c r="P10413" s="1468">
        <v>1.87</v>
      </c>
      <c r="R10413" s="1067"/>
      <c r="Z10413" s="21"/>
      <c r="AH10413"/>
    </row>
    <row r="10414" spans="1:34" ht="11.25" customHeight="1">
      <c r="A10414"/>
      <c r="B10414" s="1439" t="s">
        <v>31</v>
      </c>
      <c r="C10414" s="1440">
        <v>4114</v>
      </c>
      <c r="D10414" s="1441" t="str">
        <f t="shared" si="176"/>
        <v>VA4114</v>
      </c>
      <c r="E10414" s="1514" t="s">
        <v>125</v>
      </c>
      <c r="F10414" s="1467">
        <v>500</v>
      </c>
      <c r="G10414" s="1468">
        <v>1.54</v>
      </c>
      <c r="H10414" s="1468"/>
      <c r="I10414" s="1468"/>
      <c r="J10414" s="1468"/>
      <c r="K10414" s="1468"/>
      <c r="L10414" s="1468"/>
      <c r="M10414" s="1468"/>
      <c r="N10414" s="1468"/>
      <c r="O10414" s="1468"/>
      <c r="P10414" s="1468">
        <v>2.0499999999999998</v>
      </c>
      <c r="R10414" s="1067"/>
      <c r="Z10414" s="21"/>
      <c r="AH10414"/>
    </row>
    <row r="10415" spans="1:34" ht="11.25" customHeight="1">
      <c r="A10415"/>
      <c r="B10415" s="1439" t="s">
        <v>31</v>
      </c>
      <c r="C10415" s="1440">
        <v>4130</v>
      </c>
      <c r="D10415" s="1441" t="str">
        <f t="shared" si="176"/>
        <v>VA4130</v>
      </c>
      <c r="E10415" s="1514" t="s">
        <v>125</v>
      </c>
      <c r="F10415" s="1467">
        <v>500</v>
      </c>
      <c r="G10415" s="1468">
        <v>1.96</v>
      </c>
      <c r="H10415" s="1468"/>
      <c r="I10415" s="1468"/>
      <c r="J10415" s="1468"/>
      <c r="K10415" s="1468"/>
      <c r="L10415" s="1468"/>
      <c r="M10415" s="1468"/>
      <c r="N10415" s="1468"/>
      <c r="O10415" s="1468"/>
      <c r="P10415" s="1468">
        <v>2.61</v>
      </c>
      <c r="R10415" s="1067"/>
      <c r="Z10415" s="21"/>
      <c r="AH10415"/>
    </row>
    <row r="10416" spans="1:34" ht="11.25" customHeight="1">
      <c r="A10416"/>
      <c r="B10416" s="1439" t="s">
        <v>31</v>
      </c>
      <c r="C10416" s="1440">
        <v>4131</v>
      </c>
      <c r="D10416" s="1441" t="str">
        <f t="shared" si="176"/>
        <v>VA4131</v>
      </c>
      <c r="E10416" s="1514" t="s">
        <v>125</v>
      </c>
      <c r="F10416" s="1467">
        <v>600</v>
      </c>
      <c r="G10416" s="1468">
        <v>3.74</v>
      </c>
      <c r="H10416" s="1468"/>
      <c r="I10416" s="1468"/>
      <c r="J10416" s="1468"/>
      <c r="K10416" s="1468"/>
      <c r="L10416" s="1468"/>
      <c r="M10416" s="1468"/>
      <c r="N10416" s="1468"/>
      <c r="O10416" s="1468"/>
      <c r="P10416" s="1468">
        <v>4.99</v>
      </c>
      <c r="R10416" s="1067"/>
      <c r="Z10416" s="21"/>
      <c r="AH10416"/>
    </row>
    <row r="10417" spans="1:34" ht="11.25" customHeight="1">
      <c r="A10417"/>
      <c r="B10417" s="1439" t="s">
        <v>31</v>
      </c>
      <c r="C10417" s="1440">
        <v>4133</v>
      </c>
      <c r="D10417" s="1441" t="str">
        <f t="shared" si="176"/>
        <v>VA4133</v>
      </c>
      <c r="E10417" s="1514" t="s">
        <v>125</v>
      </c>
      <c r="F10417" s="1467">
        <v>500</v>
      </c>
      <c r="G10417" s="1468">
        <v>1.51</v>
      </c>
      <c r="H10417" s="1468"/>
      <c r="I10417" s="1468"/>
      <c r="J10417" s="1468"/>
      <c r="K10417" s="1468"/>
      <c r="L10417" s="1468"/>
      <c r="M10417" s="1468"/>
      <c r="N10417" s="1468"/>
      <c r="O10417" s="1468"/>
      <c r="P10417" s="1468">
        <v>2.02</v>
      </c>
      <c r="R10417" s="1067"/>
      <c r="Z10417" s="21"/>
      <c r="AH10417"/>
    </row>
    <row r="10418" spans="1:34" ht="11.25" customHeight="1">
      <c r="A10418"/>
      <c r="B10418" s="1439" t="s">
        <v>31</v>
      </c>
      <c r="C10418" s="1440">
        <v>4149</v>
      </c>
      <c r="D10418" s="1441" t="str">
        <f t="shared" si="176"/>
        <v>VA4149</v>
      </c>
      <c r="E10418" s="1514" t="s">
        <v>121</v>
      </c>
      <c r="F10418" s="1467">
        <v>500</v>
      </c>
      <c r="G10418" s="1468">
        <v>0.35</v>
      </c>
      <c r="H10418" s="1468"/>
      <c r="I10418" s="1468"/>
      <c r="J10418" s="1468"/>
      <c r="K10418" s="1468"/>
      <c r="L10418" s="1468"/>
      <c r="M10418" s="1468"/>
      <c r="N10418" s="1468"/>
      <c r="O10418" s="1468"/>
      <c r="P10418" s="1468">
        <v>0.46</v>
      </c>
      <c r="R10418" s="1067"/>
      <c r="Z10418" s="21"/>
      <c r="AH10418"/>
    </row>
    <row r="10419" spans="1:34" ht="11.25" customHeight="1">
      <c r="A10419"/>
      <c r="B10419" s="1439" t="s">
        <v>31</v>
      </c>
      <c r="C10419" s="1440">
        <v>4206</v>
      </c>
      <c r="D10419" s="1441" t="str">
        <f t="shared" si="176"/>
        <v>VA4206</v>
      </c>
      <c r="E10419" s="1514" t="s">
        <v>124</v>
      </c>
      <c r="F10419" s="1467">
        <v>500</v>
      </c>
      <c r="G10419" s="1468">
        <v>1.56</v>
      </c>
      <c r="H10419" s="1468"/>
      <c r="I10419" s="1468"/>
      <c r="J10419" s="1468"/>
      <c r="K10419" s="1468"/>
      <c r="L10419" s="1468"/>
      <c r="M10419" s="1468"/>
      <c r="N10419" s="1468"/>
      <c r="O10419" s="1468"/>
      <c r="P10419" s="1468">
        <v>2.08</v>
      </c>
      <c r="R10419" s="1067"/>
      <c r="Z10419" s="21"/>
      <c r="AH10419"/>
    </row>
    <row r="10420" spans="1:34" ht="11.25" customHeight="1">
      <c r="A10420"/>
      <c r="B10420" s="1439" t="s">
        <v>31</v>
      </c>
      <c r="C10420" s="1440">
        <v>4207</v>
      </c>
      <c r="D10420" s="1441" t="str">
        <f t="shared" si="176"/>
        <v>VA4207</v>
      </c>
      <c r="E10420" s="1514" t="s">
        <v>124</v>
      </c>
      <c r="F10420" s="1467">
        <v>500</v>
      </c>
      <c r="G10420" s="1468">
        <v>1.1200000000000001</v>
      </c>
      <c r="H10420" s="1468"/>
      <c r="I10420" s="1468"/>
      <c r="J10420" s="1468"/>
      <c r="K10420" s="1468"/>
      <c r="L10420" s="1468"/>
      <c r="M10420" s="1468"/>
      <c r="N10420" s="1468"/>
      <c r="O10420" s="1468"/>
      <c r="P10420" s="1468">
        <v>1.49</v>
      </c>
      <c r="R10420" s="1067"/>
      <c r="Z10420" s="21"/>
      <c r="AH10420"/>
    </row>
    <row r="10421" spans="1:34" ht="11.25" customHeight="1">
      <c r="A10421"/>
      <c r="B10421" s="1439" t="s">
        <v>31</v>
      </c>
      <c r="C10421" s="1440">
        <v>4239</v>
      </c>
      <c r="D10421" s="1441" t="str">
        <f t="shared" si="176"/>
        <v>VA4239</v>
      </c>
      <c r="E10421" s="1514" t="s">
        <v>123</v>
      </c>
      <c r="F10421" s="1467">
        <v>500</v>
      </c>
      <c r="G10421" s="1468">
        <v>1.33</v>
      </c>
      <c r="H10421" s="1468"/>
      <c r="I10421" s="1468"/>
      <c r="J10421" s="1468"/>
      <c r="K10421" s="1468"/>
      <c r="L10421" s="1468"/>
      <c r="M10421" s="1468"/>
      <c r="N10421" s="1468"/>
      <c r="O10421" s="1468"/>
      <c r="P10421" s="1468">
        <v>1.78</v>
      </c>
      <c r="R10421" s="1067"/>
      <c r="Z10421" s="21"/>
      <c r="AH10421"/>
    </row>
    <row r="10422" spans="1:34" ht="11.25" customHeight="1">
      <c r="A10422"/>
      <c r="B10422" s="1439" t="s">
        <v>31</v>
      </c>
      <c r="C10422" s="1440">
        <v>4240</v>
      </c>
      <c r="D10422" s="1441" t="str">
        <f t="shared" si="176"/>
        <v>VA4240</v>
      </c>
      <c r="E10422" s="1514" t="s">
        <v>125</v>
      </c>
      <c r="F10422" s="1467">
        <v>500</v>
      </c>
      <c r="G10422" s="1468">
        <v>1.99</v>
      </c>
      <c r="H10422" s="1468"/>
      <c r="I10422" s="1468"/>
      <c r="J10422" s="1468"/>
      <c r="K10422" s="1468"/>
      <c r="L10422" s="1468"/>
      <c r="M10422" s="1468"/>
      <c r="N10422" s="1468"/>
      <c r="O10422" s="1468"/>
      <c r="P10422" s="1468">
        <v>2.66</v>
      </c>
      <c r="R10422" s="1067"/>
      <c r="Z10422" s="21"/>
      <c r="AH10422"/>
    </row>
    <row r="10423" spans="1:34" ht="11.25" customHeight="1">
      <c r="A10423"/>
      <c r="B10423" s="1439" t="s">
        <v>31</v>
      </c>
      <c r="C10423" s="1440">
        <v>4243</v>
      </c>
      <c r="D10423" s="1441" t="str">
        <f t="shared" si="176"/>
        <v>VA4243</v>
      </c>
      <c r="E10423" s="1514" t="s">
        <v>125</v>
      </c>
      <c r="F10423" s="1467">
        <v>500</v>
      </c>
      <c r="G10423" s="1468">
        <v>1.62</v>
      </c>
      <c r="H10423" s="1468"/>
      <c r="I10423" s="1468"/>
      <c r="J10423" s="1468"/>
      <c r="K10423" s="1468"/>
      <c r="L10423" s="1468"/>
      <c r="M10423" s="1468"/>
      <c r="N10423" s="1468"/>
      <c r="O10423" s="1468"/>
      <c r="P10423" s="1468">
        <v>2.16</v>
      </c>
      <c r="R10423" s="1067"/>
      <c r="Z10423" s="21"/>
      <c r="AH10423"/>
    </row>
    <row r="10424" spans="1:34" ht="11.25" customHeight="1">
      <c r="A10424"/>
      <c r="B10424" s="1439" t="s">
        <v>31</v>
      </c>
      <c r="C10424" s="1440">
        <v>4244</v>
      </c>
      <c r="D10424" s="1441" t="str">
        <f t="shared" si="176"/>
        <v>VA4244</v>
      </c>
      <c r="E10424" s="1514" t="s">
        <v>125</v>
      </c>
      <c r="F10424" s="1467">
        <v>500</v>
      </c>
      <c r="G10424" s="1468">
        <v>1.58</v>
      </c>
      <c r="H10424" s="1468"/>
      <c r="I10424" s="1468"/>
      <c r="J10424" s="1468"/>
      <c r="K10424" s="1468"/>
      <c r="L10424" s="1468"/>
      <c r="M10424" s="1468"/>
      <c r="N10424" s="1468"/>
      <c r="O10424" s="1468"/>
      <c r="P10424" s="1468">
        <v>2.11</v>
      </c>
      <c r="R10424" s="1067"/>
      <c r="Z10424" s="21"/>
      <c r="AH10424"/>
    </row>
    <row r="10425" spans="1:34" ht="11.25" customHeight="1">
      <c r="A10425"/>
      <c r="B10425" s="1439" t="s">
        <v>31</v>
      </c>
      <c r="C10425" s="1440">
        <v>4250</v>
      </c>
      <c r="D10425" s="1441" t="str">
        <f t="shared" si="176"/>
        <v>VA4250</v>
      </c>
      <c r="E10425" s="1514" t="s">
        <v>125</v>
      </c>
      <c r="F10425" s="1467">
        <v>500</v>
      </c>
      <c r="G10425" s="1468">
        <v>1.01</v>
      </c>
      <c r="H10425" s="1468"/>
      <c r="I10425" s="1468"/>
      <c r="J10425" s="1468"/>
      <c r="K10425" s="1468"/>
      <c r="L10425" s="1468"/>
      <c r="M10425" s="1468"/>
      <c r="N10425" s="1468"/>
      <c r="O10425" s="1468"/>
      <c r="P10425" s="1468">
        <v>1.34</v>
      </c>
      <c r="R10425" s="1067"/>
      <c r="Z10425" s="21"/>
      <c r="AH10425"/>
    </row>
    <row r="10426" spans="1:34" ht="11.25" customHeight="1">
      <c r="A10426"/>
      <c r="B10426" s="1439" t="s">
        <v>31</v>
      </c>
      <c r="C10426" s="1440">
        <v>4251</v>
      </c>
      <c r="D10426" s="1441" t="str">
        <f t="shared" si="176"/>
        <v>VA4251</v>
      </c>
      <c r="E10426" s="1514" t="s">
        <v>125</v>
      </c>
      <c r="F10426" s="1467">
        <v>500</v>
      </c>
      <c r="G10426" s="1468">
        <v>1.69</v>
      </c>
      <c r="H10426" s="1468"/>
      <c r="I10426" s="1468"/>
      <c r="J10426" s="1468"/>
      <c r="K10426" s="1468"/>
      <c r="L10426" s="1468"/>
      <c r="M10426" s="1468"/>
      <c r="N10426" s="1468"/>
      <c r="O10426" s="1468"/>
      <c r="P10426" s="1468">
        <v>2.2599999999999998</v>
      </c>
      <c r="R10426" s="1067"/>
      <c r="Z10426" s="21"/>
      <c r="AH10426"/>
    </row>
    <row r="10427" spans="1:34" ht="11.25" customHeight="1">
      <c r="A10427"/>
      <c r="B10427" s="1439" t="s">
        <v>31</v>
      </c>
      <c r="C10427" s="1440">
        <v>4263</v>
      </c>
      <c r="D10427" s="1441" t="str">
        <f t="shared" si="176"/>
        <v>VA4263</v>
      </c>
      <c r="E10427" s="1514" t="s">
        <v>125</v>
      </c>
      <c r="F10427" s="1467">
        <v>500</v>
      </c>
      <c r="G10427" s="1468">
        <v>1.64</v>
      </c>
      <c r="H10427" s="1468"/>
      <c r="I10427" s="1468"/>
      <c r="J10427" s="1468"/>
      <c r="K10427" s="1468"/>
      <c r="L10427" s="1468"/>
      <c r="M10427" s="1468"/>
      <c r="N10427" s="1468"/>
      <c r="O10427" s="1468"/>
      <c r="P10427" s="1468">
        <v>2.19</v>
      </c>
      <c r="R10427" s="1067"/>
      <c r="Z10427" s="21"/>
      <c r="AH10427"/>
    </row>
    <row r="10428" spans="1:34" ht="11.25" customHeight="1">
      <c r="A10428"/>
      <c r="B10428" s="1439" t="s">
        <v>31</v>
      </c>
      <c r="C10428" s="1440">
        <v>4273</v>
      </c>
      <c r="D10428" s="1441" t="str">
        <f t="shared" si="176"/>
        <v>VA4273</v>
      </c>
      <c r="E10428" s="1514" t="s">
        <v>125</v>
      </c>
      <c r="F10428" s="1467">
        <v>500</v>
      </c>
      <c r="G10428" s="1468">
        <v>1.34</v>
      </c>
      <c r="H10428" s="1468"/>
      <c r="I10428" s="1468"/>
      <c r="J10428" s="1468"/>
      <c r="K10428" s="1468"/>
      <c r="L10428" s="1468"/>
      <c r="M10428" s="1468"/>
      <c r="N10428" s="1468"/>
      <c r="O10428" s="1468"/>
      <c r="P10428" s="1468">
        <v>1.79</v>
      </c>
      <c r="R10428" s="1067"/>
      <c r="Z10428" s="21"/>
      <c r="AH10428"/>
    </row>
    <row r="10429" spans="1:34" ht="11.25" customHeight="1">
      <c r="A10429"/>
      <c r="B10429" s="1439" t="s">
        <v>31</v>
      </c>
      <c r="C10429" s="1440">
        <v>4279</v>
      </c>
      <c r="D10429" s="1441" t="str">
        <f t="shared" si="176"/>
        <v>VA4279</v>
      </c>
      <c r="E10429" s="1514" t="s">
        <v>125</v>
      </c>
      <c r="F10429" s="1467">
        <v>500</v>
      </c>
      <c r="G10429" s="1468">
        <v>1.67</v>
      </c>
      <c r="H10429" s="1468"/>
      <c r="I10429" s="1468"/>
      <c r="J10429" s="1468"/>
      <c r="K10429" s="1468"/>
      <c r="L10429" s="1468"/>
      <c r="M10429" s="1468"/>
      <c r="N10429" s="1468"/>
      <c r="O10429" s="1468"/>
      <c r="P10429" s="1468">
        <v>2.2200000000000002</v>
      </c>
      <c r="R10429" s="1067"/>
      <c r="Z10429" s="21"/>
      <c r="AH10429"/>
    </row>
    <row r="10430" spans="1:34" ht="11.25" customHeight="1">
      <c r="A10430"/>
      <c r="B10430" s="1439" t="s">
        <v>31</v>
      </c>
      <c r="C10430" s="1440">
        <v>4283</v>
      </c>
      <c r="D10430" s="1441" t="str">
        <f t="shared" si="176"/>
        <v>VA4283</v>
      </c>
      <c r="E10430" s="1514" t="s">
        <v>125</v>
      </c>
      <c r="F10430" s="1467">
        <v>500</v>
      </c>
      <c r="G10430" s="1468">
        <v>1.26</v>
      </c>
      <c r="H10430" s="1468"/>
      <c r="I10430" s="1468"/>
      <c r="J10430" s="1468"/>
      <c r="K10430" s="1468"/>
      <c r="L10430" s="1468"/>
      <c r="M10430" s="1468"/>
      <c r="N10430" s="1468"/>
      <c r="O10430" s="1468"/>
      <c r="P10430" s="1468">
        <v>1.68</v>
      </c>
      <c r="R10430" s="1067"/>
      <c r="Z10430" s="21"/>
      <c r="AH10430"/>
    </row>
    <row r="10431" spans="1:34" ht="11.25" customHeight="1">
      <c r="A10431"/>
      <c r="B10431" s="1439" t="s">
        <v>31</v>
      </c>
      <c r="C10431" s="1440">
        <v>4299</v>
      </c>
      <c r="D10431" s="1441" t="str">
        <f t="shared" si="176"/>
        <v>VA4299</v>
      </c>
      <c r="E10431" s="1514" t="s">
        <v>121</v>
      </c>
      <c r="F10431" s="1467">
        <v>500</v>
      </c>
      <c r="G10431" s="1468">
        <v>1.1299999999999999</v>
      </c>
      <c r="H10431" s="1468"/>
      <c r="I10431" s="1468"/>
      <c r="J10431" s="1468"/>
      <c r="K10431" s="1468"/>
      <c r="L10431" s="1468"/>
      <c r="M10431" s="1468"/>
      <c r="N10431" s="1468"/>
      <c r="O10431" s="1468"/>
      <c r="P10431" s="1468">
        <v>1.5</v>
      </c>
      <c r="R10431" s="1067"/>
      <c r="Z10431" s="21"/>
      <c r="AH10431"/>
    </row>
    <row r="10432" spans="1:34" ht="11.25" customHeight="1">
      <c r="A10432"/>
      <c r="B10432" s="1439" t="s">
        <v>31</v>
      </c>
      <c r="C10432" s="1440">
        <v>4304</v>
      </c>
      <c r="D10432" s="1441" t="str">
        <f t="shared" si="176"/>
        <v>VA4304</v>
      </c>
      <c r="E10432" s="1514" t="s">
        <v>124</v>
      </c>
      <c r="F10432" s="1467">
        <v>500</v>
      </c>
      <c r="G10432" s="1468">
        <v>2.2000000000000002</v>
      </c>
      <c r="H10432" s="1468"/>
      <c r="I10432" s="1468"/>
      <c r="J10432" s="1468"/>
      <c r="K10432" s="1468"/>
      <c r="L10432" s="1468"/>
      <c r="M10432" s="1468"/>
      <c r="N10432" s="1468"/>
      <c r="O10432" s="1468"/>
      <c r="P10432" s="1468">
        <v>2.93</v>
      </c>
      <c r="R10432" s="1067"/>
      <c r="Z10432" s="21"/>
      <c r="AH10432"/>
    </row>
    <row r="10433" spans="1:34" ht="11.25" customHeight="1">
      <c r="A10433"/>
      <c r="B10433" s="1439" t="s">
        <v>31</v>
      </c>
      <c r="C10433" s="1440">
        <v>4307</v>
      </c>
      <c r="D10433" s="1441" t="str">
        <f t="shared" si="176"/>
        <v>VA4307</v>
      </c>
      <c r="E10433" s="1514" t="s">
        <v>121</v>
      </c>
      <c r="F10433" s="1467">
        <v>500</v>
      </c>
      <c r="G10433" s="1468">
        <v>0.98</v>
      </c>
      <c r="H10433" s="1468"/>
      <c r="I10433" s="1468"/>
      <c r="J10433" s="1468"/>
      <c r="K10433" s="1468"/>
      <c r="L10433" s="1468"/>
      <c r="M10433" s="1468"/>
      <c r="N10433" s="1468"/>
      <c r="O10433" s="1468"/>
      <c r="P10433" s="1468">
        <v>1.31</v>
      </c>
      <c r="R10433" s="1067"/>
      <c r="Z10433" s="21"/>
      <c r="AH10433"/>
    </row>
    <row r="10434" spans="1:34" ht="11.25" customHeight="1">
      <c r="A10434"/>
      <c r="B10434" s="1439" t="s">
        <v>31</v>
      </c>
      <c r="C10434" s="1440">
        <v>4351</v>
      </c>
      <c r="D10434" s="1441" t="str">
        <f t="shared" si="176"/>
        <v>VA4351</v>
      </c>
      <c r="E10434" s="1514" t="s">
        <v>121</v>
      </c>
      <c r="F10434" s="1467">
        <v>500</v>
      </c>
      <c r="G10434" s="1468">
        <v>0.54</v>
      </c>
      <c r="H10434" s="1468"/>
      <c r="I10434" s="1468"/>
      <c r="J10434" s="1468"/>
      <c r="K10434" s="1468"/>
      <c r="L10434" s="1468"/>
      <c r="M10434" s="1468"/>
      <c r="N10434" s="1468"/>
      <c r="O10434" s="1468"/>
      <c r="P10434" s="1468">
        <v>0.72</v>
      </c>
      <c r="R10434" s="1067"/>
      <c r="Z10434" s="21"/>
      <c r="AH10434"/>
    </row>
    <row r="10435" spans="1:34" ht="11.25" customHeight="1">
      <c r="A10435"/>
      <c r="B10435" s="1439" t="s">
        <v>31</v>
      </c>
      <c r="C10435" s="1440">
        <v>4352</v>
      </c>
      <c r="D10435" s="1441" t="str">
        <f t="shared" si="176"/>
        <v>VA4352</v>
      </c>
      <c r="E10435" s="1514" t="s">
        <v>121</v>
      </c>
      <c r="F10435" s="1467">
        <v>500</v>
      </c>
      <c r="G10435" s="1468">
        <v>1.02</v>
      </c>
      <c r="H10435" s="1468"/>
      <c r="I10435" s="1468"/>
      <c r="J10435" s="1468"/>
      <c r="K10435" s="1468"/>
      <c r="L10435" s="1468"/>
      <c r="M10435" s="1468"/>
      <c r="N10435" s="1468"/>
      <c r="O10435" s="1468"/>
      <c r="P10435" s="1468">
        <v>1.36</v>
      </c>
      <c r="R10435" s="1067"/>
      <c r="Z10435" s="21"/>
      <c r="AH10435"/>
    </row>
    <row r="10436" spans="1:34" ht="11.25" customHeight="1">
      <c r="A10436"/>
      <c r="B10436" s="1439" t="s">
        <v>31</v>
      </c>
      <c r="C10436" s="1440">
        <v>4361</v>
      </c>
      <c r="D10436" s="1441" t="str">
        <f t="shared" si="176"/>
        <v>VA4361</v>
      </c>
      <c r="E10436" s="1514" t="s">
        <v>121</v>
      </c>
      <c r="F10436" s="1467">
        <v>500</v>
      </c>
      <c r="G10436" s="1468">
        <v>0.53</v>
      </c>
      <c r="H10436" s="1468"/>
      <c r="I10436" s="1468"/>
      <c r="J10436" s="1468"/>
      <c r="K10436" s="1468"/>
      <c r="L10436" s="1468"/>
      <c r="M10436" s="1468"/>
      <c r="N10436" s="1468"/>
      <c r="O10436" s="1468"/>
      <c r="P10436" s="1468">
        <v>0.7</v>
      </c>
      <c r="R10436" s="1067"/>
      <c r="Z10436" s="21"/>
      <c r="AH10436"/>
    </row>
    <row r="10437" spans="1:34" ht="11.25" customHeight="1">
      <c r="A10437"/>
      <c r="B10437" s="1439" t="s">
        <v>31</v>
      </c>
      <c r="C10437" s="1440">
        <v>4410</v>
      </c>
      <c r="D10437" s="1441" t="str">
        <f t="shared" si="176"/>
        <v>VA4410</v>
      </c>
      <c r="E10437" s="1514" t="s">
        <v>123</v>
      </c>
      <c r="F10437" s="1467">
        <v>500</v>
      </c>
      <c r="G10437" s="1468">
        <v>2.0499999999999998</v>
      </c>
      <c r="H10437" s="1468"/>
      <c r="I10437" s="1468"/>
      <c r="J10437" s="1468"/>
      <c r="K10437" s="1468"/>
      <c r="L10437" s="1468"/>
      <c r="M10437" s="1468"/>
      <c r="N10437" s="1468"/>
      <c r="O10437" s="1468"/>
      <c r="P10437" s="1468">
        <v>2.74</v>
      </c>
      <c r="R10437" s="1067"/>
      <c r="Z10437" s="21"/>
      <c r="AH10437"/>
    </row>
    <row r="10438" spans="1:34" ht="11.25" customHeight="1">
      <c r="A10438"/>
      <c r="B10438" s="1439" t="s">
        <v>31</v>
      </c>
      <c r="C10438" s="1440">
        <v>4420</v>
      </c>
      <c r="D10438" s="1441" t="str">
        <f t="shared" si="176"/>
        <v>VA4420</v>
      </c>
      <c r="E10438" s="1514" t="s">
        <v>123</v>
      </c>
      <c r="F10438" s="1467">
        <v>500</v>
      </c>
      <c r="G10438" s="1468">
        <v>2.77</v>
      </c>
      <c r="H10438" s="1468"/>
      <c r="I10438" s="1468"/>
      <c r="J10438" s="1468"/>
      <c r="K10438" s="1468"/>
      <c r="L10438" s="1468"/>
      <c r="M10438" s="1468"/>
      <c r="N10438" s="1468"/>
      <c r="O10438" s="1468"/>
      <c r="P10438" s="1468">
        <v>3.7</v>
      </c>
      <c r="R10438" s="1067"/>
      <c r="Z10438" s="21"/>
      <c r="AH10438"/>
    </row>
    <row r="10439" spans="1:34" ht="11.25" customHeight="1">
      <c r="A10439"/>
      <c r="B10439" s="1439" t="s">
        <v>31</v>
      </c>
      <c r="C10439" s="1440">
        <v>4431</v>
      </c>
      <c r="D10439" s="1441" t="str">
        <f t="shared" si="176"/>
        <v>VA4431</v>
      </c>
      <c r="E10439" s="1514" t="s">
        <v>123</v>
      </c>
      <c r="F10439" s="1467">
        <v>500</v>
      </c>
      <c r="G10439" s="1468">
        <v>0.8</v>
      </c>
      <c r="H10439" s="1468"/>
      <c r="I10439" s="1468"/>
      <c r="J10439" s="1468"/>
      <c r="K10439" s="1468"/>
      <c r="L10439" s="1468"/>
      <c r="M10439" s="1468"/>
      <c r="N10439" s="1468"/>
      <c r="O10439" s="1468"/>
      <c r="P10439" s="1468">
        <v>1.07</v>
      </c>
      <c r="R10439" s="1067"/>
      <c r="Z10439" s="21"/>
      <c r="AH10439"/>
    </row>
    <row r="10440" spans="1:34" ht="11.25" customHeight="1">
      <c r="A10440"/>
      <c r="B10440" s="1439" t="s">
        <v>31</v>
      </c>
      <c r="C10440" s="1440">
        <v>4432</v>
      </c>
      <c r="D10440" s="1441" t="str">
        <f t="shared" si="176"/>
        <v>VA4432</v>
      </c>
      <c r="E10440" s="1514" t="s">
        <v>125</v>
      </c>
      <c r="F10440" s="1467">
        <v>500</v>
      </c>
      <c r="G10440" s="1468">
        <v>0.66</v>
      </c>
      <c r="H10440" s="1468"/>
      <c r="I10440" s="1468"/>
      <c r="J10440" s="1468"/>
      <c r="K10440" s="1468"/>
      <c r="L10440" s="1468"/>
      <c r="M10440" s="1468"/>
      <c r="N10440" s="1468"/>
      <c r="O10440" s="1468"/>
      <c r="P10440" s="1468">
        <v>0.88</v>
      </c>
      <c r="R10440" s="1067"/>
      <c r="Z10440" s="21"/>
      <c r="AH10440"/>
    </row>
    <row r="10441" spans="1:34" ht="11.25" customHeight="1">
      <c r="A10441"/>
      <c r="B10441" s="1439" t="s">
        <v>31</v>
      </c>
      <c r="C10441" s="1440">
        <v>4452</v>
      </c>
      <c r="D10441" s="1441" t="str">
        <f t="shared" si="176"/>
        <v>VA4452</v>
      </c>
      <c r="E10441" s="1514" t="s">
        <v>121</v>
      </c>
      <c r="F10441" s="1467">
        <v>500</v>
      </c>
      <c r="G10441" s="1468">
        <v>1.6</v>
      </c>
      <c r="H10441" s="1468"/>
      <c r="I10441" s="1468"/>
      <c r="J10441" s="1468"/>
      <c r="K10441" s="1468"/>
      <c r="L10441" s="1468"/>
      <c r="M10441" s="1468"/>
      <c r="N10441" s="1468"/>
      <c r="O10441" s="1468"/>
      <c r="P10441" s="1468">
        <v>2.13</v>
      </c>
      <c r="R10441" s="1067"/>
      <c r="Z10441" s="21"/>
      <c r="AH10441"/>
    </row>
    <row r="10442" spans="1:34" ht="11.25" customHeight="1">
      <c r="A10442"/>
      <c r="B10442" s="1439" t="s">
        <v>31</v>
      </c>
      <c r="C10442" s="1440">
        <v>4459</v>
      </c>
      <c r="D10442" s="1441" t="str">
        <f t="shared" si="176"/>
        <v>VA4459</v>
      </c>
      <c r="E10442" s="1514" t="s">
        <v>121</v>
      </c>
      <c r="F10442" s="1467">
        <v>500</v>
      </c>
      <c r="G10442" s="1468">
        <v>1.38</v>
      </c>
      <c r="H10442" s="1468"/>
      <c r="I10442" s="1468"/>
      <c r="J10442" s="1468"/>
      <c r="K10442" s="1468"/>
      <c r="L10442" s="1468"/>
      <c r="M10442" s="1468"/>
      <c r="N10442" s="1468"/>
      <c r="O10442" s="1468"/>
      <c r="P10442" s="1468">
        <v>1.84</v>
      </c>
      <c r="R10442" s="1067"/>
      <c r="Z10442" s="21"/>
      <c r="AH10442"/>
    </row>
    <row r="10443" spans="1:34" ht="11.25" customHeight="1">
      <c r="A10443"/>
      <c r="B10443" s="1439" t="s">
        <v>31</v>
      </c>
      <c r="C10443" s="1440">
        <v>4470</v>
      </c>
      <c r="D10443" s="1441" t="str">
        <f t="shared" si="176"/>
        <v>VA4470</v>
      </c>
      <c r="E10443" s="1514" t="s">
        <v>125</v>
      </c>
      <c r="F10443" s="1467">
        <v>500</v>
      </c>
      <c r="G10443" s="1468">
        <v>1.49</v>
      </c>
      <c r="H10443" s="1468"/>
      <c r="I10443" s="1468"/>
      <c r="J10443" s="1468"/>
      <c r="K10443" s="1468"/>
      <c r="L10443" s="1468"/>
      <c r="M10443" s="1468"/>
      <c r="N10443" s="1468"/>
      <c r="O10443" s="1468"/>
      <c r="P10443" s="1468">
        <v>1.98</v>
      </c>
      <c r="R10443" s="1067"/>
      <c r="Z10443" s="21"/>
      <c r="AH10443"/>
    </row>
    <row r="10444" spans="1:34" ht="11.25" customHeight="1">
      <c r="A10444"/>
      <c r="B10444" s="1439" t="s">
        <v>31</v>
      </c>
      <c r="C10444" s="1440">
        <v>4484</v>
      </c>
      <c r="D10444" s="1441" t="str">
        <f t="shared" ref="D10444:D10507" si="177">B10444&amp;TEXT(C10444,"0000")</f>
        <v>VA4484</v>
      </c>
      <c r="E10444" s="1514" t="s">
        <v>121</v>
      </c>
      <c r="F10444" s="1467">
        <v>500</v>
      </c>
      <c r="G10444" s="1468">
        <v>1.4</v>
      </c>
      <c r="H10444" s="1468"/>
      <c r="I10444" s="1468"/>
      <c r="J10444" s="1468"/>
      <c r="K10444" s="1468"/>
      <c r="L10444" s="1468"/>
      <c r="M10444" s="1468"/>
      <c r="N10444" s="1468"/>
      <c r="O10444" s="1468"/>
      <c r="P10444" s="1468">
        <v>1.87</v>
      </c>
      <c r="R10444" s="1067"/>
      <c r="Z10444" s="21"/>
      <c r="AH10444"/>
    </row>
    <row r="10445" spans="1:34" ht="11.25" customHeight="1">
      <c r="A10445"/>
      <c r="B10445" s="1439" t="s">
        <v>31</v>
      </c>
      <c r="C10445" s="1440">
        <v>4493</v>
      </c>
      <c r="D10445" s="1441" t="str">
        <f t="shared" si="177"/>
        <v>VA4493</v>
      </c>
      <c r="E10445" s="1514" t="s">
        <v>125</v>
      </c>
      <c r="F10445" s="1467">
        <v>500</v>
      </c>
      <c r="G10445" s="1468">
        <v>1.61</v>
      </c>
      <c r="H10445" s="1468"/>
      <c r="I10445" s="1468"/>
      <c r="J10445" s="1468"/>
      <c r="K10445" s="1468"/>
      <c r="L10445" s="1468"/>
      <c r="M10445" s="1468"/>
      <c r="N10445" s="1468"/>
      <c r="O10445" s="1468"/>
      <c r="P10445" s="1468">
        <v>2.14</v>
      </c>
      <c r="R10445" s="1067"/>
      <c r="Z10445" s="21"/>
      <c r="AH10445"/>
    </row>
    <row r="10446" spans="1:34" ht="11.25" customHeight="1">
      <c r="A10446"/>
      <c r="B10446" s="1439" t="s">
        <v>31</v>
      </c>
      <c r="C10446" s="1440">
        <v>4511</v>
      </c>
      <c r="D10446" s="1441" t="str">
        <f t="shared" si="177"/>
        <v>VA4511</v>
      </c>
      <c r="E10446" s="1514" t="s">
        <v>123</v>
      </c>
      <c r="F10446" s="1467">
        <v>500</v>
      </c>
      <c r="G10446" s="1468">
        <v>0.32</v>
      </c>
      <c r="H10446" s="1468"/>
      <c r="I10446" s="1468"/>
      <c r="J10446" s="1468"/>
      <c r="K10446" s="1468"/>
      <c r="L10446" s="1468"/>
      <c r="M10446" s="1468"/>
      <c r="N10446" s="1468"/>
      <c r="O10446" s="1468"/>
      <c r="P10446" s="1468">
        <v>0.43</v>
      </c>
      <c r="R10446" s="1067"/>
      <c r="Z10446" s="21"/>
      <c r="AH10446"/>
    </row>
    <row r="10447" spans="1:34" ht="11.25" customHeight="1">
      <c r="A10447"/>
      <c r="B10447" s="1439" t="s">
        <v>31</v>
      </c>
      <c r="C10447" s="1440">
        <v>4557</v>
      </c>
      <c r="D10447" s="1441" t="str">
        <f t="shared" si="177"/>
        <v>VA4557</v>
      </c>
      <c r="E10447" s="1514" t="s">
        <v>123</v>
      </c>
      <c r="F10447" s="1467">
        <v>500</v>
      </c>
      <c r="G10447" s="1468">
        <v>1.22</v>
      </c>
      <c r="H10447" s="1468"/>
      <c r="I10447" s="1468"/>
      <c r="J10447" s="1468"/>
      <c r="K10447" s="1468"/>
      <c r="L10447" s="1468"/>
      <c r="M10447" s="1468"/>
      <c r="N10447" s="1468"/>
      <c r="O10447" s="1468"/>
      <c r="P10447" s="1468">
        <v>1.63</v>
      </c>
      <c r="R10447" s="1067"/>
      <c r="Z10447" s="21"/>
      <c r="AH10447"/>
    </row>
    <row r="10448" spans="1:34" ht="11.25" customHeight="1">
      <c r="A10448"/>
      <c r="B10448" s="1439" t="s">
        <v>31</v>
      </c>
      <c r="C10448" s="1440">
        <v>4558</v>
      </c>
      <c r="D10448" s="1441" t="str">
        <f t="shared" si="177"/>
        <v>VA4558</v>
      </c>
      <c r="E10448" s="1514" t="s">
        <v>123</v>
      </c>
      <c r="F10448" s="1467">
        <v>500</v>
      </c>
      <c r="G10448" s="1468">
        <v>0.98</v>
      </c>
      <c r="H10448" s="1468"/>
      <c r="I10448" s="1468"/>
      <c r="J10448" s="1468"/>
      <c r="K10448" s="1468"/>
      <c r="L10448" s="1468"/>
      <c r="M10448" s="1468"/>
      <c r="N10448" s="1468"/>
      <c r="O10448" s="1468"/>
      <c r="P10448" s="1468">
        <v>1.31</v>
      </c>
      <c r="R10448" s="1067"/>
      <c r="Z10448" s="21"/>
      <c r="AH10448"/>
    </row>
    <row r="10449" spans="1:34" ht="11.25" customHeight="1">
      <c r="A10449"/>
      <c r="B10449" s="1439" t="s">
        <v>31</v>
      </c>
      <c r="C10449" s="1440">
        <v>4568</v>
      </c>
      <c r="D10449" s="1441" t="str">
        <f t="shared" si="177"/>
        <v>VA4568</v>
      </c>
      <c r="E10449" s="1514" t="s">
        <v>123</v>
      </c>
      <c r="F10449" s="1467">
        <v>500</v>
      </c>
      <c r="G10449" s="1468">
        <v>1.03</v>
      </c>
      <c r="H10449" s="1468"/>
      <c r="I10449" s="1468"/>
      <c r="J10449" s="1468"/>
      <c r="K10449" s="1468"/>
      <c r="L10449" s="1468"/>
      <c r="M10449" s="1468"/>
      <c r="N10449" s="1468"/>
      <c r="O10449" s="1468"/>
      <c r="P10449" s="1468">
        <v>1.38</v>
      </c>
      <c r="R10449" s="1067"/>
      <c r="Z10449" s="21"/>
      <c r="AH10449"/>
    </row>
    <row r="10450" spans="1:34" ht="11.25" customHeight="1">
      <c r="A10450"/>
      <c r="B10450" s="1439" t="s">
        <v>31</v>
      </c>
      <c r="C10450" s="1440">
        <v>4581</v>
      </c>
      <c r="D10450" s="1441" t="str">
        <f t="shared" si="177"/>
        <v>VA4581</v>
      </c>
      <c r="E10450" s="1514" t="s">
        <v>123</v>
      </c>
      <c r="F10450" s="1467">
        <v>500</v>
      </c>
      <c r="G10450" s="1468">
        <v>0.57999999999999996</v>
      </c>
      <c r="H10450" s="1468"/>
      <c r="I10450" s="1468"/>
      <c r="J10450" s="1468"/>
      <c r="K10450" s="1468"/>
      <c r="L10450" s="1468"/>
      <c r="M10450" s="1468"/>
      <c r="N10450" s="1468"/>
      <c r="O10450" s="1468"/>
      <c r="P10450" s="1468">
        <v>0.77</v>
      </c>
      <c r="R10450" s="1067"/>
      <c r="Z10450" s="21"/>
      <c r="AH10450"/>
    </row>
    <row r="10451" spans="1:34" ht="11.25" customHeight="1">
      <c r="A10451"/>
      <c r="B10451" s="1439" t="s">
        <v>31</v>
      </c>
      <c r="C10451" s="1440">
        <v>4583</v>
      </c>
      <c r="D10451" s="1441" t="str">
        <f t="shared" si="177"/>
        <v>VA4583</v>
      </c>
      <c r="E10451" s="1514" t="s">
        <v>122</v>
      </c>
      <c r="F10451" s="1467">
        <v>500</v>
      </c>
      <c r="G10451" s="1468">
        <v>2.39</v>
      </c>
      <c r="H10451" s="1468"/>
      <c r="I10451" s="1468"/>
      <c r="J10451" s="1468"/>
      <c r="K10451" s="1468"/>
      <c r="L10451" s="1468"/>
      <c r="M10451" s="1468"/>
      <c r="N10451" s="1468"/>
      <c r="O10451" s="1468"/>
      <c r="P10451" s="1468">
        <v>3.18</v>
      </c>
      <c r="R10451" s="1067"/>
      <c r="Z10451" s="21"/>
      <c r="AH10451"/>
    </row>
    <row r="10452" spans="1:34" ht="11.25" customHeight="1">
      <c r="A10452"/>
      <c r="B10452" s="1439" t="s">
        <v>31</v>
      </c>
      <c r="C10452" s="1440">
        <v>4611</v>
      </c>
      <c r="D10452" s="1441" t="str">
        <f t="shared" si="177"/>
        <v>VA4611</v>
      </c>
      <c r="E10452" s="1514" t="s">
        <v>121</v>
      </c>
      <c r="F10452" s="1467">
        <v>500</v>
      </c>
      <c r="G10452" s="1468">
        <v>0.55000000000000004</v>
      </c>
      <c r="H10452" s="1468"/>
      <c r="I10452" s="1468"/>
      <c r="J10452" s="1468"/>
      <c r="K10452" s="1468"/>
      <c r="L10452" s="1468"/>
      <c r="M10452" s="1468"/>
      <c r="N10452" s="1468"/>
      <c r="O10452" s="1468"/>
      <c r="P10452" s="1468">
        <v>0.74</v>
      </c>
      <c r="R10452" s="1067"/>
      <c r="Z10452" s="21"/>
      <c r="AH10452"/>
    </row>
    <row r="10453" spans="1:34" ht="11.25" customHeight="1">
      <c r="A10453"/>
      <c r="B10453" s="1439" t="s">
        <v>31</v>
      </c>
      <c r="C10453" s="1440">
        <v>4635</v>
      </c>
      <c r="D10453" s="1441" t="str">
        <f t="shared" si="177"/>
        <v>VA4635</v>
      </c>
      <c r="E10453" s="1514" t="s">
        <v>122</v>
      </c>
      <c r="F10453" s="1467">
        <v>500</v>
      </c>
      <c r="G10453" s="1468">
        <v>1.81</v>
      </c>
      <c r="H10453" s="1468"/>
      <c r="I10453" s="1468"/>
      <c r="J10453" s="1468"/>
      <c r="K10453" s="1468"/>
      <c r="L10453" s="1468"/>
      <c r="M10453" s="1468"/>
      <c r="N10453" s="1468"/>
      <c r="O10453" s="1468"/>
      <c r="P10453" s="1468">
        <v>2.42</v>
      </c>
      <c r="R10453" s="1067"/>
      <c r="Z10453" s="21"/>
      <c r="AH10453"/>
    </row>
    <row r="10454" spans="1:34" ht="11.25" customHeight="1">
      <c r="A10454"/>
      <c r="B10454" s="1439" t="s">
        <v>31</v>
      </c>
      <c r="C10454" s="1440">
        <v>4653</v>
      </c>
      <c r="D10454" s="1441" t="str">
        <f t="shared" si="177"/>
        <v>VA4653</v>
      </c>
      <c r="E10454" s="1514" t="s">
        <v>122</v>
      </c>
      <c r="F10454" s="1467">
        <v>500</v>
      </c>
      <c r="G10454" s="1468">
        <v>0.94</v>
      </c>
      <c r="H10454" s="1468"/>
      <c r="I10454" s="1468"/>
      <c r="J10454" s="1468"/>
      <c r="K10454" s="1468"/>
      <c r="L10454" s="1468"/>
      <c r="M10454" s="1468"/>
      <c r="N10454" s="1468"/>
      <c r="O10454" s="1468"/>
      <c r="P10454" s="1468">
        <v>1.25</v>
      </c>
      <c r="R10454" s="1067"/>
      <c r="Z10454" s="21"/>
      <c r="AH10454"/>
    </row>
    <row r="10455" spans="1:34" ht="11.25" customHeight="1">
      <c r="A10455"/>
      <c r="B10455" s="1439" t="s">
        <v>31</v>
      </c>
      <c r="C10455" s="1440">
        <v>4665</v>
      </c>
      <c r="D10455" s="1441" t="str">
        <f t="shared" si="177"/>
        <v>VA4665</v>
      </c>
      <c r="E10455" s="1514" t="s">
        <v>123</v>
      </c>
      <c r="F10455" s="1467">
        <v>600</v>
      </c>
      <c r="G10455" s="1468">
        <v>4.21</v>
      </c>
      <c r="H10455" s="1468"/>
      <c r="I10455" s="1468"/>
      <c r="J10455" s="1468"/>
      <c r="K10455" s="1468"/>
      <c r="L10455" s="1468"/>
      <c r="M10455" s="1468"/>
      <c r="N10455" s="1468"/>
      <c r="O10455" s="1468"/>
      <c r="P10455" s="1468">
        <v>5.62</v>
      </c>
      <c r="R10455" s="1067"/>
      <c r="Z10455" s="21"/>
      <c r="AH10455"/>
    </row>
    <row r="10456" spans="1:34" ht="11.25" customHeight="1">
      <c r="A10456"/>
      <c r="B10456" s="1439" t="s">
        <v>31</v>
      </c>
      <c r="C10456" s="1440">
        <v>4683</v>
      </c>
      <c r="D10456" s="1441" t="str">
        <f t="shared" si="177"/>
        <v>VA4683</v>
      </c>
      <c r="E10456" s="1514" t="s">
        <v>125</v>
      </c>
      <c r="F10456" s="1467">
        <v>500</v>
      </c>
      <c r="G10456" s="1468">
        <v>2.02</v>
      </c>
      <c r="H10456" s="1468"/>
      <c r="I10456" s="1468"/>
      <c r="J10456" s="1468"/>
      <c r="K10456" s="1468"/>
      <c r="L10456" s="1468"/>
      <c r="M10456" s="1468"/>
      <c r="N10456" s="1468"/>
      <c r="O10456" s="1468"/>
      <c r="P10456" s="1468">
        <v>2.69</v>
      </c>
      <c r="R10456" s="1067"/>
      <c r="Z10456" s="21"/>
      <c r="AH10456"/>
    </row>
    <row r="10457" spans="1:34" ht="11.25" customHeight="1">
      <c r="A10457"/>
      <c r="B10457" s="1439" t="s">
        <v>31</v>
      </c>
      <c r="C10457" s="1440">
        <v>4686</v>
      </c>
      <c r="D10457" s="1441" t="str">
        <f t="shared" si="177"/>
        <v>VA4686</v>
      </c>
      <c r="E10457" s="1514" t="s">
        <v>125</v>
      </c>
      <c r="F10457" s="1467">
        <v>500</v>
      </c>
      <c r="G10457" s="1468">
        <v>1.38</v>
      </c>
      <c r="H10457" s="1468"/>
      <c r="I10457" s="1468"/>
      <c r="J10457" s="1468"/>
      <c r="K10457" s="1468"/>
      <c r="L10457" s="1468"/>
      <c r="M10457" s="1468"/>
      <c r="N10457" s="1468"/>
      <c r="O10457" s="1468"/>
      <c r="P10457" s="1468">
        <v>1.84</v>
      </c>
      <c r="R10457" s="1067"/>
      <c r="Z10457" s="21"/>
      <c r="AH10457"/>
    </row>
    <row r="10458" spans="1:34" ht="11.25" customHeight="1">
      <c r="A10458"/>
      <c r="B10458" s="1439" t="s">
        <v>31</v>
      </c>
      <c r="C10458" s="1440">
        <v>4692</v>
      </c>
      <c r="D10458" s="1441" t="str">
        <f t="shared" si="177"/>
        <v>VA4692</v>
      </c>
      <c r="E10458" s="1514" t="s">
        <v>121</v>
      </c>
      <c r="F10458" s="1467">
        <v>500</v>
      </c>
      <c r="G10458" s="1468">
        <v>0.34</v>
      </c>
      <c r="H10458" s="1468"/>
      <c r="I10458" s="1468"/>
      <c r="J10458" s="1468"/>
      <c r="K10458" s="1468"/>
      <c r="L10458" s="1468"/>
      <c r="M10458" s="1468"/>
      <c r="N10458" s="1468"/>
      <c r="O10458" s="1468"/>
      <c r="P10458" s="1468">
        <v>0.45</v>
      </c>
      <c r="R10458" s="1067"/>
      <c r="Z10458" s="21"/>
      <c r="AH10458"/>
    </row>
    <row r="10459" spans="1:34" ht="11.25" customHeight="1">
      <c r="A10459"/>
      <c r="B10459" s="1439" t="s">
        <v>31</v>
      </c>
      <c r="C10459" s="1440">
        <v>4693</v>
      </c>
      <c r="D10459" s="1441" t="str">
        <f t="shared" si="177"/>
        <v>VA4693</v>
      </c>
      <c r="E10459" s="1514" t="s">
        <v>125</v>
      </c>
      <c r="F10459" s="1467">
        <v>500</v>
      </c>
      <c r="G10459" s="1468">
        <v>0.57999999999999996</v>
      </c>
      <c r="H10459" s="1468"/>
      <c r="I10459" s="1468"/>
      <c r="J10459" s="1468"/>
      <c r="K10459" s="1468"/>
      <c r="L10459" s="1468"/>
      <c r="M10459" s="1468"/>
      <c r="N10459" s="1468"/>
      <c r="O10459" s="1468"/>
      <c r="P10459" s="1468">
        <v>0.77</v>
      </c>
      <c r="R10459" s="1067"/>
      <c r="Z10459" s="21"/>
      <c r="AH10459"/>
    </row>
    <row r="10460" spans="1:34" ht="11.25" customHeight="1">
      <c r="A10460"/>
      <c r="B10460" s="1439" t="s">
        <v>31</v>
      </c>
      <c r="C10460" s="1440">
        <v>4703</v>
      </c>
      <c r="D10460" s="1441" t="str">
        <f t="shared" si="177"/>
        <v>VA4703</v>
      </c>
      <c r="E10460" s="1514" t="s">
        <v>125</v>
      </c>
      <c r="F10460" s="1467">
        <v>500</v>
      </c>
      <c r="G10460" s="1468">
        <v>1.0900000000000001</v>
      </c>
      <c r="H10460" s="1468"/>
      <c r="I10460" s="1468"/>
      <c r="J10460" s="1468"/>
      <c r="K10460" s="1468"/>
      <c r="L10460" s="1468"/>
      <c r="M10460" s="1468"/>
      <c r="N10460" s="1468"/>
      <c r="O10460" s="1468"/>
      <c r="P10460" s="1468">
        <v>1.46</v>
      </c>
      <c r="R10460" s="1067"/>
      <c r="Z10460" s="21"/>
      <c r="AH10460"/>
    </row>
    <row r="10461" spans="1:34" ht="11.25" customHeight="1">
      <c r="A10461"/>
      <c r="B10461" s="1439" t="s">
        <v>31</v>
      </c>
      <c r="C10461" s="1440">
        <v>4717</v>
      </c>
      <c r="D10461" s="1441" t="str">
        <f t="shared" si="177"/>
        <v>VA4717</v>
      </c>
      <c r="E10461" s="1514" t="s">
        <v>125</v>
      </c>
      <c r="F10461" s="1467">
        <v>500</v>
      </c>
      <c r="G10461" s="1468">
        <v>1.19</v>
      </c>
      <c r="H10461" s="1468"/>
      <c r="I10461" s="1468"/>
      <c r="J10461" s="1468"/>
      <c r="K10461" s="1468"/>
      <c r="L10461" s="1468"/>
      <c r="M10461" s="1468"/>
      <c r="N10461" s="1468"/>
      <c r="O10461" s="1468"/>
      <c r="P10461" s="1468">
        <v>1.58</v>
      </c>
      <c r="R10461" s="1067"/>
      <c r="Z10461" s="21"/>
      <c r="AH10461"/>
    </row>
    <row r="10462" spans="1:34" ht="11.25" customHeight="1">
      <c r="A10462"/>
      <c r="B10462" s="1439" t="s">
        <v>31</v>
      </c>
      <c r="C10462" s="1440">
        <v>4720</v>
      </c>
      <c r="D10462" s="1441" t="str">
        <f t="shared" si="177"/>
        <v>VA4720</v>
      </c>
      <c r="E10462" s="1514" t="s">
        <v>123</v>
      </c>
      <c r="F10462" s="1467">
        <v>500</v>
      </c>
      <c r="G10462" s="1468">
        <v>1.58</v>
      </c>
      <c r="H10462" s="1468"/>
      <c r="I10462" s="1468"/>
      <c r="J10462" s="1468"/>
      <c r="K10462" s="1468"/>
      <c r="L10462" s="1468"/>
      <c r="M10462" s="1468"/>
      <c r="N10462" s="1468"/>
      <c r="O10462" s="1468"/>
      <c r="P10462" s="1468">
        <v>2.11</v>
      </c>
      <c r="R10462" s="1067"/>
      <c r="Z10462" s="21"/>
      <c r="AH10462"/>
    </row>
    <row r="10463" spans="1:34" ht="11.25" customHeight="1">
      <c r="A10463"/>
      <c r="B10463" s="1439" t="s">
        <v>31</v>
      </c>
      <c r="C10463" s="1440">
        <v>4740</v>
      </c>
      <c r="D10463" s="1441" t="str">
        <f t="shared" si="177"/>
        <v>VA4740</v>
      </c>
      <c r="E10463" s="1514" t="s">
        <v>122</v>
      </c>
      <c r="F10463" s="1467">
        <v>500</v>
      </c>
      <c r="G10463" s="1468">
        <v>0.53</v>
      </c>
      <c r="H10463" s="1468"/>
      <c r="I10463" s="1468"/>
      <c r="J10463" s="1468"/>
      <c r="K10463" s="1468"/>
      <c r="L10463" s="1468"/>
      <c r="M10463" s="1468"/>
      <c r="N10463" s="1468"/>
      <c r="O10463" s="1468"/>
      <c r="P10463" s="1468">
        <v>0.7</v>
      </c>
      <c r="R10463" s="1067"/>
      <c r="Z10463" s="21"/>
      <c r="AH10463"/>
    </row>
    <row r="10464" spans="1:34" ht="11.25" customHeight="1">
      <c r="A10464"/>
      <c r="B10464" s="1439" t="s">
        <v>31</v>
      </c>
      <c r="C10464" s="1440">
        <v>4741</v>
      </c>
      <c r="D10464" s="1441" t="str">
        <f t="shared" si="177"/>
        <v>VA4741</v>
      </c>
      <c r="E10464" s="1514" t="s">
        <v>123</v>
      </c>
      <c r="F10464" s="1467">
        <v>500</v>
      </c>
      <c r="G10464" s="1468">
        <v>1.42</v>
      </c>
      <c r="H10464" s="1468"/>
      <c r="I10464" s="1468"/>
      <c r="J10464" s="1468"/>
      <c r="K10464" s="1468"/>
      <c r="L10464" s="1468"/>
      <c r="M10464" s="1468"/>
      <c r="N10464" s="1468"/>
      <c r="O10464" s="1468"/>
      <c r="P10464" s="1468">
        <v>1.89</v>
      </c>
      <c r="R10464" s="1067"/>
      <c r="Z10464" s="21"/>
      <c r="AH10464"/>
    </row>
    <row r="10465" spans="1:34" ht="11.25" customHeight="1">
      <c r="A10465"/>
      <c r="B10465" s="1439" t="s">
        <v>31</v>
      </c>
      <c r="C10465" s="1440">
        <v>4751</v>
      </c>
      <c r="D10465" s="1441" t="str">
        <f t="shared" si="177"/>
        <v>VA4751</v>
      </c>
      <c r="E10465" s="1514" t="s">
        <v>123</v>
      </c>
      <c r="F10465" s="1467">
        <v>500</v>
      </c>
      <c r="G10465" s="1468">
        <v>1.2</v>
      </c>
      <c r="H10465" s="1468"/>
      <c r="I10465" s="1468"/>
      <c r="J10465" s="1468"/>
      <c r="K10465" s="1468"/>
      <c r="L10465" s="1468"/>
      <c r="M10465" s="1468"/>
      <c r="N10465" s="1468"/>
      <c r="O10465" s="1468"/>
      <c r="P10465" s="1468">
        <v>1.6</v>
      </c>
      <c r="R10465" s="1067"/>
      <c r="Z10465" s="21"/>
      <c r="AH10465"/>
    </row>
    <row r="10466" spans="1:34" ht="11.25" customHeight="1">
      <c r="A10466"/>
      <c r="B10466" s="1439" t="s">
        <v>31</v>
      </c>
      <c r="C10466" s="1440">
        <v>4771</v>
      </c>
      <c r="D10466" s="1441" t="str">
        <f t="shared" si="177"/>
        <v>VA4771</v>
      </c>
      <c r="E10466" s="1514" t="s">
        <v>122</v>
      </c>
      <c r="F10466" s="1467">
        <v>500</v>
      </c>
      <c r="G10466" s="1468">
        <v>2.14</v>
      </c>
      <c r="H10466" s="1468"/>
      <c r="I10466" s="1468"/>
      <c r="J10466" s="1468"/>
      <c r="K10466" s="1468"/>
      <c r="L10466" s="1468"/>
      <c r="M10466" s="1468"/>
      <c r="N10466" s="1468"/>
      <c r="O10466" s="1468"/>
      <c r="P10466" s="1468">
        <v>2.85</v>
      </c>
      <c r="R10466" s="1067"/>
      <c r="Z10466" s="21"/>
      <c r="AH10466"/>
    </row>
    <row r="10467" spans="1:34" ht="11.25" customHeight="1">
      <c r="A10467"/>
      <c r="B10467" s="1439" t="s">
        <v>31</v>
      </c>
      <c r="C10467" s="1440">
        <v>4777</v>
      </c>
      <c r="D10467" s="1441" t="str">
        <f t="shared" si="177"/>
        <v>VA4777</v>
      </c>
      <c r="E10467" s="1514" t="s">
        <v>122</v>
      </c>
      <c r="F10467" s="1467">
        <v>500</v>
      </c>
      <c r="G10467" s="1468">
        <v>2.2400000000000002</v>
      </c>
      <c r="H10467" s="1468"/>
      <c r="I10467" s="1468"/>
      <c r="J10467" s="1468"/>
      <c r="K10467" s="1468"/>
      <c r="L10467" s="1468"/>
      <c r="M10467" s="1468"/>
      <c r="N10467" s="1468"/>
      <c r="O10467" s="1468"/>
      <c r="P10467" s="1468">
        <v>2.99</v>
      </c>
      <c r="R10467" s="1067"/>
      <c r="Z10467" s="21"/>
      <c r="AH10467"/>
    </row>
    <row r="10468" spans="1:34" ht="11.25" customHeight="1">
      <c r="A10468"/>
      <c r="B10468" s="1439" t="s">
        <v>31</v>
      </c>
      <c r="C10468" s="1440">
        <v>4825</v>
      </c>
      <c r="D10468" s="1441" t="str">
        <f t="shared" si="177"/>
        <v>VA4825</v>
      </c>
      <c r="E10468" s="1514" t="s">
        <v>123</v>
      </c>
      <c r="F10468" s="1467">
        <v>500</v>
      </c>
      <c r="G10468" s="1468">
        <v>0.74</v>
      </c>
      <c r="H10468" s="1468"/>
      <c r="I10468" s="1468"/>
      <c r="J10468" s="1468"/>
      <c r="K10468" s="1468"/>
      <c r="L10468" s="1468"/>
      <c r="M10468" s="1468"/>
      <c r="N10468" s="1468"/>
      <c r="O10468" s="1468"/>
      <c r="P10468" s="1468">
        <v>0.99</v>
      </c>
      <c r="R10468" s="1067"/>
      <c r="Z10468" s="21"/>
      <c r="AH10468"/>
    </row>
    <row r="10469" spans="1:34" ht="11.25" customHeight="1">
      <c r="A10469"/>
      <c r="B10469" s="1439" t="s">
        <v>31</v>
      </c>
      <c r="C10469" s="1440">
        <v>4828</v>
      </c>
      <c r="D10469" s="1441" t="str">
        <f t="shared" si="177"/>
        <v>VA4828</v>
      </c>
      <c r="E10469" s="1514" t="s">
        <v>121</v>
      </c>
      <c r="F10469" s="1467">
        <v>500</v>
      </c>
      <c r="G10469" s="1468">
        <v>0.86</v>
      </c>
      <c r="H10469" s="1468"/>
      <c r="I10469" s="1468"/>
      <c r="J10469" s="1468"/>
      <c r="K10469" s="1468"/>
      <c r="L10469" s="1468"/>
      <c r="M10469" s="1468"/>
      <c r="N10469" s="1468"/>
      <c r="O10469" s="1468"/>
      <c r="P10469" s="1468">
        <v>1.1499999999999999</v>
      </c>
      <c r="R10469" s="1067"/>
      <c r="Z10469" s="21"/>
      <c r="AH10469"/>
    </row>
    <row r="10470" spans="1:34" ht="11.25" customHeight="1">
      <c r="A10470"/>
      <c r="B10470" s="1439" t="s">
        <v>31</v>
      </c>
      <c r="C10470" s="1440">
        <v>4829</v>
      </c>
      <c r="D10470" s="1441" t="str">
        <f t="shared" si="177"/>
        <v>VA4829</v>
      </c>
      <c r="E10470" s="1514" t="s">
        <v>123</v>
      </c>
      <c r="F10470" s="1467">
        <v>500</v>
      </c>
      <c r="G10470" s="1468">
        <v>0.78</v>
      </c>
      <c r="H10470" s="1468"/>
      <c r="I10470" s="1468"/>
      <c r="J10470" s="1468"/>
      <c r="K10470" s="1468"/>
      <c r="L10470" s="1468"/>
      <c r="M10470" s="1468"/>
      <c r="N10470" s="1468"/>
      <c r="O10470" s="1468"/>
      <c r="P10470" s="1468">
        <v>1.04</v>
      </c>
      <c r="R10470" s="1067"/>
      <c r="Z10470" s="21"/>
      <c r="AH10470"/>
    </row>
    <row r="10471" spans="1:34" ht="11.25" customHeight="1">
      <c r="A10471"/>
      <c r="B10471" s="1439" t="s">
        <v>31</v>
      </c>
      <c r="C10471" s="1440">
        <v>4902</v>
      </c>
      <c r="D10471" s="1441" t="str">
        <f t="shared" si="177"/>
        <v>VA4902</v>
      </c>
      <c r="E10471" s="1514" t="s">
        <v>125</v>
      </c>
      <c r="F10471" s="1467">
        <v>500</v>
      </c>
      <c r="G10471" s="1468">
        <v>1.33</v>
      </c>
      <c r="H10471" s="1468"/>
      <c r="I10471" s="1468"/>
      <c r="J10471" s="1468"/>
      <c r="K10471" s="1468"/>
      <c r="L10471" s="1468"/>
      <c r="M10471" s="1468"/>
      <c r="N10471" s="1468"/>
      <c r="O10471" s="1468"/>
      <c r="P10471" s="1468">
        <v>1.78</v>
      </c>
      <c r="R10471" s="1067"/>
      <c r="Z10471" s="21"/>
      <c r="AH10471"/>
    </row>
    <row r="10472" spans="1:34" ht="11.25" customHeight="1">
      <c r="A10472"/>
      <c r="B10472" s="1439" t="s">
        <v>31</v>
      </c>
      <c r="C10472" s="1440">
        <v>4923</v>
      </c>
      <c r="D10472" s="1441" t="str">
        <f t="shared" si="177"/>
        <v>VA4923</v>
      </c>
      <c r="E10472" s="1514" t="s">
        <v>125</v>
      </c>
      <c r="F10472" s="1467">
        <v>500</v>
      </c>
      <c r="G10472" s="1468">
        <v>0.54</v>
      </c>
      <c r="H10472" s="1468"/>
      <c r="I10472" s="1468"/>
      <c r="J10472" s="1468"/>
      <c r="K10472" s="1468"/>
      <c r="L10472" s="1468"/>
      <c r="M10472" s="1468"/>
      <c r="N10472" s="1468"/>
      <c r="O10472" s="1468"/>
      <c r="P10472" s="1468">
        <v>0.72</v>
      </c>
      <c r="R10472" s="1067"/>
      <c r="Z10472" s="21"/>
      <c r="AH10472"/>
    </row>
    <row r="10473" spans="1:34" ht="11.25" customHeight="1">
      <c r="A10473"/>
      <c r="B10473" s="1439" t="s">
        <v>31</v>
      </c>
      <c r="C10473" s="1440">
        <v>5020</v>
      </c>
      <c r="D10473" s="1441" t="str">
        <f t="shared" si="177"/>
        <v>VA5020</v>
      </c>
      <c r="E10473" s="1514" t="s">
        <v>123</v>
      </c>
      <c r="F10473" s="1467">
        <v>550</v>
      </c>
      <c r="G10473" s="1468">
        <v>3.65</v>
      </c>
      <c r="H10473" s="1468"/>
      <c r="I10473" s="1468"/>
      <c r="J10473" s="1468"/>
      <c r="K10473" s="1468"/>
      <c r="L10473" s="1468"/>
      <c r="M10473" s="1468"/>
      <c r="N10473" s="1468"/>
      <c r="O10473" s="1468"/>
      <c r="P10473" s="1468">
        <v>4.8600000000000003</v>
      </c>
      <c r="R10473" s="1067"/>
      <c r="Z10473" s="21"/>
      <c r="AH10473"/>
    </row>
    <row r="10474" spans="1:34" ht="11.25" customHeight="1">
      <c r="A10474"/>
      <c r="B10474" s="1439" t="s">
        <v>31</v>
      </c>
      <c r="C10474" s="1440">
        <v>5022</v>
      </c>
      <c r="D10474" s="1441" t="str">
        <f t="shared" si="177"/>
        <v>VA5022</v>
      </c>
      <c r="E10474" s="1514" t="s">
        <v>124</v>
      </c>
      <c r="F10474" s="1467">
        <v>650</v>
      </c>
      <c r="G10474" s="1468">
        <v>4.5</v>
      </c>
      <c r="H10474" s="1468"/>
      <c r="I10474" s="1468"/>
      <c r="J10474" s="1468"/>
      <c r="K10474" s="1468"/>
      <c r="L10474" s="1468"/>
      <c r="M10474" s="1468"/>
      <c r="N10474" s="1468"/>
      <c r="O10474" s="1468"/>
      <c r="P10474" s="1468">
        <v>6</v>
      </c>
      <c r="R10474" s="1067"/>
      <c r="Z10474" s="21"/>
      <c r="AH10474"/>
    </row>
    <row r="10475" spans="1:34" ht="11.25" customHeight="1">
      <c r="A10475"/>
      <c r="B10475" s="1439" t="s">
        <v>31</v>
      </c>
      <c r="C10475" s="1440">
        <v>5037</v>
      </c>
      <c r="D10475" s="1441" t="str">
        <f t="shared" si="177"/>
        <v>VA5037</v>
      </c>
      <c r="E10475" s="1514" t="s">
        <v>122</v>
      </c>
      <c r="F10475" s="1467">
        <v>1250</v>
      </c>
      <c r="G10475" s="1468">
        <v>11.54</v>
      </c>
      <c r="H10475" s="1468"/>
      <c r="I10475" s="1468"/>
      <c r="J10475" s="1468"/>
      <c r="K10475" s="1468"/>
      <c r="L10475" s="1468"/>
      <c r="M10475" s="1468"/>
      <c r="N10475" s="1468"/>
      <c r="O10475" s="1468"/>
      <c r="P10475" s="1468">
        <v>15.39</v>
      </c>
      <c r="R10475" s="1067"/>
      <c r="Z10475" s="21"/>
      <c r="AH10475"/>
    </row>
    <row r="10476" spans="1:34" ht="11.25" customHeight="1">
      <c r="A10476"/>
      <c r="B10476" s="1439" t="s">
        <v>31</v>
      </c>
      <c r="C10476" s="1440">
        <v>5040</v>
      </c>
      <c r="D10476" s="1441" t="str">
        <f t="shared" si="177"/>
        <v>VA5040</v>
      </c>
      <c r="E10476" s="1514" t="s">
        <v>122</v>
      </c>
      <c r="F10476" s="1467">
        <v>700</v>
      </c>
      <c r="G10476" s="1468">
        <v>4.97</v>
      </c>
      <c r="H10476" s="1468"/>
      <c r="I10476" s="1468"/>
      <c r="J10476" s="1468"/>
      <c r="K10476" s="1468"/>
      <c r="L10476" s="1468"/>
      <c r="M10476" s="1468"/>
      <c r="N10476" s="1468"/>
      <c r="O10476" s="1468"/>
      <c r="P10476" s="1468">
        <v>6.62</v>
      </c>
      <c r="R10476" s="1067"/>
      <c r="Z10476" s="21"/>
      <c r="AH10476"/>
    </row>
    <row r="10477" spans="1:34" ht="11.25" customHeight="1">
      <c r="A10477"/>
      <c r="B10477" s="1439" t="s">
        <v>31</v>
      </c>
      <c r="C10477" s="1440">
        <v>5057</v>
      </c>
      <c r="D10477" s="1441" t="str">
        <f t="shared" si="177"/>
        <v>VA5057</v>
      </c>
      <c r="E10477" s="1514" t="s">
        <v>123</v>
      </c>
      <c r="F10477" s="1467">
        <v>550</v>
      </c>
      <c r="G10477" s="1468">
        <v>3.32</v>
      </c>
      <c r="H10477" s="1468"/>
      <c r="I10477" s="1468"/>
      <c r="J10477" s="1468"/>
      <c r="K10477" s="1468"/>
      <c r="L10477" s="1468"/>
      <c r="M10477" s="1468"/>
      <c r="N10477" s="1468"/>
      <c r="O10477" s="1468"/>
      <c r="P10477" s="1468">
        <v>4.43</v>
      </c>
      <c r="R10477" s="1067"/>
      <c r="Z10477" s="21"/>
      <c r="AH10477"/>
    </row>
    <row r="10478" spans="1:34" ht="11.25" customHeight="1">
      <c r="A10478"/>
      <c r="B10478" s="1439" t="s">
        <v>31</v>
      </c>
      <c r="C10478" s="1440">
        <v>5059</v>
      </c>
      <c r="D10478" s="1441" t="str">
        <f t="shared" si="177"/>
        <v>VA5059</v>
      </c>
      <c r="E10478" s="1514" t="s">
        <v>123</v>
      </c>
      <c r="F10478" s="1467">
        <v>1400</v>
      </c>
      <c r="G10478" s="1468">
        <v>13.61</v>
      </c>
      <c r="H10478" s="1468"/>
      <c r="I10478" s="1468"/>
      <c r="J10478" s="1468"/>
      <c r="K10478" s="1468"/>
      <c r="L10478" s="1468"/>
      <c r="M10478" s="1468"/>
      <c r="N10478" s="1468"/>
      <c r="O10478" s="1468"/>
      <c r="P10478" s="1468">
        <v>18.14</v>
      </c>
      <c r="R10478" s="1067"/>
      <c r="Z10478" s="21"/>
      <c r="AH10478"/>
    </row>
    <row r="10479" spans="1:34" ht="11.25" customHeight="1">
      <c r="A10479"/>
      <c r="B10479" s="1439" t="s">
        <v>31</v>
      </c>
      <c r="C10479" s="1440">
        <v>5102</v>
      </c>
      <c r="D10479" s="1441" t="str">
        <f t="shared" si="177"/>
        <v>VA5102</v>
      </c>
      <c r="E10479" s="1514" t="s">
        <v>121</v>
      </c>
      <c r="F10479" s="1467">
        <v>600</v>
      </c>
      <c r="G10479" s="1468">
        <v>4.08</v>
      </c>
      <c r="H10479" s="1468"/>
      <c r="I10479" s="1468"/>
      <c r="J10479" s="1468"/>
      <c r="K10479" s="1468"/>
      <c r="L10479" s="1468"/>
      <c r="M10479" s="1468"/>
      <c r="N10479" s="1468"/>
      <c r="O10479" s="1468"/>
      <c r="P10479" s="1468">
        <v>5.44</v>
      </c>
      <c r="R10479" s="1067"/>
      <c r="Z10479" s="21"/>
      <c r="AH10479"/>
    </row>
    <row r="10480" spans="1:34" ht="11.25" customHeight="1">
      <c r="A10480"/>
      <c r="B10480" s="1439" t="s">
        <v>31</v>
      </c>
      <c r="C10480" s="1440">
        <v>5146</v>
      </c>
      <c r="D10480" s="1441" t="str">
        <f t="shared" si="177"/>
        <v>VA5146</v>
      </c>
      <c r="E10480" s="1514" t="s">
        <v>125</v>
      </c>
      <c r="F10480" s="1467">
        <v>550</v>
      </c>
      <c r="G10480" s="1468">
        <v>3.36</v>
      </c>
      <c r="H10480" s="1468"/>
      <c r="I10480" s="1468"/>
      <c r="J10480" s="1468"/>
      <c r="K10480" s="1468"/>
      <c r="L10480" s="1468"/>
      <c r="M10480" s="1468"/>
      <c r="N10480" s="1468"/>
      <c r="O10480" s="1468"/>
      <c r="P10480" s="1468">
        <v>4.4800000000000004</v>
      </c>
      <c r="R10480" s="1067"/>
      <c r="Z10480" s="21"/>
      <c r="AH10480"/>
    </row>
    <row r="10481" spans="1:34" ht="11.25" customHeight="1">
      <c r="A10481"/>
      <c r="B10481" s="1439" t="s">
        <v>31</v>
      </c>
      <c r="C10481" s="1440">
        <v>5160</v>
      </c>
      <c r="D10481" s="1441" t="str">
        <f t="shared" si="177"/>
        <v>VA5160</v>
      </c>
      <c r="E10481" s="1514" t="s">
        <v>124</v>
      </c>
      <c r="F10481" s="1467">
        <v>500</v>
      </c>
      <c r="G10481" s="1468">
        <v>1.82</v>
      </c>
      <c r="H10481" s="1468"/>
      <c r="I10481" s="1468"/>
      <c r="J10481" s="1468"/>
      <c r="K10481" s="1468"/>
      <c r="L10481" s="1468"/>
      <c r="M10481" s="1468"/>
      <c r="N10481" s="1468"/>
      <c r="O10481" s="1468"/>
      <c r="P10481" s="1468">
        <v>2.4300000000000002</v>
      </c>
      <c r="R10481" s="1067"/>
      <c r="Z10481" s="21"/>
      <c r="AH10481"/>
    </row>
    <row r="10482" spans="1:34" ht="11.25" customHeight="1">
      <c r="A10482"/>
      <c r="B10482" s="1439" t="s">
        <v>31</v>
      </c>
      <c r="C10482" s="1440">
        <v>5183</v>
      </c>
      <c r="D10482" s="1441" t="str">
        <f t="shared" si="177"/>
        <v>VA5183</v>
      </c>
      <c r="E10482" s="1514" t="s">
        <v>125</v>
      </c>
      <c r="F10482" s="1467">
        <v>500</v>
      </c>
      <c r="G10482" s="1468">
        <v>2.08</v>
      </c>
      <c r="H10482" s="1468"/>
      <c r="I10482" s="1468"/>
      <c r="J10482" s="1468"/>
      <c r="K10482" s="1468"/>
      <c r="L10482" s="1468"/>
      <c r="M10482" s="1468"/>
      <c r="N10482" s="1468"/>
      <c r="O10482" s="1468"/>
      <c r="P10482" s="1468">
        <v>2.77</v>
      </c>
      <c r="R10482" s="1067"/>
      <c r="Z10482" s="21"/>
      <c r="AH10482"/>
    </row>
    <row r="10483" spans="1:34" ht="11.25" customHeight="1">
      <c r="A10483"/>
      <c r="B10483" s="1439" t="s">
        <v>31</v>
      </c>
      <c r="C10483" s="1440">
        <v>5188</v>
      </c>
      <c r="D10483" s="1441" t="str">
        <f t="shared" si="177"/>
        <v>VA5188</v>
      </c>
      <c r="E10483" s="1514" t="s">
        <v>125</v>
      </c>
      <c r="F10483" s="1467">
        <v>500</v>
      </c>
      <c r="G10483" s="1468">
        <v>1.88</v>
      </c>
      <c r="H10483" s="1468"/>
      <c r="I10483" s="1468"/>
      <c r="J10483" s="1468"/>
      <c r="K10483" s="1468"/>
      <c r="L10483" s="1468"/>
      <c r="M10483" s="1468"/>
      <c r="N10483" s="1468"/>
      <c r="O10483" s="1468"/>
      <c r="P10483" s="1468">
        <v>2.5099999999999998</v>
      </c>
      <c r="R10483" s="1067"/>
      <c r="Z10483" s="21"/>
      <c r="AH10483"/>
    </row>
    <row r="10484" spans="1:34" ht="11.25" customHeight="1">
      <c r="A10484"/>
      <c r="B10484" s="1439" t="s">
        <v>31</v>
      </c>
      <c r="C10484" s="1440">
        <v>5190</v>
      </c>
      <c r="D10484" s="1441" t="str">
        <f t="shared" si="177"/>
        <v>VA5190</v>
      </c>
      <c r="E10484" s="1514" t="s">
        <v>125</v>
      </c>
      <c r="F10484" s="1467">
        <v>500</v>
      </c>
      <c r="G10484" s="1468">
        <v>1.63</v>
      </c>
      <c r="H10484" s="1468"/>
      <c r="I10484" s="1468"/>
      <c r="J10484" s="1468"/>
      <c r="K10484" s="1468"/>
      <c r="L10484" s="1468"/>
      <c r="M10484" s="1468"/>
      <c r="N10484" s="1468"/>
      <c r="O10484" s="1468"/>
      <c r="P10484" s="1468">
        <v>2.1800000000000002</v>
      </c>
      <c r="R10484" s="1067"/>
      <c r="Z10484" s="21"/>
      <c r="AH10484"/>
    </row>
    <row r="10485" spans="1:34" ht="11.25" customHeight="1">
      <c r="A10485"/>
      <c r="B10485" s="1439" t="s">
        <v>31</v>
      </c>
      <c r="C10485" s="1440">
        <v>5191</v>
      </c>
      <c r="D10485" s="1441" t="str">
        <f t="shared" si="177"/>
        <v>VA5191</v>
      </c>
      <c r="E10485" s="1514" t="s">
        <v>121</v>
      </c>
      <c r="F10485" s="1467">
        <v>500</v>
      </c>
      <c r="G10485" s="1468">
        <v>0.46</v>
      </c>
      <c r="H10485" s="1468"/>
      <c r="I10485" s="1468"/>
      <c r="J10485" s="1468"/>
      <c r="K10485" s="1468"/>
      <c r="L10485" s="1468"/>
      <c r="M10485" s="1468"/>
      <c r="N10485" s="1468"/>
      <c r="O10485" s="1468"/>
      <c r="P10485" s="1468">
        <v>0.61</v>
      </c>
      <c r="R10485" s="1067"/>
      <c r="Z10485" s="21"/>
      <c r="AH10485"/>
    </row>
    <row r="10486" spans="1:34" ht="11.25" customHeight="1">
      <c r="A10486"/>
      <c r="B10486" s="1439" t="s">
        <v>31</v>
      </c>
      <c r="C10486" s="1440">
        <v>5192</v>
      </c>
      <c r="D10486" s="1441" t="str">
        <f t="shared" si="177"/>
        <v>VA5192</v>
      </c>
      <c r="E10486" s="1514" t="s">
        <v>125</v>
      </c>
      <c r="F10486" s="1467">
        <v>500</v>
      </c>
      <c r="G10486" s="1468">
        <v>1.85</v>
      </c>
      <c r="H10486" s="1468"/>
      <c r="I10486" s="1468"/>
      <c r="J10486" s="1468"/>
      <c r="K10486" s="1468"/>
      <c r="L10486" s="1468"/>
      <c r="M10486" s="1468"/>
      <c r="N10486" s="1468"/>
      <c r="O10486" s="1468"/>
      <c r="P10486" s="1468">
        <v>2.46</v>
      </c>
      <c r="R10486" s="1067"/>
      <c r="Z10486" s="21"/>
      <c r="AH10486"/>
    </row>
    <row r="10487" spans="1:34" ht="11.25" customHeight="1">
      <c r="A10487"/>
      <c r="B10487" s="1439" t="s">
        <v>31</v>
      </c>
      <c r="C10487" s="1440">
        <v>5213</v>
      </c>
      <c r="D10487" s="1441" t="str">
        <f t="shared" si="177"/>
        <v>VA5213</v>
      </c>
      <c r="E10487" s="1514" t="s">
        <v>124</v>
      </c>
      <c r="F10487" s="1467">
        <v>600</v>
      </c>
      <c r="G10487" s="1468">
        <v>3.82</v>
      </c>
      <c r="H10487" s="1468"/>
      <c r="I10487" s="1468"/>
      <c r="J10487" s="1468"/>
      <c r="K10487" s="1468"/>
      <c r="L10487" s="1468"/>
      <c r="M10487" s="1468"/>
      <c r="N10487" s="1468"/>
      <c r="O10487" s="1468"/>
      <c r="P10487" s="1468">
        <v>5.09</v>
      </c>
      <c r="R10487" s="1067"/>
      <c r="Z10487" s="21"/>
      <c r="AH10487"/>
    </row>
    <row r="10488" spans="1:34" ht="11.25" customHeight="1">
      <c r="A10488"/>
      <c r="B10488" s="1439" t="s">
        <v>31</v>
      </c>
      <c r="C10488" s="1440">
        <v>5215</v>
      </c>
      <c r="D10488" s="1441" t="str">
        <f t="shared" si="177"/>
        <v>VA5215</v>
      </c>
      <c r="E10488" s="1514" t="s">
        <v>125</v>
      </c>
      <c r="F10488" s="1467">
        <v>600</v>
      </c>
      <c r="G10488" s="1468">
        <v>3.9</v>
      </c>
      <c r="H10488" s="1468"/>
      <c r="I10488" s="1468"/>
      <c r="J10488" s="1468"/>
      <c r="K10488" s="1468"/>
      <c r="L10488" s="1468"/>
      <c r="M10488" s="1468"/>
      <c r="N10488" s="1468"/>
      <c r="O10488" s="1468"/>
      <c r="P10488" s="1468">
        <v>5.2</v>
      </c>
      <c r="R10488" s="1067"/>
      <c r="Z10488" s="21"/>
      <c r="AH10488"/>
    </row>
    <row r="10489" spans="1:34" ht="11.25" customHeight="1">
      <c r="A10489"/>
      <c r="B10489" s="1439" t="s">
        <v>31</v>
      </c>
      <c r="C10489" s="1440">
        <v>5221</v>
      </c>
      <c r="D10489" s="1441" t="str">
        <f t="shared" si="177"/>
        <v>VA5221</v>
      </c>
      <c r="E10489" s="1514" t="s">
        <v>125</v>
      </c>
      <c r="F10489" s="1467">
        <v>500</v>
      </c>
      <c r="G10489" s="1468">
        <v>3.01</v>
      </c>
      <c r="H10489" s="1468"/>
      <c r="I10489" s="1468"/>
      <c r="J10489" s="1468"/>
      <c r="K10489" s="1468"/>
      <c r="L10489" s="1468"/>
      <c r="M10489" s="1468"/>
      <c r="N10489" s="1468"/>
      <c r="O10489" s="1468"/>
      <c r="P10489" s="1468">
        <v>4.0199999999999996</v>
      </c>
      <c r="R10489" s="1067"/>
      <c r="Z10489" s="21"/>
      <c r="AH10489"/>
    </row>
    <row r="10490" spans="1:34" ht="11.25" customHeight="1">
      <c r="A10490"/>
      <c r="B10490" s="1439" t="s">
        <v>31</v>
      </c>
      <c r="C10490" s="1440">
        <v>5222</v>
      </c>
      <c r="D10490" s="1441" t="str">
        <f t="shared" si="177"/>
        <v>VA5222</v>
      </c>
      <c r="E10490" s="1514" t="s">
        <v>122</v>
      </c>
      <c r="F10490" s="1467">
        <v>700</v>
      </c>
      <c r="G10490" s="1468">
        <v>4.96</v>
      </c>
      <c r="H10490" s="1468"/>
      <c r="I10490" s="1468"/>
      <c r="J10490" s="1468"/>
      <c r="K10490" s="1468"/>
      <c r="L10490" s="1468"/>
      <c r="M10490" s="1468"/>
      <c r="N10490" s="1468"/>
      <c r="O10490" s="1468"/>
      <c r="P10490" s="1468">
        <v>6.61</v>
      </c>
      <c r="R10490" s="1067"/>
      <c r="Z10490" s="21"/>
      <c r="AH10490"/>
    </row>
    <row r="10491" spans="1:34" ht="11.25" customHeight="1">
      <c r="A10491"/>
      <c r="B10491" s="1439" t="s">
        <v>31</v>
      </c>
      <c r="C10491" s="1440">
        <v>5223</v>
      </c>
      <c r="D10491" s="1441" t="str">
        <f t="shared" si="177"/>
        <v>VA5223</v>
      </c>
      <c r="E10491" s="1514" t="s">
        <v>125</v>
      </c>
      <c r="F10491" s="1467">
        <v>600</v>
      </c>
      <c r="G10491" s="1468">
        <v>4.01</v>
      </c>
      <c r="H10491" s="1468"/>
      <c r="I10491" s="1468"/>
      <c r="J10491" s="1468"/>
      <c r="K10491" s="1468"/>
      <c r="L10491" s="1468"/>
      <c r="M10491" s="1468"/>
      <c r="N10491" s="1468"/>
      <c r="O10491" s="1468"/>
      <c r="P10491" s="1468">
        <v>5.34</v>
      </c>
      <c r="R10491" s="1067"/>
      <c r="Z10491" s="21"/>
      <c r="AH10491"/>
    </row>
    <row r="10492" spans="1:34" ht="11.25" customHeight="1">
      <c r="A10492"/>
      <c r="B10492" s="1439" t="s">
        <v>31</v>
      </c>
      <c r="C10492" s="1440">
        <v>5348</v>
      </c>
      <c r="D10492" s="1441" t="str">
        <f t="shared" si="177"/>
        <v>VA5348</v>
      </c>
      <c r="E10492" s="1514" t="s">
        <v>124</v>
      </c>
      <c r="F10492" s="1467">
        <v>500</v>
      </c>
      <c r="G10492" s="1468">
        <v>2.63</v>
      </c>
      <c r="H10492" s="1468"/>
      <c r="I10492" s="1468"/>
      <c r="J10492" s="1468"/>
      <c r="K10492" s="1468"/>
      <c r="L10492" s="1468"/>
      <c r="M10492" s="1468"/>
      <c r="N10492" s="1468"/>
      <c r="O10492" s="1468"/>
      <c r="P10492" s="1468">
        <v>3.5</v>
      </c>
      <c r="R10492" s="1067"/>
      <c r="Z10492" s="21"/>
      <c r="AH10492"/>
    </row>
    <row r="10493" spans="1:34" ht="11.25" customHeight="1">
      <c r="A10493"/>
      <c r="B10493" s="1439" t="s">
        <v>31</v>
      </c>
      <c r="C10493" s="1440">
        <v>5402</v>
      </c>
      <c r="D10493" s="1441" t="str">
        <f t="shared" si="177"/>
        <v>VA5402</v>
      </c>
      <c r="E10493" s="1514" t="s">
        <v>124</v>
      </c>
      <c r="F10493" s="1467">
        <v>700</v>
      </c>
      <c r="G10493" s="1468">
        <v>5.05</v>
      </c>
      <c r="H10493" s="1468"/>
      <c r="I10493" s="1468"/>
      <c r="J10493" s="1468"/>
      <c r="K10493" s="1468"/>
      <c r="L10493" s="1468"/>
      <c r="M10493" s="1468"/>
      <c r="N10493" s="1468"/>
      <c r="O10493" s="1468"/>
      <c r="P10493" s="1468">
        <v>6.74</v>
      </c>
      <c r="R10493" s="1067"/>
      <c r="Z10493" s="21"/>
      <c r="AH10493"/>
    </row>
    <row r="10494" spans="1:34" ht="11.25" customHeight="1">
      <c r="A10494"/>
      <c r="B10494" s="1439" t="s">
        <v>31</v>
      </c>
      <c r="C10494" s="1440">
        <v>5403</v>
      </c>
      <c r="D10494" s="1441" t="str">
        <f t="shared" si="177"/>
        <v>VA5403</v>
      </c>
      <c r="E10494" s="1514" t="s">
        <v>124</v>
      </c>
      <c r="F10494" s="1467">
        <v>600</v>
      </c>
      <c r="G10494" s="1468">
        <v>3.97</v>
      </c>
      <c r="H10494" s="1468"/>
      <c r="I10494" s="1468"/>
      <c r="J10494" s="1468"/>
      <c r="K10494" s="1468"/>
      <c r="L10494" s="1468"/>
      <c r="M10494" s="1468"/>
      <c r="N10494" s="1468"/>
      <c r="O10494" s="1468"/>
      <c r="P10494" s="1468">
        <v>5.3</v>
      </c>
      <c r="R10494" s="1067"/>
      <c r="Z10494" s="21"/>
      <c r="AH10494"/>
    </row>
    <row r="10495" spans="1:34" ht="11.25" customHeight="1">
      <c r="A10495"/>
      <c r="B10495" s="1439" t="s">
        <v>31</v>
      </c>
      <c r="C10495" s="1440">
        <v>5437</v>
      </c>
      <c r="D10495" s="1441" t="str">
        <f t="shared" si="177"/>
        <v>VA5437</v>
      </c>
      <c r="E10495" s="1514" t="s">
        <v>124</v>
      </c>
      <c r="F10495" s="1467">
        <v>650</v>
      </c>
      <c r="G10495" s="1468">
        <v>4.43</v>
      </c>
      <c r="H10495" s="1468"/>
      <c r="I10495" s="1468"/>
      <c r="J10495" s="1468"/>
      <c r="K10495" s="1468"/>
      <c r="L10495" s="1468"/>
      <c r="M10495" s="1468"/>
      <c r="N10495" s="1468"/>
      <c r="O10495" s="1468"/>
      <c r="P10495" s="1468">
        <v>5.9</v>
      </c>
      <c r="R10495" s="1067"/>
      <c r="Z10495" s="21"/>
      <c r="AH10495"/>
    </row>
    <row r="10496" spans="1:34" ht="11.25" customHeight="1">
      <c r="A10496"/>
      <c r="B10496" s="1439" t="s">
        <v>31</v>
      </c>
      <c r="C10496" s="1440">
        <v>5443</v>
      </c>
      <c r="D10496" s="1441" t="str">
        <f t="shared" si="177"/>
        <v>VA5443</v>
      </c>
      <c r="E10496" s="1514" t="s">
        <v>124</v>
      </c>
      <c r="F10496" s="1467">
        <v>500</v>
      </c>
      <c r="G10496" s="1468">
        <v>2.35</v>
      </c>
      <c r="H10496" s="1468"/>
      <c r="I10496" s="1468"/>
      <c r="J10496" s="1468"/>
      <c r="K10496" s="1468"/>
      <c r="L10496" s="1468"/>
      <c r="M10496" s="1468"/>
      <c r="N10496" s="1468"/>
      <c r="O10496" s="1468"/>
      <c r="P10496" s="1468">
        <v>3.14</v>
      </c>
      <c r="R10496" s="1067"/>
      <c r="Z10496" s="21"/>
      <c r="AH10496"/>
    </row>
    <row r="10497" spans="1:34" ht="11.25" customHeight="1">
      <c r="A10497"/>
      <c r="B10497" s="1439" t="s">
        <v>31</v>
      </c>
      <c r="C10497" s="1440">
        <v>5445</v>
      </c>
      <c r="D10497" s="1441" t="str">
        <f t="shared" si="177"/>
        <v>VA5445</v>
      </c>
      <c r="E10497" s="1514" t="s">
        <v>124</v>
      </c>
      <c r="F10497" s="1467">
        <v>600</v>
      </c>
      <c r="G10497" s="1468">
        <v>4.1500000000000004</v>
      </c>
      <c r="H10497" s="1468"/>
      <c r="I10497" s="1468"/>
      <c r="J10497" s="1468"/>
      <c r="K10497" s="1468"/>
      <c r="L10497" s="1468"/>
      <c r="M10497" s="1468"/>
      <c r="N10497" s="1468"/>
      <c r="O10497" s="1468"/>
      <c r="P10497" s="1468">
        <v>5.54</v>
      </c>
      <c r="R10497" s="1067"/>
      <c r="Z10497" s="21"/>
      <c r="AH10497"/>
    </row>
    <row r="10498" spans="1:34" ht="11.25" customHeight="1">
      <c r="A10498"/>
      <c r="B10498" s="1439" t="s">
        <v>31</v>
      </c>
      <c r="C10498" s="1440">
        <v>5462</v>
      </c>
      <c r="D10498" s="1441" t="str">
        <f t="shared" si="177"/>
        <v>VA5462</v>
      </c>
      <c r="E10498" s="1514" t="s">
        <v>125</v>
      </c>
      <c r="F10498" s="1467">
        <v>550</v>
      </c>
      <c r="G10498" s="1468">
        <v>3.59</v>
      </c>
      <c r="H10498" s="1468"/>
      <c r="I10498" s="1468"/>
      <c r="J10498" s="1468"/>
      <c r="K10498" s="1468"/>
      <c r="L10498" s="1468"/>
      <c r="M10498" s="1468"/>
      <c r="N10498" s="1468"/>
      <c r="O10498" s="1468"/>
      <c r="P10498" s="1468">
        <v>4.78</v>
      </c>
      <c r="R10498" s="1067"/>
      <c r="Z10498" s="21"/>
      <c r="AH10498"/>
    </row>
    <row r="10499" spans="1:34" ht="11.25" customHeight="1">
      <c r="A10499"/>
      <c r="B10499" s="1439" t="s">
        <v>31</v>
      </c>
      <c r="C10499" s="1440">
        <v>5472</v>
      </c>
      <c r="D10499" s="1441" t="str">
        <f t="shared" si="177"/>
        <v>VA5472</v>
      </c>
      <c r="E10499" s="1514" t="s">
        <v>122</v>
      </c>
      <c r="F10499" s="1467">
        <v>650</v>
      </c>
      <c r="G10499" s="1468">
        <v>4.74</v>
      </c>
      <c r="H10499" s="1468"/>
      <c r="I10499" s="1468"/>
      <c r="J10499" s="1468"/>
      <c r="K10499" s="1468"/>
      <c r="L10499" s="1468"/>
      <c r="M10499" s="1468"/>
      <c r="N10499" s="1468"/>
      <c r="O10499" s="1468"/>
      <c r="P10499" s="1468">
        <v>6.32</v>
      </c>
      <c r="R10499" s="1067"/>
      <c r="Z10499" s="21"/>
      <c r="AH10499"/>
    </row>
    <row r="10500" spans="1:34" ht="11.25" customHeight="1">
      <c r="A10500"/>
      <c r="B10500" s="1439" t="s">
        <v>31</v>
      </c>
      <c r="C10500" s="1440">
        <v>5473</v>
      </c>
      <c r="D10500" s="1441" t="str">
        <f t="shared" si="177"/>
        <v>VA5473</v>
      </c>
      <c r="E10500" s="1514" t="s">
        <v>122</v>
      </c>
      <c r="F10500" s="1467">
        <v>800</v>
      </c>
      <c r="G10500" s="1468">
        <v>6.46</v>
      </c>
      <c r="H10500" s="1468"/>
      <c r="I10500" s="1468"/>
      <c r="J10500" s="1468"/>
      <c r="K10500" s="1468"/>
      <c r="L10500" s="1468"/>
      <c r="M10500" s="1468"/>
      <c r="N10500" s="1468"/>
      <c r="O10500" s="1468"/>
      <c r="P10500" s="1468">
        <v>8.61</v>
      </c>
      <c r="R10500" s="1067"/>
      <c r="Z10500" s="21"/>
      <c r="AH10500"/>
    </row>
    <row r="10501" spans="1:34" ht="11.25" customHeight="1">
      <c r="A10501"/>
      <c r="B10501" s="1439" t="s">
        <v>31</v>
      </c>
      <c r="C10501" s="1440">
        <v>5474</v>
      </c>
      <c r="D10501" s="1441" t="str">
        <f t="shared" si="177"/>
        <v>VA5474</v>
      </c>
      <c r="E10501" s="1514" t="s">
        <v>125</v>
      </c>
      <c r="F10501" s="1467">
        <v>600</v>
      </c>
      <c r="G10501" s="1468">
        <v>3.79</v>
      </c>
      <c r="H10501" s="1468"/>
      <c r="I10501" s="1468"/>
      <c r="J10501" s="1468"/>
      <c r="K10501" s="1468"/>
      <c r="L10501" s="1468"/>
      <c r="M10501" s="1468"/>
      <c r="N10501" s="1468"/>
      <c r="O10501" s="1468"/>
      <c r="P10501" s="1468">
        <v>5.0599999999999996</v>
      </c>
      <c r="R10501" s="1067"/>
      <c r="Z10501" s="21"/>
      <c r="AH10501"/>
    </row>
    <row r="10502" spans="1:34" ht="11.25" customHeight="1">
      <c r="A10502"/>
      <c r="B10502" s="1439" t="s">
        <v>31</v>
      </c>
      <c r="C10502" s="1440">
        <v>5478</v>
      </c>
      <c r="D10502" s="1441" t="str">
        <f t="shared" si="177"/>
        <v>VA5478</v>
      </c>
      <c r="E10502" s="1514" t="s">
        <v>125</v>
      </c>
      <c r="F10502" s="1467">
        <v>500</v>
      </c>
      <c r="G10502" s="1468">
        <v>2.4</v>
      </c>
      <c r="H10502" s="1468"/>
      <c r="I10502" s="1468"/>
      <c r="J10502" s="1468"/>
      <c r="K10502" s="1468"/>
      <c r="L10502" s="1468"/>
      <c r="M10502" s="1468"/>
      <c r="N10502" s="1468"/>
      <c r="O10502" s="1468"/>
      <c r="P10502" s="1468">
        <v>3.2</v>
      </c>
      <c r="R10502" s="1067"/>
      <c r="Z10502" s="21"/>
      <c r="AH10502"/>
    </row>
    <row r="10503" spans="1:34" ht="11.25" customHeight="1">
      <c r="A10503"/>
      <c r="B10503" s="1439" t="s">
        <v>31</v>
      </c>
      <c r="C10503" s="1440">
        <v>5479</v>
      </c>
      <c r="D10503" s="1441" t="str">
        <f t="shared" si="177"/>
        <v>VA5479</v>
      </c>
      <c r="E10503" s="1514" t="s">
        <v>123</v>
      </c>
      <c r="F10503" s="1467">
        <v>600</v>
      </c>
      <c r="G10503" s="1468">
        <v>4.1500000000000004</v>
      </c>
      <c r="H10503" s="1468"/>
      <c r="I10503" s="1468"/>
      <c r="J10503" s="1468"/>
      <c r="K10503" s="1468"/>
      <c r="L10503" s="1468"/>
      <c r="M10503" s="1468"/>
      <c r="N10503" s="1468"/>
      <c r="O10503" s="1468"/>
      <c r="P10503" s="1468">
        <v>5.54</v>
      </c>
      <c r="R10503" s="1067"/>
      <c r="Z10503" s="21"/>
      <c r="AH10503"/>
    </row>
    <row r="10504" spans="1:34" ht="11.25" customHeight="1">
      <c r="A10504"/>
      <c r="B10504" s="1439" t="s">
        <v>31</v>
      </c>
      <c r="C10504" s="1440">
        <v>5480</v>
      </c>
      <c r="D10504" s="1441" t="str">
        <f t="shared" si="177"/>
        <v>VA5480</v>
      </c>
      <c r="E10504" s="1514" t="s">
        <v>124</v>
      </c>
      <c r="F10504" s="1467">
        <v>600</v>
      </c>
      <c r="G10504" s="1468">
        <v>3.84</v>
      </c>
      <c r="H10504" s="1468"/>
      <c r="I10504" s="1468"/>
      <c r="J10504" s="1468"/>
      <c r="K10504" s="1468"/>
      <c r="L10504" s="1468"/>
      <c r="M10504" s="1468"/>
      <c r="N10504" s="1468"/>
      <c r="O10504" s="1468"/>
      <c r="P10504" s="1468">
        <v>5.12</v>
      </c>
      <c r="R10504" s="1067"/>
      <c r="Z10504" s="21"/>
      <c r="AH10504"/>
    </row>
    <row r="10505" spans="1:34" ht="11.25" customHeight="1">
      <c r="A10505"/>
      <c r="B10505" s="1439" t="s">
        <v>31</v>
      </c>
      <c r="C10505" s="1440">
        <v>5491</v>
      </c>
      <c r="D10505" s="1441" t="str">
        <f t="shared" si="177"/>
        <v>VA5491</v>
      </c>
      <c r="E10505" s="1514" t="s">
        <v>124</v>
      </c>
      <c r="F10505" s="1467">
        <v>500</v>
      </c>
      <c r="G10505" s="1468">
        <v>1.27</v>
      </c>
      <c r="H10505" s="1468"/>
      <c r="I10505" s="1468"/>
      <c r="J10505" s="1468"/>
      <c r="K10505" s="1468"/>
      <c r="L10505" s="1468"/>
      <c r="M10505" s="1468"/>
      <c r="N10505" s="1468"/>
      <c r="O10505" s="1468"/>
      <c r="P10505" s="1468">
        <v>1.7</v>
      </c>
      <c r="R10505" s="1067"/>
      <c r="Z10505" s="21"/>
      <c r="AH10505"/>
    </row>
    <row r="10506" spans="1:34" ht="11.25" customHeight="1">
      <c r="A10506"/>
      <c r="B10506" s="1439" t="s">
        <v>31</v>
      </c>
      <c r="C10506" s="1440">
        <v>5506</v>
      </c>
      <c r="D10506" s="1441" t="str">
        <f t="shared" si="177"/>
        <v>VA5506</v>
      </c>
      <c r="E10506" s="1514" t="s">
        <v>123</v>
      </c>
      <c r="F10506" s="1467">
        <v>650</v>
      </c>
      <c r="G10506" s="1468">
        <v>4.66</v>
      </c>
      <c r="H10506" s="1468"/>
      <c r="I10506" s="1468"/>
      <c r="J10506" s="1468"/>
      <c r="K10506" s="1468"/>
      <c r="L10506" s="1468"/>
      <c r="M10506" s="1468"/>
      <c r="N10506" s="1468"/>
      <c r="O10506" s="1468"/>
      <c r="P10506" s="1468">
        <v>6.21</v>
      </c>
      <c r="R10506" s="1067"/>
      <c r="Z10506" s="21"/>
      <c r="AH10506"/>
    </row>
    <row r="10507" spans="1:34" ht="11.25" customHeight="1">
      <c r="A10507"/>
      <c r="B10507" s="1439" t="s">
        <v>31</v>
      </c>
      <c r="C10507" s="1440">
        <v>5507</v>
      </c>
      <c r="D10507" s="1441" t="str">
        <f t="shared" si="177"/>
        <v>VA5507</v>
      </c>
      <c r="E10507" s="1514" t="s">
        <v>123</v>
      </c>
      <c r="F10507" s="1467">
        <v>500</v>
      </c>
      <c r="G10507" s="1468">
        <v>2.9</v>
      </c>
      <c r="H10507" s="1468"/>
      <c r="I10507" s="1468"/>
      <c r="J10507" s="1468"/>
      <c r="K10507" s="1468"/>
      <c r="L10507" s="1468"/>
      <c r="M10507" s="1468"/>
      <c r="N10507" s="1468"/>
      <c r="O10507" s="1468"/>
      <c r="P10507" s="1468">
        <v>3.87</v>
      </c>
      <c r="R10507" s="1067"/>
      <c r="Z10507" s="21"/>
      <c r="AH10507"/>
    </row>
    <row r="10508" spans="1:34" ht="11.25" customHeight="1">
      <c r="A10508"/>
      <c r="B10508" s="1439" t="s">
        <v>31</v>
      </c>
      <c r="C10508" s="1440">
        <v>5535</v>
      </c>
      <c r="D10508" s="1441" t="str">
        <f t="shared" ref="D10508:D10571" si="178">B10508&amp;TEXT(C10508,"0000")</f>
        <v>VA5535</v>
      </c>
      <c r="E10508" s="1514" t="s">
        <v>124</v>
      </c>
      <c r="F10508" s="1467">
        <v>600</v>
      </c>
      <c r="G10508" s="1468">
        <v>4.1399999999999997</v>
      </c>
      <c r="H10508" s="1468"/>
      <c r="I10508" s="1468"/>
      <c r="J10508" s="1468"/>
      <c r="K10508" s="1468"/>
      <c r="L10508" s="1468"/>
      <c r="M10508" s="1468"/>
      <c r="N10508" s="1468"/>
      <c r="O10508" s="1468"/>
      <c r="P10508" s="1468">
        <v>5.52</v>
      </c>
      <c r="R10508" s="1067"/>
      <c r="Z10508" s="21"/>
      <c r="AH10508"/>
    </row>
    <row r="10509" spans="1:34" ht="11.25" customHeight="1">
      <c r="A10509"/>
      <c r="B10509" s="1439" t="s">
        <v>31</v>
      </c>
      <c r="C10509" s="1440">
        <v>5537</v>
      </c>
      <c r="D10509" s="1441" t="str">
        <f t="shared" si="178"/>
        <v>VA5537</v>
      </c>
      <c r="E10509" s="1514" t="s">
        <v>125</v>
      </c>
      <c r="F10509" s="1467">
        <v>500</v>
      </c>
      <c r="G10509" s="1468">
        <v>2.41</v>
      </c>
      <c r="H10509" s="1468"/>
      <c r="I10509" s="1468"/>
      <c r="J10509" s="1468"/>
      <c r="K10509" s="1468"/>
      <c r="L10509" s="1468"/>
      <c r="M10509" s="1468"/>
      <c r="N10509" s="1468"/>
      <c r="O10509" s="1468"/>
      <c r="P10509" s="1468">
        <v>3.22</v>
      </c>
      <c r="R10509" s="1067"/>
      <c r="Z10509" s="21"/>
      <c r="AH10509"/>
    </row>
    <row r="10510" spans="1:34" ht="11.25" customHeight="1">
      <c r="A10510"/>
      <c r="B10510" s="1439" t="s">
        <v>31</v>
      </c>
      <c r="C10510" s="1440">
        <v>5551</v>
      </c>
      <c r="D10510" s="1441" t="str">
        <f t="shared" si="178"/>
        <v>VA5551</v>
      </c>
      <c r="E10510" s="1514" t="s">
        <v>122</v>
      </c>
      <c r="F10510" s="1467">
        <v>1250</v>
      </c>
      <c r="G10510" s="1468">
        <v>12.07</v>
      </c>
      <c r="H10510" s="1468"/>
      <c r="I10510" s="1468"/>
      <c r="J10510" s="1468"/>
      <c r="K10510" s="1468"/>
      <c r="L10510" s="1468"/>
      <c r="M10510" s="1468"/>
      <c r="N10510" s="1468"/>
      <c r="O10510" s="1468"/>
      <c r="P10510" s="1468">
        <v>16.100000000000001</v>
      </c>
      <c r="R10510" s="1067"/>
      <c r="Z10510" s="21"/>
      <c r="AH10510"/>
    </row>
    <row r="10511" spans="1:34" ht="11.25" customHeight="1">
      <c r="A10511"/>
      <c r="B10511" s="1439" t="s">
        <v>31</v>
      </c>
      <c r="C10511" s="1440">
        <v>5606</v>
      </c>
      <c r="D10511" s="1441" t="str">
        <f t="shared" si="178"/>
        <v>VA5606</v>
      </c>
      <c r="E10511" s="1514" t="s">
        <v>125</v>
      </c>
      <c r="F10511" s="1467">
        <v>500</v>
      </c>
      <c r="G10511" s="1468">
        <v>0.84</v>
      </c>
      <c r="H10511" s="1468"/>
      <c r="I10511" s="1468"/>
      <c r="J10511" s="1468"/>
      <c r="K10511" s="1468"/>
      <c r="L10511" s="1468"/>
      <c r="M10511" s="1468"/>
      <c r="N10511" s="1468"/>
      <c r="O10511" s="1468"/>
      <c r="P10511" s="1468">
        <v>1.1200000000000001</v>
      </c>
      <c r="R10511" s="1067"/>
      <c r="Z10511" s="21"/>
      <c r="AH10511"/>
    </row>
    <row r="10512" spans="1:34" ht="11.25" customHeight="1">
      <c r="A10512"/>
      <c r="B10512" s="1439" t="s">
        <v>31</v>
      </c>
      <c r="C10512" s="1440">
        <v>5610</v>
      </c>
      <c r="D10512" s="1441" t="str">
        <f t="shared" si="178"/>
        <v>VA5610</v>
      </c>
      <c r="E10512" s="1514" t="s">
        <v>124</v>
      </c>
      <c r="F10512" s="1467">
        <v>500</v>
      </c>
      <c r="G10512" s="1468">
        <v>2.82</v>
      </c>
      <c r="H10512" s="1468"/>
      <c r="I10512" s="1468"/>
      <c r="J10512" s="1468"/>
      <c r="K10512" s="1468"/>
      <c r="L10512" s="1468"/>
      <c r="M10512" s="1468"/>
      <c r="N10512" s="1468"/>
      <c r="O10512" s="1468"/>
      <c r="P10512" s="1468">
        <v>3.76</v>
      </c>
      <c r="R10512" s="1067"/>
      <c r="Z10512" s="21"/>
      <c r="AH10512"/>
    </row>
    <row r="10513" spans="1:34" ht="11.25" customHeight="1">
      <c r="A10513"/>
      <c r="B10513" s="1439" t="s">
        <v>31</v>
      </c>
      <c r="C10513" s="1440">
        <v>5645</v>
      </c>
      <c r="D10513" s="1441" t="str">
        <f t="shared" si="178"/>
        <v>VA5645</v>
      </c>
      <c r="E10513" s="1514" t="s">
        <v>124</v>
      </c>
      <c r="F10513" s="1467">
        <v>900</v>
      </c>
      <c r="G10513" s="1468">
        <v>7.9</v>
      </c>
      <c r="H10513" s="1468"/>
      <c r="I10513" s="1468"/>
      <c r="J10513" s="1468"/>
      <c r="K10513" s="1468"/>
      <c r="L10513" s="1468"/>
      <c r="M10513" s="1468"/>
      <c r="N10513" s="1468"/>
      <c r="O10513" s="1468"/>
      <c r="P10513" s="1468">
        <v>10.53</v>
      </c>
      <c r="R10513" s="1067"/>
      <c r="Z10513" s="21"/>
      <c r="AH10513"/>
    </row>
    <row r="10514" spans="1:34" ht="11.25" customHeight="1">
      <c r="A10514"/>
      <c r="B10514" s="1439" t="s">
        <v>31</v>
      </c>
      <c r="C10514" s="1440">
        <v>5651</v>
      </c>
      <c r="D10514" s="1441" t="str">
        <f t="shared" si="178"/>
        <v>VA5651</v>
      </c>
      <c r="E10514" s="1514" t="s">
        <v>124</v>
      </c>
      <c r="F10514" s="1467">
        <v>800</v>
      </c>
      <c r="G10514" s="1468">
        <v>6.44</v>
      </c>
      <c r="H10514" s="1468"/>
      <c r="I10514" s="1468"/>
      <c r="J10514" s="1468"/>
      <c r="K10514" s="1468"/>
      <c r="L10514" s="1468"/>
      <c r="M10514" s="1468"/>
      <c r="N10514" s="1468"/>
      <c r="O10514" s="1468"/>
      <c r="P10514" s="1468">
        <v>8.59</v>
      </c>
      <c r="R10514" s="1067"/>
      <c r="Z10514" s="21"/>
      <c r="AH10514"/>
    </row>
    <row r="10515" spans="1:34" ht="11.25" customHeight="1">
      <c r="A10515"/>
      <c r="B10515" s="1439" t="s">
        <v>31</v>
      </c>
      <c r="C10515" s="1440">
        <v>5703</v>
      </c>
      <c r="D10515" s="1441" t="str">
        <f t="shared" si="178"/>
        <v>VA5703</v>
      </c>
      <c r="E10515" s="1514" t="s">
        <v>122</v>
      </c>
      <c r="F10515" s="1467">
        <v>900</v>
      </c>
      <c r="G10515" s="1468">
        <v>7.63</v>
      </c>
      <c r="H10515" s="1468"/>
      <c r="I10515" s="1468"/>
      <c r="J10515" s="1468"/>
      <c r="K10515" s="1468"/>
      <c r="L10515" s="1468"/>
      <c r="M10515" s="1468"/>
      <c r="N10515" s="1468"/>
      <c r="O10515" s="1468"/>
      <c r="P10515" s="1468">
        <v>10.18</v>
      </c>
      <c r="R10515" s="1067"/>
      <c r="Z10515" s="21"/>
      <c r="AH10515"/>
    </row>
    <row r="10516" spans="1:34" ht="11.25" customHeight="1">
      <c r="A10516"/>
      <c r="B10516" s="1439" t="s">
        <v>31</v>
      </c>
      <c r="C10516" s="1440">
        <v>5705</v>
      </c>
      <c r="D10516" s="1441" t="str">
        <f t="shared" si="178"/>
        <v>VA5705</v>
      </c>
      <c r="E10516" s="1514" t="s">
        <v>123</v>
      </c>
      <c r="F10516" s="1467">
        <v>900</v>
      </c>
      <c r="G10516" s="1468">
        <v>7.75</v>
      </c>
      <c r="H10516" s="1468"/>
      <c r="I10516" s="1468"/>
      <c r="J10516" s="1468"/>
      <c r="K10516" s="1468"/>
      <c r="L10516" s="1468"/>
      <c r="M10516" s="1468"/>
      <c r="N10516" s="1468"/>
      <c r="O10516" s="1468"/>
      <c r="P10516" s="1468">
        <v>10.34</v>
      </c>
      <c r="R10516" s="1067"/>
      <c r="Z10516" s="21"/>
      <c r="AH10516"/>
    </row>
    <row r="10517" spans="1:34" ht="11.25" customHeight="1">
      <c r="A10517"/>
      <c r="B10517" s="1439" t="s">
        <v>31</v>
      </c>
      <c r="C10517" s="1440">
        <v>5951</v>
      </c>
      <c r="D10517" s="1441" t="str">
        <f t="shared" si="178"/>
        <v>VA5951</v>
      </c>
      <c r="E10517" s="1514" t="s">
        <v>123</v>
      </c>
      <c r="F10517" s="1467">
        <v>500</v>
      </c>
      <c r="G10517" s="1468">
        <v>0.23</v>
      </c>
      <c r="H10517" s="1468"/>
      <c r="I10517" s="1468"/>
      <c r="J10517" s="1468"/>
      <c r="K10517" s="1468"/>
      <c r="L10517" s="1468"/>
      <c r="M10517" s="1468"/>
      <c r="N10517" s="1468"/>
      <c r="O10517" s="1468"/>
      <c r="P10517" s="1468">
        <v>0.3</v>
      </c>
      <c r="R10517" s="1067"/>
      <c r="Z10517" s="21"/>
      <c r="AH10517"/>
    </row>
    <row r="10518" spans="1:34" ht="11.25" customHeight="1">
      <c r="A10518"/>
      <c r="B10518" s="1439" t="s">
        <v>31</v>
      </c>
      <c r="C10518" s="1440">
        <v>6003</v>
      </c>
      <c r="D10518" s="1441" t="str">
        <f t="shared" si="178"/>
        <v>VA6003</v>
      </c>
      <c r="E10518" s="1514" t="s">
        <v>122</v>
      </c>
      <c r="F10518" s="1467">
        <v>600</v>
      </c>
      <c r="G10518" s="1468">
        <v>3.91</v>
      </c>
      <c r="H10518" s="1468"/>
      <c r="I10518" s="1468"/>
      <c r="J10518" s="1468"/>
      <c r="K10518" s="1468"/>
      <c r="L10518" s="1468"/>
      <c r="M10518" s="1468"/>
      <c r="N10518" s="1468"/>
      <c r="O10518" s="1468"/>
      <c r="P10518" s="1468">
        <v>5.22</v>
      </c>
      <c r="R10518" s="1067"/>
      <c r="Z10518" s="21"/>
      <c r="AH10518"/>
    </row>
    <row r="10519" spans="1:34" ht="11.25" customHeight="1">
      <c r="A10519"/>
      <c r="B10519" s="1439" t="s">
        <v>31</v>
      </c>
      <c r="C10519" s="1440">
        <v>6005</v>
      </c>
      <c r="D10519" s="1441" t="str">
        <f t="shared" si="178"/>
        <v>VA6005</v>
      </c>
      <c r="E10519" s="1514" t="s">
        <v>122</v>
      </c>
      <c r="F10519" s="1467">
        <v>500</v>
      </c>
      <c r="G10519" s="1468">
        <v>2.35</v>
      </c>
      <c r="H10519" s="1468"/>
      <c r="I10519" s="1468"/>
      <c r="J10519" s="1468"/>
      <c r="K10519" s="1468"/>
      <c r="L10519" s="1468"/>
      <c r="M10519" s="1468"/>
      <c r="N10519" s="1468"/>
      <c r="O10519" s="1468"/>
      <c r="P10519" s="1468">
        <v>3.14</v>
      </c>
      <c r="R10519" s="1067"/>
      <c r="Z10519" s="21"/>
      <c r="AH10519"/>
    </row>
    <row r="10520" spans="1:34" ht="11.25" customHeight="1">
      <c r="A10520"/>
      <c r="B10520" s="1439" t="s">
        <v>31</v>
      </c>
      <c r="C10520" s="1440">
        <v>6018</v>
      </c>
      <c r="D10520" s="1441" t="str">
        <f t="shared" si="178"/>
        <v>VA6018</v>
      </c>
      <c r="E10520" s="1514" t="s">
        <v>122</v>
      </c>
      <c r="F10520" s="1467">
        <v>500</v>
      </c>
      <c r="G10520" s="1468">
        <v>2.52</v>
      </c>
      <c r="H10520" s="1468"/>
      <c r="I10520" s="1468"/>
      <c r="J10520" s="1468"/>
      <c r="K10520" s="1468"/>
      <c r="L10520" s="1468"/>
      <c r="M10520" s="1468"/>
      <c r="N10520" s="1468"/>
      <c r="O10520" s="1468"/>
      <c r="P10520" s="1468">
        <v>3.36</v>
      </c>
      <c r="R10520" s="1067"/>
      <c r="Z10520" s="21"/>
      <c r="AH10520"/>
    </row>
    <row r="10521" spans="1:34" ht="11.25" customHeight="1">
      <c r="A10521"/>
      <c r="B10521" s="1439" t="s">
        <v>31</v>
      </c>
      <c r="C10521" s="1440">
        <v>6045</v>
      </c>
      <c r="D10521" s="1441" t="str">
        <f t="shared" si="178"/>
        <v>VA6045</v>
      </c>
      <c r="E10521" s="1514" t="s">
        <v>122</v>
      </c>
      <c r="F10521" s="1467">
        <v>500</v>
      </c>
      <c r="G10521" s="1468">
        <v>2.7</v>
      </c>
      <c r="H10521" s="1468"/>
      <c r="I10521" s="1468"/>
      <c r="J10521" s="1468"/>
      <c r="K10521" s="1468"/>
      <c r="L10521" s="1468"/>
      <c r="M10521" s="1468"/>
      <c r="N10521" s="1468"/>
      <c r="O10521" s="1468"/>
      <c r="P10521" s="1468">
        <v>3.6</v>
      </c>
      <c r="R10521" s="1067"/>
      <c r="Z10521" s="21"/>
      <c r="AH10521"/>
    </row>
    <row r="10522" spans="1:34" ht="11.25" customHeight="1">
      <c r="A10522"/>
      <c r="B10522" s="1439" t="s">
        <v>31</v>
      </c>
      <c r="C10522" s="1440">
        <v>6204</v>
      </c>
      <c r="D10522" s="1441" t="str">
        <f t="shared" si="178"/>
        <v>VA6204</v>
      </c>
      <c r="E10522" s="1514" t="s">
        <v>122</v>
      </c>
      <c r="F10522" s="1467">
        <v>700</v>
      </c>
      <c r="G10522" s="1468">
        <v>4.99</v>
      </c>
      <c r="H10522" s="1468"/>
      <c r="I10522" s="1468"/>
      <c r="J10522" s="1468"/>
      <c r="K10522" s="1468"/>
      <c r="L10522" s="1468"/>
      <c r="M10522" s="1468"/>
      <c r="N10522" s="1468"/>
      <c r="O10522" s="1468"/>
      <c r="P10522" s="1468">
        <v>6.66</v>
      </c>
      <c r="R10522" s="1067"/>
      <c r="Z10522" s="21"/>
      <c r="AH10522"/>
    </row>
    <row r="10523" spans="1:34" ht="11.25" customHeight="1">
      <c r="A10523"/>
      <c r="B10523" s="1439" t="s">
        <v>31</v>
      </c>
      <c r="C10523" s="1440">
        <v>6206</v>
      </c>
      <c r="D10523" s="1441" t="str">
        <f t="shared" si="178"/>
        <v>VA6206</v>
      </c>
      <c r="E10523" s="1514" t="s">
        <v>122</v>
      </c>
      <c r="F10523" s="1467">
        <v>500</v>
      </c>
      <c r="G10523" s="1468">
        <v>1.93</v>
      </c>
      <c r="H10523" s="1468"/>
      <c r="I10523" s="1468"/>
      <c r="J10523" s="1468"/>
      <c r="K10523" s="1468"/>
      <c r="L10523" s="1468"/>
      <c r="M10523" s="1468"/>
      <c r="N10523" s="1468"/>
      <c r="O10523" s="1468"/>
      <c r="P10523" s="1468">
        <v>2.58</v>
      </c>
      <c r="R10523" s="1067"/>
      <c r="Z10523" s="21"/>
      <c r="AH10523"/>
    </row>
    <row r="10524" spans="1:34" ht="11.25" customHeight="1">
      <c r="A10524"/>
      <c r="B10524" s="1439" t="s">
        <v>31</v>
      </c>
      <c r="C10524" s="1440">
        <v>6213</v>
      </c>
      <c r="D10524" s="1441" t="str">
        <f t="shared" si="178"/>
        <v>VA6213</v>
      </c>
      <c r="E10524" s="1514" t="s">
        <v>122</v>
      </c>
      <c r="F10524" s="1467">
        <v>500</v>
      </c>
      <c r="G10524" s="1468">
        <v>0.9</v>
      </c>
      <c r="H10524" s="1468"/>
      <c r="I10524" s="1468"/>
      <c r="J10524" s="1468"/>
      <c r="K10524" s="1468"/>
      <c r="L10524" s="1468"/>
      <c r="M10524" s="1468"/>
      <c r="N10524" s="1468"/>
      <c r="O10524" s="1468"/>
      <c r="P10524" s="1468">
        <v>1.2</v>
      </c>
      <c r="R10524" s="1067"/>
      <c r="Z10524" s="21"/>
      <c r="AH10524"/>
    </row>
    <row r="10525" spans="1:34" ht="11.25" customHeight="1">
      <c r="A10525"/>
      <c r="B10525" s="1439" t="s">
        <v>31</v>
      </c>
      <c r="C10525" s="1440">
        <v>6214</v>
      </c>
      <c r="D10525" s="1441" t="str">
        <f t="shared" si="178"/>
        <v>VA6214</v>
      </c>
      <c r="E10525" s="1514" t="s">
        <v>122</v>
      </c>
      <c r="F10525" s="1467">
        <v>500</v>
      </c>
      <c r="G10525" s="1468">
        <v>1.03</v>
      </c>
      <c r="H10525" s="1468"/>
      <c r="I10525" s="1468"/>
      <c r="J10525" s="1468"/>
      <c r="K10525" s="1468"/>
      <c r="L10525" s="1468"/>
      <c r="M10525" s="1468"/>
      <c r="N10525" s="1468"/>
      <c r="O10525" s="1468"/>
      <c r="P10525" s="1468">
        <v>1.38</v>
      </c>
      <c r="R10525" s="1067"/>
      <c r="Z10525" s="21"/>
      <c r="AH10525"/>
    </row>
    <row r="10526" spans="1:34" ht="11.25" customHeight="1">
      <c r="A10526"/>
      <c r="B10526" s="1439" t="s">
        <v>31</v>
      </c>
      <c r="C10526" s="1440">
        <v>6216</v>
      </c>
      <c r="D10526" s="1441" t="str">
        <f t="shared" si="178"/>
        <v>VA6216</v>
      </c>
      <c r="E10526" s="1514" t="s">
        <v>122</v>
      </c>
      <c r="F10526" s="1467">
        <v>550</v>
      </c>
      <c r="G10526" s="1468">
        <v>3.46</v>
      </c>
      <c r="H10526" s="1468"/>
      <c r="I10526" s="1468"/>
      <c r="J10526" s="1468"/>
      <c r="K10526" s="1468"/>
      <c r="L10526" s="1468"/>
      <c r="M10526" s="1468"/>
      <c r="N10526" s="1468"/>
      <c r="O10526" s="1468"/>
      <c r="P10526" s="1468">
        <v>4.6100000000000003</v>
      </c>
      <c r="R10526" s="1067"/>
      <c r="Z10526" s="21"/>
      <c r="AH10526"/>
    </row>
    <row r="10527" spans="1:34" ht="11.25" customHeight="1">
      <c r="A10527"/>
      <c r="B10527" s="1439" t="s">
        <v>31</v>
      </c>
      <c r="C10527" s="1440">
        <v>6217</v>
      </c>
      <c r="D10527" s="1441" t="str">
        <f t="shared" si="178"/>
        <v>VA6217</v>
      </c>
      <c r="E10527" s="1514" t="s">
        <v>124</v>
      </c>
      <c r="F10527" s="1467">
        <v>500</v>
      </c>
      <c r="G10527" s="1468">
        <v>2.88</v>
      </c>
      <c r="H10527" s="1468"/>
      <c r="I10527" s="1468"/>
      <c r="J10527" s="1468"/>
      <c r="K10527" s="1468"/>
      <c r="L10527" s="1468"/>
      <c r="M10527" s="1468"/>
      <c r="N10527" s="1468"/>
      <c r="O10527" s="1468"/>
      <c r="P10527" s="1468">
        <v>3.84</v>
      </c>
      <c r="R10527" s="1067"/>
      <c r="Z10527" s="21"/>
      <c r="AH10527"/>
    </row>
    <row r="10528" spans="1:34" ht="11.25" customHeight="1">
      <c r="A10528"/>
      <c r="B10528" s="1439" t="s">
        <v>31</v>
      </c>
      <c r="C10528" s="1440">
        <v>6229</v>
      </c>
      <c r="D10528" s="1441" t="str">
        <f t="shared" si="178"/>
        <v>VA6229</v>
      </c>
      <c r="E10528" s="1514" t="s">
        <v>123</v>
      </c>
      <c r="F10528" s="1467">
        <v>550</v>
      </c>
      <c r="G10528" s="1468">
        <v>3.53</v>
      </c>
      <c r="H10528" s="1468"/>
      <c r="I10528" s="1468"/>
      <c r="J10528" s="1468"/>
      <c r="K10528" s="1468"/>
      <c r="L10528" s="1468"/>
      <c r="M10528" s="1468"/>
      <c r="N10528" s="1468"/>
      <c r="O10528" s="1468"/>
      <c r="P10528" s="1468">
        <v>4.7</v>
      </c>
      <c r="R10528" s="1067"/>
      <c r="Z10528" s="21"/>
      <c r="AH10528"/>
    </row>
    <row r="10529" spans="1:34" ht="11.25" customHeight="1">
      <c r="A10529"/>
      <c r="B10529" s="1439" t="s">
        <v>31</v>
      </c>
      <c r="C10529" s="1440">
        <v>6233</v>
      </c>
      <c r="D10529" s="1441" t="str">
        <f t="shared" si="178"/>
        <v>VA6233</v>
      </c>
      <c r="E10529" s="1514" t="s">
        <v>123</v>
      </c>
      <c r="F10529" s="1467">
        <v>500</v>
      </c>
      <c r="G10529" s="1468">
        <v>1.56</v>
      </c>
      <c r="H10529" s="1468"/>
      <c r="I10529" s="1468"/>
      <c r="J10529" s="1468"/>
      <c r="K10529" s="1468"/>
      <c r="L10529" s="1468"/>
      <c r="M10529" s="1468"/>
      <c r="N10529" s="1468"/>
      <c r="O10529" s="1468"/>
      <c r="P10529" s="1468">
        <v>2.08</v>
      </c>
      <c r="R10529" s="1067"/>
      <c r="Z10529" s="21"/>
      <c r="AH10529"/>
    </row>
    <row r="10530" spans="1:34" ht="11.25" customHeight="1">
      <c r="A10530"/>
      <c r="B10530" s="1439" t="s">
        <v>31</v>
      </c>
      <c r="C10530" s="1440">
        <v>6235</v>
      </c>
      <c r="D10530" s="1441" t="str">
        <f t="shared" si="178"/>
        <v>VA6235</v>
      </c>
      <c r="E10530" s="1514" t="s">
        <v>122</v>
      </c>
      <c r="F10530" s="1467">
        <v>600</v>
      </c>
      <c r="G10530" s="1468">
        <v>4.01</v>
      </c>
      <c r="H10530" s="1468"/>
      <c r="I10530" s="1468"/>
      <c r="J10530" s="1468"/>
      <c r="K10530" s="1468"/>
      <c r="L10530" s="1468"/>
      <c r="M10530" s="1468"/>
      <c r="N10530" s="1468"/>
      <c r="O10530" s="1468"/>
      <c r="P10530" s="1468">
        <v>5.34</v>
      </c>
      <c r="R10530" s="1067"/>
      <c r="Z10530" s="21"/>
      <c r="AH10530"/>
    </row>
    <row r="10531" spans="1:34" ht="11.25" customHeight="1">
      <c r="A10531"/>
      <c r="B10531" s="1439" t="s">
        <v>31</v>
      </c>
      <c r="C10531" s="1440">
        <v>6236</v>
      </c>
      <c r="D10531" s="1441" t="str">
        <f t="shared" si="178"/>
        <v>VA6236</v>
      </c>
      <c r="E10531" s="1514" t="s">
        <v>122</v>
      </c>
      <c r="F10531" s="1467">
        <v>650</v>
      </c>
      <c r="G10531" s="1468">
        <v>4.5599999999999996</v>
      </c>
      <c r="H10531" s="1468"/>
      <c r="I10531" s="1468"/>
      <c r="J10531" s="1468"/>
      <c r="K10531" s="1468"/>
      <c r="L10531" s="1468"/>
      <c r="M10531" s="1468"/>
      <c r="N10531" s="1468"/>
      <c r="O10531" s="1468"/>
      <c r="P10531" s="1468">
        <v>6.08</v>
      </c>
      <c r="R10531" s="1067"/>
      <c r="Z10531" s="21"/>
      <c r="AH10531"/>
    </row>
    <row r="10532" spans="1:34" ht="11.25" customHeight="1">
      <c r="A10532"/>
      <c r="B10532" s="1439" t="s">
        <v>31</v>
      </c>
      <c r="C10532" s="1440">
        <v>6237</v>
      </c>
      <c r="D10532" s="1441" t="str">
        <f t="shared" si="178"/>
        <v>VA6237</v>
      </c>
      <c r="E10532" s="1514" t="s">
        <v>123</v>
      </c>
      <c r="F10532" s="1467">
        <v>500</v>
      </c>
      <c r="G10532" s="1468">
        <v>0.96</v>
      </c>
      <c r="H10532" s="1468"/>
      <c r="I10532" s="1468"/>
      <c r="J10532" s="1468"/>
      <c r="K10532" s="1468"/>
      <c r="L10532" s="1468"/>
      <c r="M10532" s="1468"/>
      <c r="N10532" s="1468"/>
      <c r="O10532" s="1468"/>
      <c r="P10532" s="1468">
        <v>1.28</v>
      </c>
      <c r="R10532" s="1067"/>
      <c r="Z10532" s="21"/>
      <c r="AH10532"/>
    </row>
    <row r="10533" spans="1:34" ht="11.25" customHeight="1">
      <c r="A10533"/>
      <c r="B10533" s="1439" t="s">
        <v>31</v>
      </c>
      <c r="C10533" s="1440">
        <v>6251</v>
      </c>
      <c r="D10533" s="1441" t="str">
        <f t="shared" si="178"/>
        <v>VA6251</v>
      </c>
      <c r="E10533" s="1514" t="s">
        <v>122</v>
      </c>
      <c r="F10533" s="1467">
        <v>500</v>
      </c>
      <c r="G10533" s="1468">
        <v>2.4</v>
      </c>
      <c r="H10533" s="1468"/>
      <c r="I10533" s="1468"/>
      <c r="J10533" s="1468"/>
      <c r="K10533" s="1468"/>
      <c r="L10533" s="1468"/>
      <c r="M10533" s="1468"/>
      <c r="N10533" s="1468"/>
      <c r="O10533" s="1468"/>
      <c r="P10533" s="1468">
        <v>3.2</v>
      </c>
      <c r="R10533" s="1067"/>
      <c r="Z10533" s="21"/>
      <c r="AH10533"/>
    </row>
    <row r="10534" spans="1:34" ht="11.25" customHeight="1">
      <c r="A10534"/>
      <c r="B10534" s="1439" t="s">
        <v>31</v>
      </c>
      <c r="C10534" s="1440">
        <v>6252</v>
      </c>
      <c r="D10534" s="1441" t="str">
        <f t="shared" si="178"/>
        <v>VA6252</v>
      </c>
      <c r="E10534" s="1514" t="s">
        <v>122</v>
      </c>
      <c r="F10534" s="1467">
        <v>650</v>
      </c>
      <c r="G10534" s="1468">
        <v>4.3899999999999997</v>
      </c>
      <c r="H10534" s="1468"/>
      <c r="I10534" s="1468"/>
      <c r="J10534" s="1468"/>
      <c r="K10534" s="1468"/>
      <c r="L10534" s="1468"/>
      <c r="M10534" s="1468"/>
      <c r="N10534" s="1468"/>
      <c r="O10534" s="1468"/>
      <c r="P10534" s="1468">
        <v>5.86</v>
      </c>
      <c r="R10534" s="1067"/>
      <c r="Z10534" s="21"/>
      <c r="AH10534"/>
    </row>
    <row r="10535" spans="1:34" ht="11.25" customHeight="1">
      <c r="A10535"/>
      <c r="B10535" s="1439" t="s">
        <v>31</v>
      </c>
      <c r="C10535" s="1440">
        <v>6306</v>
      </c>
      <c r="D10535" s="1441" t="str">
        <f t="shared" si="178"/>
        <v>VA6306</v>
      </c>
      <c r="E10535" s="1514" t="s">
        <v>123</v>
      </c>
      <c r="F10535" s="1467">
        <v>550</v>
      </c>
      <c r="G10535" s="1468">
        <v>3.42</v>
      </c>
      <c r="H10535" s="1468"/>
      <c r="I10535" s="1468"/>
      <c r="J10535" s="1468"/>
      <c r="K10535" s="1468"/>
      <c r="L10535" s="1468"/>
      <c r="M10535" s="1468"/>
      <c r="N10535" s="1468"/>
      <c r="O10535" s="1468"/>
      <c r="P10535" s="1468">
        <v>4.5599999999999996</v>
      </c>
      <c r="R10535" s="1067"/>
      <c r="Z10535" s="21"/>
      <c r="AH10535"/>
    </row>
    <row r="10536" spans="1:34" ht="11.25" customHeight="1">
      <c r="A10536"/>
      <c r="B10536" s="1439" t="s">
        <v>31</v>
      </c>
      <c r="C10536" s="1440">
        <v>6319</v>
      </c>
      <c r="D10536" s="1441" t="str">
        <f t="shared" si="178"/>
        <v>VA6319</v>
      </c>
      <c r="E10536" s="1514" t="s">
        <v>123</v>
      </c>
      <c r="F10536" s="1467">
        <v>500</v>
      </c>
      <c r="G10536" s="1468">
        <v>2.34</v>
      </c>
      <c r="H10536" s="1468"/>
      <c r="I10536" s="1468"/>
      <c r="J10536" s="1468"/>
      <c r="K10536" s="1468"/>
      <c r="L10536" s="1468"/>
      <c r="M10536" s="1468"/>
      <c r="N10536" s="1468"/>
      <c r="O10536" s="1468"/>
      <c r="P10536" s="1468">
        <v>3.12</v>
      </c>
      <c r="R10536" s="1067"/>
      <c r="Z10536" s="21"/>
      <c r="AH10536"/>
    </row>
    <row r="10537" spans="1:34" ht="11.25" customHeight="1">
      <c r="A10537"/>
      <c r="B10537" s="1439" t="s">
        <v>31</v>
      </c>
      <c r="C10537" s="1440">
        <v>6325</v>
      </c>
      <c r="D10537" s="1441" t="str">
        <f t="shared" si="178"/>
        <v>VA6325</v>
      </c>
      <c r="E10537" s="1514" t="s">
        <v>124</v>
      </c>
      <c r="F10537" s="1467">
        <v>500</v>
      </c>
      <c r="G10537" s="1468">
        <v>2.27</v>
      </c>
      <c r="H10537" s="1468"/>
      <c r="I10537" s="1468"/>
      <c r="J10537" s="1468"/>
      <c r="K10537" s="1468"/>
      <c r="L10537" s="1468"/>
      <c r="M10537" s="1468"/>
      <c r="N10537" s="1468"/>
      <c r="O10537" s="1468"/>
      <c r="P10537" s="1468">
        <v>3.02</v>
      </c>
      <c r="R10537" s="1067"/>
      <c r="Z10537" s="21"/>
      <c r="AH10537"/>
    </row>
    <row r="10538" spans="1:34" ht="11.25" customHeight="1">
      <c r="A10538"/>
      <c r="B10538" s="1439" t="s">
        <v>31</v>
      </c>
      <c r="C10538" s="1440">
        <v>6400</v>
      </c>
      <c r="D10538" s="1441" t="str">
        <f t="shared" si="178"/>
        <v>VA6400</v>
      </c>
      <c r="E10538" s="1514" t="s">
        <v>125</v>
      </c>
      <c r="F10538" s="1467">
        <v>550</v>
      </c>
      <c r="G10538" s="1468">
        <v>3.56</v>
      </c>
      <c r="H10538" s="1468"/>
      <c r="I10538" s="1468"/>
      <c r="J10538" s="1468"/>
      <c r="K10538" s="1468"/>
      <c r="L10538" s="1468"/>
      <c r="M10538" s="1468"/>
      <c r="N10538" s="1468"/>
      <c r="O10538" s="1468"/>
      <c r="P10538" s="1468">
        <v>4.75</v>
      </c>
      <c r="R10538" s="1067"/>
      <c r="Z10538" s="21"/>
      <c r="AH10538"/>
    </row>
    <row r="10539" spans="1:34" ht="11.25" customHeight="1">
      <c r="A10539"/>
      <c r="B10539" s="1439" t="s">
        <v>31</v>
      </c>
      <c r="C10539" s="1440">
        <v>6503</v>
      </c>
      <c r="D10539" s="1441" t="str">
        <f t="shared" si="178"/>
        <v>VA6503</v>
      </c>
      <c r="E10539" s="1514" t="s">
        <v>125</v>
      </c>
      <c r="F10539" s="1467">
        <v>500</v>
      </c>
      <c r="G10539" s="1468">
        <v>1.51</v>
      </c>
      <c r="H10539" s="1468"/>
      <c r="I10539" s="1468"/>
      <c r="J10539" s="1468"/>
      <c r="K10539" s="1468"/>
      <c r="L10539" s="1468"/>
      <c r="M10539" s="1468"/>
      <c r="N10539" s="1468"/>
      <c r="O10539" s="1468"/>
      <c r="P10539" s="1468">
        <v>2.02</v>
      </c>
      <c r="R10539" s="1067"/>
      <c r="Z10539" s="21"/>
      <c r="AH10539"/>
    </row>
    <row r="10540" spans="1:34" ht="11.25" customHeight="1">
      <c r="A10540"/>
      <c r="B10540" s="1439" t="s">
        <v>31</v>
      </c>
      <c r="C10540" s="1440">
        <v>6504</v>
      </c>
      <c r="D10540" s="1441" t="str">
        <f t="shared" si="178"/>
        <v>VA6504</v>
      </c>
      <c r="E10540" s="1514" t="s">
        <v>121</v>
      </c>
      <c r="F10540" s="1467">
        <v>500</v>
      </c>
      <c r="G10540" s="1468">
        <v>1.64</v>
      </c>
      <c r="H10540" s="1468"/>
      <c r="I10540" s="1468"/>
      <c r="J10540" s="1468"/>
      <c r="K10540" s="1468"/>
      <c r="L10540" s="1468"/>
      <c r="M10540" s="1468"/>
      <c r="N10540" s="1468"/>
      <c r="O10540" s="1468"/>
      <c r="P10540" s="1468">
        <v>2.19</v>
      </c>
      <c r="R10540" s="1067"/>
      <c r="Z10540" s="21"/>
      <c r="AH10540"/>
    </row>
    <row r="10541" spans="1:34" ht="11.25" customHeight="1">
      <c r="A10541"/>
      <c r="B10541" s="1439" t="s">
        <v>31</v>
      </c>
      <c r="C10541" s="1440">
        <v>6702</v>
      </c>
      <c r="D10541" s="1441" t="str">
        <f t="shared" si="178"/>
        <v>VA6702</v>
      </c>
      <c r="E10541" s="1514" t="s">
        <v>122</v>
      </c>
      <c r="F10541" s="1467">
        <v>0</v>
      </c>
      <c r="G10541" s="1468">
        <v>99.99</v>
      </c>
      <c r="H10541" s="1468"/>
      <c r="I10541" s="1468"/>
      <c r="J10541" s="1468"/>
      <c r="K10541" s="1468"/>
      <c r="L10541" s="1468"/>
      <c r="M10541" s="1468"/>
      <c r="N10541" s="1468"/>
      <c r="O10541" s="1468"/>
      <c r="P10541" s="1468">
        <v>99.99</v>
      </c>
      <c r="R10541" s="1067"/>
      <c r="Z10541" s="21"/>
      <c r="AH10541"/>
    </row>
    <row r="10542" spans="1:34" ht="11.25" customHeight="1">
      <c r="A10542"/>
      <c r="B10542" s="1439" t="s">
        <v>31</v>
      </c>
      <c r="C10542" s="1440">
        <v>6703</v>
      </c>
      <c r="D10542" s="1441" t="str">
        <f t="shared" si="178"/>
        <v>VA6703</v>
      </c>
      <c r="E10542" s="1514" t="s">
        <v>122</v>
      </c>
      <c r="F10542" s="1467">
        <v>0</v>
      </c>
      <c r="G10542" s="1468">
        <v>99.99</v>
      </c>
      <c r="H10542" s="1468"/>
      <c r="I10542" s="1468"/>
      <c r="J10542" s="1468"/>
      <c r="K10542" s="1468"/>
      <c r="L10542" s="1468"/>
      <c r="M10542" s="1468"/>
      <c r="N10542" s="1468"/>
      <c r="O10542" s="1468"/>
      <c r="P10542" s="1468">
        <v>99.99</v>
      </c>
      <c r="R10542" s="1067"/>
      <c r="Z10542" s="21"/>
      <c r="AH10542"/>
    </row>
    <row r="10543" spans="1:34" ht="11.25" customHeight="1">
      <c r="A10543"/>
      <c r="B10543" s="1439" t="s">
        <v>31</v>
      </c>
      <c r="C10543" s="1440">
        <v>6704</v>
      </c>
      <c r="D10543" s="1441" t="str">
        <f t="shared" si="178"/>
        <v>VA6704</v>
      </c>
      <c r="E10543" s="1514" t="s">
        <v>122</v>
      </c>
      <c r="F10543" s="1467">
        <v>0</v>
      </c>
      <c r="G10543" s="1468">
        <v>99.99</v>
      </c>
      <c r="H10543" s="1468"/>
      <c r="I10543" s="1468"/>
      <c r="J10543" s="1468"/>
      <c r="K10543" s="1468"/>
      <c r="L10543" s="1468"/>
      <c r="M10543" s="1468"/>
      <c r="N10543" s="1468"/>
      <c r="O10543" s="1468"/>
      <c r="P10543" s="1468">
        <v>99.99</v>
      </c>
      <c r="R10543" s="1067"/>
      <c r="Z10543" s="21"/>
      <c r="AH10543"/>
    </row>
    <row r="10544" spans="1:34" ht="11.25" customHeight="1">
      <c r="A10544"/>
      <c r="B10544" s="1439" t="s">
        <v>31</v>
      </c>
      <c r="C10544" s="1440">
        <v>6801</v>
      </c>
      <c r="D10544" s="1441" t="str">
        <f t="shared" si="178"/>
        <v>VA6801</v>
      </c>
      <c r="E10544" s="1514" t="s">
        <v>122</v>
      </c>
      <c r="F10544" s="1467">
        <v>500</v>
      </c>
      <c r="G10544" s="1468">
        <v>3.05</v>
      </c>
      <c r="H10544" s="1468"/>
      <c r="I10544" s="1468"/>
      <c r="J10544" s="1468"/>
      <c r="K10544" s="1468"/>
      <c r="L10544" s="1468"/>
      <c r="M10544" s="1468"/>
      <c r="N10544" s="1468"/>
      <c r="O10544" s="1468"/>
      <c r="P10544" s="1468">
        <v>4.0599999999999996</v>
      </c>
      <c r="R10544" s="1067"/>
      <c r="Z10544" s="21"/>
      <c r="AH10544"/>
    </row>
    <row r="10545" spans="1:34" ht="11.25" customHeight="1">
      <c r="A10545"/>
      <c r="B10545" s="1439" t="s">
        <v>31</v>
      </c>
      <c r="C10545" s="1440">
        <v>6811</v>
      </c>
      <c r="D10545" s="1441" t="str">
        <f t="shared" si="178"/>
        <v>VA6811</v>
      </c>
      <c r="E10545" s="1514" t="s">
        <v>123</v>
      </c>
      <c r="F10545" s="1467">
        <v>550</v>
      </c>
      <c r="G10545" s="1468">
        <v>3.53</v>
      </c>
      <c r="H10545" s="1468"/>
      <c r="I10545" s="1468"/>
      <c r="J10545" s="1468"/>
      <c r="K10545" s="1468"/>
      <c r="L10545" s="1468"/>
      <c r="M10545" s="1468"/>
      <c r="N10545" s="1468"/>
      <c r="O10545" s="1468"/>
      <c r="P10545" s="1468">
        <v>4.7</v>
      </c>
      <c r="R10545" s="1067"/>
      <c r="Z10545" s="21"/>
      <c r="AH10545"/>
    </row>
    <row r="10546" spans="1:34" ht="11.25" customHeight="1">
      <c r="A10546"/>
      <c r="B10546" s="1439" t="s">
        <v>31</v>
      </c>
      <c r="C10546" s="1440">
        <v>6824</v>
      </c>
      <c r="D10546" s="1441" t="str">
        <f t="shared" si="178"/>
        <v>VA6824</v>
      </c>
      <c r="E10546" s="1514" t="s">
        <v>122</v>
      </c>
      <c r="F10546" s="1467">
        <v>800</v>
      </c>
      <c r="G10546" s="1468">
        <v>6.54</v>
      </c>
      <c r="H10546" s="1468"/>
      <c r="I10546" s="1468"/>
      <c r="J10546" s="1468"/>
      <c r="K10546" s="1468"/>
      <c r="L10546" s="1468"/>
      <c r="M10546" s="1468"/>
      <c r="N10546" s="1468"/>
      <c r="O10546" s="1468"/>
      <c r="P10546" s="1468">
        <v>8.7200000000000006</v>
      </c>
      <c r="R10546" s="1067"/>
      <c r="Z10546" s="21"/>
      <c r="AH10546"/>
    </row>
    <row r="10547" spans="1:34" ht="11.25" customHeight="1">
      <c r="A10547"/>
      <c r="B10547" s="1439" t="s">
        <v>31</v>
      </c>
      <c r="C10547" s="1440">
        <v>6826</v>
      </c>
      <c r="D10547" s="1441" t="str">
        <f t="shared" si="178"/>
        <v>VA6826</v>
      </c>
      <c r="E10547" s="1514" t="s">
        <v>122</v>
      </c>
      <c r="F10547" s="1467">
        <v>600</v>
      </c>
      <c r="G10547" s="1468">
        <v>3.96</v>
      </c>
      <c r="H10547" s="1468"/>
      <c r="I10547" s="1468"/>
      <c r="J10547" s="1468"/>
      <c r="K10547" s="1468"/>
      <c r="L10547" s="1468"/>
      <c r="M10547" s="1468"/>
      <c r="N10547" s="1468"/>
      <c r="O10547" s="1468"/>
      <c r="P10547" s="1468">
        <v>5.28</v>
      </c>
      <c r="R10547" s="1067"/>
      <c r="Z10547" s="21"/>
      <c r="AH10547"/>
    </row>
    <row r="10548" spans="1:34" ht="11.25" customHeight="1">
      <c r="A10548"/>
      <c r="B10548" s="1439" t="s">
        <v>31</v>
      </c>
      <c r="C10548" s="1440">
        <v>6834</v>
      </c>
      <c r="D10548" s="1441" t="str">
        <f t="shared" si="178"/>
        <v>VA6834</v>
      </c>
      <c r="E10548" s="1514" t="s">
        <v>123</v>
      </c>
      <c r="F10548" s="1467">
        <v>500</v>
      </c>
      <c r="G10548" s="1468">
        <v>2.16</v>
      </c>
      <c r="H10548" s="1468"/>
      <c r="I10548" s="1468"/>
      <c r="J10548" s="1468"/>
      <c r="K10548" s="1468"/>
      <c r="L10548" s="1468"/>
      <c r="M10548" s="1468"/>
      <c r="N10548" s="1468"/>
      <c r="O10548" s="1468"/>
      <c r="P10548" s="1468">
        <v>2.88</v>
      </c>
      <c r="R10548" s="1067"/>
      <c r="Z10548" s="21"/>
      <c r="AH10548"/>
    </row>
    <row r="10549" spans="1:34" ht="11.25" customHeight="1">
      <c r="A10549"/>
      <c r="B10549" s="1439" t="s">
        <v>31</v>
      </c>
      <c r="C10549" s="1440">
        <v>6836</v>
      </c>
      <c r="D10549" s="1441" t="str">
        <f t="shared" si="178"/>
        <v>VA6836</v>
      </c>
      <c r="E10549" s="1514" t="s">
        <v>124</v>
      </c>
      <c r="F10549" s="1467">
        <v>500</v>
      </c>
      <c r="G10549" s="1468">
        <v>2.98</v>
      </c>
      <c r="H10549" s="1468"/>
      <c r="I10549" s="1468"/>
      <c r="J10549" s="1468"/>
      <c r="K10549" s="1468"/>
      <c r="L10549" s="1468"/>
      <c r="M10549" s="1468"/>
      <c r="N10549" s="1468"/>
      <c r="O10549" s="1468"/>
      <c r="P10549" s="1468">
        <v>3.97</v>
      </c>
      <c r="R10549" s="1067"/>
      <c r="Z10549" s="21"/>
      <c r="AH10549"/>
    </row>
    <row r="10550" spans="1:34" ht="11.25" customHeight="1">
      <c r="A10550"/>
      <c r="B10550" s="1439" t="s">
        <v>31</v>
      </c>
      <c r="C10550" s="1440">
        <v>6843</v>
      </c>
      <c r="D10550" s="1441" t="str">
        <f t="shared" si="178"/>
        <v>VA6843</v>
      </c>
      <c r="E10550" s="1514" t="s">
        <v>122</v>
      </c>
      <c r="F10550" s="1467">
        <v>1000</v>
      </c>
      <c r="G10550" s="1468">
        <v>9.1</v>
      </c>
      <c r="H10550" s="1468"/>
      <c r="I10550" s="1468"/>
      <c r="J10550" s="1468"/>
      <c r="K10550" s="1468"/>
      <c r="L10550" s="1468"/>
      <c r="M10550" s="1468"/>
      <c r="N10550" s="1468"/>
      <c r="O10550" s="1468"/>
      <c r="P10550" s="1468">
        <v>12.13</v>
      </c>
      <c r="R10550" s="1067"/>
      <c r="Z10550" s="21"/>
      <c r="AH10550"/>
    </row>
    <row r="10551" spans="1:34" ht="11.25" customHeight="1">
      <c r="A10551"/>
      <c r="B10551" s="1439" t="s">
        <v>31</v>
      </c>
      <c r="C10551" s="1440">
        <v>6845</v>
      </c>
      <c r="D10551" s="1441" t="str">
        <f t="shared" si="178"/>
        <v>VA6845</v>
      </c>
      <c r="E10551" s="1514" t="s">
        <v>122</v>
      </c>
      <c r="F10551" s="1467">
        <v>700</v>
      </c>
      <c r="G10551" s="1468">
        <v>5.0599999999999996</v>
      </c>
      <c r="H10551" s="1468"/>
      <c r="I10551" s="1468"/>
      <c r="J10551" s="1468"/>
      <c r="K10551" s="1468"/>
      <c r="L10551" s="1468"/>
      <c r="M10551" s="1468"/>
      <c r="N10551" s="1468"/>
      <c r="O10551" s="1468"/>
      <c r="P10551" s="1468">
        <v>6.75</v>
      </c>
      <c r="R10551" s="1067"/>
      <c r="Z10551" s="21"/>
      <c r="AH10551"/>
    </row>
    <row r="10552" spans="1:34" ht="11.25" customHeight="1">
      <c r="A10552"/>
      <c r="B10552" s="1439" t="s">
        <v>31</v>
      </c>
      <c r="C10552" s="1440">
        <v>6854</v>
      </c>
      <c r="D10552" s="1441" t="str">
        <f t="shared" si="178"/>
        <v>VA6854</v>
      </c>
      <c r="E10552" s="1514" t="s">
        <v>122</v>
      </c>
      <c r="F10552" s="1467">
        <v>500</v>
      </c>
      <c r="G10552" s="1468">
        <v>2.93</v>
      </c>
      <c r="H10552" s="1468"/>
      <c r="I10552" s="1468"/>
      <c r="J10552" s="1468"/>
      <c r="K10552" s="1468"/>
      <c r="L10552" s="1468"/>
      <c r="M10552" s="1468"/>
      <c r="N10552" s="1468"/>
      <c r="O10552" s="1468"/>
      <c r="P10552" s="1468">
        <v>3.9</v>
      </c>
      <c r="R10552" s="1067"/>
      <c r="Z10552" s="21"/>
      <c r="AH10552"/>
    </row>
    <row r="10553" spans="1:34" ht="11.25" customHeight="1">
      <c r="A10553"/>
      <c r="B10553" s="1439" t="s">
        <v>31</v>
      </c>
      <c r="C10553" s="1440">
        <v>6872</v>
      </c>
      <c r="D10553" s="1441" t="str">
        <f t="shared" si="178"/>
        <v>VA6872</v>
      </c>
      <c r="E10553" s="1514" t="s">
        <v>122</v>
      </c>
      <c r="F10553" s="1467">
        <v>950</v>
      </c>
      <c r="G10553" s="1468">
        <v>8.17</v>
      </c>
      <c r="H10553" s="1468"/>
      <c r="I10553" s="1468"/>
      <c r="J10553" s="1468"/>
      <c r="K10553" s="1468"/>
      <c r="L10553" s="1468"/>
      <c r="M10553" s="1468"/>
      <c r="N10553" s="1468"/>
      <c r="O10553" s="1468"/>
      <c r="P10553" s="1468">
        <v>10.9</v>
      </c>
      <c r="R10553" s="1067"/>
      <c r="Z10553" s="21"/>
      <c r="AH10553"/>
    </row>
    <row r="10554" spans="1:34" ht="11.25" customHeight="1">
      <c r="A10554"/>
      <c r="B10554" s="1439" t="s">
        <v>31</v>
      </c>
      <c r="C10554" s="1440">
        <v>6874</v>
      </c>
      <c r="D10554" s="1441" t="str">
        <f t="shared" si="178"/>
        <v>VA6874</v>
      </c>
      <c r="E10554" s="1514" t="s">
        <v>122</v>
      </c>
      <c r="F10554" s="1467">
        <v>1300</v>
      </c>
      <c r="G10554" s="1468">
        <v>12.68</v>
      </c>
      <c r="H10554" s="1468"/>
      <c r="I10554" s="1468"/>
      <c r="J10554" s="1468"/>
      <c r="K10554" s="1468"/>
      <c r="L10554" s="1468"/>
      <c r="M10554" s="1468"/>
      <c r="N10554" s="1468"/>
      <c r="O10554" s="1468"/>
      <c r="P10554" s="1468">
        <v>16.91</v>
      </c>
      <c r="R10554" s="1067"/>
      <c r="Z10554" s="21"/>
      <c r="AH10554"/>
    </row>
    <row r="10555" spans="1:34" ht="11.25" customHeight="1">
      <c r="A10555"/>
      <c r="B10555" s="1439" t="s">
        <v>31</v>
      </c>
      <c r="C10555" s="1440">
        <v>6882</v>
      </c>
      <c r="D10555" s="1441" t="str">
        <f t="shared" si="178"/>
        <v>VA6882</v>
      </c>
      <c r="E10555" s="1514" t="s">
        <v>122</v>
      </c>
      <c r="F10555" s="1467">
        <v>500</v>
      </c>
      <c r="G10555" s="1468">
        <v>2.38</v>
      </c>
      <c r="H10555" s="1468"/>
      <c r="I10555" s="1468"/>
      <c r="J10555" s="1468"/>
      <c r="K10555" s="1468"/>
      <c r="L10555" s="1468"/>
      <c r="M10555" s="1468"/>
      <c r="N10555" s="1468"/>
      <c r="O10555" s="1468"/>
      <c r="P10555" s="1468">
        <v>3.17</v>
      </c>
      <c r="R10555" s="1067"/>
      <c r="Z10555" s="21"/>
      <c r="AH10555"/>
    </row>
    <row r="10556" spans="1:34" ht="11.25" customHeight="1">
      <c r="A10556"/>
      <c r="B10556" s="1439" t="s">
        <v>31</v>
      </c>
      <c r="C10556" s="1440">
        <v>6884</v>
      </c>
      <c r="D10556" s="1441" t="str">
        <f t="shared" si="178"/>
        <v>VA6884</v>
      </c>
      <c r="E10556" s="1514" t="s">
        <v>122</v>
      </c>
      <c r="F10556" s="1467">
        <v>500</v>
      </c>
      <c r="G10556" s="1468">
        <v>2.59</v>
      </c>
      <c r="H10556" s="1468"/>
      <c r="I10556" s="1468"/>
      <c r="J10556" s="1468"/>
      <c r="K10556" s="1468"/>
      <c r="L10556" s="1468"/>
      <c r="M10556" s="1468"/>
      <c r="N10556" s="1468"/>
      <c r="O10556" s="1468"/>
      <c r="P10556" s="1468">
        <v>3.46</v>
      </c>
      <c r="R10556" s="1067"/>
      <c r="Z10556" s="21"/>
      <c r="AH10556"/>
    </row>
    <row r="10557" spans="1:34" ht="11.25" customHeight="1">
      <c r="A10557"/>
      <c r="B10557" s="1439" t="s">
        <v>31</v>
      </c>
      <c r="C10557" s="1440">
        <v>7016</v>
      </c>
      <c r="D10557" s="1441" t="str">
        <f t="shared" si="178"/>
        <v>VA7016</v>
      </c>
      <c r="E10557" s="1514" t="s">
        <v>122</v>
      </c>
      <c r="F10557" s="1467">
        <v>900</v>
      </c>
      <c r="G10557" s="1468">
        <v>7.68</v>
      </c>
      <c r="H10557" s="1468"/>
      <c r="I10557" s="1468"/>
      <c r="J10557" s="1468"/>
      <c r="K10557" s="1468"/>
      <c r="L10557" s="1468"/>
      <c r="M10557" s="1468"/>
      <c r="N10557" s="1468"/>
      <c r="O10557" s="1468"/>
      <c r="P10557" s="1468">
        <v>10.24</v>
      </c>
      <c r="R10557" s="1067"/>
      <c r="Z10557" s="21"/>
      <c r="AH10557"/>
    </row>
    <row r="10558" spans="1:34" ht="11.25" customHeight="1">
      <c r="A10558"/>
      <c r="B10558" s="1439" t="s">
        <v>31</v>
      </c>
      <c r="C10558" s="1440">
        <v>7024</v>
      </c>
      <c r="D10558" s="1441" t="str">
        <f t="shared" si="178"/>
        <v>VA7024</v>
      </c>
      <c r="E10558" s="1514" t="s">
        <v>122</v>
      </c>
      <c r="F10558" s="1467">
        <v>1000</v>
      </c>
      <c r="G10558" s="1468">
        <v>8.5299999999999994</v>
      </c>
      <c r="H10558" s="1468"/>
      <c r="I10558" s="1468"/>
      <c r="J10558" s="1468"/>
      <c r="K10558" s="1468"/>
      <c r="L10558" s="1468"/>
      <c r="M10558" s="1468"/>
      <c r="N10558" s="1468"/>
      <c r="O10558" s="1468"/>
      <c r="P10558" s="1468">
        <v>11.38</v>
      </c>
      <c r="R10558" s="1067"/>
      <c r="Z10558" s="21"/>
      <c r="AH10558"/>
    </row>
    <row r="10559" spans="1:34" ht="11.25" customHeight="1">
      <c r="A10559"/>
      <c r="B10559" s="1439" t="s">
        <v>31</v>
      </c>
      <c r="C10559" s="1440">
        <v>7038</v>
      </c>
      <c r="D10559" s="1441" t="str">
        <f t="shared" si="178"/>
        <v>VA7038</v>
      </c>
      <c r="E10559" s="1514" t="s">
        <v>122</v>
      </c>
      <c r="F10559" s="1467">
        <v>600</v>
      </c>
      <c r="G10559" s="1468">
        <v>3.91</v>
      </c>
      <c r="H10559" s="1468"/>
      <c r="I10559" s="1468"/>
      <c r="J10559" s="1468"/>
      <c r="K10559" s="1468"/>
      <c r="L10559" s="1468"/>
      <c r="M10559" s="1468"/>
      <c r="N10559" s="1468"/>
      <c r="O10559" s="1468"/>
      <c r="P10559" s="1468">
        <v>5.22</v>
      </c>
      <c r="R10559" s="1067"/>
      <c r="Z10559" s="21"/>
      <c r="AH10559"/>
    </row>
    <row r="10560" spans="1:34" ht="11.25" customHeight="1">
      <c r="A10560"/>
      <c r="B10560" s="1439" t="s">
        <v>31</v>
      </c>
      <c r="C10560" s="1440">
        <v>7046</v>
      </c>
      <c r="D10560" s="1441" t="str">
        <f t="shared" si="178"/>
        <v>VA7046</v>
      </c>
      <c r="E10560" s="1514" t="s">
        <v>122</v>
      </c>
      <c r="F10560" s="1467">
        <v>550</v>
      </c>
      <c r="G10560" s="1468">
        <v>3.59</v>
      </c>
      <c r="H10560" s="1468"/>
      <c r="I10560" s="1468"/>
      <c r="J10560" s="1468"/>
      <c r="K10560" s="1468"/>
      <c r="L10560" s="1468"/>
      <c r="M10560" s="1468"/>
      <c r="N10560" s="1468"/>
      <c r="O10560" s="1468"/>
      <c r="P10560" s="1468">
        <v>4.78</v>
      </c>
      <c r="R10560" s="1067"/>
      <c r="Z10560" s="21"/>
      <c r="AH10560"/>
    </row>
    <row r="10561" spans="1:34" ht="11.25" customHeight="1">
      <c r="A10561"/>
      <c r="B10561" s="1439" t="s">
        <v>31</v>
      </c>
      <c r="C10561" s="1440">
        <v>7047</v>
      </c>
      <c r="D10561" s="1441" t="str">
        <f t="shared" si="178"/>
        <v>VA7047</v>
      </c>
      <c r="E10561" s="1514" t="s">
        <v>122</v>
      </c>
      <c r="F10561" s="1467">
        <v>900</v>
      </c>
      <c r="G10561" s="1468">
        <v>7.76</v>
      </c>
      <c r="H10561" s="1468"/>
      <c r="I10561" s="1468"/>
      <c r="J10561" s="1468"/>
      <c r="K10561" s="1468"/>
      <c r="L10561" s="1468"/>
      <c r="M10561" s="1468"/>
      <c r="N10561" s="1468"/>
      <c r="O10561" s="1468"/>
      <c r="P10561" s="1468">
        <v>10.35</v>
      </c>
      <c r="R10561" s="1067"/>
      <c r="Z10561" s="21"/>
      <c r="AH10561"/>
    </row>
    <row r="10562" spans="1:34" ht="11.25" customHeight="1">
      <c r="A10562"/>
      <c r="B10562" s="1439" t="s">
        <v>31</v>
      </c>
      <c r="C10562" s="1440">
        <v>7050</v>
      </c>
      <c r="D10562" s="1441" t="str">
        <f t="shared" si="178"/>
        <v>VA7050</v>
      </c>
      <c r="E10562" s="1514" t="s">
        <v>122</v>
      </c>
      <c r="F10562" s="1467">
        <v>600</v>
      </c>
      <c r="G10562" s="1468">
        <v>3.96</v>
      </c>
      <c r="H10562" s="1468"/>
      <c r="I10562" s="1468"/>
      <c r="J10562" s="1468"/>
      <c r="K10562" s="1468"/>
      <c r="L10562" s="1468"/>
      <c r="M10562" s="1468"/>
      <c r="N10562" s="1468"/>
      <c r="O10562" s="1468"/>
      <c r="P10562" s="1468">
        <v>5.28</v>
      </c>
      <c r="R10562" s="1067"/>
      <c r="Z10562" s="21"/>
      <c r="AH10562"/>
    </row>
    <row r="10563" spans="1:34" ht="11.25" customHeight="1">
      <c r="A10563"/>
      <c r="B10563" s="1439" t="s">
        <v>31</v>
      </c>
      <c r="C10563" s="1440">
        <v>7069</v>
      </c>
      <c r="D10563" s="1441" t="str">
        <f t="shared" si="178"/>
        <v>VA7069</v>
      </c>
      <c r="E10563" s="1514" t="s">
        <v>122</v>
      </c>
      <c r="F10563" s="1467">
        <v>900</v>
      </c>
      <c r="G10563" s="1468">
        <v>7.76</v>
      </c>
      <c r="H10563" s="1468"/>
      <c r="I10563" s="1468"/>
      <c r="J10563" s="1468"/>
      <c r="K10563" s="1468"/>
      <c r="L10563" s="1468"/>
      <c r="M10563" s="1468"/>
      <c r="N10563" s="1468"/>
      <c r="O10563" s="1468"/>
      <c r="P10563" s="1468">
        <v>10.35</v>
      </c>
      <c r="R10563" s="1067"/>
      <c r="Z10563" s="21"/>
      <c r="AH10563"/>
    </row>
    <row r="10564" spans="1:34" ht="11.25" customHeight="1">
      <c r="A10564"/>
      <c r="B10564" s="1439" t="s">
        <v>31</v>
      </c>
      <c r="C10564" s="1440">
        <v>7076</v>
      </c>
      <c r="D10564" s="1441" t="str">
        <f t="shared" si="178"/>
        <v>VA7076</v>
      </c>
      <c r="E10564" s="1514" t="s">
        <v>122</v>
      </c>
      <c r="F10564" s="1467">
        <v>900</v>
      </c>
      <c r="G10564" s="1468">
        <v>7.68</v>
      </c>
      <c r="H10564" s="1468"/>
      <c r="I10564" s="1468"/>
      <c r="J10564" s="1468"/>
      <c r="K10564" s="1468"/>
      <c r="L10564" s="1468"/>
      <c r="M10564" s="1468"/>
      <c r="N10564" s="1468"/>
      <c r="O10564" s="1468"/>
      <c r="P10564" s="1468">
        <v>10.24</v>
      </c>
      <c r="R10564" s="1067"/>
      <c r="Z10564" s="21"/>
      <c r="AH10564"/>
    </row>
    <row r="10565" spans="1:34" ht="11.25" customHeight="1">
      <c r="A10565"/>
      <c r="B10565" s="1439" t="s">
        <v>31</v>
      </c>
      <c r="C10565" s="1440">
        <v>7090</v>
      </c>
      <c r="D10565" s="1441" t="str">
        <f t="shared" si="178"/>
        <v>VA7090</v>
      </c>
      <c r="E10565" s="1514" t="s">
        <v>122</v>
      </c>
      <c r="F10565" s="1467">
        <v>650</v>
      </c>
      <c r="G10565" s="1468">
        <v>4.34</v>
      </c>
      <c r="H10565" s="1468"/>
      <c r="I10565" s="1468"/>
      <c r="J10565" s="1468"/>
      <c r="K10565" s="1468"/>
      <c r="L10565" s="1468"/>
      <c r="M10565" s="1468"/>
      <c r="N10565" s="1468"/>
      <c r="O10565" s="1468"/>
      <c r="P10565" s="1468">
        <v>5.79</v>
      </c>
      <c r="R10565" s="1067"/>
      <c r="Z10565" s="21"/>
      <c r="AH10565"/>
    </row>
    <row r="10566" spans="1:34" ht="11.25" customHeight="1">
      <c r="A10566"/>
      <c r="B10566" s="1439" t="s">
        <v>31</v>
      </c>
      <c r="C10566" s="1440">
        <v>7094</v>
      </c>
      <c r="D10566" s="1441" t="str">
        <f t="shared" si="178"/>
        <v>VA7094</v>
      </c>
      <c r="E10566" s="1514" t="s">
        <v>122</v>
      </c>
      <c r="F10566" s="1467">
        <v>1000</v>
      </c>
      <c r="G10566" s="1468">
        <v>8.5299999999999994</v>
      </c>
      <c r="H10566" s="1468"/>
      <c r="I10566" s="1468"/>
      <c r="J10566" s="1468"/>
      <c r="K10566" s="1468"/>
      <c r="L10566" s="1468"/>
      <c r="M10566" s="1468"/>
      <c r="N10566" s="1468"/>
      <c r="O10566" s="1468"/>
      <c r="P10566" s="1468">
        <v>11.38</v>
      </c>
      <c r="R10566" s="1067"/>
      <c r="Z10566" s="21"/>
      <c r="AH10566"/>
    </row>
    <row r="10567" spans="1:34" ht="11.25" customHeight="1">
      <c r="A10567"/>
      <c r="B10567" s="1439" t="s">
        <v>31</v>
      </c>
      <c r="C10567" s="1440">
        <v>7098</v>
      </c>
      <c r="D10567" s="1441" t="str">
        <f t="shared" si="178"/>
        <v>VA7098</v>
      </c>
      <c r="E10567" s="1514" t="s">
        <v>122</v>
      </c>
      <c r="F10567" s="1467">
        <v>600</v>
      </c>
      <c r="G10567" s="1468">
        <v>3.98</v>
      </c>
      <c r="H10567" s="1468"/>
      <c r="I10567" s="1468"/>
      <c r="J10567" s="1468"/>
      <c r="K10567" s="1468"/>
      <c r="L10567" s="1468"/>
      <c r="M10567" s="1468"/>
      <c r="N10567" s="1468"/>
      <c r="O10567" s="1468"/>
      <c r="P10567" s="1468">
        <v>5.31</v>
      </c>
      <c r="R10567" s="1067"/>
      <c r="Z10567" s="21"/>
      <c r="AH10567"/>
    </row>
    <row r="10568" spans="1:34" ht="11.25" customHeight="1">
      <c r="A10568"/>
      <c r="B10568" s="1439" t="s">
        <v>31</v>
      </c>
      <c r="C10568" s="1440">
        <v>7099</v>
      </c>
      <c r="D10568" s="1441" t="str">
        <f t="shared" si="178"/>
        <v>VA7099</v>
      </c>
      <c r="E10568" s="1514" t="s">
        <v>122</v>
      </c>
      <c r="F10568" s="1467">
        <v>550</v>
      </c>
      <c r="G10568" s="1468">
        <v>3.62</v>
      </c>
      <c r="H10568" s="1468"/>
      <c r="I10568" s="1468"/>
      <c r="J10568" s="1468"/>
      <c r="K10568" s="1468"/>
      <c r="L10568" s="1468"/>
      <c r="M10568" s="1468"/>
      <c r="N10568" s="1468"/>
      <c r="O10568" s="1468"/>
      <c r="P10568" s="1468">
        <v>4.83</v>
      </c>
      <c r="R10568" s="1067"/>
      <c r="Z10568" s="21"/>
      <c r="AH10568"/>
    </row>
    <row r="10569" spans="1:34" ht="11.25" customHeight="1">
      <c r="A10569"/>
      <c r="B10569" s="1439" t="s">
        <v>31</v>
      </c>
      <c r="C10569" s="1440">
        <v>7133</v>
      </c>
      <c r="D10569" s="1441" t="str">
        <f t="shared" si="178"/>
        <v>VA7133</v>
      </c>
      <c r="E10569" s="1514" t="s">
        <v>122</v>
      </c>
      <c r="F10569" s="1467">
        <v>700</v>
      </c>
      <c r="G10569" s="1468">
        <v>5.03</v>
      </c>
      <c r="H10569" s="1468"/>
      <c r="I10569" s="1468"/>
      <c r="J10569" s="1468"/>
      <c r="K10569" s="1468"/>
      <c r="L10569" s="1468"/>
      <c r="M10569" s="1468"/>
      <c r="N10569" s="1468"/>
      <c r="O10569" s="1468"/>
      <c r="P10569" s="1468">
        <v>6.7</v>
      </c>
      <c r="R10569" s="1067"/>
      <c r="Z10569" s="21"/>
      <c r="AH10569"/>
    </row>
    <row r="10570" spans="1:34" ht="11.25" customHeight="1">
      <c r="A10570"/>
      <c r="B10570" s="1439" t="s">
        <v>31</v>
      </c>
      <c r="C10570" s="1440">
        <v>7151</v>
      </c>
      <c r="D10570" s="1441" t="str">
        <f t="shared" si="178"/>
        <v>VA7151</v>
      </c>
      <c r="E10570" s="1514" t="s">
        <v>122</v>
      </c>
      <c r="F10570" s="1467">
        <v>0</v>
      </c>
      <c r="G10570" s="1468">
        <v>99.99</v>
      </c>
      <c r="H10570" s="1468"/>
      <c r="I10570" s="1468"/>
      <c r="J10570" s="1468"/>
      <c r="K10570" s="1468"/>
      <c r="L10570" s="1468"/>
      <c r="M10570" s="1468"/>
      <c r="N10570" s="1468"/>
      <c r="O10570" s="1468"/>
      <c r="P10570" s="1468">
        <v>99.99</v>
      </c>
      <c r="R10570" s="1067"/>
      <c r="Z10570" s="21"/>
      <c r="AH10570"/>
    </row>
    <row r="10571" spans="1:34" ht="11.25" customHeight="1">
      <c r="A10571"/>
      <c r="B10571" s="1439" t="s">
        <v>31</v>
      </c>
      <c r="C10571" s="1440">
        <v>7152</v>
      </c>
      <c r="D10571" s="1441" t="str">
        <f t="shared" si="178"/>
        <v>VA7152</v>
      </c>
      <c r="E10571" s="1514" t="s">
        <v>122</v>
      </c>
      <c r="F10571" s="1467">
        <v>0</v>
      </c>
      <c r="G10571" s="1468">
        <v>99.99</v>
      </c>
      <c r="H10571" s="1468"/>
      <c r="I10571" s="1468"/>
      <c r="J10571" s="1468"/>
      <c r="K10571" s="1468"/>
      <c r="L10571" s="1468"/>
      <c r="M10571" s="1468"/>
      <c r="N10571" s="1468"/>
      <c r="O10571" s="1468"/>
      <c r="P10571" s="1468">
        <v>99.99</v>
      </c>
      <c r="R10571" s="1067"/>
      <c r="Z10571" s="21"/>
      <c r="AH10571"/>
    </row>
    <row r="10572" spans="1:34" ht="11.25" customHeight="1">
      <c r="A10572"/>
      <c r="B10572" s="1439" t="s">
        <v>31</v>
      </c>
      <c r="C10572" s="1440">
        <v>7153</v>
      </c>
      <c r="D10572" s="1441" t="str">
        <f t="shared" ref="D10572:D10635" si="179">B10572&amp;TEXT(C10572,"0000")</f>
        <v>VA7153</v>
      </c>
      <c r="E10572" s="1514" t="s">
        <v>122</v>
      </c>
      <c r="F10572" s="1467">
        <v>0</v>
      </c>
      <c r="G10572" s="1468">
        <v>99.99</v>
      </c>
      <c r="H10572" s="1468"/>
      <c r="I10572" s="1468"/>
      <c r="J10572" s="1468"/>
      <c r="K10572" s="1468"/>
      <c r="L10572" s="1468"/>
      <c r="M10572" s="1468"/>
      <c r="N10572" s="1468"/>
      <c r="O10572" s="1468"/>
      <c r="P10572" s="1468">
        <v>99.99</v>
      </c>
      <c r="R10572" s="1067"/>
      <c r="Z10572" s="21"/>
      <c r="AH10572"/>
    </row>
    <row r="10573" spans="1:34" ht="11.25" customHeight="1">
      <c r="A10573"/>
      <c r="B10573" s="1439" t="s">
        <v>31</v>
      </c>
      <c r="C10573" s="1440">
        <v>7222</v>
      </c>
      <c r="D10573" s="1441" t="str">
        <f t="shared" si="179"/>
        <v>VA7222</v>
      </c>
      <c r="E10573" s="1514" t="s">
        <v>122</v>
      </c>
      <c r="F10573" s="1467">
        <v>600</v>
      </c>
      <c r="G10573" s="1468">
        <v>4.22</v>
      </c>
      <c r="H10573" s="1468"/>
      <c r="I10573" s="1468"/>
      <c r="J10573" s="1468"/>
      <c r="K10573" s="1468"/>
      <c r="L10573" s="1468"/>
      <c r="M10573" s="1468"/>
      <c r="N10573" s="1468"/>
      <c r="O10573" s="1468"/>
      <c r="P10573" s="1468">
        <v>5.63</v>
      </c>
      <c r="R10573" s="1067"/>
      <c r="Z10573" s="21"/>
      <c r="AH10573"/>
    </row>
    <row r="10574" spans="1:34" ht="11.25" customHeight="1">
      <c r="A10574"/>
      <c r="B10574" s="1439" t="s">
        <v>31</v>
      </c>
      <c r="C10574" s="1440">
        <v>7225</v>
      </c>
      <c r="D10574" s="1441" t="str">
        <f t="shared" si="179"/>
        <v>VA7225</v>
      </c>
      <c r="E10574" s="1514" t="s">
        <v>123</v>
      </c>
      <c r="F10574" s="1467">
        <v>650</v>
      </c>
      <c r="G10574" s="1468">
        <v>4.92</v>
      </c>
      <c r="H10574" s="1468"/>
      <c r="I10574" s="1468"/>
      <c r="J10574" s="1468"/>
      <c r="K10574" s="1468"/>
      <c r="L10574" s="1468"/>
      <c r="M10574" s="1468"/>
      <c r="N10574" s="1468"/>
      <c r="O10574" s="1468"/>
      <c r="P10574" s="1468">
        <v>6.56</v>
      </c>
      <c r="R10574" s="1067"/>
      <c r="Z10574" s="21"/>
      <c r="AH10574"/>
    </row>
    <row r="10575" spans="1:34" ht="11.25" customHeight="1">
      <c r="A10575"/>
      <c r="B10575" s="1439" t="s">
        <v>31</v>
      </c>
      <c r="C10575" s="1440">
        <v>7228</v>
      </c>
      <c r="D10575" s="1441" t="str">
        <f t="shared" si="179"/>
        <v>VA7228</v>
      </c>
      <c r="E10575" s="1514" t="s">
        <v>124</v>
      </c>
      <c r="F10575" s="1467">
        <v>650</v>
      </c>
      <c r="G10575" s="1468">
        <v>4.92</v>
      </c>
      <c r="H10575" s="1468"/>
      <c r="I10575" s="1468"/>
      <c r="J10575" s="1468"/>
      <c r="K10575" s="1468"/>
      <c r="L10575" s="1468"/>
      <c r="M10575" s="1468"/>
      <c r="N10575" s="1468"/>
      <c r="O10575" s="1468"/>
      <c r="P10575" s="1468">
        <v>6.56</v>
      </c>
      <c r="R10575" s="1067"/>
      <c r="Z10575" s="21"/>
      <c r="AH10575"/>
    </row>
    <row r="10576" spans="1:34" ht="11.25" customHeight="1">
      <c r="A10576"/>
      <c r="B10576" s="1439" t="s">
        <v>31</v>
      </c>
      <c r="C10576" s="1440">
        <v>7229</v>
      </c>
      <c r="D10576" s="1441" t="str">
        <f t="shared" si="179"/>
        <v>VA7229</v>
      </c>
      <c r="E10576" s="1514" t="s">
        <v>124</v>
      </c>
      <c r="F10576" s="1467">
        <v>700</v>
      </c>
      <c r="G10576" s="1468">
        <v>5.0999999999999996</v>
      </c>
      <c r="H10576" s="1468"/>
      <c r="I10576" s="1468"/>
      <c r="J10576" s="1468"/>
      <c r="K10576" s="1468"/>
      <c r="L10576" s="1468"/>
      <c r="M10576" s="1468"/>
      <c r="N10576" s="1468"/>
      <c r="O10576" s="1468"/>
      <c r="P10576" s="1468">
        <v>6.8</v>
      </c>
      <c r="R10576" s="1067"/>
      <c r="Z10576" s="21"/>
      <c r="AH10576"/>
    </row>
    <row r="10577" spans="1:34" ht="11.25" customHeight="1">
      <c r="A10577"/>
      <c r="B10577" s="1439" t="s">
        <v>31</v>
      </c>
      <c r="C10577" s="1440">
        <v>7230</v>
      </c>
      <c r="D10577" s="1441" t="str">
        <f t="shared" si="179"/>
        <v>VA7230</v>
      </c>
      <c r="E10577" s="1514" t="s">
        <v>123</v>
      </c>
      <c r="F10577" s="1467">
        <v>750</v>
      </c>
      <c r="G10577" s="1468">
        <v>6</v>
      </c>
      <c r="H10577" s="1468"/>
      <c r="I10577" s="1468"/>
      <c r="J10577" s="1468"/>
      <c r="K10577" s="1468"/>
      <c r="L10577" s="1468"/>
      <c r="M10577" s="1468"/>
      <c r="N10577" s="1468"/>
      <c r="O10577" s="1468"/>
      <c r="P10577" s="1468">
        <v>8</v>
      </c>
      <c r="R10577" s="1067"/>
      <c r="Z10577" s="21"/>
      <c r="AH10577"/>
    </row>
    <row r="10578" spans="1:34" ht="11.25" customHeight="1">
      <c r="A10578"/>
      <c r="B10578" s="1439" t="s">
        <v>31</v>
      </c>
      <c r="C10578" s="1440">
        <v>7231</v>
      </c>
      <c r="D10578" s="1441" t="str">
        <f t="shared" si="179"/>
        <v>VA7231</v>
      </c>
      <c r="E10578" s="1514" t="s">
        <v>124</v>
      </c>
      <c r="F10578" s="1467">
        <v>750</v>
      </c>
      <c r="G10578" s="1468">
        <v>5.63</v>
      </c>
      <c r="H10578" s="1468"/>
      <c r="I10578" s="1468"/>
      <c r="J10578" s="1468"/>
      <c r="K10578" s="1468"/>
      <c r="L10578" s="1468"/>
      <c r="M10578" s="1468"/>
      <c r="N10578" s="1468"/>
      <c r="O10578" s="1468"/>
      <c r="P10578" s="1468">
        <v>7.5</v>
      </c>
      <c r="R10578" s="1067"/>
      <c r="Z10578" s="21"/>
      <c r="AH10578"/>
    </row>
    <row r="10579" spans="1:34" ht="11.25" customHeight="1">
      <c r="A10579"/>
      <c r="B10579" s="1439" t="s">
        <v>31</v>
      </c>
      <c r="C10579" s="1440">
        <v>7232</v>
      </c>
      <c r="D10579" s="1441" t="str">
        <f t="shared" si="179"/>
        <v>VA7232</v>
      </c>
      <c r="E10579" s="1514" t="s">
        <v>123</v>
      </c>
      <c r="F10579" s="1467">
        <v>700</v>
      </c>
      <c r="G10579" s="1468">
        <v>5.35</v>
      </c>
      <c r="H10579" s="1468"/>
      <c r="I10579" s="1468"/>
      <c r="J10579" s="1468"/>
      <c r="K10579" s="1468"/>
      <c r="L10579" s="1468"/>
      <c r="M10579" s="1468"/>
      <c r="N10579" s="1468"/>
      <c r="O10579" s="1468"/>
      <c r="P10579" s="1468">
        <v>7.14</v>
      </c>
      <c r="R10579" s="1067"/>
      <c r="Z10579" s="21"/>
      <c r="AH10579"/>
    </row>
    <row r="10580" spans="1:34" ht="11.25" customHeight="1">
      <c r="A10580"/>
      <c r="B10580" s="1439" t="s">
        <v>31</v>
      </c>
      <c r="C10580" s="1440">
        <v>7309</v>
      </c>
      <c r="D10580" s="1441" t="str">
        <f t="shared" si="179"/>
        <v>VA7309</v>
      </c>
      <c r="E10580" s="1514" t="s">
        <v>122</v>
      </c>
      <c r="F10580" s="1467">
        <v>950</v>
      </c>
      <c r="G10580" s="1468">
        <v>8.4</v>
      </c>
      <c r="H10580" s="1468"/>
      <c r="I10580" s="1468"/>
      <c r="J10580" s="1468"/>
      <c r="K10580" s="1468"/>
      <c r="L10580" s="1468"/>
      <c r="M10580" s="1468"/>
      <c r="N10580" s="1468"/>
      <c r="O10580" s="1468"/>
      <c r="P10580" s="1468">
        <v>11.2</v>
      </c>
      <c r="R10580" s="1067"/>
      <c r="Z10580" s="21"/>
      <c r="AH10580"/>
    </row>
    <row r="10581" spans="1:34" ht="11.25" customHeight="1">
      <c r="A10581"/>
      <c r="B10581" s="1439" t="s">
        <v>31</v>
      </c>
      <c r="C10581" s="1440">
        <v>7313</v>
      </c>
      <c r="D10581" s="1441" t="str">
        <f t="shared" si="179"/>
        <v>VA7313</v>
      </c>
      <c r="E10581" s="1514" t="s">
        <v>122</v>
      </c>
      <c r="F10581" s="1467">
        <v>700</v>
      </c>
      <c r="G10581" s="1468">
        <v>5.03</v>
      </c>
      <c r="H10581" s="1468"/>
      <c r="I10581" s="1468"/>
      <c r="J10581" s="1468"/>
      <c r="K10581" s="1468"/>
      <c r="L10581" s="1468"/>
      <c r="M10581" s="1468"/>
      <c r="N10581" s="1468"/>
      <c r="O10581" s="1468"/>
      <c r="P10581" s="1468">
        <v>6.7</v>
      </c>
      <c r="R10581" s="1067"/>
      <c r="Z10581" s="21"/>
      <c r="AH10581"/>
    </row>
    <row r="10582" spans="1:34" ht="11.25" customHeight="1">
      <c r="A10582"/>
      <c r="B10582" s="1439" t="s">
        <v>31</v>
      </c>
      <c r="C10582" s="1440">
        <v>7317</v>
      </c>
      <c r="D10582" s="1441" t="str">
        <f t="shared" si="179"/>
        <v>VA7317</v>
      </c>
      <c r="E10582" s="1514" t="s">
        <v>122</v>
      </c>
      <c r="F10582" s="1467">
        <v>900</v>
      </c>
      <c r="G10582" s="1468">
        <v>7.85</v>
      </c>
      <c r="H10582" s="1468"/>
      <c r="I10582" s="1468"/>
      <c r="J10582" s="1468"/>
      <c r="K10582" s="1468"/>
      <c r="L10582" s="1468"/>
      <c r="M10582" s="1468"/>
      <c r="N10582" s="1468"/>
      <c r="O10582" s="1468"/>
      <c r="P10582" s="1468">
        <v>10.46</v>
      </c>
      <c r="R10582" s="1067"/>
      <c r="Z10582" s="21"/>
      <c r="AH10582"/>
    </row>
    <row r="10583" spans="1:34" ht="11.25" customHeight="1">
      <c r="A10583"/>
      <c r="B10583" s="1439" t="s">
        <v>31</v>
      </c>
      <c r="C10583" s="1440">
        <v>7327</v>
      </c>
      <c r="D10583" s="1441" t="str">
        <f t="shared" si="179"/>
        <v>VA7327</v>
      </c>
      <c r="E10583" s="1514" t="s">
        <v>122</v>
      </c>
      <c r="F10583" s="1467">
        <v>1600</v>
      </c>
      <c r="G10583" s="1468">
        <v>16.07</v>
      </c>
      <c r="H10583" s="1468"/>
      <c r="I10583" s="1468"/>
      <c r="J10583" s="1468"/>
      <c r="K10583" s="1468"/>
      <c r="L10583" s="1468"/>
      <c r="M10583" s="1468"/>
      <c r="N10583" s="1468"/>
      <c r="O10583" s="1468"/>
      <c r="P10583" s="1468">
        <v>21.42</v>
      </c>
      <c r="R10583" s="1067"/>
      <c r="Z10583" s="21"/>
      <c r="AH10583"/>
    </row>
    <row r="10584" spans="1:34" ht="11.25" customHeight="1">
      <c r="A10584"/>
      <c r="B10584" s="1439" t="s">
        <v>31</v>
      </c>
      <c r="C10584" s="1440">
        <v>7333</v>
      </c>
      <c r="D10584" s="1441" t="str">
        <f t="shared" si="179"/>
        <v>VA7333</v>
      </c>
      <c r="E10584" s="1514" t="s">
        <v>122</v>
      </c>
      <c r="F10584" s="1467">
        <v>600</v>
      </c>
      <c r="G10584" s="1468">
        <v>3.94</v>
      </c>
      <c r="H10584" s="1468"/>
      <c r="I10584" s="1468"/>
      <c r="J10584" s="1468"/>
      <c r="K10584" s="1468"/>
      <c r="L10584" s="1468"/>
      <c r="M10584" s="1468"/>
      <c r="N10584" s="1468"/>
      <c r="O10584" s="1468"/>
      <c r="P10584" s="1468">
        <v>5.25</v>
      </c>
      <c r="R10584" s="1067"/>
      <c r="Z10584" s="21"/>
      <c r="AH10584"/>
    </row>
    <row r="10585" spans="1:34" ht="11.25" customHeight="1">
      <c r="A10585"/>
      <c r="B10585" s="1439" t="s">
        <v>31</v>
      </c>
      <c r="C10585" s="1440">
        <v>7335</v>
      </c>
      <c r="D10585" s="1441" t="str">
        <f t="shared" si="179"/>
        <v>VA7335</v>
      </c>
      <c r="E10585" s="1514" t="s">
        <v>122</v>
      </c>
      <c r="F10585" s="1467">
        <v>650</v>
      </c>
      <c r="G10585" s="1468">
        <v>4.38</v>
      </c>
      <c r="H10585" s="1468"/>
      <c r="I10585" s="1468"/>
      <c r="J10585" s="1468"/>
      <c r="K10585" s="1468"/>
      <c r="L10585" s="1468"/>
      <c r="M10585" s="1468"/>
      <c r="N10585" s="1468"/>
      <c r="O10585" s="1468"/>
      <c r="P10585" s="1468">
        <v>5.84</v>
      </c>
      <c r="R10585" s="1067"/>
      <c r="Z10585" s="21"/>
      <c r="AH10585"/>
    </row>
    <row r="10586" spans="1:34" ht="11.25" customHeight="1">
      <c r="A10586"/>
      <c r="B10586" s="1439" t="s">
        <v>31</v>
      </c>
      <c r="C10586" s="1440">
        <v>7337</v>
      </c>
      <c r="D10586" s="1441" t="str">
        <f t="shared" si="179"/>
        <v>VA7337</v>
      </c>
      <c r="E10586" s="1514" t="s">
        <v>122</v>
      </c>
      <c r="F10586" s="1467">
        <v>600</v>
      </c>
      <c r="G10586" s="1468">
        <v>3.98</v>
      </c>
      <c r="H10586" s="1468"/>
      <c r="I10586" s="1468"/>
      <c r="J10586" s="1468"/>
      <c r="K10586" s="1468"/>
      <c r="L10586" s="1468"/>
      <c r="M10586" s="1468"/>
      <c r="N10586" s="1468"/>
      <c r="O10586" s="1468"/>
      <c r="P10586" s="1468">
        <v>5.31</v>
      </c>
      <c r="R10586" s="1067"/>
      <c r="Z10586" s="21"/>
      <c r="AH10586"/>
    </row>
    <row r="10587" spans="1:34" ht="11.25" customHeight="1">
      <c r="A10587"/>
      <c r="B10587" s="1439" t="s">
        <v>31</v>
      </c>
      <c r="C10587" s="1440">
        <v>7350</v>
      </c>
      <c r="D10587" s="1441" t="str">
        <f t="shared" si="179"/>
        <v>VA7350</v>
      </c>
      <c r="E10587" s="1514" t="s">
        <v>122</v>
      </c>
      <c r="F10587" s="1467">
        <v>1100</v>
      </c>
      <c r="G10587" s="1468">
        <v>9.77</v>
      </c>
      <c r="H10587" s="1468"/>
      <c r="I10587" s="1468"/>
      <c r="J10587" s="1468"/>
      <c r="K10587" s="1468"/>
      <c r="L10587" s="1468"/>
      <c r="M10587" s="1468"/>
      <c r="N10587" s="1468"/>
      <c r="O10587" s="1468"/>
      <c r="P10587" s="1468">
        <v>13.02</v>
      </c>
      <c r="R10587" s="1067"/>
      <c r="Z10587" s="21"/>
      <c r="AH10587"/>
    </row>
    <row r="10588" spans="1:34" ht="11.25" customHeight="1">
      <c r="A10588"/>
      <c r="B10588" s="1439" t="s">
        <v>31</v>
      </c>
      <c r="C10588" s="1440">
        <v>7360</v>
      </c>
      <c r="D10588" s="1441" t="str">
        <f t="shared" si="179"/>
        <v>VA7360</v>
      </c>
      <c r="E10588" s="1514" t="s">
        <v>123</v>
      </c>
      <c r="F10588" s="1467">
        <v>500</v>
      </c>
      <c r="G10588" s="1468">
        <v>2.95</v>
      </c>
      <c r="H10588" s="1468"/>
      <c r="I10588" s="1468"/>
      <c r="J10588" s="1468"/>
      <c r="K10588" s="1468"/>
      <c r="L10588" s="1468"/>
      <c r="M10588" s="1468"/>
      <c r="N10588" s="1468"/>
      <c r="O10588" s="1468"/>
      <c r="P10588" s="1468">
        <v>3.94</v>
      </c>
      <c r="R10588" s="1067"/>
      <c r="Z10588" s="21"/>
      <c r="AH10588"/>
    </row>
    <row r="10589" spans="1:34" ht="11.25" customHeight="1">
      <c r="A10589"/>
      <c r="B10589" s="1439" t="s">
        <v>31</v>
      </c>
      <c r="C10589" s="1440">
        <v>7370</v>
      </c>
      <c r="D10589" s="1441" t="str">
        <f t="shared" si="179"/>
        <v>VA7370</v>
      </c>
      <c r="E10589" s="1514" t="s">
        <v>124</v>
      </c>
      <c r="F10589" s="1467">
        <v>550</v>
      </c>
      <c r="G10589" s="1468">
        <v>3.19</v>
      </c>
      <c r="H10589" s="1468"/>
      <c r="I10589" s="1468"/>
      <c r="J10589" s="1468"/>
      <c r="K10589" s="1468"/>
      <c r="L10589" s="1468"/>
      <c r="M10589" s="1468"/>
      <c r="N10589" s="1468"/>
      <c r="O10589" s="1468"/>
      <c r="P10589" s="1468">
        <v>4.26</v>
      </c>
      <c r="R10589" s="1067"/>
      <c r="Z10589" s="21"/>
      <c r="AH10589"/>
    </row>
    <row r="10590" spans="1:34" ht="11.25" customHeight="1">
      <c r="A10590"/>
      <c r="B10590" s="1439" t="s">
        <v>31</v>
      </c>
      <c r="C10590" s="1440">
        <v>7380</v>
      </c>
      <c r="D10590" s="1441" t="str">
        <f t="shared" si="179"/>
        <v>VA7380</v>
      </c>
      <c r="E10590" s="1514" t="s">
        <v>123</v>
      </c>
      <c r="F10590" s="1467">
        <v>500</v>
      </c>
      <c r="G10590" s="1468">
        <v>3.07</v>
      </c>
      <c r="H10590" s="1468"/>
      <c r="I10590" s="1468"/>
      <c r="J10590" s="1468"/>
      <c r="K10590" s="1468"/>
      <c r="L10590" s="1468"/>
      <c r="M10590" s="1468"/>
      <c r="N10590" s="1468"/>
      <c r="O10590" s="1468"/>
      <c r="P10590" s="1468">
        <v>4.0999999999999996</v>
      </c>
      <c r="R10590" s="1067"/>
      <c r="Z10590" s="21"/>
      <c r="AH10590"/>
    </row>
    <row r="10591" spans="1:34" ht="11.25" customHeight="1">
      <c r="A10591"/>
      <c r="B10591" s="1439" t="s">
        <v>31</v>
      </c>
      <c r="C10591" s="1440">
        <v>7382</v>
      </c>
      <c r="D10591" s="1441" t="str">
        <f t="shared" si="179"/>
        <v>VA7382</v>
      </c>
      <c r="E10591" s="1514" t="s">
        <v>124</v>
      </c>
      <c r="F10591" s="1467">
        <v>500</v>
      </c>
      <c r="G10591" s="1468">
        <v>2.52</v>
      </c>
      <c r="H10591" s="1468"/>
      <c r="I10591" s="1468"/>
      <c r="J10591" s="1468"/>
      <c r="K10591" s="1468"/>
      <c r="L10591" s="1468"/>
      <c r="M10591" s="1468"/>
      <c r="N10591" s="1468"/>
      <c r="O10591" s="1468"/>
      <c r="P10591" s="1468">
        <v>3.36</v>
      </c>
      <c r="R10591" s="1067"/>
      <c r="Z10591" s="21"/>
      <c r="AH10591"/>
    </row>
    <row r="10592" spans="1:34" ht="11.25" customHeight="1">
      <c r="A10592"/>
      <c r="B10592" s="1439" t="s">
        <v>31</v>
      </c>
      <c r="C10592" s="1440">
        <v>7390</v>
      </c>
      <c r="D10592" s="1441" t="str">
        <f t="shared" si="179"/>
        <v>VA7390</v>
      </c>
      <c r="E10592" s="1514" t="s">
        <v>123</v>
      </c>
      <c r="F10592" s="1467">
        <v>500</v>
      </c>
      <c r="G10592" s="1468">
        <v>2.5099999999999998</v>
      </c>
      <c r="H10592" s="1468"/>
      <c r="I10592" s="1468"/>
      <c r="J10592" s="1468"/>
      <c r="K10592" s="1468"/>
      <c r="L10592" s="1468"/>
      <c r="M10592" s="1468"/>
      <c r="N10592" s="1468"/>
      <c r="O10592" s="1468"/>
      <c r="P10592" s="1468">
        <v>3.34</v>
      </c>
      <c r="R10592" s="1067"/>
      <c r="Z10592" s="21"/>
      <c r="AH10592"/>
    </row>
    <row r="10593" spans="1:34" ht="11.25" customHeight="1">
      <c r="A10593"/>
      <c r="B10593" s="1439" t="s">
        <v>31</v>
      </c>
      <c r="C10593" s="1440">
        <v>7394</v>
      </c>
      <c r="D10593" s="1441" t="str">
        <f t="shared" si="179"/>
        <v>VA7394</v>
      </c>
      <c r="E10593" s="1514" t="s">
        <v>122</v>
      </c>
      <c r="F10593" s="1467">
        <v>900</v>
      </c>
      <c r="G10593" s="1468">
        <v>7.72</v>
      </c>
      <c r="H10593" s="1468"/>
      <c r="I10593" s="1468"/>
      <c r="J10593" s="1468"/>
      <c r="K10593" s="1468"/>
      <c r="L10593" s="1468"/>
      <c r="M10593" s="1468"/>
      <c r="N10593" s="1468"/>
      <c r="O10593" s="1468"/>
      <c r="P10593" s="1468">
        <v>10.29</v>
      </c>
      <c r="R10593" s="1067"/>
      <c r="Z10593" s="21"/>
      <c r="AH10593"/>
    </row>
    <row r="10594" spans="1:34" ht="11.25" customHeight="1">
      <c r="A10594"/>
      <c r="B10594" s="1439" t="s">
        <v>31</v>
      </c>
      <c r="C10594" s="1440">
        <v>7395</v>
      </c>
      <c r="D10594" s="1441" t="str">
        <f t="shared" si="179"/>
        <v>VA7395</v>
      </c>
      <c r="E10594" s="1514" t="s">
        <v>122</v>
      </c>
      <c r="F10594" s="1467">
        <v>1000</v>
      </c>
      <c r="G10594" s="1468">
        <v>8.58</v>
      </c>
      <c r="H10594" s="1468"/>
      <c r="I10594" s="1468"/>
      <c r="J10594" s="1468"/>
      <c r="K10594" s="1468"/>
      <c r="L10594" s="1468"/>
      <c r="M10594" s="1468"/>
      <c r="N10594" s="1468"/>
      <c r="O10594" s="1468"/>
      <c r="P10594" s="1468">
        <v>11.44</v>
      </c>
      <c r="R10594" s="1067"/>
      <c r="Z10594" s="21"/>
      <c r="AH10594"/>
    </row>
    <row r="10595" spans="1:34" ht="11.25" customHeight="1">
      <c r="A10595"/>
      <c r="B10595" s="1439" t="s">
        <v>31</v>
      </c>
      <c r="C10595" s="1440">
        <v>7398</v>
      </c>
      <c r="D10595" s="1441" t="str">
        <f t="shared" si="179"/>
        <v>VA7398</v>
      </c>
      <c r="E10595" s="1514" t="s">
        <v>122</v>
      </c>
      <c r="F10595" s="1467">
        <v>900</v>
      </c>
      <c r="G10595" s="1468">
        <v>7.81</v>
      </c>
      <c r="H10595" s="1468"/>
      <c r="I10595" s="1468"/>
      <c r="J10595" s="1468"/>
      <c r="K10595" s="1468"/>
      <c r="L10595" s="1468"/>
      <c r="M10595" s="1468"/>
      <c r="N10595" s="1468"/>
      <c r="O10595" s="1468"/>
      <c r="P10595" s="1468">
        <v>10.42</v>
      </c>
      <c r="R10595" s="1067"/>
      <c r="Z10595" s="21"/>
      <c r="AH10595"/>
    </row>
    <row r="10596" spans="1:34" ht="11.25" customHeight="1">
      <c r="A10596"/>
      <c r="B10596" s="1439" t="s">
        <v>31</v>
      </c>
      <c r="C10596" s="1440">
        <v>7402</v>
      </c>
      <c r="D10596" s="1441" t="str">
        <f t="shared" si="179"/>
        <v>VA7402</v>
      </c>
      <c r="E10596" s="1514" t="s">
        <v>122</v>
      </c>
      <c r="F10596" s="1467">
        <v>500</v>
      </c>
      <c r="G10596" s="1468">
        <v>0.08</v>
      </c>
      <c r="H10596" s="1468"/>
      <c r="I10596" s="1468"/>
      <c r="J10596" s="1468"/>
      <c r="K10596" s="1468"/>
      <c r="L10596" s="1468"/>
      <c r="M10596" s="1468"/>
      <c r="N10596" s="1468"/>
      <c r="O10596" s="1468"/>
      <c r="P10596" s="1468">
        <v>0.11</v>
      </c>
      <c r="R10596" s="1067"/>
      <c r="Z10596" s="21"/>
      <c r="AH10596"/>
    </row>
    <row r="10597" spans="1:34" ht="11.25" customHeight="1">
      <c r="A10597"/>
      <c r="B10597" s="1439" t="s">
        <v>31</v>
      </c>
      <c r="C10597" s="1440">
        <v>7403</v>
      </c>
      <c r="D10597" s="1441" t="str">
        <f t="shared" si="179"/>
        <v>VA7403</v>
      </c>
      <c r="E10597" s="1514" t="s">
        <v>122</v>
      </c>
      <c r="F10597" s="1467">
        <v>500</v>
      </c>
      <c r="G10597" s="1468">
        <v>2.71</v>
      </c>
      <c r="H10597" s="1468"/>
      <c r="I10597" s="1468"/>
      <c r="J10597" s="1468"/>
      <c r="K10597" s="1468"/>
      <c r="L10597" s="1468"/>
      <c r="M10597" s="1468"/>
      <c r="N10597" s="1468"/>
      <c r="O10597" s="1468"/>
      <c r="P10597" s="1468">
        <v>3.62</v>
      </c>
      <c r="R10597" s="1067"/>
      <c r="Z10597" s="21"/>
      <c r="AH10597"/>
    </row>
    <row r="10598" spans="1:34" ht="11.25" customHeight="1">
      <c r="A10598"/>
      <c r="B10598" s="1439" t="s">
        <v>31</v>
      </c>
      <c r="C10598" s="1440">
        <v>7405</v>
      </c>
      <c r="D10598" s="1441" t="str">
        <f t="shared" si="179"/>
        <v>VA7405</v>
      </c>
      <c r="E10598" s="1514" t="s">
        <v>122</v>
      </c>
      <c r="F10598" s="1467">
        <v>500</v>
      </c>
      <c r="G10598" s="1468">
        <v>1.24</v>
      </c>
      <c r="H10598" s="1468"/>
      <c r="I10598" s="1468"/>
      <c r="J10598" s="1468"/>
      <c r="K10598" s="1468"/>
      <c r="L10598" s="1468"/>
      <c r="M10598" s="1468"/>
      <c r="N10598" s="1468"/>
      <c r="O10598" s="1468"/>
      <c r="P10598" s="1468">
        <v>1.65</v>
      </c>
      <c r="R10598" s="1067"/>
      <c r="Z10598" s="21"/>
      <c r="AH10598"/>
    </row>
    <row r="10599" spans="1:34" ht="11.25" customHeight="1">
      <c r="A10599"/>
      <c r="B10599" s="1439" t="s">
        <v>31</v>
      </c>
      <c r="C10599" s="1440">
        <v>7420</v>
      </c>
      <c r="D10599" s="1441" t="str">
        <f t="shared" si="179"/>
        <v>VA7420</v>
      </c>
      <c r="E10599" s="1514" t="s">
        <v>122</v>
      </c>
      <c r="F10599" s="1467">
        <v>600</v>
      </c>
      <c r="G10599" s="1468">
        <v>3.92</v>
      </c>
      <c r="H10599" s="1468"/>
      <c r="I10599" s="1468"/>
      <c r="J10599" s="1468"/>
      <c r="K10599" s="1468"/>
      <c r="L10599" s="1468"/>
      <c r="M10599" s="1468"/>
      <c r="N10599" s="1468"/>
      <c r="O10599" s="1468"/>
      <c r="P10599" s="1468">
        <v>5.23</v>
      </c>
      <c r="R10599" s="1067"/>
      <c r="Z10599" s="21"/>
      <c r="AH10599"/>
    </row>
    <row r="10600" spans="1:34" ht="11.25" customHeight="1">
      <c r="A10600"/>
      <c r="B10600" s="1439" t="s">
        <v>31</v>
      </c>
      <c r="C10600" s="1440">
        <v>7421</v>
      </c>
      <c r="D10600" s="1441" t="str">
        <f t="shared" si="179"/>
        <v>VA7421</v>
      </c>
      <c r="E10600" s="1514" t="s">
        <v>122</v>
      </c>
      <c r="F10600" s="1467">
        <v>500</v>
      </c>
      <c r="G10600" s="1468">
        <v>0.54</v>
      </c>
      <c r="H10600" s="1468"/>
      <c r="I10600" s="1468"/>
      <c r="J10600" s="1468"/>
      <c r="K10600" s="1468"/>
      <c r="L10600" s="1468"/>
      <c r="M10600" s="1468"/>
      <c r="N10600" s="1468"/>
      <c r="O10600" s="1468"/>
      <c r="P10600" s="1468">
        <v>0.72</v>
      </c>
      <c r="R10600" s="1067"/>
      <c r="Z10600" s="21"/>
      <c r="AH10600"/>
    </row>
    <row r="10601" spans="1:34" ht="11.25" customHeight="1">
      <c r="A10601"/>
      <c r="B10601" s="1439" t="s">
        <v>31</v>
      </c>
      <c r="C10601" s="1440">
        <v>7422</v>
      </c>
      <c r="D10601" s="1441" t="str">
        <f t="shared" si="179"/>
        <v>VA7422</v>
      </c>
      <c r="E10601" s="1514" t="s">
        <v>122</v>
      </c>
      <c r="F10601" s="1467">
        <v>500</v>
      </c>
      <c r="G10601" s="1468">
        <v>1.03</v>
      </c>
      <c r="H10601" s="1468"/>
      <c r="I10601" s="1468"/>
      <c r="J10601" s="1468"/>
      <c r="K10601" s="1468"/>
      <c r="L10601" s="1468"/>
      <c r="M10601" s="1468"/>
      <c r="N10601" s="1468"/>
      <c r="O10601" s="1468"/>
      <c r="P10601" s="1468">
        <v>1.38</v>
      </c>
      <c r="R10601" s="1067"/>
      <c r="Z10601" s="21"/>
      <c r="AH10601"/>
    </row>
    <row r="10602" spans="1:34" ht="11.25" customHeight="1">
      <c r="A10602"/>
      <c r="B10602" s="1439" t="s">
        <v>31</v>
      </c>
      <c r="C10602" s="1440">
        <v>7425</v>
      </c>
      <c r="D10602" s="1441" t="str">
        <f t="shared" si="179"/>
        <v>VA7425</v>
      </c>
      <c r="E10602" s="1514" t="s">
        <v>122</v>
      </c>
      <c r="F10602" s="1467">
        <v>500</v>
      </c>
      <c r="G10602" s="1468">
        <v>1.5</v>
      </c>
      <c r="H10602" s="1468"/>
      <c r="I10602" s="1468"/>
      <c r="J10602" s="1468"/>
      <c r="K10602" s="1468"/>
      <c r="L10602" s="1468"/>
      <c r="M10602" s="1468"/>
      <c r="N10602" s="1468"/>
      <c r="O10602" s="1468"/>
      <c r="P10602" s="1468">
        <v>2</v>
      </c>
      <c r="R10602" s="1067"/>
      <c r="Z10602" s="21"/>
      <c r="AH10602"/>
    </row>
    <row r="10603" spans="1:34" ht="11.25" customHeight="1">
      <c r="A10603"/>
      <c r="B10603" s="1439" t="s">
        <v>31</v>
      </c>
      <c r="C10603" s="1440">
        <v>7431</v>
      </c>
      <c r="D10603" s="1441" t="str">
        <f t="shared" si="179"/>
        <v>VA7431</v>
      </c>
      <c r="E10603" s="1514" t="s">
        <v>122</v>
      </c>
      <c r="F10603" s="1467">
        <v>500</v>
      </c>
      <c r="G10603" s="1468">
        <v>0.85</v>
      </c>
      <c r="H10603" s="1468"/>
      <c r="I10603" s="1468"/>
      <c r="J10603" s="1468"/>
      <c r="K10603" s="1468"/>
      <c r="L10603" s="1468"/>
      <c r="M10603" s="1468"/>
      <c r="N10603" s="1468"/>
      <c r="O10603" s="1468"/>
      <c r="P10603" s="1468">
        <v>1.1399999999999999</v>
      </c>
      <c r="R10603" s="1067"/>
      <c r="Z10603" s="21"/>
      <c r="AH10603"/>
    </row>
    <row r="10604" spans="1:34" ht="11.25" customHeight="1">
      <c r="A10604"/>
      <c r="B10604" s="1439" t="s">
        <v>31</v>
      </c>
      <c r="C10604" s="1440">
        <v>7445</v>
      </c>
      <c r="D10604" s="1441" t="str">
        <f t="shared" si="179"/>
        <v>VA7445</v>
      </c>
      <c r="E10604" s="1514" t="s">
        <v>280</v>
      </c>
      <c r="F10604" s="1467">
        <v>500</v>
      </c>
      <c r="G10604" s="1468">
        <v>0.41</v>
      </c>
      <c r="H10604" s="1468"/>
      <c r="I10604" s="1468"/>
      <c r="J10604" s="1468"/>
      <c r="K10604" s="1468"/>
      <c r="L10604" s="1468"/>
      <c r="M10604" s="1468"/>
      <c r="N10604" s="1468"/>
      <c r="O10604" s="1468"/>
      <c r="P10604" s="1468">
        <v>0.54</v>
      </c>
      <c r="R10604" s="1067"/>
      <c r="Z10604" s="21"/>
      <c r="AH10604"/>
    </row>
    <row r="10605" spans="1:34" ht="11.25" customHeight="1">
      <c r="A10605"/>
      <c r="B10605" s="1439" t="s">
        <v>31</v>
      </c>
      <c r="C10605" s="1440">
        <v>7453</v>
      </c>
      <c r="D10605" s="1441" t="str">
        <f t="shared" si="179"/>
        <v>VA7453</v>
      </c>
      <c r="E10605" s="1514" t="s">
        <v>280</v>
      </c>
      <c r="F10605" s="1467">
        <v>500</v>
      </c>
      <c r="G10605" s="1468">
        <v>0.28999999999999998</v>
      </c>
      <c r="H10605" s="1468"/>
      <c r="I10605" s="1468"/>
      <c r="J10605" s="1468"/>
      <c r="K10605" s="1468"/>
      <c r="L10605" s="1468"/>
      <c r="M10605" s="1468"/>
      <c r="N10605" s="1468"/>
      <c r="O10605" s="1468"/>
      <c r="P10605" s="1468">
        <v>0.38</v>
      </c>
      <c r="R10605" s="1067"/>
      <c r="Z10605" s="21"/>
      <c r="AH10605"/>
    </row>
    <row r="10606" spans="1:34" ht="11.25" customHeight="1">
      <c r="A10606"/>
      <c r="B10606" s="1439" t="s">
        <v>31</v>
      </c>
      <c r="C10606" s="1440">
        <v>7502</v>
      </c>
      <c r="D10606" s="1441" t="str">
        <f t="shared" si="179"/>
        <v>VA7502</v>
      </c>
      <c r="E10606" s="1514" t="s">
        <v>122</v>
      </c>
      <c r="F10606" s="1467">
        <v>500</v>
      </c>
      <c r="G10606" s="1468">
        <v>1.07</v>
      </c>
      <c r="H10606" s="1468"/>
      <c r="I10606" s="1468"/>
      <c r="J10606" s="1468"/>
      <c r="K10606" s="1468"/>
      <c r="L10606" s="1468"/>
      <c r="M10606" s="1468"/>
      <c r="N10606" s="1468"/>
      <c r="O10606" s="1468"/>
      <c r="P10606" s="1468">
        <v>1.42</v>
      </c>
      <c r="R10606" s="1067"/>
      <c r="Z10606" s="21"/>
      <c r="AH10606"/>
    </row>
    <row r="10607" spans="1:34" ht="11.25" customHeight="1">
      <c r="A10607"/>
      <c r="B10607" s="1439" t="s">
        <v>31</v>
      </c>
      <c r="C10607" s="1440">
        <v>7515</v>
      </c>
      <c r="D10607" s="1441" t="str">
        <f t="shared" si="179"/>
        <v>VA7515</v>
      </c>
      <c r="E10607" s="1514" t="s">
        <v>122</v>
      </c>
      <c r="F10607" s="1467">
        <v>500</v>
      </c>
      <c r="G10607" s="1468">
        <v>0.65</v>
      </c>
      <c r="H10607" s="1468"/>
      <c r="I10607" s="1468"/>
      <c r="J10607" s="1468"/>
      <c r="K10607" s="1468"/>
      <c r="L10607" s="1468"/>
      <c r="M10607" s="1468"/>
      <c r="N10607" s="1468"/>
      <c r="O10607" s="1468"/>
      <c r="P10607" s="1468">
        <v>0.86</v>
      </c>
      <c r="R10607" s="1067"/>
      <c r="Z10607" s="21"/>
      <c r="AH10607"/>
    </row>
    <row r="10608" spans="1:34" ht="11.25" customHeight="1">
      <c r="A10608"/>
      <c r="B10608" s="1439" t="s">
        <v>31</v>
      </c>
      <c r="C10608" s="1440">
        <v>7520</v>
      </c>
      <c r="D10608" s="1441" t="str">
        <f t="shared" si="179"/>
        <v>VA7520</v>
      </c>
      <c r="E10608" s="1514" t="s">
        <v>125</v>
      </c>
      <c r="F10608" s="1467">
        <v>500</v>
      </c>
      <c r="G10608" s="1468">
        <v>2.2200000000000002</v>
      </c>
      <c r="H10608" s="1468"/>
      <c r="I10608" s="1468"/>
      <c r="J10608" s="1468"/>
      <c r="K10608" s="1468"/>
      <c r="L10608" s="1468"/>
      <c r="M10608" s="1468"/>
      <c r="N10608" s="1468"/>
      <c r="O10608" s="1468"/>
      <c r="P10608" s="1468">
        <v>2.96</v>
      </c>
      <c r="R10608" s="1067"/>
      <c r="Z10608" s="21"/>
      <c r="AH10608"/>
    </row>
    <row r="10609" spans="1:34" ht="11.25" customHeight="1">
      <c r="A10609"/>
      <c r="B10609" s="1439" t="s">
        <v>31</v>
      </c>
      <c r="C10609" s="1440">
        <v>7538</v>
      </c>
      <c r="D10609" s="1441" t="str">
        <f t="shared" si="179"/>
        <v>VA7538</v>
      </c>
      <c r="E10609" s="1514" t="s">
        <v>122</v>
      </c>
      <c r="F10609" s="1467">
        <v>500</v>
      </c>
      <c r="G10609" s="1468">
        <v>2.89</v>
      </c>
      <c r="H10609" s="1468"/>
      <c r="I10609" s="1468"/>
      <c r="J10609" s="1468"/>
      <c r="K10609" s="1468"/>
      <c r="L10609" s="1468"/>
      <c r="M10609" s="1468"/>
      <c r="N10609" s="1468"/>
      <c r="O10609" s="1468"/>
      <c r="P10609" s="1468">
        <v>3.86</v>
      </c>
      <c r="R10609" s="1067"/>
      <c r="Z10609" s="21"/>
      <c r="AH10609"/>
    </row>
    <row r="10610" spans="1:34" ht="11.25" customHeight="1">
      <c r="A10610"/>
      <c r="B10610" s="1439" t="s">
        <v>31</v>
      </c>
      <c r="C10610" s="1440">
        <v>7539</v>
      </c>
      <c r="D10610" s="1441" t="str">
        <f t="shared" si="179"/>
        <v>VA7539</v>
      </c>
      <c r="E10610" s="1514" t="s">
        <v>122</v>
      </c>
      <c r="F10610" s="1467">
        <v>500</v>
      </c>
      <c r="G10610" s="1468">
        <v>0.96</v>
      </c>
      <c r="H10610" s="1468"/>
      <c r="I10610" s="1468"/>
      <c r="J10610" s="1468"/>
      <c r="K10610" s="1468"/>
      <c r="L10610" s="1468"/>
      <c r="M10610" s="1468"/>
      <c r="N10610" s="1468"/>
      <c r="O10610" s="1468"/>
      <c r="P10610" s="1468">
        <v>1.28</v>
      </c>
      <c r="R10610" s="1067"/>
      <c r="Z10610" s="21"/>
      <c r="AH10610"/>
    </row>
    <row r="10611" spans="1:34" ht="11.25" customHeight="1">
      <c r="A10611"/>
      <c r="B10611" s="1439" t="s">
        <v>31</v>
      </c>
      <c r="C10611" s="1440">
        <v>7540</v>
      </c>
      <c r="D10611" s="1441" t="str">
        <f t="shared" si="179"/>
        <v>VA7540</v>
      </c>
      <c r="E10611" s="1514" t="s">
        <v>122</v>
      </c>
      <c r="F10611" s="1467">
        <v>500</v>
      </c>
      <c r="G10611" s="1468">
        <v>2</v>
      </c>
      <c r="H10611" s="1468"/>
      <c r="I10611" s="1468"/>
      <c r="J10611" s="1468"/>
      <c r="K10611" s="1468"/>
      <c r="L10611" s="1468"/>
      <c r="M10611" s="1468"/>
      <c r="N10611" s="1468"/>
      <c r="O10611" s="1468"/>
      <c r="P10611" s="1468">
        <v>2.67</v>
      </c>
      <c r="R10611" s="1067"/>
      <c r="Z10611" s="21"/>
      <c r="AH10611"/>
    </row>
    <row r="10612" spans="1:34" ht="11.25" customHeight="1">
      <c r="A10612"/>
      <c r="B10612" s="1439" t="s">
        <v>31</v>
      </c>
      <c r="C10612" s="1440">
        <v>7580</v>
      </c>
      <c r="D10612" s="1441" t="str">
        <f t="shared" si="179"/>
        <v>VA7580</v>
      </c>
      <c r="E10612" s="1514" t="s">
        <v>122</v>
      </c>
      <c r="F10612" s="1467">
        <v>500</v>
      </c>
      <c r="G10612" s="1468">
        <v>1.93</v>
      </c>
      <c r="H10612" s="1468"/>
      <c r="I10612" s="1468"/>
      <c r="J10612" s="1468"/>
      <c r="K10612" s="1468"/>
      <c r="L10612" s="1468"/>
      <c r="M10612" s="1468"/>
      <c r="N10612" s="1468"/>
      <c r="O10612" s="1468"/>
      <c r="P10612" s="1468">
        <v>2.58</v>
      </c>
      <c r="R10612" s="1067"/>
      <c r="Z10612" s="21"/>
      <c r="AH10612"/>
    </row>
    <row r="10613" spans="1:34" ht="11.25" customHeight="1">
      <c r="A10613"/>
      <c r="B10613" s="1439" t="s">
        <v>31</v>
      </c>
      <c r="C10613" s="1440">
        <v>7590</v>
      </c>
      <c r="D10613" s="1441" t="str">
        <f t="shared" si="179"/>
        <v>VA7590</v>
      </c>
      <c r="E10613" s="1514" t="s">
        <v>124</v>
      </c>
      <c r="F10613" s="1467">
        <v>500</v>
      </c>
      <c r="G10613" s="1468">
        <v>2.54</v>
      </c>
      <c r="H10613" s="1468"/>
      <c r="I10613" s="1468"/>
      <c r="J10613" s="1468"/>
      <c r="K10613" s="1468"/>
      <c r="L10613" s="1468"/>
      <c r="M10613" s="1468"/>
      <c r="N10613" s="1468"/>
      <c r="O10613" s="1468"/>
      <c r="P10613" s="1468">
        <v>3.39</v>
      </c>
      <c r="R10613" s="1067"/>
      <c r="Z10613" s="21"/>
      <c r="AH10613"/>
    </row>
    <row r="10614" spans="1:34" ht="11.25" customHeight="1">
      <c r="A10614"/>
      <c r="B10614" s="1439" t="s">
        <v>31</v>
      </c>
      <c r="C10614" s="1440">
        <v>7600</v>
      </c>
      <c r="D10614" s="1441" t="str">
        <f t="shared" si="179"/>
        <v>VA7600</v>
      </c>
      <c r="E10614" s="1514" t="s">
        <v>123</v>
      </c>
      <c r="F10614" s="1467">
        <v>500</v>
      </c>
      <c r="G10614" s="1468">
        <v>2.17</v>
      </c>
      <c r="H10614" s="1468"/>
      <c r="I10614" s="1468"/>
      <c r="J10614" s="1468"/>
      <c r="K10614" s="1468"/>
      <c r="L10614" s="1468"/>
      <c r="M10614" s="1468"/>
      <c r="N10614" s="1468"/>
      <c r="O10614" s="1468"/>
      <c r="P10614" s="1468">
        <v>2.9</v>
      </c>
      <c r="R10614" s="1067"/>
      <c r="Z10614" s="21"/>
      <c r="AH10614"/>
    </row>
    <row r="10615" spans="1:34" ht="11.25" customHeight="1">
      <c r="A10615"/>
      <c r="B10615" s="1439" t="s">
        <v>31</v>
      </c>
      <c r="C10615" s="1440">
        <v>7601</v>
      </c>
      <c r="D10615" s="1441" t="str">
        <f t="shared" si="179"/>
        <v>VA7601</v>
      </c>
      <c r="E10615" s="1514" t="s">
        <v>123</v>
      </c>
      <c r="F10615" s="1467">
        <v>750</v>
      </c>
      <c r="G10615" s="1468">
        <v>5.81</v>
      </c>
      <c r="H10615" s="1468"/>
      <c r="I10615" s="1468"/>
      <c r="J10615" s="1468"/>
      <c r="K10615" s="1468"/>
      <c r="L10615" s="1468"/>
      <c r="M10615" s="1468"/>
      <c r="N10615" s="1468"/>
      <c r="O10615" s="1468"/>
      <c r="P10615" s="1468">
        <v>7.74</v>
      </c>
      <c r="R10615" s="1067"/>
      <c r="Z10615" s="21"/>
      <c r="AH10615"/>
    </row>
    <row r="10616" spans="1:34" ht="11.25" customHeight="1">
      <c r="A10616"/>
      <c r="B10616" s="1439" t="s">
        <v>31</v>
      </c>
      <c r="C10616" s="1440">
        <v>7605</v>
      </c>
      <c r="D10616" s="1441" t="str">
        <f t="shared" si="179"/>
        <v>VA7605</v>
      </c>
      <c r="E10616" s="1514" t="s">
        <v>121</v>
      </c>
      <c r="F10616" s="1467">
        <v>500</v>
      </c>
      <c r="G10616" s="1468">
        <v>1.31</v>
      </c>
      <c r="H10616" s="1468"/>
      <c r="I10616" s="1468"/>
      <c r="J10616" s="1468"/>
      <c r="K10616" s="1468"/>
      <c r="L10616" s="1468"/>
      <c r="M10616" s="1468"/>
      <c r="N10616" s="1468"/>
      <c r="O10616" s="1468"/>
      <c r="P10616" s="1468">
        <v>1.74</v>
      </c>
      <c r="R10616" s="1067"/>
      <c r="Z10616" s="21"/>
      <c r="AH10616"/>
    </row>
    <row r="10617" spans="1:34" ht="11.25" customHeight="1">
      <c r="A10617"/>
      <c r="B10617" s="1439" t="s">
        <v>31</v>
      </c>
      <c r="C10617" s="1440">
        <v>7610</v>
      </c>
      <c r="D10617" s="1441" t="str">
        <f t="shared" si="179"/>
        <v>VA7610</v>
      </c>
      <c r="E10617" s="1514" t="s">
        <v>122</v>
      </c>
      <c r="F10617" s="1467">
        <v>500</v>
      </c>
      <c r="G10617" s="1468">
        <v>0.28000000000000003</v>
      </c>
      <c r="H10617" s="1468"/>
      <c r="I10617" s="1468"/>
      <c r="J10617" s="1468"/>
      <c r="K10617" s="1468"/>
      <c r="L10617" s="1468"/>
      <c r="M10617" s="1468"/>
      <c r="N10617" s="1468"/>
      <c r="O10617" s="1468"/>
      <c r="P10617" s="1468">
        <v>0.37</v>
      </c>
      <c r="R10617" s="1067"/>
      <c r="Z10617" s="21"/>
      <c r="AH10617"/>
    </row>
    <row r="10618" spans="1:34" ht="11.25" customHeight="1">
      <c r="A10618"/>
      <c r="B10618" s="1439" t="s">
        <v>31</v>
      </c>
      <c r="C10618" s="1440">
        <v>7611</v>
      </c>
      <c r="D10618" s="1441" t="str">
        <f t="shared" si="179"/>
        <v>VA7611</v>
      </c>
      <c r="E10618" s="1514" t="s">
        <v>122</v>
      </c>
      <c r="F10618" s="1467">
        <v>550</v>
      </c>
      <c r="G10618" s="1468">
        <v>3.26</v>
      </c>
      <c r="H10618" s="1468"/>
      <c r="I10618" s="1468"/>
      <c r="J10618" s="1468"/>
      <c r="K10618" s="1468"/>
      <c r="L10618" s="1468"/>
      <c r="M10618" s="1468"/>
      <c r="N10618" s="1468"/>
      <c r="O10618" s="1468"/>
      <c r="P10618" s="1468">
        <v>4.3499999999999996</v>
      </c>
      <c r="R10618" s="1067"/>
      <c r="Z10618" s="21"/>
      <c r="AH10618"/>
    </row>
    <row r="10619" spans="1:34" ht="11.25" customHeight="1">
      <c r="A10619"/>
      <c r="B10619" s="1439" t="s">
        <v>31</v>
      </c>
      <c r="C10619" s="1440">
        <v>7612</v>
      </c>
      <c r="D10619" s="1441" t="str">
        <f t="shared" si="179"/>
        <v>VA7612</v>
      </c>
      <c r="E10619" s="1514" t="s">
        <v>122</v>
      </c>
      <c r="F10619" s="1467">
        <v>600</v>
      </c>
      <c r="G10619" s="1468">
        <v>4.2</v>
      </c>
      <c r="H10619" s="1468"/>
      <c r="I10619" s="1468"/>
      <c r="J10619" s="1468"/>
      <c r="K10619" s="1468"/>
      <c r="L10619" s="1468"/>
      <c r="M10619" s="1468"/>
      <c r="N10619" s="1468"/>
      <c r="O10619" s="1468"/>
      <c r="P10619" s="1468">
        <v>5.6</v>
      </c>
      <c r="R10619" s="1067"/>
      <c r="Z10619" s="21"/>
      <c r="AH10619"/>
    </row>
    <row r="10620" spans="1:34" ht="11.25" customHeight="1">
      <c r="A10620"/>
      <c r="B10620" s="1439" t="s">
        <v>31</v>
      </c>
      <c r="C10620" s="1440">
        <v>7613</v>
      </c>
      <c r="D10620" s="1441" t="str">
        <f t="shared" si="179"/>
        <v>VA7613</v>
      </c>
      <c r="E10620" s="1514" t="s">
        <v>122</v>
      </c>
      <c r="F10620" s="1467">
        <v>550</v>
      </c>
      <c r="G10620" s="1468">
        <v>3.54</v>
      </c>
      <c r="H10620" s="1468"/>
      <c r="I10620" s="1468"/>
      <c r="J10620" s="1468"/>
      <c r="K10620" s="1468"/>
      <c r="L10620" s="1468"/>
      <c r="M10620" s="1468"/>
      <c r="N10620" s="1468"/>
      <c r="O10620" s="1468"/>
      <c r="P10620" s="1468">
        <v>4.72</v>
      </c>
      <c r="R10620" s="1067"/>
      <c r="Z10620" s="21"/>
      <c r="AH10620"/>
    </row>
    <row r="10621" spans="1:34" ht="11.25" customHeight="1">
      <c r="A10621"/>
      <c r="B10621" s="1439" t="s">
        <v>31</v>
      </c>
      <c r="C10621" s="1440">
        <v>7705</v>
      </c>
      <c r="D10621" s="1441" t="str">
        <f t="shared" si="179"/>
        <v>VA7705</v>
      </c>
      <c r="E10621" s="1514" t="s">
        <v>124</v>
      </c>
      <c r="F10621" s="1467">
        <v>550</v>
      </c>
      <c r="G10621" s="1468">
        <v>3.34</v>
      </c>
      <c r="H10621" s="1468"/>
      <c r="I10621" s="1468"/>
      <c r="J10621" s="1468"/>
      <c r="K10621" s="1468"/>
      <c r="L10621" s="1468"/>
      <c r="M10621" s="1468"/>
      <c r="N10621" s="1468"/>
      <c r="O10621" s="1468"/>
      <c r="P10621" s="1468">
        <v>4.45</v>
      </c>
      <c r="R10621" s="1067"/>
      <c r="Z10621" s="21"/>
      <c r="AH10621"/>
    </row>
    <row r="10622" spans="1:34" ht="11.25" customHeight="1">
      <c r="A10622"/>
      <c r="B10622" s="1439" t="s">
        <v>31</v>
      </c>
      <c r="C10622" s="1440">
        <v>7710</v>
      </c>
      <c r="D10622" s="1441" t="str">
        <f t="shared" si="179"/>
        <v>VA7710</v>
      </c>
      <c r="E10622" s="1514" t="s">
        <v>122</v>
      </c>
      <c r="F10622" s="1467">
        <v>650</v>
      </c>
      <c r="G10622" s="1468">
        <v>4.4000000000000004</v>
      </c>
      <c r="H10622" s="1468"/>
      <c r="I10622" s="1468"/>
      <c r="J10622" s="1468"/>
      <c r="K10622" s="1468"/>
      <c r="L10622" s="1468"/>
      <c r="M10622" s="1468"/>
      <c r="N10622" s="1468"/>
      <c r="O10622" s="1468"/>
      <c r="P10622" s="1468">
        <v>5.87</v>
      </c>
      <c r="R10622" s="1067"/>
      <c r="Z10622" s="21"/>
      <c r="AH10622"/>
    </row>
    <row r="10623" spans="1:34" ht="11.25" customHeight="1">
      <c r="A10623"/>
      <c r="B10623" s="1439" t="s">
        <v>31</v>
      </c>
      <c r="C10623" s="1440">
        <v>7711</v>
      </c>
      <c r="D10623" s="1441" t="str">
        <f t="shared" si="179"/>
        <v>VA7711</v>
      </c>
      <c r="E10623" s="1514" t="s">
        <v>122</v>
      </c>
      <c r="F10623" s="1467">
        <v>650</v>
      </c>
      <c r="G10623" s="1468">
        <v>4.4000000000000004</v>
      </c>
      <c r="H10623" s="1468"/>
      <c r="I10623" s="1468"/>
      <c r="J10623" s="1468"/>
      <c r="K10623" s="1468"/>
      <c r="L10623" s="1468"/>
      <c r="M10623" s="1468"/>
      <c r="N10623" s="1468"/>
      <c r="O10623" s="1468"/>
      <c r="P10623" s="1468">
        <v>5.87</v>
      </c>
      <c r="R10623" s="1067"/>
      <c r="Z10623" s="21"/>
      <c r="AH10623"/>
    </row>
    <row r="10624" spans="1:34" ht="11.25" customHeight="1">
      <c r="A10624"/>
      <c r="B10624" s="1439" t="s">
        <v>31</v>
      </c>
      <c r="C10624" s="1440">
        <v>7720</v>
      </c>
      <c r="D10624" s="1441" t="str">
        <f t="shared" si="179"/>
        <v>VA7720</v>
      </c>
      <c r="E10624" s="1514" t="s">
        <v>122</v>
      </c>
      <c r="F10624" s="1467">
        <v>500</v>
      </c>
      <c r="G10624" s="1468">
        <v>1.61</v>
      </c>
      <c r="H10624" s="1468"/>
      <c r="I10624" s="1468"/>
      <c r="J10624" s="1468"/>
      <c r="K10624" s="1468"/>
      <c r="L10624" s="1468"/>
      <c r="M10624" s="1468"/>
      <c r="N10624" s="1468"/>
      <c r="O10624" s="1468"/>
      <c r="P10624" s="1468">
        <v>2.14</v>
      </c>
      <c r="R10624" s="1067"/>
      <c r="Z10624" s="21"/>
      <c r="AH10624"/>
    </row>
    <row r="10625" spans="1:34" ht="11.25" customHeight="1">
      <c r="A10625"/>
      <c r="B10625" s="1439" t="s">
        <v>31</v>
      </c>
      <c r="C10625" s="1440">
        <v>7723</v>
      </c>
      <c r="D10625" s="1441" t="str">
        <f t="shared" si="179"/>
        <v>VA7723</v>
      </c>
      <c r="E10625" s="1514" t="s">
        <v>123</v>
      </c>
      <c r="F10625" s="1467">
        <v>500</v>
      </c>
      <c r="G10625" s="1468">
        <v>1.1299999999999999</v>
      </c>
      <c r="H10625" s="1468"/>
      <c r="I10625" s="1468"/>
      <c r="J10625" s="1468"/>
      <c r="K10625" s="1468"/>
      <c r="L10625" s="1468"/>
      <c r="M10625" s="1468"/>
      <c r="N10625" s="1468"/>
      <c r="O10625" s="1468"/>
      <c r="P10625" s="1468">
        <v>1.5</v>
      </c>
      <c r="R10625" s="1067"/>
      <c r="Z10625" s="21"/>
      <c r="AH10625"/>
    </row>
    <row r="10626" spans="1:34" ht="11.25" customHeight="1">
      <c r="A10626"/>
      <c r="B10626" s="1439" t="s">
        <v>31</v>
      </c>
      <c r="C10626" s="1440">
        <v>7727</v>
      </c>
      <c r="D10626" s="1441" t="str">
        <f t="shared" si="179"/>
        <v>VA7727</v>
      </c>
      <c r="E10626" s="1514" t="s">
        <v>122</v>
      </c>
      <c r="F10626" s="1467">
        <v>500</v>
      </c>
      <c r="G10626" s="1468">
        <v>2.14</v>
      </c>
      <c r="H10626" s="1468"/>
      <c r="I10626" s="1468"/>
      <c r="J10626" s="1468"/>
      <c r="K10626" s="1468"/>
      <c r="L10626" s="1468"/>
      <c r="M10626" s="1468"/>
      <c r="N10626" s="1468"/>
      <c r="O10626" s="1468"/>
      <c r="P10626" s="1468">
        <v>2.85</v>
      </c>
      <c r="R10626" s="1067"/>
      <c r="Z10626" s="21"/>
      <c r="AH10626"/>
    </row>
    <row r="10627" spans="1:34" ht="11.25" customHeight="1">
      <c r="A10627"/>
      <c r="B10627" s="1439" t="s">
        <v>31</v>
      </c>
      <c r="C10627" s="1440">
        <v>7855</v>
      </c>
      <c r="D10627" s="1441" t="str">
        <f t="shared" si="179"/>
        <v>VA7855</v>
      </c>
      <c r="E10627" s="1514" t="s">
        <v>122</v>
      </c>
      <c r="F10627" s="1467">
        <v>500</v>
      </c>
      <c r="G10627" s="1468">
        <v>2.12</v>
      </c>
      <c r="H10627" s="1468"/>
      <c r="I10627" s="1468"/>
      <c r="J10627" s="1468"/>
      <c r="K10627" s="1468"/>
      <c r="L10627" s="1468"/>
      <c r="M10627" s="1468"/>
      <c r="N10627" s="1468"/>
      <c r="O10627" s="1468"/>
      <c r="P10627" s="1468">
        <v>2.83</v>
      </c>
      <c r="R10627" s="1067"/>
      <c r="Z10627" s="21"/>
      <c r="AH10627"/>
    </row>
    <row r="10628" spans="1:34" ht="11.25" customHeight="1">
      <c r="A10628"/>
      <c r="B10628" s="1439" t="s">
        <v>31</v>
      </c>
      <c r="C10628" s="1440">
        <v>8001</v>
      </c>
      <c r="D10628" s="1441" t="str">
        <f t="shared" si="179"/>
        <v>VA8001</v>
      </c>
      <c r="E10628" s="1514" t="s">
        <v>121</v>
      </c>
      <c r="F10628" s="1467">
        <v>500</v>
      </c>
      <c r="G10628" s="1468">
        <v>1.46</v>
      </c>
      <c r="H10628" s="1468"/>
      <c r="I10628" s="1468"/>
      <c r="J10628" s="1468"/>
      <c r="K10628" s="1468"/>
      <c r="L10628" s="1468"/>
      <c r="M10628" s="1468"/>
      <c r="N10628" s="1468"/>
      <c r="O10628" s="1468"/>
      <c r="P10628" s="1468">
        <v>1.95</v>
      </c>
      <c r="R10628" s="1067"/>
      <c r="Z10628" s="21"/>
      <c r="AH10628"/>
    </row>
    <row r="10629" spans="1:34" ht="11.25" customHeight="1">
      <c r="A10629"/>
      <c r="B10629" s="1439" t="s">
        <v>31</v>
      </c>
      <c r="C10629" s="1440">
        <v>8002</v>
      </c>
      <c r="D10629" s="1441" t="str">
        <f t="shared" si="179"/>
        <v>VA8002</v>
      </c>
      <c r="E10629" s="1514" t="s">
        <v>125</v>
      </c>
      <c r="F10629" s="1467">
        <v>500</v>
      </c>
      <c r="G10629" s="1468">
        <v>1.24</v>
      </c>
      <c r="H10629" s="1468"/>
      <c r="I10629" s="1468"/>
      <c r="J10629" s="1468"/>
      <c r="K10629" s="1468"/>
      <c r="L10629" s="1468"/>
      <c r="M10629" s="1468"/>
      <c r="N10629" s="1468"/>
      <c r="O10629" s="1468"/>
      <c r="P10629" s="1468">
        <v>1.65</v>
      </c>
      <c r="R10629" s="1067"/>
      <c r="Z10629" s="21"/>
      <c r="AH10629"/>
    </row>
    <row r="10630" spans="1:34" ht="11.25" customHeight="1">
      <c r="A10630"/>
      <c r="B10630" s="1439" t="s">
        <v>31</v>
      </c>
      <c r="C10630" s="1440">
        <v>8006</v>
      </c>
      <c r="D10630" s="1441" t="str">
        <f t="shared" si="179"/>
        <v>VA8006</v>
      </c>
      <c r="E10630" s="1514" t="s">
        <v>121</v>
      </c>
      <c r="F10630" s="1467">
        <v>500</v>
      </c>
      <c r="G10630" s="1468">
        <v>1.34</v>
      </c>
      <c r="H10630" s="1468"/>
      <c r="I10630" s="1468"/>
      <c r="J10630" s="1468"/>
      <c r="K10630" s="1468"/>
      <c r="L10630" s="1468"/>
      <c r="M10630" s="1468"/>
      <c r="N10630" s="1468"/>
      <c r="O10630" s="1468"/>
      <c r="P10630" s="1468">
        <v>1.79</v>
      </c>
      <c r="R10630" s="1067"/>
      <c r="Z10630" s="21"/>
      <c r="AH10630"/>
    </row>
    <row r="10631" spans="1:34" ht="11.25" customHeight="1">
      <c r="A10631"/>
      <c r="B10631" s="1439" t="s">
        <v>31</v>
      </c>
      <c r="C10631" s="1440">
        <v>8008</v>
      </c>
      <c r="D10631" s="1441" t="str">
        <f t="shared" si="179"/>
        <v>VA8008</v>
      </c>
      <c r="E10631" s="1514" t="s">
        <v>121</v>
      </c>
      <c r="F10631" s="1467">
        <v>500</v>
      </c>
      <c r="G10631" s="1468">
        <v>0.91</v>
      </c>
      <c r="H10631" s="1468"/>
      <c r="I10631" s="1468"/>
      <c r="J10631" s="1468"/>
      <c r="K10631" s="1468"/>
      <c r="L10631" s="1468"/>
      <c r="M10631" s="1468"/>
      <c r="N10631" s="1468"/>
      <c r="O10631" s="1468"/>
      <c r="P10631" s="1468">
        <v>1.22</v>
      </c>
      <c r="R10631" s="1067"/>
      <c r="Z10631" s="21"/>
      <c r="AH10631"/>
    </row>
    <row r="10632" spans="1:34" ht="11.25" customHeight="1">
      <c r="A10632"/>
      <c r="B10632" s="1439" t="s">
        <v>31</v>
      </c>
      <c r="C10632" s="1440">
        <v>8010</v>
      </c>
      <c r="D10632" s="1441" t="str">
        <f t="shared" si="179"/>
        <v>VA8010</v>
      </c>
      <c r="E10632" s="1514" t="s">
        <v>121</v>
      </c>
      <c r="F10632" s="1467">
        <v>500</v>
      </c>
      <c r="G10632" s="1468">
        <v>1.18</v>
      </c>
      <c r="H10632" s="1468"/>
      <c r="I10632" s="1468"/>
      <c r="J10632" s="1468"/>
      <c r="K10632" s="1468"/>
      <c r="L10632" s="1468"/>
      <c r="M10632" s="1468"/>
      <c r="N10632" s="1468"/>
      <c r="O10632" s="1468"/>
      <c r="P10632" s="1468">
        <v>1.57</v>
      </c>
      <c r="R10632" s="1067"/>
      <c r="Z10632" s="21"/>
      <c r="AH10632"/>
    </row>
    <row r="10633" spans="1:34" ht="11.25" customHeight="1">
      <c r="A10633"/>
      <c r="B10633" s="1439" t="s">
        <v>31</v>
      </c>
      <c r="C10633" s="1440">
        <v>8013</v>
      </c>
      <c r="D10633" s="1441" t="str">
        <f t="shared" si="179"/>
        <v>VA8013</v>
      </c>
      <c r="E10633" s="1514" t="s">
        <v>121</v>
      </c>
      <c r="F10633" s="1467">
        <v>500</v>
      </c>
      <c r="G10633" s="1468">
        <v>0.28000000000000003</v>
      </c>
      <c r="H10633" s="1468"/>
      <c r="I10633" s="1468"/>
      <c r="J10633" s="1468"/>
      <c r="K10633" s="1468"/>
      <c r="L10633" s="1468"/>
      <c r="M10633" s="1468"/>
      <c r="N10633" s="1468"/>
      <c r="O10633" s="1468"/>
      <c r="P10633" s="1468">
        <v>0.37</v>
      </c>
      <c r="R10633" s="1067"/>
      <c r="Z10633" s="21"/>
      <c r="AH10633"/>
    </row>
    <row r="10634" spans="1:34" ht="11.25" customHeight="1">
      <c r="A10634"/>
      <c r="B10634" s="1439" t="s">
        <v>31</v>
      </c>
      <c r="C10634" s="1440">
        <v>8015</v>
      </c>
      <c r="D10634" s="1441" t="str">
        <f t="shared" si="179"/>
        <v>VA8015</v>
      </c>
      <c r="E10634" s="1514" t="s">
        <v>121</v>
      </c>
      <c r="F10634" s="1467">
        <v>500</v>
      </c>
      <c r="G10634" s="1468">
        <v>0.57999999999999996</v>
      </c>
      <c r="H10634" s="1468"/>
      <c r="I10634" s="1468"/>
      <c r="J10634" s="1468"/>
      <c r="K10634" s="1468"/>
      <c r="L10634" s="1468"/>
      <c r="M10634" s="1468"/>
      <c r="N10634" s="1468"/>
      <c r="O10634" s="1468"/>
      <c r="P10634" s="1468">
        <v>0.77</v>
      </c>
      <c r="R10634" s="1067"/>
      <c r="Z10634" s="21"/>
      <c r="AH10634"/>
    </row>
    <row r="10635" spans="1:34" ht="11.25" customHeight="1">
      <c r="A10635"/>
      <c r="B10635" s="1439" t="s">
        <v>31</v>
      </c>
      <c r="C10635" s="1440">
        <v>8017</v>
      </c>
      <c r="D10635" s="1441" t="str">
        <f t="shared" si="179"/>
        <v>VA8017</v>
      </c>
      <c r="E10635" s="1514" t="s">
        <v>121</v>
      </c>
      <c r="F10635" s="1467">
        <v>500</v>
      </c>
      <c r="G10635" s="1468">
        <v>0.94</v>
      </c>
      <c r="H10635" s="1468"/>
      <c r="I10635" s="1468"/>
      <c r="J10635" s="1468"/>
      <c r="K10635" s="1468"/>
      <c r="L10635" s="1468"/>
      <c r="M10635" s="1468"/>
      <c r="N10635" s="1468"/>
      <c r="O10635" s="1468"/>
      <c r="P10635" s="1468">
        <v>1.25</v>
      </c>
      <c r="R10635" s="1067"/>
      <c r="Z10635" s="21"/>
      <c r="AH10635"/>
    </row>
    <row r="10636" spans="1:34" ht="11.25" customHeight="1">
      <c r="A10636"/>
      <c r="B10636" s="1439" t="s">
        <v>31</v>
      </c>
      <c r="C10636" s="1440">
        <v>8018</v>
      </c>
      <c r="D10636" s="1441" t="str">
        <f t="shared" ref="D10636:D10699" si="180">B10636&amp;TEXT(C10636,"0000")</f>
        <v>VA8018</v>
      </c>
      <c r="E10636" s="1514" t="s">
        <v>121</v>
      </c>
      <c r="F10636" s="1467">
        <v>500</v>
      </c>
      <c r="G10636" s="1468">
        <v>1.75</v>
      </c>
      <c r="H10636" s="1468"/>
      <c r="I10636" s="1468"/>
      <c r="J10636" s="1468"/>
      <c r="K10636" s="1468"/>
      <c r="L10636" s="1468"/>
      <c r="M10636" s="1468"/>
      <c r="N10636" s="1468"/>
      <c r="O10636" s="1468"/>
      <c r="P10636" s="1468">
        <v>2.34</v>
      </c>
      <c r="R10636" s="1067"/>
      <c r="Z10636" s="21"/>
      <c r="AH10636"/>
    </row>
    <row r="10637" spans="1:34" ht="11.25" customHeight="1">
      <c r="A10637"/>
      <c r="B10637" s="1439" t="s">
        <v>31</v>
      </c>
      <c r="C10637" s="1440">
        <v>8021</v>
      </c>
      <c r="D10637" s="1441" t="str">
        <f t="shared" si="180"/>
        <v>VA8021</v>
      </c>
      <c r="E10637" s="1514" t="s">
        <v>121</v>
      </c>
      <c r="F10637" s="1467">
        <v>500</v>
      </c>
      <c r="G10637" s="1468">
        <v>1.74</v>
      </c>
      <c r="H10637" s="1468"/>
      <c r="I10637" s="1468"/>
      <c r="J10637" s="1468"/>
      <c r="K10637" s="1468"/>
      <c r="L10637" s="1468"/>
      <c r="M10637" s="1468"/>
      <c r="N10637" s="1468"/>
      <c r="O10637" s="1468"/>
      <c r="P10637" s="1468">
        <v>2.3199999999999998</v>
      </c>
      <c r="R10637" s="1067"/>
      <c r="Z10637" s="21"/>
      <c r="AH10637"/>
    </row>
    <row r="10638" spans="1:34" ht="11.25" customHeight="1">
      <c r="A10638"/>
      <c r="B10638" s="1439" t="s">
        <v>31</v>
      </c>
      <c r="C10638" s="1440">
        <v>8031</v>
      </c>
      <c r="D10638" s="1441" t="str">
        <f t="shared" si="180"/>
        <v>VA8031</v>
      </c>
      <c r="E10638" s="1514" t="s">
        <v>121</v>
      </c>
      <c r="F10638" s="1467">
        <v>500</v>
      </c>
      <c r="G10638" s="1468">
        <v>1.58</v>
      </c>
      <c r="H10638" s="1468"/>
      <c r="I10638" s="1468"/>
      <c r="J10638" s="1468"/>
      <c r="K10638" s="1468"/>
      <c r="L10638" s="1468"/>
      <c r="M10638" s="1468"/>
      <c r="N10638" s="1468"/>
      <c r="O10638" s="1468"/>
      <c r="P10638" s="1468">
        <v>2.11</v>
      </c>
      <c r="R10638" s="1067"/>
      <c r="Z10638" s="21"/>
      <c r="AH10638"/>
    </row>
    <row r="10639" spans="1:34" ht="11.25" customHeight="1">
      <c r="A10639"/>
      <c r="B10639" s="1439" t="s">
        <v>31</v>
      </c>
      <c r="C10639" s="1440">
        <v>8032</v>
      </c>
      <c r="D10639" s="1441" t="str">
        <f t="shared" si="180"/>
        <v>VA8032</v>
      </c>
      <c r="E10639" s="1514" t="s">
        <v>121</v>
      </c>
      <c r="F10639" s="1467">
        <v>500</v>
      </c>
      <c r="G10639" s="1468">
        <v>1.28</v>
      </c>
      <c r="H10639" s="1468"/>
      <c r="I10639" s="1468"/>
      <c r="J10639" s="1468"/>
      <c r="K10639" s="1468"/>
      <c r="L10639" s="1468"/>
      <c r="M10639" s="1468"/>
      <c r="N10639" s="1468"/>
      <c r="O10639" s="1468"/>
      <c r="P10639" s="1468">
        <v>1.71</v>
      </c>
      <c r="R10639" s="1067"/>
      <c r="Z10639" s="21"/>
      <c r="AH10639"/>
    </row>
    <row r="10640" spans="1:34" ht="11.25" customHeight="1">
      <c r="A10640"/>
      <c r="B10640" s="1439" t="s">
        <v>31</v>
      </c>
      <c r="C10640" s="1440">
        <v>8033</v>
      </c>
      <c r="D10640" s="1441" t="str">
        <f t="shared" si="180"/>
        <v>VA8033</v>
      </c>
      <c r="E10640" s="1514" t="s">
        <v>121</v>
      </c>
      <c r="F10640" s="1467">
        <v>500</v>
      </c>
      <c r="G10640" s="1468">
        <v>1.32</v>
      </c>
      <c r="H10640" s="1468"/>
      <c r="I10640" s="1468"/>
      <c r="J10640" s="1468"/>
      <c r="K10640" s="1468"/>
      <c r="L10640" s="1468"/>
      <c r="M10640" s="1468"/>
      <c r="N10640" s="1468"/>
      <c r="O10640" s="1468"/>
      <c r="P10640" s="1468">
        <v>1.76</v>
      </c>
      <c r="R10640" s="1067"/>
      <c r="Z10640" s="21"/>
      <c r="AH10640"/>
    </row>
    <row r="10641" spans="1:34" ht="11.25" customHeight="1">
      <c r="A10641"/>
      <c r="B10641" s="1439" t="s">
        <v>31</v>
      </c>
      <c r="C10641" s="1440">
        <v>8037</v>
      </c>
      <c r="D10641" s="1441" t="str">
        <f t="shared" si="180"/>
        <v>VA8037</v>
      </c>
      <c r="E10641" s="1514" t="s">
        <v>125</v>
      </c>
      <c r="F10641" s="1467">
        <v>500</v>
      </c>
      <c r="G10641" s="1468">
        <v>1</v>
      </c>
      <c r="H10641" s="1468"/>
      <c r="I10641" s="1468"/>
      <c r="J10641" s="1468"/>
      <c r="K10641" s="1468"/>
      <c r="L10641" s="1468"/>
      <c r="M10641" s="1468"/>
      <c r="N10641" s="1468"/>
      <c r="O10641" s="1468"/>
      <c r="P10641" s="1468">
        <v>1.33</v>
      </c>
      <c r="R10641" s="1067"/>
      <c r="Z10641" s="21"/>
      <c r="AH10641"/>
    </row>
    <row r="10642" spans="1:34" ht="11.25" customHeight="1">
      <c r="A10642"/>
      <c r="B10642" s="1439" t="s">
        <v>31</v>
      </c>
      <c r="C10642" s="1440">
        <v>8039</v>
      </c>
      <c r="D10642" s="1441" t="str">
        <f t="shared" si="180"/>
        <v>VA8039</v>
      </c>
      <c r="E10642" s="1514" t="s">
        <v>125</v>
      </c>
      <c r="F10642" s="1467">
        <v>500</v>
      </c>
      <c r="G10642" s="1468">
        <v>0.88</v>
      </c>
      <c r="H10642" s="1468"/>
      <c r="I10642" s="1468"/>
      <c r="J10642" s="1468"/>
      <c r="K10642" s="1468"/>
      <c r="L10642" s="1468"/>
      <c r="M10642" s="1468"/>
      <c r="N10642" s="1468"/>
      <c r="O10642" s="1468"/>
      <c r="P10642" s="1468">
        <v>1.17</v>
      </c>
      <c r="R10642" s="1067"/>
      <c r="Z10642" s="21"/>
      <c r="AH10642"/>
    </row>
    <row r="10643" spans="1:34" ht="11.25" customHeight="1">
      <c r="A10643"/>
      <c r="B10643" s="1439" t="s">
        <v>31</v>
      </c>
      <c r="C10643" s="1440">
        <v>8044</v>
      </c>
      <c r="D10643" s="1441" t="str">
        <f t="shared" si="180"/>
        <v>VA8044</v>
      </c>
      <c r="E10643" s="1514" t="s">
        <v>121</v>
      </c>
      <c r="F10643" s="1467">
        <v>500</v>
      </c>
      <c r="G10643" s="1468">
        <v>1.68</v>
      </c>
      <c r="H10643" s="1468"/>
      <c r="I10643" s="1468"/>
      <c r="J10643" s="1468"/>
      <c r="K10643" s="1468"/>
      <c r="L10643" s="1468"/>
      <c r="M10643" s="1468"/>
      <c r="N10643" s="1468"/>
      <c r="O10643" s="1468"/>
      <c r="P10643" s="1468">
        <v>2.2400000000000002</v>
      </c>
      <c r="R10643" s="1067"/>
      <c r="Z10643" s="21"/>
      <c r="AH10643"/>
    </row>
    <row r="10644" spans="1:34" ht="11.25" customHeight="1">
      <c r="A10644"/>
      <c r="B10644" s="1439" t="s">
        <v>31</v>
      </c>
      <c r="C10644" s="1440">
        <v>8045</v>
      </c>
      <c r="D10644" s="1441" t="str">
        <f t="shared" si="180"/>
        <v>VA8045</v>
      </c>
      <c r="E10644" s="1514" t="s">
        <v>121</v>
      </c>
      <c r="F10644" s="1467">
        <v>500</v>
      </c>
      <c r="G10644" s="1468">
        <v>0.48</v>
      </c>
      <c r="H10644" s="1468"/>
      <c r="I10644" s="1468"/>
      <c r="J10644" s="1468"/>
      <c r="K10644" s="1468"/>
      <c r="L10644" s="1468"/>
      <c r="M10644" s="1468"/>
      <c r="N10644" s="1468"/>
      <c r="O10644" s="1468"/>
      <c r="P10644" s="1468">
        <v>0.64</v>
      </c>
      <c r="R10644" s="1067"/>
      <c r="Z10644" s="21"/>
      <c r="AH10644"/>
    </row>
    <row r="10645" spans="1:34" ht="11.25" customHeight="1">
      <c r="A10645"/>
      <c r="B10645" s="1439" t="s">
        <v>31</v>
      </c>
      <c r="C10645" s="1440">
        <v>8046</v>
      </c>
      <c r="D10645" s="1441" t="str">
        <f t="shared" si="180"/>
        <v>VA8046</v>
      </c>
      <c r="E10645" s="1514" t="s">
        <v>121</v>
      </c>
      <c r="F10645" s="1467">
        <v>500</v>
      </c>
      <c r="G10645" s="1468">
        <v>1.63</v>
      </c>
      <c r="H10645" s="1468"/>
      <c r="I10645" s="1468"/>
      <c r="J10645" s="1468"/>
      <c r="K10645" s="1468"/>
      <c r="L10645" s="1468"/>
      <c r="M10645" s="1468"/>
      <c r="N10645" s="1468"/>
      <c r="O10645" s="1468"/>
      <c r="P10645" s="1468">
        <v>2.1800000000000002</v>
      </c>
      <c r="R10645" s="1067"/>
      <c r="Z10645" s="21"/>
      <c r="AH10645"/>
    </row>
    <row r="10646" spans="1:34" ht="11.25" customHeight="1">
      <c r="A10646"/>
      <c r="B10646" s="1439" t="s">
        <v>31</v>
      </c>
      <c r="C10646" s="1440">
        <v>8047</v>
      </c>
      <c r="D10646" s="1441" t="str">
        <f t="shared" si="180"/>
        <v>VA8047</v>
      </c>
      <c r="E10646" s="1514" t="s">
        <v>121</v>
      </c>
      <c r="F10646" s="1467">
        <v>500</v>
      </c>
      <c r="G10646" s="1468">
        <v>0.54</v>
      </c>
      <c r="H10646" s="1468"/>
      <c r="I10646" s="1468"/>
      <c r="J10646" s="1468"/>
      <c r="K10646" s="1468"/>
      <c r="L10646" s="1468"/>
      <c r="M10646" s="1468"/>
      <c r="N10646" s="1468"/>
      <c r="O10646" s="1468"/>
      <c r="P10646" s="1468">
        <v>0.72</v>
      </c>
      <c r="R10646" s="1067"/>
      <c r="Z10646" s="21"/>
      <c r="AH10646"/>
    </row>
    <row r="10647" spans="1:34" ht="11.25" customHeight="1">
      <c r="A10647"/>
      <c r="B10647" s="1439" t="s">
        <v>31</v>
      </c>
      <c r="C10647" s="1440">
        <v>8058</v>
      </c>
      <c r="D10647" s="1441" t="str">
        <f t="shared" si="180"/>
        <v>VA8058</v>
      </c>
      <c r="E10647" s="1514" t="s">
        <v>121</v>
      </c>
      <c r="F10647" s="1467">
        <v>500</v>
      </c>
      <c r="G10647" s="1468">
        <v>1.52</v>
      </c>
      <c r="H10647" s="1468"/>
      <c r="I10647" s="1468"/>
      <c r="J10647" s="1468"/>
      <c r="K10647" s="1468"/>
      <c r="L10647" s="1468"/>
      <c r="M10647" s="1468"/>
      <c r="N10647" s="1468"/>
      <c r="O10647" s="1468"/>
      <c r="P10647" s="1468">
        <v>2.0299999999999998</v>
      </c>
      <c r="R10647" s="1067"/>
      <c r="Z10647" s="21"/>
      <c r="AH10647"/>
    </row>
    <row r="10648" spans="1:34" ht="11.25" customHeight="1">
      <c r="A10648"/>
      <c r="B10648" s="1439" t="s">
        <v>31</v>
      </c>
      <c r="C10648" s="1440">
        <v>8072</v>
      </c>
      <c r="D10648" s="1441" t="str">
        <f t="shared" si="180"/>
        <v>VA8072</v>
      </c>
      <c r="E10648" s="1514" t="s">
        <v>121</v>
      </c>
      <c r="F10648" s="1467">
        <v>500</v>
      </c>
      <c r="G10648" s="1468">
        <v>0.42</v>
      </c>
      <c r="H10648" s="1468"/>
      <c r="I10648" s="1468"/>
      <c r="J10648" s="1468"/>
      <c r="K10648" s="1468"/>
      <c r="L10648" s="1468"/>
      <c r="M10648" s="1468"/>
      <c r="N10648" s="1468"/>
      <c r="O10648" s="1468"/>
      <c r="P10648" s="1468">
        <v>0.56000000000000005</v>
      </c>
      <c r="R10648" s="1067"/>
      <c r="Z10648" s="21"/>
      <c r="AH10648"/>
    </row>
    <row r="10649" spans="1:34" ht="11.25" customHeight="1">
      <c r="A10649"/>
      <c r="B10649" s="1439" t="s">
        <v>31</v>
      </c>
      <c r="C10649" s="1440">
        <v>8102</v>
      </c>
      <c r="D10649" s="1441" t="str">
        <f t="shared" si="180"/>
        <v>VA8102</v>
      </c>
      <c r="E10649" s="1514" t="s">
        <v>123</v>
      </c>
      <c r="F10649" s="1467">
        <v>500</v>
      </c>
      <c r="G10649" s="1468">
        <v>1.1399999999999999</v>
      </c>
      <c r="H10649" s="1468"/>
      <c r="I10649" s="1468"/>
      <c r="J10649" s="1468"/>
      <c r="K10649" s="1468"/>
      <c r="L10649" s="1468"/>
      <c r="M10649" s="1468"/>
      <c r="N10649" s="1468"/>
      <c r="O10649" s="1468"/>
      <c r="P10649" s="1468">
        <v>1.52</v>
      </c>
      <c r="R10649" s="1067"/>
      <c r="Z10649" s="21"/>
      <c r="AH10649"/>
    </row>
    <row r="10650" spans="1:34" ht="11.25" customHeight="1">
      <c r="A10650"/>
      <c r="B10650" s="1439" t="s">
        <v>31</v>
      </c>
      <c r="C10650" s="1440">
        <v>8103</v>
      </c>
      <c r="D10650" s="1441" t="str">
        <f t="shared" si="180"/>
        <v>VA8103</v>
      </c>
      <c r="E10650" s="1514" t="s">
        <v>123</v>
      </c>
      <c r="F10650" s="1467">
        <v>500</v>
      </c>
      <c r="G10650" s="1468">
        <v>1.78</v>
      </c>
      <c r="H10650" s="1468"/>
      <c r="I10650" s="1468"/>
      <c r="J10650" s="1468"/>
      <c r="K10650" s="1468"/>
      <c r="L10650" s="1468"/>
      <c r="M10650" s="1468"/>
      <c r="N10650" s="1468"/>
      <c r="O10650" s="1468"/>
      <c r="P10650" s="1468">
        <v>2.37</v>
      </c>
      <c r="R10650" s="1067"/>
      <c r="Z10650" s="21"/>
      <c r="AH10650"/>
    </row>
    <row r="10651" spans="1:34" ht="11.25" customHeight="1">
      <c r="A10651"/>
      <c r="B10651" s="1439" t="s">
        <v>31</v>
      </c>
      <c r="C10651" s="1440">
        <v>8106</v>
      </c>
      <c r="D10651" s="1441" t="str">
        <f t="shared" si="180"/>
        <v>VA8106</v>
      </c>
      <c r="E10651" s="1514" t="s">
        <v>123</v>
      </c>
      <c r="F10651" s="1467">
        <v>550</v>
      </c>
      <c r="G10651" s="1468">
        <v>3.19</v>
      </c>
      <c r="H10651" s="1468"/>
      <c r="I10651" s="1468"/>
      <c r="J10651" s="1468"/>
      <c r="K10651" s="1468"/>
      <c r="L10651" s="1468"/>
      <c r="M10651" s="1468"/>
      <c r="N10651" s="1468"/>
      <c r="O10651" s="1468"/>
      <c r="P10651" s="1468">
        <v>4.26</v>
      </c>
      <c r="R10651" s="1067"/>
      <c r="Z10651" s="21"/>
      <c r="AH10651"/>
    </row>
    <row r="10652" spans="1:34" ht="11.25" customHeight="1">
      <c r="A10652"/>
      <c r="B10652" s="1439" t="s">
        <v>31</v>
      </c>
      <c r="C10652" s="1440">
        <v>8107</v>
      </c>
      <c r="D10652" s="1441" t="str">
        <f t="shared" si="180"/>
        <v>VA8107</v>
      </c>
      <c r="E10652" s="1514" t="s">
        <v>121</v>
      </c>
      <c r="F10652" s="1467">
        <v>500</v>
      </c>
      <c r="G10652" s="1468">
        <v>2.02</v>
      </c>
      <c r="H10652" s="1468"/>
      <c r="I10652" s="1468"/>
      <c r="J10652" s="1468"/>
      <c r="K10652" s="1468"/>
      <c r="L10652" s="1468"/>
      <c r="M10652" s="1468"/>
      <c r="N10652" s="1468"/>
      <c r="O10652" s="1468"/>
      <c r="P10652" s="1468">
        <v>2.69</v>
      </c>
      <c r="R10652" s="1067"/>
      <c r="Z10652" s="21"/>
      <c r="AH10652"/>
    </row>
    <row r="10653" spans="1:34" ht="11.25" customHeight="1">
      <c r="A10653"/>
      <c r="B10653" s="1439" t="s">
        <v>31</v>
      </c>
      <c r="C10653" s="1440">
        <v>8111</v>
      </c>
      <c r="D10653" s="1441" t="str">
        <f t="shared" si="180"/>
        <v>VA8111</v>
      </c>
      <c r="E10653" s="1514" t="s">
        <v>121</v>
      </c>
      <c r="F10653" s="1467">
        <v>500</v>
      </c>
      <c r="G10653" s="1468">
        <v>1.08</v>
      </c>
      <c r="H10653" s="1468"/>
      <c r="I10653" s="1468"/>
      <c r="J10653" s="1468"/>
      <c r="K10653" s="1468"/>
      <c r="L10653" s="1468"/>
      <c r="M10653" s="1468"/>
      <c r="N10653" s="1468"/>
      <c r="O10653" s="1468"/>
      <c r="P10653" s="1468">
        <v>1.44</v>
      </c>
      <c r="R10653" s="1067"/>
      <c r="Z10653" s="21"/>
      <c r="AH10653"/>
    </row>
    <row r="10654" spans="1:34" ht="11.25" customHeight="1">
      <c r="A10654"/>
      <c r="B10654" s="1439" t="s">
        <v>31</v>
      </c>
      <c r="C10654" s="1440">
        <v>8116</v>
      </c>
      <c r="D10654" s="1441" t="str">
        <f t="shared" si="180"/>
        <v>VA8116</v>
      </c>
      <c r="E10654" s="1514" t="s">
        <v>125</v>
      </c>
      <c r="F10654" s="1467">
        <v>500</v>
      </c>
      <c r="G10654" s="1468">
        <v>1.76</v>
      </c>
      <c r="H10654" s="1468"/>
      <c r="I10654" s="1468"/>
      <c r="J10654" s="1468"/>
      <c r="K10654" s="1468"/>
      <c r="L10654" s="1468"/>
      <c r="M10654" s="1468"/>
      <c r="N10654" s="1468"/>
      <c r="O10654" s="1468"/>
      <c r="P10654" s="1468">
        <v>2.35</v>
      </c>
      <c r="R10654" s="1067"/>
      <c r="Z10654" s="21"/>
      <c r="AH10654"/>
    </row>
    <row r="10655" spans="1:34" ht="11.25" customHeight="1">
      <c r="A10655"/>
      <c r="B10655" s="1439" t="s">
        <v>31</v>
      </c>
      <c r="C10655" s="1440">
        <v>8203</v>
      </c>
      <c r="D10655" s="1441" t="str">
        <f t="shared" si="180"/>
        <v>VA8203</v>
      </c>
      <c r="E10655" s="1514" t="s">
        <v>125</v>
      </c>
      <c r="F10655" s="1467">
        <v>600</v>
      </c>
      <c r="G10655" s="1468">
        <v>3.78</v>
      </c>
      <c r="H10655" s="1468"/>
      <c r="I10655" s="1468"/>
      <c r="J10655" s="1468"/>
      <c r="K10655" s="1468"/>
      <c r="L10655" s="1468"/>
      <c r="M10655" s="1468"/>
      <c r="N10655" s="1468"/>
      <c r="O10655" s="1468"/>
      <c r="P10655" s="1468">
        <v>5.04</v>
      </c>
      <c r="R10655" s="1067"/>
      <c r="Z10655" s="21"/>
      <c r="AH10655"/>
    </row>
    <row r="10656" spans="1:34" ht="11.25" customHeight="1">
      <c r="A10656"/>
      <c r="B10656" s="1439" t="s">
        <v>31</v>
      </c>
      <c r="C10656" s="1440">
        <v>8204</v>
      </c>
      <c r="D10656" s="1441" t="str">
        <f t="shared" si="180"/>
        <v>VA8204</v>
      </c>
      <c r="E10656" s="1514" t="s">
        <v>121</v>
      </c>
      <c r="F10656" s="1467">
        <v>500</v>
      </c>
      <c r="G10656" s="1468">
        <v>2.88</v>
      </c>
      <c r="H10656" s="1468"/>
      <c r="I10656" s="1468"/>
      <c r="J10656" s="1468"/>
      <c r="K10656" s="1468"/>
      <c r="L10656" s="1468"/>
      <c r="M10656" s="1468"/>
      <c r="N10656" s="1468"/>
      <c r="O10656" s="1468"/>
      <c r="P10656" s="1468">
        <v>3.84</v>
      </c>
      <c r="R10656" s="1067"/>
      <c r="Z10656" s="21"/>
      <c r="AH10656"/>
    </row>
    <row r="10657" spans="1:34" ht="11.25" customHeight="1">
      <c r="A10657"/>
      <c r="B10657" s="1439" t="s">
        <v>31</v>
      </c>
      <c r="C10657" s="1440">
        <v>8209</v>
      </c>
      <c r="D10657" s="1441" t="str">
        <f t="shared" si="180"/>
        <v>VA8209</v>
      </c>
      <c r="E10657" s="1514" t="s">
        <v>121</v>
      </c>
      <c r="F10657" s="1467">
        <v>500</v>
      </c>
      <c r="G10657" s="1468">
        <v>2.6</v>
      </c>
      <c r="H10657" s="1468"/>
      <c r="I10657" s="1468"/>
      <c r="J10657" s="1468"/>
      <c r="K10657" s="1468"/>
      <c r="L10657" s="1468"/>
      <c r="M10657" s="1468"/>
      <c r="N10657" s="1468"/>
      <c r="O10657" s="1468"/>
      <c r="P10657" s="1468">
        <v>3.47</v>
      </c>
      <c r="R10657" s="1067"/>
      <c r="Z10657" s="21"/>
      <c r="AH10657"/>
    </row>
    <row r="10658" spans="1:34" ht="11.25" customHeight="1">
      <c r="A10658"/>
      <c r="B10658" s="1439" t="s">
        <v>31</v>
      </c>
      <c r="C10658" s="1440">
        <v>8215</v>
      </c>
      <c r="D10658" s="1441" t="str">
        <f t="shared" si="180"/>
        <v>VA8215</v>
      </c>
      <c r="E10658" s="1514" t="s">
        <v>123</v>
      </c>
      <c r="F10658" s="1467">
        <v>500</v>
      </c>
      <c r="G10658" s="1468">
        <v>2.68</v>
      </c>
      <c r="H10658" s="1468"/>
      <c r="I10658" s="1468"/>
      <c r="J10658" s="1468"/>
      <c r="K10658" s="1468"/>
      <c r="L10658" s="1468"/>
      <c r="M10658" s="1468"/>
      <c r="N10658" s="1468"/>
      <c r="O10658" s="1468"/>
      <c r="P10658" s="1468">
        <v>3.57</v>
      </c>
      <c r="R10658" s="1067"/>
      <c r="Z10658" s="21"/>
      <c r="AH10658"/>
    </row>
    <row r="10659" spans="1:34" ht="11.25" customHeight="1">
      <c r="A10659"/>
      <c r="B10659" s="1439" t="s">
        <v>31</v>
      </c>
      <c r="C10659" s="1440">
        <v>8227</v>
      </c>
      <c r="D10659" s="1441" t="str">
        <f t="shared" si="180"/>
        <v>VA8227</v>
      </c>
      <c r="E10659" s="1514" t="s">
        <v>124</v>
      </c>
      <c r="F10659" s="1467">
        <v>500</v>
      </c>
      <c r="G10659" s="1468">
        <v>2.5099999999999998</v>
      </c>
      <c r="H10659" s="1468"/>
      <c r="I10659" s="1468"/>
      <c r="J10659" s="1468"/>
      <c r="K10659" s="1468"/>
      <c r="L10659" s="1468"/>
      <c r="M10659" s="1468"/>
      <c r="N10659" s="1468"/>
      <c r="O10659" s="1468"/>
      <c r="P10659" s="1468">
        <v>3.34</v>
      </c>
      <c r="R10659" s="1067"/>
      <c r="Z10659" s="21"/>
      <c r="AH10659"/>
    </row>
    <row r="10660" spans="1:34" ht="11.25" customHeight="1">
      <c r="A10660"/>
      <c r="B10660" s="1439" t="s">
        <v>31</v>
      </c>
      <c r="C10660" s="1440">
        <v>8232</v>
      </c>
      <c r="D10660" s="1441" t="str">
        <f t="shared" si="180"/>
        <v>VA8232</v>
      </c>
      <c r="E10660" s="1514" t="s">
        <v>121</v>
      </c>
      <c r="F10660" s="1467">
        <v>500</v>
      </c>
      <c r="G10660" s="1468">
        <v>3.05</v>
      </c>
      <c r="H10660" s="1468"/>
      <c r="I10660" s="1468"/>
      <c r="J10660" s="1468"/>
      <c r="K10660" s="1468"/>
      <c r="L10660" s="1468"/>
      <c r="M10660" s="1468"/>
      <c r="N10660" s="1468"/>
      <c r="O10660" s="1468"/>
      <c r="P10660" s="1468">
        <v>4.0599999999999996</v>
      </c>
      <c r="R10660" s="1067"/>
      <c r="Z10660" s="21"/>
      <c r="AH10660"/>
    </row>
    <row r="10661" spans="1:34" ht="11.25" customHeight="1">
      <c r="A10661"/>
      <c r="B10661" s="1439" t="s">
        <v>31</v>
      </c>
      <c r="C10661" s="1440">
        <v>8233</v>
      </c>
      <c r="D10661" s="1441" t="str">
        <f t="shared" si="180"/>
        <v>VA8233</v>
      </c>
      <c r="E10661" s="1514" t="s">
        <v>123</v>
      </c>
      <c r="F10661" s="1467">
        <v>500</v>
      </c>
      <c r="G10661" s="1468">
        <v>1.46</v>
      </c>
      <c r="H10661" s="1468"/>
      <c r="I10661" s="1468"/>
      <c r="J10661" s="1468"/>
      <c r="K10661" s="1468"/>
      <c r="L10661" s="1468"/>
      <c r="M10661" s="1468"/>
      <c r="N10661" s="1468"/>
      <c r="O10661" s="1468"/>
      <c r="P10661" s="1468">
        <v>1.95</v>
      </c>
      <c r="R10661" s="1067"/>
      <c r="Z10661" s="21"/>
      <c r="AH10661"/>
    </row>
    <row r="10662" spans="1:34" ht="11.25" customHeight="1">
      <c r="A10662"/>
      <c r="B10662" s="1439" t="s">
        <v>31</v>
      </c>
      <c r="C10662" s="1440">
        <v>8235</v>
      </c>
      <c r="D10662" s="1441" t="str">
        <f t="shared" si="180"/>
        <v>VA8235</v>
      </c>
      <c r="E10662" s="1514" t="s">
        <v>125</v>
      </c>
      <c r="F10662" s="1467">
        <v>500</v>
      </c>
      <c r="G10662" s="1468">
        <v>2.75</v>
      </c>
      <c r="H10662" s="1468"/>
      <c r="I10662" s="1468"/>
      <c r="J10662" s="1468"/>
      <c r="K10662" s="1468"/>
      <c r="L10662" s="1468"/>
      <c r="M10662" s="1468"/>
      <c r="N10662" s="1468"/>
      <c r="O10662" s="1468"/>
      <c r="P10662" s="1468">
        <v>3.66</v>
      </c>
      <c r="R10662" s="1067"/>
      <c r="Z10662" s="21"/>
      <c r="AH10662"/>
    </row>
    <row r="10663" spans="1:34" ht="11.25" customHeight="1">
      <c r="A10663"/>
      <c r="B10663" s="1439" t="s">
        <v>31</v>
      </c>
      <c r="C10663" s="1440">
        <v>8263</v>
      </c>
      <c r="D10663" s="1441" t="str">
        <f t="shared" si="180"/>
        <v>VA8263</v>
      </c>
      <c r="E10663" s="1514" t="s">
        <v>123</v>
      </c>
      <c r="F10663" s="1467">
        <v>700</v>
      </c>
      <c r="G10663" s="1468">
        <v>4.96</v>
      </c>
      <c r="H10663" s="1468"/>
      <c r="I10663" s="1468"/>
      <c r="J10663" s="1468"/>
      <c r="K10663" s="1468"/>
      <c r="L10663" s="1468"/>
      <c r="M10663" s="1468"/>
      <c r="N10663" s="1468"/>
      <c r="O10663" s="1468"/>
      <c r="P10663" s="1468">
        <v>6.61</v>
      </c>
      <c r="R10663" s="1067"/>
      <c r="Z10663" s="21"/>
      <c r="AH10663"/>
    </row>
    <row r="10664" spans="1:34" ht="11.25" customHeight="1">
      <c r="A10664"/>
      <c r="B10664" s="1439" t="s">
        <v>31</v>
      </c>
      <c r="C10664" s="1440">
        <v>8264</v>
      </c>
      <c r="D10664" s="1441" t="str">
        <f t="shared" si="180"/>
        <v>VA8264</v>
      </c>
      <c r="E10664" s="1514" t="s">
        <v>123</v>
      </c>
      <c r="F10664" s="1467">
        <v>500</v>
      </c>
      <c r="G10664" s="1468">
        <v>3.1</v>
      </c>
      <c r="H10664" s="1468"/>
      <c r="I10664" s="1468"/>
      <c r="J10664" s="1468"/>
      <c r="K10664" s="1468"/>
      <c r="L10664" s="1468"/>
      <c r="M10664" s="1468"/>
      <c r="N10664" s="1468"/>
      <c r="O10664" s="1468"/>
      <c r="P10664" s="1468">
        <v>4.13</v>
      </c>
      <c r="R10664" s="1067"/>
      <c r="Z10664" s="21"/>
      <c r="AH10664"/>
    </row>
    <row r="10665" spans="1:34" ht="11.25" customHeight="1">
      <c r="A10665"/>
      <c r="B10665" s="1439" t="s">
        <v>31</v>
      </c>
      <c r="C10665" s="1440">
        <v>8265</v>
      </c>
      <c r="D10665" s="1441" t="str">
        <f t="shared" si="180"/>
        <v>VA8265</v>
      </c>
      <c r="E10665" s="1514" t="s">
        <v>123</v>
      </c>
      <c r="F10665" s="1467">
        <v>550</v>
      </c>
      <c r="G10665" s="1468">
        <v>3.72</v>
      </c>
      <c r="H10665" s="1468"/>
      <c r="I10665" s="1468"/>
      <c r="J10665" s="1468"/>
      <c r="K10665" s="1468"/>
      <c r="L10665" s="1468"/>
      <c r="M10665" s="1468"/>
      <c r="N10665" s="1468"/>
      <c r="O10665" s="1468"/>
      <c r="P10665" s="1468">
        <v>4.96</v>
      </c>
      <c r="R10665" s="1067"/>
      <c r="Z10665" s="21"/>
      <c r="AH10665"/>
    </row>
    <row r="10666" spans="1:34" ht="11.25" customHeight="1">
      <c r="A10666"/>
      <c r="B10666" s="1439" t="s">
        <v>31</v>
      </c>
      <c r="C10666" s="1440">
        <v>8279</v>
      </c>
      <c r="D10666" s="1441" t="str">
        <f t="shared" si="180"/>
        <v>VA8279</v>
      </c>
      <c r="E10666" s="1514" t="s">
        <v>122</v>
      </c>
      <c r="F10666" s="1467">
        <v>650</v>
      </c>
      <c r="G10666" s="1468">
        <v>4.4800000000000004</v>
      </c>
      <c r="H10666" s="1468"/>
      <c r="I10666" s="1468"/>
      <c r="J10666" s="1468"/>
      <c r="K10666" s="1468"/>
      <c r="L10666" s="1468"/>
      <c r="M10666" s="1468"/>
      <c r="N10666" s="1468"/>
      <c r="O10666" s="1468"/>
      <c r="P10666" s="1468">
        <v>5.97</v>
      </c>
      <c r="R10666" s="1067"/>
      <c r="Z10666" s="21"/>
      <c r="AH10666"/>
    </row>
    <row r="10667" spans="1:34" ht="11.25" customHeight="1">
      <c r="A10667"/>
      <c r="B10667" s="1439" t="s">
        <v>31</v>
      </c>
      <c r="C10667" s="1440">
        <v>8288</v>
      </c>
      <c r="D10667" s="1441" t="str">
        <f t="shared" si="180"/>
        <v>VA8288</v>
      </c>
      <c r="E10667" s="1514" t="s">
        <v>122</v>
      </c>
      <c r="F10667" s="1467">
        <v>800</v>
      </c>
      <c r="G10667" s="1468">
        <v>6.22</v>
      </c>
      <c r="H10667" s="1468"/>
      <c r="I10667" s="1468"/>
      <c r="J10667" s="1468"/>
      <c r="K10667" s="1468"/>
      <c r="L10667" s="1468"/>
      <c r="M10667" s="1468"/>
      <c r="N10667" s="1468"/>
      <c r="O10667" s="1468"/>
      <c r="P10667" s="1468">
        <v>8.2899999999999991</v>
      </c>
      <c r="R10667" s="1067"/>
      <c r="Z10667" s="21"/>
      <c r="AH10667"/>
    </row>
    <row r="10668" spans="1:34" ht="11.25" customHeight="1">
      <c r="A10668"/>
      <c r="B10668" s="1439" t="s">
        <v>31</v>
      </c>
      <c r="C10668" s="1440">
        <v>8291</v>
      </c>
      <c r="D10668" s="1441" t="str">
        <f t="shared" si="180"/>
        <v>VA8291</v>
      </c>
      <c r="E10668" s="1514" t="s">
        <v>125</v>
      </c>
      <c r="F10668" s="1467">
        <v>500</v>
      </c>
      <c r="G10668" s="1468">
        <v>1.91</v>
      </c>
      <c r="H10668" s="1468"/>
      <c r="I10668" s="1468"/>
      <c r="J10668" s="1468"/>
      <c r="K10668" s="1468"/>
      <c r="L10668" s="1468"/>
      <c r="M10668" s="1468"/>
      <c r="N10668" s="1468"/>
      <c r="O10668" s="1468"/>
      <c r="P10668" s="1468">
        <v>2.54</v>
      </c>
      <c r="R10668" s="1067"/>
      <c r="Z10668" s="21"/>
      <c r="AH10668"/>
    </row>
    <row r="10669" spans="1:34" ht="11.25" customHeight="1">
      <c r="A10669"/>
      <c r="B10669" s="1439" t="s">
        <v>31</v>
      </c>
      <c r="C10669" s="1440">
        <v>8292</v>
      </c>
      <c r="D10669" s="1441" t="str">
        <f t="shared" si="180"/>
        <v>VA8292</v>
      </c>
      <c r="E10669" s="1514" t="s">
        <v>121</v>
      </c>
      <c r="F10669" s="1467">
        <v>500</v>
      </c>
      <c r="G10669" s="1468">
        <v>2.06</v>
      </c>
      <c r="H10669" s="1468"/>
      <c r="I10669" s="1468"/>
      <c r="J10669" s="1468"/>
      <c r="K10669" s="1468"/>
      <c r="L10669" s="1468"/>
      <c r="M10669" s="1468"/>
      <c r="N10669" s="1468"/>
      <c r="O10669" s="1468"/>
      <c r="P10669" s="1468">
        <v>2.75</v>
      </c>
      <c r="R10669" s="1067"/>
      <c r="Z10669" s="21"/>
      <c r="AH10669"/>
    </row>
    <row r="10670" spans="1:34" ht="11.25" customHeight="1">
      <c r="A10670"/>
      <c r="B10670" s="1439" t="s">
        <v>31</v>
      </c>
      <c r="C10670" s="1440">
        <v>8293</v>
      </c>
      <c r="D10670" s="1441" t="str">
        <f t="shared" si="180"/>
        <v>VA8293</v>
      </c>
      <c r="E10670" s="1514" t="s">
        <v>125</v>
      </c>
      <c r="F10670" s="1467">
        <v>700</v>
      </c>
      <c r="G10670" s="1468">
        <v>5.35</v>
      </c>
      <c r="H10670" s="1468"/>
      <c r="I10670" s="1468"/>
      <c r="J10670" s="1468"/>
      <c r="K10670" s="1468"/>
      <c r="L10670" s="1468"/>
      <c r="M10670" s="1468"/>
      <c r="N10670" s="1468"/>
      <c r="O10670" s="1468"/>
      <c r="P10670" s="1468">
        <v>7.14</v>
      </c>
      <c r="R10670" s="1067"/>
      <c r="Z10670" s="21"/>
      <c r="AH10670"/>
    </row>
    <row r="10671" spans="1:34" ht="11.25" customHeight="1">
      <c r="A10671"/>
      <c r="B10671" s="1439" t="s">
        <v>31</v>
      </c>
      <c r="C10671" s="1440">
        <v>8304</v>
      </c>
      <c r="D10671" s="1441" t="str">
        <f t="shared" si="180"/>
        <v>VA8304</v>
      </c>
      <c r="E10671" s="1514" t="s">
        <v>123</v>
      </c>
      <c r="F10671" s="1467">
        <v>600</v>
      </c>
      <c r="G10671" s="1468">
        <v>3.8</v>
      </c>
      <c r="H10671" s="1468"/>
      <c r="I10671" s="1468"/>
      <c r="J10671" s="1468"/>
      <c r="K10671" s="1468"/>
      <c r="L10671" s="1468"/>
      <c r="M10671" s="1468"/>
      <c r="N10671" s="1468"/>
      <c r="O10671" s="1468"/>
      <c r="P10671" s="1468">
        <v>5.07</v>
      </c>
      <c r="R10671" s="1067"/>
      <c r="Z10671" s="21"/>
      <c r="AH10671"/>
    </row>
    <row r="10672" spans="1:34" ht="11.25" customHeight="1">
      <c r="A10672"/>
      <c r="B10672" s="1439" t="s">
        <v>31</v>
      </c>
      <c r="C10672" s="1440">
        <v>8350</v>
      </c>
      <c r="D10672" s="1441" t="str">
        <f t="shared" si="180"/>
        <v>VA8350</v>
      </c>
      <c r="E10672" s="1514" t="s">
        <v>124</v>
      </c>
      <c r="F10672" s="1467">
        <v>600</v>
      </c>
      <c r="G10672" s="1468">
        <v>4.26</v>
      </c>
      <c r="H10672" s="1468"/>
      <c r="I10672" s="1468"/>
      <c r="J10672" s="1468"/>
      <c r="K10672" s="1468"/>
      <c r="L10672" s="1468"/>
      <c r="M10672" s="1468"/>
      <c r="N10672" s="1468"/>
      <c r="O10672" s="1468"/>
      <c r="P10672" s="1468">
        <v>5.68</v>
      </c>
      <c r="R10672" s="1067"/>
      <c r="Z10672" s="21"/>
      <c r="AH10672"/>
    </row>
    <row r="10673" spans="1:34" ht="11.25" customHeight="1">
      <c r="A10673"/>
      <c r="B10673" s="1439" t="s">
        <v>31</v>
      </c>
      <c r="C10673" s="1440">
        <v>8380</v>
      </c>
      <c r="D10673" s="1441" t="str">
        <f t="shared" si="180"/>
        <v>VA8380</v>
      </c>
      <c r="E10673" s="1514" t="s">
        <v>121</v>
      </c>
      <c r="F10673" s="1467">
        <v>500</v>
      </c>
      <c r="G10673" s="1468">
        <v>1.76</v>
      </c>
      <c r="H10673" s="1468"/>
      <c r="I10673" s="1468"/>
      <c r="J10673" s="1468"/>
      <c r="K10673" s="1468"/>
      <c r="L10673" s="1468"/>
      <c r="M10673" s="1468"/>
      <c r="N10673" s="1468"/>
      <c r="O10673" s="1468"/>
      <c r="P10673" s="1468">
        <v>2.35</v>
      </c>
      <c r="R10673" s="1067"/>
      <c r="Z10673" s="21"/>
      <c r="AH10673"/>
    </row>
    <row r="10674" spans="1:34" ht="11.25" customHeight="1">
      <c r="A10674"/>
      <c r="B10674" s="1439" t="s">
        <v>31</v>
      </c>
      <c r="C10674" s="1440">
        <v>8381</v>
      </c>
      <c r="D10674" s="1441" t="str">
        <f t="shared" si="180"/>
        <v>VA8381</v>
      </c>
      <c r="E10674" s="1514" t="s">
        <v>121</v>
      </c>
      <c r="F10674" s="1467">
        <v>500</v>
      </c>
      <c r="G10674" s="1468">
        <v>1.1599999999999999</v>
      </c>
      <c r="H10674" s="1468"/>
      <c r="I10674" s="1468"/>
      <c r="J10674" s="1468"/>
      <c r="K10674" s="1468"/>
      <c r="L10674" s="1468"/>
      <c r="M10674" s="1468"/>
      <c r="N10674" s="1468"/>
      <c r="O10674" s="1468"/>
      <c r="P10674" s="1468">
        <v>1.55</v>
      </c>
      <c r="R10674" s="1067"/>
      <c r="Z10674" s="21"/>
      <c r="AH10674"/>
    </row>
    <row r="10675" spans="1:34" ht="11.25" customHeight="1">
      <c r="A10675"/>
      <c r="B10675" s="1439" t="s">
        <v>31</v>
      </c>
      <c r="C10675" s="1440">
        <v>8385</v>
      </c>
      <c r="D10675" s="1441" t="str">
        <f t="shared" si="180"/>
        <v>VA8385</v>
      </c>
      <c r="E10675" s="1514" t="s">
        <v>124</v>
      </c>
      <c r="F10675" s="1467">
        <v>500</v>
      </c>
      <c r="G10675" s="1468">
        <v>1.61</v>
      </c>
      <c r="H10675" s="1468"/>
      <c r="I10675" s="1468"/>
      <c r="J10675" s="1468"/>
      <c r="K10675" s="1468"/>
      <c r="L10675" s="1468"/>
      <c r="M10675" s="1468"/>
      <c r="N10675" s="1468"/>
      <c r="O10675" s="1468"/>
      <c r="P10675" s="1468">
        <v>2.14</v>
      </c>
      <c r="R10675" s="1067"/>
      <c r="Z10675" s="21"/>
      <c r="AH10675"/>
    </row>
    <row r="10676" spans="1:34" ht="11.25" customHeight="1">
      <c r="A10676"/>
      <c r="B10676" s="1439" t="s">
        <v>31</v>
      </c>
      <c r="C10676" s="1440">
        <v>8392</v>
      </c>
      <c r="D10676" s="1441" t="str">
        <f t="shared" si="180"/>
        <v>VA8392</v>
      </c>
      <c r="E10676" s="1514" t="s">
        <v>121</v>
      </c>
      <c r="F10676" s="1467">
        <v>500</v>
      </c>
      <c r="G10676" s="1468">
        <v>1.36</v>
      </c>
      <c r="H10676" s="1468"/>
      <c r="I10676" s="1468"/>
      <c r="J10676" s="1468"/>
      <c r="K10676" s="1468"/>
      <c r="L10676" s="1468"/>
      <c r="M10676" s="1468"/>
      <c r="N10676" s="1468"/>
      <c r="O10676" s="1468"/>
      <c r="P10676" s="1468">
        <v>1.81</v>
      </c>
      <c r="R10676" s="1067"/>
      <c r="Z10676" s="21"/>
      <c r="AH10676"/>
    </row>
    <row r="10677" spans="1:34" ht="11.25" customHeight="1">
      <c r="A10677"/>
      <c r="B10677" s="1439" t="s">
        <v>31</v>
      </c>
      <c r="C10677" s="1440">
        <v>8393</v>
      </c>
      <c r="D10677" s="1441" t="str">
        <f t="shared" si="180"/>
        <v>VA8393</v>
      </c>
      <c r="E10677" s="1514" t="s">
        <v>121</v>
      </c>
      <c r="F10677" s="1467">
        <v>500</v>
      </c>
      <c r="G10677" s="1468">
        <v>0.79</v>
      </c>
      <c r="H10677" s="1468"/>
      <c r="I10677" s="1468"/>
      <c r="J10677" s="1468"/>
      <c r="K10677" s="1468"/>
      <c r="L10677" s="1468"/>
      <c r="M10677" s="1468"/>
      <c r="N10677" s="1468"/>
      <c r="O10677" s="1468"/>
      <c r="P10677" s="1468">
        <v>1.06</v>
      </c>
      <c r="R10677" s="1067"/>
      <c r="Z10677" s="21"/>
      <c r="AH10677"/>
    </row>
    <row r="10678" spans="1:34" ht="11.25" customHeight="1">
      <c r="A10678"/>
      <c r="B10678" s="1439" t="s">
        <v>31</v>
      </c>
      <c r="C10678" s="1440">
        <v>8500</v>
      </c>
      <c r="D10678" s="1441" t="str">
        <f t="shared" si="180"/>
        <v>VA8500</v>
      </c>
      <c r="E10678" s="1514" t="s">
        <v>123</v>
      </c>
      <c r="F10678" s="1467">
        <v>700</v>
      </c>
      <c r="G10678" s="1468">
        <v>5.1100000000000003</v>
      </c>
      <c r="H10678" s="1468"/>
      <c r="I10678" s="1468"/>
      <c r="J10678" s="1468"/>
      <c r="K10678" s="1468"/>
      <c r="L10678" s="1468"/>
      <c r="M10678" s="1468"/>
      <c r="N10678" s="1468"/>
      <c r="O10678" s="1468"/>
      <c r="P10678" s="1468">
        <v>6.82</v>
      </c>
      <c r="R10678" s="1067"/>
      <c r="Z10678" s="21"/>
      <c r="AH10678"/>
    </row>
    <row r="10679" spans="1:34" ht="11.25" customHeight="1">
      <c r="A10679"/>
      <c r="B10679" s="1439" t="s">
        <v>31</v>
      </c>
      <c r="C10679" s="1440">
        <v>8601</v>
      </c>
      <c r="D10679" s="1441" t="str">
        <f t="shared" si="180"/>
        <v>VA8601</v>
      </c>
      <c r="E10679" s="1514" t="s">
        <v>125</v>
      </c>
      <c r="F10679" s="1467">
        <v>500</v>
      </c>
      <c r="G10679" s="1468">
        <v>0.22</v>
      </c>
      <c r="H10679" s="1468"/>
      <c r="I10679" s="1468"/>
      <c r="J10679" s="1468"/>
      <c r="K10679" s="1468"/>
      <c r="L10679" s="1468"/>
      <c r="M10679" s="1468"/>
      <c r="N10679" s="1468"/>
      <c r="O10679" s="1468"/>
      <c r="P10679" s="1468">
        <v>0.28999999999999998</v>
      </c>
      <c r="R10679" s="1067"/>
      <c r="Z10679" s="21"/>
      <c r="AH10679"/>
    </row>
    <row r="10680" spans="1:34" ht="11.25" customHeight="1">
      <c r="A10680"/>
      <c r="B10680" s="1439" t="s">
        <v>31</v>
      </c>
      <c r="C10680" s="1440">
        <v>8602</v>
      </c>
      <c r="D10680" s="1441" t="str">
        <f t="shared" si="180"/>
        <v>VA8602</v>
      </c>
      <c r="E10680" s="1514" t="s">
        <v>122</v>
      </c>
      <c r="F10680" s="1467">
        <v>500</v>
      </c>
      <c r="G10680" s="1468">
        <v>0.98</v>
      </c>
      <c r="H10680" s="1468"/>
      <c r="I10680" s="1468"/>
      <c r="J10680" s="1468"/>
      <c r="K10680" s="1468"/>
      <c r="L10680" s="1468"/>
      <c r="M10680" s="1468"/>
      <c r="N10680" s="1468"/>
      <c r="O10680" s="1468"/>
      <c r="P10680" s="1468">
        <v>1.31</v>
      </c>
      <c r="R10680" s="1067"/>
      <c r="Z10680" s="21"/>
      <c r="AH10680"/>
    </row>
    <row r="10681" spans="1:34" ht="11.25" customHeight="1">
      <c r="A10681"/>
      <c r="B10681" s="1439" t="s">
        <v>31</v>
      </c>
      <c r="C10681" s="1440">
        <v>8603</v>
      </c>
      <c r="D10681" s="1441" t="str">
        <f t="shared" si="180"/>
        <v>VA8603</v>
      </c>
      <c r="E10681" s="1514" t="s">
        <v>125</v>
      </c>
      <c r="F10681" s="1467">
        <v>500</v>
      </c>
      <c r="G10681" s="1468">
        <v>0.06</v>
      </c>
      <c r="H10681" s="1468"/>
      <c r="I10681" s="1468"/>
      <c r="J10681" s="1468"/>
      <c r="K10681" s="1468"/>
      <c r="L10681" s="1468"/>
      <c r="M10681" s="1468"/>
      <c r="N10681" s="1468"/>
      <c r="O10681" s="1468"/>
      <c r="P10681" s="1468">
        <v>0.08</v>
      </c>
      <c r="R10681" s="1067"/>
      <c r="Z10681" s="21"/>
      <c r="AH10681"/>
    </row>
    <row r="10682" spans="1:34" ht="11.25" customHeight="1">
      <c r="A10682"/>
      <c r="B10682" s="1439" t="s">
        <v>31</v>
      </c>
      <c r="C10682" s="1440">
        <v>8606</v>
      </c>
      <c r="D10682" s="1441" t="str">
        <f t="shared" si="180"/>
        <v>VA8606</v>
      </c>
      <c r="E10682" s="1514" t="s">
        <v>122</v>
      </c>
      <c r="F10682" s="1467">
        <v>500</v>
      </c>
      <c r="G10682" s="1468">
        <v>1.08</v>
      </c>
      <c r="H10682" s="1468"/>
      <c r="I10682" s="1468"/>
      <c r="J10682" s="1468"/>
      <c r="K10682" s="1468"/>
      <c r="L10682" s="1468"/>
      <c r="M10682" s="1468"/>
      <c r="N10682" s="1468"/>
      <c r="O10682" s="1468"/>
      <c r="P10682" s="1468">
        <v>1.44</v>
      </c>
      <c r="R10682" s="1067"/>
      <c r="Z10682" s="21"/>
      <c r="AH10682"/>
    </row>
    <row r="10683" spans="1:34" ht="11.25" customHeight="1">
      <c r="A10683"/>
      <c r="B10683" s="1439" t="s">
        <v>31</v>
      </c>
      <c r="C10683" s="1440">
        <v>8709</v>
      </c>
      <c r="D10683" s="1441" t="str">
        <f t="shared" si="180"/>
        <v>VA8709</v>
      </c>
      <c r="E10683" s="1514" t="s">
        <v>122</v>
      </c>
      <c r="F10683" s="1467">
        <v>650</v>
      </c>
      <c r="G10683" s="1468">
        <v>4.78</v>
      </c>
      <c r="H10683" s="1468"/>
      <c r="I10683" s="1468"/>
      <c r="J10683" s="1468"/>
      <c r="K10683" s="1468"/>
      <c r="L10683" s="1468"/>
      <c r="M10683" s="1468"/>
      <c r="N10683" s="1468"/>
      <c r="O10683" s="1468"/>
      <c r="P10683" s="1468">
        <v>6.37</v>
      </c>
      <c r="R10683" s="1067"/>
      <c r="Z10683" s="21"/>
      <c r="AH10683"/>
    </row>
    <row r="10684" spans="1:34" ht="11.25" customHeight="1">
      <c r="A10684"/>
      <c r="B10684" s="1439" t="s">
        <v>31</v>
      </c>
      <c r="C10684" s="1440">
        <v>8719</v>
      </c>
      <c r="D10684" s="1441" t="str">
        <f t="shared" si="180"/>
        <v>VA8719</v>
      </c>
      <c r="E10684" s="1514" t="s">
        <v>122</v>
      </c>
      <c r="F10684" s="1467">
        <v>500</v>
      </c>
      <c r="G10684" s="1468">
        <v>1.08</v>
      </c>
      <c r="H10684" s="1468"/>
      <c r="I10684" s="1468"/>
      <c r="J10684" s="1468"/>
      <c r="K10684" s="1468"/>
      <c r="L10684" s="1468"/>
      <c r="M10684" s="1468"/>
      <c r="N10684" s="1468"/>
      <c r="O10684" s="1468"/>
      <c r="P10684" s="1468">
        <v>1.44</v>
      </c>
      <c r="R10684" s="1067"/>
      <c r="Z10684" s="21"/>
      <c r="AH10684"/>
    </row>
    <row r="10685" spans="1:34" ht="11.25" customHeight="1">
      <c r="A10685"/>
      <c r="B10685" s="1439" t="s">
        <v>31</v>
      </c>
      <c r="C10685" s="1440">
        <v>8720</v>
      </c>
      <c r="D10685" s="1441" t="str">
        <f t="shared" si="180"/>
        <v>VA8720</v>
      </c>
      <c r="E10685" s="1514" t="s">
        <v>124</v>
      </c>
      <c r="F10685" s="1467">
        <v>500</v>
      </c>
      <c r="G10685" s="1468">
        <v>0.65</v>
      </c>
      <c r="H10685" s="1468"/>
      <c r="I10685" s="1468"/>
      <c r="J10685" s="1468"/>
      <c r="K10685" s="1468"/>
      <c r="L10685" s="1468"/>
      <c r="M10685" s="1468"/>
      <c r="N10685" s="1468"/>
      <c r="O10685" s="1468"/>
      <c r="P10685" s="1468">
        <v>0.86</v>
      </c>
      <c r="R10685" s="1067"/>
      <c r="Z10685" s="21"/>
      <c r="AH10685"/>
    </row>
    <row r="10686" spans="1:34" ht="11.25" customHeight="1">
      <c r="A10686"/>
      <c r="B10686" s="1439" t="s">
        <v>31</v>
      </c>
      <c r="C10686" s="1440">
        <v>8721</v>
      </c>
      <c r="D10686" s="1441" t="str">
        <f t="shared" si="180"/>
        <v>VA8721</v>
      </c>
      <c r="E10686" s="1514" t="s">
        <v>125</v>
      </c>
      <c r="F10686" s="1467">
        <v>500</v>
      </c>
      <c r="G10686" s="1468">
        <v>0.16</v>
      </c>
      <c r="H10686" s="1468"/>
      <c r="I10686" s="1468"/>
      <c r="J10686" s="1468"/>
      <c r="K10686" s="1468"/>
      <c r="L10686" s="1468"/>
      <c r="M10686" s="1468"/>
      <c r="N10686" s="1468"/>
      <c r="O10686" s="1468"/>
      <c r="P10686" s="1468">
        <v>0.21</v>
      </c>
      <c r="R10686" s="1067"/>
      <c r="Z10686" s="21"/>
      <c r="AH10686"/>
    </row>
    <row r="10687" spans="1:34" ht="11.25" customHeight="1">
      <c r="A10687"/>
      <c r="B10687" s="1439" t="s">
        <v>31</v>
      </c>
      <c r="C10687" s="1440">
        <v>8725</v>
      </c>
      <c r="D10687" s="1441" t="str">
        <f t="shared" si="180"/>
        <v>VA8725</v>
      </c>
      <c r="E10687" s="1514" t="s">
        <v>125</v>
      </c>
      <c r="F10687" s="1467">
        <v>500</v>
      </c>
      <c r="G10687" s="1468">
        <v>1.54</v>
      </c>
      <c r="H10687" s="1468"/>
      <c r="I10687" s="1468"/>
      <c r="J10687" s="1468"/>
      <c r="K10687" s="1468"/>
      <c r="L10687" s="1468"/>
      <c r="M10687" s="1468"/>
      <c r="N10687" s="1468"/>
      <c r="O10687" s="1468"/>
      <c r="P10687" s="1468">
        <v>2.0499999999999998</v>
      </c>
      <c r="R10687" s="1067"/>
      <c r="Z10687" s="21"/>
      <c r="AH10687"/>
    </row>
    <row r="10688" spans="1:34" ht="11.25" customHeight="1">
      <c r="A10688"/>
      <c r="B10688" s="1439" t="s">
        <v>31</v>
      </c>
      <c r="C10688" s="1440">
        <v>8726</v>
      </c>
      <c r="D10688" s="1441" t="str">
        <f t="shared" si="180"/>
        <v>VA8726</v>
      </c>
      <c r="E10688" s="1514" t="s">
        <v>122</v>
      </c>
      <c r="F10688" s="1467">
        <v>500</v>
      </c>
      <c r="G10688" s="1468">
        <v>1.84</v>
      </c>
      <c r="H10688" s="1468"/>
      <c r="I10688" s="1468"/>
      <c r="J10688" s="1468"/>
      <c r="K10688" s="1468"/>
      <c r="L10688" s="1468"/>
      <c r="M10688" s="1468"/>
      <c r="N10688" s="1468"/>
      <c r="O10688" s="1468"/>
      <c r="P10688" s="1468">
        <v>2.4500000000000002</v>
      </c>
      <c r="R10688" s="1067"/>
      <c r="Z10688" s="21"/>
      <c r="AH10688"/>
    </row>
    <row r="10689" spans="1:34" ht="11.25" customHeight="1">
      <c r="A10689"/>
      <c r="B10689" s="1439" t="s">
        <v>31</v>
      </c>
      <c r="C10689" s="1440">
        <v>8734</v>
      </c>
      <c r="D10689" s="1441" t="str">
        <f t="shared" si="180"/>
        <v>VA8734</v>
      </c>
      <c r="E10689" s="1514" t="s">
        <v>122</v>
      </c>
      <c r="F10689" s="1467">
        <v>0</v>
      </c>
      <c r="G10689" s="1468">
        <v>99.99</v>
      </c>
      <c r="H10689" s="1468"/>
      <c r="I10689" s="1468"/>
      <c r="J10689" s="1468"/>
      <c r="K10689" s="1468"/>
      <c r="L10689" s="1468"/>
      <c r="M10689" s="1468"/>
      <c r="N10689" s="1468"/>
      <c r="O10689" s="1468"/>
      <c r="P10689" s="1468">
        <v>99.99</v>
      </c>
      <c r="R10689" s="1067"/>
      <c r="Z10689" s="21"/>
      <c r="AH10689"/>
    </row>
    <row r="10690" spans="1:34" ht="11.25" customHeight="1">
      <c r="A10690"/>
      <c r="B10690" s="1439" t="s">
        <v>31</v>
      </c>
      <c r="C10690" s="1440">
        <v>8737</v>
      </c>
      <c r="D10690" s="1441" t="str">
        <f t="shared" si="180"/>
        <v>VA8737</v>
      </c>
      <c r="E10690" s="1514" t="s">
        <v>122</v>
      </c>
      <c r="F10690" s="1467">
        <v>0</v>
      </c>
      <c r="G10690" s="1468">
        <v>99.99</v>
      </c>
      <c r="H10690" s="1468"/>
      <c r="I10690" s="1468"/>
      <c r="J10690" s="1468"/>
      <c r="K10690" s="1468"/>
      <c r="L10690" s="1468"/>
      <c r="M10690" s="1468"/>
      <c r="N10690" s="1468"/>
      <c r="O10690" s="1468"/>
      <c r="P10690" s="1468">
        <v>99.99</v>
      </c>
      <c r="R10690" s="1067"/>
      <c r="Z10690" s="21"/>
      <c r="AH10690"/>
    </row>
    <row r="10691" spans="1:34" ht="11.25" customHeight="1">
      <c r="A10691"/>
      <c r="B10691" s="1439" t="s">
        <v>31</v>
      </c>
      <c r="C10691" s="1440">
        <v>8738</v>
      </c>
      <c r="D10691" s="1441" t="str">
        <f t="shared" si="180"/>
        <v>VA8738</v>
      </c>
      <c r="E10691" s="1514" t="s">
        <v>122</v>
      </c>
      <c r="F10691" s="1467">
        <v>0</v>
      </c>
      <c r="G10691" s="1468">
        <v>99.99</v>
      </c>
      <c r="H10691" s="1468"/>
      <c r="I10691" s="1468"/>
      <c r="J10691" s="1468"/>
      <c r="K10691" s="1468"/>
      <c r="L10691" s="1468"/>
      <c r="M10691" s="1468"/>
      <c r="N10691" s="1468"/>
      <c r="O10691" s="1468"/>
      <c r="P10691" s="1468">
        <v>99.99</v>
      </c>
      <c r="R10691" s="1067"/>
      <c r="Z10691" s="21"/>
      <c r="AH10691"/>
    </row>
    <row r="10692" spans="1:34" ht="11.25" customHeight="1">
      <c r="A10692"/>
      <c r="B10692" s="1439" t="s">
        <v>31</v>
      </c>
      <c r="C10692" s="1440">
        <v>8742</v>
      </c>
      <c r="D10692" s="1441" t="str">
        <f t="shared" si="180"/>
        <v>VA8742</v>
      </c>
      <c r="E10692" s="1514" t="s">
        <v>125</v>
      </c>
      <c r="F10692" s="1467">
        <v>500</v>
      </c>
      <c r="G10692" s="1468">
        <v>0.14000000000000001</v>
      </c>
      <c r="H10692" s="1468"/>
      <c r="I10692" s="1468"/>
      <c r="J10692" s="1468"/>
      <c r="K10692" s="1468"/>
      <c r="L10692" s="1468"/>
      <c r="M10692" s="1468"/>
      <c r="N10692" s="1468"/>
      <c r="O10692" s="1468"/>
      <c r="P10692" s="1468">
        <v>0.19</v>
      </c>
      <c r="R10692" s="1067"/>
      <c r="Z10692" s="21"/>
      <c r="AH10692"/>
    </row>
    <row r="10693" spans="1:34" ht="11.25" customHeight="1">
      <c r="A10693"/>
      <c r="B10693" s="1439" t="s">
        <v>31</v>
      </c>
      <c r="C10693" s="1440">
        <v>8745</v>
      </c>
      <c r="D10693" s="1441" t="str">
        <f t="shared" si="180"/>
        <v>VA8745</v>
      </c>
      <c r="E10693" s="1514" t="s">
        <v>124</v>
      </c>
      <c r="F10693" s="1467">
        <v>500</v>
      </c>
      <c r="G10693" s="1468">
        <v>2.21</v>
      </c>
      <c r="H10693" s="1468"/>
      <c r="I10693" s="1468"/>
      <c r="J10693" s="1468"/>
      <c r="K10693" s="1468"/>
      <c r="L10693" s="1468"/>
      <c r="M10693" s="1468"/>
      <c r="N10693" s="1468"/>
      <c r="O10693" s="1468"/>
      <c r="P10693" s="1468">
        <v>2.94</v>
      </c>
      <c r="R10693" s="1067"/>
      <c r="Z10693" s="21"/>
      <c r="AH10693"/>
    </row>
    <row r="10694" spans="1:34" ht="11.25" customHeight="1">
      <c r="A10694"/>
      <c r="B10694" s="1439" t="s">
        <v>31</v>
      </c>
      <c r="C10694" s="1440">
        <v>8748</v>
      </c>
      <c r="D10694" s="1441" t="str">
        <f t="shared" si="180"/>
        <v>VA8748</v>
      </c>
      <c r="E10694" s="1514" t="s">
        <v>121</v>
      </c>
      <c r="F10694" s="1467">
        <v>500</v>
      </c>
      <c r="G10694" s="1468">
        <v>0.35</v>
      </c>
      <c r="H10694" s="1468"/>
      <c r="I10694" s="1468"/>
      <c r="J10694" s="1468"/>
      <c r="K10694" s="1468"/>
      <c r="L10694" s="1468"/>
      <c r="M10694" s="1468"/>
      <c r="N10694" s="1468"/>
      <c r="O10694" s="1468"/>
      <c r="P10694" s="1468">
        <v>0.46</v>
      </c>
      <c r="R10694" s="1067"/>
      <c r="Z10694" s="21"/>
      <c r="AH10694"/>
    </row>
    <row r="10695" spans="1:34" ht="11.25" customHeight="1">
      <c r="A10695"/>
      <c r="B10695" s="1439" t="s">
        <v>31</v>
      </c>
      <c r="C10695" s="1440">
        <v>8755</v>
      </c>
      <c r="D10695" s="1441" t="str">
        <f t="shared" si="180"/>
        <v>VA8755</v>
      </c>
      <c r="E10695" s="1514" t="s">
        <v>122</v>
      </c>
      <c r="F10695" s="1467">
        <v>500</v>
      </c>
      <c r="G10695" s="1468">
        <v>0.19</v>
      </c>
      <c r="H10695" s="1468"/>
      <c r="I10695" s="1468"/>
      <c r="J10695" s="1468"/>
      <c r="K10695" s="1468"/>
      <c r="L10695" s="1468"/>
      <c r="M10695" s="1468"/>
      <c r="N10695" s="1468"/>
      <c r="O10695" s="1468"/>
      <c r="P10695" s="1468">
        <v>0.26</v>
      </c>
      <c r="R10695" s="1067"/>
      <c r="Z10695" s="21"/>
      <c r="AH10695"/>
    </row>
    <row r="10696" spans="1:34" ht="11.25" customHeight="1">
      <c r="A10696"/>
      <c r="B10696" s="1439" t="s">
        <v>31</v>
      </c>
      <c r="C10696" s="1440">
        <v>8799</v>
      </c>
      <c r="D10696" s="1441" t="str">
        <f t="shared" si="180"/>
        <v>VA8799</v>
      </c>
      <c r="E10696" s="1514" t="s">
        <v>124</v>
      </c>
      <c r="F10696" s="1467">
        <v>500</v>
      </c>
      <c r="G10696" s="1468">
        <v>0.28000000000000003</v>
      </c>
      <c r="H10696" s="1468"/>
      <c r="I10696" s="1468"/>
      <c r="J10696" s="1468"/>
      <c r="K10696" s="1468"/>
      <c r="L10696" s="1468"/>
      <c r="M10696" s="1468"/>
      <c r="N10696" s="1468"/>
      <c r="O10696" s="1468"/>
      <c r="P10696" s="1468">
        <v>0.37</v>
      </c>
      <c r="R10696" s="1067"/>
      <c r="Z10696" s="21"/>
      <c r="AH10696"/>
    </row>
    <row r="10697" spans="1:34" ht="11.25" customHeight="1">
      <c r="A10697"/>
      <c r="B10697" s="1439" t="s">
        <v>31</v>
      </c>
      <c r="C10697" s="1440">
        <v>8800</v>
      </c>
      <c r="D10697" s="1441" t="str">
        <f t="shared" si="180"/>
        <v>VA8800</v>
      </c>
      <c r="E10697" s="1514" t="s">
        <v>125</v>
      </c>
      <c r="F10697" s="1467">
        <v>500</v>
      </c>
      <c r="G10697" s="1468">
        <v>0.91</v>
      </c>
      <c r="H10697" s="1468"/>
      <c r="I10697" s="1468"/>
      <c r="J10697" s="1468"/>
      <c r="K10697" s="1468"/>
      <c r="L10697" s="1468"/>
      <c r="M10697" s="1468"/>
      <c r="N10697" s="1468"/>
      <c r="O10697" s="1468"/>
      <c r="P10697" s="1468">
        <v>1.22</v>
      </c>
      <c r="R10697" s="1067"/>
      <c r="Z10697" s="21"/>
      <c r="AH10697"/>
    </row>
    <row r="10698" spans="1:34" ht="11.25" customHeight="1">
      <c r="A10698"/>
      <c r="B10698" s="1439" t="s">
        <v>31</v>
      </c>
      <c r="C10698" s="1440">
        <v>8803</v>
      </c>
      <c r="D10698" s="1441" t="str">
        <f t="shared" si="180"/>
        <v>VA8803</v>
      </c>
      <c r="E10698" s="1514" t="s">
        <v>121</v>
      </c>
      <c r="F10698" s="1467">
        <v>500</v>
      </c>
      <c r="G10698" s="1468">
        <v>0.04</v>
      </c>
      <c r="H10698" s="1468"/>
      <c r="I10698" s="1468"/>
      <c r="J10698" s="1468"/>
      <c r="K10698" s="1468"/>
      <c r="L10698" s="1468"/>
      <c r="M10698" s="1468"/>
      <c r="N10698" s="1468"/>
      <c r="O10698" s="1468"/>
      <c r="P10698" s="1468">
        <v>0.05</v>
      </c>
      <c r="R10698" s="1067"/>
      <c r="Z10698" s="21"/>
      <c r="AH10698"/>
    </row>
    <row r="10699" spans="1:34" ht="11.25" customHeight="1">
      <c r="A10699"/>
      <c r="B10699" s="1439" t="s">
        <v>31</v>
      </c>
      <c r="C10699" s="1440">
        <v>8805</v>
      </c>
      <c r="D10699" s="1441" t="str">
        <f t="shared" si="180"/>
        <v>VA8805</v>
      </c>
      <c r="E10699" s="1514" t="s">
        <v>122</v>
      </c>
      <c r="F10699" s="1467">
        <v>0</v>
      </c>
      <c r="G10699" s="1468">
        <v>99.99</v>
      </c>
      <c r="H10699" s="1468"/>
      <c r="I10699" s="1468"/>
      <c r="J10699" s="1468"/>
      <c r="K10699" s="1468"/>
      <c r="L10699" s="1468"/>
      <c r="M10699" s="1468"/>
      <c r="N10699" s="1468"/>
      <c r="O10699" s="1468"/>
      <c r="P10699" s="1468">
        <v>99.99</v>
      </c>
      <c r="R10699" s="1067"/>
      <c r="Z10699" s="21"/>
      <c r="AH10699"/>
    </row>
    <row r="10700" spans="1:34" ht="11.25" customHeight="1">
      <c r="A10700"/>
      <c r="B10700" s="1439" t="s">
        <v>31</v>
      </c>
      <c r="C10700" s="1440">
        <v>8810</v>
      </c>
      <c r="D10700" s="1441" t="str">
        <f t="shared" ref="D10700:D10763" si="181">B10700&amp;TEXT(C10700,"0000")</f>
        <v>VA8810</v>
      </c>
      <c r="E10700" s="1514" t="s">
        <v>125</v>
      </c>
      <c r="F10700" s="1467">
        <v>500</v>
      </c>
      <c r="G10700" s="1468">
        <v>7.0000000000000007E-2</v>
      </c>
      <c r="H10700" s="1468"/>
      <c r="I10700" s="1468"/>
      <c r="J10700" s="1468"/>
      <c r="K10700" s="1468"/>
      <c r="L10700" s="1468"/>
      <c r="M10700" s="1468"/>
      <c r="N10700" s="1468"/>
      <c r="O10700" s="1468"/>
      <c r="P10700" s="1468">
        <v>0.1</v>
      </c>
      <c r="R10700" s="1067"/>
      <c r="Z10700" s="21"/>
      <c r="AH10700"/>
    </row>
    <row r="10701" spans="1:34" ht="11.25" customHeight="1">
      <c r="A10701"/>
      <c r="B10701" s="1439" t="s">
        <v>31</v>
      </c>
      <c r="C10701" s="1440">
        <v>8814</v>
      </c>
      <c r="D10701" s="1441" t="str">
        <f t="shared" si="181"/>
        <v>VA8814</v>
      </c>
      <c r="E10701" s="1514" t="s">
        <v>122</v>
      </c>
      <c r="F10701" s="1467">
        <v>0</v>
      </c>
      <c r="G10701" s="1468">
        <v>99.99</v>
      </c>
      <c r="H10701" s="1468"/>
      <c r="I10701" s="1468"/>
      <c r="J10701" s="1468"/>
      <c r="K10701" s="1468"/>
      <c r="L10701" s="1468"/>
      <c r="M10701" s="1468"/>
      <c r="N10701" s="1468"/>
      <c r="O10701" s="1468"/>
      <c r="P10701" s="1468">
        <v>99.99</v>
      </c>
      <c r="R10701" s="1067"/>
      <c r="Z10701" s="21"/>
      <c r="AH10701"/>
    </row>
    <row r="10702" spans="1:34" ht="11.25" customHeight="1">
      <c r="A10702"/>
      <c r="B10702" s="1439" t="s">
        <v>31</v>
      </c>
      <c r="C10702" s="1440">
        <v>8815</v>
      </c>
      <c r="D10702" s="1441" t="str">
        <f t="shared" si="181"/>
        <v>VA8815</v>
      </c>
      <c r="E10702" s="1514" t="s">
        <v>122</v>
      </c>
      <c r="F10702" s="1467">
        <v>0</v>
      </c>
      <c r="G10702" s="1468">
        <v>99.99</v>
      </c>
      <c r="H10702" s="1468"/>
      <c r="I10702" s="1468"/>
      <c r="J10702" s="1468"/>
      <c r="K10702" s="1468"/>
      <c r="L10702" s="1468"/>
      <c r="M10702" s="1468"/>
      <c r="N10702" s="1468"/>
      <c r="O10702" s="1468"/>
      <c r="P10702" s="1468">
        <v>99.99</v>
      </c>
      <c r="R10702" s="1067"/>
      <c r="Z10702" s="21"/>
      <c r="AH10702"/>
    </row>
    <row r="10703" spans="1:34" ht="11.25" customHeight="1">
      <c r="A10703"/>
      <c r="B10703" s="1439" t="s">
        <v>31</v>
      </c>
      <c r="C10703" s="1440">
        <v>8820</v>
      </c>
      <c r="D10703" s="1441" t="str">
        <f t="shared" si="181"/>
        <v>VA8820</v>
      </c>
      <c r="E10703" s="1514" t="s">
        <v>121</v>
      </c>
      <c r="F10703" s="1467">
        <v>500</v>
      </c>
      <c r="G10703" s="1468">
        <v>7.0000000000000007E-2</v>
      </c>
      <c r="H10703" s="1468"/>
      <c r="I10703" s="1468"/>
      <c r="J10703" s="1468"/>
      <c r="K10703" s="1468"/>
      <c r="L10703" s="1468"/>
      <c r="M10703" s="1468"/>
      <c r="N10703" s="1468"/>
      <c r="O10703" s="1468"/>
      <c r="P10703" s="1468">
        <v>0.1</v>
      </c>
      <c r="R10703" s="1067"/>
      <c r="Z10703" s="21"/>
      <c r="AH10703"/>
    </row>
    <row r="10704" spans="1:34" ht="11.25" customHeight="1">
      <c r="A10704"/>
      <c r="B10704" s="1439" t="s">
        <v>31</v>
      </c>
      <c r="C10704" s="1440">
        <v>8824</v>
      </c>
      <c r="D10704" s="1441" t="str">
        <f t="shared" si="181"/>
        <v>VA8824</v>
      </c>
      <c r="E10704" s="1514" t="s">
        <v>125</v>
      </c>
      <c r="F10704" s="1467">
        <v>500</v>
      </c>
      <c r="G10704" s="1468">
        <v>1.44</v>
      </c>
      <c r="H10704" s="1468"/>
      <c r="I10704" s="1468"/>
      <c r="J10704" s="1468"/>
      <c r="K10704" s="1468"/>
      <c r="L10704" s="1468"/>
      <c r="M10704" s="1468"/>
      <c r="N10704" s="1468"/>
      <c r="O10704" s="1468"/>
      <c r="P10704" s="1468">
        <v>1.92</v>
      </c>
      <c r="R10704" s="1067"/>
      <c r="Z10704" s="21"/>
      <c r="AH10704"/>
    </row>
    <row r="10705" spans="1:34" ht="11.25" customHeight="1">
      <c r="A10705"/>
      <c r="B10705" s="1439" t="s">
        <v>31</v>
      </c>
      <c r="C10705" s="1440">
        <v>8826</v>
      </c>
      <c r="D10705" s="1441" t="str">
        <f t="shared" si="181"/>
        <v>VA8826</v>
      </c>
      <c r="E10705" s="1514" t="s">
        <v>125</v>
      </c>
      <c r="F10705" s="1467">
        <v>500</v>
      </c>
      <c r="G10705" s="1468">
        <v>1.24</v>
      </c>
      <c r="H10705" s="1468"/>
      <c r="I10705" s="1468"/>
      <c r="J10705" s="1468"/>
      <c r="K10705" s="1468"/>
      <c r="L10705" s="1468"/>
      <c r="M10705" s="1468"/>
      <c r="N10705" s="1468"/>
      <c r="O10705" s="1468"/>
      <c r="P10705" s="1468">
        <v>1.65</v>
      </c>
      <c r="R10705" s="1067"/>
      <c r="Z10705" s="21"/>
      <c r="AH10705"/>
    </row>
    <row r="10706" spans="1:34" ht="11.25" customHeight="1">
      <c r="A10706"/>
      <c r="B10706" s="1439" t="s">
        <v>31</v>
      </c>
      <c r="C10706" s="1440">
        <v>8831</v>
      </c>
      <c r="D10706" s="1441" t="str">
        <f t="shared" si="181"/>
        <v>VA8831</v>
      </c>
      <c r="E10706" s="1514" t="s">
        <v>121</v>
      </c>
      <c r="F10706" s="1467">
        <v>500</v>
      </c>
      <c r="G10706" s="1468">
        <v>1.04</v>
      </c>
      <c r="H10706" s="1468"/>
      <c r="I10706" s="1468"/>
      <c r="J10706" s="1468"/>
      <c r="K10706" s="1468"/>
      <c r="L10706" s="1468"/>
      <c r="M10706" s="1468"/>
      <c r="N10706" s="1468"/>
      <c r="O10706" s="1468"/>
      <c r="P10706" s="1468">
        <v>1.39</v>
      </c>
      <c r="R10706" s="1067"/>
      <c r="Z10706" s="21"/>
      <c r="AH10706"/>
    </row>
    <row r="10707" spans="1:34" ht="11.25" customHeight="1">
      <c r="A10707"/>
      <c r="B10707" s="1439" t="s">
        <v>31</v>
      </c>
      <c r="C10707" s="1440">
        <v>8832</v>
      </c>
      <c r="D10707" s="1441" t="str">
        <f t="shared" si="181"/>
        <v>VA8832</v>
      </c>
      <c r="E10707" s="1514" t="s">
        <v>121</v>
      </c>
      <c r="F10707" s="1467">
        <v>500</v>
      </c>
      <c r="G10707" s="1468">
        <v>0.17</v>
      </c>
      <c r="H10707" s="1468"/>
      <c r="I10707" s="1468"/>
      <c r="J10707" s="1468"/>
      <c r="K10707" s="1468"/>
      <c r="L10707" s="1468"/>
      <c r="M10707" s="1468"/>
      <c r="N10707" s="1468"/>
      <c r="O10707" s="1468"/>
      <c r="P10707" s="1468">
        <v>0.22</v>
      </c>
      <c r="R10707" s="1067"/>
      <c r="Z10707" s="21"/>
      <c r="AH10707"/>
    </row>
    <row r="10708" spans="1:34" ht="11.25" customHeight="1">
      <c r="A10708"/>
      <c r="B10708" s="1439" t="s">
        <v>31</v>
      </c>
      <c r="C10708" s="1440">
        <v>8833</v>
      </c>
      <c r="D10708" s="1441" t="str">
        <f t="shared" si="181"/>
        <v>VA8833</v>
      </c>
      <c r="E10708" s="1514" t="s">
        <v>124</v>
      </c>
      <c r="F10708" s="1467">
        <v>500</v>
      </c>
      <c r="G10708" s="1468">
        <v>0.67</v>
      </c>
      <c r="H10708" s="1468"/>
      <c r="I10708" s="1468"/>
      <c r="J10708" s="1468"/>
      <c r="K10708" s="1468"/>
      <c r="L10708" s="1468"/>
      <c r="M10708" s="1468"/>
      <c r="N10708" s="1468"/>
      <c r="O10708" s="1468"/>
      <c r="P10708" s="1468">
        <v>0.9</v>
      </c>
      <c r="R10708" s="1067"/>
      <c r="Z10708" s="21"/>
      <c r="AH10708"/>
    </row>
    <row r="10709" spans="1:34" ht="11.25" customHeight="1">
      <c r="A10709"/>
      <c r="B10709" s="1439" t="s">
        <v>31</v>
      </c>
      <c r="C10709" s="1440">
        <v>8835</v>
      </c>
      <c r="D10709" s="1441" t="str">
        <f t="shared" si="181"/>
        <v>VA8835</v>
      </c>
      <c r="E10709" s="1514" t="s">
        <v>124</v>
      </c>
      <c r="F10709" s="1467">
        <v>500</v>
      </c>
      <c r="G10709" s="1468">
        <v>1.36</v>
      </c>
      <c r="H10709" s="1468"/>
      <c r="I10709" s="1468"/>
      <c r="J10709" s="1468"/>
      <c r="K10709" s="1468"/>
      <c r="L10709" s="1468"/>
      <c r="M10709" s="1468"/>
      <c r="N10709" s="1468"/>
      <c r="O10709" s="1468"/>
      <c r="P10709" s="1468">
        <v>1.81</v>
      </c>
      <c r="R10709" s="1067"/>
      <c r="Z10709" s="21"/>
      <c r="AH10709"/>
    </row>
    <row r="10710" spans="1:34" ht="11.25" customHeight="1">
      <c r="A10710"/>
      <c r="B10710" s="1439" t="s">
        <v>31</v>
      </c>
      <c r="C10710" s="1440">
        <v>8861</v>
      </c>
      <c r="D10710" s="1441" t="str">
        <f t="shared" si="181"/>
        <v>VA8861</v>
      </c>
      <c r="E10710" s="1514" t="s">
        <v>123</v>
      </c>
      <c r="F10710" s="1467">
        <v>500</v>
      </c>
      <c r="G10710" s="1468">
        <v>0.84</v>
      </c>
      <c r="H10710" s="1468"/>
      <c r="I10710" s="1468"/>
      <c r="J10710" s="1468"/>
      <c r="K10710" s="1468"/>
      <c r="L10710" s="1468"/>
      <c r="M10710" s="1468"/>
      <c r="N10710" s="1468"/>
      <c r="O10710" s="1468"/>
      <c r="P10710" s="1468">
        <v>1.1200000000000001</v>
      </c>
      <c r="R10710" s="1067"/>
      <c r="Z10710" s="21"/>
      <c r="AH10710"/>
    </row>
    <row r="10711" spans="1:34" ht="11.25" customHeight="1">
      <c r="A10711"/>
      <c r="B10711" s="1439" t="s">
        <v>31</v>
      </c>
      <c r="C10711" s="1440">
        <v>8868</v>
      </c>
      <c r="D10711" s="1441" t="str">
        <f t="shared" si="181"/>
        <v>VA8868</v>
      </c>
      <c r="E10711" s="1514" t="s">
        <v>121</v>
      </c>
      <c r="F10711" s="1467">
        <v>500</v>
      </c>
      <c r="G10711" s="1468">
        <v>0.22</v>
      </c>
      <c r="H10711" s="1468"/>
      <c r="I10711" s="1468"/>
      <c r="J10711" s="1468"/>
      <c r="K10711" s="1468"/>
      <c r="L10711" s="1468"/>
      <c r="M10711" s="1468"/>
      <c r="N10711" s="1468"/>
      <c r="O10711" s="1468"/>
      <c r="P10711" s="1468">
        <v>0.28999999999999998</v>
      </c>
      <c r="R10711" s="1067"/>
      <c r="Z10711" s="21"/>
      <c r="AH10711"/>
    </row>
    <row r="10712" spans="1:34" ht="11.25" customHeight="1">
      <c r="A10712"/>
      <c r="B10712" s="1439" t="s">
        <v>31</v>
      </c>
      <c r="C10712" s="1440">
        <v>8869</v>
      </c>
      <c r="D10712" s="1441" t="str">
        <f t="shared" si="181"/>
        <v>VA8869</v>
      </c>
      <c r="E10712" s="1514" t="s">
        <v>121</v>
      </c>
      <c r="F10712" s="1467">
        <v>500</v>
      </c>
      <c r="G10712" s="1468">
        <v>0.76</v>
      </c>
      <c r="H10712" s="1468"/>
      <c r="I10712" s="1468"/>
      <c r="J10712" s="1468"/>
      <c r="K10712" s="1468"/>
      <c r="L10712" s="1468"/>
      <c r="M10712" s="1468"/>
      <c r="N10712" s="1468"/>
      <c r="O10712" s="1468"/>
      <c r="P10712" s="1468">
        <v>1.01</v>
      </c>
      <c r="R10712" s="1067"/>
      <c r="Z10712" s="21"/>
      <c r="AH10712"/>
    </row>
    <row r="10713" spans="1:34" ht="11.25" customHeight="1">
      <c r="A10713"/>
      <c r="B10713" s="1439" t="s">
        <v>31</v>
      </c>
      <c r="C10713" s="1440">
        <v>8871</v>
      </c>
      <c r="D10713" s="1441" t="str">
        <f t="shared" si="181"/>
        <v>VA8871</v>
      </c>
      <c r="E10713" s="1514" t="s">
        <v>125</v>
      </c>
      <c r="F10713" s="1467">
        <v>500</v>
      </c>
      <c r="G10713" s="1468">
        <v>0.05</v>
      </c>
      <c r="H10713" s="1468"/>
      <c r="I10713" s="1468"/>
      <c r="J10713" s="1468"/>
      <c r="K10713" s="1468"/>
      <c r="L10713" s="1468"/>
      <c r="M10713" s="1468"/>
      <c r="N10713" s="1468"/>
      <c r="O10713" s="1468"/>
      <c r="P10713" s="1468">
        <v>0.06</v>
      </c>
      <c r="R10713" s="1067"/>
      <c r="Z10713" s="21"/>
      <c r="AH10713"/>
    </row>
    <row r="10714" spans="1:34" ht="11.25" customHeight="1">
      <c r="A10714"/>
      <c r="B10714" s="1439" t="s">
        <v>31</v>
      </c>
      <c r="C10714" s="1440">
        <v>8901</v>
      </c>
      <c r="D10714" s="1441" t="str">
        <f t="shared" si="181"/>
        <v>VA8901</v>
      </c>
      <c r="E10714" s="1514" t="s">
        <v>123</v>
      </c>
      <c r="F10714" s="1467">
        <v>500</v>
      </c>
      <c r="G10714" s="1468">
        <v>7.0000000000000007E-2</v>
      </c>
      <c r="H10714" s="1468"/>
      <c r="I10714" s="1468"/>
      <c r="J10714" s="1468"/>
      <c r="K10714" s="1468"/>
      <c r="L10714" s="1468"/>
      <c r="M10714" s="1468"/>
      <c r="N10714" s="1468"/>
      <c r="O10714" s="1468"/>
      <c r="P10714" s="1468">
        <v>0.1</v>
      </c>
      <c r="R10714" s="1067"/>
      <c r="Z10714" s="21"/>
      <c r="AH10714"/>
    </row>
    <row r="10715" spans="1:34" ht="11.25" customHeight="1">
      <c r="A10715"/>
      <c r="B10715" s="1439" t="s">
        <v>31</v>
      </c>
      <c r="C10715" s="1440">
        <v>9012</v>
      </c>
      <c r="D10715" s="1441" t="str">
        <f t="shared" si="181"/>
        <v>VA9012</v>
      </c>
      <c r="E10715" s="1514" t="s">
        <v>121</v>
      </c>
      <c r="F10715" s="1467">
        <v>500</v>
      </c>
      <c r="G10715" s="1468">
        <v>0.59</v>
      </c>
      <c r="H10715" s="1468"/>
      <c r="I10715" s="1468"/>
      <c r="J10715" s="1468"/>
      <c r="K10715" s="1468"/>
      <c r="L10715" s="1468"/>
      <c r="M10715" s="1468"/>
      <c r="N10715" s="1468"/>
      <c r="O10715" s="1468"/>
      <c r="P10715" s="1468">
        <v>0.78</v>
      </c>
      <c r="R10715" s="1067"/>
      <c r="Z10715" s="21"/>
      <c r="AH10715"/>
    </row>
    <row r="10716" spans="1:34" ht="11.25" customHeight="1">
      <c r="A10716"/>
      <c r="B10716" s="1439" t="s">
        <v>31</v>
      </c>
      <c r="C10716" s="1440">
        <v>9014</v>
      </c>
      <c r="D10716" s="1441" t="str">
        <f t="shared" si="181"/>
        <v>VA9014</v>
      </c>
      <c r="E10716" s="1514" t="s">
        <v>125</v>
      </c>
      <c r="F10716" s="1467">
        <v>500</v>
      </c>
      <c r="G10716" s="1468">
        <v>1.55</v>
      </c>
      <c r="H10716" s="1468"/>
      <c r="I10716" s="1468"/>
      <c r="J10716" s="1468"/>
      <c r="K10716" s="1468"/>
      <c r="L10716" s="1468"/>
      <c r="M10716" s="1468"/>
      <c r="N10716" s="1468"/>
      <c r="O10716" s="1468"/>
      <c r="P10716" s="1468">
        <v>2.06</v>
      </c>
      <c r="R10716" s="1067"/>
      <c r="Z10716" s="21"/>
      <c r="AH10716"/>
    </row>
    <row r="10717" spans="1:34" ht="11.25" customHeight="1">
      <c r="A10717"/>
      <c r="B10717" s="1439" t="s">
        <v>31</v>
      </c>
      <c r="C10717" s="1440">
        <v>9015</v>
      </c>
      <c r="D10717" s="1441" t="str">
        <f t="shared" si="181"/>
        <v>VA9015</v>
      </c>
      <c r="E10717" s="1514" t="s">
        <v>125</v>
      </c>
      <c r="F10717" s="1467">
        <v>500</v>
      </c>
      <c r="G10717" s="1468">
        <v>1.44</v>
      </c>
      <c r="H10717" s="1468"/>
      <c r="I10717" s="1468"/>
      <c r="J10717" s="1468"/>
      <c r="K10717" s="1468"/>
      <c r="L10717" s="1468"/>
      <c r="M10717" s="1468"/>
      <c r="N10717" s="1468"/>
      <c r="O10717" s="1468"/>
      <c r="P10717" s="1468">
        <v>1.92</v>
      </c>
      <c r="R10717" s="1067"/>
      <c r="Z10717" s="21"/>
      <c r="AH10717"/>
    </row>
    <row r="10718" spans="1:34" ht="11.25" customHeight="1">
      <c r="A10718"/>
      <c r="B10718" s="1439" t="s">
        <v>31</v>
      </c>
      <c r="C10718" s="1440">
        <v>9016</v>
      </c>
      <c r="D10718" s="1441" t="str">
        <f t="shared" si="181"/>
        <v>VA9016</v>
      </c>
      <c r="E10718" s="1514" t="s">
        <v>124</v>
      </c>
      <c r="F10718" s="1467">
        <v>500</v>
      </c>
      <c r="G10718" s="1468">
        <v>1.62</v>
      </c>
      <c r="H10718" s="1468"/>
      <c r="I10718" s="1468"/>
      <c r="J10718" s="1468"/>
      <c r="K10718" s="1468"/>
      <c r="L10718" s="1468"/>
      <c r="M10718" s="1468"/>
      <c r="N10718" s="1468"/>
      <c r="O10718" s="1468"/>
      <c r="P10718" s="1468">
        <v>2.16</v>
      </c>
      <c r="R10718" s="1067"/>
      <c r="Z10718" s="21"/>
      <c r="AH10718"/>
    </row>
    <row r="10719" spans="1:34" ht="11.25" customHeight="1">
      <c r="A10719"/>
      <c r="B10719" s="1439" t="s">
        <v>31</v>
      </c>
      <c r="C10719" s="1440">
        <v>9019</v>
      </c>
      <c r="D10719" s="1441" t="str">
        <f t="shared" si="181"/>
        <v>VA9019</v>
      </c>
      <c r="E10719" s="1514" t="s">
        <v>122</v>
      </c>
      <c r="F10719" s="1467">
        <v>500</v>
      </c>
      <c r="G10719" s="1468">
        <v>1.88</v>
      </c>
      <c r="H10719" s="1468"/>
      <c r="I10719" s="1468"/>
      <c r="J10719" s="1468"/>
      <c r="K10719" s="1468"/>
      <c r="L10719" s="1468"/>
      <c r="M10719" s="1468"/>
      <c r="N10719" s="1468"/>
      <c r="O10719" s="1468"/>
      <c r="P10719" s="1468">
        <v>2.5099999999999998</v>
      </c>
      <c r="R10719" s="1067"/>
      <c r="Z10719" s="21"/>
      <c r="AH10719"/>
    </row>
    <row r="10720" spans="1:34" ht="11.25" customHeight="1">
      <c r="A10720"/>
      <c r="B10720" s="1439" t="s">
        <v>31</v>
      </c>
      <c r="C10720" s="1440">
        <v>9033</v>
      </c>
      <c r="D10720" s="1441" t="str">
        <f t="shared" si="181"/>
        <v>VA9033</v>
      </c>
      <c r="E10720" s="1514" t="s">
        <v>123</v>
      </c>
      <c r="F10720" s="1467">
        <v>500</v>
      </c>
      <c r="G10720" s="1468">
        <v>1.31</v>
      </c>
      <c r="H10720" s="1468"/>
      <c r="I10720" s="1468"/>
      <c r="J10720" s="1468"/>
      <c r="K10720" s="1468"/>
      <c r="L10720" s="1468"/>
      <c r="M10720" s="1468"/>
      <c r="N10720" s="1468"/>
      <c r="O10720" s="1468"/>
      <c r="P10720" s="1468">
        <v>1.74</v>
      </c>
      <c r="R10720" s="1067"/>
      <c r="Z10720" s="21"/>
      <c r="AH10720"/>
    </row>
    <row r="10721" spans="1:34" ht="11.25" customHeight="1">
      <c r="A10721"/>
      <c r="B10721" s="1439" t="s">
        <v>31</v>
      </c>
      <c r="C10721" s="1440">
        <v>9040</v>
      </c>
      <c r="D10721" s="1441" t="str">
        <f t="shared" si="181"/>
        <v>VA9040</v>
      </c>
      <c r="E10721" s="1514" t="s">
        <v>124</v>
      </c>
      <c r="F10721" s="1467">
        <v>500</v>
      </c>
      <c r="G10721" s="1468">
        <v>2.11</v>
      </c>
      <c r="H10721" s="1468"/>
      <c r="I10721" s="1468"/>
      <c r="J10721" s="1468"/>
      <c r="K10721" s="1468"/>
      <c r="L10721" s="1468"/>
      <c r="M10721" s="1468"/>
      <c r="N10721" s="1468"/>
      <c r="O10721" s="1468"/>
      <c r="P10721" s="1468">
        <v>2.82</v>
      </c>
      <c r="R10721" s="1067"/>
      <c r="Z10721" s="21"/>
      <c r="AH10721"/>
    </row>
    <row r="10722" spans="1:34" ht="11.25" customHeight="1">
      <c r="A10722"/>
      <c r="B10722" s="1439" t="s">
        <v>31</v>
      </c>
      <c r="C10722" s="1440">
        <v>9052</v>
      </c>
      <c r="D10722" s="1441" t="str">
        <f t="shared" si="181"/>
        <v>VA9052</v>
      </c>
      <c r="E10722" s="1514" t="s">
        <v>121</v>
      </c>
      <c r="F10722" s="1467">
        <v>500</v>
      </c>
      <c r="G10722" s="1468">
        <v>1.27</v>
      </c>
      <c r="H10722" s="1468"/>
      <c r="I10722" s="1468"/>
      <c r="J10722" s="1468"/>
      <c r="K10722" s="1468"/>
      <c r="L10722" s="1468"/>
      <c r="M10722" s="1468"/>
      <c r="N10722" s="1468"/>
      <c r="O10722" s="1468"/>
      <c r="P10722" s="1468">
        <v>1.7</v>
      </c>
      <c r="R10722" s="1067"/>
      <c r="Z10722" s="21"/>
      <c r="AH10722"/>
    </row>
    <row r="10723" spans="1:34" ht="11.25" customHeight="1">
      <c r="A10723"/>
      <c r="B10723" s="1439" t="s">
        <v>31</v>
      </c>
      <c r="C10723" s="1440">
        <v>9058</v>
      </c>
      <c r="D10723" s="1441" t="str">
        <f t="shared" si="181"/>
        <v>VA9058</v>
      </c>
      <c r="E10723" s="1514" t="s">
        <v>121</v>
      </c>
      <c r="F10723" s="1467">
        <v>500</v>
      </c>
      <c r="G10723" s="1468">
        <v>1.21</v>
      </c>
      <c r="H10723" s="1468"/>
      <c r="I10723" s="1468"/>
      <c r="J10723" s="1468"/>
      <c r="K10723" s="1468"/>
      <c r="L10723" s="1468"/>
      <c r="M10723" s="1468"/>
      <c r="N10723" s="1468"/>
      <c r="O10723" s="1468"/>
      <c r="P10723" s="1468">
        <v>1.62</v>
      </c>
      <c r="R10723" s="1067"/>
      <c r="Z10723" s="21"/>
      <c r="AH10723"/>
    </row>
    <row r="10724" spans="1:34" ht="11.25" customHeight="1">
      <c r="A10724"/>
      <c r="B10724" s="1439" t="s">
        <v>31</v>
      </c>
      <c r="C10724" s="1440">
        <v>9060</v>
      </c>
      <c r="D10724" s="1441" t="str">
        <f t="shared" si="181"/>
        <v>VA9060</v>
      </c>
      <c r="E10724" s="1514" t="s">
        <v>121</v>
      </c>
      <c r="F10724" s="1467">
        <v>500</v>
      </c>
      <c r="G10724" s="1468">
        <v>1.04</v>
      </c>
      <c r="H10724" s="1468"/>
      <c r="I10724" s="1468"/>
      <c r="J10724" s="1468"/>
      <c r="K10724" s="1468"/>
      <c r="L10724" s="1468"/>
      <c r="M10724" s="1468"/>
      <c r="N10724" s="1468"/>
      <c r="O10724" s="1468"/>
      <c r="P10724" s="1468">
        <v>1.39</v>
      </c>
      <c r="R10724" s="1067"/>
      <c r="Z10724" s="21"/>
      <c r="AH10724"/>
    </row>
    <row r="10725" spans="1:34" ht="11.25" customHeight="1">
      <c r="A10725"/>
      <c r="B10725" s="1439" t="s">
        <v>31</v>
      </c>
      <c r="C10725" s="1440">
        <v>9061</v>
      </c>
      <c r="D10725" s="1441" t="str">
        <f t="shared" si="181"/>
        <v>VA9061</v>
      </c>
      <c r="E10725" s="1514" t="s">
        <v>125</v>
      </c>
      <c r="F10725" s="1467">
        <v>500</v>
      </c>
      <c r="G10725" s="1468">
        <v>0.82</v>
      </c>
      <c r="H10725" s="1468"/>
      <c r="I10725" s="1468"/>
      <c r="J10725" s="1468"/>
      <c r="K10725" s="1468"/>
      <c r="L10725" s="1468"/>
      <c r="M10725" s="1468"/>
      <c r="N10725" s="1468"/>
      <c r="O10725" s="1468"/>
      <c r="P10725" s="1468">
        <v>1.0900000000000001</v>
      </c>
      <c r="R10725" s="1067"/>
      <c r="Z10725" s="21"/>
      <c r="AH10725"/>
    </row>
    <row r="10726" spans="1:34" ht="11.25" customHeight="1">
      <c r="A10726"/>
      <c r="B10726" s="1439" t="s">
        <v>31</v>
      </c>
      <c r="C10726" s="1440">
        <v>9063</v>
      </c>
      <c r="D10726" s="1441" t="str">
        <f t="shared" si="181"/>
        <v>VA9063</v>
      </c>
      <c r="E10726" s="1514" t="s">
        <v>121</v>
      </c>
      <c r="F10726" s="1467">
        <v>500</v>
      </c>
      <c r="G10726" s="1468">
        <v>0.61</v>
      </c>
      <c r="H10726" s="1468"/>
      <c r="I10726" s="1468"/>
      <c r="J10726" s="1468"/>
      <c r="K10726" s="1468"/>
      <c r="L10726" s="1468"/>
      <c r="M10726" s="1468"/>
      <c r="N10726" s="1468"/>
      <c r="O10726" s="1468"/>
      <c r="P10726" s="1468">
        <v>0.82</v>
      </c>
      <c r="R10726" s="1067"/>
      <c r="Z10726" s="21"/>
      <c r="AH10726"/>
    </row>
    <row r="10727" spans="1:34" ht="11.25" customHeight="1">
      <c r="A10727"/>
      <c r="B10727" s="1439" t="s">
        <v>31</v>
      </c>
      <c r="C10727" s="1440">
        <v>9077</v>
      </c>
      <c r="D10727" s="1441" t="str">
        <f t="shared" si="181"/>
        <v>VA9077</v>
      </c>
      <c r="E10727" s="1514" t="s">
        <v>122</v>
      </c>
      <c r="F10727" s="1467">
        <v>500</v>
      </c>
      <c r="G10727" s="1468">
        <v>1.56</v>
      </c>
      <c r="H10727" s="1468"/>
      <c r="I10727" s="1468"/>
      <c r="J10727" s="1468"/>
      <c r="K10727" s="1468"/>
      <c r="L10727" s="1468"/>
      <c r="M10727" s="1468"/>
      <c r="N10727" s="1468"/>
      <c r="O10727" s="1468"/>
      <c r="P10727" s="1468">
        <v>2.08</v>
      </c>
      <c r="R10727" s="1067"/>
      <c r="Z10727" s="21"/>
      <c r="AH10727"/>
    </row>
    <row r="10728" spans="1:34" ht="11.25" customHeight="1">
      <c r="A10728"/>
      <c r="B10728" s="1439" t="s">
        <v>31</v>
      </c>
      <c r="C10728" s="1440">
        <v>9082</v>
      </c>
      <c r="D10728" s="1441" t="str">
        <f t="shared" si="181"/>
        <v>VA9082</v>
      </c>
      <c r="E10728" s="1514" t="s">
        <v>121</v>
      </c>
      <c r="F10728" s="1467">
        <v>500</v>
      </c>
      <c r="G10728" s="1468">
        <v>0.97</v>
      </c>
      <c r="H10728" s="1468"/>
      <c r="I10728" s="1468"/>
      <c r="J10728" s="1468"/>
      <c r="K10728" s="1468"/>
      <c r="L10728" s="1468"/>
      <c r="M10728" s="1468"/>
      <c r="N10728" s="1468"/>
      <c r="O10728" s="1468"/>
      <c r="P10728" s="1468">
        <v>1.3</v>
      </c>
      <c r="R10728" s="1067"/>
      <c r="Z10728" s="21"/>
      <c r="AH10728"/>
    </row>
    <row r="10729" spans="1:34" ht="11.25" customHeight="1">
      <c r="A10729"/>
      <c r="B10729" s="1439" t="s">
        <v>31</v>
      </c>
      <c r="C10729" s="1440">
        <v>9083</v>
      </c>
      <c r="D10729" s="1441" t="str">
        <f t="shared" si="181"/>
        <v>VA9083</v>
      </c>
      <c r="E10729" s="1514" t="s">
        <v>121</v>
      </c>
      <c r="F10729" s="1467">
        <v>500</v>
      </c>
      <c r="G10729" s="1468">
        <v>0.83</v>
      </c>
      <c r="H10729" s="1468"/>
      <c r="I10729" s="1468"/>
      <c r="J10729" s="1468"/>
      <c r="K10729" s="1468"/>
      <c r="L10729" s="1468"/>
      <c r="M10729" s="1468"/>
      <c r="N10729" s="1468"/>
      <c r="O10729" s="1468"/>
      <c r="P10729" s="1468">
        <v>1.1000000000000001</v>
      </c>
      <c r="R10729" s="1067"/>
      <c r="Z10729" s="21"/>
      <c r="AH10729"/>
    </row>
    <row r="10730" spans="1:34" ht="11.25" customHeight="1">
      <c r="A10730"/>
      <c r="B10730" s="1439" t="s">
        <v>31</v>
      </c>
      <c r="C10730" s="1440">
        <v>9084</v>
      </c>
      <c r="D10730" s="1441" t="str">
        <f t="shared" si="181"/>
        <v>VA9084</v>
      </c>
      <c r="E10730" s="1514" t="s">
        <v>122</v>
      </c>
      <c r="F10730" s="1467">
        <v>500</v>
      </c>
      <c r="G10730" s="1468">
        <v>1.06</v>
      </c>
      <c r="H10730" s="1468"/>
      <c r="I10730" s="1468"/>
      <c r="J10730" s="1468"/>
      <c r="K10730" s="1468"/>
      <c r="L10730" s="1468"/>
      <c r="M10730" s="1468"/>
      <c r="N10730" s="1468"/>
      <c r="O10730" s="1468"/>
      <c r="P10730" s="1468">
        <v>1.41</v>
      </c>
      <c r="R10730" s="1067"/>
      <c r="Z10730" s="21"/>
      <c r="AH10730"/>
    </row>
    <row r="10731" spans="1:34" ht="11.25" customHeight="1">
      <c r="A10731"/>
      <c r="B10731" s="1439" t="s">
        <v>31</v>
      </c>
      <c r="C10731" s="1440">
        <v>9088</v>
      </c>
      <c r="D10731" s="1441" t="str">
        <f t="shared" si="181"/>
        <v>VA9088</v>
      </c>
      <c r="E10731" s="1514" t="s">
        <v>122</v>
      </c>
      <c r="F10731" s="1467">
        <v>0</v>
      </c>
      <c r="G10731" s="1468">
        <v>99.99</v>
      </c>
      <c r="H10731" s="1468"/>
      <c r="I10731" s="1468"/>
      <c r="J10731" s="1468"/>
      <c r="K10731" s="1468"/>
      <c r="L10731" s="1468"/>
      <c r="M10731" s="1468"/>
      <c r="N10731" s="1468"/>
      <c r="O10731" s="1468"/>
      <c r="P10731" s="1468">
        <v>99.99</v>
      </c>
      <c r="R10731" s="1067"/>
      <c r="Z10731" s="21"/>
      <c r="AH10731"/>
    </row>
    <row r="10732" spans="1:34" ht="11.25" customHeight="1">
      <c r="A10732"/>
      <c r="B10732" s="1439" t="s">
        <v>31</v>
      </c>
      <c r="C10732" s="1440">
        <v>9089</v>
      </c>
      <c r="D10732" s="1441" t="str">
        <f t="shared" si="181"/>
        <v>VA9089</v>
      </c>
      <c r="E10732" s="1514" t="s">
        <v>125</v>
      </c>
      <c r="F10732" s="1467">
        <v>500</v>
      </c>
      <c r="G10732" s="1468">
        <v>0.59</v>
      </c>
      <c r="H10732" s="1468"/>
      <c r="I10732" s="1468"/>
      <c r="J10732" s="1468"/>
      <c r="K10732" s="1468"/>
      <c r="L10732" s="1468"/>
      <c r="M10732" s="1468"/>
      <c r="N10732" s="1468"/>
      <c r="O10732" s="1468"/>
      <c r="P10732" s="1468">
        <v>0.78</v>
      </c>
      <c r="R10732" s="1067"/>
      <c r="Z10732" s="21"/>
      <c r="AH10732"/>
    </row>
    <row r="10733" spans="1:34" ht="11.25" customHeight="1">
      <c r="A10733"/>
      <c r="B10733" s="1439" t="s">
        <v>31</v>
      </c>
      <c r="C10733" s="1440">
        <v>9093</v>
      </c>
      <c r="D10733" s="1441" t="str">
        <f t="shared" si="181"/>
        <v>VA9093</v>
      </c>
      <c r="E10733" s="1514" t="s">
        <v>125</v>
      </c>
      <c r="F10733" s="1467">
        <v>500</v>
      </c>
      <c r="G10733" s="1468">
        <v>0.92</v>
      </c>
      <c r="H10733" s="1468"/>
      <c r="I10733" s="1468"/>
      <c r="J10733" s="1468"/>
      <c r="K10733" s="1468"/>
      <c r="L10733" s="1468"/>
      <c r="M10733" s="1468"/>
      <c r="N10733" s="1468"/>
      <c r="O10733" s="1468"/>
      <c r="P10733" s="1468">
        <v>1.23</v>
      </c>
      <c r="R10733" s="1067"/>
      <c r="Z10733" s="21"/>
      <c r="AH10733"/>
    </row>
    <row r="10734" spans="1:34" ht="11.25" customHeight="1">
      <c r="A10734"/>
      <c r="B10734" s="1439" t="s">
        <v>31</v>
      </c>
      <c r="C10734" s="1440">
        <v>9101</v>
      </c>
      <c r="D10734" s="1441" t="str">
        <f t="shared" si="181"/>
        <v>VA9101</v>
      </c>
      <c r="E10734" s="1514" t="s">
        <v>121</v>
      </c>
      <c r="F10734" s="1467">
        <v>500</v>
      </c>
      <c r="G10734" s="1468">
        <v>2.08</v>
      </c>
      <c r="H10734" s="1468"/>
      <c r="I10734" s="1468"/>
      <c r="J10734" s="1468"/>
      <c r="K10734" s="1468"/>
      <c r="L10734" s="1468"/>
      <c r="M10734" s="1468"/>
      <c r="N10734" s="1468"/>
      <c r="O10734" s="1468"/>
      <c r="P10734" s="1468">
        <v>2.77</v>
      </c>
      <c r="R10734" s="1067"/>
      <c r="Z10734" s="21"/>
      <c r="AH10734"/>
    </row>
    <row r="10735" spans="1:34" ht="11.25" customHeight="1">
      <c r="A10735"/>
      <c r="B10735" s="1439" t="s">
        <v>31</v>
      </c>
      <c r="C10735" s="1440">
        <v>9102</v>
      </c>
      <c r="D10735" s="1441" t="str">
        <f t="shared" si="181"/>
        <v>VA9102</v>
      </c>
      <c r="E10735" s="1514" t="s">
        <v>121</v>
      </c>
      <c r="F10735" s="1467">
        <v>500</v>
      </c>
      <c r="G10735" s="1468">
        <v>1.87</v>
      </c>
      <c r="H10735" s="1468"/>
      <c r="I10735" s="1468"/>
      <c r="J10735" s="1468"/>
      <c r="K10735" s="1468"/>
      <c r="L10735" s="1468"/>
      <c r="M10735" s="1468"/>
      <c r="N10735" s="1468"/>
      <c r="O10735" s="1468"/>
      <c r="P10735" s="1468">
        <v>2.5</v>
      </c>
      <c r="R10735" s="1067"/>
      <c r="Z10735" s="21"/>
      <c r="AH10735"/>
    </row>
    <row r="10736" spans="1:34" ht="11.25" customHeight="1">
      <c r="A10736"/>
      <c r="B10736" s="1439" t="s">
        <v>31</v>
      </c>
      <c r="C10736" s="1440">
        <v>9110</v>
      </c>
      <c r="D10736" s="1441" t="str">
        <f t="shared" si="181"/>
        <v>VA9110</v>
      </c>
      <c r="E10736" s="1514" t="s">
        <v>125</v>
      </c>
      <c r="F10736" s="1467">
        <v>500</v>
      </c>
      <c r="G10736" s="1468">
        <v>1.8</v>
      </c>
      <c r="H10736" s="1468"/>
      <c r="I10736" s="1468"/>
      <c r="J10736" s="1468"/>
      <c r="K10736" s="1468"/>
      <c r="L10736" s="1468"/>
      <c r="M10736" s="1468"/>
      <c r="N10736" s="1468"/>
      <c r="O10736" s="1468"/>
      <c r="P10736" s="1468">
        <v>2.4</v>
      </c>
      <c r="R10736" s="1067"/>
      <c r="Z10736" s="21"/>
      <c r="AH10736"/>
    </row>
    <row r="10737" spans="1:34" ht="11.25" customHeight="1">
      <c r="A10737"/>
      <c r="B10737" s="1439" t="s">
        <v>31</v>
      </c>
      <c r="C10737" s="1440">
        <v>9154</v>
      </c>
      <c r="D10737" s="1441" t="str">
        <f t="shared" si="181"/>
        <v>VA9154</v>
      </c>
      <c r="E10737" s="1514" t="s">
        <v>124</v>
      </c>
      <c r="F10737" s="1467">
        <v>500</v>
      </c>
      <c r="G10737" s="1468">
        <v>1.1200000000000001</v>
      </c>
      <c r="H10737" s="1468"/>
      <c r="I10737" s="1468"/>
      <c r="J10737" s="1468"/>
      <c r="K10737" s="1468"/>
      <c r="L10737" s="1468"/>
      <c r="M10737" s="1468"/>
      <c r="N10737" s="1468"/>
      <c r="O10737" s="1468"/>
      <c r="P10737" s="1468">
        <v>1.49</v>
      </c>
      <c r="R10737" s="1067"/>
      <c r="Z10737" s="21"/>
      <c r="AH10737"/>
    </row>
    <row r="10738" spans="1:34" ht="11.25" customHeight="1">
      <c r="A10738"/>
      <c r="B10738" s="1439" t="s">
        <v>31</v>
      </c>
      <c r="C10738" s="1440">
        <v>9156</v>
      </c>
      <c r="D10738" s="1441" t="str">
        <f t="shared" si="181"/>
        <v>VA9156</v>
      </c>
      <c r="E10738" s="1514" t="s">
        <v>123</v>
      </c>
      <c r="F10738" s="1467">
        <v>500</v>
      </c>
      <c r="G10738" s="1468">
        <v>2.04</v>
      </c>
      <c r="H10738" s="1468"/>
      <c r="I10738" s="1468"/>
      <c r="J10738" s="1468"/>
      <c r="K10738" s="1468"/>
      <c r="L10738" s="1468"/>
      <c r="M10738" s="1468"/>
      <c r="N10738" s="1468"/>
      <c r="O10738" s="1468"/>
      <c r="P10738" s="1468">
        <v>2.72</v>
      </c>
      <c r="R10738" s="1067"/>
      <c r="Z10738" s="21"/>
      <c r="AH10738"/>
    </row>
    <row r="10739" spans="1:34" ht="11.25" customHeight="1">
      <c r="A10739"/>
      <c r="B10739" s="1439" t="s">
        <v>31</v>
      </c>
      <c r="C10739" s="1440">
        <v>9170</v>
      </c>
      <c r="D10739" s="1441" t="str">
        <f t="shared" si="181"/>
        <v>VA9170</v>
      </c>
      <c r="E10739" s="1514" t="s">
        <v>124</v>
      </c>
      <c r="F10739" s="1467">
        <v>750</v>
      </c>
      <c r="G10739" s="1468">
        <v>5.93</v>
      </c>
      <c r="H10739" s="1468"/>
      <c r="I10739" s="1468"/>
      <c r="J10739" s="1468"/>
      <c r="K10739" s="1468"/>
      <c r="L10739" s="1468"/>
      <c r="M10739" s="1468"/>
      <c r="N10739" s="1468"/>
      <c r="O10739" s="1468"/>
      <c r="P10739" s="1468">
        <v>7.9</v>
      </c>
      <c r="R10739" s="1067"/>
      <c r="Z10739" s="21"/>
      <c r="AH10739"/>
    </row>
    <row r="10740" spans="1:34" ht="11.25" customHeight="1">
      <c r="A10740"/>
      <c r="B10740" s="1439" t="s">
        <v>31</v>
      </c>
      <c r="C10740" s="1440">
        <v>9178</v>
      </c>
      <c r="D10740" s="1441" t="str">
        <f t="shared" si="181"/>
        <v>VA9178</v>
      </c>
      <c r="E10740" s="1514" t="s">
        <v>122</v>
      </c>
      <c r="F10740" s="1467">
        <v>650</v>
      </c>
      <c r="G10740" s="1468">
        <v>4.8</v>
      </c>
      <c r="H10740" s="1468"/>
      <c r="I10740" s="1468"/>
      <c r="J10740" s="1468"/>
      <c r="K10740" s="1468"/>
      <c r="L10740" s="1468"/>
      <c r="M10740" s="1468"/>
      <c r="N10740" s="1468"/>
      <c r="O10740" s="1468"/>
      <c r="P10740" s="1468">
        <v>6.4</v>
      </c>
      <c r="R10740" s="1067"/>
      <c r="Z10740" s="21"/>
      <c r="AH10740"/>
    </row>
    <row r="10741" spans="1:34" ht="11.25" customHeight="1">
      <c r="A10741"/>
      <c r="B10741" s="1439" t="s">
        <v>31</v>
      </c>
      <c r="C10741" s="1440">
        <v>9179</v>
      </c>
      <c r="D10741" s="1441" t="str">
        <f t="shared" si="181"/>
        <v>VA9179</v>
      </c>
      <c r="E10741" s="1514" t="s">
        <v>122</v>
      </c>
      <c r="F10741" s="1467">
        <v>1500</v>
      </c>
      <c r="G10741" s="1468">
        <v>14.56</v>
      </c>
      <c r="H10741" s="1468"/>
      <c r="I10741" s="1468"/>
      <c r="J10741" s="1468"/>
      <c r="K10741" s="1468"/>
      <c r="L10741" s="1468"/>
      <c r="M10741" s="1468"/>
      <c r="N10741" s="1468"/>
      <c r="O10741" s="1468"/>
      <c r="P10741" s="1468">
        <v>19.41</v>
      </c>
      <c r="R10741" s="1067"/>
      <c r="Z10741" s="21"/>
      <c r="AH10741"/>
    </row>
    <row r="10742" spans="1:34" ht="11.25" customHeight="1">
      <c r="A10742"/>
      <c r="B10742" s="1439" t="s">
        <v>31</v>
      </c>
      <c r="C10742" s="1440">
        <v>9180</v>
      </c>
      <c r="D10742" s="1441" t="str">
        <f t="shared" si="181"/>
        <v>VA9180</v>
      </c>
      <c r="E10742" s="1514" t="s">
        <v>124</v>
      </c>
      <c r="F10742" s="1467">
        <v>550</v>
      </c>
      <c r="G10742" s="1468">
        <v>3.24</v>
      </c>
      <c r="H10742" s="1468"/>
      <c r="I10742" s="1468"/>
      <c r="J10742" s="1468"/>
      <c r="K10742" s="1468"/>
      <c r="L10742" s="1468"/>
      <c r="M10742" s="1468"/>
      <c r="N10742" s="1468"/>
      <c r="O10742" s="1468"/>
      <c r="P10742" s="1468">
        <v>4.32</v>
      </c>
      <c r="R10742" s="1067"/>
      <c r="Z10742" s="21"/>
      <c r="AH10742"/>
    </row>
    <row r="10743" spans="1:34" ht="11.25" customHeight="1">
      <c r="A10743"/>
      <c r="B10743" s="1439" t="s">
        <v>31</v>
      </c>
      <c r="C10743" s="1440">
        <v>9182</v>
      </c>
      <c r="D10743" s="1441" t="str">
        <f t="shared" si="181"/>
        <v>VA9182</v>
      </c>
      <c r="E10743" s="1514" t="s">
        <v>123</v>
      </c>
      <c r="F10743" s="1467">
        <v>500</v>
      </c>
      <c r="G10743" s="1468">
        <v>1.6</v>
      </c>
      <c r="H10743" s="1468"/>
      <c r="I10743" s="1468"/>
      <c r="J10743" s="1468"/>
      <c r="K10743" s="1468"/>
      <c r="L10743" s="1468"/>
      <c r="M10743" s="1468"/>
      <c r="N10743" s="1468"/>
      <c r="O10743" s="1468"/>
      <c r="P10743" s="1468">
        <v>2.13</v>
      </c>
      <c r="R10743" s="1067"/>
      <c r="Z10743" s="21"/>
      <c r="AH10743"/>
    </row>
    <row r="10744" spans="1:34" ht="11.25" customHeight="1">
      <c r="A10744"/>
      <c r="B10744" s="1439" t="s">
        <v>31</v>
      </c>
      <c r="C10744" s="1440">
        <v>9186</v>
      </c>
      <c r="D10744" s="1441" t="str">
        <f t="shared" si="181"/>
        <v>VA9186</v>
      </c>
      <c r="E10744" s="1514" t="s">
        <v>122</v>
      </c>
      <c r="F10744" s="1467">
        <v>1250</v>
      </c>
      <c r="G10744" s="1468">
        <v>11.75</v>
      </c>
      <c r="H10744" s="1468"/>
      <c r="I10744" s="1468"/>
      <c r="J10744" s="1468"/>
      <c r="K10744" s="1468"/>
      <c r="L10744" s="1468"/>
      <c r="M10744" s="1468"/>
      <c r="N10744" s="1468"/>
      <c r="O10744" s="1468"/>
      <c r="P10744" s="1468">
        <v>15.66</v>
      </c>
      <c r="R10744" s="1067"/>
      <c r="Z10744" s="21"/>
      <c r="AH10744"/>
    </row>
    <row r="10745" spans="1:34" ht="11.25" customHeight="1">
      <c r="A10745"/>
      <c r="B10745" s="1439" t="s">
        <v>31</v>
      </c>
      <c r="C10745" s="1440">
        <v>9220</v>
      </c>
      <c r="D10745" s="1441" t="str">
        <f t="shared" si="181"/>
        <v>VA9220</v>
      </c>
      <c r="E10745" s="1514" t="s">
        <v>121</v>
      </c>
      <c r="F10745" s="1467">
        <v>550</v>
      </c>
      <c r="G10745" s="1468">
        <v>3.37</v>
      </c>
      <c r="H10745" s="1468"/>
      <c r="I10745" s="1468"/>
      <c r="J10745" s="1468"/>
      <c r="K10745" s="1468"/>
      <c r="L10745" s="1468"/>
      <c r="M10745" s="1468"/>
      <c r="N10745" s="1468"/>
      <c r="O10745" s="1468"/>
      <c r="P10745" s="1468">
        <v>4.5</v>
      </c>
      <c r="R10745" s="1067"/>
      <c r="Z10745" s="21"/>
      <c r="AH10745"/>
    </row>
    <row r="10746" spans="1:34" ht="11.25" customHeight="1">
      <c r="A10746"/>
      <c r="B10746" s="1439" t="s">
        <v>31</v>
      </c>
      <c r="C10746" s="1440">
        <v>9402</v>
      </c>
      <c r="D10746" s="1441" t="str">
        <f t="shared" si="181"/>
        <v>VA9402</v>
      </c>
      <c r="E10746" s="1514" t="s">
        <v>121</v>
      </c>
      <c r="F10746" s="1467">
        <v>550</v>
      </c>
      <c r="G10746" s="1468">
        <v>3.65</v>
      </c>
      <c r="H10746" s="1468"/>
      <c r="I10746" s="1468"/>
      <c r="J10746" s="1468"/>
      <c r="K10746" s="1468"/>
      <c r="L10746" s="1468"/>
      <c r="M10746" s="1468"/>
      <c r="N10746" s="1468"/>
      <c r="O10746" s="1468"/>
      <c r="P10746" s="1468">
        <v>4.8600000000000003</v>
      </c>
      <c r="R10746" s="1067"/>
      <c r="Z10746" s="21"/>
      <c r="AH10746"/>
    </row>
    <row r="10747" spans="1:34" ht="11.25" customHeight="1">
      <c r="A10747"/>
      <c r="B10747" s="1439" t="s">
        <v>31</v>
      </c>
      <c r="C10747" s="1440">
        <v>9403</v>
      </c>
      <c r="D10747" s="1441" t="str">
        <f t="shared" si="181"/>
        <v>VA9403</v>
      </c>
      <c r="E10747" s="1514" t="s">
        <v>124</v>
      </c>
      <c r="F10747" s="1467">
        <v>700</v>
      </c>
      <c r="G10747" s="1468">
        <v>4.9800000000000004</v>
      </c>
      <c r="H10747" s="1468"/>
      <c r="I10747" s="1468"/>
      <c r="J10747" s="1468"/>
      <c r="K10747" s="1468"/>
      <c r="L10747" s="1468"/>
      <c r="M10747" s="1468"/>
      <c r="N10747" s="1468"/>
      <c r="O10747" s="1468"/>
      <c r="P10747" s="1468">
        <v>6.64</v>
      </c>
      <c r="R10747" s="1067"/>
      <c r="Z10747" s="21"/>
      <c r="AH10747"/>
    </row>
    <row r="10748" spans="1:34" ht="11.25" customHeight="1">
      <c r="A10748"/>
      <c r="B10748" s="1439" t="s">
        <v>31</v>
      </c>
      <c r="C10748" s="1440">
        <v>9410</v>
      </c>
      <c r="D10748" s="1441" t="str">
        <f t="shared" si="181"/>
        <v>VA9410</v>
      </c>
      <c r="E10748" s="1514" t="s">
        <v>122</v>
      </c>
      <c r="F10748" s="1467">
        <v>500</v>
      </c>
      <c r="G10748" s="1468">
        <v>1.91</v>
      </c>
      <c r="H10748" s="1468"/>
      <c r="I10748" s="1468"/>
      <c r="J10748" s="1468"/>
      <c r="K10748" s="1468"/>
      <c r="L10748" s="1468"/>
      <c r="M10748" s="1468"/>
      <c r="N10748" s="1468"/>
      <c r="O10748" s="1468"/>
      <c r="P10748" s="1468">
        <v>2.54</v>
      </c>
      <c r="R10748" s="1067"/>
      <c r="Z10748" s="21"/>
      <c r="AH10748"/>
    </row>
    <row r="10749" spans="1:34" ht="11.25" customHeight="1">
      <c r="A10749"/>
      <c r="B10749" s="1439" t="s">
        <v>31</v>
      </c>
      <c r="C10749" s="1440">
        <v>9411</v>
      </c>
      <c r="D10749" s="1441" t="str">
        <f t="shared" si="181"/>
        <v>VA9411</v>
      </c>
      <c r="E10749" s="1514" t="s">
        <v>122</v>
      </c>
      <c r="F10749" s="1467">
        <v>500</v>
      </c>
      <c r="G10749" s="1468">
        <v>0.49</v>
      </c>
      <c r="H10749" s="1468"/>
      <c r="I10749" s="1468"/>
      <c r="J10749" s="1468"/>
      <c r="K10749" s="1468"/>
      <c r="L10749" s="1468"/>
      <c r="M10749" s="1468"/>
      <c r="N10749" s="1468"/>
      <c r="O10749" s="1468"/>
      <c r="P10749" s="1468">
        <v>0.66</v>
      </c>
      <c r="R10749" s="1067"/>
      <c r="Z10749" s="21"/>
      <c r="AH10749"/>
    </row>
    <row r="10750" spans="1:34" ht="11.25" customHeight="1">
      <c r="A10750"/>
      <c r="B10750" s="1439" t="s">
        <v>31</v>
      </c>
      <c r="C10750" s="1440">
        <v>9501</v>
      </c>
      <c r="D10750" s="1441" t="str">
        <f t="shared" si="181"/>
        <v>VA9501</v>
      </c>
      <c r="E10750" s="1514" t="s">
        <v>125</v>
      </c>
      <c r="F10750" s="1467">
        <v>500</v>
      </c>
      <c r="G10750" s="1468">
        <v>1.82</v>
      </c>
      <c r="H10750" s="1468"/>
      <c r="I10750" s="1468"/>
      <c r="J10750" s="1468"/>
      <c r="K10750" s="1468"/>
      <c r="L10750" s="1468"/>
      <c r="M10750" s="1468"/>
      <c r="N10750" s="1468"/>
      <c r="O10750" s="1468"/>
      <c r="P10750" s="1468">
        <v>2.4300000000000002</v>
      </c>
      <c r="R10750" s="1067"/>
      <c r="Z10750" s="21"/>
      <c r="AH10750"/>
    </row>
    <row r="10751" spans="1:34" ht="11.25" customHeight="1">
      <c r="A10751"/>
      <c r="B10751" s="1439" t="s">
        <v>31</v>
      </c>
      <c r="C10751" s="1440">
        <v>9505</v>
      </c>
      <c r="D10751" s="1441" t="str">
        <f t="shared" si="181"/>
        <v>VA9505</v>
      </c>
      <c r="E10751" s="1514" t="s">
        <v>125</v>
      </c>
      <c r="F10751" s="1467">
        <v>500</v>
      </c>
      <c r="G10751" s="1468">
        <v>2.14</v>
      </c>
      <c r="H10751" s="1468"/>
      <c r="I10751" s="1468"/>
      <c r="J10751" s="1468"/>
      <c r="K10751" s="1468"/>
      <c r="L10751" s="1468"/>
      <c r="M10751" s="1468"/>
      <c r="N10751" s="1468"/>
      <c r="O10751" s="1468"/>
      <c r="P10751" s="1468">
        <v>2.85</v>
      </c>
      <c r="R10751" s="1067"/>
      <c r="Z10751" s="21"/>
      <c r="AH10751"/>
    </row>
    <row r="10752" spans="1:34" ht="11.25" customHeight="1">
      <c r="A10752"/>
      <c r="B10752" s="1439" t="s">
        <v>31</v>
      </c>
      <c r="C10752" s="1440">
        <v>9516</v>
      </c>
      <c r="D10752" s="1441" t="str">
        <f t="shared" si="181"/>
        <v>VA9516</v>
      </c>
      <c r="E10752" s="1514" t="s">
        <v>121</v>
      </c>
      <c r="F10752" s="1467">
        <v>500</v>
      </c>
      <c r="G10752" s="1468">
        <v>1.94</v>
      </c>
      <c r="H10752" s="1468"/>
      <c r="I10752" s="1468"/>
      <c r="J10752" s="1468"/>
      <c r="K10752" s="1468"/>
      <c r="L10752" s="1468"/>
      <c r="M10752" s="1468"/>
      <c r="N10752" s="1468"/>
      <c r="O10752" s="1468"/>
      <c r="P10752" s="1468">
        <v>2.59</v>
      </c>
      <c r="R10752" s="1067"/>
      <c r="Z10752" s="21"/>
      <c r="AH10752"/>
    </row>
    <row r="10753" spans="1:34" ht="11.25" customHeight="1">
      <c r="A10753"/>
      <c r="B10753" s="1439" t="s">
        <v>31</v>
      </c>
      <c r="C10753" s="1440">
        <v>9519</v>
      </c>
      <c r="D10753" s="1441" t="str">
        <f t="shared" si="181"/>
        <v>VA9519</v>
      </c>
      <c r="E10753" s="1514" t="s">
        <v>121</v>
      </c>
      <c r="F10753" s="1467">
        <v>500</v>
      </c>
      <c r="G10753" s="1468">
        <v>2.96</v>
      </c>
      <c r="H10753" s="1468"/>
      <c r="I10753" s="1468"/>
      <c r="J10753" s="1468"/>
      <c r="K10753" s="1468"/>
      <c r="L10753" s="1468"/>
      <c r="M10753" s="1468"/>
      <c r="N10753" s="1468"/>
      <c r="O10753" s="1468"/>
      <c r="P10753" s="1468">
        <v>3.95</v>
      </c>
      <c r="R10753" s="1067"/>
      <c r="Z10753" s="21"/>
      <c r="AH10753"/>
    </row>
    <row r="10754" spans="1:34" ht="11.25" customHeight="1">
      <c r="A10754"/>
      <c r="B10754" s="1439" t="s">
        <v>31</v>
      </c>
      <c r="C10754" s="1440">
        <v>9521</v>
      </c>
      <c r="D10754" s="1441" t="str">
        <f t="shared" si="181"/>
        <v>VA9521</v>
      </c>
      <c r="E10754" s="1514" t="s">
        <v>125</v>
      </c>
      <c r="F10754" s="1467">
        <v>500</v>
      </c>
      <c r="G10754" s="1468">
        <v>2.11</v>
      </c>
      <c r="H10754" s="1468"/>
      <c r="I10754" s="1468"/>
      <c r="J10754" s="1468"/>
      <c r="K10754" s="1468"/>
      <c r="L10754" s="1468"/>
      <c r="M10754" s="1468"/>
      <c r="N10754" s="1468"/>
      <c r="O10754" s="1468"/>
      <c r="P10754" s="1468">
        <v>2.82</v>
      </c>
      <c r="R10754" s="1067"/>
      <c r="Z10754" s="21"/>
      <c r="AH10754"/>
    </row>
    <row r="10755" spans="1:34" ht="11.25" customHeight="1">
      <c r="A10755"/>
      <c r="B10755" s="1439" t="s">
        <v>31</v>
      </c>
      <c r="C10755" s="1440">
        <v>9522</v>
      </c>
      <c r="D10755" s="1441" t="str">
        <f t="shared" si="181"/>
        <v>VA9522</v>
      </c>
      <c r="E10755" s="1514" t="s">
        <v>121</v>
      </c>
      <c r="F10755" s="1467">
        <v>500</v>
      </c>
      <c r="G10755" s="1468">
        <v>1.28</v>
      </c>
      <c r="H10755" s="1468"/>
      <c r="I10755" s="1468"/>
      <c r="J10755" s="1468"/>
      <c r="K10755" s="1468"/>
      <c r="L10755" s="1468"/>
      <c r="M10755" s="1468"/>
      <c r="N10755" s="1468"/>
      <c r="O10755" s="1468"/>
      <c r="P10755" s="1468">
        <v>1.71</v>
      </c>
      <c r="R10755" s="1067"/>
      <c r="Z10755" s="21"/>
      <c r="AH10755"/>
    </row>
    <row r="10756" spans="1:34" ht="11.25" customHeight="1">
      <c r="A10756"/>
      <c r="B10756" s="1439" t="s">
        <v>31</v>
      </c>
      <c r="C10756" s="1440">
        <v>9534</v>
      </c>
      <c r="D10756" s="1441" t="str">
        <f t="shared" si="181"/>
        <v>VA9534</v>
      </c>
      <c r="E10756" s="1514" t="s">
        <v>124</v>
      </c>
      <c r="F10756" s="1467">
        <v>500</v>
      </c>
      <c r="G10756" s="1468">
        <v>2.89</v>
      </c>
      <c r="H10756" s="1468"/>
      <c r="I10756" s="1468"/>
      <c r="J10756" s="1468"/>
      <c r="K10756" s="1468"/>
      <c r="L10756" s="1468"/>
      <c r="M10756" s="1468"/>
      <c r="N10756" s="1468"/>
      <c r="O10756" s="1468"/>
      <c r="P10756" s="1468">
        <v>3.86</v>
      </c>
      <c r="R10756" s="1067"/>
      <c r="Z10756" s="21"/>
      <c r="AH10756"/>
    </row>
    <row r="10757" spans="1:34" ht="11.25" customHeight="1">
      <c r="A10757"/>
      <c r="B10757" s="1439" t="s">
        <v>31</v>
      </c>
      <c r="C10757" s="1440">
        <v>9554</v>
      </c>
      <c r="D10757" s="1441" t="str">
        <f t="shared" si="181"/>
        <v>VA9554</v>
      </c>
      <c r="E10757" s="1514" t="s">
        <v>124</v>
      </c>
      <c r="F10757" s="1467">
        <v>750</v>
      </c>
      <c r="G10757" s="1468">
        <v>5.72</v>
      </c>
      <c r="H10757" s="1468"/>
      <c r="I10757" s="1468"/>
      <c r="J10757" s="1468"/>
      <c r="K10757" s="1468"/>
      <c r="L10757" s="1468"/>
      <c r="M10757" s="1468"/>
      <c r="N10757" s="1468"/>
      <c r="O10757" s="1468"/>
      <c r="P10757" s="1468">
        <v>7.63</v>
      </c>
      <c r="R10757" s="1067"/>
      <c r="Z10757" s="21"/>
      <c r="AH10757"/>
    </row>
    <row r="10758" spans="1:34" ht="11.25" customHeight="1">
      <c r="A10758"/>
      <c r="B10758" s="1439" t="s">
        <v>31</v>
      </c>
      <c r="C10758" s="1440">
        <v>9586</v>
      </c>
      <c r="D10758" s="1441" t="str">
        <f t="shared" si="181"/>
        <v>VA9586</v>
      </c>
      <c r="E10758" s="1514" t="s">
        <v>121</v>
      </c>
      <c r="F10758" s="1467">
        <v>500</v>
      </c>
      <c r="G10758" s="1468">
        <v>0.25</v>
      </c>
      <c r="H10758" s="1468"/>
      <c r="I10758" s="1468"/>
      <c r="J10758" s="1468"/>
      <c r="K10758" s="1468"/>
      <c r="L10758" s="1468"/>
      <c r="M10758" s="1468"/>
      <c r="N10758" s="1468"/>
      <c r="O10758" s="1468"/>
      <c r="P10758" s="1468">
        <v>0.34</v>
      </c>
      <c r="R10758" s="1067"/>
      <c r="Z10758" s="21"/>
      <c r="AH10758"/>
    </row>
    <row r="10759" spans="1:34" ht="11.25" customHeight="1">
      <c r="A10759"/>
      <c r="B10759" s="1439" t="s">
        <v>31</v>
      </c>
      <c r="C10759" s="1440">
        <v>9600</v>
      </c>
      <c r="D10759" s="1441" t="str">
        <f t="shared" si="181"/>
        <v>VA9600</v>
      </c>
      <c r="E10759" s="1514" t="s">
        <v>124</v>
      </c>
      <c r="F10759" s="1467">
        <v>500</v>
      </c>
      <c r="G10759" s="1468">
        <v>1.36</v>
      </c>
      <c r="H10759" s="1468"/>
      <c r="I10759" s="1468"/>
      <c r="J10759" s="1468"/>
      <c r="K10759" s="1468"/>
      <c r="L10759" s="1468"/>
      <c r="M10759" s="1468"/>
      <c r="N10759" s="1468"/>
      <c r="O10759" s="1468"/>
      <c r="P10759" s="1468">
        <v>1.81</v>
      </c>
      <c r="R10759" s="1067"/>
      <c r="Z10759" s="21"/>
      <c r="AH10759"/>
    </row>
    <row r="10760" spans="1:34" ht="11.25" customHeight="1">
      <c r="A10760"/>
      <c r="B10760" s="1439" t="s">
        <v>31</v>
      </c>
      <c r="C10760" s="1440">
        <v>9620</v>
      </c>
      <c r="D10760" s="1441" t="str">
        <f t="shared" si="181"/>
        <v>VA9620</v>
      </c>
      <c r="E10760" s="1514" t="s">
        <v>121</v>
      </c>
      <c r="F10760" s="1467">
        <v>500</v>
      </c>
      <c r="G10760" s="1468">
        <v>0.91</v>
      </c>
      <c r="H10760" s="1468"/>
      <c r="I10760" s="1468"/>
      <c r="J10760" s="1468"/>
      <c r="K10760" s="1468"/>
      <c r="L10760" s="1468"/>
      <c r="M10760" s="1468"/>
      <c r="N10760" s="1468"/>
      <c r="O10760" s="1468"/>
      <c r="P10760" s="1468">
        <v>1.22</v>
      </c>
      <c r="R10760" s="1067"/>
      <c r="Z10760" s="21"/>
      <c r="AH10760"/>
    </row>
    <row r="10761" spans="1:34" ht="11.25" customHeight="1">
      <c r="A10761"/>
      <c r="B10761" s="1439" t="s">
        <v>31</v>
      </c>
      <c r="C10761" s="1440">
        <v>9740</v>
      </c>
      <c r="D10761" s="1441" t="str">
        <f t="shared" si="181"/>
        <v>VA9740</v>
      </c>
      <c r="E10761" s="1514" t="s">
        <v>280</v>
      </c>
      <c r="F10761" s="1467">
        <v>500</v>
      </c>
      <c r="G10761" s="1468">
        <v>0.04</v>
      </c>
      <c r="H10761" s="1468"/>
      <c r="I10761" s="1468"/>
      <c r="J10761" s="1468"/>
      <c r="K10761" s="1468"/>
      <c r="L10761" s="1468"/>
      <c r="M10761" s="1468"/>
      <c r="N10761" s="1468"/>
      <c r="O10761" s="1468"/>
      <c r="P10761" s="1468">
        <v>0.05</v>
      </c>
      <c r="R10761" s="1067"/>
      <c r="Z10761" s="21"/>
      <c r="AH10761"/>
    </row>
    <row r="10762" spans="1:34" ht="11.25" customHeight="1">
      <c r="A10762" t="s">
        <v>17</v>
      </c>
      <c r="B10762" s="1281" t="s">
        <v>17</v>
      </c>
      <c r="C10762" s="1282">
        <v>5</v>
      </c>
      <c r="D10762" s="1341" t="str">
        <f t="shared" si="181"/>
        <v>WI0005</v>
      </c>
      <c r="E10762" s="1514" t="s">
        <v>121</v>
      </c>
      <c r="F10762" s="1390">
        <v>900</v>
      </c>
      <c r="G10762" s="1283">
        <v>4.7699999999999996</v>
      </c>
      <c r="H10762" s="1283"/>
      <c r="I10762" s="1283"/>
      <c r="J10762" s="1283"/>
      <c r="K10762" s="1283"/>
      <c r="L10762" s="1283"/>
      <c r="M10762" s="1283"/>
      <c r="N10762" s="1283"/>
      <c r="O10762" s="1283"/>
      <c r="P10762" s="1283"/>
      <c r="R10762" s="1067"/>
      <c r="Z10762" s="21"/>
      <c r="AH10762"/>
    </row>
    <row r="10763" spans="1:34" ht="11.25" customHeight="1">
      <c r="A10763"/>
      <c r="B10763" s="1281" t="s">
        <v>17</v>
      </c>
      <c r="C10763" s="1282">
        <v>6</v>
      </c>
      <c r="D10763" s="1341" t="str">
        <f t="shared" si="181"/>
        <v>WI0006</v>
      </c>
      <c r="E10763" s="1514" t="s">
        <v>121</v>
      </c>
      <c r="F10763" s="1390">
        <v>900</v>
      </c>
      <c r="G10763" s="1283">
        <v>4.25</v>
      </c>
      <c r="H10763" s="1283"/>
      <c r="I10763" s="1283"/>
      <c r="J10763" s="1283"/>
      <c r="K10763" s="1283"/>
      <c r="L10763" s="1283"/>
      <c r="M10763" s="1283"/>
      <c r="N10763" s="1283"/>
      <c r="O10763" s="1283"/>
      <c r="P10763" s="1283"/>
      <c r="R10763" s="1067"/>
      <c r="Z10763" s="21"/>
      <c r="AH10763"/>
    </row>
    <row r="10764" spans="1:34" ht="11.25" customHeight="1">
      <c r="A10764"/>
      <c r="B10764" s="1281" t="s">
        <v>17</v>
      </c>
      <c r="C10764" s="1282">
        <v>8</v>
      </c>
      <c r="D10764" s="1341" t="str">
        <f t="shared" ref="D10764:D10827" si="182">B10764&amp;TEXT(C10764,"0000")</f>
        <v>WI0008</v>
      </c>
      <c r="E10764" s="1514" t="s">
        <v>121</v>
      </c>
      <c r="F10764" s="1390">
        <v>900</v>
      </c>
      <c r="G10764" s="1283">
        <v>5.31</v>
      </c>
      <c r="H10764" s="1283"/>
      <c r="I10764" s="1283"/>
      <c r="J10764" s="1283"/>
      <c r="K10764" s="1283"/>
      <c r="L10764" s="1283"/>
      <c r="M10764" s="1283"/>
      <c r="N10764" s="1283"/>
      <c r="O10764" s="1283"/>
      <c r="P10764" s="1283"/>
      <c r="R10764" s="1067"/>
      <c r="Z10764" s="21"/>
      <c r="AH10764"/>
    </row>
    <row r="10765" spans="1:34" ht="11.25" customHeight="1">
      <c r="A10765"/>
      <c r="B10765" s="1281" t="s">
        <v>17</v>
      </c>
      <c r="C10765" s="1282">
        <v>16</v>
      </c>
      <c r="D10765" s="1341" t="str">
        <f t="shared" si="182"/>
        <v>WI0016</v>
      </c>
      <c r="E10765" s="1514" t="s">
        <v>121</v>
      </c>
      <c r="F10765" s="1390">
        <v>900</v>
      </c>
      <c r="G10765" s="1283">
        <v>10.199999999999999</v>
      </c>
      <c r="H10765" s="1283"/>
      <c r="I10765" s="1283"/>
      <c r="J10765" s="1283"/>
      <c r="K10765" s="1283"/>
      <c r="L10765" s="1283"/>
      <c r="M10765" s="1283"/>
      <c r="N10765" s="1283"/>
      <c r="O10765" s="1283"/>
      <c r="P10765" s="1283"/>
      <c r="R10765" s="1067"/>
      <c r="Z10765" s="21"/>
      <c r="AH10765"/>
    </row>
    <row r="10766" spans="1:34" ht="11.25" customHeight="1">
      <c r="A10766"/>
      <c r="B10766" s="1281" t="s">
        <v>17</v>
      </c>
      <c r="C10766" s="1282">
        <v>34</v>
      </c>
      <c r="D10766" s="1341" t="str">
        <f t="shared" si="182"/>
        <v>WI0034</v>
      </c>
      <c r="E10766" s="1514" t="s">
        <v>123</v>
      </c>
      <c r="F10766" s="1390">
        <v>900</v>
      </c>
      <c r="G10766" s="1283">
        <v>4.5</v>
      </c>
      <c r="H10766" s="1283"/>
      <c r="I10766" s="1283"/>
      <c r="J10766" s="1283"/>
      <c r="K10766" s="1283"/>
      <c r="L10766" s="1283"/>
      <c r="M10766" s="1283"/>
      <c r="N10766" s="1283"/>
      <c r="O10766" s="1283"/>
      <c r="P10766" s="1283"/>
      <c r="R10766" s="1067"/>
      <c r="Z10766" s="21"/>
      <c r="AH10766"/>
    </row>
    <row r="10767" spans="1:34" ht="11.25" customHeight="1">
      <c r="A10767"/>
      <c r="B10767" s="1281" t="s">
        <v>17</v>
      </c>
      <c r="C10767" s="1282">
        <v>35</v>
      </c>
      <c r="D10767" s="1341" t="str">
        <f t="shared" si="182"/>
        <v>WI0035</v>
      </c>
      <c r="E10767" s="1514" t="s">
        <v>121</v>
      </c>
      <c r="F10767" s="1390">
        <v>773</v>
      </c>
      <c r="G10767" s="1283">
        <v>3.07</v>
      </c>
      <c r="H10767" s="1283"/>
      <c r="I10767" s="1283"/>
      <c r="J10767" s="1283"/>
      <c r="K10767" s="1283"/>
      <c r="L10767" s="1283"/>
      <c r="M10767" s="1283"/>
      <c r="N10767" s="1283"/>
      <c r="O10767" s="1283"/>
      <c r="P10767" s="1283"/>
      <c r="R10767" s="1067"/>
      <c r="Z10767" s="21"/>
      <c r="AH10767"/>
    </row>
    <row r="10768" spans="1:34" ht="11.25" customHeight="1">
      <c r="A10768"/>
      <c r="B10768" s="1281" t="s">
        <v>17</v>
      </c>
      <c r="C10768" s="1282">
        <v>42</v>
      </c>
      <c r="D10768" s="1341" t="str">
        <f t="shared" si="182"/>
        <v>WI0042</v>
      </c>
      <c r="E10768" s="1514" t="s">
        <v>121</v>
      </c>
      <c r="F10768" s="1390">
        <v>900</v>
      </c>
      <c r="G10768" s="1283">
        <v>8.43</v>
      </c>
      <c r="H10768" s="1283"/>
      <c r="I10768" s="1283"/>
      <c r="J10768" s="1283"/>
      <c r="K10768" s="1283"/>
      <c r="L10768" s="1283"/>
      <c r="M10768" s="1283"/>
      <c r="N10768" s="1283"/>
      <c r="O10768" s="1283"/>
      <c r="P10768" s="1283"/>
      <c r="R10768" s="1067"/>
      <c r="Z10768" s="21"/>
      <c r="AH10768"/>
    </row>
    <row r="10769" spans="1:34" ht="11.25" customHeight="1">
      <c r="A10769"/>
      <c r="B10769" s="1281" t="s">
        <v>17</v>
      </c>
      <c r="C10769" s="1282">
        <v>50</v>
      </c>
      <c r="D10769" s="1341" t="str">
        <f t="shared" si="182"/>
        <v>WI0050</v>
      </c>
      <c r="E10769" s="1514" t="s">
        <v>123</v>
      </c>
      <c r="F10769" s="1390">
        <v>900</v>
      </c>
      <c r="G10769" s="1283">
        <v>8</v>
      </c>
      <c r="H10769" s="1283"/>
      <c r="I10769" s="1283"/>
      <c r="J10769" s="1283"/>
      <c r="K10769" s="1283"/>
      <c r="L10769" s="1283"/>
      <c r="M10769" s="1283"/>
      <c r="N10769" s="1283"/>
      <c r="O10769" s="1283"/>
      <c r="P10769" s="1283"/>
      <c r="R10769" s="1067"/>
      <c r="Z10769" s="21"/>
      <c r="AH10769"/>
    </row>
    <row r="10770" spans="1:34" ht="11.25" customHeight="1">
      <c r="A10770"/>
      <c r="B10770" s="1281" t="s">
        <v>17</v>
      </c>
      <c r="C10770" s="1282">
        <v>79</v>
      </c>
      <c r="D10770" s="1341" t="str">
        <f t="shared" si="182"/>
        <v>WI0079</v>
      </c>
      <c r="E10770" s="1514" t="s">
        <v>121</v>
      </c>
      <c r="F10770" s="1390">
        <v>827</v>
      </c>
      <c r="G10770" s="1283">
        <v>3.37</v>
      </c>
      <c r="H10770" s="1283"/>
      <c r="I10770" s="1283"/>
      <c r="J10770" s="1283"/>
      <c r="K10770" s="1283"/>
      <c r="L10770" s="1283"/>
      <c r="M10770" s="1283"/>
      <c r="N10770" s="1283"/>
      <c r="O10770" s="1283"/>
      <c r="P10770" s="1283"/>
      <c r="R10770" s="1067"/>
      <c r="Z10770" s="21"/>
      <c r="AH10770"/>
    </row>
    <row r="10771" spans="1:34" ht="11.25" customHeight="1">
      <c r="A10771"/>
      <c r="B10771" s="1281" t="s">
        <v>17</v>
      </c>
      <c r="C10771" s="1282">
        <v>106</v>
      </c>
      <c r="D10771" s="1341" t="str">
        <f t="shared" si="182"/>
        <v>WI0106</v>
      </c>
      <c r="E10771" s="1514" t="s">
        <v>124</v>
      </c>
      <c r="F10771" s="1390">
        <v>900</v>
      </c>
      <c r="G10771" s="1283">
        <v>9.98</v>
      </c>
      <c r="H10771" s="1283"/>
      <c r="I10771" s="1283"/>
      <c r="J10771" s="1283"/>
      <c r="K10771" s="1283"/>
      <c r="L10771" s="1283"/>
      <c r="M10771" s="1283"/>
      <c r="N10771" s="1283"/>
      <c r="O10771" s="1283"/>
      <c r="P10771" s="1283"/>
      <c r="R10771" s="1067"/>
      <c r="Z10771" s="21"/>
      <c r="AH10771"/>
    </row>
    <row r="10772" spans="1:34" ht="11.25" customHeight="1">
      <c r="A10772"/>
      <c r="B10772" s="1281" t="s">
        <v>17</v>
      </c>
      <c r="C10772" s="1282">
        <v>108</v>
      </c>
      <c r="D10772" s="1341" t="str">
        <f t="shared" si="182"/>
        <v>WI0108</v>
      </c>
      <c r="E10772" s="1514" t="s">
        <v>122</v>
      </c>
      <c r="F10772" s="1390">
        <v>900</v>
      </c>
      <c r="G10772" s="1283">
        <v>4.5599999999999996</v>
      </c>
      <c r="H10772" s="1283"/>
      <c r="I10772" s="1283"/>
      <c r="J10772" s="1283"/>
      <c r="K10772" s="1283"/>
      <c r="L10772" s="1283"/>
      <c r="M10772" s="1283"/>
      <c r="N10772" s="1283"/>
      <c r="O10772" s="1283"/>
      <c r="P10772" s="1283"/>
      <c r="R10772" s="1067"/>
      <c r="Z10772" s="21"/>
      <c r="AH10772"/>
    </row>
    <row r="10773" spans="1:34" ht="11.25" customHeight="1">
      <c r="A10773"/>
      <c r="B10773" s="1281" t="s">
        <v>17</v>
      </c>
      <c r="C10773" s="1282">
        <v>113</v>
      </c>
      <c r="D10773" s="1341" t="str">
        <f t="shared" si="182"/>
        <v>WI0113</v>
      </c>
      <c r="E10773" s="1514" t="s">
        <v>123</v>
      </c>
      <c r="F10773" s="1390">
        <v>780</v>
      </c>
      <c r="G10773" s="1283">
        <v>3.11</v>
      </c>
      <c r="H10773" s="1283"/>
      <c r="I10773" s="1283"/>
      <c r="J10773" s="1283"/>
      <c r="K10773" s="1283"/>
      <c r="L10773" s="1283"/>
      <c r="M10773" s="1283"/>
      <c r="N10773" s="1283"/>
      <c r="O10773" s="1283"/>
      <c r="P10773" s="1283"/>
      <c r="R10773" s="1067"/>
      <c r="Z10773" s="21"/>
      <c r="AH10773"/>
    </row>
    <row r="10774" spans="1:34" ht="11.25" customHeight="1">
      <c r="A10774"/>
      <c r="B10774" s="1281" t="s">
        <v>17</v>
      </c>
      <c r="C10774" s="1282">
        <v>170</v>
      </c>
      <c r="D10774" s="1341" t="str">
        <f t="shared" si="182"/>
        <v>WI0170</v>
      </c>
      <c r="E10774" s="1514" t="s">
        <v>122</v>
      </c>
      <c r="F10774" s="1390">
        <v>724</v>
      </c>
      <c r="G10774" s="1283">
        <v>2.8</v>
      </c>
      <c r="H10774" s="1283"/>
      <c r="I10774" s="1283"/>
      <c r="J10774" s="1283"/>
      <c r="K10774" s="1283"/>
      <c r="L10774" s="1283"/>
      <c r="M10774" s="1283"/>
      <c r="N10774" s="1283"/>
      <c r="O10774" s="1283"/>
      <c r="P10774" s="1283"/>
      <c r="R10774" s="1067"/>
      <c r="Z10774" s="21"/>
      <c r="AH10774"/>
    </row>
    <row r="10775" spans="1:34" ht="11.25" customHeight="1">
      <c r="A10775"/>
      <c r="B10775" s="1281" t="s">
        <v>17</v>
      </c>
      <c r="C10775" s="1282">
        <v>251</v>
      </c>
      <c r="D10775" s="1341" t="str">
        <f t="shared" si="182"/>
        <v>WI0251</v>
      </c>
      <c r="E10775" s="1514" t="s">
        <v>123</v>
      </c>
      <c r="F10775" s="1390">
        <v>899</v>
      </c>
      <c r="G10775" s="1283">
        <v>3.77</v>
      </c>
      <c r="H10775" s="1283"/>
      <c r="I10775" s="1283"/>
      <c r="J10775" s="1283"/>
      <c r="K10775" s="1283"/>
      <c r="L10775" s="1283"/>
      <c r="M10775" s="1283"/>
      <c r="N10775" s="1283"/>
      <c r="O10775" s="1283"/>
      <c r="P10775" s="1283"/>
      <c r="R10775" s="1067"/>
      <c r="Z10775" s="21"/>
      <c r="AH10775"/>
    </row>
    <row r="10776" spans="1:34" ht="11.25" customHeight="1">
      <c r="A10776"/>
      <c r="B10776" s="1281" t="s">
        <v>17</v>
      </c>
      <c r="C10776" s="1282">
        <v>771</v>
      </c>
      <c r="D10776" s="1341" t="str">
        <f t="shared" si="182"/>
        <v>WI0771</v>
      </c>
      <c r="E10776" s="1514" t="s">
        <v>280</v>
      </c>
      <c r="F10776" s="1390">
        <v>0</v>
      </c>
      <c r="G10776" s="1283">
        <v>0.84</v>
      </c>
      <c r="H10776" s="1283"/>
      <c r="I10776" s="1283"/>
      <c r="J10776" s="1283"/>
      <c r="K10776" s="1283"/>
      <c r="L10776" s="1283"/>
      <c r="M10776" s="1283"/>
      <c r="N10776" s="1283"/>
      <c r="O10776" s="1283"/>
      <c r="P10776" s="1283"/>
      <c r="R10776" s="1067"/>
      <c r="Z10776" s="21"/>
      <c r="AH10776"/>
    </row>
    <row r="10777" spans="1:34" ht="11.25" customHeight="1">
      <c r="A10777"/>
      <c r="B10777" s="1281" t="s">
        <v>17</v>
      </c>
      <c r="C10777" s="1282">
        <v>908</v>
      </c>
      <c r="D10777" s="1341" t="str">
        <f t="shared" si="182"/>
        <v>WI0908</v>
      </c>
      <c r="E10777" s="1514" t="s">
        <v>122</v>
      </c>
      <c r="F10777" s="1390">
        <v>336</v>
      </c>
      <c r="G10777" s="1283">
        <v>116</v>
      </c>
      <c r="H10777" s="1283"/>
      <c r="I10777" s="1283"/>
      <c r="J10777" s="1283"/>
      <c r="K10777" s="1283"/>
      <c r="L10777" s="1283"/>
      <c r="M10777" s="1283"/>
      <c r="N10777" s="1283"/>
      <c r="O10777" s="1283"/>
      <c r="P10777" s="1283"/>
      <c r="R10777" s="1067"/>
      <c r="Z10777" s="21"/>
      <c r="AH10777"/>
    </row>
    <row r="10778" spans="1:34" ht="11.25" customHeight="1">
      <c r="A10778"/>
      <c r="B10778" s="1281" t="s">
        <v>17</v>
      </c>
      <c r="C10778" s="1282">
        <v>913</v>
      </c>
      <c r="D10778" s="1341" t="str">
        <f t="shared" si="182"/>
        <v>WI0913</v>
      </c>
      <c r="E10778" s="1514" t="s">
        <v>122</v>
      </c>
      <c r="F10778" s="1390">
        <v>466</v>
      </c>
      <c r="G10778" s="1283">
        <v>246</v>
      </c>
      <c r="H10778" s="1283"/>
      <c r="I10778" s="1283"/>
      <c r="J10778" s="1283"/>
      <c r="K10778" s="1283"/>
      <c r="L10778" s="1283"/>
      <c r="M10778" s="1283"/>
      <c r="N10778" s="1283"/>
      <c r="O10778" s="1283"/>
      <c r="P10778" s="1283"/>
      <c r="R10778" s="1067"/>
      <c r="Z10778" s="21"/>
      <c r="AH10778"/>
    </row>
    <row r="10779" spans="1:34" ht="11.25" customHeight="1">
      <c r="A10779"/>
      <c r="B10779" s="1281" t="s">
        <v>17</v>
      </c>
      <c r="C10779" s="1282">
        <v>917</v>
      </c>
      <c r="D10779" s="1341" t="str">
        <f t="shared" si="182"/>
        <v>WI0917</v>
      </c>
      <c r="E10779" s="1514" t="s">
        <v>121</v>
      </c>
      <c r="F10779" s="1390">
        <v>900</v>
      </c>
      <c r="G10779" s="1283">
        <v>7.79</v>
      </c>
      <c r="H10779" s="1283"/>
      <c r="I10779" s="1283"/>
      <c r="J10779" s="1283"/>
      <c r="K10779" s="1283"/>
      <c r="L10779" s="1283"/>
      <c r="M10779" s="1283"/>
      <c r="N10779" s="1283"/>
      <c r="O10779" s="1283"/>
      <c r="P10779" s="1283"/>
      <c r="R10779" s="1067"/>
      <c r="Z10779" s="21"/>
      <c r="AH10779"/>
    </row>
    <row r="10780" spans="1:34" ht="11.25" customHeight="1">
      <c r="A10780"/>
      <c r="B10780" s="1281" t="s">
        <v>17</v>
      </c>
      <c r="C10780" s="1282">
        <v>1164</v>
      </c>
      <c r="D10780" s="1341" t="str">
        <f t="shared" si="182"/>
        <v>WI1164</v>
      </c>
      <c r="E10780" s="1514" t="s">
        <v>122</v>
      </c>
      <c r="F10780" s="1390">
        <v>614</v>
      </c>
      <c r="G10780" s="1283">
        <v>2.19</v>
      </c>
      <c r="H10780" s="1283"/>
      <c r="I10780" s="1283"/>
      <c r="J10780" s="1283"/>
      <c r="K10780" s="1283"/>
      <c r="L10780" s="1283"/>
      <c r="M10780" s="1283"/>
      <c r="N10780" s="1283"/>
      <c r="O10780" s="1283"/>
      <c r="P10780" s="1283"/>
      <c r="R10780" s="1067"/>
      <c r="Z10780" s="21"/>
      <c r="AH10780"/>
    </row>
    <row r="10781" spans="1:34" ht="11.25" customHeight="1">
      <c r="A10781"/>
      <c r="B10781" s="1281" t="s">
        <v>17</v>
      </c>
      <c r="C10781" s="1282">
        <v>1165</v>
      </c>
      <c r="D10781" s="1341" t="str">
        <f t="shared" si="182"/>
        <v>WI1165</v>
      </c>
      <c r="E10781" s="1514" t="s">
        <v>122</v>
      </c>
      <c r="F10781" s="1390">
        <v>767</v>
      </c>
      <c r="G10781" s="1283">
        <v>3.04</v>
      </c>
      <c r="H10781" s="1283"/>
      <c r="I10781" s="1283"/>
      <c r="J10781" s="1283"/>
      <c r="K10781" s="1283"/>
      <c r="L10781" s="1283"/>
      <c r="M10781" s="1283"/>
      <c r="N10781" s="1283"/>
      <c r="O10781" s="1283"/>
      <c r="P10781" s="1283"/>
      <c r="R10781" s="1067"/>
      <c r="Z10781" s="21"/>
      <c r="AH10781"/>
    </row>
    <row r="10782" spans="1:34" ht="11.25" customHeight="1">
      <c r="A10782"/>
      <c r="B10782" s="1281" t="s">
        <v>17</v>
      </c>
      <c r="C10782" s="1282">
        <v>1320</v>
      </c>
      <c r="D10782" s="1341" t="str">
        <f t="shared" si="182"/>
        <v>WI1320</v>
      </c>
      <c r="E10782" s="1514" t="s">
        <v>122</v>
      </c>
      <c r="F10782" s="1390">
        <v>643</v>
      </c>
      <c r="G10782" s="1283">
        <v>2.35</v>
      </c>
      <c r="H10782" s="1283"/>
      <c r="I10782" s="1283"/>
      <c r="J10782" s="1283"/>
      <c r="K10782" s="1283"/>
      <c r="L10782" s="1283"/>
      <c r="M10782" s="1283"/>
      <c r="N10782" s="1283"/>
      <c r="O10782" s="1283"/>
      <c r="P10782" s="1283"/>
      <c r="R10782" s="1067"/>
      <c r="Z10782" s="21"/>
      <c r="AH10782"/>
    </row>
    <row r="10783" spans="1:34" ht="11.25" customHeight="1">
      <c r="A10783"/>
      <c r="B10783" s="1281" t="s">
        <v>17</v>
      </c>
      <c r="C10783" s="1282">
        <v>1430</v>
      </c>
      <c r="D10783" s="1341" t="str">
        <f t="shared" si="182"/>
        <v>WI1430</v>
      </c>
      <c r="E10783" s="1514" t="s">
        <v>122</v>
      </c>
      <c r="F10783" s="1390">
        <v>882</v>
      </c>
      <c r="G10783" s="1283">
        <v>3.68</v>
      </c>
      <c r="H10783" s="1283"/>
      <c r="I10783" s="1283"/>
      <c r="J10783" s="1283"/>
      <c r="K10783" s="1283"/>
      <c r="L10783" s="1283"/>
      <c r="M10783" s="1283"/>
      <c r="N10783" s="1283"/>
      <c r="O10783" s="1283"/>
      <c r="P10783" s="1283"/>
      <c r="R10783" s="1067"/>
      <c r="Z10783" s="21"/>
      <c r="AH10783"/>
    </row>
    <row r="10784" spans="1:34" ht="11.25" customHeight="1">
      <c r="A10784"/>
      <c r="B10784" s="1281" t="s">
        <v>17</v>
      </c>
      <c r="C10784" s="1282">
        <v>1438</v>
      </c>
      <c r="D10784" s="1341" t="str">
        <f t="shared" si="182"/>
        <v>WI1438</v>
      </c>
      <c r="E10784" s="1514" t="s">
        <v>123</v>
      </c>
      <c r="F10784" s="1390">
        <v>900</v>
      </c>
      <c r="G10784" s="1283">
        <v>9.08</v>
      </c>
      <c r="H10784" s="1283"/>
      <c r="I10784" s="1283"/>
      <c r="J10784" s="1283"/>
      <c r="K10784" s="1283"/>
      <c r="L10784" s="1283"/>
      <c r="M10784" s="1283"/>
      <c r="N10784" s="1283"/>
      <c r="O10784" s="1283"/>
      <c r="P10784" s="1283"/>
      <c r="R10784" s="1067"/>
      <c r="Z10784" s="21"/>
      <c r="AH10784"/>
    </row>
    <row r="10785" spans="1:34" ht="11.25" customHeight="1">
      <c r="A10785"/>
      <c r="B10785" s="1281" t="s">
        <v>17</v>
      </c>
      <c r="C10785" s="1282">
        <v>1452</v>
      </c>
      <c r="D10785" s="1341" t="str">
        <f t="shared" si="182"/>
        <v>WI1452</v>
      </c>
      <c r="E10785" s="1514" t="s">
        <v>122</v>
      </c>
      <c r="F10785" s="1390">
        <v>499</v>
      </c>
      <c r="G10785" s="1283">
        <v>1.55</v>
      </c>
      <c r="H10785" s="1283"/>
      <c r="I10785" s="1283"/>
      <c r="J10785" s="1283"/>
      <c r="K10785" s="1283"/>
      <c r="L10785" s="1283"/>
      <c r="M10785" s="1283"/>
      <c r="N10785" s="1283"/>
      <c r="O10785" s="1283"/>
      <c r="P10785" s="1283"/>
      <c r="R10785" s="1067"/>
      <c r="Z10785" s="21"/>
      <c r="AH10785"/>
    </row>
    <row r="10786" spans="1:34" ht="11.25" customHeight="1">
      <c r="A10786"/>
      <c r="B10786" s="1281" t="s">
        <v>17</v>
      </c>
      <c r="C10786" s="1282">
        <v>1463</v>
      </c>
      <c r="D10786" s="1341" t="str">
        <f t="shared" si="182"/>
        <v>WI1463</v>
      </c>
      <c r="E10786" s="1514" t="s">
        <v>123</v>
      </c>
      <c r="F10786" s="1390">
        <v>900</v>
      </c>
      <c r="G10786" s="1283">
        <v>12.14</v>
      </c>
      <c r="H10786" s="1283"/>
      <c r="I10786" s="1283"/>
      <c r="J10786" s="1283"/>
      <c r="K10786" s="1283"/>
      <c r="L10786" s="1283"/>
      <c r="M10786" s="1283"/>
      <c r="N10786" s="1283"/>
      <c r="O10786" s="1283"/>
      <c r="P10786" s="1283"/>
      <c r="R10786" s="1067"/>
      <c r="Z10786" s="21"/>
      <c r="AH10786"/>
    </row>
    <row r="10787" spans="1:34" ht="11.25" customHeight="1">
      <c r="A10787"/>
      <c r="B10787" s="1281" t="s">
        <v>17</v>
      </c>
      <c r="C10787" s="1282">
        <v>1624</v>
      </c>
      <c r="D10787" s="1341" t="str">
        <f t="shared" si="182"/>
        <v>WI1624</v>
      </c>
      <c r="E10787" s="1514" t="s">
        <v>123</v>
      </c>
      <c r="F10787" s="1390">
        <v>702</v>
      </c>
      <c r="G10787" s="1283">
        <v>2.68</v>
      </c>
      <c r="H10787" s="1283"/>
      <c r="I10787" s="1283"/>
      <c r="J10787" s="1283"/>
      <c r="K10787" s="1283"/>
      <c r="L10787" s="1283"/>
      <c r="M10787" s="1283"/>
      <c r="N10787" s="1283"/>
      <c r="O10787" s="1283"/>
      <c r="P10787" s="1283"/>
      <c r="R10787" s="1067"/>
      <c r="Z10787" s="21"/>
      <c r="AH10787"/>
    </row>
    <row r="10788" spans="1:34" ht="11.25" customHeight="1">
      <c r="A10788"/>
      <c r="B10788" s="1281" t="s">
        <v>17</v>
      </c>
      <c r="C10788" s="1282">
        <v>1642</v>
      </c>
      <c r="D10788" s="1341" t="str">
        <f t="shared" si="182"/>
        <v>WI1642</v>
      </c>
      <c r="E10788" s="1514" t="s">
        <v>122</v>
      </c>
      <c r="F10788" s="1390">
        <v>882</v>
      </c>
      <c r="G10788" s="1283">
        <v>3.68</v>
      </c>
      <c r="H10788" s="1283"/>
      <c r="I10788" s="1283"/>
      <c r="J10788" s="1283"/>
      <c r="K10788" s="1283"/>
      <c r="L10788" s="1283"/>
      <c r="M10788" s="1283"/>
      <c r="N10788" s="1283"/>
      <c r="O10788" s="1283"/>
      <c r="P10788" s="1283"/>
      <c r="R10788" s="1067"/>
      <c r="Z10788" s="21"/>
      <c r="AH10788"/>
    </row>
    <row r="10789" spans="1:34" ht="11.25" customHeight="1">
      <c r="A10789"/>
      <c r="B10789" s="1281" t="s">
        <v>17</v>
      </c>
      <c r="C10789" s="1282">
        <v>1654</v>
      </c>
      <c r="D10789" s="1341" t="str">
        <f t="shared" si="182"/>
        <v>WI1654</v>
      </c>
      <c r="E10789" s="1514" t="s">
        <v>123</v>
      </c>
      <c r="F10789" s="1390">
        <v>900</v>
      </c>
      <c r="G10789" s="1283">
        <v>5.34</v>
      </c>
      <c r="H10789" s="1283"/>
      <c r="I10789" s="1283"/>
      <c r="J10789" s="1283"/>
      <c r="K10789" s="1283"/>
      <c r="L10789" s="1283"/>
      <c r="M10789" s="1283"/>
      <c r="N10789" s="1283"/>
      <c r="O10789" s="1283"/>
      <c r="P10789" s="1283"/>
      <c r="R10789" s="1067"/>
      <c r="Z10789" s="21"/>
      <c r="AH10789"/>
    </row>
    <row r="10790" spans="1:34" ht="11.25" customHeight="1">
      <c r="A10790"/>
      <c r="B10790" s="1281" t="s">
        <v>17</v>
      </c>
      <c r="C10790" s="1282">
        <v>1699</v>
      </c>
      <c r="D10790" s="1341" t="str">
        <f t="shared" si="182"/>
        <v>WI1699</v>
      </c>
      <c r="E10790" s="1514" t="s">
        <v>122</v>
      </c>
      <c r="F10790" s="1390">
        <v>571</v>
      </c>
      <c r="G10790" s="1283">
        <v>1.95</v>
      </c>
      <c r="H10790" s="1283"/>
      <c r="I10790" s="1283"/>
      <c r="J10790" s="1283"/>
      <c r="K10790" s="1283"/>
      <c r="L10790" s="1283"/>
      <c r="M10790" s="1283"/>
      <c r="N10790" s="1283"/>
      <c r="O10790" s="1283"/>
      <c r="P10790" s="1283"/>
      <c r="R10790" s="1067"/>
      <c r="Z10790" s="21"/>
      <c r="AH10790"/>
    </row>
    <row r="10791" spans="1:34" ht="11.25" customHeight="1">
      <c r="A10791"/>
      <c r="B10791" s="1281" t="s">
        <v>17</v>
      </c>
      <c r="C10791" s="1282">
        <v>1701</v>
      </c>
      <c r="D10791" s="1341" t="str">
        <f t="shared" si="182"/>
        <v>WI1701</v>
      </c>
      <c r="E10791" s="1514" t="s">
        <v>123</v>
      </c>
      <c r="F10791" s="1390">
        <v>900</v>
      </c>
      <c r="G10791" s="1283">
        <v>4.6900000000000004</v>
      </c>
      <c r="H10791" s="1283"/>
      <c r="I10791" s="1283"/>
      <c r="J10791" s="1283"/>
      <c r="K10791" s="1283"/>
      <c r="L10791" s="1283"/>
      <c r="M10791" s="1283"/>
      <c r="N10791" s="1283"/>
      <c r="O10791" s="1283"/>
      <c r="P10791" s="1283"/>
      <c r="R10791" s="1067"/>
      <c r="Z10791" s="21"/>
      <c r="AH10791"/>
    </row>
    <row r="10792" spans="1:34" ht="11.25" customHeight="1">
      <c r="A10792"/>
      <c r="B10792" s="1281" t="s">
        <v>17</v>
      </c>
      <c r="C10792" s="1282">
        <v>1710</v>
      </c>
      <c r="D10792" s="1341" t="str">
        <f t="shared" si="182"/>
        <v>WI1710</v>
      </c>
      <c r="E10792" s="1514" t="s">
        <v>123</v>
      </c>
      <c r="F10792" s="1390">
        <v>900</v>
      </c>
      <c r="G10792" s="1283">
        <v>5.22</v>
      </c>
      <c r="H10792" s="1283"/>
      <c r="I10792" s="1283"/>
      <c r="J10792" s="1283"/>
      <c r="K10792" s="1283"/>
      <c r="L10792" s="1283"/>
      <c r="M10792" s="1283"/>
      <c r="N10792" s="1283"/>
      <c r="O10792" s="1283"/>
      <c r="P10792" s="1283"/>
      <c r="R10792" s="1067"/>
      <c r="Z10792" s="21"/>
      <c r="AH10792"/>
    </row>
    <row r="10793" spans="1:34" ht="11.25" customHeight="1">
      <c r="A10793"/>
      <c r="B10793" s="1281" t="s">
        <v>17</v>
      </c>
      <c r="C10793" s="1282">
        <v>1741</v>
      </c>
      <c r="D10793" s="1341" t="str">
        <f t="shared" si="182"/>
        <v>WI1741</v>
      </c>
      <c r="E10793" s="1514" t="s">
        <v>122</v>
      </c>
      <c r="F10793" s="1390">
        <v>341</v>
      </c>
      <c r="G10793" s="1283">
        <v>0.67</v>
      </c>
      <c r="H10793" s="1283"/>
      <c r="I10793" s="1283"/>
      <c r="J10793" s="1283"/>
      <c r="K10793" s="1283"/>
      <c r="L10793" s="1283"/>
      <c r="M10793" s="1283"/>
      <c r="N10793" s="1283"/>
      <c r="O10793" s="1283"/>
      <c r="P10793" s="1283"/>
      <c r="R10793" s="1067"/>
      <c r="Z10793" s="21"/>
      <c r="AH10793"/>
    </row>
    <row r="10794" spans="1:34" ht="11.25" customHeight="1">
      <c r="A10794"/>
      <c r="B10794" s="1281" t="s">
        <v>17</v>
      </c>
      <c r="C10794" s="1282">
        <v>1747</v>
      </c>
      <c r="D10794" s="1341" t="str">
        <f t="shared" si="182"/>
        <v>WI1747</v>
      </c>
      <c r="E10794" s="1514" t="s">
        <v>123</v>
      </c>
      <c r="F10794" s="1390">
        <v>436</v>
      </c>
      <c r="G10794" s="1283">
        <v>1.2</v>
      </c>
      <c r="H10794" s="1283"/>
      <c r="I10794" s="1283"/>
      <c r="J10794" s="1283"/>
      <c r="K10794" s="1283"/>
      <c r="L10794" s="1283"/>
      <c r="M10794" s="1283"/>
      <c r="N10794" s="1283"/>
      <c r="O10794" s="1283"/>
      <c r="P10794" s="1283"/>
      <c r="R10794" s="1067"/>
      <c r="Z10794" s="21"/>
      <c r="AH10794"/>
    </row>
    <row r="10795" spans="1:34" ht="11.25" customHeight="1">
      <c r="A10795"/>
      <c r="B10795" s="1281" t="s">
        <v>17</v>
      </c>
      <c r="C10795" s="1282">
        <v>1748</v>
      </c>
      <c r="D10795" s="1341" t="str">
        <f t="shared" si="182"/>
        <v>WI1748</v>
      </c>
      <c r="E10795" s="1514" t="s">
        <v>123</v>
      </c>
      <c r="F10795" s="1390">
        <v>533</v>
      </c>
      <c r="G10795" s="1283">
        <v>1.74</v>
      </c>
      <c r="H10795" s="1283"/>
      <c r="I10795" s="1283"/>
      <c r="J10795" s="1283"/>
      <c r="K10795" s="1283"/>
      <c r="L10795" s="1283"/>
      <c r="M10795" s="1283"/>
      <c r="N10795" s="1283"/>
      <c r="O10795" s="1283"/>
      <c r="P10795" s="1283"/>
      <c r="R10795" s="1067"/>
      <c r="Z10795" s="21"/>
      <c r="AH10795"/>
    </row>
    <row r="10796" spans="1:34" ht="11.25" customHeight="1">
      <c r="A10796"/>
      <c r="B10796" s="1281" t="s">
        <v>17</v>
      </c>
      <c r="C10796" s="1282">
        <v>1803</v>
      </c>
      <c r="D10796" s="1341" t="str">
        <f t="shared" si="182"/>
        <v>WI1803</v>
      </c>
      <c r="E10796" s="1514" t="s">
        <v>123</v>
      </c>
      <c r="F10796" s="1390">
        <v>900</v>
      </c>
      <c r="G10796" s="1283">
        <v>11.2</v>
      </c>
      <c r="H10796" s="1283"/>
      <c r="I10796" s="1283"/>
      <c r="J10796" s="1283"/>
      <c r="K10796" s="1283"/>
      <c r="L10796" s="1283"/>
      <c r="M10796" s="1283"/>
      <c r="N10796" s="1283"/>
      <c r="O10796" s="1283"/>
      <c r="P10796" s="1283"/>
      <c r="R10796" s="1067"/>
      <c r="Z10796" s="21"/>
      <c r="AH10796"/>
    </row>
    <row r="10797" spans="1:34" ht="11.25" customHeight="1">
      <c r="A10797"/>
      <c r="B10797" s="1281" t="s">
        <v>17</v>
      </c>
      <c r="C10797" s="1282">
        <v>1924</v>
      </c>
      <c r="D10797" s="1341" t="str">
        <f t="shared" si="182"/>
        <v>WI1924</v>
      </c>
      <c r="E10797" s="1514" t="s">
        <v>124</v>
      </c>
      <c r="F10797" s="1390">
        <v>900</v>
      </c>
      <c r="G10797" s="1283">
        <v>5.29</v>
      </c>
      <c r="H10797" s="1283"/>
      <c r="I10797" s="1283"/>
      <c r="J10797" s="1283"/>
      <c r="K10797" s="1283"/>
      <c r="L10797" s="1283"/>
      <c r="M10797" s="1283"/>
      <c r="N10797" s="1283"/>
      <c r="O10797" s="1283"/>
      <c r="P10797" s="1283"/>
      <c r="R10797" s="1067"/>
      <c r="Z10797" s="21"/>
      <c r="AH10797"/>
    </row>
    <row r="10798" spans="1:34" ht="11.25" customHeight="1">
      <c r="A10798"/>
      <c r="B10798" s="1281" t="s">
        <v>17</v>
      </c>
      <c r="C10798" s="1282">
        <v>1925</v>
      </c>
      <c r="D10798" s="1341" t="str">
        <f t="shared" si="182"/>
        <v>WI1925</v>
      </c>
      <c r="E10798" s="1514" t="s">
        <v>123</v>
      </c>
      <c r="F10798" s="1390">
        <v>900</v>
      </c>
      <c r="G10798" s="1283">
        <v>8.07</v>
      </c>
      <c r="H10798" s="1283"/>
      <c r="I10798" s="1283"/>
      <c r="J10798" s="1283"/>
      <c r="K10798" s="1283"/>
      <c r="L10798" s="1283"/>
      <c r="M10798" s="1283"/>
      <c r="N10798" s="1283"/>
      <c r="O10798" s="1283"/>
      <c r="P10798" s="1283"/>
      <c r="R10798" s="1067"/>
      <c r="Z10798" s="21"/>
      <c r="AH10798"/>
    </row>
    <row r="10799" spans="1:34" ht="11.25" customHeight="1">
      <c r="A10799"/>
      <c r="B10799" s="1281" t="s">
        <v>17</v>
      </c>
      <c r="C10799" s="1282">
        <v>2002</v>
      </c>
      <c r="D10799" s="1341" t="str">
        <f t="shared" si="182"/>
        <v>WI2002</v>
      </c>
      <c r="E10799" s="1514" t="s">
        <v>125</v>
      </c>
      <c r="F10799" s="1390">
        <v>900</v>
      </c>
      <c r="G10799" s="1283">
        <v>5.37</v>
      </c>
      <c r="H10799" s="1283"/>
      <c r="I10799" s="1283"/>
      <c r="J10799" s="1283"/>
      <c r="K10799" s="1283"/>
      <c r="L10799" s="1283"/>
      <c r="M10799" s="1283"/>
      <c r="N10799" s="1283"/>
      <c r="O10799" s="1283"/>
      <c r="P10799" s="1283"/>
      <c r="R10799" s="1067"/>
      <c r="Z10799" s="21"/>
      <c r="AH10799"/>
    </row>
    <row r="10800" spans="1:34" ht="11.25" customHeight="1">
      <c r="A10800"/>
      <c r="B10800" s="1281" t="s">
        <v>17</v>
      </c>
      <c r="C10800" s="1282">
        <v>2003</v>
      </c>
      <c r="D10800" s="1341" t="str">
        <f t="shared" si="182"/>
        <v>WI2003</v>
      </c>
      <c r="E10800" s="1514" t="s">
        <v>121</v>
      </c>
      <c r="F10800" s="1390">
        <v>900</v>
      </c>
      <c r="G10800" s="1283">
        <v>4.25</v>
      </c>
      <c r="H10800" s="1283"/>
      <c r="I10800" s="1283"/>
      <c r="J10800" s="1283"/>
      <c r="K10800" s="1283"/>
      <c r="L10800" s="1283"/>
      <c r="M10800" s="1283"/>
      <c r="N10800" s="1283"/>
      <c r="O10800" s="1283"/>
      <c r="P10800" s="1283"/>
      <c r="R10800" s="1067"/>
      <c r="Z10800" s="21"/>
      <c r="AH10800"/>
    </row>
    <row r="10801" spans="1:34" ht="11.25" customHeight="1">
      <c r="A10801"/>
      <c r="B10801" s="1281" t="s">
        <v>17</v>
      </c>
      <c r="C10801" s="1282">
        <v>2014</v>
      </c>
      <c r="D10801" s="1341" t="str">
        <f t="shared" si="182"/>
        <v>WI2014</v>
      </c>
      <c r="E10801" s="1514" t="s">
        <v>123</v>
      </c>
      <c r="F10801" s="1390">
        <v>900</v>
      </c>
      <c r="G10801" s="1283">
        <v>6.43</v>
      </c>
      <c r="H10801" s="1283"/>
      <c r="I10801" s="1283"/>
      <c r="J10801" s="1283"/>
      <c r="K10801" s="1283"/>
      <c r="L10801" s="1283"/>
      <c r="M10801" s="1283"/>
      <c r="N10801" s="1283"/>
      <c r="O10801" s="1283"/>
      <c r="P10801" s="1283"/>
      <c r="R10801" s="1067"/>
      <c r="Z10801" s="21"/>
      <c r="AH10801"/>
    </row>
    <row r="10802" spans="1:34" ht="11.25" customHeight="1">
      <c r="A10802"/>
      <c r="B10802" s="1281" t="s">
        <v>17</v>
      </c>
      <c r="C10802" s="1282">
        <v>2016</v>
      </c>
      <c r="D10802" s="1341" t="str">
        <f t="shared" si="182"/>
        <v>WI2016</v>
      </c>
      <c r="E10802" s="1514" t="s">
        <v>125</v>
      </c>
      <c r="F10802" s="1390">
        <v>589</v>
      </c>
      <c r="G10802" s="1283">
        <v>2.0499999999999998</v>
      </c>
      <c r="H10802" s="1283"/>
      <c r="I10802" s="1283"/>
      <c r="J10802" s="1283"/>
      <c r="K10802" s="1283"/>
      <c r="L10802" s="1283"/>
      <c r="M10802" s="1283"/>
      <c r="N10802" s="1283"/>
      <c r="O10802" s="1283"/>
      <c r="P10802" s="1283"/>
      <c r="R10802" s="1067"/>
      <c r="Z10802" s="21"/>
      <c r="AH10802"/>
    </row>
    <row r="10803" spans="1:34" ht="11.25" customHeight="1">
      <c r="A10803"/>
      <c r="B10803" s="1281" t="s">
        <v>17</v>
      </c>
      <c r="C10803" s="1282">
        <v>2021</v>
      </c>
      <c r="D10803" s="1341" t="str">
        <f t="shared" si="182"/>
        <v>WI2021</v>
      </c>
      <c r="E10803" s="1514" t="s">
        <v>124</v>
      </c>
      <c r="F10803" s="1390">
        <v>900</v>
      </c>
      <c r="G10803" s="1283">
        <v>4.17</v>
      </c>
      <c r="H10803" s="1283"/>
      <c r="I10803" s="1283"/>
      <c r="J10803" s="1283"/>
      <c r="K10803" s="1283"/>
      <c r="L10803" s="1283"/>
      <c r="M10803" s="1283"/>
      <c r="N10803" s="1283"/>
      <c r="O10803" s="1283"/>
      <c r="P10803" s="1283"/>
      <c r="R10803" s="1067"/>
      <c r="Z10803" s="21"/>
      <c r="AH10803"/>
    </row>
    <row r="10804" spans="1:34" ht="11.25" customHeight="1">
      <c r="A10804"/>
      <c r="B10804" s="1281" t="s">
        <v>17</v>
      </c>
      <c r="C10804" s="1282">
        <v>2039</v>
      </c>
      <c r="D10804" s="1341" t="str">
        <f t="shared" si="182"/>
        <v>WI2039</v>
      </c>
      <c r="E10804" s="1514" t="s">
        <v>121</v>
      </c>
      <c r="F10804" s="1390">
        <v>850</v>
      </c>
      <c r="G10804" s="1283">
        <v>3.5</v>
      </c>
      <c r="H10804" s="1283"/>
      <c r="I10804" s="1283"/>
      <c r="J10804" s="1283"/>
      <c r="K10804" s="1283"/>
      <c r="L10804" s="1283"/>
      <c r="M10804" s="1283"/>
      <c r="N10804" s="1283"/>
      <c r="O10804" s="1283"/>
      <c r="P10804" s="1283"/>
      <c r="R10804" s="1067"/>
      <c r="Z10804" s="21"/>
      <c r="AH10804"/>
    </row>
    <row r="10805" spans="1:34" ht="11.25" customHeight="1">
      <c r="A10805"/>
      <c r="B10805" s="1281" t="s">
        <v>17</v>
      </c>
      <c r="C10805" s="1282">
        <v>2041</v>
      </c>
      <c r="D10805" s="1341" t="str">
        <f t="shared" si="182"/>
        <v>WI2041</v>
      </c>
      <c r="E10805" s="1514" t="s">
        <v>121</v>
      </c>
      <c r="F10805" s="1390">
        <v>785</v>
      </c>
      <c r="G10805" s="1283">
        <v>3.14</v>
      </c>
      <c r="H10805" s="1283"/>
      <c r="I10805" s="1283"/>
      <c r="J10805" s="1283"/>
      <c r="K10805" s="1283"/>
      <c r="L10805" s="1283"/>
      <c r="M10805" s="1283"/>
      <c r="N10805" s="1283"/>
      <c r="O10805" s="1283"/>
      <c r="P10805" s="1283"/>
      <c r="R10805" s="1067"/>
      <c r="Z10805" s="21"/>
      <c r="AH10805"/>
    </row>
    <row r="10806" spans="1:34" ht="11.25" customHeight="1">
      <c r="A10806"/>
      <c r="B10806" s="1281" t="s">
        <v>17</v>
      </c>
      <c r="C10806" s="1282">
        <v>2065</v>
      </c>
      <c r="D10806" s="1341" t="str">
        <f t="shared" si="182"/>
        <v>WI2065</v>
      </c>
      <c r="E10806" s="1514" t="s">
        <v>125</v>
      </c>
      <c r="F10806" s="1390">
        <v>753</v>
      </c>
      <c r="G10806" s="1283">
        <v>2.96</v>
      </c>
      <c r="H10806" s="1283"/>
      <c r="I10806" s="1283"/>
      <c r="J10806" s="1283"/>
      <c r="K10806" s="1283"/>
      <c r="L10806" s="1283"/>
      <c r="M10806" s="1283"/>
      <c r="N10806" s="1283"/>
      <c r="O10806" s="1283"/>
      <c r="P10806" s="1283"/>
      <c r="R10806" s="1067"/>
      <c r="Z10806" s="21"/>
      <c r="AH10806"/>
    </row>
    <row r="10807" spans="1:34" ht="11.25" customHeight="1">
      <c r="A10807"/>
      <c r="B10807" s="1281" t="s">
        <v>17</v>
      </c>
      <c r="C10807" s="1282">
        <v>2070</v>
      </c>
      <c r="D10807" s="1341" t="str">
        <f t="shared" si="182"/>
        <v>WI2070</v>
      </c>
      <c r="E10807" s="1514" t="s">
        <v>121</v>
      </c>
      <c r="F10807" s="1390">
        <v>846</v>
      </c>
      <c r="G10807" s="1283">
        <v>3.48</v>
      </c>
      <c r="H10807" s="1283"/>
      <c r="I10807" s="1283"/>
      <c r="J10807" s="1283"/>
      <c r="K10807" s="1283"/>
      <c r="L10807" s="1283"/>
      <c r="M10807" s="1283"/>
      <c r="N10807" s="1283"/>
      <c r="O10807" s="1283"/>
      <c r="P10807" s="1283"/>
      <c r="R10807" s="1067"/>
      <c r="Z10807" s="21"/>
      <c r="AH10807"/>
    </row>
    <row r="10808" spans="1:34" ht="11.25" customHeight="1">
      <c r="A10808"/>
      <c r="B10808" s="1281" t="s">
        <v>17</v>
      </c>
      <c r="C10808" s="1282">
        <v>2081</v>
      </c>
      <c r="D10808" s="1341" t="str">
        <f t="shared" si="182"/>
        <v>WI2081</v>
      </c>
      <c r="E10808" s="1514" t="s">
        <v>122</v>
      </c>
      <c r="F10808" s="1390">
        <v>900</v>
      </c>
      <c r="G10808" s="1283">
        <v>12</v>
      </c>
      <c r="H10808" s="1283"/>
      <c r="I10808" s="1283"/>
      <c r="J10808" s="1283"/>
      <c r="K10808" s="1283"/>
      <c r="L10808" s="1283"/>
      <c r="M10808" s="1283"/>
      <c r="N10808" s="1283"/>
      <c r="O10808" s="1283"/>
      <c r="P10808" s="1283"/>
      <c r="R10808" s="1067"/>
      <c r="Z10808" s="21"/>
      <c r="AH10808"/>
    </row>
    <row r="10809" spans="1:34" ht="11.25" customHeight="1">
      <c r="A10809"/>
      <c r="B10809" s="1281" t="s">
        <v>17</v>
      </c>
      <c r="C10809" s="1282">
        <v>2089</v>
      </c>
      <c r="D10809" s="1341" t="str">
        <f t="shared" si="182"/>
        <v>WI2089</v>
      </c>
      <c r="E10809" s="1514" t="s">
        <v>123</v>
      </c>
      <c r="F10809" s="1390">
        <v>900</v>
      </c>
      <c r="G10809" s="1283">
        <v>5.1100000000000003</v>
      </c>
      <c r="H10809" s="1283"/>
      <c r="I10809" s="1283"/>
      <c r="J10809" s="1283"/>
      <c r="K10809" s="1283"/>
      <c r="L10809" s="1283"/>
      <c r="M10809" s="1283"/>
      <c r="N10809" s="1283"/>
      <c r="O10809" s="1283"/>
      <c r="P10809" s="1283"/>
      <c r="R10809" s="1067"/>
      <c r="Z10809" s="21"/>
      <c r="AH10809"/>
    </row>
    <row r="10810" spans="1:34" ht="11.25" customHeight="1">
      <c r="A10810"/>
      <c r="B10810" s="1281" t="s">
        <v>17</v>
      </c>
      <c r="C10810" s="1282">
        <v>2095</v>
      </c>
      <c r="D10810" s="1341" t="str">
        <f t="shared" si="182"/>
        <v>WI2095</v>
      </c>
      <c r="E10810" s="1514" t="s">
        <v>123</v>
      </c>
      <c r="F10810" s="1390">
        <v>900</v>
      </c>
      <c r="G10810" s="1283">
        <v>4.6399999999999997</v>
      </c>
      <c r="H10810" s="1283"/>
      <c r="I10810" s="1283"/>
      <c r="J10810" s="1283"/>
      <c r="K10810" s="1283"/>
      <c r="L10810" s="1283"/>
      <c r="M10810" s="1283"/>
      <c r="N10810" s="1283"/>
      <c r="O10810" s="1283"/>
      <c r="P10810" s="1283"/>
      <c r="R10810" s="1067"/>
      <c r="Z10810" s="21"/>
      <c r="AH10810"/>
    </row>
    <row r="10811" spans="1:34" ht="11.25" customHeight="1">
      <c r="A10811"/>
      <c r="B10811" s="1281" t="s">
        <v>17</v>
      </c>
      <c r="C10811" s="1282">
        <v>2105</v>
      </c>
      <c r="D10811" s="1341" t="str">
        <f t="shared" si="182"/>
        <v>WI2105</v>
      </c>
      <c r="E10811" s="1514" t="s">
        <v>121</v>
      </c>
      <c r="F10811" s="1390">
        <v>900</v>
      </c>
      <c r="G10811" s="1283">
        <v>8.76</v>
      </c>
      <c r="H10811" s="1283"/>
      <c r="I10811" s="1283"/>
      <c r="J10811" s="1283"/>
      <c r="K10811" s="1283"/>
      <c r="L10811" s="1283"/>
      <c r="M10811" s="1283"/>
      <c r="N10811" s="1283"/>
      <c r="O10811" s="1283"/>
      <c r="P10811" s="1283"/>
      <c r="R10811" s="1067"/>
      <c r="Z10811" s="21"/>
      <c r="AH10811"/>
    </row>
    <row r="10812" spans="1:34" ht="11.25" customHeight="1">
      <c r="A10812"/>
      <c r="B10812" s="1281" t="s">
        <v>17</v>
      </c>
      <c r="C10812" s="1282">
        <v>2110</v>
      </c>
      <c r="D10812" s="1341" t="str">
        <f t="shared" si="182"/>
        <v>WI2110</v>
      </c>
      <c r="E10812" s="1514" t="s">
        <v>121</v>
      </c>
      <c r="F10812" s="1390">
        <v>560</v>
      </c>
      <c r="G10812" s="1283">
        <v>1.89</v>
      </c>
      <c r="H10812" s="1283"/>
      <c r="I10812" s="1283"/>
      <c r="J10812" s="1283"/>
      <c r="K10812" s="1283"/>
      <c r="L10812" s="1283"/>
      <c r="M10812" s="1283"/>
      <c r="N10812" s="1283"/>
      <c r="O10812" s="1283"/>
      <c r="P10812" s="1283"/>
      <c r="R10812" s="1067"/>
      <c r="Z10812" s="21"/>
      <c r="AH10812"/>
    </row>
    <row r="10813" spans="1:34" ht="11.25" customHeight="1">
      <c r="A10813"/>
      <c r="B10813" s="1281" t="s">
        <v>17</v>
      </c>
      <c r="C10813" s="1282">
        <v>2111</v>
      </c>
      <c r="D10813" s="1341" t="str">
        <f t="shared" si="182"/>
        <v>WI2111</v>
      </c>
      <c r="E10813" s="1514" t="s">
        <v>121</v>
      </c>
      <c r="F10813" s="1390">
        <v>751</v>
      </c>
      <c r="G10813" s="1283">
        <v>2.95</v>
      </c>
      <c r="H10813" s="1283"/>
      <c r="I10813" s="1283"/>
      <c r="J10813" s="1283"/>
      <c r="K10813" s="1283"/>
      <c r="L10813" s="1283"/>
      <c r="M10813" s="1283"/>
      <c r="N10813" s="1283"/>
      <c r="O10813" s="1283"/>
      <c r="P10813" s="1283"/>
      <c r="R10813" s="1067"/>
      <c r="Z10813" s="21"/>
      <c r="AH10813"/>
    </row>
    <row r="10814" spans="1:34" ht="11.25" customHeight="1">
      <c r="A10814"/>
      <c r="B10814" s="1281" t="s">
        <v>17</v>
      </c>
      <c r="C10814" s="1282">
        <v>2112</v>
      </c>
      <c r="D10814" s="1341" t="str">
        <f t="shared" si="182"/>
        <v>WI2112</v>
      </c>
      <c r="E10814" s="1514" t="s">
        <v>125</v>
      </c>
      <c r="F10814" s="1390">
        <v>900</v>
      </c>
      <c r="G10814" s="1283">
        <v>3.78</v>
      </c>
      <c r="H10814" s="1283"/>
      <c r="I10814" s="1283"/>
      <c r="J10814" s="1283"/>
      <c r="K10814" s="1283"/>
      <c r="L10814" s="1283"/>
      <c r="M10814" s="1283"/>
      <c r="N10814" s="1283"/>
      <c r="O10814" s="1283"/>
      <c r="P10814" s="1283"/>
      <c r="R10814" s="1067"/>
      <c r="Z10814" s="21"/>
      <c r="AH10814"/>
    </row>
    <row r="10815" spans="1:34" ht="11.25" customHeight="1">
      <c r="A10815"/>
      <c r="B10815" s="1281" t="s">
        <v>17</v>
      </c>
      <c r="C10815" s="1282">
        <v>2121</v>
      </c>
      <c r="D10815" s="1341" t="str">
        <f t="shared" si="182"/>
        <v>WI2121</v>
      </c>
      <c r="E10815" s="1514" t="s">
        <v>123</v>
      </c>
      <c r="F10815" s="1390">
        <v>798</v>
      </c>
      <c r="G10815" s="1283">
        <v>3.21</v>
      </c>
      <c r="H10815" s="1283"/>
      <c r="I10815" s="1283"/>
      <c r="J10815" s="1283"/>
      <c r="K10815" s="1283"/>
      <c r="L10815" s="1283"/>
      <c r="M10815" s="1283"/>
      <c r="N10815" s="1283"/>
      <c r="O10815" s="1283"/>
      <c r="P10815" s="1283"/>
      <c r="R10815" s="1067"/>
      <c r="Z10815" s="21"/>
      <c r="AH10815"/>
    </row>
    <row r="10816" spans="1:34" ht="11.25" customHeight="1">
      <c r="A10816"/>
      <c r="B10816" s="1281" t="s">
        <v>17</v>
      </c>
      <c r="C10816" s="1282">
        <v>2131</v>
      </c>
      <c r="D10816" s="1341" t="str">
        <f t="shared" si="182"/>
        <v>WI2131</v>
      </c>
      <c r="E10816" s="1514" t="s">
        <v>125</v>
      </c>
      <c r="F10816" s="1390">
        <v>449</v>
      </c>
      <c r="G10816" s="1283">
        <v>1.27</v>
      </c>
      <c r="H10816" s="1283"/>
      <c r="I10816" s="1283"/>
      <c r="J10816" s="1283"/>
      <c r="K10816" s="1283"/>
      <c r="L10816" s="1283"/>
      <c r="M10816" s="1283"/>
      <c r="N10816" s="1283"/>
      <c r="O10816" s="1283"/>
      <c r="P10816" s="1283"/>
      <c r="R10816" s="1067"/>
      <c r="Z10816" s="21"/>
      <c r="AH10816"/>
    </row>
    <row r="10817" spans="1:34" ht="11.25" customHeight="1">
      <c r="A10817"/>
      <c r="B10817" s="1281" t="s">
        <v>17</v>
      </c>
      <c r="C10817" s="1282">
        <v>2143</v>
      </c>
      <c r="D10817" s="1341" t="str">
        <f t="shared" si="182"/>
        <v>WI2143</v>
      </c>
      <c r="E10817" s="1514" t="s">
        <v>121</v>
      </c>
      <c r="F10817" s="1390">
        <v>900</v>
      </c>
      <c r="G10817" s="1283">
        <v>4.5599999999999996</v>
      </c>
      <c r="H10817" s="1283"/>
      <c r="I10817" s="1283"/>
      <c r="J10817" s="1283"/>
      <c r="K10817" s="1283"/>
      <c r="L10817" s="1283"/>
      <c r="M10817" s="1283"/>
      <c r="N10817" s="1283"/>
      <c r="O10817" s="1283"/>
      <c r="P10817" s="1283"/>
      <c r="R10817" s="1067"/>
      <c r="Z10817" s="21"/>
      <c r="AH10817"/>
    </row>
    <row r="10818" spans="1:34" ht="11.25" customHeight="1">
      <c r="A10818"/>
      <c r="B10818" s="1281" t="s">
        <v>17</v>
      </c>
      <c r="C10818" s="1282">
        <v>2157</v>
      </c>
      <c r="D10818" s="1341" t="str">
        <f t="shared" si="182"/>
        <v>WI2157</v>
      </c>
      <c r="E10818" s="1514" t="s">
        <v>121</v>
      </c>
      <c r="F10818" s="1390">
        <v>767</v>
      </c>
      <c r="G10818" s="1283">
        <v>3.04</v>
      </c>
      <c r="H10818" s="1283"/>
      <c r="I10818" s="1283"/>
      <c r="J10818" s="1283"/>
      <c r="K10818" s="1283"/>
      <c r="L10818" s="1283"/>
      <c r="M10818" s="1283"/>
      <c r="N10818" s="1283"/>
      <c r="O10818" s="1283"/>
      <c r="P10818" s="1283"/>
      <c r="R10818" s="1067"/>
      <c r="Z10818" s="21"/>
      <c r="AH10818"/>
    </row>
    <row r="10819" spans="1:34" ht="11.25" customHeight="1">
      <c r="A10819"/>
      <c r="B10819" s="1281" t="s">
        <v>17</v>
      </c>
      <c r="C10819" s="1282">
        <v>2174</v>
      </c>
      <c r="D10819" s="1341" t="str">
        <f t="shared" si="182"/>
        <v>WI2174</v>
      </c>
      <c r="E10819" s="1514" t="s">
        <v>123</v>
      </c>
      <c r="F10819" s="1390">
        <v>900</v>
      </c>
      <c r="G10819" s="1283">
        <v>4.59</v>
      </c>
      <c r="H10819" s="1283"/>
      <c r="I10819" s="1283"/>
      <c r="J10819" s="1283"/>
      <c r="K10819" s="1283"/>
      <c r="L10819" s="1283"/>
      <c r="M10819" s="1283"/>
      <c r="N10819" s="1283"/>
      <c r="O10819" s="1283"/>
      <c r="P10819" s="1283"/>
      <c r="R10819" s="1067"/>
      <c r="Z10819" s="21"/>
      <c r="AH10819"/>
    </row>
    <row r="10820" spans="1:34" ht="11.25" customHeight="1">
      <c r="A10820"/>
      <c r="B10820" s="1281" t="s">
        <v>17</v>
      </c>
      <c r="C10820" s="1282">
        <v>2220</v>
      </c>
      <c r="D10820" s="1341" t="str">
        <f t="shared" si="182"/>
        <v>WI2220</v>
      </c>
      <c r="E10820" s="1514" t="s">
        <v>125</v>
      </c>
      <c r="F10820" s="1390">
        <v>630</v>
      </c>
      <c r="G10820" s="1283">
        <v>2.2799999999999998</v>
      </c>
      <c r="H10820" s="1283"/>
      <c r="I10820" s="1283"/>
      <c r="J10820" s="1283"/>
      <c r="K10820" s="1283"/>
      <c r="L10820" s="1283"/>
      <c r="M10820" s="1283"/>
      <c r="N10820" s="1283"/>
      <c r="O10820" s="1283"/>
      <c r="P10820" s="1283"/>
      <c r="R10820" s="1067"/>
      <c r="Z10820" s="21"/>
      <c r="AH10820"/>
    </row>
    <row r="10821" spans="1:34" ht="11.25" customHeight="1">
      <c r="A10821"/>
      <c r="B10821" s="1281" t="s">
        <v>17</v>
      </c>
      <c r="C10821" s="1282">
        <v>2288</v>
      </c>
      <c r="D10821" s="1341" t="str">
        <f t="shared" si="182"/>
        <v>WI2288</v>
      </c>
      <c r="E10821" s="1514" t="s">
        <v>125</v>
      </c>
      <c r="F10821" s="1390">
        <v>900</v>
      </c>
      <c r="G10821" s="1283">
        <v>7.72</v>
      </c>
      <c r="H10821" s="1283"/>
      <c r="I10821" s="1283"/>
      <c r="J10821" s="1283"/>
      <c r="K10821" s="1283"/>
      <c r="L10821" s="1283"/>
      <c r="M10821" s="1283"/>
      <c r="N10821" s="1283"/>
      <c r="O10821" s="1283"/>
      <c r="P10821" s="1283"/>
      <c r="R10821" s="1067"/>
      <c r="Z10821" s="21"/>
      <c r="AH10821"/>
    </row>
    <row r="10822" spans="1:34" ht="11.25" customHeight="1">
      <c r="A10822"/>
      <c r="B10822" s="1281" t="s">
        <v>17</v>
      </c>
      <c r="C10822" s="1282">
        <v>2302</v>
      </c>
      <c r="D10822" s="1341" t="str">
        <f t="shared" si="182"/>
        <v>WI2302</v>
      </c>
      <c r="E10822" s="1514" t="s">
        <v>125</v>
      </c>
      <c r="F10822" s="1390">
        <v>859</v>
      </c>
      <c r="G10822" s="1283">
        <v>3.55</v>
      </c>
      <c r="H10822" s="1283"/>
      <c r="I10822" s="1283"/>
      <c r="J10822" s="1283"/>
      <c r="K10822" s="1283"/>
      <c r="L10822" s="1283"/>
      <c r="M10822" s="1283"/>
      <c r="N10822" s="1283"/>
      <c r="O10822" s="1283"/>
      <c r="P10822" s="1283"/>
      <c r="R10822" s="1067"/>
      <c r="Z10822" s="21"/>
      <c r="AH10822"/>
    </row>
    <row r="10823" spans="1:34" ht="11.25" customHeight="1">
      <c r="A10823"/>
      <c r="B10823" s="1281" t="s">
        <v>17</v>
      </c>
      <c r="C10823" s="1282">
        <v>2305</v>
      </c>
      <c r="D10823" s="1341" t="str">
        <f t="shared" si="182"/>
        <v>WI2305</v>
      </c>
      <c r="E10823" s="1514" t="s">
        <v>125</v>
      </c>
      <c r="F10823" s="1390">
        <v>900</v>
      </c>
      <c r="G10823" s="1283">
        <v>7.32</v>
      </c>
      <c r="H10823" s="1283"/>
      <c r="I10823" s="1283"/>
      <c r="J10823" s="1283"/>
      <c r="K10823" s="1283"/>
      <c r="L10823" s="1283"/>
      <c r="M10823" s="1283"/>
      <c r="N10823" s="1283"/>
      <c r="O10823" s="1283"/>
      <c r="P10823" s="1283"/>
      <c r="R10823" s="1067"/>
      <c r="Z10823" s="21"/>
      <c r="AH10823"/>
    </row>
    <row r="10824" spans="1:34" ht="11.25" customHeight="1">
      <c r="A10824"/>
      <c r="B10824" s="1281" t="s">
        <v>17</v>
      </c>
      <c r="C10824" s="1282">
        <v>2361</v>
      </c>
      <c r="D10824" s="1341" t="str">
        <f t="shared" si="182"/>
        <v>WI2361</v>
      </c>
      <c r="E10824" s="1514" t="s">
        <v>125</v>
      </c>
      <c r="F10824" s="1390">
        <v>402</v>
      </c>
      <c r="G10824" s="1283">
        <v>1.01</v>
      </c>
      <c r="H10824" s="1283"/>
      <c r="I10824" s="1283"/>
      <c r="J10824" s="1283"/>
      <c r="K10824" s="1283"/>
      <c r="L10824" s="1283"/>
      <c r="M10824" s="1283"/>
      <c r="N10824" s="1283"/>
      <c r="O10824" s="1283"/>
      <c r="P10824" s="1283"/>
      <c r="R10824" s="1067"/>
      <c r="Z10824" s="21"/>
      <c r="AH10824"/>
    </row>
    <row r="10825" spans="1:34" ht="11.25" customHeight="1">
      <c r="A10825"/>
      <c r="B10825" s="1281" t="s">
        <v>17</v>
      </c>
      <c r="C10825" s="1282">
        <v>2362</v>
      </c>
      <c r="D10825" s="1341" t="str">
        <f t="shared" si="182"/>
        <v>WI2362</v>
      </c>
      <c r="E10825" s="1514" t="s">
        <v>125</v>
      </c>
      <c r="F10825" s="1390">
        <v>706</v>
      </c>
      <c r="G10825" s="1283">
        <v>2.7</v>
      </c>
      <c r="H10825" s="1283"/>
      <c r="I10825" s="1283"/>
      <c r="J10825" s="1283"/>
      <c r="K10825" s="1283"/>
      <c r="L10825" s="1283"/>
      <c r="M10825" s="1283"/>
      <c r="N10825" s="1283"/>
      <c r="O10825" s="1283"/>
      <c r="P10825" s="1283"/>
      <c r="R10825" s="1067"/>
      <c r="Z10825" s="21"/>
      <c r="AH10825"/>
    </row>
    <row r="10826" spans="1:34" ht="11.25" customHeight="1">
      <c r="A10826"/>
      <c r="B10826" s="1281" t="s">
        <v>17</v>
      </c>
      <c r="C10826" s="1282">
        <v>2380</v>
      </c>
      <c r="D10826" s="1341" t="str">
        <f t="shared" si="182"/>
        <v>WI2380</v>
      </c>
      <c r="E10826" s="1514" t="s">
        <v>125</v>
      </c>
      <c r="F10826" s="1390">
        <v>850</v>
      </c>
      <c r="G10826" s="1283">
        <v>3.5</v>
      </c>
      <c r="H10826" s="1283"/>
      <c r="I10826" s="1283"/>
      <c r="J10826" s="1283"/>
      <c r="K10826" s="1283"/>
      <c r="L10826" s="1283"/>
      <c r="M10826" s="1283"/>
      <c r="N10826" s="1283"/>
      <c r="O10826" s="1283"/>
      <c r="P10826" s="1283"/>
      <c r="R10826" s="1067"/>
      <c r="Z10826" s="21"/>
      <c r="AH10826"/>
    </row>
    <row r="10827" spans="1:34" ht="11.25" customHeight="1">
      <c r="A10827"/>
      <c r="B10827" s="1281" t="s">
        <v>17</v>
      </c>
      <c r="C10827" s="1282">
        <v>2388</v>
      </c>
      <c r="D10827" s="1341" t="str">
        <f t="shared" si="182"/>
        <v>WI2388</v>
      </c>
      <c r="E10827" s="1514" t="s">
        <v>125</v>
      </c>
      <c r="F10827" s="1390">
        <v>738</v>
      </c>
      <c r="G10827" s="1283">
        <v>2.88</v>
      </c>
      <c r="H10827" s="1283"/>
      <c r="I10827" s="1283"/>
      <c r="J10827" s="1283"/>
      <c r="K10827" s="1283"/>
      <c r="L10827" s="1283"/>
      <c r="M10827" s="1283"/>
      <c r="N10827" s="1283"/>
      <c r="O10827" s="1283"/>
      <c r="P10827" s="1283"/>
      <c r="R10827" s="1067"/>
      <c r="Z10827" s="21"/>
      <c r="AH10827"/>
    </row>
    <row r="10828" spans="1:34" ht="11.25" customHeight="1">
      <c r="A10828"/>
      <c r="B10828" s="1281" t="s">
        <v>17</v>
      </c>
      <c r="C10828" s="1282">
        <v>2402</v>
      </c>
      <c r="D10828" s="1341" t="str">
        <f t="shared" ref="D10828:D10891" si="183">B10828&amp;TEXT(C10828,"0000")</f>
        <v>WI2402</v>
      </c>
      <c r="E10828" s="1514" t="s">
        <v>124</v>
      </c>
      <c r="F10828" s="1390">
        <v>900</v>
      </c>
      <c r="G10828" s="1283">
        <v>5.73</v>
      </c>
      <c r="H10828" s="1283"/>
      <c r="I10828" s="1283"/>
      <c r="J10828" s="1283"/>
      <c r="K10828" s="1283"/>
      <c r="L10828" s="1283"/>
      <c r="M10828" s="1283"/>
      <c r="N10828" s="1283"/>
      <c r="O10828" s="1283"/>
      <c r="P10828" s="1283"/>
      <c r="R10828" s="1067"/>
      <c r="Z10828" s="21"/>
      <c r="AH10828"/>
    </row>
    <row r="10829" spans="1:34" ht="11.25" customHeight="1">
      <c r="A10829"/>
      <c r="B10829" s="1281" t="s">
        <v>17</v>
      </c>
      <c r="C10829" s="1282">
        <v>2413</v>
      </c>
      <c r="D10829" s="1341" t="str">
        <f t="shared" si="183"/>
        <v>WI2413</v>
      </c>
      <c r="E10829" s="1514" t="s">
        <v>125</v>
      </c>
      <c r="F10829" s="1390">
        <v>758</v>
      </c>
      <c r="G10829" s="1283">
        <v>2.99</v>
      </c>
      <c r="H10829" s="1283"/>
      <c r="I10829" s="1283"/>
      <c r="J10829" s="1283"/>
      <c r="K10829" s="1283"/>
      <c r="L10829" s="1283"/>
      <c r="M10829" s="1283"/>
      <c r="N10829" s="1283"/>
      <c r="O10829" s="1283"/>
      <c r="P10829" s="1283"/>
      <c r="R10829" s="1067"/>
      <c r="Z10829" s="21"/>
      <c r="AH10829"/>
    </row>
    <row r="10830" spans="1:34" ht="11.25" customHeight="1">
      <c r="A10830"/>
      <c r="B10830" s="1281" t="s">
        <v>17</v>
      </c>
      <c r="C10830" s="1282">
        <v>2417</v>
      </c>
      <c r="D10830" s="1341" t="str">
        <f t="shared" si="183"/>
        <v>WI2417</v>
      </c>
      <c r="E10830" s="1514" t="s">
        <v>125</v>
      </c>
      <c r="F10830" s="1390">
        <v>697</v>
      </c>
      <c r="G10830" s="1283">
        <v>2.65</v>
      </c>
      <c r="H10830" s="1283"/>
      <c r="I10830" s="1283"/>
      <c r="J10830" s="1283"/>
      <c r="K10830" s="1283"/>
      <c r="L10830" s="1283"/>
      <c r="M10830" s="1283"/>
      <c r="N10830" s="1283"/>
      <c r="O10830" s="1283"/>
      <c r="P10830" s="1283"/>
      <c r="R10830" s="1067"/>
      <c r="Z10830" s="21"/>
      <c r="AH10830"/>
    </row>
    <row r="10831" spans="1:34" ht="11.25" customHeight="1">
      <c r="A10831"/>
      <c r="B10831" s="1281" t="s">
        <v>17</v>
      </c>
      <c r="C10831" s="1282">
        <v>2501</v>
      </c>
      <c r="D10831" s="1341" t="str">
        <f t="shared" si="183"/>
        <v>WI2501</v>
      </c>
      <c r="E10831" s="1514" t="s">
        <v>121</v>
      </c>
      <c r="F10831" s="1390">
        <v>774</v>
      </c>
      <c r="G10831" s="1283">
        <v>3.08</v>
      </c>
      <c r="H10831" s="1283"/>
      <c r="I10831" s="1283"/>
      <c r="J10831" s="1283"/>
      <c r="K10831" s="1283"/>
      <c r="L10831" s="1283"/>
      <c r="M10831" s="1283"/>
      <c r="N10831" s="1283"/>
      <c r="O10831" s="1283"/>
      <c r="P10831" s="1283"/>
      <c r="R10831" s="1067"/>
      <c r="Z10831" s="21"/>
      <c r="AH10831"/>
    </row>
    <row r="10832" spans="1:34" ht="11.25" customHeight="1">
      <c r="A10832"/>
      <c r="B10832" s="1281" t="s">
        <v>17</v>
      </c>
      <c r="C10832" s="1282">
        <v>2503</v>
      </c>
      <c r="D10832" s="1341" t="str">
        <f t="shared" si="183"/>
        <v>WI2503</v>
      </c>
      <c r="E10832" s="1514" t="s">
        <v>121</v>
      </c>
      <c r="F10832" s="1390">
        <v>650</v>
      </c>
      <c r="G10832" s="1283">
        <v>2.39</v>
      </c>
      <c r="H10832" s="1283"/>
      <c r="I10832" s="1283"/>
      <c r="J10832" s="1283"/>
      <c r="K10832" s="1283"/>
      <c r="L10832" s="1283"/>
      <c r="M10832" s="1283"/>
      <c r="N10832" s="1283"/>
      <c r="O10832" s="1283"/>
      <c r="P10832" s="1283"/>
      <c r="R10832" s="1067"/>
      <c r="Z10832" s="21"/>
      <c r="AH10832"/>
    </row>
    <row r="10833" spans="1:34" ht="11.25" customHeight="1">
      <c r="A10833"/>
      <c r="B10833" s="1281" t="s">
        <v>17</v>
      </c>
      <c r="C10833" s="1282">
        <v>2534</v>
      </c>
      <c r="D10833" s="1341" t="str">
        <f t="shared" si="183"/>
        <v>WI2534</v>
      </c>
      <c r="E10833" s="1514" t="s">
        <v>121</v>
      </c>
      <c r="F10833" s="1390">
        <v>767</v>
      </c>
      <c r="G10833" s="1283">
        <v>3.04</v>
      </c>
      <c r="H10833" s="1283"/>
      <c r="I10833" s="1283"/>
      <c r="J10833" s="1283"/>
      <c r="K10833" s="1283"/>
      <c r="L10833" s="1283"/>
      <c r="M10833" s="1283"/>
      <c r="N10833" s="1283"/>
      <c r="O10833" s="1283"/>
      <c r="P10833" s="1283"/>
      <c r="R10833" s="1067"/>
      <c r="Z10833" s="21"/>
      <c r="AH10833"/>
    </row>
    <row r="10834" spans="1:34" ht="11.25" customHeight="1">
      <c r="A10834"/>
      <c r="B10834" s="1281" t="s">
        <v>17</v>
      </c>
      <c r="C10834" s="1282">
        <v>2570</v>
      </c>
      <c r="D10834" s="1341" t="str">
        <f t="shared" si="183"/>
        <v>WI2570</v>
      </c>
      <c r="E10834" s="1514" t="s">
        <v>124</v>
      </c>
      <c r="F10834" s="1390">
        <v>900</v>
      </c>
      <c r="G10834" s="1283">
        <v>6.33</v>
      </c>
      <c r="H10834" s="1283"/>
      <c r="I10834" s="1283"/>
      <c r="J10834" s="1283"/>
      <c r="K10834" s="1283"/>
      <c r="L10834" s="1283"/>
      <c r="M10834" s="1283"/>
      <c r="N10834" s="1283"/>
      <c r="O10834" s="1283"/>
      <c r="P10834" s="1283"/>
      <c r="R10834" s="1067"/>
      <c r="Z10834" s="21"/>
      <c r="AH10834"/>
    </row>
    <row r="10835" spans="1:34" ht="11.25" customHeight="1">
      <c r="A10835"/>
      <c r="B10835" s="1281" t="s">
        <v>17</v>
      </c>
      <c r="C10835" s="1282">
        <v>2585</v>
      </c>
      <c r="D10835" s="1341" t="str">
        <f t="shared" si="183"/>
        <v>WI2585</v>
      </c>
      <c r="E10835" s="1514" t="s">
        <v>121</v>
      </c>
      <c r="F10835" s="1390">
        <v>900</v>
      </c>
      <c r="G10835" s="1283">
        <v>4.46</v>
      </c>
      <c r="H10835" s="1283"/>
      <c r="I10835" s="1283"/>
      <c r="J10835" s="1283"/>
      <c r="K10835" s="1283"/>
      <c r="L10835" s="1283"/>
      <c r="M10835" s="1283"/>
      <c r="N10835" s="1283"/>
      <c r="O10835" s="1283"/>
      <c r="P10835" s="1283"/>
      <c r="R10835" s="1067"/>
      <c r="Z10835" s="21"/>
      <c r="AH10835"/>
    </row>
    <row r="10836" spans="1:34" ht="11.25" customHeight="1">
      <c r="A10836"/>
      <c r="B10836" s="1281" t="s">
        <v>17</v>
      </c>
      <c r="C10836" s="1282">
        <v>2586</v>
      </c>
      <c r="D10836" s="1341" t="str">
        <f t="shared" si="183"/>
        <v>WI2586</v>
      </c>
      <c r="E10836" s="1514" t="s">
        <v>121</v>
      </c>
      <c r="F10836" s="1390">
        <v>900</v>
      </c>
      <c r="G10836" s="1283">
        <v>3.79</v>
      </c>
      <c r="H10836" s="1283"/>
      <c r="I10836" s="1283"/>
      <c r="J10836" s="1283"/>
      <c r="K10836" s="1283"/>
      <c r="L10836" s="1283"/>
      <c r="M10836" s="1283"/>
      <c r="N10836" s="1283"/>
      <c r="O10836" s="1283"/>
      <c r="P10836" s="1283"/>
      <c r="R10836" s="1067"/>
      <c r="Z10836" s="21"/>
      <c r="AH10836"/>
    </row>
    <row r="10837" spans="1:34" ht="11.25" customHeight="1">
      <c r="A10837"/>
      <c r="B10837" s="1281" t="s">
        <v>17</v>
      </c>
      <c r="C10837" s="1282">
        <v>2587</v>
      </c>
      <c r="D10837" s="1341" t="str">
        <f t="shared" si="183"/>
        <v>WI2587</v>
      </c>
      <c r="E10837" s="1514" t="s">
        <v>125</v>
      </c>
      <c r="F10837" s="1390">
        <v>870</v>
      </c>
      <c r="G10837" s="1283">
        <v>3.61</v>
      </c>
      <c r="H10837" s="1283"/>
      <c r="I10837" s="1283"/>
      <c r="J10837" s="1283"/>
      <c r="K10837" s="1283"/>
      <c r="L10837" s="1283"/>
      <c r="M10837" s="1283"/>
      <c r="N10837" s="1283"/>
      <c r="O10837" s="1283"/>
      <c r="P10837" s="1283"/>
      <c r="R10837" s="1067"/>
      <c r="Z10837" s="21"/>
      <c r="AH10837"/>
    </row>
    <row r="10838" spans="1:34" ht="11.25" customHeight="1">
      <c r="A10838"/>
      <c r="B10838" s="1281" t="s">
        <v>17</v>
      </c>
      <c r="C10838" s="1282">
        <v>2600</v>
      </c>
      <c r="D10838" s="1341" t="str">
        <f t="shared" si="183"/>
        <v>WI2600</v>
      </c>
      <c r="E10838" s="1514" t="s">
        <v>123</v>
      </c>
      <c r="F10838" s="1390">
        <v>900</v>
      </c>
      <c r="G10838" s="1283">
        <v>5.66</v>
      </c>
      <c r="H10838" s="1283"/>
      <c r="I10838" s="1283"/>
      <c r="J10838" s="1283"/>
      <c r="K10838" s="1283"/>
      <c r="L10838" s="1283"/>
      <c r="M10838" s="1283"/>
      <c r="N10838" s="1283"/>
      <c r="O10838" s="1283"/>
      <c r="P10838" s="1283"/>
      <c r="R10838" s="1067"/>
      <c r="Z10838" s="21"/>
      <c r="AH10838"/>
    </row>
    <row r="10839" spans="1:34" ht="11.25" customHeight="1">
      <c r="A10839"/>
      <c r="B10839" s="1281" t="s">
        <v>17</v>
      </c>
      <c r="C10839" s="1282">
        <v>2623</v>
      </c>
      <c r="D10839" s="1341" t="str">
        <f t="shared" si="183"/>
        <v>WI2623</v>
      </c>
      <c r="E10839" s="1514" t="s">
        <v>123</v>
      </c>
      <c r="F10839" s="1390">
        <v>900</v>
      </c>
      <c r="G10839" s="1283">
        <v>8.5500000000000007</v>
      </c>
      <c r="H10839" s="1283"/>
      <c r="I10839" s="1283"/>
      <c r="J10839" s="1283"/>
      <c r="K10839" s="1283"/>
      <c r="L10839" s="1283"/>
      <c r="M10839" s="1283"/>
      <c r="N10839" s="1283"/>
      <c r="O10839" s="1283"/>
      <c r="P10839" s="1283"/>
      <c r="R10839" s="1067"/>
      <c r="Z10839" s="21"/>
      <c r="AH10839"/>
    </row>
    <row r="10840" spans="1:34" ht="11.25" customHeight="1">
      <c r="A10840"/>
      <c r="B10840" s="1281" t="s">
        <v>17</v>
      </c>
      <c r="C10840" s="1282">
        <v>2651</v>
      </c>
      <c r="D10840" s="1341" t="str">
        <f t="shared" si="183"/>
        <v>WI2651</v>
      </c>
      <c r="E10840" s="1514" t="s">
        <v>124</v>
      </c>
      <c r="F10840" s="1390">
        <v>900</v>
      </c>
      <c r="G10840" s="1283">
        <v>7.41</v>
      </c>
      <c r="H10840" s="1283"/>
      <c r="I10840" s="1283"/>
      <c r="J10840" s="1283"/>
      <c r="K10840" s="1283"/>
      <c r="L10840" s="1283"/>
      <c r="M10840" s="1283"/>
      <c r="N10840" s="1283"/>
      <c r="O10840" s="1283"/>
      <c r="P10840" s="1283"/>
      <c r="R10840" s="1067"/>
      <c r="Z10840" s="21"/>
      <c r="AH10840"/>
    </row>
    <row r="10841" spans="1:34" ht="11.25" customHeight="1">
      <c r="A10841"/>
      <c r="B10841" s="1281" t="s">
        <v>17</v>
      </c>
      <c r="C10841" s="1282">
        <v>2660</v>
      </c>
      <c r="D10841" s="1341" t="str">
        <f t="shared" si="183"/>
        <v>WI2660</v>
      </c>
      <c r="E10841" s="1514" t="s">
        <v>124</v>
      </c>
      <c r="F10841" s="1390">
        <v>900</v>
      </c>
      <c r="G10841" s="1283">
        <v>5.73</v>
      </c>
      <c r="H10841" s="1283"/>
      <c r="I10841" s="1283"/>
      <c r="J10841" s="1283"/>
      <c r="K10841" s="1283"/>
      <c r="L10841" s="1283"/>
      <c r="M10841" s="1283"/>
      <c r="N10841" s="1283"/>
      <c r="O10841" s="1283"/>
      <c r="P10841" s="1283"/>
      <c r="R10841" s="1067"/>
      <c r="Z10841" s="21"/>
      <c r="AH10841"/>
    </row>
    <row r="10842" spans="1:34" ht="11.25" customHeight="1">
      <c r="A10842"/>
      <c r="B10842" s="1281" t="s">
        <v>17</v>
      </c>
      <c r="C10842" s="1282">
        <v>2688</v>
      </c>
      <c r="D10842" s="1341" t="str">
        <f t="shared" si="183"/>
        <v>WI2688</v>
      </c>
      <c r="E10842" s="1514" t="s">
        <v>124</v>
      </c>
      <c r="F10842" s="1390">
        <v>636</v>
      </c>
      <c r="G10842" s="1283">
        <v>2.31</v>
      </c>
      <c r="H10842" s="1283"/>
      <c r="I10842" s="1283"/>
      <c r="J10842" s="1283"/>
      <c r="K10842" s="1283"/>
      <c r="L10842" s="1283"/>
      <c r="M10842" s="1283"/>
      <c r="N10842" s="1283"/>
      <c r="O10842" s="1283"/>
      <c r="P10842" s="1283"/>
      <c r="R10842" s="1067"/>
      <c r="Z10842" s="21"/>
      <c r="AH10842"/>
    </row>
    <row r="10843" spans="1:34" ht="11.25" customHeight="1">
      <c r="A10843"/>
      <c r="B10843" s="1281" t="s">
        <v>17</v>
      </c>
      <c r="C10843" s="1282">
        <v>2702</v>
      </c>
      <c r="D10843" s="1341" t="str">
        <f t="shared" si="183"/>
        <v>WI2702</v>
      </c>
      <c r="E10843" s="1514" t="s">
        <v>122</v>
      </c>
      <c r="F10843" s="1390">
        <v>900</v>
      </c>
      <c r="G10843" s="1283">
        <v>73.209999999999994</v>
      </c>
      <c r="H10843" s="1283"/>
      <c r="I10843" s="1283"/>
      <c r="J10843" s="1283"/>
      <c r="K10843" s="1283"/>
      <c r="L10843" s="1283"/>
      <c r="M10843" s="1283"/>
      <c r="N10843" s="1283"/>
      <c r="O10843" s="1283"/>
      <c r="P10843" s="1283"/>
      <c r="R10843" s="1067"/>
      <c r="Z10843" s="21"/>
      <c r="AH10843"/>
    </row>
    <row r="10844" spans="1:34" ht="11.25" customHeight="1">
      <c r="A10844"/>
      <c r="B10844" s="1281" t="s">
        <v>17</v>
      </c>
      <c r="C10844" s="1282">
        <v>2709</v>
      </c>
      <c r="D10844" s="1341" t="str">
        <f t="shared" si="183"/>
        <v>WI2709</v>
      </c>
      <c r="E10844" s="1514" t="s">
        <v>122</v>
      </c>
      <c r="F10844" s="1390">
        <v>900</v>
      </c>
      <c r="G10844" s="1283">
        <v>9.58</v>
      </c>
      <c r="H10844" s="1283"/>
      <c r="I10844" s="1283"/>
      <c r="J10844" s="1283"/>
      <c r="K10844" s="1283"/>
      <c r="L10844" s="1283"/>
      <c r="M10844" s="1283"/>
      <c r="N10844" s="1283"/>
      <c r="O10844" s="1283"/>
      <c r="P10844" s="1283"/>
      <c r="R10844" s="1067"/>
      <c r="Z10844" s="21"/>
      <c r="AH10844"/>
    </row>
    <row r="10845" spans="1:34" ht="11.25" customHeight="1">
      <c r="A10845"/>
      <c r="B10845" s="1281" t="s">
        <v>17</v>
      </c>
      <c r="C10845" s="1282">
        <v>2710</v>
      </c>
      <c r="D10845" s="1341" t="str">
        <f t="shared" si="183"/>
        <v>WI2710</v>
      </c>
      <c r="E10845" s="1514" t="s">
        <v>123</v>
      </c>
      <c r="F10845" s="1390">
        <v>900</v>
      </c>
      <c r="G10845" s="1283">
        <v>11.88</v>
      </c>
      <c r="H10845" s="1283"/>
      <c r="I10845" s="1283"/>
      <c r="J10845" s="1283"/>
      <c r="K10845" s="1283"/>
      <c r="L10845" s="1283"/>
      <c r="M10845" s="1283"/>
      <c r="N10845" s="1283"/>
      <c r="O10845" s="1283"/>
      <c r="P10845" s="1283"/>
      <c r="R10845" s="1067"/>
      <c r="Z10845" s="21"/>
      <c r="AH10845"/>
    </row>
    <row r="10846" spans="1:34" ht="11.25" customHeight="1">
      <c r="A10846"/>
      <c r="B10846" s="1281" t="s">
        <v>17</v>
      </c>
      <c r="C10846" s="1282">
        <v>2714</v>
      </c>
      <c r="D10846" s="1341" t="str">
        <f t="shared" si="183"/>
        <v>WI2714</v>
      </c>
      <c r="E10846" s="1514" t="s">
        <v>123</v>
      </c>
      <c r="F10846" s="1390">
        <v>900</v>
      </c>
      <c r="G10846" s="1283">
        <v>3.91</v>
      </c>
      <c r="H10846" s="1283"/>
      <c r="I10846" s="1283"/>
      <c r="J10846" s="1283"/>
      <c r="K10846" s="1283"/>
      <c r="L10846" s="1283"/>
      <c r="M10846" s="1283"/>
      <c r="N10846" s="1283"/>
      <c r="O10846" s="1283"/>
      <c r="P10846" s="1283"/>
      <c r="R10846" s="1067"/>
      <c r="Z10846" s="21"/>
      <c r="AH10846"/>
    </row>
    <row r="10847" spans="1:34" ht="11.25" customHeight="1">
      <c r="A10847"/>
      <c r="B10847" s="1281" t="s">
        <v>17</v>
      </c>
      <c r="C10847" s="1282">
        <v>2731</v>
      </c>
      <c r="D10847" s="1341" t="str">
        <f t="shared" si="183"/>
        <v>WI2731</v>
      </c>
      <c r="E10847" s="1514" t="s">
        <v>124</v>
      </c>
      <c r="F10847" s="1390">
        <v>900</v>
      </c>
      <c r="G10847" s="1283">
        <v>5</v>
      </c>
      <c r="H10847" s="1283"/>
      <c r="I10847" s="1283"/>
      <c r="J10847" s="1283"/>
      <c r="K10847" s="1283"/>
      <c r="L10847" s="1283"/>
      <c r="M10847" s="1283"/>
      <c r="N10847" s="1283"/>
      <c r="O10847" s="1283"/>
      <c r="P10847" s="1283"/>
      <c r="R10847" s="1067"/>
      <c r="Z10847" s="21"/>
      <c r="AH10847"/>
    </row>
    <row r="10848" spans="1:34" ht="11.25" customHeight="1">
      <c r="A10848"/>
      <c r="B10848" s="1281" t="s">
        <v>17</v>
      </c>
      <c r="C10848" s="1282">
        <v>2735</v>
      </c>
      <c r="D10848" s="1341" t="str">
        <f t="shared" si="183"/>
        <v>WI2735</v>
      </c>
      <c r="E10848" s="1514" t="s">
        <v>124</v>
      </c>
      <c r="F10848" s="1390">
        <v>900</v>
      </c>
      <c r="G10848" s="1283">
        <v>6.4</v>
      </c>
      <c r="H10848" s="1283"/>
      <c r="I10848" s="1283"/>
      <c r="J10848" s="1283"/>
      <c r="K10848" s="1283"/>
      <c r="L10848" s="1283"/>
      <c r="M10848" s="1283"/>
      <c r="N10848" s="1283"/>
      <c r="O10848" s="1283"/>
      <c r="P10848" s="1283"/>
      <c r="R10848" s="1067"/>
      <c r="Z10848" s="21"/>
      <c r="AH10848"/>
    </row>
    <row r="10849" spans="1:34" ht="11.25" customHeight="1">
      <c r="A10849"/>
      <c r="B10849" s="1281" t="s">
        <v>17</v>
      </c>
      <c r="C10849" s="1282">
        <v>2759</v>
      </c>
      <c r="D10849" s="1341" t="str">
        <f t="shared" si="183"/>
        <v>WI2759</v>
      </c>
      <c r="E10849" s="1514" t="s">
        <v>124</v>
      </c>
      <c r="F10849" s="1390">
        <v>900</v>
      </c>
      <c r="G10849" s="1283">
        <v>7.1</v>
      </c>
      <c r="H10849" s="1283"/>
      <c r="I10849" s="1283"/>
      <c r="J10849" s="1283"/>
      <c r="K10849" s="1283"/>
      <c r="L10849" s="1283"/>
      <c r="M10849" s="1283"/>
      <c r="N10849" s="1283"/>
      <c r="O10849" s="1283"/>
      <c r="P10849" s="1283"/>
      <c r="R10849" s="1067"/>
      <c r="Z10849" s="21"/>
      <c r="AH10849"/>
    </row>
    <row r="10850" spans="1:34" ht="11.25" customHeight="1">
      <c r="A10850"/>
      <c r="B10850" s="1281" t="s">
        <v>17</v>
      </c>
      <c r="C10850" s="1282">
        <v>2790</v>
      </c>
      <c r="D10850" s="1341" t="str">
        <f t="shared" si="183"/>
        <v>WI2790</v>
      </c>
      <c r="E10850" s="1514" t="s">
        <v>125</v>
      </c>
      <c r="F10850" s="1390">
        <v>765</v>
      </c>
      <c r="G10850" s="1283">
        <v>3.03</v>
      </c>
      <c r="H10850" s="1283"/>
      <c r="I10850" s="1283"/>
      <c r="J10850" s="1283"/>
      <c r="K10850" s="1283"/>
      <c r="L10850" s="1283"/>
      <c r="M10850" s="1283"/>
      <c r="N10850" s="1283"/>
      <c r="O10850" s="1283"/>
      <c r="P10850" s="1283"/>
      <c r="R10850" s="1067"/>
      <c r="Z10850" s="21"/>
      <c r="AH10850"/>
    </row>
    <row r="10851" spans="1:34" ht="11.25" customHeight="1">
      <c r="A10851"/>
      <c r="B10851" s="1281" t="s">
        <v>17</v>
      </c>
      <c r="C10851" s="1282">
        <v>2797</v>
      </c>
      <c r="D10851" s="1341" t="str">
        <f t="shared" si="183"/>
        <v>WI2797</v>
      </c>
      <c r="E10851" s="1514" t="s">
        <v>124</v>
      </c>
      <c r="F10851" s="1390">
        <v>900</v>
      </c>
      <c r="G10851" s="1283">
        <v>7.18</v>
      </c>
      <c r="H10851" s="1283"/>
      <c r="I10851" s="1283"/>
      <c r="J10851" s="1283"/>
      <c r="K10851" s="1283"/>
      <c r="L10851" s="1283"/>
      <c r="M10851" s="1283"/>
      <c r="N10851" s="1283"/>
      <c r="O10851" s="1283"/>
      <c r="P10851" s="1283"/>
      <c r="R10851" s="1067"/>
      <c r="Z10851" s="21"/>
      <c r="AH10851"/>
    </row>
    <row r="10852" spans="1:34" ht="11.25" customHeight="1">
      <c r="A10852"/>
      <c r="B10852" s="1281" t="s">
        <v>17</v>
      </c>
      <c r="C10852" s="1282">
        <v>2799</v>
      </c>
      <c r="D10852" s="1341" t="str">
        <f t="shared" si="183"/>
        <v>WI2799</v>
      </c>
      <c r="E10852" s="1514" t="s">
        <v>125</v>
      </c>
      <c r="F10852" s="1390">
        <v>900</v>
      </c>
      <c r="G10852" s="1283">
        <v>5.78</v>
      </c>
      <c r="H10852" s="1283"/>
      <c r="I10852" s="1283"/>
      <c r="J10852" s="1283"/>
      <c r="K10852" s="1283"/>
      <c r="L10852" s="1283"/>
      <c r="M10852" s="1283"/>
      <c r="N10852" s="1283"/>
      <c r="O10852" s="1283"/>
      <c r="P10852" s="1283"/>
      <c r="R10852" s="1067"/>
      <c r="Z10852" s="21"/>
      <c r="AH10852"/>
    </row>
    <row r="10853" spans="1:34" ht="11.25" customHeight="1">
      <c r="A10853"/>
      <c r="B10853" s="1281" t="s">
        <v>17</v>
      </c>
      <c r="C10853" s="1282">
        <v>2802</v>
      </c>
      <c r="D10853" s="1341" t="str">
        <f t="shared" si="183"/>
        <v>WI2802</v>
      </c>
      <c r="E10853" s="1514" t="s">
        <v>125</v>
      </c>
      <c r="F10853" s="1390">
        <v>900</v>
      </c>
      <c r="G10853" s="1283">
        <v>5.13</v>
      </c>
      <c r="H10853" s="1283"/>
      <c r="I10853" s="1283"/>
      <c r="J10853" s="1283"/>
      <c r="K10853" s="1283"/>
      <c r="L10853" s="1283"/>
      <c r="M10853" s="1283"/>
      <c r="N10853" s="1283"/>
      <c r="O10853" s="1283"/>
      <c r="P10853" s="1283"/>
      <c r="R10853" s="1067"/>
      <c r="Z10853" s="21"/>
      <c r="AH10853"/>
    </row>
    <row r="10854" spans="1:34" ht="11.25" customHeight="1">
      <c r="A10854"/>
      <c r="B10854" s="1281" t="s">
        <v>17</v>
      </c>
      <c r="C10854" s="1282">
        <v>2835</v>
      </c>
      <c r="D10854" s="1341" t="str">
        <f t="shared" si="183"/>
        <v>WI2835</v>
      </c>
      <c r="E10854" s="1514" t="s">
        <v>125</v>
      </c>
      <c r="F10854" s="1390">
        <v>900</v>
      </c>
      <c r="G10854" s="1283">
        <v>4.67</v>
      </c>
      <c r="H10854" s="1283"/>
      <c r="I10854" s="1283"/>
      <c r="J10854" s="1283"/>
      <c r="K10854" s="1283"/>
      <c r="L10854" s="1283"/>
      <c r="M10854" s="1283"/>
      <c r="N10854" s="1283"/>
      <c r="O10854" s="1283"/>
      <c r="P10854" s="1283"/>
      <c r="R10854" s="1067"/>
      <c r="Z10854" s="21"/>
      <c r="AH10854"/>
    </row>
    <row r="10855" spans="1:34" ht="11.25" customHeight="1">
      <c r="A10855"/>
      <c r="B10855" s="1281" t="s">
        <v>17</v>
      </c>
      <c r="C10855" s="1282">
        <v>2836</v>
      </c>
      <c r="D10855" s="1341" t="str">
        <f t="shared" si="183"/>
        <v>WI2836</v>
      </c>
      <c r="E10855" s="1514" t="s">
        <v>125</v>
      </c>
      <c r="F10855" s="1390">
        <v>900</v>
      </c>
      <c r="G10855" s="1283">
        <v>4.3099999999999996</v>
      </c>
      <c r="H10855" s="1283"/>
      <c r="I10855" s="1283"/>
      <c r="J10855" s="1283"/>
      <c r="K10855" s="1283"/>
      <c r="L10855" s="1283"/>
      <c r="M10855" s="1283"/>
      <c r="N10855" s="1283"/>
      <c r="O10855" s="1283"/>
      <c r="P10855" s="1283"/>
      <c r="R10855" s="1067"/>
      <c r="Z10855" s="21"/>
      <c r="AH10855"/>
    </row>
    <row r="10856" spans="1:34" ht="11.25" customHeight="1">
      <c r="A10856"/>
      <c r="B10856" s="1281" t="s">
        <v>17</v>
      </c>
      <c r="C10856" s="1282">
        <v>2841</v>
      </c>
      <c r="D10856" s="1341" t="str">
        <f t="shared" si="183"/>
        <v>WI2841</v>
      </c>
      <c r="E10856" s="1514" t="s">
        <v>125</v>
      </c>
      <c r="F10856" s="1390">
        <v>900</v>
      </c>
      <c r="G10856" s="1283">
        <v>7.08</v>
      </c>
      <c r="H10856" s="1283"/>
      <c r="I10856" s="1283"/>
      <c r="J10856" s="1283"/>
      <c r="K10856" s="1283"/>
      <c r="L10856" s="1283"/>
      <c r="M10856" s="1283"/>
      <c r="N10856" s="1283"/>
      <c r="O10856" s="1283"/>
      <c r="P10856" s="1283"/>
      <c r="R10856" s="1067"/>
      <c r="Z10856" s="21"/>
      <c r="AH10856"/>
    </row>
    <row r="10857" spans="1:34" ht="11.25" customHeight="1">
      <c r="A10857"/>
      <c r="B10857" s="1281" t="s">
        <v>17</v>
      </c>
      <c r="C10857" s="1282">
        <v>2881</v>
      </c>
      <c r="D10857" s="1341" t="str">
        <f t="shared" si="183"/>
        <v>WI2881</v>
      </c>
      <c r="E10857" s="1514" t="s">
        <v>121</v>
      </c>
      <c r="F10857" s="1390">
        <v>900</v>
      </c>
      <c r="G10857" s="1283">
        <v>6.46</v>
      </c>
      <c r="H10857" s="1283"/>
      <c r="I10857" s="1283"/>
      <c r="J10857" s="1283"/>
      <c r="K10857" s="1283"/>
      <c r="L10857" s="1283"/>
      <c r="M10857" s="1283"/>
      <c r="N10857" s="1283"/>
      <c r="O10857" s="1283"/>
      <c r="P10857" s="1283"/>
      <c r="R10857" s="1067"/>
      <c r="Z10857" s="21"/>
      <c r="AH10857"/>
    </row>
    <row r="10858" spans="1:34" ht="11.25" customHeight="1">
      <c r="A10858"/>
      <c r="B10858" s="1281" t="s">
        <v>17</v>
      </c>
      <c r="C10858" s="1282">
        <v>2883</v>
      </c>
      <c r="D10858" s="1341" t="str">
        <f t="shared" si="183"/>
        <v>WI2883</v>
      </c>
      <c r="E10858" s="1514" t="s">
        <v>121</v>
      </c>
      <c r="F10858" s="1390">
        <v>900</v>
      </c>
      <c r="G10858" s="1283">
        <v>3.87</v>
      </c>
      <c r="H10858" s="1283"/>
      <c r="I10858" s="1283"/>
      <c r="J10858" s="1283"/>
      <c r="K10858" s="1283"/>
      <c r="L10858" s="1283"/>
      <c r="M10858" s="1283"/>
      <c r="N10858" s="1283"/>
      <c r="O10858" s="1283"/>
      <c r="P10858" s="1283"/>
      <c r="R10858" s="1067"/>
      <c r="Z10858" s="21"/>
      <c r="AH10858"/>
    </row>
    <row r="10859" spans="1:34" ht="11.25" customHeight="1">
      <c r="A10859"/>
      <c r="B10859" s="1281" t="s">
        <v>17</v>
      </c>
      <c r="C10859" s="1282">
        <v>2915</v>
      </c>
      <c r="D10859" s="1341" t="str">
        <f t="shared" si="183"/>
        <v>WI2915</v>
      </c>
      <c r="E10859" s="1514" t="s">
        <v>123</v>
      </c>
      <c r="F10859" s="1390">
        <v>900</v>
      </c>
      <c r="G10859" s="1283">
        <v>4.2300000000000004</v>
      </c>
      <c r="H10859" s="1283"/>
      <c r="I10859" s="1283"/>
      <c r="J10859" s="1283"/>
      <c r="K10859" s="1283"/>
      <c r="L10859" s="1283"/>
      <c r="M10859" s="1283"/>
      <c r="N10859" s="1283"/>
      <c r="O10859" s="1283"/>
      <c r="P10859" s="1283"/>
      <c r="R10859" s="1067"/>
      <c r="Z10859" s="21"/>
      <c r="AH10859"/>
    </row>
    <row r="10860" spans="1:34" ht="11.25" customHeight="1">
      <c r="A10860"/>
      <c r="B10860" s="1281" t="s">
        <v>17</v>
      </c>
      <c r="C10860" s="1282">
        <v>2916</v>
      </c>
      <c r="D10860" s="1341" t="str">
        <f t="shared" si="183"/>
        <v>WI2916</v>
      </c>
      <c r="E10860" s="1514" t="s">
        <v>123</v>
      </c>
      <c r="F10860" s="1390">
        <v>900</v>
      </c>
      <c r="G10860" s="1283">
        <v>8.7100000000000009</v>
      </c>
      <c r="H10860" s="1283"/>
      <c r="I10860" s="1283"/>
      <c r="J10860" s="1283"/>
      <c r="K10860" s="1283"/>
      <c r="L10860" s="1283"/>
      <c r="M10860" s="1283"/>
      <c r="N10860" s="1283"/>
      <c r="O10860" s="1283"/>
      <c r="P10860" s="1283"/>
      <c r="R10860" s="1067"/>
      <c r="Z10860" s="21"/>
      <c r="AH10860"/>
    </row>
    <row r="10861" spans="1:34" ht="11.25" customHeight="1">
      <c r="A10861"/>
      <c r="B10861" s="1281" t="s">
        <v>17</v>
      </c>
      <c r="C10861" s="1282">
        <v>2923</v>
      </c>
      <c r="D10861" s="1341" t="str">
        <f t="shared" si="183"/>
        <v>WI2923</v>
      </c>
      <c r="E10861" s="1514" t="s">
        <v>124</v>
      </c>
      <c r="F10861" s="1390">
        <v>900</v>
      </c>
      <c r="G10861" s="1283">
        <v>4.12</v>
      </c>
      <c r="H10861" s="1283"/>
      <c r="I10861" s="1283"/>
      <c r="J10861" s="1283"/>
      <c r="K10861" s="1283"/>
      <c r="L10861" s="1283"/>
      <c r="M10861" s="1283"/>
      <c r="N10861" s="1283"/>
      <c r="O10861" s="1283"/>
      <c r="P10861" s="1283"/>
      <c r="R10861" s="1067"/>
      <c r="Z10861" s="21"/>
      <c r="AH10861"/>
    </row>
    <row r="10862" spans="1:34" ht="11.25" customHeight="1">
      <c r="A10862"/>
      <c r="B10862" s="1281" t="s">
        <v>17</v>
      </c>
      <c r="C10862" s="1282">
        <v>2960</v>
      </c>
      <c r="D10862" s="1341" t="str">
        <f t="shared" si="183"/>
        <v>WI2960</v>
      </c>
      <c r="E10862" s="1514" t="s">
        <v>123</v>
      </c>
      <c r="F10862" s="1390">
        <v>900</v>
      </c>
      <c r="G10862" s="1283">
        <v>4.3899999999999997</v>
      </c>
      <c r="H10862" s="1283"/>
      <c r="I10862" s="1283"/>
      <c r="J10862" s="1283"/>
      <c r="K10862" s="1283"/>
      <c r="L10862" s="1283"/>
      <c r="M10862" s="1283"/>
      <c r="N10862" s="1283"/>
      <c r="O10862" s="1283"/>
      <c r="P10862" s="1283"/>
      <c r="R10862" s="1067"/>
      <c r="Z10862" s="21"/>
      <c r="AH10862"/>
    </row>
    <row r="10863" spans="1:34" ht="11.25" customHeight="1">
      <c r="A10863"/>
      <c r="B10863" s="1281" t="s">
        <v>17</v>
      </c>
      <c r="C10863" s="1282">
        <v>3004</v>
      </c>
      <c r="D10863" s="1341" t="str">
        <f t="shared" si="183"/>
        <v>WI3004</v>
      </c>
      <c r="E10863" s="1514" t="s">
        <v>123</v>
      </c>
      <c r="F10863" s="1390">
        <v>900</v>
      </c>
      <c r="G10863" s="1283">
        <v>4.4400000000000004</v>
      </c>
      <c r="H10863" s="1283"/>
      <c r="I10863" s="1283"/>
      <c r="J10863" s="1283"/>
      <c r="K10863" s="1283"/>
      <c r="L10863" s="1283"/>
      <c r="M10863" s="1283"/>
      <c r="N10863" s="1283"/>
      <c r="O10863" s="1283"/>
      <c r="P10863" s="1283"/>
      <c r="R10863" s="1067"/>
      <c r="Z10863" s="21"/>
      <c r="AH10863"/>
    </row>
    <row r="10864" spans="1:34" ht="11.25" customHeight="1">
      <c r="A10864"/>
      <c r="B10864" s="1281" t="s">
        <v>17</v>
      </c>
      <c r="C10864" s="1282">
        <v>3018</v>
      </c>
      <c r="D10864" s="1341" t="str">
        <f t="shared" si="183"/>
        <v>WI3018</v>
      </c>
      <c r="E10864" s="1514" t="s">
        <v>123</v>
      </c>
      <c r="F10864" s="1390">
        <v>900</v>
      </c>
      <c r="G10864" s="1283">
        <v>4.12</v>
      </c>
      <c r="H10864" s="1283"/>
      <c r="I10864" s="1283"/>
      <c r="J10864" s="1283"/>
      <c r="K10864" s="1283"/>
      <c r="L10864" s="1283"/>
      <c r="M10864" s="1283"/>
      <c r="N10864" s="1283"/>
      <c r="O10864" s="1283"/>
      <c r="P10864" s="1283"/>
      <c r="R10864" s="1067"/>
      <c r="Z10864" s="21"/>
      <c r="AH10864"/>
    </row>
    <row r="10865" spans="1:34" ht="11.25" customHeight="1">
      <c r="A10865"/>
      <c r="B10865" s="1281" t="s">
        <v>17</v>
      </c>
      <c r="C10865" s="1282">
        <v>3022</v>
      </c>
      <c r="D10865" s="1341" t="str">
        <f t="shared" si="183"/>
        <v>WI3022</v>
      </c>
      <c r="E10865" s="1514" t="s">
        <v>125</v>
      </c>
      <c r="F10865" s="1390">
        <v>900</v>
      </c>
      <c r="G10865" s="1283">
        <v>8.15</v>
      </c>
      <c r="H10865" s="1283"/>
      <c r="I10865" s="1283"/>
      <c r="J10865" s="1283"/>
      <c r="K10865" s="1283"/>
      <c r="L10865" s="1283"/>
      <c r="M10865" s="1283"/>
      <c r="N10865" s="1283"/>
      <c r="O10865" s="1283"/>
      <c r="P10865" s="1283"/>
      <c r="R10865" s="1067"/>
      <c r="Z10865" s="21"/>
      <c r="AH10865"/>
    </row>
    <row r="10866" spans="1:34" ht="11.25" customHeight="1">
      <c r="A10866"/>
      <c r="B10866" s="1281" t="s">
        <v>17</v>
      </c>
      <c r="C10866" s="1282">
        <v>3027</v>
      </c>
      <c r="D10866" s="1341" t="str">
        <f t="shared" si="183"/>
        <v>WI3027</v>
      </c>
      <c r="E10866" s="1514" t="s">
        <v>123</v>
      </c>
      <c r="F10866" s="1390">
        <v>900</v>
      </c>
      <c r="G10866" s="1283">
        <v>8.06</v>
      </c>
      <c r="H10866" s="1283"/>
      <c r="I10866" s="1283"/>
      <c r="J10866" s="1283"/>
      <c r="K10866" s="1283"/>
      <c r="L10866" s="1283"/>
      <c r="M10866" s="1283"/>
      <c r="N10866" s="1283"/>
      <c r="O10866" s="1283"/>
      <c r="P10866" s="1283"/>
      <c r="R10866" s="1067"/>
      <c r="Z10866" s="21"/>
      <c r="AH10866"/>
    </row>
    <row r="10867" spans="1:34" ht="11.25" customHeight="1">
      <c r="A10867"/>
      <c r="B10867" s="1281" t="s">
        <v>17</v>
      </c>
      <c r="C10867" s="1282">
        <v>3028</v>
      </c>
      <c r="D10867" s="1341" t="str">
        <f t="shared" si="183"/>
        <v>WI3028</v>
      </c>
      <c r="E10867" s="1514" t="s">
        <v>123</v>
      </c>
      <c r="F10867" s="1390">
        <v>800</v>
      </c>
      <c r="G10867" s="1283">
        <v>3.22</v>
      </c>
      <c r="H10867" s="1283"/>
      <c r="I10867" s="1283"/>
      <c r="J10867" s="1283"/>
      <c r="K10867" s="1283"/>
      <c r="L10867" s="1283"/>
      <c r="M10867" s="1283"/>
      <c r="N10867" s="1283"/>
      <c r="O10867" s="1283"/>
      <c r="P10867" s="1283"/>
      <c r="R10867" s="1067"/>
      <c r="Z10867" s="21"/>
      <c r="AH10867"/>
    </row>
    <row r="10868" spans="1:34" ht="11.25" customHeight="1">
      <c r="A10868"/>
      <c r="B10868" s="1281" t="s">
        <v>17</v>
      </c>
      <c r="C10868" s="1282">
        <v>3030</v>
      </c>
      <c r="D10868" s="1341" t="str">
        <f t="shared" si="183"/>
        <v>WI3030</v>
      </c>
      <c r="E10868" s="1514" t="s">
        <v>123</v>
      </c>
      <c r="F10868" s="1390">
        <v>900</v>
      </c>
      <c r="G10868" s="1283">
        <v>6.64</v>
      </c>
      <c r="H10868" s="1283"/>
      <c r="I10868" s="1283"/>
      <c r="J10868" s="1283"/>
      <c r="K10868" s="1283"/>
      <c r="L10868" s="1283"/>
      <c r="M10868" s="1283"/>
      <c r="N10868" s="1283"/>
      <c r="O10868" s="1283"/>
      <c r="P10868" s="1283"/>
      <c r="R10868" s="1067"/>
      <c r="Z10868" s="21"/>
      <c r="AH10868"/>
    </row>
    <row r="10869" spans="1:34" ht="11.25" customHeight="1">
      <c r="A10869"/>
      <c r="B10869" s="1281" t="s">
        <v>17</v>
      </c>
      <c r="C10869" s="1282">
        <v>3040</v>
      </c>
      <c r="D10869" s="1341" t="str">
        <f t="shared" si="183"/>
        <v>WI3040</v>
      </c>
      <c r="E10869" s="1514" t="s">
        <v>125</v>
      </c>
      <c r="F10869" s="1390">
        <v>900</v>
      </c>
      <c r="G10869" s="1283">
        <v>5.49</v>
      </c>
      <c r="H10869" s="1283"/>
      <c r="I10869" s="1283"/>
      <c r="J10869" s="1283"/>
      <c r="K10869" s="1283"/>
      <c r="L10869" s="1283"/>
      <c r="M10869" s="1283"/>
      <c r="N10869" s="1283"/>
      <c r="O10869" s="1283"/>
      <c r="P10869" s="1283"/>
      <c r="R10869" s="1067"/>
      <c r="Z10869" s="21"/>
      <c r="AH10869"/>
    </row>
    <row r="10870" spans="1:34" ht="11.25" customHeight="1">
      <c r="A10870"/>
      <c r="B10870" s="1281" t="s">
        <v>17</v>
      </c>
      <c r="C10870" s="1282">
        <v>3041</v>
      </c>
      <c r="D10870" s="1341" t="str">
        <f t="shared" si="183"/>
        <v>WI3041</v>
      </c>
      <c r="E10870" s="1514" t="s">
        <v>125</v>
      </c>
      <c r="F10870" s="1390">
        <v>846</v>
      </c>
      <c r="G10870" s="1283">
        <v>3.48</v>
      </c>
      <c r="H10870" s="1283"/>
      <c r="I10870" s="1283"/>
      <c r="J10870" s="1283"/>
      <c r="K10870" s="1283"/>
      <c r="L10870" s="1283"/>
      <c r="M10870" s="1283"/>
      <c r="N10870" s="1283"/>
      <c r="O10870" s="1283"/>
      <c r="P10870" s="1283"/>
      <c r="R10870" s="1067"/>
      <c r="Z10870" s="21"/>
      <c r="AH10870"/>
    </row>
    <row r="10871" spans="1:34" ht="11.25" customHeight="1">
      <c r="A10871"/>
      <c r="B10871" s="1281" t="s">
        <v>17</v>
      </c>
      <c r="C10871" s="1282">
        <v>3042</v>
      </c>
      <c r="D10871" s="1341" t="str">
        <f t="shared" si="183"/>
        <v>WI3042</v>
      </c>
      <c r="E10871" s="1514" t="s">
        <v>123</v>
      </c>
      <c r="F10871" s="1390">
        <v>762</v>
      </c>
      <c r="G10871" s="1283">
        <v>3.01</v>
      </c>
      <c r="H10871" s="1283"/>
      <c r="I10871" s="1283"/>
      <c r="J10871" s="1283"/>
      <c r="K10871" s="1283"/>
      <c r="L10871" s="1283"/>
      <c r="M10871" s="1283"/>
      <c r="N10871" s="1283"/>
      <c r="O10871" s="1283"/>
      <c r="P10871" s="1283"/>
      <c r="R10871" s="1067"/>
      <c r="Z10871" s="21"/>
      <c r="AH10871"/>
    </row>
    <row r="10872" spans="1:34" ht="11.25" customHeight="1">
      <c r="A10872"/>
      <c r="B10872" s="1281" t="s">
        <v>17</v>
      </c>
      <c r="C10872" s="1282">
        <v>3064</v>
      </c>
      <c r="D10872" s="1341" t="str">
        <f t="shared" si="183"/>
        <v>WI3064</v>
      </c>
      <c r="E10872" s="1514" t="s">
        <v>121</v>
      </c>
      <c r="F10872" s="1390">
        <v>900</v>
      </c>
      <c r="G10872" s="1283">
        <v>5.08</v>
      </c>
      <c r="H10872" s="1283"/>
      <c r="I10872" s="1283"/>
      <c r="J10872" s="1283"/>
      <c r="K10872" s="1283"/>
      <c r="L10872" s="1283"/>
      <c r="M10872" s="1283"/>
      <c r="N10872" s="1283"/>
      <c r="O10872" s="1283"/>
      <c r="P10872" s="1283"/>
      <c r="R10872" s="1067"/>
      <c r="Z10872" s="21"/>
      <c r="AH10872"/>
    </row>
    <row r="10873" spans="1:34" ht="11.25" customHeight="1">
      <c r="A10873"/>
      <c r="B10873" s="1281" t="s">
        <v>17</v>
      </c>
      <c r="C10873" s="1282">
        <v>3066</v>
      </c>
      <c r="D10873" s="1341" t="str">
        <f t="shared" si="183"/>
        <v>WI3066</v>
      </c>
      <c r="E10873" s="1514" t="s">
        <v>121</v>
      </c>
      <c r="F10873" s="1390">
        <v>884</v>
      </c>
      <c r="G10873" s="1283">
        <v>3.69</v>
      </c>
      <c r="H10873" s="1283"/>
      <c r="I10873" s="1283"/>
      <c r="J10873" s="1283"/>
      <c r="K10873" s="1283"/>
      <c r="L10873" s="1283"/>
      <c r="M10873" s="1283"/>
      <c r="N10873" s="1283"/>
      <c r="O10873" s="1283"/>
      <c r="P10873" s="1283"/>
      <c r="R10873" s="1067"/>
      <c r="Z10873" s="21"/>
      <c r="AH10873"/>
    </row>
    <row r="10874" spans="1:34" ht="11.25" customHeight="1">
      <c r="A10874"/>
      <c r="B10874" s="1281" t="s">
        <v>17</v>
      </c>
      <c r="C10874" s="1282">
        <v>3076</v>
      </c>
      <c r="D10874" s="1341" t="str">
        <f t="shared" si="183"/>
        <v>WI3076</v>
      </c>
      <c r="E10874" s="1514" t="s">
        <v>121</v>
      </c>
      <c r="F10874" s="1390">
        <v>836</v>
      </c>
      <c r="G10874" s="1283">
        <v>3.42</v>
      </c>
      <c r="H10874" s="1283"/>
      <c r="I10874" s="1283"/>
      <c r="J10874" s="1283"/>
      <c r="K10874" s="1283"/>
      <c r="L10874" s="1283"/>
      <c r="M10874" s="1283"/>
      <c r="N10874" s="1283"/>
      <c r="O10874" s="1283"/>
      <c r="P10874" s="1283"/>
      <c r="R10874" s="1067"/>
      <c r="Z10874" s="21"/>
      <c r="AH10874"/>
    </row>
    <row r="10875" spans="1:34" ht="11.25" customHeight="1">
      <c r="A10875"/>
      <c r="B10875" s="1281" t="s">
        <v>17</v>
      </c>
      <c r="C10875" s="1282">
        <v>3081</v>
      </c>
      <c r="D10875" s="1341" t="str">
        <f t="shared" si="183"/>
        <v>WI3081</v>
      </c>
      <c r="E10875" s="1514" t="s">
        <v>123</v>
      </c>
      <c r="F10875" s="1390">
        <v>900</v>
      </c>
      <c r="G10875" s="1283">
        <v>6.04</v>
      </c>
      <c r="H10875" s="1283"/>
      <c r="I10875" s="1283"/>
      <c r="J10875" s="1283"/>
      <c r="K10875" s="1283"/>
      <c r="L10875" s="1283"/>
      <c r="M10875" s="1283"/>
      <c r="N10875" s="1283"/>
      <c r="O10875" s="1283"/>
      <c r="P10875" s="1283"/>
      <c r="R10875" s="1067"/>
      <c r="Z10875" s="21"/>
      <c r="AH10875"/>
    </row>
    <row r="10876" spans="1:34" ht="11.25" customHeight="1">
      <c r="A10876"/>
      <c r="B10876" s="1281" t="s">
        <v>17</v>
      </c>
      <c r="C10876" s="1282">
        <v>3082</v>
      </c>
      <c r="D10876" s="1341" t="str">
        <f t="shared" si="183"/>
        <v>WI3082</v>
      </c>
      <c r="E10876" s="1514" t="s">
        <v>123</v>
      </c>
      <c r="F10876" s="1390">
        <v>900</v>
      </c>
      <c r="G10876" s="1283">
        <v>9.1</v>
      </c>
      <c r="H10876" s="1283"/>
      <c r="I10876" s="1283"/>
      <c r="J10876" s="1283"/>
      <c r="K10876" s="1283"/>
      <c r="L10876" s="1283"/>
      <c r="M10876" s="1283"/>
      <c r="N10876" s="1283"/>
      <c r="O10876" s="1283"/>
      <c r="P10876" s="1283"/>
      <c r="R10876" s="1067"/>
      <c r="Z10876" s="21"/>
      <c r="AH10876"/>
    </row>
    <row r="10877" spans="1:34" ht="11.25" customHeight="1">
      <c r="A10877"/>
      <c r="B10877" s="1281" t="s">
        <v>17</v>
      </c>
      <c r="C10877" s="1282">
        <v>3085</v>
      </c>
      <c r="D10877" s="1341" t="str">
        <f t="shared" si="183"/>
        <v>WI3085</v>
      </c>
      <c r="E10877" s="1514" t="s">
        <v>123</v>
      </c>
      <c r="F10877" s="1390">
        <v>900</v>
      </c>
      <c r="G10877" s="1283">
        <v>6.3</v>
      </c>
      <c r="H10877" s="1283"/>
      <c r="I10877" s="1283"/>
      <c r="J10877" s="1283"/>
      <c r="K10877" s="1283"/>
      <c r="L10877" s="1283"/>
      <c r="M10877" s="1283"/>
      <c r="N10877" s="1283"/>
      <c r="O10877" s="1283"/>
      <c r="P10877" s="1283"/>
      <c r="R10877" s="1067"/>
      <c r="Z10877" s="21"/>
      <c r="AH10877"/>
    </row>
    <row r="10878" spans="1:34" ht="11.25" customHeight="1">
      <c r="A10878"/>
      <c r="B10878" s="1281" t="s">
        <v>17</v>
      </c>
      <c r="C10878" s="1282">
        <v>3110</v>
      </c>
      <c r="D10878" s="1341" t="str">
        <f t="shared" si="183"/>
        <v>WI3110</v>
      </c>
      <c r="E10878" s="1514" t="s">
        <v>123</v>
      </c>
      <c r="F10878" s="1390">
        <v>900</v>
      </c>
      <c r="G10878" s="1283">
        <v>12.84</v>
      </c>
      <c r="H10878" s="1283"/>
      <c r="I10878" s="1283"/>
      <c r="J10878" s="1283"/>
      <c r="K10878" s="1283"/>
      <c r="L10878" s="1283"/>
      <c r="M10878" s="1283"/>
      <c r="N10878" s="1283"/>
      <c r="O10878" s="1283"/>
      <c r="P10878" s="1283"/>
      <c r="R10878" s="1067"/>
      <c r="Z10878" s="21"/>
      <c r="AH10878"/>
    </row>
    <row r="10879" spans="1:34" ht="11.25" customHeight="1">
      <c r="A10879"/>
      <c r="B10879" s="1281" t="s">
        <v>17</v>
      </c>
      <c r="C10879" s="1282">
        <v>3111</v>
      </c>
      <c r="D10879" s="1341" t="str">
        <f t="shared" si="183"/>
        <v>WI3111</v>
      </c>
      <c r="E10879" s="1514" t="s">
        <v>122</v>
      </c>
      <c r="F10879" s="1390">
        <v>753</v>
      </c>
      <c r="G10879" s="1283">
        <v>2.96</v>
      </c>
      <c r="H10879" s="1283"/>
      <c r="I10879" s="1283"/>
      <c r="J10879" s="1283"/>
      <c r="K10879" s="1283"/>
      <c r="L10879" s="1283"/>
      <c r="M10879" s="1283"/>
      <c r="N10879" s="1283"/>
      <c r="O10879" s="1283"/>
      <c r="P10879" s="1283"/>
      <c r="R10879" s="1067"/>
      <c r="Z10879" s="21"/>
      <c r="AH10879"/>
    </row>
    <row r="10880" spans="1:34" ht="11.25" customHeight="1">
      <c r="A10880"/>
      <c r="B10880" s="1281" t="s">
        <v>17</v>
      </c>
      <c r="C10880" s="1282">
        <v>3113</v>
      </c>
      <c r="D10880" s="1341" t="str">
        <f t="shared" si="183"/>
        <v>WI3113</v>
      </c>
      <c r="E10880" s="1514" t="s">
        <v>121</v>
      </c>
      <c r="F10880" s="1390">
        <v>589</v>
      </c>
      <c r="G10880" s="1283">
        <v>2.0499999999999998</v>
      </c>
      <c r="H10880" s="1283"/>
      <c r="I10880" s="1283"/>
      <c r="J10880" s="1283"/>
      <c r="K10880" s="1283"/>
      <c r="L10880" s="1283"/>
      <c r="M10880" s="1283"/>
      <c r="N10880" s="1283"/>
      <c r="O10880" s="1283"/>
      <c r="P10880" s="1283"/>
      <c r="R10880" s="1067"/>
      <c r="Z10880" s="21"/>
      <c r="AH10880"/>
    </row>
    <row r="10881" spans="1:34" ht="11.25" customHeight="1">
      <c r="A10881"/>
      <c r="B10881" s="1281" t="s">
        <v>17</v>
      </c>
      <c r="C10881" s="1282">
        <v>3114</v>
      </c>
      <c r="D10881" s="1341" t="str">
        <f t="shared" si="183"/>
        <v>WI3114</v>
      </c>
      <c r="E10881" s="1514" t="s">
        <v>123</v>
      </c>
      <c r="F10881" s="1390">
        <v>900</v>
      </c>
      <c r="G10881" s="1283">
        <v>7.05</v>
      </c>
      <c r="H10881" s="1283"/>
      <c r="I10881" s="1283"/>
      <c r="J10881" s="1283"/>
      <c r="K10881" s="1283"/>
      <c r="L10881" s="1283"/>
      <c r="M10881" s="1283"/>
      <c r="N10881" s="1283"/>
      <c r="O10881" s="1283"/>
      <c r="P10881" s="1283"/>
      <c r="R10881" s="1067"/>
      <c r="Z10881" s="21"/>
      <c r="AH10881"/>
    </row>
    <row r="10882" spans="1:34" ht="11.25" customHeight="1">
      <c r="A10882"/>
      <c r="B10882" s="1281" t="s">
        <v>17</v>
      </c>
      <c r="C10882" s="1282">
        <v>3118</v>
      </c>
      <c r="D10882" s="1341" t="str">
        <f t="shared" si="183"/>
        <v>WI3118</v>
      </c>
      <c r="E10882" s="1514" t="s">
        <v>125</v>
      </c>
      <c r="F10882" s="1390">
        <v>551</v>
      </c>
      <c r="G10882" s="1283">
        <v>1.84</v>
      </c>
      <c r="H10882" s="1283"/>
      <c r="I10882" s="1283"/>
      <c r="J10882" s="1283"/>
      <c r="K10882" s="1283"/>
      <c r="L10882" s="1283"/>
      <c r="M10882" s="1283"/>
      <c r="N10882" s="1283"/>
      <c r="O10882" s="1283"/>
      <c r="P10882" s="1283"/>
      <c r="R10882" s="1067"/>
      <c r="Z10882" s="21"/>
      <c r="AH10882"/>
    </row>
    <row r="10883" spans="1:34" ht="11.25" customHeight="1">
      <c r="A10883"/>
      <c r="B10883" s="1281" t="s">
        <v>17</v>
      </c>
      <c r="C10883" s="1282">
        <v>3119</v>
      </c>
      <c r="D10883" s="1341" t="str">
        <f t="shared" si="183"/>
        <v>WI3119</v>
      </c>
      <c r="E10883" s="1514" t="s">
        <v>125</v>
      </c>
      <c r="F10883" s="1390">
        <v>533</v>
      </c>
      <c r="G10883" s="1283">
        <v>1.74</v>
      </c>
      <c r="H10883" s="1283"/>
      <c r="I10883" s="1283"/>
      <c r="J10883" s="1283"/>
      <c r="K10883" s="1283"/>
      <c r="L10883" s="1283"/>
      <c r="M10883" s="1283"/>
      <c r="N10883" s="1283"/>
      <c r="O10883" s="1283"/>
      <c r="P10883" s="1283"/>
      <c r="R10883" s="1067"/>
      <c r="Z10883" s="21"/>
      <c r="AH10883"/>
    </row>
    <row r="10884" spans="1:34" ht="11.25" customHeight="1">
      <c r="A10884"/>
      <c r="B10884" s="1281" t="s">
        <v>17</v>
      </c>
      <c r="C10884" s="1282">
        <v>3122</v>
      </c>
      <c r="D10884" s="1341" t="str">
        <f t="shared" si="183"/>
        <v>WI3122</v>
      </c>
      <c r="E10884" s="1514" t="s">
        <v>125</v>
      </c>
      <c r="F10884" s="1390">
        <v>814</v>
      </c>
      <c r="G10884" s="1283">
        <v>3.3</v>
      </c>
      <c r="H10884" s="1283"/>
      <c r="I10884" s="1283"/>
      <c r="J10884" s="1283"/>
      <c r="K10884" s="1283"/>
      <c r="L10884" s="1283"/>
      <c r="M10884" s="1283"/>
      <c r="N10884" s="1283"/>
      <c r="O10884" s="1283"/>
      <c r="P10884" s="1283"/>
      <c r="R10884" s="1067"/>
      <c r="Z10884" s="21"/>
      <c r="AH10884"/>
    </row>
    <row r="10885" spans="1:34" ht="11.25" customHeight="1">
      <c r="A10885"/>
      <c r="B10885" s="1281" t="s">
        <v>17</v>
      </c>
      <c r="C10885" s="1282">
        <v>3126</v>
      </c>
      <c r="D10885" s="1341" t="str">
        <f t="shared" si="183"/>
        <v>WI3126</v>
      </c>
      <c r="E10885" s="1514" t="s">
        <v>123</v>
      </c>
      <c r="F10885" s="1390">
        <v>900</v>
      </c>
      <c r="G10885" s="1283">
        <v>5.81</v>
      </c>
      <c r="H10885" s="1283"/>
      <c r="I10885" s="1283"/>
      <c r="J10885" s="1283"/>
      <c r="K10885" s="1283"/>
      <c r="L10885" s="1283"/>
      <c r="M10885" s="1283"/>
      <c r="N10885" s="1283"/>
      <c r="O10885" s="1283"/>
      <c r="P10885" s="1283"/>
      <c r="R10885" s="1067"/>
      <c r="Z10885" s="21"/>
      <c r="AH10885"/>
    </row>
    <row r="10886" spans="1:34" ht="11.25" customHeight="1">
      <c r="A10886"/>
      <c r="B10886" s="1281" t="s">
        <v>17</v>
      </c>
      <c r="C10886" s="1282">
        <v>3131</v>
      </c>
      <c r="D10886" s="1341" t="str">
        <f t="shared" si="183"/>
        <v>WI3131</v>
      </c>
      <c r="E10886" s="1514" t="s">
        <v>125</v>
      </c>
      <c r="F10886" s="1390">
        <v>893</v>
      </c>
      <c r="G10886" s="1283">
        <v>3.74</v>
      </c>
      <c r="H10886" s="1283"/>
      <c r="I10886" s="1283"/>
      <c r="J10886" s="1283"/>
      <c r="K10886" s="1283"/>
      <c r="L10886" s="1283"/>
      <c r="M10886" s="1283"/>
      <c r="N10886" s="1283"/>
      <c r="O10886" s="1283"/>
      <c r="P10886" s="1283"/>
      <c r="R10886" s="1067"/>
      <c r="Z10886" s="21"/>
      <c r="AH10886"/>
    </row>
    <row r="10887" spans="1:34" ht="11.25" customHeight="1">
      <c r="A10887"/>
      <c r="B10887" s="1281" t="s">
        <v>17</v>
      </c>
      <c r="C10887" s="1282">
        <v>3132</v>
      </c>
      <c r="D10887" s="1341" t="str">
        <f t="shared" si="183"/>
        <v>WI3132</v>
      </c>
      <c r="E10887" s="1514" t="s">
        <v>125</v>
      </c>
      <c r="F10887" s="1390">
        <v>551</v>
      </c>
      <c r="G10887" s="1283">
        <v>1.84</v>
      </c>
      <c r="H10887" s="1283"/>
      <c r="I10887" s="1283"/>
      <c r="J10887" s="1283"/>
      <c r="K10887" s="1283"/>
      <c r="L10887" s="1283"/>
      <c r="M10887" s="1283"/>
      <c r="N10887" s="1283"/>
      <c r="O10887" s="1283"/>
      <c r="P10887" s="1283"/>
      <c r="R10887" s="1067"/>
      <c r="Z10887" s="21"/>
      <c r="AH10887"/>
    </row>
    <row r="10888" spans="1:34" ht="11.25" customHeight="1">
      <c r="A10888"/>
      <c r="B10888" s="1281" t="s">
        <v>17</v>
      </c>
      <c r="C10888" s="1282">
        <v>3145</v>
      </c>
      <c r="D10888" s="1341" t="str">
        <f t="shared" si="183"/>
        <v>WI3145</v>
      </c>
      <c r="E10888" s="1514" t="s">
        <v>125</v>
      </c>
      <c r="F10888" s="1390">
        <v>706</v>
      </c>
      <c r="G10888" s="1283">
        <v>2.7</v>
      </c>
      <c r="H10888" s="1283"/>
      <c r="I10888" s="1283"/>
      <c r="J10888" s="1283"/>
      <c r="K10888" s="1283"/>
      <c r="L10888" s="1283"/>
      <c r="M10888" s="1283"/>
      <c r="N10888" s="1283"/>
      <c r="O10888" s="1283"/>
      <c r="P10888" s="1283"/>
      <c r="R10888" s="1067"/>
      <c r="Z10888" s="21"/>
      <c r="AH10888"/>
    </row>
    <row r="10889" spans="1:34" ht="11.25" customHeight="1">
      <c r="A10889"/>
      <c r="B10889" s="1281" t="s">
        <v>17</v>
      </c>
      <c r="C10889" s="1282">
        <v>3146</v>
      </c>
      <c r="D10889" s="1341" t="str">
        <f t="shared" si="183"/>
        <v>WI3146</v>
      </c>
      <c r="E10889" s="1514" t="s">
        <v>123</v>
      </c>
      <c r="F10889" s="1390">
        <v>794</v>
      </c>
      <c r="G10889" s="1283">
        <v>3.19</v>
      </c>
      <c r="H10889" s="1283"/>
      <c r="I10889" s="1283"/>
      <c r="J10889" s="1283"/>
      <c r="K10889" s="1283"/>
      <c r="L10889" s="1283"/>
      <c r="M10889" s="1283"/>
      <c r="N10889" s="1283"/>
      <c r="O10889" s="1283"/>
      <c r="P10889" s="1283"/>
      <c r="R10889" s="1067"/>
      <c r="Z10889" s="21"/>
      <c r="AH10889"/>
    </row>
    <row r="10890" spans="1:34" ht="11.25" customHeight="1">
      <c r="A10890"/>
      <c r="B10890" s="1281" t="s">
        <v>17</v>
      </c>
      <c r="C10890" s="1282">
        <v>3169</v>
      </c>
      <c r="D10890" s="1341" t="str">
        <f t="shared" si="183"/>
        <v>WI3169</v>
      </c>
      <c r="E10890" s="1514" t="s">
        <v>123</v>
      </c>
      <c r="F10890" s="1390">
        <v>634</v>
      </c>
      <c r="G10890" s="1283">
        <v>2.2999999999999998</v>
      </c>
      <c r="H10890" s="1283"/>
      <c r="I10890" s="1283"/>
      <c r="J10890" s="1283"/>
      <c r="K10890" s="1283"/>
      <c r="L10890" s="1283"/>
      <c r="M10890" s="1283"/>
      <c r="N10890" s="1283"/>
      <c r="O10890" s="1283"/>
      <c r="P10890" s="1283"/>
      <c r="R10890" s="1067"/>
      <c r="Z10890" s="21"/>
      <c r="AH10890"/>
    </row>
    <row r="10891" spans="1:34" ht="11.25" customHeight="1">
      <c r="A10891"/>
      <c r="B10891" s="1281" t="s">
        <v>17</v>
      </c>
      <c r="C10891" s="1282">
        <v>3179</v>
      </c>
      <c r="D10891" s="1341" t="str">
        <f t="shared" si="183"/>
        <v>WI3179</v>
      </c>
      <c r="E10891" s="1514" t="s">
        <v>121</v>
      </c>
      <c r="F10891" s="1390">
        <v>634</v>
      </c>
      <c r="G10891" s="1283">
        <v>2.2999999999999998</v>
      </c>
      <c r="H10891" s="1283"/>
      <c r="I10891" s="1283"/>
      <c r="J10891" s="1283"/>
      <c r="K10891" s="1283"/>
      <c r="L10891" s="1283"/>
      <c r="M10891" s="1283"/>
      <c r="N10891" s="1283"/>
      <c r="O10891" s="1283"/>
      <c r="P10891" s="1283"/>
      <c r="R10891" s="1067"/>
      <c r="Z10891" s="21"/>
      <c r="AH10891"/>
    </row>
    <row r="10892" spans="1:34" ht="11.25" customHeight="1">
      <c r="A10892"/>
      <c r="B10892" s="1281" t="s">
        <v>17</v>
      </c>
      <c r="C10892" s="1282">
        <v>3180</v>
      </c>
      <c r="D10892" s="1341" t="str">
        <f t="shared" ref="D10892:D10955" si="184">B10892&amp;TEXT(C10892,"0000")</f>
        <v>WI3180</v>
      </c>
      <c r="E10892" s="1514" t="s">
        <v>121</v>
      </c>
      <c r="F10892" s="1390">
        <v>609</v>
      </c>
      <c r="G10892" s="1283">
        <v>2.16</v>
      </c>
      <c r="H10892" s="1283"/>
      <c r="I10892" s="1283"/>
      <c r="J10892" s="1283"/>
      <c r="K10892" s="1283"/>
      <c r="L10892" s="1283"/>
      <c r="M10892" s="1283"/>
      <c r="N10892" s="1283"/>
      <c r="O10892" s="1283"/>
      <c r="P10892" s="1283"/>
      <c r="R10892" s="1067"/>
      <c r="Z10892" s="21"/>
      <c r="AH10892"/>
    </row>
    <row r="10893" spans="1:34" ht="11.25" customHeight="1">
      <c r="A10893"/>
      <c r="B10893" s="1281" t="s">
        <v>17</v>
      </c>
      <c r="C10893" s="1282">
        <v>3188</v>
      </c>
      <c r="D10893" s="1341" t="str">
        <f t="shared" si="184"/>
        <v>WI3188</v>
      </c>
      <c r="E10893" s="1514" t="s">
        <v>125</v>
      </c>
      <c r="F10893" s="1390">
        <v>900</v>
      </c>
      <c r="G10893" s="1283">
        <v>4.22</v>
      </c>
      <c r="H10893" s="1283"/>
      <c r="I10893" s="1283"/>
      <c r="J10893" s="1283"/>
      <c r="K10893" s="1283"/>
      <c r="L10893" s="1283"/>
      <c r="M10893" s="1283"/>
      <c r="N10893" s="1283"/>
      <c r="O10893" s="1283"/>
      <c r="P10893" s="1283"/>
      <c r="R10893" s="1067"/>
      <c r="Z10893" s="21"/>
      <c r="AH10893"/>
    </row>
    <row r="10894" spans="1:34" ht="11.25" customHeight="1">
      <c r="A10894"/>
      <c r="B10894" s="1281" t="s">
        <v>17</v>
      </c>
      <c r="C10894" s="1282">
        <v>3220</v>
      </c>
      <c r="D10894" s="1341" t="str">
        <f t="shared" si="184"/>
        <v>WI3220</v>
      </c>
      <c r="E10894" s="1514" t="s">
        <v>125</v>
      </c>
      <c r="F10894" s="1390">
        <v>420</v>
      </c>
      <c r="G10894" s="1283">
        <v>1.1100000000000001</v>
      </c>
      <c r="H10894" s="1283"/>
      <c r="I10894" s="1283"/>
      <c r="J10894" s="1283"/>
      <c r="K10894" s="1283"/>
      <c r="L10894" s="1283"/>
      <c r="M10894" s="1283"/>
      <c r="N10894" s="1283"/>
      <c r="O10894" s="1283"/>
      <c r="P10894" s="1283"/>
      <c r="R10894" s="1067"/>
      <c r="Z10894" s="21"/>
      <c r="AH10894"/>
    </row>
    <row r="10895" spans="1:34" ht="11.25" customHeight="1">
      <c r="A10895"/>
      <c r="B10895" s="1281" t="s">
        <v>17</v>
      </c>
      <c r="C10895" s="1282">
        <v>3224</v>
      </c>
      <c r="D10895" s="1341" t="str">
        <f t="shared" si="184"/>
        <v>WI3224</v>
      </c>
      <c r="E10895" s="1514" t="s">
        <v>125</v>
      </c>
      <c r="F10895" s="1390">
        <v>900</v>
      </c>
      <c r="G10895" s="1283">
        <v>6.77</v>
      </c>
      <c r="H10895" s="1283"/>
      <c r="I10895" s="1283"/>
      <c r="J10895" s="1283"/>
      <c r="K10895" s="1283"/>
      <c r="L10895" s="1283"/>
      <c r="M10895" s="1283"/>
      <c r="N10895" s="1283"/>
      <c r="O10895" s="1283"/>
      <c r="P10895" s="1283"/>
      <c r="R10895" s="1067"/>
      <c r="Z10895" s="21"/>
      <c r="AH10895"/>
    </row>
    <row r="10896" spans="1:34" ht="11.25" customHeight="1">
      <c r="A10896"/>
      <c r="B10896" s="1281" t="s">
        <v>17</v>
      </c>
      <c r="C10896" s="1282">
        <v>3227</v>
      </c>
      <c r="D10896" s="1341" t="str">
        <f t="shared" si="184"/>
        <v>WI3227</v>
      </c>
      <c r="E10896" s="1514" t="s">
        <v>125</v>
      </c>
      <c r="F10896" s="1390">
        <v>900</v>
      </c>
      <c r="G10896" s="1283">
        <v>5.79</v>
      </c>
      <c r="H10896" s="1283"/>
      <c r="I10896" s="1283"/>
      <c r="J10896" s="1283"/>
      <c r="K10896" s="1283"/>
      <c r="L10896" s="1283"/>
      <c r="M10896" s="1283"/>
      <c r="N10896" s="1283"/>
      <c r="O10896" s="1283"/>
      <c r="P10896" s="1283"/>
      <c r="R10896" s="1067"/>
      <c r="Z10896" s="21"/>
      <c r="AH10896"/>
    </row>
    <row r="10897" spans="1:34" ht="11.25" customHeight="1">
      <c r="A10897"/>
      <c r="B10897" s="1281" t="s">
        <v>17</v>
      </c>
      <c r="C10897" s="1282">
        <v>3241</v>
      </c>
      <c r="D10897" s="1341" t="str">
        <f t="shared" si="184"/>
        <v>WI3241</v>
      </c>
      <c r="E10897" s="1514" t="s">
        <v>125</v>
      </c>
      <c r="F10897" s="1390">
        <v>402</v>
      </c>
      <c r="G10897" s="1283">
        <v>1.01</v>
      </c>
      <c r="H10897" s="1283"/>
      <c r="I10897" s="1283"/>
      <c r="J10897" s="1283"/>
      <c r="K10897" s="1283"/>
      <c r="L10897" s="1283"/>
      <c r="M10897" s="1283"/>
      <c r="N10897" s="1283"/>
      <c r="O10897" s="1283"/>
      <c r="P10897" s="1283"/>
      <c r="R10897" s="1067"/>
      <c r="Z10897" s="21"/>
      <c r="AH10897"/>
    </row>
    <row r="10898" spans="1:34" ht="11.25" customHeight="1">
      <c r="A10898"/>
      <c r="B10898" s="1281" t="s">
        <v>17</v>
      </c>
      <c r="C10898" s="1282">
        <v>3255</v>
      </c>
      <c r="D10898" s="1341" t="str">
        <f t="shared" si="184"/>
        <v>WI3255</v>
      </c>
      <c r="E10898" s="1514" t="s">
        <v>125</v>
      </c>
      <c r="F10898" s="1390">
        <v>657</v>
      </c>
      <c r="G10898" s="1283">
        <v>2.4300000000000002</v>
      </c>
      <c r="H10898" s="1283"/>
      <c r="I10898" s="1283"/>
      <c r="J10898" s="1283"/>
      <c r="K10898" s="1283"/>
      <c r="L10898" s="1283"/>
      <c r="M10898" s="1283"/>
      <c r="N10898" s="1283"/>
      <c r="O10898" s="1283"/>
      <c r="P10898" s="1283"/>
      <c r="R10898" s="1067"/>
      <c r="Z10898" s="21"/>
      <c r="AH10898"/>
    </row>
    <row r="10899" spans="1:34" ht="11.25" customHeight="1">
      <c r="A10899"/>
      <c r="B10899" s="1281" t="s">
        <v>17</v>
      </c>
      <c r="C10899" s="1282">
        <v>3257</v>
      </c>
      <c r="D10899" s="1341" t="str">
        <f t="shared" si="184"/>
        <v>WI3257</v>
      </c>
      <c r="E10899" s="1514" t="s">
        <v>125</v>
      </c>
      <c r="F10899" s="1390">
        <v>900</v>
      </c>
      <c r="G10899" s="1283">
        <v>4.28</v>
      </c>
      <c r="H10899" s="1283"/>
      <c r="I10899" s="1283"/>
      <c r="J10899" s="1283"/>
      <c r="K10899" s="1283"/>
      <c r="L10899" s="1283"/>
      <c r="M10899" s="1283"/>
      <c r="N10899" s="1283"/>
      <c r="O10899" s="1283"/>
      <c r="P10899" s="1283"/>
      <c r="R10899" s="1067"/>
      <c r="Z10899" s="21"/>
      <c r="AH10899"/>
    </row>
    <row r="10900" spans="1:34" ht="11.25" customHeight="1">
      <c r="A10900"/>
      <c r="B10900" s="1281" t="s">
        <v>17</v>
      </c>
      <c r="C10900" s="1282">
        <v>3270</v>
      </c>
      <c r="D10900" s="1341" t="str">
        <f t="shared" si="184"/>
        <v>WI3270</v>
      </c>
      <c r="E10900" s="1514" t="s">
        <v>125</v>
      </c>
      <c r="F10900" s="1390">
        <v>900</v>
      </c>
      <c r="G10900" s="1283">
        <v>6.04</v>
      </c>
      <c r="H10900" s="1283"/>
      <c r="I10900" s="1283"/>
      <c r="J10900" s="1283"/>
      <c r="K10900" s="1283"/>
      <c r="L10900" s="1283"/>
      <c r="M10900" s="1283"/>
      <c r="N10900" s="1283"/>
      <c r="O10900" s="1283"/>
      <c r="P10900" s="1283"/>
      <c r="R10900" s="1067"/>
      <c r="Z10900" s="21"/>
      <c r="AH10900"/>
    </row>
    <row r="10901" spans="1:34" ht="11.25" customHeight="1">
      <c r="A10901"/>
      <c r="B10901" s="1281" t="s">
        <v>17</v>
      </c>
      <c r="C10901" s="1282">
        <v>3300</v>
      </c>
      <c r="D10901" s="1341" t="str">
        <f t="shared" si="184"/>
        <v>WI3300</v>
      </c>
      <c r="E10901" s="1514" t="s">
        <v>125</v>
      </c>
      <c r="F10901" s="1390">
        <v>900</v>
      </c>
      <c r="G10901" s="1283">
        <v>8.9700000000000006</v>
      </c>
      <c r="H10901" s="1283"/>
      <c r="I10901" s="1283"/>
      <c r="J10901" s="1283"/>
      <c r="K10901" s="1283"/>
      <c r="L10901" s="1283"/>
      <c r="M10901" s="1283"/>
      <c r="N10901" s="1283"/>
      <c r="O10901" s="1283"/>
      <c r="P10901" s="1283"/>
      <c r="R10901" s="1067"/>
      <c r="Z10901" s="21"/>
      <c r="AH10901"/>
    </row>
    <row r="10902" spans="1:34" ht="11.25" customHeight="1">
      <c r="A10902"/>
      <c r="B10902" s="1281" t="s">
        <v>17</v>
      </c>
      <c r="C10902" s="1282">
        <v>3303</v>
      </c>
      <c r="D10902" s="1341" t="str">
        <f t="shared" si="184"/>
        <v>WI3303</v>
      </c>
      <c r="E10902" s="1514" t="s">
        <v>125</v>
      </c>
      <c r="F10902" s="1390">
        <v>812</v>
      </c>
      <c r="G10902" s="1283">
        <v>3.29</v>
      </c>
      <c r="H10902" s="1283"/>
      <c r="I10902" s="1283"/>
      <c r="J10902" s="1283"/>
      <c r="K10902" s="1283"/>
      <c r="L10902" s="1283"/>
      <c r="M10902" s="1283"/>
      <c r="N10902" s="1283"/>
      <c r="O10902" s="1283"/>
      <c r="P10902" s="1283"/>
      <c r="R10902" s="1067"/>
      <c r="Z10902" s="21"/>
      <c r="AH10902"/>
    </row>
    <row r="10903" spans="1:34" ht="11.25" customHeight="1">
      <c r="A10903"/>
      <c r="B10903" s="1281" t="s">
        <v>17</v>
      </c>
      <c r="C10903" s="1282">
        <v>3307</v>
      </c>
      <c r="D10903" s="1341" t="str">
        <f t="shared" si="184"/>
        <v>WI3307</v>
      </c>
      <c r="E10903" s="1514" t="s">
        <v>123</v>
      </c>
      <c r="F10903" s="1390">
        <v>900</v>
      </c>
      <c r="G10903" s="1283">
        <v>5.71</v>
      </c>
      <c r="H10903" s="1283"/>
      <c r="I10903" s="1283"/>
      <c r="J10903" s="1283"/>
      <c r="K10903" s="1283"/>
      <c r="L10903" s="1283"/>
      <c r="M10903" s="1283"/>
      <c r="N10903" s="1283"/>
      <c r="O10903" s="1283"/>
      <c r="P10903" s="1283"/>
      <c r="R10903" s="1067"/>
      <c r="Z10903" s="21"/>
      <c r="AH10903"/>
    </row>
    <row r="10904" spans="1:34" ht="11.25" customHeight="1">
      <c r="A10904"/>
      <c r="B10904" s="1281" t="s">
        <v>17</v>
      </c>
      <c r="C10904" s="1282">
        <v>3315</v>
      </c>
      <c r="D10904" s="1341" t="str">
        <f t="shared" si="184"/>
        <v>WI3315</v>
      </c>
      <c r="E10904" s="1514" t="s">
        <v>123</v>
      </c>
      <c r="F10904" s="1390">
        <v>900</v>
      </c>
      <c r="G10904" s="1283">
        <v>4.54</v>
      </c>
      <c r="H10904" s="1283"/>
      <c r="I10904" s="1283"/>
      <c r="J10904" s="1283"/>
      <c r="K10904" s="1283"/>
      <c r="L10904" s="1283"/>
      <c r="M10904" s="1283"/>
      <c r="N10904" s="1283"/>
      <c r="O10904" s="1283"/>
      <c r="P10904" s="1283"/>
      <c r="R10904" s="1067"/>
      <c r="Z10904" s="21"/>
      <c r="AH10904"/>
    </row>
    <row r="10905" spans="1:34" ht="11.25" customHeight="1">
      <c r="A10905"/>
      <c r="B10905" s="1281" t="s">
        <v>17</v>
      </c>
      <c r="C10905" s="1282">
        <v>3334</v>
      </c>
      <c r="D10905" s="1341" t="str">
        <f t="shared" si="184"/>
        <v>WI3334</v>
      </c>
      <c r="E10905" s="1514" t="s">
        <v>124</v>
      </c>
      <c r="F10905" s="1390">
        <v>814</v>
      </c>
      <c r="G10905" s="1283">
        <v>3.3</v>
      </c>
      <c r="H10905" s="1283"/>
      <c r="I10905" s="1283"/>
      <c r="J10905" s="1283"/>
      <c r="K10905" s="1283"/>
      <c r="L10905" s="1283"/>
      <c r="M10905" s="1283"/>
      <c r="N10905" s="1283"/>
      <c r="O10905" s="1283"/>
      <c r="P10905" s="1283"/>
      <c r="R10905" s="1067"/>
      <c r="Z10905" s="21"/>
      <c r="AH10905"/>
    </row>
    <row r="10906" spans="1:34" ht="11.25" customHeight="1">
      <c r="A10906"/>
      <c r="B10906" s="1281" t="s">
        <v>17</v>
      </c>
      <c r="C10906" s="1282">
        <v>3336</v>
      </c>
      <c r="D10906" s="1341" t="str">
        <f t="shared" si="184"/>
        <v>WI3336</v>
      </c>
      <c r="E10906" s="1514" t="s">
        <v>123</v>
      </c>
      <c r="F10906" s="1390">
        <v>900</v>
      </c>
      <c r="G10906" s="1283">
        <v>4.92</v>
      </c>
      <c r="H10906" s="1283"/>
      <c r="I10906" s="1283"/>
      <c r="J10906" s="1283"/>
      <c r="K10906" s="1283"/>
      <c r="L10906" s="1283"/>
      <c r="M10906" s="1283"/>
      <c r="N10906" s="1283"/>
      <c r="O10906" s="1283"/>
      <c r="P10906" s="1283"/>
      <c r="R10906" s="1067"/>
      <c r="Z10906" s="21"/>
      <c r="AH10906"/>
    </row>
    <row r="10907" spans="1:34" ht="11.25" customHeight="1">
      <c r="A10907"/>
      <c r="B10907" s="1281" t="s">
        <v>17</v>
      </c>
      <c r="C10907" s="1282">
        <v>3365</v>
      </c>
      <c r="D10907" s="1341" t="str">
        <f t="shared" si="184"/>
        <v>WI3365</v>
      </c>
      <c r="E10907" s="1514" t="s">
        <v>125</v>
      </c>
      <c r="F10907" s="1390">
        <v>900</v>
      </c>
      <c r="G10907" s="1283">
        <v>7.75</v>
      </c>
      <c r="H10907" s="1283"/>
      <c r="I10907" s="1283"/>
      <c r="J10907" s="1283"/>
      <c r="K10907" s="1283"/>
      <c r="L10907" s="1283"/>
      <c r="M10907" s="1283"/>
      <c r="N10907" s="1283"/>
      <c r="O10907" s="1283"/>
      <c r="P10907" s="1283"/>
      <c r="R10907" s="1067"/>
      <c r="Z10907" s="21"/>
      <c r="AH10907"/>
    </row>
    <row r="10908" spans="1:34" ht="11.25" customHeight="1">
      <c r="A10908"/>
      <c r="B10908" s="1281" t="s">
        <v>17</v>
      </c>
      <c r="C10908" s="1282">
        <v>3372</v>
      </c>
      <c r="D10908" s="1341" t="str">
        <f t="shared" si="184"/>
        <v>WI3372</v>
      </c>
      <c r="E10908" s="1514" t="s">
        <v>121</v>
      </c>
      <c r="F10908" s="1390">
        <v>900</v>
      </c>
      <c r="G10908" s="1283">
        <v>3.86</v>
      </c>
      <c r="H10908" s="1283"/>
      <c r="I10908" s="1283"/>
      <c r="J10908" s="1283"/>
      <c r="K10908" s="1283"/>
      <c r="L10908" s="1283"/>
      <c r="M10908" s="1283"/>
      <c r="N10908" s="1283"/>
      <c r="O10908" s="1283"/>
      <c r="P10908" s="1283"/>
      <c r="R10908" s="1067"/>
      <c r="Z10908" s="21"/>
      <c r="AH10908"/>
    </row>
    <row r="10909" spans="1:34" ht="11.25" customHeight="1">
      <c r="A10909"/>
      <c r="B10909" s="1281" t="s">
        <v>17</v>
      </c>
      <c r="C10909" s="1282">
        <v>3373</v>
      </c>
      <c r="D10909" s="1341" t="str">
        <f t="shared" si="184"/>
        <v>WI3373</v>
      </c>
      <c r="E10909" s="1514" t="s">
        <v>123</v>
      </c>
      <c r="F10909" s="1390">
        <v>900</v>
      </c>
      <c r="G10909" s="1283">
        <v>4.04</v>
      </c>
      <c r="H10909" s="1283"/>
      <c r="I10909" s="1283"/>
      <c r="J10909" s="1283"/>
      <c r="K10909" s="1283"/>
      <c r="L10909" s="1283"/>
      <c r="M10909" s="1283"/>
      <c r="N10909" s="1283"/>
      <c r="O10909" s="1283"/>
      <c r="P10909" s="1283"/>
      <c r="R10909" s="1067"/>
      <c r="Z10909" s="21"/>
      <c r="AH10909"/>
    </row>
    <row r="10910" spans="1:34" ht="11.25" customHeight="1">
      <c r="A10910"/>
      <c r="B10910" s="1281" t="s">
        <v>17</v>
      </c>
      <c r="C10910" s="1282">
        <v>3383</v>
      </c>
      <c r="D10910" s="1341" t="str">
        <f t="shared" si="184"/>
        <v>WI3383</v>
      </c>
      <c r="E10910" s="1514" t="s">
        <v>121</v>
      </c>
      <c r="F10910" s="1390">
        <v>528</v>
      </c>
      <c r="G10910" s="1283">
        <v>1.71</v>
      </c>
      <c r="H10910" s="1283"/>
      <c r="I10910" s="1283"/>
      <c r="J10910" s="1283"/>
      <c r="K10910" s="1283"/>
      <c r="L10910" s="1283"/>
      <c r="M10910" s="1283"/>
      <c r="N10910" s="1283"/>
      <c r="O10910" s="1283"/>
      <c r="P10910" s="1283"/>
      <c r="R10910" s="1067"/>
      <c r="Z10910" s="21"/>
      <c r="AH10910"/>
    </row>
    <row r="10911" spans="1:34" ht="11.25" customHeight="1">
      <c r="A10911"/>
      <c r="B10911" s="1281" t="s">
        <v>17</v>
      </c>
      <c r="C10911" s="1282">
        <v>3385</v>
      </c>
      <c r="D10911" s="1341" t="str">
        <f t="shared" si="184"/>
        <v>WI3385</v>
      </c>
      <c r="E10911" s="1514" t="s">
        <v>121</v>
      </c>
      <c r="F10911" s="1390">
        <v>483</v>
      </c>
      <c r="G10911" s="1283">
        <v>1.46</v>
      </c>
      <c r="H10911" s="1283"/>
      <c r="I10911" s="1283"/>
      <c r="J10911" s="1283"/>
      <c r="K10911" s="1283"/>
      <c r="L10911" s="1283"/>
      <c r="M10911" s="1283"/>
      <c r="N10911" s="1283"/>
      <c r="O10911" s="1283"/>
      <c r="P10911" s="1283"/>
      <c r="R10911" s="1067"/>
      <c r="Z10911" s="21"/>
      <c r="AH10911"/>
    </row>
    <row r="10912" spans="1:34" ht="11.25" customHeight="1">
      <c r="A10912"/>
      <c r="B10912" s="1281" t="s">
        <v>17</v>
      </c>
      <c r="C10912" s="1282">
        <v>3400</v>
      </c>
      <c r="D10912" s="1341" t="str">
        <f t="shared" si="184"/>
        <v>WI3400</v>
      </c>
      <c r="E10912" s="1514" t="s">
        <v>125</v>
      </c>
      <c r="F10912" s="1390">
        <v>900</v>
      </c>
      <c r="G10912" s="1283">
        <v>4.72</v>
      </c>
      <c r="H10912" s="1283"/>
      <c r="I10912" s="1283"/>
      <c r="J10912" s="1283"/>
      <c r="K10912" s="1283"/>
      <c r="L10912" s="1283"/>
      <c r="M10912" s="1283"/>
      <c r="N10912" s="1283"/>
      <c r="O10912" s="1283"/>
      <c r="P10912" s="1283"/>
      <c r="R10912" s="1067"/>
      <c r="Z10912" s="21"/>
      <c r="AH10912"/>
    </row>
    <row r="10913" spans="1:34" ht="11.25" customHeight="1">
      <c r="A10913"/>
      <c r="B10913" s="1281" t="s">
        <v>17</v>
      </c>
      <c r="C10913" s="1282">
        <v>3507</v>
      </c>
      <c r="D10913" s="1341" t="str">
        <f t="shared" si="184"/>
        <v>WI3507</v>
      </c>
      <c r="E10913" s="1514" t="s">
        <v>125</v>
      </c>
      <c r="F10913" s="1390">
        <v>891</v>
      </c>
      <c r="G10913" s="1283">
        <v>3.73</v>
      </c>
      <c r="H10913" s="1283"/>
      <c r="I10913" s="1283"/>
      <c r="J10913" s="1283"/>
      <c r="K10913" s="1283"/>
      <c r="L10913" s="1283"/>
      <c r="M10913" s="1283"/>
      <c r="N10913" s="1283"/>
      <c r="O10913" s="1283"/>
      <c r="P10913" s="1283"/>
      <c r="R10913" s="1067"/>
      <c r="Z10913" s="21"/>
      <c r="AH10913"/>
    </row>
    <row r="10914" spans="1:34" ht="11.25" customHeight="1">
      <c r="A10914"/>
      <c r="B10914" s="1281" t="s">
        <v>17</v>
      </c>
      <c r="C10914" s="1282">
        <v>3515</v>
      </c>
      <c r="D10914" s="1341" t="str">
        <f t="shared" si="184"/>
        <v>WI3515</v>
      </c>
      <c r="E10914" s="1514" t="s">
        <v>125</v>
      </c>
      <c r="F10914" s="1390">
        <v>900</v>
      </c>
      <c r="G10914" s="1283">
        <v>4.13</v>
      </c>
      <c r="H10914" s="1283"/>
      <c r="I10914" s="1283"/>
      <c r="J10914" s="1283"/>
      <c r="K10914" s="1283"/>
      <c r="L10914" s="1283"/>
      <c r="M10914" s="1283"/>
      <c r="N10914" s="1283"/>
      <c r="O10914" s="1283"/>
      <c r="P10914" s="1283"/>
      <c r="R10914" s="1067"/>
      <c r="Z10914" s="21"/>
      <c r="AH10914"/>
    </row>
    <row r="10915" spans="1:34" ht="11.25" customHeight="1">
      <c r="A10915"/>
      <c r="B10915" s="1281" t="s">
        <v>17</v>
      </c>
      <c r="C10915" s="1282">
        <v>3548</v>
      </c>
      <c r="D10915" s="1341" t="str">
        <f t="shared" si="184"/>
        <v>WI3548</v>
      </c>
      <c r="E10915" s="1514" t="s">
        <v>125</v>
      </c>
      <c r="F10915" s="1390">
        <v>463</v>
      </c>
      <c r="G10915" s="1283">
        <v>1.35</v>
      </c>
      <c r="H10915" s="1283"/>
      <c r="I10915" s="1283"/>
      <c r="J10915" s="1283"/>
      <c r="K10915" s="1283"/>
      <c r="L10915" s="1283"/>
      <c r="M10915" s="1283"/>
      <c r="N10915" s="1283"/>
      <c r="O10915" s="1283"/>
      <c r="P10915" s="1283"/>
      <c r="R10915" s="1067"/>
      <c r="Z10915" s="21"/>
      <c r="AH10915"/>
    </row>
    <row r="10916" spans="1:34" ht="11.25" customHeight="1">
      <c r="A10916"/>
      <c r="B10916" s="1281" t="s">
        <v>17</v>
      </c>
      <c r="C10916" s="1282">
        <v>3559</v>
      </c>
      <c r="D10916" s="1341" t="str">
        <f t="shared" si="184"/>
        <v>WI3559</v>
      </c>
      <c r="E10916" s="1514" t="s">
        <v>125</v>
      </c>
      <c r="F10916" s="1390">
        <v>771</v>
      </c>
      <c r="G10916" s="1283">
        <v>3.06</v>
      </c>
      <c r="H10916" s="1283"/>
      <c r="I10916" s="1283"/>
      <c r="J10916" s="1283"/>
      <c r="K10916" s="1283"/>
      <c r="L10916" s="1283"/>
      <c r="M10916" s="1283"/>
      <c r="N10916" s="1283"/>
      <c r="O10916" s="1283"/>
      <c r="P10916" s="1283"/>
      <c r="R10916" s="1067"/>
      <c r="Z10916" s="21"/>
      <c r="AH10916"/>
    </row>
    <row r="10917" spans="1:34" ht="11.25" customHeight="1">
      <c r="A10917"/>
      <c r="B10917" s="1281" t="s">
        <v>17</v>
      </c>
      <c r="C10917" s="1282">
        <v>3574</v>
      </c>
      <c r="D10917" s="1341" t="str">
        <f t="shared" si="184"/>
        <v>WI3574</v>
      </c>
      <c r="E10917" s="1514" t="s">
        <v>125</v>
      </c>
      <c r="F10917" s="1390">
        <v>681</v>
      </c>
      <c r="G10917" s="1283">
        <v>2.56</v>
      </c>
      <c r="H10917" s="1283"/>
      <c r="I10917" s="1283"/>
      <c r="J10917" s="1283"/>
      <c r="K10917" s="1283"/>
      <c r="L10917" s="1283"/>
      <c r="M10917" s="1283"/>
      <c r="N10917" s="1283"/>
      <c r="O10917" s="1283"/>
      <c r="P10917" s="1283"/>
      <c r="R10917" s="1067"/>
      <c r="Z10917" s="21"/>
      <c r="AH10917"/>
    </row>
    <row r="10918" spans="1:34" ht="11.25" customHeight="1">
      <c r="A10918"/>
      <c r="B10918" s="1281" t="s">
        <v>17</v>
      </c>
      <c r="C10918" s="1282">
        <v>3581</v>
      </c>
      <c r="D10918" s="1341" t="str">
        <f t="shared" si="184"/>
        <v>WI3581</v>
      </c>
      <c r="E10918" s="1514" t="s">
        <v>125</v>
      </c>
      <c r="F10918" s="1390">
        <v>366</v>
      </c>
      <c r="G10918" s="1283">
        <v>0.81</v>
      </c>
      <c r="H10918" s="1283"/>
      <c r="I10918" s="1283"/>
      <c r="J10918" s="1283"/>
      <c r="K10918" s="1283"/>
      <c r="L10918" s="1283"/>
      <c r="M10918" s="1283"/>
      <c r="N10918" s="1283"/>
      <c r="O10918" s="1283"/>
      <c r="P10918" s="1283"/>
      <c r="R10918" s="1067"/>
      <c r="Z10918" s="21"/>
      <c r="AH10918"/>
    </row>
    <row r="10919" spans="1:34" ht="11.25" customHeight="1">
      <c r="A10919"/>
      <c r="B10919" s="1281" t="s">
        <v>17</v>
      </c>
      <c r="C10919" s="1282">
        <v>3612</v>
      </c>
      <c r="D10919" s="1341" t="str">
        <f t="shared" si="184"/>
        <v>WI3612</v>
      </c>
      <c r="E10919" s="1514" t="s">
        <v>125</v>
      </c>
      <c r="F10919" s="1390">
        <v>711</v>
      </c>
      <c r="G10919" s="1283">
        <v>2.73</v>
      </c>
      <c r="H10919" s="1283"/>
      <c r="I10919" s="1283"/>
      <c r="J10919" s="1283"/>
      <c r="K10919" s="1283"/>
      <c r="L10919" s="1283"/>
      <c r="M10919" s="1283"/>
      <c r="N10919" s="1283"/>
      <c r="O10919" s="1283"/>
      <c r="P10919" s="1283"/>
      <c r="R10919" s="1067"/>
      <c r="Z10919" s="21"/>
      <c r="AH10919"/>
    </row>
    <row r="10920" spans="1:34" ht="11.25" customHeight="1">
      <c r="A10920"/>
      <c r="B10920" s="1281" t="s">
        <v>17</v>
      </c>
      <c r="C10920" s="1282">
        <v>3620</v>
      </c>
      <c r="D10920" s="1341" t="str">
        <f t="shared" si="184"/>
        <v>WI3620</v>
      </c>
      <c r="E10920" s="1514" t="s">
        <v>123</v>
      </c>
      <c r="F10920" s="1390">
        <v>845</v>
      </c>
      <c r="G10920" s="1283">
        <v>3.47</v>
      </c>
      <c r="H10920" s="1283"/>
      <c r="I10920" s="1283"/>
      <c r="J10920" s="1283"/>
      <c r="K10920" s="1283"/>
      <c r="L10920" s="1283"/>
      <c r="M10920" s="1283"/>
      <c r="N10920" s="1283"/>
      <c r="O10920" s="1283"/>
      <c r="P10920" s="1283"/>
      <c r="R10920" s="1067"/>
      <c r="Z10920" s="21"/>
      <c r="AH10920"/>
    </row>
    <row r="10921" spans="1:34" ht="11.25" customHeight="1">
      <c r="A10921"/>
      <c r="B10921" s="1281" t="s">
        <v>17</v>
      </c>
      <c r="C10921" s="1282">
        <v>3629</v>
      </c>
      <c r="D10921" s="1341" t="str">
        <f t="shared" si="184"/>
        <v>WI3629</v>
      </c>
      <c r="E10921" s="1514" t="s">
        <v>125</v>
      </c>
      <c r="F10921" s="1390">
        <v>674</v>
      </c>
      <c r="G10921" s="1283">
        <v>2.52</v>
      </c>
      <c r="H10921" s="1283"/>
      <c r="I10921" s="1283"/>
      <c r="J10921" s="1283"/>
      <c r="K10921" s="1283"/>
      <c r="L10921" s="1283"/>
      <c r="M10921" s="1283"/>
      <c r="N10921" s="1283"/>
      <c r="O10921" s="1283"/>
      <c r="P10921" s="1283"/>
      <c r="R10921" s="1067"/>
      <c r="Z10921" s="21"/>
      <c r="AH10921"/>
    </row>
    <row r="10922" spans="1:34" ht="11.25" customHeight="1">
      <c r="A10922"/>
      <c r="B10922" s="1281" t="s">
        <v>17</v>
      </c>
      <c r="C10922" s="1282">
        <v>3632</v>
      </c>
      <c r="D10922" s="1341" t="str">
        <f t="shared" si="184"/>
        <v>WI3632</v>
      </c>
      <c r="E10922" s="1514" t="s">
        <v>121</v>
      </c>
      <c r="F10922" s="1390">
        <v>836</v>
      </c>
      <c r="G10922" s="1283">
        <v>3.42</v>
      </c>
      <c r="H10922" s="1283"/>
      <c r="I10922" s="1283"/>
      <c r="J10922" s="1283"/>
      <c r="K10922" s="1283"/>
      <c r="L10922" s="1283"/>
      <c r="M10922" s="1283"/>
      <c r="N10922" s="1283"/>
      <c r="O10922" s="1283"/>
      <c r="P10922" s="1283"/>
      <c r="R10922" s="1067"/>
      <c r="Z10922" s="21"/>
      <c r="AH10922"/>
    </row>
    <row r="10923" spans="1:34" ht="11.25" customHeight="1">
      <c r="A10923"/>
      <c r="B10923" s="1281" t="s">
        <v>17</v>
      </c>
      <c r="C10923" s="1282">
        <v>3634</v>
      </c>
      <c r="D10923" s="1341" t="str">
        <f t="shared" si="184"/>
        <v>WI3634</v>
      </c>
      <c r="E10923" s="1514" t="s">
        <v>125</v>
      </c>
      <c r="F10923" s="1390">
        <v>720</v>
      </c>
      <c r="G10923" s="1283">
        <v>2.78</v>
      </c>
      <c r="H10923" s="1283"/>
      <c r="I10923" s="1283"/>
      <c r="J10923" s="1283"/>
      <c r="K10923" s="1283"/>
      <c r="L10923" s="1283"/>
      <c r="M10923" s="1283"/>
      <c r="N10923" s="1283"/>
      <c r="O10923" s="1283"/>
      <c r="P10923" s="1283"/>
      <c r="R10923" s="1067"/>
      <c r="Z10923" s="21"/>
      <c r="AH10923"/>
    </row>
    <row r="10924" spans="1:34" ht="11.25" customHeight="1">
      <c r="A10924"/>
      <c r="B10924" s="1281" t="s">
        <v>17</v>
      </c>
      <c r="C10924" s="1282">
        <v>3635</v>
      </c>
      <c r="D10924" s="1341" t="str">
        <f t="shared" si="184"/>
        <v>WI3635</v>
      </c>
      <c r="E10924" s="1514" t="s">
        <v>125</v>
      </c>
      <c r="F10924" s="1390">
        <v>783</v>
      </c>
      <c r="G10924" s="1283">
        <v>3.13</v>
      </c>
      <c r="H10924" s="1283"/>
      <c r="I10924" s="1283"/>
      <c r="J10924" s="1283"/>
      <c r="K10924" s="1283"/>
      <c r="L10924" s="1283"/>
      <c r="M10924" s="1283"/>
      <c r="N10924" s="1283"/>
      <c r="O10924" s="1283"/>
      <c r="P10924" s="1283"/>
      <c r="R10924" s="1067"/>
      <c r="Z10924" s="21"/>
      <c r="AH10924"/>
    </row>
    <row r="10925" spans="1:34" ht="11.25" customHeight="1">
      <c r="A10925"/>
      <c r="B10925" s="1281" t="s">
        <v>17</v>
      </c>
      <c r="C10925" s="1282">
        <v>3638</v>
      </c>
      <c r="D10925" s="1341" t="str">
        <f t="shared" si="184"/>
        <v>WI3638</v>
      </c>
      <c r="E10925" s="1514" t="s">
        <v>125</v>
      </c>
      <c r="F10925" s="1390">
        <v>551</v>
      </c>
      <c r="G10925" s="1283">
        <v>1.84</v>
      </c>
      <c r="H10925" s="1283"/>
      <c r="I10925" s="1283"/>
      <c r="J10925" s="1283"/>
      <c r="K10925" s="1283"/>
      <c r="L10925" s="1283"/>
      <c r="M10925" s="1283"/>
      <c r="N10925" s="1283"/>
      <c r="O10925" s="1283"/>
      <c r="P10925" s="1283"/>
      <c r="R10925" s="1067"/>
      <c r="Z10925" s="21"/>
      <c r="AH10925"/>
    </row>
    <row r="10926" spans="1:34" ht="11.25" customHeight="1">
      <c r="A10926"/>
      <c r="B10926" s="1281" t="s">
        <v>17</v>
      </c>
      <c r="C10926" s="1282">
        <v>3642</v>
      </c>
      <c r="D10926" s="1341" t="str">
        <f t="shared" si="184"/>
        <v>WI3642</v>
      </c>
      <c r="E10926" s="1514" t="s">
        <v>123</v>
      </c>
      <c r="F10926" s="1390">
        <v>686</v>
      </c>
      <c r="G10926" s="1283">
        <v>2.59</v>
      </c>
      <c r="H10926" s="1283"/>
      <c r="I10926" s="1283"/>
      <c r="J10926" s="1283"/>
      <c r="K10926" s="1283"/>
      <c r="L10926" s="1283"/>
      <c r="M10926" s="1283"/>
      <c r="N10926" s="1283"/>
      <c r="O10926" s="1283"/>
      <c r="P10926" s="1283"/>
      <c r="R10926" s="1067"/>
      <c r="Z10926" s="21"/>
      <c r="AH10926"/>
    </row>
    <row r="10927" spans="1:34" ht="11.25" customHeight="1">
      <c r="A10927"/>
      <c r="B10927" s="1281" t="s">
        <v>17</v>
      </c>
      <c r="C10927" s="1282">
        <v>3643</v>
      </c>
      <c r="D10927" s="1341" t="str">
        <f t="shared" si="184"/>
        <v>WI3643</v>
      </c>
      <c r="E10927" s="1514" t="s">
        <v>125</v>
      </c>
      <c r="F10927" s="1390">
        <v>821</v>
      </c>
      <c r="G10927" s="1283">
        <v>3.34</v>
      </c>
      <c r="H10927" s="1283"/>
      <c r="I10927" s="1283"/>
      <c r="J10927" s="1283"/>
      <c r="K10927" s="1283"/>
      <c r="L10927" s="1283"/>
      <c r="M10927" s="1283"/>
      <c r="N10927" s="1283"/>
      <c r="O10927" s="1283"/>
      <c r="P10927" s="1283"/>
      <c r="R10927" s="1067"/>
      <c r="Z10927" s="21"/>
      <c r="AH10927"/>
    </row>
    <row r="10928" spans="1:34" ht="11.25" customHeight="1">
      <c r="A10928"/>
      <c r="B10928" s="1281" t="s">
        <v>17</v>
      </c>
      <c r="C10928" s="1282">
        <v>3647</v>
      </c>
      <c r="D10928" s="1341" t="str">
        <f t="shared" si="184"/>
        <v>WI3647</v>
      </c>
      <c r="E10928" s="1514" t="s">
        <v>123</v>
      </c>
      <c r="F10928" s="1390">
        <v>900</v>
      </c>
      <c r="G10928" s="1283">
        <v>10.32</v>
      </c>
      <c r="H10928" s="1283"/>
      <c r="I10928" s="1283"/>
      <c r="J10928" s="1283"/>
      <c r="K10928" s="1283"/>
      <c r="L10928" s="1283"/>
      <c r="M10928" s="1283"/>
      <c r="N10928" s="1283"/>
      <c r="O10928" s="1283"/>
      <c r="P10928" s="1283"/>
      <c r="R10928" s="1067"/>
      <c r="Z10928" s="21"/>
      <c r="AH10928"/>
    </row>
    <row r="10929" spans="1:34" ht="11.25" customHeight="1">
      <c r="A10929"/>
      <c r="B10929" s="1281" t="s">
        <v>17</v>
      </c>
      <c r="C10929" s="1282">
        <v>3648</v>
      </c>
      <c r="D10929" s="1341" t="str">
        <f t="shared" si="184"/>
        <v>WI3648</v>
      </c>
      <c r="E10929" s="1514" t="s">
        <v>125</v>
      </c>
      <c r="F10929" s="1390">
        <v>524</v>
      </c>
      <c r="G10929" s="1283">
        <v>1.69</v>
      </c>
      <c r="H10929" s="1283"/>
      <c r="I10929" s="1283"/>
      <c r="J10929" s="1283"/>
      <c r="K10929" s="1283"/>
      <c r="L10929" s="1283"/>
      <c r="M10929" s="1283"/>
      <c r="N10929" s="1283"/>
      <c r="O10929" s="1283"/>
      <c r="P10929" s="1283"/>
      <c r="R10929" s="1067"/>
      <c r="Z10929" s="21"/>
      <c r="AH10929"/>
    </row>
    <row r="10930" spans="1:34" ht="11.25" customHeight="1">
      <c r="A10930"/>
      <c r="B10930" s="1281" t="s">
        <v>17</v>
      </c>
      <c r="C10930" s="1282">
        <v>3681</v>
      </c>
      <c r="D10930" s="1341" t="str">
        <f t="shared" si="184"/>
        <v>WI3681</v>
      </c>
      <c r="E10930" s="1514" t="s">
        <v>121</v>
      </c>
      <c r="F10930" s="1390">
        <v>440</v>
      </c>
      <c r="G10930" s="1283">
        <v>1.22</v>
      </c>
      <c r="H10930" s="1283"/>
      <c r="I10930" s="1283"/>
      <c r="J10930" s="1283"/>
      <c r="K10930" s="1283"/>
      <c r="L10930" s="1283"/>
      <c r="M10930" s="1283"/>
      <c r="N10930" s="1283"/>
      <c r="O10930" s="1283"/>
      <c r="P10930" s="1283"/>
      <c r="R10930" s="1067"/>
      <c r="Z10930" s="21"/>
      <c r="AH10930"/>
    </row>
    <row r="10931" spans="1:34" ht="11.25" customHeight="1">
      <c r="A10931"/>
      <c r="B10931" s="1281" t="s">
        <v>17</v>
      </c>
      <c r="C10931" s="1282">
        <v>3685</v>
      </c>
      <c r="D10931" s="1341" t="str">
        <f t="shared" si="184"/>
        <v>WI3685</v>
      </c>
      <c r="E10931" s="1514" t="s">
        <v>121</v>
      </c>
      <c r="F10931" s="1390">
        <v>420</v>
      </c>
      <c r="G10931" s="1283">
        <v>1.1100000000000001</v>
      </c>
      <c r="H10931" s="1283"/>
      <c r="I10931" s="1283"/>
      <c r="J10931" s="1283"/>
      <c r="K10931" s="1283"/>
      <c r="L10931" s="1283"/>
      <c r="M10931" s="1283"/>
      <c r="N10931" s="1283"/>
      <c r="O10931" s="1283"/>
      <c r="P10931" s="1283"/>
      <c r="R10931" s="1067"/>
      <c r="Z10931" s="21"/>
      <c r="AH10931"/>
    </row>
    <row r="10932" spans="1:34" ht="11.25" customHeight="1">
      <c r="A10932"/>
      <c r="B10932" s="1281" t="s">
        <v>17</v>
      </c>
      <c r="C10932" s="1282">
        <v>3719</v>
      </c>
      <c r="D10932" s="1341" t="str">
        <f t="shared" si="184"/>
        <v>WI3719</v>
      </c>
      <c r="E10932" s="1514" t="s">
        <v>122</v>
      </c>
      <c r="F10932" s="1390">
        <v>755</v>
      </c>
      <c r="G10932" s="1283">
        <v>2.97</v>
      </c>
      <c r="H10932" s="1283"/>
      <c r="I10932" s="1283"/>
      <c r="J10932" s="1283"/>
      <c r="K10932" s="1283"/>
      <c r="L10932" s="1283"/>
      <c r="M10932" s="1283"/>
      <c r="N10932" s="1283"/>
      <c r="O10932" s="1283"/>
      <c r="P10932" s="1283"/>
      <c r="R10932" s="1067"/>
      <c r="Z10932" s="21"/>
      <c r="AH10932"/>
    </row>
    <row r="10933" spans="1:34" ht="11.25" customHeight="1">
      <c r="A10933"/>
      <c r="B10933" s="1281" t="s">
        <v>17</v>
      </c>
      <c r="C10933" s="1282">
        <v>3724</v>
      </c>
      <c r="D10933" s="1341" t="str">
        <f t="shared" si="184"/>
        <v>WI3724</v>
      </c>
      <c r="E10933" s="1514" t="s">
        <v>125</v>
      </c>
      <c r="F10933" s="1390">
        <v>900</v>
      </c>
      <c r="G10933" s="1283">
        <v>5.0599999999999996</v>
      </c>
      <c r="H10933" s="1283"/>
      <c r="I10933" s="1283"/>
      <c r="J10933" s="1283"/>
      <c r="K10933" s="1283"/>
      <c r="L10933" s="1283"/>
      <c r="M10933" s="1283"/>
      <c r="N10933" s="1283"/>
      <c r="O10933" s="1283"/>
      <c r="P10933" s="1283"/>
      <c r="R10933" s="1067"/>
      <c r="Z10933" s="21"/>
      <c r="AH10933"/>
    </row>
    <row r="10934" spans="1:34" ht="11.25" customHeight="1">
      <c r="A10934"/>
      <c r="B10934" s="1281" t="s">
        <v>17</v>
      </c>
      <c r="C10934" s="1282">
        <v>3726</v>
      </c>
      <c r="D10934" s="1341" t="str">
        <f t="shared" si="184"/>
        <v>WI3726</v>
      </c>
      <c r="E10934" s="1514" t="s">
        <v>123</v>
      </c>
      <c r="F10934" s="1390">
        <v>900</v>
      </c>
      <c r="G10934" s="1283">
        <v>6.01</v>
      </c>
      <c r="H10934" s="1283"/>
      <c r="I10934" s="1283"/>
      <c r="J10934" s="1283"/>
      <c r="K10934" s="1283"/>
      <c r="L10934" s="1283"/>
      <c r="M10934" s="1283"/>
      <c r="N10934" s="1283"/>
      <c r="O10934" s="1283"/>
      <c r="P10934" s="1283"/>
      <c r="R10934" s="1067"/>
      <c r="Z10934" s="21"/>
      <c r="AH10934"/>
    </row>
    <row r="10935" spans="1:34" ht="11.25" customHeight="1">
      <c r="A10935"/>
      <c r="B10935" s="1281" t="s">
        <v>17</v>
      </c>
      <c r="C10935" s="1282">
        <v>3803</v>
      </c>
      <c r="D10935" s="1341" t="str">
        <f t="shared" si="184"/>
        <v>WI3803</v>
      </c>
      <c r="E10935" s="1514" t="s">
        <v>125</v>
      </c>
      <c r="F10935" s="1390">
        <v>510</v>
      </c>
      <c r="G10935" s="1283">
        <v>1.61</v>
      </c>
      <c r="H10935" s="1283"/>
      <c r="I10935" s="1283"/>
      <c r="J10935" s="1283"/>
      <c r="K10935" s="1283"/>
      <c r="L10935" s="1283"/>
      <c r="M10935" s="1283"/>
      <c r="N10935" s="1283"/>
      <c r="O10935" s="1283"/>
      <c r="P10935" s="1283"/>
      <c r="R10935" s="1067"/>
      <c r="Z10935" s="21"/>
      <c r="AH10935"/>
    </row>
    <row r="10936" spans="1:34" ht="11.25" customHeight="1">
      <c r="A10936"/>
      <c r="B10936" s="1281" t="s">
        <v>17</v>
      </c>
      <c r="C10936" s="1282">
        <v>3807</v>
      </c>
      <c r="D10936" s="1341" t="str">
        <f t="shared" si="184"/>
        <v>WI3807</v>
      </c>
      <c r="E10936" s="1514" t="s">
        <v>125</v>
      </c>
      <c r="F10936" s="1390">
        <v>603</v>
      </c>
      <c r="G10936" s="1283">
        <v>2.13</v>
      </c>
      <c r="H10936" s="1283"/>
      <c r="I10936" s="1283"/>
      <c r="J10936" s="1283"/>
      <c r="K10936" s="1283"/>
      <c r="L10936" s="1283"/>
      <c r="M10936" s="1283"/>
      <c r="N10936" s="1283"/>
      <c r="O10936" s="1283"/>
      <c r="P10936" s="1283"/>
      <c r="R10936" s="1067"/>
      <c r="Z10936" s="21"/>
      <c r="AH10936"/>
    </row>
    <row r="10937" spans="1:34" ht="11.25" customHeight="1">
      <c r="A10937"/>
      <c r="B10937" s="1281" t="s">
        <v>17</v>
      </c>
      <c r="C10937" s="1282">
        <v>3808</v>
      </c>
      <c r="D10937" s="1341" t="str">
        <f t="shared" si="184"/>
        <v>WI3808</v>
      </c>
      <c r="E10937" s="1514" t="s">
        <v>125</v>
      </c>
      <c r="F10937" s="1390">
        <v>539</v>
      </c>
      <c r="G10937" s="1283">
        <v>1.77</v>
      </c>
      <c r="H10937" s="1283"/>
      <c r="I10937" s="1283"/>
      <c r="J10937" s="1283"/>
      <c r="K10937" s="1283"/>
      <c r="L10937" s="1283"/>
      <c r="M10937" s="1283"/>
      <c r="N10937" s="1283"/>
      <c r="O10937" s="1283"/>
      <c r="P10937" s="1283"/>
      <c r="R10937" s="1067"/>
      <c r="Z10937" s="21"/>
      <c r="AH10937"/>
    </row>
    <row r="10938" spans="1:34" ht="11.25" customHeight="1">
      <c r="A10938"/>
      <c r="B10938" s="1281" t="s">
        <v>17</v>
      </c>
      <c r="C10938" s="1282">
        <v>3821</v>
      </c>
      <c r="D10938" s="1341" t="str">
        <f t="shared" si="184"/>
        <v>WI3821</v>
      </c>
      <c r="E10938" s="1514" t="s">
        <v>124</v>
      </c>
      <c r="F10938" s="1390">
        <v>900</v>
      </c>
      <c r="G10938" s="1283">
        <v>12.22</v>
      </c>
      <c r="H10938" s="1283"/>
      <c r="I10938" s="1283"/>
      <c r="J10938" s="1283"/>
      <c r="K10938" s="1283"/>
      <c r="L10938" s="1283"/>
      <c r="M10938" s="1283"/>
      <c r="N10938" s="1283"/>
      <c r="O10938" s="1283"/>
      <c r="P10938" s="1283"/>
      <c r="R10938" s="1067"/>
      <c r="Z10938" s="21"/>
      <c r="AH10938"/>
    </row>
    <row r="10939" spans="1:34" ht="11.25" customHeight="1">
      <c r="A10939"/>
      <c r="B10939" s="1281" t="s">
        <v>17</v>
      </c>
      <c r="C10939" s="1282">
        <v>3822</v>
      </c>
      <c r="D10939" s="1341" t="str">
        <f t="shared" si="184"/>
        <v>WI3822</v>
      </c>
      <c r="E10939" s="1514" t="s">
        <v>125</v>
      </c>
      <c r="F10939" s="1390">
        <v>900</v>
      </c>
      <c r="G10939" s="1283">
        <v>17.25</v>
      </c>
      <c r="H10939" s="1283"/>
      <c r="I10939" s="1283"/>
      <c r="J10939" s="1283"/>
      <c r="K10939" s="1283"/>
      <c r="L10939" s="1283"/>
      <c r="M10939" s="1283"/>
      <c r="N10939" s="1283"/>
      <c r="O10939" s="1283"/>
      <c r="P10939" s="1283"/>
      <c r="R10939" s="1067"/>
      <c r="Z10939" s="21"/>
      <c r="AH10939"/>
    </row>
    <row r="10940" spans="1:34" ht="11.25" customHeight="1">
      <c r="A10940"/>
      <c r="B10940" s="1281" t="s">
        <v>17</v>
      </c>
      <c r="C10940" s="1282">
        <v>3824</v>
      </c>
      <c r="D10940" s="1341" t="str">
        <f t="shared" si="184"/>
        <v>WI3824</v>
      </c>
      <c r="E10940" s="1514" t="s">
        <v>125</v>
      </c>
      <c r="F10940" s="1390">
        <v>900</v>
      </c>
      <c r="G10940" s="1283">
        <v>4.66</v>
      </c>
      <c r="H10940" s="1283"/>
      <c r="I10940" s="1283"/>
      <c r="J10940" s="1283"/>
      <c r="K10940" s="1283"/>
      <c r="L10940" s="1283"/>
      <c r="M10940" s="1283"/>
      <c r="N10940" s="1283"/>
      <c r="O10940" s="1283"/>
      <c r="P10940" s="1283"/>
      <c r="R10940" s="1067"/>
      <c r="Z10940" s="21"/>
      <c r="AH10940"/>
    </row>
    <row r="10941" spans="1:34" ht="11.25" customHeight="1">
      <c r="A10941"/>
      <c r="B10941" s="1281" t="s">
        <v>17</v>
      </c>
      <c r="C10941" s="1282">
        <v>3826</v>
      </c>
      <c r="D10941" s="1341" t="str">
        <f t="shared" si="184"/>
        <v>WI3826</v>
      </c>
      <c r="E10941" s="1514" t="s">
        <v>125</v>
      </c>
      <c r="F10941" s="1390">
        <v>528</v>
      </c>
      <c r="G10941" s="1283">
        <v>1.71</v>
      </c>
      <c r="H10941" s="1283"/>
      <c r="I10941" s="1283"/>
      <c r="J10941" s="1283"/>
      <c r="K10941" s="1283"/>
      <c r="L10941" s="1283"/>
      <c r="M10941" s="1283"/>
      <c r="N10941" s="1283"/>
      <c r="O10941" s="1283"/>
      <c r="P10941" s="1283"/>
      <c r="R10941" s="1067"/>
      <c r="Z10941" s="21"/>
      <c r="AH10941"/>
    </row>
    <row r="10942" spans="1:34" ht="11.25" customHeight="1">
      <c r="A10942"/>
      <c r="B10942" s="1281" t="s">
        <v>17</v>
      </c>
      <c r="C10942" s="1282">
        <v>3827</v>
      </c>
      <c r="D10942" s="1341" t="str">
        <f t="shared" si="184"/>
        <v>WI3827</v>
      </c>
      <c r="E10942" s="1514" t="s">
        <v>125</v>
      </c>
      <c r="F10942" s="1390">
        <v>733</v>
      </c>
      <c r="G10942" s="1283">
        <v>2.85</v>
      </c>
      <c r="H10942" s="1283"/>
      <c r="I10942" s="1283"/>
      <c r="J10942" s="1283"/>
      <c r="K10942" s="1283"/>
      <c r="L10942" s="1283"/>
      <c r="M10942" s="1283"/>
      <c r="N10942" s="1283"/>
      <c r="O10942" s="1283"/>
      <c r="P10942" s="1283"/>
      <c r="R10942" s="1067"/>
      <c r="Z10942" s="21"/>
      <c r="AH10942"/>
    </row>
    <row r="10943" spans="1:34" ht="11.25" customHeight="1">
      <c r="A10943"/>
      <c r="B10943" s="1281" t="s">
        <v>17</v>
      </c>
      <c r="C10943" s="1282">
        <v>3830</v>
      </c>
      <c r="D10943" s="1341" t="str">
        <f t="shared" si="184"/>
        <v>WI3830</v>
      </c>
      <c r="E10943" s="1514" t="s">
        <v>123</v>
      </c>
      <c r="F10943" s="1390">
        <v>0</v>
      </c>
      <c r="G10943" s="1283">
        <v>99.99</v>
      </c>
      <c r="H10943" s="1283"/>
      <c r="I10943" s="1283"/>
      <c r="J10943" s="1283"/>
      <c r="K10943" s="1283"/>
      <c r="L10943" s="1283"/>
      <c r="M10943" s="1283"/>
      <c r="N10943" s="1283"/>
      <c r="O10943" s="1283"/>
      <c r="P10943" s="1283"/>
      <c r="R10943" s="1067"/>
      <c r="Z10943" s="21"/>
      <c r="AH10943"/>
    </row>
    <row r="10944" spans="1:34" ht="11.25" customHeight="1">
      <c r="A10944"/>
      <c r="B10944" s="1281" t="s">
        <v>17</v>
      </c>
      <c r="C10944" s="1282">
        <v>3851</v>
      </c>
      <c r="D10944" s="1341" t="str">
        <f t="shared" si="184"/>
        <v>WI3851</v>
      </c>
      <c r="E10944" s="1514" t="s">
        <v>124</v>
      </c>
      <c r="F10944" s="1390">
        <v>528</v>
      </c>
      <c r="G10944" s="1283">
        <v>1.71</v>
      </c>
      <c r="H10944" s="1283"/>
      <c r="I10944" s="1283"/>
      <c r="J10944" s="1283"/>
      <c r="K10944" s="1283"/>
      <c r="L10944" s="1283"/>
      <c r="M10944" s="1283"/>
      <c r="N10944" s="1283"/>
      <c r="O10944" s="1283"/>
      <c r="P10944" s="1283"/>
      <c r="R10944" s="1067"/>
      <c r="Z10944" s="21"/>
      <c r="AH10944"/>
    </row>
    <row r="10945" spans="1:34" ht="11.25" customHeight="1">
      <c r="A10945"/>
      <c r="B10945" s="1281" t="s">
        <v>17</v>
      </c>
      <c r="C10945" s="1282">
        <v>3865</v>
      </c>
      <c r="D10945" s="1341" t="str">
        <f t="shared" si="184"/>
        <v>WI3865</v>
      </c>
      <c r="E10945" s="1514" t="s">
        <v>121</v>
      </c>
      <c r="F10945" s="1390">
        <v>405</v>
      </c>
      <c r="G10945" s="1283">
        <v>1.03</v>
      </c>
      <c r="H10945" s="1283"/>
      <c r="I10945" s="1283"/>
      <c r="J10945" s="1283"/>
      <c r="K10945" s="1283"/>
      <c r="L10945" s="1283"/>
      <c r="M10945" s="1283"/>
      <c r="N10945" s="1283"/>
      <c r="O10945" s="1283"/>
      <c r="P10945" s="1283"/>
      <c r="R10945" s="1067"/>
      <c r="Z10945" s="21"/>
      <c r="AH10945"/>
    </row>
    <row r="10946" spans="1:34" ht="11.25" customHeight="1">
      <c r="A10946"/>
      <c r="B10946" s="1281" t="s">
        <v>17</v>
      </c>
      <c r="C10946" s="1282">
        <v>3881</v>
      </c>
      <c r="D10946" s="1341" t="str">
        <f t="shared" si="184"/>
        <v>WI3881</v>
      </c>
      <c r="E10946" s="1514" t="s">
        <v>122</v>
      </c>
      <c r="F10946" s="1390">
        <v>900</v>
      </c>
      <c r="G10946" s="1283">
        <v>7.57</v>
      </c>
      <c r="H10946" s="1283"/>
      <c r="I10946" s="1283"/>
      <c r="J10946" s="1283"/>
      <c r="K10946" s="1283"/>
      <c r="L10946" s="1283"/>
      <c r="M10946" s="1283"/>
      <c r="N10946" s="1283"/>
      <c r="O10946" s="1283"/>
      <c r="P10946" s="1283"/>
      <c r="R10946" s="1067"/>
      <c r="Z10946" s="21"/>
      <c r="AH10946"/>
    </row>
    <row r="10947" spans="1:34" ht="11.25" customHeight="1">
      <c r="A10947"/>
      <c r="B10947" s="1281" t="s">
        <v>17</v>
      </c>
      <c r="C10947" s="1282">
        <v>4000</v>
      </c>
      <c r="D10947" s="1341" t="str">
        <f t="shared" si="184"/>
        <v>WI4000</v>
      </c>
      <c r="E10947" s="1514" t="s">
        <v>123</v>
      </c>
      <c r="F10947" s="1390">
        <v>900</v>
      </c>
      <c r="G10947" s="1283">
        <v>5.25</v>
      </c>
      <c r="H10947" s="1283"/>
      <c r="I10947" s="1283"/>
      <c r="J10947" s="1283"/>
      <c r="K10947" s="1283"/>
      <c r="L10947" s="1283"/>
      <c r="M10947" s="1283"/>
      <c r="N10947" s="1283"/>
      <c r="O10947" s="1283"/>
      <c r="P10947" s="1283"/>
      <c r="R10947" s="1067"/>
      <c r="Z10947" s="21"/>
      <c r="AH10947"/>
    </row>
    <row r="10948" spans="1:34" ht="11.25" customHeight="1">
      <c r="A10948"/>
      <c r="B10948" s="1281" t="s">
        <v>17</v>
      </c>
      <c r="C10948" s="1282">
        <v>4021</v>
      </c>
      <c r="D10948" s="1341" t="str">
        <f t="shared" si="184"/>
        <v>WI4021</v>
      </c>
      <c r="E10948" s="1514" t="s">
        <v>124</v>
      </c>
      <c r="F10948" s="1390">
        <v>900</v>
      </c>
      <c r="G10948" s="1283">
        <v>4.09</v>
      </c>
      <c r="H10948" s="1283"/>
      <c r="I10948" s="1283"/>
      <c r="J10948" s="1283"/>
      <c r="K10948" s="1283"/>
      <c r="L10948" s="1283"/>
      <c r="M10948" s="1283"/>
      <c r="N10948" s="1283"/>
      <c r="O10948" s="1283"/>
      <c r="P10948" s="1283"/>
      <c r="R10948" s="1067"/>
      <c r="Z10948" s="21"/>
      <c r="AH10948"/>
    </row>
    <row r="10949" spans="1:34" ht="11.25" customHeight="1">
      <c r="A10949"/>
      <c r="B10949" s="1281" t="s">
        <v>17</v>
      </c>
      <c r="C10949" s="1282">
        <v>4024</v>
      </c>
      <c r="D10949" s="1341" t="str">
        <f t="shared" si="184"/>
        <v>WI4024</v>
      </c>
      <c r="E10949" s="1514" t="s">
        <v>123</v>
      </c>
      <c r="F10949" s="1390">
        <v>900</v>
      </c>
      <c r="G10949" s="1283">
        <v>5.49</v>
      </c>
      <c r="H10949" s="1283"/>
      <c r="I10949" s="1283"/>
      <c r="J10949" s="1283"/>
      <c r="K10949" s="1283"/>
      <c r="L10949" s="1283"/>
      <c r="M10949" s="1283"/>
      <c r="N10949" s="1283"/>
      <c r="O10949" s="1283"/>
      <c r="P10949" s="1283"/>
      <c r="R10949" s="1067"/>
      <c r="Z10949" s="21"/>
      <c r="AH10949"/>
    </row>
    <row r="10950" spans="1:34" ht="11.25" customHeight="1">
      <c r="A10950"/>
      <c r="B10950" s="1281" t="s">
        <v>17</v>
      </c>
      <c r="C10950" s="1282">
        <v>4034</v>
      </c>
      <c r="D10950" s="1341" t="str">
        <f t="shared" si="184"/>
        <v>WI4034</v>
      </c>
      <c r="E10950" s="1514" t="s">
        <v>125</v>
      </c>
      <c r="F10950" s="1390">
        <v>900</v>
      </c>
      <c r="G10950" s="1283">
        <v>11.49</v>
      </c>
      <c r="H10950" s="1283"/>
      <c r="I10950" s="1283"/>
      <c r="J10950" s="1283"/>
      <c r="K10950" s="1283"/>
      <c r="L10950" s="1283"/>
      <c r="M10950" s="1283"/>
      <c r="N10950" s="1283"/>
      <c r="O10950" s="1283"/>
      <c r="P10950" s="1283"/>
      <c r="R10950" s="1067"/>
      <c r="Z10950" s="21"/>
      <c r="AH10950"/>
    </row>
    <row r="10951" spans="1:34" ht="11.25" customHeight="1">
      <c r="A10951"/>
      <c r="B10951" s="1281" t="s">
        <v>17</v>
      </c>
      <c r="C10951" s="1282">
        <v>4036</v>
      </c>
      <c r="D10951" s="1341" t="str">
        <f t="shared" si="184"/>
        <v>WI4036</v>
      </c>
      <c r="E10951" s="1514" t="s">
        <v>125</v>
      </c>
      <c r="F10951" s="1390">
        <v>900</v>
      </c>
      <c r="G10951" s="1283">
        <v>5.47</v>
      </c>
      <c r="H10951" s="1283"/>
      <c r="I10951" s="1283"/>
      <c r="J10951" s="1283"/>
      <c r="K10951" s="1283"/>
      <c r="L10951" s="1283"/>
      <c r="M10951" s="1283"/>
      <c r="N10951" s="1283"/>
      <c r="O10951" s="1283"/>
      <c r="P10951" s="1283"/>
      <c r="R10951" s="1067"/>
      <c r="Z10951" s="21"/>
      <c r="AH10951"/>
    </row>
    <row r="10952" spans="1:34" ht="11.25" customHeight="1">
      <c r="A10952"/>
      <c r="B10952" s="1281" t="s">
        <v>17</v>
      </c>
      <c r="C10952" s="1282">
        <v>4038</v>
      </c>
      <c r="D10952" s="1341" t="str">
        <f t="shared" si="184"/>
        <v>WI4038</v>
      </c>
      <c r="E10952" s="1514" t="s">
        <v>125</v>
      </c>
      <c r="F10952" s="1390">
        <v>900</v>
      </c>
      <c r="G10952" s="1283">
        <v>9.7200000000000006</v>
      </c>
      <c r="H10952" s="1283"/>
      <c r="I10952" s="1283"/>
      <c r="J10952" s="1283"/>
      <c r="K10952" s="1283"/>
      <c r="L10952" s="1283"/>
      <c r="M10952" s="1283"/>
      <c r="N10952" s="1283"/>
      <c r="O10952" s="1283"/>
      <c r="P10952" s="1283"/>
      <c r="R10952" s="1067"/>
      <c r="Z10952" s="21"/>
      <c r="AH10952"/>
    </row>
    <row r="10953" spans="1:34" ht="11.25" customHeight="1">
      <c r="A10953"/>
      <c r="B10953" s="1281" t="s">
        <v>17</v>
      </c>
      <c r="C10953" s="1282">
        <v>4054</v>
      </c>
      <c r="D10953" s="1341" t="str">
        <f t="shared" si="184"/>
        <v>WI4054</v>
      </c>
      <c r="E10953" s="1514" t="s">
        <v>125</v>
      </c>
      <c r="F10953" s="1390">
        <v>900</v>
      </c>
      <c r="G10953" s="1283">
        <v>4.46</v>
      </c>
      <c r="H10953" s="1283"/>
      <c r="I10953" s="1283"/>
      <c r="J10953" s="1283"/>
      <c r="K10953" s="1283"/>
      <c r="L10953" s="1283"/>
      <c r="M10953" s="1283"/>
      <c r="N10953" s="1283"/>
      <c r="O10953" s="1283"/>
      <c r="P10953" s="1283"/>
      <c r="R10953" s="1067"/>
      <c r="Z10953" s="21"/>
      <c r="AH10953"/>
    </row>
    <row r="10954" spans="1:34" ht="11.25" customHeight="1">
      <c r="A10954"/>
      <c r="B10954" s="1281" t="s">
        <v>17</v>
      </c>
      <c r="C10954" s="1282">
        <v>4062</v>
      </c>
      <c r="D10954" s="1341" t="str">
        <f t="shared" si="184"/>
        <v>WI4062</v>
      </c>
      <c r="E10954" s="1514" t="s">
        <v>125</v>
      </c>
      <c r="F10954" s="1390">
        <v>548</v>
      </c>
      <c r="G10954" s="1283">
        <v>1.82</v>
      </c>
      <c r="H10954" s="1283"/>
      <c r="I10954" s="1283"/>
      <c r="J10954" s="1283"/>
      <c r="K10954" s="1283"/>
      <c r="L10954" s="1283"/>
      <c r="M10954" s="1283"/>
      <c r="N10954" s="1283"/>
      <c r="O10954" s="1283"/>
      <c r="P10954" s="1283"/>
      <c r="R10954" s="1067"/>
      <c r="Z10954" s="21"/>
      <c r="AH10954"/>
    </row>
    <row r="10955" spans="1:34" ht="11.25" customHeight="1">
      <c r="A10955"/>
      <c r="B10955" s="1281" t="s">
        <v>17</v>
      </c>
      <c r="C10955" s="1282">
        <v>4101</v>
      </c>
      <c r="D10955" s="1341" t="str">
        <f t="shared" si="184"/>
        <v>WI4101</v>
      </c>
      <c r="E10955" s="1514" t="s">
        <v>125</v>
      </c>
      <c r="F10955" s="1390">
        <v>481</v>
      </c>
      <c r="G10955" s="1283">
        <v>1.45</v>
      </c>
      <c r="H10955" s="1283"/>
      <c r="I10955" s="1283"/>
      <c r="J10955" s="1283"/>
      <c r="K10955" s="1283"/>
      <c r="L10955" s="1283"/>
      <c r="M10955" s="1283"/>
      <c r="N10955" s="1283"/>
      <c r="O10955" s="1283"/>
      <c r="P10955" s="1283"/>
      <c r="R10955" s="1067"/>
      <c r="Z10955" s="21"/>
      <c r="AH10955"/>
    </row>
    <row r="10956" spans="1:34" ht="11.25" customHeight="1">
      <c r="A10956"/>
      <c r="B10956" s="1281" t="s">
        <v>17</v>
      </c>
      <c r="C10956" s="1282">
        <v>4110</v>
      </c>
      <c r="D10956" s="1341" t="str">
        <f t="shared" ref="D10956:D11019" si="185">B10956&amp;TEXT(C10956,"0000")</f>
        <v>WI4110</v>
      </c>
      <c r="E10956" s="1514" t="s">
        <v>121</v>
      </c>
      <c r="F10956" s="1390">
        <v>416</v>
      </c>
      <c r="G10956" s="1283">
        <v>1.0900000000000001</v>
      </c>
      <c r="H10956" s="1283"/>
      <c r="I10956" s="1283"/>
      <c r="J10956" s="1283"/>
      <c r="K10956" s="1283"/>
      <c r="L10956" s="1283"/>
      <c r="M10956" s="1283"/>
      <c r="N10956" s="1283"/>
      <c r="O10956" s="1283"/>
      <c r="P10956" s="1283"/>
      <c r="R10956" s="1067"/>
      <c r="Z10956" s="21"/>
      <c r="AH10956"/>
    </row>
    <row r="10957" spans="1:34" ht="11.25" customHeight="1">
      <c r="A10957"/>
      <c r="B10957" s="1281" t="s">
        <v>17</v>
      </c>
      <c r="C10957" s="1282">
        <v>4111</v>
      </c>
      <c r="D10957" s="1341" t="str">
        <f t="shared" si="185"/>
        <v>WI4111</v>
      </c>
      <c r="E10957" s="1514" t="s">
        <v>125</v>
      </c>
      <c r="F10957" s="1390">
        <v>900</v>
      </c>
      <c r="G10957" s="1283">
        <v>4.05</v>
      </c>
      <c r="H10957" s="1283"/>
      <c r="I10957" s="1283"/>
      <c r="J10957" s="1283"/>
      <c r="K10957" s="1283"/>
      <c r="L10957" s="1283"/>
      <c r="M10957" s="1283"/>
      <c r="N10957" s="1283"/>
      <c r="O10957" s="1283"/>
      <c r="P10957" s="1283"/>
      <c r="R10957" s="1067"/>
      <c r="Z10957" s="21"/>
      <c r="AH10957"/>
    </row>
    <row r="10958" spans="1:34" ht="11.25" customHeight="1">
      <c r="A10958"/>
      <c r="B10958" s="1281" t="s">
        <v>17</v>
      </c>
      <c r="C10958" s="1282">
        <v>4114</v>
      </c>
      <c r="D10958" s="1341" t="str">
        <f t="shared" si="185"/>
        <v>WI4114</v>
      </c>
      <c r="E10958" s="1514" t="s">
        <v>125</v>
      </c>
      <c r="F10958" s="1390">
        <v>900</v>
      </c>
      <c r="G10958" s="1283">
        <v>6.46</v>
      </c>
      <c r="H10958" s="1283"/>
      <c r="I10958" s="1283"/>
      <c r="J10958" s="1283"/>
      <c r="K10958" s="1283"/>
      <c r="L10958" s="1283"/>
      <c r="M10958" s="1283"/>
      <c r="N10958" s="1283"/>
      <c r="O10958" s="1283"/>
      <c r="P10958" s="1283"/>
      <c r="R10958" s="1067"/>
      <c r="Z10958" s="21"/>
      <c r="AH10958"/>
    </row>
    <row r="10959" spans="1:34" ht="11.25" customHeight="1">
      <c r="A10959"/>
      <c r="B10959" s="1281" t="s">
        <v>17</v>
      </c>
      <c r="C10959" s="1282">
        <v>4130</v>
      </c>
      <c r="D10959" s="1341" t="str">
        <f t="shared" si="185"/>
        <v>WI4130</v>
      </c>
      <c r="E10959" s="1514" t="s">
        <v>125</v>
      </c>
      <c r="F10959" s="1390">
        <v>877</v>
      </c>
      <c r="G10959" s="1283">
        <v>3.65</v>
      </c>
      <c r="H10959" s="1283"/>
      <c r="I10959" s="1283"/>
      <c r="J10959" s="1283"/>
      <c r="K10959" s="1283"/>
      <c r="L10959" s="1283"/>
      <c r="M10959" s="1283"/>
      <c r="N10959" s="1283"/>
      <c r="O10959" s="1283"/>
      <c r="P10959" s="1283"/>
      <c r="R10959" s="1067"/>
      <c r="Z10959" s="21"/>
      <c r="AH10959"/>
    </row>
    <row r="10960" spans="1:34" ht="11.25" customHeight="1">
      <c r="A10960"/>
      <c r="B10960" s="1281" t="s">
        <v>17</v>
      </c>
      <c r="C10960" s="1282">
        <v>4131</v>
      </c>
      <c r="D10960" s="1341" t="str">
        <f t="shared" si="185"/>
        <v>WI4131</v>
      </c>
      <c r="E10960" s="1514" t="s">
        <v>125</v>
      </c>
      <c r="F10960" s="1390">
        <v>758</v>
      </c>
      <c r="G10960" s="1283">
        <v>2.99</v>
      </c>
      <c r="H10960" s="1283"/>
      <c r="I10960" s="1283"/>
      <c r="J10960" s="1283"/>
      <c r="K10960" s="1283"/>
      <c r="L10960" s="1283"/>
      <c r="M10960" s="1283"/>
      <c r="N10960" s="1283"/>
      <c r="O10960" s="1283"/>
      <c r="P10960" s="1283"/>
      <c r="R10960" s="1067"/>
      <c r="Z10960" s="21"/>
      <c r="AH10960"/>
    </row>
    <row r="10961" spans="1:34" ht="11.25" customHeight="1">
      <c r="A10961"/>
      <c r="B10961" s="1281" t="s">
        <v>17</v>
      </c>
      <c r="C10961" s="1282">
        <v>4133</v>
      </c>
      <c r="D10961" s="1341" t="str">
        <f t="shared" si="185"/>
        <v>WI4133</v>
      </c>
      <c r="E10961" s="1514" t="s">
        <v>125</v>
      </c>
      <c r="F10961" s="1390">
        <v>366</v>
      </c>
      <c r="G10961" s="1283">
        <v>0.81</v>
      </c>
      <c r="H10961" s="1283"/>
      <c r="I10961" s="1283"/>
      <c r="J10961" s="1283"/>
      <c r="K10961" s="1283"/>
      <c r="L10961" s="1283"/>
      <c r="M10961" s="1283"/>
      <c r="N10961" s="1283"/>
      <c r="O10961" s="1283"/>
      <c r="P10961" s="1283"/>
      <c r="R10961" s="1067"/>
      <c r="Z10961" s="21"/>
      <c r="AH10961"/>
    </row>
    <row r="10962" spans="1:34" ht="11.25" customHeight="1">
      <c r="A10962"/>
      <c r="B10962" s="1281" t="s">
        <v>17</v>
      </c>
      <c r="C10962" s="1282">
        <v>4149</v>
      </c>
      <c r="D10962" s="1341" t="str">
        <f t="shared" si="185"/>
        <v>WI4149</v>
      </c>
      <c r="E10962" s="1514" t="s">
        <v>121</v>
      </c>
      <c r="F10962" s="1390">
        <v>407</v>
      </c>
      <c r="G10962" s="1283">
        <v>1.04</v>
      </c>
      <c r="H10962" s="1283"/>
      <c r="I10962" s="1283"/>
      <c r="J10962" s="1283"/>
      <c r="K10962" s="1283"/>
      <c r="L10962" s="1283"/>
      <c r="M10962" s="1283"/>
      <c r="N10962" s="1283"/>
      <c r="O10962" s="1283"/>
      <c r="P10962" s="1283"/>
      <c r="R10962" s="1067"/>
      <c r="Z10962" s="21"/>
      <c r="AH10962"/>
    </row>
    <row r="10963" spans="1:34" ht="11.25" customHeight="1">
      <c r="A10963"/>
      <c r="B10963" s="1281" t="s">
        <v>17</v>
      </c>
      <c r="C10963" s="1282">
        <v>4206</v>
      </c>
      <c r="D10963" s="1341" t="str">
        <f t="shared" si="185"/>
        <v>WI4206</v>
      </c>
      <c r="E10963" s="1514" t="s">
        <v>124</v>
      </c>
      <c r="F10963" s="1390">
        <v>900</v>
      </c>
      <c r="G10963" s="1283">
        <v>9</v>
      </c>
      <c r="H10963" s="1283"/>
      <c r="I10963" s="1283"/>
      <c r="J10963" s="1283"/>
      <c r="K10963" s="1283"/>
      <c r="L10963" s="1283"/>
      <c r="M10963" s="1283"/>
      <c r="N10963" s="1283"/>
      <c r="O10963" s="1283"/>
      <c r="P10963" s="1283"/>
      <c r="R10963" s="1067"/>
      <c r="Z10963" s="21"/>
      <c r="AH10963"/>
    </row>
    <row r="10964" spans="1:34" ht="11.25" customHeight="1">
      <c r="A10964"/>
      <c r="B10964" s="1281" t="s">
        <v>17</v>
      </c>
      <c r="C10964" s="1282">
        <v>4207</v>
      </c>
      <c r="D10964" s="1341" t="str">
        <f t="shared" si="185"/>
        <v>WI4207</v>
      </c>
      <c r="E10964" s="1514" t="s">
        <v>124</v>
      </c>
      <c r="F10964" s="1390">
        <v>598</v>
      </c>
      <c r="G10964" s="1283">
        <v>2.1</v>
      </c>
      <c r="H10964" s="1283"/>
      <c r="I10964" s="1283"/>
      <c r="J10964" s="1283"/>
      <c r="K10964" s="1283"/>
      <c r="L10964" s="1283"/>
      <c r="M10964" s="1283"/>
      <c r="N10964" s="1283"/>
      <c r="O10964" s="1283"/>
      <c r="P10964" s="1283"/>
      <c r="R10964" s="1067"/>
      <c r="Z10964" s="21"/>
      <c r="AH10964"/>
    </row>
    <row r="10965" spans="1:34" ht="11.25" customHeight="1">
      <c r="A10965"/>
      <c r="B10965" s="1281" t="s">
        <v>17</v>
      </c>
      <c r="C10965" s="1282">
        <v>4239</v>
      </c>
      <c r="D10965" s="1341" t="str">
        <f t="shared" si="185"/>
        <v>WI4239</v>
      </c>
      <c r="E10965" s="1514" t="s">
        <v>123</v>
      </c>
      <c r="F10965" s="1390">
        <v>818</v>
      </c>
      <c r="G10965" s="1283">
        <v>3.32</v>
      </c>
      <c r="H10965" s="1283"/>
      <c r="I10965" s="1283"/>
      <c r="J10965" s="1283"/>
      <c r="K10965" s="1283"/>
      <c r="L10965" s="1283"/>
      <c r="M10965" s="1283"/>
      <c r="N10965" s="1283"/>
      <c r="O10965" s="1283"/>
      <c r="P10965" s="1283"/>
      <c r="R10965" s="1067"/>
      <c r="Z10965" s="21"/>
      <c r="AH10965"/>
    </row>
    <row r="10966" spans="1:34" ht="11.25" customHeight="1">
      <c r="A10966"/>
      <c r="B10966" s="1281" t="s">
        <v>17</v>
      </c>
      <c r="C10966" s="1282">
        <v>4240</v>
      </c>
      <c r="D10966" s="1341" t="str">
        <f t="shared" si="185"/>
        <v>WI4240</v>
      </c>
      <c r="E10966" s="1514" t="s">
        <v>125</v>
      </c>
      <c r="F10966" s="1390">
        <v>753</v>
      </c>
      <c r="G10966" s="1283">
        <v>2.96</v>
      </c>
      <c r="H10966" s="1283"/>
      <c r="I10966" s="1283"/>
      <c r="J10966" s="1283"/>
      <c r="K10966" s="1283"/>
      <c r="L10966" s="1283"/>
      <c r="M10966" s="1283"/>
      <c r="N10966" s="1283"/>
      <c r="O10966" s="1283"/>
      <c r="P10966" s="1283"/>
      <c r="R10966" s="1067"/>
      <c r="Z10966" s="21"/>
      <c r="AH10966"/>
    </row>
    <row r="10967" spans="1:34" ht="11.25" customHeight="1">
      <c r="A10967"/>
      <c r="B10967" s="1281" t="s">
        <v>17</v>
      </c>
      <c r="C10967" s="1282">
        <v>4243</v>
      </c>
      <c r="D10967" s="1341" t="str">
        <f t="shared" si="185"/>
        <v>WI4243</v>
      </c>
      <c r="E10967" s="1514" t="s">
        <v>125</v>
      </c>
      <c r="F10967" s="1390">
        <v>710</v>
      </c>
      <c r="G10967" s="1283">
        <v>2.72</v>
      </c>
      <c r="H10967" s="1283"/>
      <c r="I10967" s="1283"/>
      <c r="J10967" s="1283"/>
      <c r="K10967" s="1283"/>
      <c r="L10967" s="1283"/>
      <c r="M10967" s="1283"/>
      <c r="N10967" s="1283"/>
      <c r="O10967" s="1283"/>
      <c r="P10967" s="1283"/>
      <c r="R10967" s="1067"/>
      <c r="Z10967" s="21"/>
      <c r="AH10967"/>
    </row>
    <row r="10968" spans="1:34" ht="11.25" customHeight="1">
      <c r="A10968"/>
      <c r="B10968" s="1281" t="s">
        <v>17</v>
      </c>
      <c r="C10968" s="1282">
        <v>4244</v>
      </c>
      <c r="D10968" s="1341" t="str">
        <f t="shared" si="185"/>
        <v>WI4244</v>
      </c>
      <c r="E10968" s="1514" t="s">
        <v>125</v>
      </c>
      <c r="F10968" s="1390">
        <v>688</v>
      </c>
      <c r="G10968" s="1283">
        <v>2.6</v>
      </c>
      <c r="H10968" s="1283"/>
      <c r="I10968" s="1283"/>
      <c r="J10968" s="1283"/>
      <c r="K10968" s="1283"/>
      <c r="L10968" s="1283"/>
      <c r="M10968" s="1283"/>
      <c r="N10968" s="1283"/>
      <c r="O10968" s="1283"/>
      <c r="P10968" s="1283"/>
      <c r="R10968" s="1067"/>
      <c r="Z10968" s="21"/>
      <c r="AH10968"/>
    </row>
    <row r="10969" spans="1:34" ht="11.25" customHeight="1">
      <c r="A10969"/>
      <c r="B10969" s="1281" t="s">
        <v>17</v>
      </c>
      <c r="C10969" s="1282">
        <v>4250</v>
      </c>
      <c r="D10969" s="1341" t="str">
        <f t="shared" si="185"/>
        <v>WI4250</v>
      </c>
      <c r="E10969" s="1514" t="s">
        <v>125</v>
      </c>
      <c r="F10969" s="1390">
        <v>692</v>
      </c>
      <c r="G10969" s="1283">
        <v>2.62</v>
      </c>
      <c r="H10969" s="1283"/>
      <c r="I10969" s="1283"/>
      <c r="J10969" s="1283"/>
      <c r="K10969" s="1283"/>
      <c r="L10969" s="1283"/>
      <c r="M10969" s="1283"/>
      <c r="N10969" s="1283"/>
      <c r="O10969" s="1283"/>
      <c r="P10969" s="1283"/>
      <c r="R10969" s="1067"/>
      <c r="Z10969" s="21"/>
      <c r="AH10969"/>
    </row>
    <row r="10970" spans="1:34" ht="11.25" customHeight="1">
      <c r="A10970"/>
      <c r="B10970" s="1281" t="s">
        <v>17</v>
      </c>
      <c r="C10970" s="1282">
        <v>4251</v>
      </c>
      <c r="D10970" s="1341" t="str">
        <f t="shared" si="185"/>
        <v>WI4251</v>
      </c>
      <c r="E10970" s="1514" t="s">
        <v>125</v>
      </c>
      <c r="F10970" s="1390">
        <v>513</v>
      </c>
      <c r="G10970" s="1283">
        <v>1.63</v>
      </c>
      <c r="H10970" s="1283"/>
      <c r="I10970" s="1283"/>
      <c r="J10970" s="1283"/>
      <c r="K10970" s="1283"/>
      <c r="L10970" s="1283"/>
      <c r="M10970" s="1283"/>
      <c r="N10970" s="1283"/>
      <c r="O10970" s="1283"/>
      <c r="P10970" s="1283"/>
      <c r="R10970" s="1067"/>
      <c r="Z10970" s="21"/>
      <c r="AH10970"/>
    </row>
    <row r="10971" spans="1:34" ht="11.25" customHeight="1">
      <c r="A10971"/>
      <c r="B10971" s="1281" t="s">
        <v>17</v>
      </c>
      <c r="C10971" s="1282">
        <v>4263</v>
      </c>
      <c r="D10971" s="1341" t="str">
        <f t="shared" si="185"/>
        <v>WI4263</v>
      </c>
      <c r="E10971" s="1514" t="s">
        <v>125</v>
      </c>
      <c r="F10971" s="1390">
        <v>900</v>
      </c>
      <c r="G10971" s="1283">
        <v>6.19</v>
      </c>
      <c r="H10971" s="1283"/>
      <c r="I10971" s="1283"/>
      <c r="J10971" s="1283"/>
      <c r="K10971" s="1283"/>
      <c r="L10971" s="1283"/>
      <c r="M10971" s="1283"/>
      <c r="N10971" s="1283"/>
      <c r="O10971" s="1283"/>
      <c r="P10971" s="1283"/>
      <c r="R10971" s="1067"/>
      <c r="Z10971" s="21"/>
      <c r="AH10971"/>
    </row>
    <row r="10972" spans="1:34" ht="11.25" customHeight="1">
      <c r="A10972"/>
      <c r="B10972" s="1281" t="s">
        <v>17</v>
      </c>
      <c r="C10972" s="1282">
        <v>4273</v>
      </c>
      <c r="D10972" s="1341" t="str">
        <f t="shared" si="185"/>
        <v>WI4273</v>
      </c>
      <c r="E10972" s="1514" t="s">
        <v>125</v>
      </c>
      <c r="F10972" s="1390">
        <v>612</v>
      </c>
      <c r="G10972" s="1283">
        <v>2.1800000000000002</v>
      </c>
      <c r="H10972" s="1283"/>
      <c r="I10972" s="1283"/>
      <c r="J10972" s="1283"/>
      <c r="K10972" s="1283"/>
      <c r="L10972" s="1283"/>
      <c r="M10972" s="1283"/>
      <c r="N10972" s="1283"/>
      <c r="O10972" s="1283"/>
      <c r="P10972" s="1283"/>
      <c r="R10972" s="1067"/>
      <c r="Z10972" s="21"/>
      <c r="AH10972"/>
    </row>
    <row r="10973" spans="1:34" ht="11.25" customHeight="1">
      <c r="A10973"/>
      <c r="B10973" s="1281" t="s">
        <v>17</v>
      </c>
      <c r="C10973" s="1282">
        <v>4279</v>
      </c>
      <c r="D10973" s="1341" t="str">
        <f t="shared" si="185"/>
        <v>WI4279</v>
      </c>
      <c r="E10973" s="1514" t="s">
        <v>125</v>
      </c>
      <c r="F10973" s="1390">
        <v>674</v>
      </c>
      <c r="G10973" s="1283">
        <v>2.52</v>
      </c>
      <c r="H10973" s="1283"/>
      <c r="I10973" s="1283"/>
      <c r="J10973" s="1283"/>
      <c r="K10973" s="1283"/>
      <c r="L10973" s="1283"/>
      <c r="M10973" s="1283"/>
      <c r="N10973" s="1283"/>
      <c r="O10973" s="1283"/>
      <c r="P10973" s="1283"/>
      <c r="R10973" s="1067"/>
      <c r="Z10973" s="21"/>
      <c r="AH10973"/>
    </row>
    <row r="10974" spans="1:34" ht="11.25" customHeight="1">
      <c r="A10974"/>
      <c r="B10974" s="1281" t="s">
        <v>17</v>
      </c>
      <c r="C10974" s="1282">
        <v>4283</v>
      </c>
      <c r="D10974" s="1341" t="str">
        <f t="shared" si="185"/>
        <v>WI4283</v>
      </c>
      <c r="E10974" s="1514" t="s">
        <v>280</v>
      </c>
      <c r="F10974" s="1390">
        <v>873</v>
      </c>
      <c r="G10974" s="1283">
        <v>3.63</v>
      </c>
      <c r="H10974" s="1283"/>
      <c r="I10974" s="1283"/>
      <c r="J10974" s="1283"/>
      <c r="K10974" s="1283"/>
      <c r="L10974" s="1283"/>
      <c r="M10974" s="1283"/>
      <c r="N10974" s="1283"/>
      <c r="O10974" s="1283"/>
      <c r="P10974" s="1283"/>
      <c r="R10974" s="1067"/>
      <c r="Z10974" s="21"/>
      <c r="AH10974"/>
    </row>
    <row r="10975" spans="1:34" ht="11.25" customHeight="1">
      <c r="A10975"/>
      <c r="B10975" s="1281" t="s">
        <v>17</v>
      </c>
      <c r="C10975" s="1282">
        <v>4299</v>
      </c>
      <c r="D10975" s="1341" t="str">
        <f t="shared" si="185"/>
        <v>WI4299</v>
      </c>
      <c r="E10975" s="1514" t="s">
        <v>121</v>
      </c>
      <c r="F10975" s="1390">
        <v>665</v>
      </c>
      <c r="G10975" s="1283">
        <v>2.4700000000000002</v>
      </c>
      <c r="H10975" s="1283"/>
      <c r="I10975" s="1283"/>
      <c r="J10975" s="1283"/>
      <c r="K10975" s="1283"/>
      <c r="L10975" s="1283"/>
      <c r="M10975" s="1283"/>
      <c r="N10975" s="1283"/>
      <c r="O10975" s="1283"/>
      <c r="P10975" s="1283"/>
      <c r="R10975" s="1067"/>
      <c r="Z10975" s="21"/>
      <c r="AH10975"/>
    </row>
    <row r="10976" spans="1:34" ht="11.25" customHeight="1">
      <c r="A10976"/>
      <c r="B10976" s="1281" t="s">
        <v>17</v>
      </c>
      <c r="C10976" s="1282">
        <v>4304</v>
      </c>
      <c r="D10976" s="1341" t="str">
        <f t="shared" si="185"/>
        <v>WI4304</v>
      </c>
      <c r="E10976" s="1514" t="s">
        <v>124</v>
      </c>
      <c r="F10976" s="1390">
        <v>900</v>
      </c>
      <c r="G10976" s="1283">
        <v>9.98</v>
      </c>
      <c r="H10976" s="1283"/>
      <c r="I10976" s="1283"/>
      <c r="J10976" s="1283"/>
      <c r="K10976" s="1283"/>
      <c r="L10976" s="1283"/>
      <c r="M10976" s="1283"/>
      <c r="N10976" s="1283"/>
      <c r="O10976" s="1283"/>
      <c r="P10976" s="1283"/>
      <c r="R10976" s="1067"/>
      <c r="Z10976" s="21"/>
      <c r="AH10976"/>
    </row>
    <row r="10977" spans="1:34" ht="11.25" customHeight="1">
      <c r="A10977"/>
      <c r="B10977" s="1281" t="s">
        <v>17</v>
      </c>
      <c r="C10977" s="1282">
        <v>4307</v>
      </c>
      <c r="D10977" s="1341" t="str">
        <f t="shared" si="185"/>
        <v>WI4307</v>
      </c>
      <c r="E10977" s="1514" t="s">
        <v>121</v>
      </c>
      <c r="F10977" s="1390">
        <v>580</v>
      </c>
      <c r="G10977" s="1283">
        <v>2</v>
      </c>
      <c r="H10977" s="1283"/>
      <c r="I10977" s="1283"/>
      <c r="J10977" s="1283"/>
      <c r="K10977" s="1283"/>
      <c r="L10977" s="1283"/>
      <c r="M10977" s="1283"/>
      <c r="N10977" s="1283"/>
      <c r="O10977" s="1283"/>
      <c r="P10977" s="1283"/>
      <c r="R10977" s="1067"/>
      <c r="Z10977" s="21"/>
      <c r="AH10977"/>
    </row>
    <row r="10978" spans="1:34" ht="11.25" customHeight="1">
      <c r="A10978"/>
      <c r="B10978" s="1281" t="s">
        <v>17</v>
      </c>
      <c r="C10978" s="1282">
        <v>4351</v>
      </c>
      <c r="D10978" s="1341" t="str">
        <f t="shared" si="185"/>
        <v>WI4351</v>
      </c>
      <c r="E10978" s="1514" t="s">
        <v>121</v>
      </c>
      <c r="F10978" s="1390">
        <v>458</v>
      </c>
      <c r="G10978" s="1283">
        <v>1.32</v>
      </c>
      <c r="H10978" s="1283"/>
      <c r="I10978" s="1283"/>
      <c r="J10978" s="1283"/>
      <c r="K10978" s="1283"/>
      <c r="L10978" s="1283"/>
      <c r="M10978" s="1283"/>
      <c r="N10978" s="1283"/>
      <c r="O10978" s="1283"/>
      <c r="P10978" s="1283"/>
      <c r="R10978" s="1067"/>
      <c r="Z10978" s="21"/>
      <c r="AH10978"/>
    </row>
    <row r="10979" spans="1:34" ht="11.25" customHeight="1">
      <c r="A10979"/>
      <c r="B10979" s="1281" t="s">
        <v>17</v>
      </c>
      <c r="C10979" s="1282">
        <v>4352</v>
      </c>
      <c r="D10979" s="1341" t="str">
        <f t="shared" si="185"/>
        <v>WI4352</v>
      </c>
      <c r="E10979" s="1514" t="s">
        <v>121</v>
      </c>
      <c r="F10979" s="1390">
        <v>443</v>
      </c>
      <c r="G10979" s="1283">
        <v>1.24</v>
      </c>
      <c r="H10979" s="1283"/>
      <c r="I10979" s="1283"/>
      <c r="J10979" s="1283"/>
      <c r="K10979" s="1283"/>
      <c r="L10979" s="1283"/>
      <c r="M10979" s="1283"/>
      <c r="N10979" s="1283"/>
      <c r="O10979" s="1283"/>
      <c r="P10979" s="1283"/>
      <c r="R10979" s="1067"/>
      <c r="Z10979" s="21"/>
      <c r="AH10979"/>
    </row>
    <row r="10980" spans="1:34" ht="11.25" customHeight="1">
      <c r="A10980"/>
      <c r="B10980" s="1281" t="s">
        <v>17</v>
      </c>
      <c r="C10980" s="1282">
        <v>4361</v>
      </c>
      <c r="D10980" s="1341" t="str">
        <f t="shared" si="185"/>
        <v>WI4361</v>
      </c>
      <c r="E10980" s="1514" t="s">
        <v>121</v>
      </c>
      <c r="F10980" s="1390">
        <v>384</v>
      </c>
      <c r="G10980" s="1283">
        <v>0.91</v>
      </c>
      <c r="H10980" s="1283"/>
      <c r="I10980" s="1283"/>
      <c r="J10980" s="1283"/>
      <c r="K10980" s="1283"/>
      <c r="L10980" s="1283"/>
      <c r="M10980" s="1283"/>
      <c r="N10980" s="1283"/>
      <c r="O10980" s="1283"/>
      <c r="P10980" s="1283"/>
      <c r="R10980" s="1067"/>
      <c r="Z10980" s="21"/>
      <c r="AH10980"/>
    </row>
    <row r="10981" spans="1:34" ht="11.25" customHeight="1">
      <c r="A10981"/>
      <c r="B10981" s="1281" t="s">
        <v>17</v>
      </c>
      <c r="C10981" s="1282">
        <v>4410</v>
      </c>
      <c r="D10981" s="1341" t="str">
        <f t="shared" si="185"/>
        <v>WI4410</v>
      </c>
      <c r="E10981" s="1514" t="s">
        <v>123</v>
      </c>
      <c r="F10981" s="1390">
        <v>900</v>
      </c>
      <c r="G10981" s="1283">
        <v>3.92</v>
      </c>
      <c r="H10981" s="1283"/>
      <c r="I10981" s="1283"/>
      <c r="J10981" s="1283"/>
      <c r="K10981" s="1283"/>
      <c r="L10981" s="1283"/>
      <c r="M10981" s="1283"/>
      <c r="N10981" s="1283"/>
      <c r="O10981" s="1283"/>
      <c r="P10981" s="1283"/>
      <c r="R10981" s="1067"/>
      <c r="Z10981" s="21"/>
      <c r="AH10981"/>
    </row>
    <row r="10982" spans="1:34" ht="11.25" customHeight="1">
      <c r="A10982"/>
      <c r="B10982" s="1281" t="s">
        <v>17</v>
      </c>
      <c r="C10982" s="1282">
        <v>4420</v>
      </c>
      <c r="D10982" s="1341" t="str">
        <f t="shared" si="185"/>
        <v>WI4420</v>
      </c>
      <c r="E10982" s="1514" t="s">
        <v>123</v>
      </c>
      <c r="F10982" s="1390">
        <v>900</v>
      </c>
      <c r="G10982" s="1283">
        <v>10.82</v>
      </c>
      <c r="H10982" s="1283"/>
      <c r="I10982" s="1283"/>
      <c r="J10982" s="1283"/>
      <c r="K10982" s="1283"/>
      <c r="L10982" s="1283"/>
      <c r="M10982" s="1283"/>
      <c r="N10982" s="1283"/>
      <c r="O10982" s="1283"/>
      <c r="P10982" s="1283"/>
      <c r="R10982" s="1067"/>
      <c r="Z10982" s="21"/>
      <c r="AH10982"/>
    </row>
    <row r="10983" spans="1:34" ht="11.25" customHeight="1">
      <c r="A10983"/>
      <c r="B10983" s="1281" t="s">
        <v>17</v>
      </c>
      <c r="C10983" s="1282">
        <v>4431</v>
      </c>
      <c r="D10983" s="1341" t="str">
        <f t="shared" si="185"/>
        <v>WI4431</v>
      </c>
      <c r="E10983" s="1514" t="s">
        <v>125</v>
      </c>
      <c r="F10983" s="1390">
        <v>859</v>
      </c>
      <c r="G10983" s="1283">
        <v>3.55</v>
      </c>
      <c r="H10983" s="1283"/>
      <c r="I10983" s="1283"/>
      <c r="J10983" s="1283"/>
      <c r="K10983" s="1283"/>
      <c r="L10983" s="1283"/>
      <c r="M10983" s="1283"/>
      <c r="N10983" s="1283"/>
      <c r="O10983" s="1283"/>
      <c r="P10983" s="1283"/>
      <c r="R10983" s="1067"/>
      <c r="Z10983" s="21"/>
      <c r="AH10983"/>
    </row>
    <row r="10984" spans="1:34" ht="11.25" customHeight="1">
      <c r="A10984"/>
      <c r="B10984" s="1281" t="s">
        <v>17</v>
      </c>
      <c r="C10984" s="1282">
        <v>4432</v>
      </c>
      <c r="D10984" s="1341" t="str">
        <f t="shared" si="185"/>
        <v>WI4432</v>
      </c>
      <c r="E10984" s="1514" t="s">
        <v>125</v>
      </c>
      <c r="F10984" s="1390">
        <v>477</v>
      </c>
      <c r="G10984" s="1283">
        <v>1.43</v>
      </c>
      <c r="H10984" s="1283"/>
      <c r="I10984" s="1283"/>
      <c r="J10984" s="1283"/>
      <c r="K10984" s="1283"/>
      <c r="L10984" s="1283"/>
      <c r="M10984" s="1283"/>
      <c r="N10984" s="1283"/>
      <c r="O10984" s="1283"/>
      <c r="P10984" s="1283"/>
      <c r="R10984" s="1067"/>
      <c r="Z10984" s="21"/>
      <c r="AH10984"/>
    </row>
    <row r="10985" spans="1:34" ht="11.25" customHeight="1">
      <c r="A10985"/>
      <c r="B10985" s="1281" t="s">
        <v>17</v>
      </c>
      <c r="C10985" s="1282">
        <v>4452</v>
      </c>
      <c r="D10985" s="1341" t="str">
        <f t="shared" si="185"/>
        <v>WI4452</v>
      </c>
      <c r="E10985" s="1514" t="s">
        <v>121</v>
      </c>
      <c r="F10985" s="1390">
        <v>837</v>
      </c>
      <c r="G10985" s="1283">
        <v>3.43</v>
      </c>
      <c r="H10985" s="1283"/>
      <c r="I10985" s="1283"/>
      <c r="J10985" s="1283"/>
      <c r="K10985" s="1283"/>
      <c r="L10985" s="1283"/>
      <c r="M10985" s="1283"/>
      <c r="N10985" s="1283"/>
      <c r="O10985" s="1283"/>
      <c r="P10985" s="1283"/>
      <c r="R10985" s="1067"/>
      <c r="Z10985" s="21"/>
      <c r="AH10985"/>
    </row>
    <row r="10986" spans="1:34" ht="11.25" customHeight="1">
      <c r="A10986"/>
      <c r="B10986" s="1281" t="s">
        <v>17</v>
      </c>
      <c r="C10986" s="1282">
        <v>4459</v>
      </c>
      <c r="D10986" s="1341" t="str">
        <f t="shared" si="185"/>
        <v>WI4459</v>
      </c>
      <c r="E10986" s="1514" t="s">
        <v>121</v>
      </c>
      <c r="F10986" s="1390">
        <v>609</v>
      </c>
      <c r="G10986" s="1283">
        <v>2.16</v>
      </c>
      <c r="H10986" s="1283"/>
      <c r="I10986" s="1283"/>
      <c r="J10986" s="1283"/>
      <c r="K10986" s="1283"/>
      <c r="L10986" s="1283"/>
      <c r="M10986" s="1283"/>
      <c r="N10986" s="1283"/>
      <c r="O10986" s="1283"/>
      <c r="P10986" s="1283"/>
      <c r="R10986" s="1067"/>
      <c r="Z10986" s="21"/>
      <c r="AH10986"/>
    </row>
    <row r="10987" spans="1:34" ht="11.25" customHeight="1">
      <c r="A10987"/>
      <c r="B10987" s="1281" t="s">
        <v>17</v>
      </c>
      <c r="C10987" s="1282">
        <v>4470</v>
      </c>
      <c r="D10987" s="1341" t="str">
        <f t="shared" si="185"/>
        <v>WI4470</v>
      </c>
      <c r="E10987" s="1514" t="s">
        <v>125</v>
      </c>
      <c r="F10987" s="1390">
        <v>557</v>
      </c>
      <c r="G10987" s="1283">
        <v>1.87</v>
      </c>
      <c r="H10987" s="1283"/>
      <c r="I10987" s="1283"/>
      <c r="J10987" s="1283"/>
      <c r="K10987" s="1283"/>
      <c r="L10987" s="1283"/>
      <c r="M10987" s="1283"/>
      <c r="N10987" s="1283"/>
      <c r="O10987" s="1283"/>
      <c r="P10987" s="1283"/>
      <c r="R10987" s="1067"/>
      <c r="Z10987" s="21"/>
      <c r="AH10987"/>
    </row>
    <row r="10988" spans="1:34" ht="11.25" customHeight="1">
      <c r="A10988"/>
      <c r="B10988" s="1281" t="s">
        <v>17</v>
      </c>
      <c r="C10988" s="1282">
        <v>4484</v>
      </c>
      <c r="D10988" s="1341" t="str">
        <f t="shared" si="185"/>
        <v>WI4484</v>
      </c>
      <c r="E10988" s="1514" t="s">
        <v>121</v>
      </c>
      <c r="F10988" s="1390">
        <v>710</v>
      </c>
      <c r="G10988" s="1283">
        <v>2.72</v>
      </c>
      <c r="H10988" s="1283"/>
      <c r="I10988" s="1283"/>
      <c r="J10988" s="1283"/>
      <c r="K10988" s="1283"/>
      <c r="L10988" s="1283"/>
      <c r="M10988" s="1283"/>
      <c r="N10988" s="1283"/>
      <c r="O10988" s="1283"/>
      <c r="P10988" s="1283"/>
      <c r="R10988" s="1067"/>
      <c r="Z10988" s="21"/>
      <c r="AH10988"/>
    </row>
    <row r="10989" spans="1:34" ht="11.25" customHeight="1">
      <c r="A10989"/>
      <c r="B10989" s="1281" t="s">
        <v>17</v>
      </c>
      <c r="C10989" s="1282">
        <v>4493</v>
      </c>
      <c r="D10989" s="1341" t="str">
        <f t="shared" si="185"/>
        <v>WI4493</v>
      </c>
      <c r="E10989" s="1514" t="s">
        <v>125</v>
      </c>
      <c r="F10989" s="1390">
        <v>900</v>
      </c>
      <c r="G10989" s="1283">
        <v>5.66</v>
      </c>
      <c r="H10989" s="1283"/>
      <c r="I10989" s="1283"/>
      <c r="J10989" s="1283"/>
      <c r="K10989" s="1283"/>
      <c r="L10989" s="1283"/>
      <c r="M10989" s="1283"/>
      <c r="N10989" s="1283"/>
      <c r="O10989" s="1283"/>
      <c r="P10989" s="1283"/>
      <c r="R10989" s="1067"/>
      <c r="Z10989" s="21"/>
      <c r="AH10989"/>
    </row>
    <row r="10990" spans="1:34" ht="11.25" customHeight="1">
      <c r="A10990"/>
      <c r="B10990" s="1281" t="s">
        <v>17</v>
      </c>
      <c r="C10990" s="1282">
        <v>4511</v>
      </c>
      <c r="D10990" s="1341" t="str">
        <f t="shared" si="185"/>
        <v>WI4511</v>
      </c>
      <c r="E10990" s="1514" t="s">
        <v>123</v>
      </c>
      <c r="F10990" s="1390">
        <v>373</v>
      </c>
      <c r="G10990" s="1283">
        <v>0.85</v>
      </c>
      <c r="H10990" s="1283"/>
      <c r="I10990" s="1283"/>
      <c r="J10990" s="1283"/>
      <c r="K10990" s="1283"/>
      <c r="L10990" s="1283"/>
      <c r="M10990" s="1283"/>
      <c r="N10990" s="1283"/>
      <c r="O10990" s="1283"/>
      <c r="P10990" s="1283"/>
      <c r="R10990" s="1067"/>
      <c r="Z10990" s="21"/>
      <c r="AH10990"/>
    </row>
    <row r="10991" spans="1:34" ht="11.25" customHeight="1">
      <c r="A10991"/>
      <c r="B10991" s="1281" t="s">
        <v>17</v>
      </c>
      <c r="C10991" s="1282">
        <v>4557</v>
      </c>
      <c r="D10991" s="1341" t="str">
        <f t="shared" si="185"/>
        <v>WI4557</v>
      </c>
      <c r="E10991" s="1514" t="s">
        <v>123</v>
      </c>
      <c r="F10991" s="1390">
        <v>513</v>
      </c>
      <c r="G10991" s="1283">
        <v>1.63</v>
      </c>
      <c r="H10991" s="1283"/>
      <c r="I10991" s="1283"/>
      <c r="J10991" s="1283"/>
      <c r="K10991" s="1283"/>
      <c r="L10991" s="1283"/>
      <c r="M10991" s="1283"/>
      <c r="N10991" s="1283"/>
      <c r="O10991" s="1283"/>
      <c r="P10991" s="1283"/>
      <c r="R10991" s="1067"/>
      <c r="Z10991" s="21"/>
      <c r="AH10991"/>
    </row>
    <row r="10992" spans="1:34" ht="11.25" customHeight="1">
      <c r="A10992"/>
      <c r="B10992" s="1281" t="s">
        <v>17</v>
      </c>
      <c r="C10992" s="1282">
        <v>4558</v>
      </c>
      <c r="D10992" s="1341" t="str">
        <f t="shared" si="185"/>
        <v>WI4558</v>
      </c>
      <c r="E10992" s="1514" t="s">
        <v>123</v>
      </c>
      <c r="F10992" s="1390">
        <v>621</v>
      </c>
      <c r="G10992" s="1283">
        <v>2.23</v>
      </c>
      <c r="H10992" s="1283"/>
      <c r="I10992" s="1283"/>
      <c r="J10992" s="1283"/>
      <c r="K10992" s="1283"/>
      <c r="L10992" s="1283"/>
      <c r="M10992" s="1283"/>
      <c r="N10992" s="1283"/>
      <c r="O10992" s="1283"/>
      <c r="P10992" s="1283"/>
      <c r="R10992" s="1067"/>
      <c r="Z10992" s="21"/>
      <c r="AH10992"/>
    </row>
    <row r="10993" spans="1:34" ht="11.25" customHeight="1">
      <c r="A10993"/>
      <c r="B10993" s="1281" t="s">
        <v>17</v>
      </c>
      <c r="C10993" s="1282">
        <v>4568</v>
      </c>
      <c r="D10993" s="1341" t="str">
        <f t="shared" si="185"/>
        <v>WI4568</v>
      </c>
      <c r="E10993" s="1514" t="s">
        <v>123</v>
      </c>
      <c r="F10993" s="1390">
        <v>504</v>
      </c>
      <c r="G10993" s="1283">
        <v>1.58</v>
      </c>
      <c r="H10993" s="1283"/>
      <c r="I10993" s="1283"/>
      <c r="J10993" s="1283"/>
      <c r="K10993" s="1283"/>
      <c r="L10993" s="1283"/>
      <c r="M10993" s="1283"/>
      <c r="N10993" s="1283"/>
      <c r="O10993" s="1283"/>
      <c r="P10993" s="1283"/>
      <c r="R10993" s="1067"/>
      <c r="Z10993" s="21"/>
      <c r="AH10993"/>
    </row>
    <row r="10994" spans="1:34" ht="11.25" customHeight="1">
      <c r="A10994"/>
      <c r="B10994" s="1281" t="s">
        <v>17</v>
      </c>
      <c r="C10994" s="1282">
        <v>4583</v>
      </c>
      <c r="D10994" s="1341" t="str">
        <f t="shared" si="185"/>
        <v>WI4583</v>
      </c>
      <c r="E10994" s="1514" t="s">
        <v>122</v>
      </c>
      <c r="F10994" s="1390">
        <v>812</v>
      </c>
      <c r="G10994" s="1283">
        <v>3.29</v>
      </c>
      <c r="H10994" s="1283"/>
      <c r="I10994" s="1283"/>
      <c r="J10994" s="1283"/>
      <c r="K10994" s="1283"/>
      <c r="L10994" s="1283"/>
      <c r="M10994" s="1283"/>
      <c r="N10994" s="1283"/>
      <c r="O10994" s="1283"/>
      <c r="P10994" s="1283"/>
      <c r="R10994" s="1067"/>
      <c r="Z10994" s="21"/>
      <c r="AH10994"/>
    </row>
    <row r="10995" spans="1:34" ht="11.25" customHeight="1">
      <c r="A10995"/>
      <c r="B10995" s="1281" t="s">
        <v>17</v>
      </c>
      <c r="C10995" s="1282">
        <v>4611</v>
      </c>
      <c r="D10995" s="1341" t="str">
        <f t="shared" si="185"/>
        <v>WI4611</v>
      </c>
      <c r="E10995" s="1514" t="s">
        <v>121</v>
      </c>
      <c r="F10995" s="1390">
        <v>513</v>
      </c>
      <c r="G10995" s="1283">
        <v>1.63</v>
      </c>
      <c r="H10995" s="1283"/>
      <c r="I10995" s="1283"/>
      <c r="J10995" s="1283"/>
      <c r="K10995" s="1283"/>
      <c r="L10995" s="1283"/>
      <c r="M10995" s="1283"/>
      <c r="N10995" s="1283"/>
      <c r="O10995" s="1283"/>
      <c r="P10995" s="1283"/>
      <c r="R10995" s="1067"/>
      <c r="Z10995" s="21"/>
      <c r="AH10995"/>
    </row>
    <row r="10996" spans="1:34" ht="11.25" customHeight="1">
      <c r="A10996"/>
      <c r="B10996" s="1281" t="s">
        <v>17</v>
      </c>
      <c r="C10996" s="1282">
        <v>4635</v>
      </c>
      <c r="D10996" s="1341" t="str">
        <f t="shared" si="185"/>
        <v>WI4635</v>
      </c>
      <c r="E10996" s="1514" t="s">
        <v>122</v>
      </c>
      <c r="F10996" s="1390">
        <v>900</v>
      </c>
      <c r="G10996" s="1283">
        <v>5.58</v>
      </c>
      <c r="H10996" s="1283"/>
      <c r="I10996" s="1283"/>
      <c r="J10996" s="1283"/>
      <c r="K10996" s="1283"/>
      <c r="L10996" s="1283"/>
      <c r="M10996" s="1283"/>
      <c r="N10996" s="1283"/>
      <c r="O10996" s="1283"/>
      <c r="P10996" s="1283"/>
      <c r="R10996" s="1067"/>
      <c r="Z10996" s="21"/>
      <c r="AH10996"/>
    </row>
    <row r="10997" spans="1:34" ht="11.25" customHeight="1">
      <c r="A10997"/>
      <c r="B10997" s="1281" t="s">
        <v>17</v>
      </c>
      <c r="C10997" s="1282">
        <v>4653</v>
      </c>
      <c r="D10997" s="1341" t="str">
        <f t="shared" si="185"/>
        <v>WI4653</v>
      </c>
      <c r="E10997" s="1514" t="s">
        <v>122</v>
      </c>
      <c r="F10997" s="1390">
        <v>481</v>
      </c>
      <c r="G10997" s="1283">
        <v>1.45</v>
      </c>
      <c r="H10997" s="1283"/>
      <c r="I10997" s="1283"/>
      <c r="J10997" s="1283"/>
      <c r="K10997" s="1283"/>
      <c r="L10997" s="1283"/>
      <c r="M10997" s="1283"/>
      <c r="N10997" s="1283"/>
      <c r="O10997" s="1283"/>
      <c r="P10997" s="1283"/>
      <c r="R10997" s="1067"/>
      <c r="Z10997" s="21"/>
      <c r="AH10997"/>
    </row>
    <row r="10998" spans="1:34" ht="11.25" customHeight="1">
      <c r="A10998"/>
      <c r="B10998" s="1281" t="s">
        <v>17</v>
      </c>
      <c r="C10998" s="1282">
        <v>4665</v>
      </c>
      <c r="D10998" s="1341" t="str">
        <f t="shared" si="185"/>
        <v>WI4665</v>
      </c>
      <c r="E10998" s="1514" t="s">
        <v>123</v>
      </c>
      <c r="F10998" s="1390">
        <v>900</v>
      </c>
      <c r="G10998" s="1283">
        <v>4.79</v>
      </c>
      <c r="H10998" s="1283"/>
      <c r="I10998" s="1283"/>
      <c r="J10998" s="1283"/>
      <c r="K10998" s="1283"/>
      <c r="L10998" s="1283"/>
      <c r="M10998" s="1283"/>
      <c r="N10998" s="1283"/>
      <c r="O10998" s="1283"/>
      <c r="P10998" s="1283"/>
      <c r="R10998" s="1067"/>
      <c r="Z10998" s="21"/>
      <c r="AH10998"/>
    </row>
    <row r="10999" spans="1:34" ht="11.25" customHeight="1">
      <c r="A10999"/>
      <c r="B10999" s="1281" t="s">
        <v>17</v>
      </c>
      <c r="C10999" s="1282">
        <v>4683</v>
      </c>
      <c r="D10999" s="1341" t="str">
        <f t="shared" si="185"/>
        <v>WI4683</v>
      </c>
      <c r="E10999" s="1514" t="s">
        <v>125</v>
      </c>
      <c r="F10999" s="1390">
        <v>531</v>
      </c>
      <c r="G10999" s="1283">
        <v>1.73</v>
      </c>
      <c r="H10999" s="1283"/>
      <c r="I10999" s="1283"/>
      <c r="J10999" s="1283"/>
      <c r="K10999" s="1283"/>
      <c r="L10999" s="1283"/>
      <c r="M10999" s="1283"/>
      <c r="N10999" s="1283"/>
      <c r="O10999" s="1283"/>
      <c r="P10999" s="1283"/>
      <c r="R10999" s="1067"/>
      <c r="Z10999" s="21"/>
      <c r="AH10999"/>
    </row>
    <row r="11000" spans="1:34" ht="11.25" customHeight="1">
      <c r="A11000"/>
      <c r="B11000" s="1281" t="s">
        <v>17</v>
      </c>
      <c r="C11000" s="1282">
        <v>4686</v>
      </c>
      <c r="D11000" s="1341" t="str">
        <f t="shared" si="185"/>
        <v>WI4686</v>
      </c>
      <c r="E11000" s="1514" t="s">
        <v>125</v>
      </c>
      <c r="F11000" s="1390">
        <v>641</v>
      </c>
      <c r="G11000" s="1283">
        <v>2.34</v>
      </c>
      <c r="H11000" s="1283"/>
      <c r="I11000" s="1283"/>
      <c r="J11000" s="1283"/>
      <c r="K11000" s="1283"/>
      <c r="L11000" s="1283"/>
      <c r="M11000" s="1283"/>
      <c r="N11000" s="1283"/>
      <c r="O11000" s="1283"/>
      <c r="P11000" s="1283"/>
      <c r="R11000" s="1067"/>
      <c r="Z11000" s="21"/>
      <c r="AH11000"/>
    </row>
    <row r="11001" spans="1:34" ht="11.25" customHeight="1">
      <c r="A11001"/>
      <c r="B11001" s="1281" t="s">
        <v>17</v>
      </c>
      <c r="C11001" s="1282">
        <v>4692</v>
      </c>
      <c r="D11001" s="1341" t="str">
        <f t="shared" si="185"/>
        <v>WI4692</v>
      </c>
      <c r="E11001" s="1514" t="s">
        <v>121</v>
      </c>
      <c r="F11001" s="1390">
        <v>393</v>
      </c>
      <c r="G11001" s="1283">
        <v>0.96</v>
      </c>
      <c r="H11001" s="1283"/>
      <c r="I11001" s="1283"/>
      <c r="J11001" s="1283"/>
      <c r="K11001" s="1283"/>
      <c r="L11001" s="1283"/>
      <c r="M11001" s="1283"/>
      <c r="N11001" s="1283"/>
      <c r="O11001" s="1283"/>
      <c r="P11001" s="1283"/>
      <c r="R11001" s="1067"/>
      <c r="Z11001" s="21"/>
      <c r="AH11001"/>
    </row>
    <row r="11002" spans="1:34" ht="11.25" customHeight="1">
      <c r="A11002"/>
      <c r="B11002" s="1281" t="s">
        <v>17</v>
      </c>
      <c r="C11002" s="1282">
        <v>4693</v>
      </c>
      <c r="D11002" s="1341" t="str">
        <f t="shared" si="185"/>
        <v>WI4693</v>
      </c>
      <c r="E11002" s="1514" t="s">
        <v>125</v>
      </c>
      <c r="F11002" s="1390">
        <v>490</v>
      </c>
      <c r="G11002" s="1283">
        <v>1.5</v>
      </c>
      <c r="H11002" s="1283"/>
      <c r="I11002" s="1283"/>
      <c r="J11002" s="1283"/>
      <c r="K11002" s="1283"/>
      <c r="L11002" s="1283"/>
      <c r="M11002" s="1283"/>
      <c r="N11002" s="1283"/>
      <c r="O11002" s="1283"/>
      <c r="P11002" s="1283"/>
      <c r="R11002" s="1067"/>
      <c r="Z11002" s="21"/>
      <c r="AH11002"/>
    </row>
    <row r="11003" spans="1:34" ht="11.25" customHeight="1">
      <c r="A11003"/>
      <c r="B11003" s="1281" t="s">
        <v>17</v>
      </c>
      <c r="C11003" s="1282">
        <v>4703</v>
      </c>
      <c r="D11003" s="1341" t="str">
        <f t="shared" si="185"/>
        <v>WI4703</v>
      </c>
      <c r="E11003" s="1514" t="s">
        <v>125</v>
      </c>
      <c r="F11003" s="1390">
        <v>402</v>
      </c>
      <c r="G11003" s="1283">
        <v>1.01</v>
      </c>
      <c r="H11003" s="1283"/>
      <c r="I11003" s="1283"/>
      <c r="J11003" s="1283"/>
      <c r="K11003" s="1283"/>
      <c r="L11003" s="1283"/>
      <c r="M11003" s="1283"/>
      <c r="N11003" s="1283"/>
      <c r="O11003" s="1283"/>
      <c r="P11003" s="1283"/>
      <c r="R11003" s="1067"/>
      <c r="Z11003" s="21"/>
      <c r="AH11003"/>
    </row>
    <row r="11004" spans="1:34" ht="11.25" customHeight="1">
      <c r="A11004"/>
      <c r="B11004" s="1281" t="s">
        <v>17</v>
      </c>
      <c r="C11004" s="1282">
        <v>4720</v>
      </c>
      <c r="D11004" s="1341" t="str">
        <f t="shared" si="185"/>
        <v>WI4720</v>
      </c>
      <c r="E11004" s="1514" t="s">
        <v>123</v>
      </c>
      <c r="F11004" s="1390">
        <v>663</v>
      </c>
      <c r="G11004" s="1283">
        <v>2.46</v>
      </c>
      <c r="H11004" s="1283"/>
      <c r="I11004" s="1283"/>
      <c r="J11004" s="1283"/>
      <c r="K11004" s="1283"/>
      <c r="L11004" s="1283"/>
      <c r="M11004" s="1283"/>
      <c r="N11004" s="1283"/>
      <c r="O11004" s="1283"/>
      <c r="P11004" s="1283"/>
      <c r="R11004" s="1067"/>
      <c r="Z11004" s="21"/>
      <c r="AH11004"/>
    </row>
    <row r="11005" spans="1:34" ht="11.25" customHeight="1">
      <c r="A11005"/>
      <c r="B11005" s="1281" t="s">
        <v>17</v>
      </c>
      <c r="C11005" s="1282">
        <v>4740</v>
      </c>
      <c r="D11005" s="1341" t="str">
        <f t="shared" si="185"/>
        <v>WI4740</v>
      </c>
      <c r="E11005" s="1514" t="s">
        <v>122</v>
      </c>
      <c r="F11005" s="1390">
        <v>719</v>
      </c>
      <c r="G11005" s="1283">
        <v>2.77</v>
      </c>
      <c r="H11005" s="1283"/>
      <c r="I11005" s="1283"/>
      <c r="J11005" s="1283"/>
      <c r="K11005" s="1283"/>
      <c r="L11005" s="1283"/>
      <c r="M11005" s="1283"/>
      <c r="N11005" s="1283"/>
      <c r="O11005" s="1283"/>
      <c r="P11005" s="1283"/>
      <c r="R11005" s="1067"/>
      <c r="Z11005" s="21"/>
      <c r="AH11005"/>
    </row>
    <row r="11006" spans="1:34" ht="11.25" customHeight="1">
      <c r="A11006"/>
      <c r="B11006" s="1281" t="s">
        <v>17</v>
      </c>
      <c r="C11006" s="1282">
        <v>4741</v>
      </c>
      <c r="D11006" s="1341" t="str">
        <f t="shared" si="185"/>
        <v>WI4741</v>
      </c>
      <c r="E11006" s="1514" t="s">
        <v>123</v>
      </c>
      <c r="F11006" s="1390">
        <v>513</v>
      </c>
      <c r="G11006" s="1283">
        <v>1.63</v>
      </c>
      <c r="H11006" s="1283"/>
      <c r="I11006" s="1283"/>
      <c r="J11006" s="1283"/>
      <c r="K11006" s="1283"/>
      <c r="L11006" s="1283"/>
      <c r="M11006" s="1283"/>
      <c r="N11006" s="1283"/>
      <c r="O11006" s="1283"/>
      <c r="P11006" s="1283"/>
      <c r="R11006" s="1067"/>
      <c r="Z11006" s="21"/>
      <c r="AH11006"/>
    </row>
    <row r="11007" spans="1:34" ht="11.25" customHeight="1">
      <c r="A11007"/>
      <c r="B11007" s="1281" t="s">
        <v>17</v>
      </c>
      <c r="C11007" s="1282">
        <v>4751</v>
      </c>
      <c r="D11007" s="1341" t="str">
        <f t="shared" si="185"/>
        <v>WI4751</v>
      </c>
      <c r="E11007" s="1514" t="s">
        <v>123</v>
      </c>
      <c r="F11007" s="1390">
        <v>900</v>
      </c>
      <c r="G11007" s="1283">
        <v>13.53</v>
      </c>
      <c r="H11007" s="1283"/>
      <c r="I11007" s="1283"/>
      <c r="J11007" s="1283"/>
      <c r="K11007" s="1283"/>
      <c r="L11007" s="1283"/>
      <c r="M11007" s="1283"/>
      <c r="N11007" s="1283"/>
      <c r="O11007" s="1283"/>
      <c r="P11007" s="1283"/>
      <c r="R11007" s="1067"/>
      <c r="Z11007" s="21"/>
      <c r="AH11007"/>
    </row>
    <row r="11008" spans="1:34" ht="11.25" customHeight="1">
      <c r="A11008"/>
      <c r="B11008" s="1281" t="s">
        <v>17</v>
      </c>
      <c r="C11008" s="1282">
        <v>4771</v>
      </c>
      <c r="D11008" s="1341" t="str">
        <f t="shared" si="185"/>
        <v>WI4771</v>
      </c>
      <c r="E11008" s="1514" t="s">
        <v>122</v>
      </c>
      <c r="F11008" s="1390">
        <v>900</v>
      </c>
      <c r="G11008" s="1283">
        <v>6.54</v>
      </c>
      <c r="H11008" s="1283"/>
      <c r="I11008" s="1283"/>
      <c r="J11008" s="1283"/>
      <c r="K11008" s="1283"/>
      <c r="L11008" s="1283"/>
      <c r="M11008" s="1283"/>
      <c r="N11008" s="1283"/>
      <c r="O11008" s="1283"/>
      <c r="P11008" s="1283"/>
      <c r="R11008" s="1067"/>
      <c r="Z11008" s="21"/>
      <c r="AH11008"/>
    </row>
    <row r="11009" spans="1:34" ht="11.25" customHeight="1">
      <c r="A11009"/>
      <c r="B11009" s="1281" t="s">
        <v>17</v>
      </c>
      <c r="C11009" s="1282">
        <v>4777</v>
      </c>
      <c r="D11009" s="1341" t="str">
        <f t="shared" si="185"/>
        <v>WI4777</v>
      </c>
      <c r="E11009" s="1514" t="s">
        <v>122</v>
      </c>
      <c r="F11009" s="1390">
        <v>645</v>
      </c>
      <c r="G11009" s="1283">
        <v>2.36</v>
      </c>
      <c r="H11009" s="1283"/>
      <c r="I11009" s="1283"/>
      <c r="J11009" s="1283"/>
      <c r="K11009" s="1283"/>
      <c r="L11009" s="1283"/>
      <c r="M11009" s="1283"/>
      <c r="N11009" s="1283"/>
      <c r="O11009" s="1283"/>
      <c r="P11009" s="1283"/>
      <c r="R11009" s="1067"/>
      <c r="Z11009" s="21"/>
      <c r="AH11009"/>
    </row>
    <row r="11010" spans="1:34" ht="11.25" customHeight="1">
      <c r="A11010"/>
      <c r="B11010" s="1281" t="s">
        <v>17</v>
      </c>
      <c r="C11010" s="1282">
        <v>4825</v>
      </c>
      <c r="D11010" s="1341" t="str">
        <f t="shared" si="185"/>
        <v>WI4825</v>
      </c>
      <c r="E11010" s="1514" t="s">
        <v>123</v>
      </c>
      <c r="F11010" s="1390">
        <v>422</v>
      </c>
      <c r="G11010" s="1283">
        <v>1.1200000000000001</v>
      </c>
      <c r="H11010" s="1283"/>
      <c r="I11010" s="1283"/>
      <c r="J11010" s="1283"/>
      <c r="K11010" s="1283"/>
      <c r="L11010" s="1283"/>
      <c r="M11010" s="1283"/>
      <c r="N11010" s="1283"/>
      <c r="O11010" s="1283"/>
      <c r="P11010" s="1283"/>
      <c r="R11010" s="1067"/>
      <c r="Z11010" s="21"/>
      <c r="AH11010"/>
    </row>
    <row r="11011" spans="1:34" ht="11.25" customHeight="1">
      <c r="A11011"/>
      <c r="B11011" s="1281" t="s">
        <v>17</v>
      </c>
      <c r="C11011" s="1282">
        <v>4828</v>
      </c>
      <c r="D11011" s="1341" t="str">
        <f t="shared" si="185"/>
        <v>WI4828</v>
      </c>
      <c r="E11011" s="1514" t="s">
        <v>121</v>
      </c>
      <c r="F11011" s="1390">
        <v>589</v>
      </c>
      <c r="G11011" s="1283">
        <v>2.0499999999999998</v>
      </c>
      <c r="H11011" s="1283"/>
      <c r="I11011" s="1283"/>
      <c r="J11011" s="1283"/>
      <c r="K11011" s="1283"/>
      <c r="L11011" s="1283"/>
      <c r="M11011" s="1283"/>
      <c r="N11011" s="1283"/>
      <c r="O11011" s="1283"/>
      <c r="P11011" s="1283"/>
      <c r="R11011" s="1067"/>
      <c r="Z11011" s="21"/>
      <c r="AH11011"/>
    </row>
    <row r="11012" spans="1:34" ht="11.25" customHeight="1">
      <c r="A11012"/>
      <c r="B11012" s="1281" t="s">
        <v>17</v>
      </c>
      <c r="C11012" s="1282">
        <v>4829</v>
      </c>
      <c r="D11012" s="1341" t="str">
        <f t="shared" si="185"/>
        <v>WI4829</v>
      </c>
      <c r="E11012" s="1514" t="s">
        <v>123</v>
      </c>
      <c r="F11012" s="1390">
        <v>524</v>
      </c>
      <c r="G11012" s="1283">
        <v>1.69</v>
      </c>
      <c r="H11012" s="1283"/>
      <c r="I11012" s="1283"/>
      <c r="J11012" s="1283"/>
      <c r="K11012" s="1283"/>
      <c r="L11012" s="1283"/>
      <c r="M11012" s="1283"/>
      <c r="N11012" s="1283"/>
      <c r="O11012" s="1283"/>
      <c r="P11012" s="1283"/>
      <c r="R11012" s="1067"/>
      <c r="Z11012" s="21"/>
      <c r="AH11012"/>
    </row>
    <row r="11013" spans="1:34" ht="11.25" customHeight="1">
      <c r="A11013"/>
      <c r="B11013" s="1281" t="s">
        <v>17</v>
      </c>
      <c r="C11013" s="1282">
        <v>4902</v>
      </c>
      <c r="D11013" s="1341" t="str">
        <f t="shared" si="185"/>
        <v>WI4902</v>
      </c>
      <c r="E11013" s="1514" t="s">
        <v>125</v>
      </c>
      <c r="F11013" s="1390">
        <v>618</v>
      </c>
      <c r="G11013" s="1283">
        <v>2.21</v>
      </c>
      <c r="H11013" s="1283"/>
      <c r="I11013" s="1283"/>
      <c r="J11013" s="1283"/>
      <c r="K11013" s="1283"/>
      <c r="L11013" s="1283"/>
      <c r="M11013" s="1283"/>
      <c r="N11013" s="1283"/>
      <c r="O11013" s="1283"/>
      <c r="P11013" s="1283"/>
      <c r="R11013" s="1067"/>
      <c r="Z11013" s="21"/>
      <c r="AH11013"/>
    </row>
    <row r="11014" spans="1:34" ht="11.25" customHeight="1">
      <c r="A11014"/>
      <c r="B11014" s="1281" t="s">
        <v>17</v>
      </c>
      <c r="C11014" s="1282">
        <v>4923</v>
      </c>
      <c r="D11014" s="1341" t="str">
        <f t="shared" si="185"/>
        <v>WI4923</v>
      </c>
      <c r="E11014" s="1514" t="s">
        <v>125</v>
      </c>
      <c r="F11014" s="1390">
        <v>683</v>
      </c>
      <c r="G11014" s="1283">
        <v>2.57</v>
      </c>
      <c r="H11014" s="1283"/>
      <c r="I11014" s="1283"/>
      <c r="J11014" s="1283"/>
      <c r="K11014" s="1283"/>
      <c r="L11014" s="1283"/>
      <c r="M11014" s="1283"/>
      <c r="N11014" s="1283"/>
      <c r="O11014" s="1283"/>
      <c r="P11014" s="1283"/>
      <c r="R11014" s="1067"/>
      <c r="Z11014" s="21"/>
      <c r="AH11014"/>
    </row>
    <row r="11015" spans="1:34" ht="11.25" customHeight="1">
      <c r="A11015"/>
      <c r="B11015" s="1281" t="s">
        <v>17</v>
      </c>
      <c r="C11015" s="1282">
        <v>5020</v>
      </c>
      <c r="D11015" s="1341" t="str">
        <f t="shared" si="185"/>
        <v>WI5020</v>
      </c>
      <c r="E11015" s="1514" t="s">
        <v>123</v>
      </c>
      <c r="F11015" s="1390">
        <v>900</v>
      </c>
      <c r="G11015" s="1283">
        <v>5.91</v>
      </c>
      <c r="H11015" s="1283"/>
      <c r="I11015" s="1283"/>
      <c r="J11015" s="1283"/>
      <c r="K11015" s="1283"/>
      <c r="L11015" s="1283"/>
      <c r="M11015" s="1283"/>
      <c r="N11015" s="1283"/>
      <c r="O11015" s="1283"/>
      <c r="P11015" s="1283"/>
      <c r="R11015" s="1067"/>
      <c r="Z11015" s="21"/>
      <c r="AH11015"/>
    </row>
    <row r="11016" spans="1:34" ht="11.25" customHeight="1">
      <c r="A11016"/>
      <c r="B11016" s="1281" t="s">
        <v>17</v>
      </c>
      <c r="C11016" s="1282">
        <v>5022</v>
      </c>
      <c r="D11016" s="1341" t="str">
        <f t="shared" si="185"/>
        <v>WI5022</v>
      </c>
      <c r="E11016" s="1514" t="s">
        <v>124</v>
      </c>
      <c r="F11016" s="1390">
        <v>900</v>
      </c>
      <c r="G11016" s="1283">
        <v>11.48</v>
      </c>
      <c r="H11016" s="1283"/>
      <c r="I11016" s="1283"/>
      <c r="J11016" s="1283"/>
      <c r="K11016" s="1283"/>
      <c r="L11016" s="1283"/>
      <c r="M11016" s="1283"/>
      <c r="N11016" s="1283"/>
      <c r="O11016" s="1283"/>
      <c r="P11016" s="1283"/>
      <c r="R11016" s="1067"/>
      <c r="Z11016" s="21"/>
      <c r="AH11016"/>
    </row>
    <row r="11017" spans="1:34" ht="11.25" customHeight="1">
      <c r="A11017"/>
      <c r="B11017" s="1281" t="s">
        <v>17</v>
      </c>
      <c r="C11017" s="1282">
        <v>5037</v>
      </c>
      <c r="D11017" s="1341" t="str">
        <f t="shared" si="185"/>
        <v>WI5037</v>
      </c>
      <c r="E11017" s="1514" t="s">
        <v>122</v>
      </c>
      <c r="F11017" s="1390">
        <v>900</v>
      </c>
      <c r="G11017" s="1283">
        <v>6.53</v>
      </c>
      <c r="H11017" s="1283"/>
      <c r="I11017" s="1283"/>
      <c r="J11017" s="1283"/>
      <c r="K11017" s="1283"/>
      <c r="L11017" s="1283"/>
      <c r="M11017" s="1283"/>
      <c r="N11017" s="1283"/>
      <c r="O11017" s="1283"/>
      <c r="P11017" s="1283"/>
      <c r="R11017" s="1067"/>
      <c r="Z11017" s="21"/>
      <c r="AH11017"/>
    </row>
    <row r="11018" spans="1:34" ht="11.25" customHeight="1">
      <c r="A11018"/>
      <c r="B11018" s="1281" t="s">
        <v>17</v>
      </c>
      <c r="C11018" s="1282">
        <v>5040</v>
      </c>
      <c r="D11018" s="1341" t="str">
        <f t="shared" si="185"/>
        <v>WI5040</v>
      </c>
      <c r="E11018" s="1514" t="s">
        <v>122</v>
      </c>
      <c r="F11018" s="1390">
        <v>900</v>
      </c>
      <c r="G11018" s="1283">
        <v>15.7</v>
      </c>
      <c r="H11018" s="1283"/>
      <c r="I11018" s="1283"/>
      <c r="J11018" s="1283"/>
      <c r="K11018" s="1283"/>
      <c r="L11018" s="1283"/>
      <c r="M11018" s="1283"/>
      <c r="N11018" s="1283"/>
      <c r="O11018" s="1283"/>
      <c r="P11018" s="1283"/>
      <c r="R11018" s="1067"/>
      <c r="Z11018" s="21"/>
      <c r="AH11018"/>
    </row>
    <row r="11019" spans="1:34" ht="11.25" customHeight="1">
      <c r="A11019"/>
      <c r="B11019" s="1281" t="s">
        <v>17</v>
      </c>
      <c r="C11019" s="1282">
        <v>5057</v>
      </c>
      <c r="D11019" s="1341" t="str">
        <f t="shared" si="185"/>
        <v>WI5057</v>
      </c>
      <c r="E11019" s="1514" t="s">
        <v>123</v>
      </c>
      <c r="F11019" s="1390">
        <v>900</v>
      </c>
      <c r="G11019" s="1283">
        <v>6.08</v>
      </c>
      <c r="H11019" s="1283"/>
      <c r="I11019" s="1283"/>
      <c r="J11019" s="1283"/>
      <c r="K11019" s="1283"/>
      <c r="L11019" s="1283"/>
      <c r="M11019" s="1283"/>
      <c r="N11019" s="1283"/>
      <c r="O11019" s="1283"/>
      <c r="P11019" s="1283"/>
      <c r="R11019" s="1067"/>
      <c r="Z11019" s="21"/>
      <c r="AH11019"/>
    </row>
    <row r="11020" spans="1:34" ht="11.25" customHeight="1">
      <c r="A11020"/>
      <c r="B11020" s="1281" t="s">
        <v>17</v>
      </c>
      <c r="C11020" s="1282">
        <v>5059</v>
      </c>
      <c r="D11020" s="1341" t="str">
        <f t="shared" ref="D11020:D11083" si="186">B11020&amp;TEXT(C11020,"0000")</f>
        <v>WI5059</v>
      </c>
      <c r="E11020" s="1514" t="s">
        <v>123</v>
      </c>
      <c r="F11020" s="1390">
        <v>900</v>
      </c>
      <c r="G11020" s="1283">
        <v>18.32</v>
      </c>
      <c r="H11020" s="1283"/>
      <c r="I11020" s="1283"/>
      <c r="J11020" s="1283"/>
      <c r="K11020" s="1283"/>
      <c r="L11020" s="1283"/>
      <c r="M11020" s="1283"/>
      <c r="N11020" s="1283"/>
      <c r="O11020" s="1283"/>
      <c r="P11020" s="1283"/>
      <c r="R11020" s="1067"/>
      <c r="Z11020" s="21"/>
      <c r="AH11020"/>
    </row>
    <row r="11021" spans="1:34" ht="11.25" customHeight="1">
      <c r="A11021"/>
      <c r="B11021" s="1281" t="s">
        <v>17</v>
      </c>
      <c r="C11021" s="1282">
        <v>5086</v>
      </c>
      <c r="D11021" s="1341" t="str">
        <f t="shared" si="186"/>
        <v>WI5086</v>
      </c>
      <c r="E11021" s="1514" t="s">
        <v>123</v>
      </c>
      <c r="F11021" s="1390">
        <v>900</v>
      </c>
      <c r="G11021" s="1283">
        <v>12.91</v>
      </c>
      <c r="H11021" s="1283"/>
      <c r="I11021" s="1283"/>
      <c r="J11021" s="1283"/>
      <c r="K11021" s="1283"/>
      <c r="L11021" s="1283"/>
      <c r="M11021" s="1283"/>
      <c r="N11021" s="1283"/>
      <c r="O11021" s="1283"/>
      <c r="P11021" s="1283"/>
      <c r="R11021" s="1067"/>
      <c r="Z11021" s="21"/>
      <c r="AH11021"/>
    </row>
    <row r="11022" spans="1:34" ht="11.25" customHeight="1">
      <c r="A11022"/>
      <c r="B11022" s="1281" t="s">
        <v>17</v>
      </c>
      <c r="C11022" s="1282">
        <v>5102</v>
      </c>
      <c r="D11022" s="1341" t="str">
        <f t="shared" si="186"/>
        <v>WI5102</v>
      </c>
      <c r="E11022" s="1514" t="s">
        <v>121</v>
      </c>
      <c r="F11022" s="1390">
        <v>900</v>
      </c>
      <c r="G11022" s="1283">
        <v>12.32</v>
      </c>
      <c r="H11022" s="1283"/>
      <c r="I11022" s="1283"/>
      <c r="J11022" s="1283"/>
      <c r="K11022" s="1283"/>
      <c r="L11022" s="1283"/>
      <c r="M11022" s="1283"/>
      <c r="N11022" s="1283"/>
      <c r="O11022" s="1283"/>
      <c r="P11022" s="1283"/>
      <c r="R11022" s="1067"/>
      <c r="Z11022" s="21"/>
      <c r="AH11022"/>
    </row>
    <row r="11023" spans="1:34" ht="11.25" customHeight="1">
      <c r="A11023"/>
      <c r="B11023" s="1281" t="s">
        <v>17</v>
      </c>
      <c r="C11023" s="1282">
        <v>5146</v>
      </c>
      <c r="D11023" s="1341" t="str">
        <f t="shared" si="186"/>
        <v>WI5146</v>
      </c>
      <c r="E11023" s="1514" t="s">
        <v>125</v>
      </c>
      <c r="F11023" s="1390">
        <v>900</v>
      </c>
      <c r="G11023" s="1283">
        <v>7.34</v>
      </c>
      <c r="H11023" s="1283"/>
      <c r="I11023" s="1283"/>
      <c r="J11023" s="1283"/>
      <c r="K11023" s="1283"/>
      <c r="L11023" s="1283"/>
      <c r="M11023" s="1283"/>
      <c r="N11023" s="1283"/>
      <c r="O11023" s="1283"/>
      <c r="P11023" s="1283"/>
      <c r="R11023" s="1067"/>
      <c r="Z11023" s="21"/>
      <c r="AH11023"/>
    </row>
    <row r="11024" spans="1:34" ht="11.25" customHeight="1">
      <c r="A11024"/>
      <c r="B11024" s="1281" t="s">
        <v>17</v>
      </c>
      <c r="C11024" s="1282">
        <v>5160</v>
      </c>
      <c r="D11024" s="1341" t="str">
        <f t="shared" si="186"/>
        <v>WI5160</v>
      </c>
      <c r="E11024" s="1514" t="s">
        <v>124</v>
      </c>
      <c r="F11024" s="1390">
        <v>688</v>
      </c>
      <c r="G11024" s="1283">
        <v>2.6</v>
      </c>
      <c r="H11024" s="1283"/>
      <c r="I11024" s="1283"/>
      <c r="J11024" s="1283"/>
      <c r="K11024" s="1283"/>
      <c r="L11024" s="1283"/>
      <c r="M11024" s="1283"/>
      <c r="N11024" s="1283"/>
      <c r="O11024" s="1283"/>
      <c r="P11024" s="1283"/>
      <c r="R11024" s="1067"/>
      <c r="Z11024" s="21"/>
      <c r="AH11024"/>
    </row>
    <row r="11025" spans="1:34" ht="11.25" customHeight="1">
      <c r="A11025"/>
      <c r="B11025" s="1281" t="s">
        <v>17</v>
      </c>
      <c r="C11025" s="1282">
        <v>5183</v>
      </c>
      <c r="D11025" s="1341" t="str">
        <f t="shared" si="186"/>
        <v>WI5183</v>
      </c>
      <c r="E11025" s="1514" t="s">
        <v>125</v>
      </c>
      <c r="F11025" s="1390">
        <v>884</v>
      </c>
      <c r="G11025" s="1283">
        <v>3.69</v>
      </c>
      <c r="H11025" s="1283"/>
      <c r="I11025" s="1283"/>
      <c r="J11025" s="1283"/>
      <c r="K11025" s="1283"/>
      <c r="L11025" s="1283"/>
      <c r="M11025" s="1283"/>
      <c r="N11025" s="1283"/>
      <c r="O11025" s="1283"/>
      <c r="P11025" s="1283"/>
      <c r="R11025" s="1067"/>
      <c r="Z11025" s="21"/>
      <c r="AH11025"/>
    </row>
    <row r="11026" spans="1:34" ht="11.25" customHeight="1">
      <c r="A11026"/>
      <c r="B11026" s="1281" t="s">
        <v>17</v>
      </c>
      <c r="C11026" s="1282">
        <v>5184</v>
      </c>
      <c r="D11026" s="1341" t="str">
        <f t="shared" si="186"/>
        <v>WI5184</v>
      </c>
      <c r="E11026" s="1514" t="s">
        <v>122</v>
      </c>
      <c r="F11026" s="1390">
        <v>900</v>
      </c>
      <c r="G11026" s="1283">
        <v>6.5</v>
      </c>
      <c r="H11026" s="1283"/>
      <c r="I11026" s="1283"/>
      <c r="J11026" s="1283"/>
      <c r="K11026" s="1283"/>
      <c r="L11026" s="1283"/>
      <c r="M11026" s="1283"/>
      <c r="N11026" s="1283"/>
      <c r="O11026" s="1283"/>
      <c r="P11026" s="1283"/>
      <c r="R11026" s="1067"/>
      <c r="Z11026" s="21"/>
      <c r="AH11026"/>
    </row>
    <row r="11027" spans="1:34" ht="11.25" customHeight="1">
      <c r="A11027"/>
      <c r="B11027" s="1281" t="s">
        <v>17</v>
      </c>
      <c r="C11027" s="1282">
        <v>5188</v>
      </c>
      <c r="D11027" s="1341" t="str">
        <f t="shared" si="186"/>
        <v>WI5188</v>
      </c>
      <c r="E11027" s="1514" t="s">
        <v>125</v>
      </c>
      <c r="F11027" s="1390">
        <v>794</v>
      </c>
      <c r="G11027" s="1283">
        <v>3.19</v>
      </c>
      <c r="H11027" s="1283"/>
      <c r="I11027" s="1283"/>
      <c r="J11027" s="1283"/>
      <c r="K11027" s="1283"/>
      <c r="L11027" s="1283"/>
      <c r="M11027" s="1283"/>
      <c r="N11027" s="1283"/>
      <c r="O11027" s="1283"/>
      <c r="P11027" s="1283"/>
      <c r="R11027" s="1067"/>
      <c r="Z11027" s="21"/>
      <c r="AH11027"/>
    </row>
    <row r="11028" spans="1:34" ht="11.25" customHeight="1">
      <c r="A11028"/>
      <c r="B11028" s="1281" t="s">
        <v>17</v>
      </c>
      <c r="C11028" s="1282">
        <v>5190</v>
      </c>
      <c r="D11028" s="1341" t="str">
        <f t="shared" si="186"/>
        <v>WI5190</v>
      </c>
      <c r="E11028" s="1514" t="s">
        <v>125</v>
      </c>
      <c r="F11028" s="1390">
        <v>872</v>
      </c>
      <c r="G11028" s="1283">
        <v>3.62</v>
      </c>
      <c r="H11028" s="1283"/>
      <c r="I11028" s="1283"/>
      <c r="J11028" s="1283"/>
      <c r="K11028" s="1283"/>
      <c r="L11028" s="1283"/>
      <c r="M11028" s="1283"/>
      <c r="N11028" s="1283"/>
      <c r="O11028" s="1283"/>
      <c r="P11028" s="1283"/>
      <c r="R11028" s="1067"/>
      <c r="Z11028" s="21"/>
      <c r="AH11028"/>
    </row>
    <row r="11029" spans="1:34" ht="11.25" customHeight="1">
      <c r="A11029"/>
      <c r="B11029" s="1281" t="s">
        <v>17</v>
      </c>
      <c r="C11029" s="1282">
        <v>5191</v>
      </c>
      <c r="D11029" s="1341" t="str">
        <f t="shared" si="186"/>
        <v>WI5191</v>
      </c>
      <c r="E11029" s="1514" t="s">
        <v>121</v>
      </c>
      <c r="F11029" s="1390">
        <v>447</v>
      </c>
      <c r="G11029" s="1283">
        <v>1.26</v>
      </c>
      <c r="H11029" s="1283"/>
      <c r="I11029" s="1283"/>
      <c r="J11029" s="1283"/>
      <c r="K11029" s="1283"/>
      <c r="L11029" s="1283"/>
      <c r="M11029" s="1283"/>
      <c r="N11029" s="1283"/>
      <c r="O11029" s="1283"/>
      <c r="P11029" s="1283"/>
      <c r="R11029" s="1067"/>
      <c r="Z11029" s="21"/>
      <c r="AH11029"/>
    </row>
    <row r="11030" spans="1:34" ht="11.25" customHeight="1">
      <c r="A11030"/>
      <c r="B11030" s="1281" t="s">
        <v>17</v>
      </c>
      <c r="C11030" s="1282">
        <v>5192</v>
      </c>
      <c r="D11030" s="1341" t="str">
        <f t="shared" si="186"/>
        <v>WI5192</v>
      </c>
      <c r="E11030" s="1514" t="s">
        <v>125</v>
      </c>
      <c r="F11030" s="1390">
        <v>733</v>
      </c>
      <c r="G11030" s="1283">
        <v>2.85</v>
      </c>
      <c r="H11030" s="1283"/>
      <c r="I11030" s="1283"/>
      <c r="J11030" s="1283"/>
      <c r="K11030" s="1283"/>
      <c r="L11030" s="1283"/>
      <c r="M11030" s="1283"/>
      <c r="N11030" s="1283"/>
      <c r="O11030" s="1283"/>
      <c r="P11030" s="1283"/>
      <c r="R11030" s="1067"/>
      <c r="Z11030" s="21"/>
      <c r="AH11030"/>
    </row>
    <row r="11031" spans="1:34" ht="11.25" customHeight="1">
      <c r="A11031"/>
      <c r="B11031" s="1281" t="s">
        <v>17</v>
      </c>
      <c r="C11031" s="1282">
        <v>5213</v>
      </c>
      <c r="D11031" s="1341" t="str">
        <f t="shared" si="186"/>
        <v>WI5213</v>
      </c>
      <c r="E11031" s="1514" t="s">
        <v>124</v>
      </c>
      <c r="F11031" s="1390">
        <v>900</v>
      </c>
      <c r="G11031" s="1283">
        <v>8.1</v>
      </c>
      <c r="H11031" s="1283"/>
      <c r="I11031" s="1283"/>
      <c r="J11031" s="1283"/>
      <c r="K11031" s="1283"/>
      <c r="L11031" s="1283"/>
      <c r="M11031" s="1283"/>
      <c r="N11031" s="1283"/>
      <c r="O11031" s="1283"/>
      <c r="P11031" s="1283"/>
      <c r="R11031" s="1067"/>
      <c r="Z11031" s="21"/>
      <c r="AH11031"/>
    </row>
    <row r="11032" spans="1:34" ht="11.25" customHeight="1">
      <c r="A11032"/>
      <c r="B11032" s="1281" t="s">
        <v>17</v>
      </c>
      <c r="C11032" s="1282">
        <v>5215</v>
      </c>
      <c r="D11032" s="1341" t="str">
        <f t="shared" si="186"/>
        <v>WI5215</v>
      </c>
      <c r="E11032" s="1514" t="s">
        <v>125</v>
      </c>
      <c r="F11032" s="1390">
        <v>900</v>
      </c>
      <c r="G11032" s="1283">
        <v>10.08</v>
      </c>
      <c r="H11032" s="1283"/>
      <c r="I11032" s="1283"/>
      <c r="J11032" s="1283"/>
      <c r="K11032" s="1283"/>
      <c r="L11032" s="1283"/>
      <c r="M11032" s="1283"/>
      <c r="N11032" s="1283"/>
      <c r="O11032" s="1283"/>
      <c r="P11032" s="1283"/>
      <c r="R11032" s="1067"/>
      <c r="Z11032" s="21"/>
      <c r="AH11032"/>
    </row>
    <row r="11033" spans="1:34" ht="11.25" customHeight="1">
      <c r="A11033"/>
      <c r="B11033" s="1281" t="s">
        <v>17</v>
      </c>
      <c r="C11033" s="1282">
        <v>5221</v>
      </c>
      <c r="D11033" s="1341" t="str">
        <f t="shared" si="186"/>
        <v>WI5221</v>
      </c>
      <c r="E11033" s="1514" t="s">
        <v>125</v>
      </c>
      <c r="F11033" s="1390">
        <v>900</v>
      </c>
      <c r="G11033" s="1283">
        <v>6.69</v>
      </c>
      <c r="H11033" s="1283"/>
      <c r="I11033" s="1283"/>
      <c r="J11033" s="1283"/>
      <c r="K11033" s="1283"/>
      <c r="L11033" s="1283"/>
      <c r="M11033" s="1283"/>
      <c r="N11033" s="1283"/>
      <c r="O11033" s="1283"/>
      <c r="P11033" s="1283"/>
      <c r="R11033" s="1067"/>
      <c r="Z11033" s="21"/>
      <c r="AH11033"/>
    </row>
    <row r="11034" spans="1:34" ht="11.25" customHeight="1">
      <c r="A11034"/>
      <c r="B11034" s="1281" t="s">
        <v>17</v>
      </c>
      <c r="C11034" s="1282">
        <v>5222</v>
      </c>
      <c r="D11034" s="1341" t="str">
        <f t="shared" si="186"/>
        <v>WI5222</v>
      </c>
      <c r="E11034" s="1514" t="s">
        <v>122</v>
      </c>
      <c r="F11034" s="1390">
        <v>900</v>
      </c>
      <c r="G11034" s="1283">
        <v>10.06</v>
      </c>
      <c r="H11034" s="1283"/>
      <c r="I11034" s="1283"/>
      <c r="J11034" s="1283"/>
      <c r="K11034" s="1283"/>
      <c r="L11034" s="1283"/>
      <c r="M11034" s="1283"/>
      <c r="N11034" s="1283"/>
      <c r="O11034" s="1283"/>
      <c r="P11034" s="1283"/>
      <c r="R11034" s="1067"/>
      <c r="Z11034" s="21"/>
      <c r="AH11034"/>
    </row>
    <row r="11035" spans="1:34" ht="11.25" customHeight="1">
      <c r="A11035"/>
      <c r="B11035" s="1281" t="s">
        <v>17</v>
      </c>
      <c r="C11035" s="1282">
        <v>5223</v>
      </c>
      <c r="D11035" s="1341" t="str">
        <f t="shared" si="186"/>
        <v>WI5223</v>
      </c>
      <c r="E11035" s="1514" t="s">
        <v>125</v>
      </c>
      <c r="F11035" s="1390">
        <v>900</v>
      </c>
      <c r="G11035" s="1283">
        <v>6.4</v>
      </c>
      <c r="H11035" s="1283"/>
      <c r="I11035" s="1283"/>
      <c r="J11035" s="1283"/>
      <c r="K11035" s="1283"/>
      <c r="L11035" s="1283"/>
      <c r="M11035" s="1283"/>
      <c r="N11035" s="1283"/>
      <c r="O11035" s="1283"/>
      <c r="P11035" s="1283"/>
      <c r="R11035" s="1067"/>
      <c r="Z11035" s="21"/>
      <c r="AH11035"/>
    </row>
    <row r="11036" spans="1:34" ht="11.25" customHeight="1">
      <c r="A11036"/>
      <c r="B11036" s="1281" t="s">
        <v>17</v>
      </c>
      <c r="C11036" s="1282">
        <v>5348</v>
      </c>
      <c r="D11036" s="1341" t="str">
        <f t="shared" si="186"/>
        <v>WI5348</v>
      </c>
      <c r="E11036" s="1514" t="s">
        <v>124</v>
      </c>
      <c r="F11036" s="1390">
        <v>900</v>
      </c>
      <c r="G11036" s="1283">
        <v>12.15</v>
      </c>
      <c r="H11036" s="1283"/>
      <c r="I11036" s="1283"/>
      <c r="J11036" s="1283"/>
      <c r="K11036" s="1283"/>
      <c r="L11036" s="1283"/>
      <c r="M11036" s="1283"/>
      <c r="N11036" s="1283"/>
      <c r="O11036" s="1283"/>
      <c r="P11036" s="1283"/>
      <c r="R11036" s="1067"/>
      <c r="Z11036" s="21"/>
      <c r="AH11036"/>
    </row>
    <row r="11037" spans="1:34" ht="11.25" customHeight="1">
      <c r="A11037"/>
      <c r="B11037" s="1281" t="s">
        <v>17</v>
      </c>
      <c r="C11037" s="1282">
        <v>5402</v>
      </c>
      <c r="D11037" s="1341" t="str">
        <f t="shared" si="186"/>
        <v>WI5402</v>
      </c>
      <c r="E11037" s="1514" t="s">
        <v>124</v>
      </c>
      <c r="F11037" s="1390">
        <v>900</v>
      </c>
      <c r="G11037" s="1283">
        <v>9.93</v>
      </c>
      <c r="H11037" s="1283"/>
      <c r="I11037" s="1283"/>
      <c r="J11037" s="1283"/>
      <c r="K11037" s="1283"/>
      <c r="L11037" s="1283"/>
      <c r="M11037" s="1283"/>
      <c r="N11037" s="1283"/>
      <c r="O11037" s="1283"/>
      <c r="P11037" s="1283"/>
      <c r="R11037" s="1067"/>
      <c r="Z11037" s="21"/>
      <c r="AH11037"/>
    </row>
    <row r="11038" spans="1:34" ht="11.25" customHeight="1">
      <c r="A11038"/>
      <c r="B11038" s="1281" t="s">
        <v>17</v>
      </c>
      <c r="C11038" s="1282">
        <v>5403</v>
      </c>
      <c r="D11038" s="1341" t="str">
        <f t="shared" si="186"/>
        <v>WI5403</v>
      </c>
      <c r="E11038" s="1514" t="s">
        <v>124</v>
      </c>
      <c r="F11038" s="1390">
        <v>900</v>
      </c>
      <c r="G11038" s="1283">
        <v>9.34</v>
      </c>
      <c r="H11038" s="1283"/>
      <c r="I11038" s="1283"/>
      <c r="J11038" s="1283"/>
      <c r="K11038" s="1283"/>
      <c r="L11038" s="1283"/>
      <c r="M11038" s="1283"/>
      <c r="N11038" s="1283"/>
      <c r="O11038" s="1283"/>
      <c r="P11038" s="1283"/>
      <c r="R11038" s="1067"/>
      <c r="Z11038" s="21"/>
      <c r="AH11038"/>
    </row>
    <row r="11039" spans="1:34" ht="11.25" customHeight="1">
      <c r="A11039"/>
      <c r="B11039" s="1281" t="s">
        <v>17</v>
      </c>
      <c r="C11039" s="1282">
        <v>5437</v>
      </c>
      <c r="D11039" s="1341" t="str">
        <f t="shared" si="186"/>
        <v>WI5437</v>
      </c>
      <c r="E11039" s="1514" t="s">
        <v>124</v>
      </c>
      <c r="F11039" s="1390">
        <v>900</v>
      </c>
      <c r="G11039" s="1283">
        <v>10.039999999999999</v>
      </c>
      <c r="H11039" s="1283"/>
      <c r="I11039" s="1283"/>
      <c r="J11039" s="1283"/>
      <c r="K11039" s="1283"/>
      <c r="L11039" s="1283"/>
      <c r="M11039" s="1283"/>
      <c r="N11039" s="1283"/>
      <c r="O11039" s="1283"/>
      <c r="P11039" s="1283"/>
      <c r="R11039" s="1067"/>
      <c r="Z11039" s="21"/>
      <c r="AH11039"/>
    </row>
    <row r="11040" spans="1:34" ht="11.25" customHeight="1">
      <c r="A11040"/>
      <c r="B11040" s="1281" t="s">
        <v>17</v>
      </c>
      <c r="C11040" s="1282">
        <v>5443</v>
      </c>
      <c r="D11040" s="1341" t="str">
        <f t="shared" si="186"/>
        <v>WI5443</v>
      </c>
      <c r="E11040" s="1514" t="s">
        <v>124</v>
      </c>
      <c r="F11040" s="1390">
        <v>900</v>
      </c>
      <c r="G11040" s="1283">
        <v>5.32</v>
      </c>
      <c r="H11040" s="1283"/>
      <c r="I11040" s="1283"/>
      <c r="J11040" s="1283"/>
      <c r="K11040" s="1283"/>
      <c r="L11040" s="1283"/>
      <c r="M11040" s="1283"/>
      <c r="N11040" s="1283"/>
      <c r="O11040" s="1283"/>
      <c r="P11040" s="1283"/>
      <c r="R11040" s="1067"/>
      <c r="Z11040" s="21"/>
      <c r="AH11040"/>
    </row>
    <row r="11041" spans="1:34" ht="11.25" customHeight="1">
      <c r="A11041"/>
      <c r="B11041" s="1281" t="s">
        <v>17</v>
      </c>
      <c r="C11041" s="1282">
        <v>5445</v>
      </c>
      <c r="D11041" s="1341" t="str">
        <f t="shared" si="186"/>
        <v>WI5445</v>
      </c>
      <c r="E11041" s="1514" t="s">
        <v>124</v>
      </c>
      <c r="F11041" s="1390">
        <v>900</v>
      </c>
      <c r="G11041" s="1283">
        <v>5.8</v>
      </c>
      <c r="H11041" s="1283"/>
      <c r="I11041" s="1283"/>
      <c r="J11041" s="1283"/>
      <c r="K11041" s="1283"/>
      <c r="L11041" s="1283"/>
      <c r="M11041" s="1283"/>
      <c r="N11041" s="1283"/>
      <c r="O11041" s="1283"/>
      <c r="P11041" s="1283"/>
      <c r="R11041" s="1067"/>
      <c r="Z11041" s="21"/>
      <c r="AH11041"/>
    </row>
    <row r="11042" spans="1:34" ht="11.25" customHeight="1">
      <c r="A11042"/>
      <c r="B11042" s="1281" t="s">
        <v>17</v>
      </c>
      <c r="C11042" s="1282">
        <v>5462</v>
      </c>
      <c r="D11042" s="1341" t="str">
        <f t="shared" si="186"/>
        <v>WI5462</v>
      </c>
      <c r="E11042" s="1514" t="s">
        <v>125</v>
      </c>
      <c r="F11042" s="1390">
        <v>900</v>
      </c>
      <c r="G11042" s="1283">
        <v>9.8699999999999992</v>
      </c>
      <c r="H11042" s="1283"/>
      <c r="I11042" s="1283"/>
      <c r="J11042" s="1283"/>
      <c r="K11042" s="1283"/>
      <c r="L11042" s="1283"/>
      <c r="M11042" s="1283"/>
      <c r="N11042" s="1283"/>
      <c r="O11042" s="1283"/>
      <c r="P11042" s="1283"/>
      <c r="R11042" s="1067"/>
      <c r="Z11042" s="21"/>
      <c r="AH11042"/>
    </row>
    <row r="11043" spans="1:34" ht="11.25" customHeight="1">
      <c r="A11043"/>
      <c r="B11043" s="1281" t="s">
        <v>17</v>
      </c>
      <c r="C11043" s="1282">
        <v>5474</v>
      </c>
      <c r="D11043" s="1341" t="str">
        <f t="shared" si="186"/>
        <v>WI5474</v>
      </c>
      <c r="E11043" s="1514" t="s">
        <v>125</v>
      </c>
      <c r="F11043" s="1390">
        <v>900</v>
      </c>
      <c r="G11043" s="1283">
        <v>8.06</v>
      </c>
      <c r="H11043" s="1283"/>
      <c r="I11043" s="1283"/>
      <c r="J11043" s="1283"/>
      <c r="K11043" s="1283"/>
      <c r="L11043" s="1283"/>
      <c r="M11043" s="1283"/>
      <c r="N11043" s="1283"/>
      <c r="O11043" s="1283"/>
      <c r="P11043" s="1283"/>
      <c r="R11043" s="1067"/>
      <c r="Z11043" s="21"/>
      <c r="AH11043"/>
    </row>
    <row r="11044" spans="1:34" ht="11.25" customHeight="1">
      <c r="A11044"/>
      <c r="B11044" s="1281" t="s">
        <v>17</v>
      </c>
      <c r="C11044" s="1282">
        <v>5478</v>
      </c>
      <c r="D11044" s="1341" t="str">
        <f t="shared" si="186"/>
        <v>WI5478</v>
      </c>
      <c r="E11044" s="1514" t="s">
        <v>125</v>
      </c>
      <c r="F11044" s="1390">
        <v>900</v>
      </c>
      <c r="G11044" s="1283">
        <v>12.58</v>
      </c>
      <c r="H11044" s="1283"/>
      <c r="I11044" s="1283"/>
      <c r="J11044" s="1283"/>
      <c r="K11044" s="1283"/>
      <c r="L11044" s="1283"/>
      <c r="M11044" s="1283"/>
      <c r="N11044" s="1283"/>
      <c r="O11044" s="1283"/>
      <c r="P11044" s="1283"/>
      <c r="R11044" s="1067"/>
      <c r="Z11044" s="21"/>
      <c r="AH11044"/>
    </row>
    <row r="11045" spans="1:34" ht="11.25" customHeight="1">
      <c r="A11045"/>
      <c r="B11045" s="1281" t="s">
        <v>17</v>
      </c>
      <c r="C11045" s="1282">
        <v>5479</v>
      </c>
      <c r="D11045" s="1341" t="str">
        <f t="shared" si="186"/>
        <v>WI5479</v>
      </c>
      <c r="E11045" s="1514" t="s">
        <v>123</v>
      </c>
      <c r="F11045" s="1390">
        <v>900</v>
      </c>
      <c r="G11045" s="1283">
        <v>8.39</v>
      </c>
      <c r="H11045" s="1283"/>
      <c r="I11045" s="1283"/>
      <c r="J11045" s="1283"/>
      <c r="K11045" s="1283"/>
      <c r="L11045" s="1283"/>
      <c r="M11045" s="1283"/>
      <c r="N11045" s="1283"/>
      <c r="O11045" s="1283"/>
      <c r="P11045" s="1283"/>
      <c r="R11045" s="1067"/>
      <c r="Z11045" s="21"/>
      <c r="AH11045"/>
    </row>
    <row r="11046" spans="1:34" ht="11.25" customHeight="1">
      <c r="A11046"/>
      <c r="B11046" s="1281" t="s">
        <v>17</v>
      </c>
      <c r="C11046" s="1282">
        <v>5480</v>
      </c>
      <c r="D11046" s="1341" t="str">
        <f t="shared" si="186"/>
        <v>WI5480</v>
      </c>
      <c r="E11046" s="1514" t="s">
        <v>124</v>
      </c>
      <c r="F11046" s="1390">
        <v>900</v>
      </c>
      <c r="G11046" s="1283">
        <v>8.91</v>
      </c>
      <c r="H11046" s="1283"/>
      <c r="I11046" s="1283"/>
      <c r="J11046" s="1283"/>
      <c r="K11046" s="1283"/>
      <c r="L11046" s="1283"/>
      <c r="M11046" s="1283"/>
      <c r="N11046" s="1283"/>
      <c r="O11046" s="1283"/>
      <c r="P11046" s="1283"/>
      <c r="R11046" s="1067"/>
      <c r="Z11046" s="21"/>
      <c r="AH11046"/>
    </row>
    <row r="11047" spans="1:34" ht="11.25" customHeight="1">
      <c r="A11047"/>
      <c r="B11047" s="1281" t="s">
        <v>17</v>
      </c>
      <c r="C11047" s="1282">
        <v>5491</v>
      </c>
      <c r="D11047" s="1341" t="str">
        <f t="shared" si="186"/>
        <v>WI5491</v>
      </c>
      <c r="E11047" s="1514" t="s">
        <v>124</v>
      </c>
      <c r="F11047" s="1390">
        <v>611</v>
      </c>
      <c r="G11047" s="1283">
        <v>2.17</v>
      </c>
      <c r="H11047" s="1283"/>
      <c r="I11047" s="1283"/>
      <c r="J11047" s="1283"/>
      <c r="K11047" s="1283"/>
      <c r="L11047" s="1283"/>
      <c r="M11047" s="1283"/>
      <c r="N11047" s="1283"/>
      <c r="O11047" s="1283"/>
      <c r="P11047" s="1283"/>
      <c r="R11047" s="1067"/>
      <c r="Z11047" s="21"/>
      <c r="AH11047"/>
    </row>
    <row r="11048" spans="1:34" ht="11.25" customHeight="1">
      <c r="A11048"/>
      <c r="B11048" s="1281" t="s">
        <v>17</v>
      </c>
      <c r="C11048" s="1282">
        <v>5507</v>
      </c>
      <c r="D11048" s="1341" t="str">
        <f t="shared" si="186"/>
        <v>WI5507</v>
      </c>
      <c r="E11048" s="1514" t="s">
        <v>123</v>
      </c>
      <c r="F11048" s="1390">
        <v>900</v>
      </c>
      <c r="G11048" s="1283">
        <v>6.21</v>
      </c>
      <c r="H11048" s="1283"/>
      <c r="I11048" s="1283"/>
      <c r="J11048" s="1283"/>
      <c r="K11048" s="1283"/>
      <c r="L11048" s="1283"/>
      <c r="M11048" s="1283"/>
      <c r="N11048" s="1283"/>
      <c r="O11048" s="1283"/>
      <c r="P11048" s="1283"/>
      <c r="R11048" s="1067"/>
      <c r="Z11048" s="21"/>
      <c r="AH11048"/>
    </row>
    <row r="11049" spans="1:34" ht="11.25" customHeight="1">
      <c r="A11049"/>
      <c r="B11049" s="1281" t="s">
        <v>17</v>
      </c>
      <c r="C11049" s="1282">
        <v>5535</v>
      </c>
      <c r="D11049" s="1341" t="str">
        <f t="shared" si="186"/>
        <v>WI5535</v>
      </c>
      <c r="E11049" s="1514" t="s">
        <v>124</v>
      </c>
      <c r="F11049" s="1390">
        <v>900</v>
      </c>
      <c r="G11049" s="1283">
        <v>8.8000000000000007</v>
      </c>
      <c r="H11049" s="1283"/>
      <c r="I11049" s="1283"/>
      <c r="J11049" s="1283"/>
      <c r="K11049" s="1283"/>
      <c r="L11049" s="1283"/>
      <c r="M11049" s="1283"/>
      <c r="N11049" s="1283"/>
      <c r="O11049" s="1283"/>
      <c r="P11049" s="1283"/>
      <c r="R11049" s="1067"/>
      <c r="Z11049" s="21"/>
      <c r="AH11049"/>
    </row>
    <row r="11050" spans="1:34" ht="11.25" customHeight="1">
      <c r="A11050"/>
      <c r="B11050" s="1281" t="s">
        <v>17</v>
      </c>
      <c r="C11050" s="1282">
        <v>5537</v>
      </c>
      <c r="D11050" s="1341" t="str">
        <f t="shared" si="186"/>
        <v>WI5537</v>
      </c>
      <c r="E11050" s="1514" t="s">
        <v>125</v>
      </c>
      <c r="F11050" s="1390">
        <v>900</v>
      </c>
      <c r="G11050" s="1283">
        <v>4.3600000000000003</v>
      </c>
      <c r="H11050" s="1283"/>
      <c r="I11050" s="1283"/>
      <c r="J11050" s="1283"/>
      <c r="K11050" s="1283"/>
      <c r="L11050" s="1283"/>
      <c r="M11050" s="1283"/>
      <c r="N11050" s="1283"/>
      <c r="O11050" s="1283"/>
      <c r="P11050" s="1283"/>
      <c r="R11050" s="1067"/>
      <c r="Z11050" s="21"/>
      <c r="AH11050"/>
    </row>
    <row r="11051" spans="1:34" ht="11.25" customHeight="1">
      <c r="A11051"/>
      <c r="B11051" s="1281" t="s">
        <v>17</v>
      </c>
      <c r="C11051" s="1282">
        <v>5551</v>
      </c>
      <c r="D11051" s="1341" t="str">
        <f t="shared" si="186"/>
        <v>WI5551</v>
      </c>
      <c r="E11051" s="1514" t="s">
        <v>122</v>
      </c>
      <c r="F11051" s="1390">
        <v>900</v>
      </c>
      <c r="G11051" s="1283">
        <v>22.17</v>
      </c>
      <c r="H11051" s="1283"/>
      <c r="I11051" s="1283"/>
      <c r="J11051" s="1283"/>
      <c r="K11051" s="1283"/>
      <c r="L11051" s="1283"/>
      <c r="M11051" s="1283"/>
      <c r="N11051" s="1283"/>
      <c r="O11051" s="1283"/>
      <c r="P11051" s="1283"/>
      <c r="R11051" s="1067"/>
      <c r="Z11051" s="21"/>
      <c r="AH11051"/>
    </row>
    <row r="11052" spans="1:34" ht="11.25" customHeight="1">
      <c r="A11052"/>
      <c r="B11052" s="1281" t="s">
        <v>17</v>
      </c>
      <c r="C11052" s="1282">
        <v>5606</v>
      </c>
      <c r="D11052" s="1341" t="str">
        <f t="shared" si="186"/>
        <v>WI5606</v>
      </c>
      <c r="E11052" s="1514" t="s">
        <v>125</v>
      </c>
      <c r="F11052" s="1390">
        <v>530</v>
      </c>
      <c r="G11052" s="1283">
        <v>1.72</v>
      </c>
      <c r="H11052" s="1283"/>
      <c r="I11052" s="1283"/>
      <c r="J11052" s="1283"/>
      <c r="K11052" s="1283"/>
      <c r="L11052" s="1283"/>
      <c r="M11052" s="1283"/>
      <c r="N11052" s="1283"/>
      <c r="O11052" s="1283"/>
      <c r="P11052" s="1283"/>
      <c r="R11052" s="1067"/>
      <c r="Z11052" s="21"/>
      <c r="AH11052"/>
    </row>
    <row r="11053" spans="1:34" ht="11.25" customHeight="1">
      <c r="A11053"/>
      <c r="B11053" s="1281" t="s">
        <v>17</v>
      </c>
      <c r="C11053" s="1282">
        <v>5610</v>
      </c>
      <c r="D11053" s="1341" t="str">
        <f t="shared" si="186"/>
        <v>WI5610</v>
      </c>
      <c r="E11053" s="1514" t="s">
        <v>124</v>
      </c>
      <c r="F11053" s="1390">
        <v>900</v>
      </c>
      <c r="G11053" s="1283">
        <v>6.44</v>
      </c>
      <c r="H11053" s="1283"/>
      <c r="I11053" s="1283"/>
      <c r="J11053" s="1283"/>
      <c r="K11053" s="1283"/>
      <c r="L11053" s="1283"/>
      <c r="M11053" s="1283"/>
      <c r="N11053" s="1283"/>
      <c r="O11053" s="1283"/>
      <c r="P11053" s="1283"/>
      <c r="R11053" s="1067"/>
      <c r="Z11053" s="21"/>
      <c r="AH11053"/>
    </row>
    <row r="11054" spans="1:34" ht="11.25" customHeight="1">
      <c r="A11054"/>
      <c r="B11054" s="1281" t="s">
        <v>17</v>
      </c>
      <c r="C11054" s="1282">
        <v>5645</v>
      </c>
      <c r="D11054" s="1341" t="str">
        <f t="shared" si="186"/>
        <v>WI5645</v>
      </c>
      <c r="E11054" s="1514" t="s">
        <v>124</v>
      </c>
      <c r="F11054" s="1390">
        <v>900</v>
      </c>
      <c r="G11054" s="1283">
        <v>14.55</v>
      </c>
      <c r="H11054" s="1283"/>
      <c r="I11054" s="1283"/>
      <c r="J11054" s="1283"/>
      <c r="K11054" s="1283"/>
      <c r="L11054" s="1283"/>
      <c r="M11054" s="1283"/>
      <c r="N11054" s="1283"/>
      <c r="O11054" s="1283"/>
      <c r="P11054" s="1283"/>
      <c r="R11054" s="1067"/>
      <c r="Z11054" s="21"/>
      <c r="AH11054"/>
    </row>
    <row r="11055" spans="1:34" ht="11.25" customHeight="1">
      <c r="A11055"/>
      <c r="B11055" s="1281" t="s">
        <v>17</v>
      </c>
      <c r="C11055" s="1282">
        <v>5703</v>
      </c>
      <c r="D11055" s="1341" t="str">
        <f t="shared" si="186"/>
        <v>WI5703</v>
      </c>
      <c r="E11055" s="1514" t="s">
        <v>122</v>
      </c>
      <c r="F11055" s="1390">
        <v>900</v>
      </c>
      <c r="G11055" s="1283">
        <v>24.07</v>
      </c>
      <c r="H11055" s="1283"/>
      <c r="I11055" s="1283"/>
      <c r="J11055" s="1283"/>
      <c r="K11055" s="1283"/>
      <c r="L11055" s="1283"/>
      <c r="M11055" s="1283"/>
      <c r="N11055" s="1283"/>
      <c r="O11055" s="1283"/>
      <c r="P11055" s="1283"/>
      <c r="R11055" s="1067"/>
      <c r="Z11055" s="21"/>
      <c r="AH11055"/>
    </row>
    <row r="11056" spans="1:34" ht="11.25" customHeight="1">
      <c r="A11056"/>
      <c r="B11056" s="1281" t="s">
        <v>17</v>
      </c>
      <c r="C11056" s="1282">
        <v>5705</v>
      </c>
      <c r="D11056" s="1341" t="str">
        <f t="shared" si="186"/>
        <v>WI5705</v>
      </c>
      <c r="E11056" s="1514" t="s">
        <v>123</v>
      </c>
      <c r="F11056" s="1390">
        <v>0</v>
      </c>
      <c r="G11056" s="1283">
        <v>99.99</v>
      </c>
      <c r="H11056" s="1283"/>
      <c r="I11056" s="1283"/>
      <c r="J11056" s="1283"/>
      <c r="K11056" s="1283"/>
      <c r="L11056" s="1283"/>
      <c r="M11056" s="1283"/>
      <c r="N11056" s="1283"/>
      <c r="O11056" s="1283"/>
      <c r="P11056" s="1283"/>
      <c r="R11056" s="1067"/>
      <c r="Z11056" s="21"/>
      <c r="AH11056"/>
    </row>
    <row r="11057" spans="1:34" ht="11.25" customHeight="1">
      <c r="A11057"/>
      <c r="B11057" s="1281" t="s">
        <v>17</v>
      </c>
      <c r="C11057" s="1282">
        <v>5951</v>
      </c>
      <c r="D11057" s="1341" t="str">
        <f t="shared" si="186"/>
        <v>WI5951</v>
      </c>
      <c r="E11057" s="1514" t="s">
        <v>123</v>
      </c>
      <c r="F11057" s="1390">
        <v>738</v>
      </c>
      <c r="G11057" s="1283">
        <v>2.88</v>
      </c>
      <c r="H11057" s="1283"/>
      <c r="I11057" s="1283"/>
      <c r="J11057" s="1283"/>
      <c r="K11057" s="1283"/>
      <c r="L11057" s="1283"/>
      <c r="M11057" s="1283"/>
      <c r="N11057" s="1283"/>
      <c r="O11057" s="1283"/>
      <c r="P11057" s="1283"/>
      <c r="R11057" s="1067"/>
      <c r="Z11057" s="21"/>
      <c r="AH11057"/>
    </row>
    <row r="11058" spans="1:34" ht="11.25" customHeight="1">
      <c r="A11058"/>
      <c r="B11058" s="1281" t="s">
        <v>17</v>
      </c>
      <c r="C11058" s="1282">
        <v>6002</v>
      </c>
      <c r="D11058" s="1341" t="str">
        <f t="shared" si="186"/>
        <v>WI6002</v>
      </c>
      <c r="E11058" s="1514" t="s">
        <v>122</v>
      </c>
      <c r="F11058" s="1390">
        <v>0</v>
      </c>
      <c r="G11058" s="1283">
        <v>99.99</v>
      </c>
      <c r="H11058" s="1283"/>
      <c r="I11058" s="1283"/>
      <c r="J11058" s="1283"/>
      <c r="K11058" s="1283"/>
      <c r="L11058" s="1283"/>
      <c r="M11058" s="1283"/>
      <c r="N11058" s="1283"/>
      <c r="O11058" s="1283"/>
      <c r="P11058" s="1283"/>
      <c r="R11058" s="1067"/>
      <c r="Z11058" s="21"/>
      <c r="AH11058"/>
    </row>
    <row r="11059" spans="1:34" ht="11.25" customHeight="1">
      <c r="A11059"/>
      <c r="B11059" s="1281" t="s">
        <v>17</v>
      </c>
      <c r="C11059" s="1282">
        <v>6003</v>
      </c>
      <c r="D11059" s="1341" t="str">
        <f t="shared" si="186"/>
        <v>WI6003</v>
      </c>
      <c r="E11059" s="1514" t="s">
        <v>122</v>
      </c>
      <c r="F11059" s="1390">
        <v>900</v>
      </c>
      <c r="G11059" s="1283">
        <v>7.2</v>
      </c>
      <c r="H11059" s="1283"/>
      <c r="I11059" s="1283"/>
      <c r="J11059" s="1283"/>
      <c r="K11059" s="1283"/>
      <c r="L11059" s="1283"/>
      <c r="M11059" s="1283"/>
      <c r="N11059" s="1283"/>
      <c r="O11059" s="1283"/>
      <c r="P11059" s="1283"/>
      <c r="R11059" s="1067"/>
      <c r="Z11059" s="21"/>
      <c r="AH11059"/>
    </row>
    <row r="11060" spans="1:34" ht="11.25" customHeight="1">
      <c r="A11060"/>
      <c r="B11060" s="1281" t="s">
        <v>17</v>
      </c>
      <c r="C11060" s="1282">
        <v>6005</v>
      </c>
      <c r="D11060" s="1341" t="str">
        <f t="shared" si="186"/>
        <v>WI6005</v>
      </c>
      <c r="E11060" s="1514" t="s">
        <v>122</v>
      </c>
      <c r="F11060" s="1390">
        <v>900</v>
      </c>
      <c r="G11060" s="1283">
        <v>6.4</v>
      </c>
      <c r="H11060" s="1283"/>
      <c r="I11060" s="1283"/>
      <c r="J11060" s="1283"/>
      <c r="K11060" s="1283"/>
      <c r="L11060" s="1283"/>
      <c r="M11060" s="1283"/>
      <c r="N11060" s="1283"/>
      <c r="O11060" s="1283"/>
      <c r="P11060" s="1283"/>
      <c r="R11060" s="1067"/>
      <c r="Z11060" s="21"/>
      <c r="AH11060"/>
    </row>
    <row r="11061" spans="1:34" ht="11.25" customHeight="1">
      <c r="A11061"/>
      <c r="B11061" s="1281" t="s">
        <v>17</v>
      </c>
      <c r="C11061" s="1282">
        <v>6045</v>
      </c>
      <c r="D11061" s="1341" t="str">
        <f t="shared" si="186"/>
        <v>WI6045</v>
      </c>
      <c r="E11061" s="1514" t="s">
        <v>122</v>
      </c>
      <c r="F11061" s="1390">
        <v>900</v>
      </c>
      <c r="G11061" s="1283">
        <v>6.74</v>
      </c>
      <c r="H11061" s="1283"/>
      <c r="I11061" s="1283"/>
      <c r="J11061" s="1283"/>
      <c r="K11061" s="1283"/>
      <c r="L11061" s="1283"/>
      <c r="M11061" s="1283"/>
      <c r="N11061" s="1283"/>
      <c r="O11061" s="1283"/>
      <c r="P11061" s="1283"/>
      <c r="R11061" s="1067"/>
      <c r="Z11061" s="21"/>
      <c r="AH11061"/>
    </row>
    <row r="11062" spans="1:34" ht="11.25" customHeight="1">
      <c r="A11062"/>
      <c r="B11062" s="1281" t="s">
        <v>17</v>
      </c>
      <c r="C11062" s="1282">
        <v>6204</v>
      </c>
      <c r="D11062" s="1341" t="str">
        <f t="shared" si="186"/>
        <v>WI6204</v>
      </c>
      <c r="E11062" s="1514" t="s">
        <v>122</v>
      </c>
      <c r="F11062" s="1390">
        <v>900</v>
      </c>
      <c r="G11062" s="1283">
        <v>13.32</v>
      </c>
      <c r="H11062" s="1283"/>
      <c r="I11062" s="1283"/>
      <c r="J11062" s="1283"/>
      <c r="K11062" s="1283"/>
      <c r="L11062" s="1283"/>
      <c r="M11062" s="1283"/>
      <c r="N11062" s="1283"/>
      <c r="O11062" s="1283"/>
      <c r="P11062" s="1283"/>
      <c r="R11062" s="1067"/>
      <c r="Z11062" s="21"/>
      <c r="AH11062"/>
    </row>
    <row r="11063" spans="1:34" ht="11.25" customHeight="1">
      <c r="A11063"/>
      <c r="B11063" s="1281" t="s">
        <v>17</v>
      </c>
      <c r="C11063" s="1282">
        <v>6206</v>
      </c>
      <c r="D11063" s="1341" t="str">
        <f t="shared" si="186"/>
        <v>WI6206</v>
      </c>
      <c r="E11063" s="1514" t="s">
        <v>122</v>
      </c>
      <c r="F11063" s="1390">
        <v>893</v>
      </c>
      <c r="G11063" s="1283">
        <v>3.74</v>
      </c>
      <c r="H11063" s="1283"/>
      <c r="I11063" s="1283"/>
      <c r="J11063" s="1283"/>
      <c r="K11063" s="1283"/>
      <c r="L11063" s="1283"/>
      <c r="M11063" s="1283"/>
      <c r="N11063" s="1283"/>
      <c r="O11063" s="1283"/>
      <c r="P11063" s="1283"/>
      <c r="R11063" s="1067"/>
      <c r="Z11063" s="21"/>
      <c r="AH11063"/>
    </row>
    <row r="11064" spans="1:34" ht="11.25" customHeight="1">
      <c r="A11064"/>
      <c r="B11064" s="1281" t="s">
        <v>17</v>
      </c>
      <c r="C11064" s="1282">
        <v>6213</v>
      </c>
      <c r="D11064" s="1341" t="str">
        <f t="shared" si="186"/>
        <v>WI6213</v>
      </c>
      <c r="E11064" s="1514" t="s">
        <v>122</v>
      </c>
      <c r="F11064" s="1390">
        <v>702</v>
      </c>
      <c r="G11064" s="1283">
        <v>2.68</v>
      </c>
      <c r="H11064" s="1283"/>
      <c r="I11064" s="1283"/>
      <c r="J11064" s="1283"/>
      <c r="K11064" s="1283"/>
      <c r="L11064" s="1283"/>
      <c r="M11064" s="1283"/>
      <c r="N11064" s="1283"/>
      <c r="O11064" s="1283"/>
      <c r="P11064" s="1283"/>
      <c r="R11064" s="1067"/>
      <c r="Z11064" s="21"/>
      <c r="AH11064"/>
    </row>
    <row r="11065" spans="1:34" ht="11.25" customHeight="1">
      <c r="A11065"/>
      <c r="B11065" s="1281" t="s">
        <v>17</v>
      </c>
      <c r="C11065" s="1282">
        <v>6216</v>
      </c>
      <c r="D11065" s="1341" t="str">
        <f t="shared" si="186"/>
        <v>WI6216</v>
      </c>
      <c r="E11065" s="1514" t="s">
        <v>122</v>
      </c>
      <c r="F11065" s="1390">
        <v>900</v>
      </c>
      <c r="G11065" s="1283">
        <v>4.1100000000000003</v>
      </c>
      <c r="H11065" s="1283"/>
      <c r="I11065" s="1283"/>
      <c r="J11065" s="1283"/>
      <c r="K11065" s="1283"/>
      <c r="L11065" s="1283"/>
      <c r="M11065" s="1283"/>
      <c r="N11065" s="1283"/>
      <c r="O11065" s="1283"/>
      <c r="P11065" s="1283"/>
      <c r="R11065" s="1067"/>
      <c r="Z11065" s="21"/>
      <c r="AH11065"/>
    </row>
    <row r="11066" spans="1:34" ht="11.25" customHeight="1">
      <c r="A11066"/>
      <c r="B11066" s="1281" t="s">
        <v>17</v>
      </c>
      <c r="C11066" s="1282">
        <v>6217</v>
      </c>
      <c r="D11066" s="1341" t="str">
        <f t="shared" si="186"/>
        <v>WI6217</v>
      </c>
      <c r="E11066" s="1514" t="s">
        <v>124</v>
      </c>
      <c r="F11066" s="1390">
        <v>900</v>
      </c>
      <c r="G11066" s="1283">
        <v>5.1100000000000003</v>
      </c>
      <c r="H11066" s="1283"/>
      <c r="I11066" s="1283"/>
      <c r="J11066" s="1283"/>
      <c r="K11066" s="1283"/>
      <c r="L11066" s="1283"/>
      <c r="M11066" s="1283"/>
      <c r="N11066" s="1283"/>
      <c r="O11066" s="1283"/>
      <c r="P11066" s="1283"/>
      <c r="R11066" s="1067"/>
      <c r="Z11066" s="21"/>
      <c r="AH11066"/>
    </row>
    <row r="11067" spans="1:34" ht="11.25" customHeight="1">
      <c r="A11067"/>
      <c r="B11067" s="1281" t="s">
        <v>17</v>
      </c>
      <c r="C11067" s="1282">
        <v>6229</v>
      </c>
      <c r="D11067" s="1341" t="str">
        <f t="shared" si="186"/>
        <v>WI6229</v>
      </c>
      <c r="E11067" s="1514" t="s">
        <v>123</v>
      </c>
      <c r="F11067" s="1390">
        <v>900</v>
      </c>
      <c r="G11067" s="1283">
        <v>9.93</v>
      </c>
      <c r="H11067" s="1283"/>
      <c r="I11067" s="1283"/>
      <c r="J11067" s="1283"/>
      <c r="K11067" s="1283"/>
      <c r="L11067" s="1283"/>
      <c r="M11067" s="1283"/>
      <c r="N11067" s="1283"/>
      <c r="O11067" s="1283"/>
      <c r="P11067" s="1283"/>
      <c r="R11067" s="1067"/>
      <c r="Z11067" s="21"/>
      <c r="AH11067"/>
    </row>
    <row r="11068" spans="1:34" ht="11.25" customHeight="1">
      <c r="A11068"/>
      <c r="B11068" s="1281" t="s">
        <v>17</v>
      </c>
      <c r="C11068" s="1282">
        <v>6233</v>
      </c>
      <c r="D11068" s="1341" t="str">
        <f t="shared" si="186"/>
        <v>WI6233</v>
      </c>
      <c r="E11068" s="1514" t="s">
        <v>123</v>
      </c>
      <c r="F11068" s="1390">
        <v>900</v>
      </c>
      <c r="G11068" s="1283">
        <v>4.34</v>
      </c>
      <c r="H11068" s="1283"/>
      <c r="I11068" s="1283"/>
      <c r="J11068" s="1283"/>
      <c r="K11068" s="1283"/>
      <c r="L11068" s="1283"/>
      <c r="M11068" s="1283"/>
      <c r="N11068" s="1283"/>
      <c r="O11068" s="1283"/>
      <c r="P11068" s="1283"/>
      <c r="R11068" s="1067"/>
      <c r="Z11068" s="21"/>
      <c r="AH11068"/>
    </row>
    <row r="11069" spans="1:34" ht="11.25" customHeight="1">
      <c r="A11069"/>
      <c r="B11069" s="1281" t="s">
        <v>17</v>
      </c>
      <c r="C11069" s="1282">
        <v>6235</v>
      </c>
      <c r="D11069" s="1341" t="str">
        <f t="shared" si="186"/>
        <v>WI6235</v>
      </c>
      <c r="E11069" s="1514" t="s">
        <v>122</v>
      </c>
      <c r="F11069" s="1390">
        <v>900</v>
      </c>
      <c r="G11069" s="1283">
        <v>6.29</v>
      </c>
      <c r="H11069" s="1283"/>
      <c r="I11069" s="1283"/>
      <c r="J11069" s="1283"/>
      <c r="K11069" s="1283"/>
      <c r="L11069" s="1283"/>
      <c r="M11069" s="1283"/>
      <c r="N11069" s="1283"/>
      <c r="O11069" s="1283"/>
      <c r="P11069" s="1283"/>
      <c r="R11069" s="1067"/>
      <c r="Z11069" s="21"/>
      <c r="AH11069"/>
    </row>
    <row r="11070" spans="1:34" ht="11.25" customHeight="1">
      <c r="A11070"/>
      <c r="B11070" s="1281" t="s">
        <v>17</v>
      </c>
      <c r="C11070" s="1282">
        <v>6237</v>
      </c>
      <c r="D11070" s="1341" t="str">
        <f t="shared" si="186"/>
        <v>WI6237</v>
      </c>
      <c r="E11070" s="1514" t="s">
        <v>123</v>
      </c>
      <c r="F11070" s="1390">
        <v>573</v>
      </c>
      <c r="G11070" s="1283">
        <v>1.96</v>
      </c>
      <c r="H11070" s="1283"/>
      <c r="I11070" s="1283"/>
      <c r="J11070" s="1283"/>
      <c r="K11070" s="1283"/>
      <c r="L11070" s="1283"/>
      <c r="M11070" s="1283"/>
      <c r="N11070" s="1283"/>
      <c r="O11070" s="1283"/>
      <c r="P11070" s="1283"/>
      <c r="R11070" s="1067"/>
      <c r="Z11070" s="21"/>
      <c r="AH11070"/>
    </row>
    <row r="11071" spans="1:34" ht="11.25" customHeight="1">
      <c r="A11071"/>
      <c r="B11071" s="1281" t="s">
        <v>17</v>
      </c>
      <c r="C11071" s="1282">
        <v>6251</v>
      </c>
      <c r="D11071" s="1341" t="str">
        <f t="shared" si="186"/>
        <v>WI6251</v>
      </c>
      <c r="E11071" s="1514" t="s">
        <v>122</v>
      </c>
      <c r="F11071" s="1390">
        <v>900</v>
      </c>
      <c r="G11071" s="1283">
        <v>8.5500000000000007</v>
      </c>
      <c r="H11071" s="1283"/>
      <c r="I11071" s="1283"/>
      <c r="J11071" s="1283"/>
      <c r="K11071" s="1283"/>
      <c r="L11071" s="1283"/>
      <c r="M11071" s="1283"/>
      <c r="N11071" s="1283"/>
      <c r="O11071" s="1283"/>
      <c r="P11071" s="1283"/>
      <c r="R11071" s="1067"/>
      <c r="Z11071" s="21"/>
      <c r="AH11071"/>
    </row>
    <row r="11072" spans="1:34" ht="11.25" customHeight="1">
      <c r="A11072"/>
      <c r="B11072" s="1281" t="s">
        <v>17</v>
      </c>
      <c r="C11072" s="1282">
        <v>6252</v>
      </c>
      <c r="D11072" s="1341" t="str">
        <f t="shared" si="186"/>
        <v>WI6252</v>
      </c>
      <c r="E11072" s="1514" t="s">
        <v>122</v>
      </c>
      <c r="F11072" s="1390">
        <v>900</v>
      </c>
      <c r="G11072" s="1283">
        <v>7.06</v>
      </c>
      <c r="H11072" s="1283"/>
      <c r="I11072" s="1283"/>
      <c r="J11072" s="1283"/>
      <c r="K11072" s="1283"/>
      <c r="L11072" s="1283"/>
      <c r="M11072" s="1283"/>
      <c r="N11072" s="1283"/>
      <c r="O11072" s="1283"/>
      <c r="P11072" s="1283"/>
      <c r="R11072" s="1067"/>
      <c r="Z11072" s="21"/>
      <c r="AH11072"/>
    </row>
    <row r="11073" spans="1:34" ht="11.25" customHeight="1">
      <c r="A11073"/>
      <c r="B11073" s="1281" t="s">
        <v>17</v>
      </c>
      <c r="C11073" s="1282">
        <v>6306</v>
      </c>
      <c r="D11073" s="1341" t="str">
        <f t="shared" si="186"/>
        <v>WI6306</v>
      </c>
      <c r="E11073" s="1514" t="s">
        <v>123</v>
      </c>
      <c r="F11073" s="1390">
        <v>900</v>
      </c>
      <c r="G11073" s="1283">
        <v>6.88</v>
      </c>
      <c r="H11073" s="1283"/>
      <c r="I11073" s="1283"/>
      <c r="J11073" s="1283"/>
      <c r="K11073" s="1283"/>
      <c r="L11073" s="1283"/>
      <c r="M11073" s="1283"/>
      <c r="N11073" s="1283"/>
      <c r="O11073" s="1283"/>
      <c r="P11073" s="1283"/>
      <c r="R11073" s="1067"/>
      <c r="Z11073" s="21"/>
      <c r="AH11073"/>
    </row>
    <row r="11074" spans="1:34" ht="11.25" customHeight="1">
      <c r="A11074"/>
      <c r="B11074" s="1281" t="s">
        <v>17</v>
      </c>
      <c r="C11074" s="1282">
        <v>6319</v>
      </c>
      <c r="D11074" s="1341" t="str">
        <f t="shared" si="186"/>
        <v>WI6319</v>
      </c>
      <c r="E11074" s="1514" t="s">
        <v>123</v>
      </c>
      <c r="F11074" s="1390">
        <v>580</v>
      </c>
      <c r="G11074" s="1283">
        <v>2</v>
      </c>
      <c r="H11074" s="1283"/>
      <c r="I11074" s="1283"/>
      <c r="J11074" s="1283"/>
      <c r="K11074" s="1283"/>
      <c r="L11074" s="1283"/>
      <c r="M11074" s="1283"/>
      <c r="N11074" s="1283"/>
      <c r="O11074" s="1283"/>
      <c r="P11074" s="1283"/>
      <c r="R11074" s="1067"/>
      <c r="Z11074" s="21"/>
      <c r="AH11074"/>
    </row>
    <row r="11075" spans="1:34" ht="11.25" customHeight="1">
      <c r="A11075"/>
      <c r="B11075" s="1281" t="s">
        <v>17</v>
      </c>
      <c r="C11075" s="1282">
        <v>6325</v>
      </c>
      <c r="D11075" s="1341" t="str">
        <f t="shared" si="186"/>
        <v>WI6325</v>
      </c>
      <c r="E11075" s="1514" t="s">
        <v>124</v>
      </c>
      <c r="F11075" s="1390">
        <v>900</v>
      </c>
      <c r="G11075" s="1283">
        <v>5.03</v>
      </c>
      <c r="H11075" s="1283"/>
      <c r="I11075" s="1283"/>
      <c r="J11075" s="1283"/>
      <c r="K11075" s="1283"/>
      <c r="L11075" s="1283"/>
      <c r="M11075" s="1283"/>
      <c r="N11075" s="1283"/>
      <c r="O11075" s="1283"/>
      <c r="P11075" s="1283"/>
      <c r="R11075" s="1067"/>
      <c r="Z11075" s="21"/>
      <c r="AH11075"/>
    </row>
    <row r="11076" spans="1:34" ht="11.25" customHeight="1">
      <c r="A11076"/>
      <c r="B11076" s="1281" t="s">
        <v>17</v>
      </c>
      <c r="C11076" s="1282">
        <v>6400</v>
      </c>
      <c r="D11076" s="1341" t="str">
        <f t="shared" si="186"/>
        <v>WI6400</v>
      </c>
      <c r="E11076" s="1514" t="s">
        <v>125</v>
      </c>
      <c r="F11076" s="1390">
        <v>900</v>
      </c>
      <c r="G11076" s="1283">
        <v>10.4</v>
      </c>
      <c r="H11076" s="1283"/>
      <c r="I11076" s="1283"/>
      <c r="J11076" s="1283"/>
      <c r="K11076" s="1283"/>
      <c r="L11076" s="1283"/>
      <c r="M11076" s="1283"/>
      <c r="N11076" s="1283"/>
      <c r="O11076" s="1283"/>
      <c r="P11076" s="1283"/>
      <c r="R11076" s="1067"/>
      <c r="Z11076" s="21"/>
      <c r="AH11076"/>
    </row>
    <row r="11077" spans="1:34" ht="11.25" customHeight="1">
      <c r="A11077"/>
      <c r="B11077" s="1281" t="s">
        <v>17</v>
      </c>
      <c r="C11077" s="1282">
        <v>6504</v>
      </c>
      <c r="D11077" s="1341" t="str">
        <f t="shared" si="186"/>
        <v>WI6504</v>
      </c>
      <c r="E11077" s="1514" t="s">
        <v>121</v>
      </c>
      <c r="F11077" s="1390">
        <v>747</v>
      </c>
      <c r="G11077" s="1283">
        <v>2.93</v>
      </c>
      <c r="H11077" s="1283"/>
      <c r="I11077" s="1283"/>
      <c r="J11077" s="1283"/>
      <c r="K11077" s="1283"/>
      <c r="L11077" s="1283"/>
      <c r="M11077" s="1283"/>
      <c r="N11077" s="1283"/>
      <c r="O11077" s="1283"/>
      <c r="P11077" s="1283"/>
      <c r="R11077" s="1067"/>
      <c r="Z11077" s="21"/>
      <c r="AH11077"/>
    </row>
    <row r="11078" spans="1:34" ht="11.25" customHeight="1">
      <c r="A11078"/>
      <c r="B11078" s="1281" t="s">
        <v>17</v>
      </c>
      <c r="C11078" s="1282">
        <v>6702</v>
      </c>
      <c r="D11078" s="1341" t="str">
        <f t="shared" si="186"/>
        <v>WI6702</v>
      </c>
      <c r="E11078" s="1514" t="s">
        <v>122</v>
      </c>
      <c r="F11078" s="1390">
        <v>900</v>
      </c>
      <c r="G11078" s="1283">
        <v>19.440000000000001</v>
      </c>
      <c r="H11078" s="1283"/>
      <c r="I11078" s="1283"/>
      <c r="J11078" s="1283"/>
      <c r="K11078" s="1283"/>
      <c r="L11078" s="1283"/>
      <c r="M11078" s="1283"/>
      <c r="N11078" s="1283"/>
      <c r="O11078" s="1283"/>
      <c r="P11078" s="1283"/>
      <c r="R11078" s="1067"/>
      <c r="Z11078" s="21"/>
      <c r="AH11078"/>
    </row>
    <row r="11079" spans="1:34" ht="11.25" customHeight="1">
      <c r="A11079"/>
      <c r="B11079" s="1281" t="s">
        <v>17</v>
      </c>
      <c r="C11079" s="1282">
        <v>6703</v>
      </c>
      <c r="D11079" s="1341" t="str">
        <f t="shared" si="186"/>
        <v>WI6703</v>
      </c>
      <c r="E11079" s="1514" t="s">
        <v>122</v>
      </c>
      <c r="F11079" s="1390">
        <v>900</v>
      </c>
      <c r="G11079" s="1283">
        <v>34.78</v>
      </c>
      <c r="H11079" s="1283"/>
      <c r="I11079" s="1283"/>
      <c r="J11079" s="1283"/>
      <c r="K11079" s="1283"/>
      <c r="L11079" s="1283"/>
      <c r="M11079" s="1283"/>
      <c r="N11079" s="1283"/>
      <c r="O11079" s="1283"/>
      <c r="P11079" s="1283"/>
      <c r="R11079" s="1067"/>
      <c r="Z11079" s="21"/>
      <c r="AH11079"/>
    </row>
    <row r="11080" spans="1:34" ht="11.25" customHeight="1">
      <c r="A11080"/>
      <c r="B11080" s="1281" t="s">
        <v>17</v>
      </c>
      <c r="C11080" s="1282">
        <v>6704</v>
      </c>
      <c r="D11080" s="1341" t="str">
        <f t="shared" si="186"/>
        <v>WI6704</v>
      </c>
      <c r="E11080" s="1514" t="s">
        <v>122</v>
      </c>
      <c r="F11080" s="1390">
        <v>900</v>
      </c>
      <c r="G11080" s="1283">
        <v>21.6</v>
      </c>
      <c r="H11080" s="1283"/>
      <c r="I11080" s="1283"/>
      <c r="J11080" s="1283"/>
      <c r="K11080" s="1283"/>
      <c r="L11080" s="1283"/>
      <c r="M11080" s="1283"/>
      <c r="N11080" s="1283"/>
      <c r="O11080" s="1283"/>
      <c r="P11080" s="1283"/>
      <c r="R11080" s="1067"/>
      <c r="Z11080" s="21"/>
      <c r="AH11080"/>
    </row>
    <row r="11081" spans="1:34" ht="11.25" customHeight="1">
      <c r="A11081"/>
      <c r="B11081" s="1281" t="s">
        <v>17</v>
      </c>
      <c r="C11081" s="1282">
        <v>6801</v>
      </c>
      <c r="D11081" s="1341" t="str">
        <f t="shared" si="186"/>
        <v>WI6801</v>
      </c>
      <c r="E11081" s="1514" t="s">
        <v>122</v>
      </c>
      <c r="F11081" s="1390">
        <v>900</v>
      </c>
      <c r="G11081" s="1283">
        <v>4.4400000000000004</v>
      </c>
      <c r="H11081" s="1283"/>
      <c r="I11081" s="1283"/>
      <c r="J11081" s="1283"/>
      <c r="K11081" s="1283"/>
      <c r="L11081" s="1283"/>
      <c r="M11081" s="1283"/>
      <c r="N11081" s="1283"/>
      <c r="O11081" s="1283"/>
      <c r="P11081" s="1283"/>
      <c r="R11081" s="1067"/>
      <c r="Z11081" s="21"/>
      <c r="AH11081"/>
    </row>
    <row r="11082" spans="1:34" ht="11.25" customHeight="1">
      <c r="A11082"/>
      <c r="B11082" s="1281" t="s">
        <v>17</v>
      </c>
      <c r="C11082" s="1282">
        <v>6811</v>
      </c>
      <c r="D11082" s="1341" t="str">
        <f t="shared" si="186"/>
        <v>WI6811</v>
      </c>
      <c r="E11082" s="1514" t="s">
        <v>123</v>
      </c>
      <c r="F11082" s="1390">
        <v>722</v>
      </c>
      <c r="G11082" s="1283">
        <v>2.79</v>
      </c>
      <c r="H11082" s="1283"/>
      <c r="I11082" s="1283"/>
      <c r="J11082" s="1283"/>
      <c r="K11082" s="1283"/>
      <c r="L11082" s="1283"/>
      <c r="M11082" s="1283"/>
      <c r="N11082" s="1283"/>
      <c r="O11082" s="1283"/>
      <c r="P11082" s="1283"/>
      <c r="R11082" s="1067"/>
      <c r="Z11082" s="21"/>
      <c r="AH11082"/>
    </row>
    <row r="11083" spans="1:34" ht="11.25" customHeight="1">
      <c r="A11083"/>
      <c r="B11083" s="1281" t="s">
        <v>17</v>
      </c>
      <c r="C11083" s="1282">
        <v>6824</v>
      </c>
      <c r="D11083" s="1341" t="str">
        <f t="shared" si="186"/>
        <v>WI6824</v>
      </c>
      <c r="E11083" s="1514" t="s">
        <v>122</v>
      </c>
      <c r="F11083" s="1390">
        <v>900</v>
      </c>
      <c r="G11083" s="1283">
        <v>9.36</v>
      </c>
      <c r="H11083" s="1283"/>
      <c r="I11083" s="1283"/>
      <c r="J11083" s="1283"/>
      <c r="K11083" s="1283"/>
      <c r="L11083" s="1283"/>
      <c r="M11083" s="1283"/>
      <c r="N11083" s="1283"/>
      <c r="O11083" s="1283"/>
      <c r="P11083" s="1283"/>
      <c r="R11083" s="1067"/>
      <c r="Z11083" s="21"/>
      <c r="AH11083"/>
    </row>
    <row r="11084" spans="1:34" ht="11.25" customHeight="1">
      <c r="A11084"/>
      <c r="B11084" s="1281" t="s">
        <v>17</v>
      </c>
      <c r="C11084" s="1282">
        <v>6826</v>
      </c>
      <c r="D11084" s="1341" t="str">
        <f t="shared" ref="D11084:D11147" si="187">B11084&amp;TEXT(C11084,"0000")</f>
        <v>WI6826</v>
      </c>
      <c r="E11084" s="1514" t="s">
        <v>122</v>
      </c>
      <c r="F11084" s="1390">
        <v>900</v>
      </c>
      <c r="G11084" s="1283">
        <v>8.2200000000000006</v>
      </c>
      <c r="H11084" s="1283"/>
      <c r="I11084" s="1283"/>
      <c r="J11084" s="1283"/>
      <c r="K11084" s="1283"/>
      <c r="L11084" s="1283"/>
      <c r="M11084" s="1283"/>
      <c r="N11084" s="1283"/>
      <c r="O11084" s="1283"/>
      <c r="P11084" s="1283"/>
      <c r="R11084" s="1067"/>
      <c r="Z11084" s="21"/>
      <c r="AH11084"/>
    </row>
    <row r="11085" spans="1:34" ht="11.25" customHeight="1">
      <c r="A11085"/>
      <c r="B11085" s="1281" t="s">
        <v>17</v>
      </c>
      <c r="C11085" s="1282">
        <v>6834</v>
      </c>
      <c r="D11085" s="1341" t="str">
        <f t="shared" si="187"/>
        <v>WI6834</v>
      </c>
      <c r="E11085" s="1514" t="s">
        <v>123</v>
      </c>
      <c r="F11085" s="1390">
        <v>900</v>
      </c>
      <c r="G11085" s="1283">
        <v>5.88</v>
      </c>
      <c r="H11085" s="1283"/>
      <c r="I11085" s="1283"/>
      <c r="J11085" s="1283"/>
      <c r="K11085" s="1283"/>
      <c r="L11085" s="1283"/>
      <c r="M11085" s="1283"/>
      <c r="N11085" s="1283"/>
      <c r="O11085" s="1283"/>
      <c r="P11085" s="1283"/>
      <c r="R11085" s="1067"/>
      <c r="Z11085" s="21"/>
      <c r="AH11085"/>
    </row>
    <row r="11086" spans="1:34" ht="11.25" customHeight="1">
      <c r="A11086"/>
      <c r="B11086" s="1281" t="s">
        <v>17</v>
      </c>
      <c r="C11086" s="1282">
        <v>6836</v>
      </c>
      <c r="D11086" s="1341" t="str">
        <f t="shared" si="187"/>
        <v>WI6836</v>
      </c>
      <c r="E11086" s="1514" t="s">
        <v>124</v>
      </c>
      <c r="F11086" s="1390">
        <v>900</v>
      </c>
      <c r="G11086" s="1283">
        <v>5.16</v>
      </c>
      <c r="H11086" s="1283"/>
      <c r="I11086" s="1283"/>
      <c r="J11086" s="1283"/>
      <c r="K11086" s="1283"/>
      <c r="L11086" s="1283"/>
      <c r="M11086" s="1283"/>
      <c r="N11086" s="1283"/>
      <c r="O11086" s="1283"/>
      <c r="P11086" s="1283"/>
      <c r="R11086" s="1067"/>
      <c r="Z11086" s="21"/>
      <c r="AH11086"/>
    </row>
    <row r="11087" spans="1:34" ht="11.25" customHeight="1">
      <c r="A11087"/>
      <c r="B11087" s="1281" t="s">
        <v>17</v>
      </c>
      <c r="C11087" s="1282">
        <v>6843</v>
      </c>
      <c r="D11087" s="1341" t="str">
        <f t="shared" si="187"/>
        <v>WI6843</v>
      </c>
      <c r="E11087" s="1514" t="s">
        <v>122</v>
      </c>
      <c r="F11087" s="1390">
        <v>900</v>
      </c>
      <c r="G11087" s="1283">
        <v>10.62</v>
      </c>
      <c r="H11087" s="1283"/>
      <c r="I11087" s="1283"/>
      <c r="J11087" s="1283"/>
      <c r="K11087" s="1283"/>
      <c r="L11087" s="1283"/>
      <c r="M11087" s="1283"/>
      <c r="N11087" s="1283"/>
      <c r="O11087" s="1283"/>
      <c r="P11087" s="1283"/>
      <c r="R11087" s="1067"/>
      <c r="Z11087" s="21"/>
      <c r="AH11087"/>
    </row>
    <row r="11088" spans="1:34" ht="11.25" customHeight="1">
      <c r="A11088"/>
      <c r="B11088" s="1281" t="s">
        <v>17</v>
      </c>
      <c r="C11088" s="1282">
        <v>6845</v>
      </c>
      <c r="D11088" s="1341" t="str">
        <f t="shared" si="187"/>
        <v>WI6845</v>
      </c>
      <c r="E11088" s="1514" t="s">
        <v>122</v>
      </c>
      <c r="F11088" s="1390">
        <v>900</v>
      </c>
      <c r="G11088" s="1283">
        <v>18.53</v>
      </c>
      <c r="H11088" s="1283"/>
      <c r="I11088" s="1283"/>
      <c r="J11088" s="1283"/>
      <c r="K11088" s="1283"/>
      <c r="L11088" s="1283"/>
      <c r="M11088" s="1283"/>
      <c r="N11088" s="1283"/>
      <c r="O11088" s="1283"/>
      <c r="P11088" s="1283"/>
      <c r="R11088" s="1067"/>
      <c r="Z11088" s="21"/>
      <c r="AH11088"/>
    </row>
    <row r="11089" spans="1:34" ht="11.25" customHeight="1">
      <c r="A11089"/>
      <c r="B11089" s="1281" t="s">
        <v>17</v>
      </c>
      <c r="C11089" s="1282">
        <v>6854</v>
      </c>
      <c r="D11089" s="1341" t="str">
        <f t="shared" si="187"/>
        <v>WI6854</v>
      </c>
      <c r="E11089" s="1514" t="s">
        <v>122</v>
      </c>
      <c r="F11089" s="1390">
        <v>900</v>
      </c>
      <c r="G11089" s="1283">
        <v>6.67</v>
      </c>
      <c r="H11089" s="1283"/>
      <c r="I11089" s="1283"/>
      <c r="J11089" s="1283"/>
      <c r="K11089" s="1283"/>
      <c r="L11089" s="1283"/>
      <c r="M11089" s="1283"/>
      <c r="N11089" s="1283"/>
      <c r="O11089" s="1283"/>
      <c r="P11089" s="1283"/>
      <c r="R11089" s="1067"/>
      <c r="Z11089" s="21"/>
      <c r="AH11089"/>
    </row>
    <row r="11090" spans="1:34" ht="11.25" customHeight="1">
      <c r="A11090"/>
      <c r="B11090" s="1281" t="s">
        <v>17</v>
      </c>
      <c r="C11090" s="1282">
        <v>6872</v>
      </c>
      <c r="D11090" s="1341" t="str">
        <f t="shared" si="187"/>
        <v>WI6872</v>
      </c>
      <c r="E11090" s="1514" t="s">
        <v>122</v>
      </c>
      <c r="F11090" s="1390">
        <v>900</v>
      </c>
      <c r="G11090" s="1283">
        <v>7.8</v>
      </c>
      <c r="H11090" s="1283"/>
      <c r="I11090" s="1283"/>
      <c r="J11090" s="1283"/>
      <c r="K11090" s="1283"/>
      <c r="L11090" s="1283"/>
      <c r="M11090" s="1283"/>
      <c r="N11090" s="1283"/>
      <c r="O11090" s="1283"/>
      <c r="P11090" s="1283"/>
      <c r="R11090" s="1067"/>
      <c r="Z11090" s="21"/>
      <c r="AH11090"/>
    </row>
    <row r="11091" spans="1:34" ht="11.25" customHeight="1">
      <c r="A11091"/>
      <c r="B11091" s="1281" t="s">
        <v>17</v>
      </c>
      <c r="C11091" s="1282">
        <v>6874</v>
      </c>
      <c r="D11091" s="1341" t="str">
        <f t="shared" si="187"/>
        <v>WI6874</v>
      </c>
      <c r="E11091" s="1514" t="s">
        <v>122</v>
      </c>
      <c r="F11091" s="1390">
        <v>900</v>
      </c>
      <c r="G11091" s="1283">
        <v>6.22</v>
      </c>
      <c r="H11091" s="1283"/>
      <c r="I11091" s="1283"/>
      <c r="J11091" s="1283"/>
      <c r="K11091" s="1283"/>
      <c r="L11091" s="1283"/>
      <c r="M11091" s="1283"/>
      <c r="N11091" s="1283"/>
      <c r="O11091" s="1283"/>
      <c r="P11091" s="1283"/>
      <c r="R11091" s="1067"/>
      <c r="Z11091" s="21"/>
      <c r="AH11091"/>
    </row>
    <row r="11092" spans="1:34" ht="11.25" customHeight="1">
      <c r="A11092"/>
      <c r="B11092" s="1281" t="s">
        <v>17</v>
      </c>
      <c r="C11092" s="1282">
        <v>6884</v>
      </c>
      <c r="D11092" s="1341" t="str">
        <f t="shared" si="187"/>
        <v>WI6884</v>
      </c>
      <c r="E11092" s="1514" t="s">
        <v>122</v>
      </c>
      <c r="F11092" s="1390">
        <v>825</v>
      </c>
      <c r="G11092" s="1283">
        <v>3.36</v>
      </c>
      <c r="H11092" s="1283"/>
      <c r="I11092" s="1283"/>
      <c r="J11092" s="1283"/>
      <c r="K11092" s="1283"/>
      <c r="L11092" s="1283"/>
      <c r="M11092" s="1283"/>
      <c r="N11092" s="1283"/>
      <c r="O11092" s="1283"/>
      <c r="P11092" s="1283"/>
      <c r="R11092" s="1067"/>
      <c r="Z11092" s="21"/>
      <c r="AH11092"/>
    </row>
    <row r="11093" spans="1:34" ht="11.25" customHeight="1">
      <c r="A11093"/>
      <c r="B11093" s="1281" t="s">
        <v>17</v>
      </c>
      <c r="C11093" s="1282">
        <v>7016</v>
      </c>
      <c r="D11093" s="1341" t="str">
        <f t="shared" si="187"/>
        <v>WI7016</v>
      </c>
      <c r="E11093" s="1514" t="s">
        <v>122</v>
      </c>
      <c r="F11093" s="1390">
        <v>900</v>
      </c>
      <c r="G11093" s="1283">
        <v>9.25</v>
      </c>
      <c r="H11093" s="1283"/>
      <c r="I11093" s="1283"/>
      <c r="J11093" s="1283"/>
      <c r="K11093" s="1283"/>
      <c r="L11093" s="1283"/>
      <c r="M11093" s="1283"/>
      <c r="N11093" s="1283"/>
      <c r="O11093" s="1283"/>
      <c r="P11093" s="1283"/>
      <c r="R11093" s="1067"/>
      <c r="Z11093" s="21"/>
      <c r="AH11093"/>
    </row>
    <row r="11094" spans="1:34" ht="11.25" customHeight="1">
      <c r="A11094"/>
      <c r="B11094" s="1281" t="s">
        <v>17</v>
      </c>
      <c r="C11094" s="1282">
        <v>7024</v>
      </c>
      <c r="D11094" s="1341" t="str">
        <f t="shared" si="187"/>
        <v>WI7024</v>
      </c>
      <c r="E11094" s="1514" t="s">
        <v>122</v>
      </c>
      <c r="F11094" s="1390">
        <v>900</v>
      </c>
      <c r="G11094" s="1283">
        <v>10.28</v>
      </c>
      <c r="H11094" s="1283"/>
      <c r="I11094" s="1283"/>
      <c r="J11094" s="1283"/>
      <c r="K11094" s="1283"/>
      <c r="L11094" s="1283"/>
      <c r="M11094" s="1283"/>
      <c r="N11094" s="1283"/>
      <c r="O11094" s="1283"/>
      <c r="P11094" s="1283"/>
      <c r="R11094" s="1067"/>
      <c r="Z11094" s="21"/>
      <c r="AH11094"/>
    </row>
    <row r="11095" spans="1:34" ht="11.25" customHeight="1">
      <c r="A11095"/>
      <c r="B11095" s="1281" t="s">
        <v>17</v>
      </c>
      <c r="C11095" s="1282">
        <v>7038</v>
      </c>
      <c r="D11095" s="1341" t="str">
        <f t="shared" si="187"/>
        <v>WI7038</v>
      </c>
      <c r="E11095" s="1514" t="s">
        <v>122</v>
      </c>
      <c r="F11095" s="1390">
        <v>900</v>
      </c>
      <c r="G11095" s="1283">
        <v>4.29</v>
      </c>
      <c r="H11095" s="1283"/>
      <c r="I11095" s="1283"/>
      <c r="J11095" s="1283"/>
      <c r="K11095" s="1283"/>
      <c r="L11095" s="1283"/>
      <c r="M11095" s="1283"/>
      <c r="N11095" s="1283"/>
      <c r="O11095" s="1283"/>
      <c r="P11095" s="1283"/>
      <c r="R11095" s="1067"/>
      <c r="Z11095" s="21"/>
      <c r="AH11095"/>
    </row>
    <row r="11096" spans="1:34" ht="11.25" customHeight="1">
      <c r="A11096"/>
      <c r="B11096" s="1281" t="s">
        <v>17</v>
      </c>
      <c r="C11096" s="1282">
        <v>7047</v>
      </c>
      <c r="D11096" s="1341" t="str">
        <f t="shared" si="187"/>
        <v>WI7047</v>
      </c>
      <c r="E11096" s="1514" t="s">
        <v>122</v>
      </c>
      <c r="F11096" s="1390">
        <v>900</v>
      </c>
      <c r="G11096" s="1283">
        <v>16.55</v>
      </c>
      <c r="H11096" s="1283"/>
      <c r="I11096" s="1283"/>
      <c r="J11096" s="1283"/>
      <c r="K11096" s="1283"/>
      <c r="L11096" s="1283"/>
      <c r="M11096" s="1283"/>
      <c r="N11096" s="1283"/>
      <c r="O11096" s="1283"/>
      <c r="P11096" s="1283"/>
      <c r="R11096" s="1067"/>
      <c r="Z11096" s="21"/>
      <c r="AH11096"/>
    </row>
    <row r="11097" spans="1:34" ht="11.25" customHeight="1">
      <c r="A11097"/>
      <c r="B11097" s="1281" t="s">
        <v>17</v>
      </c>
      <c r="C11097" s="1282">
        <v>7050</v>
      </c>
      <c r="D11097" s="1341" t="str">
        <f t="shared" si="187"/>
        <v>WI7050</v>
      </c>
      <c r="E11097" s="1514" t="s">
        <v>122</v>
      </c>
      <c r="F11097" s="1390">
        <v>900</v>
      </c>
      <c r="G11097" s="1283">
        <v>7.66</v>
      </c>
      <c r="H11097" s="1283"/>
      <c r="I11097" s="1283"/>
      <c r="J11097" s="1283"/>
      <c r="K11097" s="1283"/>
      <c r="L11097" s="1283"/>
      <c r="M11097" s="1283"/>
      <c r="N11097" s="1283"/>
      <c r="O11097" s="1283"/>
      <c r="P11097" s="1283"/>
      <c r="R11097" s="1067"/>
      <c r="Z11097" s="21"/>
      <c r="AH11097"/>
    </row>
    <row r="11098" spans="1:34" ht="11.25" customHeight="1">
      <c r="A11098"/>
      <c r="B11098" s="1281" t="s">
        <v>17</v>
      </c>
      <c r="C11098" s="1282">
        <v>7090</v>
      </c>
      <c r="D11098" s="1341" t="str">
        <f t="shared" si="187"/>
        <v>WI7090</v>
      </c>
      <c r="E11098" s="1514" t="s">
        <v>122</v>
      </c>
      <c r="F11098" s="1390">
        <v>900</v>
      </c>
      <c r="G11098" s="1283">
        <v>4.76</v>
      </c>
      <c r="H11098" s="1283"/>
      <c r="I11098" s="1283"/>
      <c r="J11098" s="1283"/>
      <c r="K11098" s="1283"/>
      <c r="L11098" s="1283"/>
      <c r="M11098" s="1283"/>
      <c r="N11098" s="1283"/>
      <c r="O11098" s="1283"/>
      <c r="P11098" s="1283"/>
      <c r="R11098" s="1067"/>
      <c r="Z11098" s="21"/>
      <c r="AH11098"/>
    </row>
    <row r="11099" spans="1:34" ht="11.25" customHeight="1">
      <c r="A11099"/>
      <c r="B11099" s="1281" t="s">
        <v>17</v>
      </c>
      <c r="C11099" s="1282">
        <v>7133</v>
      </c>
      <c r="D11099" s="1341" t="str">
        <f t="shared" si="187"/>
        <v>WI7133</v>
      </c>
      <c r="E11099" s="1514" t="s">
        <v>122</v>
      </c>
      <c r="F11099" s="1390">
        <v>819</v>
      </c>
      <c r="G11099" s="1283">
        <v>3.33</v>
      </c>
      <c r="H11099" s="1283"/>
      <c r="I11099" s="1283"/>
      <c r="J11099" s="1283"/>
      <c r="K11099" s="1283"/>
      <c r="L11099" s="1283"/>
      <c r="M11099" s="1283"/>
      <c r="N11099" s="1283"/>
      <c r="O11099" s="1283"/>
      <c r="P11099" s="1283"/>
      <c r="R11099" s="1067"/>
      <c r="Z11099" s="21"/>
      <c r="AH11099"/>
    </row>
    <row r="11100" spans="1:34" ht="11.25" customHeight="1">
      <c r="A11100"/>
      <c r="B11100" s="1281" t="s">
        <v>17</v>
      </c>
      <c r="C11100" s="1282">
        <v>7151</v>
      </c>
      <c r="D11100" s="1341" t="str">
        <f t="shared" si="187"/>
        <v>WI7151</v>
      </c>
      <c r="E11100" s="1514" t="s">
        <v>122</v>
      </c>
      <c r="F11100" s="1390">
        <v>900</v>
      </c>
      <c r="G11100" s="1283">
        <v>5.0599999999999996</v>
      </c>
      <c r="H11100" s="1283"/>
      <c r="I11100" s="1283"/>
      <c r="J11100" s="1283"/>
      <c r="K11100" s="1283"/>
      <c r="L11100" s="1283"/>
      <c r="M11100" s="1283"/>
      <c r="N11100" s="1283"/>
      <c r="O11100" s="1283"/>
      <c r="P11100" s="1283"/>
      <c r="R11100" s="1067"/>
      <c r="Z11100" s="21"/>
      <c r="AH11100"/>
    </row>
    <row r="11101" spans="1:34" ht="11.25" customHeight="1">
      <c r="A11101"/>
      <c r="B11101" s="1281" t="s">
        <v>17</v>
      </c>
      <c r="C11101" s="1282">
        <v>7152</v>
      </c>
      <c r="D11101" s="1341" t="str">
        <f t="shared" si="187"/>
        <v>WI7152</v>
      </c>
      <c r="E11101" s="1514" t="s">
        <v>122</v>
      </c>
      <c r="F11101" s="1390">
        <v>900</v>
      </c>
      <c r="G11101" s="1283">
        <v>9.06</v>
      </c>
      <c r="H11101" s="1283"/>
      <c r="I11101" s="1283"/>
      <c r="J11101" s="1283"/>
      <c r="K11101" s="1283"/>
      <c r="L11101" s="1283"/>
      <c r="M11101" s="1283"/>
      <c r="N11101" s="1283"/>
      <c r="O11101" s="1283"/>
      <c r="P11101" s="1283"/>
      <c r="R11101" s="1067"/>
      <c r="Z11101" s="21"/>
      <c r="AH11101"/>
    </row>
    <row r="11102" spans="1:34" ht="11.25" customHeight="1">
      <c r="A11102"/>
      <c r="B11102" s="1281" t="s">
        <v>17</v>
      </c>
      <c r="C11102" s="1282">
        <v>7153</v>
      </c>
      <c r="D11102" s="1341" t="str">
        <f t="shared" si="187"/>
        <v>WI7153</v>
      </c>
      <c r="E11102" s="1514" t="s">
        <v>122</v>
      </c>
      <c r="F11102" s="1390">
        <v>900</v>
      </c>
      <c r="G11102" s="1283">
        <v>5.63</v>
      </c>
      <c r="H11102" s="1283"/>
      <c r="I11102" s="1283"/>
      <c r="J11102" s="1283"/>
      <c r="K11102" s="1283"/>
      <c r="L11102" s="1283"/>
      <c r="M11102" s="1283"/>
      <c r="N11102" s="1283"/>
      <c r="O11102" s="1283"/>
      <c r="P11102" s="1283"/>
      <c r="R11102" s="1067"/>
      <c r="Z11102" s="21"/>
      <c r="AH11102"/>
    </row>
    <row r="11103" spans="1:34" ht="11.25" customHeight="1">
      <c r="A11103"/>
      <c r="B11103" s="1281" t="s">
        <v>17</v>
      </c>
      <c r="C11103" s="1282">
        <v>7219</v>
      </c>
      <c r="D11103" s="1341" t="str">
        <f t="shared" si="187"/>
        <v>WI7219</v>
      </c>
      <c r="E11103" s="1514" t="s">
        <v>124</v>
      </c>
      <c r="F11103" s="1390">
        <v>900</v>
      </c>
      <c r="G11103" s="1283">
        <v>7.85</v>
      </c>
      <c r="H11103" s="1283"/>
      <c r="I11103" s="1283"/>
      <c r="J11103" s="1283"/>
      <c r="K11103" s="1283"/>
      <c r="L11103" s="1283"/>
      <c r="M11103" s="1283"/>
      <c r="N11103" s="1283"/>
      <c r="O11103" s="1283"/>
      <c r="P11103" s="1283"/>
      <c r="R11103" s="1067"/>
      <c r="Z11103" s="21"/>
      <c r="AH11103"/>
    </row>
    <row r="11104" spans="1:34" ht="11.25" customHeight="1">
      <c r="A11104"/>
      <c r="B11104" s="1281" t="s">
        <v>17</v>
      </c>
      <c r="C11104" s="1282">
        <v>7222</v>
      </c>
      <c r="D11104" s="1341" t="str">
        <f t="shared" si="187"/>
        <v>WI7222</v>
      </c>
      <c r="E11104" s="1514" t="s">
        <v>122</v>
      </c>
      <c r="F11104" s="1390">
        <v>900</v>
      </c>
      <c r="G11104" s="1283">
        <v>6.13</v>
      </c>
      <c r="H11104" s="1283"/>
      <c r="I11104" s="1283"/>
      <c r="J11104" s="1283"/>
      <c r="K11104" s="1283"/>
      <c r="L11104" s="1283"/>
      <c r="M11104" s="1283"/>
      <c r="N11104" s="1283"/>
      <c r="O11104" s="1283"/>
      <c r="P11104" s="1283"/>
      <c r="R11104" s="1067"/>
      <c r="Z11104" s="21"/>
      <c r="AH11104"/>
    </row>
    <row r="11105" spans="1:34" ht="11.25" customHeight="1">
      <c r="A11105"/>
      <c r="B11105" s="1281" t="s">
        <v>17</v>
      </c>
      <c r="C11105" s="1282">
        <v>7225</v>
      </c>
      <c r="D11105" s="1341" t="str">
        <f t="shared" si="187"/>
        <v>WI7225</v>
      </c>
      <c r="E11105" s="1514" t="s">
        <v>123</v>
      </c>
      <c r="F11105" s="1390">
        <v>900</v>
      </c>
      <c r="G11105" s="1283">
        <v>7.66</v>
      </c>
      <c r="H11105" s="1283"/>
      <c r="I11105" s="1283"/>
      <c r="J11105" s="1283"/>
      <c r="K11105" s="1283"/>
      <c r="L11105" s="1283"/>
      <c r="M11105" s="1283"/>
      <c r="N11105" s="1283"/>
      <c r="O11105" s="1283"/>
      <c r="P11105" s="1283"/>
      <c r="R11105" s="1067"/>
      <c r="Z11105" s="21"/>
      <c r="AH11105"/>
    </row>
    <row r="11106" spans="1:34" ht="11.25" customHeight="1">
      <c r="A11106"/>
      <c r="B11106" s="1281" t="s">
        <v>17</v>
      </c>
      <c r="C11106" s="1282">
        <v>7230</v>
      </c>
      <c r="D11106" s="1341" t="str">
        <f t="shared" si="187"/>
        <v>WI7230</v>
      </c>
      <c r="E11106" s="1514" t="s">
        <v>123</v>
      </c>
      <c r="F11106" s="1390">
        <v>900</v>
      </c>
      <c r="G11106" s="1283">
        <v>7.6</v>
      </c>
      <c r="H11106" s="1283"/>
      <c r="I11106" s="1283"/>
      <c r="J11106" s="1283"/>
      <c r="K11106" s="1283"/>
      <c r="L11106" s="1283"/>
      <c r="M11106" s="1283"/>
      <c r="N11106" s="1283"/>
      <c r="O11106" s="1283"/>
      <c r="P11106" s="1283"/>
      <c r="R11106" s="1067"/>
      <c r="Z11106" s="21"/>
      <c r="AH11106"/>
    </row>
    <row r="11107" spans="1:34" ht="11.25" customHeight="1">
      <c r="A11107"/>
      <c r="B11107" s="1281" t="s">
        <v>17</v>
      </c>
      <c r="C11107" s="1282">
        <v>7231</v>
      </c>
      <c r="D11107" s="1341" t="str">
        <f t="shared" si="187"/>
        <v>WI7231</v>
      </c>
      <c r="E11107" s="1514" t="s">
        <v>124</v>
      </c>
      <c r="F11107" s="1390">
        <v>900</v>
      </c>
      <c r="G11107" s="1283">
        <v>11.21</v>
      </c>
      <c r="H11107" s="1283"/>
      <c r="I11107" s="1283"/>
      <c r="J11107" s="1283"/>
      <c r="K11107" s="1283"/>
      <c r="L11107" s="1283"/>
      <c r="M11107" s="1283"/>
      <c r="N11107" s="1283"/>
      <c r="O11107" s="1283"/>
      <c r="P11107" s="1283"/>
      <c r="R11107" s="1067"/>
      <c r="Z11107" s="21"/>
      <c r="AH11107"/>
    </row>
    <row r="11108" spans="1:34" ht="11.25" customHeight="1">
      <c r="A11108"/>
      <c r="B11108" s="1281" t="s">
        <v>17</v>
      </c>
      <c r="C11108" s="1282">
        <v>7232</v>
      </c>
      <c r="D11108" s="1341" t="str">
        <f t="shared" si="187"/>
        <v>WI7232</v>
      </c>
      <c r="E11108" s="1514" t="s">
        <v>123</v>
      </c>
      <c r="F11108" s="1390">
        <v>900</v>
      </c>
      <c r="G11108" s="1283">
        <v>6.68</v>
      </c>
      <c r="H11108" s="1283"/>
      <c r="I11108" s="1283"/>
      <c r="J11108" s="1283"/>
      <c r="K11108" s="1283"/>
      <c r="L11108" s="1283"/>
      <c r="M11108" s="1283"/>
      <c r="N11108" s="1283"/>
      <c r="O11108" s="1283"/>
      <c r="P11108" s="1283"/>
      <c r="R11108" s="1067"/>
      <c r="Z11108" s="21"/>
      <c r="AH11108"/>
    </row>
    <row r="11109" spans="1:34" ht="11.25" customHeight="1">
      <c r="A11109"/>
      <c r="B11109" s="1281" t="s">
        <v>17</v>
      </c>
      <c r="C11109" s="1282">
        <v>7309</v>
      </c>
      <c r="D11109" s="1341" t="str">
        <f t="shared" si="187"/>
        <v>WI7309</v>
      </c>
      <c r="E11109" s="1514" t="s">
        <v>122</v>
      </c>
      <c r="F11109" s="1390">
        <v>900</v>
      </c>
      <c r="G11109" s="1283">
        <v>15.32</v>
      </c>
      <c r="H11109" s="1283"/>
      <c r="I11109" s="1283"/>
      <c r="J11109" s="1283"/>
      <c r="K11109" s="1283"/>
      <c r="L11109" s="1283"/>
      <c r="M11109" s="1283"/>
      <c r="N11109" s="1283"/>
      <c r="O11109" s="1283"/>
      <c r="P11109" s="1283"/>
      <c r="R11109" s="1067"/>
      <c r="Z11109" s="21"/>
      <c r="AH11109"/>
    </row>
    <row r="11110" spans="1:34" ht="11.25" customHeight="1">
      <c r="A11110"/>
      <c r="B11110" s="1281" t="s">
        <v>17</v>
      </c>
      <c r="C11110" s="1282">
        <v>7313</v>
      </c>
      <c r="D11110" s="1341" t="str">
        <f t="shared" si="187"/>
        <v>WI7313</v>
      </c>
      <c r="E11110" s="1514" t="s">
        <v>122</v>
      </c>
      <c r="F11110" s="1390">
        <v>900</v>
      </c>
      <c r="G11110" s="1283">
        <v>13.41</v>
      </c>
      <c r="H11110" s="1283"/>
      <c r="I11110" s="1283"/>
      <c r="J11110" s="1283"/>
      <c r="K11110" s="1283"/>
      <c r="L11110" s="1283"/>
      <c r="M11110" s="1283"/>
      <c r="N11110" s="1283"/>
      <c r="O11110" s="1283"/>
      <c r="P11110" s="1283"/>
      <c r="R11110" s="1067"/>
      <c r="Z11110" s="21"/>
      <c r="AH11110"/>
    </row>
    <row r="11111" spans="1:34" ht="11.25" customHeight="1">
      <c r="A11111"/>
      <c r="B11111" s="1281" t="s">
        <v>17</v>
      </c>
      <c r="C11111" s="1282">
        <v>7317</v>
      </c>
      <c r="D11111" s="1341" t="str">
        <f t="shared" si="187"/>
        <v>WI7317</v>
      </c>
      <c r="E11111" s="1514" t="s">
        <v>122</v>
      </c>
      <c r="F11111" s="1390">
        <v>900</v>
      </c>
      <c r="G11111" s="1283">
        <v>7.92</v>
      </c>
      <c r="H11111" s="1283"/>
      <c r="I11111" s="1283"/>
      <c r="J11111" s="1283"/>
      <c r="K11111" s="1283"/>
      <c r="L11111" s="1283"/>
      <c r="M11111" s="1283"/>
      <c r="N11111" s="1283"/>
      <c r="O11111" s="1283"/>
      <c r="P11111" s="1283"/>
      <c r="R11111" s="1067"/>
      <c r="Z11111" s="21"/>
      <c r="AH11111"/>
    </row>
    <row r="11112" spans="1:34" ht="11.25" customHeight="1">
      <c r="A11112"/>
      <c r="B11112" s="1281" t="s">
        <v>17</v>
      </c>
      <c r="C11112" s="1282">
        <v>7327</v>
      </c>
      <c r="D11112" s="1341" t="str">
        <f t="shared" si="187"/>
        <v>WI7327</v>
      </c>
      <c r="E11112" s="1514" t="s">
        <v>122</v>
      </c>
      <c r="F11112" s="1390">
        <v>900</v>
      </c>
      <c r="G11112" s="1283">
        <v>50.76</v>
      </c>
      <c r="H11112" s="1283"/>
      <c r="I11112" s="1283"/>
      <c r="J11112" s="1283"/>
      <c r="K11112" s="1283"/>
      <c r="L11112" s="1283"/>
      <c r="M11112" s="1283"/>
      <c r="N11112" s="1283"/>
      <c r="O11112" s="1283"/>
      <c r="P11112" s="1283"/>
      <c r="R11112" s="1067"/>
      <c r="Z11112" s="21"/>
      <c r="AH11112"/>
    </row>
    <row r="11113" spans="1:34" ht="11.25" customHeight="1">
      <c r="A11113"/>
      <c r="B11113" s="1281" t="s">
        <v>17</v>
      </c>
      <c r="C11113" s="1282">
        <v>7333</v>
      </c>
      <c r="D11113" s="1341" t="str">
        <f t="shared" si="187"/>
        <v>WI7333</v>
      </c>
      <c r="E11113" s="1514" t="s">
        <v>122</v>
      </c>
      <c r="F11113" s="1390">
        <v>549</v>
      </c>
      <c r="G11113" s="1283">
        <v>1.83</v>
      </c>
      <c r="H11113" s="1283"/>
      <c r="I11113" s="1283"/>
      <c r="J11113" s="1283"/>
      <c r="K11113" s="1283"/>
      <c r="L11113" s="1283"/>
      <c r="M11113" s="1283"/>
      <c r="N11113" s="1283"/>
      <c r="O11113" s="1283"/>
      <c r="P11113" s="1283"/>
      <c r="R11113" s="1067"/>
      <c r="Z11113" s="21"/>
      <c r="AH11113"/>
    </row>
    <row r="11114" spans="1:34" ht="11.25" customHeight="1">
      <c r="A11114"/>
      <c r="B11114" s="1281" t="s">
        <v>17</v>
      </c>
      <c r="C11114" s="1282">
        <v>7335</v>
      </c>
      <c r="D11114" s="1341" t="str">
        <f t="shared" si="187"/>
        <v>WI7335</v>
      </c>
      <c r="E11114" s="1514" t="s">
        <v>122</v>
      </c>
      <c r="F11114" s="1390">
        <v>585</v>
      </c>
      <c r="G11114" s="1283">
        <v>2.0299999999999998</v>
      </c>
      <c r="H11114" s="1283"/>
      <c r="I11114" s="1283"/>
      <c r="J11114" s="1283"/>
      <c r="K11114" s="1283"/>
      <c r="L11114" s="1283"/>
      <c r="M11114" s="1283"/>
      <c r="N11114" s="1283"/>
      <c r="O11114" s="1283"/>
      <c r="P11114" s="1283"/>
      <c r="R11114" s="1067"/>
      <c r="Z11114" s="21"/>
      <c r="AH11114"/>
    </row>
    <row r="11115" spans="1:34" ht="11.25" customHeight="1">
      <c r="A11115"/>
      <c r="B11115" s="1281" t="s">
        <v>17</v>
      </c>
      <c r="C11115" s="1282">
        <v>7337</v>
      </c>
      <c r="D11115" s="1341" t="str">
        <f t="shared" si="187"/>
        <v>WI7337</v>
      </c>
      <c r="E11115" s="1514" t="s">
        <v>122</v>
      </c>
      <c r="F11115" s="1390">
        <v>810</v>
      </c>
      <c r="G11115" s="1283">
        <v>3.28</v>
      </c>
      <c r="H11115" s="1283"/>
      <c r="I11115" s="1283"/>
      <c r="J11115" s="1283"/>
      <c r="K11115" s="1283"/>
      <c r="L11115" s="1283"/>
      <c r="M11115" s="1283"/>
      <c r="N11115" s="1283"/>
      <c r="O11115" s="1283"/>
      <c r="P11115" s="1283"/>
      <c r="R11115" s="1067"/>
      <c r="Z11115" s="21"/>
      <c r="AH11115"/>
    </row>
    <row r="11116" spans="1:34" ht="11.25" customHeight="1">
      <c r="A11116"/>
      <c r="B11116" s="1281" t="s">
        <v>17</v>
      </c>
      <c r="C11116" s="1282">
        <v>7350</v>
      </c>
      <c r="D11116" s="1341" t="str">
        <f t="shared" si="187"/>
        <v>WI7350</v>
      </c>
      <c r="E11116" s="1514" t="s">
        <v>122</v>
      </c>
      <c r="F11116" s="1390">
        <v>900</v>
      </c>
      <c r="G11116" s="1283">
        <v>5.88</v>
      </c>
      <c r="H11116" s="1283"/>
      <c r="I11116" s="1283"/>
      <c r="J11116" s="1283"/>
      <c r="K11116" s="1283"/>
      <c r="L11116" s="1283"/>
      <c r="M11116" s="1283"/>
      <c r="N11116" s="1283"/>
      <c r="O11116" s="1283"/>
      <c r="P11116" s="1283"/>
      <c r="R11116" s="1067"/>
      <c r="Z11116" s="21"/>
      <c r="AH11116"/>
    </row>
    <row r="11117" spans="1:34" ht="11.25" customHeight="1">
      <c r="A11117"/>
      <c r="B11117" s="1281" t="s">
        <v>17</v>
      </c>
      <c r="C11117" s="1282">
        <v>7360</v>
      </c>
      <c r="D11117" s="1341" t="str">
        <f t="shared" si="187"/>
        <v>WI7360</v>
      </c>
      <c r="E11117" s="1514" t="s">
        <v>123</v>
      </c>
      <c r="F11117" s="1390">
        <v>884</v>
      </c>
      <c r="G11117" s="1283">
        <v>3.69</v>
      </c>
      <c r="H11117" s="1283"/>
      <c r="I11117" s="1283"/>
      <c r="J11117" s="1283"/>
      <c r="K11117" s="1283"/>
      <c r="L11117" s="1283"/>
      <c r="M11117" s="1283"/>
      <c r="N11117" s="1283"/>
      <c r="O11117" s="1283"/>
      <c r="P11117" s="1283"/>
      <c r="R11117" s="1067"/>
      <c r="Z11117" s="21"/>
      <c r="AH11117"/>
    </row>
    <row r="11118" spans="1:34" ht="11.25" customHeight="1">
      <c r="A11118"/>
      <c r="B11118" s="1281" t="s">
        <v>17</v>
      </c>
      <c r="C11118" s="1282">
        <v>7370</v>
      </c>
      <c r="D11118" s="1341" t="str">
        <f t="shared" si="187"/>
        <v>WI7370</v>
      </c>
      <c r="E11118" s="1514" t="s">
        <v>124</v>
      </c>
      <c r="F11118" s="1390">
        <v>900</v>
      </c>
      <c r="G11118" s="1283">
        <v>6.15</v>
      </c>
      <c r="H11118" s="1283"/>
      <c r="I11118" s="1283"/>
      <c r="J11118" s="1283"/>
      <c r="K11118" s="1283"/>
      <c r="L11118" s="1283"/>
      <c r="M11118" s="1283"/>
      <c r="N11118" s="1283"/>
      <c r="O11118" s="1283"/>
      <c r="P11118" s="1283"/>
      <c r="R11118" s="1067"/>
      <c r="Z11118" s="21"/>
      <c r="AH11118"/>
    </row>
    <row r="11119" spans="1:34" ht="11.25" customHeight="1">
      <c r="A11119"/>
      <c r="B11119" s="1281" t="s">
        <v>17</v>
      </c>
      <c r="C11119" s="1282">
        <v>7380</v>
      </c>
      <c r="D11119" s="1341" t="str">
        <f t="shared" si="187"/>
        <v>WI7380</v>
      </c>
      <c r="E11119" s="1514" t="s">
        <v>123</v>
      </c>
      <c r="F11119" s="1390">
        <v>900</v>
      </c>
      <c r="G11119" s="1283">
        <v>6.29</v>
      </c>
      <c r="H11119" s="1283"/>
      <c r="I11119" s="1283"/>
      <c r="J11119" s="1283"/>
      <c r="K11119" s="1283"/>
      <c r="L11119" s="1283"/>
      <c r="M11119" s="1283"/>
      <c r="N11119" s="1283"/>
      <c r="O11119" s="1283"/>
      <c r="P11119" s="1283"/>
      <c r="R11119" s="1067"/>
      <c r="Z11119" s="21"/>
      <c r="AH11119"/>
    </row>
    <row r="11120" spans="1:34" ht="11.25" customHeight="1">
      <c r="A11120"/>
      <c r="B11120" s="1281" t="s">
        <v>17</v>
      </c>
      <c r="C11120" s="1282">
        <v>7382</v>
      </c>
      <c r="D11120" s="1341" t="str">
        <f t="shared" si="187"/>
        <v>WI7382</v>
      </c>
      <c r="E11120" s="1514" t="s">
        <v>124</v>
      </c>
      <c r="F11120" s="1390">
        <v>900</v>
      </c>
      <c r="G11120" s="1283">
        <v>4.9800000000000004</v>
      </c>
      <c r="H11120" s="1283"/>
      <c r="I11120" s="1283"/>
      <c r="J11120" s="1283"/>
      <c r="K11120" s="1283"/>
      <c r="L11120" s="1283"/>
      <c r="M11120" s="1283"/>
      <c r="N11120" s="1283"/>
      <c r="O11120" s="1283"/>
      <c r="P11120" s="1283"/>
      <c r="R11120" s="1067"/>
      <c r="Z11120" s="21"/>
      <c r="AH11120"/>
    </row>
    <row r="11121" spans="1:34" ht="11.25" customHeight="1">
      <c r="A11121"/>
      <c r="B11121" s="1281" t="s">
        <v>17</v>
      </c>
      <c r="C11121" s="1282">
        <v>7390</v>
      </c>
      <c r="D11121" s="1341" t="str">
        <f t="shared" si="187"/>
        <v>WI7390</v>
      </c>
      <c r="E11121" s="1514" t="s">
        <v>123</v>
      </c>
      <c r="F11121" s="1390">
        <v>900</v>
      </c>
      <c r="G11121" s="1283">
        <v>6.47</v>
      </c>
      <c r="H11121" s="1283"/>
      <c r="I11121" s="1283"/>
      <c r="J11121" s="1283"/>
      <c r="K11121" s="1283"/>
      <c r="L11121" s="1283"/>
      <c r="M11121" s="1283"/>
      <c r="N11121" s="1283"/>
      <c r="O11121" s="1283"/>
      <c r="P11121" s="1283"/>
      <c r="R11121" s="1067"/>
      <c r="Z11121" s="21"/>
      <c r="AH11121"/>
    </row>
    <row r="11122" spans="1:34" ht="11.25" customHeight="1">
      <c r="A11122"/>
      <c r="B11122" s="1281" t="s">
        <v>17</v>
      </c>
      <c r="C11122" s="1282">
        <v>7394</v>
      </c>
      <c r="D11122" s="1341" t="str">
        <f t="shared" si="187"/>
        <v>WI7394</v>
      </c>
      <c r="E11122" s="1514" t="s">
        <v>122</v>
      </c>
      <c r="F11122" s="1390">
        <v>900</v>
      </c>
      <c r="G11122" s="1283">
        <v>4.51</v>
      </c>
      <c r="H11122" s="1283"/>
      <c r="I11122" s="1283"/>
      <c r="J11122" s="1283"/>
      <c r="K11122" s="1283"/>
      <c r="L11122" s="1283"/>
      <c r="M11122" s="1283"/>
      <c r="N11122" s="1283"/>
      <c r="O11122" s="1283"/>
      <c r="P11122" s="1283"/>
      <c r="R11122" s="1067"/>
      <c r="Z11122" s="21"/>
      <c r="AH11122"/>
    </row>
    <row r="11123" spans="1:34" ht="11.25" customHeight="1">
      <c r="A11123"/>
      <c r="B11123" s="1281" t="s">
        <v>17</v>
      </c>
      <c r="C11123" s="1282">
        <v>7395</v>
      </c>
      <c r="D11123" s="1341" t="str">
        <f t="shared" si="187"/>
        <v>WI7395</v>
      </c>
      <c r="E11123" s="1514" t="s">
        <v>122</v>
      </c>
      <c r="F11123" s="1390">
        <v>900</v>
      </c>
      <c r="G11123" s="1283">
        <v>5.01</v>
      </c>
      <c r="H11123" s="1283"/>
      <c r="I11123" s="1283"/>
      <c r="J11123" s="1283"/>
      <c r="K11123" s="1283"/>
      <c r="L11123" s="1283"/>
      <c r="M11123" s="1283"/>
      <c r="N11123" s="1283"/>
      <c r="O11123" s="1283"/>
      <c r="P11123" s="1283"/>
      <c r="R11123" s="1067"/>
      <c r="Z11123" s="21"/>
      <c r="AH11123"/>
    </row>
    <row r="11124" spans="1:34" ht="11.25" customHeight="1">
      <c r="A11124"/>
      <c r="B11124" s="1281" t="s">
        <v>17</v>
      </c>
      <c r="C11124" s="1282">
        <v>7398</v>
      </c>
      <c r="D11124" s="1341" t="str">
        <f t="shared" si="187"/>
        <v>WI7398</v>
      </c>
      <c r="E11124" s="1514" t="s">
        <v>122</v>
      </c>
      <c r="F11124" s="1390">
        <v>900</v>
      </c>
      <c r="G11124" s="1283">
        <v>8.07</v>
      </c>
      <c r="H11124" s="1283"/>
      <c r="I11124" s="1283"/>
      <c r="J11124" s="1283"/>
      <c r="K11124" s="1283"/>
      <c r="L11124" s="1283"/>
      <c r="M11124" s="1283"/>
      <c r="N11124" s="1283"/>
      <c r="O11124" s="1283"/>
      <c r="P11124" s="1283"/>
      <c r="R11124" s="1067"/>
      <c r="Z11124" s="21"/>
      <c r="AH11124"/>
    </row>
    <row r="11125" spans="1:34" ht="11.25" customHeight="1">
      <c r="A11125"/>
      <c r="B11125" s="1281" t="s">
        <v>17</v>
      </c>
      <c r="C11125" s="1282">
        <v>7402</v>
      </c>
      <c r="D11125" s="1341" t="str">
        <f t="shared" si="187"/>
        <v>WI7402</v>
      </c>
      <c r="E11125" s="1514" t="s">
        <v>122</v>
      </c>
      <c r="F11125" s="1390">
        <v>254</v>
      </c>
      <c r="G11125" s="1283">
        <v>0.19</v>
      </c>
      <c r="H11125" s="1283"/>
      <c r="I11125" s="1283"/>
      <c r="J11125" s="1283"/>
      <c r="K11125" s="1283"/>
      <c r="L11125" s="1283"/>
      <c r="M11125" s="1283"/>
      <c r="N11125" s="1283"/>
      <c r="O11125" s="1283"/>
      <c r="P11125" s="1283"/>
      <c r="R11125" s="1067"/>
      <c r="Z11125" s="21"/>
      <c r="AH11125"/>
    </row>
    <row r="11126" spans="1:34" ht="11.25" customHeight="1">
      <c r="A11126"/>
      <c r="B11126" s="1281" t="s">
        <v>17</v>
      </c>
      <c r="C11126" s="1282">
        <v>7403</v>
      </c>
      <c r="D11126" s="1341" t="str">
        <f t="shared" si="187"/>
        <v>WI7403</v>
      </c>
      <c r="E11126" s="1514" t="s">
        <v>122</v>
      </c>
      <c r="F11126" s="1390">
        <v>900</v>
      </c>
      <c r="G11126" s="1283">
        <v>7.9</v>
      </c>
      <c r="H11126" s="1283"/>
      <c r="I11126" s="1283"/>
      <c r="J11126" s="1283"/>
      <c r="K11126" s="1283"/>
      <c r="L11126" s="1283"/>
      <c r="M11126" s="1283"/>
      <c r="N11126" s="1283"/>
      <c r="O11126" s="1283"/>
      <c r="P11126" s="1283"/>
      <c r="R11126" s="1067"/>
      <c r="Z11126" s="21"/>
      <c r="AH11126"/>
    </row>
    <row r="11127" spans="1:34" ht="11.25" customHeight="1">
      <c r="A11127"/>
      <c r="B11127" s="1281" t="s">
        <v>17</v>
      </c>
      <c r="C11127" s="1282">
        <v>7405</v>
      </c>
      <c r="D11127" s="1341" t="str">
        <f t="shared" si="187"/>
        <v>WI7405</v>
      </c>
      <c r="E11127" s="1514" t="s">
        <v>122</v>
      </c>
      <c r="F11127" s="1390">
        <v>805</v>
      </c>
      <c r="G11127" s="1283">
        <v>2.4900000000000002</v>
      </c>
      <c r="H11127" s="1283"/>
      <c r="I11127" s="1283"/>
      <c r="J11127" s="1283"/>
      <c r="K11127" s="1283"/>
      <c r="L11127" s="1283"/>
      <c r="M11127" s="1283"/>
      <c r="N11127" s="1283"/>
      <c r="O11127" s="1283"/>
      <c r="P11127" s="1283"/>
      <c r="R11127" s="1067"/>
      <c r="Z11127" s="21"/>
      <c r="AH11127"/>
    </row>
    <row r="11128" spans="1:34" ht="11.25" customHeight="1">
      <c r="A11128"/>
      <c r="B11128" s="1281" t="s">
        <v>17</v>
      </c>
      <c r="C11128" s="1282">
        <v>7420</v>
      </c>
      <c r="D11128" s="1341" t="str">
        <f t="shared" si="187"/>
        <v>WI7420</v>
      </c>
      <c r="E11128" s="1514" t="s">
        <v>122</v>
      </c>
      <c r="F11128" s="1390">
        <v>900</v>
      </c>
      <c r="G11128" s="1283">
        <v>21.17</v>
      </c>
      <c r="H11128" s="1283"/>
      <c r="I11128" s="1283"/>
      <c r="J11128" s="1283"/>
      <c r="K11128" s="1283"/>
      <c r="L11128" s="1283"/>
      <c r="M11128" s="1283"/>
      <c r="N11128" s="1283"/>
      <c r="O11128" s="1283"/>
      <c r="P11128" s="1283"/>
      <c r="R11128" s="1067"/>
      <c r="Z11128" s="21"/>
      <c r="AH11128"/>
    </row>
    <row r="11129" spans="1:34" ht="11.25" customHeight="1">
      <c r="A11129"/>
      <c r="B11129" s="1281" t="s">
        <v>17</v>
      </c>
      <c r="C11129" s="1282">
        <v>7421</v>
      </c>
      <c r="D11129" s="1341" t="str">
        <f t="shared" si="187"/>
        <v>WI7421</v>
      </c>
      <c r="E11129" s="1514" t="s">
        <v>122</v>
      </c>
      <c r="F11129" s="1390">
        <v>393</v>
      </c>
      <c r="G11129" s="1283">
        <v>0.96</v>
      </c>
      <c r="H11129" s="1283"/>
      <c r="I11129" s="1283"/>
      <c r="J11129" s="1283"/>
      <c r="K11129" s="1283"/>
      <c r="L11129" s="1283"/>
      <c r="M11129" s="1283"/>
      <c r="N11129" s="1283"/>
      <c r="O11129" s="1283"/>
      <c r="P11129" s="1283"/>
      <c r="R11129" s="1067"/>
      <c r="Z11129" s="21"/>
      <c r="AH11129"/>
    </row>
    <row r="11130" spans="1:34" ht="11.25" customHeight="1">
      <c r="A11130"/>
      <c r="B11130" s="1281" t="s">
        <v>17</v>
      </c>
      <c r="C11130" s="1282">
        <v>7422</v>
      </c>
      <c r="D11130" s="1341" t="str">
        <f t="shared" si="187"/>
        <v>WI7422</v>
      </c>
      <c r="E11130" s="1514" t="s">
        <v>122</v>
      </c>
      <c r="F11130" s="1390">
        <v>900</v>
      </c>
      <c r="G11130" s="1283">
        <v>5.09</v>
      </c>
      <c r="H11130" s="1283"/>
      <c r="I11130" s="1283"/>
      <c r="J11130" s="1283"/>
      <c r="K11130" s="1283"/>
      <c r="L11130" s="1283"/>
      <c r="M11130" s="1283"/>
      <c r="N11130" s="1283"/>
      <c r="O11130" s="1283"/>
      <c r="P11130" s="1283"/>
      <c r="R11130" s="1067"/>
      <c r="Z11130" s="21"/>
      <c r="AH11130"/>
    </row>
    <row r="11131" spans="1:34" ht="11.25" customHeight="1">
      <c r="A11131"/>
      <c r="B11131" s="1281" t="s">
        <v>17</v>
      </c>
      <c r="C11131" s="1282">
        <v>7425</v>
      </c>
      <c r="D11131" s="1341" t="str">
        <f t="shared" si="187"/>
        <v>WI7425</v>
      </c>
      <c r="E11131" s="1514" t="s">
        <v>122</v>
      </c>
      <c r="F11131" s="1390">
        <v>0</v>
      </c>
      <c r="G11131" s="1283">
        <v>99.99</v>
      </c>
      <c r="H11131" s="1283"/>
      <c r="I11131" s="1283"/>
      <c r="J11131" s="1283"/>
      <c r="K11131" s="1283"/>
      <c r="L11131" s="1283"/>
      <c r="M11131" s="1283"/>
      <c r="N11131" s="1283"/>
      <c r="O11131" s="1283"/>
      <c r="P11131" s="1283"/>
      <c r="R11131" s="1067"/>
      <c r="Z11131" s="21"/>
      <c r="AH11131"/>
    </row>
    <row r="11132" spans="1:34" ht="11.25" customHeight="1">
      <c r="A11132"/>
      <c r="B11132" s="1281" t="s">
        <v>17</v>
      </c>
      <c r="C11132" s="1282">
        <v>7431</v>
      </c>
      <c r="D11132" s="1341" t="str">
        <f t="shared" si="187"/>
        <v>WI7431</v>
      </c>
      <c r="E11132" s="1514" t="s">
        <v>122</v>
      </c>
      <c r="F11132" s="1390">
        <v>378</v>
      </c>
      <c r="G11132" s="1283">
        <v>0.56999999999999995</v>
      </c>
      <c r="H11132" s="1283"/>
      <c r="I11132" s="1283"/>
      <c r="J11132" s="1283"/>
      <c r="K11132" s="1283"/>
      <c r="L11132" s="1283"/>
      <c r="M11132" s="1283"/>
      <c r="N11132" s="1283"/>
      <c r="O11132" s="1283"/>
      <c r="P11132" s="1283"/>
      <c r="R11132" s="1067"/>
      <c r="Z11132" s="21"/>
      <c r="AH11132"/>
    </row>
    <row r="11133" spans="1:34" ht="11.25" customHeight="1">
      <c r="A11133"/>
      <c r="B11133" s="1281" t="s">
        <v>17</v>
      </c>
      <c r="C11133" s="1282">
        <v>7445</v>
      </c>
      <c r="D11133" s="1341" t="str">
        <f t="shared" si="187"/>
        <v>WI7445</v>
      </c>
      <c r="E11133" s="1514" t="s">
        <v>280</v>
      </c>
      <c r="F11133" s="1390">
        <v>0</v>
      </c>
      <c r="G11133" s="1283">
        <v>0.76</v>
      </c>
      <c r="H11133" s="1283"/>
      <c r="I11133" s="1283"/>
      <c r="J11133" s="1283"/>
      <c r="K11133" s="1283"/>
      <c r="L11133" s="1283"/>
      <c r="M11133" s="1283"/>
      <c r="N11133" s="1283"/>
      <c r="O11133" s="1283"/>
      <c r="P11133" s="1283"/>
      <c r="R11133" s="1067"/>
      <c r="Z11133" s="21"/>
      <c r="AH11133"/>
    </row>
    <row r="11134" spans="1:34" ht="11.25" customHeight="1">
      <c r="A11134"/>
      <c r="B11134" s="1281" t="s">
        <v>17</v>
      </c>
      <c r="C11134" s="1282">
        <v>7453</v>
      </c>
      <c r="D11134" s="1341" t="str">
        <f t="shared" si="187"/>
        <v>WI7453</v>
      </c>
      <c r="E11134" s="1514" t="s">
        <v>280</v>
      </c>
      <c r="F11134" s="1390">
        <v>0</v>
      </c>
      <c r="G11134" s="1283">
        <v>0.31</v>
      </c>
      <c r="H11134" s="1283"/>
      <c r="I11134" s="1283"/>
      <c r="J11134" s="1283"/>
      <c r="K11134" s="1283"/>
      <c r="L11134" s="1283"/>
      <c r="M11134" s="1283"/>
      <c r="N11134" s="1283"/>
      <c r="O11134" s="1283"/>
      <c r="P11134" s="1283"/>
      <c r="R11134" s="1067"/>
      <c r="Z11134" s="21"/>
      <c r="AH11134"/>
    </row>
    <row r="11135" spans="1:34" ht="11.25" customHeight="1">
      <c r="A11135"/>
      <c r="B11135" s="1281" t="s">
        <v>17</v>
      </c>
      <c r="C11135" s="1282">
        <v>7502</v>
      </c>
      <c r="D11135" s="1341" t="str">
        <f t="shared" si="187"/>
        <v>WI7502</v>
      </c>
      <c r="E11135" s="1514" t="s">
        <v>122</v>
      </c>
      <c r="F11135" s="1390">
        <v>632</v>
      </c>
      <c r="G11135" s="1283">
        <v>2.29</v>
      </c>
      <c r="H11135" s="1283"/>
      <c r="I11135" s="1283"/>
      <c r="J11135" s="1283"/>
      <c r="K11135" s="1283"/>
      <c r="L11135" s="1283"/>
      <c r="M11135" s="1283"/>
      <c r="N11135" s="1283"/>
      <c r="O11135" s="1283"/>
      <c r="P11135" s="1283"/>
      <c r="R11135" s="1067"/>
      <c r="Z11135" s="21"/>
      <c r="AH11135"/>
    </row>
    <row r="11136" spans="1:34" ht="11.25" customHeight="1">
      <c r="A11136"/>
      <c r="B11136" s="1281" t="s">
        <v>17</v>
      </c>
      <c r="C11136" s="1282">
        <v>7515</v>
      </c>
      <c r="D11136" s="1341" t="str">
        <f t="shared" si="187"/>
        <v>WI7515</v>
      </c>
      <c r="E11136" s="1514" t="s">
        <v>122</v>
      </c>
      <c r="F11136" s="1390">
        <v>422</v>
      </c>
      <c r="G11136" s="1283">
        <v>1.1200000000000001</v>
      </c>
      <c r="H11136" s="1283"/>
      <c r="I11136" s="1283"/>
      <c r="J11136" s="1283"/>
      <c r="K11136" s="1283"/>
      <c r="L11136" s="1283"/>
      <c r="M11136" s="1283"/>
      <c r="N11136" s="1283"/>
      <c r="O11136" s="1283"/>
      <c r="P11136" s="1283"/>
      <c r="R11136" s="1067"/>
      <c r="Z11136" s="21"/>
      <c r="AH11136"/>
    </row>
    <row r="11137" spans="1:34" ht="11.25" customHeight="1">
      <c r="A11137"/>
      <c r="B11137" s="1281" t="s">
        <v>17</v>
      </c>
      <c r="C11137" s="1282">
        <v>7520</v>
      </c>
      <c r="D11137" s="1341" t="str">
        <f t="shared" si="187"/>
        <v>WI7520</v>
      </c>
      <c r="E11137" s="1514" t="s">
        <v>125</v>
      </c>
      <c r="F11137" s="1390">
        <v>893</v>
      </c>
      <c r="G11137" s="1283">
        <v>3.74</v>
      </c>
      <c r="H11137" s="1283"/>
      <c r="I11137" s="1283"/>
      <c r="J11137" s="1283"/>
      <c r="K11137" s="1283"/>
      <c r="L11137" s="1283"/>
      <c r="M11137" s="1283"/>
      <c r="N11137" s="1283"/>
      <c r="O11137" s="1283"/>
      <c r="P11137" s="1283"/>
      <c r="R11137" s="1067"/>
      <c r="Z11137" s="21"/>
      <c r="AH11137"/>
    </row>
    <row r="11138" spans="1:34" ht="11.25" customHeight="1">
      <c r="A11138"/>
      <c r="B11138" s="1281" t="s">
        <v>17</v>
      </c>
      <c r="C11138" s="1282">
        <v>7538</v>
      </c>
      <c r="D11138" s="1341" t="str">
        <f t="shared" si="187"/>
        <v>WI7538</v>
      </c>
      <c r="E11138" s="1514" t="s">
        <v>122</v>
      </c>
      <c r="F11138" s="1390">
        <v>900</v>
      </c>
      <c r="G11138" s="1283">
        <v>4.08</v>
      </c>
      <c r="H11138" s="1283"/>
      <c r="I11138" s="1283"/>
      <c r="J11138" s="1283"/>
      <c r="K11138" s="1283"/>
      <c r="L11138" s="1283"/>
      <c r="M11138" s="1283"/>
      <c r="N11138" s="1283"/>
      <c r="O11138" s="1283"/>
      <c r="P11138" s="1283"/>
      <c r="R11138" s="1067"/>
      <c r="Z11138" s="21"/>
      <c r="AH11138"/>
    </row>
    <row r="11139" spans="1:34" ht="11.25" customHeight="1">
      <c r="A11139"/>
      <c r="B11139" s="1281" t="s">
        <v>17</v>
      </c>
      <c r="C11139" s="1282">
        <v>7539</v>
      </c>
      <c r="D11139" s="1341" t="str">
        <f t="shared" si="187"/>
        <v>WI7539</v>
      </c>
      <c r="E11139" s="1514" t="s">
        <v>122</v>
      </c>
      <c r="F11139" s="1390">
        <v>506</v>
      </c>
      <c r="G11139" s="1283">
        <v>1.59</v>
      </c>
      <c r="H11139" s="1283"/>
      <c r="I11139" s="1283"/>
      <c r="J11139" s="1283"/>
      <c r="K11139" s="1283"/>
      <c r="L11139" s="1283"/>
      <c r="M11139" s="1283"/>
      <c r="N11139" s="1283"/>
      <c r="O11139" s="1283"/>
      <c r="P11139" s="1283"/>
      <c r="R11139" s="1067"/>
      <c r="Z11139" s="21"/>
      <c r="AH11139"/>
    </row>
    <row r="11140" spans="1:34" ht="11.25" customHeight="1">
      <c r="A11140"/>
      <c r="B11140" s="1281" t="s">
        <v>17</v>
      </c>
      <c r="C11140" s="1282">
        <v>7540</v>
      </c>
      <c r="D11140" s="1341" t="str">
        <f t="shared" si="187"/>
        <v>WI7540</v>
      </c>
      <c r="E11140" s="1514" t="s">
        <v>122</v>
      </c>
      <c r="F11140" s="1390">
        <v>900</v>
      </c>
      <c r="G11140" s="1283">
        <v>4.49</v>
      </c>
      <c r="H11140" s="1283"/>
      <c r="I11140" s="1283"/>
      <c r="J11140" s="1283"/>
      <c r="K11140" s="1283"/>
      <c r="L11140" s="1283"/>
      <c r="M11140" s="1283"/>
      <c r="N11140" s="1283"/>
      <c r="O11140" s="1283"/>
      <c r="P11140" s="1283"/>
      <c r="R11140" s="1067"/>
      <c r="Z11140" s="21"/>
      <c r="AH11140"/>
    </row>
    <row r="11141" spans="1:34" ht="11.25" customHeight="1">
      <c r="A11141"/>
      <c r="B11141" s="1281" t="s">
        <v>17</v>
      </c>
      <c r="C11141" s="1282">
        <v>7580</v>
      </c>
      <c r="D11141" s="1341" t="str">
        <f t="shared" si="187"/>
        <v>WI7580</v>
      </c>
      <c r="E11141" s="1514" t="s">
        <v>122</v>
      </c>
      <c r="F11141" s="1390">
        <v>666</v>
      </c>
      <c r="G11141" s="1283">
        <v>2.48</v>
      </c>
      <c r="H11141" s="1283"/>
      <c r="I11141" s="1283"/>
      <c r="J11141" s="1283"/>
      <c r="K11141" s="1283"/>
      <c r="L11141" s="1283"/>
      <c r="M11141" s="1283"/>
      <c r="N11141" s="1283"/>
      <c r="O11141" s="1283"/>
      <c r="P11141" s="1283"/>
      <c r="R11141" s="1067"/>
      <c r="Z11141" s="21"/>
      <c r="AH11141"/>
    </row>
    <row r="11142" spans="1:34" ht="11.25" customHeight="1">
      <c r="A11142"/>
      <c r="B11142" s="1281" t="s">
        <v>17</v>
      </c>
      <c r="C11142" s="1282">
        <v>7590</v>
      </c>
      <c r="D11142" s="1341" t="str">
        <f t="shared" si="187"/>
        <v>WI7590</v>
      </c>
      <c r="E11142" s="1514" t="s">
        <v>124</v>
      </c>
      <c r="F11142" s="1390">
        <v>875</v>
      </c>
      <c r="G11142" s="1283">
        <v>3.64</v>
      </c>
      <c r="H11142" s="1283"/>
      <c r="I11142" s="1283"/>
      <c r="J11142" s="1283"/>
      <c r="K11142" s="1283"/>
      <c r="L11142" s="1283"/>
      <c r="M11142" s="1283"/>
      <c r="N11142" s="1283"/>
      <c r="O11142" s="1283"/>
      <c r="P11142" s="1283"/>
      <c r="R11142" s="1067"/>
      <c r="Z11142" s="21"/>
      <c r="AH11142"/>
    </row>
    <row r="11143" spans="1:34" ht="11.25" customHeight="1">
      <c r="A11143"/>
      <c r="B11143" s="1281" t="s">
        <v>17</v>
      </c>
      <c r="C11143" s="1282">
        <v>7600</v>
      </c>
      <c r="D11143" s="1341" t="str">
        <f t="shared" si="187"/>
        <v>WI7600</v>
      </c>
      <c r="E11143" s="1514" t="s">
        <v>123</v>
      </c>
      <c r="F11143" s="1390">
        <v>900</v>
      </c>
      <c r="G11143" s="1283">
        <v>7.24</v>
      </c>
      <c r="H11143" s="1283"/>
      <c r="I11143" s="1283"/>
      <c r="J11143" s="1283"/>
      <c r="K11143" s="1283"/>
      <c r="L11143" s="1283"/>
      <c r="M11143" s="1283"/>
      <c r="N11143" s="1283"/>
      <c r="O11143" s="1283"/>
      <c r="P11143" s="1283"/>
      <c r="R11143" s="1067"/>
      <c r="Z11143" s="21"/>
      <c r="AH11143"/>
    </row>
    <row r="11144" spans="1:34" ht="11.25" customHeight="1">
      <c r="A11144"/>
      <c r="B11144" s="1281" t="s">
        <v>17</v>
      </c>
      <c r="C11144" s="1282">
        <v>7605</v>
      </c>
      <c r="D11144" s="1341" t="str">
        <f t="shared" si="187"/>
        <v>WI7605</v>
      </c>
      <c r="E11144" s="1514" t="s">
        <v>121</v>
      </c>
      <c r="F11144" s="1390">
        <v>900</v>
      </c>
      <c r="G11144" s="1283">
        <v>4.7300000000000004</v>
      </c>
      <c r="H11144" s="1283"/>
      <c r="I11144" s="1283"/>
      <c r="J11144" s="1283"/>
      <c r="K11144" s="1283"/>
      <c r="L11144" s="1283"/>
      <c r="M11144" s="1283"/>
      <c r="N11144" s="1283"/>
      <c r="O11144" s="1283"/>
      <c r="P11144" s="1283"/>
      <c r="R11144" s="1067"/>
      <c r="Z11144" s="21"/>
      <c r="AH11144"/>
    </row>
    <row r="11145" spans="1:34" ht="11.25" customHeight="1">
      <c r="A11145"/>
      <c r="B11145" s="1281" t="s">
        <v>17</v>
      </c>
      <c r="C11145" s="1282">
        <v>7610</v>
      </c>
      <c r="D11145" s="1341" t="str">
        <f t="shared" si="187"/>
        <v>WI7610</v>
      </c>
      <c r="E11145" s="1514" t="s">
        <v>122</v>
      </c>
      <c r="F11145" s="1390">
        <v>296</v>
      </c>
      <c r="G11145" s="1283">
        <v>0.42</v>
      </c>
      <c r="H11145" s="1283"/>
      <c r="I11145" s="1283"/>
      <c r="J11145" s="1283"/>
      <c r="K11145" s="1283"/>
      <c r="L11145" s="1283"/>
      <c r="M11145" s="1283"/>
      <c r="N11145" s="1283"/>
      <c r="O11145" s="1283"/>
      <c r="P11145" s="1283"/>
      <c r="R11145" s="1067"/>
      <c r="Z11145" s="21"/>
      <c r="AH11145"/>
    </row>
    <row r="11146" spans="1:34" ht="11.25" customHeight="1">
      <c r="A11146"/>
      <c r="B11146" s="1281" t="s">
        <v>17</v>
      </c>
      <c r="C11146" s="1282">
        <v>7704</v>
      </c>
      <c r="D11146" s="1341" t="str">
        <f t="shared" si="187"/>
        <v>WI7704</v>
      </c>
      <c r="E11146" s="1514" t="s">
        <v>122</v>
      </c>
      <c r="F11146" s="1390">
        <v>886</v>
      </c>
      <c r="G11146" s="1283">
        <v>3.7</v>
      </c>
      <c r="H11146" s="1283"/>
      <c r="I11146" s="1283"/>
      <c r="J11146" s="1283"/>
      <c r="K11146" s="1283"/>
      <c r="L11146" s="1283"/>
      <c r="M11146" s="1283"/>
      <c r="N11146" s="1283"/>
      <c r="O11146" s="1283"/>
      <c r="P11146" s="1283"/>
      <c r="R11146" s="1067"/>
      <c r="Z11146" s="21"/>
      <c r="AH11146"/>
    </row>
    <row r="11147" spans="1:34" ht="11.25" customHeight="1">
      <c r="A11147"/>
      <c r="B11147" s="1281" t="s">
        <v>17</v>
      </c>
      <c r="C11147" s="1282">
        <v>7705</v>
      </c>
      <c r="D11147" s="1341" t="str">
        <f t="shared" si="187"/>
        <v>WI7705</v>
      </c>
      <c r="E11147" s="1514" t="s">
        <v>124</v>
      </c>
      <c r="F11147" s="1390">
        <v>900</v>
      </c>
      <c r="G11147" s="1283">
        <v>5.55</v>
      </c>
      <c r="H11147" s="1283"/>
      <c r="I11147" s="1283"/>
      <c r="J11147" s="1283"/>
      <c r="K11147" s="1283"/>
      <c r="L11147" s="1283"/>
      <c r="M11147" s="1283"/>
      <c r="N11147" s="1283"/>
      <c r="O11147" s="1283"/>
      <c r="P11147" s="1283"/>
      <c r="R11147" s="1067"/>
      <c r="Z11147" s="21"/>
      <c r="AH11147"/>
    </row>
    <row r="11148" spans="1:34" ht="11.25" customHeight="1">
      <c r="A11148"/>
      <c r="B11148" s="1281" t="s">
        <v>17</v>
      </c>
      <c r="C11148" s="1282">
        <v>7709</v>
      </c>
      <c r="D11148" s="1341" t="str">
        <f t="shared" ref="D11148:D11211" si="188">B11148&amp;TEXT(C11148,"0000")</f>
        <v>WI7709</v>
      </c>
      <c r="E11148" s="1514" t="s">
        <v>122</v>
      </c>
      <c r="F11148" s="1390">
        <v>881</v>
      </c>
      <c r="G11148" s="1283">
        <v>99.99</v>
      </c>
      <c r="H11148" s="1283"/>
      <c r="I11148" s="1283"/>
      <c r="J11148" s="1283"/>
      <c r="K11148" s="1283"/>
      <c r="L11148" s="1283"/>
      <c r="M11148" s="1283"/>
      <c r="N11148" s="1283"/>
      <c r="O11148" s="1283"/>
      <c r="P11148" s="1283"/>
      <c r="R11148" s="1067"/>
      <c r="Z11148" s="21"/>
      <c r="AH11148"/>
    </row>
    <row r="11149" spans="1:34" ht="11.25" customHeight="1">
      <c r="A11149"/>
      <c r="B11149" s="1281" t="s">
        <v>17</v>
      </c>
      <c r="C11149" s="1282">
        <v>7710</v>
      </c>
      <c r="D11149" s="1341" t="str">
        <f t="shared" si="188"/>
        <v>WI7710</v>
      </c>
      <c r="E11149" s="1514" t="s">
        <v>122</v>
      </c>
      <c r="F11149" s="1390">
        <v>900</v>
      </c>
      <c r="G11149" s="1283">
        <v>4.0199999999999996</v>
      </c>
      <c r="H11149" s="1283"/>
      <c r="I11149" s="1283"/>
      <c r="J11149" s="1283"/>
      <c r="K11149" s="1283"/>
      <c r="L11149" s="1283"/>
      <c r="M11149" s="1283"/>
      <c r="N11149" s="1283"/>
      <c r="O11149" s="1283"/>
      <c r="P11149" s="1283"/>
      <c r="R11149" s="1067"/>
      <c r="Z11149" s="21"/>
      <c r="AH11149"/>
    </row>
    <row r="11150" spans="1:34" ht="11.25" customHeight="1">
      <c r="A11150"/>
      <c r="B11150" s="1281" t="s">
        <v>17</v>
      </c>
      <c r="C11150" s="1282">
        <v>7720</v>
      </c>
      <c r="D11150" s="1341" t="str">
        <f t="shared" si="188"/>
        <v>WI7720</v>
      </c>
      <c r="E11150" s="1514" t="s">
        <v>123</v>
      </c>
      <c r="F11150" s="1390">
        <v>791</v>
      </c>
      <c r="G11150" s="1283">
        <v>3.17</v>
      </c>
      <c r="H11150" s="1283"/>
      <c r="I11150" s="1283"/>
      <c r="J11150" s="1283"/>
      <c r="K11150" s="1283"/>
      <c r="L11150" s="1283"/>
      <c r="M11150" s="1283"/>
      <c r="N11150" s="1283"/>
      <c r="O11150" s="1283"/>
      <c r="P11150" s="1283"/>
      <c r="R11150" s="1067"/>
      <c r="Z11150" s="21"/>
      <c r="AH11150"/>
    </row>
    <row r="11151" spans="1:34" ht="11.25" customHeight="1">
      <c r="A11151"/>
      <c r="B11151" s="1281" t="s">
        <v>17</v>
      </c>
      <c r="C11151" s="1282">
        <v>7855</v>
      </c>
      <c r="D11151" s="1341" t="str">
        <f t="shared" si="188"/>
        <v>WI7855</v>
      </c>
      <c r="E11151" s="1514" t="s">
        <v>122</v>
      </c>
      <c r="F11151" s="1390">
        <v>900</v>
      </c>
      <c r="G11151" s="1283">
        <v>5.75</v>
      </c>
      <c r="H11151" s="1283"/>
      <c r="I11151" s="1283"/>
      <c r="J11151" s="1283"/>
      <c r="K11151" s="1283"/>
      <c r="L11151" s="1283"/>
      <c r="M11151" s="1283"/>
      <c r="N11151" s="1283"/>
      <c r="O11151" s="1283"/>
      <c r="P11151" s="1283"/>
      <c r="R11151" s="1067"/>
      <c r="Z11151" s="21"/>
      <c r="AH11151"/>
    </row>
    <row r="11152" spans="1:34" ht="11.25" customHeight="1">
      <c r="A11152"/>
      <c r="B11152" s="1281" t="s">
        <v>17</v>
      </c>
      <c r="C11152" s="1282">
        <v>8001</v>
      </c>
      <c r="D11152" s="1341" t="str">
        <f t="shared" si="188"/>
        <v>WI8001</v>
      </c>
      <c r="E11152" s="1514" t="s">
        <v>121</v>
      </c>
      <c r="F11152" s="1390">
        <v>629</v>
      </c>
      <c r="G11152" s="1283">
        <v>2.27</v>
      </c>
      <c r="H11152" s="1283"/>
      <c r="I11152" s="1283"/>
      <c r="J11152" s="1283"/>
      <c r="K11152" s="1283"/>
      <c r="L11152" s="1283"/>
      <c r="M11152" s="1283"/>
      <c r="N11152" s="1283"/>
      <c r="O11152" s="1283"/>
      <c r="P11152" s="1283"/>
      <c r="R11152" s="1067"/>
      <c r="Z11152" s="21"/>
      <c r="AH11152"/>
    </row>
    <row r="11153" spans="1:34" ht="11.25" customHeight="1">
      <c r="A11153"/>
      <c r="B11153" s="1281" t="s">
        <v>17</v>
      </c>
      <c r="C11153" s="1282">
        <v>8002</v>
      </c>
      <c r="D11153" s="1341" t="str">
        <f t="shared" si="188"/>
        <v>WI8002</v>
      </c>
      <c r="E11153" s="1514" t="s">
        <v>125</v>
      </c>
      <c r="F11153" s="1390">
        <v>648</v>
      </c>
      <c r="G11153" s="1283">
        <v>2.38</v>
      </c>
      <c r="H11153" s="1283"/>
      <c r="I11153" s="1283"/>
      <c r="J11153" s="1283"/>
      <c r="K11153" s="1283"/>
      <c r="L11153" s="1283"/>
      <c r="M11153" s="1283"/>
      <c r="N11153" s="1283"/>
      <c r="O11153" s="1283"/>
      <c r="P11153" s="1283"/>
      <c r="R11153" s="1067"/>
      <c r="Z11153" s="21"/>
      <c r="AH11153"/>
    </row>
    <row r="11154" spans="1:34" ht="11.25" customHeight="1">
      <c r="A11154"/>
      <c r="B11154" s="1281" t="s">
        <v>17</v>
      </c>
      <c r="C11154" s="1282">
        <v>8006</v>
      </c>
      <c r="D11154" s="1341" t="str">
        <f t="shared" si="188"/>
        <v>WI8006</v>
      </c>
      <c r="E11154" s="1514" t="s">
        <v>121</v>
      </c>
      <c r="F11154" s="1390">
        <v>900</v>
      </c>
      <c r="G11154" s="1283">
        <v>3.99</v>
      </c>
      <c r="H11154" s="1283"/>
      <c r="I11154" s="1283"/>
      <c r="J11154" s="1283"/>
      <c r="K11154" s="1283"/>
      <c r="L11154" s="1283"/>
      <c r="M11154" s="1283"/>
      <c r="N11154" s="1283"/>
      <c r="O11154" s="1283"/>
      <c r="P11154" s="1283"/>
      <c r="R11154" s="1067"/>
      <c r="Z11154" s="21"/>
      <c r="AH11154"/>
    </row>
    <row r="11155" spans="1:34" ht="11.25" customHeight="1">
      <c r="A11155"/>
      <c r="B11155" s="1281" t="s">
        <v>17</v>
      </c>
      <c r="C11155" s="1282">
        <v>8008</v>
      </c>
      <c r="D11155" s="1341" t="str">
        <f t="shared" si="188"/>
        <v>WI8008</v>
      </c>
      <c r="E11155" s="1514" t="s">
        <v>121</v>
      </c>
      <c r="F11155" s="1390">
        <v>501</v>
      </c>
      <c r="G11155" s="1283">
        <v>1.56</v>
      </c>
      <c r="H11155" s="1283"/>
      <c r="I11155" s="1283"/>
      <c r="J11155" s="1283"/>
      <c r="K11155" s="1283"/>
      <c r="L11155" s="1283"/>
      <c r="M11155" s="1283"/>
      <c r="N11155" s="1283"/>
      <c r="O11155" s="1283"/>
      <c r="P11155" s="1283"/>
      <c r="R11155" s="1067"/>
      <c r="Z11155" s="21"/>
      <c r="AH11155"/>
    </row>
    <row r="11156" spans="1:34" ht="11.25" customHeight="1">
      <c r="A11156"/>
      <c r="B11156" s="1281" t="s">
        <v>17</v>
      </c>
      <c r="C11156" s="1282">
        <v>8010</v>
      </c>
      <c r="D11156" s="1341" t="str">
        <f t="shared" si="188"/>
        <v>WI8010</v>
      </c>
      <c r="E11156" s="1514" t="s">
        <v>121</v>
      </c>
      <c r="F11156" s="1390">
        <v>688</v>
      </c>
      <c r="G11156" s="1283">
        <v>2.6</v>
      </c>
      <c r="H11156" s="1283"/>
      <c r="I11156" s="1283"/>
      <c r="J11156" s="1283"/>
      <c r="K11156" s="1283"/>
      <c r="L11156" s="1283"/>
      <c r="M11156" s="1283"/>
      <c r="N11156" s="1283"/>
      <c r="O11156" s="1283"/>
      <c r="P11156" s="1283"/>
      <c r="R11156" s="1067"/>
      <c r="Z11156" s="21"/>
      <c r="AH11156"/>
    </row>
    <row r="11157" spans="1:34" ht="11.25" customHeight="1">
      <c r="A11157"/>
      <c r="B11157" s="1281" t="s">
        <v>17</v>
      </c>
      <c r="C11157" s="1282">
        <v>8013</v>
      </c>
      <c r="D11157" s="1341" t="str">
        <f t="shared" si="188"/>
        <v>WI8013</v>
      </c>
      <c r="E11157" s="1514" t="s">
        <v>121</v>
      </c>
      <c r="F11157" s="1390">
        <v>278</v>
      </c>
      <c r="G11157" s="1283">
        <v>0.32</v>
      </c>
      <c r="H11157" s="1283"/>
      <c r="I11157" s="1283"/>
      <c r="J11157" s="1283"/>
      <c r="K11157" s="1283"/>
      <c r="L11157" s="1283"/>
      <c r="M11157" s="1283"/>
      <c r="N11157" s="1283"/>
      <c r="O11157" s="1283"/>
      <c r="P11157" s="1283"/>
      <c r="R11157" s="1067"/>
      <c r="Z11157" s="21"/>
      <c r="AH11157"/>
    </row>
    <row r="11158" spans="1:34" ht="11.25" customHeight="1">
      <c r="A11158"/>
      <c r="B11158" s="1281" t="s">
        <v>17</v>
      </c>
      <c r="C11158" s="1282">
        <v>8015</v>
      </c>
      <c r="D11158" s="1341" t="str">
        <f t="shared" si="188"/>
        <v>WI8015</v>
      </c>
      <c r="E11158" s="1514" t="s">
        <v>121</v>
      </c>
      <c r="F11158" s="1390">
        <v>389</v>
      </c>
      <c r="G11158" s="1283">
        <v>0.94</v>
      </c>
      <c r="H11158" s="1283"/>
      <c r="I11158" s="1283"/>
      <c r="J11158" s="1283"/>
      <c r="K11158" s="1283"/>
      <c r="L11158" s="1283"/>
      <c r="M11158" s="1283"/>
      <c r="N11158" s="1283"/>
      <c r="O11158" s="1283"/>
      <c r="P11158" s="1283"/>
      <c r="R11158" s="1067"/>
      <c r="Z11158" s="21"/>
      <c r="AH11158"/>
    </row>
    <row r="11159" spans="1:34" ht="11.25" customHeight="1">
      <c r="A11159"/>
      <c r="B11159" s="1281" t="s">
        <v>17</v>
      </c>
      <c r="C11159" s="1282">
        <v>8017</v>
      </c>
      <c r="D11159" s="1341" t="str">
        <f t="shared" si="188"/>
        <v>WI8017</v>
      </c>
      <c r="E11159" s="1514" t="s">
        <v>121</v>
      </c>
      <c r="F11159" s="1390">
        <v>566</v>
      </c>
      <c r="G11159" s="1283">
        <v>1.92</v>
      </c>
      <c r="H11159" s="1283"/>
      <c r="I11159" s="1283"/>
      <c r="J11159" s="1283"/>
      <c r="K11159" s="1283"/>
      <c r="L11159" s="1283"/>
      <c r="M11159" s="1283"/>
      <c r="N11159" s="1283"/>
      <c r="O11159" s="1283"/>
      <c r="P11159" s="1283"/>
      <c r="R11159" s="1067"/>
      <c r="Z11159" s="21"/>
      <c r="AH11159"/>
    </row>
    <row r="11160" spans="1:34" ht="11.25" customHeight="1">
      <c r="A11160"/>
      <c r="B11160" s="1281" t="s">
        <v>17</v>
      </c>
      <c r="C11160" s="1282">
        <v>8018</v>
      </c>
      <c r="D11160" s="1341" t="str">
        <f t="shared" si="188"/>
        <v>WI8018</v>
      </c>
      <c r="E11160" s="1514" t="s">
        <v>121</v>
      </c>
      <c r="F11160" s="1390">
        <v>814</v>
      </c>
      <c r="G11160" s="1283">
        <v>3.3</v>
      </c>
      <c r="H11160" s="1283"/>
      <c r="I11160" s="1283"/>
      <c r="J11160" s="1283"/>
      <c r="K11160" s="1283"/>
      <c r="L11160" s="1283"/>
      <c r="M11160" s="1283"/>
      <c r="N11160" s="1283"/>
      <c r="O11160" s="1283"/>
      <c r="P11160" s="1283"/>
      <c r="R11160" s="1067"/>
      <c r="Z11160" s="21"/>
      <c r="AH11160"/>
    </row>
    <row r="11161" spans="1:34" ht="11.25" customHeight="1">
      <c r="A11161"/>
      <c r="B11161" s="1281" t="s">
        <v>17</v>
      </c>
      <c r="C11161" s="1282">
        <v>8021</v>
      </c>
      <c r="D11161" s="1341" t="str">
        <f t="shared" si="188"/>
        <v>WI8021</v>
      </c>
      <c r="E11161" s="1514" t="s">
        <v>121</v>
      </c>
      <c r="F11161" s="1390">
        <v>740</v>
      </c>
      <c r="G11161" s="1283">
        <v>2.89</v>
      </c>
      <c r="H11161" s="1283"/>
      <c r="I11161" s="1283"/>
      <c r="J11161" s="1283"/>
      <c r="K11161" s="1283"/>
      <c r="L11161" s="1283"/>
      <c r="M11161" s="1283"/>
      <c r="N11161" s="1283"/>
      <c r="O11161" s="1283"/>
      <c r="P11161" s="1283"/>
      <c r="R11161" s="1067"/>
      <c r="Z11161" s="21"/>
      <c r="AH11161"/>
    </row>
    <row r="11162" spans="1:34" ht="11.25" customHeight="1">
      <c r="A11162"/>
      <c r="B11162" s="1281" t="s">
        <v>17</v>
      </c>
      <c r="C11162" s="1282">
        <v>8031</v>
      </c>
      <c r="D11162" s="1341" t="str">
        <f t="shared" si="188"/>
        <v>WI8031</v>
      </c>
      <c r="E11162" s="1514" t="s">
        <v>121</v>
      </c>
      <c r="F11162" s="1390">
        <v>623</v>
      </c>
      <c r="G11162" s="1283">
        <v>2.2400000000000002</v>
      </c>
      <c r="H11162" s="1283"/>
      <c r="I11162" s="1283"/>
      <c r="J11162" s="1283"/>
      <c r="K11162" s="1283"/>
      <c r="L11162" s="1283"/>
      <c r="M11162" s="1283"/>
      <c r="N11162" s="1283"/>
      <c r="O11162" s="1283"/>
      <c r="P11162" s="1283"/>
      <c r="R11162" s="1067"/>
      <c r="Z11162" s="21"/>
      <c r="AH11162"/>
    </row>
    <row r="11163" spans="1:34" ht="11.25" customHeight="1">
      <c r="A11163"/>
      <c r="B11163" s="1281" t="s">
        <v>17</v>
      </c>
      <c r="C11163" s="1282">
        <v>8032</v>
      </c>
      <c r="D11163" s="1341" t="str">
        <f t="shared" si="188"/>
        <v>WI8032</v>
      </c>
      <c r="E11163" s="1514" t="s">
        <v>121</v>
      </c>
      <c r="F11163" s="1390">
        <v>702</v>
      </c>
      <c r="G11163" s="1283">
        <v>2.68</v>
      </c>
      <c r="H11163" s="1283"/>
      <c r="I11163" s="1283"/>
      <c r="J11163" s="1283"/>
      <c r="K11163" s="1283"/>
      <c r="L11163" s="1283"/>
      <c r="M11163" s="1283"/>
      <c r="N11163" s="1283"/>
      <c r="O11163" s="1283"/>
      <c r="P11163" s="1283"/>
      <c r="R11163" s="1067"/>
      <c r="Z11163" s="21"/>
      <c r="AH11163"/>
    </row>
    <row r="11164" spans="1:34" ht="11.25" customHeight="1">
      <c r="A11164"/>
      <c r="B11164" s="1281" t="s">
        <v>17</v>
      </c>
      <c r="C11164" s="1282">
        <v>8033</v>
      </c>
      <c r="D11164" s="1341" t="str">
        <f t="shared" si="188"/>
        <v>WI8033</v>
      </c>
      <c r="E11164" s="1514" t="s">
        <v>121</v>
      </c>
      <c r="F11164" s="1390">
        <v>740</v>
      </c>
      <c r="G11164" s="1283">
        <v>2.89</v>
      </c>
      <c r="H11164" s="1283"/>
      <c r="I11164" s="1283"/>
      <c r="J11164" s="1283"/>
      <c r="K11164" s="1283"/>
      <c r="L11164" s="1283"/>
      <c r="M11164" s="1283"/>
      <c r="N11164" s="1283"/>
      <c r="O11164" s="1283"/>
      <c r="P11164" s="1283"/>
      <c r="R11164" s="1067"/>
      <c r="Z11164" s="21"/>
      <c r="AH11164"/>
    </row>
    <row r="11165" spans="1:34" ht="11.25" customHeight="1">
      <c r="A11165"/>
      <c r="B11165" s="1281" t="s">
        <v>17</v>
      </c>
      <c r="C11165" s="1282">
        <v>8037</v>
      </c>
      <c r="D11165" s="1341" t="str">
        <f t="shared" si="188"/>
        <v>WI8037</v>
      </c>
      <c r="E11165" s="1514" t="s">
        <v>125</v>
      </c>
      <c r="F11165" s="1390">
        <v>650</v>
      </c>
      <c r="G11165" s="1283">
        <v>2.39</v>
      </c>
      <c r="H11165" s="1283"/>
      <c r="I11165" s="1283"/>
      <c r="J11165" s="1283"/>
      <c r="K11165" s="1283"/>
      <c r="L11165" s="1283"/>
      <c r="M11165" s="1283"/>
      <c r="N11165" s="1283"/>
      <c r="O11165" s="1283"/>
      <c r="P11165" s="1283"/>
      <c r="R11165" s="1067"/>
      <c r="Z11165" s="21"/>
      <c r="AH11165"/>
    </row>
    <row r="11166" spans="1:34" ht="11.25" customHeight="1">
      <c r="A11166"/>
      <c r="B11166" s="1281" t="s">
        <v>17</v>
      </c>
      <c r="C11166" s="1282">
        <v>8039</v>
      </c>
      <c r="D11166" s="1341" t="str">
        <f t="shared" si="188"/>
        <v>WI8039</v>
      </c>
      <c r="E11166" s="1514" t="s">
        <v>125</v>
      </c>
      <c r="F11166" s="1390">
        <v>677</v>
      </c>
      <c r="G11166" s="1283">
        <v>2.54</v>
      </c>
      <c r="H11166" s="1283"/>
      <c r="I11166" s="1283"/>
      <c r="J11166" s="1283"/>
      <c r="K11166" s="1283"/>
      <c r="L11166" s="1283"/>
      <c r="M11166" s="1283"/>
      <c r="N11166" s="1283"/>
      <c r="O11166" s="1283"/>
      <c r="P11166" s="1283"/>
      <c r="R11166" s="1067"/>
      <c r="Z11166" s="21"/>
      <c r="AH11166"/>
    </row>
    <row r="11167" spans="1:34" ht="11.25" customHeight="1">
      <c r="A11167"/>
      <c r="B11167" s="1281" t="s">
        <v>17</v>
      </c>
      <c r="C11167" s="1282">
        <v>8044</v>
      </c>
      <c r="D11167" s="1341" t="str">
        <f t="shared" si="188"/>
        <v>WI8044</v>
      </c>
      <c r="E11167" s="1514" t="s">
        <v>121</v>
      </c>
      <c r="F11167" s="1390">
        <v>891</v>
      </c>
      <c r="G11167" s="1283">
        <v>3.73</v>
      </c>
      <c r="H11167" s="1283"/>
      <c r="I11167" s="1283"/>
      <c r="J11167" s="1283"/>
      <c r="K11167" s="1283"/>
      <c r="L11167" s="1283"/>
      <c r="M11167" s="1283"/>
      <c r="N11167" s="1283"/>
      <c r="O11167" s="1283"/>
      <c r="P11167" s="1283"/>
      <c r="R11167" s="1067"/>
      <c r="Z11167" s="21"/>
      <c r="AH11167"/>
    </row>
    <row r="11168" spans="1:34" ht="11.25" customHeight="1">
      <c r="A11168"/>
      <c r="B11168" s="1281" t="s">
        <v>17</v>
      </c>
      <c r="C11168" s="1282">
        <v>8045</v>
      </c>
      <c r="D11168" s="1341" t="str">
        <f t="shared" si="188"/>
        <v>WI8045</v>
      </c>
      <c r="E11168" s="1514" t="s">
        <v>121</v>
      </c>
      <c r="F11168" s="1390">
        <v>278</v>
      </c>
      <c r="G11168" s="1283">
        <v>0.32</v>
      </c>
      <c r="H11168" s="1283"/>
      <c r="I11168" s="1283"/>
      <c r="J11168" s="1283"/>
      <c r="K11168" s="1283"/>
      <c r="L11168" s="1283"/>
      <c r="M11168" s="1283"/>
      <c r="N11168" s="1283"/>
      <c r="O11168" s="1283"/>
      <c r="P11168" s="1283"/>
      <c r="R11168" s="1067"/>
      <c r="Z11168" s="21"/>
      <c r="AH11168"/>
    </row>
    <row r="11169" spans="1:34" ht="11.25" customHeight="1">
      <c r="A11169"/>
      <c r="B11169" s="1281" t="s">
        <v>17</v>
      </c>
      <c r="C11169" s="1282">
        <v>8046</v>
      </c>
      <c r="D11169" s="1341" t="str">
        <f t="shared" si="188"/>
        <v>WI8046</v>
      </c>
      <c r="E11169" s="1514" t="s">
        <v>125</v>
      </c>
      <c r="F11169" s="1390">
        <v>803</v>
      </c>
      <c r="G11169" s="1283">
        <v>3.24</v>
      </c>
      <c r="H11169" s="1283"/>
      <c r="I11169" s="1283"/>
      <c r="J11169" s="1283"/>
      <c r="K11169" s="1283"/>
      <c r="L11169" s="1283"/>
      <c r="M11169" s="1283"/>
      <c r="N11169" s="1283"/>
      <c r="O11169" s="1283"/>
      <c r="P11169" s="1283"/>
      <c r="R11169" s="1067"/>
      <c r="Z11169" s="21"/>
      <c r="AH11169"/>
    </row>
    <row r="11170" spans="1:34" ht="11.25" customHeight="1">
      <c r="A11170"/>
      <c r="B11170" s="1281" t="s">
        <v>17</v>
      </c>
      <c r="C11170" s="1282">
        <v>8047</v>
      </c>
      <c r="D11170" s="1341" t="str">
        <f t="shared" si="188"/>
        <v>WI8047</v>
      </c>
      <c r="E11170" s="1514" t="s">
        <v>121</v>
      </c>
      <c r="F11170" s="1390">
        <v>476</v>
      </c>
      <c r="G11170" s="1283">
        <v>1.42</v>
      </c>
      <c r="H11170" s="1283"/>
      <c r="I11170" s="1283"/>
      <c r="J11170" s="1283"/>
      <c r="K11170" s="1283"/>
      <c r="L11170" s="1283"/>
      <c r="M11170" s="1283"/>
      <c r="N11170" s="1283"/>
      <c r="O11170" s="1283"/>
      <c r="P11170" s="1283"/>
      <c r="R11170" s="1067"/>
      <c r="Z11170" s="21"/>
      <c r="AH11170"/>
    </row>
    <row r="11171" spans="1:34" ht="11.25" customHeight="1">
      <c r="A11171"/>
      <c r="B11171" s="1281" t="s">
        <v>17</v>
      </c>
      <c r="C11171" s="1282">
        <v>8058</v>
      </c>
      <c r="D11171" s="1341" t="str">
        <f t="shared" si="188"/>
        <v>WI8058</v>
      </c>
      <c r="E11171" s="1514" t="s">
        <v>121</v>
      </c>
      <c r="F11171" s="1390">
        <v>900</v>
      </c>
      <c r="G11171" s="1283">
        <v>4.8</v>
      </c>
      <c r="H11171" s="1283"/>
      <c r="I11171" s="1283"/>
      <c r="J11171" s="1283"/>
      <c r="K11171" s="1283"/>
      <c r="L11171" s="1283"/>
      <c r="M11171" s="1283"/>
      <c r="N11171" s="1283"/>
      <c r="O11171" s="1283"/>
      <c r="P11171" s="1283"/>
      <c r="R11171" s="1067"/>
      <c r="Z11171" s="21"/>
      <c r="AH11171"/>
    </row>
    <row r="11172" spans="1:34" ht="11.25" customHeight="1">
      <c r="A11172"/>
      <c r="B11172" s="1281" t="s">
        <v>17</v>
      </c>
      <c r="C11172" s="1282">
        <v>8072</v>
      </c>
      <c r="D11172" s="1341" t="str">
        <f t="shared" si="188"/>
        <v>WI8072</v>
      </c>
      <c r="E11172" s="1514" t="s">
        <v>121</v>
      </c>
      <c r="F11172" s="1390">
        <v>332</v>
      </c>
      <c r="G11172" s="1283">
        <v>0.62</v>
      </c>
      <c r="H11172" s="1283"/>
      <c r="I11172" s="1283"/>
      <c r="J11172" s="1283"/>
      <c r="K11172" s="1283"/>
      <c r="L11172" s="1283"/>
      <c r="M11172" s="1283"/>
      <c r="N11172" s="1283"/>
      <c r="O11172" s="1283"/>
      <c r="P11172" s="1283"/>
      <c r="R11172" s="1067"/>
      <c r="Z11172" s="21"/>
      <c r="AH11172"/>
    </row>
    <row r="11173" spans="1:34" ht="11.25" customHeight="1">
      <c r="A11173"/>
      <c r="B11173" s="1281" t="s">
        <v>17</v>
      </c>
      <c r="C11173" s="1282">
        <v>8102</v>
      </c>
      <c r="D11173" s="1341" t="str">
        <f t="shared" si="188"/>
        <v>WI8102</v>
      </c>
      <c r="E11173" s="1514" t="s">
        <v>123</v>
      </c>
      <c r="F11173" s="1390">
        <v>501</v>
      </c>
      <c r="G11173" s="1283">
        <v>1.56</v>
      </c>
      <c r="H11173" s="1283"/>
      <c r="I11173" s="1283"/>
      <c r="J11173" s="1283"/>
      <c r="K11173" s="1283"/>
      <c r="L11173" s="1283"/>
      <c r="M11173" s="1283"/>
      <c r="N11173" s="1283"/>
      <c r="O11173" s="1283"/>
      <c r="P11173" s="1283"/>
      <c r="R11173" s="1067"/>
      <c r="Z11173" s="21"/>
      <c r="AH11173"/>
    </row>
    <row r="11174" spans="1:34" ht="11.25" customHeight="1">
      <c r="A11174"/>
      <c r="B11174" s="1281" t="s">
        <v>17</v>
      </c>
      <c r="C11174" s="1282">
        <v>8103</v>
      </c>
      <c r="D11174" s="1341" t="str">
        <f t="shared" si="188"/>
        <v>WI8103</v>
      </c>
      <c r="E11174" s="1514" t="s">
        <v>123</v>
      </c>
      <c r="F11174" s="1390">
        <v>603</v>
      </c>
      <c r="G11174" s="1283">
        <v>2.13</v>
      </c>
      <c r="H11174" s="1283"/>
      <c r="I11174" s="1283"/>
      <c r="J11174" s="1283"/>
      <c r="K11174" s="1283"/>
      <c r="L11174" s="1283"/>
      <c r="M11174" s="1283"/>
      <c r="N11174" s="1283"/>
      <c r="O11174" s="1283"/>
      <c r="P11174" s="1283"/>
      <c r="R11174" s="1067"/>
      <c r="Z11174" s="21"/>
      <c r="AH11174"/>
    </row>
    <row r="11175" spans="1:34" ht="11.25" customHeight="1">
      <c r="A11175"/>
      <c r="B11175" s="1281" t="s">
        <v>17</v>
      </c>
      <c r="C11175" s="1282">
        <v>8106</v>
      </c>
      <c r="D11175" s="1341" t="str">
        <f t="shared" si="188"/>
        <v>WI8106</v>
      </c>
      <c r="E11175" s="1514" t="s">
        <v>280</v>
      </c>
      <c r="F11175" s="1390">
        <v>900</v>
      </c>
      <c r="G11175" s="1283">
        <v>6.84</v>
      </c>
      <c r="H11175" s="1283"/>
      <c r="I11175" s="1283"/>
      <c r="J11175" s="1283"/>
      <c r="K11175" s="1283"/>
      <c r="L11175" s="1283"/>
      <c r="M11175" s="1283"/>
      <c r="N11175" s="1283"/>
      <c r="O11175" s="1283"/>
      <c r="P11175" s="1283"/>
      <c r="R11175" s="1067"/>
      <c r="Z11175" s="21"/>
      <c r="AH11175"/>
    </row>
    <row r="11176" spans="1:34" ht="11.25" customHeight="1">
      <c r="A11176"/>
      <c r="B11176" s="1281" t="s">
        <v>17</v>
      </c>
      <c r="C11176" s="1282">
        <v>8107</v>
      </c>
      <c r="D11176" s="1341" t="str">
        <f t="shared" si="188"/>
        <v>WI8107</v>
      </c>
      <c r="E11176" s="1514" t="s">
        <v>121</v>
      </c>
      <c r="F11176" s="1390">
        <v>836</v>
      </c>
      <c r="G11176" s="1283">
        <v>3.42</v>
      </c>
      <c r="H11176" s="1283"/>
      <c r="I11176" s="1283"/>
      <c r="J11176" s="1283"/>
      <c r="K11176" s="1283"/>
      <c r="L11176" s="1283"/>
      <c r="M11176" s="1283"/>
      <c r="N11176" s="1283"/>
      <c r="O11176" s="1283"/>
      <c r="P11176" s="1283"/>
      <c r="R11176" s="1067"/>
      <c r="Z11176" s="21"/>
      <c r="AH11176"/>
    </row>
    <row r="11177" spans="1:34" ht="11.25" customHeight="1">
      <c r="A11177"/>
      <c r="B11177" s="1281" t="s">
        <v>17</v>
      </c>
      <c r="C11177" s="1282">
        <v>8111</v>
      </c>
      <c r="D11177" s="1341" t="str">
        <f t="shared" si="188"/>
        <v>WI8111</v>
      </c>
      <c r="E11177" s="1514" t="s">
        <v>121</v>
      </c>
      <c r="F11177" s="1390">
        <v>729</v>
      </c>
      <c r="G11177" s="1283">
        <v>2.83</v>
      </c>
      <c r="H11177" s="1283"/>
      <c r="I11177" s="1283"/>
      <c r="J11177" s="1283"/>
      <c r="K11177" s="1283"/>
      <c r="L11177" s="1283"/>
      <c r="M11177" s="1283"/>
      <c r="N11177" s="1283"/>
      <c r="O11177" s="1283"/>
      <c r="P11177" s="1283"/>
      <c r="R11177" s="1067"/>
      <c r="Z11177" s="21"/>
      <c r="AH11177"/>
    </row>
    <row r="11178" spans="1:34" ht="11.25" customHeight="1">
      <c r="A11178"/>
      <c r="B11178" s="1281" t="s">
        <v>17</v>
      </c>
      <c r="C11178" s="1282">
        <v>8116</v>
      </c>
      <c r="D11178" s="1341" t="str">
        <f t="shared" si="188"/>
        <v>WI8116</v>
      </c>
      <c r="E11178" s="1514" t="s">
        <v>125</v>
      </c>
      <c r="F11178" s="1390">
        <v>900</v>
      </c>
      <c r="G11178" s="1283">
        <v>3.86</v>
      </c>
      <c r="H11178" s="1283"/>
      <c r="I11178" s="1283"/>
      <c r="J11178" s="1283"/>
      <c r="K11178" s="1283"/>
      <c r="L11178" s="1283"/>
      <c r="M11178" s="1283"/>
      <c r="N11178" s="1283"/>
      <c r="O11178" s="1283"/>
      <c r="P11178" s="1283"/>
      <c r="R11178" s="1067"/>
      <c r="Z11178" s="21"/>
      <c r="AH11178"/>
    </row>
    <row r="11179" spans="1:34" ht="11.25" customHeight="1">
      <c r="A11179"/>
      <c r="B11179" s="1281" t="s">
        <v>17</v>
      </c>
      <c r="C11179" s="1282">
        <v>8203</v>
      </c>
      <c r="D11179" s="1341" t="str">
        <f t="shared" si="188"/>
        <v>WI8203</v>
      </c>
      <c r="E11179" s="1514" t="s">
        <v>125</v>
      </c>
      <c r="F11179" s="1390">
        <v>900</v>
      </c>
      <c r="G11179" s="1283">
        <v>6.98</v>
      </c>
      <c r="H11179" s="1283"/>
      <c r="I11179" s="1283"/>
      <c r="J11179" s="1283"/>
      <c r="K11179" s="1283"/>
      <c r="L11179" s="1283"/>
      <c r="M11179" s="1283"/>
      <c r="N11179" s="1283"/>
      <c r="O11179" s="1283"/>
      <c r="P11179" s="1283"/>
      <c r="R11179" s="1067"/>
      <c r="Z11179" s="21"/>
      <c r="AH11179"/>
    </row>
    <row r="11180" spans="1:34" ht="11.25" customHeight="1">
      <c r="A11180"/>
      <c r="B11180" s="1281" t="s">
        <v>17</v>
      </c>
      <c r="C11180" s="1282">
        <v>8204</v>
      </c>
      <c r="D11180" s="1341" t="str">
        <f t="shared" si="188"/>
        <v>WI8204</v>
      </c>
      <c r="E11180" s="1514" t="s">
        <v>121</v>
      </c>
      <c r="F11180" s="1390">
        <v>900</v>
      </c>
      <c r="G11180" s="1283">
        <v>4.33</v>
      </c>
      <c r="H11180" s="1283"/>
      <c r="I11180" s="1283"/>
      <c r="J11180" s="1283"/>
      <c r="K11180" s="1283"/>
      <c r="L11180" s="1283"/>
      <c r="M11180" s="1283"/>
      <c r="N11180" s="1283"/>
      <c r="O11180" s="1283"/>
      <c r="P11180" s="1283"/>
      <c r="R11180" s="1067"/>
      <c r="Z11180" s="21"/>
      <c r="AH11180"/>
    </row>
    <row r="11181" spans="1:34" ht="11.25" customHeight="1">
      <c r="A11181"/>
      <c r="B11181" s="1281" t="s">
        <v>17</v>
      </c>
      <c r="C11181" s="1282">
        <v>8209</v>
      </c>
      <c r="D11181" s="1341" t="str">
        <f t="shared" si="188"/>
        <v>WI8209</v>
      </c>
      <c r="E11181" s="1514" t="s">
        <v>121</v>
      </c>
      <c r="F11181" s="1390">
        <v>900</v>
      </c>
      <c r="G11181" s="1283">
        <v>3.9</v>
      </c>
      <c r="H11181" s="1283"/>
      <c r="I11181" s="1283"/>
      <c r="J11181" s="1283"/>
      <c r="K11181" s="1283"/>
      <c r="L11181" s="1283"/>
      <c r="M11181" s="1283"/>
      <c r="N11181" s="1283"/>
      <c r="O11181" s="1283"/>
      <c r="P11181" s="1283"/>
      <c r="R11181" s="1067"/>
      <c r="Z11181" s="21"/>
      <c r="AH11181"/>
    </row>
    <row r="11182" spans="1:34" ht="11.25" customHeight="1">
      <c r="A11182"/>
      <c r="B11182" s="1281" t="s">
        <v>17</v>
      </c>
      <c r="C11182" s="1282">
        <v>8215</v>
      </c>
      <c r="D11182" s="1341" t="str">
        <f t="shared" si="188"/>
        <v>WI8215</v>
      </c>
      <c r="E11182" s="1514" t="s">
        <v>123</v>
      </c>
      <c r="F11182" s="1390">
        <v>900</v>
      </c>
      <c r="G11182" s="1283">
        <v>5.9</v>
      </c>
      <c r="H11182" s="1283"/>
      <c r="I11182" s="1283"/>
      <c r="J11182" s="1283"/>
      <c r="K11182" s="1283"/>
      <c r="L11182" s="1283"/>
      <c r="M11182" s="1283"/>
      <c r="N11182" s="1283"/>
      <c r="O11182" s="1283"/>
      <c r="P11182" s="1283"/>
      <c r="R11182" s="1067"/>
      <c r="Z11182" s="21"/>
      <c r="AH11182"/>
    </row>
    <row r="11183" spans="1:34" ht="11.25" customHeight="1">
      <c r="A11183"/>
      <c r="B11183" s="1281" t="s">
        <v>17</v>
      </c>
      <c r="C11183" s="1282">
        <v>8227</v>
      </c>
      <c r="D11183" s="1341" t="str">
        <f t="shared" si="188"/>
        <v>WI8227</v>
      </c>
      <c r="E11183" s="1514" t="s">
        <v>124</v>
      </c>
      <c r="F11183" s="1390">
        <v>900</v>
      </c>
      <c r="G11183" s="1283">
        <v>4.01</v>
      </c>
      <c r="H11183" s="1283"/>
      <c r="I11183" s="1283"/>
      <c r="J11183" s="1283"/>
      <c r="K11183" s="1283"/>
      <c r="L11183" s="1283"/>
      <c r="M11183" s="1283"/>
      <c r="N11183" s="1283"/>
      <c r="O11183" s="1283"/>
      <c r="P11183" s="1283"/>
      <c r="R11183" s="1067"/>
      <c r="Z11183" s="21"/>
      <c r="AH11183"/>
    </row>
    <row r="11184" spans="1:34" ht="11.25" customHeight="1">
      <c r="A11184"/>
      <c r="B11184" s="1281" t="s">
        <v>17</v>
      </c>
      <c r="C11184" s="1282">
        <v>8232</v>
      </c>
      <c r="D11184" s="1341" t="str">
        <f t="shared" si="188"/>
        <v>WI8232</v>
      </c>
      <c r="E11184" s="1514" t="s">
        <v>121</v>
      </c>
      <c r="F11184" s="1390">
        <v>900</v>
      </c>
      <c r="G11184" s="1283">
        <v>4.58</v>
      </c>
      <c r="H11184" s="1283"/>
      <c r="I11184" s="1283"/>
      <c r="J11184" s="1283"/>
      <c r="K11184" s="1283"/>
      <c r="L11184" s="1283"/>
      <c r="M11184" s="1283"/>
      <c r="N11184" s="1283"/>
      <c r="O11184" s="1283"/>
      <c r="P11184" s="1283"/>
      <c r="R11184" s="1067"/>
      <c r="Z11184" s="21"/>
      <c r="AH11184"/>
    </row>
    <row r="11185" spans="1:34" ht="11.25" customHeight="1">
      <c r="A11185"/>
      <c r="B11185" s="1281" t="s">
        <v>17</v>
      </c>
      <c r="C11185" s="1282">
        <v>8233</v>
      </c>
      <c r="D11185" s="1341" t="str">
        <f t="shared" si="188"/>
        <v>WI8233</v>
      </c>
      <c r="E11185" s="1514" t="s">
        <v>123</v>
      </c>
      <c r="F11185" s="1390">
        <v>859</v>
      </c>
      <c r="G11185" s="1283">
        <v>3.55</v>
      </c>
      <c r="H11185" s="1283"/>
      <c r="I11185" s="1283"/>
      <c r="J11185" s="1283"/>
      <c r="K11185" s="1283"/>
      <c r="L11185" s="1283"/>
      <c r="M11185" s="1283"/>
      <c r="N11185" s="1283"/>
      <c r="O11185" s="1283"/>
      <c r="P11185" s="1283"/>
      <c r="R11185" s="1067"/>
      <c r="Z11185" s="21"/>
      <c r="AH11185"/>
    </row>
    <row r="11186" spans="1:34" ht="11.25" customHeight="1">
      <c r="A11186"/>
      <c r="B11186" s="1281" t="s">
        <v>17</v>
      </c>
      <c r="C11186" s="1282">
        <v>8235</v>
      </c>
      <c r="D11186" s="1341" t="str">
        <f t="shared" si="188"/>
        <v>WI8235</v>
      </c>
      <c r="E11186" s="1514" t="s">
        <v>125</v>
      </c>
      <c r="F11186" s="1390">
        <v>900</v>
      </c>
      <c r="G11186" s="1283">
        <v>6.84</v>
      </c>
      <c r="H11186" s="1283"/>
      <c r="I11186" s="1283"/>
      <c r="J11186" s="1283"/>
      <c r="K11186" s="1283"/>
      <c r="L11186" s="1283"/>
      <c r="M11186" s="1283"/>
      <c r="N11186" s="1283"/>
      <c r="O11186" s="1283"/>
      <c r="P11186" s="1283"/>
      <c r="R11186" s="1067"/>
      <c r="Z11186" s="21"/>
      <c r="AH11186"/>
    </row>
    <row r="11187" spans="1:34" ht="11.25" customHeight="1">
      <c r="A11187"/>
      <c r="B11187" s="1281" t="s">
        <v>17</v>
      </c>
      <c r="C11187" s="1282">
        <v>8263</v>
      </c>
      <c r="D11187" s="1341" t="str">
        <f t="shared" si="188"/>
        <v>WI8263</v>
      </c>
      <c r="E11187" s="1514" t="s">
        <v>123</v>
      </c>
      <c r="F11187" s="1390">
        <v>900</v>
      </c>
      <c r="G11187" s="1283">
        <v>8.1999999999999993</v>
      </c>
      <c r="H11187" s="1283"/>
      <c r="I11187" s="1283"/>
      <c r="J11187" s="1283"/>
      <c r="K11187" s="1283"/>
      <c r="L11187" s="1283"/>
      <c r="M11187" s="1283"/>
      <c r="N11187" s="1283"/>
      <c r="O11187" s="1283"/>
      <c r="P11187" s="1283"/>
      <c r="R11187" s="1067"/>
      <c r="Z11187" s="21"/>
      <c r="AH11187"/>
    </row>
    <row r="11188" spans="1:34" ht="11.25" customHeight="1">
      <c r="A11188"/>
      <c r="B11188" s="1281" t="s">
        <v>17</v>
      </c>
      <c r="C11188" s="1282">
        <v>8264</v>
      </c>
      <c r="D11188" s="1341" t="str">
        <f t="shared" si="188"/>
        <v>WI8264</v>
      </c>
      <c r="E11188" s="1514" t="s">
        <v>123</v>
      </c>
      <c r="F11188" s="1390">
        <v>900</v>
      </c>
      <c r="G11188" s="1283">
        <v>6.7</v>
      </c>
      <c r="H11188" s="1283"/>
      <c r="I11188" s="1283"/>
      <c r="J11188" s="1283"/>
      <c r="K11188" s="1283"/>
      <c r="L11188" s="1283"/>
      <c r="M11188" s="1283"/>
      <c r="N11188" s="1283"/>
      <c r="O11188" s="1283"/>
      <c r="P11188" s="1283"/>
      <c r="R11188" s="1067"/>
      <c r="Z11188" s="21"/>
      <c r="AH11188"/>
    </row>
    <row r="11189" spans="1:34" ht="11.25" customHeight="1">
      <c r="A11189"/>
      <c r="B11189" s="1281" t="s">
        <v>17</v>
      </c>
      <c r="C11189" s="1282">
        <v>8265</v>
      </c>
      <c r="D11189" s="1341" t="str">
        <f t="shared" si="188"/>
        <v>WI8265</v>
      </c>
      <c r="E11189" s="1514" t="s">
        <v>123</v>
      </c>
      <c r="F11189" s="1390">
        <v>900</v>
      </c>
      <c r="G11189" s="1283">
        <v>8.35</v>
      </c>
      <c r="H11189" s="1283"/>
      <c r="I11189" s="1283"/>
      <c r="J11189" s="1283"/>
      <c r="K11189" s="1283"/>
      <c r="L11189" s="1283"/>
      <c r="M11189" s="1283"/>
      <c r="N11189" s="1283"/>
      <c r="O11189" s="1283"/>
      <c r="P11189" s="1283"/>
      <c r="R11189" s="1067"/>
      <c r="Z11189" s="21"/>
      <c r="AH11189"/>
    </row>
    <row r="11190" spans="1:34" ht="11.25" customHeight="1">
      <c r="A11190"/>
      <c r="B11190" s="1281" t="s">
        <v>17</v>
      </c>
      <c r="C11190" s="1282">
        <v>8279</v>
      </c>
      <c r="D11190" s="1341" t="str">
        <f t="shared" si="188"/>
        <v>WI8279</v>
      </c>
      <c r="E11190" s="1514" t="s">
        <v>122</v>
      </c>
      <c r="F11190" s="1390">
        <v>900</v>
      </c>
      <c r="G11190" s="1283">
        <v>7.35</v>
      </c>
      <c r="H11190" s="1283"/>
      <c r="I11190" s="1283"/>
      <c r="J11190" s="1283"/>
      <c r="K11190" s="1283"/>
      <c r="L11190" s="1283"/>
      <c r="M11190" s="1283"/>
      <c r="N11190" s="1283"/>
      <c r="O11190" s="1283"/>
      <c r="P11190" s="1283"/>
      <c r="R11190" s="1067"/>
      <c r="Z11190" s="21"/>
      <c r="AH11190"/>
    </row>
    <row r="11191" spans="1:34" ht="11.25" customHeight="1">
      <c r="A11191"/>
      <c r="B11191" s="1281" t="s">
        <v>17</v>
      </c>
      <c r="C11191" s="1282">
        <v>8288</v>
      </c>
      <c r="D11191" s="1341" t="str">
        <f t="shared" si="188"/>
        <v>WI8288</v>
      </c>
      <c r="E11191" s="1514" t="s">
        <v>122</v>
      </c>
      <c r="F11191" s="1390">
        <v>900</v>
      </c>
      <c r="G11191" s="1283">
        <v>8.98</v>
      </c>
      <c r="H11191" s="1283"/>
      <c r="I11191" s="1283"/>
      <c r="J11191" s="1283"/>
      <c r="K11191" s="1283"/>
      <c r="L11191" s="1283"/>
      <c r="M11191" s="1283"/>
      <c r="N11191" s="1283"/>
      <c r="O11191" s="1283"/>
      <c r="P11191" s="1283"/>
      <c r="R11191" s="1067"/>
      <c r="Z11191" s="21"/>
      <c r="AH11191"/>
    </row>
    <row r="11192" spans="1:34" ht="11.25" customHeight="1">
      <c r="A11192"/>
      <c r="B11192" s="1281" t="s">
        <v>17</v>
      </c>
      <c r="C11192" s="1282">
        <v>8291</v>
      </c>
      <c r="D11192" s="1341" t="str">
        <f t="shared" si="188"/>
        <v>WI8291</v>
      </c>
      <c r="E11192" s="1514" t="s">
        <v>125</v>
      </c>
      <c r="F11192" s="1390">
        <v>900</v>
      </c>
      <c r="G11192" s="1283">
        <v>4.84</v>
      </c>
      <c r="H11192" s="1283"/>
      <c r="I11192" s="1283"/>
      <c r="J11192" s="1283"/>
      <c r="K11192" s="1283"/>
      <c r="L11192" s="1283"/>
      <c r="M11192" s="1283"/>
      <c r="N11192" s="1283"/>
      <c r="O11192" s="1283"/>
      <c r="P11192" s="1283"/>
      <c r="R11192" s="1067"/>
      <c r="Z11192" s="21"/>
      <c r="AH11192"/>
    </row>
    <row r="11193" spans="1:34" ht="11.25" customHeight="1">
      <c r="A11193"/>
      <c r="B11193" s="1281" t="s">
        <v>17</v>
      </c>
      <c r="C11193" s="1282">
        <v>8292</v>
      </c>
      <c r="D11193" s="1341" t="str">
        <f t="shared" si="188"/>
        <v>WI8292</v>
      </c>
      <c r="E11193" s="1514" t="s">
        <v>121</v>
      </c>
      <c r="F11193" s="1390">
        <v>900</v>
      </c>
      <c r="G11193" s="1283">
        <v>5.59</v>
      </c>
      <c r="H11193" s="1283"/>
      <c r="I11193" s="1283"/>
      <c r="J11193" s="1283"/>
      <c r="K11193" s="1283"/>
      <c r="L11193" s="1283"/>
      <c r="M11193" s="1283"/>
      <c r="N11193" s="1283"/>
      <c r="O11193" s="1283"/>
      <c r="P11193" s="1283"/>
      <c r="R11193" s="1067"/>
      <c r="Z11193" s="21"/>
      <c r="AH11193"/>
    </row>
    <row r="11194" spans="1:34" ht="11.25" customHeight="1">
      <c r="A11194"/>
      <c r="B11194" s="1281" t="s">
        <v>17</v>
      </c>
      <c r="C11194" s="1282">
        <v>8293</v>
      </c>
      <c r="D11194" s="1341" t="str">
        <f t="shared" si="188"/>
        <v>WI8293</v>
      </c>
      <c r="E11194" s="1514" t="s">
        <v>125</v>
      </c>
      <c r="F11194" s="1390">
        <v>900</v>
      </c>
      <c r="G11194" s="1283">
        <v>12.31</v>
      </c>
      <c r="H11194" s="1283"/>
      <c r="I11194" s="1283"/>
      <c r="J11194" s="1283"/>
      <c r="K11194" s="1283"/>
      <c r="L11194" s="1283"/>
      <c r="M11194" s="1283"/>
      <c r="N11194" s="1283"/>
      <c r="O11194" s="1283"/>
      <c r="P11194" s="1283"/>
      <c r="R11194" s="1067"/>
      <c r="Z11194" s="21"/>
      <c r="AH11194"/>
    </row>
    <row r="11195" spans="1:34" ht="11.25" customHeight="1">
      <c r="A11195"/>
      <c r="B11195" s="1281" t="s">
        <v>17</v>
      </c>
      <c r="C11195" s="1282">
        <v>8304</v>
      </c>
      <c r="D11195" s="1341" t="str">
        <f t="shared" si="188"/>
        <v>WI8304</v>
      </c>
      <c r="E11195" s="1514" t="s">
        <v>123</v>
      </c>
      <c r="F11195" s="1390">
        <v>900</v>
      </c>
      <c r="G11195" s="1283">
        <v>5.49</v>
      </c>
      <c r="H11195" s="1283"/>
      <c r="I11195" s="1283"/>
      <c r="J11195" s="1283"/>
      <c r="K11195" s="1283"/>
      <c r="L11195" s="1283"/>
      <c r="M11195" s="1283"/>
      <c r="N11195" s="1283"/>
      <c r="O11195" s="1283"/>
      <c r="P11195" s="1283"/>
      <c r="R11195" s="1067"/>
      <c r="Z11195" s="21"/>
      <c r="AH11195"/>
    </row>
    <row r="11196" spans="1:34" ht="11.25" customHeight="1">
      <c r="A11196"/>
      <c r="B11196" s="1281" t="s">
        <v>17</v>
      </c>
      <c r="C11196" s="1282">
        <v>8350</v>
      </c>
      <c r="D11196" s="1341" t="str">
        <f t="shared" si="188"/>
        <v>WI8350</v>
      </c>
      <c r="E11196" s="1514" t="s">
        <v>124</v>
      </c>
      <c r="F11196" s="1390">
        <v>900</v>
      </c>
      <c r="G11196" s="1283">
        <v>6.12</v>
      </c>
      <c r="H11196" s="1283"/>
      <c r="I11196" s="1283"/>
      <c r="J11196" s="1283"/>
      <c r="K11196" s="1283"/>
      <c r="L11196" s="1283"/>
      <c r="M11196" s="1283"/>
      <c r="N11196" s="1283"/>
      <c r="O11196" s="1283"/>
      <c r="P11196" s="1283"/>
      <c r="R11196" s="1067"/>
      <c r="Z11196" s="21"/>
      <c r="AH11196"/>
    </row>
    <row r="11197" spans="1:34" ht="11.25" customHeight="1">
      <c r="A11197"/>
      <c r="B11197" s="1281" t="s">
        <v>17</v>
      </c>
      <c r="C11197" s="1282">
        <v>8380</v>
      </c>
      <c r="D11197" s="1341" t="str">
        <f t="shared" si="188"/>
        <v>WI8380</v>
      </c>
      <c r="E11197" s="1514" t="s">
        <v>121</v>
      </c>
      <c r="F11197" s="1390">
        <v>900</v>
      </c>
      <c r="G11197" s="1283">
        <v>3.83</v>
      </c>
      <c r="H11197" s="1283"/>
      <c r="I11197" s="1283"/>
      <c r="J11197" s="1283"/>
      <c r="K11197" s="1283"/>
      <c r="L11197" s="1283"/>
      <c r="M11197" s="1283"/>
      <c r="N11197" s="1283"/>
      <c r="O11197" s="1283"/>
      <c r="P11197" s="1283"/>
      <c r="R11197" s="1067"/>
      <c r="Z11197" s="21"/>
      <c r="AH11197"/>
    </row>
    <row r="11198" spans="1:34" ht="11.25" customHeight="1">
      <c r="A11198"/>
      <c r="B11198" s="1281" t="s">
        <v>17</v>
      </c>
      <c r="C11198" s="1282">
        <v>8381</v>
      </c>
      <c r="D11198" s="1341" t="str">
        <f t="shared" si="188"/>
        <v>WI8381</v>
      </c>
      <c r="E11198" s="1514" t="s">
        <v>121</v>
      </c>
      <c r="F11198" s="1390">
        <v>603</v>
      </c>
      <c r="G11198" s="1283">
        <v>2.13</v>
      </c>
      <c r="H11198" s="1283"/>
      <c r="I11198" s="1283"/>
      <c r="J11198" s="1283"/>
      <c r="K11198" s="1283"/>
      <c r="L11198" s="1283"/>
      <c r="M11198" s="1283"/>
      <c r="N11198" s="1283"/>
      <c r="O11198" s="1283"/>
      <c r="P11198" s="1283"/>
      <c r="R11198" s="1067"/>
      <c r="Z11198" s="21"/>
      <c r="AH11198"/>
    </row>
    <row r="11199" spans="1:34" ht="11.25" customHeight="1">
      <c r="A11199"/>
      <c r="B11199" s="1281" t="s">
        <v>17</v>
      </c>
      <c r="C11199" s="1282">
        <v>8385</v>
      </c>
      <c r="D11199" s="1341" t="str">
        <f t="shared" si="188"/>
        <v>WI8385</v>
      </c>
      <c r="E11199" s="1514" t="s">
        <v>124</v>
      </c>
      <c r="F11199" s="1390">
        <v>872</v>
      </c>
      <c r="G11199" s="1283">
        <v>3.62</v>
      </c>
      <c r="H11199" s="1283"/>
      <c r="I11199" s="1283"/>
      <c r="J11199" s="1283"/>
      <c r="K11199" s="1283"/>
      <c r="L11199" s="1283"/>
      <c r="M11199" s="1283"/>
      <c r="N11199" s="1283"/>
      <c r="O11199" s="1283"/>
      <c r="P11199" s="1283"/>
      <c r="R11199" s="1067"/>
      <c r="Z11199" s="21"/>
      <c r="AH11199"/>
    </row>
    <row r="11200" spans="1:34" ht="11.25" customHeight="1">
      <c r="A11200"/>
      <c r="B11200" s="1281" t="s">
        <v>17</v>
      </c>
      <c r="C11200" s="1282">
        <v>8392</v>
      </c>
      <c r="D11200" s="1341" t="str">
        <f t="shared" si="188"/>
        <v>WI8392</v>
      </c>
      <c r="E11200" s="1514" t="s">
        <v>121</v>
      </c>
      <c r="F11200" s="1390">
        <v>688</v>
      </c>
      <c r="G11200" s="1283">
        <v>2.6</v>
      </c>
      <c r="H11200" s="1283"/>
      <c r="I11200" s="1283"/>
      <c r="J11200" s="1283"/>
      <c r="K11200" s="1283"/>
      <c r="L11200" s="1283"/>
      <c r="M11200" s="1283"/>
      <c r="N11200" s="1283"/>
      <c r="O11200" s="1283"/>
      <c r="P11200" s="1283"/>
      <c r="R11200" s="1067"/>
      <c r="Z11200" s="21"/>
      <c r="AH11200"/>
    </row>
    <row r="11201" spans="1:34" ht="11.25" customHeight="1">
      <c r="A11201"/>
      <c r="B11201" s="1281" t="s">
        <v>17</v>
      </c>
      <c r="C11201" s="1282">
        <v>8393</v>
      </c>
      <c r="D11201" s="1341" t="str">
        <f t="shared" si="188"/>
        <v>WI8393</v>
      </c>
      <c r="E11201" s="1514" t="s">
        <v>121</v>
      </c>
      <c r="F11201" s="1390">
        <v>798</v>
      </c>
      <c r="G11201" s="1283">
        <v>3.21</v>
      </c>
      <c r="H11201" s="1283"/>
      <c r="I11201" s="1283"/>
      <c r="J11201" s="1283"/>
      <c r="K11201" s="1283"/>
      <c r="L11201" s="1283"/>
      <c r="M11201" s="1283"/>
      <c r="N11201" s="1283"/>
      <c r="O11201" s="1283"/>
      <c r="P11201" s="1283"/>
      <c r="R11201" s="1067"/>
      <c r="Z11201" s="21"/>
      <c r="AH11201"/>
    </row>
    <row r="11202" spans="1:34" ht="11.25" customHeight="1">
      <c r="A11202"/>
      <c r="B11202" s="1281" t="s">
        <v>17</v>
      </c>
      <c r="C11202" s="1282">
        <v>8500</v>
      </c>
      <c r="D11202" s="1341" t="str">
        <f t="shared" si="188"/>
        <v>WI8500</v>
      </c>
      <c r="E11202" s="1514" t="s">
        <v>123</v>
      </c>
      <c r="F11202" s="1390">
        <v>900</v>
      </c>
      <c r="G11202" s="1283">
        <v>8.6</v>
      </c>
      <c r="H11202" s="1283"/>
      <c r="I11202" s="1283"/>
      <c r="J11202" s="1283"/>
      <c r="K11202" s="1283"/>
      <c r="L11202" s="1283"/>
      <c r="M11202" s="1283"/>
      <c r="N11202" s="1283"/>
      <c r="O11202" s="1283"/>
      <c r="P11202" s="1283"/>
      <c r="R11202" s="1067"/>
      <c r="Z11202" s="21"/>
      <c r="AH11202"/>
    </row>
    <row r="11203" spans="1:34" ht="11.25" customHeight="1">
      <c r="A11203"/>
      <c r="B11203" s="1281" t="s">
        <v>17</v>
      </c>
      <c r="C11203" s="1282">
        <v>8601</v>
      </c>
      <c r="D11203" s="1341" t="str">
        <f t="shared" si="188"/>
        <v>WI8601</v>
      </c>
      <c r="E11203" s="1514" t="s">
        <v>125</v>
      </c>
      <c r="F11203" s="1390">
        <v>326</v>
      </c>
      <c r="G11203" s="1283">
        <v>0.59</v>
      </c>
      <c r="H11203" s="1283"/>
      <c r="I11203" s="1283"/>
      <c r="J11203" s="1283"/>
      <c r="K11203" s="1283"/>
      <c r="L11203" s="1283"/>
      <c r="M11203" s="1283"/>
      <c r="N11203" s="1283"/>
      <c r="O11203" s="1283"/>
      <c r="P11203" s="1283"/>
      <c r="R11203" s="1067"/>
      <c r="Z11203" s="21"/>
      <c r="AH11203"/>
    </row>
    <row r="11204" spans="1:34" ht="11.25" customHeight="1">
      <c r="A11204"/>
      <c r="B11204" s="1281" t="s">
        <v>17</v>
      </c>
      <c r="C11204" s="1282">
        <v>8602</v>
      </c>
      <c r="D11204" s="1341" t="str">
        <f t="shared" si="188"/>
        <v>WI8602</v>
      </c>
      <c r="E11204" s="1514" t="s">
        <v>122</v>
      </c>
      <c r="F11204" s="1390">
        <v>620</v>
      </c>
      <c r="G11204" s="1283">
        <v>2.2200000000000002</v>
      </c>
      <c r="H11204" s="1283"/>
      <c r="I11204" s="1283"/>
      <c r="J11204" s="1283"/>
      <c r="K11204" s="1283"/>
      <c r="L11204" s="1283"/>
      <c r="M11204" s="1283"/>
      <c r="N11204" s="1283"/>
      <c r="O11204" s="1283"/>
      <c r="P11204" s="1283"/>
      <c r="R11204" s="1067"/>
      <c r="Z11204" s="21"/>
      <c r="AH11204"/>
    </row>
    <row r="11205" spans="1:34" ht="11.25" customHeight="1">
      <c r="A11205"/>
      <c r="B11205" s="1281" t="s">
        <v>17</v>
      </c>
      <c r="C11205" s="1282">
        <v>8606</v>
      </c>
      <c r="D11205" s="1341" t="str">
        <f t="shared" si="188"/>
        <v>WI8606</v>
      </c>
      <c r="E11205" s="1514" t="s">
        <v>122</v>
      </c>
      <c r="F11205" s="1390">
        <v>767</v>
      </c>
      <c r="G11205" s="1283">
        <v>3.04</v>
      </c>
      <c r="H11205" s="1283"/>
      <c r="I11205" s="1283"/>
      <c r="J11205" s="1283"/>
      <c r="K11205" s="1283"/>
      <c r="L11205" s="1283"/>
      <c r="M11205" s="1283"/>
      <c r="N11205" s="1283"/>
      <c r="O11205" s="1283"/>
      <c r="P11205" s="1283"/>
      <c r="R11205" s="1067"/>
      <c r="Z11205" s="21"/>
      <c r="AH11205"/>
    </row>
    <row r="11206" spans="1:34" ht="11.25" customHeight="1">
      <c r="A11206"/>
      <c r="B11206" s="1281" t="s">
        <v>17</v>
      </c>
      <c r="C11206" s="1282">
        <v>8709</v>
      </c>
      <c r="D11206" s="1341" t="str">
        <f t="shared" si="188"/>
        <v>WI8709</v>
      </c>
      <c r="E11206" s="1514" t="s">
        <v>122</v>
      </c>
      <c r="F11206" s="1390">
        <v>695</v>
      </c>
      <c r="G11206" s="1283">
        <v>2.64</v>
      </c>
      <c r="H11206" s="1283"/>
      <c r="I11206" s="1283"/>
      <c r="J11206" s="1283"/>
      <c r="K11206" s="1283"/>
      <c r="L11206" s="1283"/>
      <c r="M11206" s="1283"/>
      <c r="N11206" s="1283"/>
      <c r="O11206" s="1283"/>
      <c r="P11206" s="1283"/>
      <c r="R11206" s="1067"/>
      <c r="Z11206" s="21"/>
      <c r="AH11206"/>
    </row>
    <row r="11207" spans="1:34" ht="11.25" customHeight="1">
      <c r="A11207"/>
      <c r="B11207" s="1281" t="s">
        <v>17</v>
      </c>
      <c r="C11207" s="1282">
        <v>8719</v>
      </c>
      <c r="D11207" s="1341" t="str">
        <f t="shared" si="188"/>
        <v>WI8719</v>
      </c>
      <c r="E11207" s="1514" t="s">
        <v>122</v>
      </c>
      <c r="F11207" s="1390">
        <v>519</v>
      </c>
      <c r="G11207" s="1283">
        <v>1.66</v>
      </c>
      <c r="H11207" s="1283"/>
      <c r="I11207" s="1283"/>
      <c r="J11207" s="1283"/>
      <c r="K11207" s="1283"/>
      <c r="L11207" s="1283"/>
      <c r="M11207" s="1283"/>
      <c r="N11207" s="1283"/>
      <c r="O11207" s="1283"/>
      <c r="P11207" s="1283"/>
      <c r="R11207" s="1067"/>
      <c r="Z11207" s="21"/>
      <c r="AH11207"/>
    </row>
    <row r="11208" spans="1:34" ht="11.25" customHeight="1">
      <c r="A11208"/>
      <c r="B11208" s="1281" t="s">
        <v>17</v>
      </c>
      <c r="C11208" s="1282">
        <v>8720</v>
      </c>
      <c r="D11208" s="1341" t="str">
        <f t="shared" si="188"/>
        <v>WI8720</v>
      </c>
      <c r="E11208" s="1514" t="s">
        <v>124</v>
      </c>
      <c r="F11208" s="1390">
        <v>396</v>
      </c>
      <c r="G11208" s="1283">
        <v>0.98</v>
      </c>
      <c r="H11208" s="1283"/>
      <c r="I11208" s="1283"/>
      <c r="J11208" s="1283"/>
      <c r="K11208" s="1283"/>
      <c r="L11208" s="1283"/>
      <c r="M11208" s="1283"/>
      <c r="N11208" s="1283"/>
      <c r="O11208" s="1283"/>
      <c r="P11208" s="1283"/>
      <c r="R11208" s="1067"/>
      <c r="Z11208" s="21"/>
      <c r="AH11208"/>
    </row>
    <row r="11209" spans="1:34" ht="11.25" customHeight="1">
      <c r="A11209"/>
      <c r="B11209" s="1281" t="s">
        <v>17</v>
      </c>
      <c r="C11209" s="1282">
        <v>8721</v>
      </c>
      <c r="D11209" s="1341" t="str">
        <f t="shared" si="188"/>
        <v>WI8721</v>
      </c>
      <c r="E11209" s="1514" t="s">
        <v>125</v>
      </c>
      <c r="F11209" s="1390">
        <v>276</v>
      </c>
      <c r="G11209" s="1283">
        <v>0.31</v>
      </c>
      <c r="H11209" s="1283"/>
      <c r="I11209" s="1283"/>
      <c r="J11209" s="1283"/>
      <c r="K11209" s="1283"/>
      <c r="L11209" s="1283"/>
      <c r="M11209" s="1283"/>
      <c r="N11209" s="1283"/>
      <c r="O11209" s="1283"/>
      <c r="P11209" s="1283"/>
      <c r="R11209" s="1067"/>
      <c r="Z11209" s="21"/>
      <c r="AH11209"/>
    </row>
    <row r="11210" spans="1:34" ht="11.25" customHeight="1">
      <c r="A11210"/>
      <c r="B11210" s="1281" t="s">
        <v>17</v>
      </c>
      <c r="C11210" s="1282">
        <v>8723</v>
      </c>
      <c r="D11210" s="1341" t="str">
        <f t="shared" si="188"/>
        <v>WI8723</v>
      </c>
      <c r="E11210" s="1514" t="s">
        <v>125</v>
      </c>
      <c r="F11210" s="1390">
        <v>251</v>
      </c>
      <c r="G11210" s="1283">
        <v>0.17</v>
      </c>
      <c r="H11210" s="1283"/>
      <c r="I11210" s="1283"/>
      <c r="J11210" s="1283"/>
      <c r="K11210" s="1283"/>
      <c r="L11210" s="1283"/>
      <c r="M11210" s="1283"/>
      <c r="N11210" s="1283"/>
      <c r="O11210" s="1283"/>
      <c r="P11210" s="1283"/>
      <c r="R11210" s="1067"/>
      <c r="Z11210" s="21"/>
      <c r="AH11210"/>
    </row>
    <row r="11211" spans="1:34" ht="11.25" customHeight="1">
      <c r="A11211"/>
      <c r="B11211" s="1281" t="s">
        <v>17</v>
      </c>
      <c r="C11211" s="1282">
        <v>8726</v>
      </c>
      <c r="D11211" s="1341" t="str">
        <f t="shared" si="188"/>
        <v>WI8726</v>
      </c>
      <c r="E11211" s="1514" t="s">
        <v>122</v>
      </c>
      <c r="F11211" s="1390">
        <v>900</v>
      </c>
      <c r="G11211" s="1283">
        <v>7.59</v>
      </c>
      <c r="H11211" s="1283"/>
      <c r="I11211" s="1283"/>
      <c r="J11211" s="1283"/>
      <c r="K11211" s="1283"/>
      <c r="L11211" s="1283"/>
      <c r="M11211" s="1283"/>
      <c r="N11211" s="1283"/>
      <c r="O11211" s="1283"/>
      <c r="P11211" s="1283"/>
      <c r="R11211" s="1067"/>
      <c r="Z11211" s="21"/>
      <c r="AH11211"/>
    </row>
    <row r="11212" spans="1:34" ht="11.25" customHeight="1">
      <c r="A11212"/>
      <c r="B11212" s="1281" t="s">
        <v>17</v>
      </c>
      <c r="C11212" s="1282">
        <v>8734</v>
      </c>
      <c r="D11212" s="1341" t="str">
        <f t="shared" ref="D11212:D11275" si="189">B11212&amp;TEXT(C11212,"0000")</f>
        <v>WI8734</v>
      </c>
      <c r="E11212" s="1514" t="s">
        <v>122</v>
      </c>
      <c r="F11212" s="1390">
        <v>314</v>
      </c>
      <c r="G11212" s="1283">
        <v>0.52</v>
      </c>
      <c r="H11212" s="1283"/>
      <c r="I11212" s="1283"/>
      <c r="J11212" s="1283"/>
      <c r="K11212" s="1283"/>
      <c r="L11212" s="1283"/>
      <c r="M11212" s="1283"/>
      <c r="N11212" s="1283"/>
      <c r="O11212" s="1283"/>
      <c r="P11212" s="1283"/>
      <c r="R11212" s="1067"/>
      <c r="Z11212" s="21"/>
      <c r="AH11212"/>
    </row>
    <row r="11213" spans="1:34" ht="11.25" customHeight="1">
      <c r="A11213"/>
      <c r="B11213" s="1281" t="s">
        <v>17</v>
      </c>
      <c r="C11213" s="1282">
        <v>8737</v>
      </c>
      <c r="D11213" s="1341" t="str">
        <f t="shared" si="189"/>
        <v>WI8737</v>
      </c>
      <c r="E11213" s="1514" t="s">
        <v>122</v>
      </c>
      <c r="F11213" s="1390">
        <v>305</v>
      </c>
      <c r="G11213" s="1283">
        <v>0.47</v>
      </c>
      <c r="H11213" s="1283"/>
      <c r="I11213" s="1283"/>
      <c r="J11213" s="1283"/>
      <c r="K11213" s="1283"/>
      <c r="L11213" s="1283"/>
      <c r="M11213" s="1283"/>
      <c r="N11213" s="1283"/>
      <c r="O11213" s="1283"/>
      <c r="P11213" s="1283"/>
      <c r="R11213" s="1067"/>
      <c r="Z11213" s="21"/>
      <c r="AH11213"/>
    </row>
    <row r="11214" spans="1:34" ht="11.25" customHeight="1">
      <c r="A11214"/>
      <c r="B11214" s="1281" t="s">
        <v>17</v>
      </c>
      <c r="C11214" s="1282">
        <v>8738</v>
      </c>
      <c r="D11214" s="1341" t="str">
        <f t="shared" si="189"/>
        <v>WI8738</v>
      </c>
      <c r="E11214" s="1514" t="s">
        <v>122</v>
      </c>
      <c r="F11214" s="1390">
        <v>371</v>
      </c>
      <c r="G11214" s="1283">
        <v>0.84</v>
      </c>
      <c r="H11214" s="1283"/>
      <c r="I11214" s="1283"/>
      <c r="J11214" s="1283"/>
      <c r="K11214" s="1283"/>
      <c r="L11214" s="1283"/>
      <c r="M11214" s="1283"/>
      <c r="N11214" s="1283"/>
      <c r="O11214" s="1283"/>
      <c r="P11214" s="1283"/>
      <c r="R11214" s="1067"/>
      <c r="Z11214" s="21"/>
      <c r="AH11214"/>
    </row>
    <row r="11215" spans="1:34" ht="11.25" customHeight="1">
      <c r="A11215"/>
      <c r="B11215" s="1281" t="s">
        <v>17</v>
      </c>
      <c r="C11215" s="1282">
        <v>8742</v>
      </c>
      <c r="D11215" s="1341" t="str">
        <f t="shared" si="189"/>
        <v>WI8742</v>
      </c>
      <c r="E11215" s="1514" t="s">
        <v>125</v>
      </c>
      <c r="F11215" s="1390">
        <v>305</v>
      </c>
      <c r="G11215" s="1283">
        <v>0.47</v>
      </c>
      <c r="H11215" s="1283"/>
      <c r="I11215" s="1283"/>
      <c r="J11215" s="1283"/>
      <c r="K11215" s="1283"/>
      <c r="L11215" s="1283"/>
      <c r="M11215" s="1283"/>
      <c r="N11215" s="1283"/>
      <c r="O11215" s="1283"/>
      <c r="P11215" s="1283"/>
      <c r="R11215" s="1067"/>
      <c r="Z11215" s="21"/>
      <c r="AH11215"/>
    </row>
    <row r="11216" spans="1:34" ht="11.25" customHeight="1">
      <c r="A11216"/>
      <c r="B11216" s="1281" t="s">
        <v>17</v>
      </c>
      <c r="C11216" s="1282">
        <v>8745</v>
      </c>
      <c r="D11216" s="1341" t="str">
        <f t="shared" si="189"/>
        <v>WI8745</v>
      </c>
      <c r="E11216" s="1514" t="s">
        <v>124</v>
      </c>
      <c r="F11216" s="1390">
        <v>900</v>
      </c>
      <c r="G11216" s="1283">
        <v>4.25</v>
      </c>
      <c r="H11216" s="1283"/>
      <c r="I11216" s="1283"/>
      <c r="J11216" s="1283"/>
      <c r="K11216" s="1283"/>
      <c r="L11216" s="1283"/>
      <c r="M11216" s="1283"/>
      <c r="N11216" s="1283"/>
      <c r="O11216" s="1283"/>
      <c r="P11216" s="1283"/>
      <c r="R11216" s="1067"/>
      <c r="Z11216" s="21"/>
      <c r="AH11216"/>
    </row>
    <row r="11217" spans="1:34" ht="11.25" customHeight="1">
      <c r="A11217"/>
      <c r="B11217" s="1281" t="s">
        <v>17</v>
      </c>
      <c r="C11217" s="1282">
        <v>8748</v>
      </c>
      <c r="D11217" s="1341" t="str">
        <f t="shared" si="189"/>
        <v>WI8748</v>
      </c>
      <c r="E11217" s="1514" t="s">
        <v>121</v>
      </c>
      <c r="F11217" s="1390">
        <v>360</v>
      </c>
      <c r="G11217" s="1283">
        <v>0.78</v>
      </c>
      <c r="H11217" s="1283"/>
      <c r="I11217" s="1283"/>
      <c r="J11217" s="1283"/>
      <c r="K11217" s="1283"/>
      <c r="L11217" s="1283"/>
      <c r="M11217" s="1283"/>
      <c r="N11217" s="1283"/>
      <c r="O11217" s="1283"/>
      <c r="P11217" s="1283"/>
      <c r="R11217" s="1067"/>
      <c r="Z11217" s="21"/>
      <c r="AH11217"/>
    </row>
    <row r="11218" spans="1:34" ht="11.25" customHeight="1">
      <c r="A11218"/>
      <c r="B11218" s="1281" t="s">
        <v>17</v>
      </c>
      <c r="C11218" s="1282">
        <v>8755</v>
      </c>
      <c r="D11218" s="1341" t="str">
        <f t="shared" si="189"/>
        <v>WI8755</v>
      </c>
      <c r="E11218" s="1514" t="s">
        <v>122</v>
      </c>
      <c r="F11218" s="1390">
        <v>240</v>
      </c>
      <c r="G11218" s="1283">
        <v>0.11</v>
      </c>
      <c r="H11218" s="1283"/>
      <c r="I11218" s="1283"/>
      <c r="J11218" s="1283"/>
      <c r="K11218" s="1283"/>
      <c r="L11218" s="1283"/>
      <c r="M11218" s="1283"/>
      <c r="N11218" s="1283"/>
      <c r="O11218" s="1283"/>
      <c r="P11218" s="1283"/>
      <c r="R11218" s="1067"/>
      <c r="Z11218" s="21"/>
      <c r="AH11218"/>
    </row>
    <row r="11219" spans="1:34" ht="11.25" customHeight="1">
      <c r="A11219"/>
      <c r="B11219" s="1281" t="s">
        <v>17</v>
      </c>
      <c r="C11219" s="1282">
        <v>8800</v>
      </c>
      <c r="D11219" s="1341" t="str">
        <f t="shared" si="189"/>
        <v>WI8800</v>
      </c>
      <c r="E11219" s="1514" t="s">
        <v>125</v>
      </c>
      <c r="F11219" s="1390">
        <v>596</v>
      </c>
      <c r="G11219" s="1283">
        <v>2.09</v>
      </c>
      <c r="H11219" s="1283"/>
      <c r="I11219" s="1283"/>
      <c r="J11219" s="1283"/>
      <c r="K11219" s="1283"/>
      <c r="L11219" s="1283"/>
      <c r="M11219" s="1283"/>
      <c r="N11219" s="1283"/>
      <c r="O11219" s="1283"/>
      <c r="P11219" s="1283"/>
      <c r="R11219" s="1067"/>
      <c r="Z11219" s="21"/>
      <c r="AH11219"/>
    </row>
    <row r="11220" spans="1:34" ht="11.25" customHeight="1">
      <c r="A11220"/>
      <c r="B11220" s="1281" t="s">
        <v>17</v>
      </c>
      <c r="C11220" s="1282">
        <v>8803</v>
      </c>
      <c r="D11220" s="1341" t="str">
        <f t="shared" si="189"/>
        <v>WI8803</v>
      </c>
      <c r="E11220" s="1514" t="s">
        <v>121</v>
      </c>
      <c r="F11220" s="1390">
        <v>231</v>
      </c>
      <c r="G11220" s="1283">
        <v>0.06</v>
      </c>
      <c r="H11220" s="1283"/>
      <c r="I11220" s="1283"/>
      <c r="J11220" s="1283"/>
      <c r="K11220" s="1283"/>
      <c r="L11220" s="1283"/>
      <c r="M11220" s="1283"/>
      <c r="N11220" s="1283"/>
      <c r="O11220" s="1283"/>
      <c r="P11220" s="1283"/>
      <c r="R11220" s="1067"/>
      <c r="Z11220" s="21"/>
      <c r="AH11220"/>
    </row>
    <row r="11221" spans="1:34" ht="11.25" customHeight="1">
      <c r="A11221"/>
      <c r="B11221" s="1281" t="s">
        <v>17</v>
      </c>
      <c r="C11221" s="1282">
        <v>8805</v>
      </c>
      <c r="D11221" s="1341" t="str">
        <f t="shared" si="189"/>
        <v>WI8805</v>
      </c>
      <c r="E11221" s="1514" t="s">
        <v>122</v>
      </c>
      <c r="F11221" s="1390">
        <v>274</v>
      </c>
      <c r="G11221" s="1283">
        <v>0.3</v>
      </c>
      <c r="H11221" s="1283"/>
      <c r="I11221" s="1283"/>
      <c r="J11221" s="1283"/>
      <c r="K11221" s="1283"/>
      <c r="L11221" s="1283"/>
      <c r="M11221" s="1283"/>
      <c r="N11221" s="1283"/>
      <c r="O11221" s="1283"/>
      <c r="P11221" s="1283"/>
      <c r="R11221" s="1067"/>
      <c r="Z11221" s="21"/>
      <c r="AH11221"/>
    </row>
    <row r="11222" spans="1:34" ht="11.25" customHeight="1">
      <c r="A11222"/>
      <c r="B11222" s="1281" t="s">
        <v>17</v>
      </c>
      <c r="C11222" s="1282">
        <v>8810</v>
      </c>
      <c r="D11222" s="1341" t="str">
        <f t="shared" si="189"/>
        <v>WI8810</v>
      </c>
      <c r="E11222" s="1514" t="s">
        <v>125</v>
      </c>
      <c r="F11222" s="1390">
        <v>254</v>
      </c>
      <c r="G11222" s="1283">
        <v>0.19</v>
      </c>
      <c r="H11222" s="1283"/>
      <c r="I11222" s="1283"/>
      <c r="J11222" s="1283"/>
      <c r="K11222" s="1283"/>
      <c r="L11222" s="1283"/>
      <c r="M11222" s="1283"/>
      <c r="N11222" s="1283"/>
      <c r="O11222" s="1283"/>
      <c r="P11222" s="1283"/>
      <c r="R11222" s="1067"/>
      <c r="Z11222" s="21"/>
      <c r="AH11222"/>
    </row>
    <row r="11223" spans="1:34" ht="11.25" customHeight="1">
      <c r="A11223"/>
      <c r="B11223" s="1281" t="s">
        <v>17</v>
      </c>
      <c r="C11223" s="1282">
        <v>8814</v>
      </c>
      <c r="D11223" s="1341" t="str">
        <f t="shared" si="189"/>
        <v>WI8814</v>
      </c>
      <c r="E11223" s="1514" t="s">
        <v>122</v>
      </c>
      <c r="F11223" s="1390">
        <v>269</v>
      </c>
      <c r="G11223" s="1283">
        <v>0.27</v>
      </c>
      <c r="H11223" s="1283"/>
      <c r="I11223" s="1283"/>
      <c r="J11223" s="1283"/>
      <c r="K11223" s="1283"/>
      <c r="L11223" s="1283"/>
      <c r="M11223" s="1283"/>
      <c r="N11223" s="1283"/>
      <c r="O11223" s="1283"/>
      <c r="P11223" s="1283"/>
      <c r="R11223" s="1067"/>
      <c r="Z11223" s="21"/>
      <c r="AH11223"/>
    </row>
    <row r="11224" spans="1:34" ht="11.25" customHeight="1">
      <c r="A11224"/>
      <c r="B11224" s="1281" t="s">
        <v>17</v>
      </c>
      <c r="C11224" s="1282">
        <v>8815</v>
      </c>
      <c r="D11224" s="1341" t="str">
        <f t="shared" si="189"/>
        <v>WI8815</v>
      </c>
      <c r="E11224" s="1514" t="s">
        <v>122</v>
      </c>
      <c r="F11224" s="1390">
        <v>308</v>
      </c>
      <c r="G11224" s="1283">
        <v>0.49</v>
      </c>
      <c r="H11224" s="1283"/>
      <c r="I11224" s="1283"/>
      <c r="J11224" s="1283"/>
      <c r="K11224" s="1283"/>
      <c r="L11224" s="1283"/>
      <c r="M11224" s="1283"/>
      <c r="N11224" s="1283"/>
      <c r="O11224" s="1283"/>
      <c r="P11224" s="1283"/>
      <c r="R11224" s="1067"/>
      <c r="Z11224" s="21"/>
      <c r="AH11224"/>
    </row>
    <row r="11225" spans="1:34" ht="11.25" customHeight="1">
      <c r="A11225"/>
      <c r="B11225" s="1281" t="s">
        <v>17</v>
      </c>
      <c r="C11225" s="1282">
        <v>8820</v>
      </c>
      <c r="D11225" s="1341" t="str">
        <f t="shared" si="189"/>
        <v>WI8820</v>
      </c>
      <c r="E11225" s="1514" t="s">
        <v>121</v>
      </c>
      <c r="F11225" s="1390">
        <v>243</v>
      </c>
      <c r="G11225" s="1283">
        <v>0.13</v>
      </c>
      <c r="H11225" s="1283"/>
      <c r="I11225" s="1283"/>
      <c r="J11225" s="1283"/>
      <c r="K11225" s="1283"/>
      <c r="L11225" s="1283"/>
      <c r="M11225" s="1283"/>
      <c r="N11225" s="1283"/>
      <c r="O11225" s="1283"/>
      <c r="P11225" s="1283"/>
      <c r="R11225" s="1067"/>
      <c r="Z11225" s="21"/>
      <c r="AH11225"/>
    </row>
    <row r="11226" spans="1:34" ht="11.25" customHeight="1">
      <c r="A11226"/>
      <c r="B11226" s="1281" t="s">
        <v>17</v>
      </c>
      <c r="C11226" s="1282">
        <v>8824</v>
      </c>
      <c r="D11226" s="1341" t="str">
        <f t="shared" si="189"/>
        <v>WI8824</v>
      </c>
      <c r="E11226" s="1514" t="s">
        <v>125</v>
      </c>
      <c r="F11226" s="1390">
        <v>900</v>
      </c>
      <c r="G11226" s="1283">
        <v>3.92</v>
      </c>
      <c r="H11226" s="1283"/>
      <c r="I11226" s="1283"/>
      <c r="J11226" s="1283"/>
      <c r="K11226" s="1283"/>
      <c r="L11226" s="1283"/>
      <c r="M11226" s="1283"/>
      <c r="N11226" s="1283"/>
      <c r="O11226" s="1283"/>
      <c r="P11226" s="1283"/>
      <c r="R11226" s="1067"/>
      <c r="Z11226" s="21"/>
      <c r="AH11226"/>
    </row>
    <row r="11227" spans="1:34" ht="11.25" customHeight="1">
      <c r="A11227"/>
      <c r="B11227" s="1281" t="s">
        <v>17</v>
      </c>
      <c r="C11227" s="1282">
        <v>8825</v>
      </c>
      <c r="D11227" s="1341" t="str">
        <f t="shared" si="189"/>
        <v>WI8825</v>
      </c>
      <c r="E11227" s="1514" t="s">
        <v>125</v>
      </c>
      <c r="F11227" s="1390">
        <v>677</v>
      </c>
      <c r="G11227" s="1283">
        <v>2.54</v>
      </c>
      <c r="H11227" s="1283"/>
      <c r="I11227" s="1283"/>
      <c r="J11227" s="1283"/>
      <c r="K11227" s="1283"/>
      <c r="L11227" s="1283"/>
      <c r="M11227" s="1283"/>
      <c r="N11227" s="1283"/>
      <c r="O11227" s="1283"/>
      <c r="P11227" s="1283"/>
      <c r="R11227" s="1067"/>
      <c r="Z11227" s="21"/>
      <c r="AH11227"/>
    </row>
    <row r="11228" spans="1:34" ht="11.25" customHeight="1">
      <c r="A11228"/>
      <c r="B11228" s="1281" t="s">
        <v>17</v>
      </c>
      <c r="C11228" s="1282">
        <v>8826</v>
      </c>
      <c r="D11228" s="1341" t="str">
        <f t="shared" si="189"/>
        <v>WI8826</v>
      </c>
      <c r="E11228" s="1514" t="s">
        <v>125</v>
      </c>
      <c r="F11228" s="1390">
        <v>819</v>
      </c>
      <c r="G11228" s="1283">
        <v>3.33</v>
      </c>
      <c r="H11228" s="1283"/>
      <c r="I11228" s="1283"/>
      <c r="J11228" s="1283"/>
      <c r="K11228" s="1283"/>
      <c r="L11228" s="1283"/>
      <c r="M11228" s="1283"/>
      <c r="N11228" s="1283"/>
      <c r="O11228" s="1283"/>
      <c r="P11228" s="1283"/>
      <c r="R11228" s="1067"/>
      <c r="Z11228" s="21"/>
      <c r="AH11228"/>
    </row>
    <row r="11229" spans="1:34" ht="11.25" customHeight="1">
      <c r="A11229"/>
      <c r="B11229" s="1281" t="s">
        <v>17</v>
      </c>
      <c r="C11229" s="1282">
        <v>8829</v>
      </c>
      <c r="D11229" s="1341" t="str">
        <f t="shared" si="189"/>
        <v>WI8829</v>
      </c>
      <c r="E11229" s="1514" t="s">
        <v>125</v>
      </c>
      <c r="F11229" s="1390">
        <v>668</v>
      </c>
      <c r="G11229" s="1283">
        <v>2.4900000000000002</v>
      </c>
      <c r="H11229" s="1283"/>
      <c r="I11229" s="1283"/>
      <c r="J11229" s="1283"/>
      <c r="K11229" s="1283"/>
      <c r="L11229" s="1283"/>
      <c r="M11229" s="1283"/>
      <c r="N11229" s="1283"/>
      <c r="O11229" s="1283"/>
      <c r="P11229" s="1283"/>
      <c r="R11229" s="1067"/>
      <c r="Z11229" s="21"/>
      <c r="AH11229"/>
    </row>
    <row r="11230" spans="1:34" ht="11.25" customHeight="1">
      <c r="A11230"/>
      <c r="B11230" s="1281" t="s">
        <v>17</v>
      </c>
      <c r="C11230" s="1282">
        <v>8831</v>
      </c>
      <c r="D11230" s="1341" t="str">
        <f t="shared" si="189"/>
        <v>WI8831</v>
      </c>
      <c r="E11230" s="1514" t="s">
        <v>121</v>
      </c>
      <c r="F11230" s="1390">
        <v>548</v>
      </c>
      <c r="G11230" s="1283">
        <v>1.82</v>
      </c>
      <c r="H11230" s="1283"/>
      <c r="I11230" s="1283"/>
      <c r="J11230" s="1283"/>
      <c r="K11230" s="1283"/>
      <c r="L11230" s="1283"/>
      <c r="M11230" s="1283"/>
      <c r="N11230" s="1283"/>
      <c r="O11230" s="1283"/>
      <c r="P11230" s="1283"/>
      <c r="R11230" s="1067"/>
      <c r="Z11230" s="21"/>
      <c r="AH11230"/>
    </row>
    <row r="11231" spans="1:34" ht="11.25" customHeight="1">
      <c r="A11231"/>
      <c r="B11231" s="1281" t="s">
        <v>17</v>
      </c>
      <c r="C11231" s="1282">
        <v>8832</v>
      </c>
      <c r="D11231" s="1341" t="str">
        <f t="shared" si="189"/>
        <v>WI8832</v>
      </c>
      <c r="E11231" s="1514" t="s">
        <v>121</v>
      </c>
      <c r="F11231" s="1390">
        <v>281</v>
      </c>
      <c r="G11231" s="1283">
        <v>0.34</v>
      </c>
      <c r="H11231" s="1283"/>
      <c r="I11231" s="1283"/>
      <c r="J11231" s="1283"/>
      <c r="K11231" s="1283"/>
      <c r="L11231" s="1283"/>
      <c r="M11231" s="1283"/>
      <c r="N11231" s="1283"/>
      <c r="O11231" s="1283"/>
      <c r="P11231" s="1283"/>
      <c r="R11231" s="1067"/>
      <c r="Z11231" s="21"/>
      <c r="AH11231"/>
    </row>
    <row r="11232" spans="1:34" ht="11.25" customHeight="1">
      <c r="A11232"/>
      <c r="B11232" s="1281" t="s">
        <v>17</v>
      </c>
      <c r="C11232" s="1282">
        <v>8833</v>
      </c>
      <c r="D11232" s="1341" t="str">
        <f t="shared" si="189"/>
        <v>WI8833</v>
      </c>
      <c r="E11232" s="1514" t="s">
        <v>124</v>
      </c>
      <c r="F11232" s="1390">
        <v>380</v>
      </c>
      <c r="G11232" s="1283">
        <v>0.89</v>
      </c>
      <c r="H11232" s="1283"/>
      <c r="I11232" s="1283"/>
      <c r="J11232" s="1283"/>
      <c r="K11232" s="1283"/>
      <c r="L11232" s="1283"/>
      <c r="M11232" s="1283"/>
      <c r="N11232" s="1283"/>
      <c r="O11232" s="1283"/>
      <c r="P11232" s="1283"/>
      <c r="R11232" s="1067"/>
      <c r="Z11232" s="21"/>
      <c r="AH11232"/>
    </row>
    <row r="11233" spans="1:34" ht="11.25" customHeight="1">
      <c r="A11233"/>
      <c r="B11233" s="1281" t="s">
        <v>17</v>
      </c>
      <c r="C11233" s="1282">
        <v>8835</v>
      </c>
      <c r="D11233" s="1341" t="str">
        <f t="shared" si="189"/>
        <v>WI8835</v>
      </c>
      <c r="E11233" s="1514" t="s">
        <v>124</v>
      </c>
      <c r="F11233" s="1390">
        <v>564</v>
      </c>
      <c r="G11233" s="1283">
        <v>1.91</v>
      </c>
      <c r="H11233" s="1283"/>
      <c r="I11233" s="1283"/>
      <c r="J11233" s="1283"/>
      <c r="K11233" s="1283"/>
      <c r="L11233" s="1283"/>
      <c r="M11233" s="1283"/>
      <c r="N11233" s="1283"/>
      <c r="O11233" s="1283"/>
      <c r="P11233" s="1283"/>
      <c r="R11233" s="1067"/>
      <c r="Z11233" s="21"/>
      <c r="AH11233"/>
    </row>
    <row r="11234" spans="1:34" ht="11.25" customHeight="1">
      <c r="A11234"/>
      <c r="B11234" s="1281" t="s">
        <v>17</v>
      </c>
      <c r="C11234" s="1282">
        <v>8842</v>
      </c>
      <c r="D11234" s="1341" t="str">
        <f t="shared" si="189"/>
        <v>WI8842</v>
      </c>
      <c r="E11234" s="1514" t="s">
        <v>124</v>
      </c>
      <c r="F11234" s="1390">
        <v>900</v>
      </c>
      <c r="G11234" s="1283">
        <v>4.05</v>
      </c>
      <c r="H11234" s="1283"/>
      <c r="I11234" s="1283"/>
      <c r="J11234" s="1283"/>
      <c r="K11234" s="1283"/>
      <c r="L11234" s="1283"/>
      <c r="M11234" s="1283"/>
      <c r="N11234" s="1283"/>
      <c r="O11234" s="1283"/>
      <c r="P11234" s="1283"/>
      <c r="R11234" s="1067"/>
      <c r="Z11234" s="21"/>
      <c r="AH11234"/>
    </row>
    <row r="11235" spans="1:34" ht="11.25" customHeight="1">
      <c r="A11235"/>
      <c r="B11235" s="1281" t="s">
        <v>17</v>
      </c>
      <c r="C11235" s="1282">
        <v>8855</v>
      </c>
      <c r="D11235" s="1341" t="str">
        <f t="shared" si="189"/>
        <v>WI8855</v>
      </c>
      <c r="E11235" s="1514" t="s">
        <v>121</v>
      </c>
      <c r="F11235" s="1390">
        <v>265</v>
      </c>
      <c r="G11235" s="1283">
        <v>0.25</v>
      </c>
      <c r="H11235" s="1283"/>
      <c r="I11235" s="1283"/>
      <c r="J11235" s="1283"/>
      <c r="K11235" s="1283"/>
      <c r="L11235" s="1283"/>
      <c r="M11235" s="1283"/>
      <c r="N11235" s="1283"/>
      <c r="O11235" s="1283"/>
      <c r="P11235" s="1283"/>
      <c r="R11235" s="1067"/>
      <c r="Z11235" s="21"/>
      <c r="AH11235"/>
    </row>
    <row r="11236" spans="1:34" ht="11.25" customHeight="1">
      <c r="A11236"/>
      <c r="B11236" s="1281" t="s">
        <v>17</v>
      </c>
      <c r="C11236" s="1282">
        <v>8856</v>
      </c>
      <c r="D11236" s="1341" t="str">
        <f t="shared" si="189"/>
        <v>WI8856</v>
      </c>
      <c r="E11236" s="1514" t="s">
        <v>121</v>
      </c>
      <c r="F11236" s="1390">
        <v>296</v>
      </c>
      <c r="G11236" s="1283">
        <v>0.42</v>
      </c>
      <c r="H11236" s="1283"/>
      <c r="I11236" s="1283"/>
      <c r="J11236" s="1283"/>
      <c r="K11236" s="1283"/>
      <c r="L11236" s="1283"/>
      <c r="M11236" s="1283"/>
      <c r="N11236" s="1283"/>
      <c r="O11236" s="1283"/>
      <c r="P11236" s="1283"/>
      <c r="R11236" s="1067"/>
      <c r="Z11236" s="21"/>
      <c r="AH11236"/>
    </row>
    <row r="11237" spans="1:34" ht="11.25" customHeight="1">
      <c r="A11237"/>
      <c r="B11237" s="1281" t="s">
        <v>17</v>
      </c>
      <c r="C11237" s="1282">
        <v>8857</v>
      </c>
      <c r="D11237" s="1341" t="str">
        <f t="shared" si="189"/>
        <v>WI8857</v>
      </c>
      <c r="E11237" s="1514" t="s">
        <v>123</v>
      </c>
      <c r="F11237" s="1390">
        <v>306</v>
      </c>
      <c r="G11237" s="1283">
        <v>0.48</v>
      </c>
      <c r="H11237" s="1283"/>
      <c r="I11237" s="1283"/>
      <c r="J11237" s="1283"/>
      <c r="K11237" s="1283"/>
      <c r="L11237" s="1283"/>
      <c r="M11237" s="1283"/>
      <c r="N11237" s="1283"/>
      <c r="O11237" s="1283"/>
      <c r="P11237" s="1283"/>
      <c r="R11237" s="1067"/>
      <c r="Z11237" s="21"/>
      <c r="AH11237"/>
    </row>
    <row r="11238" spans="1:34" ht="11.25" customHeight="1">
      <c r="A11238"/>
      <c r="B11238" s="1281" t="s">
        <v>17</v>
      </c>
      <c r="C11238" s="1282">
        <v>8868</v>
      </c>
      <c r="D11238" s="1341" t="str">
        <f t="shared" si="189"/>
        <v>WI8868</v>
      </c>
      <c r="E11238" s="1514" t="s">
        <v>121</v>
      </c>
      <c r="F11238" s="1390">
        <v>315</v>
      </c>
      <c r="G11238" s="1283">
        <v>0.53</v>
      </c>
      <c r="H11238" s="1283"/>
      <c r="I11238" s="1283"/>
      <c r="J11238" s="1283"/>
      <c r="K11238" s="1283"/>
      <c r="L11238" s="1283"/>
      <c r="M11238" s="1283"/>
      <c r="N11238" s="1283"/>
      <c r="O11238" s="1283"/>
      <c r="P11238" s="1283"/>
      <c r="R11238" s="1067"/>
      <c r="Z11238" s="21"/>
      <c r="AH11238"/>
    </row>
    <row r="11239" spans="1:34" ht="11.25" customHeight="1">
      <c r="A11239"/>
      <c r="B11239" s="1281" t="s">
        <v>17</v>
      </c>
      <c r="C11239" s="1282">
        <v>8869</v>
      </c>
      <c r="D11239" s="1341" t="str">
        <f t="shared" si="189"/>
        <v>WI8869</v>
      </c>
      <c r="E11239" s="1514" t="s">
        <v>121</v>
      </c>
      <c r="F11239" s="1390">
        <v>465</v>
      </c>
      <c r="G11239" s="1283">
        <v>1.36</v>
      </c>
      <c r="H11239" s="1283"/>
      <c r="I11239" s="1283"/>
      <c r="J11239" s="1283"/>
      <c r="K11239" s="1283"/>
      <c r="L11239" s="1283"/>
      <c r="M11239" s="1283"/>
      <c r="N11239" s="1283"/>
      <c r="O11239" s="1283"/>
      <c r="P11239" s="1283"/>
      <c r="R11239" s="1067"/>
      <c r="Z11239" s="21"/>
      <c r="AH11239"/>
    </row>
    <row r="11240" spans="1:34" ht="11.25" customHeight="1">
      <c r="A11240"/>
      <c r="B11240" s="1281" t="s">
        <v>17</v>
      </c>
      <c r="C11240" s="1282">
        <v>8871</v>
      </c>
      <c r="D11240" s="1341" t="str">
        <f t="shared" si="189"/>
        <v>WI8871</v>
      </c>
      <c r="E11240" s="1514" t="s">
        <v>125</v>
      </c>
      <c r="F11240" s="1390">
        <v>243</v>
      </c>
      <c r="G11240" s="1283">
        <v>0.13</v>
      </c>
      <c r="H11240" s="1283"/>
      <c r="I11240" s="1283"/>
      <c r="J11240" s="1283"/>
      <c r="K11240" s="1283"/>
      <c r="L11240" s="1283"/>
      <c r="M11240" s="1283"/>
      <c r="N11240" s="1283"/>
      <c r="O11240" s="1283"/>
      <c r="P11240" s="1283"/>
      <c r="R11240" s="1067"/>
      <c r="Z11240" s="21"/>
      <c r="AH11240"/>
    </row>
    <row r="11241" spans="1:34" ht="11.25" customHeight="1">
      <c r="A11241"/>
      <c r="B11241" s="1281" t="s">
        <v>17</v>
      </c>
      <c r="C11241" s="1282">
        <v>8901</v>
      </c>
      <c r="D11241" s="1341" t="str">
        <f t="shared" si="189"/>
        <v>WI8901</v>
      </c>
      <c r="E11241" s="1514" t="s">
        <v>123</v>
      </c>
      <c r="F11241" s="1390">
        <v>245</v>
      </c>
      <c r="G11241" s="1283">
        <v>0.14000000000000001</v>
      </c>
      <c r="H11241" s="1283"/>
      <c r="I11241" s="1283"/>
      <c r="J11241" s="1283"/>
      <c r="K11241" s="1283"/>
      <c r="L11241" s="1283"/>
      <c r="M11241" s="1283"/>
      <c r="N11241" s="1283"/>
      <c r="O11241" s="1283"/>
      <c r="P11241" s="1283"/>
      <c r="R11241" s="1067"/>
      <c r="Z11241" s="21"/>
      <c r="AH11241"/>
    </row>
    <row r="11242" spans="1:34" ht="11.25" customHeight="1">
      <c r="A11242"/>
      <c r="B11242" s="1281" t="s">
        <v>17</v>
      </c>
      <c r="C11242" s="1282">
        <v>9012</v>
      </c>
      <c r="D11242" s="1341" t="str">
        <f t="shared" si="189"/>
        <v>WI9012</v>
      </c>
      <c r="E11242" s="1514" t="s">
        <v>121</v>
      </c>
      <c r="F11242" s="1390">
        <v>558</v>
      </c>
      <c r="G11242" s="1283">
        <v>1.88</v>
      </c>
      <c r="H11242" s="1283"/>
      <c r="I11242" s="1283"/>
      <c r="J11242" s="1283"/>
      <c r="K11242" s="1283"/>
      <c r="L11242" s="1283"/>
      <c r="M11242" s="1283"/>
      <c r="N11242" s="1283"/>
      <c r="O11242" s="1283"/>
      <c r="P11242" s="1283"/>
      <c r="R11242" s="1067"/>
      <c r="Z11242" s="21"/>
      <c r="AH11242"/>
    </row>
    <row r="11243" spans="1:34" ht="11.25" customHeight="1">
      <c r="A11243"/>
      <c r="B11243" s="1281" t="s">
        <v>17</v>
      </c>
      <c r="C11243" s="1282">
        <v>9014</v>
      </c>
      <c r="D11243" s="1341" t="str">
        <f t="shared" si="189"/>
        <v>WI9014</v>
      </c>
      <c r="E11243" s="1514" t="s">
        <v>125</v>
      </c>
      <c r="F11243" s="1390">
        <v>900</v>
      </c>
      <c r="G11243" s="1283">
        <v>4.55</v>
      </c>
      <c r="H11243" s="1283"/>
      <c r="I11243" s="1283"/>
      <c r="J11243" s="1283"/>
      <c r="K11243" s="1283"/>
      <c r="L11243" s="1283"/>
      <c r="M11243" s="1283"/>
      <c r="N11243" s="1283"/>
      <c r="O11243" s="1283"/>
      <c r="P11243" s="1283"/>
      <c r="R11243" s="1067"/>
      <c r="Z11243" s="21"/>
      <c r="AH11243"/>
    </row>
    <row r="11244" spans="1:34" ht="11.25" customHeight="1">
      <c r="A11244"/>
      <c r="B11244" s="1281" t="s">
        <v>17</v>
      </c>
      <c r="C11244" s="1282">
        <v>9015</v>
      </c>
      <c r="D11244" s="1341" t="str">
        <f t="shared" si="189"/>
        <v>WI9015</v>
      </c>
      <c r="E11244" s="1514" t="s">
        <v>125</v>
      </c>
      <c r="F11244" s="1390">
        <v>900</v>
      </c>
      <c r="G11244" s="1283">
        <v>4.96</v>
      </c>
      <c r="H11244" s="1283"/>
      <c r="I11244" s="1283"/>
      <c r="J11244" s="1283"/>
      <c r="K11244" s="1283"/>
      <c r="L11244" s="1283"/>
      <c r="M11244" s="1283"/>
      <c r="N11244" s="1283"/>
      <c r="O11244" s="1283"/>
      <c r="P11244" s="1283"/>
      <c r="R11244" s="1067"/>
      <c r="Z11244" s="21"/>
      <c r="AH11244"/>
    </row>
    <row r="11245" spans="1:34" ht="11.25" customHeight="1">
      <c r="A11245"/>
      <c r="B11245" s="1281" t="s">
        <v>17</v>
      </c>
      <c r="C11245" s="1282">
        <v>9016</v>
      </c>
      <c r="D11245" s="1341" t="str">
        <f t="shared" si="189"/>
        <v>WI9016</v>
      </c>
      <c r="E11245" s="1514" t="s">
        <v>124</v>
      </c>
      <c r="F11245" s="1390">
        <v>900</v>
      </c>
      <c r="G11245" s="1283">
        <v>4.03</v>
      </c>
      <c r="H11245" s="1283"/>
      <c r="I11245" s="1283"/>
      <c r="J11245" s="1283"/>
      <c r="K11245" s="1283"/>
      <c r="L11245" s="1283"/>
      <c r="M11245" s="1283"/>
      <c r="N11245" s="1283"/>
      <c r="O11245" s="1283"/>
      <c r="P11245" s="1283"/>
      <c r="R11245" s="1067"/>
      <c r="Z11245" s="21"/>
      <c r="AH11245"/>
    </row>
    <row r="11246" spans="1:34" ht="11.25" customHeight="1">
      <c r="A11246"/>
      <c r="B11246" s="1281" t="s">
        <v>17</v>
      </c>
      <c r="C11246" s="1282">
        <v>9019</v>
      </c>
      <c r="D11246" s="1341" t="str">
        <f t="shared" si="189"/>
        <v>WI9019</v>
      </c>
      <c r="E11246" s="1514" t="s">
        <v>122</v>
      </c>
      <c r="F11246" s="1390">
        <v>425</v>
      </c>
      <c r="G11246" s="1283">
        <v>1.1399999999999999</v>
      </c>
      <c r="H11246" s="1283"/>
      <c r="I11246" s="1283"/>
      <c r="J11246" s="1283"/>
      <c r="K11246" s="1283"/>
      <c r="L11246" s="1283"/>
      <c r="M11246" s="1283"/>
      <c r="N11246" s="1283"/>
      <c r="O11246" s="1283"/>
      <c r="P11246" s="1283"/>
      <c r="R11246" s="1067"/>
      <c r="Z11246" s="21"/>
      <c r="AH11246"/>
    </row>
    <row r="11247" spans="1:34" ht="11.25" customHeight="1">
      <c r="A11247"/>
      <c r="B11247" s="1281" t="s">
        <v>17</v>
      </c>
      <c r="C11247" s="1282">
        <v>9033</v>
      </c>
      <c r="D11247" s="1341" t="str">
        <f t="shared" si="189"/>
        <v>WI9033</v>
      </c>
      <c r="E11247" s="1514" t="s">
        <v>123</v>
      </c>
      <c r="F11247" s="1390">
        <v>504</v>
      </c>
      <c r="G11247" s="1283">
        <v>1.58</v>
      </c>
      <c r="H11247" s="1283"/>
      <c r="I11247" s="1283"/>
      <c r="J11247" s="1283"/>
      <c r="K11247" s="1283"/>
      <c r="L11247" s="1283"/>
      <c r="M11247" s="1283"/>
      <c r="N11247" s="1283"/>
      <c r="O11247" s="1283"/>
      <c r="P11247" s="1283"/>
      <c r="R11247" s="1067"/>
      <c r="Z11247" s="21"/>
      <c r="AH11247"/>
    </row>
    <row r="11248" spans="1:34" ht="11.25" customHeight="1">
      <c r="A11248"/>
      <c r="B11248" s="1281" t="s">
        <v>17</v>
      </c>
      <c r="C11248" s="1282">
        <v>9040</v>
      </c>
      <c r="D11248" s="1341" t="str">
        <f t="shared" si="189"/>
        <v>WI9040</v>
      </c>
      <c r="E11248" s="1514" t="s">
        <v>124</v>
      </c>
      <c r="F11248" s="1390">
        <v>900</v>
      </c>
      <c r="G11248" s="1283">
        <v>5.69</v>
      </c>
      <c r="H11248" s="1283"/>
      <c r="I11248" s="1283"/>
      <c r="J11248" s="1283"/>
      <c r="K11248" s="1283"/>
      <c r="L11248" s="1283"/>
      <c r="M11248" s="1283"/>
      <c r="N11248" s="1283"/>
      <c r="O11248" s="1283"/>
      <c r="P11248" s="1283"/>
      <c r="R11248" s="1067"/>
      <c r="Z11248" s="21"/>
      <c r="AH11248"/>
    </row>
    <row r="11249" spans="1:34" ht="11.25" customHeight="1">
      <c r="A11249"/>
      <c r="B11249" s="1281" t="s">
        <v>17</v>
      </c>
      <c r="C11249" s="1282">
        <v>9044</v>
      </c>
      <c r="D11249" s="1341" t="str">
        <f t="shared" si="189"/>
        <v>WI9044</v>
      </c>
      <c r="E11249" s="1514" t="s">
        <v>125</v>
      </c>
      <c r="F11249" s="1390">
        <v>620</v>
      </c>
      <c r="G11249" s="1283">
        <v>2.2200000000000002</v>
      </c>
      <c r="H11249" s="1283"/>
      <c r="I11249" s="1283"/>
      <c r="J11249" s="1283"/>
      <c r="K11249" s="1283"/>
      <c r="L11249" s="1283"/>
      <c r="M11249" s="1283"/>
      <c r="N11249" s="1283"/>
      <c r="O11249" s="1283"/>
      <c r="P11249" s="1283"/>
      <c r="R11249" s="1067"/>
      <c r="Z11249" s="21"/>
      <c r="AH11249"/>
    </row>
    <row r="11250" spans="1:34" ht="11.25" customHeight="1">
      <c r="A11250"/>
      <c r="B11250" s="1281" t="s">
        <v>17</v>
      </c>
      <c r="C11250" s="1282">
        <v>9052</v>
      </c>
      <c r="D11250" s="1341" t="str">
        <f t="shared" si="189"/>
        <v>WI9052</v>
      </c>
      <c r="E11250" s="1514" t="s">
        <v>121</v>
      </c>
      <c r="F11250" s="1390">
        <v>639</v>
      </c>
      <c r="G11250" s="1283">
        <v>2.33</v>
      </c>
      <c r="H11250" s="1283"/>
      <c r="I11250" s="1283"/>
      <c r="J11250" s="1283"/>
      <c r="K11250" s="1283"/>
      <c r="L11250" s="1283"/>
      <c r="M11250" s="1283"/>
      <c r="N11250" s="1283"/>
      <c r="O11250" s="1283"/>
      <c r="P11250" s="1283"/>
      <c r="R11250" s="1067"/>
      <c r="Z11250" s="21"/>
      <c r="AH11250"/>
    </row>
    <row r="11251" spans="1:34" ht="11.25" customHeight="1">
      <c r="A11251"/>
      <c r="B11251" s="1281" t="s">
        <v>17</v>
      </c>
      <c r="C11251" s="1282">
        <v>9058</v>
      </c>
      <c r="D11251" s="1341" t="str">
        <f t="shared" si="189"/>
        <v>WI9058</v>
      </c>
      <c r="E11251" s="1514" t="s">
        <v>121</v>
      </c>
      <c r="F11251" s="1390">
        <v>598</v>
      </c>
      <c r="G11251" s="1283">
        <v>2.1</v>
      </c>
      <c r="H11251" s="1283"/>
      <c r="I11251" s="1283"/>
      <c r="J11251" s="1283"/>
      <c r="K11251" s="1283"/>
      <c r="L11251" s="1283"/>
      <c r="M11251" s="1283"/>
      <c r="N11251" s="1283"/>
      <c r="O11251" s="1283"/>
      <c r="P11251" s="1283"/>
      <c r="R11251" s="1067"/>
      <c r="Z11251" s="21"/>
      <c r="AH11251"/>
    </row>
    <row r="11252" spans="1:34" ht="11.25" customHeight="1">
      <c r="A11252"/>
      <c r="B11252" s="1281" t="s">
        <v>17</v>
      </c>
      <c r="C11252" s="1282">
        <v>9060</v>
      </c>
      <c r="D11252" s="1341" t="str">
        <f t="shared" si="189"/>
        <v>WI9060</v>
      </c>
      <c r="E11252" s="1514" t="s">
        <v>121</v>
      </c>
      <c r="F11252" s="1390">
        <v>558</v>
      </c>
      <c r="G11252" s="1283">
        <v>1.88</v>
      </c>
      <c r="H11252" s="1283"/>
      <c r="I11252" s="1283"/>
      <c r="J11252" s="1283"/>
      <c r="K11252" s="1283"/>
      <c r="L11252" s="1283"/>
      <c r="M11252" s="1283"/>
      <c r="N11252" s="1283"/>
      <c r="O11252" s="1283"/>
      <c r="P11252" s="1283"/>
      <c r="R11252" s="1067"/>
      <c r="Z11252" s="21"/>
      <c r="AH11252"/>
    </row>
    <row r="11253" spans="1:34" ht="11.25" customHeight="1">
      <c r="A11253"/>
      <c r="B11253" s="1281" t="s">
        <v>17</v>
      </c>
      <c r="C11253" s="1282">
        <v>9061</v>
      </c>
      <c r="D11253" s="1341" t="str">
        <f t="shared" si="189"/>
        <v>WI9061</v>
      </c>
      <c r="E11253" s="1514" t="s">
        <v>125</v>
      </c>
      <c r="F11253" s="1390">
        <v>490</v>
      </c>
      <c r="G11253" s="1283">
        <v>1.5</v>
      </c>
      <c r="H11253" s="1283"/>
      <c r="I11253" s="1283"/>
      <c r="J11253" s="1283"/>
      <c r="K11253" s="1283"/>
      <c r="L11253" s="1283"/>
      <c r="M11253" s="1283"/>
      <c r="N11253" s="1283"/>
      <c r="O11253" s="1283"/>
      <c r="P11253" s="1283"/>
      <c r="R11253" s="1067"/>
      <c r="Z11253" s="21"/>
      <c r="AH11253"/>
    </row>
    <row r="11254" spans="1:34" ht="11.25" customHeight="1">
      <c r="A11254"/>
      <c r="B11254" s="1281" t="s">
        <v>17</v>
      </c>
      <c r="C11254" s="1282">
        <v>9063</v>
      </c>
      <c r="D11254" s="1341" t="str">
        <f t="shared" si="189"/>
        <v>WI9063</v>
      </c>
      <c r="E11254" s="1514" t="s">
        <v>121</v>
      </c>
      <c r="F11254" s="1390">
        <v>492</v>
      </c>
      <c r="G11254" s="1283">
        <v>1.51</v>
      </c>
      <c r="H11254" s="1283"/>
      <c r="I11254" s="1283"/>
      <c r="J11254" s="1283"/>
      <c r="K11254" s="1283"/>
      <c r="L11254" s="1283"/>
      <c r="M11254" s="1283"/>
      <c r="N11254" s="1283"/>
      <c r="O11254" s="1283"/>
      <c r="P11254" s="1283"/>
      <c r="R11254" s="1067"/>
      <c r="Z11254" s="21"/>
      <c r="AH11254"/>
    </row>
    <row r="11255" spans="1:34" ht="11.25" customHeight="1">
      <c r="A11255"/>
      <c r="B11255" s="1281" t="s">
        <v>17</v>
      </c>
      <c r="C11255" s="1282">
        <v>9077</v>
      </c>
      <c r="D11255" s="1341" t="str">
        <f t="shared" si="189"/>
        <v>WI9077</v>
      </c>
      <c r="E11255" s="1514" t="s">
        <v>122</v>
      </c>
      <c r="F11255" s="1390">
        <v>900</v>
      </c>
      <c r="G11255" s="1283">
        <v>3.97</v>
      </c>
      <c r="H11255" s="1283"/>
      <c r="I11255" s="1283"/>
      <c r="J11255" s="1283"/>
      <c r="K11255" s="1283"/>
      <c r="L11255" s="1283"/>
      <c r="M11255" s="1283"/>
      <c r="N11255" s="1283"/>
      <c r="O11255" s="1283"/>
      <c r="P11255" s="1283"/>
      <c r="R11255" s="1067"/>
      <c r="Z11255" s="21"/>
      <c r="AH11255"/>
    </row>
    <row r="11256" spans="1:34" ht="11.25" customHeight="1">
      <c r="A11256"/>
      <c r="B11256" s="1281" t="s">
        <v>17</v>
      </c>
      <c r="C11256" s="1282">
        <v>9082</v>
      </c>
      <c r="D11256" s="1341" t="str">
        <f t="shared" si="189"/>
        <v>WI9082</v>
      </c>
      <c r="E11256" s="1514" t="s">
        <v>121</v>
      </c>
      <c r="F11256" s="1390">
        <v>569</v>
      </c>
      <c r="G11256" s="1283">
        <v>1.94</v>
      </c>
      <c r="H11256" s="1283"/>
      <c r="I11256" s="1283"/>
      <c r="J11256" s="1283"/>
      <c r="K11256" s="1283"/>
      <c r="L11256" s="1283"/>
      <c r="M11256" s="1283"/>
      <c r="N11256" s="1283"/>
      <c r="O11256" s="1283"/>
      <c r="P11256" s="1283"/>
      <c r="R11256" s="1067"/>
      <c r="Z11256" s="21"/>
      <c r="AH11256"/>
    </row>
    <row r="11257" spans="1:34" ht="11.25" customHeight="1">
      <c r="A11257"/>
      <c r="B11257" s="1281" t="s">
        <v>17</v>
      </c>
      <c r="C11257" s="1282">
        <v>9083</v>
      </c>
      <c r="D11257" s="1341" t="str">
        <f t="shared" si="189"/>
        <v>WI9083</v>
      </c>
      <c r="E11257" s="1514" t="s">
        <v>121</v>
      </c>
      <c r="F11257" s="1390">
        <v>495</v>
      </c>
      <c r="G11257" s="1283">
        <v>1.53</v>
      </c>
      <c r="H11257" s="1283"/>
      <c r="I11257" s="1283"/>
      <c r="J11257" s="1283"/>
      <c r="K11257" s="1283"/>
      <c r="L11257" s="1283"/>
      <c r="M11257" s="1283"/>
      <c r="N11257" s="1283"/>
      <c r="O11257" s="1283"/>
      <c r="P11257" s="1283"/>
      <c r="R11257" s="1067"/>
      <c r="Z11257" s="21"/>
      <c r="AH11257"/>
    </row>
    <row r="11258" spans="1:34" ht="11.25" customHeight="1">
      <c r="A11258"/>
      <c r="B11258" s="1281" t="s">
        <v>17</v>
      </c>
      <c r="C11258" s="1282">
        <v>9084</v>
      </c>
      <c r="D11258" s="1341" t="str">
        <f t="shared" si="189"/>
        <v>WI9084</v>
      </c>
      <c r="E11258" s="1514" t="s">
        <v>122</v>
      </c>
      <c r="F11258" s="1390">
        <v>598</v>
      </c>
      <c r="G11258" s="1283">
        <v>2.1</v>
      </c>
      <c r="H11258" s="1283"/>
      <c r="I11258" s="1283"/>
      <c r="J11258" s="1283"/>
      <c r="K11258" s="1283"/>
      <c r="L11258" s="1283"/>
      <c r="M11258" s="1283"/>
      <c r="N11258" s="1283"/>
      <c r="O11258" s="1283"/>
      <c r="P11258" s="1283"/>
      <c r="R11258" s="1067"/>
      <c r="Z11258" s="21"/>
      <c r="AH11258"/>
    </row>
    <row r="11259" spans="1:34" ht="11.25" customHeight="1">
      <c r="A11259"/>
      <c r="B11259" s="1281" t="s">
        <v>17</v>
      </c>
      <c r="C11259" s="1282">
        <v>9089</v>
      </c>
      <c r="D11259" s="1341" t="str">
        <f t="shared" si="189"/>
        <v>WI9089</v>
      </c>
      <c r="E11259" s="1514" t="s">
        <v>125</v>
      </c>
      <c r="F11259" s="1390">
        <v>373</v>
      </c>
      <c r="G11259" s="1283">
        <v>0.85</v>
      </c>
      <c r="H11259" s="1283"/>
      <c r="I11259" s="1283"/>
      <c r="J11259" s="1283"/>
      <c r="K11259" s="1283"/>
      <c r="L11259" s="1283"/>
      <c r="M11259" s="1283"/>
      <c r="N11259" s="1283"/>
      <c r="O11259" s="1283"/>
      <c r="P11259" s="1283"/>
      <c r="R11259" s="1067"/>
      <c r="Z11259" s="21"/>
      <c r="AH11259"/>
    </row>
    <row r="11260" spans="1:34" ht="11.25" customHeight="1">
      <c r="A11260"/>
      <c r="B11260" s="1281" t="s">
        <v>17</v>
      </c>
      <c r="C11260" s="1282">
        <v>9093</v>
      </c>
      <c r="D11260" s="1341" t="str">
        <f t="shared" si="189"/>
        <v>WI9093</v>
      </c>
      <c r="E11260" s="1514" t="s">
        <v>125</v>
      </c>
      <c r="F11260" s="1390">
        <v>553</v>
      </c>
      <c r="G11260" s="1283">
        <v>1.85</v>
      </c>
      <c r="H11260" s="1283"/>
      <c r="I11260" s="1283"/>
      <c r="J11260" s="1283"/>
      <c r="K11260" s="1283"/>
      <c r="L11260" s="1283"/>
      <c r="M11260" s="1283"/>
      <c r="N11260" s="1283"/>
      <c r="O11260" s="1283"/>
      <c r="P11260" s="1283"/>
      <c r="R11260" s="1067"/>
      <c r="Z11260" s="21"/>
      <c r="AH11260"/>
    </row>
    <row r="11261" spans="1:34" ht="11.25" customHeight="1">
      <c r="A11261"/>
      <c r="B11261" s="1281" t="s">
        <v>17</v>
      </c>
      <c r="C11261" s="1282">
        <v>9101</v>
      </c>
      <c r="D11261" s="1341" t="str">
        <f t="shared" si="189"/>
        <v>WI9101</v>
      </c>
      <c r="E11261" s="1514" t="s">
        <v>121</v>
      </c>
      <c r="F11261" s="1390">
        <v>900</v>
      </c>
      <c r="G11261" s="1283">
        <v>4.74</v>
      </c>
      <c r="H11261" s="1283"/>
      <c r="I11261" s="1283"/>
      <c r="J11261" s="1283"/>
      <c r="K11261" s="1283"/>
      <c r="L11261" s="1283"/>
      <c r="M11261" s="1283"/>
      <c r="N11261" s="1283"/>
      <c r="O11261" s="1283"/>
      <c r="P11261" s="1283"/>
      <c r="R11261" s="1067"/>
      <c r="Z11261" s="21"/>
      <c r="AH11261"/>
    </row>
    <row r="11262" spans="1:34" ht="11.25" customHeight="1">
      <c r="A11262"/>
      <c r="B11262" s="1281" t="s">
        <v>17</v>
      </c>
      <c r="C11262" s="1282">
        <v>9102</v>
      </c>
      <c r="D11262" s="1341" t="str">
        <f t="shared" si="189"/>
        <v>WI9102</v>
      </c>
      <c r="E11262" s="1514" t="s">
        <v>121</v>
      </c>
      <c r="F11262" s="1390">
        <v>756</v>
      </c>
      <c r="G11262" s="1283">
        <v>2.98</v>
      </c>
      <c r="H11262" s="1283"/>
      <c r="I11262" s="1283"/>
      <c r="J11262" s="1283"/>
      <c r="K11262" s="1283"/>
      <c r="L11262" s="1283"/>
      <c r="M11262" s="1283"/>
      <c r="N11262" s="1283"/>
      <c r="O11262" s="1283"/>
      <c r="P11262" s="1283"/>
      <c r="R11262" s="1067"/>
      <c r="Z11262" s="21"/>
      <c r="AH11262"/>
    </row>
    <row r="11263" spans="1:34" ht="11.25" customHeight="1">
      <c r="A11263"/>
      <c r="B11263" s="1281" t="s">
        <v>17</v>
      </c>
      <c r="C11263" s="1282">
        <v>9154</v>
      </c>
      <c r="D11263" s="1341" t="str">
        <f t="shared" si="189"/>
        <v>WI9154</v>
      </c>
      <c r="E11263" s="1514" t="s">
        <v>124</v>
      </c>
      <c r="F11263" s="1390">
        <v>672</v>
      </c>
      <c r="G11263" s="1283">
        <v>2.5099999999999998</v>
      </c>
      <c r="H11263" s="1283"/>
      <c r="I11263" s="1283"/>
      <c r="J11263" s="1283"/>
      <c r="K11263" s="1283"/>
      <c r="L11263" s="1283"/>
      <c r="M11263" s="1283"/>
      <c r="N11263" s="1283"/>
      <c r="O11263" s="1283"/>
      <c r="P11263" s="1283"/>
      <c r="R11263" s="1067"/>
      <c r="Z11263" s="21"/>
      <c r="AH11263"/>
    </row>
    <row r="11264" spans="1:34" ht="11.25" customHeight="1">
      <c r="A11264"/>
      <c r="B11264" s="1281" t="s">
        <v>17</v>
      </c>
      <c r="C11264" s="1282">
        <v>9156</v>
      </c>
      <c r="D11264" s="1341" t="str">
        <f t="shared" si="189"/>
        <v>WI9156</v>
      </c>
      <c r="E11264" s="1514" t="s">
        <v>123</v>
      </c>
      <c r="F11264" s="1390">
        <v>900</v>
      </c>
      <c r="G11264" s="1283">
        <v>4.97</v>
      </c>
      <c r="H11264" s="1283"/>
      <c r="I11264" s="1283"/>
      <c r="J11264" s="1283"/>
      <c r="K11264" s="1283"/>
      <c r="L11264" s="1283"/>
      <c r="M11264" s="1283"/>
      <c r="N11264" s="1283"/>
      <c r="O11264" s="1283"/>
      <c r="P11264" s="1283"/>
      <c r="R11264" s="1067"/>
      <c r="Z11264" s="21"/>
      <c r="AH11264"/>
    </row>
    <row r="11265" spans="1:34" ht="11.25" customHeight="1">
      <c r="A11265"/>
      <c r="B11265" s="1281" t="s">
        <v>17</v>
      </c>
      <c r="C11265" s="1282">
        <v>9170</v>
      </c>
      <c r="D11265" s="1341" t="str">
        <f t="shared" si="189"/>
        <v>WI9170</v>
      </c>
      <c r="E11265" s="1514" t="s">
        <v>124</v>
      </c>
      <c r="F11265" s="1390">
        <v>900</v>
      </c>
      <c r="G11265" s="1283">
        <v>28.55</v>
      </c>
      <c r="H11265" s="1283"/>
      <c r="I11265" s="1283"/>
      <c r="J11265" s="1283"/>
      <c r="K11265" s="1283"/>
      <c r="L11265" s="1283"/>
      <c r="M11265" s="1283"/>
      <c r="N11265" s="1283"/>
      <c r="O11265" s="1283"/>
      <c r="P11265" s="1283"/>
      <c r="R11265" s="1067"/>
      <c r="Z11265" s="21"/>
      <c r="AH11265"/>
    </row>
    <row r="11266" spans="1:34" ht="11.25" customHeight="1">
      <c r="A11266"/>
      <c r="B11266" s="1281" t="s">
        <v>17</v>
      </c>
      <c r="C11266" s="1282">
        <v>9178</v>
      </c>
      <c r="D11266" s="1341" t="str">
        <f t="shared" si="189"/>
        <v>WI9178</v>
      </c>
      <c r="E11266" s="1514" t="s">
        <v>122</v>
      </c>
      <c r="F11266" s="1390">
        <v>900</v>
      </c>
      <c r="G11266" s="1283">
        <v>12.58</v>
      </c>
      <c r="H11266" s="1283"/>
      <c r="I11266" s="1283"/>
      <c r="J11266" s="1283"/>
      <c r="K11266" s="1283"/>
      <c r="L11266" s="1283"/>
      <c r="M11266" s="1283"/>
      <c r="N11266" s="1283"/>
      <c r="O11266" s="1283"/>
      <c r="P11266" s="1283"/>
      <c r="R11266" s="1067"/>
      <c r="Z11266" s="21"/>
      <c r="AH11266"/>
    </row>
    <row r="11267" spans="1:34" ht="11.25" customHeight="1">
      <c r="A11267"/>
      <c r="B11267" s="1281" t="s">
        <v>17</v>
      </c>
      <c r="C11267" s="1282">
        <v>9179</v>
      </c>
      <c r="D11267" s="1341" t="str">
        <f t="shared" si="189"/>
        <v>WI9179</v>
      </c>
      <c r="E11267" s="1514" t="s">
        <v>122</v>
      </c>
      <c r="F11267" s="1390">
        <v>713</v>
      </c>
      <c r="G11267" s="1283">
        <v>2.74</v>
      </c>
      <c r="H11267" s="1283"/>
      <c r="I11267" s="1283"/>
      <c r="J11267" s="1283"/>
      <c r="K11267" s="1283"/>
      <c r="L11267" s="1283"/>
      <c r="M11267" s="1283"/>
      <c r="N11267" s="1283"/>
      <c r="O11267" s="1283"/>
      <c r="P11267" s="1283"/>
      <c r="R11267" s="1067"/>
      <c r="Z11267" s="21"/>
      <c r="AH11267"/>
    </row>
    <row r="11268" spans="1:34" ht="11.25" customHeight="1">
      <c r="A11268"/>
      <c r="B11268" s="1281" t="s">
        <v>17</v>
      </c>
      <c r="C11268" s="1282">
        <v>9180</v>
      </c>
      <c r="D11268" s="1341" t="str">
        <f t="shared" si="189"/>
        <v>WI9180</v>
      </c>
      <c r="E11268" s="1514" t="s">
        <v>124</v>
      </c>
      <c r="F11268" s="1390">
        <v>900</v>
      </c>
      <c r="G11268" s="1283">
        <v>12.96</v>
      </c>
      <c r="H11268" s="1283"/>
      <c r="I11268" s="1283"/>
      <c r="J11268" s="1283"/>
      <c r="K11268" s="1283"/>
      <c r="L11268" s="1283"/>
      <c r="M11268" s="1283"/>
      <c r="N11268" s="1283"/>
      <c r="O11268" s="1283"/>
      <c r="P11268" s="1283"/>
      <c r="R11268" s="1067"/>
      <c r="Z11268" s="21"/>
      <c r="AH11268"/>
    </row>
    <row r="11269" spans="1:34" ht="11.25" customHeight="1">
      <c r="A11269"/>
      <c r="B11269" s="1281" t="s">
        <v>17</v>
      </c>
      <c r="C11269" s="1282">
        <v>9182</v>
      </c>
      <c r="D11269" s="1341" t="str">
        <f t="shared" si="189"/>
        <v>WI9182</v>
      </c>
      <c r="E11269" s="1514" t="s">
        <v>123</v>
      </c>
      <c r="F11269" s="1390">
        <v>780</v>
      </c>
      <c r="G11269" s="1283">
        <v>3.11</v>
      </c>
      <c r="H11269" s="1283"/>
      <c r="I11269" s="1283"/>
      <c r="J11269" s="1283"/>
      <c r="K11269" s="1283"/>
      <c r="L11269" s="1283"/>
      <c r="M11269" s="1283"/>
      <c r="N11269" s="1283"/>
      <c r="O11269" s="1283"/>
      <c r="P11269" s="1283"/>
      <c r="R11269" s="1067"/>
      <c r="Z11269" s="21"/>
      <c r="AH11269"/>
    </row>
    <row r="11270" spans="1:34" ht="11.25" customHeight="1">
      <c r="A11270"/>
      <c r="B11270" s="1281" t="s">
        <v>17</v>
      </c>
      <c r="C11270" s="1282">
        <v>9186</v>
      </c>
      <c r="D11270" s="1341" t="str">
        <f t="shared" si="189"/>
        <v>WI9186</v>
      </c>
      <c r="E11270" s="1514" t="s">
        <v>122</v>
      </c>
      <c r="F11270" s="1390">
        <v>900</v>
      </c>
      <c r="G11270" s="1283">
        <v>15.83</v>
      </c>
      <c r="H11270" s="1283"/>
      <c r="I11270" s="1283"/>
      <c r="J11270" s="1283"/>
      <c r="K11270" s="1283"/>
      <c r="L11270" s="1283"/>
      <c r="M11270" s="1283"/>
      <c r="N11270" s="1283"/>
      <c r="O11270" s="1283"/>
      <c r="P11270" s="1283"/>
      <c r="R11270" s="1067"/>
      <c r="Z11270" s="21"/>
      <c r="AH11270"/>
    </row>
    <row r="11271" spans="1:34" ht="11.25" customHeight="1">
      <c r="A11271"/>
      <c r="B11271" s="1281" t="s">
        <v>17</v>
      </c>
      <c r="C11271" s="1282">
        <v>9220</v>
      </c>
      <c r="D11271" s="1341" t="str">
        <f t="shared" si="189"/>
        <v>WI9220</v>
      </c>
      <c r="E11271" s="1514" t="s">
        <v>121</v>
      </c>
      <c r="F11271" s="1390">
        <v>900</v>
      </c>
      <c r="G11271" s="1283">
        <v>4.21</v>
      </c>
      <c r="H11271" s="1283"/>
      <c r="I11271" s="1283"/>
      <c r="J11271" s="1283"/>
      <c r="K11271" s="1283"/>
      <c r="L11271" s="1283"/>
      <c r="M11271" s="1283"/>
      <c r="N11271" s="1283"/>
      <c r="O11271" s="1283"/>
      <c r="P11271" s="1283"/>
      <c r="R11271" s="1067"/>
      <c r="Z11271" s="21"/>
      <c r="AH11271"/>
    </row>
    <row r="11272" spans="1:34" ht="11.25" customHeight="1">
      <c r="A11272"/>
      <c r="B11272" s="1281" t="s">
        <v>17</v>
      </c>
      <c r="C11272" s="1282">
        <v>9402</v>
      </c>
      <c r="D11272" s="1341" t="str">
        <f t="shared" si="189"/>
        <v>WI9402</v>
      </c>
      <c r="E11272" s="1514" t="s">
        <v>121</v>
      </c>
      <c r="F11272" s="1390">
        <v>900</v>
      </c>
      <c r="G11272" s="1283">
        <v>4.68</v>
      </c>
      <c r="H11272" s="1283"/>
      <c r="I11272" s="1283"/>
      <c r="J11272" s="1283"/>
      <c r="K11272" s="1283"/>
      <c r="L11272" s="1283"/>
      <c r="M11272" s="1283"/>
      <c r="N11272" s="1283"/>
      <c r="O11272" s="1283"/>
      <c r="P11272" s="1283"/>
      <c r="R11272" s="1067"/>
      <c r="Z11272" s="21"/>
      <c r="AH11272"/>
    </row>
    <row r="11273" spans="1:34" ht="11.25" customHeight="1">
      <c r="A11273"/>
      <c r="B11273" s="1281" t="s">
        <v>17</v>
      </c>
      <c r="C11273" s="1282">
        <v>9403</v>
      </c>
      <c r="D11273" s="1341" t="str">
        <f t="shared" si="189"/>
        <v>WI9403</v>
      </c>
      <c r="E11273" s="1514" t="s">
        <v>124</v>
      </c>
      <c r="F11273" s="1390">
        <v>900</v>
      </c>
      <c r="G11273" s="1283">
        <v>10.01</v>
      </c>
      <c r="H11273" s="1283"/>
      <c r="I11273" s="1283"/>
      <c r="J11273" s="1283"/>
      <c r="K11273" s="1283"/>
      <c r="L11273" s="1283"/>
      <c r="M11273" s="1283"/>
      <c r="N11273" s="1283"/>
      <c r="O11273" s="1283"/>
      <c r="P11273" s="1283"/>
      <c r="R11273" s="1067"/>
      <c r="Z11273" s="21"/>
      <c r="AH11273"/>
    </row>
    <row r="11274" spans="1:34" ht="11.25" customHeight="1">
      <c r="A11274"/>
      <c r="B11274" s="1281" t="s">
        <v>17</v>
      </c>
      <c r="C11274" s="1282">
        <v>9410</v>
      </c>
      <c r="D11274" s="1341" t="str">
        <f t="shared" si="189"/>
        <v>WI9410</v>
      </c>
      <c r="E11274" s="1514" t="s">
        <v>122</v>
      </c>
      <c r="F11274" s="1390">
        <v>513</v>
      </c>
      <c r="G11274" s="1283">
        <v>1.63</v>
      </c>
      <c r="H11274" s="1283"/>
      <c r="I11274" s="1283"/>
      <c r="J11274" s="1283"/>
      <c r="K11274" s="1283"/>
      <c r="L11274" s="1283"/>
      <c r="M11274" s="1283"/>
      <c r="N11274" s="1283"/>
      <c r="O11274" s="1283"/>
      <c r="P11274" s="1283"/>
      <c r="R11274" s="1067"/>
      <c r="Z11274" s="21"/>
      <c r="AH11274"/>
    </row>
    <row r="11275" spans="1:34" ht="11.25" customHeight="1">
      <c r="A11275"/>
      <c r="B11275" s="1281" t="s">
        <v>17</v>
      </c>
      <c r="C11275" s="1282">
        <v>9412</v>
      </c>
      <c r="D11275" s="1341" t="str">
        <f t="shared" si="189"/>
        <v>WI9412</v>
      </c>
      <c r="E11275" s="1514" t="s">
        <v>122</v>
      </c>
      <c r="F11275" s="1390">
        <v>870</v>
      </c>
      <c r="G11275" s="1283">
        <v>3.61</v>
      </c>
      <c r="H11275" s="1283"/>
      <c r="I11275" s="1283"/>
      <c r="J11275" s="1283"/>
      <c r="K11275" s="1283"/>
      <c r="L11275" s="1283"/>
      <c r="M11275" s="1283"/>
      <c r="N11275" s="1283"/>
      <c r="O11275" s="1283"/>
      <c r="P11275" s="1283"/>
      <c r="R11275" s="1067"/>
      <c r="Z11275" s="21"/>
      <c r="AH11275"/>
    </row>
    <row r="11276" spans="1:34" ht="11.25" customHeight="1">
      <c r="A11276"/>
      <c r="B11276" s="1281" t="s">
        <v>17</v>
      </c>
      <c r="C11276" s="1282">
        <v>9413</v>
      </c>
      <c r="D11276" s="1341" t="str">
        <f t="shared" ref="D11276:D11291" si="190">B11276&amp;TEXT(C11276,"0000")</f>
        <v>WI9413</v>
      </c>
      <c r="E11276" s="1514" t="s">
        <v>122</v>
      </c>
      <c r="F11276" s="1390">
        <v>900</v>
      </c>
      <c r="G11276" s="1283">
        <v>3.94</v>
      </c>
      <c r="H11276" s="1283"/>
      <c r="I11276" s="1283"/>
      <c r="J11276" s="1283"/>
      <c r="K11276" s="1283"/>
      <c r="L11276" s="1283"/>
      <c r="M11276" s="1283"/>
      <c r="N11276" s="1283"/>
      <c r="O11276" s="1283"/>
      <c r="P11276" s="1283"/>
      <c r="R11276" s="1067"/>
      <c r="Z11276" s="21"/>
      <c r="AH11276"/>
    </row>
    <row r="11277" spans="1:34" ht="11.25" customHeight="1">
      <c r="A11277"/>
      <c r="B11277" s="1281" t="s">
        <v>17</v>
      </c>
      <c r="C11277" s="1282">
        <v>9414</v>
      </c>
      <c r="D11277" s="1341" t="str">
        <f t="shared" si="190"/>
        <v>WI9414</v>
      </c>
      <c r="E11277" s="1514" t="s">
        <v>122</v>
      </c>
      <c r="F11277" s="1390">
        <v>900</v>
      </c>
      <c r="G11277" s="1283">
        <v>5.23</v>
      </c>
      <c r="H11277" s="1283"/>
      <c r="I11277" s="1283"/>
      <c r="J11277" s="1283"/>
      <c r="K11277" s="1283"/>
      <c r="L11277" s="1283"/>
      <c r="M11277" s="1283"/>
      <c r="N11277" s="1283"/>
      <c r="O11277" s="1283"/>
      <c r="P11277" s="1283"/>
      <c r="R11277" s="1067"/>
      <c r="Z11277" s="21"/>
      <c r="AH11277"/>
    </row>
    <row r="11278" spans="1:34" ht="11.25" customHeight="1">
      <c r="A11278"/>
      <c r="B11278" s="1281" t="s">
        <v>17</v>
      </c>
      <c r="C11278" s="1282">
        <v>9428</v>
      </c>
      <c r="D11278" s="1341" t="str">
        <f t="shared" si="190"/>
        <v>WI9428</v>
      </c>
      <c r="E11278" s="1514" t="s">
        <v>123</v>
      </c>
      <c r="F11278" s="1390">
        <v>350</v>
      </c>
      <c r="G11278" s="1283">
        <v>99.99</v>
      </c>
      <c r="H11278" s="1283"/>
      <c r="I11278" s="1283"/>
      <c r="J11278" s="1283"/>
      <c r="K11278" s="1283"/>
      <c r="L11278" s="1283"/>
      <c r="M11278" s="1283"/>
      <c r="N11278" s="1283"/>
      <c r="O11278" s="1283"/>
      <c r="P11278" s="1283"/>
      <c r="R11278" s="1067"/>
      <c r="Z11278" s="21"/>
      <c r="AH11278"/>
    </row>
    <row r="11279" spans="1:34" ht="11.25" customHeight="1">
      <c r="A11279"/>
      <c r="B11279" s="1281" t="s">
        <v>17</v>
      </c>
      <c r="C11279" s="1282">
        <v>9447</v>
      </c>
      <c r="D11279" s="1341" t="str">
        <f t="shared" si="190"/>
        <v>WI9447</v>
      </c>
      <c r="E11279" s="1514" t="s">
        <v>280</v>
      </c>
      <c r="F11279" s="1390">
        <v>1000</v>
      </c>
      <c r="G11279" s="1283">
        <v>99.99</v>
      </c>
      <c r="H11279" s="1283"/>
      <c r="I11279" s="1283"/>
      <c r="J11279" s="1283"/>
      <c r="K11279" s="1283"/>
      <c r="L11279" s="1283"/>
      <c r="M11279" s="1283"/>
      <c r="N11279" s="1283"/>
      <c r="O11279" s="1283"/>
      <c r="P11279" s="1283"/>
      <c r="R11279" s="1067"/>
      <c r="Z11279" s="21"/>
      <c r="AH11279"/>
    </row>
    <row r="11280" spans="1:34" ht="11.25" customHeight="1">
      <c r="A11280"/>
      <c r="B11280" s="1281" t="s">
        <v>17</v>
      </c>
      <c r="C11280" s="1282">
        <v>9501</v>
      </c>
      <c r="D11280" s="1341" t="str">
        <f t="shared" si="190"/>
        <v>WI9501</v>
      </c>
      <c r="E11280" s="1514" t="s">
        <v>125</v>
      </c>
      <c r="F11280" s="1390">
        <v>827</v>
      </c>
      <c r="G11280" s="1283">
        <v>3.37</v>
      </c>
      <c r="H11280" s="1283"/>
      <c r="I11280" s="1283"/>
      <c r="J11280" s="1283"/>
      <c r="K11280" s="1283"/>
      <c r="L11280" s="1283"/>
      <c r="M11280" s="1283"/>
      <c r="N11280" s="1283"/>
      <c r="O11280" s="1283"/>
      <c r="P11280" s="1283"/>
      <c r="R11280" s="1067"/>
      <c r="Z11280" s="21"/>
      <c r="AH11280"/>
    </row>
    <row r="11281" spans="1:34" ht="11.25" customHeight="1">
      <c r="A11281"/>
      <c r="B11281" s="1281" t="s">
        <v>17</v>
      </c>
      <c r="C11281" s="1282">
        <v>9505</v>
      </c>
      <c r="D11281" s="1341" t="str">
        <f t="shared" si="190"/>
        <v>WI9505</v>
      </c>
      <c r="E11281" s="1514" t="s">
        <v>125</v>
      </c>
      <c r="F11281" s="1390">
        <v>900</v>
      </c>
      <c r="G11281" s="1283">
        <v>4.04</v>
      </c>
      <c r="H11281" s="1283"/>
      <c r="I11281" s="1283"/>
      <c r="J11281" s="1283"/>
      <c r="K11281" s="1283"/>
      <c r="L11281" s="1283"/>
      <c r="M11281" s="1283"/>
      <c r="N11281" s="1283"/>
      <c r="O11281" s="1283"/>
      <c r="P11281" s="1283"/>
      <c r="R11281" s="1067"/>
      <c r="Z11281" s="21"/>
      <c r="AH11281"/>
    </row>
    <row r="11282" spans="1:34" ht="11.25" customHeight="1">
      <c r="A11282"/>
      <c r="B11282" s="1281" t="s">
        <v>17</v>
      </c>
      <c r="C11282" s="1282">
        <v>9519</v>
      </c>
      <c r="D11282" s="1341" t="str">
        <f t="shared" si="190"/>
        <v>WI9519</v>
      </c>
      <c r="E11282" s="1514" t="s">
        <v>121</v>
      </c>
      <c r="F11282" s="1390">
        <v>900</v>
      </c>
      <c r="G11282" s="1283">
        <v>7.13</v>
      </c>
      <c r="H11282" s="1283"/>
      <c r="I11282" s="1283"/>
      <c r="J11282" s="1283"/>
      <c r="K11282" s="1283"/>
      <c r="L11282" s="1283"/>
      <c r="M11282" s="1283"/>
      <c r="N11282" s="1283"/>
      <c r="O11282" s="1283"/>
      <c r="P11282" s="1283"/>
      <c r="R11282" s="1067"/>
      <c r="Z11282" s="21"/>
      <c r="AH11282"/>
    </row>
    <row r="11283" spans="1:34" ht="11.25" customHeight="1">
      <c r="A11283"/>
      <c r="B11283" s="1281" t="s">
        <v>17</v>
      </c>
      <c r="C11283" s="1282">
        <v>9521</v>
      </c>
      <c r="D11283" s="1341" t="str">
        <f t="shared" si="190"/>
        <v>WI9521</v>
      </c>
      <c r="E11283" s="1514" t="s">
        <v>125</v>
      </c>
      <c r="F11283" s="1390">
        <v>900</v>
      </c>
      <c r="G11283" s="1283">
        <v>9</v>
      </c>
      <c r="H11283" s="1283"/>
      <c r="I11283" s="1283"/>
      <c r="J11283" s="1283"/>
      <c r="K11283" s="1283"/>
      <c r="L11283" s="1283"/>
      <c r="M11283" s="1283"/>
      <c r="N11283" s="1283"/>
      <c r="O11283" s="1283"/>
      <c r="P11283" s="1283"/>
      <c r="R11283" s="1067"/>
      <c r="Z11283" s="21"/>
      <c r="AH11283"/>
    </row>
    <row r="11284" spans="1:34" ht="11.25" customHeight="1">
      <c r="A11284"/>
      <c r="B11284" s="1281" t="s">
        <v>17</v>
      </c>
      <c r="C11284" s="1282">
        <v>9522</v>
      </c>
      <c r="D11284" s="1341" t="str">
        <f t="shared" si="190"/>
        <v>WI9522</v>
      </c>
      <c r="E11284" s="1514" t="s">
        <v>121</v>
      </c>
      <c r="F11284" s="1390">
        <v>519</v>
      </c>
      <c r="G11284" s="1283">
        <v>1.66</v>
      </c>
      <c r="H11284" s="1283"/>
      <c r="I11284" s="1283"/>
      <c r="J11284" s="1283"/>
      <c r="K11284" s="1283"/>
      <c r="L11284" s="1283"/>
      <c r="M11284" s="1283"/>
      <c r="N11284" s="1283"/>
      <c r="O11284" s="1283"/>
      <c r="P11284" s="1283"/>
      <c r="R11284" s="1067"/>
      <c r="Z11284" s="21"/>
      <c r="AH11284"/>
    </row>
    <row r="11285" spans="1:34" ht="11.25" customHeight="1">
      <c r="A11285"/>
      <c r="B11285" s="1281" t="s">
        <v>17</v>
      </c>
      <c r="C11285" s="1282">
        <v>9529</v>
      </c>
      <c r="D11285" s="1341" t="str">
        <f t="shared" si="190"/>
        <v>WI9529</v>
      </c>
      <c r="E11285" s="1514" t="s">
        <v>122</v>
      </c>
      <c r="F11285" s="1390">
        <v>0</v>
      </c>
      <c r="G11285" s="1283">
        <v>99.99</v>
      </c>
      <c r="H11285" s="1283"/>
      <c r="I11285" s="1283"/>
      <c r="J11285" s="1283"/>
      <c r="K11285" s="1283"/>
      <c r="L11285" s="1283"/>
      <c r="M11285" s="1283"/>
      <c r="N11285" s="1283"/>
      <c r="O11285" s="1283"/>
      <c r="P11285" s="1283"/>
    </row>
    <row r="11286" spans="1:34" ht="11.25" customHeight="1">
      <c r="A11286"/>
      <c r="B11286" s="1281" t="s">
        <v>17</v>
      </c>
      <c r="C11286" s="1282">
        <v>9534</v>
      </c>
      <c r="D11286" s="1341" t="str">
        <f t="shared" si="190"/>
        <v>WI9534</v>
      </c>
      <c r="E11286" s="1514" t="s">
        <v>124</v>
      </c>
      <c r="F11286" s="1390">
        <v>900</v>
      </c>
      <c r="G11286" s="1283">
        <v>6.32</v>
      </c>
      <c r="H11286" s="1283"/>
      <c r="I11286" s="1283"/>
      <c r="J11286" s="1283"/>
      <c r="K11286" s="1283"/>
      <c r="L11286" s="1283"/>
      <c r="M11286" s="1283"/>
      <c r="N11286" s="1283"/>
      <c r="O11286" s="1283"/>
      <c r="P11286" s="1283"/>
    </row>
    <row r="11287" spans="1:34" ht="11.25" customHeight="1">
      <c r="B11287" s="1281" t="s">
        <v>17</v>
      </c>
      <c r="C11287" s="1282">
        <v>9554</v>
      </c>
      <c r="D11287" s="1341" t="str">
        <f t="shared" si="190"/>
        <v>WI9554</v>
      </c>
      <c r="E11287" s="1514" t="s">
        <v>124</v>
      </c>
      <c r="F11287" s="1390">
        <v>900</v>
      </c>
      <c r="G11287" s="1283">
        <v>7.38</v>
      </c>
      <c r="H11287" s="1283"/>
      <c r="I11287" s="1283"/>
      <c r="J11287" s="1283"/>
      <c r="K11287" s="1283"/>
      <c r="L11287" s="1283"/>
      <c r="M11287" s="1283"/>
      <c r="N11287" s="1283"/>
      <c r="O11287" s="1283"/>
      <c r="P11287" s="1283"/>
    </row>
    <row r="11288" spans="1:34" ht="11.25" customHeight="1">
      <c r="B11288" s="1281" t="s">
        <v>17</v>
      </c>
      <c r="C11288" s="1282">
        <v>9586</v>
      </c>
      <c r="D11288" s="1341" t="str">
        <f t="shared" si="190"/>
        <v>WI9586</v>
      </c>
      <c r="E11288" s="1514" t="s">
        <v>121</v>
      </c>
      <c r="F11288" s="1390">
        <v>366</v>
      </c>
      <c r="G11288" s="1283">
        <v>0.81</v>
      </c>
      <c r="H11288" s="1283"/>
      <c r="I11288" s="1283"/>
      <c r="J11288" s="1283"/>
      <c r="K11288" s="1283"/>
      <c r="L11288" s="1283"/>
      <c r="M11288" s="1283"/>
      <c r="N11288" s="1283"/>
      <c r="O11288" s="1283"/>
      <c r="P11288" s="1283"/>
    </row>
    <row r="11289" spans="1:34" ht="11.25" customHeight="1">
      <c r="B11289" s="1281" t="s">
        <v>17</v>
      </c>
      <c r="C11289" s="1282">
        <v>9600</v>
      </c>
      <c r="D11289" s="1341" t="str">
        <f t="shared" si="190"/>
        <v>WI9600</v>
      </c>
      <c r="E11289" s="1514" t="s">
        <v>124</v>
      </c>
      <c r="F11289" s="1390">
        <v>900</v>
      </c>
      <c r="G11289" s="1283">
        <v>4.18</v>
      </c>
      <c r="H11289" s="1283"/>
      <c r="I11289" s="1283"/>
      <c r="J11289" s="1283"/>
      <c r="K11289" s="1283"/>
      <c r="L11289" s="1283"/>
      <c r="M11289" s="1283"/>
      <c r="N11289" s="1283"/>
      <c r="O11289" s="1283"/>
      <c r="P11289" s="1283"/>
    </row>
    <row r="11290" spans="1:34" ht="11.25" customHeight="1">
      <c r="B11290" s="1281" t="s">
        <v>17</v>
      </c>
      <c r="C11290" s="1282">
        <v>9620</v>
      </c>
      <c r="D11290" s="1341" t="str">
        <f t="shared" si="190"/>
        <v>WI9620</v>
      </c>
      <c r="E11290" s="1514" t="s">
        <v>121</v>
      </c>
      <c r="F11290" s="1390">
        <v>542</v>
      </c>
      <c r="G11290" s="1283">
        <v>1.79</v>
      </c>
      <c r="H11290" s="1283"/>
      <c r="I11290" s="1283"/>
      <c r="J11290" s="1283"/>
      <c r="K11290" s="1283"/>
      <c r="L11290" s="1283"/>
      <c r="M11290" s="1283"/>
      <c r="N11290" s="1283"/>
      <c r="O11290" s="1283"/>
      <c r="P11290" s="1283"/>
    </row>
    <row r="11291" spans="1:34" ht="11.25" customHeight="1">
      <c r="A11291" s="21" t="s">
        <v>17</v>
      </c>
      <c r="B11291" s="1281" t="s">
        <v>17</v>
      </c>
      <c r="C11291" s="1282">
        <v>9894</v>
      </c>
      <c r="D11291" s="1341" t="str">
        <f t="shared" si="190"/>
        <v>WI9894</v>
      </c>
      <c r="E11291" s="1514" t="s">
        <v>124</v>
      </c>
      <c r="F11291" s="1390">
        <v>368</v>
      </c>
      <c r="G11291" s="1283">
        <v>0.82</v>
      </c>
      <c r="H11291" s="1283"/>
      <c r="I11291" s="1283"/>
      <c r="J11291" s="1283"/>
      <c r="K11291" s="1283"/>
      <c r="L11291" s="1283"/>
      <c r="M11291" s="1283"/>
      <c r="N11291" s="1283"/>
      <c r="O11291" s="1283"/>
      <c r="P11291" s="1283"/>
    </row>
  </sheetData>
  <autoFilter ref="B10:P11291" xr:uid="{D6C430B4-586D-42EF-AF07-EF2E6FE4AE80}"/>
  <sortState xmlns:xlrd2="http://schemas.microsoft.com/office/spreadsheetml/2017/richdata2" ref="A5594:N5977">
    <sortCondition ref="C5594:C5977"/>
  </sortState>
  <customSheetViews>
    <customSheetView guid="{B070D993-A558-4B1C-AC4E-67FBCE430B77}" showAutoFilter="1" topLeftCell="A9570">
      <selection activeCell="A9576" sqref="A9576"/>
      <pageMargins left="0.7" right="0.7" top="0.75" bottom="0.75" header="0.3" footer="0.3"/>
      <pageSetup orientation="portrait" verticalDpi="0" r:id="rId1"/>
      <autoFilter ref="B10:P11291" xr:uid="{998ACC06-DDC2-4AD8-8376-D29102C9890E}"/>
    </customSheetView>
    <customSheetView guid="{66336E0E-D3CE-4BCD-8706-2E622954FB7A}" showAutoFilter="1">
      <selection activeCell="A3" sqref="A3"/>
      <pageMargins left="0.7" right="0.7" top="0.75" bottom="0.75" header="0.3" footer="0.3"/>
      <pageSetup orientation="portrait" verticalDpi="0" r:id="rId2"/>
      <autoFilter ref="B10:P11291" xr:uid="{D7E7840F-4251-44F8-A85C-9C0BD855F8CF}"/>
    </customSheetView>
    <customSheetView guid="{8F017303-F4E6-4F2E-AE6E-4863CE4BAD60}" showPageBreaks="1" showAutoFilter="1">
      <selection activeCell="P10" sqref="P10"/>
      <pageMargins left="0.7" right="0.7" top="0.75" bottom="0.75" header="0.3" footer="0.3"/>
      <pageSetup orientation="portrait" r:id="rId3"/>
      <autoFilter ref="B10:P11291" xr:uid="{9515BE19-D1C2-4BD5-8B5B-307A89862350}"/>
    </customSheetView>
    <customSheetView guid="{2D067A2B-544F-4687-B463-591ABEF3DC76}" showAutoFilter="1" topLeftCell="A9275">
      <selection activeCell="A9275" sqref="A9275"/>
      <pageMargins left="0.7" right="0.7" top="0.75" bottom="0.75" header="0.3" footer="0.3"/>
      <pageSetup orientation="portrait" verticalDpi="0" r:id="rId4"/>
      <autoFilter ref="B10:P11291" xr:uid="{F872DF00-8C00-4287-9DF5-F1B107D6EA60}"/>
    </customSheetView>
    <customSheetView guid="{DEED4BF7-CD74-46B8-9246-650AA2D336A3}" showAutoFilter="1">
      <selection activeCell="A15" sqref="A15"/>
      <pageMargins left="0.7" right="0.7" top="0.75" bottom="0.75" header="0.3" footer="0.3"/>
      <pageSetup orientation="portrait" verticalDpi="0" r:id="rId5"/>
      <autoFilter ref="B10:P11291" xr:uid="{F78A8574-061A-4888-9B26-41874E68227A}"/>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1A9FFAA3-8773-4515-8E34-9D2DD27FCA39}" showAutoFilter="1" topLeftCell="A5867">
      <selection activeCell="D5879" sqref="D5879"/>
      <pageMargins left="0.7" right="0.7" top="0.75" bottom="0.75" header="0.3" footer="0.3"/>
      <pageSetup orientation="portrait" verticalDpi="0" r:id="rId13"/>
      <autoFilter ref="B10:P11291" xr:uid="{2FE5FF93-B36D-423C-8F3D-65520647922E}"/>
    </customSheetView>
    <customSheetView guid="{C35CCEBD-5DD6-40D5-B0B9-29A308324E1F}" showAutoFilter="1">
      <pane xSplit="1" ySplit="10" topLeftCell="B5867" activePane="bottomRight" state="frozen"/>
      <selection pane="bottomRight" activeCell="A5867" sqref="A5867"/>
      <pageMargins left="0.7" right="0.7" top="0.75" bottom="0.75" header="0.3" footer="0.3"/>
      <pageSetup orientation="portrait" verticalDpi="0" r:id="rId14"/>
      <autoFilter ref="B10:P11291" xr:uid="{4D627D79-C64A-4CE2-847C-930E65F3DDA3}"/>
    </customSheetView>
    <customSheetView guid="{4C13BEF0-D969-4F7C-9C90-218A9EA7683E}" showAutoFilter="1" topLeftCell="A9029">
      <selection activeCell="D11" sqref="D11:D11038"/>
      <pageMargins left="0.7" right="0.7" top="0.75" bottom="0.75" header="0.3" footer="0.3"/>
      <pageSetup orientation="portrait" verticalDpi="0" r:id="rId15"/>
      <autoFilter ref="B10:P11291" xr:uid="{59C05248-32E2-4F28-9BC7-82A7EDC045A1}"/>
    </customSheetView>
  </customSheetViews>
  <pageMargins left="0.7" right="0.7" top="0.75" bottom="0.75" header="0.3" footer="0.3"/>
  <pageSetup orientation="portrait" verticalDpi="0"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A9" workbookViewId="0">
      <selection activeCell="G9" sqref="G9"/>
    </sheetView>
  </sheetViews>
  <sheetFormatPr defaultRowHeight="14.4"/>
  <cols>
    <col min="1" max="1" width="9" style="651"/>
    <col min="2" max="13" width="9" style="21"/>
  </cols>
  <sheetData>
    <row r="1" spans="1:13">
      <c r="A1" s="651" t="s">
        <v>256</v>
      </c>
    </row>
    <row r="2" spans="1:13">
      <c r="A2" s="651" t="s">
        <v>741</v>
      </c>
      <c r="B2" s="231"/>
      <c r="C2" s="231"/>
      <c r="D2" s="231"/>
      <c r="E2" s="231"/>
      <c r="F2" s="231"/>
      <c r="G2" s="690"/>
      <c r="H2"/>
    </row>
    <row r="3" spans="1:13">
      <c r="A3" s="651" t="s">
        <v>742</v>
      </c>
      <c r="B3" s="231"/>
      <c r="C3" s="231"/>
      <c r="D3" s="231"/>
      <c r="E3" s="231"/>
      <c r="F3" s="231"/>
      <c r="G3" s="690"/>
      <c r="H3"/>
    </row>
    <row r="4" spans="1:13">
      <c r="B4" s="231"/>
      <c r="C4" s="231"/>
      <c r="D4" s="231"/>
      <c r="E4" s="231"/>
      <c r="F4" s="231"/>
      <c r="G4" s="690"/>
      <c r="H4" s="231"/>
    </row>
    <row r="5" spans="1:13">
      <c r="B5" s="231" t="s">
        <v>512</v>
      </c>
      <c r="C5" s="232"/>
      <c r="D5" s="232"/>
      <c r="E5" s="232"/>
      <c r="F5" s="232"/>
      <c r="G5" s="690"/>
      <c r="H5"/>
      <c r="J5" s="648" t="s">
        <v>141</v>
      </c>
    </row>
    <row r="6" spans="1:13">
      <c r="B6" s="231" t="s">
        <v>737</v>
      </c>
      <c r="C6" s="231"/>
      <c r="D6" s="231"/>
      <c r="E6" s="231"/>
      <c r="F6" s="231"/>
      <c r="G6" s="690"/>
      <c r="H6"/>
      <c r="J6" s="651" t="s">
        <v>514</v>
      </c>
    </row>
    <row r="7" spans="1:13">
      <c r="B7" s="231" t="s">
        <v>738</v>
      </c>
      <c r="C7" s="231"/>
      <c r="D7" s="231"/>
      <c r="E7" s="231"/>
      <c r="F7" s="231"/>
      <c r="G7" s="690"/>
      <c r="H7"/>
      <c r="K7" s="651"/>
      <c r="L7" s="651"/>
      <c r="M7" s="651"/>
    </row>
    <row r="8" spans="1:13">
      <c r="B8" s="651"/>
      <c r="C8" s="651"/>
      <c r="D8" s="651"/>
      <c r="E8" s="651"/>
      <c r="F8" s="656" t="s">
        <v>318</v>
      </c>
      <c r="G8" s="651"/>
      <c r="H8" s="743" t="s">
        <v>86</v>
      </c>
      <c r="K8" s="651"/>
      <c r="L8" s="651"/>
      <c r="M8" s="651"/>
    </row>
    <row r="9" spans="1:13">
      <c r="B9" s="651"/>
      <c r="C9" s="651"/>
      <c r="D9" s="651"/>
      <c r="E9" s="656" t="s">
        <v>88</v>
      </c>
      <c r="F9" s="656" t="s">
        <v>88</v>
      </c>
      <c r="G9" s="743" t="s">
        <v>509</v>
      </c>
      <c r="H9" s="743" t="s">
        <v>291</v>
      </c>
      <c r="J9" s="648"/>
      <c r="K9" s="749" t="s">
        <v>142</v>
      </c>
      <c r="L9" s="749" t="s">
        <v>143</v>
      </c>
      <c r="M9" s="651"/>
    </row>
    <row r="10" spans="1:13" ht="15" thickBot="1">
      <c r="A10" s="651" t="s">
        <v>510</v>
      </c>
      <c r="B10" s="744" t="s">
        <v>46</v>
      </c>
      <c r="C10" s="744" t="s">
        <v>140</v>
      </c>
      <c r="D10" s="656" t="s">
        <v>101</v>
      </c>
      <c r="E10" s="656" t="s">
        <v>511</v>
      </c>
      <c r="F10" s="656" t="s">
        <v>511</v>
      </c>
      <c r="G10" s="743" t="s">
        <v>292</v>
      </c>
      <c r="H10" s="743" t="s">
        <v>293</v>
      </c>
      <c r="J10" s="750" t="s">
        <v>46</v>
      </c>
      <c r="K10" s="750" t="s">
        <v>144</v>
      </c>
      <c r="L10" s="749" t="s">
        <v>144</v>
      </c>
      <c r="M10" s="751" t="s">
        <v>88</v>
      </c>
    </row>
    <row r="11" spans="1:13" ht="15" thickTop="1">
      <c r="A11" s="651" t="s">
        <v>5</v>
      </c>
      <c r="B11" s="651" t="s">
        <v>5</v>
      </c>
      <c r="C11" s="1356">
        <v>5</v>
      </c>
      <c r="D11" s="745" t="str">
        <f t="shared" ref="D11:D74" si="0">B11&amp;TEXT(C11,"0000")</f>
        <v>CA0005</v>
      </c>
      <c r="E11" s="1334">
        <v>0.96</v>
      </c>
      <c r="F11" s="746">
        <f t="shared" ref="F11:F74" si="1">IF(E11="NA","NA",ROUND((E11-1)*0.9+1,3))</f>
        <v>0.96399999999999997</v>
      </c>
      <c r="G11" s="1399">
        <v>633</v>
      </c>
      <c r="H11" s="1335">
        <v>0.85</v>
      </c>
      <c r="I11" s="338"/>
      <c r="J11" s="752" t="s">
        <v>5</v>
      </c>
      <c r="K11" s="1276" t="s">
        <v>577</v>
      </c>
      <c r="L11" s="1277">
        <f>DATEVALUE(K11)</f>
        <v>39814</v>
      </c>
      <c r="M11" s="1395">
        <v>64914</v>
      </c>
    </row>
    <row r="12" spans="1:13">
      <c r="B12" s="651" t="s">
        <v>5</v>
      </c>
      <c r="C12" s="1356">
        <v>16</v>
      </c>
      <c r="D12" s="747" t="str">
        <f t="shared" si="0"/>
        <v>CA0016</v>
      </c>
      <c r="E12" s="1336">
        <v>0.89300000000000002</v>
      </c>
      <c r="F12" s="644">
        <f t="shared" si="1"/>
        <v>0.90400000000000003</v>
      </c>
      <c r="G12" s="748">
        <v>568</v>
      </c>
      <c r="H12" s="1337">
        <v>1.29</v>
      </c>
      <c r="I12" s="338"/>
      <c r="J12" s="752" t="s">
        <v>5</v>
      </c>
      <c r="K12" s="1276" t="s">
        <v>578</v>
      </c>
      <c r="L12" s="1278">
        <f t="shared" ref="L12:L75" si="2">DATEVALUE(K12)</f>
        <v>39845</v>
      </c>
      <c r="M12" s="1396">
        <v>64804</v>
      </c>
    </row>
    <row r="13" spans="1:13">
      <c r="B13" s="651" t="s">
        <v>5</v>
      </c>
      <c r="C13" s="1356">
        <v>34</v>
      </c>
      <c r="D13" s="747" t="str">
        <f t="shared" si="0"/>
        <v>CA0034</v>
      </c>
      <c r="E13" s="1336">
        <v>0.84599999999999997</v>
      </c>
      <c r="F13" s="644">
        <f t="shared" si="1"/>
        <v>0.86099999999999999</v>
      </c>
      <c r="G13" s="748">
        <v>809</v>
      </c>
      <c r="H13" s="1337">
        <v>1.1399999999999999</v>
      </c>
      <c r="I13" s="338"/>
      <c r="J13" s="752" t="s">
        <v>5</v>
      </c>
      <c r="K13" s="1276" t="s">
        <v>579</v>
      </c>
      <c r="L13" s="1278">
        <f t="shared" si="2"/>
        <v>39873</v>
      </c>
      <c r="M13" s="1396">
        <v>64694</v>
      </c>
    </row>
    <row r="14" spans="1:13">
      <c r="B14" s="651" t="s">
        <v>5</v>
      </c>
      <c r="C14" s="1356">
        <v>35</v>
      </c>
      <c r="D14" s="747" t="str">
        <f t="shared" si="0"/>
        <v>CA0035</v>
      </c>
      <c r="E14" s="1336">
        <v>0.998</v>
      </c>
      <c r="F14" s="644">
        <f t="shared" si="1"/>
        <v>0.998</v>
      </c>
      <c r="G14" s="748">
        <v>696</v>
      </c>
      <c r="H14" s="1337">
        <v>0.82</v>
      </c>
      <c r="I14" s="338"/>
      <c r="J14" s="752" t="s">
        <v>5</v>
      </c>
      <c r="K14" s="1276" t="s">
        <v>580</v>
      </c>
      <c r="L14" s="1278">
        <f t="shared" si="2"/>
        <v>39904</v>
      </c>
      <c r="M14" s="1396">
        <v>64588</v>
      </c>
    </row>
    <row r="15" spans="1:13">
      <c r="B15" s="651" t="s">
        <v>5</v>
      </c>
      <c r="C15" s="1356">
        <v>36</v>
      </c>
      <c r="D15" s="747" t="str">
        <f t="shared" si="0"/>
        <v>CA0036</v>
      </c>
      <c r="E15" s="1336">
        <v>0.77500000000000002</v>
      </c>
      <c r="F15" s="644">
        <f t="shared" si="1"/>
        <v>0.79800000000000004</v>
      </c>
      <c r="G15" s="748">
        <v>701</v>
      </c>
      <c r="H15" s="1337">
        <v>1.43</v>
      </c>
      <c r="I15" s="338"/>
      <c r="J15" s="752" t="s">
        <v>5</v>
      </c>
      <c r="K15" s="1276" t="s">
        <v>581</v>
      </c>
      <c r="L15" s="1278">
        <f t="shared" si="2"/>
        <v>39934</v>
      </c>
      <c r="M15" s="1396">
        <v>64478</v>
      </c>
    </row>
    <row r="16" spans="1:13">
      <c r="B16" s="651" t="s">
        <v>5</v>
      </c>
      <c r="C16" s="1356">
        <v>38</v>
      </c>
      <c r="D16" s="747" t="str">
        <f t="shared" si="0"/>
        <v>CA0038</v>
      </c>
      <c r="E16" s="1336">
        <v>0.92100000000000004</v>
      </c>
      <c r="F16" s="644">
        <f t="shared" si="1"/>
        <v>0.92900000000000005</v>
      </c>
      <c r="G16" s="748">
        <v>681</v>
      </c>
      <c r="H16" s="1337">
        <v>1.42</v>
      </c>
      <c r="I16" s="338"/>
      <c r="J16" s="752" t="s">
        <v>5</v>
      </c>
      <c r="K16" s="1276" t="s">
        <v>582</v>
      </c>
      <c r="L16" s="1278">
        <f t="shared" si="2"/>
        <v>39965</v>
      </c>
      <c r="M16" s="1396">
        <v>64371</v>
      </c>
    </row>
    <row r="17" spans="2:13">
      <c r="B17" s="651" t="s">
        <v>5</v>
      </c>
      <c r="C17" s="1356">
        <v>40</v>
      </c>
      <c r="D17" s="747" t="str">
        <f t="shared" si="0"/>
        <v>CA0040</v>
      </c>
      <c r="E17" s="1336">
        <v>0.83199999999999996</v>
      </c>
      <c r="F17" s="644">
        <f t="shared" si="1"/>
        <v>0.84899999999999998</v>
      </c>
      <c r="G17" s="748">
        <v>625</v>
      </c>
      <c r="H17" s="1337">
        <v>0.81</v>
      </c>
      <c r="I17" s="338"/>
      <c r="J17" s="752" t="s">
        <v>5</v>
      </c>
      <c r="K17" s="1276" t="s">
        <v>583</v>
      </c>
      <c r="L17" s="1278">
        <f t="shared" si="2"/>
        <v>39995</v>
      </c>
      <c r="M17" s="1396">
        <v>64261</v>
      </c>
    </row>
    <row r="18" spans="2:13">
      <c r="B18" s="651" t="s">
        <v>5</v>
      </c>
      <c r="C18" s="1356">
        <v>41</v>
      </c>
      <c r="D18" s="747" t="str">
        <f t="shared" si="0"/>
        <v>CA0041</v>
      </c>
      <c r="E18" s="1336">
        <v>0.876</v>
      </c>
      <c r="F18" s="644">
        <f t="shared" si="1"/>
        <v>0.88800000000000001</v>
      </c>
      <c r="G18" s="748">
        <v>580</v>
      </c>
      <c r="H18" s="1337">
        <v>0.87</v>
      </c>
      <c r="I18" s="338"/>
      <c r="J18" s="752" t="s">
        <v>5</v>
      </c>
      <c r="K18" s="1276" t="s">
        <v>584</v>
      </c>
      <c r="L18" s="1278">
        <f t="shared" si="2"/>
        <v>40026</v>
      </c>
      <c r="M18" s="1396">
        <v>64151</v>
      </c>
    </row>
    <row r="19" spans="2:13">
      <c r="B19" s="651" t="s">
        <v>5</v>
      </c>
      <c r="C19" s="1356">
        <v>42</v>
      </c>
      <c r="D19" s="747" t="str">
        <f t="shared" si="0"/>
        <v>CA0042</v>
      </c>
      <c r="E19" s="1336">
        <v>0.95499999999999996</v>
      </c>
      <c r="F19" s="644">
        <f t="shared" si="1"/>
        <v>0.96</v>
      </c>
      <c r="G19" s="748">
        <v>648</v>
      </c>
      <c r="H19" s="1337">
        <v>1.05</v>
      </c>
      <c r="I19" s="338"/>
      <c r="J19" s="752" t="s">
        <v>5</v>
      </c>
      <c r="K19" s="1276" t="s">
        <v>585</v>
      </c>
      <c r="L19" s="1278">
        <f t="shared" si="2"/>
        <v>40057</v>
      </c>
      <c r="M19" s="1396">
        <v>64052</v>
      </c>
    </row>
    <row r="20" spans="2:13">
      <c r="B20" s="651" t="s">
        <v>5</v>
      </c>
      <c r="C20" s="1356">
        <v>44</v>
      </c>
      <c r="D20" s="747" t="str">
        <f t="shared" si="0"/>
        <v>CA0044</v>
      </c>
      <c r="E20" s="1336">
        <v>0.82</v>
      </c>
      <c r="F20" s="644">
        <f t="shared" si="1"/>
        <v>0.83799999999999997</v>
      </c>
      <c r="G20" s="748">
        <v>598</v>
      </c>
      <c r="H20" s="1337">
        <v>0.9</v>
      </c>
      <c r="I20" s="338"/>
      <c r="J20" s="752" t="s">
        <v>5</v>
      </c>
      <c r="K20" s="1276" t="s">
        <v>586</v>
      </c>
      <c r="L20" s="1278">
        <f t="shared" si="2"/>
        <v>40087</v>
      </c>
      <c r="M20" s="1396">
        <v>63942</v>
      </c>
    </row>
    <row r="21" spans="2:13">
      <c r="B21" s="651" t="s">
        <v>5</v>
      </c>
      <c r="C21" s="1356">
        <v>45</v>
      </c>
      <c r="D21" s="747" t="str">
        <f t="shared" si="0"/>
        <v>CA0045</v>
      </c>
      <c r="E21" s="1336">
        <v>0.86199999999999999</v>
      </c>
      <c r="F21" s="644">
        <f t="shared" si="1"/>
        <v>0.876</v>
      </c>
      <c r="G21" s="748">
        <v>632</v>
      </c>
      <c r="H21" s="1337">
        <v>0.79</v>
      </c>
      <c r="I21" s="338"/>
      <c r="J21" s="752" t="s">
        <v>5</v>
      </c>
      <c r="K21" s="1276" t="s">
        <v>587</v>
      </c>
      <c r="L21" s="1278">
        <f t="shared" si="2"/>
        <v>40118</v>
      </c>
      <c r="M21" s="1396">
        <v>63836</v>
      </c>
    </row>
    <row r="22" spans="2:13">
      <c r="B22" s="651" t="s">
        <v>5</v>
      </c>
      <c r="C22" s="1356">
        <v>50</v>
      </c>
      <c r="D22" s="747" t="str">
        <f t="shared" si="0"/>
        <v>CA0050</v>
      </c>
      <c r="E22" s="1336">
        <v>0.92400000000000004</v>
      </c>
      <c r="F22" s="644">
        <f t="shared" si="1"/>
        <v>0.93200000000000005</v>
      </c>
      <c r="G22" s="748">
        <v>697</v>
      </c>
      <c r="H22" s="1337">
        <v>0.98</v>
      </c>
      <c r="I22" s="338"/>
      <c r="J22" s="752" t="s">
        <v>5</v>
      </c>
      <c r="K22" s="1276" t="s">
        <v>588</v>
      </c>
      <c r="L22" s="1278">
        <f t="shared" si="2"/>
        <v>40148</v>
      </c>
      <c r="M22" s="1396">
        <v>63726</v>
      </c>
    </row>
    <row r="23" spans="2:13">
      <c r="B23" s="651" t="s">
        <v>5</v>
      </c>
      <c r="C23" s="1356">
        <v>79</v>
      </c>
      <c r="D23" s="747" t="str">
        <f t="shared" si="0"/>
        <v>CA0079</v>
      </c>
      <c r="E23" s="1336">
        <v>0.93700000000000006</v>
      </c>
      <c r="F23" s="644">
        <f t="shared" si="1"/>
        <v>0.94299999999999995</v>
      </c>
      <c r="G23" s="748">
        <v>581</v>
      </c>
      <c r="H23" s="1337">
        <v>0.6</v>
      </c>
      <c r="I23" s="338"/>
      <c r="J23" s="752" t="s">
        <v>5</v>
      </c>
      <c r="K23" s="1276" t="s">
        <v>589</v>
      </c>
      <c r="L23" s="1278">
        <f t="shared" si="2"/>
        <v>40179</v>
      </c>
      <c r="M23" s="1396">
        <v>63619</v>
      </c>
    </row>
    <row r="24" spans="2:13">
      <c r="B24" s="651" t="s">
        <v>5</v>
      </c>
      <c r="C24" s="1356">
        <v>96</v>
      </c>
      <c r="D24" s="747" t="str">
        <f t="shared" si="0"/>
        <v>CA0096</v>
      </c>
      <c r="E24" s="1336">
        <v>1.054</v>
      </c>
      <c r="F24" s="644">
        <f t="shared" si="1"/>
        <v>1.0489999999999999</v>
      </c>
      <c r="G24" s="748">
        <v>614</v>
      </c>
      <c r="H24" s="1337">
        <v>0.81</v>
      </c>
      <c r="I24" s="338"/>
      <c r="J24" s="752" t="s">
        <v>5</v>
      </c>
      <c r="K24" s="1276" t="s">
        <v>590</v>
      </c>
      <c r="L24" s="1278">
        <f t="shared" si="2"/>
        <v>40210</v>
      </c>
      <c r="M24" s="1396">
        <v>63339</v>
      </c>
    </row>
    <row r="25" spans="2:13">
      <c r="B25" s="651" t="s">
        <v>5</v>
      </c>
      <c r="C25" s="1356">
        <v>106</v>
      </c>
      <c r="D25" s="747" t="str">
        <f t="shared" si="0"/>
        <v>CA0106</v>
      </c>
      <c r="E25" s="1336">
        <v>1.21</v>
      </c>
      <c r="F25" s="644">
        <f t="shared" si="1"/>
        <v>1.1890000000000001</v>
      </c>
      <c r="G25" s="748">
        <v>713</v>
      </c>
      <c r="H25" s="1337">
        <v>1.84</v>
      </c>
      <c r="I25" s="338"/>
      <c r="J25" s="752" t="s">
        <v>5</v>
      </c>
      <c r="K25" s="1276" t="s">
        <v>591</v>
      </c>
      <c r="L25" s="1278">
        <f t="shared" si="2"/>
        <v>40238</v>
      </c>
      <c r="M25" s="1396">
        <v>63059</v>
      </c>
    </row>
    <row r="26" spans="2:13">
      <c r="B26" s="651" t="s">
        <v>5</v>
      </c>
      <c r="C26" s="1356">
        <v>171</v>
      </c>
      <c r="D26" s="747" t="str">
        <f t="shared" si="0"/>
        <v>CA0171</v>
      </c>
      <c r="E26" s="1336">
        <v>0.83799999999999997</v>
      </c>
      <c r="F26" s="644">
        <f t="shared" si="1"/>
        <v>0.85399999999999998</v>
      </c>
      <c r="G26" s="748">
        <v>689</v>
      </c>
      <c r="H26" s="1337">
        <v>1.1000000000000001</v>
      </c>
      <c r="I26" s="338"/>
      <c r="J26" s="752" t="s">
        <v>5</v>
      </c>
      <c r="K26" s="1276" t="s">
        <v>592</v>
      </c>
      <c r="L26" s="1278">
        <f t="shared" si="2"/>
        <v>40269</v>
      </c>
      <c r="M26" s="1396">
        <v>62788</v>
      </c>
    </row>
    <row r="27" spans="2:13">
      <c r="B27" s="651" t="s">
        <v>5</v>
      </c>
      <c r="C27" s="1356">
        <v>172</v>
      </c>
      <c r="D27" s="747" t="str">
        <f t="shared" si="0"/>
        <v>CA0172</v>
      </c>
      <c r="E27" s="1336">
        <v>0.86399999999999999</v>
      </c>
      <c r="F27" s="644">
        <f t="shared" si="1"/>
        <v>0.878</v>
      </c>
      <c r="G27" s="748">
        <v>637</v>
      </c>
      <c r="H27" s="1337">
        <v>0.85</v>
      </c>
      <c r="I27" s="338"/>
      <c r="J27" s="752" t="s">
        <v>5</v>
      </c>
      <c r="K27" s="1276" t="s">
        <v>593</v>
      </c>
      <c r="L27" s="1278">
        <f t="shared" si="2"/>
        <v>40299</v>
      </c>
      <c r="M27" s="1396">
        <v>62508</v>
      </c>
    </row>
    <row r="28" spans="2:13">
      <c r="B28" s="651" t="s">
        <v>5</v>
      </c>
      <c r="C28" s="1356">
        <v>251</v>
      </c>
      <c r="D28" s="747" t="str">
        <f t="shared" si="0"/>
        <v>CA0251</v>
      </c>
      <c r="E28" s="1336">
        <v>1.0309999999999999</v>
      </c>
      <c r="F28" s="644">
        <f t="shared" si="1"/>
        <v>1.028</v>
      </c>
      <c r="G28" s="748">
        <v>1064</v>
      </c>
      <c r="H28" s="1337">
        <v>0.66</v>
      </c>
      <c r="I28" s="338"/>
      <c r="J28" s="752" t="s">
        <v>5</v>
      </c>
      <c r="K28" s="1276" t="s">
        <v>594</v>
      </c>
      <c r="L28" s="1278">
        <f t="shared" si="2"/>
        <v>40330</v>
      </c>
      <c r="M28" s="1396">
        <v>62236</v>
      </c>
    </row>
    <row r="29" spans="2:13">
      <c r="B29" s="651" t="s">
        <v>5</v>
      </c>
      <c r="C29" s="1356">
        <v>400</v>
      </c>
      <c r="D29" s="747" t="str">
        <f t="shared" si="0"/>
        <v>CA0400</v>
      </c>
      <c r="E29" s="1336">
        <v>0.95</v>
      </c>
      <c r="F29" s="644">
        <f t="shared" si="1"/>
        <v>0.95499999999999996</v>
      </c>
      <c r="G29" s="748">
        <v>633</v>
      </c>
      <c r="H29" s="1337">
        <v>0.78</v>
      </c>
      <c r="I29" s="338"/>
      <c r="J29" s="752" t="s">
        <v>5</v>
      </c>
      <c r="K29" s="1276" t="s">
        <v>595</v>
      </c>
      <c r="L29" s="1278">
        <f t="shared" si="2"/>
        <v>40360</v>
      </c>
      <c r="M29" s="1396">
        <v>61956</v>
      </c>
    </row>
    <row r="30" spans="2:13">
      <c r="B30" s="651" t="s">
        <v>5</v>
      </c>
      <c r="C30" s="1356">
        <v>401</v>
      </c>
      <c r="D30" s="747" t="str">
        <f t="shared" si="0"/>
        <v>CA0401</v>
      </c>
      <c r="E30" s="1336">
        <v>0.96499999999999997</v>
      </c>
      <c r="F30" s="644">
        <f t="shared" si="1"/>
        <v>0.96899999999999997</v>
      </c>
      <c r="G30" s="748">
        <v>517</v>
      </c>
      <c r="H30" s="1337">
        <v>1.1299999999999999</v>
      </c>
      <c r="I30" s="338"/>
      <c r="J30" s="752" t="s">
        <v>5</v>
      </c>
      <c r="K30" s="1276" t="s">
        <v>596</v>
      </c>
      <c r="L30" s="1278">
        <f t="shared" si="2"/>
        <v>40391</v>
      </c>
      <c r="M30" s="1396">
        <v>61676</v>
      </c>
    </row>
    <row r="31" spans="2:13">
      <c r="B31" s="651" t="s">
        <v>5</v>
      </c>
      <c r="C31" s="1356">
        <v>1122</v>
      </c>
      <c r="D31" s="747" t="str">
        <f t="shared" si="0"/>
        <v>CA1122</v>
      </c>
      <c r="E31" s="1336">
        <v>1.3460000000000001</v>
      </c>
      <c r="F31" s="644">
        <f t="shared" si="1"/>
        <v>1.3109999999999999</v>
      </c>
      <c r="G31" s="748">
        <v>931</v>
      </c>
      <c r="H31" s="1337">
        <v>0.51</v>
      </c>
      <c r="I31" s="338"/>
      <c r="J31" s="752" t="s">
        <v>5</v>
      </c>
      <c r="K31" s="1276" t="s">
        <v>597</v>
      </c>
      <c r="L31" s="1278">
        <f t="shared" si="2"/>
        <v>40422</v>
      </c>
      <c r="M31" s="1396">
        <v>61423</v>
      </c>
    </row>
    <row r="32" spans="2:13">
      <c r="B32" s="651" t="s">
        <v>5</v>
      </c>
      <c r="C32" s="1356">
        <v>1123</v>
      </c>
      <c r="D32" s="747" t="str">
        <f t="shared" si="0"/>
        <v>CA1123</v>
      </c>
      <c r="E32" s="1336">
        <v>1.5469999999999999</v>
      </c>
      <c r="F32" s="644">
        <f t="shared" si="1"/>
        <v>1.492</v>
      </c>
      <c r="G32" s="748">
        <v>779</v>
      </c>
      <c r="H32" s="1337">
        <v>1.01</v>
      </c>
      <c r="I32" s="338"/>
      <c r="J32" s="752" t="s">
        <v>5</v>
      </c>
      <c r="K32" s="1276" t="s">
        <v>598</v>
      </c>
      <c r="L32" s="1278">
        <f t="shared" si="2"/>
        <v>40452</v>
      </c>
      <c r="M32" s="1396">
        <v>61143</v>
      </c>
    </row>
    <row r="33" spans="2:13">
      <c r="B33" s="651" t="s">
        <v>5</v>
      </c>
      <c r="C33" s="1356">
        <v>1124</v>
      </c>
      <c r="D33" s="747" t="str">
        <f t="shared" si="0"/>
        <v>CA1124</v>
      </c>
      <c r="E33" s="1336">
        <v>1.3120000000000001</v>
      </c>
      <c r="F33" s="644">
        <f t="shared" si="1"/>
        <v>1.2809999999999999</v>
      </c>
      <c r="G33" s="748">
        <v>820</v>
      </c>
      <c r="H33" s="1337">
        <v>0.54</v>
      </c>
      <c r="I33" s="338"/>
      <c r="J33" s="752" t="s">
        <v>5</v>
      </c>
      <c r="K33" s="1276" t="s">
        <v>599</v>
      </c>
      <c r="L33" s="1278">
        <f t="shared" si="2"/>
        <v>40483</v>
      </c>
      <c r="M33" s="1396">
        <v>60872</v>
      </c>
    </row>
    <row r="34" spans="2:13">
      <c r="B34" s="651" t="s">
        <v>5</v>
      </c>
      <c r="C34" s="1356">
        <v>1320</v>
      </c>
      <c r="D34" s="747" t="str">
        <f t="shared" si="0"/>
        <v>CA1320</v>
      </c>
      <c r="E34" s="1336">
        <v>1.4139999999999999</v>
      </c>
      <c r="F34" s="644">
        <f t="shared" si="1"/>
        <v>1.373</v>
      </c>
      <c r="G34" s="748">
        <v>1207</v>
      </c>
      <c r="H34" s="1337">
        <v>0.19</v>
      </c>
      <c r="I34" s="338"/>
      <c r="J34" s="752" t="s">
        <v>5</v>
      </c>
      <c r="K34" s="1276" t="s">
        <v>600</v>
      </c>
      <c r="L34" s="1278">
        <f t="shared" si="2"/>
        <v>40513</v>
      </c>
      <c r="M34" s="1396">
        <v>60592</v>
      </c>
    </row>
    <row r="35" spans="2:13">
      <c r="B35" s="651" t="s">
        <v>5</v>
      </c>
      <c r="C35" s="1356">
        <v>1322</v>
      </c>
      <c r="D35" s="747" t="str">
        <f t="shared" si="0"/>
        <v>CA1322</v>
      </c>
      <c r="E35" s="1336">
        <v>1.41</v>
      </c>
      <c r="F35" s="644">
        <f t="shared" si="1"/>
        <v>1.369</v>
      </c>
      <c r="G35" s="748">
        <v>1065</v>
      </c>
      <c r="H35" s="1337">
        <v>0.4</v>
      </c>
      <c r="I35" s="338"/>
      <c r="J35" s="752" t="s">
        <v>5</v>
      </c>
      <c r="K35" s="1276" t="s">
        <v>601</v>
      </c>
      <c r="L35" s="1278">
        <f t="shared" si="2"/>
        <v>40544</v>
      </c>
      <c r="M35" s="1396">
        <v>60320</v>
      </c>
    </row>
    <row r="36" spans="2:13">
      <c r="B36" s="651" t="s">
        <v>5</v>
      </c>
      <c r="C36" s="1356">
        <v>1330</v>
      </c>
      <c r="D36" s="747" t="str">
        <f t="shared" si="0"/>
        <v>CA1330</v>
      </c>
      <c r="E36" s="1336">
        <v>1.419</v>
      </c>
      <c r="F36" s="644">
        <f t="shared" si="1"/>
        <v>1.377</v>
      </c>
      <c r="G36" s="748">
        <v>827</v>
      </c>
      <c r="H36" s="1337">
        <v>0.71</v>
      </c>
      <c r="I36" s="338"/>
      <c r="J36" s="752" t="s">
        <v>5</v>
      </c>
      <c r="K36" s="1276" t="s">
        <v>602</v>
      </c>
      <c r="L36" s="1278">
        <f t="shared" si="2"/>
        <v>40575</v>
      </c>
      <c r="M36" s="1396">
        <v>60177</v>
      </c>
    </row>
    <row r="37" spans="2:13">
      <c r="B37" s="651" t="s">
        <v>5</v>
      </c>
      <c r="C37" s="1356">
        <v>1438</v>
      </c>
      <c r="D37" s="747" t="str">
        <f t="shared" si="0"/>
        <v>CA1438</v>
      </c>
      <c r="E37" s="1336">
        <v>1.071</v>
      </c>
      <c r="F37" s="644">
        <f t="shared" si="1"/>
        <v>1.0640000000000001</v>
      </c>
      <c r="G37" s="748">
        <v>784</v>
      </c>
      <c r="H37" s="1337">
        <v>0.79</v>
      </c>
      <c r="I37" s="338"/>
      <c r="J37" s="752" t="s">
        <v>5</v>
      </c>
      <c r="K37" s="1276" t="s">
        <v>603</v>
      </c>
      <c r="L37" s="1278">
        <f t="shared" si="2"/>
        <v>40603</v>
      </c>
      <c r="M37" s="1396">
        <v>60034</v>
      </c>
    </row>
    <row r="38" spans="2:13">
      <c r="B38" s="651" t="s">
        <v>5</v>
      </c>
      <c r="C38" s="1356">
        <v>1452</v>
      </c>
      <c r="D38" s="747" t="str">
        <f t="shared" si="0"/>
        <v>CA1452</v>
      </c>
      <c r="E38" s="1336">
        <v>1.286</v>
      </c>
      <c r="F38" s="644">
        <f t="shared" si="1"/>
        <v>1.2569999999999999</v>
      </c>
      <c r="G38" s="748">
        <v>977</v>
      </c>
      <c r="H38" s="1337">
        <v>0.35</v>
      </c>
      <c r="I38" s="338"/>
      <c r="J38" s="752" t="s">
        <v>5</v>
      </c>
      <c r="K38" s="1276" t="s">
        <v>604</v>
      </c>
      <c r="L38" s="1278">
        <f t="shared" si="2"/>
        <v>40634</v>
      </c>
      <c r="M38" s="1396">
        <v>59896</v>
      </c>
    </row>
    <row r="39" spans="2:13">
      <c r="B39" s="651" t="s">
        <v>5</v>
      </c>
      <c r="C39" s="1356">
        <v>1463</v>
      </c>
      <c r="D39" s="747" t="str">
        <f t="shared" si="0"/>
        <v>CA1463</v>
      </c>
      <c r="E39" s="1336">
        <v>1.149</v>
      </c>
      <c r="F39" s="644">
        <f t="shared" si="1"/>
        <v>1.1339999999999999</v>
      </c>
      <c r="G39" s="748">
        <v>901</v>
      </c>
      <c r="H39" s="1337">
        <v>0.7</v>
      </c>
      <c r="I39" s="338"/>
      <c r="J39" s="752" t="s">
        <v>5</v>
      </c>
      <c r="K39" s="1276" t="s">
        <v>605</v>
      </c>
      <c r="L39" s="1278">
        <f t="shared" si="2"/>
        <v>40664</v>
      </c>
      <c r="M39" s="1396">
        <v>59753</v>
      </c>
    </row>
    <row r="40" spans="2:13">
      <c r="B40" s="651" t="s">
        <v>5</v>
      </c>
      <c r="C40" s="1356">
        <v>1624</v>
      </c>
      <c r="D40" s="747" t="str">
        <f t="shared" si="0"/>
        <v>CA1624</v>
      </c>
      <c r="E40" s="1336">
        <v>1.4319999999999999</v>
      </c>
      <c r="F40" s="644">
        <f t="shared" si="1"/>
        <v>1.389</v>
      </c>
      <c r="G40" s="748">
        <v>911</v>
      </c>
      <c r="H40" s="1337">
        <v>0.71</v>
      </c>
      <c r="I40" s="338"/>
      <c r="J40" s="752" t="s">
        <v>5</v>
      </c>
      <c r="K40" s="1276" t="s">
        <v>606</v>
      </c>
      <c r="L40" s="1278">
        <f t="shared" si="2"/>
        <v>40695</v>
      </c>
      <c r="M40" s="1396">
        <v>59614</v>
      </c>
    </row>
    <row r="41" spans="2:13">
      <c r="B41" s="651" t="s">
        <v>5</v>
      </c>
      <c r="C41" s="1356">
        <v>1699</v>
      </c>
      <c r="D41" s="747" t="str">
        <f t="shared" si="0"/>
        <v>CA1699</v>
      </c>
      <c r="E41" s="1336">
        <v>1.284</v>
      </c>
      <c r="F41" s="644">
        <f t="shared" si="1"/>
        <v>1.256</v>
      </c>
      <c r="G41" s="748">
        <v>859</v>
      </c>
      <c r="H41" s="1337">
        <v>0.42</v>
      </c>
      <c r="I41" s="338"/>
      <c r="J41" s="752" t="s">
        <v>5</v>
      </c>
      <c r="K41" s="1276" t="s">
        <v>607</v>
      </c>
      <c r="L41" s="1278">
        <f t="shared" si="2"/>
        <v>40725</v>
      </c>
      <c r="M41" s="1396">
        <v>59471</v>
      </c>
    </row>
    <row r="42" spans="2:13">
      <c r="B42" s="651" t="s">
        <v>5</v>
      </c>
      <c r="C42" s="1356">
        <v>1701</v>
      </c>
      <c r="D42" s="747" t="str">
        <f t="shared" si="0"/>
        <v>CA1701</v>
      </c>
      <c r="E42" s="1336">
        <v>1.5489999999999999</v>
      </c>
      <c r="F42" s="644">
        <f t="shared" si="1"/>
        <v>1.494</v>
      </c>
      <c r="G42" s="748">
        <v>829</v>
      </c>
      <c r="H42" s="1337">
        <v>0.63</v>
      </c>
      <c r="I42" s="338"/>
      <c r="J42" s="752" t="s">
        <v>5</v>
      </c>
      <c r="K42" s="1276" t="s">
        <v>608</v>
      </c>
      <c r="L42" s="1278">
        <f t="shared" si="2"/>
        <v>40756</v>
      </c>
      <c r="M42" s="1396">
        <v>59328</v>
      </c>
    </row>
    <row r="43" spans="2:13">
      <c r="B43" s="651" t="s">
        <v>5</v>
      </c>
      <c r="C43" s="1356">
        <v>1710</v>
      </c>
      <c r="D43" s="747" t="str">
        <f t="shared" si="0"/>
        <v>CA1710</v>
      </c>
      <c r="E43" s="1336">
        <v>1.8089999999999999</v>
      </c>
      <c r="F43" s="644">
        <f t="shared" si="1"/>
        <v>1.728</v>
      </c>
      <c r="G43" s="748">
        <v>911</v>
      </c>
      <c r="H43" s="1337">
        <v>0.55000000000000004</v>
      </c>
      <c r="I43" s="338"/>
      <c r="J43" s="752" t="s">
        <v>5</v>
      </c>
      <c r="K43" s="1276" t="s">
        <v>609</v>
      </c>
      <c r="L43" s="1278">
        <f t="shared" si="2"/>
        <v>40787</v>
      </c>
      <c r="M43" s="1396">
        <v>59194</v>
      </c>
    </row>
    <row r="44" spans="2:13">
      <c r="B44" s="651" t="s">
        <v>5</v>
      </c>
      <c r="C44" s="1356">
        <v>1741</v>
      </c>
      <c r="D44" s="747" t="str">
        <f t="shared" si="0"/>
        <v>CA1741</v>
      </c>
      <c r="E44" s="1336">
        <v>1.167</v>
      </c>
      <c r="F44" s="644">
        <f t="shared" si="1"/>
        <v>1.1499999999999999</v>
      </c>
      <c r="G44" s="748">
        <v>824</v>
      </c>
      <c r="H44" s="1337">
        <v>0.51</v>
      </c>
      <c r="I44" s="338"/>
      <c r="J44" s="752" t="s">
        <v>5</v>
      </c>
      <c r="K44" s="1276" t="s">
        <v>610</v>
      </c>
      <c r="L44" s="1278">
        <f t="shared" si="2"/>
        <v>40817</v>
      </c>
      <c r="M44" s="1396">
        <v>59051</v>
      </c>
    </row>
    <row r="45" spans="2:13">
      <c r="B45" s="651" t="s">
        <v>5</v>
      </c>
      <c r="C45" s="1356">
        <v>1803</v>
      </c>
      <c r="D45" s="747" t="str">
        <f t="shared" si="0"/>
        <v>CA1803</v>
      </c>
      <c r="E45" s="1336">
        <v>0.98699999999999999</v>
      </c>
      <c r="F45" s="644">
        <f t="shared" si="1"/>
        <v>0.98799999999999999</v>
      </c>
      <c r="G45" s="748">
        <v>786</v>
      </c>
      <c r="H45" s="1337">
        <v>1.19</v>
      </c>
      <c r="I45" s="338"/>
      <c r="J45" s="752" t="s">
        <v>5</v>
      </c>
      <c r="K45" s="1276" t="s">
        <v>611</v>
      </c>
      <c r="L45" s="1278">
        <f t="shared" si="2"/>
        <v>40848</v>
      </c>
      <c r="M45" s="1396">
        <v>58913</v>
      </c>
    </row>
    <row r="46" spans="2:13">
      <c r="B46" s="651" t="s">
        <v>5</v>
      </c>
      <c r="C46" s="1356">
        <v>1925</v>
      </c>
      <c r="D46" s="747" t="str">
        <f t="shared" si="0"/>
        <v>CA1925</v>
      </c>
      <c r="E46" s="1336">
        <v>1.165</v>
      </c>
      <c r="F46" s="644">
        <f t="shared" si="1"/>
        <v>1.149</v>
      </c>
      <c r="G46" s="748">
        <v>781</v>
      </c>
      <c r="H46" s="1337">
        <v>1.17</v>
      </c>
      <c r="I46" s="338"/>
      <c r="J46" s="752" t="s">
        <v>5</v>
      </c>
      <c r="K46" s="1276" t="s">
        <v>612</v>
      </c>
      <c r="L46" s="1278">
        <f t="shared" si="2"/>
        <v>40878</v>
      </c>
      <c r="M46" s="1396">
        <v>58770</v>
      </c>
    </row>
    <row r="47" spans="2:13">
      <c r="B47" s="651" t="s">
        <v>5</v>
      </c>
      <c r="C47" s="1356">
        <v>2002</v>
      </c>
      <c r="D47" s="747" t="str">
        <f t="shared" si="0"/>
        <v>CA2002</v>
      </c>
      <c r="E47" s="1336">
        <v>1.0389999999999999</v>
      </c>
      <c r="F47" s="644">
        <f t="shared" si="1"/>
        <v>1.0349999999999999</v>
      </c>
      <c r="G47" s="748">
        <v>623</v>
      </c>
      <c r="H47" s="1337">
        <v>1.23</v>
      </c>
      <c r="I47" s="338"/>
      <c r="J47" s="752" t="s">
        <v>5</v>
      </c>
      <c r="K47" s="1276" t="s">
        <v>613</v>
      </c>
      <c r="L47" s="1278">
        <f t="shared" si="2"/>
        <v>40909</v>
      </c>
      <c r="M47" s="1396">
        <v>58631</v>
      </c>
    </row>
    <row r="48" spans="2:13">
      <c r="B48" s="651" t="s">
        <v>5</v>
      </c>
      <c r="C48" s="1356">
        <v>2003</v>
      </c>
      <c r="D48" s="747" t="str">
        <f t="shared" si="0"/>
        <v>CA2003</v>
      </c>
      <c r="E48" s="1336">
        <v>1.1060000000000001</v>
      </c>
      <c r="F48" s="644">
        <f t="shared" si="1"/>
        <v>1.095</v>
      </c>
      <c r="G48" s="748">
        <v>700</v>
      </c>
      <c r="H48" s="1337">
        <v>0.96</v>
      </c>
      <c r="I48" s="338"/>
      <c r="J48" s="752" t="s">
        <v>5</v>
      </c>
      <c r="K48" s="1276" t="s">
        <v>614</v>
      </c>
      <c r="L48" s="1278">
        <f t="shared" si="2"/>
        <v>40940</v>
      </c>
      <c r="M48" s="1396">
        <v>58542</v>
      </c>
    </row>
    <row r="49" spans="2:13">
      <c r="B49" s="651" t="s">
        <v>5</v>
      </c>
      <c r="C49" s="1356">
        <v>2014</v>
      </c>
      <c r="D49" s="747" t="str">
        <f t="shared" si="0"/>
        <v>CA2014</v>
      </c>
      <c r="E49" s="1336">
        <v>0.95</v>
      </c>
      <c r="F49" s="644">
        <f t="shared" si="1"/>
        <v>0.95499999999999996</v>
      </c>
      <c r="G49" s="748">
        <v>686</v>
      </c>
      <c r="H49" s="1337">
        <v>0.79</v>
      </c>
      <c r="I49" s="338"/>
      <c r="J49" s="752" t="s">
        <v>5</v>
      </c>
      <c r="K49" s="1276" t="s">
        <v>615</v>
      </c>
      <c r="L49" s="1278">
        <f t="shared" si="2"/>
        <v>40969</v>
      </c>
      <c r="M49" s="1396">
        <v>58454</v>
      </c>
    </row>
    <row r="50" spans="2:13">
      <c r="B50" s="651" t="s">
        <v>5</v>
      </c>
      <c r="C50" s="1356">
        <v>2030</v>
      </c>
      <c r="D50" s="747" t="str">
        <f t="shared" si="0"/>
        <v>CA2030</v>
      </c>
      <c r="E50" s="1336">
        <v>1.2589999999999999</v>
      </c>
      <c r="F50" s="644">
        <f t="shared" si="1"/>
        <v>1.2330000000000001</v>
      </c>
      <c r="G50" s="748">
        <v>766</v>
      </c>
      <c r="H50" s="1337">
        <v>0.67</v>
      </c>
      <c r="I50" s="338"/>
      <c r="J50" s="752" t="s">
        <v>5</v>
      </c>
      <c r="K50" s="1276" t="s">
        <v>616</v>
      </c>
      <c r="L50" s="1278">
        <f t="shared" si="2"/>
        <v>41000</v>
      </c>
      <c r="M50" s="1396">
        <v>58367</v>
      </c>
    </row>
    <row r="51" spans="2:13">
      <c r="B51" s="651" t="s">
        <v>5</v>
      </c>
      <c r="C51" s="1356">
        <v>2063</v>
      </c>
      <c r="D51" s="747" t="str">
        <f t="shared" si="0"/>
        <v>CA2063</v>
      </c>
      <c r="E51" s="1336">
        <v>1.042</v>
      </c>
      <c r="F51" s="644">
        <f t="shared" si="1"/>
        <v>1.038</v>
      </c>
      <c r="G51" s="748">
        <v>870</v>
      </c>
      <c r="H51" s="1337">
        <v>0.66</v>
      </c>
      <c r="I51" s="338"/>
      <c r="J51" s="752" t="s">
        <v>5</v>
      </c>
      <c r="K51" s="1276" t="s">
        <v>617</v>
      </c>
      <c r="L51" s="1278">
        <f t="shared" si="2"/>
        <v>41030</v>
      </c>
      <c r="M51" s="1396">
        <v>58279</v>
      </c>
    </row>
    <row r="52" spans="2:13">
      <c r="B52" s="651" t="s">
        <v>5</v>
      </c>
      <c r="C52" s="1356">
        <v>2081</v>
      </c>
      <c r="D52" s="747" t="str">
        <f t="shared" si="0"/>
        <v>CA2081</v>
      </c>
      <c r="E52" s="1336">
        <v>0.91400000000000003</v>
      </c>
      <c r="F52" s="644">
        <f t="shared" si="1"/>
        <v>0.92300000000000004</v>
      </c>
      <c r="G52" s="748">
        <v>687</v>
      </c>
      <c r="H52" s="1337">
        <v>1.68</v>
      </c>
      <c r="I52" s="338"/>
      <c r="J52" s="752" t="s">
        <v>5</v>
      </c>
      <c r="K52" s="1276" t="s">
        <v>618</v>
      </c>
      <c r="L52" s="1278">
        <f t="shared" si="2"/>
        <v>41061</v>
      </c>
      <c r="M52" s="1396">
        <v>58192</v>
      </c>
    </row>
    <row r="53" spans="2:13">
      <c r="B53" s="651" t="s">
        <v>5</v>
      </c>
      <c r="C53" s="1356">
        <v>2095</v>
      </c>
      <c r="D53" s="747" t="str">
        <f t="shared" si="0"/>
        <v>CA2095</v>
      </c>
      <c r="E53" s="1336">
        <v>0.97699999999999998</v>
      </c>
      <c r="F53" s="644">
        <f t="shared" si="1"/>
        <v>0.97899999999999998</v>
      </c>
      <c r="G53" s="748">
        <v>640</v>
      </c>
      <c r="H53" s="1337">
        <v>1.28</v>
      </c>
      <c r="I53" s="338"/>
      <c r="J53" s="752" t="s">
        <v>5</v>
      </c>
      <c r="K53" s="1276" t="s">
        <v>619</v>
      </c>
      <c r="L53" s="1278">
        <f t="shared" si="2"/>
        <v>41091</v>
      </c>
      <c r="M53" s="1396">
        <v>58104</v>
      </c>
    </row>
    <row r="54" spans="2:13">
      <c r="B54" s="651" t="s">
        <v>5</v>
      </c>
      <c r="C54" s="1356">
        <v>2102</v>
      </c>
      <c r="D54" s="747" t="str">
        <f t="shared" si="0"/>
        <v>CA2102</v>
      </c>
      <c r="E54" s="1336">
        <v>0.755</v>
      </c>
      <c r="F54" s="644">
        <f t="shared" si="1"/>
        <v>0.78</v>
      </c>
      <c r="G54" s="748">
        <v>608</v>
      </c>
      <c r="H54" s="1337">
        <v>1.1399999999999999</v>
      </c>
      <c r="I54" s="338"/>
      <c r="J54" s="752" t="s">
        <v>5</v>
      </c>
      <c r="K54" s="1276" t="s">
        <v>620</v>
      </c>
      <c r="L54" s="1278">
        <f t="shared" si="2"/>
        <v>41122</v>
      </c>
      <c r="M54" s="1396">
        <v>58015</v>
      </c>
    </row>
    <row r="55" spans="2:13">
      <c r="B55" s="651" t="s">
        <v>5</v>
      </c>
      <c r="C55" s="1356">
        <v>2107</v>
      </c>
      <c r="D55" s="747" t="str">
        <f t="shared" si="0"/>
        <v>CA2107</v>
      </c>
      <c r="E55" s="1336">
        <v>0.80800000000000005</v>
      </c>
      <c r="F55" s="644">
        <f t="shared" si="1"/>
        <v>0.82699999999999996</v>
      </c>
      <c r="G55" s="748">
        <v>547</v>
      </c>
      <c r="H55" s="1337">
        <v>1.06</v>
      </c>
      <c r="I55" s="338"/>
      <c r="J55" s="752" t="s">
        <v>5</v>
      </c>
      <c r="K55" s="1276" t="s">
        <v>621</v>
      </c>
      <c r="L55" s="1278">
        <f t="shared" si="2"/>
        <v>41153</v>
      </c>
      <c r="M55" s="1396">
        <v>57934</v>
      </c>
    </row>
    <row r="56" spans="2:13">
      <c r="B56" s="651" t="s">
        <v>5</v>
      </c>
      <c r="C56" s="1356">
        <v>2108</v>
      </c>
      <c r="D56" s="747" t="str">
        <f t="shared" si="0"/>
        <v>CA2108</v>
      </c>
      <c r="E56" s="1336">
        <v>0.95599999999999996</v>
      </c>
      <c r="F56" s="644">
        <f t="shared" si="1"/>
        <v>0.96</v>
      </c>
      <c r="G56" s="748">
        <v>538</v>
      </c>
      <c r="H56" s="1337">
        <v>1.3</v>
      </c>
      <c r="I56" s="338"/>
      <c r="J56" s="752" t="s">
        <v>5</v>
      </c>
      <c r="K56" s="1276" t="s">
        <v>622</v>
      </c>
      <c r="L56" s="1278">
        <f t="shared" si="2"/>
        <v>41183</v>
      </c>
      <c r="M56" s="1396">
        <v>57845</v>
      </c>
    </row>
    <row r="57" spans="2:13">
      <c r="B57" s="651" t="s">
        <v>5</v>
      </c>
      <c r="C57" s="1356">
        <v>2109</v>
      </c>
      <c r="D57" s="747" t="str">
        <f t="shared" si="0"/>
        <v>CA2109</v>
      </c>
      <c r="E57" s="1336">
        <v>0.88400000000000001</v>
      </c>
      <c r="F57" s="644">
        <f t="shared" si="1"/>
        <v>0.89600000000000002</v>
      </c>
      <c r="G57" s="748">
        <v>570</v>
      </c>
      <c r="H57" s="1337">
        <v>1.19</v>
      </c>
      <c r="I57" s="338"/>
      <c r="J57" s="752" t="s">
        <v>5</v>
      </c>
      <c r="K57" s="1276" t="s">
        <v>623</v>
      </c>
      <c r="L57" s="1278">
        <f t="shared" si="2"/>
        <v>41214</v>
      </c>
      <c r="M57" s="1396">
        <v>57759</v>
      </c>
    </row>
    <row r="58" spans="2:13">
      <c r="B58" s="651" t="s">
        <v>5</v>
      </c>
      <c r="C58" s="1356">
        <v>2111</v>
      </c>
      <c r="D58" s="747" t="str">
        <f t="shared" si="0"/>
        <v>CA2111</v>
      </c>
      <c r="E58" s="1336">
        <v>0.96799999999999997</v>
      </c>
      <c r="F58" s="644">
        <f t="shared" si="1"/>
        <v>0.97099999999999997</v>
      </c>
      <c r="G58" s="748">
        <v>778</v>
      </c>
      <c r="H58" s="1337">
        <v>0.91</v>
      </c>
      <c r="I58" s="338"/>
      <c r="J58" s="752" t="s">
        <v>5</v>
      </c>
      <c r="K58" s="1276" t="s">
        <v>624</v>
      </c>
      <c r="L58" s="1278">
        <f t="shared" si="2"/>
        <v>41244</v>
      </c>
      <c r="M58" s="1396">
        <v>57670</v>
      </c>
    </row>
    <row r="59" spans="2:13">
      <c r="B59" s="651" t="s">
        <v>5</v>
      </c>
      <c r="C59" s="1356">
        <v>2113</v>
      </c>
      <c r="D59" s="747" t="str">
        <f t="shared" si="0"/>
        <v>CA2113</v>
      </c>
      <c r="E59" s="1336">
        <v>1.0089999999999999</v>
      </c>
      <c r="F59" s="644">
        <f t="shared" si="1"/>
        <v>1.008</v>
      </c>
      <c r="G59" s="748">
        <v>663</v>
      </c>
      <c r="H59" s="1337">
        <v>1.52</v>
      </c>
      <c r="I59" s="338"/>
      <c r="J59" s="752" t="s">
        <v>5</v>
      </c>
      <c r="K59" s="1276" t="s">
        <v>625</v>
      </c>
      <c r="L59" s="1278">
        <f t="shared" si="2"/>
        <v>41275</v>
      </c>
      <c r="M59" s="1396">
        <v>57584</v>
      </c>
    </row>
    <row r="60" spans="2:13">
      <c r="B60" s="651" t="s">
        <v>5</v>
      </c>
      <c r="C60" s="1356">
        <v>2116</v>
      </c>
      <c r="D60" s="747" t="str">
        <f t="shared" si="0"/>
        <v>CA2116</v>
      </c>
      <c r="E60" s="1336">
        <v>1.014</v>
      </c>
      <c r="F60" s="644">
        <f t="shared" si="1"/>
        <v>1.0129999999999999</v>
      </c>
      <c r="G60" s="748">
        <v>674</v>
      </c>
      <c r="H60" s="1337">
        <v>0.9</v>
      </c>
      <c r="I60" s="338"/>
      <c r="J60" s="752" t="s">
        <v>5</v>
      </c>
      <c r="K60" s="1276" t="s">
        <v>626</v>
      </c>
      <c r="L60" s="1278">
        <f t="shared" si="2"/>
        <v>41306</v>
      </c>
      <c r="M60" s="1396">
        <v>57618</v>
      </c>
    </row>
    <row r="61" spans="2:13">
      <c r="B61" s="651" t="s">
        <v>5</v>
      </c>
      <c r="C61" s="1356">
        <v>2117</v>
      </c>
      <c r="D61" s="747" t="str">
        <f t="shared" si="0"/>
        <v>CA2117</v>
      </c>
      <c r="E61" s="1336">
        <v>1.012</v>
      </c>
      <c r="F61" s="644">
        <f t="shared" si="1"/>
        <v>1.0109999999999999</v>
      </c>
      <c r="G61" s="748">
        <v>612</v>
      </c>
      <c r="H61" s="1337">
        <v>1.36</v>
      </c>
      <c r="I61" s="338"/>
      <c r="J61" s="752" t="s">
        <v>5</v>
      </c>
      <c r="K61" s="1276" t="s">
        <v>627</v>
      </c>
      <c r="L61" s="1278">
        <f t="shared" si="2"/>
        <v>41334</v>
      </c>
      <c r="M61" s="1396">
        <v>57651</v>
      </c>
    </row>
    <row r="62" spans="2:13">
      <c r="B62" s="651" t="s">
        <v>5</v>
      </c>
      <c r="C62" s="1356">
        <v>2121</v>
      </c>
      <c r="D62" s="747" t="str">
        <f t="shared" si="0"/>
        <v>CA2121</v>
      </c>
      <c r="E62" s="1336">
        <v>1.0840000000000001</v>
      </c>
      <c r="F62" s="644">
        <f t="shared" si="1"/>
        <v>1.0760000000000001</v>
      </c>
      <c r="G62" s="748">
        <v>796</v>
      </c>
      <c r="H62" s="1337">
        <v>0.55000000000000004</v>
      </c>
      <c r="I62" s="338"/>
      <c r="J62" s="752" t="s">
        <v>5</v>
      </c>
      <c r="K62" s="1276" t="s">
        <v>628</v>
      </c>
      <c r="L62" s="1278">
        <f t="shared" si="2"/>
        <v>41365</v>
      </c>
      <c r="M62" s="1396">
        <v>57683</v>
      </c>
    </row>
    <row r="63" spans="2:13">
      <c r="B63" s="651" t="s">
        <v>5</v>
      </c>
      <c r="C63" s="1356">
        <v>2123</v>
      </c>
      <c r="D63" s="747" t="str">
        <f t="shared" si="0"/>
        <v>CA2123</v>
      </c>
      <c r="E63" s="1336">
        <v>1.0720000000000001</v>
      </c>
      <c r="F63" s="644">
        <f t="shared" si="1"/>
        <v>1.0649999999999999</v>
      </c>
      <c r="G63" s="748">
        <v>612</v>
      </c>
      <c r="H63" s="1337">
        <v>0.95</v>
      </c>
      <c r="I63" s="338"/>
      <c r="J63" s="752" t="s">
        <v>5</v>
      </c>
      <c r="K63" s="1276" t="s">
        <v>629</v>
      </c>
      <c r="L63" s="1278">
        <f t="shared" si="2"/>
        <v>41395</v>
      </c>
      <c r="M63" s="1396">
        <v>57716</v>
      </c>
    </row>
    <row r="64" spans="2:13">
      <c r="B64" s="651" t="s">
        <v>5</v>
      </c>
      <c r="C64" s="1356">
        <v>2142</v>
      </c>
      <c r="D64" s="747" t="str">
        <f t="shared" si="0"/>
        <v>CA2142</v>
      </c>
      <c r="E64" s="1336">
        <v>0.85299999999999998</v>
      </c>
      <c r="F64" s="644">
        <f t="shared" si="1"/>
        <v>0.86799999999999999</v>
      </c>
      <c r="G64" s="748">
        <v>781</v>
      </c>
      <c r="H64" s="1337">
        <v>0.59</v>
      </c>
      <c r="I64" s="338"/>
      <c r="J64" s="752" t="s">
        <v>5</v>
      </c>
      <c r="K64" s="1276" t="s">
        <v>630</v>
      </c>
      <c r="L64" s="1278">
        <f t="shared" si="2"/>
        <v>41426</v>
      </c>
      <c r="M64" s="1396">
        <v>57748</v>
      </c>
    </row>
    <row r="65" spans="2:13">
      <c r="B65" s="651" t="s">
        <v>5</v>
      </c>
      <c r="C65" s="1356">
        <v>2163</v>
      </c>
      <c r="D65" s="747" t="str">
        <f t="shared" si="0"/>
        <v>CA2163</v>
      </c>
      <c r="E65" s="1336">
        <v>0.98499999999999999</v>
      </c>
      <c r="F65" s="644">
        <f t="shared" si="1"/>
        <v>0.98699999999999999</v>
      </c>
      <c r="G65" s="748">
        <v>893</v>
      </c>
      <c r="H65" s="1337">
        <v>0.96</v>
      </c>
      <c r="I65" s="338"/>
      <c r="J65" s="752" t="s">
        <v>5</v>
      </c>
      <c r="K65" s="1276" t="s">
        <v>631</v>
      </c>
      <c r="L65" s="1278">
        <f t="shared" si="2"/>
        <v>41456</v>
      </c>
      <c r="M65" s="1396">
        <v>57782</v>
      </c>
    </row>
    <row r="66" spans="2:13">
      <c r="B66" s="651" t="s">
        <v>5</v>
      </c>
      <c r="C66" s="1356">
        <v>2211</v>
      </c>
      <c r="D66" s="747" t="str">
        <f t="shared" si="0"/>
        <v>CA2211</v>
      </c>
      <c r="E66" s="1336">
        <v>1.204</v>
      </c>
      <c r="F66" s="644">
        <f t="shared" si="1"/>
        <v>1.1839999999999999</v>
      </c>
      <c r="G66" s="748">
        <v>740</v>
      </c>
      <c r="H66" s="1337">
        <v>1.1399999999999999</v>
      </c>
      <c r="I66" s="338"/>
      <c r="J66" s="752" t="s">
        <v>5</v>
      </c>
      <c r="K66" s="1276" t="s">
        <v>632</v>
      </c>
      <c r="L66" s="1278">
        <f t="shared" si="2"/>
        <v>41487</v>
      </c>
      <c r="M66" s="1396">
        <v>57815</v>
      </c>
    </row>
    <row r="67" spans="2:13">
      <c r="B67" s="651" t="s">
        <v>5</v>
      </c>
      <c r="C67" s="1356">
        <v>2222</v>
      </c>
      <c r="D67" s="747" t="str">
        <f t="shared" si="0"/>
        <v>CA2222</v>
      </c>
      <c r="E67" s="1336">
        <v>1.0660000000000001</v>
      </c>
      <c r="F67" s="644">
        <f t="shared" si="1"/>
        <v>1.0589999999999999</v>
      </c>
      <c r="G67" s="748">
        <v>799</v>
      </c>
      <c r="H67" s="1337">
        <v>0.75</v>
      </c>
      <c r="I67" s="338"/>
      <c r="J67" s="752" t="s">
        <v>5</v>
      </c>
      <c r="K67" s="1276" t="s">
        <v>633</v>
      </c>
      <c r="L67" s="1278">
        <f t="shared" si="2"/>
        <v>41518</v>
      </c>
      <c r="M67" s="1396">
        <v>57845</v>
      </c>
    </row>
    <row r="68" spans="2:13">
      <c r="B68" s="651" t="s">
        <v>5</v>
      </c>
      <c r="C68" s="1356">
        <v>2362</v>
      </c>
      <c r="D68" s="747" t="str">
        <f t="shared" si="0"/>
        <v>CA2362</v>
      </c>
      <c r="E68" s="1336">
        <v>0.97099999999999997</v>
      </c>
      <c r="F68" s="644">
        <f t="shared" si="1"/>
        <v>0.97399999999999998</v>
      </c>
      <c r="G68" s="748">
        <v>740</v>
      </c>
      <c r="H68" s="1337">
        <v>1.98</v>
      </c>
      <c r="I68" s="338"/>
      <c r="J68" s="752" t="s">
        <v>5</v>
      </c>
      <c r="K68" s="1276" t="s">
        <v>634</v>
      </c>
      <c r="L68" s="1278">
        <f t="shared" si="2"/>
        <v>41548</v>
      </c>
      <c r="M68" s="1396">
        <v>57878</v>
      </c>
    </row>
    <row r="69" spans="2:13">
      <c r="B69" s="651" t="s">
        <v>5</v>
      </c>
      <c r="C69" s="1356">
        <v>2402</v>
      </c>
      <c r="D69" s="747" t="str">
        <f t="shared" si="0"/>
        <v>CA2402</v>
      </c>
      <c r="E69" s="1336">
        <v>1.4650000000000001</v>
      </c>
      <c r="F69" s="644">
        <f t="shared" si="1"/>
        <v>1.419</v>
      </c>
      <c r="G69" s="748">
        <v>622</v>
      </c>
      <c r="H69" s="1337">
        <v>0.73</v>
      </c>
      <c r="I69" s="338"/>
      <c r="J69" s="752" t="s">
        <v>5</v>
      </c>
      <c r="K69" s="1276" t="s">
        <v>635</v>
      </c>
      <c r="L69" s="1278">
        <f t="shared" si="2"/>
        <v>41579</v>
      </c>
      <c r="M69" s="1396">
        <v>57910</v>
      </c>
    </row>
    <row r="70" spans="2:13">
      <c r="B70" s="651" t="s">
        <v>5</v>
      </c>
      <c r="C70" s="1356">
        <v>2413</v>
      </c>
      <c r="D70" s="747" t="str">
        <f t="shared" si="0"/>
        <v>CA2413</v>
      </c>
      <c r="E70" s="1336">
        <v>1.014</v>
      </c>
      <c r="F70" s="644">
        <f t="shared" si="1"/>
        <v>1.0129999999999999</v>
      </c>
      <c r="G70" s="748">
        <v>788</v>
      </c>
      <c r="H70" s="1337">
        <v>0.86</v>
      </c>
      <c r="I70" s="338"/>
      <c r="J70" s="752" t="s">
        <v>5</v>
      </c>
      <c r="K70" s="1276" t="s">
        <v>636</v>
      </c>
      <c r="L70" s="1278">
        <f t="shared" si="2"/>
        <v>41609</v>
      </c>
      <c r="M70" s="1396">
        <v>57944</v>
      </c>
    </row>
    <row r="71" spans="2:13">
      <c r="B71" s="651" t="s">
        <v>5</v>
      </c>
      <c r="C71" s="1356">
        <v>2501</v>
      </c>
      <c r="D71" s="747" t="str">
        <f t="shared" si="0"/>
        <v>CA2501</v>
      </c>
      <c r="E71" s="1336">
        <v>1.0449999999999999</v>
      </c>
      <c r="F71" s="644">
        <f t="shared" si="1"/>
        <v>1.0409999999999999</v>
      </c>
      <c r="G71" s="748">
        <v>696</v>
      </c>
      <c r="H71" s="1337">
        <v>0.83</v>
      </c>
      <c r="I71" s="338"/>
      <c r="J71" s="752" t="s">
        <v>5</v>
      </c>
      <c r="K71" s="1276" t="s">
        <v>637</v>
      </c>
      <c r="L71" s="1278">
        <f t="shared" si="2"/>
        <v>41640</v>
      </c>
      <c r="M71" s="1396">
        <v>57976</v>
      </c>
    </row>
    <row r="72" spans="2:13">
      <c r="B72" s="651" t="s">
        <v>5</v>
      </c>
      <c r="C72" s="1356">
        <v>2570</v>
      </c>
      <c r="D72" s="747" t="str">
        <f t="shared" si="0"/>
        <v>CA2570</v>
      </c>
      <c r="E72" s="1336">
        <v>1.2</v>
      </c>
      <c r="F72" s="644">
        <f t="shared" si="1"/>
        <v>1.18</v>
      </c>
      <c r="G72" s="748">
        <v>733</v>
      </c>
      <c r="H72" s="1337">
        <v>1.26</v>
      </c>
      <c r="I72" s="338"/>
      <c r="J72" s="752" t="s">
        <v>5</v>
      </c>
      <c r="K72" s="1276" t="s">
        <v>638</v>
      </c>
      <c r="L72" s="1278">
        <f t="shared" si="2"/>
        <v>41671</v>
      </c>
      <c r="M72" s="1396">
        <v>57911</v>
      </c>
    </row>
    <row r="73" spans="2:13">
      <c r="B73" s="651" t="s">
        <v>5</v>
      </c>
      <c r="C73" s="1356">
        <v>2571</v>
      </c>
      <c r="D73" s="747" t="str">
        <f t="shared" si="0"/>
        <v>CA2571</v>
      </c>
      <c r="E73" s="1336">
        <v>1.1240000000000001</v>
      </c>
      <c r="F73" s="644">
        <f t="shared" si="1"/>
        <v>1.1120000000000001</v>
      </c>
      <c r="G73" s="748">
        <v>682</v>
      </c>
      <c r="H73" s="1337">
        <v>1.1100000000000001</v>
      </c>
      <c r="I73" s="338"/>
      <c r="J73" s="752" t="s">
        <v>5</v>
      </c>
      <c r="K73" s="1276" t="s">
        <v>639</v>
      </c>
      <c r="L73" s="1278">
        <f t="shared" si="2"/>
        <v>41699</v>
      </c>
      <c r="M73" s="1396">
        <v>57846</v>
      </c>
    </row>
    <row r="74" spans="2:13">
      <c r="B74" s="651" t="s">
        <v>5</v>
      </c>
      <c r="C74" s="1356">
        <v>2576</v>
      </c>
      <c r="D74" s="747" t="str">
        <f t="shared" si="0"/>
        <v>CA2576</v>
      </c>
      <c r="E74" s="1336">
        <v>1.0780000000000001</v>
      </c>
      <c r="F74" s="644">
        <f t="shared" si="1"/>
        <v>1.07</v>
      </c>
      <c r="G74" s="748">
        <v>636</v>
      </c>
      <c r="H74" s="1337">
        <v>0.82</v>
      </c>
      <c r="I74" s="338"/>
      <c r="J74" s="752" t="s">
        <v>5</v>
      </c>
      <c r="K74" s="1276" t="s">
        <v>640</v>
      </c>
      <c r="L74" s="1278">
        <f t="shared" si="2"/>
        <v>41730</v>
      </c>
      <c r="M74" s="1396">
        <v>57783</v>
      </c>
    </row>
    <row r="75" spans="2:13">
      <c r="B75" s="651" t="s">
        <v>5</v>
      </c>
      <c r="C75" s="1356">
        <v>2584</v>
      </c>
      <c r="D75" s="747" t="str">
        <f t="shared" ref="D75:D138" si="3">B75&amp;TEXT(C75,"0000")</f>
        <v>CA2584</v>
      </c>
      <c r="E75" s="1336">
        <v>0.89100000000000001</v>
      </c>
      <c r="F75" s="644">
        <f t="shared" ref="F75:F138" si="4">IF(E75="NA","NA",ROUND((E75-1)*0.9+1,3))</f>
        <v>0.90200000000000002</v>
      </c>
      <c r="G75" s="748">
        <v>731</v>
      </c>
      <c r="H75" s="1337">
        <v>1.33</v>
      </c>
      <c r="I75" s="338"/>
      <c r="J75" s="752" t="s">
        <v>5</v>
      </c>
      <c r="K75" s="1276" t="s">
        <v>641</v>
      </c>
      <c r="L75" s="1278">
        <f t="shared" si="2"/>
        <v>41760</v>
      </c>
      <c r="M75" s="1396">
        <v>57719</v>
      </c>
    </row>
    <row r="76" spans="2:13">
      <c r="B76" s="651" t="s">
        <v>5</v>
      </c>
      <c r="C76" s="1356">
        <v>2585</v>
      </c>
      <c r="D76" s="747" t="str">
        <f t="shared" si="3"/>
        <v>CA2585</v>
      </c>
      <c r="E76" s="1336">
        <v>1.131</v>
      </c>
      <c r="F76" s="644">
        <f t="shared" si="4"/>
        <v>1.1180000000000001</v>
      </c>
      <c r="G76" s="748">
        <v>704</v>
      </c>
      <c r="H76" s="1337">
        <v>1.17</v>
      </c>
      <c r="I76" s="338"/>
      <c r="J76" s="752" t="s">
        <v>5</v>
      </c>
      <c r="K76" s="1276" t="s">
        <v>642</v>
      </c>
      <c r="L76" s="1278">
        <f t="shared" ref="L76:L139" si="5">DATEVALUE(K76)</f>
        <v>41791</v>
      </c>
      <c r="M76" s="1396">
        <v>57656</v>
      </c>
    </row>
    <row r="77" spans="2:13">
      <c r="B77" s="651" t="s">
        <v>5</v>
      </c>
      <c r="C77" s="1356">
        <v>2589</v>
      </c>
      <c r="D77" s="747" t="str">
        <f t="shared" si="3"/>
        <v>CA2589</v>
      </c>
      <c r="E77" s="1336">
        <v>0.92100000000000004</v>
      </c>
      <c r="F77" s="644">
        <f t="shared" si="4"/>
        <v>0.92900000000000005</v>
      </c>
      <c r="G77" s="748">
        <v>601</v>
      </c>
      <c r="H77" s="1337">
        <v>0.78</v>
      </c>
      <c r="I77" s="338"/>
      <c r="J77" s="752" t="s">
        <v>5</v>
      </c>
      <c r="K77" s="1276" t="s">
        <v>643</v>
      </c>
      <c r="L77" s="1278">
        <f t="shared" si="5"/>
        <v>41821</v>
      </c>
      <c r="M77" s="1396">
        <v>57591</v>
      </c>
    </row>
    <row r="78" spans="2:13">
      <c r="B78" s="651" t="s">
        <v>5</v>
      </c>
      <c r="C78" s="1356">
        <v>2660</v>
      </c>
      <c r="D78" s="747" t="str">
        <f t="shared" si="3"/>
        <v>CA2660</v>
      </c>
      <c r="E78" s="1336">
        <v>1.0549999999999999</v>
      </c>
      <c r="F78" s="644">
        <f t="shared" si="4"/>
        <v>1.05</v>
      </c>
      <c r="G78" s="748">
        <v>699</v>
      </c>
      <c r="H78" s="1337">
        <v>0.96</v>
      </c>
      <c r="I78" s="338"/>
      <c r="J78" s="752" t="s">
        <v>5</v>
      </c>
      <c r="K78" s="1276" t="s">
        <v>644</v>
      </c>
      <c r="L78" s="1278">
        <f t="shared" si="5"/>
        <v>41852</v>
      </c>
      <c r="M78" s="1396">
        <v>57526</v>
      </c>
    </row>
    <row r="79" spans="2:13">
      <c r="B79" s="651" t="s">
        <v>5</v>
      </c>
      <c r="C79" s="1356">
        <v>2683</v>
      </c>
      <c r="D79" s="747" t="str">
        <f t="shared" si="3"/>
        <v>CA2683</v>
      </c>
      <c r="E79" s="1336">
        <v>0.99299999999999999</v>
      </c>
      <c r="F79" s="644">
        <f t="shared" si="4"/>
        <v>0.99399999999999999</v>
      </c>
      <c r="G79" s="748">
        <v>733</v>
      </c>
      <c r="H79" s="1337">
        <v>0.71</v>
      </c>
      <c r="I79" s="338"/>
      <c r="J79" s="752" t="s">
        <v>5</v>
      </c>
      <c r="K79" s="1276" t="s">
        <v>645</v>
      </c>
      <c r="L79" s="1278">
        <f t="shared" si="5"/>
        <v>41883</v>
      </c>
      <c r="M79" s="1396">
        <v>57468</v>
      </c>
    </row>
    <row r="80" spans="2:13">
      <c r="B80" s="651" t="s">
        <v>5</v>
      </c>
      <c r="C80" s="1356">
        <v>2688</v>
      </c>
      <c r="D80" s="747" t="str">
        <f t="shared" si="3"/>
        <v>CA2688</v>
      </c>
      <c r="E80" s="1336">
        <v>1.0620000000000001</v>
      </c>
      <c r="F80" s="644">
        <f t="shared" si="4"/>
        <v>1.056</v>
      </c>
      <c r="G80" s="748">
        <v>652</v>
      </c>
      <c r="H80" s="1337">
        <v>0.85</v>
      </c>
      <c r="I80" s="338"/>
      <c r="J80" s="752" t="s">
        <v>5</v>
      </c>
      <c r="K80" s="1276" t="s">
        <v>646</v>
      </c>
      <c r="L80" s="1278">
        <f t="shared" si="5"/>
        <v>41913</v>
      </c>
      <c r="M80" s="1396">
        <v>57403</v>
      </c>
    </row>
    <row r="81" spans="2:13">
      <c r="B81" s="651" t="s">
        <v>5</v>
      </c>
      <c r="C81" s="1356">
        <v>2702</v>
      </c>
      <c r="D81" s="747" t="str">
        <f t="shared" si="3"/>
        <v>CA2702</v>
      </c>
      <c r="E81" s="1336">
        <v>1.218</v>
      </c>
      <c r="F81" s="644">
        <f t="shared" si="4"/>
        <v>1.196</v>
      </c>
      <c r="G81" s="748">
        <v>783</v>
      </c>
      <c r="H81" s="1337">
        <v>2.0099999999999998</v>
      </c>
      <c r="I81" s="338"/>
      <c r="J81" s="752" t="s">
        <v>5</v>
      </c>
      <c r="K81" s="1276" t="s">
        <v>647</v>
      </c>
      <c r="L81" s="1278">
        <f t="shared" si="5"/>
        <v>41944</v>
      </c>
      <c r="M81" s="1396">
        <v>57340</v>
      </c>
    </row>
    <row r="82" spans="2:13">
      <c r="B82" s="651" t="s">
        <v>5</v>
      </c>
      <c r="C82" s="1356">
        <v>2710</v>
      </c>
      <c r="D82" s="747" t="str">
        <f t="shared" si="3"/>
        <v>CA2710</v>
      </c>
      <c r="E82" s="1336">
        <v>0.879</v>
      </c>
      <c r="F82" s="644">
        <f t="shared" si="4"/>
        <v>0.89100000000000001</v>
      </c>
      <c r="G82" s="748">
        <v>722</v>
      </c>
      <c r="H82" s="1337">
        <v>1.28</v>
      </c>
      <c r="I82" s="338"/>
      <c r="J82" s="752" t="s">
        <v>5</v>
      </c>
      <c r="K82" s="1276" t="s">
        <v>648</v>
      </c>
      <c r="L82" s="1278">
        <f t="shared" si="5"/>
        <v>41974</v>
      </c>
      <c r="M82" s="1396">
        <v>57275</v>
      </c>
    </row>
    <row r="83" spans="2:13">
      <c r="B83" s="651" t="s">
        <v>5</v>
      </c>
      <c r="C83" s="1356">
        <v>2727</v>
      </c>
      <c r="D83" s="747" t="str">
        <f t="shared" si="3"/>
        <v>CA2727</v>
      </c>
      <c r="E83" s="1336">
        <v>1.08</v>
      </c>
      <c r="F83" s="644">
        <f t="shared" si="4"/>
        <v>1.0720000000000001</v>
      </c>
      <c r="G83" s="748">
        <v>737</v>
      </c>
      <c r="H83" s="1337">
        <v>1.37</v>
      </c>
      <c r="I83" s="338"/>
      <c r="J83" s="752" t="s">
        <v>5</v>
      </c>
      <c r="K83" s="1276" t="s">
        <v>649</v>
      </c>
      <c r="L83" s="1278">
        <f t="shared" si="5"/>
        <v>42005</v>
      </c>
      <c r="M83" s="1396">
        <v>57213</v>
      </c>
    </row>
    <row r="84" spans="2:13">
      <c r="B84" s="651" t="s">
        <v>5</v>
      </c>
      <c r="C84" s="1356">
        <v>2731</v>
      </c>
      <c r="D84" s="747" t="str">
        <f t="shared" si="3"/>
        <v>CA2731</v>
      </c>
      <c r="E84" s="1336">
        <v>0.98199999999999998</v>
      </c>
      <c r="F84" s="644">
        <f t="shared" si="4"/>
        <v>0.98399999999999999</v>
      </c>
      <c r="G84" s="748">
        <v>727</v>
      </c>
      <c r="H84" s="1337">
        <v>0.95</v>
      </c>
      <c r="I84" s="338"/>
      <c r="J84" s="752" t="s">
        <v>5</v>
      </c>
      <c r="K84" s="1276" t="s">
        <v>650</v>
      </c>
      <c r="L84" s="1278">
        <f t="shared" si="5"/>
        <v>42036</v>
      </c>
      <c r="M84" s="1396">
        <v>57002</v>
      </c>
    </row>
    <row r="85" spans="2:13">
      <c r="B85" s="651" t="s">
        <v>5</v>
      </c>
      <c r="C85" s="1356">
        <v>2757</v>
      </c>
      <c r="D85" s="747" t="str">
        <f t="shared" si="3"/>
        <v>CA2757</v>
      </c>
      <c r="E85" s="1336">
        <v>0.93700000000000006</v>
      </c>
      <c r="F85" s="644">
        <f t="shared" si="4"/>
        <v>0.94299999999999995</v>
      </c>
      <c r="G85" s="748">
        <v>672</v>
      </c>
      <c r="H85" s="1337">
        <v>1.67</v>
      </c>
      <c r="I85" s="338"/>
      <c r="J85" s="752" t="s">
        <v>5</v>
      </c>
      <c r="K85" s="1276" t="s">
        <v>651</v>
      </c>
      <c r="L85" s="1278">
        <f t="shared" si="5"/>
        <v>42064</v>
      </c>
      <c r="M85" s="1396">
        <v>56792</v>
      </c>
    </row>
    <row r="86" spans="2:13">
      <c r="B86" s="651" t="s">
        <v>5</v>
      </c>
      <c r="C86" s="1356">
        <v>2759</v>
      </c>
      <c r="D86" s="747" t="str">
        <f t="shared" si="3"/>
        <v>CA2759</v>
      </c>
      <c r="E86" s="1336">
        <v>0.89300000000000002</v>
      </c>
      <c r="F86" s="644">
        <f t="shared" si="4"/>
        <v>0.90400000000000003</v>
      </c>
      <c r="G86" s="748">
        <v>692</v>
      </c>
      <c r="H86" s="1337">
        <v>1.47</v>
      </c>
      <c r="I86" s="338"/>
      <c r="J86" s="752" t="s">
        <v>5</v>
      </c>
      <c r="K86" s="1276" t="s">
        <v>652</v>
      </c>
      <c r="L86" s="1278">
        <f t="shared" si="5"/>
        <v>42095</v>
      </c>
      <c r="M86" s="1396">
        <v>56588</v>
      </c>
    </row>
    <row r="87" spans="2:13">
      <c r="B87" s="651" t="s">
        <v>5</v>
      </c>
      <c r="C87" s="1356">
        <v>2790</v>
      </c>
      <c r="D87" s="747" t="str">
        <f t="shared" si="3"/>
        <v>CA2790</v>
      </c>
      <c r="E87" s="1336">
        <v>0.98799999999999999</v>
      </c>
      <c r="F87" s="644">
        <f t="shared" si="4"/>
        <v>0.98899999999999999</v>
      </c>
      <c r="G87" s="748">
        <v>915</v>
      </c>
      <c r="H87" s="1337">
        <v>0.42</v>
      </c>
      <c r="I87" s="338"/>
      <c r="J87" s="752" t="s">
        <v>5</v>
      </c>
      <c r="K87" s="1276" t="s">
        <v>653</v>
      </c>
      <c r="L87" s="1278">
        <f t="shared" si="5"/>
        <v>42125</v>
      </c>
      <c r="M87" s="1396">
        <v>56378</v>
      </c>
    </row>
    <row r="88" spans="2:13">
      <c r="B88" s="651" t="s">
        <v>5</v>
      </c>
      <c r="C88" s="1356">
        <v>2797</v>
      </c>
      <c r="D88" s="747" t="str">
        <f t="shared" si="3"/>
        <v>CA2797</v>
      </c>
      <c r="E88" s="1336">
        <v>1.034</v>
      </c>
      <c r="F88" s="644">
        <f t="shared" si="4"/>
        <v>1.0309999999999999</v>
      </c>
      <c r="G88" s="748">
        <v>717</v>
      </c>
      <c r="H88" s="1337">
        <v>1.24</v>
      </c>
      <c r="I88" s="338"/>
      <c r="J88" s="752" t="s">
        <v>5</v>
      </c>
      <c r="K88" s="1276" t="s">
        <v>654</v>
      </c>
      <c r="L88" s="1278">
        <f t="shared" si="5"/>
        <v>42156</v>
      </c>
      <c r="M88" s="1396">
        <v>56174</v>
      </c>
    </row>
    <row r="89" spans="2:13">
      <c r="B89" s="651" t="s">
        <v>5</v>
      </c>
      <c r="C89" s="1356">
        <v>2806</v>
      </c>
      <c r="D89" s="747" t="str">
        <f t="shared" si="3"/>
        <v>CA2806</v>
      </c>
      <c r="E89" s="1336">
        <v>0.97099999999999997</v>
      </c>
      <c r="F89" s="644">
        <f t="shared" si="4"/>
        <v>0.97399999999999998</v>
      </c>
      <c r="G89" s="748">
        <v>744</v>
      </c>
      <c r="H89" s="1337">
        <v>0.99</v>
      </c>
      <c r="I89" s="338"/>
      <c r="J89" s="752" t="s">
        <v>5</v>
      </c>
      <c r="K89" s="1276" t="s">
        <v>655</v>
      </c>
      <c r="L89" s="1278">
        <f t="shared" si="5"/>
        <v>42186</v>
      </c>
      <c r="M89" s="1396">
        <v>55964</v>
      </c>
    </row>
    <row r="90" spans="2:13">
      <c r="B90" s="651" t="s">
        <v>5</v>
      </c>
      <c r="C90" s="1356">
        <v>2812</v>
      </c>
      <c r="D90" s="747" t="str">
        <f t="shared" si="3"/>
        <v>CA2812</v>
      </c>
      <c r="E90" s="1336">
        <v>0.91900000000000004</v>
      </c>
      <c r="F90" s="644">
        <f t="shared" si="4"/>
        <v>0.92700000000000005</v>
      </c>
      <c r="G90" s="748">
        <v>770</v>
      </c>
      <c r="H90" s="1337">
        <v>0.99</v>
      </c>
      <c r="I90" s="338"/>
      <c r="J90" s="752" t="s">
        <v>5</v>
      </c>
      <c r="K90" s="1276" t="s">
        <v>656</v>
      </c>
      <c r="L90" s="1278">
        <f t="shared" si="5"/>
        <v>42217</v>
      </c>
      <c r="M90" s="1396">
        <v>55753</v>
      </c>
    </row>
    <row r="91" spans="2:13">
      <c r="B91" s="651" t="s">
        <v>5</v>
      </c>
      <c r="C91" s="1356">
        <v>2819</v>
      </c>
      <c r="D91" s="747" t="str">
        <f t="shared" si="3"/>
        <v>CA2819</v>
      </c>
      <c r="E91" s="1336">
        <v>0.98</v>
      </c>
      <c r="F91" s="644">
        <f t="shared" si="4"/>
        <v>0.98199999999999998</v>
      </c>
      <c r="G91" s="748">
        <v>725</v>
      </c>
      <c r="H91" s="1337">
        <v>1.71</v>
      </c>
      <c r="I91" s="338"/>
      <c r="J91" s="752" t="s">
        <v>5</v>
      </c>
      <c r="K91" s="1276" t="s">
        <v>657</v>
      </c>
      <c r="L91" s="1278">
        <f t="shared" si="5"/>
        <v>42248</v>
      </c>
      <c r="M91" s="1396">
        <v>55556</v>
      </c>
    </row>
    <row r="92" spans="2:13">
      <c r="B92" s="651" t="s">
        <v>5</v>
      </c>
      <c r="C92" s="1356">
        <v>2840</v>
      </c>
      <c r="D92" s="747" t="str">
        <f t="shared" si="3"/>
        <v>CA2840</v>
      </c>
      <c r="E92" s="1336">
        <v>1.032</v>
      </c>
      <c r="F92" s="644">
        <f t="shared" si="4"/>
        <v>1.0289999999999999</v>
      </c>
      <c r="G92" s="748">
        <v>732</v>
      </c>
      <c r="H92" s="1337">
        <v>0.88</v>
      </c>
      <c r="I92" s="338"/>
      <c r="J92" s="752" t="s">
        <v>5</v>
      </c>
      <c r="K92" s="1276" t="s">
        <v>658</v>
      </c>
      <c r="L92" s="1278">
        <f t="shared" si="5"/>
        <v>42278</v>
      </c>
      <c r="M92" s="1396">
        <v>55346</v>
      </c>
    </row>
    <row r="93" spans="2:13">
      <c r="B93" s="651" t="s">
        <v>5</v>
      </c>
      <c r="C93" s="1356">
        <v>2842</v>
      </c>
      <c r="D93" s="747" t="str">
        <f t="shared" si="3"/>
        <v>CA2842</v>
      </c>
      <c r="E93" s="1336">
        <v>0.98499999999999999</v>
      </c>
      <c r="F93" s="644">
        <f t="shared" si="4"/>
        <v>0.98699999999999999</v>
      </c>
      <c r="G93" s="748">
        <v>773</v>
      </c>
      <c r="H93" s="1337">
        <v>1.1399999999999999</v>
      </c>
      <c r="I93" s="338"/>
      <c r="J93" s="752" t="s">
        <v>5</v>
      </c>
      <c r="K93" s="1276" t="s">
        <v>659</v>
      </c>
      <c r="L93" s="1278">
        <f t="shared" si="5"/>
        <v>42309</v>
      </c>
      <c r="M93" s="1396">
        <v>55142</v>
      </c>
    </row>
    <row r="94" spans="2:13">
      <c r="B94" s="651" t="s">
        <v>5</v>
      </c>
      <c r="C94" s="1356">
        <v>2852</v>
      </c>
      <c r="D94" s="747" t="str">
        <f t="shared" si="3"/>
        <v>CA2852</v>
      </c>
      <c r="E94" s="1336">
        <v>1.2150000000000001</v>
      </c>
      <c r="F94" s="644">
        <f t="shared" si="4"/>
        <v>1.194</v>
      </c>
      <c r="G94" s="748">
        <v>657</v>
      </c>
      <c r="H94" s="1337">
        <v>0.99</v>
      </c>
      <c r="I94" s="338"/>
      <c r="J94" s="752" t="s">
        <v>5</v>
      </c>
      <c r="K94" s="1276" t="s">
        <v>660</v>
      </c>
      <c r="L94" s="1278">
        <f t="shared" si="5"/>
        <v>42339</v>
      </c>
      <c r="M94" s="1396">
        <v>54932</v>
      </c>
    </row>
    <row r="95" spans="2:13">
      <c r="B95" s="651" t="s">
        <v>5</v>
      </c>
      <c r="C95" s="1356">
        <v>2881</v>
      </c>
      <c r="D95" s="747" t="str">
        <f t="shared" si="3"/>
        <v>CA2881</v>
      </c>
      <c r="E95" s="1336">
        <v>0.94699999999999995</v>
      </c>
      <c r="F95" s="644">
        <f t="shared" si="4"/>
        <v>0.95199999999999996</v>
      </c>
      <c r="G95" s="748">
        <v>685</v>
      </c>
      <c r="H95" s="1337">
        <v>1.21</v>
      </c>
      <c r="I95" s="338"/>
      <c r="J95" s="752" t="s">
        <v>5</v>
      </c>
      <c r="K95" s="1276" t="s">
        <v>661</v>
      </c>
      <c r="L95" s="1278">
        <f t="shared" si="5"/>
        <v>42370</v>
      </c>
      <c r="M95" s="1396">
        <v>54728</v>
      </c>
    </row>
    <row r="96" spans="2:13">
      <c r="B96" s="651" t="s">
        <v>5</v>
      </c>
      <c r="C96" s="1356">
        <v>2883</v>
      </c>
      <c r="D96" s="747" t="str">
        <f t="shared" si="3"/>
        <v>CA2883</v>
      </c>
      <c r="E96" s="1336">
        <v>0.89300000000000002</v>
      </c>
      <c r="F96" s="644">
        <f t="shared" si="4"/>
        <v>0.90400000000000003</v>
      </c>
      <c r="G96" s="748">
        <v>728</v>
      </c>
      <c r="H96" s="1337">
        <v>1.75</v>
      </c>
      <c r="I96" s="338"/>
      <c r="J96" s="752" t="s">
        <v>5</v>
      </c>
      <c r="K96" s="1276" t="s">
        <v>662</v>
      </c>
      <c r="L96" s="1278">
        <f t="shared" si="5"/>
        <v>42401</v>
      </c>
      <c r="M96" s="1396">
        <v>54648</v>
      </c>
    </row>
    <row r="97" spans="2:13">
      <c r="B97" s="651" t="s">
        <v>5</v>
      </c>
      <c r="C97" s="1356">
        <v>2915</v>
      </c>
      <c r="D97" s="747" t="str">
        <f t="shared" si="3"/>
        <v>CA2915</v>
      </c>
      <c r="E97" s="1336">
        <v>1.0209999999999999</v>
      </c>
      <c r="F97" s="644">
        <f t="shared" si="4"/>
        <v>1.0189999999999999</v>
      </c>
      <c r="G97" s="748">
        <v>736</v>
      </c>
      <c r="H97" s="1337">
        <v>0.74</v>
      </c>
      <c r="I97" s="338"/>
      <c r="J97" s="752" t="s">
        <v>5</v>
      </c>
      <c r="K97" s="1276" t="s">
        <v>663</v>
      </c>
      <c r="L97" s="1278">
        <f t="shared" si="5"/>
        <v>42430</v>
      </c>
      <c r="M97" s="1396">
        <v>54569</v>
      </c>
    </row>
    <row r="98" spans="2:13">
      <c r="B98" s="651" t="s">
        <v>5</v>
      </c>
      <c r="C98" s="1356">
        <v>2923</v>
      </c>
      <c r="D98" s="747" t="str">
        <f t="shared" si="3"/>
        <v>CA2923</v>
      </c>
      <c r="E98" s="1336">
        <v>0.88700000000000001</v>
      </c>
      <c r="F98" s="644">
        <f t="shared" si="4"/>
        <v>0.89800000000000002</v>
      </c>
      <c r="G98" s="748">
        <v>719</v>
      </c>
      <c r="H98" s="1337">
        <v>0.78</v>
      </c>
      <c r="I98" s="338"/>
      <c r="J98" s="752" t="s">
        <v>5</v>
      </c>
      <c r="K98" s="1276" t="s">
        <v>664</v>
      </c>
      <c r="L98" s="1278">
        <f t="shared" si="5"/>
        <v>42461</v>
      </c>
      <c r="M98" s="1396">
        <v>54491</v>
      </c>
    </row>
    <row r="99" spans="2:13">
      <c r="B99" s="651" t="s">
        <v>5</v>
      </c>
      <c r="C99" s="1356">
        <v>3018</v>
      </c>
      <c r="D99" s="747" t="str">
        <f t="shared" si="3"/>
        <v>CA3018</v>
      </c>
      <c r="E99" s="1336">
        <v>1.2689999999999999</v>
      </c>
      <c r="F99" s="644">
        <f t="shared" si="4"/>
        <v>1.242</v>
      </c>
      <c r="G99" s="748">
        <v>965</v>
      </c>
      <c r="H99" s="1337">
        <v>0.37</v>
      </c>
      <c r="I99" s="338"/>
      <c r="J99" s="752" t="s">
        <v>5</v>
      </c>
      <c r="K99" s="1276" t="s">
        <v>665</v>
      </c>
      <c r="L99" s="1278">
        <f t="shared" si="5"/>
        <v>42491</v>
      </c>
      <c r="M99" s="1396">
        <v>54411</v>
      </c>
    </row>
    <row r="100" spans="2:13">
      <c r="B100" s="651" t="s">
        <v>5</v>
      </c>
      <c r="C100" s="1356">
        <v>3022</v>
      </c>
      <c r="D100" s="747" t="str">
        <f t="shared" si="3"/>
        <v>CA3022</v>
      </c>
      <c r="E100" s="1336">
        <v>1.2470000000000001</v>
      </c>
      <c r="F100" s="644">
        <f t="shared" si="4"/>
        <v>1.222</v>
      </c>
      <c r="G100" s="748">
        <v>793</v>
      </c>
      <c r="H100" s="1337">
        <v>0.7</v>
      </c>
      <c r="I100" s="338"/>
      <c r="J100" s="752" t="s">
        <v>5</v>
      </c>
      <c r="K100" s="1276" t="s">
        <v>666</v>
      </c>
      <c r="L100" s="1278">
        <f t="shared" si="5"/>
        <v>42522</v>
      </c>
      <c r="M100" s="1396">
        <v>54334</v>
      </c>
    </row>
    <row r="101" spans="2:13">
      <c r="B101" s="651" t="s">
        <v>5</v>
      </c>
      <c r="C101" s="1356">
        <v>3030</v>
      </c>
      <c r="D101" s="747" t="str">
        <f t="shared" si="3"/>
        <v>CA3030</v>
      </c>
      <c r="E101" s="1336">
        <v>0.98099999999999998</v>
      </c>
      <c r="F101" s="644">
        <f t="shared" si="4"/>
        <v>0.98299999999999998</v>
      </c>
      <c r="G101" s="748">
        <v>822</v>
      </c>
      <c r="H101" s="1337">
        <v>1.1599999999999999</v>
      </c>
      <c r="I101" s="338"/>
      <c r="J101" s="752" t="s">
        <v>5</v>
      </c>
      <c r="K101" s="1276" t="s">
        <v>667</v>
      </c>
      <c r="L101" s="1278">
        <f t="shared" si="5"/>
        <v>42552</v>
      </c>
      <c r="M101" s="1396">
        <v>54254</v>
      </c>
    </row>
    <row r="102" spans="2:13">
      <c r="B102" s="651" t="s">
        <v>5</v>
      </c>
      <c r="C102" s="1356">
        <v>3039</v>
      </c>
      <c r="D102" s="747" t="str">
        <f t="shared" si="3"/>
        <v>CA3039</v>
      </c>
      <c r="E102" s="1336">
        <v>1.4239999999999999</v>
      </c>
      <c r="F102" s="644">
        <f t="shared" si="4"/>
        <v>1.3819999999999999</v>
      </c>
      <c r="G102" s="748">
        <v>828</v>
      </c>
      <c r="H102" s="1337">
        <v>1.06</v>
      </c>
      <c r="I102" s="338"/>
      <c r="J102" s="752" t="s">
        <v>5</v>
      </c>
      <c r="K102" s="1276" t="s">
        <v>668</v>
      </c>
      <c r="L102" s="1278">
        <f t="shared" si="5"/>
        <v>42583</v>
      </c>
      <c r="M102" s="1396">
        <v>54175</v>
      </c>
    </row>
    <row r="103" spans="2:13">
      <c r="B103" s="651" t="s">
        <v>5</v>
      </c>
      <c r="C103" s="1356">
        <v>3040</v>
      </c>
      <c r="D103" s="747" t="str">
        <f t="shared" si="3"/>
        <v>CA3040</v>
      </c>
      <c r="E103" s="1336">
        <v>1.0449999999999999</v>
      </c>
      <c r="F103" s="644">
        <f t="shared" si="4"/>
        <v>1.0409999999999999</v>
      </c>
      <c r="G103" s="748">
        <v>798</v>
      </c>
      <c r="H103" s="1337">
        <v>1.17</v>
      </c>
      <c r="I103" s="338"/>
      <c r="J103" s="752" t="s">
        <v>5</v>
      </c>
      <c r="K103" s="1276" t="s">
        <v>669</v>
      </c>
      <c r="L103" s="1278">
        <f t="shared" si="5"/>
        <v>42614</v>
      </c>
      <c r="M103" s="1396">
        <v>54102</v>
      </c>
    </row>
    <row r="104" spans="2:13">
      <c r="B104" s="651" t="s">
        <v>5</v>
      </c>
      <c r="C104" s="1356">
        <v>3060</v>
      </c>
      <c r="D104" s="747" t="str">
        <f t="shared" si="3"/>
        <v>CA3060</v>
      </c>
      <c r="E104" s="1336">
        <v>1.0620000000000001</v>
      </c>
      <c r="F104" s="644">
        <f t="shared" si="4"/>
        <v>1.056</v>
      </c>
      <c r="G104" s="748">
        <v>752</v>
      </c>
      <c r="H104" s="1337">
        <v>0.98</v>
      </c>
      <c r="I104" s="338"/>
      <c r="J104" s="752" t="s">
        <v>5</v>
      </c>
      <c r="K104" s="1276" t="s">
        <v>670</v>
      </c>
      <c r="L104" s="1278">
        <f t="shared" si="5"/>
        <v>42644</v>
      </c>
      <c r="M104" s="1396">
        <v>54023</v>
      </c>
    </row>
    <row r="105" spans="2:13">
      <c r="B105" s="651" t="s">
        <v>5</v>
      </c>
      <c r="C105" s="1356">
        <v>3066</v>
      </c>
      <c r="D105" s="747" t="str">
        <f t="shared" si="3"/>
        <v>CA3066</v>
      </c>
      <c r="E105" s="1336">
        <v>1.0760000000000001</v>
      </c>
      <c r="F105" s="644">
        <f t="shared" si="4"/>
        <v>1.0680000000000001</v>
      </c>
      <c r="G105" s="748">
        <v>780</v>
      </c>
      <c r="H105" s="1337">
        <v>0.64</v>
      </c>
      <c r="I105" s="338"/>
      <c r="J105" s="752" t="s">
        <v>5</v>
      </c>
      <c r="K105" s="1276" t="s">
        <v>671</v>
      </c>
      <c r="L105" s="1278">
        <f t="shared" si="5"/>
        <v>42675</v>
      </c>
      <c r="M105" s="1396">
        <v>53945</v>
      </c>
    </row>
    <row r="106" spans="2:13">
      <c r="B106" s="651" t="s">
        <v>5</v>
      </c>
      <c r="C106" s="1356">
        <v>3070</v>
      </c>
      <c r="D106" s="747" t="str">
        <f t="shared" si="3"/>
        <v>CA3070</v>
      </c>
      <c r="E106" s="1336">
        <v>1.242</v>
      </c>
      <c r="F106" s="644">
        <f t="shared" si="4"/>
        <v>1.218</v>
      </c>
      <c r="G106" s="748">
        <v>1178</v>
      </c>
      <c r="H106" s="1337">
        <v>0.08</v>
      </c>
      <c r="I106" s="338"/>
      <c r="J106" s="752" t="s">
        <v>5</v>
      </c>
      <c r="K106" s="1276" t="s">
        <v>672</v>
      </c>
      <c r="L106" s="1278">
        <f t="shared" si="5"/>
        <v>42705</v>
      </c>
      <c r="M106" s="1396">
        <v>53865</v>
      </c>
    </row>
    <row r="107" spans="2:13">
      <c r="B107" s="651" t="s">
        <v>5</v>
      </c>
      <c r="C107" s="1356">
        <v>3076</v>
      </c>
      <c r="D107" s="747" t="str">
        <f t="shared" si="3"/>
        <v>CA3076</v>
      </c>
      <c r="E107" s="1336">
        <v>1.159</v>
      </c>
      <c r="F107" s="644">
        <f t="shared" si="4"/>
        <v>1.143</v>
      </c>
      <c r="G107" s="748">
        <v>764</v>
      </c>
      <c r="H107" s="1337">
        <v>0.86</v>
      </c>
      <c r="I107" s="338"/>
      <c r="J107" s="752" t="s">
        <v>5</v>
      </c>
      <c r="K107" s="1276" t="s">
        <v>673</v>
      </c>
      <c r="L107" s="1278">
        <f t="shared" si="5"/>
        <v>42736</v>
      </c>
      <c r="M107" s="1396">
        <v>53788</v>
      </c>
    </row>
    <row r="108" spans="2:13">
      <c r="B108" s="651" t="s">
        <v>5</v>
      </c>
      <c r="C108" s="1356">
        <v>3081</v>
      </c>
      <c r="D108" s="747" t="str">
        <f t="shared" si="3"/>
        <v>CA3081</v>
      </c>
      <c r="E108" s="1336">
        <v>1.139</v>
      </c>
      <c r="F108" s="644">
        <f t="shared" si="4"/>
        <v>1.125</v>
      </c>
      <c r="G108" s="748">
        <v>735</v>
      </c>
      <c r="H108" s="1337">
        <v>1.0900000000000001</v>
      </c>
      <c r="I108" s="338"/>
      <c r="J108" s="752" t="s">
        <v>5</v>
      </c>
      <c r="K108" s="1276" t="s">
        <v>674</v>
      </c>
      <c r="L108" s="1278">
        <f t="shared" si="5"/>
        <v>42767</v>
      </c>
      <c r="M108" s="1396">
        <v>53914</v>
      </c>
    </row>
    <row r="109" spans="2:13">
      <c r="B109" s="651" t="s">
        <v>5</v>
      </c>
      <c r="C109" s="1356">
        <v>3082</v>
      </c>
      <c r="D109" s="747" t="str">
        <f t="shared" si="3"/>
        <v>CA3082</v>
      </c>
      <c r="E109" s="1336">
        <v>1.1659999999999999</v>
      </c>
      <c r="F109" s="644">
        <f t="shared" si="4"/>
        <v>1.149</v>
      </c>
      <c r="G109" s="748">
        <v>798</v>
      </c>
      <c r="H109" s="1337">
        <v>1.44</v>
      </c>
      <c r="I109" s="338"/>
      <c r="J109" s="752" t="s">
        <v>5</v>
      </c>
      <c r="K109" s="1276" t="s">
        <v>675</v>
      </c>
      <c r="L109" s="1278">
        <f t="shared" si="5"/>
        <v>42795</v>
      </c>
      <c r="M109" s="1396">
        <v>54040</v>
      </c>
    </row>
    <row r="110" spans="2:13">
      <c r="B110" s="651" t="s">
        <v>5</v>
      </c>
      <c r="C110" s="1356">
        <v>3085</v>
      </c>
      <c r="D110" s="747" t="str">
        <f t="shared" si="3"/>
        <v>CA3085</v>
      </c>
      <c r="E110" s="1336">
        <v>0.97699999999999998</v>
      </c>
      <c r="F110" s="644">
        <f t="shared" si="4"/>
        <v>0.97899999999999998</v>
      </c>
      <c r="G110" s="748">
        <v>741</v>
      </c>
      <c r="H110" s="1337">
        <v>1.23</v>
      </c>
      <c r="I110" s="338"/>
      <c r="J110" s="752" t="s">
        <v>5</v>
      </c>
      <c r="K110" s="1276" t="s">
        <v>676</v>
      </c>
      <c r="L110" s="1278">
        <f t="shared" si="5"/>
        <v>42826</v>
      </c>
      <c r="M110" s="1396">
        <v>54161</v>
      </c>
    </row>
    <row r="111" spans="2:13">
      <c r="B111" s="651" t="s">
        <v>5</v>
      </c>
      <c r="C111" s="1356">
        <v>3099</v>
      </c>
      <c r="D111" s="747" t="str">
        <f t="shared" si="3"/>
        <v>CA3099</v>
      </c>
      <c r="E111" s="1336">
        <v>1.0780000000000001</v>
      </c>
      <c r="F111" s="644">
        <f t="shared" si="4"/>
        <v>1.07</v>
      </c>
      <c r="G111" s="748">
        <v>885</v>
      </c>
      <c r="H111" s="1337">
        <v>0.52</v>
      </c>
      <c r="I111" s="338"/>
      <c r="J111" s="752" t="s">
        <v>5</v>
      </c>
      <c r="K111" s="1276" t="s">
        <v>677</v>
      </c>
      <c r="L111" s="1278">
        <f t="shared" si="5"/>
        <v>42856</v>
      </c>
      <c r="M111" s="1396">
        <v>54287</v>
      </c>
    </row>
    <row r="112" spans="2:13">
      <c r="B112" s="651" t="s">
        <v>5</v>
      </c>
      <c r="C112" s="1356">
        <v>3110</v>
      </c>
      <c r="D112" s="747" t="str">
        <f t="shared" si="3"/>
        <v>CA3110</v>
      </c>
      <c r="E112" s="1336">
        <v>1.0269999999999999</v>
      </c>
      <c r="F112" s="644">
        <f t="shared" si="4"/>
        <v>1.024</v>
      </c>
      <c r="G112" s="748">
        <v>874</v>
      </c>
      <c r="H112" s="1337">
        <v>0.82</v>
      </c>
      <c r="I112" s="338"/>
      <c r="J112" s="752" t="s">
        <v>5</v>
      </c>
      <c r="K112" s="1276" t="s">
        <v>678</v>
      </c>
      <c r="L112" s="1278">
        <f t="shared" si="5"/>
        <v>42887</v>
      </c>
      <c r="M112" s="1396">
        <v>54409</v>
      </c>
    </row>
    <row r="113" spans="2:13">
      <c r="B113" s="651" t="s">
        <v>5</v>
      </c>
      <c r="C113" s="1356">
        <v>3131</v>
      </c>
      <c r="D113" s="747" t="str">
        <f t="shared" si="3"/>
        <v>CA3131</v>
      </c>
      <c r="E113" s="1336">
        <v>1.3080000000000001</v>
      </c>
      <c r="F113" s="644">
        <f t="shared" si="4"/>
        <v>1.2769999999999999</v>
      </c>
      <c r="G113" s="748">
        <v>867</v>
      </c>
      <c r="H113" s="1337">
        <v>0.59</v>
      </c>
      <c r="I113" s="338"/>
      <c r="J113" s="752" t="s">
        <v>5</v>
      </c>
      <c r="K113" s="1276" t="s">
        <v>679</v>
      </c>
      <c r="L113" s="1278">
        <f t="shared" si="5"/>
        <v>42917</v>
      </c>
      <c r="M113" s="1396">
        <v>54535</v>
      </c>
    </row>
    <row r="114" spans="2:13">
      <c r="B114" s="651" t="s">
        <v>5</v>
      </c>
      <c r="C114" s="1356">
        <v>3146</v>
      </c>
      <c r="D114" s="747" t="str">
        <f t="shared" si="3"/>
        <v>CA3146</v>
      </c>
      <c r="E114" s="1336">
        <v>1.087</v>
      </c>
      <c r="F114" s="644">
        <f t="shared" si="4"/>
        <v>1.0780000000000001</v>
      </c>
      <c r="G114" s="748">
        <v>800</v>
      </c>
      <c r="H114" s="1337">
        <v>0.56000000000000005</v>
      </c>
      <c r="I114" s="338"/>
      <c r="J114" s="752" t="s">
        <v>5</v>
      </c>
      <c r="K114" s="1276" t="s">
        <v>680</v>
      </c>
      <c r="L114" s="1278">
        <f t="shared" si="5"/>
        <v>42948</v>
      </c>
      <c r="M114" s="1396">
        <v>54660</v>
      </c>
    </row>
    <row r="115" spans="2:13">
      <c r="B115" s="651" t="s">
        <v>5</v>
      </c>
      <c r="C115" s="1356">
        <v>3152</v>
      </c>
      <c r="D115" s="747" t="str">
        <f t="shared" si="3"/>
        <v>CA3152</v>
      </c>
      <c r="E115" s="1336">
        <v>1.1779999999999999</v>
      </c>
      <c r="F115" s="644">
        <f t="shared" si="4"/>
        <v>1.1599999999999999</v>
      </c>
      <c r="G115" s="748">
        <v>877</v>
      </c>
      <c r="H115" s="1337">
        <v>0.4</v>
      </c>
      <c r="I115" s="338"/>
      <c r="J115" s="752" t="s">
        <v>5</v>
      </c>
      <c r="K115" s="1276" t="s">
        <v>681</v>
      </c>
      <c r="L115" s="1278">
        <f t="shared" si="5"/>
        <v>42979</v>
      </c>
      <c r="M115" s="1396">
        <v>54774</v>
      </c>
    </row>
    <row r="116" spans="2:13">
      <c r="B116" s="651" t="s">
        <v>5</v>
      </c>
      <c r="C116" s="1356">
        <v>3165</v>
      </c>
      <c r="D116" s="747" t="str">
        <f t="shared" si="3"/>
        <v>CA3165</v>
      </c>
      <c r="E116" s="1336">
        <v>1.161</v>
      </c>
      <c r="F116" s="644">
        <f t="shared" si="4"/>
        <v>1.145</v>
      </c>
      <c r="G116" s="748">
        <v>841</v>
      </c>
      <c r="H116" s="1337">
        <v>0.55000000000000004</v>
      </c>
      <c r="I116" s="338"/>
      <c r="J116" s="752" t="s">
        <v>5</v>
      </c>
      <c r="K116" s="1276" t="s">
        <v>682</v>
      </c>
      <c r="L116" s="1278">
        <f t="shared" si="5"/>
        <v>43009</v>
      </c>
      <c r="M116" s="1396">
        <v>54900</v>
      </c>
    </row>
    <row r="117" spans="2:13">
      <c r="B117" s="651" t="s">
        <v>5</v>
      </c>
      <c r="C117" s="1356">
        <v>3169</v>
      </c>
      <c r="D117" s="747" t="str">
        <f t="shared" si="3"/>
        <v>CA3169</v>
      </c>
      <c r="E117" s="1336">
        <v>0.99099999999999999</v>
      </c>
      <c r="F117" s="644">
        <f t="shared" si="4"/>
        <v>0.99199999999999999</v>
      </c>
      <c r="G117" s="748">
        <v>771</v>
      </c>
      <c r="H117" s="1337">
        <v>0.69</v>
      </c>
      <c r="I117" s="338"/>
      <c r="J117" s="752" t="s">
        <v>5</v>
      </c>
      <c r="K117" s="1276" t="s">
        <v>683</v>
      </c>
      <c r="L117" s="1278">
        <f t="shared" si="5"/>
        <v>43040</v>
      </c>
      <c r="M117" s="1396">
        <v>55022</v>
      </c>
    </row>
    <row r="118" spans="2:13">
      <c r="B118" s="651" t="s">
        <v>5</v>
      </c>
      <c r="C118" s="1356">
        <v>3175</v>
      </c>
      <c r="D118" s="747" t="str">
        <f t="shared" si="3"/>
        <v>CA3175</v>
      </c>
      <c r="E118" s="1336">
        <v>0.96</v>
      </c>
      <c r="F118" s="644">
        <f t="shared" si="4"/>
        <v>0.96399999999999997</v>
      </c>
      <c r="G118" s="748">
        <v>834</v>
      </c>
      <c r="H118" s="1337">
        <v>0.75</v>
      </c>
      <c r="I118" s="338"/>
      <c r="J118" s="752" t="s">
        <v>5</v>
      </c>
      <c r="K118" s="1276" t="s">
        <v>684</v>
      </c>
      <c r="L118" s="1278">
        <f t="shared" si="5"/>
        <v>43070</v>
      </c>
      <c r="M118" s="1396">
        <v>55147</v>
      </c>
    </row>
    <row r="119" spans="2:13">
      <c r="B119" s="651" t="s">
        <v>5</v>
      </c>
      <c r="C119" s="1356">
        <v>3178</v>
      </c>
      <c r="D119" s="747" t="str">
        <f t="shared" si="3"/>
        <v>CA3178</v>
      </c>
      <c r="E119" s="1336">
        <v>1.0880000000000001</v>
      </c>
      <c r="F119" s="644">
        <f t="shared" si="4"/>
        <v>1.079</v>
      </c>
      <c r="G119" s="748">
        <v>794</v>
      </c>
      <c r="H119" s="1337">
        <v>0.36</v>
      </c>
      <c r="I119" s="338"/>
      <c r="J119" s="752" t="s">
        <v>5</v>
      </c>
      <c r="K119" s="1276" t="s">
        <v>685</v>
      </c>
      <c r="L119" s="1278">
        <f t="shared" si="5"/>
        <v>43101</v>
      </c>
      <c r="M119" s="1396">
        <v>55269</v>
      </c>
    </row>
    <row r="120" spans="2:13">
      <c r="B120" s="651" t="s">
        <v>5</v>
      </c>
      <c r="C120" s="1356">
        <v>3179</v>
      </c>
      <c r="D120" s="747" t="str">
        <f t="shared" si="3"/>
        <v>CA3179</v>
      </c>
      <c r="E120" s="1336">
        <v>1.294</v>
      </c>
      <c r="F120" s="644">
        <f t="shared" si="4"/>
        <v>1.2649999999999999</v>
      </c>
      <c r="G120" s="748">
        <v>838</v>
      </c>
      <c r="H120" s="1337">
        <v>0.49</v>
      </c>
      <c r="I120" s="338"/>
      <c r="J120" s="752" t="s">
        <v>5</v>
      </c>
      <c r="K120" s="1276" t="s">
        <v>686</v>
      </c>
      <c r="L120" s="1278">
        <f t="shared" si="5"/>
        <v>43132</v>
      </c>
      <c r="M120" s="1396">
        <v>55259</v>
      </c>
    </row>
    <row r="121" spans="2:13">
      <c r="B121" s="651" t="s">
        <v>5</v>
      </c>
      <c r="C121" s="1356">
        <v>3180</v>
      </c>
      <c r="D121" s="747" t="str">
        <f t="shared" si="3"/>
        <v>CA3180</v>
      </c>
      <c r="E121" s="1336">
        <v>1.0089999999999999</v>
      </c>
      <c r="F121" s="644">
        <f t="shared" si="4"/>
        <v>1.008</v>
      </c>
      <c r="G121" s="748">
        <v>739</v>
      </c>
      <c r="H121" s="1337">
        <v>0.76</v>
      </c>
      <c r="I121" s="338"/>
      <c r="J121" s="752" t="s">
        <v>5</v>
      </c>
      <c r="K121" s="1276" t="s">
        <v>687</v>
      </c>
      <c r="L121" s="1278">
        <f t="shared" si="5"/>
        <v>43160</v>
      </c>
      <c r="M121" s="1396">
        <v>55249</v>
      </c>
    </row>
    <row r="122" spans="2:13">
      <c r="B122" s="651" t="s">
        <v>5</v>
      </c>
      <c r="C122" s="1356">
        <v>3220</v>
      </c>
      <c r="D122" s="747" t="str">
        <f t="shared" si="3"/>
        <v>CA3220</v>
      </c>
      <c r="E122" s="1336">
        <v>1.2310000000000001</v>
      </c>
      <c r="F122" s="644">
        <f t="shared" si="4"/>
        <v>1.208</v>
      </c>
      <c r="G122" s="748">
        <v>788</v>
      </c>
      <c r="H122" s="1337">
        <v>0.45</v>
      </c>
      <c r="I122" s="338"/>
      <c r="J122" s="752" t="s">
        <v>5</v>
      </c>
      <c r="K122" s="1276" t="s">
        <v>688</v>
      </c>
      <c r="L122" s="1278">
        <f t="shared" si="5"/>
        <v>43191</v>
      </c>
      <c r="M122" s="1396">
        <v>55239</v>
      </c>
    </row>
    <row r="123" spans="2:13">
      <c r="B123" s="651" t="s">
        <v>5</v>
      </c>
      <c r="C123" s="1356">
        <v>3241</v>
      </c>
      <c r="D123" s="747" t="str">
        <f t="shared" si="3"/>
        <v>CA3241</v>
      </c>
      <c r="E123" s="1336">
        <v>1.083</v>
      </c>
      <c r="F123" s="644">
        <f t="shared" si="4"/>
        <v>1.075</v>
      </c>
      <c r="G123" s="748">
        <v>800</v>
      </c>
      <c r="H123" s="1337">
        <v>0.64</v>
      </c>
      <c r="I123" s="338"/>
      <c r="J123" s="752" t="s">
        <v>5</v>
      </c>
      <c r="K123" s="1276" t="s">
        <v>689</v>
      </c>
      <c r="L123" s="1278">
        <f t="shared" si="5"/>
        <v>43221</v>
      </c>
      <c r="M123" s="1396">
        <v>55229</v>
      </c>
    </row>
    <row r="124" spans="2:13">
      <c r="B124" s="651" t="s">
        <v>5</v>
      </c>
      <c r="C124" s="1356">
        <v>3257</v>
      </c>
      <c r="D124" s="747" t="str">
        <f t="shared" si="3"/>
        <v>CA3257</v>
      </c>
      <c r="E124" s="1336">
        <v>1.014</v>
      </c>
      <c r="F124" s="644">
        <f t="shared" si="4"/>
        <v>1.0129999999999999</v>
      </c>
      <c r="G124" s="748">
        <v>745</v>
      </c>
      <c r="H124" s="1337">
        <v>0.81</v>
      </c>
      <c r="I124" s="338"/>
      <c r="J124" s="752" t="s">
        <v>5</v>
      </c>
      <c r="K124" s="1276" t="s">
        <v>690</v>
      </c>
      <c r="L124" s="1278">
        <f t="shared" si="5"/>
        <v>43252</v>
      </c>
      <c r="M124" s="1396">
        <v>55220</v>
      </c>
    </row>
    <row r="125" spans="2:13">
      <c r="B125" s="651" t="s">
        <v>5</v>
      </c>
      <c r="C125" s="1356">
        <v>3339</v>
      </c>
      <c r="D125" s="747" t="str">
        <f t="shared" si="3"/>
        <v>CA3339</v>
      </c>
      <c r="E125" s="1336">
        <v>1.415</v>
      </c>
      <c r="F125" s="644">
        <f t="shared" si="4"/>
        <v>1.3740000000000001</v>
      </c>
      <c r="G125" s="748">
        <v>787</v>
      </c>
      <c r="H125" s="1337">
        <v>0.75</v>
      </c>
      <c r="I125" s="338"/>
      <c r="J125" s="752" t="s">
        <v>5</v>
      </c>
      <c r="K125" s="1276" t="s">
        <v>691</v>
      </c>
      <c r="L125" s="1278">
        <f t="shared" si="5"/>
        <v>43282</v>
      </c>
      <c r="M125" s="1396">
        <v>55210</v>
      </c>
    </row>
    <row r="126" spans="2:13">
      <c r="B126" s="651" t="s">
        <v>5</v>
      </c>
      <c r="C126" s="1356">
        <v>3365</v>
      </c>
      <c r="D126" s="747" t="str">
        <f t="shared" si="3"/>
        <v>CA3365</v>
      </c>
      <c r="E126" s="1336">
        <v>0.98699999999999999</v>
      </c>
      <c r="F126" s="644">
        <f t="shared" si="4"/>
        <v>0.98799999999999999</v>
      </c>
      <c r="G126" s="748">
        <v>848</v>
      </c>
      <c r="H126" s="1337">
        <v>1.03</v>
      </c>
      <c r="I126" s="338"/>
      <c r="J126" s="752" t="s">
        <v>5</v>
      </c>
      <c r="K126" s="1276" t="s">
        <v>692</v>
      </c>
      <c r="L126" s="1278">
        <f t="shared" si="5"/>
        <v>43313</v>
      </c>
      <c r="M126" s="1396">
        <v>55200</v>
      </c>
    </row>
    <row r="127" spans="2:13">
      <c r="B127" s="651" t="s">
        <v>5</v>
      </c>
      <c r="C127" s="1356">
        <v>3372</v>
      </c>
      <c r="D127" s="747" t="str">
        <f t="shared" si="3"/>
        <v>CA3372</v>
      </c>
      <c r="E127" s="1336">
        <v>1.109</v>
      </c>
      <c r="F127" s="644">
        <f t="shared" si="4"/>
        <v>1.0980000000000001</v>
      </c>
      <c r="G127" s="748">
        <v>723</v>
      </c>
      <c r="H127" s="1337">
        <v>0.79</v>
      </c>
      <c r="I127" s="338"/>
      <c r="J127" s="752" t="s">
        <v>5</v>
      </c>
      <c r="K127" s="1276" t="s">
        <v>693</v>
      </c>
      <c r="L127" s="1278">
        <f t="shared" si="5"/>
        <v>43344</v>
      </c>
      <c r="M127" s="1396">
        <v>55190</v>
      </c>
    </row>
    <row r="128" spans="2:13">
      <c r="B128" s="651" t="s">
        <v>5</v>
      </c>
      <c r="C128" s="1356">
        <v>3383</v>
      </c>
      <c r="D128" s="747" t="str">
        <f t="shared" si="3"/>
        <v>CA3383</v>
      </c>
      <c r="E128" s="1336">
        <v>1.091</v>
      </c>
      <c r="F128" s="644">
        <f t="shared" si="4"/>
        <v>1.0820000000000001</v>
      </c>
      <c r="G128" s="748">
        <v>712</v>
      </c>
      <c r="H128" s="1337">
        <v>0.44</v>
      </c>
      <c r="I128" s="338"/>
      <c r="J128" s="752" t="s">
        <v>5</v>
      </c>
      <c r="K128" s="1276" t="s">
        <v>694</v>
      </c>
      <c r="L128" s="1278">
        <f t="shared" si="5"/>
        <v>43374</v>
      </c>
      <c r="M128" s="1396">
        <v>55180</v>
      </c>
    </row>
    <row r="129" spans="2:13">
      <c r="B129" s="651" t="s">
        <v>5</v>
      </c>
      <c r="C129" s="1356">
        <v>3400</v>
      </c>
      <c r="D129" s="747" t="str">
        <f t="shared" si="3"/>
        <v>CA3400</v>
      </c>
      <c r="E129" s="1336">
        <v>1.0209999999999999</v>
      </c>
      <c r="F129" s="644">
        <f t="shared" si="4"/>
        <v>1.0189999999999999</v>
      </c>
      <c r="G129" s="748">
        <v>797</v>
      </c>
      <c r="H129" s="1337">
        <v>0.81</v>
      </c>
      <c r="I129" s="338"/>
      <c r="J129" s="752" t="s">
        <v>5</v>
      </c>
      <c r="K129" s="1276" t="s">
        <v>695</v>
      </c>
      <c r="L129" s="1278">
        <f t="shared" si="5"/>
        <v>43405</v>
      </c>
      <c r="M129" s="1396">
        <v>55171</v>
      </c>
    </row>
    <row r="130" spans="2:13">
      <c r="B130" s="651" t="s">
        <v>5</v>
      </c>
      <c r="C130" s="1356">
        <v>3401</v>
      </c>
      <c r="D130" s="747" t="str">
        <f t="shared" si="3"/>
        <v>CA3401</v>
      </c>
      <c r="E130" s="1336">
        <v>0.876</v>
      </c>
      <c r="F130" s="644">
        <f t="shared" si="4"/>
        <v>0.88800000000000001</v>
      </c>
      <c r="G130" s="748">
        <v>779</v>
      </c>
      <c r="H130" s="1337">
        <v>0.83</v>
      </c>
      <c r="I130" s="338"/>
      <c r="J130" s="752" t="s">
        <v>5</v>
      </c>
      <c r="K130" s="1276" t="s">
        <v>696</v>
      </c>
      <c r="L130" s="1278">
        <f t="shared" si="5"/>
        <v>43435</v>
      </c>
      <c r="M130" s="1396">
        <v>55161</v>
      </c>
    </row>
    <row r="131" spans="2:13">
      <c r="B131" s="651" t="s">
        <v>5</v>
      </c>
      <c r="C131" s="1356">
        <v>3501</v>
      </c>
      <c r="D131" s="747" t="str">
        <f t="shared" si="3"/>
        <v>CA3501</v>
      </c>
      <c r="E131" s="1336">
        <v>1.157</v>
      </c>
      <c r="F131" s="644">
        <f t="shared" si="4"/>
        <v>1.141</v>
      </c>
      <c r="G131" s="748">
        <v>875</v>
      </c>
      <c r="H131" s="1337">
        <v>0.68</v>
      </c>
      <c r="I131" s="338"/>
      <c r="J131" s="752" t="s">
        <v>5</v>
      </c>
      <c r="K131" s="1276" t="s">
        <v>697</v>
      </c>
      <c r="L131" s="1278">
        <f t="shared" si="5"/>
        <v>43466</v>
      </c>
      <c r="M131" s="1396">
        <v>55151</v>
      </c>
    </row>
    <row r="132" spans="2:13">
      <c r="B132" s="651" t="s">
        <v>5</v>
      </c>
      <c r="C132" s="1356">
        <v>3507</v>
      </c>
      <c r="D132" s="747" t="str">
        <f t="shared" si="3"/>
        <v>CA3507</v>
      </c>
      <c r="E132" s="1336">
        <v>0.88900000000000001</v>
      </c>
      <c r="F132" s="644">
        <f t="shared" si="4"/>
        <v>0.9</v>
      </c>
      <c r="G132" s="748">
        <v>804</v>
      </c>
      <c r="H132" s="1337">
        <v>0.87</v>
      </c>
      <c r="I132" s="338"/>
      <c r="J132" s="752" t="s">
        <v>5</v>
      </c>
      <c r="K132" s="1276" t="s">
        <v>698</v>
      </c>
      <c r="L132" s="1278">
        <f t="shared" si="5"/>
        <v>43497</v>
      </c>
      <c r="M132" s="1396">
        <v>55198</v>
      </c>
    </row>
    <row r="133" spans="2:13">
      <c r="B133" s="651" t="s">
        <v>5</v>
      </c>
      <c r="C133" s="1356">
        <v>3560</v>
      </c>
      <c r="D133" s="747" t="str">
        <f t="shared" si="3"/>
        <v>CA3560</v>
      </c>
      <c r="E133" s="1336">
        <v>0.98599999999999999</v>
      </c>
      <c r="F133" s="644">
        <f t="shared" si="4"/>
        <v>0.98699999999999999</v>
      </c>
      <c r="G133" s="748">
        <v>887</v>
      </c>
      <c r="H133" s="1337">
        <v>0.55000000000000004</v>
      </c>
      <c r="I133" s="338"/>
      <c r="J133" s="752" t="s">
        <v>5</v>
      </c>
      <c r="K133" s="1276" t="s">
        <v>699</v>
      </c>
      <c r="L133" s="1278">
        <f t="shared" si="5"/>
        <v>43525</v>
      </c>
      <c r="M133" s="1396">
        <v>55245</v>
      </c>
    </row>
    <row r="134" spans="2:13">
      <c r="B134" s="651" t="s">
        <v>5</v>
      </c>
      <c r="C134" s="1356">
        <v>3568</v>
      </c>
      <c r="D134" s="747" t="str">
        <f t="shared" si="3"/>
        <v>CA3568</v>
      </c>
      <c r="E134" s="1336">
        <v>1.373</v>
      </c>
      <c r="F134" s="644">
        <f t="shared" si="4"/>
        <v>1.3360000000000001</v>
      </c>
      <c r="G134" s="748">
        <v>840</v>
      </c>
      <c r="H134" s="1337">
        <v>0.32</v>
      </c>
      <c r="I134" s="338"/>
      <c r="J134" s="752" t="s">
        <v>5</v>
      </c>
      <c r="K134" s="1276" t="s">
        <v>700</v>
      </c>
      <c r="L134" s="1278">
        <f t="shared" si="5"/>
        <v>43556</v>
      </c>
      <c r="M134" s="1396">
        <v>55291</v>
      </c>
    </row>
    <row r="135" spans="2:13">
      <c r="B135" s="651" t="s">
        <v>5</v>
      </c>
      <c r="C135" s="1356">
        <v>3569</v>
      </c>
      <c r="D135" s="747" t="str">
        <f t="shared" si="3"/>
        <v>CA3569</v>
      </c>
      <c r="E135" s="1336">
        <v>1.0089999999999999</v>
      </c>
      <c r="F135" s="644">
        <f t="shared" si="4"/>
        <v>1.008</v>
      </c>
      <c r="G135" s="748">
        <v>855</v>
      </c>
      <c r="H135" s="1337">
        <v>0.46</v>
      </c>
      <c r="I135" s="338"/>
      <c r="J135" s="752" t="s">
        <v>5</v>
      </c>
      <c r="K135" s="1276" t="s">
        <v>701</v>
      </c>
      <c r="L135" s="1278">
        <f t="shared" si="5"/>
        <v>43586</v>
      </c>
      <c r="M135" s="1396">
        <v>55338</v>
      </c>
    </row>
    <row r="136" spans="2:13">
      <c r="B136" s="651" t="s">
        <v>5</v>
      </c>
      <c r="C136" s="1356">
        <v>3570</v>
      </c>
      <c r="D136" s="747" t="str">
        <f t="shared" si="3"/>
        <v>CA3570</v>
      </c>
      <c r="E136" s="1336">
        <v>1.129</v>
      </c>
      <c r="F136" s="644">
        <f t="shared" si="4"/>
        <v>1.1160000000000001</v>
      </c>
      <c r="G136" s="748">
        <v>808</v>
      </c>
      <c r="H136" s="1337">
        <v>0.56000000000000005</v>
      </c>
      <c r="I136" s="338"/>
      <c r="J136" s="752" t="s">
        <v>5</v>
      </c>
      <c r="K136" s="1276" t="s">
        <v>702</v>
      </c>
      <c r="L136" s="1278">
        <f t="shared" si="5"/>
        <v>43617</v>
      </c>
      <c r="M136" s="1396">
        <v>55384</v>
      </c>
    </row>
    <row r="137" spans="2:13">
      <c r="B137" s="651" t="s">
        <v>5</v>
      </c>
      <c r="C137" s="1356">
        <v>3572</v>
      </c>
      <c r="D137" s="747" t="str">
        <f t="shared" si="3"/>
        <v>CA3572</v>
      </c>
      <c r="E137" s="1336">
        <v>1.1399999999999999</v>
      </c>
      <c r="F137" s="644">
        <f t="shared" si="4"/>
        <v>1.1259999999999999</v>
      </c>
      <c r="G137" s="748">
        <v>943</v>
      </c>
      <c r="H137" s="1337">
        <v>0.14000000000000001</v>
      </c>
      <c r="I137" s="338"/>
      <c r="J137" s="752" t="s">
        <v>5</v>
      </c>
      <c r="K137" s="1276" t="s">
        <v>703</v>
      </c>
      <c r="L137" s="1278">
        <f t="shared" si="5"/>
        <v>43647</v>
      </c>
      <c r="M137" s="1396">
        <v>55431</v>
      </c>
    </row>
    <row r="138" spans="2:13">
      <c r="B138" s="651" t="s">
        <v>5</v>
      </c>
      <c r="C138" s="1356">
        <v>3573</v>
      </c>
      <c r="D138" s="747" t="str">
        <f t="shared" si="3"/>
        <v>CA3573</v>
      </c>
      <c r="E138" s="1336">
        <v>1.4179999999999999</v>
      </c>
      <c r="F138" s="644">
        <f t="shared" si="4"/>
        <v>1.3759999999999999</v>
      </c>
      <c r="G138" s="748">
        <v>793</v>
      </c>
      <c r="H138" s="1337">
        <v>0.28000000000000003</v>
      </c>
      <c r="I138" s="338"/>
      <c r="J138" s="752" t="s">
        <v>5</v>
      </c>
      <c r="K138" s="1276" t="s">
        <v>704</v>
      </c>
      <c r="L138" s="1278">
        <f t="shared" si="5"/>
        <v>43678</v>
      </c>
      <c r="M138" s="1396">
        <v>55478</v>
      </c>
    </row>
    <row r="139" spans="2:13">
      <c r="B139" s="651" t="s">
        <v>5</v>
      </c>
      <c r="C139" s="1356">
        <v>3574</v>
      </c>
      <c r="D139" s="747" t="str">
        <f t="shared" ref="D139:D202" si="6">B139&amp;TEXT(C139,"0000")</f>
        <v>CA3574</v>
      </c>
      <c r="E139" s="1336">
        <v>1.0569999999999999</v>
      </c>
      <c r="F139" s="644">
        <f t="shared" ref="F139:F202" si="7">IF(E139="NA","NA",ROUND((E139-1)*0.9+1,3))</f>
        <v>1.0509999999999999</v>
      </c>
      <c r="G139" s="748">
        <v>783</v>
      </c>
      <c r="H139" s="1337">
        <v>0.51</v>
      </c>
      <c r="I139" s="338"/>
      <c r="J139" s="752" t="s">
        <v>5</v>
      </c>
      <c r="K139" s="1276" t="s">
        <v>705</v>
      </c>
      <c r="L139" s="1278">
        <f t="shared" si="5"/>
        <v>43709</v>
      </c>
      <c r="M139" s="1396">
        <v>55522</v>
      </c>
    </row>
    <row r="140" spans="2:13">
      <c r="B140" s="651" t="s">
        <v>5</v>
      </c>
      <c r="C140" s="1356">
        <v>3577</v>
      </c>
      <c r="D140" s="747" t="str">
        <f t="shared" si="6"/>
        <v>CA3577</v>
      </c>
      <c r="E140" s="1336">
        <v>1.1379999999999999</v>
      </c>
      <c r="F140" s="644">
        <f t="shared" si="7"/>
        <v>1.1240000000000001</v>
      </c>
      <c r="G140" s="748">
        <v>921</v>
      </c>
      <c r="H140" s="1337">
        <v>0.2</v>
      </c>
      <c r="I140" s="338"/>
      <c r="J140" s="752" t="s">
        <v>5</v>
      </c>
      <c r="K140" s="1276" t="s">
        <v>706</v>
      </c>
      <c r="L140" s="1278">
        <f t="shared" ref="L140:L166" si="8">DATEVALUE(K140)</f>
        <v>43739</v>
      </c>
      <c r="M140" s="1396">
        <v>55569</v>
      </c>
    </row>
    <row r="141" spans="2:13">
      <c r="B141" s="651" t="s">
        <v>5</v>
      </c>
      <c r="C141" s="1356">
        <v>3612</v>
      </c>
      <c r="D141" s="747" t="str">
        <f t="shared" si="6"/>
        <v>CA3612</v>
      </c>
      <c r="E141" s="1336">
        <v>1.0960000000000001</v>
      </c>
      <c r="F141" s="644">
        <f t="shared" si="7"/>
        <v>1.0860000000000001</v>
      </c>
      <c r="G141" s="748">
        <v>869</v>
      </c>
      <c r="H141" s="1337">
        <v>0.5</v>
      </c>
      <c r="I141" s="338"/>
      <c r="J141" s="752" t="s">
        <v>5</v>
      </c>
      <c r="K141" s="1276" t="s">
        <v>707</v>
      </c>
      <c r="L141" s="1278">
        <f t="shared" si="8"/>
        <v>43770</v>
      </c>
      <c r="M141" s="1396">
        <v>55615</v>
      </c>
    </row>
    <row r="142" spans="2:13">
      <c r="B142" s="651" t="s">
        <v>5</v>
      </c>
      <c r="C142" s="1356">
        <v>3620</v>
      </c>
      <c r="D142" s="747" t="str">
        <f t="shared" si="6"/>
        <v>CA3620</v>
      </c>
      <c r="E142" s="1336">
        <v>1.0669999999999999</v>
      </c>
      <c r="F142" s="644">
        <f t="shared" si="7"/>
        <v>1.06</v>
      </c>
      <c r="G142" s="748">
        <v>812</v>
      </c>
      <c r="H142" s="1337">
        <v>0.98</v>
      </c>
      <c r="I142" s="338"/>
      <c r="J142" s="752" t="s">
        <v>5</v>
      </c>
      <c r="K142" s="1276" t="s">
        <v>708</v>
      </c>
      <c r="L142" s="1278">
        <f t="shared" si="8"/>
        <v>43800</v>
      </c>
      <c r="M142" s="1396">
        <v>55662</v>
      </c>
    </row>
    <row r="143" spans="2:13">
      <c r="B143" s="651" t="s">
        <v>5</v>
      </c>
      <c r="C143" s="1356">
        <v>3632</v>
      </c>
      <c r="D143" s="747" t="str">
        <f t="shared" si="6"/>
        <v>CA3632</v>
      </c>
      <c r="E143" s="1336">
        <v>1.052</v>
      </c>
      <c r="F143" s="644">
        <f t="shared" si="7"/>
        <v>1.0469999999999999</v>
      </c>
      <c r="G143" s="748">
        <v>868</v>
      </c>
      <c r="H143" s="1337">
        <v>0.48</v>
      </c>
      <c r="I143" s="338"/>
      <c r="J143" s="752" t="s">
        <v>5</v>
      </c>
      <c r="K143" s="753" t="s">
        <v>709</v>
      </c>
      <c r="L143" s="1278">
        <f t="shared" si="8"/>
        <v>43831</v>
      </c>
      <c r="M143" s="1396">
        <v>55707</v>
      </c>
    </row>
    <row r="144" spans="2:13">
      <c r="B144" s="651" t="s">
        <v>5</v>
      </c>
      <c r="C144" s="1356">
        <v>3634</v>
      </c>
      <c r="D144" s="747" t="str">
        <f t="shared" si="6"/>
        <v>CA3634</v>
      </c>
      <c r="E144" s="1336">
        <v>1.1639999999999999</v>
      </c>
      <c r="F144" s="644">
        <f t="shared" si="7"/>
        <v>1.1479999999999999</v>
      </c>
      <c r="G144" s="748">
        <v>820</v>
      </c>
      <c r="H144" s="1337">
        <v>0.53</v>
      </c>
      <c r="I144" s="338"/>
      <c r="J144" s="752" t="s">
        <v>5</v>
      </c>
      <c r="K144" s="753" t="s">
        <v>710</v>
      </c>
      <c r="L144" s="1278">
        <f t="shared" si="8"/>
        <v>43862</v>
      </c>
      <c r="M144" s="1396">
        <v>55755</v>
      </c>
    </row>
    <row r="145" spans="2:13">
      <c r="B145" s="651" t="s">
        <v>5</v>
      </c>
      <c r="C145" s="1356">
        <v>3643</v>
      </c>
      <c r="D145" s="747" t="str">
        <f t="shared" si="6"/>
        <v>CA3643</v>
      </c>
      <c r="E145" s="1336">
        <v>1.222</v>
      </c>
      <c r="F145" s="644">
        <f t="shared" si="7"/>
        <v>1.2</v>
      </c>
      <c r="G145" s="748">
        <v>869</v>
      </c>
      <c r="H145" s="1337">
        <v>0.43</v>
      </c>
      <c r="I145" s="338"/>
      <c r="J145" s="752" t="s">
        <v>5</v>
      </c>
      <c r="K145" s="753" t="s">
        <v>711</v>
      </c>
      <c r="L145" s="1278">
        <f t="shared" si="8"/>
        <v>43891</v>
      </c>
      <c r="M145" s="1396">
        <v>55803</v>
      </c>
    </row>
    <row r="146" spans="2:13">
      <c r="B146" s="651" t="s">
        <v>5</v>
      </c>
      <c r="C146" s="1356">
        <v>3647</v>
      </c>
      <c r="D146" s="747" t="str">
        <f t="shared" si="6"/>
        <v>CA3647</v>
      </c>
      <c r="E146" s="1336">
        <v>1.2509999999999999</v>
      </c>
      <c r="F146" s="644">
        <f t="shared" si="7"/>
        <v>1.226</v>
      </c>
      <c r="G146" s="748">
        <v>799</v>
      </c>
      <c r="H146" s="1337">
        <v>0.64</v>
      </c>
      <c r="I146" s="338"/>
      <c r="J146" s="752" t="s">
        <v>5</v>
      </c>
      <c r="K146" s="753" t="s">
        <v>712</v>
      </c>
      <c r="L146" s="1278">
        <f t="shared" si="8"/>
        <v>43922</v>
      </c>
      <c r="M146" s="1396">
        <v>55849</v>
      </c>
    </row>
    <row r="147" spans="2:13">
      <c r="B147" s="651" t="s">
        <v>5</v>
      </c>
      <c r="C147" s="1356">
        <v>3651</v>
      </c>
      <c r="D147" s="747" t="str">
        <f t="shared" si="6"/>
        <v>CA3651</v>
      </c>
      <c r="E147" s="1336">
        <v>1.0329999999999999</v>
      </c>
      <c r="F147" s="644">
        <f t="shared" si="7"/>
        <v>1.03</v>
      </c>
      <c r="G147" s="748">
        <v>707</v>
      </c>
      <c r="H147" s="1337">
        <v>0.41</v>
      </c>
      <c r="I147" s="338"/>
      <c r="J147" s="752" t="s">
        <v>5</v>
      </c>
      <c r="K147" s="753" t="s">
        <v>713</v>
      </c>
      <c r="L147" s="1278">
        <f t="shared" si="8"/>
        <v>43952</v>
      </c>
      <c r="M147" s="1396">
        <v>55897</v>
      </c>
    </row>
    <row r="148" spans="2:13">
      <c r="B148" s="651" t="s">
        <v>5</v>
      </c>
      <c r="C148" s="1356">
        <v>3681</v>
      </c>
      <c r="D148" s="747" t="str">
        <f t="shared" si="6"/>
        <v>CA3681</v>
      </c>
      <c r="E148" s="1336">
        <v>1.0660000000000001</v>
      </c>
      <c r="F148" s="644">
        <f t="shared" si="7"/>
        <v>1.0589999999999999</v>
      </c>
      <c r="G148" s="748">
        <v>1026</v>
      </c>
      <c r="H148" s="1337">
        <v>0.16</v>
      </c>
      <c r="I148" s="338"/>
      <c r="J148" s="752" t="s">
        <v>5</v>
      </c>
      <c r="K148" s="753" t="s">
        <v>714</v>
      </c>
      <c r="L148" s="1278">
        <f t="shared" si="8"/>
        <v>43983</v>
      </c>
      <c r="M148" s="1396">
        <v>55943</v>
      </c>
    </row>
    <row r="149" spans="2:13">
      <c r="B149" s="651" t="s">
        <v>5</v>
      </c>
      <c r="C149" s="1356">
        <v>3682</v>
      </c>
      <c r="D149" s="747" t="str">
        <f t="shared" si="6"/>
        <v>CA3682</v>
      </c>
      <c r="E149" s="1336">
        <v>1.1259999999999999</v>
      </c>
      <c r="F149" s="644">
        <f t="shared" si="7"/>
        <v>1.113</v>
      </c>
      <c r="G149" s="748">
        <v>1120</v>
      </c>
      <c r="H149" s="1337">
        <v>0.24</v>
      </c>
      <c r="I149" s="338"/>
      <c r="J149" s="752" t="s">
        <v>5</v>
      </c>
      <c r="K149" s="753" t="s">
        <v>715</v>
      </c>
      <c r="L149" s="1278">
        <f t="shared" si="8"/>
        <v>44013</v>
      </c>
      <c r="M149" s="1396">
        <v>55991</v>
      </c>
    </row>
    <row r="150" spans="2:13">
      <c r="B150" s="651" t="s">
        <v>5</v>
      </c>
      <c r="C150" s="1356">
        <v>3683</v>
      </c>
      <c r="D150" s="747" t="str">
        <f t="shared" si="6"/>
        <v>CA3683</v>
      </c>
      <c r="E150" s="1336">
        <v>1.3420000000000001</v>
      </c>
      <c r="F150" s="644">
        <f t="shared" si="7"/>
        <v>1.3080000000000001</v>
      </c>
      <c r="G150" s="748">
        <v>894</v>
      </c>
      <c r="H150" s="1337">
        <v>0.43</v>
      </c>
      <c r="I150" s="338"/>
      <c r="J150" s="752" t="s">
        <v>5</v>
      </c>
      <c r="K150" s="753" t="s">
        <v>716</v>
      </c>
      <c r="L150" s="1278">
        <f t="shared" si="8"/>
        <v>44044</v>
      </c>
      <c r="M150" s="1396">
        <v>56039</v>
      </c>
    </row>
    <row r="151" spans="2:13">
      <c r="B151" s="651" t="s">
        <v>5</v>
      </c>
      <c r="C151" s="1356">
        <v>3719</v>
      </c>
      <c r="D151" s="747" t="str">
        <f t="shared" si="6"/>
        <v>CA3719</v>
      </c>
      <c r="E151" s="1336">
        <v>1.3560000000000001</v>
      </c>
      <c r="F151" s="644">
        <f t="shared" si="7"/>
        <v>1.32</v>
      </c>
      <c r="G151" s="748">
        <v>1281</v>
      </c>
      <c r="H151" s="1337">
        <v>0.17</v>
      </c>
      <c r="I151" s="338"/>
      <c r="J151" s="752" t="s">
        <v>5</v>
      </c>
      <c r="K151" s="753" t="s">
        <v>717</v>
      </c>
      <c r="L151" s="1278">
        <f t="shared" si="8"/>
        <v>44075</v>
      </c>
      <c r="M151" s="1396">
        <v>56082</v>
      </c>
    </row>
    <row r="152" spans="2:13">
      <c r="B152" s="651" t="s">
        <v>5</v>
      </c>
      <c r="C152" s="1356">
        <v>3724</v>
      </c>
      <c r="D152" s="747" t="str">
        <f t="shared" si="6"/>
        <v>CA3724</v>
      </c>
      <c r="E152" s="1336">
        <v>1.1679999999999999</v>
      </c>
      <c r="F152" s="644">
        <f t="shared" si="7"/>
        <v>1.151</v>
      </c>
      <c r="G152" s="748">
        <v>980</v>
      </c>
      <c r="H152" s="1337">
        <v>0.56999999999999995</v>
      </c>
      <c r="I152" s="338"/>
      <c r="J152" s="752" t="s">
        <v>5</v>
      </c>
      <c r="K152" s="753" t="s">
        <v>718</v>
      </c>
      <c r="L152" s="1278">
        <f t="shared" si="8"/>
        <v>44105</v>
      </c>
      <c r="M152" s="1396">
        <v>56130</v>
      </c>
    </row>
    <row r="153" spans="2:13">
      <c r="B153" s="651" t="s">
        <v>5</v>
      </c>
      <c r="C153" s="1356">
        <v>3726</v>
      </c>
      <c r="D153" s="747" t="str">
        <f t="shared" si="6"/>
        <v>CA3726</v>
      </c>
      <c r="E153" s="1336">
        <v>1.038</v>
      </c>
      <c r="F153" s="644">
        <f t="shared" si="7"/>
        <v>1.034</v>
      </c>
      <c r="G153" s="748">
        <v>978</v>
      </c>
      <c r="H153" s="1337">
        <v>0.49</v>
      </c>
      <c r="I153" s="338"/>
      <c r="J153" s="752" t="s">
        <v>5</v>
      </c>
      <c r="K153" s="753" t="s">
        <v>719</v>
      </c>
      <c r="L153" s="1278">
        <f t="shared" si="8"/>
        <v>44136</v>
      </c>
      <c r="M153" s="1396">
        <v>56176</v>
      </c>
    </row>
    <row r="154" spans="2:13">
      <c r="B154" s="651" t="s">
        <v>5</v>
      </c>
      <c r="C154" s="1356">
        <v>3805</v>
      </c>
      <c r="D154" s="747" t="str">
        <f t="shared" si="6"/>
        <v>CA3805</v>
      </c>
      <c r="E154" s="1336">
        <v>1.2090000000000001</v>
      </c>
      <c r="F154" s="644">
        <f t="shared" si="7"/>
        <v>1.1879999999999999</v>
      </c>
      <c r="G154" s="748">
        <v>1024</v>
      </c>
      <c r="H154" s="1337">
        <v>0.16</v>
      </c>
      <c r="I154" s="338"/>
      <c r="J154" s="752" t="s">
        <v>5</v>
      </c>
      <c r="K154" s="753" t="s">
        <v>720</v>
      </c>
      <c r="L154" s="1278">
        <f t="shared" si="8"/>
        <v>44166</v>
      </c>
      <c r="M154" s="1396">
        <v>56224</v>
      </c>
    </row>
    <row r="155" spans="2:13">
      <c r="B155" s="651" t="s">
        <v>5</v>
      </c>
      <c r="C155" s="1356">
        <v>3808</v>
      </c>
      <c r="D155" s="747" t="str">
        <f t="shared" si="6"/>
        <v>CA3808</v>
      </c>
      <c r="E155" s="1336">
        <v>1.1180000000000001</v>
      </c>
      <c r="F155" s="644">
        <f t="shared" si="7"/>
        <v>1.1060000000000001</v>
      </c>
      <c r="G155" s="748">
        <v>762</v>
      </c>
      <c r="H155" s="1337">
        <v>0.69</v>
      </c>
      <c r="I155" s="338"/>
      <c r="J155" s="651" t="s">
        <v>5</v>
      </c>
      <c r="K155" s="753" t="s">
        <v>721</v>
      </c>
      <c r="L155" s="1279">
        <f t="shared" si="8"/>
        <v>44197</v>
      </c>
      <c r="M155" s="1397">
        <v>56270</v>
      </c>
    </row>
    <row r="156" spans="2:13">
      <c r="B156" s="651" t="s">
        <v>5</v>
      </c>
      <c r="C156" s="1356">
        <v>3815</v>
      </c>
      <c r="D156" s="747" t="str">
        <f t="shared" si="6"/>
        <v>CA3815</v>
      </c>
      <c r="E156" s="1336">
        <v>0.99399999999999999</v>
      </c>
      <c r="F156" s="644">
        <f t="shared" si="7"/>
        <v>0.995</v>
      </c>
      <c r="G156" s="748">
        <v>738</v>
      </c>
      <c r="H156" s="1337">
        <v>0.89</v>
      </c>
      <c r="I156" s="338"/>
      <c r="J156" s="651" t="s">
        <v>5</v>
      </c>
      <c r="K156" s="753" t="s">
        <v>722</v>
      </c>
      <c r="L156" s="1279">
        <f t="shared" si="8"/>
        <v>44228</v>
      </c>
      <c r="M156" s="1397">
        <v>56319</v>
      </c>
    </row>
    <row r="157" spans="2:13">
      <c r="B157" s="651" t="s">
        <v>5</v>
      </c>
      <c r="C157" s="1356">
        <v>3821</v>
      </c>
      <c r="D157" s="747" t="str">
        <f t="shared" si="6"/>
        <v>CA3821</v>
      </c>
      <c r="E157" s="1336">
        <v>1.139</v>
      </c>
      <c r="F157" s="644">
        <f t="shared" si="7"/>
        <v>1.125</v>
      </c>
      <c r="G157" s="748">
        <v>887</v>
      </c>
      <c r="H157" s="1337">
        <v>1.18</v>
      </c>
      <c r="I157" s="338"/>
      <c r="J157" s="651" t="s">
        <v>5</v>
      </c>
      <c r="K157" s="753" t="s">
        <v>723</v>
      </c>
      <c r="L157" s="1279">
        <f t="shared" si="8"/>
        <v>44256</v>
      </c>
      <c r="M157" s="1397">
        <v>56367</v>
      </c>
    </row>
    <row r="158" spans="2:13">
      <c r="B158" s="651" t="s">
        <v>5</v>
      </c>
      <c r="C158" s="1356">
        <v>3828</v>
      </c>
      <c r="D158" s="747" t="str">
        <f t="shared" si="6"/>
        <v>CA3828</v>
      </c>
      <c r="E158" s="1336">
        <v>0.92700000000000005</v>
      </c>
      <c r="F158" s="644">
        <f t="shared" si="7"/>
        <v>0.93400000000000005</v>
      </c>
      <c r="G158" s="748">
        <v>747</v>
      </c>
      <c r="H158" s="1337">
        <v>0.71</v>
      </c>
      <c r="I158" s="338"/>
      <c r="J158" s="651" t="s">
        <v>5</v>
      </c>
      <c r="K158" s="753" t="s">
        <v>724</v>
      </c>
      <c r="L158" s="1279">
        <f t="shared" si="8"/>
        <v>44287</v>
      </c>
      <c r="M158" s="1397">
        <v>56414</v>
      </c>
    </row>
    <row r="159" spans="2:13">
      <c r="B159" s="651" t="s">
        <v>5</v>
      </c>
      <c r="C159" s="1356">
        <v>3830</v>
      </c>
      <c r="D159" s="747" t="str">
        <f t="shared" si="6"/>
        <v>CA3830</v>
      </c>
      <c r="E159" s="1336">
        <v>1.32</v>
      </c>
      <c r="F159" s="644">
        <f t="shared" si="7"/>
        <v>1.288</v>
      </c>
      <c r="G159" s="748">
        <v>1606</v>
      </c>
      <c r="H159" s="1337">
        <v>0.33</v>
      </c>
      <c r="I159" s="338"/>
      <c r="J159" s="651" t="s">
        <v>5</v>
      </c>
      <c r="K159" s="753" t="s">
        <v>725</v>
      </c>
      <c r="L159" s="1279">
        <f t="shared" si="8"/>
        <v>44317</v>
      </c>
      <c r="M159" s="1397">
        <v>56463</v>
      </c>
    </row>
    <row r="160" spans="2:13">
      <c r="B160" s="651" t="s">
        <v>5</v>
      </c>
      <c r="C160" s="1356">
        <v>3831</v>
      </c>
      <c r="D160" s="747" t="str">
        <f t="shared" si="6"/>
        <v>CA3831</v>
      </c>
      <c r="E160" s="1336">
        <v>1.22</v>
      </c>
      <c r="F160" s="644">
        <f t="shared" si="7"/>
        <v>1.198</v>
      </c>
      <c r="G160" s="748">
        <v>1060</v>
      </c>
      <c r="H160" s="1337">
        <v>0.37</v>
      </c>
      <c r="I160" s="338"/>
      <c r="J160" s="651" t="s">
        <v>5</v>
      </c>
      <c r="K160" s="753" t="s">
        <v>726</v>
      </c>
      <c r="L160" s="1279">
        <f t="shared" si="8"/>
        <v>44348</v>
      </c>
      <c r="M160" s="1397">
        <v>56509</v>
      </c>
    </row>
    <row r="161" spans="2:13">
      <c r="B161" s="651" t="s">
        <v>5</v>
      </c>
      <c r="C161" s="1356">
        <v>3840</v>
      </c>
      <c r="D161" s="747" t="str">
        <f t="shared" si="6"/>
        <v>CA3840</v>
      </c>
      <c r="E161" s="1336">
        <v>0.96599999999999997</v>
      </c>
      <c r="F161" s="644">
        <f t="shared" si="7"/>
        <v>0.96899999999999997</v>
      </c>
      <c r="G161" s="748">
        <v>688</v>
      </c>
      <c r="H161" s="1337">
        <v>0.75</v>
      </c>
      <c r="I161" s="338"/>
      <c r="J161" s="651" t="s">
        <v>5</v>
      </c>
      <c r="K161" s="753" t="s">
        <v>727</v>
      </c>
      <c r="L161" s="1279">
        <f t="shared" si="8"/>
        <v>44378</v>
      </c>
      <c r="M161" s="1397">
        <v>56558</v>
      </c>
    </row>
    <row r="162" spans="2:13">
      <c r="B162" s="651" t="s">
        <v>5</v>
      </c>
      <c r="C162" s="1356">
        <v>4000</v>
      </c>
      <c r="D162" s="747" t="str">
        <f t="shared" si="6"/>
        <v>CA4000</v>
      </c>
      <c r="E162" s="1336">
        <v>1.35</v>
      </c>
      <c r="F162" s="644">
        <f t="shared" si="7"/>
        <v>1.3149999999999999</v>
      </c>
      <c r="G162" s="748">
        <v>837</v>
      </c>
      <c r="H162" s="1337">
        <v>0.48</v>
      </c>
      <c r="I162" s="338"/>
      <c r="J162" s="651" t="s">
        <v>5</v>
      </c>
      <c r="K162" s="753" t="s">
        <v>728</v>
      </c>
      <c r="L162" s="1279">
        <f t="shared" si="8"/>
        <v>44409</v>
      </c>
      <c r="M162" s="1397">
        <v>56606</v>
      </c>
    </row>
    <row r="163" spans="2:13">
      <c r="B163" s="651" t="s">
        <v>5</v>
      </c>
      <c r="C163" s="1356">
        <v>4034</v>
      </c>
      <c r="D163" s="747" t="str">
        <f t="shared" si="6"/>
        <v>CA4034</v>
      </c>
      <c r="E163" s="1336">
        <v>0.997</v>
      </c>
      <c r="F163" s="644">
        <f t="shared" si="7"/>
        <v>0.997</v>
      </c>
      <c r="G163" s="748">
        <v>753</v>
      </c>
      <c r="H163" s="1337">
        <v>0.92</v>
      </c>
      <c r="I163" s="338"/>
      <c r="J163" s="651" t="s">
        <v>5</v>
      </c>
      <c r="K163" s="753" t="s">
        <v>729</v>
      </c>
      <c r="L163" s="1279">
        <f t="shared" si="8"/>
        <v>44440</v>
      </c>
      <c r="M163" s="1397">
        <v>56650</v>
      </c>
    </row>
    <row r="164" spans="2:13">
      <c r="B164" s="651" t="s">
        <v>5</v>
      </c>
      <c r="C164" s="1356">
        <v>4036</v>
      </c>
      <c r="D164" s="747" t="str">
        <f t="shared" si="6"/>
        <v>CA4036</v>
      </c>
      <c r="E164" s="1336">
        <v>1.677</v>
      </c>
      <c r="F164" s="644">
        <f t="shared" si="7"/>
        <v>1.609</v>
      </c>
      <c r="G164" s="748">
        <v>750</v>
      </c>
      <c r="H164" s="1337">
        <v>0.42</v>
      </c>
      <c r="I164" s="338"/>
      <c r="J164" s="651" t="s">
        <v>5</v>
      </c>
      <c r="K164" s="753" t="s">
        <v>730</v>
      </c>
      <c r="L164" s="1279">
        <f t="shared" si="8"/>
        <v>44470</v>
      </c>
      <c r="M164" s="1397">
        <v>56698</v>
      </c>
    </row>
    <row r="165" spans="2:13">
      <c r="B165" s="651" t="s">
        <v>5</v>
      </c>
      <c r="C165" s="1356">
        <v>4038</v>
      </c>
      <c r="D165" s="747" t="str">
        <f t="shared" si="6"/>
        <v>CA4038</v>
      </c>
      <c r="E165" s="1336">
        <v>1.036</v>
      </c>
      <c r="F165" s="644">
        <f t="shared" si="7"/>
        <v>1.032</v>
      </c>
      <c r="G165" s="748">
        <v>743</v>
      </c>
      <c r="H165" s="1337">
        <v>1.01</v>
      </c>
      <c r="I165" s="338"/>
      <c r="J165" s="651" t="s">
        <v>5</v>
      </c>
      <c r="K165" s="753" t="s">
        <v>731</v>
      </c>
      <c r="L165" s="1279">
        <f t="shared" si="8"/>
        <v>44501</v>
      </c>
      <c r="M165" s="1397">
        <v>56745</v>
      </c>
    </row>
    <row r="166" spans="2:13" ht="15" thickBot="1">
      <c r="B166" s="651" t="s">
        <v>5</v>
      </c>
      <c r="C166" s="1356">
        <v>4041</v>
      </c>
      <c r="D166" s="747" t="str">
        <f t="shared" si="6"/>
        <v>CA4041</v>
      </c>
      <c r="E166" s="1336">
        <v>0.96899999999999997</v>
      </c>
      <c r="F166" s="644">
        <f t="shared" si="7"/>
        <v>0.97199999999999998</v>
      </c>
      <c r="G166" s="748">
        <v>739</v>
      </c>
      <c r="H166" s="1337">
        <v>0.75</v>
      </c>
      <c r="I166" s="338"/>
      <c r="J166" s="651" t="s">
        <v>5</v>
      </c>
      <c r="K166" s="753" t="s">
        <v>732</v>
      </c>
      <c r="L166" s="1280">
        <f t="shared" si="8"/>
        <v>44531</v>
      </c>
      <c r="M166" s="1398">
        <v>56794</v>
      </c>
    </row>
    <row r="167" spans="2:13" ht="15" thickTop="1">
      <c r="B167" s="651" t="s">
        <v>5</v>
      </c>
      <c r="C167" s="1356">
        <v>4049</v>
      </c>
      <c r="D167" s="747" t="str">
        <f t="shared" si="6"/>
        <v>CA4049</v>
      </c>
      <c r="E167" s="1336">
        <v>0.94799999999999995</v>
      </c>
      <c r="F167" s="644">
        <f t="shared" si="7"/>
        <v>0.95299999999999996</v>
      </c>
      <c r="G167" s="748">
        <v>741</v>
      </c>
      <c r="H167" s="1337">
        <v>0.72</v>
      </c>
      <c r="I167" s="338"/>
    </row>
    <row r="168" spans="2:13">
      <c r="B168" s="651" t="s">
        <v>5</v>
      </c>
      <c r="C168" s="1356">
        <v>4111</v>
      </c>
      <c r="D168" s="747" t="str">
        <f t="shared" si="6"/>
        <v>CA4111</v>
      </c>
      <c r="E168" s="1336">
        <v>0.99299999999999999</v>
      </c>
      <c r="F168" s="644">
        <f t="shared" si="7"/>
        <v>0.99399999999999999</v>
      </c>
      <c r="G168" s="748">
        <v>752</v>
      </c>
      <c r="H168" s="1337">
        <v>0.35</v>
      </c>
      <c r="I168" s="338"/>
      <c r="J168" s="651"/>
      <c r="K168" s="651"/>
      <c r="L168" s="651"/>
      <c r="M168" s="651"/>
    </row>
    <row r="169" spans="2:13">
      <c r="B169" s="651" t="s">
        <v>5</v>
      </c>
      <c r="C169" s="1356">
        <v>4112</v>
      </c>
      <c r="D169" s="747" t="str">
        <f t="shared" si="6"/>
        <v>CA4112</v>
      </c>
      <c r="E169" s="1336">
        <v>1.222</v>
      </c>
      <c r="F169" s="644">
        <f t="shared" si="7"/>
        <v>1.2</v>
      </c>
      <c r="G169" s="748">
        <v>1040</v>
      </c>
      <c r="H169" s="1337">
        <v>0.09</v>
      </c>
      <c r="I169" s="338"/>
      <c r="J169" s="651"/>
      <c r="K169" s="651"/>
      <c r="L169" s="651"/>
      <c r="M169" s="651"/>
    </row>
    <row r="170" spans="2:13">
      <c r="B170" s="651" t="s">
        <v>5</v>
      </c>
      <c r="C170" s="1356">
        <v>4114</v>
      </c>
      <c r="D170" s="747" t="str">
        <f t="shared" si="6"/>
        <v>CA4114</v>
      </c>
      <c r="E170" s="1336">
        <v>1.2070000000000001</v>
      </c>
      <c r="F170" s="644">
        <f t="shared" si="7"/>
        <v>1.1859999999999999</v>
      </c>
      <c r="G170" s="748">
        <v>785</v>
      </c>
      <c r="H170" s="1337">
        <v>0.59</v>
      </c>
      <c r="I170" s="338"/>
      <c r="J170" s="651"/>
      <c r="K170" s="651"/>
      <c r="L170" s="651"/>
      <c r="M170" s="651"/>
    </row>
    <row r="171" spans="2:13">
      <c r="B171" s="651" t="s">
        <v>5</v>
      </c>
      <c r="C171" s="1356">
        <v>4130</v>
      </c>
      <c r="D171" s="747" t="str">
        <f t="shared" si="6"/>
        <v>CA4130</v>
      </c>
      <c r="E171" s="1336">
        <v>0.93600000000000005</v>
      </c>
      <c r="F171" s="644">
        <f t="shared" si="7"/>
        <v>0.94199999999999995</v>
      </c>
      <c r="G171" s="748">
        <v>815</v>
      </c>
      <c r="H171" s="1337">
        <v>1.07</v>
      </c>
      <c r="I171" s="338"/>
      <c r="J171" s="651"/>
      <c r="K171" s="651"/>
      <c r="L171" s="651"/>
      <c r="M171" s="651"/>
    </row>
    <row r="172" spans="2:13">
      <c r="B172" s="651" t="s">
        <v>5</v>
      </c>
      <c r="C172" s="1356">
        <v>4150</v>
      </c>
      <c r="D172" s="747" t="str">
        <f t="shared" si="6"/>
        <v>CA4150</v>
      </c>
      <c r="E172" s="1336">
        <v>1.133</v>
      </c>
      <c r="F172" s="644">
        <f t="shared" si="7"/>
        <v>1.1200000000000001</v>
      </c>
      <c r="G172" s="748">
        <v>892</v>
      </c>
      <c r="H172" s="1337">
        <v>0.41</v>
      </c>
      <c r="I172" s="338"/>
      <c r="J172" s="651"/>
      <c r="K172" s="651"/>
      <c r="L172" s="651"/>
      <c r="M172" s="651"/>
    </row>
    <row r="173" spans="2:13">
      <c r="B173" s="651" t="s">
        <v>5</v>
      </c>
      <c r="C173" s="1356">
        <v>4239</v>
      </c>
      <c r="D173" s="747" t="str">
        <f t="shared" si="6"/>
        <v>CA4239</v>
      </c>
      <c r="E173" s="1336">
        <v>1.177</v>
      </c>
      <c r="F173" s="644">
        <f t="shared" si="7"/>
        <v>1.159</v>
      </c>
      <c r="G173" s="748">
        <v>864</v>
      </c>
      <c r="H173" s="1337">
        <v>0.6</v>
      </c>
      <c r="I173" s="338"/>
      <c r="J173" s="651"/>
      <c r="K173" s="651"/>
      <c r="L173" s="651"/>
      <c r="M173" s="651"/>
    </row>
    <row r="174" spans="2:13">
      <c r="B174" s="651" t="s">
        <v>5</v>
      </c>
      <c r="C174" s="1356">
        <v>4240</v>
      </c>
      <c r="D174" s="747" t="str">
        <f t="shared" si="6"/>
        <v>CA4240</v>
      </c>
      <c r="E174" s="1336">
        <v>1.109</v>
      </c>
      <c r="F174" s="644">
        <f t="shared" si="7"/>
        <v>1.0980000000000001</v>
      </c>
      <c r="G174" s="748">
        <v>690</v>
      </c>
      <c r="H174" s="1337">
        <v>0.9</v>
      </c>
      <c r="I174" s="338"/>
      <c r="J174" s="651"/>
      <c r="K174" s="651"/>
      <c r="L174" s="651"/>
      <c r="M174" s="651"/>
    </row>
    <row r="175" spans="2:13">
      <c r="B175" s="651" t="s">
        <v>5</v>
      </c>
      <c r="C175" s="1356">
        <v>4243</v>
      </c>
      <c r="D175" s="747" t="str">
        <f t="shared" si="6"/>
        <v>CA4243</v>
      </c>
      <c r="E175" s="1336">
        <v>1.1399999999999999</v>
      </c>
      <c r="F175" s="644">
        <f t="shared" si="7"/>
        <v>1.1259999999999999</v>
      </c>
      <c r="G175" s="748">
        <v>756</v>
      </c>
      <c r="H175" s="1337">
        <v>0.72</v>
      </c>
      <c r="I175" s="338"/>
      <c r="J175" s="651"/>
      <c r="K175" s="651"/>
      <c r="L175" s="651"/>
      <c r="M175" s="651"/>
    </row>
    <row r="176" spans="2:13">
      <c r="B176" s="651" t="s">
        <v>5</v>
      </c>
      <c r="C176" s="1356">
        <v>4244</v>
      </c>
      <c r="D176" s="747" t="str">
        <f t="shared" si="6"/>
        <v>CA4244</v>
      </c>
      <c r="E176" s="1336">
        <v>1.149</v>
      </c>
      <c r="F176" s="644">
        <f t="shared" si="7"/>
        <v>1.1339999999999999</v>
      </c>
      <c r="G176" s="748">
        <v>696</v>
      </c>
      <c r="H176" s="1337">
        <v>0.64</v>
      </c>
      <c r="I176" s="338"/>
      <c r="J176" s="651"/>
      <c r="K176" s="651"/>
      <c r="L176" s="651"/>
      <c r="M176" s="651"/>
    </row>
    <row r="177" spans="2:13">
      <c r="B177" s="651" t="s">
        <v>5</v>
      </c>
      <c r="C177" s="1356">
        <v>4250</v>
      </c>
      <c r="D177" s="747" t="str">
        <f t="shared" si="6"/>
        <v>CA4250</v>
      </c>
      <c r="E177" s="1336">
        <v>1.046</v>
      </c>
      <c r="F177" s="644">
        <f t="shared" si="7"/>
        <v>1.0409999999999999</v>
      </c>
      <c r="G177" s="748">
        <v>751</v>
      </c>
      <c r="H177" s="1337">
        <v>0.55000000000000004</v>
      </c>
      <c r="I177" s="338"/>
      <c r="J177" s="651"/>
      <c r="K177" s="651"/>
      <c r="L177" s="651"/>
      <c r="M177" s="651"/>
    </row>
    <row r="178" spans="2:13">
      <c r="B178" s="651" t="s">
        <v>5</v>
      </c>
      <c r="C178" s="1356">
        <v>4251</v>
      </c>
      <c r="D178" s="747" t="str">
        <f t="shared" si="6"/>
        <v>CA4251</v>
      </c>
      <c r="E178" s="1336">
        <v>1.2090000000000001</v>
      </c>
      <c r="F178" s="644">
        <f t="shared" si="7"/>
        <v>1.1879999999999999</v>
      </c>
      <c r="G178" s="748">
        <v>734</v>
      </c>
      <c r="H178" s="1337">
        <v>0.62</v>
      </c>
      <c r="I178" s="338"/>
      <c r="J178" s="651"/>
      <c r="K178" s="651"/>
      <c r="L178" s="651"/>
      <c r="M178" s="651"/>
    </row>
    <row r="179" spans="2:13">
      <c r="B179" s="651" t="s">
        <v>5</v>
      </c>
      <c r="C179" s="1356">
        <v>4279</v>
      </c>
      <c r="D179" s="747" t="str">
        <f t="shared" si="6"/>
        <v>CA4279</v>
      </c>
      <c r="E179" s="1336">
        <v>1.042</v>
      </c>
      <c r="F179" s="644">
        <f t="shared" si="7"/>
        <v>1.038</v>
      </c>
      <c r="G179" s="748">
        <v>702</v>
      </c>
      <c r="H179" s="1337">
        <v>0.81</v>
      </c>
      <c r="I179" s="338"/>
      <c r="J179" s="651"/>
      <c r="K179" s="651"/>
      <c r="L179" s="651"/>
      <c r="M179" s="651"/>
    </row>
    <row r="180" spans="2:13">
      <c r="B180" s="651" t="s">
        <v>5</v>
      </c>
      <c r="C180" s="1356">
        <v>4283</v>
      </c>
      <c r="D180" s="747" t="str">
        <f t="shared" si="6"/>
        <v>CA4283</v>
      </c>
      <c r="E180" s="1336">
        <v>1.2649999999999999</v>
      </c>
      <c r="F180" s="644">
        <f t="shared" si="7"/>
        <v>1.2390000000000001</v>
      </c>
      <c r="G180" s="748">
        <v>810</v>
      </c>
      <c r="H180" s="1337">
        <v>0.43</v>
      </c>
      <c r="I180" s="338"/>
      <c r="J180" s="651"/>
      <c r="K180" s="651"/>
      <c r="L180" s="651"/>
      <c r="M180" s="651"/>
    </row>
    <row r="181" spans="2:13">
      <c r="B181" s="651" t="s">
        <v>5</v>
      </c>
      <c r="C181" s="1356">
        <v>4286</v>
      </c>
      <c r="D181" s="747" t="str">
        <f t="shared" si="6"/>
        <v>CA4286</v>
      </c>
      <c r="E181" s="1336">
        <v>1.0129999999999999</v>
      </c>
      <c r="F181" s="644">
        <f t="shared" si="7"/>
        <v>1.012</v>
      </c>
      <c r="G181" s="748">
        <v>709</v>
      </c>
      <c r="H181" s="1337">
        <v>1.01</v>
      </c>
      <c r="I181" s="338"/>
      <c r="J181" s="651"/>
      <c r="K181" s="651"/>
      <c r="L181" s="651"/>
      <c r="M181" s="651"/>
    </row>
    <row r="182" spans="2:13">
      <c r="B182" s="651" t="s">
        <v>5</v>
      </c>
      <c r="C182" s="1356">
        <v>4295</v>
      </c>
      <c r="D182" s="747" t="str">
        <f t="shared" si="6"/>
        <v>CA4295</v>
      </c>
      <c r="E182" s="1336">
        <v>0.93500000000000005</v>
      </c>
      <c r="F182" s="644">
        <f t="shared" si="7"/>
        <v>0.94199999999999995</v>
      </c>
      <c r="G182" s="748">
        <v>697</v>
      </c>
      <c r="H182" s="1337">
        <v>0.85</v>
      </c>
      <c r="I182" s="338"/>
      <c r="J182" s="651"/>
      <c r="K182" s="651"/>
      <c r="L182" s="651"/>
      <c r="M182" s="651"/>
    </row>
    <row r="183" spans="2:13">
      <c r="B183" s="651" t="s">
        <v>5</v>
      </c>
      <c r="C183" s="1356">
        <v>4297</v>
      </c>
      <c r="D183" s="747" t="str">
        <f t="shared" si="6"/>
        <v>CA4297</v>
      </c>
      <c r="E183" s="1336">
        <v>0.92700000000000005</v>
      </c>
      <c r="F183" s="644">
        <f t="shared" si="7"/>
        <v>0.93400000000000005</v>
      </c>
      <c r="G183" s="748">
        <v>1248</v>
      </c>
      <c r="H183" s="1337">
        <v>0.05</v>
      </c>
      <c r="I183" s="338"/>
      <c r="J183" s="651"/>
      <c r="K183" s="651"/>
      <c r="L183" s="651"/>
      <c r="M183" s="651"/>
    </row>
    <row r="184" spans="2:13">
      <c r="B184" s="651" t="s">
        <v>5</v>
      </c>
      <c r="C184" s="1356">
        <v>4299</v>
      </c>
      <c r="D184" s="747" t="str">
        <f t="shared" si="6"/>
        <v>CA4299</v>
      </c>
      <c r="E184" s="1336">
        <v>1.06</v>
      </c>
      <c r="F184" s="644">
        <f t="shared" si="7"/>
        <v>1.054</v>
      </c>
      <c r="G184" s="748">
        <v>830</v>
      </c>
      <c r="H184" s="1337">
        <v>0.6</v>
      </c>
      <c r="I184" s="338"/>
      <c r="J184" s="651"/>
      <c r="K184" s="651"/>
      <c r="L184" s="651"/>
      <c r="M184" s="651"/>
    </row>
    <row r="185" spans="2:13">
      <c r="B185" s="651" t="s">
        <v>5</v>
      </c>
      <c r="C185" s="1356">
        <v>4304</v>
      </c>
      <c r="D185" s="747" t="str">
        <f t="shared" si="6"/>
        <v>CA4304</v>
      </c>
      <c r="E185" s="1336">
        <v>1.1759999999999999</v>
      </c>
      <c r="F185" s="644">
        <f t="shared" si="7"/>
        <v>1.1579999999999999</v>
      </c>
      <c r="G185" s="748">
        <v>1057</v>
      </c>
      <c r="H185" s="1337">
        <v>0.94</v>
      </c>
      <c r="I185" s="338"/>
      <c r="J185" s="651"/>
      <c r="K185" s="753"/>
      <c r="L185" s="753"/>
      <c r="M185" s="753"/>
    </row>
    <row r="186" spans="2:13">
      <c r="B186" s="651" t="s">
        <v>5</v>
      </c>
      <c r="C186" s="1356">
        <v>4312</v>
      </c>
      <c r="D186" s="747" t="str">
        <f t="shared" si="6"/>
        <v>CA4312</v>
      </c>
      <c r="E186" s="1336">
        <v>1.165</v>
      </c>
      <c r="F186" s="644">
        <f t="shared" si="7"/>
        <v>1.149</v>
      </c>
      <c r="G186" s="748">
        <v>1012</v>
      </c>
      <c r="H186" s="1337">
        <v>0.72</v>
      </c>
      <c r="I186" s="338"/>
    </row>
    <row r="187" spans="2:13">
      <c r="B187" s="651" t="s">
        <v>5</v>
      </c>
      <c r="C187" s="1356">
        <v>4351</v>
      </c>
      <c r="D187" s="747" t="str">
        <f t="shared" si="6"/>
        <v>CA4351</v>
      </c>
      <c r="E187" s="1336">
        <v>1.133</v>
      </c>
      <c r="F187" s="644">
        <f t="shared" si="7"/>
        <v>1.1200000000000001</v>
      </c>
      <c r="G187" s="748">
        <v>815</v>
      </c>
      <c r="H187" s="1337">
        <v>0.36</v>
      </c>
      <c r="I187" s="338"/>
    </row>
    <row r="188" spans="2:13">
      <c r="B188" s="651" t="s">
        <v>5</v>
      </c>
      <c r="C188" s="1356">
        <v>4354</v>
      </c>
      <c r="D188" s="747" t="str">
        <f t="shared" si="6"/>
        <v>CA4354</v>
      </c>
      <c r="E188" s="1336">
        <v>1.0760000000000001</v>
      </c>
      <c r="F188" s="644">
        <f t="shared" si="7"/>
        <v>1.0680000000000001</v>
      </c>
      <c r="G188" s="748">
        <v>1058</v>
      </c>
      <c r="H188" s="1337">
        <v>0.35</v>
      </c>
      <c r="I188" s="338"/>
    </row>
    <row r="189" spans="2:13">
      <c r="B189" s="651" t="s">
        <v>5</v>
      </c>
      <c r="C189" s="1356">
        <v>4361</v>
      </c>
      <c r="D189" s="747" t="str">
        <f t="shared" si="6"/>
        <v>CA4361</v>
      </c>
      <c r="E189" s="1336">
        <v>0.97799999999999998</v>
      </c>
      <c r="F189" s="644">
        <f t="shared" si="7"/>
        <v>0.98</v>
      </c>
      <c r="G189" s="748">
        <v>958</v>
      </c>
      <c r="H189" s="1337">
        <v>0.43</v>
      </c>
      <c r="I189" s="338"/>
    </row>
    <row r="190" spans="2:13">
      <c r="B190" s="651" t="s">
        <v>5</v>
      </c>
      <c r="C190" s="1356">
        <v>4362</v>
      </c>
      <c r="D190" s="747" t="str">
        <f t="shared" si="6"/>
        <v>CA4362</v>
      </c>
      <c r="E190" s="1336">
        <v>1.0389999999999999</v>
      </c>
      <c r="F190" s="644">
        <f t="shared" si="7"/>
        <v>1.0349999999999999</v>
      </c>
      <c r="G190" s="748">
        <v>1029</v>
      </c>
      <c r="H190" s="1337">
        <v>0.24</v>
      </c>
      <c r="I190" s="338"/>
    </row>
    <row r="191" spans="2:13">
      <c r="B191" s="651" t="s">
        <v>5</v>
      </c>
      <c r="C191" s="1356">
        <v>4410</v>
      </c>
      <c r="D191" s="747" t="str">
        <f t="shared" si="6"/>
        <v>CA4410</v>
      </c>
      <c r="E191" s="1336">
        <v>1.1739999999999999</v>
      </c>
      <c r="F191" s="644">
        <f t="shared" si="7"/>
        <v>1.157</v>
      </c>
      <c r="G191" s="748">
        <v>759</v>
      </c>
      <c r="H191" s="1337">
        <v>0.85</v>
      </c>
      <c r="I191" s="338"/>
    </row>
    <row r="192" spans="2:13">
      <c r="B192" s="651" t="s">
        <v>5</v>
      </c>
      <c r="C192" s="1356">
        <v>4420</v>
      </c>
      <c r="D192" s="747" t="str">
        <f t="shared" si="6"/>
        <v>CA4420</v>
      </c>
      <c r="E192" s="1336">
        <v>0.92300000000000004</v>
      </c>
      <c r="F192" s="644">
        <f t="shared" si="7"/>
        <v>0.93100000000000005</v>
      </c>
      <c r="G192" s="748">
        <v>912</v>
      </c>
      <c r="H192" s="1337">
        <v>1.86</v>
      </c>
      <c r="I192" s="338"/>
    </row>
    <row r="193" spans="2:9">
      <c r="B193" s="651" t="s">
        <v>5</v>
      </c>
      <c r="C193" s="1356">
        <v>4432</v>
      </c>
      <c r="D193" s="747" t="str">
        <f t="shared" si="6"/>
        <v>CA4432</v>
      </c>
      <c r="E193" s="1336">
        <v>1.095</v>
      </c>
      <c r="F193" s="644">
        <f t="shared" si="7"/>
        <v>1.0860000000000001</v>
      </c>
      <c r="G193" s="748">
        <v>719</v>
      </c>
      <c r="H193" s="1337">
        <v>0.42</v>
      </c>
      <c r="I193" s="338"/>
    </row>
    <row r="194" spans="2:9">
      <c r="B194" s="651" t="s">
        <v>5</v>
      </c>
      <c r="C194" s="1356">
        <v>4470</v>
      </c>
      <c r="D194" s="747" t="str">
        <f t="shared" si="6"/>
        <v>CA4470</v>
      </c>
      <c r="E194" s="1336">
        <v>0.94299999999999995</v>
      </c>
      <c r="F194" s="644">
        <f t="shared" si="7"/>
        <v>0.94899999999999995</v>
      </c>
      <c r="G194" s="748">
        <v>785</v>
      </c>
      <c r="H194" s="1337">
        <v>0.56999999999999995</v>
      </c>
      <c r="I194" s="338"/>
    </row>
    <row r="195" spans="2:9">
      <c r="B195" s="651" t="s">
        <v>5</v>
      </c>
      <c r="C195" s="1356">
        <v>4478</v>
      </c>
      <c r="D195" s="747" t="str">
        <f t="shared" si="6"/>
        <v>CA4478</v>
      </c>
      <c r="E195" s="1336">
        <v>1.0029999999999999</v>
      </c>
      <c r="F195" s="644">
        <f t="shared" si="7"/>
        <v>1.0029999999999999</v>
      </c>
      <c r="G195" s="748">
        <v>704</v>
      </c>
      <c r="H195" s="1337">
        <v>0.83</v>
      </c>
      <c r="I195" s="338"/>
    </row>
    <row r="196" spans="2:9">
      <c r="B196" s="651" t="s">
        <v>5</v>
      </c>
      <c r="C196" s="1356">
        <v>4492</v>
      </c>
      <c r="D196" s="747" t="str">
        <f t="shared" si="6"/>
        <v>CA4492</v>
      </c>
      <c r="E196" s="1336">
        <v>1.0920000000000001</v>
      </c>
      <c r="F196" s="644">
        <f t="shared" si="7"/>
        <v>1.083</v>
      </c>
      <c r="G196" s="748">
        <v>842</v>
      </c>
      <c r="H196" s="1337">
        <v>0.79</v>
      </c>
      <c r="I196" s="338"/>
    </row>
    <row r="197" spans="2:9">
      <c r="B197" s="651" t="s">
        <v>5</v>
      </c>
      <c r="C197" s="1356">
        <v>4494</v>
      </c>
      <c r="D197" s="747" t="str">
        <f t="shared" si="6"/>
        <v>CA4494</v>
      </c>
      <c r="E197" s="1336">
        <v>1.1879999999999999</v>
      </c>
      <c r="F197" s="644">
        <f t="shared" si="7"/>
        <v>1.169</v>
      </c>
      <c r="G197" s="748">
        <v>715</v>
      </c>
      <c r="H197" s="1337">
        <v>0.73</v>
      </c>
      <c r="I197" s="338"/>
    </row>
    <row r="198" spans="2:9">
      <c r="B198" s="651" t="s">
        <v>5</v>
      </c>
      <c r="C198" s="1356">
        <v>4495</v>
      </c>
      <c r="D198" s="747" t="str">
        <f t="shared" si="6"/>
        <v>CA4495</v>
      </c>
      <c r="E198" s="1336">
        <v>1.2609999999999999</v>
      </c>
      <c r="F198" s="644">
        <f t="shared" si="7"/>
        <v>1.2350000000000001</v>
      </c>
      <c r="G198" s="748">
        <v>747</v>
      </c>
      <c r="H198" s="1337">
        <v>0.66</v>
      </c>
      <c r="I198" s="338"/>
    </row>
    <row r="199" spans="2:9">
      <c r="B199" s="651" t="s">
        <v>5</v>
      </c>
      <c r="C199" s="1356">
        <v>4496</v>
      </c>
      <c r="D199" s="747" t="str">
        <f t="shared" si="6"/>
        <v>CA4496</v>
      </c>
      <c r="E199" s="1336">
        <v>1.02</v>
      </c>
      <c r="F199" s="644">
        <f t="shared" si="7"/>
        <v>1.018</v>
      </c>
      <c r="G199" s="748">
        <v>751</v>
      </c>
      <c r="H199" s="1337">
        <v>0.83</v>
      </c>
      <c r="I199" s="338"/>
    </row>
    <row r="200" spans="2:9">
      <c r="B200" s="651" t="s">
        <v>5</v>
      </c>
      <c r="C200" s="1356">
        <v>4497</v>
      </c>
      <c r="D200" s="747" t="str">
        <f t="shared" si="6"/>
        <v>CA4497</v>
      </c>
      <c r="E200" s="1336">
        <v>1.0449999999999999</v>
      </c>
      <c r="F200" s="644">
        <f t="shared" si="7"/>
        <v>1.0409999999999999</v>
      </c>
      <c r="G200" s="748">
        <v>793</v>
      </c>
      <c r="H200" s="1337">
        <v>0.64</v>
      </c>
      <c r="I200" s="338"/>
    </row>
    <row r="201" spans="2:9">
      <c r="B201" s="651" t="s">
        <v>5</v>
      </c>
      <c r="C201" s="1356">
        <v>4498</v>
      </c>
      <c r="D201" s="747" t="str">
        <f t="shared" si="6"/>
        <v>CA4498</v>
      </c>
      <c r="E201" s="1336">
        <v>1.089</v>
      </c>
      <c r="F201" s="644">
        <f t="shared" si="7"/>
        <v>1.08</v>
      </c>
      <c r="G201" s="748">
        <v>739</v>
      </c>
      <c r="H201" s="1337">
        <v>0.74</v>
      </c>
      <c r="I201" s="338"/>
    </row>
    <row r="202" spans="2:9">
      <c r="B202" s="651" t="s">
        <v>5</v>
      </c>
      <c r="C202" s="1356">
        <v>4499</v>
      </c>
      <c r="D202" s="747" t="str">
        <f t="shared" si="6"/>
        <v>CA4499</v>
      </c>
      <c r="E202" s="1336">
        <v>1.0589999999999999</v>
      </c>
      <c r="F202" s="644">
        <f t="shared" si="7"/>
        <v>1.0529999999999999</v>
      </c>
      <c r="G202" s="748">
        <v>739</v>
      </c>
      <c r="H202" s="1337">
        <v>0.75</v>
      </c>
      <c r="I202" s="338"/>
    </row>
    <row r="203" spans="2:9">
      <c r="B203" s="651" t="s">
        <v>5</v>
      </c>
      <c r="C203" s="1356">
        <v>4511</v>
      </c>
      <c r="D203" s="747" t="str">
        <f t="shared" ref="D203:D266" si="9">B203&amp;TEXT(C203,"0000")</f>
        <v>CA4511</v>
      </c>
      <c r="E203" s="1336">
        <v>1.079</v>
      </c>
      <c r="F203" s="644">
        <f t="shared" ref="F203:F266" si="10">IF(E203="NA","NA",ROUND((E203-1)*0.9+1,3))</f>
        <v>1.071</v>
      </c>
      <c r="G203" s="748">
        <v>1264</v>
      </c>
      <c r="H203" s="1337">
        <v>0.14000000000000001</v>
      </c>
      <c r="I203" s="338"/>
    </row>
    <row r="204" spans="2:9">
      <c r="B204" s="651" t="s">
        <v>5</v>
      </c>
      <c r="C204" s="1356">
        <v>4512</v>
      </c>
      <c r="D204" s="747" t="str">
        <f t="shared" si="9"/>
        <v>CA4512</v>
      </c>
      <c r="E204" s="1336">
        <v>1.02</v>
      </c>
      <c r="F204" s="644">
        <f t="shared" si="10"/>
        <v>1.018</v>
      </c>
      <c r="G204" s="748">
        <v>1360</v>
      </c>
      <c r="H204" s="1337">
        <v>0.06</v>
      </c>
      <c r="I204" s="338"/>
    </row>
    <row r="205" spans="2:9">
      <c r="B205" s="651" t="s">
        <v>5</v>
      </c>
      <c r="C205" s="1356">
        <v>4557</v>
      </c>
      <c r="D205" s="747" t="str">
        <f t="shared" si="9"/>
        <v>CA4557</v>
      </c>
      <c r="E205" s="1336">
        <v>0.95</v>
      </c>
      <c r="F205" s="644">
        <f t="shared" si="10"/>
        <v>0.95499999999999996</v>
      </c>
      <c r="G205" s="748">
        <v>741</v>
      </c>
      <c r="H205" s="1337">
        <v>0.49</v>
      </c>
      <c r="I205" s="338"/>
    </row>
    <row r="206" spans="2:9">
      <c r="B206" s="651" t="s">
        <v>5</v>
      </c>
      <c r="C206" s="1356">
        <v>4558</v>
      </c>
      <c r="D206" s="747" t="str">
        <f t="shared" si="9"/>
        <v>CA4558</v>
      </c>
      <c r="E206" s="1336">
        <v>1.151</v>
      </c>
      <c r="F206" s="644">
        <f t="shared" si="10"/>
        <v>1.1359999999999999</v>
      </c>
      <c r="G206" s="748">
        <v>863</v>
      </c>
      <c r="H206" s="1337">
        <v>0.51</v>
      </c>
      <c r="I206" s="338"/>
    </row>
    <row r="207" spans="2:9">
      <c r="B207" s="651" t="s">
        <v>5</v>
      </c>
      <c r="C207" s="1356">
        <v>4611</v>
      </c>
      <c r="D207" s="747" t="str">
        <f t="shared" si="9"/>
        <v>CA4611</v>
      </c>
      <c r="E207" s="1336">
        <v>1.0860000000000001</v>
      </c>
      <c r="F207" s="644">
        <f t="shared" si="10"/>
        <v>1.077</v>
      </c>
      <c r="G207" s="748">
        <v>1010</v>
      </c>
      <c r="H207" s="1337">
        <v>0.3</v>
      </c>
      <c r="I207" s="338"/>
    </row>
    <row r="208" spans="2:9">
      <c r="B208" s="651" t="s">
        <v>5</v>
      </c>
      <c r="C208" s="1356">
        <v>4623</v>
      </c>
      <c r="D208" s="747" t="str">
        <f t="shared" si="9"/>
        <v>CA4623</v>
      </c>
      <c r="E208" s="1336">
        <v>0.98799999999999999</v>
      </c>
      <c r="F208" s="644">
        <f t="shared" si="10"/>
        <v>0.98899999999999999</v>
      </c>
      <c r="G208" s="748">
        <v>765</v>
      </c>
      <c r="H208" s="1337">
        <v>0.97</v>
      </c>
      <c r="I208" s="338"/>
    </row>
    <row r="209" spans="2:9">
      <c r="B209" s="651" t="s">
        <v>5</v>
      </c>
      <c r="C209" s="1356">
        <v>4635</v>
      </c>
      <c r="D209" s="747" t="str">
        <f t="shared" si="9"/>
        <v>CA4635</v>
      </c>
      <c r="E209" s="1336">
        <v>1.327</v>
      </c>
      <c r="F209" s="644">
        <f t="shared" si="10"/>
        <v>1.294</v>
      </c>
      <c r="G209" s="748">
        <v>966</v>
      </c>
      <c r="H209" s="1337">
        <v>0.28000000000000003</v>
      </c>
      <c r="I209" s="338"/>
    </row>
    <row r="210" spans="2:9">
      <c r="B210" s="651" t="s">
        <v>5</v>
      </c>
      <c r="C210" s="1356">
        <v>4665</v>
      </c>
      <c r="D210" s="747" t="str">
        <f t="shared" si="9"/>
        <v>CA4665</v>
      </c>
      <c r="E210" s="1336">
        <v>0.98199999999999998</v>
      </c>
      <c r="F210" s="644">
        <f t="shared" si="10"/>
        <v>0.98399999999999999</v>
      </c>
      <c r="G210" s="748">
        <v>757</v>
      </c>
      <c r="H210" s="1337">
        <v>1.02</v>
      </c>
      <c r="I210" s="338"/>
    </row>
    <row r="211" spans="2:9">
      <c r="B211" s="651" t="s">
        <v>5</v>
      </c>
      <c r="C211" s="1356">
        <v>4683</v>
      </c>
      <c r="D211" s="747" t="str">
        <f t="shared" si="9"/>
        <v>CA4683</v>
      </c>
      <c r="E211" s="1336">
        <v>1.1040000000000001</v>
      </c>
      <c r="F211" s="644">
        <f t="shared" si="10"/>
        <v>1.0940000000000001</v>
      </c>
      <c r="G211" s="748">
        <v>693</v>
      </c>
      <c r="H211" s="1337">
        <v>0.69</v>
      </c>
      <c r="I211" s="338"/>
    </row>
    <row r="212" spans="2:9">
      <c r="B212" s="651" t="s">
        <v>5</v>
      </c>
      <c r="C212" s="1356">
        <v>4691</v>
      </c>
      <c r="D212" s="747" t="str">
        <f t="shared" si="9"/>
        <v>CA4691</v>
      </c>
      <c r="E212" s="1336">
        <v>1.0760000000000001</v>
      </c>
      <c r="F212" s="644">
        <f t="shared" si="10"/>
        <v>1.0680000000000001</v>
      </c>
      <c r="G212" s="748">
        <v>790</v>
      </c>
      <c r="H212" s="1337">
        <v>0.37</v>
      </c>
      <c r="I212" s="338"/>
    </row>
    <row r="213" spans="2:9">
      <c r="B213" s="651" t="s">
        <v>5</v>
      </c>
      <c r="C213" s="1356">
        <v>4692</v>
      </c>
      <c r="D213" s="747" t="str">
        <f t="shared" si="9"/>
        <v>CA4692</v>
      </c>
      <c r="E213" s="1336">
        <v>1.0209999999999999</v>
      </c>
      <c r="F213" s="644">
        <f t="shared" si="10"/>
        <v>1.0189999999999999</v>
      </c>
      <c r="G213" s="748">
        <v>785</v>
      </c>
      <c r="H213" s="1337">
        <v>0.26</v>
      </c>
      <c r="I213" s="338"/>
    </row>
    <row r="214" spans="2:9">
      <c r="B214" s="651" t="s">
        <v>5</v>
      </c>
      <c r="C214" s="1356">
        <v>4717</v>
      </c>
      <c r="D214" s="747" t="str">
        <f t="shared" si="9"/>
        <v>CA4717</v>
      </c>
      <c r="E214" s="1336">
        <v>1.1000000000000001</v>
      </c>
      <c r="F214" s="644">
        <f t="shared" si="10"/>
        <v>1.0900000000000001</v>
      </c>
      <c r="G214" s="748">
        <v>784</v>
      </c>
      <c r="H214" s="1337">
        <v>0.61</v>
      </c>
      <c r="I214" s="338"/>
    </row>
    <row r="215" spans="2:9">
      <c r="B215" s="651" t="s">
        <v>5</v>
      </c>
      <c r="C215" s="1356">
        <v>4720</v>
      </c>
      <c r="D215" s="747" t="str">
        <f t="shared" si="9"/>
        <v>CA4720</v>
      </c>
      <c r="E215" s="1336">
        <v>1.0389999999999999</v>
      </c>
      <c r="F215" s="644">
        <f t="shared" si="10"/>
        <v>1.0349999999999999</v>
      </c>
      <c r="G215" s="748">
        <v>756</v>
      </c>
      <c r="H215" s="1337">
        <v>0.53</v>
      </c>
      <c r="I215" s="338"/>
    </row>
    <row r="216" spans="2:9">
      <c r="B216" s="651" t="s">
        <v>5</v>
      </c>
      <c r="C216" s="1356">
        <v>4740</v>
      </c>
      <c r="D216" s="747" t="str">
        <f t="shared" si="9"/>
        <v>CA4740</v>
      </c>
      <c r="E216" s="1336">
        <v>1.367</v>
      </c>
      <c r="F216" s="644">
        <f t="shared" si="10"/>
        <v>1.33</v>
      </c>
      <c r="G216" s="748">
        <v>1025</v>
      </c>
      <c r="H216" s="1337">
        <v>0.17</v>
      </c>
      <c r="I216" s="338"/>
    </row>
    <row r="217" spans="2:9">
      <c r="B217" s="651" t="s">
        <v>5</v>
      </c>
      <c r="C217" s="1356">
        <v>4771</v>
      </c>
      <c r="D217" s="747" t="str">
        <f t="shared" si="9"/>
        <v>CA4771</v>
      </c>
      <c r="E217" s="1336">
        <v>1.36</v>
      </c>
      <c r="F217" s="644">
        <f t="shared" si="10"/>
        <v>1.3240000000000001</v>
      </c>
      <c r="G217" s="748">
        <v>1033</v>
      </c>
      <c r="H217" s="1337">
        <v>0.24</v>
      </c>
      <c r="I217" s="338"/>
    </row>
    <row r="218" spans="2:9">
      <c r="B218" s="651" t="s">
        <v>5</v>
      </c>
      <c r="C218" s="1356">
        <v>4828</v>
      </c>
      <c r="D218" s="747" t="str">
        <f t="shared" si="9"/>
        <v>CA4828</v>
      </c>
      <c r="E218" s="1336">
        <v>1.1819999999999999</v>
      </c>
      <c r="F218" s="644">
        <f t="shared" si="10"/>
        <v>1.1639999999999999</v>
      </c>
      <c r="G218" s="748">
        <v>825</v>
      </c>
      <c r="H218" s="1337">
        <v>0.4</v>
      </c>
      <c r="I218" s="338"/>
    </row>
    <row r="219" spans="2:9">
      <c r="B219" s="651" t="s">
        <v>5</v>
      </c>
      <c r="C219" s="1356">
        <v>4829</v>
      </c>
      <c r="D219" s="747" t="str">
        <f t="shared" si="9"/>
        <v>CA4829</v>
      </c>
      <c r="E219" s="1336">
        <v>1.222</v>
      </c>
      <c r="F219" s="644">
        <f t="shared" si="10"/>
        <v>1.2</v>
      </c>
      <c r="G219" s="748">
        <v>922</v>
      </c>
      <c r="H219" s="1337">
        <v>0.26</v>
      </c>
      <c r="I219" s="338"/>
    </row>
    <row r="220" spans="2:9">
      <c r="B220" s="651" t="s">
        <v>5</v>
      </c>
      <c r="C220" s="1356">
        <v>4831</v>
      </c>
      <c r="D220" s="747" t="str">
        <f t="shared" si="9"/>
        <v>CA4831</v>
      </c>
      <c r="E220" s="1336">
        <v>1.0329999999999999</v>
      </c>
      <c r="F220" s="644">
        <f t="shared" si="10"/>
        <v>1.03</v>
      </c>
      <c r="G220" s="748">
        <v>810</v>
      </c>
      <c r="H220" s="1337">
        <v>0.7</v>
      </c>
      <c r="I220" s="338"/>
    </row>
    <row r="221" spans="2:9">
      <c r="B221" s="651" t="s">
        <v>5</v>
      </c>
      <c r="C221" s="1356">
        <v>4983</v>
      </c>
      <c r="D221" s="747" t="str">
        <f t="shared" si="9"/>
        <v>CA4983</v>
      </c>
      <c r="E221" s="1336">
        <v>1.1319999999999999</v>
      </c>
      <c r="F221" s="644">
        <f t="shared" si="10"/>
        <v>1.119</v>
      </c>
      <c r="G221" s="748">
        <v>722</v>
      </c>
      <c r="H221" s="1337">
        <v>0.57999999999999996</v>
      </c>
      <c r="I221" s="338"/>
    </row>
    <row r="222" spans="2:9">
      <c r="B222" s="651" t="s">
        <v>5</v>
      </c>
      <c r="C222" s="1356">
        <v>5020</v>
      </c>
      <c r="D222" s="747" t="str">
        <f t="shared" si="9"/>
        <v>CA5020</v>
      </c>
      <c r="E222" s="1336">
        <v>1.0640000000000001</v>
      </c>
      <c r="F222" s="644">
        <f t="shared" si="10"/>
        <v>1.0580000000000001</v>
      </c>
      <c r="G222" s="748">
        <v>831</v>
      </c>
      <c r="H222" s="1337">
        <v>0.56000000000000005</v>
      </c>
      <c r="I222" s="338"/>
    </row>
    <row r="223" spans="2:9">
      <c r="B223" s="651" t="s">
        <v>5</v>
      </c>
      <c r="C223" s="1356">
        <v>5027</v>
      </c>
      <c r="D223" s="747" t="str">
        <f t="shared" si="9"/>
        <v>CA5027</v>
      </c>
      <c r="E223" s="1336">
        <v>0.94399999999999995</v>
      </c>
      <c r="F223" s="644">
        <f t="shared" si="10"/>
        <v>0.95</v>
      </c>
      <c r="G223" s="748">
        <v>789</v>
      </c>
      <c r="H223" s="1337">
        <v>1.45</v>
      </c>
      <c r="I223" s="338"/>
    </row>
    <row r="224" spans="2:9">
      <c r="B224" s="651" t="s">
        <v>5</v>
      </c>
      <c r="C224" s="1356">
        <v>5028</v>
      </c>
      <c r="D224" s="747" t="str">
        <f t="shared" si="9"/>
        <v>CA5028</v>
      </c>
      <c r="E224" s="1336">
        <v>1.1839999999999999</v>
      </c>
      <c r="F224" s="644">
        <f t="shared" si="10"/>
        <v>1.1659999999999999</v>
      </c>
      <c r="G224" s="748">
        <v>905</v>
      </c>
      <c r="H224" s="1337">
        <v>0.64</v>
      </c>
      <c r="I224" s="338"/>
    </row>
    <row r="225" spans="2:9">
      <c r="B225" s="651" t="s">
        <v>5</v>
      </c>
      <c r="C225" s="1356">
        <v>5029</v>
      </c>
      <c r="D225" s="747" t="str">
        <f t="shared" si="9"/>
        <v>CA5029</v>
      </c>
      <c r="E225" s="1336">
        <v>1.0229999999999999</v>
      </c>
      <c r="F225" s="644">
        <f t="shared" si="10"/>
        <v>1.0209999999999999</v>
      </c>
      <c r="G225" s="748">
        <v>855</v>
      </c>
      <c r="H225" s="1337">
        <v>0.49</v>
      </c>
      <c r="I225" s="338"/>
    </row>
    <row r="226" spans="2:9">
      <c r="B226" s="651" t="s">
        <v>5</v>
      </c>
      <c r="C226" s="1356">
        <v>5040</v>
      </c>
      <c r="D226" s="747" t="str">
        <f t="shared" si="9"/>
        <v>CA5040</v>
      </c>
      <c r="E226" s="1336">
        <v>1.5309999999999999</v>
      </c>
      <c r="F226" s="644">
        <f t="shared" si="10"/>
        <v>1.478</v>
      </c>
      <c r="G226" s="748">
        <v>944</v>
      </c>
      <c r="H226" s="1337">
        <v>0.85</v>
      </c>
      <c r="I226" s="338"/>
    </row>
    <row r="227" spans="2:9">
      <c r="B227" s="651" t="s">
        <v>5</v>
      </c>
      <c r="C227" s="1356">
        <v>5057</v>
      </c>
      <c r="D227" s="747" t="str">
        <f t="shared" si="9"/>
        <v>CA5057</v>
      </c>
      <c r="E227" s="1336">
        <v>1.5760000000000001</v>
      </c>
      <c r="F227" s="644">
        <f t="shared" si="10"/>
        <v>1.518</v>
      </c>
      <c r="G227" s="748">
        <v>904</v>
      </c>
      <c r="H227" s="1337">
        <v>0.62</v>
      </c>
      <c r="I227" s="338"/>
    </row>
    <row r="228" spans="2:9">
      <c r="B228" s="651" t="s">
        <v>5</v>
      </c>
      <c r="C228" s="1356">
        <v>5059</v>
      </c>
      <c r="D228" s="747" t="str">
        <f t="shared" si="9"/>
        <v>CA5059</v>
      </c>
      <c r="E228" s="1336">
        <v>1.514</v>
      </c>
      <c r="F228" s="644">
        <f t="shared" si="10"/>
        <v>1.4630000000000001</v>
      </c>
      <c r="G228" s="748">
        <v>851</v>
      </c>
      <c r="H228" s="1337">
        <v>1.25</v>
      </c>
      <c r="I228" s="338"/>
    </row>
    <row r="229" spans="2:9">
      <c r="B229" s="651" t="s">
        <v>5</v>
      </c>
      <c r="C229" s="1356">
        <v>5102</v>
      </c>
      <c r="D229" s="747" t="str">
        <f t="shared" si="9"/>
        <v>CA5102</v>
      </c>
      <c r="E229" s="1336">
        <v>1.165</v>
      </c>
      <c r="F229" s="644">
        <f t="shared" si="10"/>
        <v>1.149</v>
      </c>
      <c r="G229" s="748">
        <v>869</v>
      </c>
      <c r="H229" s="1337">
        <v>0.76</v>
      </c>
      <c r="I229" s="338"/>
    </row>
    <row r="230" spans="2:9">
      <c r="B230" s="651" t="s">
        <v>5</v>
      </c>
      <c r="C230" s="1356">
        <v>5107</v>
      </c>
      <c r="D230" s="747" t="str">
        <f t="shared" si="9"/>
        <v>CA5107</v>
      </c>
      <c r="E230" s="1336">
        <v>0.98899999999999999</v>
      </c>
      <c r="F230" s="644">
        <f t="shared" si="10"/>
        <v>0.99</v>
      </c>
      <c r="G230" s="748">
        <v>851</v>
      </c>
      <c r="H230" s="1337">
        <v>0.9</v>
      </c>
      <c r="I230" s="338"/>
    </row>
    <row r="231" spans="2:9">
      <c r="B231" s="651" t="s">
        <v>5</v>
      </c>
      <c r="C231" s="1356">
        <v>5108</v>
      </c>
      <c r="D231" s="747" t="str">
        <f t="shared" si="9"/>
        <v>CA5108</v>
      </c>
      <c r="E231" s="1336">
        <v>0.85399999999999998</v>
      </c>
      <c r="F231" s="644">
        <f t="shared" si="10"/>
        <v>0.86899999999999999</v>
      </c>
      <c r="G231" s="748">
        <v>831</v>
      </c>
      <c r="H231" s="1337">
        <v>1.61</v>
      </c>
      <c r="I231" s="338"/>
    </row>
    <row r="232" spans="2:9">
      <c r="B232" s="651" t="s">
        <v>5</v>
      </c>
      <c r="C232" s="1356">
        <v>5128</v>
      </c>
      <c r="D232" s="747" t="str">
        <f t="shared" si="9"/>
        <v>CA5128</v>
      </c>
      <c r="E232" s="1336">
        <v>1.048</v>
      </c>
      <c r="F232" s="644">
        <f t="shared" si="10"/>
        <v>1.0429999999999999</v>
      </c>
      <c r="G232" s="748">
        <v>1177</v>
      </c>
      <c r="H232" s="1337">
        <v>0.17</v>
      </c>
      <c r="I232" s="338"/>
    </row>
    <row r="233" spans="2:9">
      <c r="B233" s="651" t="s">
        <v>5</v>
      </c>
      <c r="C233" s="1356">
        <v>5129</v>
      </c>
      <c r="D233" s="747" t="str">
        <f t="shared" si="9"/>
        <v>CA5129</v>
      </c>
      <c r="E233" s="1336">
        <v>1.2649999999999999</v>
      </c>
      <c r="F233" s="644">
        <f t="shared" si="10"/>
        <v>1.2390000000000001</v>
      </c>
      <c r="G233" s="748" t="s">
        <v>280</v>
      </c>
      <c r="H233" s="1337">
        <v>0.25</v>
      </c>
      <c r="I233" s="338"/>
    </row>
    <row r="234" spans="2:9">
      <c r="B234" s="651" t="s">
        <v>5</v>
      </c>
      <c r="C234" s="1356">
        <v>5130</v>
      </c>
      <c r="D234" s="747" t="str">
        <f t="shared" si="9"/>
        <v>CA5130</v>
      </c>
      <c r="E234" s="1336">
        <v>1.2649999999999999</v>
      </c>
      <c r="F234" s="644">
        <f t="shared" si="10"/>
        <v>1.2390000000000001</v>
      </c>
      <c r="G234" s="748" t="s">
        <v>280</v>
      </c>
      <c r="H234" s="1337">
        <v>0.25</v>
      </c>
      <c r="I234" s="338"/>
    </row>
    <row r="235" spans="2:9">
      <c r="B235" s="651" t="s">
        <v>5</v>
      </c>
      <c r="C235" s="1356">
        <v>5140</v>
      </c>
      <c r="D235" s="747" t="str">
        <f t="shared" si="9"/>
        <v>CA5140</v>
      </c>
      <c r="E235" s="1336">
        <v>1.1459999999999999</v>
      </c>
      <c r="F235" s="644">
        <f t="shared" si="10"/>
        <v>1.131</v>
      </c>
      <c r="G235" s="748">
        <v>1245</v>
      </c>
      <c r="H235" s="1337">
        <v>0.28999999999999998</v>
      </c>
      <c r="I235" s="338"/>
    </row>
    <row r="236" spans="2:9">
      <c r="B236" s="651" t="s">
        <v>5</v>
      </c>
      <c r="C236" s="1356">
        <v>5146</v>
      </c>
      <c r="D236" s="747" t="str">
        <f t="shared" si="9"/>
        <v>CA5146</v>
      </c>
      <c r="E236" s="1336">
        <v>1.0109999999999999</v>
      </c>
      <c r="F236" s="644">
        <f t="shared" si="10"/>
        <v>1.01</v>
      </c>
      <c r="G236" s="748">
        <v>880</v>
      </c>
      <c r="H236" s="1337">
        <v>0.83</v>
      </c>
      <c r="I236" s="338"/>
    </row>
    <row r="237" spans="2:9">
      <c r="B237" s="651" t="s">
        <v>5</v>
      </c>
      <c r="C237" s="1356">
        <v>5160</v>
      </c>
      <c r="D237" s="747" t="str">
        <f t="shared" si="9"/>
        <v>CA5160</v>
      </c>
      <c r="E237" s="1336">
        <v>1.1759999999999999</v>
      </c>
      <c r="F237" s="644">
        <f t="shared" si="10"/>
        <v>1.1579999999999999</v>
      </c>
      <c r="G237" s="748">
        <v>1136</v>
      </c>
      <c r="H237" s="1337">
        <v>0.22</v>
      </c>
      <c r="I237" s="338"/>
    </row>
    <row r="238" spans="2:9">
      <c r="B238" s="651" t="s">
        <v>5</v>
      </c>
      <c r="C238" s="1356">
        <v>5183</v>
      </c>
      <c r="D238" s="747" t="str">
        <f t="shared" si="9"/>
        <v>CA5183</v>
      </c>
      <c r="E238" s="1336">
        <v>0.94699999999999995</v>
      </c>
      <c r="F238" s="644">
        <f t="shared" si="10"/>
        <v>0.95199999999999996</v>
      </c>
      <c r="G238" s="748">
        <v>879</v>
      </c>
      <c r="H238" s="1337">
        <v>0.95</v>
      </c>
      <c r="I238" s="338"/>
    </row>
    <row r="239" spans="2:9">
      <c r="B239" s="651" t="s">
        <v>5</v>
      </c>
      <c r="C239" s="1356">
        <v>5184</v>
      </c>
      <c r="D239" s="747" t="str">
        <f t="shared" si="9"/>
        <v>CA5184</v>
      </c>
      <c r="E239" s="1336">
        <v>1.1679999999999999</v>
      </c>
      <c r="F239" s="644">
        <f t="shared" si="10"/>
        <v>1.151</v>
      </c>
      <c r="G239" s="748">
        <v>798</v>
      </c>
      <c r="H239" s="1337">
        <v>0.36</v>
      </c>
      <c r="I239" s="338"/>
    </row>
    <row r="240" spans="2:9">
      <c r="B240" s="651" t="s">
        <v>5</v>
      </c>
      <c r="C240" s="1356">
        <v>5185</v>
      </c>
      <c r="D240" s="747" t="str">
        <f t="shared" si="9"/>
        <v>CA5185</v>
      </c>
      <c r="E240" s="1336">
        <v>0.94699999999999995</v>
      </c>
      <c r="F240" s="644">
        <f t="shared" si="10"/>
        <v>0.95199999999999996</v>
      </c>
      <c r="G240" s="748">
        <v>862</v>
      </c>
      <c r="H240" s="1337">
        <v>0.97</v>
      </c>
      <c r="I240" s="338"/>
    </row>
    <row r="241" spans="2:9">
      <c r="B241" s="651" t="s">
        <v>5</v>
      </c>
      <c r="C241" s="1356">
        <v>5186</v>
      </c>
      <c r="D241" s="747" t="str">
        <f t="shared" si="9"/>
        <v>CA5186</v>
      </c>
      <c r="E241" s="1336">
        <v>1.159</v>
      </c>
      <c r="F241" s="644">
        <f t="shared" si="10"/>
        <v>1.143</v>
      </c>
      <c r="G241" s="748">
        <v>1056</v>
      </c>
      <c r="H241" s="1337">
        <v>0.28999999999999998</v>
      </c>
      <c r="I241" s="338"/>
    </row>
    <row r="242" spans="2:9">
      <c r="B242" s="651" t="s">
        <v>5</v>
      </c>
      <c r="C242" s="1356">
        <v>5187</v>
      </c>
      <c r="D242" s="747" t="str">
        <f t="shared" si="9"/>
        <v>CA5187</v>
      </c>
      <c r="E242" s="1336">
        <v>1.0900000000000001</v>
      </c>
      <c r="F242" s="644">
        <f t="shared" si="10"/>
        <v>1.081</v>
      </c>
      <c r="G242" s="748">
        <v>1222</v>
      </c>
      <c r="H242" s="1337">
        <v>0.4</v>
      </c>
      <c r="I242" s="338"/>
    </row>
    <row r="243" spans="2:9">
      <c r="B243" s="651" t="s">
        <v>5</v>
      </c>
      <c r="C243" s="1356">
        <v>5190</v>
      </c>
      <c r="D243" s="747" t="str">
        <f t="shared" si="9"/>
        <v>CA5190</v>
      </c>
      <c r="E243" s="1336">
        <v>1.034</v>
      </c>
      <c r="F243" s="644">
        <f t="shared" si="10"/>
        <v>1.0309999999999999</v>
      </c>
      <c r="G243" s="748">
        <v>925</v>
      </c>
      <c r="H243" s="1337">
        <v>0.61</v>
      </c>
      <c r="I243" s="338"/>
    </row>
    <row r="244" spans="2:9">
      <c r="B244" s="651" t="s">
        <v>5</v>
      </c>
      <c r="C244" s="1356">
        <v>5191</v>
      </c>
      <c r="D244" s="747" t="str">
        <f t="shared" si="9"/>
        <v>CA5191</v>
      </c>
      <c r="E244" s="1336">
        <v>1.0860000000000001</v>
      </c>
      <c r="F244" s="644">
        <f t="shared" si="10"/>
        <v>1.077</v>
      </c>
      <c r="G244" s="748">
        <v>1136</v>
      </c>
      <c r="H244" s="1337">
        <v>0.25</v>
      </c>
      <c r="I244" s="338"/>
    </row>
    <row r="245" spans="2:9">
      <c r="B245" s="651" t="s">
        <v>5</v>
      </c>
      <c r="C245" s="1356">
        <v>5192</v>
      </c>
      <c r="D245" s="747" t="str">
        <f t="shared" si="9"/>
        <v>CA5192</v>
      </c>
      <c r="E245" s="1336">
        <v>1.0189999999999999</v>
      </c>
      <c r="F245" s="644">
        <f t="shared" si="10"/>
        <v>1.0169999999999999</v>
      </c>
      <c r="G245" s="748">
        <v>738</v>
      </c>
      <c r="H245" s="1337">
        <v>0.76</v>
      </c>
      <c r="I245" s="338"/>
    </row>
    <row r="246" spans="2:9">
      <c r="B246" s="651" t="s">
        <v>5</v>
      </c>
      <c r="C246" s="1356">
        <v>5193</v>
      </c>
      <c r="D246" s="747" t="str">
        <f t="shared" si="9"/>
        <v>CA5193</v>
      </c>
      <c r="E246" s="1336">
        <v>1.1299999999999999</v>
      </c>
      <c r="F246" s="644">
        <f t="shared" si="10"/>
        <v>1.117</v>
      </c>
      <c r="G246" s="748" t="s">
        <v>280</v>
      </c>
      <c r="H246" s="1337">
        <v>0.46</v>
      </c>
      <c r="I246" s="338"/>
    </row>
    <row r="247" spans="2:9">
      <c r="B247" s="651" t="s">
        <v>5</v>
      </c>
      <c r="C247" s="1356">
        <v>5195</v>
      </c>
      <c r="D247" s="747" t="str">
        <f t="shared" si="9"/>
        <v>CA5195</v>
      </c>
      <c r="E247" s="1336">
        <v>1.028</v>
      </c>
      <c r="F247" s="644">
        <f t="shared" si="10"/>
        <v>1.0249999999999999</v>
      </c>
      <c r="G247" s="748">
        <v>986</v>
      </c>
      <c r="H247" s="1337">
        <v>0.77</v>
      </c>
      <c r="I247" s="338"/>
    </row>
    <row r="248" spans="2:9">
      <c r="B248" s="651" t="s">
        <v>5</v>
      </c>
      <c r="C248" s="1356">
        <v>5201</v>
      </c>
      <c r="D248" s="747" t="str">
        <f t="shared" si="9"/>
        <v>CA5201</v>
      </c>
      <c r="E248" s="1336">
        <v>1.0680000000000001</v>
      </c>
      <c r="F248" s="644">
        <f t="shared" si="10"/>
        <v>1.0609999999999999</v>
      </c>
      <c r="G248" s="748">
        <v>810</v>
      </c>
      <c r="H248" s="1337">
        <v>1.1399999999999999</v>
      </c>
      <c r="I248" s="338"/>
    </row>
    <row r="249" spans="2:9">
      <c r="B249" s="651" t="s">
        <v>5</v>
      </c>
      <c r="C249" s="1356">
        <v>5205</v>
      </c>
      <c r="D249" s="747" t="str">
        <f t="shared" si="9"/>
        <v>CA5205</v>
      </c>
      <c r="E249" s="1336">
        <v>1.069</v>
      </c>
      <c r="F249" s="644">
        <f t="shared" si="10"/>
        <v>1.0620000000000001</v>
      </c>
      <c r="G249" s="748">
        <v>1068</v>
      </c>
      <c r="H249" s="1337">
        <v>0.48</v>
      </c>
      <c r="I249" s="338"/>
    </row>
    <row r="250" spans="2:9">
      <c r="B250" s="651" t="s">
        <v>5</v>
      </c>
      <c r="C250" s="1356">
        <v>5212</v>
      </c>
      <c r="D250" s="747" t="str">
        <f t="shared" si="9"/>
        <v>CA5212</v>
      </c>
      <c r="E250" s="1336">
        <v>1.2070000000000001</v>
      </c>
      <c r="F250" s="644">
        <f t="shared" si="10"/>
        <v>1.1859999999999999</v>
      </c>
      <c r="G250" s="748">
        <v>908</v>
      </c>
      <c r="H250" s="1337">
        <v>0.86</v>
      </c>
      <c r="I250" s="338"/>
    </row>
    <row r="251" spans="2:9">
      <c r="B251" s="651" t="s">
        <v>5</v>
      </c>
      <c r="C251" s="1356">
        <v>5213</v>
      </c>
      <c r="D251" s="747" t="str">
        <f t="shared" si="9"/>
        <v>CA5213</v>
      </c>
      <c r="E251" s="1336">
        <v>1.367</v>
      </c>
      <c r="F251" s="644">
        <f t="shared" si="10"/>
        <v>1.33</v>
      </c>
      <c r="G251" s="748">
        <v>1100</v>
      </c>
      <c r="H251" s="1337">
        <v>0.55000000000000004</v>
      </c>
      <c r="I251" s="338"/>
    </row>
    <row r="252" spans="2:9">
      <c r="B252" s="651" t="s">
        <v>5</v>
      </c>
      <c r="C252" s="1356">
        <v>5214</v>
      </c>
      <c r="D252" s="747" t="str">
        <f t="shared" si="9"/>
        <v>CA5214</v>
      </c>
      <c r="E252" s="1336">
        <v>1.1379999999999999</v>
      </c>
      <c r="F252" s="644">
        <f t="shared" si="10"/>
        <v>1.1240000000000001</v>
      </c>
      <c r="G252" s="748">
        <v>870</v>
      </c>
      <c r="H252" s="1337">
        <v>0.61</v>
      </c>
      <c r="I252" s="338"/>
    </row>
    <row r="253" spans="2:9">
      <c r="B253" s="651" t="s">
        <v>5</v>
      </c>
      <c r="C253" s="1356">
        <v>5222</v>
      </c>
      <c r="D253" s="747" t="str">
        <f t="shared" si="9"/>
        <v>CA5222</v>
      </c>
      <c r="E253" s="1336">
        <v>1.944</v>
      </c>
      <c r="F253" s="644">
        <f t="shared" si="10"/>
        <v>1.85</v>
      </c>
      <c r="G253" s="748">
        <v>1047</v>
      </c>
      <c r="H253" s="1337">
        <v>0.49</v>
      </c>
      <c r="I253" s="338"/>
    </row>
    <row r="254" spans="2:9">
      <c r="B254" s="651" t="s">
        <v>5</v>
      </c>
      <c r="C254" s="1356">
        <v>5225</v>
      </c>
      <c r="D254" s="747" t="str">
        <f t="shared" si="9"/>
        <v>CA5225</v>
      </c>
      <c r="E254" s="1336">
        <v>1.3069999999999999</v>
      </c>
      <c r="F254" s="644">
        <f t="shared" si="10"/>
        <v>1.276</v>
      </c>
      <c r="G254" s="748">
        <v>858</v>
      </c>
      <c r="H254" s="1337">
        <v>0.69</v>
      </c>
      <c r="I254" s="338"/>
    </row>
    <row r="255" spans="2:9">
      <c r="B255" s="651" t="s">
        <v>5</v>
      </c>
      <c r="C255" s="1356">
        <v>5348</v>
      </c>
      <c r="D255" s="747" t="str">
        <f t="shared" si="9"/>
        <v>CA5348</v>
      </c>
      <c r="E255" s="1336">
        <v>1.0189999999999999</v>
      </c>
      <c r="F255" s="644">
        <f t="shared" si="10"/>
        <v>1.0169999999999999</v>
      </c>
      <c r="G255" s="748">
        <v>806</v>
      </c>
      <c r="H255" s="1337">
        <v>0.84</v>
      </c>
      <c r="I255" s="338"/>
    </row>
    <row r="256" spans="2:9">
      <c r="B256" s="651" t="s">
        <v>5</v>
      </c>
      <c r="C256" s="1356">
        <v>5403</v>
      </c>
      <c r="D256" s="747" t="str">
        <f t="shared" si="9"/>
        <v>CA5403</v>
      </c>
      <c r="E256" s="1336">
        <v>1.2330000000000001</v>
      </c>
      <c r="F256" s="644">
        <f t="shared" si="10"/>
        <v>1.21</v>
      </c>
      <c r="G256" s="748">
        <v>833</v>
      </c>
      <c r="H256" s="1337">
        <v>1.62</v>
      </c>
      <c r="I256" s="338"/>
    </row>
    <row r="257" spans="2:9">
      <c r="B257" s="651" t="s">
        <v>5</v>
      </c>
      <c r="C257" s="1356">
        <v>5432</v>
      </c>
      <c r="D257" s="747" t="str">
        <f t="shared" si="9"/>
        <v>CA5432</v>
      </c>
      <c r="E257" s="1336">
        <v>1.4750000000000001</v>
      </c>
      <c r="F257" s="644">
        <f t="shared" si="10"/>
        <v>1.4279999999999999</v>
      </c>
      <c r="G257" s="748">
        <v>1118</v>
      </c>
      <c r="H257" s="1337">
        <v>0.52</v>
      </c>
      <c r="I257" s="338"/>
    </row>
    <row r="258" spans="2:9">
      <c r="B258" s="651" t="s">
        <v>5</v>
      </c>
      <c r="C258" s="1356">
        <v>5436</v>
      </c>
      <c r="D258" s="747" t="str">
        <f t="shared" si="9"/>
        <v>CA5436</v>
      </c>
      <c r="E258" s="1336">
        <v>0.94799999999999995</v>
      </c>
      <c r="F258" s="644">
        <f t="shared" si="10"/>
        <v>0.95299999999999996</v>
      </c>
      <c r="G258" s="748">
        <v>792</v>
      </c>
      <c r="H258" s="1337">
        <v>0.87</v>
      </c>
      <c r="I258" s="338"/>
    </row>
    <row r="259" spans="2:9">
      <c r="B259" s="651" t="s">
        <v>5</v>
      </c>
      <c r="C259" s="1356">
        <v>5443</v>
      </c>
      <c r="D259" s="747" t="str">
        <f t="shared" si="9"/>
        <v>CA5443</v>
      </c>
      <c r="E259" s="1336">
        <v>0.998</v>
      </c>
      <c r="F259" s="644">
        <f t="shared" si="10"/>
        <v>0.998</v>
      </c>
      <c r="G259" s="748">
        <v>762</v>
      </c>
      <c r="H259" s="1337">
        <v>0.86</v>
      </c>
      <c r="I259" s="338"/>
    </row>
    <row r="260" spans="2:9">
      <c r="B260" s="651" t="s">
        <v>5</v>
      </c>
      <c r="C260" s="1356">
        <v>5446</v>
      </c>
      <c r="D260" s="747" t="str">
        <f t="shared" si="9"/>
        <v>CA5446</v>
      </c>
      <c r="E260" s="1336">
        <v>1.014</v>
      </c>
      <c r="F260" s="644">
        <f t="shared" si="10"/>
        <v>1.0129999999999999</v>
      </c>
      <c r="G260" s="748">
        <v>821</v>
      </c>
      <c r="H260" s="1337">
        <v>1.05</v>
      </c>
      <c r="I260" s="338"/>
    </row>
    <row r="261" spans="2:9">
      <c r="B261" s="651" t="s">
        <v>5</v>
      </c>
      <c r="C261" s="1356">
        <v>5447</v>
      </c>
      <c r="D261" s="747" t="str">
        <f t="shared" si="9"/>
        <v>CA5447</v>
      </c>
      <c r="E261" s="1336">
        <v>1.2330000000000001</v>
      </c>
      <c r="F261" s="644">
        <f t="shared" si="10"/>
        <v>1.21</v>
      </c>
      <c r="G261" s="748">
        <v>1045</v>
      </c>
      <c r="H261" s="1337">
        <v>0.42</v>
      </c>
      <c r="I261" s="338"/>
    </row>
    <row r="262" spans="2:9">
      <c r="B262" s="651" t="s">
        <v>5</v>
      </c>
      <c r="C262" s="1356">
        <v>5467</v>
      </c>
      <c r="D262" s="747" t="str">
        <f t="shared" si="9"/>
        <v>CA5467</v>
      </c>
      <c r="E262" s="1336">
        <v>1.0029999999999999</v>
      </c>
      <c r="F262" s="644">
        <f t="shared" si="10"/>
        <v>1.0029999999999999</v>
      </c>
      <c r="G262" s="748">
        <v>834</v>
      </c>
      <c r="H262" s="1337">
        <v>1.36</v>
      </c>
      <c r="I262" s="338"/>
    </row>
    <row r="263" spans="2:9">
      <c r="B263" s="651" t="s">
        <v>5</v>
      </c>
      <c r="C263" s="1356">
        <v>5470</v>
      </c>
      <c r="D263" s="747" t="str">
        <f t="shared" si="9"/>
        <v>CA5470</v>
      </c>
      <c r="E263" s="1336">
        <v>1.3919999999999999</v>
      </c>
      <c r="F263" s="644">
        <f t="shared" si="10"/>
        <v>1.353</v>
      </c>
      <c r="G263" s="748">
        <v>998</v>
      </c>
      <c r="H263" s="1337">
        <v>0.56999999999999995</v>
      </c>
      <c r="I263" s="338"/>
    </row>
    <row r="264" spans="2:9">
      <c r="B264" s="651" t="s">
        <v>5</v>
      </c>
      <c r="C264" s="1356">
        <v>5473</v>
      </c>
      <c r="D264" s="747" t="str">
        <f t="shared" si="9"/>
        <v>CA5473</v>
      </c>
      <c r="E264" s="1336">
        <v>1.3959999999999999</v>
      </c>
      <c r="F264" s="644">
        <f t="shared" si="10"/>
        <v>1.3560000000000001</v>
      </c>
      <c r="G264" s="748">
        <v>844</v>
      </c>
      <c r="H264" s="1337">
        <v>1</v>
      </c>
      <c r="I264" s="338"/>
    </row>
    <row r="265" spans="2:9">
      <c r="B265" s="651" t="s">
        <v>5</v>
      </c>
      <c r="C265" s="1356">
        <v>5474</v>
      </c>
      <c r="D265" s="747" t="str">
        <f t="shared" si="9"/>
        <v>CA5474</v>
      </c>
      <c r="E265" s="1336">
        <v>1.1379999999999999</v>
      </c>
      <c r="F265" s="644">
        <f t="shared" si="10"/>
        <v>1.1240000000000001</v>
      </c>
      <c r="G265" s="748">
        <v>774</v>
      </c>
      <c r="H265" s="1337">
        <v>1.01</v>
      </c>
      <c r="I265" s="338"/>
    </row>
    <row r="266" spans="2:9">
      <c r="B266" s="651" t="s">
        <v>5</v>
      </c>
      <c r="C266" s="1356">
        <v>5479</v>
      </c>
      <c r="D266" s="747" t="str">
        <f t="shared" si="9"/>
        <v>CA5479</v>
      </c>
      <c r="E266" s="1336">
        <v>1.016</v>
      </c>
      <c r="F266" s="644">
        <f t="shared" si="10"/>
        <v>1.014</v>
      </c>
      <c r="G266" s="748">
        <v>777</v>
      </c>
      <c r="H266" s="1337">
        <v>0.95</v>
      </c>
      <c r="I266" s="338"/>
    </row>
    <row r="267" spans="2:9">
      <c r="B267" s="651" t="s">
        <v>5</v>
      </c>
      <c r="C267" s="1356">
        <v>5482</v>
      </c>
      <c r="D267" s="747" t="str">
        <f t="shared" ref="D267:D330" si="11">B267&amp;TEXT(C267,"0000")</f>
        <v>CA5482</v>
      </c>
      <c r="E267" s="1336">
        <v>1.1519999999999999</v>
      </c>
      <c r="F267" s="644">
        <f t="shared" ref="F267:F330" si="12">IF(E267="NA","NA",ROUND((E267-1)*0.9+1,3))</f>
        <v>1.137</v>
      </c>
      <c r="G267" s="748">
        <v>942</v>
      </c>
      <c r="H267" s="1337">
        <v>0.43</v>
      </c>
      <c r="I267" s="338"/>
    </row>
    <row r="268" spans="2:9">
      <c r="B268" s="651" t="s">
        <v>5</v>
      </c>
      <c r="C268" s="1356">
        <v>5484</v>
      </c>
      <c r="D268" s="747" t="str">
        <f t="shared" si="11"/>
        <v>CA5484</v>
      </c>
      <c r="E268" s="1336">
        <v>1.1040000000000001</v>
      </c>
      <c r="F268" s="644">
        <f t="shared" si="12"/>
        <v>1.0940000000000001</v>
      </c>
      <c r="G268" s="748">
        <v>772</v>
      </c>
      <c r="H268" s="1337">
        <v>1.62</v>
      </c>
      <c r="I268" s="338"/>
    </row>
    <row r="269" spans="2:9">
      <c r="B269" s="651" t="s">
        <v>5</v>
      </c>
      <c r="C269" s="1356">
        <v>5485</v>
      </c>
      <c r="D269" s="747" t="str">
        <f t="shared" si="11"/>
        <v>CA5485</v>
      </c>
      <c r="E269" s="1336">
        <v>1.181</v>
      </c>
      <c r="F269" s="644">
        <f t="shared" si="12"/>
        <v>1.163</v>
      </c>
      <c r="G269" s="748">
        <v>846</v>
      </c>
      <c r="H269" s="1337">
        <v>0.7</v>
      </c>
      <c r="I269" s="338"/>
    </row>
    <row r="270" spans="2:9">
      <c r="B270" s="651" t="s">
        <v>5</v>
      </c>
      <c r="C270" s="1356">
        <v>5506</v>
      </c>
      <c r="D270" s="747" t="str">
        <f t="shared" si="11"/>
        <v>CA5506</v>
      </c>
      <c r="E270" s="1336">
        <v>1.3440000000000001</v>
      </c>
      <c r="F270" s="644">
        <f t="shared" si="12"/>
        <v>1.31</v>
      </c>
      <c r="G270" s="748">
        <v>969</v>
      </c>
      <c r="H270" s="1337">
        <v>0.63</v>
      </c>
      <c r="I270" s="338"/>
    </row>
    <row r="271" spans="2:9">
      <c r="B271" s="651" t="s">
        <v>5</v>
      </c>
      <c r="C271" s="1356">
        <v>5507</v>
      </c>
      <c r="D271" s="747" t="str">
        <f t="shared" si="11"/>
        <v>CA5507</v>
      </c>
      <c r="E271" s="1336">
        <v>1.266</v>
      </c>
      <c r="F271" s="644">
        <f t="shared" si="12"/>
        <v>1.2390000000000001</v>
      </c>
      <c r="G271" s="748">
        <v>1012</v>
      </c>
      <c r="H271" s="1337">
        <v>0.38</v>
      </c>
      <c r="I271" s="338"/>
    </row>
    <row r="272" spans="2:9">
      <c r="B272" s="651" t="s">
        <v>5</v>
      </c>
      <c r="C272" s="1356">
        <v>5538</v>
      </c>
      <c r="D272" s="747" t="str">
        <f t="shared" si="11"/>
        <v>CA5538</v>
      </c>
      <c r="E272" s="1336">
        <v>1.0629999999999999</v>
      </c>
      <c r="F272" s="644">
        <f t="shared" si="12"/>
        <v>1.0569999999999999</v>
      </c>
      <c r="G272" s="748">
        <v>849</v>
      </c>
      <c r="H272" s="1337">
        <v>1.08</v>
      </c>
      <c r="I272" s="338"/>
    </row>
    <row r="273" spans="2:9">
      <c r="B273" s="651" t="s">
        <v>5</v>
      </c>
      <c r="C273" s="1356">
        <v>5542</v>
      </c>
      <c r="D273" s="747" t="str">
        <f t="shared" si="11"/>
        <v>CA5542</v>
      </c>
      <c r="E273" s="1336">
        <v>1.3009999999999999</v>
      </c>
      <c r="F273" s="644">
        <f t="shared" si="12"/>
        <v>1.2709999999999999</v>
      </c>
      <c r="G273" s="748">
        <v>1099</v>
      </c>
      <c r="H273" s="1337">
        <v>0.42</v>
      </c>
      <c r="I273" s="338"/>
    </row>
    <row r="274" spans="2:9">
      <c r="B274" s="651" t="s">
        <v>5</v>
      </c>
      <c r="C274" s="1356">
        <v>5552</v>
      </c>
      <c r="D274" s="747" t="str">
        <f t="shared" si="11"/>
        <v>CA5552</v>
      </c>
      <c r="E274" s="1336">
        <v>1.3240000000000001</v>
      </c>
      <c r="F274" s="644">
        <f t="shared" si="12"/>
        <v>1.292</v>
      </c>
      <c r="G274" s="748">
        <v>749</v>
      </c>
      <c r="H274" s="1337">
        <v>2.4900000000000002</v>
      </c>
      <c r="I274" s="338"/>
    </row>
    <row r="275" spans="2:9">
      <c r="B275" s="651" t="s">
        <v>5</v>
      </c>
      <c r="C275" s="1356">
        <v>5553</v>
      </c>
      <c r="D275" s="747" t="str">
        <f t="shared" si="11"/>
        <v>CA5553</v>
      </c>
      <c r="E275" s="1336">
        <v>1.35</v>
      </c>
      <c r="F275" s="644">
        <f t="shared" si="12"/>
        <v>1.3149999999999999</v>
      </c>
      <c r="G275" s="748">
        <v>893</v>
      </c>
      <c r="H275" s="1337">
        <v>1.1000000000000001</v>
      </c>
      <c r="I275" s="338"/>
    </row>
    <row r="276" spans="2:9">
      <c r="B276" s="651" t="s">
        <v>5</v>
      </c>
      <c r="C276" s="1356">
        <v>5606</v>
      </c>
      <c r="D276" s="747" t="str">
        <f t="shared" si="11"/>
        <v>CA5606</v>
      </c>
      <c r="E276" s="1336">
        <v>1.4279999999999999</v>
      </c>
      <c r="F276" s="644">
        <f t="shared" si="12"/>
        <v>1.385</v>
      </c>
      <c r="G276" s="748">
        <v>1180</v>
      </c>
      <c r="H276" s="1337">
        <v>0.12</v>
      </c>
      <c r="I276" s="338"/>
    </row>
    <row r="277" spans="2:9">
      <c r="B277" s="651" t="s">
        <v>5</v>
      </c>
      <c r="C277" s="1356">
        <v>5610</v>
      </c>
      <c r="D277" s="747" t="str">
        <f t="shared" si="11"/>
        <v>CA5610</v>
      </c>
      <c r="E277" s="1336">
        <v>1.214</v>
      </c>
      <c r="F277" s="644">
        <f t="shared" si="12"/>
        <v>1.1930000000000001</v>
      </c>
      <c r="G277" s="748">
        <v>834</v>
      </c>
      <c r="H277" s="1337">
        <v>0.5</v>
      </c>
      <c r="I277" s="338"/>
    </row>
    <row r="278" spans="2:9">
      <c r="B278" s="651" t="s">
        <v>5</v>
      </c>
      <c r="C278" s="1356">
        <v>5632</v>
      </c>
      <c r="D278" s="747" t="str">
        <f t="shared" si="11"/>
        <v>CA5632</v>
      </c>
      <c r="E278" s="1336">
        <v>1.6240000000000001</v>
      </c>
      <c r="F278" s="644">
        <f t="shared" si="12"/>
        <v>1.5620000000000001</v>
      </c>
      <c r="G278" s="748">
        <v>808</v>
      </c>
      <c r="H278" s="1337">
        <v>1.32</v>
      </c>
      <c r="I278" s="338"/>
    </row>
    <row r="279" spans="2:9">
      <c r="B279" s="651" t="s">
        <v>5</v>
      </c>
      <c r="C279" s="1356">
        <v>5633</v>
      </c>
      <c r="D279" s="747" t="str">
        <f t="shared" si="11"/>
        <v>CA5633</v>
      </c>
      <c r="E279" s="1336">
        <v>1.3009999999999999</v>
      </c>
      <c r="F279" s="644">
        <f t="shared" si="12"/>
        <v>1.2709999999999999</v>
      </c>
      <c r="G279" s="748">
        <v>832</v>
      </c>
      <c r="H279" s="1337">
        <v>0.52</v>
      </c>
      <c r="I279" s="338"/>
    </row>
    <row r="280" spans="2:9">
      <c r="B280" s="651" t="s">
        <v>5</v>
      </c>
      <c r="C280" s="1356">
        <v>5650</v>
      </c>
      <c r="D280" s="747" t="str">
        <f t="shared" si="11"/>
        <v>CA5650</v>
      </c>
      <c r="E280" s="1336">
        <v>1.125</v>
      </c>
      <c r="F280" s="644">
        <f t="shared" si="12"/>
        <v>1.113</v>
      </c>
      <c r="G280" s="748">
        <v>824</v>
      </c>
      <c r="H280" s="1337">
        <v>1.07</v>
      </c>
      <c r="I280" s="338"/>
    </row>
    <row r="281" spans="2:9">
      <c r="B281" s="651" t="s">
        <v>5</v>
      </c>
      <c r="C281" s="1356">
        <v>5951</v>
      </c>
      <c r="D281" s="747" t="str">
        <f t="shared" si="11"/>
        <v>CA5951</v>
      </c>
      <c r="E281" s="1336">
        <v>1.1970000000000001</v>
      </c>
      <c r="F281" s="644">
        <f t="shared" si="12"/>
        <v>1.177</v>
      </c>
      <c r="G281" s="748">
        <v>1337</v>
      </c>
      <c r="H281" s="1337">
        <v>0.12</v>
      </c>
      <c r="I281" s="338"/>
    </row>
    <row r="282" spans="2:9">
      <c r="B282" s="651" t="s">
        <v>5</v>
      </c>
      <c r="C282" s="1356">
        <v>6003</v>
      </c>
      <c r="D282" s="747" t="str">
        <f t="shared" si="11"/>
        <v>CA6003</v>
      </c>
      <c r="E282" s="1336">
        <v>1.839</v>
      </c>
      <c r="F282" s="644">
        <f t="shared" si="12"/>
        <v>1.7549999999999999</v>
      </c>
      <c r="G282" s="748">
        <v>1068</v>
      </c>
      <c r="H282" s="1337">
        <v>0.63</v>
      </c>
      <c r="I282" s="338"/>
    </row>
    <row r="283" spans="2:9">
      <c r="B283" s="651" t="s">
        <v>5</v>
      </c>
      <c r="C283" s="1356">
        <v>6011</v>
      </c>
      <c r="D283" s="747" t="str">
        <f t="shared" si="11"/>
        <v>CA6011</v>
      </c>
      <c r="E283" s="1336">
        <v>1.1859999999999999</v>
      </c>
      <c r="F283" s="644">
        <f t="shared" si="12"/>
        <v>1.167</v>
      </c>
      <c r="G283" s="748">
        <v>918</v>
      </c>
      <c r="H283" s="1337">
        <v>0.56000000000000005</v>
      </c>
      <c r="I283" s="338"/>
    </row>
    <row r="284" spans="2:9">
      <c r="B284" s="651" t="s">
        <v>5</v>
      </c>
      <c r="C284" s="1356">
        <v>6204</v>
      </c>
      <c r="D284" s="747" t="str">
        <f t="shared" si="11"/>
        <v>CA6204</v>
      </c>
      <c r="E284" s="1336">
        <v>1.2290000000000001</v>
      </c>
      <c r="F284" s="644">
        <f t="shared" si="12"/>
        <v>1.206</v>
      </c>
      <c r="G284" s="748">
        <v>902</v>
      </c>
      <c r="H284" s="1337">
        <v>1.1200000000000001</v>
      </c>
      <c r="I284" s="338"/>
    </row>
    <row r="285" spans="2:9">
      <c r="B285" s="651" t="s">
        <v>5</v>
      </c>
      <c r="C285" s="1356">
        <v>6206</v>
      </c>
      <c r="D285" s="747" t="str">
        <f t="shared" si="11"/>
        <v>CA6206</v>
      </c>
      <c r="E285" s="1336">
        <v>1.4690000000000001</v>
      </c>
      <c r="F285" s="644">
        <f t="shared" si="12"/>
        <v>1.4219999999999999</v>
      </c>
      <c r="G285" s="748">
        <v>1008</v>
      </c>
      <c r="H285" s="1337">
        <v>0.37</v>
      </c>
      <c r="I285" s="338"/>
    </row>
    <row r="286" spans="2:9">
      <c r="B286" s="651" t="s">
        <v>5</v>
      </c>
      <c r="C286" s="1356">
        <v>6213</v>
      </c>
      <c r="D286" s="747" t="str">
        <f t="shared" si="11"/>
        <v>CA6213</v>
      </c>
      <c r="E286" s="1336">
        <v>1.387</v>
      </c>
      <c r="F286" s="644">
        <f t="shared" si="12"/>
        <v>1.3480000000000001</v>
      </c>
      <c r="G286" s="748">
        <v>880</v>
      </c>
      <c r="H286" s="1337">
        <v>0.25</v>
      </c>
      <c r="I286" s="338"/>
    </row>
    <row r="287" spans="2:9">
      <c r="B287" s="651" t="s">
        <v>5</v>
      </c>
      <c r="C287" s="1356">
        <v>6216</v>
      </c>
      <c r="D287" s="747" t="str">
        <f t="shared" si="11"/>
        <v>CA6216</v>
      </c>
      <c r="E287" s="1336">
        <v>1.41</v>
      </c>
      <c r="F287" s="644">
        <f t="shared" si="12"/>
        <v>1.369</v>
      </c>
      <c r="G287" s="748">
        <v>899</v>
      </c>
      <c r="H287" s="1337">
        <v>0.41</v>
      </c>
      <c r="I287" s="338"/>
    </row>
    <row r="288" spans="2:9">
      <c r="B288" s="651" t="s">
        <v>5</v>
      </c>
      <c r="C288" s="1356">
        <v>6218</v>
      </c>
      <c r="D288" s="747" t="str">
        <f t="shared" si="11"/>
        <v>CA6218</v>
      </c>
      <c r="E288" s="1336">
        <v>1.167</v>
      </c>
      <c r="F288" s="644">
        <f t="shared" si="12"/>
        <v>1.1499999999999999</v>
      </c>
      <c r="G288" s="748">
        <v>912</v>
      </c>
      <c r="H288" s="1337">
        <v>0.76</v>
      </c>
      <c r="I288" s="338"/>
    </row>
    <row r="289" spans="2:9">
      <c r="B289" s="651" t="s">
        <v>5</v>
      </c>
      <c r="C289" s="1356">
        <v>6220</v>
      </c>
      <c r="D289" s="747" t="str">
        <f t="shared" si="11"/>
        <v>CA6220</v>
      </c>
      <c r="E289" s="1336">
        <v>1.6160000000000001</v>
      </c>
      <c r="F289" s="644">
        <f t="shared" si="12"/>
        <v>1.554</v>
      </c>
      <c r="G289" s="748">
        <v>1129</v>
      </c>
      <c r="H289" s="1337">
        <v>0.31</v>
      </c>
      <c r="I289" s="338"/>
    </row>
    <row r="290" spans="2:9">
      <c r="B290" s="651" t="s">
        <v>5</v>
      </c>
      <c r="C290" s="1356">
        <v>6233</v>
      </c>
      <c r="D290" s="747" t="str">
        <f t="shared" si="11"/>
        <v>CA6233</v>
      </c>
      <c r="E290" s="1336">
        <v>1.5780000000000001</v>
      </c>
      <c r="F290" s="644">
        <f t="shared" si="12"/>
        <v>1.52</v>
      </c>
      <c r="G290" s="748">
        <v>1010</v>
      </c>
      <c r="H290" s="1337">
        <v>0.22</v>
      </c>
      <c r="I290" s="338"/>
    </row>
    <row r="291" spans="2:9">
      <c r="B291" s="651" t="s">
        <v>5</v>
      </c>
      <c r="C291" s="1356">
        <v>6235</v>
      </c>
      <c r="D291" s="747" t="str">
        <f t="shared" si="11"/>
        <v>CA6235</v>
      </c>
      <c r="E291" s="1336">
        <v>1.2989999999999999</v>
      </c>
      <c r="F291" s="644">
        <f t="shared" si="12"/>
        <v>1.2689999999999999</v>
      </c>
      <c r="G291" s="748">
        <v>1124</v>
      </c>
      <c r="H291" s="1337">
        <v>0.45</v>
      </c>
      <c r="I291" s="338"/>
    </row>
    <row r="292" spans="2:9">
      <c r="B292" s="651" t="s">
        <v>5</v>
      </c>
      <c r="C292" s="1356">
        <v>6237</v>
      </c>
      <c r="D292" s="747" t="str">
        <f t="shared" si="11"/>
        <v>CA6237</v>
      </c>
      <c r="E292" s="1336">
        <v>1.5680000000000001</v>
      </c>
      <c r="F292" s="644">
        <f t="shared" si="12"/>
        <v>1.5109999999999999</v>
      </c>
      <c r="G292" s="748">
        <v>954</v>
      </c>
      <c r="H292" s="1337">
        <v>0.24</v>
      </c>
      <c r="I292" s="338"/>
    </row>
    <row r="293" spans="2:9">
      <c r="B293" s="651" t="s">
        <v>5</v>
      </c>
      <c r="C293" s="1356">
        <v>6251</v>
      </c>
      <c r="D293" s="747" t="str">
        <f t="shared" si="11"/>
        <v>CA6251</v>
      </c>
      <c r="E293" s="1336">
        <v>1.4890000000000001</v>
      </c>
      <c r="F293" s="644">
        <f t="shared" si="12"/>
        <v>1.44</v>
      </c>
      <c r="G293" s="748">
        <v>829</v>
      </c>
      <c r="H293" s="1337">
        <v>0.53</v>
      </c>
      <c r="I293" s="338"/>
    </row>
    <row r="294" spans="2:9">
      <c r="B294" s="651" t="s">
        <v>5</v>
      </c>
      <c r="C294" s="1356">
        <v>6258</v>
      </c>
      <c r="D294" s="747" t="str">
        <f t="shared" si="11"/>
        <v>CA6258</v>
      </c>
      <c r="E294" s="1336">
        <v>1.252</v>
      </c>
      <c r="F294" s="644">
        <f t="shared" si="12"/>
        <v>1.2270000000000001</v>
      </c>
      <c r="G294" s="748">
        <v>908</v>
      </c>
      <c r="H294" s="1337">
        <v>0.55000000000000004</v>
      </c>
      <c r="I294" s="338"/>
    </row>
    <row r="295" spans="2:9">
      <c r="B295" s="651" t="s">
        <v>5</v>
      </c>
      <c r="C295" s="1356">
        <v>6307</v>
      </c>
      <c r="D295" s="747" t="str">
        <f t="shared" si="11"/>
        <v>CA6307</v>
      </c>
      <c r="E295" s="1336">
        <v>1.2150000000000001</v>
      </c>
      <c r="F295" s="644">
        <f t="shared" si="12"/>
        <v>1.194</v>
      </c>
      <c r="G295" s="748">
        <v>882</v>
      </c>
      <c r="H295" s="1337">
        <v>1.18</v>
      </c>
      <c r="I295" s="338"/>
    </row>
    <row r="296" spans="2:9">
      <c r="B296" s="651" t="s">
        <v>5</v>
      </c>
      <c r="C296" s="1356">
        <v>6308</v>
      </c>
      <c r="D296" s="747" t="str">
        <f t="shared" si="11"/>
        <v>CA6308</v>
      </c>
      <c r="E296" s="1336">
        <v>1.4550000000000001</v>
      </c>
      <c r="F296" s="644">
        <f t="shared" si="12"/>
        <v>1.41</v>
      </c>
      <c r="G296" s="748">
        <v>1041</v>
      </c>
      <c r="H296" s="1337">
        <v>0.45</v>
      </c>
      <c r="I296" s="338"/>
    </row>
    <row r="297" spans="2:9">
      <c r="B297" s="651" t="s">
        <v>5</v>
      </c>
      <c r="C297" s="1356">
        <v>6315</v>
      </c>
      <c r="D297" s="747" t="str">
        <f t="shared" si="11"/>
        <v>CA6315</v>
      </c>
      <c r="E297" s="1336">
        <v>1.079</v>
      </c>
      <c r="F297" s="644">
        <f t="shared" si="12"/>
        <v>1.071</v>
      </c>
      <c r="G297" s="748">
        <v>947</v>
      </c>
      <c r="H297" s="1337">
        <v>0.74</v>
      </c>
      <c r="I297" s="338"/>
    </row>
    <row r="298" spans="2:9">
      <c r="B298" s="651" t="s">
        <v>5</v>
      </c>
      <c r="C298" s="1356">
        <v>6316</v>
      </c>
      <c r="D298" s="747" t="str">
        <f t="shared" si="11"/>
        <v>CA6316</v>
      </c>
      <c r="E298" s="1336">
        <v>1.4850000000000001</v>
      </c>
      <c r="F298" s="644">
        <f t="shared" si="12"/>
        <v>1.4370000000000001</v>
      </c>
      <c r="G298" s="748">
        <v>1094</v>
      </c>
      <c r="H298" s="1337">
        <v>0.39</v>
      </c>
      <c r="I298" s="338"/>
    </row>
    <row r="299" spans="2:9">
      <c r="B299" s="651" t="s">
        <v>5</v>
      </c>
      <c r="C299" s="1356">
        <v>6325</v>
      </c>
      <c r="D299" s="747" t="str">
        <f t="shared" si="11"/>
        <v>CA6325</v>
      </c>
      <c r="E299" s="1336">
        <v>1.143</v>
      </c>
      <c r="F299" s="644">
        <f t="shared" si="12"/>
        <v>1.129</v>
      </c>
      <c r="G299" s="748">
        <v>1055</v>
      </c>
      <c r="H299" s="1337">
        <v>0.59</v>
      </c>
      <c r="I299" s="338"/>
    </row>
    <row r="300" spans="2:9">
      <c r="B300" s="651" t="s">
        <v>5</v>
      </c>
      <c r="C300" s="1356">
        <v>6361</v>
      </c>
      <c r="D300" s="747" t="str">
        <f t="shared" si="11"/>
        <v>CA6361</v>
      </c>
      <c r="E300" s="1336">
        <v>1.395</v>
      </c>
      <c r="F300" s="644">
        <f t="shared" si="12"/>
        <v>1.3560000000000001</v>
      </c>
      <c r="G300" s="748">
        <v>879</v>
      </c>
      <c r="H300" s="1337">
        <v>0.51</v>
      </c>
      <c r="I300" s="338"/>
    </row>
    <row r="301" spans="2:9">
      <c r="B301" s="651" t="s">
        <v>5</v>
      </c>
      <c r="C301" s="1356">
        <v>6364</v>
      </c>
      <c r="D301" s="747" t="str">
        <f t="shared" si="11"/>
        <v>CA6364</v>
      </c>
      <c r="E301" s="1336">
        <v>0.89800000000000002</v>
      </c>
      <c r="F301" s="644">
        <f t="shared" si="12"/>
        <v>0.90800000000000003</v>
      </c>
      <c r="G301" s="748">
        <v>815</v>
      </c>
      <c r="H301" s="1337">
        <v>1.0900000000000001</v>
      </c>
      <c r="I301" s="338"/>
    </row>
    <row r="302" spans="2:9">
      <c r="B302" s="651" t="s">
        <v>5</v>
      </c>
      <c r="C302" s="1356">
        <v>6400</v>
      </c>
      <c r="D302" s="747" t="str">
        <f t="shared" si="11"/>
        <v>CA6400</v>
      </c>
      <c r="E302" s="1336">
        <v>1.044</v>
      </c>
      <c r="F302" s="644">
        <f t="shared" si="12"/>
        <v>1.04</v>
      </c>
      <c r="G302" s="748">
        <v>849</v>
      </c>
      <c r="H302" s="1337">
        <v>1.32</v>
      </c>
      <c r="I302" s="338"/>
    </row>
    <row r="303" spans="2:9">
      <c r="B303" s="651" t="s">
        <v>5</v>
      </c>
      <c r="C303" s="1356">
        <v>6504</v>
      </c>
      <c r="D303" s="747" t="str">
        <f t="shared" si="11"/>
        <v>CA6504</v>
      </c>
      <c r="E303" s="1336">
        <v>1.056</v>
      </c>
      <c r="F303" s="644">
        <f t="shared" si="12"/>
        <v>1.05</v>
      </c>
      <c r="G303" s="748">
        <v>724</v>
      </c>
      <c r="H303" s="1337">
        <v>0.97</v>
      </c>
      <c r="I303" s="338"/>
    </row>
    <row r="304" spans="2:9">
      <c r="B304" s="651" t="s">
        <v>5</v>
      </c>
      <c r="C304" s="1356">
        <v>6834</v>
      </c>
      <c r="D304" s="747" t="str">
        <f t="shared" si="11"/>
        <v>CA6834</v>
      </c>
      <c r="E304" s="1336">
        <v>1.0569999999999999</v>
      </c>
      <c r="F304" s="644">
        <f t="shared" si="12"/>
        <v>1.0509999999999999</v>
      </c>
      <c r="G304" s="748">
        <v>846</v>
      </c>
      <c r="H304" s="1337">
        <v>0.88</v>
      </c>
      <c r="I304" s="338"/>
    </row>
    <row r="305" spans="2:9">
      <c r="B305" s="651" t="s">
        <v>5</v>
      </c>
      <c r="C305" s="1356">
        <v>7133</v>
      </c>
      <c r="D305" s="747" t="str">
        <f t="shared" si="11"/>
        <v>CA7133</v>
      </c>
      <c r="E305" s="1336">
        <v>1.0820000000000001</v>
      </c>
      <c r="F305" s="644">
        <f t="shared" si="12"/>
        <v>1.0740000000000001</v>
      </c>
      <c r="G305" s="748">
        <v>947</v>
      </c>
      <c r="H305" s="1337">
        <v>0.68</v>
      </c>
      <c r="I305" s="338"/>
    </row>
    <row r="306" spans="2:9">
      <c r="B306" s="651" t="s">
        <v>5</v>
      </c>
      <c r="C306" s="1356">
        <v>7198</v>
      </c>
      <c r="D306" s="747" t="str">
        <f t="shared" si="11"/>
        <v>CA7198</v>
      </c>
      <c r="E306" s="1336">
        <v>1.1659999999999999</v>
      </c>
      <c r="F306" s="644">
        <f t="shared" si="12"/>
        <v>1.149</v>
      </c>
      <c r="G306" s="748">
        <v>721</v>
      </c>
      <c r="H306" s="1337">
        <v>0.97</v>
      </c>
      <c r="I306" s="338"/>
    </row>
    <row r="307" spans="2:9">
      <c r="B307" s="651" t="s">
        <v>5</v>
      </c>
      <c r="C307" s="1356">
        <v>7207</v>
      </c>
      <c r="D307" s="747" t="str">
        <f t="shared" si="11"/>
        <v>CA7207</v>
      </c>
      <c r="E307" s="1336">
        <v>0.995</v>
      </c>
      <c r="F307" s="644">
        <f t="shared" si="12"/>
        <v>0.996</v>
      </c>
      <c r="G307" s="748">
        <v>694</v>
      </c>
      <c r="H307" s="1337">
        <v>1.33</v>
      </c>
      <c r="I307" s="338"/>
    </row>
    <row r="308" spans="2:9">
      <c r="B308" s="651" t="s">
        <v>5</v>
      </c>
      <c r="C308" s="1356">
        <v>7219</v>
      </c>
      <c r="D308" s="747" t="str">
        <f t="shared" si="11"/>
        <v>CA7219</v>
      </c>
      <c r="E308" s="1336">
        <v>1.135</v>
      </c>
      <c r="F308" s="644">
        <f t="shared" si="12"/>
        <v>1.1220000000000001</v>
      </c>
      <c r="G308" s="748">
        <v>908</v>
      </c>
      <c r="H308" s="1337">
        <v>1.1599999999999999</v>
      </c>
      <c r="I308" s="338"/>
    </row>
    <row r="309" spans="2:9">
      <c r="B309" s="651" t="s">
        <v>5</v>
      </c>
      <c r="C309" s="1356">
        <v>7227</v>
      </c>
      <c r="D309" s="747" t="str">
        <f t="shared" si="11"/>
        <v>CA7227</v>
      </c>
      <c r="E309" s="1336">
        <v>1.1459999999999999</v>
      </c>
      <c r="F309" s="644">
        <f t="shared" si="12"/>
        <v>1.131</v>
      </c>
      <c r="G309" s="748">
        <v>747</v>
      </c>
      <c r="H309" s="1337">
        <v>0.86</v>
      </c>
      <c r="I309" s="338"/>
    </row>
    <row r="310" spans="2:9">
      <c r="B310" s="651" t="s">
        <v>5</v>
      </c>
      <c r="C310" s="1356">
        <v>7232</v>
      </c>
      <c r="D310" s="747" t="str">
        <f t="shared" si="11"/>
        <v>CA7232</v>
      </c>
      <c r="E310" s="1336">
        <v>1.2330000000000001</v>
      </c>
      <c r="F310" s="644">
        <f t="shared" si="12"/>
        <v>1.21</v>
      </c>
      <c r="G310" s="748">
        <v>802</v>
      </c>
      <c r="H310" s="1337">
        <v>1.07</v>
      </c>
      <c r="I310" s="338"/>
    </row>
    <row r="311" spans="2:9">
      <c r="B311" s="651" t="s">
        <v>5</v>
      </c>
      <c r="C311" s="1356">
        <v>7248</v>
      </c>
      <c r="D311" s="747" t="str">
        <f t="shared" si="11"/>
        <v>CA7248</v>
      </c>
      <c r="E311" s="1336">
        <v>1.044</v>
      </c>
      <c r="F311" s="644">
        <f t="shared" si="12"/>
        <v>1.04</v>
      </c>
      <c r="G311" s="748">
        <v>1236</v>
      </c>
      <c r="H311" s="1337">
        <v>0.17</v>
      </c>
      <c r="I311" s="338"/>
    </row>
    <row r="312" spans="2:9">
      <c r="B312" s="651" t="s">
        <v>5</v>
      </c>
      <c r="C312" s="1356">
        <v>7272</v>
      </c>
      <c r="D312" s="747" t="str">
        <f t="shared" si="11"/>
        <v>CA7272</v>
      </c>
      <c r="E312" s="1336">
        <v>1.101</v>
      </c>
      <c r="F312" s="644">
        <f t="shared" si="12"/>
        <v>1.091</v>
      </c>
      <c r="G312" s="748">
        <v>735</v>
      </c>
      <c r="H312" s="1337">
        <v>0.77</v>
      </c>
      <c r="I312" s="338"/>
    </row>
    <row r="313" spans="2:9">
      <c r="B313" s="651" t="s">
        <v>5</v>
      </c>
      <c r="C313" s="1356">
        <v>7332</v>
      </c>
      <c r="D313" s="747" t="str">
        <f t="shared" si="11"/>
        <v>CA7332</v>
      </c>
      <c r="E313" s="1336">
        <v>0.63800000000000001</v>
      </c>
      <c r="F313" s="644">
        <f t="shared" si="12"/>
        <v>0.67400000000000004</v>
      </c>
      <c r="G313" s="748">
        <v>934</v>
      </c>
      <c r="H313" s="1337">
        <v>1.18</v>
      </c>
      <c r="I313" s="338"/>
    </row>
    <row r="314" spans="2:9">
      <c r="B314" s="651" t="s">
        <v>5</v>
      </c>
      <c r="C314" s="1356">
        <v>7360</v>
      </c>
      <c r="D314" s="747" t="str">
        <f t="shared" si="11"/>
        <v>CA7360</v>
      </c>
      <c r="E314" s="1336">
        <v>0.96699999999999997</v>
      </c>
      <c r="F314" s="644">
        <f t="shared" si="12"/>
        <v>0.97</v>
      </c>
      <c r="G314" s="748">
        <v>750</v>
      </c>
      <c r="H314" s="1337">
        <v>1.2</v>
      </c>
      <c r="I314" s="338"/>
    </row>
    <row r="315" spans="2:9">
      <c r="B315" s="651" t="s">
        <v>5</v>
      </c>
      <c r="C315" s="1356">
        <v>7365</v>
      </c>
      <c r="D315" s="747" t="str">
        <f t="shared" si="11"/>
        <v>CA7365</v>
      </c>
      <c r="E315" s="1336">
        <v>1.0609999999999999</v>
      </c>
      <c r="F315" s="644">
        <f t="shared" si="12"/>
        <v>1.0549999999999999</v>
      </c>
      <c r="G315" s="748">
        <v>683</v>
      </c>
      <c r="H315" s="1337">
        <v>1</v>
      </c>
      <c r="I315" s="338"/>
    </row>
    <row r="316" spans="2:9">
      <c r="B316" s="651" t="s">
        <v>5</v>
      </c>
      <c r="C316" s="1356">
        <v>7382</v>
      </c>
      <c r="D316" s="747" t="str">
        <f t="shared" si="11"/>
        <v>CA7382</v>
      </c>
      <c r="E316" s="1336">
        <v>1.0329999999999999</v>
      </c>
      <c r="F316" s="644">
        <f t="shared" si="12"/>
        <v>1.03</v>
      </c>
      <c r="G316" s="748">
        <v>738</v>
      </c>
      <c r="H316" s="1337">
        <v>1.23</v>
      </c>
      <c r="I316" s="338"/>
    </row>
    <row r="317" spans="2:9">
      <c r="B317" s="651" t="s">
        <v>5</v>
      </c>
      <c r="C317" s="1356">
        <v>7392</v>
      </c>
      <c r="D317" s="747" t="str">
        <f t="shared" si="11"/>
        <v>CA7392</v>
      </c>
      <c r="E317" s="1336">
        <v>0.75</v>
      </c>
      <c r="F317" s="644">
        <f t="shared" si="12"/>
        <v>0.77500000000000002</v>
      </c>
      <c r="G317" s="748">
        <v>874</v>
      </c>
      <c r="H317" s="1337">
        <v>1.52</v>
      </c>
      <c r="I317" s="338"/>
    </row>
    <row r="318" spans="2:9">
      <c r="B318" s="651" t="s">
        <v>5</v>
      </c>
      <c r="C318" s="1356">
        <v>7403</v>
      </c>
      <c r="D318" s="747" t="str">
        <f t="shared" si="11"/>
        <v>CA7403</v>
      </c>
      <c r="E318" s="1336">
        <v>0.81100000000000005</v>
      </c>
      <c r="F318" s="644">
        <f t="shared" si="12"/>
        <v>0.83</v>
      </c>
      <c r="G318" s="748">
        <v>1085</v>
      </c>
      <c r="H318" s="1337">
        <v>1.38</v>
      </c>
      <c r="I318" s="338"/>
    </row>
    <row r="319" spans="2:9">
      <c r="B319" s="651" t="s">
        <v>5</v>
      </c>
      <c r="C319" s="1356">
        <v>7405</v>
      </c>
      <c r="D319" s="747" t="str">
        <f t="shared" si="11"/>
        <v>CA7405</v>
      </c>
      <c r="E319" s="1336">
        <v>0.753</v>
      </c>
      <c r="F319" s="644">
        <f t="shared" si="12"/>
        <v>0.77800000000000002</v>
      </c>
      <c r="G319" s="748">
        <v>1228</v>
      </c>
      <c r="H319" s="1337">
        <v>0.45</v>
      </c>
      <c r="I319" s="338"/>
    </row>
    <row r="320" spans="2:9">
      <c r="B320" s="651" t="s">
        <v>5</v>
      </c>
      <c r="C320" s="1356">
        <v>7409</v>
      </c>
      <c r="D320" s="747" t="str">
        <f t="shared" si="11"/>
        <v>CA7409</v>
      </c>
      <c r="E320" s="1336">
        <v>1.6619999999999999</v>
      </c>
      <c r="F320" s="644">
        <f t="shared" si="12"/>
        <v>1.5960000000000001</v>
      </c>
      <c r="G320" s="748">
        <v>690</v>
      </c>
      <c r="H320" s="1337">
        <v>0.64</v>
      </c>
      <c r="I320" s="338"/>
    </row>
    <row r="321" spans="2:9">
      <c r="B321" s="651" t="s">
        <v>5</v>
      </c>
      <c r="C321" s="1356">
        <v>7410</v>
      </c>
      <c r="D321" s="747" t="str">
        <f t="shared" si="11"/>
        <v>CA7410</v>
      </c>
      <c r="E321" s="1336">
        <v>1.0640000000000001</v>
      </c>
      <c r="F321" s="644">
        <f t="shared" si="12"/>
        <v>1.0580000000000001</v>
      </c>
      <c r="G321" s="748">
        <v>539</v>
      </c>
      <c r="H321" s="1337">
        <v>0.76</v>
      </c>
      <c r="I321" s="338"/>
    </row>
    <row r="322" spans="2:9">
      <c r="B322" s="651" t="s">
        <v>5</v>
      </c>
      <c r="C322" s="1356">
        <v>7421</v>
      </c>
      <c r="D322" s="747" t="str">
        <f t="shared" si="11"/>
        <v>CA7421</v>
      </c>
      <c r="E322" s="1336">
        <v>1.333</v>
      </c>
      <c r="F322" s="644">
        <f t="shared" si="12"/>
        <v>1.3</v>
      </c>
      <c r="G322" s="748">
        <v>1086</v>
      </c>
      <c r="H322" s="1337">
        <v>0.36</v>
      </c>
      <c r="I322" s="338"/>
    </row>
    <row r="323" spans="2:9">
      <c r="B323" s="651" t="s">
        <v>5</v>
      </c>
      <c r="C323" s="1356">
        <v>7424</v>
      </c>
      <c r="D323" s="747" t="str">
        <f t="shared" si="11"/>
        <v>CA7424</v>
      </c>
      <c r="E323" s="1336">
        <v>1.2270000000000001</v>
      </c>
      <c r="F323" s="644">
        <f t="shared" si="12"/>
        <v>1.204</v>
      </c>
      <c r="G323" s="748">
        <v>1208</v>
      </c>
      <c r="H323" s="1337">
        <v>0.19</v>
      </c>
      <c r="I323" s="338"/>
    </row>
    <row r="324" spans="2:9">
      <c r="B324" s="651" t="s">
        <v>5</v>
      </c>
      <c r="C324" s="1356">
        <v>7428</v>
      </c>
      <c r="D324" s="747" t="str">
        <f t="shared" si="11"/>
        <v>CA7428</v>
      </c>
      <c r="E324" s="1336">
        <v>1.1120000000000001</v>
      </c>
      <c r="F324" s="644">
        <f t="shared" si="12"/>
        <v>1.101</v>
      </c>
      <c r="G324" s="748">
        <v>909</v>
      </c>
      <c r="H324" s="1337">
        <v>0.65</v>
      </c>
      <c r="I324" s="338"/>
    </row>
    <row r="325" spans="2:9">
      <c r="B325" s="651" t="s">
        <v>5</v>
      </c>
      <c r="C325" s="1356">
        <v>7429</v>
      </c>
      <c r="D325" s="747" t="str">
        <f t="shared" si="11"/>
        <v>CA7429</v>
      </c>
      <c r="E325" s="1336">
        <v>1.165</v>
      </c>
      <c r="F325" s="644">
        <f t="shared" si="12"/>
        <v>1.149</v>
      </c>
      <c r="G325" s="748">
        <v>1002</v>
      </c>
      <c r="H325" s="1337">
        <v>0.64</v>
      </c>
      <c r="I325" s="338"/>
    </row>
    <row r="326" spans="2:9">
      <c r="B326" s="651" t="s">
        <v>5</v>
      </c>
      <c r="C326" s="1356">
        <v>7500</v>
      </c>
      <c r="D326" s="747" t="str">
        <f t="shared" si="11"/>
        <v>CA7500</v>
      </c>
      <c r="E326" s="1336">
        <v>0.89</v>
      </c>
      <c r="F326" s="644">
        <f t="shared" si="12"/>
        <v>0.90100000000000002</v>
      </c>
      <c r="G326" s="748">
        <v>915</v>
      </c>
      <c r="H326" s="1337">
        <v>0.44</v>
      </c>
      <c r="I326" s="338"/>
    </row>
    <row r="327" spans="2:9">
      <c r="B327" s="651" t="s">
        <v>5</v>
      </c>
      <c r="C327" s="1356">
        <v>7515</v>
      </c>
      <c r="D327" s="747" t="str">
        <f t="shared" si="11"/>
        <v>CA7515</v>
      </c>
      <c r="E327" s="1336">
        <v>1.1279999999999999</v>
      </c>
      <c r="F327" s="644">
        <f t="shared" si="12"/>
        <v>1.115</v>
      </c>
      <c r="G327" s="748">
        <v>1241</v>
      </c>
      <c r="H327" s="1337">
        <v>0.3</v>
      </c>
      <c r="I327" s="338"/>
    </row>
    <row r="328" spans="2:9">
      <c r="B328" s="651" t="s">
        <v>5</v>
      </c>
      <c r="C328" s="1356">
        <v>7520</v>
      </c>
      <c r="D328" s="747" t="str">
        <f t="shared" si="11"/>
        <v>CA7520</v>
      </c>
      <c r="E328" s="1336">
        <v>0.85599999999999998</v>
      </c>
      <c r="F328" s="644">
        <f t="shared" si="12"/>
        <v>0.87</v>
      </c>
      <c r="G328" s="748">
        <v>1177</v>
      </c>
      <c r="H328" s="1337">
        <v>0.56000000000000005</v>
      </c>
      <c r="I328" s="338"/>
    </row>
    <row r="329" spans="2:9">
      <c r="B329" s="651" t="s">
        <v>5</v>
      </c>
      <c r="C329" s="1356">
        <v>7538</v>
      </c>
      <c r="D329" s="747" t="str">
        <f t="shared" si="11"/>
        <v>CA7538</v>
      </c>
      <c r="E329" s="1336">
        <v>1.6080000000000001</v>
      </c>
      <c r="F329" s="644">
        <f t="shared" si="12"/>
        <v>1.5469999999999999</v>
      </c>
      <c r="G329" s="748">
        <v>1535</v>
      </c>
      <c r="H329" s="1337">
        <v>0.51</v>
      </c>
      <c r="I329" s="338"/>
    </row>
    <row r="330" spans="2:9">
      <c r="B330" s="651" t="s">
        <v>5</v>
      </c>
      <c r="C330" s="1356">
        <v>7539</v>
      </c>
      <c r="D330" s="747" t="str">
        <f t="shared" si="11"/>
        <v>CA7539</v>
      </c>
      <c r="E330" s="1336">
        <v>1.248</v>
      </c>
      <c r="F330" s="644">
        <f t="shared" si="12"/>
        <v>1.2230000000000001</v>
      </c>
      <c r="G330" s="748">
        <v>1609</v>
      </c>
      <c r="H330" s="1337">
        <v>0.17</v>
      </c>
      <c r="I330" s="338"/>
    </row>
    <row r="331" spans="2:9">
      <c r="B331" s="651" t="s">
        <v>5</v>
      </c>
      <c r="C331" s="1356">
        <v>7580</v>
      </c>
      <c r="D331" s="747" t="str">
        <f t="shared" ref="D331:D394" si="13">B331&amp;TEXT(C331,"0000")</f>
        <v>CA7580</v>
      </c>
      <c r="E331" s="1336">
        <v>0.95599999999999996</v>
      </c>
      <c r="F331" s="644">
        <f t="shared" ref="F331:F394" si="14">IF(E331="NA","NA",ROUND((E331-1)*0.9+1,3))</f>
        <v>0.96</v>
      </c>
      <c r="G331" s="748">
        <v>1055</v>
      </c>
      <c r="H331" s="1337">
        <v>0.43</v>
      </c>
      <c r="I331" s="338"/>
    </row>
    <row r="332" spans="2:9">
      <c r="B332" s="651" t="s">
        <v>5</v>
      </c>
      <c r="C332" s="1356">
        <v>7600</v>
      </c>
      <c r="D332" s="747" t="str">
        <f t="shared" si="13"/>
        <v>CA7600</v>
      </c>
      <c r="E332" s="1336">
        <v>1.202</v>
      </c>
      <c r="F332" s="644">
        <f t="shared" si="14"/>
        <v>1.1819999999999999</v>
      </c>
      <c r="G332" s="748">
        <v>1545</v>
      </c>
      <c r="H332" s="1337">
        <v>0.63</v>
      </c>
      <c r="I332" s="338"/>
    </row>
    <row r="333" spans="2:9">
      <c r="B333" s="651" t="s">
        <v>5</v>
      </c>
      <c r="C333" s="1356">
        <v>7601</v>
      </c>
      <c r="D333" s="747" t="str">
        <f t="shared" si="13"/>
        <v>CA7601</v>
      </c>
      <c r="E333" s="1336">
        <v>0.96899999999999997</v>
      </c>
      <c r="F333" s="644">
        <f t="shared" si="14"/>
        <v>0.97199999999999998</v>
      </c>
      <c r="G333" s="748">
        <v>1010</v>
      </c>
      <c r="H333" s="1337">
        <v>0.98</v>
      </c>
      <c r="I333" s="338"/>
    </row>
    <row r="334" spans="2:9">
      <c r="B334" s="651" t="s">
        <v>5</v>
      </c>
      <c r="C334" s="1356">
        <v>7605</v>
      </c>
      <c r="D334" s="747" t="str">
        <f t="shared" si="13"/>
        <v>CA7605</v>
      </c>
      <c r="E334" s="1336">
        <v>1.0309999999999999</v>
      </c>
      <c r="F334" s="644">
        <f t="shared" si="14"/>
        <v>1.028</v>
      </c>
      <c r="G334" s="748">
        <v>1081</v>
      </c>
      <c r="H334" s="1337">
        <v>0.47</v>
      </c>
      <c r="I334" s="338"/>
    </row>
    <row r="335" spans="2:9">
      <c r="B335" s="651" t="s">
        <v>5</v>
      </c>
      <c r="C335" s="1356">
        <v>7607</v>
      </c>
      <c r="D335" s="747" t="str">
        <f t="shared" si="13"/>
        <v>CA7607</v>
      </c>
      <c r="E335" s="1336">
        <v>1.002</v>
      </c>
      <c r="F335" s="644">
        <f t="shared" si="14"/>
        <v>1.002</v>
      </c>
      <c r="G335" s="748">
        <v>1408</v>
      </c>
      <c r="H335" s="1337">
        <v>0.05</v>
      </c>
      <c r="I335" s="338"/>
    </row>
    <row r="336" spans="2:9">
      <c r="B336" s="651" t="s">
        <v>5</v>
      </c>
      <c r="C336" s="1356">
        <v>7610</v>
      </c>
      <c r="D336" s="747" t="str">
        <f t="shared" si="13"/>
        <v>CA7610</v>
      </c>
      <c r="E336" s="1336">
        <v>1.129</v>
      </c>
      <c r="F336" s="644">
        <f t="shared" si="14"/>
        <v>1.1160000000000001</v>
      </c>
      <c r="G336" s="748">
        <v>1412</v>
      </c>
      <c r="H336" s="1337">
        <v>0.11</v>
      </c>
      <c r="I336" s="338"/>
    </row>
    <row r="337" spans="2:9">
      <c r="B337" s="651" t="s">
        <v>5</v>
      </c>
      <c r="C337" s="1356">
        <v>7706</v>
      </c>
      <c r="D337" s="747" t="str">
        <f t="shared" si="13"/>
        <v>CA7706</v>
      </c>
      <c r="E337" s="1336">
        <v>1.0009999999999999</v>
      </c>
      <c r="F337" s="644">
        <f t="shared" si="14"/>
        <v>1.0009999999999999</v>
      </c>
      <c r="G337" s="748">
        <v>1045</v>
      </c>
      <c r="H337" s="1337">
        <v>0.75</v>
      </c>
      <c r="I337" s="338"/>
    </row>
    <row r="338" spans="2:9">
      <c r="B338" s="651" t="s">
        <v>5</v>
      </c>
      <c r="C338" s="1356">
        <v>7707</v>
      </c>
      <c r="D338" s="747" t="str">
        <f t="shared" si="13"/>
        <v>CA7707</v>
      </c>
      <c r="E338" s="1336">
        <v>1.0629999999999999</v>
      </c>
      <c r="F338" s="644">
        <f t="shared" si="14"/>
        <v>1.0569999999999999</v>
      </c>
      <c r="G338" s="748">
        <v>961</v>
      </c>
      <c r="H338" s="1337">
        <v>0.05</v>
      </c>
      <c r="I338" s="338"/>
    </row>
    <row r="339" spans="2:9">
      <c r="B339" s="651" t="s">
        <v>5</v>
      </c>
      <c r="C339" s="1356">
        <v>7720</v>
      </c>
      <c r="D339" s="747" t="str">
        <f t="shared" si="13"/>
        <v>CA7720</v>
      </c>
      <c r="E339" s="1336">
        <v>0.995</v>
      </c>
      <c r="F339" s="644">
        <f t="shared" si="14"/>
        <v>0.996</v>
      </c>
      <c r="G339" s="748">
        <v>1090</v>
      </c>
      <c r="H339" s="1337">
        <v>0.56999999999999995</v>
      </c>
      <c r="I339" s="338"/>
    </row>
    <row r="340" spans="2:9">
      <c r="B340" s="651" t="s">
        <v>5</v>
      </c>
      <c r="C340" s="1356">
        <v>7721</v>
      </c>
      <c r="D340" s="747" t="str">
        <f t="shared" si="13"/>
        <v>CA7721</v>
      </c>
      <c r="E340" s="1336">
        <v>1.056</v>
      </c>
      <c r="F340" s="644">
        <f t="shared" si="14"/>
        <v>1.05</v>
      </c>
      <c r="G340" s="748">
        <v>714</v>
      </c>
      <c r="H340" s="1337">
        <v>0.59</v>
      </c>
      <c r="I340" s="338"/>
    </row>
    <row r="341" spans="2:9">
      <c r="B341" s="651" t="s">
        <v>5</v>
      </c>
      <c r="C341" s="1356">
        <v>7722</v>
      </c>
      <c r="D341" s="747" t="str">
        <f t="shared" si="13"/>
        <v>CA7722</v>
      </c>
      <c r="E341" s="1336">
        <v>1.0349999999999999</v>
      </c>
      <c r="F341" s="644">
        <f t="shared" si="14"/>
        <v>1.032</v>
      </c>
      <c r="G341" s="748">
        <v>1090</v>
      </c>
      <c r="H341" s="1337">
        <v>7.77</v>
      </c>
      <c r="I341" s="338"/>
    </row>
    <row r="342" spans="2:9">
      <c r="B342" s="651" t="s">
        <v>5</v>
      </c>
      <c r="C342" s="1356">
        <v>7855</v>
      </c>
      <c r="D342" s="747" t="str">
        <f t="shared" si="13"/>
        <v>CA7855</v>
      </c>
      <c r="E342" s="1336">
        <v>1.407</v>
      </c>
      <c r="F342" s="644">
        <f t="shared" si="14"/>
        <v>1.3660000000000001</v>
      </c>
      <c r="G342" s="748">
        <v>1131</v>
      </c>
      <c r="H342" s="1337">
        <v>0.39</v>
      </c>
      <c r="I342" s="338"/>
    </row>
    <row r="343" spans="2:9">
      <c r="B343" s="651" t="s">
        <v>5</v>
      </c>
      <c r="C343" s="1356">
        <v>8001</v>
      </c>
      <c r="D343" s="747" t="str">
        <f t="shared" si="13"/>
        <v>CA8001</v>
      </c>
      <c r="E343" s="1336">
        <v>0.93100000000000005</v>
      </c>
      <c r="F343" s="644">
        <f t="shared" si="14"/>
        <v>0.93799999999999994</v>
      </c>
      <c r="G343" s="748">
        <v>831</v>
      </c>
      <c r="H343" s="1337">
        <v>0.81</v>
      </c>
      <c r="I343" s="338"/>
    </row>
    <row r="344" spans="2:9">
      <c r="B344" s="651" t="s">
        <v>5</v>
      </c>
      <c r="C344" s="1356">
        <v>8004</v>
      </c>
      <c r="D344" s="747" t="str">
        <f t="shared" si="13"/>
        <v>CA8004</v>
      </c>
      <c r="E344" s="1336">
        <v>0.94399999999999995</v>
      </c>
      <c r="F344" s="644">
        <f t="shared" si="14"/>
        <v>0.95</v>
      </c>
      <c r="G344" s="748">
        <v>641</v>
      </c>
      <c r="H344" s="1337">
        <v>0.68</v>
      </c>
      <c r="I344" s="338"/>
    </row>
    <row r="345" spans="2:9">
      <c r="B345" s="651" t="s">
        <v>5</v>
      </c>
      <c r="C345" s="1356">
        <v>8006</v>
      </c>
      <c r="D345" s="747" t="str">
        <f t="shared" si="13"/>
        <v>CA8006</v>
      </c>
      <c r="E345" s="1336">
        <v>0.80700000000000005</v>
      </c>
      <c r="F345" s="644">
        <f t="shared" si="14"/>
        <v>0.82599999999999996</v>
      </c>
      <c r="G345" s="748">
        <v>685</v>
      </c>
      <c r="H345" s="1337">
        <v>0.92</v>
      </c>
      <c r="I345" s="338"/>
    </row>
    <row r="346" spans="2:9">
      <c r="B346" s="651" t="s">
        <v>5</v>
      </c>
      <c r="C346" s="1356">
        <v>8008</v>
      </c>
      <c r="D346" s="747" t="str">
        <f t="shared" si="13"/>
        <v>CA8008</v>
      </c>
      <c r="E346" s="1336">
        <v>0.96299999999999997</v>
      </c>
      <c r="F346" s="644">
        <f t="shared" si="14"/>
        <v>0.96699999999999997</v>
      </c>
      <c r="G346" s="748">
        <v>683</v>
      </c>
      <c r="H346" s="1337">
        <v>0.49</v>
      </c>
      <c r="I346" s="338"/>
    </row>
    <row r="347" spans="2:9">
      <c r="B347" s="651" t="s">
        <v>5</v>
      </c>
      <c r="C347" s="1356">
        <v>8010</v>
      </c>
      <c r="D347" s="747" t="str">
        <f t="shared" si="13"/>
        <v>CA8010</v>
      </c>
      <c r="E347" s="1336">
        <v>0.94199999999999995</v>
      </c>
      <c r="F347" s="644">
        <f t="shared" si="14"/>
        <v>0.94799999999999995</v>
      </c>
      <c r="G347" s="748" t="s">
        <v>280</v>
      </c>
      <c r="H347" s="1337">
        <v>0.16</v>
      </c>
      <c r="I347" s="338"/>
    </row>
    <row r="348" spans="2:9">
      <c r="B348" s="651" t="s">
        <v>5</v>
      </c>
      <c r="C348" s="1356">
        <v>8013</v>
      </c>
      <c r="D348" s="747" t="str">
        <f t="shared" si="13"/>
        <v>CA8013</v>
      </c>
      <c r="E348" s="1336">
        <v>0.99399999999999999</v>
      </c>
      <c r="F348" s="644">
        <f t="shared" si="14"/>
        <v>0.995</v>
      </c>
      <c r="G348" s="748">
        <v>818</v>
      </c>
      <c r="H348" s="1337">
        <v>0.21</v>
      </c>
      <c r="I348" s="338"/>
    </row>
    <row r="349" spans="2:9">
      <c r="B349" s="651" t="s">
        <v>5</v>
      </c>
      <c r="C349" s="1356">
        <v>8015</v>
      </c>
      <c r="D349" s="747" t="str">
        <f t="shared" si="13"/>
        <v>CA8015</v>
      </c>
      <c r="E349" s="1336">
        <v>0.89700000000000002</v>
      </c>
      <c r="F349" s="644">
        <f t="shared" si="14"/>
        <v>0.90700000000000003</v>
      </c>
      <c r="G349" s="748">
        <v>738</v>
      </c>
      <c r="H349" s="1337">
        <v>0.8</v>
      </c>
      <c r="I349" s="338"/>
    </row>
    <row r="350" spans="2:9">
      <c r="B350" s="651" t="s">
        <v>5</v>
      </c>
      <c r="C350" s="1356">
        <v>8017</v>
      </c>
      <c r="D350" s="747" t="str">
        <f t="shared" si="13"/>
        <v>CA8017</v>
      </c>
      <c r="E350" s="1336">
        <v>0.996</v>
      </c>
      <c r="F350" s="644">
        <f t="shared" si="14"/>
        <v>0.996</v>
      </c>
      <c r="G350" s="748">
        <v>750</v>
      </c>
      <c r="H350" s="1337">
        <v>0.52</v>
      </c>
      <c r="I350" s="338"/>
    </row>
    <row r="351" spans="2:9">
      <c r="B351" s="651" t="s">
        <v>5</v>
      </c>
      <c r="C351" s="1356">
        <v>8018</v>
      </c>
      <c r="D351" s="747" t="str">
        <f t="shared" si="13"/>
        <v>CA8018</v>
      </c>
      <c r="E351" s="1336">
        <v>0.95199999999999996</v>
      </c>
      <c r="F351" s="644">
        <f t="shared" si="14"/>
        <v>0.95699999999999996</v>
      </c>
      <c r="G351" s="748">
        <v>779</v>
      </c>
      <c r="H351" s="1337">
        <v>0.91</v>
      </c>
      <c r="I351" s="338"/>
    </row>
    <row r="352" spans="2:9">
      <c r="B352" s="651" t="s">
        <v>5</v>
      </c>
      <c r="C352" s="1356">
        <v>8019</v>
      </c>
      <c r="D352" s="747" t="str">
        <f t="shared" si="13"/>
        <v>CA8019</v>
      </c>
      <c r="E352" s="1336">
        <v>0.94499999999999995</v>
      </c>
      <c r="F352" s="644">
        <f t="shared" si="14"/>
        <v>0.95099999999999996</v>
      </c>
      <c r="G352" s="748">
        <v>835</v>
      </c>
      <c r="H352" s="1337">
        <v>0.28999999999999998</v>
      </c>
      <c r="I352" s="338"/>
    </row>
    <row r="353" spans="2:9">
      <c r="B353" s="651" t="s">
        <v>5</v>
      </c>
      <c r="C353" s="1356">
        <v>8021</v>
      </c>
      <c r="D353" s="747" t="str">
        <f t="shared" si="13"/>
        <v>CA8021</v>
      </c>
      <c r="E353" s="1336">
        <v>0.93799999999999994</v>
      </c>
      <c r="F353" s="644">
        <f t="shared" si="14"/>
        <v>0.94399999999999995</v>
      </c>
      <c r="G353" s="748">
        <v>691</v>
      </c>
      <c r="H353" s="1337">
        <v>1.43</v>
      </c>
      <c r="I353" s="338"/>
    </row>
    <row r="354" spans="2:9">
      <c r="B354" s="651" t="s">
        <v>5</v>
      </c>
      <c r="C354" s="1356">
        <v>8028</v>
      </c>
      <c r="D354" s="747" t="str">
        <f t="shared" si="13"/>
        <v>CA8028</v>
      </c>
      <c r="E354" s="1336">
        <v>1.0620000000000001</v>
      </c>
      <c r="F354" s="644">
        <f t="shared" si="14"/>
        <v>1.056</v>
      </c>
      <c r="G354" s="748">
        <v>906</v>
      </c>
      <c r="H354" s="1337">
        <v>0.74</v>
      </c>
      <c r="I354" s="338"/>
    </row>
    <row r="355" spans="2:9">
      <c r="B355" s="651" t="s">
        <v>5</v>
      </c>
      <c r="C355" s="1356">
        <v>8031</v>
      </c>
      <c r="D355" s="747" t="str">
        <f t="shared" si="13"/>
        <v>CA8031</v>
      </c>
      <c r="E355" s="1336">
        <v>0.81499999999999995</v>
      </c>
      <c r="F355" s="644">
        <f t="shared" si="14"/>
        <v>0.83399999999999996</v>
      </c>
      <c r="G355" s="748">
        <v>652</v>
      </c>
      <c r="H355" s="1337">
        <v>1.27</v>
      </c>
      <c r="I355" s="338"/>
    </row>
    <row r="356" spans="2:9">
      <c r="B356" s="651" t="s">
        <v>5</v>
      </c>
      <c r="C356" s="1356">
        <v>8032</v>
      </c>
      <c r="D356" s="747" t="str">
        <f t="shared" si="13"/>
        <v>CA8032</v>
      </c>
      <c r="E356" s="1336">
        <v>0.999</v>
      </c>
      <c r="F356" s="644">
        <f t="shared" si="14"/>
        <v>0.999</v>
      </c>
      <c r="G356" s="748">
        <v>735</v>
      </c>
      <c r="H356" s="1337">
        <v>0.88</v>
      </c>
      <c r="I356" s="338"/>
    </row>
    <row r="357" spans="2:9">
      <c r="B357" s="651" t="s">
        <v>5</v>
      </c>
      <c r="C357" s="1356">
        <v>8039</v>
      </c>
      <c r="D357" s="747" t="str">
        <f t="shared" si="13"/>
        <v>CA8039</v>
      </c>
      <c r="E357" s="1336">
        <v>0.96499999999999997</v>
      </c>
      <c r="F357" s="644">
        <f t="shared" si="14"/>
        <v>0.96899999999999997</v>
      </c>
      <c r="G357" s="748">
        <v>691</v>
      </c>
      <c r="H357" s="1337">
        <v>0.63</v>
      </c>
      <c r="I357" s="338"/>
    </row>
    <row r="358" spans="2:9">
      <c r="B358" s="651" t="s">
        <v>5</v>
      </c>
      <c r="C358" s="1356">
        <v>8041</v>
      </c>
      <c r="D358" s="747" t="str">
        <f t="shared" si="13"/>
        <v>CA8041</v>
      </c>
      <c r="E358" s="1336">
        <v>0.89200000000000002</v>
      </c>
      <c r="F358" s="644">
        <f t="shared" si="14"/>
        <v>0.90300000000000002</v>
      </c>
      <c r="G358" s="748">
        <v>950</v>
      </c>
      <c r="H358" s="1337">
        <v>1.1599999999999999</v>
      </c>
      <c r="I358" s="338"/>
    </row>
    <row r="359" spans="2:9">
      <c r="B359" s="651" t="s">
        <v>5</v>
      </c>
      <c r="C359" s="1356">
        <v>8042</v>
      </c>
      <c r="D359" s="747" t="str">
        <f t="shared" si="13"/>
        <v>CA8042</v>
      </c>
      <c r="E359" s="1336">
        <v>1.0049999999999999</v>
      </c>
      <c r="F359" s="644">
        <f t="shared" si="14"/>
        <v>1.0049999999999999</v>
      </c>
      <c r="G359" s="748">
        <v>753</v>
      </c>
      <c r="H359" s="1337">
        <v>0.51</v>
      </c>
      <c r="I359" s="338"/>
    </row>
    <row r="360" spans="2:9">
      <c r="B360" s="651" t="s">
        <v>5</v>
      </c>
      <c r="C360" s="1356">
        <v>8046</v>
      </c>
      <c r="D360" s="747" t="str">
        <f t="shared" si="13"/>
        <v>CA8046</v>
      </c>
      <c r="E360" s="1336">
        <v>0.96399999999999997</v>
      </c>
      <c r="F360" s="644">
        <f t="shared" si="14"/>
        <v>0.96799999999999997</v>
      </c>
      <c r="G360" s="748">
        <v>724</v>
      </c>
      <c r="H360" s="1337">
        <v>0.65</v>
      </c>
      <c r="I360" s="338"/>
    </row>
    <row r="361" spans="2:9">
      <c r="B361" s="651" t="s">
        <v>5</v>
      </c>
      <c r="C361" s="1356">
        <v>8057</v>
      </c>
      <c r="D361" s="747" t="str">
        <f t="shared" si="13"/>
        <v>CA8057</v>
      </c>
      <c r="E361" s="1336">
        <v>0.98799999999999999</v>
      </c>
      <c r="F361" s="644">
        <f t="shared" si="14"/>
        <v>0.98899999999999999</v>
      </c>
      <c r="G361" s="748">
        <v>792</v>
      </c>
      <c r="H361" s="1337">
        <v>0.72</v>
      </c>
      <c r="I361" s="338"/>
    </row>
    <row r="362" spans="2:9">
      <c r="B362" s="651" t="s">
        <v>5</v>
      </c>
      <c r="C362" s="1356">
        <v>8059</v>
      </c>
      <c r="D362" s="747" t="str">
        <f t="shared" si="13"/>
        <v>CA8059</v>
      </c>
      <c r="E362" s="1336">
        <v>0.96099999999999997</v>
      </c>
      <c r="F362" s="644">
        <f t="shared" si="14"/>
        <v>0.96499999999999997</v>
      </c>
      <c r="G362" s="748">
        <v>790</v>
      </c>
      <c r="H362" s="1337">
        <v>0.67</v>
      </c>
      <c r="I362" s="338"/>
    </row>
    <row r="363" spans="2:9">
      <c r="B363" s="651" t="s">
        <v>5</v>
      </c>
      <c r="C363" s="1356">
        <v>8060</v>
      </c>
      <c r="D363" s="747" t="str">
        <f t="shared" si="13"/>
        <v>CA8060</v>
      </c>
      <c r="E363" s="1336">
        <v>0.88200000000000001</v>
      </c>
      <c r="F363" s="644">
        <f t="shared" si="14"/>
        <v>0.89400000000000002</v>
      </c>
      <c r="G363" s="748">
        <v>703</v>
      </c>
      <c r="H363" s="1337">
        <v>0.39</v>
      </c>
      <c r="I363" s="338"/>
    </row>
    <row r="364" spans="2:9">
      <c r="B364" s="651" t="s">
        <v>5</v>
      </c>
      <c r="C364" s="1356">
        <v>8061</v>
      </c>
      <c r="D364" s="747" t="str">
        <f t="shared" si="13"/>
        <v>CA8061</v>
      </c>
      <c r="E364" s="1336">
        <v>1.0780000000000001</v>
      </c>
      <c r="F364" s="644">
        <f t="shared" si="14"/>
        <v>1.07</v>
      </c>
      <c r="G364" s="748">
        <v>587</v>
      </c>
      <c r="H364" s="1337">
        <v>0.53</v>
      </c>
      <c r="I364" s="338"/>
    </row>
    <row r="365" spans="2:9">
      <c r="B365" s="651" t="s">
        <v>5</v>
      </c>
      <c r="C365" s="1356">
        <v>8062</v>
      </c>
      <c r="D365" s="747" t="str">
        <f t="shared" si="13"/>
        <v>CA8062</v>
      </c>
      <c r="E365" s="1336">
        <v>0.91900000000000004</v>
      </c>
      <c r="F365" s="644">
        <f t="shared" si="14"/>
        <v>0.92700000000000005</v>
      </c>
      <c r="G365" s="748">
        <v>958</v>
      </c>
      <c r="H365" s="1337">
        <v>0.21</v>
      </c>
      <c r="I365" s="338"/>
    </row>
    <row r="366" spans="2:9">
      <c r="B366" s="651" t="s">
        <v>5</v>
      </c>
      <c r="C366" s="1356">
        <v>8063</v>
      </c>
      <c r="D366" s="747" t="str">
        <f t="shared" si="13"/>
        <v>CA8063</v>
      </c>
      <c r="E366" s="1336">
        <v>1.0629999999999999</v>
      </c>
      <c r="F366" s="644">
        <f t="shared" si="14"/>
        <v>1.0569999999999999</v>
      </c>
      <c r="G366" s="748">
        <v>731</v>
      </c>
      <c r="H366" s="1337">
        <v>0.5</v>
      </c>
      <c r="I366" s="338"/>
    </row>
    <row r="367" spans="2:9">
      <c r="B367" s="651" t="s">
        <v>5</v>
      </c>
      <c r="C367" s="1356">
        <v>8064</v>
      </c>
      <c r="D367" s="747" t="str">
        <f t="shared" si="13"/>
        <v>CA8064</v>
      </c>
      <c r="E367" s="1336">
        <v>0.97199999999999998</v>
      </c>
      <c r="F367" s="644">
        <f t="shared" si="14"/>
        <v>0.97499999999999998</v>
      </c>
      <c r="G367" s="748">
        <v>817</v>
      </c>
      <c r="H367" s="1337">
        <v>0.56999999999999995</v>
      </c>
      <c r="I367" s="338"/>
    </row>
    <row r="368" spans="2:9">
      <c r="B368" s="651" t="s">
        <v>5</v>
      </c>
      <c r="C368" s="1356">
        <v>8065</v>
      </c>
      <c r="D368" s="747" t="str">
        <f t="shared" si="13"/>
        <v>CA8065</v>
      </c>
      <c r="E368" s="1336">
        <v>0.96099999999999997</v>
      </c>
      <c r="F368" s="644">
        <f t="shared" si="14"/>
        <v>0.96499999999999997</v>
      </c>
      <c r="G368" s="748">
        <v>764</v>
      </c>
      <c r="H368" s="1337">
        <v>0.49</v>
      </c>
      <c r="I368" s="338"/>
    </row>
    <row r="369" spans="2:9">
      <c r="B369" s="651" t="s">
        <v>5</v>
      </c>
      <c r="C369" s="1356">
        <v>8066</v>
      </c>
      <c r="D369" s="747" t="str">
        <f t="shared" si="13"/>
        <v>CA8066</v>
      </c>
      <c r="E369" s="1336">
        <v>0.88900000000000001</v>
      </c>
      <c r="F369" s="644">
        <f t="shared" si="14"/>
        <v>0.9</v>
      </c>
      <c r="G369" s="748">
        <v>782</v>
      </c>
      <c r="H369" s="1337">
        <v>0.28000000000000003</v>
      </c>
      <c r="I369" s="338"/>
    </row>
    <row r="370" spans="2:9">
      <c r="B370" s="651" t="s">
        <v>5</v>
      </c>
      <c r="C370" s="1356">
        <v>8071</v>
      </c>
      <c r="D370" s="747" t="str">
        <f t="shared" si="13"/>
        <v>CA8071</v>
      </c>
      <c r="E370" s="1336">
        <v>0.81100000000000005</v>
      </c>
      <c r="F370" s="644">
        <f t="shared" si="14"/>
        <v>0.83</v>
      </c>
      <c r="G370" s="748">
        <v>785</v>
      </c>
      <c r="H370" s="1337">
        <v>0.28999999999999998</v>
      </c>
      <c r="I370" s="338"/>
    </row>
    <row r="371" spans="2:9">
      <c r="B371" s="651" t="s">
        <v>5</v>
      </c>
      <c r="C371" s="1356">
        <v>8078</v>
      </c>
      <c r="D371" s="747" t="str">
        <f t="shared" si="13"/>
        <v>CA8078</v>
      </c>
      <c r="E371" s="1336">
        <v>0.70599999999999996</v>
      </c>
      <c r="F371" s="644">
        <f t="shared" si="14"/>
        <v>0.73499999999999999</v>
      </c>
      <c r="G371" s="748">
        <v>579</v>
      </c>
      <c r="H371" s="1337">
        <v>0.56999999999999995</v>
      </c>
      <c r="I371" s="338"/>
    </row>
    <row r="372" spans="2:9">
      <c r="B372" s="651" t="s">
        <v>5</v>
      </c>
      <c r="C372" s="1356">
        <v>8102</v>
      </c>
      <c r="D372" s="747" t="str">
        <f t="shared" si="13"/>
        <v>CA8102</v>
      </c>
      <c r="E372" s="1336">
        <v>1.034</v>
      </c>
      <c r="F372" s="644">
        <f t="shared" si="14"/>
        <v>1.0309999999999999</v>
      </c>
      <c r="G372" s="748">
        <v>772</v>
      </c>
      <c r="H372" s="1337">
        <v>0.36</v>
      </c>
      <c r="I372" s="338"/>
    </row>
    <row r="373" spans="2:9">
      <c r="B373" s="651" t="s">
        <v>5</v>
      </c>
      <c r="C373" s="1356">
        <v>8106</v>
      </c>
      <c r="D373" s="747" t="str">
        <f t="shared" si="13"/>
        <v>CA8106</v>
      </c>
      <c r="E373" s="1336">
        <v>0.999</v>
      </c>
      <c r="F373" s="644">
        <f t="shared" si="14"/>
        <v>0.999</v>
      </c>
      <c r="G373" s="748">
        <v>827</v>
      </c>
      <c r="H373" s="1337">
        <v>0.86</v>
      </c>
      <c r="I373" s="338"/>
    </row>
    <row r="374" spans="2:9">
      <c r="B374" s="651" t="s">
        <v>5</v>
      </c>
      <c r="C374" s="1356">
        <v>8107</v>
      </c>
      <c r="D374" s="747" t="str">
        <f t="shared" si="13"/>
        <v>CA8107</v>
      </c>
      <c r="E374" s="1336">
        <v>1.1970000000000001</v>
      </c>
      <c r="F374" s="644">
        <f t="shared" si="14"/>
        <v>1.177</v>
      </c>
      <c r="G374" s="748">
        <v>876</v>
      </c>
      <c r="H374" s="1337">
        <v>0.47</v>
      </c>
      <c r="I374" s="338"/>
    </row>
    <row r="375" spans="2:9">
      <c r="B375" s="651" t="s">
        <v>5</v>
      </c>
      <c r="C375" s="1356">
        <v>8110</v>
      </c>
      <c r="D375" s="747" t="str">
        <f t="shared" si="13"/>
        <v>CA8110</v>
      </c>
      <c r="E375" s="1336">
        <v>1.01</v>
      </c>
      <c r="F375" s="644">
        <f t="shared" si="14"/>
        <v>1.0089999999999999</v>
      </c>
      <c r="G375" s="748">
        <v>824</v>
      </c>
      <c r="H375" s="1337">
        <v>0.45</v>
      </c>
      <c r="I375" s="338"/>
    </row>
    <row r="376" spans="2:9">
      <c r="B376" s="651" t="s">
        <v>5</v>
      </c>
      <c r="C376" s="1356">
        <v>8116</v>
      </c>
      <c r="D376" s="747" t="str">
        <f t="shared" si="13"/>
        <v>CA8116</v>
      </c>
      <c r="E376" s="1336">
        <v>0.82699999999999996</v>
      </c>
      <c r="F376" s="644">
        <f t="shared" si="14"/>
        <v>0.84399999999999997</v>
      </c>
      <c r="G376" s="748">
        <v>846</v>
      </c>
      <c r="H376" s="1337">
        <v>0.81</v>
      </c>
      <c r="I376" s="338"/>
    </row>
    <row r="377" spans="2:9">
      <c r="B377" s="651" t="s">
        <v>5</v>
      </c>
      <c r="C377" s="1356">
        <v>8117</v>
      </c>
      <c r="D377" s="747" t="str">
        <f t="shared" si="13"/>
        <v>CA8117</v>
      </c>
      <c r="E377" s="1336">
        <v>0.77300000000000002</v>
      </c>
      <c r="F377" s="644">
        <f t="shared" si="14"/>
        <v>0.79600000000000004</v>
      </c>
      <c r="G377" s="748">
        <v>688</v>
      </c>
      <c r="H377" s="1337">
        <v>1.01</v>
      </c>
      <c r="I377" s="338"/>
    </row>
    <row r="378" spans="2:9">
      <c r="B378" s="651" t="s">
        <v>5</v>
      </c>
      <c r="C378" s="1356">
        <v>8209</v>
      </c>
      <c r="D378" s="747" t="str">
        <f t="shared" si="13"/>
        <v>CA8209</v>
      </c>
      <c r="E378" s="1336">
        <v>0.86099999999999999</v>
      </c>
      <c r="F378" s="644">
        <f t="shared" si="14"/>
        <v>0.875</v>
      </c>
      <c r="G378" s="748">
        <v>567</v>
      </c>
      <c r="H378" s="1337">
        <v>1.25</v>
      </c>
      <c r="I378" s="338"/>
    </row>
    <row r="379" spans="2:9">
      <c r="B379" s="651" t="s">
        <v>5</v>
      </c>
      <c r="C379" s="1356">
        <v>8215</v>
      </c>
      <c r="D379" s="747" t="str">
        <f t="shared" si="13"/>
        <v>CA8215</v>
      </c>
      <c r="E379" s="1336">
        <v>1.079</v>
      </c>
      <c r="F379" s="644">
        <f t="shared" si="14"/>
        <v>1.071</v>
      </c>
      <c r="G379" s="748">
        <v>705</v>
      </c>
      <c r="H379" s="1337">
        <v>1.08</v>
      </c>
      <c r="I379" s="338"/>
    </row>
    <row r="380" spans="2:9">
      <c r="B380" s="651" t="s">
        <v>5</v>
      </c>
      <c r="C380" s="1356">
        <v>8227</v>
      </c>
      <c r="D380" s="747" t="str">
        <f t="shared" si="13"/>
        <v>CA8227</v>
      </c>
      <c r="E380" s="1336">
        <v>1.161</v>
      </c>
      <c r="F380" s="644">
        <f t="shared" si="14"/>
        <v>1.145</v>
      </c>
      <c r="G380" s="748">
        <v>911</v>
      </c>
      <c r="H380" s="1337">
        <v>0.7</v>
      </c>
      <c r="I380" s="338"/>
    </row>
    <row r="381" spans="2:9">
      <c r="B381" s="651" t="s">
        <v>5</v>
      </c>
      <c r="C381" s="1356">
        <v>8232</v>
      </c>
      <c r="D381" s="747" t="str">
        <f t="shared" si="13"/>
        <v>CA8232</v>
      </c>
      <c r="E381" s="1336">
        <v>1.0529999999999999</v>
      </c>
      <c r="F381" s="644">
        <f t="shared" si="14"/>
        <v>1.048</v>
      </c>
      <c r="G381" s="748">
        <v>827</v>
      </c>
      <c r="H381" s="1337">
        <v>0.91</v>
      </c>
      <c r="I381" s="338"/>
    </row>
    <row r="382" spans="2:9">
      <c r="B382" s="651" t="s">
        <v>5</v>
      </c>
      <c r="C382" s="1356">
        <v>8267</v>
      </c>
      <c r="D382" s="747" t="str">
        <f t="shared" si="13"/>
        <v>CA8267</v>
      </c>
      <c r="E382" s="1336">
        <v>0.97899999999999998</v>
      </c>
      <c r="F382" s="644">
        <f t="shared" si="14"/>
        <v>0.98099999999999998</v>
      </c>
      <c r="G382" s="748">
        <v>829</v>
      </c>
      <c r="H382" s="1337">
        <v>0.92</v>
      </c>
      <c r="I382" s="338"/>
    </row>
    <row r="383" spans="2:9">
      <c r="B383" s="651" t="s">
        <v>5</v>
      </c>
      <c r="C383" s="1356">
        <v>8278</v>
      </c>
      <c r="D383" s="747" t="str">
        <f t="shared" si="13"/>
        <v>CA8278</v>
      </c>
      <c r="E383" s="1336">
        <v>1.5449999999999999</v>
      </c>
      <c r="F383" s="644">
        <f t="shared" si="14"/>
        <v>1.4910000000000001</v>
      </c>
      <c r="G383" s="748">
        <v>752</v>
      </c>
      <c r="H383" s="1337">
        <v>0.05</v>
      </c>
      <c r="I383" s="338"/>
    </row>
    <row r="384" spans="2:9">
      <c r="B384" s="651" t="s">
        <v>5</v>
      </c>
      <c r="C384" s="1356">
        <v>8286</v>
      </c>
      <c r="D384" s="747" t="str">
        <f t="shared" si="13"/>
        <v>CA8286</v>
      </c>
      <c r="E384" s="1336">
        <v>0.84499999999999997</v>
      </c>
      <c r="F384" s="644">
        <f t="shared" si="14"/>
        <v>0.86099999999999999</v>
      </c>
      <c r="G384" s="748">
        <v>623</v>
      </c>
      <c r="H384" s="1337">
        <v>1.44</v>
      </c>
      <c r="I384" s="338"/>
    </row>
    <row r="385" spans="2:9">
      <c r="B385" s="651" t="s">
        <v>5</v>
      </c>
      <c r="C385" s="1356">
        <v>8290</v>
      </c>
      <c r="D385" s="747" t="str">
        <f t="shared" si="13"/>
        <v>CA8290</v>
      </c>
      <c r="E385" s="1336">
        <v>1.0620000000000001</v>
      </c>
      <c r="F385" s="644">
        <f t="shared" si="14"/>
        <v>1.056</v>
      </c>
      <c r="G385" s="748">
        <v>758</v>
      </c>
      <c r="H385" s="1337">
        <v>0.55000000000000004</v>
      </c>
      <c r="I385" s="338"/>
    </row>
    <row r="386" spans="2:9">
      <c r="B386" s="651" t="s">
        <v>5</v>
      </c>
      <c r="C386" s="1356">
        <v>8291</v>
      </c>
      <c r="D386" s="747" t="str">
        <f t="shared" si="13"/>
        <v>CA8291</v>
      </c>
      <c r="E386" s="1336">
        <v>0.872</v>
      </c>
      <c r="F386" s="644">
        <f t="shared" si="14"/>
        <v>0.88500000000000001</v>
      </c>
      <c r="G386" s="748">
        <v>681</v>
      </c>
      <c r="H386" s="1337">
        <v>0.84</v>
      </c>
      <c r="I386" s="338"/>
    </row>
    <row r="387" spans="2:9">
      <c r="B387" s="651" t="s">
        <v>5</v>
      </c>
      <c r="C387" s="1356">
        <v>8292</v>
      </c>
      <c r="D387" s="747" t="str">
        <f t="shared" si="13"/>
        <v>CA8292</v>
      </c>
      <c r="E387" s="1336">
        <v>0.97399999999999998</v>
      </c>
      <c r="F387" s="644">
        <f t="shared" si="14"/>
        <v>0.97699999999999998</v>
      </c>
      <c r="G387" s="748">
        <v>639</v>
      </c>
      <c r="H387" s="1337">
        <v>1.42</v>
      </c>
      <c r="I387" s="338"/>
    </row>
    <row r="388" spans="2:9">
      <c r="B388" s="651" t="s">
        <v>5</v>
      </c>
      <c r="C388" s="1356">
        <v>8293</v>
      </c>
      <c r="D388" s="747" t="str">
        <f t="shared" si="13"/>
        <v>CA8293</v>
      </c>
      <c r="E388" s="1336">
        <v>0.95299999999999996</v>
      </c>
      <c r="F388" s="644">
        <f t="shared" si="14"/>
        <v>0.95799999999999996</v>
      </c>
      <c r="G388" s="748">
        <v>715</v>
      </c>
      <c r="H388" s="1337">
        <v>2.23</v>
      </c>
      <c r="I388" s="338"/>
    </row>
    <row r="389" spans="2:9">
      <c r="B389" s="651" t="s">
        <v>5</v>
      </c>
      <c r="C389" s="1356">
        <v>8304</v>
      </c>
      <c r="D389" s="747" t="str">
        <f t="shared" si="13"/>
        <v>CA8304</v>
      </c>
      <c r="E389" s="1336">
        <v>1.0289999999999999</v>
      </c>
      <c r="F389" s="644">
        <f t="shared" si="14"/>
        <v>1.026</v>
      </c>
      <c r="G389" s="748">
        <v>627</v>
      </c>
      <c r="H389" s="1337">
        <v>1.0900000000000001</v>
      </c>
      <c r="I389" s="338"/>
    </row>
    <row r="390" spans="2:9">
      <c r="B390" s="651" t="s">
        <v>5</v>
      </c>
      <c r="C390" s="1356">
        <v>8324</v>
      </c>
      <c r="D390" s="747" t="str">
        <f t="shared" si="13"/>
        <v>CA8324</v>
      </c>
      <c r="E390" s="1336">
        <v>0.98799999999999999</v>
      </c>
      <c r="F390" s="644">
        <f t="shared" si="14"/>
        <v>0.98899999999999999</v>
      </c>
      <c r="G390" s="748">
        <v>581</v>
      </c>
      <c r="H390" s="1337">
        <v>0.59</v>
      </c>
      <c r="I390" s="338"/>
    </row>
    <row r="391" spans="2:9">
      <c r="B391" s="651" t="s">
        <v>5</v>
      </c>
      <c r="C391" s="1356">
        <v>8350</v>
      </c>
      <c r="D391" s="747" t="str">
        <f t="shared" si="13"/>
        <v>CA8350</v>
      </c>
      <c r="E391" s="1336">
        <v>1.196</v>
      </c>
      <c r="F391" s="644">
        <f t="shared" si="14"/>
        <v>1.1759999999999999</v>
      </c>
      <c r="G391" s="748">
        <v>936</v>
      </c>
      <c r="H391" s="1337">
        <v>0.73</v>
      </c>
      <c r="I391" s="338"/>
    </row>
    <row r="392" spans="2:9">
      <c r="B392" s="651" t="s">
        <v>5</v>
      </c>
      <c r="C392" s="1356">
        <v>8370</v>
      </c>
      <c r="D392" s="747" t="str">
        <f t="shared" si="13"/>
        <v>CA8370</v>
      </c>
      <c r="E392" s="1336">
        <v>1.0449999999999999</v>
      </c>
      <c r="F392" s="644">
        <f t="shared" si="14"/>
        <v>1.0409999999999999</v>
      </c>
      <c r="G392" s="748">
        <v>1001</v>
      </c>
      <c r="H392" s="1337">
        <v>0.2</v>
      </c>
      <c r="I392" s="338"/>
    </row>
    <row r="393" spans="2:9">
      <c r="B393" s="651" t="s">
        <v>5</v>
      </c>
      <c r="C393" s="1356">
        <v>8387</v>
      </c>
      <c r="D393" s="747" t="str">
        <f t="shared" si="13"/>
        <v>CA8387</v>
      </c>
      <c r="E393" s="1336">
        <v>0.91300000000000003</v>
      </c>
      <c r="F393" s="644">
        <f t="shared" si="14"/>
        <v>0.92200000000000004</v>
      </c>
      <c r="G393" s="748">
        <v>562</v>
      </c>
      <c r="H393" s="1337">
        <v>0.75</v>
      </c>
      <c r="I393" s="338"/>
    </row>
    <row r="394" spans="2:9">
      <c r="B394" s="651" t="s">
        <v>5</v>
      </c>
      <c r="C394" s="1356">
        <v>8388</v>
      </c>
      <c r="D394" s="747" t="str">
        <f t="shared" si="13"/>
        <v>CA8388</v>
      </c>
      <c r="E394" s="1336">
        <v>1.0149999999999999</v>
      </c>
      <c r="F394" s="644">
        <f t="shared" si="14"/>
        <v>1.014</v>
      </c>
      <c r="G394" s="748">
        <v>728</v>
      </c>
      <c r="H394" s="1337">
        <v>0.87</v>
      </c>
      <c r="I394" s="338"/>
    </row>
    <row r="395" spans="2:9">
      <c r="B395" s="651" t="s">
        <v>5</v>
      </c>
      <c r="C395" s="1356">
        <v>8389</v>
      </c>
      <c r="D395" s="747" t="str">
        <f t="shared" ref="D395:D458" si="15">B395&amp;TEXT(C395,"0000")</f>
        <v>CA8389</v>
      </c>
      <c r="E395" s="1336">
        <v>0.99399999999999999</v>
      </c>
      <c r="F395" s="644">
        <f t="shared" ref="F395:F458" si="16">IF(E395="NA","NA",ROUND((E395-1)*0.9+1,3))</f>
        <v>0.995</v>
      </c>
      <c r="G395" s="748">
        <v>850</v>
      </c>
      <c r="H395" s="1337">
        <v>0.65</v>
      </c>
      <c r="I395" s="338"/>
    </row>
    <row r="396" spans="2:9">
      <c r="B396" s="651" t="s">
        <v>5</v>
      </c>
      <c r="C396" s="1356">
        <v>8390</v>
      </c>
      <c r="D396" s="747" t="str">
        <f t="shared" si="15"/>
        <v>CA8390</v>
      </c>
      <c r="E396" s="1336">
        <v>1.006</v>
      </c>
      <c r="F396" s="644">
        <f t="shared" si="16"/>
        <v>1.0049999999999999</v>
      </c>
      <c r="G396" s="748">
        <v>733</v>
      </c>
      <c r="H396" s="1337">
        <v>0.81</v>
      </c>
      <c r="I396" s="338"/>
    </row>
    <row r="397" spans="2:9">
      <c r="B397" s="651" t="s">
        <v>5</v>
      </c>
      <c r="C397" s="1356">
        <v>8391</v>
      </c>
      <c r="D397" s="747" t="str">
        <f t="shared" si="15"/>
        <v>CA8391</v>
      </c>
      <c r="E397" s="1336">
        <v>0.94899999999999995</v>
      </c>
      <c r="F397" s="644">
        <f t="shared" si="16"/>
        <v>0.95399999999999996</v>
      </c>
      <c r="G397" s="748">
        <v>875</v>
      </c>
      <c r="H397" s="1337">
        <v>0.52</v>
      </c>
      <c r="I397" s="338"/>
    </row>
    <row r="398" spans="2:9">
      <c r="B398" s="651" t="s">
        <v>5</v>
      </c>
      <c r="C398" s="1356">
        <v>8392</v>
      </c>
      <c r="D398" s="747" t="str">
        <f t="shared" si="15"/>
        <v>CA8392</v>
      </c>
      <c r="E398" s="1336">
        <v>0.89300000000000002</v>
      </c>
      <c r="F398" s="644">
        <f t="shared" si="16"/>
        <v>0.90400000000000003</v>
      </c>
      <c r="G398" s="748">
        <v>620</v>
      </c>
      <c r="H398" s="1337">
        <v>0.84</v>
      </c>
      <c r="I398" s="338"/>
    </row>
    <row r="399" spans="2:9">
      <c r="B399" s="651" t="s">
        <v>5</v>
      </c>
      <c r="C399" s="1356">
        <v>8393</v>
      </c>
      <c r="D399" s="747" t="str">
        <f t="shared" si="15"/>
        <v>CA8393</v>
      </c>
      <c r="E399" s="1336">
        <v>1.2649999999999999</v>
      </c>
      <c r="F399" s="644">
        <f t="shared" si="16"/>
        <v>1.2390000000000001</v>
      </c>
      <c r="G399" s="748">
        <v>870</v>
      </c>
      <c r="H399" s="1337">
        <v>0.46</v>
      </c>
      <c r="I399" s="338"/>
    </row>
    <row r="400" spans="2:9">
      <c r="B400" s="651" t="s">
        <v>5</v>
      </c>
      <c r="C400" s="1356">
        <v>8397</v>
      </c>
      <c r="D400" s="747" t="str">
        <f t="shared" si="15"/>
        <v>CA8397</v>
      </c>
      <c r="E400" s="1336">
        <v>1.0449999999999999</v>
      </c>
      <c r="F400" s="644">
        <f t="shared" si="16"/>
        <v>1.0409999999999999</v>
      </c>
      <c r="G400" s="748">
        <v>867</v>
      </c>
      <c r="H400" s="1337">
        <v>0.65</v>
      </c>
      <c r="I400" s="338"/>
    </row>
    <row r="401" spans="2:9">
      <c r="B401" s="651" t="s">
        <v>5</v>
      </c>
      <c r="C401" s="1356">
        <v>8400</v>
      </c>
      <c r="D401" s="747" t="str">
        <f t="shared" si="15"/>
        <v>CA8400</v>
      </c>
      <c r="E401" s="1336">
        <v>0.96399999999999997</v>
      </c>
      <c r="F401" s="644">
        <f t="shared" si="16"/>
        <v>0.96799999999999997</v>
      </c>
      <c r="G401" s="748">
        <v>810</v>
      </c>
      <c r="H401" s="1337">
        <v>0.36</v>
      </c>
      <c r="I401" s="338"/>
    </row>
    <row r="402" spans="2:9">
      <c r="B402" s="651" t="s">
        <v>5</v>
      </c>
      <c r="C402" s="1356">
        <v>8500</v>
      </c>
      <c r="D402" s="747" t="str">
        <f t="shared" si="15"/>
        <v>CA8500</v>
      </c>
      <c r="E402" s="1336">
        <v>1.044</v>
      </c>
      <c r="F402" s="644">
        <f t="shared" si="16"/>
        <v>1.04</v>
      </c>
      <c r="G402" s="748">
        <v>759</v>
      </c>
      <c r="H402" s="1337">
        <v>1.21</v>
      </c>
      <c r="I402" s="338"/>
    </row>
    <row r="403" spans="2:9">
      <c r="B403" s="651" t="s">
        <v>5</v>
      </c>
      <c r="C403" s="1356">
        <v>8601</v>
      </c>
      <c r="D403" s="747" t="str">
        <f t="shared" si="15"/>
        <v>CA8601</v>
      </c>
      <c r="E403" s="1336">
        <v>1.081</v>
      </c>
      <c r="F403" s="644">
        <f t="shared" si="16"/>
        <v>1.073</v>
      </c>
      <c r="G403" s="748">
        <v>1397</v>
      </c>
      <c r="H403" s="1337">
        <v>0.06</v>
      </c>
      <c r="I403" s="338"/>
    </row>
    <row r="404" spans="2:9">
      <c r="B404" s="651" t="s">
        <v>5</v>
      </c>
      <c r="C404" s="1356">
        <v>8631</v>
      </c>
      <c r="D404" s="747" t="str">
        <f t="shared" si="15"/>
        <v>CA8631</v>
      </c>
      <c r="E404" s="1336">
        <v>0.99199999999999999</v>
      </c>
      <c r="F404" s="644">
        <f t="shared" si="16"/>
        <v>0.99299999999999999</v>
      </c>
      <c r="G404" s="748">
        <v>639</v>
      </c>
      <c r="H404" s="1337">
        <v>1.1000000000000001</v>
      </c>
      <c r="I404" s="338"/>
    </row>
    <row r="405" spans="2:9">
      <c r="B405" s="651" t="s">
        <v>5</v>
      </c>
      <c r="C405" s="1356">
        <v>8720</v>
      </c>
      <c r="D405" s="747" t="str">
        <f t="shared" si="15"/>
        <v>CA8720</v>
      </c>
      <c r="E405" s="1336">
        <v>1.1659999999999999</v>
      </c>
      <c r="F405" s="644">
        <f t="shared" si="16"/>
        <v>1.149</v>
      </c>
      <c r="G405" s="748">
        <v>979</v>
      </c>
      <c r="H405" s="1337">
        <v>0.3</v>
      </c>
      <c r="I405" s="338"/>
    </row>
    <row r="406" spans="2:9">
      <c r="B406" s="651" t="s">
        <v>5</v>
      </c>
      <c r="C406" s="1356">
        <v>8729</v>
      </c>
      <c r="D406" s="747" t="str">
        <f t="shared" si="15"/>
        <v>CA8729</v>
      </c>
      <c r="E406" s="1336">
        <v>1.478</v>
      </c>
      <c r="F406" s="644">
        <f t="shared" si="16"/>
        <v>1.43</v>
      </c>
      <c r="G406" s="748">
        <v>1083</v>
      </c>
      <c r="H406" s="1337">
        <v>0.28999999999999998</v>
      </c>
      <c r="I406" s="338"/>
    </row>
    <row r="407" spans="2:9">
      <c r="B407" s="651" t="s">
        <v>5</v>
      </c>
      <c r="C407" s="1356">
        <v>8740</v>
      </c>
      <c r="D407" s="747" t="str">
        <f t="shared" si="15"/>
        <v>CA8740</v>
      </c>
      <c r="E407" s="1336">
        <v>0.98599999999999999</v>
      </c>
      <c r="F407" s="644">
        <f t="shared" si="16"/>
        <v>0.98699999999999999</v>
      </c>
      <c r="G407" s="748">
        <v>1013</v>
      </c>
      <c r="H407" s="1337">
        <v>0.24</v>
      </c>
      <c r="I407" s="338"/>
    </row>
    <row r="408" spans="2:9">
      <c r="B408" s="651" t="s">
        <v>5</v>
      </c>
      <c r="C408" s="1356">
        <v>8741</v>
      </c>
      <c r="D408" s="747" t="str">
        <f t="shared" si="15"/>
        <v>CA8741</v>
      </c>
      <c r="E408" s="1336">
        <v>1.079</v>
      </c>
      <c r="F408" s="644">
        <f t="shared" si="16"/>
        <v>1.071</v>
      </c>
      <c r="G408" s="748">
        <v>1266</v>
      </c>
      <c r="H408" s="1337">
        <v>0.05</v>
      </c>
      <c r="I408" s="338"/>
    </row>
    <row r="409" spans="2:9">
      <c r="B409" s="651" t="s">
        <v>5</v>
      </c>
      <c r="C409" s="1356">
        <v>8742</v>
      </c>
      <c r="D409" s="747" t="str">
        <f t="shared" si="15"/>
        <v>CA8742</v>
      </c>
      <c r="E409" s="1336">
        <v>1.123</v>
      </c>
      <c r="F409" s="644">
        <f t="shared" si="16"/>
        <v>1.111</v>
      </c>
      <c r="G409" s="748">
        <v>1174</v>
      </c>
      <c r="H409" s="1337">
        <v>0.06</v>
      </c>
      <c r="I409" s="338"/>
    </row>
    <row r="410" spans="2:9">
      <c r="B410" s="651" t="s">
        <v>5</v>
      </c>
      <c r="C410" s="1356">
        <v>8743</v>
      </c>
      <c r="D410" s="747" t="str">
        <f t="shared" si="15"/>
        <v>CA8743</v>
      </c>
      <c r="E410" s="1336">
        <v>1.0580000000000001</v>
      </c>
      <c r="F410" s="644">
        <f t="shared" si="16"/>
        <v>1.052</v>
      </c>
      <c r="G410" s="748">
        <v>1273</v>
      </c>
      <c r="H410" s="1337">
        <v>0.05</v>
      </c>
      <c r="I410" s="338"/>
    </row>
    <row r="411" spans="2:9">
      <c r="B411" s="651" t="s">
        <v>5</v>
      </c>
      <c r="C411" s="1356">
        <v>8744</v>
      </c>
      <c r="D411" s="747" t="str">
        <f t="shared" si="15"/>
        <v>CA8744</v>
      </c>
      <c r="E411" s="1336">
        <v>1.0449999999999999</v>
      </c>
      <c r="F411" s="644">
        <f t="shared" si="16"/>
        <v>1.0409999999999999</v>
      </c>
      <c r="G411" s="748" t="s">
        <v>280</v>
      </c>
      <c r="H411" s="1337">
        <v>0.2</v>
      </c>
      <c r="I411" s="338"/>
    </row>
    <row r="412" spans="2:9">
      <c r="B412" s="651" t="s">
        <v>5</v>
      </c>
      <c r="C412" s="1356">
        <v>8745</v>
      </c>
      <c r="D412" s="747" t="str">
        <f t="shared" si="15"/>
        <v>CA8745</v>
      </c>
      <c r="E412" s="1336">
        <v>0.93</v>
      </c>
      <c r="F412" s="644">
        <f t="shared" si="16"/>
        <v>0.93700000000000006</v>
      </c>
      <c r="G412" s="748">
        <v>991</v>
      </c>
      <c r="H412" s="1337">
        <v>1.4</v>
      </c>
      <c r="I412" s="338"/>
    </row>
    <row r="413" spans="2:9">
      <c r="B413" s="651" t="s">
        <v>5</v>
      </c>
      <c r="C413" s="1356">
        <v>8746</v>
      </c>
      <c r="D413" s="747" t="str">
        <f t="shared" si="15"/>
        <v>CA8746</v>
      </c>
      <c r="E413" s="1336">
        <v>1.0449999999999999</v>
      </c>
      <c r="F413" s="644">
        <f t="shared" si="16"/>
        <v>1.0409999999999999</v>
      </c>
      <c r="G413" s="748" t="s">
        <v>280</v>
      </c>
      <c r="H413" s="1337">
        <v>0.2</v>
      </c>
      <c r="I413" s="338"/>
    </row>
    <row r="414" spans="2:9">
      <c r="B414" s="651" t="s">
        <v>5</v>
      </c>
      <c r="C414" s="1356">
        <v>8748</v>
      </c>
      <c r="D414" s="747" t="str">
        <f t="shared" si="15"/>
        <v>CA8748</v>
      </c>
      <c r="E414" s="1336">
        <v>1.2</v>
      </c>
      <c r="F414" s="644">
        <f t="shared" si="16"/>
        <v>1.18</v>
      </c>
      <c r="G414" s="748">
        <v>911</v>
      </c>
      <c r="H414" s="1337">
        <v>0.13</v>
      </c>
      <c r="I414" s="338"/>
    </row>
    <row r="415" spans="2:9">
      <c r="B415" s="651" t="s">
        <v>5</v>
      </c>
      <c r="C415" s="1356">
        <v>8749</v>
      </c>
      <c r="D415" s="747" t="str">
        <f t="shared" si="15"/>
        <v>CA8749</v>
      </c>
      <c r="E415" s="1336">
        <v>1.274</v>
      </c>
      <c r="F415" s="644">
        <f t="shared" si="16"/>
        <v>1.2470000000000001</v>
      </c>
      <c r="G415" s="748">
        <v>1178</v>
      </c>
      <c r="H415" s="1337">
        <v>0.05</v>
      </c>
      <c r="I415" s="338"/>
    </row>
    <row r="416" spans="2:9">
      <c r="B416" s="651" t="s">
        <v>5</v>
      </c>
      <c r="C416" s="1356">
        <v>8755</v>
      </c>
      <c r="D416" s="747" t="str">
        <f t="shared" si="15"/>
        <v>CA8755</v>
      </c>
      <c r="E416" s="1336">
        <v>1.129</v>
      </c>
      <c r="F416" s="644">
        <f t="shared" si="16"/>
        <v>1.1160000000000001</v>
      </c>
      <c r="G416" s="748">
        <v>1443</v>
      </c>
      <c r="H416" s="1337">
        <v>0.11</v>
      </c>
      <c r="I416" s="338"/>
    </row>
    <row r="417" spans="2:9">
      <c r="B417" s="651" t="s">
        <v>5</v>
      </c>
      <c r="C417" s="1356">
        <v>8800</v>
      </c>
      <c r="D417" s="747" t="str">
        <f t="shared" si="15"/>
        <v>CA8800</v>
      </c>
      <c r="E417" s="1336">
        <v>1.131</v>
      </c>
      <c r="F417" s="644">
        <f t="shared" si="16"/>
        <v>1.1180000000000001</v>
      </c>
      <c r="G417" s="748">
        <v>968</v>
      </c>
      <c r="H417" s="1337">
        <v>0.46</v>
      </c>
      <c r="I417" s="338"/>
    </row>
    <row r="418" spans="2:9">
      <c r="B418" s="651" t="s">
        <v>5</v>
      </c>
      <c r="C418" s="1356">
        <v>8801</v>
      </c>
      <c r="D418" s="747" t="str">
        <f t="shared" si="15"/>
        <v>CA8801</v>
      </c>
      <c r="E418" s="1336">
        <v>1.071</v>
      </c>
      <c r="F418" s="644">
        <f t="shared" si="16"/>
        <v>1.0640000000000001</v>
      </c>
      <c r="G418" s="748">
        <v>1214</v>
      </c>
      <c r="H418" s="1337">
        <v>0.14000000000000001</v>
      </c>
      <c r="I418" s="338"/>
    </row>
    <row r="419" spans="2:9">
      <c r="B419" s="651" t="s">
        <v>5</v>
      </c>
      <c r="C419" s="1356">
        <v>8803</v>
      </c>
      <c r="D419" s="747" t="str">
        <f t="shared" si="15"/>
        <v>CA8803</v>
      </c>
      <c r="E419" s="1336">
        <v>1.2689999999999999</v>
      </c>
      <c r="F419" s="644">
        <f t="shared" si="16"/>
        <v>1.242</v>
      </c>
      <c r="G419" s="748">
        <v>1366</v>
      </c>
      <c r="H419" s="1337">
        <v>0.05</v>
      </c>
      <c r="I419" s="338"/>
    </row>
    <row r="420" spans="2:9">
      <c r="B420" s="651" t="s">
        <v>5</v>
      </c>
      <c r="C420" s="1356">
        <v>8804</v>
      </c>
      <c r="D420" s="747" t="str">
        <f t="shared" si="15"/>
        <v>CA8804</v>
      </c>
      <c r="E420" s="1336">
        <v>1.016</v>
      </c>
      <c r="F420" s="644">
        <f t="shared" si="16"/>
        <v>1.014</v>
      </c>
      <c r="G420" s="748">
        <v>842</v>
      </c>
      <c r="H420" s="1337">
        <v>0.49</v>
      </c>
      <c r="I420" s="338"/>
    </row>
    <row r="421" spans="2:9">
      <c r="B421" s="651" t="s">
        <v>5</v>
      </c>
      <c r="C421" s="1356">
        <v>8806</v>
      </c>
      <c r="D421" s="747" t="str">
        <f t="shared" si="15"/>
        <v>CA8806</v>
      </c>
      <c r="E421" s="1336">
        <v>0.96899999999999997</v>
      </c>
      <c r="F421" s="644">
        <f t="shared" si="16"/>
        <v>0.97199999999999998</v>
      </c>
      <c r="G421" s="748">
        <v>656</v>
      </c>
      <c r="H421" s="1337">
        <v>1.04</v>
      </c>
      <c r="I421" s="338"/>
    </row>
    <row r="422" spans="2:9">
      <c r="B422" s="651" t="s">
        <v>5</v>
      </c>
      <c r="C422" s="1356">
        <v>8807</v>
      </c>
      <c r="D422" s="747" t="str">
        <f t="shared" si="15"/>
        <v>CA8807</v>
      </c>
      <c r="E422" s="1336">
        <v>1.03</v>
      </c>
      <c r="F422" s="644">
        <f t="shared" si="16"/>
        <v>1.0269999999999999</v>
      </c>
      <c r="G422" s="748">
        <v>1125</v>
      </c>
      <c r="H422" s="1337">
        <v>0.09</v>
      </c>
      <c r="I422" s="338"/>
    </row>
    <row r="423" spans="2:9">
      <c r="B423" s="651" t="s">
        <v>5</v>
      </c>
      <c r="C423" s="1356">
        <v>8808</v>
      </c>
      <c r="D423" s="747" t="str">
        <f t="shared" si="15"/>
        <v>CA8808</v>
      </c>
      <c r="E423" s="1336">
        <v>1.0620000000000001</v>
      </c>
      <c r="F423" s="644">
        <f t="shared" si="16"/>
        <v>1.056</v>
      </c>
      <c r="G423" s="748">
        <v>1206</v>
      </c>
      <c r="H423" s="1337">
        <v>0.12</v>
      </c>
      <c r="I423" s="338"/>
    </row>
    <row r="424" spans="2:9">
      <c r="B424" s="651" t="s">
        <v>5</v>
      </c>
      <c r="C424" s="1356">
        <v>8810</v>
      </c>
      <c r="D424" s="747" t="str">
        <f t="shared" si="15"/>
        <v>CA8810</v>
      </c>
      <c r="E424" s="1336">
        <v>1.121</v>
      </c>
      <c r="F424" s="644">
        <f t="shared" si="16"/>
        <v>1.109</v>
      </c>
      <c r="G424" s="748">
        <v>1139</v>
      </c>
      <c r="H424" s="1337">
        <v>0.06</v>
      </c>
      <c r="I424" s="338"/>
    </row>
    <row r="425" spans="2:9">
      <c r="B425" s="651" t="s">
        <v>5</v>
      </c>
      <c r="C425" s="1356">
        <v>8811</v>
      </c>
      <c r="D425" s="747" t="str">
        <f t="shared" si="15"/>
        <v>CA8811</v>
      </c>
      <c r="E425" s="1336">
        <v>0.94199999999999995</v>
      </c>
      <c r="F425" s="644">
        <f t="shared" si="16"/>
        <v>0.94799999999999995</v>
      </c>
      <c r="G425" s="748" t="s">
        <v>280</v>
      </c>
      <c r="H425" s="1337">
        <v>0.16</v>
      </c>
      <c r="I425" s="338"/>
    </row>
    <row r="426" spans="2:9">
      <c r="B426" s="651" t="s">
        <v>5</v>
      </c>
      <c r="C426" s="1356">
        <v>8812</v>
      </c>
      <c r="D426" s="747" t="str">
        <f t="shared" si="15"/>
        <v>CA8812</v>
      </c>
      <c r="E426" s="1336">
        <v>0.94199999999999995</v>
      </c>
      <c r="F426" s="644">
        <f t="shared" si="16"/>
        <v>0.94799999999999995</v>
      </c>
      <c r="G426" s="748" t="s">
        <v>280</v>
      </c>
      <c r="H426" s="1337">
        <v>0.16</v>
      </c>
      <c r="I426" s="338"/>
    </row>
    <row r="427" spans="2:9">
      <c r="B427" s="651" t="s">
        <v>5</v>
      </c>
      <c r="C427" s="1356">
        <v>8813</v>
      </c>
      <c r="D427" s="747" t="str">
        <f t="shared" si="15"/>
        <v>CA8813</v>
      </c>
      <c r="E427" s="1336">
        <v>1.0509999999999999</v>
      </c>
      <c r="F427" s="644">
        <f t="shared" si="16"/>
        <v>1.046</v>
      </c>
      <c r="G427" s="748">
        <v>901</v>
      </c>
      <c r="H427" s="1337">
        <v>0.1</v>
      </c>
      <c r="I427" s="338"/>
    </row>
    <row r="428" spans="2:9">
      <c r="B428" s="651" t="s">
        <v>5</v>
      </c>
      <c r="C428" s="1356">
        <v>8818</v>
      </c>
      <c r="D428" s="747" t="str">
        <f t="shared" si="15"/>
        <v>CA8818</v>
      </c>
      <c r="E428" s="1336">
        <v>1.1439999999999999</v>
      </c>
      <c r="F428" s="644">
        <f t="shared" si="16"/>
        <v>1.1299999999999999</v>
      </c>
      <c r="G428" s="748">
        <v>1210</v>
      </c>
      <c r="H428" s="1337">
        <v>0.14000000000000001</v>
      </c>
      <c r="I428" s="338"/>
    </row>
    <row r="429" spans="2:9">
      <c r="B429" s="651" t="s">
        <v>5</v>
      </c>
      <c r="C429" s="1356">
        <v>8820</v>
      </c>
      <c r="D429" s="747" t="str">
        <f t="shared" si="15"/>
        <v>CA8820</v>
      </c>
      <c r="E429" s="1336">
        <v>1.198</v>
      </c>
      <c r="F429" s="644">
        <f t="shared" si="16"/>
        <v>1.1779999999999999</v>
      </c>
      <c r="G429" s="748">
        <v>1509</v>
      </c>
      <c r="H429" s="1337">
        <v>0.05</v>
      </c>
      <c r="I429" s="338"/>
    </row>
    <row r="430" spans="2:9">
      <c r="B430" s="651" t="s">
        <v>5</v>
      </c>
      <c r="C430" s="1356">
        <v>8821</v>
      </c>
      <c r="D430" s="747" t="str">
        <f t="shared" si="15"/>
        <v>CA8821</v>
      </c>
      <c r="E430" s="1336">
        <v>1.0329999999999999</v>
      </c>
      <c r="F430" s="644">
        <f t="shared" si="16"/>
        <v>1.03</v>
      </c>
      <c r="G430" s="748">
        <v>1156</v>
      </c>
      <c r="H430" s="1337">
        <v>0.23</v>
      </c>
      <c r="I430" s="338"/>
    </row>
    <row r="431" spans="2:9">
      <c r="B431" s="651" t="s">
        <v>5</v>
      </c>
      <c r="C431" s="1356">
        <v>8822</v>
      </c>
      <c r="D431" s="747" t="str">
        <f t="shared" si="15"/>
        <v>CA8822</v>
      </c>
      <c r="E431" s="1336">
        <v>1.194</v>
      </c>
      <c r="F431" s="644">
        <f t="shared" si="16"/>
        <v>1.175</v>
      </c>
      <c r="G431" s="748">
        <v>1393</v>
      </c>
      <c r="H431" s="1337">
        <v>0.1</v>
      </c>
      <c r="I431" s="338"/>
    </row>
    <row r="432" spans="2:9">
      <c r="B432" s="651" t="s">
        <v>5</v>
      </c>
      <c r="C432" s="1356">
        <v>8823</v>
      </c>
      <c r="D432" s="747" t="str">
        <f t="shared" si="15"/>
        <v>CA8823</v>
      </c>
      <c r="E432" s="1336">
        <v>0.88100000000000001</v>
      </c>
      <c r="F432" s="644">
        <f t="shared" si="16"/>
        <v>0.89300000000000002</v>
      </c>
      <c r="G432" s="748">
        <v>823</v>
      </c>
      <c r="H432" s="1337">
        <v>0.84</v>
      </c>
      <c r="I432" s="338"/>
    </row>
    <row r="433" spans="2:9">
      <c r="B433" s="651" t="s">
        <v>5</v>
      </c>
      <c r="C433" s="1356">
        <v>8827</v>
      </c>
      <c r="D433" s="747" t="str">
        <f t="shared" si="15"/>
        <v>CA8827</v>
      </c>
      <c r="E433" s="1336">
        <v>0.91800000000000004</v>
      </c>
      <c r="F433" s="644">
        <f t="shared" si="16"/>
        <v>0.92600000000000005</v>
      </c>
      <c r="G433" s="748">
        <v>780</v>
      </c>
      <c r="H433" s="1337">
        <v>0.74</v>
      </c>
      <c r="I433" s="338"/>
    </row>
    <row r="434" spans="2:9">
      <c r="B434" s="651" t="s">
        <v>5</v>
      </c>
      <c r="C434" s="1356">
        <v>8829</v>
      </c>
      <c r="D434" s="747" t="str">
        <f t="shared" si="15"/>
        <v>CA8829</v>
      </c>
      <c r="E434" s="1336">
        <v>0.90700000000000003</v>
      </c>
      <c r="F434" s="644">
        <f t="shared" si="16"/>
        <v>0.91600000000000004</v>
      </c>
      <c r="G434" s="748">
        <v>748</v>
      </c>
      <c r="H434" s="1337">
        <v>0.7</v>
      </c>
      <c r="I434" s="338"/>
    </row>
    <row r="435" spans="2:9">
      <c r="B435" s="651" t="s">
        <v>5</v>
      </c>
      <c r="C435" s="1356">
        <v>8830</v>
      </c>
      <c r="D435" s="747" t="str">
        <f t="shared" si="15"/>
        <v>CA8830</v>
      </c>
      <c r="E435" s="1336">
        <v>0.92300000000000004</v>
      </c>
      <c r="F435" s="644">
        <f t="shared" si="16"/>
        <v>0.93100000000000005</v>
      </c>
      <c r="G435" s="748">
        <v>677</v>
      </c>
      <c r="H435" s="1337">
        <v>0.3</v>
      </c>
      <c r="I435" s="338"/>
    </row>
    <row r="436" spans="2:9">
      <c r="B436" s="651" t="s">
        <v>5</v>
      </c>
      <c r="C436" s="1356">
        <v>8831</v>
      </c>
      <c r="D436" s="747" t="str">
        <f t="shared" si="15"/>
        <v>CA8831</v>
      </c>
      <c r="E436" s="1336">
        <v>0.751</v>
      </c>
      <c r="F436" s="644">
        <f t="shared" si="16"/>
        <v>0.77600000000000002</v>
      </c>
      <c r="G436" s="748">
        <v>743</v>
      </c>
      <c r="H436" s="1337">
        <v>0.48</v>
      </c>
      <c r="I436" s="338"/>
    </row>
    <row r="437" spans="2:9">
      <c r="B437" s="651" t="s">
        <v>5</v>
      </c>
      <c r="C437" s="1356">
        <v>8834</v>
      </c>
      <c r="D437" s="747" t="str">
        <f t="shared" si="15"/>
        <v>CA8834</v>
      </c>
      <c r="E437" s="1336">
        <v>1.0780000000000001</v>
      </c>
      <c r="F437" s="644">
        <f t="shared" si="16"/>
        <v>1.07</v>
      </c>
      <c r="G437" s="748">
        <v>1167</v>
      </c>
      <c r="H437" s="1337">
        <v>0.16</v>
      </c>
      <c r="I437" s="338"/>
    </row>
    <row r="438" spans="2:9">
      <c r="B438" s="651" t="s">
        <v>5</v>
      </c>
      <c r="C438" s="1356">
        <v>8838</v>
      </c>
      <c r="D438" s="747" t="str">
        <f t="shared" si="15"/>
        <v>CA8838</v>
      </c>
      <c r="E438" s="1336">
        <v>0.85099999999999998</v>
      </c>
      <c r="F438" s="644">
        <f t="shared" si="16"/>
        <v>0.86599999999999999</v>
      </c>
      <c r="G438" s="748">
        <v>897</v>
      </c>
      <c r="H438" s="1337">
        <v>0.23</v>
      </c>
      <c r="I438" s="338"/>
    </row>
    <row r="439" spans="2:9">
      <c r="B439" s="651" t="s">
        <v>5</v>
      </c>
      <c r="C439" s="1356">
        <v>8839</v>
      </c>
      <c r="D439" s="747" t="str">
        <f t="shared" si="15"/>
        <v>CA8839</v>
      </c>
      <c r="E439" s="1336">
        <v>1.115</v>
      </c>
      <c r="F439" s="644">
        <f t="shared" si="16"/>
        <v>1.1040000000000001</v>
      </c>
      <c r="G439" s="748">
        <v>976</v>
      </c>
      <c r="H439" s="1337">
        <v>0.13</v>
      </c>
      <c r="I439" s="338"/>
    </row>
    <row r="440" spans="2:9">
      <c r="B440" s="651" t="s">
        <v>5</v>
      </c>
      <c r="C440" s="1356">
        <v>8840</v>
      </c>
      <c r="D440" s="747" t="str">
        <f t="shared" si="15"/>
        <v>CA8840</v>
      </c>
      <c r="E440" s="1336">
        <v>1.026</v>
      </c>
      <c r="F440" s="644">
        <f t="shared" si="16"/>
        <v>1.0229999999999999</v>
      </c>
      <c r="G440" s="748">
        <v>907</v>
      </c>
      <c r="H440" s="1337">
        <v>7.0000000000000007E-2</v>
      </c>
      <c r="I440" s="338"/>
    </row>
    <row r="441" spans="2:9">
      <c r="B441" s="651" t="s">
        <v>5</v>
      </c>
      <c r="C441" s="1356">
        <v>8846</v>
      </c>
      <c r="D441" s="747" t="str">
        <f t="shared" si="15"/>
        <v>CA8846</v>
      </c>
      <c r="E441" s="1336">
        <v>0.97799999999999998</v>
      </c>
      <c r="F441" s="644">
        <f t="shared" si="16"/>
        <v>0.98</v>
      </c>
      <c r="G441" s="748">
        <v>791</v>
      </c>
      <c r="H441" s="1337">
        <v>0.21</v>
      </c>
      <c r="I441" s="338"/>
    </row>
    <row r="442" spans="2:9">
      <c r="B442" s="651" t="s">
        <v>5</v>
      </c>
      <c r="C442" s="1356">
        <v>8847</v>
      </c>
      <c r="D442" s="747" t="str">
        <f t="shared" si="15"/>
        <v>CA8847</v>
      </c>
      <c r="E442" s="1336">
        <v>0.93200000000000005</v>
      </c>
      <c r="F442" s="644">
        <f t="shared" si="16"/>
        <v>0.93899999999999995</v>
      </c>
      <c r="G442" s="748">
        <v>695</v>
      </c>
      <c r="H442" s="1337">
        <v>1.74</v>
      </c>
      <c r="I442" s="338"/>
    </row>
    <row r="443" spans="2:9">
      <c r="B443" s="651" t="s">
        <v>5</v>
      </c>
      <c r="C443" s="1356">
        <v>8850</v>
      </c>
      <c r="D443" s="747" t="str">
        <f t="shared" si="15"/>
        <v>CA8850</v>
      </c>
      <c r="E443" s="1336">
        <v>1.0049999999999999</v>
      </c>
      <c r="F443" s="644">
        <f t="shared" si="16"/>
        <v>1.0049999999999999</v>
      </c>
      <c r="G443" s="748">
        <v>923</v>
      </c>
      <c r="H443" s="1337">
        <v>0.42</v>
      </c>
      <c r="I443" s="338"/>
    </row>
    <row r="444" spans="2:9">
      <c r="B444" s="651" t="s">
        <v>5</v>
      </c>
      <c r="C444" s="1356">
        <v>8851</v>
      </c>
      <c r="D444" s="747" t="str">
        <f t="shared" si="15"/>
        <v>CA8851</v>
      </c>
      <c r="E444" s="1336">
        <v>0.96399999999999997</v>
      </c>
      <c r="F444" s="644">
        <f t="shared" si="16"/>
        <v>0.96799999999999997</v>
      </c>
      <c r="G444" s="748">
        <v>748</v>
      </c>
      <c r="H444" s="1337">
        <v>0.73</v>
      </c>
      <c r="I444" s="338"/>
    </row>
    <row r="445" spans="2:9">
      <c r="B445" s="651" t="s">
        <v>5</v>
      </c>
      <c r="C445" s="1356">
        <v>8852</v>
      </c>
      <c r="D445" s="747" t="str">
        <f t="shared" si="15"/>
        <v>CA8852</v>
      </c>
      <c r="E445" s="1336">
        <v>1.085</v>
      </c>
      <c r="F445" s="644">
        <f t="shared" si="16"/>
        <v>1.077</v>
      </c>
      <c r="G445" s="748">
        <v>1000</v>
      </c>
      <c r="H445" s="1337">
        <v>0.34</v>
      </c>
      <c r="I445" s="338"/>
    </row>
    <row r="446" spans="2:9">
      <c r="B446" s="651" t="s">
        <v>5</v>
      </c>
      <c r="C446" s="1356">
        <v>8859</v>
      </c>
      <c r="D446" s="747" t="str">
        <f t="shared" si="15"/>
        <v>CA8859</v>
      </c>
      <c r="E446" s="1336">
        <v>1.149</v>
      </c>
      <c r="F446" s="644">
        <f t="shared" si="16"/>
        <v>1.1339999999999999</v>
      </c>
      <c r="G446" s="748">
        <v>1710</v>
      </c>
      <c r="H446" s="1337">
        <v>0.05</v>
      </c>
      <c r="I446" s="338"/>
    </row>
    <row r="447" spans="2:9">
      <c r="B447" s="651" t="s">
        <v>5</v>
      </c>
      <c r="C447" s="1356">
        <v>8868</v>
      </c>
      <c r="D447" s="747" t="str">
        <f t="shared" si="15"/>
        <v>CA8868</v>
      </c>
      <c r="E447" s="1336">
        <v>0.91200000000000003</v>
      </c>
      <c r="F447" s="644">
        <f t="shared" si="16"/>
        <v>0.92100000000000004</v>
      </c>
      <c r="G447" s="748">
        <v>875</v>
      </c>
      <c r="H447" s="1337">
        <v>0.16</v>
      </c>
      <c r="I447" s="338"/>
    </row>
    <row r="448" spans="2:9">
      <c r="B448" s="651" t="s">
        <v>5</v>
      </c>
      <c r="C448" s="1356">
        <v>8870</v>
      </c>
      <c r="D448" s="747" t="str">
        <f t="shared" si="15"/>
        <v>CA8870</v>
      </c>
      <c r="E448" s="1336">
        <v>0.94199999999999995</v>
      </c>
      <c r="F448" s="644">
        <f t="shared" si="16"/>
        <v>0.94799999999999995</v>
      </c>
      <c r="G448" s="748" t="s">
        <v>280</v>
      </c>
      <c r="H448" s="1337">
        <v>0.16</v>
      </c>
      <c r="I448" s="338"/>
    </row>
    <row r="449" spans="2:9">
      <c r="B449" s="651" t="s">
        <v>5</v>
      </c>
      <c r="C449" s="1356">
        <v>8875</v>
      </c>
      <c r="D449" s="747" t="str">
        <f t="shared" si="15"/>
        <v>CA8875</v>
      </c>
      <c r="E449" s="1336">
        <v>0.94899999999999995</v>
      </c>
      <c r="F449" s="644">
        <f t="shared" si="16"/>
        <v>0.95399999999999996</v>
      </c>
      <c r="G449" s="748">
        <v>1060</v>
      </c>
      <c r="H449" s="1337">
        <v>0.22</v>
      </c>
      <c r="I449" s="338"/>
    </row>
    <row r="450" spans="2:9">
      <c r="B450" s="651" t="s">
        <v>5</v>
      </c>
      <c r="C450" s="1356">
        <v>9007</v>
      </c>
      <c r="D450" s="747" t="str">
        <f t="shared" si="15"/>
        <v>CA9007</v>
      </c>
      <c r="E450" s="1336">
        <v>0.90500000000000003</v>
      </c>
      <c r="F450" s="644">
        <f t="shared" si="16"/>
        <v>0.91500000000000004</v>
      </c>
      <c r="G450" s="748">
        <v>929</v>
      </c>
      <c r="H450" s="1337">
        <v>0.56999999999999995</v>
      </c>
      <c r="I450" s="338"/>
    </row>
    <row r="451" spans="2:9">
      <c r="B451" s="651" t="s">
        <v>5</v>
      </c>
      <c r="C451" s="1356">
        <v>9008</v>
      </c>
      <c r="D451" s="747" t="str">
        <f t="shared" si="15"/>
        <v>CA9008</v>
      </c>
      <c r="E451" s="1336">
        <v>1.0229999999999999</v>
      </c>
      <c r="F451" s="644">
        <f t="shared" si="16"/>
        <v>1.0209999999999999</v>
      </c>
      <c r="G451" s="748">
        <v>750</v>
      </c>
      <c r="H451" s="1337">
        <v>1.4</v>
      </c>
      <c r="I451" s="338"/>
    </row>
    <row r="452" spans="2:9">
      <c r="B452" s="651" t="s">
        <v>5</v>
      </c>
      <c r="C452" s="1356">
        <v>9009</v>
      </c>
      <c r="D452" s="747" t="str">
        <f t="shared" si="15"/>
        <v>CA9009</v>
      </c>
      <c r="E452" s="1336">
        <v>0.98299999999999998</v>
      </c>
      <c r="F452" s="644">
        <f t="shared" si="16"/>
        <v>0.98499999999999999</v>
      </c>
      <c r="G452" s="748">
        <v>1033</v>
      </c>
      <c r="H452" s="1337">
        <v>0.56000000000000005</v>
      </c>
      <c r="I452" s="338"/>
    </row>
    <row r="453" spans="2:9">
      <c r="B453" s="651" t="s">
        <v>5</v>
      </c>
      <c r="C453" s="1356">
        <v>9010</v>
      </c>
      <c r="D453" s="747" t="str">
        <f t="shared" si="15"/>
        <v>CA9010</v>
      </c>
      <c r="E453" s="1336">
        <v>1.0369999999999999</v>
      </c>
      <c r="F453" s="644">
        <f t="shared" si="16"/>
        <v>1.0329999999999999</v>
      </c>
      <c r="G453" s="748">
        <v>853</v>
      </c>
      <c r="H453" s="1337">
        <v>0.77</v>
      </c>
      <c r="I453" s="338"/>
    </row>
    <row r="454" spans="2:9">
      <c r="B454" s="651" t="s">
        <v>5</v>
      </c>
      <c r="C454" s="1356">
        <v>9011</v>
      </c>
      <c r="D454" s="747" t="str">
        <f t="shared" si="15"/>
        <v>CA9011</v>
      </c>
      <c r="E454" s="1336">
        <v>0.97699999999999998</v>
      </c>
      <c r="F454" s="644">
        <f t="shared" si="16"/>
        <v>0.97899999999999998</v>
      </c>
      <c r="G454" s="748">
        <v>873</v>
      </c>
      <c r="H454" s="1337">
        <v>0.67</v>
      </c>
      <c r="I454" s="338"/>
    </row>
    <row r="455" spans="2:9">
      <c r="B455" s="651" t="s">
        <v>5</v>
      </c>
      <c r="C455" s="1356">
        <v>9015</v>
      </c>
      <c r="D455" s="747" t="str">
        <f t="shared" si="15"/>
        <v>CA9015</v>
      </c>
      <c r="E455" s="1336">
        <v>1.0069999999999999</v>
      </c>
      <c r="F455" s="644">
        <f t="shared" si="16"/>
        <v>1.006</v>
      </c>
      <c r="G455" s="748">
        <v>834</v>
      </c>
      <c r="H455" s="1337">
        <v>0.72</v>
      </c>
      <c r="I455" s="338"/>
    </row>
    <row r="456" spans="2:9">
      <c r="B456" s="651" t="s">
        <v>5</v>
      </c>
      <c r="C456" s="1356">
        <v>9016</v>
      </c>
      <c r="D456" s="747" t="str">
        <f t="shared" si="15"/>
        <v>CA9016</v>
      </c>
      <c r="E456" s="1336">
        <v>0.97499999999999998</v>
      </c>
      <c r="F456" s="644">
        <f t="shared" si="16"/>
        <v>0.97799999999999998</v>
      </c>
      <c r="G456" s="748">
        <v>786</v>
      </c>
      <c r="H456" s="1337">
        <v>0.77</v>
      </c>
      <c r="I456" s="338"/>
    </row>
    <row r="457" spans="2:9">
      <c r="B457" s="651" t="s">
        <v>5</v>
      </c>
      <c r="C457" s="1356">
        <v>9031</v>
      </c>
      <c r="D457" s="747" t="str">
        <f t="shared" si="15"/>
        <v>CA9031</v>
      </c>
      <c r="E457" s="1336">
        <v>1.06</v>
      </c>
      <c r="F457" s="644">
        <f t="shared" si="16"/>
        <v>1.054</v>
      </c>
      <c r="G457" s="748">
        <v>841</v>
      </c>
      <c r="H457" s="1337">
        <v>0.77</v>
      </c>
      <c r="I457" s="338"/>
    </row>
    <row r="458" spans="2:9">
      <c r="B458" s="651" t="s">
        <v>5</v>
      </c>
      <c r="C458" s="1356">
        <v>9033</v>
      </c>
      <c r="D458" s="747" t="str">
        <f t="shared" si="15"/>
        <v>CA9033</v>
      </c>
      <c r="E458" s="1336">
        <v>1.022</v>
      </c>
      <c r="F458" s="644">
        <f t="shared" si="16"/>
        <v>1.02</v>
      </c>
      <c r="G458" s="748">
        <v>1137</v>
      </c>
      <c r="H458" s="1337">
        <v>0.85</v>
      </c>
      <c r="I458" s="338"/>
    </row>
    <row r="459" spans="2:9">
      <c r="B459" s="651" t="s">
        <v>5</v>
      </c>
      <c r="C459" s="1356">
        <v>9043</v>
      </c>
      <c r="D459" s="747" t="str">
        <f t="shared" ref="D459:D522" si="17">B459&amp;TEXT(C459,"0000")</f>
        <v>CA9043</v>
      </c>
      <c r="E459" s="1336">
        <v>0.93200000000000005</v>
      </c>
      <c r="F459" s="644">
        <f t="shared" ref="F459:F522" si="18">IF(E459="NA","NA",ROUND((E459-1)*0.9+1,3))</f>
        <v>0.93899999999999995</v>
      </c>
      <c r="G459" s="748">
        <v>1336</v>
      </c>
      <c r="H459" s="1337">
        <v>0.32</v>
      </c>
      <c r="I459" s="338"/>
    </row>
    <row r="460" spans="2:9">
      <c r="B460" s="651" t="s">
        <v>5</v>
      </c>
      <c r="C460" s="1356">
        <v>9048</v>
      </c>
      <c r="D460" s="747" t="str">
        <f t="shared" si="17"/>
        <v>CA9048</v>
      </c>
      <c r="E460" s="1336">
        <v>0.998</v>
      </c>
      <c r="F460" s="644">
        <f t="shared" si="18"/>
        <v>0.998</v>
      </c>
      <c r="G460" s="748">
        <v>738</v>
      </c>
      <c r="H460" s="1337">
        <v>0.66</v>
      </c>
      <c r="I460" s="338"/>
    </row>
    <row r="461" spans="2:9">
      <c r="B461" s="651" t="s">
        <v>5</v>
      </c>
      <c r="C461" s="1356">
        <v>9050</v>
      </c>
      <c r="D461" s="747" t="str">
        <f t="shared" si="17"/>
        <v>CA9050</v>
      </c>
      <c r="E461" s="1336">
        <v>0.96499999999999997</v>
      </c>
      <c r="F461" s="644">
        <f t="shared" si="18"/>
        <v>0.96899999999999997</v>
      </c>
      <c r="G461" s="748">
        <v>707</v>
      </c>
      <c r="H461" s="1337">
        <v>1.1499999999999999</v>
      </c>
      <c r="I461" s="338"/>
    </row>
    <row r="462" spans="2:9">
      <c r="B462" s="651" t="s">
        <v>5</v>
      </c>
      <c r="C462" s="1356">
        <v>9053</v>
      </c>
      <c r="D462" s="747" t="str">
        <f t="shared" si="17"/>
        <v>CA9053</v>
      </c>
      <c r="E462" s="1336">
        <v>0.92200000000000004</v>
      </c>
      <c r="F462" s="644">
        <f t="shared" si="18"/>
        <v>0.93</v>
      </c>
      <c r="G462" s="748">
        <v>697</v>
      </c>
      <c r="H462" s="1337">
        <v>0.43</v>
      </c>
      <c r="I462" s="338"/>
    </row>
    <row r="463" spans="2:9">
      <c r="B463" s="651" t="s">
        <v>5</v>
      </c>
      <c r="C463" s="1356">
        <v>9054</v>
      </c>
      <c r="D463" s="747" t="str">
        <f t="shared" si="17"/>
        <v>CA9054</v>
      </c>
      <c r="E463" s="1336">
        <v>0.93400000000000005</v>
      </c>
      <c r="F463" s="644">
        <f t="shared" si="18"/>
        <v>0.94099999999999995</v>
      </c>
      <c r="G463" s="748" t="s">
        <v>280</v>
      </c>
      <c r="H463" s="1337">
        <v>0.5</v>
      </c>
      <c r="I463" s="338"/>
    </row>
    <row r="464" spans="2:9">
      <c r="B464" s="651" t="s">
        <v>5</v>
      </c>
      <c r="C464" s="1356">
        <v>9059</v>
      </c>
      <c r="D464" s="747" t="str">
        <f t="shared" si="17"/>
        <v>CA9059</v>
      </c>
      <c r="E464" s="1336">
        <v>0.872</v>
      </c>
      <c r="F464" s="644">
        <f t="shared" si="18"/>
        <v>0.88500000000000001</v>
      </c>
      <c r="G464" s="748">
        <v>702</v>
      </c>
      <c r="H464" s="1337">
        <v>0.54</v>
      </c>
      <c r="I464" s="338"/>
    </row>
    <row r="465" spans="2:9">
      <c r="B465" s="651" t="s">
        <v>5</v>
      </c>
      <c r="C465" s="1356">
        <v>9060</v>
      </c>
      <c r="D465" s="747" t="str">
        <f t="shared" si="17"/>
        <v>CA9060</v>
      </c>
      <c r="E465" s="1336">
        <v>0.89200000000000002</v>
      </c>
      <c r="F465" s="644">
        <f t="shared" si="18"/>
        <v>0.90300000000000002</v>
      </c>
      <c r="G465" s="748">
        <v>716</v>
      </c>
      <c r="H465" s="1337">
        <v>0.69</v>
      </c>
      <c r="I465" s="338"/>
    </row>
    <row r="466" spans="2:9">
      <c r="B466" s="651" t="s">
        <v>5</v>
      </c>
      <c r="C466" s="1356">
        <v>9061</v>
      </c>
      <c r="D466" s="747" t="str">
        <f t="shared" si="17"/>
        <v>CA9061</v>
      </c>
      <c r="E466" s="1336">
        <v>0.89100000000000001</v>
      </c>
      <c r="F466" s="644">
        <f t="shared" si="18"/>
        <v>0.90200000000000002</v>
      </c>
      <c r="G466" s="748">
        <v>708</v>
      </c>
      <c r="H466" s="1337">
        <v>0.6</v>
      </c>
      <c r="I466" s="338"/>
    </row>
    <row r="467" spans="2:9">
      <c r="B467" s="651" t="s">
        <v>5</v>
      </c>
      <c r="C467" s="1356">
        <v>9066</v>
      </c>
      <c r="D467" s="747" t="str">
        <f t="shared" si="17"/>
        <v>CA9066</v>
      </c>
      <c r="E467" s="1336">
        <v>0.94099999999999995</v>
      </c>
      <c r="F467" s="644">
        <f t="shared" si="18"/>
        <v>0.94699999999999995</v>
      </c>
      <c r="G467" s="748">
        <v>898</v>
      </c>
      <c r="H467" s="1337">
        <v>0.64</v>
      </c>
      <c r="I467" s="338"/>
    </row>
    <row r="468" spans="2:9">
      <c r="B468" s="651" t="s">
        <v>5</v>
      </c>
      <c r="C468" s="1356">
        <v>9067</v>
      </c>
      <c r="D468" s="747" t="str">
        <f t="shared" si="17"/>
        <v>CA9067</v>
      </c>
      <c r="E468" s="1336">
        <v>0.72199999999999998</v>
      </c>
      <c r="F468" s="644">
        <f t="shared" si="18"/>
        <v>0.75</v>
      </c>
      <c r="G468" s="748">
        <v>703</v>
      </c>
      <c r="H468" s="1337">
        <v>0.48</v>
      </c>
      <c r="I468" s="338"/>
    </row>
    <row r="469" spans="2:9">
      <c r="B469" s="651" t="s">
        <v>5</v>
      </c>
      <c r="C469" s="1356">
        <v>9069</v>
      </c>
      <c r="D469" s="747" t="str">
        <f t="shared" si="17"/>
        <v>CA9069</v>
      </c>
      <c r="E469" s="1336">
        <v>0.95199999999999996</v>
      </c>
      <c r="F469" s="644">
        <f t="shared" si="18"/>
        <v>0.95699999999999996</v>
      </c>
      <c r="G469" s="748">
        <v>662</v>
      </c>
      <c r="H469" s="1337">
        <v>0.84</v>
      </c>
      <c r="I469" s="338"/>
    </row>
    <row r="470" spans="2:9">
      <c r="B470" s="651" t="s">
        <v>5</v>
      </c>
      <c r="C470" s="1356">
        <v>9070</v>
      </c>
      <c r="D470" s="747" t="str">
        <f t="shared" si="17"/>
        <v>CA9070</v>
      </c>
      <c r="E470" s="1336">
        <v>0.94699999999999995</v>
      </c>
      <c r="F470" s="644">
        <f t="shared" si="18"/>
        <v>0.95199999999999996</v>
      </c>
      <c r="G470" s="748">
        <v>654</v>
      </c>
      <c r="H470" s="1337">
        <v>1.1200000000000001</v>
      </c>
      <c r="I470" s="338"/>
    </row>
    <row r="471" spans="2:9">
      <c r="B471" s="651" t="s">
        <v>5</v>
      </c>
      <c r="C471" s="1356">
        <v>9079</v>
      </c>
      <c r="D471" s="747" t="str">
        <f t="shared" si="17"/>
        <v>CA9079</v>
      </c>
      <c r="E471" s="1336">
        <v>0.81799999999999995</v>
      </c>
      <c r="F471" s="644">
        <f t="shared" si="18"/>
        <v>0.83599999999999997</v>
      </c>
      <c r="G471" s="748">
        <v>604</v>
      </c>
      <c r="H471" s="1337">
        <v>0.69</v>
      </c>
      <c r="I471" s="338"/>
    </row>
    <row r="472" spans="2:9">
      <c r="B472" s="651" t="s">
        <v>5</v>
      </c>
      <c r="C472" s="1356">
        <v>9085</v>
      </c>
      <c r="D472" s="747" t="str">
        <f t="shared" si="17"/>
        <v>CA9085</v>
      </c>
      <c r="E472" s="1336">
        <v>0.83899999999999997</v>
      </c>
      <c r="F472" s="644">
        <f t="shared" si="18"/>
        <v>0.85499999999999998</v>
      </c>
      <c r="G472" s="748">
        <v>625</v>
      </c>
      <c r="H472" s="1337">
        <v>0.83</v>
      </c>
      <c r="I472" s="338"/>
    </row>
    <row r="473" spans="2:9">
      <c r="B473" s="651" t="s">
        <v>5</v>
      </c>
      <c r="C473" s="1356">
        <v>9092</v>
      </c>
      <c r="D473" s="747" t="str">
        <f t="shared" si="17"/>
        <v>CA9092</v>
      </c>
      <c r="E473" s="1336">
        <v>0.77500000000000002</v>
      </c>
      <c r="F473" s="644">
        <f t="shared" si="18"/>
        <v>0.79800000000000004</v>
      </c>
      <c r="G473" s="748">
        <v>692</v>
      </c>
      <c r="H473" s="1337">
        <v>0.56999999999999995</v>
      </c>
      <c r="I473" s="338"/>
    </row>
    <row r="474" spans="2:9">
      <c r="B474" s="651" t="s">
        <v>5</v>
      </c>
      <c r="C474" s="1356">
        <v>9095</v>
      </c>
      <c r="D474" s="747" t="str">
        <f t="shared" si="17"/>
        <v>CA9095</v>
      </c>
      <c r="E474" s="1336">
        <v>1.0589999999999999</v>
      </c>
      <c r="F474" s="644">
        <f t="shared" si="18"/>
        <v>1.0529999999999999</v>
      </c>
      <c r="G474" s="748">
        <v>860</v>
      </c>
      <c r="H474" s="1337">
        <v>0.57999999999999996</v>
      </c>
      <c r="I474" s="338"/>
    </row>
    <row r="475" spans="2:9">
      <c r="B475" s="651" t="s">
        <v>5</v>
      </c>
      <c r="C475" s="1356">
        <v>9096</v>
      </c>
      <c r="D475" s="747" t="str">
        <f t="shared" si="17"/>
        <v>CA9096</v>
      </c>
      <c r="E475" s="1336">
        <v>0.91500000000000004</v>
      </c>
      <c r="F475" s="644">
        <f t="shared" si="18"/>
        <v>0.92400000000000004</v>
      </c>
      <c r="G475" s="748">
        <v>717</v>
      </c>
      <c r="H475" s="1337">
        <v>2.29</v>
      </c>
      <c r="I475" s="338"/>
    </row>
    <row r="476" spans="2:9">
      <c r="B476" s="651" t="s">
        <v>5</v>
      </c>
      <c r="C476" s="1356">
        <v>9097</v>
      </c>
      <c r="D476" s="747" t="str">
        <f t="shared" si="17"/>
        <v>CA9097</v>
      </c>
      <c r="E476" s="1336">
        <v>0.84699999999999998</v>
      </c>
      <c r="F476" s="644">
        <f t="shared" si="18"/>
        <v>0.86199999999999999</v>
      </c>
      <c r="G476" s="748">
        <v>771</v>
      </c>
      <c r="H476" s="1337">
        <v>0.82</v>
      </c>
      <c r="I476" s="338"/>
    </row>
    <row r="477" spans="2:9">
      <c r="B477" s="651" t="s">
        <v>5</v>
      </c>
      <c r="C477" s="1356">
        <v>9101</v>
      </c>
      <c r="D477" s="747" t="str">
        <f t="shared" si="17"/>
        <v>CA9101</v>
      </c>
      <c r="E477" s="1336">
        <v>0.82899999999999996</v>
      </c>
      <c r="F477" s="644">
        <f t="shared" si="18"/>
        <v>0.84599999999999997</v>
      </c>
      <c r="G477" s="748">
        <v>907</v>
      </c>
      <c r="H477" s="1337">
        <v>0.8</v>
      </c>
      <c r="I477" s="338"/>
    </row>
    <row r="478" spans="2:9">
      <c r="B478" s="651" t="s">
        <v>5</v>
      </c>
      <c r="C478" s="1356">
        <v>9151</v>
      </c>
      <c r="D478" s="747" t="str">
        <f t="shared" si="17"/>
        <v>CA9151</v>
      </c>
      <c r="E478" s="1336">
        <v>1.1559999999999999</v>
      </c>
      <c r="F478" s="644">
        <f t="shared" si="18"/>
        <v>1.1399999999999999</v>
      </c>
      <c r="G478" s="748">
        <v>1079</v>
      </c>
      <c r="H478" s="1337">
        <v>0.12</v>
      </c>
      <c r="I478" s="338"/>
    </row>
    <row r="479" spans="2:9">
      <c r="B479" s="651" t="s">
        <v>5</v>
      </c>
      <c r="C479" s="1356">
        <v>9154</v>
      </c>
      <c r="D479" s="747" t="str">
        <f t="shared" si="17"/>
        <v>CA9154</v>
      </c>
      <c r="E479" s="1336">
        <v>0.91</v>
      </c>
      <c r="F479" s="644">
        <f t="shared" si="18"/>
        <v>0.91900000000000004</v>
      </c>
      <c r="G479" s="748">
        <v>1271</v>
      </c>
      <c r="H479" s="1337">
        <v>0.46</v>
      </c>
      <c r="I479" s="338"/>
    </row>
    <row r="480" spans="2:9">
      <c r="B480" s="651" t="s">
        <v>5</v>
      </c>
      <c r="C480" s="1356">
        <v>9155</v>
      </c>
      <c r="D480" s="747" t="str">
        <f t="shared" si="17"/>
        <v>CA9155</v>
      </c>
      <c r="E480" s="1336">
        <v>0.72399999999999998</v>
      </c>
      <c r="F480" s="644">
        <f t="shared" si="18"/>
        <v>0.752</v>
      </c>
      <c r="G480" s="748">
        <v>690</v>
      </c>
      <c r="H480" s="1337">
        <v>0.37</v>
      </c>
      <c r="I480" s="338"/>
    </row>
    <row r="481" spans="2:9">
      <c r="B481" s="651" t="s">
        <v>5</v>
      </c>
      <c r="C481" s="1356">
        <v>9156</v>
      </c>
      <c r="D481" s="747" t="str">
        <f t="shared" si="17"/>
        <v>CA9156</v>
      </c>
      <c r="E481" s="1336">
        <v>0.88500000000000001</v>
      </c>
      <c r="F481" s="644">
        <f t="shared" si="18"/>
        <v>0.89700000000000002</v>
      </c>
      <c r="G481" s="748">
        <v>1496</v>
      </c>
      <c r="H481" s="1337">
        <v>1.02</v>
      </c>
      <c r="I481" s="338"/>
    </row>
    <row r="482" spans="2:9">
      <c r="B482" s="651" t="s">
        <v>5</v>
      </c>
      <c r="C482" s="1356">
        <v>9180</v>
      </c>
      <c r="D482" s="747" t="str">
        <f t="shared" si="17"/>
        <v>CA9180</v>
      </c>
      <c r="E482" s="1336">
        <v>0.77</v>
      </c>
      <c r="F482" s="644">
        <f t="shared" si="18"/>
        <v>0.79300000000000004</v>
      </c>
      <c r="G482" s="748">
        <v>756</v>
      </c>
      <c r="H482" s="1337">
        <v>0.73</v>
      </c>
      <c r="I482" s="338"/>
    </row>
    <row r="483" spans="2:9">
      <c r="B483" s="651" t="s">
        <v>5</v>
      </c>
      <c r="C483" s="1356">
        <v>9181</v>
      </c>
      <c r="D483" s="747" t="str">
        <f t="shared" si="17"/>
        <v>CA9181</v>
      </c>
      <c r="E483" s="1336">
        <v>1.089</v>
      </c>
      <c r="F483" s="644">
        <f t="shared" si="18"/>
        <v>1.08</v>
      </c>
      <c r="G483" s="748">
        <v>1186</v>
      </c>
      <c r="H483" s="1337">
        <v>1.98</v>
      </c>
      <c r="I483" s="338"/>
    </row>
    <row r="484" spans="2:9">
      <c r="B484" s="651" t="s">
        <v>5</v>
      </c>
      <c r="C484" s="1356">
        <v>9182</v>
      </c>
      <c r="D484" s="747" t="str">
        <f t="shared" si="17"/>
        <v>CA9182</v>
      </c>
      <c r="E484" s="1336">
        <v>0.88200000000000001</v>
      </c>
      <c r="F484" s="644">
        <f t="shared" si="18"/>
        <v>0.89400000000000002</v>
      </c>
      <c r="G484" s="748">
        <v>741</v>
      </c>
      <c r="H484" s="1337">
        <v>0.35</v>
      </c>
      <c r="I484" s="338"/>
    </row>
    <row r="485" spans="2:9">
      <c r="B485" s="651" t="s">
        <v>5</v>
      </c>
      <c r="C485" s="1356">
        <v>9184</v>
      </c>
      <c r="D485" s="747" t="str">
        <f t="shared" si="17"/>
        <v>CA9184</v>
      </c>
      <c r="E485" s="1336">
        <v>0.9</v>
      </c>
      <c r="F485" s="644">
        <f t="shared" si="18"/>
        <v>0.91</v>
      </c>
      <c r="G485" s="748">
        <v>877</v>
      </c>
      <c r="H485" s="1337">
        <v>1.55</v>
      </c>
      <c r="I485" s="338"/>
    </row>
    <row r="486" spans="2:9">
      <c r="B486" s="651" t="s">
        <v>5</v>
      </c>
      <c r="C486" s="1356">
        <v>9185</v>
      </c>
      <c r="D486" s="747" t="str">
        <f t="shared" si="17"/>
        <v>CA9185</v>
      </c>
      <c r="E486" s="1336">
        <v>1.718</v>
      </c>
      <c r="F486" s="644">
        <f t="shared" si="18"/>
        <v>1.6459999999999999</v>
      </c>
      <c r="G486" s="748">
        <v>795</v>
      </c>
      <c r="H486" s="1337">
        <v>2.57</v>
      </c>
      <c r="I486" s="338"/>
    </row>
    <row r="487" spans="2:9">
      <c r="B487" s="651" t="s">
        <v>5</v>
      </c>
      <c r="C487" s="1356">
        <v>9220</v>
      </c>
      <c r="D487" s="747" t="str">
        <f t="shared" si="17"/>
        <v>CA9220</v>
      </c>
      <c r="E487" s="1336">
        <v>0.86499999999999999</v>
      </c>
      <c r="F487" s="644">
        <f t="shared" si="18"/>
        <v>0.879</v>
      </c>
      <c r="G487" s="748">
        <v>982</v>
      </c>
      <c r="H487" s="1337">
        <v>1.1000000000000001</v>
      </c>
      <c r="I487" s="338"/>
    </row>
    <row r="488" spans="2:9">
      <c r="B488" s="651" t="s">
        <v>5</v>
      </c>
      <c r="C488" s="1356">
        <v>9402</v>
      </c>
      <c r="D488" s="747" t="str">
        <f t="shared" si="17"/>
        <v>CA9402</v>
      </c>
      <c r="E488" s="1336">
        <v>1.361</v>
      </c>
      <c r="F488" s="644">
        <f t="shared" si="18"/>
        <v>1.325</v>
      </c>
      <c r="G488" s="748">
        <v>858</v>
      </c>
      <c r="H488" s="1337">
        <v>0.47</v>
      </c>
      <c r="I488" s="338"/>
    </row>
    <row r="489" spans="2:9">
      <c r="B489" s="651" t="s">
        <v>5</v>
      </c>
      <c r="C489" s="1356">
        <v>9403</v>
      </c>
      <c r="D489" s="747" t="str">
        <f t="shared" si="17"/>
        <v>CA9403</v>
      </c>
      <c r="E489" s="1336">
        <v>1.1000000000000001</v>
      </c>
      <c r="F489" s="644">
        <f t="shared" si="18"/>
        <v>1.0900000000000001</v>
      </c>
      <c r="G489" s="748">
        <v>1121</v>
      </c>
      <c r="H489" s="1337">
        <v>1.01</v>
      </c>
      <c r="I489" s="338"/>
    </row>
    <row r="490" spans="2:9">
      <c r="B490" s="651" t="s">
        <v>5</v>
      </c>
      <c r="C490" s="1356">
        <v>9410</v>
      </c>
      <c r="D490" s="747" t="str">
        <f t="shared" si="17"/>
        <v>CA9410</v>
      </c>
      <c r="E490" s="1336">
        <v>0.84</v>
      </c>
      <c r="F490" s="644">
        <f t="shared" si="18"/>
        <v>0.85599999999999998</v>
      </c>
      <c r="G490" s="748">
        <v>782</v>
      </c>
      <c r="H490" s="1337">
        <v>0.3</v>
      </c>
      <c r="I490" s="338"/>
    </row>
    <row r="491" spans="2:9">
      <c r="B491" s="651" t="s">
        <v>5</v>
      </c>
      <c r="C491" s="1356">
        <v>9420</v>
      </c>
      <c r="D491" s="747" t="str">
        <f t="shared" si="17"/>
        <v>CA9420</v>
      </c>
      <c r="E491" s="1336">
        <v>1.0609999999999999</v>
      </c>
      <c r="F491" s="644">
        <f t="shared" si="18"/>
        <v>1.0549999999999999</v>
      </c>
      <c r="G491" s="748">
        <v>746</v>
      </c>
      <c r="H491" s="1337">
        <v>1.1200000000000001</v>
      </c>
      <c r="I491" s="338"/>
    </row>
    <row r="492" spans="2:9">
      <c r="B492" s="651" t="s">
        <v>5</v>
      </c>
      <c r="C492" s="1356">
        <v>9422</v>
      </c>
      <c r="D492" s="747" t="str">
        <f t="shared" si="17"/>
        <v>CA9422</v>
      </c>
      <c r="E492" s="1336">
        <v>0.9</v>
      </c>
      <c r="F492" s="644">
        <f t="shared" si="18"/>
        <v>0.91</v>
      </c>
      <c r="G492" s="748">
        <v>715</v>
      </c>
      <c r="H492" s="1337">
        <v>0.73</v>
      </c>
      <c r="I492" s="338"/>
    </row>
    <row r="493" spans="2:9">
      <c r="B493" s="651" t="s">
        <v>5</v>
      </c>
      <c r="C493" s="1356">
        <v>9424</v>
      </c>
      <c r="D493" s="747" t="str">
        <f t="shared" si="17"/>
        <v>CA9424</v>
      </c>
      <c r="E493" s="1336">
        <v>0.95</v>
      </c>
      <c r="F493" s="644">
        <f t="shared" si="18"/>
        <v>0.95499999999999996</v>
      </c>
      <c r="G493" s="748">
        <v>768</v>
      </c>
      <c r="H493" s="1337">
        <v>1.05</v>
      </c>
      <c r="I493" s="338"/>
    </row>
    <row r="494" spans="2:9">
      <c r="B494" s="651" t="s">
        <v>5</v>
      </c>
      <c r="C494" s="1356">
        <v>9426</v>
      </c>
      <c r="D494" s="747" t="str">
        <f t="shared" si="17"/>
        <v>CA9426</v>
      </c>
      <c r="E494" s="1336">
        <v>1.05</v>
      </c>
      <c r="F494" s="644">
        <f t="shared" si="18"/>
        <v>1.0449999999999999</v>
      </c>
      <c r="G494" s="748">
        <v>851</v>
      </c>
      <c r="H494" s="1337">
        <v>1.08</v>
      </c>
      <c r="I494" s="338"/>
    </row>
    <row r="495" spans="2:9">
      <c r="B495" s="651" t="s">
        <v>5</v>
      </c>
      <c r="C495" s="1356">
        <v>9501</v>
      </c>
      <c r="D495" s="747" t="str">
        <f t="shared" si="17"/>
        <v>CA9501</v>
      </c>
      <c r="E495" s="1336">
        <v>1.105</v>
      </c>
      <c r="F495" s="644">
        <f t="shared" si="18"/>
        <v>1.095</v>
      </c>
      <c r="G495" s="748">
        <v>761</v>
      </c>
      <c r="H495" s="1337">
        <v>0.72</v>
      </c>
      <c r="I495" s="338"/>
    </row>
    <row r="496" spans="2:9">
      <c r="B496" s="651" t="s">
        <v>5</v>
      </c>
      <c r="C496" s="1356">
        <v>9507</v>
      </c>
      <c r="D496" s="747" t="str">
        <f t="shared" si="17"/>
        <v>CA9507</v>
      </c>
      <c r="E496" s="1336">
        <v>1.153</v>
      </c>
      <c r="F496" s="644">
        <f t="shared" si="18"/>
        <v>1.1379999999999999</v>
      </c>
      <c r="G496" s="748">
        <v>928</v>
      </c>
      <c r="H496" s="1337">
        <v>0.51</v>
      </c>
      <c r="I496" s="338"/>
    </row>
    <row r="497" spans="1:9">
      <c r="B497" s="651" t="s">
        <v>5</v>
      </c>
      <c r="C497" s="1356">
        <v>9516</v>
      </c>
      <c r="D497" s="747" t="str">
        <f t="shared" si="17"/>
        <v>CA9516</v>
      </c>
      <c r="E497" s="1336">
        <v>0.96599999999999997</v>
      </c>
      <c r="F497" s="644">
        <f t="shared" si="18"/>
        <v>0.96899999999999997</v>
      </c>
      <c r="G497" s="748">
        <v>1001</v>
      </c>
      <c r="H497" s="1337">
        <v>0.53</v>
      </c>
      <c r="I497" s="338"/>
    </row>
    <row r="498" spans="1:9">
      <c r="B498" s="651" t="s">
        <v>5</v>
      </c>
      <c r="C498" s="1356">
        <v>9519</v>
      </c>
      <c r="D498" s="747" t="str">
        <f t="shared" si="17"/>
        <v>CA9519</v>
      </c>
      <c r="E498" s="1336">
        <v>0.93</v>
      </c>
      <c r="F498" s="644">
        <f t="shared" si="18"/>
        <v>0.93700000000000006</v>
      </c>
      <c r="G498" s="748">
        <v>876</v>
      </c>
      <c r="H498" s="1337">
        <v>0.99</v>
      </c>
      <c r="I498" s="338"/>
    </row>
    <row r="499" spans="1:9">
      <c r="B499" s="651" t="s">
        <v>5</v>
      </c>
      <c r="C499" s="1356">
        <v>9521</v>
      </c>
      <c r="D499" s="747" t="str">
        <f t="shared" si="17"/>
        <v>CA9521</v>
      </c>
      <c r="E499" s="1336">
        <v>1.018</v>
      </c>
      <c r="F499" s="644">
        <f t="shared" si="18"/>
        <v>1.016</v>
      </c>
      <c r="G499" s="748">
        <v>833</v>
      </c>
      <c r="H499" s="1337">
        <v>0.79</v>
      </c>
      <c r="I499" s="338"/>
    </row>
    <row r="500" spans="1:9">
      <c r="B500" s="651" t="s">
        <v>5</v>
      </c>
      <c r="C500" s="1356">
        <v>9522</v>
      </c>
      <c r="D500" s="747" t="str">
        <f t="shared" si="17"/>
        <v>CA9522</v>
      </c>
      <c r="E500" s="1336">
        <v>0.98599999999999999</v>
      </c>
      <c r="F500" s="644">
        <f t="shared" si="18"/>
        <v>0.98699999999999999</v>
      </c>
      <c r="G500" s="748">
        <v>695</v>
      </c>
      <c r="H500" s="1337">
        <v>0.97</v>
      </c>
      <c r="I500" s="338"/>
    </row>
    <row r="501" spans="1:9">
      <c r="B501" s="651" t="s">
        <v>5</v>
      </c>
      <c r="C501" s="1356">
        <v>9529</v>
      </c>
      <c r="D501" s="747" t="str">
        <f t="shared" si="17"/>
        <v>CA9529</v>
      </c>
      <c r="E501" s="1336">
        <v>1.4379999999999999</v>
      </c>
      <c r="F501" s="644">
        <f t="shared" si="18"/>
        <v>1.3939999999999999</v>
      </c>
      <c r="G501" s="748">
        <v>875</v>
      </c>
      <c r="H501" s="1337">
        <v>0.69</v>
      </c>
      <c r="I501" s="338"/>
    </row>
    <row r="502" spans="1:9">
      <c r="B502" s="651" t="s">
        <v>5</v>
      </c>
      <c r="C502" s="1356">
        <v>9531</v>
      </c>
      <c r="D502" s="747" t="str">
        <f t="shared" si="17"/>
        <v>CA9531</v>
      </c>
      <c r="E502" s="1336">
        <v>1.0449999999999999</v>
      </c>
      <c r="F502" s="644">
        <f t="shared" si="18"/>
        <v>1.0409999999999999</v>
      </c>
      <c r="G502" s="748" t="s">
        <v>280</v>
      </c>
      <c r="H502" s="1337">
        <v>0.2</v>
      </c>
      <c r="I502" s="338"/>
    </row>
    <row r="503" spans="1:9">
      <c r="B503" s="651" t="s">
        <v>5</v>
      </c>
      <c r="C503" s="1356">
        <v>9549</v>
      </c>
      <c r="D503" s="747" t="str">
        <f t="shared" si="17"/>
        <v>CA9549</v>
      </c>
      <c r="E503" s="1336">
        <v>1.1890000000000001</v>
      </c>
      <c r="F503" s="644">
        <f t="shared" si="18"/>
        <v>1.17</v>
      </c>
      <c r="G503" s="748">
        <v>1359</v>
      </c>
      <c r="H503" s="1337">
        <v>0.79</v>
      </c>
      <c r="I503" s="338"/>
    </row>
    <row r="504" spans="1:9">
      <c r="B504" s="651" t="s">
        <v>5</v>
      </c>
      <c r="C504" s="1356">
        <v>9552</v>
      </c>
      <c r="D504" s="747" t="str">
        <f t="shared" si="17"/>
        <v>CA9552</v>
      </c>
      <c r="E504" s="1336">
        <v>1.1379999999999999</v>
      </c>
      <c r="F504" s="644">
        <f t="shared" si="18"/>
        <v>1.1240000000000001</v>
      </c>
      <c r="G504" s="748">
        <v>1035</v>
      </c>
      <c r="H504" s="1337">
        <v>1.24</v>
      </c>
      <c r="I504" s="338"/>
    </row>
    <row r="505" spans="1:9">
      <c r="B505" s="651" t="s">
        <v>5</v>
      </c>
      <c r="C505" s="1356">
        <v>9586</v>
      </c>
      <c r="D505" s="747" t="str">
        <f t="shared" si="17"/>
        <v>CA9586</v>
      </c>
      <c r="E505" s="1336">
        <v>0.86099999999999999</v>
      </c>
      <c r="F505" s="644">
        <f t="shared" si="18"/>
        <v>0.875</v>
      </c>
      <c r="G505" s="748">
        <v>590</v>
      </c>
      <c r="H505" s="1337">
        <v>0.42</v>
      </c>
      <c r="I505" s="338"/>
    </row>
    <row r="506" spans="1:9">
      <c r="B506" s="651" t="s">
        <v>5</v>
      </c>
      <c r="C506" s="1356">
        <v>9610</v>
      </c>
      <c r="D506" s="747" t="str">
        <f t="shared" si="17"/>
        <v>CA9610</v>
      </c>
      <c r="E506" s="1336">
        <v>1.073</v>
      </c>
      <c r="F506" s="644">
        <f t="shared" si="18"/>
        <v>1.0660000000000001</v>
      </c>
      <c r="G506" s="748">
        <v>1133</v>
      </c>
      <c r="H506" s="1337">
        <v>0.24</v>
      </c>
      <c r="I506" s="338"/>
    </row>
    <row r="507" spans="1:9">
      <c r="B507" s="651" t="s">
        <v>5</v>
      </c>
      <c r="C507" s="1356">
        <v>9620</v>
      </c>
      <c r="D507" s="747" t="str">
        <f t="shared" si="17"/>
        <v>CA9620</v>
      </c>
      <c r="E507" s="1336">
        <v>1.014</v>
      </c>
      <c r="F507" s="644">
        <f t="shared" si="18"/>
        <v>1.0129999999999999</v>
      </c>
      <c r="G507" s="748">
        <v>965</v>
      </c>
      <c r="H507" s="1337">
        <v>0.41</v>
      </c>
      <c r="I507" s="338"/>
    </row>
    <row r="508" spans="1:9">
      <c r="A508" s="651" t="s">
        <v>7</v>
      </c>
      <c r="B508" s="651" t="s">
        <v>7</v>
      </c>
      <c r="C508" s="1356">
        <v>5</v>
      </c>
      <c r="D508" s="747" t="str">
        <f t="shared" si="17"/>
        <v>FL0005</v>
      </c>
      <c r="E508" s="1336">
        <v>0.98199999999999998</v>
      </c>
      <c r="F508" s="644">
        <f t="shared" si="18"/>
        <v>0.98399999999999999</v>
      </c>
      <c r="G508" s="748" t="s">
        <v>280</v>
      </c>
      <c r="H508" s="1337">
        <v>0.75</v>
      </c>
      <c r="I508" s="338"/>
    </row>
    <row r="509" spans="1:9">
      <c r="B509" s="651" t="s">
        <v>7</v>
      </c>
      <c r="C509" s="1356">
        <v>8</v>
      </c>
      <c r="D509" s="747" t="str">
        <f t="shared" si="17"/>
        <v>FL0008</v>
      </c>
      <c r="E509" s="1336">
        <v>1.032</v>
      </c>
      <c r="F509" s="644">
        <f t="shared" si="18"/>
        <v>1.0289999999999999</v>
      </c>
      <c r="G509" s="748" t="s">
        <v>280</v>
      </c>
      <c r="H509" s="1337">
        <v>0.57999999999999996</v>
      </c>
      <c r="I509" s="338"/>
    </row>
    <row r="510" spans="1:9">
      <c r="B510" s="651" t="s">
        <v>7</v>
      </c>
      <c r="C510" s="1356">
        <v>16</v>
      </c>
      <c r="D510" s="747" t="str">
        <f t="shared" si="17"/>
        <v>FL0016</v>
      </c>
      <c r="E510" s="1336">
        <v>0.96899999999999997</v>
      </c>
      <c r="F510" s="644">
        <f t="shared" si="18"/>
        <v>0.97199999999999998</v>
      </c>
      <c r="G510" s="748" t="s">
        <v>280</v>
      </c>
      <c r="H510" s="1337">
        <v>1.22</v>
      </c>
      <c r="I510" s="338"/>
    </row>
    <row r="511" spans="1:9">
      <c r="B511" s="651" t="s">
        <v>7</v>
      </c>
      <c r="C511" s="1356">
        <v>30</v>
      </c>
      <c r="D511" s="747" t="str">
        <f t="shared" si="17"/>
        <v>FL0030</v>
      </c>
      <c r="E511" s="1336">
        <v>0.98099999999999998</v>
      </c>
      <c r="F511" s="644">
        <f t="shared" si="18"/>
        <v>0.98299999999999998</v>
      </c>
      <c r="G511" s="748" t="s">
        <v>280</v>
      </c>
      <c r="H511" s="1337">
        <v>0.69</v>
      </c>
      <c r="I511" s="338"/>
    </row>
    <row r="512" spans="1:9">
      <c r="B512" s="651" t="s">
        <v>7</v>
      </c>
      <c r="C512" s="1356">
        <v>34</v>
      </c>
      <c r="D512" s="747" t="str">
        <f t="shared" si="17"/>
        <v>FL0034</v>
      </c>
      <c r="E512" s="1336">
        <v>0.93600000000000005</v>
      </c>
      <c r="F512" s="644">
        <f t="shared" si="18"/>
        <v>0.94199999999999995</v>
      </c>
      <c r="G512" s="748" t="s">
        <v>280</v>
      </c>
      <c r="H512" s="1337">
        <v>0.75</v>
      </c>
      <c r="I512" s="338"/>
    </row>
    <row r="513" spans="2:9">
      <c r="B513" s="651" t="s">
        <v>7</v>
      </c>
      <c r="C513" s="1356">
        <v>35</v>
      </c>
      <c r="D513" s="747" t="str">
        <f t="shared" si="17"/>
        <v>FL0035</v>
      </c>
      <c r="E513" s="1336">
        <v>0.90200000000000002</v>
      </c>
      <c r="F513" s="644">
        <f t="shared" si="18"/>
        <v>0.91200000000000003</v>
      </c>
      <c r="G513" s="748" t="s">
        <v>280</v>
      </c>
      <c r="H513" s="1337">
        <v>0.53</v>
      </c>
      <c r="I513" s="338"/>
    </row>
    <row r="514" spans="2:9">
      <c r="B514" s="651" t="s">
        <v>7</v>
      </c>
      <c r="C514" s="1356">
        <v>36</v>
      </c>
      <c r="D514" s="747" t="str">
        <f t="shared" si="17"/>
        <v>FL0036</v>
      </c>
      <c r="E514" s="1336">
        <v>0.91200000000000003</v>
      </c>
      <c r="F514" s="644">
        <f t="shared" si="18"/>
        <v>0.92100000000000004</v>
      </c>
      <c r="G514" s="748" t="s">
        <v>280</v>
      </c>
      <c r="H514" s="1337">
        <v>0.81</v>
      </c>
      <c r="I514" s="338"/>
    </row>
    <row r="515" spans="2:9">
      <c r="B515" s="651" t="s">
        <v>7</v>
      </c>
      <c r="C515" s="1356">
        <v>37</v>
      </c>
      <c r="D515" s="747" t="str">
        <f t="shared" si="17"/>
        <v>FL0037</v>
      </c>
      <c r="E515" s="1336">
        <v>1.089</v>
      </c>
      <c r="F515" s="644">
        <f t="shared" si="18"/>
        <v>1.08</v>
      </c>
      <c r="G515" s="748" t="s">
        <v>280</v>
      </c>
      <c r="H515" s="1337">
        <v>0.72</v>
      </c>
      <c r="I515" s="338"/>
    </row>
    <row r="516" spans="2:9">
      <c r="B516" s="651" t="s">
        <v>7</v>
      </c>
      <c r="C516" s="1356">
        <v>42</v>
      </c>
      <c r="D516" s="747" t="str">
        <f t="shared" si="17"/>
        <v>FL0042</v>
      </c>
      <c r="E516" s="1336">
        <v>1.036</v>
      </c>
      <c r="F516" s="644">
        <f t="shared" si="18"/>
        <v>1.032</v>
      </c>
      <c r="G516" s="748" t="s">
        <v>280</v>
      </c>
      <c r="H516" s="1337">
        <v>1.1100000000000001</v>
      </c>
      <c r="I516" s="338"/>
    </row>
    <row r="517" spans="2:9">
      <c r="B517" s="651" t="s">
        <v>7</v>
      </c>
      <c r="C517" s="1356">
        <v>50</v>
      </c>
      <c r="D517" s="747" t="str">
        <f t="shared" si="17"/>
        <v>FL0050</v>
      </c>
      <c r="E517" s="1336">
        <v>1.1970000000000001</v>
      </c>
      <c r="F517" s="644">
        <f t="shared" si="18"/>
        <v>1.177</v>
      </c>
      <c r="G517" s="748" t="s">
        <v>280</v>
      </c>
      <c r="H517" s="1337">
        <v>0.7</v>
      </c>
      <c r="I517" s="338"/>
    </row>
    <row r="518" spans="2:9">
      <c r="B518" s="651" t="s">
        <v>7</v>
      </c>
      <c r="C518" s="1356">
        <v>52</v>
      </c>
      <c r="D518" s="747" t="str">
        <f t="shared" si="17"/>
        <v>FL0052</v>
      </c>
      <c r="E518" s="1336">
        <v>1.091</v>
      </c>
      <c r="F518" s="644">
        <f t="shared" si="18"/>
        <v>1.0820000000000001</v>
      </c>
      <c r="G518" s="748" t="s">
        <v>280</v>
      </c>
      <c r="H518" s="1337">
        <v>0.64</v>
      </c>
      <c r="I518" s="338"/>
    </row>
    <row r="519" spans="2:9">
      <c r="B519" s="651" t="s">
        <v>7</v>
      </c>
      <c r="C519" s="1356">
        <v>59</v>
      </c>
      <c r="D519" s="747" t="str">
        <f t="shared" si="17"/>
        <v>FL0059</v>
      </c>
      <c r="E519" s="1336">
        <v>1.9410000000000001</v>
      </c>
      <c r="F519" s="644">
        <f t="shared" si="18"/>
        <v>1.847</v>
      </c>
      <c r="G519" s="748" t="s">
        <v>280</v>
      </c>
      <c r="H519" s="1337">
        <v>0.57999999999999996</v>
      </c>
      <c r="I519" s="338"/>
    </row>
    <row r="520" spans="2:9">
      <c r="B520" s="651" t="s">
        <v>7</v>
      </c>
      <c r="C520" s="1356">
        <v>65</v>
      </c>
      <c r="D520" s="747" t="str">
        <f t="shared" si="17"/>
        <v>FL0065</v>
      </c>
      <c r="E520" s="1336">
        <v>1.141</v>
      </c>
      <c r="F520" s="644">
        <f t="shared" si="18"/>
        <v>1.127</v>
      </c>
      <c r="G520" s="748" t="s">
        <v>280</v>
      </c>
      <c r="H520" s="1337">
        <v>0.22</v>
      </c>
      <c r="I520" s="338"/>
    </row>
    <row r="521" spans="2:9">
      <c r="B521" s="651" t="s">
        <v>7</v>
      </c>
      <c r="C521" s="1356">
        <v>66</v>
      </c>
      <c r="D521" s="747" t="str">
        <f t="shared" si="17"/>
        <v>FL0066</v>
      </c>
      <c r="E521" s="1336">
        <v>1.141</v>
      </c>
      <c r="F521" s="644">
        <f t="shared" si="18"/>
        <v>1.127</v>
      </c>
      <c r="G521" s="748" t="s">
        <v>280</v>
      </c>
      <c r="H521" s="1337">
        <v>0.22</v>
      </c>
      <c r="I521" s="338"/>
    </row>
    <row r="522" spans="2:9">
      <c r="B522" s="651" t="s">
        <v>7</v>
      </c>
      <c r="C522" s="1356">
        <v>67</v>
      </c>
      <c r="D522" s="747" t="str">
        <f t="shared" si="17"/>
        <v>FL0067</v>
      </c>
      <c r="E522" s="1336">
        <v>1.141</v>
      </c>
      <c r="F522" s="644">
        <f t="shared" si="18"/>
        <v>1.127</v>
      </c>
      <c r="G522" s="748" t="s">
        <v>280</v>
      </c>
      <c r="H522" s="1337">
        <v>0.22</v>
      </c>
      <c r="I522" s="338"/>
    </row>
    <row r="523" spans="2:9">
      <c r="B523" s="651" t="s">
        <v>7</v>
      </c>
      <c r="C523" s="1356">
        <v>79</v>
      </c>
      <c r="D523" s="747" t="str">
        <f t="shared" ref="D523:D586" si="19">B523&amp;TEXT(C523,"0000")</f>
        <v>FL0079</v>
      </c>
      <c r="E523" s="1336">
        <v>0.88400000000000001</v>
      </c>
      <c r="F523" s="644">
        <f t="shared" ref="F523:F586" si="20">IF(E523="NA","NA",ROUND((E523-1)*0.9+1,3))</f>
        <v>0.89600000000000002</v>
      </c>
      <c r="G523" s="748" t="s">
        <v>280</v>
      </c>
      <c r="H523" s="1337">
        <v>0.41</v>
      </c>
      <c r="I523" s="338"/>
    </row>
    <row r="524" spans="2:9">
      <c r="B524" s="651" t="s">
        <v>7</v>
      </c>
      <c r="C524" s="1356">
        <v>83</v>
      </c>
      <c r="D524" s="747" t="str">
        <f t="shared" si="19"/>
        <v>FL0083</v>
      </c>
      <c r="E524" s="1336">
        <v>1.196</v>
      </c>
      <c r="F524" s="644">
        <f t="shared" si="20"/>
        <v>1.1759999999999999</v>
      </c>
      <c r="G524" s="748" t="s">
        <v>280</v>
      </c>
      <c r="H524" s="1337">
        <v>0.79</v>
      </c>
      <c r="I524" s="338"/>
    </row>
    <row r="525" spans="2:9">
      <c r="B525" s="651" t="s">
        <v>7</v>
      </c>
      <c r="C525" s="1356">
        <v>106</v>
      </c>
      <c r="D525" s="747" t="str">
        <f t="shared" si="19"/>
        <v>FL0106</v>
      </c>
      <c r="E525" s="1336">
        <v>1.391</v>
      </c>
      <c r="F525" s="644">
        <f t="shared" si="20"/>
        <v>1.3520000000000001</v>
      </c>
      <c r="G525" s="748" t="s">
        <v>280</v>
      </c>
      <c r="H525" s="1337">
        <v>2.06</v>
      </c>
      <c r="I525" s="338"/>
    </row>
    <row r="526" spans="2:9">
      <c r="B526" s="651" t="s">
        <v>7</v>
      </c>
      <c r="C526" s="1356">
        <v>113</v>
      </c>
      <c r="D526" s="747" t="str">
        <f t="shared" si="19"/>
        <v>FL0113</v>
      </c>
      <c r="E526" s="1336">
        <v>0.876</v>
      </c>
      <c r="F526" s="644">
        <f t="shared" si="20"/>
        <v>0.88800000000000001</v>
      </c>
      <c r="G526" s="748" t="s">
        <v>280</v>
      </c>
      <c r="H526" s="1337">
        <v>0.57999999999999996</v>
      </c>
      <c r="I526" s="338"/>
    </row>
    <row r="527" spans="2:9">
      <c r="B527" s="651" t="s">
        <v>7</v>
      </c>
      <c r="C527" s="1356">
        <v>153</v>
      </c>
      <c r="D527" s="747" t="str">
        <f t="shared" si="19"/>
        <v>FL0153</v>
      </c>
      <c r="E527" s="1336">
        <v>0.93600000000000005</v>
      </c>
      <c r="F527" s="644">
        <f t="shared" si="20"/>
        <v>0.94199999999999995</v>
      </c>
      <c r="G527" s="748" t="s">
        <v>280</v>
      </c>
      <c r="H527" s="1337">
        <v>0.84</v>
      </c>
      <c r="I527" s="338"/>
    </row>
    <row r="528" spans="2:9">
      <c r="B528" s="651" t="s">
        <v>7</v>
      </c>
      <c r="C528" s="1356">
        <v>170</v>
      </c>
      <c r="D528" s="747" t="str">
        <f t="shared" si="19"/>
        <v>FL0170</v>
      </c>
      <c r="E528" s="1336">
        <v>0.879</v>
      </c>
      <c r="F528" s="644">
        <f t="shared" si="20"/>
        <v>0.89100000000000001</v>
      </c>
      <c r="G528" s="748" t="s">
        <v>280</v>
      </c>
      <c r="H528" s="1337">
        <v>0.55000000000000004</v>
      </c>
      <c r="I528" s="338"/>
    </row>
    <row r="529" spans="2:9">
      <c r="B529" s="651" t="s">
        <v>7</v>
      </c>
      <c r="C529" s="1356">
        <v>173</v>
      </c>
      <c r="D529" s="747" t="str">
        <f t="shared" si="19"/>
        <v>FL0173</v>
      </c>
      <c r="E529" s="1336">
        <v>0.86099999999999999</v>
      </c>
      <c r="F529" s="644">
        <f t="shared" si="20"/>
        <v>0.875</v>
      </c>
      <c r="G529" s="748" t="s">
        <v>280</v>
      </c>
      <c r="H529" s="1337">
        <v>0.24</v>
      </c>
      <c r="I529" s="338"/>
    </row>
    <row r="530" spans="2:9">
      <c r="B530" s="651" t="s">
        <v>7</v>
      </c>
      <c r="C530" s="1356">
        <v>251</v>
      </c>
      <c r="D530" s="747" t="str">
        <f t="shared" si="19"/>
        <v>FL0251</v>
      </c>
      <c r="E530" s="1336">
        <v>1.0860000000000001</v>
      </c>
      <c r="F530" s="644">
        <f t="shared" si="20"/>
        <v>1.077</v>
      </c>
      <c r="G530" s="748" t="s">
        <v>280</v>
      </c>
      <c r="H530" s="1337">
        <v>0.56000000000000005</v>
      </c>
      <c r="I530" s="338"/>
    </row>
    <row r="531" spans="2:9">
      <c r="B531" s="651" t="s">
        <v>7</v>
      </c>
      <c r="C531" s="1356">
        <v>401</v>
      </c>
      <c r="D531" s="747" t="str">
        <f t="shared" si="19"/>
        <v>FL0401</v>
      </c>
      <c r="E531" s="1336">
        <v>1.554</v>
      </c>
      <c r="F531" s="644">
        <f t="shared" si="20"/>
        <v>1.4990000000000001</v>
      </c>
      <c r="G531" s="748" t="s">
        <v>280</v>
      </c>
      <c r="H531" s="1337">
        <v>0.52</v>
      </c>
      <c r="I531" s="338"/>
    </row>
    <row r="532" spans="2:9">
      <c r="B532" s="651" t="s">
        <v>7</v>
      </c>
      <c r="C532" s="1356">
        <v>771</v>
      </c>
      <c r="D532" s="747" t="str">
        <f t="shared" si="19"/>
        <v>FL0771</v>
      </c>
      <c r="E532" s="1336">
        <v>1.9410000000000001</v>
      </c>
      <c r="F532" s="644">
        <f t="shared" si="20"/>
        <v>1.847</v>
      </c>
      <c r="G532" s="748" t="s">
        <v>280</v>
      </c>
      <c r="H532" s="1337">
        <v>0.57999999999999996</v>
      </c>
      <c r="I532" s="338"/>
    </row>
    <row r="533" spans="2:9">
      <c r="B533" s="651" t="s">
        <v>7</v>
      </c>
      <c r="C533" s="1356">
        <v>908</v>
      </c>
      <c r="D533" s="747" t="str">
        <f t="shared" si="19"/>
        <v>FL0908</v>
      </c>
      <c r="E533" s="1336">
        <v>0.89300000000000002</v>
      </c>
      <c r="F533" s="644">
        <f t="shared" si="20"/>
        <v>0.90400000000000003</v>
      </c>
      <c r="G533" s="748" t="s">
        <v>280</v>
      </c>
      <c r="H533" s="1337">
        <v>0.1</v>
      </c>
      <c r="I533" s="338"/>
    </row>
    <row r="534" spans="2:9">
      <c r="B534" s="651" t="s">
        <v>7</v>
      </c>
      <c r="C534" s="1356">
        <v>913</v>
      </c>
      <c r="D534" s="747" t="str">
        <f t="shared" si="19"/>
        <v>FL0913</v>
      </c>
      <c r="E534" s="1336">
        <v>0.89300000000000002</v>
      </c>
      <c r="F534" s="644">
        <f t="shared" si="20"/>
        <v>0.90400000000000003</v>
      </c>
      <c r="G534" s="748" t="s">
        <v>280</v>
      </c>
      <c r="H534" s="1337">
        <v>0.1</v>
      </c>
      <c r="I534" s="338"/>
    </row>
    <row r="535" spans="2:9">
      <c r="B535" s="651" t="s">
        <v>7</v>
      </c>
      <c r="C535" s="1356">
        <v>917</v>
      </c>
      <c r="D535" s="747" t="str">
        <f t="shared" si="19"/>
        <v>FL0917</v>
      </c>
      <c r="E535" s="1336">
        <v>0.80800000000000005</v>
      </c>
      <c r="F535" s="644">
        <f t="shared" si="20"/>
        <v>0.82699999999999996</v>
      </c>
      <c r="G535" s="748" t="s">
        <v>280</v>
      </c>
      <c r="H535" s="1337">
        <v>1.08</v>
      </c>
      <c r="I535" s="338"/>
    </row>
    <row r="536" spans="2:9">
      <c r="B536" s="651" t="s">
        <v>7</v>
      </c>
      <c r="C536" s="1356">
        <v>1005</v>
      </c>
      <c r="D536" s="747" t="str">
        <f t="shared" si="19"/>
        <v>FL1005</v>
      </c>
      <c r="E536" s="1336">
        <v>1.9410000000000001</v>
      </c>
      <c r="F536" s="644">
        <f t="shared" si="20"/>
        <v>1.847</v>
      </c>
      <c r="G536" s="748" t="s">
        <v>280</v>
      </c>
      <c r="H536" s="1337">
        <v>0.57999999999999996</v>
      </c>
      <c r="I536" s="338"/>
    </row>
    <row r="537" spans="2:9">
      <c r="B537" s="651" t="s">
        <v>7</v>
      </c>
      <c r="C537" s="1356">
        <v>1164</v>
      </c>
      <c r="D537" s="747" t="str">
        <f t="shared" si="19"/>
        <v>FL1164</v>
      </c>
      <c r="E537" s="1336">
        <v>1.9410000000000001</v>
      </c>
      <c r="F537" s="644">
        <f t="shared" si="20"/>
        <v>1.847</v>
      </c>
      <c r="G537" s="748" t="s">
        <v>280</v>
      </c>
      <c r="H537" s="1337">
        <v>0.57999999999999996</v>
      </c>
      <c r="I537" s="338"/>
    </row>
    <row r="538" spans="2:9">
      <c r="B538" s="651" t="s">
        <v>7</v>
      </c>
      <c r="C538" s="1356">
        <v>1165</v>
      </c>
      <c r="D538" s="747" t="str">
        <f t="shared" si="19"/>
        <v>FL1165</v>
      </c>
      <c r="E538" s="1336">
        <v>1.081</v>
      </c>
      <c r="F538" s="644">
        <f t="shared" si="20"/>
        <v>1.073</v>
      </c>
      <c r="G538" s="748" t="s">
        <v>280</v>
      </c>
      <c r="H538" s="1337">
        <v>0.51</v>
      </c>
      <c r="I538" s="338"/>
    </row>
    <row r="539" spans="2:9">
      <c r="B539" s="651" t="s">
        <v>7</v>
      </c>
      <c r="C539" s="1356">
        <v>1218</v>
      </c>
      <c r="D539" s="747" t="str">
        <f t="shared" si="19"/>
        <v>FL1218</v>
      </c>
      <c r="E539" s="1336">
        <v>0.89300000000000002</v>
      </c>
      <c r="F539" s="644">
        <f t="shared" si="20"/>
        <v>0.90400000000000003</v>
      </c>
      <c r="G539" s="748" t="s">
        <v>280</v>
      </c>
      <c r="H539" s="1337">
        <v>0.1</v>
      </c>
      <c r="I539" s="338"/>
    </row>
    <row r="540" spans="2:9">
      <c r="B540" s="651" t="s">
        <v>7</v>
      </c>
      <c r="C540" s="1356">
        <v>1320</v>
      </c>
      <c r="D540" s="747" t="str">
        <f t="shared" si="19"/>
        <v>FL1320</v>
      </c>
      <c r="E540" s="1336">
        <v>1.0669999999999999</v>
      </c>
      <c r="F540" s="644">
        <f t="shared" si="20"/>
        <v>1.06</v>
      </c>
      <c r="G540" s="748" t="s">
        <v>280</v>
      </c>
      <c r="H540" s="1337">
        <v>0.47</v>
      </c>
      <c r="I540" s="338"/>
    </row>
    <row r="541" spans="2:9">
      <c r="B541" s="651" t="s">
        <v>7</v>
      </c>
      <c r="C541" s="1356">
        <v>1322</v>
      </c>
      <c r="D541" s="747" t="str">
        <f t="shared" si="19"/>
        <v>FL1322</v>
      </c>
      <c r="E541" s="1336">
        <v>1.554</v>
      </c>
      <c r="F541" s="644">
        <f t="shared" si="20"/>
        <v>1.4990000000000001</v>
      </c>
      <c r="G541" s="748" t="s">
        <v>280</v>
      </c>
      <c r="H541" s="1337">
        <v>0.52</v>
      </c>
      <c r="I541" s="338"/>
    </row>
    <row r="542" spans="2:9">
      <c r="B542" s="651" t="s">
        <v>7</v>
      </c>
      <c r="C542" s="1356">
        <v>1430</v>
      </c>
      <c r="D542" s="747" t="str">
        <f t="shared" si="19"/>
        <v>FL1430</v>
      </c>
      <c r="E542" s="1336">
        <v>1.141</v>
      </c>
      <c r="F542" s="644">
        <f t="shared" si="20"/>
        <v>1.127</v>
      </c>
      <c r="G542" s="748" t="s">
        <v>280</v>
      </c>
      <c r="H542" s="1337">
        <v>0.22</v>
      </c>
      <c r="I542" s="338"/>
    </row>
    <row r="543" spans="2:9">
      <c r="B543" s="651" t="s">
        <v>7</v>
      </c>
      <c r="C543" s="1356">
        <v>1438</v>
      </c>
      <c r="D543" s="747" t="str">
        <f t="shared" si="19"/>
        <v>FL1438</v>
      </c>
      <c r="E543" s="1336">
        <v>0.92800000000000005</v>
      </c>
      <c r="F543" s="644">
        <f t="shared" si="20"/>
        <v>0.93500000000000005</v>
      </c>
      <c r="G543" s="748" t="s">
        <v>280</v>
      </c>
      <c r="H543" s="1337">
        <v>0.56000000000000005</v>
      </c>
      <c r="I543" s="338"/>
    </row>
    <row r="544" spans="2:9">
      <c r="B544" s="651" t="s">
        <v>7</v>
      </c>
      <c r="C544" s="1356">
        <v>1452</v>
      </c>
      <c r="D544" s="747" t="str">
        <f t="shared" si="19"/>
        <v>FL1452</v>
      </c>
      <c r="E544" s="1336">
        <v>1.141</v>
      </c>
      <c r="F544" s="644">
        <f t="shared" si="20"/>
        <v>1.127</v>
      </c>
      <c r="G544" s="748" t="s">
        <v>280</v>
      </c>
      <c r="H544" s="1337">
        <v>0.22</v>
      </c>
      <c r="I544" s="338"/>
    </row>
    <row r="545" spans="2:9">
      <c r="B545" s="651" t="s">
        <v>7</v>
      </c>
      <c r="C545" s="1356">
        <v>1463</v>
      </c>
      <c r="D545" s="747" t="str">
        <f t="shared" si="19"/>
        <v>FL1463</v>
      </c>
      <c r="E545" s="1336">
        <v>1.264</v>
      </c>
      <c r="F545" s="644">
        <f t="shared" si="20"/>
        <v>1.238</v>
      </c>
      <c r="G545" s="748" t="s">
        <v>280</v>
      </c>
      <c r="H545" s="1337">
        <v>1.2</v>
      </c>
      <c r="I545" s="338"/>
    </row>
    <row r="546" spans="2:9">
      <c r="B546" s="651" t="s">
        <v>7</v>
      </c>
      <c r="C546" s="1356">
        <v>1472</v>
      </c>
      <c r="D546" s="747" t="str">
        <f t="shared" si="19"/>
        <v>FL1472</v>
      </c>
      <c r="E546" s="1336">
        <v>1.554</v>
      </c>
      <c r="F546" s="644">
        <f t="shared" si="20"/>
        <v>1.4990000000000001</v>
      </c>
      <c r="G546" s="748" t="s">
        <v>280</v>
      </c>
      <c r="H546" s="1337">
        <v>0.52</v>
      </c>
      <c r="I546" s="338"/>
    </row>
    <row r="547" spans="2:9">
      <c r="B547" s="651" t="s">
        <v>7</v>
      </c>
      <c r="C547" s="1356">
        <v>1473</v>
      </c>
      <c r="D547" s="747" t="str">
        <f t="shared" si="19"/>
        <v>FL1473</v>
      </c>
      <c r="E547" s="1336">
        <v>1.1040000000000001</v>
      </c>
      <c r="F547" s="644">
        <f t="shared" si="20"/>
        <v>1.0940000000000001</v>
      </c>
      <c r="G547" s="748" t="s">
        <v>280</v>
      </c>
      <c r="H547" s="1337">
        <v>0.35</v>
      </c>
      <c r="I547" s="338"/>
    </row>
    <row r="548" spans="2:9">
      <c r="B548" s="651" t="s">
        <v>7</v>
      </c>
      <c r="C548" s="1356">
        <v>1624</v>
      </c>
      <c r="D548" s="747" t="str">
        <f t="shared" si="19"/>
        <v>FL1624</v>
      </c>
      <c r="E548" s="1336">
        <v>1.1870000000000001</v>
      </c>
      <c r="F548" s="644">
        <f t="shared" si="20"/>
        <v>1.1679999999999999</v>
      </c>
      <c r="G548" s="748" t="s">
        <v>280</v>
      </c>
      <c r="H548" s="1337">
        <v>0.56999999999999995</v>
      </c>
      <c r="I548" s="338"/>
    </row>
    <row r="549" spans="2:9">
      <c r="B549" s="651" t="s">
        <v>7</v>
      </c>
      <c r="C549" s="1356">
        <v>1642</v>
      </c>
      <c r="D549" s="747" t="str">
        <f t="shared" si="19"/>
        <v>FL1642</v>
      </c>
      <c r="E549" s="1336">
        <v>1.141</v>
      </c>
      <c r="F549" s="644">
        <f t="shared" si="20"/>
        <v>1.127</v>
      </c>
      <c r="G549" s="748" t="s">
        <v>280</v>
      </c>
      <c r="H549" s="1337">
        <v>0.22</v>
      </c>
      <c r="I549" s="338"/>
    </row>
    <row r="550" spans="2:9">
      <c r="B550" s="651" t="s">
        <v>7</v>
      </c>
      <c r="C550" s="1356">
        <v>1654</v>
      </c>
      <c r="D550" s="747" t="str">
        <f t="shared" si="19"/>
        <v>FL1654</v>
      </c>
      <c r="E550" s="1336">
        <v>1.141</v>
      </c>
      <c r="F550" s="644">
        <f t="shared" si="20"/>
        <v>1.127</v>
      </c>
      <c r="G550" s="748" t="s">
        <v>280</v>
      </c>
      <c r="H550" s="1337">
        <v>0.22</v>
      </c>
      <c r="I550" s="338"/>
    </row>
    <row r="551" spans="2:9">
      <c r="B551" s="651" t="s">
        <v>7</v>
      </c>
      <c r="C551" s="1356">
        <v>1655</v>
      </c>
      <c r="D551" s="747" t="str">
        <f t="shared" si="19"/>
        <v>FL1655</v>
      </c>
      <c r="E551" s="1336">
        <v>1.069</v>
      </c>
      <c r="F551" s="644">
        <f t="shared" si="20"/>
        <v>1.0620000000000001</v>
      </c>
      <c r="G551" s="748" t="s">
        <v>280</v>
      </c>
      <c r="H551" s="1337">
        <v>0.59</v>
      </c>
      <c r="I551" s="338"/>
    </row>
    <row r="552" spans="2:9">
      <c r="B552" s="651" t="s">
        <v>7</v>
      </c>
      <c r="C552" s="1356">
        <v>1699</v>
      </c>
      <c r="D552" s="747" t="str">
        <f t="shared" si="19"/>
        <v>FL1699</v>
      </c>
      <c r="E552" s="1336">
        <v>1.008</v>
      </c>
      <c r="F552" s="644">
        <f t="shared" si="20"/>
        <v>1.0069999999999999</v>
      </c>
      <c r="G552" s="748" t="s">
        <v>280</v>
      </c>
      <c r="H552" s="1337">
        <v>0.5</v>
      </c>
      <c r="I552" s="338"/>
    </row>
    <row r="553" spans="2:9">
      <c r="B553" s="651" t="s">
        <v>7</v>
      </c>
      <c r="C553" s="1356">
        <v>1701</v>
      </c>
      <c r="D553" s="747" t="str">
        <f t="shared" si="19"/>
        <v>FL1701</v>
      </c>
      <c r="E553" s="1336">
        <v>1.0720000000000001</v>
      </c>
      <c r="F553" s="644">
        <f t="shared" si="20"/>
        <v>1.0649999999999999</v>
      </c>
      <c r="G553" s="748" t="s">
        <v>280</v>
      </c>
      <c r="H553" s="1337">
        <v>0.51</v>
      </c>
      <c r="I553" s="338"/>
    </row>
    <row r="554" spans="2:9">
      <c r="B554" s="651" t="s">
        <v>7</v>
      </c>
      <c r="C554" s="1356">
        <v>1710</v>
      </c>
      <c r="D554" s="747" t="str">
        <f t="shared" si="19"/>
        <v>FL1710</v>
      </c>
      <c r="E554" s="1336">
        <v>1.0289999999999999</v>
      </c>
      <c r="F554" s="644">
        <f t="shared" si="20"/>
        <v>1.026</v>
      </c>
      <c r="G554" s="748" t="s">
        <v>280</v>
      </c>
      <c r="H554" s="1337">
        <v>0.86</v>
      </c>
      <c r="I554" s="338"/>
    </row>
    <row r="555" spans="2:9">
      <c r="B555" s="651" t="s">
        <v>7</v>
      </c>
      <c r="C555" s="1356">
        <v>1741</v>
      </c>
      <c r="D555" s="747" t="str">
        <f t="shared" si="19"/>
        <v>FL1741</v>
      </c>
      <c r="E555" s="1336">
        <v>1.9410000000000001</v>
      </c>
      <c r="F555" s="644">
        <f t="shared" si="20"/>
        <v>1.847</v>
      </c>
      <c r="G555" s="748" t="s">
        <v>280</v>
      </c>
      <c r="H555" s="1337">
        <v>0.57999999999999996</v>
      </c>
      <c r="I555" s="338"/>
    </row>
    <row r="556" spans="2:9">
      <c r="B556" s="651" t="s">
        <v>7</v>
      </c>
      <c r="C556" s="1356">
        <v>1747</v>
      </c>
      <c r="D556" s="747" t="str">
        <f t="shared" si="19"/>
        <v>FL1747</v>
      </c>
      <c r="E556" s="1336">
        <v>1.0069999999999999</v>
      </c>
      <c r="F556" s="644">
        <f t="shared" si="20"/>
        <v>1.006</v>
      </c>
      <c r="G556" s="748" t="s">
        <v>280</v>
      </c>
      <c r="H556" s="1337">
        <v>0.46</v>
      </c>
      <c r="I556" s="338"/>
    </row>
    <row r="557" spans="2:9">
      <c r="B557" s="651" t="s">
        <v>7</v>
      </c>
      <c r="C557" s="1356">
        <v>1748</v>
      </c>
      <c r="D557" s="747" t="str">
        <f t="shared" si="19"/>
        <v>FL1748</v>
      </c>
      <c r="E557" s="1336">
        <v>1.141</v>
      </c>
      <c r="F557" s="644">
        <f t="shared" si="20"/>
        <v>1.127</v>
      </c>
      <c r="G557" s="748" t="s">
        <v>280</v>
      </c>
      <c r="H557" s="1337">
        <v>0.22</v>
      </c>
      <c r="I557" s="338"/>
    </row>
    <row r="558" spans="2:9">
      <c r="B558" s="651" t="s">
        <v>7</v>
      </c>
      <c r="C558" s="1356">
        <v>1803</v>
      </c>
      <c r="D558" s="747" t="str">
        <f t="shared" si="19"/>
        <v>FL1803</v>
      </c>
      <c r="E558" s="1336">
        <v>1.0429999999999999</v>
      </c>
      <c r="F558" s="644">
        <f t="shared" si="20"/>
        <v>1.0389999999999999</v>
      </c>
      <c r="G558" s="748" t="s">
        <v>280</v>
      </c>
      <c r="H558" s="1337">
        <v>0.95</v>
      </c>
      <c r="I558" s="338"/>
    </row>
    <row r="559" spans="2:9">
      <c r="B559" s="651" t="s">
        <v>7</v>
      </c>
      <c r="C559" s="1356">
        <v>1853</v>
      </c>
      <c r="D559" s="747" t="str">
        <f t="shared" si="19"/>
        <v>FL1853</v>
      </c>
      <c r="E559" s="1336">
        <v>0.91600000000000004</v>
      </c>
      <c r="F559" s="644">
        <f t="shared" si="20"/>
        <v>0.92400000000000004</v>
      </c>
      <c r="G559" s="748" t="s">
        <v>280</v>
      </c>
      <c r="H559" s="1337">
        <v>0.2</v>
      </c>
      <c r="I559" s="338"/>
    </row>
    <row r="560" spans="2:9">
      <c r="B560" s="651" t="s">
        <v>7</v>
      </c>
      <c r="C560" s="1356">
        <v>1860</v>
      </c>
      <c r="D560" s="747" t="str">
        <f t="shared" si="19"/>
        <v>FL1860</v>
      </c>
      <c r="E560" s="1336">
        <v>0.73599999999999999</v>
      </c>
      <c r="F560" s="644">
        <f t="shared" si="20"/>
        <v>0.76200000000000001</v>
      </c>
      <c r="G560" s="748" t="s">
        <v>280</v>
      </c>
      <c r="H560" s="1337">
        <v>0.25</v>
      </c>
      <c r="I560" s="338"/>
    </row>
    <row r="561" spans="2:9">
      <c r="B561" s="651" t="s">
        <v>7</v>
      </c>
      <c r="C561" s="1356">
        <v>1924</v>
      </c>
      <c r="D561" s="747" t="str">
        <f t="shared" si="19"/>
        <v>FL1924</v>
      </c>
      <c r="E561" s="1336">
        <v>0.99</v>
      </c>
      <c r="F561" s="644">
        <f t="shared" si="20"/>
        <v>0.99099999999999999</v>
      </c>
      <c r="G561" s="748" t="s">
        <v>280</v>
      </c>
      <c r="H561" s="1337">
        <v>0.99</v>
      </c>
      <c r="I561" s="338"/>
    </row>
    <row r="562" spans="2:9">
      <c r="B562" s="651" t="s">
        <v>7</v>
      </c>
      <c r="C562" s="1356">
        <v>1925</v>
      </c>
      <c r="D562" s="747" t="str">
        <f t="shared" si="19"/>
        <v>FL1925</v>
      </c>
      <c r="E562" s="1336">
        <v>0.96599999999999997</v>
      </c>
      <c r="F562" s="644">
        <f t="shared" si="20"/>
        <v>0.96899999999999997</v>
      </c>
      <c r="G562" s="748" t="s">
        <v>280</v>
      </c>
      <c r="H562" s="1337">
        <v>0.73</v>
      </c>
      <c r="I562" s="338"/>
    </row>
    <row r="563" spans="2:9">
      <c r="B563" s="651" t="s">
        <v>7</v>
      </c>
      <c r="C563" s="1356">
        <v>2003</v>
      </c>
      <c r="D563" s="747" t="str">
        <f t="shared" si="19"/>
        <v>FL2003</v>
      </c>
      <c r="E563" s="1336">
        <v>0.90900000000000003</v>
      </c>
      <c r="F563" s="644">
        <f t="shared" si="20"/>
        <v>0.91800000000000004</v>
      </c>
      <c r="G563" s="748" t="s">
        <v>280</v>
      </c>
      <c r="H563" s="1337">
        <v>0.73</v>
      </c>
      <c r="I563" s="338"/>
    </row>
    <row r="564" spans="2:9">
      <c r="B564" s="651" t="s">
        <v>7</v>
      </c>
      <c r="C564" s="1356">
        <v>2014</v>
      </c>
      <c r="D564" s="747" t="str">
        <f t="shared" si="19"/>
        <v>FL2014</v>
      </c>
      <c r="E564" s="1336">
        <v>1.1220000000000001</v>
      </c>
      <c r="F564" s="644">
        <f t="shared" si="20"/>
        <v>1.1100000000000001</v>
      </c>
      <c r="G564" s="748" t="s">
        <v>280</v>
      </c>
      <c r="H564" s="1337">
        <v>0.55000000000000004</v>
      </c>
      <c r="I564" s="338"/>
    </row>
    <row r="565" spans="2:9">
      <c r="B565" s="651" t="s">
        <v>7</v>
      </c>
      <c r="C565" s="1356">
        <v>2016</v>
      </c>
      <c r="D565" s="747" t="str">
        <f t="shared" si="19"/>
        <v>FL2016</v>
      </c>
      <c r="E565" s="1336">
        <v>0.96899999999999997</v>
      </c>
      <c r="F565" s="644">
        <f t="shared" si="20"/>
        <v>0.97199999999999998</v>
      </c>
      <c r="G565" s="748" t="s">
        <v>280</v>
      </c>
      <c r="H565" s="1337">
        <v>0.52</v>
      </c>
      <c r="I565" s="338"/>
    </row>
    <row r="566" spans="2:9">
      <c r="B566" s="651" t="s">
        <v>7</v>
      </c>
      <c r="C566" s="1356">
        <v>2021</v>
      </c>
      <c r="D566" s="747" t="str">
        <f t="shared" si="19"/>
        <v>FL2021</v>
      </c>
      <c r="E566" s="1336">
        <v>1.03</v>
      </c>
      <c r="F566" s="644">
        <f t="shared" si="20"/>
        <v>1.0269999999999999</v>
      </c>
      <c r="G566" s="748" t="s">
        <v>280</v>
      </c>
      <c r="H566" s="1337">
        <v>0.43</v>
      </c>
      <c r="I566" s="338"/>
    </row>
    <row r="567" spans="2:9">
      <c r="B567" s="651" t="s">
        <v>7</v>
      </c>
      <c r="C567" s="1356">
        <v>2039</v>
      </c>
      <c r="D567" s="747" t="str">
        <f t="shared" si="19"/>
        <v>FL2039</v>
      </c>
      <c r="E567" s="1336">
        <v>0.94199999999999995</v>
      </c>
      <c r="F567" s="644">
        <f t="shared" si="20"/>
        <v>0.94799999999999995</v>
      </c>
      <c r="G567" s="748" t="s">
        <v>280</v>
      </c>
      <c r="H567" s="1337">
        <v>0.52</v>
      </c>
      <c r="I567" s="338"/>
    </row>
    <row r="568" spans="2:9">
      <c r="B568" s="651" t="s">
        <v>7</v>
      </c>
      <c r="C568" s="1356">
        <v>2041</v>
      </c>
      <c r="D568" s="747" t="str">
        <f t="shared" si="19"/>
        <v>FL2041</v>
      </c>
      <c r="E568" s="1336">
        <v>0.96099999999999997</v>
      </c>
      <c r="F568" s="644">
        <f t="shared" si="20"/>
        <v>0.96499999999999997</v>
      </c>
      <c r="G568" s="748" t="s">
        <v>280</v>
      </c>
      <c r="H568" s="1337">
        <v>0.55000000000000004</v>
      </c>
      <c r="I568" s="338"/>
    </row>
    <row r="569" spans="2:9">
      <c r="B569" s="651" t="s">
        <v>7</v>
      </c>
      <c r="C569" s="1356">
        <v>2065</v>
      </c>
      <c r="D569" s="747" t="str">
        <f t="shared" si="19"/>
        <v>FL2065</v>
      </c>
      <c r="E569" s="1336">
        <v>1.032</v>
      </c>
      <c r="F569" s="644">
        <f t="shared" si="20"/>
        <v>1.0289999999999999</v>
      </c>
      <c r="G569" s="748" t="s">
        <v>280</v>
      </c>
      <c r="H569" s="1337">
        <v>0.47</v>
      </c>
      <c r="I569" s="338"/>
    </row>
    <row r="570" spans="2:9">
      <c r="B570" s="651" t="s">
        <v>7</v>
      </c>
      <c r="C570" s="1356">
        <v>2070</v>
      </c>
      <c r="D570" s="747" t="str">
        <f t="shared" si="19"/>
        <v>FL2070</v>
      </c>
      <c r="E570" s="1336">
        <v>0.93600000000000005</v>
      </c>
      <c r="F570" s="644">
        <f t="shared" si="20"/>
        <v>0.94199999999999995</v>
      </c>
      <c r="G570" s="748" t="s">
        <v>280</v>
      </c>
      <c r="H570" s="1337">
        <v>0.78</v>
      </c>
      <c r="I570" s="338"/>
    </row>
    <row r="571" spans="2:9">
      <c r="B571" s="651" t="s">
        <v>7</v>
      </c>
      <c r="C571" s="1356">
        <v>2081</v>
      </c>
      <c r="D571" s="747" t="str">
        <f t="shared" si="19"/>
        <v>FL2081</v>
      </c>
      <c r="E571" s="1336">
        <v>0.83599999999999997</v>
      </c>
      <c r="F571" s="644">
        <f t="shared" si="20"/>
        <v>0.85199999999999998</v>
      </c>
      <c r="G571" s="748" t="s">
        <v>280</v>
      </c>
      <c r="H571" s="1337">
        <v>1.21</v>
      </c>
      <c r="I571" s="338"/>
    </row>
    <row r="572" spans="2:9">
      <c r="B572" s="651" t="s">
        <v>7</v>
      </c>
      <c r="C572" s="1356">
        <v>2089</v>
      </c>
      <c r="D572" s="747" t="str">
        <f t="shared" si="19"/>
        <v>FL2089</v>
      </c>
      <c r="E572" s="1336">
        <v>1.03</v>
      </c>
      <c r="F572" s="644">
        <f t="shared" si="20"/>
        <v>1.0269999999999999</v>
      </c>
      <c r="G572" s="748" t="s">
        <v>280</v>
      </c>
      <c r="H572" s="1337">
        <v>0.92</v>
      </c>
      <c r="I572" s="338"/>
    </row>
    <row r="573" spans="2:9">
      <c r="B573" s="651" t="s">
        <v>7</v>
      </c>
      <c r="C573" s="1356">
        <v>2095</v>
      </c>
      <c r="D573" s="747" t="str">
        <f t="shared" si="19"/>
        <v>FL2095</v>
      </c>
      <c r="E573" s="1336">
        <v>0.88400000000000001</v>
      </c>
      <c r="F573" s="644">
        <f t="shared" si="20"/>
        <v>0.89600000000000002</v>
      </c>
      <c r="G573" s="748" t="s">
        <v>280</v>
      </c>
      <c r="H573" s="1337">
        <v>1.08</v>
      </c>
      <c r="I573" s="338"/>
    </row>
    <row r="574" spans="2:9">
      <c r="B574" s="651" t="s">
        <v>7</v>
      </c>
      <c r="C574" s="1356">
        <v>2105</v>
      </c>
      <c r="D574" s="747" t="str">
        <f t="shared" si="19"/>
        <v>FL2105</v>
      </c>
      <c r="E574" s="1336">
        <v>0.95499999999999996</v>
      </c>
      <c r="F574" s="644">
        <f t="shared" si="20"/>
        <v>0.96</v>
      </c>
      <c r="G574" s="748" t="s">
        <v>280</v>
      </c>
      <c r="H574" s="1337">
        <v>0.69</v>
      </c>
      <c r="I574" s="338"/>
    </row>
    <row r="575" spans="2:9">
      <c r="B575" s="651" t="s">
        <v>7</v>
      </c>
      <c r="C575" s="1356">
        <v>2110</v>
      </c>
      <c r="D575" s="747" t="str">
        <f t="shared" si="19"/>
        <v>FL2110</v>
      </c>
      <c r="E575" s="1336">
        <v>0.92200000000000004</v>
      </c>
      <c r="F575" s="644">
        <f t="shared" si="20"/>
        <v>0.93</v>
      </c>
      <c r="G575" s="748" t="s">
        <v>280</v>
      </c>
      <c r="H575" s="1337">
        <v>0.55000000000000004</v>
      </c>
      <c r="I575" s="338"/>
    </row>
    <row r="576" spans="2:9">
      <c r="B576" s="651" t="s">
        <v>7</v>
      </c>
      <c r="C576" s="1356">
        <v>2111</v>
      </c>
      <c r="D576" s="747" t="str">
        <f t="shared" si="19"/>
        <v>FL2111</v>
      </c>
      <c r="E576" s="1336">
        <v>0.93799999999999994</v>
      </c>
      <c r="F576" s="644">
        <f t="shared" si="20"/>
        <v>0.94399999999999995</v>
      </c>
      <c r="G576" s="748" t="s">
        <v>280</v>
      </c>
      <c r="H576" s="1337">
        <v>0.56000000000000005</v>
      </c>
      <c r="I576" s="338"/>
    </row>
    <row r="577" spans="2:9">
      <c r="B577" s="651" t="s">
        <v>7</v>
      </c>
      <c r="C577" s="1356">
        <v>2112</v>
      </c>
      <c r="D577" s="747" t="str">
        <f t="shared" si="19"/>
        <v>FL2112</v>
      </c>
      <c r="E577" s="1336">
        <v>0.97799999999999998</v>
      </c>
      <c r="F577" s="644">
        <f t="shared" si="20"/>
        <v>0.98</v>
      </c>
      <c r="G577" s="748" t="s">
        <v>280</v>
      </c>
      <c r="H577" s="1337">
        <v>0.61</v>
      </c>
      <c r="I577" s="338"/>
    </row>
    <row r="578" spans="2:9">
      <c r="B578" s="651" t="s">
        <v>7</v>
      </c>
      <c r="C578" s="1356">
        <v>2114</v>
      </c>
      <c r="D578" s="747" t="str">
        <f t="shared" si="19"/>
        <v>FL2114</v>
      </c>
      <c r="E578" s="1336">
        <v>0.89400000000000002</v>
      </c>
      <c r="F578" s="644">
        <f t="shared" si="20"/>
        <v>0.90500000000000003</v>
      </c>
      <c r="G578" s="748" t="s">
        <v>280</v>
      </c>
      <c r="H578" s="1337">
        <v>0.68</v>
      </c>
      <c r="I578" s="338"/>
    </row>
    <row r="579" spans="2:9">
      <c r="B579" s="651" t="s">
        <v>7</v>
      </c>
      <c r="C579" s="1356">
        <v>2119</v>
      </c>
      <c r="D579" s="747" t="str">
        <f t="shared" si="19"/>
        <v>FL2119</v>
      </c>
      <c r="E579" s="1336">
        <v>0.95499999999999996</v>
      </c>
      <c r="F579" s="644">
        <f t="shared" si="20"/>
        <v>0.96</v>
      </c>
      <c r="G579" s="748" t="s">
        <v>280</v>
      </c>
      <c r="H579" s="1337">
        <v>0.59</v>
      </c>
      <c r="I579" s="338"/>
    </row>
    <row r="580" spans="2:9">
      <c r="B580" s="651" t="s">
        <v>7</v>
      </c>
      <c r="C580" s="1356">
        <v>2121</v>
      </c>
      <c r="D580" s="747" t="str">
        <f t="shared" si="19"/>
        <v>FL2121</v>
      </c>
      <c r="E580" s="1336">
        <v>0.95299999999999996</v>
      </c>
      <c r="F580" s="644">
        <f t="shared" si="20"/>
        <v>0.95799999999999996</v>
      </c>
      <c r="G580" s="748" t="s">
        <v>280</v>
      </c>
      <c r="H580" s="1337">
        <v>0.61</v>
      </c>
      <c r="I580" s="338"/>
    </row>
    <row r="581" spans="2:9">
      <c r="B581" s="651" t="s">
        <v>7</v>
      </c>
      <c r="C581" s="1356">
        <v>2130</v>
      </c>
      <c r="D581" s="747" t="str">
        <f t="shared" si="19"/>
        <v>FL2130</v>
      </c>
      <c r="E581" s="1336">
        <v>1.03</v>
      </c>
      <c r="F581" s="644">
        <f t="shared" si="20"/>
        <v>1.0269999999999999</v>
      </c>
      <c r="G581" s="748" t="s">
        <v>280</v>
      </c>
      <c r="H581" s="1337">
        <v>0.6</v>
      </c>
      <c r="I581" s="338"/>
    </row>
    <row r="582" spans="2:9">
      <c r="B582" s="651" t="s">
        <v>7</v>
      </c>
      <c r="C582" s="1356">
        <v>2131</v>
      </c>
      <c r="D582" s="747" t="str">
        <f t="shared" si="19"/>
        <v>FL2131</v>
      </c>
      <c r="E582" s="1336">
        <v>1.069</v>
      </c>
      <c r="F582" s="644">
        <f t="shared" si="20"/>
        <v>1.0620000000000001</v>
      </c>
      <c r="G582" s="748" t="s">
        <v>280</v>
      </c>
      <c r="H582" s="1337">
        <v>0.38</v>
      </c>
      <c r="I582" s="338"/>
    </row>
    <row r="583" spans="2:9">
      <c r="B583" s="651" t="s">
        <v>7</v>
      </c>
      <c r="C583" s="1356">
        <v>2157</v>
      </c>
      <c r="D583" s="747" t="str">
        <f t="shared" si="19"/>
        <v>FL2157</v>
      </c>
      <c r="E583" s="1336">
        <v>0.86799999999999999</v>
      </c>
      <c r="F583" s="644">
        <f t="shared" si="20"/>
        <v>0.88100000000000001</v>
      </c>
      <c r="G583" s="748" t="s">
        <v>280</v>
      </c>
      <c r="H583" s="1337">
        <v>0.65</v>
      </c>
      <c r="I583" s="338"/>
    </row>
    <row r="584" spans="2:9">
      <c r="B584" s="651" t="s">
        <v>7</v>
      </c>
      <c r="C584" s="1356">
        <v>2172</v>
      </c>
      <c r="D584" s="747" t="str">
        <f t="shared" si="19"/>
        <v>FL2172</v>
      </c>
      <c r="E584" s="1336">
        <v>0.90500000000000003</v>
      </c>
      <c r="F584" s="644">
        <f t="shared" si="20"/>
        <v>0.91500000000000004</v>
      </c>
      <c r="G584" s="748" t="s">
        <v>280</v>
      </c>
      <c r="H584" s="1337">
        <v>0.49</v>
      </c>
      <c r="I584" s="338"/>
    </row>
    <row r="585" spans="2:9">
      <c r="B585" s="651" t="s">
        <v>7</v>
      </c>
      <c r="C585" s="1356">
        <v>2174</v>
      </c>
      <c r="D585" s="747" t="str">
        <f t="shared" si="19"/>
        <v>FL2174</v>
      </c>
      <c r="E585" s="1336">
        <v>0.94</v>
      </c>
      <c r="F585" s="644">
        <f t="shared" si="20"/>
        <v>0.94599999999999995</v>
      </c>
      <c r="G585" s="748" t="s">
        <v>280</v>
      </c>
      <c r="H585" s="1337">
        <v>0.68</v>
      </c>
      <c r="I585" s="338"/>
    </row>
    <row r="586" spans="2:9">
      <c r="B586" s="651" t="s">
        <v>7</v>
      </c>
      <c r="C586" s="1356">
        <v>2211</v>
      </c>
      <c r="D586" s="747" t="str">
        <f t="shared" si="19"/>
        <v>FL2211</v>
      </c>
      <c r="E586" s="1336">
        <v>1.141</v>
      </c>
      <c r="F586" s="644">
        <f t="shared" si="20"/>
        <v>1.127</v>
      </c>
      <c r="G586" s="748" t="s">
        <v>280</v>
      </c>
      <c r="H586" s="1337">
        <v>0.22</v>
      </c>
      <c r="I586" s="338"/>
    </row>
    <row r="587" spans="2:9">
      <c r="B587" s="651" t="s">
        <v>7</v>
      </c>
      <c r="C587" s="1356">
        <v>2220</v>
      </c>
      <c r="D587" s="747" t="str">
        <f t="shared" ref="D587:D650" si="21">B587&amp;TEXT(C587,"0000")</f>
        <v>FL2220</v>
      </c>
      <c r="E587" s="1336">
        <v>0.98599999999999999</v>
      </c>
      <c r="F587" s="644">
        <f t="shared" ref="F587:F650" si="22">IF(E587="NA","NA",ROUND((E587-1)*0.9+1,3))</f>
        <v>0.98699999999999999</v>
      </c>
      <c r="G587" s="748" t="s">
        <v>280</v>
      </c>
      <c r="H587" s="1337">
        <v>0.48</v>
      </c>
      <c r="I587" s="338"/>
    </row>
    <row r="588" spans="2:9">
      <c r="B588" s="651" t="s">
        <v>7</v>
      </c>
      <c r="C588" s="1356">
        <v>2286</v>
      </c>
      <c r="D588" s="747" t="str">
        <f t="shared" si="21"/>
        <v>FL2286</v>
      </c>
      <c r="E588" s="1336">
        <v>0.73599999999999999</v>
      </c>
      <c r="F588" s="644">
        <f t="shared" si="22"/>
        <v>0.76200000000000001</v>
      </c>
      <c r="G588" s="748" t="s">
        <v>280</v>
      </c>
      <c r="H588" s="1337">
        <v>0.25</v>
      </c>
      <c r="I588" s="338"/>
    </row>
    <row r="589" spans="2:9">
      <c r="B589" s="651" t="s">
        <v>7</v>
      </c>
      <c r="C589" s="1356">
        <v>2288</v>
      </c>
      <c r="D589" s="747" t="str">
        <f t="shared" si="21"/>
        <v>FL2288</v>
      </c>
      <c r="E589" s="1336">
        <v>0.73599999999999999</v>
      </c>
      <c r="F589" s="644">
        <f t="shared" si="22"/>
        <v>0.76200000000000001</v>
      </c>
      <c r="G589" s="748" t="s">
        <v>280</v>
      </c>
      <c r="H589" s="1337">
        <v>0.25</v>
      </c>
      <c r="I589" s="338"/>
    </row>
    <row r="590" spans="2:9">
      <c r="B590" s="651" t="s">
        <v>7</v>
      </c>
      <c r="C590" s="1356">
        <v>2302</v>
      </c>
      <c r="D590" s="747" t="str">
        <f t="shared" si="21"/>
        <v>FL2302</v>
      </c>
      <c r="E590" s="1336">
        <v>0.89300000000000002</v>
      </c>
      <c r="F590" s="644">
        <f t="shared" si="22"/>
        <v>0.90400000000000003</v>
      </c>
      <c r="G590" s="748" t="s">
        <v>280</v>
      </c>
      <c r="H590" s="1337">
        <v>0.1</v>
      </c>
      <c r="I590" s="338"/>
    </row>
    <row r="591" spans="2:9">
      <c r="B591" s="651" t="s">
        <v>7</v>
      </c>
      <c r="C591" s="1356">
        <v>2305</v>
      </c>
      <c r="D591" s="747" t="str">
        <f t="shared" si="21"/>
        <v>FL2305</v>
      </c>
      <c r="E591" s="1336">
        <v>1.0609999999999999</v>
      </c>
      <c r="F591" s="644">
        <f t="shared" si="22"/>
        <v>1.0549999999999999</v>
      </c>
      <c r="G591" s="748" t="s">
        <v>280</v>
      </c>
      <c r="H591" s="1337">
        <v>0.37</v>
      </c>
      <c r="I591" s="338"/>
    </row>
    <row r="592" spans="2:9">
      <c r="B592" s="651" t="s">
        <v>7</v>
      </c>
      <c r="C592" s="1356">
        <v>2361</v>
      </c>
      <c r="D592" s="747" t="str">
        <f t="shared" si="21"/>
        <v>FL2361</v>
      </c>
      <c r="E592" s="1336">
        <v>0.89300000000000002</v>
      </c>
      <c r="F592" s="644">
        <f t="shared" si="22"/>
        <v>0.90400000000000003</v>
      </c>
      <c r="G592" s="748" t="s">
        <v>280</v>
      </c>
      <c r="H592" s="1337">
        <v>0.1</v>
      </c>
      <c r="I592" s="338"/>
    </row>
    <row r="593" spans="2:9">
      <c r="B593" s="651" t="s">
        <v>7</v>
      </c>
      <c r="C593" s="1356">
        <v>2362</v>
      </c>
      <c r="D593" s="747" t="str">
        <f t="shared" si="21"/>
        <v>FL2362</v>
      </c>
      <c r="E593" s="1336">
        <v>0.99199999999999999</v>
      </c>
      <c r="F593" s="644">
        <f t="shared" si="22"/>
        <v>0.99299999999999999</v>
      </c>
      <c r="G593" s="748" t="s">
        <v>280</v>
      </c>
      <c r="H593" s="1337">
        <v>0.6</v>
      </c>
      <c r="I593" s="338"/>
    </row>
    <row r="594" spans="2:9">
      <c r="B594" s="651" t="s">
        <v>7</v>
      </c>
      <c r="C594" s="1356">
        <v>2380</v>
      </c>
      <c r="D594" s="747" t="str">
        <f t="shared" si="21"/>
        <v>FL2380</v>
      </c>
      <c r="E594" s="1336">
        <v>0.95699999999999996</v>
      </c>
      <c r="F594" s="644">
        <f t="shared" si="22"/>
        <v>0.96099999999999997</v>
      </c>
      <c r="G594" s="748" t="s">
        <v>280</v>
      </c>
      <c r="H594" s="1337">
        <v>0.54</v>
      </c>
      <c r="I594" s="338"/>
    </row>
    <row r="595" spans="2:9">
      <c r="B595" s="651" t="s">
        <v>7</v>
      </c>
      <c r="C595" s="1356">
        <v>2388</v>
      </c>
      <c r="D595" s="747" t="str">
        <f t="shared" si="21"/>
        <v>FL2388</v>
      </c>
      <c r="E595" s="1336">
        <v>0.871</v>
      </c>
      <c r="F595" s="644">
        <f t="shared" si="22"/>
        <v>0.88400000000000001</v>
      </c>
      <c r="G595" s="748" t="s">
        <v>280</v>
      </c>
      <c r="H595" s="1337">
        <v>0.47</v>
      </c>
      <c r="I595" s="338"/>
    </row>
    <row r="596" spans="2:9">
      <c r="B596" s="651" t="s">
        <v>7</v>
      </c>
      <c r="C596" s="1356">
        <v>2402</v>
      </c>
      <c r="D596" s="747" t="str">
        <f t="shared" si="21"/>
        <v>FL2402</v>
      </c>
      <c r="E596" s="1336">
        <v>0.98699999999999999</v>
      </c>
      <c r="F596" s="644">
        <f t="shared" si="22"/>
        <v>0.98799999999999999</v>
      </c>
      <c r="G596" s="748" t="s">
        <v>280</v>
      </c>
      <c r="H596" s="1337">
        <v>0.47</v>
      </c>
      <c r="I596" s="338"/>
    </row>
    <row r="597" spans="2:9">
      <c r="B597" s="651" t="s">
        <v>7</v>
      </c>
      <c r="C597" s="1356">
        <v>2413</v>
      </c>
      <c r="D597" s="747" t="str">
        <f t="shared" si="21"/>
        <v>FL2413</v>
      </c>
      <c r="E597" s="1336">
        <v>0.94</v>
      </c>
      <c r="F597" s="644">
        <f t="shared" si="22"/>
        <v>0.94599999999999995</v>
      </c>
      <c r="G597" s="748" t="s">
        <v>280</v>
      </c>
      <c r="H597" s="1337">
        <v>0.45</v>
      </c>
      <c r="I597" s="338"/>
    </row>
    <row r="598" spans="2:9">
      <c r="B598" s="651" t="s">
        <v>7</v>
      </c>
      <c r="C598" s="1356">
        <v>2416</v>
      </c>
      <c r="D598" s="747" t="str">
        <f t="shared" si="21"/>
        <v>FL2416</v>
      </c>
      <c r="E598" s="1336">
        <v>0.97699999999999998</v>
      </c>
      <c r="F598" s="644">
        <f t="shared" si="22"/>
        <v>0.97899999999999998</v>
      </c>
      <c r="G598" s="748" t="s">
        <v>280</v>
      </c>
      <c r="H598" s="1337">
        <v>0.45</v>
      </c>
      <c r="I598" s="338"/>
    </row>
    <row r="599" spans="2:9">
      <c r="B599" s="651" t="s">
        <v>7</v>
      </c>
      <c r="C599" s="1356">
        <v>2417</v>
      </c>
      <c r="D599" s="747" t="str">
        <f t="shared" si="21"/>
        <v>FL2417</v>
      </c>
      <c r="E599" s="1336">
        <v>0.95099999999999996</v>
      </c>
      <c r="F599" s="644">
        <f t="shared" si="22"/>
        <v>0.95599999999999996</v>
      </c>
      <c r="G599" s="748" t="s">
        <v>280</v>
      </c>
      <c r="H599" s="1337">
        <v>0.59</v>
      </c>
      <c r="I599" s="338"/>
    </row>
    <row r="600" spans="2:9">
      <c r="B600" s="651" t="s">
        <v>7</v>
      </c>
      <c r="C600" s="1356">
        <v>2501</v>
      </c>
      <c r="D600" s="747" t="str">
        <f t="shared" si="21"/>
        <v>FL2501</v>
      </c>
      <c r="E600" s="1336">
        <v>1.048</v>
      </c>
      <c r="F600" s="644">
        <f t="shared" si="22"/>
        <v>1.0429999999999999</v>
      </c>
      <c r="G600" s="748" t="s">
        <v>280</v>
      </c>
      <c r="H600" s="1337">
        <v>0.39</v>
      </c>
      <c r="I600" s="338"/>
    </row>
    <row r="601" spans="2:9">
      <c r="B601" s="651" t="s">
        <v>7</v>
      </c>
      <c r="C601" s="1356">
        <v>2503</v>
      </c>
      <c r="D601" s="747" t="str">
        <f t="shared" si="21"/>
        <v>FL2503</v>
      </c>
      <c r="E601" s="1336">
        <v>0.95299999999999996</v>
      </c>
      <c r="F601" s="644">
        <f t="shared" si="22"/>
        <v>0.95799999999999996</v>
      </c>
      <c r="G601" s="748" t="s">
        <v>280</v>
      </c>
      <c r="H601" s="1337">
        <v>0.43</v>
      </c>
      <c r="I601" s="338"/>
    </row>
    <row r="602" spans="2:9">
      <c r="B602" s="651" t="s">
        <v>7</v>
      </c>
      <c r="C602" s="1356">
        <v>2534</v>
      </c>
      <c r="D602" s="747" t="str">
        <f t="shared" si="21"/>
        <v>FL2534</v>
      </c>
      <c r="E602" s="1336">
        <v>0.95399999999999996</v>
      </c>
      <c r="F602" s="644">
        <f t="shared" si="22"/>
        <v>0.95899999999999996</v>
      </c>
      <c r="G602" s="748" t="s">
        <v>280</v>
      </c>
      <c r="H602" s="1337">
        <v>0.5</v>
      </c>
      <c r="I602" s="338"/>
    </row>
    <row r="603" spans="2:9">
      <c r="B603" s="651" t="s">
        <v>7</v>
      </c>
      <c r="C603" s="1356">
        <v>2570</v>
      </c>
      <c r="D603" s="747" t="str">
        <f t="shared" si="21"/>
        <v>FL2570</v>
      </c>
      <c r="E603" s="1336">
        <v>0.90800000000000003</v>
      </c>
      <c r="F603" s="644">
        <f t="shared" si="22"/>
        <v>0.91700000000000004</v>
      </c>
      <c r="G603" s="748" t="s">
        <v>280</v>
      </c>
      <c r="H603" s="1337">
        <v>0.74</v>
      </c>
      <c r="I603" s="338"/>
    </row>
    <row r="604" spans="2:9">
      <c r="B604" s="651" t="s">
        <v>7</v>
      </c>
      <c r="C604" s="1356">
        <v>2585</v>
      </c>
      <c r="D604" s="747" t="str">
        <f t="shared" si="21"/>
        <v>FL2585</v>
      </c>
      <c r="E604" s="1336">
        <v>0.88700000000000001</v>
      </c>
      <c r="F604" s="644">
        <f t="shared" si="22"/>
        <v>0.89800000000000002</v>
      </c>
      <c r="G604" s="748" t="s">
        <v>280</v>
      </c>
      <c r="H604" s="1337">
        <v>0.66</v>
      </c>
      <c r="I604" s="338"/>
    </row>
    <row r="605" spans="2:9">
      <c r="B605" s="651" t="s">
        <v>7</v>
      </c>
      <c r="C605" s="1356">
        <v>2586</v>
      </c>
      <c r="D605" s="747" t="str">
        <f t="shared" si="21"/>
        <v>FL2586</v>
      </c>
      <c r="E605" s="1336">
        <v>0.86299999999999999</v>
      </c>
      <c r="F605" s="644">
        <f t="shared" si="22"/>
        <v>0.877</v>
      </c>
      <c r="G605" s="748" t="s">
        <v>280</v>
      </c>
      <c r="H605" s="1337">
        <v>0.64</v>
      </c>
      <c r="I605" s="338"/>
    </row>
    <row r="606" spans="2:9">
      <c r="B606" s="651" t="s">
        <v>7</v>
      </c>
      <c r="C606" s="1356">
        <v>2587</v>
      </c>
      <c r="D606" s="747" t="str">
        <f t="shared" si="21"/>
        <v>FL2587</v>
      </c>
      <c r="E606" s="1336">
        <v>0.89700000000000002</v>
      </c>
      <c r="F606" s="644">
        <f t="shared" si="22"/>
        <v>0.90700000000000003</v>
      </c>
      <c r="G606" s="748" t="s">
        <v>280</v>
      </c>
      <c r="H606" s="1337">
        <v>0.63</v>
      </c>
      <c r="I606" s="338"/>
    </row>
    <row r="607" spans="2:9">
      <c r="B607" s="651" t="s">
        <v>7</v>
      </c>
      <c r="C607" s="1356">
        <v>2589</v>
      </c>
      <c r="D607" s="747" t="str">
        <f t="shared" si="21"/>
        <v>FL2589</v>
      </c>
      <c r="E607" s="1336">
        <v>0.81699999999999995</v>
      </c>
      <c r="F607" s="644">
        <f t="shared" si="22"/>
        <v>0.83499999999999996</v>
      </c>
      <c r="G607" s="748" t="s">
        <v>280</v>
      </c>
      <c r="H607" s="1337">
        <v>0.51</v>
      </c>
      <c r="I607" s="338"/>
    </row>
    <row r="608" spans="2:9">
      <c r="B608" s="651" t="s">
        <v>7</v>
      </c>
      <c r="C608" s="1356">
        <v>2600</v>
      </c>
      <c r="D608" s="747" t="str">
        <f t="shared" si="21"/>
        <v>FL2600</v>
      </c>
      <c r="E608" s="1336">
        <v>0.73599999999999999</v>
      </c>
      <c r="F608" s="644">
        <f t="shared" si="22"/>
        <v>0.76200000000000001</v>
      </c>
      <c r="G608" s="748" t="s">
        <v>280</v>
      </c>
      <c r="H608" s="1337">
        <v>0.25</v>
      </c>
      <c r="I608" s="338"/>
    </row>
    <row r="609" spans="2:9">
      <c r="B609" s="651" t="s">
        <v>7</v>
      </c>
      <c r="C609" s="1356">
        <v>2623</v>
      </c>
      <c r="D609" s="747" t="str">
        <f t="shared" si="21"/>
        <v>FL2623</v>
      </c>
      <c r="E609" s="1336">
        <v>0.91600000000000004</v>
      </c>
      <c r="F609" s="644">
        <f t="shared" si="22"/>
        <v>0.92400000000000004</v>
      </c>
      <c r="G609" s="748" t="s">
        <v>280</v>
      </c>
      <c r="H609" s="1337">
        <v>0.2</v>
      </c>
      <c r="I609" s="338"/>
    </row>
    <row r="610" spans="2:9">
      <c r="B610" s="651" t="s">
        <v>7</v>
      </c>
      <c r="C610" s="1356">
        <v>2651</v>
      </c>
      <c r="D610" s="747" t="str">
        <f t="shared" si="21"/>
        <v>FL2651</v>
      </c>
      <c r="E610" s="1336">
        <v>0.94799999999999995</v>
      </c>
      <c r="F610" s="644">
        <f t="shared" si="22"/>
        <v>0.95299999999999996</v>
      </c>
      <c r="G610" s="748" t="s">
        <v>280</v>
      </c>
      <c r="H610" s="1337">
        <v>0.95</v>
      </c>
      <c r="I610" s="338"/>
    </row>
    <row r="611" spans="2:9">
      <c r="B611" s="651" t="s">
        <v>7</v>
      </c>
      <c r="C611" s="1356">
        <v>2660</v>
      </c>
      <c r="D611" s="747" t="str">
        <f t="shared" si="21"/>
        <v>FL2660</v>
      </c>
      <c r="E611" s="1336">
        <v>0.90600000000000003</v>
      </c>
      <c r="F611" s="644">
        <f t="shared" si="22"/>
        <v>0.91500000000000004</v>
      </c>
      <c r="G611" s="748" t="s">
        <v>280</v>
      </c>
      <c r="H611" s="1337">
        <v>0.5</v>
      </c>
      <c r="I611" s="338"/>
    </row>
    <row r="612" spans="2:9">
      <c r="B612" s="651" t="s">
        <v>7</v>
      </c>
      <c r="C612" s="1356">
        <v>2670</v>
      </c>
      <c r="D612" s="747" t="str">
        <f t="shared" si="21"/>
        <v>FL2670</v>
      </c>
      <c r="E612" s="1336">
        <v>0.60899999999999999</v>
      </c>
      <c r="F612" s="644">
        <f t="shared" si="22"/>
        <v>0.64800000000000002</v>
      </c>
      <c r="G612" s="748" t="s">
        <v>280</v>
      </c>
      <c r="H612" s="1337">
        <v>0.36</v>
      </c>
      <c r="I612" s="338"/>
    </row>
    <row r="613" spans="2:9">
      <c r="B613" s="651" t="s">
        <v>7</v>
      </c>
      <c r="C613" s="1356">
        <v>2683</v>
      </c>
      <c r="D613" s="747" t="str">
        <f t="shared" si="21"/>
        <v>FL2683</v>
      </c>
      <c r="E613" s="1336">
        <v>0.96799999999999997</v>
      </c>
      <c r="F613" s="644">
        <f t="shared" si="22"/>
        <v>0.97099999999999997</v>
      </c>
      <c r="G613" s="748" t="s">
        <v>280</v>
      </c>
      <c r="H613" s="1337">
        <v>0.5</v>
      </c>
      <c r="I613" s="338"/>
    </row>
    <row r="614" spans="2:9">
      <c r="B614" s="651" t="s">
        <v>7</v>
      </c>
      <c r="C614" s="1356">
        <v>2688</v>
      </c>
      <c r="D614" s="747" t="str">
        <f t="shared" si="21"/>
        <v>FL2688</v>
      </c>
      <c r="E614" s="1336">
        <v>0.95399999999999996</v>
      </c>
      <c r="F614" s="644">
        <f t="shared" si="22"/>
        <v>0.95899999999999996</v>
      </c>
      <c r="G614" s="748" t="s">
        <v>280</v>
      </c>
      <c r="H614" s="1337">
        <v>0.46</v>
      </c>
      <c r="I614" s="338"/>
    </row>
    <row r="615" spans="2:9">
      <c r="B615" s="651" t="s">
        <v>7</v>
      </c>
      <c r="C615" s="1356">
        <v>2702</v>
      </c>
      <c r="D615" s="747" t="str">
        <f t="shared" si="21"/>
        <v>FL2702</v>
      </c>
      <c r="E615" s="1336">
        <v>1.258</v>
      </c>
      <c r="F615" s="644">
        <f t="shared" si="22"/>
        <v>1.232</v>
      </c>
      <c r="G615" s="748" t="s">
        <v>280</v>
      </c>
      <c r="H615" s="1337">
        <v>0.73</v>
      </c>
      <c r="I615" s="338"/>
    </row>
    <row r="616" spans="2:9">
      <c r="B616" s="651" t="s">
        <v>7</v>
      </c>
      <c r="C616" s="1356">
        <v>2710</v>
      </c>
      <c r="D616" s="747" t="str">
        <f t="shared" si="21"/>
        <v>FL2710</v>
      </c>
      <c r="E616" s="1336">
        <v>1.1519999999999999</v>
      </c>
      <c r="F616" s="644">
        <f t="shared" si="22"/>
        <v>1.137</v>
      </c>
      <c r="G616" s="748" t="s">
        <v>280</v>
      </c>
      <c r="H616" s="1337">
        <v>0.88</v>
      </c>
      <c r="I616" s="338"/>
    </row>
    <row r="617" spans="2:9">
      <c r="B617" s="651" t="s">
        <v>7</v>
      </c>
      <c r="C617" s="1356">
        <v>2714</v>
      </c>
      <c r="D617" s="747" t="str">
        <f t="shared" si="21"/>
        <v>FL2714</v>
      </c>
      <c r="E617" s="1336">
        <v>0.73599999999999999</v>
      </c>
      <c r="F617" s="644">
        <f t="shared" si="22"/>
        <v>0.76200000000000001</v>
      </c>
      <c r="G617" s="748" t="s">
        <v>280</v>
      </c>
      <c r="H617" s="1337">
        <v>0.25</v>
      </c>
      <c r="I617" s="338"/>
    </row>
    <row r="618" spans="2:9">
      <c r="B618" s="651" t="s">
        <v>7</v>
      </c>
      <c r="C618" s="1356">
        <v>2731</v>
      </c>
      <c r="D618" s="747" t="str">
        <f t="shared" si="21"/>
        <v>FL2731</v>
      </c>
      <c r="E618" s="1336">
        <v>1.02</v>
      </c>
      <c r="F618" s="644">
        <f t="shared" si="22"/>
        <v>1.018</v>
      </c>
      <c r="G618" s="748" t="s">
        <v>280</v>
      </c>
      <c r="H618" s="1337">
        <v>0.63</v>
      </c>
      <c r="I618" s="338"/>
    </row>
    <row r="619" spans="2:9">
      <c r="B619" s="651" t="s">
        <v>7</v>
      </c>
      <c r="C619" s="1356">
        <v>2735</v>
      </c>
      <c r="D619" s="747" t="str">
        <f t="shared" si="21"/>
        <v>FL2735</v>
      </c>
      <c r="E619" s="1336">
        <v>0.73599999999999999</v>
      </c>
      <c r="F619" s="644">
        <f t="shared" si="22"/>
        <v>0.76200000000000001</v>
      </c>
      <c r="G619" s="748" t="s">
        <v>280</v>
      </c>
      <c r="H619" s="1337">
        <v>0.25</v>
      </c>
      <c r="I619" s="338"/>
    </row>
    <row r="620" spans="2:9">
      <c r="B620" s="651" t="s">
        <v>7</v>
      </c>
      <c r="C620" s="1356">
        <v>2759</v>
      </c>
      <c r="D620" s="747" t="str">
        <f t="shared" si="21"/>
        <v>FL2759</v>
      </c>
      <c r="E620" s="1336">
        <v>1.028</v>
      </c>
      <c r="F620" s="644">
        <f t="shared" si="22"/>
        <v>1.0249999999999999</v>
      </c>
      <c r="G620" s="748" t="s">
        <v>280</v>
      </c>
      <c r="H620" s="1337">
        <v>1.03</v>
      </c>
      <c r="I620" s="338"/>
    </row>
    <row r="621" spans="2:9">
      <c r="B621" s="651" t="s">
        <v>7</v>
      </c>
      <c r="C621" s="1356">
        <v>2790</v>
      </c>
      <c r="D621" s="747" t="str">
        <f t="shared" si="21"/>
        <v>FL2790</v>
      </c>
      <c r="E621" s="1336">
        <v>1.026</v>
      </c>
      <c r="F621" s="644">
        <f t="shared" si="22"/>
        <v>1.0229999999999999</v>
      </c>
      <c r="G621" s="748" t="s">
        <v>280</v>
      </c>
      <c r="H621" s="1337">
        <v>0.46</v>
      </c>
      <c r="I621" s="338"/>
    </row>
    <row r="622" spans="2:9">
      <c r="B622" s="651" t="s">
        <v>7</v>
      </c>
      <c r="C622" s="1356">
        <v>2797</v>
      </c>
      <c r="D622" s="747" t="str">
        <f t="shared" si="21"/>
        <v>FL2797</v>
      </c>
      <c r="E622" s="1336">
        <v>1.109</v>
      </c>
      <c r="F622" s="644">
        <f t="shared" si="22"/>
        <v>1.0980000000000001</v>
      </c>
      <c r="G622" s="748" t="s">
        <v>280</v>
      </c>
      <c r="H622" s="1337">
        <v>0.87</v>
      </c>
      <c r="I622" s="338"/>
    </row>
    <row r="623" spans="2:9">
      <c r="B623" s="651" t="s">
        <v>7</v>
      </c>
      <c r="C623" s="1356">
        <v>2799</v>
      </c>
      <c r="D623" s="747" t="str">
        <f t="shared" si="21"/>
        <v>FL2799</v>
      </c>
      <c r="E623" s="1336">
        <v>1.1499999999999999</v>
      </c>
      <c r="F623" s="644">
        <f t="shared" si="22"/>
        <v>1.135</v>
      </c>
      <c r="G623" s="748" t="s">
        <v>280</v>
      </c>
      <c r="H623" s="1337">
        <v>0.6</v>
      </c>
      <c r="I623" s="338"/>
    </row>
    <row r="624" spans="2:9">
      <c r="B624" s="651" t="s">
        <v>7</v>
      </c>
      <c r="C624" s="1356">
        <v>2802</v>
      </c>
      <c r="D624" s="747" t="str">
        <f t="shared" si="21"/>
        <v>FL2802</v>
      </c>
      <c r="E624" s="1336">
        <v>1.048</v>
      </c>
      <c r="F624" s="644">
        <f t="shared" si="22"/>
        <v>1.0429999999999999</v>
      </c>
      <c r="G624" s="748" t="s">
        <v>280</v>
      </c>
      <c r="H624" s="1337">
        <v>1.2</v>
      </c>
      <c r="I624" s="338"/>
    </row>
    <row r="625" spans="2:9">
      <c r="B625" s="651" t="s">
        <v>7</v>
      </c>
      <c r="C625" s="1356">
        <v>2835</v>
      </c>
      <c r="D625" s="747" t="str">
        <f t="shared" si="21"/>
        <v>FL2835</v>
      </c>
      <c r="E625" s="1336">
        <v>0.60899999999999999</v>
      </c>
      <c r="F625" s="644">
        <f t="shared" si="22"/>
        <v>0.64800000000000002</v>
      </c>
      <c r="G625" s="748" t="s">
        <v>280</v>
      </c>
      <c r="H625" s="1337">
        <v>0.36</v>
      </c>
      <c r="I625" s="338"/>
    </row>
    <row r="626" spans="2:9">
      <c r="B626" s="651" t="s">
        <v>7</v>
      </c>
      <c r="C626" s="1356">
        <v>2836</v>
      </c>
      <c r="D626" s="747" t="str">
        <f t="shared" si="21"/>
        <v>FL2836</v>
      </c>
      <c r="E626" s="1336">
        <v>0.93</v>
      </c>
      <c r="F626" s="644">
        <f t="shared" si="22"/>
        <v>0.93700000000000006</v>
      </c>
      <c r="G626" s="748" t="s">
        <v>280</v>
      </c>
      <c r="H626" s="1337">
        <v>0.47</v>
      </c>
      <c r="I626" s="338"/>
    </row>
    <row r="627" spans="2:9">
      <c r="B627" s="651" t="s">
        <v>7</v>
      </c>
      <c r="C627" s="1356">
        <v>2841</v>
      </c>
      <c r="D627" s="747" t="str">
        <f t="shared" si="21"/>
        <v>FL2841</v>
      </c>
      <c r="E627" s="1336">
        <v>0.96399999999999997</v>
      </c>
      <c r="F627" s="644">
        <f t="shared" si="22"/>
        <v>0.96799999999999997</v>
      </c>
      <c r="G627" s="748" t="s">
        <v>280</v>
      </c>
      <c r="H627" s="1337">
        <v>0.57999999999999996</v>
      </c>
      <c r="I627" s="338"/>
    </row>
    <row r="628" spans="2:9">
      <c r="B628" s="651" t="s">
        <v>7</v>
      </c>
      <c r="C628" s="1356">
        <v>2881</v>
      </c>
      <c r="D628" s="747" t="str">
        <f t="shared" si="21"/>
        <v>FL2881</v>
      </c>
      <c r="E628" s="1336">
        <v>0.95699999999999996</v>
      </c>
      <c r="F628" s="644">
        <f t="shared" si="22"/>
        <v>0.96099999999999997</v>
      </c>
      <c r="G628" s="748" t="s">
        <v>280</v>
      </c>
      <c r="H628" s="1337">
        <v>0.64</v>
      </c>
      <c r="I628" s="338"/>
    </row>
    <row r="629" spans="2:9">
      <c r="B629" s="651" t="s">
        <v>7</v>
      </c>
      <c r="C629" s="1356">
        <v>2883</v>
      </c>
      <c r="D629" s="747" t="str">
        <f t="shared" si="21"/>
        <v>FL2883</v>
      </c>
      <c r="E629" s="1336">
        <v>1.0409999999999999</v>
      </c>
      <c r="F629" s="644">
        <f t="shared" si="22"/>
        <v>1.0369999999999999</v>
      </c>
      <c r="G629" s="748" t="s">
        <v>280</v>
      </c>
      <c r="H629" s="1337">
        <v>0.79</v>
      </c>
      <c r="I629" s="338"/>
    </row>
    <row r="630" spans="2:9">
      <c r="B630" s="651" t="s">
        <v>7</v>
      </c>
      <c r="C630" s="1356">
        <v>2915</v>
      </c>
      <c r="D630" s="747" t="str">
        <f t="shared" si="21"/>
        <v>FL2915</v>
      </c>
      <c r="E630" s="1336">
        <v>1.083</v>
      </c>
      <c r="F630" s="644">
        <f t="shared" si="22"/>
        <v>1.075</v>
      </c>
      <c r="G630" s="748" t="s">
        <v>280</v>
      </c>
      <c r="H630" s="1337">
        <v>0.45</v>
      </c>
      <c r="I630" s="338"/>
    </row>
    <row r="631" spans="2:9">
      <c r="B631" s="651" t="s">
        <v>7</v>
      </c>
      <c r="C631" s="1356">
        <v>2916</v>
      </c>
      <c r="D631" s="747" t="str">
        <f t="shared" si="21"/>
        <v>FL2916</v>
      </c>
      <c r="E631" s="1336">
        <v>0.93100000000000005</v>
      </c>
      <c r="F631" s="644">
        <f t="shared" si="22"/>
        <v>0.93799999999999994</v>
      </c>
      <c r="G631" s="748" t="s">
        <v>280</v>
      </c>
      <c r="H631" s="1337">
        <v>0.6</v>
      </c>
      <c r="I631" s="338"/>
    </row>
    <row r="632" spans="2:9">
      <c r="B632" s="651" t="s">
        <v>7</v>
      </c>
      <c r="C632" s="1356">
        <v>2923</v>
      </c>
      <c r="D632" s="747" t="str">
        <f t="shared" si="21"/>
        <v>FL2923</v>
      </c>
      <c r="E632" s="1336">
        <v>0.97499999999999998</v>
      </c>
      <c r="F632" s="644">
        <f t="shared" si="22"/>
        <v>0.97799999999999998</v>
      </c>
      <c r="G632" s="748" t="s">
        <v>280</v>
      </c>
      <c r="H632" s="1337">
        <v>0.55000000000000004</v>
      </c>
      <c r="I632" s="338"/>
    </row>
    <row r="633" spans="2:9">
      <c r="B633" s="651" t="s">
        <v>7</v>
      </c>
      <c r="C633" s="1356">
        <v>2960</v>
      </c>
      <c r="D633" s="747" t="str">
        <f t="shared" si="21"/>
        <v>FL2960</v>
      </c>
      <c r="E633" s="1336">
        <v>0.98199999999999998</v>
      </c>
      <c r="F633" s="644">
        <f t="shared" si="22"/>
        <v>0.98399999999999999</v>
      </c>
      <c r="G633" s="748" t="s">
        <v>280</v>
      </c>
      <c r="H633" s="1337">
        <v>0.54</v>
      </c>
      <c r="I633" s="338"/>
    </row>
    <row r="634" spans="2:9">
      <c r="B634" s="651" t="s">
        <v>7</v>
      </c>
      <c r="C634" s="1356">
        <v>3004</v>
      </c>
      <c r="D634" s="747" t="str">
        <f t="shared" si="21"/>
        <v>FL3004</v>
      </c>
      <c r="E634" s="1336">
        <v>1.0209999999999999</v>
      </c>
      <c r="F634" s="644">
        <f t="shared" si="22"/>
        <v>1.0189999999999999</v>
      </c>
      <c r="G634" s="748" t="s">
        <v>280</v>
      </c>
      <c r="H634" s="1337">
        <v>0.59</v>
      </c>
      <c r="I634" s="338"/>
    </row>
    <row r="635" spans="2:9">
      <c r="B635" s="651" t="s">
        <v>7</v>
      </c>
      <c r="C635" s="1356">
        <v>3018</v>
      </c>
      <c r="D635" s="747" t="str">
        <f t="shared" si="21"/>
        <v>FL3018</v>
      </c>
      <c r="E635" s="1336">
        <v>1.141</v>
      </c>
      <c r="F635" s="644">
        <f t="shared" si="22"/>
        <v>1.127</v>
      </c>
      <c r="G635" s="748" t="s">
        <v>280</v>
      </c>
      <c r="H635" s="1337">
        <v>0.22</v>
      </c>
      <c r="I635" s="338"/>
    </row>
    <row r="636" spans="2:9">
      <c r="B636" s="651" t="s">
        <v>7</v>
      </c>
      <c r="C636" s="1356">
        <v>3022</v>
      </c>
      <c r="D636" s="747" t="str">
        <f t="shared" si="21"/>
        <v>FL3022</v>
      </c>
      <c r="E636" s="1336">
        <v>0.92300000000000004</v>
      </c>
      <c r="F636" s="644">
        <f t="shared" si="22"/>
        <v>0.93100000000000005</v>
      </c>
      <c r="G636" s="748" t="s">
        <v>280</v>
      </c>
      <c r="H636" s="1337">
        <v>0.7</v>
      </c>
      <c r="I636" s="338"/>
    </row>
    <row r="637" spans="2:9">
      <c r="B637" s="651" t="s">
        <v>7</v>
      </c>
      <c r="C637" s="1356">
        <v>3027</v>
      </c>
      <c r="D637" s="747" t="str">
        <f t="shared" si="21"/>
        <v>FL3027</v>
      </c>
      <c r="E637" s="1336">
        <v>1.0620000000000001</v>
      </c>
      <c r="F637" s="644">
        <f t="shared" si="22"/>
        <v>1.056</v>
      </c>
      <c r="G637" s="748" t="s">
        <v>280</v>
      </c>
      <c r="H637" s="1337">
        <v>0.43</v>
      </c>
      <c r="I637" s="338"/>
    </row>
    <row r="638" spans="2:9">
      <c r="B638" s="651" t="s">
        <v>7</v>
      </c>
      <c r="C638" s="1356">
        <v>3028</v>
      </c>
      <c r="D638" s="747" t="str">
        <f t="shared" si="21"/>
        <v>FL3028</v>
      </c>
      <c r="E638" s="1336">
        <v>0.90500000000000003</v>
      </c>
      <c r="F638" s="644">
        <f t="shared" si="22"/>
        <v>0.91500000000000004</v>
      </c>
      <c r="G638" s="748" t="s">
        <v>280</v>
      </c>
      <c r="H638" s="1337">
        <v>0.61</v>
      </c>
      <c r="I638" s="338"/>
    </row>
    <row r="639" spans="2:9">
      <c r="B639" s="651" t="s">
        <v>7</v>
      </c>
      <c r="C639" s="1356">
        <v>3030</v>
      </c>
      <c r="D639" s="747" t="str">
        <f t="shared" si="21"/>
        <v>FL3030</v>
      </c>
      <c r="E639" s="1336">
        <v>1.089</v>
      </c>
      <c r="F639" s="644">
        <f t="shared" si="22"/>
        <v>1.08</v>
      </c>
      <c r="G639" s="748" t="s">
        <v>280</v>
      </c>
      <c r="H639" s="1337">
        <v>0.92</v>
      </c>
      <c r="I639" s="338"/>
    </row>
    <row r="640" spans="2:9">
      <c r="B640" s="651" t="s">
        <v>7</v>
      </c>
      <c r="C640" s="1356">
        <v>3040</v>
      </c>
      <c r="D640" s="747" t="str">
        <f t="shared" si="21"/>
        <v>FL3040</v>
      </c>
      <c r="E640" s="1336">
        <v>0.999</v>
      </c>
      <c r="F640" s="644">
        <f t="shared" si="22"/>
        <v>0.999</v>
      </c>
      <c r="G640" s="748" t="s">
        <v>280</v>
      </c>
      <c r="H640" s="1337">
        <v>0.98</v>
      </c>
      <c r="I640" s="338"/>
    </row>
    <row r="641" spans="2:9">
      <c r="B641" s="651" t="s">
        <v>7</v>
      </c>
      <c r="C641" s="1356">
        <v>3041</v>
      </c>
      <c r="D641" s="747" t="str">
        <f t="shared" si="21"/>
        <v>FL3041</v>
      </c>
      <c r="E641" s="1336">
        <v>0.94399999999999995</v>
      </c>
      <c r="F641" s="644">
        <f t="shared" si="22"/>
        <v>0.95</v>
      </c>
      <c r="G641" s="748" t="s">
        <v>280</v>
      </c>
      <c r="H641" s="1337">
        <v>0.62</v>
      </c>
      <c r="I641" s="338"/>
    </row>
    <row r="642" spans="2:9">
      <c r="B642" s="651" t="s">
        <v>7</v>
      </c>
      <c r="C642" s="1356">
        <v>3042</v>
      </c>
      <c r="D642" s="747" t="str">
        <f t="shared" si="21"/>
        <v>FL3042</v>
      </c>
      <c r="E642" s="1336">
        <v>0.97799999999999998</v>
      </c>
      <c r="F642" s="644">
        <f t="shared" si="22"/>
        <v>0.98</v>
      </c>
      <c r="G642" s="748" t="s">
        <v>280</v>
      </c>
      <c r="H642" s="1337">
        <v>0.65</v>
      </c>
      <c r="I642" s="338"/>
    </row>
    <row r="643" spans="2:9">
      <c r="B643" s="651" t="s">
        <v>7</v>
      </c>
      <c r="C643" s="1356">
        <v>3064</v>
      </c>
      <c r="D643" s="747" t="str">
        <f t="shared" si="21"/>
        <v>FL3064</v>
      </c>
      <c r="E643" s="1336">
        <v>1.0409999999999999</v>
      </c>
      <c r="F643" s="644">
        <f t="shared" si="22"/>
        <v>1.0369999999999999</v>
      </c>
      <c r="G643" s="748" t="s">
        <v>280</v>
      </c>
      <c r="H643" s="1337">
        <v>0.64</v>
      </c>
      <c r="I643" s="338"/>
    </row>
    <row r="644" spans="2:9">
      <c r="B644" s="651" t="s">
        <v>7</v>
      </c>
      <c r="C644" s="1356">
        <v>3076</v>
      </c>
      <c r="D644" s="747" t="str">
        <f t="shared" si="21"/>
        <v>FL3076</v>
      </c>
      <c r="E644" s="1336">
        <v>0.94899999999999995</v>
      </c>
      <c r="F644" s="644">
        <f t="shared" si="22"/>
        <v>0.95399999999999996</v>
      </c>
      <c r="G644" s="748" t="s">
        <v>280</v>
      </c>
      <c r="H644" s="1337">
        <v>0.7</v>
      </c>
      <c r="I644" s="338"/>
    </row>
    <row r="645" spans="2:9">
      <c r="B645" s="651" t="s">
        <v>7</v>
      </c>
      <c r="C645" s="1356">
        <v>3081</v>
      </c>
      <c r="D645" s="747" t="str">
        <f t="shared" si="21"/>
        <v>FL3081</v>
      </c>
      <c r="E645" s="1336">
        <v>1.141</v>
      </c>
      <c r="F645" s="644">
        <f t="shared" si="22"/>
        <v>1.127</v>
      </c>
      <c r="G645" s="748" t="s">
        <v>280</v>
      </c>
      <c r="H645" s="1337">
        <v>0.22</v>
      </c>
      <c r="I645" s="338"/>
    </row>
    <row r="646" spans="2:9">
      <c r="B646" s="651" t="s">
        <v>7</v>
      </c>
      <c r="C646" s="1356">
        <v>3082</v>
      </c>
      <c r="D646" s="747" t="str">
        <f t="shared" si="21"/>
        <v>FL3082</v>
      </c>
      <c r="E646" s="1336">
        <v>1.141</v>
      </c>
      <c r="F646" s="644">
        <f t="shared" si="22"/>
        <v>1.127</v>
      </c>
      <c r="G646" s="748" t="s">
        <v>280</v>
      </c>
      <c r="H646" s="1337">
        <v>0.22</v>
      </c>
      <c r="I646" s="338"/>
    </row>
    <row r="647" spans="2:9">
      <c r="B647" s="651" t="s">
        <v>7</v>
      </c>
      <c r="C647" s="1356">
        <v>3085</v>
      </c>
      <c r="D647" s="747" t="str">
        <f t="shared" si="21"/>
        <v>FL3085</v>
      </c>
      <c r="E647" s="1336">
        <v>0.91500000000000004</v>
      </c>
      <c r="F647" s="644">
        <f t="shared" si="22"/>
        <v>0.92400000000000004</v>
      </c>
      <c r="G647" s="748" t="s">
        <v>280</v>
      </c>
      <c r="H647" s="1337">
        <v>0.53</v>
      </c>
      <c r="I647" s="338"/>
    </row>
    <row r="648" spans="2:9">
      <c r="B648" s="651" t="s">
        <v>7</v>
      </c>
      <c r="C648" s="1356">
        <v>3110</v>
      </c>
      <c r="D648" s="747" t="str">
        <f t="shared" si="21"/>
        <v>FL3110</v>
      </c>
      <c r="E648" s="1336">
        <v>0.97499999999999998</v>
      </c>
      <c r="F648" s="644">
        <f t="shared" si="22"/>
        <v>0.97799999999999998</v>
      </c>
      <c r="G648" s="748" t="s">
        <v>280</v>
      </c>
      <c r="H648" s="1337">
        <v>0.42</v>
      </c>
      <c r="I648" s="338"/>
    </row>
    <row r="649" spans="2:9">
      <c r="B649" s="651" t="s">
        <v>7</v>
      </c>
      <c r="C649" s="1356">
        <v>3111</v>
      </c>
      <c r="D649" s="747" t="str">
        <f t="shared" si="21"/>
        <v>FL3111</v>
      </c>
      <c r="E649" s="1336">
        <v>1.0009999999999999</v>
      </c>
      <c r="F649" s="644">
        <f t="shared" si="22"/>
        <v>1.0009999999999999</v>
      </c>
      <c r="G649" s="748" t="s">
        <v>280</v>
      </c>
      <c r="H649" s="1337">
        <v>0.49</v>
      </c>
      <c r="I649" s="338"/>
    </row>
    <row r="650" spans="2:9">
      <c r="B650" s="651" t="s">
        <v>7</v>
      </c>
      <c r="C650" s="1356">
        <v>3113</v>
      </c>
      <c r="D650" s="747" t="str">
        <f t="shared" si="21"/>
        <v>FL3113</v>
      </c>
      <c r="E650" s="1336">
        <v>0.95299999999999996</v>
      </c>
      <c r="F650" s="644">
        <f t="shared" si="22"/>
        <v>0.95799999999999996</v>
      </c>
      <c r="G650" s="748" t="s">
        <v>280</v>
      </c>
      <c r="H650" s="1337">
        <v>0.38</v>
      </c>
      <c r="I650" s="338"/>
    </row>
    <row r="651" spans="2:9">
      <c r="B651" s="651" t="s">
        <v>7</v>
      </c>
      <c r="C651" s="1356">
        <v>3114</v>
      </c>
      <c r="D651" s="747" t="str">
        <f t="shared" ref="D651:D714" si="23">B651&amp;TEXT(C651,"0000")</f>
        <v>FL3114</v>
      </c>
      <c r="E651" s="1336">
        <v>0.93300000000000005</v>
      </c>
      <c r="F651" s="644">
        <f t="shared" ref="F651:F714" si="24">IF(E651="NA","NA",ROUND((E651-1)*0.9+1,3))</f>
        <v>0.94</v>
      </c>
      <c r="G651" s="748" t="s">
        <v>280</v>
      </c>
      <c r="H651" s="1337">
        <v>0.52</v>
      </c>
      <c r="I651" s="338"/>
    </row>
    <row r="652" spans="2:9">
      <c r="B652" s="651" t="s">
        <v>7</v>
      </c>
      <c r="C652" s="1356">
        <v>3118</v>
      </c>
      <c r="D652" s="747" t="str">
        <f t="shared" si="23"/>
        <v>FL3118</v>
      </c>
      <c r="E652" s="1336">
        <v>0.92900000000000005</v>
      </c>
      <c r="F652" s="644">
        <f t="shared" si="24"/>
        <v>0.93600000000000005</v>
      </c>
      <c r="G652" s="748" t="s">
        <v>280</v>
      </c>
      <c r="H652" s="1337">
        <v>0.5</v>
      </c>
      <c r="I652" s="338"/>
    </row>
    <row r="653" spans="2:9">
      <c r="B653" s="651" t="s">
        <v>7</v>
      </c>
      <c r="C653" s="1356">
        <v>3119</v>
      </c>
      <c r="D653" s="747" t="str">
        <f t="shared" si="23"/>
        <v>FL3119</v>
      </c>
      <c r="E653" s="1336">
        <v>0.60899999999999999</v>
      </c>
      <c r="F653" s="644">
        <f t="shared" si="24"/>
        <v>0.64800000000000002</v>
      </c>
      <c r="G653" s="748" t="s">
        <v>280</v>
      </c>
      <c r="H653" s="1337">
        <v>0.36</v>
      </c>
      <c r="I653" s="338"/>
    </row>
    <row r="654" spans="2:9">
      <c r="B654" s="651" t="s">
        <v>7</v>
      </c>
      <c r="C654" s="1356">
        <v>3122</v>
      </c>
      <c r="D654" s="747" t="str">
        <f t="shared" si="23"/>
        <v>FL3122</v>
      </c>
      <c r="E654" s="1336">
        <v>0.95299999999999996</v>
      </c>
      <c r="F654" s="644">
        <f t="shared" si="24"/>
        <v>0.95799999999999996</v>
      </c>
      <c r="G654" s="748" t="s">
        <v>280</v>
      </c>
      <c r="H654" s="1337">
        <v>0.5</v>
      </c>
      <c r="I654" s="338"/>
    </row>
    <row r="655" spans="2:9">
      <c r="B655" s="651" t="s">
        <v>7</v>
      </c>
      <c r="C655" s="1356">
        <v>3126</v>
      </c>
      <c r="D655" s="747" t="str">
        <f t="shared" si="23"/>
        <v>FL3126</v>
      </c>
      <c r="E655" s="1336">
        <v>0.94399999999999995</v>
      </c>
      <c r="F655" s="644">
        <f t="shared" si="24"/>
        <v>0.95</v>
      </c>
      <c r="G655" s="748" t="s">
        <v>280</v>
      </c>
      <c r="H655" s="1337">
        <v>0.48</v>
      </c>
      <c r="I655" s="338"/>
    </row>
    <row r="656" spans="2:9">
      <c r="B656" s="651" t="s">
        <v>7</v>
      </c>
      <c r="C656" s="1356">
        <v>3131</v>
      </c>
      <c r="D656" s="747" t="str">
        <f t="shared" si="23"/>
        <v>FL3131</v>
      </c>
      <c r="E656" s="1336">
        <v>1.0089999999999999</v>
      </c>
      <c r="F656" s="644">
        <f t="shared" si="24"/>
        <v>1.008</v>
      </c>
      <c r="G656" s="748" t="s">
        <v>280</v>
      </c>
      <c r="H656" s="1337">
        <v>0.43</v>
      </c>
      <c r="I656" s="338"/>
    </row>
    <row r="657" spans="2:9">
      <c r="B657" s="651" t="s">
        <v>7</v>
      </c>
      <c r="C657" s="1356">
        <v>3132</v>
      </c>
      <c r="D657" s="747" t="str">
        <f t="shared" si="23"/>
        <v>FL3132</v>
      </c>
      <c r="E657" s="1336">
        <v>0.95299999999999996</v>
      </c>
      <c r="F657" s="644">
        <f t="shared" si="24"/>
        <v>0.95799999999999996</v>
      </c>
      <c r="G657" s="748" t="s">
        <v>280</v>
      </c>
      <c r="H657" s="1337">
        <v>0.52</v>
      </c>
      <c r="I657" s="338"/>
    </row>
    <row r="658" spans="2:9">
      <c r="B658" s="651" t="s">
        <v>7</v>
      </c>
      <c r="C658" s="1356">
        <v>3145</v>
      </c>
      <c r="D658" s="747" t="str">
        <f t="shared" si="23"/>
        <v>FL3145</v>
      </c>
      <c r="E658" s="1336">
        <v>0.96099999999999997</v>
      </c>
      <c r="F658" s="644">
        <f t="shared" si="24"/>
        <v>0.96499999999999997</v>
      </c>
      <c r="G658" s="748" t="s">
        <v>280</v>
      </c>
      <c r="H658" s="1337">
        <v>0.47</v>
      </c>
      <c r="I658" s="338"/>
    </row>
    <row r="659" spans="2:9">
      <c r="B659" s="651" t="s">
        <v>7</v>
      </c>
      <c r="C659" s="1356">
        <v>3146</v>
      </c>
      <c r="D659" s="747" t="str">
        <f t="shared" si="23"/>
        <v>FL3146</v>
      </c>
      <c r="E659" s="1336">
        <v>0.90900000000000003</v>
      </c>
      <c r="F659" s="644">
        <f t="shared" si="24"/>
        <v>0.91800000000000004</v>
      </c>
      <c r="G659" s="748" t="s">
        <v>280</v>
      </c>
      <c r="H659" s="1337">
        <v>0.61</v>
      </c>
      <c r="I659" s="338"/>
    </row>
    <row r="660" spans="2:9">
      <c r="B660" s="651" t="s">
        <v>7</v>
      </c>
      <c r="C660" s="1356">
        <v>3169</v>
      </c>
      <c r="D660" s="747" t="str">
        <f t="shared" si="23"/>
        <v>FL3169</v>
      </c>
      <c r="E660" s="1336">
        <v>0.92300000000000004</v>
      </c>
      <c r="F660" s="644">
        <f t="shared" si="24"/>
        <v>0.93100000000000005</v>
      </c>
      <c r="G660" s="748" t="s">
        <v>280</v>
      </c>
      <c r="H660" s="1337">
        <v>0.49</v>
      </c>
      <c r="I660" s="338"/>
    </row>
    <row r="661" spans="2:9">
      <c r="B661" s="651" t="s">
        <v>7</v>
      </c>
      <c r="C661" s="1356">
        <v>3175</v>
      </c>
      <c r="D661" s="747" t="str">
        <f t="shared" si="23"/>
        <v>FL3175</v>
      </c>
      <c r="E661" s="1336">
        <v>0.95899999999999996</v>
      </c>
      <c r="F661" s="644">
        <f t="shared" si="24"/>
        <v>0.96299999999999997</v>
      </c>
      <c r="G661" s="748" t="s">
        <v>280</v>
      </c>
      <c r="H661" s="1337">
        <v>0.47</v>
      </c>
      <c r="I661" s="338"/>
    </row>
    <row r="662" spans="2:9">
      <c r="B662" s="651" t="s">
        <v>7</v>
      </c>
      <c r="C662" s="1356">
        <v>3179</v>
      </c>
      <c r="D662" s="747" t="str">
        <f t="shared" si="23"/>
        <v>FL3179</v>
      </c>
      <c r="E662" s="1336">
        <v>0.94599999999999995</v>
      </c>
      <c r="F662" s="644">
        <f t="shared" si="24"/>
        <v>0.95099999999999996</v>
      </c>
      <c r="G662" s="748" t="s">
        <v>280</v>
      </c>
      <c r="H662" s="1337">
        <v>0.39</v>
      </c>
      <c r="I662" s="338"/>
    </row>
    <row r="663" spans="2:9">
      <c r="B663" s="651" t="s">
        <v>7</v>
      </c>
      <c r="C663" s="1356">
        <v>3180</v>
      </c>
      <c r="D663" s="747" t="str">
        <f t="shared" si="23"/>
        <v>FL3180</v>
      </c>
      <c r="E663" s="1336">
        <v>0.88700000000000001</v>
      </c>
      <c r="F663" s="644">
        <f t="shared" si="24"/>
        <v>0.89800000000000002</v>
      </c>
      <c r="G663" s="748" t="s">
        <v>280</v>
      </c>
      <c r="H663" s="1337">
        <v>0.62</v>
      </c>
      <c r="I663" s="338"/>
    </row>
    <row r="664" spans="2:9">
      <c r="B664" s="651" t="s">
        <v>7</v>
      </c>
      <c r="C664" s="1356">
        <v>3188</v>
      </c>
      <c r="D664" s="747" t="str">
        <f t="shared" si="23"/>
        <v>FL3188</v>
      </c>
      <c r="E664" s="1336">
        <v>0.98299999999999998</v>
      </c>
      <c r="F664" s="644">
        <f t="shared" si="24"/>
        <v>0.98499999999999999</v>
      </c>
      <c r="G664" s="748" t="s">
        <v>280</v>
      </c>
      <c r="H664" s="1337">
        <v>0.51</v>
      </c>
      <c r="I664" s="338"/>
    </row>
    <row r="665" spans="2:9">
      <c r="B665" s="651" t="s">
        <v>7</v>
      </c>
      <c r="C665" s="1356">
        <v>3220</v>
      </c>
      <c r="D665" s="747" t="str">
        <f t="shared" si="23"/>
        <v>FL3220</v>
      </c>
      <c r="E665" s="1336">
        <v>0.95299999999999996</v>
      </c>
      <c r="F665" s="644">
        <f t="shared" si="24"/>
        <v>0.95799999999999996</v>
      </c>
      <c r="G665" s="748" t="s">
        <v>280</v>
      </c>
      <c r="H665" s="1337">
        <v>0.47</v>
      </c>
      <c r="I665" s="338"/>
    </row>
    <row r="666" spans="2:9">
      <c r="B666" s="651" t="s">
        <v>7</v>
      </c>
      <c r="C666" s="1356">
        <v>3223</v>
      </c>
      <c r="D666" s="747" t="str">
        <f t="shared" si="23"/>
        <v>FL3223</v>
      </c>
      <c r="E666" s="1336">
        <v>0.97199999999999998</v>
      </c>
      <c r="F666" s="644">
        <f t="shared" si="24"/>
        <v>0.97499999999999998</v>
      </c>
      <c r="G666" s="748" t="s">
        <v>280</v>
      </c>
      <c r="H666" s="1337">
        <v>0.45</v>
      </c>
      <c r="I666" s="338"/>
    </row>
    <row r="667" spans="2:9">
      <c r="B667" s="651" t="s">
        <v>7</v>
      </c>
      <c r="C667" s="1356">
        <v>3224</v>
      </c>
      <c r="D667" s="747" t="str">
        <f t="shared" si="23"/>
        <v>FL3224</v>
      </c>
      <c r="E667" s="1336">
        <v>0.96499999999999997</v>
      </c>
      <c r="F667" s="644">
        <f t="shared" si="24"/>
        <v>0.96899999999999997</v>
      </c>
      <c r="G667" s="748" t="s">
        <v>280</v>
      </c>
      <c r="H667" s="1337">
        <v>0.68</v>
      </c>
      <c r="I667" s="338"/>
    </row>
    <row r="668" spans="2:9">
      <c r="B668" s="651" t="s">
        <v>7</v>
      </c>
      <c r="C668" s="1356">
        <v>3227</v>
      </c>
      <c r="D668" s="747" t="str">
        <f t="shared" si="23"/>
        <v>FL3227</v>
      </c>
      <c r="E668" s="1336">
        <v>0.84699999999999998</v>
      </c>
      <c r="F668" s="644">
        <f t="shared" si="24"/>
        <v>0.86199999999999999</v>
      </c>
      <c r="G668" s="748" t="s">
        <v>280</v>
      </c>
      <c r="H668" s="1337">
        <v>1.01</v>
      </c>
      <c r="I668" s="338"/>
    </row>
    <row r="669" spans="2:9">
      <c r="B669" s="651" t="s">
        <v>7</v>
      </c>
      <c r="C669" s="1356">
        <v>3240</v>
      </c>
      <c r="D669" s="747" t="str">
        <f t="shared" si="23"/>
        <v>FL3240</v>
      </c>
      <c r="E669" s="1336">
        <v>0.93200000000000005</v>
      </c>
      <c r="F669" s="644">
        <f t="shared" si="24"/>
        <v>0.93899999999999995</v>
      </c>
      <c r="G669" s="748" t="s">
        <v>280</v>
      </c>
      <c r="H669" s="1337">
        <v>0.48</v>
      </c>
      <c r="I669" s="338"/>
    </row>
    <row r="670" spans="2:9">
      <c r="B670" s="651" t="s">
        <v>7</v>
      </c>
      <c r="C670" s="1356">
        <v>3241</v>
      </c>
      <c r="D670" s="747" t="str">
        <f t="shared" si="23"/>
        <v>FL3241</v>
      </c>
      <c r="E670" s="1336">
        <v>1.022</v>
      </c>
      <c r="F670" s="644">
        <f t="shared" si="24"/>
        <v>1.02</v>
      </c>
      <c r="G670" s="748" t="s">
        <v>280</v>
      </c>
      <c r="H670" s="1337">
        <v>0.48</v>
      </c>
      <c r="I670" s="338"/>
    </row>
    <row r="671" spans="2:9">
      <c r="B671" s="651" t="s">
        <v>7</v>
      </c>
      <c r="C671" s="1356">
        <v>3255</v>
      </c>
      <c r="D671" s="747" t="str">
        <f t="shared" si="23"/>
        <v>FL3255</v>
      </c>
      <c r="E671" s="1336">
        <v>0.60899999999999999</v>
      </c>
      <c r="F671" s="644">
        <f t="shared" si="24"/>
        <v>0.64800000000000002</v>
      </c>
      <c r="G671" s="748" t="s">
        <v>280</v>
      </c>
      <c r="H671" s="1337">
        <v>0.36</v>
      </c>
      <c r="I671" s="338"/>
    </row>
    <row r="672" spans="2:9">
      <c r="B672" s="651" t="s">
        <v>7</v>
      </c>
      <c r="C672" s="1356">
        <v>3257</v>
      </c>
      <c r="D672" s="747" t="str">
        <f t="shared" si="23"/>
        <v>FL3257</v>
      </c>
      <c r="E672" s="1336">
        <v>0.92800000000000005</v>
      </c>
      <c r="F672" s="644">
        <f t="shared" si="24"/>
        <v>0.93500000000000005</v>
      </c>
      <c r="G672" s="748" t="s">
        <v>280</v>
      </c>
      <c r="H672" s="1337">
        <v>0.5</v>
      </c>
      <c r="I672" s="338"/>
    </row>
    <row r="673" spans="2:9">
      <c r="B673" s="651" t="s">
        <v>7</v>
      </c>
      <c r="C673" s="1356">
        <v>3270</v>
      </c>
      <c r="D673" s="747" t="str">
        <f t="shared" si="23"/>
        <v>FL3270</v>
      </c>
      <c r="E673" s="1336">
        <v>0.94</v>
      </c>
      <c r="F673" s="644">
        <f t="shared" si="24"/>
        <v>0.94599999999999995</v>
      </c>
      <c r="G673" s="748" t="s">
        <v>280</v>
      </c>
      <c r="H673" s="1337">
        <v>0.43</v>
      </c>
      <c r="I673" s="338"/>
    </row>
    <row r="674" spans="2:9">
      <c r="B674" s="651" t="s">
        <v>7</v>
      </c>
      <c r="C674" s="1356">
        <v>3300</v>
      </c>
      <c r="D674" s="747" t="str">
        <f t="shared" si="23"/>
        <v>FL3300</v>
      </c>
      <c r="E674" s="1336">
        <v>0.96599999999999997</v>
      </c>
      <c r="F674" s="644">
        <f t="shared" si="24"/>
        <v>0.96899999999999997</v>
      </c>
      <c r="G674" s="748" t="s">
        <v>280</v>
      </c>
      <c r="H674" s="1337">
        <v>0.6</v>
      </c>
      <c r="I674" s="338"/>
    </row>
    <row r="675" spans="2:9">
      <c r="B675" s="651" t="s">
        <v>7</v>
      </c>
      <c r="C675" s="1356">
        <v>3303</v>
      </c>
      <c r="D675" s="747" t="str">
        <f t="shared" si="23"/>
        <v>FL3303</v>
      </c>
      <c r="E675" s="1336">
        <v>0.73599999999999999</v>
      </c>
      <c r="F675" s="644">
        <f t="shared" si="24"/>
        <v>0.76200000000000001</v>
      </c>
      <c r="G675" s="748" t="s">
        <v>280</v>
      </c>
      <c r="H675" s="1337">
        <v>0.25</v>
      </c>
      <c r="I675" s="338"/>
    </row>
    <row r="676" spans="2:9">
      <c r="B676" s="651" t="s">
        <v>7</v>
      </c>
      <c r="C676" s="1356">
        <v>3307</v>
      </c>
      <c r="D676" s="747" t="str">
        <f t="shared" si="23"/>
        <v>FL3307</v>
      </c>
      <c r="E676" s="1336">
        <v>0.95599999999999996</v>
      </c>
      <c r="F676" s="644">
        <f t="shared" si="24"/>
        <v>0.96</v>
      </c>
      <c r="G676" s="748" t="s">
        <v>280</v>
      </c>
      <c r="H676" s="1337">
        <v>0.5</v>
      </c>
      <c r="I676" s="338"/>
    </row>
    <row r="677" spans="2:9">
      <c r="B677" s="651" t="s">
        <v>7</v>
      </c>
      <c r="C677" s="1356">
        <v>3315</v>
      </c>
      <c r="D677" s="747" t="str">
        <f t="shared" si="23"/>
        <v>FL3315</v>
      </c>
      <c r="E677" s="1336">
        <v>0.95099999999999996</v>
      </c>
      <c r="F677" s="644">
        <f t="shared" si="24"/>
        <v>0.95599999999999996</v>
      </c>
      <c r="G677" s="748" t="s">
        <v>280</v>
      </c>
      <c r="H677" s="1337">
        <v>0.56000000000000005</v>
      </c>
      <c r="I677" s="338"/>
    </row>
    <row r="678" spans="2:9">
      <c r="B678" s="651" t="s">
        <v>7</v>
      </c>
      <c r="C678" s="1356">
        <v>3334</v>
      </c>
      <c r="D678" s="747" t="str">
        <f t="shared" si="23"/>
        <v>FL3334</v>
      </c>
      <c r="E678" s="1336">
        <v>0.89300000000000002</v>
      </c>
      <c r="F678" s="644">
        <f t="shared" si="24"/>
        <v>0.90400000000000003</v>
      </c>
      <c r="G678" s="748" t="s">
        <v>280</v>
      </c>
      <c r="H678" s="1337">
        <v>0.1</v>
      </c>
      <c r="I678" s="338"/>
    </row>
    <row r="679" spans="2:9">
      <c r="B679" s="651" t="s">
        <v>7</v>
      </c>
      <c r="C679" s="1356">
        <v>3336</v>
      </c>
      <c r="D679" s="747" t="str">
        <f t="shared" si="23"/>
        <v>FL3336</v>
      </c>
      <c r="E679" s="1336">
        <v>0.96799999999999997</v>
      </c>
      <c r="F679" s="644">
        <f t="shared" si="24"/>
        <v>0.97099999999999997</v>
      </c>
      <c r="G679" s="748" t="s">
        <v>280</v>
      </c>
      <c r="H679" s="1337">
        <v>0.54</v>
      </c>
      <c r="I679" s="338"/>
    </row>
    <row r="680" spans="2:9">
      <c r="B680" s="651" t="s">
        <v>7</v>
      </c>
      <c r="C680" s="1356">
        <v>3365</v>
      </c>
      <c r="D680" s="747" t="str">
        <f t="shared" si="23"/>
        <v>FL3365</v>
      </c>
      <c r="E680" s="1336">
        <v>1.3220000000000001</v>
      </c>
      <c r="F680" s="644">
        <f t="shared" si="24"/>
        <v>1.29</v>
      </c>
      <c r="G680" s="748" t="s">
        <v>280</v>
      </c>
      <c r="H680" s="1337">
        <v>0.93</v>
      </c>
      <c r="I680" s="338"/>
    </row>
    <row r="681" spans="2:9">
      <c r="B681" s="651" t="s">
        <v>7</v>
      </c>
      <c r="C681" s="1356">
        <v>3372</v>
      </c>
      <c r="D681" s="747" t="str">
        <f t="shared" si="23"/>
        <v>FL3372</v>
      </c>
      <c r="E681" s="1336">
        <v>0.97199999999999998</v>
      </c>
      <c r="F681" s="644">
        <f t="shared" si="24"/>
        <v>0.97499999999999998</v>
      </c>
      <c r="G681" s="748" t="s">
        <v>280</v>
      </c>
      <c r="H681" s="1337">
        <v>0.43</v>
      </c>
      <c r="I681" s="338"/>
    </row>
    <row r="682" spans="2:9">
      <c r="B682" s="651" t="s">
        <v>7</v>
      </c>
      <c r="C682" s="1356">
        <v>3373</v>
      </c>
      <c r="D682" s="747" t="str">
        <f t="shared" si="23"/>
        <v>FL3373</v>
      </c>
      <c r="E682" s="1336">
        <v>0.98399999999999999</v>
      </c>
      <c r="F682" s="644">
        <f t="shared" si="24"/>
        <v>0.98599999999999999</v>
      </c>
      <c r="G682" s="748" t="s">
        <v>280</v>
      </c>
      <c r="H682" s="1337">
        <v>0.67</v>
      </c>
      <c r="I682" s="338"/>
    </row>
    <row r="683" spans="2:9">
      <c r="B683" s="651" t="s">
        <v>7</v>
      </c>
      <c r="C683" s="1356">
        <v>3383</v>
      </c>
      <c r="D683" s="747" t="str">
        <f t="shared" si="23"/>
        <v>FL3383</v>
      </c>
      <c r="E683" s="1336">
        <v>0.94499999999999995</v>
      </c>
      <c r="F683" s="644">
        <f t="shared" si="24"/>
        <v>0.95099999999999996</v>
      </c>
      <c r="G683" s="748" t="s">
        <v>280</v>
      </c>
      <c r="H683" s="1337">
        <v>0.39</v>
      </c>
      <c r="I683" s="338"/>
    </row>
    <row r="684" spans="2:9">
      <c r="B684" s="651" t="s">
        <v>7</v>
      </c>
      <c r="C684" s="1356">
        <v>3385</v>
      </c>
      <c r="D684" s="747" t="str">
        <f t="shared" si="23"/>
        <v>FL3385</v>
      </c>
      <c r="E684" s="1336">
        <v>0.93</v>
      </c>
      <c r="F684" s="644">
        <f t="shared" si="24"/>
        <v>0.93700000000000006</v>
      </c>
      <c r="G684" s="748" t="s">
        <v>280</v>
      </c>
      <c r="H684" s="1337">
        <v>0.38</v>
      </c>
      <c r="I684" s="338"/>
    </row>
    <row r="685" spans="2:9">
      <c r="B685" s="651" t="s">
        <v>7</v>
      </c>
      <c r="C685" s="1356">
        <v>3400</v>
      </c>
      <c r="D685" s="747" t="str">
        <f t="shared" si="23"/>
        <v>FL3400</v>
      </c>
      <c r="E685" s="1336">
        <v>0.96499999999999997</v>
      </c>
      <c r="F685" s="644">
        <f t="shared" si="24"/>
        <v>0.96899999999999997</v>
      </c>
      <c r="G685" s="748" t="s">
        <v>280</v>
      </c>
      <c r="H685" s="1337">
        <v>0.56000000000000005</v>
      </c>
      <c r="I685" s="338"/>
    </row>
    <row r="686" spans="2:9">
      <c r="B686" s="651" t="s">
        <v>7</v>
      </c>
      <c r="C686" s="1356">
        <v>3507</v>
      </c>
      <c r="D686" s="747" t="str">
        <f t="shared" si="23"/>
        <v>FL3507</v>
      </c>
      <c r="E686" s="1336">
        <v>0.95899999999999996</v>
      </c>
      <c r="F686" s="644">
        <f t="shared" si="24"/>
        <v>0.96299999999999997</v>
      </c>
      <c r="G686" s="748" t="s">
        <v>280</v>
      </c>
      <c r="H686" s="1337">
        <v>0.56999999999999995</v>
      </c>
      <c r="I686" s="338"/>
    </row>
    <row r="687" spans="2:9">
      <c r="B687" s="651" t="s">
        <v>7</v>
      </c>
      <c r="C687" s="1356">
        <v>3515</v>
      </c>
      <c r="D687" s="747" t="str">
        <f t="shared" si="23"/>
        <v>FL3515</v>
      </c>
      <c r="E687" s="1336">
        <v>1.018</v>
      </c>
      <c r="F687" s="644">
        <f t="shared" si="24"/>
        <v>1.016</v>
      </c>
      <c r="G687" s="748" t="s">
        <v>280</v>
      </c>
      <c r="H687" s="1337">
        <v>0.44</v>
      </c>
      <c r="I687" s="338"/>
    </row>
    <row r="688" spans="2:9">
      <c r="B688" s="651" t="s">
        <v>7</v>
      </c>
      <c r="C688" s="1356">
        <v>3548</v>
      </c>
      <c r="D688" s="747" t="str">
        <f t="shared" si="23"/>
        <v>FL3548</v>
      </c>
      <c r="E688" s="1336">
        <v>1.0109999999999999</v>
      </c>
      <c r="F688" s="644">
        <f t="shared" si="24"/>
        <v>1.01</v>
      </c>
      <c r="G688" s="748" t="s">
        <v>280</v>
      </c>
      <c r="H688" s="1337">
        <v>0.4</v>
      </c>
      <c r="I688" s="338"/>
    </row>
    <row r="689" spans="2:9">
      <c r="B689" s="651" t="s">
        <v>7</v>
      </c>
      <c r="C689" s="1356">
        <v>3559</v>
      </c>
      <c r="D689" s="747" t="str">
        <f t="shared" si="23"/>
        <v>FL3559</v>
      </c>
      <c r="E689" s="1336">
        <v>0.98599999999999999</v>
      </c>
      <c r="F689" s="644">
        <f t="shared" si="24"/>
        <v>0.98699999999999999</v>
      </c>
      <c r="G689" s="748" t="s">
        <v>280</v>
      </c>
      <c r="H689" s="1337">
        <v>0.52</v>
      </c>
      <c r="I689" s="338"/>
    </row>
    <row r="690" spans="2:9">
      <c r="B690" s="651" t="s">
        <v>7</v>
      </c>
      <c r="C690" s="1356">
        <v>3574</v>
      </c>
      <c r="D690" s="747" t="str">
        <f t="shared" si="23"/>
        <v>FL3574</v>
      </c>
      <c r="E690" s="1336">
        <v>0.95899999999999996</v>
      </c>
      <c r="F690" s="644">
        <f t="shared" si="24"/>
        <v>0.96299999999999997</v>
      </c>
      <c r="G690" s="748" t="s">
        <v>280</v>
      </c>
      <c r="H690" s="1337">
        <v>0.31</v>
      </c>
      <c r="I690" s="338"/>
    </row>
    <row r="691" spans="2:9">
      <c r="B691" s="651" t="s">
        <v>7</v>
      </c>
      <c r="C691" s="1356">
        <v>3581</v>
      </c>
      <c r="D691" s="747" t="str">
        <f t="shared" si="23"/>
        <v>FL3581</v>
      </c>
      <c r="E691" s="1336">
        <v>1.0760000000000001</v>
      </c>
      <c r="F691" s="644">
        <f t="shared" si="24"/>
        <v>1.0680000000000001</v>
      </c>
      <c r="G691" s="748" t="s">
        <v>280</v>
      </c>
      <c r="H691" s="1337">
        <v>0.37</v>
      </c>
      <c r="I691" s="338"/>
    </row>
    <row r="692" spans="2:9">
      <c r="B692" s="651" t="s">
        <v>7</v>
      </c>
      <c r="C692" s="1356">
        <v>3612</v>
      </c>
      <c r="D692" s="747" t="str">
        <f t="shared" si="23"/>
        <v>FL3612</v>
      </c>
      <c r="E692" s="1336">
        <v>0.95499999999999996</v>
      </c>
      <c r="F692" s="644">
        <f t="shared" si="24"/>
        <v>0.96</v>
      </c>
      <c r="G692" s="748" t="s">
        <v>280</v>
      </c>
      <c r="H692" s="1337">
        <v>0.43</v>
      </c>
      <c r="I692" s="338"/>
    </row>
    <row r="693" spans="2:9">
      <c r="B693" s="651" t="s">
        <v>7</v>
      </c>
      <c r="C693" s="1356">
        <v>3620</v>
      </c>
      <c r="D693" s="747" t="str">
        <f t="shared" si="23"/>
        <v>FL3620</v>
      </c>
      <c r="E693" s="1336">
        <v>1.032</v>
      </c>
      <c r="F693" s="644">
        <f t="shared" si="24"/>
        <v>1.0289999999999999</v>
      </c>
      <c r="G693" s="748" t="s">
        <v>280</v>
      </c>
      <c r="H693" s="1337">
        <v>0.57999999999999996</v>
      </c>
      <c r="I693" s="338"/>
    </row>
    <row r="694" spans="2:9">
      <c r="B694" s="651" t="s">
        <v>7</v>
      </c>
      <c r="C694" s="1356">
        <v>3629</v>
      </c>
      <c r="D694" s="747" t="str">
        <f t="shared" si="23"/>
        <v>FL3629</v>
      </c>
      <c r="E694" s="1336">
        <v>0.92100000000000004</v>
      </c>
      <c r="F694" s="644">
        <f t="shared" si="24"/>
        <v>0.92900000000000005</v>
      </c>
      <c r="G694" s="748" t="s">
        <v>280</v>
      </c>
      <c r="H694" s="1337">
        <v>0.31</v>
      </c>
      <c r="I694" s="338"/>
    </row>
    <row r="695" spans="2:9">
      <c r="B695" s="651" t="s">
        <v>7</v>
      </c>
      <c r="C695" s="1356">
        <v>3632</v>
      </c>
      <c r="D695" s="747" t="str">
        <f t="shared" si="23"/>
        <v>FL3632</v>
      </c>
      <c r="E695" s="1336">
        <v>1.0609999999999999</v>
      </c>
      <c r="F695" s="644">
        <f t="shared" si="24"/>
        <v>1.0549999999999999</v>
      </c>
      <c r="G695" s="748" t="s">
        <v>280</v>
      </c>
      <c r="H695" s="1337">
        <v>0.52</v>
      </c>
      <c r="I695" s="338"/>
    </row>
    <row r="696" spans="2:9">
      <c r="B696" s="651" t="s">
        <v>7</v>
      </c>
      <c r="C696" s="1356">
        <v>3634</v>
      </c>
      <c r="D696" s="747" t="str">
        <f t="shared" si="23"/>
        <v>FL3634</v>
      </c>
      <c r="E696" s="1336">
        <v>1.111</v>
      </c>
      <c r="F696" s="644">
        <f t="shared" si="24"/>
        <v>1.1000000000000001</v>
      </c>
      <c r="G696" s="748" t="s">
        <v>280</v>
      </c>
      <c r="H696" s="1337">
        <v>0.35</v>
      </c>
      <c r="I696" s="338"/>
    </row>
    <row r="697" spans="2:9">
      <c r="B697" s="651" t="s">
        <v>7</v>
      </c>
      <c r="C697" s="1356">
        <v>3635</v>
      </c>
      <c r="D697" s="747" t="str">
        <f t="shared" si="23"/>
        <v>FL3635</v>
      </c>
      <c r="E697" s="1336">
        <v>1.0169999999999999</v>
      </c>
      <c r="F697" s="644">
        <f t="shared" si="24"/>
        <v>1.0149999999999999</v>
      </c>
      <c r="G697" s="748" t="s">
        <v>280</v>
      </c>
      <c r="H697" s="1337">
        <v>0.44</v>
      </c>
      <c r="I697" s="338"/>
    </row>
    <row r="698" spans="2:9">
      <c r="B698" s="651" t="s">
        <v>7</v>
      </c>
      <c r="C698" s="1356">
        <v>3638</v>
      </c>
      <c r="D698" s="747" t="str">
        <f t="shared" si="23"/>
        <v>FL3638</v>
      </c>
      <c r="E698" s="1336">
        <v>0.73599999999999999</v>
      </c>
      <c r="F698" s="644">
        <f t="shared" si="24"/>
        <v>0.76200000000000001</v>
      </c>
      <c r="G698" s="748" t="s">
        <v>280</v>
      </c>
      <c r="H698" s="1337">
        <v>0.25</v>
      </c>
      <c r="I698" s="338"/>
    </row>
    <row r="699" spans="2:9">
      <c r="B699" s="651" t="s">
        <v>7</v>
      </c>
      <c r="C699" s="1356">
        <v>3642</v>
      </c>
      <c r="D699" s="747" t="str">
        <f t="shared" si="23"/>
        <v>FL3642</v>
      </c>
      <c r="E699" s="1336">
        <v>0.98799999999999999</v>
      </c>
      <c r="F699" s="644">
        <f t="shared" si="24"/>
        <v>0.98899999999999999</v>
      </c>
      <c r="G699" s="748" t="s">
        <v>280</v>
      </c>
      <c r="H699" s="1337">
        <v>0.44</v>
      </c>
      <c r="I699" s="338"/>
    </row>
    <row r="700" spans="2:9">
      <c r="B700" s="651" t="s">
        <v>7</v>
      </c>
      <c r="C700" s="1356">
        <v>3643</v>
      </c>
      <c r="D700" s="747" t="str">
        <f t="shared" si="23"/>
        <v>FL3643</v>
      </c>
      <c r="E700" s="1336">
        <v>1.012</v>
      </c>
      <c r="F700" s="644">
        <f t="shared" si="24"/>
        <v>1.0109999999999999</v>
      </c>
      <c r="G700" s="748" t="s">
        <v>280</v>
      </c>
      <c r="H700" s="1337">
        <v>0.4</v>
      </c>
      <c r="I700" s="338"/>
    </row>
    <row r="701" spans="2:9">
      <c r="B701" s="651" t="s">
        <v>7</v>
      </c>
      <c r="C701" s="1356">
        <v>3647</v>
      </c>
      <c r="D701" s="747" t="str">
        <f t="shared" si="23"/>
        <v>FL3647</v>
      </c>
      <c r="E701" s="1336">
        <v>0.95499999999999996</v>
      </c>
      <c r="F701" s="644">
        <f t="shared" si="24"/>
        <v>0.96</v>
      </c>
      <c r="G701" s="748" t="s">
        <v>280</v>
      </c>
      <c r="H701" s="1337">
        <v>0.61</v>
      </c>
      <c r="I701" s="338"/>
    </row>
    <row r="702" spans="2:9">
      <c r="B702" s="651" t="s">
        <v>7</v>
      </c>
      <c r="C702" s="1356">
        <v>3648</v>
      </c>
      <c r="D702" s="747" t="str">
        <f t="shared" si="23"/>
        <v>FL3648</v>
      </c>
      <c r="E702" s="1336">
        <v>0.91700000000000004</v>
      </c>
      <c r="F702" s="644">
        <f t="shared" si="24"/>
        <v>0.92500000000000004</v>
      </c>
      <c r="G702" s="748" t="s">
        <v>280</v>
      </c>
      <c r="H702" s="1337">
        <v>0.44</v>
      </c>
      <c r="I702" s="338"/>
    </row>
    <row r="703" spans="2:9">
      <c r="B703" s="651" t="s">
        <v>7</v>
      </c>
      <c r="C703" s="1356">
        <v>3681</v>
      </c>
      <c r="D703" s="747" t="str">
        <f t="shared" si="23"/>
        <v>FL3681</v>
      </c>
      <c r="E703" s="1336">
        <v>0.86599999999999999</v>
      </c>
      <c r="F703" s="644">
        <f t="shared" si="24"/>
        <v>0.879</v>
      </c>
      <c r="G703" s="748" t="s">
        <v>280</v>
      </c>
      <c r="H703" s="1337">
        <v>0.18</v>
      </c>
      <c r="I703" s="338"/>
    </row>
    <row r="704" spans="2:9">
      <c r="B704" s="651" t="s">
        <v>7</v>
      </c>
      <c r="C704" s="1356">
        <v>3685</v>
      </c>
      <c r="D704" s="747" t="str">
        <f t="shared" si="23"/>
        <v>FL3685</v>
      </c>
      <c r="E704" s="1336">
        <v>0.86299999999999999</v>
      </c>
      <c r="F704" s="644">
        <f t="shared" si="24"/>
        <v>0.877</v>
      </c>
      <c r="G704" s="748" t="s">
        <v>280</v>
      </c>
      <c r="H704" s="1337">
        <v>0.17</v>
      </c>
      <c r="I704" s="338"/>
    </row>
    <row r="705" spans="2:9">
      <c r="B705" s="651" t="s">
        <v>7</v>
      </c>
      <c r="C705" s="1356">
        <v>3719</v>
      </c>
      <c r="D705" s="747" t="str">
        <f t="shared" si="23"/>
        <v>FL3719</v>
      </c>
      <c r="E705" s="1336">
        <v>1.34</v>
      </c>
      <c r="F705" s="644">
        <f t="shared" si="24"/>
        <v>1.306</v>
      </c>
      <c r="G705" s="748" t="s">
        <v>280</v>
      </c>
      <c r="H705" s="1337">
        <v>0.53</v>
      </c>
      <c r="I705" s="338"/>
    </row>
    <row r="706" spans="2:9">
      <c r="B706" s="651" t="s">
        <v>7</v>
      </c>
      <c r="C706" s="1356">
        <v>3724</v>
      </c>
      <c r="D706" s="747" t="str">
        <f t="shared" si="23"/>
        <v>FL3724</v>
      </c>
      <c r="E706" s="1336">
        <v>1.131</v>
      </c>
      <c r="F706" s="644">
        <f t="shared" si="24"/>
        <v>1.1180000000000001</v>
      </c>
      <c r="G706" s="748" t="s">
        <v>280</v>
      </c>
      <c r="H706" s="1337">
        <v>0.5</v>
      </c>
      <c r="I706" s="338"/>
    </row>
    <row r="707" spans="2:9">
      <c r="B707" s="651" t="s">
        <v>7</v>
      </c>
      <c r="C707" s="1356">
        <v>3726</v>
      </c>
      <c r="D707" s="747" t="str">
        <f t="shared" si="23"/>
        <v>FL3726</v>
      </c>
      <c r="E707" s="1336">
        <v>1.3640000000000001</v>
      </c>
      <c r="F707" s="644">
        <f t="shared" si="24"/>
        <v>1.3280000000000001</v>
      </c>
      <c r="G707" s="748" t="s">
        <v>280</v>
      </c>
      <c r="H707" s="1337">
        <v>0.48</v>
      </c>
      <c r="I707" s="338"/>
    </row>
    <row r="708" spans="2:9">
      <c r="B708" s="651" t="s">
        <v>7</v>
      </c>
      <c r="C708" s="1356">
        <v>3803</v>
      </c>
      <c r="D708" s="747" t="str">
        <f t="shared" si="23"/>
        <v>FL3803</v>
      </c>
      <c r="E708" s="1336">
        <v>0.90600000000000003</v>
      </c>
      <c r="F708" s="644">
        <f t="shared" si="24"/>
        <v>0.91500000000000004</v>
      </c>
      <c r="G708" s="748" t="s">
        <v>280</v>
      </c>
      <c r="H708" s="1337">
        <v>0.94</v>
      </c>
      <c r="I708" s="338"/>
    </row>
    <row r="709" spans="2:9">
      <c r="B709" s="651" t="s">
        <v>7</v>
      </c>
      <c r="C709" s="1356">
        <v>3807</v>
      </c>
      <c r="D709" s="747" t="str">
        <f t="shared" si="23"/>
        <v>FL3807</v>
      </c>
      <c r="E709" s="1336">
        <v>0.96099999999999997</v>
      </c>
      <c r="F709" s="644">
        <f t="shared" si="24"/>
        <v>0.96499999999999997</v>
      </c>
      <c r="G709" s="748" t="s">
        <v>280</v>
      </c>
      <c r="H709" s="1337">
        <v>0.47</v>
      </c>
      <c r="I709" s="338"/>
    </row>
    <row r="710" spans="2:9">
      <c r="B710" s="651" t="s">
        <v>7</v>
      </c>
      <c r="C710" s="1356">
        <v>3808</v>
      </c>
      <c r="D710" s="747" t="str">
        <f t="shared" si="23"/>
        <v>FL3808</v>
      </c>
      <c r="E710" s="1336">
        <v>0.99399999999999999</v>
      </c>
      <c r="F710" s="644">
        <f t="shared" si="24"/>
        <v>0.995</v>
      </c>
      <c r="G710" s="748" t="s">
        <v>280</v>
      </c>
      <c r="H710" s="1337">
        <v>0.42</v>
      </c>
      <c r="I710" s="338"/>
    </row>
    <row r="711" spans="2:9">
      <c r="B711" s="651" t="s">
        <v>7</v>
      </c>
      <c r="C711" s="1356">
        <v>3821</v>
      </c>
      <c r="D711" s="747" t="str">
        <f t="shared" si="23"/>
        <v>FL3821</v>
      </c>
      <c r="E711" s="1336">
        <v>0.95199999999999996</v>
      </c>
      <c r="F711" s="644">
        <f t="shared" si="24"/>
        <v>0.95699999999999996</v>
      </c>
      <c r="G711" s="748" t="s">
        <v>280</v>
      </c>
      <c r="H711" s="1337">
        <v>0.95</v>
      </c>
      <c r="I711" s="338"/>
    </row>
    <row r="712" spans="2:9">
      <c r="B712" s="651" t="s">
        <v>7</v>
      </c>
      <c r="C712" s="1356">
        <v>3822</v>
      </c>
      <c r="D712" s="747" t="str">
        <f t="shared" si="23"/>
        <v>FL3822</v>
      </c>
      <c r="E712" s="1336">
        <v>1.0189999999999999</v>
      </c>
      <c r="F712" s="644">
        <f t="shared" si="24"/>
        <v>1.0169999999999999</v>
      </c>
      <c r="G712" s="748" t="s">
        <v>280</v>
      </c>
      <c r="H712" s="1337">
        <v>0.64</v>
      </c>
      <c r="I712" s="338"/>
    </row>
    <row r="713" spans="2:9">
      <c r="B713" s="651" t="s">
        <v>7</v>
      </c>
      <c r="C713" s="1356">
        <v>3824</v>
      </c>
      <c r="D713" s="747" t="str">
        <f t="shared" si="23"/>
        <v>FL3824</v>
      </c>
      <c r="E713" s="1336">
        <v>1.0089999999999999</v>
      </c>
      <c r="F713" s="644">
        <f t="shared" si="24"/>
        <v>1.008</v>
      </c>
      <c r="G713" s="748" t="s">
        <v>280</v>
      </c>
      <c r="H713" s="1337">
        <v>0.72</v>
      </c>
      <c r="I713" s="338"/>
    </row>
    <row r="714" spans="2:9">
      <c r="B714" s="651" t="s">
        <v>7</v>
      </c>
      <c r="C714" s="1356">
        <v>3826</v>
      </c>
      <c r="D714" s="747" t="str">
        <f t="shared" si="23"/>
        <v>FL3826</v>
      </c>
      <c r="E714" s="1336">
        <v>1</v>
      </c>
      <c r="F714" s="644">
        <f t="shared" si="24"/>
        <v>1</v>
      </c>
      <c r="G714" s="748" t="s">
        <v>280</v>
      </c>
      <c r="H714" s="1337">
        <v>0.26</v>
      </c>
      <c r="I714" s="338"/>
    </row>
    <row r="715" spans="2:9">
      <c r="B715" s="651" t="s">
        <v>7</v>
      </c>
      <c r="C715" s="1356">
        <v>3827</v>
      </c>
      <c r="D715" s="747" t="str">
        <f t="shared" ref="D715:D778" si="25">B715&amp;TEXT(C715,"0000")</f>
        <v>FL3827</v>
      </c>
      <c r="E715" s="1336">
        <v>0.98099999999999998</v>
      </c>
      <c r="F715" s="644">
        <f t="shared" ref="F715:F778" si="26">IF(E715="NA","NA",ROUND((E715-1)*0.9+1,3))</f>
        <v>0.98299999999999998</v>
      </c>
      <c r="G715" s="748" t="s">
        <v>280</v>
      </c>
      <c r="H715" s="1337">
        <v>0.44</v>
      </c>
      <c r="I715" s="338"/>
    </row>
    <row r="716" spans="2:9">
      <c r="B716" s="651" t="s">
        <v>7</v>
      </c>
      <c r="C716" s="1356">
        <v>3830</v>
      </c>
      <c r="D716" s="747" t="str">
        <f t="shared" si="25"/>
        <v>FL3830</v>
      </c>
      <c r="E716" s="1336">
        <v>0.93300000000000005</v>
      </c>
      <c r="F716" s="644">
        <f t="shared" si="26"/>
        <v>0.94</v>
      </c>
      <c r="G716" s="748" t="s">
        <v>280</v>
      </c>
      <c r="H716" s="1337">
        <v>0.32</v>
      </c>
      <c r="I716" s="338"/>
    </row>
    <row r="717" spans="2:9">
      <c r="B717" s="651" t="s">
        <v>7</v>
      </c>
      <c r="C717" s="1356">
        <v>3851</v>
      </c>
      <c r="D717" s="747" t="str">
        <f t="shared" si="25"/>
        <v>FL3851</v>
      </c>
      <c r="E717" s="1336">
        <v>0.96699999999999997</v>
      </c>
      <c r="F717" s="644">
        <f t="shared" si="26"/>
        <v>0.97</v>
      </c>
      <c r="G717" s="748" t="s">
        <v>280</v>
      </c>
      <c r="H717" s="1337">
        <v>0.46</v>
      </c>
      <c r="I717" s="338"/>
    </row>
    <row r="718" spans="2:9">
      <c r="B718" s="651" t="s">
        <v>7</v>
      </c>
      <c r="C718" s="1356">
        <v>3865</v>
      </c>
      <c r="D718" s="747" t="str">
        <f t="shared" si="25"/>
        <v>FL3865</v>
      </c>
      <c r="E718" s="1336">
        <v>0.90500000000000003</v>
      </c>
      <c r="F718" s="644">
        <f t="shared" si="26"/>
        <v>0.91500000000000004</v>
      </c>
      <c r="G718" s="748" t="s">
        <v>280</v>
      </c>
      <c r="H718" s="1337">
        <v>0.52</v>
      </c>
      <c r="I718" s="338"/>
    </row>
    <row r="719" spans="2:9">
      <c r="B719" s="651" t="s">
        <v>7</v>
      </c>
      <c r="C719" s="1356">
        <v>3881</v>
      </c>
      <c r="D719" s="747" t="str">
        <f t="shared" si="25"/>
        <v>FL3881</v>
      </c>
      <c r="E719" s="1336">
        <v>0.94399999999999995</v>
      </c>
      <c r="F719" s="644">
        <f t="shared" si="26"/>
        <v>0.95</v>
      </c>
      <c r="G719" s="748" t="s">
        <v>280</v>
      </c>
      <c r="H719" s="1337">
        <v>0.72</v>
      </c>
      <c r="I719" s="338"/>
    </row>
    <row r="720" spans="2:9">
      <c r="B720" s="651" t="s">
        <v>7</v>
      </c>
      <c r="C720" s="1356">
        <v>4000</v>
      </c>
      <c r="D720" s="747" t="str">
        <f t="shared" si="25"/>
        <v>FL4000</v>
      </c>
      <c r="E720" s="1336">
        <v>1.1080000000000001</v>
      </c>
      <c r="F720" s="644">
        <f t="shared" si="26"/>
        <v>1.097</v>
      </c>
      <c r="G720" s="748" t="s">
        <v>280</v>
      </c>
      <c r="H720" s="1337">
        <v>0.64</v>
      </c>
      <c r="I720" s="338"/>
    </row>
    <row r="721" spans="2:9">
      <c r="B721" s="651" t="s">
        <v>7</v>
      </c>
      <c r="C721" s="1356">
        <v>4021</v>
      </c>
      <c r="D721" s="747" t="str">
        <f t="shared" si="25"/>
        <v>FL4021</v>
      </c>
      <c r="E721" s="1336">
        <v>1.008</v>
      </c>
      <c r="F721" s="644">
        <f t="shared" si="26"/>
        <v>1.0069999999999999</v>
      </c>
      <c r="G721" s="748" t="s">
        <v>280</v>
      </c>
      <c r="H721" s="1337">
        <v>0.67</v>
      </c>
      <c r="I721" s="338"/>
    </row>
    <row r="722" spans="2:9">
      <c r="B722" s="651" t="s">
        <v>7</v>
      </c>
      <c r="C722" s="1356">
        <v>4024</v>
      </c>
      <c r="D722" s="747" t="str">
        <f t="shared" si="25"/>
        <v>FL4024</v>
      </c>
      <c r="E722" s="1336">
        <v>1.141</v>
      </c>
      <c r="F722" s="644">
        <f t="shared" si="26"/>
        <v>1.127</v>
      </c>
      <c r="G722" s="748" t="s">
        <v>280</v>
      </c>
      <c r="H722" s="1337">
        <v>0.22</v>
      </c>
      <c r="I722" s="338"/>
    </row>
    <row r="723" spans="2:9">
      <c r="B723" s="651" t="s">
        <v>7</v>
      </c>
      <c r="C723" s="1356">
        <v>4034</v>
      </c>
      <c r="D723" s="747" t="str">
        <f t="shared" si="25"/>
        <v>FL4034</v>
      </c>
      <c r="E723" s="1336">
        <v>1.0209999999999999</v>
      </c>
      <c r="F723" s="644">
        <f t="shared" si="26"/>
        <v>1.0189999999999999</v>
      </c>
      <c r="G723" s="748" t="s">
        <v>280</v>
      </c>
      <c r="H723" s="1337">
        <v>1.1499999999999999</v>
      </c>
      <c r="I723" s="338"/>
    </row>
    <row r="724" spans="2:9">
      <c r="B724" s="651" t="s">
        <v>7</v>
      </c>
      <c r="C724" s="1356">
        <v>4036</v>
      </c>
      <c r="D724" s="747" t="str">
        <f t="shared" si="25"/>
        <v>FL4036</v>
      </c>
      <c r="E724" s="1336">
        <v>0.99099999999999999</v>
      </c>
      <c r="F724" s="644">
        <f t="shared" si="26"/>
        <v>0.99199999999999999</v>
      </c>
      <c r="G724" s="748" t="s">
        <v>280</v>
      </c>
      <c r="H724" s="1337">
        <v>0.52</v>
      </c>
      <c r="I724" s="338"/>
    </row>
    <row r="725" spans="2:9">
      <c r="B725" s="651" t="s">
        <v>7</v>
      </c>
      <c r="C725" s="1356">
        <v>4038</v>
      </c>
      <c r="D725" s="747" t="str">
        <f t="shared" si="25"/>
        <v>FL4038</v>
      </c>
      <c r="E725" s="1336">
        <v>0.96</v>
      </c>
      <c r="F725" s="644">
        <f t="shared" si="26"/>
        <v>0.96399999999999997</v>
      </c>
      <c r="G725" s="748" t="s">
        <v>280</v>
      </c>
      <c r="H725" s="1337">
        <v>0.54</v>
      </c>
      <c r="I725" s="338"/>
    </row>
    <row r="726" spans="2:9">
      <c r="B726" s="651" t="s">
        <v>7</v>
      </c>
      <c r="C726" s="1356">
        <v>4053</v>
      </c>
      <c r="D726" s="747" t="str">
        <f t="shared" si="25"/>
        <v>FL4053</v>
      </c>
      <c r="E726" s="1336">
        <v>0.89300000000000002</v>
      </c>
      <c r="F726" s="644">
        <f t="shared" si="26"/>
        <v>0.90400000000000003</v>
      </c>
      <c r="G726" s="748" t="s">
        <v>280</v>
      </c>
      <c r="H726" s="1337">
        <v>0.1</v>
      </c>
      <c r="I726" s="338"/>
    </row>
    <row r="727" spans="2:9">
      <c r="B727" s="651" t="s">
        <v>7</v>
      </c>
      <c r="C727" s="1356">
        <v>4061</v>
      </c>
      <c r="D727" s="747" t="str">
        <f t="shared" si="25"/>
        <v>FL4061</v>
      </c>
      <c r="E727" s="1336">
        <v>0.95</v>
      </c>
      <c r="F727" s="644">
        <f t="shared" si="26"/>
        <v>0.95499999999999996</v>
      </c>
      <c r="G727" s="748" t="s">
        <v>280</v>
      </c>
      <c r="H727" s="1337">
        <v>0.77</v>
      </c>
      <c r="I727" s="338"/>
    </row>
    <row r="728" spans="2:9">
      <c r="B728" s="651" t="s">
        <v>7</v>
      </c>
      <c r="C728" s="1356">
        <v>4062</v>
      </c>
      <c r="D728" s="747" t="str">
        <f t="shared" si="25"/>
        <v>FL4062</v>
      </c>
      <c r="E728" s="1336">
        <v>0.90800000000000003</v>
      </c>
      <c r="F728" s="644">
        <f t="shared" si="26"/>
        <v>0.91700000000000004</v>
      </c>
      <c r="G728" s="748" t="s">
        <v>280</v>
      </c>
      <c r="H728" s="1337">
        <v>0.59</v>
      </c>
      <c r="I728" s="338"/>
    </row>
    <row r="729" spans="2:9">
      <c r="B729" s="651" t="s">
        <v>7</v>
      </c>
      <c r="C729" s="1356">
        <v>4101</v>
      </c>
      <c r="D729" s="747" t="str">
        <f t="shared" si="25"/>
        <v>FL4101</v>
      </c>
      <c r="E729" s="1336">
        <v>0.94599999999999995</v>
      </c>
      <c r="F729" s="644">
        <f t="shared" si="26"/>
        <v>0.95099999999999996</v>
      </c>
      <c r="G729" s="748" t="s">
        <v>280</v>
      </c>
      <c r="H729" s="1337">
        <v>0.69</v>
      </c>
      <c r="I729" s="338"/>
    </row>
    <row r="730" spans="2:9">
      <c r="B730" s="651" t="s">
        <v>7</v>
      </c>
      <c r="C730" s="1356">
        <v>4109</v>
      </c>
      <c r="D730" s="747" t="str">
        <f t="shared" si="25"/>
        <v>FL4109</v>
      </c>
      <c r="E730" s="1336">
        <v>0.97399999999999998</v>
      </c>
      <c r="F730" s="644">
        <f t="shared" si="26"/>
        <v>0.97699999999999998</v>
      </c>
      <c r="G730" s="748" t="s">
        <v>280</v>
      </c>
      <c r="H730" s="1337">
        <v>0.37</v>
      </c>
      <c r="I730" s="338"/>
    </row>
    <row r="731" spans="2:9">
      <c r="B731" s="651" t="s">
        <v>7</v>
      </c>
      <c r="C731" s="1356">
        <v>4110</v>
      </c>
      <c r="D731" s="747" t="str">
        <f t="shared" si="25"/>
        <v>FL4110</v>
      </c>
      <c r="E731" s="1336">
        <v>0.96799999999999997</v>
      </c>
      <c r="F731" s="644">
        <f t="shared" si="26"/>
        <v>0.97099999999999997</v>
      </c>
      <c r="G731" s="748" t="s">
        <v>280</v>
      </c>
      <c r="H731" s="1337">
        <v>0.38</v>
      </c>
      <c r="I731" s="338"/>
    </row>
    <row r="732" spans="2:9">
      <c r="B732" s="651" t="s">
        <v>7</v>
      </c>
      <c r="C732" s="1356">
        <v>4111</v>
      </c>
      <c r="D732" s="747" t="str">
        <f t="shared" si="25"/>
        <v>FL4111</v>
      </c>
      <c r="E732" s="1336">
        <v>0.97099999999999997</v>
      </c>
      <c r="F732" s="644">
        <f t="shared" si="26"/>
        <v>0.97399999999999998</v>
      </c>
      <c r="G732" s="748" t="s">
        <v>280</v>
      </c>
      <c r="H732" s="1337">
        <v>0.49</v>
      </c>
      <c r="I732" s="338"/>
    </row>
    <row r="733" spans="2:9">
      <c r="B733" s="651" t="s">
        <v>7</v>
      </c>
      <c r="C733" s="1356">
        <v>4113</v>
      </c>
      <c r="D733" s="747" t="str">
        <f t="shared" si="25"/>
        <v>FL4113</v>
      </c>
      <c r="E733" s="1336">
        <v>0.96299999999999997</v>
      </c>
      <c r="F733" s="644">
        <f t="shared" si="26"/>
        <v>0.96699999999999997</v>
      </c>
      <c r="G733" s="748" t="s">
        <v>280</v>
      </c>
      <c r="H733" s="1337">
        <v>0.51</v>
      </c>
      <c r="I733" s="338"/>
    </row>
    <row r="734" spans="2:9">
      <c r="B734" s="651" t="s">
        <v>7</v>
      </c>
      <c r="C734" s="1356">
        <v>4114</v>
      </c>
      <c r="D734" s="747" t="str">
        <f t="shared" si="25"/>
        <v>FL4114</v>
      </c>
      <c r="E734" s="1336">
        <v>1.0580000000000001</v>
      </c>
      <c r="F734" s="644">
        <f t="shared" si="26"/>
        <v>1.052</v>
      </c>
      <c r="G734" s="748" t="s">
        <v>280</v>
      </c>
      <c r="H734" s="1337">
        <v>0.42</v>
      </c>
      <c r="I734" s="338"/>
    </row>
    <row r="735" spans="2:9">
      <c r="B735" s="651" t="s">
        <v>7</v>
      </c>
      <c r="C735" s="1356">
        <v>4130</v>
      </c>
      <c r="D735" s="747" t="str">
        <f t="shared" si="25"/>
        <v>FL4130</v>
      </c>
      <c r="E735" s="1336">
        <v>1.0549999999999999</v>
      </c>
      <c r="F735" s="644">
        <f t="shared" si="26"/>
        <v>1.05</v>
      </c>
      <c r="G735" s="748" t="s">
        <v>280</v>
      </c>
      <c r="H735" s="1337">
        <v>0.7</v>
      </c>
      <c r="I735" s="338"/>
    </row>
    <row r="736" spans="2:9">
      <c r="B736" s="651" t="s">
        <v>7</v>
      </c>
      <c r="C736" s="1356">
        <v>4131</v>
      </c>
      <c r="D736" s="747" t="str">
        <f t="shared" si="25"/>
        <v>FL4131</v>
      </c>
      <c r="E736" s="1336">
        <v>0.95299999999999996</v>
      </c>
      <c r="F736" s="644">
        <f t="shared" si="26"/>
        <v>0.95799999999999996</v>
      </c>
      <c r="G736" s="748" t="s">
        <v>280</v>
      </c>
      <c r="H736" s="1337">
        <v>0.64</v>
      </c>
      <c r="I736" s="338"/>
    </row>
    <row r="737" spans="2:9">
      <c r="B737" s="651" t="s">
        <v>7</v>
      </c>
      <c r="C737" s="1356">
        <v>4133</v>
      </c>
      <c r="D737" s="747" t="str">
        <f t="shared" si="25"/>
        <v>FL4133</v>
      </c>
      <c r="E737" s="1336">
        <v>0.97899999999999998</v>
      </c>
      <c r="F737" s="644">
        <f t="shared" si="26"/>
        <v>0.98099999999999998</v>
      </c>
      <c r="G737" s="748" t="s">
        <v>280</v>
      </c>
      <c r="H737" s="1337">
        <v>0.51</v>
      </c>
      <c r="I737" s="338"/>
    </row>
    <row r="738" spans="2:9">
      <c r="B738" s="651" t="s">
        <v>7</v>
      </c>
      <c r="C738" s="1356">
        <v>4149</v>
      </c>
      <c r="D738" s="747" t="str">
        <f t="shared" si="25"/>
        <v>FL4149</v>
      </c>
      <c r="E738" s="1336">
        <v>0.96699999999999997</v>
      </c>
      <c r="F738" s="644">
        <f t="shared" si="26"/>
        <v>0.97</v>
      </c>
      <c r="G738" s="748" t="s">
        <v>280</v>
      </c>
      <c r="H738" s="1337">
        <v>0.32</v>
      </c>
      <c r="I738" s="338"/>
    </row>
    <row r="739" spans="2:9">
      <c r="B739" s="651" t="s">
        <v>7</v>
      </c>
      <c r="C739" s="1356">
        <v>4206</v>
      </c>
      <c r="D739" s="747" t="str">
        <f t="shared" si="25"/>
        <v>FL4206</v>
      </c>
      <c r="E739" s="1336">
        <v>0.95</v>
      </c>
      <c r="F739" s="644">
        <f t="shared" si="26"/>
        <v>0.95499999999999996</v>
      </c>
      <c r="G739" s="748" t="s">
        <v>280</v>
      </c>
      <c r="H739" s="1337">
        <v>0.69</v>
      </c>
      <c r="I739" s="338"/>
    </row>
    <row r="740" spans="2:9">
      <c r="B740" s="651" t="s">
        <v>7</v>
      </c>
      <c r="C740" s="1356">
        <v>4207</v>
      </c>
      <c r="D740" s="747" t="str">
        <f t="shared" si="25"/>
        <v>FL4207</v>
      </c>
      <c r="E740" s="1336">
        <v>1.141</v>
      </c>
      <c r="F740" s="644">
        <f t="shared" si="26"/>
        <v>1.127</v>
      </c>
      <c r="G740" s="748" t="s">
        <v>280</v>
      </c>
      <c r="H740" s="1337">
        <v>0.22</v>
      </c>
      <c r="I740" s="338"/>
    </row>
    <row r="741" spans="2:9">
      <c r="B741" s="651" t="s">
        <v>7</v>
      </c>
      <c r="C741" s="1356">
        <v>4239</v>
      </c>
      <c r="D741" s="747" t="str">
        <f t="shared" si="25"/>
        <v>FL4239</v>
      </c>
      <c r="E741" s="1336">
        <v>0.98799999999999999</v>
      </c>
      <c r="F741" s="644">
        <f t="shared" si="26"/>
        <v>0.98899999999999999</v>
      </c>
      <c r="G741" s="748" t="s">
        <v>280</v>
      </c>
      <c r="H741" s="1337">
        <v>0.65</v>
      </c>
      <c r="I741" s="338"/>
    </row>
    <row r="742" spans="2:9">
      <c r="B742" s="651" t="s">
        <v>7</v>
      </c>
      <c r="C742" s="1356">
        <v>4240</v>
      </c>
      <c r="D742" s="747" t="str">
        <f t="shared" si="25"/>
        <v>FL4240</v>
      </c>
      <c r="E742" s="1336">
        <v>1.038</v>
      </c>
      <c r="F742" s="644">
        <f t="shared" si="26"/>
        <v>1.034</v>
      </c>
      <c r="G742" s="748" t="s">
        <v>280</v>
      </c>
      <c r="H742" s="1337">
        <v>0.55000000000000004</v>
      </c>
      <c r="I742" s="338"/>
    </row>
    <row r="743" spans="2:9">
      <c r="B743" s="651" t="s">
        <v>7</v>
      </c>
      <c r="C743" s="1356">
        <v>4243</v>
      </c>
      <c r="D743" s="747" t="str">
        <f t="shared" si="25"/>
        <v>FL4243</v>
      </c>
      <c r="E743" s="1336">
        <v>0.93400000000000005</v>
      </c>
      <c r="F743" s="644">
        <f t="shared" si="26"/>
        <v>0.94099999999999995</v>
      </c>
      <c r="G743" s="748" t="s">
        <v>280</v>
      </c>
      <c r="H743" s="1337">
        <v>0.47</v>
      </c>
      <c r="I743" s="338"/>
    </row>
    <row r="744" spans="2:9">
      <c r="B744" s="651" t="s">
        <v>7</v>
      </c>
      <c r="C744" s="1356">
        <v>4244</v>
      </c>
      <c r="D744" s="747" t="str">
        <f t="shared" si="25"/>
        <v>FL4244</v>
      </c>
      <c r="E744" s="1336">
        <v>1.071</v>
      </c>
      <c r="F744" s="644">
        <f t="shared" si="26"/>
        <v>1.0640000000000001</v>
      </c>
      <c r="G744" s="748" t="s">
        <v>280</v>
      </c>
      <c r="H744" s="1337">
        <v>0.43</v>
      </c>
      <c r="I744" s="338"/>
    </row>
    <row r="745" spans="2:9">
      <c r="B745" s="651" t="s">
        <v>7</v>
      </c>
      <c r="C745" s="1356">
        <v>4250</v>
      </c>
      <c r="D745" s="747" t="str">
        <f t="shared" si="25"/>
        <v>FL4250</v>
      </c>
      <c r="E745" s="1336">
        <v>0.96</v>
      </c>
      <c r="F745" s="644">
        <f t="shared" si="26"/>
        <v>0.96399999999999997</v>
      </c>
      <c r="G745" s="748" t="s">
        <v>280</v>
      </c>
      <c r="H745" s="1337">
        <v>0.45</v>
      </c>
      <c r="I745" s="338"/>
    </row>
    <row r="746" spans="2:9">
      <c r="B746" s="651" t="s">
        <v>7</v>
      </c>
      <c r="C746" s="1356">
        <v>4251</v>
      </c>
      <c r="D746" s="747" t="str">
        <f t="shared" si="25"/>
        <v>FL4251</v>
      </c>
      <c r="E746" s="1336">
        <v>0.96</v>
      </c>
      <c r="F746" s="644">
        <f t="shared" si="26"/>
        <v>0.96399999999999997</v>
      </c>
      <c r="G746" s="748" t="s">
        <v>280</v>
      </c>
      <c r="H746" s="1337">
        <v>0.5</v>
      </c>
      <c r="I746" s="338"/>
    </row>
    <row r="747" spans="2:9">
      <c r="B747" s="651" t="s">
        <v>7</v>
      </c>
      <c r="C747" s="1356">
        <v>4263</v>
      </c>
      <c r="D747" s="747" t="str">
        <f t="shared" si="25"/>
        <v>FL4263</v>
      </c>
      <c r="E747" s="1336">
        <v>0.93</v>
      </c>
      <c r="F747" s="644">
        <f t="shared" si="26"/>
        <v>0.93700000000000006</v>
      </c>
      <c r="G747" s="748" t="s">
        <v>280</v>
      </c>
      <c r="H747" s="1337">
        <v>0.55000000000000004</v>
      </c>
      <c r="I747" s="338"/>
    </row>
    <row r="748" spans="2:9">
      <c r="B748" s="651" t="s">
        <v>7</v>
      </c>
      <c r="C748" s="1356">
        <v>4273</v>
      </c>
      <c r="D748" s="747" t="str">
        <f t="shared" si="25"/>
        <v>FL4273</v>
      </c>
      <c r="E748" s="1336">
        <v>1.022</v>
      </c>
      <c r="F748" s="644">
        <f t="shared" si="26"/>
        <v>1.02</v>
      </c>
      <c r="G748" s="748" t="s">
        <v>280</v>
      </c>
      <c r="H748" s="1337">
        <v>0.52</v>
      </c>
      <c r="I748" s="338"/>
    </row>
    <row r="749" spans="2:9">
      <c r="B749" s="651" t="s">
        <v>7</v>
      </c>
      <c r="C749" s="1356">
        <v>4279</v>
      </c>
      <c r="D749" s="747" t="str">
        <f t="shared" si="25"/>
        <v>FL4279</v>
      </c>
      <c r="E749" s="1336">
        <v>0.99299999999999999</v>
      </c>
      <c r="F749" s="644">
        <f t="shared" si="26"/>
        <v>0.99399999999999999</v>
      </c>
      <c r="G749" s="748" t="s">
        <v>280</v>
      </c>
      <c r="H749" s="1337">
        <v>0.67</v>
      </c>
      <c r="I749" s="338"/>
    </row>
    <row r="750" spans="2:9">
      <c r="B750" s="651" t="s">
        <v>7</v>
      </c>
      <c r="C750" s="1356">
        <v>4282</v>
      </c>
      <c r="D750" s="747" t="str">
        <f t="shared" si="25"/>
        <v>FL4282</v>
      </c>
      <c r="E750" s="1336">
        <v>0.73599999999999999</v>
      </c>
      <c r="F750" s="644">
        <f t="shared" si="26"/>
        <v>0.76200000000000001</v>
      </c>
      <c r="G750" s="748" t="s">
        <v>280</v>
      </c>
      <c r="H750" s="1337">
        <v>0.25</v>
      </c>
      <c r="I750" s="338"/>
    </row>
    <row r="751" spans="2:9">
      <c r="B751" s="651" t="s">
        <v>7</v>
      </c>
      <c r="C751" s="1356">
        <v>4283</v>
      </c>
      <c r="D751" s="747" t="str">
        <f t="shared" si="25"/>
        <v>FL4283</v>
      </c>
      <c r="E751" s="1336">
        <v>0.97699999999999998</v>
      </c>
      <c r="F751" s="644">
        <f t="shared" si="26"/>
        <v>0.97899999999999998</v>
      </c>
      <c r="G751" s="748" t="s">
        <v>280</v>
      </c>
      <c r="H751" s="1337">
        <v>0.68</v>
      </c>
      <c r="I751" s="338"/>
    </row>
    <row r="752" spans="2:9">
      <c r="B752" s="651" t="s">
        <v>7</v>
      </c>
      <c r="C752" s="1356">
        <v>4299</v>
      </c>
      <c r="D752" s="747" t="str">
        <f t="shared" si="25"/>
        <v>FL4299</v>
      </c>
      <c r="E752" s="1336">
        <v>0.91800000000000004</v>
      </c>
      <c r="F752" s="644">
        <f t="shared" si="26"/>
        <v>0.92600000000000005</v>
      </c>
      <c r="G752" s="748" t="s">
        <v>280</v>
      </c>
      <c r="H752" s="1337">
        <v>0.35</v>
      </c>
      <c r="I752" s="338"/>
    </row>
    <row r="753" spans="2:9">
      <c r="B753" s="651" t="s">
        <v>7</v>
      </c>
      <c r="C753" s="1356">
        <v>4304</v>
      </c>
      <c r="D753" s="747" t="str">
        <f t="shared" si="25"/>
        <v>FL4304</v>
      </c>
      <c r="E753" s="1336">
        <v>0.88800000000000001</v>
      </c>
      <c r="F753" s="644">
        <f t="shared" si="26"/>
        <v>0.89900000000000002</v>
      </c>
      <c r="G753" s="748" t="s">
        <v>280</v>
      </c>
      <c r="H753" s="1337">
        <v>0.56000000000000005</v>
      </c>
      <c r="I753" s="338"/>
    </row>
    <row r="754" spans="2:9">
      <c r="B754" s="651" t="s">
        <v>7</v>
      </c>
      <c r="C754" s="1356">
        <v>4307</v>
      </c>
      <c r="D754" s="747" t="str">
        <f t="shared" si="25"/>
        <v>FL4307</v>
      </c>
      <c r="E754" s="1336">
        <v>0.93200000000000005</v>
      </c>
      <c r="F754" s="644">
        <f t="shared" si="26"/>
        <v>0.93899999999999995</v>
      </c>
      <c r="G754" s="748" t="s">
        <v>280</v>
      </c>
      <c r="H754" s="1337">
        <v>0.55000000000000004</v>
      </c>
      <c r="I754" s="338"/>
    </row>
    <row r="755" spans="2:9">
      <c r="B755" s="651" t="s">
        <v>7</v>
      </c>
      <c r="C755" s="1356">
        <v>4351</v>
      </c>
      <c r="D755" s="747" t="str">
        <f t="shared" si="25"/>
        <v>FL4351</v>
      </c>
      <c r="E755" s="1336">
        <v>0.97699999999999998</v>
      </c>
      <c r="F755" s="644">
        <f t="shared" si="26"/>
        <v>0.97899999999999998</v>
      </c>
      <c r="G755" s="748" t="s">
        <v>280</v>
      </c>
      <c r="H755" s="1337">
        <v>0.38</v>
      </c>
      <c r="I755" s="338"/>
    </row>
    <row r="756" spans="2:9">
      <c r="B756" s="651" t="s">
        <v>7</v>
      </c>
      <c r="C756" s="1356">
        <v>4352</v>
      </c>
      <c r="D756" s="747" t="str">
        <f t="shared" si="25"/>
        <v>FL4352</v>
      </c>
      <c r="E756" s="1336">
        <v>0.93300000000000005</v>
      </c>
      <c r="F756" s="644">
        <f t="shared" si="26"/>
        <v>0.94</v>
      </c>
      <c r="G756" s="748" t="s">
        <v>280</v>
      </c>
      <c r="H756" s="1337">
        <v>0.46</v>
      </c>
      <c r="I756" s="338"/>
    </row>
    <row r="757" spans="2:9">
      <c r="B757" s="651" t="s">
        <v>7</v>
      </c>
      <c r="C757" s="1356">
        <v>4361</v>
      </c>
      <c r="D757" s="747" t="str">
        <f t="shared" si="25"/>
        <v>FL4361</v>
      </c>
      <c r="E757" s="1336">
        <v>0.871</v>
      </c>
      <c r="F757" s="644">
        <f t="shared" si="26"/>
        <v>0.88400000000000001</v>
      </c>
      <c r="G757" s="748" t="s">
        <v>280</v>
      </c>
      <c r="H757" s="1337">
        <v>0.13</v>
      </c>
      <c r="I757" s="338"/>
    </row>
    <row r="758" spans="2:9">
      <c r="B758" s="651" t="s">
        <v>7</v>
      </c>
      <c r="C758" s="1356">
        <v>4410</v>
      </c>
      <c r="D758" s="747" t="str">
        <f t="shared" si="25"/>
        <v>FL4410</v>
      </c>
      <c r="E758" s="1336">
        <v>0.93300000000000005</v>
      </c>
      <c r="F758" s="644">
        <f t="shared" si="26"/>
        <v>0.94</v>
      </c>
      <c r="G758" s="748" t="s">
        <v>280</v>
      </c>
      <c r="H758" s="1337">
        <v>0.55000000000000004</v>
      </c>
      <c r="I758" s="338"/>
    </row>
    <row r="759" spans="2:9">
      <c r="B759" s="651" t="s">
        <v>7</v>
      </c>
      <c r="C759" s="1356">
        <v>4420</v>
      </c>
      <c r="D759" s="747" t="str">
        <f t="shared" si="25"/>
        <v>FL4420</v>
      </c>
      <c r="E759" s="1336">
        <v>0.97799999999999998</v>
      </c>
      <c r="F759" s="644">
        <f t="shared" si="26"/>
        <v>0.98</v>
      </c>
      <c r="G759" s="748" t="s">
        <v>280</v>
      </c>
      <c r="H759" s="1337">
        <v>0.51</v>
      </c>
      <c r="I759" s="338"/>
    </row>
    <row r="760" spans="2:9">
      <c r="B760" s="651" t="s">
        <v>7</v>
      </c>
      <c r="C760" s="1356">
        <v>4431</v>
      </c>
      <c r="D760" s="747" t="str">
        <f t="shared" si="25"/>
        <v>FL4431</v>
      </c>
      <c r="E760" s="1336">
        <v>0.97499999999999998</v>
      </c>
      <c r="F760" s="644">
        <f t="shared" si="26"/>
        <v>0.97799999999999998</v>
      </c>
      <c r="G760" s="748" t="s">
        <v>280</v>
      </c>
      <c r="H760" s="1337">
        <v>0.42</v>
      </c>
      <c r="I760" s="338"/>
    </row>
    <row r="761" spans="2:9">
      <c r="B761" s="651" t="s">
        <v>7</v>
      </c>
      <c r="C761" s="1356">
        <v>4432</v>
      </c>
      <c r="D761" s="747" t="str">
        <f t="shared" si="25"/>
        <v>FL4432</v>
      </c>
      <c r="E761" s="1336">
        <v>0.93500000000000005</v>
      </c>
      <c r="F761" s="644">
        <f t="shared" si="26"/>
        <v>0.94199999999999995</v>
      </c>
      <c r="G761" s="748" t="s">
        <v>280</v>
      </c>
      <c r="H761" s="1337">
        <v>0.41</v>
      </c>
      <c r="I761" s="338"/>
    </row>
    <row r="762" spans="2:9">
      <c r="B762" s="651" t="s">
        <v>7</v>
      </c>
      <c r="C762" s="1356">
        <v>4452</v>
      </c>
      <c r="D762" s="747" t="str">
        <f t="shared" si="25"/>
        <v>FL4452</v>
      </c>
      <c r="E762" s="1336">
        <v>0.92800000000000005</v>
      </c>
      <c r="F762" s="644">
        <f t="shared" si="26"/>
        <v>0.93500000000000005</v>
      </c>
      <c r="G762" s="748" t="s">
        <v>280</v>
      </c>
      <c r="H762" s="1337">
        <v>0.54</v>
      </c>
      <c r="I762" s="338"/>
    </row>
    <row r="763" spans="2:9">
      <c r="B763" s="651" t="s">
        <v>7</v>
      </c>
      <c r="C763" s="1356">
        <v>4459</v>
      </c>
      <c r="D763" s="747" t="str">
        <f t="shared" si="25"/>
        <v>FL4459</v>
      </c>
      <c r="E763" s="1336">
        <v>0.94899999999999995</v>
      </c>
      <c r="F763" s="644">
        <f t="shared" si="26"/>
        <v>0.95399999999999996</v>
      </c>
      <c r="G763" s="748" t="s">
        <v>280</v>
      </c>
      <c r="H763" s="1337">
        <v>0.5</v>
      </c>
      <c r="I763" s="338"/>
    </row>
    <row r="764" spans="2:9">
      <c r="B764" s="651" t="s">
        <v>7</v>
      </c>
      <c r="C764" s="1356">
        <v>4470</v>
      </c>
      <c r="D764" s="747" t="str">
        <f t="shared" si="25"/>
        <v>FL4470</v>
      </c>
      <c r="E764" s="1336">
        <v>0.97399999999999998</v>
      </c>
      <c r="F764" s="644">
        <f t="shared" si="26"/>
        <v>0.97699999999999998</v>
      </c>
      <c r="G764" s="748" t="s">
        <v>280</v>
      </c>
      <c r="H764" s="1337">
        <v>0.43</v>
      </c>
      <c r="I764" s="338"/>
    </row>
    <row r="765" spans="2:9">
      <c r="B765" s="651" t="s">
        <v>7</v>
      </c>
      <c r="C765" s="1356">
        <v>4484</v>
      </c>
      <c r="D765" s="747" t="str">
        <f t="shared" si="25"/>
        <v>FL4484</v>
      </c>
      <c r="E765" s="1336">
        <v>1.016</v>
      </c>
      <c r="F765" s="644">
        <f t="shared" si="26"/>
        <v>1.014</v>
      </c>
      <c r="G765" s="748" t="s">
        <v>280</v>
      </c>
      <c r="H765" s="1337">
        <v>0.56000000000000005</v>
      </c>
      <c r="I765" s="338"/>
    </row>
    <row r="766" spans="2:9">
      <c r="B766" s="651" t="s">
        <v>7</v>
      </c>
      <c r="C766" s="1356">
        <v>4493</v>
      </c>
      <c r="D766" s="747" t="str">
        <f t="shared" si="25"/>
        <v>FL4493</v>
      </c>
      <c r="E766" s="1336">
        <v>0.97899999999999998</v>
      </c>
      <c r="F766" s="644">
        <f t="shared" si="26"/>
        <v>0.98099999999999998</v>
      </c>
      <c r="G766" s="748" t="s">
        <v>280</v>
      </c>
      <c r="H766" s="1337">
        <v>0.48</v>
      </c>
      <c r="I766" s="338"/>
    </row>
    <row r="767" spans="2:9">
      <c r="B767" s="651" t="s">
        <v>7</v>
      </c>
      <c r="C767" s="1356">
        <v>4511</v>
      </c>
      <c r="D767" s="747" t="str">
        <f t="shared" si="25"/>
        <v>FL4511</v>
      </c>
      <c r="E767" s="1336">
        <v>0.88600000000000001</v>
      </c>
      <c r="F767" s="644">
        <f t="shared" si="26"/>
        <v>0.89700000000000002</v>
      </c>
      <c r="G767" s="748" t="s">
        <v>280</v>
      </c>
      <c r="H767" s="1337">
        <v>0.14000000000000001</v>
      </c>
      <c r="I767" s="338"/>
    </row>
    <row r="768" spans="2:9">
      <c r="B768" s="651" t="s">
        <v>7</v>
      </c>
      <c r="C768" s="1356">
        <v>4557</v>
      </c>
      <c r="D768" s="747" t="str">
        <f t="shared" si="25"/>
        <v>FL4557</v>
      </c>
      <c r="E768" s="1336">
        <v>0.90700000000000003</v>
      </c>
      <c r="F768" s="644">
        <f t="shared" si="26"/>
        <v>0.91600000000000004</v>
      </c>
      <c r="G768" s="748" t="s">
        <v>280</v>
      </c>
      <c r="H768" s="1337">
        <v>0.45</v>
      </c>
      <c r="I768" s="338"/>
    </row>
    <row r="769" spans="2:9">
      <c r="B769" s="651" t="s">
        <v>7</v>
      </c>
      <c r="C769" s="1356">
        <v>4558</v>
      </c>
      <c r="D769" s="747" t="str">
        <f t="shared" si="25"/>
        <v>FL4558</v>
      </c>
      <c r="E769" s="1336">
        <v>0.95699999999999996</v>
      </c>
      <c r="F769" s="644">
        <f t="shared" si="26"/>
        <v>0.96099999999999997</v>
      </c>
      <c r="G769" s="748" t="s">
        <v>280</v>
      </c>
      <c r="H769" s="1337">
        <v>0.46</v>
      </c>
      <c r="I769" s="338"/>
    </row>
    <row r="770" spans="2:9">
      <c r="B770" s="651" t="s">
        <v>7</v>
      </c>
      <c r="C770" s="1356">
        <v>4568</v>
      </c>
      <c r="D770" s="747" t="str">
        <f t="shared" si="25"/>
        <v>FL4568</v>
      </c>
      <c r="E770" s="1336">
        <v>1.141</v>
      </c>
      <c r="F770" s="644">
        <f t="shared" si="26"/>
        <v>1.127</v>
      </c>
      <c r="G770" s="748" t="s">
        <v>280</v>
      </c>
      <c r="H770" s="1337">
        <v>0.22</v>
      </c>
      <c r="I770" s="338"/>
    </row>
    <row r="771" spans="2:9">
      <c r="B771" s="651" t="s">
        <v>7</v>
      </c>
      <c r="C771" s="1356">
        <v>4581</v>
      </c>
      <c r="D771" s="747" t="str">
        <f t="shared" si="25"/>
        <v>FL4581</v>
      </c>
      <c r="E771" s="1336">
        <v>1.0980000000000001</v>
      </c>
      <c r="F771" s="644">
        <f t="shared" si="26"/>
        <v>1.0880000000000001</v>
      </c>
      <c r="G771" s="748" t="s">
        <v>280</v>
      </c>
      <c r="H771" s="1337">
        <v>0.38</v>
      </c>
      <c r="I771" s="338"/>
    </row>
    <row r="772" spans="2:9">
      <c r="B772" s="651" t="s">
        <v>7</v>
      </c>
      <c r="C772" s="1356">
        <v>4583</v>
      </c>
      <c r="D772" s="747" t="str">
        <f t="shared" si="25"/>
        <v>FL4583</v>
      </c>
      <c r="E772" s="1336">
        <v>1.17</v>
      </c>
      <c r="F772" s="644">
        <f t="shared" si="26"/>
        <v>1.153</v>
      </c>
      <c r="G772" s="748" t="s">
        <v>280</v>
      </c>
      <c r="H772" s="1337">
        <v>0.61</v>
      </c>
      <c r="I772" s="338"/>
    </row>
    <row r="773" spans="2:9">
      <c r="B773" s="651" t="s">
        <v>7</v>
      </c>
      <c r="C773" s="1356">
        <v>4611</v>
      </c>
      <c r="D773" s="747" t="str">
        <f t="shared" si="25"/>
        <v>FL4611</v>
      </c>
      <c r="E773" s="1336">
        <v>0.878</v>
      </c>
      <c r="F773" s="644">
        <f t="shared" si="26"/>
        <v>0.89</v>
      </c>
      <c r="G773" s="748" t="s">
        <v>280</v>
      </c>
      <c r="H773" s="1337">
        <v>0.3</v>
      </c>
      <c r="I773" s="338"/>
    </row>
    <row r="774" spans="2:9">
      <c r="B774" s="651" t="s">
        <v>7</v>
      </c>
      <c r="C774" s="1356">
        <v>4635</v>
      </c>
      <c r="D774" s="747" t="str">
        <f t="shared" si="25"/>
        <v>FL4635</v>
      </c>
      <c r="E774" s="1336">
        <v>1.121</v>
      </c>
      <c r="F774" s="644">
        <f t="shared" si="26"/>
        <v>1.109</v>
      </c>
      <c r="G774" s="748" t="s">
        <v>280</v>
      </c>
      <c r="H774" s="1337">
        <v>0.4</v>
      </c>
      <c r="I774" s="338"/>
    </row>
    <row r="775" spans="2:9">
      <c r="B775" s="651" t="s">
        <v>7</v>
      </c>
      <c r="C775" s="1356">
        <v>4653</v>
      </c>
      <c r="D775" s="747" t="str">
        <f t="shared" si="25"/>
        <v>FL4653</v>
      </c>
      <c r="E775" s="1336">
        <v>0.94699999999999995</v>
      </c>
      <c r="F775" s="644">
        <f t="shared" si="26"/>
        <v>0.95199999999999996</v>
      </c>
      <c r="G775" s="748" t="s">
        <v>280</v>
      </c>
      <c r="H775" s="1337">
        <v>0.45</v>
      </c>
      <c r="I775" s="338"/>
    </row>
    <row r="776" spans="2:9">
      <c r="B776" s="651" t="s">
        <v>7</v>
      </c>
      <c r="C776" s="1356">
        <v>4665</v>
      </c>
      <c r="D776" s="747" t="str">
        <f t="shared" si="25"/>
        <v>FL4665</v>
      </c>
      <c r="E776" s="1336">
        <v>1.141</v>
      </c>
      <c r="F776" s="644">
        <f t="shared" si="26"/>
        <v>1.127</v>
      </c>
      <c r="G776" s="748" t="s">
        <v>280</v>
      </c>
      <c r="H776" s="1337">
        <v>0.22</v>
      </c>
      <c r="I776" s="338"/>
    </row>
    <row r="777" spans="2:9">
      <c r="B777" s="651" t="s">
        <v>7</v>
      </c>
      <c r="C777" s="1356">
        <v>4670</v>
      </c>
      <c r="D777" s="747" t="str">
        <f t="shared" si="25"/>
        <v>FL4670</v>
      </c>
      <c r="E777" s="1336">
        <v>1.141</v>
      </c>
      <c r="F777" s="644">
        <f t="shared" si="26"/>
        <v>1.127</v>
      </c>
      <c r="G777" s="748" t="s">
        <v>280</v>
      </c>
      <c r="H777" s="1337">
        <v>0.22</v>
      </c>
      <c r="I777" s="338"/>
    </row>
    <row r="778" spans="2:9">
      <c r="B778" s="651" t="s">
        <v>7</v>
      </c>
      <c r="C778" s="1356">
        <v>4683</v>
      </c>
      <c r="D778" s="747" t="str">
        <f t="shared" si="25"/>
        <v>FL4683</v>
      </c>
      <c r="E778" s="1336">
        <v>0.99299999999999999</v>
      </c>
      <c r="F778" s="644">
        <f t="shared" si="26"/>
        <v>0.99399999999999999</v>
      </c>
      <c r="G778" s="748" t="s">
        <v>280</v>
      </c>
      <c r="H778" s="1337">
        <v>0.51</v>
      </c>
      <c r="I778" s="338"/>
    </row>
    <row r="779" spans="2:9">
      <c r="B779" s="651" t="s">
        <v>7</v>
      </c>
      <c r="C779" s="1356">
        <v>4686</v>
      </c>
      <c r="D779" s="747" t="str">
        <f t="shared" ref="D779:D842" si="27">B779&amp;TEXT(C779,"0000")</f>
        <v>FL4686</v>
      </c>
      <c r="E779" s="1336">
        <v>1.141</v>
      </c>
      <c r="F779" s="644">
        <f t="shared" ref="F779:F842" si="28">IF(E779="NA","NA",ROUND((E779-1)*0.9+1,3))</f>
        <v>1.127</v>
      </c>
      <c r="G779" s="748" t="s">
        <v>280</v>
      </c>
      <c r="H779" s="1337">
        <v>0.22</v>
      </c>
      <c r="I779" s="338"/>
    </row>
    <row r="780" spans="2:9">
      <c r="B780" s="651" t="s">
        <v>7</v>
      </c>
      <c r="C780" s="1356">
        <v>4692</v>
      </c>
      <c r="D780" s="747" t="str">
        <f t="shared" si="27"/>
        <v>FL4692</v>
      </c>
      <c r="E780" s="1336">
        <v>0.93700000000000006</v>
      </c>
      <c r="F780" s="644">
        <f t="shared" si="28"/>
        <v>0.94299999999999995</v>
      </c>
      <c r="G780" s="748" t="s">
        <v>280</v>
      </c>
      <c r="H780" s="1337">
        <v>0.26</v>
      </c>
      <c r="I780" s="338"/>
    </row>
    <row r="781" spans="2:9">
      <c r="B781" s="651" t="s">
        <v>7</v>
      </c>
      <c r="C781" s="1356">
        <v>4693</v>
      </c>
      <c r="D781" s="747" t="str">
        <f t="shared" si="27"/>
        <v>FL4693</v>
      </c>
      <c r="E781" s="1336">
        <v>0.98199999999999998</v>
      </c>
      <c r="F781" s="644">
        <f t="shared" si="28"/>
        <v>0.98399999999999999</v>
      </c>
      <c r="G781" s="748" t="s">
        <v>280</v>
      </c>
      <c r="H781" s="1337">
        <v>0.27</v>
      </c>
      <c r="I781" s="338"/>
    </row>
    <row r="782" spans="2:9">
      <c r="B782" s="651" t="s">
        <v>7</v>
      </c>
      <c r="C782" s="1356">
        <v>4703</v>
      </c>
      <c r="D782" s="747" t="str">
        <f t="shared" si="27"/>
        <v>FL4703</v>
      </c>
      <c r="E782" s="1336">
        <v>0.89300000000000002</v>
      </c>
      <c r="F782" s="644">
        <f t="shared" si="28"/>
        <v>0.90400000000000003</v>
      </c>
      <c r="G782" s="748" t="s">
        <v>280</v>
      </c>
      <c r="H782" s="1337">
        <v>0.1</v>
      </c>
      <c r="I782" s="338"/>
    </row>
    <row r="783" spans="2:9">
      <c r="B783" s="651" t="s">
        <v>7</v>
      </c>
      <c r="C783" s="1356">
        <v>4710</v>
      </c>
      <c r="D783" s="747" t="str">
        <f t="shared" si="27"/>
        <v>FL4710</v>
      </c>
      <c r="E783" s="1336">
        <v>0.89800000000000002</v>
      </c>
      <c r="F783" s="644">
        <f t="shared" si="28"/>
        <v>0.90800000000000003</v>
      </c>
      <c r="G783" s="748" t="s">
        <v>280</v>
      </c>
      <c r="H783" s="1337">
        <v>0.57999999999999996</v>
      </c>
      <c r="I783" s="338"/>
    </row>
    <row r="784" spans="2:9">
      <c r="B784" s="651" t="s">
        <v>7</v>
      </c>
      <c r="C784" s="1356">
        <v>4717</v>
      </c>
      <c r="D784" s="747" t="str">
        <f t="shared" si="27"/>
        <v>FL4717</v>
      </c>
      <c r="E784" s="1336">
        <v>0.60899999999999999</v>
      </c>
      <c r="F784" s="644">
        <f t="shared" si="28"/>
        <v>0.64800000000000002</v>
      </c>
      <c r="G784" s="748" t="s">
        <v>280</v>
      </c>
      <c r="H784" s="1337">
        <v>0.36</v>
      </c>
      <c r="I784" s="338"/>
    </row>
    <row r="785" spans="2:9">
      <c r="B785" s="651" t="s">
        <v>7</v>
      </c>
      <c r="C785" s="1356">
        <v>4720</v>
      </c>
      <c r="D785" s="747" t="str">
        <f t="shared" si="27"/>
        <v>FL4720</v>
      </c>
      <c r="E785" s="1336">
        <v>0.89700000000000002</v>
      </c>
      <c r="F785" s="644">
        <f t="shared" si="28"/>
        <v>0.90700000000000003</v>
      </c>
      <c r="G785" s="748" t="s">
        <v>280</v>
      </c>
      <c r="H785" s="1337">
        <v>0.48</v>
      </c>
      <c r="I785" s="338"/>
    </row>
    <row r="786" spans="2:9">
      <c r="B786" s="651" t="s">
        <v>7</v>
      </c>
      <c r="C786" s="1356">
        <v>4740</v>
      </c>
      <c r="D786" s="747" t="str">
        <f t="shared" si="27"/>
        <v>FL4740</v>
      </c>
      <c r="E786" s="1336">
        <v>1.044</v>
      </c>
      <c r="F786" s="644">
        <f t="shared" si="28"/>
        <v>1.04</v>
      </c>
      <c r="G786" s="748" t="s">
        <v>280</v>
      </c>
      <c r="H786" s="1337">
        <v>0.45</v>
      </c>
      <c r="I786" s="338"/>
    </row>
    <row r="787" spans="2:9">
      <c r="B787" s="651" t="s">
        <v>7</v>
      </c>
      <c r="C787" s="1356">
        <v>4741</v>
      </c>
      <c r="D787" s="747" t="str">
        <f t="shared" si="27"/>
        <v>FL4741</v>
      </c>
      <c r="E787" s="1336">
        <v>1.0589999999999999</v>
      </c>
      <c r="F787" s="644">
        <f t="shared" si="28"/>
        <v>1.0529999999999999</v>
      </c>
      <c r="G787" s="748" t="s">
        <v>280</v>
      </c>
      <c r="H787" s="1337">
        <v>0.51</v>
      </c>
      <c r="I787" s="338"/>
    </row>
    <row r="788" spans="2:9">
      <c r="B788" s="651" t="s">
        <v>7</v>
      </c>
      <c r="C788" s="1356">
        <v>4751</v>
      </c>
      <c r="D788" s="747" t="str">
        <f t="shared" si="27"/>
        <v>FL4751</v>
      </c>
      <c r="E788" s="1336">
        <v>1</v>
      </c>
      <c r="F788" s="644">
        <f t="shared" si="28"/>
        <v>1</v>
      </c>
      <c r="G788" s="748" t="s">
        <v>280</v>
      </c>
      <c r="H788" s="1337">
        <v>0.44</v>
      </c>
      <c r="I788" s="338"/>
    </row>
    <row r="789" spans="2:9">
      <c r="B789" s="651" t="s">
        <v>7</v>
      </c>
      <c r="C789" s="1356">
        <v>4771</v>
      </c>
      <c r="D789" s="747" t="str">
        <f t="shared" si="27"/>
        <v>FL4771</v>
      </c>
      <c r="E789" s="1336">
        <v>1.07</v>
      </c>
      <c r="F789" s="644">
        <f t="shared" si="28"/>
        <v>1.0629999999999999</v>
      </c>
      <c r="G789" s="748" t="s">
        <v>280</v>
      </c>
      <c r="H789" s="1337">
        <v>0.41</v>
      </c>
      <c r="I789" s="338"/>
    </row>
    <row r="790" spans="2:9">
      <c r="B790" s="651" t="s">
        <v>7</v>
      </c>
      <c r="C790" s="1356">
        <v>4777</v>
      </c>
      <c r="D790" s="747" t="str">
        <f t="shared" si="27"/>
        <v>FL4777</v>
      </c>
      <c r="E790" s="1336">
        <v>0.97599999999999998</v>
      </c>
      <c r="F790" s="644">
        <f t="shared" si="28"/>
        <v>0.97799999999999998</v>
      </c>
      <c r="G790" s="748" t="s">
        <v>280</v>
      </c>
      <c r="H790" s="1337">
        <v>0.44</v>
      </c>
      <c r="I790" s="338"/>
    </row>
    <row r="791" spans="2:9">
      <c r="B791" s="651" t="s">
        <v>7</v>
      </c>
      <c r="C791" s="1356">
        <v>4825</v>
      </c>
      <c r="D791" s="747" t="str">
        <f t="shared" si="27"/>
        <v>FL4825</v>
      </c>
      <c r="E791" s="1336">
        <v>1.0329999999999999</v>
      </c>
      <c r="F791" s="644">
        <f t="shared" si="28"/>
        <v>1.03</v>
      </c>
      <c r="G791" s="748" t="s">
        <v>280</v>
      </c>
      <c r="H791" s="1337">
        <v>0.34</v>
      </c>
      <c r="I791" s="338"/>
    </row>
    <row r="792" spans="2:9">
      <c r="B792" s="651" t="s">
        <v>7</v>
      </c>
      <c r="C792" s="1356">
        <v>4828</v>
      </c>
      <c r="D792" s="747" t="str">
        <f t="shared" si="27"/>
        <v>FL4828</v>
      </c>
      <c r="E792" s="1336">
        <v>0.996</v>
      </c>
      <c r="F792" s="644">
        <f t="shared" si="28"/>
        <v>0.996</v>
      </c>
      <c r="G792" s="748" t="s">
        <v>280</v>
      </c>
      <c r="H792" s="1337">
        <v>0.49</v>
      </c>
      <c r="I792" s="338"/>
    </row>
    <row r="793" spans="2:9">
      <c r="B793" s="651" t="s">
        <v>7</v>
      </c>
      <c r="C793" s="1356">
        <v>4829</v>
      </c>
      <c r="D793" s="747" t="str">
        <f t="shared" si="27"/>
        <v>FL4829</v>
      </c>
      <c r="E793" s="1336">
        <v>1.0880000000000001</v>
      </c>
      <c r="F793" s="644">
        <f t="shared" si="28"/>
        <v>1.079</v>
      </c>
      <c r="G793" s="748" t="s">
        <v>280</v>
      </c>
      <c r="H793" s="1337">
        <v>0.36</v>
      </c>
      <c r="I793" s="338"/>
    </row>
    <row r="794" spans="2:9">
      <c r="B794" s="651" t="s">
        <v>7</v>
      </c>
      <c r="C794" s="1356">
        <v>4902</v>
      </c>
      <c r="D794" s="747" t="str">
        <f t="shared" si="27"/>
        <v>FL4902</v>
      </c>
      <c r="E794" s="1336">
        <v>0.90300000000000002</v>
      </c>
      <c r="F794" s="644">
        <f t="shared" si="28"/>
        <v>0.91300000000000003</v>
      </c>
      <c r="G794" s="748" t="s">
        <v>280</v>
      </c>
      <c r="H794" s="1337">
        <v>0.43</v>
      </c>
      <c r="I794" s="338"/>
    </row>
    <row r="795" spans="2:9">
      <c r="B795" s="651" t="s">
        <v>7</v>
      </c>
      <c r="C795" s="1356">
        <v>4923</v>
      </c>
      <c r="D795" s="747" t="str">
        <f t="shared" si="27"/>
        <v>FL4923</v>
      </c>
      <c r="E795" s="1336">
        <v>0.96699999999999997</v>
      </c>
      <c r="F795" s="644">
        <f t="shared" si="28"/>
        <v>0.97</v>
      </c>
      <c r="G795" s="748" t="s">
        <v>280</v>
      </c>
      <c r="H795" s="1337">
        <v>0.44</v>
      </c>
      <c r="I795" s="338"/>
    </row>
    <row r="796" spans="2:9">
      <c r="B796" s="651" t="s">
        <v>7</v>
      </c>
      <c r="C796" s="1356">
        <v>5020</v>
      </c>
      <c r="D796" s="747" t="str">
        <f t="shared" si="27"/>
        <v>FL5020</v>
      </c>
      <c r="E796" s="1336">
        <v>1.472</v>
      </c>
      <c r="F796" s="644">
        <f t="shared" si="28"/>
        <v>1.425</v>
      </c>
      <c r="G796" s="748" t="s">
        <v>280</v>
      </c>
      <c r="H796" s="1337">
        <v>0.84</v>
      </c>
      <c r="I796" s="338"/>
    </row>
    <row r="797" spans="2:9">
      <c r="B797" s="651" t="s">
        <v>7</v>
      </c>
      <c r="C797" s="1356">
        <v>5022</v>
      </c>
      <c r="D797" s="747" t="str">
        <f t="shared" si="27"/>
        <v>FL5022</v>
      </c>
      <c r="E797" s="1336">
        <v>1.411</v>
      </c>
      <c r="F797" s="644">
        <f t="shared" si="28"/>
        <v>1.37</v>
      </c>
      <c r="G797" s="748" t="s">
        <v>280</v>
      </c>
      <c r="H797" s="1337">
        <v>1.04</v>
      </c>
      <c r="I797" s="338"/>
    </row>
    <row r="798" spans="2:9">
      <c r="B798" s="651" t="s">
        <v>7</v>
      </c>
      <c r="C798" s="1356">
        <v>5037</v>
      </c>
      <c r="D798" s="747" t="str">
        <f t="shared" si="27"/>
        <v>FL5037</v>
      </c>
      <c r="E798" s="1336">
        <v>1.389</v>
      </c>
      <c r="F798" s="644">
        <f t="shared" si="28"/>
        <v>1.35</v>
      </c>
      <c r="G798" s="748" t="s">
        <v>280</v>
      </c>
      <c r="H798" s="1337">
        <v>1.22</v>
      </c>
      <c r="I798" s="338"/>
    </row>
    <row r="799" spans="2:9">
      <c r="B799" s="651" t="s">
        <v>7</v>
      </c>
      <c r="C799" s="1356">
        <v>5040</v>
      </c>
      <c r="D799" s="747" t="str">
        <f t="shared" si="27"/>
        <v>FL5040</v>
      </c>
      <c r="E799" s="1336">
        <v>1.4970000000000001</v>
      </c>
      <c r="F799" s="644">
        <f t="shared" si="28"/>
        <v>1.4470000000000001</v>
      </c>
      <c r="G799" s="748" t="s">
        <v>280</v>
      </c>
      <c r="H799" s="1337">
        <v>1.32</v>
      </c>
      <c r="I799" s="338"/>
    </row>
    <row r="800" spans="2:9">
      <c r="B800" s="651" t="s">
        <v>7</v>
      </c>
      <c r="C800" s="1356">
        <v>5057</v>
      </c>
      <c r="D800" s="747" t="str">
        <f t="shared" si="27"/>
        <v>FL5057</v>
      </c>
      <c r="E800" s="1336">
        <v>1.2789999999999999</v>
      </c>
      <c r="F800" s="644">
        <f t="shared" si="28"/>
        <v>1.2509999999999999</v>
      </c>
      <c r="G800" s="748" t="s">
        <v>280</v>
      </c>
      <c r="H800" s="1337">
        <v>0.73</v>
      </c>
      <c r="I800" s="338"/>
    </row>
    <row r="801" spans="2:9">
      <c r="B801" s="651" t="s">
        <v>7</v>
      </c>
      <c r="C801" s="1356">
        <v>5059</v>
      </c>
      <c r="D801" s="747" t="str">
        <f t="shared" si="27"/>
        <v>FL5059</v>
      </c>
      <c r="E801" s="1336">
        <v>1.321</v>
      </c>
      <c r="F801" s="644">
        <f t="shared" si="28"/>
        <v>1.2889999999999999</v>
      </c>
      <c r="G801" s="748" t="s">
        <v>280</v>
      </c>
      <c r="H801" s="1337">
        <v>1.83</v>
      </c>
      <c r="I801" s="338"/>
    </row>
    <row r="802" spans="2:9">
      <c r="B802" s="651" t="s">
        <v>7</v>
      </c>
      <c r="C802" s="1356">
        <v>5069</v>
      </c>
      <c r="D802" s="747" t="str">
        <f t="shared" si="27"/>
        <v>FL5069</v>
      </c>
      <c r="E802" s="1336">
        <v>1.2989999999999999</v>
      </c>
      <c r="F802" s="644">
        <f t="shared" si="28"/>
        <v>1.2689999999999999</v>
      </c>
      <c r="G802" s="748" t="s">
        <v>280</v>
      </c>
      <c r="H802" s="1337">
        <v>1.74</v>
      </c>
      <c r="I802" s="338"/>
    </row>
    <row r="803" spans="2:9">
      <c r="B803" s="651" t="s">
        <v>7</v>
      </c>
      <c r="C803" s="1356">
        <v>5102</v>
      </c>
      <c r="D803" s="747" t="str">
        <f t="shared" si="27"/>
        <v>FL5102</v>
      </c>
      <c r="E803" s="1336">
        <v>1.075</v>
      </c>
      <c r="F803" s="644">
        <f t="shared" si="28"/>
        <v>1.0680000000000001</v>
      </c>
      <c r="G803" s="748" t="s">
        <v>280</v>
      </c>
      <c r="H803" s="1337">
        <v>0.87</v>
      </c>
      <c r="I803" s="338"/>
    </row>
    <row r="804" spans="2:9">
      <c r="B804" s="651" t="s">
        <v>7</v>
      </c>
      <c r="C804" s="1356">
        <v>5146</v>
      </c>
      <c r="D804" s="747" t="str">
        <f t="shared" si="27"/>
        <v>FL5146</v>
      </c>
      <c r="E804" s="1336">
        <v>1.077</v>
      </c>
      <c r="F804" s="644">
        <f t="shared" si="28"/>
        <v>1.069</v>
      </c>
      <c r="G804" s="748" t="s">
        <v>280</v>
      </c>
      <c r="H804" s="1337">
        <v>0.74</v>
      </c>
      <c r="I804" s="338"/>
    </row>
    <row r="805" spans="2:9">
      <c r="B805" s="651" t="s">
        <v>7</v>
      </c>
      <c r="C805" s="1356">
        <v>5160</v>
      </c>
      <c r="D805" s="747" t="str">
        <f t="shared" si="27"/>
        <v>FL5160</v>
      </c>
      <c r="E805" s="1336">
        <v>1.1930000000000001</v>
      </c>
      <c r="F805" s="644">
        <f t="shared" si="28"/>
        <v>1.1739999999999999</v>
      </c>
      <c r="G805" s="748" t="s">
        <v>280</v>
      </c>
      <c r="H805" s="1337">
        <v>0.53</v>
      </c>
      <c r="I805" s="338"/>
    </row>
    <row r="806" spans="2:9">
      <c r="B806" s="651" t="s">
        <v>7</v>
      </c>
      <c r="C806" s="1356">
        <v>5183</v>
      </c>
      <c r="D806" s="747" t="str">
        <f t="shared" si="27"/>
        <v>FL5183</v>
      </c>
      <c r="E806" s="1336">
        <v>1.0640000000000001</v>
      </c>
      <c r="F806" s="644">
        <f t="shared" si="28"/>
        <v>1.0580000000000001</v>
      </c>
      <c r="G806" s="748" t="s">
        <v>280</v>
      </c>
      <c r="H806" s="1337">
        <v>0.6</v>
      </c>
      <c r="I806" s="338"/>
    </row>
    <row r="807" spans="2:9">
      <c r="B807" s="651" t="s">
        <v>7</v>
      </c>
      <c r="C807" s="1356">
        <v>5188</v>
      </c>
      <c r="D807" s="747" t="str">
        <f t="shared" si="27"/>
        <v>FL5188</v>
      </c>
      <c r="E807" s="1336">
        <v>1.1839999999999999</v>
      </c>
      <c r="F807" s="644">
        <f t="shared" si="28"/>
        <v>1.1659999999999999</v>
      </c>
      <c r="G807" s="748" t="s">
        <v>280</v>
      </c>
      <c r="H807" s="1337">
        <v>0.63</v>
      </c>
      <c r="I807" s="338"/>
    </row>
    <row r="808" spans="2:9">
      <c r="B808" s="651" t="s">
        <v>7</v>
      </c>
      <c r="C808" s="1356">
        <v>5190</v>
      </c>
      <c r="D808" s="747" t="str">
        <f t="shared" si="27"/>
        <v>FL5190</v>
      </c>
      <c r="E808" s="1336">
        <v>1.194</v>
      </c>
      <c r="F808" s="644">
        <f t="shared" si="28"/>
        <v>1.175</v>
      </c>
      <c r="G808" s="748" t="s">
        <v>280</v>
      </c>
      <c r="H808" s="1337">
        <v>0.54</v>
      </c>
      <c r="I808" s="338"/>
    </row>
    <row r="809" spans="2:9">
      <c r="B809" s="651" t="s">
        <v>7</v>
      </c>
      <c r="C809" s="1356">
        <v>5191</v>
      </c>
      <c r="D809" s="747" t="str">
        <f t="shared" si="27"/>
        <v>FL5191</v>
      </c>
      <c r="E809" s="1336">
        <v>1.1519999999999999</v>
      </c>
      <c r="F809" s="644">
        <f t="shared" si="28"/>
        <v>1.137</v>
      </c>
      <c r="G809" s="748" t="s">
        <v>280</v>
      </c>
      <c r="H809" s="1337">
        <v>0.13</v>
      </c>
      <c r="I809" s="338"/>
    </row>
    <row r="810" spans="2:9">
      <c r="B810" s="651" t="s">
        <v>7</v>
      </c>
      <c r="C810" s="1356">
        <v>5192</v>
      </c>
      <c r="D810" s="747" t="str">
        <f t="shared" si="27"/>
        <v>FL5192</v>
      </c>
      <c r="E810" s="1336">
        <v>0.98699999999999999</v>
      </c>
      <c r="F810" s="644">
        <f t="shared" si="28"/>
        <v>0.98799999999999999</v>
      </c>
      <c r="G810" s="748" t="s">
        <v>280</v>
      </c>
      <c r="H810" s="1337">
        <v>0.53</v>
      </c>
      <c r="I810" s="338"/>
    </row>
    <row r="811" spans="2:9">
      <c r="B811" s="651" t="s">
        <v>7</v>
      </c>
      <c r="C811" s="1356">
        <v>5213</v>
      </c>
      <c r="D811" s="747" t="str">
        <f t="shared" si="27"/>
        <v>FL5213</v>
      </c>
      <c r="E811" s="1336">
        <v>1.208</v>
      </c>
      <c r="F811" s="644">
        <f t="shared" si="28"/>
        <v>1.1870000000000001</v>
      </c>
      <c r="G811" s="748" t="s">
        <v>280</v>
      </c>
      <c r="H811" s="1337">
        <v>1.19</v>
      </c>
      <c r="I811" s="338"/>
    </row>
    <row r="812" spans="2:9">
      <c r="B812" s="651" t="s">
        <v>7</v>
      </c>
      <c r="C812" s="1356">
        <v>5215</v>
      </c>
      <c r="D812" s="747" t="str">
        <f t="shared" si="27"/>
        <v>FL5215</v>
      </c>
      <c r="E812" s="1336">
        <v>1.238</v>
      </c>
      <c r="F812" s="644">
        <f t="shared" si="28"/>
        <v>1.214</v>
      </c>
      <c r="G812" s="748" t="s">
        <v>280</v>
      </c>
      <c r="H812" s="1337">
        <v>0.98</v>
      </c>
      <c r="I812" s="338"/>
    </row>
    <row r="813" spans="2:9">
      <c r="B813" s="651" t="s">
        <v>7</v>
      </c>
      <c r="C813" s="1356">
        <v>5221</v>
      </c>
      <c r="D813" s="747" t="str">
        <f t="shared" si="27"/>
        <v>FL5221</v>
      </c>
      <c r="E813" s="1336">
        <v>1.1850000000000001</v>
      </c>
      <c r="F813" s="644">
        <f t="shared" si="28"/>
        <v>1.167</v>
      </c>
      <c r="G813" s="748" t="s">
        <v>280</v>
      </c>
      <c r="H813" s="1337">
        <v>0.69</v>
      </c>
      <c r="I813" s="338"/>
    </row>
    <row r="814" spans="2:9">
      <c r="B814" s="651" t="s">
        <v>7</v>
      </c>
      <c r="C814" s="1356">
        <v>5222</v>
      </c>
      <c r="D814" s="747" t="str">
        <f t="shared" si="27"/>
        <v>FL5222</v>
      </c>
      <c r="E814" s="1336">
        <v>1.3120000000000001</v>
      </c>
      <c r="F814" s="644">
        <f t="shared" si="28"/>
        <v>1.2809999999999999</v>
      </c>
      <c r="G814" s="748" t="s">
        <v>280</v>
      </c>
      <c r="H814" s="1337">
        <v>1.04</v>
      </c>
      <c r="I814" s="338"/>
    </row>
    <row r="815" spans="2:9">
      <c r="B815" s="651" t="s">
        <v>7</v>
      </c>
      <c r="C815" s="1356">
        <v>5223</v>
      </c>
      <c r="D815" s="747" t="str">
        <f t="shared" si="27"/>
        <v>FL5223</v>
      </c>
      <c r="E815" s="1336">
        <v>0.95099999999999996</v>
      </c>
      <c r="F815" s="644">
        <f t="shared" si="28"/>
        <v>0.95599999999999996</v>
      </c>
      <c r="G815" s="748" t="s">
        <v>280</v>
      </c>
      <c r="H815" s="1337">
        <v>0.69</v>
      </c>
      <c r="I815" s="338"/>
    </row>
    <row r="816" spans="2:9">
      <c r="B816" s="651" t="s">
        <v>7</v>
      </c>
      <c r="C816" s="1356">
        <v>5348</v>
      </c>
      <c r="D816" s="747" t="str">
        <f t="shared" si="27"/>
        <v>FL5348</v>
      </c>
      <c r="E816" s="1336">
        <v>1.149</v>
      </c>
      <c r="F816" s="644">
        <f t="shared" si="28"/>
        <v>1.1339999999999999</v>
      </c>
      <c r="G816" s="748" t="s">
        <v>280</v>
      </c>
      <c r="H816" s="1337">
        <v>0.61</v>
      </c>
      <c r="I816" s="338"/>
    </row>
    <row r="817" spans="2:9">
      <c r="B817" s="651" t="s">
        <v>7</v>
      </c>
      <c r="C817" s="1356">
        <v>5402</v>
      </c>
      <c r="D817" s="747" t="str">
        <f t="shared" si="27"/>
        <v>FL5402</v>
      </c>
      <c r="E817" s="1336">
        <v>1.1910000000000001</v>
      </c>
      <c r="F817" s="644">
        <f t="shared" si="28"/>
        <v>1.1719999999999999</v>
      </c>
      <c r="G817" s="748" t="s">
        <v>280</v>
      </c>
      <c r="H817" s="1337">
        <v>0.85</v>
      </c>
      <c r="I817" s="338"/>
    </row>
    <row r="818" spans="2:9">
      <c r="B818" s="651" t="s">
        <v>7</v>
      </c>
      <c r="C818" s="1356">
        <v>5403</v>
      </c>
      <c r="D818" s="747" t="str">
        <f t="shared" si="27"/>
        <v>FL5403</v>
      </c>
      <c r="E818" s="1336">
        <v>1.3180000000000001</v>
      </c>
      <c r="F818" s="644">
        <f t="shared" si="28"/>
        <v>1.286</v>
      </c>
      <c r="G818" s="748" t="s">
        <v>280</v>
      </c>
      <c r="H818" s="1337">
        <v>1</v>
      </c>
      <c r="I818" s="338"/>
    </row>
    <row r="819" spans="2:9">
      <c r="B819" s="651" t="s">
        <v>7</v>
      </c>
      <c r="C819" s="1356">
        <v>5437</v>
      </c>
      <c r="D819" s="747" t="str">
        <f t="shared" si="27"/>
        <v>FL5437</v>
      </c>
      <c r="E819" s="1336">
        <v>1.1739999999999999</v>
      </c>
      <c r="F819" s="644">
        <f t="shared" si="28"/>
        <v>1.157</v>
      </c>
      <c r="G819" s="748" t="s">
        <v>280</v>
      </c>
      <c r="H819" s="1337">
        <v>0.87</v>
      </c>
      <c r="I819" s="338"/>
    </row>
    <row r="820" spans="2:9">
      <c r="B820" s="651" t="s">
        <v>7</v>
      </c>
      <c r="C820" s="1356">
        <v>5443</v>
      </c>
      <c r="D820" s="747" t="str">
        <f t="shared" si="27"/>
        <v>FL5443</v>
      </c>
      <c r="E820" s="1336">
        <v>1.2190000000000001</v>
      </c>
      <c r="F820" s="644">
        <f t="shared" si="28"/>
        <v>1.1970000000000001</v>
      </c>
      <c r="G820" s="748" t="s">
        <v>280</v>
      </c>
      <c r="H820" s="1337">
        <v>0.61</v>
      </c>
      <c r="I820" s="338"/>
    </row>
    <row r="821" spans="2:9">
      <c r="B821" s="651" t="s">
        <v>7</v>
      </c>
      <c r="C821" s="1356">
        <v>5445</v>
      </c>
      <c r="D821" s="747" t="str">
        <f t="shared" si="27"/>
        <v>FL5445</v>
      </c>
      <c r="E821" s="1336">
        <v>1.3320000000000001</v>
      </c>
      <c r="F821" s="644">
        <f t="shared" si="28"/>
        <v>1.2989999999999999</v>
      </c>
      <c r="G821" s="748" t="s">
        <v>280</v>
      </c>
      <c r="H821" s="1337">
        <v>0.75</v>
      </c>
      <c r="I821" s="338"/>
    </row>
    <row r="822" spans="2:9">
      <c r="B822" s="651" t="s">
        <v>7</v>
      </c>
      <c r="C822" s="1356">
        <v>5462</v>
      </c>
      <c r="D822" s="747" t="str">
        <f t="shared" si="27"/>
        <v>FL5462</v>
      </c>
      <c r="E822" s="1336">
        <v>1.1519999999999999</v>
      </c>
      <c r="F822" s="644">
        <f t="shared" si="28"/>
        <v>1.137</v>
      </c>
      <c r="G822" s="748" t="s">
        <v>280</v>
      </c>
      <c r="H822" s="1337">
        <v>0.93</v>
      </c>
      <c r="I822" s="338"/>
    </row>
    <row r="823" spans="2:9">
      <c r="B823" s="651" t="s">
        <v>7</v>
      </c>
      <c r="C823" s="1356">
        <v>5472</v>
      </c>
      <c r="D823" s="747" t="str">
        <f t="shared" si="27"/>
        <v>FL5472</v>
      </c>
      <c r="E823" s="1336">
        <v>1.306</v>
      </c>
      <c r="F823" s="644">
        <f t="shared" si="28"/>
        <v>1.2749999999999999</v>
      </c>
      <c r="G823" s="748" t="s">
        <v>280</v>
      </c>
      <c r="H823" s="1337">
        <v>0.73</v>
      </c>
      <c r="I823" s="338"/>
    </row>
    <row r="824" spans="2:9">
      <c r="B824" s="651" t="s">
        <v>7</v>
      </c>
      <c r="C824" s="1356">
        <v>5473</v>
      </c>
      <c r="D824" s="747" t="str">
        <f t="shared" si="27"/>
        <v>FL5473</v>
      </c>
      <c r="E824" s="1336">
        <v>1.3160000000000001</v>
      </c>
      <c r="F824" s="644">
        <f t="shared" si="28"/>
        <v>1.284</v>
      </c>
      <c r="G824" s="748" t="s">
        <v>280</v>
      </c>
      <c r="H824" s="1337">
        <v>0.74</v>
      </c>
      <c r="I824" s="338"/>
    </row>
    <row r="825" spans="2:9">
      <c r="B825" s="651" t="s">
        <v>7</v>
      </c>
      <c r="C825" s="1356">
        <v>5474</v>
      </c>
      <c r="D825" s="747" t="str">
        <f t="shared" si="27"/>
        <v>FL5474</v>
      </c>
      <c r="E825" s="1336">
        <v>1.4510000000000001</v>
      </c>
      <c r="F825" s="644">
        <f t="shared" si="28"/>
        <v>1.4059999999999999</v>
      </c>
      <c r="G825" s="748" t="s">
        <v>280</v>
      </c>
      <c r="H825" s="1337">
        <v>0.79</v>
      </c>
      <c r="I825" s="338"/>
    </row>
    <row r="826" spans="2:9">
      <c r="B826" s="651" t="s">
        <v>7</v>
      </c>
      <c r="C826" s="1356">
        <v>5478</v>
      </c>
      <c r="D826" s="747" t="str">
        <f t="shared" si="27"/>
        <v>FL5478</v>
      </c>
      <c r="E826" s="1336">
        <v>1.1299999999999999</v>
      </c>
      <c r="F826" s="644">
        <f t="shared" si="28"/>
        <v>1.117</v>
      </c>
      <c r="G826" s="748" t="s">
        <v>280</v>
      </c>
      <c r="H826" s="1337">
        <v>0.56000000000000005</v>
      </c>
      <c r="I826" s="338"/>
    </row>
    <row r="827" spans="2:9">
      <c r="B827" s="651" t="s">
        <v>7</v>
      </c>
      <c r="C827" s="1356">
        <v>5479</v>
      </c>
      <c r="D827" s="747" t="str">
        <f t="shared" si="27"/>
        <v>FL5479</v>
      </c>
      <c r="E827" s="1336">
        <v>1.278</v>
      </c>
      <c r="F827" s="644">
        <f t="shared" si="28"/>
        <v>1.25</v>
      </c>
      <c r="G827" s="748" t="s">
        <v>280</v>
      </c>
      <c r="H827" s="1337">
        <v>1.1200000000000001</v>
      </c>
      <c r="I827" s="338"/>
    </row>
    <row r="828" spans="2:9">
      <c r="B828" s="651" t="s">
        <v>7</v>
      </c>
      <c r="C828" s="1356">
        <v>5480</v>
      </c>
      <c r="D828" s="747" t="str">
        <f t="shared" si="27"/>
        <v>FL5480</v>
      </c>
      <c r="E828" s="1336">
        <v>1.27</v>
      </c>
      <c r="F828" s="644">
        <f t="shared" si="28"/>
        <v>1.2430000000000001</v>
      </c>
      <c r="G828" s="748" t="s">
        <v>280</v>
      </c>
      <c r="H828" s="1337">
        <v>0.93</v>
      </c>
      <c r="I828" s="338"/>
    </row>
    <row r="829" spans="2:9">
      <c r="B829" s="651" t="s">
        <v>7</v>
      </c>
      <c r="C829" s="1356">
        <v>5491</v>
      </c>
      <c r="D829" s="747" t="str">
        <f t="shared" si="27"/>
        <v>FL5491</v>
      </c>
      <c r="E829" s="1336">
        <v>1.21</v>
      </c>
      <c r="F829" s="644">
        <f t="shared" si="28"/>
        <v>1.1890000000000001</v>
      </c>
      <c r="G829" s="748" t="s">
        <v>280</v>
      </c>
      <c r="H829" s="1337">
        <v>0.52</v>
      </c>
      <c r="I829" s="338"/>
    </row>
    <row r="830" spans="2:9">
      <c r="B830" s="651" t="s">
        <v>7</v>
      </c>
      <c r="C830" s="1356">
        <v>5506</v>
      </c>
      <c r="D830" s="747" t="str">
        <f t="shared" si="27"/>
        <v>FL5506</v>
      </c>
      <c r="E830" s="1336">
        <v>1.383</v>
      </c>
      <c r="F830" s="644">
        <f t="shared" si="28"/>
        <v>1.345</v>
      </c>
      <c r="G830" s="748" t="s">
        <v>280</v>
      </c>
      <c r="H830" s="1337">
        <v>0.76</v>
      </c>
      <c r="I830" s="338"/>
    </row>
    <row r="831" spans="2:9">
      <c r="B831" s="651" t="s">
        <v>7</v>
      </c>
      <c r="C831" s="1356">
        <v>5507</v>
      </c>
      <c r="D831" s="747" t="str">
        <f t="shared" si="27"/>
        <v>FL5507</v>
      </c>
      <c r="E831" s="1336">
        <v>1.23</v>
      </c>
      <c r="F831" s="644">
        <f t="shared" si="28"/>
        <v>1.2070000000000001</v>
      </c>
      <c r="G831" s="748" t="s">
        <v>280</v>
      </c>
      <c r="H831" s="1337">
        <v>0.55000000000000004</v>
      </c>
      <c r="I831" s="338"/>
    </row>
    <row r="832" spans="2:9">
      <c r="B832" s="651" t="s">
        <v>7</v>
      </c>
      <c r="C832" s="1356">
        <v>5508</v>
      </c>
      <c r="D832" s="747" t="str">
        <f t="shared" si="27"/>
        <v>FL5508</v>
      </c>
      <c r="E832" s="1336">
        <v>1.2629999999999999</v>
      </c>
      <c r="F832" s="644">
        <f t="shared" si="28"/>
        <v>1.2370000000000001</v>
      </c>
      <c r="G832" s="748" t="s">
        <v>280</v>
      </c>
      <c r="H832" s="1337">
        <v>0.6</v>
      </c>
      <c r="I832" s="338"/>
    </row>
    <row r="833" spans="2:9">
      <c r="B833" s="651" t="s">
        <v>7</v>
      </c>
      <c r="C833" s="1356">
        <v>5509</v>
      </c>
      <c r="D833" s="747" t="str">
        <f t="shared" si="27"/>
        <v>FL5509</v>
      </c>
      <c r="E833" s="1336">
        <v>1.1619999999999999</v>
      </c>
      <c r="F833" s="644">
        <f t="shared" si="28"/>
        <v>1.1459999999999999</v>
      </c>
      <c r="G833" s="748" t="s">
        <v>280</v>
      </c>
      <c r="H833" s="1337">
        <v>1.1399999999999999</v>
      </c>
      <c r="I833" s="338"/>
    </row>
    <row r="834" spans="2:9">
      <c r="B834" s="651" t="s">
        <v>7</v>
      </c>
      <c r="C834" s="1356">
        <v>5535</v>
      </c>
      <c r="D834" s="747" t="str">
        <f t="shared" si="27"/>
        <v>FL5535</v>
      </c>
      <c r="E834" s="1336">
        <v>1.296</v>
      </c>
      <c r="F834" s="644">
        <f t="shared" si="28"/>
        <v>1.266</v>
      </c>
      <c r="G834" s="748" t="s">
        <v>280</v>
      </c>
      <c r="H834" s="1337">
        <v>0.83</v>
      </c>
      <c r="I834" s="338"/>
    </row>
    <row r="835" spans="2:9">
      <c r="B835" s="651" t="s">
        <v>7</v>
      </c>
      <c r="C835" s="1356">
        <v>5537</v>
      </c>
      <c r="D835" s="747" t="str">
        <f t="shared" si="27"/>
        <v>FL5537</v>
      </c>
      <c r="E835" s="1336">
        <v>1.0740000000000001</v>
      </c>
      <c r="F835" s="644">
        <f t="shared" si="28"/>
        <v>1.0669999999999999</v>
      </c>
      <c r="G835" s="748" t="s">
        <v>280</v>
      </c>
      <c r="H835" s="1337">
        <v>0.76</v>
      </c>
      <c r="I835" s="338"/>
    </row>
    <row r="836" spans="2:9">
      <c r="B836" s="651" t="s">
        <v>7</v>
      </c>
      <c r="C836" s="1356">
        <v>5551</v>
      </c>
      <c r="D836" s="747" t="str">
        <f t="shared" si="27"/>
        <v>FL5551</v>
      </c>
      <c r="E836" s="1336">
        <v>1.4350000000000001</v>
      </c>
      <c r="F836" s="644">
        <f t="shared" si="28"/>
        <v>1.3919999999999999</v>
      </c>
      <c r="G836" s="748" t="s">
        <v>280</v>
      </c>
      <c r="H836" s="1337">
        <v>1.34</v>
      </c>
      <c r="I836" s="338"/>
    </row>
    <row r="837" spans="2:9">
      <c r="B837" s="651" t="s">
        <v>7</v>
      </c>
      <c r="C837" s="1356">
        <v>5606</v>
      </c>
      <c r="D837" s="747" t="str">
        <f t="shared" si="27"/>
        <v>FL5606</v>
      </c>
      <c r="E837" s="1336">
        <v>1.3340000000000001</v>
      </c>
      <c r="F837" s="644">
        <f t="shared" si="28"/>
        <v>1.3009999999999999</v>
      </c>
      <c r="G837" s="748" t="s">
        <v>280</v>
      </c>
      <c r="H837" s="1337">
        <v>0.14000000000000001</v>
      </c>
      <c r="I837" s="338"/>
    </row>
    <row r="838" spans="2:9">
      <c r="B838" s="651" t="s">
        <v>7</v>
      </c>
      <c r="C838" s="1356">
        <v>5610</v>
      </c>
      <c r="D838" s="747" t="str">
        <f t="shared" si="27"/>
        <v>FL5610</v>
      </c>
      <c r="E838" s="1336">
        <v>1.2989999999999999</v>
      </c>
      <c r="F838" s="644">
        <f t="shared" si="28"/>
        <v>1.2689999999999999</v>
      </c>
      <c r="G838" s="748" t="s">
        <v>280</v>
      </c>
      <c r="H838" s="1337">
        <v>0.87</v>
      </c>
      <c r="I838" s="338"/>
    </row>
    <row r="839" spans="2:9">
      <c r="B839" s="651" t="s">
        <v>7</v>
      </c>
      <c r="C839" s="1356">
        <v>5613</v>
      </c>
      <c r="D839" s="747" t="str">
        <f t="shared" si="27"/>
        <v>FL5613</v>
      </c>
      <c r="E839" s="1336">
        <v>1.1100000000000001</v>
      </c>
      <c r="F839" s="644">
        <f t="shared" si="28"/>
        <v>1.099</v>
      </c>
      <c r="G839" s="748" t="s">
        <v>280</v>
      </c>
      <c r="H839" s="1337">
        <v>1.47</v>
      </c>
      <c r="I839" s="338"/>
    </row>
    <row r="840" spans="2:9">
      <c r="B840" s="651" t="s">
        <v>7</v>
      </c>
      <c r="C840" s="1356">
        <v>5645</v>
      </c>
      <c r="D840" s="747" t="str">
        <f t="shared" si="27"/>
        <v>FL5645</v>
      </c>
      <c r="E840" s="1336">
        <v>1.54</v>
      </c>
      <c r="F840" s="644">
        <f t="shared" si="28"/>
        <v>1.486</v>
      </c>
      <c r="G840" s="748" t="s">
        <v>280</v>
      </c>
      <c r="H840" s="1337">
        <v>1.53</v>
      </c>
      <c r="I840" s="338"/>
    </row>
    <row r="841" spans="2:9">
      <c r="B841" s="651" t="s">
        <v>7</v>
      </c>
      <c r="C841" s="1356">
        <v>5651</v>
      </c>
      <c r="D841" s="747" t="str">
        <f t="shared" si="27"/>
        <v>FL5651</v>
      </c>
      <c r="E841" s="1336">
        <v>1.32</v>
      </c>
      <c r="F841" s="644">
        <f t="shared" si="28"/>
        <v>1.288</v>
      </c>
      <c r="G841" s="748" t="s">
        <v>280</v>
      </c>
      <c r="H841" s="1337">
        <v>0.87</v>
      </c>
      <c r="I841" s="338"/>
    </row>
    <row r="842" spans="2:9">
      <c r="B842" s="651" t="s">
        <v>7</v>
      </c>
      <c r="C842" s="1356">
        <v>5703</v>
      </c>
      <c r="D842" s="747" t="str">
        <f t="shared" si="27"/>
        <v>FL5703</v>
      </c>
      <c r="E842" s="1336">
        <v>1.3109999999999999</v>
      </c>
      <c r="F842" s="644">
        <f t="shared" si="28"/>
        <v>1.28</v>
      </c>
      <c r="G842" s="748" t="s">
        <v>280</v>
      </c>
      <c r="H842" s="1337">
        <v>1</v>
      </c>
      <c r="I842" s="338"/>
    </row>
    <row r="843" spans="2:9">
      <c r="B843" s="651" t="s">
        <v>7</v>
      </c>
      <c r="C843" s="1356">
        <v>5705</v>
      </c>
      <c r="D843" s="747" t="str">
        <f t="shared" ref="D843:D906" si="29">B843&amp;TEXT(C843,"0000")</f>
        <v>FL5705</v>
      </c>
      <c r="E843" s="1336">
        <v>1.226</v>
      </c>
      <c r="F843" s="644">
        <f t="shared" ref="F843:F906" si="30">IF(E843="NA","NA",ROUND((E843-1)*0.9+1,3))</f>
        <v>1.2030000000000001</v>
      </c>
      <c r="G843" s="748" t="s">
        <v>280</v>
      </c>
      <c r="H843" s="1337">
        <v>0.67</v>
      </c>
      <c r="I843" s="338"/>
    </row>
    <row r="844" spans="2:9">
      <c r="B844" s="651" t="s">
        <v>7</v>
      </c>
      <c r="C844" s="1356">
        <v>5951</v>
      </c>
      <c r="D844" s="747" t="str">
        <f t="shared" si="29"/>
        <v>FL5951</v>
      </c>
      <c r="E844" s="1336">
        <v>0.97499999999999998</v>
      </c>
      <c r="F844" s="644">
        <f t="shared" si="30"/>
        <v>0.97799999999999998</v>
      </c>
      <c r="G844" s="748" t="s">
        <v>280</v>
      </c>
      <c r="H844" s="1337">
        <v>0.42</v>
      </c>
      <c r="I844" s="338"/>
    </row>
    <row r="845" spans="2:9">
      <c r="B845" s="651" t="s">
        <v>7</v>
      </c>
      <c r="C845" s="1356">
        <v>6004</v>
      </c>
      <c r="D845" s="747" t="str">
        <f t="shared" si="29"/>
        <v>FL6004</v>
      </c>
      <c r="E845" s="1336">
        <v>1.1779999999999999</v>
      </c>
      <c r="F845" s="644">
        <f t="shared" si="30"/>
        <v>1.1599999999999999</v>
      </c>
      <c r="G845" s="748" t="s">
        <v>280</v>
      </c>
      <c r="H845" s="1337">
        <v>0.88</v>
      </c>
      <c r="I845" s="338"/>
    </row>
    <row r="846" spans="2:9">
      <c r="B846" s="651" t="s">
        <v>7</v>
      </c>
      <c r="C846" s="1356">
        <v>6006</v>
      </c>
      <c r="D846" s="747" t="str">
        <f t="shared" si="29"/>
        <v>FL6006</v>
      </c>
      <c r="E846" s="1336">
        <v>1.141</v>
      </c>
      <c r="F846" s="644">
        <f t="shared" si="30"/>
        <v>1.127</v>
      </c>
      <c r="G846" s="748" t="s">
        <v>280</v>
      </c>
      <c r="H846" s="1337">
        <v>0.22</v>
      </c>
      <c r="I846" s="338"/>
    </row>
    <row r="847" spans="2:9">
      <c r="B847" s="651" t="s">
        <v>7</v>
      </c>
      <c r="C847" s="1356">
        <v>6017</v>
      </c>
      <c r="D847" s="747" t="str">
        <f t="shared" si="29"/>
        <v>FL6017</v>
      </c>
      <c r="E847" s="1336">
        <v>1.141</v>
      </c>
      <c r="F847" s="644">
        <f t="shared" si="30"/>
        <v>1.127</v>
      </c>
      <c r="G847" s="748" t="s">
        <v>280</v>
      </c>
      <c r="H847" s="1337">
        <v>0.22</v>
      </c>
      <c r="I847" s="338"/>
    </row>
    <row r="848" spans="2:9">
      <c r="B848" s="651" t="s">
        <v>7</v>
      </c>
      <c r="C848" s="1356">
        <v>6018</v>
      </c>
      <c r="D848" s="747" t="str">
        <f t="shared" si="29"/>
        <v>FL6018</v>
      </c>
      <c r="E848" s="1336">
        <v>1.1930000000000001</v>
      </c>
      <c r="F848" s="644">
        <f t="shared" si="30"/>
        <v>1.1739999999999999</v>
      </c>
      <c r="G848" s="748" t="s">
        <v>280</v>
      </c>
      <c r="H848" s="1337">
        <v>0.57999999999999996</v>
      </c>
      <c r="I848" s="338"/>
    </row>
    <row r="849" spans="2:9">
      <c r="B849" s="651" t="s">
        <v>7</v>
      </c>
      <c r="C849" s="1356">
        <v>6045</v>
      </c>
      <c r="D849" s="747" t="str">
        <f t="shared" si="29"/>
        <v>FL6045</v>
      </c>
      <c r="E849" s="1336">
        <v>1.236</v>
      </c>
      <c r="F849" s="644">
        <f t="shared" si="30"/>
        <v>1.212</v>
      </c>
      <c r="G849" s="748" t="s">
        <v>280</v>
      </c>
      <c r="H849" s="1337">
        <v>0.6</v>
      </c>
      <c r="I849" s="338"/>
    </row>
    <row r="850" spans="2:9">
      <c r="B850" s="651" t="s">
        <v>7</v>
      </c>
      <c r="C850" s="1356">
        <v>6204</v>
      </c>
      <c r="D850" s="747" t="str">
        <f t="shared" si="29"/>
        <v>FL6204</v>
      </c>
      <c r="E850" s="1336">
        <v>1.0880000000000001</v>
      </c>
      <c r="F850" s="644">
        <f t="shared" si="30"/>
        <v>1.079</v>
      </c>
      <c r="G850" s="748" t="s">
        <v>280</v>
      </c>
      <c r="H850" s="1337">
        <v>1.05</v>
      </c>
      <c r="I850" s="338"/>
    </row>
    <row r="851" spans="2:9">
      <c r="B851" s="651" t="s">
        <v>7</v>
      </c>
      <c r="C851" s="1356">
        <v>6206</v>
      </c>
      <c r="D851" s="747" t="str">
        <f t="shared" si="29"/>
        <v>FL6206</v>
      </c>
      <c r="E851" s="1336">
        <v>1.2629999999999999</v>
      </c>
      <c r="F851" s="644">
        <f t="shared" si="30"/>
        <v>1.2370000000000001</v>
      </c>
      <c r="G851" s="748" t="s">
        <v>280</v>
      </c>
      <c r="H851" s="1337">
        <v>0.6</v>
      </c>
      <c r="I851" s="338"/>
    </row>
    <row r="852" spans="2:9">
      <c r="B852" s="651" t="s">
        <v>7</v>
      </c>
      <c r="C852" s="1356">
        <v>6213</v>
      </c>
      <c r="D852" s="747" t="str">
        <f t="shared" si="29"/>
        <v>FL6213</v>
      </c>
      <c r="E852" s="1336">
        <v>1.2330000000000001</v>
      </c>
      <c r="F852" s="644">
        <f t="shared" si="30"/>
        <v>1.21</v>
      </c>
      <c r="G852" s="748" t="s">
        <v>280</v>
      </c>
      <c r="H852" s="1337">
        <v>0.61</v>
      </c>
      <c r="I852" s="338"/>
    </row>
    <row r="853" spans="2:9">
      <c r="B853" s="651" t="s">
        <v>7</v>
      </c>
      <c r="C853" s="1356">
        <v>6214</v>
      </c>
      <c r="D853" s="747" t="str">
        <f t="shared" si="29"/>
        <v>FL6214</v>
      </c>
      <c r="E853" s="1336">
        <v>1.9410000000000001</v>
      </c>
      <c r="F853" s="644">
        <f t="shared" si="30"/>
        <v>1.847</v>
      </c>
      <c r="G853" s="748" t="s">
        <v>280</v>
      </c>
      <c r="H853" s="1337">
        <v>0.57999999999999996</v>
      </c>
      <c r="I853" s="338"/>
    </row>
    <row r="854" spans="2:9">
      <c r="B854" s="651" t="s">
        <v>7</v>
      </c>
      <c r="C854" s="1356">
        <v>6216</v>
      </c>
      <c r="D854" s="747" t="str">
        <f t="shared" si="29"/>
        <v>FL6216</v>
      </c>
      <c r="E854" s="1336">
        <v>1.27</v>
      </c>
      <c r="F854" s="644">
        <f t="shared" si="30"/>
        <v>1.2430000000000001</v>
      </c>
      <c r="G854" s="748" t="s">
        <v>280</v>
      </c>
      <c r="H854" s="1337">
        <v>0.77</v>
      </c>
      <c r="I854" s="338"/>
    </row>
    <row r="855" spans="2:9">
      <c r="B855" s="651" t="s">
        <v>7</v>
      </c>
      <c r="C855" s="1356">
        <v>6217</v>
      </c>
      <c r="D855" s="747" t="str">
        <f t="shared" si="29"/>
        <v>FL6217</v>
      </c>
      <c r="E855" s="1336">
        <v>1.496</v>
      </c>
      <c r="F855" s="644">
        <f t="shared" si="30"/>
        <v>1.446</v>
      </c>
      <c r="G855" s="748" t="s">
        <v>280</v>
      </c>
      <c r="H855" s="1337">
        <v>0.56999999999999995</v>
      </c>
      <c r="I855" s="338"/>
    </row>
    <row r="856" spans="2:9">
      <c r="B856" s="651" t="s">
        <v>7</v>
      </c>
      <c r="C856" s="1356">
        <v>6229</v>
      </c>
      <c r="D856" s="747" t="str">
        <f t="shared" si="29"/>
        <v>FL6229</v>
      </c>
      <c r="E856" s="1336">
        <v>1.1739999999999999</v>
      </c>
      <c r="F856" s="644">
        <f t="shared" si="30"/>
        <v>1.157</v>
      </c>
      <c r="G856" s="748" t="s">
        <v>280</v>
      </c>
      <c r="H856" s="1337">
        <v>0.72</v>
      </c>
      <c r="I856" s="338"/>
    </row>
    <row r="857" spans="2:9">
      <c r="B857" s="651" t="s">
        <v>7</v>
      </c>
      <c r="C857" s="1356">
        <v>6233</v>
      </c>
      <c r="D857" s="747" t="str">
        <f t="shared" si="29"/>
        <v>FL6233</v>
      </c>
      <c r="E857" s="1336">
        <v>1.286</v>
      </c>
      <c r="F857" s="644">
        <f t="shared" si="30"/>
        <v>1.2569999999999999</v>
      </c>
      <c r="G857" s="748" t="s">
        <v>280</v>
      </c>
      <c r="H857" s="1337">
        <v>0.54</v>
      </c>
      <c r="I857" s="338"/>
    </row>
    <row r="858" spans="2:9">
      <c r="B858" s="651" t="s">
        <v>7</v>
      </c>
      <c r="C858" s="1356">
        <v>6235</v>
      </c>
      <c r="D858" s="747" t="str">
        <f t="shared" si="29"/>
        <v>FL6235</v>
      </c>
      <c r="E858" s="1336">
        <v>1.2470000000000001</v>
      </c>
      <c r="F858" s="644">
        <f t="shared" si="30"/>
        <v>1.222</v>
      </c>
      <c r="G858" s="748" t="s">
        <v>280</v>
      </c>
      <c r="H858" s="1337">
        <v>0.77</v>
      </c>
      <c r="I858" s="338"/>
    </row>
    <row r="859" spans="2:9">
      <c r="B859" s="651" t="s">
        <v>7</v>
      </c>
      <c r="C859" s="1356">
        <v>6236</v>
      </c>
      <c r="D859" s="747" t="str">
        <f t="shared" si="29"/>
        <v>FL6236</v>
      </c>
      <c r="E859" s="1336">
        <v>1.141</v>
      </c>
      <c r="F859" s="644">
        <f t="shared" si="30"/>
        <v>1.127</v>
      </c>
      <c r="G859" s="748" t="s">
        <v>280</v>
      </c>
      <c r="H859" s="1337">
        <v>0.22</v>
      </c>
      <c r="I859" s="338"/>
    </row>
    <row r="860" spans="2:9">
      <c r="B860" s="651" t="s">
        <v>7</v>
      </c>
      <c r="C860" s="1356">
        <v>6237</v>
      </c>
      <c r="D860" s="747" t="str">
        <f t="shared" si="29"/>
        <v>FL6237</v>
      </c>
      <c r="E860" s="1336">
        <v>1.226</v>
      </c>
      <c r="F860" s="644">
        <f t="shared" si="30"/>
        <v>1.2030000000000001</v>
      </c>
      <c r="G860" s="748" t="s">
        <v>280</v>
      </c>
      <c r="H860" s="1337">
        <v>0.51</v>
      </c>
      <c r="I860" s="338"/>
    </row>
    <row r="861" spans="2:9">
      <c r="B861" s="651" t="s">
        <v>7</v>
      </c>
      <c r="C861" s="1356">
        <v>6251</v>
      </c>
      <c r="D861" s="747" t="str">
        <f t="shared" si="29"/>
        <v>FL6251</v>
      </c>
      <c r="E861" s="1336">
        <v>1.2629999999999999</v>
      </c>
      <c r="F861" s="644">
        <f t="shared" si="30"/>
        <v>1.2370000000000001</v>
      </c>
      <c r="G861" s="748" t="s">
        <v>280</v>
      </c>
      <c r="H861" s="1337">
        <v>0.6</v>
      </c>
      <c r="I861" s="338"/>
    </row>
    <row r="862" spans="2:9">
      <c r="B862" s="651" t="s">
        <v>7</v>
      </c>
      <c r="C862" s="1356">
        <v>6252</v>
      </c>
      <c r="D862" s="747" t="str">
        <f t="shared" si="29"/>
        <v>FL6252</v>
      </c>
      <c r="E862" s="1336">
        <v>1.3029999999999999</v>
      </c>
      <c r="F862" s="644">
        <f t="shared" si="30"/>
        <v>1.2729999999999999</v>
      </c>
      <c r="G862" s="748" t="s">
        <v>280</v>
      </c>
      <c r="H862" s="1337">
        <v>0.57999999999999996</v>
      </c>
      <c r="I862" s="338"/>
    </row>
    <row r="863" spans="2:9">
      <c r="B863" s="651" t="s">
        <v>7</v>
      </c>
      <c r="C863" s="1356">
        <v>6306</v>
      </c>
      <c r="D863" s="747" t="str">
        <f t="shared" si="29"/>
        <v>FL6306</v>
      </c>
      <c r="E863" s="1336">
        <v>1.2789999999999999</v>
      </c>
      <c r="F863" s="644">
        <f t="shared" si="30"/>
        <v>1.2509999999999999</v>
      </c>
      <c r="G863" s="748" t="s">
        <v>280</v>
      </c>
      <c r="H863" s="1337">
        <v>0.71</v>
      </c>
      <c r="I863" s="338"/>
    </row>
    <row r="864" spans="2:9">
      <c r="B864" s="651" t="s">
        <v>7</v>
      </c>
      <c r="C864" s="1356">
        <v>6319</v>
      </c>
      <c r="D864" s="747" t="str">
        <f t="shared" si="29"/>
        <v>FL6319</v>
      </c>
      <c r="E864" s="1336">
        <v>1.2569999999999999</v>
      </c>
      <c r="F864" s="644">
        <f t="shared" si="30"/>
        <v>1.2310000000000001</v>
      </c>
      <c r="G864" s="748" t="s">
        <v>280</v>
      </c>
      <c r="H864" s="1337">
        <v>0.55000000000000004</v>
      </c>
      <c r="I864" s="338"/>
    </row>
    <row r="865" spans="2:9">
      <c r="B865" s="651" t="s">
        <v>7</v>
      </c>
      <c r="C865" s="1356">
        <v>6325</v>
      </c>
      <c r="D865" s="747" t="str">
        <f t="shared" si="29"/>
        <v>FL6325</v>
      </c>
      <c r="E865" s="1336">
        <v>1.3049999999999999</v>
      </c>
      <c r="F865" s="644">
        <f t="shared" si="30"/>
        <v>1.2749999999999999</v>
      </c>
      <c r="G865" s="748" t="s">
        <v>280</v>
      </c>
      <c r="H865" s="1337">
        <v>0.67</v>
      </c>
      <c r="I865" s="338"/>
    </row>
    <row r="866" spans="2:9">
      <c r="B866" s="651" t="s">
        <v>7</v>
      </c>
      <c r="C866" s="1356">
        <v>6400</v>
      </c>
      <c r="D866" s="747" t="str">
        <f t="shared" si="29"/>
        <v>FL6400</v>
      </c>
      <c r="E866" s="1336">
        <v>1.0509999999999999</v>
      </c>
      <c r="F866" s="644">
        <f t="shared" si="30"/>
        <v>1.046</v>
      </c>
      <c r="G866" s="748" t="s">
        <v>280</v>
      </c>
      <c r="H866" s="1337">
        <v>1.01</v>
      </c>
      <c r="I866" s="338"/>
    </row>
    <row r="867" spans="2:9">
      <c r="B867" s="651" t="s">
        <v>7</v>
      </c>
      <c r="C867" s="1356">
        <v>6503</v>
      </c>
      <c r="D867" s="747" t="str">
        <f t="shared" si="29"/>
        <v>FL6503</v>
      </c>
      <c r="E867" s="1336">
        <v>0.97199999999999998</v>
      </c>
      <c r="F867" s="644">
        <f t="shared" si="30"/>
        <v>0.97499999999999998</v>
      </c>
      <c r="G867" s="748" t="s">
        <v>280</v>
      </c>
      <c r="H867" s="1337">
        <v>0.45</v>
      </c>
      <c r="I867" s="338"/>
    </row>
    <row r="868" spans="2:9">
      <c r="B868" s="651" t="s">
        <v>7</v>
      </c>
      <c r="C868" s="1356">
        <v>6504</v>
      </c>
      <c r="D868" s="747" t="str">
        <f t="shared" si="29"/>
        <v>FL6504</v>
      </c>
      <c r="E868" s="1336">
        <v>0.88200000000000001</v>
      </c>
      <c r="F868" s="644">
        <f t="shared" si="30"/>
        <v>0.89400000000000002</v>
      </c>
      <c r="G868" s="748" t="s">
        <v>280</v>
      </c>
      <c r="H868" s="1337">
        <v>0.66</v>
      </c>
      <c r="I868" s="338"/>
    </row>
    <row r="869" spans="2:9">
      <c r="B869" s="651" t="s">
        <v>7</v>
      </c>
      <c r="C869" s="1356">
        <v>6702</v>
      </c>
      <c r="D869" s="747" t="str">
        <f t="shared" si="29"/>
        <v>FL6702</v>
      </c>
      <c r="E869" s="1336">
        <v>1.141</v>
      </c>
      <c r="F869" s="644">
        <f t="shared" si="30"/>
        <v>1.127</v>
      </c>
      <c r="G869" s="748" t="s">
        <v>280</v>
      </c>
      <c r="H869" s="1337">
        <v>0.22</v>
      </c>
      <c r="I869" s="338"/>
    </row>
    <row r="870" spans="2:9">
      <c r="B870" s="651" t="s">
        <v>7</v>
      </c>
      <c r="C870" s="1356">
        <v>6703</v>
      </c>
      <c r="D870" s="747" t="str">
        <f t="shared" si="29"/>
        <v>FL6703</v>
      </c>
      <c r="E870" s="1336">
        <v>1.141</v>
      </c>
      <c r="F870" s="644">
        <f t="shared" si="30"/>
        <v>1.127</v>
      </c>
      <c r="G870" s="748" t="s">
        <v>280</v>
      </c>
      <c r="H870" s="1337">
        <v>0.22</v>
      </c>
      <c r="I870" s="338"/>
    </row>
    <row r="871" spans="2:9">
      <c r="B871" s="651" t="s">
        <v>7</v>
      </c>
      <c r="C871" s="1356">
        <v>6704</v>
      </c>
      <c r="D871" s="747" t="str">
        <f t="shared" si="29"/>
        <v>FL6704</v>
      </c>
      <c r="E871" s="1336">
        <v>1.141</v>
      </c>
      <c r="F871" s="644">
        <f t="shared" si="30"/>
        <v>1.127</v>
      </c>
      <c r="G871" s="748" t="s">
        <v>280</v>
      </c>
      <c r="H871" s="1337">
        <v>0.22</v>
      </c>
      <c r="I871" s="338"/>
    </row>
    <row r="872" spans="2:9">
      <c r="B872" s="651" t="s">
        <v>7</v>
      </c>
      <c r="C872" s="1356">
        <v>6801</v>
      </c>
      <c r="D872" s="747" t="str">
        <f t="shared" si="29"/>
        <v>FL6801</v>
      </c>
      <c r="E872" s="1336">
        <v>1.141</v>
      </c>
      <c r="F872" s="644">
        <f t="shared" si="30"/>
        <v>1.127</v>
      </c>
      <c r="G872" s="748" t="s">
        <v>280</v>
      </c>
      <c r="H872" s="1337">
        <v>0.22</v>
      </c>
      <c r="I872" s="338"/>
    </row>
    <row r="873" spans="2:9">
      <c r="B873" s="651" t="s">
        <v>7</v>
      </c>
      <c r="C873" s="1356">
        <v>6811</v>
      </c>
      <c r="D873" s="747" t="str">
        <f t="shared" si="29"/>
        <v>FL6811</v>
      </c>
      <c r="E873" s="1336">
        <v>1.141</v>
      </c>
      <c r="F873" s="644">
        <f t="shared" si="30"/>
        <v>1.127</v>
      </c>
      <c r="G873" s="748" t="s">
        <v>280</v>
      </c>
      <c r="H873" s="1337">
        <v>0.22</v>
      </c>
      <c r="I873" s="338"/>
    </row>
    <row r="874" spans="2:9">
      <c r="B874" s="651" t="s">
        <v>7</v>
      </c>
      <c r="C874" s="1356">
        <v>6824</v>
      </c>
      <c r="D874" s="747" t="str">
        <f t="shared" si="29"/>
        <v>FL6824</v>
      </c>
      <c r="E874" s="1336">
        <v>1.554</v>
      </c>
      <c r="F874" s="644">
        <f t="shared" si="30"/>
        <v>1.4990000000000001</v>
      </c>
      <c r="G874" s="748" t="s">
        <v>280</v>
      </c>
      <c r="H874" s="1337">
        <v>0.52</v>
      </c>
      <c r="I874" s="338"/>
    </row>
    <row r="875" spans="2:9">
      <c r="B875" s="651" t="s">
        <v>7</v>
      </c>
      <c r="C875" s="1356">
        <v>6826</v>
      </c>
      <c r="D875" s="747" t="str">
        <f t="shared" si="29"/>
        <v>FL6826</v>
      </c>
      <c r="E875" s="1336">
        <v>1.141</v>
      </c>
      <c r="F875" s="644">
        <f t="shared" si="30"/>
        <v>1.127</v>
      </c>
      <c r="G875" s="748" t="s">
        <v>280</v>
      </c>
      <c r="H875" s="1337">
        <v>0.22</v>
      </c>
      <c r="I875" s="338"/>
    </row>
    <row r="876" spans="2:9">
      <c r="B876" s="651" t="s">
        <v>7</v>
      </c>
      <c r="C876" s="1356">
        <v>6828</v>
      </c>
      <c r="D876" s="747" t="str">
        <f t="shared" si="29"/>
        <v>FL6828</v>
      </c>
      <c r="E876" s="1336">
        <v>1.141</v>
      </c>
      <c r="F876" s="644">
        <f t="shared" si="30"/>
        <v>1.127</v>
      </c>
      <c r="G876" s="748" t="s">
        <v>280</v>
      </c>
      <c r="H876" s="1337">
        <v>0.22</v>
      </c>
      <c r="I876" s="338"/>
    </row>
    <row r="877" spans="2:9">
      <c r="B877" s="651" t="s">
        <v>7</v>
      </c>
      <c r="C877" s="1356">
        <v>6834</v>
      </c>
      <c r="D877" s="747" t="str">
        <f t="shared" si="29"/>
        <v>FL6834</v>
      </c>
      <c r="E877" s="1336">
        <v>0.98699999999999999</v>
      </c>
      <c r="F877" s="644">
        <f t="shared" si="30"/>
        <v>0.98799999999999999</v>
      </c>
      <c r="G877" s="748" t="s">
        <v>280</v>
      </c>
      <c r="H877" s="1337">
        <v>0.74</v>
      </c>
      <c r="I877" s="338"/>
    </row>
    <row r="878" spans="2:9">
      <c r="B878" s="651" t="s">
        <v>7</v>
      </c>
      <c r="C878" s="1356">
        <v>6836</v>
      </c>
      <c r="D878" s="747" t="str">
        <f t="shared" si="29"/>
        <v>FL6836</v>
      </c>
      <c r="E878" s="1336">
        <v>1.0289999999999999</v>
      </c>
      <c r="F878" s="644">
        <f t="shared" si="30"/>
        <v>1.026</v>
      </c>
      <c r="G878" s="748" t="s">
        <v>280</v>
      </c>
      <c r="H878" s="1337">
        <v>0.55000000000000004</v>
      </c>
      <c r="I878" s="338"/>
    </row>
    <row r="879" spans="2:9">
      <c r="B879" s="651" t="s">
        <v>7</v>
      </c>
      <c r="C879" s="1356">
        <v>6838</v>
      </c>
      <c r="D879" s="747" t="str">
        <f t="shared" si="29"/>
        <v>FL6838</v>
      </c>
      <c r="E879" s="1336">
        <v>0.98299999999999998</v>
      </c>
      <c r="F879" s="644">
        <f t="shared" si="30"/>
        <v>0.98499999999999999</v>
      </c>
      <c r="G879" s="748" t="s">
        <v>280</v>
      </c>
      <c r="H879" s="1337">
        <v>0.55000000000000004</v>
      </c>
      <c r="I879" s="338"/>
    </row>
    <row r="880" spans="2:9">
      <c r="B880" s="651" t="s">
        <v>7</v>
      </c>
      <c r="C880" s="1356">
        <v>6843</v>
      </c>
      <c r="D880" s="747" t="str">
        <f t="shared" si="29"/>
        <v>FL6843</v>
      </c>
      <c r="E880" s="1336">
        <v>1.9410000000000001</v>
      </c>
      <c r="F880" s="644">
        <f t="shared" si="30"/>
        <v>1.847</v>
      </c>
      <c r="G880" s="748" t="s">
        <v>280</v>
      </c>
      <c r="H880" s="1337">
        <v>0.57999999999999996</v>
      </c>
      <c r="I880" s="338"/>
    </row>
    <row r="881" spans="2:9">
      <c r="B881" s="651" t="s">
        <v>7</v>
      </c>
      <c r="C881" s="1356">
        <v>6845</v>
      </c>
      <c r="D881" s="747" t="str">
        <f t="shared" si="29"/>
        <v>FL6845</v>
      </c>
      <c r="E881" s="1336">
        <v>1.9410000000000001</v>
      </c>
      <c r="F881" s="644">
        <f t="shared" si="30"/>
        <v>1.847</v>
      </c>
      <c r="G881" s="748" t="s">
        <v>280</v>
      </c>
      <c r="H881" s="1337">
        <v>0.57999999999999996</v>
      </c>
      <c r="I881" s="338"/>
    </row>
    <row r="882" spans="2:9">
      <c r="B882" s="651" t="s">
        <v>7</v>
      </c>
      <c r="C882" s="1356">
        <v>6854</v>
      </c>
      <c r="D882" s="747" t="str">
        <f t="shared" si="29"/>
        <v>FL6854</v>
      </c>
      <c r="E882" s="1336">
        <v>1.089</v>
      </c>
      <c r="F882" s="644">
        <f t="shared" si="30"/>
        <v>1.08</v>
      </c>
      <c r="G882" s="748" t="s">
        <v>280</v>
      </c>
      <c r="H882" s="1337">
        <v>0.77</v>
      </c>
      <c r="I882" s="338"/>
    </row>
    <row r="883" spans="2:9">
      <c r="B883" s="651" t="s">
        <v>7</v>
      </c>
      <c r="C883" s="1356">
        <v>6872</v>
      </c>
      <c r="D883" s="747" t="str">
        <f t="shared" si="29"/>
        <v>FL6872</v>
      </c>
      <c r="E883" s="1336">
        <v>1.9410000000000001</v>
      </c>
      <c r="F883" s="644">
        <f t="shared" si="30"/>
        <v>1.847</v>
      </c>
      <c r="G883" s="748" t="s">
        <v>280</v>
      </c>
      <c r="H883" s="1337">
        <v>0.57999999999999996</v>
      </c>
      <c r="I883" s="338"/>
    </row>
    <row r="884" spans="2:9">
      <c r="B884" s="651" t="s">
        <v>7</v>
      </c>
      <c r="C884" s="1356">
        <v>6874</v>
      </c>
      <c r="D884" s="747" t="str">
        <f t="shared" si="29"/>
        <v>FL6874</v>
      </c>
      <c r="E884" s="1336">
        <v>1.9410000000000001</v>
      </c>
      <c r="F884" s="644">
        <f t="shared" si="30"/>
        <v>1.847</v>
      </c>
      <c r="G884" s="748" t="s">
        <v>280</v>
      </c>
      <c r="H884" s="1337">
        <v>0.57999999999999996</v>
      </c>
      <c r="I884" s="338"/>
    </row>
    <row r="885" spans="2:9">
      <c r="B885" s="651" t="s">
        <v>7</v>
      </c>
      <c r="C885" s="1356">
        <v>6882</v>
      </c>
      <c r="D885" s="747" t="str">
        <f t="shared" si="29"/>
        <v>FL6882</v>
      </c>
      <c r="E885" s="1336">
        <v>1.089</v>
      </c>
      <c r="F885" s="644">
        <f t="shared" si="30"/>
        <v>1.08</v>
      </c>
      <c r="G885" s="748" t="s">
        <v>280</v>
      </c>
      <c r="H885" s="1337">
        <v>0.48</v>
      </c>
      <c r="I885" s="338"/>
    </row>
    <row r="886" spans="2:9">
      <c r="B886" s="651" t="s">
        <v>7</v>
      </c>
      <c r="C886" s="1356">
        <v>6884</v>
      </c>
      <c r="D886" s="747" t="str">
        <f t="shared" si="29"/>
        <v>FL6884</v>
      </c>
      <c r="E886" s="1336">
        <v>1.079</v>
      </c>
      <c r="F886" s="644">
        <f t="shared" si="30"/>
        <v>1.071</v>
      </c>
      <c r="G886" s="748" t="s">
        <v>280</v>
      </c>
      <c r="H886" s="1337">
        <v>0.57999999999999996</v>
      </c>
      <c r="I886" s="338"/>
    </row>
    <row r="887" spans="2:9">
      <c r="B887" s="651" t="s">
        <v>7</v>
      </c>
      <c r="C887" s="1356">
        <v>7016</v>
      </c>
      <c r="D887" s="747" t="str">
        <f t="shared" si="29"/>
        <v>FL7016</v>
      </c>
      <c r="E887" s="1336">
        <v>1.175</v>
      </c>
      <c r="F887" s="644">
        <f t="shared" si="30"/>
        <v>1.1579999999999999</v>
      </c>
      <c r="G887" s="748" t="s">
        <v>280</v>
      </c>
      <c r="H887" s="1337">
        <v>0.67</v>
      </c>
      <c r="I887" s="338"/>
    </row>
    <row r="888" spans="2:9">
      <c r="B888" s="651" t="s">
        <v>7</v>
      </c>
      <c r="C888" s="1356">
        <v>7024</v>
      </c>
      <c r="D888" s="747" t="str">
        <f t="shared" si="29"/>
        <v>FL7024</v>
      </c>
      <c r="E888" s="1336">
        <v>1.1519999999999999</v>
      </c>
      <c r="F888" s="644">
        <f t="shared" si="30"/>
        <v>1.137</v>
      </c>
      <c r="G888" s="748" t="s">
        <v>280</v>
      </c>
      <c r="H888" s="1337">
        <v>0.69</v>
      </c>
      <c r="I888" s="338"/>
    </row>
    <row r="889" spans="2:9">
      <c r="B889" s="651" t="s">
        <v>7</v>
      </c>
      <c r="C889" s="1356">
        <v>7038</v>
      </c>
      <c r="D889" s="747" t="str">
        <f t="shared" si="29"/>
        <v>FL7038</v>
      </c>
      <c r="E889" s="1336">
        <v>1.1319999999999999</v>
      </c>
      <c r="F889" s="644">
        <f t="shared" si="30"/>
        <v>1.119</v>
      </c>
      <c r="G889" s="748" t="s">
        <v>280</v>
      </c>
      <c r="H889" s="1337">
        <v>0.67</v>
      </c>
      <c r="I889" s="338"/>
    </row>
    <row r="890" spans="2:9">
      <c r="B890" s="651" t="s">
        <v>7</v>
      </c>
      <c r="C890" s="1356">
        <v>7046</v>
      </c>
      <c r="D890" s="747" t="str">
        <f t="shared" si="29"/>
        <v>FL7046</v>
      </c>
      <c r="E890" s="1336">
        <v>1.9410000000000001</v>
      </c>
      <c r="F890" s="644">
        <f t="shared" si="30"/>
        <v>1.847</v>
      </c>
      <c r="G890" s="748" t="s">
        <v>280</v>
      </c>
      <c r="H890" s="1337">
        <v>0.57999999999999996</v>
      </c>
      <c r="I890" s="338"/>
    </row>
    <row r="891" spans="2:9">
      <c r="B891" s="651" t="s">
        <v>7</v>
      </c>
      <c r="C891" s="1356">
        <v>7047</v>
      </c>
      <c r="D891" s="747" t="str">
        <f t="shared" si="29"/>
        <v>FL7047</v>
      </c>
      <c r="E891" s="1336">
        <v>1.1459999999999999</v>
      </c>
      <c r="F891" s="644">
        <f t="shared" si="30"/>
        <v>1.131</v>
      </c>
      <c r="G891" s="748" t="s">
        <v>280</v>
      </c>
      <c r="H891" s="1337">
        <v>0.68</v>
      </c>
      <c r="I891" s="338"/>
    </row>
    <row r="892" spans="2:9">
      <c r="B892" s="651" t="s">
        <v>7</v>
      </c>
      <c r="C892" s="1356">
        <v>7050</v>
      </c>
      <c r="D892" s="747" t="str">
        <f t="shared" si="29"/>
        <v>FL7050</v>
      </c>
      <c r="E892" s="1336">
        <v>1.149</v>
      </c>
      <c r="F892" s="644">
        <f t="shared" si="30"/>
        <v>1.1339999999999999</v>
      </c>
      <c r="G892" s="748" t="s">
        <v>280</v>
      </c>
      <c r="H892" s="1337">
        <v>0.68</v>
      </c>
      <c r="I892" s="338"/>
    </row>
    <row r="893" spans="2:9">
      <c r="B893" s="651" t="s">
        <v>7</v>
      </c>
      <c r="C893" s="1356">
        <v>7090</v>
      </c>
      <c r="D893" s="747" t="str">
        <f t="shared" si="29"/>
        <v>FL7090</v>
      </c>
      <c r="E893" s="1336">
        <v>1.145</v>
      </c>
      <c r="F893" s="644">
        <f t="shared" si="30"/>
        <v>1.131</v>
      </c>
      <c r="G893" s="748" t="s">
        <v>280</v>
      </c>
      <c r="H893" s="1337">
        <v>0.68</v>
      </c>
      <c r="I893" s="338"/>
    </row>
    <row r="894" spans="2:9">
      <c r="B894" s="651" t="s">
        <v>7</v>
      </c>
      <c r="C894" s="1356">
        <v>7098</v>
      </c>
      <c r="D894" s="747" t="str">
        <f t="shared" si="29"/>
        <v>FL7098</v>
      </c>
      <c r="E894" s="1336">
        <v>1.9410000000000001</v>
      </c>
      <c r="F894" s="644">
        <f t="shared" si="30"/>
        <v>1.847</v>
      </c>
      <c r="G894" s="748" t="s">
        <v>280</v>
      </c>
      <c r="H894" s="1337">
        <v>0.57999999999999996</v>
      </c>
      <c r="I894" s="338"/>
    </row>
    <row r="895" spans="2:9">
      <c r="B895" s="651" t="s">
        <v>7</v>
      </c>
      <c r="C895" s="1356">
        <v>7099</v>
      </c>
      <c r="D895" s="747" t="str">
        <f t="shared" si="29"/>
        <v>FL7099</v>
      </c>
      <c r="E895" s="1336">
        <v>1.9410000000000001</v>
      </c>
      <c r="F895" s="644">
        <f t="shared" si="30"/>
        <v>1.847</v>
      </c>
      <c r="G895" s="748" t="s">
        <v>280</v>
      </c>
      <c r="H895" s="1337">
        <v>0.57999999999999996</v>
      </c>
      <c r="I895" s="338"/>
    </row>
    <row r="896" spans="2:9">
      <c r="B896" s="651" t="s">
        <v>7</v>
      </c>
      <c r="C896" s="1356">
        <v>7133</v>
      </c>
      <c r="D896" s="747" t="str">
        <f t="shared" si="29"/>
        <v>FL7133</v>
      </c>
      <c r="E896" s="1336">
        <v>1.0449999999999999</v>
      </c>
      <c r="F896" s="644">
        <f t="shared" si="30"/>
        <v>1.0409999999999999</v>
      </c>
      <c r="G896" s="748" t="s">
        <v>280</v>
      </c>
      <c r="H896" s="1337">
        <v>0.56999999999999995</v>
      </c>
      <c r="I896" s="338"/>
    </row>
    <row r="897" spans="2:9">
      <c r="B897" s="651" t="s">
        <v>7</v>
      </c>
      <c r="C897" s="1356">
        <v>7151</v>
      </c>
      <c r="D897" s="747" t="str">
        <f t="shared" si="29"/>
        <v>FL7151</v>
      </c>
      <c r="E897" s="1336">
        <v>1.554</v>
      </c>
      <c r="F897" s="644">
        <f t="shared" si="30"/>
        <v>1.4990000000000001</v>
      </c>
      <c r="G897" s="748" t="s">
        <v>280</v>
      </c>
      <c r="H897" s="1337">
        <v>0.52</v>
      </c>
      <c r="I897" s="338"/>
    </row>
    <row r="898" spans="2:9">
      <c r="B898" s="651" t="s">
        <v>7</v>
      </c>
      <c r="C898" s="1356">
        <v>7152</v>
      </c>
      <c r="D898" s="747" t="str">
        <f t="shared" si="29"/>
        <v>FL7152</v>
      </c>
      <c r="E898" s="1336">
        <v>1.554</v>
      </c>
      <c r="F898" s="644">
        <f t="shared" si="30"/>
        <v>1.4990000000000001</v>
      </c>
      <c r="G898" s="748" t="s">
        <v>280</v>
      </c>
      <c r="H898" s="1337">
        <v>0.52</v>
      </c>
      <c r="I898" s="338"/>
    </row>
    <row r="899" spans="2:9">
      <c r="B899" s="651" t="s">
        <v>7</v>
      </c>
      <c r="C899" s="1356">
        <v>7153</v>
      </c>
      <c r="D899" s="747" t="str">
        <f t="shared" si="29"/>
        <v>FL7153</v>
      </c>
      <c r="E899" s="1336">
        <v>1.554</v>
      </c>
      <c r="F899" s="644">
        <f t="shared" si="30"/>
        <v>1.4990000000000001</v>
      </c>
      <c r="G899" s="748" t="s">
        <v>280</v>
      </c>
      <c r="H899" s="1337">
        <v>0.52</v>
      </c>
      <c r="I899" s="338"/>
    </row>
    <row r="900" spans="2:9">
      <c r="B900" s="651" t="s">
        <v>7</v>
      </c>
      <c r="C900" s="1356">
        <v>7201</v>
      </c>
      <c r="D900" s="747" t="str">
        <f t="shared" si="29"/>
        <v>FL7201</v>
      </c>
      <c r="E900" s="1336">
        <v>1.0669999999999999</v>
      </c>
      <c r="F900" s="644">
        <f t="shared" si="30"/>
        <v>1.06</v>
      </c>
      <c r="G900" s="748" t="s">
        <v>280</v>
      </c>
      <c r="H900" s="1337">
        <v>1.08</v>
      </c>
      <c r="I900" s="338"/>
    </row>
    <row r="901" spans="2:9">
      <c r="B901" s="651" t="s">
        <v>7</v>
      </c>
      <c r="C901" s="1356">
        <v>7204</v>
      </c>
      <c r="D901" s="747" t="str">
        <f t="shared" si="29"/>
        <v>FL7204</v>
      </c>
      <c r="E901" s="1336">
        <v>0.83899999999999997</v>
      </c>
      <c r="F901" s="644">
        <f t="shared" si="30"/>
        <v>0.85499999999999998</v>
      </c>
      <c r="G901" s="748" t="s">
        <v>280</v>
      </c>
      <c r="H901" s="1337">
        <v>0.53</v>
      </c>
      <c r="I901" s="338"/>
    </row>
    <row r="902" spans="2:9">
      <c r="B902" s="651" t="s">
        <v>7</v>
      </c>
      <c r="C902" s="1356">
        <v>7205</v>
      </c>
      <c r="D902" s="747" t="str">
        <f t="shared" si="29"/>
        <v>FL7205</v>
      </c>
      <c r="E902" s="1336">
        <v>1.089</v>
      </c>
      <c r="F902" s="644">
        <f t="shared" si="30"/>
        <v>1.08</v>
      </c>
      <c r="G902" s="748" t="s">
        <v>280</v>
      </c>
      <c r="H902" s="1337">
        <v>1.22</v>
      </c>
      <c r="I902" s="338"/>
    </row>
    <row r="903" spans="2:9">
      <c r="B903" s="651" t="s">
        <v>7</v>
      </c>
      <c r="C903" s="1356">
        <v>7219</v>
      </c>
      <c r="D903" s="747" t="str">
        <f t="shared" si="29"/>
        <v>FL7219</v>
      </c>
      <c r="E903" s="1336">
        <v>1.202</v>
      </c>
      <c r="F903" s="644">
        <f t="shared" si="30"/>
        <v>1.1819999999999999</v>
      </c>
      <c r="G903" s="748" t="s">
        <v>280</v>
      </c>
      <c r="H903" s="1337">
        <v>0.81</v>
      </c>
      <c r="I903" s="338"/>
    </row>
    <row r="904" spans="2:9">
      <c r="B904" s="651" t="s">
        <v>7</v>
      </c>
      <c r="C904" s="1356">
        <v>7222</v>
      </c>
      <c r="D904" s="747" t="str">
        <f t="shared" si="29"/>
        <v>FL7222</v>
      </c>
      <c r="E904" s="1336">
        <v>1.141</v>
      </c>
      <c r="F904" s="644">
        <f t="shared" si="30"/>
        <v>1.127</v>
      </c>
      <c r="G904" s="748" t="s">
        <v>280</v>
      </c>
      <c r="H904" s="1337">
        <v>0.22</v>
      </c>
      <c r="I904" s="338"/>
    </row>
    <row r="905" spans="2:9">
      <c r="B905" s="651" t="s">
        <v>7</v>
      </c>
      <c r="C905" s="1356">
        <v>7230</v>
      </c>
      <c r="D905" s="747" t="str">
        <f t="shared" si="29"/>
        <v>FL7230</v>
      </c>
      <c r="E905" s="1336">
        <v>1.002</v>
      </c>
      <c r="F905" s="644">
        <f t="shared" si="30"/>
        <v>1.002</v>
      </c>
      <c r="G905" s="748" t="s">
        <v>280</v>
      </c>
      <c r="H905" s="1337">
        <v>1.0900000000000001</v>
      </c>
      <c r="I905" s="338"/>
    </row>
    <row r="906" spans="2:9">
      <c r="B906" s="651" t="s">
        <v>7</v>
      </c>
      <c r="C906" s="1356">
        <v>7231</v>
      </c>
      <c r="D906" s="747" t="str">
        <f t="shared" si="29"/>
        <v>FL7231</v>
      </c>
      <c r="E906" s="1336">
        <v>1.127</v>
      </c>
      <c r="F906" s="644">
        <f t="shared" si="30"/>
        <v>1.1140000000000001</v>
      </c>
      <c r="G906" s="748" t="s">
        <v>280</v>
      </c>
      <c r="H906" s="1337">
        <v>1.1299999999999999</v>
      </c>
      <c r="I906" s="338"/>
    </row>
    <row r="907" spans="2:9">
      <c r="B907" s="651" t="s">
        <v>7</v>
      </c>
      <c r="C907" s="1356">
        <v>7232</v>
      </c>
      <c r="D907" s="747" t="str">
        <f t="shared" ref="D907:D970" si="31">B907&amp;TEXT(C907,"0000")</f>
        <v>FL7232</v>
      </c>
      <c r="E907" s="1336">
        <v>1.1930000000000001</v>
      </c>
      <c r="F907" s="644">
        <f t="shared" ref="F907:F970" si="32">IF(E907="NA","NA",ROUND((E907-1)*0.9+1,3))</f>
        <v>1.1739999999999999</v>
      </c>
      <c r="G907" s="748" t="s">
        <v>280</v>
      </c>
      <c r="H907" s="1337">
        <v>0.85</v>
      </c>
      <c r="I907" s="338"/>
    </row>
    <row r="908" spans="2:9">
      <c r="B908" s="651" t="s">
        <v>7</v>
      </c>
      <c r="C908" s="1356">
        <v>7309</v>
      </c>
      <c r="D908" s="747" t="str">
        <f t="shared" si="31"/>
        <v>FL7309</v>
      </c>
      <c r="E908" s="1336">
        <v>1.9410000000000001</v>
      </c>
      <c r="F908" s="644">
        <f t="shared" si="32"/>
        <v>1.847</v>
      </c>
      <c r="G908" s="748" t="s">
        <v>280</v>
      </c>
      <c r="H908" s="1337">
        <v>0.57999999999999996</v>
      </c>
      <c r="I908" s="338"/>
    </row>
    <row r="909" spans="2:9">
      <c r="B909" s="651" t="s">
        <v>7</v>
      </c>
      <c r="C909" s="1356">
        <v>7313</v>
      </c>
      <c r="D909" s="747" t="str">
        <f t="shared" si="31"/>
        <v>FL7313</v>
      </c>
      <c r="E909" s="1336">
        <v>1.9410000000000001</v>
      </c>
      <c r="F909" s="644">
        <f t="shared" si="32"/>
        <v>1.847</v>
      </c>
      <c r="G909" s="748" t="s">
        <v>280</v>
      </c>
      <c r="H909" s="1337">
        <v>0.57999999999999996</v>
      </c>
      <c r="I909" s="338"/>
    </row>
    <row r="910" spans="2:9">
      <c r="B910" s="651" t="s">
        <v>7</v>
      </c>
      <c r="C910" s="1356">
        <v>7317</v>
      </c>
      <c r="D910" s="747" t="str">
        <f t="shared" si="31"/>
        <v>FL7317</v>
      </c>
      <c r="E910" s="1336">
        <v>1.9410000000000001</v>
      </c>
      <c r="F910" s="644">
        <f t="shared" si="32"/>
        <v>1.847</v>
      </c>
      <c r="G910" s="748" t="s">
        <v>280</v>
      </c>
      <c r="H910" s="1337">
        <v>0.57999999999999996</v>
      </c>
      <c r="I910" s="338"/>
    </row>
    <row r="911" spans="2:9">
      <c r="B911" s="651" t="s">
        <v>7</v>
      </c>
      <c r="C911" s="1356">
        <v>7327</v>
      </c>
      <c r="D911" s="747" t="str">
        <f t="shared" si="31"/>
        <v>FL7327</v>
      </c>
      <c r="E911" s="1336">
        <v>1.9410000000000001</v>
      </c>
      <c r="F911" s="644">
        <f t="shared" si="32"/>
        <v>1.847</v>
      </c>
      <c r="G911" s="748" t="s">
        <v>280</v>
      </c>
      <c r="H911" s="1337">
        <v>0.57999999999999996</v>
      </c>
      <c r="I911" s="338"/>
    </row>
    <row r="912" spans="2:9">
      <c r="B912" s="651" t="s">
        <v>7</v>
      </c>
      <c r="C912" s="1356">
        <v>7333</v>
      </c>
      <c r="D912" s="747" t="str">
        <f t="shared" si="31"/>
        <v>FL7333</v>
      </c>
      <c r="E912" s="1336">
        <v>1.145</v>
      </c>
      <c r="F912" s="644">
        <f t="shared" si="32"/>
        <v>1.131</v>
      </c>
      <c r="G912" s="748" t="s">
        <v>280</v>
      </c>
      <c r="H912" s="1337">
        <v>0.68</v>
      </c>
      <c r="I912" s="338"/>
    </row>
    <row r="913" spans="2:9">
      <c r="B913" s="651" t="s">
        <v>7</v>
      </c>
      <c r="C913" s="1356">
        <v>7335</v>
      </c>
      <c r="D913" s="747" t="str">
        <f t="shared" si="31"/>
        <v>FL7335</v>
      </c>
      <c r="E913" s="1336">
        <v>1.155</v>
      </c>
      <c r="F913" s="644">
        <f t="shared" si="32"/>
        <v>1.1399999999999999</v>
      </c>
      <c r="G913" s="748" t="s">
        <v>280</v>
      </c>
      <c r="H913" s="1337">
        <v>0.7</v>
      </c>
      <c r="I913" s="338"/>
    </row>
    <row r="914" spans="2:9">
      <c r="B914" s="651" t="s">
        <v>7</v>
      </c>
      <c r="C914" s="1356">
        <v>7337</v>
      </c>
      <c r="D914" s="747" t="str">
        <f t="shared" si="31"/>
        <v>FL7337</v>
      </c>
      <c r="E914" s="1336">
        <v>1.9410000000000001</v>
      </c>
      <c r="F914" s="644">
        <f t="shared" si="32"/>
        <v>1.847</v>
      </c>
      <c r="G914" s="748" t="s">
        <v>280</v>
      </c>
      <c r="H914" s="1337">
        <v>0.57999999999999996</v>
      </c>
      <c r="I914" s="338"/>
    </row>
    <row r="915" spans="2:9">
      <c r="B915" s="651" t="s">
        <v>7</v>
      </c>
      <c r="C915" s="1356">
        <v>7350</v>
      </c>
      <c r="D915" s="747" t="str">
        <f t="shared" si="31"/>
        <v>FL7350</v>
      </c>
      <c r="E915" s="1336">
        <v>1.554</v>
      </c>
      <c r="F915" s="644">
        <f t="shared" si="32"/>
        <v>1.4990000000000001</v>
      </c>
      <c r="G915" s="748" t="s">
        <v>280</v>
      </c>
      <c r="H915" s="1337">
        <v>0.52</v>
      </c>
      <c r="I915" s="338"/>
    </row>
    <row r="916" spans="2:9">
      <c r="B916" s="651" t="s">
        <v>7</v>
      </c>
      <c r="C916" s="1356">
        <v>7360</v>
      </c>
      <c r="D916" s="747" t="str">
        <f t="shared" si="31"/>
        <v>FL7360</v>
      </c>
      <c r="E916" s="1336">
        <v>1.097</v>
      </c>
      <c r="F916" s="644">
        <f t="shared" si="32"/>
        <v>1.087</v>
      </c>
      <c r="G916" s="748" t="s">
        <v>280</v>
      </c>
      <c r="H916" s="1337">
        <v>0.62</v>
      </c>
      <c r="I916" s="338"/>
    </row>
    <row r="917" spans="2:9">
      <c r="B917" s="651" t="s">
        <v>7</v>
      </c>
      <c r="C917" s="1356">
        <v>7370</v>
      </c>
      <c r="D917" s="747" t="str">
        <f t="shared" si="31"/>
        <v>FL7370</v>
      </c>
      <c r="E917" s="1336">
        <v>0.78800000000000003</v>
      </c>
      <c r="F917" s="644">
        <f t="shared" si="32"/>
        <v>0.80900000000000005</v>
      </c>
      <c r="G917" s="748" t="s">
        <v>280</v>
      </c>
      <c r="H917" s="1337">
        <v>0.92</v>
      </c>
      <c r="I917" s="338"/>
    </row>
    <row r="918" spans="2:9">
      <c r="B918" s="651" t="s">
        <v>7</v>
      </c>
      <c r="C918" s="1356">
        <v>7380</v>
      </c>
      <c r="D918" s="747" t="str">
        <f t="shared" si="31"/>
        <v>FL7380</v>
      </c>
      <c r="E918" s="1336">
        <v>0.97099999999999997</v>
      </c>
      <c r="F918" s="644">
        <f t="shared" si="32"/>
        <v>0.97399999999999998</v>
      </c>
      <c r="G918" s="748" t="s">
        <v>280</v>
      </c>
      <c r="H918" s="1337">
        <v>0.91</v>
      </c>
      <c r="I918" s="338"/>
    </row>
    <row r="919" spans="2:9">
      <c r="B919" s="651" t="s">
        <v>7</v>
      </c>
      <c r="C919" s="1356">
        <v>7382</v>
      </c>
      <c r="D919" s="747" t="str">
        <f t="shared" si="31"/>
        <v>FL7382</v>
      </c>
      <c r="E919" s="1336">
        <v>0.86799999999999999</v>
      </c>
      <c r="F919" s="644">
        <f t="shared" si="32"/>
        <v>0.88100000000000001</v>
      </c>
      <c r="G919" s="748" t="s">
        <v>280</v>
      </c>
      <c r="H919" s="1337">
        <v>1.1399999999999999</v>
      </c>
      <c r="I919" s="338"/>
    </row>
    <row r="920" spans="2:9">
      <c r="B920" s="651" t="s">
        <v>7</v>
      </c>
      <c r="C920" s="1356">
        <v>7383</v>
      </c>
      <c r="D920" s="747" t="str">
        <f t="shared" si="31"/>
        <v>FL7383</v>
      </c>
      <c r="E920" s="1336">
        <v>0.98599999999999999</v>
      </c>
      <c r="F920" s="644">
        <f t="shared" si="32"/>
        <v>0.98699999999999999</v>
      </c>
      <c r="G920" s="748" t="s">
        <v>280</v>
      </c>
      <c r="H920" s="1337">
        <v>0.66</v>
      </c>
      <c r="I920" s="338"/>
    </row>
    <row r="921" spans="2:9">
      <c r="B921" s="651" t="s">
        <v>7</v>
      </c>
      <c r="C921" s="1356">
        <v>7390</v>
      </c>
      <c r="D921" s="747" t="str">
        <f t="shared" si="31"/>
        <v>FL7390</v>
      </c>
      <c r="E921" s="1336">
        <v>0.71</v>
      </c>
      <c r="F921" s="644">
        <f t="shared" si="32"/>
        <v>0.73899999999999999</v>
      </c>
      <c r="G921" s="748" t="s">
        <v>280</v>
      </c>
      <c r="H921" s="1337">
        <v>0.9</v>
      </c>
      <c r="I921" s="338"/>
    </row>
    <row r="922" spans="2:9">
      <c r="B922" s="651" t="s">
        <v>7</v>
      </c>
      <c r="C922" s="1356">
        <v>7394</v>
      </c>
      <c r="D922" s="747" t="str">
        <f t="shared" si="31"/>
        <v>FL7394</v>
      </c>
      <c r="E922" s="1336">
        <v>1.1459999999999999</v>
      </c>
      <c r="F922" s="644">
        <f t="shared" si="32"/>
        <v>1.131</v>
      </c>
      <c r="G922" s="748" t="s">
        <v>280</v>
      </c>
      <c r="H922" s="1337">
        <v>0.66</v>
      </c>
      <c r="I922" s="338"/>
    </row>
    <row r="923" spans="2:9">
      <c r="B923" s="651" t="s">
        <v>7</v>
      </c>
      <c r="C923" s="1356">
        <v>7395</v>
      </c>
      <c r="D923" s="747" t="str">
        <f t="shared" si="31"/>
        <v>FL7395</v>
      </c>
      <c r="E923" s="1336">
        <v>1.1439999999999999</v>
      </c>
      <c r="F923" s="644">
        <f t="shared" si="32"/>
        <v>1.1299999999999999</v>
      </c>
      <c r="G923" s="748" t="s">
        <v>280</v>
      </c>
      <c r="H923" s="1337">
        <v>0.68</v>
      </c>
      <c r="I923" s="338"/>
    </row>
    <row r="924" spans="2:9">
      <c r="B924" s="651" t="s">
        <v>7</v>
      </c>
      <c r="C924" s="1356">
        <v>7398</v>
      </c>
      <c r="D924" s="747" t="str">
        <f t="shared" si="31"/>
        <v>FL7398</v>
      </c>
      <c r="E924" s="1336">
        <v>1.1439999999999999</v>
      </c>
      <c r="F924" s="644">
        <f t="shared" si="32"/>
        <v>1.1299999999999999</v>
      </c>
      <c r="G924" s="748" t="s">
        <v>280</v>
      </c>
      <c r="H924" s="1337">
        <v>0.68</v>
      </c>
      <c r="I924" s="338"/>
    </row>
    <row r="925" spans="2:9">
      <c r="B925" s="651" t="s">
        <v>7</v>
      </c>
      <c r="C925" s="1356">
        <v>7402</v>
      </c>
      <c r="D925" s="747" t="str">
        <f t="shared" si="31"/>
        <v>FL7402</v>
      </c>
      <c r="E925" s="1336">
        <v>0.997</v>
      </c>
      <c r="F925" s="644">
        <f t="shared" si="32"/>
        <v>0.997</v>
      </c>
      <c r="G925" s="748" t="s">
        <v>280</v>
      </c>
      <c r="H925" s="1337">
        <v>0.05</v>
      </c>
      <c r="I925" s="338"/>
    </row>
    <row r="926" spans="2:9">
      <c r="B926" s="651" t="s">
        <v>7</v>
      </c>
      <c r="C926" s="1356">
        <v>7403</v>
      </c>
      <c r="D926" s="747" t="str">
        <f t="shared" si="31"/>
        <v>FL7403</v>
      </c>
      <c r="E926" s="1336">
        <v>0.90600000000000003</v>
      </c>
      <c r="F926" s="644">
        <f t="shared" si="32"/>
        <v>0.91500000000000004</v>
      </c>
      <c r="G926" s="748" t="s">
        <v>280</v>
      </c>
      <c r="H926" s="1337">
        <v>0.56000000000000005</v>
      </c>
      <c r="I926" s="338"/>
    </row>
    <row r="927" spans="2:9">
      <c r="B927" s="651" t="s">
        <v>7</v>
      </c>
      <c r="C927" s="1356">
        <v>7405</v>
      </c>
      <c r="D927" s="747" t="str">
        <f t="shared" si="31"/>
        <v>FL7405</v>
      </c>
      <c r="E927" s="1336">
        <v>0.97</v>
      </c>
      <c r="F927" s="644">
        <f t="shared" si="32"/>
        <v>0.97299999999999998</v>
      </c>
      <c r="G927" s="748" t="s">
        <v>280</v>
      </c>
      <c r="H927" s="1337">
        <v>0.28000000000000003</v>
      </c>
      <c r="I927" s="338"/>
    </row>
    <row r="928" spans="2:9">
      <c r="B928" s="651" t="s">
        <v>7</v>
      </c>
      <c r="C928" s="1356">
        <v>7420</v>
      </c>
      <c r="D928" s="747" t="str">
        <f t="shared" si="31"/>
        <v>FL7420</v>
      </c>
      <c r="E928" s="1336">
        <v>1.202</v>
      </c>
      <c r="F928" s="644">
        <f t="shared" si="32"/>
        <v>1.1819999999999999</v>
      </c>
      <c r="G928" s="748" t="s">
        <v>280</v>
      </c>
      <c r="H928" s="1337">
        <v>0.78</v>
      </c>
      <c r="I928" s="338"/>
    </row>
    <row r="929" spans="2:9">
      <c r="B929" s="651" t="s">
        <v>7</v>
      </c>
      <c r="C929" s="1356">
        <v>7421</v>
      </c>
      <c r="D929" s="747" t="str">
        <f t="shared" si="31"/>
        <v>FL7421</v>
      </c>
      <c r="E929" s="1336">
        <v>1.048</v>
      </c>
      <c r="F929" s="644">
        <f t="shared" si="32"/>
        <v>1.0429999999999999</v>
      </c>
      <c r="G929" s="748" t="s">
        <v>280</v>
      </c>
      <c r="H929" s="1337">
        <v>0.38</v>
      </c>
      <c r="I929" s="338"/>
    </row>
    <row r="930" spans="2:9">
      <c r="B930" s="651" t="s">
        <v>7</v>
      </c>
      <c r="C930" s="1356">
        <v>7422</v>
      </c>
      <c r="D930" s="747" t="str">
        <f t="shared" si="31"/>
        <v>FL7422</v>
      </c>
      <c r="E930" s="1336">
        <v>1.254</v>
      </c>
      <c r="F930" s="644">
        <f t="shared" si="32"/>
        <v>1.2290000000000001</v>
      </c>
      <c r="G930" s="748" t="s">
        <v>280</v>
      </c>
      <c r="H930" s="1337">
        <v>0.37</v>
      </c>
      <c r="I930" s="338"/>
    </row>
    <row r="931" spans="2:9">
      <c r="B931" s="651" t="s">
        <v>7</v>
      </c>
      <c r="C931" s="1356">
        <v>7425</v>
      </c>
      <c r="D931" s="747" t="str">
        <f t="shared" si="31"/>
        <v>FL7425</v>
      </c>
      <c r="E931" s="1336">
        <v>1.1599999999999999</v>
      </c>
      <c r="F931" s="644">
        <f t="shared" si="32"/>
        <v>1.1439999999999999</v>
      </c>
      <c r="G931" s="748" t="s">
        <v>280</v>
      </c>
      <c r="H931" s="1337">
        <v>0.49</v>
      </c>
      <c r="I931" s="338"/>
    </row>
    <row r="932" spans="2:9">
      <c r="B932" s="651" t="s">
        <v>7</v>
      </c>
      <c r="C932" s="1356">
        <v>7431</v>
      </c>
      <c r="D932" s="747" t="str">
        <f t="shared" si="31"/>
        <v>FL7431</v>
      </c>
      <c r="E932" s="1336">
        <v>1.2310000000000001</v>
      </c>
      <c r="F932" s="644">
        <f t="shared" si="32"/>
        <v>1.208</v>
      </c>
      <c r="G932" s="748" t="s">
        <v>280</v>
      </c>
      <c r="H932" s="1337">
        <v>0.33</v>
      </c>
      <c r="I932" s="338"/>
    </row>
    <row r="933" spans="2:9">
      <c r="B933" s="651" t="s">
        <v>7</v>
      </c>
      <c r="C933" s="1356">
        <v>7445</v>
      </c>
      <c r="D933" s="747" t="str">
        <f t="shared" si="31"/>
        <v>FL7445</v>
      </c>
      <c r="E933" s="1336">
        <v>1.141</v>
      </c>
      <c r="F933" s="644">
        <f t="shared" si="32"/>
        <v>1.127</v>
      </c>
      <c r="G933" s="748" t="s">
        <v>280</v>
      </c>
      <c r="H933" s="1337">
        <v>0.22</v>
      </c>
      <c r="I933" s="338"/>
    </row>
    <row r="934" spans="2:9">
      <c r="B934" s="651" t="s">
        <v>7</v>
      </c>
      <c r="C934" s="1356">
        <v>7453</v>
      </c>
      <c r="D934" s="747" t="str">
        <f t="shared" si="31"/>
        <v>FL7453</v>
      </c>
      <c r="E934" s="1336">
        <v>1.9410000000000001</v>
      </c>
      <c r="F934" s="644">
        <f t="shared" si="32"/>
        <v>1.847</v>
      </c>
      <c r="G934" s="748" t="s">
        <v>280</v>
      </c>
      <c r="H934" s="1337">
        <v>0.57999999999999996</v>
      </c>
      <c r="I934" s="338"/>
    </row>
    <row r="935" spans="2:9">
      <c r="B935" s="651" t="s">
        <v>7</v>
      </c>
      <c r="C935" s="1356">
        <v>7502</v>
      </c>
      <c r="D935" s="747" t="str">
        <f t="shared" si="31"/>
        <v>FL7502</v>
      </c>
      <c r="E935" s="1336">
        <v>1.038</v>
      </c>
      <c r="F935" s="644">
        <f t="shared" si="32"/>
        <v>1.034</v>
      </c>
      <c r="G935" s="748" t="s">
        <v>280</v>
      </c>
      <c r="H935" s="1337">
        <v>0.5</v>
      </c>
      <c r="I935" s="338"/>
    </row>
    <row r="936" spans="2:9">
      <c r="B936" s="651" t="s">
        <v>7</v>
      </c>
      <c r="C936" s="1356">
        <v>7515</v>
      </c>
      <c r="D936" s="747" t="str">
        <f t="shared" si="31"/>
        <v>FL7515</v>
      </c>
      <c r="E936" s="1336">
        <v>1.131</v>
      </c>
      <c r="F936" s="644">
        <f t="shared" si="32"/>
        <v>1.1180000000000001</v>
      </c>
      <c r="G936" s="748" t="s">
        <v>280</v>
      </c>
      <c r="H936" s="1337">
        <v>0.45</v>
      </c>
      <c r="I936" s="338"/>
    </row>
    <row r="937" spans="2:9">
      <c r="B937" s="651" t="s">
        <v>7</v>
      </c>
      <c r="C937" s="1356">
        <v>7520</v>
      </c>
      <c r="D937" s="747" t="str">
        <f t="shared" si="31"/>
        <v>FL7520</v>
      </c>
      <c r="E937" s="1336">
        <v>1.0529999999999999</v>
      </c>
      <c r="F937" s="644">
        <f t="shared" si="32"/>
        <v>1.048</v>
      </c>
      <c r="G937" s="748" t="s">
        <v>280</v>
      </c>
      <c r="H937" s="1337">
        <v>0.45</v>
      </c>
      <c r="I937" s="338"/>
    </row>
    <row r="938" spans="2:9">
      <c r="B938" s="651" t="s">
        <v>7</v>
      </c>
      <c r="C938" s="1356">
        <v>7538</v>
      </c>
      <c r="D938" s="747" t="str">
        <f t="shared" si="31"/>
        <v>FL7538</v>
      </c>
      <c r="E938" s="1336">
        <v>1.5009999999999999</v>
      </c>
      <c r="F938" s="644">
        <f t="shared" si="32"/>
        <v>1.4510000000000001</v>
      </c>
      <c r="G938" s="748" t="s">
        <v>280</v>
      </c>
      <c r="H938" s="1337">
        <v>0.61</v>
      </c>
      <c r="I938" s="338"/>
    </row>
    <row r="939" spans="2:9">
      <c r="B939" s="651" t="s">
        <v>7</v>
      </c>
      <c r="C939" s="1356">
        <v>7539</v>
      </c>
      <c r="D939" s="747" t="str">
        <f t="shared" si="31"/>
        <v>FL7539</v>
      </c>
      <c r="E939" s="1336">
        <v>1.304</v>
      </c>
      <c r="F939" s="644">
        <f t="shared" si="32"/>
        <v>1.274</v>
      </c>
      <c r="G939" s="748" t="s">
        <v>280</v>
      </c>
      <c r="H939" s="1337">
        <v>0.28000000000000003</v>
      </c>
      <c r="I939" s="338"/>
    </row>
    <row r="940" spans="2:9">
      <c r="B940" s="651" t="s">
        <v>7</v>
      </c>
      <c r="C940" s="1356">
        <v>7540</v>
      </c>
      <c r="D940" s="747" t="str">
        <f t="shared" si="31"/>
        <v>FL7540</v>
      </c>
      <c r="E940" s="1336">
        <v>1.1499999999999999</v>
      </c>
      <c r="F940" s="644">
        <f t="shared" si="32"/>
        <v>1.135</v>
      </c>
      <c r="G940" s="748" t="s">
        <v>280</v>
      </c>
      <c r="H940" s="1337">
        <v>0.41</v>
      </c>
      <c r="I940" s="338"/>
    </row>
    <row r="941" spans="2:9">
      <c r="B941" s="651" t="s">
        <v>7</v>
      </c>
      <c r="C941" s="1356">
        <v>7580</v>
      </c>
      <c r="D941" s="747" t="str">
        <f t="shared" si="31"/>
        <v>FL7580</v>
      </c>
      <c r="E941" s="1336">
        <v>1.002</v>
      </c>
      <c r="F941" s="644">
        <f t="shared" si="32"/>
        <v>1.002</v>
      </c>
      <c r="G941" s="748" t="s">
        <v>280</v>
      </c>
      <c r="H941" s="1337">
        <v>0.43</v>
      </c>
      <c r="I941" s="338"/>
    </row>
    <row r="942" spans="2:9">
      <c r="B942" s="651" t="s">
        <v>7</v>
      </c>
      <c r="C942" s="1356">
        <v>7590</v>
      </c>
      <c r="D942" s="747" t="str">
        <f t="shared" si="31"/>
        <v>FL7590</v>
      </c>
      <c r="E942" s="1336">
        <v>1.1020000000000001</v>
      </c>
      <c r="F942" s="644">
        <f t="shared" si="32"/>
        <v>1.0920000000000001</v>
      </c>
      <c r="G942" s="748" t="s">
        <v>280</v>
      </c>
      <c r="H942" s="1337">
        <v>0.72</v>
      </c>
      <c r="I942" s="338"/>
    </row>
    <row r="943" spans="2:9">
      <c r="B943" s="651" t="s">
        <v>7</v>
      </c>
      <c r="C943" s="1356">
        <v>7600</v>
      </c>
      <c r="D943" s="747" t="str">
        <f t="shared" si="31"/>
        <v>FL7600</v>
      </c>
      <c r="E943" s="1336">
        <v>1.095</v>
      </c>
      <c r="F943" s="644">
        <f t="shared" si="32"/>
        <v>1.0860000000000001</v>
      </c>
      <c r="G943" s="748" t="s">
        <v>280</v>
      </c>
      <c r="H943" s="1337">
        <v>0.55000000000000004</v>
      </c>
      <c r="I943" s="338"/>
    </row>
    <row r="944" spans="2:9">
      <c r="B944" s="651" t="s">
        <v>7</v>
      </c>
      <c r="C944" s="1356">
        <v>7605</v>
      </c>
      <c r="D944" s="747" t="str">
        <f t="shared" si="31"/>
        <v>FL7605</v>
      </c>
      <c r="E944" s="1336">
        <v>1.0820000000000001</v>
      </c>
      <c r="F944" s="644">
        <f t="shared" si="32"/>
        <v>1.0740000000000001</v>
      </c>
      <c r="G944" s="748" t="s">
        <v>280</v>
      </c>
      <c r="H944" s="1337">
        <v>0.33</v>
      </c>
      <c r="I944" s="338"/>
    </row>
    <row r="945" spans="2:9">
      <c r="B945" s="651" t="s">
        <v>7</v>
      </c>
      <c r="C945" s="1356">
        <v>7610</v>
      </c>
      <c r="D945" s="747" t="str">
        <f t="shared" si="31"/>
        <v>FL7610</v>
      </c>
      <c r="E945" s="1336">
        <v>1.0469999999999999</v>
      </c>
      <c r="F945" s="644">
        <f t="shared" si="32"/>
        <v>1.042</v>
      </c>
      <c r="G945" s="748" t="s">
        <v>280</v>
      </c>
      <c r="H945" s="1337">
        <v>7.0000000000000007E-2</v>
      </c>
      <c r="I945" s="338"/>
    </row>
    <row r="946" spans="2:9">
      <c r="B946" s="651" t="s">
        <v>7</v>
      </c>
      <c r="C946" s="1356">
        <v>7704</v>
      </c>
      <c r="D946" s="747" t="str">
        <f t="shared" si="31"/>
        <v>FL7704</v>
      </c>
      <c r="E946" s="1336">
        <v>0.96399999999999997</v>
      </c>
      <c r="F946" s="644">
        <f t="shared" si="32"/>
        <v>0.96799999999999997</v>
      </c>
      <c r="G946" s="748" t="s">
        <v>280</v>
      </c>
      <c r="H946" s="1337">
        <v>0.52</v>
      </c>
      <c r="I946" s="338"/>
    </row>
    <row r="947" spans="2:9">
      <c r="B947" s="651" t="s">
        <v>7</v>
      </c>
      <c r="C947" s="1356">
        <v>7705</v>
      </c>
      <c r="D947" s="747" t="str">
        <f t="shared" si="31"/>
        <v>FL7705</v>
      </c>
      <c r="E947" s="1336">
        <v>0.878</v>
      </c>
      <c r="F947" s="644">
        <f t="shared" si="32"/>
        <v>0.89</v>
      </c>
      <c r="G947" s="748" t="s">
        <v>280</v>
      </c>
      <c r="H947" s="1337">
        <v>0.75</v>
      </c>
      <c r="I947" s="338"/>
    </row>
    <row r="948" spans="2:9">
      <c r="B948" s="651" t="s">
        <v>7</v>
      </c>
      <c r="C948" s="1356">
        <v>7720</v>
      </c>
      <c r="D948" s="747" t="str">
        <f t="shared" si="31"/>
        <v>FL7720</v>
      </c>
      <c r="E948" s="1336">
        <v>1.129</v>
      </c>
      <c r="F948" s="644">
        <f t="shared" si="32"/>
        <v>1.1160000000000001</v>
      </c>
      <c r="G948" s="748" t="s">
        <v>280</v>
      </c>
      <c r="H948" s="1337">
        <v>0.45</v>
      </c>
      <c r="I948" s="338"/>
    </row>
    <row r="949" spans="2:9">
      <c r="B949" s="651" t="s">
        <v>7</v>
      </c>
      <c r="C949" s="1356">
        <v>7855</v>
      </c>
      <c r="D949" s="747" t="str">
        <f t="shared" si="31"/>
        <v>FL7855</v>
      </c>
      <c r="E949" s="1336">
        <v>1.2969999999999999</v>
      </c>
      <c r="F949" s="644">
        <f t="shared" si="32"/>
        <v>1.2669999999999999</v>
      </c>
      <c r="G949" s="748" t="s">
        <v>280</v>
      </c>
      <c r="H949" s="1337">
        <v>0.79</v>
      </c>
      <c r="I949" s="338"/>
    </row>
    <row r="950" spans="2:9">
      <c r="B950" s="651" t="s">
        <v>7</v>
      </c>
      <c r="C950" s="1356">
        <v>8001</v>
      </c>
      <c r="D950" s="747" t="str">
        <f t="shared" si="31"/>
        <v>FL8001</v>
      </c>
      <c r="E950" s="1336">
        <v>0.97499999999999998</v>
      </c>
      <c r="F950" s="644">
        <f t="shared" si="32"/>
        <v>0.97799999999999998</v>
      </c>
      <c r="G950" s="748" t="s">
        <v>280</v>
      </c>
      <c r="H950" s="1337">
        <v>0.66</v>
      </c>
      <c r="I950" s="338"/>
    </row>
    <row r="951" spans="2:9">
      <c r="B951" s="651" t="s">
        <v>7</v>
      </c>
      <c r="C951" s="1356">
        <v>8002</v>
      </c>
      <c r="D951" s="747" t="str">
        <f t="shared" si="31"/>
        <v>FL8002</v>
      </c>
      <c r="E951" s="1336">
        <v>0.91700000000000004</v>
      </c>
      <c r="F951" s="644">
        <f t="shared" si="32"/>
        <v>0.92500000000000004</v>
      </c>
      <c r="G951" s="748" t="s">
        <v>280</v>
      </c>
      <c r="H951" s="1337">
        <v>0.49</v>
      </c>
      <c r="I951" s="338"/>
    </row>
    <row r="952" spans="2:9">
      <c r="B952" s="651" t="s">
        <v>7</v>
      </c>
      <c r="C952" s="1356">
        <v>8006</v>
      </c>
      <c r="D952" s="747" t="str">
        <f t="shared" si="31"/>
        <v>FL8006</v>
      </c>
      <c r="E952" s="1336">
        <v>0.82699999999999996</v>
      </c>
      <c r="F952" s="644">
        <f t="shared" si="32"/>
        <v>0.84399999999999997</v>
      </c>
      <c r="G952" s="748" t="s">
        <v>280</v>
      </c>
      <c r="H952" s="1337">
        <v>0.44</v>
      </c>
      <c r="I952" s="338"/>
    </row>
    <row r="953" spans="2:9">
      <c r="B953" s="651" t="s">
        <v>7</v>
      </c>
      <c r="C953" s="1356">
        <v>8008</v>
      </c>
      <c r="D953" s="747" t="str">
        <f t="shared" si="31"/>
        <v>FL8008</v>
      </c>
      <c r="E953" s="1336">
        <v>0.82199999999999995</v>
      </c>
      <c r="F953" s="644">
        <f t="shared" si="32"/>
        <v>0.84</v>
      </c>
      <c r="G953" s="748" t="s">
        <v>280</v>
      </c>
      <c r="H953" s="1337">
        <v>0.24</v>
      </c>
      <c r="I953" s="338"/>
    </row>
    <row r="954" spans="2:9">
      <c r="B954" s="651" t="s">
        <v>7</v>
      </c>
      <c r="C954" s="1356">
        <v>8010</v>
      </c>
      <c r="D954" s="747" t="str">
        <f t="shared" si="31"/>
        <v>FL8010</v>
      </c>
      <c r="E954" s="1336">
        <v>0.93400000000000005</v>
      </c>
      <c r="F954" s="644">
        <f t="shared" si="32"/>
        <v>0.94099999999999995</v>
      </c>
      <c r="G954" s="748" t="s">
        <v>280</v>
      </c>
      <c r="H954" s="1337">
        <v>0.27</v>
      </c>
      <c r="I954" s="338"/>
    </row>
    <row r="955" spans="2:9">
      <c r="B955" s="651" t="s">
        <v>7</v>
      </c>
      <c r="C955" s="1356">
        <v>8013</v>
      </c>
      <c r="D955" s="747" t="str">
        <f t="shared" si="31"/>
        <v>FL8013</v>
      </c>
      <c r="E955" s="1336">
        <v>1.0149999999999999</v>
      </c>
      <c r="F955" s="644">
        <f t="shared" si="32"/>
        <v>1.014</v>
      </c>
      <c r="G955" s="748" t="s">
        <v>280</v>
      </c>
      <c r="H955" s="1337">
        <v>0.08</v>
      </c>
      <c r="I955" s="338"/>
    </row>
    <row r="956" spans="2:9">
      <c r="B956" s="651" t="s">
        <v>7</v>
      </c>
      <c r="C956" s="1356">
        <v>8015</v>
      </c>
      <c r="D956" s="747" t="str">
        <f t="shared" si="31"/>
        <v>FL8015</v>
      </c>
      <c r="E956" s="1336">
        <v>0.89400000000000002</v>
      </c>
      <c r="F956" s="644">
        <f t="shared" si="32"/>
        <v>0.90500000000000003</v>
      </c>
      <c r="G956" s="748" t="s">
        <v>280</v>
      </c>
      <c r="H956" s="1337">
        <v>0.24</v>
      </c>
      <c r="I956" s="338"/>
    </row>
    <row r="957" spans="2:9">
      <c r="B957" s="651" t="s">
        <v>7</v>
      </c>
      <c r="C957" s="1356">
        <v>8017</v>
      </c>
      <c r="D957" s="747" t="str">
        <f t="shared" si="31"/>
        <v>FL8017</v>
      </c>
      <c r="E957" s="1336">
        <v>0.81399999999999995</v>
      </c>
      <c r="F957" s="644">
        <f t="shared" si="32"/>
        <v>0.83299999999999996</v>
      </c>
      <c r="G957" s="748" t="s">
        <v>280</v>
      </c>
      <c r="H957" s="1337">
        <v>0.28000000000000003</v>
      </c>
      <c r="I957" s="338"/>
    </row>
    <row r="958" spans="2:9">
      <c r="B958" s="651" t="s">
        <v>7</v>
      </c>
      <c r="C958" s="1356">
        <v>8018</v>
      </c>
      <c r="D958" s="747" t="str">
        <f t="shared" si="31"/>
        <v>FL8018</v>
      </c>
      <c r="E958" s="1336">
        <v>0.91300000000000003</v>
      </c>
      <c r="F958" s="644">
        <f t="shared" si="32"/>
        <v>0.92200000000000004</v>
      </c>
      <c r="G958" s="748" t="s">
        <v>280</v>
      </c>
      <c r="H958" s="1337">
        <v>0.55000000000000004</v>
      </c>
      <c r="I958" s="338"/>
    </row>
    <row r="959" spans="2:9">
      <c r="B959" s="651" t="s">
        <v>7</v>
      </c>
      <c r="C959" s="1356">
        <v>8021</v>
      </c>
      <c r="D959" s="747" t="str">
        <f t="shared" si="31"/>
        <v>FL8021</v>
      </c>
      <c r="E959" s="1336">
        <v>0.93500000000000005</v>
      </c>
      <c r="F959" s="644">
        <f t="shared" si="32"/>
        <v>0.94199999999999995</v>
      </c>
      <c r="G959" s="748" t="s">
        <v>280</v>
      </c>
      <c r="H959" s="1337">
        <v>0.66</v>
      </c>
      <c r="I959" s="338"/>
    </row>
    <row r="960" spans="2:9">
      <c r="B960" s="651" t="s">
        <v>7</v>
      </c>
      <c r="C960" s="1356">
        <v>8031</v>
      </c>
      <c r="D960" s="747" t="str">
        <f t="shared" si="31"/>
        <v>FL8031</v>
      </c>
      <c r="E960" s="1336">
        <v>0.84</v>
      </c>
      <c r="F960" s="644">
        <f t="shared" si="32"/>
        <v>0.85599999999999998</v>
      </c>
      <c r="G960" s="748" t="s">
        <v>280</v>
      </c>
      <c r="H960" s="1337">
        <v>0.65</v>
      </c>
      <c r="I960" s="338"/>
    </row>
    <row r="961" spans="2:9">
      <c r="B961" s="651" t="s">
        <v>7</v>
      </c>
      <c r="C961" s="1356">
        <v>8032</v>
      </c>
      <c r="D961" s="747" t="str">
        <f t="shared" si="31"/>
        <v>FL8032</v>
      </c>
      <c r="E961" s="1336">
        <v>0.92300000000000004</v>
      </c>
      <c r="F961" s="644">
        <f t="shared" si="32"/>
        <v>0.93100000000000005</v>
      </c>
      <c r="G961" s="748" t="s">
        <v>280</v>
      </c>
      <c r="H961" s="1337">
        <v>0.43</v>
      </c>
      <c r="I961" s="338"/>
    </row>
    <row r="962" spans="2:9">
      <c r="B962" s="651" t="s">
        <v>7</v>
      </c>
      <c r="C962" s="1356">
        <v>8033</v>
      </c>
      <c r="D962" s="747" t="str">
        <f t="shared" si="31"/>
        <v>FL8033</v>
      </c>
      <c r="E962" s="1336">
        <v>0.85</v>
      </c>
      <c r="F962" s="644">
        <f t="shared" si="32"/>
        <v>0.86499999999999999</v>
      </c>
      <c r="G962" s="748" t="s">
        <v>280</v>
      </c>
      <c r="H962" s="1337">
        <v>0.62</v>
      </c>
      <c r="I962" s="338"/>
    </row>
    <row r="963" spans="2:9">
      <c r="B963" s="651" t="s">
        <v>7</v>
      </c>
      <c r="C963" s="1356">
        <v>8037</v>
      </c>
      <c r="D963" s="747" t="str">
        <f t="shared" si="31"/>
        <v>FL8037</v>
      </c>
      <c r="E963" s="1336">
        <v>0.83299999999999996</v>
      </c>
      <c r="F963" s="644">
        <f t="shared" si="32"/>
        <v>0.85</v>
      </c>
      <c r="G963" s="748" t="s">
        <v>280</v>
      </c>
      <c r="H963" s="1337">
        <v>0.55000000000000004</v>
      </c>
      <c r="I963" s="338"/>
    </row>
    <row r="964" spans="2:9">
      <c r="B964" s="651" t="s">
        <v>7</v>
      </c>
      <c r="C964" s="1356">
        <v>8039</v>
      </c>
      <c r="D964" s="747" t="str">
        <f t="shared" si="31"/>
        <v>FL8039</v>
      </c>
      <c r="E964" s="1336">
        <v>0.83199999999999996</v>
      </c>
      <c r="F964" s="644">
        <f t="shared" si="32"/>
        <v>0.84899999999999998</v>
      </c>
      <c r="G964" s="748" t="s">
        <v>280</v>
      </c>
      <c r="H964" s="1337">
        <v>0.45</v>
      </c>
      <c r="I964" s="338"/>
    </row>
    <row r="965" spans="2:9">
      <c r="B965" s="651" t="s">
        <v>7</v>
      </c>
      <c r="C965" s="1356">
        <v>8044</v>
      </c>
      <c r="D965" s="747" t="str">
        <f t="shared" si="31"/>
        <v>FL8044</v>
      </c>
      <c r="E965" s="1336">
        <v>0.91500000000000004</v>
      </c>
      <c r="F965" s="644">
        <f t="shared" si="32"/>
        <v>0.92400000000000004</v>
      </c>
      <c r="G965" s="748" t="s">
        <v>280</v>
      </c>
      <c r="H965" s="1337">
        <v>0.53</v>
      </c>
      <c r="I965" s="338"/>
    </row>
    <row r="966" spans="2:9">
      <c r="B966" s="651" t="s">
        <v>7</v>
      </c>
      <c r="C966" s="1356">
        <v>8045</v>
      </c>
      <c r="D966" s="747" t="str">
        <f t="shared" si="31"/>
        <v>FL8045</v>
      </c>
      <c r="E966" s="1336">
        <v>0.92800000000000005</v>
      </c>
      <c r="F966" s="644">
        <f t="shared" si="32"/>
        <v>0.93500000000000005</v>
      </c>
      <c r="G966" s="748" t="s">
        <v>280</v>
      </c>
      <c r="H966" s="1337">
        <v>0.11</v>
      </c>
      <c r="I966" s="338"/>
    </row>
    <row r="967" spans="2:9">
      <c r="B967" s="651" t="s">
        <v>7</v>
      </c>
      <c r="C967" s="1356">
        <v>8046</v>
      </c>
      <c r="D967" s="747" t="str">
        <f t="shared" si="31"/>
        <v>FL8046</v>
      </c>
      <c r="E967" s="1336">
        <v>0.94799999999999995</v>
      </c>
      <c r="F967" s="644">
        <f t="shared" si="32"/>
        <v>0.95299999999999996</v>
      </c>
      <c r="G967" s="748" t="s">
        <v>280</v>
      </c>
      <c r="H967" s="1337">
        <v>0.5</v>
      </c>
      <c r="I967" s="338"/>
    </row>
    <row r="968" spans="2:9">
      <c r="B968" s="651" t="s">
        <v>7</v>
      </c>
      <c r="C968" s="1356">
        <v>8047</v>
      </c>
      <c r="D968" s="747" t="str">
        <f t="shared" si="31"/>
        <v>FL8047</v>
      </c>
      <c r="E968" s="1336">
        <v>0.85899999999999999</v>
      </c>
      <c r="F968" s="644">
        <f t="shared" si="32"/>
        <v>0.873</v>
      </c>
      <c r="G968" s="748" t="s">
        <v>280</v>
      </c>
      <c r="H968" s="1337">
        <v>0.38</v>
      </c>
      <c r="I968" s="338"/>
    </row>
    <row r="969" spans="2:9">
      <c r="B969" s="651" t="s">
        <v>7</v>
      </c>
      <c r="C969" s="1356">
        <v>8058</v>
      </c>
      <c r="D969" s="747" t="str">
        <f t="shared" si="31"/>
        <v>FL8058</v>
      </c>
      <c r="E969" s="1336">
        <v>0.93700000000000006</v>
      </c>
      <c r="F969" s="644">
        <f t="shared" si="32"/>
        <v>0.94299999999999995</v>
      </c>
      <c r="G969" s="748" t="s">
        <v>280</v>
      </c>
      <c r="H969" s="1337">
        <v>0.46</v>
      </c>
      <c r="I969" s="338"/>
    </row>
    <row r="970" spans="2:9">
      <c r="B970" s="651" t="s">
        <v>7</v>
      </c>
      <c r="C970" s="1356">
        <v>8061</v>
      </c>
      <c r="D970" s="747" t="str">
        <f t="shared" si="31"/>
        <v>FL8061</v>
      </c>
      <c r="E970" s="1336">
        <v>0.89400000000000002</v>
      </c>
      <c r="F970" s="644">
        <f t="shared" si="32"/>
        <v>0.90500000000000003</v>
      </c>
      <c r="G970" s="748" t="s">
        <v>280</v>
      </c>
      <c r="H970" s="1337">
        <v>0.41</v>
      </c>
      <c r="I970" s="338"/>
    </row>
    <row r="971" spans="2:9">
      <c r="B971" s="651" t="s">
        <v>7</v>
      </c>
      <c r="C971" s="1356">
        <v>8072</v>
      </c>
      <c r="D971" s="747" t="str">
        <f t="shared" ref="D971:D1034" si="33">B971&amp;TEXT(C971,"0000")</f>
        <v>FL8072</v>
      </c>
      <c r="E971" s="1336">
        <v>0.84499999999999997</v>
      </c>
      <c r="F971" s="644">
        <f t="shared" ref="F971:F1034" si="34">IF(E971="NA","NA",ROUND((E971-1)*0.9+1,3))</f>
        <v>0.86099999999999999</v>
      </c>
      <c r="G971" s="748" t="s">
        <v>280</v>
      </c>
      <c r="H971" s="1337">
        <v>0.31</v>
      </c>
      <c r="I971" s="338"/>
    </row>
    <row r="972" spans="2:9">
      <c r="B972" s="651" t="s">
        <v>7</v>
      </c>
      <c r="C972" s="1356">
        <v>8102</v>
      </c>
      <c r="D972" s="747" t="str">
        <f t="shared" si="33"/>
        <v>FL8102</v>
      </c>
      <c r="E972" s="1336">
        <v>0.93799999999999994</v>
      </c>
      <c r="F972" s="644">
        <f t="shared" si="34"/>
        <v>0.94399999999999995</v>
      </c>
      <c r="G972" s="748" t="s">
        <v>280</v>
      </c>
      <c r="H972" s="1337">
        <v>0.4</v>
      </c>
      <c r="I972" s="338"/>
    </row>
    <row r="973" spans="2:9">
      <c r="B973" s="651" t="s">
        <v>7</v>
      </c>
      <c r="C973" s="1356">
        <v>8103</v>
      </c>
      <c r="D973" s="747" t="str">
        <f t="shared" si="33"/>
        <v>FL8103</v>
      </c>
      <c r="E973" s="1336">
        <v>0.89300000000000002</v>
      </c>
      <c r="F973" s="644">
        <f t="shared" si="34"/>
        <v>0.90400000000000003</v>
      </c>
      <c r="G973" s="748" t="s">
        <v>280</v>
      </c>
      <c r="H973" s="1337">
        <v>0.45</v>
      </c>
      <c r="I973" s="338"/>
    </row>
    <row r="974" spans="2:9">
      <c r="B974" s="651" t="s">
        <v>7</v>
      </c>
      <c r="C974" s="1356">
        <v>8106</v>
      </c>
      <c r="D974" s="747" t="str">
        <f t="shared" si="33"/>
        <v>FL8106</v>
      </c>
      <c r="E974" s="1336">
        <v>0.98299999999999998</v>
      </c>
      <c r="F974" s="644">
        <f t="shared" si="34"/>
        <v>0.98499999999999999</v>
      </c>
      <c r="G974" s="748" t="s">
        <v>280</v>
      </c>
      <c r="H974" s="1337">
        <v>0.75</v>
      </c>
      <c r="I974" s="338"/>
    </row>
    <row r="975" spans="2:9">
      <c r="B975" s="651" t="s">
        <v>7</v>
      </c>
      <c r="C975" s="1356">
        <v>8107</v>
      </c>
      <c r="D975" s="747" t="str">
        <f t="shared" si="33"/>
        <v>FL8107</v>
      </c>
      <c r="E975" s="1336">
        <v>1.206</v>
      </c>
      <c r="F975" s="644">
        <f t="shared" si="34"/>
        <v>1.1850000000000001</v>
      </c>
      <c r="G975" s="748" t="s">
        <v>280</v>
      </c>
      <c r="H975" s="1337">
        <v>0.51</v>
      </c>
      <c r="I975" s="338"/>
    </row>
    <row r="976" spans="2:9">
      <c r="B976" s="651" t="s">
        <v>7</v>
      </c>
      <c r="C976" s="1356">
        <v>8111</v>
      </c>
      <c r="D976" s="747" t="str">
        <f t="shared" si="33"/>
        <v>FL8111</v>
      </c>
      <c r="E976" s="1336">
        <v>0.89200000000000002</v>
      </c>
      <c r="F976" s="644">
        <f t="shared" si="34"/>
        <v>0.90300000000000002</v>
      </c>
      <c r="G976" s="748" t="s">
        <v>280</v>
      </c>
      <c r="H976" s="1337">
        <v>0.45</v>
      </c>
      <c r="I976" s="338"/>
    </row>
    <row r="977" spans="2:9">
      <c r="B977" s="651" t="s">
        <v>7</v>
      </c>
      <c r="C977" s="1356">
        <v>8116</v>
      </c>
      <c r="D977" s="747" t="str">
        <f t="shared" si="33"/>
        <v>FL8116</v>
      </c>
      <c r="E977" s="1336">
        <v>0.9</v>
      </c>
      <c r="F977" s="644">
        <f t="shared" si="34"/>
        <v>0.91</v>
      </c>
      <c r="G977" s="748" t="s">
        <v>280</v>
      </c>
      <c r="H977" s="1337">
        <v>0.44</v>
      </c>
      <c r="I977" s="338"/>
    </row>
    <row r="978" spans="2:9">
      <c r="B978" s="651" t="s">
        <v>7</v>
      </c>
      <c r="C978" s="1356">
        <v>8203</v>
      </c>
      <c r="D978" s="747" t="str">
        <f t="shared" si="33"/>
        <v>FL8203</v>
      </c>
      <c r="E978" s="1336">
        <v>0.96499999999999997</v>
      </c>
      <c r="F978" s="644">
        <f t="shared" si="34"/>
        <v>0.96899999999999997</v>
      </c>
      <c r="G978" s="748" t="s">
        <v>280</v>
      </c>
      <c r="H978" s="1337">
        <v>0.93</v>
      </c>
      <c r="I978" s="338"/>
    </row>
    <row r="979" spans="2:9">
      <c r="B979" s="651" t="s">
        <v>7</v>
      </c>
      <c r="C979" s="1356">
        <v>8204</v>
      </c>
      <c r="D979" s="747" t="str">
        <f t="shared" si="33"/>
        <v>FL8204</v>
      </c>
      <c r="E979" s="1336">
        <v>0.97399999999999998</v>
      </c>
      <c r="F979" s="644">
        <f t="shared" si="34"/>
        <v>0.97699999999999998</v>
      </c>
      <c r="G979" s="748" t="s">
        <v>280</v>
      </c>
      <c r="H979" s="1337">
        <v>0.6</v>
      </c>
      <c r="I979" s="338"/>
    </row>
    <row r="980" spans="2:9">
      <c r="B980" s="651" t="s">
        <v>7</v>
      </c>
      <c r="C980" s="1356">
        <v>8209</v>
      </c>
      <c r="D980" s="747" t="str">
        <f t="shared" si="33"/>
        <v>FL8209</v>
      </c>
      <c r="E980" s="1336">
        <v>0.98299999999999998</v>
      </c>
      <c r="F980" s="644">
        <f t="shared" si="34"/>
        <v>0.98499999999999999</v>
      </c>
      <c r="G980" s="748" t="s">
        <v>280</v>
      </c>
      <c r="H980" s="1337">
        <v>0.61</v>
      </c>
      <c r="I980" s="338"/>
    </row>
    <row r="981" spans="2:9">
      <c r="B981" s="651" t="s">
        <v>7</v>
      </c>
      <c r="C981" s="1356">
        <v>8215</v>
      </c>
      <c r="D981" s="747" t="str">
        <f t="shared" si="33"/>
        <v>FL8215</v>
      </c>
      <c r="E981" s="1336">
        <v>0.98899999999999999</v>
      </c>
      <c r="F981" s="644">
        <f t="shared" si="34"/>
        <v>0.99</v>
      </c>
      <c r="G981" s="748" t="s">
        <v>280</v>
      </c>
      <c r="H981" s="1337">
        <v>0.66</v>
      </c>
      <c r="I981" s="338"/>
    </row>
    <row r="982" spans="2:9">
      <c r="B982" s="651" t="s">
        <v>7</v>
      </c>
      <c r="C982" s="1356">
        <v>8227</v>
      </c>
      <c r="D982" s="747" t="str">
        <f t="shared" si="33"/>
        <v>FL8227</v>
      </c>
      <c r="E982" s="1336">
        <v>1.2929999999999999</v>
      </c>
      <c r="F982" s="644">
        <f t="shared" si="34"/>
        <v>1.264</v>
      </c>
      <c r="G982" s="748" t="s">
        <v>280</v>
      </c>
      <c r="H982" s="1337">
        <v>0.54</v>
      </c>
      <c r="I982" s="338"/>
    </row>
    <row r="983" spans="2:9">
      <c r="B983" s="651" t="s">
        <v>7</v>
      </c>
      <c r="C983" s="1356">
        <v>8232</v>
      </c>
      <c r="D983" s="747" t="str">
        <f t="shared" si="33"/>
        <v>FL8232</v>
      </c>
      <c r="E983" s="1336">
        <v>1.143</v>
      </c>
      <c r="F983" s="644">
        <f t="shared" si="34"/>
        <v>1.129</v>
      </c>
      <c r="G983" s="748" t="s">
        <v>280</v>
      </c>
      <c r="H983" s="1337">
        <v>0.76</v>
      </c>
      <c r="I983" s="338"/>
    </row>
    <row r="984" spans="2:9">
      <c r="B984" s="651" t="s">
        <v>7</v>
      </c>
      <c r="C984" s="1356">
        <v>8233</v>
      </c>
      <c r="D984" s="747" t="str">
        <f t="shared" si="33"/>
        <v>FL8233</v>
      </c>
      <c r="E984" s="1336">
        <v>1.141</v>
      </c>
      <c r="F984" s="644">
        <f t="shared" si="34"/>
        <v>1.127</v>
      </c>
      <c r="G984" s="748" t="s">
        <v>280</v>
      </c>
      <c r="H984" s="1337">
        <v>0.22</v>
      </c>
      <c r="I984" s="338"/>
    </row>
    <row r="985" spans="2:9">
      <c r="B985" s="651" t="s">
        <v>7</v>
      </c>
      <c r="C985" s="1356">
        <v>8235</v>
      </c>
      <c r="D985" s="747" t="str">
        <f t="shared" si="33"/>
        <v>FL8235</v>
      </c>
      <c r="E985" s="1336">
        <v>1.0249999999999999</v>
      </c>
      <c r="F985" s="644">
        <f t="shared" si="34"/>
        <v>1.0229999999999999</v>
      </c>
      <c r="G985" s="748" t="s">
        <v>280</v>
      </c>
      <c r="H985" s="1337">
        <v>0.7</v>
      </c>
      <c r="I985" s="338"/>
    </row>
    <row r="986" spans="2:9">
      <c r="B986" s="651" t="s">
        <v>7</v>
      </c>
      <c r="C986" s="1356">
        <v>8263</v>
      </c>
      <c r="D986" s="747" t="str">
        <f t="shared" si="33"/>
        <v>FL8263</v>
      </c>
      <c r="E986" s="1336">
        <v>0.93500000000000005</v>
      </c>
      <c r="F986" s="644">
        <f t="shared" si="34"/>
        <v>0.94199999999999995</v>
      </c>
      <c r="G986" s="748" t="s">
        <v>280</v>
      </c>
      <c r="H986" s="1337">
        <v>0.71</v>
      </c>
      <c r="I986" s="338"/>
    </row>
    <row r="987" spans="2:9">
      <c r="B987" s="651" t="s">
        <v>7</v>
      </c>
      <c r="C987" s="1356">
        <v>8264</v>
      </c>
      <c r="D987" s="747" t="str">
        <f t="shared" si="33"/>
        <v>FL8264</v>
      </c>
      <c r="E987" s="1336">
        <v>0.90700000000000003</v>
      </c>
      <c r="F987" s="644">
        <f t="shared" si="34"/>
        <v>0.91600000000000004</v>
      </c>
      <c r="G987" s="748" t="s">
        <v>280</v>
      </c>
      <c r="H987" s="1337">
        <v>0.78</v>
      </c>
      <c r="I987" s="338"/>
    </row>
    <row r="988" spans="2:9">
      <c r="B988" s="651" t="s">
        <v>7</v>
      </c>
      <c r="C988" s="1356">
        <v>8265</v>
      </c>
      <c r="D988" s="747" t="str">
        <f t="shared" si="33"/>
        <v>FL8265</v>
      </c>
      <c r="E988" s="1336">
        <v>1.079</v>
      </c>
      <c r="F988" s="644">
        <f t="shared" si="34"/>
        <v>1.071</v>
      </c>
      <c r="G988" s="748" t="s">
        <v>280</v>
      </c>
      <c r="H988" s="1337">
        <v>0.68</v>
      </c>
      <c r="I988" s="338"/>
    </row>
    <row r="989" spans="2:9">
      <c r="B989" s="651" t="s">
        <v>7</v>
      </c>
      <c r="C989" s="1356">
        <v>8273</v>
      </c>
      <c r="D989" s="747" t="str">
        <f t="shared" si="33"/>
        <v>FL8273</v>
      </c>
      <c r="E989" s="1336">
        <v>0.97399999999999998</v>
      </c>
      <c r="F989" s="644">
        <f t="shared" si="34"/>
        <v>0.97699999999999998</v>
      </c>
      <c r="G989" s="748" t="s">
        <v>280</v>
      </c>
      <c r="H989" s="1337">
        <v>0.67</v>
      </c>
      <c r="I989" s="338"/>
    </row>
    <row r="990" spans="2:9">
      <c r="B990" s="651" t="s">
        <v>7</v>
      </c>
      <c r="C990" s="1356">
        <v>8274</v>
      </c>
      <c r="D990" s="747" t="str">
        <f t="shared" si="33"/>
        <v>FL8274</v>
      </c>
      <c r="E990" s="1336">
        <v>0.89200000000000002</v>
      </c>
      <c r="F990" s="644">
        <f t="shared" si="34"/>
        <v>0.90300000000000002</v>
      </c>
      <c r="G990" s="748" t="s">
        <v>280</v>
      </c>
      <c r="H990" s="1337">
        <v>0.63</v>
      </c>
      <c r="I990" s="338"/>
    </row>
    <row r="991" spans="2:9">
      <c r="B991" s="651" t="s">
        <v>7</v>
      </c>
      <c r="C991" s="1356">
        <v>8279</v>
      </c>
      <c r="D991" s="747" t="str">
        <f t="shared" si="33"/>
        <v>FL8279</v>
      </c>
      <c r="E991" s="1336">
        <v>1.1639999999999999</v>
      </c>
      <c r="F991" s="644">
        <f t="shared" si="34"/>
        <v>1.1479999999999999</v>
      </c>
      <c r="G991" s="748" t="s">
        <v>280</v>
      </c>
      <c r="H991" s="1337">
        <v>0.77</v>
      </c>
      <c r="I991" s="338"/>
    </row>
    <row r="992" spans="2:9">
      <c r="B992" s="651" t="s">
        <v>7</v>
      </c>
      <c r="C992" s="1356">
        <v>8288</v>
      </c>
      <c r="D992" s="747" t="str">
        <f t="shared" si="33"/>
        <v>FL8288</v>
      </c>
      <c r="E992" s="1336">
        <v>0.93500000000000005</v>
      </c>
      <c r="F992" s="644">
        <f t="shared" si="34"/>
        <v>0.94199999999999995</v>
      </c>
      <c r="G992" s="748" t="s">
        <v>280</v>
      </c>
      <c r="H992" s="1337">
        <v>0.79</v>
      </c>
      <c r="I992" s="338"/>
    </row>
    <row r="993" spans="2:9">
      <c r="B993" s="651" t="s">
        <v>7</v>
      </c>
      <c r="C993" s="1356">
        <v>8291</v>
      </c>
      <c r="D993" s="747" t="str">
        <f t="shared" si="33"/>
        <v>FL8291</v>
      </c>
      <c r="E993" s="1336">
        <v>0.88300000000000001</v>
      </c>
      <c r="F993" s="644">
        <f t="shared" si="34"/>
        <v>0.89500000000000002</v>
      </c>
      <c r="G993" s="748" t="s">
        <v>280</v>
      </c>
      <c r="H993" s="1337">
        <v>0.65</v>
      </c>
      <c r="I993" s="338"/>
    </row>
    <row r="994" spans="2:9">
      <c r="B994" s="651" t="s">
        <v>7</v>
      </c>
      <c r="C994" s="1356">
        <v>8292</v>
      </c>
      <c r="D994" s="747" t="str">
        <f t="shared" si="33"/>
        <v>FL8292</v>
      </c>
      <c r="E994" s="1336">
        <v>1.048</v>
      </c>
      <c r="F994" s="644">
        <f t="shared" si="34"/>
        <v>1.0429999999999999</v>
      </c>
      <c r="G994" s="748" t="s">
        <v>280</v>
      </c>
      <c r="H994" s="1337">
        <v>0.73</v>
      </c>
      <c r="I994" s="338"/>
    </row>
    <row r="995" spans="2:9">
      <c r="B995" s="651" t="s">
        <v>7</v>
      </c>
      <c r="C995" s="1356">
        <v>8293</v>
      </c>
      <c r="D995" s="747" t="str">
        <f t="shared" si="33"/>
        <v>FL8293</v>
      </c>
      <c r="E995" s="1336">
        <v>0.88400000000000001</v>
      </c>
      <c r="F995" s="644">
        <f t="shared" si="34"/>
        <v>0.89600000000000002</v>
      </c>
      <c r="G995" s="748" t="s">
        <v>280</v>
      </c>
      <c r="H995" s="1337">
        <v>1.61</v>
      </c>
      <c r="I995" s="338"/>
    </row>
    <row r="996" spans="2:9">
      <c r="B996" s="651" t="s">
        <v>7</v>
      </c>
      <c r="C996" s="1356">
        <v>8304</v>
      </c>
      <c r="D996" s="747" t="str">
        <f t="shared" si="33"/>
        <v>FL8304</v>
      </c>
      <c r="E996" s="1336">
        <v>0.96899999999999997</v>
      </c>
      <c r="F996" s="644">
        <f t="shared" si="34"/>
        <v>0.97199999999999998</v>
      </c>
      <c r="G996" s="748" t="s">
        <v>280</v>
      </c>
      <c r="H996" s="1337">
        <v>0.53</v>
      </c>
      <c r="I996" s="338"/>
    </row>
    <row r="997" spans="2:9">
      <c r="B997" s="651" t="s">
        <v>7</v>
      </c>
      <c r="C997" s="1356">
        <v>8350</v>
      </c>
      <c r="D997" s="747" t="str">
        <f t="shared" si="33"/>
        <v>FL8350</v>
      </c>
      <c r="E997" s="1336">
        <v>1.278</v>
      </c>
      <c r="F997" s="644">
        <f t="shared" si="34"/>
        <v>1.25</v>
      </c>
      <c r="G997" s="748" t="s">
        <v>280</v>
      </c>
      <c r="H997" s="1337">
        <v>0.61</v>
      </c>
      <c r="I997" s="338"/>
    </row>
    <row r="998" spans="2:9">
      <c r="B998" s="651" t="s">
        <v>7</v>
      </c>
      <c r="C998" s="1356">
        <v>8353</v>
      </c>
      <c r="D998" s="747" t="str">
        <f t="shared" si="33"/>
        <v>FL8353</v>
      </c>
      <c r="E998" s="1336">
        <v>0.94</v>
      </c>
      <c r="F998" s="644">
        <f t="shared" si="34"/>
        <v>0.94599999999999995</v>
      </c>
      <c r="G998" s="748" t="s">
        <v>280</v>
      </c>
      <c r="H998" s="1337">
        <v>0.55000000000000004</v>
      </c>
      <c r="I998" s="338"/>
    </row>
    <row r="999" spans="2:9">
      <c r="B999" s="651" t="s">
        <v>7</v>
      </c>
      <c r="C999" s="1356">
        <v>8380</v>
      </c>
      <c r="D999" s="747" t="str">
        <f t="shared" si="33"/>
        <v>FL8380</v>
      </c>
      <c r="E999" s="1336">
        <v>0.95399999999999996</v>
      </c>
      <c r="F999" s="644">
        <f t="shared" si="34"/>
        <v>0.95899999999999996</v>
      </c>
      <c r="G999" s="748" t="s">
        <v>280</v>
      </c>
      <c r="H999" s="1337">
        <v>0.45</v>
      </c>
      <c r="I999" s="338"/>
    </row>
    <row r="1000" spans="2:9">
      <c r="B1000" s="651" t="s">
        <v>7</v>
      </c>
      <c r="C1000" s="1356">
        <v>8381</v>
      </c>
      <c r="D1000" s="747" t="str">
        <f t="shared" si="33"/>
        <v>FL8381</v>
      </c>
      <c r="E1000" s="1336">
        <v>0.89300000000000002</v>
      </c>
      <c r="F1000" s="644">
        <f t="shared" si="34"/>
        <v>0.90400000000000003</v>
      </c>
      <c r="G1000" s="748" t="s">
        <v>280</v>
      </c>
      <c r="H1000" s="1337">
        <v>0.42</v>
      </c>
      <c r="I1000" s="338"/>
    </row>
    <row r="1001" spans="2:9">
      <c r="B1001" s="651" t="s">
        <v>7</v>
      </c>
      <c r="C1001" s="1356">
        <v>8385</v>
      </c>
      <c r="D1001" s="747" t="str">
        <f t="shared" si="33"/>
        <v>FL8385</v>
      </c>
      <c r="E1001" s="1336">
        <v>0.79900000000000004</v>
      </c>
      <c r="F1001" s="644">
        <f t="shared" si="34"/>
        <v>0.81899999999999995</v>
      </c>
      <c r="G1001" s="748" t="s">
        <v>280</v>
      </c>
      <c r="H1001" s="1337">
        <v>0.77</v>
      </c>
      <c r="I1001" s="338"/>
    </row>
    <row r="1002" spans="2:9">
      <c r="B1002" s="651" t="s">
        <v>7</v>
      </c>
      <c r="C1002" s="1356">
        <v>8392</v>
      </c>
      <c r="D1002" s="747" t="str">
        <f t="shared" si="33"/>
        <v>FL8392</v>
      </c>
      <c r="E1002" s="1336">
        <v>0.81599999999999995</v>
      </c>
      <c r="F1002" s="644">
        <f t="shared" si="34"/>
        <v>0.83399999999999996</v>
      </c>
      <c r="G1002" s="748" t="s">
        <v>280</v>
      </c>
      <c r="H1002" s="1337">
        <v>0.67</v>
      </c>
      <c r="I1002" s="338"/>
    </row>
    <row r="1003" spans="2:9">
      <c r="B1003" s="651" t="s">
        <v>7</v>
      </c>
      <c r="C1003" s="1356">
        <v>8393</v>
      </c>
      <c r="D1003" s="747" t="str">
        <f t="shared" si="33"/>
        <v>FL8393</v>
      </c>
      <c r="E1003" s="1336">
        <v>1.024</v>
      </c>
      <c r="F1003" s="644">
        <f t="shared" si="34"/>
        <v>1.022</v>
      </c>
      <c r="G1003" s="748" t="s">
        <v>280</v>
      </c>
      <c r="H1003" s="1337">
        <v>0.3</v>
      </c>
      <c r="I1003" s="338"/>
    </row>
    <row r="1004" spans="2:9">
      <c r="B1004" s="651" t="s">
        <v>7</v>
      </c>
      <c r="C1004" s="1356">
        <v>8500</v>
      </c>
      <c r="D1004" s="747" t="str">
        <f t="shared" si="33"/>
        <v>FL8500</v>
      </c>
      <c r="E1004" s="1336">
        <v>1.0900000000000001</v>
      </c>
      <c r="F1004" s="644">
        <f t="shared" si="34"/>
        <v>1.081</v>
      </c>
      <c r="G1004" s="748" t="s">
        <v>280</v>
      </c>
      <c r="H1004" s="1337">
        <v>0.64</v>
      </c>
      <c r="I1004" s="338"/>
    </row>
    <row r="1005" spans="2:9">
      <c r="B1005" s="651" t="s">
        <v>7</v>
      </c>
      <c r="C1005" s="1356">
        <v>8601</v>
      </c>
      <c r="D1005" s="747" t="str">
        <f t="shared" si="33"/>
        <v>FL8601</v>
      </c>
      <c r="E1005" s="1336">
        <v>1.173</v>
      </c>
      <c r="F1005" s="644">
        <f t="shared" si="34"/>
        <v>1.1559999999999999</v>
      </c>
      <c r="G1005" s="748" t="s">
        <v>280</v>
      </c>
      <c r="H1005" s="1337">
        <v>7.0000000000000007E-2</v>
      </c>
      <c r="I1005" s="338"/>
    </row>
    <row r="1006" spans="2:9">
      <c r="B1006" s="651" t="s">
        <v>7</v>
      </c>
      <c r="C1006" s="1356">
        <v>8602</v>
      </c>
      <c r="D1006" s="747" t="str">
        <f t="shared" si="33"/>
        <v>FL8602</v>
      </c>
      <c r="E1006" s="1336">
        <v>0.97599999999999998</v>
      </c>
      <c r="F1006" s="644">
        <f t="shared" si="34"/>
        <v>0.97799999999999998</v>
      </c>
      <c r="G1006" s="748" t="s">
        <v>280</v>
      </c>
      <c r="H1006" s="1337">
        <v>0.24</v>
      </c>
      <c r="I1006" s="338"/>
    </row>
    <row r="1007" spans="2:9">
      <c r="B1007" s="651" t="s">
        <v>7</v>
      </c>
      <c r="C1007" s="1356">
        <v>8603</v>
      </c>
      <c r="D1007" s="747" t="str">
        <f t="shared" si="33"/>
        <v>FL8603</v>
      </c>
      <c r="E1007" s="1336">
        <v>1.157</v>
      </c>
      <c r="F1007" s="644">
        <f t="shared" si="34"/>
        <v>1.141</v>
      </c>
      <c r="G1007" s="748" t="s">
        <v>280</v>
      </c>
      <c r="H1007" s="1337">
        <v>0.05</v>
      </c>
      <c r="I1007" s="338"/>
    </row>
    <row r="1008" spans="2:9">
      <c r="B1008" s="651" t="s">
        <v>7</v>
      </c>
      <c r="C1008" s="1356">
        <v>8606</v>
      </c>
      <c r="D1008" s="747" t="str">
        <f t="shared" si="33"/>
        <v>FL8606</v>
      </c>
      <c r="E1008" s="1336">
        <v>0.93200000000000005</v>
      </c>
      <c r="F1008" s="644">
        <f t="shared" si="34"/>
        <v>0.93899999999999995</v>
      </c>
      <c r="G1008" s="748" t="s">
        <v>280</v>
      </c>
      <c r="H1008" s="1337">
        <v>0.48</v>
      </c>
      <c r="I1008" s="338"/>
    </row>
    <row r="1009" spans="2:9">
      <c r="B1009" s="651" t="s">
        <v>7</v>
      </c>
      <c r="C1009" s="1356">
        <v>8709</v>
      </c>
      <c r="D1009" s="747" t="str">
        <f t="shared" si="33"/>
        <v>FL8709</v>
      </c>
      <c r="E1009" s="1336">
        <v>1.9410000000000001</v>
      </c>
      <c r="F1009" s="644">
        <f t="shared" si="34"/>
        <v>1.847</v>
      </c>
      <c r="G1009" s="748" t="s">
        <v>280</v>
      </c>
      <c r="H1009" s="1337">
        <v>0.57999999999999996</v>
      </c>
      <c r="I1009" s="338"/>
    </row>
    <row r="1010" spans="2:9">
      <c r="B1010" s="651" t="s">
        <v>7</v>
      </c>
      <c r="C1010" s="1356">
        <v>8719</v>
      </c>
      <c r="D1010" s="747" t="str">
        <f t="shared" si="33"/>
        <v>FL8719</v>
      </c>
      <c r="E1010" s="1336">
        <v>0.97799999999999998</v>
      </c>
      <c r="F1010" s="644">
        <f t="shared" si="34"/>
        <v>0.98</v>
      </c>
      <c r="G1010" s="748" t="s">
        <v>280</v>
      </c>
      <c r="H1010" s="1337">
        <v>0.37</v>
      </c>
      <c r="I1010" s="338"/>
    </row>
    <row r="1011" spans="2:9">
      <c r="B1011" s="651" t="s">
        <v>7</v>
      </c>
      <c r="C1011" s="1356">
        <v>8720</v>
      </c>
      <c r="D1011" s="747" t="str">
        <f t="shared" si="33"/>
        <v>FL8720</v>
      </c>
      <c r="E1011" s="1336">
        <v>1.2010000000000001</v>
      </c>
      <c r="F1011" s="644">
        <f t="shared" si="34"/>
        <v>1.181</v>
      </c>
      <c r="G1011" s="748" t="s">
        <v>280</v>
      </c>
      <c r="H1011" s="1337">
        <v>0.26</v>
      </c>
      <c r="I1011" s="338"/>
    </row>
    <row r="1012" spans="2:9">
      <c r="B1012" s="651" t="s">
        <v>7</v>
      </c>
      <c r="C1012" s="1356">
        <v>8721</v>
      </c>
      <c r="D1012" s="747" t="str">
        <f t="shared" si="33"/>
        <v>FL8721</v>
      </c>
      <c r="E1012" s="1336">
        <v>1.044</v>
      </c>
      <c r="F1012" s="644">
        <f t="shared" si="34"/>
        <v>1.04</v>
      </c>
      <c r="G1012" s="748" t="s">
        <v>280</v>
      </c>
      <c r="H1012" s="1337">
        <v>0.05</v>
      </c>
      <c r="I1012" s="338"/>
    </row>
    <row r="1013" spans="2:9">
      <c r="B1013" s="651" t="s">
        <v>7</v>
      </c>
      <c r="C1013" s="1356">
        <v>8723</v>
      </c>
      <c r="D1013" s="747" t="str">
        <f t="shared" si="33"/>
        <v>FL8723</v>
      </c>
      <c r="E1013" s="1336">
        <v>0.995</v>
      </c>
      <c r="F1013" s="644">
        <f t="shared" si="34"/>
        <v>0.996</v>
      </c>
      <c r="G1013" s="748" t="s">
        <v>280</v>
      </c>
      <c r="H1013" s="1337">
        <v>0.05</v>
      </c>
      <c r="I1013" s="338"/>
    </row>
    <row r="1014" spans="2:9">
      <c r="B1014" s="651" t="s">
        <v>7</v>
      </c>
      <c r="C1014" s="1356">
        <v>8725</v>
      </c>
      <c r="D1014" s="747" t="str">
        <f t="shared" si="33"/>
        <v>FL8725</v>
      </c>
      <c r="E1014" s="1336">
        <v>0.91100000000000003</v>
      </c>
      <c r="F1014" s="644">
        <f t="shared" si="34"/>
        <v>0.92</v>
      </c>
      <c r="G1014" s="748" t="s">
        <v>280</v>
      </c>
      <c r="H1014" s="1337">
        <v>0.31</v>
      </c>
      <c r="I1014" s="338"/>
    </row>
    <row r="1015" spans="2:9">
      <c r="B1015" s="651" t="s">
        <v>7</v>
      </c>
      <c r="C1015" s="1356">
        <v>8726</v>
      </c>
      <c r="D1015" s="747" t="str">
        <f t="shared" si="33"/>
        <v>FL8726</v>
      </c>
      <c r="E1015" s="1336">
        <v>1.141</v>
      </c>
      <c r="F1015" s="644">
        <f t="shared" si="34"/>
        <v>1.127</v>
      </c>
      <c r="G1015" s="748" t="s">
        <v>280</v>
      </c>
      <c r="H1015" s="1337">
        <v>0.22</v>
      </c>
      <c r="I1015" s="338"/>
    </row>
    <row r="1016" spans="2:9">
      <c r="B1016" s="651" t="s">
        <v>7</v>
      </c>
      <c r="C1016" s="1356">
        <v>8728</v>
      </c>
      <c r="D1016" s="747" t="str">
        <f t="shared" si="33"/>
        <v>FL8728</v>
      </c>
      <c r="E1016" s="1336">
        <v>1.252</v>
      </c>
      <c r="F1016" s="644">
        <f t="shared" si="34"/>
        <v>1.2270000000000001</v>
      </c>
      <c r="G1016" s="748" t="s">
        <v>280</v>
      </c>
      <c r="H1016" s="1337">
        <v>0.05</v>
      </c>
      <c r="I1016" s="338"/>
    </row>
    <row r="1017" spans="2:9">
      <c r="B1017" s="651" t="s">
        <v>7</v>
      </c>
      <c r="C1017" s="1356">
        <v>8734</v>
      </c>
      <c r="D1017" s="747" t="str">
        <f t="shared" si="33"/>
        <v>FL8734</v>
      </c>
      <c r="E1017" s="1336">
        <v>1.141</v>
      </c>
      <c r="F1017" s="644">
        <f t="shared" si="34"/>
        <v>1.127</v>
      </c>
      <c r="G1017" s="748" t="s">
        <v>280</v>
      </c>
      <c r="H1017" s="1337">
        <v>0.22</v>
      </c>
      <c r="I1017" s="338"/>
    </row>
    <row r="1018" spans="2:9">
      <c r="B1018" s="651" t="s">
        <v>7</v>
      </c>
      <c r="C1018" s="1356">
        <v>8737</v>
      </c>
      <c r="D1018" s="747" t="str">
        <f t="shared" si="33"/>
        <v>FL8737</v>
      </c>
      <c r="E1018" s="1336">
        <v>1.141</v>
      </c>
      <c r="F1018" s="644">
        <f t="shared" si="34"/>
        <v>1.127</v>
      </c>
      <c r="G1018" s="748" t="s">
        <v>280</v>
      </c>
      <c r="H1018" s="1337">
        <v>0.22</v>
      </c>
      <c r="I1018" s="338"/>
    </row>
    <row r="1019" spans="2:9">
      <c r="B1019" s="651" t="s">
        <v>7</v>
      </c>
      <c r="C1019" s="1356">
        <v>8738</v>
      </c>
      <c r="D1019" s="747" t="str">
        <f t="shared" si="33"/>
        <v>FL8738</v>
      </c>
      <c r="E1019" s="1336">
        <v>1.141</v>
      </c>
      <c r="F1019" s="644">
        <f t="shared" si="34"/>
        <v>1.127</v>
      </c>
      <c r="G1019" s="748" t="s">
        <v>280</v>
      </c>
      <c r="H1019" s="1337">
        <v>0.22</v>
      </c>
      <c r="I1019" s="338"/>
    </row>
    <row r="1020" spans="2:9">
      <c r="B1020" s="651" t="s">
        <v>7</v>
      </c>
      <c r="C1020" s="1356">
        <v>8742</v>
      </c>
      <c r="D1020" s="747" t="str">
        <f t="shared" si="33"/>
        <v>FL8742</v>
      </c>
      <c r="E1020" s="1336">
        <v>1.1779999999999999</v>
      </c>
      <c r="F1020" s="644">
        <f t="shared" si="34"/>
        <v>1.1599999999999999</v>
      </c>
      <c r="G1020" s="748" t="s">
        <v>280</v>
      </c>
      <c r="H1020" s="1337">
        <v>0.05</v>
      </c>
      <c r="I1020" s="338"/>
    </row>
    <row r="1021" spans="2:9">
      <c r="B1021" s="651" t="s">
        <v>7</v>
      </c>
      <c r="C1021" s="1356">
        <v>8745</v>
      </c>
      <c r="D1021" s="747" t="str">
        <f t="shared" si="33"/>
        <v>FL8745</v>
      </c>
      <c r="E1021" s="1336">
        <v>0.88300000000000001</v>
      </c>
      <c r="F1021" s="644">
        <f t="shared" si="34"/>
        <v>0.89500000000000002</v>
      </c>
      <c r="G1021" s="748" t="s">
        <v>280</v>
      </c>
      <c r="H1021" s="1337">
        <v>0.52</v>
      </c>
      <c r="I1021" s="338"/>
    </row>
    <row r="1022" spans="2:9">
      <c r="B1022" s="651" t="s">
        <v>7</v>
      </c>
      <c r="C1022" s="1356">
        <v>8748</v>
      </c>
      <c r="D1022" s="747" t="str">
        <f t="shared" si="33"/>
        <v>FL8748</v>
      </c>
      <c r="E1022" s="1336">
        <v>1.069</v>
      </c>
      <c r="F1022" s="644">
        <f t="shared" si="34"/>
        <v>1.0620000000000001</v>
      </c>
      <c r="G1022" s="748" t="s">
        <v>280</v>
      </c>
      <c r="H1022" s="1337">
        <v>0.08</v>
      </c>
      <c r="I1022" s="338"/>
    </row>
    <row r="1023" spans="2:9">
      <c r="B1023" s="651" t="s">
        <v>7</v>
      </c>
      <c r="C1023" s="1356">
        <v>8755</v>
      </c>
      <c r="D1023" s="747" t="str">
        <f t="shared" si="33"/>
        <v>FL8755</v>
      </c>
      <c r="E1023" s="1336">
        <v>1.0840000000000001</v>
      </c>
      <c r="F1023" s="644">
        <f t="shared" si="34"/>
        <v>1.0760000000000001</v>
      </c>
      <c r="G1023" s="748" t="s">
        <v>280</v>
      </c>
      <c r="H1023" s="1337">
        <v>0.06</v>
      </c>
      <c r="I1023" s="338"/>
    </row>
    <row r="1024" spans="2:9">
      <c r="B1024" s="651" t="s">
        <v>7</v>
      </c>
      <c r="C1024" s="1356">
        <v>8799</v>
      </c>
      <c r="D1024" s="747" t="str">
        <f t="shared" si="33"/>
        <v>FL8799</v>
      </c>
      <c r="E1024" s="1336">
        <v>1.03</v>
      </c>
      <c r="F1024" s="644">
        <f t="shared" si="34"/>
        <v>1.0269999999999999</v>
      </c>
      <c r="G1024" s="748" t="s">
        <v>280</v>
      </c>
      <c r="H1024" s="1337">
        <v>0.12</v>
      </c>
      <c r="I1024" s="338"/>
    </row>
    <row r="1025" spans="2:9">
      <c r="B1025" s="651" t="s">
        <v>7</v>
      </c>
      <c r="C1025" s="1356">
        <v>8800</v>
      </c>
      <c r="D1025" s="747" t="str">
        <f t="shared" si="33"/>
        <v>FL8800</v>
      </c>
      <c r="E1025" s="1336">
        <v>0.96299999999999997</v>
      </c>
      <c r="F1025" s="644">
        <f t="shared" si="34"/>
        <v>0.96699999999999997</v>
      </c>
      <c r="G1025" s="748" t="s">
        <v>280</v>
      </c>
      <c r="H1025" s="1337">
        <v>0.15</v>
      </c>
      <c r="I1025" s="338"/>
    </row>
    <row r="1026" spans="2:9">
      <c r="B1026" s="651" t="s">
        <v>7</v>
      </c>
      <c r="C1026" s="1356">
        <v>8803</v>
      </c>
      <c r="D1026" s="747" t="str">
        <f t="shared" si="33"/>
        <v>FL8803</v>
      </c>
      <c r="E1026" s="1336">
        <v>1.1140000000000001</v>
      </c>
      <c r="F1026" s="644">
        <f t="shared" si="34"/>
        <v>1.103</v>
      </c>
      <c r="G1026" s="748" t="s">
        <v>280</v>
      </c>
      <c r="H1026" s="1337">
        <v>0.05</v>
      </c>
      <c r="I1026" s="338"/>
    </row>
    <row r="1027" spans="2:9">
      <c r="B1027" s="651" t="s">
        <v>7</v>
      </c>
      <c r="C1027" s="1356">
        <v>8805</v>
      </c>
      <c r="D1027" s="747" t="str">
        <f t="shared" si="33"/>
        <v>FL8805</v>
      </c>
      <c r="E1027" s="1336">
        <v>0.89300000000000002</v>
      </c>
      <c r="F1027" s="644">
        <f t="shared" si="34"/>
        <v>0.90400000000000003</v>
      </c>
      <c r="G1027" s="748" t="s">
        <v>280</v>
      </c>
      <c r="H1027" s="1337">
        <v>0.1</v>
      </c>
      <c r="I1027" s="338"/>
    </row>
    <row r="1028" spans="2:9">
      <c r="B1028" s="651" t="s">
        <v>7</v>
      </c>
      <c r="C1028" s="1356">
        <v>8810</v>
      </c>
      <c r="D1028" s="747" t="str">
        <f t="shared" si="33"/>
        <v>FL8810</v>
      </c>
      <c r="E1028" s="1336">
        <v>0.97299999999999998</v>
      </c>
      <c r="F1028" s="644">
        <f t="shared" si="34"/>
        <v>0.97599999999999998</v>
      </c>
      <c r="G1028" s="748" t="s">
        <v>280</v>
      </c>
      <c r="H1028" s="1337">
        <v>0.05</v>
      </c>
      <c r="I1028" s="338"/>
    </row>
    <row r="1029" spans="2:9">
      <c r="B1029" s="651" t="s">
        <v>7</v>
      </c>
      <c r="C1029" s="1356">
        <v>8814</v>
      </c>
      <c r="D1029" s="747" t="str">
        <f t="shared" si="33"/>
        <v>FL8814</v>
      </c>
      <c r="E1029" s="1336">
        <v>0.89300000000000002</v>
      </c>
      <c r="F1029" s="644">
        <f t="shared" si="34"/>
        <v>0.90400000000000003</v>
      </c>
      <c r="G1029" s="748" t="s">
        <v>280</v>
      </c>
      <c r="H1029" s="1337">
        <v>0.1</v>
      </c>
      <c r="I1029" s="338"/>
    </row>
    <row r="1030" spans="2:9">
      <c r="B1030" s="651" t="s">
        <v>7</v>
      </c>
      <c r="C1030" s="1356">
        <v>8815</v>
      </c>
      <c r="D1030" s="747" t="str">
        <f t="shared" si="33"/>
        <v>FL8815</v>
      </c>
      <c r="E1030" s="1336">
        <v>0.89300000000000002</v>
      </c>
      <c r="F1030" s="644">
        <f t="shared" si="34"/>
        <v>0.90400000000000003</v>
      </c>
      <c r="G1030" s="748" t="s">
        <v>280</v>
      </c>
      <c r="H1030" s="1337">
        <v>0.1</v>
      </c>
      <c r="I1030" s="338"/>
    </row>
    <row r="1031" spans="2:9">
      <c r="B1031" s="651" t="s">
        <v>7</v>
      </c>
      <c r="C1031" s="1356">
        <v>8820</v>
      </c>
      <c r="D1031" s="747" t="str">
        <f t="shared" si="33"/>
        <v>FL8820</v>
      </c>
      <c r="E1031" s="1336">
        <v>1.075</v>
      </c>
      <c r="F1031" s="644">
        <f t="shared" si="34"/>
        <v>1.0680000000000001</v>
      </c>
      <c r="G1031" s="748" t="s">
        <v>280</v>
      </c>
      <c r="H1031" s="1337">
        <v>0.05</v>
      </c>
      <c r="I1031" s="338"/>
    </row>
    <row r="1032" spans="2:9">
      <c r="B1032" s="651" t="s">
        <v>7</v>
      </c>
      <c r="C1032" s="1356">
        <v>8824</v>
      </c>
      <c r="D1032" s="747" t="str">
        <f t="shared" si="33"/>
        <v>FL8824</v>
      </c>
      <c r="E1032" s="1336">
        <v>0.79300000000000004</v>
      </c>
      <c r="F1032" s="644">
        <f t="shared" si="34"/>
        <v>0.81399999999999995</v>
      </c>
      <c r="G1032" s="748" t="s">
        <v>280</v>
      </c>
      <c r="H1032" s="1337">
        <v>0.83</v>
      </c>
      <c r="I1032" s="338"/>
    </row>
    <row r="1033" spans="2:9">
      <c r="B1033" s="651" t="s">
        <v>7</v>
      </c>
      <c r="C1033" s="1356">
        <v>8825</v>
      </c>
      <c r="D1033" s="747" t="str">
        <f t="shared" si="33"/>
        <v>FL8825</v>
      </c>
      <c r="E1033" s="1336">
        <v>0.80600000000000005</v>
      </c>
      <c r="F1033" s="644">
        <f t="shared" si="34"/>
        <v>0.82499999999999996</v>
      </c>
      <c r="G1033" s="748" t="s">
        <v>280</v>
      </c>
      <c r="H1033" s="1337">
        <v>0.53</v>
      </c>
      <c r="I1033" s="338"/>
    </row>
    <row r="1034" spans="2:9">
      <c r="B1034" s="651" t="s">
        <v>7</v>
      </c>
      <c r="C1034" s="1356">
        <v>8826</v>
      </c>
      <c r="D1034" s="747" t="str">
        <f t="shared" si="33"/>
        <v>FL8826</v>
      </c>
      <c r="E1034" s="1336">
        <v>0.85899999999999999</v>
      </c>
      <c r="F1034" s="644">
        <f t="shared" si="34"/>
        <v>0.873</v>
      </c>
      <c r="G1034" s="748" t="s">
        <v>280</v>
      </c>
      <c r="H1034" s="1337">
        <v>0.57999999999999996</v>
      </c>
      <c r="I1034" s="338"/>
    </row>
    <row r="1035" spans="2:9">
      <c r="B1035" s="651" t="s">
        <v>7</v>
      </c>
      <c r="C1035" s="1356">
        <v>8829</v>
      </c>
      <c r="D1035" s="747" t="str">
        <f t="shared" ref="D1035:D1098" si="35">B1035&amp;TEXT(C1035,"0000")</f>
        <v>FL8829</v>
      </c>
      <c r="E1035" s="1336">
        <v>0.876</v>
      </c>
      <c r="F1035" s="644">
        <f t="shared" ref="F1035:F1098" si="36">IF(E1035="NA","NA",ROUND((E1035-1)*0.9+1,3))</f>
        <v>0.88800000000000001</v>
      </c>
      <c r="G1035" s="748" t="s">
        <v>280</v>
      </c>
      <c r="H1035" s="1337">
        <v>0.6</v>
      </c>
      <c r="I1035" s="338"/>
    </row>
    <row r="1036" spans="2:9">
      <c r="B1036" s="651" t="s">
        <v>7</v>
      </c>
      <c r="C1036" s="1356">
        <v>8831</v>
      </c>
      <c r="D1036" s="747" t="str">
        <f t="shared" si="35"/>
        <v>FL8831</v>
      </c>
      <c r="E1036" s="1336">
        <v>0.86499999999999999</v>
      </c>
      <c r="F1036" s="644">
        <f t="shared" si="36"/>
        <v>0.879</v>
      </c>
      <c r="G1036" s="748" t="s">
        <v>280</v>
      </c>
      <c r="H1036" s="1337">
        <v>0.3</v>
      </c>
      <c r="I1036" s="338"/>
    </row>
    <row r="1037" spans="2:9">
      <c r="B1037" s="651" t="s">
        <v>7</v>
      </c>
      <c r="C1037" s="1356">
        <v>8832</v>
      </c>
      <c r="D1037" s="747" t="str">
        <f t="shared" si="35"/>
        <v>FL8832</v>
      </c>
      <c r="E1037" s="1336">
        <v>1.1399999999999999</v>
      </c>
      <c r="F1037" s="644">
        <f t="shared" si="36"/>
        <v>1.1259999999999999</v>
      </c>
      <c r="G1037" s="748" t="s">
        <v>280</v>
      </c>
      <c r="H1037" s="1337">
        <v>0.06</v>
      </c>
      <c r="I1037" s="338"/>
    </row>
    <row r="1038" spans="2:9">
      <c r="B1038" s="651" t="s">
        <v>7</v>
      </c>
      <c r="C1038" s="1356">
        <v>8833</v>
      </c>
      <c r="D1038" s="747" t="str">
        <f t="shared" si="35"/>
        <v>FL8833</v>
      </c>
      <c r="E1038" s="1336">
        <v>0.89100000000000001</v>
      </c>
      <c r="F1038" s="644">
        <f t="shared" si="36"/>
        <v>0.90200000000000002</v>
      </c>
      <c r="G1038" s="748" t="s">
        <v>280</v>
      </c>
      <c r="H1038" s="1337">
        <v>0.15</v>
      </c>
      <c r="I1038" s="338"/>
    </row>
    <row r="1039" spans="2:9">
      <c r="B1039" s="651" t="s">
        <v>7</v>
      </c>
      <c r="C1039" s="1356">
        <v>8835</v>
      </c>
      <c r="D1039" s="747" t="str">
        <f t="shared" si="35"/>
        <v>FL8835</v>
      </c>
      <c r="E1039" s="1336">
        <v>0.89100000000000001</v>
      </c>
      <c r="F1039" s="644">
        <f t="shared" si="36"/>
        <v>0.90200000000000002</v>
      </c>
      <c r="G1039" s="748" t="s">
        <v>280</v>
      </c>
      <c r="H1039" s="1337">
        <v>0.38</v>
      </c>
      <c r="I1039" s="338"/>
    </row>
    <row r="1040" spans="2:9">
      <c r="B1040" s="651" t="s">
        <v>7</v>
      </c>
      <c r="C1040" s="1356">
        <v>8841</v>
      </c>
      <c r="D1040" s="747" t="str">
        <f t="shared" si="35"/>
        <v>FL8841</v>
      </c>
      <c r="E1040" s="1336">
        <v>0.79</v>
      </c>
      <c r="F1040" s="644">
        <f t="shared" si="36"/>
        <v>0.81100000000000005</v>
      </c>
      <c r="G1040" s="748" t="s">
        <v>280</v>
      </c>
      <c r="H1040" s="1337">
        <v>0.39</v>
      </c>
      <c r="I1040" s="338"/>
    </row>
    <row r="1041" spans="2:9">
      <c r="B1041" s="651" t="s">
        <v>7</v>
      </c>
      <c r="C1041" s="1356">
        <v>8842</v>
      </c>
      <c r="D1041" s="747" t="str">
        <f t="shared" si="35"/>
        <v>FL8842</v>
      </c>
      <c r="E1041" s="1336">
        <v>0.80100000000000005</v>
      </c>
      <c r="F1041" s="644">
        <f t="shared" si="36"/>
        <v>0.82099999999999995</v>
      </c>
      <c r="G1041" s="748" t="s">
        <v>280</v>
      </c>
      <c r="H1041" s="1337">
        <v>0.39</v>
      </c>
      <c r="I1041" s="338"/>
    </row>
    <row r="1042" spans="2:9">
      <c r="B1042" s="651" t="s">
        <v>7</v>
      </c>
      <c r="C1042" s="1356">
        <v>8855</v>
      </c>
      <c r="D1042" s="747" t="str">
        <f t="shared" si="35"/>
        <v>FL8855</v>
      </c>
      <c r="E1042" s="1336">
        <v>0.93200000000000005</v>
      </c>
      <c r="F1042" s="644">
        <f t="shared" si="36"/>
        <v>0.93899999999999995</v>
      </c>
      <c r="G1042" s="748" t="s">
        <v>280</v>
      </c>
      <c r="H1042" s="1337">
        <v>0.05</v>
      </c>
      <c r="I1042" s="338"/>
    </row>
    <row r="1043" spans="2:9">
      <c r="B1043" s="651" t="s">
        <v>7</v>
      </c>
      <c r="C1043" s="1356">
        <v>8856</v>
      </c>
      <c r="D1043" s="747" t="str">
        <f t="shared" si="35"/>
        <v>FL8856</v>
      </c>
      <c r="E1043" s="1336">
        <v>0.86699999999999999</v>
      </c>
      <c r="F1043" s="644">
        <f t="shared" si="36"/>
        <v>0.88</v>
      </c>
      <c r="G1043" s="748" t="s">
        <v>280</v>
      </c>
      <c r="H1043" s="1337">
        <v>0.05</v>
      </c>
      <c r="I1043" s="338"/>
    </row>
    <row r="1044" spans="2:9">
      <c r="B1044" s="651" t="s">
        <v>7</v>
      </c>
      <c r="C1044" s="1356">
        <v>8864</v>
      </c>
      <c r="D1044" s="747" t="str">
        <f t="shared" si="35"/>
        <v>FL8864</v>
      </c>
      <c r="E1044" s="1336">
        <v>0.85899999999999999</v>
      </c>
      <c r="F1044" s="644">
        <f t="shared" si="36"/>
        <v>0.873</v>
      </c>
      <c r="G1044" s="748" t="s">
        <v>280</v>
      </c>
      <c r="H1044" s="1337">
        <v>0.24</v>
      </c>
      <c r="I1044" s="338"/>
    </row>
    <row r="1045" spans="2:9">
      <c r="B1045" s="651" t="s">
        <v>7</v>
      </c>
      <c r="C1045" s="1356">
        <v>8868</v>
      </c>
      <c r="D1045" s="747" t="str">
        <f t="shared" si="35"/>
        <v>FL8868</v>
      </c>
      <c r="E1045" s="1336">
        <v>0.95499999999999996</v>
      </c>
      <c r="F1045" s="644">
        <f t="shared" si="36"/>
        <v>0.96</v>
      </c>
      <c r="G1045" s="748" t="s">
        <v>280</v>
      </c>
      <c r="H1045" s="1337">
        <v>0.08</v>
      </c>
      <c r="I1045" s="338"/>
    </row>
    <row r="1046" spans="2:9">
      <c r="B1046" s="651" t="s">
        <v>7</v>
      </c>
      <c r="C1046" s="1356">
        <v>8869</v>
      </c>
      <c r="D1046" s="747" t="str">
        <f t="shared" si="35"/>
        <v>FL8869</v>
      </c>
      <c r="E1046" s="1336">
        <v>0.82599999999999996</v>
      </c>
      <c r="F1046" s="644">
        <f t="shared" si="36"/>
        <v>0.84299999999999997</v>
      </c>
      <c r="G1046" s="748" t="s">
        <v>280</v>
      </c>
      <c r="H1046" s="1337">
        <v>0.26</v>
      </c>
      <c r="I1046" s="338"/>
    </row>
    <row r="1047" spans="2:9">
      <c r="B1047" s="651" t="s">
        <v>7</v>
      </c>
      <c r="C1047" s="1356">
        <v>8871</v>
      </c>
      <c r="D1047" s="747" t="str">
        <f t="shared" si="35"/>
        <v>FL8871</v>
      </c>
      <c r="E1047" s="1336">
        <v>0.96799999999999997</v>
      </c>
      <c r="F1047" s="644">
        <f t="shared" si="36"/>
        <v>0.97099999999999997</v>
      </c>
      <c r="G1047" s="748" t="s">
        <v>280</v>
      </c>
      <c r="H1047" s="1337">
        <v>0.05</v>
      </c>
      <c r="I1047" s="338"/>
    </row>
    <row r="1048" spans="2:9">
      <c r="B1048" s="651" t="s">
        <v>7</v>
      </c>
      <c r="C1048" s="1356">
        <v>8901</v>
      </c>
      <c r="D1048" s="747" t="str">
        <f t="shared" si="35"/>
        <v>FL8901</v>
      </c>
      <c r="E1048" s="1336">
        <v>0.85099999999999998</v>
      </c>
      <c r="F1048" s="644">
        <f t="shared" si="36"/>
        <v>0.86599999999999999</v>
      </c>
      <c r="G1048" s="748" t="s">
        <v>280</v>
      </c>
      <c r="H1048" s="1337">
        <v>0.05</v>
      </c>
      <c r="I1048" s="338"/>
    </row>
    <row r="1049" spans="2:9">
      <c r="B1049" s="651" t="s">
        <v>7</v>
      </c>
      <c r="C1049" s="1356">
        <v>9012</v>
      </c>
      <c r="D1049" s="747" t="str">
        <f t="shared" si="35"/>
        <v>FL9012</v>
      </c>
      <c r="E1049" s="1336">
        <v>1.107</v>
      </c>
      <c r="F1049" s="644">
        <f t="shared" si="36"/>
        <v>1.0960000000000001</v>
      </c>
      <c r="G1049" s="748" t="s">
        <v>280</v>
      </c>
      <c r="H1049" s="1337">
        <v>0.18</v>
      </c>
      <c r="I1049" s="338"/>
    </row>
    <row r="1050" spans="2:9">
      <c r="B1050" s="651" t="s">
        <v>7</v>
      </c>
      <c r="C1050" s="1356">
        <v>9014</v>
      </c>
      <c r="D1050" s="747" t="str">
        <f t="shared" si="35"/>
        <v>FL9014</v>
      </c>
      <c r="E1050" s="1336">
        <v>0.91400000000000003</v>
      </c>
      <c r="F1050" s="644">
        <f t="shared" si="36"/>
        <v>0.92300000000000004</v>
      </c>
      <c r="G1050" s="748" t="s">
        <v>280</v>
      </c>
      <c r="H1050" s="1337">
        <v>0.66</v>
      </c>
      <c r="I1050" s="338"/>
    </row>
    <row r="1051" spans="2:9">
      <c r="B1051" s="651" t="s">
        <v>7</v>
      </c>
      <c r="C1051" s="1356">
        <v>9015</v>
      </c>
      <c r="D1051" s="747" t="str">
        <f t="shared" si="35"/>
        <v>FL9015</v>
      </c>
      <c r="E1051" s="1336">
        <v>1</v>
      </c>
      <c r="F1051" s="644">
        <f t="shared" si="36"/>
        <v>1</v>
      </c>
      <c r="G1051" s="748" t="s">
        <v>280</v>
      </c>
      <c r="H1051" s="1337">
        <v>0.6</v>
      </c>
      <c r="I1051" s="338"/>
    </row>
    <row r="1052" spans="2:9">
      <c r="B1052" s="651" t="s">
        <v>7</v>
      </c>
      <c r="C1052" s="1356">
        <v>9016</v>
      </c>
      <c r="D1052" s="747" t="str">
        <f t="shared" si="35"/>
        <v>FL9016</v>
      </c>
      <c r="E1052" s="1336">
        <v>0.89700000000000002</v>
      </c>
      <c r="F1052" s="644">
        <f t="shared" si="36"/>
        <v>0.90700000000000003</v>
      </c>
      <c r="G1052" s="748" t="s">
        <v>280</v>
      </c>
      <c r="H1052" s="1337">
        <v>0.52</v>
      </c>
      <c r="I1052" s="338"/>
    </row>
    <row r="1053" spans="2:9">
      <c r="B1053" s="651" t="s">
        <v>7</v>
      </c>
      <c r="C1053" s="1356">
        <v>9019</v>
      </c>
      <c r="D1053" s="747" t="str">
        <f t="shared" si="35"/>
        <v>FL9019</v>
      </c>
      <c r="E1053" s="1336">
        <v>1.1319999999999999</v>
      </c>
      <c r="F1053" s="644">
        <f t="shared" si="36"/>
        <v>1.119</v>
      </c>
      <c r="G1053" s="748" t="s">
        <v>280</v>
      </c>
      <c r="H1053" s="1337">
        <v>0.53</v>
      </c>
      <c r="I1053" s="338"/>
    </row>
    <row r="1054" spans="2:9">
      <c r="B1054" s="651" t="s">
        <v>7</v>
      </c>
      <c r="C1054" s="1356">
        <v>9033</v>
      </c>
      <c r="D1054" s="747" t="str">
        <f t="shared" si="35"/>
        <v>FL9033</v>
      </c>
      <c r="E1054" s="1336">
        <v>0.94199999999999995</v>
      </c>
      <c r="F1054" s="644">
        <f t="shared" si="36"/>
        <v>0.94799999999999995</v>
      </c>
      <c r="G1054" s="748" t="s">
        <v>280</v>
      </c>
      <c r="H1054" s="1337">
        <v>0.38</v>
      </c>
      <c r="I1054" s="338"/>
    </row>
    <row r="1055" spans="2:9">
      <c r="B1055" s="651" t="s">
        <v>7</v>
      </c>
      <c r="C1055" s="1356">
        <v>9040</v>
      </c>
      <c r="D1055" s="747" t="str">
        <f t="shared" si="35"/>
        <v>FL9040</v>
      </c>
      <c r="E1055" s="1336">
        <v>0.83</v>
      </c>
      <c r="F1055" s="644">
        <f t="shared" si="36"/>
        <v>0.84699999999999998</v>
      </c>
      <c r="G1055" s="748" t="s">
        <v>280</v>
      </c>
      <c r="H1055" s="1337">
        <v>0.98</v>
      </c>
      <c r="I1055" s="338"/>
    </row>
    <row r="1056" spans="2:9">
      <c r="B1056" s="651" t="s">
        <v>7</v>
      </c>
      <c r="C1056" s="1356">
        <v>9047</v>
      </c>
      <c r="D1056" s="747" t="str">
        <f t="shared" si="35"/>
        <v>FL9047</v>
      </c>
      <c r="E1056" s="1336">
        <v>0.72199999999999998</v>
      </c>
      <c r="F1056" s="644">
        <f t="shared" si="36"/>
        <v>0.75</v>
      </c>
      <c r="G1056" s="748" t="s">
        <v>280</v>
      </c>
      <c r="H1056" s="1337">
        <v>0.77</v>
      </c>
      <c r="I1056" s="338"/>
    </row>
    <row r="1057" spans="2:9">
      <c r="B1057" s="651" t="s">
        <v>7</v>
      </c>
      <c r="C1057" s="1356">
        <v>9052</v>
      </c>
      <c r="D1057" s="747" t="str">
        <f t="shared" si="35"/>
        <v>FL9052</v>
      </c>
      <c r="E1057" s="1336">
        <v>0.79900000000000004</v>
      </c>
      <c r="F1057" s="644">
        <f t="shared" si="36"/>
        <v>0.81899999999999995</v>
      </c>
      <c r="G1057" s="748" t="s">
        <v>280</v>
      </c>
      <c r="H1057" s="1337">
        <v>0.62</v>
      </c>
      <c r="I1057" s="338"/>
    </row>
    <row r="1058" spans="2:9">
      <c r="B1058" s="651" t="s">
        <v>7</v>
      </c>
      <c r="C1058" s="1356">
        <v>9058</v>
      </c>
      <c r="D1058" s="747" t="str">
        <f t="shared" si="35"/>
        <v>FL9058</v>
      </c>
      <c r="E1058" s="1336">
        <v>0.78300000000000003</v>
      </c>
      <c r="F1058" s="644">
        <f t="shared" si="36"/>
        <v>0.80500000000000005</v>
      </c>
      <c r="G1058" s="748" t="s">
        <v>280</v>
      </c>
      <c r="H1058" s="1337">
        <v>0.46</v>
      </c>
      <c r="I1058" s="338"/>
    </row>
    <row r="1059" spans="2:9">
      <c r="B1059" s="651" t="s">
        <v>7</v>
      </c>
      <c r="C1059" s="1356">
        <v>9060</v>
      </c>
      <c r="D1059" s="747" t="str">
        <f t="shared" si="35"/>
        <v>FL9060</v>
      </c>
      <c r="E1059" s="1336">
        <v>0.86499999999999999</v>
      </c>
      <c r="F1059" s="644">
        <f t="shared" si="36"/>
        <v>0.879</v>
      </c>
      <c r="G1059" s="748" t="s">
        <v>280</v>
      </c>
      <c r="H1059" s="1337">
        <v>0.36</v>
      </c>
      <c r="I1059" s="338"/>
    </row>
    <row r="1060" spans="2:9">
      <c r="B1060" s="651" t="s">
        <v>7</v>
      </c>
      <c r="C1060" s="1356">
        <v>9061</v>
      </c>
      <c r="D1060" s="747" t="str">
        <f t="shared" si="35"/>
        <v>FL9061</v>
      </c>
      <c r="E1060" s="1336">
        <v>0.96499999999999997</v>
      </c>
      <c r="F1060" s="644">
        <f t="shared" si="36"/>
        <v>0.96899999999999997</v>
      </c>
      <c r="G1060" s="748" t="s">
        <v>280</v>
      </c>
      <c r="H1060" s="1337">
        <v>0.43</v>
      </c>
      <c r="I1060" s="338"/>
    </row>
    <row r="1061" spans="2:9">
      <c r="B1061" s="651" t="s">
        <v>7</v>
      </c>
      <c r="C1061" s="1356">
        <v>9063</v>
      </c>
      <c r="D1061" s="747" t="str">
        <f t="shared" si="35"/>
        <v>FL9063</v>
      </c>
      <c r="E1061" s="1336">
        <v>0.73699999999999999</v>
      </c>
      <c r="F1061" s="644">
        <f t="shared" si="36"/>
        <v>0.76300000000000001</v>
      </c>
      <c r="G1061" s="748" t="s">
        <v>280</v>
      </c>
      <c r="H1061" s="1337">
        <v>0.26</v>
      </c>
      <c r="I1061" s="338"/>
    </row>
    <row r="1062" spans="2:9">
      <c r="B1062" s="651" t="s">
        <v>7</v>
      </c>
      <c r="C1062" s="1356">
        <v>9077</v>
      </c>
      <c r="D1062" s="747" t="str">
        <f t="shared" si="35"/>
        <v>FL9077</v>
      </c>
      <c r="E1062" s="1336">
        <v>0.89300000000000002</v>
      </c>
      <c r="F1062" s="644">
        <f t="shared" si="36"/>
        <v>0.90400000000000003</v>
      </c>
      <c r="G1062" s="748" t="s">
        <v>280</v>
      </c>
      <c r="H1062" s="1337">
        <v>0.1</v>
      </c>
      <c r="I1062" s="338"/>
    </row>
    <row r="1063" spans="2:9">
      <c r="B1063" s="651" t="s">
        <v>7</v>
      </c>
      <c r="C1063" s="1356">
        <v>9082</v>
      </c>
      <c r="D1063" s="747" t="str">
        <f t="shared" si="35"/>
        <v>FL9082</v>
      </c>
      <c r="E1063" s="1336">
        <v>0.77700000000000002</v>
      </c>
      <c r="F1063" s="644">
        <f t="shared" si="36"/>
        <v>0.79900000000000004</v>
      </c>
      <c r="G1063" s="748" t="s">
        <v>280</v>
      </c>
      <c r="H1063" s="1337">
        <v>0.48</v>
      </c>
      <c r="I1063" s="338"/>
    </row>
    <row r="1064" spans="2:9">
      <c r="B1064" s="651" t="s">
        <v>7</v>
      </c>
      <c r="C1064" s="1356">
        <v>9083</v>
      </c>
      <c r="D1064" s="747" t="str">
        <f t="shared" si="35"/>
        <v>FL9083</v>
      </c>
      <c r="E1064" s="1336">
        <v>0.69499999999999995</v>
      </c>
      <c r="F1064" s="644">
        <f t="shared" si="36"/>
        <v>0.72599999999999998</v>
      </c>
      <c r="G1064" s="748" t="s">
        <v>280</v>
      </c>
      <c r="H1064" s="1337">
        <v>0.44</v>
      </c>
      <c r="I1064" s="338"/>
    </row>
    <row r="1065" spans="2:9">
      <c r="B1065" s="651" t="s">
        <v>7</v>
      </c>
      <c r="C1065" s="1356">
        <v>9084</v>
      </c>
      <c r="D1065" s="747" t="str">
        <f t="shared" si="35"/>
        <v>FL9084</v>
      </c>
      <c r="E1065" s="1336">
        <v>0.95399999999999996</v>
      </c>
      <c r="F1065" s="644">
        <f t="shared" si="36"/>
        <v>0.95899999999999996</v>
      </c>
      <c r="G1065" s="748" t="s">
        <v>280</v>
      </c>
      <c r="H1065" s="1337">
        <v>0.43</v>
      </c>
      <c r="I1065" s="338"/>
    </row>
    <row r="1066" spans="2:9">
      <c r="B1066" s="651" t="s">
        <v>7</v>
      </c>
      <c r="C1066" s="1356">
        <v>9088</v>
      </c>
      <c r="D1066" s="747" t="str">
        <f t="shared" si="35"/>
        <v>FL9088</v>
      </c>
      <c r="E1066" s="1336">
        <v>0.5</v>
      </c>
      <c r="F1066" s="644">
        <f t="shared" si="36"/>
        <v>0.55000000000000004</v>
      </c>
      <c r="G1066" s="748" t="s">
        <v>280</v>
      </c>
      <c r="H1066" s="1337">
        <v>0.16</v>
      </c>
      <c r="I1066" s="338"/>
    </row>
    <row r="1067" spans="2:9">
      <c r="B1067" s="651" t="s">
        <v>7</v>
      </c>
      <c r="C1067" s="1356">
        <v>9089</v>
      </c>
      <c r="D1067" s="747" t="str">
        <f t="shared" si="35"/>
        <v>FL9089</v>
      </c>
      <c r="E1067" s="1336">
        <v>0.83399999999999996</v>
      </c>
      <c r="F1067" s="644">
        <f t="shared" si="36"/>
        <v>0.85099999999999998</v>
      </c>
      <c r="G1067" s="748" t="s">
        <v>280</v>
      </c>
      <c r="H1067" s="1337">
        <v>0.44</v>
      </c>
      <c r="I1067" s="338"/>
    </row>
    <row r="1068" spans="2:9">
      <c r="B1068" s="651" t="s">
        <v>7</v>
      </c>
      <c r="C1068" s="1356">
        <v>9093</v>
      </c>
      <c r="D1068" s="747" t="str">
        <f t="shared" si="35"/>
        <v>FL9093</v>
      </c>
      <c r="E1068" s="1336">
        <v>0.80100000000000005</v>
      </c>
      <c r="F1068" s="644">
        <f t="shared" si="36"/>
        <v>0.82099999999999995</v>
      </c>
      <c r="G1068" s="748" t="s">
        <v>280</v>
      </c>
      <c r="H1068" s="1337">
        <v>0.4</v>
      </c>
      <c r="I1068" s="338"/>
    </row>
    <row r="1069" spans="2:9">
      <c r="B1069" s="651" t="s">
        <v>7</v>
      </c>
      <c r="C1069" s="1356">
        <v>9101</v>
      </c>
      <c r="D1069" s="747" t="str">
        <f t="shared" si="35"/>
        <v>FL9101</v>
      </c>
      <c r="E1069" s="1336">
        <v>0.89300000000000002</v>
      </c>
      <c r="F1069" s="644">
        <f t="shared" si="36"/>
        <v>0.90400000000000003</v>
      </c>
      <c r="G1069" s="748" t="s">
        <v>280</v>
      </c>
      <c r="H1069" s="1337">
        <v>0.64</v>
      </c>
      <c r="I1069" s="338"/>
    </row>
    <row r="1070" spans="2:9">
      <c r="B1070" s="651" t="s">
        <v>7</v>
      </c>
      <c r="C1070" s="1356">
        <v>9102</v>
      </c>
      <c r="D1070" s="747" t="str">
        <f t="shared" si="35"/>
        <v>FL9102</v>
      </c>
      <c r="E1070" s="1336">
        <v>0.94699999999999995</v>
      </c>
      <c r="F1070" s="644">
        <f t="shared" si="36"/>
        <v>0.95199999999999996</v>
      </c>
      <c r="G1070" s="748" t="s">
        <v>280</v>
      </c>
      <c r="H1070" s="1337">
        <v>0.64</v>
      </c>
      <c r="I1070" s="338"/>
    </row>
    <row r="1071" spans="2:9">
      <c r="B1071" s="651" t="s">
        <v>7</v>
      </c>
      <c r="C1071" s="1356">
        <v>9154</v>
      </c>
      <c r="D1071" s="747" t="str">
        <f t="shared" si="35"/>
        <v>FL9154</v>
      </c>
      <c r="E1071" s="1336">
        <v>0.86399999999999999</v>
      </c>
      <c r="F1071" s="644">
        <f t="shared" si="36"/>
        <v>0.878</v>
      </c>
      <c r="G1071" s="748" t="s">
        <v>280</v>
      </c>
      <c r="H1071" s="1337">
        <v>0.36</v>
      </c>
      <c r="I1071" s="338"/>
    </row>
    <row r="1072" spans="2:9">
      <c r="B1072" s="651" t="s">
        <v>7</v>
      </c>
      <c r="C1072" s="1356">
        <v>9156</v>
      </c>
      <c r="D1072" s="747" t="str">
        <f t="shared" si="35"/>
        <v>FL9156</v>
      </c>
      <c r="E1072" s="1336">
        <v>0.874</v>
      </c>
      <c r="F1072" s="644">
        <f t="shared" si="36"/>
        <v>0.88700000000000001</v>
      </c>
      <c r="G1072" s="748" t="s">
        <v>280</v>
      </c>
      <c r="H1072" s="1337">
        <v>0.27</v>
      </c>
      <c r="I1072" s="338"/>
    </row>
    <row r="1073" spans="2:9">
      <c r="B1073" s="651" t="s">
        <v>7</v>
      </c>
      <c r="C1073" s="1356">
        <v>9170</v>
      </c>
      <c r="D1073" s="747" t="str">
        <f t="shared" si="35"/>
        <v>FL9170</v>
      </c>
      <c r="E1073" s="1336">
        <v>0.97899999999999998</v>
      </c>
      <c r="F1073" s="644">
        <f t="shared" si="36"/>
        <v>0.98099999999999998</v>
      </c>
      <c r="G1073" s="748" t="s">
        <v>280</v>
      </c>
      <c r="H1073" s="1337">
        <v>0.67</v>
      </c>
      <c r="I1073" s="338"/>
    </row>
    <row r="1074" spans="2:9">
      <c r="B1074" s="651" t="s">
        <v>7</v>
      </c>
      <c r="C1074" s="1356">
        <v>9178</v>
      </c>
      <c r="D1074" s="747" t="str">
        <f t="shared" si="35"/>
        <v>FL9178</v>
      </c>
      <c r="E1074" s="1336">
        <v>0.91800000000000004</v>
      </c>
      <c r="F1074" s="644">
        <f t="shared" si="36"/>
        <v>0.92600000000000005</v>
      </c>
      <c r="G1074" s="748" t="s">
        <v>280</v>
      </c>
      <c r="H1074" s="1337">
        <v>1.1000000000000001</v>
      </c>
      <c r="I1074" s="338"/>
    </row>
    <row r="1075" spans="2:9">
      <c r="B1075" s="651" t="s">
        <v>7</v>
      </c>
      <c r="C1075" s="1356">
        <v>9179</v>
      </c>
      <c r="D1075" s="747" t="str">
        <f t="shared" si="35"/>
        <v>FL9179</v>
      </c>
      <c r="E1075" s="1336">
        <v>1.01</v>
      </c>
      <c r="F1075" s="644">
        <f t="shared" si="36"/>
        <v>1.0089999999999999</v>
      </c>
      <c r="G1075" s="748" t="s">
        <v>280</v>
      </c>
      <c r="H1075" s="1337">
        <v>1.42</v>
      </c>
      <c r="I1075" s="338"/>
    </row>
    <row r="1076" spans="2:9">
      <c r="B1076" s="651" t="s">
        <v>7</v>
      </c>
      <c r="C1076" s="1356">
        <v>9180</v>
      </c>
      <c r="D1076" s="747" t="str">
        <f t="shared" si="35"/>
        <v>FL9180</v>
      </c>
      <c r="E1076" s="1336">
        <v>1.026</v>
      </c>
      <c r="F1076" s="644">
        <f t="shared" si="36"/>
        <v>1.0229999999999999</v>
      </c>
      <c r="G1076" s="748" t="s">
        <v>280</v>
      </c>
      <c r="H1076" s="1337">
        <v>0.56000000000000005</v>
      </c>
      <c r="I1076" s="338"/>
    </row>
    <row r="1077" spans="2:9">
      <c r="B1077" s="651" t="s">
        <v>7</v>
      </c>
      <c r="C1077" s="1356">
        <v>9182</v>
      </c>
      <c r="D1077" s="747" t="str">
        <f t="shared" si="35"/>
        <v>FL9182</v>
      </c>
      <c r="E1077" s="1336">
        <v>1.0029999999999999</v>
      </c>
      <c r="F1077" s="644">
        <f t="shared" si="36"/>
        <v>1.0029999999999999</v>
      </c>
      <c r="G1077" s="748" t="s">
        <v>280</v>
      </c>
      <c r="H1077" s="1337">
        <v>0.45</v>
      </c>
      <c r="I1077" s="338"/>
    </row>
    <row r="1078" spans="2:9">
      <c r="B1078" s="651" t="s">
        <v>7</v>
      </c>
      <c r="C1078" s="1356">
        <v>9186</v>
      </c>
      <c r="D1078" s="747" t="str">
        <f t="shared" si="35"/>
        <v>FL9186</v>
      </c>
      <c r="E1078" s="1336">
        <v>1.1990000000000001</v>
      </c>
      <c r="F1078" s="644">
        <f t="shared" si="36"/>
        <v>1.179</v>
      </c>
      <c r="G1078" s="748" t="s">
        <v>280</v>
      </c>
      <c r="H1078" s="1337">
        <v>2.1</v>
      </c>
      <c r="I1078" s="338"/>
    </row>
    <row r="1079" spans="2:9">
      <c r="B1079" s="651" t="s">
        <v>7</v>
      </c>
      <c r="C1079" s="1356">
        <v>9220</v>
      </c>
      <c r="D1079" s="747" t="str">
        <f t="shared" si="35"/>
        <v>FL9220</v>
      </c>
      <c r="E1079" s="1336">
        <v>0.91200000000000003</v>
      </c>
      <c r="F1079" s="644">
        <f t="shared" si="36"/>
        <v>0.92100000000000004</v>
      </c>
      <c r="G1079" s="748" t="s">
        <v>280</v>
      </c>
      <c r="H1079" s="1337">
        <v>0.67</v>
      </c>
      <c r="I1079" s="338"/>
    </row>
    <row r="1080" spans="2:9">
      <c r="B1080" s="651" t="s">
        <v>7</v>
      </c>
      <c r="C1080" s="1356">
        <v>9402</v>
      </c>
      <c r="D1080" s="747" t="str">
        <f t="shared" si="35"/>
        <v>FL9402</v>
      </c>
      <c r="E1080" s="1336">
        <v>1.1779999999999999</v>
      </c>
      <c r="F1080" s="644">
        <f t="shared" si="36"/>
        <v>1.1599999999999999</v>
      </c>
      <c r="G1080" s="748" t="s">
        <v>280</v>
      </c>
      <c r="H1080" s="1337">
        <v>0.8</v>
      </c>
      <c r="I1080" s="338"/>
    </row>
    <row r="1081" spans="2:9">
      <c r="B1081" s="651" t="s">
        <v>7</v>
      </c>
      <c r="C1081" s="1356">
        <v>9403</v>
      </c>
      <c r="D1081" s="747" t="str">
        <f t="shared" si="35"/>
        <v>FL9403</v>
      </c>
      <c r="E1081" s="1336">
        <v>1.0569999999999999</v>
      </c>
      <c r="F1081" s="644">
        <f t="shared" si="36"/>
        <v>1.0509999999999999</v>
      </c>
      <c r="G1081" s="748" t="s">
        <v>280</v>
      </c>
      <c r="H1081" s="1337">
        <v>1.29</v>
      </c>
      <c r="I1081" s="338"/>
    </row>
    <row r="1082" spans="2:9">
      <c r="B1082" s="651" t="s">
        <v>7</v>
      </c>
      <c r="C1082" s="1356">
        <v>9410</v>
      </c>
      <c r="D1082" s="747" t="str">
        <f t="shared" si="35"/>
        <v>FL9410</v>
      </c>
      <c r="E1082" s="1336">
        <v>0.92400000000000004</v>
      </c>
      <c r="F1082" s="644">
        <f t="shared" si="36"/>
        <v>0.93200000000000005</v>
      </c>
      <c r="G1082" s="748" t="s">
        <v>280</v>
      </c>
      <c r="H1082" s="1337">
        <v>0.44</v>
      </c>
      <c r="I1082" s="338"/>
    </row>
    <row r="1083" spans="2:9">
      <c r="B1083" s="651" t="s">
        <v>7</v>
      </c>
      <c r="C1083" s="1356">
        <v>9501</v>
      </c>
      <c r="D1083" s="747" t="str">
        <f t="shared" si="35"/>
        <v>FL9501</v>
      </c>
      <c r="E1083" s="1336">
        <v>0.98399999999999999</v>
      </c>
      <c r="F1083" s="644">
        <f t="shared" si="36"/>
        <v>0.98599999999999999</v>
      </c>
      <c r="G1083" s="748" t="s">
        <v>280</v>
      </c>
      <c r="H1083" s="1337">
        <v>0.48</v>
      </c>
      <c r="I1083" s="338"/>
    </row>
    <row r="1084" spans="2:9">
      <c r="B1084" s="651" t="s">
        <v>7</v>
      </c>
      <c r="C1084" s="1356">
        <v>9505</v>
      </c>
      <c r="D1084" s="747" t="str">
        <f t="shared" si="35"/>
        <v>FL9505</v>
      </c>
      <c r="E1084" s="1336">
        <v>0.98899999999999999</v>
      </c>
      <c r="F1084" s="644">
        <f t="shared" si="36"/>
        <v>0.99</v>
      </c>
      <c r="G1084" s="748" t="s">
        <v>280</v>
      </c>
      <c r="H1084" s="1337">
        <v>0.51</v>
      </c>
      <c r="I1084" s="338"/>
    </row>
    <row r="1085" spans="2:9">
      <c r="B1085" s="651" t="s">
        <v>7</v>
      </c>
      <c r="C1085" s="1356">
        <v>9516</v>
      </c>
      <c r="D1085" s="747" t="str">
        <f t="shared" si="35"/>
        <v>FL9516</v>
      </c>
      <c r="E1085" s="1336">
        <v>0.996</v>
      </c>
      <c r="F1085" s="644">
        <f t="shared" si="36"/>
        <v>0.996</v>
      </c>
      <c r="G1085" s="748" t="s">
        <v>280</v>
      </c>
      <c r="H1085" s="1337">
        <v>0.31</v>
      </c>
      <c r="I1085" s="338"/>
    </row>
    <row r="1086" spans="2:9">
      <c r="B1086" s="651" t="s">
        <v>7</v>
      </c>
      <c r="C1086" s="1356">
        <v>9519</v>
      </c>
      <c r="D1086" s="747" t="str">
        <f t="shared" si="35"/>
        <v>FL9519</v>
      </c>
      <c r="E1086" s="1336">
        <v>0.94199999999999995</v>
      </c>
      <c r="F1086" s="644">
        <f t="shared" si="36"/>
        <v>0.94799999999999995</v>
      </c>
      <c r="G1086" s="748" t="s">
        <v>280</v>
      </c>
      <c r="H1086" s="1337">
        <v>0.63</v>
      </c>
      <c r="I1086" s="338"/>
    </row>
    <row r="1087" spans="2:9">
      <c r="B1087" s="651" t="s">
        <v>7</v>
      </c>
      <c r="C1087" s="1356">
        <v>9521</v>
      </c>
      <c r="D1087" s="747" t="str">
        <f t="shared" si="35"/>
        <v>FL9521</v>
      </c>
      <c r="E1087" s="1336">
        <v>1.036</v>
      </c>
      <c r="F1087" s="644">
        <f t="shared" si="36"/>
        <v>1.032</v>
      </c>
      <c r="G1087" s="748" t="s">
        <v>280</v>
      </c>
      <c r="H1087" s="1337">
        <v>0.56999999999999995</v>
      </c>
      <c r="I1087" s="338"/>
    </row>
    <row r="1088" spans="2:9">
      <c r="B1088" s="651" t="s">
        <v>7</v>
      </c>
      <c r="C1088" s="1356">
        <v>9522</v>
      </c>
      <c r="D1088" s="747" t="str">
        <f t="shared" si="35"/>
        <v>FL9522</v>
      </c>
      <c r="E1088" s="1336">
        <v>1.018</v>
      </c>
      <c r="F1088" s="644">
        <f t="shared" si="36"/>
        <v>1.016</v>
      </c>
      <c r="G1088" s="748" t="s">
        <v>280</v>
      </c>
      <c r="H1088" s="1337">
        <v>0.48</v>
      </c>
      <c r="I1088" s="338"/>
    </row>
    <row r="1089" spans="1:9">
      <c r="B1089" s="651" t="s">
        <v>7</v>
      </c>
      <c r="C1089" s="1356">
        <v>9534</v>
      </c>
      <c r="D1089" s="747" t="str">
        <f t="shared" si="35"/>
        <v>FL9534</v>
      </c>
      <c r="E1089" s="1336">
        <v>1.4179999999999999</v>
      </c>
      <c r="F1089" s="644">
        <f t="shared" si="36"/>
        <v>1.3759999999999999</v>
      </c>
      <c r="G1089" s="748" t="s">
        <v>280</v>
      </c>
      <c r="H1089" s="1337">
        <v>0.59</v>
      </c>
      <c r="I1089" s="338"/>
    </row>
    <row r="1090" spans="1:9">
      <c r="B1090" s="651" t="s">
        <v>7</v>
      </c>
      <c r="C1090" s="1356">
        <v>9554</v>
      </c>
      <c r="D1090" s="747" t="str">
        <f t="shared" si="35"/>
        <v>FL9554</v>
      </c>
      <c r="E1090" s="1336">
        <v>1.2430000000000001</v>
      </c>
      <c r="F1090" s="644">
        <f t="shared" si="36"/>
        <v>1.2190000000000001</v>
      </c>
      <c r="G1090" s="748" t="s">
        <v>280</v>
      </c>
      <c r="H1090" s="1337">
        <v>0.96</v>
      </c>
      <c r="I1090" s="338"/>
    </row>
    <row r="1091" spans="1:9">
      <c r="B1091" s="651" t="s">
        <v>7</v>
      </c>
      <c r="C1091" s="1356">
        <v>9586</v>
      </c>
      <c r="D1091" s="747" t="str">
        <f t="shared" si="35"/>
        <v>FL9586</v>
      </c>
      <c r="E1091" s="1336">
        <v>0.754</v>
      </c>
      <c r="F1091" s="644">
        <f t="shared" si="36"/>
        <v>0.77900000000000003</v>
      </c>
      <c r="G1091" s="748" t="s">
        <v>280</v>
      </c>
      <c r="H1091" s="1337">
        <v>0.16</v>
      </c>
      <c r="I1091" s="338"/>
    </row>
    <row r="1092" spans="1:9">
      <c r="B1092" s="651" t="s">
        <v>7</v>
      </c>
      <c r="C1092" s="1356">
        <v>9600</v>
      </c>
      <c r="D1092" s="747" t="str">
        <f t="shared" si="35"/>
        <v>FL9600</v>
      </c>
      <c r="E1092" s="1336">
        <v>0.97499999999999998</v>
      </c>
      <c r="F1092" s="644">
        <f t="shared" si="36"/>
        <v>0.97799999999999998</v>
      </c>
      <c r="G1092" s="748" t="s">
        <v>280</v>
      </c>
      <c r="H1092" s="1337">
        <v>0.45</v>
      </c>
      <c r="I1092" s="338"/>
    </row>
    <row r="1093" spans="1:9">
      <c r="B1093" s="651" t="s">
        <v>7</v>
      </c>
      <c r="C1093" s="1356">
        <v>9620</v>
      </c>
      <c r="D1093" s="747" t="str">
        <f t="shared" si="35"/>
        <v>FL9620</v>
      </c>
      <c r="E1093" s="1336">
        <v>0.91200000000000003</v>
      </c>
      <c r="F1093" s="644">
        <f t="shared" si="36"/>
        <v>0.92100000000000004</v>
      </c>
      <c r="G1093" s="748" t="s">
        <v>280</v>
      </c>
      <c r="H1093" s="1337">
        <v>0.31</v>
      </c>
      <c r="I1093" s="338"/>
    </row>
    <row r="1094" spans="1:9">
      <c r="A1094" s="651" t="s">
        <v>24</v>
      </c>
      <c r="B1094" s="651" t="s">
        <v>24</v>
      </c>
      <c r="C1094" s="1356">
        <v>5</v>
      </c>
      <c r="D1094" s="747" t="str">
        <f t="shared" si="35"/>
        <v>GA0005</v>
      </c>
      <c r="E1094" s="1336">
        <v>0.88200000000000001</v>
      </c>
      <c r="F1094" s="644">
        <f t="shared" si="36"/>
        <v>0.89400000000000002</v>
      </c>
      <c r="G1094" s="748" t="s">
        <v>280</v>
      </c>
      <c r="H1094" s="1337">
        <v>0.4</v>
      </c>
      <c r="I1094" s="338"/>
    </row>
    <row r="1095" spans="1:9">
      <c r="B1095" s="651" t="s">
        <v>24</v>
      </c>
      <c r="C1095" s="1356">
        <v>8</v>
      </c>
      <c r="D1095" s="747" t="str">
        <f t="shared" si="35"/>
        <v>GA0008</v>
      </c>
      <c r="E1095" s="1336">
        <v>0.86</v>
      </c>
      <c r="F1095" s="644">
        <f t="shared" si="36"/>
        <v>0.874</v>
      </c>
      <c r="G1095" s="748" t="s">
        <v>280</v>
      </c>
      <c r="H1095" s="1337">
        <v>0.3</v>
      </c>
      <c r="I1095" s="338"/>
    </row>
    <row r="1096" spans="1:9">
      <c r="B1096" s="651" t="s">
        <v>24</v>
      </c>
      <c r="C1096" s="1356">
        <v>16</v>
      </c>
      <c r="D1096" s="747" t="str">
        <f t="shared" si="35"/>
        <v>GA0016</v>
      </c>
      <c r="E1096" s="1336">
        <v>0.89300000000000002</v>
      </c>
      <c r="F1096" s="644">
        <f t="shared" si="36"/>
        <v>0.90400000000000003</v>
      </c>
      <c r="G1096" s="748" t="s">
        <v>280</v>
      </c>
      <c r="H1096" s="1337">
        <v>0.4</v>
      </c>
      <c r="I1096" s="338"/>
    </row>
    <row r="1097" spans="1:9">
      <c r="B1097" s="651" t="s">
        <v>24</v>
      </c>
      <c r="C1097" s="1356">
        <v>34</v>
      </c>
      <c r="D1097" s="747" t="str">
        <f t="shared" si="35"/>
        <v>GA0034</v>
      </c>
      <c r="E1097" s="1336">
        <v>0.871</v>
      </c>
      <c r="F1097" s="644">
        <f t="shared" si="36"/>
        <v>0.88400000000000001</v>
      </c>
      <c r="G1097" s="748" t="s">
        <v>280</v>
      </c>
      <c r="H1097" s="1337">
        <v>0.48</v>
      </c>
      <c r="I1097" s="338"/>
    </row>
    <row r="1098" spans="1:9">
      <c r="B1098" s="651" t="s">
        <v>24</v>
      </c>
      <c r="C1098" s="1356">
        <v>35</v>
      </c>
      <c r="D1098" s="747" t="str">
        <f t="shared" si="35"/>
        <v>GA0035</v>
      </c>
      <c r="E1098" s="1336">
        <v>0.91700000000000004</v>
      </c>
      <c r="F1098" s="644">
        <f t="shared" si="36"/>
        <v>0.92500000000000004</v>
      </c>
      <c r="G1098" s="748" t="s">
        <v>280</v>
      </c>
      <c r="H1098" s="1337">
        <v>0.35</v>
      </c>
      <c r="I1098" s="338"/>
    </row>
    <row r="1099" spans="1:9">
      <c r="B1099" s="651" t="s">
        <v>24</v>
      </c>
      <c r="C1099" s="1356">
        <v>36</v>
      </c>
      <c r="D1099" s="747" t="str">
        <f t="shared" ref="D1099:D1162" si="37">B1099&amp;TEXT(C1099,"0000")</f>
        <v>GA0036</v>
      </c>
      <c r="E1099" s="1336">
        <v>0.88800000000000001</v>
      </c>
      <c r="F1099" s="644">
        <f t="shared" ref="F1099:F1162" si="38">IF(E1099="NA","NA",ROUND((E1099-1)*0.9+1,3))</f>
        <v>0.89900000000000002</v>
      </c>
      <c r="G1099" s="748" t="s">
        <v>280</v>
      </c>
      <c r="H1099" s="1337">
        <v>0.39</v>
      </c>
      <c r="I1099" s="338"/>
    </row>
    <row r="1100" spans="1:9">
      <c r="B1100" s="651" t="s">
        <v>24</v>
      </c>
      <c r="C1100" s="1356">
        <v>37</v>
      </c>
      <c r="D1100" s="747" t="str">
        <f t="shared" si="37"/>
        <v>GA0037</v>
      </c>
      <c r="E1100" s="1336">
        <v>1.002</v>
      </c>
      <c r="F1100" s="644">
        <f t="shared" si="38"/>
        <v>1.002</v>
      </c>
      <c r="G1100" s="748" t="s">
        <v>280</v>
      </c>
      <c r="H1100" s="1337">
        <v>0.45</v>
      </c>
      <c r="I1100" s="338"/>
    </row>
    <row r="1101" spans="1:9">
      <c r="B1101" s="651" t="s">
        <v>24</v>
      </c>
      <c r="C1101" s="1356">
        <v>42</v>
      </c>
      <c r="D1101" s="747" t="str">
        <f t="shared" si="37"/>
        <v>GA0042</v>
      </c>
      <c r="E1101" s="1336">
        <v>0.98</v>
      </c>
      <c r="F1101" s="644">
        <f t="shared" si="38"/>
        <v>0.98199999999999998</v>
      </c>
      <c r="G1101" s="748" t="s">
        <v>280</v>
      </c>
      <c r="H1101" s="1337">
        <v>0.81</v>
      </c>
      <c r="I1101" s="338"/>
    </row>
    <row r="1102" spans="1:9">
      <c r="B1102" s="651" t="s">
        <v>24</v>
      </c>
      <c r="C1102" s="1356">
        <v>50</v>
      </c>
      <c r="D1102" s="747" t="str">
        <f t="shared" si="37"/>
        <v>GA0050</v>
      </c>
      <c r="E1102" s="1336">
        <v>1.19</v>
      </c>
      <c r="F1102" s="644">
        <f t="shared" si="38"/>
        <v>1.171</v>
      </c>
      <c r="G1102" s="748" t="s">
        <v>280</v>
      </c>
      <c r="H1102" s="1337">
        <v>0.51</v>
      </c>
      <c r="I1102" s="338"/>
    </row>
    <row r="1103" spans="1:9">
      <c r="B1103" s="651" t="s">
        <v>24</v>
      </c>
      <c r="C1103" s="1356">
        <v>59</v>
      </c>
      <c r="D1103" s="747" t="str">
        <f t="shared" si="37"/>
        <v>GA0059</v>
      </c>
      <c r="E1103" s="1336">
        <v>1.5580000000000001</v>
      </c>
      <c r="F1103" s="644">
        <f t="shared" si="38"/>
        <v>1.502</v>
      </c>
      <c r="G1103" s="748" t="s">
        <v>280</v>
      </c>
      <c r="H1103" s="1337">
        <v>0.33</v>
      </c>
      <c r="I1103" s="338"/>
    </row>
    <row r="1104" spans="1:9">
      <c r="B1104" s="651" t="s">
        <v>24</v>
      </c>
      <c r="C1104" s="1356">
        <v>65</v>
      </c>
      <c r="D1104" s="747" t="str">
        <f t="shared" si="37"/>
        <v>GA0065</v>
      </c>
      <c r="E1104" s="1336">
        <v>1.2989999999999999</v>
      </c>
      <c r="F1104" s="644">
        <f t="shared" si="38"/>
        <v>1.2689999999999999</v>
      </c>
      <c r="G1104" s="748" t="s">
        <v>280</v>
      </c>
      <c r="H1104" s="1337">
        <v>0.12</v>
      </c>
      <c r="I1104" s="338"/>
    </row>
    <row r="1105" spans="2:9">
      <c r="B1105" s="651" t="s">
        <v>24</v>
      </c>
      <c r="C1105" s="1356">
        <v>66</v>
      </c>
      <c r="D1105" s="747" t="str">
        <f t="shared" si="37"/>
        <v>GA0066</v>
      </c>
      <c r="E1105" s="1336">
        <v>1.2989999999999999</v>
      </c>
      <c r="F1105" s="644">
        <f t="shared" si="38"/>
        <v>1.2689999999999999</v>
      </c>
      <c r="G1105" s="748" t="s">
        <v>280</v>
      </c>
      <c r="H1105" s="1337">
        <v>0.12</v>
      </c>
      <c r="I1105" s="338"/>
    </row>
    <row r="1106" spans="2:9">
      <c r="B1106" s="651" t="s">
        <v>24</v>
      </c>
      <c r="C1106" s="1356">
        <v>67</v>
      </c>
      <c r="D1106" s="747" t="str">
        <f t="shared" si="37"/>
        <v>GA0067</v>
      </c>
      <c r="E1106" s="1336">
        <v>1.2989999999999999</v>
      </c>
      <c r="F1106" s="644">
        <f t="shared" si="38"/>
        <v>1.2689999999999999</v>
      </c>
      <c r="G1106" s="748" t="s">
        <v>280</v>
      </c>
      <c r="H1106" s="1337">
        <v>0.12</v>
      </c>
      <c r="I1106" s="338"/>
    </row>
    <row r="1107" spans="2:9">
      <c r="B1107" s="651" t="s">
        <v>24</v>
      </c>
      <c r="C1107" s="1356">
        <v>79</v>
      </c>
      <c r="D1107" s="747" t="str">
        <f t="shared" si="37"/>
        <v>GA0079</v>
      </c>
      <c r="E1107" s="1336">
        <v>0.97199999999999998</v>
      </c>
      <c r="F1107" s="644">
        <f t="shared" si="38"/>
        <v>0.97499999999999998</v>
      </c>
      <c r="G1107" s="748" t="s">
        <v>280</v>
      </c>
      <c r="H1107" s="1337">
        <v>0.33</v>
      </c>
      <c r="I1107" s="338"/>
    </row>
    <row r="1108" spans="2:9">
      <c r="B1108" s="651" t="s">
        <v>24</v>
      </c>
      <c r="C1108" s="1356">
        <v>83</v>
      </c>
      <c r="D1108" s="747" t="str">
        <f t="shared" si="37"/>
        <v>GA0083</v>
      </c>
      <c r="E1108" s="1336">
        <v>0.93400000000000005</v>
      </c>
      <c r="F1108" s="644">
        <f t="shared" si="38"/>
        <v>0.94099999999999995</v>
      </c>
      <c r="G1108" s="748" t="s">
        <v>280</v>
      </c>
      <c r="H1108" s="1337">
        <v>0.44</v>
      </c>
      <c r="I1108" s="338"/>
    </row>
    <row r="1109" spans="2:9">
      <c r="B1109" s="651" t="s">
        <v>24</v>
      </c>
      <c r="C1109" s="1356">
        <v>106</v>
      </c>
      <c r="D1109" s="747" t="str">
        <f t="shared" si="37"/>
        <v>GA0106</v>
      </c>
      <c r="E1109" s="1336">
        <v>1.371</v>
      </c>
      <c r="F1109" s="644">
        <f t="shared" si="38"/>
        <v>1.3340000000000001</v>
      </c>
      <c r="G1109" s="748" t="s">
        <v>280</v>
      </c>
      <c r="H1109" s="1337">
        <v>1.03</v>
      </c>
      <c r="I1109" s="338"/>
    </row>
    <row r="1110" spans="2:9">
      <c r="B1110" s="651" t="s">
        <v>24</v>
      </c>
      <c r="C1110" s="1356">
        <v>113</v>
      </c>
      <c r="D1110" s="747" t="str">
        <f t="shared" si="37"/>
        <v>GA0113</v>
      </c>
      <c r="E1110" s="1336">
        <v>0.93200000000000005</v>
      </c>
      <c r="F1110" s="644">
        <f t="shared" si="38"/>
        <v>0.93899999999999995</v>
      </c>
      <c r="G1110" s="748" t="s">
        <v>280</v>
      </c>
      <c r="H1110" s="1337">
        <v>0.54</v>
      </c>
      <c r="I1110" s="338"/>
    </row>
    <row r="1111" spans="2:9">
      <c r="B1111" s="651" t="s">
        <v>24</v>
      </c>
      <c r="C1111" s="1356">
        <v>170</v>
      </c>
      <c r="D1111" s="747" t="str">
        <f t="shared" si="37"/>
        <v>GA0170</v>
      </c>
      <c r="E1111" s="1336">
        <v>0.875</v>
      </c>
      <c r="F1111" s="644">
        <f t="shared" si="38"/>
        <v>0.88800000000000001</v>
      </c>
      <c r="G1111" s="748" t="s">
        <v>280</v>
      </c>
      <c r="H1111" s="1337">
        <v>0.4</v>
      </c>
      <c r="I1111" s="338"/>
    </row>
    <row r="1112" spans="2:9">
      <c r="B1112" s="651" t="s">
        <v>24</v>
      </c>
      <c r="C1112" s="1356">
        <v>251</v>
      </c>
      <c r="D1112" s="747" t="str">
        <f t="shared" si="37"/>
        <v>GA0251</v>
      </c>
      <c r="E1112" s="1336">
        <v>1.06</v>
      </c>
      <c r="F1112" s="644">
        <f t="shared" si="38"/>
        <v>1.054</v>
      </c>
      <c r="G1112" s="748" t="s">
        <v>280</v>
      </c>
      <c r="H1112" s="1337">
        <v>1.1100000000000001</v>
      </c>
      <c r="I1112" s="338"/>
    </row>
    <row r="1113" spans="2:9">
      <c r="B1113" s="651" t="s">
        <v>24</v>
      </c>
      <c r="C1113" s="1356">
        <v>401</v>
      </c>
      <c r="D1113" s="747" t="str">
        <f t="shared" si="37"/>
        <v>GA0401</v>
      </c>
      <c r="E1113" s="1336">
        <v>1.0620000000000001</v>
      </c>
      <c r="F1113" s="644">
        <f t="shared" si="38"/>
        <v>1.056</v>
      </c>
      <c r="G1113" s="748" t="s">
        <v>280</v>
      </c>
      <c r="H1113" s="1337">
        <v>0.56999999999999995</v>
      </c>
      <c r="I1113" s="338"/>
    </row>
    <row r="1114" spans="2:9">
      <c r="B1114" s="651" t="s">
        <v>24</v>
      </c>
      <c r="C1114" s="1356">
        <v>771</v>
      </c>
      <c r="D1114" s="747" t="str">
        <f t="shared" si="37"/>
        <v>GA0771</v>
      </c>
      <c r="E1114" s="1336">
        <v>1.5580000000000001</v>
      </c>
      <c r="F1114" s="644">
        <f t="shared" si="38"/>
        <v>1.502</v>
      </c>
      <c r="G1114" s="748" t="s">
        <v>280</v>
      </c>
      <c r="H1114" s="1337">
        <v>0.33</v>
      </c>
      <c r="I1114" s="338"/>
    </row>
    <row r="1115" spans="2:9">
      <c r="B1115" s="651" t="s">
        <v>24</v>
      </c>
      <c r="C1115" s="1356">
        <v>908</v>
      </c>
      <c r="D1115" s="747" t="str">
        <f t="shared" si="37"/>
        <v>GA0908</v>
      </c>
      <c r="E1115" s="1336">
        <v>0.85199999999999998</v>
      </c>
      <c r="F1115" s="644">
        <f t="shared" si="38"/>
        <v>0.86699999999999999</v>
      </c>
      <c r="G1115" s="748" t="s">
        <v>280</v>
      </c>
      <c r="H1115" s="1337">
        <v>0.08</v>
      </c>
      <c r="I1115" s="338"/>
    </row>
    <row r="1116" spans="2:9">
      <c r="B1116" s="651" t="s">
        <v>24</v>
      </c>
      <c r="C1116" s="1356">
        <v>913</v>
      </c>
      <c r="D1116" s="747" t="str">
        <f t="shared" si="37"/>
        <v>GA0913</v>
      </c>
      <c r="E1116" s="1336">
        <v>0.85199999999999998</v>
      </c>
      <c r="F1116" s="644">
        <f t="shared" si="38"/>
        <v>0.86699999999999999</v>
      </c>
      <c r="G1116" s="748" t="s">
        <v>280</v>
      </c>
      <c r="H1116" s="1337">
        <v>0.08</v>
      </c>
      <c r="I1116" s="338"/>
    </row>
    <row r="1117" spans="2:9">
      <c r="B1117" s="651" t="s">
        <v>24</v>
      </c>
      <c r="C1117" s="1356">
        <v>917</v>
      </c>
      <c r="D1117" s="747" t="str">
        <f t="shared" si="37"/>
        <v>GA0917</v>
      </c>
      <c r="E1117" s="1336">
        <v>0.85499999999999998</v>
      </c>
      <c r="F1117" s="644">
        <f t="shared" si="38"/>
        <v>0.87</v>
      </c>
      <c r="G1117" s="748" t="s">
        <v>280</v>
      </c>
      <c r="H1117" s="1337">
        <v>0.65</v>
      </c>
      <c r="I1117" s="338"/>
    </row>
    <row r="1118" spans="2:9">
      <c r="B1118" s="651" t="s">
        <v>24</v>
      </c>
      <c r="C1118" s="1356">
        <v>1005</v>
      </c>
      <c r="D1118" s="747" t="str">
        <f t="shared" si="37"/>
        <v>GA1005</v>
      </c>
      <c r="E1118" s="1336">
        <v>1.5580000000000001</v>
      </c>
      <c r="F1118" s="644">
        <f t="shared" si="38"/>
        <v>1.502</v>
      </c>
      <c r="G1118" s="748" t="s">
        <v>280</v>
      </c>
      <c r="H1118" s="1337">
        <v>0.33</v>
      </c>
      <c r="I1118" s="338"/>
    </row>
    <row r="1119" spans="2:9">
      <c r="B1119" s="651" t="s">
        <v>24</v>
      </c>
      <c r="C1119" s="1356">
        <v>1016</v>
      </c>
      <c r="D1119" s="747" t="str">
        <f t="shared" si="37"/>
        <v>GA1016</v>
      </c>
      <c r="E1119" s="1336">
        <v>1.5580000000000001</v>
      </c>
      <c r="F1119" s="644">
        <f t="shared" si="38"/>
        <v>1.502</v>
      </c>
      <c r="G1119" s="748" t="s">
        <v>280</v>
      </c>
      <c r="H1119" s="1337">
        <v>0.33</v>
      </c>
      <c r="I1119" s="338"/>
    </row>
    <row r="1120" spans="2:9">
      <c r="B1120" s="651" t="s">
        <v>24</v>
      </c>
      <c r="C1120" s="1356">
        <v>1164</v>
      </c>
      <c r="D1120" s="747" t="str">
        <f t="shared" si="37"/>
        <v>GA1164</v>
      </c>
      <c r="E1120" s="1336">
        <v>1.5580000000000001</v>
      </c>
      <c r="F1120" s="644">
        <f t="shared" si="38"/>
        <v>1.502</v>
      </c>
      <c r="G1120" s="748" t="s">
        <v>280</v>
      </c>
      <c r="H1120" s="1337">
        <v>0.33</v>
      </c>
      <c r="I1120" s="338"/>
    </row>
    <row r="1121" spans="2:9">
      <c r="B1121" s="651" t="s">
        <v>24</v>
      </c>
      <c r="C1121" s="1356">
        <v>1165</v>
      </c>
      <c r="D1121" s="747" t="str">
        <f t="shared" si="37"/>
        <v>GA1165</v>
      </c>
      <c r="E1121" s="1336">
        <v>1.1020000000000001</v>
      </c>
      <c r="F1121" s="644">
        <f t="shared" si="38"/>
        <v>1.0920000000000001</v>
      </c>
      <c r="G1121" s="748" t="s">
        <v>280</v>
      </c>
      <c r="H1121" s="1337">
        <v>0.56999999999999995</v>
      </c>
      <c r="I1121" s="338"/>
    </row>
    <row r="1122" spans="2:9">
      <c r="B1122" s="651" t="s">
        <v>24</v>
      </c>
      <c r="C1122" s="1356">
        <v>1169</v>
      </c>
      <c r="D1122" s="747" t="str">
        <f t="shared" si="37"/>
        <v>GA1169</v>
      </c>
      <c r="E1122" s="1336">
        <v>1.147</v>
      </c>
      <c r="F1122" s="644">
        <f t="shared" si="38"/>
        <v>1.1319999999999999</v>
      </c>
      <c r="G1122" s="748" t="s">
        <v>280</v>
      </c>
      <c r="H1122" s="1337">
        <v>0.51</v>
      </c>
      <c r="I1122" s="338"/>
    </row>
    <row r="1123" spans="2:9">
      <c r="B1123" s="651" t="s">
        <v>24</v>
      </c>
      <c r="C1123" s="1356">
        <v>1320</v>
      </c>
      <c r="D1123" s="747" t="str">
        <f t="shared" si="37"/>
        <v>GA1320</v>
      </c>
      <c r="E1123" s="1336">
        <v>1.536</v>
      </c>
      <c r="F1123" s="644">
        <f t="shared" si="38"/>
        <v>1.482</v>
      </c>
      <c r="G1123" s="748" t="s">
        <v>280</v>
      </c>
      <c r="H1123" s="1337">
        <v>0.4</v>
      </c>
      <c r="I1123" s="338"/>
    </row>
    <row r="1124" spans="2:9">
      <c r="B1124" s="651" t="s">
        <v>24</v>
      </c>
      <c r="C1124" s="1356">
        <v>1322</v>
      </c>
      <c r="D1124" s="747" t="str">
        <f t="shared" si="37"/>
        <v>GA1322</v>
      </c>
      <c r="E1124" s="1336">
        <v>1.536</v>
      </c>
      <c r="F1124" s="644">
        <f t="shared" si="38"/>
        <v>1.482</v>
      </c>
      <c r="G1124" s="748" t="s">
        <v>280</v>
      </c>
      <c r="H1124" s="1337">
        <v>0.4</v>
      </c>
      <c r="I1124" s="338"/>
    </row>
    <row r="1125" spans="2:9">
      <c r="B1125" s="651" t="s">
        <v>24</v>
      </c>
      <c r="C1125" s="1356">
        <v>1430</v>
      </c>
      <c r="D1125" s="747" t="str">
        <f t="shared" si="37"/>
        <v>GA1430</v>
      </c>
      <c r="E1125" s="1336">
        <v>1.2989999999999999</v>
      </c>
      <c r="F1125" s="644">
        <f t="shared" si="38"/>
        <v>1.2689999999999999</v>
      </c>
      <c r="G1125" s="748" t="s">
        <v>280</v>
      </c>
      <c r="H1125" s="1337">
        <v>0.12</v>
      </c>
      <c r="I1125" s="338"/>
    </row>
    <row r="1126" spans="2:9">
      <c r="B1126" s="651" t="s">
        <v>24</v>
      </c>
      <c r="C1126" s="1356">
        <v>1438</v>
      </c>
      <c r="D1126" s="747" t="str">
        <f t="shared" si="37"/>
        <v>GA1438</v>
      </c>
      <c r="E1126" s="1336">
        <v>0.98299999999999998</v>
      </c>
      <c r="F1126" s="644">
        <f t="shared" si="38"/>
        <v>0.98499999999999999</v>
      </c>
      <c r="G1126" s="748" t="s">
        <v>280</v>
      </c>
      <c r="H1126" s="1337">
        <v>0.72</v>
      </c>
      <c r="I1126" s="338"/>
    </row>
    <row r="1127" spans="2:9">
      <c r="B1127" s="651" t="s">
        <v>24</v>
      </c>
      <c r="C1127" s="1356">
        <v>1452</v>
      </c>
      <c r="D1127" s="747" t="str">
        <f t="shared" si="37"/>
        <v>GA1452</v>
      </c>
      <c r="E1127" s="1336">
        <v>1.0089999999999999</v>
      </c>
      <c r="F1127" s="644">
        <f t="shared" si="38"/>
        <v>1.008</v>
      </c>
      <c r="G1127" s="748" t="s">
        <v>280</v>
      </c>
      <c r="H1127" s="1337">
        <v>0.41</v>
      </c>
      <c r="I1127" s="338"/>
    </row>
    <row r="1128" spans="2:9">
      <c r="B1128" s="651" t="s">
        <v>24</v>
      </c>
      <c r="C1128" s="1356">
        <v>1463</v>
      </c>
      <c r="D1128" s="747" t="str">
        <f t="shared" si="37"/>
        <v>GA1463</v>
      </c>
      <c r="E1128" s="1336">
        <v>1.07</v>
      </c>
      <c r="F1128" s="644">
        <f t="shared" si="38"/>
        <v>1.0629999999999999</v>
      </c>
      <c r="G1128" s="748" t="s">
        <v>280</v>
      </c>
      <c r="H1128" s="1337">
        <v>0.55000000000000004</v>
      </c>
      <c r="I1128" s="338"/>
    </row>
    <row r="1129" spans="2:9">
      <c r="B1129" s="651" t="s">
        <v>24</v>
      </c>
      <c r="C1129" s="1356">
        <v>1472</v>
      </c>
      <c r="D1129" s="747" t="str">
        <f t="shared" si="37"/>
        <v>GA1472</v>
      </c>
      <c r="E1129" s="1336">
        <v>1.536</v>
      </c>
      <c r="F1129" s="644">
        <f t="shared" si="38"/>
        <v>1.482</v>
      </c>
      <c r="G1129" s="748" t="s">
        <v>280</v>
      </c>
      <c r="H1129" s="1337">
        <v>0.4</v>
      </c>
      <c r="I1129" s="338"/>
    </row>
    <row r="1130" spans="2:9">
      <c r="B1130" s="651" t="s">
        <v>24</v>
      </c>
      <c r="C1130" s="1356">
        <v>1473</v>
      </c>
      <c r="D1130" s="747" t="str">
        <f t="shared" si="37"/>
        <v>GA1473</v>
      </c>
      <c r="E1130" s="1336">
        <v>1.2989999999999999</v>
      </c>
      <c r="F1130" s="644">
        <f t="shared" si="38"/>
        <v>1.2689999999999999</v>
      </c>
      <c r="G1130" s="748" t="s">
        <v>280</v>
      </c>
      <c r="H1130" s="1337">
        <v>0.12</v>
      </c>
      <c r="I1130" s="338"/>
    </row>
    <row r="1131" spans="2:9">
      <c r="B1131" s="651" t="s">
        <v>24</v>
      </c>
      <c r="C1131" s="1356">
        <v>1604</v>
      </c>
      <c r="D1131" s="747" t="str">
        <f t="shared" si="37"/>
        <v>GA1604</v>
      </c>
      <c r="E1131" s="1336">
        <v>1.2989999999999999</v>
      </c>
      <c r="F1131" s="644">
        <f t="shared" si="38"/>
        <v>1.2689999999999999</v>
      </c>
      <c r="G1131" s="748" t="s">
        <v>280</v>
      </c>
      <c r="H1131" s="1337">
        <v>0.12</v>
      </c>
      <c r="I1131" s="338"/>
    </row>
    <row r="1132" spans="2:9">
      <c r="B1132" s="651" t="s">
        <v>24</v>
      </c>
      <c r="C1132" s="1356">
        <v>1624</v>
      </c>
      <c r="D1132" s="747" t="str">
        <f t="shared" si="37"/>
        <v>GA1624</v>
      </c>
      <c r="E1132" s="1336">
        <v>1.1240000000000001</v>
      </c>
      <c r="F1132" s="644">
        <f t="shared" si="38"/>
        <v>1.1120000000000001</v>
      </c>
      <c r="G1132" s="748" t="s">
        <v>280</v>
      </c>
      <c r="H1132" s="1337">
        <v>0.53</v>
      </c>
      <c r="I1132" s="338"/>
    </row>
    <row r="1133" spans="2:9">
      <c r="B1133" s="651" t="s">
        <v>24</v>
      </c>
      <c r="C1133" s="1356">
        <v>1642</v>
      </c>
      <c r="D1133" s="747" t="str">
        <f t="shared" si="37"/>
        <v>GA1642</v>
      </c>
      <c r="E1133" s="1336">
        <v>1.2989999999999999</v>
      </c>
      <c r="F1133" s="644">
        <f t="shared" si="38"/>
        <v>1.2689999999999999</v>
      </c>
      <c r="G1133" s="748" t="s">
        <v>280</v>
      </c>
      <c r="H1133" s="1337">
        <v>0.12</v>
      </c>
      <c r="I1133" s="338"/>
    </row>
    <row r="1134" spans="2:9">
      <c r="B1134" s="651" t="s">
        <v>24</v>
      </c>
      <c r="C1134" s="1356">
        <v>1654</v>
      </c>
      <c r="D1134" s="747" t="str">
        <f t="shared" si="37"/>
        <v>GA1654</v>
      </c>
      <c r="E1134" s="1336">
        <v>1.2989999999999999</v>
      </c>
      <c r="F1134" s="644">
        <f t="shared" si="38"/>
        <v>1.2689999999999999</v>
      </c>
      <c r="G1134" s="748" t="s">
        <v>280</v>
      </c>
      <c r="H1134" s="1337">
        <v>0.12</v>
      </c>
      <c r="I1134" s="338"/>
    </row>
    <row r="1135" spans="2:9">
      <c r="B1135" s="651" t="s">
        <v>24</v>
      </c>
      <c r="C1135" s="1356">
        <v>1699</v>
      </c>
      <c r="D1135" s="747" t="str">
        <f t="shared" si="37"/>
        <v>GA1699</v>
      </c>
      <c r="E1135" s="1336">
        <v>1.004</v>
      </c>
      <c r="F1135" s="644">
        <f t="shared" si="38"/>
        <v>1.004</v>
      </c>
      <c r="G1135" s="748" t="s">
        <v>280</v>
      </c>
      <c r="H1135" s="1337">
        <v>0.35</v>
      </c>
      <c r="I1135" s="338"/>
    </row>
    <row r="1136" spans="2:9">
      <c r="B1136" s="651" t="s">
        <v>24</v>
      </c>
      <c r="C1136" s="1356">
        <v>1701</v>
      </c>
      <c r="D1136" s="747" t="str">
        <f t="shared" si="37"/>
        <v>GA1701</v>
      </c>
      <c r="E1136" s="1336">
        <v>0.97599999999999998</v>
      </c>
      <c r="F1136" s="644">
        <f t="shared" si="38"/>
        <v>0.97799999999999998</v>
      </c>
      <c r="G1136" s="748" t="s">
        <v>280</v>
      </c>
      <c r="H1136" s="1337">
        <v>0.41</v>
      </c>
      <c r="I1136" s="338"/>
    </row>
    <row r="1137" spans="2:9">
      <c r="B1137" s="651" t="s">
        <v>24</v>
      </c>
      <c r="C1137" s="1356">
        <v>1710</v>
      </c>
      <c r="D1137" s="747" t="str">
        <f t="shared" si="37"/>
        <v>GA1710</v>
      </c>
      <c r="E1137" s="1336">
        <v>1.089</v>
      </c>
      <c r="F1137" s="644">
        <f t="shared" si="38"/>
        <v>1.08</v>
      </c>
      <c r="G1137" s="748" t="s">
        <v>280</v>
      </c>
      <c r="H1137" s="1337">
        <v>0.56999999999999995</v>
      </c>
      <c r="I1137" s="338"/>
    </row>
    <row r="1138" spans="2:9">
      <c r="B1138" s="651" t="s">
        <v>24</v>
      </c>
      <c r="C1138" s="1356">
        <v>1747</v>
      </c>
      <c r="D1138" s="747" t="str">
        <f t="shared" si="37"/>
        <v>GA1747</v>
      </c>
      <c r="E1138" s="1336">
        <v>1.2989999999999999</v>
      </c>
      <c r="F1138" s="644">
        <f t="shared" si="38"/>
        <v>1.2689999999999999</v>
      </c>
      <c r="G1138" s="748" t="s">
        <v>280</v>
      </c>
      <c r="H1138" s="1337">
        <v>0.12</v>
      </c>
      <c r="I1138" s="338"/>
    </row>
    <row r="1139" spans="2:9">
      <c r="B1139" s="651" t="s">
        <v>24</v>
      </c>
      <c r="C1139" s="1356">
        <v>1748</v>
      </c>
      <c r="D1139" s="747" t="str">
        <f t="shared" si="37"/>
        <v>GA1748</v>
      </c>
      <c r="E1139" s="1336">
        <v>1.2989999999999999</v>
      </c>
      <c r="F1139" s="644">
        <f t="shared" si="38"/>
        <v>1.2689999999999999</v>
      </c>
      <c r="G1139" s="748" t="s">
        <v>280</v>
      </c>
      <c r="H1139" s="1337">
        <v>0.12</v>
      </c>
      <c r="I1139" s="338"/>
    </row>
    <row r="1140" spans="2:9">
      <c r="B1140" s="651" t="s">
        <v>24</v>
      </c>
      <c r="C1140" s="1356">
        <v>1751</v>
      </c>
      <c r="D1140" s="747" t="str">
        <f t="shared" si="37"/>
        <v>GA1751</v>
      </c>
      <c r="E1140" s="1336">
        <v>0.98299999999999998</v>
      </c>
      <c r="F1140" s="644">
        <f t="shared" si="38"/>
        <v>0.98499999999999999</v>
      </c>
      <c r="G1140" s="748" t="s">
        <v>280</v>
      </c>
      <c r="H1140" s="1337">
        <v>0.27</v>
      </c>
      <c r="I1140" s="338"/>
    </row>
    <row r="1141" spans="2:9">
      <c r="B1141" s="651" t="s">
        <v>24</v>
      </c>
      <c r="C1141" s="1356">
        <v>1803</v>
      </c>
      <c r="D1141" s="747" t="str">
        <f t="shared" si="37"/>
        <v>GA1803</v>
      </c>
      <c r="E1141" s="1336">
        <v>0.98899999999999999</v>
      </c>
      <c r="F1141" s="644">
        <f t="shared" si="38"/>
        <v>0.99</v>
      </c>
      <c r="G1141" s="748" t="s">
        <v>280</v>
      </c>
      <c r="H1141" s="1337">
        <v>0.62</v>
      </c>
      <c r="I1141" s="338"/>
    </row>
    <row r="1142" spans="2:9">
      <c r="B1142" s="651" t="s">
        <v>24</v>
      </c>
      <c r="C1142" s="1356">
        <v>1924</v>
      </c>
      <c r="D1142" s="747" t="str">
        <f t="shared" si="37"/>
        <v>GA1924</v>
      </c>
      <c r="E1142" s="1336">
        <v>0.92500000000000004</v>
      </c>
      <c r="F1142" s="644">
        <f t="shared" si="38"/>
        <v>0.93300000000000005</v>
      </c>
      <c r="G1142" s="748" t="s">
        <v>280</v>
      </c>
      <c r="H1142" s="1337">
        <v>0.37</v>
      </c>
      <c r="I1142" s="338"/>
    </row>
    <row r="1143" spans="2:9">
      <c r="B1143" s="651" t="s">
        <v>24</v>
      </c>
      <c r="C1143" s="1356">
        <v>1925</v>
      </c>
      <c r="D1143" s="747" t="str">
        <f t="shared" si="37"/>
        <v>GA1925</v>
      </c>
      <c r="E1143" s="1336">
        <v>0.92300000000000004</v>
      </c>
      <c r="F1143" s="644">
        <f t="shared" si="38"/>
        <v>0.93100000000000005</v>
      </c>
      <c r="G1143" s="748" t="s">
        <v>280</v>
      </c>
      <c r="H1143" s="1337">
        <v>0.43</v>
      </c>
      <c r="I1143" s="338"/>
    </row>
    <row r="1144" spans="2:9">
      <c r="B1144" s="651" t="s">
        <v>24</v>
      </c>
      <c r="C1144" s="1356">
        <v>2002</v>
      </c>
      <c r="D1144" s="747" t="str">
        <f t="shared" si="37"/>
        <v>GA2002</v>
      </c>
      <c r="E1144" s="1336">
        <v>1.0009999999999999</v>
      </c>
      <c r="F1144" s="644">
        <f t="shared" si="38"/>
        <v>1.0009999999999999</v>
      </c>
      <c r="G1144" s="748" t="s">
        <v>280</v>
      </c>
      <c r="H1144" s="1337">
        <v>0.96</v>
      </c>
      <c r="I1144" s="338"/>
    </row>
    <row r="1145" spans="2:9">
      <c r="B1145" s="651" t="s">
        <v>24</v>
      </c>
      <c r="C1145" s="1356">
        <v>2003</v>
      </c>
      <c r="D1145" s="747" t="str">
        <f t="shared" si="37"/>
        <v>GA2003</v>
      </c>
      <c r="E1145" s="1336">
        <v>0.95</v>
      </c>
      <c r="F1145" s="644">
        <f t="shared" si="38"/>
        <v>0.95499999999999996</v>
      </c>
      <c r="G1145" s="748" t="s">
        <v>280</v>
      </c>
      <c r="H1145" s="1337">
        <v>0.54</v>
      </c>
      <c r="I1145" s="338"/>
    </row>
    <row r="1146" spans="2:9">
      <c r="B1146" s="651" t="s">
        <v>24</v>
      </c>
      <c r="C1146" s="1356">
        <v>2014</v>
      </c>
      <c r="D1146" s="747" t="str">
        <f t="shared" si="37"/>
        <v>GA2014</v>
      </c>
      <c r="E1146" s="1336">
        <v>1.0129999999999999</v>
      </c>
      <c r="F1146" s="644">
        <f t="shared" si="38"/>
        <v>1.012</v>
      </c>
      <c r="G1146" s="748" t="s">
        <v>280</v>
      </c>
      <c r="H1146" s="1337">
        <v>0.41</v>
      </c>
      <c r="I1146" s="338"/>
    </row>
    <row r="1147" spans="2:9">
      <c r="B1147" s="651" t="s">
        <v>24</v>
      </c>
      <c r="C1147" s="1356">
        <v>2016</v>
      </c>
      <c r="D1147" s="747" t="str">
        <f t="shared" si="37"/>
        <v>GA2016</v>
      </c>
      <c r="E1147" s="1336">
        <v>0.95499999999999996</v>
      </c>
      <c r="F1147" s="644">
        <f t="shared" si="38"/>
        <v>0.96</v>
      </c>
      <c r="G1147" s="748" t="s">
        <v>280</v>
      </c>
      <c r="H1147" s="1337">
        <v>0.46</v>
      </c>
      <c r="I1147" s="338"/>
    </row>
    <row r="1148" spans="2:9">
      <c r="B1148" s="651" t="s">
        <v>24</v>
      </c>
      <c r="C1148" s="1356">
        <v>2021</v>
      </c>
      <c r="D1148" s="747" t="str">
        <f t="shared" si="37"/>
        <v>GA2021</v>
      </c>
      <c r="E1148" s="1336">
        <v>0.99199999999999999</v>
      </c>
      <c r="F1148" s="644">
        <f t="shared" si="38"/>
        <v>0.99299999999999999</v>
      </c>
      <c r="G1148" s="748" t="s">
        <v>280</v>
      </c>
      <c r="H1148" s="1337">
        <v>0.41</v>
      </c>
      <c r="I1148" s="338"/>
    </row>
    <row r="1149" spans="2:9">
      <c r="B1149" s="651" t="s">
        <v>24</v>
      </c>
      <c r="C1149" s="1356">
        <v>2039</v>
      </c>
      <c r="D1149" s="747" t="str">
        <f t="shared" si="37"/>
        <v>GA2039</v>
      </c>
      <c r="E1149" s="1336">
        <v>0.95299999999999996</v>
      </c>
      <c r="F1149" s="644">
        <f t="shared" si="38"/>
        <v>0.95799999999999996</v>
      </c>
      <c r="G1149" s="748" t="s">
        <v>280</v>
      </c>
      <c r="H1149" s="1337">
        <v>0.4</v>
      </c>
      <c r="I1149" s="338"/>
    </row>
    <row r="1150" spans="2:9">
      <c r="B1150" s="651" t="s">
        <v>24</v>
      </c>
      <c r="C1150" s="1356">
        <v>2041</v>
      </c>
      <c r="D1150" s="747" t="str">
        <f t="shared" si="37"/>
        <v>GA2041</v>
      </c>
      <c r="E1150" s="1336">
        <v>0.92100000000000004</v>
      </c>
      <c r="F1150" s="644">
        <f t="shared" si="38"/>
        <v>0.92900000000000005</v>
      </c>
      <c r="G1150" s="748" t="s">
        <v>280</v>
      </c>
      <c r="H1150" s="1337">
        <v>0.51</v>
      </c>
      <c r="I1150" s="338"/>
    </row>
    <row r="1151" spans="2:9">
      <c r="B1151" s="651" t="s">
        <v>24</v>
      </c>
      <c r="C1151" s="1356">
        <v>2065</v>
      </c>
      <c r="D1151" s="747" t="str">
        <f t="shared" si="37"/>
        <v>GA2065</v>
      </c>
      <c r="E1151" s="1336">
        <v>0.96299999999999997</v>
      </c>
      <c r="F1151" s="644">
        <f t="shared" si="38"/>
        <v>0.96699999999999997</v>
      </c>
      <c r="G1151" s="748" t="s">
        <v>280</v>
      </c>
      <c r="H1151" s="1337">
        <v>0.39</v>
      </c>
      <c r="I1151" s="338"/>
    </row>
    <row r="1152" spans="2:9">
      <c r="B1152" s="651" t="s">
        <v>24</v>
      </c>
      <c r="C1152" s="1356">
        <v>2070</v>
      </c>
      <c r="D1152" s="747" t="str">
        <f t="shared" si="37"/>
        <v>GA2070</v>
      </c>
      <c r="E1152" s="1336">
        <v>0.95299999999999996</v>
      </c>
      <c r="F1152" s="644">
        <f t="shared" si="38"/>
        <v>0.95799999999999996</v>
      </c>
      <c r="G1152" s="748" t="s">
        <v>280</v>
      </c>
      <c r="H1152" s="1337">
        <v>0.5</v>
      </c>
      <c r="I1152" s="338"/>
    </row>
    <row r="1153" spans="2:9">
      <c r="B1153" s="651" t="s">
        <v>24</v>
      </c>
      <c r="C1153" s="1356">
        <v>2081</v>
      </c>
      <c r="D1153" s="747" t="str">
        <f t="shared" si="37"/>
        <v>GA2081</v>
      </c>
      <c r="E1153" s="1336">
        <v>0.97099999999999997</v>
      </c>
      <c r="F1153" s="644">
        <f t="shared" si="38"/>
        <v>0.97399999999999998</v>
      </c>
      <c r="G1153" s="748" t="s">
        <v>280</v>
      </c>
      <c r="H1153" s="1337">
        <v>0.41</v>
      </c>
      <c r="I1153" s="338"/>
    </row>
    <row r="1154" spans="2:9">
      <c r="B1154" s="651" t="s">
        <v>24</v>
      </c>
      <c r="C1154" s="1356">
        <v>2089</v>
      </c>
      <c r="D1154" s="747" t="str">
        <f t="shared" si="37"/>
        <v>GA2089</v>
      </c>
      <c r="E1154" s="1336">
        <v>0.85099999999999998</v>
      </c>
      <c r="F1154" s="644">
        <f t="shared" si="38"/>
        <v>0.86599999999999999</v>
      </c>
      <c r="G1154" s="748" t="s">
        <v>280</v>
      </c>
      <c r="H1154" s="1337">
        <v>0.4</v>
      </c>
      <c r="I1154" s="338"/>
    </row>
    <row r="1155" spans="2:9">
      <c r="B1155" s="651" t="s">
        <v>24</v>
      </c>
      <c r="C1155" s="1356">
        <v>2095</v>
      </c>
      <c r="D1155" s="747" t="str">
        <f t="shared" si="37"/>
        <v>GA2095</v>
      </c>
      <c r="E1155" s="1336">
        <v>0.99</v>
      </c>
      <c r="F1155" s="644">
        <f t="shared" si="38"/>
        <v>0.99099999999999999</v>
      </c>
      <c r="G1155" s="748" t="s">
        <v>280</v>
      </c>
      <c r="H1155" s="1337">
        <v>0.5</v>
      </c>
      <c r="I1155" s="338"/>
    </row>
    <row r="1156" spans="2:9">
      <c r="B1156" s="651" t="s">
        <v>24</v>
      </c>
      <c r="C1156" s="1356">
        <v>2105</v>
      </c>
      <c r="D1156" s="747" t="str">
        <f t="shared" si="37"/>
        <v>GA2105</v>
      </c>
      <c r="E1156" s="1336">
        <v>0.97799999999999998</v>
      </c>
      <c r="F1156" s="644">
        <f t="shared" si="38"/>
        <v>0.98</v>
      </c>
      <c r="G1156" s="748" t="s">
        <v>280</v>
      </c>
      <c r="H1156" s="1337">
        <v>0.37</v>
      </c>
      <c r="I1156" s="338"/>
    </row>
    <row r="1157" spans="2:9">
      <c r="B1157" s="651" t="s">
        <v>24</v>
      </c>
      <c r="C1157" s="1356">
        <v>2110</v>
      </c>
      <c r="D1157" s="747" t="str">
        <f t="shared" si="37"/>
        <v>GA2110</v>
      </c>
      <c r="E1157" s="1336">
        <v>1.01</v>
      </c>
      <c r="F1157" s="644">
        <f t="shared" si="38"/>
        <v>1.0089999999999999</v>
      </c>
      <c r="G1157" s="748" t="s">
        <v>280</v>
      </c>
      <c r="H1157" s="1337">
        <v>0.72</v>
      </c>
      <c r="I1157" s="338"/>
    </row>
    <row r="1158" spans="2:9">
      <c r="B1158" s="651" t="s">
        <v>24</v>
      </c>
      <c r="C1158" s="1356">
        <v>2111</v>
      </c>
      <c r="D1158" s="747" t="str">
        <f t="shared" si="37"/>
        <v>GA2111</v>
      </c>
      <c r="E1158" s="1336">
        <v>0.95899999999999996</v>
      </c>
      <c r="F1158" s="644">
        <f t="shared" si="38"/>
        <v>0.96299999999999997</v>
      </c>
      <c r="G1158" s="748" t="s">
        <v>280</v>
      </c>
      <c r="H1158" s="1337">
        <v>0.43</v>
      </c>
      <c r="I1158" s="338"/>
    </row>
    <row r="1159" spans="2:9">
      <c r="B1159" s="651" t="s">
        <v>24</v>
      </c>
      <c r="C1159" s="1356">
        <v>2112</v>
      </c>
      <c r="D1159" s="747" t="str">
        <f t="shared" si="37"/>
        <v>GA2112</v>
      </c>
      <c r="E1159" s="1336">
        <v>0.91200000000000003</v>
      </c>
      <c r="F1159" s="644">
        <f t="shared" si="38"/>
        <v>0.92100000000000004</v>
      </c>
      <c r="G1159" s="748" t="s">
        <v>280</v>
      </c>
      <c r="H1159" s="1337">
        <v>0.59</v>
      </c>
      <c r="I1159" s="338"/>
    </row>
    <row r="1160" spans="2:9">
      <c r="B1160" s="651" t="s">
        <v>24</v>
      </c>
      <c r="C1160" s="1356">
        <v>2114</v>
      </c>
      <c r="D1160" s="747" t="str">
        <f t="shared" si="37"/>
        <v>GA2114</v>
      </c>
      <c r="E1160" s="1336">
        <v>0.76200000000000001</v>
      </c>
      <c r="F1160" s="644">
        <f t="shared" si="38"/>
        <v>0.78600000000000003</v>
      </c>
      <c r="G1160" s="748" t="s">
        <v>280</v>
      </c>
      <c r="H1160" s="1337">
        <v>0.16</v>
      </c>
      <c r="I1160" s="338"/>
    </row>
    <row r="1161" spans="2:9">
      <c r="B1161" s="651" t="s">
        <v>24</v>
      </c>
      <c r="C1161" s="1356">
        <v>2121</v>
      </c>
      <c r="D1161" s="747" t="str">
        <f t="shared" si="37"/>
        <v>GA2121</v>
      </c>
      <c r="E1161" s="1336">
        <v>0.98</v>
      </c>
      <c r="F1161" s="644">
        <f t="shared" si="38"/>
        <v>0.98199999999999998</v>
      </c>
      <c r="G1161" s="748" t="s">
        <v>280</v>
      </c>
      <c r="H1161" s="1337">
        <v>0.41</v>
      </c>
      <c r="I1161" s="338"/>
    </row>
    <row r="1162" spans="2:9">
      <c r="B1162" s="651" t="s">
        <v>24</v>
      </c>
      <c r="C1162" s="1356">
        <v>2130</v>
      </c>
      <c r="D1162" s="747" t="str">
        <f t="shared" si="37"/>
        <v>GA2130</v>
      </c>
      <c r="E1162" s="1336">
        <v>1.0069999999999999</v>
      </c>
      <c r="F1162" s="644">
        <f t="shared" si="38"/>
        <v>1.006</v>
      </c>
      <c r="G1162" s="748" t="s">
        <v>280</v>
      </c>
      <c r="H1162" s="1337">
        <v>0.41</v>
      </c>
      <c r="I1162" s="338"/>
    </row>
    <row r="1163" spans="2:9">
      <c r="B1163" s="651" t="s">
        <v>24</v>
      </c>
      <c r="C1163" s="1356">
        <v>2131</v>
      </c>
      <c r="D1163" s="747" t="str">
        <f t="shared" ref="D1163:D1226" si="39">B1163&amp;TEXT(C1163,"0000")</f>
        <v>GA2131</v>
      </c>
      <c r="E1163" s="1336">
        <v>0.85199999999999998</v>
      </c>
      <c r="F1163" s="644">
        <f t="shared" ref="F1163:F1226" si="40">IF(E1163="NA","NA",ROUND((E1163-1)*0.9+1,3))</f>
        <v>0.86699999999999999</v>
      </c>
      <c r="G1163" s="748" t="s">
        <v>280</v>
      </c>
      <c r="H1163" s="1337">
        <v>0.08</v>
      </c>
      <c r="I1163" s="338"/>
    </row>
    <row r="1164" spans="2:9">
      <c r="B1164" s="651" t="s">
        <v>24</v>
      </c>
      <c r="C1164" s="1356">
        <v>2143</v>
      </c>
      <c r="D1164" s="747" t="str">
        <f t="shared" si="39"/>
        <v>GA2143</v>
      </c>
      <c r="E1164" s="1336">
        <v>0.98799999999999999</v>
      </c>
      <c r="F1164" s="644">
        <f t="shared" si="40"/>
        <v>0.98899999999999999</v>
      </c>
      <c r="G1164" s="748" t="s">
        <v>280</v>
      </c>
      <c r="H1164" s="1337">
        <v>0.39</v>
      </c>
      <c r="I1164" s="338"/>
    </row>
    <row r="1165" spans="2:9">
      <c r="B1165" s="651" t="s">
        <v>24</v>
      </c>
      <c r="C1165" s="1356">
        <v>2157</v>
      </c>
      <c r="D1165" s="747" t="str">
        <f t="shared" si="39"/>
        <v>GA2157</v>
      </c>
      <c r="E1165" s="1336">
        <v>0.98799999999999999</v>
      </c>
      <c r="F1165" s="644">
        <f t="shared" si="40"/>
        <v>0.98899999999999999</v>
      </c>
      <c r="G1165" s="748" t="s">
        <v>280</v>
      </c>
      <c r="H1165" s="1337">
        <v>0.49</v>
      </c>
      <c r="I1165" s="338"/>
    </row>
    <row r="1166" spans="2:9">
      <c r="B1166" s="651" t="s">
        <v>24</v>
      </c>
      <c r="C1166" s="1356">
        <v>2172</v>
      </c>
      <c r="D1166" s="747" t="str">
        <f t="shared" si="39"/>
        <v>GA2172</v>
      </c>
      <c r="E1166" s="1336">
        <v>0.91600000000000004</v>
      </c>
      <c r="F1166" s="644">
        <f t="shared" si="40"/>
        <v>0.92400000000000004</v>
      </c>
      <c r="G1166" s="748" t="s">
        <v>280</v>
      </c>
      <c r="H1166" s="1337">
        <v>0.36</v>
      </c>
      <c r="I1166" s="338"/>
    </row>
    <row r="1167" spans="2:9">
      <c r="B1167" s="651" t="s">
        <v>24</v>
      </c>
      <c r="C1167" s="1356">
        <v>2174</v>
      </c>
      <c r="D1167" s="747" t="str">
        <f t="shared" si="39"/>
        <v>GA2174</v>
      </c>
      <c r="E1167" s="1336">
        <v>0.76200000000000001</v>
      </c>
      <c r="F1167" s="644">
        <f t="shared" si="40"/>
        <v>0.78600000000000003</v>
      </c>
      <c r="G1167" s="748" t="s">
        <v>280</v>
      </c>
      <c r="H1167" s="1337">
        <v>0.16</v>
      </c>
      <c r="I1167" s="338"/>
    </row>
    <row r="1168" spans="2:9">
      <c r="B1168" s="651" t="s">
        <v>24</v>
      </c>
      <c r="C1168" s="1356">
        <v>2211</v>
      </c>
      <c r="D1168" s="747" t="str">
        <f t="shared" si="39"/>
        <v>GA2211</v>
      </c>
      <c r="E1168" s="1336">
        <v>0.95499999999999996</v>
      </c>
      <c r="F1168" s="644">
        <f t="shared" si="40"/>
        <v>0.96</v>
      </c>
      <c r="G1168" s="748" t="s">
        <v>280</v>
      </c>
      <c r="H1168" s="1337">
        <v>0.69</v>
      </c>
      <c r="I1168" s="338"/>
    </row>
    <row r="1169" spans="2:9">
      <c r="B1169" s="651" t="s">
        <v>24</v>
      </c>
      <c r="C1169" s="1356">
        <v>2220</v>
      </c>
      <c r="D1169" s="747" t="str">
        <f t="shared" si="39"/>
        <v>GA2220</v>
      </c>
      <c r="E1169" s="1336">
        <v>0.95199999999999996</v>
      </c>
      <c r="F1169" s="644">
        <f t="shared" si="40"/>
        <v>0.95699999999999996</v>
      </c>
      <c r="G1169" s="748" t="s">
        <v>280</v>
      </c>
      <c r="H1169" s="1337">
        <v>0.36</v>
      </c>
      <c r="I1169" s="338"/>
    </row>
    <row r="1170" spans="2:9">
      <c r="B1170" s="651" t="s">
        <v>24</v>
      </c>
      <c r="C1170" s="1356">
        <v>2286</v>
      </c>
      <c r="D1170" s="747" t="str">
        <f t="shared" si="39"/>
        <v>GA2286</v>
      </c>
      <c r="E1170" s="1336">
        <v>0.92900000000000005</v>
      </c>
      <c r="F1170" s="644">
        <f t="shared" si="40"/>
        <v>0.93600000000000005</v>
      </c>
      <c r="G1170" s="748" t="s">
        <v>280</v>
      </c>
      <c r="H1170" s="1337">
        <v>0.48</v>
      </c>
      <c r="I1170" s="338"/>
    </row>
    <row r="1171" spans="2:9">
      <c r="B1171" s="651" t="s">
        <v>24</v>
      </c>
      <c r="C1171" s="1356">
        <v>2288</v>
      </c>
      <c r="D1171" s="747" t="str">
        <f t="shared" si="39"/>
        <v>GA2288</v>
      </c>
      <c r="E1171" s="1336">
        <v>0.97699999999999998</v>
      </c>
      <c r="F1171" s="644">
        <f t="shared" si="40"/>
        <v>0.97899999999999998</v>
      </c>
      <c r="G1171" s="748" t="s">
        <v>280</v>
      </c>
      <c r="H1171" s="1337">
        <v>0.43</v>
      </c>
      <c r="I1171" s="338"/>
    </row>
    <row r="1172" spans="2:9">
      <c r="B1172" s="651" t="s">
        <v>24</v>
      </c>
      <c r="C1172" s="1356">
        <v>2302</v>
      </c>
      <c r="D1172" s="747" t="str">
        <f t="shared" si="39"/>
        <v>GA2302</v>
      </c>
      <c r="E1172" s="1336">
        <v>1.0049999999999999</v>
      </c>
      <c r="F1172" s="644">
        <f t="shared" si="40"/>
        <v>1.0049999999999999</v>
      </c>
      <c r="G1172" s="748" t="s">
        <v>280</v>
      </c>
      <c r="H1172" s="1337">
        <v>0.32</v>
      </c>
      <c r="I1172" s="338"/>
    </row>
    <row r="1173" spans="2:9">
      <c r="B1173" s="651" t="s">
        <v>24</v>
      </c>
      <c r="C1173" s="1356">
        <v>2305</v>
      </c>
      <c r="D1173" s="747" t="str">
        <f t="shared" si="39"/>
        <v>GA2305</v>
      </c>
      <c r="E1173" s="1336">
        <v>1.034</v>
      </c>
      <c r="F1173" s="644">
        <f t="shared" si="40"/>
        <v>1.0309999999999999</v>
      </c>
      <c r="G1173" s="748" t="s">
        <v>280</v>
      </c>
      <c r="H1173" s="1337">
        <v>0.35</v>
      </c>
      <c r="I1173" s="338"/>
    </row>
    <row r="1174" spans="2:9">
      <c r="B1174" s="651" t="s">
        <v>24</v>
      </c>
      <c r="C1174" s="1356">
        <v>2361</v>
      </c>
      <c r="D1174" s="747" t="str">
        <f t="shared" si="39"/>
        <v>GA2361</v>
      </c>
      <c r="E1174" s="1336">
        <v>0.91500000000000004</v>
      </c>
      <c r="F1174" s="644">
        <f t="shared" si="40"/>
        <v>0.92400000000000004</v>
      </c>
      <c r="G1174" s="748" t="s">
        <v>280</v>
      </c>
      <c r="H1174" s="1337">
        <v>0.44</v>
      </c>
      <c r="I1174" s="338"/>
    </row>
    <row r="1175" spans="2:9">
      <c r="B1175" s="651" t="s">
        <v>24</v>
      </c>
      <c r="C1175" s="1356">
        <v>2362</v>
      </c>
      <c r="D1175" s="747" t="str">
        <f t="shared" si="39"/>
        <v>GA2362</v>
      </c>
      <c r="E1175" s="1336">
        <v>0.85199999999999998</v>
      </c>
      <c r="F1175" s="644">
        <f t="shared" si="40"/>
        <v>0.86699999999999999</v>
      </c>
      <c r="G1175" s="748" t="s">
        <v>280</v>
      </c>
      <c r="H1175" s="1337">
        <v>0.08</v>
      </c>
      <c r="I1175" s="338"/>
    </row>
    <row r="1176" spans="2:9">
      <c r="B1176" s="651" t="s">
        <v>24</v>
      </c>
      <c r="C1176" s="1356">
        <v>2380</v>
      </c>
      <c r="D1176" s="747" t="str">
        <f t="shared" si="39"/>
        <v>GA2380</v>
      </c>
      <c r="E1176" s="1336">
        <v>0.999</v>
      </c>
      <c r="F1176" s="644">
        <f t="shared" si="40"/>
        <v>0.999</v>
      </c>
      <c r="G1176" s="748" t="s">
        <v>280</v>
      </c>
      <c r="H1176" s="1337">
        <v>0.42</v>
      </c>
      <c r="I1176" s="338"/>
    </row>
    <row r="1177" spans="2:9">
      <c r="B1177" s="651" t="s">
        <v>24</v>
      </c>
      <c r="C1177" s="1356">
        <v>2388</v>
      </c>
      <c r="D1177" s="747" t="str">
        <f t="shared" si="39"/>
        <v>GA2388</v>
      </c>
      <c r="E1177" s="1336">
        <v>0.93200000000000005</v>
      </c>
      <c r="F1177" s="644">
        <f t="shared" si="40"/>
        <v>0.93899999999999995</v>
      </c>
      <c r="G1177" s="748" t="s">
        <v>280</v>
      </c>
      <c r="H1177" s="1337">
        <v>0.37</v>
      </c>
      <c r="I1177" s="338"/>
    </row>
    <row r="1178" spans="2:9">
      <c r="B1178" s="651" t="s">
        <v>24</v>
      </c>
      <c r="C1178" s="1356">
        <v>2402</v>
      </c>
      <c r="D1178" s="747" t="str">
        <f t="shared" si="39"/>
        <v>GA2402</v>
      </c>
      <c r="E1178" s="1336">
        <v>0.92</v>
      </c>
      <c r="F1178" s="644">
        <f t="shared" si="40"/>
        <v>0.92800000000000005</v>
      </c>
      <c r="G1178" s="748" t="s">
        <v>280</v>
      </c>
      <c r="H1178" s="1337">
        <v>0.37</v>
      </c>
      <c r="I1178" s="338"/>
    </row>
    <row r="1179" spans="2:9">
      <c r="B1179" s="651" t="s">
        <v>24</v>
      </c>
      <c r="C1179" s="1356">
        <v>2413</v>
      </c>
      <c r="D1179" s="747" t="str">
        <f t="shared" si="39"/>
        <v>GA2413</v>
      </c>
      <c r="E1179" s="1336">
        <v>1.0449999999999999</v>
      </c>
      <c r="F1179" s="644">
        <f t="shared" si="40"/>
        <v>1.0409999999999999</v>
      </c>
      <c r="G1179" s="748" t="s">
        <v>280</v>
      </c>
      <c r="H1179" s="1337">
        <v>0.38</v>
      </c>
      <c r="I1179" s="338"/>
    </row>
    <row r="1180" spans="2:9">
      <c r="B1180" s="651" t="s">
        <v>24</v>
      </c>
      <c r="C1180" s="1356">
        <v>2416</v>
      </c>
      <c r="D1180" s="747" t="str">
        <f t="shared" si="39"/>
        <v>GA2416</v>
      </c>
      <c r="E1180" s="1336">
        <v>0.97799999999999998</v>
      </c>
      <c r="F1180" s="644">
        <f t="shared" si="40"/>
        <v>0.98</v>
      </c>
      <c r="G1180" s="748" t="s">
        <v>280</v>
      </c>
      <c r="H1180" s="1337">
        <v>0.4</v>
      </c>
      <c r="I1180" s="338"/>
    </row>
    <row r="1181" spans="2:9">
      <c r="B1181" s="651" t="s">
        <v>24</v>
      </c>
      <c r="C1181" s="1356">
        <v>2417</v>
      </c>
      <c r="D1181" s="747" t="str">
        <f t="shared" si="39"/>
        <v>GA2417</v>
      </c>
      <c r="E1181" s="1336">
        <v>0.94499999999999995</v>
      </c>
      <c r="F1181" s="644">
        <f t="shared" si="40"/>
        <v>0.95099999999999996</v>
      </c>
      <c r="G1181" s="748" t="s">
        <v>280</v>
      </c>
      <c r="H1181" s="1337">
        <v>0.42</v>
      </c>
      <c r="I1181" s="338"/>
    </row>
    <row r="1182" spans="2:9">
      <c r="B1182" s="651" t="s">
        <v>24</v>
      </c>
      <c r="C1182" s="1356">
        <v>2501</v>
      </c>
      <c r="D1182" s="747" t="str">
        <f t="shared" si="39"/>
        <v>GA2501</v>
      </c>
      <c r="E1182" s="1336">
        <v>0.97499999999999998</v>
      </c>
      <c r="F1182" s="644">
        <f t="shared" si="40"/>
        <v>0.97799999999999998</v>
      </c>
      <c r="G1182" s="748" t="s">
        <v>280</v>
      </c>
      <c r="H1182" s="1337">
        <v>0.42</v>
      </c>
      <c r="I1182" s="338"/>
    </row>
    <row r="1183" spans="2:9">
      <c r="B1183" s="651" t="s">
        <v>24</v>
      </c>
      <c r="C1183" s="1356">
        <v>2503</v>
      </c>
      <c r="D1183" s="747" t="str">
        <f t="shared" si="39"/>
        <v>GA2503</v>
      </c>
      <c r="E1183" s="1336">
        <v>0.97199999999999998</v>
      </c>
      <c r="F1183" s="644">
        <f t="shared" si="40"/>
        <v>0.97499999999999998</v>
      </c>
      <c r="G1183" s="748" t="s">
        <v>280</v>
      </c>
      <c r="H1183" s="1337">
        <v>0.36</v>
      </c>
      <c r="I1183" s="338"/>
    </row>
    <row r="1184" spans="2:9">
      <c r="B1184" s="651" t="s">
        <v>24</v>
      </c>
      <c r="C1184" s="1356">
        <v>2570</v>
      </c>
      <c r="D1184" s="747" t="str">
        <f t="shared" si="39"/>
        <v>GA2570</v>
      </c>
      <c r="E1184" s="1336">
        <v>0.95399999999999996</v>
      </c>
      <c r="F1184" s="644">
        <f t="shared" si="40"/>
        <v>0.95899999999999996</v>
      </c>
      <c r="G1184" s="748" t="s">
        <v>280</v>
      </c>
      <c r="H1184" s="1337">
        <v>0.42</v>
      </c>
      <c r="I1184" s="338"/>
    </row>
    <row r="1185" spans="2:9">
      <c r="B1185" s="651" t="s">
        <v>24</v>
      </c>
      <c r="C1185" s="1356">
        <v>2585</v>
      </c>
      <c r="D1185" s="747" t="str">
        <f t="shared" si="39"/>
        <v>GA2585</v>
      </c>
      <c r="E1185" s="1336">
        <v>0.94899999999999995</v>
      </c>
      <c r="F1185" s="644">
        <f t="shared" si="40"/>
        <v>0.95399999999999996</v>
      </c>
      <c r="G1185" s="748" t="s">
        <v>280</v>
      </c>
      <c r="H1185" s="1337">
        <v>0.56000000000000005</v>
      </c>
      <c r="I1185" s="338"/>
    </row>
    <row r="1186" spans="2:9">
      <c r="B1186" s="651" t="s">
        <v>24</v>
      </c>
      <c r="C1186" s="1356">
        <v>2586</v>
      </c>
      <c r="D1186" s="747" t="str">
        <f t="shared" si="39"/>
        <v>GA2586</v>
      </c>
      <c r="E1186" s="1336">
        <v>0.97599999999999998</v>
      </c>
      <c r="F1186" s="644">
        <f t="shared" si="40"/>
        <v>0.97799999999999998</v>
      </c>
      <c r="G1186" s="748" t="s">
        <v>280</v>
      </c>
      <c r="H1186" s="1337">
        <v>0.41</v>
      </c>
      <c r="I1186" s="338"/>
    </row>
    <row r="1187" spans="2:9">
      <c r="B1187" s="651" t="s">
        <v>24</v>
      </c>
      <c r="C1187" s="1356">
        <v>2587</v>
      </c>
      <c r="D1187" s="747" t="str">
        <f t="shared" si="39"/>
        <v>GA2587</v>
      </c>
      <c r="E1187" s="1336">
        <v>0.92700000000000005</v>
      </c>
      <c r="F1187" s="644">
        <f t="shared" si="40"/>
        <v>0.93400000000000005</v>
      </c>
      <c r="G1187" s="748" t="s">
        <v>280</v>
      </c>
      <c r="H1187" s="1337">
        <v>0.34</v>
      </c>
      <c r="I1187" s="338"/>
    </row>
    <row r="1188" spans="2:9">
      <c r="B1188" s="651" t="s">
        <v>24</v>
      </c>
      <c r="C1188" s="1356">
        <v>2589</v>
      </c>
      <c r="D1188" s="747" t="str">
        <f t="shared" si="39"/>
        <v>GA2589</v>
      </c>
      <c r="E1188" s="1336">
        <v>1</v>
      </c>
      <c r="F1188" s="644">
        <f t="shared" si="40"/>
        <v>1</v>
      </c>
      <c r="G1188" s="748" t="s">
        <v>280</v>
      </c>
      <c r="H1188" s="1337">
        <v>0.39</v>
      </c>
      <c r="I1188" s="338"/>
    </row>
    <row r="1189" spans="2:9">
      <c r="B1189" s="651" t="s">
        <v>24</v>
      </c>
      <c r="C1189" s="1356">
        <v>2600</v>
      </c>
      <c r="D1189" s="747" t="str">
        <f t="shared" si="39"/>
        <v>GA2600</v>
      </c>
      <c r="E1189" s="1336">
        <v>0.76200000000000001</v>
      </c>
      <c r="F1189" s="644">
        <f t="shared" si="40"/>
        <v>0.78600000000000003</v>
      </c>
      <c r="G1189" s="748" t="s">
        <v>280</v>
      </c>
      <c r="H1189" s="1337">
        <v>0.16</v>
      </c>
      <c r="I1189" s="338"/>
    </row>
    <row r="1190" spans="2:9">
      <c r="B1190" s="651" t="s">
        <v>24</v>
      </c>
      <c r="C1190" s="1356">
        <v>2623</v>
      </c>
      <c r="D1190" s="747" t="str">
        <f t="shared" si="39"/>
        <v>GA2623</v>
      </c>
      <c r="E1190" s="1336">
        <v>0.91600000000000004</v>
      </c>
      <c r="F1190" s="644">
        <f t="shared" si="40"/>
        <v>0.92400000000000004</v>
      </c>
      <c r="G1190" s="748" t="s">
        <v>280</v>
      </c>
      <c r="H1190" s="1337">
        <v>0.18</v>
      </c>
      <c r="I1190" s="338"/>
    </row>
    <row r="1191" spans="2:9">
      <c r="B1191" s="651" t="s">
        <v>24</v>
      </c>
      <c r="C1191" s="1356">
        <v>2651</v>
      </c>
      <c r="D1191" s="747" t="str">
        <f t="shared" si="39"/>
        <v>GA2651</v>
      </c>
      <c r="E1191" s="1336">
        <v>0.92300000000000004</v>
      </c>
      <c r="F1191" s="644">
        <f t="shared" si="40"/>
        <v>0.93100000000000005</v>
      </c>
      <c r="G1191" s="748" t="s">
        <v>280</v>
      </c>
      <c r="H1191" s="1337">
        <v>0.68</v>
      </c>
      <c r="I1191" s="338"/>
    </row>
    <row r="1192" spans="2:9">
      <c r="B1192" s="651" t="s">
        <v>24</v>
      </c>
      <c r="C1192" s="1356">
        <v>2660</v>
      </c>
      <c r="D1192" s="747" t="str">
        <f t="shared" si="39"/>
        <v>GA2660</v>
      </c>
      <c r="E1192" s="1336">
        <v>0.76200000000000001</v>
      </c>
      <c r="F1192" s="644">
        <f t="shared" si="40"/>
        <v>0.78600000000000003</v>
      </c>
      <c r="G1192" s="748" t="s">
        <v>280</v>
      </c>
      <c r="H1192" s="1337">
        <v>0.16</v>
      </c>
      <c r="I1192" s="338"/>
    </row>
    <row r="1193" spans="2:9">
      <c r="B1193" s="651" t="s">
        <v>24</v>
      </c>
      <c r="C1193" s="1356">
        <v>2670</v>
      </c>
      <c r="D1193" s="747" t="str">
        <f t="shared" si="39"/>
        <v>GA2670</v>
      </c>
      <c r="E1193" s="1336">
        <v>0.54600000000000004</v>
      </c>
      <c r="F1193" s="644">
        <f t="shared" si="40"/>
        <v>0.59099999999999997</v>
      </c>
      <c r="G1193" s="748" t="s">
        <v>280</v>
      </c>
      <c r="H1193" s="1337">
        <v>0.28000000000000003</v>
      </c>
      <c r="I1193" s="338"/>
    </row>
    <row r="1194" spans="2:9">
      <c r="B1194" s="651" t="s">
        <v>24</v>
      </c>
      <c r="C1194" s="1356">
        <v>2683</v>
      </c>
      <c r="D1194" s="747" t="str">
        <f t="shared" si="39"/>
        <v>GA2683</v>
      </c>
      <c r="E1194" s="1336">
        <v>1.006</v>
      </c>
      <c r="F1194" s="644">
        <f t="shared" si="40"/>
        <v>1.0049999999999999</v>
      </c>
      <c r="G1194" s="748" t="s">
        <v>280</v>
      </c>
      <c r="H1194" s="1337">
        <v>0.68</v>
      </c>
      <c r="I1194" s="338"/>
    </row>
    <row r="1195" spans="2:9">
      <c r="B1195" s="651" t="s">
        <v>24</v>
      </c>
      <c r="C1195" s="1356">
        <v>2688</v>
      </c>
      <c r="D1195" s="747" t="str">
        <f t="shared" si="39"/>
        <v>GA2688</v>
      </c>
      <c r="E1195" s="1336">
        <v>1.0149999999999999</v>
      </c>
      <c r="F1195" s="644">
        <f t="shared" si="40"/>
        <v>1.014</v>
      </c>
      <c r="G1195" s="748" t="s">
        <v>280</v>
      </c>
      <c r="H1195" s="1337">
        <v>0.39</v>
      </c>
      <c r="I1195" s="338"/>
    </row>
    <row r="1196" spans="2:9">
      <c r="B1196" s="651" t="s">
        <v>24</v>
      </c>
      <c r="C1196" s="1356">
        <v>2701</v>
      </c>
      <c r="D1196" s="747" t="str">
        <f t="shared" si="39"/>
        <v>GA2701</v>
      </c>
      <c r="E1196" s="1336">
        <v>1.4710000000000001</v>
      </c>
      <c r="F1196" s="644">
        <f t="shared" si="40"/>
        <v>1.4239999999999999</v>
      </c>
      <c r="G1196" s="748" t="s">
        <v>280</v>
      </c>
      <c r="H1196" s="1337">
        <v>0.67</v>
      </c>
      <c r="I1196" s="338"/>
    </row>
    <row r="1197" spans="2:9">
      <c r="B1197" s="651" t="s">
        <v>24</v>
      </c>
      <c r="C1197" s="1356">
        <v>2702</v>
      </c>
      <c r="D1197" s="747" t="str">
        <f t="shared" si="39"/>
        <v>GA2702</v>
      </c>
      <c r="E1197" s="1336">
        <v>1.105</v>
      </c>
      <c r="F1197" s="644">
        <f t="shared" si="40"/>
        <v>1.095</v>
      </c>
      <c r="G1197" s="748" t="s">
        <v>280</v>
      </c>
      <c r="H1197" s="1337">
        <v>1.25</v>
      </c>
      <c r="I1197" s="338"/>
    </row>
    <row r="1198" spans="2:9">
      <c r="B1198" s="651" t="s">
        <v>24</v>
      </c>
      <c r="C1198" s="1356">
        <v>2705</v>
      </c>
      <c r="D1198" s="747" t="str">
        <f t="shared" si="39"/>
        <v>GA2705</v>
      </c>
      <c r="E1198" s="1336">
        <v>1.2989999999999999</v>
      </c>
      <c r="F1198" s="644">
        <f t="shared" si="40"/>
        <v>1.2689999999999999</v>
      </c>
      <c r="G1198" s="748" t="s">
        <v>280</v>
      </c>
      <c r="H1198" s="1337">
        <v>0.12</v>
      </c>
      <c r="I1198" s="338"/>
    </row>
    <row r="1199" spans="2:9">
      <c r="B1199" s="651" t="s">
        <v>24</v>
      </c>
      <c r="C1199" s="1356">
        <v>2709</v>
      </c>
      <c r="D1199" s="747" t="str">
        <f t="shared" si="39"/>
        <v>GA2709</v>
      </c>
      <c r="E1199" s="1336">
        <v>1.3109999999999999</v>
      </c>
      <c r="F1199" s="644">
        <f t="shared" si="40"/>
        <v>1.28</v>
      </c>
      <c r="G1199" s="748" t="s">
        <v>280</v>
      </c>
      <c r="H1199" s="1337">
        <v>1.26</v>
      </c>
      <c r="I1199" s="338"/>
    </row>
    <row r="1200" spans="2:9">
      <c r="B1200" s="651" t="s">
        <v>24</v>
      </c>
      <c r="C1200" s="1356">
        <v>2710</v>
      </c>
      <c r="D1200" s="747" t="str">
        <f t="shared" si="39"/>
        <v>GA2710</v>
      </c>
      <c r="E1200" s="1336">
        <v>1.034</v>
      </c>
      <c r="F1200" s="644">
        <f t="shared" si="40"/>
        <v>1.0309999999999999</v>
      </c>
      <c r="G1200" s="748" t="s">
        <v>280</v>
      </c>
      <c r="H1200" s="1337">
        <v>0.67</v>
      </c>
      <c r="I1200" s="338"/>
    </row>
    <row r="1201" spans="2:9">
      <c r="B1201" s="651" t="s">
        <v>24</v>
      </c>
      <c r="C1201" s="1356">
        <v>2714</v>
      </c>
      <c r="D1201" s="747" t="str">
        <f t="shared" si="39"/>
        <v>GA2714</v>
      </c>
      <c r="E1201" s="1336">
        <v>0.76200000000000001</v>
      </c>
      <c r="F1201" s="644">
        <f t="shared" si="40"/>
        <v>0.78600000000000003</v>
      </c>
      <c r="G1201" s="748" t="s">
        <v>280</v>
      </c>
      <c r="H1201" s="1337">
        <v>0.16</v>
      </c>
      <c r="I1201" s="338"/>
    </row>
    <row r="1202" spans="2:9">
      <c r="B1202" s="651" t="s">
        <v>24</v>
      </c>
      <c r="C1202" s="1356">
        <v>2731</v>
      </c>
      <c r="D1202" s="747" t="str">
        <f t="shared" si="39"/>
        <v>GA2731</v>
      </c>
      <c r="E1202" s="1336">
        <v>1.0129999999999999</v>
      </c>
      <c r="F1202" s="644">
        <f t="shared" si="40"/>
        <v>1.012</v>
      </c>
      <c r="G1202" s="748" t="s">
        <v>280</v>
      </c>
      <c r="H1202" s="1337">
        <v>0.43</v>
      </c>
      <c r="I1202" s="338"/>
    </row>
    <row r="1203" spans="2:9">
      <c r="B1203" s="651" t="s">
        <v>24</v>
      </c>
      <c r="C1203" s="1356">
        <v>2735</v>
      </c>
      <c r="D1203" s="747" t="str">
        <f t="shared" si="39"/>
        <v>GA2735</v>
      </c>
      <c r="E1203" s="1336">
        <v>0.94199999999999995</v>
      </c>
      <c r="F1203" s="644">
        <f t="shared" si="40"/>
        <v>0.94799999999999995</v>
      </c>
      <c r="G1203" s="748" t="s">
        <v>280</v>
      </c>
      <c r="H1203" s="1337">
        <v>0.45</v>
      </c>
      <c r="I1203" s="338"/>
    </row>
    <row r="1204" spans="2:9">
      <c r="B1204" s="651" t="s">
        <v>24</v>
      </c>
      <c r="C1204" s="1356">
        <v>2759</v>
      </c>
      <c r="D1204" s="747" t="str">
        <f t="shared" si="39"/>
        <v>GA2759</v>
      </c>
      <c r="E1204" s="1336">
        <v>0.86</v>
      </c>
      <c r="F1204" s="644">
        <f t="shared" si="40"/>
        <v>0.874</v>
      </c>
      <c r="G1204" s="748" t="s">
        <v>280</v>
      </c>
      <c r="H1204" s="1337">
        <v>0.88</v>
      </c>
      <c r="I1204" s="338"/>
    </row>
    <row r="1205" spans="2:9">
      <c r="B1205" s="651" t="s">
        <v>24</v>
      </c>
      <c r="C1205" s="1356">
        <v>2790</v>
      </c>
      <c r="D1205" s="747" t="str">
        <f t="shared" si="39"/>
        <v>GA2790</v>
      </c>
      <c r="E1205" s="1336">
        <v>0.92500000000000004</v>
      </c>
      <c r="F1205" s="644">
        <f t="shared" si="40"/>
        <v>0.93300000000000005</v>
      </c>
      <c r="G1205" s="748" t="s">
        <v>280</v>
      </c>
      <c r="H1205" s="1337">
        <v>0.38</v>
      </c>
      <c r="I1205" s="338"/>
    </row>
    <row r="1206" spans="2:9">
      <c r="B1206" s="651" t="s">
        <v>24</v>
      </c>
      <c r="C1206" s="1356">
        <v>2797</v>
      </c>
      <c r="D1206" s="747" t="str">
        <f t="shared" si="39"/>
        <v>GA2797</v>
      </c>
      <c r="E1206" s="1336">
        <v>0.93400000000000005</v>
      </c>
      <c r="F1206" s="644">
        <f t="shared" si="40"/>
        <v>0.94099999999999995</v>
      </c>
      <c r="G1206" s="748" t="s">
        <v>280</v>
      </c>
      <c r="H1206" s="1337">
        <v>0.56999999999999995</v>
      </c>
      <c r="I1206" s="338"/>
    </row>
    <row r="1207" spans="2:9">
      <c r="B1207" s="651" t="s">
        <v>24</v>
      </c>
      <c r="C1207" s="1356">
        <v>2799</v>
      </c>
      <c r="D1207" s="747" t="str">
        <f t="shared" si="39"/>
        <v>GA2799</v>
      </c>
      <c r="E1207" s="1336">
        <v>1.1919999999999999</v>
      </c>
      <c r="F1207" s="644">
        <f t="shared" si="40"/>
        <v>1.173</v>
      </c>
      <c r="G1207" s="748" t="s">
        <v>280</v>
      </c>
      <c r="H1207" s="1337">
        <v>0.45</v>
      </c>
      <c r="I1207" s="338"/>
    </row>
    <row r="1208" spans="2:9">
      <c r="B1208" s="651" t="s">
        <v>24</v>
      </c>
      <c r="C1208" s="1356">
        <v>2802</v>
      </c>
      <c r="D1208" s="747" t="str">
        <f t="shared" si="39"/>
        <v>GA2802</v>
      </c>
      <c r="E1208" s="1336">
        <v>1.042</v>
      </c>
      <c r="F1208" s="644">
        <f t="shared" si="40"/>
        <v>1.038</v>
      </c>
      <c r="G1208" s="748" t="s">
        <v>280</v>
      </c>
      <c r="H1208" s="1337">
        <v>0.56000000000000005</v>
      </c>
      <c r="I1208" s="338"/>
    </row>
    <row r="1209" spans="2:9">
      <c r="B1209" s="651" t="s">
        <v>24</v>
      </c>
      <c r="C1209" s="1356">
        <v>2835</v>
      </c>
      <c r="D1209" s="747" t="str">
        <f t="shared" si="39"/>
        <v>GA2835</v>
      </c>
      <c r="E1209" s="1336">
        <v>0.93100000000000005</v>
      </c>
      <c r="F1209" s="644">
        <f t="shared" si="40"/>
        <v>0.93799999999999994</v>
      </c>
      <c r="G1209" s="748" t="s">
        <v>280</v>
      </c>
      <c r="H1209" s="1337">
        <v>0.42</v>
      </c>
      <c r="I1209" s="338"/>
    </row>
    <row r="1210" spans="2:9">
      <c r="B1210" s="651" t="s">
        <v>24</v>
      </c>
      <c r="C1210" s="1356">
        <v>2836</v>
      </c>
      <c r="D1210" s="747" t="str">
        <f t="shared" si="39"/>
        <v>GA2836</v>
      </c>
      <c r="E1210" s="1336">
        <v>0.89500000000000002</v>
      </c>
      <c r="F1210" s="644">
        <f t="shared" si="40"/>
        <v>0.90600000000000003</v>
      </c>
      <c r="G1210" s="748" t="s">
        <v>280</v>
      </c>
      <c r="H1210" s="1337">
        <v>1.41</v>
      </c>
      <c r="I1210" s="338"/>
    </row>
    <row r="1211" spans="2:9">
      <c r="B1211" s="651" t="s">
        <v>24</v>
      </c>
      <c r="C1211" s="1356">
        <v>2841</v>
      </c>
      <c r="D1211" s="747" t="str">
        <f t="shared" si="39"/>
        <v>GA2841</v>
      </c>
      <c r="E1211" s="1336">
        <v>0.92300000000000004</v>
      </c>
      <c r="F1211" s="644">
        <f t="shared" si="40"/>
        <v>0.93100000000000005</v>
      </c>
      <c r="G1211" s="748" t="s">
        <v>280</v>
      </c>
      <c r="H1211" s="1337">
        <v>0.5</v>
      </c>
      <c r="I1211" s="338"/>
    </row>
    <row r="1212" spans="2:9">
      <c r="B1212" s="651" t="s">
        <v>24</v>
      </c>
      <c r="C1212" s="1356">
        <v>2881</v>
      </c>
      <c r="D1212" s="747" t="str">
        <f t="shared" si="39"/>
        <v>GA2881</v>
      </c>
      <c r="E1212" s="1336">
        <v>0.88900000000000001</v>
      </c>
      <c r="F1212" s="644">
        <f t="shared" si="40"/>
        <v>0.9</v>
      </c>
      <c r="G1212" s="748" t="s">
        <v>280</v>
      </c>
      <c r="H1212" s="1337">
        <v>0.48</v>
      </c>
      <c r="I1212" s="338"/>
    </row>
    <row r="1213" spans="2:9">
      <c r="B1213" s="651" t="s">
        <v>24</v>
      </c>
      <c r="C1213" s="1356">
        <v>2883</v>
      </c>
      <c r="D1213" s="747" t="str">
        <f t="shared" si="39"/>
        <v>GA2883</v>
      </c>
      <c r="E1213" s="1336">
        <v>0.95899999999999996</v>
      </c>
      <c r="F1213" s="644">
        <f t="shared" si="40"/>
        <v>0.96299999999999997</v>
      </c>
      <c r="G1213" s="748" t="s">
        <v>280</v>
      </c>
      <c r="H1213" s="1337">
        <v>0.51</v>
      </c>
      <c r="I1213" s="338"/>
    </row>
    <row r="1214" spans="2:9">
      <c r="B1214" s="651" t="s">
        <v>24</v>
      </c>
      <c r="C1214" s="1356">
        <v>2915</v>
      </c>
      <c r="D1214" s="747" t="str">
        <f t="shared" si="39"/>
        <v>GA2915</v>
      </c>
      <c r="E1214" s="1336">
        <v>0.97399999999999998</v>
      </c>
      <c r="F1214" s="644">
        <f t="shared" si="40"/>
        <v>0.97699999999999998</v>
      </c>
      <c r="G1214" s="748" t="s">
        <v>280</v>
      </c>
      <c r="H1214" s="1337">
        <v>0.43</v>
      </c>
      <c r="I1214" s="338"/>
    </row>
    <row r="1215" spans="2:9">
      <c r="B1215" s="651" t="s">
        <v>24</v>
      </c>
      <c r="C1215" s="1356">
        <v>2916</v>
      </c>
      <c r="D1215" s="747" t="str">
        <f t="shared" si="39"/>
        <v>GA2916</v>
      </c>
      <c r="E1215" s="1336">
        <v>1.0429999999999999</v>
      </c>
      <c r="F1215" s="644">
        <f t="shared" si="40"/>
        <v>1.0389999999999999</v>
      </c>
      <c r="G1215" s="748" t="s">
        <v>280</v>
      </c>
      <c r="H1215" s="1337">
        <v>0.38</v>
      </c>
      <c r="I1215" s="338"/>
    </row>
    <row r="1216" spans="2:9">
      <c r="B1216" s="651" t="s">
        <v>24</v>
      </c>
      <c r="C1216" s="1356">
        <v>2923</v>
      </c>
      <c r="D1216" s="747" t="str">
        <f t="shared" si="39"/>
        <v>GA2923</v>
      </c>
      <c r="E1216" s="1336">
        <v>0.95899999999999996</v>
      </c>
      <c r="F1216" s="644">
        <f t="shared" si="40"/>
        <v>0.96299999999999997</v>
      </c>
      <c r="G1216" s="748" t="s">
        <v>280</v>
      </c>
      <c r="H1216" s="1337">
        <v>0.4</v>
      </c>
      <c r="I1216" s="338"/>
    </row>
    <row r="1217" spans="2:9">
      <c r="B1217" s="651" t="s">
        <v>24</v>
      </c>
      <c r="C1217" s="1356">
        <v>2960</v>
      </c>
      <c r="D1217" s="747" t="str">
        <f t="shared" si="39"/>
        <v>GA2960</v>
      </c>
      <c r="E1217" s="1336">
        <v>1.0289999999999999</v>
      </c>
      <c r="F1217" s="644">
        <f t="shared" si="40"/>
        <v>1.026</v>
      </c>
      <c r="G1217" s="748" t="s">
        <v>280</v>
      </c>
      <c r="H1217" s="1337">
        <v>0.46</v>
      </c>
      <c r="I1217" s="338"/>
    </row>
    <row r="1218" spans="2:9">
      <c r="B1218" s="651" t="s">
        <v>24</v>
      </c>
      <c r="C1218" s="1356">
        <v>3004</v>
      </c>
      <c r="D1218" s="747" t="str">
        <f t="shared" si="39"/>
        <v>GA3004</v>
      </c>
      <c r="E1218" s="1336">
        <v>0.99099999999999999</v>
      </c>
      <c r="F1218" s="644">
        <f t="shared" si="40"/>
        <v>0.99199999999999999</v>
      </c>
      <c r="G1218" s="748" t="s">
        <v>280</v>
      </c>
      <c r="H1218" s="1337">
        <v>0.37</v>
      </c>
      <c r="I1218" s="338"/>
    </row>
    <row r="1219" spans="2:9">
      <c r="B1219" s="651" t="s">
        <v>24</v>
      </c>
      <c r="C1219" s="1356">
        <v>3018</v>
      </c>
      <c r="D1219" s="747" t="str">
        <f t="shared" si="39"/>
        <v>GA3018</v>
      </c>
      <c r="E1219" s="1336">
        <v>0.94099999999999995</v>
      </c>
      <c r="F1219" s="644">
        <f t="shared" si="40"/>
        <v>0.94699999999999995</v>
      </c>
      <c r="G1219" s="748" t="s">
        <v>280</v>
      </c>
      <c r="H1219" s="1337">
        <v>0.7</v>
      </c>
      <c r="I1219" s="338"/>
    </row>
    <row r="1220" spans="2:9">
      <c r="B1220" s="651" t="s">
        <v>24</v>
      </c>
      <c r="C1220" s="1356">
        <v>3022</v>
      </c>
      <c r="D1220" s="747" t="str">
        <f t="shared" si="39"/>
        <v>GA3022</v>
      </c>
      <c r="E1220" s="1336">
        <v>0.997</v>
      </c>
      <c r="F1220" s="644">
        <f t="shared" si="40"/>
        <v>0.997</v>
      </c>
      <c r="G1220" s="748" t="s">
        <v>280</v>
      </c>
      <c r="H1220" s="1337">
        <v>0.39</v>
      </c>
      <c r="I1220" s="338"/>
    </row>
    <row r="1221" spans="2:9">
      <c r="B1221" s="651" t="s">
        <v>24</v>
      </c>
      <c r="C1221" s="1356">
        <v>3027</v>
      </c>
      <c r="D1221" s="747" t="str">
        <f t="shared" si="39"/>
        <v>GA3027</v>
      </c>
      <c r="E1221" s="1336">
        <v>1.2989999999999999</v>
      </c>
      <c r="F1221" s="644">
        <f t="shared" si="40"/>
        <v>1.2689999999999999</v>
      </c>
      <c r="G1221" s="748" t="s">
        <v>280</v>
      </c>
      <c r="H1221" s="1337">
        <v>0.12</v>
      </c>
      <c r="I1221" s="338"/>
    </row>
    <row r="1222" spans="2:9">
      <c r="B1222" s="651" t="s">
        <v>24</v>
      </c>
      <c r="C1222" s="1356">
        <v>3028</v>
      </c>
      <c r="D1222" s="747" t="str">
        <f t="shared" si="39"/>
        <v>GA3028</v>
      </c>
      <c r="E1222" s="1336">
        <v>1.0289999999999999</v>
      </c>
      <c r="F1222" s="644">
        <f t="shared" si="40"/>
        <v>1.026</v>
      </c>
      <c r="G1222" s="748" t="s">
        <v>280</v>
      </c>
      <c r="H1222" s="1337">
        <v>0.4</v>
      </c>
      <c r="I1222" s="338"/>
    </row>
    <row r="1223" spans="2:9">
      <c r="B1223" s="651" t="s">
        <v>24</v>
      </c>
      <c r="C1223" s="1356">
        <v>3030</v>
      </c>
      <c r="D1223" s="747" t="str">
        <f t="shared" si="39"/>
        <v>GA3030</v>
      </c>
      <c r="E1223" s="1336">
        <v>1.079</v>
      </c>
      <c r="F1223" s="644">
        <f t="shared" si="40"/>
        <v>1.071</v>
      </c>
      <c r="G1223" s="748" t="s">
        <v>280</v>
      </c>
      <c r="H1223" s="1337">
        <v>0.68</v>
      </c>
      <c r="I1223" s="338"/>
    </row>
    <row r="1224" spans="2:9">
      <c r="B1224" s="651" t="s">
        <v>24</v>
      </c>
      <c r="C1224" s="1356">
        <v>3040</v>
      </c>
      <c r="D1224" s="747" t="str">
        <f t="shared" si="39"/>
        <v>GA3040</v>
      </c>
      <c r="E1224" s="1336">
        <v>0.94699999999999995</v>
      </c>
      <c r="F1224" s="644">
        <f t="shared" si="40"/>
        <v>0.95199999999999996</v>
      </c>
      <c r="G1224" s="748" t="s">
        <v>280</v>
      </c>
      <c r="H1224" s="1337">
        <v>0.48</v>
      </c>
      <c r="I1224" s="338"/>
    </row>
    <row r="1225" spans="2:9">
      <c r="B1225" s="651" t="s">
        <v>24</v>
      </c>
      <c r="C1225" s="1356">
        <v>3041</v>
      </c>
      <c r="D1225" s="747" t="str">
        <f t="shared" si="39"/>
        <v>GA3041</v>
      </c>
      <c r="E1225" s="1336">
        <v>1.0009999999999999</v>
      </c>
      <c r="F1225" s="644">
        <f t="shared" si="40"/>
        <v>1.0009999999999999</v>
      </c>
      <c r="G1225" s="748" t="s">
        <v>280</v>
      </c>
      <c r="H1225" s="1337">
        <v>0.45</v>
      </c>
      <c r="I1225" s="338"/>
    </row>
    <row r="1226" spans="2:9">
      <c r="B1226" s="651" t="s">
        <v>24</v>
      </c>
      <c r="C1226" s="1356">
        <v>3042</v>
      </c>
      <c r="D1226" s="747" t="str">
        <f t="shared" si="39"/>
        <v>GA3042</v>
      </c>
      <c r="E1226" s="1336">
        <v>0.93899999999999995</v>
      </c>
      <c r="F1226" s="644">
        <f t="shared" si="40"/>
        <v>0.94499999999999995</v>
      </c>
      <c r="G1226" s="748" t="s">
        <v>280</v>
      </c>
      <c r="H1226" s="1337">
        <v>0.45</v>
      </c>
      <c r="I1226" s="338"/>
    </row>
    <row r="1227" spans="2:9">
      <c r="B1227" s="651" t="s">
        <v>24</v>
      </c>
      <c r="C1227" s="1356">
        <v>3064</v>
      </c>
      <c r="D1227" s="747" t="str">
        <f t="shared" ref="D1227:D1290" si="41">B1227&amp;TEXT(C1227,"0000")</f>
        <v>GA3064</v>
      </c>
      <c r="E1227" s="1336">
        <v>0.995</v>
      </c>
      <c r="F1227" s="644">
        <f t="shared" ref="F1227:F1290" si="42">IF(E1227="NA","NA",ROUND((E1227-1)*0.9+1,3))</f>
        <v>0.996</v>
      </c>
      <c r="G1227" s="748" t="s">
        <v>280</v>
      </c>
      <c r="H1227" s="1337">
        <v>0.38</v>
      </c>
      <c r="I1227" s="338"/>
    </row>
    <row r="1228" spans="2:9">
      <c r="B1228" s="651" t="s">
        <v>24</v>
      </c>
      <c r="C1228" s="1356">
        <v>3076</v>
      </c>
      <c r="D1228" s="747" t="str">
        <f t="shared" si="41"/>
        <v>GA3076</v>
      </c>
      <c r="E1228" s="1336">
        <v>0.879</v>
      </c>
      <c r="F1228" s="644">
        <f t="shared" si="42"/>
        <v>0.89100000000000001</v>
      </c>
      <c r="G1228" s="748" t="s">
        <v>280</v>
      </c>
      <c r="H1228" s="1337">
        <v>0.53</v>
      </c>
      <c r="I1228" s="338"/>
    </row>
    <row r="1229" spans="2:9">
      <c r="B1229" s="651" t="s">
        <v>24</v>
      </c>
      <c r="C1229" s="1356">
        <v>3081</v>
      </c>
      <c r="D1229" s="747" t="str">
        <f t="shared" si="41"/>
        <v>GA3081</v>
      </c>
      <c r="E1229" s="1336">
        <v>1.1830000000000001</v>
      </c>
      <c r="F1229" s="644">
        <f t="shared" si="42"/>
        <v>1.165</v>
      </c>
      <c r="G1229" s="748" t="s">
        <v>280</v>
      </c>
      <c r="H1229" s="1337">
        <v>0.47</v>
      </c>
      <c r="I1229" s="338"/>
    </row>
    <row r="1230" spans="2:9">
      <c r="B1230" s="651" t="s">
        <v>24</v>
      </c>
      <c r="C1230" s="1356">
        <v>3082</v>
      </c>
      <c r="D1230" s="747" t="str">
        <f t="shared" si="41"/>
        <v>GA3082</v>
      </c>
      <c r="E1230" s="1336">
        <v>1.2989999999999999</v>
      </c>
      <c r="F1230" s="644">
        <f t="shared" si="42"/>
        <v>1.2689999999999999</v>
      </c>
      <c r="G1230" s="748" t="s">
        <v>280</v>
      </c>
      <c r="H1230" s="1337">
        <v>0.12</v>
      </c>
      <c r="I1230" s="338"/>
    </row>
    <row r="1231" spans="2:9">
      <c r="B1231" s="651" t="s">
        <v>24</v>
      </c>
      <c r="C1231" s="1356">
        <v>3085</v>
      </c>
      <c r="D1231" s="747" t="str">
        <f t="shared" si="41"/>
        <v>GA3085</v>
      </c>
      <c r="E1231" s="1336">
        <v>1.2989999999999999</v>
      </c>
      <c r="F1231" s="644">
        <f t="shared" si="42"/>
        <v>1.2689999999999999</v>
      </c>
      <c r="G1231" s="748" t="s">
        <v>280</v>
      </c>
      <c r="H1231" s="1337">
        <v>0.12</v>
      </c>
      <c r="I1231" s="338"/>
    </row>
    <row r="1232" spans="2:9">
      <c r="B1232" s="651" t="s">
        <v>24</v>
      </c>
      <c r="C1232" s="1356">
        <v>3110</v>
      </c>
      <c r="D1232" s="747" t="str">
        <f t="shared" si="41"/>
        <v>GA3110</v>
      </c>
      <c r="E1232" s="1336">
        <v>0.93799999999999994</v>
      </c>
      <c r="F1232" s="644">
        <f t="shared" si="42"/>
        <v>0.94399999999999995</v>
      </c>
      <c r="G1232" s="748" t="s">
        <v>280</v>
      </c>
      <c r="H1232" s="1337">
        <v>0.94</v>
      </c>
      <c r="I1232" s="338"/>
    </row>
    <row r="1233" spans="2:9">
      <c r="B1233" s="651" t="s">
        <v>24</v>
      </c>
      <c r="C1233" s="1356">
        <v>3111</v>
      </c>
      <c r="D1233" s="747" t="str">
        <f t="shared" si="41"/>
        <v>GA3111</v>
      </c>
      <c r="E1233" s="1336">
        <v>0.93899999999999995</v>
      </c>
      <c r="F1233" s="644">
        <f t="shared" si="42"/>
        <v>0.94499999999999995</v>
      </c>
      <c r="G1233" s="748" t="s">
        <v>280</v>
      </c>
      <c r="H1233" s="1337">
        <v>0.37</v>
      </c>
      <c r="I1233" s="338"/>
    </row>
    <row r="1234" spans="2:9">
      <c r="B1234" s="651" t="s">
        <v>24</v>
      </c>
      <c r="C1234" s="1356">
        <v>3113</v>
      </c>
      <c r="D1234" s="747" t="str">
        <f t="shared" si="41"/>
        <v>GA3113</v>
      </c>
      <c r="E1234" s="1336">
        <v>0.86799999999999999</v>
      </c>
      <c r="F1234" s="644">
        <f t="shared" si="42"/>
        <v>0.88100000000000001</v>
      </c>
      <c r="G1234" s="748" t="s">
        <v>280</v>
      </c>
      <c r="H1234" s="1337">
        <v>0.37</v>
      </c>
      <c r="I1234" s="338"/>
    </row>
    <row r="1235" spans="2:9">
      <c r="B1235" s="651" t="s">
        <v>24</v>
      </c>
      <c r="C1235" s="1356">
        <v>3114</v>
      </c>
      <c r="D1235" s="747" t="str">
        <f t="shared" si="41"/>
        <v>GA3114</v>
      </c>
      <c r="E1235" s="1336">
        <v>0.93</v>
      </c>
      <c r="F1235" s="644">
        <f t="shared" si="42"/>
        <v>0.93700000000000006</v>
      </c>
      <c r="G1235" s="748" t="s">
        <v>280</v>
      </c>
      <c r="H1235" s="1337">
        <v>0.39</v>
      </c>
      <c r="I1235" s="338"/>
    </row>
    <row r="1236" spans="2:9">
      <c r="B1236" s="651" t="s">
        <v>24</v>
      </c>
      <c r="C1236" s="1356">
        <v>3118</v>
      </c>
      <c r="D1236" s="747" t="str">
        <f t="shared" si="41"/>
        <v>GA3118</v>
      </c>
      <c r="E1236" s="1336">
        <v>0.93100000000000005</v>
      </c>
      <c r="F1236" s="644">
        <f t="shared" si="42"/>
        <v>0.93799999999999994</v>
      </c>
      <c r="G1236" s="748" t="s">
        <v>280</v>
      </c>
      <c r="H1236" s="1337">
        <v>0.39</v>
      </c>
      <c r="I1236" s="338"/>
    </row>
    <row r="1237" spans="2:9">
      <c r="B1237" s="651" t="s">
        <v>24</v>
      </c>
      <c r="C1237" s="1356">
        <v>3119</v>
      </c>
      <c r="D1237" s="747" t="str">
        <f t="shared" si="41"/>
        <v>GA3119</v>
      </c>
      <c r="E1237" s="1336">
        <v>0.54600000000000004</v>
      </c>
      <c r="F1237" s="644">
        <f t="shared" si="42"/>
        <v>0.59099999999999997</v>
      </c>
      <c r="G1237" s="748" t="s">
        <v>280</v>
      </c>
      <c r="H1237" s="1337">
        <v>0.28000000000000003</v>
      </c>
      <c r="I1237" s="338"/>
    </row>
    <row r="1238" spans="2:9">
      <c r="B1238" s="651" t="s">
        <v>24</v>
      </c>
      <c r="C1238" s="1356">
        <v>3122</v>
      </c>
      <c r="D1238" s="747" t="str">
        <f t="shared" si="41"/>
        <v>GA3122</v>
      </c>
      <c r="E1238" s="1336">
        <v>0.94199999999999995</v>
      </c>
      <c r="F1238" s="644">
        <f t="shared" si="42"/>
        <v>0.94799999999999995</v>
      </c>
      <c r="G1238" s="748" t="s">
        <v>280</v>
      </c>
      <c r="H1238" s="1337">
        <v>0.51</v>
      </c>
      <c r="I1238" s="338"/>
    </row>
    <row r="1239" spans="2:9">
      <c r="B1239" s="651" t="s">
        <v>24</v>
      </c>
      <c r="C1239" s="1356">
        <v>3126</v>
      </c>
      <c r="D1239" s="747" t="str">
        <f t="shared" si="41"/>
        <v>GA3126</v>
      </c>
      <c r="E1239" s="1336">
        <v>0.92600000000000005</v>
      </c>
      <c r="F1239" s="644">
        <f t="shared" si="42"/>
        <v>0.93300000000000005</v>
      </c>
      <c r="G1239" s="748" t="s">
        <v>280</v>
      </c>
      <c r="H1239" s="1337">
        <v>0.69</v>
      </c>
      <c r="I1239" s="338"/>
    </row>
    <row r="1240" spans="2:9">
      <c r="B1240" s="651" t="s">
        <v>24</v>
      </c>
      <c r="C1240" s="1356">
        <v>3131</v>
      </c>
      <c r="D1240" s="747" t="str">
        <f t="shared" si="41"/>
        <v>GA3131</v>
      </c>
      <c r="E1240" s="1336">
        <v>0.93700000000000006</v>
      </c>
      <c r="F1240" s="644">
        <f t="shared" si="42"/>
        <v>0.94299999999999995</v>
      </c>
      <c r="G1240" s="748" t="s">
        <v>280</v>
      </c>
      <c r="H1240" s="1337">
        <v>0.35</v>
      </c>
      <c r="I1240" s="338"/>
    </row>
    <row r="1241" spans="2:9">
      <c r="B1241" s="651" t="s">
        <v>24</v>
      </c>
      <c r="C1241" s="1356">
        <v>3132</v>
      </c>
      <c r="D1241" s="747" t="str">
        <f t="shared" si="41"/>
        <v>GA3132</v>
      </c>
      <c r="E1241" s="1336">
        <v>0.97</v>
      </c>
      <c r="F1241" s="644">
        <f t="shared" si="42"/>
        <v>0.97299999999999998</v>
      </c>
      <c r="G1241" s="748" t="s">
        <v>280</v>
      </c>
      <c r="H1241" s="1337">
        <v>0.43</v>
      </c>
      <c r="I1241" s="338"/>
    </row>
    <row r="1242" spans="2:9">
      <c r="B1242" s="651" t="s">
        <v>24</v>
      </c>
      <c r="C1242" s="1356">
        <v>3145</v>
      </c>
      <c r="D1242" s="747" t="str">
        <f t="shared" si="41"/>
        <v>GA3145</v>
      </c>
      <c r="E1242" s="1336">
        <v>0.91600000000000004</v>
      </c>
      <c r="F1242" s="644">
        <f t="shared" si="42"/>
        <v>0.92400000000000004</v>
      </c>
      <c r="G1242" s="748" t="s">
        <v>280</v>
      </c>
      <c r="H1242" s="1337">
        <v>0.36</v>
      </c>
      <c r="I1242" s="338"/>
    </row>
    <row r="1243" spans="2:9">
      <c r="B1243" s="651" t="s">
        <v>24</v>
      </c>
      <c r="C1243" s="1356">
        <v>3146</v>
      </c>
      <c r="D1243" s="747" t="str">
        <f t="shared" si="41"/>
        <v>GA3146</v>
      </c>
      <c r="E1243" s="1336">
        <v>0.95199999999999996</v>
      </c>
      <c r="F1243" s="644">
        <f t="shared" si="42"/>
        <v>0.95699999999999996</v>
      </c>
      <c r="G1243" s="748" t="s">
        <v>280</v>
      </c>
      <c r="H1243" s="1337">
        <v>0.38</v>
      </c>
      <c r="I1243" s="338"/>
    </row>
    <row r="1244" spans="2:9">
      <c r="B1244" s="651" t="s">
        <v>24</v>
      </c>
      <c r="C1244" s="1356">
        <v>3169</v>
      </c>
      <c r="D1244" s="747" t="str">
        <f t="shared" si="41"/>
        <v>GA3169</v>
      </c>
      <c r="E1244" s="1336">
        <v>0.98799999999999999</v>
      </c>
      <c r="F1244" s="644">
        <f t="shared" si="42"/>
        <v>0.98899999999999999</v>
      </c>
      <c r="G1244" s="748" t="s">
        <v>280</v>
      </c>
      <c r="H1244" s="1337">
        <v>0.41</v>
      </c>
      <c r="I1244" s="338"/>
    </row>
    <row r="1245" spans="2:9">
      <c r="B1245" s="651" t="s">
        <v>24</v>
      </c>
      <c r="C1245" s="1356">
        <v>3179</v>
      </c>
      <c r="D1245" s="747" t="str">
        <f t="shared" si="41"/>
        <v>GA3179</v>
      </c>
      <c r="E1245" s="1336">
        <v>0.94499999999999995</v>
      </c>
      <c r="F1245" s="644">
        <f t="shared" si="42"/>
        <v>0.95099999999999996</v>
      </c>
      <c r="G1245" s="748" t="s">
        <v>280</v>
      </c>
      <c r="H1245" s="1337">
        <v>0.34</v>
      </c>
      <c r="I1245" s="338"/>
    </row>
    <row r="1246" spans="2:9">
      <c r="B1246" s="651" t="s">
        <v>24</v>
      </c>
      <c r="C1246" s="1356">
        <v>3180</v>
      </c>
      <c r="D1246" s="747" t="str">
        <f t="shared" si="41"/>
        <v>GA3180</v>
      </c>
      <c r="E1246" s="1336">
        <v>1.042</v>
      </c>
      <c r="F1246" s="644">
        <f t="shared" si="42"/>
        <v>1.038</v>
      </c>
      <c r="G1246" s="748" t="s">
        <v>280</v>
      </c>
      <c r="H1246" s="1337">
        <v>0.38</v>
      </c>
      <c r="I1246" s="338"/>
    </row>
    <row r="1247" spans="2:9">
      <c r="B1247" s="651" t="s">
        <v>24</v>
      </c>
      <c r="C1247" s="1356">
        <v>3188</v>
      </c>
      <c r="D1247" s="747" t="str">
        <f t="shared" si="41"/>
        <v>GA3188</v>
      </c>
      <c r="E1247" s="1336">
        <v>0.998</v>
      </c>
      <c r="F1247" s="644">
        <f t="shared" si="42"/>
        <v>0.998</v>
      </c>
      <c r="G1247" s="748" t="s">
        <v>280</v>
      </c>
      <c r="H1247" s="1337">
        <v>0.38</v>
      </c>
      <c r="I1247" s="338"/>
    </row>
    <row r="1248" spans="2:9">
      <c r="B1248" s="651" t="s">
        <v>24</v>
      </c>
      <c r="C1248" s="1356">
        <v>3220</v>
      </c>
      <c r="D1248" s="747" t="str">
        <f t="shared" si="41"/>
        <v>GA3220</v>
      </c>
      <c r="E1248" s="1336">
        <v>0.85199999999999998</v>
      </c>
      <c r="F1248" s="644">
        <f t="shared" si="42"/>
        <v>0.86699999999999999</v>
      </c>
      <c r="G1248" s="748" t="s">
        <v>280</v>
      </c>
      <c r="H1248" s="1337">
        <v>0.08</v>
      </c>
      <c r="I1248" s="338"/>
    </row>
    <row r="1249" spans="2:9">
      <c r="B1249" s="651" t="s">
        <v>24</v>
      </c>
      <c r="C1249" s="1356">
        <v>3224</v>
      </c>
      <c r="D1249" s="747" t="str">
        <f t="shared" si="41"/>
        <v>GA3224</v>
      </c>
      <c r="E1249" s="1336">
        <v>0.99099999999999999</v>
      </c>
      <c r="F1249" s="644">
        <f t="shared" si="42"/>
        <v>0.99199999999999999</v>
      </c>
      <c r="G1249" s="748" t="s">
        <v>280</v>
      </c>
      <c r="H1249" s="1337">
        <v>0.37</v>
      </c>
      <c r="I1249" s="338"/>
    </row>
    <row r="1250" spans="2:9">
      <c r="B1250" s="651" t="s">
        <v>24</v>
      </c>
      <c r="C1250" s="1356">
        <v>3227</v>
      </c>
      <c r="D1250" s="747" t="str">
        <f t="shared" si="41"/>
        <v>GA3227</v>
      </c>
      <c r="E1250" s="1336">
        <v>1.0169999999999999</v>
      </c>
      <c r="F1250" s="644">
        <f t="shared" si="42"/>
        <v>1.0149999999999999</v>
      </c>
      <c r="G1250" s="748" t="s">
        <v>280</v>
      </c>
      <c r="H1250" s="1337">
        <v>0.41</v>
      </c>
      <c r="I1250" s="338"/>
    </row>
    <row r="1251" spans="2:9">
      <c r="B1251" s="651" t="s">
        <v>24</v>
      </c>
      <c r="C1251" s="1356">
        <v>3240</v>
      </c>
      <c r="D1251" s="747" t="str">
        <f t="shared" si="41"/>
        <v>GA3240</v>
      </c>
      <c r="E1251" s="1336">
        <v>0.93700000000000006</v>
      </c>
      <c r="F1251" s="644">
        <f t="shared" si="42"/>
        <v>0.94299999999999995</v>
      </c>
      <c r="G1251" s="748" t="s">
        <v>280</v>
      </c>
      <c r="H1251" s="1337">
        <v>0.38</v>
      </c>
      <c r="I1251" s="338"/>
    </row>
    <row r="1252" spans="2:9">
      <c r="B1252" s="651" t="s">
        <v>24</v>
      </c>
      <c r="C1252" s="1356">
        <v>3241</v>
      </c>
      <c r="D1252" s="747" t="str">
        <f t="shared" si="41"/>
        <v>GA3241</v>
      </c>
      <c r="E1252" s="1336">
        <v>0.998</v>
      </c>
      <c r="F1252" s="644">
        <f t="shared" si="42"/>
        <v>0.998</v>
      </c>
      <c r="G1252" s="748" t="s">
        <v>280</v>
      </c>
      <c r="H1252" s="1337">
        <v>0.37</v>
      </c>
      <c r="I1252" s="338"/>
    </row>
    <row r="1253" spans="2:9">
      <c r="B1253" s="651" t="s">
        <v>24</v>
      </c>
      <c r="C1253" s="1356">
        <v>3255</v>
      </c>
      <c r="D1253" s="747" t="str">
        <f t="shared" si="41"/>
        <v>GA3255</v>
      </c>
      <c r="E1253" s="1336">
        <v>0.54600000000000004</v>
      </c>
      <c r="F1253" s="644">
        <f t="shared" si="42"/>
        <v>0.59099999999999997</v>
      </c>
      <c r="G1253" s="748" t="s">
        <v>280</v>
      </c>
      <c r="H1253" s="1337">
        <v>0.28000000000000003</v>
      </c>
      <c r="I1253" s="338"/>
    </row>
    <row r="1254" spans="2:9">
      <c r="B1254" s="651" t="s">
        <v>24</v>
      </c>
      <c r="C1254" s="1356">
        <v>3257</v>
      </c>
      <c r="D1254" s="747" t="str">
        <f t="shared" si="41"/>
        <v>GA3257</v>
      </c>
      <c r="E1254" s="1336">
        <v>0.94599999999999995</v>
      </c>
      <c r="F1254" s="644">
        <f t="shared" si="42"/>
        <v>0.95099999999999996</v>
      </c>
      <c r="G1254" s="748" t="s">
        <v>280</v>
      </c>
      <c r="H1254" s="1337">
        <v>0.38</v>
      </c>
      <c r="I1254" s="338"/>
    </row>
    <row r="1255" spans="2:9">
      <c r="B1255" s="651" t="s">
        <v>24</v>
      </c>
      <c r="C1255" s="1356">
        <v>3270</v>
      </c>
      <c r="D1255" s="747" t="str">
        <f t="shared" si="41"/>
        <v>GA3270</v>
      </c>
      <c r="E1255" s="1336">
        <v>0.99099999999999999</v>
      </c>
      <c r="F1255" s="644">
        <f t="shared" si="42"/>
        <v>0.99199999999999999</v>
      </c>
      <c r="G1255" s="748" t="s">
        <v>280</v>
      </c>
      <c r="H1255" s="1337">
        <v>0.37</v>
      </c>
      <c r="I1255" s="338"/>
    </row>
    <row r="1256" spans="2:9">
      <c r="B1256" s="651" t="s">
        <v>24</v>
      </c>
      <c r="C1256" s="1356">
        <v>3300</v>
      </c>
      <c r="D1256" s="747" t="str">
        <f t="shared" si="41"/>
        <v>GA3300</v>
      </c>
      <c r="E1256" s="1336">
        <v>0.95399999999999996</v>
      </c>
      <c r="F1256" s="644">
        <f t="shared" si="42"/>
        <v>0.95899999999999996</v>
      </c>
      <c r="G1256" s="748" t="s">
        <v>280</v>
      </c>
      <c r="H1256" s="1337">
        <v>0.61</v>
      </c>
      <c r="I1256" s="338"/>
    </row>
    <row r="1257" spans="2:9">
      <c r="B1257" s="651" t="s">
        <v>24</v>
      </c>
      <c r="C1257" s="1356">
        <v>3303</v>
      </c>
      <c r="D1257" s="747" t="str">
        <f t="shared" si="41"/>
        <v>GA3303</v>
      </c>
      <c r="E1257" s="1336">
        <v>0.93600000000000005</v>
      </c>
      <c r="F1257" s="644">
        <f t="shared" si="42"/>
        <v>0.94199999999999995</v>
      </c>
      <c r="G1257" s="748" t="s">
        <v>280</v>
      </c>
      <c r="H1257" s="1337">
        <v>0.42</v>
      </c>
      <c r="I1257" s="338"/>
    </row>
    <row r="1258" spans="2:9">
      <c r="B1258" s="651" t="s">
        <v>24</v>
      </c>
      <c r="C1258" s="1356">
        <v>3307</v>
      </c>
      <c r="D1258" s="747" t="str">
        <f t="shared" si="41"/>
        <v>GA3307</v>
      </c>
      <c r="E1258" s="1336">
        <v>0.94199999999999995</v>
      </c>
      <c r="F1258" s="644">
        <f t="shared" si="42"/>
        <v>0.94799999999999995</v>
      </c>
      <c r="G1258" s="748" t="s">
        <v>280</v>
      </c>
      <c r="H1258" s="1337">
        <v>0.37</v>
      </c>
      <c r="I1258" s="338"/>
    </row>
    <row r="1259" spans="2:9">
      <c r="B1259" s="651" t="s">
        <v>24</v>
      </c>
      <c r="C1259" s="1356">
        <v>3315</v>
      </c>
      <c r="D1259" s="747" t="str">
        <f t="shared" si="41"/>
        <v>GA3315</v>
      </c>
      <c r="E1259" s="1336">
        <v>0.93500000000000005</v>
      </c>
      <c r="F1259" s="644">
        <f t="shared" si="42"/>
        <v>0.94199999999999995</v>
      </c>
      <c r="G1259" s="748" t="s">
        <v>280</v>
      </c>
      <c r="H1259" s="1337">
        <v>0.41</v>
      </c>
      <c r="I1259" s="338"/>
    </row>
    <row r="1260" spans="2:9">
      <c r="B1260" s="651" t="s">
        <v>24</v>
      </c>
      <c r="C1260" s="1356">
        <v>3334</v>
      </c>
      <c r="D1260" s="747" t="str">
        <f t="shared" si="41"/>
        <v>GA3334</v>
      </c>
      <c r="E1260" s="1336">
        <v>0.85199999999999998</v>
      </c>
      <c r="F1260" s="644">
        <f t="shared" si="42"/>
        <v>0.86699999999999999</v>
      </c>
      <c r="G1260" s="748" t="s">
        <v>280</v>
      </c>
      <c r="H1260" s="1337">
        <v>0.08</v>
      </c>
      <c r="I1260" s="338"/>
    </row>
    <row r="1261" spans="2:9">
      <c r="B1261" s="651" t="s">
        <v>24</v>
      </c>
      <c r="C1261" s="1356">
        <v>3336</v>
      </c>
      <c r="D1261" s="747" t="str">
        <f t="shared" si="41"/>
        <v>GA3336</v>
      </c>
      <c r="E1261" s="1336">
        <v>1.2989999999999999</v>
      </c>
      <c r="F1261" s="644">
        <f t="shared" si="42"/>
        <v>1.2689999999999999</v>
      </c>
      <c r="G1261" s="748" t="s">
        <v>280</v>
      </c>
      <c r="H1261" s="1337">
        <v>0.12</v>
      </c>
      <c r="I1261" s="338"/>
    </row>
    <row r="1262" spans="2:9">
      <c r="B1262" s="651" t="s">
        <v>24</v>
      </c>
      <c r="C1262" s="1356">
        <v>3365</v>
      </c>
      <c r="D1262" s="747" t="str">
        <f t="shared" si="41"/>
        <v>GA3365</v>
      </c>
      <c r="E1262" s="1336">
        <v>1.2190000000000001</v>
      </c>
      <c r="F1262" s="644">
        <f t="shared" si="42"/>
        <v>1.1970000000000001</v>
      </c>
      <c r="G1262" s="748" t="s">
        <v>280</v>
      </c>
      <c r="H1262" s="1337">
        <v>0.43</v>
      </c>
      <c r="I1262" s="338"/>
    </row>
    <row r="1263" spans="2:9">
      <c r="B1263" s="651" t="s">
        <v>24</v>
      </c>
      <c r="C1263" s="1356">
        <v>3372</v>
      </c>
      <c r="D1263" s="747" t="str">
        <f t="shared" si="41"/>
        <v>GA3372</v>
      </c>
      <c r="E1263" s="1336">
        <v>0.94099999999999995</v>
      </c>
      <c r="F1263" s="644">
        <f t="shared" si="42"/>
        <v>0.94699999999999995</v>
      </c>
      <c r="G1263" s="748" t="s">
        <v>280</v>
      </c>
      <c r="H1263" s="1337">
        <v>0.4</v>
      </c>
      <c r="I1263" s="338"/>
    </row>
    <row r="1264" spans="2:9">
      <c r="B1264" s="651" t="s">
        <v>24</v>
      </c>
      <c r="C1264" s="1356">
        <v>3373</v>
      </c>
      <c r="D1264" s="747" t="str">
        <f t="shared" si="41"/>
        <v>GA3373</v>
      </c>
      <c r="E1264" s="1336">
        <v>1.03</v>
      </c>
      <c r="F1264" s="644">
        <f t="shared" si="42"/>
        <v>1.0269999999999999</v>
      </c>
      <c r="G1264" s="748" t="s">
        <v>280</v>
      </c>
      <c r="H1264" s="1337">
        <v>0.39</v>
      </c>
      <c r="I1264" s="338"/>
    </row>
    <row r="1265" spans="2:9">
      <c r="B1265" s="651" t="s">
        <v>24</v>
      </c>
      <c r="C1265" s="1356">
        <v>3383</v>
      </c>
      <c r="D1265" s="747" t="str">
        <f t="shared" si="41"/>
        <v>GA3383</v>
      </c>
      <c r="E1265" s="1336">
        <v>0.94699999999999995</v>
      </c>
      <c r="F1265" s="644">
        <f t="shared" si="42"/>
        <v>0.95199999999999996</v>
      </c>
      <c r="G1265" s="748" t="s">
        <v>280</v>
      </c>
      <c r="H1265" s="1337">
        <v>0.37</v>
      </c>
      <c r="I1265" s="338"/>
    </row>
    <row r="1266" spans="2:9">
      <c r="B1266" s="651" t="s">
        <v>24</v>
      </c>
      <c r="C1266" s="1356">
        <v>3385</v>
      </c>
      <c r="D1266" s="747" t="str">
        <f t="shared" si="41"/>
        <v>GA3385</v>
      </c>
      <c r="E1266" s="1336">
        <v>0.96899999999999997</v>
      </c>
      <c r="F1266" s="644">
        <f t="shared" si="42"/>
        <v>0.97199999999999998</v>
      </c>
      <c r="G1266" s="748" t="s">
        <v>280</v>
      </c>
      <c r="H1266" s="1337">
        <v>0.37</v>
      </c>
      <c r="I1266" s="338"/>
    </row>
    <row r="1267" spans="2:9">
      <c r="B1267" s="651" t="s">
        <v>24</v>
      </c>
      <c r="C1267" s="1356">
        <v>3400</v>
      </c>
      <c r="D1267" s="747" t="str">
        <f t="shared" si="41"/>
        <v>GA3400</v>
      </c>
      <c r="E1267" s="1336">
        <v>0.92200000000000004</v>
      </c>
      <c r="F1267" s="644">
        <f t="shared" si="42"/>
        <v>0.93</v>
      </c>
      <c r="G1267" s="748" t="s">
        <v>280</v>
      </c>
      <c r="H1267" s="1337">
        <v>0.41</v>
      </c>
      <c r="I1267" s="338"/>
    </row>
    <row r="1268" spans="2:9">
      <c r="B1268" s="651" t="s">
        <v>24</v>
      </c>
      <c r="C1268" s="1356">
        <v>3507</v>
      </c>
      <c r="D1268" s="747" t="str">
        <f t="shared" si="41"/>
        <v>GA3507</v>
      </c>
      <c r="E1268" s="1336">
        <v>0.88700000000000001</v>
      </c>
      <c r="F1268" s="644">
        <f t="shared" si="42"/>
        <v>0.89800000000000002</v>
      </c>
      <c r="G1268" s="748" t="s">
        <v>280</v>
      </c>
      <c r="H1268" s="1337">
        <v>0.35</v>
      </c>
      <c r="I1268" s="338"/>
    </row>
    <row r="1269" spans="2:9">
      <c r="B1269" s="651" t="s">
        <v>24</v>
      </c>
      <c r="C1269" s="1356">
        <v>3515</v>
      </c>
      <c r="D1269" s="747" t="str">
        <f t="shared" si="41"/>
        <v>GA3515</v>
      </c>
      <c r="E1269" s="1336">
        <v>0.997</v>
      </c>
      <c r="F1269" s="644">
        <f t="shared" si="42"/>
        <v>0.997</v>
      </c>
      <c r="G1269" s="748" t="s">
        <v>280</v>
      </c>
      <c r="H1269" s="1337">
        <v>0.38</v>
      </c>
      <c r="I1269" s="338"/>
    </row>
    <row r="1270" spans="2:9">
      <c r="B1270" s="651" t="s">
        <v>24</v>
      </c>
      <c r="C1270" s="1356">
        <v>3548</v>
      </c>
      <c r="D1270" s="747" t="str">
        <f t="shared" si="41"/>
        <v>GA3548</v>
      </c>
      <c r="E1270" s="1336">
        <v>0.90700000000000003</v>
      </c>
      <c r="F1270" s="644">
        <f t="shared" si="42"/>
        <v>0.91600000000000004</v>
      </c>
      <c r="G1270" s="748" t="s">
        <v>280</v>
      </c>
      <c r="H1270" s="1337">
        <v>0.38</v>
      </c>
      <c r="I1270" s="338"/>
    </row>
    <row r="1271" spans="2:9">
      <c r="B1271" s="651" t="s">
        <v>24</v>
      </c>
      <c r="C1271" s="1356">
        <v>3559</v>
      </c>
      <c r="D1271" s="747" t="str">
        <f t="shared" si="41"/>
        <v>GA3559</v>
      </c>
      <c r="E1271" s="1336">
        <v>0.97799999999999998</v>
      </c>
      <c r="F1271" s="644">
        <f t="shared" si="42"/>
        <v>0.98</v>
      </c>
      <c r="G1271" s="748" t="s">
        <v>280</v>
      </c>
      <c r="H1271" s="1337">
        <v>0.37</v>
      </c>
      <c r="I1271" s="338"/>
    </row>
    <row r="1272" spans="2:9">
      <c r="B1272" s="651" t="s">
        <v>24</v>
      </c>
      <c r="C1272" s="1356">
        <v>3574</v>
      </c>
      <c r="D1272" s="747" t="str">
        <f t="shared" si="41"/>
        <v>GA3574</v>
      </c>
      <c r="E1272" s="1336">
        <v>0.94699999999999995</v>
      </c>
      <c r="F1272" s="644">
        <f t="shared" si="42"/>
        <v>0.95199999999999996</v>
      </c>
      <c r="G1272" s="748" t="s">
        <v>280</v>
      </c>
      <c r="H1272" s="1337">
        <v>0.3</v>
      </c>
      <c r="I1272" s="338"/>
    </row>
    <row r="1273" spans="2:9">
      <c r="B1273" s="651" t="s">
        <v>24</v>
      </c>
      <c r="C1273" s="1356">
        <v>3581</v>
      </c>
      <c r="D1273" s="747" t="str">
        <f t="shared" si="41"/>
        <v>GA3581</v>
      </c>
      <c r="E1273" s="1336">
        <v>0.91100000000000003</v>
      </c>
      <c r="F1273" s="644">
        <f t="shared" si="42"/>
        <v>0.92</v>
      </c>
      <c r="G1273" s="748" t="s">
        <v>280</v>
      </c>
      <c r="H1273" s="1337">
        <v>0.39</v>
      </c>
      <c r="I1273" s="338"/>
    </row>
    <row r="1274" spans="2:9">
      <c r="B1274" s="651" t="s">
        <v>24</v>
      </c>
      <c r="C1274" s="1356">
        <v>3612</v>
      </c>
      <c r="D1274" s="747" t="str">
        <f t="shared" si="41"/>
        <v>GA3612</v>
      </c>
      <c r="E1274" s="1336">
        <v>1</v>
      </c>
      <c r="F1274" s="644">
        <f t="shared" si="42"/>
        <v>1</v>
      </c>
      <c r="G1274" s="748" t="s">
        <v>280</v>
      </c>
      <c r="H1274" s="1337">
        <v>0.39</v>
      </c>
      <c r="I1274" s="338"/>
    </row>
    <row r="1275" spans="2:9">
      <c r="B1275" s="651" t="s">
        <v>24</v>
      </c>
      <c r="C1275" s="1356">
        <v>3620</v>
      </c>
      <c r="D1275" s="747" t="str">
        <f t="shared" si="41"/>
        <v>GA3620</v>
      </c>
      <c r="E1275" s="1336">
        <v>1.026</v>
      </c>
      <c r="F1275" s="644">
        <f t="shared" si="42"/>
        <v>1.0229999999999999</v>
      </c>
      <c r="G1275" s="748" t="s">
        <v>280</v>
      </c>
      <c r="H1275" s="1337">
        <v>0.4</v>
      </c>
      <c r="I1275" s="338"/>
    </row>
    <row r="1276" spans="2:9">
      <c r="B1276" s="651" t="s">
        <v>24</v>
      </c>
      <c r="C1276" s="1356">
        <v>3629</v>
      </c>
      <c r="D1276" s="747" t="str">
        <f t="shared" si="41"/>
        <v>GA3629</v>
      </c>
      <c r="E1276" s="1336">
        <v>1.006</v>
      </c>
      <c r="F1276" s="644">
        <f t="shared" si="42"/>
        <v>1.0049999999999999</v>
      </c>
      <c r="G1276" s="748" t="s">
        <v>280</v>
      </c>
      <c r="H1276" s="1337">
        <v>0.3</v>
      </c>
      <c r="I1276" s="338"/>
    </row>
    <row r="1277" spans="2:9">
      <c r="B1277" s="651" t="s">
        <v>24</v>
      </c>
      <c r="C1277" s="1356">
        <v>3632</v>
      </c>
      <c r="D1277" s="747" t="str">
        <f t="shared" si="41"/>
        <v>GA3632</v>
      </c>
      <c r="E1277" s="1336">
        <v>0.96499999999999997</v>
      </c>
      <c r="F1277" s="644">
        <f t="shared" si="42"/>
        <v>0.96899999999999997</v>
      </c>
      <c r="G1277" s="748" t="s">
        <v>280</v>
      </c>
      <c r="H1277" s="1337">
        <v>0.39</v>
      </c>
      <c r="I1277" s="338"/>
    </row>
    <row r="1278" spans="2:9">
      <c r="B1278" s="651" t="s">
        <v>24</v>
      </c>
      <c r="C1278" s="1356">
        <v>3634</v>
      </c>
      <c r="D1278" s="747" t="str">
        <f t="shared" si="41"/>
        <v>GA3634</v>
      </c>
      <c r="E1278" s="1336">
        <v>0.93200000000000005</v>
      </c>
      <c r="F1278" s="644">
        <f t="shared" si="42"/>
        <v>0.93899999999999995</v>
      </c>
      <c r="G1278" s="748" t="s">
        <v>280</v>
      </c>
      <c r="H1278" s="1337">
        <v>0.36</v>
      </c>
      <c r="I1278" s="338"/>
    </row>
    <row r="1279" spans="2:9">
      <c r="B1279" s="651" t="s">
        <v>24</v>
      </c>
      <c r="C1279" s="1356">
        <v>3635</v>
      </c>
      <c r="D1279" s="747" t="str">
        <f t="shared" si="41"/>
        <v>GA3635</v>
      </c>
      <c r="E1279" s="1336">
        <v>0.96299999999999997</v>
      </c>
      <c r="F1279" s="644">
        <f t="shared" si="42"/>
        <v>0.96699999999999997</v>
      </c>
      <c r="G1279" s="748" t="s">
        <v>280</v>
      </c>
      <c r="H1279" s="1337">
        <v>0.38</v>
      </c>
      <c r="I1279" s="338"/>
    </row>
    <row r="1280" spans="2:9">
      <c r="B1280" s="651" t="s">
        <v>24</v>
      </c>
      <c r="C1280" s="1356">
        <v>3638</v>
      </c>
      <c r="D1280" s="747" t="str">
        <f t="shared" si="41"/>
        <v>GA3638</v>
      </c>
      <c r="E1280" s="1336">
        <v>1.004</v>
      </c>
      <c r="F1280" s="644">
        <f t="shared" si="42"/>
        <v>1.004</v>
      </c>
      <c r="G1280" s="748" t="s">
        <v>280</v>
      </c>
      <c r="H1280" s="1337">
        <v>0.36</v>
      </c>
      <c r="I1280" s="338"/>
    </row>
    <row r="1281" spans="2:9">
      <c r="B1281" s="651" t="s">
        <v>24</v>
      </c>
      <c r="C1281" s="1356">
        <v>3642</v>
      </c>
      <c r="D1281" s="747" t="str">
        <f t="shared" si="41"/>
        <v>GA3642</v>
      </c>
      <c r="E1281" s="1336">
        <v>1</v>
      </c>
      <c r="F1281" s="644">
        <f t="shared" si="42"/>
        <v>1</v>
      </c>
      <c r="G1281" s="748" t="s">
        <v>280</v>
      </c>
      <c r="H1281" s="1337">
        <v>0.36</v>
      </c>
      <c r="I1281" s="338"/>
    </row>
    <row r="1282" spans="2:9">
      <c r="B1282" s="651" t="s">
        <v>24</v>
      </c>
      <c r="C1282" s="1356">
        <v>3643</v>
      </c>
      <c r="D1282" s="747" t="str">
        <f t="shared" si="41"/>
        <v>GA3643</v>
      </c>
      <c r="E1282" s="1336">
        <v>0.95899999999999996</v>
      </c>
      <c r="F1282" s="644">
        <f t="shared" si="42"/>
        <v>0.96299999999999997</v>
      </c>
      <c r="G1282" s="748" t="s">
        <v>280</v>
      </c>
      <c r="H1282" s="1337">
        <v>0.3</v>
      </c>
      <c r="I1282" s="338"/>
    </row>
    <row r="1283" spans="2:9">
      <c r="B1283" s="651" t="s">
        <v>24</v>
      </c>
      <c r="C1283" s="1356">
        <v>3647</v>
      </c>
      <c r="D1283" s="747" t="str">
        <f t="shared" si="41"/>
        <v>GA3647</v>
      </c>
      <c r="E1283" s="1336">
        <v>0.876</v>
      </c>
      <c r="F1283" s="644">
        <f t="shared" si="42"/>
        <v>0.88800000000000001</v>
      </c>
      <c r="G1283" s="748" t="s">
        <v>280</v>
      </c>
      <c r="H1283" s="1337">
        <v>0.38</v>
      </c>
      <c r="I1283" s="338"/>
    </row>
    <row r="1284" spans="2:9">
      <c r="B1284" s="651" t="s">
        <v>24</v>
      </c>
      <c r="C1284" s="1356">
        <v>3648</v>
      </c>
      <c r="D1284" s="747" t="str">
        <f t="shared" si="41"/>
        <v>GA3648</v>
      </c>
      <c r="E1284" s="1336">
        <v>0.97299999999999998</v>
      </c>
      <c r="F1284" s="644">
        <f t="shared" si="42"/>
        <v>0.97599999999999998</v>
      </c>
      <c r="G1284" s="748" t="s">
        <v>280</v>
      </c>
      <c r="H1284" s="1337">
        <v>0.38</v>
      </c>
      <c r="I1284" s="338"/>
    </row>
    <row r="1285" spans="2:9">
      <c r="B1285" s="651" t="s">
        <v>24</v>
      </c>
      <c r="C1285" s="1356">
        <v>3681</v>
      </c>
      <c r="D1285" s="747" t="str">
        <f t="shared" si="41"/>
        <v>GA3681</v>
      </c>
      <c r="E1285" s="1336">
        <v>0.99099999999999999</v>
      </c>
      <c r="F1285" s="644">
        <f t="shared" si="42"/>
        <v>0.99199999999999999</v>
      </c>
      <c r="G1285" s="748" t="s">
        <v>280</v>
      </c>
      <c r="H1285" s="1337">
        <v>0.28000000000000003</v>
      </c>
      <c r="I1285" s="338"/>
    </row>
    <row r="1286" spans="2:9">
      <c r="B1286" s="651" t="s">
        <v>24</v>
      </c>
      <c r="C1286" s="1356">
        <v>3685</v>
      </c>
      <c r="D1286" s="747" t="str">
        <f t="shared" si="41"/>
        <v>GA3685</v>
      </c>
      <c r="E1286" s="1336">
        <v>0.99099999999999999</v>
      </c>
      <c r="F1286" s="644">
        <f t="shared" si="42"/>
        <v>0.99199999999999999</v>
      </c>
      <c r="G1286" s="748" t="s">
        <v>280</v>
      </c>
      <c r="H1286" s="1337">
        <v>0.31</v>
      </c>
      <c r="I1286" s="338"/>
    </row>
    <row r="1287" spans="2:9">
      <c r="B1287" s="651" t="s">
        <v>24</v>
      </c>
      <c r="C1287" s="1356">
        <v>3719</v>
      </c>
      <c r="D1287" s="747" t="str">
        <f t="shared" si="41"/>
        <v>GA3719</v>
      </c>
      <c r="E1287" s="1336">
        <v>1.2030000000000001</v>
      </c>
      <c r="F1287" s="644">
        <f t="shared" si="42"/>
        <v>1.1830000000000001</v>
      </c>
      <c r="G1287" s="748" t="s">
        <v>280</v>
      </c>
      <c r="H1287" s="1337">
        <v>0.41</v>
      </c>
      <c r="I1287" s="338"/>
    </row>
    <row r="1288" spans="2:9">
      <c r="B1288" s="651" t="s">
        <v>24</v>
      </c>
      <c r="C1288" s="1356">
        <v>3724</v>
      </c>
      <c r="D1288" s="747" t="str">
        <f t="shared" si="41"/>
        <v>GA3724</v>
      </c>
      <c r="E1288" s="1336">
        <v>1.1040000000000001</v>
      </c>
      <c r="F1288" s="644">
        <f t="shared" si="42"/>
        <v>1.0940000000000001</v>
      </c>
      <c r="G1288" s="748" t="s">
        <v>280</v>
      </c>
      <c r="H1288" s="1337">
        <v>0.32</v>
      </c>
      <c r="I1288" s="338"/>
    </row>
    <row r="1289" spans="2:9">
      <c r="B1289" s="651" t="s">
        <v>24</v>
      </c>
      <c r="C1289" s="1356">
        <v>3726</v>
      </c>
      <c r="D1289" s="747" t="str">
        <f t="shared" si="41"/>
        <v>GA3726</v>
      </c>
      <c r="E1289" s="1336">
        <v>1.2729999999999999</v>
      </c>
      <c r="F1289" s="644">
        <f t="shared" si="42"/>
        <v>1.246</v>
      </c>
      <c r="G1289" s="748" t="s">
        <v>280</v>
      </c>
      <c r="H1289" s="1337">
        <v>0.38</v>
      </c>
      <c r="I1289" s="338"/>
    </row>
    <row r="1290" spans="2:9">
      <c r="B1290" s="651" t="s">
        <v>24</v>
      </c>
      <c r="C1290" s="1356">
        <v>3803</v>
      </c>
      <c r="D1290" s="747" t="str">
        <f t="shared" si="41"/>
        <v>GA3803</v>
      </c>
      <c r="E1290" s="1336">
        <v>0.95099999999999996</v>
      </c>
      <c r="F1290" s="644">
        <f t="shared" si="42"/>
        <v>0.95599999999999996</v>
      </c>
      <c r="G1290" s="748" t="s">
        <v>280</v>
      </c>
      <c r="H1290" s="1337">
        <v>0.4</v>
      </c>
      <c r="I1290" s="338"/>
    </row>
    <row r="1291" spans="2:9">
      <c r="B1291" s="651" t="s">
        <v>24</v>
      </c>
      <c r="C1291" s="1356">
        <v>3807</v>
      </c>
      <c r="D1291" s="747" t="str">
        <f t="shared" ref="D1291:D1354" si="43">B1291&amp;TEXT(C1291,"0000")</f>
        <v>GA3807</v>
      </c>
      <c r="E1291" s="1336">
        <v>0.76200000000000001</v>
      </c>
      <c r="F1291" s="644">
        <f t="shared" ref="F1291:F1354" si="44">IF(E1291="NA","NA",ROUND((E1291-1)*0.9+1,3))</f>
        <v>0.78600000000000003</v>
      </c>
      <c r="G1291" s="748" t="s">
        <v>280</v>
      </c>
      <c r="H1291" s="1337">
        <v>0.16</v>
      </c>
      <c r="I1291" s="338"/>
    </row>
    <row r="1292" spans="2:9">
      <c r="B1292" s="651" t="s">
        <v>24</v>
      </c>
      <c r="C1292" s="1356">
        <v>3808</v>
      </c>
      <c r="D1292" s="747" t="str">
        <f t="shared" si="43"/>
        <v>GA3808</v>
      </c>
      <c r="E1292" s="1336">
        <v>0.876</v>
      </c>
      <c r="F1292" s="644">
        <f t="shared" si="44"/>
        <v>0.88800000000000001</v>
      </c>
      <c r="G1292" s="748" t="s">
        <v>280</v>
      </c>
      <c r="H1292" s="1337">
        <v>0.26</v>
      </c>
      <c r="I1292" s="338"/>
    </row>
    <row r="1293" spans="2:9">
      <c r="B1293" s="651" t="s">
        <v>24</v>
      </c>
      <c r="C1293" s="1356">
        <v>3821</v>
      </c>
      <c r="D1293" s="747" t="str">
        <f t="shared" si="43"/>
        <v>GA3821</v>
      </c>
      <c r="E1293" s="1336">
        <v>0.92700000000000005</v>
      </c>
      <c r="F1293" s="644">
        <f t="shared" si="44"/>
        <v>0.93400000000000005</v>
      </c>
      <c r="G1293" s="748" t="s">
        <v>280</v>
      </c>
      <c r="H1293" s="1337">
        <v>0.41</v>
      </c>
      <c r="I1293" s="338"/>
    </row>
    <row r="1294" spans="2:9">
      <c r="B1294" s="651" t="s">
        <v>24</v>
      </c>
      <c r="C1294" s="1356">
        <v>3822</v>
      </c>
      <c r="D1294" s="747" t="str">
        <f t="shared" si="43"/>
        <v>GA3822</v>
      </c>
      <c r="E1294" s="1336">
        <v>0.94099999999999995</v>
      </c>
      <c r="F1294" s="644">
        <f t="shared" si="44"/>
        <v>0.94699999999999995</v>
      </c>
      <c r="G1294" s="748" t="s">
        <v>280</v>
      </c>
      <c r="H1294" s="1337">
        <v>0.52</v>
      </c>
      <c r="I1294" s="338"/>
    </row>
    <row r="1295" spans="2:9">
      <c r="B1295" s="651" t="s">
        <v>24</v>
      </c>
      <c r="C1295" s="1356">
        <v>3824</v>
      </c>
      <c r="D1295" s="747" t="str">
        <f t="shared" si="43"/>
        <v>GA3824</v>
      </c>
      <c r="E1295" s="1336">
        <v>0.90200000000000002</v>
      </c>
      <c r="F1295" s="644">
        <f t="shared" si="44"/>
        <v>0.91200000000000003</v>
      </c>
      <c r="G1295" s="748" t="s">
        <v>280</v>
      </c>
      <c r="H1295" s="1337">
        <v>0.66</v>
      </c>
      <c r="I1295" s="338"/>
    </row>
    <row r="1296" spans="2:9">
      <c r="B1296" s="651" t="s">
        <v>24</v>
      </c>
      <c r="C1296" s="1356">
        <v>3826</v>
      </c>
      <c r="D1296" s="747" t="str">
        <f t="shared" si="43"/>
        <v>GA3826</v>
      </c>
      <c r="E1296" s="1336">
        <v>0.97099999999999997</v>
      </c>
      <c r="F1296" s="644">
        <f t="shared" si="44"/>
        <v>0.97399999999999998</v>
      </c>
      <c r="G1296" s="748" t="s">
        <v>280</v>
      </c>
      <c r="H1296" s="1337">
        <v>0.34</v>
      </c>
      <c r="I1296" s="338"/>
    </row>
    <row r="1297" spans="2:9">
      <c r="B1297" s="651" t="s">
        <v>24</v>
      </c>
      <c r="C1297" s="1356">
        <v>3827</v>
      </c>
      <c r="D1297" s="747" t="str">
        <f t="shared" si="43"/>
        <v>GA3827</v>
      </c>
      <c r="E1297" s="1336">
        <v>0.96299999999999997</v>
      </c>
      <c r="F1297" s="644">
        <f t="shared" si="44"/>
        <v>0.96699999999999997</v>
      </c>
      <c r="G1297" s="748" t="s">
        <v>280</v>
      </c>
      <c r="H1297" s="1337">
        <v>0.39</v>
      </c>
      <c r="I1297" s="338"/>
    </row>
    <row r="1298" spans="2:9">
      <c r="B1298" s="651" t="s">
        <v>24</v>
      </c>
      <c r="C1298" s="1356">
        <v>3830</v>
      </c>
      <c r="D1298" s="747" t="str">
        <f t="shared" si="43"/>
        <v>GA3830</v>
      </c>
      <c r="E1298" s="1336">
        <v>0.96</v>
      </c>
      <c r="F1298" s="644">
        <f t="shared" si="44"/>
        <v>0.96399999999999997</v>
      </c>
      <c r="G1298" s="748" t="s">
        <v>280</v>
      </c>
      <c r="H1298" s="1337">
        <v>0.33</v>
      </c>
      <c r="I1298" s="338"/>
    </row>
    <row r="1299" spans="2:9">
      <c r="B1299" s="651" t="s">
        <v>24</v>
      </c>
      <c r="C1299" s="1356">
        <v>3851</v>
      </c>
      <c r="D1299" s="747" t="str">
        <f t="shared" si="43"/>
        <v>GA3851</v>
      </c>
      <c r="E1299" s="1336">
        <v>0.97399999999999998</v>
      </c>
      <c r="F1299" s="644">
        <f t="shared" si="44"/>
        <v>0.97699999999999998</v>
      </c>
      <c r="G1299" s="748" t="s">
        <v>280</v>
      </c>
      <c r="H1299" s="1337">
        <v>0.46</v>
      </c>
      <c r="I1299" s="338"/>
    </row>
    <row r="1300" spans="2:9">
      <c r="B1300" s="651" t="s">
        <v>24</v>
      </c>
      <c r="C1300" s="1356">
        <v>3865</v>
      </c>
      <c r="D1300" s="747" t="str">
        <f t="shared" si="43"/>
        <v>GA3865</v>
      </c>
      <c r="E1300" s="1336">
        <v>0.95299999999999996</v>
      </c>
      <c r="F1300" s="644">
        <f t="shared" si="44"/>
        <v>0.95799999999999996</v>
      </c>
      <c r="G1300" s="748" t="s">
        <v>280</v>
      </c>
      <c r="H1300" s="1337">
        <v>0.41</v>
      </c>
      <c r="I1300" s="338"/>
    </row>
    <row r="1301" spans="2:9">
      <c r="B1301" s="651" t="s">
        <v>24</v>
      </c>
      <c r="C1301" s="1356">
        <v>3881</v>
      </c>
      <c r="D1301" s="747" t="str">
        <f t="shared" si="43"/>
        <v>GA3881</v>
      </c>
      <c r="E1301" s="1336">
        <v>0.97099999999999997</v>
      </c>
      <c r="F1301" s="644">
        <f t="shared" si="44"/>
        <v>0.97399999999999998</v>
      </c>
      <c r="G1301" s="748" t="s">
        <v>280</v>
      </c>
      <c r="H1301" s="1337">
        <v>0.41</v>
      </c>
      <c r="I1301" s="338"/>
    </row>
    <row r="1302" spans="2:9">
      <c r="B1302" s="651" t="s">
        <v>24</v>
      </c>
      <c r="C1302" s="1356">
        <v>4000</v>
      </c>
      <c r="D1302" s="747" t="str">
        <f t="shared" si="43"/>
        <v>GA4000</v>
      </c>
      <c r="E1302" s="1336">
        <v>1.1180000000000001</v>
      </c>
      <c r="F1302" s="644">
        <f t="shared" si="44"/>
        <v>1.1060000000000001</v>
      </c>
      <c r="G1302" s="748" t="s">
        <v>280</v>
      </c>
      <c r="H1302" s="1337">
        <v>0.53</v>
      </c>
      <c r="I1302" s="338"/>
    </row>
    <row r="1303" spans="2:9">
      <c r="B1303" s="651" t="s">
        <v>24</v>
      </c>
      <c r="C1303" s="1356">
        <v>4021</v>
      </c>
      <c r="D1303" s="747" t="str">
        <f t="shared" si="43"/>
        <v>GA4021</v>
      </c>
      <c r="E1303" s="1336">
        <v>1.0209999999999999</v>
      </c>
      <c r="F1303" s="644">
        <f t="shared" si="44"/>
        <v>1.0189999999999999</v>
      </c>
      <c r="G1303" s="748" t="s">
        <v>280</v>
      </c>
      <c r="H1303" s="1337">
        <v>0.39</v>
      </c>
      <c r="I1303" s="338"/>
    </row>
    <row r="1304" spans="2:9">
      <c r="B1304" s="651" t="s">
        <v>24</v>
      </c>
      <c r="C1304" s="1356">
        <v>4024</v>
      </c>
      <c r="D1304" s="747" t="str">
        <f t="shared" si="43"/>
        <v>GA4024</v>
      </c>
      <c r="E1304" s="1336">
        <v>0.98199999999999998</v>
      </c>
      <c r="F1304" s="644">
        <f t="shared" si="44"/>
        <v>0.98399999999999999</v>
      </c>
      <c r="G1304" s="748" t="s">
        <v>280</v>
      </c>
      <c r="H1304" s="1337">
        <v>0.38</v>
      </c>
      <c r="I1304" s="338"/>
    </row>
    <row r="1305" spans="2:9">
      <c r="B1305" s="651" t="s">
        <v>24</v>
      </c>
      <c r="C1305" s="1356">
        <v>4034</v>
      </c>
      <c r="D1305" s="747" t="str">
        <f t="shared" si="43"/>
        <v>GA4034</v>
      </c>
      <c r="E1305" s="1336">
        <v>1.1559999999999999</v>
      </c>
      <c r="F1305" s="644">
        <f t="shared" si="44"/>
        <v>1.1399999999999999</v>
      </c>
      <c r="G1305" s="748" t="s">
        <v>280</v>
      </c>
      <c r="H1305" s="1337">
        <v>0.57999999999999996</v>
      </c>
      <c r="I1305" s="338"/>
    </row>
    <row r="1306" spans="2:9">
      <c r="B1306" s="651" t="s">
        <v>24</v>
      </c>
      <c r="C1306" s="1356">
        <v>4036</v>
      </c>
      <c r="D1306" s="747" t="str">
        <f t="shared" si="43"/>
        <v>GA4036</v>
      </c>
      <c r="E1306" s="1336">
        <v>1.016</v>
      </c>
      <c r="F1306" s="644">
        <f t="shared" si="44"/>
        <v>1.014</v>
      </c>
      <c r="G1306" s="748" t="s">
        <v>280</v>
      </c>
      <c r="H1306" s="1337">
        <v>0.4</v>
      </c>
      <c r="I1306" s="338"/>
    </row>
    <row r="1307" spans="2:9">
      <c r="B1307" s="651" t="s">
        <v>24</v>
      </c>
      <c r="C1307" s="1356">
        <v>4038</v>
      </c>
      <c r="D1307" s="747" t="str">
        <f t="shared" si="43"/>
        <v>GA4038</v>
      </c>
      <c r="E1307" s="1336">
        <v>0.95199999999999996</v>
      </c>
      <c r="F1307" s="644">
        <f t="shared" si="44"/>
        <v>0.95699999999999996</v>
      </c>
      <c r="G1307" s="748" t="s">
        <v>280</v>
      </c>
      <c r="H1307" s="1337">
        <v>0.42</v>
      </c>
      <c r="I1307" s="338"/>
    </row>
    <row r="1308" spans="2:9">
      <c r="B1308" s="651" t="s">
        <v>24</v>
      </c>
      <c r="C1308" s="1356">
        <v>4062</v>
      </c>
      <c r="D1308" s="747" t="str">
        <f t="shared" si="43"/>
        <v>GA4062</v>
      </c>
      <c r="E1308" s="1336">
        <v>1.0329999999999999</v>
      </c>
      <c r="F1308" s="644">
        <f t="shared" si="44"/>
        <v>1.03</v>
      </c>
      <c r="G1308" s="748" t="s">
        <v>280</v>
      </c>
      <c r="H1308" s="1337">
        <v>0.37</v>
      </c>
      <c r="I1308" s="338"/>
    </row>
    <row r="1309" spans="2:9">
      <c r="B1309" s="651" t="s">
        <v>24</v>
      </c>
      <c r="C1309" s="1356">
        <v>4101</v>
      </c>
      <c r="D1309" s="747" t="str">
        <f t="shared" si="43"/>
        <v>GA4101</v>
      </c>
      <c r="E1309" s="1336">
        <v>0.89800000000000002</v>
      </c>
      <c r="F1309" s="644">
        <f t="shared" si="44"/>
        <v>0.90800000000000003</v>
      </c>
      <c r="G1309" s="748" t="s">
        <v>280</v>
      </c>
      <c r="H1309" s="1337">
        <v>1.43</v>
      </c>
      <c r="I1309" s="338"/>
    </row>
    <row r="1310" spans="2:9">
      <c r="B1310" s="651" t="s">
        <v>24</v>
      </c>
      <c r="C1310" s="1356">
        <v>4109</v>
      </c>
      <c r="D1310" s="747" t="str">
        <f t="shared" si="43"/>
        <v>GA4109</v>
      </c>
      <c r="E1310" s="1336">
        <v>0.97399999999999998</v>
      </c>
      <c r="F1310" s="644">
        <f t="shared" si="44"/>
        <v>0.97699999999999998</v>
      </c>
      <c r="G1310" s="748" t="s">
        <v>280</v>
      </c>
      <c r="H1310" s="1337">
        <v>0.38</v>
      </c>
      <c r="I1310" s="338"/>
    </row>
    <row r="1311" spans="2:9">
      <c r="B1311" s="651" t="s">
        <v>24</v>
      </c>
      <c r="C1311" s="1356">
        <v>4110</v>
      </c>
      <c r="D1311" s="747" t="str">
        <f t="shared" si="43"/>
        <v>GA4110</v>
      </c>
      <c r="E1311" s="1336">
        <v>0.98099999999999998</v>
      </c>
      <c r="F1311" s="644">
        <f t="shared" si="44"/>
        <v>0.98299999999999998</v>
      </c>
      <c r="G1311" s="748" t="s">
        <v>280</v>
      </c>
      <c r="H1311" s="1337">
        <v>0.4</v>
      </c>
      <c r="I1311" s="338"/>
    </row>
    <row r="1312" spans="2:9">
      <c r="B1312" s="651" t="s">
        <v>24</v>
      </c>
      <c r="C1312" s="1356">
        <v>4111</v>
      </c>
      <c r="D1312" s="747" t="str">
        <f t="shared" si="43"/>
        <v>GA4111</v>
      </c>
      <c r="E1312" s="1336">
        <v>1.0249999999999999</v>
      </c>
      <c r="F1312" s="644">
        <f t="shared" si="44"/>
        <v>1.0229999999999999</v>
      </c>
      <c r="G1312" s="748" t="s">
        <v>280</v>
      </c>
      <c r="H1312" s="1337">
        <v>0.49</v>
      </c>
      <c r="I1312" s="338"/>
    </row>
    <row r="1313" spans="2:9">
      <c r="B1313" s="651" t="s">
        <v>24</v>
      </c>
      <c r="C1313" s="1356">
        <v>4114</v>
      </c>
      <c r="D1313" s="747" t="str">
        <f t="shared" si="43"/>
        <v>GA4114</v>
      </c>
      <c r="E1313" s="1336">
        <v>0.94499999999999995</v>
      </c>
      <c r="F1313" s="644">
        <f t="shared" si="44"/>
        <v>0.95099999999999996</v>
      </c>
      <c r="G1313" s="748" t="s">
        <v>280</v>
      </c>
      <c r="H1313" s="1337">
        <v>0.65</v>
      </c>
      <c r="I1313" s="338"/>
    </row>
    <row r="1314" spans="2:9">
      <c r="B1314" s="651" t="s">
        <v>24</v>
      </c>
      <c r="C1314" s="1356">
        <v>4130</v>
      </c>
      <c r="D1314" s="747" t="str">
        <f t="shared" si="43"/>
        <v>GA4130</v>
      </c>
      <c r="E1314" s="1336">
        <v>0.94699999999999995</v>
      </c>
      <c r="F1314" s="644">
        <f t="shared" si="44"/>
        <v>0.95199999999999996</v>
      </c>
      <c r="G1314" s="748" t="s">
        <v>280</v>
      </c>
      <c r="H1314" s="1337">
        <v>0.56999999999999995</v>
      </c>
      <c r="I1314" s="338"/>
    </row>
    <row r="1315" spans="2:9">
      <c r="B1315" s="651" t="s">
        <v>24</v>
      </c>
      <c r="C1315" s="1356">
        <v>4131</v>
      </c>
      <c r="D1315" s="747" t="str">
        <f t="shared" si="43"/>
        <v>GA4131</v>
      </c>
      <c r="E1315" s="1336">
        <v>0.76200000000000001</v>
      </c>
      <c r="F1315" s="644">
        <f t="shared" si="44"/>
        <v>0.78600000000000003</v>
      </c>
      <c r="G1315" s="748" t="s">
        <v>280</v>
      </c>
      <c r="H1315" s="1337">
        <v>0.16</v>
      </c>
      <c r="I1315" s="338"/>
    </row>
    <row r="1316" spans="2:9">
      <c r="B1316" s="651" t="s">
        <v>24</v>
      </c>
      <c r="C1316" s="1356">
        <v>4133</v>
      </c>
      <c r="D1316" s="747" t="str">
        <f t="shared" si="43"/>
        <v>GA4133</v>
      </c>
      <c r="E1316" s="1336">
        <v>0.95699999999999996</v>
      </c>
      <c r="F1316" s="644">
        <f t="shared" si="44"/>
        <v>0.96099999999999997</v>
      </c>
      <c r="G1316" s="748" t="s">
        <v>280</v>
      </c>
      <c r="H1316" s="1337">
        <v>0.4</v>
      </c>
      <c r="I1316" s="338"/>
    </row>
    <row r="1317" spans="2:9">
      <c r="B1317" s="651" t="s">
        <v>24</v>
      </c>
      <c r="C1317" s="1356">
        <v>4149</v>
      </c>
      <c r="D1317" s="747" t="str">
        <f t="shared" si="43"/>
        <v>GA4149</v>
      </c>
      <c r="E1317" s="1336">
        <v>0.94299999999999995</v>
      </c>
      <c r="F1317" s="644">
        <f t="shared" si="44"/>
        <v>0.94899999999999995</v>
      </c>
      <c r="G1317" s="748" t="s">
        <v>280</v>
      </c>
      <c r="H1317" s="1337">
        <v>0.36</v>
      </c>
      <c r="I1317" s="338"/>
    </row>
    <row r="1318" spans="2:9">
      <c r="B1318" s="651" t="s">
        <v>24</v>
      </c>
      <c r="C1318" s="1356">
        <v>4206</v>
      </c>
      <c r="D1318" s="747" t="str">
        <f t="shared" si="43"/>
        <v>GA4206</v>
      </c>
      <c r="E1318" s="1336">
        <v>0.95099999999999996</v>
      </c>
      <c r="F1318" s="644">
        <f t="shared" si="44"/>
        <v>0.95599999999999996</v>
      </c>
      <c r="G1318" s="748" t="s">
        <v>280</v>
      </c>
      <c r="H1318" s="1337">
        <v>0.5</v>
      </c>
      <c r="I1318" s="338"/>
    </row>
    <row r="1319" spans="2:9">
      <c r="B1319" s="651" t="s">
        <v>24</v>
      </c>
      <c r="C1319" s="1356">
        <v>4207</v>
      </c>
      <c r="D1319" s="747" t="str">
        <f t="shared" si="43"/>
        <v>GA4207</v>
      </c>
      <c r="E1319" s="1336">
        <v>1.2989999999999999</v>
      </c>
      <c r="F1319" s="644">
        <f t="shared" si="44"/>
        <v>1.2689999999999999</v>
      </c>
      <c r="G1319" s="748" t="s">
        <v>280</v>
      </c>
      <c r="H1319" s="1337">
        <v>0.12</v>
      </c>
      <c r="I1319" s="338"/>
    </row>
    <row r="1320" spans="2:9">
      <c r="B1320" s="651" t="s">
        <v>24</v>
      </c>
      <c r="C1320" s="1356">
        <v>4239</v>
      </c>
      <c r="D1320" s="747" t="str">
        <f t="shared" si="43"/>
        <v>GA4239</v>
      </c>
      <c r="E1320" s="1336">
        <v>1.0389999999999999</v>
      </c>
      <c r="F1320" s="644">
        <f t="shared" si="44"/>
        <v>1.0349999999999999</v>
      </c>
      <c r="G1320" s="748" t="s">
        <v>280</v>
      </c>
      <c r="H1320" s="1337">
        <v>0.37</v>
      </c>
      <c r="I1320" s="338"/>
    </row>
    <row r="1321" spans="2:9">
      <c r="B1321" s="651" t="s">
        <v>24</v>
      </c>
      <c r="C1321" s="1356">
        <v>4240</v>
      </c>
      <c r="D1321" s="747" t="str">
        <f t="shared" si="43"/>
        <v>GA4240</v>
      </c>
      <c r="E1321" s="1336">
        <v>0.94</v>
      </c>
      <c r="F1321" s="644">
        <f t="shared" si="44"/>
        <v>0.94599999999999995</v>
      </c>
      <c r="G1321" s="748" t="s">
        <v>280</v>
      </c>
      <c r="H1321" s="1337">
        <v>0.5</v>
      </c>
      <c r="I1321" s="338"/>
    </row>
    <row r="1322" spans="2:9">
      <c r="B1322" s="651" t="s">
        <v>24</v>
      </c>
      <c r="C1322" s="1356">
        <v>4243</v>
      </c>
      <c r="D1322" s="747" t="str">
        <f t="shared" si="43"/>
        <v>GA4243</v>
      </c>
      <c r="E1322" s="1336">
        <v>0.91200000000000003</v>
      </c>
      <c r="F1322" s="644">
        <f t="shared" si="44"/>
        <v>0.92100000000000004</v>
      </c>
      <c r="G1322" s="748" t="s">
        <v>280</v>
      </c>
      <c r="H1322" s="1337">
        <v>0.45</v>
      </c>
      <c r="I1322" s="338"/>
    </row>
    <row r="1323" spans="2:9">
      <c r="B1323" s="651" t="s">
        <v>24</v>
      </c>
      <c r="C1323" s="1356">
        <v>4244</v>
      </c>
      <c r="D1323" s="747" t="str">
        <f t="shared" si="43"/>
        <v>GA4244</v>
      </c>
      <c r="E1323" s="1336">
        <v>0.97799999999999998</v>
      </c>
      <c r="F1323" s="644">
        <f t="shared" si="44"/>
        <v>0.98</v>
      </c>
      <c r="G1323" s="748" t="s">
        <v>280</v>
      </c>
      <c r="H1323" s="1337">
        <v>0.37</v>
      </c>
      <c r="I1323" s="338"/>
    </row>
    <row r="1324" spans="2:9">
      <c r="B1324" s="651" t="s">
        <v>24</v>
      </c>
      <c r="C1324" s="1356">
        <v>4250</v>
      </c>
      <c r="D1324" s="747" t="str">
        <f t="shared" si="43"/>
        <v>GA4250</v>
      </c>
      <c r="E1324" s="1336">
        <v>0.97899999999999998</v>
      </c>
      <c r="F1324" s="644">
        <f t="shared" si="44"/>
        <v>0.98099999999999998</v>
      </c>
      <c r="G1324" s="748" t="s">
        <v>280</v>
      </c>
      <c r="H1324" s="1337">
        <v>0.37</v>
      </c>
      <c r="I1324" s="338"/>
    </row>
    <row r="1325" spans="2:9">
      <c r="B1325" s="651" t="s">
        <v>24</v>
      </c>
      <c r="C1325" s="1356">
        <v>4251</v>
      </c>
      <c r="D1325" s="747" t="str">
        <f t="shared" si="43"/>
        <v>GA4251</v>
      </c>
      <c r="E1325" s="1336">
        <v>1.014</v>
      </c>
      <c r="F1325" s="644">
        <f t="shared" si="44"/>
        <v>1.0129999999999999</v>
      </c>
      <c r="G1325" s="748" t="s">
        <v>280</v>
      </c>
      <c r="H1325" s="1337">
        <v>0.37</v>
      </c>
      <c r="I1325" s="338"/>
    </row>
    <row r="1326" spans="2:9">
      <c r="B1326" s="651" t="s">
        <v>24</v>
      </c>
      <c r="C1326" s="1356">
        <v>4263</v>
      </c>
      <c r="D1326" s="747" t="str">
        <f t="shared" si="43"/>
        <v>GA4263</v>
      </c>
      <c r="E1326" s="1336">
        <v>1.111</v>
      </c>
      <c r="F1326" s="644">
        <f t="shared" si="44"/>
        <v>1.1000000000000001</v>
      </c>
      <c r="G1326" s="748" t="s">
        <v>280</v>
      </c>
      <c r="H1326" s="1337">
        <v>0.36</v>
      </c>
      <c r="I1326" s="338"/>
    </row>
    <row r="1327" spans="2:9">
      <c r="B1327" s="651" t="s">
        <v>24</v>
      </c>
      <c r="C1327" s="1356">
        <v>4273</v>
      </c>
      <c r="D1327" s="747" t="str">
        <f t="shared" si="43"/>
        <v>GA4273</v>
      </c>
      <c r="E1327" s="1336">
        <v>0.93300000000000005</v>
      </c>
      <c r="F1327" s="644">
        <f t="shared" si="44"/>
        <v>0.94</v>
      </c>
      <c r="G1327" s="748" t="s">
        <v>280</v>
      </c>
      <c r="H1327" s="1337">
        <v>0.41</v>
      </c>
      <c r="I1327" s="338"/>
    </row>
    <row r="1328" spans="2:9">
      <c r="B1328" s="651" t="s">
        <v>24</v>
      </c>
      <c r="C1328" s="1356">
        <v>4279</v>
      </c>
      <c r="D1328" s="747" t="str">
        <f t="shared" si="43"/>
        <v>GA4279</v>
      </c>
      <c r="E1328" s="1336">
        <v>0.91700000000000004</v>
      </c>
      <c r="F1328" s="644">
        <f t="shared" si="44"/>
        <v>0.92500000000000004</v>
      </c>
      <c r="G1328" s="748" t="s">
        <v>280</v>
      </c>
      <c r="H1328" s="1337">
        <v>0.44</v>
      </c>
      <c r="I1328" s="338"/>
    </row>
    <row r="1329" spans="2:9">
      <c r="B1329" s="651" t="s">
        <v>24</v>
      </c>
      <c r="C1329" s="1356">
        <v>4283</v>
      </c>
      <c r="D1329" s="747" t="str">
        <f t="shared" si="43"/>
        <v>GA4283</v>
      </c>
      <c r="E1329" s="1336">
        <v>0.93500000000000005</v>
      </c>
      <c r="F1329" s="644">
        <f t="shared" si="44"/>
        <v>0.94199999999999995</v>
      </c>
      <c r="G1329" s="748" t="s">
        <v>280</v>
      </c>
      <c r="H1329" s="1337">
        <v>0.4</v>
      </c>
      <c r="I1329" s="338"/>
    </row>
    <row r="1330" spans="2:9">
      <c r="B1330" s="651" t="s">
        <v>24</v>
      </c>
      <c r="C1330" s="1356">
        <v>4299</v>
      </c>
      <c r="D1330" s="747" t="str">
        <f t="shared" si="43"/>
        <v>GA4299</v>
      </c>
      <c r="E1330" s="1336">
        <v>0.93</v>
      </c>
      <c r="F1330" s="644">
        <f t="shared" si="44"/>
        <v>0.93700000000000006</v>
      </c>
      <c r="G1330" s="748" t="s">
        <v>280</v>
      </c>
      <c r="H1330" s="1337">
        <v>0.28000000000000003</v>
      </c>
      <c r="I1330" s="338"/>
    </row>
    <row r="1331" spans="2:9">
      <c r="B1331" s="651" t="s">
        <v>24</v>
      </c>
      <c r="C1331" s="1356">
        <v>4304</v>
      </c>
      <c r="D1331" s="747" t="str">
        <f t="shared" si="43"/>
        <v>GA4304</v>
      </c>
      <c r="E1331" s="1336">
        <v>0.89800000000000002</v>
      </c>
      <c r="F1331" s="644">
        <f t="shared" si="44"/>
        <v>0.90800000000000003</v>
      </c>
      <c r="G1331" s="748" t="s">
        <v>280</v>
      </c>
      <c r="H1331" s="1337">
        <v>0.54</v>
      </c>
      <c r="I1331" s="338"/>
    </row>
    <row r="1332" spans="2:9">
      <c r="B1332" s="651" t="s">
        <v>24</v>
      </c>
      <c r="C1332" s="1356">
        <v>4307</v>
      </c>
      <c r="D1332" s="747" t="str">
        <f t="shared" si="43"/>
        <v>GA4307</v>
      </c>
      <c r="E1332" s="1336">
        <v>0.95399999999999996</v>
      </c>
      <c r="F1332" s="644">
        <f t="shared" si="44"/>
        <v>0.95899999999999996</v>
      </c>
      <c r="G1332" s="748" t="s">
        <v>280</v>
      </c>
      <c r="H1332" s="1337">
        <v>0.33</v>
      </c>
      <c r="I1332" s="338"/>
    </row>
    <row r="1333" spans="2:9">
      <c r="B1333" s="651" t="s">
        <v>24</v>
      </c>
      <c r="C1333" s="1356">
        <v>4351</v>
      </c>
      <c r="D1333" s="747" t="str">
        <f t="shared" si="43"/>
        <v>GA4351</v>
      </c>
      <c r="E1333" s="1336">
        <v>0.93700000000000006</v>
      </c>
      <c r="F1333" s="644">
        <f t="shared" si="44"/>
        <v>0.94299999999999995</v>
      </c>
      <c r="G1333" s="748" t="s">
        <v>280</v>
      </c>
      <c r="H1333" s="1337">
        <v>0.4</v>
      </c>
      <c r="I1333" s="338"/>
    </row>
    <row r="1334" spans="2:9">
      <c r="B1334" s="651" t="s">
        <v>24</v>
      </c>
      <c r="C1334" s="1356">
        <v>4352</v>
      </c>
      <c r="D1334" s="747" t="str">
        <f t="shared" si="43"/>
        <v>GA4352</v>
      </c>
      <c r="E1334" s="1336">
        <v>0.98399999999999999</v>
      </c>
      <c r="F1334" s="644">
        <f t="shared" si="44"/>
        <v>0.98599999999999999</v>
      </c>
      <c r="G1334" s="748" t="s">
        <v>280</v>
      </c>
      <c r="H1334" s="1337">
        <v>0.35</v>
      </c>
      <c r="I1334" s="338"/>
    </row>
    <row r="1335" spans="2:9">
      <c r="B1335" s="651" t="s">
        <v>24</v>
      </c>
      <c r="C1335" s="1356">
        <v>4361</v>
      </c>
      <c r="D1335" s="747" t="str">
        <f t="shared" si="43"/>
        <v>GA4361</v>
      </c>
      <c r="E1335" s="1336">
        <v>0.94499999999999995</v>
      </c>
      <c r="F1335" s="644">
        <f t="shared" si="44"/>
        <v>0.95099999999999996</v>
      </c>
      <c r="G1335" s="748" t="s">
        <v>280</v>
      </c>
      <c r="H1335" s="1337">
        <v>0.06</v>
      </c>
      <c r="I1335" s="338"/>
    </row>
    <row r="1336" spans="2:9">
      <c r="B1336" s="651" t="s">
        <v>24</v>
      </c>
      <c r="C1336" s="1356">
        <v>4410</v>
      </c>
      <c r="D1336" s="747" t="str">
        <f t="shared" si="43"/>
        <v>GA4410</v>
      </c>
      <c r="E1336" s="1336">
        <v>0.90200000000000002</v>
      </c>
      <c r="F1336" s="644">
        <f t="shared" si="44"/>
        <v>0.91200000000000003</v>
      </c>
      <c r="G1336" s="748" t="s">
        <v>280</v>
      </c>
      <c r="H1336" s="1337">
        <v>0.42</v>
      </c>
      <c r="I1336" s="338"/>
    </row>
    <row r="1337" spans="2:9">
      <c r="B1337" s="651" t="s">
        <v>24</v>
      </c>
      <c r="C1337" s="1356">
        <v>4420</v>
      </c>
      <c r="D1337" s="747" t="str">
        <f t="shared" si="43"/>
        <v>GA4420</v>
      </c>
      <c r="E1337" s="1336">
        <v>1.008</v>
      </c>
      <c r="F1337" s="644">
        <f t="shared" si="44"/>
        <v>1.0069999999999999</v>
      </c>
      <c r="G1337" s="748" t="s">
        <v>280</v>
      </c>
      <c r="H1337" s="1337">
        <v>0.4</v>
      </c>
      <c r="I1337" s="338"/>
    </row>
    <row r="1338" spans="2:9">
      <c r="B1338" s="651" t="s">
        <v>24</v>
      </c>
      <c r="C1338" s="1356">
        <v>4431</v>
      </c>
      <c r="D1338" s="747" t="str">
        <f t="shared" si="43"/>
        <v>GA4431</v>
      </c>
      <c r="E1338" s="1336">
        <v>0.95699999999999996</v>
      </c>
      <c r="F1338" s="644">
        <f t="shared" si="44"/>
        <v>0.96099999999999997</v>
      </c>
      <c r="G1338" s="748" t="s">
        <v>280</v>
      </c>
      <c r="H1338" s="1337">
        <v>0.39</v>
      </c>
      <c r="I1338" s="338"/>
    </row>
    <row r="1339" spans="2:9">
      <c r="B1339" s="651" t="s">
        <v>24</v>
      </c>
      <c r="C1339" s="1356">
        <v>4432</v>
      </c>
      <c r="D1339" s="747" t="str">
        <f t="shared" si="43"/>
        <v>GA4432</v>
      </c>
      <c r="E1339" s="1336">
        <v>0.96699999999999997</v>
      </c>
      <c r="F1339" s="644">
        <f t="shared" si="44"/>
        <v>0.97</v>
      </c>
      <c r="G1339" s="748" t="s">
        <v>280</v>
      </c>
      <c r="H1339" s="1337">
        <v>0.35</v>
      </c>
      <c r="I1339" s="338"/>
    </row>
    <row r="1340" spans="2:9">
      <c r="B1340" s="651" t="s">
        <v>24</v>
      </c>
      <c r="C1340" s="1356">
        <v>4452</v>
      </c>
      <c r="D1340" s="747" t="str">
        <f t="shared" si="43"/>
        <v>GA4452</v>
      </c>
      <c r="E1340" s="1336">
        <v>1.1339999999999999</v>
      </c>
      <c r="F1340" s="644">
        <f t="shared" si="44"/>
        <v>1.121</v>
      </c>
      <c r="G1340" s="748" t="s">
        <v>280</v>
      </c>
      <c r="H1340" s="1337">
        <v>0.48</v>
      </c>
      <c r="I1340" s="338"/>
    </row>
    <row r="1341" spans="2:9">
      <c r="B1341" s="651" t="s">
        <v>24</v>
      </c>
      <c r="C1341" s="1356">
        <v>4459</v>
      </c>
      <c r="D1341" s="747" t="str">
        <f t="shared" si="43"/>
        <v>GA4459</v>
      </c>
      <c r="E1341" s="1336">
        <v>0.95599999999999996</v>
      </c>
      <c r="F1341" s="644">
        <f t="shared" si="44"/>
        <v>0.96</v>
      </c>
      <c r="G1341" s="748" t="s">
        <v>280</v>
      </c>
      <c r="H1341" s="1337">
        <v>0.4</v>
      </c>
      <c r="I1341" s="338"/>
    </row>
    <row r="1342" spans="2:9">
      <c r="B1342" s="651" t="s">
        <v>24</v>
      </c>
      <c r="C1342" s="1356">
        <v>4470</v>
      </c>
      <c r="D1342" s="747" t="str">
        <f t="shared" si="43"/>
        <v>GA4470</v>
      </c>
      <c r="E1342" s="1336">
        <v>0.90700000000000003</v>
      </c>
      <c r="F1342" s="644">
        <f t="shared" si="44"/>
        <v>0.91600000000000004</v>
      </c>
      <c r="G1342" s="748" t="s">
        <v>280</v>
      </c>
      <c r="H1342" s="1337">
        <v>0.38</v>
      </c>
      <c r="I1342" s="338"/>
    </row>
    <row r="1343" spans="2:9">
      <c r="B1343" s="651" t="s">
        <v>24</v>
      </c>
      <c r="C1343" s="1356">
        <v>4484</v>
      </c>
      <c r="D1343" s="747" t="str">
        <f t="shared" si="43"/>
        <v>GA4484</v>
      </c>
      <c r="E1343" s="1336">
        <v>1.05</v>
      </c>
      <c r="F1343" s="644">
        <f t="shared" si="44"/>
        <v>1.0449999999999999</v>
      </c>
      <c r="G1343" s="748" t="s">
        <v>280</v>
      </c>
      <c r="H1343" s="1337">
        <v>0.43</v>
      </c>
      <c r="I1343" s="338"/>
    </row>
    <row r="1344" spans="2:9">
      <c r="B1344" s="651" t="s">
        <v>24</v>
      </c>
      <c r="C1344" s="1356">
        <v>4493</v>
      </c>
      <c r="D1344" s="747" t="str">
        <f t="shared" si="43"/>
        <v>GA4493</v>
      </c>
      <c r="E1344" s="1336">
        <v>0.97699999999999998</v>
      </c>
      <c r="F1344" s="644">
        <f t="shared" si="44"/>
        <v>0.97899999999999998</v>
      </c>
      <c r="G1344" s="748" t="s">
        <v>280</v>
      </c>
      <c r="H1344" s="1337">
        <v>0.43</v>
      </c>
      <c r="I1344" s="338"/>
    </row>
    <row r="1345" spans="2:9">
      <c r="B1345" s="651" t="s">
        <v>24</v>
      </c>
      <c r="C1345" s="1356">
        <v>4511</v>
      </c>
      <c r="D1345" s="747" t="str">
        <f t="shared" si="43"/>
        <v>GA4511</v>
      </c>
      <c r="E1345" s="1336">
        <v>1.0289999999999999</v>
      </c>
      <c r="F1345" s="644">
        <f t="shared" si="44"/>
        <v>1.026</v>
      </c>
      <c r="G1345" s="748" t="s">
        <v>280</v>
      </c>
      <c r="H1345" s="1337">
        <v>0.2</v>
      </c>
      <c r="I1345" s="338"/>
    </row>
    <row r="1346" spans="2:9">
      <c r="B1346" s="651" t="s">
        <v>24</v>
      </c>
      <c r="C1346" s="1356">
        <v>4557</v>
      </c>
      <c r="D1346" s="747" t="str">
        <f t="shared" si="43"/>
        <v>GA4557</v>
      </c>
      <c r="E1346" s="1336">
        <v>1.03</v>
      </c>
      <c r="F1346" s="644">
        <f t="shared" si="44"/>
        <v>1.0269999999999999</v>
      </c>
      <c r="G1346" s="748" t="s">
        <v>280</v>
      </c>
      <c r="H1346" s="1337">
        <v>0.33</v>
      </c>
      <c r="I1346" s="338"/>
    </row>
    <row r="1347" spans="2:9">
      <c r="B1347" s="651" t="s">
        <v>24</v>
      </c>
      <c r="C1347" s="1356">
        <v>4558</v>
      </c>
      <c r="D1347" s="747" t="str">
        <f t="shared" si="43"/>
        <v>GA4558</v>
      </c>
      <c r="E1347" s="1336">
        <v>0.96799999999999997</v>
      </c>
      <c r="F1347" s="644">
        <f t="shared" si="44"/>
        <v>0.97099999999999997</v>
      </c>
      <c r="G1347" s="748" t="s">
        <v>280</v>
      </c>
      <c r="H1347" s="1337">
        <v>0.36</v>
      </c>
      <c r="I1347" s="338"/>
    </row>
    <row r="1348" spans="2:9">
      <c r="B1348" s="651" t="s">
        <v>24</v>
      </c>
      <c r="C1348" s="1356">
        <v>4568</v>
      </c>
      <c r="D1348" s="747" t="str">
        <f t="shared" si="43"/>
        <v>GA4568</v>
      </c>
      <c r="E1348" s="1336">
        <v>1.2989999999999999</v>
      </c>
      <c r="F1348" s="644">
        <f t="shared" si="44"/>
        <v>1.2689999999999999</v>
      </c>
      <c r="G1348" s="748" t="s">
        <v>280</v>
      </c>
      <c r="H1348" s="1337">
        <v>0.12</v>
      </c>
      <c r="I1348" s="338"/>
    </row>
    <row r="1349" spans="2:9">
      <c r="B1349" s="651" t="s">
        <v>24</v>
      </c>
      <c r="C1349" s="1356">
        <v>4581</v>
      </c>
      <c r="D1349" s="747" t="str">
        <f t="shared" si="43"/>
        <v>GA4581</v>
      </c>
      <c r="E1349" s="1336">
        <v>1.536</v>
      </c>
      <c r="F1349" s="644">
        <f t="shared" si="44"/>
        <v>1.482</v>
      </c>
      <c r="G1349" s="748" t="s">
        <v>280</v>
      </c>
      <c r="H1349" s="1337">
        <v>0.4</v>
      </c>
      <c r="I1349" s="338"/>
    </row>
    <row r="1350" spans="2:9">
      <c r="B1350" s="651" t="s">
        <v>24</v>
      </c>
      <c r="C1350" s="1356">
        <v>4583</v>
      </c>
      <c r="D1350" s="747" t="str">
        <f t="shared" si="43"/>
        <v>GA4583</v>
      </c>
      <c r="E1350" s="1336">
        <v>0.99099999999999999</v>
      </c>
      <c r="F1350" s="644">
        <f t="shared" si="44"/>
        <v>0.99199999999999999</v>
      </c>
      <c r="G1350" s="748" t="s">
        <v>280</v>
      </c>
      <c r="H1350" s="1337">
        <v>0.44</v>
      </c>
      <c r="I1350" s="338"/>
    </row>
    <row r="1351" spans="2:9">
      <c r="B1351" s="651" t="s">
        <v>24</v>
      </c>
      <c r="C1351" s="1356">
        <v>4611</v>
      </c>
      <c r="D1351" s="747" t="str">
        <f t="shared" si="43"/>
        <v>GA4611</v>
      </c>
      <c r="E1351" s="1336">
        <v>0.93500000000000005</v>
      </c>
      <c r="F1351" s="644">
        <f t="shared" si="44"/>
        <v>0.94199999999999995</v>
      </c>
      <c r="G1351" s="748" t="s">
        <v>280</v>
      </c>
      <c r="H1351" s="1337">
        <v>0.28999999999999998</v>
      </c>
      <c r="I1351" s="338"/>
    </row>
    <row r="1352" spans="2:9">
      <c r="B1352" s="651" t="s">
        <v>24</v>
      </c>
      <c r="C1352" s="1356">
        <v>4635</v>
      </c>
      <c r="D1352" s="747" t="str">
        <f t="shared" si="43"/>
        <v>GA4635</v>
      </c>
      <c r="E1352" s="1336">
        <v>1.03</v>
      </c>
      <c r="F1352" s="644">
        <f t="shared" si="44"/>
        <v>1.0269999999999999</v>
      </c>
      <c r="G1352" s="748" t="s">
        <v>280</v>
      </c>
      <c r="H1352" s="1337">
        <v>0.37</v>
      </c>
      <c r="I1352" s="338"/>
    </row>
    <row r="1353" spans="2:9">
      <c r="B1353" s="651" t="s">
        <v>24</v>
      </c>
      <c r="C1353" s="1356">
        <v>4653</v>
      </c>
      <c r="D1353" s="747" t="str">
        <f t="shared" si="43"/>
        <v>GA4653</v>
      </c>
      <c r="E1353" s="1336">
        <v>0.96699999999999997</v>
      </c>
      <c r="F1353" s="644">
        <f t="shared" si="44"/>
        <v>0.97</v>
      </c>
      <c r="G1353" s="748" t="s">
        <v>280</v>
      </c>
      <c r="H1353" s="1337">
        <v>0.37</v>
      </c>
      <c r="I1353" s="338"/>
    </row>
    <row r="1354" spans="2:9">
      <c r="B1354" s="651" t="s">
        <v>24</v>
      </c>
      <c r="C1354" s="1356">
        <v>4665</v>
      </c>
      <c r="D1354" s="747" t="str">
        <f t="shared" si="43"/>
        <v>GA4665</v>
      </c>
      <c r="E1354" s="1336">
        <v>1.2989999999999999</v>
      </c>
      <c r="F1354" s="644">
        <f t="shared" si="44"/>
        <v>1.2689999999999999</v>
      </c>
      <c r="G1354" s="748" t="s">
        <v>280</v>
      </c>
      <c r="H1354" s="1337">
        <v>0.12</v>
      </c>
      <c r="I1354" s="338"/>
    </row>
    <row r="1355" spans="2:9">
      <c r="B1355" s="651" t="s">
        <v>24</v>
      </c>
      <c r="C1355" s="1356">
        <v>4683</v>
      </c>
      <c r="D1355" s="747" t="str">
        <f t="shared" ref="D1355:D1418" si="45">B1355&amp;TEXT(C1355,"0000")</f>
        <v>GA4683</v>
      </c>
      <c r="E1355" s="1336">
        <v>0.98</v>
      </c>
      <c r="F1355" s="644">
        <f t="shared" ref="F1355:F1418" si="46">IF(E1355="NA","NA",ROUND((E1355-1)*0.9+1,3))</f>
        <v>0.98199999999999998</v>
      </c>
      <c r="G1355" s="748" t="s">
        <v>280</v>
      </c>
      <c r="H1355" s="1337">
        <v>0.39</v>
      </c>
      <c r="I1355" s="338"/>
    </row>
    <row r="1356" spans="2:9">
      <c r="B1356" s="651" t="s">
        <v>24</v>
      </c>
      <c r="C1356" s="1356">
        <v>4686</v>
      </c>
      <c r="D1356" s="747" t="str">
        <f t="shared" si="45"/>
        <v>GA4686</v>
      </c>
      <c r="E1356" s="1336">
        <v>0.96099999999999997</v>
      </c>
      <c r="F1356" s="644">
        <f t="shared" si="46"/>
        <v>0.96499999999999997</v>
      </c>
      <c r="G1356" s="748" t="s">
        <v>280</v>
      </c>
      <c r="H1356" s="1337">
        <v>0.4</v>
      </c>
      <c r="I1356" s="338"/>
    </row>
    <row r="1357" spans="2:9">
      <c r="B1357" s="651" t="s">
        <v>24</v>
      </c>
      <c r="C1357" s="1356">
        <v>4692</v>
      </c>
      <c r="D1357" s="747" t="str">
        <f t="shared" si="45"/>
        <v>GA4692</v>
      </c>
      <c r="E1357" s="1336">
        <v>0.97</v>
      </c>
      <c r="F1357" s="644">
        <f t="shared" si="46"/>
        <v>0.97299999999999998</v>
      </c>
      <c r="G1357" s="748" t="s">
        <v>280</v>
      </c>
      <c r="H1357" s="1337">
        <v>0.28999999999999998</v>
      </c>
      <c r="I1357" s="338"/>
    </row>
    <row r="1358" spans="2:9">
      <c r="B1358" s="651" t="s">
        <v>24</v>
      </c>
      <c r="C1358" s="1356">
        <v>4693</v>
      </c>
      <c r="D1358" s="747" t="str">
        <f t="shared" si="45"/>
        <v>GA4693</v>
      </c>
      <c r="E1358" s="1336">
        <v>0.96099999999999997</v>
      </c>
      <c r="F1358" s="644">
        <f t="shared" si="46"/>
        <v>0.96499999999999997</v>
      </c>
      <c r="G1358" s="748" t="s">
        <v>280</v>
      </c>
      <c r="H1358" s="1337">
        <v>0.33</v>
      </c>
      <c r="I1358" s="338"/>
    </row>
    <row r="1359" spans="2:9">
      <c r="B1359" s="651" t="s">
        <v>24</v>
      </c>
      <c r="C1359" s="1356">
        <v>4703</v>
      </c>
      <c r="D1359" s="747" t="str">
        <f t="shared" si="45"/>
        <v>GA4703</v>
      </c>
      <c r="E1359" s="1336">
        <v>0.93700000000000006</v>
      </c>
      <c r="F1359" s="644">
        <f t="shared" si="46"/>
        <v>0.94299999999999995</v>
      </c>
      <c r="G1359" s="748" t="s">
        <v>280</v>
      </c>
      <c r="H1359" s="1337">
        <v>0.39</v>
      </c>
      <c r="I1359" s="338"/>
    </row>
    <row r="1360" spans="2:9">
      <c r="B1360" s="651" t="s">
        <v>24</v>
      </c>
      <c r="C1360" s="1356">
        <v>4717</v>
      </c>
      <c r="D1360" s="747" t="str">
        <f t="shared" si="45"/>
        <v>GA4717</v>
      </c>
      <c r="E1360" s="1336">
        <v>0.54600000000000004</v>
      </c>
      <c r="F1360" s="644">
        <f t="shared" si="46"/>
        <v>0.59099999999999997</v>
      </c>
      <c r="G1360" s="748" t="s">
        <v>280</v>
      </c>
      <c r="H1360" s="1337">
        <v>0.28000000000000003</v>
      </c>
      <c r="I1360" s="338"/>
    </row>
    <row r="1361" spans="2:9">
      <c r="B1361" s="651" t="s">
        <v>24</v>
      </c>
      <c r="C1361" s="1356">
        <v>4720</v>
      </c>
      <c r="D1361" s="747" t="str">
        <f t="shared" si="45"/>
        <v>GA4720</v>
      </c>
      <c r="E1361" s="1336">
        <v>0.92200000000000004</v>
      </c>
      <c r="F1361" s="644">
        <f t="shared" si="46"/>
        <v>0.93</v>
      </c>
      <c r="G1361" s="748" t="s">
        <v>280</v>
      </c>
      <c r="H1361" s="1337">
        <v>0.36</v>
      </c>
      <c r="I1361" s="338"/>
    </row>
    <row r="1362" spans="2:9">
      <c r="B1362" s="651" t="s">
        <v>24</v>
      </c>
      <c r="C1362" s="1356">
        <v>4740</v>
      </c>
      <c r="D1362" s="747" t="str">
        <f t="shared" si="45"/>
        <v>GA4740</v>
      </c>
      <c r="E1362" s="1336">
        <v>1.016</v>
      </c>
      <c r="F1362" s="644">
        <f t="shared" si="46"/>
        <v>1.014</v>
      </c>
      <c r="G1362" s="748" t="s">
        <v>280</v>
      </c>
      <c r="H1362" s="1337">
        <v>0.39</v>
      </c>
      <c r="I1362" s="338"/>
    </row>
    <row r="1363" spans="2:9">
      <c r="B1363" s="651" t="s">
        <v>24</v>
      </c>
      <c r="C1363" s="1356">
        <v>4741</v>
      </c>
      <c r="D1363" s="747" t="str">
        <f t="shared" si="45"/>
        <v>GA4741</v>
      </c>
      <c r="E1363" s="1336">
        <v>0.95599999999999996</v>
      </c>
      <c r="F1363" s="644">
        <f t="shared" si="46"/>
        <v>0.96</v>
      </c>
      <c r="G1363" s="748" t="s">
        <v>280</v>
      </c>
      <c r="H1363" s="1337">
        <v>0.39</v>
      </c>
      <c r="I1363" s="338"/>
    </row>
    <row r="1364" spans="2:9">
      <c r="B1364" s="651" t="s">
        <v>24</v>
      </c>
      <c r="C1364" s="1356">
        <v>4751</v>
      </c>
      <c r="D1364" s="747" t="str">
        <f t="shared" si="45"/>
        <v>GA4751</v>
      </c>
      <c r="E1364" s="1336">
        <v>0.98599999999999999</v>
      </c>
      <c r="F1364" s="644">
        <f t="shared" si="46"/>
        <v>0.98699999999999999</v>
      </c>
      <c r="G1364" s="748" t="s">
        <v>280</v>
      </c>
      <c r="H1364" s="1337">
        <v>0.38</v>
      </c>
      <c r="I1364" s="338"/>
    </row>
    <row r="1365" spans="2:9">
      <c r="B1365" s="651" t="s">
        <v>24</v>
      </c>
      <c r="C1365" s="1356">
        <v>4771</v>
      </c>
      <c r="D1365" s="747" t="str">
        <f t="shared" si="45"/>
        <v>GA4771</v>
      </c>
      <c r="E1365" s="1336">
        <v>1.5580000000000001</v>
      </c>
      <c r="F1365" s="644">
        <f t="shared" si="46"/>
        <v>1.502</v>
      </c>
      <c r="G1365" s="748" t="s">
        <v>280</v>
      </c>
      <c r="H1365" s="1337">
        <v>0.33</v>
      </c>
      <c r="I1365" s="338"/>
    </row>
    <row r="1366" spans="2:9">
      <c r="B1366" s="651" t="s">
        <v>24</v>
      </c>
      <c r="C1366" s="1356">
        <v>4777</v>
      </c>
      <c r="D1366" s="747" t="str">
        <f t="shared" si="45"/>
        <v>GA4777</v>
      </c>
      <c r="E1366" s="1336">
        <v>1.014</v>
      </c>
      <c r="F1366" s="644">
        <f t="shared" si="46"/>
        <v>1.0129999999999999</v>
      </c>
      <c r="G1366" s="748" t="s">
        <v>280</v>
      </c>
      <c r="H1366" s="1337">
        <v>0.38</v>
      </c>
      <c r="I1366" s="338"/>
    </row>
    <row r="1367" spans="2:9">
      <c r="B1367" s="651" t="s">
        <v>24</v>
      </c>
      <c r="C1367" s="1356">
        <v>4825</v>
      </c>
      <c r="D1367" s="747" t="str">
        <f t="shared" si="45"/>
        <v>GA4825</v>
      </c>
      <c r="E1367" s="1336">
        <v>0.95899999999999996</v>
      </c>
      <c r="F1367" s="644">
        <f t="shared" si="46"/>
        <v>0.96299999999999997</v>
      </c>
      <c r="G1367" s="748" t="s">
        <v>280</v>
      </c>
      <c r="H1367" s="1337">
        <v>0.32</v>
      </c>
      <c r="I1367" s="338"/>
    </row>
    <row r="1368" spans="2:9">
      <c r="B1368" s="651" t="s">
        <v>24</v>
      </c>
      <c r="C1368" s="1356">
        <v>4828</v>
      </c>
      <c r="D1368" s="747" t="str">
        <f t="shared" si="45"/>
        <v>GA4828</v>
      </c>
      <c r="E1368" s="1336">
        <v>0.998</v>
      </c>
      <c r="F1368" s="644">
        <f t="shared" si="46"/>
        <v>0.998</v>
      </c>
      <c r="G1368" s="748" t="s">
        <v>280</v>
      </c>
      <c r="H1368" s="1337">
        <v>0.3</v>
      </c>
      <c r="I1368" s="338"/>
    </row>
    <row r="1369" spans="2:9">
      <c r="B1369" s="651" t="s">
        <v>24</v>
      </c>
      <c r="C1369" s="1356">
        <v>4829</v>
      </c>
      <c r="D1369" s="747" t="str">
        <f t="shared" si="45"/>
        <v>GA4829</v>
      </c>
      <c r="E1369" s="1336">
        <v>1.121</v>
      </c>
      <c r="F1369" s="644">
        <f t="shared" si="46"/>
        <v>1.109</v>
      </c>
      <c r="G1369" s="748" t="s">
        <v>280</v>
      </c>
      <c r="H1369" s="1337">
        <v>0.3</v>
      </c>
      <c r="I1369" s="338"/>
    </row>
    <row r="1370" spans="2:9">
      <c r="B1370" s="651" t="s">
        <v>24</v>
      </c>
      <c r="C1370" s="1356">
        <v>4902</v>
      </c>
      <c r="D1370" s="747" t="str">
        <f t="shared" si="45"/>
        <v>GA4902</v>
      </c>
      <c r="E1370" s="1336">
        <v>0.97899999999999998</v>
      </c>
      <c r="F1370" s="644">
        <f t="shared" si="46"/>
        <v>0.98099999999999998</v>
      </c>
      <c r="G1370" s="748" t="s">
        <v>280</v>
      </c>
      <c r="H1370" s="1337">
        <v>0.35</v>
      </c>
      <c r="I1370" s="338"/>
    </row>
    <row r="1371" spans="2:9">
      <c r="B1371" s="651" t="s">
        <v>24</v>
      </c>
      <c r="C1371" s="1356">
        <v>4923</v>
      </c>
      <c r="D1371" s="747" t="str">
        <f t="shared" si="45"/>
        <v>GA4923</v>
      </c>
      <c r="E1371" s="1336">
        <v>0.93100000000000005</v>
      </c>
      <c r="F1371" s="644">
        <f t="shared" si="46"/>
        <v>0.93799999999999994</v>
      </c>
      <c r="G1371" s="748" t="s">
        <v>280</v>
      </c>
      <c r="H1371" s="1337">
        <v>0.62</v>
      </c>
      <c r="I1371" s="338"/>
    </row>
    <row r="1372" spans="2:9">
      <c r="B1372" s="651" t="s">
        <v>24</v>
      </c>
      <c r="C1372" s="1356">
        <v>5020</v>
      </c>
      <c r="D1372" s="747" t="str">
        <f t="shared" si="45"/>
        <v>GA5020</v>
      </c>
      <c r="E1372" s="1336">
        <v>1.232</v>
      </c>
      <c r="F1372" s="644">
        <f t="shared" si="46"/>
        <v>1.2090000000000001</v>
      </c>
      <c r="G1372" s="748" t="s">
        <v>280</v>
      </c>
      <c r="H1372" s="1337">
        <v>0.45</v>
      </c>
      <c r="I1372" s="338"/>
    </row>
    <row r="1373" spans="2:9">
      <c r="B1373" s="651" t="s">
        <v>24</v>
      </c>
      <c r="C1373" s="1356">
        <v>5022</v>
      </c>
      <c r="D1373" s="747" t="str">
        <f t="shared" si="45"/>
        <v>GA5022</v>
      </c>
      <c r="E1373" s="1336">
        <v>1.22</v>
      </c>
      <c r="F1373" s="644">
        <f t="shared" si="46"/>
        <v>1.198</v>
      </c>
      <c r="G1373" s="748" t="s">
        <v>280</v>
      </c>
      <c r="H1373" s="1337">
        <v>0.86</v>
      </c>
      <c r="I1373" s="338"/>
    </row>
    <row r="1374" spans="2:9">
      <c r="B1374" s="651" t="s">
        <v>24</v>
      </c>
      <c r="C1374" s="1356">
        <v>5037</v>
      </c>
      <c r="D1374" s="747" t="str">
        <f t="shared" si="45"/>
        <v>GA5037</v>
      </c>
      <c r="E1374" s="1336">
        <v>1.2629999999999999</v>
      </c>
      <c r="F1374" s="644">
        <f t="shared" si="46"/>
        <v>1.2370000000000001</v>
      </c>
      <c r="G1374" s="748" t="s">
        <v>280</v>
      </c>
      <c r="H1374" s="1337">
        <v>0.49</v>
      </c>
      <c r="I1374" s="338"/>
    </row>
    <row r="1375" spans="2:9">
      <c r="B1375" s="651" t="s">
        <v>24</v>
      </c>
      <c r="C1375" s="1356">
        <v>5040</v>
      </c>
      <c r="D1375" s="747" t="str">
        <f t="shared" si="45"/>
        <v>GA5040</v>
      </c>
      <c r="E1375" s="1336">
        <v>1.3320000000000001</v>
      </c>
      <c r="F1375" s="644">
        <f t="shared" si="46"/>
        <v>1.2989999999999999</v>
      </c>
      <c r="G1375" s="748" t="s">
        <v>280</v>
      </c>
      <c r="H1375" s="1337">
        <v>0.41</v>
      </c>
      <c r="I1375" s="338"/>
    </row>
    <row r="1376" spans="2:9">
      <c r="B1376" s="651" t="s">
        <v>24</v>
      </c>
      <c r="C1376" s="1356">
        <v>5057</v>
      </c>
      <c r="D1376" s="747" t="str">
        <f t="shared" si="45"/>
        <v>GA5057</v>
      </c>
      <c r="E1376" s="1336">
        <v>1.254</v>
      </c>
      <c r="F1376" s="644">
        <f t="shared" si="46"/>
        <v>1.2290000000000001</v>
      </c>
      <c r="G1376" s="748" t="s">
        <v>280</v>
      </c>
      <c r="H1376" s="1337">
        <v>0.37</v>
      </c>
      <c r="I1376" s="338"/>
    </row>
    <row r="1377" spans="2:9">
      <c r="B1377" s="651" t="s">
        <v>24</v>
      </c>
      <c r="C1377" s="1356">
        <v>5059</v>
      </c>
      <c r="D1377" s="747" t="str">
        <f t="shared" si="45"/>
        <v>GA5059</v>
      </c>
      <c r="E1377" s="1336">
        <v>1.272</v>
      </c>
      <c r="F1377" s="644">
        <f t="shared" si="46"/>
        <v>1.2450000000000001</v>
      </c>
      <c r="G1377" s="748" t="s">
        <v>280</v>
      </c>
      <c r="H1377" s="1337">
        <v>0.6</v>
      </c>
      <c r="I1377" s="338"/>
    </row>
    <row r="1378" spans="2:9">
      <c r="B1378" s="651" t="s">
        <v>24</v>
      </c>
      <c r="C1378" s="1356">
        <v>5102</v>
      </c>
      <c r="D1378" s="747" t="str">
        <f t="shared" si="45"/>
        <v>GA5102</v>
      </c>
      <c r="E1378" s="1336">
        <v>1.206</v>
      </c>
      <c r="F1378" s="644">
        <f t="shared" si="46"/>
        <v>1.1850000000000001</v>
      </c>
      <c r="G1378" s="748" t="s">
        <v>280</v>
      </c>
      <c r="H1378" s="1337">
        <v>0.45</v>
      </c>
      <c r="I1378" s="338"/>
    </row>
    <row r="1379" spans="2:9">
      <c r="B1379" s="651" t="s">
        <v>24</v>
      </c>
      <c r="C1379" s="1356">
        <v>5146</v>
      </c>
      <c r="D1379" s="747" t="str">
        <f t="shared" si="45"/>
        <v>GA5146</v>
      </c>
      <c r="E1379" s="1336">
        <v>1.1379999999999999</v>
      </c>
      <c r="F1379" s="644">
        <f t="shared" si="46"/>
        <v>1.1240000000000001</v>
      </c>
      <c r="G1379" s="748" t="s">
        <v>280</v>
      </c>
      <c r="H1379" s="1337">
        <v>0.52</v>
      </c>
      <c r="I1379" s="338"/>
    </row>
    <row r="1380" spans="2:9">
      <c r="B1380" s="651" t="s">
        <v>24</v>
      </c>
      <c r="C1380" s="1356">
        <v>5160</v>
      </c>
      <c r="D1380" s="747" t="str">
        <f t="shared" si="45"/>
        <v>GA5160</v>
      </c>
      <c r="E1380" s="1336">
        <v>1.2390000000000001</v>
      </c>
      <c r="F1380" s="644">
        <f t="shared" si="46"/>
        <v>1.2150000000000001</v>
      </c>
      <c r="G1380" s="748" t="s">
        <v>280</v>
      </c>
      <c r="H1380" s="1337">
        <v>0.41</v>
      </c>
      <c r="I1380" s="338"/>
    </row>
    <row r="1381" spans="2:9">
      <c r="B1381" s="651" t="s">
        <v>24</v>
      </c>
      <c r="C1381" s="1356">
        <v>5183</v>
      </c>
      <c r="D1381" s="747" t="str">
        <f t="shared" si="45"/>
        <v>GA5183</v>
      </c>
      <c r="E1381" s="1336">
        <v>1.1379999999999999</v>
      </c>
      <c r="F1381" s="644">
        <f t="shared" si="46"/>
        <v>1.1240000000000001</v>
      </c>
      <c r="G1381" s="748" t="s">
        <v>280</v>
      </c>
      <c r="H1381" s="1337">
        <v>0.34</v>
      </c>
      <c r="I1381" s="338"/>
    </row>
    <row r="1382" spans="2:9">
      <c r="B1382" s="651" t="s">
        <v>24</v>
      </c>
      <c r="C1382" s="1356">
        <v>5188</v>
      </c>
      <c r="D1382" s="747" t="str">
        <f t="shared" si="45"/>
        <v>GA5188</v>
      </c>
      <c r="E1382" s="1336">
        <v>1.091</v>
      </c>
      <c r="F1382" s="644">
        <f t="shared" si="46"/>
        <v>1.0820000000000001</v>
      </c>
      <c r="G1382" s="748" t="s">
        <v>280</v>
      </c>
      <c r="H1382" s="1337">
        <v>0.41</v>
      </c>
      <c r="I1382" s="338"/>
    </row>
    <row r="1383" spans="2:9">
      <c r="B1383" s="651" t="s">
        <v>24</v>
      </c>
      <c r="C1383" s="1356">
        <v>5190</v>
      </c>
      <c r="D1383" s="747" t="str">
        <f t="shared" si="45"/>
        <v>GA5190</v>
      </c>
      <c r="E1383" s="1336">
        <v>1.2589999999999999</v>
      </c>
      <c r="F1383" s="644">
        <f t="shared" si="46"/>
        <v>1.2330000000000001</v>
      </c>
      <c r="G1383" s="748" t="s">
        <v>280</v>
      </c>
      <c r="H1383" s="1337">
        <v>0.31</v>
      </c>
      <c r="I1383" s="338"/>
    </row>
    <row r="1384" spans="2:9">
      <c r="B1384" s="651" t="s">
        <v>24</v>
      </c>
      <c r="C1384" s="1356">
        <v>5191</v>
      </c>
      <c r="D1384" s="747" t="str">
        <f t="shared" si="45"/>
        <v>GA5191</v>
      </c>
      <c r="E1384" s="1336">
        <v>1.0129999999999999</v>
      </c>
      <c r="F1384" s="644">
        <f t="shared" si="46"/>
        <v>1.012</v>
      </c>
      <c r="G1384" s="748" t="s">
        <v>280</v>
      </c>
      <c r="H1384" s="1337">
        <v>0.14000000000000001</v>
      </c>
      <c r="I1384" s="338"/>
    </row>
    <row r="1385" spans="2:9">
      <c r="B1385" s="651" t="s">
        <v>24</v>
      </c>
      <c r="C1385" s="1356">
        <v>5192</v>
      </c>
      <c r="D1385" s="747" t="str">
        <f t="shared" si="45"/>
        <v>GA5192</v>
      </c>
      <c r="E1385" s="1336">
        <v>0.90200000000000002</v>
      </c>
      <c r="F1385" s="644">
        <f t="shared" si="46"/>
        <v>0.91200000000000003</v>
      </c>
      <c r="G1385" s="748" t="s">
        <v>280</v>
      </c>
      <c r="H1385" s="1337">
        <v>0.4</v>
      </c>
      <c r="I1385" s="338"/>
    </row>
    <row r="1386" spans="2:9">
      <c r="B1386" s="651" t="s">
        <v>24</v>
      </c>
      <c r="C1386" s="1356">
        <v>5213</v>
      </c>
      <c r="D1386" s="747" t="str">
        <f t="shared" si="45"/>
        <v>GA5213</v>
      </c>
      <c r="E1386" s="1336">
        <v>1.262</v>
      </c>
      <c r="F1386" s="644">
        <f t="shared" si="46"/>
        <v>1.236</v>
      </c>
      <c r="G1386" s="748" t="s">
        <v>280</v>
      </c>
      <c r="H1386" s="1337">
        <v>0.67</v>
      </c>
      <c r="I1386" s="338"/>
    </row>
    <row r="1387" spans="2:9">
      <c r="B1387" s="651" t="s">
        <v>24</v>
      </c>
      <c r="C1387" s="1356">
        <v>5215</v>
      </c>
      <c r="D1387" s="747" t="str">
        <f t="shared" si="45"/>
        <v>GA5215</v>
      </c>
      <c r="E1387" s="1336">
        <v>1.228</v>
      </c>
      <c r="F1387" s="644">
        <f t="shared" si="46"/>
        <v>1.2050000000000001</v>
      </c>
      <c r="G1387" s="748" t="s">
        <v>280</v>
      </c>
      <c r="H1387" s="1337">
        <v>0.52</v>
      </c>
      <c r="I1387" s="338"/>
    </row>
    <row r="1388" spans="2:9">
      <c r="B1388" s="651" t="s">
        <v>24</v>
      </c>
      <c r="C1388" s="1356">
        <v>5221</v>
      </c>
      <c r="D1388" s="747" t="str">
        <f t="shared" si="45"/>
        <v>GA5221</v>
      </c>
      <c r="E1388" s="1336">
        <v>1.2190000000000001</v>
      </c>
      <c r="F1388" s="644">
        <f t="shared" si="46"/>
        <v>1.1970000000000001</v>
      </c>
      <c r="G1388" s="748" t="s">
        <v>280</v>
      </c>
      <c r="H1388" s="1337">
        <v>0.43</v>
      </c>
      <c r="I1388" s="338"/>
    </row>
    <row r="1389" spans="2:9">
      <c r="B1389" s="651" t="s">
        <v>24</v>
      </c>
      <c r="C1389" s="1356">
        <v>5222</v>
      </c>
      <c r="D1389" s="747" t="str">
        <f t="shared" si="45"/>
        <v>GA5222</v>
      </c>
      <c r="E1389" s="1336">
        <v>1.222</v>
      </c>
      <c r="F1389" s="644">
        <f t="shared" si="46"/>
        <v>1.2</v>
      </c>
      <c r="G1389" s="748" t="s">
        <v>280</v>
      </c>
      <c r="H1389" s="1337">
        <v>0.47</v>
      </c>
      <c r="I1389" s="338"/>
    </row>
    <row r="1390" spans="2:9">
      <c r="B1390" s="651" t="s">
        <v>24</v>
      </c>
      <c r="C1390" s="1356">
        <v>5223</v>
      </c>
      <c r="D1390" s="747" t="str">
        <f t="shared" si="45"/>
        <v>GA5223</v>
      </c>
      <c r="E1390" s="1336">
        <v>1.216</v>
      </c>
      <c r="F1390" s="644">
        <f t="shared" si="46"/>
        <v>1.194</v>
      </c>
      <c r="G1390" s="748" t="s">
        <v>280</v>
      </c>
      <c r="H1390" s="1337">
        <v>0.5</v>
      </c>
      <c r="I1390" s="338"/>
    </row>
    <row r="1391" spans="2:9">
      <c r="B1391" s="651" t="s">
        <v>24</v>
      </c>
      <c r="C1391" s="1356">
        <v>5348</v>
      </c>
      <c r="D1391" s="747" t="str">
        <f t="shared" si="45"/>
        <v>GA5348</v>
      </c>
      <c r="E1391" s="1336">
        <v>1.24</v>
      </c>
      <c r="F1391" s="644">
        <f t="shared" si="46"/>
        <v>1.216</v>
      </c>
      <c r="G1391" s="748" t="s">
        <v>280</v>
      </c>
      <c r="H1391" s="1337">
        <v>0.44</v>
      </c>
      <c r="I1391" s="338"/>
    </row>
    <row r="1392" spans="2:9">
      <c r="B1392" s="651" t="s">
        <v>24</v>
      </c>
      <c r="C1392" s="1356">
        <v>5402</v>
      </c>
      <c r="D1392" s="747" t="str">
        <f t="shared" si="45"/>
        <v>GA5402</v>
      </c>
      <c r="E1392" s="1336">
        <v>1.24</v>
      </c>
      <c r="F1392" s="644">
        <f t="shared" si="46"/>
        <v>1.216</v>
      </c>
      <c r="G1392" s="748" t="s">
        <v>280</v>
      </c>
      <c r="H1392" s="1337">
        <v>0.42</v>
      </c>
      <c r="I1392" s="338"/>
    </row>
    <row r="1393" spans="2:9">
      <c r="B1393" s="651" t="s">
        <v>24</v>
      </c>
      <c r="C1393" s="1356">
        <v>5403</v>
      </c>
      <c r="D1393" s="747" t="str">
        <f t="shared" si="45"/>
        <v>GA5403</v>
      </c>
      <c r="E1393" s="1336">
        <v>1.2669999999999999</v>
      </c>
      <c r="F1393" s="644">
        <f t="shared" si="46"/>
        <v>1.24</v>
      </c>
      <c r="G1393" s="748" t="s">
        <v>280</v>
      </c>
      <c r="H1393" s="1337">
        <v>0.54</v>
      </c>
      <c r="I1393" s="338"/>
    </row>
    <row r="1394" spans="2:9">
      <c r="B1394" s="651" t="s">
        <v>24</v>
      </c>
      <c r="C1394" s="1356">
        <v>5437</v>
      </c>
      <c r="D1394" s="747" t="str">
        <f t="shared" si="45"/>
        <v>GA5437</v>
      </c>
      <c r="E1394" s="1336">
        <v>1.1299999999999999</v>
      </c>
      <c r="F1394" s="644">
        <f t="shared" si="46"/>
        <v>1.117</v>
      </c>
      <c r="G1394" s="748" t="s">
        <v>280</v>
      </c>
      <c r="H1394" s="1337">
        <v>0.56999999999999995</v>
      </c>
      <c r="I1394" s="338"/>
    </row>
    <row r="1395" spans="2:9">
      <c r="B1395" s="651" t="s">
        <v>24</v>
      </c>
      <c r="C1395" s="1356">
        <v>5443</v>
      </c>
      <c r="D1395" s="747" t="str">
        <f t="shared" si="45"/>
        <v>GA5443</v>
      </c>
      <c r="E1395" s="1336">
        <v>1.202</v>
      </c>
      <c r="F1395" s="644">
        <f t="shared" si="46"/>
        <v>1.1819999999999999</v>
      </c>
      <c r="G1395" s="748" t="s">
        <v>280</v>
      </c>
      <c r="H1395" s="1337">
        <v>0.5</v>
      </c>
      <c r="I1395" s="338"/>
    </row>
    <row r="1396" spans="2:9">
      <c r="B1396" s="651" t="s">
        <v>24</v>
      </c>
      <c r="C1396" s="1356">
        <v>5445</v>
      </c>
      <c r="D1396" s="747" t="str">
        <f t="shared" si="45"/>
        <v>GA5445</v>
      </c>
      <c r="E1396" s="1336">
        <v>1.4770000000000001</v>
      </c>
      <c r="F1396" s="644">
        <f t="shared" si="46"/>
        <v>1.429</v>
      </c>
      <c r="G1396" s="748" t="s">
        <v>280</v>
      </c>
      <c r="H1396" s="1337">
        <v>0.7</v>
      </c>
      <c r="I1396" s="338"/>
    </row>
    <row r="1397" spans="2:9">
      <c r="B1397" s="651" t="s">
        <v>24</v>
      </c>
      <c r="C1397" s="1356">
        <v>5462</v>
      </c>
      <c r="D1397" s="747" t="str">
        <f t="shared" si="45"/>
        <v>GA5462</v>
      </c>
      <c r="E1397" s="1336">
        <v>1.167</v>
      </c>
      <c r="F1397" s="644">
        <f t="shared" si="46"/>
        <v>1.1499999999999999</v>
      </c>
      <c r="G1397" s="748" t="s">
        <v>280</v>
      </c>
      <c r="H1397" s="1337">
        <v>0.43</v>
      </c>
      <c r="I1397" s="338"/>
    </row>
    <row r="1398" spans="2:9">
      <c r="B1398" s="651" t="s">
        <v>24</v>
      </c>
      <c r="C1398" s="1356">
        <v>5472</v>
      </c>
      <c r="D1398" s="747" t="str">
        <f t="shared" si="45"/>
        <v>GA5472</v>
      </c>
      <c r="E1398" s="1336">
        <v>1.244</v>
      </c>
      <c r="F1398" s="644">
        <f t="shared" si="46"/>
        <v>1.22</v>
      </c>
      <c r="G1398" s="748" t="s">
        <v>280</v>
      </c>
      <c r="H1398" s="1337">
        <v>0.39</v>
      </c>
      <c r="I1398" s="338"/>
    </row>
    <row r="1399" spans="2:9">
      <c r="B1399" s="651" t="s">
        <v>24</v>
      </c>
      <c r="C1399" s="1356">
        <v>5473</v>
      </c>
      <c r="D1399" s="747" t="str">
        <f t="shared" si="45"/>
        <v>GA5473</v>
      </c>
      <c r="E1399" s="1336">
        <v>1.216</v>
      </c>
      <c r="F1399" s="644">
        <f t="shared" si="46"/>
        <v>1.194</v>
      </c>
      <c r="G1399" s="748" t="s">
        <v>280</v>
      </c>
      <c r="H1399" s="1337">
        <v>0.56000000000000005</v>
      </c>
      <c r="I1399" s="338"/>
    </row>
    <row r="1400" spans="2:9">
      <c r="B1400" s="651" t="s">
        <v>24</v>
      </c>
      <c r="C1400" s="1356">
        <v>5474</v>
      </c>
      <c r="D1400" s="747" t="str">
        <f t="shared" si="45"/>
        <v>GA5474</v>
      </c>
      <c r="E1400" s="1336">
        <v>1.5860000000000001</v>
      </c>
      <c r="F1400" s="644">
        <f t="shared" si="46"/>
        <v>1.5269999999999999</v>
      </c>
      <c r="G1400" s="748" t="s">
        <v>280</v>
      </c>
      <c r="H1400" s="1337">
        <v>0.54</v>
      </c>
      <c r="I1400" s="338"/>
    </row>
    <row r="1401" spans="2:9">
      <c r="B1401" s="651" t="s">
        <v>24</v>
      </c>
      <c r="C1401" s="1356">
        <v>5478</v>
      </c>
      <c r="D1401" s="747" t="str">
        <f t="shared" si="45"/>
        <v>GA5478</v>
      </c>
      <c r="E1401" s="1336">
        <v>1.2509999999999999</v>
      </c>
      <c r="F1401" s="644">
        <f t="shared" si="46"/>
        <v>1.226</v>
      </c>
      <c r="G1401" s="748" t="s">
        <v>280</v>
      </c>
      <c r="H1401" s="1337">
        <v>0.44</v>
      </c>
      <c r="I1401" s="338"/>
    </row>
    <row r="1402" spans="2:9">
      <c r="B1402" s="651" t="s">
        <v>24</v>
      </c>
      <c r="C1402" s="1356">
        <v>5479</v>
      </c>
      <c r="D1402" s="747" t="str">
        <f t="shared" si="45"/>
        <v>GA5479</v>
      </c>
      <c r="E1402" s="1336">
        <v>1.204</v>
      </c>
      <c r="F1402" s="644">
        <f t="shared" si="46"/>
        <v>1.1839999999999999</v>
      </c>
      <c r="G1402" s="748" t="s">
        <v>280</v>
      </c>
      <c r="H1402" s="1337">
        <v>0.59</v>
      </c>
      <c r="I1402" s="338"/>
    </row>
    <row r="1403" spans="2:9">
      <c r="B1403" s="651" t="s">
        <v>24</v>
      </c>
      <c r="C1403" s="1356">
        <v>5480</v>
      </c>
      <c r="D1403" s="747" t="str">
        <f t="shared" si="45"/>
        <v>GA5480</v>
      </c>
      <c r="E1403" s="1336">
        <v>1.2689999999999999</v>
      </c>
      <c r="F1403" s="644">
        <f t="shared" si="46"/>
        <v>1.242</v>
      </c>
      <c r="G1403" s="748" t="s">
        <v>280</v>
      </c>
      <c r="H1403" s="1337">
        <v>0.45</v>
      </c>
      <c r="I1403" s="338"/>
    </row>
    <row r="1404" spans="2:9">
      <c r="B1404" s="651" t="s">
        <v>24</v>
      </c>
      <c r="C1404" s="1356">
        <v>5491</v>
      </c>
      <c r="D1404" s="747" t="str">
        <f t="shared" si="45"/>
        <v>GA5491</v>
      </c>
      <c r="E1404" s="1336">
        <v>1.2549999999999999</v>
      </c>
      <c r="F1404" s="644">
        <f t="shared" si="46"/>
        <v>1.23</v>
      </c>
      <c r="G1404" s="748" t="s">
        <v>280</v>
      </c>
      <c r="H1404" s="1337">
        <v>0.39</v>
      </c>
      <c r="I1404" s="338"/>
    </row>
    <row r="1405" spans="2:9">
      <c r="B1405" s="651" t="s">
        <v>24</v>
      </c>
      <c r="C1405" s="1356">
        <v>5506</v>
      </c>
      <c r="D1405" s="747" t="str">
        <f t="shared" si="45"/>
        <v>GA5506</v>
      </c>
      <c r="E1405" s="1336">
        <v>1.159</v>
      </c>
      <c r="F1405" s="644">
        <f t="shared" si="46"/>
        <v>1.143</v>
      </c>
      <c r="G1405" s="748" t="s">
        <v>280</v>
      </c>
      <c r="H1405" s="1337">
        <v>0.48</v>
      </c>
      <c r="I1405" s="338"/>
    </row>
    <row r="1406" spans="2:9">
      <c r="B1406" s="651" t="s">
        <v>24</v>
      </c>
      <c r="C1406" s="1356">
        <v>5507</v>
      </c>
      <c r="D1406" s="747" t="str">
        <f t="shared" si="45"/>
        <v>GA5507</v>
      </c>
      <c r="E1406" s="1336">
        <v>1.1319999999999999</v>
      </c>
      <c r="F1406" s="644">
        <f t="shared" si="46"/>
        <v>1.119</v>
      </c>
      <c r="G1406" s="748" t="s">
        <v>280</v>
      </c>
      <c r="H1406" s="1337">
        <v>0.47</v>
      </c>
      <c r="I1406" s="338"/>
    </row>
    <row r="1407" spans="2:9">
      <c r="B1407" s="651" t="s">
        <v>24</v>
      </c>
      <c r="C1407" s="1356">
        <v>5535</v>
      </c>
      <c r="D1407" s="747" t="str">
        <f t="shared" si="45"/>
        <v>GA5535</v>
      </c>
      <c r="E1407" s="1336">
        <v>1.3240000000000001</v>
      </c>
      <c r="F1407" s="644">
        <f t="shared" si="46"/>
        <v>1.292</v>
      </c>
      <c r="G1407" s="748" t="s">
        <v>280</v>
      </c>
      <c r="H1407" s="1337">
        <v>0.63</v>
      </c>
      <c r="I1407" s="338"/>
    </row>
    <row r="1408" spans="2:9">
      <c r="B1408" s="651" t="s">
        <v>24</v>
      </c>
      <c r="C1408" s="1356">
        <v>5537</v>
      </c>
      <c r="D1408" s="747" t="str">
        <f t="shared" si="45"/>
        <v>GA5537</v>
      </c>
      <c r="E1408" s="1336">
        <v>1.117</v>
      </c>
      <c r="F1408" s="644">
        <f t="shared" si="46"/>
        <v>1.105</v>
      </c>
      <c r="G1408" s="748" t="s">
        <v>280</v>
      </c>
      <c r="H1408" s="1337">
        <v>0.51</v>
      </c>
      <c r="I1408" s="338"/>
    </row>
    <row r="1409" spans="2:9">
      <c r="B1409" s="651" t="s">
        <v>24</v>
      </c>
      <c r="C1409" s="1356">
        <v>5551</v>
      </c>
      <c r="D1409" s="747" t="str">
        <f t="shared" si="45"/>
        <v>GA5551</v>
      </c>
      <c r="E1409" s="1336">
        <v>1.4350000000000001</v>
      </c>
      <c r="F1409" s="644">
        <f t="shared" si="46"/>
        <v>1.3919999999999999</v>
      </c>
      <c r="G1409" s="748" t="s">
        <v>280</v>
      </c>
      <c r="H1409" s="1337">
        <v>1.01</v>
      </c>
      <c r="I1409" s="338"/>
    </row>
    <row r="1410" spans="2:9">
      <c r="B1410" s="651" t="s">
        <v>24</v>
      </c>
      <c r="C1410" s="1356">
        <v>5606</v>
      </c>
      <c r="D1410" s="747" t="str">
        <f t="shared" si="45"/>
        <v>GA5606</v>
      </c>
      <c r="E1410" s="1336">
        <v>1.33</v>
      </c>
      <c r="F1410" s="644">
        <f t="shared" si="46"/>
        <v>1.2969999999999999</v>
      </c>
      <c r="G1410" s="748" t="s">
        <v>280</v>
      </c>
      <c r="H1410" s="1337">
        <v>0.1</v>
      </c>
      <c r="I1410" s="338"/>
    </row>
    <row r="1411" spans="2:9">
      <c r="B1411" s="651" t="s">
        <v>24</v>
      </c>
      <c r="C1411" s="1356">
        <v>5610</v>
      </c>
      <c r="D1411" s="747" t="str">
        <f t="shared" si="45"/>
        <v>GA5610</v>
      </c>
      <c r="E1411" s="1336">
        <v>1.2</v>
      </c>
      <c r="F1411" s="644">
        <f t="shared" si="46"/>
        <v>1.18</v>
      </c>
      <c r="G1411" s="748" t="s">
        <v>280</v>
      </c>
      <c r="H1411" s="1337">
        <v>0.53</v>
      </c>
      <c r="I1411" s="338"/>
    </row>
    <row r="1412" spans="2:9">
      <c r="B1412" s="651" t="s">
        <v>24</v>
      </c>
      <c r="C1412" s="1356">
        <v>5645</v>
      </c>
      <c r="D1412" s="747" t="str">
        <f t="shared" si="45"/>
        <v>GA5645</v>
      </c>
      <c r="E1412" s="1336">
        <v>1.677</v>
      </c>
      <c r="F1412" s="644">
        <f t="shared" si="46"/>
        <v>1.609</v>
      </c>
      <c r="G1412" s="748" t="s">
        <v>280</v>
      </c>
      <c r="H1412" s="1337">
        <v>1.1100000000000001</v>
      </c>
      <c r="I1412" s="338"/>
    </row>
    <row r="1413" spans="2:9">
      <c r="B1413" s="651" t="s">
        <v>24</v>
      </c>
      <c r="C1413" s="1356">
        <v>5703</v>
      </c>
      <c r="D1413" s="747" t="str">
        <f t="shared" si="45"/>
        <v>GA5703</v>
      </c>
      <c r="E1413" s="1336">
        <v>1.2230000000000001</v>
      </c>
      <c r="F1413" s="644">
        <f t="shared" si="46"/>
        <v>1.2010000000000001</v>
      </c>
      <c r="G1413" s="748" t="s">
        <v>280</v>
      </c>
      <c r="H1413" s="1337">
        <v>0.51</v>
      </c>
      <c r="I1413" s="338"/>
    </row>
    <row r="1414" spans="2:9">
      <c r="B1414" s="651" t="s">
        <v>24</v>
      </c>
      <c r="C1414" s="1356">
        <v>5705</v>
      </c>
      <c r="D1414" s="747" t="str">
        <f t="shared" si="45"/>
        <v>GA5705</v>
      </c>
      <c r="E1414" s="1336">
        <v>1.1910000000000001</v>
      </c>
      <c r="F1414" s="644">
        <f t="shared" si="46"/>
        <v>1.1719999999999999</v>
      </c>
      <c r="G1414" s="748" t="s">
        <v>280</v>
      </c>
      <c r="H1414" s="1337">
        <v>0.63</v>
      </c>
      <c r="I1414" s="338"/>
    </row>
    <row r="1415" spans="2:9">
      <c r="B1415" s="651" t="s">
        <v>24</v>
      </c>
      <c r="C1415" s="1356">
        <v>5951</v>
      </c>
      <c r="D1415" s="747" t="str">
        <f t="shared" si="45"/>
        <v>GA5951</v>
      </c>
      <c r="E1415" s="1336">
        <v>0.86</v>
      </c>
      <c r="F1415" s="644">
        <f t="shared" si="46"/>
        <v>0.874</v>
      </c>
      <c r="G1415" s="748" t="s">
        <v>280</v>
      </c>
      <c r="H1415" s="1337">
        <v>0.37</v>
      </c>
      <c r="I1415" s="338"/>
    </row>
    <row r="1416" spans="2:9">
      <c r="B1416" s="651" t="s">
        <v>24</v>
      </c>
      <c r="C1416" s="1356">
        <v>6003</v>
      </c>
      <c r="D1416" s="747" t="str">
        <f t="shared" si="45"/>
        <v>GA6003</v>
      </c>
      <c r="E1416" s="1336">
        <v>1.274</v>
      </c>
      <c r="F1416" s="644">
        <f t="shared" si="46"/>
        <v>1.2470000000000001</v>
      </c>
      <c r="G1416" s="748" t="s">
        <v>280</v>
      </c>
      <c r="H1416" s="1337">
        <v>0.44</v>
      </c>
      <c r="I1416" s="338"/>
    </row>
    <row r="1417" spans="2:9">
      <c r="B1417" s="651" t="s">
        <v>24</v>
      </c>
      <c r="C1417" s="1356">
        <v>6005</v>
      </c>
      <c r="D1417" s="747" t="str">
        <f t="shared" si="45"/>
        <v>GA6005</v>
      </c>
      <c r="E1417" s="1336">
        <v>1.2110000000000001</v>
      </c>
      <c r="F1417" s="644">
        <f t="shared" si="46"/>
        <v>1.19</v>
      </c>
      <c r="G1417" s="748" t="s">
        <v>280</v>
      </c>
      <c r="H1417" s="1337">
        <v>0.46</v>
      </c>
      <c r="I1417" s="338"/>
    </row>
    <row r="1418" spans="2:9">
      <c r="B1418" s="651" t="s">
        <v>24</v>
      </c>
      <c r="C1418" s="1356">
        <v>6018</v>
      </c>
      <c r="D1418" s="747" t="str">
        <f t="shared" si="45"/>
        <v>GA6018</v>
      </c>
      <c r="E1418" s="1336">
        <v>1.2989999999999999</v>
      </c>
      <c r="F1418" s="644">
        <f t="shared" si="46"/>
        <v>1.2689999999999999</v>
      </c>
      <c r="G1418" s="748" t="s">
        <v>280</v>
      </c>
      <c r="H1418" s="1337">
        <v>0.12</v>
      </c>
      <c r="I1418" s="338"/>
    </row>
    <row r="1419" spans="2:9">
      <c r="B1419" s="651" t="s">
        <v>24</v>
      </c>
      <c r="C1419" s="1356">
        <v>6045</v>
      </c>
      <c r="D1419" s="747" t="str">
        <f t="shared" ref="D1419:D1482" si="47">B1419&amp;TEXT(C1419,"0000")</f>
        <v>GA6045</v>
      </c>
      <c r="E1419" s="1336">
        <v>1.2989999999999999</v>
      </c>
      <c r="F1419" s="644">
        <f t="shared" ref="F1419:F1482" si="48">IF(E1419="NA","NA",ROUND((E1419-1)*0.9+1,3))</f>
        <v>1.2689999999999999</v>
      </c>
      <c r="G1419" s="748" t="s">
        <v>280</v>
      </c>
      <c r="H1419" s="1337">
        <v>0.12</v>
      </c>
      <c r="I1419" s="338"/>
    </row>
    <row r="1420" spans="2:9">
      <c r="B1420" s="651" t="s">
        <v>24</v>
      </c>
      <c r="C1420" s="1356">
        <v>6204</v>
      </c>
      <c r="D1420" s="747" t="str">
        <f t="shared" si="47"/>
        <v>GA6204</v>
      </c>
      <c r="E1420" s="1336">
        <v>1.214</v>
      </c>
      <c r="F1420" s="644">
        <f t="shared" si="48"/>
        <v>1.1930000000000001</v>
      </c>
      <c r="G1420" s="748" t="s">
        <v>280</v>
      </c>
      <c r="H1420" s="1337">
        <v>0.6</v>
      </c>
      <c r="I1420" s="338"/>
    </row>
    <row r="1421" spans="2:9">
      <c r="B1421" s="651" t="s">
        <v>24</v>
      </c>
      <c r="C1421" s="1356">
        <v>6206</v>
      </c>
      <c r="D1421" s="747" t="str">
        <f t="shared" si="47"/>
        <v>GA6206</v>
      </c>
      <c r="E1421" s="1336">
        <v>1.5580000000000001</v>
      </c>
      <c r="F1421" s="644">
        <f t="shared" si="48"/>
        <v>1.502</v>
      </c>
      <c r="G1421" s="748" t="s">
        <v>280</v>
      </c>
      <c r="H1421" s="1337">
        <v>0.33</v>
      </c>
      <c r="I1421" s="338"/>
    </row>
    <row r="1422" spans="2:9">
      <c r="B1422" s="651" t="s">
        <v>24</v>
      </c>
      <c r="C1422" s="1356">
        <v>6213</v>
      </c>
      <c r="D1422" s="747" t="str">
        <f t="shared" si="47"/>
        <v>GA6213</v>
      </c>
      <c r="E1422" s="1336">
        <v>1.536</v>
      </c>
      <c r="F1422" s="644">
        <f t="shared" si="48"/>
        <v>1.482</v>
      </c>
      <c r="G1422" s="748" t="s">
        <v>280</v>
      </c>
      <c r="H1422" s="1337">
        <v>0.4</v>
      </c>
      <c r="I1422" s="338"/>
    </row>
    <row r="1423" spans="2:9">
      <c r="B1423" s="651" t="s">
        <v>24</v>
      </c>
      <c r="C1423" s="1356">
        <v>6214</v>
      </c>
      <c r="D1423" s="747" t="str">
        <f t="shared" si="47"/>
        <v>GA6214</v>
      </c>
      <c r="E1423" s="1336">
        <v>1.5580000000000001</v>
      </c>
      <c r="F1423" s="644">
        <f t="shared" si="48"/>
        <v>1.502</v>
      </c>
      <c r="G1423" s="748" t="s">
        <v>280</v>
      </c>
      <c r="H1423" s="1337">
        <v>0.33</v>
      </c>
      <c r="I1423" s="338"/>
    </row>
    <row r="1424" spans="2:9">
      <c r="B1424" s="651" t="s">
        <v>24</v>
      </c>
      <c r="C1424" s="1356">
        <v>6216</v>
      </c>
      <c r="D1424" s="747" t="str">
        <f t="shared" si="47"/>
        <v>GA6216</v>
      </c>
      <c r="E1424" s="1336">
        <v>1.22</v>
      </c>
      <c r="F1424" s="644">
        <f t="shared" si="48"/>
        <v>1.198</v>
      </c>
      <c r="G1424" s="748" t="s">
        <v>280</v>
      </c>
      <c r="H1424" s="1337">
        <v>0.43</v>
      </c>
      <c r="I1424" s="338"/>
    </row>
    <row r="1425" spans="2:9">
      <c r="B1425" s="651" t="s">
        <v>24</v>
      </c>
      <c r="C1425" s="1356">
        <v>6217</v>
      </c>
      <c r="D1425" s="747" t="str">
        <f t="shared" si="47"/>
        <v>GA6217</v>
      </c>
      <c r="E1425" s="1336">
        <v>1.2889999999999999</v>
      </c>
      <c r="F1425" s="644">
        <f t="shared" si="48"/>
        <v>1.26</v>
      </c>
      <c r="G1425" s="748" t="s">
        <v>280</v>
      </c>
      <c r="H1425" s="1337">
        <v>0.43</v>
      </c>
      <c r="I1425" s="338"/>
    </row>
    <row r="1426" spans="2:9">
      <c r="B1426" s="651" t="s">
        <v>24</v>
      </c>
      <c r="C1426" s="1356">
        <v>6229</v>
      </c>
      <c r="D1426" s="747" t="str">
        <f t="shared" si="47"/>
        <v>GA6229</v>
      </c>
      <c r="E1426" s="1336">
        <v>1.149</v>
      </c>
      <c r="F1426" s="644">
        <f t="shared" si="48"/>
        <v>1.1339999999999999</v>
      </c>
      <c r="G1426" s="748" t="s">
        <v>280</v>
      </c>
      <c r="H1426" s="1337">
        <v>0.45</v>
      </c>
      <c r="I1426" s="338"/>
    </row>
    <row r="1427" spans="2:9">
      <c r="B1427" s="651" t="s">
        <v>24</v>
      </c>
      <c r="C1427" s="1356">
        <v>6233</v>
      </c>
      <c r="D1427" s="747" t="str">
        <f t="shared" si="47"/>
        <v>GA6233</v>
      </c>
      <c r="E1427" s="1336">
        <v>1.3140000000000001</v>
      </c>
      <c r="F1427" s="644">
        <f t="shared" si="48"/>
        <v>1.2829999999999999</v>
      </c>
      <c r="G1427" s="748" t="s">
        <v>280</v>
      </c>
      <c r="H1427" s="1337">
        <v>0.37</v>
      </c>
      <c r="I1427" s="338"/>
    </row>
    <row r="1428" spans="2:9">
      <c r="B1428" s="651" t="s">
        <v>24</v>
      </c>
      <c r="C1428" s="1356">
        <v>6235</v>
      </c>
      <c r="D1428" s="747" t="str">
        <f t="shared" si="47"/>
        <v>GA6235</v>
      </c>
      <c r="E1428" s="1336">
        <v>1.2509999999999999</v>
      </c>
      <c r="F1428" s="644">
        <f t="shared" si="48"/>
        <v>1.226</v>
      </c>
      <c r="G1428" s="748" t="s">
        <v>280</v>
      </c>
      <c r="H1428" s="1337">
        <v>0.35</v>
      </c>
      <c r="I1428" s="338"/>
    </row>
    <row r="1429" spans="2:9">
      <c r="B1429" s="651" t="s">
        <v>24</v>
      </c>
      <c r="C1429" s="1356">
        <v>6236</v>
      </c>
      <c r="D1429" s="747" t="str">
        <f t="shared" si="47"/>
        <v>GA6236</v>
      </c>
      <c r="E1429" s="1336">
        <v>1.2989999999999999</v>
      </c>
      <c r="F1429" s="644">
        <f t="shared" si="48"/>
        <v>1.2689999999999999</v>
      </c>
      <c r="G1429" s="748" t="s">
        <v>280</v>
      </c>
      <c r="H1429" s="1337">
        <v>0.12</v>
      </c>
      <c r="I1429" s="338"/>
    </row>
    <row r="1430" spans="2:9">
      <c r="B1430" s="651" t="s">
        <v>24</v>
      </c>
      <c r="C1430" s="1356">
        <v>6237</v>
      </c>
      <c r="D1430" s="747" t="str">
        <f t="shared" si="47"/>
        <v>GA6237</v>
      </c>
      <c r="E1430" s="1336">
        <v>1.228</v>
      </c>
      <c r="F1430" s="644">
        <f t="shared" si="48"/>
        <v>1.2050000000000001</v>
      </c>
      <c r="G1430" s="748" t="s">
        <v>280</v>
      </c>
      <c r="H1430" s="1337">
        <v>0.41</v>
      </c>
      <c r="I1430" s="338"/>
    </row>
    <row r="1431" spans="2:9">
      <c r="B1431" s="651" t="s">
        <v>24</v>
      </c>
      <c r="C1431" s="1356">
        <v>6251</v>
      </c>
      <c r="D1431" s="747" t="str">
        <f t="shared" si="47"/>
        <v>GA6251</v>
      </c>
      <c r="E1431" s="1336">
        <v>1.536</v>
      </c>
      <c r="F1431" s="644">
        <f t="shared" si="48"/>
        <v>1.482</v>
      </c>
      <c r="G1431" s="748" t="s">
        <v>280</v>
      </c>
      <c r="H1431" s="1337">
        <v>0.4</v>
      </c>
      <c r="I1431" s="338"/>
    </row>
    <row r="1432" spans="2:9">
      <c r="B1432" s="651" t="s">
        <v>24</v>
      </c>
      <c r="C1432" s="1356">
        <v>6252</v>
      </c>
      <c r="D1432" s="747" t="str">
        <f t="shared" si="47"/>
        <v>GA6252</v>
      </c>
      <c r="E1432" s="1336">
        <v>1.2270000000000001</v>
      </c>
      <c r="F1432" s="644">
        <f t="shared" si="48"/>
        <v>1.204</v>
      </c>
      <c r="G1432" s="748" t="s">
        <v>280</v>
      </c>
      <c r="H1432" s="1337">
        <v>0.42</v>
      </c>
      <c r="I1432" s="338"/>
    </row>
    <row r="1433" spans="2:9">
      <c r="B1433" s="651" t="s">
        <v>24</v>
      </c>
      <c r="C1433" s="1356">
        <v>6306</v>
      </c>
      <c r="D1433" s="747" t="str">
        <f t="shared" si="47"/>
        <v>GA6306</v>
      </c>
      <c r="E1433" s="1336">
        <v>1.1240000000000001</v>
      </c>
      <c r="F1433" s="644">
        <f t="shared" si="48"/>
        <v>1.1120000000000001</v>
      </c>
      <c r="G1433" s="748" t="s">
        <v>280</v>
      </c>
      <c r="H1433" s="1337">
        <v>0.48</v>
      </c>
      <c r="I1433" s="338"/>
    </row>
    <row r="1434" spans="2:9">
      <c r="B1434" s="651" t="s">
        <v>24</v>
      </c>
      <c r="C1434" s="1356">
        <v>6319</v>
      </c>
      <c r="D1434" s="747" t="str">
        <f t="shared" si="47"/>
        <v>GA6319</v>
      </c>
      <c r="E1434" s="1336">
        <v>1.1419999999999999</v>
      </c>
      <c r="F1434" s="644">
        <f t="shared" si="48"/>
        <v>1.1279999999999999</v>
      </c>
      <c r="G1434" s="748" t="s">
        <v>280</v>
      </c>
      <c r="H1434" s="1337">
        <v>0.51</v>
      </c>
      <c r="I1434" s="338"/>
    </row>
    <row r="1435" spans="2:9">
      <c r="B1435" s="651" t="s">
        <v>24</v>
      </c>
      <c r="C1435" s="1356">
        <v>6325</v>
      </c>
      <c r="D1435" s="747" t="str">
        <f t="shared" si="47"/>
        <v>GA6325</v>
      </c>
      <c r="E1435" s="1336">
        <v>1.1679999999999999</v>
      </c>
      <c r="F1435" s="644">
        <f t="shared" si="48"/>
        <v>1.151</v>
      </c>
      <c r="G1435" s="748" t="s">
        <v>280</v>
      </c>
      <c r="H1435" s="1337">
        <v>0.39</v>
      </c>
      <c r="I1435" s="338"/>
    </row>
    <row r="1436" spans="2:9">
      <c r="B1436" s="651" t="s">
        <v>24</v>
      </c>
      <c r="C1436" s="1356">
        <v>6400</v>
      </c>
      <c r="D1436" s="747" t="str">
        <f t="shared" si="47"/>
        <v>GA6400</v>
      </c>
      <c r="E1436" s="1336">
        <v>1.1759999999999999</v>
      </c>
      <c r="F1436" s="644">
        <f t="shared" si="48"/>
        <v>1.1579999999999999</v>
      </c>
      <c r="G1436" s="748" t="s">
        <v>280</v>
      </c>
      <c r="H1436" s="1337">
        <v>0.48</v>
      </c>
      <c r="I1436" s="338"/>
    </row>
    <row r="1437" spans="2:9">
      <c r="B1437" s="651" t="s">
        <v>24</v>
      </c>
      <c r="C1437" s="1356">
        <v>6503</v>
      </c>
      <c r="D1437" s="747" t="str">
        <f t="shared" si="47"/>
        <v>GA6503</v>
      </c>
      <c r="E1437" s="1336">
        <v>0.96199999999999997</v>
      </c>
      <c r="F1437" s="644">
        <f t="shared" si="48"/>
        <v>0.96599999999999997</v>
      </c>
      <c r="G1437" s="748" t="s">
        <v>280</v>
      </c>
      <c r="H1437" s="1337">
        <v>0.39</v>
      </c>
      <c r="I1437" s="338"/>
    </row>
    <row r="1438" spans="2:9">
      <c r="B1438" s="651" t="s">
        <v>24</v>
      </c>
      <c r="C1438" s="1356">
        <v>6504</v>
      </c>
      <c r="D1438" s="747" t="str">
        <f t="shared" si="47"/>
        <v>GA6504</v>
      </c>
      <c r="E1438" s="1336">
        <v>0.93799999999999994</v>
      </c>
      <c r="F1438" s="644">
        <f t="shared" si="48"/>
        <v>0.94399999999999995</v>
      </c>
      <c r="G1438" s="748" t="s">
        <v>280</v>
      </c>
      <c r="H1438" s="1337">
        <v>0.48</v>
      </c>
      <c r="I1438" s="338"/>
    </row>
    <row r="1439" spans="2:9">
      <c r="B1439" s="651" t="s">
        <v>24</v>
      </c>
      <c r="C1439" s="1356">
        <v>6702</v>
      </c>
      <c r="D1439" s="747" t="str">
        <f t="shared" si="47"/>
        <v>GA6702</v>
      </c>
      <c r="E1439" s="1336">
        <v>1.2989999999999999</v>
      </c>
      <c r="F1439" s="644">
        <f t="shared" si="48"/>
        <v>1.2689999999999999</v>
      </c>
      <c r="G1439" s="748" t="s">
        <v>280</v>
      </c>
      <c r="H1439" s="1337">
        <v>0.12</v>
      </c>
      <c r="I1439" s="338"/>
    </row>
    <row r="1440" spans="2:9">
      <c r="B1440" s="651" t="s">
        <v>24</v>
      </c>
      <c r="C1440" s="1356">
        <v>6703</v>
      </c>
      <c r="D1440" s="747" t="str">
        <f t="shared" si="47"/>
        <v>GA6703</v>
      </c>
      <c r="E1440" s="1336">
        <v>1.2989999999999999</v>
      </c>
      <c r="F1440" s="644">
        <f t="shared" si="48"/>
        <v>1.2689999999999999</v>
      </c>
      <c r="G1440" s="748" t="s">
        <v>280</v>
      </c>
      <c r="H1440" s="1337">
        <v>0.12</v>
      </c>
      <c r="I1440" s="338"/>
    </row>
    <row r="1441" spans="2:9">
      <c r="B1441" s="651" t="s">
        <v>24</v>
      </c>
      <c r="C1441" s="1356">
        <v>6704</v>
      </c>
      <c r="D1441" s="747" t="str">
        <f t="shared" si="47"/>
        <v>GA6704</v>
      </c>
      <c r="E1441" s="1336">
        <v>1.2989999999999999</v>
      </c>
      <c r="F1441" s="644">
        <f t="shared" si="48"/>
        <v>1.2689999999999999</v>
      </c>
      <c r="G1441" s="748" t="s">
        <v>280</v>
      </c>
      <c r="H1441" s="1337">
        <v>0.12</v>
      </c>
      <c r="I1441" s="338"/>
    </row>
    <row r="1442" spans="2:9">
      <c r="B1442" s="651" t="s">
        <v>24</v>
      </c>
      <c r="C1442" s="1356">
        <v>6801</v>
      </c>
      <c r="D1442" s="747" t="str">
        <f t="shared" si="47"/>
        <v>GA6801</v>
      </c>
      <c r="E1442" s="1336">
        <v>1.2989999999999999</v>
      </c>
      <c r="F1442" s="644">
        <f t="shared" si="48"/>
        <v>1.2689999999999999</v>
      </c>
      <c r="G1442" s="748" t="s">
        <v>280</v>
      </c>
      <c r="H1442" s="1337">
        <v>0.12</v>
      </c>
      <c r="I1442" s="338"/>
    </row>
    <row r="1443" spans="2:9">
      <c r="B1443" s="651" t="s">
        <v>24</v>
      </c>
      <c r="C1443" s="1356">
        <v>6811</v>
      </c>
      <c r="D1443" s="747" t="str">
        <f t="shared" si="47"/>
        <v>GA6811</v>
      </c>
      <c r="E1443" s="1336">
        <v>1.091</v>
      </c>
      <c r="F1443" s="644">
        <f t="shared" si="48"/>
        <v>1.0820000000000001</v>
      </c>
      <c r="G1443" s="748" t="s">
        <v>280</v>
      </c>
      <c r="H1443" s="1337">
        <v>0.56999999999999995</v>
      </c>
      <c r="I1443" s="338"/>
    </row>
    <row r="1444" spans="2:9">
      <c r="B1444" s="651" t="s">
        <v>24</v>
      </c>
      <c r="C1444" s="1356">
        <v>6824</v>
      </c>
      <c r="D1444" s="747" t="str">
        <f t="shared" si="47"/>
        <v>GA6824</v>
      </c>
      <c r="E1444" s="1336">
        <v>1.536</v>
      </c>
      <c r="F1444" s="644">
        <f t="shared" si="48"/>
        <v>1.482</v>
      </c>
      <c r="G1444" s="748" t="s">
        <v>280</v>
      </c>
      <c r="H1444" s="1337">
        <v>0.4</v>
      </c>
      <c r="I1444" s="338"/>
    </row>
    <row r="1445" spans="2:9">
      <c r="B1445" s="651" t="s">
        <v>24</v>
      </c>
      <c r="C1445" s="1356">
        <v>6826</v>
      </c>
      <c r="D1445" s="747" t="str">
        <f t="shared" si="47"/>
        <v>GA6826</v>
      </c>
      <c r="E1445" s="1336">
        <v>1.2989999999999999</v>
      </c>
      <c r="F1445" s="644">
        <f t="shared" si="48"/>
        <v>1.2689999999999999</v>
      </c>
      <c r="G1445" s="748" t="s">
        <v>280</v>
      </c>
      <c r="H1445" s="1337">
        <v>0.12</v>
      </c>
      <c r="I1445" s="338"/>
    </row>
    <row r="1446" spans="2:9">
      <c r="B1446" s="651" t="s">
        <v>24</v>
      </c>
      <c r="C1446" s="1356">
        <v>6834</v>
      </c>
      <c r="D1446" s="747" t="str">
        <f t="shared" si="47"/>
        <v>GA6834</v>
      </c>
      <c r="E1446" s="1336">
        <v>1.044</v>
      </c>
      <c r="F1446" s="644">
        <f t="shared" si="48"/>
        <v>1.04</v>
      </c>
      <c r="G1446" s="748" t="s">
        <v>280</v>
      </c>
      <c r="H1446" s="1337">
        <v>0.67</v>
      </c>
      <c r="I1446" s="338"/>
    </row>
    <row r="1447" spans="2:9">
      <c r="B1447" s="651" t="s">
        <v>24</v>
      </c>
      <c r="C1447" s="1356">
        <v>6836</v>
      </c>
      <c r="D1447" s="747" t="str">
        <f t="shared" si="47"/>
        <v>GA6836</v>
      </c>
      <c r="E1447" s="1336">
        <v>1.002</v>
      </c>
      <c r="F1447" s="644">
        <f t="shared" si="48"/>
        <v>1.002</v>
      </c>
      <c r="G1447" s="748" t="s">
        <v>280</v>
      </c>
      <c r="H1447" s="1337">
        <v>0.52</v>
      </c>
      <c r="I1447" s="338"/>
    </row>
    <row r="1448" spans="2:9">
      <c r="B1448" s="651" t="s">
        <v>24</v>
      </c>
      <c r="C1448" s="1356">
        <v>6843</v>
      </c>
      <c r="D1448" s="747" t="str">
        <f t="shared" si="47"/>
        <v>GA6843</v>
      </c>
      <c r="E1448" s="1336">
        <v>1.5580000000000001</v>
      </c>
      <c r="F1448" s="644">
        <f t="shared" si="48"/>
        <v>1.502</v>
      </c>
      <c r="G1448" s="748" t="s">
        <v>280</v>
      </c>
      <c r="H1448" s="1337">
        <v>0.33</v>
      </c>
      <c r="I1448" s="338"/>
    </row>
    <row r="1449" spans="2:9">
      <c r="B1449" s="651" t="s">
        <v>24</v>
      </c>
      <c r="C1449" s="1356">
        <v>6845</v>
      </c>
      <c r="D1449" s="747" t="str">
        <f t="shared" si="47"/>
        <v>GA6845</v>
      </c>
      <c r="E1449" s="1336">
        <v>1.5580000000000001</v>
      </c>
      <c r="F1449" s="644">
        <f t="shared" si="48"/>
        <v>1.502</v>
      </c>
      <c r="G1449" s="748" t="s">
        <v>280</v>
      </c>
      <c r="H1449" s="1337">
        <v>0.33</v>
      </c>
      <c r="I1449" s="338"/>
    </row>
    <row r="1450" spans="2:9">
      <c r="B1450" s="651" t="s">
        <v>24</v>
      </c>
      <c r="C1450" s="1356">
        <v>6854</v>
      </c>
      <c r="D1450" s="747" t="str">
        <f t="shared" si="47"/>
        <v>GA6854</v>
      </c>
      <c r="E1450" s="1336">
        <v>1.5580000000000001</v>
      </c>
      <c r="F1450" s="644">
        <f t="shared" si="48"/>
        <v>1.502</v>
      </c>
      <c r="G1450" s="748" t="s">
        <v>280</v>
      </c>
      <c r="H1450" s="1337">
        <v>0.33</v>
      </c>
      <c r="I1450" s="338"/>
    </row>
    <row r="1451" spans="2:9">
      <c r="B1451" s="651" t="s">
        <v>24</v>
      </c>
      <c r="C1451" s="1356">
        <v>6872</v>
      </c>
      <c r="D1451" s="747" t="str">
        <f t="shared" si="47"/>
        <v>GA6872</v>
      </c>
      <c r="E1451" s="1336">
        <v>1.5580000000000001</v>
      </c>
      <c r="F1451" s="644">
        <f t="shared" si="48"/>
        <v>1.502</v>
      </c>
      <c r="G1451" s="748" t="s">
        <v>280</v>
      </c>
      <c r="H1451" s="1337">
        <v>0.33</v>
      </c>
      <c r="I1451" s="338"/>
    </row>
    <row r="1452" spans="2:9">
      <c r="B1452" s="651" t="s">
        <v>24</v>
      </c>
      <c r="C1452" s="1356">
        <v>6874</v>
      </c>
      <c r="D1452" s="747" t="str">
        <f t="shared" si="47"/>
        <v>GA6874</v>
      </c>
      <c r="E1452" s="1336">
        <v>1.5580000000000001</v>
      </c>
      <c r="F1452" s="644">
        <f t="shared" si="48"/>
        <v>1.502</v>
      </c>
      <c r="G1452" s="748" t="s">
        <v>280</v>
      </c>
      <c r="H1452" s="1337">
        <v>0.33</v>
      </c>
      <c r="I1452" s="338"/>
    </row>
    <row r="1453" spans="2:9">
      <c r="B1453" s="651" t="s">
        <v>24</v>
      </c>
      <c r="C1453" s="1356">
        <v>6882</v>
      </c>
      <c r="D1453" s="747" t="str">
        <f t="shared" si="47"/>
        <v>GA6882</v>
      </c>
      <c r="E1453" s="1336">
        <v>1.5580000000000001</v>
      </c>
      <c r="F1453" s="644">
        <f t="shared" si="48"/>
        <v>1.502</v>
      </c>
      <c r="G1453" s="748" t="s">
        <v>280</v>
      </c>
      <c r="H1453" s="1337">
        <v>0.33</v>
      </c>
      <c r="I1453" s="338"/>
    </row>
    <row r="1454" spans="2:9">
      <c r="B1454" s="651" t="s">
        <v>24</v>
      </c>
      <c r="C1454" s="1356">
        <v>6884</v>
      </c>
      <c r="D1454" s="747" t="str">
        <f t="shared" si="47"/>
        <v>GA6884</v>
      </c>
      <c r="E1454" s="1336">
        <v>1.5580000000000001</v>
      </c>
      <c r="F1454" s="644">
        <f t="shared" si="48"/>
        <v>1.502</v>
      </c>
      <c r="G1454" s="748" t="s">
        <v>280</v>
      </c>
      <c r="H1454" s="1337">
        <v>0.33</v>
      </c>
      <c r="I1454" s="338"/>
    </row>
    <row r="1455" spans="2:9">
      <c r="B1455" s="651" t="s">
        <v>24</v>
      </c>
      <c r="C1455" s="1356">
        <v>7016</v>
      </c>
      <c r="D1455" s="747" t="str">
        <f t="shared" si="47"/>
        <v>GA7016</v>
      </c>
      <c r="E1455" s="1336">
        <v>1.5580000000000001</v>
      </c>
      <c r="F1455" s="644">
        <f t="shared" si="48"/>
        <v>1.502</v>
      </c>
      <c r="G1455" s="748" t="s">
        <v>280</v>
      </c>
      <c r="H1455" s="1337">
        <v>0.33</v>
      </c>
      <c r="I1455" s="338"/>
    </row>
    <row r="1456" spans="2:9">
      <c r="B1456" s="651" t="s">
        <v>24</v>
      </c>
      <c r="C1456" s="1356">
        <v>7024</v>
      </c>
      <c r="D1456" s="747" t="str">
        <f t="shared" si="47"/>
        <v>GA7024</v>
      </c>
      <c r="E1456" s="1336">
        <v>1.5580000000000001</v>
      </c>
      <c r="F1456" s="644">
        <f t="shared" si="48"/>
        <v>1.502</v>
      </c>
      <c r="G1456" s="748" t="s">
        <v>280</v>
      </c>
      <c r="H1456" s="1337">
        <v>0.33</v>
      </c>
      <c r="I1456" s="338"/>
    </row>
    <row r="1457" spans="2:9">
      <c r="B1457" s="651" t="s">
        <v>24</v>
      </c>
      <c r="C1457" s="1356">
        <v>7038</v>
      </c>
      <c r="D1457" s="747" t="str">
        <f t="shared" si="47"/>
        <v>GA7038</v>
      </c>
      <c r="E1457" s="1336">
        <v>1.5580000000000001</v>
      </c>
      <c r="F1457" s="644">
        <f t="shared" si="48"/>
        <v>1.502</v>
      </c>
      <c r="G1457" s="748" t="s">
        <v>280</v>
      </c>
      <c r="H1457" s="1337">
        <v>0.33</v>
      </c>
      <c r="I1457" s="338"/>
    </row>
    <row r="1458" spans="2:9">
      <c r="B1458" s="651" t="s">
        <v>24</v>
      </c>
      <c r="C1458" s="1356">
        <v>7046</v>
      </c>
      <c r="D1458" s="747" t="str">
        <f t="shared" si="47"/>
        <v>GA7046</v>
      </c>
      <c r="E1458" s="1336">
        <v>1.5580000000000001</v>
      </c>
      <c r="F1458" s="644">
        <f t="shared" si="48"/>
        <v>1.502</v>
      </c>
      <c r="G1458" s="748" t="s">
        <v>280</v>
      </c>
      <c r="H1458" s="1337">
        <v>0.33</v>
      </c>
      <c r="I1458" s="338"/>
    </row>
    <row r="1459" spans="2:9">
      <c r="B1459" s="651" t="s">
        <v>24</v>
      </c>
      <c r="C1459" s="1356">
        <v>7047</v>
      </c>
      <c r="D1459" s="747" t="str">
        <f t="shared" si="47"/>
        <v>GA7047</v>
      </c>
      <c r="E1459" s="1336">
        <v>1.5580000000000001</v>
      </c>
      <c r="F1459" s="644">
        <f t="shared" si="48"/>
        <v>1.502</v>
      </c>
      <c r="G1459" s="748" t="s">
        <v>280</v>
      </c>
      <c r="H1459" s="1337">
        <v>0.33</v>
      </c>
      <c r="I1459" s="338"/>
    </row>
    <row r="1460" spans="2:9">
      <c r="B1460" s="651" t="s">
        <v>24</v>
      </c>
      <c r="C1460" s="1356">
        <v>7050</v>
      </c>
      <c r="D1460" s="747" t="str">
        <f t="shared" si="47"/>
        <v>GA7050</v>
      </c>
      <c r="E1460" s="1336">
        <v>1.5580000000000001</v>
      </c>
      <c r="F1460" s="644">
        <f t="shared" si="48"/>
        <v>1.502</v>
      </c>
      <c r="G1460" s="748" t="s">
        <v>280</v>
      </c>
      <c r="H1460" s="1337">
        <v>0.33</v>
      </c>
      <c r="I1460" s="338"/>
    </row>
    <row r="1461" spans="2:9">
      <c r="B1461" s="651" t="s">
        <v>24</v>
      </c>
      <c r="C1461" s="1356">
        <v>7090</v>
      </c>
      <c r="D1461" s="747" t="str">
        <f t="shared" si="47"/>
        <v>GA7090</v>
      </c>
      <c r="E1461" s="1336">
        <v>1.5580000000000001</v>
      </c>
      <c r="F1461" s="644">
        <f t="shared" si="48"/>
        <v>1.502</v>
      </c>
      <c r="G1461" s="748" t="s">
        <v>280</v>
      </c>
      <c r="H1461" s="1337">
        <v>0.33</v>
      </c>
      <c r="I1461" s="338"/>
    </row>
    <row r="1462" spans="2:9">
      <c r="B1462" s="651" t="s">
        <v>24</v>
      </c>
      <c r="C1462" s="1356">
        <v>7098</v>
      </c>
      <c r="D1462" s="747" t="str">
        <f t="shared" si="47"/>
        <v>GA7098</v>
      </c>
      <c r="E1462" s="1336">
        <v>1.5580000000000001</v>
      </c>
      <c r="F1462" s="644">
        <f t="shared" si="48"/>
        <v>1.502</v>
      </c>
      <c r="G1462" s="748" t="s">
        <v>280</v>
      </c>
      <c r="H1462" s="1337">
        <v>0.33</v>
      </c>
      <c r="I1462" s="338"/>
    </row>
    <row r="1463" spans="2:9">
      <c r="B1463" s="651" t="s">
        <v>24</v>
      </c>
      <c r="C1463" s="1356">
        <v>7099</v>
      </c>
      <c r="D1463" s="747" t="str">
        <f t="shared" si="47"/>
        <v>GA7099</v>
      </c>
      <c r="E1463" s="1336">
        <v>1.5580000000000001</v>
      </c>
      <c r="F1463" s="644">
        <f t="shared" si="48"/>
        <v>1.502</v>
      </c>
      <c r="G1463" s="748" t="s">
        <v>280</v>
      </c>
      <c r="H1463" s="1337">
        <v>0.33</v>
      </c>
      <c r="I1463" s="338"/>
    </row>
    <row r="1464" spans="2:9">
      <c r="B1464" s="651" t="s">
        <v>24</v>
      </c>
      <c r="C1464" s="1356">
        <v>7133</v>
      </c>
      <c r="D1464" s="747" t="str">
        <f t="shared" si="47"/>
        <v>GA7133</v>
      </c>
      <c r="E1464" s="1336">
        <v>1.0529999999999999</v>
      </c>
      <c r="F1464" s="644">
        <f t="shared" si="48"/>
        <v>1.048</v>
      </c>
      <c r="G1464" s="748" t="s">
        <v>280</v>
      </c>
      <c r="H1464" s="1337">
        <v>0.6</v>
      </c>
      <c r="I1464" s="338"/>
    </row>
    <row r="1465" spans="2:9">
      <c r="B1465" s="651" t="s">
        <v>24</v>
      </c>
      <c r="C1465" s="1356">
        <v>7151</v>
      </c>
      <c r="D1465" s="747" t="str">
        <f t="shared" si="47"/>
        <v>GA7151</v>
      </c>
      <c r="E1465" s="1336">
        <v>1.536</v>
      </c>
      <c r="F1465" s="644">
        <f t="shared" si="48"/>
        <v>1.482</v>
      </c>
      <c r="G1465" s="748" t="s">
        <v>280</v>
      </c>
      <c r="H1465" s="1337">
        <v>0.4</v>
      </c>
      <c r="I1465" s="338"/>
    </row>
    <row r="1466" spans="2:9">
      <c r="B1466" s="651" t="s">
        <v>24</v>
      </c>
      <c r="C1466" s="1356">
        <v>7152</v>
      </c>
      <c r="D1466" s="747" t="str">
        <f t="shared" si="47"/>
        <v>GA7152</v>
      </c>
      <c r="E1466" s="1336">
        <v>1.536</v>
      </c>
      <c r="F1466" s="644">
        <f t="shared" si="48"/>
        <v>1.482</v>
      </c>
      <c r="G1466" s="748" t="s">
        <v>280</v>
      </c>
      <c r="H1466" s="1337">
        <v>0.4</v>
      </c>
      <c r="I1466" s="338"/>
    </row>
    <row r="1467" spans="2:9">
      <c r="B1467" s="651" t="s">
        <v>24</v>
      </c>
      <c r="C1467" s="1356">
        <v>7153</v>
      </c>
      <c r="D1467" s="747" t="str">
        <f t="shared" si="47"/>
        <v>GA7153</v>
      </c>
      <c r="E1467" s="1336">
        <v>1.536</v>
      </c>
      <c r="F1467" s="644">
        <f t="shared" si="48"/>
        <v>1.482</v>
      </c>
      <c r="G1467" s="748" t="s">
        <v>280</v>
      </c>
      <c r="H1467" s="1337">
        <v>0.4</v>
      </c>
      <c r="I1467" s="338"/>
    </row>
    <row r="1468" spans="2:9">
      <c r="B1468" s="651" t="s">
        <v>24</v>
      </c>
      <c r="C1468" s="1356">
        <v>7219</v>
      </c>
      <c r="D1468" s="747" t="str">
        <f t="shared" si="47"/>
        <v>GA7219</v>
      </c>
      <c r="E1468" s="1336">
        <v>1.145</v>
      </c>
      <c r="F1468" s="644">
        <f t="shared" si="48"/>
        <v>1.131</v>
      </c>
      <c r="G1468" s="748" t="s">
        <v>280</v>
      </c>
      <c r="H1468" s="1337">
        <v>0.73</v>
      </c>
      <c r="I1468" s="338"/>
    </row>
    <row r="1469" spans="2:9">
      <c r="B1469" s="651" t="s">
        <v>24</v>
      </c>
      <c r="C1469" s="1356">
        <v>7222</v>
      </c>
      <c r="D1469" s="747" t="str">
        <f t="shared" si="47"/>
        <v>GA7222</v>
      </c>
      <c r="E1469" s="1336">
        <v>1.2989999999999999</v>
      </c>
      <c r="F1469" s="644">
        <f t="shared" si="48"/>
        <v>1.2689999999999999</v>
      </c>
      <c r="G1469" s="748" t="s">
        <v>280</v>
      </c>
      <c r="H1469" s="1337">
        <v>0.12</v>
      </c>
      <c r="I1469" s="338"/>
    </row>
    <row r="1470" spans="2:9">
      <c r="B1470" s="651" t="s">
        <v>24</v>
      </c>
      <c r="C1470" s="1356">
        <v>7225</v>
      </c>
      <c r="D1470" s="747" t="str">
        <f t="shared" si="47"/>
        <v>GA7225</v>
      </c>
      <c r="E1470" s="1336">
        <v>1.2989999999999999</v>
      </c>
      <c r="F1470" s="644">
        <f t="shared" si="48"/>
        <v>1.2689999999999999</v>
      </c>
      <c r="G1470" s="748" t="s">
        <v>280</v>
      </c>
      <c r="H1470" s="1337">
        <v>0.12</v>
      </c>
      <c r="I1470" s="338"/>
    </row>
    <row r="1471" spans="2:9">
      <c r="B1471" s="651" t="s">
        <v>24</v>
      </c>
      <c r="C1471" s="1356">
        <v>7230</v>
      </c>
      <c r="D1471" s="747" t="str">
        <f t="shared" si="47"/>
        <v>GA7230</v>
      </c>
      <c r="E1471" s="1336">
        <v>0.99199999999999999</v>
      </c>
      <c r="F1471" s="644">
        <f t="shared" si="48"/>
        <v>0.99299999999999999</v>
      </c>
      <c r="G1471" s="748" t="s">
        <v>280</v>
      </c>
      <c r="H1471" s="1337">
        <v>0.9</v>
      </c>
      <c r="I1471" s="338"/>
    </row>
    <row r="1472" spans="2:9">
      <c r="B1472" s="651" t="s">
        <v>24</v>
      </c>
      <c r="C1472" s="1356">
        <v>7231</v>
      </c>
      <c r="D1472" s="747" t="str">
        <f t="shared" si="47"/>
        <v>GA7231</v>
      </c>
      <c r="E1472" s="1336">
        <v>1.157</v>
      </c>
      <c r="F1472" s="644">
        <f t="shared" si="48"/>
        <v>1.141</v>
      </c>
      <c r="G1472" s="748" t="s">
        <v>280</v>
      </c>
      <c r="H1472" s="1337">
        <v>1.01</v>
      </c>
      <c r="I1472" s="338"/>
    </row>
    <row r="1473" spans="2:9">
      <c r="B1473" s="651" t="s">
        <v>24</v>
      </c>
      <c r="C1473" s="1356">
        <v>7232</v>
      </c>
      <c r="D1473" s="747" t="str">
        <f t="shared" si="47"/>
        <v>GA7232</v>
      </c>
      <c r="E1473" s="1336">
        <v>1.123</v>
      </c>
      <c r="F1473" s="644">
        <f t="shared" si="48"/>
        <v>1.111</v>
      </c>
      <c r="G1473" s="748" t="s">
        <v>280</v>
      </c>
      <c r="H1473" s="1337">
        <v>0.57999999999999996</v>
      </c>
      <c r="I1473" s="338"/>
    </row>
    <row r="1474" spans="2:9">
      <c r="B1474" s="651" t="s">
        <v>24</v>
      </c>
      <c r="C1474" s="1356">
        <v>7309</v>
      </c>
      <c r="D1474" s="747" t="str">
        <f t="shared" si="47"/>
        <v>GA7309</v>
      </c>
      <c r="E1474" s="1336">
        <v>1.5580000000000001</v>
      </c>
      <c r="F1474" s="644">
        <f t="shared" si="48"/>
        <v>1.502</v>
      </c>
      <c r="G1474" s="748" t="s">
        <v>280</v>
      </c>
      <c r="H1474" s="1337">
        <v>0.33</v>
      </c>
      <c r="I1474" s="338"/>
    </row>
    <row r="1475" spans="2:9">
      <c r="B1475" s="651" t="s">
        <v>24</v>
      </c>
      <c r="C1475" s="1356">
        <v>7313</v>
      </c>
      <c r="D1475" s="747" t="str">
        <f t="shared" si="47"/>
        <v>GA7313</v>
      </c>
      <c r="E1475" s="1336">
        <v>1.5580000000000001</v>
      </c>
      <c r="F1475" s="644">
        <f t="shared" si="48"/>
        <v>1.502</v>
      </c>
      <c r="G1475" s="748" t="s">
        <v>280</v>
      </c>
      <c r="H1475" s="1337">
        <v>0.33</v>
      </c>
      <c r="I1475" s="338"/>
    </row>
    <row r="1476" spans="2:9">
      <c r="B1476" s="651" t="s">
        <v>24</v>
      </c>
      <c r="C1476" s="1356">
        <v>7317</v>
      </c>
      <c r="D1476" s="747" t="str">
        <f t="shared" si="47"/>
        <v>GA7317</v>
      </c>
      <c r="E1476" s="1336">
        <v>1.5580000000000001</v>
      </c>
      <c r="F1476" s="644">
        <f t="shared" si="48"/>
        <v>1.502</v>
      </c>
      <c r="G1476" s="748" t="s">
        <v>280</v>
      </c>
      <c r="H1476" s="1337">
        <v>0.33</v>
      </c>
      <c r="I1476" s="338"/>
    </row>
    <row r="1477" spans="2:9">
      <c r="B1477" s="651" t="s">
        <v>24</v>
      </c>
      <c r="C1477" s="1356">
        <v>7327</v>
      </c>
      <c r="D1477" s="747" t="str">
        <f t="shared" si="47"/>
        <v>GA7327</v>
      </c>
      <c r="E1477" s="1336">
        <v>1.5580000000000001</v>
      </c>
      <c r="F1477" s="644">
        <f t="shared" si="48"/>
        <v>1.502</v>
      </c>
      <c r="G1477" s="748" t="s">
        <v>280</v>
      </c>
      <c r="H1477" s="1337">
        <v>0.33</v>
      </c>
      <c r="I1477" s="338"/>
    </row>
    <row r="1478" spans="2:9">
      <c r="B1478" s="651" t="s">
        <v>24</v>
      </c>
      <c r="C1478" s="1356">
        <v>7333</v>
      </c>
      <c r="D1478" s="747" t="str">
        <f t="shared" si="47"/>
        <v>GA7333</v>
      </c>
      <c r="E1478" s="1336">
        <v>1.5580000000000001</v>
      </c>
      <c r="F1478" s="644">
        <f t="shared" si="48"/>
        <v>1.502</v>
      </c>
      <c r="G1478" s="748" t="s">
        <v>280</v>
      </c>
      <c r="H1478" s="1337">
        <v>0.33</v>
      </c>
      <c r="I1478" s="338"/>
    </row>
    <row r="1479" spans="2:9">
      <c r="B1479" s="651" t="s">
        <v>24</v>
      </c>
      <c r="C1479" s="1356">
        <v>7335</v>
      </c>
      <c r="D1479" s="747" t="str">
        <f t="shared" si="47"/>
        <v>GA7335</v>
      </c>
      <c r="E1479" s="1336">
        <v>1.5580000000000001</v>
      </c>
      <c r="F1479" s="644">
        <f t="shared" si="48"/>
        <v>1.502</v>
      </c>
      <c r="G1479" s="748" t="s">
        <v>280</v>
      </c>
      <c r="H1479" s="1337">
        <v>0.33</v>
      </c>
      <c r="I1479" s="338"/>
    </row>
    <row r="1480" spans="2:9">
      <c r="B1480" s="651" t="s">
        <v>24</v>
      </c>
      <c r="C1480" s="1356">
        <v>7337</v>
      </c>
      <c r="D1480" s="747" t="str">
        <f t="shared" si="47"/>
        <v>GA7337</v>
      </c>
      <c r="E1480" s="1336">
        <v>1.5580000000000001</v>
      </c>
      <c r="F1480" s="644">
        <f t="shared" si="48"/>
        <v>1.502</v>
      </c>
      <c r="G1480" s="748" t="s">
        <v>280</v>
      </c>
      <c r="H1480" s="1337">
        <v>0.33</v>
      </c>
      <c r="I1480" s="338"/>
    </row>
    <row r="1481" spans="2:9">
      <c r="B1481" s="651" t="s">
        <v>24</v>
      </c>
      <c r="C1481" s="1356">
        <v>7350</v>
      </c>
      <c r="D1481" s="747" t="str">
        <f t="shared" si="47"/>
        <v>GA7350</v>
      </c>
      <c r="E1481" s="1336">
        <v>1.536</v>
      </c>
      <c r="F1481" s="644">
        <f t="shared" si="48"/>
        <v>1.482</v>
      </c>
      <c r="G1481" s="748" t="s">
        <v>280</v>
      </c>
      <c r="H1481" s="1337">
        <v>0.4</v>
      </c>
      <c r="I1481" s="338"/>
    </row>
    <row r="1482" spans="2:9">
      <c r="B1482" s="651" t="s">
        <v>24</v>
      </c>
      <c r="C1482" s="1356">
        <v>7360</v>
      </c>
      <c r="D1482" s="747" t="str">
        <f t="shared" si="47"/>
        <v>GA7360</v>
      </c>
      <c r="E1482" s="1336">
        <v>1.0409999999999999</v>
      </c>
      <c r="F1482" s="644">
        <f t="shared" si="48"/>
        <v>1.0369999999999999</v>
      </c>
      <c r="G1482" s="748" t="s">
        <v>280</v>
      </c>
      <c r="H1482" s="1337">
        <v>0.57999999999999996</v>
      </c>
      <c r="I1482" s="338"/>
    </row>
    <row r="1483" spans="2:9">
      <c r="B1483" s="651" t="s">
        <v>24</v>
      </c>
      <c r="C1483" s="1356">
        <v>7370</v>
      </c>
      <c r="D1483" s="747" t="str">
        <f t="shared" ref="D1483:D1546" si="49">B1483&amp;TEXT(C1483,"0000")</f>
        <v>GA7370</v>
      </c>
      <c r="E1483" s="1336">
        <v>0.97899999999999998</v>
      </c>
      <c r="F1483" s="644">
        <f t="shared" ref="F1483:F1546" si="50">IF(E1483="NA","NA",ROUND((E1483-1)*0.9+1,3))</f>
        <v>0.98099999999999998</v>
      </c>
      <c r="G1483" s="748" t="s">
        <v>280</v>
      </c>
      <c r="H1483" s="1337">
        <v>0.85</v>
      </c>
      <c r="I1483" s="338"/>
    </row>
    <row r="1484" spans="2:9">
      <c r="B1484" s="651" t="s">
        <v>24</v>
      </c>
      <c r="C1484" s="1356">
        <v>7380</v>
      </c>
      <c r="D1484" s="747" t="str">
        <f t="shared" si="49"/>
        <v>GA7380</v>
      </c>
      <c r="E1484" s="1336">
        <v>1.048</v>
      </c>
      <c r="F1484" s="644">
        <f t="shared" si="50"/>
        <v>1.0429999999999999</v>
      </c>
      <c r="G1484" s="748" t="s">
        <v>280</v>
      </c>
      <c r="H1484" s="1337">
        <v>0.66</v>
      </c>
      <c r="I1484" s="338"/>
    </row>
    <row r="1485" spans="2:9">
      <c r="B1485" s="651" t="s">
        <v>24</v>
      </c>
      <c r="C1485" s="1356">
        <v>7382</v>
      </c>
      <c r="D1485" s="747" t="str">
        <f t="shared" si="49"/>
        <v>GA7382</v>
      </c>
      <c r="E1485" s="1336">
        <v>0.95199999999999996</v>
      </c>
      <c r="F1485" s="644">
        <f t="shared" si="50"/>
        <v>0.95699999999999996</v>
      </c>
      <c r="G1485" s="748" t="s">
        <v>280</v>
      </c>
      <c r="H1485" s="1337">
        <v>0.67</v>
      </c>
      <c r="I1485" s="338"/>
    </row>
    <row r="1486" spans="2:9">
      <c r="B1486" s="651" t="s">
        <v>24</v>
      </c>
      <c r="C1486" s="1356">
        <v>7383</v>
      </c>
      <c r="D1486" s="747" t="str">
        <f t="shared" si="49"/>
        <v>GA7383</v>
      </c>
      <c r="E1486" s="1336">
        <v>1.0760000000000001</v>
      </c>
      <c r="F1486" s="644">
        <f t="shared" si="50"/>
        <v>1.0680000000000001</v>
      </c>
      <c r="G1486" s="748" t="s">
        <v>280</v>
      </c>
      <c r="H1486" s="1337">
        <v>0.49</v>
      </c>
      <c r="I1486" s="338"/>
    </row>
    <row r="1487" spans="2:9">
      <c r="B1487" s="651" t="s">
        <v>24</v>
      </c>
      <c r="C1487" s="1356">
        <v>7390</v>
      </c>
      <c r="D1487" s="747" t="str">
        <f t="shared" si="49"/>
        <v>GA7390</v>
      </c>
      <c r="E1487" s="1336">
        <v>0.80500000000000005</v>
      </c>
      <c r="F1487" s="644">
        <f t="shared" si="50"/>
        <v>0.82499999999999996</v>
      </c>
      <c r="G1487" s="748" t="s">
        <v>280</v>
      </c>
      <c r="H1487" s="1337">
        <v>0.99</v>
      </c>
      <c r="I1487" s="338"/>
    </row>
    <row r="1488" spans="2:9">
      <c r="B1488" s="651" t="s">
        <v>24</v>
      </c>
      <c r="C1488" s="1356">
        <v>7394</v>
      </c>
      <c r="D1488" s="747" t="str">
        <f t="shared" si="49"/>
        <v>GA7394</v>
      </c>
      <c r="E1488" s="1336">
        <v>1.5580000000000001</v>
      </c>
      <c r="F1488" s="644">
        <f t="shared" si="50"/>
        <v>1.502</v>
      </c>
      <c r="G1488" s="748" t="s">
        <v>280</v>
      </c>
      <c r="H1488" s="1337">
        <v>0.33</v>
      </c>
      <c r="I1488" s="338"/>
    </row>
    <row r="1489" spans="2:9">
      <c r="B1489" s="651" t="s">
        <v>24</v>
      </c>
      <c r="C1489" s="1356">
        <v>7395</v>
      </c>
      <c r="D1489" s="747" t="str">
        <f t="shared" si="49"/>
        <v>GA7395</v>
      </c>
      <c r="E1489" s="1336">
        <v>1.5580000000000001</v>
      </c>
      <c r="F1489" s="644">
        <f t="shared" si="50"/>
        <v>1.502</v>
      </c>
      <c r="G1489" s="748" t="s">
        <v>280</v>
      </c>
      <c r="H1489" s="1337">
        <v>0.33</v>
      </c>
      <c r="I1489" s="338"/>
    </row>
    <row r="1490" spans="2:9">
      <c r="B1490" s="651" t="s">
        <v>24</v>
      </c>
      <c r="C1490" s="1356">
        <v>7398</v>
      </c>
      <c r="D1490" s="747" t="str">
        <f t="shared" si="49"/>
        <v>GA7398</v>
      </c>
      <c r="E1490" s="1336">
        <v>1.5580000000000001</v>
      </c>
      <c r="F1490" s="644">
        <f t="shared" si="50"/>
        <v>1.502</v>
      </c>
      <c r="G1490" s="748" t="s">
        <v>280</v>
      </c>
      <c r="H1490" s="1337">
        <v>0.33</v>
      </c>
      <c r="I1490" s="338"/>
    </row>
    <row r="1491" spans="2:9">
      <c r="B1491" s="651" t="s">
        <v>24</v>
      </c>
      <c r="C1491" s="1356">
        <v>7402</v>
      </c>
      <c r="D1491" s="747" t="str">
        <f t="shared" si="49"/>
        <v>GA7402</v>
      </c>
      <c r="E1491" s="1336">
        <v>0.98399999999999999</v>
      </c>
      <c r="F1491" s="644">
        <f t="shared" si="50"/>
        <v>0.98599999999999999</v>
      </c>
      <c r="G1491" s="748" t="s">
        <v>280</v>
      </c>
      <c r="H1491" s="1337">
        <v>0.09</v>
      </c>
      <c r="I1491" s="338"/>
    </row>
    <row r="1492" spans="2:9">
      <c r="B1492" s="651" t="s">
        <v>24</v>
      </c>
      <c r="C1492" s="1356">
        <v>7403</v>
      </c>
      <c r="D1492" s="747" t="str">
        <f t="shared" si="49"/>
        <v>GA7403</v>
      </c>
      <c r="E1492" s="1336">
        <v>0.86299999999999999</v>
      </c>
      <c r="F1492" s="644">
        <f t="shared" si="50"/>
        <v>0.877</v>
      </c>
      <c r="G1492" s="748" t="s">
        <v>280</v>
      </c>
      <c r="H1492" s="1337">
        <v>0.42</v>
      </c>
      <c r="I1492" s="338"/>
    </row>
    <row r="1493" spans="2:9">
      <c r="B1493" s="651" t="s">
        <v>24</v>
      </c>
      <c r="C1493" s="1356">
        <v>7405</v>
      </c>
      <c r="D1493" s="747" t="str">
        <f t="shared" si="49"/>
        <v>GA7405</v>
      </c>
      <c r="E1493" s="1336">
        <v>0.95499999999999996</v>
      </c>
      <c r="F1493" s="644">
        <f t="shared" si="50"/>
        <v>0.96</v>
      </c>
      <c r="G1493" s="748" t="s">
        <v>280</v>
      </c>
      <c r="H1493" s="1337">
        <v>0.66</v>
      </c>
      <c r="I1493" s="338"/>
    </row>
    <row r="1494" spans="2:9">
      <c r="B1494" s="651" t="s">
        <v>24</v>
      </c>
      <c r="C1494" s="1356">
        <v>7420</v>
      </c>
      <c r="D1494" s="747" t="str">
        <f t="shared" si="49"/>
        <v>GA7420</v>
      </c>
      <c r="E1494" s="1336">
        <v>1.5580000000000001</v>
      </c>
      <c r="F1494" s="644">
        <f t="shared" si="50"/>
        <v>1.502</v>
      </c>
      <c r="G1494" s="748" t="s">
        <v>280</v>
      </c>
      <c r="H1494" s="1337">
        <v>0.33</v>
      </c>
      <c r="I1494" s="338"/>
    </row>
    <row r="1495" spans="2:9">
      <c r="B1495" s="651" t="s">
        <v>24</v>
      </c>
      <c r="C1495" s="1356">
        <v>7421</v>
      </c>
      <c r="D1495" s="747" t="str">
        <f t="shared" si="49"/>
        <v>GA7421</v>
      </c>
      <c r="E1495" s="1336">
        <v>1.153</v>
      </c>
      <c r="F1495" s="644">
        <f t="shared" si="50"/>
        <v>1.1379999999999999</v>
      </c>
      <c r="G1495" s="748" t="s">
        <v>280</v>
      </c>
      <c r="H1495" s="1337">
        <v>0.48</v>
      </c>
      <c r="I1495" s="338"/>
    </row>
    <row r="1496" spans="2:9">
      <c r="B1496" s="651" t="s">
        <v>24</v>
      </c>
      <c r="C1496" s="1356">
        <v>7422</v>
      </c>
      <c r="D1496" s="747" t="str">
        <f t="shared" si="49"/>
        <v>GA7422</v>
      </c>
      <c r="E1496" s="1336">
        <v>1.097</v>
      </c>
      <c r="F1496" s="644">
        <f t="shared" si="50"/>
        <v>1.087</v>
      </c>
      <c r="G1496" s="748" t="s">
        <v>280</v>
      </c>
      <c r="H1496" s="1337">
        <v>0.51</v>
      </c>
      <c r="I1496" s="338"/>
    </row>
    <row r="1497" spans="2:9">
      <c r="B1497" s="651" t="s">
        <v>24</v>
      </c>
      <c r="C1497" s="1356">
        <v>7425</v>
      </c>
      <c r="D1497" s="747" t="str">
        <f t="shared" si="49"/>
        <v>GA7425</v>
      </c>
      <c r="E1497" s="1336">
        <v>1.1759999999999999</v>
      </c>
      <c r="F1497" s="644">
        <f t="shared" si="50"/>
        <v>1.1579999999999999</v>
      </c>
      <c r="G1497" s="748" t="s">
        <v>280</v>
      </c>
      <c r="H1497" s="1337">
        <v>0.5</v>
      </c>
      <c r="I1497" s="338"/>
    </row>
    <row r="1498" spans="2:9">
      <c r="B1498" s="651" t="s">
        <v>24</v>
      </c>
      <c r="C1498" s="1356">
        <v>7431</v>
      </c>
      <c r="D1498" s="747" t="str">
        <f t="shared" si="49"/>
        <v>GA7431</v>
      </c>
      <c r="E1498" s="1336">
        <v>1.0820000000000001</v>
      </c>
      <c r="F1498" s="644">
        <f t="shared" si="50"/>
        <v>1.0740000000000001</v>
      </c>
      <c r="G1498" s="748" t="s">
        <v>280</v>
      </c>
      <c r="H1498" s="1337">
        <v>0.51</v>
      </c>
      <c r="I1498" s="338"/>
    </row>
    <row r="1499" spans="2:9">
      <c r="B1499" s="651" t="s">
        <v>24</v>
      </c>
      <c r="C1499" s="1356">
        <v>7445</v>
      </c>
      <c r="D1499" s="747" t="str">
        <f t="shared" si="49"/>
        <v>GA7445</v>
      </c>
      <c r="E1499" s="1336">
        <v>1.2989999999999999</v>
      </c>
      <c r="F1499" s="644">
        <f t="shared" si="50"/>
        <v>1.2689999999999999</v>
      </c>
      <c r="G1499" s="748" t="s">
        <v>280</v>
      </c>
      <c r="H1499" s="1337">
        <v>0.12</v>
      </c>
      <c r="I1499" s="338"/>
    </row>
    <row r="1500" spans="2:9">
      <c r="B1500" s="651" t="s">
        <v>24</v>
      </c>
      <c r="C1500" s="1356">
        <v>7453</v>
      </c>
      <c r="D1500" s="747" t="str">
        <f t="shared" si="49"/>
        <v>GA7453</v>
      </c>
      <c r="E1500" s="1336">
        <v>1.5580000000000001</v>
      </c>
      <c r="F1500" s="644">
        <f t="shared" si="50"/>
        <v>1.502</v>
      </c>
      <c r="G1500" s="748" t="s">
        <v>280</v>
      </c>
      <c r="H1500" s="1337">
        <v>0.33</v>
      </c>
      <c r="I1500" s="338"/>
    </row>
    <row r="1501" spans="2:9">
      <c r="B1501" s="651" t="s">
        <v>24</v>
      </c>
      <c r="C1501" s="1356">
        <v>7502</v>
      </c>
      <c r="D1501" s="747" t="str">
        <f t="shared" si="49"/>
        <v>GA7502</v>
      </c>
      <c r="E1501" s="1336">
        <v>1.044</v>
      </c>
      <c r="F1501" s="644">
        <f t="shared" si="50"/>
        <v>1.04</v>
      </c>
      <c r="G1501" s="748" t="s">
        <v>280</v>
      </c>
      <c r="H1501" s="1337">
        <v>0.55000000000000004</v>
      </c>
      <c r="I1501" s="338"/>
    </row>
    <row r="1502" spans="2:9">
      <c r="B1502" s="651" t="s">
        <v>24</v>
      </c>
      <c r="C1502" s="1356">
        <v>7515</v>
      </c>
      <c r="D1502" s="747" t="str">
        <f t="shared" si="49"/>
        <v>GA7515</v>
      </c>
      <c r="E1502" s="1336">
        <v>1.0649999999999999</v>
      </c>
      <c r="F1502" s="644">
        <f t="shared" si="50"/>
        <v>1.0589999999999999</v>
      </c>
      <c r="G1502" s="748" t="s">
        <v>280</v>
      </c>
      <c r="H1502" s="1337">
        <v>0.56000000000000005</v>
      </c>
      <c r="I1502" s="338"/>
    </row>
    <row r="1503" spans="2:9">
      <c r="B1503" s="651" t="s">
        <v>24</v>
      </c>
      <c r="C1503" s="1356">
        <v>7520</v>
      </c>
      <c r="D1503" s="747" t="str">
        <f t="shared" si="49"/>
        <v>GA7520</v>
      </c>
      <c r="E1503" s="1336">
        <v>0.99399999999999999</v>
      </c>
      <c r="F1503" s="644">
        <f t="shared" si="50"/>
        <v>0.995</v>
      </c>
      <c r="G1503" s="748" t="s">
        <v>280</v>
      </c>
      <c r="H1503" s="1337">
        <v>0.45</v>
      </c>
      <c r="I1503" s="338"/>
    </row>
    <row r="1504" spans="2:9">
      <c r="B1504" s="651" t="s">
        <v>24</v>
      </c>
      <c r="C1504" s="1356">
        <v>7538</v>
      </c>
      <c r="D1504" s="747" t="str">
        <f t="shared" si="49"/>
        <v>GA7538</v>
      </c>
      <c r="E1504" s="1336">
        <v>1.3879999999999999</v>
      </c>
      <c r="F1504" s="644">
        <f t="shared" si="50"/>
        <v>1.349</v>
      </c>
      <c r="G1504" s="748" t="s">
        <v>280</v>
      </c>
      <c r="H1504" s="1337">
        <v>0.4</v>
      </c>
      <c r="I1504" s="338"/>
    </row>
    <row r="1505" spans="2:9">
      <c r="B1505" s="651" t="s">
        <v>24</v>
      </c>
      <c r="C1505" s="1356">
        <v>7539</v>
      </c>
      <c r="D1505" s="747" t="str">
        <f t="shared" si="49"/>
        <v>GA7539</v>
      </c>
      <c r="E1505" s="1336">
        <v>1.032</v>
      </c>
      <c r="F1505" s="644">
        <f t="shared" si="50"/>
        <v>1.0289999999999999</v>
      </c>
      <c r="G1505" s="748" t="s">
        <v>280</v>
      </c>
      <c r="H1505" s="1337">
        <v>0.49</v>
      </c>
      <c r="I1505" s="338"/>
    </row>
    <row r="1506" spans="2:9">
      <c r="B1506" s="651" t="s">
        <v>24</v>
      </c>
      <c r="C1506" s="1356">
        <v>7540</v>
      </c>
      <c r="D1506" s="747" t="str">
        <f t="shared" si="49"/>
        <v>GA7540</v>
      </c>
      <c r="E1506" s="1336">
        <v>1.177</v>
      </c>
      <c r="F1506" s="644">
        <f t="shared" si="50"/>
        <v>1.159</v>
      </c>
      <c r="G1506" s="748" t="s">
        <v>280</v>
      </c>
      <c r="H1506" s="1337">
        <v>0.41</v>
      </c>
      <c r="I1506" s="338"/>
    </row>
    <row r="1507" spans="2:9">
      <c r="B1507" s="651" t="s">
        <v>24</v>
      </c>
      <c r="C1507" s="1356">
        <v>7580</v>
      </c>
      <c r="D1507" s="747" t="str">
        <f t="shared" si="49"/>
        <v>GA7580</v>
      </c>
      <c r="E1507" s="1336">
        <v>1.0329999999999999</v>
      </c>
      <c r="F1507" s="644">
        <f t="shared" si="50"/>
        <v>1.03</v>
      </c>
      <c r="G1507" s="748" t="s">
        <v>280</v>
      </c>
      <c r="H1507" s="1337">
        <v>0.49</v>
      </c>
      <c r="I1507" s="338"/>
    </row>
    <row r="1508" spans="2:9">
      <c r="B1508" s="651" t="s">
        <v>24</v>
      </c>
      <c r="C1508" s="1356">
        <v>7590</v>
      </c>
      <c r="D1508" s="747" t="str">
        <f t="shared" si="49"/>
        <v>GA7590</v>
      </c>
      <c r="E1508" s="1336">
        <v>1.04</v>
      </c>
      <c r="F1508" s="644">
        <f t="shared" si="50"/>
        <v>1.036</v>
      </c>
      <c r="G1508" s="748" t="s">
        <v>280</v>
      </c>
      <c r="H1508" s="1337">
        <v>0.59</v>
      </c>
      <c r="I1508" s="338"/>
    </row>
    <row r="1509" spans="2:9">
      <c r="B1509" s="651" t="s">
        <v>24</v>
      </c>
      <c r="C1509" s="1356">
        <v>7600</v>
      </c>
      <c r="D1509" s="747" t="str">
        <f t="shared" si="49"/>
        <v>GA7600</v>
      </c>
      <c r="E1509" s="1336">
        <v>1.2310000000000001</v>
      </c>
      <c r="F1509" s="644">
        <f t="shared" si="50"/>
        <v>1.208</v>
      </c>
      <c r="G1509" s="748" t="s">
        <v>280</v>
      </c>
      <c r="H1509" s="1337">
        <v>0.49</v>
      </c>
      <c r="I1509" s="338"/>
    </row>
    <row r="1510" spans="2:9">
      <c r="B1510" s="651" t="s">
        <v>24</v>
      </c>
      <c r="C1510" s="1356">
        <v>7605</v>
      </c>
      <c r="D1510" s="747" t="str">
        <f t="shared" si="49"/>
        <v>GA7605</v>
      </c>
      <c r="E1510" s="1336">
        <v>1.1259999999999999</v>
      </c>
      <c r="F1510" s="644">
        <f t="shared" si="50"/>
        <v>1.113</v>
      </c>
      <c r="G1510" s="748" t="s">
        <v>280</v>
      </c>
      <c r="H1510" s="1337">
        <v>0.28999999999999998</v>
      </c>
      <c r="I1510" s="338"/>
    </row>
    <row r="1511" spans="2:9">
      <c r="B1511" s="651" t="s">
        <v>24</v>
      </c>
      <c r="C1511" s="1356">
        <v>7610</v>
      </c>
      <c r="D1511" s="747" t="str">
        <f t="shared" si="49"/>
        <v>GA7610</v>
      </c>
      <c r="E1511" s="1336">
        <v>0.96799999999999997</v>
      </c>
      <c r="F1511" s="644">
        <f t="shared" si="50"/>
        <v>0.97099999999999997</v>
      </c>
      <c r="G1511" s="748" t="s">
        <v>280</v>
      </c>
      <c r="H1511" s="1337">
        <v>0.05</v>
      </c>
      <c r="I1511" s="338"/>
    </row>
    <row r="1512" spans="2:9">
      <c r="B1512" s="651" t="s">
        <v>24</v>
      </c>
      <c r="C1512" s="1356">
        <v>7705</v>
      </c>
      <c r="D1512" s="747" t="str">
        <f t="shared" si="49"/>
        <v>GA7705</v>
      </c>
      <c r="E1512" s="1336">
        <v>0.82099999999999995</v>
      </c>
      <c r="F1512" s="644">
        <f t="shared" si="50"/>
        <v>0.83899999999999997</v>
      </c>
      <c r="G1512" s="748" t="s">
        <v>280</v>
      </c>
      <c r="H1512" s="1337">
        <v>0.65</v>
      </c>
      <c r="I1512" s="338"/>
    </row>
    <row r="1513" spans="2:9">
      <c r="B1513" s="651" t="s">
        <v>24</v>
      </c>
      <c r="C1513" s="1356">
        <v>7710</v>
      </c>
      <c r="D1513" s="747" t="str">
        <f t="shared" si="49"/>
        <v>GA7710</v>
      </c>
      <c r="E1513" s="1336">
        <v>0.97299999999999998</v>
      </c>
      <c r="F1513" s="644">
        <f t="shared" si="50"/>
        <v>0.97599999999999998</v>
      </c>
      <c r="G1513" s="748" t="s">
        <v>280</v>
      </c>
      <c r="H1513" s="1337">
        <v>0.49</v>
      </c>
      <c r="I1513" s="338"/>
    </row>
    <row r="1514" spans="2:9">
      <c r="B1514" s="651" t="s">
        <v>24</v>
      </c>
      <c r="C1514" s="1356">
        <v>7711</v>
      </c>
      <c r="D1514" s="747" t="str">
        <f t="shared" si="49"/>
        <v>GA7711</v>
      </c>
      <c r="E1514" s="1336">
        <v>1.1220000000000001</v>
      </c>
      <c r="F1514" s="644">
        <f t="shared" si="50"/>
        <v>1.1100000000000001</v>
      </c>
      <c r="G1514" s="748" t="s">
        <v>280</v>
      </c>
      <c r="H1514" s="1337">
        <v>0.59</v>
      </c>
      <c r="I1514" s="338"/>
    </row>
    <row r="1515" spans="2:9">
      <c r="B1515" s="651" t="s">
        <v>24</v>
      </c>
      <c r="C1515" s="1356">
        <v>7720</v>
      </c>
      <c r="D1515" s="747" t="str">
        <f t="shared" si="49"/>
        <v>GA7720</v>
      </c>
      <c r="E1515" s="1336">
        <v>0.99299999999999999</v>
      </c>
      <c r="F1515" s="644">
        <f t="shared" si="50"/>
        <v>0.99399999999999999</v>
      </c>
      <c r="G1515" s="748" t="s">
        <v>280</v>
      </c>
      <c r="H1515" s="1337">
        <v>0.33</v>
      </c>
      <c r="I1515" s="338"/>
    </row>
    <row r="1516" spans="2:9">
      <c r="B1516" s="651" t="s">
        <v>24</v>
      </c>
      <c r="C1516" s="1356">
        <v>7855</v>
      </c>
      <c r="D1516" s="747" t="str">
        <f t="shared" si="49"/>
        <v>GA7855</v>
      </c>
      <c r="E1516" s="1336">
        <v>1.27</v>
      </c>
      <c r="F1516" s="644">
        <f t="shared" si="50"/>
        <v>1.2430000000000001</v>
      </c>
      <c r="G1516" s="748" t="s">
        <v>280</v>
      </c>
      <c r="H1516" s="1337">
        <v>0.42</v>
      </c>
      <c r="I1516" s="338"/>
    </row>
    <row r="1517" spans="2:9">
      <c r="B1517" s="651" t="s">
        <v>24</v>
      </c>
      <c r="C1517" s="1356">
        <v>8001</v>
      </c>
      <c r="D1517" s="747" t="str">
        <f t="shared" si="49"/>
        <v>GA8001</v>
      </c>
      <c r="E1517" s="1336">
        <v>0.88400000000000001</v>
      </c>
      <c r="F1517" s="644">
        <f t="shared" si="50"/>
        <v>0.89600000000000002</v>
      </c>
      <c r="G1517" s="748" t="s">
        <v>280</v>
      </c>
      <c r="H1517" s="1337">
        <v>0.36</v>
      </c>
      <c r="I1517" s="338"/>
    </row>
    <row r="1518" spans="2:9">
      <c r="B1518" s="651" t="s">
        <v>24</v>
      </c>
      <c r="C1518" s="1356">
        <v>8002</v>
      </c>
      <c r="D1518" s="747" t="str">
        <f t="shared" si="49"/>
        <v>GA8002</v>
      </c>
      <c r="E1518" s="1336">
        <v>0.89400000000000002</v>
      </c>
      <c r="F1518" s="644">
        <f t="shared" si="50"/>
        <v>0.90500000000000003</v>
      </c>
      <c r="G1518" s="748" t="s">
        <v>280</v>
      </c>
      <c r="H1518" s="1337">
        <v>0.36</v>
      </c>
      <c r="I1518" s="338"/>
    </row>
    <row r="1519" spans="2:9">
      <c r="B1519" s="651" t="s">
        <v>24</v>
      </c>
      <c r="C1519" s="1356">
        <v>8006</v>
      </c>
      <c r="D1519" s="747" t="str">
        <f t="shared" si="49"/>
        <v>GA8006</v>
      </c>
      <c r="E1519" s="1336">
        <v>0.82699999999999996</v>
      </c>
      <c r="F1519" s="644">
        <f t="shared" si="50"/>
        <v>0.84399999999999997</v>
      </c>
      <c r="G1519" s="748" t="s">
        <v>280</v>
      </c>
      <c r="H1519" s="1337">
        <v>0.28999999999999998</v>
      </c>
      <c r="I1519" s="338"/>
    </row>
    <row r="1520" spans="2:9">
      <c r="B1520" s="651" t="s">
        <v>24</v>
      </c>
      <c r="C1520" s="1356">
        <v>8008</v>
      </c>
      <c r="D1520" s="747" t="str">
        <f t="shared" si="49"/>
        <v>GA8008</v>
      </c>
      <c r="E1520" s="1336">
        <v>0.90800000000000003</v>
      </c>
      <c r="F1520" s="644">
        <f t="shared" si="50"/>
        <v>0.91700000000000004</v>
      </c>
      <c r="G1520" s="748" t="s">
        <v>280</v>
      </c>
      <c r="H1520" s="1337">
        <v>0.22</v>
      </c>
      <c r="I1520" s="338"/>
    </row>
    <row r="1521" spans="2:9">
      <c r="B1521" s="651" t="s">
        <v>24</v>
      </c>
      <c r="C1521" s="1356">
        <v>8010</v>
      </c>
      <c r="D1521" s="747" t="str">
        <f t="shared" si="49"/>
        <v>GA8010</v>
      </c>
      <c r="E1521" s="1336">
        <v>1</v>
      </c>
      <c r="F1521" s="644">
        <f t="shared" si="50"/>
        <v>1</v>
      </c>
      <c r="G1521" s="748" t="s">
        <v>280</v>
      </c>
      <c r="H1521" s="1337">
        <v>0.23</v>
      </c>
      <c r="I1521" s="338"/>
    </row>
    <row r="1522" spans="2:9">
      <c r="B1522" s="651" t="s">
        <v>24</v>
      </c>
      <c r="C1522" s="1356">
        <v>8013</v>
      </c>
      <c r="D1522" s="747" t="str">
        <f t="shared" si="49"/>
        <v>GA8013</v>
      </c>
      <c r="E1522" s="1336">
        <v>1.038</v>
      </c>
      <c r="F1522" s="644">
        <f t="shared" si="50"/>
        <v>1.034</v>
      </c>
      <c r="G1522" s="748" t="s">
        <v>280</v>
      </c>
      <c r="H1522" s="1337">
        <v>0.19</v>
      </c>
      <c r="I1522" s="338"/>
    </row>
    <row r="1523" spans="2:9">
      <c r="B1523" s="651" t="s">
        <v>24</v>
      </c>
      <c r="C1523" s="1356">
        <v>8015</v>
      </c>
      <c r="D1523" s="747" t="str">
        <f t="shared" si="49"/>
        <v>GA8015</v>
      </c>
      <c r="E1523" s="1336">
        <v>0.94899999999999995</v>
      </c>
      <c r="F1523" s="644">
        <f t="shared" si="50"/>
        <v>0.95399999999999996</v>
      </c>
      <c r="G1523" s="748" t="s">
        <v>280</v>
      </c>
      <c r="H1523" s="1337">
        <v>0.28000000000000003</v>
      </c>
      <c r="I1523" s="338"/>
    </row>
    <row r="1524" spans="2:9">
      <c r="B1524" s="651" t="s">
        <v>24</v>
      </c>
      <c r="C1524" s="1356">
        <v>8017</v>
      </c>
      <c r="D1524" s="747" t="str">
        <f t="shared" si="49"/>
        <v>GA8017</v>
      </c>
      <c r="E1524" s="1336">
        <v>0.82599999999999996</v>
      </c>
      <c r="F1524" s="644">
        <f t="shared" si="50"/>
        <v>0.84299999999999997</v>
      </c>
      <c r="G1524" s="748" t="s">
        <v>280</v>
      </c>
      <c r="H1524" s="1337">
        <v>0.22</v>
      </c>
      <c r="I1524" s="338"/>
    </row>
    <row r="1525" spans="2:9">
      <c r="B1525" s="651" t="s">
        <v>24</v>
      </c>
      <c r="C1525" s="1356">
        <v>8018</v>
      </c>
      <c r="D1525" s="747" t="str">
        <f t="shared" si="49"/>
        <v>GA8018</v>
      </c>
      <c r="E1525" s="1336">
        <v>0.93300000000000005</v>
      </c>
      <c r="F1525" s="644">
        <f t="shared" si="50"/>
        <v>0.94</v>
      </c>
      <c r="G1525" s="748" t="s">
        <v>280</v>
      </c>
      <c r="H1525" s="1337">
        <v>0.48</v>
      </c>
      <c r="I1525" s="338"/>
    </row>
    <row r="1526" spans="2:9">
      <c r="B1526" s="651" t="s">
        <v>24</v>
      </c>
      <c r="C1526" s="1356">
        <v>8021</v>
      </c>
      <c r="D1526" s="747" t="str">
        <f t="shared" si="49"/>
        <v>GA8021</v>
      </c>
      <c r="E1526" s="1336">
        <v>0.95499999999999996</v>
      </c>
      <c r="F1526" s="644">
        <f t="shared" si="50"/>
        <v>0.96</v>
      </c>
      <c r="G1526" s="748" t="s">
        <v>280</v>
      </c>
      <c r="H1526" s="1337">
        <v>0.39</v>
      </c>
      <c r="I1526" s="338"/>
    </row>
    <row r="1527" spans="2:9">
      <c r="B1527" s="651" t="s">
        <v>24</v>
      </c>
      <c r="C1527" s="1356">
        <v>8031</v>
      </c>
      <c r="D1527" s="747" t="str">
        <f t="shared" si="49"/>
        <v>GA8031</v>
      </c>
      <c r="E1527" s="1336">
        <v>0.85299999999999998</v>
      </c>
      <c r="F1527" s="644">
        <f t="shared" si="50"/>
        <v>0.86799999999999999</v>
      </c>
      <c r="G1527" s="748" t="s">
        <v>280</v>
      </c>
      <c r="H1527" s="1337">
        <v>0.44</v>
      </c>
      <c r="I1527" s="338"/>
    </row>
    <row r="1528" spans="2:9">
      <c r="B1528" s="651" t="s">
        <v>24</v>
      </c>
      <c r="C1528" s="1356">
        <v>8032</v>
      </c>
      <c r="D1528" s="747" t="str">
        <f t="shared" si="49"/>
        <v>GA8032</v>
      </c>
      <c r="E1528" s="1336">
        <v>0.96699999999999997</v>
      </c>
      <c r="F1528" s="644">
        <f t="shared" si="50"/>
        <v>0.97</v>
      </c>
      <c r="G1528" s="748" t="s">
        <v>280</v>
      </c>
      <c r="H1528" s="1337">
        <v>0.39</v>
      </c>
      <c r="I1528" s="338"/>
    </row>
    <row r="1529" spans="2:9">
      <c r="B1529" s="651" t="s">
        <v>24</v>
      </c>
      <c r="C1529" s="1356">
        <v>8033</v>
      </c>
      <c r="D1529" s="747" t="str">
        <f t="shared" si="49"/>
        <v>GA8033</v>
      </c>
      <c r="E1529" s="1336">
        <v>0.81200000000000006</v>
      </c>
      <c r="F1529" s="644">
        <f t="shared" si="50"/>
        <v>0.83099999999999996</v>
      </c>
      <c r="G1529" s="748" t="s">
        <v>280</v>
      </c>
      <c r="H1529" s="1337">
        <v>0.44</v>
      </c>
      <c r="I1529" s="338"/>
    </row>
    <row r="1530" spans="2:9">
      <c r="B1530" s="651" t="s">
        <v>24</v>
      </c>
      <c r="C1530" s="1356">
        <v>8037</v>
      </c>
      <c r="D1530" s="747" t="str">
        <f t="shared" si="49"/>
        <v>GA8037</v>
      </c>
      <c r="E1530" s="1336">
        <v>0.88900000000000001</v>
      </c>
      <c r="F1530" s="644">
        <f t="shared" si="50"/>
        <v>0.9</v>
      </c>
      <c r="G1530" s="748" t="s">
        <v>280</v>
      </c>
      <c r="H1530" s="1337">
        <v>0.4</v>
      </c>
      <c r="I1530" s="338"/>
    </row>
    <row r="1531" spans="2:9">
      <c r="B1531" s="651" t="s">
        <v>24</v>
      </c>
      <c r="C1531" s="1356">
        <v>8039</v>
      </c>
      <c r="D1531" s="747" t="str">
        <f t="shared" si="49"/>
        <v>GA8039</v>
      </c>
      <c r="E1531" s="1336">
        <v>0.83099999999999996</v>
      </c>
      <c r="F1531" s="644">
        <f t="shared" si="50"/>
        <v>0.84799999999999998</v>
      </c>
      <c r="G1531" s="748" t="s">
        <v>280</v>
      </c>
      <c r="H1531" s="1337">
        <v>0.5</v>
      </c>
      <c r="I1531" s="338"/>
    </row>
    <row r="1532" spans="2:9">
      <c r="B1532" s="651" t="s">
        <v>24</v>
      </c>
      <c r="C1532" s="1356">
        <v>8044</v>
      </c>
      <c r="D1532" s="747" t="str">
        <f t="shared" si="49"/>
        <v>GA8044</v>
      </c>
      <c r="E1532" s="1336">
        <v>1.056</v>
      </c>
      <c r="F1532" s="644">
        <f t="shared" si="50"/>
        <v>1.05</v>
      </c>
      <c r="G1532" s="748" t="s">
        <v>280</v>
      </c>
      <c r="H1532" s="1337">
        <v>0.4</v>
      </c>
      <c r="I1532" s="338"/>
    </row>
    <row r="1533" spans="2:9">
      <c r="B1533" s="651" t="s">
        <v>24</v>
      </c>
      <c r="C1533" s="1356">
        <v>8045</v>
      </c>
      <c r="D1533" s="747" t="str">
        <f t="shared" si="49"/>
        <v>GA8045</v>
      </c>
      <c r="E1533" s="1336">
        <v>0.85799999999999998</v>
      </c>
      <c r="F1533" s="644">
        <f t="shared" si="50"/>
        <v>0.872</v>
      </c>
      <c r="G1533" s="748" t="s">
        <v>280</v>
      </c>
      <c r="H1533" s="1337">
        <v>0.16</v>
      </c>
      <c r="I1533" s="338"/>
    </row>
    <row r="1534" spans="2:9">
      <c r="B1534" s="651" t="s">
        <v>24</v>
      </c>
      <c r="C1534" s="1356">
        <v>8046</v>
      </c>
      <c r="D1534" s="747" t="str">
        <f t="shared" si="49"/>
        <v>GA8046</v>
      </c>
      <c r="E1534" s="1336">
        <v>1.0149999999999999</v>
      </c>
      <c r="F1534" s="644">
        <f t="shared" si="50"/>
        <v>1.014</v>
      </c>
      <c r="G1534" s="748" t="s">
        <v>280</v>
      </c>
      <c r="H1534" s="1337">
        <v>0.32</v>
      </c>
      <c r="I1534" s="338"/>
    </row>
    <row r="1535" spans="2:9">
      <c r="B1535" s="651" t="s">
        <v>24</v>
      </c>
      <c r="C1535" s="1356">
        <v>8047</v>
      </c>
      <c r="D1535" s="747" t="str">
        <f t="shared" si="49"/>
        <v>GA8047</v>
      </c>
      <c r="E1535" s="1336">
        <v>0.879</v>
      </c>
      <c r="F1535" s="644">
        <f t="shared" si="50"/>
        <v>0.89100000000000001</v>
      </c>
      <c r="G1535" s="748" t="s">
        <v>280</v>
      </c>
      <c r="H1535" s="1337">
        <v>0.35</v>
      </c>
      <c r="I1535" s="338"/>
    </row>
    <row r="1536" spans="2:9">
      <c r="B1536" s="651" t="s">
        <v>24</v>
      </c>
      <c r="C1536" s="1356">
        <v>8058</v>
      </c>
      <c r="D1536" s="747" t="str">
        <f t="shared" si="49"/>
        <v>GA8058</v>
      </c>
      <c r="E1536" s="1336">
        <v>0.90400000000000003</v>
      </c>
      <c r="F1536" s="644">
        <f t="shared" si="50"/>
        <v>0.91400000000000003</v>
      </c>
      <c r="G1536" s="748" t="s">
        <v>280</v>
      </c>
      <c r="H1536" s="1337">
        <v>0.32</v>
      </c>
      <c r="I1536" s="338"/>
    </row>
    <row r="1537" spans="2:9">
      <c r="B1537" s="651" t="s">
        <v>24</v>
      </c>
      <c r="C1537" s="1356">
        <v>8072</v>
      </c>
      <c r="D1537" s="747" t="str">
        <f t="shared" si="49"/>
        <v>GA8072</v>
      </c>
      <c r="E1537" s="1336">
        <v>0.90500000000000003</v>
      </c>
      <c r="F1537" s="644">
        <f t="shared" si="50"/>
        <v>0.91500000000000004</v>
      </c>
      <c r="G1537" s="748" t="s">
        <v>280</v>
      </c>
      <c r="H1537" s="1337">
        <v>0.31</v>
      </c>
      <c r="I1537" s="338"/>
    </row>
    <row r="1538" spans="2:9">
      <c r="B1538" s="651" t="s">
        <v>24</v>
      </c>
      <c r="C1538" s="1356">
        <v>8102</v>
      </c>
      <c r="D1538" s="747" t="str">
        <f t="shared" si="49"/>
        <v>GA8102</v>
      </c>
      <c r="E1538" s="1336">
        <v>0.96599999999999997</v>
      </c>
      <c r="F1538" s="644">
        <f t="shared" si="50"/>
        <v>0.96899999999999997</v>
      </c>
      <c r="G1538" s="748" t="s">
        <v>280</v>
      </c>
      <c r="H1538" s="1337">
        <v>0.48</v>
      </c>
      <c r="I1538" s="338"/>
    </row>
    <row r="1539" spans="2:9">
      <c r="B1539" s="651" t="s">
        <v>24</v>
      </c>
      <c r="C1539" s="1356">
        <v>8103</v>
      </c>
      <c r="D1539" s="747" t="str">
        <f t="shared" si="49"/>
        <v>GA8103</v>
      </c>
      <c r="E1539" s="1336">
        <v>0.91800000000000004</v>
      </c>
      <c r="F1539" s="644">
        <f t="shared" si="50"/>
        <v>0.92600000000000005</v>
      </c>
      <c r="G1539" s="748" t="s">
        <v>280</v>
      </c>
      <c r="H1539" s="1337">
        <v>0.36</v>
      </c>
      <c r="I1539" s="338"/>
    </row>
    <row r="1540" spans="2:9">
      <c r="B1540" s="651" t="s">
        <v>24</v>
      </c>
      <c r="C1540" s="1356">
        <v>8106</v>
      </c>
      <c r="D1540" s="747" t="str">
        <f t="shared" si="49"/>
        <v>GA8106</v>
      </c>
      <c r="E1540" s="1336">
        <v>1.022</v>
      </c>
      <c r="F1540" s="644">
        <f t="shared" si="50"/>
        <v>1.02</v>
      </c>
      <c r="G1540" s="748" t="s">
        <v>280</v>
      </c>
      <c r="H1540" s="1337">
        <v>0.56000000000000005</v>
      </c>
      <c r="I1540" s="338"/>
    </row>
    <row r="1541" spans="2:9">
      <c r="B1541" s="651" t="s">
        <v>24</v>
      </c>
      <c r="C1541" s="1356">
        <v>8107</v>
      </c>
      <c r="D1541" s="747" t="str">
        <f t="shared" si="49"/>
        <v>GA8107</v>
      </c>
      <c r="E1541" s="1336">
        <v>0.97899999999999998</v>
      </c>
      <c r="F1541" s="644">
        <f t="shared" si="50"/>
        <v>0.98099999999999998</v>
      </c>
      <c r="G1541" s="748" t="s">
        <v>280</v>
      </c>
      <c r="H1541" s="1337">
        <v>0.33</v>
      </c>
      <c r="I1541" s="338"/>
    </row>
    <row r="1542" spans="2:9">
      <c r="B1542" s="651" t="s">
        <v>24</v>
      </c>
      <c r="C1542" s="1356">
        <v>8111</v>
      </c>
      <c r="D1542" s="747" t="str">
        <f t="shared" si="49"/>
        <v>GA8111</v>
      </c>
      <c r="E1542" s="1336">
        <v>0.92300000000000004</v>
      </c>
      <c r="F1542" s="644">
        <f t="shared" si="50"/>
        <v>0.93100000000000005</v>
      </c>
      <c r="G1542" s="748" t="s">
        <v>280</v>
      </c>
      <c r="H1542" s="1337">
        <v>0.37</v>
      </c>
      <c r="I1542" s="338"/>
    </row>
    <row r="1543" spans="2:9">
      <c r="B1543" s="651" t="s">
        <v>24</v>
      </c>
      <c r="C1543" s="1356">
        <v>8116</v>
      </c>
      <c r="D1543" s="747" t="str">
        <f t="shared" si="49"/>
        <v>GA8116</v>
      </c>
      <c r="E1543" s="1336">
        <v>1.083</v>
      </c>
      <c r="F1543" s="644">
        <f t="shared" si="50"/>
        <v>1.075</v>
      </c>
      <c r="G1543" s="748" t="s">
        <v>280</v>
      </c>
      <c r="H1543" s="1337">
        <v>0.34</v>
      </c>
      <c r="I1543" s="338"/>
    </row>
    <row r="1544" spans="2:9">
      <c r="B1544" s="651" t="s">
        <v>24</v>
      </c>
      <c r="C1544" s="1356">
        <v>8203</v>
      </c>
      <c r="D1544" s="747" t="str">
        <f t="shared" si="49"/>
        <v>GA8203</v>
      </c>
      <c r="E1544" s="1336">
        <v>0.96799999999999997</v>
      </c>
      <c r="F1544" s="644">
        <f t="shared" si="50"/>
        <v>0.97099999999999997</v>
      </c>
      <c r="G1544" s="748" t="s">
        <v>280</v>
      </c>
      <c r="H1544" s="1337">
        <v>0.66</v>
      </c>
      <c r="I1544" s="338"/>
    </row>
    <row r="1545" spans="2:9">
      <c r="B1545" s="651" t="s">
        <v>24</v>
      </c>
      <c r="C1545" s="1356">
        <v>8204</v>
      </c>
      <c r="D1545" s="747" t="str">
        <f t="shared" si="49"/>
        <v>GA8204</v>
      </c>
      <c r="E1545" s="1336">
        <v>0.92</v>
      </c>
      <c r="F1545" s="644">
        <f t="shared" si="50"/>
        <v>0.92800000000000005</v>
      </c>
      <c r="G1545" s="748" t="s">
        <v>280</v>
      </c>
      <c r="H1545" s="1337">
        <v>0.36</v>
      </c>
      <c r="I1545" s="338"/>
    </row>
    <row r="1546" spans="2:9">
      <c r="B1546" s="651" t="s">
        <v>24</v>
      </c>
      <c r="C1546" s="1356">
        <v>8209</v>
      </c>
      <c r="D1546" s="747" t="str">
        <f t="shared" si="49"/>
        <v>GA8209</v>
      </c>
      <c r="E1546" s="1336">
        <v>0.877</v>
      </c>
      <c r="F1546" s="644">
        <f t="shared" si="50"/>
        <v>0.88900000000000001</v>
      </c>
      <c r="G1546" s="748" t="s">
        <v>280</v>
      </c>
      <c r="H1546" s="1337">
        <v>0.36</v>
      </c>
      <c r="I1546" s="338"/>
    </row>
    <row r="1547" spans="2:9">
      <c r="B1547" s="651" t="s">
        <v>24</v>
      </c>
      <c r="C1547" s="1356">
        <v>8215</v>
      </c>
      <c r="D1547" s="747" t="str">
        <f t="shared" ref="D1547:D1610" si="51">B1547&amp;TEXT(C1547,"0000")</f>
        <v>GA8215</v>
      </c>
      <c r="E1547" s="1336">
        <v>1.0229999999999999</v>
      </c>
      <c r="F1547" s="644">
        <f t="shared" ref="F1547:F1610" si="52">IF(E1547="NA","NA",ROUND((E1547-1)*0.9+1,3))</f>
        <v>1.0209999999999999</v>
      </c>
      <c r="G1547" s="748" t="s">
        <v>280</v>
      </c>
      <c r="H1547" s="1337">
        <v>0.5</v>
      </c>
      <c r="I1547" s="338"/>
    </row>
    <row r="1548" spans="2:9">
      <c r="B1548" s="651" t="s">
        <v>24</v>
      </c>
      <c r="C1548" s="1356">
        <v>8227</v>
      </c>
      <c r="D1548" s="747" t="str">
        <f t="shared" si="51"/>
        <v>GA8227</v>
      </c>
      <c r="E1548" s="1336">
        <v>1.2390000000000001</v>
      </c>
      <c r="F1548" s="644">
        <f t="shared" si="52"/>
        <v>1.2150000000000001</v>
      </c>
      <c r="G1548" s="748" t="s">
        <v>280</v>
      </c>
      <c r="H1548" s="1337">
        <v>0.42</v>
      </c>
      <c r="I1548" s="338"/>
    </row>
    <row r="1549" spans="2:9">
      <c r="B1549" s="651" t="s">
        <v>24</v>
      </c>
      <c r="C1549" s="1356">
        <v>8232</v>
      </c>
      <c r="D1549" s="747" t="str">
        <f t="shared" si="51"/>
        <v>GA8232</v>
      </c>
      <c r="E1549" s="1336">
        <v>1.1619999999999999</v>
      </c>
      <c r="F1549" s="644">
        <f t="shared" si="52"/>
        <v>1.1459999999999999</v>
      </c>
      <c r="G1549" s="748" t="s">
        <v>280</v>
      </c>
      <c r="H1549" s="1337">
        <v>0.55000000000000004</v>
      </c>
      <c r="I1549" s="338"/>
    </row>
    <row r="1550" spans="2:9">
      <c r="B1550" s="651" t="s">
        <v>24</v>
      </c>
      <c r="C1550" s="1356">
        <v>8233</v>
      </c>
      <c r="D1550" s="747" t="str">
        <f t="shared" si="51"/>
        <v>GA8233</v>
      </c>
      <c r="E1550" s="1336">
        <v>1.2989999999999999</v>
      </c>
      <c r="F1550" s="644">
        <f t="shared" si="52"/>
        <v>1.2689999999999999</v>
      </c>
      <c r="G1550" s="748" t="s">
        <v>280</v>
      </c>
      <c r="H1550" s="1337">
        <v>0.12</v>
      </c>
      <c r="I1550" s="338"/>
    </row>
    <row r="1551" spans="2:9">
      <c r="B1551" s="651" t="s">
        <v>24</v>
      </c>
      <c r="C1551" s="1356">
        <v>8235</v>
      </c>
      <c r="D1551" s="747" t="str">
        <f t="shared" si="51"/>
        <v>GA8235</v>
      </c>
      <c r="E1551" s="1336">
        <v>0.89100000000000001</v>
      </c>
      <c r="F1551" s="644">
        <f t="shared" si="52"/>
        <v>0.90200000000000002</v>
      </c>
      <c r="G1551" s="748" t="s">
        <v>280</v>
      </c>
      <c r="H1551" s="1337">
        <v>0.39</v>
      </c>
      <c r="I1551" s="338"/>
    </row>
    <row r="1552" spans="2:9">
      <c r="B1552" s="651" t="s">
        <v>24</v>
      </c>
      <c r="C1552" s="1356">
        <v>8263</v>
      </c>
      <c r="D1552" s="747" t="str">
        <f t="shared" si="51"/>
        <v>GA8263</v>
      </c>
      <c r="E1552" s="1336">
        <v>0.89800000000000002</v>
      </c>
      <c r="F1552" s="644">
        <f t="shared" si="52"/>
        <v>0.90800000000000003</v>
      </c>
      <c r="G1552" s="748" t="s">
        <v>280</v>
      </c>
      <c r="H1552" s="1337">
        <v>0.53</v>
      </c>
      <c r="I1552" s="338"/>
    </row>
    <row r="1553" spans="2:9">
      <c r="B1553" s="651" t="s">
        <v>24</v>
      </c>
      <c r="C1553" s="1356">
        <v>8264</v>
      </c>
      <c r="D1553" s="747" t="str">
        <f t="shared" si="51"/>
        <v>GA8264</v>
      </c>
      <c r="E1553" s="1336">
        <v>0.92100000000000004</v>
      </c>
      <c r="F1553" s="644">
        <f t="shared" si="52"/>
        <v>0.92900000000000005</v>
      </c>
      <c r="G1553" s="748" t="s">
        <v>280</v>
      </c>
      <c r="H1553" s="1337">
        <v>0.39</v>
      </c>
      <c r="I1553" s="338"/>
    </row>
    <row r="1554" spans="2:9">
      <c r="B1554" s="651" t="s">
        <v>24</v>
      </c>
      <c r="C1554" s="1356">
        <v>8265</v>
      </c>
      <c r="D1554" s="747" t="str">
        <f t="shared" si="51"/>
        <v>GA8265</v>
      </c>
      <c r="E1554" s="1336">
        <v>0.95</v>
      </c>
      <c r="F1554" s="644">
        <f t="shared" si="52"/>
        <v>0.95499999999999996</v>
      </c>
      <c r="G1554" s="748" t="s">
        <v>280</v>
      </c>
      <c r="H1554" s="1337">
        <v>0.47</v>
      </c>
      <c r="I1554" s="338"/>
    </row>
    <row r="1555" spans="2:9">
      <c r="B1555" s="651" t="s">
        <v>24</v>
      </c>
      <c r="C1555" s="1356">
        <v>8279</v>
      </c>
      <c r="D1555" s="747" t="str">
        <f t="shared" si="51"/>
        <v>GA8279</v>
      </c>
      <c r="E1555" s="1336">
        <v>0.92100000000000004</v>
      </c>
      <c r="F1555" s="644">
        <f t="shared" si="52"/>
        <v>0.92900000000000005</v>
      </c>
      <c r="G1555" s="748" t="s">
        <v>280</v>
      </c>
      <c r="H1555" s="1337">
        <v>0.45</v>
      </c>
      <c r="I1555" s="338"/>
    </row>
    <row r="1556" spans="2:9">
      <c r="B1556" s="651" t="s">
        <v>24</v>
      </c>
      <c r="C1556" s="1356">
        <v>8288</v>
      </c>
      <c r="D1556" s="747" t="str">
        <f t="shared" si="51"/>
        <v>GA8288</v>
      </c>
      <c r="E1556" s="1336">
        <v>0.84199999999999997</v>
      </c>
      <c r="F1556" s="644">
        <f t="shared" si="52"/>
        <v>0.85799999999999998</v>
      </c>
      <c r="G1556" s="748" t="s">
        <v>280</v>
      </c>
      <c r="H1556" s="1337">
        <v>0.45</v>
      </c>
      <c r="I1556" s="338"/>
    </row>
    <row r="1557" spans="2:9">
      <c r="B1557" s="651" t="s">
        <v>24</v>
      </c>
      <c r="C1557" s="1356">
        <v>8291</v>
      </c>
      <c r="D1557" s="747" t="str">
        <f t="shared" si="51"/>
        <v>GA8291</v>
      </c>
      <c r="E1557" s="1336">
        <v>0.86199999999999999</v>
      </c>
      <c r="F1557" s="644">
        <f t="shared" si="52"/>
        <v>0.876</v>
      </c>
      <c r="G1557" s="748" t="s">
        <v>280</v>
      </c>
      <c r="H1557" s="1337">
        <v>0.56999999999999995</v>
      </c>
      <c r="I1557" s="338"/>
    </row>
    <row r="1558" spans="2:9">
      <c r="B1558" s="651" t="s">
        <v>24</v>
      </c>
      <c r="C1558" s="1356">
        <v>8292</v>
      </c>
      <c r="D1558" s="747" t="str">
        <f t="shared" si="51"/>
        <v>GA8292</v>
      </c>
      <c r="E1558" s="1336">
        <v>0.94399999999999995</v>
      </c>
      <c r="F1558" s="644">
        <f t="shared" si="52"/>
        <v>0.95</v>
      </c>
      <c r="G1558" s="748" t="s">
        <v>280</v>
      </c>
      <c r="H1558" s="1337">
        <v>0.62</v>
      </c>
      <c r="I1558" s="338"/>
    </row>
    <row r="1559" spans="2:9">
      <c r="B1559" s="651" t="s">
        <v>24</v>
      </c>
      <c r="C1559" s="1356">
        <v>8293</v>
      </c>
      <c r="D1559" s="747" t="str">
        <f t="shared" si="51"/>
        <v>GA8293</v>
      </c>
      <c r="E1559" s="1336">
        <v>0.84299999999999997</v>
      </c>
      <c r="F1559" s="644">
        <f t="shared" si="52"/>
        <v>0.85899999999999999</v>
      </c>
      <c r="G1559" s="748" t="s">
        <v>280</v>
      </c>
      <c r="H1559" s="1337">
        <v>1.17</v>
      </c>
      <c r="I1559" s="338"/>
    </row>
    <row r="1560" spans="2:9">
      <c r="B1560" s="651" t="s">
        <v>24</v>
      </c>
      <c r="C1560" s="1356">
        <v>8304</v>
      </c>
      <c r="D1560" s="747" t="str">
        <f t="shared" si="51"/>
        <v>GA8304</v>
      </c>
      <c r="E1560" s="1336">
        <v>0.97099999999999997</v>
      </c>
      <c r="F1560" s="644">
        <f t="shared" si="52"/>
        <v>0.97399999999999998</v>
      </c>
      <c r="G1560" s="748" t="s">
        <v>280</v>
      </c>
      <c r="H1560" s="1337">
        <v>0.47</v>
      </c>
      <c r="I1560" s="338"/>
    </row>
    <row r="1561" spans="2:9">
      <c r="B1561" s="651" t="s">
        <v>24</v>
      </c>
      <c r="C1561" s="1356">
        <v>8350</v>
      </c>
      <c r="D1561" s="747" t="str">
        <f t="shared" si="51"/>
        <v>GA8350</v>
      </c>
      <c r="E1561" s="1336">
        <v>1.093</v>
      </c>
      <c r="F1561" s="644">
        <f t="shared" si="52"/>
        <v>1.0840000000000001</v>
      </c>
      <c r="G1561" s="748" t="s">
        <v>280</v>
      </c>
      <c r="H1561" s="1337">
        <v>0.44</v>
      </c>
      <c r="I1561" s="338"/>
    </row>
    <row r="1562" spans="2:9">
      <c r="B1562" s="651" t="s">
        <v>24</v>
      </c>
      <c r="C1562" s="1356">
        <v>8380</v>
      </c>
      <c r="D1562" s="747" t="str">
        <f t="shared" si="51"/>
        <v>GA8380</v>
      </c>
      <c r="E1562" s="1336">
        <v>0.94499999999999995</v>
      </c>
      <c r="F1562" s="644">
        <f t="shared" si="52"/>
        <v>0.95099999999999996</v>
      </c>
      <c r="G1562" s="748" t="s">
        <v>280</v>
      </c>
      <c r="H1562" s="1337">
        <v>0.36</v>
      </c>
      <c r="I1562" s="338"/>
    </row>
    <row r="1563" spans="2:9">
      <c r="B1563" s="651" t="s">
        <v>24</v>
      </c>
      <c r="C1563" s="1356">
        <v>8381</v>
      </c>
      <c r="D1563" s="747" t="str">
        <f t="shared" si="51"/>
        <v>GA8381</v>
      </c>
      <c r="E1563" s="1336">
        <v>0.90100000000000002</v>
      </c>
      <c r="F1563" s="644">
        <f t="shared" si="52"/>
        <v>0.91100000000000003</v>
      </c>
      <c r="G1563" s="748" t="s">
        <v>280</v>
      </c>
      <c r="H1563" s="1337">
        <v>0.34</v>
      </c>
      <c r="I1563" s="338"/>
    </row>
    <row r="1564" spans="2:9">
      <c r="B1564" s="651" t="s">
        <v>24</v>
      </c>
      <c r="C1564" s="1356">
        <v>8385</v>
      </c>
      <c r="D1564" s="747" t="str">
        <f t="shared" si="51"/>
        <v>GA8385</v>
      </c>
      <c r="E1564" s="1336">
        <v>0.84099999999999997</v>
      </c>
      <c r="F1564" s="644">
        <f t="shared" si="52"/>
        <v>0.85699999999999998</v>
      </c>
      <c r="G1564" s="748" t="s">
        <v>280</v>
      </c>
      <c r="H1564" s="1337">
        <v>0.38</v>
      </c>
      <c r="I1564" s="338"/>
    </row>
    <row r="1565" spans="2:9">
      <c r="B1565" s="651" t="s">
        <v>24</v>
      </c>
      <c r="C1565" s="1356">
        <v>8392</v>
      </c>
      <c r="D1565" s="747" t="str">
        <f t="shared" si="51"/>
        <v>GA8392</v>
      </c>
      <c r="E1565" s="1336">
        <v>0.81699999999999995</v>
      </c>
      <c r="F1565" s="644">
        <f t="shared" si="52"/>
        <v>0.83499999999999996</v>
      </c>
      <c r="G1565" s="748" t="s">
        <v>280</v>
      </c>
      <c r="H1565" s="1337">
        <v>0.37</v>
      </c>
      <c r="I1565" s="338"/>
    </row>
    <row r="1566" spans="2:9">
      <c r="B1566" s="651" t="s">
        <v>24</v>
      </c>
      <c r="C1566" s="1356">
        <v>8393</v>
      </c>
      <c r="D1566" s="747" t="str">
        <f t="shared" si="51"/>
        <v>GA8393</v>
      </c>
      <c r="E1566" s="1336">
        <v>1.012</v>
      </c>
      <c r="F1566" s="644">
        <f t="shared" si="52"/>
        <v>1.0109999999999999</v>
      </c>
      <c r="G1566" s="748" t="s">
        <v>280</v>
      </c>
      <c r="H1566" s="1337">
        <v>0.21</v>
      </c>
      <c r="I1566" s="338"/>
    </row>
    <row r="1567" spans="2:9">
      <c r="B1567" s="651" t="s">
        <v>24</v>
      </c>
      <c r="C1567" s="1356">
        <v>8500</v>
      </c>
      <c r="D1567" s="747" t="str">
        <f t="shared" si="51"/>
        <v>GA8500</v>
      </c>
      <c r="E1567" s="1336">
        <v>0.90600000000000003</v>
      </c>
      <c r="F1567" s="644">
        <f t="shared" si="52"/>
        <v>0.91500000000000004</v>
      </c>
      <c r="G1567" s="748" t="s">
        <v>280</v>
      </c>
      <c r="H1567" s="1337">
        <v>0.51</v>
      </c>
      <c r="I1567" s="338"/>
    </row>
    <row r="1568" spans="2:9">
      <c r="B1568" s="651" t="s">
        <v>24</v>
      </c>
      <c r="C1568" s="1356">
        <v>8601</v>
      </c>
      <c r="D1568" s="747" t="str">
        <f t="shared" si="51"/>
        <v>GA8601</v>
      </c>
      <c r="E1568" s="1336">
        <v>1.016</v>
      </c>
      <c r="F1568" s="644">
        <f t="shared" si="52"/>
        <v>1.014</v>
      </c>
      <c r="G1568" s="748" t="s">
        <v>280</v>
      </c>
      <c r="H1568" s="1337">
        <v>0.05</v>
      </c>
      <c r="I1568" s="338"/>
    </row>
    <row r="1569" spans="2:9">
      <c r="B1569" s="651" t="s">
        <v>24</v>
      </c>
      <c r="C1569" s="1356">
        <v>8602</v>
      </c>
      <c r="D1569" s="747" t="str">
        <f t="shared" si="51"/>
        <v>GA8602</v>
      </c>
      <c r="E1569" s="1336">
        <v>1.0920000000000001</v>
      </c>
      <c r="F1569" s="644">
        <f t="shared" si="52"/>
        <v>1.083</v>
      </c>
      <c r="G1569" s="748" t="s">
        <v>280</v>
      </c>
      <c r="H1569" s="1337">
        <v>0.05</v>
      </c>
      <c r="I1569" s="338"/>
    </row>
    <row r="1570" spans="2:9">
      <c r="B1570" s="651" t="s">
        <v>24</v>
      </c>
      <c r="C1570" s="1356">
        <v>8603</v>
      </c>
      <c r="D1570" s="747" t="str">
        <f t="shared" si="51"/>
        <v>GA8603</v>
      </c>
      <c r="E1570" s="1336">
        <v>1.1000000000000001</v>
      </c>
      <c r="F1570" s="644">
        <f t="shared" si="52"/>
        <v>1.0900000000000001</v>
      </c>
      <c r="G1570" s="748" t="s">
        <v>280</v>
      </c>
      <c r="H1570" s="1337">
        <v>0.05</v>
      </c>
      <c r="I1570" s="338"/>
    </row>
    <row r="1571" spans="2:9">
      <c r="B1571" s="651" t="s">
        <v>24</v>
      </c>
      <c r="C1571" s="1356">
        <v>8606</v>
      </c>
      <c r="D1571" s="747" t="str">
        <f t="shared" si="51"/>
        <v>GA8606</v>
      </c>
      <c r="E1571" s="1336">
        <v>0.89</v>
      </c>
      <c r="F1571" s="644">
        <f t="shared" si="52"/>
        <v>0.90100000000000002</v>
      </c>
      <c r="G1571" s="748" t="s">
        <v>280</v>
      </c>
      <c r="H1571" s="1337">
        <v>0.35</v>
      </c>
      <c r="I1571" s="338"/>
    </row>
    <row r="1572" spans="2:9">
      <c r="B1572" s="651" t="s">
        <v>24</v>
      </c>
      <c r="C1572" s="1356">
        <v>8709</v>
      </c>
      <c r="D1572" s="747" t="str">
        <f t="shared" si="51"/>
        <v>GA8709</v>
      </c>
      <c r="E1572" s="1336">
        <v>1.5580000000000001</v>
      </c>
      <c r="F1572" s="644">
        <f t="shared" si="52"/>
        <v>1.502</v>
      </c>
      <c r="G1572" s="748" t="s">
        <v>280</v>
      </c>
      <c r="H1572" s="1337">
        <v>0.33</v>
      </c>
      <c r="I1572" s="338"/>
    </row>
    <row r="1573" spans="2:9">
      <c r="B1573" s="651" t="s">
        <v>24</v>
      </c>
      <c r="C1573" s="1356">
        <v>8719</v>
      </c>
      <c r="D1573" s="747" t="str">
        <f t="shared" si="51"/>
        <v>GA8719</v>
      </c>
      <c r="E1573" s="1336">
        <v>0.88700000000000001</v>
      </c>
      <c r="F1573" s="644">
        <f t="shared" si="52"/>
        <v>0.89800000000000002</v>
      </c>
      <c r="G1573" s="748" t="s">
        <v>280</v>
      </c>
      <c r="H1573" s="1337">
        <v>0.43</v>
      </c>
      <c r="I1573" s="338"/>
    </row>
    <row r="1574" spans="2:9">
      <c r="B1574" s="651" t="s">
        <v>24</v>
      </c>
      <c r="C1574" s="1356">
        <v>8720</v>
      </c>
      <c r="D1574" s="747" t="str">
        <f t="shared" si="51"/>
        <v>GA8720</v>
      </c>
      <c r="E1574" s="1336">
        <v>1.1319999999999999</v>
      </c>
      <c r="F1574" s="644">
        <f t="shared" si="52"/>
        <v>1.119</v>
      </c>
      <c r="G1574" s="748" t="s">
        <v>280</v>
      </c>
      <c r="H1574" s="1337">
        <v>0.24</v>
      </c>
      <c r="I1574" s="338"/>
    </row>
    <row r="1575" spans="2:9">
      <c r="B1575" s="651" t="s">
        <v>24</v>
      </c>
      <c r="C1575" s="1356">
        <v>8721</v>
      </c>
      <c r="D1575" s="747" t="str">
        <f t="shared" si="51"/>
        <v>GA8721</v>
      </c>
      <c r="E1575" s="1336">
        <v>1.0449999999999999</v>
      </c>
      <c r="F1575" s="644">
        <f t="shared" si="52"/>
        <v>1.0409999999999999</v>
      </c>
      <c r="G1575" s="748" t="s">
        <v>280</v>
      </c>
      <c r="H1575" s="1337">
        <v>0.05</v>
      </c>
      <c r="I1575" s="338"/>
    </row>
    <row r="1576" spans="2:9">
      <c r="B1576" s="651" t="s">
        <v>24</v>
      </c>
      <c r="C1576" s="1356">
        <v>8723</v>
      </c>
      <c r="D1576" s="747" t="str">
        <f t="shared" si="51"/>
        <v>GA8723</v>
      </c>
      <c r="E1576" s="1336">
        <v>1.105</v>
      </c>
      <c r="F1576" s="644">
        <f t="shared" si="52"/>
        <v>1.095</v>
      </c>
      <c r="G1576" s="748" t="s">
        <v>280</v>
      </c>
      <c r="H1576" s="1337">
        <v>7.0000000000000007E-2</v>
      </c>
      <c r="I1576" s="338"/>
    </row>
    <row r="1577" spans="2:9">
      <c r="B1577" s="651" t="s">
        <v>24</v>
      </c>
      <c r="C1577" s="1356">
        <v>8725</v>
      </c>
      <c r="D1577" s="747" t="str">
        <f t="shared" si="51"/>
        <v>GA8725</v>
      </c>
      <c r="E1577" s="1336">
        <v>0.92</v>
      </c>
      <c r="F1577" s="644">
        <f t="shared" si="52"/>
        <v>0.92800000000000005</v>
      </c>
      <c r="G1577" s="748" t="s">
        <v>280</v>
      </c>
      <c r="H1577" s="1337">
        <v>0.5</v>
      </c>
      <c r="I1577" s="338"/>
    </row>
    <row r="1578" spans="2:9">
      <c r="B1578" s="651" t="s">
        <v>24</v>
      </c>
      <c r="C1578" s="1356">
        <v>8726</v>
      </c>
      <c r="D1578" s="747" t="str">
        <f t="shared" si="51"/>
        <v>GA8726</v>
      </c>
      <c r="E1578" s="1336">
        <v>1.2989999999999999</v>
      </c>
      <c r="F1578" s="644">
        <f t="shared" si="52"/>
        <v>1.2689999999999999</v>
      </c>
      <c r="G1578" s="748" t="s">
        <v>280</v>
      </c>
      <c r="H1578" s="1337">
        <v>0.12</v>
      </c>
      <c r="I1578" s="338"/>
    </row>
    <row r="1579" spans="2:9">
      <c r="B1579" s="651" t="s">
        <v>24</v>
      </c>
      <c r="C1579" s="1356">
        <v>8734</v>
      </c>
      <c r="D1579" s="747" t="str">
        <f t="shared" si="51"/>
        <v>GA8734</v>
      </c>
      <c r="E1579" s="1336">
        <v>1.1040000000000001</v>
      </c>
      <c r="F1579" s="644">
        <f t="shared" si="52"/>
        <v>1.0940000000000001</v>
      </c>
      <c r="G1579" s="748" t="s">
        <v>280</v>
      </c>
      <c r="H1579" s="1337">
        <v>0.56000000000000005</v>
      </c>
      <c r="I1579" s="338"/>
    </row>
    <row r="1580" spans="2:9">
      <c r="B1580" s="651" t="s">
        <v>24</v>
      </c>
      <c r="C1580" s="1356">
        <v>8737</v>
      </c>
      <c r="D1580" s="747" t="str">
        <f t="shared" si="51"/>
        <v>GA8737</v>
      </c>
      <c r="E1580" s="1336">
        <v>1.2989999999999999</v>
      </c>
      <c r="F1580" s="644">
        <f t="shared" si="52"/>
        <v>1.2689999999999999</v>
      </c>
      <c r="G1580" s="748" t="s">
        <v>280</v>
      </c>
      <c r="H1580" s="1337">
        <v>0.12</v>
      </c>
      <c r="I1580" s="338"/>
    </row>
    <row r="1581" spans="2:9">
      <c r="B1581" s="651" t="s">
        <v>24</v>
      </c>
      <c r="C1581" s="1356">
        <v>8738</v>
      </c>
      <c r="D1581" s="747" t="str">
        <f t="shared" si="51"/>
        <v>GA8738</v>
      </c>
      <c r="E1581" s="1336">
        <v>1.2989999999999999</v>
      </c>
      <c r="F1581" s="644">
        <f t="shared" si="52"/>
        <v>1.2689999999999999</v>
      </c>
      <c r="G1581" s="748" t="s">
        <v>280</v>
      </c>
      <c r="H1581" s="1337">
        <v>0.12</v>
      </c>
      <c r="I1581" s="338"/>
    </row>
    <row r="1582" spans="2:9">
      <c r="B1582" s="651" t="s">
        <v>24</v>
      </c>
      <c r="C1582" s="1356">
        <v>8742</v>
      </c>
      <c r="D1582" s="747" t="str">
        <f t="shared" si="51"/>
        <v>GA8742</v>
      </c>
      <c r="E1582" s="1336">
        <v>1.125</v>
      </c>
      <c r="F1582" s="644">
        <f t="shared" si="52"/>
        <v>1.113</v>
      </c>
      <c r="G1582" s="748" t="s">
        <v>280</v>
      </c>
      <c r="H1582" s="1337">
        <v>0.05</v>
      </c>
      <c r="I1582" s="338"/>
    </row>
    <row r="1583" spans="2:9">
      <c r="B1583" s="651" t="s">
        <v>24</v>
      </c>
      <c r="C1583" s="1356">
        <v>8745</v>
      </c>
      <c r="D1583" s="747" t="str">
        <f t="shared" si="51"/>
        <v>GA8745</v>
      </c>
      <c r="E1583" s="1336">
        <v>0.89700000000000002</v>
      </c>
      <c r="F1583" s="644">
        <f t="shared" si="52"/>
        <v>0.90700000000000003</v>
      </c>
      <c r="G1583" s="748" t="s">
        <v>280</v>
      </c>
      <c r="H1583" s="1337">
        <v>0.37</v>
      </c>
      <c r="I1583" s="338"/>
    </row>
    <row r="1584" spans="2:9">
      <c r="B1584" s="651" t="s">
        <v>24</v>
      </c>
      <c r="C1584" s="1356">
        <v>8748</v>
      </c>
      <c r="D1584" s="747" t="str">
        <f t="shared" si="51"/>
        <v>GA8748</v>
      </c>
      <c r="E1584" s="1336">
        <v>0.98299999999999998</v>
      </c>
      <c r="F1584" s="644">
        <f t="shared" si="52"/>
        <v>0.98499999999999999</v>
      </c>
      <c r="G1584" s="748" t="s">
        <v>280</v>
      </c>
      <c r="H1584" s="1337">
        <v>0.06</v>
      </c>
      <c r="I1584" s="338"/>
    </row>
    <row r="1585" spans="2:9">
      <c r="B1585" s="651" t="s">
        <v>24</v>
      </c>
      <c r="C1585" s="1356">
        <v>8755</v>
      </c>
      <c r="D1585" s="747" t="str">
        <f t="shared" si="51"/>
        <v>GA8755</v>
      </c>
      <c r="E1585" s="1336">
        <v>0.98299999999999998</v>
      </c>
      <c r="F1585" s="644">
        <f t="shared" si="52"/>
        <v>0.98499999999999999</v>
      </c>
      <c r="G1585" s="748" t="s">
        <v>280</v>
      </c>
      <c r="H1585" s="1337">
        <v>0.05</v>
      </c>
      <c r="I1585" s="338"/>
    </row>
    <row r="1586" spans="2:9">
      <c r="B1586" s="651" t="s">
        <v>24</v>
      </c>
      <c r="C1586" s="1356">
        <v>8799</v>
      </c>
      <c r="D1586" s="747" t="str">
        <f t="shared" si="51"/>
        <v>GA8799</v>
      </c>
      <c r="E1586" s="1336">
        <v>0.91</v>
      </c>
      <c r="F1586" s="644">
        <f t="shared" si="52"/>
        <v>0.91900000000000004</v>
      </c>
      <c r="G1586" s="748" t="s">
        <v>280</v>
      </c>
      <c r="H1586" s="1337">
        <v>0.05</v>
      </c>
      <c r="I1586" s="338"/>
    </row>
    <row r="1587" spans="2:9">
      <c r="B1587" s="651" t="s">
        <v>24</v>
      </c>
      <c r="C1587" s="1356">
        <v>8800</v>
      </c>
      <c r="D1587" s="747" t="str">
        <f t="shared" si="51"/>
        <v>GA8800</v>
      </c>
      <c r="E1587" s="1336">
        <v>0.94499999999999995</v>
      </c>
      <c r="F1587" s="644">
        <f t="shared" si="52"/>
        <v>0.95099999999999996</v>
      </c>
      <c r="G1587" s="748" t="s">
        <v>280</v>
      </c>
      <c r="H1587" s="1337">
        <v>0.13</v>
      </c>
      <c r="I1587" s="338"/>
    </row>
    <row r="1588" spans="2:9">
      <c r="B1588" s="651" t="s">
        <v>24</v>
      </c>
      <c r="C1588" s="1356">
        <v>8803</v>
      </c>
      <c r="D1588" s="747" t="str">
        <f t="shared" si="51"/>
        <v>GA8803</v>
      </c>
      <c r="E1588" s="1336">
        <v>1.0629999999999999</v>
      </c>
      <c r="F1588" s="644">
        <f t="shared" si="52"/>
        <v>1.0569999999999999</v>
      </c>
      <c r="G1588" s="748" t="s">
        <v>280</v>
      </c>
      <c r="H1588" s="1337">
        <v>0.05</v>
      </c>
      <c r="I1588" s="338"/>
    </row>
    <row r="1589" spans="2:9">
      <c r="B1589" s="651" t="s">
        <v>24</v>
      </c>
      <c r="C1589" s="1356">
        <v>8805</v>
      </c>
      <c r="D1589" s="747" t="str">
        <f t="shared" si="51"/>
        <v>GA8805</v>
      </c>
      <c r="E1589" s="1336">
        <v>0.85199999999999998</v>
      </c>
      <c r="F1589" s="644">
        <f t="shared" si="52"/>
        <v>0.86699999999999999</v>
      </c>
      <c r="G1589" s="748" t="s">
        <v>280</v>
      </c>
      <c r="H1589" s="1337">
        <v>0.08</v>
      </c>
      <c r="I1589" s="338"/>
    </row>
    <row r="1590" spans="2:9">
      <c r="B1590" s="651" t="s">
        <v>24</v>
      </c>
      <c r="C1590" s="1356">
        <v>8810</v>
      </c>
      <c r="D1590" s="747" t="str">
        <f t="shared" si="51"/>
        <v>GA8810</v>
      </c>
      <c r="E1590" s="1336">
        <v>0.98499999999999999</v>
      </c>
      <c r="F1590" s="644">
        <f t="shared" si="52"/>
        <v>0.98699999999999999</v>
      </c>
      <c r="G1590" s="748" t="s">
        <v>280</v>
      </c>
      <c r="H1590" s="1337">
        <v>0.05</v>
      </c>
      <c r="I1590" s="338"/>
    </row>
    <row r="1591" spans="2:9">
      <c r="B1591" s="651" t="s">
        <v>24</v>
      </c>
      <c r="C1591" s="1356">
        <v>8814</v>
      </c>
      <c r="D1591" s="747" t="str">
        <f t="shared" si="51"/>
        <v>GA8814</v>
      </c>
      <c r="E1591" s="1336">
        <v>0.85199999999999998</v>
      </c>
      <c r="F1591" s="644">
        <f t="shared" si="52"/>
        <v>0.86699999999999999</v>
      </c>
      <c r="G1591" s="748" t="s">
        <v>280</v>
      </c>
      <c r="H1591" s="1337">
        <v>0.08</v>
      </c>
      <c r="I1591" s="338"/>
    </row>
    <row r="1592" spans="2:9">
      <c r="B1592" s="651" t="s">
        <v>24</v>
      </c>
      <c r="C1592" s="1356">
        <v>8815</v>
      </c>
      <c r="D1592" s="747" t="str">
        <f t="shared" si="51"/>
        <v>GA8815</v>
      </c>
      <c r="E1592" s="1336">
        <v>0.85199999999999998</v>
      </c>
      <c r="F1592" s="644">
        <f t="shared" si="52"/>
        <v>0.86699999999999999</v>
      </c>
      <c r="G1592" s="748" t="s">
        <v>280</v>
      </c>
      <c r="H1592" s="1337">
        <v>0.08</v>
      </c>
      <c r="I1592" s="338"/>
    </row>
    <row r="1593" spans="2:9">
      <c r="B1593" s="651" t="s">
        <v>24</v>
      </c>
      <c r="C1593" s="1356">
        <v>8820</v>
      </c>
      <c r="D1593" s="747" t="str">
        <f t="shared" si="51"/>
        <v>GA8820</v>
      </c>
      <c r="E1593" s="1336">
        <v>1.0980000000000001</v>
      </c>
      <c r="F1593" s="644">
        <f t="shared" si="52"/>
        <v>1.0880000000000001</v>
      </c>
      <c r="G1593" s="748" t="s">
        <v>280</v>
      </c>
      <c r="H1593" s="1337">
        <v>0.05</v>
      </c>
      <c r="I1593" s="338"/>
    </row>
    <row r="1594" spans="2:9">
      <c r="B1594" s="651" t="s">
        <v>24</v>
      </c>
      <c r="C1594" s="1356">
        <v>8824</v>
      </c>
      <c r="D1594" s="747" t="str">
        <f t="shared" si="51"/>
        <v>GA8824</v>
      </c>
      <c r="E1594" s="1336">
        <v>0.78500000000000003</v>
      </c>
      <c r="F1594" s="644">
        <f t="shared" si="52"/>
        <v>0.80700000000000005</v>
      </c>
      <c r="G1594" s="748" t="s">
        <v>280</v>
      </c>
      <c r="H1594" s="1337">
        <v>0.86</v>
      </c>
      <c r="I1594" s="338"/>
    </row>
    <row r="1595" spans="2:9">
      <c r="B1595" s="651" t="s">
        <v>24</v>
      </c>
      <c r="C1595" s="1356">
        <v>8826</v>
      </c>
      <c r="D1595" s="747" t="str">
        <f t="shared" si="51"/>
        <v>GA8826</v>
      </c>
      <c r="E1595" s="1336">
        <v>0.92200000000000004</v>
      </c>
      <c r="F1595" s="644">
        <f t="shared" si="52"/>
        <v>0.93</v>
      </c>
      <c r="G1595" s="748" t="s">
        <v>280</v>
      </c>
      <c r="H1595" s="1337">
        <v>0.52</v>
      </c>
      <c r="I1595" s="338"/>
    </row>
    <row r="1596" spans="2:9">
      <c r="B1596" s="651" t="s">
        <v>24</v>
      </c>
      <c r="C1596" s="1356">
        <v>8831</v>
      </c>
      <c r="D1596" s="747" t="str">
        <f t="shared" si="51"/>
        <v>GA8831</v>
      </c>
      <c r="E1596" s="1336">
        <v>0.81699999999999995</v>
      </c>
      <c r="F1596" s="644">
        <f t="shared" si="52"/>
        <v>0.83499999999999996</v>
      </c>
      <c r="G1596" s="748" t="s">
        <v>280</v>
      </c>
      <c r="H1596" s="1337">
        <v>0.23</v>
      </c>
      <c r="I1596" s="338"/>
    </row>
    <row r="1597" spans="2:9">
      <c r="B1597" s="651" t="s">
        <v>24</v>
      </c>
      <c r="C1597" s="1356">
        <v>8832</v>
      </c>
      <c r="D1597" s="747" t="str">
        <f t="shared" si="51"/>
        <v>GA8832</v>
      </c>
      <c r="E1597" s="1336">
        <v>1.0269999999999999</v>
      </c>
      <c r="F1597" s="644">
        <f t="shared" si="52"/>
        <v>1.024</v>
      </c>
      <c r="G1597" s="748" t="s">
        <v>280</v>
      </c>
      <c r="H1597" s="1337">
        <v>0.05</v>
      </c>
      <c r="I1597" s="338"/>
    </row>
    <row r="1598" spans="2:9">
      <c r="B1598" s="651" t="s">
        <v>24</v>
      </c>
      <c r="C1598" s="1356">
        <v>8833</v>
      </c>
      <c r="D1598" s="747" t="str">
        <f t="shared" si="51"/>
        <v>GA8833</v>
      </c>
      <c r="E1598" s="1336">
        <v>0.86399999999999999</v>
      </c>
      <c r="F1598" s="644">
        <f t="shared" si="52"/>
        <v>0.878</v>
      </c>
      <c r="G1598" s="748" t="s">
        <v>280</v>
      </c>
      <c r="H1598" s="1337">
        <v>0.13</v>
      </c>
      <c r="I1598" s="338"/>
    </row>
    <row r="1599" spans="2:9">
      <c r="B1599" s="651" t="s">
        <v>24</v>
      </c>
      <c r="C1599" s="1356">
        <v>8835</v>
      </c>
      <c r="D1599" s="747" t="str">
        <f t="shared" si="51"/>
        <v>GA8835</v>
      </c>
      <c r="E1599" s="1336">
        <v>0.83599999999999997</v>
      </c>
      <c r="F1599" s="644">
        <f t="shared" si="52"/>
        <v>0.85199999999999998</v>
      </c>
      <c r="G1599" s="748" t="s">
        <v>280</v>
      </c>
      <c r="H1599" s="1337">
        <v>0.47</v>
      </c>
      <c r="I1599" s="338"/>
    </row>
    <row r="1600" spans="2:9">
      <c r="B1600" s="651" t="s">
        <v>24</v>
      </c>
      <c r="C1600" s="1356">
        <v>8842</v>
      </c>
      <c r="D1600" s="747" t="str">
        <f t="shared" si="51"/>
        <v>GA8842</v>
      </c>
      <c r="E1600" s="1336">
        <v>0.80400000000000005</v>
      </c>
      <c r="F1600" s="644">
        <f t="shared" si="52"/>
        <v>0.82399999999999995</v>
      </c>
      <c r="G1600" s="748" t="s">
        <v>280</v>
      </c>
      <c r="H1600" s="1337">
        <v>0.4</v>
      </c>
      <c r="I1600" s="338"/>
    </row>
    <row r="1601" spans="2:9">
      <c r="B1601" s="651" t="s">
        <v>24</v>
      </c>
      <c r="C1601" s="1356">
        <v>8855</v>
      </c>
      <c r="D1601" s="747" t="str">
        <f t="shared" si="51"/>
        <v>GA8855</v>
      </c>
      <c r="E1601" s="1336">
        <v>0.91500000000000004</v>
      </c>
      <c r="F1601" s="644">
        <f t="shared" si="52"/>
        <v>0.92400000000000004</v>
      </c>
      <c r="G1601" s="748" t="s">
        <v>280</v>
      </c>
      <c r="H1601" s="1337">
        <v>0.08</v>
      </c>
      <c r="I1601" s="338"/>
    </row>
    <row r="1602" spans="2:9">
      <c r="B1602" s="651" t="s">
        <v>24</v>
      </c>
      <c r="C1602" s="1356">
        <v>8856</v>
      </c>
      <c r="D1602" s="747" t="str">
        <f t="shared" si="51"/>
        <v>GA8856</v>
      </c>
      <c r="E1602" s="1336">
        <v>1.056</v>
      </c>
      <c r="F1602" s="644">
        <f t="shared" si="52"/>
        <v>1.05</v>
      </c>
      <c r="G1602" s="748" t="s">
        <v>280</v>
      </c>
      <c r="H1602" s="1337">
        <v>0.1</v>
      </c>
      <c r="I1602" s="338"/>
    </row>
    <row r="1603" spans="2:9">
      <c r="B1603" s="651" t="s">
        <v>24</v>
      </c>
      <c r="C1603" s="1356">
        <v>8864</v>
      </c>
      <c r="D1603" s="747" t="str">
        <f t="shared" si="51"/>
        <v>GA8864</v>
      </c>
      <c r="E1603" s="1336">
        <v>0.81200000000000006</v>
      </c>
      <c r="F1603" s="644">
        <f t="shared" si="52"/>
        <v>0.83099999999999996</v>
      </c>
      <c r="G1603" s="748" t="s">
        <v>280</v>
      </c>
      <c r="H1603" s="1337">
        <v>0.31</v>
      </c>
      <c r="I1603" s="338"/>
    </row>
    <row r="1604" spans="2:9">
      <c r="B1604" s="651" t="s">
        <v>24</v>
      </c>
      <c r="C1604" s="1356">
        <v>8868</v>
      </c>
      <c r="D1604" s="747" t="str">
        <f t="shared" si="51"/>
        <v>GA8868</v>
      </c>
      <c r="E1604" s="1336">
        <v>0.96399999999999997</v>
      </c>
      <c r="F1604" s="644">
        <f t="shared" si="52"/>
        <v>0.96799999999999997</v>
      </c>
      <c r="G1604" s="748" t="s">
        <v>280</v>
      </c>
      <c r="H1604" s="1337">
        <v>0.05</v>
      </c>
      <c r="I1604" s="338"/>
    </row>
    <row r="1605" spans="2:9">
      <c r="B1605" s="651" t="s">
        <v>24</v>
      </c>
      <c r="C1605" s="1356">
        <v>8869</v>
      </c>
      <c r="D1605" s="747" t="str">
        <f t="shared" si="51"/>
        <v>GA8869</v>
      </c>
      <c r="E1605" s="1336">
        <v>0.78800000000000003</v>
      </c>
      <c r="F1605" s="644">
        <f t="shared" si="52"/>
        <v>0.80900000000000005</v>
      </c>
      <c r="G1605" s="748" t="s">
        <v>280</v>
      </c>
      <c r="H1605" s="1337">
        <v>0.21</v>
      </c>
      <c r="I1605" s="338"/>
    </row>
    <row r="1606" spans="2:9">
      <c r="B1606" s="651" t="s">
        <v>24</v>
      </c>
      <c r="C1606" s="1356">
        <v>8871</v>
      </c>
      <c r="D1606" s="747" t="str">
        <f t="shared" si="51"/>
        <v>GA8871</v>
      </c>
      <c r="E1606" s="1336">
        <v>1.248</v>
      </c>
      <c r="F1606" s="644">
        <f t="shared" si="52"/>
        <v>1.2230000000000001</v>
      </c>
      <c r="G1606" s="748" t="s">
        <v>280</v>
      </c>
      <c r="H1606" s="1337">
        <v>0.05</v>
      </c>
      <c r="I1606" s="338"/>
    </row>
    <row r="1607" spans="2:9">
      <c r="B1607" s="651" t="s">
        <v>24</v>
      </c>
      <c r="C1607" s="1356">
        <v>8901</v>
      </c>
      <c r="D1607" s="747" t="str">
        <f t="shared" si="51"/>
        <v>GA8901</v>
      </c>
      <c r="E1607" s="1336">
        <v>1.03</v>
      </c>
      <c r="F1607" s="644">
        <f t="shared" si="52"/>
        <v>1.0269999999999999</v>
      </c>
      <c r="G1607" s="748" t="s">
        <v>280</v>
      </c>
      <c r="H1607" s="1337">
        <v>0.05</v>
      </c>
      <c r="I1607" s="338"/>
    </row>
    <row r="1608" spans="2:9">
      <c r="B1608" s="651" t="s">
        <v>24</v>
      </c>
      <c r="C1608" s="1356">
        <v>9012</v>
      </c>
      <c r="D1608" s="747" t="str">
        <f t="shared" si="51"/>
        <v>GA9012</v>
      </c>
      <c r="E1608" s="1336">
        <v>1.0449999999999999</v>
      </c>
      <c r="F1608" s="644">
        <f t="shared" si="52"/>
        <v>1.0409999999999999</v>
      </c>
      <c r="G1608" s="748" t="s">
        <v>280</v>
      </c>
      <c r="H1608" s="1337">
        <v>0.12</v>
      </c>
      <c r="I1608" s="338"/>
    </row>
    <row r="1609" spans="2:9">
      <c r="B1609" s="651" t="s">
        <v>24</v>
      </c>
      <c r="C1609" s="1356">
        <v>9014</v>
      </c>
      <c r="D1609" s="747" t="str">
        <f t="shared" si="51"/>
        <v>GA9014</v>
      </c>
      <c r="E1609" s="1336">
        <v>0.98699999999999999</v>
      </c>
      <c r="F1609" s="644">
        <f t="shared" si="52"/>
        <v>0.98799999999999999</v>
      </c>
      <c r="G1609" s="748" t="s">
        <v>280</v>
      </c>
      <c r="H1609" s="1337">
        <v>0.56000000000000005</v>
      </c>
      <c r="I1609" s="338"/>
    </row>
    <row r="1610" spans="2:9">
      <c r="B1610" s="651" t="s">
        <v>24</v>
      </c>
      <c r="C1610" s="1356">
        <v>9015</v>
      </c>
      <c r="D1610" s="747" t="str">
        <f t="shared" si="51"/>
        <v>GA9015</v>
      </c>
      <c r="E1610" s="1336">
        <v>1.0580000000000001</v>
      </c>
      <c r="F1610" s="644">
        <f t="shared" si="52"/>
        <v>1.052</v>
      </c>
      <c r="G1610" s="748" t="s">
        <v>280</v>
      </c>
      <c r="H1610" s="1337">
        <v>0.4</v>
      </c>
      <c r="I1610" s="338"/>
    </row>
    <row r="1611" spans="2:9">
      <c r="B1611" s="651" t="s">
        <v>24</v>
      </c>
      <c r="C1611" s="1356">
        <v>9016</v>
      </c>
      <c r="D1611" s="747" t="str">
        <f t="shared" ref="D1611:D1674" si="53">B1611&amp;TEXT(C1611,"0000")</f>
        <v>GA9016</v>
      </c>
      <c r="E1611" s="1336">
        <v>0.83199999999999996</v>
      </c>
      <c r="F1611" s="644">
        <f t="shared" ref="F1611:F1674" si="54">IF(E1611="NA","NA",ROUND((E1611-1)*0.9+1,3))</f>
        <v>0.84899999999999998</v>
      </c>
      <c r="G1611" s="748" t="s">
        <v>280</v>
      </c>
      <c r="H1611" s="1337">
        <v>0.33</v>
      </c>
      <c r="I1611" s="338"/>
    </row>
    <row r="1612" spans="2:9">
      <c r="B1612" s="651" t="s">
        <v>24</v>
      </c>
      <c r="C1612" s="1356">
        <v>9019</v>
      </c>
      <c r="D1612" s="747" t="str">
        <f t="shared" si="53"/>
        <v>GA9019</v>
      </c>
      <c r="E1612" s="1336">
        <v>1.2989999999999999</v>
      </c>
      <c r="F1612" s="644">
        <f t="shared" si="54"/>
        <v>1.2689999999999999</v>
      </c>
      <c r="G1612" s="748" t="s">
        <v>280</v>
      </c>
      <c r="H1612" s="1337">
        <v>0.12</v>
      </c>
      <c r="I1612" s="338"/>
    </row>
    <row r="1613" spans="2:9">
      <c r="B1613" s="651" t="s">
        <v>24</v>
      </c>
      <c r="C1613" s="1356">
        <v>9033</v>
      </c>
      <c r="D1613" s="747" t="str">
        <f t="shared" si="53"/>
        <v>GA9033</v>
      </c>
      <c r="E1613" s="1336">
        <v>0.89900000000000002</v>
      </c>
      <c r="F1613" s="644">
        <f t="shared" si="54"/>
        <v>0.90900000000000003</v>
      </c>
      <c r="G1613" s="748" t="s">
        <v>280</v>
      </c>
      <c r="H1613" s="1337">
        <v>0.32</v>
      </c>
      <c r="I1613" s="338"/>
    </row>
    <row r="1614" spans="2:9">
      <c r="B1614" s="651" t="s">
        <v>24</v>
      </c>
      <c r="C1614" s="1356">
        <v>9040</v>
      </c>
      <c r="D1614" s="747" t="str">
        <f t="shared" si="53"/>
        <v>GA9040</v>
      </c>
      <c r="E1614" s="1336">
        <v>0.81399999999999995</v>
      </c>
      <c r="F1614" s="644">
        <f t="shared" si="54"/>
        <v>0.83299999999999996</v>
      </c>
      <c r="G1614" s="748" t="s">
        <v>280</v>
      </c>
      <c r="H1614" s="1337">
        <v>0.78</v>
      </c>
      <c r="I1614" s="338"/>
    </row>
    <row r="1615" spans="2:9">
      <c r="B1615" s="651" t="s">
        <v>24</v>
      </c>
      <c r="C1615" s="1356">
        <v>9052</v>
      </c>
      <c r="D1615" s="747" t="str">
        <f t="shared" si="53"/>
        <v>GA9052</v>
      </c>
      <c r="E1615" s="1336">
        <v>0.83199999999999996</v>
      </c>
      <c r="F1615" s="644">
        <f t="shared" si="54"/>
        <v>0.84899999999999998</v>
      </c>
      <c r="G1615" s="748" t="s">
        <v>280</v>
      </c>
      <c r="H1615" s="1337">
        <v>0.47</v>
      </c>
      <c r="I1615" s="338"/>
    </row>
    <row r="1616" spans="2:9">
      <c r="B1616" s="651" t="s">
        <v>24</v>
      </c>
      <c r="C1616" s="1356">
        <v>9058</v>
      </c>
      <c r="D1616" s="747" t="str">
        <f t="shared" si="53"/>
        <v>GA9058</v>
      </c>
      <c r="E1616" s="1336">
        <v>0.84799999999999998</v>
      </c>
      <c r="F1616" s="644">
        <f t="shared" si="54"/>
        <v>0.86299999999999999</v>
      </c>
      <c r="G1616" s="748" t="s">
        <v>280</v>
      </c>
      <c r="H1616" s="1337">
        <v>0.36</v>
      </c>
      <c r="I1616" s="338"/>
    </row>
    <row r="1617" spans="2:9">
      <c r="B1617" s="651" t="s">
        <v>24</v>
      </c>
      <c r="C1617" s="1356">
        <v>9060</v>
      </c>
      <c r="D1617" s="747" t="str">
        <f t="shared" si="53"/>
        <v>GA9060</v>
      </c>
      <c r="E1617" s="1336">
        <v>0.81100000000000005</v>
      </c>
      <c r="F1617" s="644">
        <f t="shared" si="54"/>
        <v>0.83</v>
      </c>
      <c r="G1617" s="748" t="s">
        <v>280</v>
      </c>
      <c r="H1617" s="1337">
        <v>0.24</v>
      </c>
      <c r="I1617" s="338"/>
    </row>
    <row r="1618" spans="2:9">
      <c r="B1618" s="651" t="s">
        <v>24</v>
      </c>
      <c r="C1618" s="1356">
        <v>9061</v>
      </c>
      <c r="D1618" s="747" t="str">
        <f t="shared" si="53"/>
        <v>GA9061</v>
      </c>
      <c r="E1618" s="1336">
        <v>0.88</v>
      </c>
      <c r="F1618" s="644">
        <f t="shared" si="54"/>
        <v>0.89200000000000002</v>
      </c>
      <c r="G1618" s="748" t="s">
        <v>280</v>
      </c>
      <c r="H1618" s="1337">
        <v>0.31</v>
      </c>
      <c r="I1618" s="338"/>
    </row>
    <row r="1619" spans="2:9">
      <c r="B1619" s="651" t="s">
        <v>24</v>
      </c>
      <c r="C1619" s="1356">
        <v>9063</v>
      </c>
      <c r="D1619" s="747" t="str">
        <f t="shared" si="53"/>
        <v>GA9063</v>
      </c>
      <c r="E1619" s="1336">
        <v>0.82399999999999995</v>
      </c>
      <c r="F1619" s="644">
        <f t="shared" si="54"/>
        <v>0.84199999999999997</v>
      </c>
      <c r="G1619" s="748" t="s">
        <v>280</v>
      </c>
      <c r="H1619" s="1337">
        <v>0.19</v>
      </c>
      <c r="I1619" s="338"/>
    </row>
    <row r="1620" spans="2:9">
      <c r="B1620" s="651" t="s">
        <v>24</v>
      </c>
      <c r="C1620" s="1356">
        <v>9077</v>
      </c>
      <c r="D1620" s="747" t="str">
        <f t="shared" si="53"/>
        <v>GA9077</v>
      </c>
      <c r="E1620" s="1336">
        <v>0.85199999999999998</v>
      </c>
      <c r="F1620" s="644">
        <f t="shared" si="54"/>
        <v>0.86699999999999999</v>
      </c>
      <c r="G1620" s="748" t="s">
        <v>280</v>
      </c>
      <c r="H1620" s="1337">
        <v>0.08</v>
      </c>
      <c r="I1620" s="338"/>
    </row>
    <row r="1621" spans="2:9">
      <c r="B1621" s="651" t="s">
        <v>24</v>
      </c>
      <c r="C1621" s="1356">
        <v>9082</v>
      </c>
      <c r="D1621" s="747" t="str">
        <f t="shared" si="53"/>
        <v>GA9082</v>
      </c>
      <c r="E1621" s="1336">
        <v>0.75700000000000001</v>
      </c>
      <c r="F1621" s="644">
        <f t="shared" si="54"/>
        <v>0.78100000000000003</v>
      </c>
      <c r="G1621" s="748" t="s">
        <v>280</v>
      </c>
      <c r="H1621" s="1337">
        <v>0.33</v>
      </c>
      <c r="I1621" s="338"/>
    </row>
    <row r="1622" spans="2:9">
      <c r="B1622" s="651" t="s">
        <v>24</v>
      </c>
      <c r="C1622" s="1356">
        <v>9083</v>
      </c>
      <c r="D1622" s="747" t="str">
        <f t="shared" si="53"/>
        <v>GA9083</v>
      </c>
      <c r="E1622" s="1336">
        <v>0.72099999999999997</v>
      </c>
      <c r="F1622" s="644">
        <f t="shared" si="54"/>
        <v>0.749</v>
      </c>
      <c r="G1622" s="748" t="s">
        <v>280</v>
      </c>
      <c r="H1622" s="1337">
        <v>0.32</v>
      </c>
      <c r="I1622" s="338"/>
    </row>
    <row r="1623" spans="2:9">
      <c r="B1623" s="651" t="s">
        <v>24</v>
      </c>
      <c r="C1623" s="1356">
        <v>9084</v>
      </c>
      <c r="D1623" s="747" t="str">
        <f t="shared" si="53"/>
        <v>GA9084</v>
      </c>
      <c r="E1623" s="1336">
        <v>0.88500000000000001</v>
      </c>
      <c r="F1623" s="644">
        <f t="shared" si="54"/>
        <v>0.89700000000000002</v>
      </c>
      <c r="G1623" s="748" t="s">
        <v>280</v>
      </c>
      <c r="H1623" s="1337">
        <v>0.32</v>
      </c>
      <c r="I1623" s="338"/>
    </row>
    <row r="1624" spans="2:9">
      <c r="B1624" s="651" t="s">
        <v>24</v>
      </c>
      <c r="C1624" s="1356">
        <v>9089</v>
      </c>
      <c r="D1624" s="747" t="str">
        <f t="shared" si="53"/>
        <v>GA9089</v>
      </c>
      <c r="E1624" s="1336">
        <v>0.89100000000000001</v>
      </c>
      <c r="F1624" s="644">
        <f t="shared" si="54"/>
        <v>0.90200000000000002</v>
      </c>
      <c r="G1624" s="748" t="s">
        <v>280</v>
      </c>
      <c r="H1624" s="1337">
        <v>0.35</v>
      </c>
      <c r="I1624" s="338"/>
    </row>
    <row r="1625" spans="2:9">
      <c r="B1625" s="651" t="s">
        <v>24</v>
      </c>
      <c r="C1625" s="1356">
        <v>9093</v>
      </c>
      <c r="D1625" s="747" t="str">
        <f t="shared" si="53"/>
        <v>GA9093</v>
      </c>
      <c r="E1625" s="1336">
        <v>0.81799999999999995</v>
      </c>
      <c r="F1625" s="644">
        <f t="shared" si="54"/>
        <v>0.83599999999999997</v>
      </c>
      <c r="G1625" s="748" t="s">
        <v>280</v>
      </c>
      <c r="H1625" s="1337">
        <v>0.33</v>
      </c>
      <c r="I1625" s="338"/>
    </row>
    <row r="1626" spans="2:9">
      <c r="B1626" s="651" t="s">
        <v>24</v>
      </c>
      <c r="C1626" s="1356">
        <v>9101</v>
      </c>
      <c r="D1626" s="747" t="str">
        <f t="shared" si="53"/>
        <v>GA9101</v>
      </c>
      <c r="E1626" s="1336">
        <v>0.95699999999999996</v>
      </c>
      <c r="F1626" s="644">
        <f t="shared" si="54"/>
        <v>0.96099999999999997</v>
      </c>
      <c r="G1626" s="748" t="s">
        <v>280</v>
      </c>
      <c r="H1626" s="1337">
        <v>0.49</v>
      </c>
      <c r="I1626" s="338"/>
    </row>
    <row r="1627" spans="2:9">
      <c r="B1627" s="651" t="s">
        <v>24</v>
      </c>
      <c r="C1627" s="1356">
        <v>9102</v>
      </c>
      <c r="D1627" s="747" t="str">
        <f t="shared" si="53"/>
        <v>GA9102</v>
      </c>
      <c r="E1627" s="1336">
        <v>1.022</v>
      </c>
      <c r="F1627" s="644">
        <f t="shared" si="54"/>
        <v>1.02</v>
      </c>
      <c r="G1627" s="748" t="s">
        <v>280</v>
      </c>
      <c r="H1627" s="1337">
        <v>0.44</v>
      </c>
      <c r="I1627" s="338"/>
    </row>
    <row r="1628" spans="2:9">
      <c r="B1628" s="651" t="s">
        <v>24</v>
      </c>
      <c r="C1628" s="1356">
        <v>9154</v>
      </c>
      <c r="D1628" s="747" t="str">
        <f t="shared" si="53"/>
        <v>GA9154</v>
      </c>
      <c r="E1628" s="1336">
        <v>0.90800000000000003</v>
      </c>
      <c r="F1628" s="644">
        <f t="shared" si="54"/>
        <v>0.91700000000000004</v>
      </c>
      <c r="G1628" s="748" t="s">
        <v>280</v>
      </c>
      <c r="H1628" s="1337">
        <v>0.4</v>
      </c>
      <c r="I1628" s="338"/>
    </row>
    <row r="1629" spans="2:9">
      <c r="B1629" s="651" t="s">
        <v>24</v>
      </c>
      <c r="C1629" s="1356">
        <v>9156</v>
      </c>
      <c r="D1629" s="747" t="str">
        <f t="shared" si="53"/>
        <v>GA9156</v>
      </c>
      <c r="E1629" s="1336">
        <v>0.95299999999999996</v>
      </c>
      <c r="F1629" s="644">
        <f t="shared" si="54"/>
        <v>0.95799999999999996</v>
      </c>
      <c r="G1629" s="748" t="s">
        <v>280</v>
      </c>
      <c r="H1629" s="1337">
        <v>0.05</v>
      </c>
      <c r="I1629" s="338"/>
    </row>
    <row r="1630" spans="2:9">
      <c r="B1630" s="651" t="s">
        <v>24</v>
      </c>
      <c r="C1630" s="1356">
        <v>9170</v>
      </c>
      <c r="D1630" s="747" t="str">
        <f t="shared" si="53"/>
        <v>GA9170</v>
      </c>
      <c r="E1630" s="1336">
        <v>0.95899999999999996</v>
      </c>
      <c r="F1630" s="644">
        <f t="shared" si="54"/>
        <v>0.96299999999999997</v>
      </c>
      <c r="G1630" s="748" t="s">
        <v>280</v>
      </c>
      <c r="H1630" s="1337">
        <v>0.48</v>
      </c>
      <c r="I1630" s="338"/>
    </row>
    <row r="1631" spans="2:9">
      <c r="B1631" s="651" t="s">
        <v>24</v>
      </c>
      <c r="C1631" s="1356">
        <v>9178</v>
      </c>
      <c r="D1631" s="747" t="str">
        <f t="shared" si="53"/>
        <v>GA9178</v>
      </c>
      <c r="E1631" s="1336">
        <v>1.044</v>
      </c>
      <c r="F1631" s="644">
        <f t="shared" si="54"/>
        <v>1.04</v>
      </c>
      <c r="G1631" s="748" t="s">
        <v>280</v>
      </c>
      <c r="H1631" s="1337">
        <v>0.54</v>
      </c>
      <c r="I1631" s="338"/>
    </row>
    <row r="1632" spans="2:9">
      <c r="B1632" s="651" t="s">
        <v>24</v>
      </c>
      <c r="C1632" s="1356">
        <v>9179</v>
      </c>
      <c r="D1632" s="747" t="str">
        <f t="shared" si="53"/>
        <v>GA9179</v>
      </c>
      <c r="E1632" s="1336">
        <v>1.127</v>
      </c>
      <c r="F1632" s="644">
        <f t="shared" si="54"/>
        <v>1.1140000000000001</v>
      </c>
      <c r="G1632" s="748" t="s">
        <v>280</v>
      </c>
      <c r="H1632" s="1337">
        <v>0.56999999999999995</v>
      </c>
      <c r="I1632" s="338"/>
    </row>
    <row r="1633" spans="2:9">
      <c r="B1633" s="651" t="s">
        <v>24</v>
      </c>
      <c r="C1633" s="1356">
        <v>9180</v>
      </c>
      <c r="D1633" s="747" t="str">
        <f t="shared" si="53"/>
        <v>GA9180</v>
      </c>
      <c r="E1633" s="1336">
        <v>1.103</v>
      </c>
      <c r="F1633" s="644">
        <f t="shared" si="54"/>
        <v>1.093</v>
      </c>
      <c r="G1633" s="748" t="s">
        <v>280</v>
      </c>
      <c r="H1633" s="1337">
        <v>0.52</v>
      </c>
      <c r="I1633" s="338"/>
    </row>
    <row r="1634" spans="2:9">
      <c r="B1634" s="651" t="s">
        <v>24</v>
      </c>
      <c r="C1634" s="1356">
        <v>9182</v>
      </c>
      <c r="D1634" s="747" t="str">
        <f t="shared" si="53"/>
        <v>GA9182</v>
      </c>
      <c r="E1634" s="1336">
        <v>1.0369999999999999</v>
      </c>
      <c r="F1634" s="644">
        <f t="shared" si="54"/>
        <v>1.0329999999999999</v>
      </c>
      <c r="G1634" s="748" t="s">
        <v>280</v>
      </c>
      <c r="H1634" s="1337">
        <v>0.5</v>
      </c>
      <c r="I1634" s="338"/>
    </row>
    <row r="1635" spans="2:9">
      <c r="B1635" s="651" t="s">
        <v>24</v>
      </c>
      <c r="C1635" s="1356">
        <v>9186</v>
      </c>
      <c r="D1635" s="747" t="str">
        <f t="shared" si="53"/>
        <v>GA9186</v>
      </c>
      <c r="E1635" s="1336">
        <v>1.018</v>
      </c>
      <c r="F1635" s="644">
        <f t="shared" si="54"/>
        <v>1.016</v>
      </c>
      <c r="G1635" s="748" t="s">
        <v>280</v>
      </c>
      <c r="H1635" s="1337">
        <v>2.16</v>
      </c>
      <c r="I1635" s="338"/>
    </row>
    <row r="1636" spans="2:9">
      <c r="B1636" s="651" t="s">
        <v>24</v>
      </c>
      <c r="C1636" s="1356">
        <v>9220</v>
      </c>
      <c r="D1636" s="747" t="str">
        <f t="shared" si="53"/>
        <v>GA9220</v>
      </c>
      <c r="E1636" s="1336">
        <v>0.94899999999999995</v>
      </c>
      <c r="F1636" s="644">
        <f t="shared" si="54"/>
        <v>0.95399999999999996</v>
      </c>
      <c r="G1636" s="748" t="s">
        <v>280</v>
      </c>
      <c r="H1636" s="1337">
        <v>0.41</v>
      </c>
      <c r="I1636" s="338"/>
    </row>
    <row r="1637" spans="2:9">
      <c r="B1637" s="651" t="s">
        <v>24</v>
      </c>
      <c r="C1637" s="1356">
        <v>9402</v>
      </c>
      <c r="D1637" s="747" t="str">
        <f t="shared" si="53"/>
        <v>GA9402</v>
      </c>
      <c r="E1637" s="1336">
        <v>1.1439999999999999</v>
      </c>
      <c r="F1637" s="644">
        <f t="shared" si="54"/>
        <v>1.1299999999999999</v>
      </c>
      <c r="G1637" s="748" t="s">
        <v>280</v>
      </c>
      <c r="H1637" s="1337">
        <v>0.59</v>
      </c>
      <c r="I1637" s="338"/>
    </row>
    <row r="1638" spans="2:9">
      <c r="B1638" s="651" t="s">
        <v>24</v>
      </c>
      <c r="C1638" s="1356">
        <v>9403</v>
      </c>
      <c r="D1638" s="747" t="str">
        <f t="shared" si="53"/>
        <v>GA9403</v>
      </c>
      <c r="E1638" s="1336">
        <v>1.1080000000000001</v>
      </c>
      <c r="F1638" s="644">
        <f t="shared" si="54"/>
        <v>1.097</v>
      </c>
      <c r="G1638" s="748" t="s">
        <v>280</v>
      </c>
      <c r="H1638" s="1337">
        <v>0.85</v>
      </c>
      <c r="I1638" s="338"/>
    </row>
    <row r="1639" spans="2:9">
      <c r="B1639" s="651" t="s">
        <v>24</v>
      </c>
      <c r="C1639" s="1356">
        <v>9410</v>
      </c>
      <c r="D1639" s="747" t="str">
        <f t="shared" si="53"/>
        <v>GA9410</v>
      </c>
      <c r="E1639" s="1336">
        <v>0.92400000000000004</v>
      </c>
      <c r="F1639" s="644">
        <f t="shared" si="54"/>
        <v>0.93200000000000005</v>
      </c>
      <c r="G1639" s="748" t="s">
        <v>280</v>
      </c>
      <c r="H1639" s="1337">
        <v>0.47</v>
      </c>
      <c r="I1639" s="338"/>
    </row>
    <row r="1640" spans="2:9">
      <c r="B1640" s="651" t="s">
        <v>24</v>
      </c>
      <c r="C1640" s="1356">
        <v>9501</v>
      </c>
      <c r="D1640" s="747" t="str">
        <f t="shared" si="53"/>
        <v>GA9501</v>
      </c>
      <c r="E1640" s="1336">
        <v>0.97699999999999998</v>
      </c>
      <c r="F1640" s="644">
        <f t="shared" si="54"/>
        <v>0.97899999999999998</v>
      </c>
      <c r="G1640" s="748" t="s">
        <v>280</v>
      </c>
      <c r="H1640" s="1337">
        <v>0.35</v>
      </c>
      <c r="I1640" s="338"/>
    </row>
    <row r="1641" spans="2:9">
      <c r="B1641" s="651" t="s">
        <v>24</v>
      </c>
      <c r="C1641" s="1356">
        <v>9505</v>
      </c>
      <c r="D1641" s="747" t="str">
        <f t="shared" si="53"/>
        <v>GA9505</v>
      </c>
      <c r="E1641" s="1336">
        <v>0.92300000000000004</v>
      </c>
      <c r="F1641" s="644">
        <f t="shared" si="54"/>
        <v>0.93100000000000005</v>
      </c>
      <c r="G1641" s="748" t="s">
        <v>280</v>
      </c>
      <c r="H1641" s="1337">
        <v>0.4</v>
      </c>
      <c r="I1641" s="338"/>
    </row>
    <row r="1642" spans="2:9">
      <c r="B1642" s="651" t="s">
        <v>24</v>
      </c>
      <c r="C1642" s="1356">
        <v>9516</v>
      </c>
      <c r="D1642" s="747" t="str">
        <f t="shared" si="53"/>
        <v>GA9516</v>
      </c>
      <c r="E1642" s="1336">
        <v>1.121</v>
      </c>
      <c r="F1642" s="644">
        <f t="shared" si="54"/>
        <v>1.109</v>
      </c>
      <c r="G1642" s="748" t="s">
        <v>280</v>
      </c>
      <c r="H1642" s="1337">
        <v>0.31</v>
      </c>
      <c r="I1642" s="338"/>
    </row>
    <row r="1643" spans="2:9">
      <c r="B1643" s="651" t="s">
        <v>24</v>
      </c>
      <c r="C1643" s="1356">
        <v>9519</v>
      </c>
      <c r="D1643" s="747" t="str">
        <f t="shared" si="53"/>
        <v>GA9519</v>
      </c>
      <c r="E1643" s="1336">
        <v>0.95199999999999996</v>
      </c>
      <c r="F1643" s="644">
        <f t="shared" si="54"/>
        <v>0.95699999999999996</v>
      </c>
      <c r="G1643" s="748" t="s">
        <v>280</v>
      </c>
      <c r="H1643" s="1337">
        <v>0.39</v>
      </c>
      <c r="I1643" s="338"/>
    </row>
    <row r="1644" spans="2:9">
      <c r="B1644" s="651" t="s">
        <v>24</v>
      </c>
      <c r="C1644" s="1356">
        <v>9521</v>
      </c>
      <c r="D1644" s="747" t="str">
        <f t="shared" si="53"/>
        <v>GA9521</v>
      </c>
      <c r="E1644" s="1336">
        <v>0.97899999999999998</v>
      </c>
      <c r="F1644" s="644">
        <f t="shared" si="54"/>
        <v>0.98099999999999998</v>
      </c>
      <c r="G1644" s="748" t="s">
        <v>280</v>
      </c>
      <c r="H1644" s="1337">
        <v>0.4</v>
      </c>
      <c r="I1644" s="338"/>
    </row>
    <row r="1645" spans="2:9">
      <c r="B1645" s="651" t="s">
        <v>24</v>
      </c>
      <c r="C1645" s="1356">
        <v>9522</v>
      </c>
      <c r="D1645" s="747" t="str">
        <f t="shared" si="53"/>
        <v>GA9522</v>
      </c>
      <c r="E1645" s="1336">
        <v>0.88700000000000001</v>
      </c>
      <c r="F1645" s="644">
        <f t="shared" si="54"/>
        <v>0.89800000000000002</v>
      </c>
      <c r="G1645" s="748" t="s">
        <v>280</v>
      </c>
      <c r="H1645" s="1337">
        <v>0.38</v>
      </c>
      <c r="I1645" s="338"/>
    </row>
    <row r="1646" spans="2:9">
      <c r="B1646" s="651" t="s">
        <v>24</v>
      </c>
      <c r="C1646" s="1356">
        <v>9534</v>
      </c>
      <c r="D1646" s="747" t="str">
        <f t="shared" si="53"/>
        <v>GA9534</v>
      </c>
      <c r="E1646" s="1336">
        <v>1.286</v>
      </c>
      <c r="F1646" s="644">
        <f t="shared" si="54"/>
        <v>1.2569999999999999</v>
      </c>
      <c r="G1646" s="748" t="s">
        <v>280</v>
      </c>
      <c r="H1646" s="1337">
        <v>0.39</v>
      </c>
      <c r="I1646" s="338"/>
    </row>
    <row r="1647" spans="2:9">
      <c r="B1647" s="651" t="s">
        <v>24</v>
      </c>
      <c r="C1647" s="1356">
        <v>9554</v>
      </c>
      <c r="D1647" s="747" t="str">
        <f t="shared" si="53"/>
        <v>GA9554</v>
      </c>
      <c r="E1647" s="1336">
        <v>1.2450000000000001</v>
      </c>
      <c r="F1647" s="644">
        <f t="shared" si="54"/>
        <v>1.2210000000000001</v>
      </c>
      <c r="G1647" s="748" t="s">
        <v>280</v>
      </c>
      <c r="H1647" s="1337">
        <v>0.57999999999999996</v>
      </c>
      <c r="I1647" s="338"/>
    </row>
    <row r="1648" spans="2:9">
      <c r="B1648" s="651" t="s">
        <v>24</v>
      </c>
      <c r="C1648" s="1356">
        <v>9586</v>
      </c>
      <c r="D1648" s="747" t="str">
        <f t="shared" si="53"/>
        <v>GA9586</v>
      </c>
      <c r="E1648" s="1336">
        <v>0.82</v>
      </c>
      <c r="F1648" s="644">
        <f t="shared" si="54"/>
        <v>0.83799999999999997</v>
      </c>
      <c r="G1648" s="748" t="s">
        <v>280</v>
      </c>
      <c r="H1648" s="1337">
        <v>0.18</v>
      </c>
      <c r="I1648" s="338"/>
    </row>
    <row r="1649" spans="1:9">
      <c r="B1649" s="651" t="s">
        <v>24</v>
      </c>
      <c r="C1649" s="1356">
        <v>9600</v>
      </c>
      <c r="D1649" s="747" t="str">
        <f t="shared" si="53"/>
        <v>GA9600</v>
      </c>
      <c r="E1649" s="1336">
        <v>0.76200000000000001</v>
      </c>
      <c r="F1649" s="644">
        <f t="shared" si="54"/>
        <v>0.78600000000000003</v>
      </c>
      <c r="G1649" s="748" t="s">
        <v>280</v>
      </c>
      <c r="H1649" s="1337">
        <v>0.16</v>
      </c>
      <c r="I1649" s="338"/>
    </row>
    <row r="1650" spans="1:9">
      <c r="B1650" s="651" t="s">
        <v>24</v>
      </c>
      <c r="C1650" s="1356">
        <v>9620</v>
      </c>
      <c r="D1650" s="747" t="str">
        <f t="shared" si="53"/>
        <v>GA9620</v>
      </c>
      <c r="E1650" s="1336">
        <v>0.90400000000000003</v>
      </c>
      <c r="F1650" s="644">
        <f t="shared" si="54"/>
        <v>0.91400000000000003</v>
      </c>
      <c r="G1650" s="748" t="s">
        <v>280</v>
      </c>
      <c r="H1650" s="1337">
        <v>0.26</v>
      </c>
      <c r="I1650" s="338"/>
    </row>
    <row r="1651" spans="1:9">
      <c r="A1651" s="651" t="s">
        <v>25</v>
      </c>
      <c r="B1651" s="651" t="s">
        <v>25</v>
      </c>
      <c r="C1651" s="1356">
        <v>5</v>
      </c>
      <c r="D1651" s="747" t="str">
        <f t="shared" si="53"/>
        <v>IA0005</v>
      </c>
      <c r="E1651" s="1336">
        <v>0.85899999999999999</v>
      </c>
      <c r="F1651" s="644">
        <f t="shared" si="54"/>
        <v>0.873</v>
      </c>
      <c r="G1651" s="748" t="s">
        <v>280</v>
      </c>
      <c r="H1651" s="1337">
        <v>0.56999999999999995</v>
      </c>
      <c r="I1651" s="338"/>
    </row>
    <row r="1652" spans="1:9">
      <c r="B1652" s="651" t="s">
        <v>25</v>
      </c>
      <c r="C1652" s="1356">
        <v>8</v>
      </c>
      <c r="D1652" s="747" t="str">
        <f t="shared" si="53"/>
        <v>IA0008</v>
      </c>
      <c r="E1652" s="1336">
        <v>0.96299999999999997</v>
      </c>
      <c r="F1652" s="644">
        <f t="shared" si="54"/>
        <v>0.96699999999999997</v>
      </c>
      <c r="G1652" s="748" t="s">
        <v>280</v>
      </c>
      <c r="H1652" s="1337">
        <v>0.46</v>
      </c>
      <c r="I1652" s="338"/>
    </row>
    <row r="1653" spans="1:9">
      <c r="B1653" s="651" t="s">
        <v>25</v>
      </c>
      <c r="C1653" s="1356">
        <v>16</v>
      </c>
      <c r="D1653" s="747" t="str">
        <f t="shared" si="53"/>
        <v>IA0016</v>
      </c>
      <c r="E1653" s="1336">
        <v>0.86699999999999999</v>
      </c>
      <c r="F1653" s="644">
        <f t="shared" si="54"/>
        <v>0.88</v>
      </c>
      <c r="G1653" s="748" t="s">
        <v>280</v>
      </c>
      <c r="H1653" s="1337">
        <v>0.55000000000000004</v>
      </c>
      <c r="I1653" s="338"/>
    </row>
    <row r="1654" spans="1:9">
      <c r="B1654" s="651" t="s">
        <v>25</v>
      </c>
      <c r="C1654" s="1356">
        <v>34</v>
      </c>
      <c r="D1654" s="747" t="str">
        <f t="shared" si="53"/>
        <v>IA0034</v>
      </c>
      <c r="E1654" s="1336">
        <v>0.875</v>
      </c>
      <c r="F1654" s="644">
        <f t="shared" si="54"/>
        <v>0.88800000000000001</v>
      </c>
      <c r="G1654" s="748" t="s">
        <v>280</v>
      </c>
      <c r="H1654" s="1337">
        <v>0.79</v>
      </c>
      <c r="I1654" s="338"/>
    </row>
    <row r="1655" spans="1:9">
      <c r="B1655" s="651" t="s">
        <v>25</v>
      </c>
      <c r="C1655" s="1356">
        <v>35</v>
      </c>
      <c r="D1655" s="747" t="str">
        <f t="shared" si="53"/>
        <v>IA0035</v>
      </c>
      <c r="E1655" s="1336">
        <v>0.94599999999999995</v>
      </c>
      <c r="F1655" s="644">
        <f t="shared" si="54"/>
        <v>0.95099999999999996</v>
      </c>
      <c r="G1655" s="748" t="s">
        <v>280</v>
      </c>
      <c r="H1655" s="1337">
        <v>0.51</v>
      </c>
      <c r="I1655" s="338"/>
    </row>
    <row r="1656" spans="1:9">
      <c r="B1656" s="651" t="s">
        <v>25</v>
      </c>
      <c r="C1656" s="1356">
        <v>36</v>
      </c>
      <c r="D1656" s="747" t="str">
        <f t="shared" si="53"/>
        <v>IA0036</v>
      </c>
      <c r="E1656" s="1336">
        <v>0.83</v>
      </c>
      <c r="F1656" s="644">
        <f t="shared" si="54"/>
        <v>0.84699999999999998</v>
      </c>
      <c r="G1656" s="748" t="s">
        <v>280</v>
      </c>
      <c r="H1656" s="1337">
        <v>0.51</v>
      </c>
      <c r="I1656" s="338"/>
    </row>
    <row r="1657" spans="1:9">
      <c r="B1657" s="651" t="s">
        <v>25</v>
      </c>
      <c r="C1657" s="1356">
        <v>37</v>
      </c>
      <c r="D1657" s="747" t="str">
        <f t="shared" si="53"/>
        <v>IA0037</v>
      </c>
      <c r="E1657" s="1336">
        <v>0.97399999999999998</v>
      </c>
      <c r="F1657" s="644">
        <f t="shared" si="54"/>
        <v>0.97699999999999998</v>
      </c>
      <c r="G1657" s="748" t="s">
        <v>280</v>
      </c>
      <c r="H1657" s="1337">
        <v>0.51</v>
      </c>
      <c r="I1657" s="338"/>
    </row>
    <row r="1658" spans="1:9">
      <c r="B1658" s="651" t="s">
        <v>25</v>
      </c>
      <c r="C1658" s="1356">
        <v>42</v>
      </c>
      <c r="D1658" s="747" t="str">
        <f t="shared" si="53"/>
        <v>IA0042</v>
      </c>
      <c r="E1658" s="1336">
        <v>0.98399999999999999</v>
      </c>
      <c r="F1658" s="644">
        <f t="shared" si="54"/>
        <v>0.98599999999999999</v>
      </c>
      <c r="G1658" s="748" t="s">
        <v>280</v>
      </c>
      <c r="H1658" s="1337">
        <v>1.03</v>
      </c>
      <c r="I1658" s="338"/>
    </row>
    <row r="1659" spans="1:9">
      <c r="B1659" s="651" t="s">
        <v>25</v>
      </c>
      <c r="C1659" s="1356">
        <v>50</v>
      </c>
      <c r="D1659" s="747" t="str">
        <f t="shared" si="53"/>
        <v>IA0050</v>
      </c>
      <c r="E1659" s="1336">
        <v>1.0309999999999999</v>
      </c>
      <c r="F1659" s="644">
        <f t="shared" si="54"/>
        <v>1.028</v>
      </c>
      <c r="G1659" s="748" t="s">
        <v>280</v>
      </c>
      <c r="H1659" s="1337">
        <v>0.86</v>
      </c>
      <c r="I1659" s="338"/>
    </row>
    <row r="1660" spans="1:9">
      <c r="B1660" s="651" t="s">
        <v>25</v>
      </c>
      <c r="C1660" s="1356">
        <v>59</v>
      </c>
      <c r="D1660" s="747" t="str">
        <f t="shared" si="53"/>
        <v>IA0059</v>
      </c>
      <c r="E1660" s="1336">
        <v>1.4730000000000001</v>
      </c>
      <c r="F1660" s="644">
        <f t="shared" si="54"/>
        <v>1.4259999999999999</v>
      </c>
      <c r="G1660" s="748" t="s">
        <v>280</v>
      </c>
      <c r="H1660" s="1337">
        <v>0.48</v>
      </c>
      <c r="I1660" s="338"/>
    </row>
    <row r="1661" spans="1:9">
      <c r="B1661" s="651" t="s">
        <v>25</v>
      </c>
      <c r="C1661" s="1356">
        <v>65</v>
      </c>
      <c r="D1661" s="747" t="str">
        <f t="shared" si="53"/>
        <v>IA0065</v>
      </c>
      <c r="E1661" s="1336">
        <v>1.147</v>
      </c>
      <c r="F1661" s="644">
        <f t="shared" si="54"/>
        <v>1.1319999999999999</v>
      </c>
      <c r="G1661" s="748" t="s">
        <v>280</v>
      </c>
      <c r="H1661" s="1337">
        <v>0.25</v>
      </c>
      <c r="I1661" s="338"/>
    </row>
    <row r="1662" spans="1:9">
      <c r="B1662" s="651" t="s">
        <v>25</v>
      </c>
      <c r="C1662" s="1356">
        <v>66</v>
      </c>
      <c r="D1662" s="747" t="str">
        <f t="shared" si="53"/>
        <v>IA0066</v>
      </c>
      <c r="E1662" s="1336">
        <v>1.147</v>
      </c>
      <c r="F1662" s="644">
        <f t="shared" si="54"/>
        <v>1.1319999999999999</v>
      </c>
      <c r="G1662" s="748" t="s">
        <v>280</v>
      </c>
      <c r="H1662" s="1337">
        <v>0.25</v>
      </c>
      <c r="I1662" s="338"/>
    </row>
    <row r="1663" spans="1:9">
      <c r="B1663" s="651" t="s">
        <v>25</v>
      </c>
      <c r="C1663" s="1356">
        <v>67</v>
      </c>
      <c r="D1663" s="747" t="str">
        <f t="shared" si="53"/>
        <v>IA0067</v>
      </c>
      <c r="E1663" s="1336">
        <v>1.147</v>
      </c>
      <c r="F1663" s="644">
        <f t="shared" si="54"/>
        <v>1.1319999999999999</v>
      </c>
      <c r="G1663" s="748" t="s">
        <v>280</v>
      </c>
      <c r="H1663" s="1337">
        <v>0.25</v>
      </c>
      <c r="I1663" s="338"/>
    </row>
    <row r="1664" spans="1:9">
      <c r="B1664" s="651" t="s">
        <v>25</v>
      </c>
      <c r="C1664" s="1356">
        <v>79</v>
      </c>
      <c r="D1664" s="747" t="str">
        <f t="shared" si="53"/>
        <v>IA0079</v>
      </c>
      <c r="E1664" s="1336">
        <v>0.89700000000000002</v>
      </c>
      <c r="F1664" s="644">
        <f t="shared" si="54"/>
        <v>0.90700000000000003</v>
      </c>
      <c r="G1664" s="748" t="s">
        <v>280</v>
      </c>
      <c r="H1664" s="1337">
        <v>0.45</v>
      </c>
      <c r="I1664" s="338"/>
    </row>
    <row r="1665" spans="2:9">
      <c r="B1665" s="651" t="s">
        <v>25</v>
      </c>
      <c r="C1665" s="1356">
        <v>83</v>
      </c>
      <c r="D1665" s="747" t="str">
        <f t="shared" si="53"/>
        <v>IA0083</v>
      </c>
      <c r="E1665" s="1336">
        <v>0.81399999999999995</v>
      </c>
      <c r="F1665" s="644">
        <f t="shared" si="54"/>
        <v>0.83299999999999996</v>
      </c>
      <c r="G1665" s="748" t="s">
        <v>280</v>
      </c>
      <c r="H1665" s="1337">
        <v>0.91</v>
      </c>
      <c r="I1665" s="338"/>
    </row>
    <row r="1666" spans="2:9">
      <c r="B1666" s="651" t="s">
        <v>25</v>
      </c>
      <c r="C1666" s="1356">
        <v>106</v>
      </c>
      <c r="D1666" s="747" t="str">
        <f t="shared" si="53"/>
        <v>IA0106</v>
      </c>
      <c r="E1666" s="1336">
        <v>1.044</v>
      </c>
      <c r="F1666" s="644">
        <f t="shared" si="54"/>
        <v>1.04</v>
      </c>
      <c r="G1666" s="748" t="s">
        <v>280</v>
      </c>
      <c r="H1666" s="1337">
        <v>0.9</v>
      </c>
      <c r="I1666" s="338"/>
    </row>
    <row r="1667" spans="2:9">
      <c r="B1667" s="651" t="s">
        <v>25</v>
      </c>
      <c r="C1667" s="1356">
        <v>113</v>
      </c>
      <c r="D1667" s="747" t="str">
        <f t="shared" si="53"/>
        <v>IA0113</v>
      </c>
      <c r="E1667" s="1336">
        <v>0.90400000000000003</v>
      </c>
      <c r="F1667" s="644">
        <f t="shared" si="54"/>
        <v>0.91400000000000003</v>
      </c>
      <c r="G1667" s="748" t="s">
        <v>280</v>
      </c>
      <c r="H1667" s="1337">
        <v>0.44</v>
      </c>
      <c r="I1667" s="338"/>
    </row>
    <row r="1668" spans="2:9">
      <c r="B1668" s="651" t="s">
        <v>25</v>
      </c>
      <c r="C1668" s="1356">
        <v>170</v>
      </c>
      <c r="D1668" s="747" t="str">
        <f t="shared" si="53"/>
        <v>IA0170</v>
      </c>
      <c r="E1668" s="1336">
        <v>0.85099999999999998</v>
      </c>
      <c r="F1668" s="644">
        <f t="shared" si="54"/>
        <v>0.86599999999999999</v>
      </c>
      <c r="G1668" s="748" t="s">
        <v>280</v>
      </c>
      <c r="H1668" s="1337">
        <v>0.56000000000000005</v>
      </c>
      <c r="I1668" s="338"/>
    </row>
    <row r="1669" spans="2:9">
      <c r="B1669" s="651" t="s">
        <v>25</v>
      </c>
      <c r="C1669" s="1356">
        <v>251</v>
      </c>
      <c r="D1669" s="747" t="str">
        <f t="shared" si="53"/>
        <v>IA0251</v>
      </c>
      <c r="E1669" s="1336">
        <v>1.0840000000000001</v>
      </c>
      <c r="F1669" s="644">
        <f t="shared" si="54"/>
        <v>1.0760000000000001</v>
      </c>
      <c r="G1669" s="748" t="s">
        <v>280</v>
      </c>
      <c r="H1669" s="1337">
        <v>0.66</v>
      </c>
      <c r="I1669" s="338"/>
    </row>
    <row r="1670" spans="2:9">
      <c r="B1670" s="651" t="s">
        <v>25</v>
      </c>
      <c r="C1670" s="1356">
        <v>401</v>
      </c>
      <c r="D1670" s="747" t="str">
        <f t="shared" si="53"/>
        <v>IA0401</v>
      </c>
      <c r="E1670" s="1336">
        <v>1.389</v>
      </c>
      <c r="F1670" s="644">
        <f t="shared" si="54"/>
        <v>1.35</v>
      </c>
      <c r="G1670" s="748" t="s">
        <v>280</v>
      </c>
      <c r="H1670" s="1337">
        <v>0.56999999999999995</v>
      </c>
      <c r="I1670" s="338"/>
    </row>
    <row r="1671" spans="2:9">
      <c r="B1671" s="651" t="s">
        <v>25</v>
      </c>
      <c r="C1671" s="1356">
        <v>771</v>
      </c>
      <c r="D1671" s="747" t="str">
        <f t="shared" si="53"/>
        <v>IA0771</v>
      </c>
      <c r="E1671" s="1336">
        <v>1.4730000000000001</v>
      </c>
      <c r="F1671" s="644">
        <f t="shared" si="54"/>
        <v>1.4259999999999999</v>
      </c>
      <c r="G1671" s="748" t="s">
        <v>280</v>
      </c>
      <c r="H1671" s="1337">
        <v>0.48</v>
      </c>
      <c r="I1671" s="338"/>
    </row>
    <row r="1672" spans="2:9">
      <c r="B1672" s="651" t="s">
        <v>25</v>
      </c>
      <c r="C1672" s="1356">
        <v>908</v>
      </c>
      <c r="D1672" s="747" t="str">
        <f t="shared" si="53"/>
        <v>IA0908</v>
      </c>
      <c r="E1672" s="1336">
        <v>0.89600000000000002</v>
      </c>
      <c r="F1672" s="644">
        <f t="shared" si="54"/>
        <v>0.90600000000000003</v>
      </c>
      <c r="G1672" s="748" t="s">
        <v>280</v>
      </c>
      <c r="H1672" s="1337">
        <v>0.14000000000000001</v>
      </c>
      <c r="I1672" s="338"/>
    </row>
    <row r="1673" spans="2:9">
      <c r="B1673" s="651" t="s">
        <v>25</v>
      </c>
      <c r="C1673" s="1356">
        <v>913</v>
      </c>
      <c r="D1673" s="747" t="str">
        <f t="shared" si="53"/>
        <v>IA0913</v>
      </c>
      <c r="E1673" s="1336">
        <v>0.89600000000000002</v>
      </c>
      <c r="F1673" s="644">
        <f t="shared" si="54"/>
        <v>0.90600000000000003</v>
      </c>
      <c r="G1673" s="748" t="s">
        <v>280</v>
      </c>
      <c r="H1673" s="1337">
        <v>0.14000000000000001</v>
      </c>
      <c r="I1673" s="338"/>
    </row>
    <row r="1674" spans="2:9">
      <c r="B1674" s="651" t="s">
        <v>25</v>
      </c>
      <c r="C1674" s="1356">
        <v>917</v>
      </c>
      <c r="D1674" s="747" t="str">
        <f t="shared" si="53"/>
        <v>IA0917</v>
      </c>
      <c r="E1674" s="1336">
        <v>1.069</v>
      </c>
      <c r="F1674" s="644">
        <f t="shared" si="54"/>
        <v>1.0620000000000001</v>
      </c>
      <c r="G1674" s="748" t="s">
        <v>280</v>
      </c>
      <c r="H1674" s="1337">
        <v>0.66</v>
      </c>
      <c r="I1674" s="338"/>
    </row>
    <row r="1675" spans="2:9">
      <c r="B1675" s="651" t="s">
        <v>25</v>
      </c>
      <c r="C1675" s="1356">
        <v>1005</v>
      </c>
      <c r="D1675" s="747" t="str">
        <f t="shared" ref="D1675:D1738" si="55">B1675&amp;TEXT(C1675,"0000")</f>
        <v>IA1005</v>
      </c>
      <c r="E1675" s="1336">
        <v>1.4730000000000001</v>
      </c>
      <c r="F1675" s="644">
        <f t="shared" ref="F1675:F1738" si="56">IF(E1675="NA","NA",ROUND((E1675-1)*0.9+1,3))</f>
        <v>1.4259999999999999</v>
      </c>
      <c r="G1675" s="748" t="s">
        <v>280</v>
      </c>
      <c r="H1675" s="1337">
        <v>0.48</v>
      </c>
      <c r="I1675" s="338"/>
    </row>
    <row r="1676" spans="2:9">
      <c r="B1676" s="651" t="s">
        <v>25</v>
      </c>
      <c r="C1676" s="1356">
        <v>1016</v>
      </c>
      <c r="D1676" s="747" t="str">
        <f t="shared" si="55"/>
        <v>IA1016</v>
      </c>
      <c r="E1676" s="1336">
        <v>1.4730000000000001</v>
      </c>
      <c r="F1676" s="644">
        <f t="shared" si="56"/>
        <v>1.4259999999999999</v>
      </c>
      <c r="G1676" s="748" t="s">
        <v>280</v>
      </c>
      <c r="H1676" s="1337">
        <v>0.48</v>
      </c>
      <c r="I1676" s="338"/>
    </row>
    <row r="1677" spans="2:9">
      <c r="B1677" s="651" t="s">
        <v>25</v>
      </c>
      <c r="C1677" s="1356">
        <v>1164</v>
      </c>
      <c r="D1677" s="747" t="str">
        <f t="shared" si="55"/>
        <v>IA1164</v>
      </c>
      <c r="E1677" s="1336">
        <v>1.159</v>
      </c>
      <c r="F1677" s="644">
        <f t="shared" si="56"/>
        <v>1.143</v>
      </c>
      <c r="G1677" s="748" t="s">
        <v>280</v>
      </c>
      <c r="H1677" s="1337">
        <v>0.61</v>
      </c>
      <c r="I1677" s="338"/>
    </row>
    <row r="1678" spans="2:9">
      <c r="B1678" s="651" t="s">
        <v>25</v>
      </c>
      <c r="C1678" s="1356">
        <v>1165</v>
      </c>
      <c r="D1678" s="747" t="str">
        <f t="shared" si="55"/>
        <v>IA1165</v>
      </c>
      <c r="E1678" s="1336">
        <v>1.1910000000000001</v>
      </c>
      <c r="F1678" s="644">
        <f t="shared" si="56"/>
        <v>1.1719999999999999</v>
      </c>
      <c r="G1678" s="748" t="s">
        <v>280</v>
      </c>
      <c r="H1678" s="1337">
        <v>0.56999999999999995</v>
      </c>
      <c r="I1678" s="338"/>
    </row>
    <row r="1679" spans="2:9">
      <c r="B1679" s="651" t="s">
        <v>25</v>
      </c>
      <c r="C1679" s="1356">
        <v>1320</v>
      </c>
      <c r="D1679" s="747" t="str">
        <f t="shared" si="55"/>
        <v>IA1320</v>
      </c>
      <c r="E1679" s="1336">
        <v>1.389</v>
      </c>
      <c r="F1679" s="644">
        <f t="shared" si="56"/>
        <v>1.35</v>
      </c>
      <c r="G1679" s="748" t="s">
        <v>280</v>
      </c>
      <c r="H1679" s="1337">
        <v>0.56999999999999995</v>
      </c>
      <c r="I1679" s="338"/>
    </row>
    <row r="1680" spans="2:9">
      <c r="B1680" s="651" t="s">
        <v>25</v>
      </c>
      <c r="C1680" s="1356">
        <v>1322</v>
      </c>
      <c r="D1680" s="747" t="str">
        <f t="shared" si="55"/>
        <v>IA1322</v>
      </c>
      <c r="E1680" s="1336">
        <v>1.389</v>
      </c>
      <c r="F1680" s="644">
        <f t="shared" si="56"/>
        <v>1.35</v>
      </c>
      <c r="G1680" s="748" t="s">
        <v>280</v>
      </c>
      <c r="H1680" s="1337">
        <v>0.56999999999999995</v>
      </c>
      <c r="I1680" s="338"/>
    </row>
    <row r="1681" spans="2:9">
      <c r="B1681" s="651" t="s">
        <v>25</v>
      </c>
      <c r="C1681" s="1356">
        <v>1430</v>
      </c>
      <c r="D1681" s="747" t="str">
        <f t="shared" si="55"/>
        <v>IA1430</v>
      </c>
      <c r="E1681" s="1336">
        <v>1.147</v>
      </c>
      <c r="F1681" s="644">
        <f t="shared" si="56"/>
        <v>1.1319999999999999</v>
      </c>
      <c r="G1681" s="748" t="s">
        <v>280</v>
      </c>
      <c r="H1681" s="1337">
        <v>0.25</v>
      </c>
      <c r="I1681" s="338"/>
    </row>
    <row r="1682" spans="2:9">
      <c r="B1682" s="651" t="s">
        <v>25</v>
      </c>
      <c r="C1682" s="1356">
        <v>1438</v>
      </c>
      <c r="D1682" s="747" t="str">
        <f t="shared" si="55"/>
        <v>IA1438</v>
      </c>
      <c r="E1682" s="1336">
        <v>1.389</v>
      </c>
      <c r="F1682" s="644">
        <f t="shared" si="56"/>
        <v>1.35</v>
      </c>
      <c r="G1682" s="748" t="s">
        <v>280</v>
      </c>
      <c r="H1682" s="1337">
        <v>0.56999999999999995</v>
      </c>
      <c r="I1682" s="338"/>
    </row>
    <row r="1683" spans="2:9">
      <c r="B1683" s="651" t="s">
        <v>25</v>
      </c>
      <c r="C1683" s="1356">
        <v>1452</v>
      </c>
      <c r="D1683" s="747" t="str">
        <f t="shared" si="55"/>
        <v>IA1452</v>
      </c>
      <c r="E1683" s="1336">
        <v>1.147</v>
      </c>
      <c r="F1683" s="644">
        <f t="shared" si="56"/>
        <v>1.1319999999999999</v>
      </c>
      <c r="G1683" s="748" t="s">
        <v>280</v>
      </c>
      <c r="H1683" s="1337">
        <v>0.25</v>
      </c>
      <c r="I1683" s="338"/>
    </row>
    <row r="1684" spans="2:9">
      <c r="B1684" s="651" t="s">
        <v>25</v>
      </c>
      <c r="C1684" s="1356">
        <v>1463</v>
      </c>
      <c r="D1684" s="747" t="str">
        <f t="shared" si="55"/>
        <v>IA1463</v>
      </c>
      <c r="E1684" s="1336">
        <v>1.1559999999999999</v>
      </c>
      <c r="F1684" s="644">
        <f t="shared" si="56"/>
        <v>1.1399999999999999</v>
      </c>
      <c r="G1684" s="748" t="s">
        <v>280</v>
      </c>
      <c r="H1684" s="1337">
        <v>1.82</v>
      </c>
      <c r="I1684" s="338"/>
    </row>
    <row r="1685" spans="2:9">
      <c r="B1685" s="651" t="s">
        <v>25</v>
      </c>
      <c r="C1685" s="1356">
        <v>1472</v>
      </c>
      <c r="D1685" s="747" t="str">
        <f t="shared" si="55"/>
        <v>IA1472</v>
      </c>
      <c r="E1685" s="1336">
        <v>1.389</v>
      </c>
      <c r="F1685" s="644">
        <f t="shared" si="56"/>
        <v>1.35</v>
      </c>
      <c r="G1685" s="748" t="s">
        <v>280</v>
      </c>
      <c r="H1685" s="1337">
        <v>0.56999999999999995</v>
      </c>
      <c r="I1685" s="338"/>
    </row>
    <row r="1686" spans="2:9">
      <c r="B1686" s="651" t="s">
        <v>25</v>
      </c>
      <c r="C1686" s="1356">
        <v>1624</v>
      </c>
      <c r="D1686" s="747" t="str">
        <f t="shared" si="55"/>
        <v>IA1624</v>
      </c>
      <c r="E1686" s="1336">
        <v>1.069</v>
      </c>
      <c r="F1686" s="644">
        <f t="shared" si="56"/>
        <v>1.0620000000000001</v>
      </c>
      <c r="G1686" s="748" t="s">
        <v>280</v>
      </c>
      <c r="H1686" s="1337">
        <v>0.6</v>
      </c>
      <c r="I1686" s="338"/>
    </row>
    <row r="1687" spans="2:9">
      <c r="B1687" s="651" t="s">
        <v>25</v>
      </c>
      <c r="C1687" s="1356">
        <v>1642</v>
      </c>
      <c r="D1687" s="747" t="str">
        <f t="shared" si="55"/>
        <v>IA1642</v>
      </c>
      <c r="E1687" s="1336">
        <v>0.95199999999999996</v>
      </c>
      <c r="F1687" s="644">
        <f t="shared" si="56"/>
        <v>0.95699999999999996</v>
      </c>
      <c r="G1687" s="748" t="s">
        <v>280</v>
      </c>
      <c r="H1687" s="1337">
        <v>0.55000000000000004</v>
      </c>
      <c r="I1687" s="338"/>
    </row>
    <row r="1688" spans="2:9">
      <c r="B1688" s="651" t="s">
        <v>25</v>
      </c>
      <c r="C1688" s="1356">
        <v>1654</v>
      </c>
      <c r="D1688" s="747" t="str">
        <f t="shared" si="55"/>
        <v>IA1654</v>
      </c>
      <c r="E1688" s="1336">
        <v>1.147</v>
      </c>
      <c r="F1688" s="644">
        <f t="shared" si="56"/>
        <v>1.1319999999999999</v>
      </c>
      <c r="G1688" s="748" t="s">
        <v>280</v>
      </c>
      <c r="H1688" s="1337">
        <v>0.25</v>
      </c>
      <c r="I1688" s="338"/>
    </row>
    <row r="1689" spans="2:9">
      <c r="B1689" s="651" t="s">
        <v>25</v>
      </c>
      <c r="C1689" s="1356">
        <v>1699</v>
      </c>
      <c r="D1689" s="747" t="str">
        <f t="shared" si="55"/>
        <v>IA1699</v>
      </c>
      <c r="E1689" s="1336">
        <v>1.147</v>
      </c>
      <c r="F1689" s="644">
        <f t="shared" si="56"/>
        <v>1.1319999999999999</v>
      </c>
      <c r="G1689" s="748" t="s">
        <v>280</v>
      </c>
      <c r="H1689" s="1337">
        <v>0.25</v>
      </c>
      <c r="I1689" s="338"/>
    </row>
    <row r="1690" spans="2:9">
      <c r="B1690" s="651" t="s">
        <v>25</v>
      </c>
      <c r="C1690" s="1356">
        <v>1701</v>
      </c>
      <c r="D1690" s="747" t="str">
        <f t="shared" si="55"/>
        <v>IA1701</v>
      </c>
      <c r="E1690" s="1336">
        <v>0.95699999999999996</v>
      </c>
      <c r="F1690" s="644">
        <f t="shared" si="56"/>
        <v>0.96099999999999997</v>
      </c>
      <c r="G1690" s="748" t="s">
        <v>280</v>
      </c>
      <c r="H1690" s="1337">
        <v>0.56000000000000005</v>
      </c>
      <c r="I1690" s="338"/>
    </row>
    <row r="1691" spans="2:9">
      <c r="B1691" s="651" t="s">
        <v>25</v>
      </c>
      <c r="C1691" s="1356">
        <v>1710</v>
      </c>
      <c r="D1691" s="747" t="str">
        <f t="shared" si="55"/>
        <v>IA1710</v>
      </c>
      <c r="E1691" s="1336">
        <v>1.1160000000000001</v>
      </c>
      <c r="F1691" s="644">
        <f t="shared" si="56"/>
        <v>1.1040000000000001</v>
      </c>
      <c r="G1691" s="748" t="s">
        <v>280</v>
      </c>
      <c r="H1691" s="1337">
        <v>0.64</v>
      </c>
      <c r="I1691" s="338"/>
    </row>
    <row r="1692" spans="2:9">
      <c r="B1692" s="651" t="s">
        <v>25</v>
      </c>
      <c r="C1692" s="1356">
        <v>1747</v>
      </c>
      <c r="D1692" s="747" t="str">
        <f t="shared" si="55"/>
        <v>IA1747</v>
      </c>
      <c r="E1692" s="1336">
        <v>1.095</v>
      </c>
      <c r="F1692" s="644">
        <f t="shared" si="56"/>
        <v>1.0860000000000001</v>
      </c>
      <c r="G1692" s="748" t="s">
        <v>280</v>
      </c>
      <c r="H1692" s="1337">
        <v>0.62</v>
      </c>
      <c r="I1692" s="338"/>
    </row>
    <row r="1693" spans="2:9">
      <c r="B1693" s="651" t="s">
        <v>25</v>
      </c>
      <c r="C1693" s="1356">
        <v>1748</v>
      </c>
      <c r="D1693" s="747" t="str">
        <f t="shared" si="55"/>
        <v>IA1748</v>
      </c>
      <c r="E1693" s="1336">
        <v>1.147</v>
      </c>
      <c r="F1693" s="644">
        <f t="shared" si="56"/>
        <v>1.1319999999999999</v>
      </c>
      <c r="G1693" s="748" t="s">
        <v>280</v>
      </c>
      <c r="H1693" s="1337">
        <v>0.25</v>
      </c>
      <c r="I1693" s="338"/>
    </row>
    <row r="1694" spans="2:9">
      <c r="B1694" s="651" t="s">
        <v>25</v>
      </c>
      <c r="C1694" s="1356">
        <v>1803</v>
      </c>
      <c r="D1694" s="747" t="str">
        <f t="shared" si="55"/>
        <v>IA1803</v>
      </c>
      <c r="E1694" s="1336">
        <v>1.1519999999999999</v>
      </c>
      <c r="F1694" s="644">
        <f t="shared" si="56"/>
        <v>1.137</v>
      </c>
      <c r="G1694" s="748" t="s">
        <v>280</v>
      </c>
      <c r="H1694" s="1337">
        <v>0.72</v>
      </c>
      <c r="I1694" s="338"/>
    </row>
    <row r="1695" spans="2:9">
      <c r="B1695" s="651" t="s">
        <v>25</v>
      </c>
      <c r="C1695" s="1356">
        <v>1924</v>
      </c>
      <c r="D1695" s="747" t="str">
        <f t="shared" si="55"/>
        <v>IA1924</v>
      </c>
      <c r="E1695" s="1336">
        <v>0.82299999999999995</v>
      </c>
      <c r="F1695" s="644">
        <f t="shared" si="56"/>
        <v>0.84099999999999997</v>
      </c>
      <c r="G1695" s="748" t="s">
        <v>280</v>
      </c>
      <c r="H1695" s="1337">
        <v>0.19</v>
      </c>
      <c r="I1695" s="338"/>
    </row>
    <row r="1696" spans="2:9">
      <c r="B1696" s="651" t="s">
        <v>25</v>
      </c>
      <c r="C1696" s="1356">
        <v>1925</v>
      </c>
      <c r="D1696" s="747" t="str">
        <f t="shared" si="55"/>
        <v>IA1925</v>
      </c>
      <c r="E1696" s="1336">
        <v>0.98399999999999999</v>
      </c>
      <c r="F1696" s="644">
        <f t="shared" si="56"/>
        <v>0.98599999999999999</v>
      </c>
      <c r="G1696" s="748" t="s">
        <v>280</v>
      </c>
      <c r="H1696" s="1337">
        <v>0.67</v>
      </c>
      <c r="I1696" s="338"/>
    </row>
    <row r="1697" spans="2:9">
      <c r="B1697" s="651" t="s">
        <v>25</v>
      </c>
      <c r="C1697" s="1356">
        <v>2002</v>
      </c>
      <c r="D1697" s="747" t="str">
        <f t="shared" si="55"/>
        <v>IA2002</v>
      </c>
      <c r="E1697" s="1336">
        <v>0.85899999999999999</v>
      </c>
      <c r="F1697" s="644">
        <f t="shared" si="56"/>
        <v>0.873</v>
      </c>
      <c r="G1697" s="748" t="s">
        <v>280</v>
      </c>
      <c r="H1697" s="1337">
        <v>0.61</v>
      </c>
      <c r="I1697" s="338"/>
    </row>
    <row r="1698" spans="2:9">
      <c r="B1698" s="651" t="s">
        <v>25</v>
      </c>
      <c r="C1698" s="1356">
        <v>2003</v>
      </c>
      <c r="D1698" s="747" t="str">
        <f t="shared" si="55"/>
        <v>IA2003</v>
      </c>
      <c r="E1698" s="1336">
        <v>0.98399999999999999</v>
      </c>
      <c r="F1698" s="644">
        <f t="shared" si="56"/>
        <v>0.98599999999999999</v>
      </c>
      <c r="G1698" s="748" t="s">
        <v>280</v>
      </c>
      <c r="H1698" s="1337">
        <v>0.65</v>
      </c>
      <c r="I1698" s="338"/>
    </row>
    <row r="1699" spans="2:9">
      <c r="B1699" s="651" t="s">
        <v>25</v>
      </c>
      <c r="C1699" s="1356">
        <v>2014</v>
      </c>
      <c r="D1699" s="747" t="str">
        <f t="shared" si="55"/>
        <v>IA2014</v>
      </c>
      <c r="E1699" s="1336">
        <v>1.4730000000000001</v>
      </c>
      <c r="F1699" s="644">
        <f t="shared" si="56"/>
        <v>1.4259999999999999</v>
      </c>
      <c r="G1699" s="748" t="s">
        <v>280</v>
      </c>
      <c r="H1699" s="1337">
        <v>0.64</v>
      </c>
      <c r="I1699" s="338"/>
    </row>
    <row r="1700" spans="2:9">
      <c r="B1700" s="651" t="s">
        <v>25</v>
      </c>
      <c r="C1700" s="1356">
        <v>2016</v>
      </c>
      <c r="D1700" s="747" t="str">
        <f t="shared" si="55"/>
        <v>IA2016</v>
      </c>
      <c r="E1700" s="1336">
        <v>1.0980000000000001</v>
      </c>
      <c r="F1700" s="644">
        <f t="shared" si="56"/>
        <v>1.0880000000000001</v>
      </c>
      <c r="G1700" s="748" t="s">
        <v>280</v>
      </c>
      <c r="H1700" s="1337">
        <v>0.64</v>
      </c>
      <c r="I1700" s="338"/>
    </row>
    <row r="1701" spans="2:9">
      <c r="B1701" s="651" t="s">
        <v>25</v>
      </c>
      <c r="C1701" s="1356">
        <v>2021</v>
      </c>
      <c r="D1701" s="747" t="str">
        <f t="shared" si="55"/>
        <v>IA2021</v>
      </c>
      <c r="E1701" s="1336">
        <v>1.0680000000000001</v>
      </c>
      <c r="F1701" s="644">
        <f t="shared" si="56"/>
        <v>1.0609999999999999</v>
      </c>
      <c r="G1701" s="748" t="s">
        <v>280</v>
      </c>
      <c r="H1701" s="1337">
        <v>0.54</v>
      </c>
      <c r="I1701" s="338"/>
    </row>
    <row r="1702" spans="2:9">
      <c r="B1702" s="651" t="s">
        <v>25</v>
      </c>
      <c r="C1702" s="1356">
        <v>2039</v>
      </c>
      <c r="D1702" s="747" t="str">
        <f t="shared" si="55"/>
        <v>IA2039</v>
      </c>
      <c r="E1702" s="1336">
        <v>1.016</v>
      </c>
      <c r="F1702" s="644">
        <f t="shared" si="56"/>
        <v>1.014</v>
      </c>
      <c r="G1702" s="748" t="s">
        <v>280</v>
      </c>
      <c r="H1702" s="1337">
        <v>0.63</v>
      </c>
      <c r="I1702" s="338"/>
    </row>
    <row r="1703" spans="2:9">
      <c r="B1703" s="651" t="s">
        <v>25</v>
      </c>
      <c r="C1703" s="1356">
        <v>2041</v>
      </c>
      <c r="D1703" s="747" t="str">
        <f t="shared" si="55"/>
        <v>IA2041</v>
      </c>
      <c r="E1703" s="1336">
        <v>1.022</v>
      </c>
      <c r="F1703" s="644">
        <f t="shared" si="56"/>
        <v>1.02</v>
      </c>
      <c r="G1703" s="748" t="s">
        <v>280</v>
      </c>
      <c r="H1703" s="1337">
        <v>0.62</v>
      </c>
      <c r="I1703" s="338"/>
    </row>
    <row r="1704" spans="2:9">
      <c r="B1704" s="651" t="s">
        <v>25</v>
      </c>
      <c r="C1704" s="1356">
        <v>2065</v>
      </c>
      <c r="D1704" s="747" t="str">
        <f t="shared" si="55"/>
        <v>IA2065</v>
      </c>
      <c r="E1704" s="1336">
        <v>0.95099999999999996</v>
      </c>
      <c r="F1704" s="644">
        <f t="shared" si="56"/>
        <v>0.95599999999999996</v>
      </c>
      <c r="G1704" s="748" t="s">
        <v>280</v>
      </c>
      <c r="H1704" s="1337">
        <v>0.63</v>
      </c>
      <c r="I1704" s="338"/>
    </row>
    <row r="1705" spans="2:9">
      <c r="B1705" s="651" t="s">
        <v>25</v>
      </c>
      <c r="C1705" s="1356">
        <v>2070</v>
      </c>
      <c r="D1705" s="747" t="str">
        <f t="shared" si="55"/>
        <v>IA2070</v>
      </c>
      <c r="E1705" s="1336">
        <v>1.004</v>
      </c>
      <c r="F1705" s="644">
        <f t="shared" si="56"/>
        <v>1.004</v>
      </c>
      <c r="G1705" s="748" t="s">
        <v>280</v>
      </c>
      <c r="H1705" s="1337">
        <v>0.63</v>
      </c>
      <c r="I1705" s="338"/>
    </row>
    <row r="1706" spans="2:9">
      <c r="B1706" s="651" t="s">
        <v>25</v>
      </c>
      <c r="C1706" s="1356">
        <v>2081</v>
      </c>
      <c r="D1706" s="747" t="str">
        <f t="shared" si="55"/>
        <v>IA2081</v>
      </c>
      <c r="E1706" s="1336">
        <v>0.90900000000000003</v>
      </c>
      <c r="F1706" s="644">
        <f t="shared" si="56"/>
        <v>0.91800000000000004</v>
      </c>
      <c r="G1706" s="748" t="s">
        <v>280</v>
      </c>
      <c r="H1706" s="1337">
        <v>0.66</v>
      </c>
      <c r="I1706" s="338"/>
    </row>
    <row r="1707" spans="2:9">
      <c r="B1707" s="651" t="s">
        <v>25</v>
      </c>
      <c r="C1707" s="1356">
        <v>2089</v>
      </c>
      <c r="D1707" s="747" t="str">
        <f t="shared" si="55"/>
        <v>IA2089</v>
      </c>
      <c r="E1707" s="1336">
        <v>0.997</v>
      </c>
      <c r="F1707" s="644">
        <f t="shared" si="56"/>
        <v>0.997</v>
      </c>
      <c r="G1707" s="748" t="s">
        <v>280</v>
      </c>
      <c r="H1707" s="1337">
        <v>0.83</v>
      </c>
      <c r="I1707" s="338"/>
    </row>
    <row r="1708" spans="2:9">
      <c r="B1708" s="651" t="s">
        <v>25</v>
      </c>
      <c r="C1708" s="1356">
        <v>2095</v>
      </c>
      <c r="D1708" s="747" t="str">
        <f t="shared" si="55"/>
        <v>IA2095</v>
      </c>
      <c r="E1708" s="1336">
        <v>1.056</v>
      </c>
      <c r="F1708" s="644">
        <f t="shared" si="56"/>
        <v>1.05</v>
      </c>
      <c r="G1708" s="748" t="s">
        <v>280</v>
      </c>
      <c r="H1708" s="1337">
        <v>0.68</v>
      </c>
      <c r="I1708" s="338"/>
    </row>
    <row r="1709" spans="2:9">
      <c r="B1709" s="651" t="s">
        <v>25</v>
      </c>
      <c r="C1709" s="1356">
        <v>2105</v>
      </c>
      <c r="D1709" s="747" t="str">
        <f t="shared" si="55"/>
        <v>IA2105</v>
      </c>
      <c r="E1709" s="1336">
        <v>0.82299999999999995</v>
      </c>
      <c r="F1709" s="644">
        <f t="shared" si="56"/>
        <v>0.84099999999999997</v>
      </c>
      <c r="G1709" s="748" t="s">
        <v>280</v>
      </c>
      <c r="H1709" s="1337">
        <v>0.19</v>
      </c>
      <c r="I1709" s="338"/>
    </row>
    <row r="1710" spans="2:9">
      <c r="B1710" s="651" t="s">
        <v>25</v>
      </c>
      <c r="C1710" s="1356">
        <v>2110</v>
      </c>
      <c r="D1710" s="747" t="str">
        <f t="shared" si="55"/>
        <v>IA2110</v>
      </c>
      <c r="E1710" s="1336">
        <v>0.82299999999999995</v>
      </c>
      <c r="F1710" s="644">
        <f t="shared" si="56"/>
        <v>0.84099999999999997</v>
      </c>
      <c r="G1710" s="748" t="s">
        <v>280</v>
      </c>
      <c r="H1710" s="1337">
        <v>0.19</v>
      </c>
      <c r="I1710" s="338"/>
    </row>
    <row r="1711" spans="2:9">
      <c r="B1711" s="651" t="s">
        <v>25</v>
      </c>
      <c r="C1711" s="1356">
        <v>2111</v>
      </c>
      <c r="D1711" s="747" t="str">
        <f t="shared" si="55"/>
        <v>IA2111</v>
      </c>
      <c r="E1711" s="1336">
        <v>0.995</v>
      </c>
      <c r="F1711" s="644">
        <f t="shared" si="56"/>
        <v>0.996</v>
      </c>
      <c r="G1711" s="748" t="s">
        <v>280</v>
      </c>
      <c r="H1711" s="1337">
        <v>0.76</v>
      </c>
      <c r="I1711" s="338"/>
    </row>
    <row r="1712" spans="2:9">
      <c r="B1712" s="651" t="s">
        <v>25</v>
      </c>
      <c r="C1712" s="1356">
        <v>2112</v>
      </c>
      <c r="D1712" s="747" t="str">
        <f t="shared" si="55"/>
        <v>IA2112</v>
      </c>
      <c r="E1712" s="1336">
        <v>0.82299999999999995</v>
      </c>
      <c r="F1712" s="644">
        <f t="shared" si="56"/>
        <v>0.84099999999999997</v>
      </c>
      <c r="G1712" s="748" t="s">
        <v>280</v>
      </c>
      <c r="H1712" s="1337">
        <v>0.19</v>
      </c>
      <c r="I1712" s="338"/>
    </row>
    <row r="1713" spans="2:9">
      <c r="B1713" s="651" t="s">
        <v>25</v>
      </c>
      <c r="C1713" s="1356">
        <v>2114</v>
      </c>
      <c r="D1713" s="747" t="str">
        <f t="shared" si="55"/>
        <v>IA2114</v>
      </c>
      <c r="E1713" s="1336">
        <v>0.82299999999999995</v>
      </c>
      <c r="F1713" s="644">
        <f t="shared" si="56"/>
        <v>0.84099999999999997</v>
      </c>
      <c r="G1713" s="748" t="s">
        <v>280</v>
      </c>
      <c r="H1713" s="1337">
        <v>0.19</v>
      </c>
      <c r="I1713" s="338"/>
    </row>
    <row r="1714" spans="2:9">
      <c r="B1714" s="651" t="s">
        <v>25</v>
      </c>
      <c r="C1714" s="1356">
        <v>2121</v>
      </c>
      <c r="D1714" s="747" t="str">
        <f t="shared" si="55"/>
        <v>IA2121</v>
      </c>
      <c r="E1714" s="1336">
        <v>0.97399999999999998</v>
      </c>
      <c r="F1714" s="644">
        <f t="shared" si="56"/>
        <v>0.97699999999999998</v>
      </c>
      <c r="G1714" s="748" t="s">
        <v>280</v>
      </c>
      <c r="H1714" s="1337">
        <v>0.59</v>
      </c>
      <c r="I1714" s="338"/>
    </row>
    <row r="1715" spans="2:9">
      <c r="B1715" s="651" t="s">
        <v>25</v>
      </c>
      <c r="C1715" s="1356">
        <v>2130</v>
      </c>
      <c r="D1715" s="747" t="str">
        <f t="shared" si="55"/>
        <v>IA2130</v>
      </c>
      <c r="E1715" s="1336">
        <v>1.0069999999999999</v>
      </c>
      <c r="F1715" s="644">
        <f t="shared" si="56"/>
        <v>1.006</v>
      </c>
      <c r="G1715" s="748" t="s">
        <v>280</v>
      </c>
      <c r="H1715" s="1337">
        <v>0.45</v>
      </c>
      <c r="I1715" s="338"/>
    </row>
    <row r="1716" spans="2:9">
      <c r="B1716" s="651" t="s">
        <v>25</v>
      </c>
      <c r="C1716" s="1356">
        <v>2131</v>
      </c>
      <c r="D1716" s="747" t="str">
        <f t="shared" si="55"/>
        <v>IA2131</v>
      </c>
      <c r="E1716" s="1336">
        <v>1.016</v>
      </c>
      <c r="F1716" s="644">
        <f t="shared" si="56"/>
        <v>1.014</v>
      </c>
      <c r="G1716" s="748" t="s">
        <v>280</v>
      </c>
      <c r="H1716" s="1337">
        <v>0.63</v>
      </c>
      <c r="I1716" s="338"/>
    </row>
    <row r="1717" spans="2:9">
      <c r="B1717" s="651" t="s">
        <v>25</v>
      </c>
      <c r="C1717" s="1356">
        <v>2143</v>
      </c>
      <c r="D1717" s="747" t="str">
        <f t="shared" si="55"/>
        <v>IA2143</v>
      </c>
      <c r="E1717" s="1336">
        <v>0.98399999999999999</v>
      </c>
      <c r="F1717" s="644">
        <f t="shared" si="56"/>
        <v>0.98599999999999999</v>
      </c>
      <c r="G1717" s="748" t="s">
        <v>280</v>
      </c>
      <c r="H1717" s="1337">
        <v>0.57999999999999996</v>
      </c>
      <c r="I1717" s="338"/>
    </row>
    <row r="1718" spans="2:9">
      <c r="B1718" s="651" t="s">
        <v>25</v>
      </c>
      <c r="C1718" s="1356">
        <v>2157</v>
      </c>
      <c r="D1718" s="747" t="str">
        <f t="shared" si="55"/>
        <v>IA2157</v>
      </c>
      <c r="E1718" s="1336">
        <v>0.96799999999999997</v>
      </c>
      <c r="F1718" s="644">
        <f t="shared" si="56"/>
        <v>0.97099999999999997</v>
      </c>
      <c r="G1718" s="748" t="s">
        <v>280</v>
      </c>
      <c r="H1718" s="1337">
        <v>0.65</v>
      </c>
      <c r="I1718" s="338"/>
    </row>
    <row r="1719" spans="2:9">
      <c r="B1719" s="651" t="s">
        <v>25</v>
      </c>
      <c r="C1719" s="1356">
        <v>2172</v>
      </c>
      <c r="D1719" s="747" t="str">
        <f t="shared" si="55"/>
        <v>IA2172</v>
      </c>
      <c r="E1719" s="1336">
        <v>0.91600000000000004</v>
      </c>
      <c r="F1719" s="644">
        <f t="shared" si="56"/>
        <v>0.92400000000000004</v>
      </c>
      <c r="G1719" s="748" t="s">
        <v>280</v>
      </c>
      <c r="H1719" s="1337">
        <v>0.32</v>
      </c>
      <c r="I1719" s="338"/>
    </row>
    <row r="1720" spans="2:9">
      <c r="B1720" s="651" t="s">
        <v>25</v>
      </c>
      <c r="C1720" s="1356">
        <v>2174</v>
      </c>
      <c r="D1720" s="747" t="str">
        <f t="shared" si="55"/>
        <v>IA2174</v>
      </c>
      <c r="E1720" s="1336">
        <v>0.82299999999999995</v>
      </c>
      <c r="F1720" s="644">
        <f t="shared" si="56"/>
        <v>0.84099999999999997</v>
      </c>
      <c r="G1720" s="748" t="s">
        <v>280</v>
      </c>
      <c r="H1720" s="1337">
        <v>0.19</v>
      </c>
      <c r="I1720" s="338"/>
    </row>
    <row r="1721" spans="2:9">
      <c r="B1721" s="651" t="s">
        <v>25</v>
      </c>
      <c r="C1721" s="1356">
        <v>2211</v>
      </c>
      <c r="D1721" s="747" t="str">
        <f t="shared" si="55"/>
        <v>IA2211</v>
      </c>
      <c r="E1721" s="1336">
        <v>1.147</v>
      </c>
      <c r="F1721" s="644">
        <f t="shared" si="56"/>
        <v>1.1319999999999999</v>
      </c>
      <c r="G1721" s="748" t="s">
        <v>280</v>
      </c>
      <c r="H1721" s="1337">
        <v>0.25</v>
      </c>
      <c r="I1721" s="338"/>
    </row>
    <row r="1722" spans="2:9">
      <c r="B1722" s="651" t="s">
        <v>25</v>
      </c>
      <c r="C1722" s="1356">
        <v>2220</v>
      </c>
      <c r="D1722" s="747" t="str">
        <f t="shared" si="55"/>
        <v>IA2220</v>
      </c>
      <c r="E1722" s="1336">
        <v>0.89800000000000002</v>
      </c>
      <c r="F1722" s="644">
        <f t="shared" si="56"/>
        <v>0.90800000000000003</v>
      </c>
      <c r="G1722" s="748" t="s">
        <v>280</v>
      </c>
      <c r="H1722" s="1337">
        <v>0.76</v>
      </c>
      <c r="I1722" s="338"/>
    </row>
    <row r="1723" spans="2:9">
      <c r="B1723" s="651" t="s">
        <v>25</v>
      </c>
      <c r="C1723" s="1356">
        <v>2286</v>
      </c>
      <c r="D1723" s="747" t="str">
        <f t="shared" si="55"/>
        <v>IA2286</v>
      </c>
      <c r="E1723" s="1336">
        <v>0.82299999999999995</v>
      </c>
      <c r="F1723" s="644">
        <f t="shared" si="56"/>
        <v>0.84099999999999997</v>
      </c>
      <c r="G1723" s="748" t="s">
        <v>280</v>
      </c>
      <c r="H1723" s="1337">
        <v>0.19</v>
      </c>
      <c r="I1723" s="338"/>
    </row>
    <row r="1724" spans="2:9">
      <c r="B1724" s="651" t="s">
        <v>25</v>
      </c>
      <c r="C1724" s="1356">
        <v>2288</v>
      </c>
      <c r="D1724" s="747" t="str">
        <f t="shared" si="55"/>
        <v>IA2288</v>
      </c>
      <c r="E1724" s="1336">
        <v>0.82299999999999995</v>
      </c>
      <c r="F1724" s="644">
        <f t="shared" si="56"/>
        <v>0.84099999999999997</v>
      </c>
      <c r="G1724" s="748" t="s">
        <v>280</v>
      </c>
      <c r="H1724" s="1337">
        <v>0.19</v>
      </c>
      <c r="I1724" s="338"/>
    </row>
    <row r="1725" spans="2:9">
      <c r="B1725" s="651" t="s">
        <v>25</v>
      </c>
      <c r="C1725" s="1356">
        <v>2302</v>
      </c>
      <c r="D1725" s="747" t="str">
        <f t="shared" si="55"/>
        <v>IA2302</v>
      </c>
      <c r="E1725" s="1336">
        <v>0.89600000000000002</v>
      </c>
      <c r="F1725" s="644">
        <f t="shared" si="56"/>
        <v>0.90600000000000003</v>
      </c>
      <c r="G1725" s="748" t="s">
        <v>280</v>
      </c>
      <c r="H1725" s="1337">
        <v>0.14000000000000001</v>
      </c>
      <c r="I1725" s="338"/>
    </row>
    <row r="1726" spans="2:9">
      <c r="B1726" s="651" t="s">
        <v>25</v>
      </c>
      <c r="C1726" s="1356">
        <v>2305</v>
      </c>
      <c r="D1726" s="747" t="str">
        <f t="shared" si="55"/>
        <v>IA2305</v>
      </c>
      <c r="E1726" s="1336">
        <v>0.91600000000000004</v>
      </c>
      <c r="F1726" s="644">
        <f t="shared" si="56"/>
        <v>0.92400000000000004</v>
      </c>
      <c r="G1726" s="748" t="s">
        <v>280</v>
      </c>
      <c r="H1726" s="1337">
        <v>0.32</v>
      </c>
      <c r="I1726" s="338"/>
    </row>
    <row r="1727" spans="2:9">
      <c r="B1727" s="651" t="s">
        <v>25</v>
      </c>
      <c r="C1727" s="1356">
        <v>2361</v>
      </c>
      <c r="D1727" s="747" t="str">
        <f t="shared" si="55"/>
        <v>IA2361</v>
      </c>
      <c r="E1727" s="1336">
        <v>0.89600000000000002</v>
      </c>
      <c r="F1727" s="644">
        <f t="shared" si="56"/>
        <v>0.90600000000000003</v>
      </c>
      <c r="G1727" s="748" t="s">
        <v>280</v>
      </c>
      <c r="H1727" s="1337">
        <v>0.14000000000000001</v>
      </c>
      <c r="I1727" s="338"/>
    </row>
    <row r="1728" spans="2:9">
      <c r="B1728" s="651" t="s">
        <v>25</v>
      </c>
      <c r="C1728" s="1356">
        <v>2362</v>
      </c>
      <c r="D1728" s="747" t="str">
        <f t="shared" si="55"/>
        <v>IA2362</v>
      </c>
      <c r="E1728" s="1336">
        <v>1.032</v>
      </c>
      <c r="F1728" s="644">
        <f t="shared" si="56"/>
        <v>1.0289999999999999</v>
      </c>
      <c r="G1728" s="748" t="s">
        <v>280</v>
      </c>
      <c r="H1728" s="1337">
        <v>0.57999999999999996</v>
      </c>
      <c r="I1728" s="338"/>
    </row>
    <row r="1729" spans="2:9">
      <c r="B1729" s="651" t="s">
        <v>25</v>
      </c>
      <c r="C1729" s="1356">
        <v>2380</v>
      </c>
      <c r="D1729" s="747" t="str">
        <f t="shared" si="55"/>
        <v>IA2380</v>
      </c>
      <c r="E1729" s="1336">
        <v>0.89600000000000002</v>
      </c>
      <c r="F1729" s="644">
        <f t="shared" si="56"/>
        <v>0.90600000000000003</v>
      </c>
      <c r="G1729" s="748" t="s">
        <v>280</v>
      </c>
      <c r="H1729" s="1337">
        <v>0.14000000000000001</v>
      </c>
      <c r="I1729" s="338"/>
    </row>
    <row r="1730" spans="2:9">
      <c r="B1730" s="651" t="s">
        <v>25</v>
      </c>
      <c r="C1730" s="1356">
        <v>2388</v>
      </c>
      <c r="D1730" s="747" t="str">
        <f t="shared" si="55"/>
        <v>IA2388</v>
      </c>
      <c r="E1730" s="1336">
        <v>0.93600000000000005</v>
      </c>
      <c r="F1730" s="644">
        <f t="shared" si="56"/>
        <v>0.94199999999999995</v>
      </c>
      <c r="G1730" s="748" t="s">
        <v>280</v>
      </c>
      <c r="H1730" s="1337">
        <v>0.6</v>
      </c>
      <c r="I1730" s="338"/>
    </row>
    <row r="1731" spans="2:9">
      <c r="B1731" s="651" t="s">
        <v>25</v>
      </c>
      <c r="C1731" s="1356">
        <v>2402</v>
      </c>
      <c r="D1731" s="747" t="str">
        <f t="shared" si="55"/>
        <v>IA2402</v>
      </c>
      <c r="E1731" s="1336">
        <v>1.147</v>
      </c>
      <c r="F1731" s="644">
        <f t="shared" si="56"/>
        <v>1.1319999999999999</v>
      </c>
      <c r="G1731" s="748" t="s">
        <v>280</v>
      </c>
      <c r="H1731" s="1337">
        <v>0.25</v>
      </c>
      <c r="I1731" s="338"/>
    </row>
    <row r="1732" spans="2:9">
      <c r="B1732" s="651" t="s">
        <v>25</v>
      </c>
      <c r="C1732" s="1356">
        <v>2413</v>
      </c>
      <c r="D1732" s="747" t="str">
        <f t="shared" si="55"/>
        <v>IA2413</v>
      </c>
      <c r="E1732" s="1336">
        <v>1.004</v>
      </c>
      <c r="F1732" s="644">
        <f t="shared" si="56"/>
        <v>1.004</v>
      </c>
      <c r="G1732" s="748" t="s">
        <v>280</v>
      </c>
      <c r="H1732" s="1337">
        <v>0.63</v>
      </c>
      <c r="I1732" s="338"/>
    </row>
    <row r="1733" spans="2:9">
      <c r="B1733" s="651" t="s">
        <v>25</v>
      </c>
      <c r="C1733" s="1356">
        <v>2416</v>
      </c>
      <c r="D1733" s="747" t="str">
        <f t="shared" si="55"/>
        <v>IA2416</v>
      </c>
      <c r="E1733" s="1336">
        <v>0.89600000000000002</v>
      </c>
      <c r="F1733" s="644">
        <f t="shared" si="56"/>
        <v>0.90600000000000003</v>
      </c>
      <c r="G1733" s="748" t="s">
        <v>280</v>
      </c>
      <c r="H1733" s="1337">
        <v>0.14000000000000001</v>
      </c>
      <c r="I1733" s="338"/>
    </row>
    <row r="1734" spans="2:9">
      <c r="B1734" s="651" t="s">
        <v>25</v>
      </c>
      <c r="C1734" s="1356">
        <v>2417</v>
      </c>
      <c r="D1734" s="747" t="str">
        <f t="shared" si="55"/>
        <v>IA2417</v>
      </c>
      <c r="E1734" s="1336">
        <v>1.018</v>
      </c>
      <c r="F1734" s="644">
        <f t="shared" si="56"/>
        <v>1.016</v>
      </c>
      <c r="G1734" s="748" t="s">
        <v>280</v>
      </c>
      <c r="H1734" s="1337">
        <v>0.64</v>
      </c>
      <c r="I1734" s="338"/>
    </row>
    <row r="1735" spans="2:9">
      <c r="B1735" s="651" t="s">
        <v>25</v>
      </c>
      <c r="C1735" s="1356">
        <v>2501</v>
      </c>
      <c r="D1735" s="747" t="str">
        <f t="shared" si="55"/>
        <v>IA2501</v>
      </c>
      <c r="E1735" s="1336">
        <v>0.93300000000000005</v>
      </c>
      <c r="F1735" s="644">
        <f t="shared" si="56"/>
        <v>0.94</v>
      </c>
      <c r="G1735" s="748" t="s">
        <v>280</v>
      </c>
      <c r="H1735" s="1337">
        <v>0.55000000000000004</v>
      </c>
      <c r="I1735" s="338"/>
    </row>
    <row r="1736" spans="2:9">
      <c r="B1736" s="651" t="s">
        <v>25</v>
      </c>
      <c r="C1736" s="1356">
        <v>2503</v>
      </c>
      <c r="D1736" s="747" t="str">
        <f t="shared" si="55"/>
        <v>IA2503</v>
      </c>
      <c r="E1736" s="1336">
        <v>1.004</v>
      </c>
      <c r="F1736" s="644">
        <f t="shared" si="56"/>
        <v>1.004</v>
      </c>
      <c r="G1736" s="748" t="s">
        <v>280</v>
      </c>
      <c r="H1736" s="1337">
        <v>0.62</v>
      </c>
      <c r="I1736" s="338"/>
    </row>
    <row r="1737" spans="2:9">
      <c r="B1737" s="651" t="s">
        <v>25</v>
      </c>
      <c r="C1737" s="1356">
        <v>2570</v>
      </c>
      <c r="D1737" s="747" t="str">
        <f t="shared" si="55"/>
        <v>IA2570</v>
      </c>
      <c r="E1737" s="1336">
        <v>0.93700000000000006</v>
      </c>
      <c r="F1737" s="644">
        <f t="shared" si="56"/>
        <v>0.94299999999999995</v>
      </c>
      <c r="G1737" s="748" t="s">
        <v>280</v>
      </c>
      <c r="H1737" s="1337">
        <v>0.77</v>
      </c>
      <c r="I1737" s="338"/>
    </row>
    <row r="1738" spans="2:9">
      <c r="B1738" s="651" t="s">
        <v>25</v>
      </c>
      <c r="C1738" s="1356">
        <v>2585</v>
      </c>
      <c r="D1738" s="747" t="str">
        <f t="shared" si="55"/>
        <v>IA2585</v>
      </c>
      <c r="E1738" s="1336">
        <v>0.95</v>
      </c>
      <c r="F1738" s="644">
        <f t="shared" si="56"/>
        <v>0.95499999999999996</v>
      </c>
      <c r="G1738" s="748" t="s">
        <v>280</v>
      </c>
      <c r="H1738" s="1337">
        <v>0.77</v>
      </c>
      <c r="I1738" s="338"/>
    </row>
    <row r="1739" spans="2:9">
      <c r="B1739" s="651" t="s">
        <v>25</v>
      </c>
      <c r="C1739" s="1356">
        <v>2586</v>
      </c>
      <c r="D1739" s="747" t="str">
        <f t="shared" ref="D1739:D1802" si="57">B1739&amp;TEXT(C1739,"0000")</f>
        <v>IA2586</v>
      </c>
      <c r="E1739" s="1336">
        <v>0.96899999999999997</v>
      </c>
      <c r="F1739" s="644">
        <f t="shared" ref="F1739:F1802" si="58">IF(E1739="NA","NA",ROUND((E1739-1)*0.9+1,3))</f>
        <v>0.97199999999999998</v>
      </c>
      <c r="G1739" s="748" t="s">
        <v>280</v>
      </c>
      <c r="H1739" s="1337">
        <v>0.63</v>
      </c>
      <c r="I1739" s="338"/>
    </row>
    <row r="1740" spans="2:9">
      <c r="B1740" s="651" t="s">
        <v>25</v>
      </c>
      <c r="C1740" s="1356">
        <v>2587</v>
      </c>
      <c r="D1740" s="747" t="str">
        <f t="shared" si="57"/>
        <v>IA2587</v>
      </c>
      <c r="E1740" s="1336">
        <v>0.86099999999999999</v>
      </c>
      <c r="F1740" s="644">
        <f t="shared" si="58"/>
        <v>0.875</v>
      </c>
      <c r="G1740" s="748" t="s">
        <v>280</v>
      </c>
      <c r="H1740" s="1337">
        <v>1.06</v>
      </c>
      <c r="I1740" s="338"/>
    </row>
    <row r="1741" spans="2:9">
      <c r="B1741" s="651" t="s">
        <v>25</v>
      </c>
      <c r="C1741" s="1356">
        <v>2589</v>
      </c>
      <c r="D1741" s="747" t="str">
        <f t="shared" si="57"/>
        <v>IA2589</v>
      </c>
      <c r="E1741" s="1336">
        <v>0.92300000000000004</v>
      </c>
      <c r="F1741" s="644">
        <f t="shared" si="58"/>
        <v>0.93100000000000005</v>
      </c>
      <c r="G1741" s="748" t="s">
        <v>280</v>
      </c>
      <c r="H1741" s="1337">
        <v>0.66</v>
      </c>
      <c r="I1741" s="338"/>
    </row>
    <row r="1742" spans="2:9">
      <c r="B1742" s="651" t="s">
        <v>25</v>
      </c>
      <c r="C1742" s="1356">
        <v>2600</v>
      </c>
      <c r="D1742" s="747" t="str">
        <f t="shared" si="57"/>
        <v>IA2600</v>
      </c>
      <c r="E1742" s="1336">
        <v>0.82299999999999995</v>
      </c>
      <c r="F1742" s="644">
        <f t="shared" si="58"/>
        <v>0.84099999999999997</v>
      </c>
      <c r="G1742" s="748" t="s">
        <v>280</v>
      </c>
      <c r="H1742" s="1337">
        <v>0.19</v>
      </c>
      <c r="I1742" s="338"/>
    </row>
    <row r="1743" spans="2:9">
      <c r="B1743" s="651" t="s">
        <v>25</v>
      </c>
      <c r="C1743" s="1356">
        <v>2623</v>
      </c>
      <c r="D1743" s="747" t="str">
        <f t="shared" si="57"/>
        <v>IA2623</v>
      </c>
      <c r="E1743" s="1336">
        <v>1.0940000000000001</v>
      </c>
      <c r="F1743" s="644">
        <f t="shared" si="58"/>
        <v>1.085</v>
      </c>
      <c r="G1743" s="748" t="s">
        <v>280</v>
      </c>
      <c r="H1743" s="1337">
        <v>0.74</v>
      </c>
      <c r="I1743" s="338"/>
    </row>
    <row r="1744" spans="2:9">
      <c r="B1744" s="651" t="s">
        <v>25</v>
      </c>
      <c r="C1744" s="1356">
        <v>2651</v>
      </c>
      <c r="D1744" s="747" t="str">
        <f t="shared" si="57"/>
        <v>IA2651</v>
      </c>
      <c r="E1744" s="1336">
        <v>1.0369999999999999</v>
      </c>
      <c r="F1744" s="644">
        <f t="shared" si="58"/>
        <v>1.0329999999999999</v>
      </c>
      <c r="G1744" s="748" t="s">
        <v>280</v>
      </c>
      <c r="H1744" s="1337">
        <v>0.63</v>
      </c>
      <c r="I1744" s="338"/>
    </row>
    <row r="1745" spans="2:9">
      <c r="B1745" s="651" t="s">
        <v>25</v>
      </c>
      <c r="C1745" s="1356">
        <v>2660</v>
      </c>
      <c r="D1745" s="747" t="str">
        <f t="shared" si="57"/>
        <v>IA2660</v>
      </c>
      <c r="E1745" s="1336">
        <v>0.82299999999999995</v>
      </c>
      <c r="F1745" s="644">
        <f t="shared" si="58"/>
        <v>0.84099999999999997</v>
      </c>
      <c r="G1745" s="748" t="s">
        <v>280</v>
      </c>
      <c r="H1745" s="1337">
        <v>0.19</v>
      </c>
      <c r="I1745" s="338"/>
    </row>
    <row r="1746" spans="2:9">
      <c r="B1746" s="651" t="s">
        <v>25</v>
      </c>
      <c r="C1746" s="1356">
        <v>2670</v>
      </c>
      <c r="D1746" s="747" t="str">
        <f t="shared" si="57"/>
        <v>IA2670</v>
      </c>
      <c r="E1746" s="1336">
        <v>0.45400000000000001</v>
      </c>
      <c r="F1746" s="644">
        <f t="shared" si="58"/>
        <v>0.50900000000000001</v>
      </c>
      <c r="G1746" s="748" t="s">
        <v>280</v>
      </c>
      <c r="H1746" s="1337">
        <v>0.28999999999999998</v>
      </c>
      <c r="I1746" s="338"/>
    </row>
    <row r="1747" spans="2:9">
      <c r="B1747" s="651" t="s">
        <v>25</v>
      </c>
      <c r="C1747" s="1356">
        <v>2683</v>
      </c>
      <c r="D1747" s="747" t="str">
        <f t="shared" si="57"/>
        <v>IA2683</v>
      </c>
      <c r="E1747" s="1336">
        <v>0.82299999999999995</v>
      </c>
      <c r="F1747" s="644">
        <f t="shared" si="58"/>
        <v>0.84099999999999997</v>
      </c>
      <c r="G1747" s="748" t="s">
        <v>280</v>
      </c>
      <c r="H1747" s="1337">
        <v>0.19</v>
      </c>
      <c r="I1747" s="338"/>
    </row>
    <row r="1748" spans="2:9">
      <c r="B1748" s="651" t="s">
        <v>25</v>
      </c>
      <c r="C1748" s="1356">
        <v>2688</v>
      </c>
      <c r="D1748" s="747" t="str">
        <f t="shared" si="57"/>
        <v>IA2688</v>
      </c>
      <c r="E1748" s="1336">
        <v>0.82299999999999995</v>
      </c>
      <c r="F1748" s="644">
        <f t="shared" si="58"/>
        <v>0.84099999999999997</v>
      </c>
      <c r="G1748" s="748" t="s">
        <v>280</v>
      </c>
      <c r="H1748" s="1337">
        <v>0.19</v>
      </c>
      <c r="I1748" s="338"/>
    </row>
    <row r="1749" spans="2:9">
      <c r="B1749" s="651" t="s">
        <v>25</v>
      </c>
      <c r="C1749" s="1356">
        <v>2701</v>
      </c>
      <c r="D1749" s="747" t="str">
        <f t="shared" si="57"/>
        <v>IA2701</v>
      </c>
      <c r="E1749" s="1336">
        <v>1.1279999999999999</v>
      </c>
      <c r="F1749" s="644">
        <f t="shared" si="58"/>
        <v>1.115</v>
      </c>
      <c r="G1749" s="748" t="s">
        <v>280</v>
      </c>
      <c r="H1749" s="1337">
        <v>0.67</v>
      </c>
      <c r="I1749" s="338"/>
    </row>
    <row r="1750" spans="2:9">
      <c r="B1750" s="651" t="s">
        <v>25</v>
      </c>
      <c r="C1750" s="1356">
        <v>2702</v>
      </c>
      <c r="D1750" s="747" t="str">
        <f t="shared" si="57"/>
        <v>IA2702</v>
      </c>
      <c r="E1750" s="1336">
        <v>1.151</v>
      </c>
      <c r="F1750" s="644">
        <f t="shared" si="58"/>
        <v>1.1359999999999999</v>
      </c>
      <c r="G1750" s="748" t="s">
        <v>280</v>
      </c>
      <c r="H1750" s="1337">
        <v>0.73</v>
      </c>
      <c r="I1750" s="338"/>
    </row>
    <row r="1751" spans="2:9">
      <c r="B1751" s="651" t="s">
        <v>25</v>
      </c>
      <c r="C1751" s="1356">
        <v>2709</v>
      </c>
      <c r="D1751" s="747" t="str">
        <f t="shared" si="57"/>
        <v>IA2709</v>
      </c>
      <c r="E1751" s="1336">
        <v>1.1180000000000001</v>
      </c>
      <c r="F1751" s="644">
        <f t="shared" si="58"/>
        <v>1.1060000000000001</v>
      </c>
      <c r="G1751" s="748" t="s">
        <v>280</v>
      </c>
      <c r="H1751" s="1337">
        <v>0.59</v>
      </c>
      <c r="I1751" s="338"/>
    </row>
    <row r="1752" spans="2:9">
      <c r="B1752" s="651" t="s">
        <v>25</v>
      </c>
      <c r="C1752" s="1356">
        <v>2710</v>
      </c>
      <c r="D1752" s="747" t="str">
        <f t="shared" si="57"/>
        <v>IA2710</v>
      </c>
      <c r="E1752" s="1336">
        <v>0.95599999999999996</v>
      </c>
      <c r="F1752" s="644">
        <f t="shared" si="58"/>
        <v>0.96</v>
      </c>
      <c r="G1752" s="748" t="s">
        <v>280</v>
      </c>
      <c r="H1752" s="1337">
        <v>0.82</v>
      </c>
      <c r="I1752" s="338"/>
    </row>
    <row r="1753" spans="2:9">
      <c r="B1753" s="651" t="s">
        <v>25</v>
      </c>
      <c r="C1753" s="1356">
        <v>2714</v>
      </c>
      <c r="D1753" s="747" t="str">
        <f t="shared" si="57"/>
        <v>IA2714</v>
      </c>
      <c r="E1753" s="1336">
        <v>0.82299999999999995</v>
      </c>
      <c r="F1753" s="644">
        <f t="shared" si="58"/>
        <v>0.84099999999999997</v>
      </c>
      <c r="G1753" s="748" t="s">
        <v>280</v>
      </c>
      <c r="H1753" s="1337">
        <v>0.19</v>
      </c>
      <c r="I1753" s="338"/>
    </row>
    <row r="1754" spans="2:9">
      <c r="B1754" s="651" t="s">
        <v>25</v>
      </c>
      <c r="C1754" s="1356">
        <v>2731</v>
      </c>
      <c r="D1754" s="747" t="str">
        <f t="shared" si="57"/>
        <v>IA2731</v>
      </c>
      <c r="E1754" s="1336">
        <v>0.93300000000000005</v>
      </c>
      <c r="F1754" s="644">
        <f t="shared" si="58"/>
        <v>0.94</v>
      </c>
      <c r="G1754" s="748" t="s">
        <v>280</v>
      </c>
      <c r="H1754" s="1337">
        <v>0.59</v>
      </c>
      <c r="I1754" s="338"/>
    </row>
    <row r="1755" spans="2:9">
      <c r="B1755" s="651" t="s">
        <v>25</v>
      </c>
      <c r="C1755" s="1356">
        <v>2735</v>
      </c>
      <c r="D1755" s="747" t="str">
        <f t="shared" si="57"/>
        <v>IA2735</v>
      </c>
      <c r="E1755" s="1336">
        <v>0.82299999999999995</v>
      </c>
      <c r="F1755" s="644">
        <f t="shared" si="58"/>
        <v>0.84099999999999997</v>
      </c>
      <c r="G1755" s="748" t="s">
        <v>280</v>
      </c>
      <c r="H1755" s="1337">
        <v>0.19</v>
      </c>
      <c r="I1755" s="338"/>
    </row>
    <row r="1756" spans="2:9">
      <c r="B1756" s="651" t="s">
        <v>25</v>
      </c>
      <c r="C1756" s="1356">
        <v>2759</v>
      </c>
      <c r="D1756" s="747" t="str">
        <f t="shared" si="57"/>
        <v>IA2759</v>
      </c>
      <c r="E1756" s="1336">
        <v>0.86699999999999999</v>
      </c>
      <c r="F1756" s="644">
        <f t="shared" si="58"/>
        <v>0.88</v>
      </c>
      <c r="G1756" s="748" t="s">
        <v>280</v>
      </c>
      <c r="H1756" s="1337">
        <v>0.89</v>
      </c>
      <c r="I1756" s="338"/>
    </row>
    <row r="1757" spans="2:9">
      <c r="B1757" s="651" t="s">
        <v>25</v>
      </c>
      <c r="C1757" s="1356">
        <v>2790</v>
      </c>
      <c r="D1757" s="747" t="str">
        <f t="shared" si="57"/>
        <v>IA2790</v>
      </c>
      <c r="E1757" s="1336">
        <v>1.016</v>
      </c>
      <c r="F1757" s="644">
        <f t="shared" si="58"/>
        <v>1.014</v>
      </c>
      <c r="G1757" s="748" t="s">
        <v>280</v>
      </c>
      <c r="H1757" s="1337">
        <v>0.54</v>
      </c>
      <c r="I1757" s="338"/>
    </row>
    <row r="1758" spans="2:9">
      <c r="B1758" s="651" t="s">
        <v>25</v>
      </c>
      <c r="C1758" s="1356">
        <v>2797</v>
      </c>
      <c r="D1758" s="747" t="str">
        <f t="shared" si="57"/>
        <v>IA2797</v>
      </c>
      <c r="E1758" s="1336">
        <v>1.0429999999999999</v>
      </c>
      <c r="F1758" s="644">
        <f t="shared" si="58"/>
        <v>1.0389999999999999</v>
      </c>
      <c r="G1758" s="748" t="s">
        <v>280</v>
      </c>
      <c r="H1758" s="1337">
        <v>0.73</v>
      </c>
      <c r="I1758" s="338"/>
    </row>
    <row r="1759" spans="2:9">
      <c r="B1759" s="651" t="s">
        <v>25</v>
      </c>
      <c r="C1759" s="1356">
        <v>2799</v>
      </c>
      <c r="D1759" s="747" t="str">
        <f t="shared" si="57"/>
        <v>IA2799</v>
      </c>
      <c r="E1759" s="1336">
        <v>1.131</v>
      </c>
      <c r="F1759" s="644">
        <f t="shared" si="58"/>
        <v>1.1180000000000001</v>
      </c>
      <c r="G1759" s="748" t="s">
        <v>280</v>
      </c>
      <c r="H1759" s="1337">
        <v>0.66</v>
      </c>
      <c r="I1759" s="338"/>
    </row>
    <row r="1760" spans="2:9">
      <c r="B1760" s="651" t="s">
        <v>25</v>
      </c>
      <c r="C1760" s="1356">
        <v>2802</v>
      </c>
      <c r="D1760" s="747" t="str">
        <f t="shared" si="57"/>
        <v>IA2802</v>
      </c>
      <c r="E1760" s="1336">
        <v>0.97899999999999998</v>
      </c>
      <c r="F1760" s="644">
        <f t="shared" si="58"/>
        <v>0.98099999999999998</v>
      </c>
      <c r="G1760" s="748" t="s">
        <v>280</v>
      </c>
      <c r="H1760" s="1337">
        <v>0.82</v>
      </c>
      <c r="I1760" s="338"/>
    </row>
    <row r="1761" spans="2:9">
      <c r="B1761" s="651" t="s">
        <v>25</v>
      </c>
      <c r="C1761" s="1356">
        <v>2835</v>
      </c>
      <c r="D1761" s="747" t="str">
        <f t="shared" si="57"/>
        <v>IA2835</v>
      </c>
      <c r="E1761" s="1336">
        <v>0.45400000000000001</v>
      </c>
      <c r="F1761" s="644">
        <f t="shared" si="58"/>
        <v>0.50900000000000001</v>
      </c>
      <c r="G1761" s="748" t="s">
        <v>280</v>
      </c>
      <c r="H1761" s="1337">
        <v>0.28999999999999998</v>
      </c>
      <c r="I1761" s="338"/>
    </row>
    <row r="1762" spans="2:9">
      <c r="B1762" s="651" t="s">
        <v>25</v>
      </c>
      <c r="C1762" s="1356">
        <v>2836</v>
      </c>
      <c r="D1762" s="747" t="str">
        <f t="shared" si="57"/>
        <v>IA2836</v>
      </c>
      <c r="E1762" s="1336">
        <v>0.99299999999999999</v>
      </c>
      <c r="F1762" s="644">
        <f t="shared" si="58"/>
        <v>0.99399999999999999</v>
      </c>
      <c r="G1762" s="748" t="s">
        <v>280</v>
      </c>
      <c r="H1762" s="1337">
        <v>0.68</v>
      </c>
      <c r="I1762" s="338"/>
    </row>
    <row r="1763" spans="2:9">
      <c r="B1763" s="651" t="s">
        <v>25</v>
      </c>
      <c r="C1763" s="1356">
        <v>2841</v>
      </c>
      <c r="D1763" s="747" t="str">
        <f t="shared" si="57"/>
        <v>IA2841</v>
      </c>
      <c r="E1763" s="1336">
        <v>1.022</v>
      </c>
      <c r="F1763" s="644">
        <f t="shared" si="58"/>
        <v>1.02</v>
      </c>
      <c r="G1763" s="748" t="s">
        <v>280</v>
      </c>
      <c r="H1763" s="1337">
        <v>0.63</v>
      </c>
      <c r="I1763" s="338"/>
    </row>
    <row r="1764" spans="2:9">
      <c r="B1764" s="651" t="s">
        <v>25</v>
      </c>
      <c r="C1764" s="1356">
        <v>2881</v>
      </c>
      <c r="D1764" s="747" t="str">
        <f t="shared" si="57"/>
        <v>IA2881</v>
      </c>
      <c r="E1764" s="1336">
        <v>0.98</v>
      </c>
      <c r="F1764" s="644">
        <f t="shared" si="58"/>
        <v>0.98199999999999998</v>
      </c>
      <c r="G1764" s="748" t="s">
        <v>280</v>
      </c>
      <c r="H1764" s="1337">
        <v>0.64</v>
      </c>
      <c r="I1764" s="338"/>
    </row>
    <row r="1765" spans="2:9">
      <c r="B1765" s="651" t="s">
        <v>25</v>
      </c>
      <c r="C1765" s="1356">
        <v>2883</v>
      </c>
      <c r="D1765" s="747" t="str">
        <f t="shared" si="57"/>
        <v>IA2883</v>
      </c>
      <c r="E1765" s="1336">
        <v>0.93200000000000005</v>
      </c>
      <c r="F1765" s="644">
        <f t="shared" si="58"/>
        <v>0.93899999999999995</v>
      </c>
      <c r="G1765" s="748" t="s">
        <v>280</v>
      </c>
      <c r="H1765" s="1337">
        <v>0.62</v>
      </c>
      <c r="I1765" s="338"/>
    </row>
    <row r="1766" spans="2:9">
      <c r="B1766" s="651" t="s">
        <v>25</v>
      </c>
      <c r="C1766" s="1356">
        <v>2915</v>
      </c>
      <c r="D1766" s="747" t="str">
        <f t="shared" si="57"/>
        <v>IA2915</v>
      </c>
      <c r="E1766" s="1336">
        <v>0.91600000000000004</v>
      </c>
      <c r="F1766" s="644">
        <f t="shared" si="58"/>
        <v>0.92400000000000004</v>
      </c>
      <c r="G1766" s="748" t="s">
        <v>280</v>
      </c>
      <c r="H1766" s="1337">
        <v>0.32</v>
      </c>
      <c r="I1766" s="338"/>
    </row>
    <row r="1767" spans="2:9">
      <c r="B1767" s="651" t="s">
        <v>25</v>
      </c>
      <c r="C1767" s="1356">
        <v>2916</v>
      </c>
      <c r="D1767" s="747" t="str">
        <f t="shared" si="57"/>
        <v>IA2916</v>
      </c>
      <c r="E1767" s="1336">
        <v>0.95399999999999996</v>
      </c>
      <c r="F1767" s="644">
        <f t="shared" si="58"/>
        <v>0.95899999999999996</v>
      </c>
      <c r="G1767" s="748" t="s">
        <v>280</v>
      </c>
      <c r="H1767" s="1337">
        <v>0.6</v>
      </c>
      <c r="I1767" s="338"/>
    </row>
    <row r="1768" spans="2:9">
      <c r="B1768" s="651" t="s">
        <v>25</v>
      </c>
      <c r="C1768" s="1356">
        <v>2923</v>
      </c>
      <c r="D1768" s="747" t="str">
        <f t="shared" si="57"/>
        <v>IA2923</v>
      </c>
      <c r="E1768" s="1336">
        <v>0.99399999999999999</v>
      </c>
      <c r="F1768" s="644">
        <f t="shared" si="58"/>
        <v>0.995</v>
      </c>
      <c r="G1768" s="748" t="s">
        <v>280</v>
      </c>
      <c r="H1768" s="1337">
        <v>0.62</v>
      </c>
      <c r="I1768" s="338"/>
    </row>
    <row r="1769" spans="2:9">
      <c r="B1769" s="651" t="s">
        <v>25</v>
      </c>
      <c r="C1769" s="1356">
        <v>2960</v>
      </c>
      <c r="D1769" s="747" t="str">
        <f t="shared" si="57"/>
        <v>IA2960</v>
      </c>
      <c r="E1769" s="1336">
        <v>0.91800000000000004</v>
      </c>
      <c r="F1769" s="644">
        <f t="shared" si="58"/>
        <v>0.92600000000000005</v>
      </c>
      <c r="G1769" s="748" t="s">
        <v>280</v>
      </c>
      <c r="H1769" s="1337">
        <v>1.1200000000000001</v>
      </c>
      <c r="I1769" s="338"/>
    </row>
    <row r="1770" spans="2:9">
      <c r="B1770" s="651" t="s">
        <v>25</v>
      </c>
      <c r="C1770" s="1356">
        <v>3004</v>
      </c>
      <c r="D1770" s="747" t="str">
        <f t="shared" si="57"/>
        <v>IA3004</v>
      </c>
      <c r="E1770" s="1336">
        <v>1.147</v>
      </c>
      <c r="F1770" s="644">
        <f t="shared" si="58"/>
        <v>1.1319999999999999</v>
      </c>
      <c r="G1770" s="748" t="s">
        <v>280</v>
      </c>
      <c r="H1770" s="1337">
        <v>0.25</v>
      </c>
      <c r="I1770" s="338"/>
    </row>
    <row r="1771" spans="2:9">
      <c r="B1771" s="651" t="s">
        <v>25</v>
      </c>
      <c r="C1771" s="1356">
        <v>3018</v>
      </c>
      <c r="D1771" s="747" t="str">
        <f t="shared" si="57"/>
        <v>IA3018</v>
      </c>
      <c r="E1771" s="1336">
        <v>1.147</v>
      </c>
      <c r="F1771" s="644">
        <f t="shared" si="58"/>
        <v>1.1319999999999999</v>
      </c>
      <c r="G1771" s="748" t="s">
        <v>280</v>
      </c>
      <c r="H1771" s="1337">
        <v>0.25</v>
      </c>
      <c r="I1771" s="338"/>
    </row>
    <row r="1772" spans="2:9">
      <c r="B1772" s="651" t="s">
        <v>25</v>
      </c>
      <c r="C1772" s="1356">
        <v>3022</v>
      </c>
      <c r="D1772" s="747" t="str">
        <f t="shared" si="57"/>
        <v>IA3022</v>
      </c>
      <c r="E1772" s="1336">
        <v>0.82299999999999995</v>
      </c>
      <c r="F1772" s="644">
        <f t="shared" si="58"/>
        <v>0.84099999999999997</v>
      </c>
      <c r="G1772" s="748" t="s">
        <v>280</v>
      </c>
      <c r="H1772" s="1337">
        <v>0.19</v>
      </c>
      <c r="I1772" s="338"/>
    </row>
    <row r="1773" spans="2:9">
      <c r="B1773" s="651" t="s">
        <v>25</v>
      </c>
      <c r="C1773" s="1356">
        <v>3027</v>
      </c>
      <c r="D1773" s="747" t="str">
        <f t="shared" si="57"/>
        <v>IA3027</v>
      </c>
      <c r="E1773" s="1336">
        <v>0.98699999999999999</v>
      </c>
      <c r="F1773" s="644">
        <f t="shared" si="58"/>
        <v>0.98799999999999999</v>
      </c>
      <c r="G1773" s="748" t="s">
        <v>280</v>
      </c>
      <c r="H1773" s="1337">
        <v>0.83</v>
      </c>
      <c r="I1773" s="338"/>
    </row>
    <row r="1774" spans="2:9">
      <c r="B1774" s="651" t="s">
        <v>25</v>
      </c>
      <c r="C1774" s="1356">
        <v>3028</v>
      </c>
      <c r="D1774" s="747" t="str">
        <f t="shared" si="57"/>
        <v>IA3028</v>
      </c>
      <c r="E1774" s="1336">
        <v>0.89600000000000002</v>
      </c>
      <c r="F1774" s="644">
        <f t="shared" si="58"/>
        <v>0.90600000000000003</v>
      </c>
      <c r="G1774" s="748" t="s">
        <v>280</v>
      </c>
      <c r="H1774" s="1337">
        <v>0.14000000000000001</v>
      </c>
      <c r="I1774" s="338"/>
    </row>
    <row r="1775" spans="2:9">
      <c r="B1775" s="651" t="s">
        <v>25</v>
      </c>
      <c r="C1775" s="1356">
        <v>3030</v>
      </c>
      <c r="D1775" s="747" t="str">
        <f t="shared" si="57"/>
        <v>IA3030</v>
      </c>
      <c r="E1775" s="1336">
        <v>0.97199999999999998</v>
      </c>
      <c r="F1775" s="644">
        <f t="shared" si="58"/>
        <v>0.97499999999999998</v>
      </c>
      <c r="G1775" s="748" t="s">
        <v>280</v>
      </c>
      <c r="H1775" s="1337">
        <v>0.79</v>
      </c>
      <c r="I1775" s="338"/>
    </row>
    <row r="1776" spans="2:9">
      <c r="B1776" s="651" t="s">
        <v>25</v>
      </c>
      <c r="C1776" s="1356">
        <v>3040</v>
      </c>
      <c r="D1776" s="747" t="str">
        <f t="shared" si="57"/>
        <v>IA3040</v>
      </c>
      <c r="E1776" s="1336">
        <v>0.88200000000000001</v>
      </c>
      <c r="F1776" s="644">
        <f t="shared" si="58"/>
        <v>0.89400000000000002</v>
      </c>
      <c r="G1776" s="748" t="s">
        <v>280</v>
      </c>
      <c r="H1776" s="1337">
        <v>0.6</v>
      </c>
      <c r="I1776" s="338"/>
    </row>
    <row r="1777" spans="2:9">
      <c r="B1777" s="651" t="s">
        <v>25</v>
      </c>
      <c r="C1777" s="1356">
        <v>3041</v>
      </c>
      <c r="D1777" s="747" t="str">
        <f t="shared" si="57"/>
        <v>IA3041</v>
      </c>
      <c r="E1777" s="1336">
        <v>0.997</v>
      </c>
      <c r="F1777" s="644">
        <f t="shared" si="58"/>
        <v>0.997</v>
      </c>
      <c r="G1777" s="748" t="s">
        <v>280</v>
      </c>
      <c r="H1777" s="1337">
        <v>0.84</v>
      </c>
      <c r="I1777" s="338"/>
    </row>
    <row r="1778" spans="2:9">
      <c r="B1778" s="651" t="s">
        <v>25</v>
      </c>
      <c r="C1778" s="1356">
        <v>3042</v>
      </c>
      <c r="D1778" s="747" t="str">
        <f t="shared" si="57"/>
        <v>IA3042</v>
      </c>
      <c r="E1778" s="1336">
        <v>0.91600000000000004</v>
      </c>
      <c r="F1778" s="644">
        <f t="shared" si="58"/>
        <v>0.92400000000000004</v>
      </c>
      <c r="G1778" s="748" t="s">
        <v>280</v>
      </c>
      <c r="H1778" s="1337">
        <v>0.32</v>
      </c>
      <c r="I1778" s="338"/>
    </row>
    <row r="1779" spans="2:9">
      <c r="B1779" s="651" t="s">
        <v>25</v>
      </c>
      <c r="C1779" s="1356">
        <v>3064</v>
      </c>
      <c r="D1779" s="747" t="str">
        <f t="shared" si="57"/>
        <v>IA3064</v>
      </c>
      <c r="E1779" s="1336">
        <v>0.99199999999999999</v>
      </c>
      <c r="F1779" s="644">
        <f t="shared" si="58"/>
        <v>0.99299999999999999</v>
      </c>
      <c r="G1779" s="748" t="s">
        <v>280</v>
      </c>
      <c r="H1779" s="1337">
        <v>0.75</v>
      </c>
      <c r="I1779" s="338"/>
    </row>
    <row r="1780" spans="2:9">
      <c r="B1780" s="651" t="s">
        <v>25</v>
      </c>
      <c r="C1780" s="1356">
        <v>3076</v>
      </c>
      <c r="D1780" s="747" t="str">
        <f t="shared" si="57"/>
        <v>IA3076</v>
      </c>
      <c r="E1780" s="1336">
        <v>0.90500000000000003</v>
      </c>
      <c r="F1780" s="644">
        <f t="shared" si="58"/>
        <v>0.91500000000000004</v>
      </c>
      <c r="G1780" s="748" t="s">
        <v>280</v>
      </c>
      <c r="H1780" s="1337">
        <v>0.65</v>
      </c>
      <c r="I1780" s="338"/>
    </row>
    <row r="1781" spans="2:9">
      <c r="B1781" s="651" t="s">
        <v>25</v>
      </c>
      <c r="C1781" s="1356">
        <v>3081</v>
      </c>
      <c r="D1781" s="747" t="str">
        <f t="shared" si="57"/>
        <v>IA3081</v>
      </c>
      <c r="E1781" s="1336">
        <v>0.995</v>
      </c>
      <c r="F1781" s="644">
        <f t="shared" si="58"/>
        <v>0.996</v>
      </c>
      <c r="G1781" s="748" t="s">
        <v>280</v>
      </c>
      <c r="H1781" s="1337">
        <v>0.84</v>
      </c>
      <c r="I1781" s="338"/>
    </row>
    <row r="1782" spans="2:9">
      <c r="B1782" s="651" t="s">
        <v>25</v>
      </c>
      <c r="C1782" s="1356">
        <v>3082</v>
      </c>
      <c r="D1782" s="747" t="str">
        <f t="shared" si="57"/>
        <v>IA3082</v>
      </c>
      <c r="E1782" s="1336">
        <v>0.71899999999999997</v>
      </c>
      <c r="F1782" s="644">
        <f t="shared" si="58"/>
        <v>0.747</v>
      </c>
      <c r="G1782" s="748" t="s">
        <v>280</v>
      </c>
      <c r="H1782" s="1337">
        <v>3.46</v>
      </c>
      <c r="I1782" s="338"/>
    </row>
    <row r="1783" spans="2:9">
      <c r="B1783" s="651" t="s">
        <v>25</v>
      </c>
      <c r="C1783" s="1356">
        <v>3085</v>
      </c>
      <c r="D1783" s="747" t="str">
        <f t="shared" si="57"/>
        <v>IA3085</v>
      </c>
      <c r="E1783" s="1336">
        <v>1.119</v>
      </c>
      <c r="F1783" s="644">
        <f t="shared" si="58"/>
        <v>1.107</v>
      </c>
      <c r="G1783" s="748" t="s">
        <v>280</v>
      </c>
      <c r="H1783" s="1337">
        <v>0.86</v>
      </c>
      <c r="I1783" s="338"/>
    </row>
    <row r="1784" spans="2:9">
      <c r="B1784" s="651" t="s">
        <v>25</v>
      </c>
      <c r="C1784" s="1356">
        <v>3110</v>
      </c>
      <c r="D1784" s="747" t="str">
        <f t="shared" si="57"/>
        <v>IA3110</v>
      </c>
      <c r="E1784" s="1336">
        <v>0.91</v>
      </c>
      <c r="F1784" s="644">
        <f t="shared" si="58"/>
        <v>0.91900000000000004</v>
      </c>
      <c r="G1784" s="748" t="s">
        <v>280</v>
      </c>
      <c r="H1784" s="1337">
        <v>0.68</v>
      </c>
      <c r="I1784" s="338"/>
    </row>
    <row r="1785" spans="2:9">
      <c r="B1785" s="651" t="s">
        <v>25</v>
      </c>
      <c r="C1785" s="1356">
        <v>3111</v>
      </c>
      <c r="D1785" s="747" t="str">
        <f t="shared" si="57"/>
        <v>IA3111</v>
      </c>
      <c r="E1785" s="1336">
        <v>0.95699999999999996</v>
      </c>
      <c r="F1785" s="644">
        <f t="shared" si="58"/>
        <v>0.96099999999999997</v>
      </c>
      <c r="G1785" s="748" t="s">
        <v>280</v>
      </c>
      <c r="H1785" s="1337">
        <v>0.61</v>
      </c>
      <c r="I1785" s="338"/>
    </row>
    <row r="1786" spans="2:9">
      <c r="B1786" s="651" t="s">
        <v>25</v>
      </c>
      <c r="C1786" s="1356">
        <v>3113</v>
      </c>
      <c r="D1786" s="747" t="str">
        <f t="shared" si="57"/>
        <v>IA3113</v>
      </c>
      <c r="E1786" s="1336">
        <v>1</v>
      </c>
      <c r="F1786" s="644">
        <f t="shared" si="58"/>
        <v>1</v>
      </c>
      <c r="G1786" s="748" t="s">
        <v>280</v>
      </c>
      <c r="H1786" s="1337">
        <v>0.49</v>
      </c>
      <c r="I1786" s="338"/>
    </row>
    <row r="1787" spans="2:9">
      <c r="B1787" s="651" t="s">
        <v>25</v>
      </c>
      <c r="C1787" s="1356">
        <v>3114</v>
      </c>
      <c r="D1787" s="747" t="str">
        <f t="shared" si="57"/>
        <v>IA3114</v>
      </c>
      <c r="E1787" s="1336">
        <v>1.036</v>
      </c>
      <c r="F1787" s="644">
        <f t="shared" si="58"/>
        <v>1.032</v>
      </c>
      <c r="G1787" s="748" t="s">
        <v>280</v>
      </c>
      <c r="H1787" s="1337">
        <v>0.73</v>
      </c>
      <c r="I1787" s="338"/>
    </row>
    <row r="1788" spans="2:9">
      <c r="B1788" s="651" t="s">
        <v>25</v>
      </c>
      <c r="C1788" s="1356">
        <v>3118</v>
      </c>
      <c r="D1788" s="747" t="str">
        <f t="shared" si="57"/>
        <v>IA3118</v>
      </c>
      <c r="E1788" s="1336">
        <v>0.88800000000000001</v>
      </c>
      <c r="F1788" s="644">
        <f t="shared" si="58"/>
        <v>0.89900000000000002</v>
      </c>
      <c r="G1788" s="748" t="s">
        <v>280</v>
      </c>
      <c r="H1788" s="1337">
        <v>0.75</v>
      </c>
      <c r="I1788" s="338"/>
    </row>
    <row r="1789" spans="2:9">
      <c r="B1789" s="651" t="s">
        <v>25</v>
      </c>
      <c r="C1789" s="1356">
        <v>3119</v>
      </c>
      <c r="D1789" s="747" t="str">
        <f t="shared" si="57"/>
        <v>IA3119</v>
      </c>
      <c r="E1789" s="1336">
        <v>0.45400000000000001</v>
      </c>
      <c r="F1789" s="644">
        <f t="shared" si="58"/>
        <v>0.50900000000000001</v>
      </c>
      <c r="G1789" s="748" t="s">
        <v>280</v>
      </c>
      <c r="H1789" s="1337">
        <v>0.28999999999999998</v>
      </c>
      <c r="I1789" s="338"/>
    </row>
    <row r="1790" spans="2:9">
      <c r="B1790" s="651" t="s">
        <v>25</v>
      </c>
      <c r="C1790" s="1356">
        <v>3122</v>
      </c>
      <c r="D1790" s="747" t="str">
        <f t="shared" si="57"/>
        <v>IA3122</v>
      </c>
      <c r="E1790" s="1336">
        <v>0.84</v>
      </c>
      <c r="F1790" s="644">
        <f t="shared" si="58"/>
        <v>0.85599999999999998</v>
      </c>
      <c r="G1790" s="748" t="s">
        <v>280</v>
      </c>
      <c r="H1790" s="1337">
        <v>0.79</v>
      </c>
      <c r="I1790" s="338"/>
    </row>
    <row r="1791" spans="2:9">
      <c r="B1791" s="651" t="s">
        <v>25</v>
      </c>
      <c r="C1791" s="1356">
        <v>3126</v>
      </c>
      <c r="D1791" s="747" t="str">
        <f t="shared" si="57"/>
        <v>IA3126</v>
      </c>
      <c r="E1791" s="1336">
        <v>1.0049999999999999</v>
      </c>
      <c r="F1791" s="644">
        <f t="shared" si="58"/>
        <v>1.0049999999999999</v>
      </c>
      <c r="G1791" s="748" t="s">
        <v>280</v>
      </c>
      <c r="H1791" s="1337">
        <v>0.75</v>
      </c>
      <c r="I1791" s="338"/>
    </row>
    <row r="1792" spans="2:9">
      <c r="B1792" s="651" t="s">
        <v>25</v>
      </c>
      <c r="C1792" s="1356">
        <v>3131</v>
      </c>
      <c r="D1792" s="747" t="str">
        <f t="shared" si="57"/>
        <v>IA3131</v>
      </c>
      <c r="E1792" s="1336">
        <v>0.89600000000000002</v>
      </c>
      <c r="F1792" s="644">
        <f t="shared" si="58"/>
        <v>0.90600000000000003</v>
      </c>
      <c r="G1792" s="748" t="s">
        <v>280</v>
      </c>
      <c r="H1792" s="1337">
        <v>0.14000000000000001</v>
      </c>
      <c r="I1792" s="338"/>
    </row>
    <row r="1793" spans="2:9">
      <c r="B1793" s="651" t="s">
        <v>25</v>
      </c>
      <c r="C1793" s="1356">
        <v>3132</v>
      </c>
      <c r="D1793" s="747" t="str">
        <f t="shared" si="57"/>
        <v>IA3132</v>
      </c>
      <c r="E1793" s="1336">
        <v>1.0249999999999999</v>
      </c>
      <c r="F1793" s="644">
        <f t="shared" si="58"/>
        <v>1.0229999999999999</v>
      </c>
      <c r="G1793" s="748" t="s">
        <v>280</v>
      </c>
      <c r="H1793" s="1337">
        <v>0.6</v>
      </c>
      <c r="I1793" s="338"/>
    </row>
    <row r="1794" spans="2:9">
      <c r="B1794" s="651" t="s">
        <v>25</v>
      </c>
      <c r="C1794" s="1356">
        <v>3145</v>
      </c>
      <c r="D1794" s="747" t="str">
        <f t="shared" si="57"/>
        <v>IA3145</v>
      </c>
      <c r="E1794" s="1336">
        <v>0.95599999999999996</v>
      </c>
      <c r="F1794" s="644">
        <f t="shared" si="58"/>
        <v>0.96</v>
      </c>
      <c r="G1794" s="748" t="s">
        <v>280</v>
      </c>
      <c r="H1794" s="1337">
        <v>0.53</v>
      </c>
      <c r="I1794" s="338"/>
    </row>
    <row r="1795" spans="2:9">
      <c r="B1795" s="651" t="s">
        <v>25</v>
      </c>
      <c r="C1795" s="1356">
        <v>3146</v>
      </c>
      <c r="D1795" s="747" t="str">
        <f t="shared" si="57"/>
        <v>IA3146</v>
      </c>
      <c r="E1795" s="1336">
        <v>0.90100000000000002</v>
      </c>
      <c r="F1795" s="644">
        <f t="shared" si="58"/>
        <v>0.91100000000000003</v>
      </c>
      <c r="G1795" s="748" t="s">
        <v>280</v>
      </c>
      <c r="H1795" s="1337">
        <v>0.55000000000000004</v>
      </c>
      <c r="I1795" s="338"/>
    </row>
    <row r="1796" spans="2:9">
      <c r="B1796" s="651" t="s">
        <v>25</v>
      </c>
      <c r="C1796" s="1356">
        <v>3169</v>
      </c>
      <c r="D1796" s="747" t="str">
        <f t="shared" si="57"/>
        <v>IA3169</v>
      </c>
      <c r="E1796" s="1336">
        <v>0.94499999999999995</v>
      </c>
      <c r="F1796" s="644">
        <f t="shared" si="58"/>
        <v>0.95099999999999996</v>
      </c>
      <c r="G1796" s="748" t="s">
        <v>280</v>
      </c>
      <c r="H1796" s="1337">
        <v>0.85</v>
      </c>
      <c r="I1796" s="338"/>
    </row>
    <row r="1797" spans="2:9">
      <c r="B1797" s="651" t="s">
        <v>25</v>
      </c>
      <c r="C1797" s="1356">
        <v>3179</v>
      </c>
      <c r="D1797" s="747" t="str">
        <f t="shared" si="57"/>
        <v>IA3179</v>
      </c>
      <c r="E1797" s="1336">
        <v>1.034</v>
      </c>
      <c r="F1797" s="644">
        <f t="shared" si="58"/>
        <v>1.0309999999999999</v>
      </c>
      <c r="G1797" s="748" t="s">
        <v>280</v>
      </c>
      <c r="H1797" s="1337">
        <v>0.53</v>
      </c>
      <c r="I1797" s="338"/>
    </row>
    <row r="1798" spans="2:9">
      <c r="B1798" s="651" t="s">
        <v>25</v>
      </c>
      <c r="C1798" s="1356">
        <v>3180</v>
      </c>
      <c r="D1798" s="747" t="str">
        <f t="shared" si="57"/>
        <v>IA3180</v>
      </c>
      <c r="E1798" s="1336">
        <v>0.96799999999999997</v>
      </c>
      <c r="F1798" s="644">
        <f t="shared" si="58"/>
        <v>0.97099999999999997</v>
      </c>
      <c r="G1798" s="748" t="s">
        <v>280</v>
      </c>
      <c r="H1798" s="1337">
        <v>0.6</v>
      </c>
      <c r="I1798" s="338"/>
    </row>
    <row r="1799" spans="2:9">
      <c r="B1799" s="651" t="s">
        <v>25</v>
      </c>
      <c r="C1799" s="1356">
        <v>3188</v>
      </c>
      <c r="D1799" s="747" t="str">
        <f t="shared" si="57"/>
        <v>IA3188</v>
      </c>
      <c r="E1799" s="1336">
        <v>1.032</v>
      </c>
      <c r="F1799" s="644">
        <f t="shared" si="58"/>
        <v>1.0289999999999999</v>
      </c>
      <c r="G1799" s="748" t="s">
        <v>280</v>
      </c>
      <c r="H1799" s="1337">
        <v>0.61</v>
      </c>
      <c r="I1799" s="338"/>
    </row>
    <row r="1800" spans="2:9">
      <c r="B1800" s="651" t="s">
        <v>25</v>
      </c>
      <c r="C1800" s="1356">
        <v>3220</v>
      </c>
      <c r="D1800" s="747" t="str">
        <f t="shared" si="57"/>
        <v>IA3220</v>
      </c>
      <c r="E1800" s="1336">
        <v>0.996</v>
      </c>
      <c r="F1800" s="644">
        <f t="shared" si="58"/>
        <v>0.996</v>
      </c>
      <c r="G1800" s="748" t="s">
        <v>280</v>
      </c>
      <c r="H1800" s="1337">
        <v>0.62</v>
      </c>
      <c r="I1800" s="338"/>
    </row>
    <row r="1801" spans="2:9">
      <c r="B1801" s="651" t="s">
        <v>25</v>
      </c>
      <c r="C1801" s="1356">
        <v>3224</v>
      </c>
      <c r="D1801" s="747" t="str">
        <f t="shared" si="57"/>
        <v>IA3224</v>
      </c>
      <c r="E1801" s="1336">
        <v>0.82299999999999995</v>
      </c>
      <c r="F1801" s="644">
        <f t="shared" si="58"/>
        <v>0.84099999999999997</v>
      </c>
      <c r="G1801" s="748" t="s">
        <v>280</v>
      </c>
      <c r="H1801" s="1337">
        <v>0.19</v>
      </c>
      <c r="I1801" s="338"/>
    </row>
    <row r="1802" spans="2:9">
      <c r="B1802" s="651" t="s">
        <v>25</v>
      </c>
      <c r="C1802" s="1356">
        <v>3227</v>
      </c>
      <c r="D1802" s="747" t="str">
        <f t="shared" si="57"/>
        <v>IA3227</v>
      </c>
      <c r="E1802" s="1336">
        <v>0.997</v>
      </c>
      <c r="F1802" s="644">
        <f t="shared" si="58"/>
        <v>0.997</v>
      </c>
      <c r="G1802" s="748" t="s">
        <v>280</v>
      </c>
      <c r="H1802" s="1337">
        <v>0.68</v>
      </c>
      <c r="I1802" s="338"/>
    </row>
    <row r="1803" spans="2:9">
      <c r="B1803" s="651" t="s">
        <v>25</v>
      </c>
      <c r="C1803" s="1356">
        <v>3240</v>
      </c>
      <c r="D1803" s="747" t="str">
        <f t="shared" ref="D1803:D1866" si="59">B1803&amp;TEXT(C1803,"0000")</f>
        <v>IA3240</v>
      </c>
      <c r="E1803" s="1336">
        <v>0.82299999999999995</v>
      </c>
      <c r="F1803" s="644">
        <f t="shared" ref="F1803:F1866" si="60">IF(E1803="NA","NA",ROUND((E1803-1)*0.9+1,3))</f>
        <v>0.84099999999999997</v>
      </c>
      <c r="G1803" s="748" t="s">
        <v>280</v>
      </c>
      <c r="H1803" s="1337">
        <v>0.19</v>
      </c>
      <c r="I1803" s="338"/>
    </row>
    <row r="1804" spans="2:9">
      <c r="B1804" s="651" t="s">
        <v>25</v>
      </c>
      <c r="C1804" s="1356">
        <v>3241</v>
      </c>
      <c r="D1804" s="747" t="str">
        <f t="shared" si="59"/>
        <v>IA3241</v>
      </c>
      <c r="E1804" s="1336">
        <v>0.89600000000000002</v>
      </c>
      <c r="F1804" s="644">
        <f t="shared" si="60"/>
        <v>0.90600000000000003</v>
      </c>
      <c r="G1804" s="748" t="s">
        <v>280</v>
      </c>
      <c r="H1804" s="1337">
        <v>0.14000000000000001</v>
      </c>
      <c r="I1804" s="338"/>
    </row>
    <row r="1805" spans="2:9">
      <c r="B1805" s="651" t="s">
        <v>25</v>
      </c>
      <c r="C1805" s="1356">
        <v>3255</v>
      </c>
      <c r="D1805" s="747" t="str">
        <f t="shared" si="59"/>
        <v>IA3255</v>
      </c>
      <c r="E1805" s="1336">
        <v>0.45400000000000001</v>
      </c>
      <c r="F1805" s="644">
        <f t="shared" si="60"/>
        <v>0.50900000000000001</v>
      </c>
      <c r="G1805" s="748" t="s">
        <v>280</v>
      </c>
      <c r="H1805" s="1337">
        <v>0.28999999999999998</v>
      </c>
      <c r="I1805" s="338"/>
    </row>
    <row r="1806" spans="2:9">
      <c r="B1806" s="651" t="s">
        <v>25</v>
      </c>
      <c r="C1806" s="1356">
        <v>3257</v>
      </c>
      <c r="D1806" s="747" t="str">
        <f t="shared" si="59"/>
        <v>IA3257</v>
      </c>
      <c r="E1806" s="1336">
        <v>1.06</v>
      </c>
      <c r="F1806" s="644">
        <f t="shared" si="60"/>
        <v>1.054</v>
      </c>
      <c r="G1806" s="748" t="s">
        <v>280</v>
      </c>
      <c r="H1806" s="1337">
        <v>0.61</v>
      </c>
      <c r="I1806" s="338"/>
    </row>
    <row r="1807" spans="2:9">
      <c r="B1807" s="651" t="s">
        <v>25</v>
      </c>
      <c r="C1807" s="1356">
        <v>3270</v>
      </c>
      <c r="D1807" s="747" t="str">
        <f t="shared" si="59"/>
        <v>IA3270</v>
      </c>
      <c r="E1807" s="1336">
        <v>0.89600000000000002</v>
      </c>
      <c r="F1807" s="644">
        <f t="shared" si="60"/>
        <v>0.90600000000000003</v>
      </c>
      <c r="G1807" s="748" t="s">
        <v>280</v>
      </c>
      <c r="H1807" s="1337">
        <v>0.14000000000000001</v>
      </c>
      <c r="I1807" s="338"/>
    </row>
    <row r="1808" spans="2:9">
      <c r="B1808" s="651" t="s">
        <v>25</v>
      </c>
      <c r="C1808" s="1356">
        <v>3300</v>
      </c>
      <c r="D1808" s="747" t="str">
        <f t="shared" si="59"/>
        <v>IA3300</v>
      </c>
      <c r="E1808" s="1336">
        <v>1.016</v>
      </c>
      <c r="F1808" s="644">
        <f t="shared" si="60"/>
        <v>1.014</v>
      </c>
      <c r="G1808" s="748" t="s">
        <v>280</v>
      </c>
      <c r="H1808" s="1337">
        <v>0.63</v>
      </c>
      <c r="I1808" s="338"/>
    </row>
    <row r="1809" spans="2:9">
      <c r="B1809" s="651" t="s">
        <v>25</v>
      </c>
      <c r="C1809" s="1356">
        <v>3303</v>
      </c>
      <c r="D1809" s="747" t="str">
        <f t="shared" si="59"/>
        <v>IA3303</v>
      </c>
      <c r="E1809" s="1336">
        <v>0.82299999999999995</v>
      </c>
      <c r="F1809" s="644">
        <f t="shared" si="60"/>
        <v>0.84099999999999997</v>
      </c>
      <c r="G1809" s="748" t="s">
        <v>280</v>
      </c>
      <c r="H1809" s="1337">
        <v>0.19</v>
      </c>
      <c r="I1809" s="338"/>
    </row>
    <row r="1810" spans="2:9">
      <c r="B1810" s="651" t="s">
        <v>25</v>
      </c>
      <c r="C1810" s="1356">
        <v>3307</v>
      </c>
      <c r="D1810" s="747" t="str">
        <f t="shared" si="59"/>
        <v>IA3307</v>
      </c>
      <c r="E1810" s="1336">
        <v>1.0760000000000001</v>
      </c>
      <c r="F1810" s="644">
        <f t="shared" si="60"/>
        <v>1.0680000000000001</v>
      </c>
      <c r="G1810" s="748" t="s">
        <v>280</v>
      </c>
      <c r="H1810" s="1337">
        <v>0.57999999999999996</v>
      </c>
      <c r="I1810" s="338"/>
    </row>
    <row r="1811" spans="2:9">
      <c r="B1811" s="651" t="s">
        <v>25</v>
      </c>
      <c r="C1811" s="1356">
        <v>3315</v>
      </c>
      <c r="D1811" s="747" t="str">
        <f t="shared" si="59"/>
        <v>IA3315</v>
      </c>
      <c r="E1811" s="1336">
        <v>0.82299999999999995</v>
      </c>
      <c r="F1811" s="644">
        <f t="shared" si="60"/>
        <v>0.84099999999999997</v>
      </c>
      <c r="G1811" s="748" t="s">
        <v>280</v>
      </c>
      <c r="H1811" s="1337">
        <v>0.19</v>
      </c>
      <c r="I1811" s="338"/>
    </row>
    <row r="1812" spans="2:9">
      <c r="B1812" s="651" t="s">
        <v>25</v>
      </c>
      <c r="C1812" s="1356">
        <v>3334</v>
      </c>
      <c r="D1812" s="747" t="str">
        <f t="shared" si="59"/>
        <v>IA3334</v>
      </c>
      <c r="E1812" s="1336">
        <v>0.89600000000000002</v>
      </c>
      <c r="F1812" s="644">
        <f t="shared" si="60"/>
        <v>0.90600000000000003</v>
      </c>
      <c r="G1812" s="748" t="s">
        <v>280</v>
      </c>
      <c r="H1812" s="1337">
        <v>0.14000000000000001</v>
      </c>
      <c r="I1812" s="338"/>
    </row>
    <row r="1813" spans="2:9">
      <c r="B1813" s="651" t="s">
        <v>25</v>
      </c>
      <c r="C1813" s="1356">
        <v>3336</v>
      </c>
      <c r="D1813" s="747" t="str">
        <f t="shared" si="59"/>
        <v>IA3336</v>
      </c>
      <c r="E1813" s="1336">
        <v>1.147</v>
      </c>
      <c r="F1813" s="644">
        <f t="shared" si="60"/>
        <v>1.1319999999999999</v>
      </c>
      <c r="G1813" s="748" t="s">
        <v>280</v>
      </c>
      <c r="H1813" s="1337">
        <v>0.25</v>
      </c>
      <c r="I1813" s="338"/>
    </row>
    <row r="1814" spans="2:9">
      <c r="B1814" s="651" t="s">
        <v>25</v>
      </c>
      <c r="C1814" s="1356">
        <v>3365</v>
      </c>
      <c r="D1814" s="747" t="str">
        <f t="shared" si="59"/>
        <v>IA3365</v>
      </c>
      <c r="E1814" s="1336">
        <v>1.1220000000000001</v>
      </c>
      <c r="F1814" s="644">
        <f t="shared" si="60"/>
        <v>1.1100000000000001</v>
      </c>
      <c r="G1814" s="748" t="s">
        <v>280</v>
      </c>
      <c r="H1814" s="1337">
        <v>0.72</v>
      </c>
      <c r="I1814" s="338"/>
    </row>
    <row r="1815" spans="2:9">
      <c r="B1815" s="651" t="s">
        <v>25</v>
      </c>
      <c r="C1815" s="1356">
        <v>3372</v>
      </c>
      <c r="D1815" s="747" t="str">
        <f t="shared" si="59"/>
        <v>IA3372</v>
      </c>
      <c r="E1815" s="1336">
        <v>0.93899999999999995</v>
      </c>
      <c r="F1815" s="644">
        <f t="shared" si="60"/>
        <v>0.94499999999999995</v>
      </c>
      <c r="G1815" s="748" t="s">
        <v>280</v>
      </c>
      <c r="H1815" s="1337">
        <v>0.68</v>
      </c>
      <c r="I1815" s="338"/>
    </row>
    <row r="1816" spans="2:9">
      <c r="B1816" s="651" t="s">
        <v>25</v>
      </c>
      <c r="C1816" s="1356">
        <v>3373</v>
      </c>
      <c r="D1816" s="747" t="str">
        <f t="shared" si="59"/>
        <v>IA3373</v>
      </c>
      <c r="E1816" s="1336">
        <v>0.89600000000000002</v>
      </c>
      <c r="F1816" s="644">
        <f t="shared" si="60"/>
        <v>0.90600000000000003</v>
      </c>
      <c r="G1816" s="748" t="s">
        <v>280</v>
      </c>
      <c r="H1816" s="1337">
        <v>0.14000000000000001</v>
      </c>
      <c r="I1816" s="338"/>
    </row>
    <row r="1817" spans="2:9">
      <c r="B1817" s="651" t="s">
        <v>25</v>
      </c>
      <c r="C1817" s="1356">
        <v>3383</v>
      </c>
      <c r="D1817" s="747" t="str">
        <f t="shared" si="59"/>
        <v>IA3383</v>
      </c>
      <c r="E1817" s="1336">
        <v>0.97499999999999998</v>
      </c>
      <c r="F1817" s="644">
        <f t="shared" si="60"/>
        <v>0.97799999999999998</v>
      </c>
      <c r="G1817" s="748" t="s">
        <v>280</v>
      </c>
      <c r="H1817" s="1337">
        <v>0.61</v>
      </c>
      <c r="I1817" s="338"/>
    </row>
    <row r="1818" spans="2:9">
      <c r="B1818" s="651" t="s">
        <v>25</v>
      </c>
      <c r="C1818" s="1356">
        <v>3385</v>
      </c>
      <c r="D1818" s="747" t="str">
        <f t="shared" si="59"/>
        <v>IA3385</v>
      </c>
      <c r="E1818" s="1336">
        <v>0.82299999999999995</v>
      </c>
      <c r="F1818" s="644">
        <f t="shared" si="60"/>
        <v>0.84099999999999997</v>
      </c>
      <c r="G1818" s="748" t="s">
        <v>280</v>
      </c>
      <c r="H1818" s="1337">
        <v>0.19</v>
      </c>
      <c r="I1818" s="338"/>
    </row>
    <row r="1819" spans="2:9">
      <c r="B1819" s="651" t="s">
        <v>25</v>
      </c>
      <c r="C1819" s="1356">
        <v>3400</v>
      </c>
      <c r="D1819" s="747" t="str">
        <f t="shared" si="59"/>
        <v>IA3400</v>
      </c>
      <c r="E1819" s="1336">
        <v>1.006</v>
      </c>
      <c r="F1819" s="644">
        <f t="shared" si="60"/>
        <v>1.0049999999999999</v>
      </c>
      <c r="G1819" s="748" t="s">
        <v>280</v>
      </c>
      <c r="H1819" s="1337">
        <v>0.68</v>
      </c>
      <c r="I1819" s="338"/>
    </row>
    <row r="1820" spans="2:9">
      <c r="B1820" s="651" t="s">
        <v>25</v>
      </c>
      <c r="C1820" s="1356">
        <v>3507</v>
      </c>
      <c r="D1820" s="747" t="str">
        <f t="shared" si="59"/>
        <v>IA3507</v>
      </c>
      <c r="E1820" s="1336">
        <v>0.93799999999999994</v>
      </c>
      <c r="F1820" s="644">
        <f t="shared" si="60"/>
        <v>0.94399999999999995</v>
      </c>
      <c r="G1820" s="748" t="s">
        <v>280</v>
      </c>
      <c r="H1820" s="1337">
        <v>0.61</v>
      </c>
      <c r="I1820" s="338"/>
    </row>
    <row r="1821" spans="2:9">
      <c r="B1821" s="651" t="s">
        <v>25</v>
      </c>
      <c r="C1821" s="1356">
        <v>3515</v>
      </c>
      <c r="D1821" s="747" t="str">
        <f t="shared" si="59"/>
        <v>IA3515</v>
      </c>
      <c r="E1821" s="1336">
        <v>0.89600000000000002</v>
      </c>
      <c r="F1821" s="644">
        <f t="shared" si="60"/>
        <v>0.90600000000000003</v>
      </c>
      <c r="G1821" s="748" t="s">
        <v>280</v>
      </c>
      <c r="H1821" s="1337">
        <v>0.14000000000000001</v>
      </c>
      <c r="I1821" s="338"/>
    </row>
    <row r="1822" spans="2:9">
      <c r="B1822" s="651" t="s">
        <v>25</v>
      </c>
      <c r="C1822" s="1356">
        <v>3548</v>
      </c>
      <c r="D1822" s="747" t="str">
        <f t="shared" si="59"/>
        <v>IA3548</v>
      </c>
      <c r="E1822" s="1336">
        <v>0.89600000000000002</v>
      </c>
      <c r="F1822" s="644">
        <f t="shared" si="60"/>
        <v>0.90600000000000003</v>
      </c>
      <c r="G1822" s="748" t="s">
        <v>280</v>
      </c>
      <c r="H1822" s="1337">
        <v>0.14000000000000001</v>
      </c>
      <c r="I1822" s="338"/>
    </row>
    <row r="1823" spans="2:9">
      <c r="B1823" s="651" t="s">
        <v>25</v>
      </c>
      <c r="C1823" s="1356">
        <v>3559</v>
      </c>
      <c r="D1823" s="747" t="str">
        <f t="shared" si="59"/>
        <v>IA3559</v>
      </c>
      <c r="E1823" s="1336">
        <v>0.94199999999999995</v>
      </c>
      <c r="F1823" s="644">
        <f t="shared" si="60"/>
        <v>0.94799999999999995</v>
      </c>
      <c r="G1823" s="748" t="s">
        <v>280</v>
      </c>
      <c r="H1823" s="1337">
        <v>0.9</v>
      </c>
      <c r="I1823" s="338"/>
    </row>
    <row r="1824" spans="2:9">
      <c r="B1824" s="651" t="s">
        <v>25</v>
      </c>
      <c r="C1824" s="1356">
        <v>3574</v>
      </c>
      <c r="D1824" s="747" t="str">
        <f t="shared" si="59"/>
        <v>IA3574</v>
      </c>
      <c r="E1824" s="1336">
        <v>0.95499999999999996</v>
      </c>
      <c r="F1824" s="644">
        <f t="shared" si="60"/>
        <v>0.96</v>
      </c>
      <c r="G1824" s="748" t="s">
        <v>280</v>
      </c>
      <c r="H1824" s="1337">
        <v>0.56000000000000005</v>
      </c>
      <c r="I1824" s="338"/>
    </row>
    <row r="1825" spans="2:9">
      <c r="B1825" s="651" t="s">
        <v>25</v>
      </c>
      <c r="C1825" s="1356">
        <v>3581</v>
      </c>
      <c r="D1825" s="747" t="str">
        <f t="shared" si="59"/>
        <v>IA3581</v>
      </c>
      <c r="E1825" s="1336">
        <v>1.153</v>
      </c>
      <c r="F1825" s="644">
        <f t="shared" si="60"/>
        <v>1.1379999999999999</v>
      </c>
      <c r="G1825" s="748" t="s">
        <v>280</v>
      </c>
      <c r="H1825" s="1337">
        <v>0.6</v>
      </c>
      <c r="I1825" s="338"/>
    </row>
    <row r="1826" spans="2:9">
      <c r="B1826" s="651" t="s">
        <v>25</v>
      </c>
      <c r="C1826" s="1356">
        <v>3612</v>
      </c>
      <c r="D1826" s="747" t="str">
        <f t="shared" si="59"/>
        <v>IA3612</v>
      </c>
      <c r="E1826" s="1336">
        <v>1.05</v>
      </c>
      <c r="F1826" s="644">
        <f t="shared" si="60"/>
        <v>1.0449999999999999</v>
      </c>
      <c r="G1826" s="748" t="s">
        <v>280</v>
      </c>
      <c r="H1826" s="1337">
        <v>0.48</v>
      </c>
      <c r="I1826" s="338"/>
    </row>
    <row r="1827" spans="2:9">
      <c r="B1827" s="651" t="s">
        <v>25</v>
      </c>
      <c r="C1827" s="1356">
        <v>3620</v>
      </c>
      <c r="D1827" s="747" t="str">
        <f t="shared" si="59"/>
        <v>IA3620</v>
      </c>
      <c r="E1827" s="1336">
        <v>0.93799999999999994</v>
      </c>
      <c r="F1827" s="644">
        <f t="shared" si="60"/>
        <v>0.94399999999999995</v>
      </c>
      <c r="G1827" s="748" t="s">
        <v>280</v>
      </c>
      <c r="H1827" s="1337">
        <v>0.68</v>
      </c>
      <c r="I1827" s="338"/>
    </row>
    <row r="1828" spans="2:9">
      <c r="B1828" s="651" t="s">
        <v>25</v>
      </c>
      <c r="C1828" s="1356">
        <v>3629</v>
      </c>
      <c r="D1828" s="747" t="str">
        <f t="shared" si="59"/>
        <v>IA3629</v>
      </c>
      <c r="E1828" s="1336">
        <v>0.91900000000000004</v>
      </c>
      <c r="F1828" s="644">
        <f t="shared" si="60"/>
        <v>0.92700000000000005</v>
      </c>
      <c r="G1828" s="748" t="s">
        <v>280</v>
      </c>
      <c r="H1828" s="1337">
        <v>0.49</v>
      </c>
      <c r="I1828" s="338"/>
    </row>
    <row r="1829" spans="2:9">
      <c r="B1829" s="651" t="s">
        <v>25</v>
      </c>
      <c r="C1829" s="1356">
        <v>3632</v>
      </c>
      <c r="D1829" s="747" t="str">
        <f t="shared" si="59"/>
        <v>IA3632</v>
      </c>
      <c r="E1829" s="1336">
        <v>1.0029999999999999</v>
      </c>
      <c r="F1829" s="644">
        <f t="shared" si="60"/>
        <v>1.0029999999999999</v>
      </c>
      <c r="G1829" s="748" t="s">
        <v>280</v>
      </c>
      <c r="H1829" s="1337">
        <v>0.55000000000000004</v>
      </c>
      <c r="I1829" s="338"/>
    </row>
    <row r="1830" spans="2:9">
      <c r="B1830" s="651" t="s">
        <v>25</v>
      </c>
      <c r="C1830" s="1356">
        <v>3634</v>
      </c>
      <c r="D1830" s="747" t="str">
        <f t="shared" si="59"/>
        <v>IA3634</v>
      </c>
      <c r="E1830" s="1336">
        <v>1.069</v>
      </c>
      <c r="F1830" s="644">
        <f t="shared" si="60"/>
        <v>1.0620000000000001</v>
      </c>
      <c r="G1830" s="748" t="s">
        <v>280</v>
      </c>
      <c r="H1830" s="1337">
        <v>0.62</v>
      </c>
      <c r="I1830" s="338"/>
    </row>
    <row r="1831" spans="2:9">
      <c r="B1831" s="651" t="s">
        <v>25</v>
      </c>
      <c r="C1831" s="1356">
        <v>3635</v>
      </c>
      <c r="D1831" s="747" t="str">
        <f t="shared" si="59"/>
        <v>IA3635</v>
      </c>
      <c r="E1831" s="1336">
        <v>0.999</v>
      </c>
      <c r="F1831" s="644">
        <f t="shared" si="60"/>
        <v>0.999</v>
      </c>
      <c r="G1831" s="748" t="s">
        <v>280</v>
      </c>
      <c r="H1831" s="1337">
        <v>0.63</v>
      </c>
      <c r="I1831" s="338"/>
    </row>
    <row r="1832" spans="2:9">
      <c r="B1832" s="651" t="s">
        <v>25</v>
      </c>
      <c r="C1832" s="1356">
        <v>3638</v>
      </c>
      <c r="D1832" s="747" t="str">
        <f t="shared" si="59"/>
        <v>IA3638</v>
      </c>
      <c r="E1832" s="1336">
        <v>0.82299999999999995</v>
      </c>
      <c r="F1832" s="644">
        <f t="shared" si="60"/>
        <v>0.84099999999999997</v>
      </c>
      <c r="G1832" s="748" t="s">
        <v>280</v>
      </c>
      <c r="H1832" s="1337">
        <v>0.19</v>
      </c>
      <c r="I1832" s="338"/>
    </row>
    <row r="1833" spans="2:9">
      <c r="B1833" s="651" t="s">
        <v>25</v>
      </c>
      <c r="C1833" s="1356">
        <v>3642</v>
      </c>
      <c r="D1833" s="747" t="str">
        <f t="shared" si="59"/>
        <v>IA3642</v>
      </c>
      <c r="E1833" s="1336">
        <v>0.89600000000000002</v>
      </c>
      <c r="F1833" s="644">
        <f t="shared" si="60"/>
        <v>0.90600000000000003</v>
      </c>
      <c r="G1833" s="748" t="s">
        <v>280</v>
      </c>
      <c r="H1833" s="1337">
        <v>0.14000000000000001</v>
      </c>
      <c r="I1833" s="338"/>
    </row>
    <row r="1834" spans="2:9">
      <c r="B1834" s="651" t="s">
        <v>25</v>
      </c>
      <c r="C1834" s="1356">
        <v>3643</v>
      </c>
      <c r="D1834" s="747" t="str">
        <f t="shared" si="59"/>
        <v>IA3643</v>
      </c>
      <c r="E1834" s="1336">
        <v>1.0880000000000001</v>
      </c>
      <c r="F1834" s="644">
        <f t="shared" si="60"/>
        <v>1.079</v>
      </c>
      <c r="G1834" s="748" t="s">
        <v>280</v>
      </c>
      <c r="H1834" s="1337">
        <v>0.49</v>
      </c>
      <c r="I1834" s="338"/>
    </row>
    <row r="1835" spans="2:9">
      <c r="B1835" s="651" t="s">
        <v>25</v>
      </c>
      <c r="C1835" s="1356">
        <v>3647</v>
      </c>
      <c r="D1835" s="747" t="str">
        <f t="shared" si="59"/>
        <v>IA3647</v>
      </c>
      <c r="E1835" s="1336">
        <v>1.038</v>
      </c>
      <c r="F1835" s="644">
        <f t="shared" si="60"/>
        <v>1.034</v>
      </c>
      <c r="G1835" s="748" t="s">
        <v>280</v>
      </c>
      <c r="H1835" s="1337">
        <v>0.69</v>
      </c>
      <c r="I1835" s="338"/>
    </row>
    <row r="1836" spans="2:9">
      <c r="B1836" s="651" t="s">
        <v>25</v>
      </c>
      <c r="C1836" s="1356">
        <v>3648</v>
      </c>
      <c r="D1836" s="747" t="str">
        <f t="shared" si="59"/>
        <v>IA3648</v>
      </c>
      <c r="E1836" s="1336">
        <v>0.96499999999999997</v>
      </c>
      <c r="F1836" s="644">
        <f t="shared" si="60"/>
        <v>0.96899999999999997</v>
      </c>
      <c r="G1836" s="748" t="s">
        <v>280</v>
      </c>
      <c r="H1836" s="1337">
        <v>0.64</v>
      </c>
      <c r="I1836" s="338"/>
    </row>
    <row r="1837" spans="2:9">
      <c r="B1837" s="651" t="s">
        <v>25</v>
      </c>
      <c r="C1837" s="1356">
        <v>3681</v>
      </c>
      <c r="D1837" s="747" t="str">
        <f t="shared" si="59"/>
        <v>IA3681</v>
      </c>
      <c r="E1837" s="1336">
        <v>0.874</v>
      </c>
      <c r="F1837" s="644">
        <f t="shared" si="60"/>
        <v>0.88700000000000001</v>
      </c>
      <c r="G1837" s="748" t="s">
        <v>280</v>
      </c>
      <c r="H1837" s="1337">
        <v>0.45</v>
      </c>
      <c r="I1837" s="338"/>
    </row>
    <row r="1838" spans="2:9">
      <c r="B1838" s="651" t="s">
        <v>25</v>
      </c>
      <c r="C1838" s="1356">
        <v>3685</v>
      </c>
      <c r="D1838" s="747" t="str">
        <f t="shared" si="59"/>
        <v>IA3685</v>
      </c>
      <c r="E1838" s="1336">
        <v>1.0009999999999999</v>
      </c>
      <c r="F1838" s="644">
        <f t="shared" si="60"/>
        <v>1.0009999999999999</v>
      </c>
      <c r="G1838" s="748" t="s">
        <v>280</v>
      </c>
      <c r="H1838" s="1337">
        <v>0.56000000000000005</v>
      </c>
      <c r="I1838" s="338"/>
    </row>
    <row r="1839" spans="2:9">
      <c r="B1839" s="651" t="s">
        <v>25</v>
      </c>
      <c r="C1839" s="1356">
        <v>3719</v>
      </c>
      <c r="D1839" s="747" t="str">
        <f t="shared" si="59"/>
        <v>IA3719</v>
      </c>
      <c r="E1839" s="1336">
        <v>1.1439999999999999</v>
      </c>
      <c r="F1839" s="644">
        <f t="shared" si="60"/>
        <v>1.1299999999999999</v>
      </c>
      <c r="G1839" s="748" t="s">
        <v>280</v>
      </c>
      <c r="H1839" s="1337">
        <v>0.48</v>
      </c>
      <c r="I1839" s="338"/>
    </row>
    <row r="1840" spans="2:9">
      <c r="B1840" s="651" t="s">
        <v>25</v>
      </c>
      <c r="C1840" s="1356">
        <v>3724</v>
      </c>
      <c r="D1840" s="747" t="str">
        <f t="shared" si="59"/>
        <v>IA3724</v>
      </c>
      <c r="E1840" s="1336">
        <v>1.661</v>
      </c>
      <c r="F1840" s="644">
        <f t="shared" si="60"/>
        <v>1.595</v>
      </c>
      <c r="G1840" s="748" t="s">
        <v>280</v>
      </c>
      <c r="H1840" s="1337">
        <v>0.51</v>
      </c>
      <c r="I1840" s="338"/>
    </row>
    <row r="1841" spans="2:9">
      <c r="B1841" s="651" t="s">
        <v>25</v>
      </c>
      <c r="C1841" s="1356">
        <v>3726</v>
      </c>
      <c r="D1841" s="747" t="str">
        <f t="shared" si="59"/>
        <v>IA3726</v>
      </c>
      <c r="E1841" s="1336">
        <v>1.121</v>
      </c>
      <c r="F1841" s="644">
        <f t="shared" si="60"/>
        <v>1.109</v>
      </c>
      <c r="G1841" s="748" t="s">
        <v>280</v>
      </c>
      <c r="H1841" s="1337">
        <v>0.62</v>
      </c>
      <c r="I1841" s="338"/>
    </row>
    <row r="1842" spans="2:9">
      <c r="B1842" s="651" t="s">
        <v>25</v>
      </c>
      <c r="C1842" s="1356">
        <v>3803</v>
      </c>
      <c r="D1842" s="747" t="str">
        <f t="shared" si="59"/>
        <v>IA3803</v>
      </c>
      <c r="E1842" s="1336">
        <v>0.97599999999999998</v>
      </c>
      <c r="F1842" s="644">
        <f t="shared" si="60"/>
        <v>0.97799999999999998</v>
      </c>
      <c r="G1842" s="748" t="s">
        <v>280</v>
      </c>
      <c r="H1842" s="1337">
        <v>0.64</v>
      </c>
      <c r="I1842" s="338"/>
    </row>
    <row r="1843" spans="2:9">
      <c r="B1843" s="651" t="s">
        <v>25</v>
      </c>
      <c r="C1843" s="1356">
        <v>3807</v>
      </c>
      <c r="D1843" s="747" t="str">
        <f t="shared" si="59"/>
        <v>IA3807</v>
      </c>
      <c r="E1843" s="1336">
        <v>1.2270000000000001</v>
      </c>
      <c r="F1843" s="644">
        <f t="shared" si="60"/>
        <v>1.204</v>
      </c>
      <c r="G1843" s="748" t="s">
        <v>280</v>
      </c>
      <c r="H1843" s="1337">
        <v>0.56999999999999995</v>
      </c>
      <c r="I1843" s="338"/>
    </row>
    <row r="1844" spans="2:9">
      <c r="B1844" s="651" t="s">
        <v>25</v>
      </c>
      <c r="C1844" s="1356">
        <v>3808</v>
      </c>
      <c r="D1844" s="747" t="str">
        <f t="shared" si="59"/>
        <v>IA3808</v>
      </c>
      <c r="E1844" s="1336">
        <v>0.996</v>
      </c>
      <c r="F1844" s="644">
        <f t="shared" si="60"/>
        <v>0.996</v>
      </c>
      <c r="G1844" s="748" t="s">
        <v>280</v>
      </c>
      <c r="H1844" s="1337">
        <v>0.61</v>
      </c>
      <c r="I1844" s="338"/>
    </row>
    <row r="1845" spans="2:9">
      <c r="B1845" s="651" t="s">
        <v>25</v>
      </c>
      <c r="C1845" s="1356">
        <v>3821</v>
      </c>
      <c r="D1845" s="747" t="str">
        <f t="shared" si="59"/>
        <v>IA3821</v>
      </c>
      <c r="E1845" s="1336">
        <v>1.014</v>
      </c>
      <c r="F1845" s="644">
        <f t="shared" si="60"/>
        <v>1.0129999999999999</v>
      </c>
      <c r="G1845" s="748" t="s">
        <v>280</v>
      </c>
      <c r="H1845" s="1337">
        <v>0.59</v>
      </c>
      <c r="I1845" s="338"/>
    </row>
    <row r="1846" spans="2:9">
      <c r="B1846" s="651" t="s">
        <v>25</v>
      </c>
      <c r="C1846" s="1356">
        <v>3822</v>
      </c>
      <c r="D1846" s="747" t="str">
        <f t="shared" si="59"/>
        <v>IA3822</v>
      </c>
      <c r="E1846" s="1336">
        <v>1.046</v>
      </c>
      <c r="F1846" s="644">
        <f t="shared" si="60"/>
        <v>1.0409999999999999</v>
      </c>
      <c r="G1846" s="748" t="s">
        <v>280</v>
      </c>
      <c r="H1846" s="1337">
        <v>0.66</v>
      </c>
      <c r="I1846" s="338"/>
    </row>
    <row r="1847" spans="2:9">
      <c r="B1847" s="651" t="s">
        <v>25</v>
      </c>
      <c r="C1847" s="1356">
        <v>3824</v>
      </c>
      <c r="D1847" s="747" t="str">
        <f t="shared" si="59"/>
        <v>IA3824</v>
      </c>
      <c r="E1847" s="1336">
        <v>0.84199999999999997</v>
      </c>
      <c r="F1847" s="644">
        <f t="shared" si="60"/>
        <v>0.85799999999999998</v>
      </c>
      <c r="G1847" s="748" t="s">
        <v>280</v>
      </c>
      <c r="H1847" s="1337">
        <v>0.9</v>
      </c>
      <c r="I1847" s="338"/>
    </row>
    <row r="1848" spans="2:9">
      <c r="B1848" s="651" t="s">
        <v>25</v>
      </c>
      <c r="C1848" s="1356">
        <v>3826</v>
      </c>
      <c r="D1848" s="747" t="str">
        <f t="shared" si="59"/>
        <v>IA3826</v>
      </c>
      <c r="E1848" s="1336">
        <v>0.89600000000000002</v>
      </c>
      <c r="F1848" s="644">
        <f t="shared" si="60"/>
        <v>0.90600000000000003</v>
      </c>
      <c r="G1848" s="748" t="s">
        <v>280</v>
      </c>
      <c r="H1848" s="1337">
        <v>0.14000000000000001</v>
      </c>
      <c r="I1848" s="338"/>
    </row>
    <row r="1849" spans="2:9">
      <c r="B1849" s="651" t="s">
        <v>25</v>
      </c>
      <c r="C1849" s="1356">
        <v>3827</v>
      </c>
      <c r="D1849" s="747" t="str">
        <f t="shared" si="59"/>
        <v>IA3827</v>
      </c>
      <c r="E1849" s="1336">
        <v>1.016</v>
      </c>
      <c r="F1849" s="644">
        <f t="shared" si="60"/>
        <v>1.014</v>
      </c>
      <c r="G1849" s="748" t="s">
        <v>280</v>
      </c>
      <c r="H1849" s="1337">
        <v>0.64</v>
      </c>
      <c r="I1849" s="338"/>
    </row>
    <row r="1850" spans="2:9">
      <c r="B1850" s="651" t="s">
        <v>25</v>
      </c>
      <c r="C1850" s="1356">
        <v>3830</v>
      </c>
      <c r="D1850" s="747" t="str">
        <f t="shared" si="59"/>
        <v>IA3830</v>
      </c>
      <c r="E1850" s="1336">
        <v>1.016</v>
      </c>
      <c r="F1850" s="644">
        <f t="shared" si="60"/>
        <v>1.014</v>
      </c>
      <c r="G1850" s="748" t="s">
        <v>280</v>
      </c>
      <c r="H1850" s="1337">
        <v>0.63</v>
      </c>
      <c r="I1850" s="338"/>
    </row>
    <row r="1851" spans="2:9">
      <c r="B1851" s="651" t="s">
        <v>25</v>
      </c>
      <c r="C1851" s="1356">
        <v>3851</v>
      </c>
      <c r="D1851" s="747" t="str">
        <f t="shared" si="59"/>
        <v>IA3851</v>
      </c>
      <c r="E1851" s="1336">
        <v>0.82299999999999995</v>
      </c>
      <c r="F1851" s="644">
        <f t="shared" si="60"/>
        <v>0.84099999999999997</v>
      </c>
      <c r="G1851" s="748" t="s">
        <v>280</v>
      </c>
      <c r="H1851" s="1337">
        <v>0.19</v>
      </c>
      <c r="I1851" s="338"/>
    </row>
    <row r="1852" spans="2:9">
      <c r="B1852" s="651" t="s">
        <v>25</v>
      </c>
      <c r="C1852" s="1356">
        <v>3865</v>
      </c>
      <c r="D1852" s="747" t="str">
        <f t="shared" si="59"/>
        <v>IA3865</v>
      </c>
      <c r="E1852" s="1336">
        <v>1.016</v>
      </c>
      <c r="F1852" s="644">
        <f t="shared" si="60"/>
        <v>1.014</v>
      </c>
      <c r="G1852" s="748" t="s">
        <v>280</v>
      </c>
      <c r="H1852" s="1337">
        <v>0.63</v>
      </c>
      <c r="I1852" s="338"/>
    </row>
    <row r="1853" spans="2:9">
      <c r="B1853" s="651" t="s">
        <v>25</v>
      </c>
      <c r="C1853" s="1356">
        <v>3881</v>
      </c>
      <c r="D1853" s="747" t="str">
        <f t="shared" si="59"/>
        <v>IA3881</v>
      </c>
      <c r="E1853" s="1336">
        <v>1.0149999999999999</v>
      </c>
      <c r="F1853" s="644">
        <f t="shared" si="60"/>
        <v>1.014</v>
      </c>
      <c r="G1853" s="748" t="s">
        <v>280</v>
      </c>
      <c r="H1853" s="1337">
        <v>0.63</v>
      </c>
      <c r="I1853" s="338"/>
    </row>
    <row r="1854" spans="2:9">
      <c r="B1854" s="651" t="s">
        <v>25</v>
      </c>
      <c r="C1854" s="1356">
        <v>4000</v>
      </c>
      <c r="D1854" s="747" t="str">
        <f t="shared" si="59"/>
        <v>IA4000</v>
      </c>
      <c r="E1854" s="1336">
        <v>1.319</v>
      </c>
      <c r="F1854" s="644">
        <f t="shared" si="60"/>
        <v>1.2869999999999999</v>
      </c>
      <c r="G1854" s="748" t="s">
        <v>280</v>
      </c>
      <c r="H1854" s="1337">
        <v>0.98</v>
      </c>
      <c r="I1854" s="338"/>
    </row>
    <row r="1855" spans="2:9">
      <c r="B1855" s="651" t="s">
        <v>25</v>
      </c>
      <c r="C1855" s="1356">
        <v>4021</v>
      </c>
      <c r="D1855" s="747" t="str">
        <f t="shared" si="59"/>
        <v>IA4021</v>
      </c>
      <c r="E1855" s="1336">
        <v>1.0509999999999999</v>
      </c>
      <c r="F1855" s="644">
        <f t="shared" si="60"/>
        <v>1.046</v>
      </c>
      <c r="G1855" s="748" t="s">
        <v>280</v>
      </c>
      <c r="H1855" s="1337">
        <v>0.71</v>
      </c>
      <c r="I1855" s="338"/>
    </row>
    <row r="1856" spans="2:9">
      <c r="B1856" s="651" t="s">
        <v>25</v>
      </c>
      <c r="C1856" s="1356">
        <v>4024</v>
      </c>
      <c r="D1856" s="747" t="str">
        <f t="shared" si="59"/>
        <v>IA4024</v>
      </c>
      <c r="E1856" s="1336">
        <v>1.137</v>
      </c>
      <c r="F1856" s="644">
        <f t="shared" si="60"/>
        <v>1.123</v>
      </c>
      <c r="G1856" s="748" t="s">
        <v>280</v>
      </c>
      <c r="H1856" s="1337">
        <v>0.87</v>
      </c>
      <c r="I1856" s="338"/>
    </row>
    <row r="1857" spans="2:9">
      <c r="B1857" s="651" t="s">
        <v>25</v>
      </c>
      <c r="C1857" s="1356">
        <v>4034</v>
      </c>
      <c r="D1857" s="747" t="str">
        <f t="shared" si="59"/>
        <v>IA4034</v>
      </c>
      <c r="E1857" s="1336">
        <v>1.079</v>
      </c>
      <c r="F1857" s="644">
        <f t="shared" si="60"/>
        <v>1.071</v>
      </c>
      <c r="G1857" s="748" t="s">
        <v>280</v>
      </c>
      <c r="H1857" s="1337">
        <v>0.93</v>
      </c>
      <c r="I1857" s="338"/>
    </row>
    <row r="1858" spans="2:9">
      <c r="B1858" s="651" t="s">
        <v>25</v>
      </c>
      <c r="C1858" s="1356">
        <v>4036</v>
      </c>
      <c r="D1858" s="747" t="str">
        <f t="shared" si="59"/>
        <v>IA4036</v>
      </c>
      <c r="E1858" s="1336">
        <v>0.92100000000000004</v>
      </c>
      <c r="F1858" s="644">
        <f t="shared" si="60"/>
        <v>0.92900000000000005</v>
      </c>
      <c r="G1858" s="748" t="s">
        <v>280</v>
      </c>
      <c r="H1858" s="1337">
        <v>0.82</v>
      </c>
      <c r="I1858" s="338"/>
    </row>
    <row r="1859" spans="2:9">
      <c r="B1859" s="651" t="s">
        <v>25</v>
      </c>
      <c r="C1859" s="1356">
        <v>4038</v>
      </c>
      <c r="D1859" s="747" t="str">
        <f t="shared" si="59"/>
        <v>IA4038</v>
      </c>
      <c r="E1859" s="1336">
        <v>0.97799999999999998</v>
      </c>
      <c r="F1859" s="644">
        <f t="shared" si="60"/>
        <v>0.98</v>
      </c>
      <c r="G1859" s="748" t="s">
        <v>280</v>
      </c>
      <c r="H1859" s="1337">
        <v>0.6</v>
      </c>
      <c r="I1859" s="338"/>
    </row>
    <row r="1860" spans="2:9">
      <c r="B1860" s="651" t="s">
        <v>25</v>
      </c>
      <c r="C1860" s="1356">
        <v>4062</v>
      </c>
      <c r="D1860" s="747" t="str">
        <f t="shared" si="59"/>
        <v>IA4062</v>
      </c>
      <c r="E1860" s="1336">
        <v>0.95199999999999996</v>
      </c>
      <c r="F1860" s="644">
        <f t="shared" si="60"/>
        <v>0.95699999999999996</v>
      </c>
      <c r="G1860" s="748" t="s">
        <v>280</v>
      </c>
      <c r="H1860" s="1337">
        <v>0.55000000000000004</v>
      </c>
      <c r="I1860" s="338"/>
    </row>
    <row r="1861" spans="2:9">
      <c r="B1861" s="651" t="s">
        <v>25</v>
      </c>
      <c r="C1861" s="1356">
        <v>4101</v>
      </c>
      <c r="D1861" s="747" t="str">
        <f t="shared" si="59"/>
        <v>IA4101</v>
      </c>
      <c r="E1861" s="1336">
        <v>0.98699999999999999</v>
      </c>
      <c r="F1861" s="644">
        <f t="shared" si="60"/>
        <v>0.98799999999999999</v>
      </c>
      <c r="G1861" s="748" t="s">
        <v>280</v>
      </c>
      <c r="H1861" s="1337">
        <v>0.67</v>
      </c>
      <c r="I1861" s="338"/>
    </row>
    <row r="1862" spans="2:9">
      <c r="B1862" s="651" t="s">
        <v>25</v>
      </c>
      <c r="C1862" s="1356">
        <v>4109</v>
      </c>
      <c r="D1862" s="747" t="str">
        <f t="shared" si="59"/>
        <v>IA4109</v>
      </c>
      <c r="E1862" s="1336">
        <v>0.82299999999999995</v>
      </c>
      <c r="F1862" s="644">
        <f t="shared" si="60"/>
        <v>0.84099999999999997</v>
      </c>
      <c r="G1862" s="748" t="s">
        <v>280</v>
      </c>
      <c r="H1862" s="1337">
        <v>0.19</v>
      </c>
      <c r="I1862" s="338"/>
    </row>
    <row r="1863" spans="2:9">
      <c r="B1863" s="651" t="s">
        <v>25</v>
      </c>
      <c r="C1863" s="1356">
        <v>4110</v>
      </c>
      <c r="D1863" s="747" t="str">
        <f t="shared" si="59"/>
        <v>IA4110</v>
      </c>
      <c r="E1863" s="1336">
        <v>0.95199999999999996</v>
      </c>
      <c r="F1863" s="644">
        <f t="shared" si="60"/>
        <v>0.95699999999999996</v>
      </c>
      <c r="G1863" s="748" t="s">
        <v>280</v>
      </c>
      <c r="H1863" s="1337">
        <v>0.55000000000000004</v>
      </c>
      <c r="I1863" s="338"/>
    </row>
    <row r="1864" spans="2:9">
      <c r="B1864" s="651" t="s">
        <v>25</v>
      </c>
      <c r="C1864" s="1356">
        <v>4111</v>
      </c>
      <c r="D1864" s="747" t="str">
        <f t="shared" si="59"/>
        <v>IA4111</v>
      </c>
      <c r="E1864" s="1336">
        <v>0.82299999999999995</v>
      </c>
      <c r="F1864" s="644">
        <f t="shared" si="60"/>
        <v>0.84099999999999997</v>
      </c>
      <c r="G1864" s="748" t="s">
        <v>280</v>
      </c>
      <c r="H1864" s="1337">
        <v>0.19</v>
      </c>
      <c r="I1864" s="338"/>
    </row>
    <row r="1865" spans="2:9">
      <c r="B1865" s="651" t="s">
        <v>25</v>
      </c>
      <c r="C1865" s="1356">
        <v>4114</v>
      </c>
      <c r="D1865" s="747" t="str">
        <f t="shared" si="59"/>
        <v>IA4114</v>
      </c>
      <c r="E1865" s="1336">
        <v>0.89600000000000002</v>
      </c>
      <c r="F1865" s="644">
        <f t="shared" si="60"/>
        <v>0.90600000000000003</v>
      </c>
      <c r="G1865" s="748" t="s">
        <v>280</v>
      </c>
      <c r="H1865" s="1337">
        <v>0.14000000000000001</v>
      </c>
      <c r="I1865" s="338"/>
    </row>
    <row r="1866" spans="2:9">
      <c r="B1866" s="651" t="s">
        <v>25</v>
      </c>
      <c r="C1866" s="1356">
        <v>4130</v>
      </c>
      <c r="D1866" s="747" t="str">
        <f t="shared" si="59"/>
        <v>IA4130</v>
      </c>
      <c r="E1866" s="1336">
        <v>1.004</v>
      </c>
      <c r="F1866" s="644">
        <f t="shared" si="60"/>
        <v>1.004</v>
      </c>
      <c r="G1866" s="748" t="s">
        <v>280</v>
      </c>
      <c r="H1866" s="1337">
        <v>0.68</v>
      </c>
      <c r="I1866" s="338"/>
    </row>
    <row r="1867" spans="2:9">
      <c r="B1867" s="651" t="s">
        <v>25</v>
      </c>
      <c r="C1867" s="1356">
        <v>4131</v>
      </c>
      <c r="D1867" s="747" t="str">
        <f t="shared" ref="D1867:D1930" si="61">B1867&amp;TEXT(C1867,"0000")</f>
        <v>IA4131</v>
      </c>
      <c r="E1867" s="1336">
        <v>0.82299999999999995</v>
      </c>
      <c r="F1867" s="644">
        <f t="shared" ref="F1867:F1930" si="62">IF(E1867="NA","NA",ROUND((E1867-1)*0.9+1,3))</f>
        <v>0.84099999999999997</v>
      </c>
      <c r="G1867" s="748" t="s">
        <v>280</v>
      </c>
      <c r="H1867" s="1337">
        <v>0.19</v>
      </c>
      <c r="I1867" s="338"/>
    </row>
    <row r="1868" spans="2:9">
      <c r="B1868" s="651" t="s">
        <v>25</v>
      </c>
      <c r="C1868" s="1356">
        <v>4133</v>
      </c>
      <c r="D1868" s="747" t="str">
        <f t="shared" si="61"/>
        <v>IA4133</v>
      </c>
      <c r="E1868" s="1336">
        <v>0.96299999999999997</v>
      </c>
      <c r="F1868" s="644">
        <f t="shared" si="62"/>
        <v>0.96699999999999997</v>
      </c>
      <c r="G1868" s="748" t="s">
        <v>280</v>
      </c>
      <c r="H1868" s="1337">
        <v>0.6</v>
      </c>
      <c r="I1868" s="338"/>
    </row>
    <row r="1869" spans="2:9">
      <c r="B1869" s="651" t="s">
        <v>25</v>
      </c>
      <c r="C1869" s="1356">
        <v>4149</v>
      </c>
      <c r="D1869" s="747" t="str">
        <f t="shared" si="61"/>
        <v>IA4149</v>
      </c>
      <c r="E1869" s="1336">
        <v>0.93</v>
      </c>
      <c r="F1869" s="644">
        <f t="shared" si="62"/>
        <v>0.93700000000000006</v>
      </c>
      <c r="G1869" s="748" t="s">
        <v>280</v>
      </c>
      <c r="H1869" s="1337">
        <v>0.56999999999999995</v>
      </c>
      <c r="I1869" s="338"/>
    </row>
    <row r="1870" spans="2:9">
      <c r="B1870" s="651" t="s">
        <v>25</v>
      </c>
      <c r="C1870" s="1356">
        <v>4206</v>
      </c>
      <c r="D1870" s="747" t="str">
        <f t="shared" si="61"/>
        <v>IA4206</v>
      </c>
      <c r="E1870" s="1336">
        <v>0.89600000000000002</v>
      </c>
      <c r="F1870" s="644">
        <f t="shared" si="62"/>
        <v>0.90600000000000003</v>
      </c>
      <c r="G1870" s="748" t="s">
        <v>280</v>
      </c>
      <c r="H1870" s="1337">
        <v>0.14000000000000001</v>
      </c>
      <c r="I1870" s="338"/>
    </row>
    <row r="1871" spans="2:9">
      <c r="B1871" s="651" t="s">
        <v>25</v>
      </c>
      <c r="C1871" s="1356">
        <v>4207</v>
      </c>
      <c r="D1871" s="747" t="str">
        <f t="shared" si="61"/>
        <v>IA4207</v>
      </c>
      <c r="E1871" s="1336">
        <v>0.73199999999999998</v>
      </c>
      <c r="F1871" s="644">
        <f t="shared" si="62"/>
        <v>0.75900000000000001</v>
      </c>
      <c r="G1871" s="748" t="s">
        <v>280</v>
      </c>
      <c r="H1871" s="1337">
        <v>1.85</v>
      </c>
      <c r="I1871" s="338"/>
    </row>
    <row r="1872" spans="2:9">
      <c r="B1872" s="651" t="s">
        <v>25</v>
      </c>
      <c r="C1872" s="1356">
        <v>4239</v>
      </c>
      <c r="D1872" s="747" t="str">
        <f t="shared" si="61"/>
        <v>IA4239</v>
      </c>
      <c r="E1872" s="1336">
        <v>0.96899999999999997</v>
      </c>
      <c r="F1872" s="644">
        <f t="shared" si="62"/>
        <v>0.97199999999999998</v>
      </c>
      <c r="G1872" s="748" t="s">
        <v>280</v>
      </c>
      <c r="H1872" s="1337">
        <v>0.94</v>
      </c>
      <c r="I1872" s="338"/>
    </row>
    <row r="1873" spans="2:9">
      <c r="B1873" s="651" t="s">
        <v>25</v>
      </c>
      <c r="C1873" s="1356">
        <v>4240</v>
      </c>
      <c r="D1873" s="747" t="str">
        <f t="shared" si="61"/>
        <v>IA4240</v>
      </c>
      <c r="E1873" s="1336">
        <v>0.82299999999999995</v>
      </c>
      <c r="F1873" s="644">
        <f t="shared" si="62"/>
        <v>0.84099999999999997</v>
      </c>
      <c r="G1873" s="748" t="s">
        <v>280</v>
      </c>
      <c r="H1873" s="1337">
        <v>0.19</v>
      </c>
      <c r="I1873" s="338"/>
    </row>
    <row r="1874" spans="2:9">
      <c r="B1874" s="651" t="s">
        <v>25</v>
      </c>
      <c r="C1874" s="1356">
        <v>4243</v>
      </c>
      <c r="D1874" s="747" t="str">
        <f t="shared" si="61"/>
        <v>IA4243</v>
      </c>
      <c r="E1874" s="1336">
        <v>0.97899999999999998</v>
      </c>
      <c r="F1874" s="644">
        <f t="shared" si="62"/>
        <v>0.98099999999999998</v>
      </c>
      <c r="G1874" s="748" t="s">
        <v>280</v>
      </c>
      <c r="H1874" s="1337">
        <v>0.62</v>
      </c>
      <c r="I1874" s="338"/>
    </row>
    <row r="1875" spans="2:9">
      <c r="B1875" s="651" t="s">
        <v>25</v>
      </c>
      <c r="C1875" s="1356">
        <v>4244</v>
      </c>
      <c r="D1875" s="747" t="str">
        <f t="shared" si="61"/>
        <v>IA4244</v>
      </c>
      <c r="E1875" s="1336">
        <v>1.171</v>
      </c>
      <c r="F1875" s="644">
        <f t="shared" si="62"/>
        <v>1.1539999999999999</v>
      </c>
      <c r="G1875" s="748" t="s">
        <v>280</v>
      </c>
      <c r="H1875" s="1337">
        <v>0.63</v>
      </c>
      <c r="I1875" s="338"/>
    </row>
    <row r="1876" spans="2:9">
      <c r="B1876" s="651" t="s">
        <v>25</v>
      </c>
      <c r="C1876" s="1356">
        <v>4250</v>
      </c>
      <c r="D1876" s="747" t="str">
        <f t="shared" si="61"/>
        <v>IA4250</v>
      </c>
      <c r="E1876" s="1336">
        <v>1.0069999999999999</v>
      </c>
      <c r="F1876" s="644">
        <f t="shared" si="62"/>
        <v>1.006</v>
      </c>
      <c r="G1876" s="748" t="s">
        <v>280</v>
      </c>
      <c r="H1876" s="1337">
        <v>0.61</v>
      </c>
      <c r="I1876" s="338"/>
    </row>
    <row r="1877" spans="2:9">
      <c r="B1877" s="651" t="s">
        <v>25</v>
      </c>
      <c r="C1877" s="1356">
        <v>4251</v>
      </c>
      <c r="D1877" s="747" t="str">
        <f t="shared" si="61"/>
        <v>IA4251</v>
      </c>
      <c r="E1877" s="1336">
        <v>0.96699999999999997</v>
      </c>
      <c r="F1877" s="644">
        <f t="shared" si="62"/>
        <v>0.97</v>
      </c>
      <c r="G1877" s="748" t="s">
        <v>280</v>
      </c>
      <c r="H1877" s="1337">
        <v>0.61</v>
      </c>
      <c r="I1877" s="338"/>
    </row>
    <row r="1878" spans="2:9">
      <c r="B1878" s="651" t="s">
        <v>25</v>
      </c>
      <c r="C1878" s="1356">
        <v>4263</v>
      </c>
      <c r="D1878" s="747" t="str">
        <f t="shared" si="61"/>
        <v>IA4263</v>
      </c>
      <c r="E1878" s="1336">
        <v>0.92200000000000004</v>
      </c>
      <c r="F1878" s="644">
        <f t="shared" si="62"/>
        <v>0.93</v>
      </c>
      <c r="G1878" s="748" t="s">
        <v>280</v>
      </c>
      <c r="H1878" s="1337">
        <v>0.8</v>
      </c>
      <c r="I1878" s="338"/>
    </row>
    <row r="1879" spans="2:9">
      <c r="B1879" s="651" t="s">
        <v>25</v>
      </c>
      <c r="C1879" s="1356">
        <v>4273</v>
      </c>
      <c r="D1879" s="747" t="str">
        <f t="shared" si="61"/>
        <v>IA4273</v>
      </c>
      <c r="E1879" s="1336">
        <v>1.0249999999999999</v>
      </c>
      <c r="F1879" s="644">
        <f t="shared" si="62"/>
        <v>1.0229999999999999</v>
      </c>
      <c r="G1879" s="748" t="s">
        <v>280</v>
      </c>
      <c r="H1879" s="1337">
        <v>0.64</v>
      </c>
      <c r="I1879" s="338"/>
    </row>
    <row r="1880" spans="2:9">
      <c r="B1880" s="651" t="s">
        <v>25</v>
      </c>
      <c r="C1880" s="1356">
        <v>4279</v>
      </c>
      <c r="D1880" s="747" t="str">
        <f t="shared" si="61"/>
        <v>IA4279</v>
      </c>
      <c r="E1880" s="1336">
        <v>0.88300000000000001</v>
      </c>
      <c r="F1880" s="644">
        <f t="shared" si="62"/>
        <v>0.89500000000000002</v>
      </c>
      <c r="G1880" s="748" t="s">
        <v>280</v>
      </c>
      <c r="H1880" s="1337">
        <v>1.1499999999999999</v>
      </c>
      <c r="I1880" s="338"/>
    </row>
    <row r="1881" spans="2:9">
      <c r="B1881" s="651" t="s">
        <v>25</v>
      </c>
      <c r="C1881" s="1356">
        <v>4283</v>
      </c>
      <c r="D1881" s="747" t="str">
        <f t="shared" si="61"/>
        <v>IA4283</v>
      </c>
      <c r="E1881" s="1336">
        <v>0.89600000000000002</v>
      </c>
      <c r="F1881" s="644">
        <f t="shared" si="62"/>
        <v>0.90600000000000003</v>
      </c>
      <c r="G1881" s="748" t="s">
        <v>280</v>
      </c>
      <c r="H1881" s="1337">
        <v>0.14000000000000001</v>
      </c>
      <c r="I1881" s="338"/>
    </row>
    <row r="1882" spans="2:9">
      <c r="B1882" s="651" t="s">
        <v>25</v>
      </c>
      <c r="C1882" s="1356">
        <v>4299</v>
      </c>
      <c r="D1882" s="747" t="str">
        <f t="shared" si="61"/>
        <v>IA4299</v>
      </c>
      <c r="E1882" s="1336">
        <v>0.86499999999999999</v>
      </c>
      <c r="F1882" s="644">
        <f t="shared" si="62"/>
        <v>0.879</v>
      </c>
      <c r="G1882" s="748" t="s">
        <v>280</v>
      </c>
      <c r="H1882" s="1337">
        <v>0.46</v>
      </c>
      <c r="I1882" s="338"/>
    </row>
    <row r="1883" spans="2:9">
      <c r="B1883" s="651" t="s">
        <v>25</v>
      </c>
      <c r="C1883" s="1356">
        <v>4304</v>
      </c>
      <c r="D1883" s="747" t="str">
        <f t="shared" si="61"/>
        <v>IA4304</v>
      </c>
      <c r="E1883" s="1336">
        <v>0.95</v>
      </c>
      <c r="F1883" s="644">
        <f t="shared" si="62"/>
        <v>0.95499999999999996</v>
      </c>
      <c r="G1883" s="748" t="s">
        <v>280</v>
      </c>
      <c r="H1883" s="1337">
        <v>0.67</v>
      </c>
      <c r="I1883" s="338"/>
    </row>
    <row r="1884" spans="2:9">
      <c r="B1884" s="651" t="s">
        <v>25</v>
      </c>
      <c r="C1884" s="1356">
        <v>4307</v>
      </c>
      <c r="D1884" s="747" t="str">
        <f t="shared" si="61"/>
        <v>IA4307</v>
      </c>
      <c r="E1884" s="1336">
        <v>0.95</v>
      </c>
      <c r="F1884" s="644">
        <f t="shared" si="62"/>
        <v>0.95499999999999996</v>
      </c>
      <c r="G1884" s="748" t="s">
        <v>280</v>
      </c>
      <c r="H1884" s="1337">
        <v>0.6</v>
      </c>
      <c r="I1884" s="338"/>
    </row>
    <row r="1885" spans="2:9">
      <c r="B1885" s="651" t="s">
        <v>25</v>
      </c>
      <c r="C1885" s="1356">
        <v>4351</v>
      </c>
      <c r="D1885" s="747" t="str">
        <f t="shared" si="61"/>
        <v>IA4351</v>
      </c>
      <c r="E1885" s="1336">
        <v>1.0389999999999999</v>
      </c>
      <c r="F1885" s="644">
        <f t="shared" si="62"/>
        <v>1.0349999999999999</v>
      </c>
      <c r="G1885" s="748" t="s">
        <v>280</v>
      </c>
      <c r="H1885" s="1337">
        <v>0.61</v>
      </c>
      <c r="I1885" s="338"/>
    </row>
    <row r="1886" spans="2:9">
      <c r="B1886" s="651" t="s">
        <v>25</v>
      </c>
      <c r="C1886" s="1356">
        <v>4352</v>
      </c>
      <c r="D1886" s="747" t="str">
        <f t="shared" si="61"/>
        <v>IA4352</v>
      </c>
      <c r="E1886" s="1336">
        <v>0.97699999999999998</v>
      </c>
      <c r="F1886" s="644">
        <f t="shared" si="62"/>
        <v>0.97899999999999998</v>
      </c>
      <c r="G1886" s="748" t="s">
        <v>280</v>
      </c>
      <c r="H1886" s="1337">
        <v>0.62</v>
      </c>
      <c r="I1886" s="338"/>
    </row>
    <row r="1887" spans="2:9">
      <c r="B1887" s="651" t="s">
        <v>25</v>
      </c>
      <c r="C1887" s="1356">
        <v>4361</v>
      </c>
      <c r="D1887" s="747" t="str">
        <f t="shared" si="61"/>
        <v>IA4361</v>
      </c>
      <c r="E1887" s="1336">
        <v>1.0669999999999999</v>
      </c>
      <c r="F1887" s="644">
        <f t="shared" si="62"/>
        <v>1.06</v>
      </c>
      <c r="G1887" s="748" t="s">
        <v>280</v>
      </c>
      <c r="H1887" s="1337">
        <v>7.0000000000000007E-2</v>
      </c>
      <c r="I1887" s="338"/>
    </row>
    <row r="1888" spans="2:9">
      <c r="B1888" s="651" t="s">
        <v>25</v>
      </c>
      <c r="C1888" s="1356">
        <v>4410</v>
      </c>
      <c r="D1888" s="747" t="str">
        <f t="shared" si="61"/>
        <v>IA4410</v>
      </c>
      <c r="E1888" s="1336">
        <v>0.94499999999999995</v>
      </c>
      <c r="F1888" s="644">
        <f t="shared" si="62"/>
        <v>0.95099999999999996</v>
      </c>
      <c r="G1888" s="748" t="s">
        <v>280</v>
      </c>
      <c r="H1888" s="1337">
        <v>0.65</v>
      </c>
      <c r="I1888" s="338"/>
    </row>
    <row r="1889" spans="2:9">
      <c r="B1889" s="651" t="s">
        <v>25</v>
      </c>
      <c r="C1889" s="1356">
        <v>4420</v>
      </c>
      <c r="D1889" s="747" t="str">
        <f t="shared" si="61"/>
        <v>IA4420</v>
      </c>
      <c r="E1889" s="1336">
        <v>1.43</v>
      </c>
      <c r="F1889" s="644">
        <f t="shared" si="62"/>
        <v>1.387</v>
      </c>
      <c r="G1889" s="748" t="s">
        <v>280</v>
      </c>
      <c r="H1889" s="1337">
        <v>0.97</v>
      </c>
      <c r="I1889" s="338"/>
    </row>
    <row r="1890" spans="2:9">
      <c r="B1890" s="651" t="s">
        <v>25</v>
      </c>
      <c r="C1890" s="1356">
        <v>4431</v>
      </c>
      <c r="D1890" s="747" t="str">
        <f t="shared" si="61"/>
        <v>IA4431</v>
      </c>
      <c r="E1890" s="1336">
        <v>0.45400000000000001</v>
      </c>
      <c r="F1890" s="644">
        <f t="shared" si="62"/>
        <v>0.50900000000000001</v>
      </c>
      <c r="G1890" s="748" t="s">
        <v>280</v>
      </c>
      <c r="H1890" s="1337">
        <v>0.28999999999999998</v>
      </c>
      <c r="I1890" s="338"/>
    </row>
    <row r="1891" spans="2:9">
      <c r="B1891" s="651" t="s">
        <v>25</v>
      </c>
      <c r="C1891" s="1356">
        <v>4432</v>
      </c>
      <c r="D1891" s="747" t="str">
        <f t="shared" si="61"/>
        <v>IA4432</v>
      </c>
      <c r="E1891" s="1336">
        <v>0.45400000000000001</v>
      </c>
      <c r="F1891" s="644">
        <f t="shared" si="62"/>
        <v>0.50900000000000001</v>
      </c>
      <c r="G1891" s="748" t="s">
        <v>280</v>
      </c>
      <c r="H1891" s="1337">
        <v>0.28999999999999998</v>
      </c>
      <c r="I1891" s="338"/>
    </row>
    <row r="1892" spans="2:9">
      <c r="B1892" s="651" t="s">
        <v>25</v>
      </c>
      <c r="C1892" s="1356">
        <v>4452</v>
      </c>
      <c r="D1892" s="747" t="str">
        <f t="shared" si="61"/>
        <v>IA4452</v>
      </c>
      <c r="E1892" s="1336">
        <v>1.018</v>
      </c>
      <c r="F1892" s="644">
        <f t="shared" si="62"/>
        <v>1.016</v>
      </c>
      <c r="G1892" s="748" t="s">
        <v>280</v>
      </c>
      <c r="H1892" s="1337">
        <v>0.56999999999999995</v>
      </c>
      <c r="I1892" s="338"/>
    </row>
    <row r="1893" spans="2:9">
      <c r="B1893" s="651" t="s">
        <v>25</v>
      </c>
      <c r="C1893" s="1356">
        <v>4459</v>
      </c>
      <c r="D1893" s="747" t="str">
        <f t="shared" si="61"/>
        <v>IA4459</v>
      </c>
      <c r="E1893" s="1336">
        <v>1.0580000000000001</v>
      </c>
      <c r="F1893" s="644">
        <f t="shared" si="62"/>
        <v>1.052</v>
      </c>
      <c r="G1893" s="748" t="s">
        <v>280</v>
      </c>
      <c r="H1893" s="1337">
        <v>0.6</v>
      </c>
      <c r="I1893" s="338"/>
    </row>
    <row r="1894" spans="2:9">
      <c r="B1894" s="651" t="s">
        <v>25</v>
      </c>
      <c r="C1894" s="1356">
        <v>4470</v>
      </c>
      <c r="D1894" s="747" t="str">
        <f t="shared" si="61"/>
        <v>IA4470</v>
      </c>
      <c r="E1894" s="1336">
        <v>0.89600000000000002</v>
      </c>
      <c r="F1894" s="644">
        <f t="shared" si="62"/>
        <v>0.90600000000000003</v>
      </c>
      <c r="G1894" s="748" t="s">
        <v>280</v>
      </c>
      <c r="H1894" s="1337">
        <v>0.14000000000000001</v>
      </c>
      <c r="I1894" s="338"/>
    </row>
    <row r="1895" spans="2:9">
      <c r="B1895" s="651" t="s">
        <v>25</v>
      </c>
      <c r="C1895" s="1356">
        <v>4484</v>
      </c>
      <c r="D1895" s="747" t="str">
        <f t="shared" si="61"/>
        <v>IA4484</v>
      </c>
      <c r="E1895" s="1336">
        <v>0.79600000000000004</v>
      </c>
      <c r="F1895" s="644">
        <f t="shared" si="62"/>
        <v>0.81599999999999995</v>
      </c>
      <c r="G1895" s="748" t="s">
        <v>280</v>
      </c>
      <c r="H1895" s="1337">
        <v>0.73</v>
      </c>
      <c r="I1895" s="338"/>
    </row>
    <row r="1896" spans="2:9">
      <c r="B1896" s="651" t="s">
        <v>25</v>
      </c>
      <c r="C1896" s="1356">
        <v>4493</v>
      </c>
      <c r="D1896" s="747" t="str">
        <f t="shared" si="61"/>
        <v>IA4493</v>
      </c>
      <c r="E1896" s="1336">
        <v>0.89600000000000002</v>
      </c>
      <c r="F1896" s="644">
        <f t="shared" si="62"/>
        <v>0.90600000000000003</v>
      </c>
      <c r="G1896" s="748" t="s">
        <v>280</v>
      </c>
      <c r="H1896" s="1337">
        <v>0.14000000000000001</v>
      </c>
      <c r="I1896" s="338"/>
    </row>
    <row r="1897" spans="2:9">
      <c r="B1897" s="651" t="s">
        <v>25</v>
      </c>
      <c r="C1897" s="1356">
        <v>4511</v>
      </c>
      <c r="D1897" s="747" t="str">
        <f t="shared" si="61"/>
        <v>IA4511</v>
      </c>
      <c r="E1897" s="1336">
        <v>0.88700000000000001</v>
      </c>
      <c r="F1897" s="644">
        <f t="shared" si="62"/>
        <v>0.89800000000000002</v>
      </c>
      <c r="G1897" s="748" t="s">
        <v>280</v>
      </c>
      <c r="H1897" s="1337">
        <v>0.27</v>
      </c>
      <c r="I1897" s="338"/>
    </row>
    <row r="1898" spans="2:9">
      <c r="B1898" s="651" t="s">
        <v>25</v>
      </c>
      <c r="C1898" s="1356">
        <v>4557</v>
      </c>
      <c r="D1898" s="747" t="str">
        <f t="shared" si="61"/>
        <v>IA4557</v>
      </c>
      <c r="E1898" s="1336">
        <v>1.0669999999999999</v>
      </c>
      <c r="F1898" s="644">
        <f t="shared" si="62"/>
        <v>1.06</v>
      </c>
      <c r="G1898" s="748" t="s">
        <v>280</v>
      </c>
      <c r="H1898" s="1337">
        <v>0.53</v>
      </c>
      <c r="I1898" s="338"/>
    </row>
    <row r="1899" spans="2:9">
      <c r="B1899" s="651" t="s">
        <v>25</v>
      </c>
      <c r="C1899" s="1356">
        <v>4558</v>
      </c>
      <c r="D1899" s="747" t="str">
        <f t="shared" si="61"/>
        <v>IA4558</v>
      </c>
      <c r="E1899" s="1336">
        <v>1.06</v>
      </c>
      <c r="F1899" s="644">
        <f t="shared" si="62"/>
        <v>1.054</v>
      </c>
      <c r="G1899" s="748" t="s">
        <v>280</v>
      </c>
      <c r="H1899" s="1337">
        <v>0.64</v>
      </c>
      <c r="I1899" s="338"/>
    </row>
    <row r="1900" spans="2:9">
      <c r="B1900" s="651" t="s">
        <v>25</v>
      </c>
      <c r="C1900" s="1356">
        <v>4568</v>
      </c>
      <c r="D1900" s="747" t="str">
        <f t="shared" si="61"/>
        <v>IA4568</v>
      </c>
      <c r="E1900" s="1336">
        <v>1.147</v>
      </c>
      <c r="F1900" s="644">
        <f t="shared" si="62"/>
        <v>1.1319999999999999</v>
      </c>
      <c r="G1900" s="748" t="s">
        <v>280</v>
      </c>
      <c r="H1900" s="1337">
        <v>0.25</v>
      </c>
      <c r="I1900" s="338"/>
    </row>
    <row r="1901" spans="2:9">
      <c r="B1901" s="651" t="s">
        <v>25</v>
      </c>
      <c r="C1901" s="1356">
        <v>4581</v>
      </c>
      <c r="D1901" s="747" t="str">
        <f t="shared" si="61"/>
        <v>IA4581</v>
      </c>
      <c r="E1901" s="1336">
        <v>1.389</v>
      </c>
      <c r="F1901" s="644">
        <f t="shared" si="62"/>
        <v>1.35</v>
      </c>
      <c r="G1901" s="748" t="s">
        <v>280</v>
      </c>
      <c r="H1901" s="1337">
        <v>0.56999999999999995</v>
      </c>
      <c r="I1901" s="338"/>
    </row>
    <row r="1902" spans="2:9">
      <c r="B1902" s="651" t="s">
        <v>25</v>
      </c>
      <c r="C1902" s="1356">
        <v>4583</v>
      </c>
      <c r="D1902" s="747" t="str">
        <f t="shared" si="61"/>
        <v>IA4583</v>
      </c>
      <c r="E1902" s="1336">
        <v>1.0960000000000001</v>
      </c>
      <c r="F1902" s="644">
        <f t="shared" si="62"/>
        <v>1.0860000000000001</v>
      </c>
      <c r="G1902" s="748" t="s">
        <v>280</v>
      </c>
      <c r="H1902" s="1337">
        <v>0.61</v>
      </c>
      <c r="I1902" s="338"/>
    </row>
    <row r="1903" spans="2:9">
      <c r="B1903" s="651" t="s">
        <v>25</v>
      </c>
      <c r="C1903" s="1356">
        <v>4611</v>
      </c>
      <c r="D1903" s="747" t="str">
        <f t="shared" si="61"/>
        <v>IA4611</v>
      </c>
      <c r="E1903" s="1336">
        <v>1.0289999999999999</v>
      </c>
      <c r="F1903" s="644">
        <f t="shared" si="62"/>
        <v>1.026</v>
      </c>
      <c r="G1903" s="748" t="s">
        <v>280</v>
      </c>
      <c r="H1903" s="1337">
        <v>0.53</v>
      </c>
      <c r="I1903" s="338"/>
    </row>
    <row r="1904" spans="2:9">
      <c r="B1904" s="651" t="s">
        <v>25</v>
      </c>
      <c r="C1904" s="1356">
        <v>4635</v>
      </c>
      <c r="D1904" s="747" t="str">
        <f t="shared" si="61"/>
        <v>IA4635</v>
      </c>
      <c r="E1904" s="1336">
        <v>1.042</v>
      </c>
      <c r="F1904" s="644">
        <f t="shared" si="62"/>
        <v>1.038</v>
      </c>
      <c r="G1904" s="748" t="s">
        <v>280</v>
      </c>
      <c r="H1904" s="1337">
        <v>0.56999999999999995</v>
      </c>
      <c r="I1904" s="338"/>
    </row>
    <row r="1905" spans="2:9">
      <c r="B1905" s="651" t="s">
        <v>25</v>
      </c>
      <c r="C1905" s="1356">
        <v>4653</v>
      </c>
      <c r="D1905" s="747" t="str">
        <f t="shared" si="61"/>
        <v>IA4653</v>
      </c>
      <c r="E1905" s="1336">
        <v>0.82299999999999995</v>
      </c>
      <c r="F1905" s="644">
        <f t="shared" si="62"/>
        <v>0.84099999999999997</v>
      </c>
      <c r="G1905" s="748" t="s">
        <v>280</v>
      </c>
      <c r="H1905" s="1337">
        <v>0.19</v>
      </c>
      <c r="I1905" s="338"/>
    </row>
    <row r="1906" spans="2:9">
      <c r="B1906" s="651" t="s">
        <v>25</v>
      </c>
      <c r="C1906" s="1356">
        <v>4665</v>
      </c>
      <c r="D1906" s="747" t="str">
        <f t="shared" si="61"/>
        <v>IA4665</v>
      </c>
      <c r="E1906" s="1336">
        <v>1.0289999999999999</v>
      </c>
      <c r="F1906" s="644">
        <f t="shared" si="62"/>
        <v>1.026</v>
      </c>
      <c r="G1906" s="748" t="s">
        <v>280</v>
      </c>
      <c r="H1906" s="1337">
        <v>0.78</v>
      </c>
      <c r="I1906" s="338"/>
    </row>
    <row r="1907" spans="2:9">
      <c r="B1907" s="651" t="s">
        <v>25</v>
      </c>
      <c r="C1907" s="1356">
        <v>4683</v>
      </c>
      <c r="D1907" s="747" t="str">
        <f t="shared" si="61"/>
        <v>IA4683</v>
      </c>
      <c r="E1907" s="1336">
        <v>1.056</v>
      </c>
      <c r="F1907" s="644">
        <f t="shared" si="62"/>
        <v>1.05</v>
      </c>
      <c r="G1907" s="748" t="s">
        <v>280</v>
      </c>
      <c r="H1907" s="1337">
        <v>0.6</v>
      </c>
      <c r="I1907" s="338"/>
    </row>
    <row r="1908" spans="2:9">
      <c r="B1908" s="651" t="s">
        <v>25</v>
      </c>
      <c r="C1908" s="1356">
        <v>4686</v>
      </c>
      <c r="D1908" s="747" t="str">
        <f t="shared" si="61"/>
        <v>IA4686</v>
      </c>
      <c r="E1908" s="1336">
        <v>1.147</v>
      </c>
      <c r="F1908" s="644">
        <f t="shared" si="62"/>
        <v>1.1319999999999999</v>
      </c>
      <c r="G1908" s="748" t="s">
        <v>280</v>
      </c>
      <c r="H1908" s="1337">
        <v>0.25</v>
      </c>
      <c r="I1908" s="338"/>
    </row>
    <row r="1909" spans="2:9">
      <c r="B1909" s="651" t="s">
        <v>25</v>
      </c>
      <c r="C1909" s="1356">
        <v>4692</v>
      </c>
      <c r="D1909" s="747" t="str">
        <f t="shared" si="61"/>
        <v>IA4692</v>
      </c>
      <c r="E1909" s="1336">
        <v>0.96299999999999997</v>
      </c>
      <c r="F1909" s="644">
        <f t="shared" si="62"/>
        <v>0.96699999999999997</v>
      </c>
      <c r="G1909" s="748" t="s">
        <v>280</v>
      </c>
      <c r="H1909" s="1337">
        <v>0.5</v>
      </c>
      <c r="I1909" s="338"/>
    </row>
    <row r="1910" spans="2:9">
      <c r="B1910" s="651" t="s">
        <v>25</v>
      </c>
      <c r="C1910" s="1356">
        <v>4693</v>
      </c>
      <c r="D1910" s="747" t="str">
        <f t="shared" si="61"/>
        <v>IA4693</v>
      </c>
      <c r="E1910" s="1336">
        <v>1.2490000000000001</v>
      </c>
      <c r="F1910" s="644">
        <f t="shared" si="62"/>
        <v>1.224</v>
      </c>
      <c r="G1910" s="748" t="s">
        <v>280</v>
      </c>
      <c r="H1910" s="1337">
        <v>0.57999999999999996</v>
      </c>
      <c r="I1910" s="338"/>
    </row>
    <row r="1911" spans="2:9">
      <c r="B1911" s="651" t="s">
        <v>25</v>
      </c>
      <c r="C1911" s="1356">
        <v>4703</v>
      </c>
      <c r="D1911" s="747" t="str">
        <f t="shared" si="61"/>
        <v>IA4703</v>
      </c>
      <c r="E1911" s="1336">
        <v>0.97799999999999998</v>
      </c>
      <c r="F1911" s="644">
        <f t="shared" si="62"/>
        <v>0.98</v>
      </c>
      <c r="G1911" s="748" t="s">
        <v>280</v>
      </c>
      <c r="H1911" s="1337">
        <v>0.68</v>
      </c>
      <c r="I1911" s="338"/>
    </row>
    <row r="1912" spans="2:9">
      <c r="B1912" s="651" t="s">
        <v>25</v>
      </c>
      <c r="C1912" s="1356">
        <v>4717</v>
      </c>
      <c r="D1912" s="747" t="str">
        <f t="shared" si="61"/>
        <v>IA4717</v>
      </c>
      <c r="E1912" s="1336">
        <v>0.45400000000000001</v>
      </c>
      <c r="F1912" s="644">
        <f t="shared" si="62"/>
        <v>0.50900000000000001</v>
      </c>
      <c r="G1912" s="748" t="s">
        <v>280</v>
      </c>
      <c r="H1912" s="1337">
        <v>0.28999999999999998</v>
      </c>
      <c r="I1912" s="338"/>
    </row>
    <row r="1913" spans="2:9">
      <c r="B1913" s="651" t="s">
        <v>25</v>
      </c>
      <c r="C1913" s="1356">
        <v>4720</v>
      </c>
      <c r="D1913" s="747" t="str">
        <f t="shared" si="61"/>
        <v>IA4720</v>
      </c>
      <c r="E1913" s="1336">
        <v>1.0049999999999999</v>
      </c>
      <c r="F1913" s="644">
        <f t="shared" si="62"/>
        <v>1.0049999999999999</v>
      </c>
      <c r="G1913" s="748" t="s">
        <v>280</v>
      </c>
      <c r="H1913" s="1337">
        <v>0.68</v>
      </c>
      <c r="I1913" s="338"/>
    </row>
    <row r="1914" spans="2:9">
      <c r="B1914" s="651" t="s">
        <v>25</v>
      </c>
      <c r="C1914" s="1356">
        <v>4740</v>
      </c>
      <c r="D1914" s="747" t="str">
        <f t="shared" si="61"/>
        <v>IA4740</v>
      </c>
      <c r="E1914" s="1336">
        <v>0.98699999999999999</v>
      </c>
      <c r="F1914" s="644">
        <f t="shared" si="62"/>
        <v>0.98799999999999999</v>
      </c>
      <c r="G1914" s="748" t="s">
        <v>280</v>
      </c>
      <c r="H1914" s="1337">
        <v>0.64</v>
      </c>
      <c r="I1914" s="338"/>
    </row>
    <row r="1915" spans="2:9">
      <c r="B1915" s="651" t="s">
        <v>25</v>
      </c>
      <c r="C1915" s="1356">
        <v>4741</v>
      </c>
      <c r="D1915" s="747" t="str">
        <f t="shared" si="61"/>
        <v>IA4741</v>
      </c>
      <c r="E1915" s="1336">
        <v>0.89600000000000002</v>
      </c>
      <c r="F1915" s="644">
        <f t="shared" si="62"/>
        <v>0.90600000000000003</v>
      </c>
      <c r="G1915" s="748" t="s">
        <v>280</v>
      </c>
      <c r="H1915" s="1337">
        <v>0.14000000000000001</v>
      </c>
      <c r="I1915" s="338"/>
    </row>
    <row r="1916" spans="2:9">
      <c r="B1916" s="651" t="s">
        <v>25</v>
      </c>
      <c r="C1916" s="1356">
        <v>4751</v>
      </c>
      <c r="D1916" s="747" t="str">
        <f t="shared" si="61"/>
        <v>IA4751</v>
      </c>
      <c r="E1916" s="1336">
        <v>1.147</v>
      </c>
      <c r="F1916" s="644">
        <f t="shared" si="62"/>
        <v>1.1319999999999999</v>
      </c>
      <c r="G1916" s="748" t="s">
        <v>280</v>
      </c>
      <c r="H1916" s="1337">
        <v>0.25</v>
      </c>
      <c r="I1916" s="338"/>
    </row>
    <row r="1917" spans="2:9">
      <c r="B1917" s="651" t="s">
        <v>25</v>
      </c>
      <c r="C1917" s="1356">
        <v>4771</v>
      </c>
      <c r="D1917" s="747" t="str">
        <f t="shared" si="61"/>
        <v>IA4771</v>
      </c>
      <c r="E1917" s="1336">
        <v>1.4730000000000001</v>
      </c>
      <c r="F1917" s="644">
        <f t="shared" si="62"/>
        <v>1.4259999999999999</v>
      </c>
      <c r="G1917" s="748" t="s">
        <v>280</v>
      </c>
      <c r="H1917" s="1337">
        <v>0.48</v>
      </c>
      <c r="I1917" s="338"/>
    </row>
    <row r="1918" spans="2:9">
      <c r="B1918" s="651" t="s">
        <v>25</v>
      </c>
      <c r="C1918" s="1356">
        <v>4777</v>
      </c>
      <c r="D1918" s="747" t="str">
        <f t="shared" si="61"/>
        <v>IA4777</v>
      </c>
      <c r="E1918" s="1336">
        <v>1.034</v>
      </c>
      <c r="F1918" s="644">
        <f t="shared" si="62"/>
        <v>1.0309999999999999</v>
      </c>
      <c r="G1918" s="748" t="s">
        <v>280</v>
      </c>
      <c r="H1918" s="1337">
        <v>0.64</v>
      </c>
      <c r="I1918" s="338"/>
    </row>
    <row r="1919" spans="2:9">
      <c r="B1919" s="651" t="s">
        <v>25</v>
      </c>
      <c r="C1919" s="1356">
        <v>4825</v>
      </c>
      <c r="D1919" s="747" t="str">
        <f t="shared" si="61"/>
        <v>IA4825</v>
      </c>
      <c r="E1919" s="1336">
        <v>1.052</v>
      </c>
      <c r="F1919" s="644">
        <f t="shared" si="62"/>
        <v>1.0469999999999999</v>
      </c>
      <c r="G1919" s="748" t="s">
        <v>280</v>
      </c>
      <c r="H1919" s="1337">
        <v>0.51</v>
      </c>
      <c r="I1919" s="338"/>
    </row>
    <row r="1920" spans="2:9">
      <c r="B1920" s="651" t="s">
        <v>25</v>
      </c>
      <c r="C1920" s="1356">
        <v>4828</v>
      </c>
      <c r="D1920" s="747" t="str">
        <f t="shared" si="61"/>
        <v>IA4828</v>
      </c>
      <c r="E1920" s="1336">
        <v>1.006</v>
      </c>
      <c r="F1920" s="644">
        <f t="shared" si="62"/>
        <v>1.0049999999999999</v>
      </c>
      <c r="G1920" s="748" t="s">
        <v>280</v>
      </c>
      <c r="H1920" s="1337">
        <v>0.56000000000000005</v>
      </c>
      <c r="I1920" s="338"/>
    </row>
    <row r="1921" spans="2:9">
      <c r="B1921" s="651" t="s">
        <v>25</v>
      </c>
      <c r="C1921" s="1356">
        <v>4829</v>
      </c>
      <c r="D1921" s="747" t="str">
        <f t="shared" si="61"/>
        <v>IA4829</v>
      </c>
      <c r="E1921" s="1336">
        <v>0.95199999999999996</v>
      </c>
      <c r="F1921" s="644">
        <f t="shared" si="62"/>
        <v>0.95699999999999996</v>
      </c>
      <c r="G1921" s="748" t="s">
        <v>280</v>
      </c>
      <c r="H1921" s="1337">
        <v>0.49</v>
      </c>
      <c r="I1921" s="338"/>
    </row>
    <row r="1922" spans="2:9">
      <c r="B1922" s="651" t="s">
        <v>25</v>
      </c>
      <c r="C1922" s="1356">
        <v>4902</v>
      </c>
      <c r="D1922" s="747" t="str">
        <f t="shared" si="61"/>
        <v>IA4902</v>
      </c>
      <c r="E1922" s="1336">
        <v>0.96499999999999997</v>
      </c>
      <c r="F1922" s="644">
        <f t="shared" si="62"/>
        <v>0.96899999999999997</v>
      </c>
      <c r="G1922" s="748" t="s">
        <v>280</v>
      </c>
      <c r="H1922" s="1337">
        <v>0.67</v>
      </c>
      <c r="I1922" s="338"/>
    </row>
    <row r="1923" spans="2:9">
      <c r="B1923" s="651" t="s">
        <v>25</v>
      </c>
      <c r="C1923" s="1356">
        <v>4923</v>
      </c>
      <c r="D1923" s="747" t="str">
        <f t="shared" si="61"/>
        <v>IA4923</v>
      </c>
      <c r="E1923" s="1336">
        <v>1.004</v>
      </c>
      <c r="F1923" s="644">
        <f t="shared" si="62"/>
        <v>1.004</v>
      </c>
      <c r="G1923" s="748" t="s">
        <v>280</v>
      </c>
      <c r="H1923" s="1337">
        <v>0.63</v>
      </c>
      <c r="I1923" s="338"/>
    </row>
    <row r="1924" spans="2:9">
      <c r="B1924" s="651" t="s">
        <v>25</v>
      </c>
      <c r="C1924" s="1356">
        <v>5020</v>
      </c>
      <c r="D1924" s="747" t="str">
        <f t="shared" si="61"/>
        <v>IA5020</v>
      </c>
      <c r="E1924" s="1336">
        <v>1.1579999999999999</v>
      </c>
      <c r="F1924" s="644">
        <f t="shared" si="62"/>
        <v>1.1419999999999999</v>
      </c>
      <c r="G1924" s="748" t="s">
        <v>280</v>
      </c>
      <c r="H1924" s="1337">
        <v>0.57999999999999996</v>
      </c>
      <c r="I1924" s="338"/>
    </row>
    <row r="1925" spans="2:9">
      <c r="B1925" s="651" t="s">
        <v>25</v>
      </c>
      <c r="C1925" s="1356">
        <v>5022</v>
      </c>
      <c r="D1925" s="747" t="str">
        <f t="shared" si="61"/>
        <v>IA5022</v>
      </c>
      <c r="E1925" s="1336">
        <v>1.0549999999999999</v>
      </c>
      <c r="F1925" s="644">
        <f t="shared" si="62"/>
        <v>1.05</v>
      </c>
      <c r="G1925" s="748" t="s">
        <v>280</v>
      </c>
      <c r="H1925" s="1337">
        <v>0.87</v>
      </c>
      <c r="I1925" s="338"/>
    </row>
    <row r="1926" spans="2:9">
      <c r="B1926" s="651" t="s">
        <v>25</v>
      </c>
      <c r="C1926" s="1356">
        <v>5037</v>
      </c>
      <c r="D1926" s="747" t="str">
        <f t="shared" si="61"/>
        <v>IA5037</v>
      </c>
      <c r="E1926" s="1336">
        <v>1.5649999999999999</v>
      </c>
      <c r="F1926" s="644">
        <f t="shared" si="62"/>
        <v>1.5089999999999999</v>
      </c>
      <c r="G1926" s="748" t="s">
        <v>280</v>
      </c>
      <c r="H1926" s="1337">
        <v>0.66</v>
      </c>
      <c r="I1926" s="338"/>
    </row>
    <row r="1927" spans="2:9">
      <c r="B1927" s="651" t="s">
        <v>25</v>
      </c>
      <c r="C1927" s="1356">
        <v>5040</v>
      </c>
      <c r="D1927" s="747" t="str">
        <f t="shared" si="61"/>
        <v>IA5040</v>
      </c>
      <c r="E1927" s="1336">
        <v>1.327</v>
      </c>
      <c r="F1927" s="644">
        <f t="shared" si="62"/>
        <v>1.294</v>
      </c>
      <c r="G1927" s="748" t="s">
        <v>280</v>
      </c>
      <c r="H1927" s="1337">
        <v>1.03</v>
      </c>
      <c r="I1927" s="338"/>
    </row>
    <row r="1928" spans="2:9">
      <c r="B1928" s="651" t="s">
        <v>25</v>
      </c>
      <c r="C1928" s="1356">
        <v>5057</v>
      </c>
      <c r="D1928" s="747" t="str">
        <f t="shared" si="61"/>
        <v>IA5057</v>
      </c>
      <c r="E1928" s="1336">
        <v>1.1679999999999999</v>
      </c>
      <c r="F1928" s="644">
        <f t="shared" si="62"/>
        <v>1.151</v>
      </c>
      <c r="G1928" s="748" t="s">
        <v>280</v>
      </c>
      <c r="H1928" s="1337">
        <v>0.57999999999999996</v>
      </c>
      <c r="I1928" s="338"/>
    </row>
    <row r="1929" spans="2:9">
      <c r="B1929" s="651" t="s">
        <v>25</v>
      </c>
      <c r="C1929" s="1356">
        <v>5059</v>
      </c>
      <c r="D1929" s="747" t="str">
        <f t="shared" si="61"/>
        <v>IA5059</v>
      </c>
      <c r="E1929" s="1336">
        <v>1.232</v>
      </c>
      <c r="F1929" s="644">
        <f t="shared" si="62"/>
        <v>1.2090000000000001</v>
      </c>
      <c r="G1929" s="748" t="s">
        <v>280</v>
      </c>
      <c r="H1929" s="1337">
        <v>0.86</v>
      </c>
      <c r="I1929" s="338"/>
    </row>
    <row r="1930" spans="2:9">
      <c r="B1930" s="651" t="s">
        <v>25</v>
      </c>
      <c r="C1930" s="1356">
        <v>5102</v>
      </c>
      <c r="D1930" s="747" t="str">
        <f t="shared" si="61"/>
        <v>IA5102</v>
      </c>
      <c r="E1930" s="1336">
        <v>1.272</v>
      </c>
      <c r="F1930" s="644">
        <f t="shared" si="62"/>
        <v>1.2450000000000001</v>
      </c>
      <c r="G1930" s="748" t="s">
        <v>280</v>
      </c>
      <c r="H1930" s="1337">
        <v>0.59</v>
      </c>
      <c r="I1930" s="338"/>
    </row>
    <row r="1931" spans="2:9">
      <c r="B1931" s="651" t="s">
        <v>25</v>
      </c>
      <c r="C1931" s="1356">
        <v>5146</v>
      </c>
      <c r="D1931" s="747" t="str">
        <f t="shared" ref="D1931:D1994" si="63">B1931&amp;TEXT(C1931,"0000")</f>
        <v>IA5146</v>
      </c>
      <c r="E1931" s="1336">
        <v>1.0209999999999999</v>
      </c>
      <c r="F1931" s="644">
        <f t="shared" ref="F1931:F1994" si="64">IF(E1931="NA","NA",ROUND((E1931-1)*0.9+1,3))</f>
        <v>1.0189999999999999</v>
      </c>
      <c r="G1931" s="748" t="s">
        <v>280</v>
      </c>
      <c r="H1931" s="1337">
        <v>0.65</v>
      </c>
      <c r="I1931" s="338"/>
    </row>
    <row r="1932" spans="2:9">
      <c r="B1932" s="651" t="s">
        <v>25</v>
      </c>
      <c r="C1932" s="1356">
        <v>5160</v>
      </c>
      <c r="D1932" s="747" t="str">
        <f t="shared" si="63"/>
        <v>IA5160</v>
      </c>
      <c r="E1932" s="1336">
        <v>1.1659999999999999</v>
      </c>
      <c r="F1932" s="644">
        <f t="shared" si="64"/>
        <v>1.149</v>
      </c>
      <c r="G1932" s="748" t="s">
        <v>280</v>
      </c>
      <c r="H1932" s="1337">
        <v>0.56999999999999995</v>
      </c>
      <c r="I1932" s="338"/>
    </row>
    <row r="1933" spans="2:9">
      <c r="B1933" s="651" t="s">
        <v>25</v>
      </c>
      <c r="C1933" s="1356">
        <v>5183</v>
      </c>
      <c r="D1933" s="747" t="str">
        <f t="shared" si="63"/>
        <v>IA5183</v>
      </c>
      <c r="E1933" s="1336">
        <v>1.1619999999999999</v>
      </c>
      <c r="F1933" s="644">
        <f t="shared" si="64"/>
        <v>1.1459999999999999</v>
      </c>
      <c r="G1933" s="748" t="s">
        <v>280</v>
      </c>
      <c r="H1933" s="1337">
        <v>0.4</v>
      </c>
      <c r="I1933" s="338"/>
    </row>
    <row r="1934" spans="2:9">
      <c r="B1934" s="651" t="s">
        <v>25</v>
      </c>
      <c r="C1934" s="1356">
        <v>5188</v>
      </c>
      <c r="D1934" s="747" t="str">
        <f t="shared" si="63"/>
        <v>IA5188</v>
      </c>
      <c r="E1934" s="1336">
        <v>1.2470000000000001</v>
      </c>
      <c r="F1934" s="644">
        <f t="shared" si="64"/>
        <v>1.222</v>
      </c>
      <c r="G1934" s="748" t="s">
        <v>280</v>
      </c>
      <c r="H1934" s="1337">
        <v>0.48</v>
      </c>
      <c r="I1934" s="338"/>
    </row>
    <row r="1935" spans="2:9">
      <c r="B1935" s="651" t="s">
        <v>25</v>
      </c>
      <c r="C1935" s="1356">
        <v>5190</v>
      </c>
      <c r="D1935" s="747" t="str">
        <f t="shared" si="63"/>
        <v>IA5190</v>
      </c>
      <c r="E1935" s="1336">
        <v>1.359</v>
      </c>
      <c r="F1935" s="644">
        <f t="shared" si="64"/>
        <v>1.323</v>
      </c>
      <c r="G1935" s="748" t="s">
        <v>280</v>
      </c>
      <c r="H1935" s="1337">
        <v>0.3</v>
      </c>
      <c r="I1935" s="338"/>
    </row>
    <row r="1936" spans="2:9">
      <c r="B1936" s="651" t="s">
        <v>25</v>
      </c>
      <c r="C1936" s="1356">
        <v>5191</v>
      </c>
      <c r="D1936" s="747" t="str">
        <f t="shared" si="63"/>
        <v>IA5191</v>
      </c>
      <c r="E1936" s="1336">
        <v>0.88200000000000001</v>
      </c>
      <c r="F1936" s="644">
        <f t="shared" si="64"/>
        <v>0.89400000000000002</v>
      </c>
      <c r="G1936" s="748" t="s">
        <v>280</v>
      </c>
      <c r="H1936" s="1337">
        <v>0.3</v>
      </c>
      <c r="I1936" s="338"/>
    </row>
    <row r="1937" spans="2:9">
      <c r="B1937" s="651" t="s">
        <v>25</v>
      </c>
      <c r="C1937" s="1356">
        <v>5192</v>
      </c>
      <c r="D1937" s="747" t="str">
        <f t="shared" si="63"/>
        <v>IA5192</v>
      </c>
      <c r="E1937" s="1336">
        <v>0.94599999999999995</v>
      </c>
      <c r="F1937" s="644">
        <f t="shared" si="64"/>
        <v>0.95099999999999996</v>
      </c>
      <c r="G1937" s="748" t="s">
        <v>280</v>
      </c>
      <c r="H1937" s="1337">
        <v>0.51</v>
      </c>
      <c r="I1937" s="338"/>
    </row>
    <row r="1938" spans="2:9">
      <c r="B1938" s="651" t="s">
        <v>25</v>
      </c>
      <c r="C1938" s="1356">
        <v>5213</v>
      </c>
      <c r="D1938" s="747" t="str">
        <f t="shared" si="63"/>
        <v>IA5213</v>
      </c>
      <c r="E1938" s="1336">
        <v>1.179</v>
      </c>
      <c r="F1938" s="644">
        <f t="shared" si="64"/>
        <v>1.161</v>
      </c>
      <c r="G1938" s="748" t="s">
        <v>280</v>
      </c>
      <c r="H1938" s="1337">
        <v>0.85</v>
      </c>
      <c r="I1938" s="338"/>
    </row>
    <row r="1939" spans="2:9">
      <c r="B1939" s="651" t="s">
        <v>25</v>
      </c>
      <c r="C1939" s="1356">
        <v>5215</v>
      </c>
      <c r="D1939" s="747" t="str">
        <f t="shared" si="63"/>
        <v>IA5215</v>
      </c>
      <c r="E1939" s="1336">
        <v>1.0649999999999999</v>
      </c>
      <c r="F1939" s="644">
        <f t="shared" si="64"/>
        <v>1.0589999999999999</v>
      </c>
      <c r="G1939" s="748" t="s">
        <v>280</v>
      </c>
      <c r="H1939" s="1337">
        <v>0.74</v>
      </c>
      <c r="I1939" s="338"/>
    </row>
    <row r="1940" spans="2:9">
      <c r="B1940" s="651" t="s">
        <v>25</v>
      </c>
      <c r="C1940" s="1356">
        <v>5221</v>
      </c>
      <c r="D1940" s="747" t="str">
        <f t="shared" si="63"/>
        <v>IA5221</v>
      </c>
      <c r="E1940" s="1336">
        <v>1.1160000000000001</v>
      </c>
      <c r="F1940" s="644">
        <f t="shared" si="64"/>
        <v>1.1040000000000001</v>
      </c>
      <c r="G1940" s="748" t="s">
        <v>280</v>
      </c>
      <c r="H1940" s="1337">
        <v>0.65</v>
      </c>
      <c r="I1940" s="338"/>
    </row>
    <row r="1941" spans="2:9">
      <c r="B1941" s="651" t="s">
        <v>25</v>
      </c>
      <c r="C1941" s="1356">
        <v>5222</v>
      </c>
      <c r="D1941" s="747" t="str">
        <f t="shared" si="63"/>
        <v>IA5222</v>
      </c>
      <c r="E1941" s="1336">
        <v>1.2270000000000001</v>
      </c>
      <c r="F1941" s="644">
        <f t="shared" si="64"/>
        <v>1.204</v>
      </c>
      <c r="G1941" s="748" t="s">
        <v>280</v>
      </c>
      <c r="H1941" s="1337">
        <v>1.36</v>
      </c>
      <c r="I1941" s="338"/>
    </row>
    <row r="1942" spans="2:9">
      <c r="B1942" s="651" t="s">
        <v>25</v>
      </c>
      <c r="C1942" s="1356">
        <v>5223</v>
      </c>
      <c r="D1942" s="747" t="str">
        <f t="shared" si="63"/>
        <v>IA5223</v>
      </c>
      <c r="E1942" s="1336">
        <v>1.1000000000000001</v>
      </c>
      <c r="F1942" s="644">
        <f t="shared" si="64"/>
        <v>1.0900000000000001</v>
      </c>
      <c r="G1942" s="748" t="s">
        <v>280</v>
      </c>
      <c r="H1942" s="1337">
        <v>0.6</v>
      </c>
      <c r="I1942" s="338"/>
    </row>
    <row r="1943" spans="2:9">
      <c r="B1943" s="651" t="s">
        <v>25</v>
      </c>
      <c r="C1943" s="1356">
        <v>5348</v>
      </c>
      <c r="D1943" s="747" t="str">
        <f t="shared" si="63"/>
        <v>IA5348</v>
      </c>
      <c r="E1943" s="1336">
        <v>1.1339999999999999</v>
      </c>
      <c r="F1943" s="644">
        <f t="shared" si="64"/>
        <v>1.121</v>
      </c>
      <c r="G1943" s="748" t="s">
        <v>280</v>
      </c>
      <c r="H1943" s="1337">
        <v>0.73</v>
      </c>
      <c r="I1943" s="338"/>
    </row>
    <row r="1944" spans="2:9">
      <c r="B1944" s="651" t="s">
        <v>25</v>
      </c>
      <c r="C1944" s="1356">
        <v>5402</v>
      </c>
      <c r="D1944" s="747" t="str">
        <f t="shared" si="63"/>
        <v>IA5402</v>
      </c>
      <c r="E1944" s="1336">
        <v>0.82299999999999995</v>
      </c>
      <c r="F1944" s="644">
        <f t="shared" si="64"/>
        <v>0.84099999999999997</v>
      </c>
      <c r="G1944" s="748" t="s">
        <v>280</v>
      </c>
      <c r="H1944" s="1337">
        <v>0.19</v>
      </c>
      <c r="I1944" s="338"/>
    </row>
    <row r="1945" spans="2:9">
      <c r="B1945" s="651" t="s">
        <v>25</v>
      </c>
      <c r="C1945" s="1356">
        <v>5403</v>
      </c>
      <c r="D1945" s="747" t="str">
        <f t="shared" si="63"/>
        <v>IA5403</v>
      </c>
      <c r="E1945" s="1336">
        <v>1.3180000000000001</v>
      </c>
      <c r="F1945" s="644">
        <f t="shared" si="64"/>
        <v>1.286</v>
      </c>
      <c r="G1945" s="748" t="s">
        <v>280</v>
      </c>
      <c r="H1945" s="1337">
        <v>0.97</v>
      </c>
      <c r="I1945" s="338"/>
    </row>
    <row r="1946" spans="2:9">
      <c r="B1946" s="651" t="s">
        <v>25</v>
      </c>
      <c r="C1946" s="1356">
        <v>5437</v>
      </c>
      <c r="D1946" s="747" t="str">
        <f t="shared" si="63"/>
        <v>IA5437</v>
      </c>
      <c r="E1946" s="1336">
        <v>1.1339999999999999</v>
      </c>
      <c r="F1946" s="644">
        <f t="shared" si="64"/>
        <v>1.121</v>
      </c>
      <c r="G1946" s="748" t="s">
        <v>280</v>
      </c>
      <c r="H1946" s="1337">
        <v>0.62</v>
      </c>
      <c r="I1946" s="338"/>
    </row>
    <row r="1947" spans="2:9">
      <c r="B1947" s="651" t="s">
        <v>25</v>
      </c>
      <c r="C1947" s="1356">
        <v>5443</v>
      </c>
      <c r="D1947" s="747" t="str">
        <f t="shared" si="63"/>
        <v>IA5443</v>
      </c>
      <c r="E1947" s="1336">
        <v>0.89600000000000002</v>
      </c>
      <c r="F1947" s="644">
        <f t="shared" si="64"/>
        <v>0.90600000000000003</v>
      </c>
      <c r="G1947" s="748" t="s">
        <v>280</v>
      </c>
      <c r="H1947" s="1337">
        <v>0.14000000000000001</v>
      </c>
      <c r="I1947" s="338"/>
    </row>
    <row r="1948" spans="2:9">
      <c r="B1948" s="651" t="s">
        <v>25</v>
      </c>
      <c r="C1948" s="1356">
        <v>5445</v>
      </c>
      <c r="D1948" s="747" t="str">
        <f t="shared" si="63"/>
        <v>IA5445</v>
      </c>
      <c r="E1948" s="1336">
        <v>1.2190000000000001</v>
      </c>
      <c r="F1948" s="644">
        <f t="shared" si="64"/>
        <v>1.1970000000000001</v>
      </c>
      <c r="G1948" s="748" t="s">
        <v>280</v>
      </c>
      <c r="H1948" s="1337">
        <v>0.61</v>
      </c>
      <c r="I1948" s="338"/>
    </row>
    <row r="1949" spans="2:9">
      <c r="B1949" s="651" t="s">
        <v>25</v>
      </c>
      <c r="C1949" s="1356">
        <v>5462</v>
      </c>
      <c r="D1949" s="747" t="str">
        <f t="shared" si="63"/>
        <v>IA5462</v>
      </c>
      <c r="E1949" s="1336">
        <v>1.202</v>
      </c>
      <c r="F1949" s="644">
        <f t="shared" si="64"/>
        <v>1.1819999999999999</v>
      </c>
      <c r="G1949" s="748" t="s">
        <v>280</v>
      </c>
      <c r="H1949" s="1337">
        <v>0.69</v>
      </c>
      <c r="I1949" s="338"/>
    </row>
    <row r="1950" spans="2:9">
      <c r="B1950" s="651" t="s">
        <v>25</v>
      </c>
      <c r="C1950" s="1356">
        <v>5472</v>
      </c>
      <c r="D1950" s="747" t="str">
        <f t="shared" si="63"/>
        <v>IA5472</v>
      </c>
      <c r="E1950" s="1336">
        <v>1.1200000000000001</v>
      </c>
      <c r="F1950" s="644">
        <f t="shared" si="64"/>
        <v>1.1080000000000001</v>
      </c>
      <c r="G1950" s="748" t="s">
        <v>280</v>
      </c>
      <c r="H1950" s="1337">
        <v>0.56999999999999995</v>
      </c>
      <c r="I1950" s="338"/>
    </row>
    <row r="1951" spans="2:9">
      <c r="B1951" s="651" t="s">
        <v>25</v>
      </c>
      <c r="C1951" s="1356">
        <v>5473</v>
      </c>
      <c r="D1951" s="747" t="str">
        <f t="shared" si="63"/>
        <v>IA5473</v>
      </c>
      <c r="E1951" s="1336">
        <v>1.1339999999999999</v>
      </c>
      <c r="F1951" s="644">
        <f t="shared" si="64"/>
        <v>1.121</v>
      </c>
      <c r="G1951" s="748" t="s">
        <v>280</v>
      </c>
      <c r="H1951" s="1337">
        <v>0.59</v>
      </c>
      <c r="I1951" s="338"/>
    </row>
    <row r="1952" spans="2:9">
      <c r="B1952" s="651" t="s">
        <v>25</v>
      </c>
      <c r="C1952" s="1356">
        <v>5474</v>
      </c>
      <c r="D1952" s="747" t="str">
        <f t="shared" si="63"/>
        <v>IA5474</v>
      </c>
      <c r="E1952" s="1336">
        <v>1.28</v>
      </c>
      <c r="F1952" s="644">
        <f t="shared" si="64"/>
        <v>1.252</v>
      </c>
      <c r="G1952" s="748" t="s">
        <v>280</v>
      </c>
      <c r="H1952" s="1337">
        <v>0.52</v>
      </c>
      <c r="I1952" s="338"/>
    </row>
    <row r="1953" spans="2:9">
      <c r="B1953" s="651" t="s">
        <v>25</v>
      </c>
      <c r="C1953" s="1356">
        <v>5478</v>
      </c>
      <c r="D1953" s="747" t="str">
        <f t="shared" si="63"/>
        <v>IA5478</v>
      </c>
      <c r="E1953" s="1336">
        <v>1.1859999999999999</v>
      </c>
      <c r="F1953" s="644">
        <f t="shared" si="64"/>
        <v>1.167</v>
      </c>
      <c r="G1953" s="748" t="s">
        <v>280</v>
      </c>
      <c r="H1953" s="1337">
        <v>0.56000000000000005</v>
      </c>
      <c r="I1953" s="338"/>
    </row>
    <row r="1954" spans="2:9">
      <c r="B1954" s="651" t="s">
        <v>25</v>
      </c>
      <c r="C1954" s="1356">
        <v>5479</v>
      </c>
      <c r="D1954" s="747" t="str">
        <f t="shared" si="63"/>
        <v>IA5479</v>
      </c>
      <c r="E1954" s="1336">
        <v>1.0620000000000001</v>
      </c>
      <c r="F1954" s="644">
        <f t="shared" si="64"/>
        <v>1.056</v>
      </c>
      <c r="G1954" s="748" t="s">
        <v>280</v>
      </c>
      <c r="H1954" s="1337">
        <v>0.79</v>
      </c>
      <c r="I1954" s="338"/>
    </row>
    <row r="1955" spans="2:9">
      <c r="B1955" s="651" t="s">
        <v>25</v>
      </c>
      <c r="C1955" s="1356">
        <v>5480</v>
      </c>
      <c r="D1955" s="747" t="str">
        <f t="shared" si="63"/>
        <v>IA5480</v>
      </c>
      <c r="E1955" s="1336">
        <v>1.5089999999999999</v>
      </c>
      <c r="F1955" s="644">
        <f t="shared" si="64"/>
        <v>1.458</v>
      </c>
      <c r="G1955" s="748" t="s">
        <v>280</v>
      </c>
      <c r="H1955" s="1337">
        <v>0.69</v>
      </c>
      <c r="I1955" s="338"/>
    </row>
    <row r="1956" spans="2:9">
      <c r="B1956" s="651" t="s">
        <v>25</v>
      </c>
      <c r="C1956" s="1356">
        <v>5491</v>
      </c>
      <c r="D1956" s="747" t="str">
        <f t="shared" si="63"/>
        <v>IA5491</v>
      </c>
      <c r="E1956" s="1336">
        <v>1.1879999999999999</v>
      </c>
      <c r="F1956" s="644">
        <f t="shared" si="64"/>
        <v>1.169</v>
      </c>
      <c r="G1956" s="748" t="s">
        <v>280</v>
      </c>
      <c r="H1956" s="1337">
        <v>0.56999999999999995</v>
      </c>
      <c r="I1956" s="338"/>
    </row>
    <row r="1957" spans="2:9">
      <c r="B1957" s="651" t="s">
        <v>25</v>
      </c>
      <c r="C1957" s="1356">
        <v>5506</v>
      </c>
      <c r="D1957" s="747" t="str">
        <f t="shared" si="63"/>
        <v>IA5506</v>
      </c>
      <c r="E1957" s="1336">
        <v>1.0900000000000001</v>
      </c>
      <c r="F1957" s="644">
        <f t="shared" si="64"/>
        <v>1.081</v>
      </c>
      <c r="G1957" s="748" t="s">
        <v>280</v>
      </c>
      <c r="H1957" s="1337">
        <v>0.73</v>
      </c>
      <c r="I1957" s="338"/>
    </row>
    <row r="1958" spans="2:9">
      <c r="B1958" s="651" t="s">
        <v>25</v>
      </c>
      <c r="C1958" s="1356">
        <v>5507</v>
      </c>
      <c r="D1958" s="747" t="str">
        <f t="shared" si="63"/>
        <v>IA5507</v>
      </c>
      <c r="E1958" s="1336">
        <v>1.2210000000000001</v>
      </c>
      <c r="F1958" s="644">
        <f t="shared" si="64"/>
        <v>1.1990000000000001</v>
      </c>
      <c r="G1958" s="748" t="s">
        <v>280</v>
      </c>
      <c r="H1958" s="1337">
        <v>0.5</v>
      </c>
      <c r="I1958" s="338"/>
    </row>
    <row r="1959" spans="2:9">
      <c r="B1959" s="651" t="s">
        <v>25</v>
      </c>
      <c r="C1959" s="1356">
        <v>5535</v>
      </c>
      <c r="D1959" s="747" t="str">
        <f t="shared" si="63"/>
        <v>IA5535</v>
      </c>
      <c r="E1959" s="1336">
        <v>1.0109999999999999</v>
      </c>
      <c r="F1959" s="644">
        <f t="shared" si="64"/>
        <v>1.01</v>
      </c>
      <c r="G1959" s="748" t="s">
        <v>280</v>
      </c>
      <c r="H1959" s="1337">
        <v>0.67</v>
      </c>
      <c r="I1959" s="338"/>
    </row>
    <row r="1960" spans="2:9">
      <c r="B1960" s="651" t="s">
        <v>25</v>
      </c>
      <c r="C1960" s="1356">
        <v>5537</v>
      </c>
      <c r="D1960" s="747" t="str">
        <f t="shared" si="63"/>
        <v>IA5537</v>
      </c>
      <c r="E1960" s="1336">
        <v>1.0920000000000001</v>
      </c>
      <c r="F1960" s="644">
        <f t="shared" si="64"/>
        <v>1.083</v>
      </c>
      <c r="G1960" s="748" t="s">
        <v>280</v>
      </c>
      <c r="H1960" s="1337">
        <v>0.61</v>
      </c>
      <c r="I1960" s="338"/>
    </row>
    <row r="1961" spans="2:9">
      <c r="B1961" s="651" t="s">
        <v>25</v>
      </c>
      <c r="C1961" s="1356">
        <v>5551</v>
      </c>
      <c r="D1961" s="747" t="str">
        <f t="shared" si="63"/>
        <v>IA5551</v>
      </c>
      <c r="E1961" s="1336">
        <v>1.268</v>
      </c>
      <c r="F1961" s="644">
        <f t="shared" si="64"/>
        <v>1.2410000000000001</v>
      </c>
      <c r="G1961" s="748" t="s">
        <v>280</v>
      </c>
      <c r="H1961" s="1337">
        <v>1.23</v>
      </c>
      <c r="I1961" s="338"/>
    </row>
    <row r="1962" spans="2:9">
      <c r="B1962" s="651" t="s">
        <v>25</v>
      </c>
      <c r="C1962" s="1356">
        <v>5606</v>
      </c>
      <c r="D1962" s="747" t="str">
        <f t="shared" si="63"/>
        <v>IA5606</v>
      </c>
      <c r="E1962" s="1336">
        <v>1.5309999999999999</v>
      </c>
      <c r="F1962" s="644">
        <f t="shared" si="64"/>
        <v>1.478</v>
      </c>
      <c r="G1962" s="748" t="s">
        <v>280</v>
      </c>
      <c r="H1962" s="1337">
        <v>0.17</v>
      </c>
      <c r="I1962" s="338"/>
    </row>
    <row r="1963" spans="2:9">
      <c r="B1963" s="651" t="s">
        <v>25</v>
      </c>
      <c r="C1963" s="1356">
        <v>5610</v>
      </c>
      <c r="D1963" s="747" t="str">
        <f t="shared" si="63"/>
        <v>IA5610</v>
      </c>
      <c r="E1963" s="1336">
        <v>1.1539999999999999</v>
      </c>
      <c r="F1963" s="644">
        <f t="shared" si="64"/>
        <v>1.139</v>
      </c>
      <c r="G1963" s="748" t="s">
        <v>280</v>
      </c>
      <c r="H1963" s="1337">
        <v>0.6</v>
      </c>
      <c r="I1963" s="338"/>
    </row>
    <row r="1964" spans="2:9">
      <c r="B1964" s="651" t="s">
        <v>25</v>
      </c>
      <c r="C1964" s="1356">
        <v>5645</v>
      </c>
      <c r="D1964" s="747" t="str">
        <f t="shared" si="63"/>
        <v>IA5645</v>
      </c>
      <c r="E1964" s="1336">
        <v>0.94899999999999995</v>
      </c>
      <c r="F1964" s="644">
        <f t="shared" si="64"/>
        <v>0.95399999999999996</v>
      </c>
      <c r="G1964" s="748" t="s">
        <v>280</v>
      </c>
      <c r="H1964" s="1337">
        <v>1.1299999999999999</v>
      </c>
      <c r="I1964" s="338"/>
    </row>
    <row r="1965" spans="2:9">
      <c r="B1965" s="651" t="s">
        <v>25</v>
      </c>
      <c r="C1965" s="1356">
        <v>5703</v>
      </c>
      <c r="D1965" s="747" t="str">
        <f t="shared" si="63"/>
        <v>IA5703</v>
      </c>
      <c r="E1965" s="1336">
        <v>1.1339999999999999</v>
      </c>
      <c r="F1965" s="644">
        <f t="shared" si="64"/>
        <v>1.121</v>
      </c>
      <c r="G1965" s="748" t="s">
        <v>280</v>
      </c>
      <c r="H1965" s="1337">
        <v>0.62</v>
      </c>
      <c r="I1965" s="338"/>
    </row>
    <row r="1966" spans="2:9">
      <c r="B1966" s="651" t="s">
        <v>25</v>
      </c>
      <c r="C1966" s="1356">
        <v>5705</v>
      </c>
      <c r="D1966" s="747" t="str">
        <f t="shared" si="63"/>
        <v>IA5705</v>
      </c>
      <c r="E1966" s="1336">
        <v>1.147</v>
      </c>
      <c r="F1966" s="644">
        <f t="shared" si="64"/>
        <v>1.1319999999999999</v>
      </c>
      <c r="G1966" s="748" t="s">
        <v>280</v>
      </c>
      <c r="H1966" s="1337">
        <v>0.25</v>
      </c>
      <c r="I1966" s="338"/>
    </row>
    <row r="1967" spans="2:9">
      <c r="B1967" s="651" t="s">
        <v>25</v>
      </c>
      <c r="C1967" s="1356">
        <v>5951</v>
      </c>
      <c r="D1967" s="747" t="str">
        <f t="shared" si="63"/>
        <v>IA5951</v>
      </c>
      <c r="E1967" s="1336">
        <v>1.0189999999999999</v>
      </c>
      <c r="F1967" s="644">
        <f t="shared" si="64"/>
        <v>1.0169999999999999</v>
      </c>
      <c r="G1967" s="748" t="s">
        <v>280</v>
      </c>
      <c r="H1967" s="1337">
        <v>0.64</v>
      </c>
      <c r="I1967" s="338"/>
    </row>
    <row r="1968" spans="2:9">
      <c r="B1968" s="651" t="s">
        <v>25</v>
      </c>
      <c r="C1968" s="1356">
        <v>6003</v>
      </c>
      <c r="D1968" s="747" t="str">
        <f t="shared" si="63"/>
        <v>IA6003</v>
      </c>
      <c r="E1968" s="1336">
        <v>1.1719999999999999</v>
      </c>
      <c r="F1968" s="644">
        <f t="shared" si="64"/>
        <v>1.155</v>
      </c>
      <c r="G1968" s="748" t="s">
        <v>280</v>
      </c>
      <c r="H1968" s="1337">
        <v>0.56000000000000005</v>
      </c>
      <c r="I1968" s="338"/>
    </row>
    <row r="1969" spans="2:9">
      <c r="B1969" s="651" t="s">
        <v>25</v>
      </c>
      <c r="C1969" s="1356">
        <v>6005</v>
      </c>
      <c r="D1969" s="747" t="str">
        <f t="shared" si="63"/>
        <v>IA6005</v>
      </c>
      <c r="E1969" s="1336">
        <v>1.19</v>
      </c>
      <c r="F1969" s="644">
        <f t="shared" si="64"/>
        <v>1.171</v>
      </c>
      <c r="G1969" s="748" t="s">
        <v>280</v>
      </c>
      <c r="H1969" s="1337">
        <v>0.51</v>
      </c>
      <c r="I1969" s="338"/>
    </row>
    <row r="1970" spans="2:9">
      <c r="B1970" s="651" t="s">
        <v>25</v>
      </c>
      <c r="C1970" s="1356">
        <v>6018</v>
      </c>
      <c r="D1970" s="747" t="str">
        <f t="shared" si="63"/>
        <v>IA6018</v>
      </c>
      <c r="E1970" s="1336">
        <v>1.147</v>
      </c>
      <c r="F1970" s="644">
        <f t="shared" si="64"/>
        <v>1.1319999999999999</v>
      </c>
      <c r="G1970" s="748" t="s">
        <v>280</v>
      </c>
      <c r="H1970" s="1337">
        <v>0.25</v>
      </c>
      <c r="I1970" s="338"/>
    </row>
    <row r="1971" spans="2:9">
      <c r="B1971" s="651" t="s">
        <v>25</v>
      </c>
      <c r="C1971" s="1356">
        <v>6045</v>
      </c>
      <c r="D1971" s="747" t="str">
        <f t="shared" si="63"/>
        <v>IA6045</v>
      </c>
      <c r="E1971" s="1336">
        <v>1.1879999999999999</v>
      </c>
      <c r="F1971" s="644">
        <f t="shared" si="64"/>
        <v>1.169</v>
      </c>
      <c r="G1971" s="748" t="s">
        <v>280</v>
      </c>
      <c r="H1971" s="1337">
        <v>0.56999999999999995</v>
      </c>
      <c r="I1971" s="338"/>
    </row>
    <row r="1972" spans="2:9">
      <c r="B1972" s="651" t="s">
        <v>25</v>
      </c>
      <c r="C1972" s="1356">
        <v>6204</v>
      </c>
      <c r="D1972" s="747" t="str">
        <f t="shared" si="63"/>
        <v>IA6204</v>
      </c>
      <c r="E1972" s="1336">
        <v>1.5649999999999999</v>
      </c>
      <c r="F1972" s="644">
        <f t="shared" si="64"/>
        <v>1.5089999999999999</v>
      </c>
      <c r="G1972" s="748" t="s">
        <v>280</v>
      </c>
      <c r="H1972" s="1337">
        <v>0.79</v>
      </c>
      <c r="I1972" s="338"/>
    </row>
    <row r="1973" spans="2:9">
      <c r="B1973" s="651" t="s">
        <v>25</v>
      </c>
      <c r="C1973" s="1356">
        <v>6206</v>
      </c>
      <c r="D1973" s="747" t="str">
        <f t="shared" si="63"/>
        <v>IA6206</v>
      </c>
      <c r="E1973" s="1336">
        <v>1.4730000000000001</v>
      </c>
      <c r="F1973" s="644">
        <f t="shared" si="64"/>
        <v>1.4259999999999999</v>
      </c>
      <c r="G1973" s="748" t="s">
        <v>280</v>
      </c>
      <c r="H1973" s="1337">
        <v>0.48</v>
      </c>
      <c r="I1973" s="338"/>
    </row>
    <row r="1974" spans="2:9">
      <c r="B1974" s="651" t="s">
        <v>25</v>
      </c>
      <c r="C1974" s="1356">
        <v>6213</v>
      </c>
      <c r="D1974" s="747" t="str">
        <f t="shared" si="63"/>
        <v>IA6213</v>
      </c>
      <c r="E1974" s="1336">
        <v>1.389</v>
      </c>
      <c r="F1974" s="644">
        <f t="shared" si="64"/>
        <v>1.35</v>
      </c>
      <c r="G1974" s="748" t="s">
        <v>280</v>
      </c>
      <c r="H1974" s="1337">
        <v>0.56999999999999995</v>
      </c>
      <c r="I1974" s="338"/>
    </row>
    <row r="1975" spans="2:9">
      <c r="B1975" s="651" t="s">
        <v>25</v>
      </c>
      <c r="C1975" s="1356">
        <v>6214</v>
      </c>
      <c r="D1975" s="747" t="str">
        <f t="shared" si="63"/>
        <v>IA6214</v>
      </c>
      <c r="E1975" s="1336">
        <v>1.4730000000000001</v>
      </c>
      <c r="F1975" s="644">
        <f t="shared" si="64"/>
        <v>1.4259999999999999</v>
      </c>
      <c r="G1975" s="748" t="s">
        <v>280</v>
      </c>
      <c r="H1975" s="1337">
        <v>0.48</v>
      </c>
      <c r="I1975" s="338"/>
    </row>
    <row r="1976" spans="2:9">
      <c r="B1976" s="651" t="s">
        <v>25</v>
      </c>
      <c r="C1976" s="1356">
        <v>6216</v>
      </c>
      <c r="D1976" s="747" t="str">
        <f t="shared" si="63"/>
        <v>IA6216</v>
      </c>
      <c r="E1976" s="1336">
        <v>1.4730000000000001</v>
      </c>
      <c r="F1976" s="644">
        <f t="shared" si="64"/>
        <v>1.4259999999999999</v>
      </c>
      <c r="G1976" s="748" t="s">
        <v>280</v>
      </c>
      <c r="H1976" s="1337">
        <v>0.48</v>
      </c>
      <c r="I1976" s="338"/>
    </row>
    <row r="1977" spans="2:9">
      <c r="B1977" s="651" t="s">
        <v>25</v>
      </c>
      <c r="C1977" s="1356">
        <v>6217</v>
      </c>
      <c r="D1977" s="747" t="str">
        <f t="shared" si="63"/>
        <v>IA6217</v>
      </c>
      <c r="E1977" s="1336">
        <v>1.339</v>
      </c>
      <c r="F1977" s="644">
        <f t="shared" si="64"/>
        <v>1.3049999999999999</v>
      </c>
      <c r="G1977" s="748" t="s">
        <v>280</v>
      </c>
      <c r="H1977" s="1337">
        <v>0.47</v>
      </c>
      <c r="I1977" s="338"/>
    </row>
    <row r="1978" spans="2:9">
      <c r="B1978" s="651" t="s">
        <v>25</v>
      </c>
      <c r="C1978" s="1356">
        <v>6229</v>
      </c>
      <c r="D1978" s="747" t="str">
        <f t="shared" si="63"/>
        <v>IA6229</v>
      </c>
      <c r="E1978" s="1336">
        <v>1.1719999999999999</v>
      </c>
      <c r="F1978" s="644">
        <f t="shared" si="64"/>
        <v>1.155</v>
      </c>
      <c r="G1978" s="748" t="s">
        <v>280</v>
      </c>
      <c r="H1978" s="1337">
        <v>0.52</v>
      </c>
      <c r="I1978" s="338"/>
    </row>
    <row r="1979" spans="2:9">
      <c r="B1979" s="651" t="s">
        <v>25</v>
      </c>
      <c r="C1979" s="1356">
        <v>6233</v>
      </c>
      <c r="D1979" s="747" t="str">
        <f t="shared" si="63"/>
        <v>IA6233</v>
      </c>
      <c r="E1979" s="1336">
        <v>1.111</v>
      </c>
      <c r="F1979" s="644">
        <f t="shared" si="64"/>
        <v>1.1000000000000001</v>
      </c>
      <c r="G1979" s="748" t="s">
        <v>280</v>
      </c>
      <c r="H1979" s="1337">
        <v>0.52</v>
      </c>
      <c r="I1979" s="338"/>
    </row>
    <row r="1980" spans="2:9">
      <c r="B1980" s="651" t="s">
        <v>25</v>
      </c>
      <c r="C1980" s="1356">
        <v>6235</v>
      </c>
      <c r="D1980" s="747" t="str">
        <f t="shared" si="63"/>
        <v>IA6235</v>
      </c>
      <c r="E1980" s="1336">
        <v>1.4730000000000001</v>
      </c>
      <c r="F1980" s="644">
        <f t="shared" si="64"/>
        <v>1.4259999999999999</v>
      </c>
      <c r="G1980" s="748" t="s">
        <v>280</v>
      </c>
      <c r="H1980" s="1337">
        <v>0.48</v>
      </c>
      <c r="I1980" s="338"/>
    </row>
    <row r="1981" spans="2:9">
      <c r="B1981" s="651" t="s">
        <v>25</v>
      </c>
      <c r="C1981" s="1356">
        <v>6236</v>
      </c>
      <c r="D1981" s="747" t="str">
        <f t="shared" si="63"/>
        <v>IA6236</v>
      </c>
      <c r="E1981" s="1336">
        <v>1.147</v>
      </c>
      <c r="F1981" s="644">
        <f t="shared" si="64"/>
        <v>1.1319999999999999</v>
      </c>
      <c r="G1981" s="748" t="s">
        <v>280</v>
      </c>
      <c r="H1981" s="1337">
        <v>0.25</v>
      </c>
      <c r="I1981" s="338"/>
    </row>
    <row r="1982" spans="2:9">
      <c r="B1982" s="651" t="s">
        <v>25</v>
      </c>
      <c r="C1982" s="1356">
        <v>6237</v>
      </c>
      <c r="D1982" s="747" t="str">
        <f t="shared" si="63"/>
        <v>IA6237</v>
      </c>
      <c r="E1982" s="1336">
        <v>1.147</v>
      </c>
      <c r="F1982" s="644">
        <f t="shared" si="64"/>
        <v>1.1319999999999999</v>
      </c>
      <c r="G1982" s="748" t="s">
        <v>280</v>
      </c>
      <c r="H1982" s="1337">
        <v>0.25</v>
      </c>
      <c r="I1982" s="338"/>
    </row>
    <row r="1983" spans="2:9">
      <c r="B1983" s="651" t="s">
        <v>25</v>
      </c>
      <c r="C1983" s="1356">
        <v>6251</v>
      </c>
      <c r="D1983" s="747" t="str">
        <f t="shared" si="63"/>
        <v>IA6251</v>
      </c>
      <c r="E1983" s="1336">
        <v>1.389</v>
      </c>
      <c r="F1983" s="644">
        <f t="shared" si="64"/>
        <v>1.35</v>
      </c>
      <c r="G1983" s="748" t="s">
        <v>280</v>
      </c>
      <c r="H1983" s="1337">
        <v>0.56999999999999995</v>
      </c>
      <c r="I1983" s="338"/>
    </row>
    <row r="1984" spans="2:9">
      <c r="B1984" s="651" t="s">
        <v>25</v>
      </c>
      <c r="C1984" s="1356">
        <v>6252</v>
      </c>
      <c r="D1984" s="747" t="str">
        <f t="shared" si="63"/>
        <v>IA6252</v>
      </c>
      <c r="E1984" s="1336">
        <v>1.1120000000000001</v>
      </c>
      <c r="F1984" s="644">
        <f t="shared" si="64"/>
        <v>1.101</v>
      </c>
      <c r="G1984" s="748" t="s">
        <v>280</v>
      </c>
      <c r="H1984" s="1337">
        <v>0.72</v>
      </c>
      <c r="I1984" s="338"/>
    </row>
    <row r="1985" spans="2:9">
      <c r="B1985" s="651" t="s">
        <v>25</v>
      </c>
      <c r="C1985" s="1356">
        <v>6306</v>
      </c>
      <c r="D1985" s="747" t="str">
        <f t="shared" si="63"/>
        <v>IA6306</v>
      </c>
      <c r="E1985" s="1336">
        <v>1.097</v>
      </c>
      <c r="F1985" s="644">
        <f t="shared" si="64"/>
        <v>1.087</v>
      </c>
      <c r="G1985" s="748" t="s">
        <v>280</v>
      </c>
      <c r="H1985" s="1337">
        <v>0.59</v>
      </c>
      <c r="I1985" s="338"/>
    </row>
    <row r="1986" spans="2:9">
      <c r="B1986" s="651" t="s">
        <v>25</v>
      </c>
      <c r="C1986" s="1356">
        <v>6319</v>
      </c>
      <c r="D1986" s="747" t="str">
        <f t="shared" si="63"/>
        <v>IA6319</v>
      </c>
      <c r="E1986" s="1336">
        <v>1.2</v>
      </c>
      <c r="F1986" s="644">
        <f t="shared" si="64"/>
        <v>1.18</v>
      </c>
      <c r="G1986" s="748" t="s">
        <v>280</v>
      </c>
      <c r="H1986" s="1337">
        <v>0.48</v>
      </c>
      <c r="I1986" s="338"/>
    </row>
    <row r="1987" spans="2:9">
      <c r="B1987" s="651" t="s">
        <v>25</v>
      </c>
      <c r="C1987" s="1356">
        <v>6325</v>
      </c>
      <c r="D1987" s="747" t="str">
        <f t="shared" si="63"/>
        <v>IA6325</v>
      </c>
      <c r="E1987" s="1336">
        <v>1.1359999999999999</v>
      </c>
      <c r="F1987" s="644">
        <f t="shared" si="64"/>
        <v>1.1220000000000001</v>
      </c>
      <c r="G1987" s="748" t="s">
        <v>280</v>
      </c>
      <c r="H1987" s="1337">
        <v>0.54</v>
      </c>
      <c r="I1987" s="338"/>
    </row>
    <row r="1988" spans="2:9">
      <c r="B1988" s="651" t="s">
        <v>25</v>
      </c>
      <c r="C1988" s="1356">
        <v>6400</v>
      </c>
      <c r="D1988" s="747" t="str">
        <f t="shared" si="63"/>
        <v>IA6400</v>
      </c>
      <c r="E1988" s="1336">
        <v>1.0509999999999999</v>
      </c>
      <c r="F1988" s="644">
        <f t="shared" si="64"/>
        <v>1.046</v>
      </c>
      <c r="G1988" s="748" t="s">
        <v>280</v>
      </c>
      <c r="H1988" s="1337">
        <v>0.65</v>
      </c>
      <c r="I1988" s="338"/>
    </row>
    <row r="1989" spans="2:9">
      <c r="B1989" s="651" t="s">
        <v>25</v>
      </c>
      <c r="C1989" s="1356">
        <v>6503</v>
      </c>
      <c r="D1989" s="747" t="str">
        <f t="shared" si="63"/>
        <v>IA6503</v>
      </c>
      <c r="E1989" s="1336">
        <v>0.94499999999999995</v>
      </c>
      <c r="F1989" s="644">
        <f t="shared" si="64"/>
        <v>0.95099999999999996</v>
      </c>
      <c r="G1989" s="748" t="s">
        <v>280</v>
      </c>
      <c r="H1989" s="1337">
        <v>0.66</v>
      </c>
      <c r="I1989" s="338"/>
    </row>
    <row r="1990" spans="2:9">
      <c r="B1990" s="651" t="s">
        <v>25</v>
      </c>
      <c r="C1990" s="1356">
        <v>6504</v>
      </c>
      <c r="D1990" s="747" t="str">
        <f t="shared" si="63"/>
        <v>IA6504</v>
      </c>
      <c r="E1990" s="1336">
        <v>0.97599999999999998</v>
      </c>
      <c r="F1990" s="644">
        <f t="shared" si="64"/>
        <v>0.97799999999999998</v>
      </c>
      <c r="G1990" s="748" t="s">
        <v>280</v>
      </c>
      <c r="H1990" s="1337">
        <v>0.64</v>
      </c>
      <c r="I1990" s="338"/>
    </row>
    <row r="1991" spans="2:9">
      <c r="B1991" s="651" t="s">
        <v>25</v>
      </c>
      <c r="C1991" s="1356">
        <v>6702</v>
      </c>
      <c r="D1991" s="747" t="str">
        <f t="shared" si="63"/>
        <v>IA6702</v>
      </c>
      <c r="E1991" s="1336">
        <v>1.147</v>
      </c>
      <c r="F1991" s="644">
        <f t="shared" si="64"/>
        <v>1.1319999999999999</v>
      </c>
      <c r="G1991" s="748" t="s">
        <v>280</v>
      </c>
      <c r="H1991" s="1337">
        <v>0.25</v>
      </c>
      <c r="I1991" s="338"/>
    </row>
    <row r="1992" spans="2:9">
      <c r="B1992" s="651" t="s">
        <v>25</v>
      </c>
      <c r="C1992" s="1356">
        <v>6703</v>
      </c>
      <c r="D1992" s="747" t="str">
        <f t="shared" si="63"/>
        <v>IA6703</v>
      </c>
      <c r="E1992" s="1336">
        <v>1.147</v>
      </c>
      <c r="F1992" s="644">
        <f t="shared" si="64"/>
        <v>1.1319999999999999</v>
      </c>
      <c r="G1992" s="748" t="s">
        <v>280</v>
      </c>
      <c r="H1992" s="1337">
        <v>0.25</v>
      </c>
      <c r="I1992" s="338"/>
    </row>
    <row r="1993" spans="2:9">
      <c r="B1993" s="651" t="s">
        <v>25</v>
      </c>
      <c r="C1993" s="1356">
        <v>6704</v>
      </c>
      <c r="D1993" s="747" t="str">
        <f t="shared" si="63"/>
        <v>IA6704</v>
      </c>
      <c r="E1993" s="1336">
        <v>1.147</v>
      </c>
      <c r="F1993" s="644">
        <f t="shared" si="64"/>
        <v>1.1319999999999999</v>
      </c>
      <c r="G1993" s="748" t="s">
        <v>280</v>
      </c>
      <c r="H1993" s="1337">
        <v>0.25</v>
      </c>
      <c r="I1993" s="338"/>
    </row>
    <row r="1994" spans="2:9">
      <c r="B1994" s="651" t="s">
        <v>25</v>
      </c>
      <c r="C1994" s="1356">
        <v>6801</v>
      </c>
      <c r="D1994" s="747" t="str">
        <f t="shared" si="63"/>
        <v>IA6801</v>
      </c>
      <c r="E1994" s="1336">
        <v>1.147</v>
      </c>
      <c r="F1994" s="644">
        <f t="shared" si="64"/>
        <v>1.1319999999999999</v>
      </c>
      <c r="G1994" s="748" t="s">
        <v>280</v>
      </c>
      <c r="H1994" s="1337">
        <v>0.25</v>
      </c>
      <c r="I1994" s="338"/>
    </row>
    <row r="1995" spans="2:9">
      <c r="B1995" s="651" t="s">
        <v>25</v>
      </c>
      <c r="C1995" s="1356">
        <v>6811</v>
      </c>
      <c r="D1995" s="747" t="str">
        <f t="shared" ref="D1995:D2058" si="65">B1995&amp;TEXT(C1995,"0000")</f>
        <v>IA6811</v>
      </c>
      <c r="E1995" s="1336">
        <v>1.147</v>
      </c>
      <c r="F1995" s="644">
        <f t="shared" ref="F1995:F2058" si="66">IF(E1995="NA","NA",ROUND((E1995-1)*0.9+1,3))</f>
        <v>1.1319999999999999</v>
      </c>
      <c r="G1995" s="748" t="s">
        <v>280</v>
      </c>
      <c r="H1995" s="1337">
        <v>0.25</v>
      </c>
      <c r="I1995" s="338"/>
    </row>
    <row r="1996" spans="2:9">
      <c r="B1996" s="651" t="s">
        <v>25</v>
      </c>
      <c r="C1996" s="1356">
        <v>6824</v>
      </c>
      <c r="D1996" s="747" t="str">
        <f t="shared" si="65"/>
        <v>IA6824</v>
      </c>
      <c r="E1996" s="1336">
        <v>1.389</v>
      </c>
      <c r="F1996" s="644">
        <f t="shared" si="66"/>
        <v>1.35</v>
      </c>
      <c r="G1996" s="748" t="s">
        <v>280</v>
      </c>
      <c r="H1996" s="1337">
        <v>0.56999999999999995</v>
      </c>
      <c r="I1996" s="338"/>
    </row>
    <row r="1997" spans="2:9">
      <c r="B1997" s="651" t="s">
        <v>25</v>
      </c>
      <c r="C1997" s="1356">
        <v>6826</v>
      </c>
      <c r="D1997" s="747" t="str">
        <f t="shared" si="65"/>
        <v>IA6826</v>
      </c>
      <c r="E1997" s="1336">
        <v>1.147</v>
      </c>
      <c r="F1997" s="644">
        <f t="shared" si="66"/>
        <v>1.1319999999999999</v>
      </c>
      <c r="G1997" s="748" t="s">
        <v>280</v>
      </c>
      <c r="H1997" s="1337">
        <v>0.25</v>
      </c>
      <c r="I1997" s="338"/>
    </row>
    <row r="1998" spans="2:9">
      <c r="B1998" s="651" t="s">
        <v>25</v>
      </c>
      <c r="C1998" s="1356">
        <v>6834</v>
      </c>
      <c r="D1998" s="747" t="str">
        <f t="shared" si="65"/>
        <v>IA6834</v>
      </c>
      <c r="E1998" s="1336">
        <v>1.1140000000000001</v>
      </c>
      <c r="F1998" s="644">
        <f t="shared" si="66"/>
        <v>1.103</v>
      </c>
      <c r="G1998" s="748" t="s">
        <v>280</v>
      </c>
      <c r="H1998" s="1337">
        <v>0.67</v>
      </c>
      <c r="I1998" s="338"/>
    </row>
    <row r="1999" spans="2:9">
      <c r="B1999" s="651" t="s">
        <v>25</v>
      </c>
      <c r="C1999" s="1356">
        <v>6836</v>
      </c>
      <c r="D1999" s="747" t="str">
        <f t="shared" si="65"/>
        <v>IA6836</v>
      </c>
      <c r="E1999" s="1336">
        <v>1.077</v>
      </c>
      <c r="F1999" s="644">
        <f t="shared" si="66"/>
        <v>1.069</v>
      </c>
      <c r="G1999" s="748" t="s">
        <v>280</v>
      </c>
      <c r="H1999" s="1337">
        <v>0.74</v>
      </c>
      <c r="I1999" s="338"/>
    </row>
    <row r="2000" spans="2:9">
      <c r="B2000" s="651" t="s">
        <v>25</v>
      </c>
      <c r="C2000" s="1356">
        <v>6843</v>
      </c>
      <c r="D2000" s="747" t="str">
        <f t="shared" si="65"/>
        <v>IA6843</v>
      </c>
      <c r="E2000" s="1336">
        <v>1.4730000000000001</v>
      </c>
      <c r="F2000" s="644">
        <f t="shared" si="66"/>
        <v>1.4259999999999999</v>
      </c>
      <c r="G2000" s="748" t="s">
        <v>280</v>
      </c>
      <c r="H2000" s="1337">
        <v>0.48</v>
      </c>
      <c r="I2000" s="338"/>
    </row>
    <row r="2001" spans="2:9">
      <c r="B2001" s="651" t="s">
        <v>25</v>
      </c>
      <c r="C2001" s="1356">
        <v>6845</v>
      </c>
      <c r="D2001" s="747" t="str">
        <f t="shared" si="65"/>
        <v>IA6845</v>
      </c>
      <c r="E2001" s="1336">
        <v>1.4730000000000001</v>
      </c>
      <c r="F2001" s="644">
        <f t="shared" si="66"/>
        <v>1.4259999999999999</v>
      </c>
      <c r="G2001" s="748" t="s">
        <v>280</v>
      </c>
      <c r="H2001" s="1337">
        <v>0.48</v>
      </c>
      <c r="I2001" s="338"/>
    </row>
    <row r="2002" spans="2:9">
      <c r="B2002" s="651" t="s">
        <v>25</v>
      </c>
      <c r="C2002" s="1356">
        <v>6854</v>
      </c>
      <c r="D2002" s="747" t="str">
        <f t="shared" si="65"/>
        <v>IA6854</v>
      </c>
      <c r="E2002" s="1336">
        <v>1.4730000000000001</v>
      </c>
      <c r="F2002" s="644">
        <f t="shared" si="66"/>
        <v>1.4259999999999999</v>
      </c>
      <c r="G2002" s="748" t="s">
        <v>280</v>
      </c>
      <c r="H2002" s="1337">
        <v>0.48</v>
      </c>
      <c r="I2002" s="338"/>
    </row>
    <row r="2003" spans="2:9">
      <c r="B2003" s="651" t="s">
        <v>25</v>
      </c>
      <c r="C2003" s="1356">
        <v>6872</v>
      </c>
      <c r="D2003" s="747" t="str">
        <f t="shared" si="65"/>
        <v>IA6872</v>
      </c>
      <c r="E2003" s="1336">
        <v>1.4730000000000001</v>
      </c>
      <c r="F2003" s="644">
        <f t="shared" si="66"/>
        <v>1.4259999999999999</v>
      </c>
      <c r="G2003" s="748" t="s">
        <v>280</v>
      </c>
      <c r="H2003" s="1337">
        <v>0.48</v>
      </c>
      <c r="I2003" s="338"/>
    </row>
    <row r="2004" spans="2:9">
      <c r="B2004" s="651" t="s">
        <v>25</v>
      </c>
      <c r="C2004" s="1356">
        <v>6874</v>
      </c>
      <c r="D2004" s="747" t="str">
        <f t="shared" si="65"/>
        <v>IA6874</v>
      </c>
      <c r="E2004" s="1336">
        <v>1.4730000000000001</v>
      </c>
      <c r="F2004" s="644">
        <f t="shared" si="66"/>
        <v>1.4259999999999999</v>
      </c>
      <c r="G2004" s="748" t="s">
        <v>280</v>
      </c>
      <c r="H2004" s="1337">
        <v>0.48</v>
      </c>
      <c r="I2004" s="338"/>
    </row>
    <row r="2005" spans="2:9">
      <c r="B2005" s="651" t="s">
        <v>25</v>
      </c>
      <c r="C2005" s="1356">
        <v>6882</v>
      </c>
      <c r="D2005" s="747" t="str">
        <f t="shared" si="65"/>
        <v>IA6882</v>
      </c>
      <c r="E2005" s="1336">
        <v>1.4730000000000001</v>
      </c>
      <c r="F2005" s="644">
        <f t="shared" si="66"/>
        <v>1.4259999999999999</v>
      </c>
      <c r="G2005" s="748" t="s">
        <v>280</v>
      </c>
      <c r="H2005" s="1337">
        <v>0.48</v>
      </c>
      <c r="I2005" s="338"/>
    </row>
    <row r="2006" spans="2:9">
      <c r="B2006" s="651" t="s">
        <v>25</v>
      </c>
      <c r="C2006" s="1356">
        <v>6884</v>
      </c>
      <c r="D2006" s="747" t="str">
        <f t="shared" si="65"/>
        <v>IA6884</v>
      </c>
      <c r="E2006" s="1336">
        <v>1.4730000000000001</v>
      </c>
      <c r="F2006" s="644">
        <f t="shared" si="66"/>
        <v>1.4259999999999999</v>
      </c>
      <c r="G2006" s="748" t="s">
        <v>280</v>
      </c>
      <c r="H2006" s="1337">
        <v>0.48</v>
      </c>
      <c r="I2006" s="338"/>
    </row>
    <row r="2007" spans="2:9">
      <c r="B2007" s="651" t="s">
        <v>25</v>
      </c>
      <c r="C2007" s="1356">
        <v>7016</v>
      </c>
      <c r="D2007" s="747" t="str">
        <f t="shared" si="65"/>
        <v>IA7016</v>
      </c>
      <c r="E2007" s="1336">
        <v>1.4730000000000001</v>
      </c>
      <c r="F2007" s="644">
        <f t="shared" si="66"/>
        <v>1.4259999999999999</v>
      </c>
      <c r="G2007" s="748" t="s">
        <v>280</v>
      </c>
      <c r="H2007" s="1337">
        <v>0.48</v>
      </c>
      <c r="I2007" s="338"/>
    </row>
    <row r="2008" spans="2:9">
      <c r="B2008" s="651" t="s">
        <v>25</v>
      </c>
      <c r="C2008" s="1356">
        <v>7024</v>
      </c>
      <c r="D2008" s="747" t="str">
        <f t="shared" si="65"/>
        <v>IA7024</v>
      </c>
      <c r="E2008" s="1336">
        <v>1.4730000000000001</v>
      </c>
      <c r="F2008" s="644">
        <f t="shared" si="66"/>
        <v>1.4259999999999999</v>
      </c>
      <c r="G2008" s="748" t="s">
        <v>280</v>
      </c>
      <c r="H2008" s="1337">
        <v>0.48</v>
      </c>
      <c r="I2008" s="338"/>
    </row>
    <row r="2009" spans="2:9">
      <c r="B2009" s="651" t="s">
        <v>25</v>
      </c>
      <c r="C2009" s="1356">
        <v>7038</v>
      </c>
      <c r="D2009" s="747" t="str">
        <f t="shared" si="65"/>
        <v>IA7038</v>
      </c>
      <c r="E2009" s="1336">
        <v>1.4730000000000001</v>
      </c>
      <c r="F2009" s="644">
        <f t="shared" si="66"/>
        <v>1.4259999999999999</v>
      </c>
      <c r="G2009" s="748" t="s">
        <v>280</v>
      </c>
      <c r="H2009" s="1337">
        <v>0.48</v>
      </c>
      <c r="I2009" s="338"/>
    </row>
    <row r="2010" spans="2:9">
      <c r="B2010" s="651" t="s">
        <v>25</v>
      </c>
      <c r="C2010" s="1356">
        <v>7046</v>
      </c>
      <c r="D2010" s="747" t="str">
        <f t="shared" si="65"/>
        <v>IA7046</v>
      </c>
      <c r="E2010" s="1336">
        <v>1.4730000000000001</v>
      </c>
      <c r="F2010" s="644">
        <f t="shared" si="66"/>
        <v>1.4259999999999999</v>
      </c>
      <c r="G2010" s="748" t="s">
        <v>280</v>
      </c>
      <c r="H2010" s="1337">
        <v>0.48</v>
      </c>
      <c r="I2010" s="338"/>
    </row>
    <row r="2011" spans="2:9">
      <c r="B2011" s="651" t="s">
        <v>25</v>
      </c>
      <c r="C2011" s="1356">
        <v>7047</v>
      </c>
      <c r="D2011" s="747" t="str">
        <f t="shared" si="65"/>
        <v>IA7047</v>
      </c>
      <c r="E2011" s="1336">
        <v>1.4730000000000001</v>
      </c>
      <c r="F2011" s="644">
        <f t="shared" si="66"/>
        <v>1.4259999999999999</v>
      </c>
      <c r="G2011" s="748" t="s">
        <v>280</v>
      </c>
      <c r="H2011" s="1337">
        <v>0.48</v>
      </c>
      <c r="I2011" s="338"/>
    </row>
    <row r="2012" spans="2:9">
      <c r="B2012" s="651" t="s">
        <v>25</v>
      </c>
      <c r="C2012" s="1356">
        <v>7050</v>
      </c>
      <c r="D2012" s="747" t="str">
        <f t="shared" si="65"/>
        <v>IA7050</v>
      </c>
      <c r="E2012" s="1336">
        <v>1.4730000000000001</v>
      </c>
      <c r="F2012" s="644">
        <f t="shared" si="66"/>
        <v>1.4259999999999999</v>
      </c>
      <c r="G2012" s="748" t="s">
        <v>280</v>
      </c>
      <c r="H2012" s="1337">
        <v>0.48</v>
      </c>
      <c r="I2012" s="338"/>
    </row>
    <row r="2013" spans="2:9">
      <c r="B2013" s="651" t="s">
        <v>25</v>
      </c>
      <c r="C2013" s="1356">
        <v>7090</v>
      </c>
      <c r="D2013" s="747" t="str">
        <f t="shared" si="65"/>
        <v>IA7090</v>
      </c>
      <c r="E2013" s="1336">
        <v>1.4730000000000001</v>
      </c>
      <c r="F2013" s="644">
        <f t="shared" si="66"/>
        <v>1.4259999999999999</v>
      </c>
      <c r="G2013" s="748" t="s">
        <v>280</v>
      </c>
      <c r="H2013" s="1337">
        <v>0.48</v>
      </c>
      <c r="I2013" s="338"/>
    </row>
    <row r="2014" spans="2:9">
      <c r="B2014" s="651" t="s">
        <v>25</v>
      </c>
      <c r="C2014" s="1356">
        <v>7098</v>
      </c>
      <c r="D2014" s="747" t="str">
        <f t="shared" si="65"/>
        <v>IA7098</v>
      </c>
      <c r="E2014" s="1336">
        <v>1.4730000000000001</v>
      </c>
      <c r="F2014" s="644">
        <f t="shared" si="66"/>
        <v>1.4259999999999999</v>
      </c>
      <c r="G2014" s="748" t="s">
        <v>280</v>
      </c>
      <c r="H2014" s="1337">
        <v>0.48</v>
      </c>
      <c r="I2014" s="338"/>
    </row>
    <row r="2015" spans="2:9">
      <c r="B2015" s="651" t="s">
        <v>25</v>
      </c>
      <c r="C2015" s="1356">
        <v>7099</v>
      </c>
      <c r="D2015" s="747" t="str">
        <f t="shared" si="65"/>
        <v>IA7099</v>
      </c>
      <c r="E2015" s="1336">
        <v>1.4730000000000001</v>
      </c>
      <c r="F2015" s="644">
        <f t="shared" si="66"/>
        <v>1.4259999999999999</v>
      </c>
      <c r="G2015" s="748" t="s">
        <v>280</v>
      </c>
      <c r="H2015" s="1337">
        <v>0.48</v>
      </c>
      <c r="I2015" s="338"/>
    </row>
    <row r="2016" spans="2:9">
      <c r="B2016" s="651" t="s">
        <v>25</v>
      </c>
      <c r="C2016" s="1356">
        <v>7133</v>
      </c>
      <c r="D2016" s="747" t="str">
        <f t="shared" si="65"/>
        <v>IA7133</v>
      </c>
      <c r="E2016" s="1336">
        <v>1.389</v>
      </c>
      <c r="F2016" s="644">
        <f t="shared" si="66"/>
        <v>1.35</v>
      </c>
      <c r="G2016" s="748" t="s">
        <v>280</v>
      </c>
      <c r="H2016" s="1337">
        <v>0.56999999999999995</v>
      </c>
      <c r="I2016" s="338"/>
    </row>
    <row r="2017" spans="2:9">
      <c r="B2017" s="651" t="s">
        <v>25</v>
      </c>
      <c r="C2017" s="1356">
        <v>7151</v>
      </c>
      <c r="D2017" s="747" t="str">
        <f t="shared" si="65"/>
        <v>IA7151</v>
      </c>
      <c r="E2017" s="1336">
        <v>1.389</v>
      </c>
      <c r="F2017" s="644">
        <f t="shared" si="66"/>
        <v>1.35</v>
      </c>
      <c r="G2017" s="748" t="s">
        <v>280</v>
      </c>
      <c r="H2017" s="1337">
        <v>0.56999999999999995</v>
      </c>
      <c r="I2017" s="338"/>
    </row>
    <row r="2018" spans="2:9">
      <c r="B2018" s="651" t="s">
        <v>25</v>
      </c>
      <c r="C2018" s="1356">
        <v>7152</v>
      </c>
      <c r="D2018" s="747" t="str">
        <f t="shared" si="65"/>
        <v>IA7152</v>
      </c>
      <c r="E2018" s="1336">
        <v>1.389</v>
      </c>
      <c r="F2018" s="644">
        <f t="shared" si="66"/>
        <v>1.35</v>
      </c>
      <c r="G2018" s="748" t="s">
        <v>280</v>
      </c>
      <c r="H2018" s="1337">
        <v>0.56999999999999995</v>
      </c>
      <c r="I2018" s="338"/>
    </row>
    <row r="2019" spans="2:9">
      <c r="B2019" s="651" t="s">
        <v>25</v>
      </c>
      <c r="C2019" s="1356">
        <v>7153</v>
      </c>
      <c r="D2019" s="747" t="str">
        <f t="shared" si="65"/>
        <v>IA7153</v>
      </c>
      <c r="E2019" s="1336">
        <v>1.389</v>
      </c>
      <c r="F2019" s="644">
        <f t="shared" si="66"/>
        <v>1.35</v>
      </c>
      <c r="G2019" s="748" t="s">
        <v>280</v>
      </c>
      <c r="H2019" s="1337">
        <v>0.56999999999999995</v>
      </c>
      <c r="I2019" s="338"/>
    </row>
    <row r="2020" spans="2:9">
      <c r="B2020" s="651" t="s">
        <v>25</v>
      </c>
      <c r="C2020" s="1356">
        <v>7219</v>
      </c>
      <c r="D2020" s="747" t="str">
        <f t="shared" si="65"/>
        <v>IA7219</v>
      </c>
      <c r="E2020" s="1336">
        <v>1.198</v>
      </c>
      <c r="F2020" s="644">
        <f t="shared" si="66"/>
        <v>1.1779999999999999</v>
      </c>
      <c r="G2020" s="748" t="s">
        <v>280</v>
      </c>
      <c r="H2020" s="1337">
        <v>0.68</v>
      </c>
      <c r="I2020" s="338"/>
    </row>
    <row r="2021" spans="2:9">
      <c r="B2021" s="651" t="s">
        <v>25</v>
      </c>
      <c r="C2021" s="1356">
        <v>7222</v>
      </c>
      <c r="D2021" s="747" t="str">
        <f t="shared" si="65"/>
        <v>IA7222</v>
      </c>
      <c r="E2021" s="1336">
        <v>1.147</v>
      </c>
      <c r="F2021" s="644">
        <f t="shared" si="66"/>
        <v>1.1319999999999999</v>
      </c>
      <c r="G2021" s="748" t="s">
        <v>280</v>
      </c>
      <c r="H2021" s="1337">
        <v>0.25</v>
      </c>
      <c r="I2021" s="338"/>
    </row>
    <row r="2022" spans="2:9">
      <c r="B2022" s="651" t="s">
        <v>25</v>
      </c>
      <c r="C2022" s="1356">
        <v>7225</v>
      </c>
      <c r="D2022" s="747" t="str">
        <f t="shared" si="65"/>
        <v>IA7225</v>
      </c>
      <c r="E2022" s="1336">
        <v>1.147</v>
      </c>
      <c r="F2022" s="644">
        <f t="shared" si="66"/>
        <v>1.1319999999999999</v>
      </c>
      <c r="G2022" s="748" t="s">
        <v>280</v>
      </c>
      <c r="H2022" s="1337">
        <v>0.25</v>
      </c>
      <c r="I2022" s="338"/>
    </row>
    <row r="2023" spans="2:9">
      <c r="B2023" s="651" t="s">
        <v>25</v>
      </c>
      <c r="C2023" s="1356">
        <v>7230</v>
      </c>
      <c r="D2023" s="747" t="str">
        <f t="shared" si="65"/>
        <v>IA7230</v>
      </c>
      <c r="E2023" s="1336">
        <v>1.054</v>
      </c>
      <c r="F2023" s="644">
        <f t="shared" si="66"/>
        <v>1.0489999999999999</v>
      </c>
      <c r="G2023" s="748" t="s">
        <v>280</v>
      </c>
      <c r="H2023" s="1337">
        <v>0.82</v>
      </c>
      <c r="I2023" s="338"/>
    </row>
    <row r="2024" spans="2:9">
      <c r="B2024" s="651" t="s">
        <v>25</v>
      </c>
      <c r="C2024" s="1356">
        <v>7231</v>
      </c>
      <c r="D2024" s="747" t="str">
        <f t="shared" si="65"/>
        <v>IA7231</v>
      </c>
      <c r="E2024" s="1336">
        <v>1.3560000000000001</v>
      </c>
      <c r="F2024" s="644">
        <f t="shared" si="66"/>
        <v>1.32</v>
      </c>
      <c r="G2024" s="748" t="s">
        <v>280</v>
      </c>
      <c r="H2024" s="1337">
        <v>0.9</v>
      </c>
      <c r="I2024" s="338"/>
    </row>
    <row r="2025" spans="2:9">
      <c r="B2025" s="651" t="s">
        <v>25</v>
      </c>
      <c r="C2025" s="1356">
        <v>7232</v>
      </c>
      <c r="D2025" s="747" t="str">
        <f t="shared" si="65"/>
        <v>IA7232</v>
      </c>
      <c r="E2025" s="1336">
        <v>1.125</v>
      </c>
      <c r="F2025" s="644">
        <f t="shared" si="66"/>
        <v>1.113</v>
      </c>
      <c r="G2025" s="748" t="s">
        <v>280</v>
      </c>
      <c r="H2025" s="1337">
        <v>0.64</v>
      </c>
      <c r="I2025" s="338"/>
    </row>
    <row r="2026" spans="2:9">
      <c r="B2026" s="651" t="s">
        <v>25</v>
      </c>
      <c r="C2026" s="1356">
        <v>7309</v>
      </c>
      <c r="D2026" s="747" t="str">
        <f t="shared" si="65"/>
        <v>IA7309</v>
      </c>
      <c r="E2026" s="1336">
        <v>1.4730000000000001</v>
      </c>
      <c r="F2026" s="644">
        <f t="shared" si="66"/>
        <v>1.4259999999999999</v>
      </c>
      <c r="G2026" s="748" t="s">
        <v>280</v>
      </c>
      <c r="H2026" s="1337">
        <v>0.48</v>
      </c>
      <c r="I2026" s="338"/>
    </row>
    <row r="2027" spans="2:9">
      <c r="B2027" s="651" t="s">
        <v>25</v>
      </c>
      <c r="C2027" s="1356">
        <v>7313</v>
      </c>
      <c r="D2027" s="747" t="str">
        <f t="shared" si="65"/>
        <v>IA7313</v>
      </c>
      <c r="E2027" s="1336">
        <v>1.4730000000000001</v>
      </c>
      <c r="F2027" s="644">
        <f t="shared" si="66"/>
        <v>1.4259999999999999</v>
      </c>
      <c r="G2027" s="748" t="s">
        <v>280</v>
      </c>
      <c r="H2027" s="1337">
        <v>0.48</v>
      </c>
      <c r="I2027" s="338"/>
    </row>
    <row r="2028" spans="2:9">
      <c r="B2028" s="651" t="s">
        <v>25</v>
      </c>
      <c r="C2028" s="1356">
        <v>7317</v>
      </c>
      <c r="D2028" s="747" t="str">
        <f t="shared" si="65"/>
        <v>IA7317</v>
      </c>
      <c r="E2028" s="1336">
        <v>1.4730000000000001</v>
      </c>
      <c r="F2028" s="644">
        <f t="shared" si="66"/>
        <v>1.4259999999999999</v>
      </c>
      <c r="G2028" s="748" t="s">
        <v>280</v>
      </c>
      <c r="H2028" s="1337">
        <v>0.48</v>
      </c>
      <c r="I2028" s="338"/>
    </row>
    <row r="2029" spans="2:9">
      <c r="B2029" s="651" t="s">
        <v>25</v>
      </c>
      <c r="C2029" s="1356">
        <v>7327</v>
      </c>
      <c r="D2029" s="747" t="str">
        <f t="shared" si="65"/>
        <v>IA7327</v>
      </c>
      <c r="E2029" s="1336">
        <v>1.4730000000000001</v>
      </c>
      <c r="F2029" s="644">
        <f t="shared" si="66"/>
        <v>1.4259999999999999</v>
      </c>
      <c r="G2029" s="748" t="s">
        <v>280</v>
      </c>
      <c r="H2029" s="1337">
        <v>0.48</v>
      </c>
      <c r="I2029" s="338"/>
    </row>
    <row r="2030" spans="2:9">
      <c r="B2030" s="651" t="s">
        <v>25</v>
      </c>
      <c r="C2030" s="1356">
        <v>7333</v>
      </c>
      <c r="D2030" s="747" t="str">
        <f t="shared" si="65"/>
        <v>IA7333</v>
      </c>
      <c r="E2030" s="1336">
        <v>1.4730000000000001</v>
      </c>
      <c r="F2030" s="644">
        <f t="shared" si="66"/>
        <v>1.4259999999999999</v>
      </c>
      <c r="G2030" s="748" t="s">
        <v>280</v>
      </c>
      <c r="H2030" s="1337">
        <v>0.48</v>
      </c>
      <c r="I2030" s="338"/>
    </row>
    <row r="2031" spans="2:9">
      <c r="B2031" s="651" t="s">
        <v>25</v>
      </c>
      <c r="C2031" s="1356">
        <v>7335</v>
      </c>
      <c r="D2031" s="747" t="str">
        <f t="shared" si="65"/>
        <v>IA7335</v>
      </c>
      <c r="E2031" s="1336">
        <v>1.4730000000000001</v>
      </c>
      <c r="F2031" s="644">
        <f t="shared" si="66"/>
        <v>1.4259999999999999</v>
      </c>
      <c r="G2031" s="748" t="s">
        <v>280</v>
      </c>
      <c r="H2031" s="1337">
        <v>0.48</v>
      </c>
      <c r="I2031" s="338"/>
    </row>
    <row r="2032" spans="2:9">
      <c r="B2032" s="651" t="s">
        <v>25</v>
      </c>
      <c r="C2032" s="1356">
        <v>7337</v>
      </c>
      <c r="D2032" s="747" t="str">
        <f t="shared" si="65"/>
        <v>IA7337</v>
      </c>
      <c r="E2032" s="1336">
        <v>1.4730000000000001</v>
      </c>
      <c r="F2032" s="644">
        <f t="shared" si="66"/>
        <v>1.4259999999999999</v>
      </c>
      <c r="G2032" s="748" t="s">
        <v>280</v>
      </c>
      <c r="H2032" s="1337">
        <v>0.48</v>
      </c>
      <c r="I2032" s="338"/>
    </row>
    <row r="2033" spans="2:9">
      <c r="B2033" s="651" t="s">
        <v>25</v>
      </c>
      <c r="C2033" s="1356">
        <v>7350</v>
      </c>
      <c r="D2033" s="747" t="str">
        <f t="shared" si="65"/>
        <v>IA7350</v>
      </c>
      <c r="E2033" s="1336">
        <v>1.389</v>
      </c>
      <c r="F2033" s="644">
        <f t="shared" si="66"/>
        <v>1.35</v>
      </c>
      <c r="G2033" s="748" t="s">
        <v>280</v>
      </c>
      <c r="H2033" s="1337">
        <v>0.56999999999999995</v>
      </c>
      <c r="I2033" s="338"/>
    </row>
    <row r="2034" spans="2:9">
      <c r="B2034" s="651" t="s">
        <v>25</v>
      </c>
      <c r="C2034" s="1356">
        <v>7360</v>
      </c>
      <c r="D2034" s="747" t="str">
        <f t="shared" si="65"/>
        <v>IA7360</v>
      </c>
      <c r="E2034" s="1336">
        <v>1.016</v>
      </c>
      <c r="F2034" s="644">
        <f t="shared" si="66"/>
        <v>1.014</v>
      </c>
      <c r="G2034" s="748" t="s">
        <v>280</v>
      </c>
      <c r="H2034" s="1337">
        <v>0.79</v>
      </c>
      <c r="I2034" s="338"/>
    </row>
    <row r="2035" spans="2:9">
      <c r="B2035" s="651" t="s">
        <v>25</v>
      </c>
      <c r="C2035" s="1356">
        <v>7370</v>
      </c>
      <c r="D2035" s="747" t="str">
        <f t="shared" si="65"/>
        <v>IA7370</v>
      </c>
      <c r="E2035" s="1336">
        <v>1.0569999999999999</v>
      </c>
      <c r="F2035" s="644">
        <f t="shared" si="66"/>
        <v>1.0509999999999999</v>
      </c>
      <c r="G2035" s="748" t="s">
        <v>280</v>
      </c>
      <c r="H2035" s="1337">
        <v>0.71</v>
      </c>
      <c r="I2035" s="338"/>
    </row>
    <row r="2036" spans="2:9">
      <c r="B2036" s="651" t="s">
        <v>25</v>
      </c>
      <c r="C2036" s="1356">
        <v>7380</v>
      </c>
      <c r="D2036" s="747" t="str">
        <f t="shared" si="65"/>
        <v>IA7380</v>
      </c>
      <c r="E2036" s="1336">
        <v>1</v>
      </c>
      <c r="F2036" s="644">
        <f t="shared" si="66"/>
        <v>1</v>
      </c>
      <c r="G2036" s="748" t="s">
        <v>280</v>
      </c>
      <c r="H2036" s="1337">
        <v>0.62</v>
      </c>
      <c r="I2036" s="338"/>
    </row>
    <row r="2037" spans="2:9">
      <c r="B2037" s="651" t="s">
        <v>25</v>
      </c>
      <c r="C2037" s="1356">
        <v>7382</v>
      </c>
      <c r="D2037" s="747" t="str">
        <f t="shared" si="65"/>
        <v>IA7382</v>
      </c>
      <c r="E2037" s="1336">
        <v>0.92700000000000005</v>
      </c>
      <c r="F2037" s="644">
        <f t="shared" si="66"/>
        <v>0.93400000000000005</v>
      </c>
      <c r="G2037" s="748" t="s">
        <v>280</v>
      </c>
      <c r="H2037" s="1337">
        <v>0.8</v>
      </c>
      <c r="I2037" s="338"/>
    </row>
    <row r="2038" spans="2:9">
      <c r="B2038" s="651" t="s">
        <v>25</v>
      </c>
      <c r="C2038" s="1356">
        <v>7390</v>
      </c>
      <c r="D2038" s="747" t="str">
        <f t="shared" si="65"/>
        <v>IA7390</v>
      </c>
      <c r="E2038" s="1336">
        <v>0.85399999999999998</v>
      </c>
      <c r="F2038" s="644">
        <f t="shared" si="66"/>
        <v>0.86899999999999999</v>
      </c>
      <c r="G2038" s="748" t="s">
        <v>280</v>
      </c>
      <c r="H2038" s="1337">
        <v>0.62</v>
      </c>
      <c r="I2038" s="338"/>
    </row>
    <row r="2039" spans="2:9">
      <c r="B2039" s="651" t="s">
        <v>25</v>
      </c>
      <c r="C2039" s="1356">
        <v>7394</v>
      </c>
      <c r="D2039" s="747" t="str">
        <f t="shared" si="65"/>
        <v>IA7394</v>
      </c>
      <c r="E2039" s="1336">
        <v>1.4730000000000001</v>
      </c>
      <c r="F2039" s="644">
        <f t="shared" si="66"/>
        <v>1.4259999999999999</v>
      </c>
      <c r="G2039" s="748" t="s">
        <v>280</v>
      </c>
      <c r="H2039" s="1337">
        <v>0.48</v>
      </c>
      <c r="I2039" s="338"/>
    </row>
    <row r="2040" spans="2:9">
      <c r="B2040" s="651" t="s">
        <v>25</v>
      </c>
      <c r="C2040" s="1356">
        <v>7395</v>
      </c>
      <c r="D2040" s="747" t="str">
        <f t="shared" si="65"/>
        <v>IA7395</v>
      </c>
      <c r="E2040" s="1336">
        <v>1.4730000000000001</v>
      </c>
      <c r="F2040" s="644">
        <f t="shared" si="66"/>
        <v>1.4259999999999999</v>
      </c>
      <c r="G2040" s="748" t="s">
        <v>280</v>
      </c>
      <c r="H2040" s="1337">
        <v>0.48</v>
      </c>
      <c r="I2040" s="338"/>
    </row>
    <row r="2041" spans="2:9">
      <c r="B2041" s="651" t="s">
        <v>25</v>
      </c>
      <c r="C2041" s="1356">
        <v>7398</v>
      </c>
      <c r="D2041" s="747" t="str">
        <f t="shared" si="65"/>
        <v>IA7398</v>
      </c>
      <c r="E2041" s="1336">
        <v>1.4730000000000001</v>
      </c>
      <c r="F2041" s="644">
        <f t="shared" si="66"/>
        <v>1.4259999999999999</v>
      </c>
      <c r="G2041" s="748" t="s">
        <v>280</v>
      </c>
      <c r="H2041" s="1337">
        <v>0.48</v>
      </c>
      <c r="I2041" s="338"/>
    </row>
    <row r="2042" spans="2:9">
      <c r="B2042" s="651" t="s">
        <v>25</v>
      </c>
      <c r="C2042" s="1356">
        <v>7402</v>
      </c>
      <c r="D2042" s="747" t="str">
        <f t="shared" si="65"/>
        <v>IA7402</v>
      </c>
      <c r="E2042" s="1336">
        <v>0.89600000000000002</v>
      </c>
      <c r="F2042" s="644">
        <f t="shared" si="66"/>
        <v>0.90600000000000003</v>
      </c>
      <c r="G2042" s="748" t="s">
        <v>280</v>
      </c>
      <c r="H2042" s="1337">
        <v>0.14000000000000001</v>
      </c>
      <c r="I2042" s="338"/>
    </row>
    <row r="2043" spans="2:9">
      <c r="B2043" s="651" t="s">
        <v>25</v>
      </c>
      <c r="C2043" s="1356">
        <v>7403</v>
      </c>
      <c r="D2043" s="747" t="str">
        <f t="shared" si="65"/>
        <v>IA7403</v>
      </c>
      <c r="E2043" s="1336">
        <v>0.98799999999999999</v>
      </c>
      <c r="F2043" s="644">
        <f t="shared" si="66"/>
        <v>0.98899999999999999</v>
      </c>
      <c r="G2043" s="748" t="s">
        <v>280</v>
      </c>
      <c r="H2043" s="1337">
        <v>0.63</v>
      </c>
      <c r="I2043" s="338"/>
    </row>
    <row r="2044" spans="2:9">
      <c r="B2044" s="651" t="s">
        <v>25</v>
      </c>
      <c r="C2044" s="1356">
        <v>7405</v>
      </c>
      <c r="D2044" s="747" t="str">
        <f t="shared" si="65"/>
        <v>IA7405</v>
      </c>
      <c r="E2044" s="1336">
        <v>1.0960000000000001</v>
      </c>
      <c r="F2044" s="644">
        <f t="shared" si="66"/>
        <v>1.0860000000000001</v>
      </c>
      <c r="G2044" s="748" t="s">
        <v>280</v>
      </c>
      <c r="H2044" s="1337">
        <v>0.65</v>
      </c>
      <c r="I2044" s="338"/>
    </row>
    <row r="2045" spans="2:9">
      <c r="B2045" s="651" t="s">
        <v>25</v>
      </c>
      <c r="C2045" s="1356">
        <v>7420</v>
      </c>
      <c r="D2045" s="747" t="str">
        <f t="shared" si="65"/>
        <v>IA7420</v>
      </c>
      <c r="E2045" s="1336">
        <v>1.121</v>
      </c>
      <c r="F2045" s="644">
        <f t="shared" si="66"/>
        <v>1.109</v>
      </c>
      <c r="G2045" s="748" t="s">
        <v>280</v>
      </c>
      <c r="H2045" s="1337">
        <v>0.61</v>
      </c>
      <c r="I2045" s="338"/>
    </row>
    <row r="2046" spans="2:9">
      <c r="B2046" s="651" t="s">
        <v>25</v>
      </c>
      <c r="C2046" s="1356">
        <v>7421</v>
      </c>
      <c r="D2046" s="747" t="str">
        <f t="shared" si="65"/>
        <v>IA7421</v>
      </c>
      <c r="E2046" s="1336">
        <v>1.087</v>
      </c>
      <c r="F2046" s="644">
        <f t="shared" si="66"/>
        <v>1.0780000000000001</v>
      </c>
      <c r="G2046" s="748" t="s">
        <v>280</v>
      </c>
      <c r="H2046" s="1337">
        <v>0.57999999999999996</v>
      </c>
      <c r="I2046" s="338"/>
    </row>
    <row r="2047" spans="2:9">
      <c r="B2047" s="651" t="s">
        <v>25</v>
      </c>
      <c r="C2047" s="1356">
        <v>7422</v>
      </c>
      <c r="D2047" s="747" t="str">
        <f t="shared" si="65"/>
        <v>IA7422</v>
      </c>
      <c r="E2047" s="1336">
        <v>1.0940000000000001</v>
      </c>
      <c r="F2047" s="644">
        <f t="shared" si="66"/>
        <v>1.085</v>
      </c>
      <c r="G2047" s="748" t="s">
        <v>280</v>
      </c>
      <c r="H2047" s="1337">
        <v>0.63</v>
      </c>
      <c r="I2047" s="338"/>
    </row>
    <row r="2048" spans="2:9">
      <c r="B2048" s="651" t="s">
        <v>25</v>
      </c>
      <c r="C2048" s="1356">
        <v>7425</v>
      </c>
      <c r="D2048" s="747" t="str">
        <f t="shared" si="65"/>
        <v>IA7425</v>
      </c>
      <c r="E2048" s="1336">
        <v>1.3089999999999999</v>
      </c>
      <c r="F2048" s="644">
        <f t="shared" si="66"/>
        <v>1.278</v>
      </c>
      <c r="G2048" s="748" t="s">
        <v>280</v>
      </c>
      <c r="H2048" s="1337">
        <v>0.62</v>
      </c>
      <c r="I2048" s="338"/>
    </row>
    <row r="2049" spans="2:9">
      <c r="B2049" s="651" t="s">
        <v>25</v>
      </c>
      <c r="C2049" s="1356">
        <v>7431</v>
      </c>
      <c r="D2049" s="747" t="str">
        <f t="shared" si="65"/>
        <v>IA7431</v>
      </c>
      <c r="E2049" s="1336">
        <v>1.0620000000000001</v>
      </c>
      <c r="F2049" s="644">
        <f t="shared" si="66"/>
        <v>1.056</v>
      </c>
      <c r="G2049" s="748" t="s">
        <v>280</v>
      </c>
      <c r="H2049" s="1337">
        <v>0.62</v>
      </c>
      <c r="I2049" s="338"/>
    </row>
    <row r="2050" spans="2:9">
      <c r="B2050" s="651" t="s">
        <v>25</v>
      </c>
      <c r="C2050" s="1356">
        <v>7445</v>
      </c>
      <c r="D2050" s="747" t="str">
        <f t="shared" si="65"/>
        <v>IA7445</v>
      </c>
      <c r="E2050" s="1336">
        <v>1.147</v>
      </c>
      <c r="F2050" s="644">
        <f t="shared" si="66"/>
        <v>1.1319999999999999</v>
      </c>
      <c r="G2050" s="748" t="s">
        <v>280</v>
      </c>
      <c r="H2050" s="1337">
        <v>0.25</v>
      </c>
      <c r="I2050" s="338"/>
    </row>
    <row r="2051" spans="2:9">
      <c r="B2051" s="651" t="s">
        <v>25</v>
      </c>
      <c r="C2051" s="1356">
        <v>7453</v>
      </c>
      <c r="D2051" s="747" t="str">
        <f t="shared" si="65"/>
        <v>IA7453</v>
      </c>
      <c r="E2051" s="1336">
        <v>1.4730000000000001</v>
      </c>
      <c r="F2051" s="644">
        <f t="shared" si="66"/>
        <v>1.4259999999999999</v>
      </c>
      <c r="G2051" s="748" t="s">
        <v>280</v>
      </c>
      <c r="H2051" s="1337">
        <v>0.48</v>
      </c>
      <c r="I2051" s="338"/>
    </row>
    <row r="2052" spans="2:9">
      <c r="B2052" s="651" t="s">
        <v>25</v>
      </c>
      <c r="C2052" s="1356">
        <v>7502</v>
      </c>
      <c r="D2052" s="747" t="str">
        <f t="shared" si="65"/>
        <v>IA7502</v>
      </c>
      <c r="E2052" s="1336">
        <v>0.96199999999999997</v>
      </c>
      <c r="F2052" s="644">
        <f t="shared" si="66"/>
        <v>0.96599999999999997</v>
      </c>
      <c r="G2052" s="748" t="s">
        <v>280</v>
      </c>
      <c r="H2052" s="1337">
        <v>1.22</v>
      </c>
      <c r="I2052" s="338"/>
    </row>
    <row r="2053" spans="2:9">
      <c r="B2053" s="651" t="s">
        <v>25</v>
      </c>
      <c r="C2053" s="1356">
        <v>7515</v>
      </c>
      <c r="D2053" s="747" t="str">
        <f t="shared" si="65"/>
        <v>IA7515</v>
      </c>
      <c r="E2053" s="1336">
        <v>1.099</v>
      </c>
      <c r="F2053" s="644">
        <f t="shared" si="66"/>
        <v>1.089</v>
      </c>
      <c r="G2053" s="748" t="s">
        <v>280</v>
      </c>
      <c r="H2053" s="1337">
        <v>0.6</v>
      </c>
      <c r="I2053" s="338"/>
    </row>
    <row r="2054" spans="2:9">
      <c r="B2054" s="651" t="s">
        <v>25</v>
      </c>
      <c r="C2054" s="1356">
        <v>7520</v>
      </c>
      <c r="D2054" s="747" t="str">
        <f t="shared" si="65"/>
        <v>IA7520</v>
      </c>
      <c r="E2054" s="1336">
        <v>1.1259999999999999</v>
      </c>
      <c r="F2054" s="644">
        <f t="shared" si="66"/>
        <v>1.113</v>
      </c>
      <c r="G2054" s="748" t="s">
        <v>280</v>
      </c>
      <c r="H2054" s="1337">
        <v>0.59</v>
      </c>
      <c r="I2054" s="338"/>
    </row>
    <row r="2055" spans="2:9">
      <c r="B2055" s="651" t="s">
        <v>25</v>
      </c>
      <c r="C2055" s="1356">
        <v>7538</v>
      </c>
      <c r="D2055" s="747" t="str">
        <f t="shared" si="65"/>
        <v>IA7538</v>
      </c>
      <c r="E2055" s="1336">
        <v>1.5309999999999999</v>
      </c>
      <c r="F2055" s="644">
        <f t="shared" si="66"/>
        <v>1.478</v>
      </c>
      <c r="G2055" s="748" t="s">
        <v>280</v>
      </c>
      <c r="H2055" s="1337">
        <v>0.51</v>
      </c>
      <c r="I2055" s="338"/>
    </row>
    <row r="2056" spans="2:9">
      <c r="B2056" s="651" t="s">
        <v>25</v>
      </c>
      <c r="C2056" s="1356">
        <v>7539</v>
      </c>
      <c r="D2056" s="747" t="str">
        <f t="shared" si="65"/>
        <v>IA7539</v>
      </c>
      <c r="E2056" s="1336">
        <v>1.109</v>
      </c>
      <c r="F2056" s="644">
        <f t="shared" si="66"/>
        <v>1.0980000000000001</v>
      </c>
      <c r="G2056" s="748" t="s">
        <v>280</v>
      </c>
      <c r="H2056" s="1337">
        <v>0.55000000000000004</v>
      </c>
      <c r="I2056" s="338"/>
    </row>
    <row r="2057" spans="2:9">
      <c r="B2057" s="651" t="s">
        <v>25</v>
      </c>
      <c r="C2057" s="1356">
        <v>7540</v>
      </c>
      <c r="D2057" s="747" t="str">
        <f t="shared" si="65"/>
        <v>IA7540</v>
      </c>
      <c r="E2057" s="1336">
        <v>1.373</v>
      </c>
      <c r="F2057" s="644">
        <f t="shared" si="66"/>
        <v>1.3360000000000001</v>
      </c>
      <c r="G2057" s="748" t="s">
        <v>280</v>
      </c>
      <c r="H2057" s="1337">
        <v>0.48</v>
      </c>
      <c r="I2057" s="338"/>
    </row>
    <row r="2058" spans="2:9">
      <c r="B2058" s="651" t="s">
        <v>25</v>
      </c>
      <c r="C2058" s="1356">
        <v>7580</v>
      </c>
      <c r="D2058" s="747" t="str">
        <f t="shared" si="65"/>
        <v>IA7580</v>
      </c>
      <c r="E2058" s="1336">
        <v>1.071</v>
      </c>
      <c r="F2058" s="644">
        <f t="shared" si="66"/>
        <v>1.0640000000000001</v>
      </c>
      <c r="G2058" s="748" t="s">
        <v>280</v>
      </c>
      <c r="H2058" s="1337">
        <v>0.54</v>
      </c>
      <c r="I2058" s="338"/>
    </row>
    <row r="2059" spans="2:9">
      <c r="B2059" s="651" t="s">
        <v>25</v>
      </c>
      <c r="C2059" s="1356">
        <v>7590</v>
      </c>
      <c r="D2059" s="747" t="str">
        <f t="shared" ref="D2059:D2122" si="67">B2059&amp;TEXT(C2059,"0000")</f>
        <v>IA7590</v>
      </c>
      <c r="E2059" s="1336">
        <v>1.1519999999999999</v>
      </c>
      <c r="F2059" s="644">
        <f t="shared" ref="F2059:F2122" si="68">IF(E2059="NA","NA",ROUND((E2059-1)*0.9+1,3))</f>
        <v>1.137</v>
      </c>
      <c r="G2059" s="748" t="s">
        <v>280</v>
      </c>
      <c r="H2059" s="1337">
        <v>0.68</v>
      </c>
      <c r="I2059" s="338"/>
    </row>
    <row r="2060" spans="2:9">
      <c r="B2060" s="651" t="s">
        <v>25</v>
      </c>
      <c r="C2060" s="1356">
        <v>7600</v>
      </c>
      <c r="D2060" s="747" t="str">
        <f t="shared" si="67"/>
        <v>IA7600</v>
      </c>
      <c r="E2060" s="1336">
        <v>1.111</v>
      </c>
      <c r="F2060" s="644">
        <f t="shared" si="68"/>
        <v>1.1000000000000001</v>
      </c>
      <c r="G2060" s="748" t="s">
        <v>280</v>
      </c>
      <c r="H2060" s="1337">
        <v>0.47</v>
      </c>
      <c r="I2060" s="338"/>
    </row>
    <row r="2061" spans="2:9">
      <c r="B2061" s="651" t="s">
        <v>25</v>
      </c>
      <c r="C2061" s="1356">
        <v>7605</v>
      </c>
      <c r="D2061" s="747" t="str">
        <f t="shared" si="67"/>
        <v>IA7605</v>
      </c>
      <c r="E2061" s="1336">
        <v>1.204</v>
      </c>
      <c r="F2061" s="644">
        <f t="shared" si="68"/>
        <v>1.1839999999999999</v>
      </c>
      <c r="G2061" s="748" t="s">
        <v>280</v>
      </c>
      <c r="H2061" s="1337">
        <v>0.44</v>
      </c>
      <c r="I2061" s="338"/>
    </row>
    <row r="2062" spans="2:9">
      <c r="B2062" s="651" t="s">
        <v>25</v>
      </c>
      <c r="C2062" s="1356">
        <v>7610</v>
      </c>
      <c r="D2062" s="747" t="str">
        <f t="shared" si="67"/>
        <v>IA7610</v>
      </c>
      <c r="E2062" s="1336">
        <v>1.0289999999999999</v>
      </c>
      <c r="F2062" s="644">
        <f t="shared" si="68"/>
        <v>1.026</v>
      </c>
      <c r="G2062" s="748" t="s">
        <v>280</v>
      </c>
      <c r="H2062" s="1337">
        <v>0.05</v>
      </c>
      <c r="I2062" s="338"/>
    </row>
    <row r="2063" spans="2:9">
      <c r="B2063" s="651" t="s">
        <v>25</v>
      </c>
      <c r="C2063" s="1356">
        <v>7705</v>
      </c>
      <c r="D2063" s="747" t="str">
        <f t="shared" si="67"/>
        <v>IA7705</v>
      </c>
      <c r="E2063" s="1336">
        <v>1.0269999999999999</v>
      </c>
      <c r="F2063" s="644">
        <f t="shared" si="68"/>
        <v>1.024</v>
      </c>
      <c r="G2063" s="748" t="s">
        <v>280</v>
      </c>
      <c r="H2063" s="1337">
        <v>0.76</v>
      </c>
      <c r="I2063" s="338"/>
    </row>
    <row r="2064" spans="2:9">
      <c r="B2064" s="651" t="s">
        <v>25</v>
      </c>
      <c r="C2064" s="1356">
        <v>7710</v>
      </c>
      <c r="D2064" s="747" t="str">
        <f t="shared" si="67"/>
        <v>IA7710</v>
      </c>
      <c r="E2064" s="1336">
        <v>1.0269999999999999</v>
      </c>
      <c r="F2064" s="644">
        <f t="shared" si="68"/>
        <v>1.024</v>
      </c>
      <c r="G2064" s="748" t="s">
        <v>280</v>
      </c>
      <c r="H2064" s="1337">
        <v>0.89</v>
      </c>
      <c r="I2064" s="338"/>
    </row>
    <row r="2065" spans="2:9">
      <c r="B2065" s="651" t="s">
        <v>25</v>
      </c>
      <c r="C2065" s="1356">
        <v>7711</v>
      </c>
      <c r="D2065" s="747" t="str">
        <f t="shared" si="67"/>
        <v>IA7711</v>
      </c>
      <c r="E2065" s="1336">
        <v>1.419</v>
      </c>
      <c r="F2065" s="644">
        <f t="shared" si="68"/>
        <v>1.377</v>
      </c>
      <c r="G2065" s="748" t="s">
        <v>280</v>
      </c>
      <c r="H2065" s="1337">
        <v>3.9</v>
      </c>
      <c r="I2065" s="338"/>
    </row>
    <row r="2066" spans="2:9">
      <c r="B2066" s="651" t="s">
        <v>25</v>
      </c>
      <c r="C2066" s="1356">
        <v>7720</v>
      </c>
      <c r="D2066" s="747" t="str">
        <f t="shared" si="67"/>
        <v>IA7720</v>
      </c>
      <c r="E2066" s="1336">
        <v>1.111</v>
      </c>
      <c r="F2066" s="644">
        <f t="shared" si="68"/>
        <v>1.1000000000000001</v>
      </c>
      <c r="G2066" s="748" t="s">
        <v>280</v>
      </c>
      <c r="H2066" s="1337">
        <v>0.47</v>
      </c>
      <c r="I2066" s="338"/>
    </row>
    <row r="2067" spans="2:9">
      <c r="B2067" s="651" t="s">
        <v>25</v>
      </c>
      <c r="C2067" s="1356">
        <v>7855</v>
      </c>
      <c r="D2067" s="747" t="str">
        <f t="shared" si="67"/>
        <v>IA7855</v>
      </c>
      <c r="E2067" s="1336">
        <v>1.1459999999999999</v>
      </c>
      <c r="F2067" s="644">
        <f t="shared" si="68"/>
        <v>1.131</v>
      </c>
      <c r="G2067" s="748" t="s">
        <v>280</v>
      </c>
      <c r="H2067" s="1337">
        <v>0.53</v>
      </c>
      <c r="I2067" s="338"/>
    </row>
    <row r="2068" spans="2:9">
      <c r="B2068" s="651" t="s">
        <v>25</v>
      </c>
      <c r="C2068" s="1356">
        <v>8001</v>
      </c>
      <c r="D2068" s="747" t="str">
        <f t="shared" si="67"/>
        <v>IA8001</v>
      </c>
      <c r="E2068" s="1336">
        <v>0.80500000000000005</v>
      </c>
      <c r="F2068" s="644">
        <f t="shared" si="68"/>
        <v>0.82499999999999996</v>
      </c>
      <c r="G2068" s="748" t="s">
        <v>280</v>
      </c>
      <c r="H2068" s="1337">
        <v>0.45</v>
      </c>
      <c r="I2068" s="338"/>
    </row>
    <row r="2069" spans="2:9">
      <c r="B2069" s="651" t="s">
        <v>25</v>
      </c>
      <c r="C2069" s="1356">
        <v>8002</v>
      </c>
      <c r="D2069" s="747" t="str">
        <f t="shared" si="67"/>
        <v>IA8002</v>
      </c>
      <c r="E2069" s="1336">
        <v>0.85399999999999998</v>
      </c>
      <c r="F2069" s="644">
        <f t="shared" si="68"/>
        <v>0.86899999999999999</v>
      </c>
      <c r="G2069" s="748" t="s">
        <v>280</v>
      </c>
      <c r="H2069" s="1337">
        <v>0.48</v>
      </c>
      <c r="I2069" s="338"/>
    </row>
    <row r="2070" spans="2:9">
      <c r="B2070" s="651" t="s">
        <v>25</v>
      </c>
      <c r="C2070" s="1356">
        <v>8006</v>
      </c>
      <c r="D2070" s="747" t="str">
        <f t="shared" si="67"/>
        <v>IA8006</v>
      </c>
      <c r="E2070" s="1336">
        <v>0.82399999999999995</v>
      </c>
      <c r="F2070" s="644">
        <f t="shared" si="68"/>
        <v>0.84199999999999997</v>
      </c>
      <c r="G2070" s="748" t="s">
        <v>280</v>
      </c>
      <c r="H2070" s="1337">
        <v>0.36</v>
      </c>
      <c r="I2070" s="338"/>
    </row>
    <row r="2071" spans="2:9">
      <c r="B2071" s="651" t="s">
        <v>25</v>
      </c>
      <c r="C2071" s="1356">
        <v>8008</v>
      </c>
      <c r="D2071" s="747" t="str">
        <f t="shared" si="67"/>
        <v>IA8008</v>
      </c>
      <c r="E2071" s="1336">
        <v>1.0940000000000001</v>
      </c>
      <c r="F2071" s="644">
        <f t="shared" si="68"/>
        <v>1.085</v>
      </c>
      <c r="G2071" s="748" t="s">
        <v>280</v>
      </c>
      <c r="H2071" s="1337">
        <v>0.35</v>
      </c>
      <c r="I2071" s="338"/>
    </row>
    <row r="2072" spans="2:9">
      <c r="B2072" s="651" t="s">
        <v>25</v>
      </c>
      <c r="C2072" s="1356">
        <v>8010</v>
      </c>
      <c r="D2072" s="747" t="str">
        <f t="shared" si="67"/>
        <v>IA8010</v>
      </c>
      <c r="E2072" s="1336">
        <v>0.90500000000000003</v>
      </c>
      <c r="F2072" s="644">
        <f t="shared" si="68"/>
        <v>0.91500000000000004</v>
      </c>
      <c r="G2072" s="748" t="s">
        <v>280</v>
      </c>
      <c r="H2072" s="1337">
        <v>0.31</v>
      </c>
      <c r="I2072" s="338"/>
    </row>
    <row r="2073" spans="2:9">
      <c r="B2073" s="651" t="s">
        <v>25</v>
      </c>
      <c r="C2073" s="1356">
        <v>8013</v>
      </c>
      <c r="D2073" s="747" t="str">
        <f t="shared" si="67"/>
        <v>IA8013</v>
      </c>
      <c r="E2073" s="1336">
        <v>0.98499999999999999</v>
      </c>
      <c r="F2073" s="644">
        <f t="shared" si="68"/>
        <v>0.98699999999999999</v>
      </c>
      <c r="G2073" s="748" t="s">
        <v>280</v>
      </c>
      <c r="H2073" s="1337">
        <v>0.26</v>
      </c>
      <c r="I2073" s="338"/>
    </row>
    <row r="2074" spans="2:9">
      <c r="B2074" s="651" t="s">
        <v>25</v>
      </c>
      <c r="C2074" s="1356">
        <v>8015</v>
      </c>
      <c r="D2074" s="747" t="str">
        <f t="shared" si="67"/>
        <v>IA8015</v>
      </c>
      <c r="E2074" s="1336">
        <v>1.0760000000000001</v>
      </c>
      <c r="F2074" s="644">
        <f t="shared" si="68"/>
        <v>1.0680000000000001</v>
      </c>
      <c r="G2074" s="748" t="s">
        <v>280</v>
      </c>
      <c r="H2074" s="1337">
        <v>0.36</v>
      </c>
      <c r="I2074" s="338"/>
    </row>
    <row r="2075" spans="2:9">
      <c r="B2075" s="651" t="s">
        <v>25</v>
      </c>
      <c r="C2075" s="1356">
        <v>8017</v>
      </c>
      <c r="D2075" s="747" t="str">
        <f t="shared" si="67"/>
        <v>IA8017</v>
      </c>
      <c r="E2075" s="1336">
        <v>0.96299999999999997</v>
      </c>
      <c r="F2075" s="644">
        <f t="shared" si="68"/>
        <v>0.96699999999999997</v>
      </c>
      <c r="G2075" s="748" t="s">
        <v>280</v>
      </c>
      <c r="H2075" s="1337">
        <v>0.21</v>
      </c>
      <c r="I2075" s="338"/>
    </row>
    <row r="2076" spans="2:9">
      <c r="B2076" s="651" t="s">
        <v>25</v>
      </c>
      <c r="C2076" s="1356">
        <v>8018</v>
      </c>
      <c r="D2076" s="747" t="str">
        <f t="shared" si="67"/>
        <v>IA8018</v>
      </c>
      <c r="E2076" s="1336">
        <v>0.92</v>
      </c>
      <c r="F2076" s="644">
        <f t="shared" si="68"/>
        <v>0.92800000000000005</v>
      </c>
      <c r="G2076" s="748" t="s">
        <v>280</v>
      </c>
      <c r="H2076" s="1337">
        <v>0.53</v>
      </c>
      <c r="I2076" s="338"/>
    </row>
    <row r="2077" spans="2:9">
      <c r="B2077" s="651" t="s">
        <v>25</v>
      </c>
      <c r="C2077" s="1356">
        <v>8021</v>
      </c>
      <c r="D2077" s="747" t="str">
        <f t="shared" si="67"/>
        <v>IA8021</v>
      </c>
      <c r="E2077" s="1336">
        <v>0.875</v>
      </c>
      <c r="F2077" s="644">
        <f t="shared" si="68"/>
        <v>0.88800000000000001</v>
      </c>
      <c r="G2077" s="748" t="s">
        <v>280</v>
      </c>
      <c r="H2077" s="1337">
        <v>0.46</v>
      </c>
      <c r="I2077" s="338"/>
    </row>
    <row r="2078" spans="2:9">
      <c r="B2078" s="651" t="s">
        <v>25</v>
      </c>
      <c r="C2078" s="1356">
        <v>8031</v>
      </c>
      <c r="D2078" s="747" t="str">
        <f t="shared" si="67"/>
        <v>IA8031</v>
      </c>
      <c r="E2078" s="1336">
        <v>0.88800000000000001</v>
      </c>
      <c r="F2078" s="644">
        <f t="shared" si="68"/>
        <v>0.89900000000000002</v>
      </c>
      <c r="G2078" s="748" t="s">
        <v>280</v>
      </c>
      <c r="H2078" s="1337">
        <v>0.46</v>
      </c>
      <c r="I2078" s="338"/>
    </row>
    <row r="2079" spans="2:9">
      <c r="B2079" s="651" t="s">
        <v>25</v>
      </c>
      <c r="C2079" s="1356">
        <v>8032</v>
      </c>
      <c r="D2079" s="747" t="str">
        <f t="shared" si="67"/>
        <v>IA8032</v>
      </c>
      <c r="E2079" s="1336">
        <v>0.84599999999999997</v>
      </c>
      <c r="F2079" s="644">
        <f t="shared" si="68"/>
        <v>0.86099999999999999</v>
      </c>
      <c r="G2079" s="748" t="s">
        <v>280</v>
      </c>
      <c r="H2079" s="1337">
        <v>0.42</v>
      </c>
      <c r="I2079" s="338"/>
    </row>
    <row r="2080" spans="2:9">
      <c r="B2080" s="651" t="s">
        <v>25</v>
      </c>
      <c r="C2080" s="1356">
        <v>8033</v>
      </c>
      <c r="D2080" s="747" t="str">
        <f t="shared" si="67"/>
        <v>IA8033</v>
      </c>
      <c r="E2080" s="1336">
        <v>0.78800000000000003</v>
      </c>
      <c r="F2080" s="644">
        <f t="shared" si="68"/>
        <v>0.80900000000000005</v>
      </c>
      <c r="G2080" s="748" t="s">
        <v>280</v>
      </c>
      <c r="H2080" s="1337">
        <v>0.42</v>
      </c>
      <c r="I2080" s="338"/>
    </row>
    <row r="2081" spans="2:9">
      <c r="B2081" s="651" t="s">
        <v>25</v>
      </c>
      <c r="C2081" s="1356">
        <v>8037</v>
      </c>
      <c r="D2081" s="747" t="str">
        <f t="shared" si="67"/>
        <v>IA8037</v>
      </c>
      <c r="E2081" s="1336">
        <v>0.86899999999999999</v>
      </c>
      <c r="F2081" s="644">
        <f t="shared" si="68"/>
        <v>0.88200000000000001</v>
      </c>
      <c r="G2081" s="748" t="s">
        <v>280</v>
      </c>
      <c r="H2081" s="1337">
        <v>0.47</v>
      </c>
      <c r="I2081" s="338"/>
    </row>
    <row r="2082" spans="2:9">
      <c r="B2082" s="651" t="s">
        <v>25</v>
      </c>
      <c r="C2082" s="1356">
        <v>8039</v>
      </c>
      <c r="D2082" s="747" t="str">
        <f t="shared" si="67"/>
        <v>IA8039</v>
      </c>
      <c r="E2082" s="1336">
        <v>0.83199999999999996</v>
      </c>
      <c r="F2082" s="644">
        <f t="shared" si="68"/>
        <v>0.84899999999999998</v>
      </c>
      <c r="G2082" s="748" t="s">
        <v>280</v>
      </c>
      <c r="H2082" s="1337">
        <v>0.39</v>
      </c>
      <c r="I2082" s="338"/>
    </row>
    <row r="2083" spans="2:9">
      <c r="B2083" s="651" t="s">
        <v>25</v>
      </c>
      <c r="C2083" s="1356">
        <v>8044</v>
      </c>
      <c r="D2083" s="747" t="str">
        <f t="shared" si="67"/>
        <v>IA8044</v>
      </c>
      <c r="E2083" s="1336">
        <v>0.79900000000000004</v>
      </c>
      <c r="F2083" s="644">
        <f t="shared" si="68"/>
        <v>0.81899999999999995</v>
      </c>
      <c r="G2083" s="748" t="s">
        <v>280</v>
      </c>
      <c r="H2083" s="1337">
        <v>0.47</v>
      </c>
      <c r="I2083" s="338"/>
    </row>
    <row r="2084" spans="2:9">
      <c r="B2084" s="651" t="s">
        <v>25</v>
      </c>
      <c r="C2084" s="1356">
        <v>8045</v>
      </c>
      <c r="D2084" s="747" t="str">
        <f t="shared" si="67"/>
        <v>IA8045</v>
      </c>
      <c r="E2084" s="1336">
        <v>0.84699999999999998</v>
      </c>
      <c r="F2084" s="644">
        <f t="shared" si="68"/>
        <v>0.86199999999999999</v>
      </c>
      <c r="G2084" s="748" t="s">
        <v>280</v>
      </c>
      <c r="H2084" s="1337">
        <v>0.21</v>
      </c>
      <c r="I2084" s="338"/>
    </row>
    <row r="2085" spans="2:9">
      <c r="B2085" s="651" t="s">
        <v>25</v>
      </c>
      <c r="C2085" s="1356">
        <v>8046</v>
      </c>
      <c r="D2085" s="747" t="str">
        <f t="shared" si="67"/>
        <v>IA8046</v>
      </c>
      <c r="E2085" s="1336">
        <v>1.093</v>
      </c>
      <c r="F2085" s="644">
        <f t="shared" si="68"/>
        <v>1.0840000000000001</v>
      </c>
      <c r="G2085" s="748" t="s">
        <v>280</v>
      </c>
      <c r="H2085" s="1337">
        <v>0.41</v>
      </c>
      <c r="I2085" s="338"/>
    </row>
    <row r="2086" spans="2:9">
      <c r="B2086" s="651" t="s">
        <v>25</v>
      </c>
      <c r="C2086" s="1356">
        <v>8047</v>
      </c>
      <c r="D2086" s="747" t="str">
        <f t="shared" si="67"/>
        <v>IA8047</v>
      </c>
      <c r="E2086" s="1336">
        <v>0.89500000000000002</v>
      </c>
      <c r="F2086" s="644">
        <f t="shared" si="68"/>
        <v>0.90600000000000003</v>
      </c>
      <c r="G2086" s="748" t="s">
        <v>280</v>
      </c>
      <c r="H2086" s="1337">
        <v>0.43</v>
      </c>
      <c r="I2086" s="338"/>
    </row>
    <row r="2087" spans="2:9">
      <c r="B2087" s="651" t="s">
        <v>25</v>
      </c>
      <c r="C2087" s="1356">
        <v>8058</v>
      </c>
      <c r="D2087" s="747" t="str">
        <f t="shared" si="67"/>
        <v>IA8058</v>
      </c>
      <c r="E2087" s="1336">
        <v>0.94899999999999995</v>
      </c>
      <c r="F2087" s="644">
        <f t="shared" si="68"/>
        <v>0.95399999999999996</v>
      </c>
      <c r="G2087" s="748" t="s">
        <v>280</v>
      </c>
      <c r="H2087" s="1337">
        <v>0.38</v>
      </c>
      <c r="I2087" s="338"/>
    </row>
    <row r="2088" spans="2:9">
      <c r="B2088" s="651" t="s">
        <v>25</v>
      </c>
      <c r="C2088" s="1356">
        <v>8072</v>
      </c>
      <c r="D2088" s="747" t="str">
        <f t="shared" si="67"/>
        <v>IA8072</v>
      </c>
      <c r="E2088" s="1336">
        <v>0.879</v>
      </c>
      <c r="F2088" s="644">
        <f t="shared" si="68"/>
        <v>0.89100000000000001</v>
      </c>
      <c r="G2088" s="748" t="s">
        <v>280</v>
      </c>
      <c r="H2088" s="1337">
        <v>0.36</v>
      </c>
      <c r="I2088" s="338"/>
    </row>
    <row r="2089" spans="2:9">
      <c r="B2089" s="651" t="s">
        <v>25</v>
      </c>
      <c r="C2089" s="1356">
        <v>8102</v>
      </c>
      <c r="D2089" s="747" t="str">
        <f t="shared" si="67"/>
        <v>IA8102</v>
      </c>
      <c r="E2089" s="1336">
        <v>0.94499999999999995</v>
      </c>
      <c r="F2089" s="644">
        <f t="shared" si="68"/>
        <v>0.95099999999999996</v>
      </c>
      <c r="G2089" s="748" t="s">
        <v>280</v>
      </c>
      <c r="H2089" s="1337">
        <v>0.4</v>
      </c>
      <c r="I2089" s="338"/>
    </row>
    <row r="2090" spans="2:9">
      <c r="B2090" s="651" t="s">
        <v>25</v>
      </c>
      <c r="C2090" s="1356">
        <v>8103</v>
      </c>
      <c r="D2090" s="747" t="str">
        <f t="shared" si="67"/>
        <v>IA8103</v>
      </c>
      <c r="E2090" s="1336">
        <v>0.91600000000000004</v>
      </c>
      <c r="F2090" s="644">
        <f t="shared" si="68"/>
        <v>0.92400000000000004</v>
      </c>
      <c r="G2090" s="748" t="s">
        <v>280</v>
      </c>
      <c r="H2090" s="1337">
        <v>0.32</v>
      </c>
      <c r="I2090" s="338"/>
    </row>
    <row r="2091" spans="2:9">
      <c r="B2091" s="651" t="s">
        <v>25</v>
      </c>
      <c r="C2091" s="1356">
        <v>8106</v>
      </c>
      <c r="D2091" s="747" t="str">
        <f t="shared" si="67"/>
        <v>IA8106</v>
      </c>
      <c r="E2091" s="1336">
        <v>0.91900000000000004</v>
      </c>
      <c r="F2091" s="644">
        <f t="shared" si="68"/>
        <v>0.92700000000000005</v>
      </c>
      <c r="G2091" s="748" t="s">
        <v>280</v>
      </c>
      <c r="H2091" s="1337">
        <v>0.76</v>
      </c>
      <c r="I2091" s="338"/>
    </row>
    <row r="2092" spans="2:9">
      <c r="B2092" s="651" t="s">
        <v>25</v>
      </c>
      <c r="C2092" s="1356">
        <v>8107</v>
      </c>
      <c r="D2092" s="747" t="str">
        <f t="shared" si="67"/>
        <v>IA8107</v>
      </c>
      <c r="E2092" s="1336">
        <v>0.98599999999999999</v>
      </c>
      <c r="F2092" s="644">
        <f t="shared" si="68"/>
        <v>0.98699999999999999</v>
      </c>
      <c r="G2092" s="748" t="s">
        <v>280</v>
      </c>
      <c r="H2092" s="1337">
        <v>0.41</v>
      </c>
      <c r="I2092" s="338"/>
    </row>
    <row r="2093" spans="2:9">
      <c r="B2093" s="651" t="s">
        <v>25</v>
      </c>
      <c r="C2093" s="1356">
        <v>8111</v>
      </c>
      <c r="D2093" s="747" t="str">
        <f t="shared" si="67"/>
        <v>IA8111</v>
      </c>
      <c r="E2093" s="1336">
        <v>0.88600000000000001</v>
      </c>
      <c r="F2093" s="644">
        <f t="shared" si="68"/>
        <v>0.89700000000000002</v>
      </c>
      <c r="G2093" s="748" t="s">
        <v>280</v>
      </c>
      <c r="H2093" s="1337">
        <v>0.43</v>
      </c>
      <c r="I2093" s="338"/>
    </row>
    <row r="2094" spans="2:9">
      <c r="B2094" s="651" t="s">
        <v>25</v>
      </c>
      <c r="C2094" s="1356">
        <v>8116</v>
      </c>
      <c r="D2094" s="747" t="str">
        <f t="shared" si="67"/>
        <v>IA8116</v>
      </c>
      <c r="E2094" s="1336">
        <v>0.96599999999999997</v>
      </c>
      <c r="F2094" s="644">
        <f t="shared" si="68"/>
        <v>0.96899999999999997</v>
      </c>
      <c r="G2094" s="748" t="s">
        <v>280</v>
      </c>
      <c r="H2094" s="1337">
        <v>0.34</v>
      </c>
      <c r="I2094" s="338"/>
    </row>
    <row r="2095" spans="2:9">
      <c r="B2095" s="651" t="s">
        <v>25</v>
      </c>
      <c r="C2095" s="1356">
        <v>8203</v>
      </c>
      <c r="D2095" s="747" t="str">
        <f t="shared" si="67"/>
        <v>IA8203</v>
      </c>
      <c r="E2095" s="1336">
        <v>1.095</v>
      </c>
      <c r="F2095" s="644">
        <f t="shared" si="68"/>
        <v>1.0860000000000001</v>
      </c>
      <c r="G2095" s="748" t="s">
        <v>280</v>
      </c>
      <c r="H2095" s="1337">
        <v>0.75</v>
      </c>
      <c r="I2095" s="338"/>
    </row>
    <row r="2096" spans="2:9">
      <c r="B2096" s="651" t="s">
        <v>25</v>
      </c>
      <c r="C2096" s="1356">
        <v>8204</v>
      </c>
      <c r="D2096" s="747" t="str">
        <f t="shared" si="67"/>
        <v>IA8204</v>
      </c>
      <c r="E2096" s="1336">
        <v>0.9</v>
      </c>
      <c r="F2096" s="644">
        <f t="shared" si="68"/>
        <v>0.91</v>
      </c>
      <c r="G2096" s="748" t="s">
        <v>280</v>
      </c>
      <c r="H2096" s="1337">
        <v>0.49</v>
      </c>
      <c r="I2096" s="338"/>
    </row>
    <row r="2097" spans="2:9">
      <c r="B2097" s="651" t="s">
        <v>25</v>
      </c>
      <c r="C2097" s="1356">
        <v>8209</v>
      </c>
      <c r="D2097" s="747" t="str">
        <f t="shared" si="67"/>
        <v>IA8209</v>
      </c>
      <c r="E2097" s="1336">
        <v>0.89600000000000002</v>
      </c>
      <c r="F2097" s="644">
        <f t="shared" si="68"/>
        <v>0.90600000000000003</v>
      </c>
      <c r="G2097" s="748" t="s">
        <v>280</v>
      </c>
      <c r="H2097" s="1337">
        <v>0.14000000000000001</v>
      </c>
      <c r="I2097" s="338"/>
    </row>
    <row r="2098" spans="2:9">
      <c r="B2098" s="651" t="s">
        <v>25</v>
      </c>
      <c r="C2098" s="1356">
        <v>8215</v>
      </c>
      <c r="D2098" s="747" t="str">
        <f t="shared" si="67"/>
        <v>IA8215</v>
      </c>
      <c r="E2098" s="1336">
        <v>1.0680000000000001</v>
      </c>
      <c r="F2098" s="644">
        <f t="shared" si="68"/>
        <v>1.0609999999999999</v>
      </c>
      <c r="G2098" s="748" t="s">
        <v>280</v>
      </c>
      <c r="H2098" s="1337">
        <v>0.39</v>
      </c>
      <c r="I2098" s="338"/>
    </row>
    <row r="2099" spans="2:9">
      <c r="B2099" s="651" t="s">
        <v>25</v>
      </c>
      <c r="C2099" s="1356">
        <v>8227</v>
      </c>
      <c r="D2099" s="747" t="str">
        <f t="shared" si="67"/>
        <v>IA8227</v>
      </c>
      <c r="E2099" s="1336">
        <v>1.1519999999999999</v>
      </c>
      <c r="F2099" s="644">
        <f t="shared" si="68"/>
        <v>1.137</v>
      </c>
      <c r="G2099" s="748" t="s">
        <v>280</v>
      </c>
      <c r="H2099" s="1337">
        <v>0.43</v>
      </c>
      <c r="I2099" s="338"/>
    </row>
    <row r="2100" spans="2:9">
      <c r="B2100" s="651" t="s">
        <v>25</v>
      </c>
      <c r="C2100" s="1356">
        <v>8232</v>
      </c>
      <c r="D2100" s="747" t="str">
        <f t="shared" si="67"/>
        <v>IA8232</v>
      </c>
      <c r="E2100" s="1336">
        <v>1.0389999999999999</v>
      </c>
      <c r="F2100" s="644">
        <f t="shared" si="68"/>
        <v>1.0349999999999999</v>
      </c>
      <c r="G2100" s="748" t="s">
        <v>280</v>
      </c>
      <c r="H2100" s="1337">
        <v>0.71</v>
      </c>
      <c r="I2100" s="338"/>
    </row>
    <row r="2101" spans="2:9">
      <c r="B2101" s="651" t="s">
        <v>25</v>
      </c>
      <c r="C2101" s="1356">
        <v>8233</v>
      </c>
      <c r="D2101" s="747" t="str">
        <f t="shared" si="67"/>
        <v>IA8233</v>
      </c>
      <c r="E2101" s="1336">
        <v>0.872</v>
      </c>
      <c r="F2101" s="644">
        <f t="shared" si="68"/>
        <v>0.88500000000000001</v>
      </c>
      <c r="G2101" s="748" t="s">
        <v>280</v>
      </c>
      <c r="H2101" s="1337">
        <v>0.4</v>
      </c>
      <c r="I2101" s="338"/>
    </row>
    <row r="2102" spans="2:9">
      <c r="B2102" s="651" t="s">
        <v>25</v>
      </c>
      <c r="C2102" s="1356">
        <v>8235</v>
      </c>
      <c r="D2102" s="747" t="str">
        <f t="shared" si="67"/>
        <v>IA8235</v>
      </c>
      <c r="E2102" s="1336">
        <v>0.89200000000000002</v>
      </c>
      <c r="F2102" s="644">
        <f t="shared" si="68"/>
        <v>0.90300000000000002</v>
      </c>
      <c r="G2102" s="748" t="s">
        <v>280</v>
      </c>
      <c r="H2102" s="1337">
        <v>0.48</v>
      </c>
      <c r="I2102" s="338"/>
    </row>
    <row r="2103" spans="2:9">
      <c r="B2103" s="651" t="s">
        <v>25</v>
      </c>
      <c r="C2103" s="1356">
        <v>8263</v>
      </c>
      <c r="D2103" s="747" t="str">
        <f t="shared" si="67"/>
        <v>IA8263</v>
      </c>
      <c r="E2103" s="1336">
        <v>0.86699999999999999</v>
      </c>
      <c r="F2103" s="644">
        <f t="shared" si="68"/>
        <v>0.88</v>
      </c>
      <c r="G2103" s="748" t="s">
        <v>280</v>
      </c>
      <c r="H2103" s="1337">
        <v>0.59</v>
      </c>
      <c r="I2103" s="338"/>
    </row>
    <row r="2104" spans="2:9">
      <c r="B2104" s="651" t="s">
        <v>25</v>
      </c>
      <c r="C2104" s="1356">
        <v>8264</v>
      </c>
      <c r="D2104" s="747" t="str">
        <f t="shared" si="67"/>
        <v>IA8264</v>
      </c>
      <c r="E2104" s="1336">
        <v>0.97599999999999998</v>
      </c>
      <c r="F2104" s="644">
        <f t="shared" si="68"/>
        <v>0.97799999999999998</v>
      </c>
      <c r="G2104" s="748" t="s">
        <v>280</v>
      </c>
      <c r="H2104" s="1337">
        <v>0.66</v>
      </c>
      <c r="I2104" s="338"/>
    </row>
    <row r="2105" spans="2:9">
      <c r="B2105" s="651" t="s">
        <v>25</v>
      </c>
      <c r="C2105" s="1356">
        <v>8265</v>
      </c>
      <c r="D2105" s="747" t="str">
        <f t="shared" si="67"/>
        <v>IA8265</v>
      </c>
      <c r="E2105" s="1336">
        <v>1.069</v>
      </c>
      <c r="F2105" s="644">
        <f t="shared" si="68"/>
        <v>1.0620000000000001</v>
      </c>
      <c r="G2105" s="748" t="s">
        <v>280</v>
      </c>
      <c r="H2105" s="1337">
        <v>0.69</v>
      </c>
      <c r="I2105" s="338"/>
    </row>
    <row r="2106" spans="2:9">
      <c r="B2106" s="651" t="s">
        <v>25</v>
      </c>
      <c r="C2106" s="1356">
        <v>8279</v>
      </c>
      <c r="D2106" s="747" t="str">
        <f t="shared" si="67"/>
        <v>IA8279</v>
      </c>
      <c r="E2106" s="1336">
        <v>0.94</v>
      </c>
      <c r="F2106" s="644">
        <f t="shared" si="68"/>
        <v>0.94599999999999995</v>
      </c>
      <c r="G2106" s="748" t="s">
        <v>280</v>
      </c>
      <c r="H2106" s="1337">
        <v>0.45</v>
      </c>
      <c r="I2106" s="338"/>
    </row>
    <row r="2107" spans="2:9">
      <c r="B2107" s="651" t="s">
        <v>25</v>
      </c>
      <c r="C2107" s="1356">
        <v>8288</v>
      </c>
      <c r="D2107" s="747" t="str">
        <f t="shared" si="67"/>
        <v>IA8288</v>
      </c>
      <c r="E2107" s="1336">
        <v>0.878</v>
      </c>
      <c r="F2107" s="644">
        <f t="shared" si="68"/>
        <v>0.89</v>
      </c>
      <c r="G2107" s="748" t="s">
        <v>280</v>
      </c>
      <c r="H2107" s="1337">
        <v>0.63</v>
      </c>
      <c r="I2107" s="338"/>
    </row>
    <row r="2108" spans="2:9">
      <c r="B2108" s="651" t="s">
        <v>25</v>
      </c>
      <c r="C2108" s="1356">
        <v>8291</v>
      </c>
      <c r="D2108" s="747" t="str">
        <f t="shared" si="67"/>
        <v>IA8291</v>
      </c>
      <c r="E2108" s="1336">
        <v>0.96699999999999997</v>
      </c>
      <c r="F2108" s="644">
        <f t="shared" si="68"/>
        <v>0.97</v>
      </c>
      <c r="G2108" s="748" t="s">
        <v>280</v>
      </c>
      <c r="H2108" s="1337">
        <v>0.55000000000000004</v>
      </c>
      <c r="I2108" s="338"/>
    </row>
    <row r="2109" spans="2:9">
      <c r="B2109" s="651" t="s">
        <v>25</v>
      </c>
      <c r="C2109" s="1356">
        <v>8292</v>
      </c>
      <c r="D2109" s="747" t="str">
        <f t="shared" si="67"/>
        <v>IA8292</v>
      </c>
      <c r="E2109" s="1336">
        <v>0.83799999999999997</v>
      </c>
      <c r="F2109" s="644">
        <f t="shared" si="68"/>
        <v>0.85399999999999998</v>
      </c>
      <c r="G2109" s="748" t="s">
        <v>280</v>
      </c>
      <c r="H2109" s="1337">
        <v>0.53</v>
      </c>
      <c r="I2109" s="338"/>
    </row>
    <row r="2110" spans="2:9">
      <c r="B2110" s="651" t="s">
        <v>25</v>
      </c>
      <c r="C2110" s="1356">
        <v>8293</v>
      </c>
      <c r="D2110" s="747" t="str">
        <f t="shared" si="67"/>
        <v>IA8293</v>
      </c>
      <c r="E2110" s="1336">
        <v>0.78700000000000003</v>
      </c>
      <c r="F2110" s="644">
        <f t="shared" si="68"/>
        <v>0.80800000000000005</v>
      </c>
      <c r="G2110" s="748" t="s">
        <v>280</v>
      </c>
      <c r="H2110" s="1337">
        <v>1.1200000000000001</v>
      </c>
      <c r="I2110" s="338"/>
    </row>
    <row r="2111" spans="2:9">
      <c r="B2111" s="651" t="s">
        <v>25</v>
      </c>
      <c r="C2111" s="1356">
        <v>8304</v>
      </c>
      <c r="D2111" s="747" t="str">
        <f t="shared" si="67"/>
        <v>IA8304</v>
      </c>
      <c r="E2111" s="1336">
        <v>1.0669999999999999</v>
      </c>
      <c r="F2111" s="644">
        <f t="shared" si="68"/>
        <v>1.06</v>
      </c>
      <c r="G2111" s="748" t="s">
        <v>280</v>
      </c>
      <c r="H2111" s="1337">
        <v>0.52</v>
      </c>
      <c r="I2111" s="338"/>
    </row>
    <row r="2112" spans="2:9">
      <c r="B2112" s="651" t="s">
        <v>25</v>
      </c>
      <c r="C2112" s="1356">
        <v>8350</v>
      </c>
      <c r="D2112" s="747" t="str">
        <f t="shared" si="67"/>
        <v>IA8350</v>
      </c>
      <c r="E2112" s="1336">
        <v>1.1000000000000001</v>
      </c>
      <c r="F2112" s="644">
        <f t="shared" si="68"/>
        <v>1.0900000000000001</v>
      </c>
      <c r="G2112" s="748" t="s">
        <v>280</v>
      </c>
      <c r="H2112" s="1337">
        <v>0.55000000000000004</v>
      </c>
      <c r="I2112" s="338"/>
    </row>
    <row r="2113" spans="2:9">
      <c r="B2113" s="651" t="s">
        <v>25</v>
      </c>
      <c r="C2113" s="1356">
        <v>8380</v>
      </c>
      <c r="D2113" s="747" t="str">
        <f t="shared" si="67"/>
        <v>IA8380</v>
      </c>
      <c r="E2113" s="1336">
        <v>0.95499999999999996</v>
      </c>
      <c r="F2113" s="644">
        <f t="shared" si="68"/>
        <v>0.96</v>
      </c>
      <c r="G2113" s="748" t="s">
        <v>280</v>
      </c>
      <c r="H2113" s="1337">
        <v>0.43</v>
      </c>
      <c r="I2113" s="338"/>
    </row>
    <row r="2114" spans="2:9">
      <c r="B2114" s="651" t="s">
        <v>25</v>
      </c>
      <c r="C2114" s="1356">
        <v>8381</v>
      </c>
      <c r="D2114" s="747" t="str">
        <f t="shared" si="67"/>
        <v>IA8381</v>
      </c>
      <c r="E2114" s="1336">
        <v>1.2190000000000001</v>
      </c>
      <c r="F2114" s="644">
        <f t="shared" si="68"/>
        <v>1.1970000000000001</v>
      </c>
      <c r="G2114" s="748" t="s">
        <v>280</v>
      </c>
      <c r="H2114" s="1337">
        <v>0.42</v>
      </c>
      <c r="I2114" s="338"/>
    </row>
    <row r="2115" spans="2:9">
      <c r="B2115" s="651" t="s">
        <v>25</v>
      </c>
      <c r="C2115" s="1356">
        <v>8385</v>
      </c>
      <c r="D2115" s="747" t="str">
        <f t="shared" si="67"/>
        <v>IA8385</v>
      </c>
      <c r="E2115" s="1336">
        <v>0.89200000000000002</v>
      </c>
      <c r="F2115" s="644">
        <f t="shared" si="68"/>
        <v>0.90300000000000002</v>
      </c>
      <c r="G2115" s="748" t="s">
        <v>280</v>
      </c>
      <c r="H2115" s="1337">
        <v>0.44</v>
      </c>
      <c r="I2115" s="338"/>
    </row>
    <row r="2116" spans="2:9">
      <c r="B2116" s="651" t="s">
        <v>25</v>
      </c>
      <c r="C2116" s="1356">
        <v>8392</v>
      </c>
      <c r="D2116" s="747" t="str">
        <f t="shared" si="67"/>
        <v>IA8392</v>
      </c>
      <c r="E2116" s="1336">
        <v>0.84899999999999998</v>
      </c>
      <c r="F2116" s="644">
        <f t="shared" si="68"/>
        <v>0.86399999999999999</v>
      </c>
      <c r="G2116" s="748" t="s">
        <v>280</v>
      </c>
      <c r="H2116" s="1337">
        <v>0.44</v>
      </c>
      <c r="I2116" s="338"/>
    </row>
    <row r="2117" spans="2:9">
      <c r="B2117" s="651" t="s">
        <v>25</v>
      </c>
      <c r="C2117" s="1356">
        <v>8393</v>
      </c>
      <c r="D2117" s="747" t="str">
        <f t="shared" si="67"/>
        <v>IA8393</v>
      </c>
      <c r="E2117" s="1336">
        <v>1.0489999999999999</v>
      </c>
      <c r="F2117" s="644">
        <f t="shared" si="68"/>
        <v>1.044</v>
      </c>
      <c r="G2117" s="748" t="s">
        <v>280</v>
      </c>
      <c r="H2117" s="1337">
        <v>0.35</v>
      </c>
      <c r="I2117" s="338"/>
    </row>
    <row r="2118" spans="2:9">
      <c r="B2118" s="651" t="s">
        <v>25</v>
      </c>
      <c r="C2118" s="1356">
        <v>8500</v>
      </c>
      <c r="D2118" s="747" t="str">
        <f t="shared" si="67"/>
        <v>IA8500</v>
      </c>
      <c r="E2118" s="1336">
        <v>0.85199999999999998</v>
      </c>
      <c r="F2118" s="644">
        <f t="shared" si="68"/>
        <v>0.86699999999999999</v>
      </c>
      <c r="G2118" s="748" t="s">
        <v>280</v>
      </c>
      <c r="H2118" s="1337">
        <v>0.54</v>
      </c>
      <c r="I2118" s="338"/>
    </row>
    <row r="2119" spans="2:9">
      <c r="B2119" s="651" t="s">
        <v>25</v>
      </c>
      <c r="C2119" s="1356">
        <v>8601</v>
      </c>
      <c r="D2119" s="747" t="str">
        <f t="shared" si="67"/>
        <v>IA8601</v>
      </c>
      <c r="E2119" s="1336">
        <v>1.149</v>
      </c>
      <c r="F2119" s="644">
        <f t="shared" si="68"/>
        <v>1.1339999999999999</v>
      </c>
      <c r="G2119" s="748" t="s">
        <v>280</v>
      </c>
      <c r="H2119" s="1337">
        <v>0.06</v>
      </c>
      <c r="I2119" s="338"/>
    </row>
    <row r="2120" spans="2:9">
      <c r="B2120" s="651" t="s">
        <v>25</v>
      </c>
      <c r="C2120" s="1356">
        <v>8602</v>
      </c>
      <c r="D2120" s="747" t="str">
        <f t="shared" si="67"/>
        <v>IA8602</v>
      </c>
      <c r="E2120" s="1336">
        <v>0.97599999999999998</v>
      </c>
      <c r="F2120" s="644">
        <f t="shared" si="68"/>
        <v>0.97799999999999998</v>
      </c>
      <c r="G2120" s="748" t="s">
        <v>280</v>
      </c>
      <c r="H2120" s="1337">
        <v>0.05</v>
      </c>
      <c r="I2120" s="338"/>
    </row>
    <row r="2121" spans="2:9">
      <c r="B2121" s="651" t="s">
        <v>25</v>
      </c>
      <c r="C2121" s="1356">
        <v>8603</v>
      </c>
      <c r="D2121" s="747" t="str">
        <f t="shared" si="67"/>
        <v>IA8603</v>
      </c>
      <c r="E2121" s="1336">
        <v>1.1539999999999999</v>
      </c>
      <c r="F2121" s="644">
        <f t="shared" si="68"/>
        <v>1.139</v>
      </c>
      <c r="G2121" s="748" t="s">
        <v>280</v>
      </c>
      <c r="H2121" s="1337">
        <v>0.05</v>
      </c>
      <c r="I2121" s="338"/>
    </row>
    <row r="2122" spans="2:9">
      <c r="B2122" s="651" t="s">
        <v>25</v>
      </c>
      <c r="C2122" s="1356">
        <v>8606</v>
      </c>
      <c r="D2122" s="747" t="str">
        <f t="shared" si="67"/>
        <v>IA8606</v>
      </c>
      <c r="E2122" s="1336">
        <v>0.90300000000000002</v>
      </c>
      <c r="F2122" s="644">
        <f t="shared" si="68"/>
        <v>0.91300000000000003</v>
      </c>
      <c r="G2122" s="748" t="s">
        <v>280</v>
      </c>
      <c r="H2122" s="1337">
        <v>0.44</v>
      </c>
      <c r="I2122" s="338"/>
    </row>
    <row r="2123" spans="2:9">
      <c r="B2123" s="651" t="s">
        <v>25</v>
      </c>
      <c r="C2123" s="1356">
        <v>8709</v>
      </c>
      <c r="D2123" s="747" t="str">
        <f t="shared" ref="D2123:D2186" si="69">B2123&amp;TEXT(C2123,"0000")</f>
        <v>IA8709</v>
      </c>
      <c r="E2123" s="1336">
        <v>1.4730000000000001</v>
      </c>
      <c r="F2123" s="644">
        <f t="shared" ref="F2123:F2186" si="70">IF(E2123="NA","NA",ROUND((E2123-1)*0.9+1,3))</f>
        <v>1.4259999999999999</v>
      </c>
      <c r="G2123" s="748" t="s">
        <v>280</v>
      </c>
      <c r="H2123" s="1337">
        <v>0.48</v>
      </c>
      <c r="I2123" s="338"/>
    </row>
    <row r="2124" spans="2:9">
      <c r="B2124" s="651" t="s">
        <v>25</v>
      </c>
      <c r="C2124" s="1356">
        <v>8719</v>
      </c>
      <c r="D2124" s="747" t="str">
        <f t="shared" si="69"/>
        <v>IA8719</v>
      </c>
      <c r="E2124" s="1336">
        <v>0.84899999999999998</v>
      </c>
      <c r="F2124" s="644">
        <f t="shared" si="70"/>
        <v>0.86399999999999999</v>
      </c>
      <c r="G2124" s="748" t="s">
        <v>280</v>
      </c>
      <c r="H2124" s="1337">
        <v>0.5</v>
      </c>
      <c r="I2124" s="338"/>
    </row>
    <row r="2125" spans="2:9">
      <c r="B2125" s="651" t="s">
        <v>25</v>
      </c>
      <c r="C2125" s="1356">
        <v>8720</v>
      </c>
      <c r="D2125" s="747" t="str">
        <f t="shared" si="69"/>
        <v>IA8720</v>
      </c>
      <c r="E2125" s="1336">
        <v>1.5449999999999999</v>
      </c>
      <c r="F2125" s="644">
        <f t="shared" si="70"/>
        <v>1.4910000000000001</v>
      </c>
      <c r="G2125" s="748" t="s">
        <v>280</v>
      </c>
      <c r="H2125" s="1337">
        <v>0.32</v>
      </c>
      <c r="I2125" s="338"/>
    </row>
    <row r="2126" spans="2:9">
      <c r="B2126" s="651" t="s">
        <v>25</v>
      </c>
      <c r="C2126" s="1356">
        <v>8721</v>
      </c>
      <c r="D2126" s="747" t="str">
        <f t="shared" si="69"/>
        <v>IA8721</v>
      </c>
      <c r="E2126" s="1336">
        <v>1.252</v>
      </c>
      <c r="F2126" s="644">
        <f t="shared" si="70"/>
        <v>1.2270000000000001</v>
      </c>
      <c r="G2126" s="748" t="s">
        <v>280</v>
      </c>
      <c r="H2126" s="1337">
        <v>0.05</v>
      </c>
      <c r="I2126" s="338"/>
    </row>
    <row r="2127" spans="2:9">
      <c r="B2127" s="651" t="s">
        <v>25</v>
      </c>
      <c r="C2127" s="1356">
        <v>8723</v>
      </c>
      <c r="D2127" s="747" t="str">
        <f t="shared" si="69"/>
        <v>IA8723</v>
      </c>
      <c r="E2127" s="1336">
        <v>1.08</v>
      </c>
      <c r="F2127" s="644">
        <f t="shared" si="70"/>
        <v>1.0720000000000001</v>
      </c>
      <c r="G2127" s="748" t="s">
        <v>280</v>
      </c>
      <c r="H2127" s="1337">
        <v>0.05</v>
      </c>
      <c r="I2127" s="338"/>
    </row>
    <row r="2128" spans="2:9">
      <c r="B2128" s="651" t="s">
        <v>25</v>
      </c>
      <c r="C2128" s="1356">
        <v>8725</v>
      </c>
      <c r="D2128" s="747" t="str">
        <f t="shared" si="69"/>
        <v>IA8725</v>
      </c>
      <c r="E2128" s="1336">
        <v>0.872</v>
      </c>
      <c r="F2128" s="644">
        <f t="shared" si="70"/>
        <v>0.88500000000000001</v>
      </c>
      <c r="G2128" s="748" t="s">
        <v>280</v>
      </c>
      <c r="H2128" s="1337">
        <v>0.4</v>
      </c>
      <c r="I2128" s="338"/>
    </row>
    <row r="2129" spans="2:9">
      <c r="B2129" s="651" t="s">
        <v>25</v>
      </c>
      <c r="C2129" s="1356">
        <v>8726</v>
      </c>
      <c r="D2129" s="747" t="str">
        <f t="shared" si="69"/>
        <v>IA8726</v>
      </c>
      <c r="E2129" s="1336">
        <v>1.147</v>
      </c>
      <c r="F2129" s="644">
        <f t="shared" si="70"/>
        <v>1.1319999999999999</v>
      </c>
      <c r="G2129" s="748" t="s">
        <v>280</v>
      </c>
      <c r="H2129" s="1337">
        <v>0.25</v>
      </c>
      <c r="I2129" s="338"/>
    </row>
    <row r="2130" spans="2:9">
      <c r="B2130" s="651" t="s">
        <v>25</v>
      </c>
      <c r="C2130" s="1356">
        <v>8734</v>
      </c>
      <c r="D2130" s="747" t="str">
        <f t="shared" si="69"/>
        <v>IA8734</v>
      </c>
      <c r="E2130" s="1336">
        <v>1.147</v>
      </c>
      <c r="F2130" s="644">
        <f t="shared" si="70"/>
        <v>1.1319999999999999</v>
      </c>
      <c r="G2130" s="748" t="s">
        <v>280</v>
      </c>
      <c r="H2130" s="1337">
        <v>0.25</v>
      </c>
      <c r="I2130" s="338"/>
    </row>
    <row r="2131" spans="2:9">
      <c r="B2131" s="651" t="s">
        <v>25</v>
      </c>
      <c r="C2131" s="1356">
        <v>8737</v>
      </c>
      <c r="D2131" s="747" t="str">
        <f t="shared" si="69"/>
        <v>IA8737</v>
      </c>
      <c r="E2131" s="1336">
        <v>1.147</v>
      </c>
      <c r="F2131" s="644">
        <f t="shared" si="70"/>
        <v>1.1319999999999999</v>
      </c>
      <c r="G2131" s="748" t="s">
        <v>280</v>
      </c>
      <c r="H2131" s="1337">
        <v>0.25</v>
      </c>
      <c r="I2131" s="338"/>
    </row>
    <row r="2132" spans="2:9">
      <c r="B2132" s="651" t="s">
        <v>25</v>
      </c>
      <c r="C2132" s="1356">
        <v>8738</v>
      </c>
      <c r="D2132" s="747" t="str">
        <f t="shared" si="69"/>
        <v>IA8738</v>
      </c>
      <c r="E2132" s="1336">
        <v>1.147</v>
      </c>
      <c r="F2132" s="644">
        <f t="shared" si="70"/>
        <v>1.1319999999999999</v>
      </c>
      <c r="G2132" s="748" t="s">
        <v>280</v>
      </c>
      <c r="H2132" s="1337">
        <v>0.25</v>
      </c>
      <c r="I2132" s="338"/>
    </row>
    <row r="2133" spans="2:9">
      <c r="B2133" s="651" t="s">
        <v>25</v>
      </c>
      <c r="C2133" s="1356">
        <v>8742</v>
      </c>
      <c r="D2133" s="747" t="str">
        <f t="shared" si="69"/>
        <v>IA8742</v>
      </c>
      <c r="E2133" s="1336">
        <v>1.0840000000000001</v>
      </c>
      <c r="F2133" s="644">
        <f t="shared" si="70"/>
        <v>1.0760000000000001</v>
      </c>
      <c r="G2133" s="748" t="s">
        <v>280</v>
      </c>
      <c r="H2133" s="1337">
        <v>0.05</v>
      </c>
      <c r="I2133" s="338"/>
    </row>
    <row r="2134" spans="2:9">
      <c r="B2134" s="651" t="s">
        <v>25</v>
      </c>
      <c r="C2134" s="1356">
        <v>8745</v>
      </c>
      <c r="D2134" s="747" t="str">
        <f t="shared" si="69"/>
        <v>IA8745</v>
      </c>
      <c r="E2134" s="1336">
        <v>0.92900000000000005</v>
      </c>
      <c r="F2134" s="644">
        <f t="shared" si="70"/>
        <v>0.93600000000000005</v>
      </c>
      <c r="G2134" s="748" t="s">
        <v>280</v>
      </c>
      <c r="H2134" s="1337">
        <v>0.51</v>
      </c>
      <c r="I2134" s="338"/>
    </row>
    <row r="2135" spans="2:9">
      <c r="B2135" s="651" t="s">
        <v>25</v>
      </c>
      <c r="C2135" s="1356">
        <v>8748</v>
      </c>
      <c r="D2135" s="747" t="str">
        <f t="shared" si="69"/>
        <v>IA8748</v>
      </c>
      <c r="E2135" s="1336">
        <v>1.4159999999999999</v>
      </c>
      <c r="F2135" s="644">
        <f t="shared" si="70"/>
        <v>1.3740000000000001</v>
      </c>
      <c r="G2135" s="748" t="s">
        <v>280</v>
      </c>
      <c r="H2135" s="1337">
        <v>0.06</v>
      </c>
      <c r="I2135" s="338"/>
    </row>
    <row r="2136" spans="2:9">
      <c r="B2136" s="651" t="s">
        <v>25</v>
      </c>
      <c r="C2136" s="1356">
        <v>8755</v>
      </c>
      <c r="D2136" s="747" t="str">
        <f t="shared" si="69"/>
        <v>IA8755</v>
      </c>
      <c r="E2136" s="1336">
        <v>1.0209999999999999</v>
      </c>
      <c r="F2136" s="644">
        <f t="shared" si="70"/>
        <v>1.0189999999999999</v>
      </c>
      <c r="G2136" s="748" t="s">
        <v>280</v>
      </c>
      <c r="H2136" s="1337">
        <v>0.05</v>
      </c>
      <c r="I2136" s="338"/>
    </row>
    <row r="2137" spans="2:9">
      <c r="B2137" s="651" t="s">
        <v>25</v>
      </c>
      <c r="C2137" s="1356">
        <v>8799</v>
      </c>
      <c r="D2137" s="747" t="str">
        <f t="shared" si="69"/>
        <v>IA8799</v>
      </c>
      <c r="E2137" s="1336">
        <v>0.996</v>
      </c>
      <c r="F2137" s="644">
        <f t="shared" si="70"/>
        <v>0.996</v>
      </c>
      <c r="G2137" s="748" t="s">
        <v>280</v>
      </c>
      <c r="H2137" s="1337">
        <v>0.06</v>
      </c>
      <c r="I2137" s="338"/>
    </row>
    <row r="2138" spans="2:9">
      <c r="B2138" s="651" t="s">
        <v>25</v>
      </c>
      <c r="C2138" s="1356">
        <v>8800</v>
      </c>
      <c r="D2138" s="747" t="str">
        <f t="shared" si="69"/>
        <v>IA8800</v>
      </c>
      <c r="E2138" s="1336">
        <v>0.94199999999999995</v>
      </c>
      <c r="F2138" s="644">
        <f t="shared" si="70"/>
        <v>0.94799999999999995</v>
      </c>
      <c r="G2138" s="748" t="s">
        <v>280</v>
      </c>
      <c r="H2138" s="1337">
        <v>0.12</v>
      </c>
      <c r="I2138" s="338"/>
    </row>
    <row r="2139" spans="2:9">
      <c r="B2139" s="651" t="s">
        <v>25</v>
      </c>
      <c r="C2139" s="1356">
        <v>8803</v>
      </c>
      <c r="D2139" s="747" t="str">
        <f t="shared" si="69"/>
        <v>IA8803</v>
      </c>
      <c r="E2139" s="1336">
        <v>1.1970000000000001</v>
      </c>
      <c r="F2139" s="644">
        <f t="shared" si="70"/>
        <v>1.177</v>
      </c>
      <c r="G2139" s="748" t="s">
        <v>280</v>
      </c>
      <c r="H2139" s="1337">
        <v>0.05</v>
      </c>
      <c r="I2139" s="338"/>
    </row>
    <row r="2140" spans="2:9">
      <c r="B2140" s="651" t="s">
        <v>25</v>
      </c>
      <c r="C2140" s="1356">
        <v>8805</v>
      </c>
      <c r="D2140" s="747" t="str">
        <f t="shared" si="69"/>
        <v>IA8805</v>
      </c>
      <c r="E2140" s="1336">
        <v>0.89600000000000002</v>
      </c>
      <c r="F2140" s="644">
        <f t="shared" si="70"/>
        <v>0.90600000000000003</v>
      </c>
      <c r="G2140" s="748" t="s">
        <v>280</v>
      </c>
      <c r="H2140" s="1337">
        <v>0.14000000000000001</v>
      </c>
      <c r="I2140" s="338"/>
    </row>
    <row r="2141" spans="2:9">
      <c r="B2141" s="651" t="s">
        <v>25</v>
      </c>
      <c r="C2141" s="1356">
        <v>8810</v>
      </c>
      <c r="D2141" s="747" t="str">
        <f t="shared" si="69"/>
        <v>IA8810</v>
      </c>
      <c r="E2141" s="1336">
        <v>0.99099999999999999</v>
      </c>
      <c r="F2141" s="644">
        <f t="shared" si="70"/>
        <v>0.99199999999999999</v>
      </c>
      <c r="G2141" s="748" t="s">
        <v>280</v>
      </c>
      <c r="H2141" s="1337">
        <v>0.05</v>
      </c>
      <c r="I2141" s="338"/>
    </row>
    <row r="2142" spans="2:9">
      <c r="B2142" s="651" t="s">
        <v>25</v>
      </c>
      <c r="C2142" s="1356">
        <v>8814</v>
      </c>
      <c r="D2142" s="747" t="str">
        <f t="shared" si="69"/>
        <v>IA8814</v>
      </c>
      <c r="E2142" s="1336">
        <v>0.89600000000000002</v>
      </c>
      <c r="F2142" s="644">
        <f t="shared" si="70"/>
        <v>0.90600000000000003</v>
      </c>
      <c r="G2142" s="748" t="s">
        <v>280</v>
      </c>
      <c r="H2142" s="1337">
        <v>0.14000000000000001</v>
      </c>
      <c r="I2142" s="338"/>
    </row>
    <row r="2143" spans="2:9">
      <c r="B2143" s="651" t="s">
        <v>25</v>
      </c>
      <c r="C2143" s="1356">
        <v>8815</v>
      </c>
      <c r="D2143" s="747" t="str">
        <f t="shared" si="69"/>
        <v>IA8815</v>
      </c>
      <c r="E2143" s="1336">
        <v>0.89600000000000002</v>
      </c>
      <c r="F2143" s="644">
        <f t="shared" si="70"/>
        <v>0.90600000000000003</v>
      </c>
      <c r="G2143" s="748" t="s">
        <v>280</v>
      </c>
      <c r="H2143" s="1337">
        <v>0.14000000000000001</v>
      </c>
      <c r="I2143" s="338"/>
    </row>
    <row r="2144" spans="2:9">
      <c r="B2144" s="651" t="s">
        <v>25</v>
      </c>
      <c r="C2144" s="1356">
        <v>8820</v>
      </c>
      <c r="D2144" s="747" t="str">
        <f t="shared" si="69"/>
        <v>IA8820</v>
      </c>
      <c r="E2144" s="1336">
        <v>1.224</v>
      </c>
      <c r="F2144" s="644">
        <f t="shared" si="70"/>
        <v>1.202</v>
      </c>
      <c r="G2144" s="748" t="s">
        <v>280</v>
      </c>
      <c r="H2144" s="1337">
        <v>0.05</v>
      </c>
      <c r="I2144" s="338"/>
    </row>
    <row r="2145" spans="2:9">
      <c r="B2145" s="651" t="s">
        <v>25</v>
      </c>
      <c r="C2145" s="1356">
        <v>8824</v>
      </c>
      <c r="D2145" s="747" t="str">
        <f t="shared" si="69"/>
        <v>IA8824</v>
      </c>
      <c r="E2145" s="1336">
        <v>0.77500000000000002</v>
      </c>
      <c r="F2145" s="644">
        <f t="shared" si="70"/>
        <v>0.79800000000000004</v>
      </c>
      <c r="G2145" s="748" t="s">
        <v>280</v>
      </c>
      <c r="H2145" s="1337">
        <v>0.51</v>
      </c>
      <c r="I2145" s="338"/>
    </row>
    <row r="2146" spans="2:9">
      <c r="B2146" s="651" t="s">
        <v>25</v>
      </c>
      <c r="C2146" s="1356">
        <v>8826</v>
      </c>
      <c r="D2146" s="747" t="str">
        <f t="shared" si="69"/>
        <v>IA8826</v>
      </c>
      <c r="E2146" s="1336">
        <v>0.84299999999999997</v>
      </c>
      <c r="F2146" s="644">
        <f t="shared" si="70"/>
        <v>0.85899999999999999</v>
      </c>
      <c r="G2146" s="748" t="s">
        <v>280</v>
      </c>
      <c r="H2146" s="1337">
        <v>0.59</v>
      </c>
      <c r="I2146" s="338"/>
    </row>
    <row r="2147" spans="2:9">
      <c r="B2147" s="651" t="s">
        <v>25</v>
      </c>
      <c r="C2147" s="1356">
        <v>8831</v>
      </c>
      <c r="D2147" s="747" t="str">
        <f t="shared" si="69"/>
        <v>IA8831</v>
      </c>
      <c r="E2147" s="1336">
        <v>0.70099999999999996</v>
      </c>
      <c r="F2147" s="644">
        <f t="shared" si="70"/>
        <v>0.73099999999999998</v>
      </c>
      <c r="G2147" s="748" t="s">
        <v>280</v>
      </c>
      <c r="H2147" s="1337">
        <v>0.33</v>
      </c>
      <c r="I2147" s="338"/>
    </row>
    <row r="2148" spans="2:9">
      <c r="B2148" s="651" t="s">
        <v>25</v>
      </c>
      <c r="C2148" s="1356">
        <v>8832</v>
      </c>
      <c r="D2148" s="747" t="str">
        <f t="shared" si="69"/>
        <v>IA8832</v>
      </c>
      <c r="E2148" s="1336">
        <v>1.1220000000000001</v>
      </c>
      <c r="F2148" s="644">
        <f t="shared" si="70"/>
        <v>1.1100000000000001</v>
      </c>
      <c r="G2148" s="748" t="s">
        <v>280</v>
      </c>
      <c r="H2148" s="1337">
        <v>0.05</v>
      </c>
      <c r="I2148" s="338"/>
    </row>
    <row r="2149" spans="2:9">
      <c r="B2149" s="651" t="s">
        <v>25</v>
      </c>
      <c r="C2149" s="1356">
        <v>8833</v>
      </c>
      <c r="D2149" s="747" t="str">
        <f t="shared" si="69"/>
        <v>IA8833</v>
      </c>
      <c r="E2149" s="1336">
        <v>0.95299999999999996</v>
      </c>
      <c r="F2149" s="644">
        <f t="shared" si="70"/>
        <v>0.95799999999999996</v>
      </c>
      <c r="G2149" s="748" t="s">
        <v>280</v>
      </c>
      <c r="H2149" s="1337">
        <v>0.12</v>
      </c>
      <c r="I2149" s="338"/>
    </row>
    <row r="2150" spans="2:9">
      <c r="B2150" s="651" t="s">
        <v>25</v>
      </c>
      <c r="C2150" s="1356">
        <v>8835</v>
      </c>
      <c r="D2150" s="747" t="str">
        <f t="shared" si="69"/>
        <v>IA8835</v>
      </c>
      <c r="E2150" s="1336">
        <v>0.745</v>
      </c>
      <c r="F2150" s="644">
        <f t="shared" si="70"/>
        <v>0.77100000000000002</v>
      </c>
      <c r="G2150" s="748" t="s">
        <v>280</v>
      </c>
      <c r="H2150" s="1337">
        <v>0.45</v>
      </c>
      <c r="I2150" s="338"/>
    </row>
    <row r="2151" spans="2:9">
      <c r="B2151" s="651" t="s">
        <v>25</v>
      </c>
      <c r="C2151" s="1356">
        <v>8842</v>
      </c>
      <c r="D2151" s="747" t="str">
        <f t="shared" si="69"/>
        <v>IA8842</v>
      </c>
      <c r="E2151" s="1336">
        <v>0.70799999999999996</v>
      </c>
      <c r="F2151" s="644">
        <f t="shared" si="70"/>
        <v>0.73699999999999999</v>
      </c>
      <c r="G2151" s="748" t="s">
        <v>280</v>
      </c>
      <c r="H2151" s="1337">
        <v>0.42</v>
      </c>
      <c r="I2151" s="338"/>
    </row>
    <row r="2152" spans="2:9">
      <c r="B2152" s="651" t="s">
        <v>25</v>
      </c>
      <c r="C2152" s="1356">
        <v>8855</v>
      </c>
      <c r="D2152" s="747" t="str">
        <f t="shared" si="69"/>
        <v>IA8855</v>
      </c>
      <c r="E2152" s="1336">
        <v>1.0429999999999999</v>
      </c>
      <c r="F2152" s="644">
        <f t="shared" si="70"/>
        <v>1.0389999999999999</v>
      </c>
      <c r="G2152" s="748" t="s">
        <v>280</v>
      </c>
      <c r="H2152" s="1337">
        <v>0.05</v>
      </c>
      <c r="I2152" s="338"/>
    </row>
    <row r="2153" spans="2:9">
      <c r="B2153" s="651" t="s">
        <v>25</v>
      </c>
      <c r="C2153" s="1356">
        <v>8856</v>
      </c>
      <c r="D2153" s="747" t="str">
        <f t="shared" si="69"/>
        <v>IA8856</v>
      </c>
      <c r="E2153" s="1336">
        <v>1.0249999999999999</v>
      </c>
      <c r="F2153" s="644">
        <f t="shared" si="70"/>
        <v>1.0229999999999999</v>
      </c>
      <c r="G2153" s="748" t="s">
        <v>280</v>
      </c>
      <c r="H2153" s="1337">
        <v>0.05</v>
      </c>
      <c r="I2153" s="338"/>
    </row>
    <row r="2154" spans="2:9">
      <c r="B2154" s="651" t="s">
        <v>25</v>
      </c>
      <c r="C2154" s="1356">
        <v>8864</v>
      </c>
      <c r="D2154" s="747" t="str">
        <f t="shared" si="69"/>
        <v>IA8864</v>
      </c>
      <c r="E2154" s="1336">
        <v>1.1080000000000001</v>
      </c>
      <c r="F2154" s="644">
        <f t="shared" si="70"/>
        <v>1.097</v>
      </c>
      <c r="G2154" s="748" t="s">
        <v>280</v>
      </c>
      <c r="H2154" s="1337">
        <v>0.28999999999999998</v>
      </c>
      <c r="I2154" s="338"/>
    </row>
    <row r="2155" spans="2:9">
      <c r="B2155" s="651" t="s">
        <v>25</v>
      </c>
      <c r="C2155" s="1356">
        <v>8868</v>
      </c>
      <c r="D2155" s="747" t="str">
        <f t="shared" si="69"/>
        <v>IA8868</v>
      </c>
      <c r="E2155" s="1336">
        <v>1.0369999999999999</v>
      </c>
      <c r="F2155" s="644">
        <f t="shared" si="70"/>
        <v>1.0329999999999999</v>
      </c>
      <c r="G2155" s="748" t="s">
        <v>280</v>
      </c>
      <c r="H2155" s="1337">
        <v>0.06</v>
      </c>
      <c r="I2155" s="338"/>
    </row>
    <row r="2156" spans="2:9">
      <c r="B2156" s="651" t="s">
        <v>25</v>
      </c>
      <c r="C2156" s="1356">
        <v>8869</v>
      </c>
      <c r="D2156" s="747" t="str">
        <f t="shared" si="69"/>
        <v>IA8869</v>
      </c>
      <c r="E2156" s="1336">
        <v>0.75900000000000001</v>
      </c>
      <c r="F2156" s="644">
        <f t="shared" si="70"/>
        <v>0.78300000000000003</v>
      </c>
      <c r="G2156" s="748" t="s">
        <v>280</v>
      </c>
      <c r="H2156" s="1337">
        <v>0.18</v>
      </c>
      <c r="I2156" s="338"/>
    </row>
    <row r="2157" spans="2:9">
      <c r="B2157" s="651" t="s">
        <v>25</v>
      </c>
      <c r="C2157" s="1356">
        <v>8871</v>
      </c>
      <c r="D2157" s="747" t="str">
        <f t="shared" si="69"/>
        <v>IA8871</v>
      </c>
      <c r="E2157" s="1336">
        <v>0.81</v>
      </c>
      <c r="F2157" s="644">
        <f t="shared" si="70"/>
        <v>0.82899999999999996</v>
      </c>
      <c r="G2157" s="748" t="s">
        <v>280</v>
      </c>
      <c r="H2157" s="1337">
        <v>0.05</v>
      </c>
      <c r="I2157" s="338"/>
    </row>
    <row r="2158" spans="2:9">
      <c r="B2158" s="651" t="s">
        <v>25</v>
      </c>
      <c r="C2158" s="1356">
        <v>8901</v>
      </c>
      <c r="D2158" s="747" t="str">
        <f t="shared" si="69"/>
        <v>IA8901</v>
      </c>
      <c r="E2158" s="1336">
        <v>0.874</v>
      </c>
      <c r="F2158" s="644">
        <f t="shared" si="70"/>
        <v>0.88700000000000001</v>
      </c>
      <c r="G2158" s="748" t="s">
        <v>280</v>
      </c>
      <c r="H2158" s="1337">
        <v>0.05</v>
      </c>
      <c r="I2158" s="338"/>
    </row>
    <row r="2159" spans="2:9">
      <c r="B2159" s="651" t="s">
        <v>25</v>
      </c>
      <c r="C2159" s="1356">
        <v>9012</v>
      </c>
      <c r="D2159" s="747" t="str">
        <f t="shared" si="69"/>
        <v>IA9012</v>
      </c>
      <c r="E2159" s="1336">
        <v>1.05</v>
      </c>
      <c r="F2159" s="644">
        <f t="shared" si="70"/>
        <v>1.0449999999999999</v>
      </c>
      <c r="G2159" s="748" t="s">
        <v>280</v>
      </c>
      <c r="H2159" s="1337">
        <v>0.23</v>
      </c>
      <c r="I2159" s="338"/>
    </row>
    <row r="2160" spans="2:9">
      <c r="B2160" s="651" t="s">
        <v>25</v>
      </c>
      <c r="C2160" s="1356">
        <v>9014</v>
      </c>
      <c r="D2160" s="747" t="str">
        <f t="shared" si="69"/>
        <v>IA9014</v>
      </c>
      <c r="E2160" s="1336">
        <v>0.93799999999999994</v>
      </c>
      <c r="F2160" s="644">
        <f t="shared" si="70"/>
        <v>0.94399999999999995</v>
      </c>
      <c r="G2160" s="748" t="s">
        <v>280</v>
      </c>
      <c r="H2160" s="1337">
        <v>0.68</v>
      </c>
      <c r="I2160" s="338"/>
    </row>
    <row r="2161" spans="2:9">
      <c r="B2161" s="651" t="s">
        <v>25</v>
      </c>
      <c r="C2161" s="1356">
        <v>9015</v>
      </c>
      <c r="D2161" s="747" t="str">
        <f t="shared" si="69"/>
        <v>IA9015</v>
      </c>
      <c r="E2161" s="1336">
        <v>1.4279999999999999</v>
      </c>
      <c r="F2161" s="644">
        <f t="shared" si="70"/>
        <v>1.385</v>
      </c>
      <c r="G2161" s="748" t="s">
        <v>280</v>
      </c>
      <c r="H2161" s="1337">
        <v>0.56000000000000005</v>
      </c>
      <c r="I2161" s="338"/>
    </row>
    <row r="2162" spans="2:9">
      <c r="B2162" s="651" t="s">
        <v>25</v>
      </c>
      <c r="C2162" s="1356">
        <v>9016</v>
      </c>
      <c r="D2162" s="747" t="str">
        <f t="shared" si="69"/>
        <v>IA9016</v>
      </c>
      <c r="E2162" s="1336">
        <v>0.85599999999999998</v>
      </c>
      <c r="F2162" s="644">
        <f t="shared" si="70"/>
        <v>0.87</v>
      </c>
      <c r="G2162" s="748" t="s">
        <v>280</v>
      </c>
      <c r="H2162" s="1337">
        <v>0.51</v>
      </c>
      <c r="I2162" s="338"/>
    </row>
    <row r="2163" spans="2:9">
      <c r="B2163" s="651" t="s">
        <v>25</v>
      </c>
      <c r="C2163" s="1356">
        <v>9019</v>
      </c>
      <c r="D2163" s="747" t="str">
        <f t="shared" si="69"/>
        <v>IA9019</v>
      </c>
      <c r="E2163" s="1336">
        <v>1.147</v>
      </c>
      <c r="F2163" s="644">
        <f t="shared" si="70"/>
        <v>1.1319999999999999</v>
      </c>
      <c r="G2163" s="748" t="s">
        <v>280</v>
      </c>
      <c r="H2163" s="1337">
        <v>0.25</v>
      </c>
      <c r="I2163" s="338"/>
    </row>
    <row r="2164" spans="2:9">
      <c r="B2164" s="651" t="s">
        <v>25</v>
      </c>
      <c r="C2164" s="1356">
        <v>9033</v>
      </c>
      <c r="D2164" s="747" t="str">
        <f t="shared" si="69"/>
        <v>IA9033</v>
      </c>
      <c r="E2164" s="1336">
        <v>0.93100000000000005</v>
      </c>
      <c r="F2164" s="644">
        <f t="shared" si="70"/>
        <v>0.93799999999999994</v>
      </c>
      <c r="G2164" s="748" t="s">
        <v>280</v>
      </c>
      <c r="H2164" s="1337">
        <v>0.42</v>
      </c>
      <c r="I2164" s="338"/>
    </row>
    <row r="2165" spans="2:9">
      <c r="B2165" s="651" t="s">
        <v>25</v>
      </c>
      <c r="C2165" s="1356">
        <v>9040</v>
      </c>
      <c r="D2165" s="747" t="str">
        <f t="shared" si="69"/>
        <v>IA9040</v>
      </c>
      <c r="E2165" s="1336">
        <v>0.82099999999999995</v>
      </c>
      <c r="F2165" s="644">
        <f t="shared" si="70"/>
        <v>0.83899999999999997</v>
      </c>
      <c r="G2165" s="748" t="s">
        <v>280</v>
      </c>
      <c r="H2165" s="1337">
        <v>0.56000000000000005</v>
      </c>
      <c r="I2165" s="338"/>
    </row>
    <row r="2166" spans="2:9">
      <c r="B2166" s="651" t="s">
        <v>25</v>
      </c>
      <c r="C2166" s="1356">
        <v>9044</v>
      </c>
      <c r="D2166" s="747" t="str">
        <f t="shared" si="69"/>
        <v>IA9044</v>
      </c>
      <c r="E2166" s="1336">
        <v>0.89600000000000002</v>
      </c>
      <c r="F2166" s="644">
        <f t="shared" si="70"/>
        <v>0.90600000000000003</v>
      </c>
      <c r="G2166" s="748" t="s">
        <v>280</v>
      </c>
      <c r="H2166" s="1337">
        <v>0.42</v>
      </c>
      <c r="I2166" s="338"/>
    </row>
    <row r="2167" spans="2:9">
      <c r="B2167" s="651" t="s">
        <v>25</v>
      </c>
      <c r="C2167" s="1356">
        <v>9052</v>
      </c>
      <c r="D2167" s="747" t="str">
        <f t="shared" si="69"/>
        <v>IA9052</v>
      </c>
      <c r="E2167" s="1336">
        <v>0.76700000000000002</v>
      </c>
      <c r="F2167" s="644">
        <f t="shared" si="70"/>
        <v>0.79</v>
      </c>
      <c r="G2167" s="748" t="s">
        <v>280</v>
      </c>
      <c r="H2167" s="1337">
        <v>0.52</v>
      </c>
      <c r="I2167" s="338"/>
    </row>
    <row r="2168" spans="2:9">
      <c r="B2168" s="651" t="s">
        <v>25</v>
      </c>
      <c r="C2168" s="1356">
        <v>9058</v>
      </c>
      <c r="D2168" s="747" t="str">
        <f t="shared" si="69"/>
        <v>IA9058</v>
      </c>
      <c r="E2168" s="1336">
        <v>0.81899999999999995</v>
      </c>
      <c r="F2168" s="644">
        <f t="shared" si="70"/>
        <v>0.83699999999999997</v>
      </c>
      <c r="G2168" s="748" t="s">
        <v>280</v>
      </c>
      <c r="H2168" s="1337">
        <v>0.41</v>
      </c>
      <c r="I2168" s="338"/>
    </row>
    <row r="2169" spans="2:9">
      <c r="B2169" s="651" t="s">
        <v>25</v>
      </c>
      <c r="C2169" s="1356">
        <v>9060</v>
      </c>
      <c r="D2169" s="747" t="str">
        <f t="shared" si="69"/>
        <v>IA9060</v>
      </c>
      <c r="E2169" s="1336">
        <v>0.82799999999999996</v>
      </c>
      <c r="F2169" s="644">
        <f t="shared" si="70"/>
        <v>0.84499999999999997</v>
      </c>
      <c r="G2169" s="748" t="s">
        <v>280</v>
      </c>
      <c r="H2169" s="1337">
        <v>0.35</v>
      </c>
      <c r="I2169" s="338"/>
    </row>
    <row r="2170" spans="2:9">
      <c r="B2170" s="651" t="s">
        <v>25</v>
      </c>
      <c r="C2170" s="1356">
        <v>9061</v>
      </c>
      <c r="D2170" s="747" t="str">
        <f t="shared" si="69"/>
        <v>IA9061</v>
      </c>
      <c r="E2170" s="1336">
        <v>0.91200000000000003</v>
      </c>
      <c r="F2170" s="644">
        <f t="shared" si="70"/>
        <v>0.92100000000000004</v>
      </c>
      <c r="G2170" s="748" t="s">
        <v>280</v>
      </c>
      <c r="H2170" s="1337">
        <v>0.41</v>
      </c>
      <c r="I2170" s="338"/>
    </row>
    <row r="2171" spans="2:9">
      <c r="B2171" s="651" t="s">
        <v>25</v>
      </c>
      <c r="C2171" s="1356">
        <v>9062</v>
      </c>
      <c r="D2171" s="747" t="str">
        <f t="shared" si="69"/>
        <v>IA9062</v>
      </c>
      <c r="E2171" s="1336">
        <v>0.92800000000000005</v>
      </c>
      <c r="F2171" s="644">
        <f t="shared" si="70"/>
        <v>0.93500000000000005</v>
      </c>
      <c r="G2171" s="748" t="s">
        <v>280</v>
      </c>
      <c r="H2171" s="1337">
        <v>0.39</v>
      </c>
      <c r="I2171" s="338"/>
    </row>
    <row r="2172" spans="2:9">
      <c r="B2172" s="651" t="s">
        <v>25</v>
      </c>
      <c r="C2172" s="1356">
        <v>9063</v>
      </c>
      <c r="D2172" s="747" t="str">
        <f t="shared" si="69"/>
        <v>IA9063</v>
      </c>
      <c r="E2172" s="1336">
        <v>0.84499999999999997</v>
      </c>
      <c r="F2172" s="644">
        <f t="shared" si="70"/>
        <v>0.86099999999999999</v>
      </c>
      <c r="G2172" s="748" t="s">
        <v>280</v>
      </c>
      <c r="H2172" s="1337">
        <v>0.28999999999999998</v>
      </c>
      <c r="I2172" s="338"/>
    </row>
    <row r="2173" spans="2:9">
      <c r="B2173" s="651" t="s">
        <v>25</v>
      </c>
      <c r="C2173" s="1356">
        <v>9077</v>
      </c>
      <c r="D2173" s="747" t="str">
        <f t="shared" si="69"/>
        <v>IA9077</v>
      </c>
      <c r="E2173" s="1336">
        <v>0.89600000000000002</v>
      </c>
      <c r="F2173" s="644">
        <f t="shared" si="70"/>
        <v>0.90600000000000003</v>
      </c>
      <c r="G2173" s="748" t="s">
        <v>280</v>
      </c>
      <c r="H2173" s="1337">
        <v>0.14000000000000001</v>
      </c>
      <c r="I2173" s="338"/>
    </row>
    <row r="2174" spans="2:9">
      <c r="B2174" s="651" t="s">
        <v>25</v>
      </c>
      <c r="C2174" s="1356">
        <v>9082</v>
      </c>
      <c r="D2174" s="747" t="str">
        <f t="shared" si="69"/>
        <v>IA9082</v>
      </c>
      <c r="E2174" s="1336">
        <v>0.59099999999999997</v>
      </c>
      <c r="F2174" s="644">
        <f t="shared" si="70"/>
        <v>0.63200000000000001</v>
      </c>
      <c r="G2174" s="748" t="s">
        <v>280</v>
      </c>
      <c r="H2174" s="1337">
        <v>0.34</v>
      </c>
      <c r="I2174" s="338"/>
    </row>
    <row r="2175" spans="2:9">
      <c r="B2175" s="651" t="s">
        <v>25</v>
      </c>
      <c r="C2175" s="1356">
        <v>9083</v>
      </c>
      <c r="D2175" s="747" t="str">
        <f t="shared" si="69"/>
        <v>IA9083</v>
      </c>
      <c r="E2175" s="1336">
        <v>0.625</v>
      </c>
      <c r="F2175" s="644">
        <f t="shared" si="70"/>
        <v>0.66300000000000003</v>
      </c>
      <c r="G2175" s="748" t="s">
        <v>280</v>
      </c>
      <c r="H2175" s="1337">
        <v>0.36</v>
      </c>
      <c r="I2175" s="338"/>
    </row>
    <row r="2176" spans="2:9">
      <c r="B2176" s="651" t="s">
        <v>25</v>
      </c>
      <c r="C2176" s="1356">
        <v>9084</v>
      </c>
      <c r="D2176" s="747" t="str">
        <f t="shared" si="69"/>
        <v>IA9084</v>
      </c>
      <c r="E2176" s="1336">
        <v>0.78800000000000003</v>
      </c>
      <c r="F2176" s="644">
        <f t="shared" si="70"/>
        <v>0.80900000000000005</v>
      </c>
      <c r="G2176" s="748" t="s">
        <v>280</v>
      </c>
      <c r="H2176" s="1337">
        <v>0.36</v>
      </c>
      <c r="I2176" s="338"/>
    </row>
    <row r="2177" spans="2:9">
      <c r="B2177" s="651" t="s">
        <v>25</v>
      </c>
      <c r="C2177" s="1356">
        <v>9088</v>
      </c>
      <c r="D2177" s="747" t="str">
        <f t="shared" si="69"/>
        <v>IA9088</v>
      </c>
      <c r="E2177" s="1336">
        <v>1.4730000000000001</v>
      </c>
      <c r="F2177" s="644">
        <f t="shared" si="70"/>
        <v>1.4259999999999999</v>
      </c>
      <c r="G2177" s="748" t="s">
        <v>280</v>
      </c>
      <c r="H2177" s="1337">
        <v>0.48</v>
      </c>
      <c r="I2177" s="338"/>
    </row>
    <row r="2178" spans="2:9">
      <c r="B2178" s="651" t="s">
        <v>25</v>
      </c>
      <c r="C2178" s="1356">
        <v>9089</v>
      </c>
      <c r="D2178" s="747" t="str">
        <f t="shared" si="69"/>
        <v>IA9089</v>
      </c>
      <c r="E2178" s="1336">
        <v>0.82299999999999995</v>
      </c>
      <c r="F2178" s="644">
        <f t="shared" si="70"/>
        <v>0.84099999999999997</v>
      </c>
      <c r="G2178" s="748" t="s">
        <v>280</v>
      </c>
      <c r="H2178" s="1337">
        <v>0.19</v>
      </c>
      <c r="I2178" s="338"/>
    </row>
    <row r="2179" spans="2:9">
      <c r="B2179" s="651" t="s">
        <v>25</v>
      </c>
      <c r="C2179" s="1356">
        <v>9093</v>
      </c>
      <c r="D2179" s="747" t="str">
        <f t="shared" si="69"/>
        <v>IA9093</v>
      </c>
      <c r="E2179" s="1336">
        <v>0.86899999999999999</v>
      </c>
      <c r="F2179" s="644">
        <f t="shared" si="70"/>
        <v>0.88200000000000001</v>
      </c>
      <c r="G2179" s="748" t="s">
        <v>280</v>
      </c>
      <c r="H2179" s="1337">
        <v>0.45</v>
      </c>
      <c r="I2179" s="338"/>
    </row>
    <row r="2180" spans="2:9">
      <c r="B2180" s="651" t="s">
        <v>25</v>
      </c>
      <c r="C2180" s="1356">
        <v>9101</v>
      </c>
      <c r="D2180" s="747" t="str">
        <f t="shared" si="69"/>
        <v>IA9101</v>
      </c>
      <c r="E2180" s="1336">
        <v>0.86499999999999999</v>
      </c>
      <c r="F2180" s="644">
        <f t="shared" si="70"/>
        <v>0.879</v>
      </c>
      <c r="G2180" s="748" t="s">
        <v>280</v>
      </c>
      <c r="H2180" s="1337">
        <v>1.06</v>
      </c>
      <c r="I2180" s="338"/>
    </row>
    <row r="2181" spans="2:9">
      <c r="B2181" s="651" t="s">
        <v>25</v>
      </c>
      <c r="C2181" s="1356">
        <v>9102</v>
      </c>
      <c r="D2181" s="747" t="str">
        <f t="shared" si="69"/>
        <v>IA9102</v>
      </c>
      <c r="E2181" s="1336">
        <v>0.93100000000000005</v>
      </c>
      <c r="F2181" s="644">
        <f t="shared" si="70"/>
        <v>0.93799999999999994</v>
      </c>
      <c r="G2181" s="748" t="s">
        <v>280</v>
      </c>
      <c r="H2181" s="1337">
        <v>0.68</v>
      </c>
      <c r="I2181" s="338"/>
    </row>
    <row r="2182" spans="2:9">
      <c r="B2182" s="651" t="s">
        <v>25</v>
      </c>
      <c r="C2182" s="1356">
        <v>9154</v>
      </c>
      <c r="D2182" s="747" t="str">
        <f t="shared" si="69"/>
        <v>IA9154</v>
      </c>
      <c r="E2182" s="1336">
        <v>1.1020000000000001</v>
      </c>
      <c r="F2182" s="644">
        <f t="shared" si="70"/>
        <v>1.0920000000000001</v>
      </c>
      <c r="G2182" s="748" t="s">
        <v>280</v>
      </c>
      <c r="H2182" s="1337">
        <v>0.54</v>
      </c>
      <c r="I2182" s="338"/>
    </row>
    <row r="2183" spans="2:9">
      <c r="B2183" s="651" t="s">
        <v>25</v>
      </c>
      <c r="C2183" s="1356">
        <v>9156</v>
      </c>
      <c r="D2183" s="747" t="str">
        <f t="shared" si="69"/>
        <v>IA9156</v>
      </c>
      <c r="E2183" s="1336">
        <v>1.0509999999999999</v>
      </c>
      <c r="F2183" s="644">
        <f t="shared" si="70"/>
        <v>1.046</v>
      </c>
      <c r="G2183" s="748" t="s">
        <v>280</v>
      </c>
      <c r="H2183" s="1337">
        <v>0.05</v>
      </c>
      <c r="I2183" s="338"/>
    </row>
    <row r="2184" spans="2:9">
      <c r="B2184" s="651" t="s">
        <v>25</v>
      </c>
      <c r="C2184" s="1356">
        <v>9170</v>
      </c>
      <c r="D2184" s="747" t="str">
        <f t="shared" si="69"/>
        <v>IA9170</v>
      </c>
      <c r="E2184" s="1336">
        <v>1.4019999999999999</v>
      </c>
      <c r="F2184" s="644">
        <f t="shared" si="70"/>
        <v>1.3620000000000001</v>
      </c>
      <c r="G2184" s="748" t="s">
        <v>280</v>
      </c>
      <c r="H2184" s="1337">
        <v>0.54</v>
      </c>
      <c r="I2184" s="338"/>
    </row>
    <row r="2185" spans="2:9">
      <c r="B2185" s="651" t="s">
        <v>25</v>
      </c>
      <c r="C2185" s="1356">
        <v>9178</v>
      </c>
      <c r="D2185" s="747" t="str">
        <f t="shared" si="69"/>
        <v>IA9178</v>
      </c>
      <c r="E2185" s="1336">
        <v>0.91400000000000003</v>
      </c>
      <c r="F2185" s="644">
        <f t="shared" si="70"/>
        <v>0.92300000000000004</v>
      </c>
      <c r="G2185" s="748" t="s">
        <v>280</v>
      </c>
      <c r="H2185" s="1337">
        <v>4.34</v>
      </c>
      <c r="I2185" s="338"/>
    </row>
    <row r="2186" spans="2:9">
      <c r="B2186" s="651" t="s">
        <v>25</v>
      </c>
      <c r="C2186" s="1356">
        <v>9179</v>
      </c>
      <c r="D2186" s="747" t="str">
        <f t="shared" si="69"/>
        <v>IA9179</v>
      </c>
      <c r="E2186" s="1336">
        <v>0.82299999999999995</v>
      </c>
      <c r="F2186" s="644">
        <f t="shared" si="70"/>
        <v>0.84099999999999997</v>
      </c>
      <c r="G2186" s="748" t="s">
        <v>280</v>
      </c>
      <c r="H2186" s="1337">
        <v>0.19</v>
      </c>
      <c r="I2186" s="338"/>
    </row>
    <row r="2187" spans="2:9">
      <c r="B2187" s="651" t="s">
        <v>25</v>
      </c>
      <c r="C2187" s="1356">
        <v>9180</v>
      </c>
      <c r="D2187" s="747" t="str">
        <f t="shared" ref="D2187:D2250" si="71">B2187&amp;TEXT(C2187,"0000")</f>
        <v>IA9180</v>
      </c>
      <c r="E2187" s="1336">
        <v>1.123</v>
      </c>
      <c r="F2187" s="644">
        <f t="shared" ref="F2187:F2250" si="72">IF(E2187="NA","NA",ROUND((E2187-1)*0.9+1,3))</f>
        <v>1.111</v>
      </c>
      <c r="G2187" s="748" t="s">
        <v>280</v>
      </c>
      <c r="H2187" s="1337">
        <v>0.63</v>
      </c>
      <c r="I2187" s="338"/>
    </row>
    <row r="2188" spans="2:9">
      <c r="B2188" s="651" t="s">
        <v>25</v>
      </c>
      <c r="C2188" s="1356">
        <v>9182</v>
      </c>
      <c r="D2188" s="747" t="str">
        <f t="shared" si="71"/>
        <v>IA9182</v>
      </c>
      <c r="E2188" s="1336">
        <v>1.038</v>
      </c>
      <c r="F2188" s="644">
        <f t="shared" si="72"/>
        <v>1.034</v>
      </c>
      <c r="G2188" s="748" t="s">
        <v>280</v>
      </c>
      <c r="H2188" s="1337">
        <v>0.66</v>
      </c>
      <c r="I2188" s="338"/>
    </row>
    <row r="2189" spans="2:9">
      <c r="B2189" s="651" t="s">
        <v>25</v>
      </c>
      <c r="C2189" s="1356">
        <v>9186</v>
      </c>
      <c r="D2189" s="747" t="str">
        <f t="shared" si="71"/>
        <v>IA9186</v>
      </c>
      <c r="E2189" s="1336">
        <v>1.079</v>
      </c>
      <c r="F2189" s="644">
        <f t="shared" si="72"/>
        <v>1.071</v>
      </c>
      <c r="G2189" s="748" t="s">
        <v>280</v>
      </c>
      <c r="H2189" s="1337">
        <v>0.76</v>
      </c>
      <c r="I2189" s="338"/>
    </row>
    <row r="2190" spans="2:9">
      <c r="B2190" s="651" t="s">
        <v>25</v>
      </c>
      <c r="C2190" s="1356">
        <v>9220</v>
      </c>
      <c r="D2190" s="747" t="str">
        <f t="shared" si="71"/>
        <v>IA9220</v>
      </c>
      <c r="E2190" s="1336">
        <v>0.91900000000000004</v>
      </c>
      <c r="F2190" s="644">
        <f t="shared" si="72"/>
        <v>0.92700000000000005</v>
      </c>
      <c r="G2190" s="748" t="s">
        <v>280</v>
      </c>
      <c r="H2190" s="1337">
        <v>0.47</v>
      </c>
      <c r="I2190" s="338"/>
    </row>
    <row r="2191" spans="2:9">
      <c r="B2191" s="651" t="s">
        <v>25</v>
      </c>
      <c r="C2191" s="1356">
        <v>9402</v>
      </c>
      <c r="D2191" s="747" t="str">
        <f t="shared" si="71"/>
        <v>IA9402</v>
      </c>
      <c r="E2191" s="1336">
        <v>1.044</v>
      </c>
      <c r="F2191" s="644">
        <f t="shared" si="72"/>
        <v>1.04</v>
      </c>
      <c r="G2191" s="748" t="s">
        <v>280</v>
      </c>
      <c r="H2191" s="1337">
        <v>0.56999999999999995</v>
      </c>
      <c r="I2191" s="338"/>
    </row>
    <row r="2192" spans="2:9">
      <c r="B2192" s="651" t="s">
        <v>25</v>
      </c>
      <c r="C2192" s="1356">
        <v>9403</v>
      </c>
      <c r="D2192" s="747" t="str">
        <f t="shared" si="71"/>
        <v>IA9403</v>
      </c>
      <c r="E2192" s="1336">
        <v>1.0429999999999999</v>
      </c>
      <c r="F2192" s="644">
        <f t="shared" si="72"/>
        <v>1.0389999999999999</v>
      </c>
      <c r="G2192" s="748" t="s">
        <v>280</v>
      </c>
      <c r="H2192" s="1337">
        <v>0.89</v>
      </c>
      <c r="I2192" s="338"/>
    </row>
    <row r="2193" spans="1:10">
      <c r="B2193" s="651" t="s">
        <v>25</v>
      </c>
      <c r="C2193" s="1356">
        <v>9410</v>
      </c>
      <c r="D2193" s="747" t="str">
        <f t="shared" si="71"/>
        <v>IA9410</v>
      </c>
      <c r="E2193" s="1336">
        <v>0.90700000000000003</v>
      </c>
      <c r="F2193" s="644">
        <f t="shared" si="72"/>
        <v>0.91600000000000004</v>
      </c>
      <c r="G2193" s="748" t="s">
        <v>280</v>
      </c>
      <c r="H2193" s="1337">
        <v>0.48</v>
      </c>
      <c r="I2193" s="338"/>
    </row>
    <row r="2194" spans="1:10">
      <c r="B2194" s="651" t="s">
        <v>25</v>
      </c>
      <c r="C2194" s="1356">
        <v>9501</v>
      </c>
      <c r="D2194" s="747" t="str">
        <f t="shared" si="71"/>
        <v>IA9501</v>
      </c>
      <c r="E2194" s="1336">
        <v>0.95899999999999996</v>
      </c>
      <c r="F2194" s="644">
        <f t="shared" si="72"/>
        <v>0.96299999999999997</v>
      </c>
      <c r="G2194" s="748" t="s">
        <v>280</v>
      </c>
      <c r="H2194" s="1337">
        <v>0.7</v>
      </c>
      <c r="I2194" s="338"/>
    </row>
    <row r="2195" spans="1:10">
      <c r="B2195" s="651" t="s">
        <v>25</v>
      </c>
      <c r="C2195" s="1356">
        <v>9505</v>
      </c>
      <c r="D2195" s="747" t="str">
        <f t="shared" si="71"/>
        <v>IA9505</v>
      </c>
      <c r="E2195" s="1336">
        <v>0.84</v>
      </c>
      <c r="F2195" s="644">
        <f t="shared" si="72"/>
        <v>0.85599999999999998</v>
      </c>
      <c r="G2195" s="748" t="s">
        <v>280</v>
      </c>
      <c r="H2195" s="1337">
        <v>0.93</v>
      </c>
      <c r="I2195" s="338"/>
    </row>
    <row r="2196" spans="1:10">
      <c r="B2196" s="651" t="s">
        <v>25</v>
      </c>
      <c r="C2196" s="1356">
        <v>9516</v>
      </c>
      <c r="D2196" s="747" t="str">
        <f t="shared" si="71"/>
        <v>IA9516</v>
      </c>
      <c r="E2196" s="1336">
        <v>0.89500000000000002</v>
      </c>
      <c r="F2196" s="644">
        <f t="shared" si="72"/>
        <v>0.90600000000000003</v>
      </c>
      <c r="G2196" s="748" t="s">
        <v>280</v>
      </c>
      <c r="H2196" s="1337">
        <v>0.63</v>
      </c>
      <c r="I2196" s="338"/>
    </row>
    <row r="2197" spans="1:10">
      <c r="B2197" s="651" t="s">
        <v>25</v>
      </c>
      <c r="C2197" s="1356">
        <v>9519</v>
      </c>
      <c r="D2197" s="747" t="str">
        <f t="shared" si="71"/>
        <v>IA9519</v>
      </c>
      <c r="E2197" s="1336">
        <v>0.96699999999999997</v>
      </c>
      <c r="F2197" s="644">
        <f t="shared" si="72"/>
        <v>0.97</v>
      </c>
      <c r="G2197" s="748" t="s">
        <v>280</v>
      </c>
      <c r="H2197" s="1337">
        <v>0.45</v>
      </c>
      <c r="I2197" s="338"/>
    </row>
    <row r="2198" spans="1:10">
      <c r="B2198" s="651" t="s">
        <v>25</v>
      </c>
      <c r="C2198" s="1356">
        <v>9521</v>
      </c>
      <c r="D2198" s="747" t="str">
        <f t="shared" si="71"/>
        <v>IA9521</v>
      </c>
      <c r="E2198" s="1336">
        <v>1.008</v>
      </c>
      <c r="F2198" s="644">
        <f t="shared" si="72"/>
        <v>1.0069999999999999</v>
      </c>
      <c r="G2198" s="748" t="s">
        <v>280</v>
      </c>
      <c r="H2198" s="1337">
        <v>0.6</v>
      </c>
      <c r="I2198" s="338"/>
    </row>
    <row r="2199" spans="1:10">
      <c r="B2199" s="651" t="s">
        <v>25</v>
      </c>
      <c r="C2199" s="1356">
        <v>9522</v>
      </c>
      <c r="D2199" s="747" t="str">
        <f t="shared" si="71"/>
        <v>IA9522</v>
      </c>
      <c r="E2199" s="1336">
        <v>0.95699999999999996</v>
      </c>
      <c r="F2199" s="644">
        <f t="shared" si="72"/>
        <v>0.96099999999999997</v>
      </c>
      <c r="G2199" s="748" t="s">
        <v>280</v>
      </c>
      <c r="H2199" s="1337">
        <v>0.81</v>
      </c>
      <c r="I2199" s="338"/>
    </row>
    <row r="2200" spans="1:10">
      <c r="B2200" s="651" t="s">
        <v>25</v>
      </c>
      <c r="C2200" s="1356">
        <v>9534</v>
      </c>
      <c r="D2200" s="747" t="str">
        <f t="shared" si="71"/>
        <v>IA9534</v>
      </c>
      <c r="E2200" s="1336">
        <v>1.276</v>
      </c>
      <c r="F2200" s="644">
        <f t="shared" si="72"/>
        <v>1.248</v>
      </c>
      <c r="G2200" s="748" t="s">
        <v>280</v>
      </c>
      <c r="H2200" s="1337">
        <v>0.5</v>
      </c>
      <c r="I2200" s="338"/>
    </row>
    <row r="2201" spans="1:10">
      <c r="B2201" s="651" t="s">
        <v>25</v>
      </c>
      <c r="C2201" s="1356">
        <v>9554</v>
      </c>
      <c r="D2201" s="747" t="str">
        <f t="shared" si="71"/>
        <v>IA9554</v>
      </c>
      <c r="E2201" s="1336">
        <v>1.163</v>
      </c>
      <c r="F2201" s="644">
        <f t="shared" si="72"/>
        <v>1.147</v>
      </c>
      <c r="G2201" s="748" t="s">
        <v>280</v>
      </c>
      <c r="H2201" s="1337">
        <v>0.66</v>
      </c>
      <c r="I2201" s="338"/>
    </row>
    <row r="2202" spans="1:10">
      <c r="B2202" s="651" t="s">
        <v>25</v>
      </c>
      <c r="C2202" s="1356">
        <v>9586</v>
      </c>
      <c r="D2202" s="747" t="str">
        <f t="shared" si="71"/>
        <v>IA9586</v>
      </c>
      <c r="E2202" s="1336">
        <v>0.80500000000000005</v>
      </c>
      <c r="F2202" s="644">
        <f t="shared" si="72"/>
        <v>0.82499999999999996</v>
      </c>
      <c r="G2202" s="748" t="s">
        <v>280</v>
      </c>
      <c r="H2202" s="1337">
        <v>0.24</v>
      </c>
      <c r="I2202" s="338"/>
    </row>
    <row r="2203" spans="1:10">
      <c r="B2203" s="651" t="s">
        <v>25</v>
      </c>
      <c r="C2203" s="1356">
        <v>9600</v>
      </c>
      <c r="D2203" s="747" t="str">
        <f t="shared" si="71"/>
        <v>IA9600</v>
      </c>
      <c r="E2203" s="1336">
        <v>0.96299999999999997</v>
      </c>
      <c r="F2203" s="644">
        <f t="shared" si="72"/>
        <v>0.96699999999999997</v>
      </c>
      <c r="G2203" s="748" t="s">
        <v>280</v>
      </c>
      <c r="H2203" s="1337">
        <v>0.83</v>
      </c>
      <c r="I2203" s="338"/>
    </row>
    <row r="2204" spans="1:10">
      <c r="B2204" s="651" t="s">
        <v>25</v>
      </c>
      <c r="C2204" s="1356">
        <v>9620</v>
      </c>
      <c r="D2204" s="747" t="str">
        <f t="shared" si="71"/>
        <v>IA9620</v>
      </c>
      <c r="E2204" s="1336">
        <v>1.153</v>
      </c>
      <c r="F2204" s="644">
        <f t="shared" si="72"/>
        <v>1.1379999999999999</v>
      </c>
      <c r="G2204" s="748" t="s">
        <v>280</v>
      </c>
      <c r="H2204" s="1337">
        <v>0.31</v>
      </c>
      <c r="I2204" s="338"/>
    </row>
    <row r="2205" spans="1:10">
      <c r="A2205" s="651" t="s">
        <v>6</v>
      </c>
      <c r="B2205" s="651" t="s">
        <v>6</v>
      </c>
      <c r="C2205" s="1356">
        <v>5</v>
      </c>
      <c r="D2205" s="747" t="str">
        <f t="shared" si="71"/>
        <v>IL0005</v>
      </c>
      <c r="E2205" s="1336">
        <v>0.97599999999999998</v>
      </c>
      <c r="F2205" s="644">
        <f t="shared" si="72"/>
        <v>0.97799999999999998</v>
      </c>
      <c r="G2205" s="748" t="s">
        <v>280</v>
      </c>
      <c r="H2205" s="1337">
        <v>0.62</v>
      </c>
      <c r="I2205" s="338"/>
      <c r="J2205" s="338"/>
    </row>
    <row r="2206" spans="1:10">
      <c r="B2206" s="651" t="s">
        <v>6</v>
      </c>
      <c r="C2206" s="1356">
        <v>8</v>
      </c>
      <c r="D2206" s="747" t="str">
        <f t="shared" si="71"/>
        <v>IL0008</v>
      </c>
      <c r="E2206" s="1336">
        <v>0.81</v>
      </c>
      <c r="F2206" s="644">
        <f t="shared" si="72"/>
        <v>0.82899999999999996</v>
      </c>
      <c r="G2206" s="748" t="s">
        <v>280</v>
      </c>
      <c r="H2206" s="1337">
        <v>0.47</v>
      </c>
      <c r="I2206" s="338"/>
      <c r="J2206" s="338"/>
    </row>
    <row r="2207" spans="1:10">
      <c r="B2207" s="651" t="s">
        <v>6</v>
      </c>
      <c r="C2207" s="1356">
        <v>16</v>
      </c>
      <c r="D2207" s="747" t="str">
        <f t="shared" si="71"/>
        <v>IL0016</v>
      </c>
      <c r="E2207" s="1336">
        <v>0.92800000000000005</v>
      </c>
      <c r="F2207" s="644">
        <f t="shared" si="72"/>
        <v>0.93500000000000005</v>
      </c>
      <c r="G2207" s="748" t="s">
        <v>280</v>
      </c>
      <c r="H2207" s="1337">
        <v>0.57999999999999996</v>
      </c>
      <c r="I2207" s="338"/>
      <c r="J2207" s="338"/>
    </row>
    <row r="2208" spans="1:10">
      <c r="B2208" s="651" t="s">
        <v>6</v>
      </c>
      <c r="C2208" s="1356">
        <v>34</v>
      </c>
      <c r="D2208" s="747" t="str">
        <f t="shared" si="71"/>
        <v>IL0034</v>
      </c>
      <c r="E2208" s="1336">
        <v>0.83799999999999997</v>
      </c>
      <c r="F2208" s="644">
        <f t="shared" si="72"/>
        <v>0.85399999999999998</v>
      </c>
      <c r="G2208" s="748" t="s">
        <v>280</v>
      </c>
      <c r="H2208" s="1337">
        <v>0.79</v>
      </c>
      <c r="I2208" s="338"/>
      <c r="J2208" s="338"/>
    </row>
    <row r="2209" spans="2:10">
      <c r="B2209" s="651" t="s">
        <v>6</v>
      </c>
      <c r="C2209" s="1356">
        <v>35</v>
      </c>
      <c r="D2209" s="747" t="str">
        <f t="shared" si="71"/>
        <v>IL0035</v>
      </c>
      <c r="E2209" s="1336">
        <v>0.85799999999999998</v>
      </c>
      <c r="F2209" s="644">
        <f t="shared" si="72"/>
        <v>0.872</v>
      </c>
      <c r="G2209" s="748" t="s">
        <v>280</v>
      </c>
      <c r="H2209" s="1337">
        <v>0.55000000000000004</v>
      </c>
      <c r="I2209" s="338"/>
      <c r="J2209" s="338"/>
    </row>
    <row r="2210" spans="2:10">
      <c r="B2210" s="651" t="s">
        <v>6</v>
      </c>
      <c r="C2210" s="1356">
        <v>36</v>
      </c>
      <c r="D2210" s="747" t="str">
        <f t="shared" si="71"/>
        <v>IL0036</v>
      </c>
      <c r="E2210" s="1336">
        <v>0.97</v>
      </c>
      <c r="F2210" s="644">
        <f t="shared" si="72"/>
        <v>0.97299999999999998</v>
      </c>
      <c r="G2210" s="748" t="s">
        <v>280</v>
      </c>
      <c r="H2210" s="1337">
        <v>0.69</v>
      </c>
      <c r="I2210" s="338"/>
      <c r="J2210" s="338"/>
    </row>
    <row r="2211" spans="2:10">
      <c r="B2211" s="651" t="s">
        <v>6</v>
      </c>
      <c r="C2211" s="1356">
        <v>37</v>
      </c>
      <c r="D2211" s="747" t="str">
        <f t="shared" si="71"/>
        <v>IL0037</v>
      </c>
      <c r="E2211" s="1336">
        <v>1.0189999999999999</v>
      </c>
      <c r="F2211" s="644">
        <f t="shared" si="72"/>
        <v>1.0169999999999999</v>
      </c>
      <c r="G2211" s="748" t="s">
        <v>280</v>
      </c>
      <c r="H2211" s="1337">
        <v>0.47</v>
      </c>
      <c r="I2211" s="338"/>
      <c r="J2211" s="338"/>
    </row>
    <row r="2212" spans="2:10">
      <c r="B2212" s="651" t="s">
        <v>6</v>
      </c>
      <c r="C2212" s="1356">
        <v>42</v>
      </c>
      <c r="D2212" s="747" t="str">
        <f t="shared" si="71"/>
        <v>IL0042</v>
      </c>
      <c r="E2212" s="1336">
        <v>0.999</v>
      </c>
      <c r="F2212" s="644">
        <f t="shared" si="72"/>
        <v>0.999</v>
      </c>
      <c r="G2212" s="748" t="s">
        <v>280</v>
      </c>
      <c r="H2212" s="1337">
        <v>1.1299999999999999</v>
      </c>
      <c r="I2212" s="338"/>
      <c r="J2212" s="338"/>
    </row>
    <row r="2213" spans="2:10">
      <c r="B2213" s="651" t="s">
        <v>6</v>
      </c>
      <c r="C2213" s="1356">
        <v>50</v>
      </c>
      <c r="D2213" s="747" t="str">
        <f t="shared" si="71"/>
        <v>IL0050</v>
      </c>
      <c r="E2213" s="1336">
        <v>1.208</v>
      </c>
      <c r="F2213" s="644">
        <f t="shared" si="72"/>
        <v>1.1870000000000001</v>
      </c>
      <c r="G2213" s="748" t="s">
        <v>280</v>
      </c>
      <c r="H2213" s="1337">
        <v>0.66</v>
      </c>
      <c r="I2213" s="338"/>
      <c r="J2213" s="338"/>
    </row>
    <row r="2214" spans="2:10">
      <c r="B2214" s="651" t="s">
        <v>6</v>
      </c>
      <c r="C2214" s="1356">
        <v>59</v>
      </c>
      <c r="D2214" s="747" t="str">
        <f t="shared" si="71"/>
        <v>IL0059</v>
      </c>
      <c r="E2214" s="1336">
        <v>2.093</v>
      </c>
      <c r="F2214" s="644">
        <f t="shared" si="72"/>
        <v>1.984</v>
      </c>
      <c r="G2214" s="748" t="s">
        <v>280</v>
      </c>
      <c r="H2214" s="1337">
        <v>0.46</v>
      </c>
      <c r="I2214" s="338"/>
      <c r="J2214" s="338"/>
    </row>
    <row r="2215" spans="2:10">
      <c r="B2215" s="651" t="s">
        <v>6</v>
      </c>
      <c r="C2215" s="1356">
        <v>65</v>
      </c>
      <c r="D2215" s="747" t="str">
        <f t="shared" si="71"/>
        <v>IL0065</v>
      </c>
      <c r="E2215" s="1336">
        <v>1.4770000000000001</v>
      </c>
      <c r="F2215" s="644">
        <f t="shared" si="72"/>
        <v>1.429</v>
      </c>
      <c r="G2215" s="748" t="s">
        <v>280</v>
      </c>
      <c r="H2215" s="1337">
        <v>0.12</v>
      </c>
      <c r="I2215" s="338"/>
      <c r="J2215" s="338"/>
    </row>
    <row r="2216" spans="2:10">
      <c r="B2216" s="651" t="s">
        <v>6</v>
      </c>
      <c r="C2216" s="1356">
        <v>66</v>
      </c>
      <c r="D2216" s="747" t="str">
        <f t="shared" si="71"/>
        <v>IL0066</v>
      </c>
      <c r="E2216" s="1336">
        <v>1.4770000000000001</v>
      </c>
      <c r="F2216" s="644">
        <f t="shared" si="72"/>
        <v>1.429</v>
      </c>
      <c r="G2216" s="748" t="s">
        <v>280</v>
      </c>
      <c r="H2216" s="1337">
        <v>0.12</v>
      </c>
      <c r="I2216" s="338"/>
      <c r="J2216" s="338"/>
    </row>
    <row r="2217" spans="2:10">
      <c r="B2217" s="651" t="s">
        <v>6</v>
      </c>
      <c r="C2217" s="1356">
        <v>67</v>
      </c>
      <c r="D2217" s="747" t="str">
        <f t="shared" si="71"/>
        <v>IL0067</v>
      </c>
      <c r="E2217" s="1336">
        <v>1.4770000000000001</v>
      </c>
      <c r="F2217" s="644">
        <f t="shared" si="72"/>
        <v>1.429</v>
      </c>
      <c r="G2217" s="748" t="s">
        <v>280</v>
      </c>
      <c r="H2217" s="1337">
        <v>0.12</v>
      </c>
      <c r="I2217" s="338"/>
      <c r="J2217" s="338"/>
    </row>
    <row r="2218" spans="2:10">
      <c r="B2218" s="651" t="s">
        <v>6</v>
      </c>
      <c r="C2218" s="1356">
        <v>79</v>
      </c>
      <c r="D2218" s="747" t="str">
        <f t="shared" si="71"/>
        <v>IL0079</v>
      </c>
      <c r="E2218" s="1336">
        <v>0.89300000000000002</v>
      </c>
      <c r="F2218" s="644">
        <f t="shared" si="72"/>
        <v>0.90400000000000003</v>
      </c>
      <c r="G2218" s="748" t="s">
        <v>280</v>
      </c>
      <c r="H2218" s="1337">
        <v>0.43</v>
      </c>
      <c r="I2218" s="338"/>
      <c r="J2218" s="338"/>
    </row>
    <row r="2219" spans="2:10">
      <c r="B2219" s="651" t="s">
        <v>6</v>
      </c>
      <c r="C2219" s="1356">
        <v>83</v>
      </c>
      <c r="D2219" s="747" t="str">
        <f t="shared" si="71"/>
        <v>IL0083</v>
      </c>
      <c r="E2219" s="1336">
        <v>0.78100000000000003</v>
      </c>
      <c r="F2219" s="644">
        <f t="shared" si="72"/>
        <v>0.80300000000000005</v>
      </c>
      <c r="G2219" s="748" t="s">
        <v>280</v>
      </c>
      <c r="H2219" s="1337">
        <v>1.1000000000000001</v>
      </c>
      <c r="I2219" s="338"/>
      <c r="J2219" s="338"/>
    </row>
    <row r="2220" spans="2:10">
      <c r="B2220" s="651" t="s">
        <v>6</v>
      </c>
      <c r="C2220" s="1356">
        <v>106</v>
      </c>
      <c r="D2220" s="747" t="str">
        <f t="shared" si="71"/>
        <v>IL0106</v>
      </c>
      <c r="E2220" s="1336">
        <v>1.093</v>
      </c>
      <c r="F2220" s="644">
        <f t="shared" si="72"/>
        <v>1.0840000000000001</v>
      </c>
      <c r="G2220" s="748" t="s">
        <v>280</v>
      </c>
      <c r="H2220" s="1337">
        <v>1.64</v>
      </c>
      <c r="I2220" s="338"/>
      <c r="J2220" s="338"/>
    </row>
    <row r="2221" spans="2:10">
      <c r="B2221" s="651" t="s">
        <v>6</v>
      </c>
      <c r="C2221" s="1356">
        <v>113</v>
      </c>
      <c r="D2221" s="747" t="str">
        <f t="shared" si="71"/>
        <v>IL0113</v>
      </c>
      <c r="E2221" s="1336">
        <v>0.86799999999999999</v>
      </c>
      <c r="F2221" s="644">
        <f t="shared" si="72"/>
        <v>0.88100000000000001</v>
      </c>
      <c r="G2221" s="748" t="s">
        <v>280</v>
      </c>
      <c r="H2221" s="1337">
        <v>0.82</v>
      </c>
      <c r="I2221" s="338"/>
      <c r="J2221" s="338"/>
    </row>
    <row r="2222" spans="2:10">
      <c r="B2222" s="651" t="s">
        <v>6</v>
      </c>
      <c r="C2222" s="1356">
        <v>170</v>
      </c>
      <c r="D2222" s="747" t="str">
        <f t="shared" si="71"/>
        <v>IL0170</v>
      </c>
      <c r="E2222" s="1336">
        <v>0.88200000000000001</v>
      </c>
      <c r="F2222" s="644">
        <f t="shared" si="72"/>
        <v>0.89400000000000002</v>
      </c>
      <c r="G2222" s="748" t="s">
        <v>280</v>
      </c>
      <c r="H2222" s="1337">
        <v>0.57999999999999996</v>
      </c>
      <c r="I2222" s="338"/>
      <c r="J2222" s="338"/>
    </row>
    <row r="2223" spans="2:10">
      <c r="B2223" s="651" t="s">
        <v>6</v>
      </c>
      <c r="C2223" s="1356">
        <v>251</v>
      </c>
      <c r="D2223" s="747" t="str">
        <f t="shared" si="71"/>
        <v>IL0251</v>
      </c>
      <c r="E2223" s="1336">
        <v>1.0489999999999999</v>
      </c>
      <c r="F2223" s="644">
        <f t="shared" si="72"/>
        <v>1.044</v>
      </c>
      <c r="G2223" s="748" t="s">
        <v>280</v>
      </c>
      <c r="H2223" s="1337">
        <v>0.75</v>
      </c>
      <c r="I2223" s="338"/>
      <c r="J2223" s="338"/>
    </row>
    <row r="2224" spans="2:10">
      <c r="B2224" s="651" t="s">
        <v>6</v>
      </c>
      <c r="C2224" s="1356">
        <v>401</v>
      </c>
      <c r="D2224" s="747" t="str">
        <f t="shared" si="71"/>
        <v>IL0401</v>
      </c>
      <c r="E2224" s="1336">
        <v>1.595</v>
      </c>
      <c r="F2224" s="644">
        <f t="shared" si="72"/>
        <v>1.536</v>
      </c>
      <c r="G2224" s="748" t="s">
        <v>280</v>
      </c>
      <c r="H2224" s="1337">
        <v>0.48</v>
      </c>
      <c r="I2224" s="338"/>
      <c r="J2224" s="338"/>
    </row>
    <row r="2225" spans="2:10">
      <c r="B2225" s="651" t="s">
        <v>6</v>
      </c>
      <c r="C2225" s="1356">
        <v>771</v>
      </c>
      <c r="D2225" s="747" t="str">
        <f t="shared" si="71"/>
        <v>IL0771</v>
      </c>
      <c r="E2225" s="1336">
        <v>2.093</v>
      </c>
      <c r="F2225" s="644">
        <f t="shared" si="72"/>
        <v>1.984</v>
      </c>
      <c r="G2225" s="748" t="s">
        <v>280</v>
      </c>
      <c r="H2225" s="1337">
        <v>0.46</v>
      </c>
      <c r="I2225" s="338"/>
      <c r="J2225" s="338"/>
    </row>
    <row r="2226" spans="2:10">
      <c r="B2226" s="651" t="s">
        <v>6</v>
      </c>
      <c r="C2226" s="1356">
        <v>908</v>
      </c>
      <c r="D2226" s="747" t="str">
        <f t="shared" si="71"/>
        <v>IL0908</v>
      </c>
      <c r="E2226" s="1336">
        <v>0.78200000000000003</v>
      </c>
      <c r="F2226" s="644">
        <f t="shared" si="72"/>
        <v>0.80400000000000005</v>
      </c>
      <c r="G2226" s="748" t="s">
        <v>280</v>
      </c>
      <c r="H2226" s="1337">
        <v>0.1</v>
      </c>
      <c r="I2226" s="338"/>
      <c r="J2226" s="338"/>
    </row>
    <row r="2227" spans="2:10">
      <c r="B2227" s="651" t="s">
        <v>6</v>
      </c>
      <c r="C2227" s="1356">
        <v>913</v>
      </c>
      <c r="D2227" s="747" t="str">
        <f t="shared" si="71"/>
        <v>IL0913</v>
      </c>
      <c r="E2227" s="1336">
        <v>0.78200000000000003</v>
      </c>
      <c r="F2227" s="644">
        <f t="shared" si="72"/>
        <v>0.80400000000000005</v>
      </c>
      <c r="G2227" s="748" t="s">
        <v>280</v>
      </c>
      <c r="H2227" s="1337">
        <v>0.1</v>
      </c>
      <c r="I2227" s="338"/>
      <c r="J2227" s="338"/>
    </row>
    <row r="2228" spans="2:10">
      <c r="B2228" s="651" t="s">
        <v>6</v>
      </c>
      <c r="C2228" s="1356">
        <v>917</v>
      </c>
      <c r="D2228" s="747" t="str">
        <f t="shared" si="71"/>
        <v>IL0917</v>
      </c>
      <c r="E2228" s="1336">
        <v>0.81899999999999995</v>
      </c>
      <c r="F2228" s="644">
        <f t="shared" si="72"/>
        <v>0.83699999999999997</v>
      </c>
      <c r="G2228" s="748" t="s">
        <v>280</v>
      </c>
      <c r="H2228" s="1337">
        <v>0.96</v>
      </c>
      <c r="I2228" s="338"/>
      <c r="J2228" s="338"/>
    </row>
    <row r="2229" spans="2:10">
      <c r="B2229" s="651" t="s">
        <v>6</v>
      </c>
      <c r="C2229" s="1356">
        <v>918</v>
      </c>
      <c r="D2229" s="747" t="str">
        <f t="shared" si="71"/>
        <v>IL0918</v>
      </c>
      <c r="E2229" s="1336">
        <v>0.85199999999999998</v>
      </c>
      <c r="F2229" s="644">
        <f t="shared" si="72"/>
        <v>0.86699999999999999</v>
      </c>
      <c r="G2229" s="748" t="s">
        <v>280</v>
      </c>
      <c r="H2229" s="1337">
        <v>0.4</v>
      </c>
      <c r="I2229" s="338"/>
      <c r="J2229" s="338"/>
    </row>
    <row r="2230" spans="2:10">
      <c r="B2230" s="651" t="s">
        <v>6</v>
      </c>
      <c r="C2230" s="1356">
        <v>1005</v>
      </c>
      <c r="D2230" s="747" t="str">
        <f t="shared" si="71"/>
        <v>IL1005</v>
      </c>
      <c r="E2230" s="1336">
        <v>1.1870000000000001</v>
      </c>
      <c r="F2230" s="644">
        <f t="shared" si="72"/>
        <v>1.1679999999999999</v>
      </c>
      <c r="G2230" s="748" t="s">
        <v>280</v>
      </c>
      <c r="H2230" s="1337">
        <v>0.71</v>
      </c>
      <c r="I2230" s="338"/>
      <c r="J2230" s="338"/>
    </row>
    <row r="2231" spans="2:10">
      <c r="B2231" s="651" t="s">
        <v>6</v>
      </c>
      <c r="C2231" s="1356">
        <v>1016</v>
      </c>
      <c r="D2231" s="747" t="str">
        <f t="shared" si="71"/>
        <v>IL1016</v>
      </c>
      <c r="E2231" s="1336">
        <v>1.5529999999999999</v>
      </c>
      <c r="F2231" s="644">
        <f t="shared" si="72"/>
        <v>1.498</v>
      </c>
      <c r="G2231" s="748" t="s">
        <v>280</v>
      </c>
      <c r="H2231" s="1337">
        <v>1.1499999999999999</v>
      </c>
      <c r="I2231" s="338"/>
      <c r="J2231" s="338"/>
    </row>
    <row r="2232" spans="2:10">
      <c r="B2232" s="651" t="s">
        <v>6</v>
      </c>
      <c r="C2232" s="1356">
        <v>1164</v>
      </c>
      <c r="D2232" s="747" t="str">
        <f t="shared" si="71"/>
        <v>IL1164</v>
      </c>
      <c r="E2232" s="1336">
        <v>2.093</v>
      </c>
      <c r="F2232" s="644">
        <f t="shared" si="72"/>
        <v>1.984</v>
      </c>
      <c r="G2232" s="748" t="s">
        <v>280</v>
      </c>
      <c r="H2232" s="1337">
        <v>0.46</v>
      </c>
      <c r="I2232" s="338"/>
      <c r="J2232" s="338"/>
    </row>
    <row r="2233" spans="2:10">
      <c r="B2233" s="651" t="s">
        <v>6</v>
      </c>
      <c r="C2233" s="1356">
        <v>1165</v>
      </c>
      <c r="D2233" s="747" t="str">
        <f t="shared" si="71"/>
        <v>IL1165</v>
      </c>
      <c r="E2233" s="1336">
        <v>1.595</v>
      </c>
      <c r="F2233" s="644">
        <f t="shared" si="72"/>
        <v>1.536</v>
      </c>
      <c r="G2233" s="748" t="s">
        <v>280</v>
      </c>
      <c r="H2233" s="1337">
        <v>0.48</v>
      </c>
      <c r="I2233" s="338"/>
      <c r="J2233" s="338"/>
    </row>
    <row r="2234" spans="2:10">
      <c r="B2234" s="651" t="s">
        <v>6</v>
      </c>
      <c r="C2234" s="1356">
        <v>1320</v>
      </c>
      <c r="D2234" s="747" t="str">
        <f t="shared" si="71"/>
        <v>IL1320</v>
      </c>
      <c r="E2234" s="1336">
        <v>1.2110000000000001</v>
      </c>
      <c r="F2234" s="644">
        <f t="shared" si="72"/>
        <v>1.19</v>
      </c>
      <c r="G2234" s="748" t="s">
        <v>280</v>
      </c>
      <c r="H2234" s="1337">
        <v>0.93</v>
      </c>
      <c r="I2234" s="338"/>
      <c r="J2234" s="338"/>
    </row>
    <row r="2235" spans="2:10">
      <c r="B2235" s="651" t="s">
        <v>6</v>
      </c>
      <c r="C2235" s="1356">
        <v>1322</v>
      </c>
      <c r="D2235" s="747" t="str">
        <f t="shared" si="71"/>
        <v>IL1322</v>
      </c>
      <c r="E2235" s="1336">
        <v>1.286</v>
      </c>
      <c r="F2235" s="644">
        <f t="shared" si="72"/>
        <v>1.2569999999999999</v>
      </c>
      <c r="G2235" s="748" t="s">
        <v>280</v>
      </c>
      <c r="H2235" s="1337">
        <v>1.42</v>
      </c>
      <c r="I2235" s="338"/>
      <c r="J2235" s="338"/>
    </row>
    <row r="2236" spans="2:10">
      <c r="B2236" s="651" t="s">
        <v>6</v>
      </c>
      <c r="C2236" s="1356">
        <v>1430</v>
      </c>
      <c r="D2236" s="747" t="str">
        <f t="shared" si="71"/>
        <v>IL1430</v>
      </c>
      <c r="E2236" s="1336">
        <v>1.4770000000000001</v>
      </c>
      <c r="F2236" s="644">
        <f t="shared" si="72"/>
        <v>1.429</v>
      </c>
      <c r="G2236" s="748" t="s">
        <v>280</v>
      </c>
      <c r="H2236" s="1337">
        <v>0.12</v>
      </c>
      <c r="I2236" s="338"/>
      <c r="J2236" s="338"/>
    </row>
    <row r="2237" spans="2:10">
      <c r="B2237" s="651" t="s">
        <v>6</v>
      </c>
      <c r="C2237" s="1356">
        <v>1438</v>
      </c>
      <c r="D2237" s="747" t="str">
        <f t="shared" si="71"/>
        <v>IL1438</v>
      </c>
      <c r="E2237" s="1336">
        <v>1.024</v>
      </c>
      <c r="F2237" s="644">
        <f t="shared" si="72"/>
        <v>1.022</v>
      </c>
      <c r="G2237" s="748" t="s">
        <v>280</v>
      </c>
      <c r="H2237" s="1337">
        <v>0.65</v>
      </c>
      <c r="I2237" s="338"/>
      <c r="J2237" s="338"/>
    </row>
    <row r="2238" spans="2:10">
      <c r="B2238" s="651" t="s">
        <v>6</v>
      </c>
      <c r="C2238" s="1356">
        <v>1452</v>
      </c>
      <c r="D2238" s="747" t="str">
        <f t="shared" si="71"/>
        <v>IL1452</v>
      </c>
      <c r="E2238" s="1336">
        <v>1.0980000000000001</v>
      </c>
      <c r="F2238" s="644">
        <f t="shared" si="72"/>
        <v>1.0880000000000001</v>
      </c>
      <c r="G2238" s="748" t="s">
        <v>280</v>
      </c>
      <c r="H2238" s="1337">
        <v>0.52</v>
      </c>
      <c r="I2238" s="338"/>
      <c r="J2238" s="338"/>
    </row>
    <row r="2239" spans="2:10">
      <c r="B2239" s="651" t="s">
        <v>6</v>
      </c>
      <c r="C2239" s="1356">
        <v>1463</v>
      </c>
      <c r="D2239" s="747" t="str">
        <f t="shared" si="71"/>
        <v>IL1463</v>
      </c>
      <c r="E2239" s="1336">
        <v>1.175</v>
      </c>
      <c r="F2239" s="644">
        <f t="shared" si="72"/>
        <v>1.1579999999999999</v>
      </c>
      <c r="G2239" s="748" t="s">
        <v>280</v>
      </c>
      <c r="H2239" s="1337">
        <v>1.1100000000000001</v>
      </c>
      <c r="I2239" s="338"/>
      <c r="J2239" s="338"/>
    </row>
    <row r="2240" spans="2:10">
      <c r="B2240" s="651" t="s">
        <v>6</v>
      </c>
      <c r="C2240" s="1356">
        <v>1472</v>
      </c>
      <c r="D2240" s="747" t="str">
        <f t="shared" si="71"/>
        <v>IL1472</v>
      </c>
      <c r="E2240" s="1336">
        <v>1.595</v>
      </c>
      <c r="F2240" s="644">
        <f t="shared" si="72"/>
        <v>1.536</v>
      </c>
      <c r="G2240" s="748" t="s">
        <v>280</v>
      </c>
      <c r="H2240" s="1337">
        <v>0.48</v>
      </c>
      <c r="I2240" s="338"/>
      <c r="J2240" s="338"/>
    </row>
    <row r="2241" spans="2:10">
      <c r="B2241" s="651" t="s">
        <v>6</v>
      </c>
      <c r="C2241" s="1356">
        <v>1624</v>
      </c>
      <c r="D2241" s="747" t="str">
        <f t="shared" si="71"/>
        <v>IL1624</v>
      </c>
      <c r="E2241" s="1336">
        <v>1.1919999999999999</v>
      </c>
      <c r="F2241" s="644">
        <f t="shared" si="72"/>
        <v>1.173</v>
      </c>
      <c r="G2241" s="748" t="s">
        <v>280</v>
      </c>
      <c r="H2241" s="1337">
        <v>0.55000000000000004</v>
      </c>
      <c r="I2241" s="338"/>
      <c r="J2241" s="338"/>
    </row>
    <row r="2242" spans="2:10">
      <c r="B2242" s="651" t="s">
        <v>6</v>
      </c>
      <c r="C2242" s="1356">
        <v>1642</v>
      </c>
      <c r="D2242" s="747" t="str">
        <f t="shared" si="71"/>
        <v>IL1642</v>
      </c>
      <c r="E2242" s="1336">
        <v>1.4770000000000001</v>
      </c>
      <c r="F2242" s="644">
        <f t="shared" si="72"/>
        <v>1.429</v>
      </c>
      <c r="G2242" s="748" t="s">
        <v>280</v>
      </c>
      <c r="H2242" s="1337">
        <v>0.12</v>
      </c>
      <c r="I2242" s="338"/>
      <c r="J2242" s="338"/>
    </row>
    <row r="2243" spans="2:10">
      <c r="B2243" s="651" t="s">
        <v>6</v>
      </c>
      <c r="C2243" s="1356">
        <v>1654</v>
      </c>
      <c r="D2243" s="747" t="str">
        <f t="shared" si="71"/>
        <v>IL1654</v>
      </c>
      <c r="E2243" s="1336">
        <v>1.4770000000000001</v>
      </c>
      <c r="F2243" s="644">
        <f t="shared" si="72"/>
        <v>1.429</v>
      </c>
      <c r="G2243" s="748" t="s">
        <v>280</v>
      </c>
      <c r="H2243" s="1337">
        <v>0.12</v>
      </c>
      <c r="I2243" s="338"/>
      <c r="J2243" s="338"/>
    </row>
    <row r="2244" spans="2:10">
      <c r="B2244" s="651" t="s">
        <v>6</v>
      </c>
      <c r="C2244" s="1356">
        <v>1699</v>
      </c>
      <c r="D2244" s="747" t="str">
        <f t="shared" si="71"/>
        <v>IL1699</v>
      </c>
      <c r="E2244" s="1336">
        <v>1.0449999999999999</v>
      </c>
      <c r="F2244" s="644">
        <f t="shared" si="72"/>
        <v>1.0409999999999999</v>
      </c>
      <c r="G2244" s="748" t="s">
        <v>280</v>
      </c>
      <c r="H2244" s="1337">
        <v>0.45</v>
      </c>
      <c r="I2244" s="338"/>
      <c r="J2244" s="338"/>
    </row>
    <row r="2245" spans="2:10">
      <c r="B2245" s="651" t="s">
        <v>6</v>
      </c>
      <c r="C2245" s="1356">
        <v>1701</v>
      </c>
      <c r="D2245" s="747" t="str">
        <f t="shared" si="71"/>
        <v>IL1701</v>
      </c>
      <c r="E2245" s="1336">
        <v>1.008</v>
      </c>
      <c r="F2245" s="644">
        <f t="shared" si="72"/>
        <v>1.0069999999999999</v>
      </c>
      <c r="G2245" s="748" t="s">
        <v>280</v>
      </c>
      <c r="H2245" s="1337">
        <v>0.61</v>
      </c>
      <c r="I2245" s="338"/>
      <c r="J2245" s="338"/>
    </row>
    <row r="2246" spans="2:10">
      <c r="B2246" s="651" t="s">
        <v>6</v>
      </c>
      <c r="C2246" s="1356">
        <v>1710</v>
      </c>
      <c r="D2246" s="747" t="str">
        <f t="shared" si="71"/>
        <v>IL1710</v>
      </c>
      <c r="E2246" s="1336">
        <v>1.163</v>
      </c>
      <c r="F2246" s="644">
        <f t="shared" si="72"/>
        <v>1.147</v>
      </c>
      <c r="G2246" s="748" t="s">
        <v>280</v>
      </c>
      <c r="H2246" s="1337">
        <v>0.76</v>
      </c>
      <c r="I2246" s="338"/>
      <c r="J2246" s="338"/>
    </row>
    <row r="2247" spans="2:10">
      <c r="B2247" s="651" t="s">
        <v>6</v>
      </c>
      <c r="C2247" s="1356">
        <v>1747</v>
      </c>
      <c r="D2247" s="747" t="str">
        <f t="shared" si="71"/>
        <v>IL1747</v>
      </c>
      <c r="E2247" s="1336">
        <v>1.0960000000000001</v>
      </c>
      <c r="F2247" s="644">
        <f t="shared" si="72"/>
        <v>1.0860000000000001</v>
      </c>
      <c r="G2247" s="748" t="s">
        <v>280</v>
      </c>
      <c r="H2247" s="1337">
        <v>0.54</v>
      </c>
      <c r="I2247" s="338"/>
      <c r="J2247" s="338"/>
    </row>
    <row r="2248" spans="2:10">
      <c r="B2248" s="651" t="s">
        <v>6</v>
      </c>
      <c r="C2248" s="1356">
        <v>1748</v>
      </c>
      <c r="D2248" s="747" t="str">
        <f t="shared" si="71"/>
        <v>IL1748</v>
      </c>
      <c r="E2248" s="1336">
        <v>0.98499999999999999</v>
      </c>
      <c r="F2248" s="644">
        <f t="shared" si="72"/>
        <v>0.98699999999999999</v>
      </c>
      <c r="G2248" s="748" t="s">
        <v>280</v>
      </c>
      <c r="H2248" s="1337">
        <v>0.56999999999999995</v>
      </c>
      <c r="I2248" s="338"/>
      <c r="J2248" s="338"/>
    </row>
    <row r="2249" spans="2:10">
      <c r="B2249" s="651" t="s">
        <v>6</v>
      </c>
      <c r="C2249" s="1356">
        <v>1803</v>
      </c>
      <c r="D2249" s="747" t="str">
        <f t="shared" si="71"/>
        <v>IL1803</v>
      </c>
      <c r="E2249" s="1336">
        <v>1.0189999999999999</v>
      </c>
      <c r="F2249" s="644">
        <f t="shared" si="72"/>
        <v>1.0169999999999999</v>
      </c>
      <c r="G2249" s="748" t="s">
        <v>280</v>
      </c>
      <c r="H2249" s="1337">
        <v>0.83</v>
      </c>
      <c r="I2249" s="338"/>
      <c r="J2249" s="338"/>
    </row>
    <row r="2250" spans="2:10">
      <c r="B2250" s="651" t="s">
        <v>6</v>
      </c>
      <c r="C2250" s="1356">
        <v>1924</v>
      </c>
      <c r="D2250" s="747" t="str">
        <f t="shared" si="71"/>
        <v>IL1924</v>
      </c>
      <c r="E2250" s="1336">
        <v>1.0509999999999999</v>
      </c>
      <c r="F2250" s="644">
        <f t="shared" si="72"/>
        <v>1.046</v>
      </c>
      <c r="G2250" s="748" t="s">
        <v>280</v>
      </c>
      <c r="H2250" s="1337">
        <v>0.59</v>
      </c>
      <c r="I2250" s="338"/>
      <c r="J2250" s="338"/>
    </row>
    <row r="2251" spans="2:10">
      <c r="B2251" s="651" t="s">
        <v>6</v>
      </c>
      <c r="C2251" s="1356">
        <v>1925</v>
      </c>
      <c r="D2251" s="747" t="str">
        <f t="shared" ref="D2251:D2314" si="73">B2251&amp;TEXT(C2251,"0000")</f>
        <v>IL1925</v>
      </c>
      <c r="E2251" s="1336">
        <v>0.93600000000000005</v>
      </c>
      <c r="F2251" s="644">
        <f t="shared" ref="F2251:F2314" si="74">IF(E2251="NA","NA",ROUND((E2251-1)*0.9+1,3))</f>
        <v>0.94199999999999995</v>
      </c>
      <c r="G2251" s="748" t="s">
        <v>280</v>
      </c>
      <c r="H2251" s="1337">
        <v>0.63</v>
      </c>
      <c r="I2251" s="338"/>
      <c r="J2251" s="338"/>
    </row>
    <row r="2252" spans="2:10">
      <c r="B2252" s="651" t="s">
        <v>6</v>
      </c>
      <c r="C2252" s="1356">
        <v>2002</v>
      </c>
      <c r="D2252" s="747" t="str">
        <f t="shared" si="73"/>
        <v>IL2002</v>
      </c>
      <c r="E2252" s="1336">
        <v>1.04</v>
      </c>
      <c r="F2252" s="644">
        <f t="shared" si="74"/>
        <v>1.036</v>
      </c>
      <c r="G2252" s="748" t="s">
        <v>280</v>
      </c>
      <c r="H2252" s="1337">
        <v>0.65</v>
      </c>
      <c r="I2252" s="338"/>
      <c r="J2252" s="338"/>
    </row>
    <row r="2253" spans="2:10">
      <c r="B2253" s="651" t="s">
        <v>6</v>
      </c>
      <c r="C2253" s="1356">
        <v>2003</v>
      </c>
      <c r="D2253" s="747" t="str">
        <f t="shared" si="73"/>
        <v>IL2003</v>
      </c>
      <c r="E2253" s="1336">
        <v>1.018</v>
      </c>
      <c r="F2253" s="644">
        <f t="shared" si="74"/>
        <v>1.016</v>
      </c>
      <c r="G2253" s="748" t="s">
        <v>280</v>
      </c>
      <c r="H2253" s="1337">
        <v>0.81</v>
      </c>
      <c r="I2253" s="338"/>
      <c r="J2253" s="338"/>
    </row>
    <row r="2254" spans="2:10">
      <c r="B2254" s="651" t="s">
        <v>6</v>
      </c>
      <c r="C2254" s="1356">
        <v>2014</v>
      </c>
      <c r="D2254" s="747" t="str">
        <f t="shared" si="73"/>
        <v>IL2014</v>
      </c>
      <c r="E2254" s="1336">
        <v>1.0089999999999999</v>
      </c>
      <c r="F2254" s="644">
        <f t="shared" si="74"/>
        <v>1.008</v>
      </c>
      <c r="G2254" s="748" t="s">
        <v>280</v>
      </c>
      <c r="H2254" s="1337">
        <v>0.81</v>
      </c>
      <c r="I2254" s="338"/>
      <c r="J2254" s="338"/>
    </row>
    <row r="2255" spans="2:10">
      <c r="B2255" s="651" t="s">
        <v>6</v>
      </c>
      <c r="C2255" s="1356">
        <v>2016</v>
      </c>
      <c r="D2255" s="747" t="str">
        <f t="shared" si="73"/>
        <v>IL2016</v>
      </c>
      <c r="E2255" s="1336">
        <v>0.99299999999999999</v>
      </c>
      <c r="F2255" s="644">
        <f t="shared" si="74"/>
        <v>0.99399999999999999</v>
      </c>
      <c r="G2255" s="748" t="s">
        <v>280</v>
      </c>
      <c r="H2255" s="1337">
        <v>0.65</v>
      </c>
      <c r="I2255" s="338"/>
      <c r="J2255" s="338"/>
    </row>
    <row r="2256" spans="2:10">
      <c r="B2256" s="651" t="s">
        <v>6</v>
      </c>
      <c r="C2256" s="1356">
        <v>2021</v>
      </c>
      <c r="D2256" s="747" t="str">
        <f t="shared" si="73"/>
        <v>IL2021</v>
      </c>
      <c r="E2256" s="1336">
        <v>1.0049999999999999</v>
      </c>
      <c r="F2256" s="644">
        <f t="shared" si="74"/>
        <v>1.0049999999999999</v>
      </c>
      <c r="G2256" s="748" t="s">
        <v>280</v>
      </c>
      <c r="H2256" s="1337">
        <v>0.55000000000000004</v>
      </c>
      <c r="I2256" s="338"/>
      <c r="J2256" s="338"/>
    </row>
    <row r="2257" spans="2:10">
      <c r="B2257" s="651" t="s">
        <v>6</v>
      </c>
      <c r="C2257" s="1356">
        <v>2039</v>
      </c>
      <c r="D2257" s="747" t="str">
        <f t="shared" si="73"/>
        <v>IL2039</v>
      </c>
      <c r="E2257" s="1336">
        <v>1.01</v>
      </c>
      <c r="F2257" s="644">
        <f t="shared" si="74"/>
        <v>1.0089999999999999</v>
      </c>
      <c r="G2257" s="748" t="s">
        <v>280</v>
      </c>
      <c r="H2257" s="1337">
        <v>0.49</v>
      </c>
      <c r="I2257" s="338"/>
      <c r="J2257" s="338"/>
    </row>
    <row r="2258" spans="2:10">
      <c r="B2258" s="651" t="s">
        <v>6</v>
      </c>
      <c r="C2258" s="1356">
        <v>2041</v>
      </c>
      <c r="D2258" s="747" t="str">
        <f t="shared" si="73"/>
        <v>IL2041</v>
      </c>
      <c r="E2258" s="1336">
        <v>0.96599999999999997</v>
      </c>
      <c r="F2258" s="644">
        <f t="shared" si="74"/>
        <v>0.96899999999999997</v>
      </c>
      <c r="G2258" s="748" t="s">
        <v>280</v>
      </c>
      <c r="H2258" s="1337">
        <v>0.67</v>
      </c>
      <c r="I2258" s="338"/>
      <c r="J2258" s="338"/>
    </row>
    <row r="2259" spans="2:10">
      <c r="B2259" s="651" t="s">
        <v>6</v>
      </c>
      <c r="C2259" s="1356">
        <v>2065</v>
      </c>
      <c r="D2259" s="747" t="str">
        <f t="shared" si="73"/>
        <v>IL2065</v>
      </c>
      <c r="E2259" s="1336">
        <v>0.97699999999999998</v>
      </c>
      <c r="F2259" s="644">
        <f t="shared" si="74"/>
        <v>0.97899999999999998</v>
      </c>
      <c r="G2259" s="748" t="s">
        <v>280</v>
      </c>
      <c r="H2259" s="1337">
        <v>0.51</v>
      </c>
      <c r="I2259" s="338"/>
      <c r="J2259" s="338"/>
    </row>
    <row r="2260" spans="2:10">
      <c r="B2260" s="651" t="s">
        <v>6</v>
      </c>
      <c r="C2260" s="1356">
        <v>2070</v>
      </c>
      <c r="D2260" s="747" t="str">
        <f t="shared" si="73"/>
        <v>IL2070</v>
      </c>
      <c r="E2260" s="1336">
        <v>1.042</v>
      </c>
      <c r="F2260" s="644">
        <f t="shared" si="74"/>
        <v>1.038</v>
      </c>
      <c r="G2260" s="748" t="s">
        <v>280</v>
      </c>
      <c r="H2260" s="1337">
        <v>0.85</v>
      </c>
      <c r="I2260" s="338"/>
      <c r="J2260" s="338"/>
    </row>
    <row r="2261" spans="2:10">
      <c r="B2261" s="651" t="s">
        <v>6</v>
      </c>
      <c r="C2261" s="1356">
        <v>2081</v>
      </c>
      <c r="D2261" s="747" t="str">
        <f t="shared" si="73"/>
        <v>IL2081</v>
      </c>
      <c r="E2261" s="1336">
        <v>0.97699999999999998</v>
      </c>
      <c r="F2261" s="644">
        <f t="shared" si="74"/>
        <v>0.97899999999999998</v>
      </c>
      <c r="G2261" s="748" t="s">
        <v>280</v>
      </c>
      <c r="H2261" s="1337">
        <v>1.62</v>
      </c>
      <c r="I2261" s="338"/>
      <c r="J2261" s="338"/>
    </row>
    <row r="2262" spans="2:10">
      <c r="B2262" s="651" t="s">
        <v>6</v>
      </c>
      <c r="C2262" s="1356">
        <v>2089</v>
      </c>
      <c r="D2262" s="747" t="str">
        <f t="shared" si="73"/>
        <v>IL2089</v>
      </c>
      <c r="E2262" s="1336">
        <v>0.94299999999999995</v>
      </c>
      <c r="F2262" s="644">
        <f t="shared" si="74"/>
        <v>0.94899999999999995</v>
      </c>
      <c r="G2262" s="748" t="s">
        <v>280</v>
      </c>
      <c r="H2262" s="1337">
        <v>0.6</v>
      </c>
      <c r="I2262" s="338"/>
      <c r="J2262" s="338"/>
    </row>
    <row r="2263" spans="2:10">
      <c r="B2263" s="651" t="s">
        <v>6</v>
      </c>
      <c r="C2263" s="1356">
        <v>2095</v>
      </c>
      <c r="D2263" s="747" t="str">
        <f t="shared" si="73"/>
        <v>IL2095</v>
      </c>
      <c r="E2263" s="1336">
        <v>1.0049999999999999</v>
      </c>
      <c r="F2263" s="644">
        <f t="shared" si="74"/>
        <v>1.0049999999999999</v>
      </c>
      <c r="G2263" s="748" t="s">
        <v>280</v>
      </c>
      <c r="H2263" s="1337">
        <v>0.85</v>
      </c>
      <c r="I2263" s="338"/>
      <c r="J2263" s="338"/>
    </row>
    <row r="2264" spans="2:10">
      <c r="B2264" s="651" t="s">
        <v>6</v>
      </c>
      <c r="C2264" s="1356">
        <v>2105</v>
      </c>
      <c r="D2264" s="747" t="str">
        <f t="shared" si="73"/>
        <v>IL2105</v>
      </c>
      <c r="E2264" s="1336">
        <v>0.98599999999999999</v>
      </c>
      <c r="F2264" s="644">
        <f t="shared" si="74"/>
        <v>0.98699999999999999</v>
      </c>
      <c r="G2264" s="748" t="s">
        <v>280</v>
      </c>
      <c r="H2264" s="1337">
        <v>0.53</v>
      </c>
      <c r="I2264" s="338"/>
      <c r="J2264" s="338"/>
    </row>
    <row r="2265" spans="2:10">
      <c r="B2265" s="651" t="s">
        <v>6</v>
      </c>
      <c r="C2265" s="1356">
        <v>2110</v>
      </c>
      <c r="D2265" s="747" t="str">
        <f t="shared" si="73"/>
        <v>IL2110</v>
      </c>
      <c r="E2265" s="1336">
        <v>1.018</v>
      </c>
      <c r="F2265" s="644">
        <f t="shared" si="74"/>
        <v>1.016</v>
      </c>
      <c r="G2265" s="748" t="s">
        <v>280</v>
      </c>
      <c r="H2265" s="1337">
        <v>0.61</v>
      </c>
      <c r="I2265" s="338"/>
      <c r="J2265" s="338"/>
    </row>
    <row r="2266" spans="2:10">
      <c r="B2266" s="651" t="s">
        <v>6</v>
      </c>
      <c r="C2266" s="1356">
        <v>2111</v>
      </c>
      <c r="D2266" s="747" t="str">
        <f t="shared" si="73"/>
        <v>IL2111</v>
      </c>
      <c r="E2266" s="1336">
        <v>0.92500000000000004</v>
      </c>
      <c r="F2266" s="644">
        <f t="shared" si="74"/>
        <v>0.93300000000000005</v>
      </c>
      <c r="G2266" s="748" t="s">
        <v>280</v>
      </c>
      <c r="H2266" s="1337">
        <v>0.52</v>
      </c>
      <c r="I2266" s="338"/>
      <c r="J2266" s="338"/>
    </row>
    <row r="2267" spans="2:10">
      <c r="B2267" s="651" t="s">
        <v>6</v>
      </c>
      <c r="C2267" s="1356">
        <v>2112</v>
      </c>
      <c r="D2267" s="747" t="str">
        <f t="shared" si="73"/>
        <v>IL2112</v>
      </c>
      <c r="E2267" s="1336">
        <v>0.95299999999999996</v>
      </c>
      <c r="F2267" s="644">
        <f t="shared" si="74"/>
        <v>0.95799999999999996</v>
      </c>
      <c r="G2267" s="748" t="s">
        <v>280</v>
      </c>
      <c r="H2267" s="1337">
        <v>0.65</v>
      </c>
      <c r="I2267" s="338"/>
      <c r="J2267" s="338"/>
    </row>
    <row r="2268" spans="2:10">
      <c r="B2268" s="651" t="s">
        <v>6</v>
      </c>
      <c r="C2268" s="1356">
        <v>2114</v>
      </c>
      <c r="D2268" s="747" t="str">
        <f t="shared" si="73"/>
        <v>IL2114</v>
      </c>
      <c r="E2268" s="1336">
        <v>0.746</v>
      </c>
      <c r="F2268" s="644">
        <f t="shared" si="74"/>
        <v>0.77100000000000002</v>
      </c>
      <c r="G2268" s="748" t="s">
        <v>280</v>
      </c>
      <c r="H2268" s="1337">
        <v>0.22</v>
      </c>
      <c r="I2268" s="338"/>
      <c r="J2268" s="338"/>
    </row>
    <row r="2269" spans="2:10">
      <c r="B2269" s="651" t="s">
        <v>6</v>
      </c>
      <c r="C2269" s="1356">
        <v>2121</v>
      </c>
      <c r="D2269" s="747" t="str">
        <f t="shared" si="73"/>
        <v>IL2121</v>
      </c>
      <c r="E2269" s="1336">
        <v>0.98</v>
      </c>
      <c r="F2269" s="644">
        <f t="shared" si="74"/>
        <v>0.98199999999999998</v>
      </c>
      <c r="G2269" s="748" t="s">
        <v>280</v>
      </c>
      <c r="H2269" s="1337">
        <v>0.65</v>
      </c>
      <c r="I2269" s="338"/>
      <c r="J2269" s="338"/>
    </row>
    <row r="2270" spans="2:10">
      <c r="B2270" s="651" t="s">
        <v>6</v>
      </c>
      <c r="C2270" s="1356">
        <v>2130</v>
      </c>
      <c r="D2270" s="747" t="str">
        <f t="shared" si="73"/>
        <v>IL2130</v>
      </c>
      <c r="E2270" s="1336">
        <v>1.097</v>
      </c>
      <c r="F2270" s="644">
        <f t="shared" si="74"/>
        <v>1.087</v>
      </c>
      <c r="G2270" s="748" t="s">
        <v>280</v>
      </c>
      <c r="H2270" s="1337">
        <v>0.44</v>
      </c>
      <c r="I2270" s="338"/>
      <c r="J2270" s="338"/>
    </row>
    <row r="2271" spans="2:10">
      <c r="B2271" s="651" t="s">
        <v>6</v>
      </c>
      <c r="C2271" s="1356">
        <v>2131</v>
      </c>
      <c r="D2271" s="747" t="str">
        <f t="shared" si="73"/>
        <v>IL2131</v>
      </c>
      <c r="E2271" s="1336">
        <v>1.038</v>
      </c>
      <c r="F2271" s="644">
        <f t="shared" si="74"/>
        <v>1.034</v>
      </c>
      <c r="G2271" s="748" t="s">
        <v>280</v>
      </c>
      <c r="H2271" s="1337">
        <v>0.45</v>
      </c>
      <c r="I2271" s="338"/>
      <c r="J2271" s="338"/>
    </row>
    <row r="2272" spans="2:10">
      <c r="B2272" s="651" t="s">
        <v>6</v>
      </c>
      <c r="C2272" s="1356">
        <v>2143</v>
      </c>
      <c r="D2272" s="747" t="str">
        <f t="shared" si="73"/>
        <v>IL2143</v>
      </c>
      <c r="E2272" s="1336">
        <v>1.022</v>
      </c>
      <c r="F2272" s="644">
        <f t="shared" si="74"/>
        <v>1.02</v>
      </c>
      <c r="G2272" s="748" t="s">
        <v>280</v>
      </c>
      <c r="H2272" s="1337">
        <v>0.53</v>
      </c>
      <c r="I2272" s="338"/>
      <c r="J2272" s="338"/>
    </row>
    <row r="2273" spans="2:10">
      <c r="B2273" s="651" t="s">
        <v>6</v>
      </c>
      <c r="C2273" s="1356">
        <v>2157</v>
      </c>
      <c r="D2273" s="747" t="str">
        <f t="shared" si="73"/>
        <v>IL2157</v>
      </c>
      <c r="E2273" s="1336">
        <v>0.94599999999999995</v>
      </c>
      <c r="F2273" s="644">
        <f t="shared" si="74"/>
        <v>0.95099999999999996</v>
      </c>
      <c r="G2273" s="748" t="s">
        <v>280</v>
      </c>
      <c r="H2273" s="1337">
        <v>0.87</v>
      </c>
      <c r="I2273" s="338"/>
      <c r="J2273" s="338"/>
    </row>
    <row r="2274" spans="2:10">
      <c r="B2274" s="651" t="s">
        <v>6</v>
      </c>
      <c r="C2274" s="1356">
        <v>2172</v>
      </c>
      <c r="D2274" s="747" t="str">
        <f t="shared" si="73"/>
        <v>IL2172</v>
      </c>
      <c r="E2274" s="1336">
        <v>0.99</v>
      </c>
      <c r="F2274" s="644">
        <f t="shared" si="74"/>
        <v>0.99099999999999999</v>
      </c>
      <c r="G2274" s="748" t="s">
        <v>280</v>
      </c>
      <c r="H2274" s="1337">
        <v>0.21</v>
      </c>
      <c r="I2274" s="338"/>
      <c r="J2274" s="338"/>
    </row>
    <row r="2275" spans="2:10">
      <c r="B2275" s="651" t="s">
        <v>6</v>
      </c>
      <c r="C2275" s="1356">
        <v>2174</v>
      </c>
      <c r="D2275" s="747" t="str">
        <f t="shared" si="73"/>
        <v>IL2174</v>
      </c>
      <c r="E2275" s="1336">
        <v>0.746</v>
      </c>
      <c r="F2275" s="644">
        <f t="shared" si="74"/>
        <v>0.77100000000000002</v>
      </c>
      <c r="G2275" s="748" t="s">
        <v>280</v>
      </c>
      <c r="H2275" s="1337">
        <v>0.22</v>
      </c>
      <c r="I2275" s="338"/>
      <c r="J2275" s="338"/>
    </row>
    <row r="2276" spans="2:10">
      <c r="B2276" s="651" t="s">
        <v>6</v>
      </c>
      <c r="C2276" s="1356">
        <v>2211</v>
      </c>
      <c r="D2276" s="747" t="str">
        <f t="shared" si="73"/>
        <v>IL2211</v>
      </c>
      <c r="E2276" s="1336">
        <v>1.4770000000000001</v>
      </c>
      <c r="F2276" s="644">
        <f t="shared" si="74"/>
        <v>1.429</v>
      </c>
      <c r="G2276" s="748" t="s">
        <v>280</v>
      </c>
      <c r="H2276" s="1337">
        <v>0.12</v>
      </c>
      <c r="I2276" s="338"/>
      <c r="J2276" s="338"/>
    </row>
    <row r="2277" spans="2:10">
      <c r="B2277" s="651" t="s">
        <v>6</v>
      </c>
      <c r="C2277" s="1356">
        <v>2220</v>
      </c>
      <c r="D2277" s="747" t="str">
        <f t="shared" si="73"/>
        <v>IL2220</v>
      </c>
      <c r="E2277" s="1336">
        <v>0.99</v>
      </c>
      <c r="F2277" s="644">
        <f t="shared" si="74"/>
        <v>0.99099999999999999</v>
      </c>
      <c r="G2277" s="748" t="s">
        <v>280</v>
      </c>
      <c r="H2277" s="1337">
        <v>0.49</v>
      </c>
      <c r="I2277" s="338"/>
      <c r="J2277" s="338"/>
    </row>
    <row r="2278" spans="2:10">
      <c r="B2278" s="651" t="s">
        <v>6</v>
      </c>
      <c r="C2278" s="1356">
        <v>2286</v>
      </c>
      <c r="D2278" s="747" t="str">
        <f t="shared" si="73"/>
        <v>IL2286</v>
      </c>
      <c r="E2278" s="1336">
        <v>0.746</v>
      </c>
      <c r="F2278" s="644">
        <f t="shared" si="74"/>
        <v>0.77100000000000002</v>
      </c>
      <c r="G2278" s="748" t="s">
        <v>280</v>
      </c>
      <c r="H2278" s="1337">
        <v>0.22</v>
      </c>
      <c r="I2278" s="338"/>
      <c r="J2278" s="338"/>
    </row>
    <row r="2279" spans="2:10">
      <c r="B2279" s="651" t="s">
        <v>6</v>
      </c>
      <c r="C2279" s="1356">
        <v>2288</v>
      </c>
      <c r="D2279" s="747" t="str">
        <f t="shared" si="73"/>
        <v>IL2288</v>
      </c>
      <c r="E2279" s="1336">
        <v>1.018</v>
      </c>
      <c r="F2279" s="644">
        <f t="shared" si="74"/>
        <v>1.016</v>
      </c>
      <c r="G2279" s="748" t="s">
        <v>280</v>
      </c>
      <c r="H2279" s="1337">
        <v>0.56000000000000005</v>
      </c>
      <c r="I2279" s="338"/>
      <c r="J2279" s="338"/>
    </row>
    <row r="2280" spans="2:10">
      <c r="B2280" s="651" t="s">
        <v>6</v>
      </c>
      <c r="C2280" s="1356">
        <v>2302</v>
      </c>
      <c r="D2280" s="747" t="str">
        <f t="shared" si="73"/>
        <v>IL2302</v>
      </c>
      <c r="E2280" s="1336">
        <v>0.78200000000000003</v>
      </c>
      <c r="F2280" s="644">
        <f t="shared" si="74"/>
        <v>0.80400000000000005</v>
      </c>
      <c r="G2280" s="748" t="s">
        <v>280</v>
      </c>
      <c r="H2280" s="1337">
        <v>0.1</v>
      </c>
      <c r="I2280" s="338"/>
      <c r="J2280" s="338"/>
    </row>
    <row r="2281" spans="2:10">
      <c r="B2281" s="651" t="s">
        <v>6</v>
      </c>
      <c r="C2281" s="1356">
        <v>2305</v>
      </c>
      <c r="D2281" s="747" t="str">
        <f t="shared" si="73"/>
        <v>IL2305</v>
      </c>
      <c r="E2281" s="1336">
        <v>0.995</v>
      </c>
      <c r="F2281" s="644">
        <f t="shared" si="74"/>
        <v>0.996</v>
      </c>
      <c r="G2281" s="748" t="s">
        <v>280</v>
      </c>
      <c r="H2281" s="1337">
        <v>0.54</v>
      </c>
      <c r="I2281" s="338"/>
      <c r="J2281" s="338"/>
    </row>
    <row r="2282" spans="2:10">
      <c r="B2282" s="651" t="s">
        <v>6</v>
      </c>
      <c r="C2282" s="1356">
        <v>2361</v>
      </c>
      <c r="D2282" s="747" t="str">
        <f t="shared" si="73"/>
        <v>IL2361</v>
      </c>
      <c r="E2282" s="1336">
        <v>0.78200000000000003</v>
      </c>
      <c r="F2282" s="644">
        <f t="shared" si="74"/>
        <v>0.80400000000000005</v>
      </c>
      <c r="G2282" s="748" t="s">
        <v>280</v>
      </c>
      <c r="H2282" s="1337">
        <v>0.1</v>
      </c>
      <c r="I2282" s="338"/>
      <c r="J2282" s="338"/>
    </row>
    <row r="2283" spans="2:10">
      <c r="B2283" s="651" t="s">
        <v>6</v>
      </c>
      <c r="C2283" s="1356">
        <v>2362</v>
      </c>
      <c r="D2283" s="747" t="str">
        <f t="shared" si="73"/>
        <v>IL2362</v>
      </c>
      <c r="E2283" s="1336">
        <v>1.008</v>
      </c>
      <c r="F2283" s="644">
        <f t="shared" si="74"/>
        <v>1.0069999999999999</v>
      </c>
      <c r="G2283" s="748" t="s">
        <v>280</v>
      </c>
      <c r="H2283" s="1337">
        <v>0.53</v>
      </c>
      <c r="I2283" s="338"/>
      <c r="J2283" s="338"/>
    </row>
    <row r="2284" spans="2:10">
      <c r="B2284" s="651" t="s">
        <v>6</v>
      </c>
      <c r="C2284" s="1356">
        <v>2380</v>
      </c>
      <c r="D2284" s="747" t="str">
        <f t="shared" si="73"/>
        <v>IL2380</v>
      </c>
      <c r="E2284" s="1336">
        <v>1.0660000000000001</v>
      </c>
      <c r="F2284" s="644">
        <f t="shared" si="74"/>
        <v>1.0589999999999999</v>
      </c>
      <c r="G2284" s="748" t="s">
        <v>280</v>
      </c>
      <c r="H2284" s="1337">
        <v>0.56999999999999995</v>
      </c>
      <c r="I2284" s="338"/>
      <c r="J2284" s="338"/>
    </row>
    <row r="2285" spans="2:10">
      <c r="B2285" s="651" t="s">
        <v>6</v>
      </c>
      <c r="C2285" s="1356">
        <v>2388</v>
      </c>
      <c r="D2285" s="747" t="str">
        <f t="shared" si="73"/>
        <v>IL2388</v>
      </c>
      <c r="E2285" s="1336">
        <v>0.94699999999999995</v>
      </c>
      <c r="F2285" s="644">
        <f t="shared" si="74"/>
        <v>0.95199999999999996</v>
      </c>
      <c r="G2285" s="748" t="s">
        <v>280</v>
      </c>
      <c r="H2285" s="1337">
        <v>0.46</v>
      </c>
      <c r="I2285" s="338"/>
      <c r="J2285" s="338"/>
    </row>
    <row r="2286" spans="2:10">
      <c r="B2286" s="651" t="s">
        <v>6</v>
      </c>
      <c r="C2286" s="1356">
        <v>2402</v>
      </c>
      <c r="D2286" s="747" t="str">
        <f t="shared" si="73"/>
        <v>IL2402</v>
      </c>
      <c r="E2286" s="1336">
        <v>1.0129999999999999</v>
      </c>
      <c r="F2286" s="644">
        <f t="shared" si="74"/>
        <v>1.012</v>
      </c>
      <c r="G2286" s="748" t="s">
        <v>280</v>
      </c>
      <c r="H2286" s="1337">
        <v>0.71</v>
      </c>
      <c r="I2286" s="338"/>
      <c r="J2286" s="338"/>
    </row>
    <row r="2287" spans="2:10">
      <c r="B2287" s="651" t="s">
        <v>6</v>
      </c>
      <c r="C2287" s="1356">
        <v>2413</v>
      </c>
      <c r="D2287" s="747" t="str">
        <f t="shared" si="73"/>
        <v>IL2413</v>
      </c>
      <c r="E2287" s="1336">
        <v>0.96499999999999997</v>
      </c>
      <c r="F2287" s="644">
        <f t="shared" si="74"/>
        <v>0.96899999999999997</v>
      </c>
      <c r="G2287" s="748" t="s">
        <v>280</v>
      </c>
      <c r="H2287" s="1337">
        <v>0.48</v>
      </c>
      <c r="I2287" s="338"/>
      <c r="J2287" s="338"/>
    </row>
    <row r="2288" spans="2:10">
      <c r="B2288" s="651" t="s">
        <v>6</v>
      </c>
      <c r="C2288" s="1356">
        <v>2416</v>
      </c>
      <c r="D2288" s="747" t="str">
        <f t="shared" si="73"/>
        <v>IL2416</v>
      </c>
      <c r="E2288" s="1336">
        <v>0.78200000000000003</v>
      </c>
      <c r="F2288" s="644">
        <f t="shared" si="74"/>
        <v>0.80400000000000005</v>
      </c>
      <c r="G2288" s="748" t="s">
        <v>280</v>
      </c>
      <c r="H2288" s="1337">
        <v>0.1</v>
      </c>
      <c r="I2288" s="338"/>
      <c r="J2288" s="338"/>
    </row>
    <row r="2289" spans="2:10">
      <c r="B2289" s="651" t="s">
        <v>6</v>
      </c>
      <c r="C2289" s="1356">
        <v>2417</v>
      </c>
      <c r="D2289" s="747" t="str">
        <f t="shared" si="73"/>
        <v>IL2417</v>
      </c>
      <c r="E2289" s="1336">
        <v>1.0149999999999999</v>
      </c>
      <c r="F2289" s="644">
        <f t="shared" si="74"/>
        <v>1.014</v>
      </c>
      <c r="G2289" s="748" t="s">
        <v>280</v>
      </c>
      <c r="H2289" s="1337">
        <v>0.48</v>
      </c>
      <c r="I2289" s="338"/>
      <c r="J2289" s="338"/>
    </row>
    <row r="2290" spans="2:10">
      <c r="B2290" s="651" t="s">
        <v>6</v>
      </c>
      <c r="C2290" s="1356">
        <v>2501</v>
      </c>
      <c r="D2290" s="747" t="str">
        <f t="shared" si="73"/>
        <v>IL2501</v>
      </c>
      <c r="E2290" s="1336">
        <v>0.92700000000000005</v>
      </c>
      <c r="F2290" s="644">
        <f t="shared" si="74"/>
        <v>0.93400000000000005</v>
      </c>
      <c r="G2290" s="748" t="s">
        <v>280</v>
      </c>
      <c r="H2290" s="1337">
        <v>0.47</v>
      </c>
      <c r="I2290" s="338"/>
      <c r="J2290" s="338"/>
    </row>
    <row r="2291" spans="2:10">
      <c r="B2291" s="651" t="s">
        <v>6</v>
      </c>
      <c r="C2291" s="1356">
        <v>2503</v>
      </c>
      <c r="D2291" s="747" t="str">
        <f t="shared" si="73"/>
        <v>IL2503</v>
      </c>
      <c r="E2291" s="1336">
        <v>1.0549999999999999</v>
      </c>
      <c r="F2291" s="644">
        <f t="shared" si="74"/>
        <v>1.05</v>
      </c>
      <c r="G2291" s="748" t="s">
        <v>280</v>
      </c>
      <c r="H2291" s="1337">
        <v>0.4</v>
      </c>
      <c r="I2291" s="338"/>
      <c r="J2291" s="338"/>
    </row>
    <row r="2292" spans="2:10">
      <c r="B2292" s="651" t="s">
        <v>6</v>
      </c>
      <c r="C2292" s="1356">
        <v>2570</v>
      </c>
      <c r="D2292" s="747" t="str">
        <f t="shared" si="73"/>
        <v>IL2570</v>
      </c>
      <c r="E2292" s="1336">
        <v>1.0149999999999999</v>
      </c>
      <c r="F2292" s="644">
        <f t="shared" si="74"/>
        <v>1.014</v>
      </c>
      <c r="G2292" s="748" t="s">
        <v>280</v>
      </c>
      <c r="H2292" s="1337">
        <v>0.63</v>
      </c>
      <c r="I2292" s="338"/>
      <c r="J2292" s="338"/>
    </row>
    <row r="2293" spans="2:10">
      <c r="B2293" s="651" t="s">
        <v>6</v>
      </c>
      <c r="C2293" s="1356">
        <v>2585</v>
      </c>
      <c r="D2293" s="747" t="str">
        <f t="shared" si="73"/>
        <v>IL2585</v>
      </c>
      <c r="E2293" s="1336">
        <v>0.91500000000000004</v>
      </c>
      <c r="F2293" s="644">
        <f t="shared" si="74"/>
        <v>0.92400000000000004</v>
      </c>
      <c r="G2293" s="748" t="s">
        <v>280</v>
      </c>
      <c r="H2293" s="1337">
        <v>0.81</v>
      </c>
      <c r="I2293" s="338"/>
      <c r="J2293" s="338"/>
    </row>
    <row r="2294" spans="2:10">
      <c r="B2294" s="651" t="s">
        <v>6</v>
      </c>
      <c r="C2294" s="1356">
        <v>2586</v>
      </c>
      <c r="D2294" s="747" t="str">
        <f t="shared" si="73"/>
        <v>IL2586</v>
      </c>
      <c r="E2294" s="1336">
        <v>1.0229999999999999</v>
      </c>
      <c r="F2294" s="644">
        <f t="shared" si="74"/>
        <v>1.0209999999999999</v>
      </c>
      <c r="G2294" s="748" t="s">
        <v>280</v>
      </c>
      <c r="H2294" s="1337">
        <v>0.43</v>
      </c>
      <c r="I2294" s="338"/>
      <c r="J2294" s="338"/>
    </row>
    <row r="2295" spans="2:10">
      <c r="B2295" s="651" t="s">
        <v>6</v>
      </c>
      <c r="C2295" s="1356">
        <v>2587</v>
      </c>
      <c r="D2295" s="747" t="str">
        <f t="shared" si="73"/>
        <v>IL2587</v>
      </c>
      <c r="E2295" s="1336">
        <v>0.90200000000000002</v>
      </c>
      <c r="F2295" s="644">
        <f t="shared" si="74"/>
        <v>0.91200000000000003</v>
      </c>
      <c r="G2295" s="748" t="s">
        <v>280</v>
      </c>
      <c r="H2295" s="1337">
        <v>0.51</v>
      </c>
      <c r="I2295" s="338"/>
      <c r="J2295" s="338"/>
    </row>
    <row r="2296" spans="2:10">
      <c r="B2296" s="651" t="s">
        <v>6</v>
      </c>
      <c r="C2296" s="1356">
        <v>2589</v>
      </c>
      <c r="D2296" s="747" t="str">
        <f t="shared" si="73"/>
        <v>IL2589</v>
      </c>
      <c r="E2296" s="1336">
        <v>0.93300000000000005</v>
      </c>
      <c r="F2296" s="644">
        <f t="shared" si="74"/>
        <v>0.94</v>
      </c>
      <c r="G2296" s="748" t="s">
        <v>280</v>
      </c>
      <c r="H2296" s="1337">
        <v>0.47</v>
      </c>
      <c r="I2296" s="338"/>
      <c r="J2296" s="338"/>
    </row>
    <row r="2297" spans="2:10">
      <c r="B2297" s="651" t="s">
        <v>6</v>
      </c>
      <c r="C2297" s="1356">
        <v>2600</v>
      </c>
      <c r="D2297" s="747" t="str">
        <f t="shared" si="73"/>
        <v>IL2600</v>
      </c>
      <c r="E2297" s="1336">
        <v>0.746</v>
      </c>
      <c r="F2297" s="644">
        <f t="shared" si="74"/>
        <v>0.77100000000000002</v>
      </c>
      <c r="G2297" s="748" t="s">
        <v>280</v>
      </c>
      <c r="H2297" s="1337">
        <v>0.22</v>
      </c>
      <c r="I2297" s="338"/>
      <c r="J2297" s="338"/>
    </row>
    <row r="2298" spans="2:10">
      <c r="B2298" s="651" t="s">
        <v>6</v>
      </c>
      <c r="C2298" s="1356">
        <v>2623</v>
      </c>
      <c r="D2298" s="747" t="str">
        <f t="shared" si="73"/>
        <v>IL2623</v>
      </c>
      <c r="E2298" s="1336">
        <v>0.98799999999999999</v>
      </c>
      <c r="F2298" s="644">
        <f t="shared" si="74"/>
        <v>0.98899999999999999</v>
      </c>
      <c r="G2298" s="748" t="s">
        <v>280</v>
      </c>
      <c r="H2298" s="1337">
        <v>0.7</v>
      </c>
      <c r="I2298" s="338"/>
      <c r="J2298" s="338"/>
    </row>
    <row r="2299" spans="2:10">
      <c r="B2299" s="651" t="s">
        <v>6</v>
      </c>
      <c r="C2299" s="1356">
        <v>2651</v>
      </c>
      <c r="D2299" s="747" t="str">
        <f t="shared" si="73"/>
        <v>IL2651</v>
      </c>
      <c r="E2299" s="1336">
        <v>1.0249999999999999</v>
      </c>
      <c r="F2299" s="644">
        <f t="shared" si="74"/>
        <v>1.0229999999999999</v>
      </c>
      <c r="G2299" s="748" t="s">
        <v>280</v>
      </c>
      <c r="H2299" s="1337">
        <v>0.45</v>
      </c>
      <c r="I2299" s="338"/>
      <c r="J2299" s="338"/>
    </row>
    <row r="2300" spans="2:10">
      <c r="B2300" s="651" t="s">
        <v>6</v>
      </c>
      <c r="C2300" s="1356">
        <v>2660</v>
      </c>
      <c r="D2300" s="747" t="str">
        <f t="shared" si="73"/>
        <v>IL2660</v>
      </c>
      <c r="E2300" s="1336">
        <v>0.746</v>
      </c>
      <c r="F2300" s="644">
        <f t="shared" si="74"/>
        <v>0.77100000000000002</v>
      </c>
      <c r="G2300" s="748" t="s">
        <v>280</v>
      </c>
      <c r="H2300" s="1337">
        <v>0.22</v>
      </c>
      <c r="I2300" s="338"/>
      <c r="J2300" s="338"/>
    </row>
    <row r="2301" spans="2:10">
      <c r="B2301" s="651" t="s">
        <v>6</v>
      </c>
      <c r="C2301" s="1356">
        <v>2670</v>
      </c>
      <c r="D2301" s="747" t="str">
        <f t="shared" si="73"/>
        <v>IL2670</v>
      </c>
      <c r="E2301" s="1336">
        <v>0.98699999999999999</v>
      </c>
      <c r="F2301" s="644">
        <f t="shared" si="74"/>
        <v>0.98799999999999999</v>
      </c>
      <c r="G2301" s="748" t="s">
        <v>280</v>
      </c>
      <c r="H2301" s="1337">
        <v>0.5</v>
      </c>
      <c r="I2301" s="338"/>
      <c r="J2301" s="338"/>
    </row>
    <row r="2302" spans="2:10">
      <c r="B2302" s="651" t="s">
        <v>6</v>
      </c>
      <c r="C2302" s="1356">
        <v>2683</v>
      </c>
      <c r="D2302" s="747" t="str">
        <f t="shared" si="73"/>
        <v>IL2683</v>
      </c>
      <c r="E2302" s="1336">
        <v>0.96499999999999997</v>
      </c>
      <c r="F2302" s="644">
        <f t="shared" si="74"/>
        <v>0.96899999999999997</v>
      </c>
      <c r="G2302" s="748" t="s">
        <v>280</v>
      </c>
      <c r="H2302" s="1337">
        <v>0.48</v>
      </c>
      <c r="I2302" s="338"/>
      <c r="J2302" s="338"/>
    </row>
    <row r="2303" spans="2:10">
      <c r="B2303" s="651" t="s">
        <v>6</v>
      </c>
      <c r="C2303" s="1356">
        <v>2688</v>
      </c>
      <c r="D2303" s="747" t="str">
        <f t="shared" si="73"/>
        <v>IL2688</v>
      </c>
      <c r="E2303" s="1336">
        <v>1</v>
      </c>
      <c r="F2303" s="644">
        <f t="shared" si="74"/>
        <v>1</v>
      </c>
      <c r="G2303" s="748" t="s">
        <v>280</v>
      </c>
      <c r="H2303" s="1337">
        <v>0.63</v>
      </c>
      <c r="I2303" s="338"/>
      <c r="J2303" s="338"/>
    </row>
    <row r="2304" spans="2:10">
      <c r="B2304" s="651" t="s">
        <v>6</v>
      </c>
      <c r="C2304" s="1356">
        <v>2701</v>
      </c>
      <c r="D2304" s="747" t="str">
        <f t="shared" si="73"/>
        <v>IL2701</v>
      </c>
      <c r="E2304" s="1336">
        <v>1.06</v>
      </c>
      <c r="F2304" s="644">
        <f t="shared" si="74"/>
        <v>1.054</v>
      </c>
      <c r="G2304" s="748" t="s">
        <v>280</v>
      </c>
      <c r="H2304" s="1337">
        <v>0.84</v>
      </c>
      <c r="I2304" s="338"/>
      <c r="J2304" s="338"/>
    </row>
    <row r="2305" spans="2:10">
      <c r="B2305" s="651" t="s">
        <v>6</v>
      </c>
      <c r="C2305" s="1356">
        <v>2702</v>
      </c>
      <c r="D2305" s="747" t="str">
        <f t="shared" si="73"/>
        <v>IL2702</v>
      </c>
      <c r="E2305" s="1336">
        <v>1.0489999999999999</v>
      </c>
      <c r="F2305" s="644">
        <f t="shared" si="74"/>
        <v>1.044</v>
      </c>
      <c r="G2305" s="748" t="s">
        <v>280</v>
      </c>
      <c r="H2305" s="1337">
        <v>0.86</v>
      </c>
      <c r="I2305" s="338"/>
      <c r="J2305" s="338"/>
    </row>
    <row r="2306" spans="2:10">
      <c r="B2306" s="651" t="s">
        <v>6</v>
      </c>
      <c r="C2306" s="1356">
        <v>2709</v>
      </c>
      <c r="D2306" s="747" t="str">
        <f t="shared" si="73"/>
        <v>IL2709</v>
      </c>
      <c r="E2306" s="1336">
        <v>1.0469999999999999</v>
      </c>
      <c r="F2306" s="644">
        <f t="shared" si="74"/>
        <v>1.042</v>
      </c>
      <c r="G2306" s="748" t="s">
        <v>280</v>
      </c>
      <c r="H2306" s="1337">
        <v>0.7</v>
      </c>
      <c r="I2306" s="338"/>
      <c r="J2306" s="338"/>
    </row>
    <row r="2307" spans="2:10">
      <c r="B2307" s="651" t="s">
        <v>6</v>
      </c>
      <c r="C2307" s="1356">
        <v>2710</v>
      </c>
      <c r="D2307" s="747" t="str">
        <f t="shared" si="73"/>
        <v>IL2710</v>
      </c>
      <c r="E2307" s="1336">
        <v>1.0169999999999999</v>
      </c>
      <c r="F2307" s="644">
        <f t="shared" si="74"/>
        <v>1.0149999999999999</v>
      </c>
      <c r="G2307" s="748" t="s">
        <v>280</v>
      </c>
      <c r="H2307" s="1337">
        <v>1.32</v>
      </c>
      <c r="I2307" s="338"/>
      <c r="J2307" s="338"/>
    </row>
    <row r="2308" spans="2:10">
      <c r="B2308" s="651" t="s">
        <v>6</v>
      </c>
      <c r="C2308" s="1356">
        <v>2714</v>
      </c>
      <c r="D2308" s="747" t="str">
        <f t="shared" si="73"/>
        <v>IL2714</v>
      </c>
      <c r="E2308" s="1336">
        <v>0.746</v>
      </c>
      <c r="F2308" s="644">
        <f t="shared" si="74"/>
        <v>0.77100000000000002</v>
      </c>
      <c r="G2308" s="748" t="s">
        <v>280</v>
      </c>
      <c r="H2308" s="1337">
        <v>0.22</v>
      </c>
      <c r="I2308" s="338"/>
      <c r="J2308" s="338"/>
    </row>
    <row r="2309" spans="2:10">
      <c r="B2309" s="651" t="s">
        <v>6</v>
      </c>
      <c r="C2309" s="1356">
        <v>2731</v>
      </c>
      <c r="D2309" s="747" t="str">
        <f t="shared" si="73"/>
        <v>IL2731</v>
      </c>
      <c r="E2309" s="1336">
        <v>1.0089999999999999</v>
      </c>
      <c r="F2309" s="644">
        <f t="shared" si="74"/>
        <v>1.008</v>
      </c>
      <c r="G2309" s="748" t="s">
        <v>280</v>
      </c>
      <c r="H2309" s="1337">
        <v>0.54</v>
      </c>
      <c r="I2309" s="338"/>
      <c r="J2309" s="338"/>
    </row>
    <row r="2310" spans="2:10">
      <c r="B2310" s="651" t="s">
        <v>6</v>
      </c>
      <c r="C2310" s="1356">
        <v>2735</v>
      </c>
      <c r="D2310" s="747" t="str">
        <f t="shared" si="73"/>
        <v>IL2735</v>
      </c>
      <c r="E2310" s="1336">
        <v>0.98899999999999999</v>
      </c>
      <c r="F2310" s="644">
        <f t="shared" si="74"/>
        <v>0.99</v>
      </c>
      <c r="G2310" s="748" t="s">
        <v>280</v>
      </c>
      <c r="H2310" s="1337">
        <v>0.78</v>
      </c>
      <c r="I2310" s="338"/>
      <c r="J2310" s="338"/>
    </row>
    <row r="2311" spans="2:10">
      <c r="B2311" s="651" t="s">
        <v>6</v>
      </c>
      <c r="C2311" s="1356">
        <v>2759</v>
      </c>
      <c r="D2311" s="747" t="str">
        <f t="shared" si="73"/>
        <v>IL2759</v>
      </c>
      <c r="E2311" s="1336">
        <v>0.92200000000000004</v>
      </c>
      <c r="F2311" s="644">
        <f t="shared" si="74"/>
        <v>0.93</v>
      </c>
      <c r="G2311" s="748" t="s">
        <v>280</v>
      </c>
      <c r="H2311" s="1337">
        <v>1.41</v>
      </c>
      <c r="I2311" s="338"/>
      <c r="J2311" s="338"/>
    </row>
    <row r="2312" spans="2:10">
      <c r="B2312" s="651" t="s">
        <v>6</v>
      </c>
      <c r="C2312" s="1356">
        <v>2790</v>
      </c>
      <c r="D2312" s="747" t="str">
        <f t="shared" si="73"/>
        <v>IL2790</v>
      </c>
      <c r="E2312" s="1336">
        <v>0.88800000000000001</v>
      </c>
      <c r="F2312" s="644">
        <f t="shared" si="74"/>
        <v>0.89900000000000002</v>
      </c>
      <c r="G2312" s="748" t="s">
        <v>280</v>
      </c>
      <c r="H2312" s="1337">
        <v>0.46</v>
      </c>
      <c r="I2312" s="338"/>
      <c r="J2312" s="338"/>
    </row>
    <row r="2313" spans="2:10">
      <c r="B2313" s="651" t="s">
        <v>6</v>
      </c>
      <c r="C2313" s="1356">
        <v>2797</v>
      </c>
      <c r="D2313" s="747" t="str">
        <f t="shared" si="73"/>
        <v>IL2797</v>
      </c>
      <c r="E2313" s="1336">
        <v>0.95599999999999996</v>
      </c>
      <c r="F2313" s="644">
        <f t="shared" si="74"/>
        <v>0.96</v>
      </c>
      <c r="G2313" s="748" t="s">
        <v>280</v>
      </c>
      <c r="H2313" s="1337">
        <v>0.64</v>
      </c>
      <c r="I2313" s="338"/>
      <c r="J2313" s="338"/>
    </row>
    <row r="2314" spans="2:10">
      <c r="B2314" s="651" t="s">
        <v>6</v>
      </c>
      <c r="C2314" s="1356">
        <v>2799</v>
      </c>
      <c r="D2314" s="747" t="str">
        <f t="shared" si="73"/>
        <v>IL2799</v>
      </c>
      <c r="E2314" s="1336">
        <v>1.29</v>
      </c>
      <c r="F2314" s="644">
        <f t="shared" si="74"/>
        <v>1.2609999999999999</v>
      </c>
      <c r="G2314" s="748" t="s">
        <v>280</v>
      </c>
      <c r="H2314" s="1337">
        <v>0.49</v>
      </c>
      <c r="I2314" s="338"/>
      <c r="J2314" s="338"/>
    </row>
    <row r="2315" spans="2:10">
      <c r="B2315" s="651" t="s">
        <v>6</v>
      </c>
      <c r="C2315" s="1356">
        <v>2802</v>
      </c>
      <c r="D2315" s="747" t="str">
        <f t="shared" ref="D2315:D2378" si="75">B2315&amp;TEXT(C2315,"0000")</f>
        <v>IL2802</v>
      </c>
      <c r="E2315" s="1336">
        <v>1.0109999999999999</v>
      </c>
      <c r="F2315" s="644">
        <f t="shared" ref="F2315:F2378" si="76">IF(E2315="NA","NA",ROUND((E2315-1)*0.9+1,3))</f>
        <v>1.01</v>
      </c>
      <c r="G2315" s="748" t="s">
        <v>280</v>
      </c>
      <c r="H2315" s="1337">
        <v>0.8</v>
      </c>
      <c r="I2315" s="338"/>
      <c r="J2315" s="338"/>
    </row>
    <row r="2316" spans="2:10">
      <c r="B2316" s="651" t="s">
        <v>6</v>
      </c>
      <c r="C2316" s="1356">
        <v>2835</v>
      </c>
      <c r="D2316" s="747" t="str">
        <f t="shared" si="75"/>
        <v>IL2835</v>
      </c>
      <c r="E2316" s="1336">
        <v>0.93799999999999994</v>
      </c>
      <c r="F2316" s="644">
        <f t="shared" si="76"/>
        <v>0.94399999999999995</v>
      </c>
      <c r="G2316" s="748" t="s">
        <v>280</v>
      </c>
      <c r="H2316" s="1337">
        <v>0.65</v>
      </c>
      <c r="I2316" s="338"/>
      <c r="J2316" s="338"/>
    </row>
    <row r="2317" spans="2:10">
      <c r="B2317" s="651" t="s">
        <v>6</v>
      </c>
      <c r="C2317" s="1356">
        <v>2836</v>
      </c>
      <c r="D2317" s="747" t="str">
        <f t="shared" si="75"/>
        <v>IL2836</v>
      </c>
      <c r="E2317" s="1336">
        <v>0.95899999999999996</v>
      </c>
      <c r="F2317" s="644">
        <f t="shared" si="76"/>
        <v>0.96299999999999997</v>
      </c>
      <c r="G2317" s="748" t="s">
        <v>280</v>
      </c>
      <c r="H2317" s="1337">
        <v>0.49</v>
      </c>
      <c r="I2317" s="338"/>
      <c r="J2317" s="338"/>
    </row>
    <row r="2318" spans="2:10">
      <c r="B2318" s="651" t="s">
        <v>6</v>
      </c>
      <c r="C2318" s="1356">
        <v>2841</v>
      </c>
      <c r="D2318" s="747" t="str">
        <f t="shared" si="75"/>
        <v>IL2841</v>
      </c>
      <c r="E2318" s="1336">
        <v>0.95599999999999996</v>
      </c>
      <c r="F2318" s="644">
        <f t="shared" si="76"/>
        <v>0.96</v>
      </c>
      <c r="G2318" s="748" t="s">
        <v>280</v>
      </c>
      <c r="H2318" s="1337">
        <v>0.66</v>
      </c>
      <c r="I2318" s="338"/>
      <c r="J2318" s="338"/>
    </row>
    <row r="2319" spans="2:10">
      <c r="B2319" s="651" t="s">
        <v>6</v>
      </c>
      <c r="C2319" s="1356">
        <v>2881</v>
      </c>
      <c r="D2319" s="747" t="str">
        <f t="shared" si="75"/>
        <v>IL2881</v>
      </c>
      <c r="E2319" s="1336">
        <v>0.91200000000000003</v>
      </c>
      <c r="F2319" s="644">
        <f t="shared" si="76"/>
        <v>0.92100000000000004</v>
      </c>
      <c r="G2319" s="748" t="s">
        <v>280</v>
      </c>
      <c r="H2319" s="1337">
        <v>0.52</v>
      </c>
      <c r="I2319" s="338"/>
      <c r="J2319" s="338"/>
    </row>
    <row r="2320" spans="2:10">
      <c r="B2320" s="651" t="s">
        <v>6</v>
      </c>
      <c r="C2320" s="1356">
        <v>2883</v>
      </c>
      <c r="D2320" s="747" t="str">
        <f t="shared" si="75"/>
        <v>IL2883</v>
      </c>
      <c r="E2320" s="1336">
        <v>1.0129999999999999</v>
      </c>
      <c r="F2320" s="644">
        <f t="shared" si="76"/>
        <v>1.012</v>
      </c>
      <c r="G2320" s="748" t="s">
        <v>280</v>
      </c>
      <c r="H2320" s="1337">
        <v>0.66</v>
      </c>
      <c r="I2320" s="338"/>
      <c r="J2320" s="338"/>
    </row>
    <row r="2321" spans="2:10">
      <c r="B2321" s="651" t="s">
        <v>6</v>
      </c>
      <c r="C2321" s="1356">
        <v>2915</v>
      </c>
      <c r="D2321" s="747" t="str">
        <f t="shared" si="75"/>
        <v>IL2915</v>
      </c>
      <c r="E2321" s="1336">
        <v>0.99</v>
      </c>
      <c r="F2321" s="644">
        <f t="shared" si="76"/>
        <v>0.99099999999999999</v>
      </c>
      <c r="G2321" s="748" t="s">
        <v>280</v>
      </c>
      <c r="H2321" s="1337">
        <v>0.21</v>
      </c>
      <c r="I2321" s="338"/>
      <c r="J2321" s="338"/>
    </row>
    <row r="2322" spans="2:10">
      <c r="B2322" s="651" t="s">
        <v>6</v>
      </c>
      <c r="C2322" s="1356">
        <v>2916</v>
      </c>
      <c r="D2322" s="747" t="str">
        <f t="shared" si="75"/>
        <v>IL2916</v>
      </c>
      <c r="E2322" s="1336">
        <v>1.0129999999999999</v>
      </c>
      <c r="F2322" s="644">
        <f t="shared" si="76"/>
        <v>1.012</v>
      </c>
      <c r="G2322" s="748" t="s">
        <v>280</v>
      </c>
      <c r="H2322" s="1337">
        <v>0.64</v>
      </c>
      <c r="I2322" s="338"/>
      <c r="J2322" s="338"/>
    </row>
    <row r="2323" spans="2:10">
      <c r="B2323" s="651" t="s">
        <v>6</v>
      </c>
      <c r="C2323" s="1356">
        <v>2923</v>
      </c>
      <c r="D2323" s="747" t="str">
        <f t="shared" si="75"/>
        <v>IL2923</v>
      </c>
      <c r="E2323" s="1336">
        <v>1.032</v>
      </c>
      <c r="F2323" s="644">
        <f t="shared" si="76"/>
        <v>1.0289999999999999</v>
      </c>
      <c r="G2323" s="748" t="s">
        <v>280</v>
      </c>
      <c r="H2323" s="1337">
        <v>0.45</v>
      </c>
      <c r="I2323" s="338"/>
      <c r="J2323" s="338"/>
    </row>
    <row r="2324" spans="2:10">
      <c r="B2324" s="651" t="s">
        <v>6</v>
      </c>
      <c r="C2324" s="1356">
        <v>2960</v>
      </c>
      <c r="D2324" s="747" t="str">
        <f t="shared" si="75"/>
        <v>IL2960</v>
      </c>
      <c r="E2324" s="1336">
        <v>1.0169999999999999</v>
      </c>
      <c r="F2324" s="644">
        <f t="shared" si="76"/>
        <v>1.0149999999999999</v>
      </c>
      <c r="G2324" s="748" t="s">
        <v>280</v>
      </c>
      <c r="H2324" s="1337">
        <v>0.7</v>
      </c>
      <c r="I2324" s="338"/>
      <c r="J2324" s="338"/>
    </row>
    <row r="2325" spans="2:10">
      <c r="B2325" s="651" t="s">
        <v>6</v>
      </c>
      <c r="C2325" s="1356">
        <v>3004</v>
      </c>
      <c r="D2325" s="747" t="str">
        <f t="shared" si="75"/>
        <v>IL3004</v>
      </c>
      <c r="E2325" s="1336">
        <v>0.995</v>
      </c>
      <c r="F2325" s="644">
        <f t="shared" si="76"/>
        <v>0.996</v>
      </c>
      <c r="G2325" s="748" t="s">
        <v>280</v>
      </c>
      <c r="H2325" s="1337">
        <v>0.77</v>
      </c>
      <c r="I2325" s="338"/>
      <c r="J2325" s="338"/>
    </row>
    <row r="2326" spans="2:10">
      <c r="B2326" s="651" t="s">
        <v>6</v>
      </c>
      <c r="C2326" s="1356">
        <v>3018</v>
      </c>
      <c r="D2326" s="747" t="str">
        <f t="shared" si="75"/>
        <v>IL3018</v>
      </c>
      <c r="E2326" s="1336">
        <v>1.1299999999999999</v>
      </c>
      <c r="F2326" s="644">
        <f t="shared" si="76"/>
        <v>1.117</v>
      </c>
      <c r="G2326" s="748" t="s">
        <v>280</v>
      </c>
      <c r="H2326" s="1337">
        <v>0.74</v>
      </c>
      <c r="I2326" s="338"/>
      <c r="J2326" s="338"/>
    </row>
    <row r="2327" spans="2:10">
      <c r="B2327" s="651" t="s">
        <v>6</v>
      </c>
      <c r="C2327" s="1356">
        <v>3022</v>
      </c>
      <c r="D2327" s="747" t="str">
        <f t="shared" si="75"/>
        <v>IL3022</v>
      </c>
      <c r="E2327" s="1336">
        <v>0.98799999999999999</v>
      </c>
      <c r="F2327" s="644">
        <f t="shared" si="76"/>
        <v>0.98899999999999999</v>
      </c>
      <c r="G2327" s="748" t="s">
        <v>280</v>
      </c>
      <c r="H2327" s="1337">
        <v>0.89</v>
      </c>
      <c r="I2327" s="338"/>
      <c r="J2327" s="338"/>
    </row>
    <row r="2328" spans="2:10">
      <c r="B2328" s="651" t="s">
        <v>6</v>
      </c>
      <c r="C2328" s="1356">
        <v>3027</v>
      </c>
      <c r="D2328" s="747" t="str">
        <f t="shared" si="75"/>
        <v>IL3027</v>
      </c>
      <c r="E2328" s="1336">
        <v>1.0249999999999999</v>
      </c>
      <c r="F2328" s="644">
        <f t="shared" si="76"/>
        <v>1.0229999999999999</v>
      </c>
      <c r="G2328" s="748" t="s">
        <v>280</v>
      </c>
      <c r="H2328" s="1337">
        <v>0.89</v>
      </c>
      <c r="I2328" s="338"/>
      <c r="J2328" s="338"/>
    </row>
    <row r="2329" spans="2:10">
      <c r="B2329" s="651" t="s">
        <v>6</v>
      </c>
      <c r="C2329" s="1356">
        <v>3028</v>
      </c>
      <c r="D2329" s="747" t="str">
        <f t="shared" si="75"/>
        <v>IL3028</v>
      </c>
      <c r="E2329" s="1336">
        <v>1.0629999999999999</v>
      </c>
      <c r="F2329" s="644">
        <f t="shared" si="76"/>
        <v>1.0569999999999999</v>
      </c>
      <c r="G2329" s="748" t="s">
        <v>280</v>
      </c>
      <c r="H2329" s="1337">
        <v>0.74</v>
      </c>
      <c r="I2329" s="338"/>
      <c r="J2329" s="338"/>
    </row>
    <row r="2330" spans="2:10">
      <c r="B2330" s="651" t="s">
        <v>6</v>
      </c>
      <c r="C2330" s="1356">
        <v>3030</v>
      </c>
      <c r="D2330" s="747" t="str">
        <f t="shared" si="75"/>
        <v>IL3030</v>
      </c>
      <c r="E2330" s="1336">
        <v>1.05</v>
      </c>
      <c r="F2330" s="644">
        <f t="shared" si="76"/>
        <v>1.0449999999999999</v>
      </c>
      <c r="G2330" s="748" t="s">
        <v>280</v>
      </c>
      <c r="H2330" s="1337">
        <v>0.86</v>
      </c>
      <c r="I2330" s="338"/>
      <c r="J2330" s="338"/>
    </row>
    <row r="2331" spans="2:10">
      <c r="B2331" s="651" t="s">
        <v>6</v>
      </c>
      <c r="C2331" s="1356">
        <v>3040</v>
      </c>
      <c r="D2331" s="747" t="str">
        <f t="shared" si="75"/>
        <v>IL3040</v>
      </c>
      <c r="E2331" s="1336">
        <v>1.1080000000000001</v>
      </c>
      <c r="F2331" s="644">
        <f t="shared" si="76"/>
        <v>1.097</v>
      </c>
      <c r="G2331" s="748" t="s">
        <v>280</v>
      </c>
      <c r="H2331" s="1337">
        <v>0.93</v>
      </c>
      <c r="I2331" s="338"/>
      <c r="J2331" s="338"/>
    </row>
    <row r="2332" spans="2:10">
      <c r="B2332" s="651" t="s">
        <v>6</v>
      </c>
      <c r="C2332" s="1356">
        <v>3041</v>
      </c>
      <c r="D2332" s="747" t="str">
        <f t="shared" si="75"/>
        <v>IL3041</v>
      </c>
      <c r="E2332" s="1336">
        <v>1.0509999999999999</v>
      </c>
      <c r="F2332" s="644">
        <f t="shared" si="76"/>
        <v>1.046</v>
      </c>
      <c r="G2332" s="748" t="s">
        <v>280</v>
      </c>
      <c r="H2332" s="1337">
        <v>0.61</v>
      </c>
      <c r="I2332" s="338"/>
      <c r="J2332" s="338"/>
    </row>
    <row r="2333" spans="2:10">
      <c r="B2333" s="651" t="s">
        <v>6</v>
      </c>
      <c r="C2333" s="1356">
        <v>3042</v>
      </c>
      <c r="D2333" s="747" t="str">
        <f t="shared" si="75"/>
        <v>IL3042</v>
      </c>
      <c r="E2333" s="1336">
        <v>0.90100000000000002</v>
      </c>
      <c r="F2333" s="644">
        <f t="shared" si="76"/>
        <v>0.91100000000000003</v>
      </c>
      <c r="G2333" s="748" t="s">
        <v>280</v>
      </c>
      <c r="H2333" s="1337">
        <v>0.9</v>
      </c>
      <c r="I2333" s="338"/>
      <c r="J2333" s="338"/>
    </row>
    <row r="2334" spans="2:10">
      <c r="B2334" s="651" t="s">
        <v>6</v>
      </c>
      <c r="C2334" s="1356">
        <v>3064</v>
      </c>
      <c r="D2334" s="747" t="str">
        <f t="shared" si="75"/>
        <v>IL3064</v>
      </c>
      <c r="E2334" s="1336">
        <v>1.069</v>
      </c>
      <c r="F2334" s="644">
        <f t="shared" si="76"/>
        <v>1.0620000000000001</v>
      </c>
      <c r="G2334" s="748" t="s">
        <v>280</v>
      </c>
      <c r="H2334" s="1337">
        <v>0.64</v>
      </c>
      <c r="I2334" s="338"/>
      <c r="J2334" s="338"/>
    </row>
    <row r="2335" spans="2:10">
      <c r="B2335" s="651" t="s">
        <v>6</v>
      </c>
      <c r="C2335" s="1356">
        <v>3076</v>
      </c>
      <c r="D2335" s="747" t="str">
        <f t="shared" si="75"/>
        <v>IL3076</v>
      </c>
      <c r="E2335" s="1336">
        <v>0.97399999999999998</v>
      </c>
      <c r="F2335" s="644">
        <f t="shared" si="76"/>
        <v>0.97699999999999998</v>
      </c>
      <c r="G2335" s="748" t="s">
        <v>280</v>
      </c>
      <c r="H2335" s="1337">
        <v>0.73</v>
      </c>
      <c r="I2335" s="338"/>
      <c r="J2335" s="338"/>
    </row>
    <row r="2336" spans="2:10">
      <c r="B2336" s="651" t="s">
        <v>6</v>
      </c>
      <c r="C2336" s="1356">
        <v>3081</v>
      </c>
      <c r="D2336" s="747" t="str">
        <f t="shared" si="75"/>
        <v>IL3081</v>
      </c>
      <c r="E2336" s="1336">
        <v>0.90100000000000002</v>
      </c>
      <c r="F2336" s="644">
        <f t="shared" si="76"/>
        <v>0.91100000000000003</v>
      </c>
      <c r="G2336" s="748" t="s">
        <v>280</v>
      </c>
      <c r="H2336" s="1337">
        <v>1.02</v>
      </c>
      <c r="I2336" s="338"/>
      <c r="J2336" s="338"/>
    </row>
    <row r="2337" spans="2:10">
      <c r="B2337" s="651" t="s">
        <v>6</v>
      </c>
      <c r="C2337" s="1356">
        <v>3082</v>
      </c>
      <c r="D2337" s="747" t="str">
        <f t="shared" si="75"/>
        <v>IL3082</v>
      </c>
      <c r="E2337" s="1336">
        <v>0.95799999999999996</v>
      </c>
      <c r="F2337" s="644">
        <f t="shared" si="76"/>
        <v>0.96199999999999997</v>
      </c>
      <c r="G2337" s="748" t="s">
        <v>280</v>
      </c>
      <c r="H2337" s="1337">
        <v>0.66</v>
      </c>
      <c r="I2337" s="338"/>
      <c r="J2337" s="338"/>
    </row>
    <row r="2338" spans="2:10">
      <c r="B2338" s="651" t="s">
        <v>6</v>
      </c>
      <c r="C2338" s="1356">
        <v>3085</v>
      </c>
      <c r="D2338" s="747" t="str">
        <f t="shared" si="75"/>
        <v>IL3085</v>
      </c>
      <c r="E2338" s="1336">
        <v>1.032</v>
      </c>
      <c r="F2338" s="644">
        <f t="shared" si="76"/>
        <v>1.0289999999999999</v>
      </c>
      <c r="G2338" s="748" t="s">
        <v>280</v>
      </c>
      <c r="H2338" s="1337">
        <v>0.73</v>
      </c>
      <c r="I2338" s="338"/>
      <c r="J2338" s="338"/>
    </row>
    <row r="2339" spans="2:10">
      <c r="B2339" s="651" t="s">
        <v>6</v>
      </c>
      <c r="C2339" s="1356">
        <v>3110</v>
      </c>
      <c r="D2339" s="747" t="str">
        <f t="shared" si="75"/>
        <v>IL3110</v>
      </c>
      <c r="E2339" s="1336">
        <v>0.97599999999999998</v>
      </c>
      <c r="F2339" s="644">
        <f t="shared" si="76"/>
        <v>0.97799999999999998</v>
      </c>
      <c r="G2339" s="748" t="s">
        <v>280</v>
      </c>
      <c r="H2339" s="1337">
        <v>0.72</v>
      </c>
      <c r="I2339" s="338"/>
      <c r="J2339" s="338"/>
    </row>
    <row r="2340" spans="2:10">
      <c r="B2340" s="651" t="s">
        <v>6</v>
      </c>
      <c r="C2340" s="1356">
        <v>3111</v>
      </c>
      <c r="D2340" s="747" t="str">
        <f t="shared" si="75"/>
        <v>IL3111</v>
      </c>
      <c r="E2340" s="1336">
        <v>1.0469999999999999</v>
      </c>
      <c r="F2340" s="644">
        <f t="shared" si="76"/>
        <v>1.042</v>
      </c>
      <c r="G2340" s="748" t="s">
        <v>280</v>
      </c>
      <c r="H2340" s="1337">
        <v>0.47</v>
      </c>
      <c r="I2340" s="338"/>
      <c r="J2340" s="338"/>
    </row>
    <row r="2341" spans="2:10">
      <c r="B2341" s="651" t="s">
        <v>6</v>
      </c>
      <c r="C2341" s="1356">
        <v>3113</v>
      </c>
      <c r="D2341" s="747" t="str">
        <f t="shared" si="75"/>
        <v>IL3113</v>
      </c>
      <c r="E2341" s="1336">
        <v>0.99199999999999999</v>
      </c>
      <c r="F2341" s="644">
        <f t="shared" si="76"/>
        <v>0.99299999999999999</v>
      </c>
      <c r="G2341" s="748" t="s">
        <v>280</v>
      </c>
      <c r="H2341" s="1337">
        <v>0.36</v>
      </c>
      <c r="I2341" s="338"/>
      <c r="J2341" s="338"/>
    </row>
    <row r="2342" spans="2:10">
      <c r="B2342" s="651" t="s">
        <v>6</v>
      </c>
      <c r="C2342" s="1356">
        <v>3114</v>
      </c>
      <c r="D2342" s="747" t="str">
        <f t="shared" si="75"/>
        <v>IL3114</v>
      </c>
      <c r="E2342" s="1336">
        <v>0.99399999999999999</v>
      </c>
      <c r="F2342" s="644">
        <f t="shared" si="76"/>
        <v>0.995</v>
      </c>
      <c r="G2342" s="748" t="s">
        <v>280</v>
      </c>
      <c r="H2342" s="1337">
        <v>0.63</v>
      </c>
      <c r="I2342" s="338"/>
      <c r="J2342" s="338"/>
    </row>
    <row r="2343" spans="2:10">
      <c r="B2343" s="651" t="s">
        <v>6</v>
      </c>
      <c r="C2343" s="1356">
        <v>3118</v>
      </c>
      <c r="D2343" s="747" t="str">
        <f t="shared" si="75"/>
        <v>IL3118</v>
      </c>
      <c r="E2343" s="1336">
        <v>0.97099999999999997</v>
      </c>
      <c r="F2343" s="644">
        <f t="shared" si="76"/>
        <v>0.97399999999999998</v>
      </c>
      <c r="G2343" s="748" t="s">
        <v>280</v>
      </c>
      <c r="H2343" s="1337">
        <v>0.52</v>
      </c>
      <c r="I2343" s="338"/>
      <c r="J2343" s="338"/>
    </row>
    <row r="2344" spans="2:10">
      <c r="B2344" s="651" t="s">
        <v>6</v>
      </c>
      <c r="C2344" s="1356">
        <v>3119</v>
      </c>
      <c r="D2344" s="747" t="str">
        <f t="shared" si="75"/>
        <v>IL3119</v>
      </c>
      <c r="E2344" s="1336">
        <v>0.63400000000000001</v>
      </c>
      <c r="F2344" s="644">
        <f t="shared" si="76"/>
        <v>0.67100000000000004</v>
      </c>
      <c r="G2344" s="748" t="s">
        <v>280</v>
      </c>
      <c r="H2344" s="1337">
        <v>0.3</v>
      </c>
      <c r="I2344" s="338"/>
      <c r="J2344" s="338"/>
    </row>
    <row r="2345" spans="2:10">
      <c r="B2345" s="651" t="s">
        <v>6</v>
      </c>
      <c r="C2345" s="1356">
        <v>3122</v>
      </c>
      <c r="D2345" s="747" t="str">
        <f t="shared" si="75"/>
        <v>IL3122</v>
      </c>
      <c r="E2345" s="1336">
        <v>1.0669999999999999</v>
      </c>
      <c r="F2345" s="644">
        <f t="shared" si="76"/>
        <v>1.06</v>
      </c>
      <c r="G2345" s="748" t="s">
        <v>280</v>
      </c>
      <c r="H2345" s="1337">
        <v>0.5</v>
      </c>
      <c r="I2345" s="338"/>
      <c r="J2345" s="338"/>
    </row>
    <row r="2346" spans="2:10">
      <c r="B2346" s="651" t="s">
        <v>6</v>
      </c>
      <c r="C2346" s="1356">
        <v>3126</v>
      </c>
      <c r="D2346" s="747" t="str">
        <f t="shared" si="75"/>
        <v>IL3126</v>
      </c>
      <c r="E2346" s="1336">
        <v>0.96299999999999997</v>
      </c>
      <c r="F2346" s="644">
        <f t="shared" si="76"/>
        <v>0.96699999999999997</v>
      </c>
      <c r="G2346" s="748" t="s">
        <v>280</v>
      </c>
      <c r="H2346" s="1337">
        <v>0.74</v>
      </c>
      <c r="I2346" s="338"/>
      <c r="J2346" s="338"/>
    </row>
    <row r="2347" spans="2:10">
      <c r="B2347" s="651" t="s">
        <v>6</v>
      </c>
      <c r="C2347" s="1356">
        <v>3131</v>
      </c>
      <c r="D2347" s="747" t="str">
        <f t="shared" si="75"/>
        <v>IL3131</v>
      </c>
      <c r="E2347" s="1336">
        <v>1.002</v>
      </c>
      <c r="F2347" s="644">
        <f t="shared" si="76"/>
        <v>1.002</v>
      </c>
      <c r="G2347" s="748" t="s">
        <v>280</v>
      </c>
      <c r="H2347" s="1337">
        <v>0.41</v>
      </c>
      <c r="I2347" s="338"/>
      <c r="J2347" s="338"/>
    </row>
    <row r="2348" spans="2:10">
      <c r="B2348" s="651" t="s">
        <v>6</v>
      </c>
      <c r="C2348" s="1356">
        <v>3132</v>
      </c>
      <c r="D2348" s="747" t="str">
        <f t="shared" si="75"/>
        <v>IL3132</v>
      </c>
      <c r="E2348" s="1336">
        <v>1.01</v>
      </c>
      <c r="F2348" s="644">
        <f t="shared" si="76"/>
        <v>1.0089999999999999</v>
      </c>
      <c r="G2348" s="748" t="s">
        <v>280</v>
      </c>
      <c r="H2348" s="1337">
        <v>0.61</v>
      </c>
      <c r="I2348" s="338"/>
      <c r="J2348" s="338"/>
    </row>
    <row r="2349" spans="2:10">
      <c r="B2349" s="651" t="s">
        <v>6</v>
      </c>
      <c r="C2349" s="1356">
        <v>3145</v>
      </c>
      <c r="D2349" s="747" t="str">
        <f t="shared" si="75"/>
        <v>IL3145</v>
      </c>
      <c r="E2349" s="1336">
        <v>0.96499999999999997</v>
      </c>
      <c r="F2349" s="644">
        <f t="shared" si="76"/>
        <v>0.96899999999999997</v>
      </c>
      <c r="G2349" s="748" t="s">
        <v>280</v>
      </c>
      <c r="H2349" s="1337">
        <v>0.37</v>
      </c>
      <c r="I2349" s="338"/>
      <c r="J2349" s="338"/>
    </row>
    <row r="2350" spans="2:10">
      <c r="B2350" s="651" t="s">
        <v>6</v>
      </c>
      <c r="C2350" s="1356">
        <v>3146</v>
      </c>
      <c r="D2350" s="747" t="str">
        <f t="shared" si="75"/>
        <v>IL3146</v>
      </c>
      <c r="E2350" s="1336">
        <v>1.0189999999999999</v>
      </c>
      <c r="F2350" s="644">
        <f t="shared" si="76"/>
        <v>1.0169999999999999</v>
      </c>
      <c r="G2350" s="748" t="s">
        <v>280</v>
      </c>
      <c r="H2350" s="1337">
        <v>0.55000000000000004</v>
      </c>
      <c r="I2350" s="338"/>
      <c r="J2350" s="338"/>
    </row>
    <row r="2351" spans="2:10">
      <c r="B2351" s="651" t="s">
        <v>6</v>
      </c>
      <c r="C2351" s="1356">
        <v>3169</v>
      </c>
      <c r="D2351" s="747" t="str">
        <f t="shared" si="75"/>
        <v>IL3169</v>
      </c>
      <c r="E2351" s="1336">
        <v>0.97199999999999998</v>
      </c>
      <c r="F2351" s="644">
        <f t="shared" si="76"/>
        <v>0.97499999999999998</v>
      </c>
      <c r="G2351" s="748" t="s">
        <v>280</v>
      </c>
      <c r="H2351" s="1337">
        <v>0.78</v>
      </c>
      <c r="I2351" s="338"/>
      <c r="J2351" s="338"/>
    </row>
    <row r="2352" spans="2:10">
      <c r="B2352" s="651" t="s">
        <v>6</v>
      </c>
      <c r="C2352" s="1356">
        <v>3179</v>
      </c>
      <c r="D2352" s="747" t="str">
        <f t="shared" si="75"/>
        <v>IL3179</v>
      </c>
      <c r="E2352" s="1336">
        <v>1.0289999999999999</v>
      </c>
      <c r="F2352" s="644">
        <f t="shared" si="76"/>
        <v>1.026</v>
      </c>
      <c r="G2352" s="748" t="s">
        <v>280</v>
      </c>
      <c r="H2352" s="1337">
        <v>0.4</v>
      </c>
      <c r="I2352" s="338"/>
      <c r="J2352" s="338"/>
    </row>
    <row r="2353" spans="2:10">
      <c r="B2353" s="651" t="s">
        <v>6</v>
      </c>
      <c r="C2353" s="1356">
        <v>3180</v>
      </c>
      <c r="D2353" s="747" t="str">
        <f t="shared" si="75"/>
        <v>IL3180</v>
      </c>
      <c r="E2353" s="1336">
        <v>0.88600000000000001</v>
      </c>
      <c r="F2353" s="644">
        <f t="shared" si="76"/>
        <v>0.89700000000000002</v>
      </c>
      <c r="G2353" s="748" t="s">
        <v>280</v>
      </c>
      <c r="H2353" s="1337">
        <v>0.53</v>
      </c>
      <c r="I2353" s="338"/>
      <c r="J2353" s="338"/>
    </row>
    <row r="2354" spans="2:10">
      <c r="B2354" s="651" t="s">
        <v>6</v>
      </c>
      <c r="C2354" s="1356">
        <v>3188</v>
      </c>
      <c r="D2354" s="747" t="str">
        <f t="shared" si="75"/>
        <v>IL3188</v>
      </c>
      <c r="E2354" s="1336">
        <v>0.995</v>
      </c>
      <c r="F2354" s="644">
        <f t="shared" si="76"/>
        <v>0.996</v>
      </c>
      <c r="G2354" s="748" t="s">
        <v>280</v>
      </c>
      <c r="H2354" s="1337">
        <v>0.5</v>
      </c>
      <c r="I2354" s="338"/>
      <c r="J2354" s="338"/>
    </row>
    <row r="2355" spans="2:10">
      <c r="B2355" s="651" t="s">
        <v>6</v>
      </c>
      <c r="C2355" s="1356">
        <v>3220</v>
      </c>
      <c r="D2355" s="747" t="str">
        <f t="shared" si="75"/>
        <v>IL3220</v>
      </c>
      <c r="E2355" s="1336">
        <v>0.97499999999999998</v>
      </c>
      <c r="F2355" s="644">
        <f t="shared" si="76"/>
        <v>0.97799999999999998</v>
      </c>
      <c r="G2355" s="748" t="s">
        <v>280</v>
      </c>
      <c r="H2355" s="1337">
        <v>0.47</v>
      </c>
      <c r="I2355" s="338"/>
      <c r="J2355" s="338"/>
    </row>
    <row r="2356" spans="2:10">
      <c r="B2356" s="651" t="s">
        <v>6</v>
      </c>
      <c r="C2356" s="1356">
        <v>3224</v>
      </c>
      <c r="D2356" s="747" t="str">
        <f t="shared" si="75"/>
        <v>IL3224</v>
      </c>
      <c r="E2356" s="1336">
        <v>1.0940000000000001</v>
      </c>
      <c r="F2356" s="644">
        <f t="shared" si="76"/>
        <v>1.085</v>
      </c>
      <c r="G2356" s="748" t="s">
        <v>280</v>
      </c>
      <c r="H2356" s="1337">
        <v>0.51</v>
      </c>
      <c r="I2356" s="338"/>
      <c r="J2356" s="338"/>
    </row>
    <row r="2357" spans="2:10">
      <c r="B2357" s="651" t="s">
        <v>6</v>
      </c>
      <c r="C2357" s="1356">
        <v>3227</v>
      </c>
      <c r="D2357" s="747" t="str">
        <f t="shared" si="75"/>
        <v>IL3227</v>
      </c>
      <c r="E2357" s="1336">
        <v>0.95399999999999996</v>
      </c>
      <c r="F2357" s="644">
        <f t="shared" si="76"/>
        <v>0.95899999999999996</v>
      </c>
      <c r="G2357" s="748" t="s">
        <v>280</v>
      </c>
      <c r="H2357" s="1337">
        <v>0.79</v>
      </c>
      <c r="I2357" s="338"/>
      <c r="J2357" s="338"/>
    </row>
    <row r="2358" spans="2:10">
      <c r="B2358" s="651" t="s">
        <v>6</v>
      </c>
      <c r="C2358" s="1356">
        <v>3240</v>
      </c>
      <c r="D2358" s="747" t="str">
        <f t="shared" si="75"/>
        <v>IL3240</v>
      </c>
      <c r="E2358" s="1336">
        <v>1.0129999999999999</v>
      </c>
      <c r="F2358" s="644">
        <f t="shared" si="76"/>
        <v>1.012</v>
      </c>
      <c r="G2358" s="748" t="s">
        <v>280</v>
      </c>
      <c r="H2358" s="1337">
        <v>0.63</v>
      </c>
      <c r="I2358" s="338"/>
      <c r="J2358" s="338"/>
    </row>
    <row r="2359" spans="2:10">
      <c r="B2359" s="651" t="s">
        <v>6</v>
      </c>
      <c r="C2359" s="1356">
        <v>3241</v>
      </c>
      <c r="D2359" s="747" t="str">
        <f t="shared" si="75"/>
        <v>IL3241</v>
      </c>
      <c r="E2359" s="1336">
        <v>1.0209999999999999</v>
      </c>
      <c r="F2359" s="644">
        <f t="shared" si="76"/>
        <v>1.0189999999999999</v>
      </c>
      <c r="G2359" s="748" t="s">
        <v>280</v>
      </c>
      <c r="H2359" s="1337">
        <v>0.74</v>
      </c>
      <c r="I2359" s="338"/>
      <c r="J2359" s="338"/>
    </row>
    <row r="2360" spans="2:10">
      <c r="B2360" s="651" t="s">
        <v>6</v>
      </c>
      <c r="C2360" s="1356">
        <v>3255</v>
      </c>
      <c r="D2360" s="747" t="str">
        <f t="shared" si="75"/>
        <v>IL3255</v>
      </c>
      <c r="E2360" s="1336">
        <v>0.96699999999999997</v>
      </c>
      <c r="F2360" s="644">
        <f t="shared" si="76"/>
        <v>0.97</v>
      </c>
      <c r="G2360" s="748" t="s">
        <v>280</v>
      </c>
      <c r="H2360" s="1337">
        <v>0.62</v>
      </c>
      <c r="I2360" s="338"/>
      <c r="J2360" s="338"/>
    </row>
    <row r="2361" spans="2:10">
      <c r="B2361" s="651" t="s">
        <v>6</v>
      </c>
      <c r="C2361" s="1356">
        <v>3257</v>
      </c>
      <c r="D2361" s="747" t="str">
        <f t="shared" si="75"/>
        <v>IL3257</v>
      </c>
      <c r="E2361" s="1336">
        <v>0.92900000000000005</v>
      </c>
      <c r="F2361" s="644">
        <f t="shared" si="76"/>
        <v>0.93600000000000005</v>
      </c>
      <c r="G2361" s="748" t="s">
        <v>280</v>
      </c>
      <c r="H2361" s="1337">
        <v>0.43</v>
      </c>
      <c r="I2361" s="338"/>
      <c r="J2361" s="338"/>
    </row>
    <row r="2362" spans="2:10">
      <c r="B2362" s="651" t="s">
        <v>6</v>
      </c>
      <c r="C2362" s="1356">
        <v>3270</v>
      </c>
      <c r="D2362" s="747" t="str">
        <f t="shared" si="75"/>
        <v>IL3270</v>
      </c>
      <c r="E2362" s="1336">
        <v>1.056</v>
      </c>
      <c r="F2362" s="644">
        <f t="shared" si="76"/>
        <v>1.05</v>
      </c>
      <c r="G2362" s="748" t="s">
        <v>280</v>
      </c>
      <c r="H2362" s="1337">
        <v>0.62</v>
      </c>
      <c r="I2362" s="338"/>
      <c r="J2362" s="338"/>
    </row>
    <row r="2363" spans="2:10">
      <c r="B2363" s="651" t="s">
        <v>6</v>
      </c>
      <c r="C2363" s="1356">
        <v>3300</v>
      </c>
      <c r="D2363" s="747" t="str">
        <f t="shared" si="75"/>
        <v>IL3300</v>
      </c>
      <c r="E2363" s="1336">
        <v>1.05</v>
      </c>
      <c r="F2363" s="644">
        <f t="shared" si="76"/>
        <v>1.0449999999999999</v>
      </c>
      <c r="G2363" s="748" t="s">
        <v>280</v>
      </c>
      <c r="H2363" s="1337">
        <v>0.63</v>
      </c>
      <c r="I2363" s="338"/>
      <c r="J2363" s="338"/>
    </row>
    <row r="2364" spans="2:10">
      <c r="B2364" s="651" t="s">
        <v>6</v>
      </c>
      <c r="C2364" s="1356">
        <v>3303</v>
      </c>
      <c r="D2364" s="747" t="str">
        <f t="shared" si="75"/>
        <v>IL3303</v>
      </c>
      <c r="E2364" s="1336">
        <v>0.95499999999999996</v>
      </c>
      <c r="F2364" s="644">
        <f t="shared" si="76"/>
        <v>0.96</v>
      </c>
      <c r="G2364" s="748" t="s">
        <v>280</v>
      </c>
      <c r="H2364" s="1337">
        <v>0.72</v>
      </c>
      <c r="I2364" s="338"/>
      <c r="J2364" s="338"/>
    </row>
    <row r="2365" spans="2:10">
      <c r="B2365" s="651" t="s">
        <v>6</v>
      </c>
      <c r="C2365" s="1356">
        <v>3307</v>
      </c>
      <c r="D2365" s="747" t="str">
        <f t="shared" si="75"/>
        <v>IL3307</v>
      </c>
      <c r="E2365" s="1336">
        <v>1.0649999999999999</v>
      </c>
      <c r="F2365" s="644">
        <f t="shared" si="76"/>
        <v>1.0589999999999999</v>
      </c>
      <c r="G2365" s="748" t="s">
        <v>280</v>
      </c>
      <c r="H2365" s="1337">
        <v>0.63</v>
      </c>
      <c r="I2365" s="338"/>
      <c r="J2365" s="338"/>
    </row>
    <row r="2366" spans="2:10">
      <c r="B2366" s="651" t="s">
        <v>6</v>
      </c>
      <c r="C2366" s="1356">
        <v>3315</v>
      </c>
      <c r="D2366" s="747" t="str">
        <f t="shared" si="75"/>
        <v>IL3315</v>
      </c>
      <c r="E2366" s="1336">
        <v>0.99399999999999999</v>
      </c>
      <c r="F2366" s="644">
        <f t="shared" si="76"/>
        <v>0.995</v>
      </c>
      <c r="G2366" s="748" t="s">
        <v>280</v>
      </c>
      <c r="H2366" s="1337">
        <v>0.89</v>
      </c>
      <c r="I2366" s="338"/>
      <c r="J2366" s="338"/>
    </row>
    <row r="2367" spans="2:10">
      <c r="B2367" s="651" t="s">
        <v>6</v>
      </c>
      <c r="C2367" s="1356">
        <v>3334</v>
      </c>
      <c r="D2367" s="747" t="str">
        <f t="shared" si="75"/>
        <v>IL3334</v>
      </c>
      <c r="E2367" s="1336">
        <v>0.78200000000000003</v>
      </c>
      <c r="F2367" s="644">
        <f t="shared" si="76"/>
        <v>0.80400000000000005</v>
      </c>
      <c r="G2367" s="748" t="s">
        <v>280</v>
      </c>
      <c r="H2367" s="1337">
        <v>0.1</v>
      </c>
      <c r="I2367" s="338"/>
      <c r="J2367" s="338"/>
    </row>
    <row r="2368" spans="2:10">
      <c r="B2368" s="651" t="s">
        <v>6</v>
      </c>
      <c r="C2368" s="1356">
        <v>3336</v>
      </c>
      <c r="D2368" s="747" t="str">
        <f t="shared" si="75"/>
        <v>IL3336</v>
      </c>
      <c r="E2368" s="1336">
        <v>1.4770000000000001</v>
      </c>
      <c r="F2368" s="644">
        <f t="shared" si="76"/>
        <v>1.429</v>
      </c>
      <c r="G2368" s="748" t="s">
        <v>280</v>
      </c>
      <c r="H2368" s="1337">
        <v>0.12</v>
      </c>
      <c r="I2368" s="338"/>
      <c r="J2368" s="338"/>
    </row>
    <row r="2369" spans="2:10">
      <c r="B2369" s="651" t="s">
        <v>6</v>
      </c>
      <c r="C2369" s="1356">
        <v>3365</v>
      </c>
      <c r="D2369" s="747" t="str">
        <f t="shared" si="75"/>
        <v>IL3365</v>
      </c>
      <c r="E2369" s="1336">
        <v>1.143</v>
      </c>
      <c r="F2369" s="644">
        <f t="shared" si="76"/>
        <v>1.129</v>
      </c>
      <c r="G2369" s="748" t="s">
        <v>280</v>
      </c>
      <c r="H2369" s="1337">
        <v>0.6</v>
      </c>
      <c r="I2369" s="338"/>
      <c r="J2369" s="338"/>
    </row>
    <row r="2370" spans="2:10">
      <c r="B2370" s="651" t="s">
        <v>6</v>
      </c>
      <c r="C2370" s="1356">
        <v>3372</v>
      </c>
      <c r="D2370" s="747" t="str">
        <f t="shared" si="75"/>
        <v>IL3372</v>
      </c>
      <c r="E2370" s="1336">
        <v>0.90200000000000002</v>
      </c>
      <c r="F2370" s="644">
        <f t="shared" si="76"/>
        <v>0.91200000000000003</v>
      </c>
      <c r="G2370" s="748" t="s">
        <v>280</v>
      </c>
      <c r="H2370" s="1337">
        <v>0.56999999999999995</v>
      </c>
      <c r="I2370" s="338"/>
      <c r="J2370" s="338"/>
    </row>
    <row r="2371" spans="2:10">
      <c r="B2371" s="651" t="s">
        <v>6</v>
      </c>
      <c r="C2371" s="1356">
        <v>3373</v>
      </c>
      <c r="D2371" s="747" t="str">
        <f t="shared" si="75"/>
        <v>IL3373</v>
      </c>
      <c r="E2371" s="1336">
        <v>0.97199999999999998</v>
      </c>
      <c r="F2371" s="644">
        <f t="shared" si="76"/>
        <v>0.97499999999999998</v>
      </c>
      <c r="G2371" s="748" t="s">
        <v>280</v>
      </c>
      <c r="H2371" s="1337">
        <v>0.69</v>
      </c>
      <c r="I2371" s="338"/>
      <c r="J2371" s="338"/>
    </row>
    <row r="2372" spans="2:10">
      <c r="B2372" s="651" t="s">
        <v>6</v>
      </c>
      <c r="C2372" s="1356">
        <v>3383</v>
      </c>
      <c r="D2372" s="747" t="str">
        <f t="shared" si="75"/>
        <v>IL3383</v>
      </c>
      <c r="E2372" s="1336">
        <v>1.0489999999999999</v>
      </c>
      <c r="F2372" s="644">
        <f t="shared" si="76"/>
        <v>1.044</v>
      </c>
      <c r="G2372" s="748" t="s">
        <v>280</v>
      </c>
      <c r="H2372" s="1337">
        <v>0.38</v>
      </c>
      <c r="I2372" s="338"/>
      <c r="J2372" s="338"/>
    </row>
    <row r="2373" spans="2:10">
      <c r="B2373" s="651" t="s">
        <v>6</v>
      </c>
      <c r="C2373" s="1356">
        <v>3385</v>
      </c>
      <c r="D2373" s="747" t="str">
        <f t="shared" si="75"/>
        <v>IL3385</v>
      </c>
      <c r="E2373" s="1336">
        <v>1.03</v>
      </c>
      <c r="F2373" s="644">
        <f t="shared" si="76"/>
        <v>1.0269999999999999</v>
      </c>
      <c r="G2373" s="748" t="s">
        <v>280</v>
      </c>
      <c r="H2373" s="1337">
        <v>0.48</v>
      </c>
      <c r="I2373" s="338"/>
      <c r="J2373" s="338"/>
    </row>
    <row r="2374" spans="2:10">
      <c r="B2374" s="651" t="s">
        <v>6</v>
      </c>
      <c r="C2374" s="1356">
        <v>3400</v>
      </c>
      <c r="D2374" s="747" t="str">
        <f t="shared" si="75"/>
        <v>IL3400</v>
      </c>
      <c r="E2374" s="1336">
        <v>0.997</v>
      </c>
      <c r="F2374" s="644">
        <f t="shared" si="76"/>
        <v>0.997</v>
      </c>
      <c r="G2374" s="748" t="s">
        <v>280</v>
      </c>
      <c r="H2374" s="1337">
        <v>0.69</v>
      </c>
      <c r="I2374" s="338"/>
      <c r="J2374" s="338"/>
    </row>
    <row r="2375" spans="2:10">
      <c r="B2375" s="651" t="s">
        <v>6</v>
      </c>
      <c r="C2375" s="1356">
        <v>3507</v>
      </c>
      <c r="D2375" s="747" t="str">
        <f t="shared" si="75"/>
        <v>IL3507</v>
      </c>
      <c r="E2375" s="1336">
        <v>1.0129999999999999</v>
      </c>
      <c r="F2375" s="644">
        <f t="shared" si="76"/>
        <v>1.012</v>
      </c>
      <c r="G2375" s="748" t="s">
        <v>280</v>
      </c>
      <c r="H2375" s="1337">
        <v>0.75</v>
      </c>
      <c r="I2375" s="338"/>
      <c r="J2375" s="338"/>
    </row>
    <row r="2376" spans="2:10">
      <c r="B2376" s="651" t="s">
        <v>6</v>
      </c>
      <c r="C2376" s="1356">
        <v>3515</v>
      </c>
      <c r="D2376" s="747" t="str">
        <f t="shared" si="75"/>
        <v>IL3515</v>
      </c>
      <c r="E2376" s="1336">
        <v>1</v>
      </c>
      <c r="F2376" s="644">
        <f t="shared" si="76"/>
        <v>1</v>
      </c>
      <c r="G2376" s="748" t="s">
        <v>280</v>
      </c>
      <c r="H2376" s="1337">
        <v>0.47</v>
      </c>
      <c r="I2376" s="338"/>
      <c r="J2376" s="338"/>
    </row>
    <row r="2377" spans="2:10">
      <c r="B2377" s="651" t="s">
        <v>6</v>
      </c>
      <c r="C2377" s="1356">
        <v>3548</v>
      </c>
      <c r="D2377" s="747" t="str">
        <f t="shared" si="75"/>
        <v>IL3548</v>
      </c>
      <c r="E2377" s="1336">
        <v>0.99299999999999999</v>
      </c>
      <c r="F2377" s="644">
        <f t="shared" si="76"/>
        <v>0.99399999999999999</v>
      </c>
      <c r="G2377" s="748" t="s">
        <v>280</v>
      </c>
      <c r="H2377" s="1337">
        <v>0.41</v>
      </c>
      <c r="I2377" s="338"/>
      <c r="J2377" s="338"/>
    </row>
    <row r="2378" spans="2:10">
      <c r="B2378" s="651" t="s">
        <v>6</v>
      </c>
      <c r="C2378" s="1356">
        <v>3559</v>
      </c>
      <c r="D2378" s="747" t="str">
        <f t="shared" si="75"/>
        <v>IL3559</v>
      </c>
      <c r="E2378" s="1336">
        <v>1.0580000000000001</v>
      </c>
      <c r="F2378" s="644">
        <f t="shared" si="76"/>
        <v>1.052</v>
      </c>
      <c r="G2378" s="748" t="s">
        <v>280</v>
      </c>
      <c r="H2378" s="1337">
        <v>0.51</v>
      </c>
      <c r="I2378" s="338"/>
      <c r="J2378" s="338"/>
    </row>
    <row r="2379" spans="2:10">
      <c r="B2379" s="651" t="s">
        <v>6</v>
      </c>
      <c r="C2379" s="1356">
        <v>3574</v>
      </c>
      <c r="D2379" s="747" t="str">
        <f t="shared" ref="D2379:D2442" si="77">B2379&amp;TEXT(C2379,"0000")</f>
        <v>IL3574</v>
      </c>
      <c r="E2379" s="1336">
        <v>0.92900000000000005</v>
      </c>
      <c r="F2379" s="644">
        <f t="shared" ref="F2379:F2442" si="78">IF(E2379="NA","NA",ROUND((E2379-1)*0.9+1,3))</f>
        <v>0.93600000000000005</v>
      </c>
      <c r="G2379" s="748" t="s">
        <v>280</v>
      </c>
      <c r="H2379" s="1337">
        <v>0.38</v>
      </c>
      <c r="I2379" s="338"/>
      <c r="J2379" s="338"/>
    </row>
    <row r="2380" spans="2:10">
      <c r="B2380" s="651" t="s">
        <v>6</v>
      </c>
      <c r="C2380" s="1356">
        <v>3581</v>
      </c>
      <c r="D2380" s="747" t="str">
        <f t="shared" si="77"/>
        <v>IL3581</v>
      </c>
      <c r="E2380" s="1336">
        <v>1.0580000000000001</v>
      </c>
      <c r="F2380" s="644">
        <f t="shared" si="78"/>
        <v>1.052</v>
      </c>
      <c r="G2380" s="748" t="s">
        <v>280</v>
      </c>
      <c r="H2380" s="1337">
        <v>0.43</v>
      </c>
      <c r="I2380" s="338"/>
      <c r="J2380" s="338"/>
    </row>
    <row r="2381" spans="2:10">
      <c r="B2381" s="651" t="s">
        <v>6</v>
      </c>
      <c r="C2381" s="1356">
        <v>3612</v>
      </c>
      <c r="D2381" s="747" t="str">
        <f t="shared" si="77"/>
        <v>IL3612</v>
      </c>
      <c r="E2381" s="1336">
        <v>1.0309999999999999</v>
      </c>
      <c r="F2381" s="644">
        <f t="shared" si="78"/>
        <v>1.028</v>
      </c>
      <c r="G2381" s="748" t="s">
        <v>280</v>
      </c>
      <c r="H2381" s="1337">
        <v>0.49</v>
      </c>
      <c r="I2381" s="338"/>
      <c r="J2381" s="338"/>
    </row>
    <row r="2382" spans="2:10">
      <c r="B2382" s="651" t="s">
        <v>6</v>
      </c>
      <c r="C2382" s="1356">
        <v>3620</v>
      </c>
      <c r="D2382" s="747" t="str">
        <f t="shared" si="77"/>
        <v>IL3620</v>
      </c>
      <c r="E2382" s="1336">
        <v>1.0089999999999999</v>
      </c>
      <c r="F2382" s="644">
        <f t="shared" si="78"/>
        <v>1.008</v>
      </c>
      <c r="G2382" s="748" t="s">
        <v>280</v>
      </c>
      <c r="H2382" s="1337">
        <v>0.57999999999999996</v>
      </c>
      <c r="I2382" s="338"/>
      <c r="J2382" s="338"/>
    </row>
    <row r="2383" spans="2:10">
      <c r="B2383" s="651" t="s">
        <v>6</v>
      </c>
      <c r="C2383" s="1356">
        <v>3629</v>
      </c>
      <c r="D2383" s="747" t="str">
        <f t="shared" si="77"/>
        <v>IL3629</v>
      </c>
      <c r="E2383" s="1336">
        <v>1.008</v>
      </c>
      <c r="F2383" s="644">
        <f t="shared" si="78"/>
        <v>1.0069999999999999</v>
      </c>
      <c r="G2383" s="748" t="s">
        <v>280</v>
      </c>
      <c r="H2383" s="1337">
        <v>0.37</v>
      </c>
      <c r="I2383" s="338"/>
      <c r="J2383" s="338"/>
    </row>
    <row r="2384" spans="2:10">
      <c r="B2384" s="651" t="s">
        <v>6</v>
      </c>
      <c r="C2384" s="1356">
        <v>3632</v>
      </c>
      <c r="D2384" s="747" t="str">
        <f t="shared" si="77"/>
        <v>IL3632</v>
      </c>
      <c r="E2384" s="1336">
        <v>0.995</v>
      </c>
      <c r="F2384" s="644">
        <f t="shared" si="78"/>
        <v>0.996</v>
      </c>
      <c r="G2384" s="748" t="s">
        <v>280</v>
      </c>
      <c r="H2384" s="1337">
        <v>0.6</v>
      </c>
      <c r="I2384" s="338"/>
      <c r="J2384" s="338"/>
    </row>
    <row r="2385" spans="2:10">
      <c r="B2385" s="651" t="s">
        <v>6</v>
      </c>
      <c r="C2385" s="1356">
        <v>3634</v>
      </c>
      <c r="D2385" s="747" t="str">
        <f t="shared" si="77"/>
        <v>IL3634</v>
      </c>
      <c r="E2385" s="1336">
        <v>1.079</v>
      </c>
      <c r="F2385" s="644">
        <f t="shared" si="78"/>
        <v>1.071</v>
      </c>
      <c r="G2385" s="748" t="s">
        <v>280</v>
      </c>
      <c r="H2385" s="1337">
        <v>0.47</v>
      </c>
      <c r="I2385" s="338"/>
      <c r="J2385" s="338"/>
    </row>
    <row r="2386" spans="2:10">
      <c r="B2386" s="651" t="s">
        <v>6</v>
      </c>
      <c r="C2386" s="1356">
        <v>3635</v>
      </c>
      <c r="D2386" s="747" t="str">
        <f t="shared" si="77"/>
        <v>IL3635</v>
      </c>
      <c r="E2386" s="1336">
        <v>1.0469999999999999</v>
      </c>
      <c r="F2386" s="644">
        <f t="shared" si="78"/>
        <v>1.042</v>
      </c>
      <c r="G2386" s="748" t="s">
        <v>280</v>
      </c>
      <c r="H2386" s="1337">
        <v>0.44</v>
      </c>
      <c r="I2386" s="338"/>
      <c r="J2386" s="338"/>
    </row>
    <row r="2387" spans="2:10">
      <c r="B2387" s="651" t="s">
        <v>6</v>
      </c>
      <c r="C2387" s="1356">
        <v>3638</v>
      </c>
      <c r="D2387" s="747" t="str">
        <f t="shared" si="77"/>
        <v>IL3638</v>
      </c>
      <c r="E2387" s="1336">
        <v>0.93899999999999995</v>
      </c>
      <c r="F2387" s="644">
        <f t="shared" si="78"/>
        <v>0.94499999999999995</v>
      </c>
      <c r="G2387" s="748" t="s">
        <v>280</v>
      </c>
      <c r="H2387" s="1337">
        <v>0.44</v>
      </c>
      <c r="I2387" s="338"/>
      <c r="J2387" s="338"/>
    </row>
    <row r="2388" spans="2:10">
      <c r="B2388" s="651" t="s">
        <v>6</v>
      </c>
      <c r="C2388" s="1356">
        <v>3642</v>
      </c>
      <c r="D2388" s="747" t="str">
        <f t="shared" si="77"/>
        <v>IL3642</v>
      </c>
      <c r="E2388" s="1336">
        <v>0.98899999999999999</v>
      </c>
      <c r="F2388" s="644">
        <f t="shared" si="78"/>
        <v>0.99</v>
      </c>
      <c r="G2388" s="748" t="s">
        <v>280</v>
      </c>
      <c r="H2388" s="1337">
        <v>0.49</v>
      </c>
      <c r="I2388" s="338"/>
      <c r="J2388" s="338"/>
    </row>
    <row r="2389" spans="2:10">
      <c r="B2389" s="651" t="s">
        <v>6</v>
      </c>
      <c r="C2389" s="1356">
        <v>3643</v>
      </c>
      <c r="D2389" s="747" t="str">
        <f t="shared" si="77"/>
        <v>IL3643</v>
      </c>
      <c r="E2389" s="1336">
        <v>1.0960000000000001</v>
      </c>
      <c r="F2389" s="644">
        <f t="shared" si="78"/>
        <v>1.0860000000000001</v>
      </c>
      <c r="G2389" s="748" t="s">
        <v>280</v>
      </c>
      <c r="H2389" s="1337">
        <v>0.5</v>
      </c>
      <c r="I2389" s="338"/>
      <c r="J2389" s="338"/>
    </row>
    <row r="2390" spans="2:10">
      <c r="B2390" s="651" t="s">
        <v>6</v>
      </c>
      <c r="C2390" s="1356">
        <v>3647</v>
      </c>
      <c r="D2390" s="747" t="str">
        <f t="shared" si="77"/>
        <v>IL3647</v>
      </c>
      <c r="E2390" s="1336">
        <v>0.99</v>
      </c>
      <c r="F2390" s="644">
        <f t="shared" si="78"/>
        <v>0.99099999999999999</v>
      </c>
      <c r="G2390" s="748" t="s">
        <v>280</v>
      </c>
      <c r="H2390" s="1337">
        <v>0.57999999999999996</v>
      </c>
      <c r="I2390" s="338"/>
      <c r="J2390" s="338"/>
    </row>
    <row r="2391" spans="2:10">
      <c r="B2391" s="651" t="s">
        <v>6</v>
      </c>
      <c r="C2391" s="1356">
        <v>3648</v>
      </c>
      <c r="D2391" s="747" t="str">
        <f t="shared" si="77"/>
        <v>IL3648</v>
      </c>
      <c r="E2391" s="1336">
        <v>1.0009999999999999</v>
      </c>
      <c r="F2391" s="644">
        <f t="shared" si="78"/>
        <v>1.0009999999999999</v>
      </c>
      <c r="G2391" s="748" t="s">
        <v>280</v>
      </c>
      <c r="H2391" s="1337">
        <v>0.7</v>
      </c>
      <c r="I2391" s="338"/>
      <c r="J2391" s="338"/>
    </row>
    <row r="2392" spans="2:10">
      <c r="B2392" s="651" t="s">
        <v>6</v>
      </c>
      <c r="C2392" s="1356">
        <v>3681</v>
      </c>
      <c r="D2392" s="747" t="str">
        <f t="shared" si="77"/>
        <v>IL3681</v>
      </c>
      <c r="E2392" s="1336">
        <v>0.996</v>
      </c>
      <c r="F2392" s="644">
        <f t="shared" si="78"/>
        <v>0.996</v>
      </c>
      <c r="G2392" s="748" t="s">
        <v>280</v>
      </c>
      <c r="H2392" s="1337">
        <v>0.24</v>
      </c>
      <c r="I2392" s="338"/>
      <c r="J2392" s="338"/>
    </row>
    <row r="2393" spans="2:10">
      <c r="B2393" s="651" t="s">
        <v>6</v>
      </c>
      <c r="C2393" s="1356">
        <v>3685</v>
      </c>
      <c r="D2393" s="747" t="str">
        <f t="shared" si="77"/>
        <v>IL3685</v>
      </c>
      <c r="E2393" s="1336">
        <v>0.94699999999999995</v>
      </c>
      <c r="F2393" s="644">
        <f t="shared" si="78"/>
        <v>0.95199999999999996</v>
      </c>
      <c r="G2393" s="748" t="s">
        <v>280</v>
      </c>
      <c r="H2393" s="1337">
        <v>0.31</v>
      </c>
      <c r="I2393" s="338"/>
      <c r="J2393" s="338"/>
    </row>
    <row r="2394" spans="2:10">
      <c r="B2394" s="651" t="s">
        <v>6</v>
      </c>
      <c r="C2394" s="1356">
        <v>3719</v>
      </c>
      <c r="D2394" s="747" t="str">
        <f t="shared" si="77"/>
        <v>IL3719</v>
      </c>
      <c r="E2394" s="1336">
        <v>1.389</v>
      </c>
      <c r="F2394" s="644">
        <f t="shared" si="78"/>
        <v>1.35</v>
      </c>
      <c r="G2394" s="748" t="s">
        <v>280</v>
      </c>
      <c r="H2394" s="1337">
        <v>0.36</v>
      </c>
      <c r="I2394" s="338"/>
      <c r="J2394" s="338"/>
    </row>
    <row r="2395" spans="2:10">
      <c r="B2395" s="651" t="s">
        <v>6</v>
      </c>
      <c r="C2395" s="1356">
        <v>3724</v>
      </c>
      <c r="D2395" s="747" t="str">
        <f t="shared" si="77"/>
        <v>IL3724</v>
      </c>
      <c r="E2395" s="1336">
        <v>1.2609999999999999</v>
      </c>
      <c r="F2395" s="644">
        <f t="shared" si="78"/>
        <v>1.2350000000000001</v>
      </c>
      <c r="G2395" s="748" t="s">
        <v>280</v>
      </c>
      <c r="H2395" s="1337">
        <v>0.56000000000000005</v>
      </c>
      <c r="I2395" s="338"/>
      <c r="J2395" s="338"/>
    </row>
    <row r="2396" spans="2:10">
      <c r="B2396" s="651" t="s">
        <v>6</v>
      </c>
      <c r="C2396" s="1356">
        <v>3726</v>
      </c>
      <c r="D2396" s="747" t="str">
        <f t="shared" si="77"/>
        <v>IL3726</v>
      </c>
      <c r="E2396" s="1336">
        <v>1.44</v>
      </c>
      <c r="F2396" s="644">
        <f t="shared" si="78"/>
        <v>1.3959999999999999</v>
      </c>
      <c r="G2396" s="748" t="s">
        <v>280</v>
      </c>
      <c r="H2396" s="1337">
        <v>0.6</v>
      </c>
      <c r="I2396" s="338"/>
      <c r="J2396" s="338"/>
    </row>
    <row r="2397" spans="2:10">
      <c r="B2397" s="651" t="s">
        <v>6</v>
      </c>
      <c r="C2397" s="1356">
        <v>3803</v>
      </c>
      <c r="D2397" s="747" t="str">
        <f t="shared" si="77"/>
        <v>IL3803</v>
      </c>
      <c r="E2397" s="1336">
        <v>0.98099999999999998</v>
      </c>
      <c r="F2397" s="644">
        <f t="shared" si="78"/>
        <v>0.98299999999999998</v>
      </c>
      <c r="G2397" s="748" t="s">
        <v>280</v>
      </c>
      <c r="H2397" s="1337">
        <v>0.68</v>
      </c>
      <c r="I2397" s="338"/>
      <c r="J2397" s="338"/>
    </row>
    <row r="2398" spans="2:10">
      <c r="B2398" s="651" t="s">
        <v>6</v>
      </c>
      <c r="C2398" s="1356">
        <v>3807</v>
      </c>
      <c r="D2398" s="747" t="str">
        <f t="shared" si="77"/>
        <v>IL3807</v>
      </c>
      <c r="E2398" s="1336">
        <v>1.014</v>
      </c>
      <c r="F2398" s="644">
        <f t="shared" si="78"/>
        <v>1.0129999999999999</v>
      </c>
      <c r="G2398" s="748" t="s">
        <v>280</v>
      </c>
      <c r="H2398" s="1337">
        <v>0.63</v>
      </c>
      <c r="I2398" s="338"/>
      <c r="J2398" s="338"/>
    </row>
    <row r="2399" spans="2:10">
      <c r="B2399" s="651" t="s">
        <v>6</v>
      </c>
      <c r="C2399" s="1356">
        <v>3808</v>
      </c>
      <c r="D2399" s="747" t="str">
        <f t="shared" si="77"/>
        <v>IL3808</v>
      </c>
      <c r="E2399" s="1336">
        <v>0.91800000000000004</v>
      </c>
      <c r="F2399" s="644">
        <f t="shared" si="78"/>
        <v>0.92600000000000005</v>
      </c>
      <c r="G2399" s="748" t="s">
        <v>280</v>
      </c>
      <c r="H2399" s="1337">
        <v>0.62</v>
      </c>
      <c r="I2399" s="338"/>
      <c r="J2399" s="338"/>
    </row>
    <row r="2400" spans="2:10">
      <c r="B2400" s="651" t="s">
        <v>6</v>
      </c>
      <c r="C2400" s="1356">
        <v>3821</v>
      </c>
      <c r="D2400" s="747" t="str">
        <f t="shared" si="77"/>
        <v>IL3821</v>
      </c>
      <c r="E2400" s="1336">
        <v>0.94799999999999995</v>
      </c>
      <c r="F2400" s="644">
        <f t="shared" si="78"/>
        <v>0.95299999999999996</v>
      </c>
      <c r="G2400" s="748" t="s">
        <v>280</v>
      </c>
      <c r="H2400" s="1337">
        <v>0.85</v>
      </c>
      <c r="I2400" s="338"/>
      <c r="J2400" s="338"/>
    </row>
    <row r="2401" spans="2:10">
      <c r="B2401" s="651" t="s">
        <v>6</v>
      </c>
      <c r="C2401" s="1356">
        <v>3822</v>
      </c>
      <c r="D2401" s="747" t="str">
        <f t="shared" si="77"/>
        <v>IL3822</v>
      </c>
      <c r="E2401" s="1336">
        <v>1.101</v>
      </c>
      <c r="F2401" s="644">
        <f t="shared" si="78"/>
        <v>1.091</v>
      </c>
      <c r="G2401" s="748" t="s">
        <v>280</v>
      </c>
      <c r="H2401" s="1337">
        <v>0.65</v>
      </c>
      <c r="I2401" s="338"/>
      <c r="J2401" s="338"/>
    </row>
    <row r="2402" spans="2:10">
      <c r="B2402" s="651" t="s">
        <v>6</v>
      </c>
      <c r="C2402" s="1356">
        <v>3824</v>
      </c>
      <c r="D2402" s="747" t="str">
        <f t="shared" si="77"/>
        <v>IL3824</v>
      </c>
      <c r="E2402" s="1336">
        <v>1.0309999999999999</v>
      </c>
      <c r="F2402" s="644">
        <f t="shared" si="78"/>
        <v>1.028</v>
      </c>
      <c r="G2402" s="748" t="s">
        <v>280</v>
      </c>
      <c r="H2402" s="1337">
        <v>0.86</v>
      </c>
      <c r="I2402" s="338"/>
      <c r="J2402" s="338"/>
    </row>
    <row r="2403" spans="2:10">
      <c r="B2403" s="651" t="s">
        <v>6</v>
      </c>
      <c r="C2403" s="1356">
        <v>3826</v>
      </c>
      <c r="D2403" s="747" t="str">
        <f t="shared" si="77"/>
        <v>IL3826</v>
      </c>
      <c r="E2403" s="1336">
        <v>1.0900000000000001</v>
      </c>
      <c r="F2403" s="644">
        <f t="shared" si="78"/>
        <v>1.081</v>
      </c>
      <c r="G2403" s="748" t="s">
        <v>280</v>
      </c>
      <c r="H2403" s="1337">
        <v>0.42</v>
      </c>
      <c r="I2403" s="338"/>
      <c r="J2403" s="338"/>
    </row>
    <row r="2404" spans="2:10">
      <c r="B2404" s="651" t="s">
        <v>6</v>
      </c>
      <c r="C2404" s="1356">
        <v>3827</v>
      </c>
      <c r="D2404" s="747" t="str">
        <f t="shared" si="77"/>
        <v>IL3827</v>
      </c>
      <c r="E2404" s="1336">
        <v>0.95599999999999996</v>
      </c>
      <c r="F2404" s="644">
        <f t="shared" si="78"/>
        <v>0.96</v>
      </c>
      <c r="G2404" s="748" t="s">
        <v>280</v>
      </c>
      <c r="H2404" s="1337">
        <v>0.52</v>
      </c>
      <c r="I2404" s="338"/>
      <c r="J2404" s="338"/>
    </row>
    <row r="2405" spans="2:10">
      <c r="B2405" s="651" t="s">
        <v>6</v>
      </c>
      <c r="C2405" s="1356">
        <v>3830</v>
      </c>
      <c r="D2405" s="747" t="str">
        <f t="shared" si="77"/>
        <v>IL3830</v>
      </c>
      <c r="E2405" s="1336">
        <v>1.0109999999999999</v>
      </c>
      <c r="F2405" s="644">
        <f t="shared" si="78"/>
        <v>1.01</v>
      </c>
      <c r="G2405" s="748" t="s">
        <v>280</v>
      </c>
      <c r="H2405" s="1337">
        <v>0.46</v>
      </c>
      <c r="I2405" s="338"/>
      <c r="J2405" s="338"/>
    </row>
    <row r="2406" spans="2:10">
      <c r="B2406" s="651" t="s">
        <v>6</v>
      </c>
      <c r="C2406" s="1356">
        <v>3851</v>
      </c>
      <c r="D2406" s="747" t="str">
        <f t="shared" si="77"/>
        <v>IL3851</v>
      </c>
      <c r="E2406" s="1336">
        <v>1.0009999999999999</v>
      </c>
      <c r="F2406" s="644">
        <f t="shared" si="78"/>
        <v>1.0009999999999999</v>
      </c>
      <c r="G2406" s="748" t="s">
        <v>280</v>
      </c>
      <c r="H2406" s="1337">
        <v>0.55000000000000004</v>
      </c>
      <c r="I2406" s="338"/>
      <c r="J2406" s="338"/>
    </row>
    <row r="2407" spans="2:10">
      <c r="B2407" s="651" t="s">
        <v>6</v>
      </c>
      <c r="C2407" s="1356">
        <v>3865</v>
      </c>
      <c r="D2407" s="747" t="str">
        <f t="shared" si="77"/>
        <v>IL3865</v>
      </c>
      <c r="E2407" s="1336">
        <v>0.99</v>
      </c>
      <c r="F2407" s="644">
        <f t="shared" si="78"/>
        <v>0.99099999999999999</v>
      </c>
      <c r="G2407" s="748" t="s">
        <v>280</v>
      </c>
      <c r="H2407" s="1337">
        <v>0.48</v>
      </c>
      <c r="I2407" s="338"/>
      <c r="J2407" s="338"/>
    </row>
    <row r="2408" spans="2:10">
      <c r="B2408" s="651" t="s">
        <v>6</v>
      </c>
      <c r="C2408" s="1356">
        <v>3881</v>
      </c>
      <c r="D2408" s="747" t="str">
        <f t="shared" si="77"/>
        <v>IL3881</v>
      </c>
      <c r="E2408" s="1336">
        <v>0.93100000000000005</v>
      </c>
      <c r="F2408" s="644">
        <f t="shared" si="78"/>
        <v>0.93799999999999994</v>
      </c>
      <c r="G2408" s="748" t="s">
        <v>280</v>
      </c>
      <c r="H2408" s="1337">
        <v>0.87</v>
      </c>
      <c r="I2408" s="338"/>
      <c r="J2408" s="338"/>
    </row>
    <row r="2409" spans="2:10">
      <c r="B2409" s="651" t="s">
        <v>6</v>
      </c>
      <c r="C2409" s="1356">
        <v>4000</v>
      </c>
      <c r="D2409" s="747" t="str">
        <f t="shared" si="77"/>
        <v>IL4000</v>
      </c>
      <c r="E2409" s="1336">
        <v>1.1970000000000001</v>
      </c>
      <c r="F2409" s="644">
        <f t="shared" si="78"/>
        <v>1.177</v>
      </c>
      <c r="G2409" s="748" t="s">
        <v>280</v>
      </c>
      <c r="H2409" s="1337">
        <v>0.65</v>
      </c>
      <c r="I2409" s="338"/>
      <c r="J2409" s="338"/>
    </row>
    <row r="2410" spans="2:10">
      <c r="B2410" s="651" t="s">
        <v>6</v>
      </c>
      <c r="C2410" s="1356">
        <v>4021</v>
      </c>
      <c r="D2410" s="747" t="str">
        <f t="shared" si="77"/>
        <v>IL4021</v>
      </c>
      <c r="E2410" s="1336">
        <v>1.115</v>
      </c>
      <c r="F2410" s="644">
        <f t="shared" si="78"/>
        <v>1.1040000000000001</v>
      </c>
      <c r="G2410" s="748" t="s">
        <v>280</v>
      </c>
      <c r="H2410" s="1337">
        <v>0.65</v>
      </c>
      <c r="I2410" s="338"/>
      <c r="J2410" s="338"/>
    </row>
    <row r="2411" spans="2:10">
      <c r="B2411" s="651" t="s">
        <v>6</v>
      </c>
      <c r="C2411" s="1356">
        <v>4024</v>
      </c>
      <c r="D2411" s="747" t="str">
        <f t="shared" si="77"/>
        <v>IL4024</v>
      </c>
      <c r="E2411" s="1336">
        <v>1.0840000000000001</v>
      </c>
      <c r="F2411" s="644">
        <f t="shared" si="78"/>
        <v>1.0760000000000001</v>
      </c>
      <c r="G2411" s="748" t="s">
        <v>280</v>
      </c>
      <c r="H2411" s="1337">
        <v>0.63</v>
      </c>
      <c r="I2411" s="338"/>
      <c r="J2411" s="338"/>
    </row>
    <row r="2412" spans="2:10">
      <c r="B2412" s="651" t="s">
        <v>6</v>
      </c>
      <c r="C2412" s="1356">
        <v>4034</v>
      </c>
      <c r="D2412" s="747" t="str">
        <f t="shared" si="77"/>
        <v>IL4034</v>
      </c>
      <c r="E2412" s="1336">
        <v>1.1419999999999999</v>
      </c>
      <c r="F2412" s="644">
        <f t="shared" si="78"/>
        <v>1.1279999999999999</v>
      </c>
      <c r="G2412" s="748" t="s">
        <v>280</v>
      </c>
      <c r="H2412" s="1337">
        <v>0.96</v>
      </c>
      <c r="I2412" s="338"/>
      <c r="J2412" s="338"/>
    </row>
    <row r="2413" spans="2:10">
      <c r="B2413" s="651" t="s">
        <v>6</v>
      </c>
      <c r="C2413" s="1356">
        <v>4036</v>
      </c>
      <c r="D2413" s="747" t="str">
        <f t="shared" si="77"/>
        <v>IL4036</v>
      </c>
      <c r="E2413" s="1336">
        <v>0.99299999999999999</v>
      </c>
      <c r="F2413" s="644">
        <f t="shared" si="78"/>
        <v>0.99399999999999999</v>
      </c>
      <c r="G2413" s="748" t="s">
        <v>280</v>
      </c>
      <c r="H2413" s="1337">
        <v>0.57999999999999996</v>
      </c>
      <c r="I2413" s="338"/>
      <c r="J2413" s="338"/>
    </row>
    <row r="2414" spans="2:10">
      <c r="B2414" s="651" t="s">
        <v>6</v>
      </c>
      <c r="C2414" s="1356">
        <v>4038</v>
      </c>
      <c r="D2414" s="747" t="str">
        <f t="shared" si="77"/>
        <v>IL4038</v>
      </c>
      <c r="E2414" s="1336">
        <v>0.93500000000000005</v>
      </c>
      <c r="F2414" s="644">
        <f t="shared" si="78"/>
        <v>0.94199999999999995</v>
      </c>
      <c r="G2414" s="748" t="s">
        <v>280</v>
      </c>
      <c r="H2414" s="1337">
        <v>0.68</v>
      </c>
      <c r="I2414" s="338"/>
      <c r="J2414" s="338"/>
    </row>
    <row r="2415" spans="2:10">
      <c r="B2415" s="651" t="s">
        <v>6</v>
      </c>
      <c r="C2415" s="1356">
        <v>4062</v>
      </c>
      <c r="D2415" s="747" t="str">
        <f t="shared" si="77"/>
        <v>IL4062</v>
      </c>
      <c r="E2415" s="1336">
        <v>0.997</v>
      </c>
      <c r="F2415" s="644">
        <f t="shared" si="78"/>
        <v>0.997</v>
      </c>
      <c r="G2415" s="748" t="s">
        <v>280</v>
      </c>
      <c r="H2415" s="1337">
        <v>0.62</v>
      </c>
      <c r="I2415" s="338"/>
      <c r="J2415" s="338"/>
    </row>
    <row r="2416" spans="2:10">
      <c r="B2416" s="651" t="s">
        <v>6</v>
      </c>
      <c r="C2416" s="1356">
        <v>4101</v>
      </c>
      <c r="D2416" s="747" t="str">
        <f t="shared" si="77"/>
        <v>IL4101</v>
      </c>
      <c r="E2416" s="1336">
        <v>1.0209999999999999</v>
      </c>
      <c r="F2416" s="644">
        <f t="shared" si="78"/>
        <v>1.0189999999999999</v>
      </c>
      <c r="G2416" s="748" t="s">
        <v>280</v>
      </c>
      <c r="H2416" s="1337">
        <v>0.5</v>
      </c>
      <c r="I2416" s="338"/>
      <c r="J2416" s="338"/>
    </row>
    <row r="2417" spans="2:10">
      <c r="B2417" s="651" t="s">
        <v>6</v>
      </c>
      <c r="C2417" s="1356">
        <v>4109</v>
      </c>
      <c r="D2417" s="747" t="str">
        <f t="shared" si="77"/>
        <v>IL4109</v>
      </c>
      <c r="E2417" s="1336">
        <v>0.98199999999999998</v>
      </c>
      <c r="F2417" s="644">
        <f t="shared" si="78"/>
        <v>0.98399999999999999</v>
      </c>
      <c r="G2417" s="748" t="s">
        <v>280</v>
      </c>
      <c r="H2417" s="1337">
        <v>0.48</v>
      </c>
      <c r="I2417" s="338"/>
      <c r="J2417" s="338"/>
    </row>
    <row r="2418" spans="2:10">
      <c r="B2418" s="651" t="s">
        <v>6</v>
      </c>
      <c r="C2418" s="1356">
        <v>4110</v>
      </c>
      <c r="D2418" s="747" t="str">
        <f t="shared" si="77"/>
        <v>IL4110</v>
      </c>
      <c r="E2418" s="1336">
        <v>1.026</v>
      </c>
      <c r="F2418" s="644">
        <f t="shared" si="78"/>
        <v>1.0229999999999999</v>
      </c>
      <c r="G2418" s="748" t="s">
        <v>280</v>
      </c>
      <c r="H2418" s="1337">
        <v>0.38</v>
      </c>
      <c r="I2418" s="338"/>
      <c r="J2418" s="338"/>
    </row>
    <row r="2419" spans="2:10">
      <c r="B2419" s="651" t="s">
        <v>6</v>
      </c>
      <c r="C2419" s="1356">
        <v>4111</v>
      </c>
      <c r="D2419" s="747" t="str">
        <f t="shared" si="77"/>
        <v>IL4111</v>
      </c>
      <c r="E2419" s="1336">
        <v>1.038</v>
      </c>
      <c r="F2419" s="644">
        <f t="shared" si="78"/>
        <v>1.034</v>
      </c>
      <c r="G2419" s="748" t="s">
        <v>280</v>
      </c>
      <c r="H2419" s="1337">
        <v>0.56999999999999995</v>
      </c>
      <c r="I2419" s="338"/>
      <c r="J2419" s="338"/>
    </row>
    <row r="2420" spans="2:10">
      <c r="B2420" s="651" t="s">
        <v>6</v>
      </c>
      <c r="C2420" s="1356">
        <v>4114</v>
      </c>
      <c r="D2420" s="747" t="str">
        <f t="shared" si="77"/>
        <v>IL4114</v>
      </c>
      <c r="E2420" s="1336">
        <v>0.78200000000000003</v>
      </c>
      <c r="F2420" s="644">
        <f t="shared" si="78"/>
        <v>0.80400000000000005</v>
      </c>
      <c r="G2420" s="748" t="s">
        <v>280</v>
      </c>
      <c r="H2420" s="1337">
        <v>0.1</v>
      </c>
      <c r="I2420" s="338"/>
      <c r="J2420" s="338"/>
    </row>
    <row r="2421" spans="2:10">
      <c r="B2421" s="651" t="s">
        <v>6</v>
      </c>
      <c r="C2421" s="1356">
        <v>4130</v>
      </c>
      <c r="D2421" s="747" t="str">
        <f t="shared" si="77"/>
        <v>IL4130</v>
      </c>
      <c r="E2421" s="1336">
        <v>1.113</v>
      </c>
      <c r="F2421" s="644">
        <f t="shared" si="78"/>
        <v>1.1020000000000001</v>
      </c>
      <c r="G2421" s="748" t="s">
        <v>280</v>
      </c>
      <c r="H2421" s="1337">
        <v>0.66</v>
      </c>
      <c r="I2421" s="338"/>
      <c r="J2421" s="338"/>
    </row>
    <row r="2422" spans="2:10">
      <c r="B2422" s="651" t="s">
        <v>6</v>
      </c>
      <c r="C2422" s="1356">
        <v>4131</v>
      </c>
      <c r="D2422" s="747" t="str">
        <f t="shared" si="77"/>
        <v>IL4131</v>
      </c>
      <c r="E2422" s="1336">
        <v>0.99199999999999999</v>
      </c>
      <c r="F2422" s="644">
        <f t="shared" si="78"/>
        <v>0.99299999999999999</v>
      </c>
      <c r="G2422" s="748" t="s">
        <v>280</v>
      </c>
      <c r="H2422" s="1337">
        <v>0.54</v>
      </c>
      <c r="I2422" s="338"/>
      <c r="J2422" s="338"/>
    </row>
    <row r="2423" spans="2:10">
      <c r="B2423" s="651" t="s">
        <v>6</v>
      </c>
      <c r="C2423" s="1356">
        <v>4133</v>
      </c>
      <c r="D2423" s="747" t="str">
        <f t="shared" si="77"/>
        <v>IL4133</v>
      </c>
      <c r="E2423" s="1336">
        <v>0.999</v>
      </c>
      <c r="F2423" s="644">
        <f t="shared" si="78"/>
        <v>0.999</v>
      </c>
      <c r="G2423" s="748" t="s">
        <v>280</v>
      </c>
      <c r="H2423" s="1337">
        <v>0.53</v>
      </c>
      <c r="I2423" s="338"/>
      <c r="J2423" s="338"/>
    </row>
    <row r="2424" spans="2:10">
      <c r="B2424" s="651" t="s">
        <v>6</v>
      </c>
      <c r="C2424" s="1356">
        <v>4149</v>
      </c>
      <c r="D2424" s="747" t="str">
        <f t="shared" si="77"/>
        <v>IL4149</v>
      </c>
      <c r="E2424" s="1336">
        <v>0.96199999999999997</v>
      </c>
      <c r="F2424" s="644">
        <f t="shared" si="78"/>
        <v>0.96599999999999997</v>
      </c>
      <c r="G2424" s="748" t="s">
        <v>280</v>
      </c>
      <c r="H2424" s="1337">
        <v>0.41</v>
      </c>
      <c r="I2424" s="338"/>
      <c r="J2424" s="338"/>
    </row>
    <row r="2425" spans="2:10">
      <c r="B2425" s="651" t="s">
        <v>6</v>
      </c>
      <c r="C2425" s="1356">
        <v>4206</v>
      </c>
      <c r="D2425" s="747" t="str">
        <f t="shared" si="77"/>
        <v>IL4206</v>
      </c>
      <c r="E2425" s="1336">
        <v>1.0289999999999999</v>
      </c>
      <c r="F2425" s="644">
        <f t="shared" si="78"/>
        <v>1.026</v>
      </c>
      <c r="G2425" s="748" t="s">
        <v>280</v>
      </c>
      <c r="H2425" s="1337">
        <v>0.65</v>
      </c>
      <c r="I2425" s="338"/>
      <c r="J2425" s="338"/>
    </row>
    <row r="2426" spans="2:10">
      <c r="B2426" s="651" t="s">
        <v>6</v>
      </c>
      <c r="C2426" s="1356">
        <v>4207</v>
      </c>
      <c r="D2426" s="747" t="str">
        <f t="shared" si="77"/>
        <v>IL4207</v>
      </c>
      <c r="E2426" s="1336">
        <v>1.4770000000000001</v>
      </c>
      <c r="F2426" s="644">
        <f t="shared" si="78"/>
        <v>1.429</v>
      </c>
      <c r="G2426" s="748" t="s">
        <v>280</v>
      </c>
      <c r="H2426" s="1337">
        <v>0.12</v>
      </c>
      <c r="I2426" s="338"/>
      <c r="J2426" s="338"/>
    </row>
    <row r="2427" spans="2:10">
      <c r="B2427" s="651" t="s">
        <v>6</v>
      </c>
      <c r="C2427" s="1356">
        <v>4239</v>
      </c>
      <c r="D2427" s="747" t="str">
        <f t="shared" si="77"/>
        <v>IL4239</v>
      </c>
      <c r="E2427" s="1336">
        <v>1.149</v>
      </c>
      <c r="F2427" s="644">
        <f t="shared" si="78"/>
        <v>1.1339999999999999</v>
      </c>
      <c r="G2427" s="748" t="s">
        <v>280</v>
      </c>
      <c r="H2427" s="1337">
        <v>0.68</v>
      </c>
      <c r="I2427" s="338"/>
      <c r="J2427" s="338"/>
    </row>
    <row r="2428" spans="2:10">
      <c r="B2428" s="651" t="s">
        <v>6</v>
      </c>
      <c r="C2428" s="1356">
        <v>4240</v>
      </c>
      <c r="D2428" s="747" t="str">
        <f t="shared" si="77"/>
        <v>IL4240</v>
      </c>
      <c r="E2428" s="1336">
        <v>1.0329999999999999</v>
      </c>
      <c r="F2428" s="644">
        <f t="shared" si="78"/>
        <v>1.03</v>
      </c>
      <c r="G2428" s="748" t="s">
        <v>280</v>
      </c>
      <c r="H2428" s="1337">
        <v>0.69</v>
      </c>
      <c r="I2428" s="338"/>
      <c r="J2428" s="338"/>
    </row>
    <row r="2429" spans="2:10">
      <c r="B2429" s="651" t="s">
        <v>6</v>
      </c>
      <c r="C2429" s="1356">
        <v>4243</v>
      </c>
      <c r="D2429" s="747" t="str">
        <f t="shared" si="77"/>
        <v>IL4243</v>
      </c>
      <c r="E2429" s="1336">
        <v>1.085</v>
      </c>
      <c r="F2429" s="644">
        <f t="shared" si="78"/>
        <v>1.077</v>
      </c>
      <c r="G2429" s="748" t="s">
        <v>280</v>
      </c>
      <c r="H2429" s="1337">
        <v>0.57999999999999996</v>
      </c>
      <c r="I2429" s="338"/>
      <c r="J2429" s="338"/>
    </row>
    <row r="2430" spans="2:10">
      <c r="B2430" s="651" t="s">
        <v>6</v>
      </c>
      <c r="C2430" s="1356">
        <v>4244</v>
      </c>
      <c r="D2430" s="747" t="str">
        <f t="shared" si="77"/>
        <v>IL4244</v>
      </c>
      <c r="E2430" s="1336">
        <v>1.0669999999999999</v>
      </c>
      <c r="F2430" s="644">
        <f t="shared" si="78"/>
        <v>1.06</v>
      </c>
      <c r="G2430" s="748" t="s">
        <v>280</v>
      </c>
      <c r="H2430" s="1337">
        <v>0.59</v>
      </c>
      <c r="I2430" s="338"/>
      <c r="J2430" s="338"/>
    </row>
    <row r="2431" spans="2:10">
      <c r="B2431" s="651" t="s">
        <v>6</v>
      </c>
      <c r="C2431" s="1356">
        <v>4250</v>
      </c>
      <c r="D2431" s="747" t="str">
        <f t="shared" si="77"/>
        <v>IL4250</v>
      </c>
      <c r="E2431" s="1336">
        <v>1.06</v>
      </c>
      <c r="F2431" s="644">
        <f t="shared" si="78"/>
        <v>1.054</v>
      </c>
      <c r="G2431" s="748" t="s">
        <v>280</v>
      </c>
      <c r="H2431" s="1337">
        <v>0.52</v>
      </c>
      <c r="I2431" s="338"/>
      <c r="J2431" s="338"/>
    </row>
    <row r="2432" spans="2:10">
      <c r="B2432" s="651" t="s">
        <v>6</v>
      </c>
      <c r="C2432" s="1356">
        <v>4251</v>
      </c>
      <c r="D2432" s="747" t="str">
        <f t="shared" si="77"/>
        <v>IL4251</v>
      </c>
      <c r="E2432" s="1336">
        <v>1.0269999999999999</v>
      </c>
      <c r="F2432" s="644">
        <f t="shared" si="78"/>
        <v>1.024</v>
      </c>
      <c r="G2432" s="748" t="s">
        <v>280</v>
      </c>
      <c r="H2432" s="1337">
        <v>0.46</v>
      </c>
      <c r="I2432" s="338"/>
      <c r="J2432" s="338"/>
    </row>
    <row r="2433" spans="2:10">
      <c r="B2433" s="651" t="s">
        <v>6</v>
      </c>
      <c r="C2433" s="1356">
        <v>4263</v>
      </c>
      <c r="D2433" s="747" t="str">
        <f t="shared" si="77"/>
        <v>IL4263</v>
      </c>
      <c r="E2433" s="1336">
        <v>1.004</v>
      </c>
      <c r="F2433" s="644">
        <f t="shared" si="78"/>
        <v>1.004</v>
      </c>
      <c r="G2433" s="748" t="s">
        <v>280</v>
      </c>
      <c r="H2433" s="1337">
        <v>0.47</v>
      </c>
      <c r="I2433" s="338"/>
      <c r="J2433" s="338"/>
    </row>
    <row r="2434" spans="2:10">
      <c r="B2434" s="651" t="s">
        <v>6</v>
      </c>
      <c r="C2434" s="1356">
        <v>4273</v>
      </c>
      <c r="D2434" s="747" t="str">
        <f t="shared" si="77"/>
        <v>IL4273</v>
      </c>
      <c r="E2434" s="1336">
        <v>0.97299999999999998</v>
      </c>
      <c r="F2434" s="644">
        <f t="shared" si="78"/>
        <v>0.97599999999999998</v>
      </c>
      <c r="G2434" s="748" t="s">
        <v>280</v>
      </c>
      <c r="H2434" s="1337">
        <v>0.62</v>
      </c>
      <c r="I2434" s="338"/>
      <c r="J2434" s="338"/>
    </row>
    <row r="2435" spans="2:10">
      <c r="B2435" s="651" t="s">
        <v>6</v>
      </c>
      <c r="C2435" s="1356">
        <v>4279</v>
      </c>
      <c r="D2435" s="747" t="str">
        <f t="shared" si="77"/>
        <v>IL4279</v>
      </c>
      <c r="E2435" s="1336">
        <v>1.163</v>
      </c>
      <c r="F2435" s="644">
        <f t="shared" si="78"/>
        <v>1.147</v>
      </c>
      <c r="G2435" s="748" t="s">
        <v>280</v>
      </c>
      <c r="H2435" s="1337">
        <v>0.63</v>
      </c>
      <c r="I2435" s="338"/>
      <c r="J2435" s="338"/>
    </row>
    <row r="2436" spans="2:10">
      <c r="B2436" s="651" t="s">
        <v>6</v>
      </c>
      <c r="C2436" s="1356">
        <v>4283</v>
      </c>
      <c r="D2436" s="747" t="str">
        <f t="shared" si="77"/>
        <v>IL4283</v>
      </c>
      <c r="E2436" s="1336">
        <v>0.995</v>
      </c>
      <c r="F2436" s="644">
        <f t="shared" si="78"/>
        <v>0.996</v>
      </c>
      <c r="G2436" s="748" t="s">
        <v>280</v>
      </c>
      <c r="H2436" s="1337">
        <v>0.61</v>
      </c>
      <c r="I2436" s="338"/>
      <c r="J2436" s="338"/>
    </row>
    <row r="2437" spans="2:10">
      <c r="B2437" s="651" t="s">
        <v>6</v>
      </c>
      <c r="C2437" s="1356">
        <v>4299</v>
      </c>
      <c r="D2437" s="747" t="str">
        <f t="shared" si="77"/>
        <v>IL4299</v>
      </c>
      <c r="E2437" s="1336">
        <v>0.98399999999999999</v>
      </c>
      <c r="F2437" s="644">
        <f t="shared" si="78"/>
        <v>0.98599999999999999</v>
      </c>
      <c r="G2437" s="748" t="s">
        <v>280</v>
      </c>
      <c r="H2437" s="1337">
        <v>0.45</v>
      </c>
      <c r="I2437" s="338"/>
      <c r="J2437" s="338"/>
    </row>
    <row r="2438" spans="2:10">
      <c r="B2438" s="651" t="s">
        <v>6</v>
      </c>
      <c r="C2438" s="1356">
        <v>4304</v>
      </c>
      <c r="D2438" s="747" t="str">
        <f t="shared" si="77"/>
        <v>IL4304</v>
      </c>
      <c r="E2438" s="1336">
        <v>1.0009999999999999</v>
      </c>
      <c r="F2438" s="644">
        <f t="shared" si="78"/>
        <v>1.0009999999999999</v>
      </c>
      <c r="G2438" s="748" t="s">
        <v>280</v>
      </c>
      <c r="H2438" s="1337">
        <v>0.69</v>
      </c>
      <c r="I2438" s="338"/>
      <c r="J2438" s="338"/>
    </row>
    <row r="2439" spans="2:10">
      <c r="B2439" s="651" t="s">
        <v>6</v>
      </c>
      <c r="C2439" s="1356">
        <v>4307</v>
      </c>
      <c r="D2439" s="747" t="str">
        <f t="shared" si="77"/>
        <v>IL4307</v>
      </c>
      <c r="E2439" s="1336">
        <v>0.95099999999999996</v>
      </c>
      <c r="F2439" s="644">
        <f t="shared" si="78"/>
        <v>0.95599999999999996</v>
      </c>
      <c r="G2439" s="748" t="s">
        <v>280</v>
      </c>
      <c r="H2439" s="1337">
        <v>0.46</v>
      </c>
      <c r="I2439" s="338"/>
      <c r="J2439" s="338"/>
    </row>
    <row r="2440" spans="2:10">
      <c r="B2440" s="651" t="s">
        <v>6</v>
      </c>
      <c r="C2440" s="1356">
        <v>4351</v>
      </c>
      <c r="D2440" s="747" t="str">
        <f t="shared" si="77"/>
        <v>IL4351</v>
      </c>
      <c r="E2440" s="1336">
        <v>0.98699999999999999</v>
      </c>
      <c r="F2440" s="644">
        <f t="shared" si="78"/>
        <v>0.98799999999999999</v>
      </c>
      <c r="G2440" s="748" t="s">
        <v>280</v>
      </c>
      <c r="H2440" s="1337">
        <v>0.4</v>
      </c>
      <c r="I2440" s="338"/>
      <c r="J2440" s="338"/>
    </row>
    <row r="2441" spans="2:10">
      <c r="B2441" s="651" t="s">
        <v>6</v>
      </c>
      <c r="C2441" s="1356">
        <v>4352</v>
      </c>
      <c r="D2441" s="747" t="str">
        <f t="shared" si="77"/>
        <v>IL4352</v>
      </c>
      <c r="E2441" s="1336">
        <v>0.97699999999999998</v>
      </c>
      <c r="F2441" s="644">
        <f t="shared" si="78"/>
        <v>0.97899999999999998</v>
      </c>
      <c r="G2441" s="748" t="s">
        <v>280</v>
      </c>
      <c r="H2441" s="1337">
        <v>0.45</v>
      </c>
      <c r="I2441" s="338"/>
      <c r="J2441" s="338"/>
    </row>
    <row r="2442" spans="2:10">
      <c r="B2442" s="651" t="s">
        <v>6</v>
      </c>
      <c r="C2442" s="1356">
        <v>4361</v>
      </c>
      <c r="D2442" s="747" t="str">
        <f t="shared" si="77"/>
        <v>IL4361</v>
      </c>
      <c r="E2442" s="1336">
        <v>1.0049999999999999</v>
      </c>
      <c r="F2442" s="644">
        <f t="shared" si="78"/>
        <v>1.0049999999999999</v>
      </c>
      <c r="G2442" s="748" t="s">
        <v>280</v>
      </c>
      <c r="H2442" s="1337">
        <v>0.1</v>
      </c>
      <c r="I2442" s="338"/>
      <c r="J2442" s="338"/>
    </row>
    <row r="2443" spans="2:10">
      <c r="B2443" s="651" t="s">
        <v>6</v>
      </c>
      <c r="C2443" s="1356">
        <v>4410</v>
      </c>
      <c r="D2443" s="747" t="str">
        <f t="shared" ref="D2443:D2506" si="79">B2443&amp;TEXT(C2443,"0000")</f>
        <v>IL4410</v>
      </c>
      <c r="E2443" s="1336">
        <v>0.88100000000000001</v>
      </c>
      <c r="F2443" s="644">
        <f t="shared" ref="F2443:F2506" si="80">IF(E2443="NA","NA",ROUND((E2443-1)*0.9+1,3))</f>
        <v>0.89300000000000002</v>
      </c>
      <c r="G2443" s="748" t="s">
        <v>280</v>
      </c>
      <c r="H2443" s="1337">
        <v>0.77</v>
      </c>
      <c r="I2443" s="338"/>
      <c r="J2443" s="338"/>
    </row>
    <row r="2444" spans="2:10">
      <c r="B2444" s="651" t="s">
        <v>6</v>
      </c>
      <c r="C2444" s="1356">
        <v>4420</v>
      </c>
      <c r="D2444" s="747" t="str">
        <f t="shared" si="79"/>
        <v>IL4420</v>
      </c>
      <c r="E2444" s="1336">
        <v>1.1519999999999999</v>
      </c>
      <c r="F2444" s="644">
        <f t="shared" si="80"/>
        <v>1.137</v>
      </c>
      <c r="G2444" s="748" t="s">
        <v>280</v>
      </c>
      <c r="H2444" s="1337">
        <v>0.98</v>
      </c>
      <c r="I2444" s="338"/>
      <c r="J2444" s="338"/>
    </row>
    <row r="2445" spans="2:10">
      <c r="B2445" s="651" t="s">
        <v>6</v>
      </c>
      <c r="C2445" s="1356">
        <v>4431</v>
      </c>
      <c r="D2445" s="747" t="str">
        <f t="shared" si="79"/>
        <v>IL4431</v>
      </c>
      <c r="E2445" s="1336">
        <v>0.95299999999999996</v>
      </c>
      <c r="F2445" s="644">
        <f t="shared" si="80"/>
        <v>0.95799999999999996</v>
      </c>
      <c r="G2445" s="748" t="s">
        <v>280</v>
      </c>
      <c r="H2445" s="1337">
        <v>0.59</v>
      </c>
      <c r="I2445" s="338"/>
      <c r="J2445" s="338"/>
    </row>
    <row r="2446" spans="2:10">
      <c r="B2446" s="651" t="s">
        <v>6</v>
      </c>
      <c r="C2446" s="1356">
        <v>4432</v>
      </c>
      <c r="D2446" s="747" t="str">
        <f t="shared" si="79"/>
        <v>IL4432</v>
      </c>
      <c r="E2446" s="1336">
        <v>1.0049999999999999</v>
      </c>
      <c r="F2446" s="644">
        <f t="shared" si="80"/>
        <v>1.0049999999999999</v>
      </c>
      <c r="G2446" s="748" t="s">
        <v>280</v>
      </c>
      <c r="H2446" s="1337">
        <v>0.45</v>
      </c>
      <c r="I2446" s="338"/>
      <c r="J2446" s="338"/>
    </row>
    <row r="2447" spans="2:10">
      <c r="B2447" s="651" t="s">
        <v>6</v>
      </c>
      <c r="C2447" s="1356">
        <v>4452</v>
      </c>
      <c r="D2447" s="747" t="str">
        <f t="shared" si="79"/>
        <v>IL4452</v>
      </c>
      <c r="E2447" s="1336">
        <v>0.995</v>
      </c>
      <c r="F2447" s="644">
        <f t="shared" si="80"/>
        <v>0.996</v>
      </c>
      <c r="G2447" s="748" t="s">
        <v>280</v>
      </c>
      <c r="H2447" s="1337">
        <v>0.6</v>
      </c>
      <c r="I2447" s="338"/>
      <c r="J2447" s="338"/>
    </row>
    <row r="2448" spans="2:10">
      <c r="B2448" s="651" t="s">
        <v>6</v>
      </c>
      <c r="C2448" s="1356">
        <v>4459</v>
      </c>
      <c r="D2448" s="747" t="str">
        <f t="shared" si="79"/>
        <v>IL4459</v>
      </c>
      <c r="E2448" s="1336">
        <v>0.95299999999999996</v>
      </c>
      <c r="F2448" s="644">
        <f t="shared" si="80"/>
        <v>0.95799999999999996</v>
      </c>
      <c r="G2448" s="748" t="s">
        <v>280</v>
      </c>
      <c r="H2448" s="1337">
        <v>0.68</v>
      </c>
      <c r="I2448" s="338"/>
      <c r="J2448" s="338"/>
    </row>
    <row r="2449" spans="2:10">
      <c r="B2449" s="651" t="s">
        <v>6</v>
      </c>
      <c r="C2449" s="1356">
        <v>4470</v>
      </c>
      <c r="D2449" s="747" t="str">
        <f t="shared" si="79"/>
        <v>IL4470</v>
      </c>
      <c r="E2449" s="1336">
        <v>1</v>
      </c>
      <c r="F2449" s="644">
        <f t="shared" si="80"/>
        <v>1</v>
      </c>
      <c r="G2449" s="748" t="s">
        <v>280</v>
      </c>
      <c r="H2449" s="1337">
        <v>0.64</v>
      </c>
      <c r="I2449" s="338"/>
      <c r="J2449" s="338"/>
    </row>
    <row r="2450" spans="2:10">
      <c r="B2450" s="651" t="s">
        <v>6</v>
      </c>
      <c r="C2450" s="1356">
        <v>4484</v>
      </c>
      <c r="D2450" s="747" t="str">
        <f t="shared" si="79"/>
        <v>IL4484</v>
      </c>
      <c r="E2450" s="1336">
        <v>0.95</v>
      </c>
      <c r="F2450" s="644">
        <f t="shared" si="80"/>
        <v>0.95499999999999996</v>
      </c>
      <c r="G2450" s="748" t="s">
        <v>280</v>
      </c>
      <c r="H2450" s="1337">
        <v>0.57999999999999996</v>
      </c>
      <c r="I2450" s="338"/>
      <c r="J2450" s="338"/>
    </row>
    <row r="2451" spans="2:10">
      <c r="B2451" s="651" t="s">
        <v>6</v>
      </c>
      <c r="C2451" s="1356">
        <v>4493</v>
      </c>
      <c r="D2451" s="747" t="str">
        <f t="shared" si="79"/>
        <v>IL4493</v>
      </c>
      <c r="E2451" s="1336">
        <v>1.046</v>
      </c>
      <c r="F2451" s="644">
        <f t="shared" si="80"/>
        <v>1.0409999999999999</v>
      </c>
      <c r="G2451" s="748" t="s">
        <v>280</v>
      </c>
      <c r="H2451" s="1337">
        <v>0.49</v>
      </c>
      <c r="I2451" s="338"/>
      <c r="J2451" s="338"/>
    </row>
    <row r="2452" spans="2:10">
      <c r="B2452" s="651" t="s">
        <v>6</v>
      </c>
      <c r="C2452" s="1356">
        <v>4511</v>
      </c>
      <c r="D2452" s="747" t="str">
        <f t="shared" si="79"/>
        <v>IL4511</v>
      </c>
      <c r="E2452" s="1336">
        <v>1.016</v>
      </c>
      <c r="F2452" s="644">
        <f t="shared" si="80"/>
        <v>1.014</v>
      </c>
      <c r="G2452" s="748" t="s">
        <v>280</v>
      </c>
      <c r="H2452" s="1337">
        <v>0.14000000000000001</v>
      </c>
      <c r="I2452" s="338"/>
      <c r="J2452" s="338"/>
    </row>
    <row r="2453" spans="2:10">
      <c r="B2453" s="651" t="s">
        <v>6</v>
      </c>
      <c r="C2453" s="1356">
        <v>4557</v>
      </c>
      <c r="D2453" s="747" t="str">
        <f t="shared" si="79"/>
        <v>IL4557</v>
      </c>
      <c r="E2453" s="1336">
        <v>1.07</v>
      </c>
      <c r="F2453" s="644">
        <f t="shared" si="80"/>
        <v>1.0629999999999999</v>
      </c>
      <c r="G2453" s="748" t="s">
        <v>280</v>
      </c>
      <c r="H2453" s="1337">
        <v>0.44</v>
      </c>
      <c r="I2453" s="338"/>
      <c r="J2453" s="338"/>
    </row>
    <row r="2454" spans="2:10">
      <c r="B2454" s="651" t="s">
        <v>6</v>
      </c>
      <c r="C2454" s="1356">
        <v>4558</v>
      </c>
      <c r="D2454" s="747" t="str">
        <f t="shared" si="79"/>
        <v>IL4558</v>
      </c>
      <c r="E2454" s="1336">
        <v>0.995</v>
      </c>
      <c r="F2454" s="644">
        <f t="shared" si="80"/>
        <v>0.996</v>
      </c>
      <c r="G2454" s="748" t="s">
        <v>280</v>
      </c>
      <c r="H2454" s="1337">
        <v>0.44</v>
      </c>
      <c r="I2454" s="338"/>
      <c r="J2454" s="338"/>
    </row>
    <row r="2455" spans="2:10">
      <c r="B2455" s="651" t="s">
        <v>6</v>
      </c>
      <c r="C2455" s="1356">
        <v>4568</v>
      </c>
      <c r="D2455" s="747" t="str">
        <f t="shared" si="79"/>
        <v>IL4568</v>
      </c>
      <c r="E2455" s="1336">
        <v>1.093</v>
      </c>
      <c r="F2455" s="644">
        <f t="shared" si="80"/>
        <v>1.0840000000000001</v>
      </c>
      <c r="G2455" s="748" t="s">
        <v>280</v>
      </c>
      <c r="H2455" s="1337">
        <v>0.44</v>
      </c>
      <c r="I2455" s="338"/>
      <c r="J2455" s="338"/>
    </row>
    <row r="2456" spans="2:10">
      <c r="B2456" s="651" t="s">
        <v>6</v>
      </c>
      <c r="C2456" s="1356">
        <v>4581</v>
      </c>
      <c r="D2456" s="747" t="str">
        <f t="shared" si="79"/>
        <v>IL4581</v>
      </c>
      <c r="E2456" s="1336">
        <v>1.595</v>
      </c>
      <c r="F2456" s="644">
        <f t="shared" si="80"/>
        <v>1.536</v>
      </c>
      <c r="G2456" s="748" t="s">
        <v>280</v>
      </c>
      <c r="H2456" s="1337">
        <v>0.48</v>
      </c>
      <c r="I2456" s="338"/>
      <c r="J2456" s="338"/>
    </row>
    <row r="2457" spans="2:10">
      <c r="B2457" s="651" t="s">
        <v>6</v>
      </c>
      <c r="C2457" s="1356">
        <v>4583</v>
      </c>
      <c r="D2457" s="747" t="str">
        <f t="shared" si="79"/>
        <v>IL4583</v>
      </c>
      <c r="E2457" s="1336">
        <v>1.0409999999999999</v>
      </c>
      <c r="F2457" s="644">
        <f t="shared" si="80"/>
        <v>1.0369999999999999</v>
      </c>
      <c r="G2457" s="748" t="s">
        <v>280</v>
      </c>
      <c r="H2457" s="1337">
        <v>0.6</v>
      </c>
      <c r="I2457" s="338"/>
      <c r="J2457" s="338"/>
    </row>
    <row r="2458" spans="2:10">
      <c r="B2458" s="651" t="s">
        <v>6</v>
      </c>
      <c r="C2458" s="1356">
        <v>4611</v>
      </c>
      <c r="D2458" s="747" t="str">
        <f t="shared" si="79"/>
        <v>IL4611</v>
      </c>
      <c r="E2458" s="1336">
        <v>1.024</v>
      </c>
      <c r="F2458" s="644">
        <f t="shared" si="80"/>
        <v>1.022</v>
      </c>
      <c r="G2458" s="748" t="s">
        <v>280</v>
      </c>
      <c r="H2458" s="1337">
        <v>0.34</v>
      </c>
      <c r="I2458" s="338"/>
      <c r="J2458" s="338"/>
    </row>
    <row r="2459" spans="2:10">
      <c r="B2459" s="651" t="s">
        <v>6</v>
      </c>
      <c r="C2459" s="1356">
        <v>4635</v>
      </c>
      <c r="D2459" s="747" t="str">
        <f t="shared" si="79"/>
        <v>IL4635</v>
      </c>
      <c r="E2459" s="1336">
        <v>1.1459999999999999</v>
      </c>
      <c r="F2459" s="644">
        <f t="shared" si="80"/>
        <v>1.131</v>
      </c>
      <c r="G2459" s="748" t="s">
        <v>280</v>
      </c>
      <c r="H2459" s="1337">
        <v>0.51</v>
      </c>
      <c r="I2459" s="338"/>
      <c r="J2459" s="338"/>
    </row>
    <row r="2460" spans="2:10">
      <c r="B2460" s="651" t="s">
        <v>6</v>
      </c>
      <c r="C2460" s="1356">
        <v>4653</v>
      </c>
      <c r="D2460" s="747" t="str">
        <f t="shared" si="79"/>
        <v>IL4653</v>
      </c>
      <c r="E2460" s="1336">
        <v>1.0189999999999999</v>
      </c>
      <c r="F2460" s="644">
        <f t="shared" si="80"/>
        <v>1.0169999999999999</v>
      </c>
      <c r="G2460" s="748" t="s">
        <v>280</v>
      </c>
      <c r="H2460" s="1337">
        <v>0.45</v>
      </c>
      <c r="I2460" s="338"/>
      <c r="J2460" s="338"/>
    </row>
    <row r="2461" spans="2:10">
      <c r="B2461" s="651" t="s">
        <v>6</v>
      </c>
      <c r="C2461" s="1356">
        <v>4665</v>
      </c>
      <c r="D2461" s="747" t="str">
        <f t="shared" si="79"/>
        <v>IL4665</v>
      </c>
      <c r="E2461" s="1336">
        <v>1.044</v>
      </c>
      <c r="F2461" s="644">
        <f t="shared" si="80"/>
        <v>1.04</v>
      </c>
      <c r="G2461" s="748" t="s">
        <v>280</v>
      </c>
      <c r="H2461" s="1337">
        <v>0.95</v>
      </c>
      <c r="I2461" s="338"/>
      <c r="J2461" s="338"/>
    </row>
    <row r="2462" spans="2:10">
      <c r="B2462" s="651" t="s">
        <v>6</v>
      </c>
      <c r="C2462" s="1356">
        <v>4683</v>
      </c>
      <c r="D2462" s="747" t="str">
        <f t="shared" si="79"/>
        <v>IL4683</v>
      </c>
      <c r="E2462" s="1336">
        <v>0.997</v>
      </c>
      <c r="F2462" s="644">
        <f t="shared" si="80"/>
        <v>0.997</v>
      </c>
      <c r="G2462" s="748" t="s">
        <v>280</v>
      </c>
      <c r="H2462" s="1337">
        <v>0.65</v>
      </c>
      <c r="I2462" s="338"/>
      <c r="J2462" s="338"/>
    </row>
    <row r="2463" spans="2:10">
      <c r="B2463" s="651" t="s">
        <v>6</v>
      </c>
      <c r="C2463" s="1356">
        <v>4686</v>
      </c>
      <c r="D2463" s="747" t="str">
        <f t="shared" si="79"/>
        <v>IL4686</v>
      </c>
      <c r="E2463" s="1336">
        <v>1.0049999999999999</v>
      </c>
      <c r="F2463" s="644">
        <f t="shared" si="80"/>
        <v>1.0049999999999999</v>
      </c>
      <c r="G2463" s="748" t="s">
        <v>280</v>
      </c>
      <c r="H2463" s="1337">
        <v>0.51</v>
      </c>
      <c r="I2463" s="338"/>
      <c r="J2463" s="338"/>
    </row>
    <row r="2464" spans="2:10">
      <c r="B2464" s="651" t="s">
        <v>6</v>
      </c>
      <c r="C2464" s="1356">
        <v>4692</v>
      </c>
      <c r="D2464" s="747" t="str">
        <f t="shared" si="79"/>
        <v>IL4692</v>
      </c>
      <c r="E2464" s="1336">
        <v>1.081</v>
      </c>
      <c r="F2464" s="644">
        <f t="shared" si="80"/>
        <v>1.073</v>
      </c>
      <c r="G2464" s="748" t="s">
        <v>280</v>
      </c>
      <c r="H2464" s="1337">
        <v>0.33</v>
      </c>
      <c r="I2464" s="338"/>
      <c r="J2464" s="338"/>
    </row>
    <row r="2465" spans="2:10">
      <c r="B2465" s="651" t="s">
        <v>6</v>
      </c>
      <c r="C2465" s="1356">
        <v>4693</v>
      </c>
      <c r="D2465" s="747" t="str">
        <f t="shared" si="79"/>
        <v>IL4693</v>
      </c>
      <c r="E2465" s="1336">
        <v>1.0389999999999999</v>
      </c>
      <c r="F2465" s="644">
        <f t="shared" si="80"/>
        <v>1.0349999999999999</v>
      </c>
      <c r="G2465" s="748" t="s">
        <v>280</v>
      </c>
      <c r="H2465" s="1337">
        <v>0.36</v>
      </c>
      <c r="I2465" s="338"/>
      <c r="J2465" s="338"/>
    </row>
    <row r="2466" spans="2:10">
      <c r="B2466" s="651" t="s">
        <v>6</v>
      </c>
      <c r="C2466" s="1356">
        <v>4703</v>
      </c>
      <c r="D2466" s="747" t="str">
        <f t="shared" si="79"/>
        <v>IL4703</v>
      </c>
      <c r="E2466" s="1336">
        <v>1.0049999999999999</v>
      </c>
      <c r="F2466" s="644">
        <f t="shared" si="80"/>
        <v>1.0049999999999999</v>
      </c>
      <c r="G2466" s="748" t="s">
        <v>280</v>
      </c>
      <c r="H2466" s="1337">
        <v>0.55000000000000004</v>
      </c>
      <c r="I2466" s="338"/>
      <c r="J2466" s="338"/>
    </row>
    <row r="2467" spans="2:10">
      <c r="B2467" s="651" t="s">
        <v>6</v>
      </c>
      <c r="C2467" s="1356">
        <v>4717</v>
      </c>
      <c r="D2467" s="747" t="str">
        <f t="shared" si="79"/>
        <v>IL4717</v>
      </c>
      <c r="E2467" s="1336">
        <v>0.63400000000000001</v>
      </c>
      <c r="F2467" s="644">
        <f t="shared" si="80"/>
        <v>0.67100000000000004</v>
      </c>
      <c r="G2467" s="748" t="s">
        <v>280</v>
      </c>
      <c r="H2467" s="1337">
        <v>0.3</v>
      </c>
      <c r="I2467" s="338"/>
      <c r="J2467" s="338"/>
    </row>
    <row r="2468" spans="2:10">
      <c r="B2468" s="651" t="s">
        <v>6</v>
      </c>
      <c r="C2468" s="1356">
        <v>4720</v>
      </c>
      <c r="D2468" s="747" t="str">
        <f t="shared" si="79"/>
        <v>IL4720</v>
      </c>
      <c r="E2468" s="1336">
        <v>1.08</v>
      </c>
      <c r="F2468" s="644">
        <f t="shared" si="80"/>
        <v>1.0720000000000001</v>
      </c>
      <c r="G2468" s="748" t="s">
        <v>280</v>
      </c>
      <c r="H2468" s="1337">
        <v>0.49</v>
      </c>
      <c r="I2468" s="338"/>
      <c r="J2468" s="338"/>
    </row>
    <row r="2469" spans="2:10">
      <c r="B2469" s="651" t="s">
        <v>6</v>
      </c>
      <c r="C2469" s="1356">
        <v>4740</v>
      </c>
      <c r="D2469" s="747" t="str">
        <f t="shared" si="79"/>
        <v>IL4740</v>
      </c>
      <c r="E2469" s="1336">
        <v>1.139</v>
      </c>
      <c r="F2469" s="644">
        <f t="shared" si="80"/>
        <v>1.125</v>
      </c>
      <c r="G2469" s="748" t="s">
        <v>280</v>
      </c>
      <c r="H2469" s="1337">
        <v>0.34</v>
      </c>
      <c r="I2469" s="338"/>
      <c r="J2469" s="338"/>
    </row>
    <row r="2470" spans="2:10">
      <c r="B2470" s="651" t="s">
        <v>6</v>
      </c>
      <c r="C2470" s="1356">
        <v>4741</v>
      </c>
      <c r="D2470" s="747" t="str">
        <f t="shared" si="79"/>
        <v>IL4741</v>
      </c>
      <c r="E2470" s="1336">
        <v>1</v>
      </c>
      <c r="F2470" s="644">
        <f t="shared" si="80"/>
        <v>1</v>
      </c>
      <c r="G2470" s="748" t="s">
        <v>280</v>
      </c>
      <c r="H2470" s="1337">
        <v>0.5</v>
      </c>
      <c r="I2470" s="338"/>
      <c r="J2470" s="338"/>
    </row>
    <row r="2471" spans="2:10">
      <c r="B2471" s="651" t="s">
        <v>6</v>
      </c>
      <c r="C2471" s="1356">
        <v>4751</v>
      </c>
      <c r="D2471" s="747" t="str">
        <f t="shared" si="79"/>
        <v>IL4751</v>
      </c>
      <c r="E2471" s="1336">
        <v>1.4770000000000001</v>
      </c>
      <c r="F2471" s="644">
        <f t="shared" si="80"/>
        <v>1.429</v>
      </c>
      <c r="G2471" s="748" t="s">
        <v>280</v>
      </c>
      <c r="H2471" s="1337">
        <v>0.12</v>
      </c>
      <c r="I2471" s="338"/>
      <c r="J2471" s="338"/>
    </row>
    <row r="2472" spans="2:10">
      <c r="B2472" s="651" t="s">
        <v>6</v>
      </c>
      <c r="C2472" s="1356">
        <v>4771</v>
      </c>
      <c r="D2472" s="747" t="str">
        <f t="shared" si="79"/>
        <v>IL4771</v>
      </c>
      <c r="E2472" s="1336">
        <v>0.97699999999999998</v>
      </c>
      <c r="F2472" s="644">
        <f t="shared" si="80"/>
        <v>0.97899999999999998</v>
      </c>
      <c r="G2472" s="748" t="s">
        <v>280</v>
      </c>
      <c r="H2472" s="1337">
        <v>0.56000000000000005</v>
      </c>
      <c r="I2472" s="338"/>
      <c r="J2472" s="338"/>
    </row>
    <row r="2473" spans="2:10">
      <c r="B2473" s="651" t="s">
        <v>6</v>
      </c>
      <c r="C2473" s="1356">
        <v>4777</v>
      </c>
      <c r="D2473" s="747" t="str">
        <f t="shared" si="79"/>
        <v>IL4777</v>
      </c>
      <c r="E2473" s="1336">
        <v>1.117</v>
      </c>
      <c r="F2473" s="644">
        <f t="shared" si="80"/>
        <v>1.105</v>
      </c>
      <c r="G2473" s="748" t="s">
        <v>280</v>
      </c>
      <c r="H2473" s="1337">
        <v>0.53</v>
      </c>
      <c r="I2473" s="338"/>
      <c r="J2473" s="338"/>
    </row>
    <row r="2474" spans="2:10">
      <c r="B2474" s="651" t="s">
        <v>6</v>
      </c>
      <c r="C2474" s="1356">
        <v>4825</v>
      </c>
      <c r="D2474" s="747" t="str">
        <f t="shared" si="79"/>
        <v>IL4825</v>
      </c>
      <c r="E2474" s="1336">
        <v>1.0640000000000001</v>
      </c>
      <c r="F2474" s="644">
        <f t="shared" si="80"/>
        <v>1.0580000000000001</v>
      </c>
      <c r="G2474" s="748" t="s">
        <v>280</v>
      </c>
      <c r="H2474" s="1337">
        <v>0.35</v>
      </c>
      <c r="I2474" s="338"/>
      <c r="J2474" s="338"/>
    </row>
    <row r="2475" spans="2:10">
      <c r="B2475" s="651" t="s">
        <v>6</v>
      </c>
      <c r="C2475" s="1356">
        <v>4828</v>
      </c>
      <c r="D2475" s="747" t="str">
        <f t="shared" si="79"/>
        <v>IL4828</v>
      </c>
      <c r="E2475" s="1336">
        <v>1.079</v>
      </c>
      <c r="F2475" s="644">
        <f t="shared" si="80"/>
        <v>1.071</v>
      </c>
      <c r="G2475" s="748" t="s">
        <v>280</v>
      </c>
      <c r="H2475" s="1337">
        <v>0.33</v>
      </c>
      <c r="I2475" s="338"/>
      <c r="J2475" s="338"/>
    </row>
    <row r="2476" spans="2:10">
      <c r="B2476" s="651" t="s">
        <v>6</v>
      </c>
      <c r="C2476" s="1356">
        <v>4829</v>
      </c>
      <c r="D2476" s="747" t="str">
        <f t="shared" si="79"/>
        <v>IL4829</v>
      </c>
      <c r="E2476" s="1336">
        <v>1.1000000000000001</v>
      </c>
      <c r="F2476" s="644">
        <f t="shared" si="80"/>
        <v>1.0900000000000001</v>
      </c>
      <c r="G2476" s="748" t="s">
        <v>280</v>
      </c>
      <c r="H2476" s="1337">
        <v>0.33</v>
      </c>
      <c r="I2476" s="338"/>
      <c r="J2476" s="338"/>
    </row>
    <row r="2477" spans="2:10">
      <c r="B2477" s="651" t="s">
        <v>6</v>
      </c>
      <c r="C2477" s="1356">
        <v>4902</v>
      </c>
      <c r="D2477" s="747" t="str">
        <f t="shared" si="79"/>
        <v>IL4902</v>
      </c>
      <c r="E2477" s="1336">
        <v>0.98599999999999999</v>
      </c>
      <c r="F2477" s="644">
        <f t="shared" si="80"/>
        <v>0.98699999999999999</v>
      </c>
      <c r="G2477" s="748" t="s">
        <v>280</v>
      </c>
      <c r="H2477" s="1337">
        <v>0.66</v>
      </c>
      <c r="I2477" s="338"/>
      <c r="J2477" s="338"/>
    </row>
    <row r="2478" spans="2:10">
      <c r="B2478" s="651" t="s">
        <v>6</v>
      </c>
      <c r="C2478" s="1356">
        <v>4923</v>
      </c>
      <c r="D2478" s="747" t="str">
        <f t="shared" si="79"/>
        <v>IL4923</v>
      </c>
      <c r="E2478" s="1336">
        <v>1.036</v>
      </c>
      <c r="F2478" s="644">
        <f t="shared" si="80"/>
        <v>1.032</v>
      </c>
      <c r="G2478" s="748" t="s">
        <v>280</v>
      </c>
      <c r="H2478" s="1337">
        <v>0.43</v>
      </c>
      <c r="I2478" s="338"/>
      <c r="J2478" s="338"/>
    </row>
    <row r="2479" spans="2:10">
      <c r="B2479" s="651" t="s">
        <v>6</v>
      </c>
      <c r="C2479" s="1356">
        <v>4940</v>
      </c>
      <c r="D2479" s="747" t="str">
        <f t="shared" si="79"/>
        <v>IL4940</v>
      </c>
      <c r="E2479" s="1336">
        <v>1.0429999999999999</v>
      </c>
      <c r="F2479" s="644">
        <f t="shared" si="80"/>
        <v>1.0389999999999999</v>
      </c>
      <c r="G2479" s="748" t="s">
        <v>280</v>
      </c>
      <c r="H2479" s="1337">
        <v>0.41</v>
      </c>
      <c r="I2479" s="338"/>
      <c r="J2479" s="338"/>
    </row>
    <row r="2480" spans="2:10">
      <c r="B2480" s="651" t="s">
        <v>6</v>
      </c>
      <c r="C2480" s="1356">
        <v>5020</v>
      </c>
      <c r="D2480" s="747" t="str">
        <f t="shared" si="79"/>
        <v>IL5020</v>
      </c>
      <c r="E2480" s="1336">
        <v>1.361</v>
      </c>
      <c r="F2480" s="644">
        <f t="shared" si="80"/>
        <v>1.325</v>
      </c>
      <c r="G2480" s="748" t="s">
        <v>280</v>
      </c>
      <c r="H2480" s="1337">
        <v>0.62</v>
      </c>
      <c r="I2480" s="338"/>
      <c r="J2480" s="338"/>
    </row>
    <row r="2481" spans="2:10">
      <c r="B2481" s="651" t="s">
        <v>6</v>
      </c>
      <c r="C2481" s="1356">
        <v>5022</v>
      </c>
      <c r="D2481" s="747" t="str">
        <f t="shared" si="79"/>
        <v>IL5022</v>
      </c>
      <c r="E2481" s="1336">
        <v>1.421</v>
      </c>
      <c r="F2481" s="644">
        <f t="shared" si="80"/>
        <v>1.379</v>
      </c>
      <c r="G2481" s="748" t="s">
        <v>280</v>
      </c>
      <c r="H2481" s="1337">
        <v>0.73</v>
      </c>
      <c r="I2481" s="338"/>
      <c r="J2481" s="338"/>
    </row>
    <row r="2482" spans="2:10">
      <c r="B2482" s="651" t="s">
        <v>6</v>
      </c>
      <c r="C2482" s="1356">
        <v>5037</v>
      </c>
      <c r="D2482" s="747" t="str">
        <f t="shared" si="79"/>
        <v>IL5037</v>
      </c>
      <c r="E2482" s="1336">
        <v>1.4019999999999999</v>
      </c>
      <c r="F2482" s="644">
        <f t="shared" si="80"/>
        <v>1.3620000000000001</v>
      </c>
      <c r="G2482" s="748" t="s">
        <v>280</v>
      </c>
      <c r="H2482" s="1337">
        <v>1.1100000000000001</v>
      </c>
      <c r="I2482" s="338"/>
      <c r="J2482" s="338"/>
    </row>
    <row r="2483" spans="2:10">
      <c r="B2483" s="651" t="s">
        <v>6</v>
      </c>
      <c r="C2483" s="1356">
        <v>5040</v>
      </c>
      <c r="D2483" s="747" t="str">
        <f t="shared" si="79"/>
        <v>IL5040</v>
      </c>
      <c r="E2483" s="1336">
        <v>1.498</v>
      </c>
      <c r="F2483" s="644">
        <f t="shared" si="80"/>
        <v>1.448</v>
      </c>
      <c r="G2483" s="748" t="s">
        <v>280</v>
      </c>
      <c r="H2483" s="1337">
        <v>1.44</v>
      </c>
      <c r="I2483" s="338"/>
      <c r="J2483" s="338"/>
    </row>
    <row r="2484" spans="2:10">
      <c r="B2484" s="651" t="s">
        <v>6</v>
      </c>
      <c r="C2484" s="1356">
        <v>5057</v>
      </c>
      <c r="D2484" s="747" t="str">
        <f t="shared" si="79"/>
        <v>IL5057</v>
      </c>
      <c r="E2484" s="1336">
        <v>1.397</v>
      </c>
      <c r="F2484" s="644">
        <f t="shared" si="80"/>
        <v>1.357</v>
      </c>
      <c r="G2484" s="748" t="s">
        <v>280</v>
      </c>
      <c r="H2484" s="1337">
        <v>0.72</v>
      </c>
      <c r="I2484" s="338"/>
      <c r="J2484" s="338"/>
    </row>
    <row r="2485" spans="2:10">
      <c r="B2485" s="651" t="s">
        <v>6</v>
      </c>
      <c r="C2485" s="1356">
        <v>5059</v>
      </c>
      <c r="D2485" s="747" t="str">
        <f t="shared" si="79"/>
        <v>IL5059</v>
      </c>
      <c r="E2485" s="1336">
        <v>1.498</v>
      </c>
      <c r="F2485" s="644">
        <f t="shared" si="80"/>
        <v>1.448</v>
      </c>
      <c r="G2485" s="748" t="s">
        <v>280</v>
      </c>
      <c r="H2485" s="1337">
        <v>1.1299999999999999</v>
      </c>
      <c r="I2485" s="338"/>
      <c r="J2485" s="338"/>
    </row>
    <row r="2486" spans="2:10">
      <c r="B2486" s="651" t="s">
        <v>6</v>
      </c>
      <c r="C2486" s="1356">
        <v>5102</v>
      </c>
      <c r="D2486" s="747" t="str">
        <f t="shared" si="79"/>
        <v>IL5102</v>
      </c>
      <c r="E2486" s="1336">
        <v>1.375</v>
      </c>
      <c r="F2486" s="644">
        <f t="shared" si="80"/>
        <v>1.3380000000000001</v>
      </c>
      <c r="G2486" s="748" t="s">
        <v>280</v>
      </c>
      <c r="H2486" s="1337">
        <v>0.65</v>
      </c>
      <c r="I2486" s="338"/>
      <c r="J2486" s="338"/>
    </row>
    <row r="2487" spans="2:10">
      <c r="B2487" s="651" t="s">
        <v>6</v>
      </c>
      <c r="C2487" s="1356">
        <v>5146</v>
      </c>
      <c r="D2487" s="747" t="str">
        <f t="shared" si="79"/>
        <v>IL5146</v>
      </c>
      <c r="E2487" s="1336">
        <v>1.222</v>
      </c>
      <c r="F2487" s="644">
        <f t="shared" si="80"/>
        <v>1.2</v>
      </c>
      <c r="G2487" s="748" t="s">
        <v>280</v>
      </c>
      <c r="H2487" s="1337">
        <v>0.61</v>
      </c>
      <c r="I2487" s="338"/>
      <c r="J2487" s="338"/>
    </row>
    <row r="2488" spans="2:10">
      <c r="B2488" s="651" t="s">
        <v>6</v>
      </c>
      <c r="C2488" s="1356">
        <v>5160</v>
      </c>
      <c r="D2488" s="747" t="str">
        <f t="shared" si="79"/>
        <v>IL5160</v>
      </c>
      <c r="E2488" s="1336">
        <v>1.5169999999999999</v>
      </c>
      <c r="F2488" s="644">
        <f t="shared" si="80"/>
        <v>1.4650000000000001</v>
      </c>
      <c r="G2488" s="748" t="s">
        <v>280</v>
      </c>
      <c r="H2488" s="1337">
        <v>0.48</v>
      </c>
      <c r="I2488" s="338"/>
      <c r="J2488" s="338"/>
    </row>
    <row r="2489" spans="2:10">
      <c r="B2489" s="651" t="s">
        <v>6</v>
      </c>
      <c r="C2489" s="1356">
        <v>5183</v>
      </c>
      <c r="D2489" s="747" t="str">
        <f t="shared" si="79"/>
        <v>IL5183</v>
      </c>
      <c r="E2489" s="1336">
        <v>1.3360000000000001</v>
      </c>
      <c r="F2489" s="644">
        <f t="shared" si="80"/>
        <v>1.302</v>
      </c>
      <c r="G2489" s="748" t="s">
        <v>280</v>
      </c>
      <c r="H2489" s="1337">
        <v>0.43</v>
      </c>
      <c r="I2489" s="338"/>
      <c r="J2489" s="338"/>
    </row>
    <row r="2490" spans="2:10">
      <c r="B2490" s="651" t="s">
        <v>6</v>
      </c>
      <c r="C2490" s="1356">
        <v>5188</v>
      </c>
      <c r="D2490" s="747" t="str">
        <f t="shared" si="79"/>
        <v>IL5188</v>
      </c>
      <c r="E2490" s="1336">
        <v>1.4419999999999999</v>
      </c>
      <c r="F2490" s="644">
        <f t="shared" si="80"/>
        <v>1.3979999999999999</v>
      </c>
      <c r="G2490" s="748" t="s">
        <v>280</v>
      </c>
      <c r="H2490" s="1337">
        <v>0.47</v>
      </c>
      <c r="I2490" s="338"/>
      <c r="J2490" s="338"/>
    </row>
    <row r="2491" spans="2:10">
      <c r="B2491" s="651" t="s">
        <v>6</v>
      </c>
      <c r="C2491" s="1356">
        <v>5190</v>
      </c>
      <c r="D2491" s="747" t="str">
        <f t="shared" si="79"/>
        <v>IL5190</v>
      </c>
      <c r="E2491" s="1336">
        <v>1.5629999999999999</v>
      </c>
      <c r="F2491" s="644">
        <f t="shared" si="80"/>
        <v>1.5069999999999999</v>
      </c>
      <c r="G2491" s="748" t="s">
        <v>280</v>
      </c>
      <c r="H2491" s="1337">
        <v>0.34</v>
      </c>
      <c r="I2491" s="338"/>
      <c r="J2491" s="338"/>
    </row>
    <row r="2492" spans="2:10">
      <c r="B2492" s="651" t="s">
        <v>6</v>
      </c>
      <c r="C2492" s="1356">
        <v>5191</v>
      </c>
      <c r="D2492" s="747" t="str">
        <f t="shared" si="79"/>
        <v>IL5191</v>
      </c>
      <c r="E2492" s="1336">
        <v>1.1930000000000001</v>
      </c>
      <c r="F2492" s="644">
        <f t="shared" si="80"/>
        <v>1.1739999999999999</v>
      </c>
      <c r="G2492" s="748" t="s">
        <v>280</v>
      </c>
      <c r="H2492" s="1337">
        <v>0.17</v>
      </c>
      <c r="I2492" s="338"/>
      <c r="J2492" s="338"/>
    </row>
    <row r="2493" spans="2:10">
      <c r="B2493" s="651" t="s">
        <v>6</v>
      </c>
      <c r="C2493" s="1356">
        <v>5192</v>
      </c>
      <c r="D2493" s="747" t="str">
        <f t="shared" si="79"/>
        <v>IL5192</v>
      </c>
      <c r="E2493" s="1336">
        <v>1.0049999999999999</v>
      </c>
      <c r="F2493" s="644">
        <f t="shared" si="80"/>
        <v>1.0049999999999999</v>
      </c>
      <c r="G2493" s="748" t="s">
        <v>280</v>
      </c>
      <c r="H2493" s="1337">
        <v>0.56000000000000005</v>
      </c>
      <c r="I2493" s="338"/>
      <c r="J2493" s="338"/>
    </row>
    <row r="2494" spans="2:10">
      <c r="B2494" s="651" t="s">
        <v>6</v>
      </c>
      <c r="C2494" s="1356">
        <v>5213</v>
      </c>
      <c r="D2494" s="747" t="str">
        <f t="shared" si="79"/>
        <v>IL5213</v>
      </c>
      <c r="E2494" s="1336">
        <v>1.448</v>
      </c>
      <c r="F2494" s="644">
        <f t="shared" si="80"/>
        <v>1.403</v>
      </c>
      <c r="G2494" s="748" t="s">
        <v>280</v>
      </c>
      <c r="H2494" s="1337">
        <v>0.92</v>
      </c>
      <c r="I2494" s="338"/>
      <c r="J2494" s="338"/>
    </row>
    <row r="2495" spans="2:10">
      <c r="B2495" s="651" t="s">
        <v>6</v>
      </c>
      <c r="C2495" s="1356">
        <v>5215</v>
      </c>
      <c r="D2495" s="747" t="str">
        <f t="shared" si="79"/>
        <v>IL5215</v>
      </c>
      <c r="E2495" s="1336">
        <v>1.3080000000000001</v>
      </c>
      <c r="F2495" s="644">
        <f t="shared" si="80"/>
        <v>1.2769999999999999</v>
      </c>
      <c r="G2495" s="748" t="s">
        <v>280</v>
      </c>
      <c r="H2495" s="1337">
        <v>0.61</v>
      </c>
      <c r="I2495" s="338"/>
      <c r="J2495" s="338"/>
    </row>
    <row r="2496" spans="2:10">
      <c r="B2496" s="651" t="s">
        <v>6</v>
      </c>
      <c r="C2496" s="1356">
        <v>5221</v>
      </c>
      <c r="D2496" s="747" t="str">
        <f t="shared" si="79"/>
        <v>IL5221</v>
      </c>
      <c r="E2496" s="1336">
        <v>1.377</v>
      </c>
      <c r="F2496" s="644">
        <f t="shared" si="80"/>
        <v>1.339</v>
      </c>
      <c r="G2496" s="748" t="s">
        <v>280</v>
      </c>
      <c r="H2496" s="1337">
        <v>0.53</v>
      </c>
      <c r="I2496" s="338"/>
      <c r="J2496" s="338"/>
    </row>
    <row r="2497" spans="2:10">
      <c r="B2497" s="651" t="s">
        <v>6</v>
      </c>
      <c r="C2497" s="1356">
        <v>5222</v>
      </c>
      <c r="D2497" s="747" t="str">
        <f t="shared" si="79"/>
        <v>IL5222</v>
      </c>
      <c r="E2497" s="1336">
        <v>1.458</v>
      </c>
      <c r="F2497" s="644">
        <f t="shared" si="80"/>
        <v>1.4119999999999999</v>
      </c>
      <c r="G2497" s="748" t="s">
        <v>280</v>
      </c>
      <c r="H2497" s="1337">
        <v>0.7</v>
      </c>
      <c r="I2497" s="338"/>
      <c r="J2497" s="338"/>
    </row>
    <row r="2498" spans="2:10">
      <c r="B2498" s="651" t="s">
        <v>6</v>
      </c>
      <c r="C2498" s="1356">
        <v>5223</v>
      </c>
      <c r="D2498" s="747" t="str">
        <f t="shared" si="79"/>
        <v>IL5223</v>
      </c>
      <c r="E2498" s="1336">
        <v>1.2</v>
      </c>
      <c r="F2498" s="644">
        <f t="shared" si="80"/>
        <v>1.18</v>
      </c>
      <c r="G2498" s="748" t="s">
        <v>280</v>
      </c>
      <c r="H2498" s="1337">
        <v>0.69</v>
      </c>
      <c r="I2498" s="338"/>
      <c r="J2498" s="338"/>
    </row>
    <row r="2499" spans="2:10">
      <c r="B2499" s="651" t="s">
        <v>6</v>
      </c>
      <c r="C2499" s="1356">
        <v>5348</v>
      </c>
      <c r="D2499" s="747" t="str">
        <f t="shared" si="79"/>
        <v>IL5348</v>
      </c>
      <c r="E2499" s="1336">
        <v>1.33</v>
      </c>
      <c r="F2499" s="644">
        <f t="shared" si="80"/>
        <v>1.2969999999999999</v>
      </c>
      <c r="G2499" s="748" t="s">
        <v>280</v>
      </c>
      <c r="H2499" s="1337">
        <v>0.65</v>
      </c>
      <c r="I2499" s="338"/>
      <c r="J2499" s="338"/>
    </row>
    <row r="2500" spans="2:10">
      <c r="B2500" s="651" t="s">
        <v>6</v>
      </c>
      <c r="C2500" s="1356">
        <v>5402</v>
      </c>
      <c r="D2500" s="747" t="str">
        <f t="shared" si="79"/>
        <v>IL5402</v>
      </c>
      <c r="E2500" s="1336">
        <v>1.302</v>
      </c>
      <c r="F2500" s="644">
        <f t="shared" si="80"/>
        <v>1.272</v>
      </c>
      <c r="G2500" s="748" t="s">
        <v>280</v>
      </c>
      <c r="H2500" s="1337">
        <v>0.67</v>
      </c>
      <c r="I2500" s="338"/>
      <c r="J2500" s="338"/>
    </row>
    <row r="2501" spans="2:10">
      <c r="B2501" s="651" t="s">
        <v>6</v>
      </c>
      <c r="C2501" s="1356">
        <v>5403</v>
      </c>
      <c r="D2501" s="747" t="str">
        <f t="shared" si="79"/>
        <v>IL5403</v>
      </c>
      <c r="E2501" s="1336">
        <v>1.421</v>
      </c>
      <c r="F2501" s="644">
        <f t="shared" si="80"/>
        <v>1.379</v>
      </c>
      <c r="G2501" s="748" t="s">
        <v>280</v>
      </c>
      <c r="H2501" s="1337">
        <v>0.76</v>
      </c>
      <c r="I2501" s="338"/>
      <c r="J2501" s="338"/>
    </row>
    <row r="2502" spans="2:10">
      <c r="B2502" s="651" t="s">
        <v>6</v>
      </c>
      <c r="C2502" s="1356">
        <v>5437</v>
      </c>
      <c r="D2502" s="747" t="str">
        <f t="shared" si="79"/>
        <v>IL5437</v>
      </c>
      <c r="E2502" s="1336">
        <v>1.3049999999999999</v>
      </c>
      <c r="F2502" s="644">
        <f t="shared" si="80"/>
        <v>1.2749999999999999</v>
      </c>
      <c r="G2502" s="748" t="s">
        <v>280</v>
      </c>
      <c r="H2502" s="1337">
        <v>0.65</v>
      </c>
      <c r="I2502" s="338"/>
      <c r="J2502" s="338"/>
    </row>
    <row r="2503" spans="2:10">
      <c r="B2503" s="651" t="s">
        <v>6</v>
      </c>
      <c r="C2503" s="1356">
        <v>5443</v>
      </c>
      <c r="D2503" s="747" t="str">
        <f t="shared" si="79"/>
        <v>IL5443</v>
      </c>
      <c r="E2503" s="1336">
        <v>1.3089999999999999</v>
      </c>
      <c r="F2503" s="644">
        <f t="shared" si="80"/>
        <v>1.278</v>
      </c>
      <c r="G2503" s="748" t="s">
        <v>280</v>
      </c>
      <c r="H2503" s="1337">
        <v>0.64</v>
      </c>
      <c r="I2503" s="338"/>
      <c r="J2503" s="338"/>
    </row>
    <row r="2504" spans="2:10">
      <c r="B2504" s="651" t="s">
        <v>6</v>
      </c>
      <c r="C2504" s="1356">
        <v>5445</v>
      </c>
      <c r="D2504" s="747" t="str">
        <f t="shared" si="79"/>
        <v>IL5445</v>
      </c>
      <c r="E2504" s="1336">
        <v>1.611</v>
      </c>
      <c r="F2504" s="644">
        <f t="shared" si="80"/>
        <v>1.55</v>
      </c>
      <c r="G2504" s="748" t="s">
        <v>280</v>
      </c>
      <c r="H2504" s="1337">
        <v>0.43</v>
      </c>
      <c r="I2504" s="338"/>
      <c r="J2504" s="338"/>
    </row>
    <row r="2505" spans="2:10">
      <c r="B2505" s="651" t="s">
        <v>6</v>
      </c>
      <c r="C2505" s="1356">
        <v>5462</v>
      </c>
      <c r="D2505" s="747" t="str">
        <f t="shared" si="79"/>
        <v>IL5462</v>
      </c>
      <c r="E2505" s="1336">
        <v>1.4379999999999999</v>
      </c>
      <c r="F2505" s="644">
        <f t="shared" si="80"/>
        <v>1.3939999999999999</v>
      </c>
      <c r="G2505" s="748" t="s">
        <v>280</v>
      </c>
      <c r="H2505" s="1337">
        <v>0.71</v>
      </c>
      <c r="I2505" s="338"/>
      <c r="J2505" s="338"/>
    </row>
    <row r="2506" spans="2:10">
      <c r="B2506" s="651" t="s">
        <v>6</v>
      </c>
      <c r="C2506" s="1356">
        <v>5472</v>
      </c>
      <c r="D2506" s="747" t="str">
        <f t="shared" si="79"/>
        <v>IL5472</v>
      </c>
      <c r="E2506" s="1336">
        <v>1.367</v>
      </c>
      <c r="F2506" s="644">
        <f t="shared" si="80"/>
        <v>1.33</v>
      </c>
      <c r="G2506" s="748" t="s">
        <v>280</v>
      </c>
      <c r="H2506" s="1337">
        <v>0.52</v>
      </c>
      <c r="I2506" s="338"/>
      <c r="J2506" s="338"/>
    </row>
    <row r="2507" spans="2:10">
      <c r="B2507" s="651" t="s">
        <v>6</v>
      </c>
      <c r="C2507" s="1356">
        <v>5473</v>
      </c>
      <c r="D2507" s="747" t="str">
        <f t="shared" ref="D2507:D2570" si="81">B2507&amp;TEXT(C2507,"0000")</f>
        <v>IL5473</v>
      </c>
      <c r="E2507" s="1336">
        <v>1.448</v>
      </c>
      <c r="F2507" s="644">
        <f t="shared" ref="F2507:F2570" si="82">IF(E2507="NA","NA",ROUND((E2507-1)*0.9+1,3))</f>
        <v>1.403</v>
      </c>
      <c r="G2507" s="748" t="s">
        <v>280</v>
      </c>
      <c r="H2507" s="1337">
        <v>0.7</v>
      </c>
      <c r="I2507" s="338"/>
      <c r="J2507" s="338"/>
    </row>
    <row r="2508" spans="2:10">
      <c r="B2508" s="651" t="s">
        <v>6</v>
      </c>
      <c r="C2508" s="1356">
        <v>5474</v>
      </c>
      <c r="D2508" s="747" t="str">
        <f t="shared" si="81"/>
        <v>IL5474</v>
      </c>
      <c r="E2508" s="1336">
        <v>1.4139999999999999</v>
      </c>
      <c r="F2508" s="644">
        <f t="shared" si="82"/>
        <v>1.373</v>
      </c>
      <c r="G2508" s="748" t="s">
        <v>280</v>
      </c>
      <c r="H2508" s="1337">
        <v>0.44</v>
      </c>
      <c r="I2508" s="338"/>
      <c r="J2508" s="338"/>
    </row>
    <row r="2509" spans="2:10">
      <c r="B2509" s="651" t="s">
        <v>6</v>
      </c>
      <c r="C2509" s="1356">
        <v>5478</v>
      </c>
      <c r="D2509" s="747" t="str">
        <f t="shared" si="81"/>
        <v>IL5478</v>
      </c>
      <c r="E2509" s="1336">
        <v>1.2869999999999999</v>
      </c>
      <c r="F2509" s="644">
        <f t="shared" si="82"/>
        <v>1.258</v>
      </c>
      <c r="G2509" s="748" t="s">
        <v>280</v>
      </c>
      <c r="H2509" s="1337">
        <v>0.55000000000000004</v>
      </c>
      <c r="I2509" s="338"/>
      <c r="J2509" s="338"/>
    </row>
    <row r="2510" spans="2:10">
      <c r="B2510" s="651" t="s">
        <v>6</v>
      </c>
      <c r="C2510" s="1356">
        <v>5479</v>
      </c>
      <c r="D2510" s="747" t="str">
        <f t="shared" si="81"/>
        <v>IL5479</v>
      </c>
      <c r="E2510" s="1336">
        <v>1.383</v>
      </c>
      <c r="F2510" s="644">
        <f t="shared" si="82"/>
        <v>1.345</v>
      </c>
      <c r="G2510" s="748" t="s">
        <v>280</v>
      </c>
      <c r="H2510" s="1337">
        <v>0.8</v>
      </c>
      <c r="I2510" s="338"/>
      <c r="J2510" s="338"/>
    </row>
    <row r="2511" spans="2:10">
      <c r="B2511" s="651" t="s">
        <v>6</v>
      </c>
      <c r="C2511" s="1356">
        <v>5480</v>
      </c>
      <c r="D2511" s="747" t="str">
        <f t="shared" si="81"/>
        <v>IL5480</v>
      </c>
      <c r="E2511" s="1336">
        <v>1.4279999999999999</v>
      </c>
      <c r="F2511" s="644">
        <f t="shared" si="82"/>
        <v>1.385</v>
      </c>
      <c r="G2511" s="748" t="s">
        <v>280</v>
      </c>
      <c r="H2511" s="1337">
        <v>0.56000000000000005</v>
      </c>
      <c r="I2511" s="338"/>
      <c r="J2511" s="338"/>
    </row>
    <row r="2512" spans="2:10">
      <c r="B2512" s="651" t="s">
        <v>6</v>
      </c>
      <c r="C2512" s="1356">
        <v>5491</v>
      </c>
      <c r="D2512" s="747" t="str">
        <f t="shared" si="81"/>
        <v>IL5491</v>
      </c>
      <c r="E2512" s="1336">
        <v>1.351</v>
      </c>
      <c r="F2512" s="644">
        <f t="shared" si="82"/>
        <v>1.3160000000000001</v>
      </c>
      <c r="G2512" s="748" t="s">
        <v>280</v>
      </c>
      <c r="H2512" s="1337">
        <v>0.4</v>
      </c>
      <c r="I2512" s="338"/>
      <c r="J2512" s="338"/>
    </row>
    <row r="2513" spans="2:10">
      <c r="B2513" s="651" t="s">
        <v>6</v>
      </c>
      <c r="C2513" s="1356">
        <v>5506</v>
      </c>
      <c r="D2513" s="747" t="str">
        <f t="shared" si="81"/>
        <v>IL5506</v>
      </c>
      <c r="E2513" s="1336">
        <v>1.5109999999999999</v>
      </c>
      <c r="F2513" s="644">
        <f t="shared" si="82"/>
        <v>1.46</v>
      </c>
      <c r="G2513" s="748" t="s">
        <v>280</v>
      </c>
      <c r="H2513" s="1337">
        <v>0.55000000000000004</v>
      </c>
      <c r="I2513" s="338"/>
      <c r="J2513" s="338"/>
    </row>
    <row r="2514" spans="2:10">
      <c r="B2514" s="651" t="s">
        <v>6</v>
      </c>
      <c r="C2514" s="1356">
        <v>5507</v>
      </c>
      <c r="D2514" s="747" t="str">
        <f t="shared" si="81"/>
        <v>IL5507</v>
      </c>
      <c r="E2514" s="1336">
        <v>1.5309999999999999</v>
      </c>
      <c r="F2514" s="644">
        <f t="shared" si="82"/>
        <v>1.478</v>
      </c>
      <c r="G2514" s="748" t="s">
        <v>280</v>
      </c>
      <c r="H2514" s="1337">
        <v>0.42</v>
      </c>
      <c r="I2514" s="338"/>
      <c r="J2514" s="338"/>
    </row>
    <row r="2515" spans="2:10">
      <c r="B2515" s="651" t="s">
        <v>6</v>
      </c>
      <c r="C2515" s="1356">
        <v>5535</v>
      </c>
      <c r="D2515" s="747" t="str">
        <f t="shared" si="81"/>
        <v>IL5535</v>
      </c>
      <c r="E2515" s="1336">
        <v>1.5549999999999999</v>
      </c>
      <c r="F2515" s="644">
        <f t="shared" si="82"/>
        <v>1.5</v>
      </c>
      <c r="G2515" s="748" t="s">
        <v>280</v>
      </c>
      <c r="H2515" s="1337">
        <v>0.64</v>
      </c>
      <c r="I2515" s="338"/>
      <c r="J2515" s="338"/>
    </row>
    <row r="2516" spans="2:10">
      <c r="B2516" s="651" t="s">
        <v>6</v>
      </c>
      <c r="C2516" s="1356">
        <v>5537</v>
      </c>
      <c r="D2516" s="747" t="str">
        <f t="shared" si="81"/>
        <v>IL5537</v>
      </c>
      <c r="E2516" s="1336">
        <v>1.2949999999999999</v>
      </c>
      <c r="F2516" s="644">
        <f t="shared" si="82"/>
        <v>1.266</v>
      </c>
      <c r="G2516" s="748" t="s">
        <v>280</v>
      </c>
      <c r="H2516" s="1337">
        <v>0.61</v>
      </c>
      <c r="I2516" s="338"/>
      <c r="J2516" s="338"/>
    </row>
    <row r="2517" spans="2:10">
      <c r="B2517" s="651" t="s">
        <v>6</v>
      </c>
      <c r="C2517" s="1356">
        <v>5551</v>
      </c>
      <c r="D2517" s="747" t="str">
        <f t="shared" si="81"/>
        <v>IL5551</v>
      </c>
      <c r="E2517" s="1336">
        <v>1.2589999999999999</v>
      </c>
      <c r="F2517" s="644">
        <f t="shared" si="82"/>
        <v>1.2330000000000001</v>
      </c>
      <c r="G2517" s="748" t="s">
        <v>280</v>
      </c>
      <c r="H2517" s="1337">
        <v>0.97</v>
      </c>
      <c r="I2517" s="338"/>
      <c r="J2517" s="338"/>
    </row>
    <row r="2518" spans="2:10">
      <c r="B2518" s="651" t="s">
        <v>6</v>
      </c>
      <c r="C2518" s="1356">
        <v>5606</v>
      </c>
      <c r="D2518" s="747" t="str">
        <f t="shared" si="81"/>
        <v>IL5606</v>
      </c>
      <c r="E2518" s="1336">
        <v>1.5269999999999999</v>
      </c>
      <c r="F2518" s="644">
        <f t="shared" si="82"/>
        <v>1.474</v>
      </c>
      <c r="G2518" s="748" t="s">
        <v>280</v>
      </c>
      <c r="H2518" s="1337">
        <v>0.16</v>
      </c>
      <c r="I2518" s="338"/>
      <c r="J2518" s="338"/>
    </row>
    <row r="2519" spans="2:10">
      <c r="B2519" s="651" t="s">
        <v>6</v>
      </c>
      <c r="C2519" s="1356">
        <v>5610</v>
      </c>
      <c r="D2519" s="747" t="str">
        <f t="shared" si="81"/>
        <v>IL5610</v>
      </c>
      <c r="E2519" s="1336">
        <v>1.323</v>
      </c>
      <c r="F2519" s="644">
        <f t="shared" si="82"/>
        <v>1.2909999999999999</v>
      </c>
      <c r="G2519" s="748" t="s">
        <v>280</v>
      </c>
      <c r="H2519" s="1337">
        <v>0.49</v>
      </c>
      <c r="I2519" s="338"/>
      <c r="J2519" s="338"/>
    </row>
    <row r="2520" spans="2:10">
      <c r="B2520" s="651" t="s">
        <v>6</v>
      </c>
      <c r="C2520" s="1356">
        <v>5645</v>
      </c>
      <c r="D2520" s="747" t="str">
        <f t="shared" si="81"/>
        <v>IL5645</v>
      </c>
      <c r="E2520" s="1336">
        <v>1.1599999999999999</v>
      </c>
      <c r="F2520" s="644">
        <f t="shared" si="82"/>
        <v>1.1439999999999999</v>
      </c>
      <c r="G2520" s="748" t="s">
        <v>280</v>
      </c>
      <c r="H2520" s="1337">
        <v>1.1599999999999999</v>
      </c>
      <c r="I2520" s="338"/>
      <c r="J2520" s="338"/>
    </row>
    <row r="2521" spans="2:10">
      <c r="B2521" s="651" t="s">
        <v>6</v>
      </c>
      <c r="C2521" s="1356">
        <v>5703</v>
      </c>
      <c r="D2521" s="747" t="str">
        <f t="shared" si="81"/>
        <v>IL5703</v>
      </c>
      <c r="E2521" s="1336">
        <v>1.3540000000000001</v>
      </c>
      <c r="F2521" s="644">
        <f t="shared" si="82"/>
        <v>1.319</v>
      </c>
      <c r="G2521" s="748" t="s">
        <v>280</v>
      </c>
      <c r="H2521" s="1337">
        <v>1.4</v>
      </c>
      <c r="I2521" s="338"/>
      <c r="J2521" s="338"/>
    </row>
    <row r="2522" spans="2:10">
      <c r="B2522" s="651" t="s">
        <v>6</v>
      </c>
      <c r="C2522" s="1356">
        <v>5705</v>
      </c>
      <c r="D2522" s="747" t="str">
        <f t="shared" si="81"/>
        <v>IL5705</v>
      </c>
      <c r="E2522" s="1336">
        <v>1.371</v>
      </c>
      <c r="F2522" s="644">
        <f t="shared" si="82"/>
        <v>1.3340000000000001</v>
      </c>
      <c r="G2522" s="748" t="s">
        <v>280</v>
      </c>
      <c r="H2522" s="1337">
        <v>0.61</v>
      </c>
      <c r="I2522" s="338"/>
      <c r="J2522" s="338"/>
    </row>
    <row r="2523" spans="2:10">
      <c r="B2523" s="651" t="s">
        <v>6</v>
      </c>
      <c r="C2523" s="1356">
        <v>5951</v>
      </c>
      <c r="D2523" s="747" t="str">
        <f t="shared" si="81"/>
        <v>IL5951</v>
      </c>
      <c r="E2523" s="1336">
        <v>0.98199999999999998</v>
      </c>
      <c r="F2523" s="644">
        <f t="shared" si="82"/>
        <v>0.98399999999999999</v>
      </c>
      <c r="G2523" s="748" t="s">
        <v>280</v>
      </c>
      <c r="H2523" s="1337">
        <v>0.41</v>
      </c>
      <c r="I2523" s="338"/>
      <c r="J2523" s="338"/>
    </row>
    <row r="2524" spans="2:10">
      <c r="B2524" s="651" t="s">
        <v>6</v>
      </c>
      <c r="C2524" s="1356">
        <v>6003</v>
      </c>
      <c r="D2524" s="747" t="str">
        <f t="shared" si="81"/>
        <v>IL6003</v>
      </c>
      <c r="E2524" s="1336">
        <v>1.4330000000000001</v>
      </c>
      <c r="F2524" s="644">
        <f t="shared" si="82"/>
        <v>1.39</v>
      </c>
      <c r="G2524" s="748" t="s">
        <v>280</v>
      </c>
      <c r="H2524" s="1337">
        <v>0.84</v>
      </c>
      <c r="I2524" s="338"/>
      <c r="J2524" s="338"/>
    </row>
    <row r="2525" spans="2:10">
      <c r="B2525" s="651" t="s">
        <v>6</v>
      </c>
      <c r="C2525" s="1356">
        <v>6005</v>
      </c>
      <c r="D2525" s="747" t="str">
        <f t="shared" si="81"/>
        <v>IL6005</v>
      </c>
      <c r="E2525" s="1336">
        <v>1.294</v>
      </c>
      <c r="F2525" s="644">
        <f t="shared" si="82"/>
        <v>1.2649999999999999</v>
      </c>
      <c r="G2525" s="748" t="s">
        <v>280</v>
      </c>
      <c r="H2525" s="1337">
        <v>0.6</v>
      </c>
      <c r="I2525" s="338"/>
      <c r="J2525" s="338"/>
    </row>
    <row r="2526" spans="2:10">
      <c r="B2526" s="651" t="s">
        <v>6</v>
      </c>
      <c r="C2526" s="1356">
        <v>6018</v>
      </c>
      <c r="D2526" s="747" t="str">
        <f t="shared" si="81"/>
        <v>IL6018</v>
      </c>
      <c r="E2526" s="1336">
        <v>1.4770000000000001</v>
      </c>
      <c r="F2526" s="644">
        <f t="shared" si="82"/>
        <v>1.429</v>
      </c>
      <c r="G2526" s="748" t="s">
        <v>280</v>
      </c>
      <c r="H2526" s="1337">
        <v>0.12</v>
      </c>
      <c r="I2526" s="338"/>
      <c r="J2526" s="338"/>
    </row>
    <row r="2527" spans="2:10">
      <c r="B2527" s="651" t="s">
        <v>6</v>
      </c>
      <c r="C2527" s="1356">
        <v>6045</v>
      </c>
      <c r="D2527" s="747" t="str">
        <f t="shared" si="81"/>
        <v>IL6045</v>
      </c>
      <c r="E2527" s="1336">
        <v>1.3540000000000001</v>
      </c>
      <c r="F2527" s="644">
        <f t="shared" si="82"/>
        <v>1.319</v>
      </c>
      <c r="G2527" s="748" t="s">
        <v>280</v>
      </c>
      <c r="H2527" s="1337">
        <v>0.41</v>
      </c>
      <c r="I2527" s="338"/>
      <c r="J2527" s="338"/>
    </row>
    <row r="2528" spans="2:10">
      <c r="B2528" s="651" t="s">
        <v>6</v>
      </c>
      <c r="C2528" s="1356">
        <v>6204</v>
      </c>
      <c r="D2528" s="747" t="str">
        <f t="shared" si="81"/>
        <v>IL6204</v>
      </c>
      <c r="E2528" s="1336">
        <v>1.3340000000000001</v>
      </c>
      <c r="F2528" s="644">
        <f t="shared" si="82"/>
        <v>1.3009999999999999</v>
      </c>
      <c r="G2528" s="748" t="s">
        <v>280</v>
      </c>
      <c r="H2528" s="1337">
        <v>0.82</v>
      </c>
      <c r="I2528" s="338"/>
      <c r="J2528" s="338"/>
    </row>
    <row r="2529" spans="2:10">
      <c r="B2529" s="651" t="s">
        <v>6</v>
      </c>
      <c r="C2529" s="1356">
        <v>6206</v>
      </c>
      <c r="D2529" s="747" t="str">
        <f t="shared" si="81"/>
        <v>IL6206</v>
      </c>
      <c r="E2529" s="1336">
        <v>1.306</v>
      </c>
      <c r="F2529" s="644">
        <f t="shared" si="82"/>
        <v>1.2749999999999999</v>
      </c>
      <c r="G2529" s="748" t="s">
        <v>280</v>
      </c>
      <c r="H2529" s="1337">
        <v>0.57999999999999996</v>
      </c>
      <c r="I2529" s="338"/>
      <c r="J2529" s="338"/>
    </row>
    <row r="2530" spans="2:10">
      <c r="B2530" s="651" t="s">
        <v>6</v>
      </c>
      <c r="C2530" s="1356">
        <v>6213</v>
      </c>
      <c r="D2530" s="747" t="str">
        <f t="shared" si="81"/>
        <v>IL6213</v>
      </c>
      <c r="E2530" s="1336">
        <v>1.327</v>
      </c>
      <c r="F2530" s="644">
        <f t="shared" si="82"/>
        <v>1.294</v>
      </c>
      <c r="G2530" s="748" t="s">
        <v>280</v>
      </c>
      <c r="H2530" s="1337">
        <v>0.54</v>
      </c>
      <c r="I2530" s="338"/>
      <c r="J2530" s="338"/>
    </row>
    <row r="2531" spans="2:10">
      <c r="B2531" s="651" t="s">
        <v>6</v>
      </c>
      <c r="C2531" s="1356">
        <v>6214</v>
      </c>
      <c r="D2531" s="747" t="str">
        <f t="shared" si="81"/>
        <v>IL6214</v>
      </c>
      <c r="E2531" s="1336">
        <v>1.3540000000000001</v>
      </c>
      <c r="F2531" s="644">
        <f t="shared" si="82"/>
        <v>1.319</v>
      </c>
      <c r="G2531" s="748" t="s">
        <v>280</v>
      </c>
      <c r="H2531" s="1337">
        <v>0.42</v>
      </c>
      <c r="I2531" s="338"/>
      <c r="J2531" s="338"/>
    </row>
    <row r="2532" spans="2:10">
      <c r="B2532" s="651" t="s">
        <v>6</v>
      </c>
      <c r="C2532" s="1356">
        <v>6216</v>
      </c>
      <c r="D2532" s="747" t="str">
        <f t="shared" si="81"/>
        <v>IL6216</v>
      </c>
      <c r="E2532" s="1336">
        <v>1.4079999999999999</v>
      </c>
      <c r="F2532" s="644">
        <f t="shared" si="82"/>
        <v>1.367</v>
      </c>
      <c r="G2532" s="748" t="s">
        <v>280</v>
      </c>
      <c r="H2532" s="1337">
        <v>0.63</v>
      </c>
      <c r="I2532" s="338"/>
      <c r="J2532" s="338"/>
    </row>
    <row r="2533" spans="2:10">
      <c r="B2533" s="651" t="s">
        <v>6</v>
      </c>
      <c r="C2533" s="1356">
        <v>6217</v>
      </c>
      <c r="D2533" s="747" t="str">
        <f t="shared" si="81"/>
        <v>IL6217</v>
      </c>
      <c r="E2533" s="1336">
        <v>1.464</v>
      </c>
      <c r="F2533" s="644">
        <f t="shared" si="82"/>
        <v>1.4179999999999999</v>
      </c>
      <c r="G2533" s="748" t="s">
        <v>280</v>
      </c>
      <c r="H2533" s="1337">
        <v>0.38</v>
      </c>
      <c r="I2533" s="338"/>
      <c r="J2533" s="338"/>
    </row>
    <row r="2534" spans="2:10">
      <c r="B2534" s="651" t="s">
        <v>6</v>
      </c>
      <c r="C2534" s="1356">
        <v>6229</v>
      </c>
      <c r="D2534" s="747" t="str">
        <f t="shared" si="81"/>
        <v>IL6229</v>
      </c>
      <c r="E2534" s="1336">
        <v>1.25</v>
      </c>
      <c r="F2534" s="644">
        <f t="shared" si="82"/>
        <v>1.2250000000000001</v>
      </c>
      <c r="G2534" s="748" t="s">
        <v>280</v>
      </c>
      <c r="H2534" s="1337">
        <v>0.57999999999999996</v>
      </c>
      <c r="I2534" s="338"/>
      <c r="J2534" s="338"/>
    </row>
    <row r="2535" spans="2:10">
      <c r="B2535" s="651" t="s">
        <v>6</v>
      </c>
      <c r="C2535" s="1356">
        <v>6233</v>
      </c>
      <c r="D2535" s="747" t="str">
        <f t="shared" si="81"/>
        <v>IL6233</v>
      </c>
      <c r="E2535" s="1336">
        <v>1.476</v>
      </c>
      <c r="F2535" s="644">
        <f t="shared" si="82"/>
        <v>1.4279999999999999</v>
      </c>
      <c r="G2535" s="748" t="s">
        <v>280</v>
      </c>
      <c r="H2535" s="1337">
        <v>0.54</v>
      </c>
      <c r="I2535" s="338"/>
      <c r="J2535" s="338"/>
    </row>
    <row r="2536" spans="2:10">
      <c r="B2536" s="651" t="s">
        <v>6</v>
      </c>
      <c r="C2536" s="1356">
        <v>6235</v>
      </c>
      <c r="D2536" s="747" t="str">
        <f t="shared" si="81"/>
        <v>IL6235</v>
      </c>
      <c r="E2536" s="1336">
        <v>1.214</v>
      </c>
      <c r="F2536" s="644">
        <f t="shared" si="82"/>
        <v>1.1930000000000001</v>
      </c>
      <c r="G2536" s="748" t="s">
        <v>280</v>
      </c>
      <c r="H2536" s="1337">
        <v>1.81</v>
      </c>
      <c r="I2536" s="338"/>
      <c r="J2536" s="338"/>
    </row>
    <row r="2537" spans="2:10">
      <c r="B2537" s="651" t="s">
        <v>6</v>
      </c>
      <c r="C2537" s="1356">
        <v>6236</v>
      </c>
      <c r="D2537" s="747" t="str">
        <f t="shared" si="81"/>
        <v>IL6236</v>
      </c>
      <c r="E2537" s="1336">
        <v>1.4770000000000001</v>
      </c>
      <c r="F2537" s="644">
        <f t="shared" si="82"/>
        <v>1.429</v>
      </c>
      <c r="G2537" s="748" t="s">
        <v>280</v>
      </c>
      <c r="H2537" s="1337">
        <v>0.12</v>
      </c>
      <c r="I2537" s="338"/>
      <c r="J2537" s="338"/>
    </row>
    <row r="2538" spans="2:10">
      <c r="B2538" s="651" t="s">
        <v>6</v>
      </c>
      <c r="C2538" s="1356">
        <v>6237</v>
      </c>
      <c r="D2538" s="747" t="str">
        <f t="shared" si="81"/>
        <v>IL6237</v>
      </c>
      <c r="E2538" s="1336">
        <v>1.3220000000000001</v>
      </c>
      <c r="F2538" s="644">
        <f t="shared" si="82"/>
        <v>1.29</v>
      </c>
      <c r="G2538" s="748" t="s">
        <v>280</v>
      </c>
      <c r="H2538" s="1337">
        <v>0.45</v>
      </c>
      <c r="I2538" s="338"/>
      <c r="J2538" s="338"/>
    </row>
    <row r="2539" spans="2:10">
      <c r="B2539" s="651" t="s">
        <v>6</v>
      </c>
      <c r="C2539" s="1356">
        <v>6251</v>
      </c>
      <c r="D2539" s="747" t="str">
        <f t="shared" si="81"/>
        <v>IL6251</v>
      </c>
      <c r="E2539" s="1336">
        <v>1.3280000000000001</v>
      </c>
      <c r="F2539" s="644">
        <f t="shared" si="82"/>
        <v>1.2949999999999999</v>
      </c>
      <c r="G2539" s="748" t="s">
        <v>280</v>
      </c>
      <c r="H2539" s="1337">
        <v>0.52</v>
      </c>
      <c r="I2539" s="338"/>
      <c r="J2539" s="338"/>
    </row>
    <row r="2540" spans="2:10">
      <c r="B2540" s="651" t="s">
        <v>6</v>
      </c>
      <c r="C2540" s="1356">
        <v>6252</v>
      </c>
      <c r="D2540" s="747" t="str">
        <f t="shared" si="81"/>
        <v>IL6252</v>
      </c>
      <c r="E2540" s="1336">
        <v>1.474</v>
      </c>
      <c r="F2540" s="644">
        <f t="shared" si="82"/>
        <v>1.427</v>
      </c>
      <c r="G2540" s="748" t="s">
        <v>280</v>
      </c>
      <c r="H2540" s="1337">
        <v>0.65</v>
      </c>
      <c r="I2540" s="338"/>
      <c r="J2540" s="338"/>
    </row>
    <row r="2541" spans="2:10">
      <c r="B2541" s="651" t="s">
        <v>6</v>
      </c>
      <c r="C2541" s="1356">
        <v>6306</v>
      </c>
      <c r="D2541" s="747" t="str">
        <f t="shared" si="81"/>
        <v>IL6306</v>
      </c>
      <c r="E2541" s="1336">
        <v>1.4950000000000001</v>
      </c>
      <c r="F2541" s="644">
        <f t="shared" si="82"/>
        <v>1.446</v>
      </c>
      <c r="G2541" s="748" t="s">
        <v>280</v>
      </c>
      <c r="H2541" s="1337">
        <v>0.55000000000000004</v>
      </c>
      <c r="I2541" s="338"/>
      <c r="J2541" s="338"/>
    </row>
    <row r="2542" spans="2:10">
      <c r="B2542" s="651" t="s">
        <v>6</v>
      </c>
      <c r="C2542" s="1356">
        <v>6319</v>
      </c>
      <c r="D2542" s="747" t="str">
        <f t="shared" si="81"/>
        <v>IL6319</v>
      </c>
      <c r="E2542" s="1336">
        <v>1.4930000000000001</v>
      </c>
      <c r="F2542" s="644">
        <f t="shared" si="82"/>
        <v>1.444</v>
      </c>
      <c r="G2542" s="748" t="s">
        <v>280</v>
      </c>
      <c r="H2542" s="1337">
        <v>0.38</v>
      </c>
      <c r="I2542" s="338"/>
      <c r="J2542" s="338"/>
    </row>
    <row r="2543" spans="2:10">
      <c r="B2543" s="651" t="s">
        <v>6</v>
      </c>
      <c r="C2543" s="1356">
        <v>6325</v>
      </c>
      <c r="D2543" s="747" t="str">
        <f t="shared" si="81"/>
        <v>IL6325</v>
      </c>
      <c r="E2543" s="1336">
        <v>1.377</v>
      </c>
      <c r="F2543" s="644">
        <f t="shared" si="82"/>
        <v>1.339</v>
      </c>
      <c r="G2543" s="748" t="s">
        <v>280</v>
      </c>
      <c r="H2543" s="1337">
        <v>0.45</v>
      </c>
      <c r="I2543" s="338"/>
      <c r="J2543" s="338"/>
    </row>
    <row r="2544" spans="2:10">
      <c r="B2544" s="651" t="s">
        <v>6</v>
      </c>
      <c r="C2544" s="1356">
        <v>6400</v>
      </c>
      <c r="D2544" s="747" t="str">
        <f t="shared" si="81"/>
        <v>IL6400</v>
      </c>
      <c r="E2544" s="1336">
        <v>1.2669999999999999</v>
      </c>
      <c r="F2544" s="644">
        <f t="shared" si="82"/>
        <v>1.24</v>
      </c>
      <c r="G2544" s="748" t="s">
        <v>280</v>
      </c>
      <c r="H2544" s="1337">
        <v>0.79</v>
      </c>
      <c r="I2544" s="338"/>
      <c r="J2544" s="338"/>
    </row>
    <row r="2545" spans="2:10">
      <c r="B2545" s="651" t="s">
        <v>6</v>
      </c>
      <c r="C2545" s="1356">
        <v>6503</v>
      </c>
      <c r="D2545" s="747" t="str">
        <f t="shared" si="81"/>
        <v>IL6503</v>
      </c>
      <c r="E2545" s="1336">
        <v>1.032</v>
      </c>
      <c r="F2545" s="644">
        <f t="shared" si="82"/>
        <v>1.0289999999999999</v>
      </c>
      <c r="G2545" s="748" t="s">
        <v>280</v>
      </c>
      <c r="H2545" s="1337">
        <v>0.63</v>
      </c>
      <c r="I2545" s="338"/>
      <c r="J2545" s="338"/>
    </row>
    <row r="2546" spans="2:10">
      <c r="B2546" s="651" t="s">
        <v>6</v>
      </c>
      <c r="C2546" s="1356">
        <v>6504</v>
      </c>
      <c r="D2546" s="747" t="str">
        <f t="shared" si="81"/>
        <v>IL6504</v>
      </c>
      <c r="E2546" s="1336">
        <v>0.89</v>
      </c>
      <c r="F2546" s="644">
        <f t="shared" si="82"/>
        <v>0.90100000000000002</v>
      </c>
      <c r="G2546" s="748" t="s">
        <v>280</v>
      </c>
      <c r="H2546" s="1337">
        <v>0.77</v>
      </c>
      <c r="I2546" s="338"/>
      <c r="J2546" s="338"/>
    </row>
    <row r="2547" spans="2:10">
      <c r="B2547" s="651" t="s">
        <v>6</v>
      </c>
      <c r="C2547" s="1356">
        <v>6702</v>
      </c>
      <c r="D2547" s="747" t="str">
        <f t="shared" si="81"/>
        <v>IL6702</v>
      </c>
      <c r="E2547" s="1336">
        <v>1.4770000000000001</v>
      </c>
      <c r="F2547" s="644">
        <f t="shared" si="82"/>
        <v>1.429</v>
      </c>
      <c r="G2547" s="748" t="s">
        <v>280</v>
      </c>
      <c r="H2547" s="1337">
        <v>0.12</v>
      </c>
      <c r="I2547" s="338"/>
      <c r="J2547" s="338"/>
    </row>
    <row r="2548" spans="2:10">
      <c r="B2548" s="651" t="s">
        <v>6</v>
      </c>
      <c r="C2548" s="1356">
        <v>6703</v>
      </c>
      <c r="D2548" s="747" t="str">
        <f t="shared" si="81"/>
        <v>IL6703</v>
      </c>
      <c r="E2548" s="1336">
        <v>1.4770000000000001</v>
      </c>
      <c r="F2548" s="644">
        <f t="shared" si="82"/>
        <v>1.429</v>
      </c>
      <c r="G2548" s="748" t="s">
        <v>280</v>
      </c>
      <c r="H2548" s="1337">
        <v>0.12</v>
      </c>
      <c r="I2548" s="338"/>
      <c r="J2548" s="338"/>
    </row>
    <row r="2549" spans="2:10">
      <c r="B2549" s="651" t="s">
        <v>6</v>
      </c>
      <c r="C2549" s="1356">
        <v>6704</v>
      </c>
      <c r="D2549" s="747" t="str">
        <f t="shared" si="81"/>
        <v>IL6704</v>
      </c>
      <c r="E2549" s="1336">
        <v>1.4770000000000001</v>
      </c>
      <c r="F2549" s="644">
        <f t="shared" si="82"/>
        <v>1.429</v>
      </c>
      <c r="G2549" s="748" t="s">
        <v>280</v>
      </c>
      <c r="H2549" s="1337">
        <v>0.12</v>
      </c>
      <c r="I2549" s="338"/>
      <c r="J2549" s="338"/>
    </row>
    <row r="2550" spans="2:10">
      <c r="B2550" s="651" t="s">
        <v>6</v>
      </c>
      <c r="C2550" s="1356">
        <v>6801</v>
      </c>
      <c r="D2550" s="747" t="str">
        <f t="shared" si="81"/>
        <v>IL6801</v>
      </c>
      <c r="E2550" s="1336">
        <v>1.4770000000000001</v>
      </c>
      <c r="F2550" s="644">
        <f t="shared" si="82"/>
        <v>1.429</v>
      </c>
      <c r="G2550" s="748" t="s">
        <v>280</v>
      </c>
      <c r="H2550" s="1337">
        <v>0.12</v>
      </c>
      <c r="I2550" s="338"/>
      <c r="J2550" s="338"/>
    </row>
    <row r="2551" spans="2:10">
      <c r="B2551" s="651" t="s">
        <v>6</v>
      </c>
      <c r="C2551" s="1356">
        <v>6811</v>
      </c>
      <c r="D2551" s="747" t="str">
        <f t="shared" si="81"/>
        <v>IL6811</v>
      </c>
      <c r="E2551" s="1336">
        <v>1.4770000000000001</v>
      </c>
      <c r="F2551" s="644">
        <f t="shared" si="82"/>
        <v>1.429</v>
      </c>
      <c r="G2551" s="748" t="s">
        <v>280</v>
      </c>
      <c r="H2551" s="1337">
        <v>0.12</v>
      </c>
      <c r="I2551" s="338"/>
      <c r="J2551" s="338"/>
    </row>
    <row r="2552" spans="2:10">
      <c r="B2552" s="651" t="s">
        <v>6</v>
      </c>
      <c r="C2552" s="1356">
        <v>6824</v>
      </c>
      <c r="D2552" s="747" t="str">
        <f t="shared" si="81"/>
        <v>IL6824</v>
      </c>
      <c r="E2552" s="1336">
        <v>1.595</v>
      </c>
      <c r="F2552" s="644">
        <f t="shared" si="82"/>
        <v>1.536</v>
      </c>
      <c r="G2552" s="748" t="s">
        <v>280</v>
      </c>
      <c r="H2552" s="1337">
        <v>0.48</v>
      </c>
      <c r="I2552" s="338"/>
      <c r="J2552" s="338"/>
    </row>
    <row r="2553" spans="2:10">
      <c r="B2553" s="651" t="s">
        <v>6</v>
      </c>
      <c r="C2553" s="1356">
        <v>6826</v>
      </c>
      <c r="D2553" s="747" t="str">
        <f t="shared" si="81"/>
        <v>IL6826</v>
      </c>
      <c r="E2553" s="1336">
        <v>1.4770000000000001</v>
      </c>
      <c r="F2553" s="644">
        <f t="shared" si="82"/>
        <v>1.429</v>
      </c>
      <c r="G2553" s="748" t="s">
        <v>280</v>
      </c>
      <c r="H2553" s="1337">
        <v>0.12</v>
      </c>
      <c r="I2553" s="338"/>
      <c r="J2553" s="338"/>
    </row>
    <row r="2554" spans="2:10">
      <c r="B2554" s="651" t="s">
        <v>6</v>
      </c>
      <c r="C2554" s="1356">
        <v>6834</v>
      </c>
      <c r="D2554" s="747" t="str">
        <f t="shared" si="81"/>
        <v>IL6834</v>
      </c>
      <c r="E2554" s="1336">
        <v>0.97799999999999998</v>
      </c>
      <c r="F2554" s="644">
        <f t="shared" si="82"/>
        <v>0.98</v>
      </c>
      <c r="G2554" s="748" t="s">
        <v>280</v>
      </c>
      <c r="H2554" s="1337">
        <v>1.35</v>
      </c>
      <c r="I2554" s="338"/>
      <c r="J2554" s="338"/>
    </row>
    <row r="2555" spans="2:10">
      <c r="B2555" s="651" t="s">
        <v>6</v>
      </c>
      <c r="C2555" s="1356">
        <v>6836</v>
      </c>
      <c r="D2555" s="747" t="str">
        <f t="shared" si="81"/>
        <v>IL6836</v>
      </c>
      <c r="E2555" s="1336">
        <v>1.0980000000000001</v>
      </c>
      <c r="F2555" s="644">
        <f t="shared" si="82"/>
        <v>1.0880000000000001</v>
      </c>
      <c r="G2555" s="748" t="s">
        <v>280</v>
      </c>
      <c r="H2555" s="1337">
        <v>0.73</v>
      </c>
      <c r="I2555" s="338"/>
      <c r="J2555" s="338"/>
    </row>
    <row r="2556" spans="2:10">
      <c r="B2556" s="651" t="s">
        <v>6</v>
      </c>
      <c r="C2556" s="1356">
        <v>6843</v>
      </c>
      <c r="D2556" s="747" t="str">
        <f t="shared" si="81"/>
        <v>IL6843</v>
      </c>
      <c r="E2556" s="1336">
        <v>2.093</v>
      </c>
      <c r="F2556" s="644">
        <f t="shared" si="82"/>
        <v>1.984</v>
      </c>
      <c r="G2556" s="748" t="s">
        <v>280</v>
      </c>
      <c r="H2556" s="1337">
        <v>0.46</v>
      </c>
      <c r="I2556" s="338"/>
      <c r="J2556" s="338"/>
    </row>
    <row r="2557" spans="2:10">
      <c r="B2557" s="651" t="s">
        <v>6</v>
      </c>
      <c r="C2557" s="1356">
        <v>6845</v>
      </c>
      <c r="D2557" s="747" t="str">
        <f t="shared" si="81"/>
        <v>IL6845</v>
      </c>
      <c r="E2557" s="1336">
        <v>2.093</v>
      </c>
      <c r="F2557" s="644">
        <f t="shared" si="82"/>
        <v>1.984</v>
      </c>
      <c r="G2557" s="748" t="s">
        <v>280</v>
      </c>
      <c r="H2557" s="1337">
        <v>0.46</v>
      </c>
      <c r="I2557" s="338"/>
      <c r="J2557" s="338"/>
    </row>
    <row r="2558" spans="2:10">
      <c r="B2558" s="651" t="s">
        <v>6</v>
      </c>
      <c r="C2558" s="1356">
        <v>6854</v>
      </c>
      <c r="D2558" s="747" t="str">
        <f t="shared" si="81"/>
        <v>IL6854</v>
      </c>
      <c r="E2558" s="1336">
        <v>2.093</v>
      </c>
      <c r="F2558" s="644">
        <f t="shared" si="82"/>
        <v>1.984</v>
      </c>
      <c r="G2558" s="748" t="s">
        <v>280</v>
      </c>
      <c r="H2558" s="1337">
        <v>0.46</v>
      </c>
      <c r="I2558" s="338"/>
      <c r="J2558" s="338"/>
    </row>
    <row r="2559" spans="2:10">
      <c r="B2559" s="651" t="s">
        <v>6</v>
      </c>
      <c r="C2559" s="1356">
        <v>6872</v>
      </c>
      <c r="D2559" s="747" t="str">
        <f t="shared" si="81"/>
        <v>IL6872</v>
      </c>
      <c r="E2559" s="1336">
        <v>2.093</v>
      </c>
      <c r="F2559" s="644">
        <f t="shared" si="82"/>
        <v>1.984</v>
      </c>
      <c r="G2559" s="748" t="s">
        <v>280</v>
      </c>
      <c r="H2559" s="1337">
        <v>0.46</v>
      </c>
      <c r="I2559" s="338"/>
      <c r="J2559" s="338"/>
    </row>
    <row r="2560" spans="2:10">
      <c r="B2560" s="651" t="s">
        <v>6</v>
      </c>
      <c r="C2560" s="1356">
        <v>6874</v>
      </c>
      <c r="D2560" s="747" t="str">
        <f t="shared" si="81"/>
        <v>IL6874</v>
      </c>
      <c r="E2560" s="1336">
        <v>2.093</v>
      </c>
      <c r="F2560" s="644">
        <f t="shared" si="82"/>
        <v>1.984</v>
      </c>
      <c r="G2560" s="748" t="s">
        <v>280</v>
      </c>
      <c r="H2560" s="1337">
        <v>0.46</v>
      </c>
      <c r="I2560" s="338"/>
      <c r="J2560" s="338"/>
    </row>
    <row r="2561" spans="2:10">
      <c r="B2561" s="651" t="s">
        <v>6</v>
      </c>
      <c r="C2561" s="1356">
        <v>6882</v>
      </c>
      <c r="D2561" s="747" t="str">
        <f t="shared" si="81"/>
        <v>IL6882</v>
      </c>
      <c r="E2561" s="1336">
        <v>2.093</v>
      </c>
      <c r="F2561" s="644">
        <f t="shared" si="82"/>
        <v>1.984</v>
      </c>
      <c r="G2561" s="748" t="s">
        <v>280</v>
      </c>
      <c r="H2561" s="1337">
        <v>0.46</v>
      </c>
      <c r="I2561" s="338"/>
      <c r="J2561" s="338"/>
    </row>
    <row r="2562" spans="2:10">
      <c r="B2562" s="651" t="s">
        <v>6</v>
      </c>
      <c r="C2562" s="1356">
        <v>6884</v>
      </c>
      <c r="D2562" s="747" t="str">
        <f t="shared" si="81"/>
        <v>IL6884</v>
      </c>
      <c r="E2562" s="1336">
        <v>2.093</v>
      </c>
      <c r="F2562" s="644">
        <f t="shared" si="82"/>
        <v>1.984</v>
      </c>
      <c r="G2562" s="748" t="s">
        <v>280</v>
      </c>
      <c r="H2562" s="1337">
        <v>0.46</v>
      </c>
      <c r="I2562" s="338"/>
      <c r="J2562" s="338"/>
    </row>
    <row r="2563" spans="2:10">
      <c r="B2563" s="651" t="s">
        <v>6</v>
      </c>
      <c r="C2563" s="1356">
        <v>7016</v>
      </c>
      <c r="D2563" s="747" t="str">
        <f t="shared" si="81"/>
        <v>IL7016</v>
      </c>
      <c r="E2563" s="1336">
        <v>0.998</v>
      </c>
      <c r="F2563" s="644">
        <f t="shared" si="82"/>
        <v>0.998</v>
      </c>
      <c r="G2563" s="748" t="s">
        <v>280</v>
      </c>
      <c r="H2563" s="1337">
        <v>0.64</v>
      </c>
      <c r="I2563" s="338"/>
      <c r="J2563" s="338"/>
    </row>
    <row r="2564" spans="2:10">
      <c r="B2564" s="651" t="s">
        <v>6</v>
      </c>
      <c r="C2564" s="1356">
        <v>7024</v>
      </c>
      <c r="D2564" s="747" t="str">
        <f t="shared" si="81"/>
        <v>IL7024</v>
      </c>
      <c r="E2564" s="1336">
        <v>2.093</v>
      </c>
      <c r="F2564" s="644">
        <f t="shared" si="82"/>
        <v>1.984</v>
      </c>
      <c r="G2564" s="748" t="s">
        <v>280</v>
      </c>
      <c r="H2564" s="1337">
        <v>0.46</v>
      </c>
      <c r="I2564" s="338"/>
      <c r="J2564" s="338"/>
    </row>
    <row r="2565" spans="2:10">
      <c r="B2565" s="651" t="s">
        <v>6</v>
      </c>
      <c r="C2565" s="1356">
        <v>7038</v>
      </c>
      <c r="D2565" s="747" t="str">
        <f t="shared" si="81"/>
        <v>IL7038</v>
      </c>
      <c r="E2565" s="1336">
        <v>2.093</v>
      </c>
      <c r="F2565" s="644">
        <f t="shared" si="82"/>
        <v>1.984</v>
      </c>
      <c r="G2565" s="748" t="s">
        <v>280</v>
      </c>
      <c r="H2565" s="1337">
        <v>0.46</v>
      </c>
      <c r="I2565" s="338"/>
      <c r="J2565" s="338"/>
    </row>
    <row r="2566" spans="2:10">
      <c r="B2566" s="651" t="s">
        <v>6</v>
      </c>
      <c r="C2566" s="1356">
        <v>7046</v>
      </c>
      <c r="D2566" s="747" t="str">
        <f t="shared" si="81"/>
        <v>IL7046</v>
      </c>
      <c r="E2566" s="1336">
        <v>2.093</v>
      </c>
      <c r="F2566" s="644">
        <f t="shared" si="82"/>
        <v>1.984</v>
      </c>
      <c r="G2566" s="748" t="s">
        <v>280</v>
      </c>
      <c r="H2566" s="1337">
        <v>0.46</v>
      </c>
      <c r="I2566" s="338"/>
      <c r="J2566" s="338"/>
    </row>
    <row r="2567" spans="2:10">
      <c r="B2567" s="651" t="s">
        <v>6</v>
      </c>
      <c r="C2567" s="1356">
        <v>7047</v>
      </c>
      <c r="D2567" s="747" t="str">
        <f t="shared" si="81"/>
        <v>IL7047</v>
      </c>
      <c r="E2567" s="1336">
        <v>2.093</v>
      </c>
      <c r="F2567" s="644">
        <f t="shared" si="82"/>
        <v>1.984</v>
      </c>
      <c r="G2567" s="748" t="s">
        <v>280</v>
      </c>
      <c r="H2567" s="1337">
        <v>0.46</v>
      </c>
      <c r="I2567" s="338"/>
      <c r="J2567" s="338"/>
    </row>
    <row r="2568" spans="2:10">
      <c r="B2568" s="651" t="s">
        <v>6</v>
      </c>
      <c r="C2568" s="1356">
        <v>7050</v>
      </c>
      <c r="D2568" s="747" t="str">
        <f t="shared" si="81"/>
        <v>IL7050</v>
      </c>
      <c r="E2568" s="1336">
        <v>2.093</v>
      </c>
      <c r="F2568" s="644">
        <f t="shared" si="82"/>
        <v>1.984</v>
      </c>
      <c r="G2568" s="748" t="s">
        <v>280</v>
      </c>
      <c r="H2568" s="1337">
        <v>0.46</v>
      </c>
      <c r="I2568" s="338"/>
      <c r="J2568" s="338"/>
    </row>
    <row r="2569" spans="2:10">
      <c r="B2569" s="651" t="s">
        <v>6</v>
      </c>
      <c r="C2569" s="1356">
        <v>7090</v>
      </c>
      <c r="D2569" s="747" t="str">
        <f t="shared" si="81"/>
        <v>IL7090</v>
      </c>
      <c r="E2569" s="1336">
        <v>2.093</v>
      </c>
      <c r="F2569" s="644">
        <f t="shared" si="82"/>
        <v>1.984</v>
      </c>
      <c r="G2569" s="748" t="s">
        <v>280</v>
      </c>
      <c r="H2569" s="1337">
        <v>0.46</v>
      </c>
      <c r="I2569" s="338"/>
      <c r="J2569" s="338"/>
    </row>
    <row r="2570" spans="2:10">
      <c r="B2570" s="651" t="s">
        <v>6</v>
      </c>
      <c r="C2570" s="1356">
        <v>7098</v>
      </c>
      <c r="D2570" s="747" t="str">
        <f t="shared" si="81"/>
        <v>IL7098</v>
      </c>
      <c r="E2570" s="1336">
        <v>2.093</v>
      </c>
      <c r="F2570" s="644">
        <f t="shared" si="82"/>
        <v>1.984</v>
      </c>
      <c r="G2570" s="748" t="s">
        <v>280</v>
      </c>
      <c r="H2570" s="1337">
        <v>0.46</v>
      </c>
      <c r="I2570" s="338"/>
      <c r="J2570" s="338"/>
    </row>
    <row r="2571" spans="2:10">
      <c r="B2571" s="651" t="s">
        <v>6</v>
      </c>
      <c r="C2571" s="1356">
        <v>7099</v>
      </c>
      <c r="D2571" s="747" t="str">
        <f t="shared" ref="D2571:D2634" si="83">B2571&amp;TEXT(C2571,"0000")</f>
        <v>IL7099</v>
      </c>
      <c r="E2571" s="1336">
        <v>2.093</v>
      </c>
      <c r="F2571" s="644">
        <f t="shared" ref="F2571:F2634" si="84">IF(E2571="NA","NA",ROUND((E2571-1)*0.9+1,3))</f>
        <v>1.984</v>
      </c>
      <c r="G2571" s="748" t="s">
        <v>280</v>
      </c>
      <c r="H2571" s="1337">
        <v>0.46</v>
      </c>
      <c r="I2571" s="338"/>
      <c r="J2571" s="338"/>
    </row>
    <row r="2572" spans="2:10">
      <c r="B2572" s="651" t="s">
        <v>6</v>
      </c>
      <c r="C2572" s="1356">
        <v>7133</v>
      </c>
      <c r="D2572" s="747" t="str">
        <f t="shared" si="83"/>
        <v>IL7133</v>
      </c>
      <c r="E2572" s="1336">
        <v>1.0149999999999999</v>
      </c>
      <c r="F2572" s="644">
        <f t="shared" si="84"/>
        <v>1.014</v>
      </c>
      <c r="G2572" s="748" t="s">
        <v>280</v>
      </c>
      <c r="H2572" s="1337">
        <v>0.66</v>
      </c>
      <c r="I2572" s="338"/>
      <c r="J2572" s="338"/>
    </row>
    <row r="2573" spans="2:10">
      <c r="B2573" s="651" t="s">
        <v>6</v>
      </c>
      <c r="C2573" s="1356">
        <v>7151</v>
      </c>
      <c r="D2573" s="747" t="str">
        <f t="shared" si="83"/>
        <v>IL7151</v>
      </c>
      <c r="E2573" s="1336">
        <v>1.595</v>
      </c>
      <c r="F2573" s="644">
        <f t="shared" si="84"/>
        <v>1.536</v>
      </c>
      <c r="G2573" s="748" t="s">
        <v>280</v>
      </c>
      <c r="H2573" s="1337">
        <v>0.48</v>
      </c>
      <c r="I2573" s="338"/>
      <c r="J2573" s="338"/>
    </row>
    <row r="2574" spans="2:10">
      <c r="B2574" s="651" t="s">
        <v>6</v>
      </c>
      <c r="C2574" s="1356">
        <v>7152</v>
      </c>
      <c r="D2574" s="747" t="str">
        <f t="shared" si="83"/>
        <v>IL7152</v>
      </c>
      <c r="E2574" s="1336">
        <v>1.595</v>
      </c>
      <c r="F2574" s="644">
        <f t="shared" si="84"/>
        <v>1.536</v>
      </c>
      <c r="G2574" s="748" t="s">
        <v>280</v>
      </c>
      <c r="H2574" s="1337">
        <v>0.48</v>
      </c>
      <c r="I2574" s="338"/>
      <c r="J2574" s="338"/>
    </row>
    <row r="2575" spans="2:10">
      <c r="B2575" s="651" t="s">
        <v>6</v>
      </c>
      <c r="C2575" s="1356">
        <v>7153</v>
      </c>
      <c r="D2575" s="747" t="str">
        <f t="shared" si="83"/>
        <v>IL7153</v>
      </c>
      <c r="E2575" s="1336">
        <v>1.595</v>
      </c>
      <c r="F2575" s="644">
        <f t="shared" si="84"/>
        <v>1.536</v>
      </c>
      <c r="G2575" s="748" t="s">
        <v>280</v>
      </c>
      <c r="H2575" s="1337">
        <v>0.48</v>
      </c>
      <c r="I2575" s="338"/>
      <c r="J2575" s="338"/>
    </row>
    <row r="2576" spans="2:10">
      <c r="B2576" s="651" t="s">
        <v>6</v>
      </c>
      <c r="C2576" s="1356">
        <v>7219</v>
      </c>
      <c r="D2576" s="747" t="str">
        <f t="shared" si="83"/>
        <v>IL7219</v>
      </c>
      <c r="E2576" s="1336">
        <v>1.236</v>
      </c>
      <c r="F2576" s="644">
        <f t="shared" si="84"/>
        <v>1.212</v>
      </c>
      <c r="G2576" s="748" t="s">
        <v>280</v>
      </c>
      <c r="H2576" s="1337">
        <v>0.81</v>
      </c>
      <c r="I2576" s="338"/>
      <c r="J2576" s="338"/>
    </row>
    <row r="2577" spans="2:10">
      <c r="B2577" s="651" t="s">
        <v>6</v>
      </c>
      <c r="C2577" s="1356">
        <v>7222</v>
      </c>
      <c r="D2577" s="747" t="str">
        <f t="shared" si="83"/>
        <v>IL7222</v>
      </c>
      <c r="E2577" s="1336">
        <v>1.1539999999999999</v>
      </c>
      <c r="F2577" s="644">
        <f t="shared" si="84"/>
        <v>1.139</v>
      </c>
      <c r="G2577" s="748" t="s">
        <v>280</v>
      </c>
      <c r="H2577" s="1337">
        <v>0.86</v>
      </c>
      <c r="I2577" s="338"/>
      <c r="J2577" s="338"/>
    </row>
    <row r="2578" spans="2:10">
      <c r="B2578" s="651" t="s">
        <v>6</v>
      </c>
      <c r="C2578" s="1356">
        <v>7225</v>
      </c>
      <c r="D2578" s="747" t="str">
        <f t="shared" si="83"/>
        <v>IL7225</v>
      </c>
      <c r="E2578" s="1336">
        <v>1.4770000000000001</v>
      </c>
      <c r="F2578" s="644">
        <f t="shared" si="84"/>
        <v>1.429</v>
      </c>
      <c r="G2578" s="748" t="s">
        <v>280</v>
      </c>
      <c r="H2578" s="1337">
        <v>0.12</v>
      </c>
      <c r="I2578" s="338"/>
      <c r="J2578" s="338"/>
    </row>
    <row r="2579" spans="2:10">
      <c r="B2579" s="651" t="s">
        <v>6</v>
      </c>
      <c r="C2579" s="1356">
        <v>7230</v>
      </c>
      <c r="D2579" s="747" t="str">
        <f t="shared" si="83"/>
        <v>IL7230</v>
      </c>
      <c r="E2579" s="1336">
        <v>1.056</v>
      </c>
      <c r="F2579" s="644">
        <f t="shared" si="84"/>
        <v>1.05</v>
      </c>
      <c r="G2579" s="748" t="s">
        <v>280</v>
      </c>
      <c r="H2579" s="1337">
        <v>1.1399999999999999</v>
      </c>
      <c r="I2579" s="338"/>
      <c r="J2579" s="338"/>
    </row>
    <row r="2580" spans="2:10">
      <c r="B2580" s="651" t="s">
        <v>6</v>
      </c>
      <c r="C2580" s="1356">
        <v>7231</v>
      </c>
      <c r="D2580" s="747" t="str">
        <f t="shared" si="83"/>
        <v>IL7231</v>
      </c>
      <c r="E2580" s="1336">
        <v>0.90300000000000002</v>
      </c>
      <c r="F2580" s="644">
        <f t="shared" si="84"/>
        <v>0.91300000000000003</v>
      </c>
      <c r="G2580" s="748" t="s">
        <v>280</v>
      </c>
      <c r="H2580" s="1337">
        <v>1.35</v>
      </c>
      <c r="I2580" s="338"/>
      <c r="J2580" s="338"/>
    </row>
    <row r="2581" spans="2:10">
      <c r="B2581" s="651" t="s">
        <v>6</v>
      </c>
      <c r="C2581" s="1356">
        <v>7232</v>
      </c>
      <c r="D2581" s="747" t="str">
        <f t="shared" si="83"/>
        <v>IL7232</v>
      </c>
      <c r="E2581" s="1336">
        <v>1.206</v>
      </c>
      <c r="F2581" s="644">
        <f t="shared" si="84"/>
        <v>1.1850000000000001</v>
      </c>
      <c r="G2581" s="748" t="s">
        <v>280</v>
      </c>
      <c r="H2581" s="1337">
        <v>0.85</v>
      </c>
      <c r="I2581" s="338"/>
      <c r="J2581" s="338"/>
    </row>
    <row r="2582" spans="2:10">
      <c r="B2582" s="651" t="s">
        <v>6</v>
      </c>
      <c r="C2582" s="1356">
        <v>7309</v>
      </c>
      <c r="D2582" s="747" t="str">
        <f t="shared" si="83"/>
        <v>IL7309</v>
      </c>
      <c r="E2582" s="1336">
        <v>2.093</v>
      </c>
      <c r="F2582" s="644">
        <f t="shared" si="84"/>
        <v>1.984</v>
      </c>
      <c r="G2582" s="748" t="s">
        <v>280</v>
      </c>
      <c r="H2582" s="1337">
        <v>0.46</v>
      </c>
      <c r="I2582" s="338"/>
      <c r="J2582" s="338"/>
    </row>
    <row r="2583" spans="2:10">
      <c r="B2583" s="651" t="s">
        <v>6</v>
      </c>
      <c r="C2583" s="1356">
        <v>7313</v>
      </c>
      <c r="D2583" s="747" t="str">
        <f t="shared" si="83"/>
        <v>IL7313</v>
      </c>
      <c r="E2583" s="1336">
        <v>2.093</v>
      </c>
      <c r="F2583" s="644">
        <f t="shared" si="84"/>
        <v>1.984</v>
      </c>
      <c r="G2583" s="748" t="s">
        <v>280</v>
      </c>
      <c r="H2583" s="1337">
        <v>0.46</v>
      </c>
      <c r="I2583" s="338"/>
      <c r="J2583" s="338"/>
    </row>
    <row r="2584" spans="2:10">
      <c r="B2584" s="651" t="s">
        <v>6</v>
      </c>
      <c r="C2584" s="1356">
        <v>7317</v>
      </c>
      <c r="D2584" s="747" t="str">
        <f t="shared" si="83"/>
        <v>IL7317</v>
      </c>
      <c r="E2584" s="1336">
        <v>2.093</v>
      </c>
      <c r="F2584" s="644">
        <f t="shared" si="84"/>
        <v>1.984</v>
      </c>
      <c r="G2584" s="748" t="s">
        <v>280</v>
      </c>
      <c r="H2584" s="1337">
        <v>0.46</v>
      </c>
      <c r="I2584" s="338"/>
      <c r="J2584" s="338"/>
    </row>
    <row r="2585" spans="2:10">
      <c r="B2585" s="651" t="s">
        <v>6</v>
      </c>
      <c r="C2585" s="1356">
        <v>7327</v>
      </c>
      <c r="D2585" s="747" t="str">
        <f t="shared" si="83"/>
        <v>IL7327</v>
      </c>
      <c r="E2585" s="1336">
        <v>2.093</v>
      </c>
      <c r="F2585" s="644">
        <f t="shared" si="84"/>
        <v>1.984</v>
      </c>
      <c r="G2585" s="748" t="s">
        <v>280</v>
      </c>
      <c r="H2585" s="1337">
        <v>0.46</v>
      </c>
      <c r="I2585" s="338"/>
      <c r="J2585" s="338"/>
    </row>
    <row r="2586" spans="2:10">
      <c r="B2586" s="651" t="s">
        <v>6</v>
      </c>
      <c r="C2586" s="1356">
        <v>7333</v>
      </c>
      <c r="D2586" s="747" t="str">
        <f t="shared" si="83"/>
        <v>IL7333</v>
      </c>
      <c r="E2586" s="1336">
        <v>2.093</v>
      </c>
      <c r="F2586" s="644">
        <f t="shared" si="84"/>
        <v>1.984</v>
      </c>
      <c r="G2586" s="748" t="s">
        <v>280</v>
      </c>
      <c r="H2586" s="1337">
        <v>0.46</v>
      </c>
      <c r="I2586" s="338"/>
      <c r="J2586" s="338"/>
    </row>
    <row r="2587" spans="2:10">
      <c r="B2587" s="651" t="s">
        <v>6</v>
      </c>
      <c r="C2587" s="1356">
        <v>7335</v>
      </c>
      <c r="D2587" s="747" t="str">
        <f t="shared" si="83"/>
        <v>IL7335</v>
      </c>
      <c r="E2587" s="1336">
        <v>2.093</v>
      </c>
      <c r="F2587" s="644">
        <f t="shared" si="84"/>
        <v>1.984</v>
      </c>
      <c r="G2587" s="748" t="s">
        <v>280</v>
      </c>
      <c r="H2587" s="1337">
        <v>0.46</v>
      </c>
      <c r="I2587" s="338"/>
      <c r="J2587" s="338"/>
    </row>
    <row r="2588" spans="2:10">
      <c r="B2588" s="651" t="s">
        <v>6</v>
      </c>
      <c r="C2588" s="1356">
        <v>7337</v>
      </c>
      <c r="D2588" s="747" t="str">
        <f t="shared" si="83"/>
        <v>IL7337</v>
      </c>
      <c r="E2588" s="1336">
        <v>2.093</v>
      </c>
      <c r="F2588" s="644">
        <f t="shared" si="84"/>
        <v>1.984</v>
      </c>
      <c r="G2588" s="748" t="s">
        <v>280</v>
      </c>
      <c r="H2588" s="1337">
        <v>0.46</v>
      </c>
      <c r="I2588" s="338"/>
      <c r="J2588" s="338"/>
    </row>
    <row r="2589" spans="2:10">
      <c r="B2589" s="651" t="s">
        <v>6</v>
      </c>
      <c r="C2589" s="1356">
        <v>7350</v>
      </c>
      <c r="D2589" s="747" t="str">
        <f t="shared" si="83"/>
        <v>IL7350</v>
      </c>
      <c r="E2589" s="1336">
        <v>1.595</v>
      </c>
      <c r="F2589" s="644">
        <f t="shared" si="84"/>
        <v>1.536</v>
      </c>
      <c r="G2589" s="748" t="s">
        <v>280</v>
      </c>
      <c r="H2589" s="1337">
        <v>0.48</v>
      </c>
      <c r="I2589" s="338"/>
      <c r="J2589" s="338"/>
    </row>
    <row r="2590" spans="2:10">
      <c r="B2590" s="651" t="s">
        <v>6</v>
      </c>
      <c r="C2590" s="1356">
        <v>7360</v>
      </c>
      <c r="D2590" s="747" t="str">
        <f t="shared" si="83"/>
        <v>IL7360</v>
      </c>
      <c r="E2590" s="1336">
        <v>0.98099999999999998</v>
      </c>
      <c r="F2590" s="644">
        <f t="shared" si="84"/>
        <v>0.98299999999999998</v>
      </c>
      <c r="G2590" s="748" t="s">
        <v>280</v>
      </c>
      <c r="H2590" s="1337">
        <v>1.01</v>
      </c>
      <c r="I2590" s="338"/>
      <c r="J2590" s="338"/>
    </row>
    <row r="2591" spans="2:10">
      <c r="B2591" s="651" t="s">
        <v>6</v>
      </c>
      <c r="C2591" s="1356">
        <v>7370</v>
      </c>
      <c r="D2591" s="747" t="str">
        <f t="shared" si="83"/>
        <v>IL7370</v>
      </c>
      <c r="E2591" s="1336">
        <v>0.60599999999999998</v>
      </c>
      <c r="F2591" s="644">
        <f t="shared" si="84"/>
        <v>0.64500000000000002</v>
      </c>
      <c r="G2591" s="748" t="s">
        <v>280</v>
      </c>
      <c r="H2591" s="1337">
        <v>0.97</v>
      </c>
      <c r="I2591" s="338"/>
      <c r="J2591" s="338"/>
    </row>
    <row r="2592" spans="2:10">
      <c r="B2592" s="651" t="s">
        <v>6</v>
      </c>
      <c r="C2592" s="1356">
        <v>7380</v>
      </c>
      <c r="D2592" s="747" t="str">
        <f t="shared" si="83"/>
        <v>IL7380</v>
      </c>
      <c r="E2592" s="1336">
        <v>1.0029999999999999</v>
      </c>
      <c r="F2592" s="644">
        <f t="shared" si="84"/>
        <v>1.0029999999999999</v>
      </c>
      <c r="G2592" s="748" t="s">
        <v>280</v>
      </c>
      <c r="H2592" s="1337">
        <v>0.94</v>
      </c>
      <c r="I2592" s="338"/>
      <c r="J2592" s="338"/>
    </row>
    <row r="2593" spans="2:10">
      <c r="B2593" s="651" t="s">
        <v>6</v>
      </c>
      <c r="C2593" s="1356">
        <v>7382</v>
      </c>
      <c r="D2593" s="747" t="str">
        <f t="shared" si="83"/>
        <v>IL7382</v>
      </c>
      <c r="E2593" s="1336">
        <v>0.84899999999999998</v>
      </c>
      <c r="F2593" s="644">
        <f t="shared" si="84"/>
        <v>0.86399999999999999</v>
      </c>
      <c r="G2593" s="748" t="s">
        <v>280</v>
      </c>
      <c r="H2593" s="1337">
        <v>0.75</v>
      </c>
      <c r="I2593" s="338"/>
      <c r="J2593" s="338"/>
    </row>
    <row r="2594" spans="2:10">
      <c r="B2594" s="651" t="s">
        <v>6</v>
      </c>
      <c r="C2594" s="1356">
        <v>7390</v>
      </c>
      <c r="D2594" s="747" t="str">
        <f t="shared" si="83"/>
        <v>IL7390</v>
      </c>
      <c r="E2594" s="1336">
        <v>0.875</v>
      </c>
      <c r="F2594" s="644">
        <f t="shared" si="84"/>
        <v>0.88800000000000001</v>
      </c>
      <c r="G2594" s="748" t="s">
        <v>280</v>
      </c>
      <c r="H2594" s="1337">
        <v>1.1399999999999999</v>
      </c>
      <c r="I2594" s="338"/>
      <c r="J2594" s="338"/>
    </row>
    <row r="2595" spans="2:10">
      <c r="B2595" s="651" t="s">
        <v>6</v>
      </c>
      <c r="C2595" s="1356">
        <v>7394</v>
      </c>
      <c r="D2595" s="747" t="str">
        <f t="shared" si="83"/>
        <v>IL7394</v>
      </c>
      <c r="E2595" s="1336">
        <v>0.998</v>
      </c>
      <c r="F2595" s="644">
        <f t="shared" si="84"/>
        <v>0.998</v>
      </c>
      <c r="G2595" s="748" t="s">
        <v>280</v>
      </c>
      <c r="H2595" s="1337">
        <v>0.64</v>
      </c>
      <c r="I2595" s="338"/>
      <c r="J2595" s="338"/>
    </row>
    <row r="2596" spans="2:10">
      <c r="B2596" s="651" t="s">
        <v>6</v>
      </c>
      <c r="C2596" s="1356">
        <v>7395</v>
      </c>
      <c r="D2596" s="747" t="str">
        <f t="shared" si="83"/>
        <v>IL7395</v>
      </c>
      <c r="E2596" s="1336">
        <v>2.093</v>
      </c>
      <c r="F2596" s="644">
        <f t="shared" si="84"/>
        <v>1.984</v>
      </c>
      <c r="G2596" s="748" t="s">
        <v>280</v>
      </c>
      <c r="H2596" s="1337">
        <v>0.46</v>
      </c>
      <c r="I2596" s="338"/>
      <c r="J2596" s="338"/>
    </row>
    <row r="2597" spans="2:10">
      <c r="B2597" s="651" t="s">
        <v>6</v>
      </c>
      <c r="C2597" s="1356">
        <v>7398</v>
      </c>
      <c r="D2597" s="747" t="str">
        <f t="shared" si="83"/>
        <v>IL7398</v>
      </c>
      <c r="E2597" s="1336">
        <v>2.093</v>
      </c>
      <c r="F2597" s="644">
        <f t="shared" si="84"/>
        <v>1.984</v>
      </c>
      <c r="G2597" s="748" t="s">
        <v>280</v>
      </c>
      <c r="H2597" s="1337">
        <v>0.46</v>
      </c>
      <c r="I2597" s="338"/>
      <c r="J2597" s="338"/>
    </row>
    <row r="2598" spans="2:10">
      <c r="B2598" s="651" t="s">
        <v>6</v>
      </c>
      <c r="C2598" s="1356">
        <v>7402</v>
      </c>
      <c r="D2598" s="747" t="str">
        <f t="shared" si="83"/>
        <v>IL7402</v>
      </c>
      <c r="E2598" s="1336">
        <v>0.78200000000000003</v>
      </c>
      <c r="F2598" s="644">
        <f t="shared" si="84"/>
        <v>0.80400000000000005</v>
      </c>
      <c r="G2598" s="748" t="s">
        <v>280</v>
      </c>
      <c r="H2598" s="1337">
        <v>0.1</v>
      </c>
      <c r="I2598" s="338"/>
      <c r="J2598" s="338"/>
    </row>
    <row r="2599" spans="2:10">
      <c r="B2599" s="651" t="s">
        <v>6</v>
      </c>
      <c r="C2599" s="1356">
        <v>7403</v>
      </c>
      <c r="D2599" s="747" t="str">
        <f t="shared" si="83"/>
        <v>IL7403</v>
      </c>
      <c r="E2599" s="1336">
        <v>0.93899999999999995</v>
      </c>
      <c r="F2599" s="644">
        <f t="shared" si="84"/>
        <v>0.94499999999999995</v>
      </c>
      <c r="G2599" s="748" t="s">
        <v>280</v>
      </c>
      <c r="H2599" s="1337">
        <v>0.57999999999999996</v>
      </c>
      <c r="I2599" s="338"/>
      <c r="J2599" s="338"/>
    </row>
    <row r="2600" spans="2:10">
      <c r="B2600" s="651" t="s">
        <v>6</v>
      </c>
      <c r="C2600" s="1356">
        <v>7405</v>
      </c>
      <c r="D2600" s="747" t="str">
        <f t="shared" si="83"/>
        <v>IL7405</v>
      </c>
      <c r="E2600" s="1336">
        <v>0.90800000000000003</v>
      </c>
      <c r="F2600" s="644">
        <f t="shared" si="84"/>
        <v>0.91700000000000004</v>
      </c>
      <c r="G2600" s="748" t="s">
        <v>280</v>
      </c>
      <c r="H2600" s="1337">
        <v>0.49</v>
      </c>
      <c r="I2600" s="338"/>
      <c r="J2600" s="338"/>
    </row>
    <row r="2601" spans="2:10">
      <c r="B2601" s="651" t="s">
        <v>6</v>
      </c>
      <c r="C2601" s="1356">
        <v>7420</v>
      </c>
      <c r="D2601" s="747" t="str">
        <f t="shared" si="83"/>
        <v>IL7420</v>
      </c>
      <c r="E2601" s="1336">
        <v>1.1639999999999999</v>
      </c>
      <c r="F2601" s="644">
        <f t="shared" si="84"/>
        <v>1.1479999999999999</v>
      </c>
      <c r="G2601" s="748" t="s">
        <v>280</v>
      </c>
      <c r="H2601" s="1337">
        <v>0.93</v>
      </c>
      <c r="I2601" s="338"/>
      <c r="J2601" s="338"/>
    </row>
    <row r="2602" spans="2:10">
      <c r="B2602" s="651" t="s">
        <v>6</v>
      </c>
      <c r="C2602" s="1356">
        <v>7421</v>
      </c>
      <c r="D2602" s="747" t="str">
        <f t="shared" si="83"/>
        <v>IL7421</v>
      </c>
      <c r="E2602" s="1336">
        <v>1.099</v>
      </c>
      <c r="F2602" s="644">
        <f t="shared" si="84"/>
        <v>1.089</v>
      </c>
      <c r="G2602" s="748" t="s">
        <v>280</v>
      </c>
      <c r="H2602" s="1337">
        <v>0.5</v>
      </c>
      <c r="I2602" s="338"/>
      <c r="J2602" s="338"/>
    </row>
    <row r="2603" spans="2:10">
      <c r="B2603" s="651" t="s">
        <v>6</v>
      </c>
      <c r="C2603" s="1356">
        <v>7422</v>
      </c>
      <c r="D2603" s="747" t="str">
        <f t="shared" si="83"/>
        <v>IL7422</v>
      </c>
      <c r="E2603" s="1336">
        <v>1.2</v>
      </c>
      <c r="F2603" s="644">
        <f t="shared" si="84"/>
        <v>1.18</v>
      </c>
      <c r="G2603" s="748" t="s">
        <v>280</v>
      </c>
      <c r="H2603" s="1337">
        <v>0.54</v>
      </c>
      <c r="I2603" s="338"/>
      <c r="J2603" s="338"/>
    </row>
    <row r="2604" spans="2:10">
      <c r="B2604" s="651" t="s">
        <v>6</v>
      </c>
      <c r="C2604" s="1356">
        <v>7425</v>
      </c>
      <c r="D2604" s="747" t="str">
        <f t="shared" si="83"/>
        <v>IL7425</v>
      </c>
      <c r="E2604" s="1336">
        <v>1.1379999999999999</v>
      </c>
      <c r="F2604" s="644">
        <f t="shared" si="84"/>
        <v>1.1240000000000001</v>
      </c>
      <c r="G2604" s="748" t="s">
        <v>280</v>
      </c>
      <c r="H2604" s="1337">
        <v>0.65</v>
      </c>
      <c r="I2604" s="338"/>
      <c r="J2604" s="338"/>
    </row>
    <row r="2605" spans="2:10">
      <c r="B2605" s="651" t="s">
        <v>6</v>
      </c>
      <c r="C2605" s="1356">
        <v>7431</v>
      </c>
      <c r="D2605" s="747" t="str">
        <f t="shared" si="83"/>
        <v>IL7431</v>
      </c>
      <c r="E2605" s="1336">
        <v>1.141</v>
      </c>
      <c r="F2605" s="644">
        <f t="shared" si="84"/>
        <v>1.127</v>
      </c>
      <c r="G2605" s="748" t="s">
        <v>280</v>
      </c>
      <c r="H2605" s="1337">
        <v>0.46</v>
      </c>
      <c r="I2605" s="338"/>
      <c r="J2605" s="338"/>
    </row>
    <row r="2606" spans="2:10">
      <c r="B2606" s="651" t="s">
        <v>6</v>
      </c>
      <c r="C2606" s="1356">
        <v>7445</v>
      </c>
      <c r="D2606" s="747" t="str">
        <f t="shared" si="83"/>
        <v>IL7445</v>
      </c>
      <c r="E2606" s="1336">
        <v>1.4770000000000001</v>
      </c>
      <c r="F2606" s="644">
        <f t="shared" si="84"/>
        <v>1.429</v>
      </c>
      <c r="G2606" s="748" t="s">
        <v>280</v>
      </c>
      <c r="H2606" s="1337">
        <v>0.12</v>
      </c>
      <c r="I2606" s="338"/>
      <c r="J2606" s="338"/>
    </row>
    <row r="2607" spans="2:10">
      <c r="B2607" s="651" t="s">
        <v>6</v>
      </c>
      <c r="C2607" s="1356">
        <v>7453</v>
      </c>
      <c r="D2607" s="747" t="str">
        <f t="shared" si="83"/>
        <v>IL7453</v>
      </c>
      <c r="E2607" s="1336">
        <v>2.093</v>
      </c>
      <c r="F2607" s="644">
        <f t="shared" si="84"/>
        <v>1.984</v>
      </c>
      <c r="G2607" s="748" t="s">
        <v>280</v>
      </c>
      <c r="H2607" s="1337">
        <v>0.46</v>
      </c>
      <c r="I2607" s="338"/>
      <c r="J2607" s="338"/>
    </row>
    <row r="2608" spans="2:10">
      <c r="B2608" s="651" t="s">
        <v>6</v>
      </c>
      <c r="C2608" s="1356">
        <v>7502</v>
      </c>
      <c r="D2608" s="747" t="str">
        <f t="shared" si="83"/>
        <v>IL7502</v>
      </c>
      <c r="E2608" s="1336">
        <v>1.1140000000000001</v>
      </c>
      <c r="F2608" s="644">
        <f t="shared" si="84"/>
        <v>1.103</v>
      </c>
      <c r="G2608" s="748" t="s">
        <v>280</v>
      </c>
      <c r="H2608" s="1337">
        <v>0.64</v>
      </c>
      <c r="I2608" s="338"/>
      <c r="J2608" s="338"/>
    </row>
    <row r="2609" spans="2:10">
      <c r="B2609" s="651" t="s">
        <v>6</v>
      </c>
      <c r="C2609" s="1356">
        <v>7515</v>
      </c>
      <c r="D2609" s="747" t="str">
        <f t="shared" si="83"/>
        <v>IL7515</v>
      </c>
      <c r="E2609" s="1336">
        <v>1.194</v>
      </c>
      <c r="F2609" s="644">
        <f t="shared" si="84"/>
        <v>1.175</v>
      </c>
      <c r="G2609" s="748" t="s">
        <v>280</v>
      </c>
      <c r="H2609" s="1337">
        <v>0.47</v>
      </c>
      <c r="I2609" s="338"/>
      <c r="J2609" s="338"/>
    </row>
    <row r="2610" spans="2:10">
      <c r="B2610" s="651" t="s">
        <v>6</v>
      </c>
      <c r="C2610" s="1356">
        <v>7520</v>
      </c>
      <c r="D2610" s="747" t="str">
        <f t="shared" si="83"/>
        <v>IL7520</v>
      </c>
      <c r="E2610" s="1336">
        <v>1.0169999999999999</v>
      </c>
      <c r="F2610" s="644">
        <f t="shared" si="84"/>
        <v>1.0149999999999999</v>
      </c>
      <c r="G2610" s="748" t="s">
        <v>280</v>
      </c>
      <c r="H2610" s="1337">
        <v>0.62</v>
      </c>
      <c r="I2610" s="338"/>
      <c r="J2610" s="338"/>
    </row>
    <row r="2611" spans="2:10">
      <c r="B2611" s="651" t="s">
        <v>6</v>
      </c>
      <c r="C2611" s="1356">
        <v>7538</v>
      </c>
      <c r="D2611" s="747" t="str">
        <f t="shared" si="83"/>
        <v>IL7538</v>
      </c>
      <c r="E2611" s="1336">
        <v>1.59</v>
      </c>
      <c r="F2611" s="644">
        <f t="shared" si="84"/>
        <v>1.5309999999999999</v>
      </c>
      <c r="G2611" s="748" t="s">
        <v>280</v>
      </c>
      <c r="H2611" s="1337">
        <v>0.6</v>
      </c>
      <c r="I2611" s="338"/>
      <c r="J2611" s="338"/>
    </row>
    <row r="2612" spans="2:10">
      <c r="B2612" s="651" t="s">
        <v>6</v>
      </c>
      <c r="C2612" s="1356">
        <v>7539</v>
      </c>
      <c r="D2612" s="747" t="str">
        <f t="shared" si="83"/>
        <v>IL7539</v>
      </c>
      <c r="E2612" s="1336">
        <v>1.1639999999999999</v>
      </c>
      <c r="F2612" s="644">
        <f t="shared" si="84"/>
        <v>1.1479999999999999</v>
      </c>
      <c r="G2612" s="748" t="s">
        <v>280</v>
      </c>
      <c r="H2612" s="1337">
        <v>0.5</v>
      </c>
      <c r="I2612" s="338"/>
      <c r="J2612" s="338"/>
    </row>
    <row r="2613" spans="2:10">
      <c r="B2613" s="651" t="s">
        <v>6</v>
      </c>
      <c r="C2613" s="1356">
        <v>7540</v>
      </c>
      <c r="D2613" s="747" t="str">
        <f t="shared" si="83"/>
        <v>IL7540</v>
      </c>
      <c r="E2613" s="1336">
        <v>1.4019999999999999</v>
      </c>
      <c r="F2613" s="644">
        <f t="shared" si="84"/>
        <v>1.3620000000000001</v>
      </c>
      <c r="G2613" s="748" t="s">
        <v>280</v>
      </c>
      <c r="H2613" s="1337">
        <v>0.55000000000000004</v>
      </c>
      <c r="I2613" s="338"/>
      <c r="J2613" s="338"/>
    </row>
    <row r="2614" spans="2:10">
      <c r="B2614" s="651" t="s">
        <v>6</v>
      </c>
      <c r="C2614" s="1356">
        <v>7580</v>
      </c>
      <c r="D2614" s="747" t="str">
        <f t="shared" si="83"/>
        <v>IL7580</v>
      </c>
      <c r="E2614" s="1336">
        <v>1.046</v>
      </c>
      <c r="F2614" s="644">
        <f t="shared" si="84"/>
        <v>1.0409999999999999</v>
      </c>
      <c r="G2614" s="748" t="s">
        <v>280</v>
      </c>
      <c r="H2614" s="1337">
        <v>0.59</v>
      </c>
      <c r="I2614" s="338"/>
      <c r="J2614" s="338"/>
    </row>
    <row r="2615" spans="2:10">
      <c r="B2615" s="651" t="s">
        <v>6</v>
      </c>
      <c r="C2615" s="1356">
        <v>7590</v>
      </c>
      <c r="D2615" s="747" t="str">
        <f t="shared" si="83"/>
        <v>IL7590</v>
      </c>
      <c r="E2615" s="1336">
        <v>1.0669999999999999</v>
      </c>
      <c r="F2615" s="644">
        <f t="shared" si="84"/>
        <v>1.06</v>
      </c>
      <c r="G2615" s="748" t="s">
        <v>280</v>
      </c>
      <c r="H2615" s="1337">
        <v>0.69</v>
      </c>
      <c r="I2615" s="338"/>
      <c r="J2615" s="338"/>
    </row>
    <row r="2616" spans="2:10">
      <c r="B2616" s="651" t="s">
        <v>6</v>
      </c>
      <c r="C2616" s="1356">
        <v>7600</v>
      </c>
      <c r="D2616" s="747" t="str">
        <f t="shared" si="83"/>
        <v>IL7600</v>
      </c>
      <c r="E2616" s="1336">
        <v>1.095</v>
      </c>
      <c r="F2616" s="644">
        <f t="shared" si="84"/>
        <v>1.0860000000000001</v>
      </c>
      <c r="G2616" s="748" t="s">
        <v>280</v>
      </c>
      <c r="H2616" s="1337">
        <v>0.61</v>
      </c>
      <c r="I2616" s="338"/>
      <c r="J2616" s="338"/>
    </row>
    <row r="2617" spans="2:10">
      <c r="B2617" s="651" t="s">
        <v>6</v>
      </c>
      <c r="C2617" s="1356">
        <v>7605</v>
      </c>
      <c r="D2617" s="747" t="str">
        <f t="shared" si="83"/>
        <v>IL7605</v>
      </c>
      <c r="E2617" s="1336">
        <v>1.179</v>
      </c>
      <c r="F2617" s="644">
        <f t="shared" si="84"/>
        <v>1.161</v>
      </c>
      <c r="G2617" s="748" t="s">
        <v>280</v>
      </c>
      <c r="H2617" s="1337">
        <v>0.28999999999999998</v>
      </c>
      <c r="I2617" s="338"/>
      <c r="J2617" s="338"/>
    </row>
    <row r="2618" spans="2:10">
      <c r="B2618" s="651" t="s">
        <v>6</v>
      </c>
      <c r="C2618" s="1356">
        <v>7610</v>
      </c>
      <c r="D2618" s="747" t="str">
        <f t="shared" si="83"/>
        <v>IL7610</v>
      </c>
      <c r="E2618" s="1336">
        <v>1.1439999999999999</v>
      </c>
      <c r="F2618" s="644">
        <f t="shared" si="84"/>
        <v>1.1299999999999999</v>
      </c>
      <c r="G2618" s="748" t="s">
        <v>280</v>
      </c>
      <c r="H2618" s="1337">
        <v>0.06</v>
      </c>
      <c r="I2618" s="338"/>
      <c r="J2618" s="338"/>
    </row>
    <row r="2619" spans="2:10">
      <c r="B2619" s="651" t="s">
        <v>6</v>
      </c>
      <c r="C2619" s="1356">
        <v>7705</v>
      </c>
      <c r="D2619" s="747" t="str">
        <f t="shared" si="83"/>
        <v>IL7705</v>
      </c>
      <c r="E2619" s="1336">
        <v>0.80800000000000005</v>
      </c>
      <c r="F2619" s="644">
        <f t="shared" si="84"/>
        <v>0.82699999999999996</v>
      </c>
      <c r="G2619" s="748" t="s">
        <v>280</v>
      </c>
      <c r="H2619" s="1337">
        <v>0.88</v>
      </c>
      <c r="I2619" s="338"/>
      <c r="J2619" s="338"/>
    </row>
    <row r="2620" spans="2:10">
      <c r="B2620" s="651" t="s">
        <v>6</v>
      </c>
      <c r="C2620" s="1356">
        <v>7710</v>
      </c>
      <c r="D2620" s="747" t="str">
        <f t="shared" si="83"/>
        <v>IL7710</v>
      </c>
      <c r="E2620" s="1336">
        <v>1.008</v>
      </c>
      <c r="F2620" s="644">
        <f t="shared" si="84"/>
        <v>1.0069999999999999</v>
      </c>
      <c r="G2620" s="748" t="s">
        <v>280</v>
      </c>
      <c r="H2620" s="1337">
        <v>0.77</v>
      </c>
      <c r="I2620" s="338"/>
      <c r="J2620" s="338"/>
    </row>
    <row r="2621" spans="2:10">
      <c r="B2621" s="651" t="s">
        <v>6</v>
      </c>
      <c r="C2621" s="1356">
        <v>7711</v>
      </c>
      <c r="D2621" s="747" t="str">
        <f t="shared" si="83"/>
        <v>IL7711</v>
      </c>
      <c r="E2621" s="1336">
        <v>1.141</v>
      </c>
      <c r="F2621" s="644">
        <f t="shared" si="84"/>
        <v>1.127</v>
      </c>
      <c r="G2621" s="748" t="s">
        <v>280</v>
      </c>
      <c r="H2621" s="1337">
        <v>1.48</v>
      </c>
      <c r="I2621" s="338"/>
      <c r="J2621" s="338"/>
    </row>
    <row r="2622" spans="2:10">
      <c r="B2622" s="651" t="s">
        <v>6</v>
      </c>
      <c r="C2622" s="1356">
        <v>7720</v>
      </c>
      <c r="D2622" s="747" t="str">
        <f t="shared" si="83"/>
        <v>IL7720</v>
      </c>
      <c r="E2622" s="1336">
        <v>0.86899999999999999</v>
      </c>
      <c r="F2622" s="644">
        <f t="shared" si="84"/>
        <v>0.88200000000000001</v>
      </c>
      <c r="G2622" s="748" t="s">
        <v>280</v>
      </c>
      <c r="H2622" s="1337">
        <v>0.35</v>
      </c>
      <c r="I2622" s="338"/>
      <c r="J2622" s="338"/>
    </row>
    <row r="2623" spans="2:10">
      <c r="B2623" s="651" t="s">
        <v>6</v>
      </c>
      <c r="C2623" s="1356">
        <v>7855</v>
      </c>
      <c r="D2623" s="747" t="str">
        <f t="shared" si="83"/>
        <v>IL7855</v>
      </c>
      <c r="E2623" s="1336">
        <v>1.2829999999999999</v>
      </c>
      <c r="F2623" s="644">
        <f t="shared" si="84"/>
        <v>1.2549999999999999</v>
      </c>
      <c r="G2623" s="748" t="s">
        <v>280</v>
      </c>
      <c r="H2623" s="1337">
        <v>0.62</v>
      </c>
      <c r="I2623" s="338"/>
      <c r="J2623" s="338"/>
    </row>
    <row r="2624" spans="2:10">
      <c r="B2624" s="651" t="s">
        <v>6</v>
      </c>
      <c r="C2624" s="1356">
        <v>8001</v>
      </c>
      <c r="D2624" s="747" t="str">
        <f t="shared" si="83"/>
        <v>IL8001</v>
      </c>
      <c r="E2624" s="1336">
        <v>0.879</v>
      </c>
      <c r="F2624" s="644">
        <f t="shared" si="84"/>
        <v>0.89100000000000001</v>
      </c>
      <c r="G2624" s="748" t="s">
        <v>280</v>
      </c>
      <c r="H2624" s="1337">
        <v>0.4</v>
      </c>
      <c r="I2624" s="338"/>
      <c r="J2624" s="338"/>
    </row>
    <row r="2625" spans="2:10">
      <c r="B2625" s="651" t="s">
        <v>6</v>
      </c>
      <c r="C2625" s="1356">
        <v>8002</v>
      </c>
      <c r="D2625" s="747" t="str">
        <f t="shared" si="83"/>
        <v>IL8002</v>
      </c>
      <c r="E2625" s="1336">
        <v>0.85499999999999998</v>
      </c>
      <c r="F2625" s="644">
        <f t="shared" si="84"/>
        <v>0.87</v>
      </c>
      <c r="G2625" s="748" t="s">
        <v>280</v>
      </c>
      <c r="H2625" s="1337">
        <v>0.4</v>
      </c>
      <c r="I2625" s="338"/>
      <c r="J2625" s="338"/>
    </row>
    <row r="2626" spans="2:10">
      <c r="B2626" s="651" t="s">
        <v>6</v>
      </c>
      <c r="C2626" s="1356">
        <v>8006</v>
      </c>
      <c r="D2626" s="747" t="str">
        <f t="shared" si="83"/>
        <v>IL8006</v>
      </c>
      <c r="E2626" s="1336">
        <v>0.84299999999999997</v>
      </c>
      <c r="F2626" s="644">
        <f t="shared" si="84"/>
        <v>0.85899999999999999</v>
      </c>
      <c r="G2626" s="748" t="s">
        <v>280</v>
      </c>
      <c r="H2626" s="1337">
        <v>0.39</v>
      </c>
      <c r="I2626" s="338"/>
      <c r="J2626" s="338"/>
    </row>
    <row r="2627" spans="2:10">
      <c r="B2627" s="651" t="s">
        <v>6</v>
      </c>
      <c r="C2627" s="1356">
        <v>8008</v>
      </c>
      <c r="D2627" s="747" t="str">
        <f t="shared" si="83"/>
        <v>IL8008</v>
      </c>
      <c r="E2627" s="1336">
        <v>0.83</v>
      </c>
      <c r="F2627" s="644">
        <f t="shared" si="84"/>
        <v>0.84699999999999998</v>
      </c>
      <c r="G2627" s="748" t="s">
        <v>280</v>
      </c>
      <c r="H2627" s="1337">
        <v>0.23</v>
      </c>
      <c r="I2627" s="338"/>
      <c r="J2627" s="338"/>
    </row>
    <row r="2628" spans="2:10">
      <c r="B2628" s="651" t="s">
        <v>6</v>
      </c>
      <c r="C2628" s="1356">
        <v>8010</v>
      </c>
      <c r="D2628" s="747" t="str">
        <f t="shared" si="83"/>
        <v>IL8010</v>
      </c>
      <c r="E2628" s="1336">
        <v>0.9</v>
      </c>
      <c r="F2628" s="644">
        <f t="shared" si="84"/>
        <v>0.91</v>
      </c>
      <c r="G2628" s="748" t="s">
        <v>280</v>
      </c>
      <c r="H2628" s="1337">
        <v>0.36</v>
      </c>
      <c r="I2628" s="338"/>
      <c r="J2628" s="338"/>
    </row>
    <row r="2629" spans="2:10">
      <c r="B2629" s="651" t="s">
        <v>6</v>
      </c>
      <c r="C2629" s="1356">
        <v>8013</v>
      </c>
      <c r="D2629" s="747" t="str">
        <f t="shared" si="83"/>
        <v>IL8013</v>
      </c>
      <c r="E2629" s="1336">
        <v>0.90900000000000003</v>
      </c>
      <c r="F2629" s="644">
        <f t="shared" si="84"/>
        <v>0.91800000000000004</v>
      </c>
      <c r="G2629" s="748" t="s">
        <v>280</v>
      </c>
      <c r="H2629" s="1337">
        <v>0.09</v>
      </c>
      <c r="I2629" s="338"/>
      <c r="J2629" s="338"/>
    </row>
    <row r="2630" spans="2:10">
      <c r="B2630" s="651" t="s">
        <v>6</v>
      </c>
      <c r="C2630" s="1356">
        <v>8014</v>
      </c>
      <c r="D2630" s="747" t="str">
        <f t="shared" si="83"/>
        <v>IL8014</v>
      </c>
      <c r="E2630" s="1336">
        <v>0.84699999999999998</v>
      </c>
      <c r="F2630" s="644">
        <f t="shared" si="84"/>
        <v>0.86199999999999999</v>
      </c>
      <c r="G2630" s="748" t="s">
        <v>280</v>
      </c>
      <c r="H2630" s="1337">
        <v>0.33</v>
      </c>
      <c r="I2630" s="338"/>
      <c r="J2630" s="338"/>
    </row>
    <row r="2631" spans="2:10">
      <c r="B2631" s="651" t="s">
        <v>6</v>
      </c>
      <c r="C2631" s="1356">
        <v>8015</v>
      </c>
      <c r="D2631" s="747" t="str">
        <f t="shared" si="83"/>
        <v>IL8015</v>
      </c>
      <c r="E2631" s="1336">
        <v>0.92500000000000004</v>
      </c>
      <c r="F2631" s="644">
        <f t="shared" si="84"/>
        <v>0.93300000000000005</v>
      </c>
      <c r="G2631" s="748" t="s">
        <v>280</v>
      </c>
      <c r="H2631" s="1337">
        <v>0.25</v>
      </c>
      <c r="I2631" s="338"/>
      <c r="J2631" s="338"/>
    </row>
    <row r="2632" spans="2:10">
      <c r="B2632" s="651" t="s">
        <v>6</v>
      </c>
      <c r="C2632" s="1356">
        <v>8017</v>
      </c>
      <c r="D2632" s="747" t="str">
        <f t="shared" si="83"/>
        <v>IL8017</v>
      </c>
      <c r="E2632" s="1336">
        <v>0.82899999999999996</v>
      </c>
      <c r="F2632" s="644">
        <f t="shared" si="84"/>
        <v>0.84599999999999997</v>
      </c>
      <c r="G2632" s="748" t="s">
        <v>280</v>
      </c>
      <c r="H2632" s="1337">
        <v>0.33</v>
      </c>
      <c r="I2632" s="338"/>
      <c r="J2632" s="338"/>
    </row>
    <row r="2633" spans="2:10">
      <c r="B2633" s="651" t="s">
        <v>6</v>
      </c>
      <c r="C2633" s="1356">
        <v>8018</v>
      </c>
      <c r="D2633" s="747" t="str">
        <f t="shared" si="83"/>
        <v>IL8018</v>
      </c>
      <c r="E2633" s="1336">
        <v>0.878</v>
      </c>
      <c r="F2633" s="644">
        <f t="shared" si="84"/>
        <v>0.89</v>
      </c>
      <c r="G2633" s="748" t="s">
        <v>280</v>
      </c>
      <c r="H2633" s="1337">
        <v>0.68</v>
      </c>
      <c r="I2633" s="338"/>
      <c r="J2633" s="338"/>
    </row>
    <row r="2634" spans="2:10">
      <c r="B2634" s="651" t="s">
        <v>6</v>
      </c>
      <c r="C2634" s="1356">
        <v>8021</v>
      </c>
      <c r="D2634" s="747" t="str">
        <f t="shared" si="83"/>
        <v>IL8021</v>
      </c>
      <c r="E2634" s="1336">
        <v>0.94099999999999995</v>
      </c>
      <c r="F2634" s="644">
        <f t="shared" si="84"/>
        <v>0.94699999999999995</v>
      </c>
      <c r="G2634" s="748" t="s">
        <v>280</v>
      </c>
      <c r="H2634" s="1337">
        <v>0.81</v>
      </c>
      <c r="I2634" s="338"/>
      <c r="J2634" s="338"/>
    </row>
    <row r="2635" spans="2:10">
      <c r="B2635" s="651" t="s">
        <v>6</v>
      </c>
      <c r="C2635" s="1356">
        <v>8031</v>
      </c>
      <c r="D2635" s="747" t="str">
        <f t="shared" ref="D2635:D2698" si="85">B2635&amp;TEXT(C2635,"0000")</f>
        <v>IL8031</v>
      </c>
      <c r="E2635" s="1336">
        <v>0.81699999999999995</v>
      </c>
      <c r="F2635" s="644">
        <f t="shared" ref="F2635:F2698" si="86">IF(E2635="NA","NA",ROUND((E2635-1)*0.9+1,3))</f>
        <v>0.83499999999999996</v>
      </c>
      <c r="G2635" s="748" t="s">
        <v>280</v>
      </c>
      <c r="H2635" s="1337">
        <v>0.53</v>
      </c>
      <c r="I2635" s="338"/>
      <c r="J2635" s="338"/>
    </row>
    <row r="2636" spans="2:10">
      <c r="B2636" s="651" t="s">
        <v>6</v>
      </c>
      <c r="C2636" s="1356">
        <v>8032</v>
      </c>
      <c r="D2636" s="747" t="str">
        <f t="shared" si="85"/>
        <v>IL8032</v>
      </c>
      <c r="E2636" s="1336">
        <v>0.90700000000000003</v>
      </c>
      <c r="F2636" s="644">
        <f t="shared" si="86"/>
        <v>0.91600000000000004</v>
      </c>
      <c r="G2636" s="748" t="s">
        <v>280</v>
      </c>
      <c r="H2636" s="1337">
        <v>0.52</v>
      </c>
      <c r="I2636" s="338"/>
      <c r="J2636" s="338"/>
    </row>
    <row r="2637" spans="2:10">
      <c r="B2637" s="651" t="s">
        <v>6</v>
      </c>
      <c r="C2637" s="1356">
        <v>8033</v>
      </c>
      <c r="D2637" s="747" t="str">
        <f t="shared" si="85"/>
        <v>IL8033</v>
      </c>
      <c r="E2637" s="1336">
        <v>0.82399999999999995</v>
      </c>
      <c r="F2637" s="644">
        <f t="shared" si="86"/>
        <v>0.84199999999999997</v>
      </c>
      <c r="G2637" s="748" t="s">
        <v>280</v>
      </c>
      <c r="H2637" s="1337">
        <v>0.55000000000000004</v>
      </c>
      <c r="I2637" s="338"/>
      <c r="J2637" s="338"/>
    </row>
    <row r="2638" spans="2:10">
      <c r="B2638" s="651" t="s">
        <v>6</v>
      </c>
      <c r="C2638" s="1356">
        <v>8037</v>
      </c>
      <c r="D2638" s="747" t="str">
        <f t="shared" si="85"/>
        <v>IL8037</v>
      </c>
      <c r="E2638" s="1336">
        <v>0.88400000000000001</v>
      </c>
      <c r="F2638" s="644">
        <f t="shared" si="86"/>
        <v>0.89600000000000002</v>
      </c>
      <c r="G2638" s="748" t="s">
        <v>280</v>
      </c>
      <c r="H2638" s="1337">
        <v>0.51</v>
      </c>
      <c r="I2638" s="338"/>
      <c r="J2638" s="338"/>
    </row>
    <row r="2639" spans="2:10">
      <c r="B2639" s="651" t="s">
        <v>6</v>
      </c>
      <c r="C2639" s="1356">
        <v>8039</v>
      </c>
      <c r="D2639" s="747" t="str">
        <f t="shared" si="85"/>
        <v>IL8039</v>
      </c>
      <c r="E2639" s="1336">
        <v>0.73899999999999999</v>
      </c>
      <c r="F2639" s="644">
        <f t="shared" si="86"/>
        <v>0.76500000000000001</v>
      </c>
      <c r="G2639" s="748" t="s">
        <v>280</v>
      </c>
      <c r="H2639" s="1337">
        <v>0.62</v>
      </c>
      <c r="I2639" s="338"/>
      <c r="J2639" s="338"/>
    </row>
    <row r="2640" spans="2:10">
      <c r="B2640" s="651" t="s">
        <v>6</v>
      </c>
      <c r="C2640" s="1356">
        <v>8044</v>
      </c>
      <c r="D2640" s="747" t="str">
        <f t="shared" si="85"/>
        <v>IL8044</v>
      </c>
      <c r="E2640" s="1336">
        <v>0.997</v>
      </c>
      <c r="F2640" s="644">
        <f t="shared" si="86"/>
        <v>0.997</v>
      </c>
      <c r="G2640" s="748" t="s">
        <v>280</v>
      </c>
      <c r="H2640" s="1337">
        <v>0.61</v>
      </c>
      <c r="I2640" s="338"/>
      <c r="J2640" s="338"/>
    </row>
    <row r="2641" spans="2:10">
      <c r="B2641" s="651" t="s">
        <v>6</v>
      </c>
      <c r="C2641" s="1356">
        <v>8045</v>
      </c>
      <c r="D2641" s="747" t="str">
        <f t="shared" si="85"/>
        <v>IL8045</v>
      </c>
      <c r="E2641" s="1336">
        <v>0.92800000000000005</v>
      </c>
      <c r="F2641" s="644">
        <f t="shared" si="86"/>
        <v>0.93500000000000005</v>
      </c>
      <c r="G2641" s="748" t="s">
        <v>280</v>
      </c>
      <c r="H2641" s="1337">
        <v>0.15</v>
      </c>
      <c r="I2641" s="338"/>
      <c r="J2641" s="338"/>
    </row>
    <row r="2642" spans="2:10">
      <c r="B2642" s="651" t="s">
        <v>6</v>
      </c>
      <c r="C2642" s="1356">
        <v>8046</v>
      </c>
      <c r="D2642" s="747" t="str">
        <f t="shared" si="85"/>
        <v>IL8046</v>
      </c>
      <c r="E2642" s="1336">
        <v>0.95799999999999996</v>
      </c>
      <c r="F2642" s="644">
        <f t="shared" si="86"/>
        <v>0.96199999999999997</v>
      </c>
      <c r="G2642" s="748" t="s">
        <v>280</v>
      </c>
      <c r="H2642" s="1337">
        <v>0.5</v>
      </c>
      <c r="I2642" s="338"/>
      <c r="J2642" s="338"/>
    </row>
    <row r="2643" spans="2:10">
      <c r="B2643" s="651" t="s">
        <v>6</v>
      </c>
      <c r="C2643" s="1356">
        <v>8047</v>
      </c>
      <c r="D2643" s="747" t="str">
        <f t="shared" si="85"/>
        <v>IL8047</v>
      </c>
      <c r="E2643" s="1336">
        <v>0.93500000000000005</v>
      </c>
      <c r="F2643" s="644">
        <f t="shared" si="86"/>
        <v>0.94199999999999995</v>
      </c>
      <c r="G2643" s="748" t="s">
        <v>280</v>
      </c>
      <c r="H2643" s="1337">
        <v>0.35</v>
      </c>
      <c r="I2643" s="338"/>
      <c r="J2643" s="338"/>
    </row>
    <row r="2644" spans="2:10">
      <c r="B2644" s="651" t="s">
        <v>6</v>
      </c>
      <c r="C2644" s="1356">
        <v>8058</v>
      </c>
      <c r="D2644" s="747" t="str">
        <f t="shared" si="85"/>
        <v>IL8058</v>
      </c>
      <c r="E2644" s="1336">
        <v>0.85799999999999998</v>
      </c>
      <c r="F2644" s="644">
        <f t="shared" si="86"/>
        <v>0.872</v>
      </c>
      <c r="G2644" s="748" t="s">
        <v>280</v>
      </c>
      <c r="H2644" s="1337">
        <v>0.51</v>
      </c>
      <c r="I2644" s="338"/>
      <c r="J2644" s="338"/>
    </row>
    <row r="2645" spans="2:10">
      <c r="B2645" s="651" t="s">
        <v>6</v>
      </c>
      <c r="C2645" s="1356">
        <v>8072</v>
      </c>
      <c r="D2645" s="747" t="str">
        <f t="shared" si="85"/>
        <v>IL8072</v>
      </c>
      <c r="E2645" s="1336">
        <v>0.86</v>
      </c>
      <c r="F2645" s="644">
        <f t="shared" si="86"/>
        <v>0.874</v>
      </c>
      <c r="G2645" s="748" t="s">
        <v>280</v>
      </c>
      <c r="H2645" s="1337">
        <v>0.28000000000000003</v>
      </c>
      <c r="I2645" s="338"/>
      <c r="J2645" s="338"/>
    </row>
    <row r="2646" spans="2:10">
      <c r="B2646" s="651" t="s">
        <v>6</v>
      </c>
      <c r="C2646" s="1356">
        <v>8102</v>
      </c>
      <c r="D2646" s="747" t="str">
        <f t="shared" si="85"/>
        <v>IL8102</v>
      </c>
      <c r="E2646" s="1336">
        <v>0.98399999999999999</v>
      </c>
      <c r="F2646" s="644">
        <f t="shared" si="86"/>
        <v>0.98599999999999999</v>
      </c>
      <c r="G2646" s="748" t="s">
        <v>280</v>
      </c>
      <c r="H2646" s="1337">
        <v>0.37</v>
      </c>
      <c r="I2646" s="338"/>
      <c r="J2646" s="338"/>
    </row>
    <row r="2647" spans="2:10">
      <c r="B2647" s="651" t="s">
        <v>6</v>
      </c>
      <c r="C2647" s="1356">
        <v>8103</v>
      </c>
      <c r="D2647" s="747" t="str">
        <f t="shared" si="85"/>
        <v>IL8103</v>
      </c>
      <c r="E2647" s="1336">
        <v>0.90500000000000003</v>
      </c>
      <c r="F2647" s="644">
        <f t="shared" si="86"/>
        <v>0.91500000000000004</v>
      </c>
      <c r="G2647" s="748" t="s">
        <v>280</v>
      </c>
      <c r="H2647" s="1337">
        <v>0.5</v>
      </c>
      <c r="I2647" s="338"/>
      <c r="J2647" s="338"/>
    </row>
    <row r="2648" spans="2:10">
      <c r="B2648" s="651" t="s">
        <v>6</v>
      </c>
      <c r="C2648" s="1356">
        <v>8106</v>
      </c>
      <c r="D2648" s="747" t="str">
        <f t="shared" si="85"/>
        <v>IL8106</v>
      </c>
      <c r="E2648" s="1336">
        <v>1.0329999999999999</v>
      </c>
      <c r="F2648" s="644">
        <f t="shared" si="86"/>
        <v>1.03</v>
      </c>
      <c r="G2648" s="748" t="s">
        <v>280</v>
      </c>
      <c r="H2648" s="1337">
        <v>0.9</v>
      </c>
      <c r="I2648" s="338"/>
      <c r="J2648" s="338"/>
    </row>
    <row r="2649" spans="2:10">
      <c r="B2649" s="651" t="s">
        <v>6</v>
      </c>
      <c r="C2649" s="1356">
        <v>8107</v>
      </c>
      <c r="D2649" s="747" t="str">
        <f t="shared" si="85"/>
        <v>IL8107</v>
      </c>
      <c r="E2649" s="1336">
        <v>1.21</v>
      </c>
      <c r="F2649" s="644">
        <f t="shared" si="86"/>
        <v>1.1890000000000001</v>
      </c>
      <c r="G2649" s="748" t="s">
        <v>280</v>
      </c>
      <c r="H2649" s="1337">
        <v>0.56000000000000005</v>
      </c>
      <c r="I2649" s="338"/>
      <c r="J2649" s="338"/>
    </row>
    <row r="2650" spans="2:10">
      <c r="B2650" s="651" t="s">
        <v>6</v>
      </c>
      <c r="C2650" s="1356">
        <v>8111</v>
      </c>
      <c r="D2650" s="747" t="str">
        <f t="shared" si="85"/>
        <v>IL8111</v>
      </c>
      <c r="E2650" s="1336">
        <v>1.01</v>
      </c>
      <c r="F2650" s="644">
        <f t="shared" si="86"/>
        <v>1.0089999999999999</v>
      </c>
      <c r="G2650" s="748" t="s">
        <v>280</v>
      </c>
      <c r="H2650" s="1337">
        <v>0.53</v>
      </c>
      <c r="I2650" s="338"/>
      <c r="J2650" s="338"/>
    </row>
    <row r="2651" spans="2:10">
      <c r="B2651" s="651" t="s">
        <v>6</v>
      </c>
      <c r="C2651" s="1356">
        <v>8116</v>
      </c>
      <c r="D2651" s="747" t="str">
        <f t="shared" si="85"/>
        <v>IL8116</v>
      </c>
      <c r="E2651" s="1336">
        <v>0.94599999999999995</v>
      </c>
      <c r="F2651" s="644">
        <f t="shared" si="86"/>
        <v>0.95099999999999996</v>
      </c>
      <c r="G2651" s="748" t="s">
        <v>280</v>
      </c>
      <c r="H2651" s="1337">
        <v>0.48</v>
      </c>
      <c r="I2651" s="338"/>
      <c r="J2651" s="338"/>
    </row>
    <row r="2652" spans="2:10">
      <c r="B2652" s="651" t="s">
        <v>6</v>
      </c>
      <c r="C2652" s="1356">
        <v>8203</v>
      </c>
      <c r="D2652" s="747" t="str">
        <f t="shared" si="85"/>
        <v>IL8203</v>
      </c>
      <c r="E2652" s="1336">
        <v>0.93799999999999994</v>
      </c>
      <c r="F2652" s="644">
        <f t="shared" si="86"/>
        <v>0.94399999999999995</v>
      </c>
      <c r="G2652" s="748" t="s">
        <v>280</v>
      </c>
      <c r="H2652" s="1337">
        <v>0.91</v>
      </c>
      <c r="I2652" s="338"/>
      <c r="J2652" s="338"/>
    </row>
    <row r="2653" spans="2:10">
      <c r="B2653" s="651" t="s">
        <v>6</v>
      </c>
      <c r="C2653" s="1356">
        <v>8204</v>
      </c>
      <c r="D2653" s="747" t="str">
        <f t="shared" si="85"/>
        <v>IL8204</v>
      </c>
      <c r="E2653" s="1336">
        <v>0.92600000000000005</v>
      </c>
      <c r="F2653" s="644">
        <f t="shared" si="86"/>
        <v>0.93300000000000005</v>
      </c>
      <c r="G2653" s="748" t="s">
        <v>280</v>
      </c>
      <c r="H2653" s="1337">
        <v>0.67</v>
      </c>
      <c r="I2653" s="338"/>
      <c r="J2653" s="338"/>
    </row>
    <row r="2654" spans="2:10">
      <c r="B2654" s="651" t="s">
        <v>6</v>
      </c>
      <c r="C2654" s="1356">
        <v>8209</v>
      </c>
      <c r="D2654" s="747" t="str">
        <f t="shared" si="85"/>
        <v>IL8209</v>
      </c>
      <c r="E2654" s="1336">
        <v>0.88700000000000001</v>
      </c>
      <c r="F2654" s="644">
        <f t="shared" si="86"/>
        <v>0.89800000000000002</v>
      </c>
      <c r="G2654" s="748" t="s">
        <v>280</v>
      </c>
      <c r="H2654" s="1337">
        <v>0.57999999999999996</v>
      </c>
      <c r="I2654" s="338"/>
      <c r="J2654" s="338"/>
    </row>
    <row r="2655" spans="2:10">
      <c r="B2655" s="651" t="s">
        <v>6</v>
      </c>
      <c r="C2655" s="1356">
        <v>8215</v>
      </c>
      <c r="D2655" s="747" t="str">
        <f t="shared" si="85"/>
        <v>IL8215</v>
      </c>
      <c r="E2655" s="1336">
        <v>1.0840000000000001</v>
      </c>
      <c r="F2655" s="644">
        <f t="shared" si="86"/>
        <v>1.0760000000000001</v>
      </c>
      <c r="G2655" s="748" t="s">
        <v>280</v>
      </c>
      <c r="H2655" s="1337">
        <v>0.45</v>
      </c>
      <c r="I2655" s="338"/>
      <c r="J2655" s="338"/>
    </row>
    <row r="2656" spans="2:10">
      <c r="B2656" s="651" t="s">
        <v>6</v>
      </c>
      <c r="C2656" s="1356">
        <v>8227</v>
      </c>
      <c r="D2656" s="747" t="str">
        <f t="shared" si="85"/>
        <v>IL8227</v>
      </c>
      <c r="E2656" s="1336">
        <v>1.3680000000000001</v>
      </c>
      <c r="F2656" s="644">
        <f t="shared" si="86"/>
        <v>1.331</v>
      </c>
      <c r="G2656" s="748" t="s">
        <v>280</v>
      </c>
      <c r="H2656" s="1337">
        <v>0.5</v>
      </c>
      <c r="I2656" s="338"/>
      <c r="J2656" s="338"/>
    </row>
    <row r="2657" spans="2:10">
      <c r="B2657" s="651" t="s">
        <v>6</v>
      </c>
      <c r="C2657" s="1356">
        <v>8232</v>
      </c>
      <c r="D2657" s="747" t="str">
        <f t="shared" si="85"/>
        <v>IL8232</v>
      </c>
      <c r="E2657" s="1336">
        <v>1.1200000000000001</v>
      </c>
      <c r="F2657" s="644">
        <f t="shared" si="86"/>
        <v>1.1080000000000001</v>
      </c>
      <c r="G2657" s="748" t="s">
        <v>280</v>
      </c>
      <c r="H2657" s="1337">
        <v>0.71</v>
      </c>
      <c r="I2657" s="338"/>
      <c r="J2657" s="338"/>
    </row>
    <row r="2658" spans="2:10">
      <c r="B2658" s="651" t="s">
        <v>6</v>
      </c>
      <c r="C2658" s="1356">
        <v>8233</v>
      </c>
      <c r="D2658" s="747" t="str">
        <f t="shared" si="85"/>
        <v>IL8233</v>
      </c>
      <c r="E2658" s="1336">
        <v>0.96499999999999997</v>
      </c>
      <c r="F2658" s="644">
        <f t="shared" si="86"/>
        <v>0.96899999999999997</v>
      </c>
      <c r="G2658" s="748" t="s">
        <v>280</v>
      </c>
      <c r="H2658" s="1337">
        <v>0.51</v>
      </c>
      <c r="I2658" s="338"/>
      <c r="J2658" s="338"/>
    </row>
    <row r="2659" spans="2:10">
      <c r="B2659" s="651" t="s">
        <v>6</v>
      </c>
      <c r="C2659" s="1356">
        <v>8235</v>
      </c>
      <c r="D2659" s="747" t="str">
        <f t="shared" si="85"/>
        <v>IL8235</v>
      </c>
      <c r="E2659" s="1336">
        <v>1.0529999999999999</v>
      </c>
      <c r="F2659" s="644">
        <f t="shared" si="86"/>
        <v>1.048</v>
      </c>
      <c r="G2659" s="748" t="s">
        <v>280</v>
      </c>
      <c r="H2659" s="1337">
        <v>0.62</v>
      </c>
      <c r="I2659" s="338"/>
      <c r="J2659" s="338"/>
    </row>
    <row r="2660" spans="2:10">
      <c r="B2660" s="651" t="s">
        <v>6</v>
      </c>
      <c r="C2660" s="1356">
        <v>8263</v>
      </c>
      <c r="D2660" s="747" t="str">
        <f t="shared" si="85"/>
        <v>IL8263</v>
      </c>
      <c r="E2660" s="1336">
        <v>0.89400000000000002</v>
      </c>
      <c r="F2660" s="644">
        <f t="shared" si="86"/>
        <v>0.90500000000000003</v>
      </c>
      <c r="G2660" s="748" t="s">
        <v>280</v>
      </c>
      <c r="H2660" s="1337">
        <v>0.85</v>
      </c>
      <c r="I2660" s="338"/>
      <c r="J2660" s="338"/>
    </row>
    <row r="2661" spans="2:10">
      <c r="B2661" s="651" t="s">
        <v>6</v>
      </c>
      <c r="C2661" s="1356">
        <v>8264</v>
      </c>
      <c r="D2661" s="747" t="str">
        <f t="shared" si="85"/>
        <v>IL8264</v>
      </c>
      <c r="E2661" s="1336">
        <v>1.026</v>
      </c>
      <c r="F2661" s="644">
        <f t="shared" si="86"/>
        <v>1.0229999999999999</v>
      </c>
      <c r="G2661" s="748" t="s">
        <v>280</v>
      </c>
      <c r="H2661" s="1337">
        <v>0.67</v>
      </c>
      <c r="I2661" s="338"/>
      <c r="J2661" s="338"/>
    </row>
    <row r="2662" spans="2:10">
      <c r="B2662" s="651" t="s">
        <v>6</v>
      </c>
      <c r="C2662" s="1356">
        <v>8265</v>
      </c>
      <c r="D2662" s="747" t="str">
        <f t="shared" si="85"/>
        <v>IL8265</v>
      </c>
      <c r="E2662" s="1336">
        <v>1.0269999999999999</v>
      </c>
      <c r="F2662" s="644">
        <f t="shared" si="86"/>
        <v>1.024</v>
      </c>
      <c r="G2662" s="748" t="s">
        <v>280</v>
      </c>
      <c r="H2662" s="1337">
        <v>0.71</v>
      </c>
      <c r="I2662" s="338"/>
      <c r="J2662" s="338"/>
    </row>
    <row r="2663" spans="2:10">
      <c r="B2663" s="651" t="s">
        <v>6</v>
      </c>
      <c r="C2663" s="1356">
        <v>8279</v>
      </c>
      <c r="D2663" s="747" t="str">
        <f t="shared" si="85"/>
        <v>IL8279</v>
      </c>
      <c r="E2663" s="1336">
        <v>0.94299999999999995</v>
      </c>
      <c r="F2663" s="644">
        <f t="shared" si="86"/>
        <v>0.94899999999999995</v>
      </c>
      <c r="G2663" s="748" t="s">
        <v>280</v>
      </c>
      <c r="H2663" s="1337">
        <v>0.72</v>
      </c>
      <c r="I2663" s="338"/>
      <c r="J2663" s="338"/>
    </row>
    <row r="2664" spans="2:10">
      <c r="B2664" s="651" t="s">
        <v>6</v>
      </c>
      <c r="C2664" s="1356">
        <v>8288</v>
      </c>
      <c r="D2664" s="747" t="str">
        <f t="shared" si="85"/>
        <v>IL8288</v>
      </c>
      <c r="E2664" s="1336">
        <v>0.9</v>
      </c>
      <c r="F2664" s="644">
        <f t="shared" si="86"/>
        <v>0.91</v>
      </c>
      <c r="G2664" s="748" t="s">
        <v>280</v>
      </c>
      <c r="H2664" s="1337">
        <v>0.62</v>
      </c>
      <c r="I2664" s="338"/>
      <c r="J2664" s="338"/>
    </row>
    <row r="2665" spans="2:10">
      <c r="B2665" s="651" t="s">
        <v>6</v>
      </c>
      <c r="C2665" s="1356">
        <v>8291</v>
      </c>
      <c r="D2665" s="747" t="str">
        <f t="shared" si="85"/>
        <v>IL8291</v>
      </c>
      <c r="E2665" s="1336">
        <v>0.92400000000000004</v>
      </c>
      <c r="F2665" s="644">
        <f t="shared" si="86"/>
        <v>0.93200000000000005</v>
      </c>
      <c r="G2665" s="748" t="s">
        <v>280</v>
      </c>
      <c r="H2665" s="1337">
        <v>0.66</v>
      </c>
      <c r="I2665" s="338"/>
      <c r="J2665" s="338"/>
    </row>
    <row r="2666" spans="2:10">
      <c r="B2666" s="651" t="s">
        <v>6</v>
      </c>
      <c r="C2666" s="1356">
        <v>8292</v>
      </c>
      <c r="D2666" s="747" t="str">
        <f t="shared" si="85"/>
        <v>IL8292</v>
      </c>
      <c r="E2666" s="1336">
        <v>0.91900000000000004</v>
      </c>
      <c r="F2666" s="644">
        <f t="shared" si="86"/>
        <v>0.92700000000000005</v>
      </c>
      <c r="G2666" s="748" t="s">
        <v>280</v>
      </c>
      <c r="H2666" s="1337">
        <v>0.87</v>
      </c>
      <c r="I2666" s="338"/>
      <c r="J2666" s="338"/>
    </row>
    <row r="2667" spans="2:10">
      <c r="B2667" s="651" t="s">
        <v>6</v>
      </c>
      <c r="C2667" s="1356">
        <v>8293</v>
      </c>
      <c r="D2667" s="747" t="str">
        <f t="shared" si="85"/>
        <v>IL8293</v>
      </c>
      <c r="E2667" s="1336">
        <v>0.95799999999999996</v>
      </c>
      <c r="F2667" s="644">
        <f t="shared" si="86"/>
        <v>0.96199999999999997</v>
      </c>
      <c r="G2667" s="748" t="s">
        <v>280</v>
      </c>
      <c r="H2667" s="1337">
        <v>1.54</v>
      </c>
      <c r="I2667" s="338"/>
      <c r="J2667" s="338"/>
    </row>
    <row r="2668" spans="2:10">
      <c r="B2668" s="651" t="s">
        <v>6</v>
      </c>
      <c r="C2668" s="1356">
        <v>8304</v>
      </c>
      <c r="D2668" s="747" t="str">
        <f t="shared" si="85"/>
        <v>IL8304</v>
      </c>
      <c r="E2668" s="1336">
        <v>1.226</v>
      </c>
      <c r="F2668" s="644">
        <f t="shared" si="86"/>
        <v>1.2030000000000001</v>
      </c>
      <c r="G2668" s="748" t="s">
        <v>280</v>
      </c>
      <c r="H2668" s="1337">
        <v>0.61</v>
      </c>
      <c r="I2668" s="338"/>
      <c r="J2668" s="338"/>
    </row>
    <row r="2669" spans="2:10">
      <c r="B2669" s="651" t="s">
        <v>6</v>
      </c>
      <c r="C2669" s="1356">
        <v>8350</v>
      </c>
      <c r="D2669" s="747" t="str">
        <f t="shared" si="85"/>
        <v>IL8350</v>
      </c>
      <c r="E2669" s="1336">
        <v>1.1970000000000001</v>
      </c>
      <c r="F2669" s="644">
        <f t="shared" si="86"/>
        <v>1.177</v>
      </c>
      <c r="G2669" s="748" t="s">
        <v>280</v>
      </c>
      <c r="H2669" s="1337">
        <v>0.62</v>
      </c>
      <c r="I2669" s="338"/>
      <c r="J2669" s="338"/>
    </row>
    <row r="2670" spans="2:10">
      <c r="B2670" s="651" t="s">
        <v>6</v>
      </c>
      <c r="C2670" s="1356">
        <v>8380</v>
      </c>
      <c r="D2670" s="747" t="str">
        <f t="shared" si="85"/>
        <v>IL8380</v>
      </c>
      <c r="E2670" s="1336">
        <v>1.0469999999999999</v>
      </c>
      <c r="F2670" s="644">
        <f t="shared" si="86"/>
        <v>1.042</v>
      </c>
      <c r="G2670" s="748" t="s">
        <v>280</v>
      </c>
      <c r="H2670" s="1337">
        <v>0.48</v>
      </c>
      <c r="I2670" s="338"/>
      <c r="J2670" s="338"/>
    </row>
    <row r="2671" spans="2:10">
      <c r="B2671" s="651" t="s">
        <v>6</v>
      </c>
      <c r="C2671" s="1356">
        <v>8381</v>
      </c>
      <c r="D2671" s="747" t="str">
        <f t="shared" si="85"/>
        <v>IL8381</v>
      </c>
      <c r="E2671" s="1336">
        <v>0.86399999999999999</v>
      </c>
      <c r="F2671" s="644">
        <f t="shared" si="86"/>
        <v>0.878</v>
      </c>
      <c r="G2671" s="748" t="s">
        <v>280</v>
      </c>
      <c r="H2671" s="1337">
        <v>0.41</v>
      </c>
      <c r="I2671" s="338"/>
      <c r="J2671" s="338"/>
    </row>
    <row r="2672" spans="2:10">
      <c r="B2672" s="651" t="s">
        <v>6</v>
      </c>
      <c r="C2672" s="1356">
        <v>8385</v>
      </c>
      <c r="D2672" s="747" t="str">
        <f t="shared" si="85"/>
        <v>IL8385</v>
      </c>
      <c r="E2672" s="1336">
        <v>0.86</v>
      </c>
      <c r="F2672" s="644">
        <f t="shared" si="86"/>
        <v>0.874</v>
      </c>
      <c r="G2672" s="748" t="s">
        <v>280</v>
      </c>
      <c r="H2672" s="1337">
        <v>0.53</v>
      </c>
      <c r="I2672" s="338"/>
      <c r="J2672" s="338"/>
    </row>
    <row r="2673" spans="2:10">
      <c r="B2673" s="651" t="s">
        <v>6</v>
      </c>
      <c r="C2673" s="1356">
        <v>8392</v>
      </c>
      <c r="D2673" s="747" t="str">
        <f t="shared" si="85"/>
        <v>IL8392</v>
      </c>
      <c r="E2673" s="1336">
        <v>1.081</v>
      </c>
      <c r="F2673" s="644">
        <f t="shared" si="86"/>
        <v>1.073</v>
      </c>
      <c r="G2673" s="748" t="s">
        <v>280</v>
      </c>
      <c r="H2673" s="1337">
        <v>0.48</v>
      </c>
      <c r="I2673" s="338"/>
      <c r="J2673" s="338"/>
    </row>
    <row r="2674" spans="2:10">
      <c r="B2674" s="651" t="s">
        <v>6</v>
      </c>
      <c r="C2674" s="1356">
        <v>8393</v>
      </c>
      <c r="D2674" s="747" t="str">
        <f t="shared" si="85"/>
        <v>IL8393</v>
      </c>
      <c r="E2674" s="1336">
        <v>1.1339999999999999</v>
      </c>
      <c r="F2674" s="644">
        <f t="shared" si="86"/>
        <v>1.121</v>
      </c>
      <c r="G2674" s="748" t="s">
        <v>280</v>
      </c>
      <c r="H2674" s="1337">
        <v>0.32</v>
      </c>
      <c r="I2674" s="338"/>
      <c r="J2674" s="338"/>
    </row>
    <row r="2675" spans="2:10">
      <c r="B2675" s="651" t="s">
        <v>6</v>
      </c>
      <c r="C2675" s="1356">
        <v>8500</v>
      </c>
      <c r="D2675" s="747" t="str">
        <f t="shared" si="85"/>
        <v>IL8500</v>
      </c>
      <c r="E2675" s="1336">
        <v>1.0780000000000001</v>
      </c>
      <c r="F2675" s="644">
        <f t="shared" si="86"/>
        <v>1.07</v>
      </c>
      <c r="G2675" s="748" t="s">
        <v>280</v>
      </c>
      <c r="H2675" s="1337">
        <v>0.65</v>
      </c>
      <c r="I2675" s="338"/>
      <c r="J2675" s="338"/>
    </row>
    <row r="2676" spans="2:10">
      <c r="B2676" s="651" t="s">
        <v>6</v>
      </c>
      <c r="C2676" s="1356">
        <v>8601</v>
      </c>
      <c r="D2676" s="747" t="str">
        <f t="shared" si="85"/>
        <v>IL8601</v>
      </c>
      <c r="E2676" s="1336">
        <v>1.234</v>
      </c>
      <c r="F2676" s="644">
        <f t="shared" si="86"/>
        <v>1.2110000000000001</v>
      </c>
      <c r="G2676" s="748" t="s">
        <v>280</v>
      </c>
      <c r="H2676" s="1337">
        <v>0.05</v>
      </c>
      <c r="I2676" s="338"/>
      <c r="J2676" s="338"/>
    </row>
    <row r="2677" spans="2:10">
      <c r="B2677" s="651" t="s">
        <v>6</v>
      </c>
      <c r="C2677" s="1356">
        <v>8602</v>
      </c>
      <c r="D2677" s="747" t="str">
        <f t="shared" si="85"/>
        <v>IL8602</v>
      </c>
      <c r="E2677" s="1336">
        <v>1.101</v>
      </c>
      <c r="F2677" s="644">
        <f t="shared" si="86"/>
        <v>1.091</v>
      </c>
      <c r="G2677" s="748" t="s">
        <v>280</v>
      </c>
      <c r="H2677" s="1337">
        <v>0.17</v>
      </c>
      <c r="I2677" s="338"/>
      <c r="J2677" s="338"/>
    </row>
    <row r="2678" spans="2:10">
      <c r="B2678" s="651" t="s">
        <v>6</v>
      </c>
      <c r="C2678" s="1356">
        <v>8603</v>
      </c>
      <c r="D2678" s="747" t="str">
        <f t="shared" si="85"/>
        <v>IL8603</v>
      </c>
      <c r="E2678" s="1336">
        <v>1.171</v>
      </c>
      <c r="F2678" s="644">
        <f t="shared" si="86"/>
        <v>1.1539999999999999</v>
      </c>
      <c r="G2678" s="748" t="s">
        <v>280</v>
      </c>
      <c r="H2678" s="1337">
        <v>0.05</v>
      </c>
      <c r="I2678" s="338"/>
      <c r="J2678" s="338"/>
    </row>
    <row r="2679" spans="2:10">
      <c r="B2679" s="651" t="s">
        <v>6</v>
      </c>
      <c r="C2679" s="1356">
        <v>8606</v>
      </c>
      <c r="D2679" s="747" t="str">
        <f t="shared" si="85"/>
        <v>IL8606</v>
      </c>
      <c r="E2679" s="1336">
        <v>0.94899999999999995</v>
      </c>
      <c r="F2679" s="644">
        <f t="shared" si="86"/>
        <v>0.95399999999999996</v>
      </c>
      <c r="G2679" s="748" t="s">
        <v>280</v>
      </c>
      <c r="H2679" s="1337">
        <v>0.43</v>
      </c>
      <c r="I2679" s="338"/>
      <c r="J2679" s="338"/>
    </row>
    <row r="2680" spans="2:10">
      <c r="B2680" s="651" t="s">
        <v>6</v>
      </c>
      <c r="C2680" s="1356">
        <v>8709</v>
      </c>
      <c r="D2680" s="747" t="str">
        <f t="shared" si="85"/>
        <v>IL8709</v>
      </c>
      <c r="E2680" s="1336">
        <v>2.093</v>
      </c>
      <c r="F2680" s="644">
        <f t="shared" si="86"/>
        <v>1.984</v>
      </c>
      <c r="G2680" s="748" t="s">
        <v>280</v>
      </c>
      <c r="H2680" s="1337">
        <v>0.46</v>
      </c>
      <c r="I2680" s="338"/>
      <c r="J2680" s="338"/>
    </row>
    <row r="2681" spans="2:10">
      <c r="B2681" s="651" t="s">
        <v>6</v>
      </c>
      <c r="C2681" s="1356">
        <v>8719</v>
      </c>
      <c r="D2681" s="747" t="str">
        <f t="shared" si="85"/>
        <v>IL8719</v>
      </c>
      <c r="E2681" s="1336">
        <v>0.97399999999999998</v>
      </c>
      <c r="F2681" s="644">
        <f t="shared" si="86"/>
        <v>0.97699999999999998</v>
      </c>
      <c r="G2681" s="748" t="s">
        <v>280</v>
      </c>
      <c r="H2681" s="1337">
        <v>0.48</v>
      </c>
      <c r="I2681" s="338"/>
      <c r="J2681" s="338"/>
    </row>
    <row r="2682" spans="2:10">
      <c r="B2682" s="651" t="s">
        <v>6</v>
      </c>
      <c r="C2682" s="1356">
        <v>8720</v>
      </c>
      <c r="D2682" s="747" t="str">
        <f t="shared" si="85"/>
        <v>IL8720</v>
      </c>
      <c r="E2682" s="1336">
        <v>1.0369999999999999</v>
      </c>
      <c r="F2682" s="644">
        <f t="shared" si="86"/>
        <v>1.0329999999999999</v>
      </c>
      <c r="G2682" s="748" t="s">
        <v>280</v>
      </c>
      <c r="H2682" s="1337">
        <v>0.26</v>
      </c>
      <c r="I2682" s="338"/>
      <c r="J2682" s="338"/>
    </row>
    <row r="2683" spans="2:10">
      <c r="B2683" s="651" t="s">
        <v>6</v>
      </c>
      <c r="C2683" s="1356">
        <v>8721</v>
      </c>
      <c r="D2683" s="747" t="str">
        <f t="shared" si="85"/>
        <v>IL8721</v>
      </c>
      <c r="E2683" s="1336">
        <v>1.095</v>
      </c>
      <c r="F2683" s="644">
        <f t="shared" si="86"/>
        <v>1.0860000000000001</v>
      </c>
      <c r="G2683" s="748" t="s">
        <v>280</v>
      </c>
      <c r="H2683" s="1337">
        <v>0.05</v>
      </c>
      <c r="I2683" s="338"/>
      <c r="J2683" s="338"/>
    </row>
    <row r="2684" spans="2:10">
      <c r="B2684" s="651" t="s">
        <v>6</v>
      </c>
      <c r="C2684" s="1356">
        <v>8723</v>
      </c>
      <c r="D2684" s="747" t="str">
        <f t="shared" si="85"/>
        <v>IL8723</v>
      </c>
      <c r="E2684" s="1336">
        <v>1.1120000000000001</v>
      </c>
      <c r="F2684" s="644">
        <f t="shared" si="86"/>
        <v>1.101</v>
      </c>
      <c r="G2684" s="748" t="s">
        <v>280</v>
      </c>
      <c r="H2684" s="1337">
        <v>0.05</v>
      </c>
      <c r="I2684" s="338"/>
      <c r="J2684" s="338"/>
    </row>
    <row r="2685" spans="2:10">
      <c r="B2685" s="651" t="s">
        <v>6</v>
      </c>
      <c r="C2685" s="1356">
        <v>8725</v>
      </c>
      <c r="D2685" s="747" t="str">
        <f t="shared" si="85"/>
        <v>IL8725</v>
      </c>
      <c r="E2685" s="1336">
        <v>0.95</v>
      </c>
      <c r="F2685" s="644">
        <f t="shared" si="86"/>
        <v>0.95499999999999996</v>
      </c>
      <c r="G2685" s="748" t="s">
        <v>280</v>
      </c>
      <c r="H2685" s="1337">
        <v>0.4</v>
      </c>
      <c r="I2685" s="338"/>
      <c r="J2685" s="338"/>
    </row>
    <row r="2686" spans="2:10">
      <c r="B2686" s="651" t="s">
        <v>6</v>
      </c>
      <c r="C2686" s="1356">
        <v>8726</v>
      </c>
      <c r="D2686" s="747" t="str">
        <f t="shared" si="85"/>
        <v>IL8726</v>
      </c>
      <c r="E2686" s="1336">
        <v>1.4770000000000001</v>
      </c>
      <c r="F2686" s="644">
        <f t="shared" si="86"/>
        <v>1.429</v>
      </c>
      <c r="G2686" s="748" t="s">
        <v>280</v>
      </c>
      <c r="H2686" s="1337">
        <v>0.12</v>
      </c>
      <c r="I2686" s="338"/>
      <c r="J2686" s="338"/>
    </row>
    <row r="2687" spans="2:10">
      <c r="B2687" s="651" t="s">
        <v>6</v>
      </c>
      <c r="C2687" s="1356">
        <v>8734</v>
      </c>
      <c r="D2687" s="747" t="str">
        <f t="shared" si="85"/>
        <v>IL8734</v>
      </c>
      <c r="E2687" s="1336">
        <v>1.141</v>
      </c>
      <c r="F2687" s="644">
        <f t="shared" si="86"/>
        <v>1.127</v>
      </c>
      <c r="G2687" s="748" t="s">
        <v>280</v>
      </c>
      <c r="H2687" s="1337">
        <v>0.77</v>
      </c>
      <c r="I2687" s="338"/>
      <c r="J2687" s="338"/>
    </row>
    <row r="2688" spans="2:10">
      <c r="B2688" s="651" t="s">
        <v>6</v>
      </c>
      <c r="C2688" s="1356">
        <v>8737</v>
      </c>
      <c r="D2688" s="747" t="str">
        <f t="shared" si="85"/>
        <v>IL8737</v>
      </c>
      <c r="E2688" s="1336">
        <v>1.1060000000000001</v>
      </c>
      <c r="F2688" s="644">
        <f t="shared" si="86"/>
        <v>1.095</v>
      </c>
      <c r="G2688" s="748" t="s">
        <v>280</v>
      </c>
      <c r="H2688" s="1337">
        <v>0.78</v>
      </c>
      <c r="I2688" s="338"/>
      <c r="J2688" s="338"/>
    </row>
    <row r="2689" spans="2:10">
      <c r="B2689" s="651" t="s">
        <v>6</v>
      </c>
      <c r="C2689" s="1356">
        <v>8738</v>
      </c>
      <c r="D2689" s="747" t="str">
        <f t="shared" si="85"/>
        <v>IL8738</v>
      </c>
      <c r="E2689" s="1336">
        <v>1.4770000000000001</v>
      </c>
      <c r="F2689" s="644">
        <f t="shared" si="86"/>
        <v>1.429</v>
      </c>
      <c r="G2689" s="748" t="s">
        <v>280</v>
      </c>
      <c r="H2689" s="1337">
        <v>0.12</v>
      </c>
      <c r="I2689" s="338"/>
      <c r="J2689" s="338"/>
    </row>
    <row r="2690" spans="2:10">
      <c r="B2690" s="651" t="s">
        <v>6</v>
      </c>
      <c r="C2690" s="1356">
        <v>8742</v>
      </c>
      <c r="D2690" s="747" t="str">
        <f t="shared" si="85"/>
        <v>IL8742</v>
      </c>
      <c r="E2690" s="1336">
        <v>1.2010000000000001</v>
      </c>
      <c r="F2690" s="644">
        <f t="shared" si="86"/>
        <v>1.181</v>
      </c>
      <c r="G2690" s="748" t="s">
        <v>280</v>
      </c>
      <c r="H2690" s="1337">
        <v>0.05</v>
      </c>
      <c r="I2690" s="338"/>
      <c r="J2690" s="338"/>
    </row>
    <row r="2691" spans="2:10">
      <c r="B2691" s="651" t="s">
        <v>6</v>
      </c>
      <c r="C2691" s="1356">
        <v>8745</v>
      </c>
      <c r="D2691" s="747" t="str">
        <f t="shared" si="85"/>
        <v>IL8745</v>
      </c>
      <c r="E2691" s="1336">
        <v>0.91100000000000003</v>
      </c>
      <c r="F2691" s="644">
        <f t="shared" si="86"/>
        <v>0.92</v>
      </c>
      <c r="G2691" s="748" t="s">
        <v>280</v>
      </c>
      <c r="H2691" s="1337">
        <v>0.59</v>
      </c>
      <c r="I2691" s="338"/>
      <c r="J2691" s="338"/>
    </row>
    <row r="2692" spans="2:10">
      <c r="B2692" s="651" t="s">
        <v>6</v>
      </c>
      <c r="C2692" s="1356">
        <v>8748</v>
      </c>
      <c r="D2692" s="747" t="str">
        <f t="shared" si="85"/>
        <v>IL8748</v>
      </c>
      <c r="E2692" s="1336">
        <v>1.2809999999999999</v>
      </c>
      <c r="F2692" s="644">
        <f t="shared" si="86"/>
        <v>1.2529999999999999</v>
      </c>
      <c r="G2692" s="748" t="s">
        <v>280</v>
      </c>
      <c r="H2692" s="1337">
        <v>0.08</v>
      </c>
      <c r="I2692" s="338"/>
      <c r="J2692" s="338"/>
    </row>
    <row r="2693" spans="2:10">
      <c r="B2693" s="651" t="s">
        <v>6</v>
      </c>
      <c r="C2693" s="1356">
        <v>8755</v>
      </c>
      <c r="D2693" s="747" t="str">
        <f t="shared" si="85"/>
        <v>IL8755</v>
      </c>
      <c r="E2693" s="1336">
        <v>1.18</v>
      </c>
      <c r="F2693" s="644">
        <f t="shared" si="86"/>
        <v>1.1619999999999999</v>
      </c>
      <c r="G2693" s="748" t="s">
        <v>280</v>
      </c>
      <c r="H2693" s="1337">
        <v>0.05</v>
      </c>
      <c r="I2693" s="338"/>
      <c r="J2693" s="338"/>
    </row>
    <row r="2694" spans="2:10">
      <c r="B2694" s="651" t="s">
        <v>6</v>
      </c>
      <c r="C2694" s="1356">
        <v>8799</v>
      </c>
      <c r="D2694" s="747" t="str">
        <f t="shared" si="85"/>
        <v>IL8799</v>
      </c>
      <c r="E2694" s="1336">
        <v>1.0880000000000001</v>
      </c>
      <c r="F2694" s="644">
        <f t="shared" si="86"/>
        <v>1.079</v>
      </c>
      <c r="G2694" s="748" t="s">
        <v>280</v>
      </c>
      <c r="H2694" s="1337">
        <v>0.1</v>
      </c>
      <c r="I2694" s="338"/>
      <c r="J2694" s="338"/>
    </row>
    <row r="2695" spans="2:10">
      <c r="B2695" s="651" t="s">
        <v>6</v>
      </c>
      <c r="C2695" s="1356">
        <v>8800</v>
      </c>
      <c r="D2695" s="747" t="str">
        <f t="shared" si="85"/>
        <v>IL8800</v>
      </c>
      <c r="E2695" s="1336">
        <v>0.88500000000000001</v>
      </c>
      <c r="F2695" s="644">
        <f t="shared" si="86"/>
        <v>0.89700000000000002</v>
      </c>
      <c r="G2695" s="748" t="s">
        <v>280</v>
      </c>
      <c r="H2695" s="1337">
        <v>0.45</v>
      </c>
      <c r="I2695" s="338"/>
      <c r="J2695" s="338"/>
    </row>
    <row r="2696" spans="2:10">
      <c r="B2696" s="651" t="s">
        <v>6</v>
      </c>
      <c r="C2696" s="1356">
        <v>8803</v>
      </c>
      <c r="D2696" s="747" t="str">
        <f t="shared" si="85"/>
        <v>IL8803</v>
      </c>
      <c r="E2696" s="1336">
        <v>1.1200000000000001</v>
      </c>
      <c r="F2696" s="644">
        <f t="shared" si="86"/>
        <v>1.1080000000000001</v>
      </c>
      <c r="G2696" s="748" t="s">
        <v>280</v>
      </c>
      <c r="H2696" s="1337">
        <v>0.05</v>
      </c>
      <c r="I2696" s="338"/>
      <c r="J2696" s="338"/>
    </row>
    <row r="2697" spans="2:10">
      <c r="B2697" s="651" t="s">
        <v>6</v>
      </c>
      <c r="C2697" s="1356">
        <v>8805</v>
      </c>
      <c r="D2697" s="747" t="str">
        <f t="shared" si="85"/>
        <v>IL8805</v>
      </c>
      <c r="E2697" s="1336">
        <v>1.101</v>
      </c>
      <c r="F2697" s="644">
        <f t="shared" si="86"/>
        <v>1.091</v>
      </c>
      <c r="G2697" s="748" t="s">
        <v>280</v>
      </c>
      <c r="H2697" s="1337">
        <v>0.75</v>
      </c>
      <c r="I2697" s="338"/>
      <c r="J2697" s="338"/>
    </row>
    <row r="2698" spans="2:10">
      <c r="B2698" s="651" t="s">
        <v>6</v>
      </c>
      <c r="C2698" s="1356">
        <v>8810</v>
      </c>
      <c r="D2698" s="747" t="str">
        <f t="shared" si="85"/>
        <v>IL8810</v>
      </c>
      <c r="E2698" s="1336">
        <v>0.96199999999999997</v>
      </c>
      <c r="F2698" s="644">
        <f t="shared" si="86"/>
        <v>0.96599999999999997</v>
      </c>
      <c r="G2698" s="748" t="s">
        <v>280</v>
      </c>
      <c r="H2698" s="1337">
        <v>0.05</v>
      </c>
      <c r="I2698" s="338"/>
      <c r="J2698" s="338"/>
    </row>
    <row r="2699" spans="2:10">
      <c r="B2699" s="651" t="s">
        <v>6</v>
      </c>
      <c r="C2699" s="1356">
        <v>8814</v>
      </c>
      <c r="D2699" s="747" t="str">
        <f t="shared" ref="D2699:D2762" si="87">B2699&amp;TEXT(C2699,"0000")</f>
        <v>IL8814</v>
      </c>
      <c r="E2699" s="1336">
        <v>0.78200000000000003</v>
      </c>
      <c r="F2699" s="644">
        <f t="shared" ref="F2699:F2762" si="88">IF(E2699="NA","NA",ROUND((E2699-1)*0.9+1,3))</f>
        <v>0.80400000000000005</v>
      </c>
      <c r="G2699" s="748" t="s">
        <v>280</v>
      </c>
      <c r="H2699" s="1337">
        <v>0.1</v>
      </c>
      <c r="I2699" s="338"/>
      <c r="J2699" s="338"/>
    </row>
    <row r="2700" spans="2:10">
      <c r="B2700" s="651" t="s">
        <v>6</v>
      </c>
      <c r="C2700" s="1356">
        <v>8815</v>
      </c>
      <c r="D2700" s="747" t="str">
        <f t="shared" si="87"/>
        <v>IL8815</v>
      </c>
      <c r="E2700" s="1336">
        <v>0.78200000000000003</v>
      </c>
      <c r="F2700" s="644">
        <f t="shared" si="88"/>
        <v>0.80400000000000005</v>
      </c>
      <c r="G2700" s="748" t="s">
        <v>280</v>
      </c>
      <c r="H2700" s="1337">
        <v>0.1</v>
      </c>
      <c r="I2700" s="338"/>
      <c r="J2700" s="338"/>
    </row>
    <row r="2701" spans="2:10">
      <c r="B2701" s="651" t="s">
        <v>6</v>
      </c>
      <c r="C2701" s="1356">
        <v>8820</v>
      </c>
      <c r="D2701" s="747" t="str">
        <f t="shared" si="87"/>
        <v>IL8820</v>
      </c>
      <c r="E2701" s="1336">
        <v>1.143</v>
      </c>
      <c r="F2701" s="644">
        <f t="shared" si="88"/>
        <v>1.129</v>
      </c>
      <c r="G2701" s="748" t="s">
        <v>280</v>
      </c>
      <c r="H2701" s="1337">
        <v>0.05</v>
      </c>
      <c r="I2701" s="338"/>
      <c r="J2701" s="338"/>
    </row>
    <row r="2702" spans="2:10">
      <c r="B2702" s="651" t="s">
        <v>6</v>
      </c>
      <c r="C2702" s="1356">
        <v>8824</v>
      </c>
      <c r="D2702" s="747" t="str">
        <f t="shared" si="87"/>
        <v>IL8824</v>
      </c>
      <c r="E2702" s="1336">
        <v>0.71099999999999997</v>
      </c>
      <c r="F2702" s="644">
        <f t="shared" si="88"/>
        <v>0.74</v>
      </c>
      <c r="G2702" s="748" t="s">
        <v>280</v>
      </c>
      <c r="H2702" s="1337">
        <v>0.77</v>
      </c>
      <c r="I2702" s="338"/>
      <c r="J2702" s="338"/>
    </row>
    <row r="2703" spans="2:10">
      <c r="B2703" s="651" t="s">
        <v>6</v>
      </c>
      <c r="C2703" s="1356">
        <v>8826</v>
      </c>
      <c r="D2703" s="747" t="str">
        <f t="shared" si="87"/>
        <v>IL8826</v>
      </c>
      <c r="E2703" s="1336">
        <v>0.83899999999999997</v>
      </c>
      <c r="F2703" s="644">
        <f t="shared" si="88"/>
        <v>0.85499999999999998</v>
      </c>
      <c r="G2703" s="748" t="s">
        <v>280</v>
      </c>
      <c r="H2703" s="1337">
        <v>0.56000000000000005</v>
      </c>
      <c r="I2703" s="338"/>
      <c r="J2703" s="338"/>
    </row>
    <row r="2704" spans="2:10">
      <c r="B2704" s="651" t="s">
        <v>6</v>
      </c>
      <c r="C2704" s="1356">
        <v>8831</v>
      </c>
      <c r="D2704" s="747" t="str">
        <f t="shared" si="87"/>
        <v>IL8831</v>
      </c>
      <c r="E2704" s="1336">
        <v>0.72899999999999998</v>
      </c>
      <c r="F2704" s="644">
        <f t="shared" si="88"/>
        <v>0.75600000000000001</v>
      </c>
      <c r="G2704" s="748" t="s">
        <v>280</v>
      </c>
      <c r="H2704" s="1337">
        <v>0.26</v>
      </c>
      <c r="I2704" s="338"/>
      <c r="J2704" s="338"/>
    </row>
    <row r="2705" spans="2:10">
      <c r="B2705" s="651" t="s">
        <v>6</v>
      </c>
      <c r="C2705" s="1356">
        <v>8832</v>
      </c>
      <c r="D2705" s="747" t="str">
        <f t="shared" si="87"/>
        <v>IL8832</v>
      </c>
      <c r="E2705" s="1336">
        <v>1.0069999999999999</v>
      </c>
      <c r="F2705" s="644">
        <f t="shared" si="88"/>
        <v>1.006</v>
      </c>
      <c r="G2705" s="748" t="s">
        <v>280</v>
      </c>
      <c r="H2705" s="1337">
        <v>0.05</v>
      </c>
      <c r="I2705" s="338"/>
      <c r="J2705" s="338"/>
    </row>
    <row r="2706" spans="2:10">
      <c r="B2706" s="651" t="s">
        <v>6</v>
      </c>
      <c r="C2706" s="1356">
        <v>8833</v>
      </c>
      <c r="D2706" s="747" t="str">
        <f t="shared" si="87"/>
        <v>IL8833</v>
      </c>
      <c r="E2706" s="1336">
        <v>0.97199999999999998</v>
      </c>
      <c r="F2706" s="644">
        <f t="shared" si="88"/>
        <v>0.97499999999999998</v>
      </c>
      <c r="G2706" s="748" t="s">
        <v>280</v>
      </c>
      <c r="H2706" s="1337">
        <v>0.17</v>
      </c>
      <c r="I2706" s="338"/>
      <c r="J2706" s="338"/>
    </row>
    <row r="2707" spans="2:10">
      <c r="B2707" s="651" t="s">
        <v>6</v>
      </c>
      <c r="C2707" s="1356">
        <v>8835</v>
      </c>
      <c r="D2707" s="747" t="str">
        <f t="shared" si="87"/>
        <v>IL8835</v>
      </c>
      <c r="E2707" s="1336">
        <v>0.79</v>
      </c>
      <c r="F2707" s="644">
        <f t="shared" si="88"/>
        <v>0.81100000000000005</v>
      </c>
      <c r="G2707" s="748" t="s">
        <v>280</v>
      </c>
      <c r="H2707" s="1337">
        <v>0.37</v>
      </c>
      <c r="I2707" s="338"/>
      <c r="J2707" s="338"/>
    </row>
    <row r="2708" spans="2:10">
      <c r="B2708" s="651" t="s">
        <v>6</v>
      </c>
      <c r="C2708" s="1356">
        <v>8842</v>
      </c>
      <c r="D2708" s="747" t="str">
        <f t="shared" si="87"/>
        <v>IL8842</v>
      </c>
      <c r="E2708" s="1336">
        <v>0.76500000000000001</v>
      </c>
      <c r="F2708" s="644">
        <f t="shared" si="88"/>
        <v>0.78900000000000003</v>
      </c>
      <c r="G2708" s="748" t="s">
        <v>280</v>
      </c>
      <c r="H2708" s="1337">
        <v>0.56000000000000005</v>
      </c>
      <c r="I2708" s="338"/>
      <c r="J2708" s="338"/>
    </row>
    <row r="2709" spans="2:10">
      <c r="B2709" s="651" t="s">
        <v>6</v>
      </c>
      <c r="C2709" s="1356">
        <v>8855</v>
      </c>
      <c r="D2709" s="747" t="str">
        <f t="shared" si="87"/>
        <v>IL8855</v>
      </c>
      <c r="E2709" s="1336">
        <v>1.052</v>
      </c>
      <c r="F2709" s="644">
        <f t="shared" si="88"/>
        <v>1.0469999999999999</v>
      </c>
      <c r="G2709" s="748" t="s">
        <v>280</v>
      </c>
      <c r="H2709" s="1337">
        <v>0.05</v>
      </c>
      <c r="I2709" s="338"/>
      <c r="J2709" s="338"/>
    </row>
    <row r="2710" spans="2:10">
      <c r="B2710" s="651" t="s">
        <v>6</v>
      </c>
      <c r="C2710" s="1356">
        <v>8856</v>
      </c>
      <c r="D2710" s="747" t="str">
        <f t="shared" si="87"/>
        <v>IL8856</v>
      </c>
      <c r="E2710" s="1336">
        <v>0.91900000000000004</v>
      </c>
      <c r="F2710" s="644">
        <f t="shared" si="88"/>
        <v>0.92700000000000005</v>
      </c>
      <c r="G2710" s="748" t="s">
        <v>280</v>
      </c>
      <c r="H2710" s="1337">
        <v>0.05</v>
      </c>
      <c r="I2710" s="338"/>
      <c r="J2710" s="338"/>
    </row>
    <row r="2711" spans="2:10">
      <c r="B2711" s="651" t="s">
        <v>6</v>
      </c>
      <c r="C2711" s="1356">
        <v>8864</v>
      </c>
      <c r="D2711" s="747" t="str">
        <f t="shared" si="87"/>
        <v>IL8864</v>
      </c>
      <c r="E2711" s="1336">
        <v>0.72699999999999998</v>
      </c>
      <c r="F2711" s="644">
        <f t="shared" si="88"/>
        <v>0.754</v>
      </c>
      <c r="G2711" s="748" t="s">
        <v>280</v>
      </c>
      <c r="H2711" s="1337">
        <v>0.38</v>
      </c>
      <c r="I2711" s="338"/>
      <c r="J2711" s="338"/>
    </row>
    <row r="2712" spans="2:10">
      <c r="B2712" s="651" t="s">
        <v>6</v>
      </c>
      <c r="C2712" s="1356">
        <v>8868</v>
      </c>
      <c r="D2712" s="747" t="str">
        <f t="shared" si="87"/>
        <v>IL8868</v>
      </c>
      <c r="E2712" s="1336">
        <v>0.96299999999999997</v>
      </c>
      <c r="F2712" s="644">
        <f t="shared" si="88"/>
        <v>0.96699999999999997</v>
      </c>
      <c r="G2712" s="748" t="s">
        <v>280</v>
      </c>
      <c r="H2712" s="1337">
        <v>0.06</v>
      </c>
      <c r="I2712" s="338"/>
      <c r="J2712" s="338"/>
    </row>
    <row r="2713" spans="2:10">
      <c r="B2713" s="651" t="s">
        <v>6</v>
      </c>
      <c r="C2713" s="1356">
        <v>8869</v>
      </c>
      <c r="D2713" s="747" t="str">
        <f t="shared" si="87"/>
        <v>IL8869</v>
      </c>
      <c r="E2713" s="1336">
        <v>0.73799999999999999</v>
      </c>
      <c r="F2713" s="644">
        <f t="shared" si="88"/>
        <v>0.76400000000000001</v>
      </c>
      <c r="G2713" s="748" t="s">
        <v>280</v>
      </c>
      <c r="H2713" s="1337">
        <v>0.18</v>
      </c>
      <c r="I2713" s="338"/>
      <c r="J2713" s="338"/>
    </row>
    <row r="2714" spans="2:10">
      <c r="B2714" s="651" t="s">
        <v>6</v>
      </c>
      <c r="C2714" s="1356">
        <v>8871</v>
      </c>
      <c r="D2714" s="747" t="str">
        <f t="shared" si="87"/>
        <v>IL8871</v>
      </c>
      <c r="E2714" s="1336">
        <v>0.85499999999999998</v>
      </c>
      <c r="F2714" s="644">
        <f t="shared" si="88"/>
        <v>0.87</v>
      </c>
      <c r="G2714" s="748" t="s">
        <v>280</v>
      </c>
      <c r="H2714" s="1337">
        <v>0.05</v>
      </c>
      <c r="I2714" s="338"/>
      <c r="J2714" s="338"/>
    </row>
    <row r="2715" spans="2:10">
      <c r="B2715" s="651" t="s">
        <v>6</v>
      </c>
      <c r="C2715" s="1356">
        <v>8901</v>
      </c>
      <c r="D2715" s="747" t="str">
        <f t="shared" si="87"/>
        <v>IL8901</v>
      </c>
      <c r="E2715" s="1336">
        <v>0.84899999999999998</v>
      </c>
      <c r="F2715" s="644">
        <f t="shared" si="88"/>
        <v>0.86399999999999999</v>
      </c>
      <c r="G2715" s="748" t="s">
        <v>280</v>
      </c>
      <c r="H2715" s="1337">
        <v>0.05</v>
      </c>
      <c r="I2715" s="338"/>
      <c r="J2715" s="338"/>
    </row>
    <row r="2716" spans="2:10">
      <c r="B2716" s="651" t="s">
        <v>6</v>
      </c>
      <c r="C2716" s="1356">
        <v>9012</v>
      </c>
      <c r="D2716" s="747" t="str">
        <f t="shared" si="87"/>
        <v>IL9012</v>
      </c>
      <c r="E2716" s="1336">
        <v>1.0029999999999999</v>
      </c>
      <c r="F2716" s="644">
        <f t="shared" si="88"/>
        <v>1.0029999999999999</v>
      </c>
      <c r="G2716" s="748" t="s">
        <v>280</v>
      </c>
      <c r="H2716" s="1337">
        <v>0.14000000000000001</v>
      </c>
      <c r="I2716" s="338"/>
      <c r="J2716" s="338"/>
    </row>
    <row r="2717" spans="2:10">
      <c r="B2717" s="651" t="s">
        <v>6</v>
      </c>
      <c r="C2717" s="1356">
        <v>9014</v>
      </c>
      <c r="D2717" s="747" t="str">
        <f t="shared" si="87"/>
        <v>IL9014</v>
      </c>
      <c r="E2717" s="1336">
        <v>0.89100000000000001</v>
      </c>
      <c r="F2717" s="644">
        <f t="shared" si="88"/>
        <v>0.90200000000000002</v>
      </c>
      <c r="G2717" s="748" t="s">
        <v>280</v>
      </c>
      <c r="H2717" s="1337">
        <v>0.69</v>
      </c>
      <c r="I2717" s="338"/>
      <c r="J2717" s="338"/>
    </row>
    <row r="2718" spans="2:10">
      <c r="B2718" s="651" t="s">
        <v>6</v>
      </c>
      <c r="C2718" s="1356">
        <v>9015</v>
      </c>
      <c r="D2718" s="747" t="str">
        <f t="shared" si="87"/>
        <v>IL9015</v>
      </c>
      <c r="E2718" s="1336">
        <v>0.96299999999999997</v>
      </c>
      <c r="F2718" s="644">
        <f t="shared" si="88"/>
        <v>0.96699999999999997</v>
      </c>
      <c r="G2718" s="748" t="s">
        <v>280</v>
      </c>
      <c r="H2718" s="1337">
        <v>0.45</v>
      </c>
      <c r="I2718" s="338"/>
      <c r="J2718" s="338"/>
    </row>
    <row r="2719" spans="2:10">
      <c r="B2719" s="651" t="s">
        <v>6</v>
      </c>
      <c r="C2719" s="1356">
        <v>9016</v>
      </c>
      <c r="D2719" s="747" t="str">
        <f t="shared" si="87"/>
        <v>IL9016</v>
      </c>
      <c r="E2719" s="1336">
        <v>0.94699999999999995</v>
      </c>
      <c r="F2719" s="644">
        <f t="shared" si="88"/>
        <v>0.95199999999999996</v>
      </c>
      <c r="G2719" s="748" t="s">
        <v>280</v>
      </c>
      <c r="H2719" s="1337">
        <v>0.49</v>
      </c>
      <c r="I2719" s="338"/>
      <c r="J2719" s="338"/>
    </row>
    <row r="2720" spans="2:10">
      <c r="B2720" s="651" t="s">
        <v>6</v>
      </c>
      <c r="C2720" s="1356">
        <v>9019</v>
      </c>
      <c r="D2720" s="747" t="str">
        <f t="shared" si="87"/>
        <v>IL9019</v>
      </c>
      <c r="E2720" s="1336">
        <v>1.4770000000000001</v>
      </c>
      <c r="F2720" s="644">
        <f t="shared" si="88"/>
        <v>1.429</v>
      </c>
      <c r="G2720" s="748" t="s">
        <v>280</v>
      </c>
      <c r="H2720" s="1337">
        <v>0.12</v>
      </c>
      <c r="I2720" s="338"/>
      <c r="J2720" s="338"/>
    </row>
    <row r="2721" spans="2:10">
      <c r="B2721" s="651" t="s">
        <v>6</v>
      </c>
      <c r="C2721" s="1356">
        <v>9033</v>
      </c>
      <c r="D2721" s="747" t="str">
        <f t="shared" si="87"/>
        <v>IL9033</v>
      </c>
      <c r="E2721" s="1336">
        <v>0.92</v>
      </c>
      <c r="F2721" s="644">
        <f t="shared" si="88"/>
        <v>0.92800000000000005</v>
      </c>
      <c r="G2721" s="748" t="s">
        <v>280</v>
      </c>
      <c r="H2721" s="1337">
        <v>0.7</v>
      </c>
      <c r="I2721" s="338"/>
      <c r="J2721" s="338"/>
    </row>
    <row r="2722" spans="2:10">
      <c r="B2722" s="651" t="s">
        <v>6</v>
      </c>
      <c r="C2722" s="1356">
        <v>9040</v>
      </c>
      <c r="D2722" s="747" t="str">
        <f t="shared" si="87"/>
        <v>IL9040</v>
      </c>
      <c r="E2722" s="1336">
        <v>0.68300000000000005</v>
      </c>
      <c r="F2722" s="644">
        <f t="shared" si="88"/>
        <v>0.71499999999999997</v>
      </c>
      <c r="G2722" s="748" t="s">
        <v>280</v>
      </c>
      <c r="H2722" s="1337">
        <v>0.98</v>
      </c>
      <c r="I2722" s="338"/>
      <c r="J2722" s="338"/>
    </row>
    <row r="2723" spans="2:10">
      <c r="B2723" s="651" t="s">
        <v>6</v>
      </c>
      <c r="C2723" s="1356">
        <v>9044</v>
      </c>
      <c r="D2723" s="747" t="str">
        <f t="shared" si="87"/>
        <v>IL9044</v>
      </c>
      <c r="E2723" s="1336">
        <v>0.746</v>
      </c>
      <c r="F2723" s="644">
        <f t="shared" si="88"/>
        <v>0.77100000000000002</v>
      </c>
      <c r="G2723" s="748" t="s">
        <v>280</v>
      </c>
      <c r="H2723" s="1337">
        <v>0.22</v>
      </c>
      <c r="I2723" s="338"/>
      <c r="J2723" s="338"/>
    </row>
    <row r="2724" spans="2:10">
      <c r="B2724" s="651" t="s">
        <v>6</v>
      </c>
      <c r="C2724" s="1356">
        <v>9052</v>
      </c>
      <c r="D2724" s="747" t="str">
        <f t="shared" si="87"/>
        <v>IL9052</v>
      </c>
      <c r="E2724" s="1336">
        <v>0.81399999999999995</v>
      </c>
      <c r="F2724" s="644">
        <f t="shared" si="88"/>
        <v>0.83299999999999996</v>
      </c>
      <c r="G2724" s="748" t="s">
        <v>280</v>
      </c>
      <c r="H2724" s="1337">
        <v>0.61</v>
      </c>
      <c r="I2724" s="338"/>
      <c r="J2724" s="338"/>
    </row>
    <row r="2725" spans="2:10">
      <c r="B2725" s="651" t="s">
        <v>6</v>
      </c>
      <c r="C2725" s="1356">
        <v>9058</v>
      </c>
      <c r="D2725" s="747" t="str">
        <f t="shared" si="87"/>
        <v>IL9058</v>
      </c>
      <c r="E2725" s="1336">
        <v>0.79900000000000004</v>
      </c>
      <c r="F2725" s="644">
        <f t="shared" si="88"/>
        <v>0.81899999999999995</v>
      </c>
      <c r="G2725" s="748" t="s">
        <v>280</v>
      </c>
      <c r="H2725" s="1337">
        <v>0.45</v>
      </c>
      <c r="I2725" s="338"/>
      <c r="J2725" s="338"/>
    </row>
    <row r="2726" spans="2:10">
      <c r="B2726" s="651" t="s">
        <v>6</v>
      </c>
      <c r="C2726" s="1356">
        <v>9060</v>
      </c>
      <c r="D2726" s="747" t="str">
        <f t="shared" si="87"/>
        <v>IL9060</v>
      </c>
      <c r="E2726" s="1336">
        <v>0.89</v>
      </c>
      <c r="F2726" s="644">
        <f t="shared" si="88"/>
        <v>0.90100000000000002</v>
      </c>
      <c r="G2726" s="748" t="s">
        <v>280</v>
      </c>
      <c r="H2726" s="1337">
        <v>0.28000000000000003</v>
      </c>
      <c r="I2726" s="338"/>
      <c r="J2726" s="338"/>
    </row>
    <row r="2727" spans="2:10">
      <c r="B2727" s="651" t="s">
        <v>6</v>
      </c>
      <c r="C2727" s="1356">
        <v>9061</v>
      </c>
      <c r="D2727" s="747" t="str">
        <f t="shared" si="87"/>
        <v>IL9061</v>
      </c>
      <c r="E2727" s="1336">
        <v>0.85799999999999998</v>
      </c>
      <c r="F2727" s="644">
        <f t="shared" si="88"/>
        <v>0.872</v>
      </c>
      <c r="G2727" s="748" t="s">
        <v>280</v>
      </c>
      <c r="H2727" s="1337">
        <v>0.36</v>
      </c>
      <c r="I2727" s="338"/>
      <c r="J2727" s="338"/>
    </row>
    <row r="2728" spans="2:10">
      <c r="B2728" s="651" t="s">
        <v>6</v>
      </c>
      <c r="C2728" s="1356">
        <v>9062</v>
      </c>
      <c r="D2728" s="747" t="str">
        <f t="shared" si="87"/>
        <v>IL9062</v>
      </c>
      <c r="E2728" s="1336">
        <v>0.877</v>
      </c>
      <c r="F2728" s="644">
        <f t="shared" si="88"/>
        <v>0.88900000000000001</v>
      </c>
      <c r="G2728" s="748" t="s">
        <v>280</v>
      </c>
      <c r="H2728" s="1337">
        <v>0.45</v>
      </c>
      <c r="I2728" s="338"/>
      <c r="J2728" s="338"/>
    </row>
    <row r="2729" spans="2:10">
      <c r="B2729" s="651" t="s">
        <v>6</v>
      </c>
      <c r="C2729" s="1356">
        <v>9063</v>
      </c>
      <c r="D2729" s="747" t="str">
        <f t="shared" si="87"/>
        <v>IL9063</v>
      </c>
      <c r="E2729" s="1336">
        <v>0.89800000000000002</v>
      </c>
      <c r="F2729" s="644">
        <f t="shared" si="88"/>
        <v>0.90800000000000003</v>
      </c>
      <c r="G2729" s="748" t="s">
        <v>280</v>
      </c>
      <c r="H2729" s="1337">
        <v>0.21</v>
      </c>
      <c r="I2729" s="338"/>
      <c r="J2729" s="338"/>
    </row>
    <row r="2730" spans="2:10">
      <c r="B2730" s="651" t="s">
        <v>6</v>
      </c>
      <c r="C2730" s="1356">
        <v>9077</v>
      </c>
      <c r="D2730" s="747" t="str">
        <f t="shared" si="87"/>
        <v>IL9077</v>
      </c>
      <c r="E2730" s="1336">
        <v>0.78200000000000003</v>
      </c>
      <c r="F2730" s="644">
        <f t="shared" si="88"/>
        <v>0.80400000000000005</v>
      </c>
      <c r="G2730" s="748" t="s">
        <v>280</v>
      </c>
      <c r="H2730" s="1337">
        <v>0.1</v>
      </c>
      <c r="I2730" s="338"/>
      <c r="J2730" s="338"/>
    </row>
    <row r="2731" spans="2:10">
      <c r="B2731" s="651" t="s">
        <v>6</v>
      </c>
      <c r="C2731" s="1356">
        <v>9082</v>
      </c>
      <c r="D2731" s="747" t="str">
        <f t="shared" si="87"/>
        <v>IL9082</v>
      </c>
      <c r="E2731" s="1336">
        <v>0.72399999999999998</v>
      </c>
      <c r="F2731" s="644">
        <f t="shared" si="88"/>
        <v>0.752</v>
      </c>
      <c r="G2731" s="748" t="s">
        <v>280</v>
      </c>
      <c r="H2731" s="1337">
        <v>0.41</v>
      </c>
      <c r="I2731" s="338"/>
      <c r="J2731" s="338"/>
    </row>
    <row r="2732" spans="2:10">
      <c r="B2732" s="651" t="s">
        <v>6</v>
      </c>
      <c r="C2732" s="1356">
        <v>9083</v>
      </c>
      <c r="D2732" s="747" t="str">
        <f t="shared" si="87"/>
        <v>IL9083</v>
      </c>
      <c r="E2732" s="1336">
        <v>0.749</v>
      </c>
      <c r="F2732" s="644">
        <f t="shared" si="88"/>
        <v>0.77400000000000002</v>
      </c>
      <c r="G2732" s="748" t="s">
        <v>280</v>
      </c>
      <c r="H2732" s="1337">
        <v>0.36</v>
      </c>
      <c r="I2732" s="338"/>
      <c r="J2732" s="338"/>
    </row>
    <row r="2733" spans="2:10">
      <c r="B2733" s="651" t="s">
        <v>6</v>
      </c>
      <c r="C2733" s="1356">
        <v>9084</v>
      </c>
      <c r="D2733" s="747" t="str">
        <f t="shared" si="87"/>
        <v>IL9084</v>
      </c>
      <c r="E2733" s="1336">
        <v>0.80700000000000005</v>
      </c>
      <c r="F2733" s="644">
        <f t="shared" si="88"/>
        <v>0.82599999999999996</v>
      </c>
      <c r="G2733" s="748" t="s">
        <v>280</v>
      </c>
      <c r="H2733" s="1337">
        <v>0.32</v>
      </c>
      <c r="I2733" s="338"/>
      <c r="J2733" s="338"/>
    </row>
    <row r="2734" spans="2:10">
      <c r="B2734" s="651" t="s">
        <v>6</v>
      </c>
      <c r="C2734" s="1356">
        <v>9088</v>
      </c>
      <c r="D2734" s="747" t="str">
        <f t="shared" si="87"/>
        <v>IL9088</v>
      </c>
      <c r="E2734" s="1336">
        <v>2.093</v>
      </c>
      <c r="F2734" s="644">
        <f t="shared" si="88"/>
        <v>1.984</v>
      </c>
      <c r="G2734" s="748" t="s">
        <v>280</v>
      </c>
      <c r="H2734" s="1337">
        <v>0.46</v>
      </c>
      <c r="I2734" s="338"/>
      <c r="J2734" s="338"/>
    </row>
    <row r="2735" spans="2:10">
      <c r="B2735" s="651" t="s">
        <v>6</v>
      </c>
      <c r="C2735" s="1356">
        <v>9089</v>
      </c>
      <c r="D2735" s="747" t="str">
        <f t="shared" si="87"/>
        <v>IL9089</v>
      </c>
      <c r="E2735" s="1336">
        <v>0.94099999999999995</v>
      </c>
      <c r="F2735" s="644">
        <f t="shared" si="88"/>
        <v>0.94699999999999995</v>
      </c>
      <c r="G2735" s="748" t="s">
        <v>280</v>
      </c>
      <c r="H2735" s="1337">
        <v>0.39</v>
      </c>
      <c r="I2735" s="338"/>
      <c r="J2735" s="338"/>
    </row>
    <row r="2736" spans="2:10">
      <c r="B2736" s="651" t="s">
        <v>6</v>
      </c>
      <c r="C2736" s="1356">
        <v>9093</v>
      </c>
      <c r="D2736" s="747" t="str">
        <f t="shared" si="87"/>
        <v>IL9093</v>
      </c>
      <c r="E2736" s="1336">
        <v>0.86499999999999999</v>
      </c>
      <c r="F2736" s="644">
        <f t="shared" si="88"/>
        <v>0.879</v>
      </c>
      <c r="G2736" s="748" t="s">
        <v>280</v>
      </c>
      <c r="H2736" s="1337">
        <v>0.39</v>
      </c>
      <c r="I2736" s="338"/>
      <c r="J2736" s="338"/>
    </row>
    <row r="2737" spans="2:10">
      <c r="B2737" s="651" t="s">
        <v>6</v>
      </c>
      <c r="C2737" s="1356">
        <v>9101</v>
      </c>
      <c r="D2737" s="747" t="str">
        <f t="shared" si="87"/>
        <v>IL9101</v>
      </c>
      <c r="E2737" s="1336">
        <v>0.91200000000000003</v>
      </c>
      <c r="F2737" s="644">
        <f t="shared" si="88"/>
        <v>0.92100000000000004</v>
      </c>
      <c r="G2737" s="748" t="s">
        <v>280</v>
      </c>
      <c r="H2737" s="1337">
        <v>0.59</v>
      </c>
      <c r="I2737" s="338"/>
      <c r="J2737" s="338"/>
    </row>
    <row r="2738" spans="2:10">
      <c r="B2738" s="651" t="s">
        <v>6</v>
      </c>
      <c r="C2738" s="1356">
        <v>9102</v>
      </c>
      <c r="D2738" s="747" t="str">
        <f t="shared" si="87"/>
        <v>IL9102</v>
      </c>
      <c r="E2738" s="1336">
        <v>0.97099999999999997</v>
      </c>
      <c r="F2738" s="644">
        <f t="shared" si="88"/>
        <v>0.97399999999999998</v>
      </c>
      <c r="G2738" s="748" t="s">
        <v>280</v>
      </c>
      <c r="H2738" s="1337">
        <v>0.47</v>
      </c>
      <c r="I2738" s="338"/>
      <c r="J2738" s="338"/>
    </row>
    <row r="2739" spans="2:10">
      <c r="B2739" s="651" t="s">
        <v>6</v>
      </c>
      <c r="C2739" s="1356">
        <v>9154</v>
      </c>
      <c r="D2739" s="747" t="str">
        <f t="shared" si="87"/>
        <v>IL9154</v>
      </c>
      <c r="E2739" s="1336">
        <v>1.0029999999999999</v>
      </c>
      <c r="F2739" s="644">
        <f t="shared" si="88"/>
        <v>1.0029999999999999</v>
      </c>
      <c r="G2739" s="748" t="s">
        <v>280</v>
      </c>
      <c r="H2739" s="1337">
        <v>0.37</v>
      </c>
      <c r="I2739" s="338"/>
      <c r="J2739" s="338"/>
    </row>
    <row r="2740" spans="2:10">
      <c r="B2740" s="651" t="s">
        <v>6</v>
      </c>
      <c r="C2740" s="1356">
        <v>9156</v>
      </c>
      <c r="D2740" s="747" t="str">
        <f t="shared" si="87"/>
        <v>IL9156</v>
      </c>
      <c r="E2740" s="1336">
        <v>0.95199999999999996</v>
      </c>
      <c r="F2740" s="644">
        <f t="shared" si="88"/>
        <v>0.95699999999999996</v>
      </c>
      <c r="G2740" s="748" t="s">
        <v>280</v>
      </c>
      <c r="H2740" s="1337">
        <v>0.14000000000000001</v>
      </c>
      <c r="I2740" s="338"/>
      <c r="J2740" s="338"/>
    </row>
    <row r="2741" spans="2:10">
      <c r="B2741" s="651" t="s">
        <v>6</v>
      </c>
      <c r="C2741" s="1356">
        <v>9170</v>
      </c>
      <c r="D2741" s="747" t="str">
        <f t="shared" si="87"/>
        <v>IL9170</v>
      </c>
      <c r="E2741" s="1336">
        <v>1.0900000000000001</v>
      </c>
      <c r="F2741" s="644">
        <f t="shared" si="88"/>
        <v>1.081</v>
      </c>
      <c r="G2741" s="748" t="s">
        <v>280</v>
      </c>
      <c r="H2741" s="1337">
        <v>0.72</v>
      </c>
      <c r="I2741" s="338"/>
      <c r="J2741" s="338"/>
    </row>
    <row r="2742" spans="2:10">
      <c r="B2742" s="651" t="s">
        <v>6</v>
      </c>
      <c r="C2742" s="1356">
        <v>9178</v>
      </c>
      <c r="D2742" s="747" t="str">
        <f t="shared" si="87"/>
        <v>IL9178</v>
      </c>
      <c r="E2742" s="1336">
        <v>1.032</v>
      </c>
      <c r="F2742" s="644">
        <f t="shared" si="88"/>
        <v>1.0289999999999999</v>
      </c>
      <c r="G2742" s="748" t="s">
        <v>280</v>
      </c>
      <c r="H2742" s="1337">
        <v>1.06</v>
      </c>
      <c r="I2742" s="338"/>
      <c r="J2742" s="338"/>
    </row>
    <row r="2743" spans="2:10">
      <c r="B2743" s="651" t="s">
        <v>6</v>
      </c>
      <c r="C2743" s="1356">
        <v>9179</v>
      </c>
      <c r="D2743" s="747" t="str">
        <f t="shared" si="87"/>
        <v>IL9179</v>
      </c>
      <c r="E2743" s="1336">
        <v>0.85899999999999999</v>
      </c>
      <c r="F2743" s="644">
        <f t="shared" si="88"/>
        <v>0.873</v>
      </c>
      <c r="G2743" s="748" t="s">
        <v>280</v>
      </c>
      <c r="H2743" s="1337">
        <v>1.56</v>
      </c>
      <c r="I2743" s="338"/>
      <c r="J2743" s="338"/>
    </row>
    <row r="2744" spans="2:10">
      <c r="B2744" s="651" t="s">
        <v>6</v>
      </c>
      <c r="C2744" s="1356">
        <v>9180</v>
      </c>
      <c r="D2744" s="747" t="str">
        <f t="shared" si="87"/>
        <v>IL9180</v>
      </c>
      <c r="E2744" s="1336">
        <v>1.0269999999999999</v>
      </c>
      <c r="F2744" s="644">
        <f t="shared" si="88"/>
        <v>1.024</v>
      </c>
      <c r="G2744" s="748" t="s">
        <v>280</v>
      </c>
      <c r="H2744" s="1337">
        <v>0.62</v>
      </c>
      <c r="I2744" s="338"/>
      <c r="J2744" s="338"/>
    </row>
    <row r="2745" spans="2:10">
      <c r="B2745" s="651" t="s">
        <v>6</v>
      </c>
      <c r="C2745" s="1356">
        <v>9182</v>
      </c>
      <c r="D2745" s="747" t="str">
        <f t="shared" si="87"/>
        <v>IL9182</v>
      </c>
      <c r="E2745" s="1336">
        <v>1.167</v>
      </c>
      <c r="F2745" s="644">
        <f t="shared" si="88"/>
        <v>1.1499999999999999</v>
      </c>
      <c r="G2745" s="748" t="s">
        <v>280</v>
      </c>
      <c r="H2745" s="1337">
        <v>0.61</v>
      </c>
      <c r="I2745" s="338"/>
      <c r="J2745" s="338"/>
    </row>
    <row r="2746" spans="2:10">
      <c r="B2746" s="651" t="s">
        <v>6</v>
      </c>
      <c r="C2746" s="1356">
        <v>9186</v>
      </c>
      <c r="D2746" s="747" t="str">
        <f t="shared" si="87"/>
        <v>IL9186</v>
      </c>
      <c r="E2746" s="1336">
        <v>1.0640000000000001</v>
      </c>
      <c r="F2746" s="644">
        <f t="shared" si="88"/>
        <v>1.0580000000000001</v>
      </c>
      <c r="G2746" s="748" t="s">
        <v>280</v>
      </c>
      <c r="H2746" s="1337">
        <v>2.0099999999999998</v>
      </c>
      <c r="I2746" s="338"/>
      <c r="J2746" s="338"/>
    </row>
    <row r="2747" spans="2:10">
      <c r="B2747" s="651" t="s">
        <v>6</v>
      </c>
      <c r="C2747" s="1356">
        <v>9220</v>
      </c>
      <c r="D2747" s="747" t="str">
        <f t="shared" si="87"/>
        <v>IL9220</v>
      </c>
      <c r="E2747" s="1336">
        <v>0.93500000000000005</v>
      </c>
      <c r="F2747" s="644">
        <f t="shared" si="88"/>
        <v>0.94199999999999995</v>
      </c>
      <c r="G2747" s="748" t="s">
        <v>280</v>
      </c>
      <c r="H2747" s="1337">
        <v>0.66</v>
      </c>
      <c r="I2747" s="338"/>
      <c r="J2747" s="338"/>
    </row>
    <row r="2748" spans="2:10">
      <c r="B2748" s="651" t="s">
        <v>6</v>
      </c>
      <c r="C2748" s="1356">
        <v>9402</v>
      </c>
      <c r="D2748" s="747" t="str">
        <f t="shared" si="87"/>
        <v>IL9402</v>
      </c>
      <c r="E2748" s="1336">
        <v>1.099</v>
      </c>
      <c r="F2748" s="644">
        <f t="shared" si="88"/>
        <v>1.089</v>
      </c>
      <c r="G2748" s="748" t="s">
        <v>280</v>
      </c>
      <c r="H2748" s="1337">
        <v>0.6</v>
      </c>
      <c r="I2748" s="338"/>
      <c r="J2748" s="338"/>
    </row>
    <row r="2749" spans="2:10">
      <c r="B2749" s="651" t="s">
        <v>6</v>
      </c>
      <c r="C2749" s="1356">
        <v>9403</v>
      </c>
      <c r="D2749" s="747" t="str">
        <f t="shared" si="87"/>
        <v>IL9403</v>
      </c>
      <c r="E2749" s="1336">
        <v>1.2270000000000001</v>
      </c>
      <c r="F2749" s="644">
        <f t="shared" si="88"/>
        <v>1.204</v>
      </c>
      <c r="G2749" s="748" t="s">
        <v>280</v>
      </c>
      <c r="H2749" s="1337">
        <v>0.92</v>
      </c>
      <c r="I2749" s="338"/>
      <c r="J2749" s="338"/>
    </row>
    <row r="2750" spans="2:10">
      <c r="B2750" s="651" t="s">
        <v>6</v>
      </c>
      <c r="C2750" s="1356">
        <v>9410</v>
      </c>
      <c r="D2750" s="747" t="str">
        <f t="shared" si="87"/>
        <v>IL9410</v>
      </c>
      <c r="E2750" s="1336">
        <v>0.92400000000000004</v>
      </c>
      <c r="F2750" s="644">
        <f t="shared" si="88"/>
        <v>0.93200000000000005</v>
      </c>
      <c r="G2750" s="748" t="s">
        <v>280</v>
      </c>
      <c r="H2750" s="1337">
        <v>0.54</v>
      </c>
      <c r="I2750" s="338"/>
      <c r="J2750" s="338"/>
    </row>
    <row r="2751" spans="2:10">
      <c r="B2751" s="651" t="s">
        <v>6</v>
      </c>
      <c r="C2751" s="1356">
        <v>9501</v>
      </c>
      <c r="D2751" s="747" t="str">
        <f t="shared" si="87"/>
        <v>IL9501</v>
      </c>
      <c r="E2751" s="1336">
        <v>1.0309999999999999</v>
      </c>
      <c r="F2751" s="644">
        <f t="shared" si="88"/>
        <v>1.028</v>
      </c>
      <c r="G2751" s="748" t="s">
        <v>280</v>
      </c>
      <c r="H2751" s="1337">
        <v>0.5</v>
      </c>
      <c r="I2751" s="338"/>
      <c r="J2751" s="338"/>
    </row>
    <row r="2752" spans="2:10">
      <c r="B2752" s="651" t="s">
        <v>6</v>
      </c>
      <c r="C2752" s="1356">
        <v>9505</v>
      </c>
      <c r="D2752" s="747" t="str">
        <f t="shared" si="87"/>
        <v>IL9505</v>
      </c>
      <c r="E2752" s="1336">
        <v>1.0580000000000001</v>
      </c>
      <c r="F2752" s="644">
        <f t="shared" si="88"/>
        <v>1.052</v>
      </c>
      <c r="G2752" s="748" t="s">
        <v>280</v>
      </c>
      <c r="H2752" s="1337">
        <v>0.53</v>
      </c>
      <c r="I2752" s="338"/>
      <c r="J2752" s="338"/>
    </row>
    <row r="2753" spans="1:10">
      <c r="B2753" s="651" t="s">
        <v>6</v>
      </c>
      <c r="C2753" s="1356">
        <v>9516</v>
      </c>
      <c r="D2753" s="747" t="str">
        <f t="shared" si="87"/>
        <v>IL9516</v>
      </c>
      <c r="E2753" s="1336">
        <v>1</v>
      </c>
      <c r="F2753" s="644">
        <f t="shared" si="88"/>
        <v>1</v>
      </c>
      <c r="G2753" s="748" t="s">
        <v>280</v>
      </c>
      <c r="H2753" s="1337">
        <v>0.43</v>
      </c>
      <c r="I2753" s="338"/>
      <c r="J2753" s="338"/>
    </row>
    <row r="2754" spans="1:10">
      <c r="B2754" s="651" t="s">
        <v>6</v>
      </c>
      <c r="C2754" s="1356">
        <v>9519</v>
      </c>
      <c r="D2754" s="747" t="str">
        <f t="shared" si="87"/>
        <v>IL9519</v>
      </c>
      <c r="E2754" s="1336">
        <v>1.0129999999999999</v>
      </c>
      <c r="F2754" s="644">
        <f t="shared" si="88"/>
        <v>1.012</v>
      </c>
      <c r="G2754" s="748" t="s">
        <v>280</v>
      </c>
      <c r="H2754" s="1337">
        <v>0.65</v>
      </c>
      <c r="I2754" s="338"/>
      <c r="J2754" s="338"/>
    </row>
    <row r="2755" spans="1:10">
      <c r="B2755" s="651" t="s">
        <v>6</v>
      </c>
      <c r="C2755" s="1356">
        <v>9521</v>
      </c>
      <c r="D2755" s="747" t="str">
        <f t="shared" si="87"/>
        <v>IL9521</v>
      </c>
      <c r="E2755" s="1336">
        <v>0.98799999999999999</v>
      </c>
      <c r="F2755" s="644">
        <f t="shared" si="88"/>
        <v>0.98899999999999999</v>
      </c>
      <c r="G2755" s="748" t="s">
        <v>280</v>
      </c>
      <c r="H2755" s="1337">
        <v>0.64</v>
      </c>
      <c r="I2755" s="338"/>
      <c r="J2755" s="338"/>
    </row>
    <row r="2756" spans="1:10">
      <c r="B2756" s="651" t="s">
        <v>6</v>
      </c>
      <c r="C2756" s="1356">
        <v>9522</v>
      </c>
      <c r="D2756" s="747" t="str">
        <f t="shared" si="87"/>
        <v>IL9522</v>
      </c>
      <c r="E2756" s="1336">
        <v>0.97799999999999998</v>
      </c>
      <c r="F2756" s="644">
        <f t="shared" si="88"/>
        <v>0.98</v>
      </c>
      <c r="G2756" s="748" t="s">
        <v>280</v>
      </c>
      <c r="H2756" s="1337">
        <v>0.54</v>
      </c>
      <c r="I2756" s="338"/>
      <c r="J2756" s="338"/>
    </row>
    <row r="2757" spans="1:10">
      <c r="B2757" s="651" t="s">
        <v>6</v>
      </c>
      <c r="C2757" s="1356">
        <v>9534</v>
      </c>
      <c r="D2757" s="747" t="str">
        <f t="shared" si="87"/>
        <v>IL9534</v>
      </c>
      <c r="E2757" s="1336">
        <v>1.421</v>
      </c>
      <c r="F2757" s="644">
        <f t="shared" si="88"/>
        <v>1.379</v>
      </c>
      <c r="G2757" s="748" t="s">
        <v>280</v>
      </c>
      <c r="H2757" s="1337">
        <v>0.42</v>
      </c>
      <c r="I2757" s="338"/>
      <c r="J2757" s="338"/>
    </row>
    <row r="2758" spans="1:10">
      <c r="B2758" s="651" t="s">
        <v>6</v>
      </c>
      <c r="C2758" s="1356">
        <v>9554</v>
      </c>
      <c r="D2758" s="747" t="str">
        <f t="shared" si="87"/>
        <v>IL9554</v>
      </c>
      <c r="E2758" s="1336">
        <v>1.3009999999999999</v>
      </c>
      <c r="F2758" s="644">
        <f t="shared" si="88"/>
        <v>1.2709999999999999</v>
      </c>
      <c r="G2758" s="748" t="s">
        <v>280</v>
      </c>
      <c r="H2758" s="1337">
        <v>0.72</v>
      </c>
      <c r="I2758" s="338"/>
      <c r="J2758" s="338"/>
    </row>
    <row r="2759" spans="1:10">
      <c r="B2759" s="651" t="s">
        <v>6</v>
      </c>
      <c r="C2759" s="1356">
        <v>9586</v>
      </c>
      <c r="D2759" s="747" t="str">
        <f t="shared" si="87"/>
        <v>IL9586</v>
      </c>
      <c r="E2759" s="1336">
        <v>0.76400000000000001</v>
      </c>
      <c r="F2759" s="644">
        <f t="shared" si="88"/>
        <v>0.78800000000000003</v>
      </c>
      <c r="G2759" s="748" t="s">
        <v>280</v>
      </c>
      <c r="H2759" s="1337">
        <v>0.13</v>
      </c>
      <c r="I2759" s="338"/>
      <c r="J2759" s="338"/>
    </row>
    <row r="2760" spans="1:10">
      <c r="B2760" s="651" t="s">
        <v>6</v>
      </c>
      <c r="C2760" s="1356">
        <v>9600</v>
      </c>
      <c r="D2760" s="747" t="str">
        <f t="shared" si="87"/>
        <v>IL9600</v>
      </c>
      <c r="E2760" s="1336">
        <v>1.0269999999999999</v>
      </c>
      <c r="F2760" s="644">
        <f t="shared" si="88"/>
        <v>1.024</v>
      </c>
      <c r="G2760" s="748" t="s">
        <v>280</v>
      </c>
      <c r="H2760" s="1337">
        <v>0.47</v>
      </c>
      <c r="I2760" s="338"/>
      <c r="J2760" s="338"/>
    </row>
    <row r="2761" spans="1:10">
      <c r="B2761" s="651" t="s">
        <v>6</v>
      </c>
      <c r="C2761" s="1356">
        <v>9620</v>
      </c>
      <c r="D2761" s="747" t="str">
        <f t="shared" si="87"/>
        <v>IL9620</v>
      </c>
      <c r="E2761" s="1336">
        <v>1.0720000000000001</v>
      </c>
      <c r="F2761" s="644">
        <f t="shared" si="88"/>
        <v>1.0649999999999999</v>
      </c>
      <c r="G2761" s="748" t="s">
        <v>280</v>
      </c>
      <c r="H2761" s="1337">
        <v>0.22</v>
      </c>
      <c r="I2761" s="338"/>
      <c r="J2761" s="338"/>
    </row>
    <row r="2762" spans="1:10">
      <c r="A2762" s="651" t="s">
        <v>23</v>
      </c>
      <c r="B2762" s="651" t="s">
        <v>23</v>
      </c>
      <c r="C2762" s="1356">
        <v>5</v>
      </c>
      <c r="D2762" s="747" t="str">
        <f t="shared" si="87"/>
        <v>IN0005</v>
      </c>
      <c r="E2762" s="1336">
        <v>0.96899999999999997</v>
      </c>
      <c r="F2762" s="644">
        <f t="shared" si="88"/>
        <v>0.97199999999999998</v>
      </c>
      <c r="G2762" s="748" t="s">
        <v>280</v>
      </c>
      <c r="H2762" s="1337">
        <v>0.3</v>
      </c>
      <c r="I2762" s="338"/>
    </row>
    <row r="2763" spans="1:10">
      <c r="B2763" s="651" t="s">
        <v>23</v>
      </c>
      <c r="C2763" s="1356">
        <v>8</v>
      </c>
      <c r="D2763" s="747" t="str">
        <f t="shared" ref="D2763:D2826" si="89">B2763&amp;TEXT(C2763,"0000")</f>
        <v>IN0008</v>
      </c>
      <c r="E2763" s="1336">
        <v>0.96</v>
      </c>
      <c r="F2763" s="644">
        <f t="shared" ref="F2763:F2826" si="90">IF(E2763="NA","NA",ROUND((E2763-1)*0.9+1,3))</f>
        <v>0.96399999999999997</v>
      </c>
      <c r="G2763" s="748" t="s">
        <v>280</v>
      </c>
      <c r="H2763" s="1337">
        <v>0.28000000000000003</v>
      </c>
      <c r="I2763" s="338"/>
    </row>
    <row r="2764" spans="1:10">
      <c r="B2764" s="651" t="s">
        <v>23</v>
      </c>
      <c r="C2764" s="1356">
        <v>16</v>
      </c>
      <c r="D2764" s="747" t="str">
        <f t="shared" si="89"/>
        <v>IN0016</v>
      </c>
      <c r="E2764" s="1336">
        <v>0.94299999999999995</v>
      </c>
      <c r="F2764" s="644">
        <f t="shared" si="90"/>
        <v>0.94899999999999995</v>
      </c>
      <c r="G2764" s="748" t="s">
        <v>280</v>
      </c>
      <c r="H2764" s="1337">
        <v>0.3</v>
      </c>
      <c r="I2764" s="338"/>
    </row>
    <row r="2765" spans="1:10">
      <c r="B2765" s="651" t="s">
        <v>23</v>
      </c>
      <c r="C2765" s="1356">
        <v>34</v>
      </c>
      <c r="D2765" s="747" t="str">
        <f t="shared" si="89"/>
        <v>IN0034</v>
      </c>
      <c r="E2765" s="1336">
        <v>0.93600000000000005</v>
      </c>
      <c r="F2765" s="644">
        <f t="shared" si="90"/>
        <v>0.94199999999999995</v>
      </c>
      <c r="G2765" s="748" t="s">
        <v>280</v>
      </c>
      <c r="H2765" s="1337">
        <v>0.47</v>
      </c>
      <c r="I2765" s="338"/>
    </row>
    <row r="2766" spans="1:10">
      <c r="B2766" s="651" t="s">
        <v>23</v>
      </c>
      <c r="C2766" s="1356">
        <v>35</v>
      </c>
      <c r="D2766" s="747" t="str">
        <f t="shared" si="89"/>
        <v>IN0035</v>
      </c>
      <c r="E2766" s="1336">
        <v>0.94399999999999995</v>
      </c>
      <c r="F2766" s="644">
        <f t="shared" si="90"/>
        <v>0.95</v>
      </c>
      <c r="G2766" s="748" t="s">
        <v>280</v>
      </c>
      <c r="H2766" s="1337">
        <v>0.28999999999999998</v>
      </c>
      <c r="I2766" s="338"/>
    </row>
    <row r="2767" spans="1:10">
      <c r="B2767" s="651" t="s">
        <v>23</v>
      </c>
      <c r="C2767" s="1356">
        <v>36</v>
      </c>
      <c r="D2767" s="747" t="str">
        <f t="shared" si="89"/>
        <v>IN0036</v>
      </c>
      <c r="E2767" s="1336">
        <v>1.0069999999999999</v>
      </c>
      <c r="F2767" s="644">
        <f t="shared" si="90"/>
        <v>1.006</v>
      </c>
      <c r="G2767" s="748" t="s">
        <v>280</v>
      </c>
      <c r="H2767" s="1337">
        <v>0.3</v>
      </c>
      <c r="I2767" s="338"/>
    </row>
    <row r="2768" spans="1:10">
      <c r="B2768" s="651" t="s">
        <v>23</v>
      </c>
      <c r="C2768" s="1356">
        <v>37</v>
      </c>
      <c r="D2768" s="747" t="str">
        <f t="shared" si="89"/>
        <v>IN0037</v>
      </c>
      <c r="E2768" s="1336">
        <v>1.0940000000000001</v>
      </c>
      <c r="F2768" s="644">
        <f t="shared" si="90"/>
        <v>1.085</v>
      </c>
      <c r="G2768" s="748" t="s">
        <v>280</v>
      </c>
      <c r="H2768" s="1337">
        <v>0.34</v>
      </c>
      <c r="I2768" s="338"/>
    </row>
    <row r="2769" spans="2:9">
      <c r="B2769" s="651" t="s">
        <v>23</v>
      </c>
      <c r="C2769" s="1356">
        <v>42</v>
      </c>
      <c r="D2769" s="747" t="str">
        <f t="shared" si="89"/>
        <v>IN0042</v>
      </c>
      <c r="E2769" s="1336">
        <v>0.93300000000000005</v>
      </c>
      <c r="F2769" s="644">
        <f t="shared" si="90"/>
        <v>0.94</v>
      </c>
      <c r="G2769" s="748" t="s">
        <v>280</v>
      </c>
      <c r="H2769" s="1337">
        <v>0.7</v>
      </c>
      <c r="I2769" s="338"/>
    </row>
    <row r="2770" spans="2:9">
      <c r="B2770" s="651" t="s">
        <v>23</v>
      </c>
      <c r="C2770" s="1356">
        <v>50</v>
      </c>
      <c r="D2770" s="747" t="str">
        <f t="shared" si="89"/>
        <v>IN0050</v>
      </c>
      <c r="E2770" s="1336">
        <v>1.1719999999999999</v>
      </c>
      <c r="F2770" s="644">
        <f t="shared" si="90"/>
        <v>1.155</v>
      </c>
      <c r="G2770" s="748" t="s">
        <v>280</v>
      </c>
      <c r="H2770" s="1337">
        <v>0.57999999999999996</v>
      </c>
      <c r="I2770" s="338"/>
    </row>
    <row r="2771" spans="2:9">
      <c r="B2771" s="651" t="s">
        <v>23</v>
      </c>
      <c r="C2771" s="1356">
        <v>59</v>
      </c>
      <c r="D2771" s="747" t="str">
        <f t="shared" si="89"/>
        <v>IN0059</v>
      </c>
      <c r="E2771" s="1336">
        <v>1.458</v>
      </c>
      <c r="F2771" s="644">
        <f t="shared" si="90"/>
        <v>1.4119999999999999</v>
      </c>
      <c r="G2771" s="748" t="s">
        <v>280</v>
      </c>
      <c r="H2771" s="1337">
        <v>0.33</v>
      </c>
      <c r="I2771" s="338"/>
    </row>
    <row r="2772" spans="2:9">
      <c r="B2772" s="651" t="s">
        <v>23</v>
      </c>
      <c r="C2772" s="1356">
        <v>65</v>
      </c>
      <c r="D2772" s="747" t="str">
        <f t="shared" si="89"/>
        <v>IN0065</v>
      </c>
      <c r="E2772" s="1336">
        <v>1.181</v>
      </c>
      <c r="F2772" s="644">
        <f t="shared" si="90"/>
        <v>1.163</v>
      </c>
      <c r="G2772" s="748" t="s">
        <v>280</v>
      </c>
      <c r="H2772" s="1337">
        <v>0.14000000000000001</v>
      </c>
      <c r="I2772" s="338"/>
    </row>
    <row r="2773" spans="2:9">
      <c r="B2773" s="651" t="s">
        <v>23</v>
      </c>
      <c r="C2773" s="1356">
        <v>66</v>
      </c>
      <c r="D2773" s="747" t="str">
        <f t="shared" si="89"/>
        <v>IN0066</v>
      </c>
      <c r="E2773" s="1336">
        <v>1.181</v>
      </c>
      <c r="F2773" s="644">
        <f t="shared" si="90"/>
        <v>1.163</v>
      </c>
      <c r="G2773" s="748" t="s">
        <v>280</v>
      </c>
      <c r="H2773" s="1337">
        <v>0.14000000000000001</v>
      </c>
      <c r="I2773" s="338"/>
    </row>
    <row r="2774" spans="2:9">
      <c r="B2774" s="651" t="s">
        <v>23</v>
      </c>
      <c r="C2774" s="1356">
        <v>67</v>
      </c>
      <c r="D2774" s="747" t="str">
        <f t="shared" si="89"/>
        <v>IN0067</v>
      </c>
      <c r="E2774" s="1336">
        <v>1.181</v>
      </c>
      <c r="F2774" s="644">
        <f t="shared" si="90"/>
        <v>1.163</v>
      </c>
      <c r="G2774" s="748" t="s">
        <v>280</v>
      </c>
      <c r="H2774" s="1337">
        <v>0.14000000000000001</v>
      </c>
      <c r="I2774" s="338"/>
    </row>
    <row r="2775" spans="2:9">
      <c r="B2775" s="651" t="s">
        <v>23</v>
      </c>
      <c r="C2775" s="1356">
        <v>79</v>
      </c>
      <c r="D2775" s="747" t="str">
        <f t="shared" si="89"/>
        <v>IN0079</v>
      </c>
      <c r="E2775" s="1336">
        <v>0.93100000000000005</v>
      </c>
      <c r="F2775" s="644">
        <f t="shared" si="90"/>
        <v>0.93799999999999994</v>
      </c>
      <c r="G2775" s="748" t="s">
        <v>280</v>
      </c>
      <c r="H2775" s="1337">
        <v>0.42</v>
      </c>
      <c r="I2775" s="338"/>
    </row>
    <row r="2776" spans="2:9">
      <c r="B2776" s="651" t="s">
        <v>23</v>
      </c>
      <c r="C2776" s="1356">
        <v>83</v>
      </c>
      <c r="D2776" s="747" t="str">
        <f t="shared" si="89"/>
        <v>IN0083</v>
      </c>
      <c r="E2776" s="1336">
        <v>0.96699999999999997</v>
      </c>
      <c r="F2776" s="644">
        <f t="shared" si="90"/>
        <v>0.97</v>
      </c>
      <c r="G2776" s="748" t="s">
        <v>280</v>
      </c>
      <c r="H2776" s="1337">
        <v>0.43</v>
      </c>
      <c r="I2776" s="338"/>
    </row>
    <row r="2777" spans="2:9">
      <c r="B2777" s="651" t="s">
        <v>23</v>
      </c>
      <c r="C2777" s="1356">
        <v>106</v>
      </c>
      <c r="D2777" s="747" t="str">
        <f t="shared" si="89"/>
        <v>IN0106</v>
      </c>
      <c r="E2777" s="1336">
        <v>1.0980000000000001</v>
      </c>
      <c r="F2777" s="644">
        <f t="shared" si="90"/>
        <v>1.0880000000000001</v>
      </c>
      <c r="G2777" s="748" t="s">
        <v>280</v>
      </c>
      <c r="H2777" s="1337">
        <v>0.63</v>
      </c>
      <c r="I2777" s="338"/>
    </row>
    <row r="2778" spans="2:9">
      <c r="B2778" s="651" t="s">
        <v>23</v>
      </c>
      <c r="C2778" s="1356">
        <v>113</v>
      </c>
      <c r="D2778" s="747" t="str">
        <f t="shared" si="89"/>
        <v>IN0113</v>
      </c>
      <c r="E2778" s="1336">
        <v>0.92100000000000004</v>
      </c>
      <c r="F2778" s="644">
        <f t="shared" si="90"/>
        <v>0.92900000000000005</v>
      </c>
      <c r="G2778" s="748" t="s">
        <v>280</v>
      </c>
      <c r="H2778" s="1337">
        <v>0.3</v>
      </c>
      <c r="I2778" s="338"/>
    </row>
    <row r="2779" spans="2:9">
      <c r="B2779" s="651" t="s">
        <v>23</v>
      </c>
      <c r="C2779" s="1356">
        <v>170</v>
      </c>
      <c r="D2779" s="747" t="str">
        <f t="shared" si="89"/>
        <v>IN0170</v>
      </c>
      <c r="E2779" s="1336">
        <v>0.98299999999999998</v>
      </c>
      <c r="F2779" s="644">
        <f t="shared" si="90"/>
        <v>0.98499999999999999</v>
      </c>
      <c r="G2779" s="748" t="s">
        <v>280</v>
      </c>
      <c r="H2779" s="1337">
        <v>0.28999999999999998</v>
      </c>
      <c r="I2779" s="338"/>
    </row>
    <row r="2780" spans="2:9">
      <c r="B2780" s="651" t="s">
        <v>23</v>
      </c>
      <c r="C2780" s="1356">
        <v>251</v>
      </c>
      <c r="D2780" s="747" t="str">
        <f t="shared" si="89"/>
        <v>IN0251</v>
      </c>
      <c r="E2780" s="1336">
        <v>1.0329999999999999</v>
      </c>
      <c r="F2780" s="644">
        <f t="shared" si="90"/>
        <v>1.03</v>
      </c>
      <c r="G2780" s="748" t="s">
        <v>280</v>
      </c>
      <c r="H2780" s="1337">
        <v>0.44</v>
      </c>
      <c r="I2780" s="338"/>
    </row>
    <row r="2781" spans="2:9">
      <c r="B2781" s="651" t="s">
        <v>23</v>
      </c>
      <c r="C2781" s="1356">
        <v>401</v>
      </c>
      <c r="D2781" s="747" t="str">
        <f t="shared" si="89"/>
        <v>IN0401</v>
      </c>
      <c r="E2781" s="1336">
        <v>1.278</v>
      </c>
      <c r="F2781" s="644">
        <f t="shared" si="90"/>
        <v>1.25</v>
      </c>
      <c r="G2781" s="748" t="s">
        <v>280</v>
      </c>
      <c r="H2781" s="1337">
        <v>0.33</v>
      </c>
      <c r="I2781" s="338"/>
    </row>
    <row r="2782" spans="2:9">
      <c r="B2782" s="651" t="s">
        <v>23</v>
      </c>
      <c r="C2782" s="1356">
        <v>766</v>
      </c>
      <c r="D2782" s="747" t="str">
        <f t="shared" si="89"/>
        <v>IN0766</v>
      </c>
      <c r="E2782" s="1336">
        <v>1.458</v>
      </c>
      <c r="F2782" s="644">
        <f t="shared" si="90"/>
        <v>1.4119999999999999</v>
      </c>
      <c r="G2782" s="748" t="s">
        <v>280</v>
      </c>
      <c r="H2782" s="1337">
        <v>0.33</v>
      </c>
      <c r="I2782" s="338"/>
    </row>
    <row r="2783" spans="2:9">
      <c r="B2783" s="651" t="s">
        <v>23</v>
      </c>
      <c r="C2783" s="1356">
        <v>771</v>
      </c>
      <c r="D2783" s="747" t="str">
        <f t="shared" si="89"/>
        <v>IN0771</v>
      </c>
      <c r="E2783" s="1336">
        <v>1.458</v>
      </c>
      <c r="F2783" s="644">
        <f t="shared" si="90"/>
        <v>1.4119999999999999</v>
      </c>
      <c r="G2783" s="748" t="s">
        <v>280</v>
      </c>
      <c r="H2783" s="1337">
        <v>0.33</v>
      </c>
      <c r="I2783" s="338"/>
    </row>
    <row r="2784" spans="2:9">
      <c r="B2784" s="651" t="s">
        <v>23</v>
      </c>
      <c r="C2784" s="1356">
        <v>908</v>
      </c>
      <c r="D2784" s="747" t="str">
        <f t="shared" si="89"/>
        <v>IN0908</v>
      </c>
      <c r="E2784" s="1336">
        <v>0.90700000000000003</v>
      </c>
      <c r="F2784" s="644">
        <f t="shared" si="90"/>
        <v>0.91600000000000004</v>
      </c>
      <c r="G2784" s="748" t="s">
        <v>280</v>
      </c>
      <c r="H2784" s="1337">
        <v>0.09</v>
      </c>
      <c r="I2784" s="338"/>
    </row>
    <row r="2785" spans="2:9">
      <c r="B2785" s="651" t="s">
        <v>23</v>
      </c>
      <c r="C2785" s="1356">
        <v>913</v>
      </c>
      <c r="D2785" s="747" t="str">
        <f t="shared" si="89"/>
        <v>IN0913</v>
      </c>
      <c r="E2785" s="1336">
        <v>0.90700000000000003</v>
      </c>
      <c r="F2785" s="644">
        <f t="shared" si="90"/>
        <v>0.91600000000000004</v>
      </c>
      <c r="G2785" s="748" t="s">
        <v>280</v>
      </c>
      <c r="H2785" s="1337">
        <v>0.09</v>
      </c>
      <c r="I2785" s="338"/>
    </row>
    <row r="2786" spans="2:9">
      <c r="B2786" s="651" t="s">
        <v>23</v>
      </c>
      <c r="C2786" s="1356">
        <v>1005</v>
      </c>
      <c r="D2786" s="747" t="str">
        <f t="shared" si="89"/>
        <v>IN1005</v>
      </c>
      <c r="E2786" s="1336">
        <v>1.2529999999999999</v>
      </c>
      <c r="F2786" s="644">
        <f t="shared" si="90"/>
        <v>1.228</v>
      </c>
      <c r="G2786" s="748" t="s">
        <v>280</v>
      </c>
      <c r="H2786" s="1337">
        <v>0.38</v>
      </c>
      <c r="I2786" s="338"/>
    </row>
    <row r="2787" spans="2:9">
      <c r="B2787" s="651" t="s">
        <v>23</v>
      </c>
      <c r="C2787" s="1356">
        <v>1016</v>
      </c>
      <c r="D2787" s="747" t="str">
        <f t="shared" si="89"/>
        <v>IN1016</v>
      </c>
      <c r="E2787" s="1336">
        <v>1.236</v>
      </c>
      <c r="F2787" s="644">
        <f t="shared" si="90"/>
        <v>1.212</v>
      </c>
      <c r="G2787" s="748" t="s">
        <v>280</v>
      </c>
      <c r="H2787" s="1337">
        <v>0.95</v>
      </c>
      <c r="I2787" s="338"/>
    </row>
    <row r="2788" spans="2:9">
      <c r="B2788" s="651" t="s">
        <v>23</v>
      </c>
      <c r="C2788" s="1356">
        <v>1164</v>
      </c>
      <c r="D2788" s="747" t="str">
        <f t="shared" si="89"/>
        <v>IN1164</v>
      </c>
      <c r="E2788" s="1336">
        <v>1.008</v>
      </c>
      <c r="F2788" s="644">
        <f t="shared" si="90"/>
        <v>1.0069999999999999</v>
      </c>
      <c r="G2788" s="748" t="s">
        <v>280</v>
      </c>
      <c r="H2788" s="1337">
        <v>0.5</v>
      </c>
      <c r="I2788" s="338"/>
    </row>
    <row r="2789" spans="2:9">
      <c r="B2789" s="651" t="s">
        <v>23</v>
      </c>
      <c r="C2789" s="1356">
        <v>1165</v>
      </c>
      <c r="D2789" s="747" t="str">
        <f t="shared" si="89"/>
        <v>IN1165</v>
      </c>
      <c r="E2789" s="1336">
        <v>1.278</v>
      </c>
      <c r="F2789" s="644">
        <f t="shared" si="90"/>
        <v>1.25</v>
      </c>
      <c r="G2789" s="748" t="s">
        <v>280</v>
      </c>
      <c r="H2789" s="1337">
        <v>0.33</v>
      </c>
      <c r="I2789" s="338"/>
    </row>
    <row r="2790" spans="2:9">
      <c r="B2790" s="651" t="s">
        <v>23</v>
      </c>
      <c r="C2790" s="1356">
        <v>1320</v>
      </c>
      <c r="D2790" s="747" t="str">
        <f t="shared" si="89"/>
        <v>IN1320</v>
      </c>
      <c r="E2790" s="1336">
        <v>1.022</v>
      </c>
      <c r="F2790" s="644">
        <f t="shared" si="90"/>
        <v>1.02</v>
      </c>
      <c r="G2790" s="748" t="s">
        <v>280</v>
      </c>
      <c r="H2790" s="1337">
        <v>0.47</v>
      </c>
      <c r="I2790" s="338"/>
    </row>
    <row r="2791" spans="2:9">
      <c r="B2791" s="651" t="s">
        <v>23</v>
      </c>
      <c r="C2791" s="1356">
        <v>1322</v>
      </c>
      <c r="D2791" s="747" t="str">
        <f t="shared" si="89"/>
        <v>IN1322</v>
      </c>
      <c r="E2791" s="1336">
        <v>1.2270000000000001</v>
      </c>
      <c r="F2791" s="644">
        <f t="shared" si="90"/>
        <v>1.204</v>
      </c>
      <c r="G2791" s="748" t="s">
        <v>280</v>
      </c>
      <c r="H2791" s="1337">
        <v>0.37</v>
      </c>
      <c r="I2791" s="338"/>
    </row>
    <row r="2792" spans="2:9">
      <c r="B2792" s="651" t="s">
        <v>23</v>
      </c>
      <c r="C2792" s="1356">
        <v>1430</v>
      </c>
      <c r="D2792" s="747" t="str">
        <f t="shared" si="89"/>
        <v>IN1430</v>
      </c>
      <c r="E2792" s="1336">
        <v>1.181</v>
      </c>
      <c r="F2792" s="644">
        <f t="shared" si="90"/>
        <v>1.163</v>
      </c>
      <c r="G2792" s="748" t="s">
        <v>280</v>
      </c>
      <c r="H2792" s="1337">
        <v>0.14000000000000001</v>
      </c>
      <c r="I2792" s="338"/>
    </row>
    <row r="2793" spans="2:9">
      <c r="B2793" s="651" t="s">
        <v>23</v>
      </c>
      <c r="C2793" s="1356">
        <v>1438</v>
      </c>
      <c r="D2793" s="747" t="str">
        <f t="shared" si="89"/>
        <v>IN1438</v>
      </c>
      <c r="E2793" s="1336">
        <v>0.95399999999999996</v>
      </c>
      <c r="F2793" s="644">
        <f t="shared" si="90"/>
        <v>0.95899999999999996</v>
      </c>
      <c r="G2793" s="748" t="s">
        <v>280</v>
      </c>
      <c r="H2793" s="1337">
        <v>0.38</v>
      </c>
      <c r="I2793" s="338"/>
    </row>
    <row r="2794" spans="2:9">
      <c r="B2794" s="651" t="s">
        <v>23</v>
      </c>
      <c r="C2794" s="1356">
        <v>1452</v>
      </c>
      <c r="D2794" s="747" t="str">
        <f t="shared" si="89"/>
        <v>IN1452</v>
      </c>
      <c r="E2794" s="1336">
        <v>1.0349999999999999</v>
      </c>
      <c r="F2794" s="644">
        <f t="shared" si="90"/>
        <v>1.032</v>
      </c>
      <c r="G2794" s="748" t="s">
        <v>280</v>
      </c>
      <c r="H2794" s="1337">
        <v>0.32</v>
      </c>
      <c r="I2794" s="338"/>
    </row>
    <row r="2795" spans="2:9">
      <c r="B2795" s="651" t="s">
        <v>23</v>
      </c>
      <c r="C2795" s="1356">
        <v>1463</v>
      </c>
      <c r="D2795" s="747" t="str">
        <f t="shared" si="89"/>
        <v>IN1463</v>
      </c>
      <c r="E2795" s="1336">
        <v>1.042</v>
      </c>
      <c r="F2795" s="644">
        <f t="shared" si="90"/>
        <v>1.038</v>
      </c>
      <c r="G2795" s="748" t="s">
        <v>280</v>
      </c>
      <c r="H2795" s="1337">
        <v>0.44</v>
      </c>
      <c r="I2795" s="338"/>
    </row>
    <row r="2796" spans="2:9">
      <c r="B2796" s="651" t="s">
        <v>23</v>
      </c>
      <c r="C2796" s="1356">
        <v>1472</v>
      </c>
      <c r="D2796" s="747" t="str">
        <f t="shared" si="89"/>
        <v>IN1472</v>
      </c>
      <c r="E2796" s="1336">
        <v>1.278</v>
      </c>
      <c r="F2796" s="644">
        <f t="shared" si="90"/>
        <v>1.25</v>
      </c>
      <c r="G2796" s="748" t="s">
        <v>280</v>
      </c>
      <c r="H2796" s="1337">
        <v>0.33</v>
      </c>
      <c r="I2796" s="338"/>
    </row>
    <row r="2797" spans="2:9">
      <c r="B2797" s="651" t="s">
        <v>23</v>
      </c>
      <c r="C2797" s="1356">
        <v>1604</v>
      </c>
      <c r="D2797" s="747" t="str">
        <f t="shared" si="89"/>
        <v>IN1604</v>
      </c>
      <c r="E2797" s="1336">
        <v>1.0269999999999999</v>
      </c>
      <c r="F2797" s="644">
        <f t="shared" si="90"/>
        <v>1.024</v>
      </c>
      <c r="G2797" s="748" t="s">
        <v>280</v>
      </c>
      <c r="H2797" s="1337">
        <v>0.44</v>
      </c>
      <c r="I2797" s="338"/>
    </row>
    <row r="2798" spans="2:9">
      <c r="B2798" s="651" t="s">
        <v>23</v>
      </c>
      <c r="C2798" s="1356">
        <v>1624</v>
      </c>
      <c r="D2798" s="747" t="str">
        <f t="shared" si="89"/>
        <v>IN1624</v>
      </c>
      <c r="E2798" s="1336">
        <v>0.98099999999999998</v>
      </c>
      <c r="F2798" s="644">
        <f t="shared" si="90"/>
        <v>0.98299999999999998</v>
      </c>
      <c r="G2798" s="748" t="s">
        <v>280</v>
      </c>
      <c r="H2798" s="1337">
        <v>0.33</v>
      </c>
      <c r="I2798" s="338"/>
    </row>
    <row r="2799" spans="2:9">
      <c r="B2799" s="651" t="s">
        <v>23</v>
      </c>
      <c r="C2799" s="1356">
        <v>1642</v>
      </c>
      <c r="D2799" s="747" t="str">
        <f t="shared" si="89"/>
        <v>IN1642</v>
      </c>
      <c r="E2799" s="1336">
        <v>0.93400000000000005</v>
      </c>
      <c r="F2799" s="644">
        <f t="shared" si="90"/>
        <v>0.94099999999999995</v>
      </c>
      <c r="G2799" s="748" t="s">
        <v>280</v>
      </c>
      <c r="H2799" s="1337">
        <v>0.28999999999999998</v>
      </c>
      <c r="I2799" s="338"/>
    </row>
    <row r="2800" spans="2:9">
      <c r="B2800" s="651" t="s">
        <v>23</v>
      </c>
      <c r="C2800" s="1356">
        <v>1654</v>
      </c>
      <c r="D2800" s="747" t="str">
        <f t="shared" si="89"/>
        <v>IN1654</v>
      </c>
      <c r="E2800" s="1336">
        <v>1.181</v>
      </c>
      <c r="F2800" s="644">
        <f t="shared" si="90"/>
        <v>1.163</v>
      </c>
      <c r="G2800" s="748" t="s">
        <v>280</v>
      </c>
      <c r="H2800" s="1337">
        <v>0.14000000000000001</v>
      </c>
      <c r="I2800" s="338"/>
    </row>
    <row r="2801" spans="2:9">
      <c r="B2801" s="651" t="s">
        <v>23</v>
      </c>
      <c r="C2801" s="1356">
        <v>1699</v>
      </c>
      <c r="D2801" s="747" t="str">
        <f t="shared" si="89"/>
        <v>IN1699</v>
      </c>
      <c r="E2801" s="1336">
        <v>0.94</v>
      </c>
      <c r="F2801" s="644">
        <f t="shared" si="90"/>
        <v>0.94599999999999995</v>
      </c>
      <c r="G2801" s="748" t="s">
        <v>280</v>
      </c>
      <c r="H2801" s="1337">
        <v>0.31</v>
      </c>
      <c r="I2801" s="338"/>
    </row>
    <row r="2802" spans="2:9">
      <c r="B2802" s="651" t="s">
        <v>23</v>
      </c>
      <c r="C2802" s="1356">
        <v>1701</v>
      </c>
      <c r="D2802" s="747" t="str">
        <f t="shared" si="89"/>
        <v>IN1701</v>
      </c>
      <c r="E2802" s="1336">
        <v>0.95299999999999996</v>
      </c>
      <c r="F2802" s="644">
        <f t="shared" si="90"/>
        <v>0.95799999999999996</v>
      </c>
      <c r="G2802" s="748" t="s">
        <v>280</v>
      </c>
      <c r="H2802" s="1337">
        <v>0.44</v>
      </c>
      <c r="I2802" s="338"/>
    </row>
    <row r="2803" spans="2:9">
      <c r="B2803" s="651" t="s">
        <v>23</v>
      </c>
      <c r="C2803" s="1356">
        <v>1710</v>
      </c>
      <c r="D2803" s="747" t="str">
        <f t="shared" si="89"/>
        <v>IN1710</v>
      </c>
      <c r="E2803" s="1336">
        <v>1.1579999999999999</v>
      </c>
      <c r="F2803" s="644">
        <f t="shared" si="90"/>
        <v>1.1419999999999999</v>
      </c>
      <c r="G2803" s="748" t="s">
        <v>280</v>
      </c>
      <c r="H2803" s="1337">
        <v>0.4</v>
      </c>
      <c r="I2803" s="338"/>
    </row>
    <row r="2804" spans="2:9">
      <c r="B2804" s="651" t="s">
        <v>23</v>
      </c>
      <c r="C2804" s="1356">
        <v>1747</v>
      </c>
      <c r="D2804" s="747" t="str">
        <f t="shared" si="89"/>
        <v>IN1747</v>
      </c>
      <c r="E2804" s="1336">
        <v>0.95</v>
      </c>
      <c r="F2804" s="644">
        <f t="shared" si="90"/>
        <v>0.95499999999999996</v>
      </c>
      <c r="G2804" s="748" t="s">
        <v>280</v>
      </c>
      <c r="H2804" s="1337">
        <v>0.3</v>
      </c>
      <c r="I2804" s="338"/>
    </row>
    <row r="2805" spans="2:9">
      <c r="B2805" s="651" t="s">
        <v>23</v>
      </c>
      <c r="C2805" s="1356">
        <v>1748</v>
      </c>
      <c r="D2805" s="747" t="str">
        <f t="shared" si="89"/>
        <v>IN1748</v>
      </c>
      <c r="E2805" s="1336">
        <v>0.98</v>
      </c>
      <c r="F2805" s="644">
        <f t="shared" si="90"/>
        <v>0.98199999999999998</v>
      </c>
      <c r="G2805" s="748" t="s">
        <v>280</v>
      </c>
      <c r="H2805" s="1337">
        <v>1.01</v>
      </c>
      <c r="I2805" s="338"/>
    </row>
    <row r="2806" spans="2:9">
      <c r="B2806" s="651" t="s">
        <v>23</v>
      </c>
      <c r="C2806" s="1356">
        <v>1803</v>
      </c>
      <c r="D2806" s="747" t="str">
        <f t="shared" si="89"/>
        <v>IN1803</v>
      </c>
      <c r="E2806" s="1336">
        <v>0.98199999999999998</v>
      </c>
      <c r="F2806" s="644">
        <f t="shared" si="90"/>
        <v>0.98399999999999999</v>
      </c>
      <c r="G2806" s="748" t="s">
        <v>280</v>
      </c>
      <c r="H2806" s="1337">
        <v>0.44</v>
      </c>
      <c r="I2806" s="338"/>
    </row>
    <row r="2807" spans="2:9">
      <c r="B2807" s="651" t="s">
        <v>23</v>
      </c>
      <c r="C2807" s="1356">
        <v>1924</v>
      </c>
      <c r="D2807" s="747" t="str">
        <f t="shared" si="89"/>
        <v>IN1924</v>
      </c>
      <c r="E2807" s="1336">
        <v>1.034</v>
      </c>
      <c r="F2807" s="644">
        <f t="shared" si="90"/>
        <v>1.0309999999999999</v>
      </c>
      <c r="G2807" s="748" t="s">
        <v>280</v>
      </c>
      <c r="H2807" s="1337">
        <v>0.32</v>
      </c>
      <c r="I2807" s="338"/>
    </row>
    <row r="2808" spans="2:9">
      <c r="B2808" s="651" t="s">
        <v>23</v>
      </c>
      <c r="C2808" s="1356">
        <v>1925</v>
      </c>
      <c r="D2808" s="747" t="str">
        <f t="shared" si="89"/>
        <v>IN1925</v>
      </c>
      <c r="E2808" s="1336">
        <v>1.08</v>
      </c>
      <c r="F2808" s="644">
        <f t="shared" si="90"/>
        <v>1.0720000000000001</v>
      </c>
      <c r="G2808" s="748" t="s">
        <v>280</v>
      </c>
      <c r="H2808" s="1337">
        <v>0.33</v>
      </c>
      <c r="I2808" s="338"/>
    </row>
    <row r="2809" spans="2:9">
      <c r="B2809" s="651" t="s">
        <v>23</v>
      </c>
      <c r="C2809" s="1356">
        <v>2002</v>
      </c>
      <c r="D2809" s="747" t="str">
        <f t="shared" si="89"/>
        <v>IN2002</v>
      </c>
      <c r="E2809" s="1336">
        <v>0.93899999999999995</v>
      </c>
      <c r="F2809" s="644">
        <f t="shared" si="90"/>
        <v>0.94499999999999995</v>
      </c>
      <c r="G2809" s="748" t="s">
        <v>280</v>
      </c>
      <c r="H2809" s="1337">
        <v>0.39</v>
      </c>
      <c r="I2809" s="338"/>
    </row>
    <row r="2810" spans="2:9">
      <c r="B2810" s="651" t="s">
        <v>23</v>
      </c>
      <c r="C2810" s="1356">
        <v>2003</v>
      </c>
      <c r="D2810" s="747" t="str">
        <f t="shared" si="89"/>
        <v>IN2003</v>
      </c>
      <c r="E2810" s="1336">
        <v>0.92500000000000004</v>
      </c>
      <c r="F2810" s="644">
        <f t="shared" si="90"/>
        <v>0.93300000000000005</v>
      </c>
      <c r="G2810" s="748" t="s">
        <v>280</v>
      </c>
      <c r="H2810" s="1337">
        <v>0.55000000000000004</v>
      </c>
      <c r="I2810" s="338"/>
    </row>
    <row r="2811" spans="2:9">
      <c r="B2811" s="651" t="s">
        <v>23</v>
      </c>
      <c r="C2811" s="1356">
        <v>2014</v>
      </c>
      <c r="D2811" s="747" t="str">
        <f t="shared" si="89"/>
        <v>IN2014</v>
      </c>
      <c r="E2811" s="1336">
        <v>0.93300000000000005</v>
      </c>
      <c r="F2811" s="644">
        <f t="shared" si="90"/>
        <v>0.94</v>
      </c>
      <c r="G2811" s="748" t="s">
        <v>280</v>
      </c>
      <c r="H2811" s="1337">
        <v>0.39</v>
      </c>
      <c r="I2811" s="338"/>
    </row>
    <row r="2812" spans="2:9">
      <c r="B2812" s="651" t="s">
        <v>23</v>
      </c>
      <c r="C2812" s="1356">
        <v>2016</v>
      </c>
      <c r="D2812" s="747" t="str">
        <f t="shared" si="89"/>
        <v>IN2016</v>
      </c>
      <c r="E2812" s="1336">
        <v>1.0249999999999999</v>
      </c>
      <c r="F2812" s="644">
        <f t="shared" si="90"/>
        <v>1.0229999999999999</v>
      </c>
      <c r="G2812" s="748" t="s">
        <v>280</v>
      </c>
      <c r="H2812" s="1337">
        <v>0.35</v>
      </c>
      <c r="I2812" s="338"/>
    </row>
    <row r="2813" spans="2:9">
      <c r="B2813" s="651" t="s">
        <v>23</v>
      </c>
      <c r="C2813" s="1356">
        <v>2021</v>
      </c>
      <c r="D2813" s="747" t="str">
        <f t="shared" si="89"/>
        <v>IN2021</v>
      </c>
      <c r="E2813" s="1336">
        <v>0.89100000000000001</v>
      </c>
      <c r="F2813" s="644">
        <f t="shared" si="90"/>
        <v>0.90200000000000002</v>
      </c>
      <c r="G2813" s="748" t="s">
        <v>280</v>
      </c>
      <c r="H2813" s="1337">
        <v>0.2</v>
      </c>
      <c r="I2813" s="338"/>
    </row>
    <row r="2814" spans="2:9">
      <c r="B2814" s="651" t="s">
        <v>23</v>
      </c>
      <c r="C2814" s="1356">
        <v>2039</v>
      </c>
      <c r="D2814" s="747" t="str">
        <f t="shared" si="89"/>
        <v>IN2039</v>
      </c>
      <c r="E2814" s="1336">
        <v>0.91900000000000004</v>
      </c>
      <c r="F2814" s="644">
        <f t="shared" si="90"/>
        <v>0.92700000000000005</v>
      </c>
      <c r="G2814" s="748" t="s">
        <v>280</v>
      </c>
      <c r="H2814" s="1337">
        <v>0.35</v>
      </c>
      <c r="I2814" s="338"/>
    </row>
    <row r="2815" spans="2:9">
      <c r="B2815" s="651" t="s">
        <v>23</v>
      </c>
      <c r="C2815" s="1356">
        <v>2041</v>
      </c>
      <c r="D2815" s="747" t="str">
        <f t="shared" si="89"/>
        <v>IN2041</v>
      </c>
      <c r="E2815" s="1336">
        <v>0.997</v>
      </c>
      <c r="F2815" s="644">
        <f t="shared" si="90"/>
        <v>0.997</v>
      </c>
      <c r="G2815" s="748" t="s">
        <v>280</v>
      </c>
      <c r="H2815" s="1337">
        <v>0.35</v>
      </c>
      <c r="I2815" s="338"/>
    </row>
    <row r="2816" spans="2:9">
      <c r="B2816" s="651" t="s">
        <v>23</v>
      </c>
      <c r="C2816" s="1356">
        <v>2065</v>
      </c>
      <c r="D2816" s="747" t="str">
        <f t="shared" si="89"/>
        <v>IN2065</v>
      </c>
      <c r="E2816" s="1336">
        <v>0.96699999999999997</v>
      </c>
      <c r="F2816" s="644">
        <f t="shared" si="90"/>
        <v>0.97</v>
      </c>
      <c r="G2816" s="748" t="s">
        <v>280</v>
      </c>
      <c r="H2816" s="1337">
        <v>0.47</v>
      </c>
      <c r="I2816" s="338"/>
    </row>
    <row r="2817" spans="2:9">
      <c r="B2817" s="651" t="s">
        <v>23</v>
      </c>
      <c r="C2817" s="1356">
        <v>2070</v>
      </c>
      <c r="D2817" s="747" t="str">
        <f t="shared" si="89"/>
        <v>IN2070</v>
      </c>
      <c r="E2817" s="1336">
        <v>0.96499999999999997</v>
      </c>
      <c r="F2817" s="644">
        <f t="shared" si="90"/>
        <v>0.96899999999999997</v>
      </c>
      <c r="G2817" s="748" t="s">
        <v>280</v>
      </c>
      <c r="H2817" s="1337">
        <v>0.35</v>
      </c>
      <c r="I2817" s="338"/>
    </row>
    <row r="2818" spans="2:9">
      <c r="B2818" s="651" t="s">
        <v>23</v>
      </c>
      <c r="C2818" s="1356">
        <v>2081</v>
      </c>
      <c r="D2818" s="747" t="str">
        <f t="shared" si="89"/>
        <v>IN2081</v>
      </c>
      <c r="E2818" s="1336">
        <v>0.98299999999999998</v>
      </c>
      <c r="F2818" s="644">
        <f t="shared" si="90"/>
        <v>0.98499999999999999</v>
      </c>
      <c r="G2818" s="748" t="s">
        <v>280</v>
      </c>
      <c r="H2818" s="1337">
        <v>0.33</v>
      </c>
      <c r="I2818" s="338"/>
    </row>
    <row r="2819" spans="2:9">
      <c r="B2819" s="651" t="s">
        <v>23</v>
      </c>
      <c r="C2819" s="1356">
        <v>2089</v>
      </c>
      <c r="D2819" s="747" t="str">
        <f t="shared" si="89"/>
        <v>IN2089</v>
      </c>
      <c r="E2819" s="1336">
        <v>0.92100000000000004</v>
      </c>
      <c r="F2819" s="644">
        <f t="shared" si="90"/>
        <v>0.92900000000000005</v>
      </c>
      <c r="G2819" s="748" t="s">
        <v>280</v>
      </c>
      <c r="H2819" s="1337">
        <v>0.43</v>
      </c>
      <c r="I2819" s="338"/>
    </row>
    <row r="2820" spans="2:9">
      <c r="B2820" s="651" t="s">
        <v>23</v>
      </c>
      <c r="C2820" s="1356">
        <v>2095</v>
      </c>
      <c r="D2820" s="747" t="str">
        <f t="shared" si="89"/>
        <v>IN2095</v>
      </c>
      <c r="E2820" s="1336">
        <v>0.86199999999999999</v>
      </c>
      <c r="F2820" s="644">
        <f t="shared" si="90"/>
        <v>0.876</v>
      </c>
      <c r="G2820" s="748" t="s">
        <v>280</v>
      </c>
      <c r="H2820" s="1337">
        <v>0.39</v>
      </c>
      <c r="I2820" s="338"/>
    </row>
    <row r="2821" spans="2:9">
      <c r="B2821" s="651" t="s">
        <v>23</v>
      </c>
      <c r="C2821" s="1356">
        <v>2105</v>
      </c>
      <c r="D2821" s="747" t="str">
        <f t="shared" si="89"/>
        <v>IN2105</v>
      </c>
      <c r="E2821" s="1336">
        <v>0.92600000000000005</v>
      </c>
      <c r="F2821" s="644">
        <f t="shared" si="90"/>
        <v>0.93300000000000005</v>
      </c>
      <c r="G2821" s="748" t="s">
        <v>280</v>
      </c>
      <c r="H2821" s="1337">
        <v>0.36</v>
      </c>
      <c r="I2821" s="338"/>
    </row>
    <row r="2822" spans="2:9">
      <c r="B2822" s="651" t="s">
        <v>23</v>
      </c>
      <c r="C2822" s="1356">
        <v>2110</v>
      </c>
      <c r="D2822" s="747" t="str">
        <f t="shared" si="89"/>
        <v>IN2110</v>
      </c>
      <c r="E2822" s="1336">
        <v>0.84099999999999997</v>
      </c>
      <c r="F2822" s="644">
        <f t="shared" si="90"/>
        <v>0.85699999999999998</v>
      </c>
      <c r="G2822" s="748" t="s">
        <v>280</v>
      </c>
      <c r="H2822" s="1337">
        <v>0.14000000000000001</v>
      </c>
      <c r="I2822" s="338"/>
    </row>
    <row r="2823" spans="2:9">
      <c r="B2823" s="651" t="s">
        <v>23</v>
      </c>
      <c r="C2823" s="1356">
        <v>2111</v>
      </c>
      <c r="D2823" s="747" t="str">
        <f t="shared" si="89"/>
        <v>IN2111</v>
      </c>
      <c r="E2823" s="1336">
        <v>0.89900000000000002</v>
      </c>
      <c r="F2823" s="644">
        <f t="shared" si="90"/>
        <v>0.90900000000000003</v>
      </c>
      <c r="G2823" s="748" t="s">
        <v>280</v>
      </c>
      <c r="H2823" s="1337">
        <v>0.5</v>
      </c>
      <c r="I2823" s="338"/>
    </row>
    <row r="2824" spans="2:9">
      <c r="B2824" s="651" t="s">
        <v>23</v>
      </c>
      <c r="C2824" s="1356">
        <v>2112</v>
      </c>
      <c r="D2824" s="747" t="str">
        <f t="shared" si="89"/>
        <v>IN2112</v>
      </c>
      <c r="E2824" s="1336">
        <v>1.008</v>
      </c>
      <c r="F2824" s="644">
        <f t="shared" si="90"/>
        <v>1.0069999999999999</v>
      </c>
      <c r="G2824" s="748" t="s">
        <v>280</v>
      </c>
      <c r="H2824" s="1337">
        <v>0.35</v>
      </c>
      <c r="I2824" s="338"/>
    </row>
    <row r="2825" spans="2:9">
      <c r="B2825" s="651" t="s">
        <v>23</v>
      </c>
      <c r="C2825" s="1356">
        <v>2114</v>
      </c>
      <c r="D2825" s="747" t="str">
        <f t="shared" si="89"/>
        <v>IN2114</v>
      </c>
      <c r="E2825" s="1336">
        <v>0.84099999999999997</v>
      </c>
      <c r="F2825" s="644">
        <f t="shared" si="90"/>
        <v>0.85699999999999998</v>
      </c>
      <c r="G2825" s="748" t="s">
        <v>280</v>
      </c>
      <c r="H2825" s="1337">
        <v>0.14000000000000001</v>
      </c>
      <c r="I2825" s="338"/>
    </row>
    <row r="2826" spans="2:9">
      <c r="B2826" s="651" t="s">
        <v>23</v>
      </c>
      <c r="C2826" s="1356">
        <v>2121</v>
      </c>
      <c r="D2826" s="747" t="str">
        <f t="shared" si="89"/>
        <v>IN2121</v>
      </c>
      <c r="E2826" s="1336">
        <v>1.0429999999999999</v>
      </c>
      <c r="F2826" s="644">
        <f t="shared" si="90"/>
        <v>1.0389999999999999</v>
      </c>
      <c r="G2826" s="748" t="s">
        <v>280</v>
      </c>
      <c r="H2826" s="1337">
        <v>0.34</v>
      </c>
      <c r="I2826" s="338"/>
    </row>
    <row r="2827" spans="2:9">
      <c r="B2827" s="651" t="s">
        <v>23</v>
      </c>
      <c r="C2827" s="1356">
        <v>2130</v>
      </c>
      <c r="D2827" s="747" t="str">
        <f t="shared" ref="D2827:D2890" si="91">B2827&amp;TEXT(C2827,"0000")</f>
        <v>IN2130</v>
      </c>
      <c r="E2827" s="1336">
        <v>1.0229999999999999</v>
      </c>
      <c r="F2827" s="644">
        <f t="shared" ref="F2827:F2890" si="92">IF(E2827="NA","NA",ROUND((E2827-1)*0.9+1,3))</f>
        <v>1.0209999999999999</v>
      </c>
      <c r="G2827" s="748" t="s">
        <v>280</v>
      </c>
      <c r="H2827" s="1337">
        <v>0.3</v>
      </c>
      <c r="I2827" s="338"/>
    </row>
    <row r="2828" spans="2:9">
      <c r="B2828" s="651" t="s">
        <v>23</v>
      </c>
      <c r="C2828" s="1356">
        <v>2131</v>
      </c>
      <c r="D2828" s="747" t="str">
        <f t="shared" si="91"/>
        <v>IN2131</v>
      </c>
      <c r="E2828" s="1336">
        <v>0.91700000000000004</v>
      </c>
      <c r="F2828" s="644">
        <f t="shared" si="92"/>
        <v>0.92500000000000004</v>
      </c>
      <c r="G2828" s="748" t="s">
        <v>280</v>
      </c>
      <c r="H2828" s="1337">
        <v>0.33</v>
      </c>
      <c r="I2828" s="338"/>
    </row>
    <row r="2829" spans="2:9">
      <c r="B2829" s="651" t="s">
        <v>23</v>
      </c>
      <c r="C2829" s="1356">
        <v>2143</v>
      </c>
      <c r="D2829" s="747" t="str">
        <f t="shared" si="91"/>
        <v>IN2143</v>
      </c>
      <c r="E2829" s="1336">
        <v>0.92300000000000004</v>
      </c>
      <c r="F2829" s="644">
        <f t="shared" si="92"/>
        <v>0.93100000000000005</v>
      </c>
      <c r="G2829" s="748" t="s">
        <v>280</v>
      </c>
      <c r="H2829" s="1337">
        <v>0.32</v>
      </c>
      <c r="I2829" s="338"/>
    </row>
    <row r="2830" spans="2:9">
      <c r="B2830" s="651" t="s">
        <v>23</v>
      </c>
      <c r="C2830" s="1356">
        <v>2157</v>
      </c>
      <c r="D2830" s="747" t="str">
        <f t="shared" si="91"/>
        <v>IN2157</v>
      </c>
      <c r="E2830" s="1336">
        <v>0.95699999999999996</v>
      </c>
      <c r="F2830" s="644">
        <f t="shared" si="92"/>
        <v>0.96099999999999997</v>
      </c>
      <c r="G2830" s="748" t="s">
        <v>280</v>
      </c>
      <c r="H2830" s="1337">
        <v>0.45</v>
      </c>
      <c r="I2830" s="338"/>
    </row>
    <row r="2831" spans="2:9">
      <c r="B2831" s="651" t="s">
        <v>23</v>
      </c>
      <c r="C2831" s="1356">
        <v>2172</v>
      </c>
      <c r="D2831" s="747" t="str">
        <f t="shared" si="91"/>
        <v>IN2172</v>
      </c>
      <c r="E2831" s="1336">
        <v>0.89100000000000001</v>
      </c>
      <c r="F2831" s="644">
        <f t="shared" si="92"/>
        <v>0.90200000000000002</v>
      </c>
      <c r="G2831" s="748" t="s">
        <v>280</v>
      </c>
      <c r="H2831" s="1337">
        <v>0.2</v>
      </c>
      <c r="I2831" s="338"/>
    </row>
    <row r="2832" spans="2:9">
      <c r="B2832" s="651" t="s">
        <v>23</v>
      </c>
      <c r="C2832" s="1356">
        <v>2174</v>
      </c>
      <c r="D2832" s="747" t="str">
        <f t="shared" si="91"/>
        <v>IN2174</v>
      </c>
      <c r="E2832" s="1336">
        <v>0.84099999999999997</v>
      </c>
      <c r="F2832" s="644">
        <f t="shared" si="92"/>
        <v>0.85699999999999998</v>
      </c>
      <c r="G2832" s="748" t="s">
        <v>280</v>
      </c>
      <c r="H2832" s="1337">
        <v>0.14000000000000001</v>
      </c>
      <c r="I2832" s="338"/>
    </row>
    <row r="2833" spans="2:9">
      <c r="B2833" s="651" t="s">
        <v>23</v>
      </c>
      <c r="C2833" s="1356">
        <v>2211</v>
      </c>
      <c r="D2833" s="747" t="str">
        <f t="shared" si="91"/>
        <v>IN2211</v>
      </c>
      <c r="E2833" s="1336">
        <v>0.997</v>
      </c>
      <c r="F2833" s="644">
        <f t="shared" si="92"/>
        <v>0.997</v>
      </c>
      <c r="G2833" s="748" t="s">
        <v>280</v>
      </c>
      <c r="H2833" s="1337">
        <v>0.38</v>
      </c>
      <c r="I2833" s="338"/>
    </row>
    <row r="2834" spans="2:9">
      <c r="B2834" s="651" t="s">
        <v>23</v>
      </c>
      <c r="C2834" s="1356">
        <v>2220</v>
      </c>
      <c r="D2834" s="747" t="str">
        <f t="shared" si="91"/>
        <v>IN2220</v>
      </c>
      <c r="E2834" s="1336">
        <v>0.96299999999999997</v>
      </c>
      <c r="F2834" s="644">
        <f t="shared" si="92"/>
        <v>0.96699999999999997</v>
      </c>
      <c r="G2834" s="748" t="s">
        <v>280</v>
      </c>
      <c r="H2834" s="1337">
        <v>0.34</v>
      </c>
      <c r="I2834" s="338"/>
    </row>
    <row r="2835" spans="2:9">
      <c r="B2835" s="651" t="s">
        <v>23</v>
      </c>
      <c r="C2835" s="1356">
        <v>2286</v>
      </c>
      <c r="D2835" s="747" t="str">
        <f t="shared" si="91"/>
        <v>IN2286</v>
      </c>
      <c r="E2835" s="1336">
        <v>0.84099999999999997</v>
      </c>
      <c r="F2835" s="644">
        <f t="shared" si="92"/>
        <v>0.85699999999999998</v>
      </c>
      <c r="G2835" s="748" t="s">
        <v>280</v>
      </c>
      <c r="H2835" s="1337">
        <v>0.14000000000000001</v>
      </c>
      <c r="I2835" s="338"/>
    </row>
    <row r="2836" spans="2:9">
      <c r="B2836" s="651" t="s">
        <v>23</v>
      </c>
      <c r="C2836" s="1356">
        <v>2288</v>
      </c>
      <c r="D2836" s="747" t="str">
        <f t="shared" si="91"/>
        <v>IN2288</v>
      </c>
      <c r="E2836" s="1336">
        <v>0.84099999999999997</v>
      </c>
      <c r="F2836" s="644">
        <f t="shared" si="92"/>
        <v>0.85699999999999998</v>
      </c>
      <c r="G2836" s="748" t="s">
        <v>280</v>
      </c>
      <c r="H2836" s="1337">
        <v>0.14000000000000001</v>
      </c>
      <c r="I2836" s="338"/>
    </row>
    <row r="2837" spans="2:9">
      <c r="B2837" s="651" t="s">
        <v>23</v>
      </c>
      <c r="C2837" s="1356">
        <v>2302</v>
      </c>
      <c r="D2837" s="747" t="str">
        <f t="shared" si="91"/>
        <v>IN2302</v>
      </c>
      <c r="E2837" s="1336">
        <v>0.90700000000000003</v>
      </c>
      <c r="F2837" s="644">
        <f t="shared" si="92"/>
        <v>0.91600000000000004</v>
      </c>
      <c r="G2837" s="748" t="s">
        <v>280</v>
      </c>
      <c r="H2837" s="1337">
        <v>0.09</v>
      </c>
      <c r="I2837" s="338"/>
    </row>
    <row r="2838" spans="2:9">
      <c r="B2838" s="651" t="s">
        <v>23</v>
      </c>
      <c r="C2838" s="1356">
        <v>2305</v>
      </c>
      <c r="D2838" s="747" t="str">
        <f t="shared" si="91"/>
        <v>IN2305</v>
      </c>
      <c r="E2838" s="1336">
        <v>0.95</v>
      </c>
      <c r="F2838" s="644">
        <f t="shared" si="92"/>
        <v>0.95499999999999996</v>
      </c>
      <c r="G2838" s="748" t="s">
        <v>280</v>
      </c>
      <c r="H2838" s="1337">
        <v>0.33</v>
      </c>
      <c r="I2838" s="338"/>
    </row>
    <row r="2839" spans="2:9">
      <c r="B2839" s="651" t="s">
        <v>23</v>
      </c>
      <c r="C2839" s="1356">
        <v>2361</v>
      </c>
      <c r="D2839" s="747" t="str">
        <f t="shared" si="91"/>
        <v>IN2361</v>
      </c>
      <c r="E2839" s="1336">
        <v>0.91500000000000004</v>
      </c>
      <c r="F2839" s="644">
        <f t="shared" si="92"/>
        <v>0.92400000000000004</v>
      </c>
      <c r="G2839" s="748" t="s">
        <v>280</v>
      </c>
      <c r="H2839" s="1337">
        <v>0.26</v>
      </c>
      <c r="I2839" s="338"/>
    </row>
    <row r="2840" spans="2:9">
      <c r="B2840" s="651" t="s">
        <v>23</v>
      </c>
      <c r="C2840" s="1356">
        <v>2362</v>
      </c>
      <c r="D2840" s="747" t="str">
        <f t="shared" si="91"/>
        <v>IN2362</v>
      </c>
      <c r="E2840" s="1336">
        <v>0.92800000000000005</v>
      </c>
      <c r="F2840" s="644">
        <f t="shared" si="92"/>
        <v>0.93500000000000005</v>
      </c>
      <c r="G2840" s="748" t="s">
        <v>280</v>
      </c>
      <c r="H2840" s="1337">
        <v>0.42</v>
      </c>
      <c r="I2840" s="338"/>
    </row>
    <row r="2841" spans="2:9">
      <c r="B2841" s="651" t="s">
        <v>23</v>
      </c>
      <c r="C2841" s="1356">
        <v>2380</v>
      </c>
      <c r="D2841" s="747" t="str">
        <f t="shared" si="91"/>
        <v>IN2380</v>
      </c>
      <c r="E2841" s="1336">
        <v>0.95299999999999996</v>
      </c>
      <c r="F2841" s="644">
        <f t="shared" si="92"/>
        <v>0.95799999999999996</v>
      </c>
      <c r="G2841" s="748" t="s">
        <v>280</v>
      </c>
      <c r="H2841" s="1337">
        <v>0.33</v>
      </c>
      <c r="I2841" s="338"/>
    </row>
    <row r="2842" spans="2:9">
      <c r="B2842" s="651" t="s">
        <v>23</v>
      </c>
      <c r="C2842" s="1356">
        <v>2388</v>
      </c>
      <c r="D2842" s="747" t="str">
        <f t="shared" si="91"/>
        <v>IN2388</v>
      </c>
      <c r="E2842" s="1336">
        <v>0.95699999999999996</v>
      </c>
      <c r="F2842" s="644">
        <f t="shared" si="92"/>
        <v>0.96099999999999997</v>
      </c>
      <c r="G2842" s="748" t="s">
        <v>280</v>
      </c>
      <c r="H2842" s="1337">
        <v>0.34</v>
      </c>
      <c r="I2842" s="338"/>
    </row>
    <row r="2843" spans="2:9">
      <c r="B2843" s="651" t="s">
        <v>23</v>
      </c>
      <c r="C2843" s="1356">
        <v>2402</v>
      </c>
      <c r="D2843" s="747" t="str">
        <f t="shared" si="91"/>
        <v>IN2402</v>
      </c>
      <c r="E2843" s="1336">
        <v>0.95199999999999996</v>
      </c>
      <c r="F2843" s="644">
        <f t="shared" si="92"/>
        <v>0.95699999999999996</v>
      </c>
      <c r="G2843" s="748" t="s">
        <v>280</v>
      </c>
      <c r="H2843" s="1337">
        <v>0.38</v>
      </c>
      <c r="I2843" s="338"/>
    </row>
    <row r="2844" spans="2:9">
      <c r="B2844" s="651" t="s">
        <v>23</v>
      </c>
      <c r="C2844" s="1356">
        <v>2413</v>
      </c>
      <c r="D2844" s="747" t="str">
        <f t="shared" si="91"/>
        <v>IN2413</v>
      </c>
      <c r="E2844" s="1336">
        <v>0.95</v>
      </c>
      <c r="F2844" s="644">
        <f t="shared" si="92"/>
        <v>0.95499999999999996</v>
      </c>
      <c r="G2844" s="748" t="s">
        <v>280</v>
      </c>
      <c r="H2844" s="1337">
        <v>0.38</v>
      </c>
      <c r="I2844" s="338"/>
    </row>
    <row r="2845" spans="2:9">
      <c r="B2845" s="651" t="s">
        <v>23</v>
      </c>
      <c r="C2845" s="1356">
        <v>2416</v>
      </c>
      <c r="D2845" s="747" t="str">
        <f t="shared" si="91"/>
        <v>IN2416</v>
      </c>
      <c r="E2845" s="1336">
        <v>0.90700000000000003</v>
      </c>
      <c r="F2845" s="644">
        <f t="shared" si="92"/>
        <v>0.91600000000000004</v>
      </c>
      <c r="G2845" s="748" t="s">
        <v>280</v>
      </c>
      <c r="H2845" s="1337">
        <v>0.09</v>
      </c>
      <c r="I2845" s="338"/>
    </row>
    <row r="2846" spans="2:9">
      <c r="B2846" s="651" t="s">
        <v>23</v>
      </c>
      <c r="C2846" s="1356">
        <v>2417</v>
      </c>
      <c r="D2846" s="747" t="str">
        <f t="shared" si="91"/>
        <v>IN2417</v>
      </c>
      <c r="E2846" s="1336">
        <v>0.89500000000000002</v>
      </c>
      <c r="F2846" s="644">
        <f t="shared" si="92"/>
        <v>0.90600000000000003</v>
      </c>
      <c r="G2846" s="748" t="s">
        <v>280</v>
      </c>
      <c r="H2846" s="1337">
        <v>0.34</v>
      </c>
      <c r="I2846" s="338"/>
    </row>
    <row r="2847" spans="2:9">
      <c r="B2847" s="651" t="s">
        <v>23</v>
      </c>
      <c r="C2847" s="1356">
        <v>2501</v>
      </c>
      <c r="D2847" s="747" t="str">
        <f t="shared" si="91"/>
        <v>IN2501</v>
      </c>
      <c r="E2847" s="1336">
        <v>0.92300000000000004</v>
      </c>
      <c r="F2847" s="644">
        <f t="shared" si="92"/>
        <v>0.93100000000000005</v>
      </c>
      <c r="G2847" s="748" t="s">
        <v>280</v>
      </c>
      <c r="H2847" s="1337">
        <v>0.34</v>
      </c>
      <c r="I2847" s="338"/>
    </row>
    <row r="2848" spans="2:9">
      <c r="B2848" s="651" t="s">
        <v>23</v>
      </c>
      <c r="C2848" s="1356">
        <v>2503</v>
      </c>
      <c r="D2848" s="747" t="str">
        <f t="shared" si="91"/>
        <v>IN2503</v>
      </c>
      <c r="E2848" s="1336">
        <v>0.94299999999999995</v>
      </c>
      <c r="F2848" s="644">
        <f t="shared" si="92"/>
        <v>0.94899999999999995</v>
      </c>
      <c r="G2848" s="748" t="s">
        <v>280</v>
      </c>
      <c r="H2848" s="1337">
        <v>0.32</v>
      </c>
      <c r="I2848" s="338"/>
    </row>
    <row r="2849" spans="2:9">
      <c r="B2849" s="651" t="s">
        <v>23</v>
      </c>
      <c r="C2849" s="1356">
        <v>2570</v>
      </c>
      <c r="D2849" s="747" t="str">
        <f t="shared" si="91"/>
        <v>IN2570</v>
      </c>
      <c r="E2849" s="1336">
        <v>0.877</v>
      </c>
      <c r="F2849" s="644">
        <f t="shared" si="92"/>
        <v>0.88900000000000001</v>
      </c>
      <c r="G2849" s="748" t="s">
        <v>280</v>
      </c>
      <c r="H2849" s="1337">
        <v>0.44</v>
      </c>
      <c r="I2849" s="338"/>
    </row>
    <row r="2850" spans="2:9">
      <c r="B2850" s="651" t="s">
        <v>23</v>
      </c>
      <c r="C2850" s="1356">
        <v>2585</v>
      </c>
      <c r="D2850" s="747" t="str">
        <f t="shared" si="91"/>
        <v>IN2585</v>
      </c>
      <c r="E2850" s="1336">
        <v>0.92400000000000004</v>
      </c>
      <c r="F2850" s="644">
        <f t="shared" si="92"/>
        <v>0.93200000000000005</v>
      </c>
      <c r="G2850" s="748" t="s">
        <v>280</v>
      </c>
      <c r="H2850" s="1337">
        <v>0.42</v>
      </c>
      <c r="I2850" s="338"/>
    </row>
    <row r="2851" spans="2:9">
      <c r="B2851" s="651" t="s">
        <v>23</v>
      </c>
      <c r="C2851" s="1356">
        <v>2586</v>
      </c>
      <c r="D2851" s="747" t="str">
        <f t="shared" si="91"/>
        <v>IN2586</v>
      </c>
      <c r="E2851" s="1336">
        <v>0.95</v>
      </c>
      <c r="F2851" s="644">
        <f t="shared" si="92"/>
        <v>0.95499999999999996</v>
      </c>
      <c r="G2851" s="748" t="s">
        <v>280</v>
      </c>
      <c r="H2851" s="1337">
        <v>0.3</v>
      </c>
      <c r="I2851" s="338"/>
    </row>
    <row r="2852" spans="2:9">
      <c r="B2852" s="651" t="s">
        <v>23</v>
      </c>
      <c r="C2852" s="1356">
        <v>2587</v>
      </c>
      <c r="D2852" s="747" t="str">
        <f t="shared" si="91"/>
        <v>IN2587</v>
      </c>
      <c r="E2852" s="1336">
        <v>0.90200000000000002</v>
      </c>
      <c r="F2852" s="644">
        <f t="shared" si="92"/>
        <v>0.91200000000000003</v>
      </c>
      <c r="G2852" s="748" t="s">
        <v>280</v>
      </c>
      <c r="H2852" s="1337">
        <v>0.31</v>
      </c>
      <c r="I2852" s="338"/>
    </row>
    <row r="2853" spans="2:9">
      <c r="B2853" s="651" t="s">
        <v>23</v>
      </c>
      <c r="C2853" s="1356">
        <v>2589</v>
      </c>
      <c r="D2853" s="747" t="str">
        <f t="shared" si="91"/>
        <v>IN2589</v>
      </c>
      <c r="E2853" s="1336">
        <v>0.92600000000000005</v>
      </c>
      <c r="F2853" s="644">
        <f t="shared" si="92"/>
        <v>0.93300000000000005</v>
      </c>
      <c r="G2853" s="748" t="s">
        <v>280</v>
      </c>
      <c r="H2853" s="1337">
        <v>0.31</v>
      </c>
      <c r="I2853" s="338"/>
    </row>
    <row r="2854" spans="2:9">
      <c r="B2854" s="651" t="s">
        <v>23</v>
      </c>
      <c r="C2854" s="1356">
        <v>2600</v>
      </c>
      <c r="D2854" s="747" t="str">
        <f t="shared" si="91"/>
        <v>IN2600</v>
      </c>
      <c r="E2854" s="1336">
        <v>0.84099999999999997</v>
      </c>
      <c r="F2854" s="644">
        <f t="shared" si="92"/>
        <v>0.85699999999999998</v>
      </c>
      <c r="G2854" s="748" t="s">
        <v>280</v>
      </c>
      <c r="H2854" s="1337">
        <v>0.14000000000000001</v>
      </c>
      <c r="I2854" s="338"/>
    </row>
    <row r="2855" spans="2:9">
      <c r="B2855" s="651" t="s">
        <v>23</v>
      </c>
      <c r="C2855" s="1356">
        <v>2623</v>
      </c>
      <c r="D2855" s="747" t="str">
        <f t="shared" si="91"/>
        <v>IN2623</v>
      </c>
      <c r="E2855" s="1336">
        <v>0.89100000000000001</v>
      </c>
      <c r="F2855" s="644">
        <f t="shared" si="92"/>
        <v>0.90200000000000002</v>
      </c>
      <c r="G2855" s="748" t="s">
        <v>280</v>
      </c>
      <c r="H2855" s="1337">
        <v>0.2</v>
      </c>
      <c r="I2855" s="338"/>
    </row>
    <row r="2856" spans="2:9">
      <c r="B2856" s="651" t="s">
        <v>23</v>
      </c>
      <c r="C2856" s="1356">
        <v>2651</v>
      </c>
      <c r="D2856" s="747" t="str">
        <f t="shared" si="91"/>
        <v>IN2651</v>
      </c>
      <c r="E2856" s="1336">
        <v>0.96499999999999997</v>
      </c>
      <c r="F2856" s="644">
        <f t="shared" si="92"/>
        <v>0.96899999999999997</v>
      </c>
      <c r="G2856" s="748" t="s">
        <v>280</v>
      </c>
      <c r="H2856" s="1337">
        <v>0.32</v>
      </c>
      <c r="I2856" s="338"/>
    </row>
    <row r="2857" spans="2:9">
      <c r="B2857" s="651" t="s">
        <v>23</v>
      </c>
      <c r="C2857" s="1356">
        <v>2660</v>
      </c>
      <c r="D2857" s="747" t="str">
        <f t="shared" si="91"/>
        <v>IN2660</v>
      </c>
      <c r="E2857" s="1336">
        <v>0.95299999999999996</v>
      </c>
      <c r="F2857" s="644">
        <f t="shared" si="92"/>
        <v>0.95799999999999996</v>
      </c>
      <c r="G2857" s="748" t="s">
        <v>280</v>
      </c>
      <c r="H2857" s="1337">
        <v>0.43</v>
      </c>
      <c r="I2857" s="338"/>
    </row>
    <row r="2858" spans="2:9">
      <c r="B2858" s="651" t="s">
        <v>23</v>
      </c>
      <c r="C2858" s="1356">
        <v>2670</v>
      </c>
      <c r="D2858" s="747" t="str">
        <f t="shared" si="91"/>
        <v>IN2670</v>
      </c>
      <c r="E2858" s="1336">
        <v>0.67300000000000004</v>
      </c>
      <c r="F2858" s="644">
        <f t="shared" si="92"/>
        <v>0.70599999999999996</v>
      </c>
      <c r="G2858" s="748" t="s">
        <v>280</v>
      </c>
      <c r="H2858" s="1337">
        <v>0.18</v>
      </c>
      <c r="I2858" s="338"/>
    </row>
    <row r="2859" spans="2:9">
      <c r="B2859" s="651" t="s">
        <v>23</v>
      </c>
      <c r="C2859" s="1356">
        <v>2683</v>
      </c>
      <c r="D2859" s="747" t="str">
        <f t="shared" si="91"/>
        <v>IN2683</v>
      </c>
      <c r="E2859" s="1336">
        <v>0.997</v>
      </c>
      <c r="F2859" s="644">
        <f t="shared" si="92"/>
        <v>0.997</v>
      </c>
      <c r="G2859" s="748" t="s">
        <v>280</v>
      </c>
      <c r="H2859" s="1337">
        <v>0.28999999999999998</v>
      </c>
      <c r="I2859" s="338"/>
    </row>
    <row r="2860" spans="2:9">
      <c r="B2860" s="651" t="s">
        <v>23</v>
      </c>
      <c r="C2860" s="1356">
        <v>2688</v>
      </c>
      <c r="D2860" s="747" t="str">
        <f t="shared" si="91"/>
        <v>IN2688</v>
      </c>
      <c r="E2860" s="1336">
        <v>0.96099999999999997</v>
      </c>
      <c r="F2860" s="644">
        <f t="shared" si="92"/>
        <v>0.96499999999999997</v>
      </c>
      <c r="G2860" s="748" t="s">
        <v>280</v>
      </c>
      <c r="H2860" s="1337">
        <v>0.33</v>
      </c>
      <c r="I2860" s="338"/>
    </row>
    <row r="2861" spans="2:9">
      <c r="B2861" s="651" t="s">
        <v>23</v>
      </c>
      <c r="C2861" s="1356">
        <v>2701</v>
      </c>
      <c r="D2861" s="747" t="str">
        <f t="shared" si="91"/>
        <v>IN2701</v>
      </c>
      <c r="E2861" s="1336">
        <v>1.0569999999999999</v>
      </c>
      <c r="F2861" s="644">
        <f t="shared" si="92"/>
        <v>1.0509999999999999</v>
      </c>
      <c r="G2861" s="748" t="s">
        <v>280</v>
      </c>
      <c r="H2861" s="1337">
        <v>0.46</v>
      </c>
      <c r="I2861" s="338"/>
    </row>
    <row r="2862" spans="2:9">
      <c r="B2862" s="651" t="s">
        <v>23</v>
      </c>
      <c r="C2862" s="1356">
        <v>2702</v>
      </c>
      <c r="D2862" s="747" t="str">
        <f t="shared" si="91"/>
        <v>IN2702</v>
      </c>
      <c r="E2862" s="1336">
        <v>1.0329999999999999</v>
      </c>
      <c r="F2862" s="644">
        <f t="shared" si="92"/>
        <v>1.03</v>
      </c>
      <c r="G2862" s="748" t="s">
        <v>280</v>
      </c>
      <c r="H2862" s="1337">
        <v>0.92</v>
      </c>
      <c r="I2862" s="338"/>
    </row>
    <row r="2863" spans="2:9">
      <c r="B2863" s="651" t="s">
        <v>23</v>
      </c>
      <c r="C2863" s="1356">
        <v>2709</v>
      </c>
      <c r="D2863" s="747" t="str">
        <f t="shared" si="91"/>
        <v>IN2709</v>
      </c>
      <c r="E2863" s="1336">
        <v>1.0640000000000001</v>
      </c>
      <c r="F2863" s="644">
        <f t="shared" si="92"/>
        <v>1.0580000000000001</v>
      </c>
      <c r="G2863" s="748" t="s">
        <v>280</v>
      </c>
      <c r="H2863" s="1337">
        <v>0.43</v>
      </c>
      <c r="I2863" s="338"/>
    </row>
    <row r="2864" spans="2:9">
      <c r="B2864" s="651" t="s">
        <v>23</v>
      </c>
      <c r="C2864" s="1356">
        <v>2710</v>
      </c>
      <c r="D2864" s="747" t="str">
        <f t="shared" si="91"/>
        <v>IN2710</v>
      </c>
      <c r="E2864" s="1336">
        <v>0.95199999999999996</v>
      </c>
      <c r="F2864" s="644">
        <f t="shared" si="92"/>
        <v>0.95699999999999996</v>
      </c>
      <c r="G2864" s="748" t="s">
        <v>280</v>
      </c>
      <c r="H2864" s="1337">
        <v>0.73</v>
      </c>
      <c r="I2864" s="338"/>
    </row>
    <row r="2865" spans="2:9">
      <c r="B2865" s="651" t="s">
        <v>23</v>
      </c>
      <c r="C2865" s="1356">
        <v>2714</v>
      </c>
      <c r="D2865" s="747" t="str">
        <f t="shared" si="91"/>
        <v>IN2714</v>
      </c>
      <c r="E2865" s="1336">
        <v>0.96799999999999997</v>
      </c>
      <c r="F2865" s="644">
        <f t="shared" si="92"/>
        <v>0.97099999999999997</v>
      </c>
      <c r="G2865" s="748" t="s">
        <v>280</v>
      </c>
      <c r="H2865" s="1337">
        <v>0.37</v>
      </c>
      <c r="I2865" s="338"/>
    </row>
    <row r="2866" spans="2:9">
      <c r="B2866" s="651" t="s">
        <v>23</v>
      </c>
      <c r="C2866" s="1356">
        <v>2731</v>
      </c>
      <c r="D2866" s="747" t="str">
        <f t="shared" si="91"/>
        <v>IN2731</v>
      </c>
      <c r="E2866" s="1336">
        <v>0.97699999999999998</v>
      </c>
      <c r="F2866" s="644">
        <f t="shared" si="92"/>
        <v>0.97899999999999998</v>
      </c>
      <c r="G2866" s="748" t="s">
        <v>280</v>
      </c>
      <c r="H2866" s="1337">
        <v>0.39</v>
      </c>
      <c r="I2866" s="338"/>
    </row>
    <row r="2867" spans="2:9">
      <c r="B2867" s="651" t="s">
        <v>23</v>
      </c>
      <c r="C2867" s="1356">
        <v>2735</v>
      </c>
      <c r="D2867" s="747" t="str">
        <f t="shared" si="91"/>
        <v>IN2735</v>
      </c>
      <c r="E2867" s="1336">
        <v>1.0960000000000001</v>
      </c>
      <c r="F2867" s="644">
        <f t="shared" si="92"/>
        <v>1.0860000000000001</v>
      </c>
      <c r="G2867" s="748" t="s">
        <v>280</v>
      </c>
      <c r="H2867" s="1337">
        <v>0.43</v>
      </c>
      <c r="I2867" s="338"/>
    </row>
    <row r="2868" spans="2:9">
      <c r="B2868" s="651" t="s">
        <v>23</v>
      </c>
      <c r="C2868" s="1356">
        <v>2759</v>
      </c>
      <c r="D2868" s="747" t="str">
        <f t="shared" si="91"/>
        <v>IN2759</v>
      </c>
      <c r="E2868" s="1336">
        <v>0.95399999999999996</v>
      </c>
      <c r="F2868" s="644">
        <f t="shared" si="92"/>
        <v>0.95899999999999996</v>
      </c>
      <c r="G2868" s="748" t="s">
        <v>280</v>
      </c>
      <c r="H2868" s="1337">
        <v>0.62</v>
      </c>
      <c r="I2868" s="338"/>
    </row>
    <row r="2869" spans="2:9">
      <c r="B2869" s="651" t="s">
        <v>23</v>
      </c>
      <c r="C2869" s="1356">
        <v>2790</v>
      </c>
      <c r="D2869" s="747" t="str">
        <f t="shared" si="91"/>
        <v>IN2790</v>
      </c>
      <c r="E2869" s="1336">
        <v>0.91600000000000004</v>
      </c>
      <c r="F2869" s="644">
        <f t="shared" si="92"/>
        <v>0.92400000000000004</v>
      </c>
      <c r="G2869" s="748" t="s">
        <v>280</v>
      </c>
      <c r="H2869" s="1337">
        <v>0.32</v>
      </c>
      <c r="I2869" s="338"/>
    </row>
    <row r="2870" spans="2:9">
      <c r="B2870" s="651" t="s">
        <v>23</v>
      </c>
      <c r="C2870" s="1356">
        <v>2797</v>
      </c>
      <c r="D2870" s="747" t="str">
        <f t="shared" si="91"/>
        <v>IN2797</v>
      </c>
      <c r="E2870" s="1336">
        <v>0.88300000000000001</v>
      </c>
      <c r="F2870" s="644">
        <f t="shared" si="92"/>
        <v>0.89500000000000002</v>
      </c>
      <c r="G2870" s="748" t="s">
        <v>280</v>
      </c>
      <c r="H2870" s="1337">
        <v>0.32</v>
      </c>
      <c r="I2870" s="338"/>
    </row>
    <row r="2871" spans="2:9">
      <c r="B2871" s="651" t="s">
        <v>23</v>
      </c>
      <c r="C2871" s="1356">
        <v>2799</v>
      </c>
      <c r="D2871" s="747" t="str">
        <f t="shared" si="91"/>
        <v>IN2799</v>
      </c>
      <c r="E2871" s="1336">
        <v>1.149</v>
      </c>
      <c r="F2871" s="644">
        <f t="shared" si="92"/>
        <v>1.1339999999999999</v>
      </c>
      <c r="G2871" s="748" t="s">
        <v>280</v>
      </c>
      <c r="H2871" s="1337">
        <v>0.36</v>
      </c>
      <c r="I2871" s="338"/>
    </row>
    <row r="2872" spans="2:9">
      <c r="B2872" s="651" t="s">
        <v>23</v>
      </c>
      <c r="C2872" s="1356">
        <v>2802</v>
      </c>
      <c r="D2872" s="747" t="str">
        <f t="shared" si="91"/>
        <v>IN2802</v>
      </c>
      <c r="E2872" s="1336">
        <v>0.96299999999999997</v>
      </c>
      <c r="F2872" s="644">
        <f t="shared" si="92"/>
        <v>0.96699999999999997</v>
      </c>
      <c r="G2872" s="748" t="s">
        <v>280</v>
      </c>
      <c r="H2872" s="1337">
        <v>0.52</v>
      </c>
      <c r="I2872" s="338"/>
    </row>
    <row r="2873" spans="2:9">
      <c r="B2873" s="651" t="s">
        <v>23</v>
      </c>
      <c r="C2873" s="1356">
        <v>2835</v>
      </c>
      <c r="D2873" s="747" t="str">
        <f t="shared" si="91"/>
        <v>IN2835</v>
      </c>
      <c r="E2873" s="1336">
        <v>0.67300000000000004</v>
      </c>
      <c r="F2873" s="644">
        <f t="shared" si="92"/>
        <v>0.70599999999999996</v>
      </c>
      <c r="G2873" s="748" t="s">
        <v>280</v>
      </c>
      <c r="H2873" s="1337">
        <v>0.18</v>
      </c>
      <c r="I2873" s="338"/>
    </row>
    <row r="2874" spans="2:9">
      <c r="B2874" s="651" t="s">
        <v>23</v>
      </c>
      <c r="C2874" s="1356">
        <v>2836</v>
      </c>
      <c r="D2874" s="747" t="str">
        <f t="shared" si="91"/>
        <v>IN2836</v>
      </c>
      <c r="E2874" s="1336">
        <v>0.67300000000000004</v>
      </c>
      <c r="F2874" s="644">
        <f t="shared" si="92"/>
        <v>0.70599999999999996</v>
      </c>
      <c r="G2874" s="748" t="s">
        <v>280</v>
      </c>
      <c r="H2874" s="1337">
        <v>0.18</v>
      </c>
      <c r="I2874" s="338"/>
    </row>
    <row r="2875" spans="2:9">
      <c r="B2875" s="651" t="s">
        <v>23</v>
      </c>
      <c r="C2875" s="1356">
        <v>2841</v>
      </c>
      <c r="D2875" s="747" t="str">
        <f t="shared" si="91"/>
        <v>IN2841</v>
      </c>
      <c r="E2875" s="1336">
        <v>0.96399999999999997</v>
      </c>
      <c r="F2875" s="644">
        <f t="shared" si="92"/>
        <v>0.96799999999999997</v>
      </c>
      <c r="G2875" s="748" t="s">
        <v>280</v>
      </c>
      <c r="H2875" s="1337">
        <v>0.38</v>
      </c>
      <c r="I2875" s="338"/>
    </row>
    <row r="2876" spans="2:9">
      <c r="B2876" s="651" t="s">
        <v>23</v>
      </c>
      <c r="C2876" s="1356">
        <v>2881</v>
      </c>
      <c r="D2876" s="747" t="str">
        <f t="shared" si="91"/>
        <v>IN2881</v>
      </c>
      <c r="E2876" s="1336">
        <v>0.89600000000000002</v>
      </c>
      <c r="F2876" s="644">
        <f t="shared" si="92"/>
        <v>0.90600000000000003</v>
      </c>
      <c r="G2876" s="748" t="s">
        <v>280</v>
      </c>
      <c r="H2876" s="1337">
        <v>0.41</v>
      </c>
      <c r="I2876" s="338"/>
    </row>
    <row r="2877" spans="2:9">
      <c r="B2877" s="651" t="s">
        <v>23</v>
      </c>
      <c r="C2877" s="1356">
        <v>2883</v>
      </c>
      <c r="D2877" s="747" t="str">
        <f t="shared" si="91"/>
        <v>IN2883</v>
      </c>
      <c r="E2877" s="1336">
        <v>0.86899999999999999</v>
      </c>
      <c r="F2877" s="644">
        <f t="shared" si="92"/>
        <v>0.88200000000000001</v>
      </c>
      <c r="G2877" s="748" t="s">
        <v>280</v>
      </c>
      <c r="H2877" s="1337">
        <v>0.38</v>
      </c>
      <c r="I2877" s="338"/>
    </row>
    <row r="2878" spans="2:9">
      <c r="B2878" s="651" t="s">
        <v>23</v>
      </c>
      <c r="C2878" s="1356">
        <v>2915</v>
      </c>
      <c r="D2878" s="747" t="str">
        <f t="shared" si="91"/>
        <v>IN2915</v>
      </c>
      <c r="E2878" s="1336">
        <v>0.96399999999999997</v>
      </c>
      <c r="F2878" s="644">
        <f t="shared" si="92"/>
        <v>0.96799999999999997</v>
      </c>
      <c r="G2878" s="748" t="s">
        <v>280</v>
      </c>
      <c r="H2878" s="1337">
        <v>0.36</v>
      </c>
      <c r="I2878" s="338"/>
    </row>
    <row r="2879" spans="2:9">
      <c r="B2879" s="651" t="s">
        <v>23</v>
      </c>
      <c r="C2879" s="1356">
        <v>2916</v>
      </c>
      <c r="D2879" s="747" t="str">
        <f t="shared" si="91"/>
        <v>IN2916</v>
      </c>
      <c r="E2879" s="1336">
        <v>0.89700000000000002</v>
      </c>
      <c r="F2879" s="644">
        <f t="shared" si="92"/>
        <v>0.90700000000000003</v>
      </c>
      <c r="G2879" s="748" t="s">
        <v>280</v>
      </c>
      <c r="H2879" s="1337">
        <v>0.34</v>
      </c>
      <c r="I2879" s="338"/>
    </row>
    <row r="2880" spans="2:9">
      <c r="B2880" s="651" t="s">
        <v>23</v>
      </c>
      <c r="C2880" s="1356">
        <v>2923</v>
      </c>
      <c r="D2880" s="747" t="str">
        <f t="shared" si="91"/>
        <v>IN2923</v>
      </c>
      <c r="E2880" s="1336">
        <v>0.97199999999999998</v>
      </c>
      <c r="F2880" s="644">
        <f t="shared" si="92"/>
        <v>0.97499999999999998</v>
      </c>
      <c r="G2880" s="748" t="s">
        <v>280</v>
      </c>
      <c r="H2880" s="1337">
        <v>0.34</v>
      </c>
      <c r="I2880" s="338"/>
    </row>
    <row r="2881" spans="2:9">
      <c r="B2881" s="651" t="s">
        <v>23</v>
      </c>
      <c r="C2881" s="1356">
        <v>2960</v>
      </c>
      <c r="D2881" s="747" t="str">
        <f t="shared" si="91"/>
        <v>IN2960</v>
      </c>
      <c r="E2881" s="1336">
        <v>0.96699999999999997</v>
      </c>
      <c r="F2881" s="644">
        <f t="shared" si="92"/>
        <v>0.97</v>
      </c>
      <c r="G2881" s="748" t="s">
        <v>280</v>
      </c>
      <c r="H2881" s="1337">
        <v>0.37</v>
      </c>
      <c r="I2881" s="338"/>
    </row>
    <row r="2882" spans="2:9">
      <c r="B2882" s="651" t="s">
        <v>23</v>
      </c>
      <c r="C2882" s="1356">
        <v>3004</v>
      </c>
      <c r="D2882" s="747" t="str">
        <f t="shared" si="91"/>
        <v>IN3004</v>
      </c>
      <c r="E2882" s="1336">
        <v>1.0169999999999999</v>
      </c>
      <c r="F2882" s="644">
        <f t="shared" si="92"/>
        <v>1.0149999999999999</v>
      </c>
      <c r="G2882" s="748" t="s">
        <v>280</v>
      </c>
      <c r="H2882" s="1337">
        <v>0.38</v>
      </c>
      <c r="I2882" s="338"/>
    </row>
    <row r="2883" spans="2:9">
      <c r="B2883" s="651" t="s">
        <v>23</v>
      </c>
      <c r="C2883" s="1356">
        <v>3018</v>
      </c>
      <c r="D2883" s="747" t="str">
        <f t="shared" si="91"/>
        <v>IN3018</v>
      </c>
      <c r="E2883" s="1336">
        <v>1.0469999999999999</v>
      </c>
      <c r="F2883" s="644">
        <f t="shared" si="92"/>
        <v>1.042</v>
      </c>
      <c r="G2883" s="748" t="s">
        <v>280</v>
      </c>
      <c r="H2883" s="1337">
        <v>0.28999999999999998</v>
      </c>
      <c r="I2883" s="338"/>
    </row>
    <row r="2884" spans="2:9">
      <c r="B2884" s="651" t="s">
        <v>23</v>
      </c>
      <c r="C2884" s="1356">
        <v>3022</v>
      </c>
      <c r="D2884" s="747" t="str">
        <f t="shared" si="91"/>
        <v>IN3022</v>
      </c>
      <c r="E2884" s="1336">
        <v>0.90600000000000003</v>
      </c>
      <c r="F2884" s="644">
        <f t="shared" si="92"/>
        <v>0.91500000000000004</v>
      </c>
      <c r="G2884" s="748" t="s">
        <v>280</v>
      </c>
      <c r="H2884" s="1337">
        <v>0.39</v>
      </c>
      <c r="I2884" s="338"/>
    </row>
    <row r="2885" spans="2:9">
      <c r="B2885" s="651" t="s">
        <v>23</v>
      </c>
      <c r="C2885" s="1356">
        <v>3027</v>
      </c>
      <c r="D2885" s="747" t="str">
        <f t="shared" si="91"/>
        <v>IN3027</v>
      </c>
      <c r="E2885" s="1336">
        <v>1.1599999999999999</v>
      </c>
      <c r="F2885" s="644">
        <f t="shared" si="92"/>
        <v>1.1439999999999999</v>
      </c>
      <c r="G2885" s="748" t="s">
        <v>280</v>
      </c>
      <c r="H2885" s="1337">
        <v>0.25</v>
      </c>
      <c r="I2885" s="338"/>
    </row>
    <row r="2886" spans="2:9">
      <c r="B2886" s="651" t="s">
        <v>23</v>
      </c>
      <c r="C2886" s="1356">
        <v>3028</v>
      </c>
      <c r="D2886" s="747" t="str">
        <f t="shared" si="91"/>
        <v>IN3028</v>
      </c>
      <c r="E2886" s="1336">
        <v>1.004</v>
      </c>
      <c r="F2886" s="644">
        <f t="shared" si="92"/>
        <v>1.004</v>
      </c>
      <c r="G2886" s="748" t="s">
        <v>280</v>
      </c>
      <c r="H2886" s="1337">
        <v>0.4</v>
      </c>
      <c r="I2886" s="338"/>
    </row>
    <row r="2887" spans="2:9">
      <c r="B2887" s="651" t="s">
        <v>23</v>
      </c>
      <c r="C2887" s="1356">
        <v>3030</v>
      </c>
      <c r="D2887" s="747" t="str">
        <f t="shared" si="91"/>
        <v>IN3030</v>
      </c>
      <c r="E2887" s="1336">
        <v>1.1519999999999999</v>
      </c>
      <c r="F2887" s="644">
        <f t="shared" si="92"/>
        <v>1.137</v>
      </c>
      <c r="G2887" s="748" t="s">
        <v>280</v>
      </c>
      <c r="H2887" s="1337">
        <v>0.48</v>
      </c>
      <c r="I2887" s="338"/>
    </row>
    <row r="2888" spans="2:9">
      <c r="B2888" s="651" t="s">
        <v>23</v>
      </c>
      <c r="C2888" s="1356">
        <v>3040</v>
      </c>
      <c r="D2888" s="747" t="str">
        <f t="shared" si="91"/>
        <v>IN3040</v>
      </c>
      <c r="E2888" s="1336">
        <v>1.0149999999999999</v>
      </c>
      <c r="F2888" s="644">
        <f t="shared" si="92"/>
        <v>1.014</v>
      </c>
      <c r="G2888" s="748" t="s">
        <v>280</v>
      </c>
      <c r="H2888" s="1337">
        <v>0.47</v>
      </c>
      <c r="I2888" s="338"/>
    </row>
    <row r="2889" spans="2:9">
      <c r="B2889" s="651" t="s">
        <v>23</v>
      </c>
      <c r="C2889" s="1356">
        <v>3041</v>
      </c>
      <c r="D2889" s="747" t="str">
        <f t="shared" si="91"/>
        <v>IN3041</v>
      </c>
      <c r="E2889" s="1336">
        <v>1.0069999999999999</v>
      </c>
      <c r="F2889" s="644">
        <f t="shared" si="92"/>
        <v>1.006</v>
      </c>
      <c r="G2889" s="748" t="s">
        <v>280</v>
      </c>
      <c r="H2889" s="1337">
        <v>0.33</v>
      </c>
      <c r="I2889" s="338"/>
    </row>
    <row r="2890" spans="2:9">
      <c r="B2890" s="651" t="s">
        <v>23</v>
      </c>
      <c r="C2890" s="1356">
        <v>3042</v>
      </c>
      <c r="D2890" s="747" t="str">
        <f t="shared" si="91"/>
        <v>IN3042</v>
      </c>
      <c r="E2890" s="1336">
        <v>0.89100000000000001</v>
      </c>
      <c r="F2890" s="644">
        <f t="shared" si="92"/>
        <v>0.90200000000000002</v>
      </c>
      <c r="G2890" s="748" t="s">
        <v>280</v>
      </c>
      <c r="H2890" s="1337">
        <v>0.2</v>
      </c>
      <c r="I2890" s="338"/>
    </row>
    <row r="2891" spans="2:9">
      <c r="B2891" s="651" t="s">
        <v>23</v>
      </c>
      <c r="C2891" s="1356">
        <v>3064</v>
      </c>
      <c r="D2891" s="747" t="str">
        <f t="shared" ref="D2891:D2954" si="93">B2891&amp;TEXT(C2891,"0000")</f>
        <v>IN3064</v>
      </c>
      <c r="E2891" s="1336">
        <v>0.94499999999999995</v>
      </c>
      <c r="F2891" s="644">
        <f t="shared" ref="F2891:F2954" si="94">IF(E2891="NA","NA",ROUND((E2891-1)*0.9+1,3))</f>
        <v>0.95099999999999996</v>
      </c>
      <c r="G2891" s="748" t="s">
        <v>280</v>
      </c>
      <c r="H2891" s="1337">
        <v>0.45</v>
      </c>
      <c r="I2891" s="338"/>
    </row>
    <row r="2892" spans="2:9">
      <c r="B2892" s="651" t="s">
        <v>23</v>
      </c>
      <c r="C2892" s="1356">
        <v>3076</v>
      </c>
      <c r="D2892" s="747" t="str">
        <f t="shared" si="93"/>
        <v>IN3076</v>
      </c>
      <c r="E2892" s="1336">
        <v>0.98699999999999999</v>
      </c>
      <c r="F2892" s="644">
        <f t="shared" si="94"/>
        <v>0.98799999999999999</v>
      </c>
      <c r="G2892" s="748" t="s">
        <v>280</v>
      </c>
      <c r="H2892" s="1337">
        <v>0.35</v>
      </c>
      <c r="I2892" s="338"/>
    </row>
    <row r="2893" spans="2:9">
      <c r="B2893" s="651" t="s">
        <v>23</v>
      </c>
      <c r="C2893" s="1356">
        <v>3081</v>
      </c>
      <c r="D2893" s="747" t="str">
        <f t="shared" si="93"/>
        <v>IN3081</v>
      </c>
      <c r="E2893" s="1336">
        <v>0.82699999999999996</v>
      </c>
      <c r="F2893" s="644">
        <f t="shared" si="94"/>
        <v>0.84399999999999997</v>
      </c>
      <c r="G2893" s="748" t="s">
        <v>280</v>
      </c>
      <c r="H2893" s="1337">
        <v>0.6</v>
      </c>
      <c r="I2893" s="338"/>
    </row>
    <row r="2894" spans="2:9">
      <c r="B2894" s="651" t="s">
        <v>23</v>
      </c>
      <c r="C2894" s="1356">
        <v>3082</v>
      </c>
      <c r="D2894" s="747" t="str">
        <f t="shared" si="93"/>
        <v>IN3082</v>
      </c>
      <c r="E2894" s="1336">
        <v>1.181</v>
      </c>
      <c r="F2894" s="644">
        <f t="shared" si="94"/>
        <v>1.163</v>
      </c>
      <c r="G2894" s="748" t="s">
        <v>280</v>
      </c>
      <c r="H2894" s="1337">
        <v>0.14000000000000001</v>
      </c>
      <c r="I2894" s="338"/>
    </row>
    <row r="2895" spans="2:9">
      <c r="B2895" s="651" t="s">
        <v>23</v>
      </c>
      <c r="C2895" s="1356">
        <v>3085</v>
      </c>
      <c r="D2895" s="747" t="str">
        <f t="shared" si="93"/>
        <v>IN3085</v>
      </c>
      <c r="E2895" s="1336">
        <v>1.014</v>
      </c>
      <c r="F2895" s="644">
        <f t="shared" si="94"/>
        <v>1.0129999999999999</v>
      </c>
      <c r="G2895" s="748" t="s">
        <v>280</v>
      </c>
      <c r="H2895" s="1337">
        <v>0.32</v>
      </c>
      <c r="I2895" s="338"/>
    </row>
    <row r="2896" spans="2:9">
      <c r="B2896" s="651" t="s">
        <v>23</v>
      </c>
      <c r="C2896" s="1356">
        <v>3110</v>
      </c>
      <c r="D2896" s="747" t="str">
        <f t="shared" si="93"/>
        <v>IN3110</v>
      </c>
      <c r="E2896" s="1336">
        <v>0.98699999999999999</v>
      </c>
      <c r="F2896" s="644">
        <f t="shared" si="94"/>
        <v>0.98799999999999999</v>
      </c>
      <c r="G2896" s="748" t="s">
        <v>280</v>
      </c>
      <c r="H2896" s="1337">
        <v>0.33</v>
      </c>
      <c r="I2896" s="338"/>
    </row>
    <row r="2897" spans="2:9">
      <c r="B2897" s="651" t="s">
        <v>23</v>
      </c>
      <c r="C2897" s="1356">
        <v>3111</v>
      </c>
      <c r="D2897" s="747" t="str">
        <f t="shared" si="93"/>
        <v>IN3111</v>
      </c>
      <c r="E2897" s="1336">
        <v>0.95599999999999996</v>
      </c>
      <c r="F2897" s="644">
        <f t="shared" si="94"/>
        <v>0.96</v>
      </c>
      <c r="G2897" s="748" t="s">
        <v>280</v>
      </c>
      <c r="H2897" s="1337">
        <v>0.32</v>
      </c>
      <c r="I2897" s="338"/>
    </row>
    <row r="2898" spans="2:9">
      <c r="B2898" s="651" t="s">
        <v>23</v>
      </c>
      <c r="C2898" s="1356">
        <v>3113</v>
      </c>
      <c r="D2898" s="747" t="str">
        <f t="shared" si="93"/>
        <v>IN3113</v>
      </c>
      <c r="E2898" s="1336">
        <v>0.873</v>
      </c>
      <c r="F2898" s="644">
        <f t="shared" si="94"/>
        <v>0.88600000000000001</v>
      </c>
      <c r="G2898" s="748" t="s">
        <v>280</v>
      </c>
      <c r="H2898" s="1337">
        <v>0.22</v>
      </c>
      <c r="I2898" s="338"/>
    </row>
    <row r="2899" spans="2:9">
      <c r="B2899" s="651" t="s">
        <v>23</v>
      </c>
      <c r="C2899" s="1356">
        <v>3114</v>
      </c>
      <c r="D2899" s="747" t="str">
        <f t="shared" si="93"/>
        <v>IN3114</v>
      </c>
      <c r="E2899" s="1336">
        <v>0.96899999999999997</v>
      </c>
      <c r="F2899" s="644">
        <f t="shared" si="94"/>
        <v>0.97199999999999998</v>
      </c>
      <c r="G2899" s="748" t="s">
        <v>280</v>
      </c>
      <c r="H2899" s="1337">
        <v>0.34</v>
      </c>
      <c r="I2899" s="338"/>
    </row>
    <row r="2900" spans="2:9">
      <c r="B2900" s="651" t="s">
        <v>23</v>
      </c>
      <c r="C2900" s="1356">
        <v>3118</v>
      </c>
      <c r="D2900" s="747" t="str">
        <f t="shared" si="93"/>
        <v>IN3118</v>
      </c>
      <c r="E2900" s="1336">
        <v>0.95599999999999996</v>
      </c>
      <c r="F2900" s="644">
        <f t="shared" si="94"/>
        <v>0.96</v>
      </c>
      <c r="G2900" s="748" t="s">
        <v>280</v>
      </c>
      <c r="H2900" s="1337">
        <v>0.32</v>
      </c>
      <c r="I2900" s="338"/>
    </row>
    <row r="2901" spans="2:9">
      <c r="B2901" s="651" t="s">
        <v>23</v>
      </c>
      <c r="C2901" s="1356">
        <v>3119</v>
      </c>
      <c r="D2901" s="747" t="str">
        <f t="shared" si="93"/>
        <v>IN3119</v>
      </c>
      <c r="E2901" s="1336">
        <v>0.67300000000000004</v>
      </c>
      <c r="F2901" s="644">
        <f t="shared" si="94"/>
        <v>0.70599999999999996</v>
      </c>
      <c r="G2901" s="748" t="s">
        <v>280</v>
      </c>
      <c r="H2901" s="1337">
        <v>0.18</v>
      </c>
      <c r="I2901" s="338"/>
    </row>
    <row r="2902" spans="2:9">
      <c r="B2902" s="651" t="s">
        <v>23</v>
      </c>
      <c r="C2902" s="1356">
        <v>3122</v>
      </c>
      <c r="D2902" s="747" t="str">
        <f t="shared" si="93"/>
        <v>IN3122</v>
      </c>
      <c r="E2902" s="1336">
        <v>0.84099999999999997</v>
      </c>
      <c r="F2902" s="644">
        <f t="shared" si="94"/>
        <v>0.85699999999999998</v>
      </c>
      <c r="G2902" s="748" t="s">
        <v>280</v>
      </c>
      <c r="H2902" s="1337">
        <v>0.14000000000000001</v>
      </c>
      <c r="I2902" s="338"/>
    </row>
    <row r="2903" spans="2:9">
      <c r="B2903" s="651" t="s">
        <v>23</v>
      </c>
      <c r="C2903" s="1356">
        <v>3126</v>
      </c>
      <c r="D2903" s="747" t="str">
        <f t="shared" si="93"/>
        <v>IN3126</v>
      </c>
      <c r="E2903" s="1336">
        <v>0.93</v>
      </c>
      <c r="F2903" s="644">
        <f t="shared" si="94"/>
        <v>0.93700000000000006</v>
      </c>
      <c r="G2903" s="748" t="s">
        <v>280</v>
      </c>
      <c r="H2903" s="1337">
        <v>0.34</v>
      </c>
      <c r="I2903" s="338"/>
    </row>
    <row r="2904" spans="2:9">
      <c r="B2904" s="651" t="s">
        <v>23</v>
      </c>
      <c r="C2904" s="1356">
        <v>3131</v>
      </c>
      <c r="D2904" s="747" t="str">
        <f t="shared" si="93"/>
        <v>IN3131</v>
      </c>
      <c r="E2904" s="1336">
        <v>0.93899999999999995</v>
      </c>
      <c r="F2904" s="644">
        <f t="shared" si="94"/>
        <v>0.94499999999999995</v>
      </c>
      <c r="G2904" s="748" t="s">
        <v>280</v>
      </c>
      <c r="H2904" s="1337">
        <v>0.33</v>
      </c>
      <c r="I2904" s="338"/>
    </row>
    <row r="2905" spans="2:9">
      <c r="B2905" s="651" t="s">
        <v>23</v>
      </c>
      <c r="C2905" s="1356">
        <v>3132</v>
      </c>
      <c r="D2905" s="747" t="str">
        <f t="shared" si="93"/>
        <v>IN3132</v>
      </c>
      <c r="E2905" s="1336">
        <v>0.93799999999999994</v>
      </c>
      <c r="F2905" s="644">
        <f t="shared" si="94"/>
        <v>0.94399999999999995</v>
      </c>
      <c r="G2905" s="748" t="s">
        <v>280</v>
      </c>
      <c r="H2905" s="1337">
        <v>0.34</v>
      </c>
      <c r="I2905" s="338"/>
    </row>
    <row r="2906" spans="2:9">
      <c r="B2906" s="651" t="s">
        <v>23</v>
      </c>
      <c r="C2906" s="1356">
        <v>3145</v>
      </c>
      <c r="D2906" s="747" t="str">
        <f t="shared" si="93"/>
        <v>IN3145</v>
      </c>
      <c r="E2906" s="1336">
        <v>0.93400000000000005</v>
      </c>
      <c r="F2906" s="644">
        <f t="shared" si="94"/>
        <v>0.94099999999999995</v>
      </c>
      <c r="G2906" s="748" t="s">
        <v>280</v>
      </c>
      <c r="H2906" s="1337">
        <v>0.34</v>
      </c>
      <c r="I2906" s="338"/>
    </row>
    <row r="2907" spans="2:9">
      <c r="B2907" s="651" t="s">
        <v>23</v>
      </c>
      <c r="C2907" s="1356">
        <v>3146</v>
      </c>
      <c r="D2907" s="747" t="str">
        <f t="shared" si="93"/>
        <v>IN3146</v>
      </c>
      <c r="E2907" s="1336">
        <v>0.94199999999999995</v>
      </c>
      <c r="F2907" s="644">
        <f t="shared" si="94"/>
        <v>0.94799999999999995</v>
      </c>
      <c r="G2907" s="748" t="s">
        <v>280</v>
      </c>
      <c r="H2907" s="1337">
        <v>0.35</v>
      </c>
      <c r="I2907" s="338"/>
    </row>
    <row r="2908" spans="2:9">
      <c r="B2908" s="651" t="s">
        <v>23</v>
      </c>
      <c r="C2908" s="1356">
        <v>3169</v>
      </c>
      <c r="D2908" s="747" t="str">
        <f t="shared" si="93"/>
        <v>IN3169</v>
      </c>
      <c r="E2908" s="1336">
        <v>1.0029999999999999</v>
      </c>
      <c r="F2908" s="644">
        <f t="shared" si="94"/>
        <v>1.0029999999999999</v>
      </c>
      <c r="G2908" s="748" t="s">
        <v>280</v>
      </c>
      <c r="H2908" s="1337">
        <v>0.33</v>
      </c>
      <c r="I2908" s="338"/>
    </row>
    <row r="2909" spans="2:9">
      <c r="B2909" s="651" t="s">
        <v>23</v>
      </c>
      <c r="C2909" s="1356">
        <v>3179</v>
      </c>
      <c r="D2909" s="747" t="str">
        <f t="shared" si="93"/>
        <v>IN3179</v>
      </c>
      <c r="E2909" s="1336">
        <v>0.97499999999999998</v>
      </c>
      <c r="F2909" s="644">
        <f t="shared" si="94"/>
        <v>0.97799999999999998</v>
      </c>
      <c r="G2909" s="748" t="s">
        <v>280</v>
      </c>
      <c r="H2909" s="1337">
        <v>0.22</v>
      </c>
      <c r="I2909" s="338"/>
    </row>
    <row r="2910" spans="2:9">
      <c r="B2910" s="651" t="s">
        <v>23</v>
      </c>
      <c r="C2910" s="1356">
        <v>3180</v>
      </c>
      <c r="D2910" s="747" t="str">
        <f t="shared" si="93"/>
        <v>IN3180</v>
      </c>
      <c r="E2910" s="1336">
        <v>0.91500000000000004</v>
      </c>
      <c r="F2910" s="644">
        <f t="shared" si="94"/>
        <v>0.92400000000000004</v>
      </c>
      <c r="G2910" s="748" t="s">
        <v>280</v>
      </c>
      <c r="H2910" s="1337">
        <v>0.35</v>
      </c>
      <c r="I2910" s="338"/>
    </row>
    <row r="2911" spans="2:9">
      <c r="B2911" s="651" t="s">
        <v>23</v>
      </c>
      <c r="C2911" s="1356">
        <v>3188</v>
      </c>
      <c r="D2911" s="747" t="str">
        <f t="shared" si="93"/>
        <v>IN3188</v>
      </c>
      <c r="E2911" s="1336">
        <v>0.99299999999999999</v>
      </c>
      <c r="F2911" s="644">
        <f t="shared" si="94"/>
        <v>0.99399999999999999</v>
      </c>
      <c r="G2911" s="748" t="s">
        <v>280</v>
      </c>
      <c r="H2911" s="1337">
        <v>0.33</v>
      </c>
      <c r="I2911" s="338"/>
    </row>
    <row r="2912" spans="2:9">
      <c r="B2912" s="651" t="s">
        <v>23</v>
      </c>
      <c r="C2912" s="1356">
        <v>3220</v>
      </c>
      <c r="D2912" s="747" t="str">
        <f t="shared" si="93"/>
        <v>IN3220</v>
      </c>
      <c r="E2912" s="1336">
        <v>0.90700000000000003</v>
      </c>
      <c r="F2912" s="644">
        <f t="shared" si="94"/>
        <v>0.91600000000000004</v>
      </c>
      <c r="G2912" s="748" t="s">
        <v>280</v>
      </c>
      <c r="H2912" s="1337">
        <v>0.09</v>
      </c>
      <c r="I2912" s="338"/>
    </row>
    <row r="2913" spans="2:9">
      <c r="B2913" s="651" t="s">
        <v>23</v>
      </c>
      <c r="C2913" s="1356">
        <v>3224</v>
      </c>
      <c r="D2913" s="747" t="str">
        <f t="shared" si="93"/>
        <v>IN3224</v>
      </c>
      <c r="E2913" s="1336">
        <v>0.98099999999999998</v>
      </c>
      <c r="F2913" s="644">
        <f t="shared" si="94"/>
        <v>0.98299999999999998</v>
      </c>
      <c r="G2913" s="748" t="s">
        <v>280</v>
      </c>
      <c r="H2913" s="1337">
        <v>0.33</v>
      </c>
      <c r="I2913" s="338"/>
    </row>
    <row r="2914" spans="2:9">
      <c r="B2914" s="651" t="s">
        <v>23</v>
      </c>
      <c r="C2914" s="1356">
        <v>3227</v>
      </c>
      <c r="D2914" s="747" t="str">
        <f t="shared" si="93"/>
        <v>IN3227</v>
      </c>
      <c r="E2914" s="1336">
        <v>1.0029999999999999</v>
      </c>
      <c r="F2914" s="644">
        <f t="shared" si="94"/>
        <v>1.0029999999999999</v>
      </c>
      <c r="G2914" s="748" t="s">
        <v>280</v>
      </c>
      <c r="H2914" s="1337">
        <v>0.33</v>
      </c>
      <c r="I2914" s="338"/>
    </row>
    <row r="2915" spans="2:9">
      <c r="B2915" s="651" t="s">
        <v>23</v>
      </c>
      <c r="C2915" s="1356">
        <v>3240</v>
      </c>
      <c r="D2915" s="747" t="str">
        <f t="shared" si="93"/>
        <v>IN3240</v>
      </c>
      <c r="E2915" s="1336">
        <v>1.0029999999999999</v>
      </c>
      <c r="F2915" s="644">
        <f t="shared" si="94"/>
        <v>1.0029999999999999</v>
      </c>
      <c r="G2915" s="748" t="s">
        <v>280</v>
      </c>
      <c r="H2915" s="1337">
        <v>0.33</v>
      </c>
      <c r="I2915" s="338"/>
    </row>
    <row r="2916" spans="2:9">
      <c r="B2916" s="651" t="s">
        <v>23</v>
      </c>
      <c r="C2916" s="1356">
        <v>3241</v>
      </c>
      <c r="D2916" s="747" t="str">
        <f t="shared" si="93"/>
        <v>IN3241</v>
      </c>
      <c r="E2916" s="1336">
        <v>0.876</v>
      </c>
      <c r="F2916" s="644">
        <f t="shared" si="94"/>
        <v>0.88800000000000001</v>
      </c>
      <c r="G2916" s="748" t="s">
        <v>280</v>
      </c>
      <c r="H2916" s="1337">
        <v>0.26</v>
      </c>
      <c r="I2916" s="338"/>
    </row>
    <row r="2917" spans="2:9">
      <c r="B2917" s="651" t="s">
        <v>23</v>
      </c>
      <c r="C2917" s="1356">
        <v>3255</v>
      </c>
      <c r="D2917" s="747" t="str">
        <f t="shared" si="93"/>
        <v>IN3255</v>
      </c>
      <c r="E2917" s="1336">
        <v>0.67300000000000004</v>
      </c>
      <c r="F2917" s="644">
        <f t="shared" si="94"/>
        <v>0.70599999999999996</v>
      </c>
      <c r="G2917" s="748" t="s">
        <v>280</v>
      </c>
      <c r="H2917" s="1337">
        <v>0.18</v>
      </c>
      <c r="I2917" s="338"/>
    </row>
    <row r="2918" spans="2:9">
      <c r="B2918" s="651" t="s">
        <v>23</v>
      </c>
      <c r="C2918" s="1356">
        <v>3257</v>
      </c>
      <c r="D2918" s="747" t="str">
        <f t="shared" si="93"/>
        <v>IN3257</v>
      </c>
      <c r="E2918" s="1336">
        <v>0.91300000000000003</v>
      </c>
      <c r="F2918" s="644">
        <f t="shared" si="94"/>
        <v>0.92200000000000004</v>
      </c>
      <c r="G2918" s="748" t="s">
        <v>280</v>
      </c>
      <c r="H2918" s="1337">
        <v>0.35</v>
      </c>
      <c r="I2918" s="338"/>
    </row>
    <row r="2919" spans="2:9">
      <c r="B2919" s="651" t="s">
        <v>23</v>
      </c>
      <c r="C2919" s="1356">
        <v>3270</v>
      </c>
      <c r="D2919" s="747" t="str">
        <f t="shared" si="93"/>
        <v>IN3270</v>
      </c>
      <c r="E2919" s="1336">
        <v>0.95699999999999996</v>
      </c>
      <c r="F2919" s="644">
        <f t="shared" si="94"/>
        <v>0.96099999999999997</v>
      </c>
      <c r="G2919" s="748" t="s">
        <v>280</v>
      </c>
      <c r="H2919" s="1337">
        <v>0.31</v>
      </c>
      <c r="I2919" s="338"/>
    </row>
    <row r="2920" spans="2:9">
      <c r="B2920" s="651" t="s">
        <v>23</v>
      </c>
      <c r="C2920" s="1356">
        <v>3300</v>
      </c>
      <c r="D2920" s="747" t="str">
        <f t="shared" si="93"/>
        <v>IN3300</v>
      </c>
      <c r="E2920" s="1336">
        <v>0.94799999999999995</v>
      </c>
      <c r="F2920" s="644">
        <f t="shared" si="94"/>
        <v>0.95299999999999996</v>
      </c>
      <c r="G2920" s="748" t="s">
        <v>280</v>
      </c>
      <c r="H2920" s="1337">
        <v>0.39</v>
      </c>
      <c r="I2920" s="338"/>
    </row>
    <row r="2921" spans="2:9">
      <c r="B2921" s="651" t="s">
        <v>23</v>
      </c>
      <c r="C2921" s="1356">
        <v>3303</v>
      </c>
      <c r="D2921" s="747" t="str">
        <f t="shared" si="93"/>
        <v>IN3303</v>
      </c>
      <c r="E2921" s="1336">
        <v>0.95399999999999996</v>
      </c>
      <c r="F2921" s="644">
        <f t="shared" si="94"/>
        <v>0.95899999999999996</v>
      </c>
      <c r="G2921" s="748" t="s">
        <v>280</v>
      </c>
      <c r="H2921" s="1337">
        <v>0.43</v>
      </c>
      <c r="I2921" s="338"/>
    </row>
    <row r="2922" spans="2:9">
      <c r="B2922" s="651" t="s">
        <v>23</v>
      </c>
      <c r="C2922" s="1356">
        <v>3307</v>
      </c>
      <c r="D2922" s="747" t="str">
        <f t="shared" si="93"/>
        <v>IN3307</v>
      </c>
      <c r="E2922" s="1336">
        <v>0.97399999999999998</v>
      </c>
      <c r="F2922" s="644">
        <f t="shared" si="94"/>
        <v>0.97699999999999998</v>
      </c>
      <c r="G2922" s="748" t="s">
        <v>280</v>
      </c>
      <c r="H2922" s="1337">
        <v>0.32</v>
      </c>
      <c r="I2922" s="338"/>
    </row>
    <row r="2923" spans="2:9">
      <c r="B2923" s="651" t="s">
        <v>23</v>
      </c>
      <c r="C2923" s="1356">
        <v>3315</v>
      </c>
      <c r="D2923" s="747" t="str">
        <f t="shared" si="93"/>
        <v>IN3315</v>
      </c>
      <c r="E2923" s="1336">
        <v>0.95699999999999996</v>
      </c>
      <c r="F2923" s="644">
        <f t="shared" si="94"/>
        <v>0.96099999999999997</v>
      </c>
      <c r="G2923" s="748" t="s">
        <v>280</v>
      </c>
      <c r="H2923" s="1337">
        <v>0.36</v>
      </c>
      <c r="I2923" s="338"/>
    </row>
    <row r="2924" spans="2:9">
      <c r="B2924" s="651" t="s">
        <v>23</v>
      </c>
      <c r="C2924" s="1356">
        <v>3334</v>
      </c>
      <c r="D2924" s="747" t="str">
        <f t="shared" si="93"/>
        <v>IN3334</v>
      </c>
      <c r="E2924" s="1336">
        <v>0.90700000000000003</v>
      </c>
      <c r="F2924" s="644">
        <f t="shared" si="94"/>
        <v>0.91600000000000004</v>
      </c>
      <c r="G2924" s="748" t="s">
        <v>280</v>
      </c>
      <c r="H2924" s="1337">
        <v>0.09</v>
      </c>
      <c r="I2924" s="338"/>
    </row>
    <row r="2925" spans="2:9">
      <c r="B2925" s="651" t="s">
        <v>23</v>
      </c>
      <c r="C2925" s="1356">
        <v>3336</v>
      </c>
      <c r="D2925" s="747" t="str">
        <f t="shared" si="93"/>
        <v>IN3336</v>
      </c>
      <c r="E2925" s="1336">
        <v>1.0129999999999999</v>
      </c>
      <c r="F2925" s="644">
        <f t="shared" si="94"/>
        <v>1.012</v>
      </c>
      <c r="G2925" s="748" t="s">
        <v>280</v>
      </c>
      <c r="H2925" s="1337">
        <v>0.34</v>
      </c>
      <c r="I2925" s="338"/>
    </row>
    <row r="2926" spans="2:9">
      <c r="B2926" s="651" t="s">
        <v>23</v>
      </c>
      <c r="C2926" s="1356">
        <v>3365</v>
      </c>
      <c r="D2926" s="747" t="str">
        <f t="shared" si="93"/>
        <v>IN3365</v>
      </c>
      <c r="E2926" s="1336">
        <v>1.1579999999999999</v>
      </c>
      <c r="F2926" s="644">
        <f t="shared" si="94"/>
        <v>1.1419999999999999</v>
      </c>
      <c r="G2926" s="748" t="s">
        <v>280</v>
      </c>
      <c r="H2926" s="1337">
        <v>0.44</v>
      </c>
      <c r="I2926" s="338"/>
    </row>
    <row r="2927" spans="2:9">
      <c r="B2927" s="651" t="s">
        <v>23</v>
      </c>
      <c r="C2927" s="1356">
        <v>3372</v>
      </c>
      <c r="D2927" s="747" t="str">
        <f t="shared" si="93"/>
        <v>IN3372</v>
      </c>
      <c r="E2927" s="1336">
        <v>0.93799999999999994</v>
      </c>
      <c r="F2927" s="644">
        <f t="shared" si="94"/>
        <v>0.94399999999999995</v>
      </c>
      <c r="G2927" s="748" t="s">
        <v>280</v>
      </c>
      <c r="H2927" s="1337">
        <v>0.35</v>
      </c>
      <c r="I2927" s="338"/>
    </row>
    <row r="2928" spans="2:9">
      <c r="B2928" s="651" t="s">
        <v>23</v>
      </c>
      <c r="C2928" s="1356">
        <v>3373</v>
      </c>
      <c r="D2928" s="747" t="str">
        <f t="shared" si="93"/>
        <v>IN3373</v>
      </c>
      <c r="E2928" s="1336">
        <v>0.97099999999999997</v>
      </c>
      <c r="F2928" s="644">
        <f t="shared" si="94"/>
        <v>0.97399999999999998</v>
      </c>
      <c r="G2928" s="748" t="s">
        <v>280</v>
      </c>
      <c r="H2928" s="1337">
        <v>0.43</v>
      </c>
      <c r="I2928" s="338"/>
    </row>
    <row r="2929" spans="2:9">
      <c r="B2929" s="651" t="s">
        <v>23</v>
      </c>
      <c r="C2929" s="1356">
        <v>3383</v>
      </c>
      <c r="D2929" s="747" t="str">
        <f t="shared" si="93"/>
        <v>IN3383</v>
      </c>
      <c r="E2929" s="1336">
        <v>0.90400000000000003</v>
      </c>
      <c r="F2929" s="644">
        <f t="shared" si="94"/>
        <v>0.91400000000000003</v>
      </c>
      <c r="G2929" s="748" t="s">
        <v>280</v>
      </c>
      <c r="H2929" s="1337">
        <v>0.31</v>
      </c>
      <c r="I2929" s="338"/>
    </row>
    <row r="2930" spans="2:9">
      <c r="B2930" s="651" t="s">
        <v>23</v>
      </c>
      <c r="C2930" s="1356">
        <v>3385</v>
      </c>
      <c r="D2930" s="747" t="str">
        <f t="shared" si="93"/>
        <v>IN3385</v>
      </c>
      <c r="E2930" s="1336">
        <v>0.95299999999999996</v>
      </c>
      <c r="F2930" s="644">
        <f t="shared" si="94"/>
        <v>0.95799999999999996</v>
      </c>
      <c r="G2930" s="748" t="s">
        <v>280</v>
      </c>
      <c r="H2930" s="1337">
        <v>0.33</v>
      </c>
      <c r="I2930" s="338"/>
    </row>
    <row r="2931" spans="2:9">
      <c r="B2931" s="651" t="s">
        <v>23</v>
      </c>
      <c r="C2931" s="1356">
        <v>3400</v>
      </c>
      <c r="D2931" s="747" t="str">
        <f t="shared" si="93"/>
        <v>IN3400</v>
      </c>
      <c r="E2931" s="1336">
        <v>1.0129999999999999</v>
      </c>
      <c r="F2931" s="644">
        <f t="shared" si="94"/>
        <v>1.012</v>
      </c>
      <c r="G2931" s="748" t="s">
        <v>280</v>
      </c>
      <c r="H2931" s="1337">
        <v>0.47</v>
      </c>
      <c r="I2931" s="338"/>
    </row>
    <row r="2932" spans="2:9">
      <c r="B2932" s="651" t="s">
        <v>23</v>
      </c>
      <c r="C2932" s="1356">
        <v>3507</v>
      </c>
      <c r="D2932" s="747" t="str">
        <f t="shared" si="93"/>
        <v>IN3507</v>
      </c>
      <c r="E2932" s="1336">
        <v>0.92500000000000004</v>
      </c>
      <c r="F2932" s="644">
        <f t="shared" si="94"/>
        <v>0.93300000000000005</v>
      </c>
      <c r="G2932" s="748" t="s">
        <v>280</v>
      </c>
      <c r="H2932" s="1337">
        <v>0.33</v>
      </c>
      <c r="I2932" s="338"/>
    </row>
    <row r="2933" spans="2:9">
      <c r="B2933" s="651" t="s">
        <v>23</v>
      </c>
      <c r="C2933" s="1356">
        <v>3515</v>
      </c>
      <c r="D2933" s="747" t="str">
        <f t="shared" si="93"/>
        <v>IN3515</v>
      </c>
      <c r="E2933" s="1336">
        <v>0.95099999999999996</v>
      </c>
      <c r="F2933" s="644">
        <f t="shared" si="94"/>
        <v>0.95599999999999996</v>
      </c>
      <c r="G2933" s="748" t="s">
        <v>280</v>
      </c>
      <c r="H2933" s="1337">
        <v>0.28000000000000003</v>
      </c>
      <c r="I2933" s="338"/>
    </row>
    <row r="2934" spans="2:9">
      <c r="B2934" s="651" t="s">
        <v>23</v>
      </c>
      <c r="C2934" s="1356">
        <v>3548</v>
      </c>
      <c r="D2934" s="747" t="str">
        <f t="shared" si="93"/>
        <v>IN3548</v>
      </c>
      <c r="E2934" s="1336">
        <v>0.96799999999999997</v>
      </c>
      <c r="F2934" s="644">
        <f t="shared" si="94"/>
        <v>0.97099999999999997</v>
      </c>
      <c r="G2934" s="748" t="s">
        <v>280</v>
      </c>
      <c r="H2934" s="1337">
        <v>0.33</v>
      </c>
      <c r="I2934" s="338"/>
    </row>
    <row r="2935" spans="2:9">
      <c r="B2935" s="651" t="s">
        <v>23</v>
      </c>
      <c r="C2935" s="1356">
        <v>3559</v>
      </c>
      <c r="D2935" s="747" t="str">
        <f t="shared" si="93"/>
        <v>IN3559</v>
      </c>
      <c r="E2935" s="1336">
        <v>0.999</v>
      </c>
      <c r="F2935" s="644">
        <f t="shared" si="94"/>
        <v>0.999</v>
      </c>
      <c r="G2935" s="748" t="s">
        <v>280</v>
      </c>
      <c r="H2935" s="1337">
        <v>0.33</v>
      </c>
      <c r="I2935" s="338"/>
    </row>
    <row r="2936" spans="2:9">
      <c r="B2936" s="651" t="s">
        <v>23</v>
      </c>
      <c r="C2936" s="1356">
        <v>3574</v>
      </c>
      <c r="D2936" s="747" t="str">
        <f t="shared" si="93"/>
        <v>IN3574</v>
      </c>
      <c r="E2936" s="1336">
        <v>0.92600000000000005</v>
      </c>
      <c r="F2936" s="644">
        <f t="shared" si="94"/>
        <v>0.93300000000000005</v>
      </c>
      <c r="G2936" s="748" t="s">
        <v>280</v>
      </c>
      <c r="H2936" s="1337">
        <v>0.27</v>
      </c>
      <c r="I2936" s="338"/>
    </row>
    <row r="2937" spans="2:9">
      <c r="B2937" s="651" t="s">
        <v>23</v>
      </c>
      <c r="C2937" s="1356">
        <v>3581</v>
      </c>
      <c r="D2937" s="747" t="str">
        <f t="shared" si="93"/>
        <v>IN3581</v>
      </c>
      <c r="E2937" s="1336">
        <v>0.98299999999999998</v>
      </c>
      <c r="F2937" s="644">
        <f t="shared" si="94"/>
        <v>0.98499999999999999</v>
      </c>
      <c r="G2937" s="748" t="s">
        <v>280</v>
      </c>
      <c r="H2937" s="1337">
        <v>0.3</v>
      </c>
      <c r="I2937" s="338"/>
    </row>
    <row r="2938" spans="2:9">
      <c r="B2938" s="651" t="s">
        <v>23</v>
      </c>
      <c r="C2938" s="1356">
        <v>3612</v>
      </c>
      <c r="D2938" s="747" t="str">
        <f t="shared" si="93"/>
        <v>IN3612</v>
      </c>
      <c r="E2938" s="1336">
        <v>0.95899999999999996</v>
      </c>
      <c r="F2938" s="644">
        <f t="shared" si="94"/>
        <v>0.96299999999999997</v>
      </c>
      <c r="G2938" s="748" t="s">
        <v>280</v>
      </c>
      <c r="H2938" s="1337">
        <v>0.28000000000000003</v>
      </c>
      <c r="I2938" s="338"/>
    </row>
    <row r="2939" spans="2:9">
      <c r="B2939" s="651" t="s">
        <v>23</v>
      </c>
      <c r="C2939" s="1356">
        <v>3620</v>
      </c>
      <c r="D2939" s="747" t="str">
        <f t="shared" si="93"/>
        <v>IN3620</v>
      </c>
      <c r="E2939" s="1336">
        <v>1.0609999999999999</v>
      </c>
      <c r="F2939" s="644">
        <f t="shared" si="94"/>
        <v>1.0549999999999999</v>
      </c>
      <c r="G2939" s="748" t="s">
        <v>280</v>
      </c>
      <c r="H2939" s="1337">
        <v>0.34</v>
      </c>
      <c r="I2939" s="338"/>
    </row>
    <row r="2940" spans="2:9">
      <c r="B2940" s="651" t="s">
        <v>23</v>
      </c>
      <c r="C2940" s="1356">
        <v>3629</v>
      </c>
      <c r="D2940" s="747" t="str">
        <f t="shared" si="93"/>
        <v>IN3629</v>
      </c>
      <c r="E2940" s="1336">
        <v>0.91</v>
      </c>
      <c r="F2940" s="644">
        <f t="shared" si="94"/>
        <v>0.91900000000000004</v>
      </c>
      <c r="G2940" s="748" t="s">
        <v>280</v>
      </c>
      <c r="H2940" s="1337">
        <v>0.24</v>
      </c>
      <c r="I2940" s="338"/>
    </row>
    <row r="2941" spans="2:9">
      <c r="B2941" s="651" t="s">
        <v>23</v>
      </c>
      <c r="C2941" s="1356">
        <v>3632</v>
      </c>
      <c r="D2941" s="747" t="str">
        <f t="shared" si="93"/>
        <v>IN3632</v>
      </c>
      <c r="E2941" s="1336">
        <v>0.93899999999999995</v>
      </c>
      <c r="F2941" s="644">
        <f t="shared" si="94"/>
        <v>0.94499999999999995</v>
      </c>
      <c r="G2941" s="748" t="s">
        <v>280</v>
      </c>
      <c r="H2941" s="1337">
        <v>0.31</v>
      </c>
      <c r="I2941" s="338"/>
    </row>
    <row r="2942" spans="2:9">
      <c r="B2942" s="651" t="s">
        <v>23</v>
      </c>
      <c r="C2942" s="1356">
        <v>3634</v>
      </c>
      <c r="D2942" s="747" t="str">
        <f t="shared" si="93"/>
        <v>IN3634</v>
      </c>
      <c r="E2942" s="1336">
        <v>0.97</v>
      </c>
      <c r="F2942" s="644">
        <f t="shared" si="94"/>
        <v>0.97299999999999998</v>
      </c>
      <c r="G2942" s="748" t="s">
        <v>280</v>
      </c>
      <c r="H2942" s="1337">
        <v>0.31</v>
      </c>
      <c r="I2942" s="338"/>
    </row>
    <row r="2943" spans="2:9">
      <c r="B2943" s="651" t="s">
        <v>23</v>
      </c>
      <c r="C2943" s="1356">
        <v>3635</v>
      </c>
      <c r="D2943" s="747" t="str">
        <f t="shared" si="93"/>
        <v>IN3635</v>
      </c>
      <c r="E2943" s="1336">
        <v>0.95199999999999996</v>
      </c>
      <c r="F2943" s="644">
        <f t="shared" si="94"/>
        <v>0.95699999999999996</v>
      </c>
      <c r="G2943" s="748" t="s">
        <v>280</v>
      </c>
      <c r="H2943" s="1337">
        <v>0.28000000000000003</v>
      </c>
      <c r="I2943" s="338"/>
    </row>
    <row r="2944" spans="2:9">
      <c r="B2944" s="651" t="s">
        <v>23</v>
      </c>
      <c r="C2944" s="1356">
        <v>3638</v>
      </c>
      <c r="D2944" s="747" t="str">
        <f t="shared" si="93"/>
        <v>IN3638</v>
      </c>
      <c r="E2944" s="1336">
        <v>0.89400000000000002</v>
      </c>
      <c r="F2944" s="644">
        <f t="shared" si="94"/>
        <v>0.90500000000000003</v>
      </c>
      <c r="G2944" s="748" t="s">
        <v>280</v>
      </c>
      <c r="H2944" s="1337">
        <v>0.32</v>
      </c>
      <c r="I2944" s="338"/>
    </row>
    <row r="2945" spans="2:9">
      <c r="B2945" s="651" t="s">
        <v>23</v>
      </c>
      <c r="C2945" s="1356">
        <v>3642</v>
      </c>
      <c r="D2945" s="747" t="str">
        <f t="shared" si="93"/>
        <v>IN3642</v>
      </c>
      <c r="E2945" s="1336">
        <v>0.92700000000000005</v>
      </c>
      <c r="F2945" s="644">
        <f t="shared" si="94"/>
        <v>0.93400000000000005</v>
      </c>
      <c r="G2945" s="748" t="s">
        <v>280</v>
      </c>
      <c r="H2945" s="1337">
        <v>0.89</v>
      </c>
      <c r="I2945" s="338"/>
    </row>
    <row r="2946" spans="2:9">
      <c r="B2946" s="651" t="s">
        <v>23</v>
      </c>
      <c r="C2946" s="1356">
        <v>3643</v>
      </c>
      <c r="D2946" s="747" t="str">
        <f t="shared" si="93"/>
        <v>IN3643</v>
      </c>
      <c r="E2946" s="1336">
        <v>1.0189999999999999</v>
      </c>
      <c r="F2946" s="644">
        <f t="shared" si="94"/>
        <v>1.0169999999999999</v>
      </c>
      <c r="G2946" s="748" t="s">
        <v>280</v>
      </c>
      <c r="H2946" s="1337">
        <v>0.26</v>
      </c>
      <c r="I2946" s="338"/>
    </row>
    <row r="2947" spans="2:9">
      <c r="B2947" s="651" t="s">
        <v>23</v>
      </c>
      <c r="C2947" s="1356">
        <v>3647</v>
      </c>
      <c r="D2947" s="747" t="str">
        <f t="shared" si="93"/>
        <v>IN3647</v>
      </c>
      <c r="E2947" s="1336">
        <v>0.88200000000000001</v>
      </c>
      <c r="F2947" s="644">
        <f t="shared" si="94"/>
        <v>0.89400000000000002</v>
      </c>
      <c r="G2947" s="748" t="s">
        <v>280</v>
      </c>
      <c r="H2947" s="1337">
        <v>0.32</v>
      </c>
      <c r="I2947" s="338"/>
    </row>
    <row r="2948" spans="2:9">
      <c r="B2948" s="651" t="s">
        <v>23</v>
      </c>
      <c r="C2948" s="1356">
        <v>3648</v>
      </c>
      <c r="D2948" s="747" t="str">
        <f t="shared" si="93"/>
        <v>IN3648</v>
      </c>
      <c r="E2948" s="1336">
        <v>0.88700000000000001</v>
      </c>
      <c r="F2948" s="644">
        <f t="shared" si="94"/>
        <v>0.89800000000000002</v>
      </c>
      <c r="G2948" s="748" t="s">
        <v>280</v>
      </c>
      <c r="H2948" s="1337">
        <v>0.27</v>
      </c>
      <c r="I2948" s="338"/>
    </row>
    <row r="2949" spans="2:9">
      <c r="B2949" s="651" t="s">
        <v>23</v>
      </c>
      <c r="C2949" s="1356">
        <v>3681</v>
      </c>
      <c r="D2949" s="747" t="str">
        <f t="shared" si="93"/>
        <v>IN3681</v>
      </c>
      <c r="E2949" s="1336">
        <v>0.98799999999999999</v>
      </c>
      <c r="F2949" s="644">
        <f t="shared" si="94"/>
        <v>0.98899999999999999</v>
      </c>
      <c r="G2949" s="748" t="s">
        <v>280</v>
      </c>
      <c r="H2949" s="1337">
        <v>0.21</v>
      </c>
      <c r="I2949" s="338"/>
    </row>
    <row r="2950" spans="2:9">
      <c r="B2950" s="651" t="s">
        <v>23</v>
      </c>
      <c r="C2950" s="1356">
        <v>3685</v>
      </c>
      <c r="D2950" s="747" t="str">
        <f t="shared" si="93"/>
        <v>IN3685</v>
      </c>
      <c r="E2950" s="1336">
        <v>0.999</v>
      </c>
      <c r="F2950" s="644">
        <f t="shared" si="94"/>
        <v>0.999</v>
      </c>
      <c r="G2950" s="748" t="s">
        <v>280</v>
      </c>
      <c r="H2950" s="1337">
        <v>0.14000000000000001</v>
      </c>
      <c r="I2950" s="338"/>
    </row>
    <row r="2951" spans="2:9">
      <c r="B2951" s="651" t="s">
        <v>23</v>
      </c>
      <c r="C2951" s="1356">
        <v>3719</v>
      </c>
      <c r="D2951" s="747" t="str">
        <f t="shared" si="93"/>
        <v>IN3719</v>
      </c>
      <c r="E2951" s="1336">
        <v>1.1830000000000001</v>
      </c>
      <c r="F2951" s="644">
        <f t="shared" si="94"/>
        <v>1.165</v>
      </c>
      <c r="G2951" s="748" t="s">
        <v>280</v>
      </c>
      <c r="H2951" s="1337">
        <v>0.24</v>
      </c>
      <c r="I2951" s="338"/>
    </row>
    <row r="2952" spans="2:9">
      <c r="B2952" s="651" t="s">
        <v>23</v>
      </c>
      <c r="C2952" s="1356">
        <v>3724</v>
      </c>
      <c r="D2952" s="747" t="str">
        <f t="shared" si="93"/>
        <v>IN3724</v>
      </c>
      <c r="E2952" s="1336">
        <v>1.1459999999999999</v>
      </c>
      <c r="F2952" s="644">
        <f t="shared" si="94"/>
        <v>1.131</v>
      </c>
      <c r="G2952" s="748" t="s">
        <v>280</v>
      </c>
      <c r="H2952" s="1337">
        <v>0.31</v>
      </c>
      <c r="I2952" s="338"/>
    </row>
    <row r="2953" spans="2:9">
      <c r="B2953" s="651" t="s">
        <v>23</v>
      </c>
      <c r="C2953" s="1356">
        <v>3726</v>
      </c>
      <c r="D2953" s="747" t="str">
        <f t="shared" si="93"/>
        <v>IN3726</v>
      </c>
      <c r="E2953" s="1336">
        <v>1.1439999999999999</v>
      </c>
      <c r="F2953" s="644">
        <f t="shared" si="94"/>
        <v>1.1299999999999999</v>
      </c>
      <c r="G2953" s="748" t="s">
        <v>280</v>
      </c>
      <c r="H2953" s="1337">
        <v>0.28999999999999998</v>
      </c>
      <c r="I2953" s="338"/>
    </row>
    <row r="2954" spans="2:9">
      <c r="B2954" s="651" t="s">
        <v>23</v>
      </c>
      <c r="C2954" s="1356">
        <v>3803</v>
      </c>
      <c r="D2954" s="747" t="str">
        <f t="shared" si="93"/>
        <v>IN3803</v>
      </c>
      <c r="E2954" s="1336">
        <v>0.90700000000000003</v>
      </c>
      <c r="F2954" s="644">
        <f t="shared" si="94"/>
        <v>0.91600000000000004</v>
      </c>
      <c r="G2954" s="748" t="s">
        <v>280</v>
      </c>
      <c r="H2954" s="1337">
        <v>0.09</v>
      </c>
      <c r="I2954" s="338"/>
    </row>
    <row r="2955" spans="2:9">
      <c r="B2955" s="651" t="s">
        <v>23</v>
      </c>
      <c r="C2955" s="1356">
        <v>3807</v>
      </c>
      <c r="D2955" s="747" t="str">
        <f t="shared" ref="D2955:D3018" si="95">B2955&amp;TEXT(C2955,"0000")</f>
        <v>IN3807</v>
      </c>
      <c r="E2955" s="1336">
        <v>1.04</v>
      </c>
      <c r="F2955" s="644">
        <f t="shared" ref="F2955:F3018" si="96">IF(E2955="NA","NA",ROUND((E2955-1)*0.9+1,3))</f>
        <v>1.036</v>
      </c>
      <c r="G2955" s="748" t="s">
        <v>280</v>
      </c>
      <c r="H2955" s="1337">
        <v>0.33</v>
      </c>
      <c r="I2955" s="338"/>
    </row>
    <row r="2956" spans="2:9">
      <c r="B2956" s="651" t="s">
        <v>23</v>
      </c>
      <c r="C2956" s="1356">
        <v>3808</v>
      </c>
      <c r="D2956" s="747" t="str">
        <f t="shared" si="95"/>
        <v>IN3808</v>
      </c>
      <c r="E2956" s="1336">
        <v>0.873</v>
      </c>
      <c r="F2956" s="644">
        <f t="shared" si="96"/>
        <v>0.88600000000000001</v>
      </c>
      <c r="G2956" s="748" t="s">
        <v>280</v>
      </c>
      <c r="H2956" s="1337">
        <v>0.53</v>
      </c>
      <c r="I2956" s="338"/>
    </row>
    <row r="2957" spans="2:9">
      <c r="B2957" s="651" t="s">
        <v>23</v>
      </c>
      <c r="C2957" s="1356">
        <v>3821</v>
      </c>
      <c r="D2957" s="747" t="str">
        <f t="shared" si="95"/>
        <v>IN3821</v>
      </c>
      <c r="E2957" s="1336">
        <v>1.06</v>
      </c>
      <c r="F2957" s="644">
        <f t="shared" si="96"/>
        <v>1.054</v>
      </c>
      <c r="G2957" s="748" t="s">
        <v>280</v>
      </c>
      <c r="H2957" s="1337">
        <v>0.38</v>
      </c>
      <c r="I2957" s="338"/>
    </row>
    <row r="2958" spans="2:9">
      <c r="B2958" s="651" t="s">
        <v>23</v>
      </c>
      <c r="C2958" s="1356">
        <v>3822</v>
      </c>
      <c r="D2958" s="747" t="str">
        <f t="shared" si="95"/>
        <v>IN3822</v>
      </c>
      <c r="E2958" s="1336">
        <v>0.91</v>
      </c>
      <c r="F2958" s="644">
        <f t="shared" si="96"/>
        <v>0.91900000000000004</v>
      </c>
      <c r="G2958" s="748" t="s">
        <v>280</v>
      </c>
      <c r="H2958" s="1337">
        <v>0.39</v>
      </c>
      <c r="I2958" s="338"/>
    </row>
    <row r="2959" spans="2:9">
      <c r="B2959" s="651" t="s">
        <v>23</v>
      </c>
      <c r="C2959" s="1356">
        <v>3824</v>
      </c>
      <c r="D2959" s="747" t="str">
        <f t="shared" si="95"/>
        <v>IN3824</v>
      </c>
      <c r="E2959" s="1336">
        <v>0.97499999999999998</v>
      </c>
      <c r="F2959" s="644">
        <f t="shared" si="96"/>
        <v>0.97799999999999998</v>
      </c>
      <c r="G2959" s="748" t="s">
        <v>280</v>
      </c>
      <c r="H2959" s="1337">
        <v>0.4</v>
      </c>
      <c r="I2959" s="338"/>
    </row>
    <row r="2960" spans="2:9">
      <c r="B2960" s="651" t="s">
        <v>23</v>
      </c>
      <c r="C2960" s="1356">
        <v>3826</v>
      </c>
      <c r="D2960" s="747" t="str">
        <f t="shared" si="95"/>
        <v>IN3826</v>
      </c>
      <c r="E2960" s="1336">
        <v>0.95799999999999996</v>
      </c>
      <c r="F2960" s="644">
        <f t="shared" si="96"/>
        <v>0.96199999999999997</v>
      </c>
      <c r="G2960" s="748" t="s">
        <v>280</v>
      </c>
      <c r="H2960" s="1337">
        <v>0.39</v>
      </c>
      <c r="I2960" s="338"/>
    </row>
    <row r="2961" spans="2:9">
      <c r="B2961" s="651" t="s">
        <v>23</v>
      </c>
      <c r="C2961" s="1356">
        <v>3827</v>
      </c>
      <c r="D2961" s="747" t="str">
        <f t="shared" si="95"/>
        <v>IN3827</v>
      </c>
      <c r="E2961" s="1336">
        <v>0.92800000000000005</v>
      </c>
      <c r="F2961" s="644">
        <f t="shared" si="96"/>
        <v>0.93500000000000005</v>
      </c>
      <c r="G2961" s="748" t="s">
        <v>280</v>
      </c>
      <c r="H2961" s="1337">
        <v>0.35</v>
      </c>
      <c r="I2961" s="338"/>
    </row>
    <row r="2962" spans="2:9">
      <c r="B2962" s="651" t="s">
        <v>23</v>
      </c>
      <c r="C2962" s="1356">
        <v>3830</v>
      </c>
      <c r="D2962" s="747" t="str">
        <f t="shared" si="95"/>
        <v>IN3830</v>
      </c>
      <c r="E2962" s="1336">
        <v>0.98899999999999999</v>
      </c>
      <c r="F2962" s="644">
        <f t="shared" si="96"/>
        <v>0.99</v>
      </c>
      <c r="G2962" s="748" t="s">
        <v>280</v>
      </c>
      <c r="H2962" s="1337">
        <v>0.33</v>
      </c>
      <c r="I2962" s="338"/>
    </row>
    <row r="2963" spans="2:9">
      <c r="B2963" s="651" t="s">
        <v>23</v>
      </c>
      <c r="C2963" s="1356">
        <v>3851</v>
      </c>
      <c r="D2963" s="747" t="str">
        <f t="shared" si="95"/>
        <v>IN3851</v>
      </c>
      <c r="E2963" s="1336">
        <v>0.99</v>
      </c>
      <c r="F2963" s="644">
        <f t="shared" si="96"/>
        <v>0.99099999999999999</v>
      </c>
      <c r="G2963" s="748" t="s">
        <v>280</v>
      </c>
      <c r="H2963" s="1337">
        <v>0.34</v>
      </c>
      <c r="I2963" s="338"/>
    </row>
    <row r="2964" spans="2:9">
      <c r="B2964" s="651" t="s">
        <v>23</v>
      </c>
      <c r="C2964" s="1356">
        <v>3865</v>
      </c>
      <c r="D2964" s="747" t="str">
        <f t="shared" si="95"/>
        <v>IN3865</v>
      </c>
      <c r="E2964" s="1336">
        <v>0.89600000000000002</v>
      </c>
      <c r="F2964" s="644">
        <f t="shared" si="96"/>
        <v>0.90600000000000003</v>
      </c>
      <c r="G2964" s="748" t="s">
        <v>280</v>
      </c>
      <c r="H2964" s="1337">
        <v>0.33</v>
      </c>
      <c r="I2964" s="338"/>
    </row>
    <row r="2965" spans="2:9">
      <c r="B2965" s="651" t="s">
        <v>23</v>
      </c>
      <c r="C2965" s="1356">
        <v>3881</v>
      </c>
      <c r="D2965" s="747" t="str">
        <f t="shared" si="95"/>
        <v>IN3881</v>
      </c>
      <c r="E2965" s="1336">
        <v>1.014</v>
      </c>
      <c r="F2965" s="644">
        <f t="shared" si="96"/>
        <v>1.0129999999999999</v>
      </c>
      <c r="G2965" s="748" t="s">
        <v>280</v>
      </c>
      <c r="H2965" s="1337">
        <v>0.55000000000000004</v>
      </c>
      <c r="I2965" s="338"/>
    </row>
    <row r="2966" spans="2:9">
      <c r="B2966" s="651" t="s">
        <v>23</v>
      </c>
      <c r="C2966" s="1356">
        <v>4000</v>
      </c>
      <c r="D2966" s="747" t="str">
        <f t="shared" si="95"/>
        <v>IN4000</v>
      </c>
      <c r="E2966" s="1336">
        <v>1.212</v>
      </c>
      <c r="F2966" s="644">
        <f t="shared" si="96"/>
        <v>1.1910000000000001</v>
      </c>
      <c r="G2966" s="748" t="s">
        <v>280</v>
      </c>
      <c r="H2966" s="1337">
        <v>0.51</v>
      </c>
      <c r="I2966" s="338"/>
    </row>
    <row r="2967" spans="2:9">
      <c r="B2967" s="651" t="s">
        <v>23</v>
      </c>
      <c r="C2967" s="1356">
        <v>4021</v>
      </c>
      <c r="D2967" s="747" t="str">
        <f t="shared" si="95"/>
        <v>IN4021</v>
      </c>
      <c r="E2967" s="1336">
        <v>0.90400000000000003</v>
      </c>
      <c r="F2967" s="644">
        <f t="shared" si="96"/>
        <v>0.91400000000000003</v>
      </c>
      <c r="G2967" s="748" t="s">
        <v>280</v>
      </c>
      <c r="H2967" s="1337">
        <v>0.37</v>
      </c>
      <c r="I2967" s="338"/>
    </row>
    <row r="2968" spans="2:9">
      <c r="B2968" s="651" t="s">
        <v>23</v>
      </c>
      <c r="C2968" s="1356">
        <v>4024</v>
      </c>
      <c r="D2968" s="747" t="str">
        <f t="shared" si="95"/>
        <v>IN4024</v>
      </c>
      <c r="E2968" s="1336">
        <v>0.95499999999999996</v>
      </c>
      <c r="F2968" s="644">
        <f t="shared" si="96"/>
        <v>0.96</v>
      </c>
      <c r="G2968" s="748" t="s">
        <v>280</v>
      </c>
      <c r="H2968" s="1337">
        <v>0.36</v>
      </c>
      <c r="I2968" s="338"/>
    </row>
    <row r="2969" spans="2:9">
      <c r="B2969" s="651" t="s">
        <v>23</v>
      </c>
      <c r="C2969" s="1356">
        <v>4034</v>
      </c>
      <c r="D2969" s="747" t="str">
        <f t="shared" si="95"/>
        <v>IN4034</v>
      </c>
      <c r="E2969" s="1336">
        <v>1.0049999999999999</v>
      </c>
      <c r="F2969" s="644">
        <f t="shared" si="96"/>
        <v>1.0049999999999999</v>
      </c>
      <c r="G2969" s="748" t="s">
        <v>280</v>
      </c>
      <c r="H2969" s="1337">
        <v>0.56000000000000005</v>
      </c>
      <c r="I2969" s="338"/>
    </row>
    <row r="2970" spans="2:9">
      <c r="B2970" s="651" t="s">
        <v>23</v>
      </c>
      <c r="C2970" s="1356">
        <v>4036</v>
      </c>
      <c r="D2970" s="747" t="str">
        <f t="shared" si="95"/>
        <v>IN4036</v>
      </c>
      <c r="E2970" s="1336">
        <v>0.94699999999999995</v>
      </c>
      <c r="F2970" s="644">
        <f t="shared" si="96"/>
        <v>0.95199999999999996</v>
      </c>
      <c r="G2970" s="748" t="s">
        <v>280</v>
      </c>
      <c r="H2970" s="1337">
        <v>0.36</v>
      </c>
      <c r="I2970" s="338"/>
    </row>
    <row r="2971" spans="2:9">
      <c r="B2971" s="651" t="s">
        <v>23</v>
      </c>
      <c r="C2971" s="1356">
        <v>4038</v>
      </c>
      <c r="D2971" s="747" t="str">
        <f t="shared" si="95"/>
        <v>IN4038</v>
      </c>
      <c r="E2971" s="1336">
        <v>0.94799999999999995</v>
      </c>
      <c r="F2971" s="644">
        <f t="shared" si="96"/>
        <v>0.95299999999999996</v>
      </c>
      <c r="G2971" s="748" t="s">
        <v>280</v>
      </c>
      <c r="H2971" s="1337">
        <v>0.33</v>
      </c>
      <c r="I2971" s="338"/>
    </row>
    <row r="2972" spans="2:9">
      <c r="B2972" s="651" t="s">
        <v>23</v>
      </c>
      <c r="C2972" s="1356">
        <v>4062</v>
      </c>
      <c r="D2972" s="747" t="str">
        <f t="shared" si="95"/>
        <v>IN4062</v>
      </c>
      <c r="E2972" s="1336">
        <v>0.99199999999999999</v>
      </c>
      <c r="F2972" s="644">
        <f t="shared" si="96"/>
        <v>0.99299999999999999</v>
      </c>
      <c r="G2972" s="748" t="s">
        <v>280</v>
      </c>
      <c r="H2972" s="1337">
        <v>0.34</v>
      </c>
      <c r="I2972" s="338"/>
    </row>
    <row r="2973" spans="2:9">
      <c r="B2973" s="651" t="s">
        <v>23</v>
      </c>
      <c r="C2973" s="1356">
        <v>4101</v>
      </c>
      <c r="D2973" s="747" t="str">
        <f t="shared" si="95"/>
        <v>IN4101</v>
      </c>
      <c r="E2973" s="1336">
        <v>1.0069999999999999</v>
      </c>
      <c r="F2973" s="644">
        <f t="shared" si="96"/>
        <v>1.006</v>
      </c>
      <c r="G2973" s="748" t="s">
        <v>280</v>
      </c>
      <c r="H2973" s="1337">
        <v>0.41</v>
      </c>
      <c r="I2973" s="338"/>
    </row>
    <row r="2974" spans="2:9">
      <c r="B2974" s="651" t="s">
        <v>23</v>
      </c>
      <c r="C2974" s="1356">
        <v>4109</v>
      </c>
      <c r="D2974" s="747" t="str">
        <f t="shared" si="95"/>
        <v>IN4109</v>
      </c>
      <c r="E2974" s="1336">
        <v>0.95299999999999996</v>
      </c>
      <c r="F2974" s="644">
        <f t="shared" si="96"/>
        <v>0.95799999999999996</v>
      </c>
      <c r="G2974" s="748" t="s">
        <v>280</v>
      </c>
      <c r="H2974" s="1337">
        <v>0.32</v>
      </c>
      <c r="I2974" s="338"/>
    </row>
    <row r="2975" spans="2:9">
      <c r="B2975" s="651" t="s">
        <v>23</v>
      </c>
      <c r="C2975" s="1356">
        <v>4110</v>
      </c>
      <c r="D2975" s="747" t="str">
        <f t="shared" si="95"/>
        <v>IN4110</v>
      </c>
      <c r="E2975" s="1336">
        <v>0.95599999999999996</v>
      </c>
      <c r="F2975" s="644">
        <f t="shared" si="96"/>
        <v>0.96</v>
      </c>
      <c r="G2975" s="748" t="s">
        <v>280</v>
      </c>
      <c r="H2975" s="1337">
        <v>0.32</v>
      </c>
      <c r="I2975" s="338"/>
    </row>
    <row r="2976" spans="2:9">
      <c r="B2976" s="651" t="s">
        <v>23</v>
      </c>
      <c r="C2976" s="1356">
        <v>4111</v>
      </c>
      <c r="D2976" s="747" t="str">
        <f t="shared" si="95"/>
        <v>IN4111</v>
      </c>
      <c r="E2976" s="1336">
        <v>0.97</v>
      </c>
      <c r="F2976" s="644">
        <f t="shared" si="96"/>
        <v>0.97299999999999998</v>
      </c>
      <c r="G2976" s="748" t="s">
        <v>280</v>
      </c>
      <c r="H2976" s="1337">
        <v>0.36</v>
      </c>
      <c r="I2976" s="338"/>
    </row>
    <row r="2977" spans="2:9">
      <c r="B2977" s="651" t="s">
        <v>23</v>
      </c>
      <c r="C2977" s="1356">
        <v>4114</v>
      </c>
      <c r="D2977" s="747" t="str">
        <f t="shared" si="95"/>
        <v>IN4114</v>
      </c>
      <c r="E2977" s="1336">
        <v>0.98599999999999999</v>
      </c>
      <c r="F2977" s="644">
        <f t="shared" si="96"/>
        <v>0.98699999999999999</v>
      </c>
      <c r="G2977" s="748" t="s">
        <v>280</v>
      </c>
      <c r="H2977" s="1337">
        <v>0.33</v>
      </c>
      <c r="I2977" s="338"/>
    </row>
    <row r="2978" spans="2:9">
      <c r="B2978" s="651" t="s">
        <v>23</v>
      </c>
      <c r="C2978" s="1356">
        <v>4130</v>
      </c>
      <c r="D2978" s="747" t="str">
        <f t="shared" si="95"/>
        <v>IN4130</v>
      </c>
      <c r="E2978" s="1336">
        <v>0.92700000000000005</v>
      </c>
      <c r="F2978" s="644">
        <f t="shared" si="96"/>
        <v>0.93400000000000005</v>
      </c>
      <c r="G2978" s="748" t="s">
        <v>280</v>
      </c>
      <c r="H2978" s="1337">
        <v>0.32</v>
      </c>
      <c r="I2978" s="338"/>
    </row>
    <row r="2979" spans="2:9">
      <c r="B2979" s="651" t="s">
        <v>23</v>
      </c>
      <c r="C2979" s="1356">
        <v>4131</v>
      </c>
      <c r="D2979" s="747" t="str">
        <f t="shared" si="95"/>
        <v>IN4131</v>
      </c>
      <c r="E2979" s="1336">
        <v>0.96899999999999997</v>
      </c>
      <c r="F2979" s="644">
        <f t="shared" si="96"/>
        <v>0.97199999999999998</v>
      </c>
      <c r="G2979" s="748" t="s">
        <v>280</v>
      </c>
      <c r="H2979" s="1337">
        <v>0.37</v>
      </c>
      <c r="I2979" s="338"/>
    </row>
    <row r="2980" spans="2:9">
      <c r="B2980" s="651" t="s">
        <v>23</v>
      </c>
      <c r="C2980" s="1356">
        <v>4133</v>
      </c>
      <c r="D2980" s="747" t="str">
        <f t="shared" si="95"/>
        <v>IN4133</v>
      </c>
      <c r="E2980" s="1336">
        <v>0.91600000000000004</v>
      </c>
      <c r="F2980" s="644">
        <f t="shared" si="96"/>
        <v>0.92400000000000004</v>
      </c>
      <c r="G2980" s="748" t="s">
        <v>280</v>
      </c>
      <c r="H2980" s="1337">
        <v>0.36</v>
      </c>
      <c r="I2980" s="338"/>
    </row>
    <row r="2981" spans="2:9">
      <c r="B2981" s="651" t="s">
        <v>23</v>
      </c>
      <c r="C2981" s="1356">
        <v>4149</v>
      </c>
      <c r="D2981" s="747" t="str">
        <f t="shared" si="95"/>
        <v>IN4149</v>
      </c>
      <c r="E2981" s="1336">
        <v>0.97</v>
      </c>
      <c r="F2981" s="644">
        <f t="shared" si="96"/>
        <v>0.97299999999999998</v>
      </c>
      <c r="G2981" s="748" t="s">
        <v>280</v>
      </c>
      <c r="H2981" s="1337">
        <v>0.3</v>
      </c>
      <c r="I2981" s="338"/>
    </row>
    <row r="2982" spans="2:9">
      <c r="B2982" s="651" t="s">
        <v>23</v>
      </c>
      <c r="C2982" s="1356">
        <v>4206</v>
      </c>
      <c r="D2982" s="747" t="str">
        <f t="shared" si="95"/>
        <v>IN4206</v>
      </c>
      <c r="E2982" s="1336">
        <v>0.90700000000000003</v>
      </c>
      <c r="F2982" s="644">
        <f t="shared" si="96"/>
        <v>0.91600000000000004</v>
      </c>
      <c r="G2982" s="748" t="s">
        <v>280</v>
      </c>
      <c r="H2982" s="1337">
        <v>0.09</v>
      </c>
      <c r="I2982" s="338"/>
    </row>
    <row r="2983" spans="2:9">
      <c r="B2983" s="651" t="s">
        <v>23</v>
      </c>
      <c r="C2983" s="1356">
        <v>4207</v>
      </c>
      <c r="D2983" s="747" t="str">
        <f t="shared" si="95"/>
        <v>IN4207</v>
      </c>
      <c r="E2983" s="1336">
        <v>1.181</v>
      </c>
      <c r="F2983" s="644">
        <f t="shared" si="96"/>
        <v>1.163</v>
      </c>
      <c r="G2983" s="748" t="s">
        <v>280</v>
      </c>
      <c r="H2983" s="1337">
        <v>0.14000000000000001</v>
      </c>
      <c r="I2983" s="338"/>
    </row>
    <row r="2984" spans="2:9">
      <c r="B2984" s="651" t="s">
        <v>23</v>
      </c>
      <c r="C2984" s="1356">
        <v>4239</v>
      </c>
      <c r="D2984" s="747" t="str">
        <f t="shared" si="95"/>
        <v>IN4239</v>
      </c>
      <c r="E2984" s="1336">
        <v>1.0529999999999999</v>
      </c>
      <c r="F2984" s="644">
        <f t="shared" si="96"/>
        <v>1.048</v>
      </c>
      <c r="G2984" s="748" t="s">
        <v>280</v>
      </c>
      <c r="H2984" s="1337">
        <v>0.27</v>
      </c>
      <c r="I2984" s="338"/>
    </row>
    <row r="2985" spans="2:9">
      <c r="B2985" s="651" t="s">
        <v>23</v>
      </c>
      <c r="C2985" s="1356">
        <v>4240</v>
      </c>
      <c r="D2985" s="747" t="str">
        <f t="shared" si="95"/>
        <v>IN4240</v>
      </c>
      <c r="E2985" s="1336">
        <v>0.91100000000000003</v>
      </c>
      <c r="F2985" s="644">
        <f t="shared" si="96"/>
        <v>0.92</v>
      </c>
      <c r="G2985" s="748" t="s">
        <v>280</v>
      </c>
      <c r="H2985" s="1337">
        <v>0.34</v>
      </c>
      <c r="I2985" s="338"/>
    </row>
    <row r="2986" spans="2:9">
      <c r="B2986" s="651" t="s">
        <v>23</v>
      </c>
      <c r="C2986" s="1356">
        <v>4243</v>
      </c>
      <c r="D2986" s="747" t="str">
        <f t="shared" si="95"/>
        <v>IN4243</v>
      </c>
      <c r="E2986" s="1336">
        <v>0.93700000000000006</v>
      </c>
      <c r="F2986" s="644">
        <f t="shared" si="96"/>
        <v>0.94299999999999995</v>
      </c>
      <c r="G2986" s="748" t="s">
        <v>280</v>
      </c>
      <c r="H2986" s="1337">
        <v>0.38</v>
      </c>
      <c r="I2986" s="338"/>
    </row>
    <row r="2987" spans="2:9">
      <c r="B2987" s="651" t="s">
        <v>23</v>
      </c>
      <c r="C2987" s="1356">
        <v>4244</v>
      </c>
      <c r="D2987" s="747" t="str">
        <f t="shared" si="95"/>
        <v>IN4244</v>
      </c>
      <c r="E2987" s="1336">
        <v>0.96899999999999997</v>
      </c>
      <c r="F2987" s="644">
        <f t="shared" si="96"/>
        <v>0.97199999999999998</v>
      </c>
      <c r="G2987" s="748" t="s">
        <v>280</v>
      </c>
      <c r="H2987" s="1337">
        <v>0.35</v>
      </c>
      <c r="I2987" s="338"/>
    </row>
    <row r="2988" spans="2:9">
      <c r="B2988" s="651" t="s">
        <v>23</v>
      </c>
      <c r="C2988" s="1356">
        <v>4250</v>
      </c>
      <c r="D2988" s="747" t="str">
        <f t="shared" si="95"/>
        <v>IN4250</v>
      </c>
      <c r="E2988" s="1336">
        <v>1.0449999999999999</v>
      </c>
      <c r="F2988" s="644">
        <f t="shared" si="96"/>
        <v>1.0409999999999999</v>
      </c>
      <c r="G2988" s="748" t="s">
        <v>280</v>
      </c>
      <c r="H2988" s="1337">
        <v>0.31</v>
      </c>
      <c r="I2988" s="338"/>
    </row>
    <row r="2989" spans="2:9">
      <c r="B2989" s="651" t="s">
        <v>23</v>
      </c>
      <c r="C2989" s="1356">
        <v>4251</v>
      </c>
      <c r="D2989" s="747" t="str">
        <f t="shared" si="95"/>
        <v>IN4251</v>
      </c>
      <c r="E2989" s="1336">
        <v>0.95299999999999996</v>
      </c>
      <c r="F2989" s="644">
        <f t="shared" si="96"/>
        <v>0.95799999999999996</v>
      </c>
      <c r="G2989" s="748" t="s">
        <v>280</v>
      </c>
      <c r="H2989" s="1337">
        <v>0.36</v>
      </c>
      <c r="I2989" s="338"/>
    </row>
    <row r="2990" spans="2:9">
      <c r="B2990" s="651" t="s">
        <v>23</v>
      </c>
      <c r="C2990" s="1356">
        <v>4263</v>
      </c>
      <c r="D2990" s="747" t="str">
        <f t="shared" si="95"/>
        <v>IN4263</v>
      </c>
      <c r="E2990" s="1336">
        <v>0.98099999999999998</v>
      </c>
      <c r="F2990" s="644">
        <f t="shared" si="96"/>
        <v>0.98299999999999998</v>
      </c>
      <c r="G2990" s="748" t="s">
        <v>280</v>
      </c>
      <c r="H2990" s="1337">
        <v>0.38</v>
      </c>
      <c r="I2990" s="338"/>
    </row>
    <row r="2991" spans="2:9">
      <c r="B2991" s="651" t="s">
        <v>23</v>
      </c>
      <c r="C2991" s="1356">
        <v>4273</v>
      </c>
      <c r="D2991" s="747" t="str">
        <f t="shared" si="95"/>
        <v>IN4273</v>
      </c>
      <c r="E2991" s="1336">
        <v>0.89</v>
      </c>
      <c r="F2991" s="644">
        <f t="shared" si="96"/>
        <v>0.90100000000000002</v>
      </c>
      <c r="G2991" s="748" t="s">
        <v>280</v>
      </c>
      <c r="H2991" s="1337">
        <v>0.33</v>
      </c>
      <c r="I2991" s="338"/>
    </row>
    <row r="2992" spans="2:9">
      <c r="B2992" s="651" t="s">
        <v>23</v>
      </c>
      <c r="C2992" s="1356">
        <v>4279</v>
      </c>
      <c r="D2992" s="747" t="str">
        <f t="shared" si="95"/>
        <v>IN4279</v>
      </c>
      <c r="E2992" s="1336">
        <v>0.996</v>
      </c>
      <c r="F2992" s="644">
        <f t="shared" si="96"/>
        <v>0.996</v>
      </c>
      <c r="G2992" s="748" t="s">
        <v>280</v>
      </c>
      <c r="H2992" s="1337">
        <v>0.31</v>
      </c>
      <c r="I2992" s="338"/>
    </row>
    <row r="2993" spans="2:9">
      <c r="B2993" s="651" t="s">
        <v>23</v>
      </c>
      <c r="C2993" s="1356">
        <v>4283</v>
      </c>
      <c r="D2993" s="747" t="str">
        <f t="shared" si="95"/>
        <v>IN4283</v>
      </c>
      <c r="E2993" s="1336">
        <v>0.94899999999999995</v>
      </c>
      <c r="F2993" s="644">
        <f t="shared" si="96"/>
        <v>0.95399999999999996</v>
      </c>
      <c r="G2993" s="748" t="s">
        <v>280</v>
      </c>
      <c r="H2993" s="1337">
        <v>0.37</v>
      </c>
      <c r="I2993" s="338"/>
    </row>
    <row r="2994" spans="2:9">
      <c r="B2994" s="651" t="s">
        <v>23</v>
      </c>
      <c r="C2994" s="1356">
        <v>4299</v>
      </c>
      <c r="D2994" s="747" t="str">
        <f t="shared" si="95"/>
        <v>IN4299</v>
      </c>
      <c r="E2994" s="1336">
        <v>1.0209999999999999</v>
      </c>
      <c r="F2994" s="644">
        <f t="shared" si="96"/>
        <v>1.0189999999999999</v>
      </c>
      <c r="G2994" s="748" t="s">
        <v>280</v>
      </c>
      <c r="H2994" s="1337">
        <v>0.24</v>
      </c>
      <c r="I2994" s="338"/>
    </row>
    <row r="2995" spans="2:9">
      <c r="B2995" s="651" t="s">
        <v>23</v>
      </c>
      <c r="C2995" s="1356">
        <v>4304</v>
      </c>
      <c r="D2995" s="747" t="str">
        <f t="shared" si="95"/>
        <v>IN4304</v>
      </c>
      <c r="E2995" s="1336">
        <v>0.91100000000000003</v>
      </c>
      <c r="F2995" s="644">
        <f t="shared" si="96"/>
        <v>0.92</v>
      </c>
      <c r="G2995" s="748" t="s">
        <v>280</v>
      </c>
      <c r="H2995" s="1337">
        <v>0.38</v>
      </c>
      <c r="I2995" s="338"/>
    </row>
    <row r="2996" spans="2:9">
      <c r="B2996" s="651" t="s">
        <v>23</v>
      </c>
      <c r="C2996" s="1356">
        <v>4307</v>
      </c>
      <c r="D2996" s="747" t="str">
        <f t="shared" si="95"/>
        <v>IN4307</v>
      </c>
      <c r="E2996" s="1336">
        <v>0.95899999999999996</v>
      </c>
      <c r="F2996" s="644">
        <f t="shared" si="96"/>
        <v>0.96299999999999997</v>
      </c>
      <c r="G2996" s="748" t="s">
        <v>280</v>
      </c>
      <c r="H2996" s="1337">
        <v>0.31</v>
      </c>
      <c r="I2996" s="338"/>
    </row>
    <row r="2997" spans="2:9">
      <c r="B2997" s="651" t="s">
        <v>23</v>
      </c>
      <c r="C2997" s="1356">
        <v>4351</v>
      </c>
      <c r="D2997" s="747" t="str">
        <f t="shared" si="95"/>
        <v>IN4351</v>
      </c>
      <c r="E2997" s="1336">
        <v>0.95299999999999996</v>
      </c>
      <c r="F2997" s="644">
        <f t="shared" si="96"/>
        <v>0.95799999999999996</v>
      </c>
      <c r="G2997" s="748" t="s">
        <v>280</v>
      </c>
      <c r="H2997" s="1337">
        <v>0.33</v>
      </c>
      <c r="I2997" s="338"/>
    </row>
    <row r="2998" spans="2:9">
      <c r="B2998" s="651" t="s">
        <v>23</v>
      </c>
      <c r="C2998" s="1356">
        <v>4352</v>
      </c>
      <c r="D2998" s="747" t="str">
        <f t="shared" si="95"/>
        <v>IN4352</v>
      </c>
      <c r="E2998" s="1336">
        <v>0.98</v>
      </c>
      <c r="F2998" s="644">
        <f t="shared" si="96"/>
        <v>0.98199999999999998</v>
      </c>
      <c r="G2998" s="748" t="s">
        <v>280</v>
      </c>
      <c r="H2998" s="1337">
        <v>0.31</v>
      </c>
      <c r="I2998" s="338"/>
    </row>
    <row r="2999" spans="2:9">
      <c r="B2999" s="651" t="s">
        <v>23</v>
      </c>
      <c r="C2999" s="1356">
        <v>4361</v>
      </c>
      <c r="D2999" s="747" t="str">
        <f t="shared" si="95"/>
        <v>IN4361</v>
      </c>
      <c r="E2999" s="1336">
        <v>0.98899999999999999</v>
      </c>
      <c r="F2999" s="644">
        <f t="shared" si="96"/>
        <v>0.99</v>
      </c>
      <c r="G2999" s="748" t="s">
        <v>280</v>
      </c>
      <c r="H2999" s="1337">
        <v>0.05</v>
      </c>
      <c r="I2999" s="338"/>
    </row>
    <row r="3000" spans="2:9">
      <c r="B3000" s="651" t="s">
        <v>23</v>
      </c>
      <c r="C3000" s="1356">
        <v>4410</v>
      </c>
      <c r="D3000" s="747" t="str">
        <f t="shared" si="95"/>
        <v>IN4410</v>
      </c>
      <c r="E3000" s="1336">
        <v>0.89300000000000002</v>
      </c>
      <c r="F3000" s="644">
        <f t="shared" si="96"/>
        <v>0.90400000000000003</v>
      </c>
      <c r="G3000" s="748" t="s">
        <v>280</v>
      </c>
      <c r="H3000" s="1337">
        <v>0.39</v>
      </c>
      <c r="I3000" s="338"/>
    </row>
    <row r="3001" spans="2:9">
      <c r="B3001" s="651" t="s">
        <v>23</v>
      </c>
      <c r="C3001" s="1356">
        <v>4420</v>
      </c>
      <c r="D3001" s="747" t="str">
        <f t="shared" si="95"/>
        <v>IN4420</v>
      </c>
      <c r="E3001" s="1336">
        <v>0.873</v>
      </c>
      <c r="F3001" s="644">
        <f t="shared" si="96"/>
        <v>0.88600000000000001</v>
      </c>
      <c r="G3001" s="748" t="s">
        <v>280</v>
      </c>
      <c r="H3001" s="1337">
        <v>0.32</v>
      </c>
      <c r="I3001" s="338"/>
    </row>
    <row r="3002" spans="2:9">
      <c r="B3002" s="651" t="s">
        <v>23</v>
      </c>
      <c r="C3002" s="1356">
        <v>4431</v>
      </c>
      <c r="D3002" s="747" t="str">
        <f t="shared" si="95"/>
        <v>IN4431</v>
      </c>
      <c r="E3002" s="1336">
        <v>0.93500000000000005</v>
      </c>
      <c r="F3002" s="644">
        <f t="shared" si="96"/>
        <v>0.94199999999999995</v>
      </c>
      <c r="G3002" s="748" t="s">
        <v>280</v>
      </c>
      <c r="H3002" s="1337">
        <v>0.32</v>
      </c>
      <c r="I3002" s="338"/>
    </row>
    <row r="3003" spans="2:9">
      <c r="B3003" s="651" t="s">
        <v>23</v>
      </c>
      <c r="C3003" s="1356">
        <v>4432</v>
      </c>
      <c r="D3003" s="747" t="str">
        <f t="shared" si="95"/>
        <v>IN4432</v>
      </c>
      <c r="E3003" s="1336">
        <v>0.67300000000000004</v>
      </c>
      <c r="F3003" s="644">
        <f t="shared" si="96"/>
        <v>0.70599999999999996</v>
      </c>
      <c r="G3003" s="748" t="s">
        <v>280</v>
      </c>
      <c r="H3003" s="1337">
        <v>0.18</v>
      </c>
      <c r="I3003" s="338"/>
    </row>
    <row r="3004" spans="2:9">
      <c r="B3004" s="651" t="s">
        <v>23</v>
      </c>
      <c r="C3004" s="1356">
        <v>4452</v>
      </c>
      <c r="D3004" s="747" t="str">
        <f t="shared" si="95"/>
        <v>IN4452</v>
      </c>
      <c r="E3004" s="1336">
        <v>0.89200000000000002</v>
      </c>
      <c r="F3004" s="644">
        <f t="shared" si="96"/>
        <v>0.90300000000000002</v>
      </c>
      <c r="G3004" s="748" t="s">
        <v>280</v>
      </c>
      <c r="H3004" s="1337">
        <v>0.36</v>
      </c>
      <c r="I3004" s="338"/>
    </row>
    <row r="3005" spans="2:9">
      <c r="B3005" s="651" t="s">
        <v>23</v>
      </c>
      <c r="C3005" s="1356">
        <v>4459</v>
      </c>
      <c r="D3005" s="747" t="str">
        <f t="shared" si="95"/>
        <v>IN4459</v>
      </c>
      <c r="E3005" s="1336">
        <v>1.0329999999999999</v>
      </c>
      <c r="F3005" s="644">
        <f t="shared" si="96"/>
        <v>1.03</v>
      </c>
      <c r="G3005" s="748" t="s">
        <v>280</v>
      </c>
      <c r="H3005" s="1337">
        <v>0.28999999999999998</v>
      </c>
      <c r="I3005" s="338"/>
    </row>
    <row r="3006" spans="2:9">
      <c r="B3006" s="651" t="s">
        <v>23</v>
      </c>
      <c r="C3006" s="1356">
        <v>4470</v>
      </c>
      <c r="D3006" s="747" t="str">
        <f t="shared" si="95"/>
        <v>IN4470</v>
      </c>
      <c r="E3006" s="1336">
        <v>0.93500000000000005</v>
      </c>
      <c r="F3006" s="644">
        <f t="shared" si="96"/>
        <v>0.94199999999999995</v>
      </c>
      <c r="G3006" s="748" t="s">
        <v>280</v>
      </c>
      <c r="H3006" s="1337">
        <v>0.39</v>
      </c>
      <c r="I3006" s="338"/>
    </row>
    <row r="3007" spans="2:9">
      <c r="B3007" s="651" t="s">
        <v>23</v>
      </c>
      <c r="C3007" s="1356">
        <v>4484</v>
      </c>
      <c r="D3007" s="747" t="str">
        <f t="shared" si="95"/>
        <v>IN4484</v>
      </c>
      <c r="E3007" s="1336">
        <v>0.91400000000000003</v>
      </c>
      <c r="F3007" s="644">
        <f t="shared" si="96"/>
        <v>0.92300000000000004</v>
      </c>
      <c r="G3007" s="748" t="s">
        <v>280</v>
      </c>
      <c r="H3007" s="1337">
        <v>0.36</v>
      </c>
      <c r="I3007" s="338"/>
    </row>
    <row r="3008" spans="2:9">
      <c r="B3008" s="651" t="s">
        <v>23</v>
      </c>
      <c r="C3008" s="1356">
        <v>4493</v>
      </c>
      <c r="D3008" s="747" t="str">
        <f t="shared" si="95"/>
        <v>IN4493</v>
      </c>
      <c r="E3008" s="1336">
        <v>0.94599999999999995</v>
      </c>
      <c r="F3008" s="644">
        <f t="shared" si="96"/>
        <v>0.95099999999999996</v>
      </c>
      <c r="G3008" s="748" t="s">
        <v>280</v>
      </c>
      <c r="H3008" s="1337">
        <v>0.34</v>
      </c>
      <c r="I3008" s="338"/>
    </row>
    <row r="3009" spans="2:9">
      <c r="B3009" s="651" t="s">
        <v>23</v>
      </c>
      <c r="C3009" s="1356">
        <v>4511</v>
      </c>
      <c r="D3009" s="747" t="str">
        <f t="shared" si="95"/>
        <v>IN4511</v>
      </c>
      <c r="E3009" s="1336">
        <v>1.115</v>
      </c>
      <c r="F3009" s="644">
        <f t="shared" si="96"/>
        <v>1.1040000000000001</v>
      </c>
      <c r="G3009" s="748" t="s">
        <v>280</v>
      </c>
      <c r="H3009" s="1337">
        <v>0.1</v>
      </c>
      <c r="I3009" s="338"/>
    </row>
    <row r="3010" spans="2:9">
      <c r="B3010" s="651" t="s">
        <v>23</v>
      </c>
      <c r="C3010" s="1356">
        <v>4557</v>
      </c>
      <c r="D3010" s="747" t="str">
        <f t="shared" si="95"/>
        <v>IN4557</v>
      </c>
      <c r="E3010" s="1336">
        <v>1.0900000000000001</v>
      </c>
      <c r="F3010" s="644">
        <f t="shared" si="96"/>
        <v>1.081</v>
      </c>
      <c r="G3010" s="748" t="s">
        <v>280</v>
      </c>
      <c r="H3010" s="1337">
        <v>0.28999999999999998</v>
      </c>
      <c r="I3010" s="338"/>
    </row>
    <row r="3011" spans="2:9">
      <c r="B3011" s="651" t="s">
        <v>23</v>
      </c>
      <c r="C3011" s="1356">
        <v>4558</v>
      </c>
      <c r="D3011" s="747" t="str">
        <f t="shared" si="95"/>
        <v>IN4558</v>
      </c>
      <c r="E3011" s="1336">
        <v>0.96</v>
      </c>
      <c r="F3011" s="644">
        <f t="shared" si="96"/>
        <v>0.96399999999999997</v>
      </c>
      <c r="G3011" s="748" t="s">
        <v>280</v>
      </c>
      <c r="H3011" s="1337">
        <v>0.28999999999999998</v>
      </c>
      <c r="I3011" s="338"/>
    </row>
    <row r="3012" spans="2:9">
      <c r="B3012" s="651" t="s">
        <v>23</v>
      </c>
      <c r="C3012" s="1356">
        <v>4568</v>
      </c>
      <c r="D3012" s="747" t="str">
        <f t="shared" si="95"/>
        <v>IN4568</v>
      </c>
      <c r="E3012" s="1336">
        <v>1.181</v>
      </c>
      <c r="F3012" s="644">
        <f t="shared" si="96"/>
        <v>1.163</v>
      </c>
      <c r="G3012" s="748" t="s">
        <v>280</v>
      </c>
      <c r="H3012" s="1337">
        <v>0.14000000000000001</v>
      </c>
      <c r="I3012" s="338"/>
    </row>
    <row r="3013" spans="2:9">
      <c r="B3013" s="651" t="s">
        <v>23</v>
      </c>
      <c r="C3013" s="1356">
        <v>4581</v>
      </c>
      <c r="D3013" s="747" t="str">
        <f t="shared" si="95"/>
        <v>IN4581</v>
      </c>
      <c r="E3013" s="1336">
        <v>1.278</v>
      </c>
      <c r="F3013" s="644">
        <f t="shared" si="96"/>
        <v>1.25</v>
      </c>
      <c r="G3013" s="748" t="s">
        <v>280</v>
      </c>
      <c r="H3013" s="1337">
        <v>0.33</v>
      </c>
      <c r="I3013" s="338"/>
    </row>
    <row r="3014" spans="2:9">
      <c r="B3014" s="651" t="s">
        <v>23</v>
      </c>
      <c r="C3014" s="1356">
        <v>4583</v>
      </c>
      <c r="D3014" s="747" t="str">
        <f t="shared" si="95"/>
        <v>IN4583</v>
      </c>
      <c r="E3014" s="1336">
        <v>1.006</v>
      </c>
      <c r="F3014" s="644">
        <f t="shared" si="96"/>
        <v>1.0049999999999999</v>
      </c>
      <c r="G3014" s="748" t="s">
        <v>280</v>
      </c>
      <c r="H3014" s="1337">
        <v>0.32</v>
      </c>
      <c r="I3014" s="338"/>
    </row>
    <row r="3015" spans="2:9">
      <c r="B3015" s="651" t="s">
        <v>23</v>
      </c>
      <c r="C3015" s="1356">
        <v>4611</v>
      </c>
      <c r="D3015" s="747" t="str">
        <f t="shared" si="95"/>
        <v>IN4611</v>
      </c>
      <c r="E3015" s="1336">
        <v>0.90500000000000003</v>
      </c>
      <c r="F3015" s="644">
        <f t="shared" si="96"/>
        <v>0.91500000000000004</v>
      </c>
      <c r="G3015" s="748" t="s">
        <v>280</v>
      </c>
      <c r="H3015" s="1337">
        <v>0.22</v>
      </c>
      <c r="I3015" s="338"/>
    </row>
    <row r="3016" spans="2:9">
      <c r="B3016" s="651" t="s">
        <v>23</v>
      </c>
      <c r="C3016" s="1356">
        <v>4635</v>
      </c>
      <c r="D3016" s="747" t="str">
        <f t="shared" si="95"/>
        <v>IN4635</v>
      </c>
      <c r="E3016" s="1336">
        <v>0.99399999999999999</v>
      </c>
      <c r="F3016" s="644">
        <f t="shared" si="96"/>
        <v>0.995</v>
      </c>
      <c r="G3016" s="748" t="s">
        <v>280</v>
      </c>
      <c r="H3016" s="1337">
        <v>0.37</v>
      </c>
      <c r="I3016" s="338"/>
    </row>
    <row r="3017" spans="2:9">
      <c r="B3017" s="651" t="s">
        <v>23</v>
      </c>
      <c r="C3017" s="1356">
        <v>4653</v>
      </c>
      <c r="D3017" s="747" t="str">
        <f t="shared" si="95"/>
        <v>IN4653</v>
      </c>
      <c r="E3017" s="1336">
        <v>0.93700000000000006</v>
      </c>
      <c r="F3017" s="644">
        <f t="shared" si="96"/>
        <v>0.94299999999999995</v>
      </c>
      <c r="G3017" s="748" t="s">
        <v>280</v>
      </c>
      <c r="H3017" s="1337">
        <v>0.34</v>
      </c>
      <c r="I3017" s="338"/>
    </row>
    <row r="3018" spans="2:9">
      <c r="B3018" s="651" t="s">
        <v>23</v>
      </c>
      <c r="C3018" s="1356">
        <v>4665</v>
      </c>
      <c r="D3018" s="747" t="str">
        <f t="shared" si="95"/>
        <v>IN4665</v>
      </c>
      <c r="E3018" s="1336">
        <v>0.99199999999999999</v>
      </c>
      <c r="F3018" s="644">
        <f t="shared" si="96"/>
        <v>0.99299999999999999</v>
      </c>
      <c r="G3018" s="748" t="s">
        <v>280</v>
      </c>
      <c r="H3018" s="1337">
        <v>0.27</v>
      </c>
      <c r="I3018" s="338"/>
    </row>
    <row r="3019" spans="2:9">
      <c r="B3019" s="651" t="s">
        <v>23</v>
      </c>
      <c r="C3019" s="1356">
        <v>4683</v>
      </c>
      <c r="D3019" s="747" t="str">
        <f t="shared" ref="D3019:D3082" si="97">B3019&amp;TEXT(C3019,"0000")</f>
        <v>IN4683</v>
      </c>
      <c r="E3019" s="1336">
        <v>1.054</v>
      </c>
      <c r="F3019" s="644">
        <f t="shared" ref="F3019:F3082" si="98">IF(E3019="NA","NA",ROUND((E3019-1)*0.9+1,3))</f>
        <v>1.0489999999999999</v>
      </c>
      <c r="G3019" s="748" t="s">
        <v>280</v>
      </c>
      <c r="H3019" s="1337">
        <v>0.43</v>
      </c>
      <c r="I3019" s="338"/>
    </row>
    <row r="3020" spans="2:9">
      <c r="B3020" s="651" t="s">
        <v>23</v>
      </c>
      <c r="C3020" s="1356">
        <v>4686</v>
      </c>
      <c r="D3020" s="747" t="str">
        <f t="shared" si="97"/>
        <v>IN4686</v>
      </c>
      <c r="E3020" s="1336">
        <v>1.181</v>
      </c>
      <c r="F3020" s="644">
        <f t="shared" si="98"/>
        <v>1.163</v>
      </c>
      <c r="G3020" s="748" t="s">
        <v>280</v>
      </c>
      <c r="H3020" s="1337">
        <v>0.14000000000000001</v>
      </c>
      <c r="I3020" s="338"/>
    </row>
    <row r="3021" spans="2:9">
      <c r="B3021" s="651" t="s">
        <v>23</v>
      </c>
      <c r="C3021" s="1356">
        <v>4692</v>
      </c>
      <c r="D3021" s="747" t="str">
        <f t="shared" si="97"/>
        <v>IN4692</v>
      </c>
      <c r="E3021" s="1336">
        <v>0.88600000000000001</v>
      </c>
      <c r="F3021" s="644">
        <f t="shared" si="98"/>
        <v>0.89700000000000002</v>
      </c>
      <c r="G3021" s="748" t="s">
        <v>280</v>
      </c>
      <c r="H3021" s="1337">
        <v>0.25</v>
      </c>
      <c r="I3021" s="338"/>
    </row>
    <row r="3022" spans="2:9">
      <c r="B3022" s="651" t="s">
        <v>23</v>
      </c>
      <c r="C3022" s="1356">
        <v>4693</v>
      </c>
      <c r="D3022" s="747" t="str">
        <f t="shared" si="97"/>
        <v>IN4693</v>
      </c>
      <c r="E3022" s="1336">
        <v>0.86899999999999999</v>
      </c>
      <c r="F3022" s="644">
        <f t="shared" si="98"/>
        <v>0.88200000000000001</v>
      </c>
      <c r="G3022" s="748" t="s">
        <v>280</v>
      </c>
      <c r="H3022" s="1337">
        <v>0.24</v>
      </c>
      <c r="I3022" s="338"/>
    </row>
    <row r="3023" spans="2:9">
      <c r="B3023" s="651" t="s">
        <v>23</v>
      </c>
      <c r="C3023" s="1356">
        <v>4703</v>
      </c>
      <c r="D3023" s="747" t="str">
        <f t="shared" si="97"/>
        <v>IN4703</v>
      </c>
      <c r="E3023" s="1336">
        <v>0.91500000000000004</v>
      </c>
      <c r="F3023" s="644">
        <f t="shared" si="98"/>
        <v>0.92400000000000004</v>
      </c>
      <c r="G3023" s="748" t="s">
        <v>280</v>
      </c>
      <c r="H3023" s="1337">
        <v>0.43</v>
      </c>
      <c r="I3023" s="338"/>
    </row>
    <row r="3024" spans="2:9">
      <c r="B3024" s="651" t="s">
        <v>23</v>
      </c>
      <c r="C3024" s="1356">
        <v>4717</v>
      </c>
      <c r="D3024" s="747" t="str">
        <f t="shared" si="97"/>
        <v>IN4717</v>
      </c>
      <c r="E3024" s="1336">
        <v>0.67300000000000004</v>
      </c>
      <c r="F3024" s="644">
        <f t="shared" si="98"/>
        <v>0.70599999999999996</v>
      </c>
      <c r="G3024" s="748" t="s">
        <v>280</v>
      </c>
      <c r="H3024" s="1337">
        <v>0.18</v>
      </c>
      <c r="I3024" s="338"/>
    </row>
    <row r="3025" spans="2:9">
      <c r="B3025" s="651" t="s">
        <v>23</v>
      </c>
      <c r="C3025" s="1356">
        <v>4720</v>
      </c>
      <c r="D3025" s="747" t="str">
        <f t="shared" si="97"/>
        <v>IN4720</v>
      </c>
      <c r="E3025" s="1336">
        <v>0.90500000000000003</v>
      </c>
      <c r="F3025" s="644">
        <f t="shared" si="98"/>
        <v>0.91500000000000004</v>
      </c>
      <c r="G3025" s="748" t="s">
        <v>280</v>
      </c>
      <c r="H3025" s="1337">
        <v>0.33</v>
      </c>
      <c r="I3025" s="338"/>
    </row>
    <row r="3026" spans="2:9">
      <c r="B3026" s="651" t="s">
        <v>23</v>
      </c>
      <c r="C3026" s="1356">
        <v>4740</v>
      </c>
      <c r="D3026" s="747" t="str">
        <f t="shared" si="97"/>
        <v>IN4740</v>
      </c>
      <c r="E3026" s="1336">
        <v>1.105</v>
      </c>
      <c r="F3026" s="644">
        <f t="shared" si="98"/>
        <v>1.095</v>
      </c>
      <c r="G3026" s="748" t="s">
        <v>280</v>
      </c>
      <c r="H3026" s="1337">
        <v>0.27</v>
      </c>
      <c r="I3026" s="338"/>
    </row>
    <row r="3027" spans="2:9">
      <c r="B3027" s="651" t="s">
        <v>23</v>
      </c>
      <c r="C3027" s="1356">
        <v>4741</v>
      </c>
      <c r="D3027" s="747" t="str">
        <f t="shared" si="97"/>
        <v>IN4741</v>
      </c>
      <c r="E3027" s="1336">
        <v>0.95799999999999996</v>
      </c>
      <c r="F3027" s="644">
        <f t="shared" si="98"/>
        <v>0.96199999999999997</v>
      </c>
      <c r="G3027" s="748" t="s">
        <v>280</v>
      </c>
      <c r="H3027" s="1337">
        <v>0.33</v>
      </c>
      <c r="I3027" s="338"/>
    </row>
    <row r="3028" spans="2:9">
      <c r="B3028" s="651" t="s">
        <v>23</v>
      </c>
      <c r="C3028" s="1356">
        <v>4751</v>
      </c>
      <c r="D3028" s="747" t="str">
        <f t="shared" si="97"/>
        <v>IN4751</v>
      </c>
      <c r="E3028" s="1336">
        <v>1.181</v>
      </c>
      <c r="F3028" s="644">
        <f t="shared" si="98"/>
        <v>1.163</v>
      </c>
      <c r="G3028" s="748" t="s">
        <v>280</v>
      </c>
      <c r="H3028" s="1337">
        <v>0.14000000000000001</v>
      </c>
      <c r="I3028" s="338"/>
    </row>
    <row r="3029" spans="2:9">
      <c r="B3029" s="651" t="s">
        <v>23</v>
      </c>
      <c r="C3029" s="1356">
        <v>4766</v>
      </c>
      <c r="D3029" s="747" t="str">
        <f t="shared" si="97"/>
        <v>IN4766</v>
      </c>
      <c r="E3029" s="1336">
        <v>1.458</v>
      </c>
      <c r="F3029" s="644">
        <f t="shared" si="98"/>
        <v>1.4119999999999999</v>
      </c>
      <c r="G3029" s="748" t="s">
        <v>280</v>
      </c>
      <c r="H3029" s="1337">
        <v>0.33</v>
      </c>
      <c r="I3029" s="338"/>
    </row>
    <row r="3030" spans="2:9">
      <c r="B3030" s="651" t="s">
        <v>23</v>
      </c>
      <c r="C3030" s="1356">
        <v>4771</v>
      </c>
      <c r="D3030" s="747" t="str">
        <f t="shared" si="97"/>
        <v>IN4771</v>
      </c>
      <c r="E3030" s="1336">
        <v>1.458</v>
      </c>
      <c r="F3030" s="644">
        <f t="shared" si="98"/>
        <v>1.4119999999999999</v>
      </c>
      <c r="G3030" s="748" t="s">
        <v>280</v>
      </c>
      <c r="H3030" s="1337">
        <v>0.33</v>
      </c>
      <c r="I3030" s="338"/>
    </row>
    <row r="3031" spans="2:9">
      <c r="B3031" s="651" t="s">
        <v>23</v>
      </c>
      <c r="C3031" s="1356">
        <v>4777</v>
      </c>
      <c r="D3031" s="747" t="str">
        <f t="shared" si="97"/>
        <v>IN4777</v>
      </c>
      <c r="E3031" s="1336">
        <v>0.92100000000000004</v>
      </c>
      <c r="F3031" s="644">
        <f t="shared" si="98"/>
        <v>0.92900000000000005</v>
      </c>
      <c r="G3031" s="748" t="s">
        <v>280</v>
      </c>
      <c r="H3031" s="1337">
        <v>0.27</v>
      </c>
      <c r="I3031" s="338"/>
    </row>
    <row r="3032" spans="2:9">
      <c r="B3032" s="651" t="s">
        <v>23</v>
      </c>
      <c r="C3032" s="1356">
        <v>4825</v>
      </c>
      <c r="D3032" s="747" t="str">
        <f t="shared" si="97"/>
        <v>IN4825</v>
      </c>
      <c r="E3032" s="1336">
        <v>0.93799999999999994</v>
      </c>
      <c r="F3032" s="644">
        <f t="shared" si="98"/>
        <v>0.94399999999999995</v>
      </c>
      <c r="G3032" s="748" t="s">
        <v>280</v>
      </c>
      <c r="H3032" s="1337">
        <v>0.28999999999999998</v>
      </c>
      <c r="I3032" s="338"/>
    </row>
    <row r="3033" spans="2:9">
      <c r="B3033" s="651" t="s">
        <v>23</v>
      </c>
      <c r="C3033" s="1356">
        <v>4828</v>
      </c>
      <c r="D3033" s="747" t="str">
        <f t="shared" si="97"/>
        <v>IN4828</v>
      </c>
      <c r="E3033" s="1336">
        <v>1.026</v>
      </c>
      <c r="F3033" s="644">
        <f t="shared" si="98"/>
        <v>1.0229999999999999</v>
      </c>
      <c r="G3033" s="748" t="s">
        <v>280</v>
      </c>
      <c r="H3033" s="1337">
        <v>0.32</v>
      </c>
      <c r="I3033" s="338"/>
    </row>
    <row r="3034" spans="2:9">
      <c r="B3034" s="651" t="s">
        <v>23</v>
      </c>
      <c r="C3034" s="1356">
        <v>4829</v>
      </c>
      <c r="D3034" s="747" t="str">
        <f t="shared" si="97"/>
        <v>IN4829</v>
      </c>
      <c r="E3034" s="1336">
        <v>1.2609999999999999</v>
      </c>
      <c r="F3034" s="644">
        <f t="shared" si="98"/>
        <v>1.2350000000000001</v>
      </c>
      <c r="G3034" s="748" t="s">
        <v>280</v>
      </c>
      <c r="H3034" s="1337">
        <v>0.18</v>
      </c>
      <c r="I3034" s="338"/>
    </row>
    <row r="3035" spans="2:9">
      <c r="B3035" s="651" t="s">
        <v>23</v>
      </c>
      <c r="C3035" s="1356">
        <v>4902</v>
      </c>
      <c r="D3035" s="747" t="str">
        <f t="shared" si="97"/>
        <v>IN4902</v>
      </c>
      <c r="E3035" s="1336">
        <v>1.0049999999999999</v>
      </c>
      <c r="F3035" s="644">
        <f t="shared" si="98"/>
        <v>1.0049999999999999</v>
      </c>
      <c r="G3035" s="748" t="s">
        <v>280</v>
      </c>
      <c r="H3035" s="1337">
        <v>0.35</v>
      </c>
      <c r="I3035" s="338"/>
    </row>
    <row r="3036" spans="2:9">
      <c r="B3036" s="651" t="s">
        <v>23</v>
      </c>
      <c r="C3036" s="1356">
        <v>4923</v>
      </c>
      <c r="D3036" s="747" t="str">
        <f t="shared" si="97"/>
        <v>IN4923</v>
      </c>
      <c r="E3036" s="1336">
        <v>1.038</v>
      </c>
      <c r="F3036" s="644">
        <f t="shared" si="98"/>
        <v>1.034</v>
      </c>
      <c r="G3036" s="748" t="s">
        <v>280</v>
      </c>
      <c r="H3036" s="1337">
        <v>0.27</v>
      </c>
      <c r="I3036" s="338"/>
    </row>
    <row r="3037" spans="2:9">
      <c r="B3037" s="651" t="s">
        <v>23</v>
      </c>
      <c r="C3037" s="1356">
        <v>5020</v>
      </c>
      <c r="D3037" s="747" t="str">
        <f t="shared" si="97"/>
        <v>IN5020</v>
      </c>
      <c r="E3037" s="1336">
        <v>1.234</v>
      </c>
      <c r="F3037" s="644">
        <f t="shared" si="98"/>
        <v>1.2110000000000001</v>
      </c>
      <c r="G3037" s="748" t="s">
        <v>280</v>
      </c>
      <c r="H3037" s="1337">
        <v>0.32</v>
      </c>
      <c r="I3037" s="338"/>
    </row>
    <row r="3038" spans="2:9">
      <c r="B3038" s="651" t="s">
        <v>23</v>
      </c>
      <c r="C3038" s="1356">
        <v>5022</v>
      </c>
      <c r="D3038" s="747" t="str">
        <f t="shared" si="97"/>
        <v>IN5022</v>
      </c>
      <c r="E3038" s="1336">
        <v>1.177</v>
      </c>
      <c r="F3038" s="644">
        <f t="shared" si="98"/>
        <v>1.159</v>
      </c>
      <c r="G3038" s="748" t="s">
        <v>280</v>
      </c>
      <c r="H3038" s="1337">
        <v>0.37</v>
      </c>
      <c r="I3038" s="338"/>
    </row>
    <row r="3039" spans="2:9">
      <c r="B3039" s="651" t="s">
        <v>23</v>
      </c>
      <c r="C3039" s="1356">
        <v>5037</v>
      </c>
      <c r="D3039" s="747" t="str">
        <f t="shared" si="97"/>
        <v>IN5037</v>
      </c>
      <c r="E3039" s="1336">
        <v>1.1639999999999999</v>
      </c>
      <c r="F3039" s="644">
        <f t="shared" si="98"/>
        <v>1.1479999999999999</v>
      </c>
      <c r="G3039" s="748" t="s">
        <v>280</v>
      </c>
      <c r="H3039" s="1337">
        <v>0.35</v>
      </c>
      <c r="I3039" s="338"/>
    </row>
    <row r="3040" spans="2:9">
      <c r="B3040" s="651" t="s">
        <v>23</v>
      </c>
      <c r="C3040" s="1356">
        <v>5040</v>
      </c>
      <c r="D3040" s="747" t="str">
        <f t="shared" si="97"/>
        <v>IN5040</v>
      </c>
      <c r="E3040" s="1336">
        <v>1.226</v>
      </c>
      <c r="F3040" s="644">
        <f t="shared" si="98"/>
        <v>1.2030000000000001</v>
      </c>
      <c r="G3040" s="748" t="s">
        <v>280</v>
      </c>
      <c r="H3040" s="1337">
        <v>0.39</v>
      </c>
      <c r="I3040" s="338"/>
    </row>
    <row r="3041" spans="2:9">
      <c r="B3041" s="651" t="s">
        <v>23</v>
      </c>
      <c r="C3041" s="1356">
        <v>5057</v>
      </c>
      <c r="D3041" s="747" t="str">
        <f t="shared" si="97"/>
        <v>IN5057</v>
      </c>
      <c r="E3041" s="1336">
        <v>1.2589999999999999</v>
      </c>
      <c r="F3041" s="644">
        <f t="shared" si="98"/>
        <v>1.2330000000000001</v>
      </c>
      <c r="G3041" s="748" t="s">
        <v>280</v>
      </c>
      <c r="H3041" s="1337">
        <v>0.33</v>
      </c>
      <c r="I3041" s="338"/>
    </row>
    <row r="3042" spans="2:9">
      <c r="B3042" s="651" t="s">
        <v>23</v>
      </c>
      <c r="C3042" s="1356">
        <v>5059</v>
      </c>
      <c r="D3042" s="747" t="str">
        <f t="shared" si="97"/>
        <v>IN5059</v>
      </c>
      <c r="E3042" s="1336">
        <v>1.2569999999999999</v>
      </c>
      <c r="F3042" s="644">
        <f t="shared" si="98"/>
        <v>1.2310000000000001</v>
      </c>
      <c r="G3042" s="748" t="s">
        <v>280</v>
      </c>
      <c r="H3042" s="1337">
        <v>0.45</v>
      </c>
      <c r="I3042" s="338"/>
    </row>
    <row r="3043" spans="2:9">
      <c r="B3043" s="651" t="s">
        <v>23</v>
      </c>
      <c r="C3043" s="1356">
        <v>5102</v>
      </c>
      <c r="D3043" s="747" t="str">
        <f t="shared" si="97"/>
        <v>IN5102</v>
      </c>
      <c r="E3043" s="1336">
        <v>1.1220000000000001</v>
      </c>
      <c r="F3043" s="644">
        <f t="shared" si="98"/>
        <v>1.1100000000000001</v>
      </c>
      <c r="G3043" s="748" t="s">
        <v>280</v>
      </c>
      <c r="H3043" s="1337">
        <v>0.36</v>
      </c>
      <c r="I3043" s="338"/>
    </row>
    <row r="3044" spans="2:9">
      <c r="B3044" s="651" t="s">
        <v>23</v>
      </c>
      <c r="C3044" s="1356">
        <v>5146</v>
      </c>
      <c r="D3044" s="747" t="str">
        <f t="shared" si="97"/>
        <v>IN5146</v>
      </c>
      <c r="E3044" s="1336">
        <v>1.1279999999999999</v>
      </c>
      <c r="F3044" s="644">
        <f t="shared" si="98"/>
        <v>1.115</v>
      </c>
      <c r="G3044" s="748" t="s">
        <v>280</v>
      </c>
      <c r="H3044" s="1337">
        <v>0.39</v>
      </c>
      <c r="I3044" s="338"/>
    </row>
    <row r="3045" spans="2:9">
      <c r="B3045" s="651" t="s">
        <v>23</v>
      </c>
      <c r="C3045" s="1356">
        <v>5160</v>
      </c>
      <c r="D3045" s="747" t="str">
        <f t="shared" si="97"/>
        <v>IN5160</v>
      </c>
      <c r="E3045" s="1336">
        <v>1.133</v>
      </c>
      <c r="F3045" s="644">
        <f t="shared" si="98"/>
        <v>1.1200000000000001</v>
      </c>
      <c r="G3045" s="748" t="s">
        <v>280</v>
      </c>
      <c r="H3045" s="1337">
        <v>0.31</v>
      </c>
      <c r="I3045" s="338"/>
    </row>
    <row r="3046" spans="2:9">
      <c r="B3046" s="651" t="s">
        <v>23</v>
      </c>
      <c r="C3046" s="1356">
        <v>5183</v>
      </c>
      <c r="D3046" s="747" t="str">
        <f t="shared" si="97"/>
        <v>IN5183</v>
      </c>
      <c r="E3046" s="1336">
        <v>1.1160000000000001</v>
      </c>
      <c r="F3046" s="644">
        <f t="shared" si="98"/>
        <v>1.1040000000000001</v>
      </c>
      <c r="G3046" s="748" t="s">
        <v>280</v>
      </c>
      <c r="H3046" s="1337">
        <v>0.21</v>
      </c>
      <c r="I3046" s="338"/>
    </row>
    <row r="3047" spans="2:9">
      <c r="B3047" s="651" t="s">
        <v>23</v>
      </c>
      <c r="C3047" s="1356">
        <v>5188</v>
      </c>
      <c r="D3047" s="747" t="str">
        <f t="shared" si="97"/>
        <v>IN5188</v>
      </c>
      <c r="E3047" s="1336">
        <v>1.2150000000000001</v>
      </c>
      <c r="F3047" s="644">
        <f t="shared" si="98"/>
        <v>1.194</v>
      </c>
      <c r="G3047" s="748" t="s">
        <v>280</v>
      </c>
      <c r="H3047" s="1337">
        <v>0.28999999999999998</v>
      </c>
      <c r="I3047" s="338"/>
    </row>
    <row r="3048" spans="2:9">
      <c r="B3048" s="651" t="s">
        <v>23</v>
      </c>
      <c r="C3048" s="1356">
        <v>5190</v>
      </c>
      <c r="D3048" s="747" t="str">
        <f t="shared" si="97"/>
        <v>IN5190</v>
      </c>
      <c r="E3048" s="1336">
        <v>1.2290000000000001</v>
      </c>
      <c r="F3048" s="644">
        <f t="shared" si="98"/>
        <v>1.206</v>
      </c>
      <c r="G3048" s="748" t="s">
        <v>280</v>
      </c>
      <c r="H3048" s="1337">
        <v>0.21</v>
      </c>
      <c r="I3048" s="338"/>
    </row>
    <row r="3049" spans="2:9">
      <c r="B3049" s="651" t="s">
        <v>23</v>
      </c>
      <c r="C3049" s="1356">
        <v>5191</v>
      </c>
      <c r="D3049" s="747" t="str">
        <f t="shared" si="97"/>
        <v>IN5191</v>
      </c>
      <c r="E3049" s="1336">
        <v>1.0720000000000001</v>
      </c>
      <c r="F3049" s="644">
        <f t="shared" si="98"/>
        <v>1.0649999999999999</v>
      </c>
      <c r="G3049" s="748" t="s">
        <v>280</v>
      </c>
      <c r="H3049" s="1337">
        <v>0.16</v>
      </c>
      <c r="I3049" s="338"/>
    </row>
    <row r="3050" spans="2:9">
      <c r="B3050" s="651" t="s">
        <v>23</v>
      </c>
      <c r="C3050" s="1356">
        <v>5192</v>
      </c>
      <c r="D3050" s="747" t="str">
        <f t="shared" si="97"/>
        <v>IN5192</v>
      </c>
      <c r="E3050" s="1336">
        <v>0.97</v>
      </c>
      <c r="F3050" s="644">
        <f t="shared" si="98"/>
        <v>0.97299999999999998</v>
      </c>
      <c r="G3050" s="748" t="s">
        <v>280</v>
      </c>
      <c r="H3050" s="1337">
        <v>0.35</v>
      </c>
      <c r="I3050" s="338"/>
    </row>
    <row r="3051" spans="2:9">
      <c r="B3051" s="651" t="s">
        <v>23</v>
      </c>
      <c r="C3051" s="1356">
        <v>5213</v>
      </c>
      <c r="D3051" s="747" t="str">
        <f t="shared" si="97"/>
        <v>IN5213</v>
      </c>
      <c r="E3051" s="1336">
        <v>1.266</v>
      </c>
      <c r="F3051" s="644">
        <f t="shared" si="98"/>
        <v>1.2390000000000001</v>
      </c>
      <c r="G3051" s="748" t="s">
        <v>280</v>
      </c>
      <c r="H3051" s="1337">
        <v>0.34</v>
      </c>
      <c r="I3051" s="338"/>
    </row>
    <row r="3052" spans="2:9">
      <c r="B3052" s="651" t="s">
        <v>23</v>
      </c>
      <c r="C3052" s="1356">
        <v>5215</v>
      </c>
      <c r="D3052" s="747" t="str">
        <f t="shared" si="97"/>
        <v>IN5215</v>
      </c>
      <c r="E3052" s="1336">
        <v>1.0960000000000001</v>
      </c>
      <c r="F3052" s="644">
        <f t="shared" si="98"/>
        <v>1.0860000000000001</v>
      </c>
      <c r="G3052" s="748" t="s">
        <v>280</v>
      </c>
      <c r="H3052" s="1337">
        <v>0.4</v>
      </c>
      <c r="I3052" s="338"/>
    </row>
    <row r="3053" spans="2:9">
      <c r="B3053" s="651" t="s">
        <v>23</v>
      </c>
      <c r="C3053" s="1356">
        <v>5221</v>
      </c>
      <c r="D3053" s="747" t="str">
        <f t="shared" si="97"/>
        <v>IN5221</v>
      </c>
      <c r="E3053" s="1336">
        <v>1.1379999999999999</v>
      </c>
      <c r="F3053" s="644">
        <f t="shared" si="98"/>
        <v>1.1240000000000001</v>
      </c>
      <c r="G3053" s="748" t="s">
        <v>280</v>
      </c>
      <c r="H3053" s="1337">
        <v>0.35</v>
      </c>
      <c r="I3053" s="338"/>
    </row>
    <row r="3054" spans="2:9">
      <c r="B3054" s="651" t="s">
        <v>23</v>
      </c>
      <c r="C3054" s="1356">
        <v>5222</v>
      </c>
      <c r="D3054" s="747" t="str">
        <f t="shared" si="97"/>
        <v>IN5222</v>
      </c>
      <c r="E3054" s="1336">
        <v>1.1779999999999999</v>
      </c>
      <c r="F3054" s="644">
        <f t="shared" si="98"/>
        <v>1.1599999999999999</v>
      </c>
      <c r="G3054" s="748" t="s">
        <v>280</v>
      </c>
      <c r="H3054" s="1337">
        <v>0.48</v>
      </c>
      <c r="I3054" s="338"/>
    </row>
    <row r="3055" spans="2:9">
      <c r="B3055" s="651" t="s">
        <v>23</v>
      </c>
      <c r="C3055" s="1356">
        <v>5223</v>
      </c>
      <c r="D3055" s="747" t="str">
        <f t="shared" si="97"/>
        <v>IN5223</v>
      </c>
      <c r="E3055" s="1336">
        <v>1.125</v>
      </c>
      <c r="F3055" s="644">
        <f t="shared" si="98"/>
        <v>1.113</v>
      </c>
      <c r="G3055" s="748" t="s">
        <v>280</v>
      </c>
      <c r="H3055" s="1337">
        <v>0.43</v>
      </c>
      <c r="I3055" s="338"/>
    </row>
    <row r="3056" spans="2:9">
      <c r="B3056" s="651" t="s">
        <v>23</v>
      </c>
      <c r="C3056" s="1356">
        <v>5348</v>
      </c>
      <c r="D3056" s="747" t="str">
        <f t="shared" si="97"/>
        <v>IN5348</v>
      </c>
      <c r="E3056" s="1336">
        <v>1.0660000000000001</v>
      </c>
      <c r="F3056" s="644">
        <f t="shared" si="98"/>
        <v>1.0589999999999999</v>
      </c>
      <c r="G3056" s="748" t="s">
        <v>280</v>
      </c>
      <c r="H3056" s="1337">
        <v>0.36</v>
      </c>
      <c r="I3056" s="338"/>
    </row>
    <row r="3057" spans="2:9">
      <c r="B3057" s="651" t="s">
        <v>23</v>
      </c>
      <c r="C3057" s="1356">
        <v>5402</v>
      </c>
      <c r="D3057" s="747" t="str">
        <f t="shared" si="97"/>
        <v>IN5402</v>
      </c>
      <c r="E3057" s="1336">
        <v>1.169</v>
      </c>
      <c r="F3057" s="644">
        <f t="shared" si="98"/>
        <v>1.1519999999999999</v>
      </c>
      <c r="G3057" s="748" t="s">
        <v>280</v>
      </c>
      <c r="H3057" s="1337">
        <v>0.34</v>
      </c>
      <c r="I3057" s="338"/>
    </row>
    <row r="3058" spans="2:9">
      <c r="B3058" s="651" t="s">
        <v>23</v>
      </c>
      <c r="C3058" s="1356">
        <v>5403</v>
      </c>
      <c r="D3058" s="747" t="str">
        <f t="shared" si="97"/>
        <v>IN5403</v>
      </c>
      <c r="E3058" s="1336">
        <v>1.2430000000000001</v>
      </c>
      <c r="F3058" s="644">
        <f t="shared" si="98"/>
        <v>1.2190000000000001</v>
      </c>
      <c r="G3058" s="748" t="s">
        <v>280</v>
      </c>
      <c r="H3058" s="1337">
        <v>0.4</v>
      </c>
      <c r="I3058" s="338"/>
    </row>
    <row r="3059" spans="2:9">
      <c r="B3059" s="651" t="s">
        <v>23</v>
      </c>
      <c r="C3059" s="1356">
        <v>5437</v>
      </c>
      <c r="D3059" s="747" t="str">
        <f t="shared" si="97"/>
        <v>IN5437</v>
      </c>
      <c r="E3059" s="1336">
        <v>1.153</v>
      </c>
      <c r="F3059" s="644">
        <f t="shared" si="98"/>
        <v>1.1379999999999999</v>
      </c>
      <c r="G3059" s="748" t="s">
        <v>280</v>
      </c>
      <c r="H3059" s="1337">
        <v>0.43</v>
      </c>
      <c r="I3059" s="338"/>
    </row>
    <row r="3060" spans="2:9">
      <c r="B3060" s="651" t="s">
        <v>23</v>
      </c>
      <c r="C3060" s="1356">
        <v>5443</v>
      </c>
      <c r="D3060" s="747" t="str">
        <f t="shared" si="97"/>
        <v>IN5443</v>
      </c>
      <c r="E3060" s="1336">
        <v>1.1779999999999999</v>
      </c>
      <c r="F3060" s="644">
        <f t="shared" si="98"/>
        <v>1.1599999999999999</v>
      </c>
      <c r="G3060" s="748" t="s">
        <v>280</v>
      </c>
      <c r="H3060" s="1337">
        <v>0.34</v>
      </c>
      <c r="I3060" s="338"/>
    </row>
    <row r="3061" spans="2:9">
      <c r="B3061" s="651" t="s">
        <v>23</v>
      </c>
      <c r="C3061" s="1356">
        <v>5445</v>
      </c>
      <c r="D3061" s="747" t="str">
        <f t="shared" si="97"/>
        <v>IN5445</v>
      </c>
      <c r="E3061" s="1336">
        <v>1.214</v>
      </c>
      <c r="F3061" s="644">
        <f t="shared" si="98"/>
        <v>1.1930000000000001</v>
      </c>
      <c r="G3061" s="748" t="s">
        <v>280</v>
      </c>
      <c r="H3061" s="1337">
        <v>0.33</v>
      </c>
      <c r="I3061" s="338"/>
    </row>
    <row r="3062" spans="2:9">
      <c r="B3062" s="651" t="s">
        <v>23</v>
      </c>
      <c r="C3062" s="1356">
        <v>5462</v>
      </c>
      <c r="D3062" s="747" t="str">
        <f t="shared" si="97"/>
        <v>IN5462</v>
      </c>
      <c r="E3062" s="1336">
        <v>1.1599999999999999</v>
      </c>
      <c r="F3062" s="644">
        <f t="shared" si="98"/>
        <v>1.1439999999999999</v>
      </c>
      <c r="G3062" s="748" t="s">
        <v>280</v>
      </c>
      <c r="H3062" s="1337">
        <v>0.41</v>
      </c>
      <c r="I3062" s="338"/>
    </row>
    <row r="3063" spans="2:9">
      <c r="B3063" s="651" t="s">
        <v>23</v>
      </c>
      <c r="C3063" s="1356">
        <v>5472</v>
      </c>
      <c r="D3063" s="747" t="str">
        <f t="shared" si="97"/>
        <v>IN5472</v>
      </c>
      <c r="E3063" s="1336">
        <v>1.2589999999999999</v>
      </c>
      <c r="F3063" s="644">
        <f t="shared" si="98"/>
        <v>1.2330000000000001</v>
      </c>
      <c r="G3063" s="748" t="s">
        <v>280</v>
      </c>
      <c r="H3063" s="1337">
        <v>0.28999999999999998</v>
      </c>
      <c r="I3063" s="338"/>
    </row>
    <row r="3064" spans="2:9">
      <c r="B3064" s="651" t="s">
        <v>23</v>
      </c>
      <c r="C3064" s="1356">
        <v>5473</v>
      </c>
      <c r="D3064" s="747" t="str">
        <f t="shared" si="97"/>
        <v>IN5473</v>
      </c>
      <c r="E3064" s="1336">
        <v>1.244</v>
      </c>
      <c r="F3064" s="644">
        <f t="shared" si="98"/>
        <v>1.22</v>
      </c>
      <c r="G3064" s="748" t="s">
        <v>280</v>
      </c>
      <c r="H3064" s="1337">
        <v>0.32</v>
      </c>
      <c r="I3064" s="338"/>
    </row>
    <row r="3065" spans="2:9">
      <c r="B3065" s="651" t="s">
        <v>23</v>
      </c>
      <c r="C3065" s="1356">
        <v>5474</v>
      </c>
      <c r="D3065" s="747" t="str">
        <f t="shared" si="97"/>
        <v>IN5474</v>
      </c>
      <c r="E3065" s="1336">
        <v>1.2549999999999999</v>
      </c>
      <c r="F3065" s="644">
        <f t="shared" si="98"/>
        <v>1.23</v>
      </c>
      <c r="G3065" s="748" t="s">
        <v>280</v>
      </c>
      <c r="H3065" s="1337">
        <v>0.34</v>
      </c>
      <c r="I3065" s="338"/>
    </row>
    <row r="3066" spans="2:9">
      <c r="B3066" s="651" t="s">
        <v>23</v>
      </c>
      <c r="C3066" s="1356">
        <v>5478</v>
      </c>
      <c r="D3066" s="747" t="str">
        <f t="shared" si="97"/>
        <v>IN5478</v>
      </c>
      <c r="E3066" s="1336">
        <v>1.123</v>
      </c>
      <c r="F3066" s="644">
        <f t="shared" si="98"/>
        <v>1.111</v>
      </c>
      <c r="G3066" s="748" t="s">
        <v>280</v>
      </c>
      <c r="H3066" s="1337">
        <v>0.36</v>
      </c>
      <c r="I3066" s="338"/>
    </row>
    <row r="3067" spans="2:9">
      <c r="B3067" s="651" t="s">
        <v>23</v>
      </c>
      <c r="C3067" s="1356">
        <v>5479</v>
      </c>
      <c r="D3067" s="747" t="str">
        <f t="shared" si="97"/>
        <v>IN5479</v>
      </c>
      <c r="E3067" s="1336">
        <v>1.17</v>
      </c>
      <c r="F3067" s="644">
        <f t="shared" si="98"/>
        <v>1.153</v>
      </c>
      <c r="G3067" s="748" t="s">
        <v>280</v>
      </c>
      <c r="H3067" s="1337">
        <v>0.39</v>
      </c>
      <c r="I3067" s="338"/>
    </row>
    <row r="3068" spans="2:9">
      <c r="B3068" s="651" t="s">
        <v>23</v>
      </c>
      <c r="C3068" s="1356">
        <v>5480</v>
      </c>
      <c r="D3068" s="747" t="str">
        <f t="shared" si="97"/>
        <v>IN5480</v>
      </c>
      <c r="E3068" s="1336">
        <v>1.143</v>
      </c>
      <c r="F3068" s="644">
        <f t="shared" si="98"/>
        <v>1.129</v>
      </c>
      <c r="G3068" s="748" t="s">
        <v>280</v>
      </c>
      <c r="H3068" s="1337">
        <v>0.32</v>
      </c>
      <c r="I3068" s="338"/>
    </row>
    <row r="3069" spans="2:9">
      <c r="B3069" s="651" t="s">
        <v>23</v>
      </c>
      <c r="C3069" s="1356">
        <v>5491</v>
      </c>
      <c r="D3069" s="747" t="str">
        <f t="shared" si="97"/>
        <v>IN5491</v>
      </c>
      <c r="E3069" s="1336">
        <v>1.179</v>
      </c>
      <c r="F3069" s="644">
        <f t="shared" si="98"/>
        <v>1.161</v>
      </c>
      <c r="G3069" s="748" t="s">
        <v>280</v>
      </c>
      <c r="H3069" s="1337">
        <v>0.34</v>
      </c>
      <c r="I3069" s="338"/>
    </row>
    <row r="3070" spans="2:9">
      <c r="B3070" s="651" t="s">
        <v>23</v>
      </c>
      <c r="C3070" s="1356">
        <v>5506</v>
      </c>
      <c r="D3070" s="747" t="str">
        <f t="shared" si="97"/>
        <v>IN5506</v>
      </c>
      <c r="E3070" s="1336">
        <v>1.0860000000000001</v>
      </c>
      <c r="F3070" s="644">
        <f t="shared" si="98"/>
        <v>1.077</v>
      </c>
      <c r="G3070" s="748" t="s">
        <v>280</v>
      </c>
      <c r="H3070" s="1337">
        <v>0.64</v>
      </c>
      <c r="I3070" s="338"/>
    </row>
    <row r="3071" spans="2:9">
      <c r="B3071" s="651" t="s">
        <v>23</v>
      </c>
      <c r="C3071" s="1356">
        <v>5507</v>
      </c>
      <c r="D3071" s="747" t="str">
        <f t="shared" si="97"/>
        <v>IN5507</v>
      </c>
      <c r="E3071" s="1336">
        <v>1.3260000000000001</v>
      </c>
      <c r="F3071" s="644">
        <f t="shared" si="98"/>
        <v>1.2929999999999999</v>
      </c>
      <c r="G3071" s="748" t="s">
        <v>280</v>
      </c>
      <c r="H3071" s="1337">
        <v>0.28999999999999998</v>
      </c>
      <c r="I3071" s="338"/>
    </row>
    <row r="3072" spans="2:9">
      <c r="B3072" s="651" t="s">
        <v>23</v>
      </c>
      <c r="C3072" s="1356">
        <v>5535</v>
      </c>
      <c r="D3072" s="747" t="str">
        <f t="shared" si="97"/>
        <v>IN5535</v>
      </c>
      <c r="E3072" s="1336">
        <v>1.161</v>
      </c>
      <c r="F3072" s="644">
        <f t="shared" si="98"/>
        <v>1.145</v>
      </c>
      <c r="G3072" s="748" t="s">
        <v>280</v>
      </c>
      <c r="H3072" s="1337">
        <v>0.36</v>
      </c>
      <c r="I3072" s="338"/>
    </row>
    <row r="3073" spans="2:9">
      <c r="B3073" s="651" t="s">
        <v>23</v>
      </c>
      <c r="C3073" s="1356">
        <v>5537</v>
      </c>
      <c r="D3073" s="747" t="str">
        <f t="shared" si="97"/>
        <v>IN5537</v>
      </c>
      <c r="E3073" s="1336">
        <v>1.0900000000000001</v>
      </c>
      <c r="F3073" s="644">
        <f t="shared" si="98"/>
        <v>1.081</v>
      </c>
      <c r="G3073" s="748" t="s">
        <v>280</v>
      </c>
      <c r="H3073" s="1337">
        <v>0.41</v>
      </c>
      <c r="I3073" s="338"/>
    </row>
    <row r="3074" spans="2:9">
      <c r="B3074" s="651" t="s">
        <v>23</v>
      </c>
      <c r="C3074" s="1356">
        <v>5551</v>
      </c>
      <c r="D3074" s="747" t="str">
        <f t="shared" si="97"/>
        <v>IN5551</v>
      </c>
      <c r="E3074" s="1336">
        <v>1.214</v>
      </c>
      <c r="F3074" s="644">
        <f t="shared" si="98"/>
        <v>1.1930000000000001</v>
      </c>
      <c r="G3074" s="748" t="s">
        <v>280</v>
      </c>
      <c r="H3074" s="1337">
        <v>0.54</v>
      </c>
      <c r="I3074" s="338"/>
    </row>
    <row r="3075" spans="2:9">
      <c r="B3075" s="651" t="s">
        <v>23</v>
      </c>
      <c r="C3075" s="1356">
        <v>5606</v>
      </c>
      <c r="D3075" s="747" t="str">
        <f t="shared" si="97"/>
        <v>IN5606</v>
      </c>
      <c r="E3075" s="1336">
        <v>1.333</v>
      </c>
      <c r="F3075" s="644">
        <f t="shared" si="98"/>
        <v>1.3</v>
      </c>
      <c r="G3075" s="748" t="s">
        <v>280</v>
      </c>
      <c r="H3075" s="1337">
        <v>0.1</v>
      </c>
      <c r="I3075" s="338"/>
    </row>
    <row r="3076" spans="2:9">
      <c r="B3076" s="651" t="s">
        <v>23</v>
      </c>
      <c r="C3076" s="1356">
        <v>5610</v>
      </c>
      <c r="D3076" s="747" t="str">
        <f t="shared" si="97"/>
        <v>IN5610</v>
      </c>
      <c r="E3076" s="1336">
        <v>1.2130000000000001</v>
      </c>
      <c r="F3076" s="644">
        <f t="shared" si="98"/>
        <v>1.1919999999999999</v>
      </c>
      <c r="G3076" s="748" t="s">
        <v>280</v>
      </c>
      <c r="H3076" s="1337">
        <v>0.35</v>
      </c>
      <c r="I3076" s="338"/>
    </row>
    <row r="3077" spans="2:9">
      <c r="B3077" s="651" t="s">
        <v>23</v>
      </c>
      <c r="C3077" s="1356">
        <v>5645</v>
      </c>
      <c r="D3077" s="747" t="str">
        <f t="shared" si="97"/>
        <v>IN5645</v>
      </c>
      <c r="E3077" s="1336">
        <v>1.1539999999999999</v>
      </c>
      <c r="F3077" s="644">
        <f t="shared" si="98"/>
        <v>1.139</v>
      </c>
      <c r="G3077" s="748" t="s">
        <v>280</v>
      </c>
      <c r="H3077" s="1337">
        <v>0.69</v>
      </c>
      <c r="I3077" s="338"/>
    </row>
    <row r="3078" spans="2:9">
      <c r="B3078" s="651" t="s">
        <v>23</v>
      </c>
      <c r="C3078" s="1356">
        <v>5703</v>
      </c>
      <c r="D3078" s="747" t="str">
        <f t="shared" si="97"/>
        <v>IN5703</v>
      </c>
      <c r="E3078" s="1336">
        <v>1.1539999999999999</v>
      </c>
      <c r="F3078" s="644">
        <f t="shared" si="98"/>
        <v>1.139</v>
      </c>
      <c r="G3078" s="748" t="s">
        <v>280</v>
      </c>
      <c r="H3078" s="1337">
        <v>0.36</v>
      </c>
      <c r="I3078" s="338"/>
    </row>
    <row r="3079" spans="2:9">
      <c r="B3079" s="651" t="s">
        <v>23</v>
      </c>
      <c r="C3079" s="1356">
        <v>5705</v>
      </c>
      <c r="D3079" s="747" t="str">
        <f t="shared" si="97"/>
        <v>IN5705</v>
      </c>
      <c r="E3079" s="1336">
        <v>1.1870000000000001</v>
      </c>
      <c r="F3079" s="644">
        <f t="shared" si="98"/>
        <v>1.1679999999999999</v>
      </c>
      <c r="G3079" s="748" t="s">
        <v>280</v>
      </c>
      <c r="H3079" s="1337">
        <v>0.4</v>
      </c>
      <c r="I3079" s="338"/>
    </row>
    <row r="3080" spans="2:9">
      <c r="B3080" s="651" t="s">
        <v>23</v>
      </c>
      <c r="C3080" s="1356">
        <v>5951</v>
      </c>
      <c r="D3080" s="747" t="str">
        <f t="shared" si="97"/>
        <v>IN5951</v>
      </c>
      <c r="E3080" s="1336">
        <v>0.95</v>
      </c>
      <c r="F3080" s="644">
        <f t="shared" si="98"/>
        <v>0.95499999999999996</v>
      </c>
      <c r="G3080" s="748" t="s">
        <v>280</v>
      </c>
      <c r="H3080" s="1337">
        <v>0.3</v>
      </c>
      <c r="I3080" s="338"/>
    </row>
    <row r="3081" spans="2:9">
      <c r="B3081" s="651" t="s">
        <v>23</v>
      </c>
      <c r="C3081" s="1356">
        <v>6003</v>
      </c>
      <c r="D3081" s="747" t="str">
        <f t="shared" si="97"/>
        <v>IN6003</v>
      </c>
      <c r="E3081" s="1336">
        <v>1.196</v>
      </c>
      <c r="F3081" s="644">
        <f t="shared" si="98"/>
        <v>1.1759999999999999</v>
      </c>
      <c r="G3081" s="748" t="s">
        <v>280</v>
      </c>
      <c r="H3081" s="1337">
        <v>0.36</v>
      </c>
      <c r="I3081" s="338"/>
    </row>
    <row r="3082" spans="2:9">
      <c r="B3082" s="651" t="s">
        <v>23</v>
      </c>
      <c r="C3082" s="1356">
        <v>6005</v>
      </c>
      <c r="D3082" s="747" t="str">
        <f t="shared" si="97"/>
        <v>IN6005</v>
      </c>
      <c r="E3082" s="1336">
        <v>1.181</v>
      </c>
      <c r="F3082" s="644">
        <f t="shared" si="98"/>
        <v>1.163</v>
      </c>
      <c r="G3082" s="748" t="s">
        <v>280</v>
      </c>
      <c r="H3082" s="1337">
        <v>0.14000000000000001</v>
      </c>
      <c r="I3082" s="338"/>
    </row>
    <row r="3083" spans="2:9">
      <c r="B3083" s="651" t="s">
        <v>23</v>
      </c>
      <c r="C3083" s="1356">
        <v>6018</v>
      </c>
      <c r="D3083" s="747" t="str">
        <f t="shared" ref="D3083:D3146" si="99">B3083&amp;TEXT(C3083,"0000")</f>
        <v>IN6018</v>
      </c>
      <c r="E3083" s="1336">
        <v>1.181</v>
      </c>
      <c r="F3083" s="644">
        <f t="shared" ref="F3083:F3146" si="100">IF(E3083="NA","NA",ROUND((E3083-1)*0.9+1,3))</f>
        <v>1.163</v>
      </c>
      <c r="G3083" s="748" t="s">
        <v>280</v>
      </c>
      <c r="H3083" s="1337">
        <v>0.14000000000000001</v>
      </c>
      <c r="I3083" s="338"/>
    </row>
    <row r="3084" spans="2:9">
      <c r="B3084" s="651" t="s">
        <v>23</v>
      </c>
      <c r="C3084" s="1356">
        <v>6045</v>
      </c>
      <c r="D3084" s="747" t="str">
        <f t="shared" si="99"/>
        <v>IN6045</v>
      </c>
      <c r="E3084" s="1336">
        <v>1.181</v>
      </c>
      <c r="F3084" s="644">
        <f t="shared" si="100"/>
        <v>1.163</v>
      </c>
      <c r="G3084" s="748" t="s">
        <v>280</v>
      </c>
      <c r="H3084" s="1337">
        <v>0.31</v>
      </c>
      <c r="I3084" s="338"/>
    </row>
    <row r="3085" spans="2:9">
      <c r="B3085" s="651" t="s">
        <v>23</v>
      </c>
      <c r="C3085" s="1356">
        <v>6204</v>
      </c>
      <c r="D3085" s="747" t="str">
        <f t="shared" si="99"/>
        <v>IN6204</v>
      </c>
      <c r="E3085" s="1336">
        <v>1.1060000000000001</v>
      </c>
      <c r="F3085" s="644">
        <f t="shared" si="100"/>
        <v>1.095</v>
      </c>
      <c r="G3085" s="748" t="s">
        <v>280</v>
      </c>
      <c r="H3085" s="1337">
        <v>0.42</v>
      </c>
      <c r="I3085" s="338"/>
    </row>
    <row r="3086" spans="2:9">
      <c r="B3086" s="651" t="s">
        <v>23</v>
      </c>
      <c r="C3086" s="1356">
        <v>6206</v>
      </c>
      <c r="D3086" s="747" t="str">
        <f t="shared" si="99"/>
        <v>IN6206</v>
      </c>
      <c r="E3086" s="1336">
        <v>1.1659999999999999</v>
      </c>
      <c r="F3086" s="644">
        <f t="shared" si="100"/>
        <v>1.149</v>
      </c>
      <c r="G3086" s="748" t="s">
        <v>280</v>
      </c>
      <c r="H3086" s="1337">
        <v>0.32</v>
      </c>
      <c r="I3086" s="338"/>
    </row>
    <row r="3087" spans="2:9">
      <c r="B3087" s="651" t="s">
        <v>23</v>
      </c>
      <c r="C3087" s="1356">
        <v>6213</v>
      </c>
      <c r="D3087" s="747" t="str">
        <f t="shared" si="99"/>
        <v>IN6213</v>
      </c>
      <c r="E3087" s="1336">
        <v>1.171</v>
      </c>
      <c r="F3087" s="644">
        <f t="shared" si="100"/>
        <v>1.1539999999999999</v>
      </c>
      <c r="G3087" s="748" t="s">
        <v>280</v>
      </c>
      <c r="H3087" s="1337">
        <v>0.34</v>
      </c>
      <c r="I3087" s="338"/>
    </row>
    <row r="3088" spans="2:9">
      <c r="B3088" s="651" t="s">
        <v>23</v>
      </c>
      <c r="C3088" s="1356">
        <v>6214</v>
      </c>
      <c r="D3088" s="747" t="str">
        <f t="shared" si="99"/>
        <v>IN6214</v>
      </c>
      <c r="E3088" s="1336">
        <v>1.458</v>
      </c>
      <c r="F3088" s="644">
        <f t="shared" si="100"/>
        <v>1.4119999999999999</v>
      </c>
      <c r="G3088" s="748" t="s">
        <v>280</v>
      </c>
      <c r="H3088" s="1337">
        <v>0.33</v>
      </c>
      <c r="I3088" s="338"/>
    </row>
    <row r="3089" spans="2:9">
      <c r="B3089" s="651" t="s">
        <v>23</v>
      </c>
      <c r="C3089" s="1356">
        <v>6216</v>
      </c>
      <c r="D3089" s="747" t="str">
        <f t="shared" si="99"/>
        <v>IN6216</v>
      </c>
      <c r="E3089" s="1336">
        <v>1.165</v>
      </c>
      <c r="F3089" s="644">
        <f t="shared" si="100"/>
        <v>1.149</v>
      </c>
      <c r="G3089" s="748" t="s">
        <v>280</v>
      </c>
      <c r="H3089" s="1337">
        <v>0.4</v>
      </c>
      <c r="I3089" s="338"/>
    </row>
    <row r="3090" spans="2:9">
      <c r="B3090" s="651" t="s">
        <v>23</v>
      </c>
      <c r="C3090" s="1356">
        <v>6217</v>
      </c>
      <c r="D3090" s="747" t="str">
        <f t="shared" si="99"/>
        <v>IN6217</v>
      </c>
      <c r="E3090" s="1336">
        <v>1.218</v>
      </c>
      <c r="F3090" s="644">
        <f t="shared" si="100"/>
        <v>1.196</v>
      </c>
      <c r="G3090" s="748" t="s">
        <v>280</v>
      </c>
      <c r="H3090" s="1337">
        <v>0.28000000000000003</v>
      </c>
      <c r="I3090" s="338"/>
    </row>
    <row r="3091" spans="2:9">
      <c r="B3091" s="651" t="s">
        <v>23</v>
      </c>
      <c r="C3091" s="1356">
        <v>6229</v>
      </c>
      <c r="D3091" s="747" t="str">
        <f t="shared" si="99"/>
        <v>IN6229</v>
      </c>
      <c r="E3091" s="1336">
        <v>1.121</v>
      </c>
      <c r="F3091" s="644">
        <f t="shared" si="100"/>
        <v>1.109</v>
      </c>
      <c r="G3091" s="748" t="s">
        <v>280</v>
      </c>
      <c r="H3091" s="1337">
        <v>0.33</v>
      </c>
      <c r="I3091" s="338"/>
    </row>
    <row r="3092" spans="2:9">
      <c r="B3092" s="651" t="s">
        <v>23</v>
      </c>
      <c r="C3092" s="1356">
        <v>6233</v>
      </c>
      <c r="D3092" s="747" t="str">
        <f t="shared" si="99"/>
        <v>IN6233</v>
      </c>
      <c r="E3092" s="1336">
        <v>1.2290000000000001</v>
      </c>
      <c r="F3092" s="644">
        <f t="shared" si="100"/>
        <v>1.206</v>
      </c>
      <c r="G3092" s="748" t="s">
        <v>280</v>
      </c>
      <c r="H3092" s="1337">
        <v>0.31</v>
      </c>
      <c r="I3092" s="338"/>
    </row>
    <row r="3093" spans="2:9">
      <c r="B3093" s="651" t="s">
        <v>23</v>
      </c>
      <c r="C3093" s="1356">
        <v>6235</v>
      </c>
      <c r="D3093" s="747" t="str">
        <f t="shared" si="99"/>
        <v>IN6235</v>
      </c>
      <c r="E3093" s="1336">
        <v>1.167</v>
      </c>
      <c r="F3093" s="644">
        <f t="shared" si="100"/>
        <v>1.1499999999999999</v>
      </c>
      <c r="G3093" s="748" t="s">
        <v>280</v>
      </c>
      <c r="H3093" s="1337">
        <v>0.48</v>
      </c>
      <c r="I3093" s="338"/>
    </row>
    <row r="3094" spans="2:9">
      <c r="B3094" s="651" t="s">
        <v>23</v>
      </c>
      <c r="C3094" s="1356">
        <v>6236</v>
      </c>
      <c r="D3094" s="747" t="str">
        <f t="shared" si="99"/>
        <v>IN6236</v>
      </c>
      <c r="E3094" s="1336">
        <v>1.181</v>
      </c>
      <c r="F3094" s="644">
        <f t="shared" si="100"/>
        <v>1.163</v>
      </c>
      <c r="G3094" s="748" t="s">
        <v>280</v>
      </c>
      <c r="H3094" s="1337">
        <v>0.14000000000000001</v>
      </c>
      <c r="I3094" s="338"/>
    </row>
    <row r="3095" spans="2:9">
      <c r="B3095" s="651" t="s">
        <v>23</v>
      </c>
      <c r="C3095" s="1356">
        <v>6237</v>
      </c>
      <c r="D3095" s="747" t="str">
        <f t="shared" si="99"/>
        <v>IN6237</v>
      </c>
      <c r="E3095" s="1336">
        <v>1.17</v>
      </c>
      <c r="F3095" s="644">
        <f t="shared" si="100"/>
        <v>1.153</v>
      </c>
      <c r="G3095" s="748" t="s">
        <v>280</v>
      </c>
      <c r="H3095" s="1337">
        <v>0.34</v>
      </c>
      <c r="I3095" s="338"/>
    </row>
    <row r="3096" spans="2:9">
      <c r="B3096" s="651" t="s">
        <v>23</v>
      </c>
      <c r="C3096" s="1356">
        <v>6251</v>
      </c>
      <c r="D3096" s="747" t="str">
        <f t="shared" si="99"/>
        <v>IN6251</v>
      </c>
      <c r="E3096" s="1336">
        <v>1.244</v>
      </c>
      <c r="F3096" s="644">
        <f t="shared" si="100"/>
        <v>1.22</v>
      </c>
      <c r="G3096" s="748" t="s">
        <v>280</v>
      </c>
      <c r="H3096" s="1337">
        <v>0.33</v>
      </c>
      <c r="I3096" s="338"/>
    </row>
    <row r="3097" spans="2:9">
      <c r="B3097" s="651" t="s">
        <v>23</v>
      </c>
      <c r="C3097" s="1356">
        <v>6252</v>
      </c>
      <c r="D3097" s="747" t="str">
        <f t="shared" si="99"/>
        <v>IN6252</v>
      </c>
      <c r="E3097" s="1336">
        <v>1.1719999999999999</v>
      </c>
      <c r="F3097" s="644">
        <f t="shared" si="100"/>
        <v>1.155</v>
      </c>
      <c r="G3097" s="748" t="s">
        <v>280</v>
      </c>
      <c r="H3097" s="1337">
        <v>0.36</v>
      </c>
      <c r="I3097" s="338"/>
    </row>
    <row r="3098" spans="2:9">
      <c r="B3098" s="651" t="s">
        <v>23</v>
      </c>
      <c r="C3098" s="1356">
        <v>6306</v>
      </c>
      <c r="D3098" s="747" t="str">
        <f t="shared" si="99"/>
        <v>IN6306</v>
      </c>
      <c r="E3098" s="1336">
        <v>1.2110000000000001</v>
      </c>
      <c r="F3098" s="644">
        <f t="shared" si="100"/>
        <v>1.19</v>
      </c>
      <c r="G3098" s="748" t="s">
        <v>280</v>
      </c>
      <c r="H3098" s="1337">
        <v>0.28999999999999998</v>
      </c>
      <c r="I3098" s="338"/>
    </row>
    <row r="3099" spans="2:9">
      <c r="B3099" s="651" t="s">
        <v>23</v>
      </c>
      <c r="C3099" s="1356">
        <v>6319</v>
      </c>
      <c r="D3099" s="747" t="str">
        <f t="shared" si="99"/>
        <v>IN6319</v>
      </c>
      <c r="E3099" s="1336">
        <v>1.242</v>
      </c>
      <c r="F3099" s="644">
        <f t="shared" si="100"/>
        <v>1.218</v>
      </c>
      <c r="G3099" s="748" t="s">
        <v>280</v>
      </c>
      <c r="H3099" s="1337">
        <v>0.28999999999999998</v>
      </c>
      <c r="I3099" s="338"/>
    </row>
    <row r="3100" spans="2:9">
      <c r="B3100" s="651" t="s">
        <v>23</v>
      </c>
      <c r="C3100" s="1356">
        <v>6325</v>
      </c>
      <c r="D3100" s="747" t="str">
        <f t="shared" si="99"/>
        <v>IN6325</v>
      </c>
      <c r="E3100" s="1336">
        <v>1.151</v>
      </c>
      <c r="F3100" s="644">
        <f t="shared" si="100"/>
        <v>1.1359999999999999</v>
      </c>
      <c r="G3100" s="748" t="s">
        <v>280</v>
      </c>
      <c r="H3100" s="1337">
        <v>0.34</v>
      </c>
      <c r="I3100" s="338"/>
    </row>
    <row r="3101" spans="2:9">
      <c r="B3101" s="651" t="s">
        <v>23</v>
      </c>
      <c r="C3101" s="1356">
        <v>6400</v>
      </c>
      <c r="D3101" s="747" t="str">
        <f t="shared" si="99"/>
        <v>IN6400</v>
      </c>
      <c r="E3101" s="1336">
        <v>1.03</v>
      </c>
      <c r="F3101" s="644">
        <f t="shared" si="100"/>
        <v>1.0269999999999999</v>
      </c>
      <c r="G3101" s="748" t="s">
        <v>280</v>
      </c>
      <c r="H3101" s="1337">
        <v>0.42</v>
      </c>
      <c r="I3101" s="338"/>
    </row>
    <row r="3102" spans="2:9">
      <c r="B3102" s="651" t="s">
        <v>23</v>
      </c>
      <c r="C3102" s="1356">
        <v>6503</v>
      </c>
      <c r="D3102" s="747" t="str">
        <f t="shared" si="99"/>
        <v>IN6503</v>
      </c>
      <c r="E3102" s="1336">
        <v>0.91200000000000003</v>
      </c>
      <c r="F3102" s="644">
        <f t="shared" si="100"/>
        <v>0.92100000000000004</v>
      </c>
      <c r="G3102" s="748" t="s">
        <v>280</v>
      </c>
      <c r="H3102" s="1337">
        <v>0.38</v>
      </c>
      <c r="I3102" s="338"/>
    </row>
    <row r="3103" spans="2:9">
      <c r="B3103" s="651" t="s">
        <v>23</v>
      </c>
      <c r="C3103" s="1356">
        <v>6504</v>
      </c>
      <c r="D3103" s="747" t="str">
        <f t="shared" si="99"/>
        <v>IN6504</v>
      </c>
      <c r="E3103" s="1336">
        <v>0.90900000000000003</v>
      </c>
      <c r="F3103" s="644">
        <f t="shared" si="100"/>
        <v>0.91800000000000004</v>
      </c>
      <c r="G3103" s="748" t="s">
        <v>280</v>
      </c>
      <c r="H3103" s="1337">
        <v>0.42</v>
      </c>
      <c r="I3103" s="338"/>
    </row>
    <row r="3104" spans="2:9">
      <c r="B3104" s="651" t="s">
        <v>23</v>
      </c>
      <c r="C3104" s="1356">
        <v>6702</v>
      </c>
      <c r="D3104" s="747" t="str">
        <f t="shared" si="99"/>
        <v>IN6702</v>
      </c>
      <c r="E3104" s="1336">
        <v>1.181</v>
      </c>
      <c r="F3104" s="644">
        <f t="shared" si="100"/>
        <v>1.163</v>
      </c>
      <c r="G3104" s="748" t="s">
        <v>280</v>
      </c>
      <c r="H3104" s="1337">
        <v>0.14000000000000001</v>
      </c>
      <c r="I3104" s="338"/>
    </row>
    <row r="3105" spans="2:9">
      <c r="B3105" s="651" t="s">
        <v>23</v>
      </c>
      <c r="C3105" s="1356">
        <v>6703</v>
      </c>
      <c r="D3105" s="747" t="str">
        <f t="shared" si="99"/>
        <v>IN6703</v>
      </c>
      <c r="E3105" s="1336">
        <v>1.181</v>
      </c>
      <c r="F3105" s="644">
        <f t="shared" si="100"/>
        <v>1.163</v>
      </c>
      <c r="G3105" s="748" t="s">
        <v>280</v>
      </c>
      <c r="H3105" s="1337">
        <v>0.14000000000000001</v>
      </c>
      <c r="I3105" s="338"/>
    </row>
    <row r="3106" spans="2:9">
      <c r="B3106" s="651" t="s">
        <v>23</v>
      </c>
      <c r="C3106" s="1356">
        <v>6704</v>
      </c>
      <c r="D3106" s="747" t="str">
        <f t="shared" si="99"/>
        <v>IN6704</v>
      </c>
      <c r="E3106" s="1336">
        <v>1.181</v>
      </c>
      <c r="F3106" s="644">
        <f t="shared" si="100"/>
        <v>1.163</v>
      </c>
      <c r="G3106" s="748" t="s">
        <v>280</v>
      </c>
      <c r="H3106" s="1337">
        <v>0.14000000000000001</v>
      </c>
      <c r="I3106" s="338"/>
    </row>
    <row r="3107" spans="2:9">
      <c r="B3107" s="651" t="s">
        <v>23</v>
      </c>
      <c r="C3107" s="1356">
        <v>6801</v>
      </c>
      <c r="D3107" s="747" t="str">
        <f t="shared" si="99"/>
        <v>IN6801</v>
      </c>
      <c r="E3107" s="1336">
        <v>1.181</v>
      </c>
      <c r="F3107" s="644">
        <f t="shared" si="100"/>
        <v>1.163</v>
      </c>
      <c r="G3107" s="748" t="s">
        <v>280</v>
      </c>
      <c r="H3107" s="1337">
        <v>0.14000000000000001</v>
      </c>
      <c r="I3107" s="338"/>
    </row>
    <row r="3108" spans="2:9">
      <c r="B3108" s="651" t="s">
        <v>23</v>
      </c>
      <c r="C3108" s="1356">
        <v>6811</v>
      </c>
      <c r="D3108" s="747" t="str">
        <f t="shared" si="99"/>
        <v>IN6811</v>
      </c>
      <c r="E3108" s="1336">
        <v>1.0389999999999999</v>
      </c>
      <c r="F3108" s="644">
        <f t="shared" si="100"/>
        <v>1.0349999999999999</v>
      </c>
      <c r="G3108" s="748" t="s">
        <v>280</v>
      </c>
      <c r="H3108" s="1337">
        <v>0.74</v>
      </c>
      <c r="I3108" s="338"/>
    </row>
    <row r="3109" spans="2:9">
      <c r="B3109" s="651" t="s">
        <v>23</v>
      </c>
      <c r="C3109" s="1356">
        <v>6824</v>
      </c>
      <c r="D3109" s="747" t="str">
        <f t="shared" si="99"/>
        <v>IN6824</v>
      </c>
      <c r="E3109" s="1336">
        <v>1.278</v>
      </c>
      <c r="F3109" s="644">
        <f t="shared" si="100"/>
        <v>1.25</v>
      </c>
      <c r="G3109" s="748" t="s">
        <v>280</v>
      </c>
      <c r="H3109" s="1337">
        <v>0.33</v>
      </c>
      <c r="I3109" s="338"/>
    </row>
    <row r="3110" spans="2:9">
      <c r="B3110" s="651" t="s">
        <v>23</v>
      </c>
      <c r="C3110" s="1356">
        <v>6826</v>
      </c>
      <c r="D3110" s="747" t="str">
        <f t="shared" si="99"/>
        <v>IN6826</v>
      </c>
      <c r="E3110" s="1336">
        <v>1.181</v>
      </c>
      <c r="F3110" s="644">
        <f t="shared" si="100"/>
        <v>1.163</v>
      </c>
      <c r="G3110" s="748" t="s">
        <v>280</v>
      </c>
      <c r="H3110" s="1337">
        <v>0.14000000000000001</v>
      </c>
      <c r="I3110" s="338"/>
    </row>
    <row r="3111" spans="2:9">
      <c r="B3111" s="651" t="s">
        <v>23</v>
      </c>
      <c r="C3111" s="1356">
        <v>6834</v>
      </c>
      <c r="D3111" s="747" t="str">
        <f t="shared" si="99"/>
        <v>IN6834</v>
      </c>
      <c r="E3111" s="1336">
        <v>1.016</v>
      </c>
      <c r="F3111" s="644">
        <f t="shared" si="100"/>
        <v>1.014</v>
      </c>
      <c r="G3111" s="748" t="s">
        <v>280</v>
      </c>
      <c r="H3111" s="1337">
        <v>0.38</v>
      </c>
      <c r="I3111" s="338"/>
    </row>
    <row r="3112" spans="2:9">
      <c r="B3112" s="651" t="s">
        <v>23</v>
      </c>
      <c r="C3112" s="1356">
        <v>6836</v>
      </c>
      <c r="D3112" s="747" t="str">
        <f t="shared" si="99"/>
        <v>IN6836</v>
      </c>
      <c r="E3112" s="1336">
        <v>1.075</v>
      </c>
      <c r="F3112" s="644">
        <f t="shared" si="100"/>
        <v>1.0680000000000001</v>
      </c>
      <c r="G3112" s="748" t="s">
        <v>280</v>
      </c>
      <c r="H3112" s="1337">
        <v>0.4</v>
      </c>
      <c r="I3112" s="338"/>
    </row>
    <row r="3113" spans="2:9">
      <c r="B3113" s="651" t="s">
        <v>23</v>
      </c>
      <c r="C3113" s="1356">
        <v>6843</v>
      </c>
      <c r="D3113" s="747" t="str">
        <f t="shared" si="99"/>
        <v>IN6843</v>
      </c>
      <c r="E3113" s="1336">
        <v>1.458</v>
      </c>
      <c r="F3113" s="644">
        <f t="shared" si="100"/>
        <v>1.4119999999999999</v>
      </c>
      <c r="G3113" s="748" t="s">
        <v>280</v>
      </c>
      <c r="H3113" s="1337">
        <v>0.33</v>
      </c>
      <c r="I3113" s="338"/>
    </row>
    <row r="3114" spans="2:9">
      <c r="B3114" s="651" t="s">
        <v>23</v>
      </c>
      <c r="C3114" s="1356">
        <v>6845</v>
      </c>
      <c r="D3114" s="747" t="str">
        <f t="shared" si="99"/>
        <v>IN6845</v>
      </c>
      <c r="E3114" s="1336">
        <v>1.458</v>
      </c>
      <c r="F3114" s="644">
        <f t="shared" si="100"/>
        <v>1.4119999999999999</v>
      </c>
      <c r="G3114" s="748" t="s">
        <v>280</v>
      </c>
      <c r="H3114" s="1337">
        <v>0.33</v>
      </c>
      <c r="I3114" s="338"/>
    </row>
    <row r="3115" spans="2:9">
      <c r="B3115" s="651" t="s">
        <v>23</v>
      </c>
      <c r="C3115" s="1356">
        <v>6854</v>
      </c>
      <c r="D3115" s="747" t="str">
        <f t="shared" si="99"/>
        <v>IN6854</v>
      </c>
      <c r="E3115" s="1336">
        <v>1.0309999999999999</v>
      </c>
      <c r="F3115" s="644">
        <f t="shared" si="100"/>
        <v>1.028</v>
      </c>
      <c r="G3115" s="748" t="s">
        <v>280</v>
      </c>
      <c r="H3115" s="1337">
        <v>0.39</v>
      </c>
      <c r="I3115" s="338"/>
    </row>
    <row r="3116" spans="2:9">
      <c r="B3116" s="651" t="s">
        <v>23</v>
      </c>
      <c r="C3116" s="1356">
        <v>6872</v>
      </c>
      <c r="D3116" s="747" t="str">
        <f t="shared" si="99"/>
        <v>IN6872</v>
      </c>
      <c r="E3116" s="1336">
        <v>1.458</v>
      </c>
      <c r="F3116" s="644">
        <f t="shared" si="100"/>
        <v>1.4119999999999999</v>
      </c>
      <c r="G3116" s="748" t="s">
        <v>280</v>
      </c>
      <c r="H3116" s="1337">
        <v>0.33</v>
      </c>
      <c r="I3116" s="338"/>
    </row>
    <row r="3117" spans="2:9">
      <c r="B3117" s="651" t="s">
        <v>23</v>
      </c>
      <c r="C3117" s="1356">
        <v>6874</v>
      </c>
      <c r="D3117" s="747" t="str">
        <f t="shared" si="99"/>
        <v>IN6874</v>
      </c>
      <c r="E3117" s="1336">
        <v>1.458</v>
      </c>
      <c r="F3117" s="644">
        <f t="shared" si="100"/>
        <v>1.4119999999999999</v>
      </c>
      <c r="G3117" s="748" t="s">
        <v>280</v>
      </c>
      <c r="H3117" s="1337">
        <v>0.33</v>
      </c>
      <c r="I3117" s="338"/>
    </row>
    <row r="3118" spans="2:9">
      <c r="B3118" s="651" t="s">
        <v>23</v>
      </c>
      <c r="C3118" s="1356">
        <v>6882</v>
      </c>
      <c r="D3118" s="747" t="str">
        <f t="shared" si="99"/>
        <v>IN6882</v>
      </c>
      <c r="E3118" s="1336">
        <v>1.458</v>
      </c>
      <c r="F3118" s="644">
        <f t="shared" si="100"/>
        <v>1.4119999999999999</v>
      </c>
      <c r="G3118" s="748" t="s">
        <v>280</v>
      </c>
      <c r="H3118" s="1337">
        <v>0.33</v>
      </c>
      <c r="I3118" s="338"/>
    </row>
    <row r="3119" spans="2:9">
      <c r="B3119" s="651" t="s">
        <v>23</v>
      </c>
      <c r="C3119" s="1356">
        <v>6884</v>
      </c>
      <c r="D3119" s="747" t="str">
        <f t="shared" si="99"/>
        <v>IN6884</v>
      </c>
      <c r="E3119" s="1336">
        <v>1.458</v>
      </c>
      <c r="F3119" s="644">
        <f t="shared" si="100"/>
        <v>1.4119999999999999</v>
      </c>
      <c r="G3119" s="748" t="s">
        <v>280</v>
      </c>
      <c r="H3119" s="1337">
        <v>0.33</v>
      </c>
      <c r="I3119" s="338"/>
    </row>
    <row r="3120" spans="2:9">
      <c r="B3120" s="651" t="s">
        <v>23</v>
      </c>
      <c r="C3120" s="1356">
        <v>7016</v>
      </c>
      <c r="D3120" s="747" t="str">
        <f t="shared" si="99"/>
        <v>IN7016</v>
      </c>
      <c r="E3120" s="1336">
        <v>1.458</v>
      </c>
      <c r="F3120" s="644">
        <f t="shared" si="100"/>
        <v>1.4119999999999999</v>
      </c>
      <c r="G3120" s="748" t="s">
        <v>280</v>
      </c>
      <c r="H3120" s="1337">
        <v>0.33</v>
      </c>
      <c r="I3120" s="338"/>
    </row>
    <row r="3121" spans="2:9">
      <c r="B3121" s="651" t="s">
        <v>23</v>
      </c>
      <c r="C3121" s="1356">
        <v>7024</v>
      </c>
      <c r="D3121" s="747" t="str">
        <f t="shared" si="99"/>
        <v>IN7024</v>
      </c>
      <c r="E3121" s="1336">
        <v>1.458</v>
      </c>
      <c r="F3121" s="644">
        <f t="shared" si="100"/>
        <v>1.4119999999999999</v>
      </c>
      <c r="G3121" s="748" t="s">
        <v>280</v>
      </c>
      <c r="H3121" s="1337">
        <v>0.33</v>
      </c>
      <c r="I3121" s="338"/>
    </row>
    <row r="3122" spans="2:9">
      <c r="B3122" s="651" t="s">
        <v>23</v>
      </c>
      <c r="C3122" s="1356">
        <v>7038</v>
      </c>
      <c r="D3122" s="747" t="str">
        <f t="shared" si="99"/>
        <v>IN7038</v>
      </c>
      <c r="E3122" s="1336">
        <v>1.458</v>
      </c>
      <c r="F3122" s="644">
        <f t="shared" si="100"/>
        <v>1.4119999999999999</v>
      </c>
      <c r="G3122" s="748" t="s">
        <v>280</v>
      </c>
      <c r="H3122" s="1337">
        <v>0.33</v>
      </c>
      <c r="I3122" s="338"/>
    </row>
    <row r="3123" spans="2:9">
      <c r="B3123" s="651" t="s">
        <v>23</v>
      </c>
      <c r="C3123" s="1356">
        <v>7046</v>
      </c>
      <c r="D3123" s="747" t="str">
        <f t="shared" si="99"/>
        <v>IN7046</v>
      </c>
      <c r="E3123" s="1336">
        <v>1.458</v>
      </c>
      <c r="F3123" s="644">
        <f t="shared" si="100"/>
        <v>1.4119999999999999</v>
      </c>
      <c r="G3123" s="748" t="s">
        <v>280</v>
      </c>
      <c r="H3123" s="1337">
        <v>0.33</v>
      </c>
      <c r="I3123" s="338"/>
    </row>
    <row r="3124" spans="2:9">
      <c r="B3124" s="651" t="s">
        <v>23</v>
      </c>
      <c r="C3124" s="1356">
        <v>7047</v>
      </c>
      <c r="D3124" s="747" t="str">
        <f t="shared" si="99"/>
        <v>IN7047</v>
      </c>
      <c r="E3124" s="1336">
        <v>1.458</v>
      </c>
      <c r="F3124" s="644">
        <f t="shared" si="100"/>
        <v>1.4119999999999999</v>
      </c>
      <c r="G3124" s="748" t="s">
        <v>280</v>
      </c>
      <c r="H3124" s="1337">
        <v>0.33</v>
      </c>
      <c r="I3124" s="338"/>
    </row>
    <row r="3125" spans="2:9">
      <c r="B3125" s="651" t="s">
        <v>23</v>
      </c>
      <c r="C3125" s="1356">
        <v>7050</v>
      </c>
      <c r="D3125" s="747" t="str">
        <f t="shared" si="99"/>
        <v>IN7050</v>
      </c>
      <c r="E3125" s="1336">
        <v>1.458</v>
      </c>
      <c r="F3125" s="644">
        <f t="shared" si="100"/>
        <v>1.4119999999999999</v>
      </c>
      <c r="G3125" s="748" t="s">
        <v>280</v>
      </c>
      <c r="H3125" s="1337">
        <v>0.33</v>
      </c>
      <c r="I3125" s="338"/>
    </row>
    <row r="3126" spans="2:9">
      <c r="B3126" s="651" t="s">
        <v>23</v>
      </c>
      <c r="C3126" s="1356">
        <v>7090</v>
      </c>
      <c r="D3126" s="747" t="str">
        <f t="shared" si="99"/>
        <v>IN7090</v>
      </c>
      <c r="E3126" s="1336">
        <v>1.458</v>
      </c>
      <c r="F3126" s="644">
        <f t="shared" si="100"/>
        <v>1.4119999999999999</v>
      </c>
      <c r="G3126" s="748" t="s">
        <v>280</v>
      </c>
      <c r="H3126" s="1337">
        <v>0.33</v>
      </c>
      <c r="I3126" s="338"/>
    </row>
    <row r="3127" spans="2:9">
      <c r="B3127" s="651" t="s">
        <v>23</v>
      </c>
      <c r="C3127" s="1356">
        <v>7098</v>
      </c>
      <c r="D3127" s="747" t="str">
        <f t="shared" si="99"/>
        <v>IN7098</v>
      </c>
      <c r="E3127" s="1336">
        <v>1.458</v>
      </c>
      <c r="F3127" s="644">
        <f t="shared" si="100"/>
        <v>1.4119999999999999</v>
      </c>
      <c r="G3127" s="748" t="s">
        <v>280</v>
      </c>
      <c r="H3127" s="1337">
        <v>0.33</v>
      </c>
      <c r="I3127" s="338"/>
    </row>
    <row r="3128" spans="2:9">
      <c r="B3128" s="651" t="s">
        <v>23</v>
      </c>
      <c r="C3128" s="1356">
        <v>7099</v>
      </c>
      <c r="D3128" s="747" t="str">
        <f t="shared" si="99"/>
        <v>IN7099</v>
      </c>
      <c r="E3128" s="1336">
        <v>1.458</v>
      </c>
      <c r="F3128" s="644">
        <f t="shared" si="100"/>
        <v>1.4119999999999999</v>
      </c>
      <c r="G3128" s="748" t="s">
        <v>280</v>
      </c>
      <c r="H3128" s="1337">
        <v>0.33</v>
      </c>
      <c r="I3128" s="338"/>
    </row>
    <row r="3129" spans="2:9">
      <c r="B3129" s="651" t="s">
        <v>23</v>
      </c>
      <c r="C3129" s="1356">
        <v>7133</v>
      </c>
      <c r="D3129" s="747" t="str">
        <f t="shared" si="99"/>
        <v>IN7133</v>
      </c>
      <c r="E3129" s="1336">
        <v>1.278</v>
      </c>
      <c r="F3129" s="644">
        <f t="shared" si="100"/>
        <v>1.25</v>
      </c>
      <c r="G3129" s="748" t="s">
        <v>280</v>
      </c>
      <c r="H3129" s="1337">
        <v>0.33</v>
      </c>
      <c r="I3129" s="338"/>
    </row>
    <row r="3130" spans="2:9">
      <c r="B3130" s="651" t="s">
        <v>23</v>
      </c>
      <c r="C3130" s="1356">
        <v>7151</v>
      </c>
      <c r="D3130" s="747" t="str">
        <f t="shared" si="99"/>
        <v>IN7151</v>
      </c>
      <c r="E3130" s="1336">
        <v>1.278</v>
      </c>
      <c r="F3130" s="644">
        <f t="shared" si="100"/>
        <v>1.25</v>
      </c>
      <c r="G3130" s="748" t="s">
        <v>280</v>
      </c>
      <c r="H3130" s="1337">
        <v>0.33</v>
      </c>
      <c r="I3130" s="338"/>
    </row>
    <row r="3131" spans="2:9">
      <c r="B3131" s="651" t="s">
        <v>23</v>
      </c>
      <c r="C3131" s="1356">
        <v>7152</v>
      </c>
      <c r="D3131" s="747" t="str">
        <f t="shared" si="99"/>
        <v>IN7152</v>
      </c>
      <c r="E3131" s="1336">
        <v>1.278</v>
      </c>
      <c r="F3131" s="644">
        <f t="shared" si="100"/>
        <v>1.25</v>
      </c>
      <c r="G3131" s="748" t="s">
        <v>280</v>
      </c>
      <c r="H3131" s="1337">
        <v>0.33</v>
      </c>
      <c r="I3131" s="338"/>
    </row>
    <row r="3132" spans="2:9">
      <c r="B3132" s="651" t="s">
        <v>23</v>
      </c>
      <c r="C3132" s="1356">
        <v>7153</v>
      </c>
      <c r="D3132" s="747" t="str">
        <f t="shared" si="99"/>
        <v>IN7153</v>
      </c>
      <c r="E3132" s="1336">
        <v>1.278</v>
      </c>
      <c r="F3132" s="644">
        <f t="shared" si="100"/>
        <v>1.25</v>
      </c>
      <c r="G3132" s="748" t="s">
        <v>280</v>
      </c>
      <c r="H3132" s="1337">
        <v>0.33</v>
      </c>
      <c r="I3132" s="338"/>
    </row>
    <row r="3133" spans="2:9">
      <c r="B3133" s="651" t="s">
        <v>23</v>
      </c>
      <c r="C3133" s="1356">
        <v>7219</v>
      </c>
      <c r="D3133" s="747" t="str">
        <f t="shared" si="99"/>
        <v>IN7219</v>
      </c>
      <c r="E3133" s="1336">
        <v>1.129</v>
      </c>
      <c r="F3133" s="644">
        <f t="shared" si="100"/>
        <v>1.1160000000000001</v>
      </c>
      <c r="G3133" s="748" t="s">
        <v>280</v>
      </c>
      <c r="H3133" s="1337">
        <v>0.51</v>
      </c>
      <c r="I3133" s="338"/>
    </row>
    <row r="3134" spans="2:9">
      <c r="B3134" s="651" t="s">
        <v>23</v>
      </c>
      <c r="C3134" s="1356">
        <v>7222</v>
      </c>
      <c r="D3134" s="747" t="str">
        <f t="shared" si="99"/>
        <v>IN7222</v>
      </c>
      <c r="E3134" s="1336">
        <v>1.0609999999999999</v>
      </c>
      <c r="F3134" s="644">
        <f t="shared" si="100"/>
        <v>1.0549999999999999</v>
      </c>
      <c r="G3134" s="748" t="s">
        <v>280</v>
      </c>
      <c r="H3134" s="1337">
        <v>0.49</v>
      </c>
      <c r="I3134" s="338"/>
    </row>
    <row r="3135" spans="2:9">
      <c r="B3135" s="651" t="s">
        <v>23</v>
      </c>
      <c r="C3135" s="1356">
        <v>7225</v>
      </c>
      <c r="D3135" s="747" t="str">
        <f t="shared" si="99"/>
        <v>IN7225</v>
      </c>
      <c r="E3135" s="1336">
        <v>1.181</v>
      </c>
      <c r="F3135" s="644">
        <f t="shared" si="100"/>
        <v>1.163</v>
      </c>
      <c r="G3135" s="748" t="s">
        <v>280</v>
      </c>
      <c r="H3135" s="1337">
        <v>0.14000000000000001</v>
      </c>
      <c r="I3135" s="338"/>
    </row>
    <row r="3136" spans="2:9">
      <c r="B3136" s="651" t="s">
        <v>23</v>
      </c>
      <c r="C3136" s="1356">
        <v>7230</v>
      </c>
      <c r="D3136" s="747" t="str">
        <f t="shared" si="99"/>
        <v>IN7230</v>
      </c>
      <c r="E3136" s="1336">
        <v>1.04</v>
      </c>
      <c r="F3136" s="644">
        <f t="shared" si="100"/>
        <v>1.036</v>
      </c>
      <c r="G3136" s="748" t="s">
        <v>280</v>
      </c>
      <c r="H3136" s="1337">
        <v>0.51</v>
      </c>
      <c r="I3136" s="338"/>
    </row>
    <row r="3137" spans="2:9">
      <c r="B3137" s="651" t="s">
        <v>23</v>
      </c>
      <c r="C3137" s="1356">
        <v>7231</v>
      </c>
      <c r="D3137" s="747" t="str">
        <f t="shared" si="99"/>
        <v>IN7231</v>
      </c>
      <c r="E3137" s="1336">
        <v>0.995</v>
      </c>
      <c r="F3137" s="644">
        <f t="shared" si="100"/>
        <v>0.996</v>
      </c>
      <c r="G3137" s="748" t="s">
        <v>280</v>
      </c>
      <c r="H3137" s="1337">
        <v>0.94</v>
      </c>
      <c r="I3137" s="338"/>
    </row>
    <row r="3138" spans="2:9">
      <c r="B3138" s="651" t="s">
        <v>23</v>
      </c>
      <c r="C3138" s="1356">
        <v>7232</v>
      </c>
      <c r="D3138" s="747" t="str">
        <f t="shared" si="99"/>
        <v>IN7232</v>
      </c>
      <c r="E3138" s="1336">
        <v>1.024</v>
      </c>
      <c r="F3138" s="644">
        <f t="shared" si="100"/>
        <v>1.022</v>
      </c>
      <c r="G3138" s="748" t="s">
        <v>280</v>
      </c>
      <c r="H3138" s="1337">
        <v>0.38</v>
      </c>
      <c r="I3138" s="338"/>
    </row>
    <row r="3139" spans="2:9">
      <c r="B3139" s="651" t="s">
        <v>23</v>
      </c>
      <c r="C3139" s="1356">
        <v>7309</v>
      </c>
      <c r="D3139" s="747" t="str">
        <f t="shared" si="99"/>
        <v>IN7309</v>
      </c>
      <c r="E3139" s="1336">
        <v>1.458</v>
      </c>
      <c r="F3139" s="644">
        <f t="shared" si="100"/>
        <v>1.4119999999999999</v>
      </c>
      <c r="G3139" s="748" t="s">
        <v>280</v>
      </c>
      <c r="H3139" s="1337">
        <v>0.33</v>
      </c>
      <c r="I3139" s="338"/>
    </row>
    <row r="3140" spans="2:9">
      <c r="B3140" s="651" t="s">
        <v>23</v>
      </c>
      <c r="C3140" s="1356">
        <v>7313</v>
      </c>
      <c r="D3140" s="747" t="str">
        <f t="shared" si="99"/>
        <v>IN7313</v>
      </c>
      <c r="E3140" s="1336">
        <v>1.458</v>
      </c>
      <c r="F3140" s="644">
        <f t="shared" si="100"/>
        <v>1.4119999999999999</v>
      </c>
      <c r="G3140" s="748" t="s">
        <v>280</v>
      </c>
      <c r="H3140" s="1337">
        <v>0.33</v>
      </c>
      <c r="I3140" s="338"/>
    </row>
    <row r="3141" spans="2:9">
      <c r="B3141" s="651" t="s">
        <v>23</v>
      </c>
      <c r="C3141" s="1356">
        <v>7317</v>
      </c>
      <c r="D3141" s="747" t="str">
        <f t="shared" si="99"/>
        <v>IN7317</v>
      </c>
      <c r="E3141" s="1336">
        <v>1.458</v>
      </c>
      <c r="F3141" s="644">
        <f t="shared" si="100"/>
        <v>1.4119999999999999</v>
      </c>
      <c r="G3141" s="748" t="s">
        <v>280</v>
      </c>
      <c r="H3141" s="1337">
        <v>0.33</v>
      </c>
      <c r="I3141" s="338"/>
    </row>
    <row r="3142" spans="2:9">
      <c r="B3142" s="651" t="s">
        <v>23</v>
      </c>
      <c r="C3142" s="1356">
        <v>7327</v>
      </c>
      <c r="D3142" s="747" t="str">
        <f t="shared" si="99"/>
        <v>IN7327</v>
      </c>
      <c r="E3142" s="1336">
        <v>1.458</v>
      </c>
      <c r="F3142" s="644">
        <f t="shared" si="100"/>
        <v>1.4119999999999999</v>
      </c>
      <c r="G3142" s="748" t="s">
        <v>280</v>
      </c>
      <c r="H3142" s="1337">
        <v>0.33</v>
      </c>
      <c r="I3142" s="338"/>
    </row>
    <row r="3143" spans="2:9">
      <c r="B3143" s="651" t="s">
        <v>23</v>
      </c>
      <c r="C3143" s="1356">
        <v>7333</v>
      </c>
      <c r="D3143" s="747" t="str">
        <f t="shared" si="99"/>
        <v>IN7333</v>
      </c>
      <c r="E3143" s="1336">
        <v>1.458</v>
      </c>
      <c r="F3143" s="644">
        <f t="shared" si="100"/>
        <v>1.4119999999999999</v>
      </c>
      <c r="G3143" s="748" t="s">
        <v>280</v>
      </c>
      <c r="H3143" s="1337">
        <v>0.33</v>
      </c>
      <c r="I3143" s="338"/>
    </row>
    <row r="3144" spans="2:9">
      <c r="B3144" s="651" t="s">
        <v>23</v>
      </c>
      <c r="C3144" s="1356">
        <v>7335</v>
      </c>
      <c r="D3144" s="747" t="str">
        <f t="shared" si="99"/>
        <v>IN7335</v>
      </c>
      <c r="E3144" s="1336">
        <v>1.048</v>
      </c>
      <c r="F3144" s="644">
        <f t="shared" si="100"/>
        <v>1.0429999999999999</v>
      </c>
      <c r="G3144" s="748" t="s">
        <v>280</v>
      </c>
      <c r="H3144" s="1337">
        <v>0.38</v>
      </c>
      <c r="I3144" s="338"/>
    </row>
    <row r="3145" spans="2:9">
      <c r="B3145" s="651" t="s">
        <v>23</v>
      </c>
      <c r="C3145" s="1356">
        <v>7337</v>
      </c>
      <c r="D3145" s="747" t="str">
        <f t="shared" si="99"/>
        <v>IN7337</v>
      </c>
      <c r="E3145" s="1336">
        <v>1.458</v>
      </c>
      <c r="F3145" s="644">
        <f t="shared" si="100"/>
        <v>1.4119999999999999</v>
      </c>
      <c r="G3145" s="748" t="s">
        <v>280</v>
      </c>
      <c r="H3145" s="1337">
        <v>0.33</v>
      </c>
      <c r="I3145" s="338"/>
    </row>
    <row r="3146" spans="2:9">
      <c r="B3146" s="651" t="s">
        <v>23</v>
      </c>
      <c r="C3146" s="1356">
        <v>7350</v>
      </c>
      <c r="D3146" s="747" t="str">
        <f t="shared" si="99"/>
        <v>IN7350</v>
      </c>
      <c r="E3146" s="1336">
        <v>1.278</v>
      </c>
      <c r="F3146" s="644">
        <f t="shared" si="100"/>
        <v>1.25</v>
      </c>
      <c r="G3146" s="748" t="s">
        <v>280</v>
      </c>
      <c r="H3146" s="1337">
        <v>0.33</v>
      </c>
      <c r="I3146" s="338"/>
    </row>
    <row r="3147" spans="2:9">
      <c r="B3147" s="651" t="s">
        <v>23</v>
      </c>
      <c r="C3147" s="1356">
        <v>7360</v>
      </c>
      <c r="D3147" s="747" t="str">
        <f t="shared" ref="D3147:D3210" si="101">B3147&amp;TEXT(C3147,"0000")</f>
        <v>IN7360</v>
      </c>
      <c r="E3147" s="1336">
        <v>1.042</v>
      </c>
      <c r="F3147" s="644">
        <f t="shared" ref="F3147:F3210" si="102">IF(E3147="NA","NA",ROUND((E3147-1)*0.9+1,3))</f>
        <v>1.038</v>
      </c>
      <c r="G3147" s="748" t="s">
        <v>280</v>
      </c>
      <c r="H3147" s="1337">
        <v>0.43</v>
      </c>
      <c r="I3147" s="338"/>
    </row>
    <row r="3148" spans="2:9">
      <c r="B3148" s="651" t="s">
        <v>23</v>
      </c>
      <c r="C3148" s="1356">
        <v>7370</v>
      </c>
      <c r="D3148" s="747" t="str">
        <f t="shared" si="101"/>
        <v>IN7370</v>
      </c>
      <c r="E3148" s="1336">
        <v>1.012</v>
      </c>
      <c r="F3148" s="644">
        <f t="shared" si="102"/>
        <v>1.0109999999999999</v>
      </c>
      <c r="G3148" s="748" t="s">
        <v>280</v>
      </c>
      <c r="H3148" s="1337">
        <v>0.68</v>
      </c>
      <c r="I3148" s="338"/>
    </row>
    <row r="3149" spans="2:9">
      <c r="B3149" s="651" t="s">
        <v>23</v>
      </c>
      <c r="C3149" s="1356">
        <v>7380</v>
      </c>
      <c r="D3149" s="747" t="str">
        <f t="shared" si="101"/>
        <v>IN7380</v>
      </c>
      <c r="E3149" s="1336">
        <v>0.96</v>
      </c>
      <c r="F3149" s="644">
        <f t="shared" si="102"/>
        <v>0.96399999999999997</v>
      </c>
      <c r="G3149" s="748" t="s">
        <v>280</v>
      </c>
      <c r="H3149" s="1337">
        <v>0.47</v>
      </c>
      <c r="I3149" s="338"/>
    </row>
    <row r="3150" spans="2:9">
      <c r="B3150" s="651" t="s">
        <v>23</v>
      </c>
      <c r="C3150" s="1356">
        <v>7382</v>
      </c>
      <c r="D3150" s="747" t="str">
        <f t="shared" si="101"/>
        <v>IN7382</v>
      </c>
      <c r="E3150" s="1336">
        <v>0.92700000000000005</v>
      </c>
      <c r="F3150" s="644">
        <f t="shared" si="102"/>
        <v>0.93400000000000005</v>
      </c>
      <c r="G3150" s="748" t="s">
        <v>280</v>
      </c>
      <c r="H3150" s="1337">
        <v>0.4</v>
      </c>
      <c r="I3150" s="338"/>
    </row>
    <row r="3151" spans="2:9">
      <c r="B3151" s="651" t="s">
        <v>23</v>
      </c>
      <c r="C3151" s="1356">
        <v>7390</v>
      </c>
      <c r="D3151" s="747" t="str">
        <f t="shared" si="101"/>
        <v>IN7390</v>
      </c>
      <c r="E3151" s="1336">
        <v>0.9</v>
      </c>
      <c r="F3151" s="644">
        <f t="shared" si="102"/>
        <v>0.91</v>
      </c>
      <c r="G3151" s="748" t="s">
        <v>280</v>
      </c>
      <c r="H3151" s="1337">
        <v>0.43</v>
      </c>
      <c r="I3151" s="338"/>
    </row>
    <row r="3152" spans="2:9">
      <c r="B3152" s="651" t="s">
        <v>23</v>
      </c>
      <c r="C3152" s="1356">
        <v>7394</v>
      </c>
      <c r="D3152" s="747" t="str">
        <f t="shared" si="101"/>
        <v>IN7394</v>
      </c>
      <c r="E3152" s="1336">
        <v>1.458</v>
      </c>
      <c r="F3152" s="644">
        <f t="shared" si="102"/>
        <v>1.4119999999999999</v>
      </c>
      <c r="G3152" s="748" t="s">
        <v>280</v>
      </c>
      <c r="H3152" s="1337">
        <v>0.33</v>
      </c>
      <c r="I3152" s="338"/>
    </row>
    <row r="3153" spans="2:9">
      <c r="B3153" s="651" t="s">
        <v>23</v>
      </c>
      <c r="C3153" s="1356">
        <v>7395</v>
      </c>
      <c r="D3153" s="747" t="str">
        <f t="shared" si="101"/>
        <v>IN7395</v>
      </c>
      <c r="E3153" s="1336">
        <v>1.458</v>
      </c>
      <c r="F3153" s="644">
        <f t="shared" si="102"/>
        <v>1.4119999999999999</v>
      </c>
      <c r="G3153" s="748" t="s">
        <v>280</v>
      </c>
      <c r="H3153" s="1337">
        <v>0.33</v>
      </c>
      <c r="I3153" s="338"/>
    </row>
    <row r="3154" spans="2:9">
      <c r="B3154" s="651" t="s">
        <v>23</v>
      </c>
      <c r="C3154" s="1356">
        <v>7398</v>
      </c>
      <c r="D3154" s="747" t="str">
        <f t="shared" si="101"/>
        <v>IN7398</v>
      </c>
      <c r="E3154" s="1336">
        <v>1.458</v>
      </c>
      <c r="F3154" s="644">
        <f t="shared" si="102"/>
        <v>1.4119999999999999</v>
      </c>
      <c r="G3154" s="748" t="s">
        <v>280</v>
      </c>
      <c r="H3154" s="1337">
        <v>0.33</v>
      </c>
      <c r="I3154" s="338"/>
    </row>
    <row r="3155" spans="2:9">
      <c r="B3155" s="651" t="s">
        <v>23</v>
      </c>
      <c r="C3155" s="1356">
        <v>7402</v>
      </c>
      <c r="D3155" s="747" t="str">
        <f t="shared" si="101"/>
        <v>IN7402</v>
      </c>
      <c r="E3155" s="1336">
        <v>1.056</v>
      </c>
      <c r="F3155" s="644">
        <f t="shared" si="102"/>
        <v>1.05</v>
      </c>
      <c r="G3155" s="748" t="s">
        <v>280</v>
      </c>
      <c r="H3155" s="1337">
        <v>0.08</v>
      </c>
      <c r="I3155" s="338"/>
    </row>
    <row r="3156" spans="2:9">
      <c r="B3156" s="651" t="s">
        <v>23</v>
      </c>
      <c r="C3156" s="1356">
        <v>7403</v>
      </c>
      <c r="D3156" s="747" t="str">
        <f t="shared" si="101"/>
        <v>IN7403</v>
      </c>
      <c r="E3156" s="1336">
        <v>1.0349999999999999</v>
      </c>
      <c r="F3156" s="644">
        <f t="shared" si="102"/>
        <v>1.032</v>
      </c>
      <c r="G3156" s="748" t="s">
        <v>280</v>
      </c>
      <c r="H3156" s="1337">
        <v>0.37</v>
      </c>
      <c r="I3156" s="338"/>
    </row>
    <row r="3157" spans="2:9">
      <c r="B3157" s="651" t="s">
        <v>23</v>
      </c>
      <c r="C3157" s="1356">
        <v>7405</v>
      </c>
      <c r="D3157" s="747" t="str">
        <f t="shared" si="101"/>
        <v>IN7405</v>
      </c>
      <c r="E3157" s="1336">
        <v>1.0660000000000001</v>
      </c>
      <c r="F3157" s="644">
        <f t="shared" si="102"/>
        <v>1.0589999999999999</v>
      </c>
      <c r="G3157" s="748" t="s">
        <v>280</v>
      </c>
      <c r="H3157" s="1337">
        <v>0.39</v>
      </c>
      <c r="I3157" s="338"/>
    </row>
    <row r="3158" spans="2:9">
      <c r="B3158" s="651" t="s">
        <v>23</v>
      </c>
      <c r="C3158" s="1356">
        <v>7420</v>
      </c>
      <c r="D3158" s="747" t="str">
        <f t="shared" si="101"/>
        <v>IN7420</v>
      </c>
      <c r="E3158" s="1336">
        <v>1.04</v>
      </c>
      <c r="F3158" s="644">
        <f t="shared" si="102"/>
        <v>1.036</v>
      </c>
      <c r="G3158" s="748" t="s">
        <v>280</v>
      </c>
      <c r="H3158" s="1337">
        <v>0.44</v>
      </c>
      <c r="I3158" s="338"/>
    </row>
    <row r="3159" spans="2:9">
      <c r="B3159" s="651" t="s">
        <v>23</v>
      </c>
      <c r="C3159" s="1356">
        <v>7421</v>
      </c>
      <c r="D3159" s="747" t="str">
        <f t="shared" si="101"/>
        <v>IN7421</v>
      </c>
      <c r="E3159" s="1336">
        <v>0.95199999999999996</v>
      </c>
      <c r="F3159" s="644">
        <f t="shared" si="102"/>
        <v>0.95699999999999996</v>
      </c>
      <c r="G3159" s="748" t="s">
        <v>280</v>
      </c>
      <c r="H3159" s="1337">
        <v>0.36</v>
      </c>
      <c r="I3159" s="338"/>
    </row>
    <row r="3160" spans="2:9">
      <c r="B3160" s="651" t="s">
        <v>23</v>
      </c>
      <c r="C3160" s="1356">
        <v>7422</v>
      </c>
      <c r="D3160" s="747" t="str">
        <f t="shared" si="101"/>
        <v>IN7422</v>
      </c>
      <c r="E3160" s="1336">
        <v>1.01</v>
      </c>
      <c r="F3160" s="644">
        <f t="shared" si="102"/>
        <v>1.0089999999999999</v>
      </c>
      <c r="G3160" s="748" t="s">
        <v>280</v>
      </c>
      <c r="H3160" s="1337">
        <v>0.39</v>
      </c>
      <c r="I3160" s="338"/>
    </row>
    <row r="3161" spans="2:9">
      <c r="B3161" s="651" t="s">
        <v>23</v>
      </c>
      <c r="C3161" s="1356">
        <v>7425</v>
      </c>
      <c r="D3161" s="747" t="str">
        <f t="shared" si="101"/>
        <v>IN7425</v>
      </c>
      <c r="E3161" s="1336">
        <v>1.115</v>
      </c>
      <c r="F3161" s="644">
        <f t="shared" si="102"/>
        <v>1.1040000000000001</v>
      </c>
      <c r="G3161" s="748" t="s">
        <v>280</v>
      </c>
      <c r="H3161" s="1337">
        <v>0.38</v>
      </c>
      <c r="I3161" s="338"/>
    </row>
    <row r="3162" spans="2:9">
      <c r="B3162" s="651" t="s">
        <v>23</v>
      </c>
      <c r="C3162" s="1356">
        <v>7431</v>
      </c>
      <c r="D3162" s="747" t="str">
        <f t="shared" si="101"/>
        <v>IN7431</v>
      </c>
      <c r="E3162" s="1336">
        <v>1.0640000000000001</v>
      </c>
      <c r="F3162" s="644">
        <f t="shared" si="102"/>
        <v>1.0580000000000001</v>
      </c>
      <c r="G3162" s="748" t="s">
        <v>280</v>
      </c>
      <c r="H3162" s="1337">
        <v>0.31</v>
      </c>
      <c r="I3162" s="338"/>
    </row>
    <row r="3163" spans="2:9">
      <c r="B3163" s="651" t="s">
        <v>23</v>
      </c>
      <c r="C3163" s="1356">
        <v>7445</v>
      </c>
      <c r="D3163" s="747" t="str">
        <f t="shared" si="101"/>
        <v>IN7445</v>
      </c>
      <c r="E3163" s="1336">
        <v>1.181</v>
      </c>
      <c r="F3163" s="644">
        <f t="shared" si="102"/>
        <v>1.163</v>
      </c>
      <c r="G3163" s="748" t="s">
        <v>280</v>
      </c>
      <c r="H3163" s="1337">
        <v>0.14000000000000001</v>
      </c>
      <c r="I3163" s="338"/>
    </row>
    <row r="3164" spans="2:9">
      <c r="B3164" s="651" t="s">
        <v>23</v>
      </c>
      <c r="C3164" s="1356">
        <v>7453</v>
      </c>
      <c r="D3164" s="747" t="str">
        <f t="shared" si="101"/>
        <v>IN7453</v>
      </c>
      <c r="E3164" s="1336">
        <v>1.458</v>
      </c>
      <c r="F3164" s="644">
        <f t="shared" si="102"/>
        <v>1.4119999999999999</v>
      </c>
      <c r="G3164" s="748" t="s">
        <v>280</v>
      </c>
      <c r="H3164" s="1337">
        <v>0.33</v>
      </c>
      <c r="I3164" s="338"/>
    </row>
    <row r="3165" spans="2:9">
      <c r="B3165" s="651" t="s">
        <v>23</v>
      </c>
      <c r="C3165" s="1356">
        <v>7502</v>
      </c>
      <c r="D3165" s="747" t="str">
        <f t="shared" si="101"/>
        <v>IN7502</v>
      </c>
      <c r="E3165" s="1336">
        <v>1.077</v>
      </c>
      <c r="F3165" s="644">
        <f t="shared" si="102"/>
        <v>1.069</v>
      </c>
      <c r="G3165" s="748" t="s">
        <v>280</v>
      </c>
      <c r="H3165" s="1337">
        <v>0.42</v>
      </c>
      <c r="I3165" s="338"/>
    </row>
    <row r="3166" spans="2:9">
      <c r="B3166" s="651" t="s">
        <v>23</v>
      </c>
      <c r="C3166" s="1356">
        <v>7515</v>
      </c>
      <c r="D3166" s="747" t="str">
        <f t="shared" si="101"/>
        <v>IN7515</v>
      </c>
      <c r="E3166" s="1336">
        <v>1.206</v>
      </c>
      <c r="F3166" s="644">
        <f t="shared" si="102"/>
        <v>1.1850000000000001</v>
      </c>
      <c r="G3166" s="748" t="s">
        <v>280</v>
      </c>
      <c r="H3166" s="1337">
        <v>0.3</v>
      </c>
      <c r="I3166" s="338"/>
    </row>
    <row r="3167" spans="2:9">
      <c r="B3167" s="651" t="s">
        <v>23</v>
      </c>
      <c r="C3167" s="1356">
        <v>7520</v>
      </c>
      <c r="D3167" s="747" t="str">
        <f t="shared" si="101"/>
        <v>IN7520</v>
      </c>
      <c r="E3167" s="1336">
        <v>1.042</v>
      </c>
      <c r="F3167" s="644">
        <f t="shared" si="102"/>
        <v>1.038</v>
      </c>
      <c r="G3167" s="748" t="s">
        <v>280</v>
      </c>
      <c r="H3167" s="1337">
        <v>0.41</v>
      </c>
      <c r="I3167" s="338"/>
    </row>
    <row r="3168" spans="2:9">
      <c r="B3168" s="651" t="s">
        <v>23</v>
      </c>
      <c r="C3168" s="1356">
        <v>7538</v>
      </c>
      <c r="D3168" s="747" t="str">
        <f t="shared" si="101"/>
        <v>IN7538</v>
      </c>
      <c r="E3168" s="1336">
        <v>1.298</v>
      </c>
      <c r="F3168" s="644">
        <f t="shared" si="102"/>
        <v>1.268</v>
      </c>
      <c r="G3168" s="748" t="s">
        <v>280</v>
      </c>
      <c r="H3168" s="1337">
        <v>0.33</v>
      </c>
      <c r="I3168" s="338"/>
    </row>
    <row r="3169" spans="2:9">
      <c r="B3169" s="651" t="s">
        <v>23</v>
      </c>
      <c r="C3169" s="1356">
        <v>7539</v>
      </c>
      <c r="D3169" s="747" t="str">
        <f t="shared" si="101"/>
        <v>IN7539</v>
      </c>
      <c r="E3169" s="1336">
        <v>0.96699999999999997</v>
      </c>
      <c r="F3169" s="644">
        <f t="shared" si="102"/>
        <v>0.97</v>
      </c>
      <c r="G3169" s="748" t="s">
        <v>280</v>
      </c>
      <c r="H3169" s="1337">
        <v>0.3</v>
      </c>
      <c r="I3169" s="338"/>
    </row>
    <row r="3170" spans="2:9">
      <c r="B3170" s="651" t="s">
        <v>23</v>
      </c>
      <c r="C3170" s="1356">
        <v>7540</v>
      </c>
      <c r="D3170" s="747" t="str">
        <f t="shared" si="101"/>
        <v>IN7540</v>
      </c>
      <c r="E3170" s="1336">
        <v>0.98499999999999999</v>
      </c>
      <c r="F3170" s="644">
        <f t="shared" si="102"/>
        <v>0.98699999999999999</v>
      </c>
      <c r="G3170" s="748" t="s">
        <v>280</v>
      </c>
      <c r="H3170" s="1337">
        <v>0.3</v>
      </c>
      <c r="I3170" s="338"/>
    </row>
    <row r="3171" spans="2:9">
      <c r="B3171" s="651" t="s">
        <v>23</v>
      </c>
      <c r="C3171" s="1356">
        <v>7580</v>
      </c>
      <c r="D3171" s="747" t="str">
        <f t="shared" si="101"/>
        <v>IN7580</v>
      </c>
      <c r="E3171" s="1336">
        <v>1.095</v>
      </c>
      <c r="F3171" s="644">
        <f t="shared" si="102"/>
        <v>1.0860000000000001</v>
      </c>
      <c r="G3171" s="748" t="s">
        <v>280</v>
      </c>
      <c r="H3171" s="1337">
        <v>0.34</v>
      </c>
      <c r="I3171" s="338"/>
    </row>
    <row r="3172" spans="2:9">
      <c r="B3172" s="651" t="s">
        <v>23</v>
      </c>
      <c r="C3172" s="1356">
        <v>7590</v>
      </c>
      <c r="D3172" s="747" t="str">
        <f t="shared" si="101"/>
        <v>IN7590</v>
      </c>
      <c r="E3172" s="1336">
        <v>1.06</v>
      </c>
      <c r="F3172" s="644">
        <f t="shared" si="102"/>
        <v>1.054</v>
      </c>
      <c r="G3172" s="748" t="s">
        <v>280</v>
      </c>
      <c r="H3172" s="1337">
        <v>0.43</v>
      </c>
      <c r="I3172" s="338"/>
    </row>
    <row r="3173" spans="2:9">
      <c r="B3173" s="651" t="s">
        <v>23</v>
      </c>
      <c r="C3173" s="1356">
        <v>7600</v>
      </c>
      <c r="D3173" s="747" t="str">
        <f t="shared" si="101"/>
        <v>IN7600</v>
      </c>
      <c r="E3173" s="1336">
        <v>1.006</v>
      </c>
      <c r="F3173" s="644">
        <f t="shared" si="102"/>
        <v>1.0049999999999999</v>
      </c>
      <c r="G3173" s="748" t="s">
        <v>280</v>
      </c>
      <c r="H3173" s="1337">
        <v>0.4</v>
      </c>
      <c r="I3173" s="338"/>
    </row>
    <row r="3174" spans="2:9">
      <c r="B3174" s="651" t="s">
        <v>23</v>
      </c>
      <c r="C3174" s="1356">
        <v>7605</v>
      </c>
      <c r="D3174" s="747" t="str">
        <f t="shared" si="101"/>
        <v>IN7605</v>
      </c>
      <c r="E3174" s="1336">
        <v>1.2769999999999999</v>
      </c>
      <c r="F3174" s="644">
        <f t="shared" si="102"/>
        <v>1.2490000000000001</v>
      </c>
      <c r="G3174" s="748" t="s">
        <v>280</v>
      </c>
      <c r="H3174" s="1337">
        <v>0.27</v>
      </c>
      <c r="I3174" s="338"/>
    </row>
    <row r="3175" spans="2:9">
      <c r="B3175" s="651" t="s">
        <v>23</v>
      </c>
      <c r="C3175" s="1356">
        <v>7610</v>
      </c>
      <c r="D3175" s="747" t="str">
        <f t="shared" si="101"/>
        <v>IN7610</v>
      </c>
      <c r="E3175" s="1336">
        <v>1.0329999999999999</v>
      </c>
      <c r="F3175" s="644">
        <f t="shared" si="102"/>
        <v>1.03</v>
      </c>
      <c r="G3175" s="748" t="s">
        <v>280</v>
      </c>
      <c r="H3175" s="1337">
        <v>0.05</v>
      </c>
      <c r="I3175" s="338"/>
    </row>
    <row r="3176" spans="2:9">
      <c r="B3176" s="651" t="s">
        <v>23</v>
      </c>
      <c r="C3176" s="1356">
        <v>7698</v>
      </c>
      <c r="D3176" s="747" t="str">
        <f t="shared" si="101"/>
        <v>IN7698</v>
      </c>
      <c r="E3176" s="1336">
        <v>0.92300000000000004</v>
      </c>
      <c r="F3176" s="644">
        <f t="shared" si="102"/>
        <v>0.93100000000000005</v>
      </c>
      <c r="G3176" s="748" t="s">
        <v>280</v>
      </c>
      <c r="H3176" s="1337">
        <v>0.28999999999999998</v>
      </c>
      <c r="I3176" s="338"/>
    </row>
    <row r="3177" spans="2:9">
      <c r="B3177" s="651" t="s">
        <v>23</v>
      </c>
      <c r="C3177" s="1356">
        <v>7699</v>
      </c>
      <c r="D3177" s="747" t="str">
        <f t="shared" si="101"/>
        <v>IN7699</v>
      </c>
      <c r="E3177" s="1336">
        <v>1.0429999999999999</v>
      </c>
      <c r="F3177" s="644">
        <f t="shared" si="102"/>
        <v>1.0389999999999999</v>
      </c>
      <c r="G3177" s="748" t="s">
        <v>280</v>
      </c>
      <c r="H3177" s="1337">
        <v>0.52</v>
      </c>
      <c r="I3177" s="338"/>
    </row>
    <row r="3178" spans="2:9">
      <c r="B3178" s="651" t="s">
        <v>23</v>
      </c>
      <c r="C3178" s="1356">
        <v>7705</v>
      </c>
      <c r="D3178" s="747" t="str">
        <f t="shared" si="101"/>
        <v>IN7705</v>
      </c>
      <c r="E3178" s="1336">
        <v>0.92800000000000005</v>
      </c>
      <c r="F3178" s="644">
        <f t="shared" si="102"/>
        <v>0.93500000000000005</v>
      </c>
      <c r="G3178" s="748" t="s">
        <v>280</v>
      </c>
      <c r="H3178" s="1337">
        <v>0.56999999999999995</v>
      </c>
      <c r="I3178" s="338"/>
    </row>
    <row r="3179" spans="2:9">
      <c r="B3179" s="651" t="s">
        <v>23</v>
      </c>
      <c r="C3179" s="1356">
        <v>7710</v>
      </c>
      <c r="D3179" s="747" t="str">
        <f t="shared" si="101"/>
        <v>IN7710</v>
      </c>
      <c r="E3179" s="1336">
        <v>0.91100000000000003</v>
      </c>
      <c r="F3179" s="644">
        <f t="shared" si="102"/>
        <v>0.92</v>
      </c>
      <c r="G3179" s="748" t="s">
        <v>280</v>
      </c>
      <c r="H3179" s="1337">
        <v>0.42</v>
      </c>
      <c r="I3179" s="338"/>
    </row>
    <row r="3180" spans="2:9">
      <c r="B3180" s="651" t="s">
        <v>23</v>
      </c>
      <c r="C3180" s="1356">
        <v>7711</v>
      </c>
      <c r="D3180" s="747" t="str">
        <f t="shared" si="101"/>
        <v>IN7711</v>
      </c>
      <c r="E3180" s="1336">
        <v>1.0289999999999999</v>
      </c>
      <c r="F3180" s="644">
        <f t="shared" si="102"/>
        <v>1.026</v>
      </c>
      <c r="G3180" s="748" t="s">
        <v>280</v>
      </c>
      <c r="H3180" s="1337">
        <v>0.53</v>
      </c>
      <c r="I3180" s="338"/>
    </row>
    <row r="3181" spans="2:9">
      <c r="B3181" s="651" t="s">
        <v>23</v>
      </c>
      <c r="C3181" s="1356">
        <v>7720</v>
      </c>
      <c r="D3181" s="747" t="str">
        <f t="shared" si="101"/>
        <v>IN7720</v>
      </c>
      <c r="E3181" s="1336">
        <v>0.98799999999999999</v>
      </c>
      <c r="F3181" s="644">
        <f t="shared" si="102"/>
        <v>0.98899999999999999</v>
      </c>
      <c r="G3181" s="748" t="s">
        <v>280</v>
      </c>
      <c r="H3181" s="1337">
        <v>0.28000000000000003</v>
      </c>
      <c r="I3181" s="338"/>
    </row>
    <row r="3182" spans="2:9">
      <c r="B3182" s="651" t="s">
        <v>23</v>
      </c>
      <c r="C3182" s="1356">
        <v>7725</v>
      </c>
      <c r="D3182" s="747" t="str">
        <f t="shared" si="101"/>
        <v>IN7725</v>
      </c>
      <c r="E3182" s="1336">
        <v>1.0429999999999999</v>
      </c>
      <c r="F3182" s="644">
        <f t="shared" si="102"/>
        <v>1.0389999999999999</v>
      </c>
      <c r="G3182" s="748" t="s">
        <v>280</v>
      </c>
      <c r="H3182" s="1337">
        <v>0.52</v>
      </c>
      <c r="I3182" s="338"/>
    </row>
    <row r="3183" spans="2:9">
      <c r="B3183" s="651" t="s">
        <v>23</v>
      </c>
      <c r="C3183" s="1356">
        <v>7732</v>
      </c>
      <c r="D3183" s="747" t="str">
        <f t="shared" si="101"/>
        <v>IN7732</v>
      </c>
      <c r="E3183" s="1336">
        <v>1.181</v>
      </c>
      <c r="F3183" s="644">
        <f t="shared" si="102"/>
        <v>1.163</v>
      </c>
      <c r="G3183" s="748" t="s">
        <v>280</v>
      </c>
      <c r="H3183" s="1337">
        <v>0.14000000000000001</v>
      </c>
      <c r="I3183" s="338"/>
    </row>
    <row r="3184" spans="2:9">
      <c r="B3184" s="651" t="s">
        <v>23</v>
      </c>
      <c r="C3184" s="1356">
        <v>7855</v>
      </c>
      <c r="D3184" s="747" t="str">
        <f t="shared" si="101"/>
        <v>IN7855</v>
      </c>
      <c r="E3184" s="1336">
        <v>1.2310000000000001</v>
      </c>
      <c r="F3184" s="644">
        <f t="shared" si="102"/>
        <v>1.208</v>
      </c>
      <c r="G3184" s="748" t="s">
        <v>280</v>
      </c>
      <c r="H3184" s="1337">
        <v>0.33</v>
      </c>
      <c r="I3184" s="338"/>
    </row>
    <row r="3185" spans="2:9">
      <c r="B3185" s="651" t="s">
        <v>23</v>
      </c>
      <c r="C3185" s="1356">
        <v>8001</v>
      </c>
      <c r="D3185" s="747" t="str">
        <f t="shared" si="101"/>
        <v>IN8001</v>
      </c>
      <c r="E3185" s="1336">
        <v>0.89200000000000002</v>
      </c>
      <c r="F3185" s="644">
        <f t="shared" si="102"/>
        <v>0.90300000000000002</v>
      </c>
      <c r="G3185" s="748" t="s">
        <v>280</v>
      </c>
      <c r="H3185" s="1337">
        <v>0.31</v>
      </c>
      <c r="I3185" s="338"/>
    </row>
    <row r="3186" spans="2:9">
      <c r="B3186" s="651" t="s">
        <v>23</v>
      </c>
      <c r="C3186" s="1356">
        <v>8002</v>
      </c>
      <c r="D3186" s="747" t="str">
        <f t="shared" si="101"/>
        <v>IN8002</v>
      </c>
      <c r="E3186" s="1336">
        <v>0.90600000000000003</v>
      </c>
      <c r="F3186" s="644">
        <f t="shared" si="102"/>
        <v>0.91500000000000004</v>
      </c>
      <c r="G3186" s="748" t="s">
        <v>280</v>
      </c>
      <c r="H3186" s="1337">
        <v>0.28999999999999998</v>
      </c>
      <c r="I3186" s="338"/>
    </row>
    <row r="3187" spans="2:9">
      <c r="B3187" s="651" t="s">
        <v>23</v>
      </c>
      <c r="C3187" s="1356">
        <v>8006</v>
      </c>
      <c r="D3187" s="747" t="str">
        <f t="shared" si="101"/>
        <v>IN8006</v>
      </c>
      <c r="E3187" s="1336">
        <v>0.90400000000000003</v>
      </c>
      <c r="F3187" s="644">
        <f t="shared" si="102"/>
        <v>0.91400000000000003</v>
      </c>
      <c r="G3187" s="748" t="s">
        <v>280</v>
      </c>
      <c r="H3187" s="1337">
        <v>0.25</v>
      </c>
      <c r="I3187" s="338"/>
    </row>
    <row r="3188" spans="2:9">
      <c r="B3188" s="651" t="s">
        <v>23</v>
      </c>
      <c r="C3188" s="1356">
        <v>8008</v>
      </c>
      <c r="D3188" s="747" t="str">
        <f t="shared" si="101"/>
        <v>IN8008</v>
      </c>
      <c r="E3188" s="1336">
        <v>0.92</v>
      </c>
      <c r="F3188" s="644">
        <f t="shared" si="102"/>
        <v>0.92800000000000005</v>
      </c>
      <c r="G3188" s="748" t="s">
        <v>280</v>
      </c>
      <c r="H3188" s="1337">
        <v>0.21</v>
      </c>
      <c r="I3188" s="338"/>
    </row>
    <row r="3189" spans="2:9">
      <c r="B3189" s="651" t="s">
        <v>23</v>
      </c>
      <c r="C3189" s="1356">
        <v>8010</v>
      </c>
      <c r="D3189" s="747" t="str">
        <f t="shared" si="101"/>
        <v>IN8010</v>
      </c>
      <c r="E3189" s="1336">
        <v>0.95299999999999996</v>
      </c>
      <c r="F3189" s="644">
        <f t="shared" si="102"/>
        <v>0.95799999999999996</v>
      </c>
      <c r="G3189" s="748" t="s">
        <v>280</v>
      </c>
      <c r="H3189" s="1337">
        <v>0.2</v>
      </c>
      <c r="I3189" s="338"/>
    </row>
    <row r="3190" spans="2:9">
      <c r="B3190" s="651" t="s">
        <v>23</v>
      </c>
      <c r="C3190" s="1356">
        <v>8013</v>
      </c>
      <c r="D3190" s="747" t="str">
        <f t="shared" si="101"/>
        <v>IN8013</v>
      </c>
      <c r="E3190" s="1336">
        <v>1.2270000000000001</v>
      </c>
      <c r="F3190" s="644">
        <f t="shared" si="102"/>
        <v>1.204</v>
      </c>
      <c r="G3190" s="748" t="s">
        <v>280</v>
      </c>
      <c r="H3190" s="1337">
        <v>0.13</v>
      </c>
      <c r="I3190" s="338"/>
    </row>
    <row r="3191" spans="2:9">
      <c r="B3191" s="651" t="s">
        <v>23</v>
      </c>
      <c r="C3191" s="1356">
        <v>8015</v>
      </c>
      <c r="D3191" s="747" t="str">
        <f t="shared" si="101"/>
        <v>IN8015</v>
      </c>
      <c r="E3191" s="1336">
        <v>0.85199999999999998</v>
      </c>
      <c r="F3191" s="644">
        <f t="shared" si="102"/>
        <v>0.86699999999999999</v>
      </c>
      <c r="G3191" s="748" t="s">
        <v>280</v>
      </c>
      <c r="H3191" s="1337">
        <v>0.22</v>
      </c>
      <c r="I3191" s="338"/>
    </row>
    <row r="3192" spans="2:9">
      <c r="B3192" s="651" t="s">
        <v>23</v>
      </c>
      <c r="C3192" s="1356">
        <v>8017</v>
      </c>
      <c r="D3192" s="747" t="str">
        <f t="shared" si="101"/>
        <v>IN8017</v>
      </c>
      <c r="E3192" s="1336">
        <v>0.997</v>
      </c>
      <c r="F3192" s="644">
        <f t="shared" si="102"/>
        <v>0.997</v>
      </c>
      <c r="G3192" s="748" t="s">
        <v>280</v>
      </c>
      <c r="H3192" s="1337">
        <v>0.17</v>
      </c>
      <c r="I3192" s="338"/>
    </row>
    <row r="3193" spans="2:9">
      <c r="B3193" s="651" t="s">
        <v>23</v>
      </c>
      <c r="C3193" s="1356">
        <v>8018</v>
      </c>
      <c r="D3193" s="747" t="str">
        <f t="shared" si="101"/>
        <v>IN8018</v>
      </c>
      <c r="E3193" s="1336">
        <v>0.88</v>
      </c>
      <c r="F3193" s="644">
        <f t="shared" si="102"/>
        <v>0.89200000000000002</v>
      </c>
      <c r="G3193" s="748" t="s">
        <v>280</v>
      </c>
      <c r="H3193" s="1337">
        <v>0.38</v>
      </c>
      <c r="I3193" s="338"/>
    </row>
    <row r="3194" spans="2:9">
      <c r="B3194" s="651" t="s">
        <v>23</v>
      </c>
      <c r="C3194" s="1356">
        <v>8021</v>
      </c>
      <c r="D3194" s="747" t="str">
        <f t="shared" si="101"/>
        <v>IN8021</v>
      </c>
      <c r="E3194" s="1336">
        <v>0.94899999999999995</v>
      </c>
      <c r="F3194" s="644">
        <f t="shared" si="102"/>
        <v>0.95399999999999996</v>
      </c>
      <c r="G3194" s="748" t="s">
        <v>280</v>
      </c>
      <c r="H3194" s="1337">
        <v>0.33</v>
      </c>
      <c r="I3194" s="338"/>
    </row>
    <row r="3195" spans="2:9">
      <c r="B3195" s="651" t="s">
        <v>23</v>
      </c>
      <c r="C3195" s="1356">
        <v>8031</v>
      </c>
      <c r="D3195" s="747" t="str">
        <f t="shared" si="101"/>
        <v>IN8031</v>
      </c>
      <c r="E3195" s="1336">
        <v>0.89500000000000002</v>
      </c>
      <c r="F3195" s="644">
        <f t="shared" si="102"/>
        <v>0.90600000000000003</v>
      </c>
      <c r="G3195" s="748" t="s">
        <v>280</v>
      </c>
      <c r="H3195" s="1337">
        <v>0.34</v>
      </c>
      <c r="I3195" s="338"/>
    </row>
    <row r="3196" spans="2:9">
      <c r="B3196" s="651" t="s">
        <v>23</v>
      </c>
      <c r="C3196" s="1356">
        <v>8032</v>
      </c>
      <c r="D3196" s="747" t="str">
        <f t="shared" si="101"/>
        <v>IN8032</v>
      </c>
      <c r="E3196" s="1336">
        <v>0.88300000000000001</v>
      </c>
      <c r="F3196" s="644">
        <f t="shared" si="102"/>
        <v>0.89500000000000002</v>
      </c>
      <c r="G3196" s="748" t="s">
        <v>280</v>
      </c>
      <c r="H3196" s="1337">
        <v>0.33</v>
      </c>
      <c r="I3196" s="338"/>
    </row>
    <row r="3197" spans="2:9">
      <c r="B3197" s="651" t="s">
        <v>23</v>
      </c>
      <c r="C3197" s="1356">
        <v>8033</v>
      </c>
      <c r="D3197" s="747" t="str">
        <f t="shared" si="101"/>
        <v>IN8033</v>
      </c>
      <c r="E3197" s="1336">
        <v>0.83399999999999996</v>
      </c>
      <c r="F3197" s="644">
        <f t="shared" si="102"/>
        <v>0.85099999999999998</v>
      </c>
      <c r="G3197" s="748" t="s">
        <v>280</v>
      </c>
      <c r="H3197" s="1337">
        <v>0.37</v>
      </c>
      <c r="I3197" s="338"/>
    </row>
    <row r="3198" spans="2:9">
      <c r="B3198" s="651" t="s">
        <v>23</v>
      </c>
      <c r="C3198" s="1356">
        <v>8037</v>
      </c>
      <c r="D3198" s="747" t="str">
        <f t="shared" si="101"/>
        <v>IN8037</v>
      </c>
      <c r="E3198" s="1336">
        <v>0.88300000000000001</v>
      </c>
      <c r="F3198" s="644">
        <f t="shared" si="102"/>
        <v>0.89500000000000002</v>
      </c>
      <c r="G3198" s="748" t="s">
        <v>280</v>
      </c>
      <c r="H3198" s="1337">
        <v>0.54</v>
      </c>
      <c r="I3198" s="338"/>
    </row>
    <row r="3199" spans="2:9">
      <c r="B3199" s="651" t="s">
        <v>23</v>
      </c>
      <c r="C3199" s="1356">
        <v>8039</v>
      </c>
      <c r="D3199" s="747" t="str">
        <f t="shared" si="101"/>
        <v>IN8039</v>
      </c>
      <c r="E3199" s="1336">
        <v>1.0089999999999999</v>
      </c>
      <c r="F3199" s="644">
        <f t="shared" si="102"/>
        <v>1.008</v>
      </c>
      <c r="G3199" s="748" t="s">
        <v>280</v>
      </c>
      <c r="H3199" s="1337">
        <v>0.31</v>
      </c>
      <c r="I3199" s="338"/>
    </row>
    <row r="3200" spans="2:9">
      <c r="B3200" s="651" t="s">
        <v>23</v>
      </c>
      <c r="C3200" s="1356">
        <v>8044</v>
      </c>
      <c r="D3200" s="747" t="str">
        <f t="shared" si="101"/>
        <v>IN8044</v>
      </c>
      <c r="E3200" s="1336">
        <v>0.871</v>
      </c>
      <c r="F3200" s="644">
        <f t="shared" si="102"/>
        <v>0.88400000000000001</v>
      </c>
      <c r="G3200" s="748" t="s">
        <v>280</v>
      </c>
      <c r="H3200" s="1337">
        <v>0.34</v>
      </c>
      <c r="I3200" s="338"/>
    </row>
    <row r="3201" spans="2:9">
      <c r="B3201" s="651" t="s">
        <v>23</v>
      </c>
      <c r="C3201" s="1356">
        <v>8045</v>
      </c>
      <c r="D3201" s="747" t="str">
        <f t="shared" si="101"/>
        <v>IN8045</v>
      </c>
      <c r="E3201" s="1336">
        <v>0.98399999999999999</v>
      </c>
      <c r="F3201" s="644">
        <f t="shared" si="102"/>
        <v>0.98599999999999999</v>
      </c>
      <c r="G3201" s="748" t="s">
        <v>280</v>
      </c>
      <c r="H3201" s="1337">
        <v>0.15</v>
      </c>
      <c r="I3201" s="338"/>
    </row>
    <row r="3202" spans="2:9">
      <c r="B3202" s="651" t="s">
        <v>23</v>
      </c>
      <c r="C3202" s="1356">
        <v>8046</v>
      </c>
      <c r="D3202" s="747" t="str">
        <f t="shared" si="101"/>
        <v>IN8046</v>
      </c>
      <c r="E3202" s="1336">
        <v>1.004</v>
      </c>
      <c r="F3202" s="644">
        <f t="shared" si="102"/>
        <v>1.004</v>
      </c>
      <c r="G3202" s="748" t="s">
        <v>280</v>
      </c>
      <c r="H3202" s="1337">
        <v>0.27</v>
      </c>
      <c r="I3202" s="338"/>
    </row>
    <row r="3203" spans="2:9">
      <c r="B3203" s="651" t="s">
        <v>23</v>
      </c>
      <c r="C3203" s="1356">
        <v>8047</v>
      </c>
      <c r="D3203" s="747" t="str">
        <f t="shared" si="101"/>
        <v>IN8047</v>
      </c>
      <c r="E3203" s="1336">
        <v>0.872</v>
      </c>
      <c r="F3203" s="644">
        <f t="shared" si="102"/>
        <v>0.88500000000000001</v>
      </c>
      <c r="G3203" s="748" t="s">
        <v>280</v>
      </c>
      <c r="H3203" s="1337">
        <v>0.28999999999999998</v>
      </c>
      <c r="I3203" s="338"/>
    </row>
    <row r="3204" spans="2:9">
      <c r="B3204" s="651" t="s">
        <v>23</v>
      </c>
      <c r="C3204" s="1356">
        <v>8058</v>
      </c>
      <c r="D3204" s="747" t="str">
        <f t="shared" si="101"/>
        <v>IN8058</v>
      </c>
      <c r="E3204" s="1336">
        <v>0.90800000000000003</v>
      </c>
      <c r="F3204" s="644">
        <f t="shared" si="102"/>
        <v>0.91700000000000004</v>
      </c>
      <c r="G3204" s="748" t="s">
        <v>280</v>
      </c>
      <c r="H3204" s="1337">
        <v>0.24</v>
      </c>
      <c r="I3204" s="338"/>
    </row>
    <row r="3205" spans="2:9">
      <c r="B3205" s="651" t="s">
        <v>23</v>
      </c>
      <c r="C3205" s="1356">
        <v>8072</v>
      </c>
      <c r="D3205" s="747" t="str">
        <f t="shared" si="101"/>
        <v>IN8072</v>
      </c>
      <c r="E3205" s="1336">
        <v>0.96299999999999997</v>
      </c>
      <c r="F3205" s="644">
        <f t="shared" si="102"/>
        <v>0.96699999999999997</v>
      </c>
      <c r="G3205" s="748" t="s">
        <v>280</v>
      </c>
      <c r="H3205" s="1337">
        <v>0.22</v>
      </c>
      <c r="I3205" s="338"/>
    </row>
    <row r="3206" spans="2:9">
      <c r="B3206" s="651" t="s">
        <v>23</v>
      </c>
      <c r="C3206" s="1356">
        <v>8102</v>
      </c>
      <c r="D3206" s="747" t="str">
        <f t="shared" si="101"/>
        <v>IN8102</v>
      </c>
      <c r="E3206" s="1336">
        <v>1.024</v>
      </c>
      <c r="F3206" s="644">
        <f t="shared" si="102"/>
        <v>1.022</v>
      </c>
      <c r="G3206" s="748" t="s">
        <v>280</v>
      </c>
      <c r="H3206" s="1337">
        <v>0.2</v>
      </c>
      <c r="I3206" s="338"/>
    </row>
    <row r="3207" spans="2:9">
      <c r="B3207" s="651" t="s">
        <v>23</v>
      </c>
      <c r="C3207" s="1356">
        <v>8103</v>
      </c>
      <c r="D3207" s="747" t="str">
        <f t="shared" si="101"/>
        <v>IN8103</v>
      </c>
      <c r="E3207" s="1336">
        <v>0.92500000000000004</v>
      </c>
      <c r="F3207" s="644">
        <f t="shared" si="102"/>
        <v>0.93300000000000005</v>
      </c>
      <c r="G3207" s="748" t="s">
        <v>280</v>
      </c>
      <c r="H3207" s="1337">
        <v>0.28999999999999998</v>
      </c>
      <c r="I3207" s="338"/>
    </row>
    <row r="3208" spans="2:9">
      <c r="B3208" s="651" t="s">
        <v>23</v>
      </c>
      <c r="C3208" s="1356">
        <v>8106</v>
      </c>
      <c r="D3208" s="747" t="str">
        <f t="shared" si="101"/>
        <v>IN8106</v>
      </c>
      <c r="E3208" s="1336">
        <v>0.98199999999999998</v>
      </c>
      <c r="F3208" s="644">
        <f t="shared" si="102"/>
        <v>0.98399999999999999</v>
      </c>
      <c r="G3208" s="748" t="s">
        <v>280</v>
      </c>
      <c r="H3208" s="1337">
        <v>0.53</v>
      </c>
      <c r="I3208" s="338"/>
    </row>
    <row r="3209" spans="2:9">
      <c r="B3209" s="651" t="s">
        <v>23</v>
      </c>
      <c r="C3209" s="1356">
        <v>8107</v>
      </c>
      <c r="D3209" s="747" t="str">
        <f t="shared" si="101"/>
        <v>IN8107</v>
      </c>
      <c r="E3209" s="1336">
        <v>1.1140000000000001</v>
      </c>
      <c r="F3209" s="644">
        <f t="shared" si="102"/>
        <v>1.103</v>
      </c>
      <c r="G3209" s="748" t="s">
        <v>280</v>
      </c>
      <c r="H3209" s="1337">
        <v>0.28000000000000003</v>
      </c>
      <c r="I3209" s="338"/>
    </row>
    <row r="3210" spans="2:9">
      <c r="B3210" s="651" t="s">
        <v>23</v>
      </c>
      <c r="C3210" s="1356">
        <v>8111</v>
      </c>
      <c r="D3210" s="747" t="str">
        <f t="shared" si="101"/>
        <v>IN8111</v>
      </c>
      <c r="E3210" s="1336">
        <v>0.996</v>
      </c>
      <c r="F3210" s="644">
        <f t="shared" si="102"/>
        <v>0.996</v>
      </c>
      <c r="G3210" s="748" t="s">
        <v>280</v>
      </c>
      <c r="H3210" s="1337">
        <v>0.3</v>
      </c>
      <c r="I3210" s="338"/>
    </row>
    <row r="3211" spans="2:9">
      <c r="B3211" s="651" t="s">
        <v>23</v>
      </c>
      <c r="C3211" s="1356">
        <v>8116</v>
      </c>
      <c r="D3211" s="747" t="str">
        <f t="shared" ref="D3211:D3274" si="103">B3211&amp;TEXT(C3211,"0000")</f>
        <v>IN8116</v>
      </c>
      <c r="E3211" s="1336">
        <v>1.0629999999999999</v>
      </c>
      <c r="F3211" s="644">
        <f t="shared" ref="F3211:F3274" si="104">IF(E3211="NA","NA",ROUND((E3211-1)*0.9+1,3))</f>
        <v>1.0569999999999999</v>
      </c>
      <c r="G3211" s="748" t="s">
        <v>280</v>
      </c>
      <c r="H3211" s="1337">
        <v>0.27</v>
      </c>
      <c r="I3211" s="338"/>
    </row>
    <row r="3212" spans="2:9">
      <c r="B3212" s="651" t="s">
        <v>23</v>
      </c>
      <c r="C3212" s="1356">
        <v>8203</v>
      </c>
      <c r="D3212" s="747" t="str">
        <f t="shared" si="103"/>
        <v>IN8203</v>
      </c>
      <c r="E3212" s="1336">
        <v>0.89400000000000002</v>
      </c>
      <c r="F3212" s="644">
        <f t="shared" si="104"/>
        <v>0.90500000000000003</v>
      </c>
      <c r="G3212" s="748" t="s">
        <v>280</v>
      </c>
      <c r="H3212" s="1337">
        <v>0.53</v>
      </c>
      <c r="I3212" s="338"/>
    </row>
    <row r="3213" spans="2:9">
      <c r="B3213" s="651" t="s">
        <v>23</v>
      </c>
      <c r="C3213" s="1356">
        <v>8204</v>
      </c>
      <c r="D3213" s="747" t="str">
        <f t="shared" si="103"/>
        <v>IN8204</v>
      </c>
      <c r="E3213" s="1336">
        <v>0.97099999999999997</v>
      </c>
      <c r="F3213" s="644">
        <f t="shared" si="104"/>
        <v>0.97399999999999998</v>
      </c>
      <c r="G3213" s="748" t="s">
        <v>280</v>
      </c>
      <c r="H3213" s="1337">
        <v>0.36</v>
      </c>
      <c r="I3213" s="338"/>
    </row>
    <row r="3214" spans="2:9">
      <c r="B3214" s="651" t="s">
        <v>23</v>
      </c>
      <c r="C3214" s="1356">
        <v>8209</v>
      </c>
      <c r="D3214" s="747" t="str">
        <f t="shared" si="103"/>
        <v>IN8209</v>
      </c>
      <c r="E3214" s="1336">
        <v>0.94199999999999995</v>
      </c>
      <c r="F3214" s="644">
        <f t="shared" si="104"/>
        <v>0.94799999999999995</v>
      </c>
      <c r="G3214" s="748" t="s">
        <v>280</v>
      </c>
      <c r="H3214" s="1337">
        <v>0.34</v>
      </c>
      <c r="I3214" s="338"/>
    </row>
    <row r="3215" spans="2:9">
      <c r="B3215" s="651" t="s">
        <v>23</v>
      </c>
      <c r="C3215" s="1356">
        <v>8215</v>
      </c>
      <c r="D3215" s="747" t="str">
        <f t="shared" si="103"/>
        <v>IN8215</v>
      </c>
      <c r="E3215" s="1336">
        <v>1.038</v>
      </c>
      <c r="F3215" s="644">
        <f t="shared" si="104"/>
        <v>1.034</v>
      </c>
      <c r="G3215" s="748" t="s">
        <v>280</v>
      </c>
      <c r="H3215" s="1337">
        <v>0.25</v>
      </c>
      <c r="I3215" s="338"/>
    </row>
    <row r="3216" spans="2:9">
      <c r="B3216" s="651" t="s">
        <v>23</v>
      </c>
      <c r="C3216" s="1356">
        <v>8227</v>
      </c>
      <c r="D3216" s="747" t="str">
        <f t="shared" si="103"/>
        <v>IN8227</v>
      </c>
      <c r="E3216" s="1336">
        <v>1.3560000000000001</v>
      </c>
      <c r="F3216" s="644">
        <f t="shared" si="104"/>
        <v>1.32</v>
      </c>
      <c r="G3216" s="748" t="s">
        <v>280</v>
      </c>
      <c r="H3216" s="1337">
        <v>0.28000000000000003</v>
      </c>
      <c r="I3216" s="338"/>
    </row>
    <row r="3217" spans="2:9">
      <c r="B3217" s="651" t="s">
        <v>23</v>
      </c>
      <c r="C3217" s="1356">
        <v>8232</v>
      </c>
      <c r="D3217" s="747" t="str">
        <f t="shared" si="103"/>
        <v>IN8232</v>
      </c>
      <c r="E3217" s="1336">
        <v>0.96299999999999997</v>
      </c>
      <c r="F3217" s="644">
        <f t="shared" si="104"/>
        <v>0.96699999999999997</v>
      </c>
      <c r="G3217" s="748" t="s">
        <v>280</v>
      </c>
      <c r="H3217" s="1337">
        <v>0.45</v>
      </c>
      <c r="I3217" s="338"/>
    </row>
    <row r="3218" spans="2:9">
      <c r="B3218" s="651" t="s">
        <v>23</v>
      </c>
      <c r="C3218" s="1356">
        <v>8233</v>
      </c>
      <c r="D3218" s="747" t="str">
        <f t="shared" si="103"/>
        <v>IN8233</v>
      </c>
      <c r="E3218" s="1336">
        <v>0.90300000000000002</v>
      </c>
      <c r="F3218" s="644">
        <f t="shared" si="104"/>
        <v>0.91300000000000003</v>
      </c>
      <c r="G3218" s="748" t="s">
        <v>280</v>
      </c>
      <c r="H3218" s="1337">
        <v>0.38</v>
      </c>
      <c r="I3218" s="338"/>
    </row>
    <row r="3219" spans="2:9">
      <c r="B3219" s="651" t="s">
        <v>23</v>
      </c>
      <c r="C3219" s="1356">
        <v>8235</v>
      </c>
      <c r="D3219" s="747" t="str">
        <f t="shared" si="103"/>
        <v>IN8235</v>
      </c>
      <c r="E3219" s="1336">
        <v>0.90500000000000003</v>
      </c>
      <c r="F3219" s="644">
        <f t="shared" si="104"/>
        <v>0.91500000000000004</v>
      </c>
      <c r="G3219" s="748" t="s">
        <v>280</v>
      </c>
      <c r="H3219" s="1337">
        <v>0.3</v>
      </c>
      <c r="I3219" s="338"/>
    </row>
    <row r="3220" spans="2:9">
      <c r="B3220" s="651" t="s">
        <v>23</v>
      </c>
      <c r="C3220" s="1356">
        <v>8263</v>
      </c>
      <c r="D3220" s="747" t="str">
        <f t="shared" si="103"/>
        <v>IN8263</v>
      </c>
      <c r="E3220" s="1336">
        <v>0.87</v>
      </c>
      <c r="F3220" s="644">
        <f t="shared" si="104"/>
        <v>0.88300000000000001</v>
      </c>
      <c r="G3220" s="748" t="s">
        <v>280</v>
      </c>
      <c r="H3220" s="1337">
        <v>0.34</v>
      </c>
      <c r="I3220" s="338"/>
    </row>
    <row r="3221" spans="2:9">
      <c r="B3221" s="651" t="s">
        <v>23</v>
      </c>
      <c r="C3221" s="1356">
        <v>8264</v>
      </c>
      <c r="D3221" s="747" t="str">
        <f t="shared" si="103"/>
        <v>IN8264</v>
      </c>
      <c r="E3221" s="1336">
        <v>0.93600000000000005</v>
      </c>
      <c r="F3221" s="644">
        <f t="shared" si="104"/>
        <v>0.94199999999999995</v>
      </c>
      <c r="G3221" s="748" t="s">
        <v>280</v>
      </c>
      <c r="H3221" s="1337">
        <v>0.32</v>
      </c>
      <c r="I3221" s="338"/>
    </row>
    <row r="3222" spans="2:9">
      <c r="B3222" s="651" t="s">
        <v>23</v>
      </c>
      <c r="C3222" s="1356">
        <v>8265</v>
      </c>
      <c r="D3222" s="747" t="str">
        <f t="shared" si="103"/>
        <v>IN8265</v>
      </c>
      <c r="E3222" s="1336">
        <v>1.0089999999999999</v>
      </c>
      <c r="F3222" s="644">
        <f t="shared" si="104"/>
        <v>1.008</v>
      </c>
      <c r="G3222" s="748" t="s">
        <v>280</v>
      </c>
      <c r="H3222" s="1337">
        <v>0.44</v>
      </c>
      <c r="I3222" s="338"/>
    </row>
    <row r="3223" spans="2:9">
      <c r="B3223" s="651" t="s">
        <v>23</v>
      </c>
      <c r="C3223" s="1356">
        <v>8279</v>
      </c>
      <c r="D3223" s="747" t="str">
        <f t="shared" si="103"/>
        <v>IN8279</v>
      </c>
      <c r="E3223" s="1336">
        <v>1.0209999999999999</v>
      </c>
      <c r="F3223" s="644">
        <f t="shared" si="104"/>
        <v>1.0189999999999999</v>
      </c>
      <c r="G3223" s="748" t="s">
        <v>280</v>
      </c>
      <c r="H3223" s="1337">
        <v>0.4</v>
      </c>
      <c r="I3223" s="338"/>
    </row>
    <row r="3224" spans="2:9">
      <c r="B3224" s="651" t="s">
        <v>23</v>
      </c>
      <c r="C3224" s="1356">
        <v>8288</v>
      </c>
      <c r="D3224" s="747" t="str">
        <f t="shared" si="103"/>
        <v>IN8288</v>
      </c>
      <c r="E3224" s="1336">
        <v>0.99299999999999999</v>
      </c>
      <c r="F3224" s="644">
        <f t="shared" si="104"/>
        <v>0.99399999999999999</v>
      </c>
      <c r="G3224" s="748" t="s">
        <v>280</v>
      </c>
      <c r="H3224" s="1337">
        <v>0.32</v>
      </c>
      <c r="I3224" s="338"/>
    </row>
    <row r="3225" spans="2:9">
      <c r="B3225" s="651" t="s">
        <v>23</v>
      </c>
      <c r="C3225" s="1356">
        <v>8291</v>
      </c>
      <c r="D3225" s="747" t="str">
        <f t="shared" si="103"/>
        <v>IN8291</v>
      </c>
      <c r="E3225" s="1336">
        <v>0.91300000000000003</v>
      </c>
      <c r="F3225" s="644">
        <f t="shared" si="104"/>
        <v>0.92200000000000004</v>
      </c>
      <c r="G3225" s="748" t="s">
        <v>280</v>
      </c>
      <c r="H3225" s="1337">
        <v>0.31</v>
      </c>
      <c r="I3225" s="338"/>
    </row>
    <row r="3226" spans="2:9">
      <c r="B3226" s="651" t="s">
        <v>23</v>
      </c>
      <c r="C3226" s="1356">
        <v>8292</v>
      </c>
      <c r="D3226" s="747" t="str">
        <f t="shared" si="103"/>
        <v>IN8292</v>
      </c>
      <c r="E3226" s="1336">
        <v>0.95799999999999996</v>
      </c>
      <c r="F3226" s="644">
        <f t="shared" si="104"/>
        <v>0.96199999999999997</v>
      </c>
      <c r="G3226" s="748" t="s">
        <v>280</v>
      </c>
      <c r="H3226" s="1337">
        <v>0.48</v>
      </c>
      <c r="I3226" s="338"/>
    </row>
    <row r="3227" spans="2:9">
      <c r="B3227" s="651" t="s">
        <v>23</v>
      </c>
      <c r="C3227" s="1356">
        <v>8293</v>
      </c>
      <c r="D3227" s="747" t="str">
        <f t="shared" si="103"/>
        <v>IN8293</v>
      </c>
      <c r="E3227" s="1336">
        <v>0.89300000000000002</v>
      </c>
      <c r="F3227" s="644">
        <f t="shared" si="104"/>
        <v>0.90400000000000003</v>
      </c>
      <c r="G3227" s="748" t="s">
        <v>280</v>
      </c>
      <c r="H3227" s="1337">
        <v>0.87</v>
      </c>
      <c r="I3227" s="338"/>
    </row>
    <row r="3228" spans="2:9">
      <c r="B3228" s="651" t="s">
        <v>23</v>
      </c>
      <c r="C3228" s="1356">
        <v>8304</v>
      </c>
      <c r="D3228" s="747" t="str">
        <f t="shared" si="103"/>
        <v>IN8304</v>
      </c>
      <c r="E3228" s="1336">
        <v>1.044</v>
      </c>
      <c r="F3228" s="644">
        <f t="shared" si="104"/>
        <v>1.04</v>
      </c>
      <c r="G3228" s="748" t="s">
        <v>280</v>
      </c>
      <c r="H3228" s="1337">
        <v>0.4</v>
      </c>
      <c r="I3228" s="338"/>
    </row>
    <row r="3229" spans="2:9">
      <c r="B3229" s="651" t="s">
        <v>23</v>
      </c>
      <c r="C3229" s="1356">
        <v>8350</v>
      </c>
      <c r="D3229" s="747" t="str">
        <f t="shared" si="103"/>
        <v>IN8350</v>
      </c>
      <c r="E3229" s="1336">
        <v>1.0780000000000001</v>
      </c>
      <c r="F3229" s="644">
        <f t="shared" si="104"/>
        <v>1.07</v>
      </c>
      <c r="G3229" s="748" t="s">
        <v>280</v>
      </c>
      <c r="H3229" s="1337">
        <v>0.37</v>
      </c>
      <c r="I3229" s="338"/>
    </row>
    <row r="3230" spans="2:9">
      <c r="B3230" s="651" t="s">
        <v>23</v>
      </c>
      <c r="C3230" s="1356">
        <v>8380</v>
      </c>
      <c r="D3230" s="747" t="str">
        <f t="shared" si="103"/>
        <v>IN8380</v>
      </c>
      <c r="E3230" s="1336">
        <v>1.0109999999999999</v>
      </c>
      <c r="F3230" s="644">
        <f t="shared" si="104"/>
        <v>1.01</v>
      </c>
      <c r="G3230" s="748" t="s">
        <v>280</v>
      </c>
      <c r="H3230" s="1337">
        <v>0.27</v>
      </c>
      <c r="I3230" s="338"/>
    </row>
    <row r="3231" spans="2:9">
      <c r="B3231" s="651" t="s">
        <v>23</v>
      </c>
      <c r="C3231" s="1356">
        <v>8381</v>
      </c>
      <c r="D3231" s="747" t="str">
        <f t="shared" si="103"/>
        <v>IN8381</v>
      </c>
      <c r="E3231" s="1336">
        <v>0.93200000000000005</v>
      </c>
      <c r="F3231" s="644">
        <f t="shared" si="104"/>
        <v>0.93899999999999995</v>
      </c>
      <c r="G3231" s="748" t="s">
        <v>280</v>
      </c>
      <c r="H3231" s="1337">
        <v>0.28000000000000003</v>
      </c>
      <c r="I3231" s="338"/>
    </row>
    <row r="3232" spans="2:9">
      <c r="B3232" s="651" t="s">
        <v>23</v>
      </c>
      <c r="C3232" s="1356">
        <v>8385</v>
      </c>
      <c r="D3232" s="747" t="str">
        <f t="shared" si="103"/>
        <v>IN8385</v>
      </c>
      <c r="E3232" s="1336">
        <v>1.02</v>
      </c>
      <c r="F3232" s="644">
        <f t="shared" si="104"/>
        <v>1.018</v>
      </c>
      <c r="G3232" s="748" t="s">
        <v>280</v>
      </c>
      <c r="H3232" s="1337">
        <v>0.32</v>
      </c>
      <c r="I3232" s="338"/>
    </row>
    <row r="3233" spans="2:9">
      <c r="B3233" s="651" t="s">
        <v>23</v>
      </c>
      <c r="C3233" s="1356">
        <v>8392</v>
      </c>
      <c r="D3233" s="747" t="str">
        <f t="shared" si="103"/>
        <v>IN8392</v>
      </c>
      <c r="E3233" s="1336">
        <v>0.91100000000000003</v>
      </c>
      <c r="F3233" s="644">
        <f t="shared" si="104"/>
        <v>0.92</v>
      </c>
      <c r="G3233" s="748" t="s">
        <v>280</v>
      </c>
      <c r="H3233" s="1337">
        <v>0.37</v>
      </c>
      <c r="I3233" s="338"/>
    </row>
    <row r="3234" spans="2:9">
      <c r="B3234" s="651" t="s">
        <v>23</v>
      </c>
      <c r="C3234" s="1356">
        <v>8393</v>
      </c>
      <c r="D3234" s="747" t="str">
        <f t="shared" si="103"/>
        <v>IN8393</v>
      </c>
      <c r="E3234" s="1336">
        <v>1.095</v>
      </c>
      <c r="F3234" s="644">
        <f t="shared" si="104"/>
        <v>1.0860000000000001</v>
      </c>
      <c r="G3234" s="748" t="s">
        <v>280</v>
      </c>
      <c r="H3234" s="1337">
        <v>0.22</v>
      </c>
      <c r="I3234" s="338"/>
    </row>
    <row r="3235" spans="2:9">
      <c r="B3235" s="651" t="s">
        <v>23</v>
      </c>
      <c r="C3235" s="1356">
        <v>8500</v>
      </c>
      <c r="D3235" s="747" t="str">
        <f t="shared" si="103"/>
        <v>IN8500</v>
      </c>
      <c r="E3235" s="1336">
        <v>1.016</v>
      </c>
      <c r="F3235" s="644">
        <f t="shared" si="104"/>
        <v>1.014</v>
      </c>
      <c r="G3235" s="748" t="s">
        <v>280</v>
      </c>
      <c r="H3235" s="1337">
        <v>0.42</v>
      </c>
      <c r="I3235" s="338"/>
    </row>
    <row r="3236" spans="2:9">
      <c r="B3236" s="651" t="s">
        <v>23</v>
      </c>
      <c r="C3236" s="1356">
        <v>8601</v>
      </c>
      <c r="D3236" s="747" t="str">
        <f t="shared" si="103"/>
        <v>IN8601</v>
      </c>
      <c r="E3236" s="1336">
        <v>1.165</v>
      </c>
      <c r="F3236" s="644">
        <f t="shared" si="104"/>
        <v>1.149</v>
      </c>
      <c r="G3236" s="748" t="s">
        <v>280</v>
      </c>
      <c r="H3236" s="1337">
        <v>0.05</v>
      </c>
      <c r="I3236" s="338"/>
    </row>
    <row r="3237" spans="2:9">
      <c r="B3237" s="651" t="s">
        <v>23</v>
      </c>
      <c r="C3237" s="1356">
        <v>8602</v>
      </c>
      <c r="D3237" s="747" t="str">
        <f t="shared" si="103"/>
        <v>IN8602</v>
      </c>
      <c r="E3237" s="1336">
        <v>0.97199999999999998</v>
      </c>
      <c r="F3237" s="644">
        <f t="shared" si="104"/>
        <v>0.97499999999999998</v>
      </c>
      <c r="G3237" s="748" t="s">
        <v>280</v>
      </c>
      <c r="H3237" s="1337">
        <v>0.05</v>
      </c>
      <c r="I3237" s="338"/>
    </row>
    <row r="3238" spans="2:9">
      <c r="B3238" s="651" t="s">
        <v>23</v>
      </c>
      <c r="C3238" s="1356">
        <v>8603</v>
      </c>
      <c r="D3238" s="747" t="str">
        <f t="shared" si="103"/>
        <v>IN8603</v>
      </c>
      <c r="E3238" s="1336">
        <v>0.97699999999999998</v>
      </c>
      <c r="F3238" s="644">
        <f t="shared" si="104"/>
        <v>0.97899999999999998</v>
      </c>
      <c r="G3238" s="748" t="s">
        <v>280</v>
      </c>
      <c r="H3238" s="1337">
        <v>0.05</v>
      </c>
      <c r="I3238" s="338"/>
    </row>
    <row r="3239" spans="2:9">
      <c r="B3239" s="651" t="s">
        <v>23</v>
      </c>
      <c r="C3239" s="1356">
        <v>8606</v>
      </c>
      <c r="D3239" s="747" t="str">
        <f t="shared" si="103"/>
        <v>IN8606</v>
      </c>
      <c r="E3239" s="1336">
        <v>0.93799999999999994</v>
      </c>
      <c r="F3239" s="644">
        <f t="shared" si="104"/>
        <v>0.94399999999999995</v>
      </c>
      <c r="G3239" s="748" t="s">
        <v>280</v>
      </c>
      <c r="H3239" s="1337">
        <v>0.3</v>
      </c>
      <c r="I3239" s="338"/>
    </row>
    <row r="3240" spans="2:9">
      <c r="B3240" s="651" t="s">
        <v>23</v>
      </c>
      <c r="C3240" s="1356">
        <v>8709</v>
      </c>
      <c r="D3240" s="747" t="str">
        <f t="shared" si="103"/>
        <v>IN8709</v>
      </c>
      <c r="E3240" s="1336">
        <v>1.458</v>
      </c>
      <c r="F3240" s="644">
        <f t="shared" si="104"/>
        <v>1.4119999999999999</v>
      </c>
      <c r="G3240" s="748" t="s">
        <v>280</v>
      </c>
      <c r="H3240" s="1337">
        <v>0.33</v>
      </c>
      <c r="I3240" s="338"/>
    </row>
    <row r="3241" spans="2:9">
      <c r="B3241" s="651" t="s">
        <v>23</v>
      </c>
      <c r="C3241" s="1356">
        <v>8719</v>
      </c>
      <c r="D3241" s="747" t="str">
        <f t="shared" si="103"/>
        <v>IN8719</v>
      </c>
      <c r="E3241" s="1336">
        <v>0.92200000000000004</v>
      </c>
      <c r="F3241" s="644">
        <f t="shared" si="104"/>
        <v>0.93</v>
      </c>
      <c r="G3241" s="748" t="s">
        <v>280</v>
      </c>
      <c r="H3241" s="1337">
        <v>0.3</v>
      </c>
      <c r="I3241" s="338"/>
    </row>
    <row r="3242" spans="2:9">
      <c r="B3242" s="651" t="s">
        <v>23</v>
      </c>
      <c r="C3242" s="1356">
        <v>8720</v>
      </c>
      <c r="D3242" s="747" t="str">
        <f t="shared" si="103"/>
        <v>IN8720</v>
      </c>
      <c r="E3242" s="1336">
        <v>0.95199999999999996</v>
      </c>
      <c r="F3242" s="644">
        <f t="shared" si="104"/>
        <v>0.95699999999999996</v>
      </c>
      <c r="G3242" s="748" t="s">
        <v>280</v>
      </c>
      <c r="H3242" s="1337">
        <v>0.22</v>
      </c>
      <c r="I3242" s="338"/>
    </row>
    <row r="3243" spans="2:9">
      <c r="B3243" s="651" t="s">
        <v>23</v>
      </c>
      <c r="C3243" s="1356">
        <v>8721</v>
      </c>
      <c r="D3243" s="747" t="str">
        <f t="shared" si="103"/>
        <v>IN8721</v>
      </c>
      <c r="E3243" s="1336">
        <v>0.88600000000000001</v>
      </c>
      <c r="F3243" s="644">
        <f t="shared" si="104"/>
        <v>0.89700000000000002</v>
      </c>
      <c r="G3243" s="748" t="s">
        <v>280</v>
      </c>
      <c r="H3243" s="1337">
        <v>0.05</v>
      </c>
      <c r="I3243" s="338"/>
    </row>
    <row r="3244" spans="2:9">
      <c r="B3244" s="651" t="s">
        <v>23</v>
      </c>
      <c r="C3244" s="1356">
        <v>8723</v>
      </c>
      <c r="D3244" s="747" t="str">
        <f t="shared" si="103"/>
        <v>IN8723</v>
      </c>
      <c r="E3244" s="1336">
        <v>1.254</v>
      </c>
      <c r="F3244" s="644">
        <f t="shared" si="104"/>
        <v>1.2290000000000001</v>
      </c>
      <c r="G3244" s="748" t="s">
        <v>280</v>
      </c>
      <c r="H3244" s="1337">
        <v>0.08</v>
      </c>
      <c r="I3244" s="338"/>
    </row>
    <row r="3245" spans="2:9">
      <c r="B3245" s="651" t="s">
        <v>23</v>
      </c>
      <c r="C3245" s="1356">
        <v>8725</v>
      </c>
      <c r="D3245" s="747" t="str">
        <f t="shared" si="103"/>
        <v>IN8725</v>
      </c>
      <c r="E3245" s="1336">
        <v>0.91</v>
      </c>
      <c r="F3245" s="644">
        <f t="shared" si="104"/>
        <v>0.91900000000000004</v>
      </c>
      <c r="G3245" s="748" t="s">
        <v>280</v>
      </c>
      <c r="H3245" s="1337">
        <v>0.32</v>
      </c>
      <c r="I3245" s="338"/>
    </row>
    <row r="3246" spans="2:9">
      <c r="B3246" s="651" t="s">
        <v>23</v>
      </c>
      <c r="C3246" s="1356">
        <v>8726</v>
      </c>
      <c r="D3246" s="747" t="str">
        <f t="shared" si="103"/>
        <v>IN8726</v>
      </c>
      <c r="E3246" s="1336">
        <v>1.181</v>
      </c>
      <c r="F3246" s="644">
        <f t="shared" si="104"/>
        <v>1.163</v>
      </c>
      <c r="G3246" s="748" t="s">
        <v>280</v>
      </c>
      <c r="H3246" s="1337">
        <v>0.14000000000000001</v>
      </c>
      <c r="I3246" s="338"/>
    </row>
    <row r="3247" spans="2:9">
      <c r="B3247" s="651" t="s">
        <v>23</v>
      </c>
      <c r="C3247" s="1356">
        <v>8734</v>
      </c>
      <c r="D3247" s="747" t="str">
        <f t="shared" si="103"/>
        <v>IN8734</v>
      </c>
      <c r="E3247" s="1336">
        <v>1.181</v>
      </c>
      <c r="F3247" s="644">
        <f t="shared" si="104"/>
        <v>1.163</v>
      </c>
      <c r="G3247" s="748" t="s">
        <v>280</v>
      </c>
      <c r="H3247" s="1337">
        <v>0.14000000000000001</v>
      </c>
      <c r="I3247" s="338"/>
    </row>
    <row r="3248" spans="2:9">
      <c r="B3248" s="651" t="s">
        <v>23</v>
      </c>
      <c r="C3248" s="1356">
        <v>8737</v>
      </c>
      <c r="D3248" s="747" t="str">
        <f t="shared" si="103"/>
        <v>IN8737</v>
      </c>
      <c r="E3248" s="1336">
        <v>1.0469999999999999</v>
      </c>
      <c r="F3248" s="644">
        <f t="shared" si="104"/>
        <v>1.042</v>
      </c>
      <c r="G3248" s="748" t="s">
        <v>280</v>
      </c>
      <c r="H3248" s="1337">
        <v>0.42</v>
      </c>
      <c r="I3248" s="338"/>
    </row>
    <row r="3249" spans="2:9">
      <c r="B3249" s="651" t="s">
        <v>23</v>
      </c>
      <c r="C3249" s="1356">
        <v>8738</v>
      </c>
      <c r="D3249" s="747" t="str">
        <f t="shared" si="103"/>
        <v>IN8738</v>
      </c>
      <c r="E3249" s="1336">
        <v>1.181</v>
      </c>
      <c r="F3249" s="644">
        <f t="shared" si="104"/>
        <v>1.163</v>
      </c>
      <c r="G3249" s="748" t="s">
        <v>280</v>
      </c>
      <c r="H3249" s="1337">
        <v>0.14000000000000001</v>
      </c>
      <c r="I3249" s="338"/>
    </row>
    <row r="3250" spans="2:9">
      <c r="B3250" s="651" t="s">
        <v>23</v>
      </c>
      <c r="C3250" s="1356">
        <v>8742</v>
      </c>
      <c r="D3250" s="747" t="str">
        <f t="shared" si="103"/>
        <v>IN8742</v>
      </c>
      <c r="E3250" s="1336">
        <v>1.1439999999999999</v>
      </c>
      <c r="F3250" s="644">
        <f t="shared" si="104"/>
        <v>1.1299999999999999</v>
      </c>
      <c r="G3250" s="748" t="s">
        <v>280</v>
      </c>
      <c r="H3250" s="1337">
        <v>0.05</v>
      </c>
      <c r="I3250" s="338"/>
    </row>
    <row r="3251" spans="2:9">
      <c r="B3251" s="651" t="s">
        <v>23</v>
      </c>
      <c r="C3251" s="1356">
        <v>8745</v>
      </c>
      <c r="D3251" s="747" t="str">
        <f t="shared" si="103"/>
        <v>IN8745</v>
      </c>
      <c r="E3251" s="1336">
        <v>0.95399999999999996</v>
      </c>
      <c r="F3251" s="644">
        <f t="shared" si="104"/>
        <v>0.95899999999999996</v>
      </c>
      <c r="G3251" s="748" t="s">
        <v>280</v>
      </c>
      <c r="H3251" s="1337">
        <v>0.32</v>
      </c>
      <c r="I3251" s="338"/>
    </row>
    <row r="3252" spans="2:9">
      <c r="B3252" s="651" t="s">
        <v>23</v>
      </c>
      <c r="C3252" s="1356">
        <v>8748</v>
      </c>
      <c r="D3252" s="747" t="str">
        <f t="shared" si="103"/>
        <v>IN8748</v>
      </c>
      <c r="E3252" s="1336">
        <v>1.2689999999999999</v>
      </c>
      <c r="F3252" s="644">
        <f t="shared" si="104"/>
        <v>1.242</v>
      </c>
      <c r="G3252" s="748" t="s">
        <v>280</v>
      </c>
      <c r="H3252" s="1337">
        <v>0.05</v>
      </c>
      <c r="I3252" s="338"/>
    </row>
    <row r="3253" spans="2:9">
      <c r="B3253" s="651" t="s">
        <v>23</v>
      </c>
      <c r="C3253" s="1356">
        <v>8755</v>
      </c>
      <c r="D3253" s="747" t="str">
        <f t="shared" si="103"/>
        <v>IN8755</v>
      </c>
      <c r="E3253" s="1336">
        <v>0.93400000000000005</v>
      </c>
      <c r="F3253" s="644">
        <f t="shared" si="104"/>
        <v>0.94099999999999995</v>
      </c>
      <c r="G3253" s="748" t="s">
        <v>280</v>
      </c>
      <c r="H3253" s="1337">
        <v>0.05</v>
      </c>
      <c r="I3253" s="338"/>
    </row>
    <row r="3254" spans="2:9">
      <c r="B3254" s="651" t="s">
        <v>23</v>
      </c>
      <c r="C3254" s="1356">
        <v>8799</v>
      </c>
      <c r="D3254" s="747" t="str">
        <f t="shared" si="103"/>
        <v>IN8799</v>
      </c>
      <c r="E3254" s="1336">
        <v>1.091</v>
      </c>
      <c r="F3254" s="644">
        <f t="shared" si="104"/>
        <v>1.0820000000000001</v>
      </c>
      <c r="G3254" s="748" t="s">
        <v>280</v>
      </c>
      <c r="H3254" s="1337">
        <v>0.05</v>
      </c>
      <c r="I3254" s="338"/>
    </row>
    <row r="3255" spans="2:9">
      <c r="B3255" s="651" t="s">
        <v>23</v>
      </c>
      <c r="C3255" s="1356">
        <v>8800</v>
      </c>
      <c r="D3255" s="747" t="str">
        <f t="shared" si="103"/>
        <v>IN8800</v>
      </c>
      <c r="E3255" s="1336">
        <v>1.0669999999999999</v>
      </c>
      <c r="F3255" s="644">
        <f t="shared" si="104"/>
        <v>1.06</v>
      </c>
      <c r="G3255" s="748" t="s">
        <v>280</v>
      </c>
      <c r="H3255" s="1337">
        <v>0.08</v>
      </c>
      <c r="I3255" s="338"/>
    </row>
    <row r="3256" spans="2:9">
      <c r="B3256" s="651" t="s">
        <v>23</v>
      </c>
      <c r="C3256" s="1356">
        <v>8803</v>
      </c>
      <c r="D3256" s="747" t="str">
        <f t="shared" si="103"/>
        <v>IN8803</v>
      </c>
      <c r="E3256" s="1336">
        <v>1.363</v>
      </c>
      <c r="F3256" s="644">
        <f t="shared" si="104"/>
        <v>1.327</v>
      </c>
      <c r="G3256" s="748" t="s">
        <v>280</v>
      </c>
      <c r="H3256" s="1337">
        <v>0.05</v>
      </c>
      <c r="I3256" s="338"/>
    </row>
    <row r="3257" spans="2:9">
      <c r="B3257" s="651" t="s">
        <v>23</v>
      </c>
      <c r="C3257" s="1356">
        <v>8805</v>
      </c>
      <c r="D3257" s="747" t="str">
        <f t="shared" si="103"/>
        <v>IN8805</v>
      </c>
      <c r="E3257" s="1336">
        <v>1.0389999999999999</v>
      </c>
      <c r="F3257" s="644">
        <f t="shared" si="104"/>
        <v>1.0349999999999999</v>
      </c>
      <c r="G3257" s="748" t="s">
        <v>280</v>
      </c>
      <c r="H3257" s="1337">
        <v>0.43</v>
      </c>
      <c r="I3257" s="338"/>
    </row>
    <row r="3258" spans="2:9">
      <c r="B3258" s="651" t="s">
        <v>23</v>
      </c>
      <c r="C3258" s="1356">
        <v>8810</v>
      </c>
      <c r="D3258" s="747" t="str">
        <f t="shared" si="103"/>
        <v>IN8810</v>
      </c>
      <c r="E3258" s="1336">
        <v>1.111</v>
      </c>
      <c r="F3258" s="644">
        <f t="shared" si="104"/>
        <v>1.1000000000000001</v>
      </c>
      <c r="G3258" s="748" t="s">
        <v>280</v>
      </c>
      <c r="H3258" s="1337">
        <v>0.05</v>
      </c>
      <c r="I3258" s="338"/>
    </row>
    <row r="3259" spans="2:9">
      <c r="B3259" s="651" t="s">
        <v>23</v>
      </c>
      <c r="C3259" s="1356">
        <v>8814</v>
      </c>
      <c r="D3259" s="747" t="str">
        <f t="shared" si="103"/>
        <v>IN8814</v>
      </c>
      <c r="E3259" s="1336">
        <v>0.90700000000000003</v>
      </c>
      <c r="F3259" s="644">
        <f t="shared" si="104"/>
        <v>0.91600000000000004</v>
      </c>
      <c r="G3259" s="748" t="s">
        <v>280</v>
      </c>
      <c r="H3259" s="1337">
        <v>0.09</v>
      </c>
      <c r="I3259" s="338"/>
    </row>
    <row r="3260" spans="2:9">
      <c r="B3260" s="651" t="s">
        <v>23</v>
      </c>
      <c r="C3260" s="1356">
        <v>8815</v>
      </c>
      <c r="D3260" s="747" t="str">
        <f t="shared" si="103"/>
        <v>IN8815</v>
      </c>
      <c r="E3260" s="1336">
        <v>0.90700000000000003</v>
      </c>
      <c r="F3260" s="644">
        <f t="shared" si="104"/>
        <v>0.91600000000000004</v>
      </c>
      <c r="G3260" s="748" t="s">
        <v>280</v>
      </c>
      <c r="H3260" s="1337">
        <v>0.09</v>
      </c>
      <c r="I3260" s="338"/>
    </row>
    <row r="3261" spans="2:9">
      <c r="B3261" s="651" t="s">
        <v>23</v>
      </c>
      <c r="C3261" s="1356">
        <v>8820</v>
      </c>
      <c r="D3261" s="747" t="str">
        <f t="shared" si="103"/>
        <v>IN8820</v>
      </c>
      <c r="E3261" s="1336">
        <v>1.042</v>
      </c>
      <c r="F3261" s="644">
        <f t="shared" si="104"/>
        <v>1.038</v>
      </c>
      <c r="G3261" s="748" t="s">
        <v>280</v>
      </c>
      <c r="H3261" s="1337">
        <v>0.05</v>
      </c>
      <c r="I3261" s="338"/>
    </row>
    <row r="3262" spans="2:9">
      <c r="B3262" s="651" t="s">
        <v>23</v>
      </c>
      <c r="C3262" s="1356">
        <v>8824</v>
      </c>
      <c r="D3262" s="747" t="str">
        <f t="shared" si="103"/>
        <v>IN8824</v>
      </c>
      <c r="E3262" s="1336">
        <v>0.84099999999999997</v>
      </c>
      <c r="F3262" s="644">
        <f t="shared" si="104"/>
        <v>0.85699999999999998</v>
      </c>
      <c r="G3262" s="748" t="s">
        <v>280</v>
      </c>
      <c r="H3262" s="1337">
        <v>0.39</v>
      </c>
      <c r="I3262" s="338"/>
    </row>
    <row r="3263" spans="2:9">
      <c r="B3263" s="651" t="s">
        <v>23</v>
      </c>
      <c r="C3263" s="1356">
        <v>8826</v>
      </c>
      <c r="D3263" s="747" t="str">
        <f t="shared" si="103"/>
        <v>IN8826</v>
      </c>
      <c r="E3263" s="1336">
        <v>0.90900000000000003</v>
      </c>
      <c r="F3263" s="644">
        <f t="shared" si="104"/>
        <v>0.91800000000000004</v>
      </c>
      <c r="G3263" s="748" t="s">
        <v>280</v>
      </c>
      <c r="H3263" s="1337">
        <v>0.28999999999999998</v>
      </c>
      <c r="I3263" s="338"/>
    </row>
    <row r="3264" spans="2:9">
      <c r="B3264" s="651" t="s">
        <v>23</v>
      </c>
      <c r="C3264" s="1356">
        <v>8831</v>
      </c>
      <c r="D3264" s="747" t="str">
        <f t="shared" si="103"/>
        <v>IN8831</v>
      </c>
      <c r="E3264" s="1336">
        <v>0.86299999999999999</v>
      </c>
      <c r="F3264" s="644">
        <f t="shared" si="104"/>
        <v>0.877</v>
      </c>
      <c r="G3264" s="748" t="s">
        <v>280</v>
      </c>
      <c r="H3264" s="1337">
        <v>0.19</v>
      </c>
      <c r="I3264" s="338"/>
    </row>
    <row r="3265" spans="2:9">
      <c r="B3265" s="651" t="s">
        <v>23</v>
      </c>
      <c r="C3265" s="1356">
        <v>8832</v>
      </c>
      <c r="D3265" s="747" t="str">
        <f t="shared" si="103"/>
        <v>IN8832</v>
      </c>
      <c r="E3265" s="1336">
        <v>1.0069999999999999</v>
      </c>
      <c r="F3265" s="644">
        <f t="shared" si="104"/>
        <v>1.006</v>
      </c>
      <c r="G3265" s="748" t="s">
        <v>280</v>
      </c>
      <c r="H3265" s="1337">
        <v>0.05</v>
      </c>
      <c r="I3265" s="338"/>
    </row>
    <row r="3266" spans="2:9">
      <c r="B3266" s="651" t="s">
        <v>23</v>
      </c>
      <c r="C3266" s="1356">
        <v>8833</v>
      </c>
      <c r="D3266" s="747" t="str">
        <f t="shared" si="103"/>
        <v>IN8833</v>
      </c>
      <c r="E3266" s="1336">
        <v>0.94</v>
      </c>
      <c r="F3266" s="644">
        <f t="shared" si="104"/>
        <v>0.94599999999999995</v>
      </c>
      <c r="G3266" s="748" t="s">
        <v>280</v>
      </c>
      <c r="H3266" s="1337">
        <v>0.12</v>
      </c>
      <c r="I3266" s="338"/>
    </row>
    <row r="3267" spans="2:9">
      <c r="B3267" s="651" t="s">
        <v>23</v>
      </c>
      <c r="C3267" s="1356">
        <v>8835</v>
      </c>
      <c r="D3267" s="747" t="str">
        <f t="shared" si="103"/>
        <v>IN8835</v>
      </c>
      <c r="E3267" s="1336">
        <v>0.83299999999999996</v>
      </c>
      <c r="F3267" s="644">
        <f t="shared" si="104"/>
        <v>0.85</v>
      </c>
      <c r="G3267" s="748" t="s">
        <v>280</v>
      </c>
      <c r="H3267" s="1337">
        <v>0.39</v>
      </c>
      <c r="I3267" s="338"/>
    </row>
    <row r="3268" spans="2:9">
      <c r="B3268" s="651" t="s">
        <v>23</v>
      </c>
      <c r="C3268" s="1356">
        <v>8842</v>
      </c>
      <c r="D3268" s="747" t="str">
        <f t="shared" si="103"/>
        <v>IN8842</v>
      </c>
      <c r="E3268" s="1336">
        <v>0.82799999999999996</v>
      </c>
      <c r="F3268" s="644">
        <f t="shared" si="104"/>
        <v>0.84499999999999997</v>
      </c>
      <c r="G3268" s="748" t="s">
        <v>280</v>
      </c>
      <c r="H3268" s="1337">
        <v>0.44</v>
      </c>
      <c r="I3268" s="338"/>
    </row>
    <row r="3269" spans="2:9">
      <c r="B3269" s="651" t="s">
        <v>23</v>
      </c>
      <c r="C3269" s="1356">
        <v>8855</v>
      </c>
      <c r="D3269" s="747" t="str">
        <f t="shared" si="103"/>
        <v>IN8855</v>
      </c>
      <c r="E3269" s="1336">
        <v>1.056</v>
      </c>
      <c r="F3269" s="644">
        <f t="shared" si="104"/>
        <v>1.05</v>
      </c>
      <c r="G3269" s="748" t="s">
        <v>280</v>
      </c>
      <c r="H3269" s="1337">
        <v>0.08</v>
      </c>
      <c r="I3269" s="338"/>
    </row>
    <row r="3270" spans="2:9">
      <c r="B3270" s="651" t="s">
        <v>23</v>
      </c>
      <c r="C3270" s="1356">
        <v>8856</v>
      </c>
      <c r="D3270" s="747" t="str">
        <f t="shared" si="103"/>
        <v>IN8856</v>
      </c>
      <c r="E3270" s="1336">
        <v>1.0660000000000001</v>
      </c>
      <c r="F3270" s="644">
        <f t="shared" si="104"/>
        <v>1.0589999999999999</v>
      </c>
      <c r="G3270" s="748" t="s">
        <v>280</v>
      </c>
      <c r="H3270" s="1337">
        <v>0.05</v>
      </c>
      <c r="I3270" s="338"/>
    </row>
    <row r="3271" spans="2:9">
      <c r="B3271" s="651" t="s">
        <v>23</v>
      </c>
      <c r="C3271" s="1356">
        <v>8864</v>
      </c>
      <c r="D3271" s="747" t="str">
        <f t="shared" si="103"/>
        <v>IN8864</v>
      </c>
      <c r="E3271" s="1336">
        <v>0.83199999999999996</v>
      </c>
      <c r="F3271" s="644">
        <f t="shared" si="104"/>
        <v>0.84899999999999998</v>
      </c>
      <c r="G3271" s="748" t="s">
        <v>280</v>
      </c>
      <c r="H3271" s="1337">
        <v>0.22</v>
      </c>
      <c r="I3271" s="338"/>
    </row>
    <row r="3272" spans="2:9">
      <c r="B3272" s="651" t="s">
        <v>23</v>
      </c>
      <c r="C3272" s="1356">
        <v>8868</v>
      </c>
      <c r="D3272" s="747" t="str">
        <f t="shared" si="103"/>
        <v>IN8868</v>
      </c>
      <c r="E3272" s="1336">
        <v>0.996</v>
      </c>
      <c r="F3272" s="644">
        <f t="shared" si="104"/>
        <v>0.996</v>
      </c>
      <c r="G3272" s="748" t="s">
        <v>280</v>
      </c>
      <c r="H3272" s="1337">
        <v>0.05</v>
      </c>
      <c r="I3272" s="338"/>
    </row>
    <row r="3273" spans="2:9">
      <c r="B3273" s="651" t="s">
        <v>23</v>
      </c>
      <c r="C3273" s="1356">
        <v>8869</v>
      </c>
      <c r="D3273" s="747" t="str">
        <f t="shared" si="103"/>
        <v>IN8869</v>
      </c>
      <c r="E3273" s="1336">
        <v>0.91100000000000003</v>
      </c>
      <c r="F3273" s="644">
        <f t="shared" si="104"/>
        <v>0.92</v>
      </c>
      <c r="G3273" s="748" t="s">
        <v>280</v>
      </c>
      <c r="H3273" s="1337">
        <v>0.15</v>
      </c>
      <c r="I3273" s="338"/>
    </row>
    <row r="3274" spans="2:9">
      <c r="B3274" s="651" t="s">
        <v>23</v>
      </c>
      <c r="C3274" s="1356">
        <v>8871</v>
      </c>
      <c r="D3274" s="747" t="str">
        <f t="shared" si="103"/>
        <v>IN8871</v>
      </c>
      <c r="E3274" s="1336">
        <v>1.0960000000000001</v>
      </c>
      <c r="F3274" s="644">
        <f t="shared" si="104"/>
        <v>1.0860000000000001</v>
      </c>
      <c r="G3274" s="748" t="s">
        <v>280</v>
      </c>
      <c r="H3274" s="1337">
        <v>0.05</v>
      </c>
      <c r="I3274" s="338"/>
    </row>
    <row r="3275" spans="2:9">
      <c r="B3275" s="651" t="s">
        <v>23</v>
      </c>
      <c r="C3275" s="1356">
        <v>8901</v>
      </c>
      <c r="D3275" s="747" t="str">
        <f t="shared" ref="D3275:D3338" si="105">B3275&amp;TEXT(C3275,"0000")</f>
        <v>IN8901</v>
      </c>
      <c r="E3275" s="1336">
        <v>1.141</v>
      </c>
      <c r="F3275" s="644">
        <f t="shared" ref="F3275:F3338" si="106">IF(E3275="NA","NA",ROUND((E3275-1)*0.9+1,3))</f>
        <v>1.127</v>
      </c>
      <c r="G3275" s="748" t="s">
        <v>280</v>
      </c>
      <c r="H3275" s="1337">
        <v>0.05</v>
      </c>
      <c r="I3275" s="338"/>
    </row>
    <row r="3276" spans="2:9">
      <c r="B3276" s="651" t="s">
        <v>23</v>
      </c>
      <c r="C3276" s="1356">
        <v>9012</v>
      </c>
      <c r="D3276" s="747" t="str">
        <f t="shared" si="105"/>
        <v>IN9012</v>
      </c>
      <c r="E3276" s="1336">
        <v>1.0760000000000001</v>
      </c>
      <c r="F3276" s="644">
        <f t="shared" si="106"/>
        <v>1.0680000000000001</v>
      </c>
      <c r="G3276" s="748" t="s">
        <v>280</v>
      </c>
      <c r="H3276" s="1337">
        <v>0.14000000000000001</v>
      </c>
      <c r="I3276" s="338"/>
    </row>
    <row r="3277" spans="2:9">
      <c r="B3277" s="651" t="s">
        <v>23</v>
      </c>
      <c r="C3277" s="1356">
        <v>9014</v>
      </c>
      <c r="D3277" s="747" t="str">
        <f t="shared" si="105"/>
        <v>IN9014</v>
      </c>
      <c r="E3277" s="1336">
        <v>0.92500000000000004</v>
      </c>
      <c r="F3277" s="644">
        <f t="shared" si="106"/>
        <v>0.93300000000000005</v>
      </c>
      <c r="G3277" s="748" t="s">
        <v>280</v>
      </c>
      <c r="H3277" s="1337">
        <v>0.36</v>
      </c>
      <c r="I3277" s="338"/>
    </row>
    <row r="3278" spans="2:9">
      <c r="B3278" s="651" t="s">
        <v>23</v>
      </c>
      <c r="C3278" s="1356">
        <v>9015</v>
      </c>
      <c r="D3278" s="747" t="str">
        <f t="shared" si="105"/>
        <v>IN9015</v>
      </c>
      <c r="E3278" s="1336">
        <v>1.0249999999999999</v>
      </c>
      <c r="F3278" s="644">
        <f t="shared" si="106"/>
        <v>1.0229999999999999</v>
      </c>
      <c r="G3278" s="748" t="s">
        <v>280</v>
      </c>
      <c r="H3278" s="1337">
        <v>0.42</v>
      </c>
      <c r="I3278" s="338"/>
    </row>
    <row r="3279" spans="2:9">
      <c r="B3279" s="651" t="s">
        <v>23</v>
      </c>
      <c r="C3279" s="1356">
        <v>9016</v>
      </c>
      <c r="D3279" s="747" t="str">
        <f t="shared" si="105"/>
        <v>IN9016</v>
      </c>
      <c r="E3279" s="1336">
        <v>0.98499999999999999</v>
      </c>
      <c r="F3279" s="644">
        <f t="shared" si="106"/>
        <v>0.98699999999999999</v>
      </c>
      <c r="G3279" s="748" t="s">
        <v>280</v>
      </c>
      <c r="H3279" s="1337">
        <v>0.3</v>
      </c>
      <c r="I3279" s="338"/>
    </row>
    <row r="3280" spans="2:9">
      <c r="B3280" s="651" t="s">
        <v>23</v>
      </c>
      <c r="C3280" s="1356">
        <v>9019</v>
      </c>
      <c r="D3280" s="747" t="str">
        <f t="shared" si="105"/>
        <v>IN9019</v>
      </c>
      <c r="E3280" s="1336">
        <v>1.181</v>
      </c>
      <c r="F3280" s="644">
        <f t="shared" si="106"/>
        <v>1.163</v>
      </c>
      <c r="G3280" s="748" t="s">
        <v>280</v>
      </c>
      <c r="H3280" s="1337">
        <v>0.14000000000000001</v>
      </c>
      <c r="I3280" s="338"/>
    </row>
    <row r="3281" spans="2:9">
      <c r="B3281" s="651" t="s">
        <v>23</v>
      </c>
      <c r="C3281" s="1356">
        <v>9033</v>
      </c>
      <c r="D3281" s="747" t="str">
        <f t="shared" si="105"/>
        <v>IN9033</v>
      </c>
      <c r="E3281" s="1336">
        <v>0.95899999999999996</v>
      </c>
      <c r="F3281" s="644">
        <f t="shared" si="106"/>
        <v>0.96299999999999997</v>
      </c>
      <c r="G3281" s="748" t="s">
        <v>280</v>
      </c>
      <c r="H3281" s="1337">
        <v>0.34</v>
      </c>
      <c r="I3281" s="338"/>
    </row>
    <row r="3282" spans="2:9">
      <c r="B3282" s="651" t="s">
        <v>23</v>
      </c>
      <c r="C3282" s="1356">
        <v>9040</v>
      </c>
      <c r="D3282" s="747" t="str">
        <f t="shared" si="105"/>
        <v>IN9040</v>
      </c>
      <c r="E3282" s="1336">
        <v>0.84799999999999998</v>
      </c>
      <c r="F3282" s="644">
        <f t="shared" si="106"/>
        <v>0.86299999999999999</v>
      </c>
      <c r="G3282" s="748" t="s">
        <v>280</v>
      </c>
      <c r="H3282" s="1337">
        <v>0.5</v>
      </c>
      <c r="I3282" s="338"/>
    </row>
    <row r="3283" spans="2:9">
      <c r="B3283" s="651" t="s">
        <v>23</v>
      </c>
      <c r="C3283" s="1356">
        <v>9044</v>
      </c>
      <c r="D3283" s="747" t="str">
        <f t="shared" si="105"/>
        <v>IN9044</v>
      </c>
      <c r="E3283" s="1336">
        <v>0.88100000000000001</v>
      </c>
      <c r="F3283" s="644">
        <f t="shared" si="106"/>
        <v>0.89300000000000002</v>
      </c>
      <c r="G3283" s="748" t="s">
        <v>280</v>
      </c>
      <c r="H3283" s="1337">
        <v>0.28999999999999998</v>
      </c>
      <c r="I3283" s="338"/>
    </row>
    <row r="3284" spans="2:9">
      <c r="B3284" s="651" t="s">
        <v>23</v>
      </c>
      <c r="C3284" s="1356">
        <v>9052</v>
      </c>
      <c r="D3284" s="747" t="str">
        <f t="shared" si="105"/>
        <v>IN9052</v>
      </c>
      <c r="E3284" s="1336">
        <v>0.86299999999999999</v>
      </c>
      <c r="F3284" s="644">
        <f t="shared" si="106"/>
        <v>0.877</v>
      </c>
      <c r="G3284" s="748" t="s">
        <v>280</v>
      </c>
      <c r="H3284" s="1337">
        <v>0.28999999999999998</v>
      </c>
      <c r="I3284" s="338"/>
    </row>
    <row r="3285" spans="2:9">
      <c r="B3285" s="651" t="s">
        <v>23</v>
      </c>
      <c r="C3285" s="1356">
        <v>9058</v>
      </c>
      <c r="D3285" s="747" t="str">
        <f t="shared" si="105"/>
        <v>IN9058</v>
      </c>
      <c r="E3285" s="1336">
        <v>0.82099999999999995</v>
      </c>
      <c r="F3285" s="644">
        <f t="shared" si="106"/>
        <v>0.83899999999999997</v>
      </c>
      <c r="G3285" s="748" t="s">
        <v>280</v>
      </c>
      <c r="H3285" s="1337">
        <v>0.28999999999999998</v>
      </c>
      <c r="I3285" s="338"/>
    </row>
    <row r="3286" spans="2:9">
      <c r="B3286" s="651" t="s">
        <v>23</v>
      </c>
      <c r="C3286" s="1356">
        <v>9060</v>
      </c>
      <c r="D3286" s="747" t="str">
        <f t="shared" si="105"/>
        <v>IN9060</v>
      </c>
      <c r="E3286" s="1336">
        <v>0.95099999999999996</v>
      </c>
      <c r="F3286" s="644">
        <f t="shared" si="106"/>
        <v>0.95599999999999996</v>
      </c>
      <c r="G3286" s="748" t="s">
        <v>280</v>
      </c>
      <c r="H3286" s="1337">
        <v>0.21</v>
      </c>
      <c r="I3286" s="338"/>
    </row>
    <row r="3287" spans="2:9">
      <c r="B3287" s="651" t="s">
        <v>23</v>
      </c>
      <c r="C3287" s="1356">
        <v>9061</v>
      </c>
      <c r="D3287" s="747" t="str">
        <f t="shared" si="105"/>
        <v>IN9061</v>
      </c>
      <c r="E3287" s="1336">
        <v>0.89</v>
      </c>
      <c r="F3287" s="644">
        <f t="shared" si="106"/>
        <v>0.90100000000000002</v>
      </c>
      <c r="G3287" s="748" t="s">
        <v>280</v>
      </c>
      <c r="H3287" s="1337">
        <v>0.25</v>
      </c>
      <c r="I3287" s="338"/>
    </row>
    <row r="3288" spans="2:9">
      <c r="B3288" s="651" t="s">
        <v>23</v>
      </c>
      <c r="C3288" s="1356">
        <v>9062</v>
      </c>
      <c r="D3288" s="747" t="str">
        <f t="shared" si="105"/>
        <v>IN9062</v>
      </c>
      <c r="E3288" s="1336">
        <v>0.871</v>
      </c>
      <c r="F3288" s="644">
        <f t="shared" si="106"/>
        <v>0.88400000000000001</v>
      </c>
      <c r="G3288" s="748" t="s">
        <v>280</v>
      </c>
      <c r="H3288" s="1337">
        <v>0.28999999999999998</v>
      </c>
      <c r="I3288" s="338"/>
    </row>
    <row r="3289" spans="2:9">
      <c r="B3289" s="651" t="s">
        <v>23</v>
      </c>
      <c r="C3289" s="1356">
        <v>9063</v>
      </c>
      <c r="D3289" s="747" t="str">
        <f t="shared" si="105"/>
        <v>IN9063</v>
      </c>
      <c r="E3289" s="1336">
        <v>1.119</v>
      </c>
      <c r="F3289" s="644">
        <f t="shared" si="106"/>
        <v>1.107</v>
      </c>
      <c r="G3289" s="748" t="s">
        <v>280</v>
      </c>
      <c r="H3289" s="1337">
        <v>0.19</v>
      </c>
      <c r="I3289" s="338"/>
    </row>
    <row r="3290" spans="2:9">
      <c r="B3290" s="651" t="s">
        <v>23</v>
      </c>
      <c r="C3290" s="1356">
        <v>9077</v>
      </c>
      <c r="D3290" s="747" t="str">
        <f t="shared" si="105"/>
        <v>IN9077</v>
      </c>
      <c r="E3290" s="1336">
        <v>0.90700000000000003</v>
      </c>
      <c r="F3290" s="644">
        <f t="shared" si="106"/>
        <v>0.91600000000000004</v>
      </c>
      <c r="G3290" s="748" t="s">
        <v>280</v>
      </c>
      <c r="H3290" s="1337">
        <v>0.09</v>
      </c>
      <c r="I3290" s="338"/>
    </row>
    <row r="3291" spans="2:9">
      <c r="B3291" s="651" t="s">
        <v>23</v>
      </c>
      <c r="C3291" s="1356">
        <v>9082</v>
      </c>
      <c r="D3291" s="747" t="str">
        <f t="shared" si="105"/>
        <v>IN9082</v>
      </c>
      <c r="E3291" s="1336">
        <v>0.76500000000000001</v>
      </c>
      <c r="F3291" s="644">
        <f t="shared" si="106"/>
        <v>0.78900000000000003</v>
      </c>
      <c r="G3291" s="748" t="s">
        <v>280</v>
      </c>
      <c r="H3291" s="1337">
        <v>0.24</v>
      </c>
      <c r="I3291" s="338"/>
    </row>
    <row r="3292" spans="2:9">
      <c r="B3292" s="651" t="s">
        <v>23</v>
      </c>
      <c r="C3292" s="1356">
        <v>9083</v>
      </c>
      <c r="D3292" s="747" t="str">
        <f t="shared" si="105"/>
        <v>IN9083</v>
      </c>
      <c r="E3292" s="1336">
        <v>0.71599999999999997</v>
      </c>
      <c r="F3292" s="644">
        <f t="shared" si="106"/>
        <v>0.74399999999999999</v>
      </c>
      <c r="G3292" s="748" t="s">
        <v>280</v>
      </c>
      <c r="H3292" s="1337">
        <v>0.22</v>
      </c>
      <c r="I3292" s="338"/>
    </row>
    <row r="3293" spans="2:9">
      <c r="B3293" s="651" t="s">
        <v>23</v>
      </c>
      <c r="C3293" s="1356">
        <v>9084</v>
      </c>
      <c r="D3293" s="747" t="str">
        <f t="shared" si="105"/>
        <v>IN9084</v>
      </c>
      <c r="E3293" s="1336">
        <v>0.90100000000000002</v>
      </c>
      <c r="F3293" s="644">
        <f t="shared" si="106"/>
        <v>0.91100000000000003</v>
      </c>
      <c r="G3293" s="748" t="s">
        <v>280</v>
      </c>
      <c r="H3293" s="1337">
        <v>0.23</v>
      </c>
      <c r="I3293" s="338"/>
    </row>
    <row r="3294" spans="2:9">
      <c r="B3294" s="651" t="s">
        <v>23</v>
      </c>
      <c r="C3294" s="1356">
        <v>9088</v>
      </c>
      <c r="D3294" s="747" t="str">
        <f t="shared" si="105"/>
        <v>IN9088</v>
      </c>
      <c r="E3294" s="1336">
        <v>1.458</v>
      </c>
      <c r="F3294" s="644">
        <f t="shared" si="106"/>
        <v>1.4119999999999999</v>
      </c>
      <c r="G3294" s="748" t="s">
        <v>280</v>
      </c>
      <c r="H3294" s="1337">
        <v>0.33</v>
      </c>
      <c r="I3294" s="338"/>
    </row>
    <row r="3295" spans="2:9">
      <c r="B3295" s="651" t="s">
        <v>23</v>
      </c>
      <c r="C3295" s="1356">
        <v>9089</v>
      </c>
      <c r="D3295" s="747" t="str">
        <f t="shared" si="105"/>
        <v>IN9089</v>
      </c>
      <c r="E3295" s="1336">
        <v>0.84099999999999997</v>
      </c>
      <c r="F3295" s="644">
        <f t="shared" si="106"/>
        <v>0.85699999999999998</v>
      </c>
      <c r="G3295" s="748" t="s">
        <v>280</v>
      </c>
      <c r="H3295" s="1337">
        <v>0.14000000000000001</v>
      </c>
      <c r="I3295" s="338"/>
    </row>
    <row r="3296" spans="2:9">
      <c r="B3296" s="651" t="s">
        <v>23</v>
      </c>
      <c r="C3296" s="1356">
        <v>9093</v>
      </c>
      <c r="D3296" s="747" t="str">
        <f t="shared" si="105"/>
        <v>IN9093</v>
      </c>
      <c r="E3296" s="1336">
        <v>0.94799999999999995</v>
      </c>
      <c r="F3296" s="644">
        <f t="shared" si="106"/>
        <v>0.95299999999999996</v>
      </c>
      <c r="G3296" s="748" t="s">
        <v>280</v>
      </c>
      <c r="H3296" s="1337">
        <v>0.28999999999999998</v>
      </c>
      <c r="I3296" s="338"/>
    </row>
    <row r="3297" spans="2:9">
      <c r="B3297" s="651" t="s">
        <v>23</v>
      </c>
      <c r="C3297" s="1356">
        <v>9101</v>
      </c>
      <c r="D3297" s="747" t="str">
        <f t="shared" si="105"/>
        <v>IN9101</v>
      </c>
      <c r="E3297" s="1336">
        <v>0.94</v>
      </c>
      <c r="F3297" s="644">
        <f t="shared" si="106"/>
        <v>0.94599999999999995</v>
      </c>
      <c r="G3297" s="748" t="s">
        <v>280</v>
      </c>
      <c r="H3297" s="1337">
        <v>0.57999999999999996</v>
      </c>
      <c r="I3297" s="338"/>
    </row>
    <row r="3298" spans="2:9">
      <c r="B3298" s="651" t="s">
        <v>23</v>
      </c>
      <c r="C3298" s="1356">
        <v>9102</v>
      </c>
      <c r="D3298" s="747" t="str">
        <f t="shared" si="105"/>
        <v>IN9102</v>
      </c>
      <c r="E3298" s="1336">
        <v>0.99</v>
      </c>
      <c r="F3298" s="644">
        <f t="shared" si="106"/>
        <v>0.99099999999999999</v>
      </c>
      <c r="G3298" s="748" t="s">
        <v>280</v>
      </c>
      <c r="H3298" s="1337">
        <v>0.37</v>
      </c>
      <c r="I3298" s="338"/>
    </row>
    <row r="3299" spans="2:9">
      <c r="B3299" s="651" t="s">
        <v>23</v>
      </c>
      <c r="C3299" s="1356">
        <v>9154</v>
      </c>
      <c r="D3299" s="747" t="str">
        <f t="shared" si="105"/>
        <v>IN9154</v>
      </c>
      <c r="E3299" s="1336">
        <v>1.04</v>
      </c>
      <c r="F3299" s="644">
        <f t="shared" si="106"/>
        <v>1.036</v>
      </c>
      <c r="G3299" s="748" t="s">
        <v>280</v>
      </c>
      <c r="H3299" s="1337">
        <v>0.33</v>
      </c>
      <c r="I3299" s="338"/>
    </row>
    <row r="3300" spans="2:9">
      <c r="B3300" s="651" t="s">
        <v>23</v>
      </c>
      <c r="C3300" s="1356">
        <v>9156</v>
      </c>
      <c r="D3300" s="747" t="str">
        <f t="shared" si="105"/>
        <v>IN9156</v>
      </c>
      <c r="E3300" s="1336">
        <v>1.07</v>
      </c>
      <c r="F3300" s="644">
        <f t="shared" si="106"/>
        <v>1.0629999999999999</v>
      </c>
      <c r="G3300" s="748" t="s">
        <v>280</v>
      </c>
      <c r="H3300" s="1337">
        <v>0.05</v>
      </c>
      <c r="I3300" s="338"/>
    </row>
    <row r="3301" spans="2:9">
      <c r="B3301" s="651" t="s">
        <v>23</v>
      </c>
      <c r="C3301" s="1356">
        <v>9170</v>
      </c>
      <c r="D3301" s="747" t="str">
        <f t="shared" si="105"/>
        <v>IN9170</v>
      </c>
      <c r="E3301" s="1336">
        <v>1.056</v>
      </c>
      <c r="F3301" s="644">
        <f t="shared" si="106"/>
        <v>1.05</v>
      </c>
      <c r="G3301" s="748" t="s">
        <v>280</v>
      </c>
      <c r="H3301" s="1337">
        <v>0.26</v>
      </c>
      <c r="I3301" s="338"/>
    </row>
    <row r="3302" spans="2:9">
      <c r="B3302" s="651" t="s">
        <v>23</v>
      </c>
      <c r="C3302" s="1356">
        <v>9178</v>
      </c>
      <c r="D3302" s="747" t="str">
        <f t="shared" si="105"/>
        <v>IN9178</v>
      </c>
      <c r="E3302" s="1336">
        <v>1.022</v>
      </c>
      <c r="F3302" s="644">
        <f t="shared" si="106"/>
        <v>1.02</v>
      </c>
      <c r="G3302" s="748" t="s">
        <v>280</v>
      </c>
      <c r="H3302" s="1337">
        <v>0.76</v>
      </c>
      <c r="I3302" s="338"/>
    </row>
    <row r="3303" spans="2:9">
      <c r="B3303" s="651" t="s">
        <v>23</v>
      </c>
      <c r="C3303" s="1356">
        <v>9179</v>
      </c>
      <c r="D3303" s="747" t="str">
        <f t="shared" si="105"/>
        <v>IN9179</v>
      </c>
      <c r="E3303" s="1336">
        <v>0.71399999999999997</v>
      </c>
      <c r="F3303" s="644">
        <f t="shared" si="106"/>
        <v>0.74299999999999999</v>
      </c>
      <c r="G3303" s="748" t="s">
        <v>280</v>
      </c>
      <c r="H3303" s="1337">
        <v>4.5599999999999996</v>
      </c>
      <c r="I3303" s="338"/>
    </row>
    <row r="3304" spans="2:9">
      <c r="B3304" s="651" t="s">
        <v>23</v>
      </c>
      <c r="C3304" s="1356">
        <v>9180</v>
      </c>
      <c r="D3304" s="747" t="str">
        <f t="shared" si="105"/>
        <v>IN9180</v>
      </c>
      <c r="E3304" s="1336">
        <v>1.141</v>
      </c>
      <c r="F3304" s="644">
        <f t="shared" si="106"/>
        <v>1.127</v>
      </c>
      <c r="G3304" s="748" t="s">
        <v>280</v>
      </c>
      <c r="H3304" s="1337">
        <v>0.43</v>
      </c>
      <c r="I3304" s="338"/>
    </row>
    <row r="3305" spans="2:9">
      <c r="B3305" s="651" t="s">
        <v>23</v>
      </c>
      <c r="C3305" s="1356">
        <v>9182</v>
      </c>
      <c r="D3305" s="747" t="str">
        <f t="shared" si="105"/>
        <v>IN9182</v>
      </c>
      <c r="E3305" s="1336">
        <v>1.0089999999999999</v>
      </c>
      <c r="F3305" s="644">
        <f t="shared" si="106"/>
        <v>1.008</v>
      </c>
      <c r="G3305" s="748" t="s">
        <v>280</v>
      </c>
      <c r="H3305" s="1337">
        <v>0.37</v>
      </c>
      <c r="I3305" s="338"/>
    </row>
    <row r="3306" spans="2:9">
      <c r="B3306" s="651" t="s">
        <v>23</v>
      </c>
      <c r="C3306" s="1356">
        <v>9186</v>
      </c>
      <c r="D3306" s="747" t="str">
        <f t="shared" si="105"/>
        <v>IN9186</v>
      </c>
      <c r="E3306" s="1336">
        <v>1.0900000000000001</v>
      </c>
      <c r="F3306" s="644">
        <f t="shared" si="106"/>
        <v>1.081</v>
      </c>
      <c r="G3306" s="748" t="s">
        <v>280</v>
      </c>
      <c r="H3306" s="1337">
        <v>0.66</v>
      </c>
      <c r="I3306" s="338"/>
    </row>
    <row r="3307" spans="2:9">
      <c r="B3307" s="651" t="s">
        <v>23</v>
      </c>
      <c r="C3307" s="1356">
        <v>9220</v>
      </c>
      <c r="D3307" s="747" t="str">
        <f t="shared" si="105"/>
        <v>IN9220</v>
      </c>
      <c r="E3307" s="1336">
        <v>0.92400000000000004</v>
      </c>
      <c r="F3307" s="644">
        <f t="shared" si="106"/>
        <v>0.93200000000000005</v>
      </c>
      <c r="G3307" s="748" t="s">
        <v>280</v>
      </c>
      <c r="H3307" s="1337">
        <v>0.42</v>
      </c>
      <c r="I3307" s="338"/>
    </row>
    <row r="3308" spans="2:9">
      <c r="B3308" s="651" t="s">
        <v>23</v>
      </c>
      <c r="C3308" s="1356">
        <v>9402</v>
      </c>
      <c r="D3308" s="747" t="str">
        <f t="shared" si="105"/>
        <v>IN9402</v>
      </c>
      <c r="E3308" s="1336">
        <v>1.0229999999999999</v>
      </c>
      <c r="F3308" s="644">
        <f t="shared" si="106"/>
        <v>1.0209999999999999</v>
      </c>
      <c r="G3308" s="748" t="s">
        <v>280</v>
      </c>
      <c r="H3308" s="1337">
        <v>0.36</v>
      </c>
      <c r="I3308" s="338"/>
    </row>
    <row r="3309" spans="2:9">
      <c r="B3309" s="651" t="s">
        <v>23</v>
      </c>
      <c r="C3309" s="1356">
        <v>9403</v>
      </c>
      <c r="D3309" s="747" t="str">
        <f t="shared" si="105"/>
        <v>IN9403</v>
      </c>
      <c r="E3309" s="1336">
        <v>1.06</v>
      </c>
      <c r="F3309" s="644">
        <f t="shared" si="106"/>
        <v>1.054</v>
      </c>
      <c r="G3309" s="748" t="s">
        <v>280</v>
      </c>
      <c r="H3309" s="1337">
        <v>0.65</v>
      </c>
      <c r="I3309" s="338"/>
    </row>
    <row r="3310" spans="2:9">
      <c r="B3310" s="651" t="s">
        <v>23</v>
      </c>
      <c r="C3310" s="1356">
        <v>9410</v>
      </c>
      <c r="D3310" s="747" t="str">
        <f t="shared" si="105"/>
        <v>IN9410</v>
      </c>
      <c r="E3310" s="1336">
        <v>0.91900000000000004</v>
      </c>
      <c r="F3310" s="644">
        <f t="shared" si="106"/>
        <v>0.92700000000000005</v>
      </c>
      <c r="G3310" s="748" t="s">
        <v>280</v>
      </c>
      <c r="H3310" s="1337">
        <v>0.25</v>
      </c>
      <c r="I3310" s="338"/>
    </row>
    <row r="3311" spans="2:9">
      <c r="B3311" s="651" t="s">
        <v>23</v>
      </c>
      <c r="C3311" s="1356">
        <v>9501</v>
      </c>
      <c r="D3311" s="747" t="str">
        <f t="shared" si="105"/>
        <v>IN9501</v>
      </c>
      <c r="E3311" s="1336">
        <v>0.89300000000000002</v>
      </c>
      <c r="F3311" s="644">
        <f t="shared" si="106"/>
        <v>0.90400000000000003</v>
      </c>
      <c r="G3311" s="748" t="s">
        <v>280</v>
      </c>
      <c r="H3311" s="1337">
        <v>0.35</v>
      </c>
      <c r="I3311" s="338"/>
    </row>
    <row r="3312" spans="2:9">
      <c r="B3312" s="651" t="s">
        <v>23</v>
      </c>
      <c r="C3312" s="1356">
        <v>9505</v>
      </c>
      <c r="D3312" s="747" t="str">
        <f t="shared" si="105"/>
        <v>IN9505</v>
      </c>
      <c r="E3312" s="1336">
        <v>1.0049999999999999</v>
      </c>
      <c r="F3312" s="644">
        <f t="shared" si="106"/>
        <v>1.0049999999999999</v>
      </c>
      <c r="G3312" s="748" t="s">
        <v>280</v>
      </c>
      <c r="H3312" s="1337">
        <v>0.33</v>
      </c>
      <c r="I3312" s="338"/>
    </row>
    <row r="3313" spans="1:9">
      <c r="B3313" s="651" t="s">
        <v>23</v>
      </c>
      <c r="C3313" s="1356">
        <v>9516</v>
      </c>
      <c r="D3313" s="747" t="str">
        <f t="shared" si="105"/>
        <v>IN9516</v>
      </c>
      <c r="E3313" s="1336">
        <v>1.0389999999999999</v>
      </c>
      <c r="F3313" s="644">
        <f t="shared" si="106"/>
        <v>1.0349999999999999</v>
      </c>
      <c r="G3313" s="748" t="s">
        <v>280</v>
      </c>
      <c r="H3313" s="1337">
        <v>0.33</v>
      </c>
      <c r="I3313" s="338"/>
    </row>
    <row r="3314" spans="1:9">
      <c r="B3314" s="651" t="s">
        <v>23</v>
      </c>
      <c r="C3314" s="1356">
        <v>9519</v>
      </c>
      <c r="D3314" s="747" t="str">
        <f t="shared" si="105"/>
        <v>IN9519</v>
      </c>
      <c r="E3314" s="1336">
        <v>1.008</v>
      </c>
      <c r="F3314" s="644">
        <f t="shared" si="106"/>
        <v>1.0069999999999999</v>
      </c>
      <c r="G3314" s="748" t="s">
        <v>280</v>
      </c>
      <c r="H3314" s="1337">
        <v>0.41</v>
      </c>
      <c r="I3314" s="338"/>
    </row>
    <row r="3315" spans="1:9">
      <c r="B3315" s="651" t="s">
        <v>23</v>
      </c>
      <c r="C3315" s="1356">
        <v>9521</v>
      </c>
      <c r="D3315" s="747" t="str">
        <f t="shared" si="105"/>
        <v>IN9521</v>
      </c>
      <c r="E3315" s="1336">
        <v>0.92600000000000005</v>
      </c>
      <c r="F3315" s="644">
        <f t="shared" si="106"/>
        <v>0.93300000000000005</v>
      </c>
      <c r="G3315" s="748" t="s">
        <v>280</v>
      </c>
      <c r="H3315" s="1337">
        <v>0.31</v>
      </c>
      <c r="I3315" s="338"/>
    </row>
    <row r="3316" spans="1:9">
      <c r="B3316" s="651" t="s">
        <v>23</v>
      </c>
      <c r="C3316" s="1356">
        <v>9522</v>
      </c>
      <c r="D3316" s="747" t="str">
        <f t="shared" si="105"/>
        <v>IN9522</v>
      </c>
      <c r="E3316" s="1336">
        <v>0.89800000000000002</v>
      </c>
      <c r="F3316" s="644">
        <f t="shared" si="106"/>
        <v>0.90800000000000003</v>
      </c>
      <c r="G3316" s="748" t="s">
        <v>280</v>
      </c>
      <c r="H3316" s="1337">
        <v>0.34</v>
      </c>
      <c r="I3316" s="338"/>
    </row>
    <row r="3317" spans="1:9">
      <c r="B3317" s="651" t="s">
        <v>23</v>
      </c>
      <c r="C3317" s="1356">
        <v>9534</v>
      </c>
      <c r="D3317" s="747" t="str">
        <f t="shared" si="105"/>
        <v>IN9534</v>
      </c>
      <c r="E3317" s="1336">
        <v>1.2849999999999999</v>
      </c>
      <c r="F3317" s="644">
        <f t="shared" si="106"/>
        <v>1.2569999999999999</v>
      </c>
      <c r="G3317" s="748" t="s">
        <v>280</v>
      </c>
      <c r="H3317" s="1337">
        <v>0.26</v>
      </c>
      <c r="I3317" s="338"/>
    </row>
    <row r="3318" spans="1:9">
      <c r="B3318" s="651" t="s">
        <v>23</v>
      </c>
      <c r="C3318" s="1356">
        <v>9554</v>
      </c>
      <c r="D3318" s="747" t="str">
        <f t="shared" si="105"/>
        <v>IN9554</v>
      </c>
      <c r="E3318" s="1336">
        <v>1.1870000000000001</v>
      </c>
      <c r="F3318" s="644">
        <f t="shared" si="106"/>
        <v>1.1679999999999999</v>
      </c>
      <c r="G3318" s="748" t="s">
        <v>280</v>
      </c>
      <c r="H3318" s="1337">
        <v>0.49</v>
      </c>
      <c r="I3318" s="338"/>
    </row>
    <row r="3319" spans="1:9">
      <c r="B3319" s="651" t="s">
        <v>23</v>
      </c>
      <c r="C3319" s="1356">
        <v>9586</v>
      </c>
      <c r="D3319" s="747" t="str">
        <f t="shared" si="105"/>
        <v>IN9586</v>
      </c>
      <c r="E3319" s="1336">
        <v>0.81499999999999995</v>
      </c>
      <c r="F3319" s="644">
        <f t="shared" si="106"/>
        <v>0.83399999999999996</v>
      </c>
      <c r="G3319" s="748" t="s">
        <v>280</v>
      </c>
      <c r="H3319" s="1337">
        <v>0.14000000000000001</v>
      </c>
      <c r="I3319" s="338"/>
    </row>
    <row r="3320" spans="1:9">
      <c r="B3320" s="651" t="s">
        <v>23</v>
      </c>
      <c r="C3320" s="1356">
        <v>9600</v>
      </c>
      <c r="D3320" s="747" t="str">
        <f t="shared" si="105"/>
        <v>IN9600</v>
      </c>
      <c r="E3320" s="1336">
        <v>0.94199999999999995</v>
      </c>
      <c r="F3320" s="644">
        <f t="shared" si="106"/>
        <v>0.94799999999999995</v>
      </c>
      <c r="G3320" s="748" t="s">
        <v>280</v>
      </c>
      <c r="H3320" s="1337">
        <v>0.34</v>
      </c>
      <c r="I3320" s="338"/>
    </row>
    <row r="3321" spans="1:9">
      <c r="B3321" s="651" t="s">
        <v>23</v>
      </c>
      <c r="C3321" s="1356">
        <v>9620</v>
      </c>
      <c r="D3321" s="747" t="str">
        <f t="shared" si="105"/>
        <v>IN9620</v>
      </c>
      <c r="E3321" s="1336">
        <v>1.121</v>
      </c>
      <c r="F3321" s="644">
        <f t="shared" si="106"/>
        <v>1.109</v>
      </c>
      <c r="G3321" s="748" t="s">
        <v>280</v>
      </c>
      <c r="H3321" s="1337">
        <v>0.16</v>
      </c>
      <c r="I3321" s="338"/>
    </row>
    <row r="3322" spans="1:9">
      <c r="A3322" s="651" t="s">
        <v>26</v>
      </c>
      <c r="B3322" s="651" t="s">
        <v>26</v>
      </c>
      <c r="C3322" s="1356">
        <v>5</v>
      </c>
      <c r="D3322" s="747" t="str">
        <f t="shared" si="105"/>
        <v>KY0005</v>
      </c>
      <c r="E3322" s="1336">
        <v>0.876</v>
      </c>
      <c r="F3322" s="644">
        <f t="shared" si="106"/>
        <v>0.88800000000000001</v>
      </c>
      <c r="G3322" s="748" t="s">
        <v>280</v>
      </c>
      <c r="H3322" s="1337">
        <v>0.32</v>
      </c>
      <c r="I3322" s="338"/>
    </row>
    <row r="3323" spans="1:9">
      <c r="B3323" s="651" t="s">
        <v>26</v>
      </c>
      <c r="C3323" s="1356">
        <v>8</v>
      </c>
      <c r="D3323" s="747" t="str">
        <f t="shared" si="105"/>
        <v>KY0008</v>
      </c>
      <c r="E3323" s="1336">
        <v>0.98</v>
      </c>
      <c r="F3323" s="644">
        <f t="shared" si="106"/>
        <v>0.98199999999999998</v>
      </c>
      <c r="G3323" s="748" t="s">
        <v>280</v>
      </c>
      <c r="H3323" s="1337">
        <v>0.34</v>
      </c>
      <c r="I3323" s="338"/>
    </row>
    <row r="3324" spans="1:9">
      <c r="B3324" s="651" t="s">
        <v>26</v>
      </c>
      <c r="C3324" s="1356">
        <v>16</v>
      </c>
      <c r="D3324" s="747" t="str">
        <f t="shared" si="105"/>
        <v>KY0016</v>
      </c>
      <c r="E3324" s="1336">
        <v>0.85</v>
      </c>
      <c r="F3324" s="644">
        <f t="shared" si="106"/>
        <v>0.86499999999999999</v>
      </c>
      <c r="G3324" s="748" t="s">
        <v>280</v>
      </c>
      <c r="H3324" s="1337">
        <v>0.31</v>
      </c>
      <c r="I3324" s="338"/>
    </row>
    <row r="3325" spans="1:9">
      <c r="B3325" s="651" t="s">
        <v>26</v>
      </c>
      <c r="C3325" s="1356">
        <v>34</v>
      </c>
      <c r="D3325" s="747" t="str">
        <f t="shared" si="105"/>
        <v>KY0034</v>
      </c>
      <c r="E3325" s="1336">
        <v>0.86599999999999999</v>
      </c>
      <c r="F3325" s="644">
        <f t="shared" si="106"/>
        <v>0.879</v>
      </c>
      <c r="G3325" s="748" t="s">
        <v>280</v>
      </c>
      <c r="H3325" s="1337">
        <v>0.34</v>
      </c>
      <c r="I3325" s="338"/>
    </row>
    <row r="3326" spans="1:9">
      <c r="B3326" s="651" t="s">
        <v>26</v>
      </c>
      <c r="C3326" s="1356">
        <v>35</v>
      </c>
      <c r="D3326" s="747" t="str">
        <f t="shared" si="105"/>
        <v>KY0035</v>
      </c>
      <c r="E3326" s="1336">
        <v>0.94899999999999995</v>
      </c>
      <c r="F3326" s="644">
        <f t="shared" si="106"/>
        <v>0.95399999999999996</v>
      </c>
      <c r="G3326" s="748" t="s">
        <v>280</v>
      </c>
      <c r="H3326" s="1337">
        <v>0.38</v>
      </c>
      <c r="I3326" s="338"/>
    </row>
    <row r="3327" spans="1:9">
      <c r="B3327" s="651" t="s">
        <v>26</v>
      </c>
      <c r="C3327" s="1356">
        <v>36</v>
      </c>
      <c r="D3327" s="747" t="str">
        <f t="shared" si="105"/>
        <v>KY0036</v>
      </c>
      <c r="E3327" s="1336">
        <v>0.93899999999999995</v>
      </c>
      <c r="F3327" s="644">
        <f t="shared" si="106"/>
        <v>0.94499999999999995</v>
      </c>
      <c r="G3327" s="748" t="s">
        <v>280</v>
      </c>
      <c r="H3327" s="1337">
        <v>0.43</v>
      </c>
      <c r="I3327" s="338"/>
    </row>
    <row r="3328" spans="1:9">
      <c r="B3328" s="651" t="s">
        <v>26</v>
      </c>
      <c r="C3328" s="1356">
        <v>37</v>
      </c>
      <c r="D3328" s="747" t="str">
        <f t="shared" si="105"/>
        <v>KY0037</v>
      </c>
      <c r="E3328" s="1336">
        <v>0.91300000000000003</v>
      </c>
      <c r="F3328" s="644">
        <f t="shared" si="106"/>
        <v>0.92200000000000004</v>
      </c>
      <c r="G3328" s="748" t="s">
        <v>280</v>
      </c>
      <c r="H3328" s="1337">
        <v>0.37</v>
      </c>
      <c r="I3328" s="338"/>
    </row>
    <row r="3329" spans="2:9">
      <c r="B3329" s="651" t="s">
        <v>26</v>
      </c>
      <c r="C3329" s="1356">
        <v>42</v>
      </c>
      <c r="D3329" s="747" t="str">
        <f t="shared" si="105"/>
        <v>KY0042</v>
      </c>
      <c r="E3329" s="1336">
        <v>1.07</v>
      </c>
      <c r="F3329" s="644">
        <f t="shared" si="106"/>
        <v>1.0629999999999999</v>
      </c>
      <c r="G3329" s="748" t="s">
        <v>280</v>
      </c>
      <c r="H3329" s="1337">
        <v>0.45</v>
      </c>
      <c r="I3329" s="338"/>
    </row>
    <row r="3330" spans="2:9">
      <c r="B3330" s="651" t="s">
        <v>26</v>
      </c>
      <c r="C3330" s="1356">
        <v>50</v>
      </c>
      <c r="D3330" s="747" t="str">
        <f t="shared" si="105"/>
        <v>KY0050</v>
      </c>
      <c r="E3330" s="1336">
        <v>1.357</v>
      </c>
      <c r="F3330" s="644">
        <f t="shared" si="106"/>
        <v>1.321</v>
      </c>
      <c r="G3330" s="748" t="s">
        <v>280</v>
      </c>
      <c r="H3330" s="1337">
        <v>0.4</v>
      </c>
      <c r="I3330" s="338"/>
    </row>
    <row r="3331" spans="2:9">
      <c r="B3331" s="651" t="s">
        <v>26</v>
      </c>
      <c r="C3331" s="1356">
        <v>79</v>
      </c>
      <c r="D3331" s="747" t="str">
        <f t="shared" si="105"/>
        <v>KY0079</v>
      </c>
      <c r="E3331" s="1336">
        <v>0.86099999999999999</v>
      </c>
      <c r="F3331" s="644">
        <f t="shared" si="106"/>
        <v>0.875</v>
      </c>
      <c r="G3331" s="748" t="s">
        <v>280</v>
      </c>
      <c r="H3331" s="1337">
        <v>0.34</v>
      </c>
      <c r="I3331" s="338"/>
    </row>
    <row r="3332" spans="2:9">
      <c r="B3332" s="651" t="s">
        <v>26</v>
      </c>
      <c r="C3332" s="1356">
        <v>83</v>
      </c>
      <c r="D3332" s="747" t="str">
        <f t="shared" si="105"/>
        <v>KY0083</v>
      </c>
      <c r="E3332" s="1336">
        <v>0.88200000000000001</v>
      </c>
      <c r="F3332" s="644">
        <f t="shared" si="106"/>
        <v>0.89400000000000002</v>
      </c>
      <c r="G3332" s="748" t="s">
        <v>280</v>
      </c>
      <c r="H3332" s="1337">
        <v>0.4</v>
      </c>
      <c r="I3332" s="338"/>
    </row>
    <row r="3333" spans="2:9">
      <c r="B3333" s="651" t="s">
        <v>26</v>
      </c>
      <c r="C3333" s="1356">
        <v>106</v>
      </c>
      <c r="D3333" s="747" t="str">
        <f t="shared" si="105"/>
        <v>KY0106</v>
      </c>
      <c r="E3333" s="1336">
        <v>1.1599999999999999</v>
      </c>
      <c r="F3333" s="644">
        <f t="shared" si="106"/>
        <v>1.1439999999999999</v>
      </c>
      <c r="G3333" s="748" t="s">
        <v>280</v>
      </c>
      <c r="H3333" s="1337">
        <v>0.6</v>
      </c>
      <c r="I3333" s="338"/>
    </row>
    <row r="3334" spans="2:9">
      <c r="B3334" s="651" t="s">
        <v>26</v>
      </c>
      <c r="C3334" s="1356">
        <v>113</v>
      </c>
      <c r="D3334" s="747" t="str">
        <f t="shared" si="105"/>
        <v>KY0113</v>
      </c>
      <c r="E3334" s="1336">
        <v>0.86099999999999999</v>
      </c>
      <c r="F3334" s="644">
        <f t="shared" si="106"/>
        <v>0.875</v>
      </c>
      <c r="G3334" s="748" t="s">
        <v>280</v>
      </c>
      <c r="H3334" s="1337">
        <v>0.34</v>
      </c>
      <c r="I3334" s="338"/>
    </row>
    <row r="3335" spans="2:9">
      <c r="B3335" s="651" t="s">
        <v>26</v>
      </c>
      <c r="C3335" s="1356">
        <v>170</v>
      </c>
      <c r="D3335" s="747" t="str">
        <f t="shared" si="105"/>
        <v>KY0170</v>
      </c>
      <c r="E3335" s="1336">
        <v>0.86699999999999999</v>
      </c>
      <c r="F3335" s="644">
        <f t="shared" si="106"/>
        <v>0.88</v>
      </c>
      <c r="G3335" s="748" t="s">
        <v>280</v>
      </c>
      <c r="H3335" s="1337">
        <v>0.33</v>
      </c>
      <c r="I3335" s="338"/>
    </row>
    <row r="3336" spans="2:9">
      <c r="B3336" s="651" t="s">
        <v>26</v>
      </c>
      <c r="C3336" s="1356">
        <v>251</v>
      </c>
      <c r="D3336" s="747" t="str">
        <f t="shared" si="105"/>
        <v>KY0251</v>
      </c>
      <c r="E3336" s="1336">
        <v>0.81</v>
      </c>
      <c r="F3336" s="644">
        <f t="shared" si="106"/>
        <v>0.82899999999999996</v>
      </c>
      <c r="G3336" s="748" t="s">
        <v>280</v>
      </c>
      <c r="H3336" s="1337">
        <v>0.1</v>
      </c>
      <c r="I3336" s="338"/>
    </row>
    <row r="3337" spans="2:9">
      <c r="B3337" s="651" t="s">
        <v>26</v>
      </c>
      <c r="C3337" s="1356">
        <v>401</v>
      </c>
      <c r="D3337" s="747" t="str">
        <f t="shared" si="105"/>
        <v>KY0401</v>
      </c>
      <c r="E3337" s="1336">
        <v>1.4890000000000001</v>
      </c>
      <c r="F3337" s="644">
        <f t="shared" si="106"/>
        <v>1.44</v>
      </c>
      <c r="G3337" s="748" t="s">
        <v>280</v>
      </c>
      <c r="H3337" s="1337">
        <v>0.42</v>
      </c>
      <c r="I3337" s="338"/>
    </row>
    <row r="3338" spans="2:9">
      <c r="B3338" s="651" t="s">
        <v>26</v>
      </c>
      <c r="C3338" s="1356">
        <v>771</v>
      </c>
      <c r="D3338" s="747" t="str">
        <f t="shared" si="105"/>
        <v>KY0771</v>
      </c>
      <c r="E3338" s="1336">
        <v>1.601</v>
      </c>
      <c r="F3338" s="644">
        <f t="shared" si="106"/>
        <v>1.5409999999999999</v>
      </c>
      <c r="G3338" s="748" t="s">
        <v>280</v>
      </c>
      <c r="H3338" s="1337">
        <v>0.84</v>
      </c>
      <c r="I3338" s="338"/>
    </row>
    <row r="3339" spans="2:9">
      <c r="B3339" s="651" t="s">
        <v>26</v>
      </c>
      <c r="C3339" s="1356">
        <v>908</v>
      </c>
      <c r="D3339" s="747" t="str">
        <f t="shared" ref="D3339:D3402" si="107">B3339&amp;TEXT(C3339,"0000")</f>
        <v>KY0908</v>
      </c>
      <c r="E3339" s="1336">
        <v>0.81</v>
      </c>
      <c r="F3339" s="644">
        <f t="shared" ref="F3339:F3402" si="108">IF(E3339="NA","NA",ROUND((E3339-1)*0.9+1,3))</f>
        <v>0.82899999999999996</v>
      </c>
      <c r="G3339" s="748" t="s">
        <v>280</v>
      </c>
      <c r="H3339" s="1337">
        <v>0.1</v>
      </c>
      <c r="I3339" s="338"/>
    </row>
    <row r="3340" spans="2:9">
      <c r="B3340" s="651" t="s">
        <v>26</v>
      </c>
      <c r="C3340" s="1356">
        <v>913</v>
      </c>
      <c r="D3340" s="747" t="str">
        <f t="shared" si="107"/>
        <v>KY0913</v>
      </c>
      <c r="E3340" s="1336">
        <v>0.81</v>
      </c>
      <c r="F3340" s="644">
        <f t="shared" si="108"/>
        <v>0.82899999999999996</v>
      </c>
      <c r="G3340" s="748" t="s">
        <v>280</v>
      </c>
      <c r="H3340" s="1337">
        <v>0.1</v>
      </c>
      <c r="I3340" s="338"/>
    </row>
    <row r="3341" spans="2:9">
      <c r="B3341" s="651" t="s">
        <v>26</v>
      </c>
      <c r="C3341" s="1356">
        <v>917</v>
      </c>
      <c r="D3341" s="747" t="str">
        <f t="shared" si="107"/>
        <v>KY0917</v>
      </c>
      <c r="E3341" s="1336">
        <v>0.878</v>
      </c>
      <c r="F3341" s="644">
        <f t="shared" si="108"/>
        <v>0.89</v>
      </c>
      <c r="G3341" s="748" t="s">
        <v>280</v>
      </c>
      <c r="H3341" s="1337">
        <v>0.39</v>
      </c>
      <c r="I3341" s="338"/>
    </row>
    <row r="3342" spans="2:9">
      <c r="B3342" s="651" t="s">
        <v>26</v>
      </c>
      <c r="C3342" s="1356">
        <v>1005</v>
      </c>
      <c r="D3342" s="747" t="str">
        <f t="shared" si="107"/>
        <v>KY1005</v>
      </c>
      <c r="E3342" s="1336">
        <v>1.129</v>
      </c>
      <c r="F3342" s="644">
        <f t="shared" si="108"/>
        <v>1.1160000000000001</v>
      </c>
      <c r="G3342" s="748" t="s">
        <v>280</v>
      </c>
      <c r="H3342" s="1337">
        <v>1.24</v>
      </c>
      <c r="I3342" s="338"/>
    </row>
    <row r="3343" spans="2:9">
      <c r="B3343" s="651" t="s">
        <v>26</v>
      </c>
      <c r="C3343" s="1356">
        <v>1016</v>
      </c>
      <c r="D3343" s="747" t="str">
        <f t="shared" si="107"/>
        <v>KY1016</v>
      </c>
      <c r="E3343" s="1336">
        <v>1.415</v>
      </c>
      <c r="F3343" s="644">
        <f t="shared" si="108"/>
        <v>1.3740000000000001</v>
      </c>
      <c r="G3343" s="748" t="s">
        <v>280</v>
      </c>
      <c r="H3343" s="1337">
        <v>1.67</v>
      </c>
      <c r="I3343" s="338"/>
    </row>
    <row r="3344" spans="2:9">
      <c r="B3344" s="651" t="s">
        <v>26</v>
      </c>
      <c r="C3344" s="1356">
        <v>1164</v>
      </c>
      <c r="D3344" s="747" t="str">
        <f t="shared" si="107"/>
        <v>KY1164</v>
      </c>
      <c r="E3344" s="1336">
        <v>1.232</v>
      </c>
      <c r="F3344" s="644">
        <f t="shared" si="108"/>
        <v>1.2090000000000001</v>
      </c>
      <c r="G3344" s="748" t="s">
        <v>280</v>
      </c>
      <c r="H3344" s="1337">
        <v>0.45</v>
      </c>
      <c r="I3344" s="338"/>
    </row>
    <row r="3345" spans="2:9">
      <c r="B3345" s="651" t="s">
        <v>26</v>
      </c>
      <c r="C3345" s="1356">
        <v>1165</v>
      </c>
      <c r="D3345" s="747" t="str">
        <f t="shared" si="107"/>
        <v>KY1165</v>
      </c>
      <c r="E3345" s="1336">
        <v>1.4890000000000001</v>
      </c>
      <c r="F3345" s="644">
        <f t="shared" si="108"/>
        <v>1.44</v>
      </c>
      <c r="G3345" s="748" t="s">
        <v>280</v>
      </c>
      <c r="H3345" s="1337">
        <v>0.42</v>
      </c>
      <c r="I3345" s="338"/>
    </row>
    <row r="3346" spans="2:9">
      <c r="B3346" s="651" t="s">
        <v>26</v>
      </c>
      <c r="C3346" s="1356">
        <v>1320</v>
      </c>
      <c r="D3346" s="747" t="str">
        <f t="shared" si="107"/>
        <v>KY1320</v>
      </c>
      <c r="E3346" s="1336">
        <v>1.218</v>
      </c>
      <c r="F3346" s="644">
        <f t="shared" si="108"/>
        <v>1.196</v>
      </c>
      <c r="G3346" s="748" t="s">
        <v>280</v>
      </c>
      <c r="H3346" s="1337">
        <v>0.45</v>
      </c>
      <c r="I3346" s="338"/>
    </row>
    <row r="3347" spans="2:9">
      <c r="B3347" s="651" t="s">
        <v>26</v>
      </c>
      <c r="C3347" s="1356">
        <v>1322</v>
      </c>
      <c r="D3347" s="747" t="str">
        <f t="shared" si="107"/>
        <v>KY1322</v>
      </c>
      <c r="E3347" s="1336">
        <v>1.3660000000000001</v>
      </c>
      <c r="F3347" s="644">
        <f t="shared" si="108"/>
        <v>1.329</v>
      </c>
      <c r="G3347" s="748" t="s">
        <v>280</v>
      </c>
      <c r="H3347" s="1337">
        <v>0.38</v>
      </c>
      <c r="I3347" s="338"/>
    </row>
    <row r="3348" spans="2:9">
      <c r="B3348" s="651" t="s">
        <v>26</v>
      </c>
      <c r="C3348" s="1356">
        <v>1430</v>
      </c>
      <c r="D3348" s="747" t="str">
        <f t="shared" si="107"/>
        <v>KY1430</v>
      </c>
      <c r="E3348" s="1336">
        <v>1.0840000000000001</v>
      </c>
      <c r="F3348" s="644">
        <f t="shared" si="108"/>
        <v>1.0760000000000001</v>
      </c>
      <c r="G3348" s="748" t="s">
        <v>280</v>
      </c>
      <c r="H3348" s="1337">
        <v>0.16</v>
      </c>
      <c r="I3348" s="338"/>
    </row>
    <row r="3349" spans="2:9">
      <c r="B3349" s="651" t="s">
        <v>26</v>
      </c>
      <c r="C3349" s="1356">
        <v>1438</v>
      </c>
      <c r="D3349" s="747" t="str">
        <f t="shared" si="107"/>
        <v>KY1438</v>
      </c>
      <c r="E3349" s="1336">
        <v>1.046</v>
      </c>
      <c r="F3349" s="644">
        <f t="shared" si="108"/>
        <v>1.0409999999999999</v>
      </c>
      <c r="G3349" s="748" t="s">
        <v>280</v>
      </c>
      <c r="H3349" s="1337">
        <v>0.35</v>
      </c>
      <c r="I3349" s="338"/>
    </row>
    <row r="3350" spans="2:9">
      <c r="B3350" s="651" t="s">
        <v>26</v>
      </c>
      <c r="C3350" s="1356">
        <v>1452</v>
      </c>
      <c r="D3350" s="747" t="str">
        <f t="shared" si="107"/>
        <v>KY1452</v>
      </c>
      <c r="E3350" s="1336">
        <v>1.0960000000000001</v>
      </c>
      <c r="F3350" s="644">
        <f t="shared" si="108"/>
        <v>1.0860000000000001</v>
      </c>
      <c r="G3350" s="748" t="s">
        <v>280</v>
      </c>
      <c r="H3350" s="1337">
        <v>0.36</v>
      </c>
      <c r="I3350" s="338"/>
    </row>
    <row r="3351" spans="2:9">
      <c r="B3351" s="651" t="s">
        <v>26</v>
      </c>
      <c r="C3351" s="1356">
        <v>1463</v>
      </c>
      <c r="D3351" s="747" t="str">
        <f t="shared" si="107"/>
        <v>KY1463</v>
      </c>
      <c r="E3351" s="1336">
        <v>0.95799999999999996</v>
      </c>
      <c r="F3351" s="644">
        <f t="shared" si="108"/>
        <v>0.96199999999999997</v>
      </c>
      <c r="G3351" s="748" t="s">
        <v>280</v>
      </c>
      <c r="H3351" s="1337">
        <v>0.38</v>
      </c>
      <c r="I3351" s="338"/>
    </row>
    <row r="3352" spans="2:9">
      <c r="B3352" s="651" t="s">
        <v>26</v>
      </c>
      <c r="C3352" s="1356">
        <v>1472</v>
      </c>
      <c r="D3352" s="747" t="str">
        <f t="shared" si="107"/>
        <v>KY1472</v>
      </c>
      <c r="E3352" s="1336">
        <v>1.4890000000000001</v>
      </c>
      <c r="F3352" s="644">
        <f t="shared" si="108"/>
        <v>1.44</v>
      </c>
      <c r="G3352" s="748" t="s">
        <v>280</v>
      </c>
      <c r="H3352" s="1337">
        <v>0.42</v>
      </c>
      <c r="I3352" s="338"/>
    </row>
    <row r="3353" spans="2:9">
      <c r="B3353" s="651" t="s">
        <v>26</v>
      </c>
      <c r="C3353" s="1356">
        <v>1624</v>
      </c>
      <c r="D3353" s="747" t="str">
        <f t="shared" si="107"/>
        <v>KY1624</v>
      </c>
      <c r="E3353" s="1336">
        <v>1.0980000000000001</v>
      </c>
      <c r="F3353" s="644">
        <f t="shared" si="108"/>
        <v>1.0880000000000001</v>
      </c>
      <c r="G3353" s="748" t="s">
        <v>280</v>
      </c>
      <c r="H3353" s="1337">
        <v>0.35</v>
      </c>
      <c r="I3353" s="338"/>
    </row>
    <row r="3354" spans="2:9">
      <c r="B3354" s="651" t="s">
        <v>26</v>
      </c>
      <c r="C3354" s="1356">
        <v>1642</v>
      </c>
      <c r="D3354" s="747" t="str">
        <f t="shared" si="107"/>
        <v>KY1642</v>
      </c>
      <c r="E3354" s="1336">
        <v>1.0840000000000001</v>
      </c>
      <c r="F3354" s="644">
        <f t="shared" si="108"/>
        <v>1.0760000000000001</v>
      </c>
      <c r="G3354" s="748" t="s">
        <v>280</v>
      </c>
      <c r="H3354" s="1337">
        <v>0.16</v>
      </c>
      <c r="I3354" s="338"/>
    </row>
    <row r="3355" spans="2:9">
      <c r="B3355" s="651" t="s">
        <v>26</v>
      </c>
      <c r="C3355" s="1356">
        <v>1654</v>
      </c>
      <c r="D3355" s="747" t="str">
        <f t="shared" si="107"/>
        <v>KY1654</v>
      </c>
      <c r="E3355" s="1336">
        <v>1.1879999999999999</v>
      </c>
      <c r="F3355" s="644">
        <f t="shared" si="108"/>
        <v>1.169</v>
      </c>
      <c r="G3355" s="748" t="s">
        <v>280</v>
      </c>
      <c r="H3355" s="1337">
        <v>0.37</v>
      </c>
      <c r="I3355" s="338"/>
    </row>
    <row r="3356" spans="2:9">
      <c r="B3356" s="651" t="s">
        <v>26</v>
      </c>
      <c r="C3356" s="1356">
        <v>1699</v>
      </c>
      <c r="D3356" s="747" t="str">
        <f t="shared" si="107"/>
        <v>KY1699</v>
      </c>
      <c r="E3356" s="1336">
        <v>1.0840000000000001</v>
      </c>
      <c r="F3356" s="644">
        <f t="shared" si="108"/>
        <v>1.0760000000000001</v>
      </c>
      <c r="G3356" s="748" t="s">
        <v>280</v>
      </c>
      <c r="H3356" s="1337">
        <v>0.16</v>
      </c>
      <c r="I3356" s="338"/>
    </row>
    <row r="3357" spans="2:9">
      <c r="B3357" s="651" t="s">
        <v>26</v>
      </c>
      <c r="C3357" s="1356">
        <v>1701</v>
      </c>
      <c r="D3357" s="747" t="str">
        <f t="shared" si="107"/>
        <v>KY1701</v>
      </c>
      <c r="E3357" s="1336">
        <v>0.85799999999999998</v>
      </c>
      <c r="F3357" s="644">
        <f t="shared" si="108"/>
        <v>0.872</v>
      </c>
      <c r="G3357" s="748" t="s">
        <v>280</v>
      </c>
      <c r="H3357" s="1337">
        <v>0.38</v>
      </c>
      <c r="I3357" s="338"/>
    </row>
    <row r="3358" spans="2:9">
      <c r="B3358" s="651" t="s">
        <v>26</v>
      </c>
      <c r="C3358" s="1356">
        <v>1710</v>
      </c>
      <c r="D3358" s="747" t="str">
        <f t="shared" si="107"/>
        <v>KY1710</v>
      </c>
      <c r="E3358" s="1336">
        <v>1.151</v>
      </c>
      <c r="F3358" s="644">
        <f t="shared" si="108"/>
        <v>1.1359999999999999</v>
      </c>
      <c r="G3358" s="748" t="s">
        <v>280</v>
      </c>
      <c r="H3358" s="1337">
        <v>0.41</v>
      </c>
      <c r="I3358" s="338"/>
    </row>
    <row r="3359" spans="2:9">
      <c r="B3359" s="651" t="s">
        <v>26</v>
      </c>
      <c r="C3359" s="1356">
        <v>1747</v>
      </c>
      <c r="D3359" s="747" t="str">
        <f t="shared" si="107"/>
        <v>KY1747</v>
      </c>
      <c r="E3359" s="1336">
        <v>1.0840000000000001</v>
      </c>
      <c r="F3359" s="644">
        <f t="shared" si="108"/>
        <v>1.0760000000000001</v>
      </c>
      <c r="G3359" s="748" t="s">
        <v>280</v>
      </c>
      <c r="H3359" s="1337">
        <v>0.16</v>
      </c>
      <c r="I3359" s="338"/>
    </row>
    <row r="3360" spans="2:9">
      <c r="B3360" s="651" t="s">
        <v>26</v>
      </c>
      <c r="C3360" s="1356">
        <v>1748</v>
      </c>
      <c r="D3360" s="747" t="str">
        <f t="shared" si="107"/>
        <v>KY1748</v>
      </c>
      <c r="E3360" s="1336">
        <v>1.0009999999999999</v>
      </c>
      <c r="F3360" s="644">
        <f t="shared" si="108"/>
        <v>1.0009999999999999</v>
      </c>
      <c r="G3360" s="748" t="s">
        <v>280</v>
      </c>
      <c r="H3360" s="1337">
        <v>0.4</v>
      </c>
      <c r="I3360" s="338"/>
    </row>
    <row r="3361" spans="2:9">
      <c r="B3361" s="651" t="s">
        <v>26</v>
      </c>
      <c r="C3361" s="1356">
        <v>1803</v>
      </c>
      <c r="D3361" s="747" t="str">
        <f t="shared" si="107"/>
        <v>KY1803</v>
      </c>
      <c r="E3361" s="1336">
        <v>0.94399999999999995</v>
      </c>
      <c r="F3361" s="644">
        <f t="shared" si="108"/>
        <v>0.95</v>
      </c>
      <c r="G3361" s="748" t="s">
        <v>280</v>
      </c>
      <c r="H3361" s="1337">
        <v>0.46</v>
      </c>
      <c r="I3361" s="338"/>
    </row>
    <row r="3362" spans="2:9">
      <c r="B3362" s="651" t="s">
        <v>26</v>
      </c>
      <c r="C3362" s="1356">
        <v>1924</v>
      </c>
      <c r="D3362" s="747" t="str">
        <f t="shared" si="107"/>
        <v>KY1924</v>
      </c>
      <c r="E3362" s="1336">
        <v>0.85699999999999998</v>
      </c>
      <c r="F3362" s="644">
        <f t="shared" si="108"/>
        <v>0.871</v>
      </c>
      <c r="G3362" s="748" t="s">
        <v>280</v>
      </c>
      <c r="H3362" s="1337">
        <v>0.38</v>
      </c>
      <c r="I3362" s="338"/>
    </row>
    <row r="3363" spans="2:9">
      <c r="B3363" s="651" t="s">
        <v>26</v>
      </c>
      <c r="C3363" s="1356">
        <v>1925</v>
      </c>
      <c r="D3363" s="747" t="str">
        <f t="shared" si="107"/>
        <v>KY1925</v>
      </c>
      <c r="E3363" s="1336">
        <v>0.97899999999999998</v>
      </c>
      <c r="F3363" s="644">
        <f t="shared" si="108"/>
        <v>0.98099999999999998</v>
      </c>
      <c r="G3363" s="748" t="s">
        <v>280</v>
      </c>
      <c r="H3363" s="1337">
        <v>0.37</v>
      </c>
      <c r="I3363" s="338"/>
    </row>
    <row r="3364" spans="2:9">
      <c r="B3364" s="651" t="s">
        <v>26</v>
      </c>
      <c r="C3364" s="1356">
        <v>2002</v>
      </c>
      <c r="D3364" s="747" t="str">
        <f t="shared" si="107"/>
        <v>KY2002</v>
      </c>
      <c r="E3364" s="1336">
        <v>0.70799999999999996</v>
      </c>
      <c r="F3364" s="644">
        <f t="shared" si="108"/>
        <v>0.73699999999999999</v>
      </c>
      <c r="G3364" s="748" t="s">
        <v>280</v>
      </c>
      <c r="H3364" s="1337">
        <v>0.16</v>
      </c>
      <c r="I3364" s="338"/>
    </row>
    <row r="3365" spans="2:9">
      <c r="B3365" s="651" t="s">
        <v>26</v>
      </c>
      <c r="C3365" s="1356">
        <v>2003</v>
      </c>
      <c r="D3365" s="747" t="str">
        <f t="shared" si="107"/>
        <v>KY2003</v>
      </c>
      <c r="E3365" s="1336">
        <v>1.014</v>
      </c>
      <c r="F3365" s="644">
        <f t="shared" si="108"/>
        <v>1.0129999999999999</v>
      </c>
      <c r="G3365" s="748" t="s">
        <v>280</v>
      </c>
      <c r="H3365" s="1337">
        <v>0.38</v>
      </c>
      <c r="I3365" s="338"/>
    </row>
    <row r="3366" spans="2:9">
      <c r="B3366" s="651" t="s">
        <v>26</v>
      </c>
      <c r="C3366" s="1356">
        <v>2014</v>
      </c>
      <c r="D3366" s="747" t="str">
        <f t="shared" si="107"/>
        <v>KY2014</v>
      </c>
      <c r="E3366" s="1336">
        <v>0.84</v>
      </c>
      <c r="F3366" s="644">
        <f t="shared" si="108"/>
        <v>0.85599999999999998</v>
      </c>
      <c r="G3366" s="748" t="s">
        <v>280</v>
      </c>
      <c r="H3366" s="1337">
        <v>0.4</v>
      </c>
      <c r="I3366" s="338"/>
    </row>
    <row r="3367" spans="2:9">
      <c r="B3367" s="651" t="s">
        <v>26</v>
      </c>
      <c r="C3367" s="1356">
        <v>2016</v>
      </c>
      <c r="D3367" s="747" t="str">
        <f t="shared" si="107"/>
        <v>KY2016</v>
      </c>
      <c r="E3367" s="1336">
        <v>0.92200000000000004</v>
      </c>
      <c r="F3367" s="644">
        <f t="shared" si="108"/>
        <v>0.93</v>
      </c>
      <c r="G3367" s="748" t="s">
        <v>280</v>
      </c>
      <c r="H3367" s="1337">
        <v>0.35</v>
      </c>
      <c r="I3367" s="338"/>
    </row>
    <row r="3368" spans="2:9">
      <c r="B3368" s="651" t="s">
        <v>26</v>
      </c>
      <c r="C3368" s="1356">
        <v>2021</v>
      </c>
      <c r="D3368" s="747" t="str">
        <f t="shared" si="107"/>
        <v>KY2021</v>
      </c>
      <c r="E3368" s="1336">
        <v>0.90100000000000002</v>
      </c>
      <c r="F3368" s="644">
        <f t="shared" si="108"/>
        <v>0.91100000000000003</v>
      </c>
      <c r="G3368" s="748" t="s">
        <v>280</v>
      </c>
      <c r="H3368" s="1337">
        <v>0.25</v>
      </c>
      <c r="I3368" s="338"/>
    </row>
    <row r="3369" spans="2:9">
      <c r="B3369" s="651" t="s">
        <v>26</v>
      </c>
      <c r="C3369" s="1356">
        <v>2039</v>
      </c>
      <c r="D3369" s="747" t="str">
        <f t="shared" si="107"/>
        <v>KY2039</v>
      </c>
      <c r="E3369" s="1336">
        <v>0.93700000000000006</v>
      </c>
      <c r="F3369" s="644">
        <f t="shared" si="108"/>
        <v>0.94299999999999995</v>
      </c>
      <c r="G3369" s="748" t="s">
        <v>280</v>
      </c>
      <c r="H3369" s="1337">
        <v>0.36</v>
      </c>
      <c r="I3369" s="338"/>
    </row>
    <row r="3370" spans="2:9">
      <c r="B3370" s="651" t="s">
        <v>26</v>
      </c>
      <c r="C3370" s="1356">
        <v>2041</v>
      </c>
      <c r="D3370" s="747" t="str">
        <f t="shared" si="107"/>
        <v>KY2041</v>
      </c>
      <c r="E3370" s="1336">
        <v>0.872</v>
      </c>
      <c r="F3370" s="644">
        <f t="shared" si="108"/>
        <v>0.88500000000000001</v>
      </c>
      <c r="G3370" s="748" t="s">
        <v>280</v>
      </c>
      <c r="H3370" s="1337">
        <v>0.41</v>
      </c>
      <c r="I3370" s="338"/>
    </row>
    <row r="3371" spans="2:9">
      <c r="B3371" s="651" t="s">
        <v>26</v>
      </c>
      <c r="C3371" s="1356">
        <v>2065</v>
      </c>
      <c r="D3371" s="747" t="str">
        <f t="shared" si="107"/>
        <v>KY2065</v>
      </c>
      <c r="E3371" s="1336">
        <v>0.84699999999999998</v>
      </c>
      <c r="F3371" s="644">
        <f t="shared" si="108"/>
        <v>0.86199999999999999</v>
      </c>
      <c r="G3371" s="748" t="s">
        <v>280</v>
      </c>
      <c r="H3371" s="1337">
        <v>0.38</v>
      </c>
      <c r="I3371" s="338"/>
    </row>
    <row r="3372" spans="2:9">
      <c r="B3372" s="651" t="s">
        <v>26</v>
      </c>
      <c r="C3372" s="1356">
        <v>2070</v>
      </c>
      <c r="D3372" s="747" t="str">
        <f t="shared" si="107"/>
        <v>KY2070</v>
      </c>
      <c r="E3372" s="1336">
        <v>0.93500000000000005</v>
      </c>
      <c r="F3372" s="644">
        <f t="shared" si="108"/>
        <v>0.94199999999999995</v>
      </c>
      <c r="G3372" s="748" t="s">
        <v>280</v>
      </c>
      <c r="H3372" s="1337">
        <v>0.47</v>
      </c>
      <c r="I3372" s="338"/>
    </row>
    <row r="3373" spans="2:9">
      <c r="B3373" s="651" t="s">
        <v>26</v>
      </c>
      <c r="C3373" s="1356">
        <v>2081</v>
      </c>
      <c r="D3373" s="747" t="str">
        <f t="shared" si="107"/>
        <v>KY2081</v>
      </c>
      <c r="E3373" s="1336">
        <v>0.878</v>
      </c>
      <c r="F3373" s="644">
        <f t="shared" si="108"/>
        <v>0.89</v>
      </c>
      <c r="G3373" s="748" t="s">
        <v>280</v>
      </c>
      <c r="H3373" s="1337">
        <v>0.53</v>
      </c>
      <c r="I3373" s="338"/>
    </row>
    <row r="3374" spans="2:9">
      <c r="B3374" s="651" t="s">
        <v>26</v>
      </c>
      <c r="C3374" s="1356">
        <v>2089</v>
      </c>
      <c r="D3374" s="747" t="str">
        <f t="shared" si="107"/>
        <v>KY2089</v>
      </c>
      <c r="E3374" s="1336">
        <v>0.97499999999999998</v>
      </c>
      <c r="F3374" s="644">
        <f t="shared" si="108"/>
        <v>0.97799999999999998</v>
      </c>
      <c r="G3374" s="748" t="s">
        <v>280</v>
      </c>
      <c r="H3374" s="1337">
        <v>1.61</v>
      </c>
      <c r="I3374" s="338"/>
    </row>
    <row r="3375" spans="2:9">
      <c r="B3375" s="651" t="s">
        <v>26</v>
      </c>
      <c r="C3375" s="1356">
        <v>2095</v>
      </c>
      <c r="D3375" s="747" t="str">
        <f t="shared" si="107"/>
        <v>KY2095</v>
      </c>
      <c r="E3375" s="1336">
        <v>0.95799999999999996</v>
      </c>
      <c r="F3375" s="644">
        <f t="shared" si="108"/>
        <v>0.96199999999999997</v>
      </c>
      <c r="G3375" s="748" t="s">
        <v>280</v>
      </c>
      <c r="H3375" s="1337">
        <v>0.37</v>
      </c>
      <c r="I3375" s="338"/>
    </row>
    <row r="3376" spans="2:9">
      <c r="B3376" s="651" t="s">
        <v>26</v>
      </c>
      <c r="C3376" s="1356">
        <v>2105</v>
      </c>
      <c r="D3376" s="747" t="str">
        <f t="shared" si="107"/>
        <v>KY2105</v>
      </c>
      <c r="E3376" s="1336">
        <v>0.70799999999999996</v>
      </c>
      <c r="F3376" s="644">
        <f t="shared" si="108"/>
        <v>0.73699999999999999</v>
      </c>
      <c r="G3376" s="748" t="s">
        <v>280</v>
      </c>
      <c r="H3376" s="1337">
        <v>0.16</v>
      </c>
      <c r="I3376" s="338"/>
    </row>
    <row r="3377" spans="2:9">
      <c r="B3377" s="651" t="s">
        <v>26</v>
      </c>
      <c r="C3377" s="1356">
        <v>2110</v>
      </c>
      <c r="D3377" s="747" t="str">
        <f t="shared" si="107"/>
        <v>KY2110</v>
      </c>
      <c r="E3377" s="1336">
        <v>0.70799999999999996</v>
      </c>
      <c r="F3377" s="644">
        <f t="shared" si="108"/>
        <v>0.73699999999999999</v>
      </c>
      <c r="G3377" s="748" t="s">
        <v>280</v>
      </c>
      <c r="H3377" s="1337">
        <v>0.16</v>
      </c>
      <c r="I3377" s="338"/>
    </row>
    <row r="3378" spans="2:9">
      <c r="B3378" s="651" t="s">
        <v>26</v>
      </c>
      <c r="C3378" s="1356">
        <v>2111</v>
      </c>
      <c r="D3378" s="747" t="str">
        <f t="shared" si="107"/>
        <v>KY2111</v>
      </c>
      <c r="E3378" s="1336">
        <v>0.70799999999999996</v>
      </c>
      <c r="F3378" s="644">
        <f t="shared" si="108"/>
        <v>0.73699999999999999</v>
      </c>
      <c r="G3378" s="748" t="s">
        <v>280</v>
      </c>
      <c r="H3378" s="1337">
        <v>0.16</v>
      </c>
      <c r="I3378" s="338"/>
    </row>
    <row r="3379" spans="2:9">
      <c r="B3379" s="651" t="s">
        <v>26</v>
      </c>
      <c r="C3379" s="1356">
        <v>2112</v>
      </c>
      <c r="D3379" s="747" t="str">
        <f t="shared" si="107"/>
        <v>KY2112</v>
      </c>
      <c r="E3379" s="1336">
        <v>0.94599999999999995</v>
      </c>
      <c r="F3379" s="644">
        <f t="shared" si="108"/>
        <v>0.95099999999999996</v>
      </c>
      <c r="G3379" s="748" t="s">
        <v>280</v>
      </c>
      <c r="H3379" s="1337">
        <v>0.38</v>
      </c>
      <c r="I3379" s="338"/>
    </row>
    <row r="3380" spans="2:9">
      <c r="B3380" s="651" t="s">
        <v>26</v>
      </c>
      <c r="C3380" s="1356">
        <v>2114</v>
      </c>
      <c r="D3380" s="747" t="str">
        <f t="shared" si="107"/>
        <v>KY2114</v>
      </c>
      <c r="E3380" s="1336">
        <v>0.70799999999999996</v>
      </c>
      <c r="F3380" s="644">
        <f t="shared" si="108"/>
        <v>0.73699999999999999</v>
      </c>
      <c r="G3380" s="748" t="s">
        <v>280</v>
      </c>
      <c r="H3380" s="1337">
        <v>0.16</v>
      </c>
      <c r="I3380" s="338"/>
    </row>
    <row r="3381" spans="2:9">
      <c r="B3381" s="651" t="s">
        <v>26</v>
      </c>
      <c r="C3381" s="1356">
        <v>2121</v>
      </c>
      <c r="D3381" s="747" t="str">
        <f t="shared" si="107"/>
        <v>KY2121</v>
      </c>
      <c r="E3381" s="1336">
        <v>0.89900000000000002</v>
      </c>
      <c r="F3381" s="644">
        <f t="shared" si="108"/>
        <v>0.90900000000000003</v>
      </c>
      <c r="G3381" s="748" t="s">
        <v>280</v>
      </c>
      <c r="H3381" s="1337">
        <v>0.37</v>
      </c>
      <c r="I3381" s="338"/>
    </row>
    <row r="3382" spans="2:9">
      <c r="B3382" s="651" t="s">
        <v>26</v>
      </c>
      <c r="C3382" s="1356">
        <v>2130</v>
      </c>
      <c r="D3382" s="747" t="str">
        <f t="shared" si="107"/>
        <v>KY2130</v>
      </c>
      <c r="E3382" s="1336">
        <v>0.873</v>
      </c>
      <c r="F3382" s="644">
        <f t="shared" si="108"/>
        <v>0.88600000000000001</v>
      </c>
      <c r="G3382" s="748" t="s">
        <v>280</v>
      </c>
      <c r="H3382" s="1337">
        <v>0.34</v>
      </c>
      <c r="I3382" s="338"/>
    </row>
    <row r="3383" spans="2:9">
      <c r="B3383" s="651" t="s">
        <v>26</v>
      </c>
      <c r="C3383" s="1356">
        <v>2131</v>
      </c>
      <c r="D3383" s="747" t="str">
        <f t="shared" si="107"/>
        <v>KY2131</v>
      </c>
      <c r="E3383" s="1336">
        <v>0.97599999999999998</v>
      </c>
      <c r="F3383" s="644">
        <f t="shared" si="108"/>
        <v>0.97799999999999998</v>
      </c>
      <c r="G3383" s="748" t="s">
        <v>280</v>
      </c>
      <c r="H3383" s="1337">
        <v>0.28999999999999998</v>
      </c>
      <c r="I3383" s="338"/>
    </row>
    <row r="3384" spans="2:9">
      <c r="B3384" s="651" t="s">
        <v>26</v>
      </c>
      <c r="C3384" s="1356">
        <v>2143</v>
      </c>
      <c r="D3384" s="747" t="str">
        <f t="shared" si="107"/>
        <v>KY2143</v>
      </c>
      <c r="E3384" s="1336">
        <v>0.88200000000000001</v>
      </c>
      <c r="F3384" s="644">
        <f t="shared" si="108"/>
        <v>0.89400000000000002</v>
      </c>
      <c r="G3384" s="748" t="s">
        <v>280</v>
      </c>
      <c r="H3384" s="1337">
        <v>0.37</v>
      </c>
      <c r="I3384" s="338"/>
    </row>
    <row r="3385" spans="2:9">
      <c r="B3385" s="651" t="s">
        <v>26</v>
      </c>
      <c r="C3385" s="1356">
        <v>2157</v>
      </c>
      <c r="D3385" s="747" t="str">
        <f t="shared" si="107"/>
        <v>KY2157</v>
      </c>
      <c r="E3385" s="1336">
        <v>0.89100000000000001</v>
      </c>
      <c r="F3385" s="644">
        <f t="shared" si="108"/>
        <v>0.90200000000000002</v>
      </c>
      <c r="G3385" s="748" t="s">
        <v>280</v>
      </c>
      <c r="H3385" s="1337">
        <v>0.56999999999999995</v>
      </c>
      <c r="I3385" s="338"/>
    </row>
    <row r="3386" spans="2:9">
      <c r="B3386" s="651" t="s">
        <v>26</v>
      </c>
      <c r="C3386" s="1356">
        <v>2172</v>
      </c>
      <c r="D3386" s="747" t="str">
        <f t="shared" si="107"/>
        <v>KY2172</v>
      </c>
      <c r="E3386" s="1336">
        <v>0.98499999999999999</v>
      </c>
      <c r="F3386" s="644">
        <f t="shared" si="108"/>
        <v>0.98699999999999999</v>
      </c>
      <c r="G3386" s="748" t="s">
        <v>280</v>
      </c>
      <c r="H3386" s="1337">
        <v>0.39</v>
      </c>
      <c r="I3386" s="338"/>
    </row>
    <row r="3387" spans="2:9">
      <c r="B3387" s="651" t="s">
        <v>26</v>
      </c>
      <c r="C3387" s="1356">
        <v>2174</v>
      </c>
      <c r="D3387" s="747" t="str">
        <f t="shared" si="107"/>
        <v>KY2174</v>
      </c>
      <c r="E3387" s="1336">
        <v>0.84</v>
      </c>
      <c r="F3387" s="644">
        <f t="shared" si="108"/>
        <v>0.85599999999999998</v>
      </c>
      <c r="G3387" s="748" t="s">
        <v>280</v>
      </c>
      <c r="H3387" s="1337">
        <v>0.36</v>
      </c>
      <c r="I3387" s="338"/>
    </row>
    <row r="3388" spans="2:9">
      <c r="B3388" s="651" t="s">
        <v>26</v>
      </c>
      <c r="C3388" s="1356">
        <v>2211</v>
      </c>
      <c r="D3388" s="747" t="str">
        <f t="shared" si="107"/>
        <v>KY2211</v>
      </c>
      <c r="E3388" s="1336">
        <v>1.0840000000000001</v>
      </c>
      <c r="F3388" s="644">
        <f t="shared" si="108"/>
        <v>1.0760000000000001</v>
      </c>
      <c r="G3388" s="748" t="s">
        <v>280</v>
      </c>
      <c r="H3388" s="1337">
        <v>0.16</v>
      </c>
      <c r="I3388" s="338"/>
    </row>
    <row r="3389" spans="2:9">
      <c r="B3389" s="651" t="s">
        <v>26</v>
      </c>
      <c r="C3389" s="1356">
        <v>2220</v>
      </c>
      <c r="D3389" s="747" t="str">
        <f t="shared" si="107"/>
        <v>KY2220</v>
      </c>
      <c r="E3389" s="1336">
        <v>0.874</v>
      </c>
      <c r="F3389" s="644">
        <f t="shared" si="108"/>
        <v>0.88700000000000001</v>
      </c>
      <c r="G3389" s="748" t="s">
        <v>280</v>
      </c>
      <c r="H3389" s="1337">
        <v>0.46</v>
      </c>
      <c r="I3389" s="338"/>
    </row>
    <row r="3390" spans="2:9">
      <c r="B3390" s="651" t="s">
        <v>26</v>
      </c>
      <c r="C3390" s="1356">
        <v>2286</v>
      </c>
      <c r="D3390" s="747" t="str">
        <f t="shared" si="107"/>
        <v>KY2286</v>
      </c>
      <c r="E3390" s="1336">
        <v>0.70799999999999996</v>
      </c>
      <c r="F3390" s="644">
        <f t="shared" si="108"/>
        <v>0.73699999999999999</v>
      </c>
      <c r="G3390" s="748" t="s">
        <v>280</v>
      </c>
      <c r="H3390" s="1337">
        <v>0.16</v>
      </c>
      <c r="I3390" s="338"/>
    </row>
    <row r="3391" spans="2:9">
      <c r="B3391" s="651" t="s">
        <v>26</v>
      </c>
      <c r="C3391" s="1356">
        <v>2288</v>
      </c>
      <c r="D3391" s="747" t="str">
        <f t="shared" si="107"/>
        <v>KY2288</v>
      </c>
      <c r="E3391" s="1336">
        <v>0.88300000000000001</v>
      </c>
      <c r="F3391" s="644">
        <f t="shared" si="108"/>
        <v>0.89500000000000002</v>
      </c>
      <c r="G3391" s="748" t="s">
        <v>280</v>
      </c>
      <c r="H3391" s="1337">
        <v>0.34</v>
      </c>
      <c r="I3391" s="338"/>
    </row>
    <row r="3392" spans="2:9">
      <c r="B3392" s="651" t="s">
        <v>26</v>
      </c>
      <c r="C3392" s="1356">
        <v>2302</v>
      </c>
      <c r="D3392" s="747" t="str">
        <f t="shared" si="107"/>
        <v>KY2302</v>
      </c>
      <c r="E3392" s="1336">
        <v>0.81</v>
      </c>
      <c r="F3392" s="644">
        <f t="shared" si="108"/>
        <v>0.82899999999999996</v>
      </c>
      <c r="G3392" s="748" t="s">
        <v>280</v>
      </c>
      <c r="H3392" s="1337">
        <v>0.1</v>
      </c>
      <c r="I3392" s="338"/>
    </row>
    <row r="3393" spans="2:9">
      <c r="B3393" s="651" t="s">
        <v>26</v>
      </c>
      <c r="C3393" s="1356">
        <v>2305</v>
      </c>
      <c r="D3393" s="747" t="str">
        <f t="shared" si="107"/>
        <v>KY2305</v>
      </c>
      <c r="E3393" s="1336">
        <v>0.876</v>
      </c>
      <c r="F3393" s="644">
        <f t="shared" si="108"/>
        <v>0.88800000000000001</v>
      </c>
      <c r="G3393" s="748" t="s">
        <v>280</v>
      </c>
      <c r="H3393" s="1337">
        <v>0.36</v>
      </c>
      <c r="I3393" s="338"/>
    </row>
    <row r="3394" spans="2:9">
      <c r="B3394" s="651" t="s">
        <v>26</v>
      </c>
      <c r="C3394" s="1356">
        <v>2361</v>
      </c>
      <c r="D3394" s="747" t="str">
        <f t="shared" si="107"/>
        <v>KY2361</v>
      </c>
      <c r="E3394" s="1336">
        <v>0.81</v>
      </c>
      <c r="F3394" s="644">
        <f t="shared" si="108"/>
        <v>0.82899999999999996</v>
      </c>
      <c r="G3394" s="748" t="s">
        <v>280</v>
      </c>
      <c r="H3394" s="1337">
        <v>0.1</v>
      </c>
      <c r="I3394" s="338"/>
    </row>
    <row r="3395" spans="2:9">
      <c r="B3395" s="651" t="s">
        <v>26</v>
      </c>
      <c r="C3395" s="1356">
        <v>2362</v>
      </c>
      <c r="D3395" s="747" t="str">
        <f t="shared" si="107"/>
        <v>KY2362</v>
      </c>
      <c r="E3395" s="1336">
        <v>0.81</v>
      </c>
      <c r="F3395" s="644">
        <f t="shared" si="108"/>
        <v>0.82899999999999996</v>
      </c>
      <c r="G3395" s="748" t="s">
        <v>280</v>
      </c>
      <c r="H3395" s="1337">
        <v>0.1</v>
      </c>
      <c r="I3395" s="338"/>
    </row>
    <row r="3396" spans="2:9">
      <c r="B3396" s="651" t="s">
        <v>26</v>
      </c>
      <c r="C3396" s="1356">
        <v>2380</v>
      </c>
      <c r="D3396" s="747" t="str">
        <f t="shared" si="107"/>
        <v>KY2380</v>
      </c>
      <c r="E3396" s="1336">
        <v>0.81</v>
      </c>
      <c r="F3396" s="644">
        <f t="shared" si="108"/>
        <v>0.82899999999999996</v>
      </c>
      <c r="G3396" s="748" t="s">
        <v>280</v>
      </c>
      <c r="H3396" s="1337">
        <v>0.1</v>
      </c>
      <c r="I3396" s="338"/>
    </row>
    <row r="3397" spans="2:9">
      <c r="B3397" s="651" t="s">
        <v>26</v>
      </c>
      <c r="C3397" s="1356">
        <v>2388</v>
      </c>
      <c r="D3397" s="747" t="str">
        <f t="shared" si="107"/>
        <v>KY2388</v>
      </c>
      <c r="E3397" s="1336">
        <v>0.95499999999999996</v>
      </c>
      <c r="F3397" s="644">
        <f t="shared" si="108"/>
        <v>0.96</v>
      </c>
      <c r="G3397" s="748" t="s">
        <v>280</v>
      </c>
      <c r="H3397" s="1337">
        <v>0.36</v>
      </c>
      <c r="I3397" s="338"/>
    </row>
    <row r="3398" spans="2:9">
      <c r="B3398" s="651" t="s">
        <v>26</v>
      </c>
      <c r="C3398" s="1356">
        <v>2402</v>
      </c>
      <c r="D3398" s="747" t="str">
        <f t="shared" si="107"/>
        <v>KY2402</v>
      </c>
      <c r="E3398" s="1336">
        <v>1.0840000000000001</v>
      </c>
      <c r="F3398" s="644">
        <f t="shared" si="108"/>
        <v>1.0760000000000001</v>
      </c>
      <c r="G3398" s="748" t="s">
        <v>280</v>
      </c>
      <c r="H3398" s="1337">
        <v>0.16</v>
      </c>
      <c r="I3398" s="338"/>
    </row>
    <row r="3399" spans="2:9">
      <c r="B3399" s="651" t="s">
        <v>26</v>
      </c>
      <c r="C3399" s="1356">
        <v>2413</v>
      </c>
      <c r="D3399" s="747" t="str">
        <f t="shared" si="107"/>
        <v>KY2413</v>
      </c>
      <c r="E3399" s="1336">
        <v>0.89</v>
      </c>
      <c r="F3399" s="644">
        <f t="shared" si="108"/>
        <v>0.90100000000000002</v>
      </c>
      <c r="G3399" s="748" t="s">
        <v>280</v>
      </c>
      <c r="H3399" s="1337">
        <v>0.37</v>
      </c>
      <c r="I3399" s="338"/>
    </row>
    <row r="3400" spans="2:9">
      <c r="B3400" s="651" t="s">
        <v>26</v>
      </c>
      <c r="C3400" s="1356">
        <v>2416</v>
      </c>
      <c r="D3400" s="747" t="str">
        <f t="shared" si="107"/>
        <v>KY2416</v>
      </c>
      <c r="E3400" s="1336">
        <v>0.81</v>
      </c>
      <c r="F3400" s="644">
        <f t="shared" si="108"/>
        <v>0.82899999999999996</v>
      </c>
      <c r="G3400" s="748" t="s">
        <v>280</v>
      </c>
      <c r="H3400" s="1337">
        <v>0.1</v>
      </c>
      <c r="I3400" s="338"/>
    </row>
    <row r="3401" spans="2:9">
      <c r="B3401" s="651" t="s">
        <v>26</v>
      </c>
      <c r="C3401" s="1356">
        <v>2417</v>
      </c>
      <c r="D3401" s="747" t="str">
        <f t="shared" si="107"/>
        <v>KY2417</v>
      </c>
      <c r="E3401" s="1336">
        <v>0.879</v>
      </c>
      <c r="F3401" s="644">
        <f t="shared" si="108"/>
        <v>0.89100000000000001</v>
      </c>
      <c r="G3401" s="748" t="s">
        <v>280</v>
      </c>
      <c r="H3401" s="1337">
        <v>0.37</v>
      </c>
      <c r="I3401" s="338"/>
    </row>
    <row r="3402" spans="2:9">
      <c r="B3402" s="651" t="s">
        <v>26</v>
      </c>
      <c r="C3402" s="1356">
        <v>2501</v>
      </c>
      <c r="D3402" s="747" t="str">
        <f t="shared" si="107"/>
        <v>KY2501</v>
      </c>
      <c r="E3402" s="1336">
        <v>0.92</v>
      </c>
      <c r="F3402" s="644">
        <f t="shared" si="108"/>
        <v>0.92800000000000005</v>
      </c>
      <c r="G3402" s="748" t="s">
        <v>280</v>
      </c>
      <c r="H3402" s="1337">
        <v>0.32</v>
      </c>
      <c r="I3402" s="338"/>
    </row>
    <row r="3403" spans="2:9">
      <c r="B3403" s="651" t="s">
        <v>26</v>
      </c>
      <c r="C3403" s="1356">
        <v>2503</v>
      </c>
      <c r="D3403" s="747" t="str">
        <f t="shared" ref="D3403:D3466" si="109">B3403&amp;TEXT(C3403,"0000")</f>
        <v>KY2503</v>
      </c>
      <c r="E3403" s="1336">
        <v>0.88700000000000001</v>
      </c>
      <c r="F3403" s="644">
        <f t="shared" ref="F3403:F3466" si="110">IF(E3403="NA","NA",ROUND((E3403-1)*0.9+1,3))</f>
        <v>0.89800000000000002</v>
      </c>
      <c r="G3403" s="748" t="s">
        <v>280</v>
      </c>
      <c r="H3403" s="1337">
        <v>0.37</v>
      </c>
      <c r="I3403" s="338"/>
    </row>
    <row r="3404" spans="2:9">
      <c r="B3404" s="651" t="s">
        <v>26</v>
      </c>
      <c r="C3404" s="1356">
        <v>2570</v>
      </c>
      <c r="D3404" s="747" t="str">
        <f t="shared" si="109"/>
        <v>KY2570</v>
      </c>
      <c r="E3404" s="1336">
        <v>0.85399999999999998</v>
      </c>
      <c r="F3404" s="644">
        <f t="shared" si="110"/>
        <v>0.86899999999999999</v>
      </c>
      <c r="G3404" s="748" t="s">
        <v>280</v>
      </c>
      <c r="H3404" s="1337">
        <v>0.47</v>
      </c>
      <c r="I3404" s="338"/>
    </row>
    <row r="3405" spans="2:9">
      <c r="B3405" s="651" t="s">
        <v>26</v>
      </c>
      <c r="C3405" s="1356">
        <v>2585</v>
      </c>
      <c r="D3405" s="747" t="str">
        <f t="shared" si="109"/>
        <v>KY2585</v>
      </c>
      <c r="E3405" s="1336">
        <v>0.84299999999999997</v>
      </c>
      <c r="F3405" s="644">
        <f t="shared" si="110"/>
        <v>0.85899999999999999</v>
      </c>
      <c r="G3405" s="748" t="s">
        <v>280</v>
      </c>
      <c r="H3405" s="1337">
        <v>0.44</v>
      </c>
      <c r="I3405" s="338"/>
    </row>
    <row r="3406" spans="2:9">
      <c r="B3406" s="651" t="s">
        <v>26</v>
      </c>
      <c r="C3406" s="1356">
        <v>2586</v>
      </c>
      <c r="D3406" s="747" t="str">
        <f t="shared" si="109"/>
        <v>KY2586</v>
      </c>
      <c r="E3406" s="1336">
        <v>0.88900000000000001</v>
      </c>
      <c r="F3406" s="644">
        <f t="shared" si="110"/>
        <v>0.9</v>
      </c>
      <c r="G3406" s="748" t="s">
        <v>280</v>
      </c>
      <c r="H3406" s="1337">
        <v>0.39</v>
      </c>
      <c r="I3406" s="338"/>
    </row>
    <row r="3407" spans="2:9">
      <c r="B3407" s="651" t="s">
        <v>26</v>
      </c>
      <c r="C3407" s="1356">
        <v>2587</v>
      </c>
      <c r="D3407" s="747" t="str">
        <f t="shared" si="109"/>
        <v>KY2587</v>
      </c>
      <c r="E3407" s="1336">
        <v>0.70799999999999996</v>
      </c>
      <c r="F3407" s="644">
        <f t="shared" si="110"/>
        <v>0.73699999999999999</v>
      </c>
      <c r="G3407" s="748" t="s">
        <v>280</v>
      </c>
      <c r="H3407" s="1337">
        <v>0.16</v>
      </c>
      <c r="I3407" s="338"/>
    </row>
    <row r="3408" spans="2:9">
      <c r="B3408" s="651" t="s">
        <v>26</v>
      </c>
      <c r="C3408" s="1356">
        <v>2589</v>
      </c>
      <c r="D3408" s="747" t="str">
        <f t="shared" si="109"/>
        <v>KY2589</v>
      </c>
      <c r="E3408" s="1336">
        <v>0.78800000000000003</v>
      </c>
      <c r="F3408" s="644">
        <f t="shared" si="110"/>
        <v>0.80900000000000005</v>
      </c>
      <c r="G3408" s="748" t="s">
        <v>280</v>
      </c>
      <c r="H3408" s="1337">
        <v>0.39</v>
      </c>
      <c r="I3408" s="338"/>
    </row>
    <row r="3409" spans="2:9">
      <c r="B3409" s="651" t="s">
        <v>26</v>
      </c>
      <c r="C3409" s="1356">
        <v>2600</v>
      </c>
      <c r="D3409" s="747" t="str">
        <f t="shared" si="109"/>
        <v>KY2600</v>
      </c>
      <c r="E3409" s="1336">
        <v>0.88</v>
      </c>
      <c r="F3409" s="644">
        <f t="shared" si="110"/>
        <v>0.89200000000000002</v>
      </c>
      <c r="G3409" s="748" t="s">
        <v>280</v>
      </c>
      <c r="H3409" s="1337">
        <v>0.43</v>
      </c>
      <c r="I3409" s="338"/>
    </row>
    <row r="3410" spans="2:9">
      <c r="B3410" s="651" t="s">
        <v>26</v>
      </c>
      <c r="C3410" s="1356">
        <v>2623</v>
      </c>
      <c r="D3410" s="747" t="str">
        <f t="shared" si="109"/>
        <v>KY2623</v>
      </c>
      <c r="E3410" s="1336">
        <v>0.90100000000000002</v>
      </c>
      <c r="F3410" s="644">
        <f t="shared" si="110"/>
        <v>0.91100000000000003</v>
      </c>
      <c r="G3410" s="748" t="s">
        <v>280</v>
      </c>
      <c r="H3410" s="1337">
        <v>0.25</v>
      </c>
      <c r="I3410" s="338"/>
    </row>
    <row r="3411" spans="2:9">
      <c r="B3411" s="651" t="s">
        <v>26</v>
      </c>
      <c r="C3411" s="1356">
        <v>2651</v>
      </c>
      <c r="D3411" s="747" t="str">
        <f t="shared" si="109"/>
        <v>KY2651</v>
      </c>
      <c r="E3411" s="1336">
        <v>0.70799999999999996</v>
      </c>
      <c r="F3411" s="644">
        <f t="shared" si="110"/>
        <v>0.73699999999999999</v>
      </c>
      <c r="G3411" s="748" t="s">
        <v>280</v>
      </c>
      <c r="H3411" s="1337">
        <v>0.16</v>
      </c>
      <c r="I3411" s="338"/>
    </row>
    <row r="3412" spans="2:9">
      <c r="B3412" s="651" t="s">
        <v>26</v>
      </c>
      <c r="C3412" s="1356">
        <v>2660</v>
      </c>
      <c r="D3412" s="747" t="str">
        <f t="shared" si="109"/>
        <v>KY2660</v>
      </c>
      <c r="E3412" s="1336">
        <v>0.70799999999999996</v>
      </c>
      <c r="F3412" s="644">
        <f t="shared" si="110"/>
        <v>0.73699999999999999</v>
      </c>
      <c r="G3412" s="748" t="s">
        <v>280</v>
      </c>
      <c r="H3412" s="1337">
        <v>0.16</v>
      </c>
      <c r="I3412" s="338"/>
    </row>
    <row r="3413" spans="2:9">
      <c r="B3413" s="651" t="s">
        <v>26</v>
      </c>
      <c r="C3413" s="1356">
        <v>2670</v>
      </c>
      <c r="D3413" s="747" t="str">
        <f t="shared" si="109"/>
        <v>KY2670</v>
      </c>
      <c r="E3413" s="1336">
        <v>0.89600000000000002</v>
      </c>
      <c r="F3413" s="644">
        <f t="shared" si="110"/>
        <v>0.90600000000000003</v>
      </c>
      <c r="G3413" s="748" t="s">
        <v>280</v>
      </c>
      <c r="H3413" s="1337">
        <v>0.39</v>
      </c>
      <c r="I3413" s="338"/>
    </row>
    <row r="3414" spans="2:9">
      <c r="B3414" s="651" t="s">
        <v>26</v>
      </c>
      <c r="C3414" s="1356">
        <v>2683</v>
      </c>
      <c r="D3414" s="747" t="str">
        <f t="shared" si="109"/>
        <v>KY2683</v>
      </c>
      <c r="E3414" s="1336">
        <v>0.70799999999999996</v>
      </c>
      <c r="F3414" s="644">
        <f t="shared" si="110"/>
        <v>0.73699999999999999</v>
      </c>
      <c r="G3414" s="748" t="s">
        <v>280</v>
      </c>
      <c r="H3414" s="1337">
        <v>0.16</v>
      </c>
      <c r="I3414" s="338"/>
    </row>
    <row r="3415" spans="2:9">
      <c r="B3415" s="651" t="s">
        <v>26</v>
      </c>
      <c r="C3415" s="1356">
        <v>2688</v>
      </c>
      <c r="D3415" s="747" t="str">
        <f t="shared" si="109"/>
        <v>KY2688</v>
      </c>
      <c r="E3415" s="1336">
        <v>0.86799999999999999</v>
      </c>
      <c r="F3415" s="644">
        <f t="shared" si="110"/>
        <v>0.88100000000000001</v>
      </c>
      <c r="G3415" s="748" t="s">
        <v>280</v>
      </c>
      <c r="H3415" s="1337">
        <v>0.37</v>
      </c>
      <c r="I3415" s="338"/>
    </row>
    <row r="3416" spans="2:9">
      <c r="B3416" s="651" t="s">
        <v>26</v>
      </c>
      <c r="C3416" s="1356">
        <v>2701</v>
      </c>
      <c r="D3416" s="747" t="str">
        <f t="shared" si="109"/>
        <v>KY2701</v>
      </c>
      <c r="E3416" s="1336">
        <v>1.0740000000000001</v>
      </c>
      <c r="F3416" s="644">
        <f t="shared" si="110"/>
        <v>1.0669999999999999</v>
      </c>
      <c r="G3416" s="748" t="s">
        <v>280</v>
      </c>
      <c r="H3416" s="1337">
        <v>0.51</v>
      </c>
      <c r="I3416" s="338"/>
    </row>
    <row r="3417" spans="2:9">
      <c r="B3417" s="651" t="s">
        <v>26</v>
      </c>
      <c r="C3417" s="1356">
        <v>2702</v>
      </c>
      <c r="D3417" s="747" t="str">
        <f t="shared" si="109"/>
        <v>KY2702</v>
      </c>
      <c r="E3417" s="1336">
        <v>1.3120000000000001</v>
      </c>
      <c r="F3417" s="644">
        <f t="shared" si="110"/>
        <v>1.2809999999999999</v>
      </c>
      <c r="G3417" s="748" t="s">
        <v>280</v>
      </c>
      <c r="H3417" s="1337">
        <v>1.76</v>
      </c>
      <c r="I3417" s="338"/>
    </row>
    <row r="3418" spans="2:9">
      <c r="B3418" s="651" t="s">
        <v>26</v>
      </c>
      <c r="C3418" s="1356">
        <v>2710</v>
      </c>
      <c r="D3418" s="747" t="str">
        <f t="shared" si="109"/>
        <v>KY2710</v>
      </c>
      <c r="E3418" s="1336">
        <v>0.80800000000000005</v>
      </c>
      <c r="F3418" s="644">
        <f t="shared" si="110"/>
        <v>0.82699999999999996</v>
      </c>
      <c r="G3418" s="748" t="s">
        <v>280</v>
      </c>
      <c r="H3418" s="1337">
        <v>0.94</v>
      </c>
      <c r="I3418" s="338"/>
    </row>
    <row r="3419" spans="2:9">
      <c r="B3419" s="651" t="s">
        <v>26</v>
      </c>
      <c r="C3419" s="1356">
        <v>2714</v>
      </c>
      <c r="D3419" s="747" t="str">
        <f t="shared" si="109"/>
        <v>KY2714</v>
      </c>
      <c r="E3419" s="1336">
        <v>0.70799999999999996</v>
      </c>
      <c r="F3419" s="644">
        <f t="shared" si="110"/>
        <v>0.73699999999999999</v>
      </c>
      <c r="G3419" s="748" t="s">
        <v>280</v>
      </c>
      <c r="H3419" s="1337">
        <v>0.16</v>
      </c>
      <c r="I3419" s="338"/>
    </row>
    <row r="3420" spans="2:9">
      <c r="B3420" s="651" t="s">
        <v>26</v>
      </c>
      <c r="C3420" s="1356">
        <v>2719</v>
      </c>
      <c r="D3420" s="747" t="str">
        <f t="shared" si="109"/>
        <v>KY2719</v>
      </c>
      <c r="E3420" s="1336">
        <v>1.173</v>
      </c>
      <c r="F3420" s="644">
        <f t="shared" si="110"/>
        <v>1.1559999999999999</v>
      </c>
      <c r="G3420" s="748" t="s">
        <v>280</v>
      </c>
      <c r="H3420" s="1337">
        <v>0.44</v>
      </c>
      <c r="I3420" s="338"/>
    </row>
    <row r="3421" spans="2:9">
      <c r="B3421" s="651" t="s">
        <v>26</v>
      </c>
      <c r="C3421" s="1356">
        <v>2731</v>
      </c>
      <c r="D3421" s="747" t="str">
        <f t="shared" si="109"/>
        <v>KY2731</v>
      </c>
      <c r="E3421" s="1336">
        <v>0.91500000000000004</v>
      </c>
      <c r="F3421" s="644">
        <f t="shared" si="110"/>
        <v>0.92400000000000004</v>
      </c>
      <c r="G3421" s="748" t="s">
        <v>280</v>
      </c>
      <c r="H3421" s="1337">
        <v>0.4</v>
      </c>
      <c r="I3421" s="338"/>
    </row>
    <row r="3422" spans="2:9">
      <c r="B3422" s="651" t="s">
        <v>26</v>
      </c>
      <c r="C3422" s="1356">
        <v>2735</v>
      </c>
      <c r="D3422" s="747" t="str">
        <f t="shared" si="109"/>
        <v>KY2735</v>
      </c>
      <c r="E3422" s="1336">
        <v>0.91900000000000004</v>
      </c>
      <c r="F3422" s="644">
        <f t="shared" si="110"/>
        <v>0.92700000000000005</v>
      </c>
      <c r="G3422" s="748" t="s">
        <v>280</v>
      </c>
      <c r="H3422" s="1337">
        <v>0.45</v>
      </c>
      <c r="I3422" s="338"/>
    </row>
    <row r="3423" spans="2:9">
      <c r="B3423" s="651" t="s">
        <v>26</v>
      </c>
      <c r="C3423" s="1356">
        <v>2759</v>
      </c>
      <c r="D3423" s="747" t="str">
        <f t="shared" si="109"/>
        <v>KY2759</v>
      </c>
      <c r="E3423" s="1336">
        <v>0.96199999999999997</v>
      </c>
      <c r="F3423" s="644">
        <f t="shared" si="110"/>
        <v>0.96599999999999997</v>
      </c>
      <c r="G3423" s="748" t="s">
        <v>280</v>
      </c>
      <c r="H3423" s="1337">
        <v>0.62</v>
      </c>
      <c r="I3423" s="338"/>
    </row>
    <row r="3424" spans="2:9">
      <c r="B3424" s="651" t="s">
        <v>26</v>
      </c>
      <c r="C3424" s="1356">
        <v>2790</v>
      </c>
      <c r="D3424" s="747" t="str">
        <f t="shared" si="109"/>
        <v>KY2790</v>
      </c>
      <c r="E3424" s="1336">
        <v>0.9</v>
      </c>
      <c r="F3424" s="644">
        <f t="shared" si="110"/>
        <v>0.91</v>
      </c>
      <c r="G3424" s="748" t="s">
        <v>280</v>
      </c>
      <c r="H3424" s="1337">
        <v>0.37</v>
      </c>
      <c r="I3424" s="338"/>
    </row>
    <row r="3425" spans="2:9">
      <c r="B3425" s="651" t="s">
        <v>26</v>
      </c>
      <c r="C3425" s="1356">
        <v>2797</v>
      </c>
      <c r="D3425" s="747" t="str">
        <f t="shared" si="109"/>
        <v>KY2797</v>
      </c>
      <c r="E3425" s="1336">
        <v>0.85799999999999998</v>
      </c>
      <c r="F3425" s="644">
        <f t="shared" si="110"/>
        <v>0.872</v>
      </c>
      <c r="G3425" s="748" t="s">
        <v>280</v>
      </c>
      <c r="H3425" s="1337">
        <v>0.69</v>
      </c>
      <c r="I3425" s="338"/>
    </row>
    <row r="3426" spans="2:9">
      <c r="B3426" s="651" t="s">
        <v>26</v>
      </c>
      <c r="C3426" s="1356">
        <v>2799</v>
      </c>
      <c r="D3426" s="747" t="str">
        <f t="shared" si="109"/>
        <v>KY2799</v>
      </c>
      <c r="E3426" s="1336">
        <v>1.272</v>
      </c>
      <c r="F3426" s="644">
        <f t="shared" si="110"/>
        <v>1.2450000000000001</v>
      </c>
      <c r="G3426" s="748" t="s">
        <v>280</v>
      </c>
      <c r="H3426" s="1337">
        <v>0.39</v>
      </c>
      <c r="I3426" s="338"/>
    </row>
    <row r="3427" spans="2:9">
      <c r="B3427" s="651" t="s">
        <v>26</v>
      </c>
      <c r="C3427" s="1356">
        <v>2802</v>
      </c>
      <c r="D3427" s="747" t="str">
        <f t="shared" si="109"/>
        <v>KY2802</v>
      </c>
      <c r="E3427" s="1336">
        <v>0.94099999999999995</v>
      </c>
      <c r="F3427" s="644">
        <f t="shared" si="110"/>
        <v>0.94699999999999995</v>
      </c>
      <c r="G3427" s="748" t="s">
        <v>280</v>
      </c>
      <c r="H3427" s="1337">
        <v>0.54</v>
      </c>
      <c r="I3427" s="338"/>
    </row>
    <row r="3428" spans="2:9">
      <c r="B3428" s="651" t="s">
        <v>26</v>
      </c>
      <c r="C3428" s="1356">
        <v>2835</v>
      </c>
      <c r="D3428" s="747" t="str">
        <f t="shared" si="109"/>
        <v>KY2835</v>
      </c>
      <c r="E3428" s="1336">
        <v>0.49099999999999999</v>
      </c>
      <c r="F3428" s="644">
        <f t="shared" si="110"/>
        <v>0.54200000000000004</v>
      </c>
      <c r="G3428" s="748" t="s">
        <v>280</v>
      </c>
      <c r="H3428" s="1337">
        <v>0.21</v>
      </c>
      <c r="I3428" s="338"/>
    </row>
    <row r="3429" spans="2:9">
      <c r="B3429" s="651" t="s">
        <v>26</v>
      </c>
      <c r="C3429" s="1356">
        <v>2836</v>
      </c>
      <c r="D3429" s="747" t="str">
        <f t="shared" si="109"/>
        <v>KY2836</v>
      </c>
      <c r="E3429" s="1336">
        <v>0.49099999999999999</v>
      </c>
      <c r="F3429" s="644">
        <f t="shared" si="110"/>
        <v>0.54200000000000004</v>
      </c>
      <c r="G3429" s="748" t="s">
        <v>280</v>
      </c>
      <c r="H3429" s="1337">
        <v>0.21</v>
      </c>
      <c r="I3429" s="338"/>
    </row>
    <row r="3430" spans="2:9">
      <c r="B3430" s="651" t="s">
        <v>26</v>
      </c>
      <c r="C3430" s="1356">
        <v>2841</v>
      </c>
      <c r="D3430" s="747" t="str">
        <f t="shared" si="109"/>
        <v>KY2841</v>
      </c>
      <c r="E3430" s="1336">
        <v>0.94099999999999995</v>
      </c>
      <c r="F3430" s="644">
        <f t="shared" si="110"/>
        <v>0.94699999999999995</v>
      </c>
      <c r="G3430" s="748" t="s">
        <v>280</v>
      </c>
      <c r="H3430" s="1337">
        <v>0.4</v>
      </c>
      <c r="I3430" s="338"/>
    </row>
    <row r="3431" spans="2:9">
      <c r="B3431" s="651" t="s">
        <v>26</v>
      </c>
      <c r="C3431" s="1356">
        <v>2881</v>
      </c>
      <c r="D3431" s="747" t="str">
        <f t="shared" si="109"/>
        <v>KY2881</v>
      </c>
      <c r="E3431" s="1336">
        <v>0.88500000000000001</v>
      </c>
      <c r="F3431" s="644">
        <f t="shared" si="110"/>
        <v>0.89700000000000002</v>
      </c>
      <c r="G3431" s="748" t="s">
        <v>280</v>
      </c>
      <c r="H3431" s="1337">
        <v>0.37</v>
      </c>
      <c r="I3431" s="338"/>
    </row>
    <row r="3432" spans="2:9">
      <c r="B3432" s="651" t="s">
        <v>26</v>
      </c>
      <c r="C3432" s="1356">
        <v>2883</v>
      </c>
      <c r="D3432" s="747" t="str">
        <f t="shared" si="109"/>
        <v>KY2883</v>
      </c>
      <c r="E3432" s="1336">
        <v>0.91200000000000003</v>
      </c>
      <c r="F3432" s="644">
        <f t="shared" si="110"/>
        <v>0.92100000000000004</v>
      </c>
      <c r="G3432" s="748" t="s">
        <v>280</v>
      </c>
      <c r="H3432" s="1337">
        <v>0.43</v>
      </c>
      <c r="I3432" s="338"/>
    </row>
    <row r="3433" spans="2:9">
      <c r="B3433" s="651" t="s">
        <v>26</v>
      </c>
      <c r="C3433" s="1356">
        <v>2915</v>
      </c>
      <c r="D3433" s="747" t="str">
        <f t="shared" si="109"/>
        <v>KY2915</v>
      </c>
      <c r="E3433" s="1336">
        <v>0.92200000000000004</v>
      </c>
      <c r="F3433" s="644">
        <f t="shared" si="110"/>
        <v>0.93</v>
      </c>
      <c r="G3433" s="748" t="s">
        <v>280</v>
      </c>
      <c r="H3433" s="1337">
        <v>0.35</v>
      </c>
      <c r="I3433" s="338"/>
    </row>
    <row r="3434" spans="2:9">
      <c r="B3434" s="651" t="s">
        <v>26</v>
      </c>
      <c r="C3434" s="1356">
        <v>2916</v>
      </c>
      <c r="D3434" s="747" t="str">
        <f t="shared" si="109"/>
        <v>KY2916</v>
      </c>
      <c r="E3434" s="1336">
        <v>0.86299999999999999</v>
      </c>
      <c r="F3434" s="644">
        <f t="shared" si="110"/>
        <v>0.877</v>
      </c>
      <c r="G3434" s="748" t="s">
        <v>280</v>
      </c>
      <c r="H3434" s="1337">
        <v>0.36</v>
      </c>
      <c r="I3434" s="338"/>
    </row>
    <row r="3435" spans="2:9">
      <c r="B3435" s="651" t="s">
        <v>26</v>
      </c>
      <c r="C3435" s="1356">
        <v>2923</v>
      </c>
      <c r="D3435" s="747" t="str">
        <f t="shared" si="109"/>
        <v>KY2923</v>
      </c>
      <c r="E3435" s="1336">
        <v>0.90300000000000002</v>
      </c>
      <c r="F3435" s="644">
        <f t="shared" si="110"/>
        <v>0.91300000000000003</v>
      </c>
      <c r="G3435" s="748" t="s">
        <v>280</v>
      </c>
      <c r="H3435" s="1337">
        <v>0.37</v>
      </c>
      <c r="I3435" s="338"/>
    </row>
    <row r="3436" spans="2:9">
      <c r="B3436" s="651" t="s">
        <v>26</v>
      </c>
      <c r="C3436" s="1356">
        <v>2960</v>
      </c>
      <c r="D3436" s="747" t="str">
        <f t="shared" si="109"/>
        <v>KY2960</v>
      </c>
      <c r="E3436" s="1336">
        <v>0.86499999999999999</v>
      </c>
      <c r="F3436" s="644">
        <f t="shared" si="110"/>
        <v>0.879</v>
      </c>
      <c r="G3436" s="748" t="s">
        <v>280</v>
      </c>
      <c r="H3436" s="1337">
        <v>0.39</v>
      </c>
      <c r="I3436" s="338"/>
    </row>
    <row r="3437" spans="2:9">
      <c r="B3437" s="651" t="s">
        <v>26</v>
      </c>
      <c r="C3437" s="1356">
        <v>3004</v>
      </c>
      <c r="D3437" s="747" t="str">
        <f t="shared" si="109"/>
        <v>KY3004</v>
      </c>
      <c r="E3437" s="1336">
        <v>1.0669999999999999</v>
      </c>
      <c r="F3437" s="644">
        <f t="shared" si="110"/>
        <v>1.06</v>
      </c>
      <c r="G3437" s="748" t="s">
        <v>280</v>
      </c>
      <c r="H3437" s="1337">
        <v>0.32</v>
      </c>
      <c r="I3437" s="338"/>
    </row>
    <row r="3438" spans="2:9">
      <c r="B3438" s="651" t="s">
        <v>26</v>
      </c>
      <c r="C3438" s="1356">
        <v>3018</v>
      </c>
      <c r="D3438" s="747" t="str">
        <f t="shared" si="109"/>
        <v>KY3018</v>
      </c>
      <c r="E3438" s="1336">
        <v>1.097</v>
      </c>
      <c r="F3438" s="644">
        <f t="shared" si="110"/>
        <v>1.087</v>
      </c>
      <c r="G3438" s="748" t="s">
        <v>280</v>
      </c>
      <c r="H3438" s="1337">
        <v>0.36</v>
      </c>
      <c r="I3438" s="338"/>
    </row>
    <row r="3439" spans="2:9">
      <c r="B3439" s="651" t="s">
        <v>26</v>
      </c>
      <c r="C3439" s="1356">
        <v>3022</v>
      </c>
      <c r="D3439" s="747" t="str">
        <f t="shared" si="109"/>
        <v>KY3022</v>
      </c>
      <c r="E3439" s="1336">
        <v>0.90100000000000002</v>
      </c>
      <c r="F3439" s="644">
        <f t="shared" si="110"/>
        <v>0.91100000000000003</v>
      </c>
      <c r="G3439" s="748" t="s">
        <v>280</v>
      </c>
      <c r="H3439" s="1337">
        <v>0.44</v>
      </c>
      <c r="I3439" s="338"/>
    </row>
    <row r="3440" spans="2:9">
      <c r="B3440" s="651" t="s">
        <v>26</v>
      </c>
      <c r="C3440" s="1356">
        <v>3027</v>
      </c>
      <c r="D3440" s="747" t="str">
        <f t="shared" si="109"/>
        <v>KY3027</v>
      </c>
      <c r="E3440" s="1336">
        <v>0.86099999999999999</v>
      </c>
      <c r="F3440" s="644">
        <f t="shared" si="110"/>
        <v>0.875</v>
      </c>
      <c r="G3440" s="748" t="s">
        <v>280</v>
      </c>
      <c r="H3440" s="1337">
        <v>0.4</v>
      </c>
      <c r="I3440" s="338"/>
    </row>
    <row r="3441" spans="2:9">
      <c r="B3441" s="651" t="s">
        <v>26</v>
      </c>
      <c r="C3441" s="1356">
        <v>3028</v>
      </c>
      <c r="D3441" s="747" t="str">
        <f t="shared" si="109"/>
        <v>KY3028</v>
      </c>
      <c r="E3441" s="1336">
        <v>0.93400000000000005</v>
      </c>
      <c r="F3441" s="644">
        <f t="shared" si="110"/>
        <v>0.94099999999999995</v>
      </c>
      <c r="G3441" s="748" t="s">
        <v>280</v>
      </c>
      <c r="H3441" s="1337">
        <v>0.33</v>
      </c>
      <c r="I3441" s="338"/>
    </row>
    <row r="3442" spans="2:9">
      <c r="B3442" s="651" t="s">
        <v>26</v>
      </c>
      <c r="C3442" s="1356">
        <v>3030</v>
      </c>
      <c r="D3442" s="747" t="str">
        <f t="shared" si="109"/>
        <v>KY3030</v>
      </c>
      <c r="E3442" s="1336">
        <v>1.0669999999999999</v>
      </c>
      <c r="F3442" s="644">
        <f t="shared" si="110"/>
        <v>1.06</v>
      </c>
      <c r="G3442" s="748" t="s">
        <v>280</v>
      </c>
      <c r="H3442" s="1337">
        <v>0.45</v>
      </c>
      <c r="I3442" s="338"/>
    </row>
    <row r="3443" spans="2:9">
      <c r="B3443" s="651" t="s">
        <v>26</v>
      </c>
      <c r="C3443" s="1356">
        <v>3040</v>
      </c>
      <c r="D3443" s="747" t="str">
        <f t="shared" si="109"/>
        <v>KY3040</v>
      </c>
      <c r="E3443" s="1336">
        <v>1.01</v>
      </c>
      <c r="F3443" s="644">
        <f t="shared" si="110"/>
        <v>1.0089999999999999</v>
      </c>
      <c r="G3443" s="748" t="s">
        <v>280</v>
      </c>
      <c r="H3443" s="1337">
        <v>0.38</v>
      </c>
      <c r="I3443" s="338"/>
    </row>
    <row r="3444" spans="2:9">
      <c r="B3444" s="651" t="s">
        <v>26</v>
      </c>
      <c r="C3444" s="1356">
        <v>3041</v>
      </c>
      <c r="D3444" s="747" t="str">
        <f t="shared" si="109"/>
        <v>KY3041</v>
      </c>
      <c r="E3444" s="1336">
        <v>0.85199999999999998</v>
      </c>
      <c r="F3444" s="644">
        <f t="shared" si="110"/>
        <v>0.86699999999999999</v>
      </c>
      <c r="G3444" s="748" t="s">
        <v>280</v>
      </c>
      <c r="H3444" s="1337">
        <v>0.44</v>
      </c>
      <c r="I3444" s="338"/>
    </row>
    <row r="3445" spans="2:9">
      <c r="B3445" s="651" t="s">
        <v>26</v>
      </c>
      <c r="C3445" s="1356">
        <v>3042</v>
      </c>
      <c r="D3445" s="747" t="str">
        <f t="shared" si="109"/>
        <v>KY3042</v>
      </c>
      <c r="E3445" s="1336">
        <v>0.90100000000000002</v>
      </c>
      <c r="F3445" s="644">
        <f t="shared" si="110"/>
        <v>0.91100000000000003</v>
      </c>
      <c r="G3445" s="748" t="s">
        <v>280</v>
      </c>
      <c r="H3445" s="1337">
        <v>0.25</v>
      </c>
      <c r="I3445" s="338"/>
    </row>
    <row r="3446" spans="2:9">
      <c r="B3446" s="651" t="s">
        <v>26</v>
      </c>
      <c r="C3446" s="1356">
        <v>3064</v>
      </c>
      <c r="D3446" s="747" t="str">
        <f t="shared" si="109"/>
        <v>KY3064</v>
      </c>
      <c r="E3446" s="1336">
        <v>0.872</v>
      </c>
      <c r="F3446" s="644">
        <f t="shared" si="110"/>
        <v>0.88500000000000001</v>
      </c>
      <c r="G3446" s="748" t="s">
        <v>280</v>
      </c>
      <c r="H3446" s="1337">
        <v>0.39</v>
      </c>
      <c r="I3446" s="338"/>
    </row>
    <row r="3447" spans="2:9">
      <c r="B3447" s="651" t="s">
        <v>26</v>
      </c>
      <c r="C3447" s="1356">
        <v>3076</v>
      </c>
      <c r="D3447" s="747" t="str">
        <f t="shared" si="109"/>
        <v>KY3076</v>
      </c>
      <c r="E3447" s="1336">
        <v>0.82799999999999996</v>
      </c>
      <c r="F3447" s="644">
        <f t="shared" si="110"/>
        <v>0.84499999999999997</v>
      </c>
      <c r="G3447" s="748" t="s">
        <v>280</v>
      </c>
      <c r="H3447" s="1337">
        <v>0.42</v>
      </c>
      <c r="I3447" s="338"/>
    </row>
    <row r="3448" spans="2:9">
      <c r="B3448" s="651" t="s">
        <v>26</v>
      </c>
      <c r="C3448" s="1356">
        <v>3081</v>
      </c>
      <c r="D3448" s="747" t="str">
        <f t="shared" si="109"/>
        <v>KY3081</v>
      </c>
      <c r="E3448" s="1336">
        <v>0.92500000000000004</v>
      </c>
      <c r="F3448" s="644">
        <f t="shared" si="110"/>
        <v>0.93300000000000005</v>
      </c>
      <c r="G3448" s="748" t="s">
        <v>280</v>
      </c>
      <c r="H3448" s="1337">
        <v>0.33</v>
      </c>
      <c r="I3448" s="338"/>
    </row>
    <row r="3449" spans="2:9">
      <c r="B3449" s="651" t="s">
        <v>26</v>
      </c>
      <c r="C3449" s="1356">
        <v>3082</v>
      </c>
      <c r="D3449" s="747" t="str">
        <f t="shared" si="109"/>
        <v>KY3082</v>
      </c>
      <c r="E3449" s="1336">
        <v>1.0840000000000001</v>
      </c>
      <c r="F3449" s="644">
        <f t="shared" si="110"/>
        <v>1.0760000000000001</v>
      </c>
      <c r="G3449" s="748" t="s">
        <v>280</v>
      </c>
      <c r="H3449" s="1337">
        <v>0.16</v>
      </c>
      <c r="I3449" s="338"/>
    </row>
    <row r="3450" spans="2:9">
      <c r="B3450" s="651" t="s">
        <v>26</v>
      </c>
      <c r="C3450" s="1356">
        <v>3085</v>
      </c>
      <c r="D3450" s="747" t="str">
        <f t="shared" si="109"/>
        <v>KY3085</v>
      </c>
      <c r="E3450" s="1336">
        <v>0.871</v>
      </c>
      <c r="F3450" s="644">
        <f t="shared" si="110"/>
        <v>0.88400000000000001</v>
      </c>
      <c r="G3450" s="748" t="s">
        <v>280</v>
      </c>
      <c r="H3450" s="1337">
        <v>0.33</v>
      </c>
      <c r="I3450" s="338"/>
    </row>
    <row r="3451" spans="2:9">
      <c r="B3451" s="651" t="s">
        <v>26</v>
      </c>
      <c r="C3451" s="1356">
        <v>3110</v>
      </c>
      <c r="D3451" s="747" t="str">
        <f t="shared" si="109"/>
        <v>KY3110</v>
      </c>
      <c r="E3451" s="1336">
        <v>0.92600000000000005</v>
      </c>
      <c r="F3451" s="644">
        <f t="shared" si="110"/>
        <v>0.93300000000000005</v>
      </c>
      <c r="G3451" s="748" t="s">
        <v>280</v>
      </c>
      <c r="H3451" s="1337">
        <v>0.36</v>
      </c>
      <c r="I3451" s="338"/>
    </row>
    <row r="3452" spans="2:9">
      <c r="B3452" s="651" t="s">
        <v>26</v>
      </c>
      <c r="C3452" s="1356">
        <v>3111</v>
      </c>
      <c r="D3452" s="747" t="str">
        <f t="shared" si="109"/>
        <v>KY3111</v>
      </c>
      <c r="E3452" s="1336">
        <v>0.91400000000000003</v>
      </c>
      <c r="F3452" s="644">
        <f t="shared" si="110"/>
        <v>0.92300000000000004</v>
      </c>
      <c r="G3452" s="748" t="s">
        <v>280</v>
      </c>
      <c r="H3452" s="1337">
        <v>0.32</v>
      </c>
      <c r="I3452" s="338"/>
    </row>
    <row r="3453" spans="2:9">
      <c r="B3453" s="651" t="s">
        <v>26</v>
      </c>
      <c r="C3453" s="1356">
        <v>3113</v>
      </c>
      <c r="D3453" s="747" t="str">
        <f t="shared" si="109"/>
        <v>KY3113</v>
      </c>
      <c r="E3453" s="1336">
        <v>1.0089999999999999</v>
      </c>
      <c r="F3453" s="644">
        <f t="shared" si="110"/>
        <v>1.008</v>
      </c>
      <c r="G3453" s="748" t="s">
        <v>280</v>
      </c>
      <c r="H3453" s="1337">
        <v>0.32</v>
      </c>
      <c r="I3453" s="338"/>
    </row>
    <row r="3454" spans="2:9">
      <c r="B3454" s="651" t="s">
        <v>26</v>
      </c>
      <c r="C3454" s="1356">
        <v>3114</v>
      </c>
      <c r="D3454" s="747" t="str">
        <f t="shared" si="109"/>
        <v>KY3114</v>
      </c>
      <c r="E3454" s="1336">
        <v>0.91500000000000004</v>
      </c>
      <c r="F3454" s="644">
        <f t="shared" si="110"/>
        <v>0.92400000000000004</v>
      </c>
      <c r="G3454" s="748" t="s">
        <v>280</v>
      </c>
      <c r="H3454" s="1337">
        <v>0.35</v>
      </c>
      <c r="I3454" s="338"/>
    </row>
    <row r="3455" spans="2:9">
      <c r="B3455" s="651" t="s">
        <v>26</v>
      </c>
      <c r="C3455" s="1356">
        <v>3118</v>
      </c>
      <c r="D3455" s="747" t="str">
        <f t="shared" si="109"/>
        <v>KY3118</v>
      </c>
      <c r="E3455" s="1336">
        <v>0.874</v>
      </c>
      <c r="F3455" s="644">
        <f t="shared" si="110"/>
        <v>0.88700000000000001</v>
      </c>
      <c r="G3455" s="748" t="s">
        <v>280</v>
      </c>
      <c r="H3455" s="1337">
        <v>0.47</v>
      </c>
      <c r="I3455" s="338"/>
    </row>
    <row r="3456" spans="2:9">
      <c r="B3456" s="651" t="s">
        <v>26</v>
      </c>
      <c r="C3456" s="1356">
        <v>3119</v>
      </c>
      <c r="D3456" s="747" t="str">
        <f t="shared" si="109"/>
        <v>KY3119</v>
      </c>
      <c r="E3456" s="1336">
        <v>0.49099999999999999</v>
      </c>
      <c r="F3456" s="644">
        <f t="shared" si="110"/>
        <v>0.54200000000000004</v>
      </c>
      <c r="G3456" s="748" t="s">
        <v>280</v>
      </c>
      <c r="H3456" s="1337">
        <v>0.21</v>
      </c>
      <c r="I3456" s="338"/>
    </row>
    <row r="3457" spans="2:9">
      <c r="B3457" s="651" t="s">
        <v>26</v>
      </c>
      <c r="C3457" s="1356">
        <v>3122</v>
      </c>
      <c r="D3457" s="747" t="str">
        <f t="shared" si="109"/>
        <v>KY3122</v>
      </c>
      <c r="E3457" s="1336">
        <v>0.70799999999999996</v>
      </c>
      <c r="F3457" s="644">
        <f t="shared" si="110"/>
        <v>0.73699999999999999</v>
      </c>
      <c r="G3457" s="748" t="s">
        <v>280</v>
      </c>
      <c r="H3457" s="1337">
        <v>0.16</v>
      </c>
      <c r="I3457" s="338"/>
    </row>
    <row r="3458" spans="2:9">
      <c r="B3458" s="651" t="s">
        <v>26</v>
      </c>
      <c r="C3458" s="1356">
        <v>3126</v>
      </c>
      <c r="D3458" s="747" t="str">
        <f t="shared" si="109"/>
        <v>KY3126</v>
      </c>
      <c r="E3458" s="1336">
        <v>0.90800000000000003</v>
      </c>
      <c r="F3458" s="644">
        <f t="shared" si="110"/>
        <v>0.91700000000000004</v>
      </c>
      <c r="G3458" s="748" t="s">
        <v>280</v>
      </c>
      <c r="H3458" s="1337">
        <v>0.52</v>
      </c>
      <c r="I3458" s="338"/>
    </row>
    <row r="3459" spans="2:9">
      <c r="B3459" s="651" t="s">
        <v>26</v>
      </c>
      <c r="C3459" s="1356">
        <v>3131</v>
      </c>
      <c r="D3459" s="747" t="str">
        <f t="shared" si="109"/>
        <v>KY3131</v>
      </c>
      <c r="E3459" s="1336">
        <v>0.90400000000000003</v>
      </c>
      <c r="F3459" s="644">
        <f t="shared" si="110"/>
        <v>0.91400000000000003</v>
      </c>
      <c r="G3459" s="748" t="s">
        <v>280</v>
      </c>
      <c r="H3459" s="1337">
        <v>0.37</v>
      </c>
      <c r="I3459" s="338"/>
    </row>
    <row r="3460" spans="2:9">
      <c r="B3460" s="651" t="s">
        <v>26</v>
      </c>
      <c r="C3460" s="1356">
        <v>3132</v>
      </c>
      <c r="D3460" s="747" t="str">
        <f t="shared" si="109"/>
        <v>KY3132</v>
      </c>
      <c r="E3460" s="1336">
        <v>0.86299999999999999</v>
      </c>
      <c r="F3460" s="644">
        <f t="shared" si="110"/>
        <v>0.877</v>
      </c>
      <c r="G3460" s="748" t="s">
        <v>280</v>
      </c>
      <c r="H3460" s="1337">
        <v>0.34</v>
      </c>
      <c r="I3460" s="338"/>
    </row>
    <row r="3461" spans="2:9">
      <c r="B3461" s="651" t="s">
        <v>26</v>
      </c>
      <c r="C3461" s="1356">
        <v>3145</v>
      </c>
      <c r="D3461" s="747" t="str">
        <f t="shared" si="109"/>
        <v>KY3145</v>
      </c>
      <c r="E3461" s="1336">
        <v>1.038</v>
      </c>
      <c r="F3461" s="644">
        <f t="shared" si="110"/>
        <v>1.034</v>
      </c>
      <c r="G3461" s="748" t="s">
        <v>280</v>
      </c>
      <c r="H3461" s="1337">
        <v>0.34</v>
      </c>
      <c r="I3461" s="338"/>
    </row>
    <row r="3462" spans="2:9">
      <c r="B3462" s="651" t="s">
        <v>26</v>
      </c>
      <c r="C3462" s="1356">
        <v>3146</v>
      </c>
      <c r="D3462" s="747" t="str">
        <f t="shared" si="109"/>
        <v>KY3146</v>
      </c>
      <c r="E3462" s="1336">
        <v>0.88700000000000001</v>
      </c>
      <c r="F3462" s="644">
        <f t="shared" si="110"/>
        <v>0.89800000000000002</v>
      </c>
      <c r="G3462" s="748" t="s">
        <v>280</v>
      </c>
      <c r="H3462" s="1337">
        <v>0.38</v>
      </c>
      <c r="I3462" s="338"/>
    </row>
    <row r="3463" spans="2:9">
      <c r="B3463" s="651" t="s">
        <v>26</v>
      </c>
      <c r="C3463" s="1356">
        <v>3169</v>
      </c>
      <c r="D3463" s="747" t="str">
        <f t="shared" si="109"/>
        <v>KY3169</v>
      </c>
      <c r="E3463" s="1336">
        <v>0.93400000000000005</v>
      </c>
      <c r="F3463" s="644">
        <f t="shared" si="110"/>
        <v>0.94099999999999995</v>
      </c>
      <c r="G3463" s="748" t="s">
        <v>280</v>
      </c>
      <c r="H3463" s="1337">
        <v>0.39</v>
      </c>
      <c r="I3463" s="338"/>
    </row>
    <row r="3464" spans="2:9">
      <c r="B3464" s="651" t="s">
        <v>26</v>
      </c>
      <c r="C3464" s="1356">
        <v>3179</v>
      </c>
      <c r="D3464" s="747" t="str">
        <f t="shared" si="109"/>
        <v>KY3179</v>
      </c>
      <c r="E3464" s="1336">
        <v>0.77300000000000002</v>
      </c>
      <c r="F3464" s="644">
        <f t="shared" si="110"/>
        <v>0.79600000000000004</v>
      </c>
      <c r="G3464" s="748" t="s">
        <v>280</v>
      </c>
      <c r="H3464" s="1337">
        <v>0.55000000000000004</v>
      </c>
      <c r="I3464" s="338"/>
    </row>
    <row r="3465" spans="2:9">
      <c r="B3465" s="651" t="s">
        <v>26</v>
      </c>
      <c r="C3465" s="1356">
        <v>3180</v>
      </c>
      <c r="D3465" s="747" t="str">
        <f t="shared" si="109"/>
        <v>KY3180</v>
      </c>
      <c r="E3465" s="1336">
        <v>0.89</v>
      </c>
      <c r="F3465" s="644">
        <f t="shared" si="110"/>
        <v>0.90100000000000002</v>
      </c>
      <c r="G3465" s="748" t="s">
        <v>280</v>
      </c>
      <c r="H3465" s="1337">
        <v>0.37</v>
      </c>
      <c r="I3465" s="338"/>
    </row>
    <row r="3466" spans="2:9">
      <c r="B3466" s="651" t="s">
        <v>26</v>
      </c>
      <c r="C3466" s="1356">
        <v>3188</v>
      </c>
      <c r="D3466" s="747" t="str">
        <f t="shared" si="109"/>
        <v>KY3188</v>
      </c>
      <c r="E3466" s="1336">
        <v>0.84699999999999998</v>
      </c>
      <c r="F3466" s="644">
        <f t="shared" si="110"/>
        <v>0.86199999999999999</v>
      </c>
      <c r="G3466" s="748" t="s">
        <v>280</v>
      </c>
      <c r="H3466" s="1337">
        <v>0.36</v>
      </c>
      <c r="I3466" s="338"/>
    </row>
    <row r="3467" spans="2:9">
      <c r="B3467" s="651" t="s">
        <v>26</v>
      </c>
      <c r="C3467" s="1356">
        <v>3220</v>
      </c>
      <c r="D3467" s="747" t="str">
        <f t="shared" ref="D3467:D3530" si="111">B3467&amp;TEXT(C3467,"0000")</f>
        <v>KY3220</v>
      </c>
      <c r="E3467" s="1336">
        <v>0.88</v>
      </c>
      <c r="F3467" s="644">
        <f t="shared" ref="F3467:F3530" si="112">IF(E3467="NA","NA",ROUND((E3467-1)*0.9+1,3))</f>
        <v>0.89200000000000002</v>
      </c>
      <c r="G3467" s="748" t="s">
        <v>280</v>
      </c>
      <c r="H3467" s="1337">
        <v>0.5</v>
      </c>
      <c r="I3467" s="338"/>
    </row>
    <row r="3468" spans="2:9">
      <c r="B3468" s="651" t="s">
        <v>26</v>
      </c>
      <c r="C3468" s="1356">
        <v>3224</v>
      </c>
      <c r="D3468" s="747" t="str">
        <f t="shared" si="111"/>
        <v>KY3224</v>
      </c>
      <c r="E3468" s="1336">
        <v>0.874</v>
      </c>
      <c r="F3468" s="644">
        <f t="shared" si="112"/>
        <v>0.88700000000000001</v>
      </c>
      <c r="G3468" s="748" t="s">
        <v>280</v>
      </c>
      <c r="H3468" s="1337">
        <v>0.35</v>
      </c>
      <c r="I3468" s="338"/>
    </row>
    <row r="3469" spans="2:9">
      <c r="B3469" s="651" t="s">
        <v>26</v>
      </c>
      <c r="C3469" s="1356">
        <v>3227</v>
      </c>
      <c r="D3469" s="747" t="str">
        <f t="shared" si="111"/>
        <v>KY3227</v>
      </c>
      <c r="E3469" s="1336">
        <v>0.84099999999999997</v>
      </c>
      <c r="F3469" s="644">
        <f t="shared" si="112"/>
        <v>0.85699999999999998</v>
      </c>
      <c r="G3469" s="748" t="s">
        <v>280</v>
      </c>
      <c r="H3469" s="1337">
        <v>0.74</v>
      </c>
      <c r="I3469" s="338"/>
    </row>
    <row r="3470" spans="2:9">
      <c r="B3470" s="651" t="s">
        <v>26</v>
      </c>
      <c r="C3470" s="1356">
        <v>3240</v>
      </c>
      <c r="D3470" s="747" t="str">
        <f t="shared" si="111"/>
        <v>KY3240</v>
      </c>
      <c r="E3470" s="1336">
        <v>0.70799999999999996</v>
      </c>
      <c r="F3470" s="644">
        <f t="shared" si="112"/>
        <v>0.73699999999999999</v>
      </c>
      <c r="G3470" s="748" t="s">
        <v>280</v>
      </c>
      <c r="H3470" s="1337">
        <v>0.16</v>
      </c>
      <c r="I3470" s="338"/>
    </row>
    <row r="3471" spans="2:9">
      <c r="B3471" s="651" t="s">
        <v>26</v>
      </c>
      <c r="C3471" s="1356">
        <v>3241</v>
      </c>
      <c r="D3471" s="747" t="str">
        <f t="shared" si="111"/>
        <v>KY3241</v>
      </c>
      <c r="E3471" s="1336">
        <v>0.92600000000000005</v>
      </c>
      <c r="F3471" s="644">
        <f t="shared" si="112"/>
        <v>0.93300000000000005</v>
      </c>
      <c r="G3471" s="748" t="s">
        <v>280</v>
      </c>
      <c r="H3471" s="1337">
        <v>0.34</v>
      </c>
      <c r="I3471" s="338"/>
    </row>
    <row r="3472" spans="2:9">
      <c r="B3472" s="651" t="s">
        <v>26</v>
      </c>
      <c r="C3472" s="1356">
        <v>3255</v>
      </c>
      <c r="D3472" s="747" t="str">
        <f t="shared" si="111"/>
        <v>KY3255</v>
      </c>
      <c r="E3472" s="1336">
        <v>0.49099999999999999</v>
      </c>
      <c r="F3472" s="644">
        <f t="shared" si="112"/>
        <v>0.54200000000000004</v>
      </c>
      <c r="G3472" s="748" t="s">
        <v>280</v>
      </c>
      <c r="H3472" s="1337">
        <v>0.21</v>
      </c>
      <c r="I3472" s="338"/>
    </row>
    <row r="3473" spans="2:9">
      <c r="B3473" s="651" t="s">
        <v>26</v>
      </c>
      <c r="C3473" s="1356">
        <v>3257</v>
      </c>
      <c r="D3473" s="747" t="str">
        <f t="shared" si="111"/>
        <v>KY3257</v>
      </c>
      <c r="E3473" s="1336">
        <v>0.79300000000000004</v>
      </c>
      <c r="F3473" s="644">
        <f t="shared" si="112"/>
        <v>0.81399999999999995</v>
      </c>
      <c r="G3473" s="748" t="s">
        <v>280</v>
      </c>
      <c r="H3473" s="1337">
        <v>0.44</v>
      </c>
      <c r="I3473" s="338"/>
    </row>
    <row r="3474" spans="2:9">
      <c r="B3474" s="651" t="s">
        <v>26</v>
      </c>
      <c r="C3474" s="1356">
        <v>3270</v>
      </c>
      <c r="D3474" s="747" t="str">
        <f t="shared" si="111"/>
        <v>KY3270</v>
      </c>
      <c r="E3474" s="1336">
        <v>0.81</v>
      </c>
      <c r="F3474" s="644">
        <f t="shared" si="112"/>
        <v>0.82899999999999996</v>
      </c>
      <c r="G3474" s="748" t="s">
        <v>280</v>
      </c>
      <c r="H3474" s="1337">
        <v>0.1</v>
      </c>
      <c r="I3474" s="338"/>
    </row>
    <row r="3475" spans="2:9">
      <c r="B3475" s="651" t="s">
        <v>26</v>
      </c>
      <c r="C3475" s="1356">
        <v>3300</v>
      </c>
      <c r="D3475" s="747" t="str">
        <f t="shared" si="111"/>
        <v>KY3300</v>
      </c>
      <c r="E3475" s="1336">
        <v>0.92500000000000004</v>
      </c>
      <c r="F3475" s="644">
        <f t="shared" si="112"/>
        <v>0.93300000000000005</v>
      </c>
      <c r="G3475" s="748" t="s">
        <v>280</v>
      </c>
      <c r="H3475" s="1337">
        <v>0.33</v>
      </c>
      <c r="I3475" s="338"/>
    </row>
    <row r="3476" spans="2:9">
      <c r="B3476" s="651" t="s">
        <v>26</v>
      </c>
      <c r="C3476" s="1356">
        <v>3303</v>
      </c>
      <c r="D3476" s="747" t="str">
        <f t="shared" si="111"/>
        <v>KY3303</v>
      </c>
      <c r="E3476" s="1336">
        <v>0.86599999999999999</v>
      </c>
      <c r="F3476" s="644">
        <f t="shared" si="112"/>
        <v>0.879</v>
      </c>
      <c r="G3476" s="748" t="s">
        <v>280</v>
      </c>
      <c r="H3476" s="1337">
        <v>0.33</v>
      </c>
      <c r="I3476" s="338"/>
    </row>
    <row r="3477" spans="2:9">
      <c r="B3477" s="651" t="s">
        <v>26</v>
      </c>
      <c r="C3477" s="1356">
        <v>3307</v>
      </c>
      <c r="D3477" s="747" t="str">
        <f t="shared" si="111"/>
        <v>KY3307</v>
      </c>
      <c r="E3477" s="1336">
        <v>0.92300000000000004</v>
      </c>
      <c r="F3477" s="644">
        <f t="shared" si="112"/>
        <v>0.93100000000000005</v>
      </c>
      <c r="G3477" s="748" t="s">
        <v>280</v>
      </c>
      <c r="H3477" s="1337">
        <v>0.37</v>
      </c>
      <c r="I3477" s="338"/>
    </row>
    <row r="3478" spans="2:9">
      <c r="B3478" s="651" t="s">
        <v>26</v>
      </c>
      <c r="C3478" s="1356">
        <v>3315</v>
      </c>
      <c r="D3478" s="747" t="str">
        <f t="shared" si="111"/>
        <v>KY3315</v>
      </c>
      <c r="E3478" s="1336">
        <v>1.073</v>
      </c>
      <c r="F3478" s="644">
        <f t="shared" si="112"/>
        <v>1.0660000000000001</v>
      </c>
      <c r="G3478" s="748" t="s">
        <v>280</v>
      </c>
      <c r="H3478" s="1337">
        <v>0.66</v>
      </c>
      <c r="I3478" s="338"/>
    </row>
    <row r="3479" spans="2:9">
      <c r="B3479" s="651" t="s">
        <v>26</v>
      </c>
      <c r="C3479" s="1356">
        <v>3334</v>
      </c>
      <c r="D3479" s="747" t="str">
        <f t="shared" si="111"/>
        <v>KY3334</v>
      </c>
      <c r="E3479" s="1336">
        <v>0.81</v>
      </c>
      <c r="F3479" s="644">
        <f t="shared" si="112"/>
        <v>0.82899999999999996</v>
      </c>
      <c r="G3479" s="748" t="s">
        <v>280</v>
      </c>
      <c r="H3479" s="1337">
        <v>0.1</v>
      </c>
      <c r="I3479" s="338"/>
    </row>
    <row r="3480" spans="2:9">
      <c r="B3480" s="651" t="s">
        <v>26</v>
      </c>
      <c r="C3480" s="1356">
        <v>3336</v>
      </c>
      <c r="D3480" s="747" t="str">
        <f t="shared" si="111"/>
        <v>KY3336</v>
      </c>
      <c r="E3480" s="1336">
        <v>0.96799999999999997</v>
      </c>
      <c r="F3480" s="644">
        <f t="shared" si="112"/>
        <v>0.97099999999999997</v>
      </c>
      <c r="G3480" s="748" t="s">
        <v>280</v>
      </c>
      <c r="H3480" s="1337">
        <v>0.54</v>
      </c>
      <c r="I3480" s="338"/>
    </row>
    <row r="3481" spans="2:9">
      <c r="B3481" s="651" t="s">
        <v>26</v>
      </c>
      <c r="C3481" s="1356">
        <v>3365</v>
      </c>
      <c r="D3481" s="747" t="str">
        <f t="shared" si="111"/>
        <v>KY3365</v>
      </c>
      <c r="E3481" s="1336">
        <v>1.25</v>
      </c>
      <c r="F3481" s="644">
        <f t="shared" si="112"/>
        <v>1.2250000000000001</v>
      </c>
      <c r="G3481" s="748" t="s">
        <v>280</v>
      </c>
      <c r="H3481" s="1337">
        <v>0.4</v>
      </c>
      <c r="I3481" s="338"/>
    </row>
    <row r="3482" spans="2:9">
      <c r="B3482" s="651" t="s">
        <v>26</v>
      </c>
      <c r="C3482" s="1356">
        <v>3372</v>
      </c>
      <c r="D3482" s="747" t="str">
        <f t="shared" si="111"/>
        <v>KY3372</v>
      </c>
      <c r="E3482" s="1336">
        <v>0.98799999999999999</v>
      </c>
      <c r="F3482" s="644">
        <f t="shared" si="112"/>
        <v>0.98899999999999999</v>
      </c>
      <c r="G3482" s="748" t="s">
        <v>280</v>
      </c>
      <c r="H3482" s="1337">
        <v>0.41</v>
      </c>
      <c r="I3482" s="338"/>
    </row>
    <row r="3483" spans="2:9">
      <c r="B3483" s="651" t="s">
        <v>26</v>
      </c>
      <c r="C3483" s="1356">
        <v>3373</v>
      </c>
      <c r="D3483" s="747" t="str">
        <f t="shared" si="111"/>
        <v>KY3373</v>
      </c>
      <c r="E3483" s="1336">
        <v>0.90500000000000003</v>
      </c>
      <c r="F3483" s="644">
        <f t="shared" si="112"/>
        <v>0.91500000000000004</v>
      </c>
      <c r="G3483" s="748" t="s">
        <v>280</v>
      </c>
      <c r="H3483" s="1337">
        <v>0.43</v>
      </c>
      <c r="I3483" s="338"/>
    </row>
    <row r="3484" spans="2:9">
      <c r="B3484" s="651" t="s">
        <v>26</v>
      </c>
      <c r="C3484" s="1356">
        <v>3383</v>
      </c>
      <c r="D3484" s="747" t="str">
        <f t="shared" si="111"/>
        <v>KY3383</v>
      </c>
      <c r="E3484" s="1336">
        <v>1.024</v>
      </c>
      <c r="F3484" s="644">
        <f t="shared" si="112"/>
        <v>1.022</v>
      </c>
      <c r="G3484" s="748" t="s">
        <v>280</v>
      </c>
      <c r="H3484" s="1337">
        <v>0.35</v>
      </c>
      <c r="I3484" s="338"/>
    </row>
    <row r="3485" spans="2:9">
      <c r="B3485" s="651" t="s">
        <v>26</v>
      </c>
      <c r="C3485" s="1356">
        <v>3385</v>
      </c>
      <c r="D3485" s="747" t="str">
        <f t="shared" si="111"/>
        <v>KY3385</v>
      </c>
      <c r="E3485" s="1336">
        <v>0.70799999999999996</v>
      </c>
      <c r="F3485" s="644">
        <f t="shared" si="112"/>
        <v>0.73699999999999999</v>
      </c>
      <c r="G3485" s="748" t="s">
        <v>280</v>
      </c>
      <c r="H3485" s="1337">
        <v>0.16</v>
      </c>
      <c r="I3485" s="338"/>
    </row>
    <row r="3486" spans="2:9">
      <c r="B3486" s="651" t="s">
        <v>26</v>
      </c>
      <c r="C3486" s="1356">
        <v>3400</v>
      </c>
      <c r="D3486" s="747" t="str">
        <f t="shared" si="111"/>
        <v>KY3400</v>
      </c>
      <c r="E3486" s="1336">
        <v>0.83699999999999997</v>
      </c>
      <c r="F3486" s="644">
        <f t="shared" si="112"/>
        <v>0.85299999999999998</v>
      </c>
      <c r="G3486" s="748" t="s">
        <v>280</v>
      </c>
      <c r="H3486" s="1337">
        <v>0.51</v>
      </c>
      <c r="I3486" s="338"/>
    </row>
    <row r="3487" spans="2:9">
      <c r="B3487" s="651" t="s">
        <v>26</v>
      </c>
      <c r="C3487" s="1356">
        <v>3507</v>
      </c>
      <c r="D3487" s="747" t="str">
        <f t="shared" si="111"/>
        <v>KY3507</v>
      </c>
      <c r="E3487" s="1336">
        <v>0.89600000000000002</v>
      </c>
      <c r="F3487" s="644">
        <f t="shared" si="112"/>
        <v>0.90600000000000003</v>
      </c>
      <c r="G3487" s="748" t="s">
        <v>280</v>
      </c>
      <c r="H3487" s="1337">
        <v>0.34</v>
      </c>
      <c r="I3487" s="338"/>
    </row>
    <row r="3488" spans="2:9">
      <c r="B3488" s="651" t="s">
        <v>26</v>
      </c>
      <c r="C3488" s="1356">
        <v>3515</v>
      </c>
      <c r="D3488" s="747" t="str">
        <f t="shared" si="111"/>
        <v>KY3515</v>
      </c>
      <c r="E3488" s="1336">
        <v>0.9</v>
      </c>
      <c r="F3488" s="644">
        <f t="shared" si="112"/>
        <v>0.91</v>
      </c>
      <c r="G3488" s="748" t="s">
        <v>280</v>
      </c>
      <c r="H3488" s="1337">
        <v>0.37</v>
      </c>
      <c r="I3488" s="338"/>
    </row>
    <row r="3489" spans="2:9">
      <c r="B3489" s="651" t="s">
        <v>26</v>
      </c>
      <c r="C3489" s="1356">
        <v>3548</v>
      </c>
      <c r="D3489" s="747" t="str">
        <f t="shared" si="111"/>
        <v>KY3548</v>
      </c>
      <c r="E3489" s="1336">
        <v>0.90200000000000002</v>
      </c>
      <c r="F3489" s="644">
        <f t="shared" si="112"/>
        <v>0.91200000000000003</v>
      </c>
      <c r="G3489" s="748" t="s">
        <v>280</v>
      </c>
      <c r="H3489" s="1337">
        <v>0.37</v>
      </c>
      <c r="I3489" s="338"/>
    </row>
    <row r="3490" spans="2:9">
      <c r="B3490" s="651" t="s">
        <v>26</v>
      </c>
      <c r="C3490" s="1356">
        <v>3559</v>
      </c>
      <c r="D3490" s="747" t="str">
        <f t="shared" si="111"/>
        <v>KY3559</v>
      </c>
      <c r="E3490" s="1336">
        <v>0.90900000000000003</v>
      </c>
      <c r="F3490" s="644">
        <f t="shared" si="112"/>
        <v>0.91800000000000004</v>
      </c>
      <c r="G3490" s="748" t="s">
        <v>280</v>
      </c>
      <c r="H3490" s="1337">
        <v>0.35</v>
      </c>
      <c r="I3490" s="338"/>
    </row>
    <row r="3491" spans="2:9">
      <c r="B3491" s="651" t="s">
        <v>26</v>
      </c>
      <c r="C3491" s="1356">
        <v>3574</v>
      </c>
      <c r="D3491" s="747" t="str">
        <f t="shared" si="111"/>
        <v>KY3574</v>
      </c>
      <c r="E3491" s="1336">
        <v>0.99399999999999999</v>
      </c>
      <c r="F3491" s="644">
        <f t="shared" si="112"/>
        <v>0.995</v>
      </c>
      <c r="G3491" s="748" t="s">
        <v>280</v>
      </c>
      <c r="H3491" s="1337">
        <v>0.32</v>
      </c>
      <c r="I3491" s="338"/>
    </row>
    <row r="3492" spans="2:9">
      <c r="B3492" s="651" t="s">
        <v>26</v>
      </c>
      <c r="C3492" s="1356">
        <v>3581</v>
      </c>
      <c r="D3492" s="747" t="str">
        <f t="shared" si="111"/>
        <v>KY3581</v>
      </c>
      <c r="E3492" s="1336">
        <v>0.83499999999999996</v>
      </c>
      <c r="F3492" s="644">
        <f t="shared" si="112"/>
        <v>0.85199999999999998</v>
      </c>
      <c r="G3492" s="748" t="s">
        <v>280</v>
      </c>
      <c r="H3492" s="1337">
        <v>0.33</v>
      </c>
      <c r="I3492" s="338"/>
    </row>
    <row r="3493" spans="2:9">
      <c r="B3493" s="651" t="s">
        <v>26</v>
      </c>
      <c r="C3493" s="1356">
        <v>3612</v>
      </c>
      <c r="D3493" s="747" t="str">
        <f t="shared" si="111"/>
        <v>KY3612</v>
      </c>
      <c r="E3493" s="1336">
        <v>0.94899999999999995</v>
      </c>
      <c r="F3493" s="644">
        <f t="shared" si="112"/>
        <v>0.95399999999999996</v>
      </c>
      <c r="G3493" s="748" t="s">
        <v>280</v>
      </c>
      <c r="H3493" s="1337">
        <v>0.33</v>
      </c>
      <c r="I3493" s="338"/>
    </row>
    <row r="3494" spans="2:9">
      <c r="B3494" s="651" t="s">
        <v>26</v>
      </c>
      <c r="C3494" s="1356">
        <v>3620</v>
      </c>
      <c r="D3494" s="747" t="str">
        <f t="shared" si="111"/>
        <v>KY3620</v>
      </c>
      <c r="E3494" s="1336">
        <v>0.873</v>
      </c>
      <c r="F3494" s="644">
        <f t="shared" si="112"/>
        <v>0.88600000000000001</v>
      </c>
      <c r="G3494" s="748" t="s">
        <v>280</v>
      </c>
      <c r="H3494" s="1337">
        <v>0.41</v>
      </c>
      <c r="I3494" s="338"/>
    </row>
    <row r="3495" spans="2:9">
      <c r="B3495" s="651" t="s">
        <v>26</v>
      </c>
      <c r="C3495" s="1356">
        <v>3629</v>
      </c>
      <c r="D3495" s="747" t="str">
        <f t="shared" si="111"/>
        <v>KY3629</v>
      </c>
      <c r="E3495" s="1336">
        <v>0.81699999999999995</v>
      </c>
      <c r="F3495" s="644">
        <f t="shared" si="112"/>
        <v>0.83499999999999996</v>
      </c>
      <c r="G3495" s="748" t="s">
        <v>280</v>
      </c>
      <c r="H3495" s="1337">
        <v>0.28999999999999998</v>
      </c>
      <c r="I3495" s="338"/>
    </row>
    <row r="3496" spans="2:9">
      <c r="B3496" s="651" t="s">
        <v>26</v>
      </c>
      <c r="C3496" s="1356">
        <v>3632</v>
      </c>
      <c r="D3496" s="747" t="str">
        <f t="shared" si="111"/>
        <v>KY3632</v>
      </c>
      <c r="E3496" s="1336">
        <v>0.98899999999999999</v>
      </c>
      <c r="F3496" s="644">
        <f t="shared" si="112"/>
        <v>0.99</v>
      </c>
      <c r="G3496" s="748" t="s">
        <v>280</v>
      </c>
      <c r="H3496" s="1337">
        <v>0.34</v>
      </c>
      <c r="I3496" s="338"/>
    </row>
    <row r="3497" spans="2:9">
      <c r="B3497" s="651" t="s">
        <v>26</v>
      </c>
      <c r="C3497" s="1356">
        <v>3634</v>
      </c>
      <c r="D3497" s="747" t="str">
        <f t="shared" si="111"/>
        <v>KY3634</v>
      </c>
      <c r="E3497" s="1336">
        <v>0.96599999999999997</v>
      </c>
      <c r="F3497" s="644">
        <f t="shared" si="112"/>
        <v>0.96899999999999997</v>
      </c>
      <c r="G3497" s="748" t="s">
        <v>280</v>
      </c>
      <c r="H3497" s="1337">
        <v>0.36</v>
      </c>
      <c r="I3497" s="338"/>
    </row>
    <row r="3498" spans="2:9">
      <c r="B3498" s="651" t="s">
        <v>26</v>
      </c>
      <c r="C3498" s="1356">
        <v>3635</v>
      </c>
      <c r="D3498" s="747" t="str">
        <f t="shared" si="111"/>
        <v>KY3635</v>
      </c>
      <c r="E3498" s="1336">
        <v>0.92600000000000005</v>
      </c>
      <c r="F3498" s="644">
        <f t="shared" si="112"/>
        <v>0.93300000000000005</v>
      </c>
      <c r="G3498" s="748" t="s">
        <v>280</v>
      </c>
      <c r="H3498" s="1337">
        <v>0.33</v>
      </c>
      <c r="I3498" s="338"/>
    </row>
    <row r="3499" spans="2:9">
      <c r="B3499" s="651" t="s">
        <v>26</v>
      </c>
      <c r="C3499" s="1356">
        <v>3638</v>
      </c>
      <c r="D3499" s="747" t="str">
        <f t="shared" si="111"/>
        <v>KY3638</v>
      </c>
      <c r="E3499" s="1336">
        <v>1</v>
      </c>
      <c r="F3499" s="644">
        <f t="shared" si="112"/>
        <v>1</v>
      </c>
      <c r="G3499" s="748" t="s">
        <v>280</v>
      </c>
      <c r="H3499" s="1337">
        <v>0.34</v>
      </c>
      <c r="I3499" s="338"/>
    </row>
    <row r="3500" spans="2:9">
      <c r="B3500" s="651" t="s">
        <v>26</v>
      </c>
      <c r="C3500" s="1356">
        <v>3642</v>
      </c>
      <c r="D3500" s="747" t="str">
        <f t="shared" si="111"/>
        <v>KY3642</v>
      </c>
      <c r="E3500" s="1336">
        <v>0.81</v>
      </c>
      <c r="F3500" s="644">
        <f t="shared" si="112"/>
        <v>0.82899999999999996</v>
      </c>
      <c r="G3500" s="748" t="s">
        <v>280</v>
      </c>
      <c r="H3500" s="1337">
        <v>0.1</v>
      </c>
      <c r="I3500" s="338"/>
    </row>
    <row r="3501" spans="2:9">
      <c r="B3501" s="651" t="s">
        <v>26</v>
      </c>
      <c r="C3501" s="1356">
        <v>3643</v>
      </c>
      <c r="D3501" s="747" t="str">
        <f t="shared" si="111"/>
        <v>KY3643</v>
      </c>
      <c r="E3501" s="1336">
        <v>0.79700000000000004</v>
      </c>
      <c r="F3501" s="644">
        <f t="shared" si="112"/>
        <v>0.81699999999999995</v>
      </c>
      <c r="G3501" s="748" t="s">
        <v>280</v>
      </c>
      <c r="H3501" s="1337">
        <v>0.39</v>
      </c>
      <c r="I3501" s="338"/>
    </row>
    <row r="3502" spans="2:9">
      <c r="B3502" s="651" t="s">
        <v>26</v>
      </c>
      <c r="C3502" s="1356">
        <v>3647</v>
      </c>
      <c r="D3502" s="747" t="str">
        <f t="shared" si="111"/>
        <v>KY3647</v>
      </c>
      <c r="E3502" s="1336">
        <v>0.80600000000000005</v>
      </c>
      <c r="F3502" s="644">
        <f t="shared" si="112"/>
        <v>0.82499999999999996</v>
      </c>
      <c r="G3502" s="748" t="s">
        <v>280</v>
      </c>
      <c r="H3502" s="1337">
        <v>0.67</v>
      </c>
      <c r="I3502" s="338"/>
    </row>
    <row r="3503" spans="2:9">
      <c r="B3503" s="651" t="s">
        <v>26</v>
      </c>
      <c r="C3503" s="1356">
        <v>3648</v>
      </c>
      <c r="D3503" s="747" t="str">
        <f t="shared" si="111"/>
        <v>KY3648</v>
      </c>
      <c r="E3503" s="1336">
        <v>0.80500000000000005</v>
      </c>
      <c r="F3503" s="644">
        <f t="shared" si="112"/>
        <v>0.82499999999999996</v>
      </c>
      <c r="G3503" s="748" t="s">
        <v>280</v>
      </c>
      <c r="H3503" s="1337">
        <v>0.31</v>
      </c>
      <c r="I3503" s="338"/>
    </row>
    <row r="3504" spans="2:9">
      <c r="B3504" s="651" t="s">
        <v>26</v>
      </c>
      <c r="C3504" s="1356">
        <v>3681</v>
      </c>
      <c r="D3504" s="747" t="str">
        <f t="shared" si="111"/>
        <v>KY3681</v>
      </c>
      <c r="E3504" s="1336">
        <v>0.95399999999999996</v>
      </c>
      <c r="F3504" s="644">
        <f t="shared" si="112"/>
        <v>0.95899999999999996</v>
      </c>
      <c r="G3504" s="748" t="s">
        <v>280</v>
      </c>
      <c r="H3504" s="1337">
        <v>0.28000000000000003</v>
      </c>
      <c r="I3504" s="338"/>
    </row>
    <row r="3505" spans="2:9">
      <c r="B3505" s="651" t="s">
        <v>26</v>
      </c>
      <c r="C3505" s="1356">
        <v>3685</v>
      </c>
      <c r="D3505" s="747" t="str">
        <f t="shared" si="111"/>
        <v>KY3685</v>
      </c>
      <c r="E3505" s="1336">
        <v>1.0549999999999999</v>
      </c>
      <c r="F3505" s="644">
        <f t="shared" si="112"/>
        <v>1.05</v>
      </c>
      <c r="G3505" s="748" t="s">
        <v>280</v>
      </c>
      <c r="H3505" s="1337">
        <v>0.33</v>
      </c>
      <c r="I3505" s="338"/>
    </row>
    <row r="3506" spans="2:9">
      <c r="B3506" s="651" t="s">
        <v>26</v>
      </c>
      <c r="C3506" s="1356">
        <v>3719</v>
      </c>
      <c r="D3506" s="747" t="str">
        <f t="shared" si="111"/>
        <v>KY3719</v>
      </c>
      <c r="E3506" s="1336">
        <v>1.39</v>
      </c>
      <c r="F3506" s="644">
        <f t="shared" si="112"/>
        <v>1.351</v>
      </c>
      <c r="G3506" s="748" t="s">
        <v>280</v>
      </c>
      <c r="H3506" s="1337">
        <v>0.33</v>
      </c>
      <c r="I3506" s="338"/>
    </row>
    <row r="3507" spans="2:9">
      <c r="B3507" s="651" t="s">
        <v>26</v>
      </c>
      <c r="C3507" s="1356">
        <v>3724</v>
      </c>
      <c r="D3507" s="747" t="str">
        <f t="shared" si="111"/>
        <v>KY3724</v>
      </c>
      <c r="E3507" s="1336">
        <v>1.3049999999999999</v>
      </c>
      <c r="F3507" s="644">
        <f t="shared" si="112"/>
        <v>1.2749999999999999</v>
      </c>
      <c r="G3507" s="748" t="s">
        <v>280</v>
      </c>
      <c r="H3507" s="1337">
        <v>0.31</v>
      </c>
      <c r="I3507" s="338"/>
    </row>
    <row r="3508" spans="2:9">
      <c r="B3508" s="651" t="s">
        <v>26</v>
      </c>
      <c r="C3508" s="1356">
        <v>3726</v>
      </c>
      <c r="D3508" s="747" t="str">
        <f t="shared" si="111"/>
        <v>KY3726</v>
      </c>
      <c r="E3508" s="1336">
        <v>1.2230000000000001</v>
      </c>
      <c r="F3508" s="644">
        <f t="shared" si="112"/>
        <v>1.2010000000000001</v>
      </c>
      <c r="G3508" s="748" t="s">
        <v>280</v>
      </c>
      <c r="H3508" s="1337">
        <v>0.32</v>
      </c>
      <c r="I3508" s="338"/>
    </row>
    <row r="3509" spans="2:9">
      <c r="B3509" s="651" t="s">
        <v>26</v>
      </c>
      <c r="C3509" s="1356">
        <v>3803</v>
      </c>
      <c r="D3509" s="747" t="str">
        <f t="shared" si="111"/>
        <v>KY3803</v>
      </c>
      <c r="E3509" s="1336">
        <v>0.97499999999999998</v>
      </c>
      <c r="F3509" s="644">
        <f t="shared" si="112"/>
        <v>0.97799999999999998</v>
      </c>
      <c r="G3509" s="748" t="s">
        <v>280</v>
      </c>
      <c r="H3509" s="1337">
        <v>0.32</v>
      </c>
      <c r="I3509" s="338"/>
    </row>
    <row r="3510" spans="2:9">
      <c r="B3510" s="651" t="s">
        <v>26</v>
      </c>
      <c r="C3510" s="1356">
        <v>3807</v>
      </c>
      <c r="D3510" s="747" t="str">
        <f t="shared" si="111"/>
        <v>KY3807</v>
      </c>
      <c r="E3510" s="1336">
        <v>0.92300000000000004</v>
      </c>
      <c r="F3510" s="644">
        <f t="shared" si="112"/>
        <v>0.93100000000000005</v>
      </c>
      <c r="G3510" s="748" t="s">
        <v>280</v>
      </c>
      <c r="H3510" s="1337">
        <v>0.4</v>
      </c>
      <c r="I3510" s="338"/>
    </row>
    <row r="3511" spans="2:9">
      <c r="B3511" s="651" t="s">
        <v>26</v>
      </c>
      <c r="C3511" s="1356">
        <v>3808</v>
      </c>
      <c r="D3511" s="747" t="str">
        <f t="shared" si="111"/>
        <v>KY3808</v>
      </c>
      <c r="E3511" s="1336">
        <v>0.995</v>
      </c>
      <c r="F3511" s="644">
        <f t="shared" si="112"/>
        <v>0.996</v>
      </c>
      <c r="G3511" s="748" t="s">
        <v>280</v>
      </c>
      <c r="H3511" s="1337">
        <v>0.36</v>
      </c>
      <c r="I3511" s="338"/>
    </row>
    <row r="3512" spans="2:9">
      <c r="B3512" s="651" t="s">
        <v>26</v>
      </c>
      <c r="C3512" s="1356">
        <v>3821</v>
      </c>
      <c r="D3512" s="747" t="str">
        <f t="shared" si="111"/>
        <v>KY3821</v>
      </c>
      <c r="E3512" s="1336">
        <v>0.84499999999999997</v>
      </c>
      <c r="F3512" s="644">
        <f t="shared" si="112"/>
        <v>0.86099999999999999</v>
      </c>
      <c r="G3512" s="748" t="s">
        <v>280</v>
      </c>
      <c r="H3512" s="1337">
        <v>0.38</v>
      </c>
      <c r="I3512" s="338"/>
    </row>
    <row r="3513" spans="2:9">
      <c r="B3513" s="651" t="s">
        <v>26</v>
      </c>
      <c r="C3513" s="1356">
        <v>3822</v>
      </c>
      <c r="D3513" s="747" t="str">
        <f t="shared" si="111"/>
        <v>KY3822</v>
      </c>
      <c r="E3513" s="1336">
        <v>1.0720000000000001</v>
      </c>
      <c r="F3513" s="644">
        <f t="shared" si="112"/>
        <v>1.0649999999999999</v>
      </c>
      <c r="G3513" s="748" t="s">
        <v>280</v>
      </c>
      <c r="H3513" s="1337">
        <v>0.34</v>
      </c>
      <c r="I3513" s="338"/>
    </row>
    <row r="3514" spans="2:9">
      <c r="B3514" s="651" t="s">
        <v>26</v>
      </c>
      <c r="C3514" s="1356">
        <v>3824</v>
      </c>
      <c r="D3514" s="747" t="str">
        <f t="shared" si="111"/>
        <v>KY3824</v>
      </c>
      <c r="E3514" s="1336">
        <v>0.85</v>
      </c>
      <c r="F3514" s="644">
        <f t="shared" si="112"/>
        <v>0.86499999999999999</v>
      </c>
      <c r="G3514" s="748" t="s">
        <v>280</v>
      </c>
      <c r="H3514" s="1337">
        <v>0.6</v>
      </c>
      <c r="I3514" s="338"/>
    </row>
    <row r="3515" spans="2:9">
      <c r="B3515" s="651" t="s">
        <v>26</v>
      </c>
      <c r="C3515" s="1356">
        <v>3826</v>
      </c>
      <c r="D3515" s="747" t="str">
        <f t="shared" si="111"/>
        <v>KY3826</v>
      </c>
      <c r="E3515" s="1336">
        <v>0.81</v>
      </c>
      <c r="F3515" s="644">
        <f t="shared" si="112"/>
        <v>0.82899999999999996</v>
      </c>
      <c r="G3515" s="748" t="s">
        <v>280</v>
      </c>
      <c r="H3515" s="1337">
        <v>0.1</v>
      </c>
      <c r="I3515" s="338"/>
    </row>
    <row r="3516" spans="2:9">
      <c r="B3516" s="651" t="s">
        <v>26</v>
      </c>
      <c r="C3516" s="1356">
        <v>3827</v>
      </c>
      <c r="D3516" s="747" t="str">
        <f t="shared" si="111"/>
        <v>KY3827</v>
      </c>
      <c r="E3516" s="1336">
        <v>0.84899999999999998</v>
      </c>
      <c r="F3516" s="644">
        <f t="shared" si="112"/>
        <v>0.86399999999999999</v>
      </c>
      <c r="G3516" s="748" t="s">
        <v>280</v>
      </c>
      <c r="H3516" s="1337">
        <v>0.98</v>
      </c>
      <c r="I3516" s="338"/>
    </row>
    <row r="3517" spans="2:9">
      <c r="B3517" s="651" t="s">
        <v>26</v>
      </c>
      <c r="C3517" s="1356">
        <v>3830</v>
      </c>
      <c r="D3517" s="747" t="str">
        <f t="shared" si="111"/>
        <v>KY3830</v>
      </c>
      <c r="E3517" s="1336">
        <v>0.999</v>
      </c>
      <c r="F3517" s="644">
        <f t="shared" si="112"/>
        <v>0.999</v>
      </c>
      <c r="G3517" s="748" t="s">
        <v>280</v>
      </c>
      <c r="H3517" s="1337">
        <v>0.39</v>
      </c>
      <c r="I3517" s="338"/>
    </row>
    <row r="3518" spans="2:9">
      <c r="B3518" s="651" t="s">
        <v>26</v>
      </c>
      <c r="C3518" s="1356">
        <v>3851</v>
      </c>
      <c r="D3518" s="747" t="str">
        <f t="shared" si="111"/>
        <v>KY3851</v>
      </c>
      <c r="E3518" s="1336">
        <v>0.70799999999999996</v>
      </c>
      <c r="F3518" s="644">
        <f t="shared" si="112"/>
        <v>0.73699999999999999</v>
      </c>
      <c r="G3518" s="748" t="s">
        <v>280</v>
      </c>
      <c r="H3518" s="1337">
        <v>0.16</v>
      </c>
      <c r="I3518" s="338"/>
    </row>
    <row r="3519" spans="2:9">
      <c r="B3519" s="651" t="s">
        <v>26</v>
      </c>
      <c r="C3519" s="1356">
        <v>3865</v>
      </c>
      <c r="D3519" s="747" t="str">
        <f t="shared" si="111"/>
        <v>KY3865</v>
      </c>
      <c r="E3519" s="1336">
        <v>0.83499999999999996</v>
      </c>
      <c r="F3519" s="644">
        <f t="shared" si="112"/>
        <v>0.85199999999999998</v>
      </c>
      <c r="G3519" s="748" t="s">
        <v>280</v>
      </c>
      <c r="H3519" s="1337">
        <v>0.45</v>
      </c>
      <c r="I3519" s="338"/>
    </row>
    <row r="3520" spans="2:9">
      <c r="B3520" s="651" t="s">
        <v>26</v>
      </c>
      <c r="C3520" s="1356">
        <v>3881</v>
      </c>
      <c r="D3520" s="747" t="str">
        <f t="shared" si="111"/>
        <v>KY3881</v>
      </c>
      <c r="E3520" s="1336">
        <v>0.88200000000000001</v>
      </c>
      <c r="F3520" s="644">
        <f t="shared" si="112"/>
        <v>0.89400000000000002</v>
      </c>
      <c r="G3520" s="748" t="s">
        <v>280</v>
      </c>
      <c r="H3520" s="1337">
        <v>0.36</v>
      </c>
      <c r="I3520" s="338"/>
    </row>
    <row r="3521" spans="2:9">
      <c r="B3521" s="651" t="s">
        <v>26</v>
      </c>
      <c r="C3521" s="1356">
        <v>4000</v>
      </c>
      <c r="D3521" s="747" t="str">
        <f t="shared" si="111"/>
        <v>KY4000</v>
      </c>
      <c r="E3521" s="1336">
        <v>1.107</v>
      </c>
      <c r="F3521" s="644">
        <f t="shared" si="112"/>
        <v>1.0960000000000001</v>
      </c>
      <c r="G3521" s="748" t="s">
        <v>280</v>
      </c>
      <c r="H3521" s="1337">
        <v>0.59</v>
      </c>
      <c r="I3521" s="338"/>
    </row>
    <row r="3522" spans="2:9">
      <c r="B3522" s="651" t="s">
        <v>26</v>
      </c>
      <c r="C3522" s="1356">
        <v>4021</v>
      </c>
      <c r="D3522" s="747" t="str">
        <f t="shared" si="111"/>
        <v>KY4021</v>
      </c>
      <c r="E3522" s="1336">
        <v>0.873</v>
      </c>
      <c r="F3522" s="644">
        <f t="shared" si="112"/>
        <v>0.88600000000000001</v>
      </c>
      <c r="G3522" s="748" t="s">
        <v>280</v>
      </c>
      <c r="H3522" s="1337">
        <v>0.43</v>
      </c>
      <c r="I3522" s="338"/>
    </row>
    <row r="3523" spans="2:9">
      <c r="B3523" s="651" t="s">
        <v>26</v>
      </c>
      <c r="C3523" s="1356">
        <v>4024</v>
      </c>
      <c r="D3523" s="747" t="str">
        <f t="shared" si="111"/>
        <v>KY4024</v>
      </c>
      <c r="E3523" s="1336">
        <v>0.996</v>
      </c>
      <c r="F3523" s="644">
        <f t="shared" si="112"/>
        <v>0.996</v>
      </c>
      <c r="G3523" s="748" t="s">
        <v>280</v>
      </c>
      <c r="H3523" s="1337">
        <v>0.43</v>
      </c>
      <c r="I3523" s="338"/>
    </row>
    <row r="3524" spans="2:9">
      <c r="B3524" s="651" t="s">
        <v>26</v>
      </c>
      <c r="C3524" s="1356">
        <v>4034</v>
      </c>
      <c r="D3524" s="747" t="str">
        <f t="shared" si="111"/>
        <v>KY4034</v>
      </c>
      <c r="E3524" s="1336">
        <v>0.998</v>
      </c>
      <c r="F3524" s="644">
        <f t="shared" si="112"/>
        <v>0.998</v>
      </c>
      <c r="G3524" s="748" t="s">
        <v>280</v>
      </c>
      <c r="H3524" s="1337">
        <v>0.56000000000000005</v>
      </c>
      <c r="I3524" s="338"/>
    </row>
    <row r="3525" spans="2:9">
      <c r="B3525" s="651" t="s">
        <v>26</v>
      </c>
      <c r="C3525" s="1356">
        <v>4036</v>
      </c>
      <c r="D3525" s="747" t="str">
        <f t="shared" si="111"/>
        <v>KY4036</v>
      </c>
      <c r="E3525" s="1336">
        <v>0.85099999999999998</v>
      </c>
      <c r="F3525" s="644">
        <f t="shared" si="112"/>
        <v>0.86599999999999999</v>
      </c>
      <c r="G3525" s="748" t="s">
        <v>280</v>
      </c>
      <c r="H3525" s="1337">
        <v>0.45</v>
      </c>
      <c r="I3525" s="338"/>
    </row>
    <row r="3526" spans="2:9">
      <c r="B3526" s="651" t="s">
        <v>26</v>
      </c>
      <c r="C3526" s="1356">
        <v>4038</v>
      </c>
      <c r="D3526" s="747" t="str">
        <f t="shared" si="111"/>
        <v>KY4038</v>
      </c>
      <c r="E3526" s="1336">
        <v>0.89600000000000002</v>
      </c>
      <c r="F3526" s="644">
        <f t="shared" si="112"/>
        <v>0.90600000000000003</v>
      </c>
      <c r="G3526" s="748" t="s">
        <v>280</v>
      </c>
      <c r="H3526" s="1337">
        <v>0.41</v>
      </c>
      <c r="I3526" s="338"/>
    </row>
    <row r="3527" spans="2:9">
      <c r="B3527" s="651" t="s">
        <v>26</v>
      </c>
      <c r="C3527" s="1356">
        <v>4062</v>
      </c>
      <c r="D3527" s="747" t="str">
        <f t="shared" si="111"/>
        <v>KY4062</v>
      </c>
      <c r="E3527" s="1336">
        <v>0.95099999999999996</v>
      </c>
      <c r="F3527" s="644">
        <f t="shared" si="112"/>
        <v>0.95599999999999996</v>
      </c>
      <c r="G3527" s="748" t="s">
        <v>280</v>
      </c>
      <c r="H3527" s="1337">
        <v>0.47</v>
      </c>
      <c r="I3527" s="338"/>
    </row>
    <row r="3528" spans="2:9">
      <c r="B3528" s="651" t="s">
        <v>26</v>
      </c>
      <c r="C3528" s="1356">
        <v>4101</v>
      </c>
      <c r="D3528" s="747" t="str">
        <f t="shared" si="111"/>
        <v>KY4101</v>
      </c>
      <c r="E3528" s="1336">
        <v>0.84399999999999997</v>
      </c>
      <c r="F3528" s="644">
        <f t="shared" si="112"/>
        <v>0.86</v>
      </c>
      <c r="G3528" s="748" t="s">
        <v>280</v>
      </c>
      <c r="H3528" s="1337">
        <v>0.42</v>
      </c>
      <c r="I3528" s="338"/>
    </row>
    <row r="3529" spans="2:9">
      <c r="B3529" s="651" t="s">
        <v>26</v>
      </c>
      <c r="C3529" s="1356">
        <v>4109</v>
      </c>
      <c r="D3529" s="747" t="str">
        <f t="shared" si="111"/>
        <v>KY4109</v>
      </c>
      <c r="E3529" s="1336">
        <v>0.92200000000000004</v>
      </c>
      <c r="F3529" s="644">
        <f t="shared" si="112"/>
        <v>0.93</v>
      </c>
      <c r="G3529" s="748" t="s">
        <v>280</v>
      </c>
      <c r="H3529" s="1337">
        <v>0.34</v>
      </c>
      <c r="I3529" s="338"/>
    </row>
    <row r="3530" spans="2:9">
      <c r="B3530" s="651" t="s">
        <v>26</v>
      </c>
      <c r="C3530" s="1356">
        <v>4110</v>
      </c>
      <c r="D3530" s="747" t="str">
        <f t="shared" si="111"/>
        <v>KY4110</v>
      </c>
      <c r="E3530" s="1336">
        <v>0.95399999999999996</v>
      </c>
      <c r="F3530" s="644">
        <f t="shared" si="112"/>
        <v>0.95899999999999996</v>
      </c>
      <c r="G3530" s="748" t="s">
        <v>280</v>
      </c>
      <c r="H3530" s="1337">
        <v>0.4</v>
      </c>
      <c r="I3530" s="338"/>
    </row>
    <row r="3531" spans="2:9">
      <c r="B3531" s="651" t="s">
        <v>26</v>
      </c>
      <c r="C3531" s="1356">
        <v>4111</v>
      </c>
      <c r="D3531" s="747" t="str">
        <f t="shared" ref="D3531:D3594" si="113">B3531&amp;TEXT(C3531,"0000")</f>
        <v>KY4111</v>
      </c>
      <c r="E3531" s="1336">
        <v>0.89200000000000002</v>
      </c>
      <c r="F3531" s="644">
        <f t="shared" ref="F3531:F3594" si="114">IF(E3531="NA","NA",ROUND((E3531-1)*0.9+1,3))</f>
        <v>0.90300000000000002</v>
      </c>
      <c r="G3531" s="748" t="s">
        <v>280</v>
      </c>
      <c r="H3531" s="1337">
        <v>0.39</v>
      </c>
      <c r="I3531" s="338"/>
    </row>
    <row r="3532" spans="2:9">
      <c r="B3532" s="651" t="s">
        <v>26</v>
      </c>
      <c r="C3532" s="1356">
        <v>4114</v>
      </c>
      <c r="D3532" s="747" t="str">
        <f t="shared" si="113"/>
        <v>KY4114</v>
      </c>
      <c r="E3532" s="1336">
        <v>0.81</v>
      </c>
      <c r="F3532" s="644">
        <f t="shared" si="114"/>
        <v>0.82899999999999996</v>
      </c>
      <c r="G3532" s="748" t="s">
        <v>280</v>
      </c>
      <c r="H3532" s="1337">
        <v>0.1</v>
      </c>
      <c r="I3532" s="338"/>
    </row>
    <row r="3533" spans="2:9">
      <c r="B3533" s="651" t="s">
        <v>26</v>
      </c>
      <c r="C3533" s="1356">
        <v>4130</v>
      </c>
      <c r="D3533" s="747" t="str">
        <f t="shared" si="113"/>
        <v>KY4130</v>
      </c>
      <c r="E3533" s="1336">
        <v>0.81399999999999995</v>
      </c>
      <c r="F3533" s="644">
        <f t="shared" si="114"/>
        <v>0.83299999999999996</v>
      </c>
      <c r="G3533" s="748" t="s">
        <v>280</v>
      </c>
      <c r="H3533" s="1337">
        <v>0.65</v>
      </c>
      <c r="I3533" s="338"/>
    </row>
    <row r="3534" spans="2:9">
      <c r="B3534" s="651" t="s">
        <v>26</v>
      </c>
      <c r="C3534" s="1356">
        <v>4131</v>
      </c>
      <c r="D3534" s="747" t="str">
        <f t="shared" si="113"/>
        <v>KY4131</v>
      </c>
      <c r="E3534" s="1336">
        <v>0.90200000000000002</v>
      </c>
      <c r="F3534" s="644">
        <f t="shared" si="114"/>
        <v>0.91200000000000003</v>
      </c>
      <c r="G3534" s="748" t="s">
        <v>280</v>
      </c>
      <c r="H3534" s="1337">
        <v>0.37</v>
      </c>
      <c r="I3534" s="338"/>
    </row>
    <row r="3535" spans="2:9">
      <c r="B3535" s="651" t="s">
        <v>26</v>
      </c>
      <c r="C3535" s="1356">
        <v>4133</v>
      </c>
      <c r="D3535" s="747" t="str">
        <f t="shared" si="113"/>
        <v>KY4133</v>
      </c>
      <c r="E3535" s="1336">
        <v>0.89600000000000002</v>
      </c>
      <c r="F3535" s="644">
        <f t="shared" si="114"/>
        <v>0.90600000000000003</v>
      </c>
      <c r="G3535" s="748" t="s">
        <v>280</v>
      </c>
      <c r="H3535" s="1337">
        <v>0.38</v>
      </c>
      <c r="I3535" s="338"/>
    </row>
    <row r="3536" spans="2:9">
      <c r="B3536" s="651" t="s">
        <v>26</v>
      </c>
      <c r="C3536" s="1356">
        <v>4149</v>
      </c>
      <c r="D3536" s="747" t="str">
        <f t="shared" si="113"/>
        <v>KY4149</v>
      </c>
      <c r="E3536" s="1336">
        <v>0.84099999999999997</v>
      </c>
      <c r="F3536" s="644">
        <f t="shared" si="114"/>
        <v>0.85699999999999998</v>
      </c>
      <c r="G3536" s="748" t="s">
        <v>280</v>
      </c>
      <c r="H3536" s="1337">
        <v>0.34</v>
      </c>
      <c r="I3536" s="338"/>
    </row>
    <row r="3537" spans="2:9">
      <c r="B3537" s="651" t="s">
        <v>26</v>
      </c>
      <c r="C3537" s="1356">
        <v>4206</v>
      </c>
      <c r="D3537" s="747" t="str">
        <f t="shared" si="113"/>
        <v>KY4206</v>
      </c>
      <c r="E3537" s="1336">
        <v>0.98799999999999999</v>
      </c>
      <c r="F3537" s="644">
        <f t="shared" si="114"/>
        <v>0.98899999999999999</v>
      </c>
      <c r="G3537" s="748" t="s">
        <v>280</v>
      </c>
      <c r="H3537" s="1337">
        <v>0.37</v>
      </c>
      <c r="I3537" s="338"/>
    </row>
    <row r="3538" spans="2:9">
      <c r="B3538" s="651" t="s">
        <v>26</v>
      </c>
      <c r="C3538" s="1356">
        <v>4207</v>
      </c>
      <c r="D3538" s="747" t="str">
        <f t="shared" si="113"/>
        <v>KY4207</v>
      </c>
      <c r="E3538" s="1336">
        <v>1.0840000000000001</v>
      </c>
      <c r="F3538" s="644">
        <f t="shared" si="114"/>
        <v>1.0760000000000001</v>
      </c>
      <c r="G3538" s="748" t="s">
        <v>280</v>
      </c>
      <c r="H3538" s="1337">
        <v>0.16</v>
      </c>
      <c r="I3538" s="338"/>
    </row>
    <row r="3539" spans="2:9">
      <c r="B3539" s="651" t="s">
        <v>26</v>
      </c>
      <c r="C3539" s="1356">
        <v>4239</v>
      </c>
      <c r="D3539" s="747" t="str">
        <f t="shared" si="113"/>
        <v>KY4239</v>
      </c>
      <c r="E3539" s="1336">
        <v>0.88500000000000001</v>
      </c>
      <c r="F3539" s="644">
        <f t="shared" si="114"/>
        <v>0.89700000000000002</v>
      </c>
      <c r="G3539" s="748" t="s">
        <v>280</v>
      </c>
      <c r="H3539" s="1337">
        <v>0.36</v>
      </c>
      <c r="I3539" s="338"/>
    </row>
    <row r="3540" spans="2:9">
      <c r="B3540" s="651" t="s">
        <v>26</v>
      </c>
      <c r="C3540" s="1356">
        <v>4240</v>
      </c>
      <c r="D3540" s="747" t="str">
        <f t="shared" si="113"/>
        <v>KY4240</v>
      </c>
      <c r="E3540" s="1336">
        <v>0.89300000000000002</v>
      </c>
      <c r="F3540" s="644">
        <f t="shared" si="114"/>
        <v>0.90400000000000003</v>
      </c>
      <c r="G3540" s="748" t="s">
        <v>280</v>
      </c>
      <c r="H3540" s="1337">
        <v>0.36</v>
      </c>
      <c r="I3540" s="338"/>
    </row>
    <row r="3541" spans="2:9">
      <c r="B3541" s="651" t="s">
        <v>26</v>
      </c>
      <c r="C3541" s="1356">
        <v>4243</v>
      </c>
      <c r="D3541" s="747" t="str">
        <f t="shared" si="113"/>
        <v>KY4243</v>
      </c>
      <c r="E3541" s="1336">
        <v>0.91600000000000004</v>
      </c>
      <c r="F3541" s="644">
        <f t="shared" si="114"/>
        <v>0.92400000000000004</v>
      </c>
      <c r="G3541" s="748" t="s">
        <v>280</v>
      </c>
      <c r="H3541" s="1337">
        <v>0.42</v>
      </c>
      <c r="I3541" s="338"/>
    </row>
    <row r="3542" spans="2:9">
      <c r="B3542" s="651" t="s">
        <v>26</v>
      </c>
      <c r="C3542" s="1356">
        <v>4244</v>
      </c>
      <c r="D3542" s="747" t="str">
        <f t="shared" si="113"/>
        <v>KY4244</v>
      </c>
      <c r="E3542" s="1336">
        <v>0.86399999999999999</v>
      </c>
      <c r="F3542" s="644">
        <f t="shared" si="114"/>
        <v>0.878</v>
      </c>
      <c r="G3542" s="748" t="s">
        <v>280</v>
      </c>
      <c r="H3542" s="1337">
        <v>0.35</v>
      </c>
      <c r="I3542" s="338"/>
    </row>
    <row r="3543" spans="2:9">
      <c r="B3543" s="651" t="s">
        <v>26</v>
      </c>
      <c r="C3543" s="1356">
        <v>4250</v>
      </c>
      <c r="D3543" s="747" t="str">
        <f t="shared" si="113"/>
        <v>KY4250</v>
      </c>
      <c r="E3543" s="1336">
        <v>0.84199999999999997</v>
      </c>
      <c r="F3543" s="644">
        <f t="shared" si="114"/>
        <v>0.85799999999999998</v>
      </c>
      <c r="G3543" s="748" t="s">
        <v>280</v>
      </c>
      <c r="H3543" s="1337">
        <v>0.35</v>
      </c>
      <c r="I3543" s="338"/>
    </row>
    <row r="3544" spans="2:9">
      <c r="B3544" s="651" t="s">
        <v>26</v>
      </c>
      <c r="C3544" s="1356">
        <v>4251</v>
      </c>
      <c r="D3544" s="747" t="str">
        <f t="shared" si="113"/>
        <v>KY4251</v>
      </c>
      <c r="E3544" s="1336">
        <v>0.83699999999999997</v>
      </c>
      <c r="F3544" s="644">
        <f t="shared" si="114"/>
        <v>0.85299999999999998</v>
      </c>
      <c r="G3544" s="748" t="s">
        <v>280</v>
      </c>
      <c r="H3544" s="1337">
        <v>0.4</v>
      </c>
      <c r="I3544" s="338"/>
    </row>
    <row r="3545" spans="2:9">
      <c r="B3545" s="651" t="s">
        <v>26</v>
      </c>
      <c r="C3545" s="1356">
        <v>4263</v>
      </c>
      <c r="D3545" s="747" t="str">
        <f t="shared" si="113"/>
        <v>KY4263</v>
      </c>
      <c r="E3545" s="1336">
        <v>0.86599999999999999</v>
      </c>
      <c r="F3545" s="644">
        <f t="shared" si="114"/>
        <v>0.879</v>
      </c>
      <c r="G3545" s="748" t="s">
        <v>280</v>
      </c>
      <c r="H3545" s="1337">
        <v>0.36</v>
      </c>
      <c r="I3545" s="338"/>
    </row>
    <row r="3546" spans="2:9">
      <c r="B3546" s="651" t="s">
        <v>26</v>
      </c>
      <c r="C3546" s="1356">
        <v>4273</v>
      </c>
      <c r="D3546" s="747" t="str">
        <f t="shared" si="113"/>
        <v>KY4273</v>
      </c>
      <c r="E3546" s="1336">
        <v>0.89300000000000002</v>
      </c>
      <c r="F3546" s="644">
        <f t="shared" si="114"/>
        <v>0.90400000000000003</v>
      </c>
      <c r="G3546" s="748" t="s">
        <v>280</v>
      </c>
      <c r="H3546" s="1337">
        <v>0.33</v>
      </c>
      <c r="I3546" s="338"/>
    </row>
    <row r="3547" spans="2:9">
      <c r="B3547" s="651" t="s">
        <v>26</v>
      </c>
      <c r="C3547" s="1356">
        <v>4279</v>
      </c>
      <c r="D3547" s="747" t="str">
        <f t="shared" si="113"/>
        <v>KY4279</v>
      </c>
      <c r="E3547" s="1336">
        <v>0.90100000000000002</v>
      </c>
      <c r="F3547" s="644">
        <f t="shared" si="114"/>
        <v>0.91100000000000003</v>
      </c>
      <c r="G3547" s="748" t="s">
        <v>280</v>
      </c>
      <c r="H3547" s="1337">
        <v>0.36</v>
      </c>
      <c r="I3547" s="338"/>
    </row>
    <row r="3548" spans="2:9">
      <c r="B3548" s="651" t="s">
        <v>26</v>
      </c>
      <c r="C3548" s="1356">
        <v>4283</v>
      </c>
      <c r="D3548" s="747" t="str">
        <f t="shared" si="113"/>
        <v>KY4283</v>
      </c>
      <c r="E3548" s="1336">
        <v>0.81</v>
      </c>
      <c r="F3548" s="644">
        <f t="shared" si="114"/>
        <v>0.82899999999999996</v>
      </c>
      <c r="G3548" s="748" t="s">
        <v>280</v>
      </c>
      <c r="H3548" s="1337">
        <v>0.1</v>
      </c>
      <c r="I3548" s="338"/>
    </row>
    <row r="3549" spans="2:9">
      <c r="B3549" s="651" t="s">
        <v>26</v>
      </c>
      <c r="C3549" s="1356">
        <v>4299</v>
      </c>
      <c r="D3549" s="747" t="str">
        <f t="shared" si="113"/>
        <v>KY4299</v>
      </c>
      <c r="E3549" s="1336">
        <v>0.90500000000000003</v>
      </c>
      <c r="F3549" s="644">
        <f t="shared" si="114"/>
        <v>0.91500000000000004</v>
      </c>
      <c r="G3549" s="748" t="s">
        <v>280</v>
      </c>
      <c r="H3549" s="1337">
        <v>0.28000000000000003</v>
      </c>
      <c r="I3549" s="338"/>
    </row>
    <row r="3550" spans="2:9">
      <c r="B3550" s="651" t="s">
        <v>26</v>
      </c>
      <c r="C3550" s="1356">
        <v>4304</v>
      </c>
      <c r="D3550" s="747" t="str">
        <f t="shared" si="113"/>
        <v>KY4304</v>
      </c>
      <c r="E3550" s="1336">
        <v>0.89300000000000002</v>
      </c>
      <c r="F3550" s="644">
        <f t="shared" si="114"/>
        <v>0.90400000000000003</v>
      </c>
      <c r="G3550" s="748" t="s">
        <v>280</v>
      </c>
      <c r="H3550" s="1337">
        <v>0.48</v>
      </c>
      <c r="I3550" s="338"/>
    </row>
    <row r="3551" spans="2:9">
      <c r="B3551" s="651" t="s">
        <v>26</v>
      </c>
      <c r="C3551" s="1356">
        <v>4307</v>
      </c>
      <c r="D3551" s="747" t="str">
        <f t="shared" si="113"/>
        <v>KY4307</v>
      </c>
      <c r="E3551" s="1336">
        <v>0.877</v>
      </c>
      <c r="F3551" s="644">
        <f t="shared" si="114"/>
        <v>0.88900000000000001</v>
      </c>
      <c r="G3551" s="748" t="s">
        <v>280</v>
      </c>
      <c r="H3551" s="1337">
        <v>0.35</v>
      </c>
      <c r="I3551" s="338"/>
    </row>
    <row r="3552" spans="2:9">
      <c r="B3552" s="651" t="s">
        <v>26</v>
      </c>
      <c r="C3552" s="1356">
        <v>4351</v>
      </c>
      <c r="D3552" s="747" t="str">
        <f t="shared" si="113"/>
        <v>KY4351</v>
      </c>
      <c r="E3552" s="1336">
        <v>0.90300000000000002</v>
      </c>
      <c r="F3552" s="644">
        <f t="shared" si="114"/>
        <v>0.91300000000000003</v>
      </c>
      <c r="G3552" s="748" t="s">
        <v>280</v>
      </c>
      <c r="H3552" s="1337">
        <v>0.39</v>
      </c>
      <c r="I3552" s="338"/>
    </row>
    <row r="3553" spans="2:9">
      <c r="B3553" s="651" t="s">
        <v>26</v>
      </c>
      <c r="C3553" s="1356">
        <v>4352</v>
      </c>
      <c r="D3553" s="747" t="str">
        <f t="shared" si="113"/>
        <v>KY4352</v>
      </c>
      <c r="E3553" s="1336">
        <v>0.95399999999999996</v>
      </c>
      <c r="F3553" s="644">
        <f t="shared" si="114"/>
        <v>0.95899999999999996</v>
      </c>
      <c r="G3553" s="748" t="s">
        <v>280</v>
      </c>
      <c r="H3553" s="1337">
        <v>0.37</v>
      </c>
      <c r="I3553" s="338"/>
    </row>
    <row r="3554" spans="2:9">
      <c r="B3554" s="651" t="s">
        <v>26</v>
      </c>
      <c r="C3554" s="1356">
        <v>4361</v>
      </c>
      <c r="D3554" s="747" t="str">
        <f t="shared" si="113"/>
        <v>KY4361</v>
      </c>
      <c r="E3554" s="1336">
        <v>0.91300000000000003</v>
      </c>
      <c r="F3554" s="644">
        <f t="shared" si="114"/>
        <v>0.92200000000000004</v>
      </c>
      <c r="G3554" s="748" t="s">
        <v>280</v>
      </c>
      <c r="H3554" s="1337">
        <v>0.05</v>
      </c>
      <c r="I3554" s="338"/>
    </row>
    <row r="3555" spans="2:9">
      <c r="B3555" s="651" t="s">
        <v>26</v>
      </c>
      <c r="C3555" s="1356">
        <v>4410</v>
      </c>
      <c r="D3555" s="747" t="str">
        <f t="shared" si="113"/>
        <v>KY4410</v>
      </c>
      <c r="E3555" s="1336">
        <v>0.93100000000000005</v>
      </c>
      <c r="F3555" s="644">
        <f t="shared" si="114"/>
        <v>0.93799999999999994</v>
      </c>
      <c r="G3555" s="748" t="s">
        <v>280</v>
      </c>
      <c r="H3555" s="1337">
        <v>0.35</v>
      </c>
      <c r="I3555" s="338"/>
    </row>
    <row r="3556" spans="2:9">
      <c r="B3556" s="651" t="s">
        <v>26</v>
      </c>
      <c r="C3556" s="1356">
        <v>4420</v>
      </c>
      <c r="D3556" s="747" t="str">
        <f t="shared" si="113"/>
        <v>KY4420</v>
      </c>
      <c r="E3556" s="1336">
        <v>0.90200000000000002</v>
      </c>
      <c r="F3556" s="644">
        <f t="shared" si="114"/>
        <v>0.91200000000000003</v>
      </c>
      <c r="G3556" s="748" t="s">
        <v>280</v>
      </c>
      <c r="H3556" s="1337">
        <v>0.37</v>
      </c>
      <c r="I3556" s="338"/>
    </row>
    <row r="3557" spans="2:9">
      <c r="B3557" s="651" t="s">
        <v>26</v>
      </c>
      <c r="C3557" s="1356">
        <v>4431</v>
      </c>
      <c r="D3557" s="747" t="str">
        <f t="shared" si="113"/>
        <v>KY4431</v>
      </c>
      <c r="E3557" s="1336">
        <v>0.49099999999999999</v>
      </c>
      <c r="F3557" s="644">
        <f t="shared" si="114"/>
        <v>0.54200000000000004</v>
      </c>
      <c r="G3557" s="748" t="s">
        <v>280</v>
      </c>
      <c r="H3557" s="1337">
        <v>0.21</v>
      </c>
      <c r="I3557" s="338"/>
    </row>
    <row r="3558" spans="2:9">
      <c r="B3558" s="651" t="s">
        <v>26</v>
      </c>
      <c r="C3558" s="1356">
        <v>4432</v>
      </c>
      <c r="D3558" s="747" t="str">
        <f t="shared" si="113"/>
        <v>KY4432</v>
      </c>
      <c r="E3558" s="1336">
        <v>0.49099999999999999</v>
      </c>
      <c r="F3558" s="644">
        <f t="shared" si="114"/>
        <v>0.54200000000000004</v>
      </c>
      <c r="G3558" s="748" t="s">
        <v>280</v>
      </c>
      <c r="H3558" s="1337">
        <v>0.21</v>
      </c>
      <c r="I3558" s="338"/>
    </row>
    <row r="3559" spans="2:9">
      <c r="B3559" s="651" t="s">
        <v>26</v>
      </c>
      <c r="C3559" s="1356">
        <v>4452</v>
      </c>
      <c r="D3559" s="747" t="str">
        <f t="shared" si="113"/>
        <v>KY4452</v>
      </c>
      <c r="E3559" s="1336">
        <v>0.88</v>
      </c>
      <c r="F3559" s="644">
        <f t="shared" si="114"/>
        <v>0.89200000000000002</v>
      </c>
      <c r="G3559" s="748" t="s">
        <v>280</v>
      </c>
      <c r="H3559" s="1337">
        <v>0.4</v>
      </c>
      <c r="I3559" s="338"/>
    </row>
    <row r="3560" spans="2:9">
      <c r="B3560" s="651" t="s">
        <v>26</v>
      </c>
      <c r="C3560" s="1356">
        <v>4459</v>
      </c>
      <c r="D3560" s="747" t="str">
        <f t="shared" si="113"/>
        <v>KY4459</v>
      </c>
      <c r="E3560" s="1336">
        <v>1.0409999999999999</v>
      </c>
      <c r="F3560" s="644">
        <f t="shared" si="114"/>
        <v>1.0369999999999999</v>
      </c>
      <c r="G3560" s="748" t="s">
        <v>280</v>
      </c>
      <c r="H3560" s="1337">
        <v>0.31</v>
      </c>
      <c r="I3560" s="338"/>
    </row>
    <row r="3561" spans="2:9">
      <c r="B3561" s="651" t="s">
        <v>26</v>
      </c>
      <c r="C3561" s="1356">
        <v>4470</v>
      </c>
      <c r="D3561" s="747" t="str">
        <f t="shared" si="113"/>
        <v>KY4470</v>
      </c>
      <c r="E3561" s="1336">
        <v>0.84299999999999997</v>
      </c>
      <c r="F3561" s="644">
        <f t="shared" si="114"/>
        <v>0.85899999999999999</v>
      </c>
      <c r="G3561" s="748" t="s">
        <v>280</v>
      </c>
      <c r="H3561" s="1337">
        <v>0.56000000000000005</v>
      </c>
      <c r="I3561" s="338"/>
    </row>
    <row r="3562" spans="2:9">
      <c r="B3562" s="651" t="s">
        <v>26</v>
      </c>
      <c r="C3562" s="1356">
        <v>4484</v>
      </c>
      <c r="D3562" s="747" t="str">
        <f t="shared" si="113"/>
        <v>KY4484</v>
      </c>
      <c r="E3562" s="1336">
        <v>0.91400000000000003</v>
      </c>
      <c r="F3562" s="644">
        <f t="shared" si="114"/>
        <v>0.92300000000000004</v>
      </c>
      <c r="G3562" s="748" t="s">
        <v>280</v>
      </c>
      <c r="H3562" s="1337">
        <v>0.31</v>
      </c>
      <c r="I3562" s="338"/>
    </row>
    <row r="3563" spans="2:9">
      <c r="B3563" s="651" t="s">
        <v>26</v>
      </c>
      <c r="C3563" s="1356">
        <v>4493</v>
      </c>
      <c r="D3563" s="747" t="str">
        <f t="shared" si="113"/>
        <v>KY4493</v>
      </c>
      <c r="E3563" s="1336">
        <v>0.81</v>
      </c>
      <c r="F3563" s="644">
        <f t="shared" si="114"/>
        <v>0.82899999999999996</v>
      </c>
      <c r="G3563" s="748" t="s">
        <v>280</v>
      </c>
      <c r="H3563" s="1337">
        <v>0.1</v>
      </c>
      <c r="I3563" s="338"/>
    </row>
    <row r="3564" spans="2:9">
      <c r="B3564" s="651" t="s">
        <v>26</v>
      </c>
      <c r="C3564" s="1356">
        <v>4511</v>
      </c>
      <c r="D3564" s="747" t="str">
        <f t="shared" si="113"/>
        <v>KY4511</v>
      </c>
      <c r="E3564" s="1336">
        <v>0.80300000000000005</v>
      </c>
      <c r="F3564" s="644">
        <f t="shared" si="114"/>
        <v>0.82299999999999995</v>
      </c>
      <c r="G3564" s="748" t="s">
        <v>280</v>
      </c>
      <c r="H3564" s="1337">
        <v>0.26</v>
      </c>
      <c r="I3564" s="338"/>
    </row>
    <row r="3565" spans="2:9">
      <c r="B3565" s="651" t="s">
        <v>26</v>
      </c>
      <c r="C3565" s="1356">
        <v>4557</v>
      </c>
      <c r="D3565" s="747" t="str">
        <f t="shared" si="113"/>
        <v>KY4557</v>
      </c>
      <c r="E3565" s="1336">
        <v>0.86899999999999999</v>
      </c>
      <c r="F3565" s="644">
        <f t="shared" si="114"/>
        <v>0.88200000000000001</v>
      </c>
      <c r="G3565" s="748" t="s">
        <v>280</v>
      </c>
      <c r="H3565" s="1337">
        <v>0.33</v>
      </c>
      <c r="I3565" s="338"/>
    </row>
    <row r="3566" spans="2:9">
      <c r="B3566" s="651" t="s">
        <v>26</v>
      </c>
      <c r="C3566" s="1356">
        <v>4558</v>
      </c>
      <c r="D3566" s="747" t="str">
        <f t="shared" si="113"/>
        <v>KY4558</v>
      </c>
      <c r="E3566" s="1336">
        <v>0.86499999999999999</v>
      </c>
      <c r="F3566" s="644">
        <f t="shared" si="114"/>
        <v>0.879</v>
      </c>
      <c r="G3566" s="748" t="s">
        <v>280</v>
      </c>
      <c r="H3566" s="1337">
        <v>0.37</v>
      </c>
      <c r="I3566" s="338"/>
    </row>
    <row r="3567" spans="2:9">
      <c r="B3567" s="651" t="s">
        <v>26</v>
      </c>
      <c r="C3567" s="1356">
        <v>4568</v>
      </c>
      <c r="D3567" s="747" t="str">
        <f t="shared" si="113"/>
        <v>KY4568</v>
      </c>
      <c r="E3567" s="1336">
        <v>1.0840000000000001</v>
      </c>
      <c r="F3567" s="644">
        <f t="shared" si="114"/>
        <v>1.0760000000000001</v>
      </c>
      <c r="G3567" s="748" t="s">
        <v>280</v>
      </c>
      <c r="H3567" s="1337">
        <v>0.16</v>
      </c>
      <c r="I3567" s="338"/>
    </row>
    <row r="3568" spans="2:9">
      <c r="B3568" s="651" t="s">
        <v>26</v>
      </c>
      <c r="C3568" s="1356">
        <v>4581</v>
      </c>
      <c r="D3568" s="747" t="str">
        <f t="shared" si="113"/>
        <v>KY4581</v>
      </c>
      <c r="E3568" s="1336">
        <v>1.4890000000000001</v>
      </c>
      <c r="F3568" s="644">
        <f t="shared" si="114"/>
        <v>1.44</v>
      </c>
      <c r="G3568" s="748" t="s">
        <v>280</v>
      </c>
      <c r="H3568" s="1337">
        <v>0.42</v>
      </c>
      <c r="I3568" s="338"/>
    </row>
    <row r="3569" spans="2:9">
      <c r="B3569" s="651" t="s">
        <v>26</v>
      </c>
      <c r="C3569" s="1356">
        <v>4583</v>
      </c>
      <c r="D3569" s="747" t="str">
        <f t="shared" si="113"/>
        <v>KY4583</v>
      </c>
      <c r="E3569" s="1336">
        <v>1.034</v>
      </c>
      <c r="F3569" s="644">
        <f t="shared" si="114"/>
        <v>1.0309999999999999</v>
      </c>
      <c r="G3569" s="748" t="s">
        <v>280</v>
      </c>
      <c r="H3569" s="1337">
        <v>0.36</v>
      </c>
      <c r="I3569" s="338"/>
    </row>
    <row r="3570" spans="2:9">
      <c r="B3570" s="651" t="s">
        <v>26</v>
      </c>
      <c r="C3570" s="1356">
        <v>4611</v>
      </c>
      <c r="D3570" s="747" t="str">
        <f t="shared" si="113"/>
        <v>KY4611</v>
      </c>
      <c r="E3570" s="1336">
        <v>0.81200000000000006</v>
      </c>
      <c r="F3570" s="644">
        <f t="shared" si="114"/>
        <v>0.83099999999999996</v>
      </c>
      <c r="G3570" s="748" t="s">
        <v>280</v>
      </c>
      <c r="H3570" s="1337">
        <v>0.32</v>
      </c>
      <c r="I3570" s="338"/>
    </row>
    <row r="3571" spans="2:9">
      <c r="B3571" s="651" t="s">
        <v>26</v>
      </c>
      <c r="C3571" s="1356">
        <v>4635</v>
      </c>
      <c r="D3571" s="747" t="str">
        <f t="shared" si="113"/>
        <v>KY4635</v>
      </c>
      <c r="E3571" s="1336">
        <v>0.93</v>
      </c>
      <c r="F3571" s="644">
        <f t="shared" si="114"/>
        <v>0.93700000000000006</v>
      </c>
      <c r="G3571" s="748" t="s">
        <v>280</v>
      </c>
      <c r="H3571" s="1337">
        <v>0.33</v>
      </c>
      <c r="I3571" s="338"/>
    </row>
    <row r="3572" spans="2:9">
      <c r="B3572" s="651" t="s">
        <v>26</v>
      </c>
      <c r="C3572" s="1356">
        <v>4653</v>
      </c>
      <c r="D3572" s="747" t="str">
        <f t="shared" si="113"/>
        <v>KY4653</v>
      </c>
      <c r="E3572" s="1336">
        <v>0.91100000000000003</v>
      </c>
      <c r="F3572" s="644">
        <f t="shared" si="114"/>
        <v>0.92</v>
      </c>
      <c r="G3572" s="748" t="s">
        <v>280</v>
      </c>
      <c r="H3572" s="1337">
        <v>0.34</v>
      </c>
      <c r="I3572" s="338"/>
    </row>
    <row r="3573" spans="2:9">
      <c r="B3573" s="651" t="s">
        <v>26</v>
      </c>
      <c r="C3573" s="1356">
        <v>4665</v>
      </c>
      <c r="D3573" s="747" t="str">
        <f t="shared" si="113"/>
        <v>KY4665</v>
      </c>
      <c r="E3573" s="1336">
        <v>1.0840000000000001</v>
      </c>
      <c r="F3573" s="644">
        <f t="shared" si="114"/>
        <v>1.0760000000000001</v>
      </c>
      <c r="G3573" s="748" t="s">
        <v>280</v>
      </c>
      <c r="H3573" s="1337">
        <v>0.16</v>
      </c>
      <c r="I3573" s="338"/>
    </row>
    <row r="3574" spans="2:9">
      <c r="B3574" s="651" t="s">
        <v>26</v>
      </c>
      <c r="C3574" s="1356">
        <v>4683</v>
      </c>
      <c r="D3574" s="747" t="str">
        <f t="shared" si="113"/>
        <v>KY4683</v>
      </c>
      <c r="E3574" s="1336">
        <v>1.0720000000000001</v>
      </c>
      <c r="F3574" s="644">
        <f t="shared" si="114"/>
        <v>1.0649999999999999</v>
      </c>
      <c r="G3574" s="748" t="s">
        <v>280</v>
      </c>
      <c r="H3574" s="1337">
        <v>0.35</v>
      </c>
      <c r="I3574" s="338"/>
    </row>
    <row r="3575" spans="2:9">
      <c r="B3575" s="651" t="s">
        <v>26</v>
      </c>
      <c r="C3575" s="1356">
        <v>4686</v>
      </c>
      <c r="D3575" s="747" t="str">
        <f t="shared" si="113"/>
        <v>KY4686</v>
      </c>
      <c r="E3575" s="1336">
        <v>0.90200000000000002</v>
      </c>
      <c r="F3575" s="644">
        <f t="shared" si="114"/>
        <v>0.91200000000000003</v>
      </c>
      <c r="G3575" s="748" t="s">
        <v>280</v>
      </c>
      <c r="H3575" s="1337">
        <v>0.4</v>
      </c>
      <c r="I3575" s="338"/>
    </row>
    <row r="3576" spans="2:9">
      <c r="B3576" s="651" t="s">
        <v>26</v>
      </c>
      <c r="C3576" s="1356">
        <v>4692</v>
      </c>
      <c r="D3576" s="747" t="str">
        <f t="shared" si="113"/>
        <v>KY4692</v>
      </c>
      <c r="E3576" s="1336">
        <v>0.93700000000000006</v>
      </c>
      <c r="F3576" s="644">
        <f t="shared" si="114"/>
        <v>0.94299999999999995</v>
      </c>
      <c r="G3576" s="748" t="s">
        <v>280</v>
      </c>
      <c r="H3576" s="1337">
        <v>0.31</v>
      </c>
      <c r="I3576" s="338"/>
    </row>
    <row r="3577" spans="2:9">
      <c r="B3577" s="651" t="s">
        <v>26</v>
      </c>
      <c r="C3577" s="1356">
        <v>4693</v>
      </c>
      <c r="D3577" s="747" t="str">
        <f t="shared" si="113"/>
        <v>KY4693</v>
      </c>
      <c r="E3577" s="1336">
        <v>0.88500000000000001</v>
      </c>
      <c r="F3577" s="644">
        <f t="shared" si="114"/>
        <v>0.89700000000000002</v>
      </c>
      <c r="G3577" s="748" t="s">
        <v>280</v>
      </c>
      <c r="H3577" s="1337">
        <v>0.35</v>
      </c>
      <c r="I3577" s="338"/>
    </row>
    <row r="3578" spans="2:9">
      <c r="B3578" s="651" t="s">
        <v>26</v>
      </c>
      <c r="C3578" s="1356">
        <v>4703</v>
      </c>
      <c r="D3578" s="747" t="str">
        <f t="shared" si="113"/>
        <v>KY4703</v>
      </c>
      <c r="E3578" s="1336">
        <v>0.81</v>
      </c>
      <c r="F3578" s="644">
        <f t="shared" si="114"/>
        <v>0.82899999999999996</v>
      </c>
      <c r="G3578" s="748" t="s">
        <v>280</v>
      </c>
      <c r="H3578" s="1337">
        <v>0.1</v>
      </c>
      <c r="I3578" s="338"/>
    </row>
    <row r="3579" spans="2:9">
      <c r="B3579" s="651" t="s">
        <v>26</v>
      </c>
      <c r="C3579" s="1356">
        <v>4717</v>
      </c>
      <c r="D3579" s="747" t="str">
        <f t="shared" si="113"/>
        <v>KY4717</v>
      </c>
      <c r="E3579" s="1336">
        <v>0.49099999999999999</v>
      </c>
      <c r="F3579" s="644">
        <f t="shared" si="114"/>
        <v>0.54200000000000004</v>
      </c>
      <c r="G3579" s="748" t="s">
        <v>280</v>
      </c>
      <c r="H3579" s="1337">
        <v>0.21</v>
      </c>
      <c r="I3579" s="338"/>
    </row>
    <row r="3580" spans="2:9">
      <c r="B3580" s="651" t="s">
        <v>26</v>
      </c>
      <c r="C3580" s="1356">
        <v>4720</v>
      </c>
      <c r="D3580" s="747" t="str">
        <f t="shared" si="113"/>
        <v>KY4720</v>
      </c>
      <c r="E3580" s="1336">
        <v>0.88900000000000001</v>
      </c>
      <c r="F3580" s="644">
        <f t="shared" si="114"/>
        <v>0.9</v>
      </c>
      <c r="G3580" s="748" t="s">
        <v>280</v>
      </c>
      <c r="H3580" s="1337">
        <v>0.28000000000000003</v>
      </c>
      <c r="I3580" s="338"/>
    </row>
    <row r="3581" spans="2:9">
      <c r="B3581" s="651" t="s">
        <v>26</v>
      </c>
      <c r="C3581" s="1356">
        <v>4740</v>
      </c>
      <c r="D3581" s="747" t="str">
        <f t="shared" si="113"/>
        <v>KY4740</v>
      </c>
      <c r="E3581" s="1336">
        <v>0.96599999999999997</v>
      </c>
      <c r="F3581" s="644">
        <f t="shared" si="114"/>
        <v>0.96899999999999997</v>
      </c>
      <c r="G3581" s="748" t="s">
        <v>280</v>
      </c>
      <c r="H3581" s="1337">
        <v>0.34</v>
      </c>
      <c r="I3581" s="338"/>
    </row>
    <row r="3582" spans="2:9">
      <c r="B3582" s="651" t="s">
        <v>26</v>
      </c>
      <c r="C3582" s="1356">
        <v>4741</v>
      </c>
      <c r="D3582" s="747" t="str">
        <f t="shared" si="113"/>
        <v>KY4741</v>
      </c>
      <c r="E3582" s="1336">
        <v>0.97</v>
      </c>
      <c r="F3582" s="644">
        <f t="shared" si="114"/>
        <v>0.97299999999999998</v>
      </c>
      <c r="G3582" s="748" t="s">
        <v>280</v>
      </c>
      <c r="H3582" s="1337">
        <v>0.41</v>
      </c>
      <c r="I3582" s="338"/>
    </row>
    <row r="3583" spans="2:9">
      <c r="B3583" s="651" t="s">
        <v>26</v>
      </c>
      <c r="C3583" s="1356">
        <v>4751</v>
      </c>
      <c r="D3583" s="747" t="str">
        <f t="shared" si="113"/>
        <v>KY4751</v>
      </c>
      <c r="E3583" s="1336">
        <v>1.0840000000000001</v>
      </c>
      <c r="F3583" s="644">
        <f t="shared" si="114"/>
        <v>1.0760000000000001</v>
      </c>
      <c r="G3583" s="748" t="s">
        <v>280</v>
      </c>
      <c r="H3583" s="1337">
        <v>0.16</v>
      </c>
      <c r="I3583" s="338"/>
    </row>
    <row r="3584" spans="2:9">
      <c r="B3584" s="651" t="s">
        <v>26</v>
      </c>
      <c r="C3584" s="1356">
        <v>4771</v>
      </c>
      <c r="D3584" s="747" t="str">
        <f t="shared" si="113"/>
        <v>KY4771</v>
      </c>
      <c r="E3584" s="1336">
        <v>1.601</v>
      </c>
      <c r="F3584" s="644">
        <f t="shared" si="114"/>
        <v>1.5409999999999999</v>
      </c>
      <c r="G3584" s="748" t="s">
        <v>280</v>
      </c>
      <c r="H3584" s="1337">
        <v>0.84</v>
      </c>
      <c r="I3584" s="338"/>
    </row>
    <row r="3585" spans="2:9">
      <c r="B3585" s="651" t="s">
        <v>26</v>
      </c>
      <c r="C3585" s="1356">
        <v>4777</v>
      </c>
      <c r="D3585" s="747" t="str">
        <f t="shared" si="113"/>
        <v>KY4777</v>
      </c>
      <c r="E3585" s="1336">
        <v>0.999</v>
      </c>
      <c r="F3585" s="644">
        <f t="shared" si="114"/>
        <v>0.999</v>
      </c>
      <c r="G3585" s="748" t="s">
        <v>280</v>
      </c>
      <c r="H3585" s="1337">
        <v>0.36</v>
      </c>
      <c r="I3585" s="338"/>
    </row>
    <row r="3586" spans="2:9">
      <c r="B3586" s="651" t="s">
        <v>26</v>
      </c>
      <c r="C3586" s="1356">
        <v>4825</v>
      </c>
      <c r="D3586" s="747" t="str">
        <f t="shared" si="113"/>
        <v>KY4825</v>
      </c>
      <c r="E3586" s="1336">
        <v>1.0840000000000001</v>
      </c>
      <c r="F3586" s="644">
        <f t="shared" si="114"/>
        <v>1.0760000000000001</v>
      </c>
      <c r="G3586" s="748" t="s">
        <v>280</v>
      </c>
      <c r="H3586" s="1337">
        <v>0.28999999999999998</v>
      </c>
      <c r="I3586" s="338"/>
    </row>
    <row r="3587" spans="2:9">
      <c r="B3587" s="651" t="s">
        <v>26</v>
      </c>
      <c r="C3587" s="1356">
        <v>4828</v>
      </c>
      <c r="D3587" s="747" t="str">
        <f t="shared" si="113"/>
        <v>KY4828</v>
      </c>
      <c r="E3587" s="1336">
        <v>0.89</v>
      </c>
      <c r="F3587" s="644">
        <f t="shared" si="114"/>
        <v>0.90100000000000002</v>
      </c>
      <c r="G3587" s="748" t="s">
        <v>280</v>
      </c>
      <c r="H3587" s="1337">
        <v>0.37</v>
      </c>
      <c r="I3587" s="338"/>
    </row>
    <row r="3588" spans="2:9">
      <c r="B3588" s="651" t="s">
        <v>26</v>
      </c>
      <c r="C3588" s="1356">
        <v>4829</v>
      </c>
      <c r="D3588" s="747" t="str">
        <f t="shared" si="113"/>
        <v>KY4829</v>
      </c>
      <c r="E3588" s="1336">
        <v>0.9</v>
      </c>
      <c r="F3588" s="644">
        <f t="shared" si="114"/>
        <v>0.91</v>
      </c>
      <c r="G3588" s="748" t="s">
        <v>280</v>
      </c>
      <c r="H3588" s="1337">
        <v>0.18</v>
      </c>
      <c r="I3588" s="338"/>
    </row>
    <row r="3589" spans="2:9">
      <c r="B3589" s="651" t="s">
        <v>26</v>
      </c>
      <c r="C3589" s="1356">
        <v>4902</v>
      </c>
      <c r="D3589" s="747" t="str">
        <f t="shared" si="113"/>
        <v>KY4902</v>
      </c>
      <c r="E3589" s="1336">
        <v>0.92500000000000004</v>
      </c>
      <c r="F3589" s="644">
        <f t="shared" si="114"/>
        <v>0.93300000000000005</v>
      </c>
      <c r="G3589" s="748" t="s">
        <v>280</v>
      </c>
      <c r="H3589" s="1337">
        <v>0.35</v>
      </c>
      <c r="I3589" s="338"/>
    </row>
    <row r="3590" spans="2:9">
      <c r="B3590" s="651" t="s">
        <v>26</v>
      </c>
      <c r="C3590" s="1356">
        <v>4923</v>
      </c>
      <c r="D3590" s="747" t="str">
        <f t="shared" si="113"/>
        <v>KY4923</v>
      </c>
      <c r="E3590" s="1336">
        <v>0.89</v>
      </c>
      <c r="F3590" s="644">
        <f t="shared" si="114"/>
        <v>0.90100000000000002</v>
      </c>
      <c r="G3590" s="748" t="s">
        <v>280</v>
      </c>
      <c r="H3590" s="1337">
        <v>0.38</v>
      </c>
      <c r="I3590" s="338"/>
    </row>
    <row r="3591" spans="2:9">
      <c r="B3591" s="651" t="s">
        <v>26</v>
      </c>
      <c r="C3591" s="1356">
        <v>5020</v>
      </c>
      <c r="D3591" s="747" t="str">
        <f t="shared" si="113"/>
        <v>KY5020</v>
      </c>
      <c r="E3591" s="1336">
        <v>1.274</v>
      </c>
      <c r="F3591" s="644">
        <f t="shared" si="114"/>
        <v>1.2470000000000001</v>
      </c>
      <c r="G3591" s="748" t="s">
        <v>280</v>
      </c>
      <c r="H3591" s="1337">
        <v>0.33</v>
      </c>
      <c r="I3591" s="338"/>
    </row>
    <row r="3592" spans="2:9">
      <c r="B3592" s="651" t="s">
        <v>26</v>
      </c>
      <c r="C3592" s="1356">
        <v>5022</v>
      </c>
      <c r="D3592" s="747" t="str">
        <f t="shared" si="113"/>
        <v>KY5022</v>
      </c>
      <c r="E3592" s="1336">
        <v>1.286</v>
      </c>
      <c r="F3592" s="644">
        <f t="shared" si="114"/>
        <v>1.2569999999999999</v>
      </c>
      <c r="G3592" s="748" t="s">
        <v>280</v>
      </c>
      <c r="H3592" s="1337">
        <v>0.39</v>
      </c>
      <c r="I3592" s="338"/>
    </row>
    <row r="3593" spans="2:9">
      <c r="B3593" s="651" t="s">
        <v>26</v>
      </c>
      <c r="C3593" s="1356">
        <v>5037</v>
      </c>
      <c r="D3593" s="747" t="str">
        <f t="shared" si="113"/>
        <v>KY5037</v>
      </c>
      <c r="E3593" s="1336">
        <v>1.41</v>
      </c>
      <c r="F3593" s="644">
        <f t="shared" si="114"/>
        <v>1.369</v>
      </c>
      <c r="G3593" s="748" t="s">
        <v>280</v>
      </c>
      <c r="H3593" s="1337">
        <v>0.35</v>
      </c>
      <c r="I3593" s="338"/>
    </row>
    <row r="3594" spans="2:9">
      <c r="B3594" s="651" t="s">
        <v>26</v>
      </c>
      <c r="C3594" s="1356">
        <v>5040</v>
      </c>
      <c r="D3594" s="747" t="str">
        <f t="shared" si="113"/>
        <v>KY5040</v>
      </c>
      <c r="E3594" s="1336">
        <v>1.4550000000000001</v>
      </c>
      <c r="F3594" s="644">
        <f t="shared" si="114"/>
        <v>1.41</v>
      </c>
      <c r="G3594" s="748" t="s">
        <v>280</v>
      </c>
      <c r="H3594" s="1337">
        <v>0.35</v>
      </c>
      <c r="I3594" s="338"/>
    </row>
    <row r="3595" spans="2:9">
      <c r="B3595" s="651" t="s">
        <v>26</v>
      </c>
      <c r="C3595" s="1356">
        <v>5057</v>
      </c>
      <c r="D3595" s="747" t="str">
        <f t="shared" ref="D3595:D3658" si="115">B3595&amp;TEXT(C3595,"0000")</f>
        <v>KY5057</v>
      </c>
      <c r="E3595" s="1336">
        <v>1.4870000000000001</v>
      </c>
      <c r="F3595" s="644">
        <f t="shared" ref="F3595:F3658" si="116">IF(E3595="NA","NA",ROUND((E3595-1)*0.9+1,3))</f>
        <v>1.4379999999999999</v>
      </c>
      <c r="G3595" s="748" t="s">
        <v>280</v>
      </c>
      <c r="H3595" s="1337">
        <v>0.35</v>
      </c>
      <c r="I3595" s="338"/>
    </row>
    <row r="3596" spans="2:9">
      <c r="B3596" s="651" t="s">
        <v>26</v>
      </c>
      <c r="C3596" s="1356">
        <v>5059</v>
      </c>
      <c r="D3596" s="747" t="str">
        <f t="shared" si="115"/>
        <v>KY5059</v>
      </c>
      <c r="E3596" s="1336">
        <v>1.335</v>
      </c>
      <c r="F3596" s="644">
        <f t="shared" si="116"/>
        <v>1.302</v>
      </c>
      <c r="G3596" s="748" t="s">
        <v>280</v>
      </c>
      <c r="H3596" s="1337">
        <v>0.37</v>
      </c>
      <c r="I3596" s="338"/>
    </row>
    <row r="3597" spans="2:9">
      <c r="B3597" s="651" t="s">
        <v>26</v>
      </c>
      <c r="C3597" s="1356">
        <v>5102</v>
      </c>
      <c r="D3597" s="747" t="str">
        <f t="shared" si="115"/>
        <v>KY5102</v>
      </c>
      <c r="E3597" s="1336">
        <v>1.321</v>
      </c>
      <c r="F3597" s="644">
        <f t="shared" si="116"/>
        <v>1.2889999999999999</v>
      </c>
      <c r="G3597" s="748" t="s">
        <v>280</v>
      </c>
      <c r="H3597" s="1337">
        <v>0.4</v>
      </c>
      <c r="I3597" s="338"/>
    </row>
    <row r="3598" spans="2:9">
      <c r="B3598" s="651" t="s">
        <v>26</v>
      </c>
      <c r="C3598" s="1356">
        <v>5146</v>
      </c>
      <c r="D3598" s="747" t="str">
        <f t="shared" si="115"/>
        <v>KY5146</v>
      </c>
      <c r="E3598" s="1336">
        <v>1.222</v>
      </c>
      <c r="F3598" s="644">
        <f t="shared" si="116"/>
        <v>1.2</v>
      </c>
      <c r="G3598" s="748" t="s">
        <v>280</v>
      </c>
      <c r="H3598" s="1337">
        <v>0.38</v>
      </c>
      <c r="I3598" s="338"/>
    </row>
    <row r="3599" spans="2:9">
      <c r="B3599" s="651" t="s">
        <v>26</v>
      </c>
      <c r="C3599" s="1356">
        <v>5160</v>
      </c>
      <c r="D3599" s="747" t="str">
        <f t="shared" si="115"/>
        <v>KY5160</v>
      </c>
      <c r="E3599" s="1336">
        <v>1.2909999999999999</v>
      </c>
      <c r="F3599" s="644">
        <f t="shared" si="116"/>
        <v>1.262</v>
      </c>
      <c r="G3599" s="748" t="s">
        <v>280</v>
      </c>
      <c r="H3599" s="1337">
        <v>0.32</v>
      </c>
      <c r="I3599" s="338"/>
    </row>
    <row r="3600" spans="2:9">
      <c r="B3600" s="651" t="s">
        <v>26</v>
      </c>
      <c r="C3600" s="1356">
        <v>5183</v>
      </c>
      <c r="D3600" s="747" t="str">
        <f t="shared" si="115"/>
        <v>KY5183</v>
      </c>
      <c r="E3600" s="1336">
        <v>1.236</v>
      </c>
      <c r="F3600" s="644">
        <f t="shared" si="116"/>
        <v>1.212</v>
      </c>
      <c r="G3600" s="748" t="s">
        <v>280</v>
      </c>
      <c r="H3600" s="1337">
        <v>0.27</v>
      </c>
      <c r="I3600" s="338"/>
    </row>
    <row r="3601" spans="2:9">
      <c r="B3601" s="651" t="s">
        <v>26</v>
      </c>
      <c r="C3601" s="1356">
        <v>5188</v>
      </c>
      <c r="D3601" s="747" t="str">
        <f t="shared" si="115"/>
        <v>KY5188</v>
      </c>
      <c r="E3601" s="1336">
        <v>1.327</v>
      </c>
      <c r="F3601" s="644">
        <f t="shared" si="116"/>
        <v>1.294</v>
      </c>
      <c r="G3601" s="748" t="s">
        <v>280</v>
      </c>
      <c r="H3601" s="1337">
        <v>0.32</v>
      </c>
      <c r="I3601" s="338"/>
    </row>
    <row r="3602" spans="2:9">
      <c r="B3602" s="651" t="s">
        <v>26</v>
      </c>
      <c r="C3602" s="1356">
        <v>5190</v>
      </c>
      <c r="D3602" s="747" t="str">
        <f t="shared" si="115"/>
        <v>KY5190</v>
      </c>
      <c r="E3602" s="1336">
        <v>1.292</v>
      </c>
      <c r="F3602" s="644">
        <f t="shared" si="116"/>
        <v>1.2629999999999999</v>
      </c>
      <c r="G3602" s="748" t="s">
        <v>280</v>
      </c>
      <c r="H3602" s="1337">
        <v>0.24</v>
      </c>
      <c r="I3602" s="338"/>
    </row>
    <row r="3603" spans="2:9">
      <c r="B3603" s="651" t="s">
        <v>26</v>
      </c>
      <c r="C3603" s="1356">
        <v>5191</v>
      </c>
      <c r="D3603" s="747" t="str">
        <f t="shared" si="115"/>
        <v>KY5191</v>
      </c>
      <c r="E3603" s="1336">
        <v>0.878</v>
      </c>
      <c r="F3603" s="644">
        <f t="shared" si="116"/>
        <v>0.89</v>
      </c>
      <c r="G3603" s="748" t="s">
        <v>280</v>
      </c>
      <c r="H3603" s="1337">
        <v>0.2</v>
      </c>
      <c r="I3603" s="338"/>
    </row>
    <row r="3604" spans="2:9">
      <c r="B3604" s="651" t="s">
        <v>26</v>
      </c>
      <c r="C3604" s="1356">
        <v>5192</v>
      </c>
      <c r="D3604" s="747" t="str">
        <f t="shared" si="115"/>
        <v>KY5192</v>
      </c>
      <c r="E3604" s="1336">
        <v>0.85299999999999998</v>
      </c>
      <c r="F3604" s="644">
        <f t="shared" si="116"/>
        <v>0.86799999999999999</v>
      </c>
      <c r="G3604" s="748" t="s">
        <v>280</v>
      </c>
      <c r="H3604" s="1337">
        <v>0.37</v>
      </c>
      <c r="I3604" s="338"/>
    </row>
    <row r="3605" spans="2:9">
      <c r="B3605" s="651" t="s">
        <v>26</v>
      </c>
      <c r="C3605" s="1356">
        <v>5213</v>
      </c>
      <c r="D3605" s="747" t="str">
        <f t="shared" si="115"/>
        <v>KY5213</v>
      </c>
      <c r="E3605" s="1336">
        <v>1.167</v>
      </c>
      <c r="F3605" s="644">
        <f t="shared" si="116"/>
        <v>1.1499999999999999</v>
      </c>
      <c r="G3605" s="748" t="s">
        <v>280</v>
      </c>
      <c r="H3605" s="1337">
        <v>0.39</v>
      </c>
      <c r="I3605" s="338"/>
    </row>
    <row r="3606" spans="2:9">
      <c r="B3606" s="651" t="s">
        <v>26</v>
      </c>
      <c r="C3606" s="1356">
        <v>5215</v>
      </c>
      <c r="D3606" s="747" t="str">
        <f t="shared" si="115"/>
        <v>KY5215</v>
      </c>
      <c r="E3606" s="1336">
        <v>1.2529999999999999</v>
      </c>
      <c r="F3606" s="644">
        <f t="shared" si="116"/>
        <v>1.228</v>
      </c>
      <c r="G3606" s="748" t="s">
        <v>280</v>
      </c>
      <c r="H3606" s="1337">
        <v>0.4</v>
      </c>
      <c r="I3606" s="338"/>
    </row>
    <row r="3607" spans="2:9">
      <c r="B3607" s="651" t="s">
        <v>26</v>
      </c>
      <c r="C3607" s="1356">
        <v>5221</v>
      </c>
      <c r="D3607" s="747" t="str">
        <f t="shared" si="115"/>
        <v>KY5221</v>
      </c>
      <c r="E3607" s="1336">
        <v>1.1879999999999999</v>
      </c>
      <c r="F3607" s="644">
        <f t="shared" si="116"/>
        <v>1.169</v>
      </c>
      <c r="G3607" s="748" t="s">
        <v>280</v>
      </c>
      <c r="H3607" s="1337">
        <v>0.33</v>
      </c>
      <c r="I3607" s="338"/>
    </row>
    <row r="3608" spans="2:9">
      <c r="B3608" s="651" t="s">
        <v>26</v>
      </c>
      <c r="C3608" s="1356">
        <v>5222</v>
      </c>
      <c r="D3608" s="747" t="str">
        <f t="shared" si="115"/>
        <v>KY5222</v>
      </c>
      <c r="E3608" s="1336">
        <v>1.3</v>
      </c>
      <c r="F3608" s="644">
        <f t="shared" si="116"/>
        <v>1.27</v>
      </c>
      <c r="G3608" s="748" t="s">
        <v>280</v>
      </c>
      <c r="H3608" s="1337">
        <v>0.39</v>
      </c>
      <c r="I3608" s="338"/>
    </row>
    <row r="3609" spans="2:9">
      <c r="B3609" s="651" t="s">
        <v>26</v>
      </c>
      <c r="C3609" s="1356">
        <v>5223</v>
      </c>
      <c r="D3609" s="747" t="str">
        <f t="shared" si="115"/>
        <v>KY5223</v>
      </c>
      <c r="E3609" s="1336">
        <v>1.41</v>
      </c>
      <c r="F3609" s="644">
        <f t="shared" si="116"/>
        <v>1.369</v>
      </c>
      <c r="G3609" s="748" t="s">
        <v>280</v>
      </c>
      <c r="H3609" s="1337">
        <v>0.36</v>
      </c>
      <c r="I3609" s="338"/>
    </row>
    <row r="3610" spans="2:9">
      <c r="B3610" s="651" t="s">
        <v>26</v>
      </c>
      <c r="C3610" s="1356">
        <v>5348</v>
      </c>
      <c r="D3610" s="747" t="str">
        <f t="shared" si="115"/>
        <v>KY5348</v>
      </c>
      <c r="E3610" s="1336">
        <v>1.3640000000000001</v>
      </c>
      <c r="F3610" s="644">
        <f t="shared" si="116"/>
        <v>1.3280000000000001</v>
      </c>
      <c r="G3610" s="748" t="s">
        <v>280</v>
      </c>
      <c r="H3610" s="1337">
        <v>0.41</v>
      </c>
      <c r="I3610" s="338"/>
    </row>
    <row r="3611" spans="2:9">
      <c r="B3611" s="651" t="s">
        <v>26</v>
      </c>
      <c r="C3611" s="1356">
        <v>5402</v>
      </c>
      <c r="D3611" s="747" t="str">
        <f t="shared" si="115"/>
        <v>KY5402</v>
      </c>
      <c r="E3611" s="1336">
        <v>0.70799999999999996</v>
      </c>
      <c r="F3611" s="644">
        <f t="shared" si="116"/>
        <v>0.73699999999999999</v>
      </c>
      <c r="G3611" s="748" t="s">
        <v>280</v>
      </c>
      <c r="H3611" s="1337">
        <v>0.16</v>
      </c>
      <c r="I3611" s="338"/>
    </row>
    <row r="3612" spans="2:9">
      <c r="B3612" s="651" t="s">
        <v>26</v>
      </c>
      <c r="C3612" s="1356">
        <v>5403</v>
      </c>
      <c r="D3612" s="747" t="str">
        <f t="shared" si="115"/>
        <v>KY5403</v>
      </c>
      <c r="E3612" s="1336">
        <v>1.4279999999999999</v>
      </c>
      <c r="F3612" s="644">
        <f t="shared" si="116"/>
        <v>1.385</v>
      </c>
      <c r="G3612" s="748" t="s">
        <v>280</v>
      </c>
      <c r="H3612" s="1337">
        <v>0.47</v>
      </c>
      <c r="I3612" s="338"/>
    </row>
    <row r="3613" spans="2:9">
      <c r="B3613" s="651" t="s">
        <v>26</v>
      </c>
      <c r="C3613" s="1356">
        <v>5437</v>
      </c>
      <c r="D3613" s="747" t="str">
        <f t="shared" si="115"/>
        <v>KY5437</v>
      </c>
      <c r="E3613" s="1336">
        <v>1.355</v>
      </c>
      <c r="F3613" s="644">
        <f t="shared" si="116"/>
        <v>1.32</v>
      </c>
      <c r="G3613" s="748" t="s">
        <v>280</v>
      </c>
      <c r="H3613" s="1337">
        <v>0.4</v>
      </c>
      <c r="I3613" s="338"/>
    </row>
    <row r="3614" spans="2:9">
      <c r="B3614" s="651" t="s">
        <v>26</v>
      </c>
      <c r="C3614" s="1356">
        <v>5443</v>
      </c>
      <c r="D3614" s="747" t="str">
        <f t="shared" si="115"/>
        <v>KY5443</v>
      </c>
      <c r="E3614" s="1336">
        <v>0.81</v>
      </c>
      <c r="F3614" s="644">
        <f t="shared" si="116"/>
        <v>0.82899999999999996</v>
      </c>
      <c r="G3614" s="748" t="s">
        <v>280</v>
      </c>
      <c r="H3614" s="1337">
        <v>0.1</v>
      </c>
      <c r="I3614" s="338"/>
    </row>
    <row r="3615" spans="2:9">
      <c r="B3615" s="651" t="s">
        <v>26</v>
      </c>
      <c r="C3615" s="1356">
        <v>5445</v>
      </c>
      <c r="D3615" s="747" t="str">
        <f t="shared" si="115"/>
        <v>KY5445</v>
      </c>
      <c r="E3615" s="1336">
        <v>1.3540000000000001</v>
      </c>
      <c r="F3615" s="644">
        <f t="shared" si="116"/>
        <v>1.319</v>
      </c>
      <c r="G3615" s="748" t="s">
        <v>280</v>
      </c>
      <c r="H3615" s="1337">
        <v>0.34</v>
      </c>
      <c r="I3615" s="338"/>
    </row>
    <row r="3616" spans="2:9">
      <c r="B3616" s="651" t="s">
        <v>26</v>
      </c>
      <c r="C3616" s="1356">
        <v>5462</v>
      </c>
      <c r="D3616" s="747" t="str">
        <f t="shared" si="115"/>
        <v>KY5462</v>
      </c>
      <c r="E3616" s="1336">
        <v>1.3420000000000001</v>
      </c>
      <c r="F3616" s="644">
        <f t="shared" si="116"/>
        <v>1.3080000000000001</v>
      </c>
      <c r="G3616" s="748" t="s">
        <v>280</v>
      </c>
      <c r="H3616" s="1337">
        <v>0.4</v>
      </c>
      <c r="I3616" s="338"/>
    </row>
    <row r="3617" spans="2:9">
      <c r="B3617" s="651" t="s">
        <v>26</v>
      </c>
      <c r="C3617" s="1356">
        <v>5472</v>
      </c>
      <c r="D3617" s="747" t="str">
        <f t="shared" si="115"/>
        <v>KY5472</v>
      </c>
      <c r="E3617" s="1336">
        <v>1.3160000000000001</v>
      </c>
      <c r="F3617" s="644">
        <f t="shared" si="116"/>
        <v>1.284</v>
      </c>
      <c r="G3617" s="748" t="s">
        <v>280</v>
      </c>
      <c r="H3617" s="1337">
        <v>0.34</v>
      </c>
      <c r="I3617" s="338"/>
    </row>
    <row r="3618" spans="2:9">
      <c r="B3618" s="651" t="s">
        <v>26</v>
      </c>
      <c r="C3618" s="1356">
        <v>5473</v>
      </c>
      <c r="D3618" s="747" t="str">
        <f t="shared" si="115"/>
        <v>KY5473</v>
      </c>
      <c r="E3618" s="1336">
        <v>1.389</v>
      </c>
      <c r="F3618" s="644">
        <f t="shared" si="116"/>
        <v>1.35</v>
      </c>
      <c r="G3618" s="748" t="s">
        <v>280</v>
      </c>
      <c r="H3618" s="1337">
        <v>0.32</v>
      </c>
      <c r="I3618" s="338"/>
    </row>
    <row r="3619" spans="2:9">
      <c r="B3619" s="651" t="s">
        <v>26</v>
      </c>
      <c r="C3619" s="1356">
        <v>5474</v>
      </c>
      <c r="D3619" s="747" t="str">
        <f t="shared" si="115"/>
        <v>KY5474</v>
      </c>
      <c r="E3619" s="1336">
        <v>1.377</v>
      </c>
      <c r="F3619" s="644">
        <f t="shared" si="116"/>
        <v>1.339</v>
      </c>
      <c r="G3619" s="748" t="s">
        <v>280</v>
      </c>
      <c r="H3619" s="1337">
        <v>0.36</v>
      </c>
      <c r="I3619" s="338"/>
    </row>
    <row r="3620" spans="2:9">
      <c r="B3620" s="651" t="s">
        <v>26</v>
      </c>
      <c r="C3620" s="1356">
        <v>5478</v>
      </c>
      <c r="D3620" s="747" t="str">
        <f t="shared" si="115"/>
        <v>KY5478</v>
      </c>
      <c r="E3620" s="1336">
        <v>1.224</v>
      </c>
      <c r="F3620" s="644">
        <f t="shared" si="116"/>
        <v>1.202</v>
      </c>
      <c r="G3620" s="748" t="s">
        <v>280</v>
      </c>
      <c r="H3620" s="1337">
        <v>0.34</v>
      </c>
      <c r="I3620" s="338"/>
    </row>
    <row r="3621" spans="2:9">
      <c r="B3621" s="651" t="s">
        <v>26</v>
      </c>
      <c r="C3621" s="1356">
        <v>5479</v>
      </c>
      <c r="D3621" s="747" t="str">
        <f t="shared" si="115"/>
        <v>KY5479</v>
      </c>
      <c r="E3621" s="1336">
        <v>1.224</v>
      </c>
      <c r="F3621" s="644">
        <f t="shared" si="116"/>
        <v>1.202</v>
      </c>
      <c r="G3621" s="748" t="s">
        <v>280</v>
      </c>
      <c r="H3621" s="1337">
        <v>0.39</v>
      </c>
      <c r="I3621" s="338"/>
    </row>
    <row r="3622" spans="2:9">
      <c r="B3622" s="651" t="s">
        <v>26</v>
      </c>
      <c r="C3622" s="1356">
        <v>5480</v>
      </c>
      <c r="D3622" s="747" t="str">
        <f t="shared" si="115"/>
        <v>KY5480</v>
      </c>
      <c r="E3622" s="1336">
        <v>1.371</v>
      </c>
      <c r="F3622" s="644">
        <f t="shared" si="116"/>
        <v>1.3340000000000001</v>
      </c>
      <c r="G3622" s="748" t="s">
        <v>280</v>
      </c>
      <c r="H3622" s="1337">
        <v>0.39</v>
      </c>
      <c r="I3622" s="338"/>
    </row>
    <row r="3623" spans="2:9">
      <c r="B3623" s="651" t="s">
        <v>26</v>
      </c>
      <c r="C3623" s="1356">
        <v>5491</v>
      </c>
      <c r="D3623" s="747" t="str">
        <f t="shared" si="115"/>
        <v>KY5491</v>
      </c>
      <c r="E3623" s="1336">
        <v>1.258</v>
      </c>
      <c r="F3623" s="644">
        <f t="shared" si="116"/>
        <v>1.232</v>
      </c>
      <c r="G3623" s="748" t="s">
        <v>280</v>
      </c>
      <c r="H3623" s="1337">
        <v>0.92</v>
      </c>
      <c r="I3623" s="338"/>
    </row>
    <row r="3624" spans="2:9">
      <c r="B3624" s="651" t="s">
        <v>26</v>
      </c>
      <c r="C3624" s="1356">
        <v>5506</v>
      </c>
      <c r="D3624" s="747" t="str">
        <f t="shared" si="115"/>
        <v>KY5506</v>
      </c>
      <c r="E3624" s="1336">
        <v>1.3</v>
      </c>
      <c r="F3624" s="644">
        <f t="shared" si="116"/>
        <v>1.27</v>
      </c>
      <c r="G3624" s="748" t="s">
        <v>280</v>
      </c>
      <c r="H3624" s="1337">
        <v>0.45</v>
      </c>
      <c r="I3624" s="338"/>
    </row>
    <row r="3625" spans="2:9">
      <c r="B3625" s="651" t="s">
        <v>26</v>
      </c>
      <c r="C3625" s="1356">
        <v>5507</v>
      </c>
      <c r="D3625" s="747" t="str">
        <f t="shared" si="115"/>
        <v>KY5507</v>
      </c>
      <c r="E3625" s="1336">
        <v>1.278</v>
      </c>
      <c r="F3625" s="644">
        <f t="shared" si="116"/>
        <v>1.25</v>
      </c>
      <c r="G3625" s="748" t="s">
        <v>280</v>
      </c>
      <c r="H3625" s="1337">
        <v>0.38</v>
      </c>
      <c r="I3625" s="338"/>
    </row>
    <row r="3626" spans="2:9">
      <c r="B3626" s="651" t="s">
        <v>26</v>
      </c>
      <c r="C3626" s="1356">
        <v>5535</v>
      </c>
      <c r="D3626" s="747" t="str">
        <f t="shared" si="115"/>
        <v>KY5535</v>
      </c>
      <c r="E3626" s="1336">
        <v>1.3759999999999999</v>
      </c>
      <c r="F3626" s="644">
        <f t="shared" si="116"/>
        <v>1.3380000000000001</v>
      </c>
      <c r="G3626" s="748" t="s">
        <v>280</v>
      </c>
      <c r="H3626" s="1337">
        <v>0.34</v>
      </c>
      <c r="I3626" s="338"/>
    </row>
    <row r="3627" spans="2:9">
      <c r="B3627" s="651" t="s">
        <v>26</v>
      </c>
      <c r="C3627" s="1356">
        <v>5537</v>
      </c>
      <c r="D3627" s="747" t="str">
        <f t="shared" si="115"/>
        <v>KY5537</v>
      </c>
      <c r="E3627" s="1336">
        <v>1.169</v>
      </c>
      <c r="F3627" s="644">
        <f t="shared" si="116"/>
        <v>1.1519999999999999</v>
      </c>
      <c r="G3627" s="748" t="s">
        <v>280</v>
      </c>
      <c r="H3627" s="1337">
        <v>0.34</v>
      </c>
      <c r="I3627" s="338"/>
    </row>
    <row r="3628" spans="2:9">
      <c r="B3628" s="651" t="s">
        <v>26</v>
      </c>
      <c r="C3628" s="1356">
        <v>5551</v>
      </c>
      <c r="D3628" s="747" t="str">
        <f t="shared" si="115"/>
        <v>KY5551</v>
      </c>
      <c r="E3628" s="1336">
        <v>1.5649999999999999</v>
      </c>
      <c r="F3628" s="644">
        <f t="shared" si="116"/>
        <v>1.5089999999999999</v>
      </c>
      <c r="G3628" s="748" t="s">
        <v>280</v>
      </c>
      <c r="H3628" s="1337">
        <v>0.56000000000000005</v>
      </c>
      <c r="I3628" s="338"/>
    </row>
    <row r="3629" spans="2:9">
      <c r="B3629" s="651" t="s">
        <v>26</v>
      </c>
      <c r="C3629" s="1356">
        <v>5606</v>
      </c>
      <c r="D3629" s="747" t="str">
        <f t="shared" si="115"/>
        <v>KY5606</v>
      </c>
      <c r="E3629" s="1336">
        <v>1.232</v>
      </c>
      <c r="F3629" s="644">
        <f t="shared" si="116"/>
        <v>1.2090000000000001</v>
      </c>
      <c r="G3629" s="748" t="s">
        <v>280</v>
      </c>
      <c r="H3629" s="1337">
        <v>0.15</v>
      </c>
      <c r="I3629" s="338"/>
    </row>
    <row r="3630" spans="2:9">
      <c r="B3630" s="651" t="s">
        <v>26</v>
      </c>
      <c r="C3630" s="1356">
        <v>5610</v>
      </c>
      <c r="D3630" s="747" t="str">
        <f t="shared" si="115"/>
        <v>KY5610</v>
      </c>
      <c r="E3630" s="1336">
        <v>1.4059999999999999</v>
      </c>
      <c r="F3630" s="644">
        <f t="shared" si="116"/>
        <v>1.365</v>
      </c>
      <c r="G3630" s="748" t="s">
        <v>280</v>
      </c>
      <c r="H3630" s="1337">
        <v>0.35</v>
      </c>
      <c r="I3630" s="338"/>
    </row>
    <row r="3631" spans="2:9">
      <c r="B3631" s="651" t="s">
        <v>26</v>
      </c>
      <c r="C3631" s="1356">
        <v>5645</v>
      </c>
      <c r="D3631" s="747" t="str">
        <f t="shared" si="115"/>
        <v>KY5645</v>
      </c>
      <c r="E3631" s="1336">
        <v>1.516</v>
      </c>
      <c r="F3631" s="644">
        <f t="shared" si="116"/>
        <v>1.464</v>
      </c>
      <c r="G3631" s="748" t="s">
        <v>280</v>
      </c>
      <c r="H3631" s="1337">
        <v>0.62</v>
      </c>
      <c r="I3631" s="338"/>
    </row>
    <row r="3632" spans="2:9">
      <c r="B3632" s="651" t="s">
        <v>26</v>
      </c>
      <c r="C3632" s="1356">
        <v>5703</v>
      </c>
      <c r="D3632" s="747" t="str">
        <f t="shared" si="115"/>
        <v>KY5703</v>
      </c>
      <c r="E3632" s="1336">
        <v>1.339</v>
      </c>
      <c r="F3632" s="644">
        <f t="shared" si="116"/>
        <v>1.3049999999999999</v>
      </c>
      <c r="G3632" s="748" t="s">
        <v>280</v>
      </c>
      <c r="H3632" s="1337">
        <v>0.34</v>
      </c>
      <c r="I3632" s="338"/>
    </row>
    <row r="3633" spans="2:9">
      <c r="B3633" s="651" t="s">
        <v>26</v>
      </c>
      <c r="C3633" s="1356">
        <v>5705</v>
      </c>
      <c r="D3633" s="747" t="str">
        <f t="shared" si="115"/>
        <v>KY5705</v>
      </c>
      <c r="E3633" s="1336">
        <v>1.33</v>
      </c>
      <c r="F3633" s="644">
        <f t="shared" si="116"/>
        <v>1.2969999999999999</v>
      </c>
      <c r="G3633" s="748" t="s">
        <v>280</v>
      </c>
      <c r="H3633" s="1337">
        <v>0.35</v>
      </c>
      <c r="I3633" s="338"/>
    </row>
    <row r="3634" spans="2:9">
      <c r="B3634" s="651" t="s">
        <v>26</v>
      </c>
      <c r="C3634" s="1356">
        <v>5951</v>
      </c>
      <c r="D3634" s="747" t="str">
        <f t="shared" si="115"/>
        <v>KY5951</v>
      </c>
      <c r="E3634" s="1336">
        <v>0.70799999999999996</v>
      </c>
      <c r="F3634" s="644">
        <f t="shared" si="116"/>
        <v>0.73699999999999999</v>
      </c>
      <c r="G3634" s="748" t="s">
        <v>280</v>
      </c>
      <c r="H3634" s="1337">
        <v>0.16</v>
      </c>
      <c r="I3634" s="338"/>
    </row>
    <row r="3635" spans="2:9">
      <c r="B3635" s="651" t="s">
        <v>26</v>
      </c>
      <c r="C3635" s="1356">
        <v>6003</v>
      </c>
      <c r="D3635" s="747" t="str">
        <f t="shared" si="115"/>
        <v>KY6003</v>
      </c>
      <c r="E3635" s="1336">
        <v>1.339</v>
      </c>
      <c r="F3635" s="644">
        <f t="shared" si="116"/>
        <v>1.3049999999999999</v>
      </c>
      <c r="G3635" s="748" t="s">
        <v>280</v>
      </c>
      <c r="H3635" s="1337">
        <v>0.34</v>
      </c>
      <c r="I3635" s="338"/>
    </row>
    <row r="3636" spans="2:9">
      <c r="B3636" s="651" t="s">
        <v>26</v>
      </c>
      <c r="C3636" s="1356">
        <v>6005</v>
      </c>
      <c r="D3636" s="747" t="str">
        <f t="shared" si="115"/>
        <v>KY6005</v>
      </c>
      <c r="E3636" s="1336">
        <v>1.339</v>
      </c>
      <c r="F3636" s="644">
        <f t="shared" si="116"/>
        <v>1.3049999999999999</v>
      </c>
      <c r="G3636" s="748" t="s">
        <v>280</v>
      </c>
      <c r="H3636" s="1337">
        <v>0.34</v>
      </c>
      <c r="I3636" s="338"/>
    </row>
    <row r="3637" spans="2:9">
      <c r="B3637" s="651" t="s">
        <v>26</v>
      </c>
      <c r="C3637" s="1356">
        <v>6018</v>
      </c>
      <c r="D3637" s="747" t="str">
        <f t="shared" si="115"/>
        <v>KY6018</v>
      </c>
      <c r="E3637" s="1336">
        <v>1.0840000000000001</v>
      </c>
      <c r="F3637" s="644">
        <f t="shared" si="116"/>
        <v>1.0760000000000001</v>
      </c>
      <c r="G3637" s="748" t="s">
        <v>280</v>
      </c>
      <c r="H3637" s="1337">
        <v>0.16</v>
      </c>
      <c r="I3637" s="338"/>
    </row>
    <row r="3638" spans="2:9">
      <c r="B3638" s="651" t="s">
        <v>26</v>
      </c>
      <c r="C3638" s="1356">
        <v>6045</v>
      </c>
      <c r="D3638" s="747" t="str">
        <f t="shared" si="115"/>
        <v>KY6045</v>
      </c>
      <c r="E3638" s="1336">
        <v>1.0840000000000001</v>
      </c>
      <c r="F3638" s="644">
        <f t="shared" si="116"/>
        <v>1.0760000000000001</v>
      </c>
      <c r="G3638" s="748" t="s">
        <v>280</v>
      </c>
      <c r="H3638" s="1337">
        <v>0.16</v>
      </c>
      <c r="I3638" s="338"/>
    </row>
    <row r="3639" spans="2:9">
      <c r="B3639" s="651" t="s">
        <v>26</v>
      </c>
      <c r="C3639" s="1356">
        <v>6204</v>
      </c>
      <c r="D3639" s="747" t="str">
        <f t="shared" si="115"/>
        <v>KY6204</v>
      </c>
      <c r="E3639" s="1336">
        <v>1.3819999999999999</v>
      </c>
      <c r="F3639" s="644">
        <f t="shared" si="116"/>
        <v>1.3440000000000001</v>
      </c>
      <c r="G3639" s="748" t="s">
        <v>280</v>
      </c>
      <c r="H3639" s="1337">
        <v>0.34</v>
      </c>
      <c r="I3639" s="338"/>
    </row>
    <row r="3640" spans="2:9">
      <c r="B3640" s="651" t="s">
        <v>26</v>
      </c>
      <c r="C3640" s="1356">
        <v>6206</v>
      </c>
      <c r="D3640" s="747" t="str">
        <f t="shared" si="115"/>
        <v>KY6206</v>
      </c>
      <c r="E3640" s="1336">
        <v>1.377</v>
      </c>
      <c r="F3640" s="644">
        <f t="shared" si="116"/>
        <v>1.339</v>
      </c>
      <c r="G3640" s="748" t="s">
        <v>280</v>
      </c>
      <c r="H3640" s="1337">
        <v>0.42</v>
      </c>
      <c r="I3640" s="338"/>
    </row>
    <row r="3641" spans="2:9">
      <c r="B3641" s="651" t="s">
        <v>26</v>
      </c>
      <c r="C3641" s="1356">
        <v>6213</v>
      </c>
      <c r="D3641" s="747" t="str">
        <f t="shared" si="115"/>
        <v>KY6213</v>
      </c>
      <c r="E3641" s="1336">
        <v>1.331</v>
      </c>
      <c r="F3641" s="644">
        <f t="shared" si="116"/>
        <v>1.298</v>
      </c>
      <c r="G3641" s="748" t="s">
        <v>280</v>
      </c>
      <c r="H3641" s="1337">
        <v>0.34</v>
      </c>
      <c r="I3641" s="338"/>
    </row>
    <row r="3642" spans="2:9">
      <c r="B3642" s="651" t="s">
        <v>26</v>
      </c>
      <c r="C3642" s="1356">
        <v>6214</v>
      </c>
      <c r="D3642" s="747" t="str">
        <f t="shared" si="115"/>
        <v>KY6214</v>
      </c>
      <c r="E3642" s="1336">
        <v>1.601</v>
      </c>
      <c r="F3642" s="644">
        <f t="shared" si="116"/>
        <v>1.5409999999999999</v>
      </c>
      <c r="G3642" s="748" t="s">
        <v>280</v>
      </c>
      <c r="H3642" s="1337">
        <v>0.84</v>
      </c>
      <c r="I3642" s="338"/>
    </row>
    <row r="3643" spans="2:9">
      <c r="B3643" s="651" t="s">
        <v>26</v>
      </c>
      <c r="C3643" s="1356">
        <v>6216</v>
      </c>
      <c r="D3643" s="747" t="str">
        <f t="shared" si="115"/>
        <v>KY6216</v>
      </c>
      <c r="E3643" s="1336">
        <v>1.4410000000000001</v>
      </c>
      <c r="F3643" s="644">
        <f t="shared" si="116"/>
        <v>1.397</v>
      </c>
      <c r="G3643" s="748" t="s">
        <v>280</v>
      </c>
      <c r="H3643" s="1337">
        <v>0.46</v>
      </c>
      <c r="I3643" s="338"/>
    </row>
    <row r="3644" spans="2:9">
      <c r="B3644" s="651" t="s">
        <v>26</v>
      </c>
      <c r="C3644" s="1356">
        <v>6217</v>
      </c>
      <c r="D3644" s="747" t="str">
        <f t="shared" si="115"/>
        <v>KY6217</v>
      </c>
      <c r="E3644" s="1336">
        <v>1.4890000000000001</v>
      </c>
      <c r="F3644" s="644">
        <f t="shared" si="116"/>
        <v>1.44</v>
      </c>
      <c r="G3644" s="748" t="s">
        <v>280</v>
      </c>
      <c r="H3644" s="1337">
        <v>0.44</v>
      </c>
      <c r="I3644" s="338"/>
    </row>
    <row r="3645" spans="2:9">
      <c r="B3645" s="651" t="s">
        <v>26</v>
      </c>
      <c r="C3645" s="1356">
        <v>6229</v>
      </c>
      <c r="D3645" s="747" t="str">
        <f t="shared" si="115"/>
        <v>KY6229</v>
      </c>
      <c r="E3645" s="1336">
        <v>1.454</v>
      </c>
      <c r="F3645" s="644">
        <f t="shared" si="116"/>
        <v>1.409</v>
      </c>
      <c r="G3645" s="748" t="s">
        <v>280</v>
      </c>
      <c r="H3645" s="1337">
        <v>0.39</v>
      </c>
      <c r="I3645" s="338"/>
    </row>
    <row r="3646" spans="2:9">
      <c r="B3646" s="651" t="s">
        <v>26</v>
      </c>
      <c r="C3646" s="1356">
        <v>6233</v>
      </c>
      <c r="D3646" s="747" t="str">
        <f t="shared" si="115"/>
        <v>KY6233</v>
      </c>
      <c r="E3646" s="1336">
        <v>1.4039999999999999</v>
      </c>
      <c r="F3646" s="644">
        <f t="shared" si="116"/>
        <v>1.3640000000000001</v>
      </c>
      <c r="G3646" s="748" t="s">
        <v>280</v>
      </c>
      <c r="H3646" s="1337">
        <v>0.34</v>
      </c>
      <c r="I3646" s="338"/>
    </row>
    <row r="3647" spans="2:9">
      <c r="B3647" s="651" t="s">
        <v>26</v>
      </c>
      <c r="C3647" s="1356">
        <v>6235</v>
      </c>
      <c r="D3647" s="747" t="str">
        <f t="shared" si="115"/>
        <v>KY6235</v>
      </c>
      <c r="E3647" s="1336">
        <v>1.391</v>
      </c>
      <c r="F3647" s="644">
        <f t="shared" si="116"/>
        <v>1.3520000000000001</v>
      </c>
      <c r="G3647" s="748" t="s">
        <v>280</v>
      </c>
      <c r="H3647" s="1337">
        <v>0.52</v>
      </c>
      <c r="I3647" s="338"/>
    </row>
    <row r="3648" spans="2:9">
      <c r="B3648" s="651" t="s">
        <v>26</v>
      </c>
      <c r="C3648" s="1356">
        <v>6236</v>
      </c>
      <c r="D3648" s="747" t="str">
        <f t="shared" si="115"/>
        <v>KY6236</v>
      </c>
      <c r="E3648" s="1336">
        <v>1.0840000000000001</v>
      </c>
      <c r="F3648" s="644">
        <f t="shared" si="116"/>
        <v>1.0760000000000001</v>
      </c>
      <c r="G3648" s="748" t="s">
        <v>280</v>
      </c>
      <c r="H3648" s="1337">
        <v>0.16</v>
      </c>
      <c r="I3648" s="338"/>
    </row>
    <row r="3649" spans="2:9">
      <c r="B3649" s="651" t="s">
        <v>26</v>
      </c>
      <c r="C3649" s="1356">
        <v>6237</v>
      </c>
      <c r="D3649" s="747" t="str">
        <f t="shared" si="115"/>
        <v>KY6237</v>
      </c>
      <c r="E3649" s="1336">
        <v>1.3240000000000001</v>
      </c>
      <c r="F3649" s="644">
        <f t="shared" si="116"/>
        <v>1.292</v>
      </c>
      <c r="G3649" s="748" t="s">
        <v>280</v>
      </c>
      <c r="H3649" s="1337">
        <v>0.35</v>
      </c>
      <c r="I3649" s="338"/>
    </row>
    <row r="3650" spans="2:9">
      <c r="B3650" s="651" t="s">
        <v>26</v>
      </c>
      <c r="C3650" s="1356">
        <v>6251</v>
      </c>
      <c r="D3650" s="747" t="str">
        <f t="shared" si="115"/>
        <v>KY6251</v>
      </c>
      <c r="E3650" s="1336">
        <v>1.3260000000000001</v>
      </c>
      <c r="F3650" s="644">
        <f t="shared" si="116"/>
        <v>1.2929999999999999</v>
      </c>
      <c r="G3650" s="748" t="s">
        <v>280</v>
      </c>
      <c r="H3650" s="1337">
        <v>0.35</v>
      </c>
      <c r="I3650" s="338"/>
    </row>
    <row r="3651" spans="2:9">
      <c r="B3651" s="651" t="s">
        <v>26</v>
      </c>
      <c r="C3651" s="1356">
        <v>6252</v>
      </c>
      <c r="D3651" s="747" t="str">
        <f t="shared" si="115"/>
        <v>KY6252</v>
      </c>
      <c r="E3651" s="1336">
        <v>1.292</v>
      </c>
      <c r="F3651" s="644">
        <f t="shared" si="116"/>
        <v>1.2629999999999999</v>
      </c>
      <c r="G3651" s="748" t="s">
        <v>280</v>
      </c>
      <c r="H3651" s="1337">
        <v>0.42</v>
      </c>
      <c r="I3651" s="338"/>
    </row>
    <row r="3652" spans="2:9">
      <c r="B3652" s="651" t="s">
        <v>26</v>
      </c>
      <c r="C3652" s="1356">
        <v>6306</v>
      </c>
      <c r="D3652" s="747" t="str">
        <f t="shared" si="115"/>
        <v>KY6306</v>
      </c>
      <c r="E3652" s="1336">
        <v>1.319</v>
      </c>
      <c r="F3652" s="644">
        <f t="shared" si="116"/>
        <v>1.2869999999999999</v>
      </c>
      <c r="G3652" s="748" t="s">
        <v>280</v>
      </c>
      <c r="H3652" s="1337">
        <v>0.31</v>
      </c>
      <c r="I3652" s="338"/>
    </row>
    <row r="3653" spans="2:9">
      <c r="B3653" s="651" t="s">
        <v>26</v>
      </c>
      <c r="C3653" s="1356">
        <v>6319</v>
      </c>
      <c r="D3653" s="747" t="str">
        <f t="shared" si="115"/>
        <v>KY6319</v>
      </c>
      <c r="E3653" s="1336">
        <v>1.39</v>
      </c>
      <c r="F3653" s="644">
        <f t="shared" si="116"/>
        <v>1.351</v>
      </c>
      <c r="G3653" s="748" t="s">
        <v>280</v>
      </c>
      <c r="H3653" s="1337">
        <v>0.35</v>
      </c>
      <c r="I3653" s="338"/>
    </row>
    <row r="3654" spans="2:9">
      <c r="B3654" s="651" t="s">
        <v>26</v>
      </c>
      <c r="C3654" s="1356">
        <v>6325</v>
      </c>
      <c r="D3654" s="747" t="str">
        <f t="shared" si="115"/>
        <v>KY6325</v>
      </c>
      <c r="E3654" s="1336">
        <v>1.214</v>
      </c>
      <c r="F3654" s="644">
        <f t="shared" si="116"/>
        <v>1.1930000000000001</v>
      </c>
      <c r="G3654" s="748" t="s">
        <v>280</v>
      </c>
      <c r="H3654" s="1337">
        <v>0.32</v>
      </c>
      <c r="I3654" s="338"/>
    </row>
    <row r="3655" spans="2:9">
      <c r="B3655" s="651" t="s">
        <v>26</v>
      </c>
      <c r="C3655" s="1356">
        <v>6400</v>
      </c>
      <c r="D3655" s="747" t="str">
        <f t="shared" si="115"/>
        <v>KY6400</v>
      </c>
      <c r="E3655" s="1336">
        <v>1.2110000000000001</v>
      </c>
      <c r="F3655" s="644">
        <f t="shared" si="116"/>
        <v>1.19</v>
      </c>
      <c r="G3655" s="748" t="s">
        <v>280</v>
      </c>
      <c r="H3655" s="1337">
        <v>0.37</v>
      </c>
      <c r="I3655" s="338"/>
    </row>
    <row r="3656" spans="2:9">
      <c r="B3656" s="651" t="s">
        <v>26</v>
      </c>
      <c r="C3656" s="1356">
        <v>6503</v>
      </c>
      <c r="D3656" s="747" t="str">
        <f t="shared" si="115"/>
        <v>KY6503</v>
      </c>
      <c r="E3656" s="1336">
        <v>0.89900000000000002</v>
      </c>
      <c r="F3656" s="644">
        <f t="shared" si="116"/>
        <v>0.90900000000000003</v>
      </c>
      <c r="G3656" s="748" t="s">
        <v>280</v>
      </c>
      <c r="H3656" s="1337">
        <v>0.34</v>
      </c>
      <c r="I3656" s="338"/>
    </row>
    <row r="3657" spans="2:9">
      <c r="B3657" s="651" t="s">
        <v>26</v>
      </c>
      <c r="C3657" s="1356">
        <v>6504</v>
      </c>
      <c r="D3657" s="747" t="str">
        <f t="shared" si="115"/>
        <v>KY6504</v>
      </c>
      <c r="E3657" s="1336">
        <v>0.93300000000000005</v>
      </c>
      <c r="F3657" s="644">
        <f t="shared" si="116"/>
        <v>0.94</v>
      </c>
      <c r="G3657" s="748" t="s">
        <v>280</v>
      </c>
      <c r="H3657" s="1337">
        <v>0.31</v>
      </c>
      <c r="I3657" s="338"/>
    </row>
    <row r="3658" spans="2:9">
      <c r="B3658" s="651" t="s">
        <v>26</v>
      </c>
      <c r="C3658" s="1356">
        <v>6702</v>
      </c>
      <c r="D3658" s="747" t="str">
        <f t="shared" si="115"/>
        <v>KY6702</v>
      </c>
      <c r="E3658" s="1336">
        <v>1.0840000000000001</v>
      </c>
      <c r="F3658" s="644">
        <f t="shared" si="116"/>
        <v>1.0760000000000001</v>
      </c>
      <c r="G3658" s="748" t="s">
        <v>280</v>
      </c>
      <c r="H3658" s="1337">
        <v>0.16</v>
      </c>
      <c r="I3658" s="338"/>
    </row>
    <row r="3659" spans="2:9">
      <c r="B3659" s="651" t="s">
        <v>26</v>
      </c>
      <c r="C3659" s="1356">
        <v>6703</v>
      </c>
      <c r="D3659" s="747" t="str">
        <f t="shared" ref="D3659:D3722" si="117">B3659&amp;TEXT(C3659,"0000")</f>
        <v>KY6703</v>
      </c>
      <c r="E3659" s="1336">
        <v>1.0840000000000001</v>
      </c>
      <c r="F3659" s="644">
        <f t="shared" ref="F3659:F3722" si="118">IF(E3659="NA","NA",ROUND((E3659-1)*0.9+1,3))</f>
        <v>1.0760000000000001</v>
      </c>
      <c r="G3659" s="748" t="s">
        <v>280</v>
      </c>
      <c r="H3659" s="1337">
        <v>0.16</v>
      </c>
      <c r="I3659" s="338"/>
    </row>
    <row r="3660" spans="2:9">
      <c r="B3660" s="651" t="s">
        <v>26</v>
      </c>
      <c r="C3660" s="1356">
        <v>6704</v>
      </c>
      <c r="D3660" s="747" t="str">
        <f t="shared" si="117"/>
        <v>KY6704</v>
      </c>
      <c r="E3660" s="1336">
        <v>1.0840000000000001</v>
      </c>
      <c r="F3660" s="644">
        <f t="shared" si="118"/>
        <v>1.0760000000000001</v>
      </c>
      <c r="G3660" s="748" t="s">
        <v>280</v>
      </c>
      <c r="H3660" s="1337">
        <v>0.16</v>
      </c>
      <c r="I3660" s="338"/>
    </row>
    <row r="3661" spans="2:9">
      <c r="B3661" s="651" t="s">
        <v>26</v>
      </c>
      <c r="C3661" s="1356">
        <v>6801</v>
      </c>
      <c r="D3661" s="747" t="str">
        <f t="shared" si="117"/>
        <v>KY6801</v>
      </c>
      <c r="E3661" s="1336">
        <v>1.0840000000000001</v>
      </c>
      <c r="F3661" s="644">
        <f t="shared" si="118"/>
        <v>1.0760000000000001</v>
      </c>
      <c r="G3661" s="748" t="s">
        <v>280</v>
      </c>
      <c r="H3661" s="1337">
        <v>0.16</v>
      </c>
      <c r="I3661" s="338"/>
    </row>
    <row r="3662" spans="2:9">
      <c r="B3662" s="651" t="s">
        <v>26</v>
      </c>
      <c r="C3662" s="1356">
        <v>6811</v>
      </c>
      <c r="D3662" s="747" t="str">
        <f t="shared" si="117"/>
        <v>KY6811</v>
      </c>
      <c r="E3662" s="1336">
        <v>1.0840000000000001</v>
      </c>
      <c r="F3662" s="644">
        <f t="shared" si="118"/>
        <v>1.0760000000000001</v>
      </c>
      <c r="G3662" s="748" t="s">
        <v>280</v>
      </c>
      <c r="H3662" s="1337">
        <v>0.16</v>
      </c>
      <c r="I3662" s="338"/>
    </row>
    <row r="3663" spans="2:9">
      <c r="B3663" s="651" t="s">
        <v>26</v>
      </c>
      <c r="C3663" s="1356">
        <v>6824</v>
      </c>
      <c r="D3663" s="747" t="str">
        <f t="shared" si="117"/>
        <v>KY6824</v>
      </c>
      <c r="E3663" s="1336">
        <v>1.4890000000000001</v>
      </c>
      <c r="F3663" s="644">
        <f t="shared" si="118"/>
        <v>1.44</v>
      </c>
      <c r="G3663" s="748" t="s">
        <v>280</v>
      </c>
      <c r="H3663" s="1337">
        <v>0.42</v>
      </c>
      <c r="I3663" s="338"/>
    </row>
    <row r="3664" spans="2:9">
      <c r="B3664" s="651" t="s">
        <v>26</v>
      </c>
      <c r="C3664" s="1356">
        <v>6826</v>
      </c>
      <c r="D3664" s="747" t="str">
        <f t="shared" si="117"/>
        <v>KY6826</v>
      </c>
      <c r="E3664" s="1336">
        <v>1.0840000000000001</v>
      </c>
      <c r="F3664" s="644">
        <f t="shared" si="118"/>
        <v>1.0760000000000001</v>
      </c>
      <c r="G3664" s="748" t="s">
        <v>280</v>
      </c>
      <c r="H3664" s="1337">
        <v>0.16</v>
      </c>
      <c r="I3664" s="338"/>
    </row>
    <row r="3665" spans="2:9">
      <c r="B3665" s="651" t="s">
        <v>26</v>
      </c>
      <c r="C3665" s="1356">
        <v>6834</v>
      </c>
      <c r="D3665" s="747" t="str">
        <f t="shared" si="117"/>
        <v>KY6834</v>
      </c>
      <c r="E3665" s="1336">
        <v>1.1519999999999999</v>
      </c>
      <c r="F3665" s="644">
        <f t="shared" si="118"/>
        <v>1.137</v>
      </c>
      <c r="G3665" s="748" t="s">
        <v>280</v>
      </c>
      <c r="H3665" s="1337">
        <v>0.47</v>
      </c>
      <c r="I3665" s="338"/>
    </row>
    <row r="3666" spans="2:9">
      <c r="B3666" s="651" t="s">
        <v>26</v>
      </c>
      <c r="C3666" s="1356">
        <v>6836</v>
      </c>
      <c r="D3666" s="747" t="str">
        <f t="shared" si="117"/>
        <v>KY6836</v>
      </c>
      <c r="E3666" s="1336">
        <v>1.246</v>
      </c>
      <c r="F3666" s="644">
        <f t="shared" si="118"/>
        <v>1.2210000000000001</v>
      </c>
      <c r="G3666" s="748" t="s">
        <v>280</v>
      </c>
      <c r="H3666" s="1337">
        <v>0.38</v>
      </c>
      <c r="I3666" s="338"/>
    </row>
    <row r="3667" spans="2:9">
      <c r="B3667" s="651" t="s">
        <v>26</v>
      </c>
      <c r="C3667" s="1356">
        <v>6843</v>
      </c>
      <c r="D3667" s="747" t="str">
        <f t="shared" si="117"/>
        <v>KY6843</v>
      </c>
      <c r="E3667" s="1336">
        <v>1.601</v>
      </c>
      <c r="F3667" s="644">
        <f t="shared" si="118"/>
        <v>1.5409999999999999</v>
      </c>
      <c r="G3667" s="748" t="s">
        <v>280</v>
      </c>
      <c r="H3667" s="1337">
        <v>0.84</v>
      </c>
      <c r="I3667" s="338"/>
    </row>
    <row r="3668" spans="2:9">
      <c r="B3668" s="651" t="s">
        <v>26</v>
      </c>
      <c r="C3668" s="1356">
        <v>6845</v>
      </c>
      <c r="D3668" s="747" t="str">
        <f t="shared" si="117"/>
        <v>KY6845</v>
      </c>
      <c r="E3668" s="1336">
        <v>1.601</v>
      </c>
      <c r="F3668" s="644">
        <f t="shared" si="118"/>
        <v>1.5409999999999999</v>
      </c>
      <c r="G3668" s="748" t="s">
        <v>280</v>
      </c>
      <c r="H3668" s="1337">
        <v>0.84</v>
      </c>
      <c r="I3668" s="338"/>
    </row>
    <row r="3669" spans="2:9">
      <c r="B3669" s="651" t="s">
        <v>26</v>
      </c>
      <c r="C3669" s="1356">
        <v>6854</v>
      </c>
      <c r="D3669" s="747" t="str">
        <f t="shared" si="117"/>
        <v>KY6854</v>
      </c>
      <c r="E3669" s="1336">
        <v>1.601</v>
      </c>
      <c r="F3669" s="644">
        <f t="shared" si="118"/>
        <v>1.5409999999999999</v>
      </c>
      <c r="G3669" s="748" t="s">
        <v>280</v>
      </c>
      <c r="H3669" s="1337">
        <v>0.84</v>
      </c>
      <c r="I3669" s="338"/>
    </row>
    <row r="3670" spans="2:9">
      <c r="B3670" s="651" t="s">
        <v>26</v>
      </c>
      <c r="C3670" s="1356">
        <v>6872</v>
      </c>
      <c r="D3670" s="747" t="str">
        <f t="shared" si="117"/>
        <v>KY6872</v>
      </c>
      <c r="E3670" s="1336">
        <v>1.601</v>
      </c>
      <c r="F3670" s="644">
        <f t="shared" si="118"/>
        <v>1.5409999999999999</v>
      </c>
      <c r="G3670" s="748" t="s">
        <v>280</v>
      </c>
      <c r="H3670" s="1337">
        <v>0.84</v>
      </c>
      <c r="I3670" s="338"/>
    </row>
    <row r="3671" spans="2:9">
      <c r="B3671" s="651" t="s">
        <v>26</v>
      </c>
      <c r="C3671" s="1356">
        <v>6874</v>
      </c>
      <c r="D3671" s="747" t="str">
        <f t="shared" si="117"/>
        <v>KY6874</v>
      </c>
      <c r="E3671" s="1336">
        <v>1.601</v>
      </c>
      <c r="F3671" s="644">
        <f t="shared" si="118"/>
        <v>1.5409999999999999</v>
      </c>
      <c r="G3671" s="748" t="s">
        <v>280</v>
      </c>
      <c r="H3671" s="1337">
        <v>0.84</v>
      </c>
      <c r="I3671" s="338"/>
    </row>
    <row r="3672" spans="2:9">
      <c r="B3672" s="651" t="s">
        <v>26</v>
      </c>
      <c r="C3672" s="1356">
        <v>6882</v>
      </c>
      <c r="D3672" s="747" t="str">
        <f t="shared" si="117"/>
        <v>KY6882</v>
      </c>
      <c r="E3672" s="1336">
        <v>1.601</v>
      </c>
      <c r="F3672" s="644">
        <f t="shared" si="118"/>
        <v>1.5409999999999999</v>
      </c>
      <c r="G3672" s="748" t="s">
        <v>280</v>
      </c>
      <c r="H3672" s="1337">
        <v>0.84</v>
      </c>
      <c r="I3672" s="338"/>
    </row>
    <row r="3673" spans="2:9">
      <c r="B3673" s="651" t="s">
        <v>26</v>
      </c>
      <c r="C3673" s="1356">
        <v>6884</v>
      </c>
      <c r="D3673" s="747" t="str">
        <f t="shared" si="117"/>
        <v>KY6884</v>
      </c>
      <c r="E3673" s="1336">
        <v>1.601</v>
      </c>
      <c r="F3673" s="644">
        <f t="shared" si="118"/>
        <v>1.5409999999999999</v>
      </c>
      <c r="G3673" s="748" t="s">
        <v>280</v>
      </c>
      <c r="H3673" s="1337">
        <v>0.84</v>
      </c>
      <c r="I3673" s="338"/>
    </row>
    <row r="3674" spans="2:9">
      <c r="B3674" s="651" t="s">
        <v>26</v>
      </c>
      <c r="C3674" s="1356">
        <v>7016</v>
      </c>
      <c r="D3674" s="747" t="str">
        <f t="shared" si="117"/>
        <v>KY7016</v>
      </c>
      <c r="E3674" s="1336">
        <v>1.601</v>
      </c>
      <c r="F3674" s="644">
        <f t="shared" si="118"/>
        <v>1.5409999999999999</v>
      </c>
      <c r="G3674" s="748" t="s">
        <v>280</v>
      </c>
      <c r="H3674" s="1337">
        <v>0.84</v>
      </c>
      <c r="I3674" s="338"/>
    </row>
    <row r="3675" spans="2:9">
      <c r="B3675" s="651" t="s">
        <v>26</v>
      </c>
      <c r="C3675" s="1356">
        <v>7024</v>
      </c>
      <c r="D3675" s="747" t="str">
        <f t="shared" si="117"/>
        <v>KY7024</v>
      </c>
      <c r="E3675" s="1336">
        <v>1.601</v>
      </c>
      <c r="F3675" s="644">
        <f t="shared" si="118"/>
        <v>1.5409999999999999</v>
      </c>
      <c r="G3675" s="748" t="s">
        <v>280</v>
      </c>
      <c r="H3675" s="1337">
        <v>0.84</v>
      </c>
      <c r="I3675" s="338"/>
    </row>
    <row r="3676" spans="2:9">
      <c r="B3676" s="651" t="s">
        <v>26</v>
      </c>
      <c r="C3676" s="1356">
        <v>7038</v>
      </c>
      <c r="D3676" s="747" t="str">
        <f t="shared" si="117"/>
        <v>KY7038</v>
      </c>
      <c r="E3676" s="1336">
        <v>1.1439999999999999</v>
      </c>
      <c r="F3676" s="644">
        <f t="shared" si="118"/>
        <v>1.1299999999999999</v>
      </c>
      <c r="G3676" s="748" t="s">
        <v>280</v>
      </c>
      <c r="H3676" s="1337">
        <v>0.38</v>
      </c>
      <c r="I3676" s="338"/>
    </row>
    <row r="3677" spans="2:9">
      <c r="B3677" s="651" t="s">
        <v>26</v>
      </c>
      <c r="C3677" s="1356">
        <v>7046</v>
      </c>
      <c r="D3677" s="747" t="str">
        <f t="shared" si="117"/>
        <v>KY7046</v>
      </c>
      <c r="E3677" s="1336">
        <v>1.601</v>
      </c>
      <c r="F3677" s="644">
        <f t="shared" si="118"/>
        <v>1.5409999999999999</v>
      </c>
      <c r="G3677" s="748" t="s">
        <v>280</v>
      </c>
      <c r="H3677" s="1337">
        <v>0.84</v>
      </c>
      <c r="I3677" s="338"/>
    </row>
    <row r="3678" spans="2:9">
      <c r="B3678" s="651" t="s">
        <v>26</v>
      </c>
      <c r="C3678" s="1356">
        <v>7047</v>
      </c>
      <c r="D3678" s="747" t="str">
        <f t="shared" si="117"/>
        <v>KY7047</v>
      </c>
      <c r="E3678" s="1336">
        <v>1.601</v>
      </c>
      <c r="F3678" s="644">
        <f t="shared" si="118"/>
        <v>1.5409999999999999</v>
      </c>
      <c r="G3678" s="748" t="s">
        <v>280</v>
      </c>
      <c r="H3678" s="1337">
        <v>0.84</v>
      </c>
      <c r="I3678" s="338"/>
    </row>
    <row r="3679" spans="2:9">
      <c r="B3679" s="651" t="s">
        <v>26</v>
      </c>
      <c r="C3679" s="1356">
        <v>7050</v>
      </c>
      <c r="D3679" s="747" t="str">
        <f t="shared" si="117"/>
        <v>KY7050</v>
      </c>
      <c r="E3679" s="1336">
        <v>1.601</v>
      </c>
      <c r="F3679" s="644">
        <f t="shared" si="118"/>
        <v>1.5409999999999999</v>
      </c>
      <c r="G3679" s="748" t="s">
        <v>280</v>
      </c>
      <c r="H3679" s="1337">
        <v>0.84</v>
      </c>
      <c r="I3679" s="338"/>
    </row>
    <row r="3680" spans="2:9">
      <c r="B3680" s="651" t="s">
        <v>26</v>
      </c>
      <c r="C3680" s="1356">
        <v>7090</v>
      </c>
      <c r="D3680" s="747" t="str">
        <f t="shared" si="117"/>
        <v>KY7090</v>
      </c>
      <c r="E3680" s="1336">
        <v>1.601</v>
      </c>
      <c r="F3680" s="644">
        <f t="shared" si="118"/>
        <v>1.5409999999999999</v>
      </c>
      <c r="G3680" s="748" t="s">
        <v>280</v>
      </c>
      <c r="H3680" s="1337">
        <v>0.84</v>
      </c>
      <c r="I3680" s="338"/>
    </row>
    <row r="3681" spans="2:9">
      <c r="B3681" s="651" t="s">
        <v>26</v>
      </c>
      <c r="C3681" s="1356">
        <v>7098</v>
      </c>
      <c r="D3681" s="747" t="str">
        <f t="shared" si="117"/>
        <v>KY7098</v>
      </c>
      <c r="E3681" s="1336">
        <v>1.601</v>
      </c>
      <c r="F3681" s="644">
        <f t="shared" si="118"/>
        <v>1.5409999999999999</v>
      </c>
      <c r="G3681" s="748" t="s">
        <v>280</v>
      </c>
      <c r="H3681" s="1337">
        <v>0.84</v>
      </c>
      <c r="I3681" s="338"/>
    </row>
    <row r="3682" spans="2:9">
      <c r="B3682" s="651" t="s">
        <v>26</v>
      </c>
      <c r="C3682" s="1356">
        <v>7099</v>
      </c>
      <c r="D3682" s="747" t="str">
        <f t="shared" si="117"/>
        <v>KY7099</v>
      </c>
      <c r="E3682" s="1336">
        <v>1.601</v>
      </c>
      <c r="F3682" s="644">
        <f t="shared" si="118"/>
        <v>1.5409999999999999</v>
      </c>
      <c r="G3682" s="748" t="s">
        <v>280</v>
      </c>
      <c r="H3682" s="1337">
        <v>0.84</v>
      </c>
      <c r="I3682" s="338"/>
    </row>
    <row r="3683" spans="2:9">
      <c r="B3683" s="651" t="s">
        <v>26</v>
      </c>
      <c r="C3683" s="1356">
        <v>7133</v>
      </c>
      <c r="D3683" s="747" t="str">
        <f t="shared" si="117"/>
        <v>KY7133</v>
      </c>
      <c r="E3683" s="1336">
        <v>1.1080000000000001</v>
      </c>
      <c r="F3683" s="644">
        <f t="shared" si="118"/>
        <v>1.097</v>
      </c>
      <c r="G3683" s="748" t="s">
        <v>280</v>
      </c>
      <c r="H3683" s="1337">
        <v>0.47</v>
      </c>
      <c r="I3683" s="338"/>
    </row>
    <row r="3684" spans="2:9">
      <c r="B3684" s="651" t="s">
        <v>26</v>
      </c>
      <c r="C3684" s="1356">
        <v>7151</v>
      </c>
      <c r="D3684" s="747" t="str">
        <f t="shared" si="117"/>
        <v>KY7151</v>
      </c>
      <c r="E3684" s="1336">
        <v>1.4890000000000001</v>
      </c>
      <c r="F3684" s="644">
        <f t="shared" si="118"/>
        <v>1.44</v>
      </c>
      <c r="G3684" s="748" t="s">
        <v>280</v>
      </c>
      <c r="H3684" s="1337">
        <v>0.42</v>
      </c>
      <c r="I3684" s="338"/>
    </row>
    <row r="3685" spans="2:9">
      <c r="B3685" s="651" t="s">
        <v>26</v>
      </c>
      <c r="C3685" s="1356">
        <v>7152</v>
      </c>
      <c r="D3685" s="747" t="str">
        <f t="shared" si="117"/>
        <v>KY7152</v>
      </c>
      <c r="E3685" s="1336">
        <v>1.4890000000000001</v>
      </c>
      <c r="F3685" s="644">
        <f t="shared" si="118"/>
        <v>1.44</v>
      </c>
      <c r="G3685" s="748" t="s">
        <v>280</v>
      </c>
      <c r="H3685" s="1337">
        <v>0.42</v>
      </c>
      <c r="I3685" s="338"/>
    </row>
    <row r="3686" spans="2:9">
      <c r="B3686" s="651" t="s">
        <v>26</v>
      </c>
      <c r="C3686" s="1356">
        <v>7153</v>
      </c>
      <c r="D3686" s="747" t="str">
        <f t="shared" si="117"/>
        <v>KY7153</v>
      </c>
      <c r="E3686" s="1336">
        <v>1.4890000000000001</v>
      </c>
      <c r="F3686" s="644">
        <f t="shared" si="118"/>
        <v>1.44</v>
      </c>
      <c r="G3686" s="748" t="s">
        <v>280</v>
      </c>
      <c r="H3686" s="1337">
        <v>0.42</v>
      </c>
      <c r="I3686" s="338"/>
    </row>
    <row r="3687" spans="2:9">
      <c r="B3687" s="651" t="s">
        <v>26</v>
      </c>
      <c r="C3687" s="1356">
        <v>7219</v>
      </c>
      <c r="D3687" s="747" t="str">
        <f t="shared" si="117"/>
        <v>KY7219</v>
      </c>
      <c r="E3687" s="1336">
        <v>1.427</v>
      </c>
      <c r="F3687" s="644">
        <f t="shared" si="118"/>
        <v>1.3839999999999999</v>
      </c>
      <c r="G3687" s="748" t="s">
        <v>280</v>
      </c>
      <c r="H3687" s="1337">
        <v>0.47</v>
      </c>
      <c r="I3687" s="338"/>
    </row>
    <row r="3688" spans="2:9">
      <c r="B3688" s="651" t="s">
        <v>26</v>
      </c>
      <c r="C3688" s="1356">
        <v>7222</v>
      </c>
      <c r="D3688" s="747" t="str">
        <f t="shared" si="117"/>
        <v>KY7222</v>
      </c>
      <c r="E3688" s="1336">
        <v>1.0940000000000001</v>
      </c>
      <c r="F3688" s="644">
        <f t="shared" si="118"/>
        <v>1.085</v>
      </c>
      <c r="G3688" s="748" t="s">
        <v>280</v>
      </c>
      <c r="H3688" s="1337">
        <v>0.4</v>
      </c>
      <c r="I3688" s="338"/>
    </row>
    <row r="3689" spans="2:9">
      <c r="B3689" s="651" t="s">
        <v>26</v>
      </c>
      <c r="C3689" s="1356">
        <v>7225</v>
      </c>
      <c r="D3689" s="747" t="str">
        <f t="shared" si="117"/>
        <v>KY7225</v>
      </c>
      <c r="E3689" s="1336">
        <v>1.0840000000000001</v>
      </c>
      <c r="F3689" s="644">
        <f t="shared" si="118"/>
        <v>1.0760000000000001</v>
      </c>
      <c r="G3689" s="748" t="s">
        <v>280</v>
      </c>
      <c r="H3689" s="1337">
        <v>0.16</v>
      </c>
      <c r="I3689" s="338"/>
    </row>
    <row r="3690" spans="2:9">
      <c r="B3690" s="651" t="s">
        <v>26</v>
      </c>
      <c r="C3690" s="1356">
        <v>7230</v>
      </c>
      <c r="D3690" s="747" t="str">
        <f t="shared" si="117"/>
        <v>KY7230</v>
      </c>
      <c r="E3690" s="1336">
        <v>1.1299999999999999</v>
      </c>
      <c r="F3690" s="644">
        <f t="shared" si="118"/>
        <v>1.117</v>
      </c>
      <c r="G3690" s="748" t="s">
        <v>280</v>
      </c>
      <c r="H3690" s="1337">
        <v>0.46</v>
      </c>
      <c r="I3690" s="338"/>
    </row>
    <row r="3691" spans="2:9">
      <c r="B3691" s="651" t="s">
        <v>26</v>
      </c>
      <c r="C3691" s="1356">
        <v>7231</v>
      </c>
      <c r="D3691" s="747" t="str">
        <f t="shared" si="117"/>
        <v>KY7231</v>
      </c>
      <c r="E3691" s="1336">
        <v>0.98499999999999999</v>
      </c>
      <c r="F3691" s="644">
        <f t="shared" si="118"/>
        <v>0.98699999999999999</v>
      </c>
      <c r="G3691" s="748" t="s">
        <v>280</v>
      </c>
      <c r="H3691" s="1337">
        <v>0.78</v>
      </c>
      <c r="I3691" s="338"/>
    </row>
    <row r="3692" spans="2:9">
      <c r="B3692" s="651" t="s">
        <v>26</v>
      </c>
      <c r="C3692" s="1356">
        <v>7232</v>
      </c>
      <c r="D3692" s="747" t="str">
        <f t="shared" si="117"/>
        <v>KY7232</v>
      </c>
      <c r="E3692" s="1336">
        <v>1.133</v>
      </c>
      <c r="F3692" s="644">
        <f t="shared" si="118"/>
        <v>1.1200000000000001</v>
      </c>
      <c r="G3692" s="748" t="s">
        <v>280</v>
      </c>
      <c r="H3692" s="1337">
        <v>0.37</v>
      </c>
      <c r="I3692" s="338"/>
    </row>
    <row r="3693" spans="2:9">
      <c r="B3693" s="651" t="s">
        <v>26</v>
      </c>
      <c r="C3693" s="1356">
        <v>7309</v>
      </c>
      <c r="D3693" s="747" t="str">
        <f t="shared" si="117"/>
        <v>KY7309</v>
      </c>
      <c r="E3693" s="1336">
        <v>1.601</v>
      </c>
      <c r="F3693" s="644">
        <f t="shared" si="118"/>
        <v>1.5409999999999999</v>
      </c>
      <c r="G3693" s="748" t="s">
        <v>280</v>
      </c>
      <c r="H3693" s="1337">
        <v>0.84</v>
      </c>
      <c r="I3693" s="338"/>
    </row>
    <row r="3694" spans="2:9">
      <c r="B3694" s="651" t="s">
        <v>26</v>
      </c>
      <c r="C3694" s="1356">
        <v>7313</v>
      </c>
      <c r="D3694" s="747" t="str">
        <f t="shared" si="117"/>
        <v>KY7313</v>
      </c>
      <c r="E3694" s="1336">
        <v>1.601</v>
      </c>
      <c r="F3694" s="644">
        <f t="shared" si="118"/>
        <v>1.5409999999999999</v>
      </c>
      <c r="G3694" s="748" t="s">
        <v>280</v>
      </c>
      <c r="H3694" s="1337">
        <v>0.84</v>
      </c>
      <c r="I3694" s="338"/>
    </row>
    <row r="3695" spans="2:9">
      <c r="B3695" s="651" t="s">
        <v>26</v>
      </c>
      <c r="C3695" s="1356">
        <v>7317</v>
      </c>
      <c r="D3695" s="747" t="str">
        <f t="shared" si="117"/>
        <v>KY7317</v>
      </c>
      <c r="E3695" s="1336">
        <v>1.601</v>
      </c>
      <c r="F3695" s="644">
        <f t="shared" si="118"/>
        <v>1.5409999999999999</v>
      </c>
      <c r="G3695" s="748" t="s">
        <v>280</v>
      </c>
      <c r="H3695" s="1337">
        <v>0.84</v>
      </c>
      <c r="I3695" s="338"/>
    </row>
    <row r="3696" spans="2:9">
      <c r="B3696" s="651" t="s">
        <v>26</v>
      </c>
      <c r="C3696" s="1356">
        <v>7327</v>
      </c>
      <c r="D3696" s="747" t="str">
        <f t="shared" si="117"/>
        <v>KY7327</v>
      </c>
      <c r="E3696" s="1336">
        <v>1.601</v>
      </c>
      <c r="F3696" s="644">
        <f t="shared" si="118"/>
        <v>1.5409999999999999</v>
      </c>
      <c r="G3696" s="748" t="s">
        <v>280</v>
      </c>
      <c r="H3696" s="1337">
        <v>0.84</v>
      </c>
      <c r="I3696" s="338"/>
    </row>
    <row r="3697" spans="2:9">
      <c r="B3697" s="651" t="s">
        <v>26</v>
      </c>
      <c r="C3697" s="1356">
        <v>7333</v>
      </c>
      <c r="D3697" s="747" t="str">
        <f t="shared" si="117"/>
        <v>KY7333</v>
      </c>
      <c r="E3697" s="1336">
        <v>1.601</v>
      </c>
      <c r="F3697" s="644">
        <f t="shared" si="118"/>
        <v>1.5409999999999999</v>
      </c>
      <c r="G3697" s="748" t="s">
        <v>280</v>
      </c>
      <c r="H3697" s="1337">
        <v>0.84</v>
      </c>
      <c r="I3697" s="338"/>
    </row>
    <row r="3698" spans="2:9">
      <c r="B3698" s="651" t="s">
        <v>26</v>
      </c>
      <c r="C3698" s="1356">
        <v>7335</v>
      </c>
      <c r="D3698" s="747" t="str">
        <f t="shared" si="117"/>
        <v>KY7335</v>
      </c>
      <c r="E3698" s="1336">
        <v>1.601</v>
      </c>
      <c r="F3698" s="644">
        <f t="shared" si="118"/>
        <v>1.5409999999999999</v>
      </c>
      <c r="G3698" s="748" t="s">
        <v>280</v>
      </c>
      <c r="H3698" s="1337">
        <v>0.84</v>
      </c>
      <c r="I3698" s="338"/>
    </row>
    <row r="3699" spans="2:9">
      <c r="B3699" s="651" t="s">
        <v>26</v>
      </c>
      <c r="C3699" s="1356">
        <v>7337</v>
      </c>
      <c r="D3699" s="747" t="str">
        <f t="shared" si="117"/>
        <v>KY7337</v>
      </c>
      <c r="E3699" s="1336">
        <v>1.601</v>
      </c>
      <c r="F3699" s="644">
        <f t="shared" si="118"/>
        <v>1.5409999999999999</v>
      </c>
      <c r="G3699" s="748" t="s">
        <v>280</v>
      </c>
      <c r="H3699" s="1337">
        <v>0.84</v>
      </c>
      <c r="I3699" s="338"/>
    </row>
    <row r="3700" spans="2:9">
      <c r="B3700" s="651" t="s">
        <v>26</v>
      </c>
      <c r="C3700" s="1356">
        <v>7350</v>
      </c>
      <c r="D3700" s="747" t="str">
        <f t="shared" si="117"/>
        <v>KY7350</v>
      </c>
      <c r="E3700" s="1336">
        <v>1.4890000000000001</v>
      </c>
      <c r="F3700" s="644">
        <f t="shared" si="118"/>
        <v>1.44</v>
      </c>
      <c r="G3700" s="748" t="s">
        <v>280</v>
      </c>
      <c r="H3700" s="1337">
        <v>0.42</v>
      </c>
      <c r="I3700" s="338"/>
    </row>
    <row r="3701" spans="2:9">
      <c r="B3701" s="651" t="s">
        <v>26</v>
      </c>
      <c r="C3701" s="1356">
        <v>7360</v>
      </c>
      <c r="D3701" s="747" t="str">
        <f t="shared" si="117"/>
        <v>KY7360</v>
      </c>
      <c r="E3701" s="1336">
        <v>1.347</v>
      </c>
      <c r="F3701" s="644">
        <f t="shared" si="118"/>
        <v>1.3120000000000001</v>
      </c>
      <c r="G3701" s="748" t="s">
        <v>280</v>
      </c>
      <c r="H3701" s="1337">
        <v>0.56999999999999995</v>
      </c>
      <c r="I3701" s="338"/>
    </row>
    <row r="3702" spans="2:9">
      <c r="B3702" s="651" t="s">
        <v>26</v>
      </c>
      <c r="C3702" s="1356">
        <v>7370</v>
      </c>
      <c r="D3702" s="747" t="str">
        <f t="shared" si="117"/>
        <v>KY7370</v>
      </c>
      <c r="E3702" s="1336">
        <v>1.0469999999999999</v>
      </c>
      <c r="F3702" s="644">
        <f t="shared" si="118"/>
        <v>1.042</v>
      </c>
      <c r="G3702" s="748" t="s">
        <v>280</v>
      </c>
      <c r="H3702" s="1337">
        <v>0.47</v>
      </c>
      <c r="I3702" s="338"/>
    </row>
    <row r="3703" spans="2:9">
      <c r="B3703" s="651" t="s">
        <v>26</v>
      </c>
      <c r="C3703" s="1356">
        <v>7380</v>
      </c>
      <c r="D3703" s="747" t="str">
        <f t="shared" si="117"/>
        <v>KY7380</v>
      </c>
      <c r="E3703" s="1336">
        <v>0.84299999999999997</v>
      </c>
      <c r="F3703" s="644">
        <f t="shared" si="118"/>
        <v>0.85899999999999999</v>
      </c>
      <c r="G3703" s="748" t="s">
        <v>280</v>
      </c>
      <c r="H3703" s="1337">
        <v>0.57999999999999996</v>
      </c>
      <c r="I3703" s="338"/>
    </row>
    <row r="3704" spans="2:9">
      <c r="B3704" s="651" t="s">
        <v>26</v>
      </c>
      <c r="C3704" s="1356">
        <v>7382</v>
      </c>
      <c r="D3704" s="747" t="str">
        <f t="shared" si="117"/>
        <v>KY7382</v>
      </c>
      <c r="E3704" s="1336">
        <v>1.107</v>
      </c>
      <c r="F3704" s="644">
        <f t="shared" si="118"/>
        <v>1.0960000000000001</v>
      </c>
      <c r="G3704" s="748" t="s">
        <v>280</v>
      </c>
      <c r="H3704" s="1337">
        <v>0.5</v>
      </c>
      <c r="I3704" s="338"/>
    </row>
    <row r="3705" spans="2:9">
      <c r="B3705" s="651" t="s">
        <v>26</v>
      </c>
      <c r="C3705" s="1356">
        <v>7390</v>
      </c>
      <c r="D3705" s="747" t="str">
        <f t="shared" si="117"/>
        <v>KY7390</v>
      </c>
      <c r="E3705" s="1336">
        <v>0.80400000000000005</v>
      </c>
      <c r="F3705" s="644">
        <f t="shared" si="118"/>
        <v>0.82399999999999995</v>
      </c>
      <c r="G3705" s="748" t="s">
        <v>280</v>
      </c>
      <c r="H3705" s="1337">
        <v>0.63</v>
      </c>
      <c r="I3705" s="338"/>
    </row>
    <row r="3706" spans="2:9">
      <c r="B3706" s="651" t="s">
        <v>26</v>
      </c>
      <c r="C3706" s="1356">
        <v>7394</v>
      </c>
      <c r="D3706" s="747" t="str">
        <f t="shared" si="117"/>
        <v>KY7394</v>
      </c>
      <c r="E3706" s="1336">
        <v>1.601</v>
      </c>
      <c r="F3706" s="644">
        <f t="shared" si="118"/>
        <v>1.5409999999999999</v>
      </c>
      <c r="G3706" s="748" t="s">
        <v>280</v>
      </c>
      <c r="H3706" s="1337">
        <v>0.84</v>
      </c>
      <c r="I3706" s="338"/>
    </row>
    <row r="3707" spans="2:9">
      <c r="B3707" s="651" t="s">
        <v>26</v>
      </c>
      <c r="C3707" s="1356">
        <v>7395</v>
      </c>
      <c r="D3707" s="747" t="str">
        <f t="shared" si="117"/>
        <v>KY7395</v>
      </c>
      <c r="E3707" s="1336">
        <v>1.601</v>
      </c>
      <c r="F3707" s="644">
        <f t="shared" si="118"/>
        <v>1.5409999999999999</v>
      </c>
      <c r="G3707" s="748" t="s">
        <v>280</v>
      </c>
      <c r="H3707" s="1337">
        <v>0.84</v>
      </c>
      <c r="I3707" s="338"/>
    </row>
    <row r="3708" spans="2:9">
      <c r="B3708" s="651" t="s">
        <v>26</v>
      </c>
      <c r="C3708" s="1356">
        <v>7398</v>
      </c>
      <c r="D3708" s="747" t="str">
        <f t="shared" si="117"/>
        <v>KY7398</v>
      </c>
      <c r="E3708" s="1336">
        <v>1.601</v>
      </c>
      <c r="F3708" s="644">
        <f t="shared" si="118"/>
        <v>1.5409999999999999</v>
      </c>
      <c r="G3708" s="748" t="s">
        <v>280</v>
      </c>
      <c r="H3708" s="1337">
        <v>0.84</v>
      </c>
      <c r="I3708" s="338"/>
    </row>
    <row r="3709" spans="2:9">
      <c r="B3709" s="651" t="s">
        <v>26</v>
      </c>
      <c r="C3709" s="1356">
        <v>7402</v>
      </c>
      <c r="D3709" s="747" t="str">
        <f t="shared" si="117"/>
        <v>KY7402</v>
      </c>
      <c r="E3709" s="1336">
        <v>0.81</v>
      </c>
      <c r="F3709" s="644">
        <f t="shared" si="118"/>
        <v>0.82899999999999996</v>
      </c>
      <c r="G3709" s="748" t="s">
        <v>280</v>
      </c>
      <c r="H3709" s="1337">
        <v>0.1</v>
      </c>
      <c r="I3709" s="338"/>
    </row>
    <row r="3710" spans="2:9">
      <c r="B3710" s="651" t="s">
        <v>26</v>
      </c>
      <c r="C3710" s="1356">
        <v>7403</v>
      </c>
      <c r="D3710" s="747" t="str">
        <f t="shared" si="117"/>
        <v>KY7403</v>
      </c>
      <c r="E3710" s="1336">
        <v>0.98599999999999999</v>
      </c>
      <c r="F3710" s="644">
        <f t="shared" si="118"/>
        <v>0.98699999999999999</v>
      </c>
      <c r="G3710" s="748" t="s">
        <v>280</v>
      </c>
      <c r="H3710" s="1337">
        <v>0.21</v>
      </c>
      <c r="I3710" s="338"/>
    </row>
    <row r="3711" spans="2:9">
      <c r="B3711" s="651" t="s">
        <v>26</v>
      </c>
      <c r="C3711" s="1356">
        <v>7405</v>
      </c>
      <c r="D3711" s="747" t="str">
        <f t="shared" si="117"/>
        <v>KY7405</v>
      </c>
      <c r="E3711" s="1336">
        <v>0.98899999999999999</v>
      </c>
      <c r="F3711" s="644">
        <f t="shared" si="118"/>
        <v>0.99</v>
      </c>
      <c r="G3711" s="748" t="s">
        <v>280</v>
      </c>
      <c r="H3711" s="1337">
        <v>0.05</v>
      </c>
      <c r="I3711" s="338"/>
    </row>
    <row r="3712" spans="2:9">
      <c r="B3712" s="651" t="s">
        <v>26</v>
      </c>
      <c r="C3712" s="1356">
        <v>7420</v>
      </c>
      <c r="D3712" s="747" t="str">
        <f t="shared" si="117"/>
        <v>KY7420</v>
      </c>
      <c r="E3712" s="1336">
        <v>1.601</v>
      </c>
      <c r="F3712" s="644">
        <f t="shared" si="118"/>
        <v>1.5409999999999999</v>
      </c>
      <c r="G3712" s="748" t="s">
        <v>280</v>
      </c>
      <c r="H3712" s="1337">
        <v>0.84</v>
      </c>
      <c r="I3712" s="338"/>
    </row>
    <row r="3713" spans="2:9">
      <c r="B3713" s="651" t="s">
        <v>26</v>
      </c>
      <c r="C3713" s="1356">
        <v>7421</v>
      </c>
      <c r="D3713" s="747" t="str">
        <f t="shared" si="117"/>
        <v>KY7421</v>
      </c>
      <c r="E3713" s="1336">
        <v>1.216</v>
      </c>
      <c r="F3713" s="644">
        <f t="shared" si="118"/>
        <v>1.194</v>
      </c>
      <c r="G3713" s="748" t="s">
        <v>280</v>
      </c>
      <c r="H3713" s="1337">
        <v>0.38</v>
      </c>
      <c r="I3713" s="338"/>
    </row>
    <row r="3714" spans="2:9">
      <c r="B3714" s="651" t="s">
        <v>26</v>
      </c>
      <c r="C3714" s="1356">
        <v>7422</v>
      </c>
      <c r="D3714" s="747" t="str">
        <f t="shared" si="117"/>
        <v>KY7422</v>
      </c>
      <c r="E3714" s="1336">
        <v>1.163</v>
      </c>
      <c r="F3714" s="644">
        <f t="shared" si="118"/>
        <v>1.147</v>
      </c>
      <c r="G3714" s="748" t="s">
        <v>280</v>
      </c>
      <c r="H3714" s="1337">
        <v>0.41</v>
      </c>
      <c r="I3714" s="338"/>
    </row>
    <row r="3715" spans="2:9">
      <c r="B3715" s="651" t="s">
        <v>26</v>
      </c>
      <c r="C3715" s="1356">
        <v>7425</v>
      </c>
      <c r="D3715" s="747" t="str">
        <f t="shared" si="117"/>
        <v>KY7425</v>
      </c>
      <c r="E3715" s="1336">
        <v>1.1439999999999999</v>
      </c>
      <c r="F3715" s="644">
        <f t="shared" si="118"/>
        <v>1.1299999999999999</v>
      </c>
      <c r="G3715" s="748" t="s">
        <v>280</v>
      </c>
      <c r="H3715" s="1337">
        <v>0.33</v>
      </c>
      <c r="I3715" s="338"/>
    </row>
    <row r="3716" spans="2:9">
      <c r="B3716" s="651" t="s">
        <v>26</v>
      </c>
      <c r="C3716" s="1356">
        <v>7431</v>
      </c>
      <c r="D3716" s="747" t="str">
        <f t="shared" si="117"/>
        <v>KY7431</v>
      </c>
      <c r="E3716" s="1336">
        <v>1.105</v>
      </c>
      <c r="F3716" s="644">
        <f t="shared" si="118"/>
        <v>1.095</v>
      </c>
      <c r="G3716" s="748" t="s">
        <v>280</v>
      </c>
      <c r="H3716" s="1337">
        <v>0.37</v>
      </c>
      <c r="I3716" s="338"/>
    </row>
    <row r="3717" spans="2:9">
      <c r="B3717" s="651" t="s">
        <v>26</v>
      </c>
      <c r="C3717" s="1356">
        <v>7445</v>
      </c>
      <c r="D3717" s="747" t="str">
        <f t="shared" si="117"/>
        <v>KY7445</v>
      </c>
      <c r="E3717" s="1336">
        <v>1.0840000000000001</v>
      </c>
      <c r="F3717" s="644">
        <f t="shared" si="118"/>
        <v>1.0760000000000001</v>
      </c>
      <c r="G3717" s="748" t="s">
        <v>280</v>
      </c>
      <c r="H3717" s="1337">
        <v>0.16</v>
      </c>
      <c r="I3717" s="338"/>
    </row>
    <row r="3718" spans="2:9">
      <c r="B3718" s="651" t="s">
        <v>26</v>
      </c>
      <c r="C3718" s="1356">
        <v>7453</v>
      </c>
      <c r="D3718" s="747" t="str">
        <f t="shared" si="117"/>
        <v>KY7453</v>
      </c>
      <c r="E3718" s="1336">
        <v>1.601</v>
      </c>
      <c r="F3718" s="644">
        <f t="shared" si="118"/>
        <v>1.5409999999999999</v>
      </c>
      <c r="G3718" s="748" t="s">
        <v>280</v>
      </c>
      <c r="H3718" s="1337">
        <v>0.84</v>
      </c>
      <c r="I3718" s="338"/>
    </row>
    <row r="3719" spans="2:9">
      <c r="B3719" s="651" t="s">
        <v>26</v>
      </c>
      <c r="C3719" s="1356">
        <v>7502</v>
      </c>
      <c r="D3719" s="747" t="str">
        <f t="shared" si="117"/>
        <v>KY7502</v>
      </c>
      <c r="E3719" s="1336">
        <v>1.099</v>
      </c>
      <c r="F3719" s="644">
        <f t="shared" si="118"/>
        <v>1.089</v>
      </c>
      <c r="G3719" s="748" t="s">
        <v>280</v>
      </c>
      <c r="H3719" s="1337">
        <v>0.4</v>
      </c>
      <c r="I3719" s="338"/>
    </row>
    <row r="3720" spans="2:9">
      <c r="B3720" s="651" t="s">
        <v>26</v>
      </c>
      <c r="C3720" s="1356">
        <v>7515</v>
      </c>
      <c r="D3720" s="747" t="str">
        <f t="shared" si="117"/>
        <v>KY7515</v>
      </c>
      <c r="E3720" s="1336">
        <v>1.2010000000000001</v>
      </c>
      <c r="F3720" s="644">
        <f t="shared" si="118"/>
        <v>1.181</v>
      </c>
      <c r="G3720" s="748" t="s">
        <v>280</v>
      </c>
      <c r="H3720" s="1337">
        <v>0.33</v>
      </c>
      <c r="I3720" s="338"/>
    </row>
    <row r="3721" spans="2:9">
      <c r="B3721" s="651" t="s">
        <v>26</v>
      </c>
      <c r="C3721" s="1356">
        <v>7520</v>
      </c>
      <c r="D3721" s="747" t="str">
        <f t="shared" si="117"/>
        <v>KY7520</v>
      </c>
      <c r="E3721" s="1336">
        <v>1.0509999999999999</v>
      </c>
      <c r="F3721" s="644">
        <f t="shared" si="118"/>
        <v>1.046</v>
      </c>
      <c r="G3721" s="748" t="s">
        <v>280</v>
      </c>
      <c r="H3721" s="1337">
        <v>0.35</v>
      </c>
      <c r="I3721" s="338"/>
    </row>
    <row r="3722" spans="2:9">
      <c r="B3722" s="651" t="s">
        <v>26</v>
      </c>
      <c r="C3722" s="1356">
        <v>7538</v>
      </c>
      <c r="D3722" s="747" t="str">
        <f t="shared" si="117"/>
        <v>KY7538</v>
      </c>
      <c r="E3722" s="1336">
        <v>1.5029999999999999</v>
      </c>
      <c r="F3722" s="644">
        <f t="shared" si="118"/>
        <v>1.4530000000000001</v>
      </c>
      <c r="G3722" s="748" t="s">
        <v>280</v>
      </c>
      <c r="H3722" s="1337">
        <v>0.35</v>
      </c>
      <c r="I3722" s="338"/>
    </row>
    <row r="3723" spans="2:9">
      <c r="B3723" s="651" t="s">
        <v>26</v>
      </c>
      <c r="C3723" s="1356">
        <v>7539</v>
      </c>
      <c r="D3723" s="747" t="str">
        <f t="shared" ref="D3723:D3786" si="119">B3723&amp;TEXT(C3723,"0000")</f>
        <v>KY7539</v>
      </c>
      <c r="E3723" s="1336">
        <v>1.1379999999999999</v>
      </c>
      <c r="F3723" s="644">
        <f t="shared" ref="F3723:F3786" si="120">IF(E3723="NA","NA",ROUND((E3723-1)*0.9+1,3))</f>
        <v>1.1240000000000001</v>
      </c>
      <c r="G3723" s="748" t="s">
        <v>280</v>
      </c>
      <c r="H3723" s="1337">
        <v>0.33</v>
      </c>
      <c r="I3723" s="338"/>
    </row>
    <row r="3724" spans="2:9">
      <c r="B3724" s="651" t="s">
        <v>26</v>
      </c>
      <c r="C3724" s="1356">
        <v>7540</v>
      </c>
      <c r="D3724" s="747" t="str">
        <f t="shared" si="119"/>
        <v>KY7540</v>
      </c>
      <c r="E3724" s="1336">
        <v>1.2230000000000001</v>
      </c>
      <c r="F3724" s="644">
        <f t="shared" si="120"/>
        <v>1.2010000000000001</v>
      </c>
      <c r="G3724" s="748" t="s">
        <v>280</v>
      </c>
      <c r="H3724" s="1337">
        <v>0.28999999999999998</v>
      </c>
      <c r="I3724" s="338"/>
    </row>
    <row r="3725" spans="2:9">
      <c r="B3725" s="651" t="s">
        <v>26</v>
      </c>
      <c r="C3725" s="1356">
        <v>7580</v>
      </c>
      <c r="D3725" s="747" t="str">
        <f t="shared" si="119"/>
        <v>KY7580</v>
      </c>
      <c r="E3725" s="1336">
        <v>1.0629999999999999</v>
      </c>
      <c r="F3725" s="644">
        <f t="shared" si="120"/>
        <v>1.0569999999999999</v>
      </c>
      <c r="G3725" s="748" t="s">
        <v>280</v>
      </c>
      <c r="H3725" s="1337">
        <v>0.37</v>
      </c>
      <c r="I3725" s="338"/>
    </row>
    <row r="3726" spans="2:9">
      <c r="B3726" s="651" t="s">
        <v>26</v>
      </c>
      <c r="C3726" s="1356">
        <v>7590</v>
      </c>
      <c r="D3726" s="747" t="str">
        <f t="shared" si="119"/>
        <v>KY7590</v>
      </c>
      <c r="E3726" s="1336">
        <v>1.085</v>
      </c>
      <c r="F3726" s="644">
        <f t="shared" si="120"/>
        <v>1.077</v>
      </c>
      <c r="G3726" s="748" t="s">
        <v>280</v>
      </c>
      <c r="H3726" s="1337">
        <v>0.36</v>
      </c>
      <c r="I3726" s="338"/>
    </row>
    <row r="3727" spans="2:9">
      <c r="B3727" s="651" t="s">
        <v>26</v>
      </c>
      <c r="C3727" s="1356">
        <v>7600</v>
      </c>
      <c r="D3727" s="747" t="str">
        <f t="shared" si="119"/>
        <v>KY7600</v>
      </c>
      <c r="E3727" s="1336">
        <v>1.0920000000000001</v>
      </c>
      <c r="F3727" s="644">
        <f t="shared" si="120"/>
        <v>1.083</v>
      </c>
      <c r="G3727" s="748" t="s">
        <v>280</v>
      </c>
      <c r="H3727" s="1337">
        <v>0.44</v>
      </c>
      <c r="I3727" s="338"/>
    </row>
    <row r="3728" spans="2:9">
      <c r="B3728" s="651" t="s">
        <v>26</v>
      </c>
      <c r="C3728" s="1356">
        <v>7605</v>
      </c>
      <c r="D3728" s="747" t="str">
        <f t="shared" si="119"/>
        <v>KY7605</v>
      </c>
      <c r="E3728" s="1336">
        <v>1.323</v>
      </c>
      <c r="F3728" s="644">
        <f t="shared" si="120"/>
        <v>1.2909999999999999</v>
      </c>
      <c r="G3728" s="748" t="s">
        <v>280</v>
      </c>
      <c r="H3728" s="1337">
        <v>0.32</v>
      </c>
      <c r="I3728" s="338"/>
    </row>
    <row r="3729" spans="2:9">
      <c r="B3729" s="651" t="s">
        <v>26</v>
      </c>
      <c r="C3729" s="1356">
        <v>7610</v>
      </c>
      <c r="D3729" s="747" t="str">
        <f t="shared" si="119"/>
        <v>KY7610</v>
      </c>
      <c r="E3729" s="1336">
        <v>1.179</v>
      </c>
      <c r="F3729" s="644">
        <f t="shared" si="120"/>
        <v>1.161</v>
      </c>
      <c r="G3729" s="748" t="s">
        <v>280</v>
      </c>
      <c r="H3729" s="1337">
        <v>0.05</v>
      </c>
      <c r="I3729" s="338"/>
    </row>
    <row r="3730" spans="2:9">
      <c r="B3730" s="651" t="s">
        <v>26</v>
      </c>
      <c r="C3730" s="1356">
        <v>7705</v>
      </c>
      <c r="D3730" s="747" t="str">
        <f t="shared" si="119"/>
        <v>KY7705</v>
      </c>
      <c r="E3730" s="1336">
        <v>1.01</v>
      </c>
      <c r="F3730" s="644">
        <f t="shared" si="120"/>
        <v>1.0089999999999999</v>
      </c>
      <c r="G3730" s="748" t="s">
        <v>280</v>
      </c>
      <c r="H3730" s="1337">
        <v>0.96</v>
      </c>
      <c r="I3730" s="338"/>
    </row>
    <row r="3731" spans="2:9">
      <c r="B3731" s="651" t="s">
        <v>26</v>
      </c>
      <c r="C3731" s="1356">
        <v>7710</v>
      </c>
      <c r="D3731" s="747" t="str">
        <f t="shared" si="119"/>
        <v>KY7710</v>
      </c>
      <c r="E3731" s="1336">
        <v>0.98099999999999998</v>
      </c>
      <c r="F3731" s="644">
        <f t="shared" si="120"/>
        <v>0.98299999999999998</v>
      </c>
      <c r="G3731" s="748" t="s">
        <v>280</v>
      </c>
      <c r="H3731" s="1337">
        <v>0.52</v>
      </c>
      <c r="I3731" s="338"/>
    </row>
    <row r="3732" spans="2:9">
      <c r="B3732" s="651" t="s">
        <v>26</v>
      </c>
      <c r="C3732" s="1356">
        <v>7711</v>
      </c>
      <c r="D3732" s="747" t="str">
        <f t="shared" si="119"/>
        <v>KY7711</v>
      </c>
      <c r="E3732" s="1336">
        <v>1.4890000000000001</v>
      </c>
      <c r="F3732" s="644">
        <f t="shared" si="120"/>
        <v>1.44</v>
      </c>
      <c r="G3732" s="748" t="s">
        <v>280</v>
      </c>
      <c r="H3732" s="1337">
        <v>0.42</v>
      </c>
      <c r="I3732" s="338"/>
    </row>
    <row r="3733" spans="2:9">
      <c r="B3733" s="651" t="s">
        <v>26</v>
      </c>
      <c r="C3733" s="1356">
        <v>7720</v>
      </c>
      <c r="D3733" s="747" t="str">
        <f t="shared" si="119"/>
        <v>KY7720</v>
      </c>
      <c r="E3733" s="1336">
        <v>0.94699999999999995</v>
      </c>
      <c r="F3733" s="644">
        <f t="shared" si="120"/>
        <v>0.95199999999999996</v>
      </c>
      <c r="G3733" s="748" t="s">
        <v>280</v>
      </c>
      <c r="H3733" s="1337">
        <v>0.36</v>
      </c>
      <c r="I3733" s="338"/>
    </row>
    <row r="3734" spans="2:9">
      <c r="B3734" s="651" t="s">
        <v>26</v>
      </c>
      <c r="C3734" s="1356">
        <v>7855</v>
      </c>
      <c r="D3734" s="747" t="str">
        <f t="shared" si="119"/>
        <v>KY7855</v>
      </c>
      <c r="E3734" s="1336">
        <v>1.2909999999999999</v>
      </c>
      <c r="F3734" s="644">
        <f t="shared" si="120"/>
        <v>1.262</v>
      </c>
      <c r="G3734" s="748" t="s">
        <v>280</v>
      </c>
      <c r="H3734" s="1337">
        <v>0.38</v>
      </c>
      <c r="I3734" s="338"/>
    </row>
    <row r="3735" spans="2:9">
      <c r="B3735" s="651" t="s">
        <v>26</v>
      </c>
      <c r="C3735" s="1356">
        <v>8001</v>
      </c>
      <c r="D3735" s="747" t="str">
        <f t="shared" si="119"/>
        <v>KY8001</v>
      </c>
      <c r="E3735" s="1336">
        <v>0.76900000000000002</v>
      </c>
      <c r="F3735" s="644">
        <f t="shared" si="120"/>
        <v>0.79200000000000004</v>
      </c>
      <c r="G3735" s="748" t="s">
        <v>280</v>
      </c>
      <c r="H3735" s="1337">
        <v>0.34</v>
      </c>
      <c r="I3735" s="338"/>
    </row>
    <row r="3736" spans="2:9">
      <c r="B3736" s="651" t="s">
        <v>26</v>
      </c>
      <c r="C3736" s="1356">
        <v>8002</v>
      </c>
      <c r="D3736" s="747" t="str">
        <f t="shared" si="119"/>
        <v>KY8002</v>
      </c>
      <c r="E3736" s="1336">
        <v>0.85299999999999998</v>
      </c>
      <c r="F3736" s="644">
        <f t="shared" si="120"/>
        <v>0.86799999999999999</v>
      </c>
      <c r="G3736" s="748" t="s">
        <v>280</v>
      </c>
      <c r="H3736" s="1337">
        <v>0.34</v>
      </c>
      <c r="I3736" s="338"/>
    </row>
    <row r="3737" spans="2:9">
      <c r="B3737" s="651" t="s">
        <v>26</v>
      </c>
      <c r="C3737" s="1356">
        <v>8006</v>
      </c>
      <c r="D3737" s="747" t="str">
        <f t="shared" si="119"/>
        <v>KY8006</v>
      </c>
      <c r="E3737" s="1336">
        <v>1.159</v>
      </c>
      <c r="F3737" s="644">
        <f t="shared" si="120"/>
        <v>1.143</v>
      </c>
      <c r="G3737" s="748" t="s">
        <v>280</v>
      </c>
      <c r="H3737" s="1337">
        <v>0.31</v>
      </c>
      <c r="I3737" s="338"/>
    </row>
    <row r="3738" spans="2:9">
      <c r="B3738" s="651" t="s">
        <v>26</v>
      </c>
      <c r="C3738" s="1356">
        <v>8008</v>
      </c>
      <c r="D3738" s="747" t="str">
        <f t="shared" si="119"/>
        <v>KY8008</v>
      </c>
      <c r="E3738" s="1336">
        <v>0.8</v>
      </c>
      <c r="F3738" s="644">
        <f t="shared" si="120"/>
        <v>0.82</v>
      </c>
      <c r="G3738" s="748" t="s">
        <v>280</v>
      </c>
      <c r="H3738" s="1337">
        <v>0.25</v>
      </c>
      <c r="I3738" s="338"/>
    </row>
    <row r="3739" spans="2:9">
      <c r="B3739" s="651" t="s">
        <v>26</v>
      </c>
      <c r="C3739" s="1356">
        <v>8010</v>
      </c>
      <c r="D3739" s="747" t="str">
        <f t="shared" si="119"/>
        <v>KY8010</v>
      </c>
      <c r="E3739" s="1336">
        <v>0.91100000000000003</v>
      </c>
      <c r="F3739" s="644">
        <f t="shared" si="120"/>
        <v>0.92</v>
      </c>
      <c r="G3739" s="748" t="s">
        <v>280</v>
      </c>
      <c r="H3739" s="1337">
        <v>0.26</v>
      </c>
      <c r="I3739" s="338"/>
    </row>
    <row r="3740" spans="2:9">
      <c r="B3740" s="651" t="s">
        <v>26</v>
      </c>
      <c r="C3740" s="1356">
        <v>8013</v>
      </c>
      <c r="D3740" s="747" t="str">
        <f t="shared" si="119"/>
        <v>KY8013</v>
      </c>
      <c r="E3740" s="1336">
        <v>0.90700000000000003</v>
      </c>
      <c r="F3740" s="644">
        <f t="shared" si="120"/>
        <v>0.91600000000000004</v>
      </c>
      <c r="G3740" s="748" t="s">
        <v>280</v>
      </c>
      <c r="H3740" s="1337">
        <v>0.22</v>
      </c>
      <c r="I3740" s="338"/>
    </row>
    <row r="3741" spans="2:9">
      <c r="B3741" s="651" t="s">
        <v>26</v>
      </c>
      <c r="C3741" s="1356">
        <v>8015</v>
      </c>
      <c r="D3741" s="747" t="str">
        <f t="shared" si="119"/>
        <v>KY8015</v>
      </c>
      <c r="E3741" s="1336">
        <v>0.89900000000000002</v>
      </c>
      <c r="F3741" s="644">
        <f t="shared" si="120"/>
        <v>0.90900000000000003</v>
      </c>
      <c r="G3741" s="748" t="s">
        <v>280</v>
      </c>
      <c r="H3741" s="1337">
        <v>0.3</v>
      </c>
      <c r="I3741" s="338"/>
    </row>
    <row r="3742" spans="2:9">
      <c r="B3742" s="651" t="s">
        <v>26</v>
      </c>
      <c r="C3742" s="1356">
        <v>8017</v>
      </c>
      <c r="D3742" s="747" t="str">
        <f t="shared" si="119"/>
        <v>KY8017</v>
      </c>
      <c r="E3742" s="1336">
        <v>0.82499999999999996</v>
      </c>
      <c r="F3742" s="644">
        <f t="shared" si="120"/>
        <v>0.84299999999999997</v>
      </c>
      <c r="G3742" s="748" t="s">
        <v>280</v>
      </c>
      <c r="H3742" s="1337">
        <v>0.18</v>
      </c>
      <c r="I3742" s="338"/>
    </row>
    <row r="3743" spans="2:9">
      <c r="B3743" s="651" t="s">
        <v>26</v>
      </c>
      <c r="C3743" s="1356">
        <v>8018</v>
      </c>
      <c r="D3743" s="747" t="str">
        <f t="shared" si="119"/>
        <v>KY8018</v>
      </c>
      <c r="E3743" s="1336">
        <v>0.81699999999999995</v>
      </c>
      <c r="F3743" s="644">
        <f t="shared" si="120"/>
        <v>0.83499999999999996</v>
      </c>
      <c r="G3743" s="748" t="s">
        <v>280</v>
      </c>
      <c r="H3743" s="1337">
        <v>0.37</v>
      </c>
      <c r="I3743" s="338"/>
    </row>
    <row r="3744" spans="2:9">
      <c r="B3744" s="651" t="s">
        <v>26</v>
      </c>
      <c r="C3744" s="1356">
        <v>8021</v>
      </c>
      <c r="D3744" s="747" t="str">
        <f t="shared" si="119"/>
        <v>KY8021</v>
      </c>
      <c r="E3744" s="1336">
        <v>0.875</v>
      </c>
      <c r="F3744" s="644">
        <f t="shared" si="120"/>
        <v>0.88800000000000001</v>
      </c>
      <c r="G3744" s="748" t="s">
        <v>280</v>
      </c>
      <c r="H3744" s="1337">
        <v>0.42</v>
      </c>
      <c r="I3744" s="338"/>
    </row>
    <row r="3745" spans="2:9">
      <c r="B3745" s="651" t="s">
        <v>26</v>
      </c>
      <c r="C3745" s="1356">
        <v>8031</v>
      </c>
      <c r="D3745" s="747" t="str">
        <f t="shared" si="119"/>
        <v>KY8031</v>
      </c>
      <c r="E3745" s="1336">
        <v>0.83499999999999996</v>
      </c>
      <c r="F3745" s="644">
        <f t="shared" si="120"/>
        <v>0.85199999999999998</v>
      </c>
      <c r="G3745" s="748" t="s">
        <v>280</v>
      </c>
      <c r="H3745" s="1337">
        <v>0.4</v>
      </c>
      <c r="I3745" s="338"/>
    </row>
    <row r="3746" spans="2:9">
      <c r="B3746" s="651" t="s">
        <v>26</v>
      </c>
      <c r="C3746" s="1356">
        <v>8032</v>
      </c>
      <c r="D3746" s="747" t="str">
        <f t="shared" si="119"/>
        <v>KY8032</v>
      </c>
      <c r="E3746" s="1336">
        <v>0.88300000000000001</v>
      </c>
      <c r="F3746" s="644">
        <f t="shared" si="120"/>
        <v>0.89500000000000002</v>
      </c>
      <c r="G3746" s="748" t="s">
        <v>280</v>
      </c>
      <c r="H3746" s="1337">
        <v>0.31</v>
      </c>
      <c r="I3746" s="338"/>
    </row>
    <row r="3747" spans="2:9">
      <c r="B3747" s="651" t="s">
        <v>26</v>
      </c>
      <c r="C3747" s="1356">
        <v>8033</v>
      </c>
      <c r="D3747" s="747" t="str">
        <f t="shared" si="119"/>
        <v>KY8033</v>
      </c>
      <c r="E3747" s="1336">
        <v>0.69599999999999995</v>
      </c>
      <c r="F3747" s="644">
        <f t="shared" si="120"/>
        <v>0.72599999999999998</v>
      </c>
      <c r="G3747" s="748" t="s">
        <v>280</v>
      </c>
      <c r="H3747" s="1337">
        <v>0.36</v>
      </c>
      <c r="I3747" s="338"/>
    </row>
    <row r="3748" spans="2:9">
      <c r="B3748" s="651" t="s">
        <v>26</v>
      </c>
      <c r="C3748" s="1356">
        <v>8037</v>
      </c>
      <c r="D3748" s="747" t="str">
        <f t="shared" si="119"/>
        <v>KY8037</v>
      </c>
      <c r="E3748" s="1336">
        <v>0.85599999999999998</v>
      </c>
      <c r="F3748" s="644">
        <f t="shared" si="120"/>
        <v>0.87</v>
      </c>
      <c r="G3748" s="748" t="s">
        <v>280</v>
      </c>
      <c r="H3748" s="1337">
        <v>0.32</v>
      </c>
      <c r="I3748" s="338"/>
    </row>
    <row r="3749" spans="2:9">
      <c r="B3749" s="651" t="s">
        <v>26</v>
      </c>
      <c r="C3749" s="1356">
        <v>8039</v>
      </c>
      <c r="D3749" s="747" t="str">
        <f t="shared" si="119"/>
        <v>KY8039</v>
      </c>
      <c r="E3749" s="1336">
        <v>0.91200000000000003</v>
      </c>
      <c r="F3749" s="644">
        <f t="shared" si="120"/>
        <v>0.92100000000000004</v>
      </c>
      <c r="G3749" s="748" t="s">
        <v>280</v>
      </c>
      <c r="H3749" s="1337">
        <v>0.35</v>
      </c>
      <c r="I3749" s="338"/>
    </row>
    <row r="3750" spans="2:9">
      <c r="B3750" s="651" t="s">
        <v>26</v>
      </c>
      <c r="C3750" s="1356">
        <v>8044</v>
      </c>
      <c r="D3750" s="747" t="str">
        <f t="shared" si="119"/>
        <v>KY8044</v>
      </c>
      <c r="E3750" s="1336">
        <v>0.86399999999999999</v>
      </c>
      <c r="F3750" s="644">
        <f t="shared" si="120"/>
        <v>0.878</v>
      </c>
      <c r="G3750" s="748" t="s">
        <v>280</v>
      </c>
      <c r="H3750" s="1337">
        <v>0.42</v>
      </c>
      <c r="I3750" s="338"/>
    </row>
    <row r="3751" spans="2:9">
      <c r="B3751" s="651" t="s">
        <v>26</v>
      </c>
      <c r="C3751" s="1356">
        <v>8045</v>
      </c>
      <c r="D3751" s="747" t="str">
        <f t="shared" si="119"/>
        <v>KY8045</v>
      </c>
      <c r="E3751" s="1336">
        <v>0.98499999999999999</v>
      </c>
      <c r="F3751" s="644">
        <f t="shared" si="120"/>
        <v>0.98699999999999999</v>
      </c>
      <c r="G3751" s="748" t="s">
        <v>280</v>
      </c>
      <c r="H3751" s="1337">
        <v>0.14000000000000001</v>
      </c>
      <c r="I3751" s="338"/>
    </row>
    <row r="3752" spans="2:9">
      <c r="B3752" s="651" t="s">
        <v>26</v>
      </c>
      <c r="C3752" s="1356">
        <v>8046</v>
      </c>
      <c r="D3752" s="747" t="str">
        <f t="shared" si="119"/>
        <v>KY8046</v>
      </c>
      <c r="E3752" s="1336">
        <v>0.86899999999999999</v>
      </c>
      <c r="F3752" s="644">
        <f t="shared" si="120"/>
        <v>0.88200000000000001</v>
      </c>
      <c r="G3752" s="748" t="s">
        <v>280</v>
      </c>
      <c r="H3752" s="1337">
        <v>0.31</v>
      </c>
      <c r="I3752" s="338"/>
    </row>
    <row r="3753" spans="2:9">
      <c r="B3753" s="651" t="s">
        <v>26</v>
      </c>
      <c r="C3753" s="1356">
        <v>8047</v>
      </c>
      <c r="D3753" s="747" t="str">
        <f t="shared" si="119"/>
        <v>KY8047</v>
      </c>
      <c r="E3753" s="1336">
        <v>0.83199999999999996</v>
      </c>
      <c r="F3753" s="644">
        <f t="shared" si="120"/>
        <v>0.84899999999999998</v>
      </c>
      <c r="G3753" s="748" t="s">
        <v>280</v>
      </c>
      <c r="H3753" s="1337">
        <v>0.31</v>
      </c>
      <c r="I3753" s="338"/>
    </row>
    <row r="3754" spans="2:9">
      <c r="B3754" s="651" t="s">
        <v>26</v>
      </c>
      <c r="C3754" s="1356">
        <v>8058</v>
      </c>
      <c r="D3754" s="747" t="str">
        <f t="shared" si="119"/>
        <v>KY8058</v>
      </c>
      <c r="E3754" s="1336">
        <v>0.95899999999999996</v>
      </c>
      <c r="F3754" s="644">
        <f t="shared" si="120"/>
        <v>0.96299999999999997</v>
      </c>
      <c r="G3754" s="748" t="s">
        <v>280</v>
      </c>
      <c r="H3754" s="1337">
        <v>0.31</v>
      </c>
      <c r="I3754" s="338"/>
    </row>
    <row r="3755" spans="2:9">
      <c r="B3755" s="651" t="s">
        <v>26</v>
      </c>
      <c r="C3755" s="1356">
        <v>8072</v>
      </c>
      <c r="D3755" s="747" t="str">
        <f t="shared" si="119"/>
        <v>KY8072</v>
      </c>
      <c r="E3755" s="1336">
        <v>0.94899999999999995</v>
      </c>
      <c r="F3755" s="644">
        <f t="shared" si="120"/>
        <v>0.95399999999999996</v>
      </c>
      <c r="G3755" s="748" t="s">
        <v>280</v>
      </c>
      <c r="H3755" s="1337">
        <v>0.27</v>
      </c>
      <c r="I3755" s="338"/>
    </row>
    <row r="3756" spans="2:9">
      <c r="B3756" s="651" t="s">
        <v>26</v>
      </c>
      <c r="C3756" s="1356">
        <v>8102</v>
      </c>
      <c r="D3756" s="747" t="str">
        <f t="shared" si="119"/>
        <v>KY8102</v>
      </c>
      <c r="E3756" s="1336">
        <v>0.92900000000000005</v>
      </c>
      <c r="F3756" s="644">
        <f t="shared" si="120"/>
        <v>0.93600000000000005</v>
      </c>
      <c r="G3756" s="748" t="s">
        <v>280</v>
      </c>
      <c r="H3756" s="1337">
        <v>0.39</v>
      </c>
      <c r="I3756" s="338"/>
    </row>
    <row r="3757" spans="2:9">
      <c r="B3757" s="651" t="s">
        <v>26</v>
      </c>
      <c r="C3757" s="1356">
        <v>8103</v>
      </c>
      <c r="D3757" s="747" t="str">
        <f t="shared" si="119"/>
        <v>KY8103</v>
      </c>
      <c r="E3757" s="1336">
        <v>0.90100000000000002</v>
      </c>
      <c r="F3757" s="644">
        <f t="shared" si="120"/>
        <v>0.91100000000000003</v>
      </c>
      <c r="G3757" s="748" t="s">
        <v>280</v>
      </c>
      <c r="H3757" s="1337">
        <v>0.25</v>
      </c>
      <c r="I3757" s="338"/>
    </row>
    <row r="3758" spans="2:9">
      <c r="B3758" s="651" t="s">
        <v>26</v>
      </c>
      <c r="C3758" s="1356">
        <v>8106</v>
      </c>
      <c r="D3758" s="747" t="str">
        <f t="shared" si="119"/>
        <v>KY8106</v>
      </c>
      <c r="E3758" s="1336">
        <v>0.80300000000000005</v>
      </c>
      <c r="F3758" s="644">
        <f t="shared" si="120"/>
        <v>0.82299999999999995</v>
      </c>
      <c r="G3758" s="748" t="s">
        <v>280</v>
      </c>
      <c r="H3758" s="1337">
        <v>0.37</v>
      </c>
      <c r="I3758" s="338"/>
    </row>
    <row r="3759" spans="2:9">
      <c r="B3759" s="651" t="s">
        <v>26</v>
      </c>
      <c r="C3759" s="1356">
        <v>8107</v>
      </c>
      <c r="D3759" s="747" t="str">
        <f t="shared" si="119"/>
        <v>KY8107</v>
      </c>
      <c r="E3759" s="1336">
        <v>1.018</v>
      </c>
      <c r="F3759" s="644">
        <f t="shared" si="120"/>
        <v>1.016</v>
      </c>
      <c r="G3759" s="748" t="s">
        <v>280</v>
      </c>
      <c r="H3759" s="1337">
        <v>0.44</v>
      </c>
      <c r="I3759" s="338"/>
    </row>
    <row r="3760" spans="2:9">
      <c r="B3760" s="651" t="s">
        <v>26</v>
      </c>
      <c r="C3760" s="1356">
        <v>8111</v>
      </c>
      <c r="D3760" s="747" t="str">
        <f t="shared" si="119"/>
        <v>KY8111</v>
      </c>
      <c r="E3760" s="1336">
        <v>0.84799999999999998</v>
      </c>
      <c r="F3760" s="644">
        <f t="shared" si="120"/>
        <v>0.86299999999999999</v>
      </c>
      <c r="G3760" s="748" t="s">
        <v>280</v>
      </c>
      <c r="H3760" s="1337">
        <v>0.32</v>
      </c>
      <c r="I3760" s="338"/>
    </row>
    <row r="3761" spans="2:9">
      <c r="B3761" s="651" t="s">
        <v>26</v>
      </c>
      <c r="C3761" s="1356">
        <v>8116</v>
      </c>
      <c r="D3761" s="747" t="str">
        <f t="shared" si="119"/>
        <v>KY8116</v>
      </c>
      <c r="E3761" s="1336">
        <v>0.81299999999999994</v>
      </c>
      <c r="F3761" s="644">
        <f t="shared" si="120"/>
        <v>0.83199999999999996</v>
      </c>
      <c r="G3761" s="748" t="s">
        <v>280</v>
      </c>
      <c r="H3761" s="1337">
        <v>0.34</v>
      </c>
      <c r="I3761" s="338"/>
    </row>
    <row r="3762" spans="2:9">
      <c r="B3762" s="651" t="s">
        <v>26</v>
      </c>
      <c r="C3762" s="1356">
        <v>8203</v>
      </c>
      <c r="D3762" s="747" t="str">
        <f t="shared" si="119"/>
        <v>KY8203</v>
      </c>
      <c r="E3762" s="1336">
        <v>0.89500000000000002</v>
      </c>
      <c r="F3762" s="644">
        <f t="shared" si="120"/>
        <v>0.90600000000000003</v>
      </c>
      <c r="G3762" s="748" t="s">
        <v>280</v>
      </c>
      <c r="H3762" s="1337">
        <v>0.47</v>
      </c>
      <c r="I3762" s="338"/>
    </row>
    <row r="3763" spans="2:9">
      <c r="B3763" s="651" t="s">
        <v>26</v>
      </c>
      <c r="C3763" s="1356">
        <v>8204</v>
      </c>
      <c r="D3763" s="747" t="str">
        <f t="shared" si="119"/>
        <v>KY8204</v>
      </c>
      <c r="E3763" s="1336">
        <v>0.93700000000000006</v>
      </c>
      <c r="F3763" s="644">
        <f t="shared" si="120"/>
        <v>0.94299999999999995</v>
      </c>
      <c r="G3763" s="748" t="s">
        <v>280</v>
      </c>
      <c r="H3763" s="1337">
        <v>0.33</v>
      </c>
      <c r="I3763" s="338"/>
    </row>
    <row r="3764" spans="2:9">
      <c r="B3764" s="651" t="s">
        <v>26</v>
      </c>
      <c r="C3764" s="1356">
        <v>8209</v>
      </c>
      <c r="D3764" s="747" t="str">
        <f t="shared" si="119"/>
        <v>KY8209</v>
      </c>
      <c r="E3764" s="1336">
        <v>0.85299999999999998</v>
      </c>
      <c r="F3764" s="644">
        <f t="shared" si="120"/>
        <v>0.86799999999999999</v>
      </c>
      <c r="G3764" s="748" t="s">
        <v>280</v>
      </c>
      <c r="H3764" s="1337">
        <v>0.34</v>
      </c>
      <c r="I3764" s="338"/>
    </row>
    <row r="3765" spans="2:9">
      <c r="B3765" s="651" t="s">
        <v>26</v>
      </c>
      <c r="C3765" s="1356">
        <v>8215</v>
      </c>
      <c r="D3765" s="747" t="str">
        <f t="shared" si="119"/>
        <v>KY8215</v>
      </c>
      <c r="E3765" s="1336">
        <v>0.9</v>
      </c>
      <c r="F3765" s="644">
        <f t="shared" si="120"/>
        <v>0.91</v>
      </c>
      <c r="G3765" s="748" t="s">
        <v>280</v>
      </c>
      <c r="H3765" s="1337">
        <v>0.39</v>
      </c>
      <c r="I3765" s="338"/>
    </row>
    <row r="3766" spans="2:9">
      <c r="B3766" s="651" t="s">
        <v>26</v>
      </c>
      <c r="C3766" s="1356">
        <v>8227</v>
      </c>
      <c r="D3766" s="747" t="str">
        <f t="shared" si="119"/>
        <v>KY8227</v>
      </c>
      <c r="E3766" s="1336">
        <v>1.3049999999999999</v>
      </c>
      <c r="F3766" s="644">
        <f t="shared" si="120"/>
        <v>1.2749999999999999</v>
      </c>
      <c r="G3766" s="748" t="s">
        <v>280</v>
      </c>
      <c r="H3766" s="1337">
        <v>0.31</v>
      </c>
      <c r="I3766" s="338"/>
    </row>
    <row r="3767" spans="2:9">
      <c r="B3767" s="651" t="s">
        <v>26</v>
      </c>
      <c r="C3767" s="1356">
        <v>8232</v>
      </c>
      <c r="D3767" s="747" t="str">
        <f t="shared" si="119"/>
        <v>KY8232</v>
      </c>
      <c r="E3767" s="1336">
        <v>1.0289999999999999</v>
      </c>
      <c r="F3767" s="644">
        <f t="shared" si="120"/>
        <v>1.026</v>
      </c>
      <c r="G3767" s="748" t="s">
        <v>280</v>
      </c>
      <c r="H3767" s="1337">
        <v>0.66</v>
      </c>
      <c r="I3767" s="338"/>
    </row>
    <row r="3768" spans="2:9">
      <c r="B3768" s="651" t="s">
        <v>26</v>
      </c>
      <c r="C3768" s="1356">
        <v>8233</v>
      </c>
      <c r="D3768" s="747" t="str">
        <f t="shared" si="119"/>
        <v>KY8233</v>
      </c>
      <c r="E3768" s="1336">
        <v>1.165</v>
      </c>
      <c r="F3768" s="644">
        <f t="shared" si="120"/>
        <v>1.149</v>
      </c>
      <c r="G3768" s="748" t="s">
        <v>280</v>
      </c>
      <c r="H3768" s="1337">
        <v>0.51</v>
      </c>
      <c r="I3768" s="338"/>
    </row>
    <row r="3769" spans="2:9">
      <c r="B3769" s="651" t="s">
        <v>26</v>
      </c>
      <c r="C3769" s="1356">
        <v>8235</v>
      </c>
      <c r="D3769" s="747" t="str">
        <f t="shared" si="119"/>
        <v>KY8235</v>
      </c>
      <c r="E3769" s="1336">
        <v>0.93</v>
      </c>
      <c r="F3769" s="644">
        <f t="shared" si="120"/>
        <v>0.93700000000000006</v>
      </c>
      <c r="G3769" s="748" t="s">
        <v>280</v>
      </c>
      <c r="H3769" s="1337">
        <v>0.53</v>
      </c>
      <c r="I3769" s="338"/>
    </row>
    <row r="3770" spans="2:9">
      <c r="B3770" s="651" t="s">
        <v>26</v>
      </c>
      <c r="C3770" s="1356">
        <v>8263</v>
      </c>
      <c r="D3770" s="747" t="str">
        <f t="shared" si="119"/>
        <v>KY8263</v>
      </c>
      <c r="E3770" s="1336">
        <v>1.0429999999999999</v>
      </c>
      <c r="F3770" s="644">
        <f t="shared" si="120"/>
        <v>1.0389999999999999</v>
      </c>
      <c r="G3770" s="748" t="s">
        <v>280</v>
      </c>
      <c r="H3770" s="1337">
        <v>0.38</v>
      </c>
      <c r="I3770" s="338"/>
    </row>
    <row r="3771" spans="2:9">
      <c r="B3771" s="651" t="s">
        <v>26</v>
      </c>
      <c r="C3771" s="1356">
        <v>8264</v>
      </c>
      <c r="D3771" s="747" t="str">
        <f t="shared" si="119"/>
        <v>KY8264</v>
      </c>
      <c r="E3771" s="1336">
        <v>0.82099999999999995</v>
      </c>
      <c r="F3771" s="644">
        <f t="shared" si="120"/>
        <v>0.83899999999999997</v>
      </c>
      <c r="G3771" s="748" t="s">
        <v>280</v>
      </c>
      <c r="H3771" s="1337">
        <v>0.49</v>
      </c>
      <c r="I3771" s="338"/>
    </row>
    <row r="3772" spans="2:9">
      <c r="B3772" s="651" t="s">
        <v>26</v>
      </c>
      <c r="C3772" s="1356">
        <v>8265</v>
      </c>
      <c r="D3772" s="747" t="str">
        <f t="shared" si="119"/>
        <v>KY8265</v>
      </c>
      <c r="E3772" s="1336">
        <v>1.0169999999999999</v>
      </c>
      <c r="F3772" s="644">
        <f t="shared" si="120"/>
        <v>1.0149999999999999</v>
      </c>
      <c r="G3772" s="748" t="s">
        <v>280</v>
      </c>
      <c r="H3772" s="1337">
        <v>0.44</v>
      </c>
      <c r="I3772" s="338"/>
    </row>
    <row r="3773" spans="2:9">
      <c r="B3773" s="651" t="s">
        <v>26</v>
      </c>
      <c r="C3773" s="1356">
        <v>8279</v>
      </c>
      <c r="D3773" s="747" t="str">
        <f t="shared" si="119"/>
        <v>KY8279</v>
      </c>
      <c r="E3773" s="1336">
        <v>1.1299999999999999</v>
      </c>
      <c r="F3773" s="644">
        <f t="shared" si="120"/>
        <v>1.117</v>
      </c>
      <c r="G3773" s="748" t="s">
        <v>280</v>
      </c>
      <c r="H3773" s="1337">
        <v>0.66</v>
      </c>
      <c r="I3773" s="338"/>
    </row>
    <row r="3774" spans="2:9">
      <c r="B3774" s="651" t="s">
        <v>26</v>
      </c>
      <c r="C3774" s="1356">
        <v>8288</v>
      </c>
      <c r="D3774" s="747" t="str">
        <f t="shared" si="119"/>
        <v>KY8288</v>
      </c>
      <c r="E3774" s="1336">
        <v>0.74399999999999999</v>
      </c>
      <c r="F3774" s="644">
        <f t="shared" si="120"/>
        <v>0.77</v>
      </c>
      <c r="G3774" s="748" t="s">
        <v>280</v>
      </c>
      <c r="H3774" s="1337">
        <v>0.55000000000000004</v>
      </c>
      <c r="I3774" s="338"/>
    </row>
    <row r="3775" spans="2:9">
      <c r="B3775" s="651" t="s">
        <v>26</v>
      </c>
      <c r="C3775" s="1356">
        <v>8291</v>
      </c>
      <c r="D3775" s="747" t="str">
        <f t="shared" si="119"/>
        <v>KY8291</v>
      </c>
      <c r="E3775" s="1336">
        <v>0.88100000000000001</v>
      </c>
      <c r="F3775" s="644">
        <f t="shared" si="120"/>
        <v>0.89300000000000002</v>
      </c>
      <c r="G3775" s="748" t="s">
        <v>280</v>
      </c>
      <c r="H3775" s="1337">
        <v>0.33</v>
      </c>
      <c r="I3775" s="338"/>
    </row>
    <row r="3776" spans="2:9">
      <c r="B3776" s="651" t="s">
        <v>26</v>
      </c>
      <c r="C3776" s="1356">
        <v>8292</v>
      </c>
      <c r="D3776" s="747" t="str">
        <f t="shared" si="119"/>
        <v>KY8292</v>
      </c>
      <c r="E3776" s="1336">
        <v>0.998</v>
      </c>
      <c r="F3776" s="644">
        <f t="shared" si="120"/>
        <v>0.998</v>
      </c>
      <c r="G3776" s="748" t="s">
        <v>280</v>
      </c>
      <c r="H3776" s="1337">
        <v>0.33</v>
      </c>
      <c r="I3776" s="338"/>
    </row>
    <row r="3777" spans="2:9">
      <c r="B3777" s="651" t="s">
        <v>26</v>
      </c>
      <c r="C3777" s="1356">
        <v>8293</v>
      </c>
      <c r="D3777" s="747" t="str">
        <f t="shared" si="119"/>
        <v>KY8293</v>
      </c>
      <c r="E3777" s="1336">
        <v>0.69</v>
      </c>
      <c r="F3777" s="644">
        <f t="shared" si="120"/>
        <v>0.72099999999999997</v>
      </c>
      <c r="G3777" s="748" t="s">
        <v>280</v>
      </c>
      <c r="H3777" s="1337">
        <v>0.99</v>
      </c>
      <c r="I3777" s="338"/>
    </row>
    <row r="3778" spans="2:9">
      <c r="B3778" s="651" t="s">
        <v>26</v>
      </c>
      <c r="C3778" s="1356">
        <v>8304</v>
      </c>
      <c r="D3778" s="747" t="str">
        <f t="shared" si="119"/>
        <v>KY8304</v>
      </c>
      <c r="E3778" s="1336">
        <v>0.97599999999999998</v>
      </c>
      <c r="F3778" s="644">
        <f t="shared" si="120"/>
        <v>0.97799999999999998</v>
      </c>
      <c r="G3778" s="748" t="s">
        <v>280</v>
      </c>
      <c r="H3778" s="1337">
        <v>0.35</v>
      </c>
      <c r="I3778" s="338"/>
    </row>
    <row r="3779" spans="2:9">
      <c r="B3779" s="651" t="s">
        <v>26</v>
      </c>
      <c r="C3779" s="1356">
        <v>8350</v>
      </c>
      <c r="D3779" s="747" t="str">
        <f t="shared" si="119"/>
        <v>KY8350</v>
      </c>
      <c r="E3779" s="1336">
        <v>1.24</v>
      </c>
      <c r="F3779" s="644">
        <f t="shared" si="120"/>
        <v>1.216</v>
      </c>
      <c r="G3779" s="748" t="s">
        <v>280</v>
      </c>
      <c r="H3779" s="1337">
        <v>0.6</v>
      </c>
      <c r="I3779" s="338"/>
    </row>
    <row r="3780" spans="2:9">
      <c r="B3780" s="651" t="s">
        <v>26</v>
      </c>
      <c r="C3780" s="1356">
        <v>8380</v>
      </c>
      <c r="D3780" s="747" t="str">
        <f t="shared" si="119"/>
        <v>KY8380</v>
      </c>
      <c r="E3780" s="1336">
        <v>0.98799999999999999</v>
      </c>
      <c r="F3780" s="644">
        <f t="shared" si="120"/>
        <v>0.98899999999999999</v>
      </c>
      <c r="G3780" s="748" t="s">
        <v>280</v>
      </c>
      <c r="H3780" s="1337">
        <v>0.35</v>
      </c>
      <c r="I3780" s="338"/>
    </row>
    <row r="3781" spans="2:9">
      <c r="B3781" s="651" t="s">
        <v>26</v>
      </c>
      <c r="C3781" s="1356">
        <v>8381</v>
      </c>
      <c r="D3781" s="747" t="str">
        <f t="shared" si="119"/>
        <v>KY8381</v>
      </c>
      <c r="E3781" s="1336">
        <v>0.86299999999999999</v>
      </c>
      <c r="F3781" s="644">
        <f t="shared" si="120"/>
        <v>0.877</v>
      </c>
      <c r="G3781" s="748" t="s">
        <v>280</v>
      </c>
      <c r="H3781" s="1337">
        <v>0.33</v>
      </c>
      <c r="I3781" s="338"/>
    </row>
    <row r="3782" spans="2:9">
      <c r="B3782" s="651" t="s">
        <v>26</v>
      </c>
      <c r="C3782" s="1356">
        <v>8385</v>
      </c>
      <c r="D3782" s="747" t="str">
        <f t="shared" si="119"/>
        <v>KY8385</v>
      </c>
      <c r="E3782" s="1336">
        <v>0.92700000000000005</v>
      </c>
      <c r="F3782" s="644">
        <f t="shared" si="120"/>
        <v>0.93400000000000005</v>
      </c>
      <c r="G3782" s="748" t="s">
        <v>280</v>
      </c>
      <c r="H3782" s="1337">
        <v>0.37</v>
      </c>
      <c r="I3782" s="338"/>
    </row>
    <row r="3783" spans="2:9">
      <c r="B3783" s="651" t="s">
        <v>26</v>
      </c>
      <c r="C3783" s="1356">
        <v>8392</v>
      </c>
      <c r="D3783" s="747" t="str">
        <f t="shared" si="119"/>
        <v>KY8392</v>
      </c>
      <c r="E3783" s="1336">
        <v>0.79400000000000004</v>
      </c>
      <c r="F3783" s="644">
        <f t="shared" si="120"/>
        <v>0.81499999999999995</v>
      </c>
      <c r="G3783" s="748" t="s">
        <v>280</v>
      </c>
      <c r="H3783" s="1337">
        <v>0.62</v>
      </c>
      <c r="I3783" s="338"/>
    </row>
    <row r="3784" spans="2:9">
      <c r="B3784" s="651" t="s">
        <v>26</v>
      </c>
      <c r="C3784" s="1356">
        <v>8393</v>
      </c>
      <c r="D3784" s="747" t="str">
        <f t="shared" si="119"/>
        <v>KY8393</v>
      </c>
      <c r="E3784" s="1336">
        <v>1.02</v>
      </c>
      <c r="F3784" s="644">
        <f t="shared" si="120"/>
        <v>1.018</v>
      </c>
      <c r="G3784" s="748" t="s">
        <v>280</v>
      </c>
      <c r="H3784" s="1337">
        <v>0.28999999999999998</v>
      </c>
      <c r="I3784" s="338"/>
    </row>
    <row r="3785" spans="2:9">
      <c r="B3785" s="651" t="s">
        <v>26</v>
      </c>
      <c r="C3785" s="1356">
        <v>8500</v>
      </c>
      <c r="D3785" s="747" t="str">
        <f t="shared" si="119"/>
        <v>KY8500</v>
      </c>
      <c r="E3785" s="1336">
        <v>1.0069999999999999</v>
      </c>
      <c r="F3785" s="644">
        <f t="shared" si="120"/>
        <v>1.006</v>
      </c>
      <c r="G3785" s="748" t="s">
        <v>280</v>
      </c>
      <c r="H3785" s="1337">
        <v>0.4</v>
      </c>
      <c r="I3785" s="338"/>
    </row>
    <row r="3786" spans="2:9">
      <c r="B3786" s="651" t="s">
        <v>26</v>
      </c>
      <c r="C3786" s="1356">
        <v>8601</v>
      </c>
      <c r="D3786" s="747" t="str">
        <f t="shared" si="119"/>
        <v>KY8601</v>
      </c>
      <c r="E3786" s="1336">
        <v>1.2749999999999999</v>
      </c>
      <c r="F3786" s="644">
        <f t="shared" si="120"/>
        <v>1.248</v>
      </c>
      <c r="G3786" s="748" t="s">
        <v>280</v>
      </c>
      <c r="H3786" s="1337">
        <v>0.05</v>
      </c>
      <c r="I3786" s="338"/>
    </row>
    <row r="3787" spans="2:9">
      <c r="B3787" s="651" t="s">
        <v>26</v>
      </c>
      <c r="C3787" s="1356">
        <v>8602</v>
      </c>
      <c r="D3787" s="747" t="str">
        <f t="shared" ref="D3787:D3850" si="121">B3787&amp;TEXT(C3787,"0000")</f>
        <v>KY8602</v>
      </c>
      <c r="E3787" s="1336">
        <v>0.92300000000000004</v>
      </c>
      <c r="F3787" s="644">
        <f t="shared" ref="F3787:F3850" si="122">IF(E3787="NA","NA",ROUND((E3787-1)*0.9+1,3))</f>
        <v>0.93100000000000005</v>
      </c>
      <c r="G3787" s="748" t="s">
        <v>280</v>
      </c>
      <c r="H3787" s="1337">
        <v>7.0000000000000007E-2</v>
      </c>
      <c r="I3787" s="338"/>
    </row>
    <row r="3788" spans="2:9">
      <c r="B3788" s="651" t="s">
        <v>26</v>
      </c>
      <c r="C3788" s="1356">
        <v>8603</v>
      </c>
      <c r="D3788" s="747" t="str">
        <f t="shared" si="121"/>
        <v>KY8603</v>
      </c>
      <c r="E3788" s="1336">
        <v>0.98299999999999998</v>
      </c>
      <c r="F3788" s="644">
        <f t="shared" si="122"/>
        <v>0.98499999999999999</v>
      </c>
      <c r="G3788" s="748" t="s">
        <v>280</v>
      </c>
      <c r="H3788" s="1337">
        <v>0.05</v>
      </c>
      <c r="I3788" s="338"/>
    </row>
    <row r="3789" spans="2:9">
      <c r="B3789" s="651" t="s">
        <v>26</v>
      </c>
      <c r="C3789" s="1356">
        <v>8606</v>
      </c>
      <c r="D3789" s="747" t="str">
        <f t="shared" si="121"/>
        <v>KY8606</v>
      </c>
      <c r="E3789" s="1336">
        <v>0.86099999999999999</v>
      </c>
      <c r="F3789" s="644">
        <f t="shared" si="122"/>
        <v>0.875</v>
      </c>
      <c r="G3789" s="748" t="s">
        <v>280</v>
      </c>
      <c r="H3789" s="1337">
        <v>0.34</v>
      </c>
      <c r="I3789" s="338"/>
    </row>
    <row r="3790" spans="2:9">
      <c r="B3790" s="651" t="s">
        <v>26</v>
      </c>
      <c r="C3790" s="1356">
        <v>8709</v>
      </c>
      <c r="D3790" s="747" t="str">
        <f t="shared" si="121"/>
        <v>KY8709</v>
      </c>
      <c r="E3790" s="1336">
        <v>1.601</v>
      </c>
      <c r="F3790" s="644">
        <f t="shared" si="122"/>
        <v>1.5409999999999999</v>
      </c>
      <c r="G3790" s="748" t="s">
        <v>280</v>
      </c>
      <c r="H3790" s="1337">
        <v>0.84</v>
      </c>
      <c r="I3790" s="338"/>
    </row>
    <row r="3791" spans="2:9">
      <c r="B3791" s="651" t="s">
        <v>26</v>
      </c>
      <c r="C3791" s="1356">
        <v>8719</v>
      </c>
      <c r="D3791" s="747" t="str">
        <f t="shared" si="121"/>
        <v>KY8719</v>
      </c>
      <c r="E3791" s="1336">
        <v>0.86099999999999999</v>
      </c>
      <c r="F3791" s="644">
        <f t="shared" si="122"/>
        <v>0.875</v>
      </c>
      <c r="G3791" s="748" t="s">
        <v>280</v>
      </c>
      <c r="H3791" s="1337">
        <v>0.33</v>
      </c>
      <c r="I3791" s="338"/>
    </row>
    <row r="3792" spans="2:9">
      <c r="B3792" s="651" t="s">
        <v>26</v>
      </c>
      <c r="C3792" s="1356">
        <v>8720</v>
      </c>
      <c r="D3792" s="747" t="str">
        <f t="shared" si="121"/>
        <v>KY8720</v>
      </c>
      <c r="E3792" s="1336">
        <v>0.88200000000000001</v>
      </c>
      <c r="F3792" s="644">
        <f t="shared" si="122"/>
        <v>0.89400000000000002</v>
      </c>
      <c r="G3792" s="748" t="s">
        <v>280</v>
      </c>
      <c r="H3792" s="1337">
        <v>0.28999999999999998</v>
      </c>
      <c r="I3792" s="338"/>
    </row>
    <row r="3793" spans="2:9">
      <c r="B3793" s="651" t="s">
        <v>26</v>
      </c>
      <c r="C3793" s="1356">
        <v>8721</v>
      </c>
      <c r="D3793" s="747" t="str">
        <f t="shared" si="121"/>
        <v>KY8721</v>
      </c>
      <c r="E3793" s="1336">
        <v>0.875</v>
      </c>
      <c r="F3793" s="644">
        <f t="shared" si="122"/>
        <v>0.88800000000000001</v>
      </c>
      <c r="G3793" s="748" t="s">
        <v>280</v>
      </c>
      <c r="H3793" s="1337">
        <v>0.05</v>
      </c>
      <c r="I3793" s="338"/>
    </row>
    <row r="3794" spans="2:9">
      <c r="B3794" s="651" t="s">
        <v>26</v>
      </c>
      <c r="C3794" s="1356">
        <v>8723</v>
      </c>
      <c r="D3794" s="747" t="str">
        <f t="shared" si="121"/>
        <v>KY8723</v>
      </c>
      <c r="E3794" s="1336">
        <v>1.3140000000000001</v>
      </c>
      <c r="F3794" s="644">
        <f t="shared" si="122"/>
        <v>1.2829999999999999</v>
      </c>
      <c r="G3794" s="748" t="s">
        <v>280</v>
      </c>
      <c r="H3794" s="1337">
        <v>0.05</v>
      </c>
      <c r="I3794" s="338"/>
    </row>
    <row r="3795" spans="2:9">
      <c r="B3795" s="651" t="s">
        <v>26</v>
      </c>
      <c r="C3795" s="1356">
        <v>8725</v>
      </c>
      <c r="D3795" s="747" t="str">
        <f t="shared" si="121"/>
        <v>KY8725</v>
      </c>
      <c r="E3795" s="1336">
        <v>0.84399999999999997</v>
      </c>
      <c r="F3795" s="644">
        <f t="shared" si="122"/>
        <v>0.86</v>
      </c>
      <c r="G3795" s="748" t="s">
        <v>280</v>
      </c>
      <c r="H3795" s="1337">
        <v>0.34</v>
      </c>
      <c r="I3795" s="338"/>
    </row>
    <row r="3796" spans="2:9">
      <c r="B3796" s="651" t="s">
        <v>26</v>
      </c>
      <c r="C3796" s="1356">
        <v>8726</v>
      </c>
      <c r="D3796" s="747" t="str">
        <f t="shared" si="121"/>
        <v>KY8726</v>
      </c>
      <c r="E3796" s="1336">
        <v>1.0840000000000001</v>
      </c>
      <c r="F3796" s="644">
        <f t="shared" si="122"/>
        <v>1.0760000000000001</v>
      </c>
      <c r="G3796" s="748" t="s">
        <v>280</v>
      </c>
      <c r="H3796" s="1337">
        <v>0.16</v>
      </c>
      <c r="I3796" s="338"/>
    </row>
    <row r="3797" spans="2:9">
      <c r="B3797" s="651" t="s">
        <v>26</v>
      </c>
      <c r="C3797" s="1356">
        <v>8734</v>
      </c>
      <c r="D3797" s="747" t="str">
        <f t="shared" si="121"/>
        <v>KY8734</v>
      </c>
      <c r="E3797" s="1336">
        <v>1.0840000000000001</v>
      </c>
      <c r="F3797" s="644">
        <f t="shared" si="122"/>
        <v>1.0760000000000001</v>
      </c>
      <c r="G3797" s="748" t="s">
        <v>280</v>
      </c>
      <c r="H3797" s="1337">
        <v>0.16</v>
      </c>
      <c r="I3797" s="338"/>
    </row>
    <row r="3798" spans="2:9">
      <c r="B3798" s="651" t="s">
        <v>26</v>
      </c>
      <c r="C3798" s="1356">
        <v>8737</v>
      </c>
      <c r="D3798" s="747" t="str">
        <f t="shared" si="121"/>
        <v>KY8737</v>
      </c>
      <c r="E3798" s="1336">
        <v>1.0840000000000001</v>
      </c>
      <c r="F3798" s="644">
        <f t="shared" si="122"/>
        <v>1.0760000000000001</v>
      </c>
      <c r="G3798" s="748" t="s">
        <v>280</v>
      </c>
      <c r="H3798" s="1337">
        <v>0.16</v>
      </c>
      <c r="I3798" s="338"/>
    </row>
    <row r="3799" spans="2:9">
      <c r="B3799" s="651" t="s">
        <v>26</v>
      </c>
      <c r="C3799" s="1356">
        <v>8738</v>
      </c>
      <c r="D3799" s="747" t="str">
        <f t="shared" si="121"/>
        <v>KY8738</v>
      </c>
      <c r="E3799" s="1336">
        <v>1.0840000000000001</v>
      </c>
      <c r="F3799" s="644">
        <f t="shared" si="122"/>
        <v>1.0760000000000001</v>
      </c>
      <c r="G3799" s="748" t="s">
        <v>280</v>
      </c>
      <c r="H3799" s="1337">
        <v>0.16</v>
      </c>
      <c r="I3799" s="338"/>
    </row>
    <row r="3800" spans="2:9">
      <c r="B3800" s="651" t="s">
        <v>26</v>
      </c>
      <c r="C3800" s="1356">
        <v>8742</v>
      </c>
      <c r="D3800" s="747" t="str">
        <f t="shared" si="121"/>
        <v>KY8742</v>
      </c>
      <c r="E3800" s="1336">
        <v>1.2150000000000001</v>
      </c>
      <c r="F3800" s="644">
        <f t="shared" si="122"/>
        <v>1.194</v>
      </c>
      <c r="G3800" s="748" t="s">
        <v>280</v>
      </c>
      <c r="H3800" s="1337">
        <v>0.05</v>
      </c>
      <c r="I3800" s="338"/>
    </row>
    <row r="3801" spans="2:9">
      <c r="B3801" s="651" t="s">
        <v>26</v>
      </c>
      <c r="C3801" s="1356">
        <v>8745</v>
      </c>
      <c r="D3801" s="747" t="str">
        <f t="shared" si="121"/>
        <v>KY8745</v>
      </c>
      <c r="E3801" s="1336">
        <v>0.86499999999999999</v>
      </c>
      <c r="F3801" s="644">
        <f t="shared" si="122"/>
        <v>0.879</v>
      </c>
      <c r="G3801" s="748" t="s">
        <v>280</v>
      </c>
      <c r="H3801" s="1337">
        <v>0.35</v>
      </c>
      <c r="I3801" s="338"/>
    </row>
    <row r="3802" spans="2:9">
      <c r="B3802" s="651" t="s">
        <v>26</v>
      </c>
      <c r="C3802" s="1356">
        <v>8748</v>
      </c>
      <c r="D3802" s="747" t="str">
        <f t="shared" si="121"/>
        <v>KY8748</v>
      </c>
      <c r="E3802" s="1336">
        <v>1.119</v>
      </c>
      <c r="F3802" s="644">
        <f t="shared" si="122"/>
        <v>1.107</v>
      </c>
      <c r="G3802" s="748" t="s">
        <v>280</v>
      </c>
      <c r="H3802" s="1337">
        <v>0.05</v>
      </c>
      <c r="I3802" s="338"/>
    </row>
    <row r="3803" spans="2:9">
      <c r="B3803" s="651" t="s">
        <v>26</v>
      </c>
      <c r="C3803" s="1356">
        <v>8755</v>
      </c>
      <c r="D3803" s="747" t="str">
        <f t="shared" si="121"/>
        <v>KY8755</v>
      </c>
      <c r="E3803" s="1336">
        <v>1.0980000000000001</v>
      </c>
      <c r="F3803" s="644">
        <f t="shared" si="122"/>
        <v>1.0880000000000001</v>
      </c>
      <c r="G3803" s="748" t="s">
        <v>280</v>
      </c>
      <c r="H3803" s="1337">
        <v>0.05</v>
      </c>
      <c r="I3803" s="338"/>
    </row>
    <row r="3804" spans="2:9">
      <c r="B3804" s="651" t="s">
        <v>26</v>
      </c>
      <c r="C3804" s="1356">
        <v>8799</v>
      </c>
      <c r="D3804" s="747" t="str">
        <f t="shared" si="121"/>
        <v>KY8799</v>
      </c>
      <c r="E3804" s="1336">
        <v>0.94099999999999995</v>
      </c>
      <c r="F3804" s="644">
        <f t="shared" si="122"/>
        <v>0.94699999999999995</v>
      </c>
      <c r="G3804" s="748" t="s">
        <v>280</v>
      </c>
      <c r="H3804" s="1337">
        <v>0.05</v>
      </c>
      <c r="I3804" s="338"/>
    </row>
    <row r="3805" spans="2:9">
      <c r="B3805" s="651" t="s">
        <v>26</v>
      </c>
      <c r="C3805" s="1356">
        <v>8800</v>
      </c>
      <c r="D3805" s="747" t="str">
        <f t="shared" si="121"/>
        <v>KY8800</v>
      </c>
      <c r="E3805" s="1336">
        <v>0.872</v>
      </c>
      <c r="F3805" s="644">
        <f t="shared" si="122"/>
        <v>0.88500000000000001</v>
      </c>
      <c r="G3805" s="748" t="s">
        <v>280</v>
      </c>
      <c r="H3805" s="1337">
        <v>0.11</v>
      </c>
      <c r="I3805" s="338"/>
    </row>
    <row r="3806" spans="2:9">
      <c r="B3806" s="651" t="s">
        <v>26</v>
      </c>
      <c r="C3806" s="1356">
        <v>8803</v>
      </c>
      <c r="D3806" s="747" t="str">
        <f t="shared" si="121"/>
        <v>KY8803</v>
      </c>
      <c r="E3806" s="1336">
        <v>0.92</v>
      </c>
      <c r="F3806" s="644">
        <f t="shared" si="122"/>
        <v>0.92800000000000005</v>
      </c>
      <c r="G3806" s="748" t="s">
        <v>280</v>
      </c>
      <c r="H3806" s="1337">
        <v>0.05</v>
      </c>
      <c r="I3806" s="338"/>
    </row>
    <row r="3807" spans="2:9">
      <c r="B3807" s="651" t="s">
        <v>26</v>
      </c>
      <c r="C3807" s="1356">
        <v>8805</v>
      </c>
      <c r="D3807" s="747" t="str">
        <f t="shared" si="121"/>
        <v>KY8805</v>
      </c>
      <c r="E3807" s="1336">
        <v>0.81</v>
      </c>
      <c r="F3807" s="644">
        <f t="shared" si="122"/>
        <v>0.82899999999999996</v>
      </c>
      <c r="G3807" s="748" t="s">
        <v>280</v>
      </c>
      <c r="H3807" s="1337">
        <v>0.1</v>
      </c>
      <c r="I3807" s="338"/>
    </row>
    <row r="3808" spans="2:9">
      <c r="B3808" s="651" t="s">
        <v>26</v>
      </c>
      <c r="C3808" s="1356">
        <v>8810</v>
      </c>
      <c r="D3808" s="747" t="str">
        <f t="shared" si="121"/>
        <v>KY8810</v>
      </c>
      <c r="E3808" s="1336">
        <v>1.018</v>
      </c>
      <c r="F3808" s="644">
        <f t="shared" si="122"/>
        <v>1.016</v>
      </c>
      <c r="G3808" s="748" t="s">
        <v>280</v>
      </c>
      <c r="H3808" s="1337">
        <v>0.05</v>
      </c>
      <c r="I3808" s="338"/>
    </row>
    <row r="3809" spans="2:9">
      <c r="B3809" s="651" t="s">
        <v>26</v>
      </c>
      <c r="C3809" s="1356">
        <v>8814</v>
      </c>
      <c r="D3809" s="747" t="str">
        <f t="shared" si="121"/>
        <v>KY8814</v>
      </c>
      <c r="E3809" s="1336">
        <v>0.81</v>
      </c>
      <c r="F3809" s="644">
        <f t="shared" si="122"/>
        <v>0.82899999999999996</v>
      </c>
      <c r="G3809" s="748" t="s">
        <v>280</v>
      </c>
      <c r="H3809" s="1337">
        <v>0.1</v>
      </c>
      <c r="I3809" s="338"/>
    </row>
    <row r="3810" spans="2:9">
      <c r="B3810" s="651" t="s">
        <v>26</v>
      </c>
      <c r="C3810" s="1356">
        <v>8815</v>
      </c>
      <c r="D3810" s="747" t="str">
        <f t="shared" si="121"/>
        <v>KY8815</v>
      </c>
      <c r="E3810" s="1336">
        <v>0.81</v>
      </c>
      <c r="F3810" s="644">
        <f t="shared" si="122"/>
        <v>0.82899999999999996</v>
      </c>
      <c r="G3810" s="748" t="s">
        <v>280</v>
      </c>
      <c r="H3810" s="1337">
        <v>0.1</v>
      </c>
      <c r="I3810" s="338"/>
    </row>
    <row r="3811" spans="2:9">
      <c r="B3811" s="651" t="s">
        <v>26</v>
      </c>
      <c r="C3811" s="1356">
        <v>8820</v>
      </c>
      <c r="D3811" s="747" t="str">
        <f t="shared" si="121"/>
        <v>KY8820</v>
      </c>
      <c r="E3811" s="1336">
        <v>1.2370000000000001</v>
      </c>
      <c r="F3811" s="644">
        <f t="shared" si="122"/>
        <v>1.2130000000000001</v>
      </c>
      <c r="G3811" s="748" t="s">
        <v>280</v>
      </c>
      <c r="H3811" s="1337">
        <v>0.05</v>
      </c>
      <c r="I3811" s="338"/>
    </row>
    <row r="3812" spans="2:9">
      <c r="B3812" s="651" t="s">
        <v>26</v>
      </c>
      <c r="C3812" s="1356">
        <v>8824</v>
      </c>
      <c r="D3812" s="747" t="str">
        <f t="shared" si="121"/>
        <v>KY8824</v>
      </c>
      <c r="E3812" s="1336">
        <v>0.80300000000000005</v>
      </c>
      <c r="F3812" s="644">
        <f t="shared" si="122"/>
        <v>0.82299999999999995</v>
      </c>
      <c r="G3812" s="748" t="s">
        <v>280</v>
      </c>
      <c r="H3812" s="1337">
        <v>0.39</v>
      </c>
      <c r="I3812" s="338"/>
    </row>
    <row r="3813" spans="2:9">
      <c r="B3813" s="651" t="s">
        <v>26</v>
      </c>
      <c r="C3813" s="1356">
        <v>8826</v>
      </c>
      <c r="D3813" s="747" t="str">
        <f t="shared" si="121"/>
        <v>KY8826</v>
      </c>
      <c r="E3813" s="1336">
        <v>0.80700000000000005</v>
      </c>
      <c r="F3813" s="644">
        <f t="shared" si="122"/>
        <v>0.82599999999999996</v>
      </c>
      <c r="G3813" s="748" t="s">
        <v>280</v>
      </c>
      <c r="H3813" s="1337">
        <v>0.35</v>
      </c>
      <c r="I3813" s="338"/>
    </row>
    <row r="3814" spans="2:9">
      <c r="B3814" s="651" t="s">
        <v>26</v>
      </c>
      <c r="C3814" s="1356">
        <v>8831</v>
      </c>
      <c r="D3814" s="747" t="str">
        <f t="shared" si="121"/>
        <v>KY8831</v>
      </c>
      <c r="E3814" s="1336">
        <v>0.79200000000000004</v>
      </c>
      <c r="F3814" s="644">
        <f t="shared" si="122"/>
        <v>0.81299999999999994</v>
      </c>
      <c r="G3814" s="748" t="s">
        <v>280</v>
      </c>
      <c r="H3814" s="1337">
        <v>0.25</v>
      </c>
      <c r="I3814" s="338"/>
    </row>
    <row r="3815" spans="2:9">
      <c r="B3815" s="651" t="s">
        <v>26</v>
      </c>
      <c r="C3815" s="1356">
        <v>8832</v>
      </c>
      <c r="D3815" s="747" t="str">
        <f t="shared" si="121"/>
        <v>KY8832</v>
      </c>
      <c r="E3815" s="1336">
        <v>1.113</v>
      </c>
      <c r="F3815" s="644">
        <f t="shared" si="122"/>
        <v>1.1020000000000001</v>
      </c>
      <c r="G3815" s="748" t="s">
        <v>280</v>
      </c>
      <c r="H3815" s="1337">
        <v>0.05</v>
      </c>
      <c r="I3815" s="338"/>
    </row>
    <row r="3816" spans="2:9">
      <c r="B3816" s="651" t="s">
        <v>26</v>
      </c>
      <c r="C3816" s="1356">
        <v>8833</v>
      </c>
      <c r="D3816" s="747" t="str">
        <f t="shared" si="121"/>
        <v>KY8833</v>
      </c>
      <c r="E3816" s="1336">
        <v>0.67700000000000005</v>
      </c>
      <c r="F3816" s="644">
        <f t="shared" si="122"/>
        <v>0.70899999999999996</v>
      </c>
      <c r="G3816" s="748" t="s">
        <v>280</v>
      </c>
      <c r="H3816" s="1337">
        <v>0.17</v>
      </c>
      <c r="I3816" s="338"/>
    </row>
    <row r="3817" spans="2:9">
      <c r="B3817" s="651" t="s">
        <v>26</v>
      </c>
      <c r="C3817" s="1356">
        <v>8835</v>
      </c>
      <c r="D3817" s="747" t="str">
        <f t="shared" si="121"/>
        <v>KY8835</v>
      </c>
      <c r="E3817" s="1336">
        <v>0.80300000000000005</v>
      </c>
      <c r="F3817" s="644">
        <f t="shared" si="122"/>
        <v>0.82299999999999995</v>
      </c>
      <c r="G3817" s="748" t="s">
        <v>280</v>
      </c>
      <c r="H3817" s="1337">
        <v>0.4</v>
      </c>
      <c r="I3817" s="338"/>
    </row>
    <row r="3818" spans="2:9">
      <c r="B3818" s="651" t="s">
        <v>26</v>
      </c>
      <c r="C3818" s="1356">
        <v>8842</v>
      </c>
      <c r="D3818" s="747" t="str">
        <f t="shared" si="121"/>
        <v>KY8842</v>
      </c>
      <c r="E3818" s="1336">
        <v>0.73699999999999999</v>
      </c>
      <c r="F3818" s="644">
        <f t="shared" si="122"/>
        <v>0.76300000000000001</v>
      </c>
      <c r="G3818" s="748" t="s">
        <v>280</v>
      </c>
      <c r="H3818" s="1337">
        <v>0.44</v>
      </c>
      <c r="I3818" s="338"/>
    </row>
    <row r="3819" spans="2:9">
      <c r="B3819" s="651" t="s">
        <v>26</v>
      </c>
      <c r="C3819" s="1356">
        <v>8855</v>
      </c>
      <c r="D3819" s="747" t="str">
        <f t="shared" si="121"/>
        <v>KY8855</v>
      </c>
      <c r="E3819" s="1336">
        <v>0.79600000000000004</v>
      </c>
      <c r="F3819" s="644">
        <f t="shared" si="122"/>
        <v>0.81599999999999995</v>
      </c>
      <c r="G3819" s="748" t="s">
        <v>280</v>
      </c>
      <c r="H3819" s="1337">
        <v>0.05</v>
      </c>
      <c r="I3819" s="338"/>
    </row>
    <row r="3820" spans="2:9">
      <c r="B3820" s="651" t="s">
        <v>26</v>
      </c>
      <c r="C3820" s="1356">
        <v>8856</v>
      </c>
      <c r="D3820" s="747" t="str">
        <f t="shared" si="121"/>
        <v>KY8856</v>
      </c>
      <c r="E3820" s="1336">
        <v>0.91</v>
      </c>
      <c r="F3820" s="644">
        <f t="shared" si="122"/>
        <v>0.91900000000000004</v>
      </c>
      <c r="G3820" s="748" t="s">
        <v>280</v>
      </c>
      <c r="H3820" s="1337">
        <v>0.05</v>
      </c>
      <c r="I3820" s="338"/>
    </row>
    <row r="3821" spans="2:9">
      <c r="B3821" s="651" t="s">
        <v>26</v>
      </c>
      <c r="C3821" s="1356">
        <v>8864</v>
      </c>
      <c r="D3821" s="747" t="str">
        <f t="shared" si="121"/>
        <v>KY8864</v>
      </c>
      <c r="E3821" s="1336">
        <v>0.79800000000000004</v>
      </c>
      <c r="F3821" s="644">
        <f t="shared" si="122"/>
        <v>0.81799999999999995</v>
      </c>
      <c r="G3821" s="748" t="s">
        <v>280</v>
      </c>
      <c r="H3821" s="1337">
        <v>0.24</v>
      </c>
      <c r="I3821" s="338"/>
    </row>
    <row r="3822" spans="2:9">
      <c r="B3822" s="651" t="s">
        <v>26</v>
      </c>
      <c r="C3822" s="1356">
        <v>8868</v>
      </c>
      <c r="D3822" s="747" t="str">
        <f t="shared" si="121"/>
        <v>KY8868</v>
      </c>
      <c r="E3822" s="1336">
        <v>0.90600000000000003</v>
      </c>
      <c r="F3822" s="644">
        <f t="shared" si="122"/>
        <v>0.91500000000000004</v>
      </c>
      <c r="G3822" s="748" t="s">
        <v>280</v>
      </c>
      <c r="H3822" s="1337">
        <v>0.05</v>
      </c>
      <c r="I3822" s="338"/>
    </row>
    <row r="3823" spans="2:9">
      <c r="B3823" s="651" t="s">
        <v>26</v>
      </c>
      <c r="C3823" s="1356">
        <v>8869</v>
      </c>
      <c r="D3823" s="747" t="str">
        <f t="shared" si="121"/>
        <v>KY8869</v>
      </c>
      <c r="E3823" s="1336">
        <v>0.76300000000000001</v>
      </c>
      <c r="F3823" s="644">
        <f t="shared" si="122"/>
        <v>0.78700000000000003</v>
      </c>
      <c r="G3823" s="748" t="s">
        <v>280</v>
      </c>
      <c r="H3823" s="1337">
        <v>0.16</v>
      </c>
      <c r="I3823" s="338"/>
    </row>
    <row r="3824" spans="2:9">
      <c r="B3824" s="651" t="s">
        <v>26</v>
      </c>
      <c r="C3824" s="1356">
        <v>8871</v>
      </c>
      <c r="D3824" s="747" t="str">
        <f t="shared" si="121"/>
        <v>KY8871</v>
      </c>
      <c r="E3824" s="1336">
        <v>0.82</v>
      </c>
      <c r="F3824" s="644">
        <f t="shared" si="122"/>
        <v>0.83799999999999997</v>
      </c>
      <c r="G3824" s="748" t="s">
        <v>280</v>
      </c>
      <c r="H3824" s="1337">
        <v>0.05</v>
      </c>
      <c r="I3824" s="338"/>
    </row>
    <row r="3825" spans="2:9">
      <c r="B3825" s="651" t="s">
        <v>26</v>
      </c>
      <c r="C3825" s="1356">
        <v>8901</v>
      </c>
      <c r="D3825" s="747" t="str">
        <f t="shared" si="121"/>
        <v>KY8901</v>
      </c>
      <c r="E3825" s="1336">
        <v>1.206</v>
      </c>
      <c r="F3825" s="644">
        <f t="shared" si="122"/>
        <v>1.1850000000000001</v>
      </c>
      <c r="G3825" s="748" t="s">
        <v>280</v>
      </c>
      <c r="H3825" s="1337">
        <v>0.05</v>
      </c>
      <c r="I3825" s="338"/>
    </row>
    <row r="3826" spans="2:9">
      <c r="B3826" s="651" t="s">
        <v>26</v>
      </c>
      <c r="C3826" s="1356">
        <v>9012</v>
      </c>
      <c r="D3826" s="747" t="str">
        <f t="shared" si="121"/>
        <v>KY9012</v>
      </c>
      <c r="E3826" s="1336">
        <v>1.0089999999999999</v>
      </c>
      <c r="F3826" s="644">
        <f t="shared" si="122"/>
        <v>1.008</v>
      </c>
      <c r="G3826" s="748" t="s">
        <v>280</v>
      </c>
      <c r="H3826" s="1337">
        <v>0.1</v>
      </c>
      <c r="I3826" s="338"/>
    </row>
    <row r="3827" spans="2:9">
      <c r="B3827" s="651" t="s">
        <v>26</v>
      </c>
      <c r="C3827" s="1356">
        <v>9014</v>
      </c>
      <c r="D3827" s="747" t="str">
        <f t="shared" si="121"/>
        <v>KY9014</v>
      </c>
      <c r="E3827" s="1336">
        <v>0.98899999999999999</v>
      </c>
      <c r="F3827" s="644">
        <f t="shared" si="122"/>
        <v>0.99</v>
      </c>
      <c r="G3827" s="748" t="s">
        <v>280</v>
      </c>
      <c r="H3827" s="1337">
        <v>0.33</v>
      </c>
      <c r="I3827" s="338"/>
    </row>
    <row r="3828" spans="2:9">
      <c r="B3828" s="651" t="s">
        <v>26</v>
      </c>
      <c r="C3828" s="1356">
        <v>9015</v>
      </c>
      <c r="D3828" s="747" t="str">
        <f t="shared" si="121"/>
        <v>KY9015</v>
      </c>
      <c r="E3828" s="1336">
        <v>0.95599999999999996</v>
      </c>
      <c r="F3828" s="644">
        <f t="shared" si="122"/>
        <v>0.96</v>
      </c>
      <c r="G3828" s="748" t="s">
        <v>280</v>
      </c>
      <c r="H3828" s="1337">
        <v>0.38</v>
      </c>
      <c r="I3828" s="338"/>
    </row>
    <row r="3829" spans="2:9">
      <c r="B3829" s="651" t="s">
        <v>26</v>
      </c>
      <c r="C3829" s="1356">
        <v>9016</v>
      </c>
      <c r="D3829" s="747" t="str">
        <f t="shared" si="121"/>
        <v>KY9016</v>
      </c>
      <c r="E3829" s="1336">
        <v>0.78900000000000003</v>
      </c>
      <c r="F3829" s="644">
        <f t="shared" si="122"/>
        <v>0.81</v>
      </c>
      <c r="G3829" s="748" t="s">
        <v>280</v>
      </c>
      <c r="H3829" s="1337">
        <v>0.37</v>
      </c>
      <c r="I3829" s="338"/>
    </row>
    <row r="3830" spans="2:9">
      <c r="B3830" s="651" t="s">
        <v>26</v>
      </c>
      <c r="C3830" s="1356">
        <v>9019</v>
      </c>
      <c r="D3830" s="747" t="str">
        <f t="shared" si="121"/>
        <v>KY9019</v>
      </c>
      <c r="E3830" s="1336">
        <v>1.0840000000000001</v>
      </c>
      <c r="F3830" s="644">
        <f t="shared" si="122"/>
        <v>1.0760000000000001</v>
      </c>
      <c r="G3830" s="748" t="s">
        <v>280</v>
      </c>
      <c r="H3830" s="1337">
        <v>0.16</v>
      </c>
      <c r="I3830" s="338"/>
    </row>
    <row r="3831" spans="2:9">
      <c r="B3831" s="651" t="s">
        <v>26</v>
      </c>
      <c r="C3831" s="1356">
        <v>9033</v>
      </c>
      <c r="D3831" s="747" t="str">
        <f t="shared" si="121"/>
        <v>KY9033</v>
      </c>
      <c r="E3831" s="1336">
        <v>0.93400000000000005</v>
      </c>
      <c r="F3831" s="644">
        <f t="shared" si="122"/>
        <v>0.94099999999999995</v>
      </c>
      <c r="G3831" s="748" t="s">
        <v>280</v>
      </c>
      <c r="H3831" s="1337">
        <v>0.31</v>
      </c>
      <c r="I3831" s="338"/>
    </row>
    <row r="3832" spans="2:9">
      <c r="B3832" s="651" t="s">
        <v>26</v>
      </c>
      <c r="C3832" s="1356">
        <v>9040</v>
      </c>
      <c r="D3832" s="747" t="str">
        <f t="shared" si="121"/>
        <v>KY9040</v>
      </c>
      <c r="E3832" s="1336">
        <v>0.7</v>
      </c>
      <c r="F3832" s="644">
        <f t="shared" si="122"/>
        <v>0.73</v>
      </c>
      <c r="G3832" s="748" t="s">
        <v>280</v>
      </c>
      <c r="H3832" s="1337">
        <v>0.49</v>
      </c>
      <c r="I3832" s="338"/>
    </row>
    <row r="3833" spans="2:9">
      <c r="B3833" s="651" t="s">
        <v>26</v>
      </c>
      <c r="C3833" s="1356">
        <v>9044</v>
      </c>
      <c r="D3833" s="747" t="str">
        <f t="shared" si="121"/>
        <v>KY9044</v>
      </c>
      <c r="E3833" s="1336">
        <v>0.70799999999999996</v>
      </c>
      <c r="F3833" s="644">
        <f t="shared" si="122"/>
        <v>0.73699999999999999</v>
      </c>
      <c r="G3833" s="748" t="s">
        <v>280</v>
      </c>
      <c r="H3833" s="1337">
        <v>0.16</v>
      </c>
      <c r="I3833" s="338"/>
    </row>
    <row r="3834" spans="2:9">
      <c r="B3834" s="651" t="s">
        <v>26</v>
      </c>
      <c r="C3834" s="1356">
        <v>9052</v>
      </c>
      <c r="D3834" s="747" t="str">
        <f t="shared" si="121"/>
        <v>KY9052</v>
      </c>
      <c r="E3834" s="1336">
        <v>0.74399999999999999</v>
      </c>
      <c r="F3834" s="644">
        <f t="shared" si="122"/>
        <v>0.77</v>
      </c>
      <c r="G3834" s="748" t="s">
        <v>280</v>
      </c>
      <c r="H3834" s="1337">
        <v>0.32</v>
      </c>
      <c r="I3834" s="338"/>
    </row>
    <row r="3835" spans="2:9">
      <c r="B3835" s="651" t="s">
        <v>26</v>
      </c>
      <c r="C3835" s="1356">
        <v>9058</v>
      </c>
      <c r="D3835" s="747" t="str">
        <f t="shared" si="121"/>
        <v>KY9058</v>
      </c>
      <c r="E3835" s="1336">
        <v>0.77</v>
      </c>
      <c r="F3835" s="644">
        <f t="shared" si="122"/>
        <v>0.79300000000000004</v>
      </c>
      <c r="G3835" s="748" t="s">
        <v>280</v>
      </c>
      <c r="H3835" s="1337">
        <v>0.35</v>
      </c>
      <c r="I3835" s="338"/>
    </row>
    <row r="3836" spans="2:9">
      <c r="B3836" s="651" t="s">
        <v>26</v>
      </c>
      <c r="C3836" s="1356">
        <v>9060</v>
      </c>
      <c r="D3836" s="747" t="str">
        <f t="shared" si="121"/>
        <v>KY9060</v>
      </c>
      <c r="E3836" s="1336">
        <v>0.82699999999999996</v>
      </c>
      <c r="F3836" s="644">
        <f t="shared" si="122"/>
        <v>0.84399999999999997</v>
      </c>
      <c r="G3836" s="748" t="s">
        <v>280</v>
      </c>
      <c r="H3836" s="1337">
        <v>0.28000000000000003</v>
      </c>
      <c r="I3836" s="338"/>
    </row>
    <row r="3837" spans="2:9">
      <c r="B3837" s="651" t="s">
        <v>26</v>
      </c>
      <c r="C3837" s="1356">
        <v>9061</v>
      </c>
      <c r="D3837" s="747" t="str">
        <f t="shared" si="121"/>
        <v>KY9061</v>
      </c>
      <c r="E3837" s="1336">
        <v>0.80100000000000005</v>
      </c>
      <c r="F3837" s="644">
        <f t="shared" si="122"/>
        <v>0.82099999999999995</v>
      </c>
      <c r="G3837" s="748" t="s">
        <v>280</v>
      </c>
      <c r="H3837" s="1337">
        <v>0.3</v>
      </c>
      <c r="I3837" s="338"/>
    </row>
    <row r="3838" spans="2:9">
      <c r="B3838" s="651" t="s">
        <v>26</v>
      </c>
      <c r="C3838" s="1356">
        <v>9062</v>
      </c>
      <c r="D3838" s="747" t="str">
        <f t="shared" si="121"/>
        <v>KY9062</v>
      </c>
      <c r="E3838" s="1336">
        <v>0.91700000000000004</v>
      </c>
      <c r="F3838" s="644">
        <f t="shared" si="122"/>
        <v>0.92500000000000004</v>
      </c>
      <c r="G3838" s="748" t="s">
        <v>280</v>
      </c>
      <c r="H3838" s="1337">
        <v>0.32</v>
      </c>
      <c r="I3838" s="338"/>
    </row>
    <row r="3839" spans="2:9">
      <c r="B3839" s="651" t="s">
        <v>26</v>
      </c>
      <c r="C3839" s="1356">
        <v>9063</v>
      </c>
      <c r="D3839" s="747" t="str">
        <f t="shared" si="121"/>
        <v>KY9063</v>
      </c>
      <c r="E3839" s="1336">
        <v>0.76</v>
      </c>
      <c r="F3839" s="644">
        <f t="shared" si="122"/>
        <v>0.78400000000000003</v>
      </c>
      <c r="G3839" s="748" t="s">
        <v>280</v>
      </c>
      <c r="H3839" s="1337">
        <v>0.23</v>
      </c>
      <c r="I3839" s="338"/>
    </row>
    <row r="3840" spans="2:9">
      <c r="B3840" s="651" t="s">
        <v>26</v>
      </c>
      <c r="C3840" s="1356">
        <v>9077</v>
      </c>
      <c r="D3840" s="747" t="str">
        <f t="shared" si="121"/>
        <v>KY9077</v>
      </c>
      <c r="E3840" s="1336">
        <v>0.81</v>
      </c>
      <c r="F3840" s="644">
        <f t="shared" si="122"/>
        <v>0.82899999999999996</v>
      </c>
      <c r="G3840" s="748" t="s">
        <v>280</v>
      </c>
      <c r="H3840" s="1337">
        <v>0.1</v>
      </c>
      <c r="I3840" s="338"/>
    </row>
    <row r="3841" spans="2:9">
      <c r="B3841" s="651" t="s">
        <v>26</v>
      </c>
      <c r="C3841" s="1356">
        <v>9082</v>
      </c>
      <c r="D3841" s="747" t="str">
        <f t="shared" si="121"/>
        <v>KY9082</v>
      </c>
      <c r="E3841" s="1336">
        <v>0.66300000000000003</v>
      </c>
      <c r="F3841" s="644">
        <f t="shared" si="122"/>
        <v>0.69699999999999995</v>
      </c>
      <c r="G3841" s="748" t="s">
        <v>280</v>
      </c>
      <c r="H3841" s="1337">
        <v>0.23</v>
      </c>
      <c r="I3841" s="338"/>
    </row>
    <row r="3842" spans="2:9">
      <c r="B3842" s="651" t="s">
        <v>26</v>
      </c>
      <c r="C3842" s="1356">
        <v>9083</v>
      </c>
      <c r="D3842" s="747" t="str">
        <f t="shared" si="121"/>
        <v>KY9083</v>
      </c>
      <c r="E3842" s="1336">
        <v>0.627</v>
      </c>
      <c r="F3842" s="644">
        <f t="shared" si="122"/>
        <v>0.66400000000000003</v>
      </c>
      <c r="G3842" s="748" t="s">
        <v>280</v>
      </c>
      <c r="H3842" s="1337">
        <v>0.23</v>
      </c>
      <c r="I3842" s="338"/>
    </row>
    <row r="3843" spans="2:9">
      <c r="B3843" s="651" t="s">
        <v>26</v>
      </c>
      <c r="C3843" s="1356">
        <v>9084</v>
      </c>
      <c r="D3843" s="747" t="str">
        <f t="shared" si="121"/>
        <v>KY9084</v>
      </c>
      <c r="E3843" s="1336">
        <v>0.83699999999999997</v>
      </c>
      <c r="F3843" s="644">
        <f t="shared" si="122"/>
        <v>0.85299999999999998</v>
      </c>
      <c r="G3843" s="748" t="s">
        <v>280</v>
      </c>
      <c r="H3843" s="1337">
        <v>0.31</v>
      </c>
      <c r="I3843" s="338"/>
    </row>
    <row r="3844" spans="2:9">
      <c r="B3844" s="651" t="s">
        <v>26</v>
      </c>
      <c r="C3844" s="1356">
        <v>9088</v>
      </c>
      <c r="D3844" s="747" t="str">
        <f t="shared" si="121"/>
        <v>KY9088</v>
      </c>
      <c r="E3844" s="1336">
        <v>1.601</v>
      </c>
      <c r="F3844" s="644">
        <f t="shared" si="122"/>
        <v>1.5409999999999999</v>
      </c>
      <c r="G3844" s="748" t="s">
        <v>280</v>
      </c>
      <c r="H3844" s="1337">
        <v>0.84</v>
      </c>
      <c r="I3844" s="338"/>
    </row>
    <row r="3845" spans="2:9">
      <c r="B3845" s="651" t="s">
        <v>26</v>
      </c>
      <c r="C3845" s="1356">
        <v>9089</v>
      </c>
      <c r="D3845" s="747" t="str">
        <f t="shared" si="121"/>
        <v>KY9089</v>
      </c>
      <c r="E3845" s="1336">
        <v>0.70799999999999996</v>
      </c>
      <c r="F3845" s="644">
        <f t="shared" si="122"/>
        <v>0.73699999999999999</v>
      </c>
      <c r="G3845" s="748" t="s">
        <v>280</v>
      </c>
      <c r="H3845" s="1337">
        <v>0.16</v>
      </c>
      <c r="I3845" s="338"/>
    </row>
    <row r="3846" spans="2:9">
      <c r="B3846" s="651" t="s">
        <v>26</v>
      </c>
      <c r="C3846" s="1356">
        <v>9093</v>
      </c>
      <c r="D3846" s="747" t="str">
        <f t="shared" si="121"/>
        <v>KY9093</v>
      </c>
      <c r="E3846" s="1336">
        <v>0.83699999999999997</v>
      </c>
      <c r="F3846" s="644">
        <f t="shared" si="122"/>
        <v>0.85299999999999998</v>
      </c>
      <c r="G3846" s="748" t="s">
        <v>280</v>
      </c>
      <c r="H3846" s="1337">
        <v>0.33</v>
      </c>
      <c r="I3846" s="338"/>
    </row>
    <row r="3847" spans="2:9">
      <c r="B3847" s="651" t="s">
        <v>26</v>
      </c>
      <c r="C3847" s="1356">
        <v>9101</v>
      </c>
      <c r="D3847" s="747" t="str">
        <f t="shared" si="121"/>
        <v>KY9101</v>
      </c>
      <c r="E3847" s="1336">
        <v>0.77600000000000002</v>
      </c>
      <c r="F3847" s="644">
        <f t="shared" si="122"/>
        <v>0.79800000000000004</v>
      </c>
      <c r="G3847" s="748" t="s">
        <v>280</v>
      </c>
      <c r="H3847" s="1337">
        <v>0.6</v>
      </c>
      <c r="I3847" s="338"/>
    </row>
    <row r="3848" spans="2:9">
      <c r="B3848" s="651" t="s">
        <v>26</v>
      </c>
      <c r="C3848" s="1356">
        <v>9102</v>
      </c>
      <c r="D3848" s="747" t="str">
        <f t="shared" si="121"/>
        <v>KY9102</v>
      </c>
      <c r="E3848" s="1336">
        <v>0.98699999999999999</v>
      </c>
      <c r="F3848" s="644">
        <f t="shared" si="122"/>
        <v>0.98799999999999999</v>
      </c>
      <c r="G3848" s="748" t="s">
        <v>280</v>
      </c>
      <c r="H3848" s="1337">
        <v>0.4</v>
      </c>
      <c r="I3848" s="338"/>
    </row>
    <row r="3849" spans="2:9">
      <c r="B3849" s="651" t="s">
        <v>26</v>
      </c>
      <c r="C3849" s="1356">
        <v>9154</v>
      </c>
      <c r="D3849" s="747" t="str">
        <f t="shared" si="121"/>
        <v>KY9154</v>
      </c>
      <c r="E3849" s="1336">
        <v>1.0609999999999999</v>
      </c>
      <c r="F3849" s="644">
        <f t="shared" si="122"/>
        <v>1.0549999999999999</v>
      </c>
      <c r="G3849" s="748" t="s">
        <v>280</v>
      </c>
      <c r="H3849" s="1337">
        <v>0.33</v>
      </c>
      <c r="I3849" s="338"/>
    </row>
    <row r="3850" spans="2:9">
      <c r="B3850" s="651" t="s">
        <v>26</v>
      </c>
      <c r="C3850" s="1356">
        <v>9156</v>
      </c>
      <c r="D3850" s="747" t="str">
        <f t="shared" si="121"/>
        <v>KY9156</v>
      </c>
      <c r="E3850" s="1336">
        <v>0.91100000000000003</v>
      </c>
      <c r="F3850" s="644">
        <f t="shared" si="122"/>
        <v>0.92</v>
      </c>
      <c r="G3850" s="748" t="s">
        <v>280</v>
      </c>
      <c r="H3850" s="1337">
        <v>0.05</v>
      </c>
      <c r="I3850" s="338"/>
    </row>
    <row r="3851" spans="2:9">
      <c r="B3851" s="651" t="s">
        <v>26</v>
      </c>
      <c r="C3851" s="1356">
        <v>9170</v>
      </c>
      <c r="D3851" s="747" t="str">
        <f t="shared" ref="D3851:D3871" si="123">B3851&amp;TEXT(C3851,"0000")</f>
        <v>KY9170</v>
      </c>
      <c r="E3851" s="1336">
        <v>0.94499999999999995</v>
      </c>
      <c r="F3851" s="644">
        <f t="shared" ref="F3851:F3871" si="124">IF(E3851="NA","NA",ROUND((E3851-1)*0.9+1,3))</f>
        <v>0.95099999999999996</v>
      </c>
      <c r="G3851" s="748" t="s">
        <v>280</v>
      </c>
      <c r="H3851" s="1337">
        <v>0.36</v>
      </c>
      <c r="I3851" s="338"/>
    </row>
    <row r="3852" spans="2:9">
      <c r="B3852" s="651" t="s">
        <v>26</v>
      </c>
      <c r="C3852" s="1356">
        <v>9178</v>
      </c>
      <c r="D3852" s="747" t="str">
        <f t="shared" si="123"/>
        <v>KY9178</v>
      </c>
      <c r="E3852" s="1336">
        <v>1.075</v>
      </c>
      <c r="F3852" s="644">
        <f t="shared" si="124"/>
        <v>1.0680000000000001</v>
      </c>
      <c r="G3852" s="748" t="s">
        <v>280</v>
      </c>
      <c r="H3852" s="1337">
        <v>0.67</v>
      </c>
      <c r="I3852" s="338"/>
    </row>
    <row r="3853" spans="2:9">
      <c r="B3853" s="651" t="s">
        <v>26</v>
      </c>
      <c r="C3853" s="1356">
        <v>9179</v>
      </c>
      <c r="D3853" s="747" t="str">
        <f t="shared" si="123"/>
        <v>KY9179</v>
      </c>
      <c r="E3853" s="1336">
        <v>0.70799999999999996</v>
      </c>
      <c r="F3853" s="644">
        <f t="shared" si="124"/>
        <v>0.73699999999999999</v>
      </c>
      <c r="G3853" s="748" t="s">
        <v>280</v>
      </c>
      <c r="H3853" s="1337">
        <v>0.16</v>
      </c>
      <c r="I3853" s="338"/>
    </row>
    <row r="3854" spans="2:9">
      <c r="B3854" s="651" t="s">
        <v>26</v>
      </c>
      <c r="C3854" s="1356">
        <v>9180</v>
      </c>
      <c r="D3854" s="747" t="str">
        <f t="shared" si="123"/>
        <v>KY9180</v>
      </c>
      <c r="E3854" s="1336">
        <v>1.1830000000000001</v>
      </c>
      <c r="F3854" s="644">
        <f t="shared" si="124"/>
        <v>1.165</v>
      </c>
      <c r="G3854" s="748" t="s">
        <v>280</v>
      </c>
      <c r="H3854" s="1337">
        <v>0.38</v>
      </c>
      <c r="I3854" s="338"/>
    </row>
    <row r="3855" spans="2:9">
      <c r="B3855" s="651" t="s">
        <v>26</v>
      </c>
      <c r="C3855" s="1356">
        <v>9182</v>
      </c>
      <c r="D3855" s="747" t="str">
        <f t="shared" si="123"/>
        <v>KY9182</v>
      </c>
      <c r="E3855" s="1336">
        <v>1.173</v>
      </c>
      <c r="F3855" s="644">
        <f t="shared" si="124"/>
        <v>1.1559999999999999</v>
      </c>
      <c r="G3855" s="748" t="s">
        <v>280</v>
      </c>
      <c r="H3855" s="1337">
        <v>0.38</v>
      </c>
      <c r="I3855" s="338"/>
    </row>
    <row r="3856" spans="2:9">
      <c r="B3856" s="651" t="s">
        <v>26</v>
      </c>
      <c r="C3856" s="1356">
        <v>9186</v>
      </c>
      <c r="D3856" s="747" t="str">
        <f t="shared" si="123"/>
        <v>KY9186</v>
      </c>
      <c r="E3856" s="1336">
        <v>1.3460000000000001</v>
      </c>
      <c r="F3856" s="644">
        <f t="shared" si="124"/>
        <v>1.3109999999999999</v>
      </c>
      <c r="G3856" s="748" t="s">
        <v>280</v>
      </c>
      <c r="H3856" s="1337">
        <v>0.49</v>
      </c>
      <c r="I3856" s="338"/>
    </row>
    <row r="3857" spans="1:9">
      <c r="B3857" s="651" t="s">
        <v>26</v>
      </c>
      <c r="C3857" s="1356">
        <v>9220</v>
      </c>
      <c r="D3857" s="747" t="str">
        <f t="shared" si="123"/>
        <v>KY9220</v>
      </c>
      <c r="E3857" s="1336">
        <v>0.79</v>
      </c>
      <c r="F3857" s="644">
        <f t="shared" si="124"/>
        <v>0.81100000000000005</v>
      </c>
      <c r="G3857" s="748" t="s">
        <v>280</v>
      </c>
      <c r="H3857" s="1337">
        <v>0.34</v>
      </c>
      <c r="I3857" s="338"/>
    </row>
    <row r="3858" spans="1:9">
      <c r="B3858" s="651" t="s">
        <v>26</v>
      </c>
      <c r="C3858" s="1356">
        <v>9402</v>
      </c>
      <c r="D3858" s="747" t="str">
        <f t="shared" si="123"/>
        <v>KY9402</v>
      </c>
      <c r="E3858" s="1336">
        <v>1.163</v>
      </c>
      <c r="F3858" s="644">
        <f t="shared" si="124"/>
        <v>1.147</v>
      </c>
      <c r="G3858" s="748" t="s">
        <v>280</v>
      </c>
      <c r="H3858" s="1337">
        <v>0.39</v>
      </c>
      <c r="I3858" s="338"/>
    </row>
    <row r="3859" spans="1:9">
      <c r="B3859" s="651" t="s">
        <v>26</v>
      </c>
      <c r="C3859" s="1356">
        <v>9403</v>
      </c>
      <c r="D3859" s="747" t="str">
        <f t="shared" si="123"/>
        <v>KY9403</v>
      </c>
      <c r="E3859" s="1336">
        <v>1.0329999999999999</v>
      </c>
      <c r="F3859" s="644">
        <f t="shared" si="124"/>
        <v>1.03</v>
      </c>
      <c r="G3859" s="748" t="s">
        <v>280</v>
      </c>
      <c r="H3859" s="1337">
        <v>0.74</v>
      </c>
      <c r="I3859" s="338"/>
    </row>
    <row r="3860" spans="1:9">
      <c r="B3860" s="651" t="s">
        <v>26</v>
      </c>
      <c r="C3860" s="1356">
        <v>9410</v>
      </c>
      <c r="D3860" s="747" t="str">
        <f t="shared" si="123"/>
        <v>KY9410</v>
      </c>
      <c r="E3860" s="1336">
        <v>0.96299999999999997</v>
      </c>
      <c r="F3860" s="644">
        <f t="shared" si="124"/>
        <v>0.96699999999999997</v>
      </c>
      <c r="G3860" s="748" t="s">
        <v>280</v>
      </c>
      <c r="H3860" s="1337">
        <v>0.33</v>
      </c>
      <c r="I3860" s="338"/>
    </row>
    <row r="3861" spans="1:9">
      <c r="B3861" s="651" t="s">
        <v>26</v>
      </c>
      <c r="C3861" s="1356">
        <v>9501</v>
      </c>
      <c r="D3861" s="747" t="str">
        <f t="shared" si="123"/>
        <v>KY9501</v>
      </c>
      <c r="E3861" s="1336">
        <v>0.84099999999999997</v>
      </c>
      <c r="F3861" s="644">
        <f t="shared" si="124"/>
        <v>0.85699999999999998</v>
      </c>
      <c r="G3861" s="748" t="s">
        <v>280</v>
      </c>
      <c r="H3861" s="1337">
        <v>0.35</v>
      </c>
      <c r="I3861" s="338"/>
    </row>
    <row r="3862" spans="1:9">
      <c r="B3862" s="651" t="s">
        <v>26</v>
      </c>
      <c r="C3862" s="1356">
        <v>9505</v>
      </c>
      <c r="D3862" s="747" t="str">
        <f t="shared" si="123"/>
        <v>KY9505</v>
      </c>
      <c r="E3862" s="1336">
        <v>0.96299999999999997</v>
      </c>
      <c r="F3862" s="644">
        <f t="shared" si="124"/>
        <v>0.96699999999999997</v>
      </c>
      <c r="G3862" s="748" t="s">
        <v>280</v>
      </c>
      <c r="H3862" s="1337">
        <v>0.37</v>
      </c>
      <c r="I3862" s="338"/>
    </row>
    <row r="3863" spans="1:9">
      <c r="B3863" s="651" t="s">
        <v>26</v>
      </c>
      <c r="C3863" s="1356">
        <v>9516</v>
      </c>
      <c r="D3863" s="747" t="str">
        <f t="shared" si="123"/>
        <v>KY9516</v>
      </c>
      <c r="E3863" s="1336">
        <v>1.0009999999999999</v>
      </c>
      <c r="F3863" s="644">
        <f t="shared" si="124"/>
        <v>1.0009999999999999</v>
      </c>
      <c r="G3863" s="748" t="s">
        <v>280</v>
      </c>
      <c r="H3863" s="1337">
        <v>0.33</v>
      </c>
      <c r="I3863" s="338"/>
    </row>
    <row r="3864" spans="1:9">
      <c r="B3864" s="651" t="s">
        <v>26</v>
      </c>
      <c r="C3864" s="1356">
        <v>9519</v>
      </c>
      <c r="D3864" s="747" t="str">
        <f t="shared" si="123"/>
        <v>KY9519</v>
      </c>
      <c r="E3864" s="1336">
        <v>0.97099999999999997</v>
      </c>
      <c r="F3864" s="644">
        <f t="shared" si="124"/>
        <v>0.97399999999999998</v>
      </c>
      <c r="G3864" s="748" t="s">
        <v>280</v>
      </c>
      <c r="H3864" s="1337">
        <v>0.36</v>
      </c>
      <c r="I3864" s="338"/>
    </row>
    <row r="3865" spans="1:9">
      <c r="B3865" s="651" t="s">
        <v>26</v>
      </c>
      <c r="C3865" s="1356">
        <v>9521</v>
      </c>
      <c r="D3865" s="747" t="str">
        <f t="shared" si="123"/>
        <v>KY9521</v>
      </c>
      <c r="E3865" s="1336">
        <v>0.82299999999999995</v>
      </c>
      <c r="F3865" s="644">
        <f t="shared" si="124"/>
        <v>0.84099999999999997</v>
      </c>
      <c r="G3865" s="748" t="s">
        <v>280</v>
      </c>
      <c r="H3865" s="1337">
        <v>0.36</v>
      </c>
      <c r="I3865" s="338"/>
    </row>
    <row r="3866" spans="1:9">
      <c r="B3866" s="651" t="s">
        <v>26</v>
      </c>
      <c r="C3866" s="1356">
        <v>9522</v>
      </c>
      <c r="D3866" s="747" t="str">
        <f t="shared" si="123"/>
        <v>KY9522</v>
      </c>
      <c r="E3866" s="1336">
        <v>0.90400000000000003</v>
      </c>
      <c r="F3866" s="644">
        <f t="shared" si="124"/>
        <v>0.91400000000000003</v>
      </c>
      <c r="G3866" s="748" t="s">
        <v>280</v>
      </c>
      <c r="H3866" s="1337">
        <v>0.34</v>
      </c>
      <c r="I3866" s="338"/>
    </row>
    <row r="3867" spans="1:9">
      <c r="B3867" s="651" t="s">
        <v>26</v>
      </c>
      <c r="C3867" s="1356">
        <v>9534</v>
      </c>
      <c r="D3867" s="747" t="str">
        <f t="shared" si="123"/>
        <v>KY9534</v>
      </c>
      <c r="E3867" s="1336">
        <v>1.423</v>
      </c>
      <c r="F3867" s="644">
        <f t="shared" si="124"/>
        <v>1.381</v>
      </c>
      <c r="G3867" s="748" t="s">
        <v>280</v>
      </c>
      <c r="H3867" s="1337">
        <v>0.31</v>
      </c>
      <c r="I3867" s="338"/>
    </row>
    <row r="3868" spans="1:9">
      <c r="B3868" s="651" t="s">
        <v>26</v>
      </c>
      <c r="C3868" s="1356">
        <v>9554</v>
      </c>
      <c r="D3868" s="747" t="str">
        <f t="shared" si="123"/>
        <v>KY9554</v>
      </c>
      <c r="E3868" s="1336">
        <v>1.4510000000000001</v>
      </c>
      <c r="F3868" s="644">
        <f t="shared" si="124"/>
        <v>1.4059999999999999</v>
      </c>
      <c r="G3868" s="748" t="s">
        <v>280</v>
      </c>
      <c r="H3868" s="1337">
        <v>0.48</v>
      </c>
      <c r="I3868" s="338"/>
    </row>
    <row r="3869" spans="1:9">
      <c r="B3869" s="651" t="s">
        <v>26</v>
      </c>
      <c r="C3869" s="1356">
        <v>9586</v>
      </c>
      <c r="D3869" s="747" t="str">
        <f t="shared" si="123"/>
        <v>KY9586</v>
      </c>
      <c r="E3869" s="1336">
        <v>0.76500000000000001</v>
      </c>
      <c r="F3869" s="644">
        <f t="shared" si="124"/>
        <v>0.78900000000000003</v>
      </c>
      <c r="G3869" s="748" t="s">
        <v>280</v>
      </c>
      <c r="H3869" s="1337">
        <v>0.21</v>
      </c>
      <c r="I3869" s="338"/>
    </row>
    <row r="3870" spans="1:9">
      <c r="B3870" s="651" t="s">
        <v>26</v>
      </c>
      <c r="C3870" s="1356">
        <v>9600</v>
      </c>
      <c r="D3870" s="747" t="str">
        <f t="shared" si="123"/>
        <v>KY9600</v>
      </c>
      <c r="E3870" s="1336">
        <v>0.90200000000000002</v>
      </c>
      <c r="F3870" s="644">
        <f t="shared" si="124"/>
        <v>0.91200000000000003</v>
      </c>
      <c r="G3870" s="748" t="s">
        <v>280</v>
      </c>
      <c r="H3870" s="1337">
        <v>0.37</v>
      </c>
      <c r="I3870" s="338"/>
    </row>
    <row r="3871" spans="1:9">
      <c r="B3871" s="651" t="s">
        <v>26</v>
      </c>
      <c r="C3871" s="1356">
        <v>9620</v>
      </c>
      <c r="D3871" s="747" t="str">
        <f t="shared" si="123"/>
        <v>KY9620</v>
      </c>
      <c r="E3871" s="1336">
        <v>0.97099999999999997</v>
      </c>
      <c r="F3871" s="644">
        <f t="shared" si="124"/>
        <v>0.97399999999999998</v>
      </c>
      <c r="G3871" s="748" t="s">
        <v>280</v>
      </c>
      <c r="H3871" s="1337">
        <v>0.26</v>
      </c>
      <c r="I3871" s="338"/>
    </row>
    <row r="3872" spans="1:9">
      <c r="A3872" s="651" t="s">
        <v>32</v>
      </c>
      <c r="B3872" s="651" t="s">
        <v>32</v>
      </c>
      <c r="C3872" s="1356">
        <v>5</v>
      </c>
      <c r="D3872" s="747" t="str">
        <f t="shared" ref="D3872:D3914" si="125">B3872&amp;TEXT(C3872,"0000")</f>
        <v>MD0005</v>
      </c>
      <c r="E3872" s="1336">
        <v>0.81399999999999995</v>
      </c>
      <c r="F3872" s="644">
        <f t="shared" ref="F3872:F3914" si="126">IF(E3872="NA","NA",ROUND((E3872-1)*0.9+1,3))</f>
        <v>0.83299999999999996</v>
      </c>
      <c r="G3872" s="748" t="s">
        <v>280</v>
      </c>
      <c r="H3872" s="1337">
        <v>0.35</v>
      </c>
      <c r="I3872" s="338"/>
    </row>
    <row r="3873" spans="2:9">
      <c r="B3873" s="651" t="s">
        <v>32</v>
      </c>
      <c r="C3873" s="1356">
        <v>8</v>
      </c>
      <c r="D3873" s="747" t="str">
        <f t="shared" si="125"/>
        <v>MD0008</v>
      </c>
      <c r="E3873" s="1336">
        <v>0.84</v>
      </c>
      <c r="F3873" s="644">
        <f t="shared" si="126"/>
        <v>0.85599999999999998</v>
      </c>
      <c r="G3873" s="748" t="s">
        <v>280</v>
      </c>
      <c r="H3873" s="1337">
        <v>0.36</v>
      </c>
      <c r="I3873" s="338"/>
    </row>
    <row r="3874" spans="2:9">
      <c r="B3874" s="651" t="s">
        <v>32</v>
      </c>
      <c r="C3874" s="1356">
        <v>16</v>
      </c>
      <c r="D3874" s="747" t="str">
        <f t="shared" si="125"/>
        <v>MD0016</v>
      </c>
      <c r="E3874" s="1336">
        <v>0.85499999999999998</v>
      </c>
      <c r="F3874" s="644">
        <f t="shared" si="126"/>
        <v>0.87</v>
      </c>
      <c r="G3874" s="748" t="s">
        <v>280</v>
      </c>
      <c r="H3874" s="1337">
        <v>0.35</v>
      </c>
      <c r="I3874" s="338"/>
    </row>
    <row r="3875" spans="2:9">
      <c r="B3875" s="651" t="s">
        <v>32</v>
      </c>
      <c r="C3875" s="1356">
        <v>34</v>
      </c>
      <c r="D3875" s="747" t="str">
        <f t="shared" si="125"/>
        <v>MD0034</v>
      </c>
      <c r="E3875" s="1336">
        <v>0.77</v>
      </c>
      <c r="F3875" s="644">
        <f t="shared" si="126"/>
        <v>0.79300000000000004</v>
      </c>
      <c r="G3875" s="748" t="s">
        <v>280</v>
      </c>
      <c r="H3875" s="1337">
        <v>0.33</v>
      </c>
      <c r="I3875" s="338"/>
    </row>
    <row r="3876" spans="2:9">
      <c r="B3876" s="651" t="s">
        <v>32</v>
      </c>
      <c r="C3876" s="1356">
        <v>35</v>
      </c>
      <c r="D3876" s="747" t="str">
        <f t="shared" si="125"/>
        <v>MD0035</v>
      </c>
      <c r="E3876" s="1336">
        <v>0.99</v>
      </c>
      <c r="F3876" s="644">
        <f t="shared" si="126"/>
        <v>0.99099999999999999</v>
      </c>
      <c r="G3876" s="748" t="s">
        <v>280</v>
      </c>
      <c r="H3876" s="1337">
        <v>0.41</v>
      </c>
      <c r="I3876" s="338"/>
    </row>
    <row r="3877" spans="2:9">
      <c r="B3877" s="651" t="s">
        <v>32</v>
      </c>
      <c r="C3877" s="1356">
        <v>36</v>
      </c>
      <c r="D3877" s="747" t="str">
        <f t="shared" si="125"/>
        <v>MD0036</v>
      </c>
      <c r="E3877" s="1336">
        <v>0.86</v>
      </c>
      <c r="F3877" s="644">
        <f t="shared" si="126"/>
        <v>0.874</v>
      </c>
      <c r="G3877" s="748" t="s">
        <v>280</v>
      </c>
      <c r="H3877" s="1337">
        <v>0.47</v>
      </c>
      <c r="I3877" s="338"/>
    </row>
    <row r="3878" spans="2:9">
      <c r="B3878" s="651" t="s">
        <v>32</v>
      </c>
      <c r="C3878" s="1356">
        <v>37</v>
      </c>
      <c r="D3878" s="747" t="str">
        <f t="shared" si="125"/>
        <v>MD0037</v>
      </c>
      <c r="E3878" s="1336">
        <v>1.1399999999999999</v>
      </c>
      <c r="F3878" s="644">
        <f t="shared" si="126"/>
        <v>1.1259999999999999</v>
      </c>
      <c r="G3878" s="748" t="s">
        <v>280</v>
      </c>
      <c r="H3878" s="1337">
        <v>0.36</v>
      </c>
      <c r="I3878" s="338"/>
    </row>
    <row r="3879" spans="2:9">
      <c r="B3879" s="651" t="s">
        <v>32</v>
      </c>
      <c r="C3879" s="1356">
        <v>42</v>
      </c>
      <c r="D3879" s="747" t="str">
        <f t="shared" si="125"/>
        <v>MD0042</v>
      </c>
      <c r="E3879" s="1336">
        <v>1.083</v>
      </c>
      <c r="F3879" s="644">
        <f t="shared" si="126"/>
        <v>1.075</v>
      </c>
      <c r="G3879" s="748" t="s">
        <v>280</v>
      </c>
      <c r="H3879" s="1337">
        <v>0.94</v>
      </c>
      <c r="I3879" s="338"/>
    </row>
    <row r="3880" spans="2:9">
      <c r="B3880" s="651" t="s">
        <v>32</v>
      </c>
      <c r="C3880" s="1356">
        <v>50</v>
      </c>
      <c r="D3880" s="747" t="str">
        <f t="shared" si="125"/>
        <v>MD0050</v>
      </c>
      <c r="E3880" s="1336">
        <v>1.34</v>
      </c>
      <c r="F3880" s="644">
        <f t="shared" si="126"/>
        <v>1.306</v>
      </c>
      <c r="G3880" s="748" t="s">
        <v>280</v>
      </c>
      <c r="H3880" s="1337">
        <v>0.45</v>
      </c>
      <c r="I3880" s="338"/>
    </row>
    <row r="3881" spans="2:9">
      <c r="B3881" s="651" t="s">
        <v>32</v>
      </c>
      <c r="C3881" s="1356">
        <v>59</v>
      </c>
      <c r="D3881" s="747" t="str">
        <f t="shared" si="125"/>
        <v>MD0059</v>
      </c>
      <c r="E3881" s="1336">
        <v>1.597</v>
      </c>
      <c r="F3881" s="644">
        <f t="shared" si="126"/>
        <v>1.5369999999999999</v>
      </c>
      <c r="G3881" s="748" t="s">
        <v>280</v>
      </c>
      <c r="H3881" s="1337">
        <v>0.49</v>
      </c>
      <c r="I3881" s="338"/>
    </row>
    <row r="3882" spans="2:9">
      <c r="B3882" s="651" t="s">
        <v>32</v>
      </c>
      <c r="C3882" s="1356">
        <v>65</v>
      </c>
      <c r="D3882" s="747" t="str">
        <f t="shared" si="125"/>
        <v>MD0065</v>
      </c>
      <c r="E3882" s="1336">
        <v>1.244</v>
      </c>
      <c r="F3882" s="644">
        <f t="shared" si="126"/>
        <v>1.22</v>
      </c>
      <c r="G3882" s="748" t="s">
        <v>280</v>
      </c>
      <c r="H3882" s="1337">
        <v>0.11</v>
      </c>
      <c r="I3882" s="338"/>
    </row>
    <row r="3883" spans="2:9">
      <c r="B3883" s="651" t="s">
        <v>32</v>
      </c>
      <c r="C3883" s="1356">
        <v>66</v>
      </c>
      <c r="D3883" s="747" t="str">
        <f t="shared" si="125"/>
        <v>MD0066</v>
      </c>
      <c r="E3883" s="1336">
        <v>1.244</v>
      </c>
      <c r="F3883" s="644">
        <f t="shared" si="126"/>
        <v>1.22</v>
      </c>
      <c r="G3883" s="748" t="s">
        <v>280</v>
      </c>
      <c r="H3883" s="1337">
        <v>0.11</v>
      </c>
      <c r="I3883" s="338"/>
    </row>
    <row r="3884" spans="2:9">
      <c r="B3884" s="651" t="s">
        <v>32</v>
      </c>
      <c r="C3884" s="1356">
        <v>67</v>
      </c>
      <c r="D3884" s="747" t="str">
        <f t="shared" si="125"/>
        <v>MD0067</v>
      </c>
      <c r="E3884" s="1336">
        <v>1.244</v>
      </c>
      <c r="F3884" s="644">
        <f t="shared" si="126"/>
        <v>1.22</v>
      </c>
      <c r="G3884" s="748" t="s">
        <v>280</v>
      </c>
      <c r="H3884" s="1337">
        <v>0.11</v>
      </c>
      <c r="I3884" s="338"/>
    </row>
    <row r="3885" spans="2:9">
      <c r="B3885" s="651" t="s">
        <v>32</v>
      </c>
      <c r="C3885" s="1356">
        <v>79</v>
      </c>
      <c r="D3885" s="747" t="str">
        <f t="shared" si="125"/>
        <v>MD0079</v>
      </c>
      <c r="E3885" s="1336">
        <v>0.83399999999999996</v>
      </c>
      <c r="F3885" s="644">
        <f t="shared" si="126"/>
        <v>0.85099999999999998</v>
      </c>
      <c r="G3885" s="748" t="s">
        <v>280</v>
      </c>
      <c r="H3885" s="1337">
        <v>0.33</v>
      </c>
      <c r="I3885" s="338"/>
    </row>
    <row r="3886" spans="2:9">
      <c r="B3886" s="651" t="s">
        <v>32</v>
      </c>
      <c r="C3886" s="1356">
        <v>83</v>
      </c>
      <c r="D3886" s="747" t="str">
        <f t="shared" si="125"/>
        <v>MD0083</v>
      </c>
      <c r="E3886" s="1336">
        <v>0.88400000000000001</v>
      </c>
      <c r="F3886" s="644">
        <f t="shared" si="126"/>
        <v>0.89600000000000002</v>
      </c>
      <c r="G3886" s="748" t="s">
        <v>280</v>
      </c>
      <c r="H3886" s="1337">
        <v>0.44</v>
      </c>
      <c r="I3886" s="338"/>
    </row>
    <row r="3887" spans="2:9">
      <c r="B3887" s="651" t="s">
        <v>32</v>
      </c>
      <c r="C3887" s="1356">
        <v>106</v>
      </c>
      <c r="D3887" s="747" t="str">
        <f t="shared" si="125"/>
        <v>MD0106</v>
      </c>
      <c r="E3887" s="1336">
        <v>1.1719999999999999</v>
      </c>
      <c r="F3887" s="644">
        <f t="shared" si="126"/>
        <v>1.155</v>
      </c>
      <c r="G3887" s="748" t="s">
        <v>280</v>
      </c>
      <c r="H3887" s="1337">
        <v>0.96</v>
      </c>
      <c r="I3887" s="338"/>
    </row>
    <row r="3888" spans="2:9">
      <c r="B3888" s="651" t="s">
        <v>32</v>
      </c>
      <c r="C3888" s="1356">
        <v>113</v>
      </c>
      <c r="D3888" s="747" t="str">
        <f t="shared" si="125"/>
        <v>MD0113</v>
      </c>
      <c r="E3888" s="1336">
        <v>0.79200000000000004</v>
      </c>
      <c r="F3888" s="644">
        <f t="shared" si="126"/>
        <v>0.81299999999999994</v>
      </c>
      <c r="G3888" s="748" t="s">
        <v>280</v>
      </c>
      <c r="H3888" s="1337">
        <v>0.48</v>
      </c>
      <c r="I3888" s="338"/>
    </row>
    <row r="3889" spans="2:9">
      <c r="B3889" s="651" t="s">
        <v>32</v>
      </c>
      <c r="C3889" s="1356">
        <v>170</v>
      </c>
      <c r="D3889" s="747" t="str">
        <f t="shared" si="125"/>
        <v>MD0170</v>
      </c>
      <c r="E3889" s="1336">
        <v>0.68200000000000005</v>
      </c>
      <c r="F3889" s="644">
        <f t="shared" si="126"/>
        <v>0.71399999999999997</v>
      </c>
      <c r="G3889" s="748" t="s">
        <v>280</v>
      </c>
      <c r="H3889" s="1337">
        <v>7.0000000000000007E-2</v>
      </c>
      <c r="I3889" s="338"/>
    </row>
    <row r="3890" spans="2:9">
      <c r="B3890" s="651" t="s">
        <v>32</v>
      </c>
      <c r="C3890" s="1356">
        <v>251</v>
      </c>
      <c r="D3890" s="747" t="str">
        <f t="shared" si="125"/>
        <v>MD0251</v>
      </c>
      <c r="E3890" s="1336">
        <v>0.999</v>
      </c>
      <c r="F3890" s="644">
        <f t="shared" si="126"/>
        <v>0.999</v>
      </c>
      <c r="G3890" s="748" t="s">
        <v>280</v>
      </c>
      <c r="H3890" s="1337">
        <v>0.64</v>
      </c>
      <c r="I3890" s="338"/>
    </row>
    <row r="3891" spans="2:9">
      <c r="B3891" s="651" t="s">
        <v>32</v>
      </c>
      <c r="C3891" s="1356">
        <v>401</v>
      </c>
      <c r="D3891" s="747" t="str">
        <f t="shared" si="125"/>
        <v>MD0401</v>
      </c>
      <c r="E3891" s="1336">
        <v>1.8759999999999999</v>
      </c>
      <c r="F3891" s="644">
        <f t="shared" si="126"/>
        <v>1.788</v>
      </c>
      <c r="G3891" s="748" t="s">
        <v>280</v>
      </c>
      <c r="H3891" s="1337">
        <v>0.44</v>
      </c>
      <c r="I3891" s="338"/>
    </row>
    <row r="3892" spans="2:9">
      <c r="B3892" s="651" t="s">
        <v>32</v>
      </c>
      <c r="C3892" s="1356">
        <v>771</v>
      </c>
      <c r="D3892" s="747" t="str">
        <f t="shared" si="125"/>
        <v>MD0771</v>
      </c>
      <c r="E3892" s="1336">
        <v>1.597</v>
      </c>
      <c r="F3892" s="644">
        <f t="shared" si="126"/>
        <v>1.5369999999999999</v>
      </c>
      <c r="G3892" s="748" t="s">
        <v>280</v>
      </c>
      <c r="H3892" s="1337">
        <v>0.49</v>
      </c>
      <c r="I3892" s="338"/>
    </row>
    <row r="3893" spans="2:9">
      <c r="B3893" s="651" t="s">
        <v>32</v>
      </c>
      <c r="C3893" s="1356">
        <v>908</v>
      </c>
      <c r="D3893" s="747" t="str">
        <f t="shared" si="125"/>
        <v>MD0908</v>
      </c>
      <c r="E3893" s="1336">
        <v>0.68200000000000005</v>
      </c>
      <c r="F3893" s="644">
        <f t="shared" si="126"/>
        <v>0.71399999999999997</v>
      </c>
      <c r="G3893" s="748" t="s">
        <v>280</v>
      </c>
      <c r="H3893" s="1337">
        <v>7.0000000000000007E-2</v>
      </c>
      <c r="I3893" s="338"/>
    </row>
    <row r="3894" spans="2:9">
      <c r="B3894" s="651" t="s">
        <v>32</v>
      </c>
      <c r="C3894" s="1356">
        <v>913</v>
      </c>
      <c r="D3894" s="747" t="str">
        <f t="shared" si="125"/>
        <v>MD0913</v>
      </c>
      <c r="E3894" s="1336">
        <v>0.68200000000000005</v>
      </c>
      <c r="F3894" s="644">
        <f t="shared" si="126"/>
        <v>0.71399999999999997</v>
      </c>
      <c r="G3894" s="748" t="s">
        <v>280</v>
      </c>
      <c r="H3894" s="1337">
        <v>7.0000000000000007E-2</v>
      </c>
      <c r="I3894" s="338"/>
    </row>
    <row r="3895" spans="2:9">
      <c r="B3895" s="651" t="s">
        <v>32</v>
      </c>
      <c r="C3895" s="1356">
        <v>917</v>
      </c>
      <c r="D3895" s="747" t="str">
        <f t="shared" si="125"/>
        <v>MD0917</v>
      </c>
      <c r="E3895" s="1336">
        <v>0.76100000000000001</v>
      </c>
      <c r="F3895" s="644">
        <f t="shared" si="126"/>
        <v>0.78500000000000003</v>
      </c>
      <c r="G3895" s="748" t="s">
        <v>280</v>
      </c>
      <c r="H3895" s="1337">
        <v>0.73</v>
      </c>
      <c r="I3895" s="338"/>
    </row>
    <row r="3896" spans="2:9">
      <c r="B3896" s="651" t="s">
        <v>32</v>
      </c>
      <c r="C3896" s="1356">
        <v>1005</v>
      </c>
      <c r="D3896" s="747" t="str">
        <f t="shared" si="125"/>
        <v>MD1005</v>
      </c>
      <c r="E3896" s="1336">
        <v>1.0549999999999999</v>
      </c>
      <c r="F3896" s="644">
        <f t="shared" si="126"/>
        <v>1.05</v>
      </c>
      <c r="G3896" s="748" t="s">
        <v>280</v>
      </c>
      <c r="H3896" s="1337">
        <v>0.6</v>
      </c>
      <c r="I3896" s="338"/>
    </row>
    <row r="3897" spans="2:9">
      <c r="B3897" s="651" t="s">
        <v>32</v>
      </c>
      <c r="C3897" s="1356">
        <v>1016</v>
      </c>
      <c r="D3897" s="747" t="str">
        <f t="shared" si="125"/>
        <v>MD1016</v>
      </c>
      <c r="E3897" s="1336">
        <v>1.1839999999999999</v>
      </c>
      <c r="F3897" s="644">
        <f t="shared" si="126"/>
        <v>1.1659999999999999</v>
      </c>
      <c r="G3897" s="748" t="s">
        <v>280</v>
      </c>
      <c r="H3897" s="1337">
        <v>0.87</v>
      </c>
      <c r="I3897" s="338"/>
    </row>
    <row r="3898" spans="2:9">
      <c r="B3898" s="651" t="s">
        <v>32</v>
      </c>
      <c r="C3898" s="1356">
        <v>1164</v>
      </c>
      <c r="D3898" s="747" t="str">
        <f t="shared" si="125"/>
        <v>MD1164</v>
      </c>
      <c r="E3898" s="1336">
        <v>1.044</v>
      </c>
      <c r="F3898" s="644">
        <f t="shared" si="126"/>
        <v>1.04</v>
      </c>
      <c r="G3898" s="748" t="s">
        <v>280</v>
      </c>
      <c r="H3898" s="1337">
        <v>0.6</v>
      </c>
      <c r="I3898" s="338"/>
    </row>
    <row r="3899" spans="2:9">
      <c r="B3899" s="651" t="s">
        <v>32</v>
      </c>
      <c r="C3899" s="1356">
        <v>1165</v>
      </c>
      <c r="D3899" s="747" t="str">
        <f t="shared" si="125"/>
        <v>MD1165</v>
      </c>
      <c r="E3899" s="1336">
        <v>1.8759999999999999</v>
      </c>
      <c r="F3899" s="644">
        <f t="shared" si="126"/>
        <v>1.788</v>
      </c>
      <c r="G3899" s="748" t="s">
        <v>280</v>
      </c>
      <c r="H3899" s="1337">
        <v>0.44</v>
      </c>
      <c r="I3899" s="338"/>
    </row>
    <row r="3900" spans="2:9">
      <c r="B3900" s="651" t="s">
        <v>32</v>
      </c>
      <c r="C3900" s="1356">
        <v>1320</v>
      </c>
      <c r="D3900" s="747" t="str">
        <f t="shared" si="125"/>
        <v>MD1320</v>
      </c>
      <c r="E3900" s="1336">
        <v>1.8759999999999999</v>
      </c>
      <c r="F3900" s="644">
        <f t="shared" si="126"/>
        <v>1.788</v>
      </c>
      <c r="G3900" s="748" t="s">
        <v>280</v>
      </c>
      <c r="H3900" s="1337">
        <v>0.44</v>
      </c>
      <c r="I3900" s="338"/>
    </row>
    <row r="3901" spans="2:9">
      <c r="B3901" s="651" t="s">
        <v>32</v>
      </c>
      <c r="C3901" s="1356">
        <v>1322</v>
      </c>
      <c r="D3901" s="747" t="str">
        <f t="shared" si="125"/>
        <v>MD1322</v>
      </c>
      <c r="E3901" s="1336">
        <v>1.8759999999999999</v>
      </c>
      <c r="F3901" s="644">
        <f t="shared" si="126"/>
        <v>1.788</v>
      </c>
      <c r="G3901" s="748" t="s">
        <v>280</v>
      </c>
      <c r="H3901" s="1337">
        <v>0.44</v>
      </c>
      <c r="I3901" s="338"/>
    </row>
    <row r="3902" spans="2:9">
      <c r="B3902" s="651" t="s">
        <v>32</v>
      </c>
      <c r="C3902" s="1356">
        <v>1430</v>
      </c>
      <c r="D3902" s="747" t="str">
        <f t="shared" si="125"/>
        <v>MD1430</v>
      </c>
      <c r="E3902" s="1336">
        <v>1.244</v>
      </c>
      <c r="F3902" s="644">
        <f t="shared" si="126"/>
        <v>1.22</v>
      </c>
      <c r="G3902" s="748" t="s">
        <v>280</v>
      </c>
      <c r="H3902" s="1337">
        <v>0.11</v>
      </c>
      <c r="I3902" s="338"/>
    </row>
    <row r="3903" spans="2:9">
      <c r="B3903" s="651" t="s">
        <v>32</v>
      </c>
      <c r="C3903" s="1356">
        <v>1438</v>
      </c>
      <c r="D3903" s="747" t="str">
        <f t="shared" si="125"/>
        <v>MD1438</v>
      </c>
      <c r="E3903" s="1336">
        <v>1.8759999999999999</v>
      </c>
      <c r="F3903" s="644">
        <f t="shared" si="126"/>
        <v>1.788</v>
      </c>
      <c r="G3903" s="748" t="s">
        <v>280</v>
      </c>
      <c r="H3903" s="1337">
        <v>0.44</v>
      </c>
      <c r="I3903" s="338"/>
    </row>
    <row r="3904" spans="2:9">
      <c r="B3904" s="651" t="s">
        <v>32</v>
      </c>
      <c r="C3904" s="1356">
        <v>1452</v>
      </c>
      <c r="D3904" s="747" t="str">
        <f t="shared" si="125"/>
        <v>MD1452</v>
      </c>
      <c r="E3904" s="1336">
        <v>1.244</v>
      </c>
      <c r="F3904" s="644">
        <f t="shared" si="126"/>
        <v>1.22</v>
      </c>
      <c r="G3904" s="748" t="s">
        <v>280</v>
      </c>
      <c r="H3904" s="1337">
        <v>0.11</v>
      </c>
      <c r="I3904" s="338"/>
    </row>
    <row r="3905" spans="2:9">
      <c r="B3905" s="651" t="s">
        <v>32</v>
      </c>
      <c r="C3905" s="1356">
        <v>1463</v>
      </c>
      <c r="D3905" s="747" t="str">
        <f t="shared" si="125"/>
        <v>MD1463</v>
      </c>
      <c r="E3905" s="1336">
        <v>1.4730000000000001</v>
      </c>
      <c r="F3905" s="644">
        <f t="shared" si="126"/>
        <v>1.4259999999999999</v>
      </c>
      <c r="G3905" s="748" t="s">
        <v>280</v>
      </c>
      <c r="H3905" s="1337">
        <v>0.39</v>
      </c>
      <c r="I3905" s="338"/>
    </row>
    <row r="3906" spans="2:9">
      <c r="B3906" s="651" t="s">
        <v>32</v>
      </c>
      <c r="C3906" s="1356">
        <v>1472</v>
      </c>
      <c r="D3906" s="747" t="str">
        <f t="shared" si="125"/>
        <v>MD1472</v>
      </c>
      <c r="E3906" s="1336">
        <v>1.8759999999999999</v>
      </c>
      <c r="F3906" s="644">
        <f t="shared" si="126"/>
        <v>1.788</v>
      </c>
      <c r="G3906" s="748" t="s">
        <v>280</v>
      </c>
      <c r="H3906" s="1337">
        <v>0.44</v>
      </c>
      <c r="I3906" s="338"/>
    </row>
    <row r="3907" spans="2:9">
      <c r="B3907" s="651" t="s">
        <v>32</v>
      </c>
      <c r="C3907" s="1356">
        <v>1624</v>
      </c>
      <c r="D3907" s="747" t="str">
        <f t="shared" si="125"/>
        <v>MD1624</v>
      </c>
      <c r="E3907" s="1336">
        <v>1.2330000000000001</v>
      </c>
      <c r="F3907" s="644">
        <f t="shared" si="126"/>
        <v>1.21</v>
      </c>
      <c r="G3907" s="748" t="s">
        <v>280</v>
      </c>
      <c r="H3907" s="1337">
        <v>0.57999999999999996</v>
      </c>
      <c r="I3907" s="338"/>
    </row>
    <row r="3908" spans="2:9">
      <c r="B3908" s="651" t="s">
        <v>32</v>
      </c>
      <c r="C3908" s="1356">
        <v>1642</v>
      </c>
      <c r="D3908" s="747" t="str">
        <f t="shared" si="125"/>
        <v>MD1642</v>
      </c>
      <c r="E3908" s="1336">
        <v>1.244</v>
      </c>
      <c r="F3908" s="644">
        <f t="shared" si="126"/>
        <v>1.22</v>
      </c>
      <c r="G3908" s="748" t="s">
        <v>280</v>
      </c>
      <c r="H3908" s="1337">
        <v>0.11</v>
      </c>
      <c r="I3908" s="338"/>
    </row>
    <row r="3909" spans="2:9">
      <c r="B3909" s="651" t="s">
        <v>32</v>
      </c>
      <c r="C3909" s="1356">
        <v>1654</v>
      </c>
      <c r="D3909" s="747" t="str">
        <f t="shared" si="125"/>
        <v>MD1654</v>
      </c>
      <c r="E3909" s="1336">
        <v>1.244</v>
      </c>
      <c r="F3909" s="644">
        <f t="shared" si="126"/>
        <v>1.22</v>
      </c>
      <c r="G3909" s="748" t="s">
        <v>280</v>
      </c>
      <c r="H3909" s="1337">
        <v>0.11</v>
      </c>
      <c r="I3909" s="338"/>
    </row>
    <row r="3910" spans="2:9">
      <c r="B3910" s="651" t="s">
        <v>32</v>
      </c>
      <c r="C3910" s="1356">
        <v>1699</v>
      </c>
      <c r="D3910" s="747" t="str">
        <f t="shared" si="125"/>
        <v>MD1699</v>
      </c>
      <c r="E3910" s="1336">
        <v>1.244</v>
      </c>
      <c r="F3910" s="644">
        <f t="shared" si="126"/>
        <v>1.22</v>
      </c>
      <c r="G3910" s="748" t="s">
        <v>280</v>
      </c>
      <c r="H3910" s="1337">
        <v>0.11</v>
      </c>
      <c r="I3910" s="338"/>
    </row>
    <row r="3911" spans="2:9">
      <c r="B3911" s="651" t="s">
        <v>32</v>
      </c>
      <c r="C3911" s="1356">
        <v>1701</v>
      </c>
      <c r="D3911" s="747" t="str">
        <f t="shared" si="125"/>
        <v>MD1701</v>
      </c>
      <c r="E3911" s="1336">
        <v>1.244</v>
      </c>
      <c r="F3911" s="644">
        <f t="shared" si="126"/>
        <v>1.22</v>
      </c>
      <c r="G3911" s="748" t="s">
        <v>280</v>
      </c>
      <c r="H3911" s="1337">
        <v>0.11</v>
      </c>
      <c r="I3911" s="338"/>
    </row>
    <row r="3912" spans="2:9">
      <c r="B3912" s="651" t="s">
        <v>32</v>
      </c>
      <c r="C3912" s="1356">
        <v>1710</v>
      </c>
      <c r="D3912" s="747" t="str">
        <f t="shared" si="125"/>
        <v>MD1710</v>
      </c>
      <c r="E3912" s="1336">
        <v>1.05</v>
      </c>
      <c r="F3912" s="644">
        <f t="shared" si="126"/>
        <v>1.0449999999999999</v>
      </c>
      <c r="G3912" s="748" t="s">
        <v>280</v>
      </c>
      <c r="H3912" s="1337">
        <v>0.64</v>
      </c>
      <c r="I3912" s="338"/>
    </row>
    <row r="3913" spans="2:9">
      <c r="B3913" s="651" t="s">
        <v>32</v>
      </c>
      <c r="C3913" s="1356">
        <v>1747</v>
      </c>
      <c r="D3913" s="747" t="str">
        <f t="shared" si="125"/>
        <v>MD1747</v>
      </c>
      <c r="E3913" s="1336">
        <v>1.244</v>
      </c>
      <c r="F3913" s="644">
        <f t="shared" si="126"/>
        <v>1.22</v>
      </c>
      <c r="G3913" s="748" t="s">
        <v>280</v>
      </c>
      <c r="H3913" s="1337">
        <v>0.11</v>
      </c>
      <c r="I3913" s="338"/>
    </row>
    <row r="3914" spans="2:9">
      <c r="B3914" s="651" t="s">
        <v>32</v>
      </c>
      <c r="C3914" s="1356">
        <v>1748</v>
      </c>
      <c r="D3914" s="747" t="str">
        <f t="shared" si="125"/>
        <v>MD1748</v>
      </c>
      <c r="E3914" s="1336">
        <v>1.244</v>
      </c>
      <c r="F3914" s="644">
        <f t="shared" si="126"/>
        <v>1.22</v>
      </c>
      <c r="G3914" s="748" t="s">
        <v>280</v>
      </c>
      <c r="H3914" s="1337">
        <v>0.11</v>
      </c>
      <c r="I3914" s="338"/>
    </row>
    <row r="3915" spans="2:9">
      <c r="B3915" s="651" t="s">
        <v>32</v>
      </c>
      <c r="C3915" s="1356">
        <v>1803</v>
      </c>
      <c r="D3915" s="747" t="str">
        <f t="shared" ref="D3915:D3978" si="127">B3915&amp;TEXT(C3915,"0000")</f>
        <v>MD1803</v>
      </c>
      <c r="E3915" s="1336">
        <v>1.046</v>
      </c>
      <c r="F3915" s="644">
        <f t="shared" ref="F3915:F3978" si="128">IF(E3915="NA","NA",ROUND((E3915-1)*0.9+1,3))</f>
        <v>1.0409999999999999</v>
      </c>
      <c r="G3915" s="748" t="s">
        <v>280</v>
      </c>
      <c r="H3915" s="1337">
        <v>0.48</v>
      </c>
      <c r="I3915" s="338"/>
    </row>
    <row r="3916" spans="2:9">
      <c r="B3916" s="651" t="s">
        <v>32</v>
      </c>
      <c r="C3916" s="1356">
        <v>1924</v>
      </c>
      <c r="D3916" s="747" t="str">
        <f t="shared" si="127"/>
        <v>MD1924</v>
      </c>
      <c r="E3916" s="1336">
        <v>0.55800000000000005</v>
      </c>
      <c r="F3916" s="644">
        <f t="shared" si="128"/>
        <v>0.60199999999999998</v>
      </c>
      <c r="G3916" s="748" t="s">
        <v>280</v>
      </c>
      <c r="H3916" s="1337">
        <v>0.17</v>
      </c>
      <c r="I3916" s="338"/>
    </row>
    <row r="3917" spans="2:9">
      <c r="B3917" s="651" t="s">
        <v>32</v>
      </c>
      <c r="C3917" s="1356">
        <v>1925</v>
      </c>
      <c r="D3917" s="747" t="str">
        <f t="shared" si="127"/>
        <v>MD1925</v>
      </c>
      <c r="E3917" s="1336">
        <v>0.96199999999999997</v>
      </c>
      <c r="F3917" s="644">
        <f t="shared" si="128"/>
        <v>0.96599999999999997</v>
      </c>
      <c r="G3917" s="748" t="s">
        <v>280</v>
      </c>
      <c r="H3917" s="1337">
        <v>0.36</v>
      </c>
      <c r="I3917" s="338"/>
    </row>
    <row r="3918" spans="2:9">
      <c r="B3918" s="651" t="s">
        <v>32</v>
      </c>
      <c r="C3918" s="1356">
        <v>2002</v>
      </c>
      <c r="D3918" s="747" t="str">
        <f t="shared" si="127"/>
        <v>MD2002</v>
      </c>
      <c r="E3918" s="1336">
        <v>0.96099999999999997</v>
      </c>
      <c r="F3918" s="644">
        <f t="shared" si="128"/>
        <v>0.96499999999999997</v>
      </c>
      <c r="G3918" s="748" t="s">
        <v>280</v>
      </c>
      <c r="H3918" s="1337">
        <v>0.39</v>
      </c>
      <c r="I3918" s="338"/>
    </row>
    <row r="3919" spans="2:9">
      <c r="B3919" s="651" t="s">
        <v>32</v>
      </c>
      <c r="C3919" s="1356">
        <v>2003</v>
      </c>
      <c r="D3919" s="747" t="str">
        <f t="shared" si="127"/>
        <v>MD2003</v>
      </c>
      <c r="E3919" s="1336">
        <v>0.91900000000000004</v>
      </c>
      <c r="F3919" s="644">
        <f t="shared" si="128"/>
        <v>0.92700000000000005</v>
      </c>
      <c r="G3919" s="748" t="s">
        <v>280</v>
      </c>
      <c r="H3919" s="1337">
        <v>0.5</v>
      </c>
      <c r="I3919" s="338"/>
    </row>
    <row r="3920" spans="2:9">
      <c r="B3920" s="651" t="s">
        <v>32</v>
      </c>
      <c r="C3920" s="1356">
        <v>2014</v>
      </c>
      <c r="D3920" s="747" t="str">
        <f t="shared" si="127"/>
        <v>MD2014</v>
      </c>
      <c r="E3920" s="1336">
        <v>1.278</v>
      </c>
      <c r="F3920" s="644">
        <f t="shared" si="128"/>
        <v>1.25</v>
      </c>
      <c r="G3920" s="748" t="s">
        <v>280</v>
      </c>
      <c r="H3920" s="1337">
        <v>0.36</v>
      </c>
      <c r="I3920" s="338"/>
    </row>
    <row r="3921" spans="2:9">
      <c r="B3921" s="651" t="s">
        <v>32</v>
      </c>
      <c r="C3921" s="1356">
        <v>2016</v>
      </c>
      <c r="D3921" s="747" t="str">
        <f t="shared" si="127"/>
        <v>MD2016</v>
      </c>
      <c r="E3921" s="1336">
        <v>0.99099999999999999</v>
      </c>
      <c r="F3921" s="644">
        <f t="shared" si="128"/>
        <v>0.99199999999999999</v>
      </c>
      <c r="G3921" s="748" t="s">
        <v>280</v>
      </c>
      <c r="H3921" s="1337">
        <v>0.33</v>
      </c>
      <c r="I3921" s="338"/>
    </row>
    <row r="3922" spans="2:9">
      <c r="B3922" s="651" t="s">
        <v>32</v>
      </c>
      <c r="C3922" s="1356">
        <v>2021</v>
      </c>
      <c r="D3922" s="747" t="str">
        <f t="shared" si="127"/>
        <v>MD2021</v>
      </c>
      <c r="E3922" s="1336">
        <v>1.137</v>
      </c>
      <c r="F3922" s="644">
        <f t="shared" si="128"/>
        <v>1.123</v>
      </c>
      <c r="G3922" s="748" t="s">
        <v>280</v>
      </c>
      <c r="H3922" s="1337">
        <v>0.17</v>
      </c>
      <c r="I3922" s="338"/>
    </row>
    <row r="3923" spans="2:9">
      <c r="B3923" s="651" t="s">
        <v>32</v>
      </c>
      <c r="C3923" s="1356">
        <v>2039</v>
      </c>
      <c r="D3923" s="747" t="str">
        <f t="shared" si="127"/>
        <v>MD2039</v>
      </c>
      <c r="E3923" s="1336">
        <v>0.97199999999999998</v>
      </c>
      <c r="F3923" s="644">
        <f t="shared" si="128"/>
        <v>0.97499999999999998</v>
      </c>
      <c r="G3923" s="748" t="s">
        <v>280</v>
      </c>
      <c r="H3923" s="1337">
        <v>0.38</v>
      </c>
      <c r="I3923" s="338"/>
    </row>
    <row r="3924" spans="2:9">
      <c r="B3924" s="651" t="s">
        <v>32</v>
      </c>
      <c r="C3924" s="1356">
        <v>2041</v>
      </c>
      <c r="D3924" s="747" t="str">
        <f t="shared" si="127"/>
        <v>MD2041</v>
      </c>
      <c r="E3924" s="1336">
        <v>0.89800000000000002</v>
      </c>
      <c r="F3924" s="644">
        <f t="shared" si="128"/>
        <v>0.90800000000000003</v>
      </c>
      <c r="G3924" s="748" t="s">
        <v>280</v>
      </c>
      <c r="H3924" s="1337">
        <v>0.37</v>
      </c>
      <c r="I3924" s="338"/>
    </row>
    <row r="3925" spans="2:9">
      <c r="B3925" s="651" t="s">
        <v>32</v>
      </c>
      <c r="C3925" s="1356">
        <v>2065</v>
      </c>
      <c r="D3925" s="747" t="str">
        <f t="shared" si="127"/>
        <v>MD2065</v>
      </c>
      <c r="E3925" s="1336">
        <v>0.68200000000000005</v>
      </c>
      <c r="F3925" s="644">
        <f t="shared" si="128"/>
        <v>0.71399999999999997</v>
      </c>
      <c r="G3925" s="748" t="s">
        <v>280</v>
      </c>
      <c r="H3925" s="1337">
        <v>7.0000000000000007E-2</v>
      </c>
      <c r="I3925" s="338"/>
    </row>
    <row r="3926" spans="2:9">
      <c r="B3926" s="651" t="s">
        <v>32</v>
      </c>
      <c r="C3926" s="1356">
        <v>2070</v>
      </c>
      <c r="D3926" s="747" t="str">
        <f t="shared" si="127"/>
        <v>MD2070</v>
      </c>
      <c r="E3926" s="1336">
        <v>0.96899999999999997</v>
      </c>
      <c r="F3926" s="644">
        <f t="shared" si="128"/>
        <v>0.97199999999999998</v>
      </c>
      <c r="G3926" s="748" t="s">
        <v>280</v>
      </c>
      <c r="H3926" s="1337">
        <v>0.65</v>
      </c>
      <c r="I3926" s="338"/>
    </row>
    <row r="3927" spans="2:9">
      <c r="B3927" s="651" t="s">
        <v>32</v>
      </c>
      <c r="C3927" s="1356">
        <v>2081</v>
      </c>
      <c r="D3927" s="747" t="str">
        <f t="shared" si="127"/>
        <v>MD2081</v>
      </c>
      <c r="E3927" s="1336">
        <v>0.89400000000000002</v>
      </c>
      <c r="F3927" s="644">
        <f t="shared" si="128"/>
        <v>0.90500000000000003</v>
      </c>
      <c r="G3927" s="748" t="s">
        <v>280</v>
      </c>
      <c r="H3927" s="1337">
        <v>0.49</v>
      </c>
      <c r="I3927" s="338"/>
    </row>
    <row r="3928" spans="2:9">
      <c r="B3928" s="651" t="s">
        <v>32</v>
      </c>
      <c r="C3928" s="1356">
        <v>2089</v>
      </c>
      <c r="D3928" s="747" t="str">
        <f t="shared" si="127"/>
        <v>MD2089</v>
      </c>
      <c r="E3928" s="1336">
        <v>0.90700000000000003</v>
      </c>
      <c r="F3928" s="644">
        <f t="shared" si="128"/>
        <v>0.91600000000000004</v>
      </c>
      <c r="G3928" s="748" t="s">
        <v>280</v>
      </c>
      <c r="H3928" s="1337">
        <v>0.45</v>
      </c>
      <c r="I3928" s="338"/>
    </row>
    <row r="3929" spans="2:9">
      <c r="B3929" s="651" t="s">
        <v>32</v>
      </c>
      <c r="C3929" s="1356">
        <v>2095</v>
      </c>
      <c r="D3929" s="747" t="str">
        <f t="shared" si="127"/>
        <v>MD2095</v>
      </c>
      <c r="E3929" s="1336">
        <v>0.94499999999999995</v>
      </c>
      <c r="F3929" s="644">
        <f t="shared" si="128"/>
        <v>0.95099999999999996</v>
      </c>
      <c r="G3929" s="748" t="s">
        <v>280</v>
      </c>
      <c r="H3929" s="1337">
        <v>0.47</v>
      </c>
      <c r="I3929" s="338"/>
    </row>
    <row r="3930" spans="2:9">
      <c r="B3930" s="651" t="s">
        <v>32</v>
      </c>
      <c r="C3930" s="1356">
        <v>2105</v>
      </c>
      <c r="D3930" s="747" t="str">
        <f t="shared" si="127"/>
        <v>MD2105</v>
      </c>
      <c r="E3930" s="1336">
        <v>0.55800000000000005</v>
      </c>
      <c r="F3930" s="644">
        <f t="shared" si="128"/>
        <v>0.60199999999999998</v>
      </c>
      <c r="G3930" s="748" t="s">
        <v>280</v>
      </c>
      <c r="H3930" s="1337">
        <v>0.17</v>
      </c>
      <c r="I3930" s="338"/>
    </row>
    <row r="3931" spans="2:9">
      <c r="B3931" s="651" t="s">
        <v>32</v>
      </c>
      <c r="C3931" s="1356">
        <v>2110</v>
      </c>
      <c r="D3931" s="747" t="str">
        <f t="shared" si="127"/>
        <v>MD2110</v>
      </c>
      <c r="E3931" s="1336">
        <v>0.98399999999999999</v>
      </c>
      <c r="F3931" s="644">
        <f t="shared" si="128"/>
        <v>0.98599999999999999</v>
      </c>
      <c r="G3931" s="748" t="s">
        <v>280</v>
      </c>
      <c r="H3931" s="1337">
        <v>0.38</v>
      </c>
      <c r="I3931" s="338"/>
    </row>
    <row r="3932" spans="2:9">
      <c r="B3932" s="651" t="s">
        <v>32</v>
      </c>
      <c r="C3932" s="1356">
        <v>2111</v>
      </c>
      <c r="D3932" s="747" t="str">
        <f t="shared" si="127"/>
        <v>MD2111</v>
      </c>
      <c r="E3932" s="1336">
        <v>0.89900000000000002</v>
      </c>
      <c r="F3932" s="644">
        <f t="shared" si="128"/>
        <v>0.90900000000000003</v>
      </c>
      <c r="G3932" s="748" t="s">
        <v>280</v>
      </c>
      <c r="H3932" s="1337">
        <v>0.56000000000000005</v>
      </c>
      <c r="I3932" s="338"/>
    </row>
    <row r="3933" spans="2:9">
      <c r="B3933" s="651" t="s">
        <v>32</v>
      </c>
      <c r="C3933" s="1356">
        <v>2112</v>
      </c>
      <c r="D3933" s="747" t="str">
        <f t="shared" si="127"/>
        <v>MD2112</v>
      </c>
      <c r="E3933" s="1336">
        <v>1.0049999999999999</v>
      </c>
      <c r="F3933" s="644">
        <f t="shared" si="128"/>
        <v>1.0049999999999999</v>
      </c>
      <c r="G3933" s="748" t="s">
        <v>280</v>
      </c>
      <c r="H3933" s="1337">
        <v>0.35</v>
      </c>
      <c r="I3933" s="338"/>
    </row>
    <row r="3934" spans="2:9">
      <c r="B3934" s="651" t="s">
        <v>32</v>
      </c>
      <c r="C3934" s="1356">
        <v>2114</v>
      </c>
      <c r="D3934" s="747" t="str">
        <f t="shared" si="127"/>
        <v>MD2114</v>
      </c>
      <c r="E3934" s="1336">
        <v>0.97199999999999998</v>
      </c>
      <c r="F3934" s="644">
        <f t="shared" si="128"/>
        <v>0.97499999999999998</v>
      </c>
      <c r="G3934" s="748" t="s">
        <v>280</v>
      </c>
      <c r="H3934" s="1337">
        <v>0.37</v>
      </c>
      <c r="I3934" s="338"/>
    </row>
    <row r="3935" spans="2:9">
      <c r="B3935" s="651" t="s">
        <v>32</v>
      </c>
      <c r="C3935" s="1356">
        <v>2121</v>
      </c>
      <c r="D3935" s="747" t="str">
        <f t="shared" si="127"/>
        <v>MD2121</v>
      </c>
      <c r="E3935" s="1336">
        <v>0.90600000000000003</v>
      </c>
      <c r="F3935" s="644">
        <f t="shared" si="128"/>
        <v>0.91500000000000004</v>
      </c>
      <c r="G3935" s="748" t="s">
        <v>280</v>
      </c>
      <c r="H3935" s="1337">
        <v>0.36</v>
      </c>
      <c r="I3935" s="338"/>
    </row>
    <row r="3936" spans="2:9">
      <c r="B3936" s="651" t="s">
        <v>32</v>
      </c>
      <c r="C3936" s="1356">
        <v>2130</v>
      </c>
      <c r="D3936" s="747" t="str">
        <f t="shared" si="127"/>
        <v>MD2130</v>
      </c>
      <c r="E3936" s="1336">
        <v>0.98399999999999999</v>
      </c>
      <c r="F3936" s="644">
        <f t="shared" si="128"/>
        <v>0.98599999999999999</v>
      </c>
      <c r="G3936" s="748" t="s">
        <v>280</v>
      </c>
      <c r="H3936" s="1337">
        <v>0.36</v>
      </c>
      <c r="I3936" s="338"/>
    </row>
    <row r="3937" spans="2:9">
      <c r="B3937" s="651" t="s">
        <v>32</v>
      </c>
      <c r="C3937" s="1356">
        <v>2131</v>
      </c>
      <c r="D3937" s="747" t="str">
        <f t="shared" si="127"/>
        <v>MD2131</v>
      </c>
      <c r="E3937" s="1336">
        <v>0.96599999999999997</v>
      </c>
      <c r="F3937" s="644">
        <f t="shared" si="128"/>
        <v>0.96899999999999997</v>
      </c>
      <c r="G3937" s="748" t="s">
        <v>280</v>
      </c>
      <c r="H3937" s="1337">
        <v>0.36</v>
      </c>
      <c r="I3937" s="338"/>
    </row>
    <row r="3938" spans="2:9">
      <c r="B3938" s="651" t="s">
        <v>32</v>
      </c>
      <c r="C3938" s="1356">
        <v>2143</v>
      </c>
      <c r="D3938" s="747" t="str">
        <f t="shared" si="127"/>
        <v>MD2143</v>
      </c>
      <c r="E3938" s="1336">
        <v>1.0389999999999999</v>
      </c>
      <c r="F3938" s="644">
        <f t="shared" si="128"/>
        <v>1.0349999999999999</v>
      </c>
      <c r="G3938" s="748" t="s">
        <v>280</v>
      </c>
      <c r="H3938" s="1337">
        <v>0.39</v>
      </c>
      <c r="I3938" s="338"/>
    </row>
    <row r="3939" spans="2:9">
      <c r="B3939" s="651" t="s">
        <v>32</v>
      </c>
      <c r="C3939" s="1356">
        <v>2157</v>
      </c>
      <c r="D3939" s="747" t="str">
        <f t="shared" si="127"/>
        <v>MD2157</v>
      </c>
      <c r="E3939" s="1336">
        <v>1.0449999999999999</v>
      </c>
      <c r="F3939" s="644">
        <f t="shared" si="128"/>
        <v>1.0409999999999999</v>
      </c>
      <c r="G3939" s="748" t="s">
        <v>280</v>
      </c>
      <c r="H3939" s="1337">
        <v>0.4</v>
      </c>
      <c r="I3939" s="338"/>
    </row>
    <row r="3940" spans="2:9">
      <c r="B3940" s="651" t="s">
        <v>32</v>
      </c>
      <c r="C3940" s="1356">
        <v>2172</v>
      </c>
      <c r="D3940" s="747" t="str">
        <f t="shared" si="127"/>
        <v>MD2172</v>
      </c>
      <c r="E3940" s="1336">
        <v>1.137</v>
      </c>
      <c r="F3940" s="644">
        <f t="shared" si="128"/>
        <v>1.123</v>
      </c>
      <c r="G3940" s="748" t="s">
        <v>280</v>
      </c>
      <c r="H3940" s="1337">
        <v>0.17</v>
      </c>
      <c r="I3940" s="338"/>
    </row>
    <row r="3941" spans="2:9">
      <c r="B3941" s="651" t="s">
        <v>32</v>
      </c>
      <c r="C3941" s="1356">
        <v>2174</v>
      </c>
      <c r="D3941" s="747" t="str">
        <f t="shared" si="127"/>
        <v>MD2174</v>
      </c>
      <c r="E3941" s="1336">
        <v>0.55800000000000005</v>
      </c>
      <c r="F3941" s="644">
        <f t="shared" si="128"/>
        <v>0.60199999999999998</v>
      </c>
      <c r="G3941" s="748" t="s">
        <v>280</v>
      </c>
      <c r="H3941" s="1337">
        <v>0.17</v>
      </c>
      <c r="I3941" s="338"/>
    </row>
    <row r="3942" spans="2:9">
      <c r="B3942" s="651" t="s">
        <v>32</v>
      </c>
      <c r="C3942" s="1356">
        <v>2211</v>
      </c>
      <c r="D3942" s="747" t="str">
        <f t="shared" si="127"/>
        <v>MD2211</v>
      </c>
      <c r="E3942" s="1336">
        <v>1.244</v>
      </c>
      <c r="F3942" s="644">
        <f t="shared" si="128"/>
        <v>1.22</v>
      </c>
      <c r="G3942" s="748" t="s">
        <v>280</v>
      </c>
      <c r="H3942" s="1337">
        <v>0.11</v>
      </c>
      <c r="I3942" s="338"/>
    </row>
    <row r="3943" spans="2:9">
      <c r="B3943" s="651" t="s">
        <v>32</v>
      </c>
      <c r="C3943" s="1356">
        <v>2220</v>
      </c>
      <c r="D3943" s="747" t="str">
        <f t="shared" si="127"/>
        <v>MD2220</v>
      </c>
      <c r="E3943" s="1336">
        <v>0.95299999999999996</v>
      </c>
      <c r="F3943" s="644">
        <f t="shared" si="128"/>
        <v>0.95799999999999996</v>
      </c>
      <c r="G3943" s="748" t="s">
        <v>280</v>
      </c>
      <c r="H3943" s="1337">
        <v>0.35</v>
      </c>
      <c r="I3943" s="338"/>
    </row>
    <row r="3944" spans="2:9">
      <c r="B3944" s="651" t="s">
        <v>32</v>
      </c>
      <c r="C3944" s="1356">
        <v>2286</v>
      </c>
      <c r="D3944" s="747" t="str">
        <f t="shared" si="127"/>
        <v>MD2286</v>
      </c>
      <c r="E3944" s="1336">
        <v>0.55800000000000005</v>
      </c>
      <c r="F3944" s="644">
        <f t="shared" si="128"/>
        <v>0.60199999999999998</v>
      </c>
      <c r="G3944" s="748" t="s">
        <v>280</v>
      </c>
      <c r="H3944" s="1337">
        <v>0.17</v>
      </c>
      <c r="I3944" s="338"/>
    </row>
    <row r="3945" spans="2:9">
      <c r="B3945" s="651" t="s">
        <v>32</v>
      </c>
      <c r="C3945" s="1356">
        <v>2288</v>
      </c>
      <c r="D3945" s="747" t="str">
        <f t="shared" si="127"/>
        <v>MD2288</v>
      </c>
      <c r="E3945" s="1336">
        <v>0.55800000000000005</v>
      </c>
      <c r="F3945" s="644">
        <f t="shared" si="128"/>
        <v>0.60199999999999998</v>
      </c>
      <c r="G3945" s="748" t="s">
        <v>280</v>
      </c>
      <c r="H3945" s="1337">
        <v>0.17</v>
      </c>
      <c r="I3945" s="338"/>
    </row>
    <row r="3946" spans="2:9">
      <c r="B3946" s="651" t="s">
        <v>32</v>
      </c>
      <c r="C3946" s="1356">
        <v>2302</v>
      </c>
      <c r="D3946" s="747" t="str">
        <f t="shared" si="127"/>
        <v>MD2302</v>
      </c>
      <c r="E3946" s="1336">
        <v>0.68200000000000005</v>
      </c>
      <c r="F3946" s="644">
        <f t="shared" si="128"/>
        <v>0.71399999999999997</v>
      </c>
      <c r="G3946" s="748" t="s">
        <v>280</v>
      </c>
      <c r="H3946" s="1337">
        <v>7.0000000000000007E-2</v>
      </c>
      <c r="I3946" s="338"/>
    </row>
    <row r="3947" spans="2:9">
      <c r="B3947" s="651" t="s">
        <v>32</v>
      </c>
      <c r="C3947" s="1356">
        <v>2305</v>
      </c>
      <c r="D3947" s="747" t="str">
        <f t="shared" si="127"/>
        <v>MD2305</v>
      </c>
      <c r="E3947" s="1336">
        <v>1.137</v>
      </c>
      <c r="F3947" s="644">
        <f t="shared" si="128"/>
        <v>1.123</v>
      </c>
      <c r="G3947" s="748" t="s">
        <v>280</v>
      </c>
      <c r="H3947" s="1337">
        <v>0.17</v>
      </c>
      <c r="I3947" s="338"/>
    </row>
    <row r="3948" spans="2:9">
      <c r="B3948" s="651" t="s">
        <v>32</v>
      </c>
      <c r="C3948" s="1356">
        <v>2361</v>
      </c>
      <c r="D3948" s="747" t="str">
        <f t="shared" si="127"/>
        <v>MD2361</v>
      </c>
      <c r="E3948" s="1336">
        <v>0.68200000000000005</v>
      </c>
      <c r="F3948" s="644">
        <f t="shared" si="128"/>
        <v>0.71399999999999997</v>
      </c>
      <c r="G3948" s="748" t="s">
        <v>280</v>
      </c>
      <c r="H3948" s="1337">
        <v>7.0000000000000007E-2</v>
      </c>
      <c r="I3948" s="338"/>
    </row>
    <row r="3949" spans="2:9">
      <c r="B3949" s="651" t="s">
        <v>32</v>
      </c>
      <c r="C3949" s="1356">
        <v>2362</v>
      </c>
      <c r="D3949" s="747" t="str">
        <f t="shared" si="127"/>
        <v>MD2362</v>
      </c>
      <c r="E3949" s="1336">
        <v>0.68200000000000005</v>
      </c>
      <c r="F3949" s="644">
        <f t="shared" si="128"/>
        <v>0.71399999999999997</v>
      </c>
      <c r="G3949" s="748" t="s">
        <v>280</v>
      </c>
      <c r="H3949" s="1337">
        <v>7.0000000000000007E-2</v>
      </c>
      <c r="I3949" s="338"/>
    </row>
    <row r="3950" spans="2:9">
      <c r="B3950" s="651" t="s">
        <v>32</v>
      </c>
      <c r="C3950" s="1356">
        <v>2380</v>
      </c>
      <c r="D3950" s="747" t="str">
        <f t="shared" si="127"/>
        <v>MD2380</v>
      </c>
      <c r="E3950" s="1336">
        <v>0.68200000000000005</v>
      </c>
      <c r="F3950" s="644">
        <f t="shared" si="128"/>
        <v>0.71399999999999997</v>
      </c>
      <c r="G3950" s="748" t="s">
        <v>280</v>
      </c>
      <c r="H3950" s="1337">
        <v>7.0000000000000007E-2</v>
      </c>
      <c r="I3950" s="338"/>
    </row>
    <row r="3951" spans="2:9">
      <c r="B3951" s="651" t="s">
        <v>32</v>
      </c>
      <c r="C3951" s="1356">
        <v>2388</v>
      </c>
      <c r="D3951" s="747" t="str">
        <f t="shared" si="127"/>
        <v>MD2388</v>
      </c>
      <c r="E3951" s="1336">
        <v>0.97599999999999998</v>
      </c>
      <c r="F3951" s="644">
        <f t="shared" si="128"/>
        <v>0.97799999999999998</v>
      </c>
      <c r="G3951" s="748" t="s">
        <v>280</v>
      </c>
      <c r="H3951" s="1337">
        <v>0.35</v>
      </c>
      <c r="I3951" s="338"/>
    </row>
    <row r="3952" spans="2:9">
      <c r="B3952" s="651" t="s">
        <v>32</v>
      </c>
      <c r="C3952" s="1356">
        <v>2402</v>
      </c>
      <c r="D3952" s="747" t="str">
        <f t="shared" si="127"/>
        <v>MD2402</v>
      </c>
      <c r="E3952" s="1336">
        <v>0.97</v>
      </c>
      <c r="F3952" s="644">
        <f t="shared" si="128"/>
        <v>0.97299999999999998</v>
      </c>
      <c r="G3952" s="748" t="s">
        <v>280</v>
      </c>
      <c r="H3952" s="1337">
        <v>0.36</v>
      </c>
      <c r="I3952" s="338"/>
    </row>
    <row r="3953" spans="2:9">
      <c r="B3953" s="651" t="s">
        <v>32</v>
      </c>
      <c r="C3953" s="1356">
        <v>2413</v>
      </c>
      <c r="D3953" s="747" t="str">
        <f t="shared" si="127"/>
        <v>MD2413</v>
      </c>
      <c r="E3953" s="1336">
        <v>1.01</v>
      </c>
      <c r="F3953" s="644">
        <f t="shared" si="128"/>
        <v>1.0089999999999999</v>
      </c>
      <c r="G3953" s="748" t="s">
        <v>280</v>
      </c>
      <c r="H3953" s="1337">
        <v>0.38</v>
      </c>
      <c r="I3953" s="338"/>
    </row>
    <row r="3954" spans="2:9">
      <c r="B3954" s="651" t="s">
        <v>32</v>
      </c>
      <c r="C3954" s="1356">
        <v>2416</v>
      </c>
      <c r="D3954" s="747" t="str">
        <f t="shared" si="127"/>
        <v>MD2416</v>
      </c>
      <c r="E3954" s="1336">
        <v>0.97599999999999998</v>
      </c>
      <c r="F3954" s="644">
        <f t="shared" si="128"/>
        <v>0.97799999999999998</v>
      </c>
      <c r="G3954" s="748" t="s">
        <v>280</v>
      </c>
      <c r="H3954" s="1337">
        <v>0.38</v>
      </c>
      <c r="I3954" s="338"/>
    </row>
    <row r="3955" spans="2:9">
      <c r="B3955" s="651" t="s">
        <v>32</v>
      </c>
      <c r="C3955" s="1356">
        <v>2417</v>
      </c>
      <c r="D3955" s="747" t="str">
        <f t="shared" si="127"/>
        <v>MD2417</v>
      </c>
      <c r="E3955" s="1336">
        <v>0.97199999999999998</v>
      </c>
      <c r="F3955" s="644">
        <f t="shared" si="128"/>
        <v>0.97499999999999998</v>
      </c>
      <c r="G3955" s="748" t="s">
        <v>280</v>
      </c>
      <c r="H3955" s="1337">
        <v>0.35</v>
      </c>
      <c r="I3955" s="338"/>
    </row>
    <row r="3956" spans="2:9">
      <c r="B3956" s="651" t="s">
        <v>32</v>
      </c>
      <c r="C3956" s="1356">
        <v>2501</v>
      </c>
      <c r="D3956" s="747" t="str">
        <f t="shared" si="127"/>
        <v>MD2501</v>
      </c>
      <c r="E3956" s="1336">
        <v>0.95199999999999996</v>
      </c>
      <c r="F3956" s="644">
        <f t="shared" si="128"/>
        <v>0.95699999999999996</v>
      </c>
      <c r="G3956" s="748" t="s">
        <v>280</v>
      </c>
      <c r="H3956" s="1337">
        <v>0.35</v>
      </c>
      <c r="I3956" s="338"/>
    </row>
    <row r="3957" spans="2:9">
      <c r="B3957" s="651" t="s">
        <v>32</v>
      </c>
      <c r="C3957" s="1356">
        <v>2503</v>
      </c>
      <c r="D3957" s="747" t="str">
        <f t="shared" si="127"/>
        <v>MD2503</v>
      </c>
      <c r="E3957" s="1336">
        <v>1.0389999999999999</v>
      </c>
      <c r="F3957" s="644">
        <f t="shared" si="128"/>
        <v>1.0349999999999999</v>
      </c>
      <c r="G3957" s="748" t="s">
        <v>280</v>
      </c>
      <c r="H3957" s="1337">
        <v>0.34</v>
      </c>
      <c r="I3957" s="338"/>
    </row>
    <row r="3958" spans="2:9">
      <c r="B3958" s="651" t="s">
        <v>32</v>
      </c>
      <c r="C3958" s="1356">
        <v>2570</v>
      </c>
      <c r="D3958" s="747" t="str">
        <f t="shared" si="127"/>
        <v>MD2570</v>
      </c>
      <c r="E3958" s="1336">
        <v>0.95199999999999996</v>
      </c>
      <c r="F3958" s="644">
        <f t="shared" si="128"/>
        <v>0.95699999999999996</v>
      </c>
      <c r="G3958" s="748" t="s">
        <v>280</v>
      </c>
      <c r="H3958" s="1337">
        <v>0.4</v>
      </c>
      <c r="I3958" s="338"/>
    </row>
    <row r="3959" spans="2:9">
      <c r="B3959" s="651" t="s">
        <v>32</v>
      </c>
      <c r="C3959" s="1356">
        <v>2585</v>
      </c>
      <c r="D3959" s="747" t="str">
        <f t="shared" si="127"/>
        <v>MD2585</v>
      </c>
      <c r="E3959" s="1336">
        <v>0.96599999999999997</v>
      </c>
      <c r="F3959" s="644">
        <f t="shared" si="128"/>
        <v>0.96899999999999997</v>
      </c>
      <c r="G3959" s="748" t="s">
        <v>280</v>
      </c>
      <c r="H3959" s="1337">
        <v>0.51</v>
      </c>
      <c r="I3959" s="338"/>
    </row>
    <row r="3960" spans="2:9">
      <c r="B3960" s="651" t="s">
        <v>32</v>
      </c>
      <c r="C3960" s="1356">
        <v>2586</v>
      </c>
      <c r="D3960" s="747" t="str">
        <f t="shared" si="127"/>
        <v>MD2586</v>
      </c>
      <c r="E3960" s="1336">
        <v>0.90500000000000003</v>
      </c>
      <c r="F3960" s="644">
        <f t="shared" si="128"/>
        <v>0.91500000000000004</v>
      </c>
      <c r="G3960" s="748" t="s">
        <v>280</v>
      </c>
      <c r="H3960" s="1337">
        <v>0.35</v>
      </c>
      <c r="I3960" s="338"/>
    </row>
    <row r="3961" spans="2:9">
      <c r="B3961" s="651" t="s">
        <v>32</v>
      </c>
      <c r="C3961" s="1356">
        <v>2587</v>
      </c>
      <c r="D3961" s="747" t="str">
        <f t="shared" si="127"/>
        <v>MD2587</v>
      </c>
      <c r="E3961" s="1336">
        <v>0.83799999999999997</v>
      </c>
      <c r="F3961" s="644">
        <f t="shared" si="128"/>
        <v>0.85399999999999998</v>
      </c>
      <c r="G3961" s="748" t="s">
        <v>280</v>
      </c>
      <c r="H3961" s="1337">
        <v>0.42</v>
      </c>
      <c r="I3961" s="338"/>
    </row>
    <row r="3962" spans="2:9">
      <c r="B3962" s="651" t="s">
        <v>32</v>
      </c>
      <c r="C3962" s="1356">
        <v>2589</v>
      </c>
      <c r="D3962" s="747" t="str">
        <f t="shared" si="127"/>
        <v>MD2589</v>
      </c>
      <c r="E3962" s="1336">
        <v>1.077</v>
      </c>
      <c r="F3962" s="644">
        <f t="shared" si="128"/>
        <v>1.069</v>
      </c>
      <c r="G3962" s="748" t="s">
        <v>280</v>
      </c>
      <c r="H3962" s="1337">
        <v>0.33</v>
      </c>
      <c r="I3962" s="338"/>
    </row>
    <row r="3963" spans="2:9">
      <c r="B3963" s="651" t="s">
        <v>32</v>
      </c>
      <c r="C3963" s="1356">
        <v>2600</v>
      </c>
      <c r="D3963" s="747" t="str">
        <f t="shared" si="127"/>
        <v>MD2600</v>
      </c>
      <c r="E3963" s="1336">
        <v>0.55800000000000005</v>
      </c>
      <c r="F3963" s="644">
        <f t="shared" si="128"/>
        <v>0.60199999999999998</v>
      </c>
      <c r="G3963" s="748" t="s">
        <v>280</v>
      </c>
      <c r="H3963" s="1337">
        <v>0.17</v>
      </c>
      <c r="I3963" s="338"/>
    </row>
    <row r="3964" spans="2:9">
      <c r="B3964" s="651" t="s">
        <v>32</v>
      </c>
      <c r="C3964" s="1356">
        <v>2623</v>
      </c>
      <c r="D3964" s="747" t="str">
        <f t="shared" si="127"/>
        <v>MD2623</v>
      </c>
      <c r="E3964" s="1336">
        <v>1.137</v>
      </c>
      <c r="F3964" s="644">
        <f t="shared" si="128"/>
        <v>1.123</v>
      </c>
      <c r="G3964" s="748" t="s">
        <v>280</v>
      </c>
      <c r="H3964" s="1337">
        <v>0.17</v>
      </c>
      <c r="I3964" s="338"/>
    </row>
    <row r="3965" spans="2:9">
      <c r="B3965" s="651" t="s">
        <v>32</v>
      </c>
      <c r="C3965" s="1356">
        <v>2651</v>
      </c>
      <c r="D3965" s="747" t="str">
        <f t="shared" si="127"/>
        <v>MD2651</v>
      </c>
      <c r="E3965" s="1336">
        <v>0.55800000000000005</v>
      </c>
      <c r="F3965" s="644">
        <f t="shared" si="128"/>
        <v>0.60199999999999998</v>
      </c>
      <c r="G3965" s="748" t="s">
        <v>280</v>
      </c>
      <c r="H3965" s="1337">
        <v>0.17</v>
      </c>
      <c r="I3965" s="338"/>
    </row>
    <row r="3966" spans="2:9">
      <c r="B3966" s="651" t="s">
        <v>32</v>
      </c>
      <c r="C3966" s="1356">
        <v>2660</v>
      </c>
      <c r="D3966" s="747" t="str">
        <f t="shared" si="127"/>
        <v>MD2660</v>
      </c>
      <c r="E3966" s="1336">
        <v>0.99099999999999999</v>
      </c>
      <c r="F3966" s="644">
        <f t="shared" si="128"/>
        <v>0.99199999999999999</v>
      </c>
      <c r="G3966" s="748" t="s">
        <v>280</v>
      </c>
      <c r="H3966" s="1337">
        <v>0.33</v>
      </c>
      <c r="I3966" s="338"/>
    </row>
    <row r="3967" spans="2:9">
      <c r="B3967" s="651" t="s">
        <v>32</v>
      </c>
      <c r="C3967" s="1356">
        <v>2670</v>
      </c>
      <c r="D3967" s="747" t="str">
        <f t="shared" si="127"/>
        <v>MD2670</v>
      </c>
      <c r="E3967" s="1336">
        <v>0.60499999999999998</v>
      </c>
      <c r="F3967" s="644">
        <f t="shared" si="128"/>
        <v>0.64500000000000002</v>
      </c>
      <c r="G3967" s="748" t="s">
        <v>280</v>
      </c>
      <c r="H3967" s="1337">
        <v>0.25</v>
      </c>
      <c r="I3967" s="338"/>
    </row>
    <row r="3968" spans="2:9">
      <c r="B3968" s="651" t="s">
        <v>32</v>
      </c>
      <c r="C3968" s="1356">
        <v>2683</v>
      </c>
      <c r="D3968" s="747" t="str">
        <f t="shared" si="127"/>
        <v>MD2683</v>
      </c>
      <c r="E3968" s="1336">
        <v>1.0049999999999999</v>
      </c>
      <c r="F3968" s="644">
        <f t="shared" si="128"/>
        <v>1.0049999999999999</v>
      </c>
      <c r="G3968" s="748" t="s">
        <v>280</v>
      </c>
      <c r="H3968" s="1337">
        <v>0.35</v>
      </c>
      <c r="I3968" s="338"/>
    </row>
    <row r="3969" spans="2:9">
      <c r="B3969" s="651" t="s">
        <v>32</v>
      </c>
      <c r="C3969" s="1356">
        <v>2688</v>
      </c>
      <c r="D3969" s="747" t="str">
        <f t="shared" si="127"/>
        <v>MD2688</v>
      </c>
      <c r="E3969" s="1336">
        <v>0.55800000000000005</v>
      </c>
      <c r="F3969" s="644">
        <f t="shared" si="128"/>
        <v>0.60199999999999998</v>
      </c>
      <c r="G3969" s="748" t="s">
        <v>280</v>
      </c>
      <c r="H3969" s="1337">
        <v>0.17</v>
      </c>
      <c r="I3969" s="338"/>
    </row>
    <row r="3970" spans="2:9">
      <c r="B3970" s="651" t="s">
        <v>32</v>
      </c>
      <c r="C3970" s="1356">
        <v>2701</v>
      </c>
      <c r="D3970" s="747" t="str">
        <f t="shared" si="127"/>
        <v>MD2701</v>
      </c>
      <c r="E3970" s="1336">
        <v>1.0169999999999999</v>
      </c>
      <c r="F3970" s="644">
        <f t="shared" si="128"/>
        <v>1.0149999999999999</v>
      </c>
      <c r="G3970" s="748" t="s">
        <v>280</v>
      </c>
      <c r="H3970" s="1337">
        <v>0.65</v>
      </c>
      <c r="I3970" s="338"/>
    </row>
    <row r="3971" spans="2:9">
      <c r="B3971" s="651" t="s">
        <v>32</v>
      </c>
      <c r="C3971" s="1356">
        <v>2702</v>
      </c>
      <c r="D3971" s="747" t="str">
        <f t="shared" si="127"/>
        <v>MD2702</v>
      </c>
      <c r="E3971" s="1336">
        <v>1.0589999999999999</v>
      </c>
      <c r="F3971" s="644">
        <f t="shared" si="128"/>
        <v>1.0529999999999999</v>
      </c>
      <c r="G3971" s="748" t="s">
        <v>280</v>
      </c>
      <c r="H3971" s="1337">
        <v>0.69</v>
      </c>
      <c r="I3971" s="338"/>
    </row>
    <row r="3972" spans="2:9">
      <c r="B3972" s="651" t="s">
        <v>32</v>
      </c>
      <c r="C3972" s="1356">
        <v>2709</v>
      </c>
      <c r="D3972" s="747" t="str">
        <f t="shared" si="127"/>
        <v>MD2709</v>
      </c>
      <c r="E3972" s="1336">
        <v>0.999</v>
      </c>
      <c r="F3972" s="644">
        <f t="shared" si="128"/>
        <v>0.999</v>
      </c>
      <c r="G3972" s="748" t="s">
        <v>280</v>
      </c>
      <c r="H3972" s="1337">
        <v>0.62</v>
      </c>
      <c r="I3972" s="338"/>
    </row>
    <row r="3973" spans="2:9">
      <c r="B3973" s="651" t="s">
        <v>32</v>
      </c>
      <c r="C3973" s="1356">
        <v>2710</v>
      </c>
      <c r="D3973" s="747" t="str">
        <f t="shared" si="127"/>
        <v>MD2710</v>
      </c>
      <c r="E3973" s="1336">
        <v>1.073</v>
      </c>
      <c r="F3973" s="644">
        <f t="shared" si="128"/>
        <v>1.0660000000000001</v>
      </c>
      <c r="G3973" s="748" t="s">
        <v>280</v>
      </c>
      <c r="H3973" s="1337">
        <v>0.36</v>
      </c>
      <c r="I3973" s="338"/>
    </row>
    <row r="3974" spans="2:9">
      <c r="B3974" s="651" t="s">
        <v>32</v>
      </c>
      <c r="C3974" s="1356">
        <v>2714</v>
      </c>
      <c r="D3974" s="747" t="str">
        <f t="shared" si="127"/>
        <v>MD2714</v>
      </c>
      <c r="E3974" s="1336">
        <v>0.55800000000000005</v>
      </c>
      <c r="F3974" s="644">
        <f t="shared" si="128"/>
        <v>0.60199999999999998</v>
      </c>
      <c r="G3974" s="748" t="s">
        <v>280</v>
      </c>
      <c r="H3974" s="1337">
        <v>0.17</v>
      </c>
      <c r="I3974" s="338"/>
    </row>
    <row r="3975" spans="2:9">
      <c r="B3975" s="651" t="s">
        <v>32</v>
      </c>
      <c r="C3975" s="1356">
        <v>2731</v>
      </c>
      <c r="D3975" s="747" t="str">
        <f t="shared" si="127"/>
        <v>MD2731</v>
      </c>
      <c r="E3975" s="1336">
        <v>1.0449999999999999</v>
      </c>
      <c r="F3975" s="644">
        <f t="shared" si="128"/>
        <v>1.0409999999999999</v>
      </c>
      <c r="G3975" s="748" t="s">
        <v>280</v>
      </c>
      <c r="H3975" s="1337">
        <v>0.36</v>
      </c>
      <c r="I3975" s="338"/>
    </row>
    <row r="3976" spans="2:9">
      <c r="B3976" s="651" t="s">
        <v>32</v>
      </c>
      <c r="C3976" s="1356">
        <v>2735</v>
      </c>
      <c r="D3976" s="747" t="str">
        <f t="shared" si="127"/>
        <v>MD2735</v>
      </c>
      <c r="E3976" s="1336">
        <v>0.55800000000000005</v>
      </c>
      <c r="F3976" s="644">
        <f t="shared" si="128"/>
        <v>0.60199999999999998</v>
      </c>
      <c r="G3976" s="748" t="s">
        <v>280</v>
      </c>
      <c r="H3976" s="1337">
        <v>0.17</v>
      </c>
      <c r="I3976" s="338"/>
    </row>
    <row r="3977" spans="2:9">
      <c r="B3977" s="651" t="s">
        <v>32</v>
      </c>
      <c r="C3977" s="1356">
        <v>2759</v>
      </c>
      <c r="D3977" s="747" t="str">
        <f t="shared" si="127"/>
        <v>MD2759</v>
      </c>
      <c r="E3977" s="1336">
        <v>0.84499999999999997</v>
      </c>
      <c r="F3977" s="644">
        <f t="shared" si="128"/>
        <v>0.86099999999999999</v>
      </c>
      <c r="G3977" s="748" t="s">
        <v>280</v>
      </c>
      <c r="H3977" s="1337">
        <v>0.48</v>
      </c>
      <c r="I3977" s="338"/>
    </row>
    <row r="3978" spans="2:9">
      <c r="B3978" s="651" t="s">
        <v>32</v>
      </c>
      <c r="C3978" s="1356">
        <v>2790</v>
      </c>
      <c r="D3978" s="747" t="str">
        <f t="shared" si="127"/>
        <v>MD2790</v>
      </c>
      <c r="E3978" s="1336">
        <v>0.98399999999999999</v>
      </c>
      <c r="F3978" s="644">
        <f t="shared" si="128"/>
        <v>0.98599999999999999</v>
      </c>
      <c r="G3978" s="748" t="s">
        <v>280</v>
      </c>
      <c r="H3978" s="1337">
        <v>0.36</v>
      </c>
      <c r="I3978" s="338"/>
    </row>
    <row r="3979" spans="2:9">
      <c r="B3979" s="651" t="s">
        <v>32</v>
      </c>
      <c r="C3979" s="1356">
        <v>2797</v>
      </c>
      <c r="D3979" s="747" t="str">
        <f t="shared" ref="D3979:D4042" si="129">B3979&amp;TEXT(C3979,"0000")</f>
        <v>MD2797</v>
      </c>
      <c r="E3979" s="1336">
        <v>0.68200000000000005</v>
      </c>
      <c r="F3979" s="644">
        <f t="shared" ref="F3979:F4042" si="130">IF(E3979="NA","NA",ROUND((E3979-1)*0.9+1,3))</f>
        <v>0.71399999999999997</v>
      </c>
      <c r="G3979" s="748" t="s">
        <v>280</v>
      </c>
      <c r="H3979" s="1337">
        <v>7.0000000000000007E-2</v>
      </c>
      <c r="I3979" s="338"/>
    </row>
    <row r="3980" spans="2:9">
      <c r="B3980" s="651" t="s">
        <v>32</v>
      </c>
      <c r="C3980" s="1356">
        <v>2799</v>
      </c>
      <c r="D3980" s="747" t="str">
        <f t="shared" si="129"/>
        <v>MD2799</v>
      </c>
      <c r="E3980" s="1336">
        <v>1.4410000000000001</v>
      </c>
      <c r="F3980" s="644">
        <f t="shared" si="130"/>
        <v>1.397</v>
      </c>
      <c r="G3980" s="748" t="s">
        <v>280</v>
      </c>
      <c r="H3980" s="1337">
        <v>0.48</v>
      </c>
      <c r="I3980" s="338"/>
    </row>
    <row r="3981" spans="2:9">
      <c r="B3981" s="651" t="s">
        <v>32</v>
      </c>
      <c r="C3981" s="1356">
        <v>2802</v>
      </c>
      <c r="D3981" s="747" t="str">
        <f t="shared" si="129"/>
        <v>MD2802</v>
      </c>
      <c r="E3981" s="1336">
        <v>0.82899999999999996</v>
      </c>
      <c r="F3981" s="644">
        <f t="shared" si="130"/>
        <v>0.84599999999999997</v>
      </c>
      <c r="G3981" s="748" t="s">
        <v>280</v>
      </c>
      <c r="H3981" s="1337">
        <v>0.82</v>
      </c>
      <c r="I3981" s="338"/>
    </row>
    <row r="3982" spans="2:9">
      <c r="B3982" s="651" t="s">
        <v>32</v>
      </c>
      <c r="C3982" s="1356">
        <v>2835</v>
      </c>
      <c r="D3982" s="747" t="str">
        <f t="shared" si="129"/>
        <v>MD2835</v>
      </c>
      <c r="E3982" s="1336">
        <v>0.60499999999999998</v>
      </c>
      <c r="F3982" s="644">
        <f t="shared" si="130"/>
        <v>0.64500000000000002</v>
      </c>
      <c r="G3982" s="748" t="s">
        <v>280</v>
      </c>
      <c r="H3982" s="1337">
        <v>0.25</v>
      </c>
      <c r="I3982" s="338"/>
    </row>
    <row r="3983" spans="2:9">
      <c r="B3983" s="651" t="s">
        <v>32</v>
      </c>
      <c r="C3983" s="1356">
        <v>2836</v>
      </c>
      <c r="D3983" s="747" t="str">
        <f t="shared" si="129"/>
        <v>MD2836</v>
      </c>
      <c r="E3983" s="1336">
        <v>0.60499999999999998</v>
      </c>
      <c r="F3983" s="644">
        <f t="shared" si="130"/>
        <v>0.64500000000000002</v>
      </c>
      <c r="G3983" s="748" t="s">
        <v>280</v>
      </c>
      <c r="H3983" s="1337">
        <v>0.25</v>
      </c>
      <c r="I3983" s="338"/>
    </row>
    <row r="3984" spans="2:9">
      <c r="B3984" s="651" t="s">
        <v>32</v>
      </c>
      <c r="C3984" s="1356">
        <v>2841</v>
      </c>
      <c r="D3984" s="747" t="str">
        <f t="shared" si="129"/>
        <v>MD2841</v>
      </c>
      <c r="E3984" s="1336">
        <v>1.006</v>
      </c>
      <c r="F3984" s="644">
        <f t="shared" si="130"/>
        <v>1.0049999999999999</v>
      </c>
      <c r="G3984" s="748" t="s">
        <v>280</v>
      </c>
      <c r="H3984" s="1337">
        <v>0.36</v>
      </c>
      <c r="I3984" s="338"/>
    </row>
    <row r="3985" spans="2:9">
      <c r="B3985" s="651" t="s">
        <v>32</v>
      </c>
      <c r="C3985" s="1356">
        <v>2881</v>
      </c>
      <c r="D3985" s="747" t="str">
        <f t="shared" si="129"/>
        <v>MD2881</v>
      </c>
      <c r="E3985" s="1336">
        <v>0.89700000000000002</v>
      </c>
      <c r="F3985" s="644">
        <f t="shared" si="130"/>
        <v>0.90700000000000003</v>
      </c>
      <c r="G3985" s="748" t="s">
        <v>280</v>
      </c>
      <c r="H3985" s="1337">
        <v>0.37</v>
      </c>
      <c r="I3985" s="338"/>
    </row>
    <row r="3986" spans="2:9">
      <c r="B3986" s="651" t="s">
        <v>32</v>
      </c>
      <c r="C3986" s="1356">
        <v>2883</v>
      </c>
      <c r="D3986" s="747" t="str">
        <f t="shared" si="129"/>
        <v>MD2883</v>
      </c>
      <c r="E3986" s="1336">
        <v>0.99199999999999999</v>
      </c>
      <c r="F3986" s="644">
        <f t="shared" si="130"/>
        <v>0.99299999999999999</v>
      </c>
      <c r="G3986" s="748" t="s">
        <v>280</v>
      </c>
      <c r="H3986" s="1337">
        <v>0.36</v>
      </c>
      <c r="I3986" s="338"/>
    </row>
    <row r="3987" spans="2:9">
      <c r="B3987" s="651" t="s">
        <v>32</v>
      </c>
      <c r="C3987" s="1356">
        <v>2915</v>
      </c>
      <c r="D3987" s="747" t="str">
        <f t="shared" si="129"/>
        <v>MD2915</v>
      </c>
      <c r="E3987" s="1336">
        <v>1.137</v>
      </c>
      <c r="F3987" s="644">
        <f t="shared" si="130"/>
        <v>1.123</v>
      </c>
      <c r="G3987" s="748" t="s">
        <v>280</v>
      </c>
      <c r="H3987" s="1337">
        <v>0.17</v>
      </c>
      <c r="I3987" s="338"/>
    </row>
    <row r="3988" spans="2:9">
      <c r="B3988" s="651" t="s">
        <v>32</v>
      </c>
      <c r="C3988" s="1356">
        <v>2916</v>
      </c>
      <c r="D3988" s="747" t="str">
        <f t="shared" si="129"/>
        <v>MD2916</v>
      </c>
      <c r="E3988" s="1336">
        <v>0.91300000000000003</v>
      </c>
      <c r="F3988" s="644">
        <f t="shared" si="130"/>
        <v>0.92200000000000004</v>
      </c>
      <c r="G3988" s="748" t="s">
        <v>280</v>
      </c>
      <c r="H3988" s="1337">
        <v>0.68</v>
      </c>
      <c r="I3988" s="338"/>
    </row>
    <row r="3989" spans="2:9">
      <c r="B3989" s="651" t="s">
        <v>32</v>
      </c>
      <c r="C3989" s="1356">
        <v>2923</v>
      </c>
      <c r="D3989" s="747" t="str">
        <f t="shared" si="129"/>
        <v>MD2923</v>
      </c>
      <c r="E3989" s="1336">
        <v>0.98399999999999999</v>
      </c>
      <c r="F3989" s="644">
        <f t="shared" si="130"/>
        <v>0.98599999999999999</v>
      </c>
      <c r="G3989" s="748" t="s">
        <v>280</v>
      </c>
      <c r="H3989" s="1337">
        <v>0.36</v>
      </c>
      <c r="I3989" s="338"/>
    </row>
    <row r="3990" spans="2:9">
      <c r="B3990" s="651" t="s">
        <v>32</v>
      </c>
      <c r="C3990" s="1356">
        <v>2960</v>
      </c>
      <c r="D3990" s="747" t="str">
        <f t="shared" si="129"/>
        <v>MD2960</v>
      </c>
      <c r="E3990" s="1336">
        <v>0.68200000000000005</v>
      </c>
      <c r="F3990" s="644">
        <f t="shared" si="130"/>
        <v>0.71399999999999997</v>
      </c>
      <c r="G3990" s="748" t="s">
        <v>280</v>
      </c>
      <c r="H3990" s="1337">
        <v>7.0000000000000007E-2</v>
      </c>
      <c r="I3990" s="338"/>
    </row>
    <row r="3991" spans="2:9">
      <c r="B3991" s="651" t="s">
        <v>32</v>
      </c>
      <c r="C3991" s="1356">
        <v>3004</v>
      </c>
      <c r="D3991" s="747" t="str">
        <f t="shared" si="129"/>
        <v>MD3004</v>
      </c>
      <c r="E3991" s="1336">
        <v>1.244</v>
      </c>
      <c r="F3991" s="644">
        <f t="shared" si="130"/>
        <v>1.22</v>
      </c>
      <c r="G3991" s="748" t="s">
        <v>280</v>
      </c>
      <c r="H3991" s="1337">
        <v>0.11</v>
      </c>
      <c r="I3991" s="338"/>
    </row>
    <row r="3992" spans="2:9">
      <c r="B3992" s="651" t="s">
        <v>32</v>
      </c>
      <c r="C3992" s="1356">
        <v>3018</v>
      </c>
      <c r="D3992" s="747" t="str">
        <f t="shared" si="129"/>
        <v>MD3018</v>
      </c>
      <c r="E3992" s="1336">
        <v>1.244</v>
      </c>
      <c r="F3992" s="644">
        <f t="shared" si="130"/>
        <v>1.22</v>
      </c>
      <c r="G3992" s="748" t="s">
        <v>280</v>
      </c>
      <c r="H3992" s="1337">
        <v>0.11</v>
      </c>
      <c r="I3992" s="338"/>
    </row>
    <row r="3993" spans="2:9">
      <c r="B3993" s="651" t="s">
        <v>32</v>
      </c>
      <c r="C3993" s="1356">
        <v>3022</v>
      </c>
      <c r="D3993" s="747" t="str">
        <f t="shared" si="129"/>
        <v>MD3022</v>
      </c>
      <c r="E3993" s="1336">
        <v>0.55800000000000005</v>
      </c>
      <c r="F3993" s="644">
        <f t="shared" si="130"/>
        <v>0.60199999999999998</v>
      </c>
      <c r="G3993" s="748" t="s">
        <v>280</v>
      </c>
      <c r="H3993" s="1337">
        <v>0.17</v>
      </c>
      <c r="I3993" s="338"/>
    </row>
    <row r="3994" spans="2:9">
      <c r="B3994" s="651" t="s">
        <v>32</v>
      </c>
      <c r="C3994" s="1356">
        <v>3027</v>
      </c>
      <c r="D3994" s="747" t="str">
        <f t="shared" si="129"/>
        <v>MD3027</v>
      </c>
      <c r="E3994" s="1336">
        <v>1.244</v>
      </c>
      <c r="F3994" s="644">
        <f t="shared" si="130"/>
        <v>1.22</v>
      </c>
      <c r="G3994" s="748" t="s">
        <v>280</v>
      </c>
      <c r="H3994" s="1337">
        <v>0.11</v>
      </c>
      <c r="I3994" s="338"/>
    </row>
    <row r="3995" spans="2:9">
      <c r="B3995" s="651" t="s">
        <v>32</v>
      </c>
      <c r="C3995" s="1356">
        <v>3028</v>
      </c>
      <c r="D3995" s="747" t="str">
        <f t="shared" si="129"/>
        <v>MD3028</v>
      </c>
      <c r="E3995" s="1336">
        <v>0.68200000000000005</v>
      </c>
      <c r="F3995" s="644">
        <f t="shared" si="130"/>
        <v>0.71399999999999997</v>
      </c>
      <c r="G3995" s="748" t="s">
        <v>280</v>
      </c>
      <c r="H3995" s="1337">
        <v>7.0000000000000007E-2</v>
      </c>
      <c r="I3995" s="338"/>
    </row>
    <row r="3996" spans="2:9">
      <c r="B3996" s="651" t="s">
        <v>32</v>
      </c>
      <c r="C3996" s="1356">
        <v>3030</v>
      </c>
      <c r="D3996" s="747" t="str">
        <f t="shared" si="129"/>
        <v>MD3030</v>
      </c>
      <c r="E3996" s="1336">
        <v>0.88900000000000001</v>
      </c>
      <c r="F3996" s="644">
        <f t="shared" si="130"/>
        <v>0.9</v>
      </c>
      <c r="G3996" s="748" t="s">
        <v>280</v>
      </c>
      <c r="H3996" s="1337">
        <v>0.62</v>
      </c>
      <c r="I3996" s="338"/>
    </row>
    <row r="3997" spans="2:9">
      <c r="B3997" s="651" t="s">
        <v>32</v>
      </c>
      <c r="C3997" s="1356">
        <v>3040</v>
      </c>
      <c r="D3997" s="747" t="str">
        <f t="shared" si="129"/>
        <v>MD3040</v>
      </c>
      <c r="E3997" s="1336">
        <v>1.0249999999999999</v>
      </c>
      <c r="F3997" s="644">
        <f t="shared" si="130"/>
        <v>1.0229999999999999</v>
      </c>
      <c r="G3997" s="748" t="s">
        <v>280</v>
      </c>
      <c r="H3997" s="1337">
        <v>0.54</v>
      </c>
      <c r="I3997" s="338"/>
    </row>
    <row r="3998" spans="2:9">
      <c r="B3998" s="651" t="s">
        <v>32</v>
      </c>
      <c r="C3998" s="1356">
        <v>3041</v>
      </c>
      <c r="D3998" s="747" t="str">
        <f t="shared" si="129"/>
        <v>MD3041</v>
      </c>
      <c r="E3998" s="1336">
        <v>1.0209999999999999</v>
      </c>
      <c r="F3998" s="644">
        <f t="shared" si="130"/>
        <v>1.0189999999999999</v>
      </c>
      <c r="G3998" s="748" t="s">
        <v>280</v>
      </c>
      <c r="H3998" s="1337">
        <v>0.47</v>
      </c>
      <c r="I3998" s="338"/>
    </row>
    <row r="3999" spans="2:9">
      <c r="B3999" s="651" t="s">
        <v>32</v>
      </c>
      <c r="C3999" s="1356">
        <v>3042</v>
      </c>
      <c r="D3999" s="747" t="str">
        <f t="shared" si="129"/>
        <v>MD3042</v>
      </c>
      <c r="E3999" s="1336">
        <v>0.995</v>
      </c>
      <c r="F3999" s="644">
        <f t="shared" si="130"/>
        <v>0.996</v>
      </c>
      <c r="G3999" s="748" t="s">
        <v>280</v>
      </c>
      <c r="H3999" s="1337">
        <v>0.36</v>
      </c>
      <c r="I3999" s="338"/>
    </row>
    <row r="4000" spans="2:9">
      <c r="B4000" s="651" t="s">
        <v>32</v>
      </c>
      <c r="C4000" s="1356">
        <v>3064</v>
      </c>
      <c r="D4000" s="747" t="str">
        <f t="shared" si="129"/>
        <v>MD3064</v>
      </c>
      <c r="E4000" s="1336">
        <v>0.98899999999999999</v>
      </c>
      <c r="F4000" s="644">
        <f t="shared" si="130"/>
        <v>0.99</v>
      </c>
      <c r="G4000" s="748" t="s">
        <v>280</v>
      </c>
      <c r="H4000" s="1337">
        <v>0.39</v>
      </c>
      <c r="I4000" s="338"/>
    </row>
    <row r="4001" spans="2:9">
      <c r="B4001" s="651" t="s">
        <v>32</v>
      </c>
      <c r="C4001" s="1356">
        <v>3076</v>
      </c>
      <c r="D4001" s="747" t="str">
        <f t="shared" si="129"/>
        <v>MD3076</v>
      </c>
      <c r="E4001" s="1336">
        <v>0.93700000000000006</v>
      </c>
      <c r="F4001" s="644">
        <f t="shared" si="130"/>
        <v>0.94299999999999995</v>
      </c>
      <c r="G4001" s="748" t="s">
        <v>280</v>
      </c>
      <c r="H4001" s="1337">
        <v>0.42</v>
      </c>
      <c r="I4001" s="338"/>
    </row>
    <row r="4002" spans="2:9">
      <c r="B4002" s="651" t="s">
        <v>32</v>
      </c>
      <c r="C4002" s="1356">
        <v>3081</v>
      </c>
      <c r="D4002" s="747" t="str">
        <f t="shared" si="129"/>
        <v>MD3081</v>
      </c>
      <c r="E4002" s="1336">
        <v>1.244</v>
      </c>
      <c r="F4002" s="644">
        <f t="shared" si="130"/>
        <v>1.22</v>
      </c>
      <c r="G4002" s="748" t="s">
        <v>280</v>
      </c>
      <c r="H4002" s="1337">
        <v>0.11</v>
      </c>
      <c r="I4002" s="338"/>
    </row>
    <row r="4003" spans="2:9">
      <c r="B4003" s="651" t="s">
        <v>32</v>
      </c>
      <c r="C4003" s="1356">
        <v>3082</v>
      </c>
      <c r="D4003" s="747" t="str">
        <f t="shared" si="129"/>
        <v>MD3082</v>
      </c>
      <c r="E4003" s="1336">
        <v>1.244</v>
      </c>
      <c r="F4003" s="644">
        <f t="shared" si="130"/>
        <v>1.22</v>
      </c>
      <c r="G4003" s="748" t="s">
        <v>280</v>
      </c>
      <c r="H4003" s="1337">
        <v>0.11</v>
      </c>
      <c r="I4003" s="338"/>
    </row>
    <row r="4004" spans="2:9">
      <c r="B4004" s="651" t="s">
        <v>32</v>
      </c>
      <c r="C4004" s="1356">
        <v>3085</v>
      </c>
      <c r="D4004" s="747" t="str">
        <f t="shared" si="129"/>
        <v>MD3085</v>
      </c>
      <c r="E4004" s="1336">
        <v>1.244</v>
      </c>
      <c r="F4004" s="644">
        <f t="shared" si="130"/>
        <v>1.22</v>
      </c>
      <c r="G4004" s="748" t="s">
        <v>280</v>
      </c>
      <c r="H4004" s="1337">
        <v>0.11</v>
      </c>
      <c r="I4004" s="338"/>
    </row>
    <row r="4005" spans="2:9">
      <c r="B4005" s="651" t="s">
        <v>32</v>
      </c>
      <c r="C4005" s="1356">
        <v>3110</v>
      </c>
      <c r="D4005" s="747" t="str">
        <f t="shared" si="129"/>
        <v>MD3110</v>
      </c>
      <c r="E4005" s="1336">
        <v>0.68200000000000005</v>
      </c>
      <c r="F4005" s="644">
        <f t="shared" si="130"/>
        <v>0.71399999999999997</v>
      </c>
      <c r="G4005" s="748" t="s">
        <v>280</v>
      </c>
      <c r="H4005" s="1337">
        <v>7.0000000000000007E-2</v>
      </c>
      <c r="I4005" s="338"/>
    </row>
    <row r="4006" spans="2:9">
      <c r="B4006" s="651" t="s">
        <v>32</v>
      </c>
      <c r="C4006" s="1356">
        <v>3111</v>
      </c>
      <c r="D4006" s="747" t="str">
        <f t="shared" si="129"/>
        <v>MD3111</v>
      </c>
      <c r="E4006" s="1336">
        <v>0.98399999999999999</v>
      </c>
      <c r="F4006" s="644">
        <f t="shared" si="130"/>
        <v>0.98599999999999999</v>
      </c>
      <c r="G4006" s="748" t="s">
        <v>280</v>
      </c>
      <c r="H4006" s="1337">
        <v>0.36</v>
      </c>
      <c r="I4006" s="338"/>
    </row>
    <row r="4007" spans="2:9">
      <c r="B4007" s="651" t="s">
        <v>32</v>
      </c>
      <c r="C4007" s="1356">
        <v>3113</v>
      </c>
      <c r="D4007" s="747" t="str">
        <f t="shared" si="129"/>
        <v>MD3113</v>
      </c>
      <c r="E4007" s="1336">
        <v>1.1040000000000001</v>
      </c>
      <c r="F4007" s="644">
        <f t="shared" si="130"/>
        <v>1.0940000000000001</v>
      </c>
      <c r="G4007" s="748" t="s">
        <v>280</v>
      </c>
      <c r="H4007" s="1337">
        <v>0.37</v>
      </c>
      <c r="I4007" s="338"/>
    </row>
    <row r="4008" spans="2:9">
      <c r="B4008" s="651" t="s">
        <v>32</v>
      </c>
      <c r="C4008" s="1356">
        <v>3114</v>
      </c>
      <c r="D4008" s="747" t="str">
        <f t="shared" si="129"/>
        <v>MD3114</v>
      </c>
      <c r="E4008" s="1336">
        <v>0.68200000000000005</v>
      </c>
      <c r="F4008" s="644">
        <f t="shared" si="130"/>
        <v>0.71399999999999997</v>
      </c>
      <c r="G4008" s="748" t="s">
        <v>280</v>
      </c>
      <c r="H4008" s="1337">
        <v>7.0000000000000007E-2</v>
      </c>
      <c r="I4008" s="338"/>
    </row>
    <row r="4009" spans="2:9">
      <c r="B4009" s="651" t="s">
        <v>32</v>
      </c>
      <c r="C4009" s="1356">
        <v>3118</v>
      </c>
      <c r="D4009" s="747" t="str">
        <f t="shared" si="129"/>
        <v>MD3118</v>
      </c>
      <c r="E4009" s="1336">
        <v>0.55800000000000005</v>
      </c>
      <c r="F4009" s="644">
        <f t="shared" si="130"/>
        <v>0.60199999999999998</v>
      </c>
      <c r="G4009" s="748" t="s">
        <v>280</v>
      </c>
      <c r="H4009" s="1337">
        <v>0.17</v>
      </c>
      <c r="I4009" s="338"/>
    </row>
    <row r="4010" spans="2:9">
      <c r="B4010" s="651" t="s">
        <v>32</v>
      </c>
      <c r="C4010" s="1356">
        <v>3119</v>
      </c>
      <c r="D4010" s="747" t="str">
        <f t="shared" si="129"/>
        <v>MD3119</v>
      </c>
      <c r="E4010" s="1336">
        <v>0.60499999999999998</v>
      </c>
      <c r="F4010" s="644">
        <f t="shared" si="130"/>
        <v>0.64500000000000002</v>
      </c>
      <c r="G4010" s="748" t="s">
        <v>280</v>
      </c>
      <c r="H4010" s="1337">
        <v>0.25</v>
      </c>
      <c r="I4010" s="338"/>
    </row>
    <row r="4011" spans="2:9">
      <c r="B4011" s="651" t="s">
        <v>32</v>
      </c>
      <c r="C4011" s="1356">
        <v>3122</v>
      </c>
      <c r="D4011" s="747" t="str">
        <f t="shared" si="129"/>
        <v>MD3122</v>
      </c>
      <c r="E4011" s="1336">
        <v>0.55800000000000005</v>
      </c>
      <c r="F4011" s="644">
        <f t="shared" si="130"/>
        <v>0.60199999999999998</v>
      </c>
      <c r="G4011" s="748" t="s">
        <v>280</v>
      </c>
      <c r="H4011" s="1337">
        <v>0.17</v>
      </c>
      <c r="I4011" s="338"/>
    </row>
    <row r="4012" spans="2:9">
      <c r="B4012" s="651" t="s">
        <v>32</v>
      </c>
      <c r="C4012" s="1356">
        <v>3126</v>
      </c>
      <c r="D4012" s="747" t="str">
        <f t="shared" si="129"/>
        <v>MD3126</v>
      </c>
      <c r="E4012" s="1336">
        <v>0.99099999999999999</v>
      </c>
      <c r="F4012" s="644">
        <f t="shared" si="130"/>
        <v>0.99199999999999999</v>
      </c>
      <c r="G4012" s="748" t="s">
        <v>280</v>
      </c>
      <c r="H4012" s="1337">
        <v>0.33</v>
      </c>
      <c r="I4012" s="338"/>
    </row>
    <row r="4013" spans="2:9">
      <c r="B4013" s="651" t="s">
        <v>32</v>
      </c>
      <c r="C4013" s="1356">
        <v>3131</v>
      </c>
      <c r="D4013" s="747" t="str">
        <f t="shared" si="129"/>
        <v>MD3131</v>
      </c>
      <c r="E4013" s="1336">
        <v>0.68200000000000005</v>
      </c>
      <c r="F4013" s="644">
        <f t="shared" si="130"/>
        <v>0.71399999999999997</v>
      </c>
      <c r="G4013" s="748" t="s">
        <v>280</v>
      </c>
      <c r="H4013" s="1337">
        <v>7.0000000000000007E-2</v>
      </c>
      <c r="I4013" s="338"/>
    </row>
    <row r="4014" spans="2:9">
      <c r="B4014" s="651" t="s">
        <v>32</v>
      </c>
      <c r="C4014" s="1356">
        <v>3132</v>
      </c>
      <c r="D4014" s="747" t="str">
        <f t="shared" si="129"/>
        <v>MD3132</v>
      </c>
      <c r="E4014" s="1336">
        <v>0.68200000000000005</v>
      </c>
      <c r="F4014" s="644">
        <f t="shared" si="130"/>
        <v>0.71399999999999997</v>
      </c>
      <c r="G4014" s="748" t="s">
        <v>280</v>
      </c>
      <c r="H4014" s="1337">
        <v>7.0000000000000007E-2</v>
      </c>
      <c r="I4014" s="338"/>
    </row>
    <row r="4015" spans="2:9">
      <c r="B4015" s="651" t="s">
        <v>32</v>
      </c>
      <c r="C4015" s="1356">
        <v>3145</v>
      </c>
      <c r="D4015" s="747" t="str">
        <f t="shared" si="129"/>
        <v>MD3145</v>
      </c>
      <c r="E4015" s="1336">
        <v>0.68200000000000005</v>
      </c>
      <c r="F4015" s="644">
        <f t="shared" si="130"/>
        <v>0.71399999999999997</v>
      </c>
      <c r="G4015" s="748" t="s">
        <v>280</v>
      </c>
      <c r="H4015" s="1337">
        <v>7.0000000000000007E-2</v>
      </c>
      <c r="I4015" s="338"/>
    </row>
    <row r="4016" spans="2:9">
      <c r="B4016" s="651" t="s">
        <v>32</v>
      </c>
      <c r="C4016" s="1356">
        <v>3146</v>
      </c>
      <c r="D4016" s="747" t="str">
        <f t="shared" si="129"/>
        <v>MD3146</v>
      </c>
      <c r="E4016" s="1336">
        <v>1.022</v>
      </c>
      <c r="F4016" s="644">
        <f t="shared" si="130"/>
        <v>1.02</v>
      </c>
      <c r="G4016" s="748" t="s">
        <v>280</v>
      </c>
      <c r="H4016" s="1337">
        <v>0.35</v>
      </c>
      <c r="I4016" s="338"/>
    </row>
    <row r="4017" spans="2:9">
      <c r="B4017" s="651" t="s">
        <v>32</v>
      </c>
      <c r="C4017" s="1356">
        <v>3169</v>
      </c>
      <c r="D4017" s="747" t="str">
        <f t="shared" si="129"/>
        <v>MD3169</v>
      </c>
      <c r="E4017" s="1336">
        <v>1.0049999999999999</v>
      </c>
      <c r="F4017" s="644">
        <f t="shared" si="130"/>
        <v>1.0049999999999999</v>
      </c>
      <c r="G4017" s="748" t="s">
        <v>280</v>
      </c>
      <c r="H4017" s="1337">
        <v>0.35</v>
      </c>
      <c r="I4017" s="338"/>
    </row>
    <row r="4018" spans="2:9">
      <c r="B4018" s="651" t="s">
        <v>32</v>
      </c>
      <c r="C4018" s="1356">
        <v>3179</v>
      </c>
      <c r="D4018" s="747" t="str">
        <f t="shared" si="129"/>
        <v>MD3179</v>
      </c>
      <c r="E4018" s="1336">
        <v>0.995</v>
      </c>
      <c r="F4018" s="644">
        <f t="shared" si="130"/>
        <v>0.996</v>
      </c>
      <c r="G4018" s="748" t="s">
        <v>280</v>
      </c>
      <c r="H4018" s="1337">
        <v>0.33</v>
      </c>
      <c r="I4018" s="338"/>
    </row>
    <row r="4019" spans="2:9">
      <c r="B4019" s="651" t="s">
        <v>32</v>
      </c>
      <c r="C4019" s="1356">
        <v>3180</v>
      </c>
      <c r="D4019" s="747" t="str">
        <f t="shared" si="129"/>
        <v>MD3180</v>
      </c>
      <c r="E4019" s="1336">
        <v>1.026</v>
      </c>
      <c r="F4019" s="644">
        <f t="shared" si="130"/>
        <v>1.0229999999999999</v>
      </c>
      <c r="G4019" s="748" t="s">
        <v>280</v>
      </c>
      <c r="H4019" s="1337">
        <v>0.38</v>
      </c>
      <c r="I4019" s="338"/>
    </row>
    <row r="4020" spans="2:9">
      <c r="B4020" s="651" t="s">
        <v>32</v>
      </c>
      <c r="C4020" s="1356">
        <v>3188</v>
      </c>
      <c r="D4020" s="747" t="str">
        <f t="shared" si="129"/>
        <v>MD3188</v>
      </c>
      <c r="E4020" s="1336">
        <v>1.02</v>
      </c>
      <c r="F4020" s="644">
        <f t="shared" si="130"/>
        <v>1.018</v>
      </c>
      <c r="G4020" s="748" t="s">
        <v>280</v>
      </c>
      <c r="H4020" s="1337">
        <v>0.37</v>
      </c>
      <c r="I4020" s="338"/>
    </row>
    <row r="4021" spans="2:9">
      <c r="B4021" s="651" t="s">
        <v>32</v>
      </c>
      <c r="C4021" s="1356">
        <v>3220</v>
      </c>
      <c r="D4021" s="747" t="str">
        <f t="shared" si="129"/>
        <v>MD3220</v>
      </c>
      <c r="E4021" s="1336">
        <v>0.91</v>
      </c>
      <c r="F4021" s="644">
        <f t="shared" si="130"/>
        <v>0.91900000000000004</v>
      </c>
      <c r="G4021" s="748" t="s">
        <v>280</v>
      </c>
      <c r="H4021" s="1337">
        <v>0.33</v>
      </c>
      <c r="I4021" s="338"/>
    </row>
    <row r="4022" spans="2:9">
      <c r="B4022" s="651" t="s">
        <v>32</v>
      </c>
      <c r="C4022" s="1356">
        <v>3224</v>
      </c>
      <c r="D4022" s="747" t="str">
        <f t="shared" si="129"/>
        <v>MD3224</v>
      </c>
      <c r="E4022" s="1336">
        <v>0.55800000000000005</v>
      </c>
      <c r="F4022" s="644">
        <f t="shared" si="130"/>
        <v>0.60199999999999998</v>
      </c>
      <c r="G4022" s="748" t="s">
        <v>280</v>
      </c>
      <c r="H4022" s="1337">
        <v>0.17</v>
      </c>
      <c r="I4022" s="338"/>
    </row>
    <row r="4023" spans="2:9">
      <c r="B4023" s="651" t="s">
        <v>32</v>
      </c>
      <c r="C4023" s="1356">
        <v>3227</v>
      </c>
      <c r="D4023" s="747" t="str">
        <f t="shared" si="129"/>
        <v>MD3227</v>
      </c>
      <c r="E4023" s="1336">
        <v>0.96699999999999997</v>
      </c>
      <c r="F4023" s="644">
        <f t="shared" si="130"/>
        <v>0.97</v>
      </c>
      <c r="G4023" s="748" t="s">
        <v>280</v>
      </c>
      <c r="H4023" s="1337">
        <v>0.42</v>
      </c>
      <c r="I4023" s="338"/>
    </row>
    <row r="4024" spans="2:9">
      <c r="B4024" s="651" t="s">
        <v>32</v>
      </c>
      <c r="C4024" s="1356">
        <v>3240</v>
      </c>
      <c r="D4024" s="747" t="str">
        <f t="shared" si="129"/>
        <v>MD3240</v>
      </c>
      <c r="E4024" s="1336">
        <v>0.55800000000000005</v>
      </c>
      <c r="F4024" s="644">
        <f t="shared" si="130"/>
        <v>0.60199999999999998</v>
      </c>
      <c r="G4024" s="748" t="s">
        <v>280</v>
      </c>
      <c r="H4024" s="1337">
        <v>0.17</v>
      </c>
      <c r="I4024" s="338"/>
    </row>
    <row r="4025" spans="2:9">
      <c r="B4025" s="651" t="s">
        <v>32</v>
      </c>
      <c r="C4025" s="1356">
        <v>3241</v>
      </c>
      <c r="D4025" s="747" t="str">
        <f t="shared" si="129"/>
        <v>MD3241</v>
      </c>
      <c r="E4025" s="1336">
        <v>0.68200000000000005</v>
      </c>
      <c r="F4025" s="644">
        <f t="shared" si="130"/>
        <v>0.71399999999999997</v>
      </c>
      <c r="G4025" s="748" t="s">
        <v>280</v>
      </c>
      <c r="H4025" s="1337">
        <v>7.0000000000000007E-2</v>
      </c>
      <c r="I4025" s="338"/>
    </row>
    <row r="4026" spans="2:9">
      <c r="B4026" s="651" t="s">
        <v>32</v>
      </c>
      <c r="C4026" s="1356">
        <v>3255</v>
      </c>
      <c r="D4026" s="747" t="str">
        <f t="shared" si="129"/>
        <v>MD3255</v>
      </c>
      <c r="E4026" s="1336">
        <v>0.99</v>
      </c>
      <c r="F4026" s="644">
        <f t="shared" si="130"/>
        <v>0.99099999999999999</v>
      </c>
      <c r="G4026" s="748" t="s">
        <v>280</v>
      </c>
      <c r="H4026" s="1337">
        <v>0.38</v>
      </c>
      <c r="I4026" s="338"/>
    </row>
    <row r="4027" spans="2:9">
      <c r="B4027" s="651" t="s">
        <v>32</v>
      </c>
      <c r="C4027" s="1356">
        <v>3257</v>
      </c>
      <c r="D4027" s="747" t="str">
        <f t="shared" si="129"/>
        <v>MD3257</v>
      </c>
      <c r="E4027" s="1336">
        <v>1.0169999999999999</v>
      </c>
      <c r="F4027" s="644">
        <f t="shared" si="130"/>
        <v>1.0149999999999999</v>
      </c>
      <c r="G4027" s="748" t="s">
        <v>280</v>
      </c>
      <c r="H4027" s="1337">
        <v>0.38</v>
      </c>
      <c r="I4027" s="338"/>
    </row>
    <row r="4028" spans="2:9">
      <c r="B4028" s="651" t="s">
        <v>32</v>
      </c>
      <c r="C4028" s="1356">
        <v>3270</v>
      </c>
      <c r="D4028" s="747" t="str">
        <f t="shared" si="129"/>
        <v>MD3270</v>
      </c>
      <c r="E4028" s="1336">
        <v>0.68200000000000005</v>
      </c>
      <c r="F4028" s="644">
        <f t="shared" si="130"/>
        <v>0.71399999999999997</v>
      </c>
      <c r="G4028" s="748" t="s">
        <v>280</v>
      </c>
      <c r="H4028" s="1337">
        <v>7.0000000000000007E-2</v>
      </c>
      <c r="I4028" s="338"/>
    </row>
    <row r="4029" spans="2:9">
      <c r="B4029" s="651" t="s">
        <v>32</v>
      </c>
      <c r="C4029" s="1356">
        <v>3300</v>
      </c>
      <c r="D4029" s="747" t="str">
        <f t="shared" si="129"/>
        <v>MD3300</v>
      </c>
      <c r="E4029" s="1336">
        <v>0.68200000000000005</v>
      </c>
      <c r="F4029" s="644">
        <f t="shared" si="130"/>
        <v>0.71399999999999997</v>
      </c>
      <c r="G4029" s="748" t="s">
        <v>280</v>
      </c>
      <c r="H4029" s="1337">
        <v>7.0000000000000007E-2</v>
      </c>
      <c r="I4029" s="338"/>
    </row>
    <row r="4030" spans="2:9">
      <c r="B4030" s="651" t="s">
        <v>32</v>
      </c>
      <c r="C4030" s="1356">
        <v>3303</v>
      </c>
      <c r="D4030" s="747" t="str">
        <f t="shared" si="129"/>
        <v>MD3303</v>
      </c>
      <c r="E4030" s="1336">
        <v>0.55800000000000005</v>
      </c>
      <c r="F4030" s="644">
        <f t="shared" si="130"/>
        <v>0.60199999999999998</v>
      </c>
      <c r="G4030" s="748" t="s">
        <v>280</v>
      </c>
      <c r="H4030" s="1337">
        <v>0.17</v>
      </c>
      <c r="I4030" s="338"/>
    </row>
    <row r="4031" spans="2:9">
      <c r="B4031" s="651" t="s">
        <v>32</v>
      </c>
      <c r="C4031" s="1356">
        <v>3307</v>
      </c>
      <c r="D4031" s="747" t="str">
        <f t="shared" si="129"/>
        <v>MD3307</v>
      </c>
      <c r="E4031" s="1336">
        <v>0.98399999999999999</v>
      </c>
      <c r="F4031" s="644">
        <f t="shared" si="130"/>
        <v>0.98599999999999999</v>
      </c>
      <c r="G4031" s="748" t="s">
        <v>280</v>
      </c>
      <c r="H4031" s="1337">
        <v>0.36</v>
      </c>
      <c r="I4031" s="338"/>
    </row>
    <row r="4032" spans="2:9">
      <c r="B4032" s="651" t="s">
        <v>32</v>
      </c>
      <c r="C4032" s="1356">
        <v>3315</v>
      </c>
      <c r="D4032" s="747" t="str">
        <f t="shared" si="129"/>
        <v>MD3315</v>
      </c>
      <c r="E4032" s="1336">
        <v>0.55800000000000005</v>
      </c>
      <c r="F4032" s="644">
        <f t="shared" si="130"/>
        <v>0.60199999999999998</v>
      </c>
      <c r="G4032" s="748" t="s">
        <v>280</v>
      </c>
      <c r="H4032" s="1337">
        <v>0.17</v>
      </c>
      <c r="I4032" s="338"/>
    </row>
    <row r="4033" spans="2:9">
      <c r="B4033" s="651" t="s">
        <v>32</v>
      </c>
      <c r="C4033" s="1356">
        <v>3334</v>
      </c>
      <c r="D4033" s="747" t="str">
        <f t="shared" si="129"/>
        <v>MD3334</v>
      </c>
      <c r="E4033" s="1336">
        <v>0.68200000000000005</v>
      </c>
      <c r="F4033" s="644">
        <f t="shared" si="130"/>
        <v>0.71399999999999997</v>
      </c>
      <c r="G4033" s="748" t="s">
        <v>280</v>
      </c>
      <c r="H4033" s="1337">
        <v>7.0000000000000007E-2</v>
      </c>
      <c r="I4033" s="338"/>
    </row>
    <row r="4034" spans="2:9">
      <c r="B4034" s="651" t="s">
        <v>32</v>
      </c>
      <c r="C4034" s="1356">
        <v>3336</v>
      </c>
      <c r="D4034" s="747" t="str">
        <f t="shared" si="129"/>
        <v>MD3336</v>
      </c>
      <c r="E4034" s="1336">
        <v>1.244</v>
      </c>
      <c r="F4034" s="644">
        <f t="shared" si="130"/>
        <v>1.22</v>
      </c>
      <c r="G4034" s="748" t="s">
        <v>280</v>
      </c>
      <c r="H4034" s="1337">
        <v>0.11</v>
      </c>
      <c r="I4034" s="338"/>
    </row>
    <row r="4035" spans="2:9">
      <c r="B4035" s="651" t="s">
        <v>32</v>
      </c>
      <c r="C4035" s="1356">
        <v>3365</v>
      </c>
      <c r="D4035" s="747" t="str">
        <f t="shared" si="129"/>
        <v>MD3365</v>
      </c>
      <c r="E4035" s="1336">
        <v>1.3069999999999999</v>
      </c>
      <c r="F4035" s="644">
        <f t="shared" si="130"/>
        <v>1.276</v>
      </c>
      <c r="G4035" s="748" t="s">
        <v>280</v>
      </c>
      <c r="H4035" s="1337">
        <v>0.55000000000000004</v>
      </c>
      <c r="I4035" s="338"/>
    </row>
    <row r="4036" spans="2:9">
      <c r="B4036" s="651" t="s">
        <v>32</v>
      </c>
      <c r="C4036" s="1356">
        <v>3372</v>
      </c>
      <c r="D4036" s="747" t="str">
        <f t="shared" si="129"/>
        <v>MD3372</v>
      </c>
      <c r="E4036" s="1336">
        <v>1.004</v>
      </c>
      <c r="F4036" s="644">
        <f t="shared" si="130"/>
        <v>1.004</v>
      </c>
      <c r="G4036" s="748" t="s">
        <v>280</v>
      </c>
      <c r="H4036" s="1337">
        <v>0.43</v>
      </c>
      <c r="I4036" s="338"/>
    </row>
    <row r="4037" spans="2:9">
      <c r="B4037" s="651" t="s">
        <v>32</v>
      </c>
      <c r="C4037" s="1356">
        <v>3373</v>
      </c>
      <c r="D4037" s="747" t="str">
        <f t="shared" si="129"/>
        <v>MD3373</v>
      </c>
      <c r="E4037" s="1336">
        <v>0.95499999999999996</v>
      </c>
      <c r="F4037" s="644">
        <f t="shared" si="130"/>
        <v>0.96</v>
      </c>
      <c r="G4037" s="748" t="s">
        <v>280</v>
      </c>
      <c r="H4037" s="1337">
        <v>0.44</v>
      </c>
      <c r="I4037" s="338"/>
    </row>
    <row r="4038" spans="2:9">
      <c r="B4038" s="651" t="s">
        <v>32</v>
      </c>
      <c r="C4038" s="1356">
        <v>3383</v>
      </c>
      <c r="D4038" s="747" t="str">
        <f t="shared" si="129"/>
        <v>MD3383</v>
      </c>
      <c r="E4038" s="1336">
        <v>1.0269999999999999</v>
      </c>
      <c r="F4038" s="644">
        <f t="shared" si="130"/>
        <v>1.024</v>
      </c>
      <c r="G4038" s="748" t="s">
        <v>280</v>
      </c>
      <c r="H4038" s="1337">
        <v>0.35</v>
      </c>
      <c r="I4038" s="338"/>
    </row>
    <row r="4039" spans="2:9">
      <c r="B4039" s="651" t="s">
        <v>32</v>
      </c>
      <c r="C4039" s="1356">
        <v>3385</v>
      </c>
      <c r="D4039" s="747" t="str">
        <f t="shared" si="129"/>
        <v>MD3385</v>
      </c>
      <c r="E4039" s="1336">
        <v>0.98399999999999999</v>
      </c>
      <c r="F4039" s="644">
        <f t="shared" si="130"/>
        <v>0.98599999999999999</v>
      </c>
      <c r="G4039" s="748" t="s">
        <v>280</v>
      </c>
      <c r="H4039" s="1337">
        <v>0.36</v>
      </c>
      <c r="I4039" s="338"/>
    </row>
    <row r="4040" spans="2:9">
      <c r="B4040" s="651" t="s">
        <v>32</v>
      </c>
      <c r="C4040" s="1356">
        <v>3400</v>
      </c>
      <c r="D4040" s="747" t="str">
        <f t="shared" si="129"/>
        <v>MD3400</v>
      </c>
      <c r="E4040" s="1336">
        <v>0.90500000000000003</v>
      </c>
      <c r="F4040" s="644">
        <f t="shared" si="130"/>
        <v>0.91500000000000004</v>
      </c>
      <c r="G4040" s="748" t="s">
        <v>280</v>
      </c>
      <c r="H4040" s="1337">
        <v>0.34</v>
      </c>
      <c r="I4040" s="338"/>
    </row>
    <row r="4041" spans="2:9">
      <c r="B4041" s="651" t="s">
        <v>32</v>
      </c>
      <c r="C4041" s="1356">
        <v>3507</v>
      </c>
      <c r="D4041" s="747" t="str">
        <f t="shared" si="129"/>
        <v>MD3507</v>
      </c>
      <c r="E4041" s="1336">
        <v>0.93500000000000005</v>
      </c>
      <c r="F4041" s="644">
        <f t="shared" si="130"/>
        <v>0.94199999999999995</v>
      </c>
      <c r="G4041" s="748" t="s">
        <v>280</v>
      </c>
      <c r="H4041" s="1337">
        <v>0.41</v>
      </c>
      <c r="I4041" s="338"/>
    </row>
    <row r="4042" spans="2:9">
      <c r="B4042" s="651" t="s">
        <v>32</v>
      </c>
      <c r="C4042" s="1356">
        <v>3515</v>
      </c>
      <c r="D4042" s="747" t="str">
        <f t="shared" si="129"/>
        <v>MD3515</v>
      </c>
      <c r="E4042" s="1336">
        <v>0.68200000000000005</v>
      </c>
      <c r="F4042" s="644">
        <f t="shared" si="130"/>
        <v>0.71399999999999997</v>
      </c>
      <c r="G4042" s="748" t="s">
        <v>280</v>
      </c>
      <c r="H4042" s="1337">
        <v>7.0000000000000007E-2</v>
      </c>
      <c r="I4042" s="338"/>
    </row>
    <row r="4043" spans="2:9">
      <c r="B4043" s="651" t="s">
        <v>32</v>
      </c>
      <c r="C4043" s="1356">
        <v>3548</v>
      </c>
      <c r="D4043" s="747" t="str">
        <f t="shared" ref="D4043:D4106" si="131">B4043&amp;TEXT(C4043,"0000")</f>
        <v>MD3548</v>
      </c>
      <c r="E4043" s="1336">
        <v>0.98399999999999999</v>
      </c>
      <c r="F4043" s="644">
        <f t="shared" ref="F4043:F4106" si="132">IF(E4043="NA","NA",ROUND((E4043-1)*0.9+1,3))</f>
        <v>0.98599999999999999</v>
      </c>
      <c r="G4043" s="748" t="s">
        <v>280</v>
      </c>
      <c r="H4043" s="1337">
        <v>0.36</v>
      </c>
      <c r="I4043" s="338"/>
    </row>
    <row r="4044" spans="2:9">
      <c r="B4044" s="651" t="s">
        <v>32</v>
      </c>
      <c r="C4044" s="1356">
        <v>3559</v>
      </c>
      <c r="D4044" s="747" t="str">
        <f t="shared" si="131"/>
        <v>MD3559</v>
      </c>
      <c r="E4044" s="1336">
        <v>0.98399999999999999</v>
      </c>
      <c r="F4044" s="644">
        <f t="shared" si="132"/>
        <v>0.98599999999999999</v>
      </c>
      <c r="G4044" s="748" t="s">
        <v>280</v>
      </c>
      <c r="H4044" s="1337">
        <v>0.36</v>
      </c>
      <c r="I4044" s="338"/>
    </row>
    <row r="4045" spans="2:9">
      <c r="B4045" s="651" t="s">
        <v>32</v>
      </c>
      <c r="C4045" s="1356">
        <v>3574</v>
      </c>
      <c r="D4045" s="747" t="str">
        <f t="shared" si="131"/>
        <v>MD3574</v>
      </c>
      <c r="E4045" s="1336">
        <v>0.83499999999999996</v>
      </c>
      <c r="F4045" s="644">
        <f t="shared" si="132"/>
        <v>0.85199999999999998</v>
      </c>
      <c r="G4045" s="748" t="s">
        <v>280</v>
      </c>
      <c r="H4045" s="1337">
        <v>0.3</v>
      </c>
      <c r="I4045" s="338"/>
    </row>
    <row r="4046" spans="2:9">
      <c r="B4046" s="651" t="s">
        <v>32</v>
      </c>
      <c r="C4046" s="1356">
        <v>3581</v>
      </c>
      <c r="D4046" s="747" t="str">
        <f t="shared" si="131"/>
        <v>MD3581</v>
      </c>
      <c r="E4046" s="1336">
        <v>0.98399999999999999</v>
      </c>
      <c r="F4046" s="644">
        <f t="shared" si="132"/>
        <v>0.98599999999999999</v>
      </c>
      <c r="G4046" s="748" t="s">
        <v>280</v>
      </c>
      <c r="H4046" s="1337">
        <v>0.36</v>
      </c>
      <c r="I4046" s="338"/>
    </row>
    <row r="4047" spans="2:9">
      <c r="B4047" s="651" t="s">
        <v>32</v>
      </c>
      <c r="C4047" s="1356">
        <v>3612</v>
      </c>
      <c r="D4047" s="747" t="str">
        <f t="shared" si="131"/>
        <v>MD3612</v>
      </c>
      <c r="E4047" s="1336">
        <v>0.91600000000000004</v>
      </c>
      <c r="F4047" s="644">
        <f t="shared" si="132"/>
        <v>0.92400000000000004</v>
      </c>
      <c r="G4047" s="748" t="s">
        <v>280</v>
      </c>
      <c r="H4047" s="1337">
        <v>0.35</v>
      </c>
      <c r="I4047" s="338"/>
    </row>
    <row r="4048" spans="2:9">
      <c r="B4048" s="651" t="s">
        <v>32</v>
      </c>
      <c r="C4048" s="1356">
        <v>3620</v>
      </c>
      <c r="D4048" s="747" t="str">
        <f t="shared" si="131"/>
        <v>MD3620</v>
      </c>
      <c r="E4048" s="1336">
        <v>0.98399999999999999</v>
      </c>
      <c r="F4048" s="644">
        <f t="shared" si="132"/>
        <v>0.98599999999999999</v>
      </c>
      <c r="G4048" s="748" t="s">
        <v>280</v>
      </c>
      <c r="H4048" s="1337">
        <v>0.36</v>
      </c>
      <c r="I4048" s="338"/>
    </row>
    <row r="4049" spans="2:9">
      <c r="B4049" s="651" t="s">
        <v>32</v>
      </c>
      <c r="C4049" s="1356">
        <v>3629</v>
      </c>
      <c r="D4049" s="747" t="str">
        <f t="shared" si="131"/>
        <v>MD3629</v>
      </c>
      <c r="E4049" s="1336">
        <v>1.077</v>
      </c>
      <c r="F4049" s="644">
        <f t="shared" si="132"/>
        <v>1.069</v>
      </c>
      <c r="G4049" s="748" t="s">
        <v>280</v>
      </c>
      <c r="H4049" s="1337">
        <v>0.31</v>
      </c>
      <c r="I4049" s="338"/>
    </row>
    <row r="4050" spans="2:9">
      <c r="B4050" s="651" t="s">
        <v>32</v>
      </c>
      <c r="C4050" s="1356">
        <v>3632</v>
      </c>
      <c r="D4050" s="747" t="str">
        <f t="shared" si="131"/>
        <v>MD3632</v>
      </c>
      <c r="E4050" s="1336">
        <v>1.175</v>
      </c>
      <c r="F4050" s="644">
        <f t="shared" si="132"/>
        <v>1.1579999999999999</v>
      </c>
      <c r="G4050" s="748" t="s">
        <v>280</v>
      </c>
      <c r="H4050" s="1337">
        <v>0.32</v>
      </c>
      <c r="I4050" s="338"/>
    </row>
    <row r="4051" spans="2:9">
      <c r="B4051" s="651" t="s">
        <v>32</v>
      </c>
      <c r="C4051" s="1356">
        <v>3634</v>
      </c>
      <c r="D4051" s="747" t="str">
        <f t="shared" si="131"/>
        <v>MD3634</v>
      </c>
      <c r="E4051" s="1336">
        <v>0.84399999999999997</v>
      </c>
      <c r="F4051" s="644">
        <f t="shared" si="132"/>
        <v>0.86</v>
      </c>
      <c r="G4051" s="748" t="s">
        <v>280</v>
      </c>
      <c r="H4051" s="1337">
        <v>0.36</v>
      </c>
      <c r="I4051" s="338"/>
    </row>
    <row r="4052" spans="2:9">
      <c r="B4052" s="651" t="s">
        <v>32</v>
      </c>
      <c r="C4052" s="1356">
        <v>3635</v>
      </c>
      <c r="D4052" s="747" t="str">
        <f t="shared" si="131"/>
        <v>MD3635</v>
      </c>
      <c r="E4052" s="1336">
        <v>0.98399999999999999</v>
      </c>
      <c r="F4052" s="644">
        <f t="shared" si="132"/>
        <v>0.98599999999999999</v>
      </c>
      <c r="G4052" s="748" t="s">
        <v>280</v>
      </c>
      <c r="H4052" s="1337">
        <v>0.36</v>
      </c>
      <c r="I4052" s="338"/>
    </row>
    <row r="4053" spans="2:9">
      <c r="B4053" s="651" t="s">
        <v>32</v>
      </c>
      <c r="C4053" s="1356">
        <v>3638</v>
      </c>
      <c r="D4053" s="747" t="str">
        <f t="shared" si="131"/>
        <v>MD3638</v>
      </c>
      <c r="E4053" s="1336">
        <v>0.55800000000000005</v>
      </c>
      <c r="F4053" s="644">
        <f t="shared" si="132"/>
        <v>0.60199999999999998</v>
      </c>
      <c r="G4053" s="748" t="s">
        <v>280</v>
      </c>
      <c r="H4053" s="1337">
        <v>0.17</v>
      </c>
      <c r="I4053" s="338"/>
    </row>
    <row r="4054" spans="2:9">
      <c r="B4054" s="651" t="s">
        <v>32</v>
      </c>
      <c r="C4054" s="1356">
        <v>3642</v>
      </c>
      <c r="D4054" s="747" t="str">
        <f t="shared" si="131"/>
        <v>MD3642</v>
      </c>
      <c r="E4054" s="1336">
        <v>0.68200000000000005</v>
      </c>
      <c r="F4054" s="644">
        <f t="shared" si="132"/>
        <v>0.71399999999999997</v>
      </c>
      <c r="G4054" s="748" t="s">
        <v>280</v>
      </c>
      <c r="H4054" s="1337">
        <v>7.0000000000000007E-2</v>
      </c>
      <c r="I4054" s="338"/>
    </row>
    <row r="4055" spans="2:9">
      <c r="B4055" s="651" t="s">
        <v>32</v>
      </c>
      <c r="C4055" s="1356">
        <v>3643</v>
      </c>
      <c r="D4055" s="747" t="str">
        <f t="shared" si="131"/>
        <v>MD3643</v>
      </c>
      <c r="E4055" s="1336">
        <v>1.383</v>
      </c>
      <c r="F4055" s="644">
        <f t="shared" si="132"/>
        <v>1.345</v>
      </c>
      <c r="G4055" s="748" t="s">
        <v>280</v>
      </c>
      <c r="H4055" s="1337">
        <v>0.36</v>
      </c>
      <c r="I4055" s="338"/>
    </row>
    <row r="4056" spans="2:9">
      <c r="B4056" s="651" t="s">
        <v>32</v>
      </c>
      <c r="C4056" s="1356">
        <v>3647</v>
      </c>
      <c r="D4056" s="747" t="str">
        <f t="shared" si="131"/>
        <v>MD3647</v>
      </c>
      <c r="E4056" s="1336">
        <v>1.137</v>
      </c>
      <c r="F4056" s="644">
        <f t="shared" si="132"/>
        <v>1.123</v>
      </c>
      <c r="G4056" s="748" t="s">
        <v>280</v>
      </c>
      <c r="H4056" s="1337">
        <v>0.17</v>
      </c>
      <c r="I4056" s="338"/>
    </row>
    <row r="4057" spans="2:9">
      <c r="B4057" s="651" t="s">
        <v>32</v>
      </c>
      <c r="C4057" s="1356">
        <v>3648</v>
      </c>
      <c r="D4057" s="747" t="str">
        <f t="shared" si="131"/>
        <v>MD3648</v>
      </c>
      <c r="E4057" s="1336">
        <v>0.96199999999999997</v>
      </c>
      <c r="F4057" s="644">
        <f t="shared" si="132"/>
        <v>0.96599999999999997</v>
      </c>
      <c r="G4057" s="748" t="s">
        <v>280</v>
      </c>
      <c r="H4057" s="1337">
        <v>0.37</v>
      </c>
      <c r="I4057" s="338"/>
    </row>
    <row r="4058" spans="2:9">
      <c r="B4058" s="651" t="s">
        <v>32</v>
      </c>
      <c r="C4058" s="1356">
        <v>3681</v>
      </c>
      <c r="D4058" s="747" t="str">
        <f t="shared" si="131"/>
        <v>MD3681</v>
      </c>
      <c r="E4058" s="1336">
        <v>0.77800000000000002</v>
      </c>
      <c r="F4058" s="644">
        <f t="shared" si="132"/>
        <v>0.8</v>
      </c>
      <c r="G4058" s="748" t="s">
        <v>280</v>
      </c>
      <c r="H4058" s="1337">
        <v>0.23</v>
      </c>
      <c r="I4058" s="338"/>
    </row>
    <row r="4059" spans="2:9">
      <c r="B4059" s="651" t="s">
        <v>32</v>
      </c>
      <c r="C4059" s="1356">
        <v>3685</v>
      </c>
      <c r="D4059" s="747" t="str">
        <f t="shared" si="131"/>
        <v>MD3685</v>
      </c>
      <c r="E4059" s="1336">
        <v>0.93899999999999995</v>
      </c>
      <c r="F4059" s="644">
        <f t="shared" si="132"/>
        <v>0.94499999999999995</v>
      </c>
      <c r="G4059" s="748" t="s">
        <v>280</v>
      </c>
      <c r="H4059" s="1337">
        <v>0.27</v>
      </c>
      <c r="I4059" s="338"/>
    </row>
    <row r="4060" spans="2:9">
      <c r="B4060" s="651" t="s">
        <v>32</v>
      </c>
      <c r="C4060" s="1356">
        <v>3719</v>
      </c>
      <c r="D4060" s="747" t="str">
        <f t="shared" si="131"/>
        <v>MD3719</v>
      </c>
      <c r="E4060" s="1336">
        <v>1.3620000000000001</v>
      </c>
      <c r="F4060" s="644">
        <f t="shared" si="132"/>
        <v>1.3260000000000001</v>
      </c>
      <c r="G4060" s="748" t="s">
        <v>280</v>
      </c>
      <c r="H4060" s="1337">
        <v>0.43</v>
      </c>
      <c r="I4060" s="338"/>
    </row>
    <row r="4061" spans="2:9">
      <c r="B4061" s="651" t="s">
        <v>32</v>
      </c>
      <c r="C4061" s="1356">
        <v>3724</v>
      </c>
      <c r="D4061" s="747" t="str">
        <f t="shared" si="131"/>
        <v>MD3724</v>
      </c>
      <c r="E4061" s="1336">
        <v>1.4279999999999999</v>
      </c>
      <c r="F4061" s="644">
        <f t="shared" si="132"/>
        <v>1.385</v>
      </c>
      <c r="G4061" s="748" t="s">
        <v>280</v>
      </c>
      <c r="H4061" s="1337">
        <v>0.44</v>
      </c>
      <c r="I4061" s="338"/>
    </row>
    <row r="4062" spans="2:9">
      <c r="B4062" s="651" t="s">
        <v>32</v>
      </c>
      <c r="C4062" s="1356">
        <v>3726</v>
      </c>
      <c r="D4062" s="747" t="str">
        <f t="shared" si="131"/>
        <v>MD3726</v>
      </c>
      <c r="E4062" s="1336">
        <v>1.3620000000000001</v>
      </c>
      <c r="F4062" s="644">
        <f t="shared" si="132"/>
        <v>1.3260000000000001</v>
      </c>
      <c r="G4062" s="748" t="s">
        <v>280</v>
      </c>
      <c r="H4062" s="1337">
        <v>0.44</v>
      </c>
      <c r="I4062" s="338"/>
    </row>
    <row r="4063" spans="2:9">
      <c r="B4063" s="651" t="s">
        <v>32</v>
      </c>
      <c r="C4063" s="1356">
        <v>3803</v>
      </c>
      <c r="D4063" s="747" t="str">
        <f t="shared" si="131"/>
        <v>MD3803</v>
      </c>
      <c r="E4063" s="1336">
        <v>0.68200000000000005</v>
      </c>
      <c r="F4063" s="644">
        <f t="shared" si="132"/>
        <v>0.71399999999999997</v>
      </c>
      <c r="G4063" s="748" t="s">
        <v>280</v>
      </c>
      <c r="H4063" s="1337">
        <v>7.0000000000000007E-2</v>
      </c>
      <c r="I4063" s="338"/>
    </row>
    <row r="4064" spans="2:9">
      <c r="B4064" s="651" t="s">
        <v>32</v>
      </c>
      <c r="C4064" s="1356">
        <v>3807</v>
      </c>
      <c r="D4064" s="747" t="str">
        <f t="shared" si="131"/>
        <v>MD3807</v>
      </c>
      <c r="E4064" s="1336">
        <v>0.55800000000000005</v>
      </c>
      <c r="F4064" s="644">
        <f t="shared" si="132"/>
        <v>0.60199999999999998</v>
      </c>
      <c r="G4064" s="748" t="s">
        <v>280</v>
      </c>
      <c r="H4064" s="1337">
        <v>0.17</v>
      </c>
      <c r="I4064" s="338"/>
    </row>
    <row r="4065" spans="2:9">
      <c r="B4065" s="651" t="s">
        <v>32</v>
      </c>
      <c r="C4065" s="1356">
        <v>3808</v>
      </c>
      <c r="D4065" s="747" t="str">
        <f t="shared" si="131"/>
        <v>MD3808</v>
      </c>
      <c r="E4065" s="1336">
        <v>0.98399999999999999</v>
      </c>
      <c r="F4065" s="644">
        <f t="shared" si="132"/>
        <v>0.98599999999999999</v>
      </c>
      <c r="G4065" s="748" t="s">
        <v>280</v>
      </c>
      <c r="H4065" s="1337">
        <v>0.36</v>
      </c>
      <c r="I4065" s="338"/>
    </row>
    <row r="4066" spans="2:9">
      <c r="B4066" s="651" t="s">
        <v>32</v>
      </c>
      <c r="C4066" s="1356">
        <v>3821</v>
      </c>
      <c r="D4066" s="747" t="str">
        <f t="shared" si="131"/>
        <v>MD3821</v>
      </c>
      <c r="E4066" s="1336">
        <v>0.94</v>
      </c>
      <c r="F4066" s="644">
        <f t="shared" si="132"/>
        <v>0.94599999999999995</v>
      </c>
      <c r="G4066" s="748" t="s">
        <v>280</v>
      </c>
      <c r="H4066" s="1337">
        <v>0.61</v>
      </c>
      <c r="I4066" s="338"/>
    </row>
    <row r="4067" spans="2:9">
      <c r="B4067" s="651" t="s">
        <v>32</v>
      </c>
      <c r="C4067" s="1356">
        <v>3822</v>
      </c>
      <c r="D4067" s="747" t="str">
        <f t="shared" si="131"/>
        <v>MD3822</v>
      </c>
      <c r="E4067" s="1336">
        <v>1.137</v>
      </c>
      <c r="F4067" s="644">
        <f t="shared" si="132"/>
        <v>1.123</v>
      </c>
      <c r="G4067" s="748" t="s">
        <v>280</v>
      </c>
      <c r="H4067" s="1337">
        <v>0.17</v>
      </c>
      <c r="I4067" s="338"/>
    </row>
    <row r="4068" spans="2:9">
      <c r="B4068" s="651" t="s">
        <v>32</v>
      </c>
      <c r="C4068" s="1356">
        <v>3824</v>
      </c>
      <c r="D4068" s="747" t="str">
        <f t="shared" si="131"/>
        <v>MD3824</v>
      </c>
      <c r="E4068" s="1336">
        <v>0.95699999999999996</v>
      </c>
      <c r="F4068" s="644">
        <f t="shared" si="132"/>
        <v>0.96099999999999997</v>
      </c>
      <c r="G4068" s="748" t="s">
        <v>280</v>
      </c>
      <c r="H4068" s="1337">
        <v>0.41</v>
      </c>
      <c r="I4068" s="338"/>
    </row>
    <row r="4069" spans="2:9">
      <c r="B4069" s="651" t="s">
        <v>32</v>
      </c>
      <c r="C4069" s="1356">
        <v>3826</v>
      </c>
      <c r="D4069" s="747" t="str">
        <f t="shared" si="131"/>
        <v>MD3826</v>
      </c>
      <c r="E4069" s="1336">
        <v>1</v>
      </c>
      <c r="F4069" s="644">
        <f t="shared" si="132"/>
        <v>1</v>
      </c>
      <c r="G4069" s="748" t="s">
        <v>280</v>
      </c>
      <c r="H4069" s="1337">
        <v>0.28999999999999998</v>
      </c>
      <c r="I4069" s="338"/>
    </row>
    <row r="4070" spans="2:9">
      <c r="B4070" s="651" t="s">
        <v>32</v>
      </c>
      <c r="C4070" s="1356">
        <v>3827</v>
      </c>
      <c r="D4070" s="747" t="str">
        <f t="shared" si="131"/>
        <v>MD3827</v>
      </c>
      <c r="E4070" s="1336">
        <v>1.137</v>
      </c>
      <c r="F4070" s="644">
        <f t="shared" si="132"/>
        <v>1.123</v>
      </c>
      <c r="G4070" s="748" t="s">
        <v>280</v>
      </c>
      <c r="H4070" s="1337">
        <v>0.17</v>
      </c>
      <c r="I4070" s="338"/>
    </row>
    <row r="4071" spans="2:9">
      <c r="B4071" s="651" t="s">
        <v>32</v>
      </c>
      <c r="C4071" s="1356">
        <v>3830</v>
      </c>
      <c r="D4071" s="747" t="str">
        <f t="shared" si="131"/>
        <v>MD3830</v>
      </c>
      <c r="E4071" s="1336">
        <v>0.95399999999999996</v>
      </c>
      <c r="F4071" s="644">
        <f t="shared" si="132"/>
        <v>0.95899999999999996</v>
      </c>
      <c r="G4071" s="748" t="s">
        <v>280</v>
      </c>
      <c r="H4071" s="1337">
        <v>0.33</v>
      </c>
      <c r="I4071" s="338"/>
    </row>
    <row r="4072" spans="2:9">
      <c r="B4072" s="651" t="s">
        <v>32</v>
      </c>
      <c r="C4072" s="1356">
        <v>3851</v>
      </c>
      <c r="D4072" s="747" t="str">
        <f t="shared" si="131"/>
        <v>MD3851</v>
      </c>
      <c r="E4072" s="1336">
        <v>0.55800000000000005</v>
      </c>
      <c r="F4072" s="644">
        <f t="shared" si="132"/>
        <v>0.60199999999999998</v>
      </c>
      <c r="G4072" s="748" t="s">
        <v>280</v>
      </c>
      <c r="H4072" s="1337">
        <v>0.17</v>
      </c>
      <c r="I4072" s="338"/>
    </row>
    <row r="4073" spans="2:9">
      <c r="B4073" s="651" t="s">
        <v>32</v>
      </c>
      <c r="C4073" s="1356">
        <v>3865</v>
      </c>
      <c r="D4073" s="747" t="str">
        <f t="shared" si="131"/>
        <v>MD3865</v>
      </c>
      <c r="E4073" s="1336">
        <v>0.96499999999999997</v>
      </c>
      <c r="F4073" s="644">
        <f t="shared" si="132"/>
        <v>0.96899999999999997</v>
      </c>
      <c r="G4073" s="748" t="s">
        <v>280</v>
      </c>
      <c r="H4073" s="1337">
        <v>0.41</v>
      </c>
      <c r="I4073" s="338"/>
    </row>
    <row r="4074" spans="2:9">
      <c r="B4074" s="651" t="s">
        <v>32</v>
      </c>
      <c r="C4074" s="1356">
        <v>3881</v>
      </c>
      <c r="D4074" s="747" t="str">
        <f t="shared" si="131"/>
        <v>MD3881</v>
      </c>
      <c r="E4074" s="1336">
        <v>1.036</v>
      </c>
      <c r="F4074" s="644">
        <f t="shared" si="132"/>
        <v>1.032</v>
      </c>
      <c r="G4074" s="748" t="s">
        <v>280</v>
      </c>
      <c r="H4074" s="1337">
        <v>0.39</v>
      </c>
      <c r="I4074" s="338"/>
    </row>
    <row r="4075" spans="2:9">
      <c r="B4075" s="651" t="s">
        <v>32</v>
      </c>
      <c r="C4075" s="1356">
        <v>4000</v>
      </c>
      <c r="D4075" s="747" t="str">
        <f t="shared" si="131"/>
        <v>MD4000</v>
      </c>
      <c r="E4075" s="1336">
        <v>0.94299999999999995</v>
      </c>
      <c r="F4075" s="644">
        <f t="shared" si="132"/>
        <v>0.94899999999999995</v>
      </c>
      <c r="G4075" s="748" t="s">
        <v>280</v>
      </c>
      <c r="H4075" s="1337">
        <v>0.56999999999999995</v>
      </c>
      <c r="I4075" s="338"/>
    </row>
    <row r="4076" spans="2:9">
      <c r="B4076" s="651" t="s">
        <v>32</v>
      </c>
      <c r="C4076" s="1356">
        <v>4021</v>
      </c>
      <c r="D4076" s="747" t="str">
        <f t="shared" si="131"/>
        <v>MD4021</v>
      </c>
      <c r="E4076" s="1336">
        <v>0.93899999999999995</v>
      </c>
      <c r="F4076" s="644">
        <f t="shared" si="132"/>
        <v>0.94499999999999995</v>
      </c>
      <c r="G4076" s="748" t="s">
        <v>280</v>
      </c>
      <c r="H4076" s="1337">
        <v>0.4</v>
      </c>
      <c r="I4076" s="338"/>
    </row>
    <row r="4077" spans="2:9">
      <c r="B4077" s="651" t="s">
        <v>32</v>
      </c>
      <c r="C4077" s="1356">
        <v>4024</v>
      </c>
      <c r="D4077" s="747" t="str">
        <f t="shared" si="131"/>
        <v>MD4024</v>
      </c>
      <c r="E4077" s="1336">
        <v>0.88700000000000001</v>
      </c>
      <c r="F4077" s="644">
        <f t="shared" si="132"/>
        <v>0.89800000000000002</v>
      </c>
      <c r="G4077" s="748" t="s">
        <v>280</v>
      </c>
      <c r="H4077" s="1337">
        <v>0.57999999999999996</v>
      </c>
      <c r="I4077" s="338"/>
    </row>
    <row r="4078" spans="2:9">
      <c r="B4078" s="651" t="s">
        <v>32</v>
      </c>
      <c r="C4078" s="1356">
        <v>4034</v>
      </c>
      <c r="D4078" s="747" t="str">
        <f t="shared" si="131"/>
        <v>MD4034</v>
      </c>
      <c r="E4078" s="1336">
        <v>0.98399999999999999</v>
      </c>
      <c r="F4078" s="644">
        <f t="shared" si="132"/>
        <v>0.98599999999999999</v>
      </c>
      <c r="G4078" s="748" t="s">
        <v>280</v>
      </c>
      <c r="H4078" s="1337">
        <v>0.74</v>
      </c>
      <c r="I4078" s="338"/>
    </row>
    <row r="4079" spans="2:9">
      <c r="B4079" s="651" t="s">
        <v>32</v>
      </c>
      <c r="C4079" s="1356">
        <v>4036</v>
      </c>
      <c r="D4079" s="747" t="str">
        <f t="shared" si="131"/>
        <v>MD4036</v>
      </c>
      <c r="E4079" s="1336">
        <v>0.97699999999999998</v>
      </c>
      <c r="F4079" s="644">
        <f t="shared" si="132"/>
        <v>0.97899999999999998</v>
      </c>
      <c r="G4079" s="748" t="s">
        <v>280</v>
      </c>
      <c r="H4079" s="1337">
        <v>0.37</v>
      </c>
      <c r="I4079" s="338"/>
    </row>
    <row r="4080" spans="2:9">
      <c r="B4080" s="651" t="s">
        <v>32</v>
      </c>
      <c r="C4080" s="1356">
        <v>4038</v>
      </c>
      <c r="D4080" s="747" t="str">
        <f t="shared" si="131"/>
        <v>MD4038</v>
      </c>
      <c r="E4080" s="1336">
        <v>0.98899999999999999</v>
      </c>
      <c r="F4080" s="644">
        <f t="shared" si="132"/>
        <v>0.99</v>
      </c>
      <c r="G4080" s="748" t="s">
        <v>280</v>
      </c>
      <c r="H4080" s="1337">
        <v>0.36</v>
      </c>
      <c r="I4080" s="338"/>
    </row>
    <row r="4081" spans="2:9">
      <c r="B4081" s="651" t="s">
        <v>32</v>
      </c>
      <c r="C4081" s="1356">
        <v>4062</v>
      </c>
      <c r="D4081" s="747" t="str">
        <f t="shared" si="131"/>
        <v>MD4062</v>
      </c>
      <c r="E4081" s="1336">
        <v>1.079</v>
      </c>
      <c r="F4081" s="644">
        <f t="shared" si="132"/>
        <v>1.071</v>
      </c>
      <c r="G4081" s="748" t="s">
        <v>280</v>
      </c>
      <c r="H4081" s="1337">
        <v>0.56000000000000005</v>
      </c>
      <c r="I4081" s="338"/>
    </row>
    <row r="4082" spans="2:9">
      <c r="B4082" s="651" t="s">
        <v>32</v>
      </c>
      <c r="C4082" s="1356">
        <v>4101</v>
      </c>
      <c r="D4082" s="747" t="str">
        <f t="shared" si="131"/>
        <v>MD4101</v>
      </c>
      <c r="E4082" s="1336">
        <v>1.137</v>
      </c>
      <c r="F4082" s="644">
        <f t="shared" si="132"/>
        <v>1.123</v>
      </c>
      <c r="G4082" s="748" t="s">
        <v>280</v>
      </c>
      <c r="H4082" s="1337">
        <v>0.17</v>
      </c>
      <c r="I4082" s="338"/>
    </row>
    <row r="4083" spans="2:9">
      <c r="B4083" s="651" t="s">
        <v>32</v>
      </c>
      <c r="C4083" s="1356">
        <v>4109</v>
      </c>
      <c r="D4083" s="747" t="str">
        <f t="shared" si="131"/>
        <v>MD4109</v>
      </c>
      <c r="E4083" s="1336">
        <v>0.97199999999999998</v>
      </c>
      <c r="F4083" s="644">
        <f t="shared" si="132"/>
        <v>0.97499999999999998</v>
      </c>
      <c r="G4083" s="748" t="s">
        <v>280</v>
      </c>
      <c r="H4083" s="1337">
        <v>0.35</v>
      </c>
      <c r="I4083" s="338"/>
    </row>
    <row r="4084" spans="2:9">
      <c r="B4084" s="651" t="s">
        <v>32</v>
      </c>
      <c r="C4084" s="1356">
        <v>4110</v>
      </c>
      <c r="D4084" s="747" t="str">
        <f t="shared" si="131"/>
        <v>MD4110</v>
      </c>
      <c r="E4084" s="1336">
        <v>0.98399999999999999</v>
      </c>
      <c r="F4084" s="644">
        <f t="shared" si="132"/>
        <v>0.98599999999999999</v>
      </c>
      <c r="G4084" s="748" t="s">
        <v>280</v>
      </c>
      <c r="H4084" s="1337">
        <v>0.36</v>
      </c>
      <c r="I4084" s="338"/>
    </row>
    <row r="4085" spans="2:9">
      <c r="B4085" s="651" t="s">
        <v>32</v>
      </c>
      <c r="C4085" s="1356">
        <v>4111</v>
      </c>
      <c r="D4085" s="747" t="str">
        <f t="shared" si="131"/>
        <v>MD4111</v>
      </c>
      <c r="E4085" s="1336">
        <v>0.55800000000000005</v>
      </c>
      <c r="F4085" s="644">
        <f t="shared" si="132"/>
        <v>0.60199999999999998</v>
      </c>
      <c r="G4085" s="748" t="s">
        <v>280</v>
      </c>
      <c r="H4085" s="1337">
        <v>0.17</v>
      </c>
      <c r="I4085" s="338"/>
    </row>
    <row r="4086" spans="2:9">
      <c r="B4086" s="651" t="s">
        <v>32</v>
      </c>
      <c r="C4086" s="1356">
        <v>4114</v>
      </c>
      <c r="D4086" s="747" t="str">
        <f t="shared" si="131"/>
        <v>MD4114</v>
      </c>
      <c r="E4086" s="1336">
        <v>0.68200000000000005</v>
      </c>
      <c r="F4086" s="644">
        <f t="shared" si="132"/>
        <v>0.71399999999999997</v>
      </c>
      <c r="G4086" s="748" t="s">
        <v>280</v>
      </c>
      <c r="H4086" s="1337">
        <v>7.0000000000000007E-2</v>
      </c>
      <c r="I4086" s="338"/>
    </row>
    <row r="4087" spans="2:9">
      <c r="B4087" s="651" t="s">
        <v>32</v>
      </c>
      <c r="C4087" s="1356">
        <v>4130</v>
      </c>
      <c r="D4087" s="747" t="str">
        <f t="shared" si="131"/>
        <v>MD4130</v>
      </c>
      <c r="E4087" s="1336">
        <v>0.85899999999999999</v>
      </c>
      <c r="F4087" s="644">
        <f t="shared" si="132"/>
        <v>0.873</v>
      </c>
      <c r="G4087" s="748" t="s">
        <v>280</v>
      </c>
      <c r="H4087" s="1337">
        <v>0.56999999999999995</v>
      </c>
      <c r="I4087" s="338"/>
    </row>
    <row r="4088" spans="2:9">
      <c r="B4088" s="651" t="s">
        <v>32</v>
      </c>
      <c r="C4088" s="1356">
        <v>4131</v>
      </c>
      <c r="D4088" s="747" t="str">
        <f t="shared" si="131"/>
        <v>MD4131</v>
      </c>
      <c r="E4088" s="1336">
        <v>0.55800000000000005</v>
      </c>
      <c r="F4088" s="644">
        <f t="shared" si="132"/>
        <v>0.60199999999999998</v>
      </c>
      <c r="G4088" s="748" t="s">
        <v>280</v>
      </c>
      <c r="H4088" s="1337">
        <v>0.17</v>
      </c>
      <c r="I4088" s="338"/>
    </row>
    <row r="4089" spans="2:9">
      <c r="B4089" s="651" t="s">
        <v>32</v>
      </c>
      <c r="C4089" s="1356">
        <v>4133</v>
      </c>
      <c r="D4089" s="747" t="str">
        <f t="shared" si="131"/>
        <v>MD4133</v>
      </c>
      <c r="E4089" s="1336">
        <v>1.0389999999999999</v>
      </c>
      <c r="F4089" s="644">
        <f t="shared" si="132"/>
        <v>1.0349999999999999</v>
      </c>
      <c r="G4089" s="748" t="s">
        <v>280</v>
      </c>
      <c r="H4089" s="1337">
        <v>0.55000000000000004</v>
      </c>
      <c r="I4089" s="338"/>
    </row>
    <row r="4090" spans="2:9">
      <c r="B4090" s="651" t="s">
        <v>32</v>
      </c>
      <c r="C4090" s="1356">
        <v>4149</v>
      </c>
      <c r="D4090" s="747" t="str">
        <f t="shared" si="131"/>
        <v>MD4149</v>
      </c>
      <c r="E4090" s="1336">
        <v>1.0389999999999999</v>
      </c>
      <c r="F4090" s="644">
        <f t="shared" si="132"/>
        <v>1.0349999999999999</v>
      </c>
      <c r="G4090" s="748" t="s">
        <v>280</v>
      </c>
      <c r="H4090" s="1337">
        <v>0.34</v>
      </c>
      <c r="I4090" s="338"/>
    </row>
    <row r="4091" spans="2:9">
      <c r="B4091" s="651" t="s">
        <v>32</v>
      </c>
      <c r="C4091" s="1356">
        <v>4206</v>
      </c>
      <c r="D4091" s="747" t="str">
        <f t="shared" si="131"/>
        <v>MD4206</v>
      </c>
      <c r="E4091" s="1336">
        <v>0.68200000000000005</v>
      </c>
      <c r="F4091" s="644">
        <f t="shared" si="132"/>
        <v>0.71399999999999997</v>
      </c>
      <c r="G4091" s="748" t="s">
        <v>280</v>
      </c>
      <c r="H4091" s="1337">
        <v>7.0000000000000007E-2</v>
      </c>
      <c r="I4091" s="338"/>
    </row>
    <row r="4092" spans="2:9">
      <c r="B4092" s="651" t="s">
        <v>32</v>
      </c>
      <c r="C4092" s="1356">
        <v>4207</v>
      </c>
      <c r="D4092" s="747" t="str">
        <f t="shared" si="131"/>
        <v>MD4207</v>
      </c>
      <c r="E4092" s="1336">
        <v>1.244</v>
      </c>
      <c r="F4092" s="644">
        <f t="shared" si="132"/>
        <v>1.22</v>
      </c>
      <c r="G4092" s="748" t="s">
        <v>280</v>
      </c>
      <c r="H4092" s="1337">
        <v>0.11</v>
      </c>
      <c r="I4092" s="338"/>
    </row>
    <row r="4093" spans="2:9">
      <c r="B4093" s="651" t="s">
        <v>32</v>
      </c>
      <c r="C4093" s="1356">
        <v>4239</v>
      </c>
      <c r="D4093" s="747" t="str">
        <f t="shared" si="131"/>
        <v>MD4239</v>
      </c>
      <c r="E4093" s="1336">
        <v>1.244</v>
      </c>
      <c r="F4093" s="644">
        <f t="shared" si="132"/>
        <v>1.22</v>
      </c>
      <c r="G4093" s="748" t="s">
        <v>280</v>
      </c>
      <c r="H4093" s="1337">
        <v>0.11</v>
      </c>
      <c r="I4093" s="338"/>
    </row>
    <row r="4094" spans="2:9">
      <c r="B4094" s="651" t="s">
        <v>32</v>
      </c>
      <c r="C4094" s="1356">
        <v>4240</v>
      </c>
      <c r="D4094" s="747" t="str">
        <f t="shared" si="131"/>
        <v>MD4240</v>
      </c>
      <c r="E4094" s="1336">
        <v>0.55800000000000005</v>
      </c>
      <c r="F4094" s="644">
        <f t="shared" si="132"/>
        <v>0.60199999999999998</v>
      </c>
      <c r="G4094" s="748" t="s">
        <v>280</v>
      </c>
      <c r="H4094" s="1337">
        <v>0.17</v>
      </c>
      <c r="I4094" s="338"/>
    </row>
    <row r="4095" spans="2:9">
      <c r="B4095" s="651" t="s">
        <v>32</v>
      </c>
      <c r="C4095" s="1356">
        <v>4243</v>
      </c>
      <c r="D4095" s="747" t="str">
        <f t="shared" si="131"/>
        <v>MD4243</v>
      </c>
      <c r="E4095" s="1336">
        <v>0.96599999999999997</v>
      </c>
      <c r="F4095" s="644">
        <f t="shared" si="132"/>
        <v>0.96899999999999997</v>
      </c>
      <c r="G4095" s="748" t="s">
        <v>280</v>
      </c>
      <c r="H4095" s="1337">
        <v>0.38</v>
      </c>
      <c r="I4095" s="338"/>
    </row>
    <row r="4096" spans="2:9">
      <c r="B4096" s="651" t="s">
        <v>32</v>
      </c>
      <c r="C4096" s="1356">
        <v>4244</v>
      </c>
      <c r="D4096" s="747" t="str">
        <f t="shared" si="131"/>
        <v>MD4244</v>
      </c>
      <c r="E4096" s="1336">
        <v>1.123</v>
      </c>
      <c r="F4096" s="644">
        <f t="shared" si="132"/>
        <v>1.111</v>
      </c>
      <c r="G4096" s="748" t="s">
        <v>280</v>
      </c>
      <c r="H4096" s="1337">
        <v>0.43</v>
      </c>
      <c r="I4096" s="338"/>
    </row>
    <row r="4097" spans="2:9">
      <c r="B4097" s="651" t="s">
        <v>32</v>
      </c>
      <c r="C4097" s="1356">
        <v>4250</v>
      </c>
      <c r="D4097" s="747" t="str">
        <f t="shared" si="131"/>
        <v>MD4250</v>
      </c>
      <c r="E4097" s="1336">
        <v>0.98399999999999999</v>
      </c>
      <c r="F4097" s="644">
        <f t="shared" si="132"/>
        <v>0.98599999999999999</v>
      </c>
      <c r="G4097" s="748" t="s">
        <v>280</v>
      </c>
      <c r="H4097" s="1337">
        <v>0.36</v>
      </c>
      <c r="I4097" s="338"/>
    </row>
    <row r="4098" spans="2:9">
      <c r="B4098" s="651" t="s">
        <v>32</v>
      </c>
      <c r="C4098" s="1356">
        <v>4251</v>
      </c>
      <c r="D4098" s="747" t="str">
        <f t="shared" si="131"/>
        <v>MD4251</v>
      </c>
      <c r="E4098" s="1336">
        <v>0.91200000000000003</v>
      </c>
      <c r="F4098" s="644">
        <f t="shared" si="132"/>
        <v>0.92100000000000004</v>
      </c>
      <c r="G4098" s="748" t="s">
        <v>280</v>
      </c>
      <c r="H4098" s="1337">
        <v>0.42</v>
      </c>
      <c r="I4098" s="338"/>
    </row>
    <row r="4099" spans="2:9">
      <c r="B4099" s="651" t="s">
        <v>32</v>
      </c>
      <c r="C4099" s="1356">
        <v>4263</v>
      </c>
      <c r="D4099" s="747" t="str">
        <f t="shared" si="131"/>
        <v>MD4263</v>
      </c>
      <c r="E4099" s="1336">
        <v>0.97099999999999997</v>
      </c>
      <c r="F4099" s="644">
        <f t="shared" si="132"/>
        <v>0.97399999999999998</v>
      </c>
      <c r="G4099" s="748" t="s">
        <v>280</v>
      </c>
      <c r="H4099" s="1337">
        <v>0.33</v>
      </c>
      <c r="I4099" s="338"/>
    </row>
    <row r="4100" spans="2:9">
      <c r="B4100" s="651" t="s">
        <v>32</v>
      </c>
      <c r="C4100" s="1356">
        <v>4273</v>
      </c>
      <c r="D4100" s="747" t="str">
        <f t="shared" si="131"/>
        <v>MD4273</v>
      </c>
      <c r="E4100" s="1336">
        <v>0.98699999999999999</v>
      </c>
      <c r="F4100" s="644">
        <f t="shared" si="132"/>
        <v>0.98799999999999999</v>
      </c>
      <c r="G4100" s="748" t="s">
        <v>280</v>
      </c>
      <c r="H4100" s="1337">
        <v>0.35</v>
      </c>
      <c r="I4100" s="338"/>
    </row>
    <row r="4101" spans="2:9">
      <c r="B4101" s="651" t="s">
        <v>32</v>
      </c>
      <c r="C4101" s="1356">
        <v>4279</v>
      </c>
      <c r="D4101" s="747" t="str">
        <f t="shared" si="131"/>
        <v>MD4279</v>
      </c>
      <c r="E4101" s="1336">
        <v>1.012</v>
      </c>
      <c r="F4101" s="644">
        <f t="shared" si="132"/>
        <v>1.0109999999999999</v>
      </c>
      <c r="G4101" s="748" t="s">
        <v>280</v>
      </c>
      <c r="H4101" s="1337">
        <v>0.38</v>
      </c>
      <c r="I4101" s="338"/>
    </row>
    <row r="4102" spans="2:9">
      <c r="B4102" s="651" t="s">
        <v>32</v>
      </c>
      <c r="C4102" s="1356">
        <v>4283</v>
      </c>
      <c r="D4102" s="747" t="str">
        <f t="shared" si="131"/>
        <v>MD4283</v>
      </c>
      <c r="E4102" s="1336">
        <v>0.68200000000000005</v>
      </c>
      <c r="F4102" s="644">
        <f t="shared" si="132"/>
        <v>0.71399999999999997</v>
      </c>
      <c r="G4102" s="748" t="s">
        <v>280</v>
      </c>
      <c r="H4102" s="1337">
        <v>7.0000000000000007E-2</v>
      </c>
      <c r="I4102" s="338"/>
    </row>
    <row r="4103" spans="2:9">
      <c r="B4103" s="651" t="s">
        <v>32</v>
      </c>
      <c r="C4103" s="1356">
        <v>4299</v>
      </c>
      <c r="D4103" s="747" t="str">
        <f t="shared" si="131"/>
        <v>MD4299</v>
      </c>
      <c r="E4103" s="1336">
        <v>0.95199999999999996</v>
      </c>
      <c r="F4103" s="644">
        <f t="shared" si="132"/>
        <v>0.95699999999999996</v>
      </c>
      <c r="G4103" s="748" t="s">
        <v>280</v>
      </c>
      <c r="H4103" s="1337">
        <v>0.32</v>
      </c>
      <c r="I4103" s="338"/>
    </row>
    <row r="4104" spans="2:9">
      <c r="B4104" s="651" t="s">
        <v>32</v>
      </c>
      <c r="C4104" s="1356">
        <v>4304</v>
      </c>
      <c r="D4104" s="747" t="str">
        <f t="shared" si="131"/>
        <v>MD4304</v>
      </c>
      <c r="E4104" s="1336">
        <v>0.95</v>
      </c>
      <c r="F4104" s="644">
        <f t="shared" si="132"/>
        <v>0.95499999999999996</v>
      </c>
      <c r="G4104" s="748" t="s">
        <v>280</v>
      </c>
      <c r="H4104" s="1337">
        <v>0.39</v>
      </c>
      <c r="I4104" s="338"/>
    </row>
    <row r="4105" spans="2:9">
      <c r="B4105" s="651" t="s">
        <v>32</v>
      </c>
      <c r="C4105" s="1356">
        <v>4307</v>
      </c>
      <c r="D4105" s="747" t="str">
        <f t="shared" si="131"/>
        <v>MD4307</v>
      </c>
      <c r="E4105" s="1336">
        <v>0.95899999999999996</v>
      </c>
      <c r="F4105" s="644">
        <f t="shared" si="132"/>
        <v>0.96299999999999997</v>
      </c>
      <c r="G4105" s="748" t="s">
        <v>280</v>
      </c>
      <c r="H4105" s="1337">
        <v>0.36</v>
      </c>
      <c r="I4105" s="338"/>
    </row>
    <row r="4106" spans="2:9">
      <c r="B4106" s="651" t="s">
        <v>32</v>
      </c>
      <c r="C4106" s="1356">
        <v>4351</v>
      </c>
      <c r="D4106" s="747" t="str">
        <f t="shared" si="131"/>
        <v>MD4351</v>
      </c>
      <c r="E4106" s="1336">
        <v>0.98399999999999999</v>
      </c>
      <c r="F4106" s="644">
        <f t="shared" si="132"/>
        <v>0.98599999999999999</v>
      </c>
      <c r="G4106" s="748" t="s">
        <v>280</v>
      </c>
      <c r="H4106" s="1337">
        <v>0.36</v>
      </c>
      <c r="I4106" s="338"/>
    </row>
    <row r="4107" spans="2:9">
      <c r="B4107" s="651" t="s">
        <v>32</v>
      </c>
      <c r="C4107" s="1356">
        <v>4352</v>
      </c>
      <c r="D4107" s="747" t="str">
        <f t="shared" ref="D4107:D4170" si="133">B4107&amp;TEXT(C4107,"0000")</f>
        <v>MD4352</v>
      </c>
      <c r="E4107" s="1336">
        <v>0.97199999999999998</v>
      </c>
      <c r="F4107" s="644">
        <f t="shared" ref="F4107:F4170" si="134">IF(E4107="NA","NA",ROUND((E4107-1)*0.9+1,3))</f>
        <v>0.97499999999999998</v>
      </c>
      <c r="G4107" s="748" t="s">
        <v>280</v>
      </c>
      <c r="H4107" s="1337">
        <v>0.35</v>
      </c>
      <c r="I4107" s="338"/>
    </row>
    <row r="4108" spans="2:9">
      <c r="B4108" s="651" t="s">
        <v>32</v>
      </c>
      <c r="C4108" s="1356">
        <v>4361</v>
      </c>
      <c r="D4108" s="747" t="str">
        <f t="shared" si="133"/>
        <v>MD4361</v>
      </c>
      <c r="E4108" s="1336">
        <v>0.82199999999999995</v>
      </c>
      <c r="F4108" s="644">
        <f t="shared" si="134"/>
        <v>0.84</v>
      </c>
      <c r="G4108" s="748" t="s">
        <v>280</v>
      </c>
      <c r="H4108" s="1337">
        <v>0.1</v>
      </c>
      <c r="I4108" s="338"/>
    </row>
    <row r="4109" spans="2:9">
      <c r="B4109" s="651" t="s">
        <v>32</v>
      </c>
      <c r="C4109" s="1356">
        <v>4410</v>
      </c>
      <c r="D4109" s="747" t="str">
        <f t="shared" si="133"/>
        <v>MD4410</v>
      </c>
      <c r="E4109" s="1336">
        <v>0.90900000000000003</v>
      </c>
      <c r="F4109" s="644">
        <f t="shared" si="134"/>
        <v>0.91800000000000004</v>
      </c>
      <c r="G4109" s="748" t="s">
        <v>280</v>
      </c>
      <c r="H4109" s="1337">
        <v>0.42</v>
      </c>
      <c r="I4109" s="338"/>
    </row>
    <row r="4110" spans="2:9">
      <c r="B4110" s="651" t="s">
        <v>32</v>
      </c>
      <c r="C4110" s="1356">
        <v>4420</v>
      </c>
      <c r="D4110" s="747" t="str">
        <f t="shared" si="133"/>
        <v>MD4420</v>
      </c>
      <c r="E4110" s="1336">
        <v>1.8759999999999999</v>
      </c>
      <c r="F4110" s="644">
        <f t="shared" si="134"/>
        <v>1.788</v>
      </c>
      <c r="G4110" s="748" t="s">
        <v>280</v>
      </c>
      <c r="H4110" s="1337">
        <v>0.44</v>
      </c>
      <c r="I4110" s="338"/>
    </row>
    <row r="4111" spans="2:9">
      <c r="B4111" s="651" t="s">
        <v>32</v>
      </c>
      <c r="C4111" s="1356">
        <v>4431</v>
      </c>
      <c r="D4111" s="747" t="str">
        <f t="shared" si="133"/>
        <v>MD4431</v>
      </c>
      <c r="E4111" s="1336">
        <v>0.60499999999999998</v>
      </c>
      <c r="F4111" s="644">
        <f t="shared" si="134"/>
        <v>0.64500000000000002</v>
      </c>
      <c r="G4111" s="748" t="s">
        <v>280</v>
      </c>
      <c r="H4111" s="1337">
        <v>0.25</v>
      </c>
      <c r="I4111" s="338"/>
    </row>
    <row r="4112" spans="2:9">
      <c r="B4112" s="651" t="s">
        <v>32</v>
      </c>
      <c r="C4112" s="1356">
        <v>4432</v>
      </c>
      <c r="D4112" s="747" t="str">
        <f t="shared" si="133"/>
        <v>MD4432</v>
      </c>
      <c r="E4112" s="1336">
        <v>0.60499999999999998</v>
      </c>
      <c r="F4112" s="644">
        <f t="shared" si="134"/>
        <v>0.64500000000000002</v>
      </c>
      <c r="G4112" s="748" t="s">
        <v>280</v>
      </c>
      <c r="H4112" s="1337">
        <v>0.25</v>
      </c>
      <c r="I4112" s="338"/>
    </row>
    <row r="4113" spans="2:9">
      <c r="B4113" s="651" t="s">
        <v>32</v>
      </c>
      <c r="C4113" s="1356">
        <v>4452</v>
      </c>
      <c r="D4113" s="747" t="str">
        <f t="shared" si="133"/>
        <v>MD4452</v>
      </c>
      <c r="E4113" s="1336">
        <v>1.06</v>
      </c>
      <c r="F4113" s="644">
        <f t="shared" si="134"/>
        <v>1.054</v>
      </c>
      <c r="G4113" s="748" t="s">
        <v>280</v>
      </c>
      <c r="H4113" s="1337">
        <v>0.35</v>
      </c>
      <c r="I4113" s="338"/>
    </row>
    <row r="4114" spans="2:9">
      <c r="B4114" s="651" t="s">
        <v>32</v>
      </c>
      <c r="C4114" s="1356">
        <v>4459</v>
      </c>
      <c r="D4114" s="747" t="str">
        <f t="shared" si="133"/>
        <v>MD4459</v>
      </c>
      <c r="E4114" s="1336">
        <v>0.97199999999999998</v>
      </c>
      <c r="F4114" s="644">
        <f t="shared" si="134"/>
        <v>0.97499999999999998</v>
      </c>
      <c r="G4114" s="748" t="s">
        <v>280</v>
      </c>
      <c r="H4114" s="1337">
        <v>0.35</v>
      </c>
      <c r="I4114" s="338"/>
    </row>
    <row r="4115" spans="2:9">
      <c r="B4115" s="651" t="s">
        <v>32</v>
      </c>
      <c r="C4115" s="1356">
        <v>4470</v>
      </c>
      <c r="D4115" s="747" t="str">
        <f t="shared" si="133"/>
        <v>MD4470</v>
      </c>
      <c r="E4115" s="1336">
        <v>0.68200000000000005</v>
      </c>
      <c r="F4115" s="644">
        <f t="shared" si="134"/>
        <v>0.71399999999999997</v>
      </c>
      <c r="G4115" s="748" t="s">
        <v>280</v>
      </c>
      <c r="H4115" s="1337">
        <v>7.0000000000000007E-2</v>
      </c>
      <c r="I4115" s="338"/>
    </row>
    <row r="4116" spans="2:9">
      <c r="B4116" s="651" t="s">
        <v>32</v>
      </c>
      <c r="C4116" s="1356">
        <v>4484</v>
      </c>
      <c r="D4116" s="747" t="str">
        <f t="shared" si="133"/>
        <v>MD4484</v>
      </c>
      <c r="E4116" s="1336">
        <v>1.0669999999999999</v>
      </c>
      <c r="F4116" s="644">
        <f t="shared" si="134"/>
        <v>1.06</v>
      </c>
      <c r="G4116" s="748" t="s">
        <v>280</v>
      </c>
      <c r="H4116" s="1337">
        <v>0.41</v>
      </c>
      <c r="I4116" s="338"/>
    </row>
    <row r="4117" spans="2:9">
      <c r="B4117" s="651" t="s">
        <v>32</v>
      </c>
      <c r="C4117" s="1356">
        <v>4493</v>
      </c>
      <c r="D4117" s="747" t="str">
        <f t="shared" si="133"/>
        <v>MD4493</v>
      </c>
      <c r="E4117" s="1336">
        <v>0.68200000000000005</v>
      </c>
      <c r="F4117" s="644">
        <f t="shared" si="134"/>
        <v>0.71399999999999997</v>
      </c>
      <c r="G4117" s="748" t="s">
        <v>280</v>
      </c>
      <c r="H4117" s="1337">
        <v>7.0000000000000007E-2</v>
      </c>
      <c r="I4117" s="338"/>
    </row>
    <row r="4118" spans="2:9">
      <c r="B4118" s="651" t="s">
        <v>32</v>
      </c>
      <c r="C4118" s="1356">
        <v>4511</v>
      </c>
      <c r="D4118" s="747" t="str">
        <f t="shared" si="133"/>
        <v>MD4511</v>
      </c>
      <c r="E4118" s="1336">
        <v>0.79500000000000004</v>
      </c>
      <c r="F4118" s="644">
        <f t="shared" si="134"/>
        <v>0.81599999999999995</v>
      </c>
      <c r="G4118" s="748" t="s">
        <v>280</v>
      </c>
      <c r="H4118" s="1337">
        <v>0.06</v>
      </c>
      <c r="I4118" s="338"/>
    </row>
    <row r="4119" spans="2:9">
      <c r="B4119" s="651" t="s">
        <v>32</v>
      </c>
      <c r="C4119" s="1356">
        <v>4557</v>
      </c>
      <c r="D4119" s="747" t="str">
        <f t="shared" si="133"/>
        <v>MD4557</v>
      </c>
      <c r="E4119" s="1336">
        <v>0.98299999999999998</v>
      </c>
      <c r="F4119" s="644">
        <f t="shared" si="134"/>
        <v>0.98499999999999999</v>
      </c>
      <c r="G4119" s="748" t="s">
        <v>280</v>
      </c>
      <c r="H4119" s="1337">
        <v>0.35</v>
      </c>
      <c r="I4119" s="338"/>
    </row>
    <row r="4120" spans="2:9">
      <c r="B4120" s="651" t="s">
        <v>32</v>
      </c>
      <c r="C4120" s="1356">
        <v>4558</v>
      </c>
      <c r="D4120" s="747" t="str">
        <f t="shared" si="133"/>
        <v>MD4558</v>
      </c>
      <c r="E4120" s="1336">
        <v>0.91800000000000004</v>
      </c>
      <c r="F4120" s="644">
        <f t="shared" si="134"/>
        <v>0.92600000000000005</v>
      </c>
      <c r="G4120" s="748" t="s">
        <v>280</v>
      </c>
      <c r="H4120" s="1337">
        <v>0.35</v>
      </c>
      <c r="I4120" s="338"/>
    </row>
    <row r="4121" spans="2:9">
      <c r="B4121" s="651" t="s">
        <v>32</v>
      </c>
      <c r="C4121" s="1356">
        <v>4568</v>
      </c>
      <c r="D4121" s="747" t="str">
        <f t="shared" si="133"/>
        <v>MD4568</v>
      </c>
      <c r="E4121" s="1336">
        <v>1.244</v>
      </c>
      <c r="F4121" s="644">
        <f t="shared" si="134"/>
        <v>1.22</v>
      </c>
      <c r="G4121" s="748" t="s">
        <v>280</v>
      </c>
      <c r="H4121" s="1337">
        <v>0.11</v>
      </c>
      <c r="I4121" s="338"/>
    </row>
    <row r="4122" spans="2:9">
      <c r="B4122" s="651" t="s">
        <v>32</v>
      </c>
      <c r="C4122" s="1356">
        <v>4581</v>
      </c>
      <c r="D4122" s="747" t="str">
        <f t="shared" si="133"/>
        <v>MD4581</v>
      </c>
      <c r="E4122" s="1336">
        <v>1.8759999999999999</v>
      </c>
      <c r="F4122" s="644">
        <f t="shared" si="134"/>
        <v>1.788</v>
      </c>
      <c r="G4122" s="748" t="s">
        <v>280</v>
      </c>
      <c r="H4122" s="1337">
        <v>0.44</v>
      </c>
      <c r="I4122" s="338"/>
    </row>
    <row r="4123" spans="2:9">
      <c r="B4123" s="651" t="s">
        <v>32</v>
      </c>
      <c r="C4123" s="1356">
        <v>4583</v>
      </c>
      <c r="D4123" s="747" t="str">
        <f t="shared" si="133"/>
        <v>MD4583</v>
      </c>
      <c r="E4123" s="1336">
        <v>0.98499999999999999</v>
      </c>
      <c r="F4123" s="644">
        <f t="shared" si="134"/>
        <v>0.98699999999999999</v>
      </c>
      <c r="G4123" s="748" t="s">
        <v>280</v>
      </c>
      <c r="H4123" s="1337">
        <v>0.35</v>
      </c>
      <c r="I4123" s="338"/>
    </row>
    <row r="4124" spans="2:9">
      <c r="B4124" s="651" t="s">
        <v>32</v>
      </c>
      <c r="C4124" s="1356">
        <v>4611</v>
      </c>
      <c r="D4124" s="747" t="str">
        <f t="shared" si="133"/>
        <v>MD4611</v>
      </c>
      <c r="E4124" s="1336">
        <v>0.94499999999999995</v>
      </c>
      <c r="F4124" s="644">
        <f t="shared" si="134"/>
        <v>0.95099999999999996</v>
      </c>
      <c r="G4124" s="748" t="s">
        <v>280</v>
      </c>
      <c r="H4124" s="1337">
        <v>0.27</v>
      </c>
      <c r="I4124" s="338"/>
    </row>
    <row r="4125" spans="2:9">
      <c r="B4125" s="651" t="s">
        <v>32</v>
      </c>
      <c r="C4125" s="1356">
        <v>4635</v>
      </c>
      <c r="D4125" s="747" t="str">
        <f t="shared" si="133"/>
        <v>MD4635</v>
      </c>
      <c r="E4125" s="1336">
        <v>1.075</v>
      </c>
      <c r="F4125" s="644">
        <f t="shared" si="134"/>
        <v>1.0680000000000001</v>
      </c>
      <c r="G4125" s="748" t="s">
        <v>280</v>
      </c>
      <c r="H4125" s="1337">
        <v>0.4</v>
      </c>
      <c r="I4125" s="338"/>
    </row>
    <row r="4126" spans="2:9">
      <c r="B4126" s="651" t="s">
        <v>32</v>
      </c>
      <c r="C4126" s="1356">
        <v>4653</v>
      </c>
      <c r="D4126" s="747" t="str">
        <f t="shared" si="133"/>
        <v>MD4653</v>
      </c>
      <c r="E4126" s="1336">
        <v>0.55800000000000005</v>
      </c>
      <c r="F4126" s="644">
        <f t="shared" si="134"/>
        <v>0.60199999999999998</v>
      </c>
      <c r="G4126" s="748" t="s">
        <v>280</v>
      </c>
      <c r="H4126" s="1337">
        <v>0.17</v>
      </c>
      <c r="I4126" s="338"/>
    </row>
    <row r="4127" spans="2:9">
      <c r="B4127" s="651" t="s">
        <v>32</v>
      </c>
      <c r="C4127" s="1356">
        <v>4665</v>
      </c>
      <c r="D4127" s="747" t="str">
        <f t="shared" si="133"/>
        <v>MD4665</v>
      </c>
      <c r="E4127" s="1336">
        <v>1.244</v>
      </c>
      <c r="F4127" s="644">
        <f t="shared" si="134"/>
        <v>1.22</v>
      </c>
      <c r="G4127" s="748" t="s">
        <v>280</v>
      </c>
      <c r="H4127" s="1337">
        <v>0.11</v>
      </c>
      <c r="I4127" s="338"/>
    </row>
    <row r="4128" spans="2:9">
      <c r="B4128" s="651" t="s">
        <v>32</v>
      </c>
      <c r="C4128" s="1356">
        <v>4683</v>
      </c>
      <c r="D4128" s="747" t="str">
        <f t="shared" si="133"/>
        <v>MD4683</v>
      </c>
      <c r="E4128" s="1336">
        <v>1.0049999999999999</v>
      </c>
      <c r="F4128" s="644">
        <f t="shared" si="134"/>
        <v>1.0049999999999999</v>
      </c>
      <c r="G4128" s="748" t="s">
        <v>280</v>
      </c>
      <c r="H4128" s="1337">
        <v>0.35</v>
      </c>
      <c r="I4128" s="338"/>
    </row>
    <row r="4129" spans="2:9">
      <c r="B4129" s="651" t="s">
        <v>32</v>
      </c>
      <c r="C4129" s="1356">
        <v>4686</v>
      </c>
      <c r="D4129" s="747" t="str">
        <f t="shared" si="133"/>
        <v>MD4686</v>
      </c>
      <c r="E4129" s="1336">
        <v>1.244</v>
      </c>
      <c r="F4129" s="644">
        <f t="shared" si="134"/>
        <v>1.22</v>
      </c>
      <c r="G4129" s="748" t="s">
        <v>280</v>
      </c>
      <c r="H4129" s="1337">
        <v>0.11</v>
      </c>
      <c r="I4129" s="338"/>
    </row>
    <row r="4130" spans="2:9">
      <c r="B4130" s="651" t="s">
        <v>32</v>
      </c>
      <c r="C4130" s="1356">
        <v>4692</v>
      </c>
      <c r="D4130" s="747" t="str">
        <f t="shared" si="133"/>
        <v>MD4692</v>
      </c>
      <c r="E4130" s="1336">
        <v>0.96599999999999997</v>
      </c>
      <c r="F4130" s="644">
        <f t="shared" si="134"/>
        <v>0.96899999999999997</v>
      </c>
      <c r="G4130" s="748" t="s">
        <v>280</v>
      </c>
      <c r="H4130" s="1337">
        <v>0.33</v>
      </c>
      <c r="I4130" s="338"/>
    </row>
    <row r="4131" spans="2:9">
      <c r="B4131" s="651" t="s">
        <v>32</v>
      </c>
      <c r="C4131" s="1356">
        <v>4693</v>
      </c>
      <c r="D4131" s="747" t="str">
        <f t="shared" si="133"/>
        <v>MD4693</v>
      </c>
      <c r="E4131" s="1336">
        <v>1.0189999999999999</v>
      </c>
      <c r="F4131" s="644">
        <f t="shared" si="134"/>
        <v>1.0169999999999999</v>
      </c>
      <c r="G4131" s="748" t="s">
        <v>280</v>
      </c>
      <c r="H4131" s="1337">
        <v>0.32</v>
      </c>
      <c r="I4131" s="338"/>
    </row>
    <row r="4132" spans="2:9">
      <c r="B4132" s="651" t="s">
        <v>32</v>
      </c>
      <c r="C4132" s="1356">
        <v>4703</v>
      </c>
      <c r="D4132" s="747" t="str">
        <f t="shared" si="133"/>
        <v>MD4703</v>
      </c>
      <c r="E4132" s="1336">
        <v>0.68200000000000005</v>
      </c>
      <c r="F4132" s="644">
        <f t="shared" si="134"/>
        <v>0.71399999999999997</v>
      </c>
      <c r="G4132" s="748" t="s">
        <v>280</v>
      </c>
      <c r="H4132" s="1337">
        <v>7.0000000000000007E-2</v>
      </c>
      <c r="I4132" s="338"/>
    </row>
    <row r="4133" spans="2:9">
      <c r="B4133" s="651" t="s">
        <v>32</v>
      </c>
      <c r="C4133" s="1356">
        <v>4717</v>
      </c>
      <c r="D4133" s="747" t="str">
        <f t="shared" si="133"/>
        <v>MD4717</v>
      </c>
      <c r="E4133" s="1336">
        <v>0.60499999999999998</v>
      </c>
      <c r="F4133" s="644">
        <f t="shared" si="134"/>
        <v>0.64500000000000002</v>
      </c>
      <c r="G4133" s="748" t="s">
        <v>280</v>
      </c>
      <c r="H4133" s="1337">
        <v>0.25</v>
      </c>
      <c r="I4133" s="338"/>
    </row>
    <row r="4134" spans="2:9">
      <c r="B4134" s="651" t="s">
        <v>32</v>
      </c>
      <c r="C4134" s="1356">
        <v>4720</v>
      </c>
      <c r="D4134" s="747" t="str">
        <f t="shared" si="133"/>
        <v>MD4720</v>
      </c>
      <c r="E4134" s="1336">
        <v>0.997</v>
      </c>
      <c r="F4134" s="644">
        <f t="shared" si="134"/>
        <v>0.997</v>
      </c>
      <c r="G4134" s="748" t="s">
        <v>280</v>
      </c>
      <c r="H4134" s="1337">
        <v>0.31</v>
      </c>
      <c r="I4134" s="338"/>
    </row>
    <row r="4135" spans="2:9">
      <c r="B4135" s="651" t="s">
        <v>32</v>
      </c>
      <c r="C4135" s="1356">
        <v>4740</v>
      </c>
      <c r="D4135" s="747" t="str">
        <f t="shared" si="133"/>
        <v>MD4740</v>
      </c>
      <c r="E4135" s="1336">
        <v>1.216</v>
      </c>
      <c r="F4135" s="644">
        <f t="shared" si="134"/>
        <v>1.194</v>
      </c>
      <c r="G4135" s="748" t="s">
        <v>280</v>
      </c>
      <c r="H4135" s="1337">
        <v>0.43</v>
      </c>
      <c r="I4135" s="338"/>
    </row>
    <row r="4136" spans="2:9">
      <c r="B4136" s="651" t="s">
        <v>32</v>
      </c>
      <c r="C4136" s="1356">
        <v>4741</v>
      </c>
      <c r="D4136" s="747" t="str">
        <f t="shared" si="133"/>
        <v>MD4741</v>
      </c>
      <c r="E4136" s="1336">
        <v>0.999</v>
      </c>
      <c r="F4136" s="644">
        <f t="shared" si="134"/>
        <v>0.999</v>
      </c>
      <c r="G4136" s="748" t="s">
        <v>280</v>
      </c>
      <c r="H4136" s="1337">
        <v>0.37</v>
      </c>
      <c r="I4136" s="338"/>
    </row>
    <row r="4137" spans="2:9">
      <c r="B4137" s="651" t="s">
        <v>32</v>
      </c>
      <c r="C4137" s="1356">
        <v>4751</v>
      </c>
      <c r="D4137" s="747" t="str">
        <f t="shared" si="133"/>
        <v>MD4751</v>
      </c>
      <c r="E4137" s="1336">
        <v>1.244</v>
      </c>
      <c r="F4137" s="644">
        <f t="shared" si="134"/>
        <v>1.22</v>
      </c>
      <c r="G4137" s="748" t="s">
        <v>280</v>
      </c>
      <c r="H4137" s="1337">
        <v>0.11</v>
      </c>
      <c r="I4137" s="338"/>
    </row>
    <row r="4138" spans="2:9">
      <c r="B4138" s="651" t="s">
        <v>32</v>
      </c>
      <c r="C4138" s="1356">
        <v>4771</v>
      </c>
      <c r="D4138" s="747" t="str">
        <f t="shared" si="133"/>
        <v>MD4771</v>
      </c>
      <c r="E4138" s="1336">
        <v>0.97699999999999998</v>
      </c>
      <c r="F4138" s="644">
        <f t="shared" si="134"/>
        <v>0.97899999999999998</v>
      </c>
      <c r="G4138" s="748" t="s">
        <v>280</v>
      </c>
      <c r="H4138" s="1337">
        <v>0.36</v>
      </c>
      <c r="I4138" s="338"/>
    </row>
    <row r="4139" spans="2:9">
      <c r="B4139" s="651" t="s">
        <v>32</v>
      </c>
      <c r="C4139" s="1356">
        <v>4777</v>
      </c>
      <c r="D4139" s="747" t="str">
        <f t="shared" si="133"/>
        <v>MD4777</v>
      </c>
      <c r="E4139" s="1336">
        <v>0.99099999999999999</v>
      </c>
      <c r="F4139" s="644">
        <f t="shared" si="134"/>
        <v>0.99199999999999999</v>
      </c>
      <c r="G4139" s="748" t="s">
        <v>280</v>
      </c>
      <c r="H4139" s="1337">
        <v>0.33</v>
      </c>
      <c r="I4139" s="338"/>
    </row>
    <row r="4140" spans="2:9">
      <c r="B4140" s="651" t="s">
        <v>32</v>
      </c>
      <c r="C4140" s="1356">
        <v>4825</v>
      </c>
      <c r="D4140" s="747" t="str">
        <f t="shared" si="133"/>
        <v>MD4825</v>
      </c>
      <c r="E4140" s="1336">
        <v>1</v>
      </c>
      <c r="F4140" s="644">
        <f t="shared" si="134"/>
        <v>1</v>
      </c>
      <c r="G4140" s="748" t="s">
        <v>280</v>
      </c>
      <c r="H4140" s="1337">
        <v>0.27</v>
      </c>
      <c r="I4140" s="338"/>
    </row>
    <row r="4141" spans="2:9">
      <c r="B4141" s="651" t="s">
        <v>32</v>
      </c>
      <c r="C4141" s="1356">
        <v>4828</v>
      </c>
      <c r="D4141" s="747" t="str">
        <f t="shared" si="133"/>
        <v>MD4828</v>
      </c>
      <c r="E4141" s="1336">
        <v>0.95299999999999996</v>
      </c>
      <c r="F4141" s="644">
        <f t="shared" si="134"/>
        <v>0.95799999999999996</v>
      </c>
      <c r="G4141" s="748" t="s">
        <v>280</v>
      </c>
      <c r="H4141" s="1337">
        <v>0.36</v>
      </c>
      <c r="I4141" s="338"/>
    </row>
    <row r="4142" spans="2:9">
      <c r="B4142" s="651" t="s">
        <v>32</v>
      </c>
      <c r="C4142" s="1356">
        <v>4829</v>
      </c>
      <c r="D4142" s="747" t="str">
        <f t="shared" si="133"/>
        <v>MD4829</v>
      </c>
      <c r="E4142" s="1336">
        <v>0.98</v>
      </c>
      <c r="F4142" s="644">
        <f t="shared" si="134"/>
        <v>0.98199999999999998</v>
      </c>
      <c r="G4142" s="748" t="s">
        <v>280</v>
      </c>
      <c r="H4142" s="1337">
        <v>0.34</v>
      </c>
      <c r="I4142" s="338"/>
    </row>
    <row r="4143" spans="2:9">
      <c r="B4143" s="651" t="s">
        <v>32</v>
      </c>
      <c r="C4143" s="1356">
        <v>4902</v>
      </c>
      <c r="D4143" s="747" t="str">
        <f t="shared" si="133"/>
        <v>MD4902</v>
      </c>
      <c r="E4143" s="1336">
        <v>0.99099999999999999</v>
      </c>
      <c r="F4143" s="644">
        <f t="shared" si="134"/>
        <v>0.99199999999999999</v>
      </c>
      <c r="G4143" s="748" t="s">
        <v>280</v>
      </c>
      <c r="H4143" s="1337">
        <v>0.36</v>
      </c>
      <c r="I4143" s="338"/>
    </row>
    <row r="4144" spans="2:9">
      <c r="B4144" s="651" t="s">
        <v>32</v>
      </c>
      <c r="C4144" s="1356">
        <v>4923</v>
      </c>
      <c r="D4144" s="747" t="str">
        <f t="shared" si="133"/>
        <v>MD4923</v>
      </c>
      <c r="E4144" s="1336">
        <v>0.96699999999999997</v>
      </c>
      <c r="F4144" s="644">
        <f t="shared" si="134"/>
        <v>0.97</v>
      </c>
      <c r="G4144" s="748" t="s">
        <v>280</v>
      </c>
      <c r="H4144" s="1337">
        <v>0.35</v>
      </c>
      <c r="I4144" s="338"/>
    </row>
    <row r="4145" spans="2:9">
      <c r="B4145" s="651" t="s">
        <v>32</v>
      </c>
      <c r="C4145" s="1356">
        <v>5020</v>
      </c>
      <c r="D4145" s="747" t="str">
        <f t="shared" si="133"/>
        <v>MD5020</v>
      </c>
      <c r="E4145" s="1336">
        <v>1.403</v>
      </c>
      <c r="F4145" s="644">
        <f t="shared" si="134"/>
        <v>1.363</v>
      </c>
      <c r="G4145" s="748" t="s">
        <v>280</v>
      </c>
      <c r="H4145" s="1337">
        <v>0.48</v>
      </c>
      <c r="I4145" s="338"/>
    </row>
    <row r="4146" spans="2:9">
      <c r="B4146" s="651" t="s">
        <v>32</v>
      </c>
      <c r="C4146" s="1356">
        <v>5022</v>
      </c>
      <c r="D4146" s="747" t="str">
        <f t="shared" si="133"/>
        <v>MD5022</v>
      </c>
      <c r="E4146" s="1336">
        <v>1.169</v>
      </c>
      <c r="F4146" s="644">
        <f t="shared" si="134"/>
        <v>1.1519999999999999</v>
      </c>
      <c r="G4146" s="748" t="s">
        <v>280</v>
      </c>
      <c r="H4146" s="1337">
        <v>0.73</v>
      </c>
      <c r="I4146" s="338"/>
    </row>
    <row r="4147" spans="2:9">
      <c r="B4147" s="651" t="s">
        <v>32</v>
      </c>
      <c r="C4147" s="1356">
        <v>5037</v>
      </c>
      <c r="D4147" s="747" t="str">
        <f t="shared" si="133"/>
        <v>MD5037</v>
      </c>
      <c r="E4147" s="1336">
        <v>1.3620000000000001</v>
      </c>
      <c r="F4147" s="644">
        <f t="shared" si="134"/>
        <v>1.3260000000000001</v>
      </c>
      <c r="G4147" s="748" t="s">
        <v>280</v>
      </c>
      <c r="H4147" s="1337">
        <v>0.63</v>
      </c>
      <c r="I4147" s="338"/>
    </row>
    <row r="4148" spans="2:9">
      <c r="B4148" s="651" t="s">
        <v>32</v>
      </c>
      <c r="C4148" s="1356">
        <v>5040</v>
      </c>
      <c r="D4148" s="747" t="str">
        <f t="shared" si="133"/>
        <v>MD5040</v>
      </c>
      <c r="E4148" s="1336">
        <v>1.4590000000000001</v>
      </c>
      <c r="F4148" s="644">
        <f t="shared" si="134"/>
        <v>1.413</v>
      </c>
      <c r="G4148" s="748" t="s">
        <v>280</v>
      </c>
      <c r="H4148" s="1337">
        <v>0.46</v>
      </c>
      <c r="I4148" s="338"/>
    </row>
    <row r="4149" spans="2:9">
      <c r="B4149" s="651" t="s">
        <v>32</v>
      </c>
      <c r="C4149" s="1356">
        <v>5057</v>
      </c>
      <c r="D4149" s="747" t="str">
        <f t="shared" si="133"/>
        <v>MD5057</v>
      </c>
      <c r="E4149" s="1336">
        <v>1.4219999999999999</v>
      </c>
      <c r="F4149" s="644">
        <f t="shared" si="134"/>
        <v>1.38</v>
      </c>
      <c r="G4149" s="748" t="s">
        <v>280</v>
      </c>
      <c r="H4149" s="1337">
        <v>0.48</v>
      </c>
      <c r="I4149" s="338"/>
    </row>
    <row r="4150" spans="2:9">
      <c r="B4150" s="651" t="s">
        <v>32</v>
      </c>
      <c r="C4150" s="1356">
        <v>5059</v>
      </c>
      <c r="D4150" s="747" t="str">
        <f t="shared" si="133"/>
        <v>MD5059</v>
      </c>
      <c r="E4150" s="1336">
        <v>1.419</v>
      </c>
      <c r="F4150" s="644">
        <f t="shared" si="134"/>
        <v>1.377</v>
      </c>
      <c r="G4150" s="748" t="s">
        <v>280</v>
      </c>
      <c r="H4150" s="1337">
        <v>0.68</v>
      </c>
      <c r="I4150" s="338"/>
    </row>
    <row r="4151" spans="2:9">
      <c r="B4151" s="651" t="s">
        <v>32</v>
      </c>
      <c r="C4151" s="1356">
        <v>5102</v>
      </c>
      <c r="D4151" s="747" t="str">
        <f t="shared" si="133"/>
        <v>MD5102</v>
      </c>
      <c r="E4151" s="1336">
        <v>1.355</v>
      </c>
      <c r="F4151" s="644">
        <f t="shared" si="134"/>
        <v>1.32</v>
      </c>
      <c r="G4151" s="748" t="s">
        <v>280</v>
      </c>
      <c r="H4151" s="1337">
        <v>0.56000000000000005</v>
      </c>
      <c r="I4151" s="338"/>
    </row>
    <row r="4152" spans="2:9">
      <c r="B4152" s="651" t="s">
        <v>32</v>
      </c>
      <c r="C4152" s="1356">
        <v>5146</v>
      </c>
      <c r="D4152" s="747" t="str">
        <f t="shared" si="133"/>
        <v>MD5146</v>
      </c>
      <c r="E4152" s="1336">
        <v>1.2649999999999999</v>
      </c>
      <c r="F4152" s="644">
        <f t="shared" si="134"/>
        <v>1.2390000000000001</v>
      </c>
      <c r="G4152" s="748" t="s">
        <v>280</v>
      </c>
      <c r="H4152" s="1337">
        <v>0.54</v>
      </c>
      <c r="I4152" s="338"/>
    </row>
    <row r="4153" spans="2:9">
      <c r="B4153" s="651" t="s">
        <v>32</v>
      </c>
      <c r="C4153" s="1356">
        <v>5160</v>
      </c>
      <c r="D4153" s="747" t="str">
        <f t="shared" si="133"/>
        <v>MD5160</v>
      </c>
      <c r="E4153" s="1336">
        <v>1.45</v>
      </c>
      <c r="F4153" s="644">
        <f t="shared" si="134"/>
        <v>1.405</v>
      </c>
      <c r="G4153" s="748" t="s">
        <v>280</v>
      </c>
      <c r="H4153" s="1337">
        <v>0.41</v>
      </c>
      <c r="I4153" s="338"/>
    </row>
    <row r="4154" spans="2:9">
      <c r="B4154" s="651" t="s">
        <v>32</v>
      </c>
      <c r="C4154" s="1356">
        <v>5183</v>
      </c>
      <c r="D4154" s="747" t="str">
        <f t="shared" si="133"/>
        <v>MD5183</v>
      </c>
      <c r="E4154" s="1336">
        <v>1.306</v>
      </c>
      <c r="F4154" s="644">
        <f t="shared" si="134"/>
        <v>1.2749999999999999</v>
      </c>
      <c r="G4154" s="748" t="s">
        <v>280</v>
      </c>
      <c r="H4154" s="1337">
        <v>0.44</v>
      </c>
      <c r="I4154" s="338"/>
    </row>
    <row r="4155" spans="2:9">
      <c r="B4155" s="651" t="s">
        <v>32</v>
      </c>
      <c r="C4155" s="1356">
        <v>5188</v>
      </c>
      <c r="D4155" s="747" t="str">
        <f t="shared" si="133"/>
        <v>MD5188</v>
      </c>
      <c r="E4155" s="1336">
        <v>1.1120000000000001</v>
      </c>
      <c r="F4155" s="644">
        <f t="shared" si="134"/>
        <v>1.101</v>
      </c>
      <c r="G4155" s="748" t="s">
        <v>280</v>
      </c>
      <c r="H4155" s="1337">
        <v>0.54</v>
      </c>
      <c r="I4155" s="338"/>
    </row>
    <row r="4156" spans="2:9">
      <c r="B4156" s="651" t="s">
        <v>32</v>
      </c>
      <c r="C4156" s="1356">
        <v>5190</v>
      </c>
      <c r="D4156" s="747" t="str">
        <f t="shared" si="133"/>
        <v>MD5190</v>
      </c>
      <c r="E4156" s="1336">
        <v>1.155</v>
      </c>
      <c r="F4156" s="644">
        <f t="shared" si="134"/>
        <v>1.1399999999999999</v>
      </c>
      <c r="G4156" s="748" t="s">
        <v>280</v>
      </c>
      <c r="H4156" s="1337">
        <v>0.33</v>
      </c>
      <c r="I4156" s="338"/>
    </row>
    <row r="4157" spans="2:9">
      <c r="B4157" s="651" t="s">
        <v>32</v>
      </c>
      <c r="C4157" s="1356">
        <v>5191</v>
      </c>
      <c r="D4157" s="747" t="str">
        <f t="shared" si="133"/>
        <v>MD5191</v>
      </c>
      <c r="E4157" s="1336">
        <v>1.032</v>
      </c>
      <c r="F4157" s="644">
        <f t="shared" si="134"/>
        <v>1.0289999999999999</v>
      </c>
      <c r="G4157" s="748" t="s">
        <v>280</v>
      </c>
      <c r="H4157" s="1337">
        <v>0.16</v>
      </c>
      <c r="I4157" s="338"/>
    </row>
    <row r="4158" spans="2:9">
      <c r="B4158" s="651" t="s">
        <v>32</v>
      </c>
      <c r="C4158" s="1356">
        <v>5192</v>
      </c>
      <c r="D4158" s="747" t="str">
        <f t="shared" si="133"/>
        <v>MD5192</v>
      </c>
      <c r="E4158" s="1336">
        <v>0.93400000000000005</v>
      </c>
      <c r="F4158" s="644">
        <f t="shared" si="134"/>
        <v>0.94099999999999995</v>
      </c>
      <c r="G4158" s="748" t="s">
        <v>280</v>
      </c>
      <c r="H4158" s="1337">
        <v>0.41</v>
      </c>
      <c r="I4158" s="338"/>
    </row>
    <row r="4159" spans="2:9">
      <c r="B4159" s="651" t="s">
        <v>32</v>
      </c>
      <c r="C4159" s="1356">
        <v>5213</v>
      </c>
      <c r="D4159" s="747" t="str">
        <f t="shared" si="133"/>
        <v>MD5213</v>
      </c>
      <c r="E4159" s="1336">
        <v>1.2909999999999999</v>
      </c>
      <c r="F4159" s="644">
        <f t="shared" si="134"/>
        <v>1.262</v>
      </c>
      <c r="G4159" s="748" t="s">
        <v>280</v>
      </c>
      <c r="H4159" s="1337">
        <v>0.79</v>
      </c>
      <c r="I4159" s="338"/>
    </row>
    <row r="4160" spans="2:9">
      <c r="B4160" s="651" t="s">
        <v>32</v>
      </c>
      <c r="C4160" s="1356">
        <v>5215</v>
      </c>
      <c r="D4160" s="747" t="str">
        <f t="shared" si="133"/>
        <v>MD5215</v>
      </c>
      <c r="E4160" s="1336">
        <v>1.411</v>
      </c>
      <c r="F4160" s="644">
        <f t="shared" si="134"/>
        <v>1.37</v>
      </c>
      <c r="G4160" s="748" t="s">
        <v>280</v>
      </c>
      <c r="H4160" s="1337">
        <v>0.56000000000000005</v>
      </c>
      <c r="I4160" s="338"/>
    </row>
    <row r="4161" spans="2:9">
      <c r="B4161" s="651" t="s">
        <v>32</v>
      </c>
      <c r="C4161" s="1356">
        <v>5221</v>
      </c>
      <c r="D4161" s="747" t="str">
        <f t="shared" si="133"/>
        <v>MD5221</v>
      </c>
      <c r="E4161" s="1336">
        <v>1.25</v>
      </c>
      <c r="F4161" s="644">
        <f t="shared" si="134"/>
        <v>1.2250000000000001</v>
      </c>
      <c r="G4161" s="748" t="s">
        <v>280</v>
      </c>
      <c r="H4161" s="1337">
        <v>0.52</v>
      </c>
      <c r="I4161" s="338"/>
    </row>
    <row r="4162" spans="2:9">
      <c r="B4162" s="651" t="s">
        <v>32</v>
      </c>
      <c r="C4162" s="1356">
        <v>5222</v>
      </c>
      <c r="D4162" s="747" t="str">
        <f t="shared" si="133"/>
        <v>MD5222</v>
      </c>
      <c r="E4162" s="1336">
        <v>1.53</v>
      </c>
      <c r="F4162" s="644">
        <f t="shared" si="134"/>
        <v>1.4770000000000001</v>
      </c>
      <c r="G4162" s="748" t="s">
        <v>280</v>
      </c>
      <c r="H4162" s="1337">
        <v>0.47</v>
      </c>
      <c r="I4162" s="338"/>
    </row>
    <row r="4163" spans="2:9">
      <c r="B4163" s="651" t="s">
        <v>32</v>
      </c>
      <c r="C4163" s="1356">
        <v>5223</v>
      </c>
      <c r="D4163" s="747" t="str">
        <f t="shared" si="133"/>
        <v>MD5223</v>
      </c>
      <c r="E4163" s="1336">
        <v>1.29</v>
      </c>
      <c r="F4163" s="644">
        <f t="shared" si="134"/>
        <v>1.2609999999999999</v>
      </c>
      <c r="G4163" s="748" t="s">
        <v>280</v>
      </c>
      <c r="H4163" s="1337">
        <v>0.75</v>
      </c>
      <c r="I4163" s="338"/>
    </row>
    <row r="4164" spans="2:9">
      <c r="B4164" s="651" t="s">
        <v>32</v>
      </c>
      <c r="C4164" s="1356">
        <v>5348</v>
      </c>
      <c r="D4164" s="747" t="str">
        <f t="shared" si="133"/>
        <v>MD5348</v>
      </c>
      <c r="E4164" s="1336">
        <v>1.349</v>
      </c>
      <c r="F4164" s="644">
        <f t="shared" si="134"/>
        <v>1.3140000000000001</v>
      </c>
      <c r="G4164" s="748" t="s">
        <v>280</v>
      </c>
      <c r="H4164" s="1337">
        <v>0.47</v>
      </c>
      <c r="I4164" s="338"/>
    </row>
    <row r="4165" spans="2:9">
      <c r="B4165" s="651" t="s">
        <v>32</v>
      </c>
      <c r="C4165" s="1356">
        <v>5402</v>
      </c>
      <c r="D4165" s="747" t="str">
        <f t="shared" si="133"/>
        <v>MD5402</v>
      </c>
      <c r="E4165" s="1336">
        <v>1.419</v>
      </c>
      <c r="F4165" s="644">
        <f t="shared" si="134"/>
        <v>1.377</v>
      </c>
      <c r="G4165" s="748" t="s">
        <v>280</v>
      </c>
      <c r="H4165" s="1337">
        <v>0.5</v>
      </c>
      <c r="I4165" s="338"/>
    </row>
    <row r="4166" spans="2:9">
      <c r="B4166" s="651" t="s">
        <v>32</v>
      </c>
      <c r="C4166" s="1356">
        <v>5403</v>
      </c>
      <c r="D4166" s="747" t="str">
        <f t="shared" si="133"/>
        <v>MD5403</v>
      </c>
      <c r="E4166" s="1336">
        <v>1.8080000000000001</v>
      </c>
      <c r="F4166" s="644">
        <f t="shared" si="134"/>
        <v>1.7270000000000001</v>
      </c>
      <c r="G4166" s="748" t="s">
        <v>280</v>
      </c>
      <c r="H4166" s="1337">
        <v>0.54</v>
      </c>
      <c r="I4166" s="338"/>
    </row>
    <row r="4167" spans="2:9">
      <c r="B4167" s="651" t="s">
        <v>32</v>
      </c>
      <c r="C4167" s="1356">
        <v>5437</v>
      </c>
      <c r="D4167" s="747" t="str">
        <f t="shared" si="133"/>
        <v>MD5437</v>
      </c>
      <c r="E4167" s="1336">
        <v>1.6659999999999999</v>
      </c>
      <c r="F4167" s="644">
        <f t="shared" si="134"/>
        <v>1.599</v>
      </c>
      <c r="G4167" s="748" t="s">
        <v>280</v>
      </c>
      <c r="H4167" s="1337">
        <v>0.56000000000000005</v>
      </c>
      <c r="I4167" s="338"/>
    </row>
    <row r="4168" spans="2:9">
      <c r="B4168" s="651" t="s">
        <v>32</v>
      </c>
      <c r="C4168" s="1356">
        <v>5443</v>
      </c>
      <c r="D4168" s="747" t="str">
        <f t="shared" si="133"/>
        <v>MD5443</v>
      </c>
      <c r="E4168" s="1336">
        <v>1.425</v>
      </c>
      <c r="F4168" s="644">
        <f t="shared" si="134"/>
        <v>1.383</v>
      </c>
      <c r="G4168" s="748" t="s">
        <v>280</v>
      </c>
      <c r="H4168" s="1337">
        <v>0.46</v>
      </c>
      <c r="I4168" s="338"/>
    </row>
    <row r="4169" spans="2:9">
      <c r="B4169" s="651" t="s">
        <v>32</v>
      </c>
      <c r="C4169" s="1356">
        <v>5445</v>
      </c>
      <c r="D4169" s="747" t="str">
        <f t="shared" si="133"/>
        <v>MD5445</v>
      </c>
      <c r="E4169" s="1336">
        <v>1.768</v>
      </c>
      <c r="F4169" s="644">
        <f t="shared" si="134"/>
        <v>1.6910000000000001</v>
      </c>
      <c r="G4169" s="748" t="s">
        <v>280</v>
      </c>
      <c r="H4169" s="1337">
        <v>0.61</v>
      </c>
      <c r="I4169" s="338"/>
    </row>
    <row r="4170" spans="2:9">
      <c r="B4170" s="651" t="s">
        <v>32</v>
      </c>
      <c r="C4170" s="1356">
        <v>5462</v>
      </c>
      <c r="D4170" s="747" t="str">
        <f t="shared" si="133"/>
        <v>MD5462</v>
      </c>
      <c r="E4170" s="1336">
        <v>1.409</v>
      </c>
      <c r="F4170" s="644">
        <f t="shared" si="134"/>
        <v>1.3680000000000001</v>
      </c>
      <c r="G4170" s="748" t="s">
        <v>280</v>
      </c>
      <c r="H4170" s="1337">
        <v>0.64</v>
      </c>
      <c r="I4170" s="338"/>
    </row>
    <row r="4171" spans="2:9">
      <c r="B4171" s="651" t="s">
        <v>32</v>
      </c>
      <c r="C4171" s="1356">
        <v>5472</v>
      </c>
      <c r="D4171" s="747" t="str">
        <f t="shared" ref="D4171:D4234" si="135">B4171&amp;TEXT(C4171,"0000")</f>
        <v>MD5472</v>
      </c>
      <c r="E4171" s="1336">
        <v>1.46</v>
      </c>
      <c r="F4171" s="644">
        <f t="shared" ref="F4171:F4234" si="136">IF(E4171="NA","NA",ROUND((E4171-1)*0.9+1,3))</f>
        <v>1.4139999999999999</v>
      </c>
      <c r="G4171" s="748" t="s">
        <v>280</v>
      </c>
      <c r="H4171" s="1337">
        <v>0.67</v>
      </c>
      <c r="I4171" s="338"/>
    </row>
    <row r="4172" spans="2:9">
      <c r="B4172" s="651" t="s">
        <v>32</v>
      </c>
      <c r="C4172" s="1356">
        <v>5473</v>
      </c>
      <c r="D4172" s="747" t="str">
        <f t="shared" si="135"/>
        <v>MD5473</v>
      </c>
      <c r="E4172" s="1336">
        <v>1.3320000000000001</v>
      </c>
      <c r="F4172" s="644">
        <f t="shared" si="136"/>
        <v>1.2989999999999999</v>
      </c>
      <c r="G4172" s="748" t="s">
        <v>280</v>
      </c>
      <c r="H4172" s="1337">
        <v>0.81</v>
      </c>
      <c r="I4172" s="338"/>
    </row>
    <row r="4173" spans="2:9">
      <c r="B4173" s="651" t="s">
        <v>32</v>
      </c>
      <c r="C4173" s="1356">
        <v>5474</v>
      </c>
      <c r="D4173" s="747" t="str">
        <f t="shared" si="135"/>
        <v>MD5474</v>
      </c>
      <c r="E4173" s="1336">
        <v>1.411</v>
      </c>
      <c r="F4173" s="644">
        <f t="shared" si="136"/>
        <v>1.37</v>
      </c>
      <c r="G4173" s="748" t="s">
        <v>280</v>
      </c>
      <c r="H4173" s="1337">
        <v>0.46</v>
      </c>
      <c r="I4173" s="338"/>
    </row>
    <row r="4174" spans="2:9">
      <c r="B4174" s="651" t="s">
        <v>32</v>
      </c>
      <c r="C4174" s="1356">
        <v>5478</v>
      </c>
      <c r="D4174" s="747" t="str">
        <f t="shared" si="135"/>
        <v>MD5478</v>
      </c>
      <c r="E4174" s="1336">
        <v>1.2749999999999999</v>
      </c>
      <c r="F4174" s="644">
        <f t="shared" si="136"/>
        <v>1.248</v>
      </c>
      <c r="G4174" s="748" t="s">
        <v>280</v>
      </c>
      <c r="H4174" s="1337">
        <v>0.44</v>
      </c>
      <c r="I4174" s="338"/>
    </row>
    <row r="4175" spans="2:9">
      <c r="B4175" s="651" t="s">
        <v>32</v>
      </c>
      <c r="C4175" s="1356">
        <v>5479</v>
      </c>
      <c r="D4175" s="747" t="str">
        <f t="shared" si="135"/>
        <v>MD5479</v>
      </c>
      <c r="E4175" s="1336">
        <v>1.4570000000000001</v>
      </c>
      <c r="F4175" s="644">
        <f t="shared" si="136"/>
        <v>1.411</v>
      </c>
      <c r="G4175" s="748" t="s">
        <v>280</v>
      </c>
      <c r="H4175" s="1337">
        <v>0.55000000000000004</v>
      </c>
      <c r="I4175" s="338"/>
    </row>
    <row r="4176" spans="2:9">
      <c r="B4176" s="651" t="s">
        <v>32</v>
      </c>
      <c r="C4176" s="1356">
        <v>5480</v>
      </c>
      <c r="D4176" s="747" t="str">
        <f t="shared" si="135"/>
        <v>MD5480</v>
      </c>
      <c r="E4176" s="1336">
        <v>1.4390000000000001</v>
      </c>
      <c r="F4176" s="644">
        <f t="shared" si="136"/>
        <v>1.395</v>
      </c>
      <c r="G4176" s="748" t="s">
        <v>280</v>
      </c>
      <c r="H4176" s="1337">
        <v>0.46</v>
      </c>
      <c r="I4176" s="338"/>
    </row>
    <row r="4177" spans="2:9">
      <c r="B4177" s="651" t="s">
        <v>32</v>
      </c>
      <c r="C4177" s="1356">
        <v>5491</v>
      </c>
      <c r="D4177" s="747" t="str">
        <f t="shared" si="135"/>
        <v>MD5491</v>
      </c>
      <c r="E4177" s="1336">
        <v>1.423</v>
      </c>
      <c r="F4177" s="644">
        <f t="shared" si="136"/>
        <v>1.381</v>
      </c>
      <c r="G4177" s="748" t="s">
        <v>280</v>
      </c>
      <c r="H4177" s="1337">
        <v>0.44</v>
      </c>
      <c r="I4177" s="338"/>
    </row>
    <row r="4178" spans="2:9">
      <c r="B4178" s="651" t="s">
        <v>32</v>
      </c>
      <c r="C4178" s="1356">
        <v>5506</v>
      </c>
      <c r="D4178" s="747" t="str">
        <f t="shared" si="135"/>
        <v>MD5506</v>
      </c>
      <c r="E4178" s="1336">
        <v>1.3320000000000001</v>
      </c>
      <c r="F4178" s="644">
        <f t="shared" si="136"/>
        <v>1.2989999999999999</v>
      </c>
      <c r="G4178" s="748" t="s">
        <v>280</v>
      </c>
      <c r="H4178" s="1337">
        <v>0.5</v>
      </c>
      <c r="I4178" s="338"/>
    </row>
    <row r="4179" spans="2:9">
      <c r="B4179" s="651" t="s">
        <v>32</v>
      </c>
      <c r="C4179" s="1356">
        <v>5507</v>
      </c>
      <c r="D4179" s="747" t="str">
        <f t="shared" si="135"/>
        <v>MD5507</v>
      </c>
      <c r="E4179" s="1336">
        <v>1.3480000000000001</v>
      </c>
      <c r="F4179" s="644">
        <f t="shared" si="136"/>
        <v>1.3129999999999999</v>
      </c>
      <c r="G4179" s="748" t="s">
        <v>280</v>
      </c>
      <c r="H4179" s="1337">
        <v>0.42</v>
      </c>
      <c r="I4179" s="338"/>
    </row>
    <row r="4180" spans="2:9">
      <c r="B4180" s="651" t="s">
        <v>32</v>
      </c>
      <c r="C4180" s="1356">
        <v>5535</v>
      </c>
      <c r="D4180" s="747" t="str">
        <f t="shared" si="135"/>
        <v>MD5535</v>
      </c>
      <c r="E4180" s="1336">
        <v>1.165</v>
      </c>
      <c r="F4180" s="644">
        <f t="shared" si="136"/>
        <v>1.149</v>
      </c>
      <c r="G4180" s="748" t="s">
        <v>280</v>
      </c>
      <c r="H4180" s="1337">
        <v>0.44</v>
      </c>
      <c r="I4180" s="338"/>
    </row>
    <row r="4181" spans="2:9">
      <c r="B4181" s="651" t="s">
        <v>32</v>
      </c>
      <c r="C4181" s="1356">
        <v>5537</v>
      </c>
      <c r="D4181" s="747" t="str">
        <f t="shared" si="135"/>
        <v>MD5537</v>
      </c>
      <c r="E4181" s="1336">
        <v>0.98199999999999998</v>
      </c>
      <c r="F4181" s="644">
        <f t="shared" si="136"/>
        <v>0.98399999999999999</v>
      </c>
      <c r="G4181" s="748" t="s">
        <v>280</v>
      </c>
      <c r="H4181" s="1337">
        <v>0.5</v>
      </c>
      <c r="I4181" s="338"/>
    </row>
    <row r="4182" spans="2:9">
      <c r="B4182" s="651" t="s">
        <v>32</v>
      </c>
      <c r="C4182" s="1356">
        <v>5551</v>
      </c>
      <c r="D4182" s="747" t="str">
        <f t="shared" si="135"/>
        <v>MD5551</v>
      </c>
      <c r="E4182" s="1336">
        <v>1.6419999999999999</v>
      </c>
      <c r="F4182" s="644">
        <f t="shared" si="136"/>
        <v>1.5780000000000001</v>
      </c>
      <c r="G4182" s="748" t="s">
        <v>280</v>
      </c>
      <c r="H4182" s="1337">
        <v>0.75</v>
      </c>
      <c r="I4182" s="338"/>
    </row>
    <row r="4183" spans="2:9">
      <c r="B4183" s="651" t="s">
        <v>32</v>
      </c>
      <c r="C4183" s="1356">
        <v>5606</v>
      </c>
      <c r="D4183" s="747" t="str">
        <f t="shared" si="135"/>
        <v>MD5606</v>
      </c>
      <c r="E4183" s="1336">
        <v>1.5049999999999999</v>
      </c>
      <c r="F4183" s="644">
        <f t="shared" si="136"/>
        <v>1.4550000000000001</v>
      </c>
      <c r="G4183" s="748" t="s">
        <v>280</v>
      </c>
      <c r="H4183" s="1337">
        <v>0.11</v>
      </c>
      <c r="I4183" s="338"/>
    </row>
    <row r="4184" spans="2:9">
      <c r="B4184" s="651" t="s">
        <v>32</v>
      </c>
      <c r="C4184" s="1356">
        <v>5610</v>
      </c>
      <c r="D4184" s="747" t="str">
        <f t="shared" si="135"/>
        <v>MD5610</v>
      </c>
      <c r="E4184" s="1336">
        <v>1.25</v>
      </c>
      <c r="F4184" s="644">
        <f t="shared" si="136"/>
        <v>1.2250000000000001</v>
      </c>
      <c r="G4184" s="748" t="s">
        <v>280</v>
      </c>
      <c r="H4184" s="1337">
        <v>0.43</v>
      </c>
      <c r="I4184" s="338"/>
    </row>
    <row r="4185" spans="2:9">
      <c r="B4185" s="651" t="s">
        <v>32</v>
      </c>
      <c r="C4185" s="1356">
        <v>5645</v>
      </c>
      <c r="D4185" s="747" t="str">
        <f t="shared" si="135"/>
        <v>MD5645</v>
      </c>
      <c r="E4185" s="1336">
        <v>1.3720000000000001</v>
      </c>
      <c r="F4185" s="644">
        <f t="shared" si="136"/>
        <v>1.335</v>
      </c>
      <c r="G4185" s="748" t="s">
        <v>280</v>
      </c>
      <c r="H4185" s="1337">
        <v>0.72</v>
      </c>
      <c r="I4185" s="338"/>
    </row>
    <row r="4186" spans="2:9">
      <c r="B4186" s="651" t="s">
        <v>32</v>
      </c>
      <c r="C4186" s="1356">
        <v>5703</v>
      </c>
      <c r="D4186" s="747" t="str">
        <f t="shared" si="135"/>
        <v>MD5703</v>
      </c>
      <c r="E4186" s="1336">
        <v>1.4419999999999999</v>
      </c>
      <c r="F4186" s="644">
        <f t="shared" si="136"/>
        <v>1.3979999999999999</v>
      </c>
      <c r="G4186" s="748" t="s">
        <v>280</v>
      </c>
      <c r="H4186" s="1337">
        <v>0.55000000000000004</v>
      </c>
      <c r="I4186" s="338"/>
    </row>
    <row r="4187" spans="2:9">
      <c r="B4187" s="651" t="s">
        <v>32</v>
      </c>
      <c r="C4187" s="1356">
        <v>5705</v>
      </c>
      <c r="D4187" s="747" t="str">
        <f t="shared" si="135"/>
        <v>MD5705</v>
      </c>
      <c r="E4187" s="1336">
        <v>1.244</v>
      </c>
      <c r="F4187" s="644">
        <f t="shared" si="136"/>
        <v>1.22</v>
      </c>
      <c r="G4187" s="748" t="s">
        <v>280</v>
      </c>
      <c r="H4187" s="1337">
        <v>0.11</v>
      </c>
      <c r="I4187" s="338"/>
    </row>
    <row r="4188" spans="2:9">
      <c r="B4188" s="651" t="s">
        <v>32</v>
      </c>
      <c r="C4188" s="1356">
        <v>5951</v>
      </c>
      <c r="D4188" s="747" t="str">
        <f t="shared" si="135"/>
        <v>MD5951</v>
      </c>
      <c r="E4188" s="1336">
        <v>0.55800000000000005</v>
      </c>
      <c r="F4188" s="644">
        <f t="shared" si="136"/>
        <v>0.60199999999999998</v>
      </c>
      <c r="G4188" s="748" t="s">
        <v>280</v>
      </c>
      <c r="H4188" s="1337">
        <v>0.17</v>
      </c>
      <c r="I4188" s="338"/>
    </row>
    <row r="4189" spans="2:9">
      <c r="B4189" s="651" t="s">
        <v>32</v>
      </c>
      <c r="C4189" s="1356">
        <v>6003</v>
      </c>
      <c r="D4189" s="747" t="str">
        <f t="shared" si="135"/>
        <v>MD6003</v>
      </c>
      <c r="E4189" s="1336">
        <v>1.41</v>
      </c>
      <c r="F4189" s="644">
        <f t="shared" si="136"/>
        <v>1.369</v>
      </c>
      <c r="G4189" s="748" t="s">
        <v>280</v>
      </c>
      <c r="H4189" s="1337">
        <v>0.52</v>
      </c>
      <c r="I4189" s="338"/>
    </row>
    <row r="4190" spans="2:9">
      <c r="B4190" s="651" t="s">
        <v>32</v>
      </c>
      <c r="C4190" s="1356">
        <v>6005</v>
      </c>
      <c r="D4190" s="747" t="str">
        <f t="shared" si="135"/>
        <v>MD6005</v>
      </c>
      <c r="E4190" s="1336">
        <v>1.425</v>
      </c>
      <c r="F4190" s="644">
        <f t="shared" si="136"/>
        <v>1.383</v>
      </c>
      <c r="G4190" s="748" t="s">
        <v>280</v>
      </c>
      <c r="H4190" s="1337">
        <v>0.46</v>
      </c>
      <c r="I4190" s="338"/>
    </row>
    <row r="4191" spans="2:9">
      <c r="B4191" s="651" t="s">
        <v>32</v>
      </c>
      <c r="C4191" s="1356">
        <v>6018</v>
      </c>
      <c r="D4191" s="747" t="str">
        <f t="shared" si="135"/>
        <v>MD6018</v>
      </c>
      <c r="E4191" s="1336">
        <v>1.244</v>
      </c>
      <c r="F4191" s="644">
        <f t="shared" si="136"/>
        <v>1.22</v>
      </c>
      <c r="G4191" s="748" t="s">
        <v>280</v>
      </c>
      <c r="H4191" s="1337">
        <v>0.11</v>
      </c>
      <c r="I4191" s="338"/>
    </row>
    <row r="4192" spans="2:9">
      <c r="B4192" s="651" t="s">
        <v>32</v>
      </c>
      <c r="C4192" s="1356">
        <v>6045</v>
      </c>
      <c r="D4192" s="747" t="str">
        <f t="shared" si="135"/>
        <v>MD6045</v>
      </c>
      <c r="E4192" s="1336">
        <v>1.244</v>
      </c>
      <c r="F4192" s="644">
        <f t="shared" si="136"/>
        <v>1.22</v>
      </c>
      <c r="G4192" s="748" t="s">
        <v>280</v>
      </c>
      <c r="H4192" s="1337">
        <v>0.11</v>
      </c>
      <c r="I4192" s="338"/>
    </row>
    <row r="4193" spans="2:9">
      <c r="B4193" s="651" t="s">
        <v>32</v>
      </c>
      <c r="C4193" s="1356">
        <v>6204</v>
      </c>
      <c r="D4193" s="747" t="str">
        <f t="shared" si="135"/>
        <v>MD6204</v>
      </c>
      <c r="E4193" s="1336">
        <v>1.258</v>
      </c>
      <c r="F4193" s="644">
        <f t="shared" si="136"/>
        <v>1.232</v>
      </c>
      <c r="G4193" s="748" t="s">
        <v>280</v>
      </c>
      <c r="H4193" s="1337">
        <v>0.72</v>
      </c>
      <c r="I4193" s="338"/>
    </row>
    <row r="4194" spans="2:9">
      <c r="B4194" s="651" t="s">
        <v>32</v>
      </c>
      <c r="C4194" s="1356">
        <v>6206</v>
      </c>
      <c r="D4194" s="747" t="str">
        <f t="shared" si="135"/>
        <v>MD6206</v>
      </c>
      <c r="E4194" s="1336">
        <v>1.597</v>
      </c>
      <c r="F4194" s="644">
        <f t="shared" si="136"/>
        <v>1.5369999999999999</v>
      </c>
      <c r="G4194" s="748" t="s">
        <v>280</v>
      </c>
      <c r="H4194" s="1337">
        <v>0.49</v>
      </c>
      <c r="I4194" s="338"/>
    </row>
    <row r="4195" spans="2:9">
      <c r="B4195" s="651" t="s">
        <v>32</v>
      </c>
      <c r="C4195" s="1356">
        <v>6213</v>
      </c>
      <c r="D4195" s="747" t="str">
        <f t="shared" si="135"/>
        <v>MD6213</v>
      </c>
      <c r="E4195" s="1336">
        <v>1.8759999999999999</v>
      </c>
      <c r="F4195" s="644">
        <f t="shared" si="136"/>
        <v>1.788</v>
      </c>
      <c r="G4195" s="748" t="s">
        <v>280</v>
      </c>
      <c r="H4195" s="1337">
        <v>0.44</v>
      </c>
      <c r="I4195" s="338"/>
    </row>
    <row r="4196" spans="2:9">
      <c r="B4196" s="651" t="s">
        <v>32</v>
      </c>
      <c r="C4196" s="1356">
        <v>6214</v>
      </c>
      <c r="D4196" s="747" t="str">
        <f t="shared" si="135"/>
        <v>MD6214</v>
      </c>
      <c r="E4196" s="1336">
        <v>1.597</v>
      </c>
      <c r="F4196" s="644">
        <f t="shared" si="136"/>
        <v>1.5369999999999999</v>
      </c>
      <c r="G4196" s="748" t="s">
        <v>280</v>
      </c>
      <c r="H4196" s="1337">
        <v>0.49</v>
      </c>
      <c r="I4196" s="338"/>
    </row>
    <row r="4197" spans="2:9">
      <c r="B4197" s="651" t="s">
        <v>32</v>
      </c>
      <c r="C4197" s="1356">
        <v>6216</v>
      </c>
      <c r="D4197" s="747" t="str">
        <f t="shared" si="135"/>
        <v>MD6216</v>
      </c>
      <c r="E4197" s="1336">
        <v>1.425</v>
      </c>
      <c r="F4197" s="644">
        <f t="shared" si="136"/>
        <v>1.383</v>
      </c>
      <c r="G4197" s="748" t="s">
        <v>280</v>
      </c>
      <c r="H4197" s="1337">
        <v>0.46</v>
      </c>
      <c r="I4197" s="338"/>
    </row>
    <row r="4198" spans="2:9">
      <c r="B4198" s="651" t="s">
        <v>32</v>
      </c>
      <c r="C4198" s="1356">
        <v>6217</v>
      </c>
      <c r="D4198" s="747" t="str">
        <f t="shared" si="135"/>
        <v>MD6217</v>
      </c>
      <c r="E4198" s="1336">
        <v>1.7909999999999999</v>
      </c>
      <c r="F4198" s="644">
        <f t="shared" si="136"/>
        <v>1.712</v>
      </c>
      <c r="G4198" s="748" t="s">
        <v>280</v>
      </c>
      <c r="H4198" s="1337">
        <v>0.45</v>
      </c>
      <c r="I4198" s="338"/>
    </row>
    <row r="4199" spans="2:9">
      <c r="B4199" s="651" t="s">
        <v>32</v>
      </c>
      <c r="C4199" s="1356">
        <v>6229</v>
      </c>
      <c r="D4199" s="747" t="str">
        <f t="shared" si="135"/>
        <v>MD6229</v>
      </c>
      <c r="E4199" s="1336">
        <v>1.3140000000000001</v>
      </c>
      <c r="F4199" s="644">
        <f t="shared" si="136"/>
        <v>1.2829999999999999</v>
      </c>
      <c r="G4199" s="748" t="s">
        <v>280</v>
      </c>
      <c r="H4199" s="1337">
        <v>0.43</v>
      </c>
      <c r="I4199" s="338"/>
    </row>
    <row r="4200" spans="2:9">
      <c r="B4200" s="651" t="s">
        <v>32</v>
      </c>
      <c r="C4200" s="1356">
        <v>6233</v>
      </c>
      <c r="D4200" s="747" t="str">
        <f t="shared" si="135"/>
        <v>MD6233</v>
      </c>
      <c r="E4200" s="1336">
        <v>1.427</v>
      </c>
      <c r="F4200" s="644">
        <f t="shared" si="136"/>
        <v>1.3839999999999999</v>
      </c>
      <c r="G4200" s="748" t="s">
        <v>280</v>
      </c>
      <c r="H4200" s="1337">
        <v>0.46</v>
      </c>
      <c r="I4200" s="338"/>
    </row>
    <row r="4201" spans="2:9">
      <c r="B4201" s="651" t="s">
        <v>32</v>
      </c>
      <c r="C4201" s="1356">
        <v>6235</v>
      </c>
      <c r="D4201" s="747" t="str">
        <f t="shared" si="135"/>
        <v>MD6235</v>
      </c>
      <c r="E4201" s="1336">
        <v>1.3640000000000001</v>
      </c>
      <c r="F4201" s="644">
        <f t="shared" si="136"/>
        <v>1.3280000000000001</v>
      </c>
      <c r="G4201" s="748" t="s">
        <v>280</v>
      </c>
      <c r="H4201" s="1337">
        <v>0.43</v>
      </c>
      <c r="I4201" s="338"/>
    </row>
    <row r="4202" spans="2:9">
      <c r="B4202" s="651" t="s">
        <v>32</v>
      </c>
      <c r="C4202" s="1356">
        <v>6236</v>
      </c>
      <c r="D4202" s="747" t="str">
        <f t="shared" si="135"/>
        <v>MD6236</v>
      </c>
      <c r="E4202" s="1336">
        <v>1.244</v>
      </c>
      <c r="F4202" s="644">
        <f t="shared" si="136"/>
        <v>1.22</v>
      </c>
      <c r="G4202" s="748" t="s">
        <v>280</v>
      </c>
      <c r="H4202" s="1337">
        <v>0.11</v>
      </c>
      <c r="I4202" s="338"/>
    </row>
    <row r="4203" spans="2:9">
      <c r="B4203" s="651" t="s">
        <v>32</v>
      </c>
      <c r="C4203" s="1356">
        <v>6237</v>
      </c>
      <c r="D4203" s="747" t="str">
        <f t="shared" si="135"/>
        <v>MD6237</v>
      </c>
      <c r="E4203" s="1336">
        <v>1.244</v>
      </c>
      <c r="F4203" s="644">
        <f t="shared" si="136"/>
        <v>1.22</v>
      </c>
      <c r="G4203" s="748" t="s">
        <v>280</v>
      </c>
      <c r="H4203" s="1337">
        <v>0.11</v>
      </c>
      <c r="I4203" s="338"/>
    </row>
    <row r="4204" spans="2:9">
      <c r="B4204" s="651" t="s">
        <v>32</v>
      </c>
      <c r="C4204" s="1356">
        <v>6251</v>
      </c>
      <c r="D4204" s="747" t="str">
        <f t="shared" si="135"/>
        <v>MD6251</v>
      </c>
      <c r="E4204" s="1336">
        <v>1.3640000000000001</v>
      </c>
      <c r="F4204" s="644">
        <f t="shared" si="136"/>
        <v>1.3280000000000001</v>
      </c>
      <c r="G4204" s="748" t="s">
        <v>280</v>
      </c>
      <c r="H4204" s="1337">
        <v>0.43</v>
      </c>
      <c r="I4204" s="338"/>
    </row>
    <row r="4205" spans="2:9">
      <c r="B4205" s="651" t="s">
        <v>32</v>
      </c>
      <c r="C4205" s="1356">
        <v>6252</v>
      </c>
      <c r="D4205" s="747" t="str">
        <f t="shared" si="135"/>
        <v>MD6252</v>
      </c>
      <c r="E4205" s="1336">
        <v>1.425</v>
      </c>
      <c r="F4205" s="644">
        <f t="shared" si="136"/>
        <v>1.383</v>
      </c>
      <c r="G4205" s="748" t="s">
        <v>280</v>
      </c>
      <c r="H4205" s="1337">
        <v>0.46</v>
      </c>
      <c r="I4205" s="338"/>
    </row>
    <row r="4206" spans="2:9">
      <c r="B4206" s="651" t="s">
        <v>32</v>
      </c>
      <c r="C4206" s="1356">
        <v>6306</v>
      </c>
      <c r="D4206" s="747" t="str">
        <f t="shared" si="135"/>
        <v>MD6306</v>
      </c>
      <c r="E4206" s="1336">
        <v>1.349</v>
      </c>
      <c r="F4206" s="644">
        <f t="shared" si="136"/>
        <v>1.3140000000000001</v>
      </c>
      <c r="G4206" s="748" t="s">
        <v>280</v>
      </c>
      <c r="H4206" s="1337">
        <v>0.44</v>
      </c>
      <c r="I4206" s="338"/>
    </row>
    <row r="4207" spans="2:9">
      <c r="B4207" s="651" t="s">
        <v>32</v>
      </c>
      <c r="C4207" s="1356">
        <v>6319</v>
      </c>
      <c r="D4207" s="747" t="str">
        <f t="shared" si="135"/>
        <v>MD6319</v>
      </c>
      <c r="E4207" s="1336">
        <v>1.4419999999999999</v>
      </c>
      <c r="F4207" s="644">
        <f t="shared" si="136"/>
        <v>1.3979999999999999</v>
      </c>
      <c r="G4207" s="748" t="s">
        <v>280</v>
      </c>
      <c r="H4207" s="1337">
        <v>0.41</v>
      </c>
      <c r="I4207" s="338"/>
    </row>
    <row r="4208" spans="2:9">
      <c r="B4208" s="651" t="s">
        <v>32</v>
      </c>
      <c r="C4208" s="1356">
        <v>6325</v>
      </c>
      <c r="D4208" s="747" t="str">
        <f t="shared" si="135"/>
        <v>MD6325</v>
      </c>
      <c r="E4208" s="1336">
        <v>1.306</v>
      </c>
      <c r="F4208" s="644">
        <f t="shared" si="136"/>
        <v>1.2749999999999999</v>
      </c>
      <c r="G4208" s="748" t="s">
        <v>280</v>
      </c>
      <c r="H4208" s="1337">
        <v>0.51</v>
      </c>
      <c r="I4208" s="338"/>
    </row>
    <row r="4209" spans="2:9">
      <c r="B4209" s="651" t="s">
        <v>32</v>
      </c>
      <c r="C4209" s="1356">
        <v>6400</v>
      </c>
      <c r="D4209" s="747" t="str">
        <f t="shared" si="135"/>
        <v>MD6400</v>
      </c>
      <c r="E4209" s="1336">
        <v>1.3420000000000001</v>
      </c>
      <c r="F4209" s="644">
        <f t="shared" si="136"/>
        <v>1.3080000000000001</v>
      </c>
      <c r="G4209" s="748" t="s">
        <v>280</v>
      </c>
      <c r="H4209" s="1337">
        <v>0.54</v>
      </c>
      <c r="I4209" s="338"/>
    </row>
    <row r="4210" spans="2:9">
      <c r="B4210" s="651" t="s">
        <v>32</v>
      </c>
      <c r="C4210" s="1356">
        <v>6503</v>
      </c>
      <c r="D4210" s="747" t="str">
        <f t="shared" si="135"/>
        <v>MD6503</v>
      </c>
      <c r="E4210" s="1336">
        <v>0.55800000000000005</v>
      </c>
      <c r="F4210" s="644">
        <f t="shared" si="136"/>
        <v>0.60199999999999998</v>
      </c>
      <c r="G4210" s="748" t="s">
        <v>280</v>
      </c>
      <c r="H4210" s="1337">
        <v>0.17</v>
      </c>
      <c r="I4210" s="338"/>
    </row>
    <row r="4211" spans="2:9">
      <c r="B4211" s="651" t="s">
        <v>32</v>
      </c>
      <c r="C4211" s="1356">
        <v>6504</v>
      </c>
      <c r="D4211" s="747" t="str">
        <f t="shared" si="135"/>
        <v>MD6504</v>
      </c>
      <c r="E4211" s="1336">
        <v>0.86799999999999999</v>
      </c>
      <c r="F4211" s="644">
        <f t="shared" si="136"/>
        <v>0.88100000000000001</v>
      </c>
      <c r="G4211" s="748" t="s">
        <v>280</v>
      </c>
      <c r="H4211" s="1337">
        <v>0.48</v>
      </c>
      <c r="I4211" s="338"/>
    </row>
    <row r="4212" spans="2:9">
      <c r="B4212" s="651" t="s">
        <v>32</v>
      </c>
      <c r="C4212" s="1356">
        <v>6702</v>
      </c>
      <c r="D4212" s="747" t="str">
        <f t="shared" si="135"/>
        <v>MD6702</v>
      </c>
      <c r="E4212" s="1336">
        <v>1.244</v>
      </c>
      <c r="F4212" s="644">
        <f t="shared" si="136"/>
        <v>1.22</v>
      </c>
      <c r="G4212" s="748" t="s">
        <v>280</v>
      </c>
      <c r="H4212" s="1337">
        <v>0.11</v>
      </c>
      <c r="I4212" s="338"/>
    </row>
    <row r="4213" spans="2:9">
      <c r="B4213" s="651" t="s">
        <v>32</v>
      </c>
      <c r="C4213" s="1356">
        <v>6703</v>
      </c>
      <c r="D4213" s="747" t="str">
        <f t="shared" si="135"/>
        <v>MD6703</v>
      </c>
      <c r="E4213" s="1336">
        <v>1.244</v>
      </c>
      <c r="F4213" s="644">
        <f t="shared" si="136"/>
        <v>1.22</v>
      </c>
      <c r="G4213" s="748" t="s">
        <v>280</v>
      </c>
      <c r="H4213" s="1337">
        <v>0.11</v>
      </c>
      <c r="I4213" s="338"/>
    </row>
    <row r="4214" spans="2:9">
      <c r="B4214" s="651" t="s">
        <v>32</v>
      </c>
      <c r="C4214" s="1356">
        <v>6704</v>
      </c>
      <c r="D4214" s="747" t="str">
        <f t="shared" si="135"/>
        <v>MD6704</v>
      </c>
      <c r="E4214" s="1336">
        <v>1.244</v>
      </c>
      <c r="F4214" s="644">
        <f t="shared" si="136"/>
        <v>1.22</v>
      </c>
      <c r="G4214" s="748" t="s">
        <v>280</v>
      </c>
      <c r="H4214" s="1337">
        <v>0.11</v>
      </c>
      <c r="I4214" s="338"/>
    </row>
    <row r="4215" spans="2:9">
      <c r="B4215" s="651" t="s">
        <v>32</v>
      </c>
      <c r="C4215" s="1356">
        <v>6801</v>
      </c>
      <c r="D4215" s="747" t="str">
        <f t="shared" si="135"/>
        <v>MD6801</v>
      </c>
      <c r="E4215" s="1336">
        <v>1.244</v>
      </c>
      <c r="F4215" s="644">
        <f t="shared" si="136"/>
        <v>1.22</v>
      </c>
      <c r="G4215" s="748" t="s">
        <v>280</v>
      </c>
      <c r="H4215" s="1337">
        <v>0.11</v>
      </c>
      <c r="I4215" s="338"/>
    </row>
    <row r="4216" spans="2:9">
      <c r="B4216" s="651" t="s">
        <v>32</v>
      </c>
      <c r="C4216" s="1356">
        <v>6811</v>
      </c>
      <c r="D4216" s="747" t="str">
        <f t="shared" si="135"/>
        <v>MD6811</v>
      </c>
      <c r="E4216" s="1336">
        <v>1.244</v>
      </c>
      <c r="F4216" s="644">
        <f t="shared" si="136"/>
        <v>1.22</v>
      </c>
      <c r="G4216" s="748" t="s">
        <v>280</v>
      </c>
      <c r="H4216" s="1337">
        <v>0.11</v>
      </c>
      <c r="I4216" s="338"/>
    </row>
    <row r="4217" spans="2:9">
      <c r="B4217" s="651" t="s">
        <v>32</v>
      </c>
      <c r="C4217" s="1356">
        <v>6824</v>
      </c>
      <c r="D4217" s="747" t="str">
        <f t="shared" si="135"/>
        <v>MD6824</v>
      </c>
      <c r="E4217" s="1336">
        <v>1.8759999999999999</v>
      </c>
      <c r="F4217" s="644">
        <f t="shared" si="136"/>
        <v>1.788</v>
      </c>
      <c r="G4217" s="748" t="s">
        <v>280</v>
      </c>
      <c r="H4217" s="1337">
        <v>0.44</v>
      </c>
      <c r="I4217" s="338"/>
    </row>
    <row r="4218" spans="2:9">
      <c r="B4218" s="651" t="s">
        <v>32</v>
      </c>
      <c r="C4218" s="1356">
        <v>6826</v>
      </c>
      <c r="D4218" s="747" t="str">
        <f t="shared" si="135"/>
        <v>MD6826</v>
      </c>
      <c r="E4218" s="1336">
        <v>1.244</v>
      </c>
      <c r="F4218" s="644">
        <f t="shared" si="136"/>
        <v>1.22</v>
      </c>
      <c r="G4218" s="748" t="s">
        <v>280</v>
      </c>
      <c r="H4218" s="1337">
        <v>0.11</v>
      </c>
      <c r="I4218" s="338"/>
    </row>
    <row r="4219" spans="2:9">
      <c r="B4219" s="651" t="s">
        <v>32</v>
      </c>
      <c r="C4219" s="1356">
        <v>6834</v>
      </c>
      <c r="D4219" s="747" t="str">
        <f t="shared" si="135"/>
        <v>MD6834</v>
      </c>
      <c r="E4219" s="1336">
        <v>0.98899999999999999</v>
      </c>
      <c r="F4219" s="644">
        <f t="shared" si="136"/>
        <v>0.99</v>
      </c>
      <c r="G4219" s="748" t="s">
        <v>280</v>
      </c>
      <c r="H4219" s="1337">
        <v>0.59</v>
      </c>
      <c r="I4219" s="338"/>
    </row>
    <row r="4220" spans="2:9">
      <c r="B4220" s="651" t="s">
        <v>32</v>
      </c>
      <c r="C4220" s="1356">
        <v>6836</v>
      </c>
      <c r="D4220" s="747" t="str">
        <f t="shared" si="135"/>
        <v>MD6836</v>
      </c>
      <c r="E4220" s="1336">
        <v>0.98</v>
      </c>
      <c r="F4220" s="644">
        <f t="shared" si="136"/>
        <v>0.98199999999999998</v>
      </c>
      <c r="G4220" s="748" t="s">
        <v>280</v>
      </c>
      <c r="H4220" s="1337">
        <v>0.56000000000000005</v>
      </c>
      <c r="I4220" s="338"/>
    </row>
    <row r="4221" spans="2:9">
      <c r="B4221" s="651" t="s">
        <v>32</v>
      </c>
      <c r="C4221" s="1356">
        <v>6843</v>
      </c>
      <c r="D4221" s="747" t="str">
        <f t="shared" si="135"/>
        <v>MD6843</v>
      </c>
      <c r="E4221" s="1336">
        <v>1.597</v>
      </c>
      <c r="F4221" s="644">
        <f t="shared" si="136"/>
        <v>1.5369999999999999</v>
      </c>
      <c r="G4221" s="748" t="s">
        <v>280</v>
      </c>
      <c r="H4221" s="1337">
        <v>0.49</v>
      </c>
      <c r="I4221" s="338"/>
    </row>
    <row r="4222" spans="2:9">
      <c r="B4222" s="651" t="s">
        <v>32</v>
      </c>
      <c r="C4222" s="1356">
        <v>6845</v>
      </c>
      <c r="D4222" s="747" t="str">
        <f t="shared" si="135"/>
        <v>MD6845</v>
      </c>
      <c r="E4222" s="1336">
        <v>1.597</v>
      </c>
      <c r="F4222" s="644">
        <f t="shared" si="136"/>
        <v>1.5369999999999999</v>
      </c>
      <c r="G4222" s="748" t="s">
        <v>280</v>
      </c>
      <c r="H4222" s="1337">
        <v>0.49</v>
      </c>
      <c r="I4222" s="338"/>
    </row>
    <row r="4223" spans="2:9">
      <c r="B4223" s="651" t="s">
        <v>32</v>
      </c>
      <c r="C4223" s="1356">
        <v>6854</v>
      </c>
      <c r="D4223" s="747" t="str">
        <f t="shared" si="135"/>
        <v>MD6854</v>
      </c>
      <c r="E4223" s="1336">
        <v>1.597</v>
      </c>
      <c r="F4223" s="644">
        <f t="shared" si="136"/>
        <v>1.5369999999999999</v>
      </c>
      <c r="G4223" s="748" t="s">
        <v>280</v>
      </c>
      <c r="H4223" s="1337">
        <v>0.49</v>
      </c>
      <c r="I4223" s="338"/>
    </row>
    <row r="4224" spans="2:9">
      <c r="B4224" s="651" t="s">
        <v>32</v>
      </c>
      <c r="C4224" s="1356">
        <v>6872</v>
      </c>
      <c r="D4224" s="747" t="str">
        <f t="shared" si="135"/>
        <v>MD6872</v>
      </c>
      <c r="E4224" s="1336">
        <v>1.597</v>
      </c>
      <c r="F4224" s="644">
        <f t="shared" si="136"/>
        <v>1.5369999999999999</v>
      </c>
      <c r="G4224" s="748" t="s">
        <v>280</v>
      </c>
      <c r="H4224" s="1337">
        <v>0.49</v>
      </c>
      <c r="I4224" s="338"/>
    </row>
    <row r="4225" spans="2:9">
      <c r="B4225" s="651" t="s">
        <v>32</v>
      </c>
      <c r="C4225" s="1356">
        <v>6874</v>
      </c>
      <c r="D4225" s="747" t="str">
        <f t="shared" si="135"/>
        <v>MD6874</v>
      </c>
      <c r="E4225" s="1336">
        <v>1.597</v>
      </c>
      <c r="F4225" s="644">
        <f t="shared" si="136"/>
        <v>1.5369999999999999</v>
      </c>
      <c r="G4225" s="748" t="s">
        <v>280</v>
      </c>
      <c r="H4225" s="1337">
        <v>0.49</v>
      </c>
      <c r="I4225" s="338"/>
    </row>
    <row r="4226" spans="2:9">
      <c r="B4226" s="651" t="s">
        <v>32</v>
      </c>
      <c r="C4226" s="1356">
        <v>6882</v>
      </c>
      <c r="D4226" s="747" t="str">
        <f t="shared" si="135"/>
        <v>MD6882</v>
      </c>
      <c r="E4226" s="1336">
        <v>1.597</v>
      </c>
      <c r="F4226" s="644">
        <f t="shared" si="136"/>
        <v>1.5369999999999999</v>
      </c>
      <c r="G4226" s="748" t="s">
        <v>280</v>
      </c>
      <c r="H4226" s="1337">
        <v>0.49</v>
      </c>
      <c r="I4226" s="338"/>
    </row>
    <row r="4227" spans="2:9">
      <c r="B4227" s="651" t="s">
        <v>32</v>
      </c>
      <c r="C4227" s="1356">
        <v>6884</v>
      </c>
      <c r="D4227" s="747" t="str">
        <f t="shared" si="135"/>
        <v>MD6884</v>
      </c>
      <c r="E4227" s="1336">
        <v>1.597</v>
      </c>
      <c r="F4227" s="644">
        <f t="shared" si="136"/>
        <v>1.5369999999999999</v>
      </c>
      <c r="G4227" s="748" t="s">
        <v>280</v>
      </c>
      <c r="H4227" s="1337">
        <v>0.49</v>
      </c>
      <c r="I4227" s="338"/>
    </row>
    <row r="4228" spans="2:9">
      <c r="B4228" s="651" t="s">
        <v>32</v>
      </c>
      <c r="C4228" s="1356">
        <v>7016</v>
      </c>
      <c r="D4228" s="747" t="str">
        <f t="shared" si="135"/>
        <v>MD7016</v>
      </c>
      <c r="E4228" s="1336">
        <v>1.597</v>
      </c>
      <c r="F4228" s="644">
        <f t="shared" si="136"/>
        <v>1.5369999999999999</v>
      </c>
      <c r="G4228" s="748" t="s">
        <v>280</v>
      </c>
      <c r="H4228" s="1337">
        <v>0.49</v>
      </c>
      <c r="I4228" s="338"/>
    </row>
    <row r="4229" spans="2:9">
      <c r="B4229" s="651" t="s">
        <v>32</v>
      </c>
      <c r="C4229" s="1356">
        <v>7024</v>
      </c>
      <c r="D4229" s="747" t="str">
        <f t="shared" si="135"/>
        <v>MD7024</v>
      </c>
      <c r="E4229" s="1336">
        <v>1.597</v>
      </c>
      <c r="F4229" s="644">
        <f t="shared" si="136"/>
        <v>1.5369999999999999</v>
      </c>
      <c r="G4229" s="748" t="s">
        <v>280</v>
      </c>
      <c r="H4229" s="1337">
        <v>0.49</v>
      </c>
      <c r="I4229" s="338"/>
    </row>
    <row r="4230" spans="2:9">
      <c r="B4230" s="651" t="s">
        <v>32</v>
      </c>
      <c r="C4230" s="1356">
        <v>7038</v>
      </c>
      <c r="D4230" s="747" t="str">
        <f t="shared" si="135"/>
        <v>MD7038</v>
      </c>
      <c r="E4230" s="1336">
        <v>1.597</v>
      </c>
      <c r="F4230" s="644">
        <f t="shared" si="136"/>
        <v>1.5369999999999999</v>
      </c>
      <c r="G4230" s="748" t="s">
        <v>280</v>
      </c>
      <c r="H4230" s="1337">
        <v>0.49</v>
      </c>
      <c r="I4230" s="338"/>
    </row>
    <row r="4231" spans="2:9">
      <c r="B4231" s="651" t="s">
        <v>32</v>
      </c>
      <c r="C4231" s="1356">
        <v>7046</v>
      </c>
      <c r="D4231" s="747" t="str">
        <f t="shared" si="135"/>
        <v>MD7046</v>
      </c>
      <c r="E4231" s="1336">
        <v>1.597</v>
      </c>
      <c r="F4231" s="644">
        <f t="shared" si="136"/>
        <v>1.5369999999999999</v>
      </c>
      <c r="G4231" s="748" t="s">
        <v>280</v>
      </c>
      <c r="H4231" s="1337">
        <v>0.49</v>
      </c>
      <c r="I4231" s="338"/>
    </row>
    <row r="4232" spans="2:9">
      <c r="B4232" s="651" t="s">
        <v>32</v>
      </c>
      <c r="C4232" s="1356">
        <v>7047</v>
      </c>
      <c r="D4232" s="747" t="str">
        <f t="shared" si="135"/>
        <v>MD7047</v>
      </c>
      <c r="E4232" s="1336">
        <v>1.597</v>
      </c>
      <c r="F4232" s="644">
        <f t="shared" si="136"/>
        <v>1.5369999999999999</v>
      </c>
      <c r="G4232" s="748" t="s">
        <v>280</v>
      </c>
      <c r="H4232" s="1337">
        <v>0.49</v>
      </c>
      <c r="I4232" s="338"/>
    </row>
    <row r="4233" spans="2:9">
      <c r="B4233" s="651" t="s">
        <v>32</v>
      </c>
      <c r="C4233" s="1356">
        <v>7050</v>
      </c>
      <c r="D4233" s="747" t="str">
        <f t="shared" si="135"/>
        <v>MD7050</v>
      </c>
      <c r="E4233" s="1336">
        <v>1.597</v>
      </c>
      <c r="F4233" s="644">
        <f t="shared" si="136"/>
        <v>1.5369999999999999</v>
      </c>
      <c r="G4233" s="748" t="s">
        <v>280</v>
      </c>
      <c r="H4233" s="1337">
        <v>0.49</v>
      </c>
      <c r="I4233" s="338"/>
    </row>
    <row r="4234" spans="2:9">
      <c r="B4234" s="651" t="s">
        <v>32</v>
      </c>
      <c r="C4234" s="1356">
        <v>7090</v>
      </c>
      <c r="D4234" s="747" t="str">
        <f t="shared" si="135"/>
        <v>MD7090</v>
      </c>
      <c r="E4234" s="1336">
        <v>1.597</v>
      </c>
      <c r="F4234" s="644">
        <f t="shared" si="136"/>
        <v>1.5369999999999999</v>
      </c>
      <c r="G4234" s="748" t="s">
        <v>280</v>
      </c>
      <c r="H4234" s="1337">
        <v>0.49</v>
      </c>
      <c r="I4234" s="338"/>
    </row>
    <row r="4235" spans="2:9">
      <c r="B4235" s="651" t="s">
        <v>32</v>
      </c>
      <c r="C4235" s="1356">
        <v>7098</v>
      </c>
      <c r="D4235" s="747" t="str">
        <f t="shared" ref="D4235:D4298" si="137">B4235&amp;TEXT(C4235,"0000")</f>
        <v>MD7098</v>
      </c>
      <c r="E4235" s="1336">
        <v>1.597</v>
      </c>
      <c r="F4235" s="644">
        <f t="shared" ref="F4235:F4298" si="138">IF(E4235="NA","NA",ROUND((E4235-1)*0.9+1,3))</f>
        <v>1.5369999999999999</v>
      </c>
      <c r="G4235" s="748" t="s">
        <v>280</v>
      </c>
      <c r="H4235" s="1337">
        <v>0.49</v>
      </c>
      <c r="I4235" s="338"/>
    </row>
    <row r="4236" spans="2:9">
      <c r="B4236" s="651" t="s">
        <v>32</v>
      </c>
      <c r="C4236" s="1356">
        <v>7099</v>
      </c>
      <c r="D4236" s="747" t="str">
        <f t="shared" si="137"/>
        <v>MD7099</v>
      </c>
      <c r="E4236" s="1336">
        <v>1.597</v>
      </c>
      <c r="F4236" s="644">
        <f t="shared" si="138"/>
        <v>1.5369999999999999</v>
      </c>
      <c r="G4236" s="748" t="s">
        <v>280</v>
      </c>
      <c r="H4236" s="1337">
        <v>0.49</v>
      </c>
      <c r="I4236" s="338"/>
    </row>
    <row r="4237" spans="2:9">
      <c r="B4237" s="651" t="s">
        <v>32</v>
      </c>
      <c r="C4237" s="1356">
        <v>7133</v>
      </c>
      <c r="D4237" s="747" t="str">
        <f t="shared" si="137"/>
        <v>MD7133</v>
      </c>
      <c r="E4237" s="1336">
        <v>1.0289999999999999</v>
      </c>
      <c r="F4237" s="644">
        <f t="shared" si="138"/>
        <v>1.026</v>
      </c>
      <c r="G4237" s="748" t="s">
        <v>280</v>
      </c>
      <c r="H4237" s="1337">
        <v>0.61</v>
      </c>
      <c r="I4237" s="338"/>
    </row>
    <row r="4238" spans="2:9">
      <c r="B4238" s="651" t="s">
        <v>32</v>
      </c>
      <c r="C4238" s="1356">
        <v>7151</v>
      </c>
      <c r="D4238" s="747" t="str">
        <f t="shared" si="137"/>
        <v>MD7151</v>
      </c>
      <c r="E4238" s="1336">
        <v>1.8759999999999999</v>
      </c>
      <c r="F4238" s="644">
        <f t="shared" si="138"/>
        <v>1.788</v>
      </c>
      <c r="G4238" s="748" t="s">
        <v>280</v>
      </c>
      <c r="H4238" s="1337">
        <v>0.44</v>
      </c>
      <c r="I4238" s="338"/>
    </row>
    <row r="4239" spans="2:9">
      <c r="B4239" s="651" t="s">
        <v>32</v>
      </c>
      <c r="C4239" s="1356">
        <v>7152</v>
      </c>
      <c r="D4239" s="747" t="str">
        <f t="shared" si="137"/>
        <v>MD7152</v>
      </c>
      <c r="E4239" s="1336">
        <v>1.8759999999999999</v>
      </c>
      <c r="F4239" s="644">
        <f t="shared" si="138"/>
        <v>1.788</v>
      </c>
      <c r="G4239" s="748" t="s">
        <v>280</v>
      </c>
      <c r="H4239" s="1337">
        <v>0.44</v>
      </c>
      <c r="I4239" s="338"/>
    </row>
    <row r="4240" spans="2:9">
      <c r="B4240" s="651" t="s">
        <v>32</v>
      </c>
      <c r="C4240" s="1356">
        <v>7153</v>
      </c>
      <c r="D4240" s="747" t="str">
        <f t="shared" si="137"/>
        <v>MD7153</v>
      </c>
      <c r="E4240" s="1336">
        <v>1.8759999999999999</v>
      </c>
      <c r="F4240" s="644">
        <f t="shared" si="138"/>
        <v>1.788</v>
      </c>
      <c r="G4240" s="748" t="s">
        <v>280</v>
      </c>
      <c r="H4240" s="1337">
        <v>0.44</v>
      </c>
      <c r="I4240" s="338"/>
    </row>
    <row r="4241" spans="2:9">
      <c r="B4241" s="651" t="s">
        <v>32</v>
      </c>
      <c r="C4241" s="1356">
        <v>7219</v>
      </c>
      <c r="D4241" s="747" t="str">
        <f t="shared" si="137"/>
        <v>MD7219</v>
      </c>
      <c r="E4241" s="1336">
        <v>1.212</v>
      </c>
      <c r="F4241" s="644">
        <f t="shared" si="138"/>
        <v>1.1910000000000001</v>
      </c>
      <c r="G4241" s="748" t="s">
        <v>280</v>
      </c>
      <c r="H4241" s="1337">
        <v>0.82</v>
      </c>
      <c r="I4241" s="338"/>
    </row>
    <row r="4242" spans="2:9">
      <c r="B4242" s="651" t="s">
        <v>32</v>
      </c>
      <c r="C4242" s="1356">
        <v>7222</v>
      </c>
      <c r="D4242" s="747" t="str">
        <f t="shared" si="137"/>
        <v>MD7222</v>
      </c>
      <c r="E4242" s="1336">
        <v>1.244</v>
      </c>
      <c r="F4242" s="644">
        <f t="shared" si="138"/>
        <v>1.22</v>
      </c>
      <c r="G4242" s="748" t="s">
        <v>280</v>
      </c>
      <c r="H4242" s="1337">
        <v>0.11</v>
      </c>
      <c r="I4242" s="338"/>
    </row>
    <row r="4243" spans="2:9">
      <c r="B4243" s="651" t="s">
        <v>32</v>
      </c>
      <c r="C4243" s="1356">
        <v>7225</v>
      </c>
      <c r="D4243" s="747" t="str">
        <f t="shared" si="137"/>
        <v>MD7225</v>
      </c>
      <c r="E4243" s="1336">
        <v>1.244</v>
      </c>
      <c r="F4243" s="644">
        <f t="shared" si="138"/>
        <v>1.22</v>
      </c>
      <c r="G4243" s="748" t="s">
        <v>280</v>
      </c>
      <c r="H4243" s="1337">
        <v>0.11</v>
      </c>
      <c r="I4243" s="338"/>
    </row>
    <row r="4244" spans="2:9">
      <c r="B4244" s="651" t="s">
        <v>32</v>
      </c>
      <c r="C4244" s="1356">
        <v>7230</v>
      </c>
      <c r="D4244" s="747" t="str">
        <f t="shared" si="137"/>
        <v>MD7230</v>
      </c>
      <c r="E4244" s="1336">
        <v>1.032</v>
      </c>
      <c r="F4244" s="644">
        <f t="shared" si="138"/>
        <v>1.0289999999999999</v>
      </c>
      <c r="G4244" s="748" t="s">
        <v>280</v>
      </c>
      <c r="H4244" s="1337">
        <v>0.98</v>
      </c>
      <c r="I4244" s="338"/>
    </row>
    <row r="4245" spans="2:9">
      <c r="B4245" s="651" t="s">
        <v>32</v>
      </c>
      <c r="C4245" s="1356">
        <v>7231</v>
      </c>
      <c r="D4245" s="747" t="str">
        <f t="shared" si="137"/>
        <v>MD7231</v>
      </c>
      <c r="E4245" s="1336">
        <v>1.02</v>
      </c>
      <c r="F4245" s="644">
        <f t="shared" si="138"/>
        <v>1.018</v>
      </c>
      <c r="G4245" s="748" t="s">
        <v>280</v>
      </c>
      <c r="H4245" s="1337">
        <v>1.22</v>
      </c>
      <c r="I4245" s="338"/>
    </row>
    <row r="4246" spans="2:9">
      <c r="B4246" s="651" t="s">
        <v>32</v>
      </c>
      <c r="C4246" s="1356">
        <v>7232</v>
      </c>
      <c r="D4246" s="747" t="str">
        <f t="shared" si="137"/>
        <v>MD7232</v>
      </c>
      <c r="E4246" s="1336">
        <v>1.07</v>
      </c>
      <c r="F4246" s="644">
        <f t="shared" si="138"/>
        <v>1.0629999999999999</v>
      </c>
      <c r="G4246" s="748" t="s">
        <v>280</v>
      </c>
      <c r="H4246" s="1337">
        <v>0.67</v>
      </c>
      <c r="I4246" s="338"/>
    </row>
    <row r="4247" spans="2:9">
      <c r="B4247" s="651" t="s">
        <v>32</v>
      </c>
      <c r="C4247" s="1356">
        <v>7309</v>
      </c>
      <c r="D4247" s="747" t="str">
        <f t="shared" si="137"/>
        <v>MD7309</v>
      </c>
      <c r="E4247" s="1336">
        <v>1.597</v>
      </c>
      <c r="F4247" s="644">
        <f t="shared" si="138"/>
        <v>1.5369999999999999</v>
      </c>
      <c r="G4247" s="748" t="s">
        <v>280</v>
      </c>
      <c r="H4247" s="1337">
        <v>0.49</v>
      </c>
      <c r="I4247" s="338"/>
    </row>
    <row r="4248" spans="2:9">
      <c r="B4248" s="651" t="s">
        <v>32</v>
      </c>
      <c r="C4248" s="1356">
        <v>7313</v>
      </c>
      <c r="D4248" s="747" t="str">
        <f t="shared" si="137"/>
        <v>MD7313</v>
      </c>
      <c r="E4248" s="1336">
        <v>1.597</v>
      </c>
      <c r="F4248" s="644">
        <f t="shared" si="138"/>
        <v>1.5369999999999999</v>
      </c>
      <c r="G4248" s="748" t="s">
        <v>280</v>
      </c>
      <c r="H4248" s="1337">
        <v>0.49</v>
      </c>
      <c r="I4248" s="338"/>
    </row>
    <row r="4249" spans="2:9">
      <c r="B4249" s="651" t="s">
        <v>32</v>
      </c>
      <c r="C4249" s="1356">
        <v>7317</v>
      </c>
      <c r="D4249" s="747" t="str">
        <f t="shared" si="137"/>
        <v>MD7317</v>
      </c>
      <c r="E4249" s="1336">
        <v>1.597</v>
      </c>
      <c r="F4249" s="644">
        <f t="shared" si="138"/>
        <v>1.5369999999999999</v>
      </c>
      <c r="G4249" s="748" t="s">
        <v>280</v>
      </c>
      <c r="H4249" s="1337">
        <v>0.49</v>
      </c>
      <c r="I4249" s="338"/>
    </row>
    <row r="4250" spans="2:9">
      <c r="B4250" s="651" t="s">
        <v>32</v>
      </c>
      <c r="C4250" s="1356">
        <v>7327</v>
      </c>
      <c r="D4250" s="747" t="str">
        <f t="shared" si="137"/>
        <v>MD7327</v>
      </c>
      <c r="E4250" s="1336">
        <v>1.597</v>
      </c>
      <c r="F4250" s="644">
        <f t="shared" si="138"/>
        <v>1.5369999999999999</v>
      </c>
      <c r="G4250" s="748" t="s">
        <v>280</v>
      </c>
      <c r="H4250" s="1337">
        <v>0.49</v>
      </c>
      <c r="I4250" s="338"/>
    </row>
    <row r="4251" spans="2:9">
      <c r="B4251" s="651" t="s">
        <v>32</v>
      </c>
      <c r="C4251" s="1356">
        <v>7333</v>
      </c>
      <c r="D4251" s="747" t="str">
        <f t="shared" si="137"/>
        <v>MD7333</v>
      </c>
      <c r="E4251" s="1336">
        <v>1.597</v>
      </c>
      <c r="F4251" s="644">
        <f t="shared" si="138"/>
        <v>1.5369999999999999</v>
      </c>
      <c r="G4251" s="748" t="s">
        <v>280</v>
      </c>
      <c r="H4251" s="1337">
        <v>0.49</v>
      </c>
      <c r="I4251" s="338"/>
    </row>
    <row r="4252" spans="2:9">
      <c r="B4252" s="651" t="s">
        <v>32</v>
      </c>
      <c r="C4252" s="1356">
        <v>7335</v>
      </c>
      <c r="D4252" s="747" t="str">
        <f t="shared" si="137"/>
        <v>MD7335</v>
      </c>
      <c r="E4252" s="1336">
        <v>1.597</v>
      </c>
      <c r="F4252" s="644">
        <f t="shared" si="138"/>
        <v>1.5369999999999999</v>
      </c>
      <c r="G4252" s="748" t="s">
        <v>280</v>
      </c>
      <c r="H4252" s="1337">
        <v>0.49</v>
      </c>
      <c r="I4252" s="338"/>
    </row>
    <row r="4253" spans="2:9">
      <c r="B4253" s="651" t="s">
        <v>32</v>
      </c>
      <c r="C4253" s="1356">
        <v>7337</v>
      </c>
      <c r="D4253" s="747" t="str">
        <f t="shared" si="137"/>
        <v>MD7337</v>
      </c>
      <c r="E4253" s="1336">
        <v>1.597</v>
      </c>
      <c r="F4253" s="644">
        <f t="shared" si="138"/>
        <v>1.5369999999999999</v>
      </c>
      <c r="G4253" s="748" t="s">
        <v>280</v>
      </c>
      <c r="H4253" s="1337">
        <v>0.49</v>
      </c>
      <c r="I4253" s="338"/>
    </row>
    <row r="4254" spans="2:9">
      <c r="B4254" s="651" t="s">
        <v>32</v>
      </c>
      <c r="C4254" s="1356">
        <v>7350</v>
      </c>
      <c r="D4254" s="747" t="str">
        <f t="shared" si="137"/>
        <v>MD7350</v>
      </c>
      <c r="E4254" s="1336">
        <v>1.8759999999999999</v>
      </c>
      <c r="F4254" s="644">
        <f t="shared" si="138"/>
        <v>1.788</v>
      </c>
      <c r="G4254" s="748" t="s">
        <v>280</v>
      </c>
      <c r="H4254" s="1337">
        <v>0.44</v>
      </c>
      <c r="I4254" s="338"/>
    </row>
    <row r="4255" spans="2:9">
      <c r="B4255" s="651" t="s">
        <v>32</v>
      </c>
      <c r="C4255" s="1356">
        <v>7360</v>
      </c>
      <c r="D4255" s="747" t="str">
        <f t="shared" si="137"/>
        <v>MD7360</v>
      </c>
      <c r="E4255" s="1336">
        <v>1.089</v>
      </c>
      <c r="F4255" s="644">
        <f t="shared" si="138"/>
        <v>1.08</v>
      </c>
      <c r="G4255" s="748" t="s">
        <v>280</v>
      </c>
      <c r="H4255" s="1337">
        <v>0.67</v>
      </c>
      <c r="I4255" s="338"/>
    </row>
    <row r="4256" spans="2:9">
      <c r="B4256" s="651" t="s">
        <v>32</v>
      </c>
      <c r="C4256" s="1356">
        <v>7370</v>
      </c>
      <c r="D4256" s="747" t="str">
        <f t="shared" si="137"/>
        <v>MD7370</v>
      </c>
      <c r="E4256" s="1336">
        <v>0.76200000000000001</v>
      </c>
      <c r="F4256" s="644">
        <f t="shared" si="138"/>
        <v>0.78600000000000003</v>
      </c>
      <c r="G4256" s="748" t="s">
        <v>280</v>
      </c>
      <c r="H4256" s="1337">
        <v>1.6</v>
      </c>
      <c r="I4256" s="338"/>
    </row>
    <row r="4257" spans="2:9">
      <c r="B4257" s="651" t="s">
        <v>32</v>
      </c>
      <c r="C4257" s="1356">
        <v>7373</v>
      </c>
      <c r="D4257" s="747" t="str">
        <f t="shared" si="137"/>
        <v>MD7373</v>
      </c>
      <c r="E4257" s="1336">
        <v>0.88700000000000001</v>
      </c>
      <c r="F4257" s="644">
        <f t="shared" si="138"/>
        <v>0.89800000000000002</v>
      </c>
      <c r="G4257" s="748" t="s">
        <v>280</v>
      </c>
      <c r="H4257" s="1337">
        <v>0.59</v>
      </c>
      <c r="I4257" s="338"/>
    </row>
    <row r="4258" spans="2:9">
      <c r="B4258" s="651" t="s">
        <v>32</v>
      </c>
      <c r="C4258" s="1356">
        <v>7380</v>
      </c>
      <c r="D4258" s="747" t="str">
        <f t="shared" si="137"/>
        <v>MD7380</v>
      </c>
      <c r="E4258" s="1336">
        <v>0.94599999999999995</v>
      </c>
      <c r="F4258" s="644">
        <f t="shared" si="138"/>
        <v>0.95099999999999996</v>
      </c>
      <c r="G4258" s="748" t="s">
        <v>280</v>
      </c>
      <c r="H4258" s="1337">
        <v>0.88</v>
      </c>
      <c r="I4258" s="338"/>
    </row>
    <row r="4259" spans="2:9">
      <c r="B4259" s="651" t="s">
        <v>32</v>
      </c>
      <c r="C4259" s="1356">
        <v>7382</v>
      </c>
      <c r="D4259" s="747" t="str">
        <f t="shared" si="137"/>
        <v>MD7382</v>
      </c>
      <c r="E4259" s="1336">
        <v>0.92200000000000004</v>
      </c>
      <c r="F4259" s="644">
        <f t="shared" si="138"/>
        <v>0.93</v>
      </c>
      <c r="G4259" s="748" t="s">
        <v>280</v>
      </c>
      <c r="H4259" s="1337">
        <v>0.71</v>
      </c>
      <c r="I4259" s="338"/>
    </row>
    <row r="4260" spans="2:9">
      <c r="B4260" s="651" t="s">
        <v>32</v>
      </c>
      <c r="C4260" s="1356">
        <v>7390</v>
      </c>
      <c r="D4260" s="747" t="str">
        <f t="shared" si="137"/>
        <v>MD7390</v>
      </c>
      <c r="E4260" s="1336">
        <v>0.78900000000000003</v>
      </c>
      <c r="F4260" s="644">
        <f t="shared" si="138"/>
        <v>0.81</v>
      </c>
      <c r="G4260" s="748" t="s">
        <v>280</v>
      </c>
      <c r="H4260" s="1337">
        <v>0.83</v>
      </c>
      <c r="I4260" s="338"/>
    </row>
    <row r="4261" spans="2:9">
      <c r="B4261" s="651" t="s">
        <v>32</v>
      </c>
      <c r="C4261" s="1356">
        <v>7394</v>
      </c>
      <c r="D4261" s="747" t="str">
        <f t="shared" si="137"/>
        <v>MD7394</v>
      </c>
      <c r="E4261" s="1336">
        <v>1.0269999999999999</v>
      </c>
      <c r="F4261" s="644">
        <f t="shared" si="138"/>
        <v>1.024</v>
      </c>
      <c r="G4261" s="748" t="s">
        <v>280</v>
      </c>
      <c r="H4261" s="1337">
        <v>0.63</v>
      </c>
      <c r="I4261" s="338"/>
    </row>
    <row r="4262" spans="2:9">
      <c r="B4262" s="651" t="s">
        <v>32</v>
      </c>
      <c r="C4262" s="1356">
        <v>7395</v>
      </c>
      <c r="D4262" s="747" t="str">
        <f t="shared" si="137"/>
        <v>MD7395</v>
      </c>
      <c r="E4262" s="1336">
        <v>1.597</v>
      </c>
      <c r="F4262" s="644">
        <f t="shared" si="138"/>
        <v>1.5369999999999999</v>
      </c>
      <c r="G4262" s="748" t="s">
        <v>280</v>
      </c>
      <c r="H4262" s="1337">
        <v>0.49</v>
      </c>
      <c r="I4262" s="338"/>
    </row>
    <row r="4263" spans="2:9">
      <c r="B4263" s="651" t="s">
        <v>32</v>
      </c>
      <c r="C4263" s="1356">
        <v>7398</v>
      </c>
      <c r="D4263" s="747" t="str">
        <f t="shared" si="137"/>
        <v>MD7398</v>
      </c>
      <c r="E4263" s="1336">
        <v>1.597</v>
      </c>
      <c r="F4263" s="644">
        <f t="shared" si="138"/>
        <v>1.5369999999999999</v>
      </c>
      <c r="G4263" s="748" t="s">
        <v>280</v>
      </c>
      <c r="H4263" s="1337">
        <v>0.49</v>
      </c>
      <c r="I4263" s="338"/>
    </row>
    <row r="4264" spans="2:9">
      <c r="B4264" s="651" t="s">
        <v>32</v>
      </c>
      <c r="C4264" s="1356">
        <v>7402</v>
      </c>
      <c r="D4264" s="747" t="str">
        <f t="shared" si="137"/>
        <v>MD7402</v>
      </c>
      <c r="E4264" s="1336">
        <v>1.038</v>
      </c>
      <c r="F4264" s="644">
        <f t="shared" si="138"/>
        <v>1.034</v>
      </c>
      <c r="G4264" s="748" t="s">
        <v>280</v>
      </c>
      <c r="H4264" s="1337">
        <v>0.05</v>
      </c>
      <c r="I4264" s="338"/>
    </row>
    <row r="4265" spans="2:9">
      <c r="B4265" s="651" t="s">
        <v>32</v>
      </c>
      <c r="C4265" s="1356">
        <v>7403</v>
      </c>
      <c r="D4265" s="747" t="str">
        <f t="shared" si="137"/>
        <v>MD7403</v>
      </c>
      <c r="E4265" s="1336">
        <v>0.97299999999999998</v>
      </c>
      <c r="F4265" s="644">
        <f t="shared" si="138"/>
        <v>0.97599999999999998</v>
      </c>
      <c r="G4265" s="748" t="s">
        <v>280</v>
      </c>
      <c r="H4265" s="1337">
        <v>0.55000000000000004</v>
      </c>
      <c r="I4265" s="338"/>
    </row>
    <row r="4266" spans="2:9">
      <c r="B4266" s="651" t="s">
        <v>32</v>
      </c>
      <c r="C4266" s="1356">
        <v>7405</v>
      </c>
      <c r="D4266" s="747" t="str">
        <f t="shared" si="137"/>
        <v>MD7405</v>
      </c>
      <c r="E4266" s="1336">
        <v>1.008</v>
      </c>
      <c r="F4266" s="644">
        <f t="shared" si="138"/>
        <v>1.0069999999999999</v>
      </c>
      <c r="G4266" s="748" t="s">
        <v>280</v>
      </c>
      <c r="H4266" s="1337">
        <v>0.62</v>
      </c>
      <c r="I4266" s="338"/>
    </row>
    <row r="4267" spans="2:9">
      <c r="B4267" s="651" t="s">
        <v>32</v>
      </c>
      <c r="C4267" s="1356">
        <v>7420</v>
      </c>
      <c r="D4267" s="747" t="str">
        <f t="shared" si="137"/>
        <v>MD7420</v>
      </c>
      <c r="E4267" s="1336">
        <v>1.597</v>
      </c>
      <c r="F4267" s="644">
        <f t="shared" si="138"/>
        <v>1.5369999999999999</v>
      </c>
      <c r="G4267" s="748" t="s">
        <v>280</v>
      </c>
      <c r="H4267" s="1337">
        <v>0.49</v>
      </c>
      <c r="I4267" s="338"/>
    </row>
    <row r="4268" spans="2:9">
      <c r="B4268" s="651" t="s">
        <v>32</v>
      </c>
      <c r="C4268" s="1356">
        <v>7421</v>
      </c>
      <c r="D4268" s="747" t="str">
        <f t="shared" si="137"/>
        <v>MD7421</v>
      </c>
      <c r="E4268" s="1336">
        <v>0.997</v>
      </c>
      <c r="F4268" s="644">
        <f t="shared" si="138"/>
        <v>0.997</v>
      </c>
      <c r="G4268" s="748" t="s">
        <v>280</v>
      </c>
      <c r="H4268" s="1337">
        <v>0.61</v>
      </c>
      <c r="I4268" s="338"/>
    </row>
    <row r="4269" spans="2:9">
      <c r="B4269" s="651" t="s">
        <v>32</v>
      </c>
      <c r="C4269" s="1356">
        <v>7422</v>
      </c>
      <c r="D4269" s="747" t="str">
        <f t="shared" si="137"/>
        <v>MD7422</v>
      </c>
      <c r="E4269" s="1336">
        <v>0.99399999999999999</v>
      </c>
      <c r="F4269" s="644">
        <f t="shared" si="138"/>
        <v>0.995</v>
      </c>
      <c r="G4269" s="748" t="s">
        <v>280</v>
      </c>
      <c r="H4269" s="1337">
        <v>0.6</v>
      </c>
      <c r="I4269" s="338"/>
    </row>
    <row r="4270" spans="2:9">
      <c r="B4270" s="651" t="s">
        <v>32</v>
      </c>
      <c r="C4270" s="1356">
        <v>7425</v>
      </c>
      <c r="D4270" s="747" t="str">
        <f t="shared" si="137"/>
        <v>MD7425</v>
      </c>
      <c r="E4270" s="1336">
        <v>1.016</v>
      </c>
      <c r="F4270" s="644">
        <f t="shared" si="138"/>
        <v>1.014</v>
      </c>
      <c r="G4270" s="748" t="s">
        <v>280</v>
      </c>
      <c r="H4270" s="1337">
        <v>0.62</v>
      </c>
      <c r="I4270" s="338"/>
    </row>
    <row r="4271" spans="2:9">
      <c r="B4271" s="651" t="s">
        <v>32</v>
      </c>
      <c r="C4271" s="1356">
        <v>7431</v>
      </c>
      <c r="D4271" s="747" t="str">
        <f t="shared" si="137"/>
        <v>MD7431</v>
      </c>
      <c r="E4271" s="1336">
        <v>1.012</v>
      </c>
      <c r="F4271" s="644">
        <f t="shared" si="138"/>
        <v>1.0109999999999999</v>
      </c>
      <c r="G4271" s="748" t="s">
        <v>280</v>
      </c>
      <c r="H4271" s="1337">
        <v>0.62</v>
      </c>
      <c r="I4271" s="338"/>
    </row>
    <row r="4272" spans="2:9">
      <c r="B4272" s="651" t="s">
        <v>32</v>
      </c>
      <c r="C4272" s="1356">
        <v>7445</v>
      </c>
      <c r="D4272" s="747" t="str">
        <f t="shared" si="137"/>
        <v>MD7445</v>
      </c>
      <c r="E4272" s="1336">
        <v>1.244</v>
      </c>
      <c r="F4272" s="644">
        <f t="shared" si="138"/>
        <v>1.22</v>
      </c>
      <c r="G4272" s="748" t="s">
        <v>280</v>
      </c>
      <c r="H4272" s="1337">
        <v>0.11</v>
      </c>
      <c r="I4272" s="338"/>
    </row>
    <row r="4273" spans="2:9">
      <c r="B4273" s="651" t="s">
        <v>32</v>
      </c>
      <c r="C4273" s="1356">
        <v>7453</v>
      </c>
      <c r="D4273" s="747" t="str">
        <f t="shared" si="137"/>
        <v>MD7453</v>
      </c>
      <c r="E4273" s="1336">
        <v>1.597</v>
      </c>
      <c r="F4273" s="644">
        <f t="shared" si="138"/>
        <v>1.5369999999999999</v>
      </c>
      <c r="G4273" s="748" t="s">
        <v>280</v>
      </c>
      <c r="H4273" s="1337">
        <v>0.49</v>
      </c>
      <c r="I4273" s="338"/>
    </row>
    <row r="4274" spans="2:9">
      <c r="B4274" s="651" t="s">
        <v>32</v>
      </c>
      <c r="C4274" s="1356">
        <v>7502</v>
      </c>
      <c r="D4274" s="747" t="str">
        <f t="shared" si="137"/>
        <v>MD7502</v>
      </c>
      <c r="E4274" s="1336">
        <v>1.0329999999999999</v>
      </c>
      <c r="F4274" s="644">
        <f t="shared" si="138"/>
        <v>1.03</v>
      </c>
      <c r="G4274" s="748" t="s">
        <v>280</v>
      </c>
      <c r="H4274" s="1337">
        <v>0.56000000000000005</v>
      </c>
      <c r="I4274" s="338"/>
    </row>
    <row r="4275" spans="2:9">
      <c r="B4275" s="651" t="s">
        <v>32</v>
      </c>
      <c r="C4275" s="1356">
        <v>7515</v>
      </c>
      <c r="D4275" s="747" t="str">
        <f t="shared" si="137"/>
        <v>MD7515</v>
      </c>
      <c r="E4275" s="1336">
        <v>0.99399999999999999</v>
      </c>
      <c r="F4275" s="644">
        <f t="shared" si="138"/>
        <v>0.995</v>
      </c>
      <c r="G4275" s="748" t="s">
        <v>280</v>
      </c>
      <c r="H4275" s="1337">
        <v>0.62</v>
      </c>
      <c r="I4275" s="338"/>
    </row>
    <row r="4276" spans="2:9">
      <c r="B4276" s="651" t="s">
        <v>32</v>
      </c>
      <c r="C4276" s="1356">
        <v>7520</v>
      </c>
      <c r="D4276" s="747" t="str">
        <f t="shared" si="137"/>
        <v>MD7520</v>
      </c>
      <c r="E4276" s="1336">
        <v>0.94</v>
      </c>
      <c r="F4276" s="644">
        <f t="shared" si="138"/>
        <v>0.94599999999999995</v>
      </c>
      <c r="G4276" s="748" t="s">
        <v>280</v>
      </c>
      <c r="H4276" s="1337">
        <v>0.59</v>
      </c>
      <c r="I4276" s="338"/>
    </row>
    <row r="4277" spans="2:9">
      <c r="B4277" s="651" t="s">
        <v>32</v>
      </c>
      <c r="C4277" s="1356">
        <v>7538</v>
      </c>
      <c r="D4277" s="747" t="str">
        <f t="shared" si="137"/>
        <v>MD7538</v>
      </c>
      <c r="E4277" s="1336">
        <v>1.4890000000000001</v>
      </c>
      <c r="F4277" s="644">
        <f t="shared" si="138"/>
        <v>1.44</v>
      </c>
      <c r="G4277" s="748" t="s">
        <v>280</v>
      </c>
      <c r="H4277" s="1337">
        <v>0.43</v>
      </c>
      <c r="I4277" s="338"/>
    </row>
    <row r="4278" spans="2:9">
      <c r="B4278" s="651" t="s">
        <v>32</v>
      </c>
      <c r="C4278" s="1356">
        <v>7539</v>
      </c>
      <c r="D4278" s="747" t="str">
        <f t="shared" si="137"/>
        <v>MD7539</v>
      </c>
      <c r="E4278" s="1336">
        <v>0.995</v>
      </c>
      <c r="F4278" s="644">
        <f t="shared" si="138"/>
        <v>0.996</v>
      </c>
      <c r="G4278" s="748" t="s">
        <v>280</v>
      </c>
      <c r="H4278" s="1337">
        <v>0.48</v>
      </c>
      <c r="I4278" s="338"/>
    </row>
    <row r="4279" spans="2:9">
      <c r="B4279" s="651" t="s">
        <v>32</v>
      </c>
      <c r="C4279" s="1356">
        <v>7540</v>
      </c>
      <c r="D4279" s="747" t="str">
        <f t="shared" si="137"/>
        <v>MD7540</v>
      </c>
      <c r="E4279" s="1336">
        <v>0.97699999999999998</v>
      </c>
      <c r="F4279" s="644">
        <f t="shared" si="138"/>
        <v>0.97899999999999998</v>
      </c>
      <c r="G4279" s="748" t="s">
        <v>280</v>
      </c>
      <c r="H4279" s="1337">
        <v>0.54</v>
      </c>
      <c r="I4279" s="338"/>
    </row>
    <row r="4280" spans="2:9">
      <c r="B4280" s="651" t="s">
        <v>32</v>
      </c>
      <c r="C4280" s="1356">
        <v>7580</v>
      </c>
      <c r="D4280" s="747" t="str">
        <f t="shared" si="137"/>
        <v>MD7580</v>
      </c>
      <c r="E4280" s="1336">
        <v>1.079</v>
      </c>
      <c r="F4280" s="644">
        <f t="shared" si="138"/>
        <v>1.071</v>
      </c>
      <c r="G4280" s="748" t="s">
        <v>280</v>
      </c>
      <c r="H4280" s="1337">
        <v>0.55000000000000004</v>
      </c>
      <c r="I4280" s="338"/>
    </row>
    <row r="4281" spans="2:9">
      <c r="B4281" s="651" t="s">
        <v>32</v>
      </c>
      <c r="C4281" s="1356">
        <v>7590</v>
      </c>
      <c r="D4281" s="747" t="str">
        <f t="shared" si="137"/>
        <v>MD7590</v>
      </c>
      <c r="E4281" s="1336">
        <v>0.97399999999999998</v>
      </c>
      <c r="F4281" s="644">
        <f t="shared" si="138"/>
        <v>0.97699999999999998</v>
      </c>
      <c r="G4281" s="748" t="s">
        <v>280</v>
      </c>
      <c r="H4281" s="1337">
        <v>0.71</v>
      </c>
      <c r="I4281" s="338"/>
    </row>
    <row r="4282" spans="2:9">
      <c r="B4282" s="651" t="s">
        <v>32</v>
      </c>
      <c r="C4282" s="1356">
        <v>7600</v>
      </c>
      <c r="D4282" s="747" t="str">
        <f t="shared" si="137"/>
        <v>MD7600</v>
      </c>
      <c r="E4282" s="1336">
        <v>1.155</v>
      </c>
      <c r="F4282" s="644">
        <f t="shared" si="138"/>
        <v>1.1399999999999999</v>
      </c>
      <c r="G4282" s="748" t="s">
        <v>280</v>
      </c>
      <c r="H4282" s="1337">
        <v>0.5</v>
      </c>
      <c r="I4282" s="338"/>
    </row>
    <row r="4283" spans="2:9">
      <c r="B4283" s="651" t="s">
        <v>32</v>
      </c>
      <c r="C4283" s="1356">
        <v>7605</v>
      </c>
      <c r="D4283" s="747" t="str">
        <f t="shared" si="137"/>
        <v>MD7605</v>
      </c>
      <c r="E4283" s="1336">
        <v>1.268</v>
      </c>
      <c r="F4283" s="644">
        <f t="shared" si="138"/>
        <v>1.2410000000000001</v>
      </c>
      <c r="G4283" s="748" t="s">
        <v>280</v>
      </c>
      <c r="H4283" s="1337">
        <v>0.28999999999999998</v>
      </c>
      <c r="I4283" s="338"/>
    </row>
    <row r="4284" spans="2:9">
      <c r="B4284" s="651" t="s">
        <v>32</v>
      </c>
      <c r="C4284" s="1356">
        <v>7610</v>
      </c>
      <c r="D4284" s="747" t="str">
        <f t="shared" si="137"/>
        <v>MD7610</v>
      </c>
      <c r="E4284" s="1336">
        <v>1.48</v>
      </c>
      <c r="F4284" s="644">
        <f t="shared" si="138"/>
        <v>1.4319999999999999</v>
      </c>
      <c r="G4284" s="748" t="s">
        <v>280</v>
      </c>
      <c r="H4284" s="1337">
        <v>0.05</v>
      </c>
      <c r="I4284" s="338"/>
    </row>
    <row r="4285" spans="2:9">
      <c r="B4285" s="651" t="s">
        <v>32</v>
      </c>
      <c r="C4285" s="1356">
        <v>7705</v>
      </c>
      <c r="D4285" s="747" t="str">
        <f t="shared" si="137"/>
        <v>MD7705</v>
      </c>
      <c r="E4285" s="1336">
        <v>0.88</v>
      </c>
      <c r="F4285" s="644">
        <f t="shared" si="138"/>
        <v>0.89200000000000002</v>
      </c>
      <c r="G4285" s="748" t="s">
        <v>280</v>
      </c>
      <c r="H4285" s="1337">
        <v>1.05</v>
      </c>
      <c r="I4285" s="338"/>
    </row>
    <row r="4286" spans="2:9">
      <c r="B4286" s="651" t="s">
        <v>32</v>
      </c>
      <c r="C4286" s="1356">
        <v>7710</v>
      </c>
      <c r="D4286" s="747" t="str">
        <f t="shared" si="137"/>
        <v>MD7710</v>
      </c>
      <c r="E4286" s="1336">
        <v>1.8759999999999999</v>
      </c>
      <c r="F4286" s="644">
        <f t="shared" si="138"/>
        <v>1.788</v>
      </c>
      <c r="G4286" s="748" t="s">
        <v>280</v>
      </c>
      <c r="H4286" s="1337">
        <v>0.44</v>
      </c>
      <c r="I4286" s="338"/>
    </row>
    <row r="4287" spans="2:9">
      <c r="B4287" s="651" t="s">
        <v>32</v>
      </c>
      <c r="C4287" s="1356">
        <v>7711</v>
      </c>
      <c r="D4287" s="747" t="str">
        <f t="shared" si="137"/>
        <v>MD7711</v>
      </c>
      <c r="E4287" s="1336">
        <v>1.8759999999999999</v>
      </c>
      <c r="F4287" s="644">
        <f t="shared" si="138"/>
        <v>1.788</v>
      </c>
      <c r="G4287" s="748" t="s">
        <v>280</v>
      </c>
      <c r="H4287" s="1337">
        <v>0.44</v>
      </c>
      <c r="I4287" s="338"/>
    </row>
    <row r="4288" spans="2:9">
      <c r="B4288" s="651" t="s">
        <v>32</v>
      </c>
      <c r="C4288" s="1356">
        <v>7720</v>
      </c>
      <c r="D4288" s="747" t="str">
        <f t="shared" si="137"/>
        <v>MD7720</v>
      </c>
      <c r="E4288" s="1336">
        <v>0.93</v>
      </c>
      <c r="F4288" s="644">
        <f t="shared" si="138"/>
        <v>0.93700000000000006</v>
      </c>
      <c r="G4288" s="748" t="s">
        <v>280</v>
      </c>
      <c r="H4288" s="1337">
        <v>0.41</v>
      </c>
      <c r="I4288" s="338"/>
    </row>
    <row r="4289" spans="2:9">
      <c r="B4289" s="651" t="s">
        <v>32</v>
      </c>
      <c r="C4289" s="1356">
        <v>7855</v>
      </c>
      <c r="D4289" s="747" t="str">
        <f t="shared" si="137"/>
        <v>MD7855</v>
      </c>
      <c r="E4289" s="1336">
        <v>1.4330000000000001</v>
      </c>
      <c r="F4289" s="644">
        <f t="shared" si="138"/>
        <v>1.39</v>
      </c>
      <c r="G4289" s="748" t="s">
        <v>280</v>
      </c>
      <c r="H4289" s="1337">
        <v>0.45</v>
      </c>
      <c r="I4289" s="338"/>
    </row>
    <row r="4290" spans="2:9">
      <c r="B4290" s="651" t="s">
        <v>32</v>
      </c>
      <c r="C4290" s="1356">
        <v>8001</v>
      </c>
      <c r="D4290" s="747" t="str">
        <f t="shared" si="137"/>
        <v>MD8001</v>
      </c>
      <c r="E4290" s="1336">
        <v>0.85499999999999998</v>
      </c>
      <c r="F4290" s="644">
        <f t="shared" si="138"/>
        <v>0.87</v>
      </c>
      <c r="G4290" s="748" t="s">
        <v>280</v>
      </c>
      <c r="H4290" s="1337">
        <v>0.34</v>
      </c>
      <c r="I4290" s="338"/>
    </row>
    <row r="4291" spans="2:9">
      <c r="B4291" s="651" t="s">
        <v>32</v>
      </c>
      <c r="C4291" s="1356">
        <v>8002</v>
      </c>
      <c r="D4291" s="747" t="str">
        <f t="shared" si="137"/>
        <v>MD8002</v>
      </c>
      <c r="E4291" s="1336">
        <v>0.83</v>
      </c>
      <c r="F4291" s="644">
        <f t="shared" si="138"/>
        <v>0.84699999999999998</v>
      </c>
      <c r="G4291" s="748" t="s">
        <v>280</v>
      </c>
      <c r="H4291" s="1337">
        <v>0.33</v>
      </c>
      <c r="I4291" s="338"/>
    </row>
    <row r="4292" spans="2:9">
      <c r="B4292" s="651" t="s">
        <v>32</v>
      </c>
      <c r="C4292" s="1356">
        <v>8006</v>
      </c>
      <c r="D4292" s="747" t="str">
        <f t="shared" si="137"/>
        <v>MD8006</v>
      </c>
      <c r="E4292" s="1336">
        <v>0.871</v>
      </c>
      <c r="F4292" s="644">
        <f t="shared" si="138"/>
        <v>0.88400000000000001</v>
      </c>
      <c r="G4292" s="748" t="s">
        <v>280</v>
      </c>
      <c r="H4292" s="1337">
        <v>0.24</v>
      </c>
      <c r="I4292" s="338"/>
    </row>
    <row r="4293" spans="2:9">
      <c r="B4293" s="651" t="s">
        <v>32</v>
      </c>
      <c r="C4293" s="1356">
        <v>8008</v>
      </c>
      <c r="D4293" s="747" t="str">
        <f t="shared" si="137"/>
        <v>MD8008</v>
      </c>
      <c r="E4293" s="1336">
        <v>0.73099999999999998</v>
      </c>
      <c r="F4293" s="644">
        <f t="shared" si="138"/>
        <v>0.75800000000000001</v>
      </c>
      <c r="G4293" s="748" t="s">
        <v>280</v>
      </c>
      <c r="H4293" s="1337">
        <v>0.24</v>
      </c>
      <c r="I4293" s="338"/>
    </row>
    <row r="4294" spans="2:9">
      <c r="B4294" s="651" t="s">
        <v>32</v>
      </c>
      <c r="C4294" s="1356">
        <v>8010</v>
      </c>
      <c r="D4294" s="747" t="str">
        <f t="shared" si="137"/>
        <v>MD8010</v>
      </c>
      <c r="E4294" s="1336">
        <v>0.876</v>
      </c>
      <c r="F4294" s="644">
        <f t="shared" si="138"/>
        <v>0.88800000000000001</v>
      </c>
      <c r="G4294" s="748" t="s">
        <v>280</v>
      </c>
      <c r="H4294" s="1337">
        <v>0.28000000000000003</v>
      </c>
      <c r="I4294" s="338"/>
    </row>
    <row r="4295" spans="2:9">
      <c r="B4295" s="651" t="s">
        <v>32</v>
      </c>
      <c r="C4295" s="1356">
        <v>8013</v>
      </c>
      <c r="D4295" s="747" t="str">
        <f t="shared" si="137"/>
        <v>MD8013</v>
      </c>
      <c r="E4295" s="1336">
        <v>0.749</v>
      </c>
      <c r="F4295" s="644">
        <f t="shared" si="138"/>
        <v>0.77400000000000002</v>
      </c>
      <c r="G4295" s="748" t="s">
        <v>280</v>
      </c>
      <c r="H4295" s="1337">
        <v>0.2</v>
      </c>
      <c r="I4295" s="338"/>
    </row>
    <row r="4296" spans="2:9">
      <c r="B4296" s="651" t="s">
        <v>32</v>
      </c>
      <c r="C4296" s="1356">
        <v>8015</v>
      </c>
      <c r="D4296" s="747" t="str">
        <f t="shared" si="137"/>
        <v>MD8015</v>
      </c>
      <c r="E4296" s="1336">
        <v>0.77100000000000002</v>
      </c>
      <c r="F4296" s="644">
        <f t="shared" si="138"/>
        <v>0.79400000000000004</v>
      </c>
      <c r="G4296" s="748" t="s">
        <v>280</v>
      </c>
      <c r="H4296" s="1337">
        <v>0.27</v>
      </c>
      <c r="I4296" s="338"/>
    </row>
    <row r="4297" spans="2:9">
      <c r="B4297" s="651" t="s">
        <v>32</v>
      </c>
      <c r="C4297" s="1356">
        <v>8017</v>
      </c>
      <c r="D4297" s="747" t="str">
        <f t="shared" si="137"/>
        <v>MD8017</v>
      </c>
      <c r="E4297" s="1336">
        <v>0.82599999999999996</v>
      </c>
      <c r="F4297" s="644">
        <f t="shared" si="138"/>
        <v>0.84299999999999997</v>
      </c>
      <c r="G4297" s="748" t="s">
        <v>280</v>
      </c>
      <c r="H4297" s="1337">
        <v>0.21</v>
      </c>
      <c r="I4297" s="338"/>
    </row>
    <row r="4298" spans="2:9">
      <c r="B4298" s="651" t="s">
        <v>32</v>
      </c>
      <c r="C4298" s="1356">
        <v>8018</v>
      </c>
      <c r="D4298" s="747" t="str">
        <f t="shared" si="137"/>
        <v>MD8018</v>
      </c>
      <c r="E4298" s="1336">
        <v>0.88500000000000001</v>
      </c>
      <c r="F4298" s="644">
        <f t="shared" si="138"/>
        <v>0.89700000000000002</v>
      </c>
      <c r="G4298" s="748" t="s">
        <v>280</v>
      </c>
      <c r="H4298" s="1337">
        <v>0.55000000000000004</v>
      </c>
      <c r="I4298" s="338"/>
    </row>
    <row r="4299" spans="2:9">
      <c r="B4299" s="651" t="s">
        <v>32</v>
      </c>
      <c r="C4299" s="1356">
        <v>8021</v>
      </c>
      <c r="D4299" s="747" t="str">
        <f t="shared" ref="D4299:D4362" si="139">B4299&amp;TEXT(C4299,"0000")</f>
        <v>MD8021</v>
      </c>
      <c r="E4299" s="1336">
        <v>0.81299999999999994</v>
      </c>
      <c r="F4299" s="644">
        <f t="shared" ref="F4299:F4362" si="140">IF(E4299="NA","NA",ROUND((E4299-1)*0.9+1,3))</f>
        <v>0.83199999999999996</v>
      </c>
      <c r="G4299" s="748" t="s">
        <v>280</v>
      </c>
      <c r="H4299" s="1337">
        <v>0.51</v>
      </c>
      <c r="I4299" s="338"/>
    </row>
    <row r="4300" spans="2:9">
      <c r="B4300" s="651" t="s">
        <v>32</v>
      </c>
      <c r="C4300" s="1356">
        <v>8031</v>
      </c>
      <c r="D4300" s="747" t="str">
        <f t="shared" si="139"/>
        <v>MD8031</v>
      </c>
      <c r="E4300" s="1336">
        <v>0.79100000000000004</v>
      </c>
      <c r="F4300" s="644">
        <f t="shared" si="140"/>
        <v>0.81200000000000006</v>
      </c>
      <c r="G4300" s="748" t="s">
        <v>280</v>
      </c>
      <c r="H4300" s="1337">
        <v>0.31</v>
      </c>
      <c r="I4300" s="338"/>
    </row>
    <row r="4301" spans="2:9">
      <c r="B4301" s="651" t="s">
        <v>32</v>
      </c>
      <c r="C4301" s="1356">
        <v>8032</v>
      </c>
      <c r="D4301" s="747" t="str">
        <f t="shared" si="139"/>
        <v>MD8032</v>
      </c>
      <c r="E4301" s="1336">
        <v>0.88800000000000001</v>
      </c>
      <c r="F4301" s="644">
        <f t="shared" si="140"/>
        <v>0.89900000000000002</v>
      </c>
      <c r="G4301" s="748" t="s">
        <v>280</v>
      </c>
      <c r="H4301" s="1337">
        <v>0.35</v>
      </c>
      <c r="I4301" s="338"/>
    </row>
    <row r="4302" spans="2:9">
      <c r="B4302" s="651" t="s">
        <v>32</v>
      </c>
      <c r="C4302" s="1356">
        <v>8033</v>
      </c>
      <c r="D4302" s="747" t="str">
        <f t="shared" si="139"/>
        <v>MD8033</v>
      </c>
      <c r="E4302" s="1336">
        <v>0.76900000000000002</v>
      </c>
      <c r="F4302" s="644">
        <f t="shared" si="140"/>
        <v>0.79200000000000004</v>
      </c>
      <c r="G4302" s="748" t="s">
        <v>280</v>
      </c>
      <c r="H4302" s="1337">
        <v>0.37</v>
      </c>
      <c r="I4302" s="338"/>
    </row>
    <row r="4303" spans="2:9">
      <c r="B4303" s="651" t="s">
        <v>32</v>
      </c>
      <c r="C4303" s="1356">
        <v>8037</v>
      </c>
      <c r="D4303" s="747" t="str">
        <f t="shared" si="139"/>
        <v>MD8037</v>
      </c>
      <c r="E4303" s="1336">
        <v>0.81599999999999995</v>
      </c>
      <c r="F4303" s="644">
        <f t="shared" si="140"/>
        <v>0.83399999999999996</v>
      </c>
      <c r="G4303" s="748" t="s">
        <v>280</v>
      </c>
      <c r="H4303" s="1337">
        <v>0.32</v>
      </c>
      <c r="I4303" s="338"/>
    </row>
    <row r="4304" spans="2:9">
      <c r="B4304" s="651" t="s">
        <v>32</v>
      </c>
      <c r="C4304" s="1356">
        <v>8039</v>
      </c>
      <c r="D4304" s="747" t="str">
        <f t="shared" si="139"/>
        <v>MD8039</v>
      </c>
      <c r="E4304" s="1336">
        <v>0.84</v>
      </c>
      <c r="F4304" s="644">
        <f t="shared" si="140"/>
        <v>0.85599999999999998</v>
      </c>
      <c r="G4304" s="748" t="s">
        <v>280</v>
      </c>
      <c r="H4304" s="1337">
        <v>0.33</v>
      </c>
      <c r="I4304" s="338"/>
    </row>
    <row r="4305" spans="2:9">
      <c r="B4305" s="651" t="s">
        <v>32</v>
      </c>
      <c r="C4305" s="1356">
        <v>8044</v>
      </c>
      <c r="D4305" s="747" t="str">
        <f t="shared" si="139"/>
        <v>MD8044</v>
      </c>
      <c r="E4305" s="1336">
        <v>0.93200000000000005</v>
      </c>
      <c r="F4305" s="644">
        <f t="shared" si="140"/>
        <v>0.93899999999999995</v>
      </c>
      <c r="G4305" s="748" t="s">
        <v>280</v>
      </c>
      <c r="H4305" s="1337">
        <v>0.63</v>
      </c>
      <c r="I4305" s="338"/>
    </row>
    <row r="4306" spans="2:9">
      <c r="B4306" s="651" t="s">
        <v>32</v>
      </c>
      <c r="C4306" s="1356">
        <v>8045</v>
      </c>
      <c r="D4306" s="747" t="str">
        <f t="shared" si="139"/>
        <v>MD8045</v>
      </c>
      <c r="E4306" s="1336">
        <v>0.73499999999999999</v>
      </c>
      <c r="F4306" s="644">
        <f t="shared" si="140"/>
        <v>0.76200000000000001</v>
      </c>
      <c r="G4306" s="748" t="s">
        <v>280</v>
      </c>
      <c r="H4306" s="1337">
        <v>0.22</v>
      </c>
      <c r="I4306" s="338"/>
    </row>
    <row r="4307" spans="2:9">
      <c r="B4307" s="651" t="s">
        <v>32</v>
      </c>
      <c r="C4307" s="1356">
        <v>8046</v>
      </c>
      <c r="D4307" s="747" t="str">
        <f t="shared" si="139"/>
        <v>MD8046</v>
      </c>
      <c r="E4307" s="1336">
        <v>0.81899999999999995</v>
      </c>
      <c r="F4307" s="644">
        <f t="shared" si="140"/>
        <v>0.83699999999999997</v>
      </c>
      <c r="G4307" s="748" t="s">
        <v>280</v>
      </c>
      <c r="H4307" s="1337">
        <v>0.42</v>
      </c>
      <c r="I4307" s="338"/>
    </row>
    <row r="4308" spans="2:9">
      <c r="B4308" s="651" t="s">
        <v>32</v>
      </c>
      <c r="C4308" s="1356">
        <v>8047</v>
      </c>
      <c r="D4308" s="747" t="str">
        <f t="shared" si="139"/>
        <v>MD8047</v>
      </c>
      <c r="E4308" s="1336">
        <v>0.81299999999999994</v>
      </c>
      <c r="F4308" s="644">
        <f t="shared" si="140"/>
        <v>0.83199999999999996</v>
      </c>
      <c r="G4308" s="748" t="s">
        <v>280</v>
      </c>
      <c r="H4308" s="1337">
        <v>0.31</v>
      </c>
      <c r="I4308" s="338"/>
    </row>
    <row r="4309" spans="2:9">
      <c r="B4309" s="651" t="s">
        <v>32</v>
      </c>
      <c r="C4309" s="1356">
        <v>8058</v>
      </c>
      <c r="D4309" s="747" t="str">
        <f t="shared" si="139"/>
        <v>MD8058</v>
      </c>
      <c r="E4309" s="1336">
        <v>0.79700000000000004</v>
      </c>
      <c r="F4309" s="644">
        <f t="shared" si="140"/>
        <v>0.81699999999999995</v>
      </c>
      <c r="G4309" s="748" t="s">
        <v>280</v>
      </c>
      <c r="H4309" s="1337">
        <v>0.28999999999999998</v>
      </c>
      <c r="I4309" s="338"/>
    </row>
    <row r="4310" spans="2:9">
      <c r="B4310" s="651" t="s">
        <v>32</v>
      </c>
      <c r="C4310" s="1356">
        <v>8072</v>
      </c>
      <c r="D4310" s="747" t="str">
        <f t="shared" si="139"/>
        <v>MD8072</v>
      </c>
      <c r="E4310" s="1336">
        <v>0.85499999999999998</v>
      </c>
      <c r="F4310" s="644">
        <f t="shared" si="140"/>
        <v>0.87</v>
      </c>
      <c r="G4310" s="748" t="s">
        <v>280</v>
      </c>
      <c r="H4310" s="1337">
        <v>0.3</v>
      </c>
      <c r="I4310" s="338"/>
    </row>
    <row r="4311" spans="2:9">
      <c r="B4311" s="651" t="s">
        <v>32</v>
      </c>
      <c r="C4311" s="1356">
        <v>8102</v>
      </c>
      <c r="D4311" s="747" t="str">
        <f t="shared" si="139"/>
        <v>MD8102</v>
      </c>
      <c r="E4311" s="1336">
        <v>0.879</v>
      </c>
      <c r="F4311" s="644">
        <f t="shared" si="140"/>
        <v>0.89100000000000001</v>
      </c>
      <c r="G4311" s="748" t="s">
        <v>280</v>
      </c>
      <c r="H4311" s="1337">
        <v>0.33</v>
      </c>
      <c r="I4311" s="338"/>
    </row>
    <row r="4312" spans="2:9">
      <c r="B4312" s="651" t="s">
        <v>32</v>
      </c>
      <c r="C4312" s="1356">
        <v>8103</v>
      </c>
      <c r="D4312" s="747" t="str">
        <f t="shared" si="139"/>
        <v>MD8103</v>
      </c>
      <c r="E4312" s="1336">
        <v>0.83499999999999996</v>
      </c>
      <c r="F4312" s="644">
        <f t="shared" si="140"/>
        <v>0.85199999999999998</v>
      </c>
      <c r="G4312" s="748" t="s">
        <v>280</v>
      </c>
      <c r="H4312" s="1337">
        <v>0.36</v>
      </c>
      <c r="I4312" s="338"/>
    </row>
    <row r="4313" spans="2:9">
      <c r="B4313" s="651" t="s">
        <v>32</v>
      </c>
      <c r="C4313" s="1356">
        <v>8106</v>
      </c>
      <c r="D4313" s="747" t="str">
        <f t="shared" si="139"/>
        <v>MD8106</v>
      </c>
      <c r="E4313" s="1336">
        <v>0.95099999999999996</v>
      </c>
      <c r="F4313" s="644">
        <f t="shared" si="140"/>
        <v>0.95599999999999996</v>
      </c>
      <c r="G4313" s="748" t="s">
        <v>280</v>
      </c>
      <c r="H4313" s="1337">
        <v>0.57999999999999996</v>
      </c>
      <c r="I4313" s="338"/>
    </row>
    <row r="4314" spans="2:9">
      <c r="B4314" s="651" t="s">
        <v>32</v>
      </c>
      <c r="C4314" s="1356">
        <v>8107</v>
      </c>
      <c r="D4314" s="747" t="str">
        <f t="shared" si="139"/>
        <v>MD8107</v>
      </c>
      <c r="E4314" s="1336">
        <v>1.085</v>
      </c>
      <c r="F4314" s="644">
        <f t="shared" si="140"/>
        <v>1.077</v>
      </c>
      <c r="G4314" s="748" t="s">
        <v>280</v>
      </c>
      <c r="H4314" s="1337">
        <v>0.38</v>
      </c>
      <c r="I4314" s="338"/>
    </row>
    <row r="4315" spans="2:9">
      <c r="B4315" s="651" t="s">
        <v>32</v>
      </c>
      <c r="C4315" s="1356">
        <v>8111</v>
      </c>
      <c r="D4315" s="747" t="str">
        <f t="shared" si="139"/>
        <v>MD8111</v>
      </c>
      <c r="E4315" s="1336">
        <v>0.89200000000000002</v>
      </c>
      <c r="F4315" s="644">
        <f t="shared" si="140"/>
        <v>0.90300000000000002</v>
      </c>
      <c r="G4315" s="748" t="s">
        <v>280</v>
      </c>
      <c r="H4315" s="1337">
        <v>0.48</v>
      </c>
      <c r="I4315" s="338"/>
    </row>
    <row r="4316" spans="2:9">
      <c r="B4316" s="651" t="s">
        <v>32</v>
      </c>
      <c r="C4316" s="1356">
        <v>8116</v>
      </c>
      <c r="D4316" s="747" t="str">
        <f t="shared" si="139"/>
        <v>MD8116</v>
      </c>
      <c r="E4316" s="1336">
        <v>1.0589999999999999</v>
      </c>
      <c r="F4316" s="644">
        <f t="shared" si="140"/>
        <v>1.0529999999999999</v>
      </c>
      <c r="G4316" s="748" t="s">
        <v>280</v>
      </c>
      <c r="H4316" s="1337">
        <v>0.32</v>
      </c>
      <c r="I4316" s="338"/>
    </row>
    <row r="4317" spans="2:9">
      <c r="B4317" s="651" t="s">
        <v>32</v>
      </c>
      <c r="C4317" s="1356">
        <v>8203</v>
      </c>
      <c r="D4317" s="747" t="str">
        <f t="shared" si="139"/>
        <v>MD8203</v>
      </c>
      <c r="E4317" s="1336">
        <v>0.98699999999999999</v>
      </c>
      <c r="F4317" s="644">
        <f t="shared" si="140"/>
        <v>0.98799999999999999</v>
      </c>
      <c r="G4317" s="748" t="s">
        <v>280</v>
      </c>
      <c r="H4317" s="1337">
        <v>0.42</v>
      </c>
      <c r="I4317" s="338"/>
    </row>
    <row r="4318" spans="2:9">
      <c r="B4318" s="651" t="s">
        <v>32</v>
      </c>
      <c r="C4318" s="1356">
        <v>8204</v>
      </c>
      <c r="D4318" s="747" t="str">
        <f t="shared" si="139"/>
        <v>MD8204</v>
      </c>
      <c r="E4318" s="1336">
        <v>0.83</v>
      </c>
      <c r="F4318" s="644">
        <f t="shared" si="140"/>
        <v>0.84699999999999998</v>
      </c>
      <c r="G4318" s="748" t="s">
        <v>280</v>
      </c>
      <c r="H4318" s="1337">
        <v>0.34</v>
      </c>
      <c r="I4318" s="338"/>
    </row>
    <row r="4319" spans="2:9">
      <c r="B4319" s="651" t="s">
        <v>32</v>
      </c>
      <c r="C4319" s="1356">
        <v>8209</v>
      </c>
      <c r="D4319" s="747" t="str">
        <f t="shared" si="139"/>
        <v>MD8209</v>
      </c>
      <c r="E4319" s="1336">
        <v>0.80800000000000005</v>
      </c>
      <c r="F4319" s="644">
        <f t="shared" si="140"/>
        <v>0.82699999999999996</v>
      </c>
      <c r="G4319" s="748" t="s">
        <v>280</v>
      </c>
      <c r="H4319" s="1337">
        <v>0.43</v>
      </c>
      <c r="I4319" s="338"/>
    </row>
    <row r="4320" spans="2:9">
      <c r="B4320" s="651" t="s">
        <v>32</v>
      </c>
      <c r="C4320" s="1356">
        <v>8215</v>
      </c>
      <c r="D4320" s="747" t="str">
        <f t="shared" si="139"/>
        <v>MD8215</v>
      </c>
      <c r="E4320" s="1336">
        <v>0.82499999999999996</v>
      </c>
      <c r="F4320" s="644">
        <f t="shared" si="140"/>
        <v>0.84299999999999997</v>
      </c>
      <c r="G4320" s="748" t="s">
        <v>280</v>
      </c>
      <c r="H4320" s="1337">
        <v>0.33</v>
      </c>
      <c r="I4320" s="338"/>
    </row>
    <row r="4321" spans="2:9">
      <c r="B4321" s="651" t="s">
        <v>32</v>
      </c>
      <c r="C4321" s="1356">
        <v>8227</v>
      </c>
      <c r="D4321" s="747" t="str">
        <f t="shared" si="139"/>
        <v>MD8227</v>
      </c>
      <c r="E4321" s="1336">
        <v>1.2729999999999999</v>
      </c>
      <c r="F4321" s="644">
        <f t="shared" si="140"/>
        <v>1.246</v>
      </c>
      <c r="G4321" s="748" t="s">
        <v>280</v>
      </c>
      <c r="H4321" s="1337">
        <v>0.52</v>
      </c>
      <c r="I4321" s="338"/>
    </row>
    <row r="4322" spans="2:9">
      <c r="B4322" s="651" t="s">
        <v>32</v>
      </c>
      <c r="C4322" s="1356">
        <v>8232</v>
      </c>
      <c r="D4322" s="747" t="str">
        <f t="shared" si="139"/>
        <v>MD8232</v>
      </c>
      <c r="E4322" s="1336">
        <v>0.94199999999999995</v>
      </c>
      <c r="F4322" s="644">
        <f t="shared" si="140"/>
        <v>0.94799999999999995</v>
      </c>
      <c r="G4322" s="748" t="s">
        <v>280</v>
      </c>
      <c r="H4322" s="1337">
        <v>0.56999999999999995</v>
      </c>
      <c r="I4322" s="338"/>
    </row>
    <row r="4323" spans="2:9">
      <c r="B4323" s="651" t="s">
        <v>32</v>
      </c>
      <c r="C4323" s="1356">
        <v>8233</v>
      </c>
      <c r="D4323" s="747" t="str">
        <f t="shared" si="139"/>
        <v>MD8233</v>
      </c>
      <c r="E4323" s="1336">
        <v>0.83399999999999996</v>
      </c>
      <c r="F4323" s="644">
        <f t="shared" si="140"/>
        <v>0.85099999999999998</v>
      </c>
      <c r="G4323" s="748" t="s">
        <v>280</v>
      </c>
      <c r="H4323" s="1337">
        <v>0.33</v>
      </c>
      <c r="I4323" s="338"/>
    </row>
    <row r="4324" spans="2:9">
      <c r="B4324" s="651" t="s">
        <v>32</v>
      </c>
      <c r="C4324" s="1356">
        <v>8235</v>
      </c>
      <c r="D4324" s="747" t="str">
        <f t="shared" si="139"/>
        <v>MD8235</v>
      </c>
      <c r="E4324" s="1336">
        <v>0.82199999999999995</v>
      </c>
      <c r="F4324" s="644">
        <f t="shared" si="140"/>
        <v>0.84</v>
      </c>
      <c r="G4324" s="748" t="s">
        <v>280</v>
      </c>
      <c r="H4324" s="1337">
        <v>0.34</v>
      </c>
      <c r="I4324" s="338"/>
    </row>
    <row r="4325" spans="2:9">
      <c r="B4325" s="651" t="s">
        <v>32</v>
      </c>
      <c r="C4325" s="1356">
        <v>8263</v>
      </c>
      <c r="D4325" s="747" t="str">
        <f t="shared" si="139"/>
        <v>MD8263</v>
      </c>
      <c r="E4325" s="1336">
        <v>0.79700000000000004</v>
      </c>
      <c r="F4325" s="644">
        <f t="shared" si="140"/>
        <v>0.81699999999999995</v>
      </c>
      <c r="G4325" s="748" t="s">
        <v>280</v>
      </c>
      <c r="H4325" s="1337">
        <v>0.57999999999999996</v>
      </c>
      <c r="I4325" s="338"/>
    </row>
    <row r="4326" spans="2:9">
      <c r="B4326" s="651" t="s">
        <v>32</v>
      </c>
      <c r="C4326" s="1356">
        <v>8264</v>
      </c>
      <c r="D4326" s="747" t="str">
        <f t="shared" si="139"/>
        <v>MD8264</v>
      </c>
      <c r="E4326" s="1336">
        <v>0.84399999999999997</v>
      </c>
      <c r="F4326" s="644">
        <f t="shared" si="140"/>
        <v>0.86</v>
      </c>
      <c r="G4326" s="748" t="s">
        <v>280</v>
      </c>
      <c r="H4326" s="1337">
        <v>0.57999999999999996</v>
      </c>
      <c r="I4326" s="338"/>
    </row>
    <row r="4327" spans="2:9">
      <c r="B4327" s="651" t="s">
        <v>32</v>
      </c>
      <c r="C4327" s="1356">
        <v>8265</v>
      </c>
      <c r="D4327" s="747" t="str">
        <f t="shared" si="139"/>
        <v>MD8265</v>
      </c>
      <c r="E4327" s="1336">
        <v>0.879</v>
      </c>
      <c r="F4327" s="644">
        <f t="shared" si="140"/>
        <v>0.89100000000000001</v>
      </c>
      <c r="G4327" s="748" t="s">
        <v>280</v>
      </c>
      <c r="H4327" s="1337">
        <v>0.34</v>
      </c>
      <c r="I4327" s="338"/>
    </row>
    <row r="4328" spans="2:9">
      <c r="B4328" s="651" t="s">
        <v>32</v>
      </c>
      <c r="C4328" s="1356">
        <v>8279</v>
      </c>
      <c r="D4328" s="747" t="str">
        <f t="shared" si="139"/>
        <v>MD8279</v>
      </c>
      <c r="E4328" s="1336">
        <v>1.3560000000000001</v>
      </c>
      <c r="F4328" s="644">
        <f t="shared" si="140"/>
        <v>1.32</v>
      </c>
      <c r="G4328" s="748" t="s">
        <v>280</v>
      </c>
      <c r="H4328" s="1337">
        <v>0.8</v>
      </c>
      <c r="I4328" s="338"/>
    </row>
    <row r="4329" spans="2:9">
      <c r="B4329" s="651" t="s">
        <v>32</v>
      </c>
      <c r="C4329" s="1356">
        <v>8288</v>
      </c>
      <c r="D4329" s="747" t="str">
        <f t="shared" si="139"/>
        <v>MD8288</v>
      </c>
      <c r="E4329" s="1336">
        <v>0.83399999999999996</v>
      </c>
      <c r="F4329" s="644">
        <f t="shared" si="140"/>
        <v>0.85099999999999998</v>
      </c>
      <c r="G4329" s="748" t="s">
        <v>280</v>
      </c>
      <c r="H4329" s="1337">
        <v>0.33</v>
      </c>
      <c r="I4329" s="338"/>
    </row>
    <row r="4330" spans="2:9">
      <c r="B4330" s="651" t="s">
        <v>32</v>
      </c>
      <c r="C4330" s="1356">
        <v>8291</v>
      </c>
      <c r="D4330" s="747" t="str">
        <f t="shared" si="139"/>
        <v>MD8291</v>
      </c>
      <c r="E4330" s="1336">
        <v>0.93400000000000005</v>
      </c>
      <c r="F4330" s="644">
        <f t="shared" si="140"/>
        <v>0.94099999999999995</v>
      </c>
      <c r="G4330" s="748" t="s">
        <v>280</v>
      </c>
      <c r="H4330" s="1337">
        <v>0.57999999999999996</v>
      </c>
      <c r="I4330" s="338"/>
    </row>
    <row r="4331" spans="2:9">
      <c r="B4331" s="651" t="s">
        <v>32</v>
      </c>
      <c r="C4331" s="1356">
        <v>8292</v>
      </c>
      <c r="D4331" s="747" t="str">
        <f t="shared" si="139"/>
        <v>MD8292</v>
      </c>
      <c r="E4331" s="1336">
        <v>0.83699999999999997</v>
      </c>
      <c r="F4331" s="644">
        <f t="shared" si="140"/>
        <v>0.85299999999999998</v>
      </c>
      <c r="G4331" s="748" t="s">
        <v>280</v>
      </c>
      <c r="H4331" s="1337">
        <v>0.5</v>
      </c>
      <c r="I4331" s="338"/>
    </row>
    <row r="4332" spans="2:9">
      <c r="B4332" s="651" t="s">
        <v>32</v>
      </c>
      <c r="C4332" s="1356">
        <v>8293</v>
      </c>
      <c r="D4332" s="747" t="str">
        <f t="shared" si="139"/>
        <v>MD8293</v>
      </c>
      <c r="E4332" s="1336">
        <v>0.92300000000000004</v>
      </c>
      <c r="F4332" s="644">
        <f t="shared" si="140"/>
        <v>0.93100000000000005</v>
      </c>
      <c r="G4332" s="748" t="s">
        <v>280</v>
      </c>
      <c r="H4332" s="1337">
        <v>1.03</v>
      </c>
      <c r="I4332" s="338"/>
    </row>
    <row r="4333" spans="2:9">
      <c r="B4333" s="651" t="s">
        <v>32</v>
      </c>
      <c r="C4333" s="1356">
        <v>8304</v>
      </c>
      <c r="D4333" s="747" t="str">
        <f t="shared" si="139"/>
        <v>MD8304</v>
      </c>
      <c r="E4333" s="1336">
        <v>0.88200000000000001</v>
      </c>
      <c r="F4333" s="644">
        <f t="shared" si="140"/>
        <v>0.89400000000000002</v>
      </c>
      <c r="G4333" s="748" t="s">
        <v>280</v>
      </c>
      <c r="H4333" s="1337">
        <v>0.33</v>
      </c>
      <c r="I4333" s="338"/>
    </row>
    <row r="4334" spans="2:9">
      <c r="B4334" s="651" t="s">
        <v>32</v>
      </c>
      <c r="C4334" s="1356">
        <v>8350</v>
      </c>
      <c r="D4334" s="747" t="str">
        <f t="shared" si="139"/>
        <v>MD8350</v>
      </c>
      <c r="E4334" s="1336">
        <v>0.99199999999999999</v>
      </c>
      <c r="F4334" s="644">
        <f t="shared" si="140"/>
        <v>0.99299999999999999</v>
      </c>
      <c r="G4334" s="748" t="s">
        <v>280</v>
      </c>
      <c r="H4334" s="1337">
        <v>0.54</v>
      </c>
      <c r="I4334" s="338"/>
    </row>
    <row r="4335" spans="2:9">
      <c r="B4335" s="651" t="s">
        <v>32</v>
      </c>
      <c r="C4335" s="1356">
        <v>8380</v>
      </c>
      <c r="D4335" s="747" t="str">
        <f t="shared" si="139"/>
        <v>MD8380</v>
      </c>
      <c r="E4335" s="1336">
        <v>0.99</v>
      </c>
      <c r="F4335" s="644">
        <f t="shared" si="140"/>
        <v>0.99099999999999999</v>
      </c>
      <c r="G4335" s="748" t="s">
        <v>280</v>
      </c>
      <c r="H4335" s="1337">
        <v>0.36</v>
      </c>
      <c r="I4335" s="338"/>
    </row>
    <row r="4336" spans="2:9">
      <c r="B4336" s="651" t="s">
        <v>32</v>
      </c>
      <c r="C4336" s="1356">
        <v>8381</v>
      </c>
      <c r="D4336" s="747" t="str">
        <f t="shared" si="139"/>
        <v>MD8381</v>
      </c>
      <c r="E4336" s="1336">
        <v>0.83899999999999997</v>
      </c>
      <c r="F4336" s="644">
        <f t="shared" si="140"/>
        <v>0.85499999999999998</v>
      </c>
      <c r="G4336" s="748" t="s">
        <v>280</v>
      </c>
      <c r="H4336" s="1337">
        <v>0.3</v>
      </c>
      <c r="I4336" s="338"/>
    </row>
    <row r="4337" spans="2:9">
      <c r="B4337" s="651" t="s">
        <v>32</v>
      </c>
      <c r="C4337" s="1356">
        <v>8385</v>
      </c>
      <c r="D4337" s="747" t="str">
        <f t="shared" si="139"/>
        <v>MD8385</v>
      </c>
      <c r="E4337" s="1336">
        <v>0.83599999999999997</v>
      </c>
      <c r="F4337" s="644">
        <f t="shared" si="140"/>
        <v>0.85199999999999998</v>
      </c>
      <c r="G4337" s="748" t="s">
        <v>280</v>
      </c>
      <c r="H4337" s="1337">
        <v>0.47</v>
      </c>
      <c r="I4337" s="338"/>
    </row>
    <row r="4338" spans="2:9">
      <c r="B4338" s="651" t="s">
        <v>32</v>
      </c>
      <c r="C4338" s="1356">
        <v>8392</v>
      </c>
      <c r="D4338" s="747" t="str">
        <f t="shared" si="139"/>
        <v>MD8392</v>
      </c>
      <c r="E4338" s="1336">
        <v>0.80700000000000005</v>
      </c>
      <c r="F4338" s="644">
        <f t="shared" si="140"/>
        <v>0.82599999999999996</v>
      </c>
      <c r="G4338" s="748" t="s">
        <v>280</v>
      </c>
      <c r="H4338" s="1337">
        <v>0.39</v>
      </c>
      <c r="I4338" s="338"/>
    </row>
    <row r="4339" spans="2:9">
      <c r="B4339" s="651" t="s">
        <v>32</v>
      </c>
      <c r="C4339" s="1356">
        <v>8393</v>
      </c>
      <c r="D4339" s="747" t="str">
        <f t="shared" si="139"/>
        <v>MD8393</v>
      </c>
      <c r="E4339" s="1336">
        <v>1.0449999999999999</v>
      </c>
      <c r="F4339" s="644">
        <f t="shared" si="140"/>
        <v>1.0409999999999999</v>
      </c>
      <c r="G4339" s="748" t="s">
        <v>280</v>
      </c>
      <c r="H4339" s="1337">
        <v>0.22</v>
      </c>
      <c r="I4339" s="338"/>
    </row>
    <row r="4340" spans="2:9">
      <c r="B4340" s="651" t="s">
        <v>32</v>
      </c>
      <c r="C4340" s="1356">
        <v>8500</v>
      </c>
      <c r="D4340" s="747" t="str">
        <f t="shared" si="139"/>
        <v>MD8500</v>
      </c>
      <c r="E4340" s="1336">
        <v>0.90100000000000002</v>
      </c>
      <c r="F4340" s="644">
        <f t="shared" si="140"/>
        <v>0.91100000000000003</v>
      </c>
      <c r="G4340" s="748" t="s">
        <v>280</v>
      </c>
      <c r="H4340" s="1337">
        <v>0.54</v>
      </c>
      <c r="I4340" s="338"/>
    </row>
    <row r="4341" spans="2:9">
      <c r="B4341" s="651" t="s">
        <v>32</v>
      </c>
      <c r="C4341" s="1356">
        <v>8601</v>
      </c>
      <c r="D4341" s="747" t="str">
        <f t="shared" si="139"/>
        <v>MD8601</v>
      </c>
      <c r="E4341" s="1336">
        <v>1.0920000000000001</v>
      </c>
      <c r="F4341" s="644">
        <f t="shared" si="140"/>
        <v>1.083</v>
      </c>
      <c r="G4341" s="748" t="s">
        <v>280</v>
      </c>
      <c r="H4341" s="1337">
        <v>0.06</v>
      </c>
      <c r="I4341" s="338"/>
    </row>
    <row r="4342" spans="2:9">
      <c r="B4342" s="651" t="s">
        <v>32</v>
      </c>
      <c r="C4342" s="1356">
        <v>8602</v>
      </c>
      <c r="D4342" s="747" t="str">
        <f t="shared" si="139"/>
        <v>MD8602</v>
      </c>
      <c r="E4342" s="1336">
        <v>0.98399999999999999</v>
      </c>
      <c r="F4342" s="644">
        <f t="shared" si="140"/>
        <v>0.98599999999999999</v>
      </c>
      <c r="G4342" s="748" t="s">
        <v>280</v>
      </c>
      <c r="H4342" s="1337">
        <v>0.05</v>
      </c>
      <c r="I4342" s="338"/>
    </row>
    <row r="4343" spans="2:9">
      <c r="B4343" s="651" t="s">
        <v>32</v>
      </c>
      <c r="C4343" s="1356">
        <v>8603</v>
      </c>
      <c r="D4343" s="747" t="str">
        <f t="shared" si="139"/>
        <v>MD8603</v>
      </c>
      <c r="E4343" s="1336">
        <v>1.2989999999999999</v>
      </c>
      <c r="F4343" s="644">
        <f t="shared" si="140"/>
        <v>1.2689999999999999</v>
      </c>
      <c r="G4343" s="748" t="s">
        <v>280</v>
      </c>
      <c r="H4343" s="1337">
        <v>0.05</v>
      </c>
      <c r="I4343" s="338"/>
    </row>
    <row r="4344" spans="2:9">
      <c r="B4344" s="651" t="s">
        <v>32</v>
      </c>
      <c r="C4344" s="1356">
        <v>8606</v>
      </c>
      <c r="D4344" s="747" t="str">
        <f t="shared" si="139"/>
        <v>MD8606</v>
      </c>
      <c r="E4344" s="1336">
        <v>0.81599999999999995</v>
      </c>
      <c r="F4344" s="644">
        <f t="shared" si="140"/>
        <v>0.83399999999999996</v>
      </c>
      <c r="G4344" s="748" t="s">
        <v>280</v>
      </c>
      <c r="H4344" s="1337">
        <v>0.32</v>
      </c>
      <c r="I4344" s="338"/>
    </row>
    <row r="4345" spans="2:9">
      <c r="B4345" s="651" t="s">
        <v>32</v>
      </c>
      <c r="C4345" s="1356">
        <v>8709</v>
      </c>
      <c r="D4345" s="747" t="str">
        <f t="shared" si="139"/>
        <v>MD8709</v>
      </c>
      <c r="E4345" s="1336">
        <v>1.597</v>
      </c>
      <c r="F4345" s="644">
        <f t="shared" si="140"/>
        <v>1.5369999999999999</v>
      </c>
      <c r="G4345" s="748" t="s">
        <v>280</v>
      </c>
      <c r="H4345" s="1337">
        <v>0.49</v>
      </c>
      <c r="I4345" s="338"/>
    </row>
    <row r="4346" spans="2:9">
      <c r="B4346" s="651" t="s">
        <v>32</v>
      </c>
      <c r="C4346" s="1356">
        <v>8719</v>
      </c>
      <c r="D4346" s="747" t="str">
        <f t="shared" si="139"/>
        <v>MD8719</v>
      </c>
      <c r="E4346" s="1336">
        <v>1.597</v>
      </c>
      <c r="F4346" s="644">
        <f t="shared" si="140"/>
        <v>1.5369999999999999</v>
      </c>
      <c r="G4346" s="748" t="s">
        <v>280</v>
      </c>
      <c r="H4346" s="1337">
        <v>0.49</v>
      </c>
      <c r="I4346" s="338"/>
    </row>
    <row r="4347" spans="2:9">
      <c r="B4347" s="651" t="s">
        <v>32</v>
      </c>
      <c r="C4347" s="1356">
        <v>8720</v>
      </c>
      <c r="D4347" s="747" t="str">
        <f t="shared" si="139"/>
        <v>MD8720</v>
      </c>
      <c r="E4347" s="1336">
        <v>0.81499999999999995</v>
      </c>
      <c r="F4347" s="644">
        <f t="shared" si="140"/>
        <v>0.83399999999999996</v>
      </c>
      <c r="G4347" s="748" t="s">
        <v>280</v>
      </c>
      <c r="H4347" s="1337">
        <v>0.26</v>
      </c>
      <c r="I4347" s="338"/>
    </row>
    <row r="4348" spans="2:9">
      <c r="B4348" s="651" t="s">
        <v>32</v>
      </c>
      <c r="C4348" s="1356">
        <v>8721</v>
      </c>
      <c r="D4348" s="747" t="str">
        <f t="shared" si="139"/>
        <v>MD8721</v>
      </c>
      <c r="E4348" s="1336">
        <v>0.995</v>
      </c>
      <c r="F4348" s="644">
        <f t="shared" si="140"/>
        <v>0.996</v>
      </c>
      <c r="G4348" s="748" t="s">
        <v>280</v>
      </c>
      <c r="H4348" s="1337">
        <v>0.05</v>
      </c>
      <c r="I4348" s="338"/>
    </row>
    <row r="4349" spans="2:9">
      <c r="B4349" s="651" t="s">
        <v>32</v>
      </c>
      <c r="C4349" s="1356">
        <v>8723</v>
      </c>
      <c r="D4349" s="747" t="str">
        <f t="shared" si="139"/>
        <v>MD8723</v>
      </c>
      <c r="E4349" s="1336">
        <v>1.516</v>
      </c>
      <c r="F4349" s="644">
        <f t="shared" si="140"/>
        <v>1.464</v>
      </c>
      <c r="G4349" s="748" t="s">
        <v>280</v>
      </c>
      <c r="H4349" s="1337">
        <v>0.05</v>
      </c>
      <c r="I4349" s="338"/>
    </row>
    <row r="4350" spans="2:9">
      <c r="B4350" s="651" t="s">
        <v>32</v>
      </c>
      <c r="C4350" s="1356">
        <v>8725</v>
      </c>
      <c r="D4350" s="747" t="str">
        <f t="shared" si="139"/>
        <v>MD8725</v>
      </c>
      <c r="E4350" s="1336">
        <v>0.83399999999999996</v>
      </c>
      <c r="F4350" s="644">
        <f t="shared" si="140"/>
        <v>0.85099999999999998</v>
      </c>
      <c r="G4350" s="748" t="s">
        <v>280</v>
      </c>
      <c r="H4350" s="1337">
        <v>0.33</v>
      </c>
      <c r="I4350" s="338"/>
    </row>
    <row r="4351" spans="2:9">
      <c r="B4351" s="651" t="s">
        <v>32</v>
      </c>
      <c r="C4351" s="1356">
        <v>8726</v>
      </c>
      <c r="D4351" s="747" t="str">
        <f t="shared" si="139"/>
        <v>MD8726</v>
      </c>
      <c r="E4351" s="1336">
        <v>1.244</v>
      </c>
      <c r="F4351" s="644">
        <f t="shared" si="140"/>
        <v>1.22</v>
      </c>
      <c r="G4351" s="748" t="s">
        <v>280</v>
      </c>
      <c r="H4351" s="1337">
        <v>0.11</v>
      </c>
      <c r="I4351" s="338"/>
    </row>
    <row r="4352" spans="2:9">
      <c r="B4352" s="651" t="s">
        <v>32</v>
      </c>
      <c r="C4352" s="1356">
        <v>8734</v>
      </c>
      <c r="D4352" s="747" t="str">
        <f t="shared" si="139"/>
        <v>MD8734</v>
      </c>
      <c r="E4352" s="1336">
        <v>1.0249999999999999</v>
      </c>
      <c r="F4352" s="644">
        <f t="shared" si="140"/>
        <v>1.0229999999999999</v>
      </c>
      <c r="G4352" s="748" t="s">
        <v>280</v>
      </c>
      <c r="H4352" s="1337">
        <v>0.7</v>
      </c>
      <c r="I4352" s="338"/>
    </row>
    <row r="4353" spans="2:9">
      <c r="B4353" s="651" t="s">
        <v>32</v>
      </c>
      <c r="C4353" s="1356">
        <v>8737</v>
      </c>
      <c r="D4353" s="747" t="str">
        <f t="shared" si="139"/>
        <v>MD8737</v>
      </c>
      <c r="E4353" s="1336">
        <v>1.244</v>
      </c>
      <c r="F4353" s="644">
        <f t="shared" si="140"/>
        <v>1.22</v>
      </c>
      <c r="G4353" s="748" t="s">
        <v>280</v>
      </c>
      <c r="H4353" s="1337">
        <v>0.11</v>
      </c>
      <c r="I4353" s="338"/>
    </row>
    <row r="4354" spans="2:9">
      <c r="B4354" s="651" t="s">
        <v>32</v>
      </c>
      <c r="C4354" s="1356">
        <v>8738</v>
      </c>
      <c r="D4354" s="747" t="str">
        <f t="shared" si="139"/>
        <v>MD8738</v>
      </c>
      <c r="E4354" s="1336">
        <v>1.244</v>
      </c>
      <c r="F4354" s="644">
        <f t="shared" si="140"/>
        <v>1.22</v>
      </c>
      <c r="G4354" s="748" t="s">
        <v>280</v>
      </c>
      <c r="H4354" s="1337">
        <v>0.11</v>
      </c>
      <c r="I4354" s="338"/>
    </row>
    <row r="4355" spans="2:9">
      <c r="B4355" s="651" t="s">
        <v>32</v>
      </c>
      <c r="C4355" s="1356">
        <v>8742</v>
      </c>
      <c r="D4355" s="747" t="str">
        <f t="shared" si="139"/>
        <v>MD8742</v>
      </c>
      <c r="E4355" s="1336">
        <v>1.4339999999999999</v>
      </c>
      <c r="F4355" s="644">
        <f t="shared" si="140"/>
        <v>1.391</v>
      </c>
      <c r="G4355" s="748" t="s">
        <v>280</v>
      </c>
      <c r="H4355" s="1337">
        <v>0.05</v>
      </c>
      <c r="I4355" s="338"/>
    </row>
    <row r="4356" spans="2:9">
      <c r="B4356" s="651" t="s">
        <v>32</v>
      </c>
      <c r="C4356" s="1356">
        <v>8745</v>
      </c>
      <c r="D4356" s="747" t="str">
        <f t="shared" si="139"/>
        <v>MD8745</v>
      </c>
      <c r="E4356" s="1336">
        <v>0.82799999999999996</v>
      </c>
      <c r="F4356" s="644">
        <f t="shared" si="140"/>
        <v>0.84499999999999997</v>
      </c>
      <c r="G4356" s="748" t="s">
        <v>280</v>
      </c>
      <c r="H4356" s="1337">
        <v>0.33</v>
      </c>
      <c r="I4356" s="338"/>
    </row>
    <row r="4357" spans="2:9">
      <c r="B4357" s="651" t="s">
        <v>32</v>
      </c>
      <c r="C4357" s="1356">
        <v>8748</v>
      </c>
      <c r="D4357" s="747" t="str">
        <f t="shared" si="139"/>
        <v>MD8748</v>
      </c>
      <c r="E4357" s="1336">
        <v>1.292</v>
      </c>
      <c r="F4357" s="644">
        <f t="shared" si="140"/>
        <v>1.2629999999999999</v>
      </c>
      <c r="G4357" s="748" t="s">
        <v>280</v>
      </c>
      <c r="H4357" s="1337">
        <v>0.06</v>
      </c>
      <c r="I4357" s="338"/>
    </row>
    <row r="4358" spans="2:9">
      <c r="B4358" s="651" t="s">
        <v>32</v>
      </c>
      <c r="C4358" s="1356">
        <v>8755</v>
      </c>
      <c r="D4358" s="747" t="str">
        <f t="shared" si="139"/>
        <v>MD8755</v>
      </c>
      <c r="E4358" s="1336">
        <v>1.0049999999999999</v>
      </c>
      <c r="F4358" s="644">
        <f t="shared" si="140"/>
        <v>1.0049999999999999</v>
      </c>
      <c r="G4358" s="748" t="s">
        <v>280</v>
      </c>
      <c r="H4358" s="1337">
        <v>0.05</v>
      </c>
      <c r="I4358" s="338"/>
    </row>
    <row r="4359" spans="2:9">
      <c r="B4359" s="651" t="s">
        <v>32</v>
      </c>
      <c r="C4359" s="1356">
        <v>8799</v>
      </c>
      <c r="D4359" s="747" t="str">
        <f t="shared" si="139"/>
        <v>MD8799</v>
      </c>
      <c r="E4359" s="1336">
        <v>1.0209999999999999</v>
      </c>
      <c r="F4359" s="644">
        <f t="shared" si="140"/>
        <v>1.0189999999999999</v>
      </c>
      <c r="G4359" s="748" t="s">
        <v>280</v>
      </c>
      <c r="H4359" s="1337">
        <v>0.05</v>
      </c>
      <c r="I4359" s="338"/>
    </row>
    <row r="4360" spans="2:9">
      <c r="B4360" s="651" t="s">
        <v>32</v>
      </c>
      <c r="C4360" s="1356">
        <v>8800</v>
      </c>
      <c r="D4360" s="747" t="str">
        <f t="shared" si="139"/>
        <v>MD8800</v>
      </c>
      <c r="E4360" s="1336">
        <v>1.028</v>
      </c>
      <c r="F4360" s="644">
        <f t="shared" si="140"/>
        <v>1.0249999999999999</v>
      </c>
      <c r="G4360" s="748" t="s">
        <v>280</v>
      </c>
      <c r="H4360" s="1337">
        <v>0.12</v>
      </c>
      <c r="I4360" s="338"/>
    </row>
    <row r="4361" spans="2:9">
      <c r="B4361" s="651" t="s">
        <v>32</v>
      </c>
      <c r="C4361" s="1356">
        <v>8803</v>
      </c>
      <c r="D4361" s="747" t="str">
        <f t="shared" si="139"/>
        <v>MD8803</v>
      </c>
      <c r="E4361" s="1336">
        <v>0.97099999999999997</v>
      </c>
      <c r="F4361" s="644">
        <f t="shared" si="140"/>
        <v>0.97399999999999998</v>
      </c>
      <c r="G4361" s="748" t="s">
        <v>280</v>
      </c>
      <c r="H4361" s="1337">
        <v>0.05</v>
      </c>
      <c r="I4361" s="338"/>
    </row>
    <row r="4362" spans="2:9">
      <c r="B4362" s="651" t="s">
        <v>32</v>
      </c>
      <c r="C4362" s="1356">
        <v>8805</v>
      </c>
      <c r="D4362" s="747" t="str">
        <f t="shared" si="139"/>
        <v>MD8805</v>
      </c>
      <c r="E4362" s="1336">
        <v>1.0289999999999999</v>
      </c>
      <c r="F4362" s="644">
        <f t="shared" si="140"/>
        <v>1.026</v>
      </c>
      <c r="G4362" s="748" t="s">
        <v>280</v>
      </c>
      <c r="H4362" s="1337">
        <v>0.61</v>
      </c>
      <c r="I4362" s="338"/>
    </row>
    <row r="4363" spans="2:9">
      <c r="B4363" s="651" t="s">
        <v>32</v>
      </c>
      <c r="C4363" s="1356">
        <v>8810</v>
      </c>
      <c r="D4363" s="747" t="str">
        <f t="shared" ref="D4363:D4426" si="141">B4363&amp;TEXT(C4363,"0000")</f>
        <v>MD8810</v>
      </c>
      <c r="E4363" s="1336">
        <v>1.0229999999999999</v>
      </c>
      <c r="F4363" s="644">
        <f t="shared" ref="F4363:F4426" si="142">IF(E4363="NA","NA",ROUND((E4363-1)*0.9+1,3))</f>
        <v>1.0209999999999999</v>
      </c>
      <c r="G4363" s="748" t="s">
        <v>280</v>
      </c>
      <c r="H4363" s="1337">
        <v>0.05</v>
      </c>
      <c r="I4363" s="338"/>
    </row>
    <row r="4364" spans="2:9">
      <c r="B4364" s="651" t="s">
        <v>32</v>
      </c>
      <c r="C4364" s="1356">
        <v>8814</v>
      </c>
      <c r="D4364" s="747" t="str">
        <f t="shared" si="141"/>
        <v>MD8814</v>
      </c>
      <c r="E4364" s="1336">
        <v>0.68200000000000005</v>
      </c>
      <c r="F4364" s="644">
        <f t="shared" si="142"/>
        <v>0.71399999999999997</v>
      </c>
      <c r="G4364" s="748" t="s">
        <v>280</v>
      </c>
      <c r="H4364" s="1337">
        <v>7.0000000000000007E-2</v>
      </c>
      <c r="I4364" s="338"/>
    </row>
    <row r="4365" spans="2:9">
      <c r="B4365" s="651" t="s">
        <v>32</v>
      </c>
      <c r="C4365" s="1356">
        <v>8815</v>
      </c>
      <c r="D4365" s="747" t="str">
        <f t="shared" si="141"/>
        <v>MD8815</v>
      </c>
      <c r="E4365" s="1336">
        <v>0.68200000000000005</v>
      </c>
      <c r="F4365" s="644">
        <f t="shared" si="142"/>
        <v>0.71399999999999997</v>
      </c>
      <c r="G4365" s="748" t="s">
        <v>280</v>
      </c>
      <c r="H4365" s="1337">
        <v>7.0000000000000007E-2</v>
      </c>
      <c r="I4365" s="338"/>
    </row>
    <row r="4366" spans="2:9">
      <c r="B4366" s="651" t="s">
        <v>32</v>
      </c>
      <c r="C4366" s="1356">
        <v>8820</v>
      </c>
      <c r="D4366" s="747" t="str">
        <f t="shared" si="141"/>
        <v>MD8820</v>
      </c>
      <c r="E4366" s="1336">
        <v>1.1439999999999999</v>
      </c>
      <c r="F4366" s="644">
        <f t="shared" si="142"/>
        <v>1.1299999999999999</v>
      </c>
      <c r="G4366" s="748" t="s">
        <v>280</v>
      </c>
      <c r="H4366" s="1337">
        <v>0.05</v>
      </c>
      <c r="I4366" s="338"/>
    </row>
    <row r="4367" spans="2:9">
      <c r="B4367" s="651" t="s">
        <v>32</v>
      </c>
      <c r="C4367" s="1356">
        <v>8824</v>
      </c>
      <c r="D4367" s="747" t="str">
        <f t="shared" si="141"/>
        <v>MD8824</v>
      </c>
      <c r="E4367" s="1336">
        <v>0.67100000000000004</v>
      </c>
      <c r="F4367" s="644">
        <f t="shared" si="142"/>
        <v>0.70399999999999996</v>
      </c>
      <c r="G4367" s="748" t="s">
        <v>280</v>
      </c>
      <c r="H4367" s="1337">
        <v>0.62</v>
      </c>
      <c r="I4367" s="338"/>
    </row>
    <row r="4368" spans="2:9">
      <c r="B4368" s="651" t="s">
        <v>32</v>
      </c>
      <c r="C4368" s="1356">
        <v>8826</v>
      </c>
      <c r="D4368" s="747" t="str">
        <f t="shared" si="141"/>
        <v>MD8826</v>
      </c>
      <c r="E4368" s="1336">
        <v>0.745</v>
      </c>
      <c r="F4368" s="644">
        <f t="shared" si="142"/>
        <v>0.77100000000000002</v>
      </c>
      <c r="G4368" s="748" t="s">
        <v>280</v>
      </c>
      <c r="H4368" s="1337">
        <v>0.53</v>
      </c>
      <c r="I4368" s="338"/>
    </row>
    <row r="4369" spans="2:9">
      <c r="B4369" s="651" t="s">
        <v>32</v>
      </c>
      <c r="C4369" s="1356">
        <v>8831</v>
      </c>
      <c r="D4369" s="747" t="str">
        <f t="shared" si="141"/>
        <v>MD8831</v>
      </c>
      <c r="E4369" s="1336">
        <v>0.63100000000000001</v>
      </c>
      <c r="F4369" s="644">
        <f t="shared" si="142"/>
        <v>0.66800000000000004</v>
      </c>
      <c r="G4369" s="748" t="s">
        <v>280</v>
      </c>
      <c r="H4369" s="1337">
        <v>0.28999999999999998</v>
      </c>
      <c r="I4369" s="338"/>
    </row>
    <row r="4370" spans="2:9">
      <c r="B4370" s="651" t="s">
        <v>32</v>
      </c>
      <c r="C4370" s="1356">
        <v>8832</v>
      </c>
      <c r="D4370" s="747" t="str">
        <f t="shared" si="141"/>
        <v>MD8832</v>
      </c>
      <c r="E4370" s="1336">
        <v>1.0089999999999999</v>
      </c>
      <c r="F4370" s="644">
        <f t="shared" si="142"/>
        <v>1.008</v>
      </c>
      <c r="G4370" s="748" t="s">
        <v>280</v>
      </c>
      <c r="H4370" s="1337">
        <v>0.05</v>
      </c>
      <c r="I4370" s="338"/>
    </row>
    <row r="4371" spans="2:9">
      <c r="B4371" s="651" t="s">
        <v>32</v>
      </c>
      <c r="C4371" s="1356">
        <v>8833</v>
      </c>
      <c r="D4371" s="747" t="str">
        <f t="shared" si="141"/>
        <v>MD8833</v>
      </c>
      <c r="E4371" s="1336">
        <v>0.84899999999999998</v>
      </c>
      <c r="F4371" s="644">
        <f t="shared" si="142"/>
        <v>0.86399999999999999</v>
      </c>
      <c r="G4371" s="748" t="s">
        <v>280</v>
      </c>
      <c r="H4371" s="1337">
        <v>0.13</v>
      </c>
      <c r="I4371" s="338"/>
    </row>
    <row r="4372" spans="2:9">
      <c r="B4372" s="651" t="s">
        <v>32</v>
      </c>
      <c r="C4372" s="1356">
        <v>8835</v>
      </c>
      <c r="D4372" s="747" t="str">
        <f t="shared" si="141"/>
        <v>MD8835</v>
      </c>
      <c r="E4372" s="1336">
        <v>0.79200000000000004</v>
      </c>
      <c r="F4372" s="644">
        <f t="shared" si="142"/>
        <v>0.81299999999999994</v>
      </c>
      <c r="G4372" s="748" t="s">
        <v>280</v>
      </c>
      <c r="H4372" s="1337">
        <v>0.28999999999999998</v>
      </c>
      <c r="I4372" s="338"/>
    </row>
    <row r="4373" spans="2:9">
      <c r="B4373" s="651" t="s">
        <v>32</v>
      </c>
      <c r="C4373" s="1356">
        <v>8842</v>
      </c>
      <c r="D4373" s="747" t="str">
        <f t="shared" si="141"/>
        <v>MD8842</v>
      </c>
      <c r="E4373" s="1336">
        <v>0.64500000000000002</v>
      </c>
      <c r="F4373" s="644">
        <f t="shared" si="142"/>
        <v>0.68100000000000005</v>
      </c>
      <c r="G4373" s="748" t="s">
        <v>280</v>
      </c>
      <c r="H4373" s="1337">
        <v>0.72</v>
      </c>
      <c r="I4373" s="338"/>
    </row>
    <row r="4374" spans="2:9">
      <c r="B4374" s="651" t="s">
        <v>32</v>
      </c>
      <c r="C4374" s="1356">
        <v>8855</v>
      </c>
      <c r="D4374" s="747" t="str">
        <f t="shared" si="141"/>
        <v>MD8855</v>
      </c>
      <c r="E4374" s="1336">
        <v>0.91</v>
      </c>
      <c r="F4374" s="644">
        <f t="shared" si="142"/>
        <v>0.91900000000000004</v>
      </c>
      <c r="G4374" s="748" t="s">
        <v>280</v>
      </c>
      <c r="H4374" s="1337">
        <v>0.05</v>
      </c>
      <c r="I4374" s="338"/>
    </row>
    <row r="4375" spans="2:9">
      <c r="B4375" s="651" t="s">
        <v>32</v>
      </c>
      <c r="C4375" s="1356">
        <v>8856</v>
      </c>
      <c r="D4375" s="747" t="str">
        <f t="shared" si="141"/>
        <v>MD8856</v>
      </c>
      <c r="E4375" s="1336">
        <v>1.0329999999999999</v>
      </c>
      <c r="F4375" s="644">
        <f t="shared" si="142"/>
        <v>1.03</v>
      </c>
      <c r="G4375" s="748" t="s">
        <v>280</v>
      </c>
      <c r="H4375" s="1337">
        <v>0.05</v>
      </c>
      <c r="I4375" s="338"/>
    </row>
    <row r="4376" spans="2:9">
      <c r="B4376" s="651" t="s">
        <v>32</v>
      </c>
      <c r="C4376" s="1356">
        <v>8864</v>
      </c>
      <c r="D4376" s="747" t="str">
        <f t="shared" si="141"/>
        <v>MD8864</v>
      </c>
      <c r="E4376" s="1336">
        <v>0.68500000000000005</v>
      </c>
      <c r="F4376" s="644">
        <f t="shared" si="142"/>
        <v>0.71699999999999997</v>
      </c>
      <c r="G4376" s="748" t="s">
        <v>280</v>
      </c>
      <c r="H4376" s="1337">
        <v>0.43</v>
      </c>
      <c r="I4376" s="338"/>
    </row>
    <row r="4377" spans="2:9">
      <c r="B4377" s="651" t="s">
        <v>32</v>
      </c>
      <c r="C4377" s="1356">
        <v>8868</v>
      </c>
      <c r="D4377" s="747" t="str">
        <f t="shared" si="141"/>
        <v>MD8868</v>
      </c>
      <c r="E4377" s="1336">
        <v>0.88600000000000001</v>
      </c>
      <c r="F4377" s="644">
        <f t="shared" si="142"/>
        <v>0.89700000000000002</v>
      </c>
      <c r="G4377" s="748" t="s">
        <v>280</v>
      </c>
      <c r="H4377" s="1337">
        <v>0.05</v>
      </c>
      <c r="I4377" s="338"/>
    </row>
    <row r="4378" spans="2:9">
      <c r="B4378" s="651" t="s">
        <v>32</v>
      </c>
      <c r="C4378" s="1356">
        <v>8869</v>
      </c>
      <c r="D4378" s="747" t="str">
        <f t="shared" si="141"/>
        <v>MD8869</v>
      </c>
      <c r="E4378" s="1336">
        <v>0.67100000000000004</v>
      </c>
      <c r="F4378" s="644">
        <f t="shared" si="142"/>
        <v>0.70399999999999996</v>
      </c>
      <c r="G4378" s="748" t="s">
        <v>280</v>
      </c>
      <c r="H4378" s="1337">
        <v>0.14000000000000001</v>
      </c>
      <c r="I4378" s="338"/>
    </row>
    <row r="4379" spans="2:9">
      <c r="B4379" s="651" t="s">
        <v>32</v>
      </c>
      <c r="C4379" s="1356">
        <v>8871</v>
      </c>
      <c r="D4379" s="747" t="str">
        <f t="shared" si="141"/>
        <v>MD8871</v>
      </c>
      <c r="E4379" s="1336">
        <v>1.1359999999999999</v>
      </c>
      <c r="F4379" s="644">
        <f t="shared" si="142"/>
        <v>1.1220000000000001</v>
      </c>
      <c r="G4379" s="748" t="s">
        <v>280</v>
      </c>
      <c r="H4379" s="1337">
        <v>0.05</v>
      </c>
      <c r="I4379" s="338"/>
    </row>
    <row r="4380" spans="2:9">
      <c r="B4380" s="651" t="s">
        <v>32</v>
      </c>
      <c r="C4380" s="1356">
        <v>8901</v>
      </c>
      <c r="D4380" s="747" t="str">
        <f t="shared" si="141"/>
        <v>MD8901</v>
      </c>
      <c r="E4380" s="1336">
        <v>1.0069999999999999</v>
      </c>
      <c r="F4380" s="644">
        <f t="shared" si="142"/>
        <v>1.006</v>
      </c>
      <c r="G4380" s="748" t="s">
        <v>280</v>
      </c>
      <c r="H4380" s="1337">
        <v>0.05</v>
      </c>
      <c r="I4380" s="338"/>
    </row>
    <row r="4381" spans="2:9">
      <c r="B4381" s="651" t="s">
        <v>32</v>
      </c>
      <c r="C4381" s="1356">
        <v>9012</v>
      </c>
      <c r="D4381" s="747" t="str">
        <f t="shared" si="141"/>
        <v>MD9012</v>
      </c>
      <c r="E4381" s="1336">
        <v>1.087</v>
      </c>
      <c r="F4381" s="644">
        <f t="shared" si="142"/>
        <v>1.0780000000000001</v>
      </c>
      <c r="G4381" s="748" t="s">
        <v>280</v>
      </c>
      <c r="H4381" s="1337">
        <v>0.11</v>
      </c>
      <c r="I4381" s="338"/>
    </row>
    <row r="4382" spans="2:9">
      <c r="B4382" s="651" t="s">
        <v>32</v>
      </c>
      <c r="C4382" s="1356">
        <v>9014</v>
      </c>
      <c r="D4382" s="747" t="str">
        <f t="shared" si="141"/>
        <v>MD9014</v>
      </c>
      <c r="E4382" s="1336">
        <v>0.89200000000000002</v>
      </c>
      <c r="F4382" s="644">
        <f t="shared" si="142"/>
        <v>0.90300000000000002</v>
      </c>
      <c r="G4382" s="748" t="s">
        <v>280</v>
      </c>
      <c r="H4382" s="1337">
        <v>0.48</v>
      </c>
      <c r="I4382" s="338"/>
    </row>
    <row r="4383" spans="2:9">
      <c r="B4383" s="651" t="s">
        <v>32</v>
      </c>
      <c r="C4383" s="1356">
        <v>9015</v>
      </c>
      <c r="D4383" s="747" t="str">
        <f t="shared" si="141"/>
        <v>MD9015</v>
      </c>
      <c r="E4383" s="1336">
        <v>1.06</v>
      </c>
      <c r="F4383" s="644">
        <f t="shared" si="142"/>
        <v>1.054</v>
      </c>
      <c r="G4383" s="748" t="s">
        <v>280</v>
      </c>
      <c r="H4383" s="1337">
        <v>0.44</v>
      </c>
      <c r="I4383" s="338"/>
    </row>
    <row r="4384" spans="2:9">
      <c r="B4384" s="651" t="s">
        <v>32</v>
      </c>
      <c r="C4384" s="1356">
        <v>9016</v>
      </c>
      <c r="D4384" s="747" t="str">
        <f t="shared" si="141"/>
        <v>MD9016</v>
      </c>
      <c r="E4384" s="1336">
        <v>0.82699999999999996</v>
      </c>
      <c r="F4384" s="644">
        <f t="shared" si="142"/>
        <v>0.84399999999999997</v>
      </c>
      <c r="G4384" s="748" t="s">
        <v>280</v>
      </c>
      <c r="H4384" s="1337">
        <v>0.34</v>
      </c>
      <c r="I4384" s="338"/>
    </row>
    <row r="4385" spans="2:9">
      <c r="B4385" s="651" t="s">
        <v>32</v>
      </c>
      <c r="C4385" s="1356">
        <v>9019</v>
      </c>
      <c r="D4385" s="747" t="str">
        <f t="shared" si="141"/>
        <v>MD9019</v>
      </c>
      <c r="E4385" s="1336">
        <v>1.244</v>
      </c>
      <c r="F4385" s="644">
        <f t="shared" si="142"/>
        <v>1.22</v>
      </c>
      <c r="G4385" s="748" t="s">
        <v>280</v>
      </c>
      <c r="H4385" s="1337">
        <v>0.11</v>
      </c>
      <c r="I4385" s="338"/>
    </row>
    <row r="4386" spans="2:9">
      <c r="B4386" s="651" t="s">
        <v>32</v>
      </c>
      <c r="C4386" s="1356">
        <v>9033</v>
      </c>
      <c r="D4386" s="747" t="str">
        <f t="shared" si="141"/>
        <v>MD9033</v>
      </c>
      <c r="E4386" s="1336">
        <v>0.85499999999999998</v>
      </c>
      <c r="F4386" s="644">
        <f t="shared" si="142"/>
        <v>0.87</v>
      </c>
      <c r="G4386" s="748" t="s">
        <v>280</v>
      </c>
      <c r="H4386" s="1337">
        <v>0.33</v>
      </c>
      <c r="I4386" s="338"/>
    </row>
    <row r="4387" spans="2:9">
      <c r="B4387" s="651" t="s">
        <v>32</v>
      </c>
      <c r="C4387" s="1356">
        <v>9040</v>
      </c>
      <c r="D4387" s="747" t="str">
        <f t="shared" si="141"/>
        <v>MD9040</v>
      </c>
      <c r="E4387" s="1336">
        <v>0.72899999999999998</v>
      </c>
      <c r="F4387" s="644">
        <f t="shared" si="142"/>
        <v>0.75600000000000001</v>
      </c>
      <c r="G4387" s="748" t="s">
        <v>280</v>
      </c>
      <c r="H4387" s="1337">
        <v>0.48</v>
      </c>
      <c r="I4387" s="338"/>
    </row>
    <row r="4388" spans="2:9">
      <c r="B4388" s="651" t="s">
        <v>32</v>
      </c>
      <c r="C4388" s="1356">
        <v>9052</v>
      </c>
      <c r="D4388" s="747" t="str">
        <f t="shared" si="141"/>
        <v>MD9052</v>
      </c>
      <c r="E4388" s="1336">
        <v>0.69099999999999995</v>
      </c>
      <c r="F4388" s="644">
        <f t="shared" si="142"/>
        <v>0.72199999999999998</v>
      </c>
      <c r="G4388" s="748" t="s">
        <v>280</v>
      </c>
      <c r="H4388" s="1337">
        <v>0.41</v>
      </c>
      <c r="I4388" s="338"/>
    </row>
    <row r="4389" spans="2:9">
      <c r="B4389" s="651" t="s">
        <v>32</v>
      </c>
      <c r="C4389" s="1356">
        <v>9058</v>
      </c>
      <c r="D4389" s="747" t="str">
        <f t="shared" si="141"/>
        <v>MD9058</v>
      </c>
      <c r="E4389" s="1336">
        <v>0.68500000000000005</v>
      </c>
      <c r="F4389" s="644">
        <f t="shared" si="142"/>
        <v>0.71699999999999997</v>
      </c>
      <c r="G4389" s="748" t="s">
        <v>280</v>
      </c>
      <c r="H4389" s="1337">
        <v>0.43</v>
      </c>
      <c r="I4389" s="338"/>
    </row>
    <row r="4390" spans="2:9">
      <c r="B4390" s="651" t="s">
        <v>32</v>
      </c>
      <c r="C4390" s="1356">
        <v>9060</v>
      </c>
      <c r="D4390" s="747" t="str">
        <f t="shared" si="141"/>
        <v>MD9060</v>
      </c>
      <c r="E4390" s="1336">
        <v>0.66100000000000003</v>
      </c>
      <c r="F4390" s="644">
        <f t="shared" si="142"/>
        <v>0.69499999999999995</v>
      </c>
      <c r="G4390" s="748" t="s">
        <v>280</v>
      </c>
      <c r="H4390" s="1337">
        <v>0.28999999999999998</v>
      </c>
      <c r="I4390" s="338"/>
    </row>
    <row r="4391" spans="2:9">
      <c r="B4391" s="651" t="s">
        <v>32</v>
      </c>
      <c r="C4391" s="1356">
        <v>9061</v>
      </c>
      <c r="D4391" s="747" t="str">
        <f t="shared" si="141"/>
        <v>MD9061</v>
      </c>
      <c r="E4391" s="1336">
        <v>0.84599999999999997</v>
      </c>
      <c r="F4391" s="644">
        <f t="shared" si="142"/>
        <v>0.86099999999999999</v>
      </c>
      <c r="G4391" s="748" t="s">
        <v>280</v>
      </c>
      <c r="H4391" s="1337">
        <v>0.28999999999999998</v>
      </c>
      <c r="I4391" s="338"/>
    </row>
    <row r="4392" spans="2:9">
      <c r="B4392" s="651" t="s">
        <v>32</v>
      </c>
      <c r="C4392" s="1356">
        <v>9063</v>
      </c>
      <c r="D4392" s="747" t="str">
        <f t="shared" si="141"/>
        <v>MD9063</v>
      </c>
      <c r="E4392" s="1336">
        <v>0.68899999999999995</v>
      </c>
      <c r="F4392" s="644">
        <f t="shared" si="142"/>
        <v>0.72</v>
      </c>
      <c r="G4392" s="748" t="s">
        <v>280</v>
      </c>
      <c r="H4392" s="1337">
        <v>0.21</v>
      </c>
      <c r="I4392" s="338"/>
    </row>
    <row r="4393" spans="2:9">
      <c r="B4393" s="651" t="s">
        <v>32</v>
      </c>
      <c r="C4393" s="1356">
        <v>9077</v>
      </c>
      <c r="D4393" s="747" t="str">
        <f t="shared" si="141"/>
        <v>MD9077</v>
      </c>
      <c r="E4393" s="1336">
        <v>0.68200000000000005</v>
      </c>
      <c r="F4393" s="644">
        <f t="shared" si="142"/>
        <v>0.71399999999999997</v>
      </c>
      <c r="G4393" s="748" t="s">
        <v>280</v>
      </c>
      <c r="H4393" s="1337">
        <v>7.0000000000000007E-2</v>
      </c>
      <c r="I4393" s="338"/>
    </row>
    <row r="4394" spans="2:9">
      <c r="B4394" s="651" t="s">
        <v>32</v>
      </c>
      <c r="C4394" s="1356">
        <v>9082</v>
      </c>
      <c r="D4394" s="747" t="str">
        <f t="shared" si="141"/>
        <v>MD9082</v>
      </c>
      <c r="E4394" s="1336">
        <v>0.67700000000000005</v>
      </c>
      <c r="F4394" s="644">
        <f t="shared" si="142"/>
        <v>0.70899999999999996</v>
      </c>
      <c r="G4394" s="748" t="s">
        <v>280</v>
      </c>
      <c r="H4394" s="1337">
        <v>0.28999999999999998</v>
      </c>
      <c r="I4394" s="338"/>
    </row>
    <row r="4395" spans="2:9">
      <c r="B4395" s="651" t="s">
        <v>32</v>
      </c>
      <c r="C4395" s="1356">
        <v>9083</v>
      </c>
      <c r="D4395" s="747" t="str">
        <f t="shared" si="141"/>
        <v>MD9083</v>
      </c>
      <c r="E4395" s="1336">
        <v>0.69099999999999995</v>
      </c>
      <c r="F4395" s="644">
        <f t="shared" si="142"/>
        <v>0.72199999999999998</v>
      </c>
      <c r="G4395" s="748" t="s">
        <v>280</v>
      </c>
      <c r="H4395" s="1337">
        <v>0.32</v>
      </c>
      <c r="I4395" s="338"/>
    </row>
    <row r="4396" spans="2:9">
      <c r="B4396" s="651" t="s">
        <v>32</v>
      </c>
      <c r="C4396" s="1356">
        <v>9084</v>
      </c>
      <c r="D4396" s="747" t="str">
        <f t="shared" si="141"/>
        <v>MD9084</v>
      </c>
      <c r="E4396" s="1336">
        <v>0.87</v>
      </c>
      <c r="F4396" s="644">
        <f t="shared" si="142"/>
        <v>0.88300000000000001</v>
      </c>
      <c r="G4396" s="748" t="s">
        <v>280</v>
      </c>
      <c r="H4396" s="1337">
        <v>0.3</v>
      </c>
      <c r="I4396" s="338"/>
    </row>
    <row r="4397" spans="2:9">
      <c r="B4397" s="651" t="s">
        <v>32</v>
      </c>
      <c r="C4397" s="1356">
        <v>9088</v>
      </c>
      <c r="D4397" s="747" t="str">
        <f t="shared" si="141"/>
        <v>MD9088</v>
      </c>
      <c r="E4397" s="1336">
        <v>1.597</v>
      </c>
      <c r="F4397" s="644">
        <f t="shared" si="142"/>
        <v>1.5369999999999999</v>
      </c>
      <c r="G4397" s="748" t="s">
        <v>280</v>
      </c>
      <c r="H4397" s="1337">
        <v>0.49</v>
      </c>
      <c r="I4397" s="338"/>
    </row>
    <row r="4398" spans="2:9">
      <c r="B4398" s="651" t="s">
        <v>32</v>
      </c>
      <c r="C4398" s="1356">
        <v>9089</v>
      </c>
      <c r="D4398" s="747" t="str">
        <f t="shared" si="141"/>
        <v>MD9089</v>
      </c>
      <c r="E4398" s="1336">
        <v>0.83399999999999996</v>
      </c>
      <c r="F4398" s="644">
        <f t="shared" si="142"/>
        <v>0.85099999999999998</v>
      </c>
      <c r="G4398" s="748" t="s">
        <v>280</v>
      </c>
      <c r="H4398" s="1337">
        <v>0.33</v>
      </c>
      <c r="I4398" s="338"/>
    </row>
    <row r="4399" spans="2:9">
      <c r="B4399" s="651" t="s">
        <v>32</v>
      </c>
      <c r="C4399" s="1356">
        <v>9093</v>
      </c>
      <c r="D4399" s="747" t="str">
        <f t="shared" si="141"/>
        <v>MD9093</v>
      </c>
      <c r="E4399" s="1336">
        <v>0.80900000000000005</v>
      </c>
      <c r="F4399" s="644">
        <f t="shared" si="142"/>
        <v>0.82799999999999996</v>
      </c>
      <c r="G4399" s="748" t="s">
        <v>280</v>
      </c>
      <c r="H4399" s="1337">
        <v>0.31</v>
      </c>
      <c r="I4399" s="338"/>
    </row>
    <row r="4400" spans="2:9">
      <c r="B4400" s="651" t="s">
        <v>32</v>
      </c>
      <c r="C4400" s="1356">
        <v>9101</v>
      </c>
      <c r="D4400" s="747" t="str">
        <f t="shared" si="141"/>
        <v>MD9101</v>
      </c>
      <c r="E4400" s="1336">
        <v>0.79100000000000004</v>
      </c>
      <c r="F4400" s="644">
        <f t="shared" si="142"/>
        <v>0.81200000000000006</v>
      </c>
      <c r="G4400" s="748" t="s">
        <v>280</v>
      </c>
      <c r="H4400" s="1337">
        <v>0.39</v>
      </c>
      <c r="I4400" s="338"/>
    </row>
    <row r="4401" spans="2:9">
      <c r="B4401" s="651" t="s">
        <v>32</v>
      </c>
      <c r="C4401" s="1356">
        <v>9102</v>
      </c>
      <c r="D4401" s="747" t="str">
        <f t="shared" si="141"/>
        <v>MD9102</v>
      </c>
      <c r="E4401" s="1336">
        <v>0.83</v>
      </c>
      <c r="F4401" s="644">
        <f t="shared" si="142"/>
        <v>0.84699999999999998</v>
      </c>
      <c r="G4401" s="748" t="s">
        <v>280</v>
      </c>
      <c r="H4401" s="1337">
        <v>0.38</v>
      </c>
      <c r="I4401" s="338"/>
    </row>
    <row r="4402" spans="2:9">
      <c r="B4402" s="651" t="s">
        <v>32</v>
      </c>
      <c r="C4402" s="1356">
        <v>9154</v>
      </c>
      <c r="D4402" s="747" t="str">
        <f t="shared" si="141"/>
        <v>MD9154</v>
      </c>
      <c r="E4402" s="1336">
        <v>0.94</v>
      </c>
      <c r="F4402" s="644">
        <f t="shared" si="142"/>
        <v>0.94599999999999995</v>
      </c>
      <c r="G4402" s="748" t="s">
        <v>280</v>
      </c>
      <c r="H4402" s="1337">
        <v>0.48</v>
      </c>
      <c r="I4402" s="338"/>
    </row>
    <row r="4403" spans="2:9">
      <c r="B4403" s="651" t="s">
        <v>32</v>
      </c>
      <c r="C4403" s="1356">
        <v>9156</v>
      </c>
      <c r="D4403" s="747" t="str">
        <f t="shared" si="141"/>
        <v>MD9156</v>
      </c>
      <c r="E4403" s="1336">
        <v>0.80400000000000005</v>
      </c>
      <c r="F4403" s="644">
        <f t="shared" si="142"/>
        <v>0.82399999999999995</v>
      </c>
      <c r="G4403" s="748" t="s">
        <v>280</v>
      </c>
      <c r="H4403" s="1337">
        <v>0.28000000000000003</v>
      </c>
      <c r="I4403" s="338"/>
    </row>
    <row r="4404" spans="2:9">
      <c r="B4404" s="651" t="s">
        <v>32</v>
      </c>
      <c r="C4404" s="1356">
        <v>9170</v>
      </c>
      <c r="D4404" s="747" t="str">
        <f t="shared" si="141"/>
        <v>MD9170</v>
      </c>
      <c r="E4404" s="1336">
        <v>0.76400000000000001</v>
      </c>
      <c r="F4404" s="644">
        <f t="shared" si="142"/>
        <v>0.78800000000000003</v>
      </c>
      <c r="G4404" s="748" t="s">
        <v>280</v>
      </c>
      <c r="H4404" s="1337">
        <v>0.47</v>
      </c>
      <c r="I4404" s="338"/>
    </row>
    <row r="4405" spans="2:9">
      <c r="B4405" s="651" t="s">
        <v>32</v>
      </c>
      <c r="C4405" s="1356">
        <v>9178</v>
      </c>
      <c r="D4405" s="747" t="str">
        <f t="shared" si="141"/>
        <v>MD9178</v>
      </c>
      <c r="E4405" s="1336">
        <v>1.004</v>
      </c>
      <c r="F4405" s="644">
        <f t="shared" si="142"/>
        <v>1.004</v>
      </c>
      <c r="G4405" s="748" t="s">
        <v>280</v>
      </c>
      <c r="H4405" s="1337">
        <v>0.64</v>
      </c>
      <c r="I4405" s="338"/>
    </row>
    <row r="4406" spans="2:9">
      <c r="B4406" s="651" t="s">
        <v>32</v>
      </c>
      <c r="C4406" s="1356">
        <v>9179</v>
      </c>
      <c r="D4406" s="747" t="str">
        <f t="shared" si="141"/>
        <v>MD9179</v>
      </c>
      <c r="E4406" s="1336">
        <v>1.0249999999999999</v>
      </c>
      <c r="F4406" s="644">
        <f t="shared" si="142"/>
        <v>1.0229999999999999</v>
      </c>
      <c r="G4406" s="748" t="s">
        <v>280</v>
      </c>
      <c r="H4406" s="1337">
        <v>0.81</v>
      </c>
      <c r="I4406" s="338"/>
    </row>
    <row r="4407" spans="2:9">
      <c r="B4407" s="651" t="s">
        <v>32</v>
      </c>
      <c r="C4407" s="1356">
        <v>9180</v>
      </c>
      <c r="D4407" s="747" t="str">
        <f t="shared" si="141"/>
        <v>MD9180</v>
      </c>
      <c r="E4407" s="1336">
        <v>1.0309999999999999</v>
      </c>
      <c r="F4407" s="644">
        <f t="shared" si="142"/>
        <v>1.028</v>
      </c>
      <c r="G4407" s="748" t="s">
        <v>280</v>
      </c>
      <c r="H4407" s="1337">
        <v>0.6</v>
      </c>
      <c r="I4407" s="338"/>
    </row>
    <row r="4408" spans="2:9">
      <c r="B4408" s="651" t="s">
        <v>32</v>
      </c>
      <c r="C4408" s="1356">
        <v>9182</v>
      </c>
      <c r="D4408" s="747" t="str">
        <f t="shared" si="141"/>
        <v>MD9182</v>
      </c>
      <c r="E4408" s="1336">
        <v>1.129</v>
      </c>
      <c r="F4408" s="644">
        <f t="shared" si="142"/>
        <v>1.1160000000000001</v>
      </c>
      <c r="G4408" s="748" t="s">
        <v>280</v>
      </c>
      <c r="H4408" s="1337">
        <v>0.55000000000000004</v>
      </c>
      <c r="I4408" s="338"/>
    </row>
    <row r="4409" spans="2:9">
      <c r="B4409" s="651" t="s">
        <v>32</v>
      </c>
      <c r="C4409" s="1356">
        <v>9186</v>
      </c>
      <c r="D4409" s="747" t="str">
        <f t="shared" si="141"/>
        <v>MD9186</v>
      </c>
      <c r="E4409" s="1336">
        <v>1.0569999999999999</v>
      </c>
      <c r="F4409" s="644">
        <f t="shared" si="142"/>
        <v>1.0509999999999999</v>
      </c>
      <c r="G4409" s="748" t="s">
        <v>280</v>
      </c>
      <c r="H4409" s="1337">
        <v>0.62</v>
      </c>
      <c r="I4409" s="338"/>
    </row>
    <row r="4410" spans="2:9">
      <c r="B4410" s="651" t="s">
        <v>32</v>
      </c>
      <c r="C4410" s="1356">
        <v>9220</v>
      </c>
      <c r="D4410" s="747" t="str">
        <f t="shared" si="141"/>
        <v>MD9220</v>
      </c>
      <c r="E4410" s="1336">
        <v>0.76800000000000002</v>
      </c>
      <c r="F4410" s="644">
        <f t="shared" si="142"/>
        <v>0.79100000000000004</v>
      </c>
      <c r="G4410" s="748" t="s">
        <v>280</v>
      </c>
      <c r="H4410" s="1337">
        <v>0.43</v>
      </c>
      <c r="I4410" s="338"/>
    </row>
    <row r="4411" spans="2:9">
      <c r="B4411" s="651" t="s">
        <v>32</v>
      </c>
      <c r="C4411" s="1356">
        <v>9402</v>
      </c>
      <c r="D4411" s="747" t="str">
        <f t="shared" si="141"/>
        <v>MD9402</v>
      </c>
      <c r="E4411" s="1336">
        <v>1.0580000000000001</v>
      </c>
      <c r="F4411" s="644">
        <f t="shared" si="142"/>
        <v>1.052</v>
      </c>
      <c r="G4411" s="748" t="s">
        <v>280</v>
      </c>
      <c r="H4411" s="1337">
        <v>0.67</v>
      </c>
      <c r="I4411" s="338"/>
    </row>
    <row r="4412" spans="2:9">
      <c r="B4412" s="651" t="s">
        <v>32</v>
      </c>
      <c r="C4412" s="1356">
        <v>9403</v>
      </c>
      <c r="D4412" s="747" t="str">
        <f t="shared" si="141"/>
        <v>MD9403</v>
      </c>
      <c r="E4412" s="1336">
        <v>1.151</v>
      </c>
      <c r="F4412" s="644">
        <f t="shared" si="142"/>
        <v>1.1359999999999999</v>
      </c>
      <c r="G4412" s="748" t="s">
        <v>280</v>
      </c>
      <c r="H4412" s="1337">
        <v>1.17</v>
      </c>
      <c r="I4412" s="338"/>
    </row>
    <row r="4413" spans="2:9">
      <c r="B4413" s="651" t="s">
        <v>32</v>
      </c>
      <c r="C4413" s="1356">
        <v>9410</v>
      </c>
      <c r="D4413" s="747" t="str">
        <f t="shared" si="141"/>
        <v>MD9410</v>
      </c>
      <c r="E4413" s="1336">
        <v>0.95799999999999996</v>
      </c>
      <c r="F4413" s="644">
        <f t="shared" si="142"/>
        <v>0.96199999999999997</v>
      </c>
      <c r="G4413" s="748" t="s">
        <v>280</v>
      </c>
      <c r="H4413" s="1337">
        <v>0.33</v>
      </c>
      <c r="I4413" s="338"/>
    </row>
    <row r="4414" spans="2:9">
      <c r="B4414" s="651" t="s">
        <v>32</v>
      </c>
      <c r="C4414" s="1356">
        <v>9501</v>
      </c>
      <c r="D4414" s="747" t="str">
        <f t="shared" si="141"/>
        <v>MD9501</v>
      </c>
      <c r="E4414" s="1336">
        <v>1.0369999999999999</v>
      </c>
      <c r="F4414" s="644">
        <f t="shared" si="142"/>
        <v>1.0329999999999999</v>
      </c>
      <c r="G4414" s="748" t="s">
        <v>280</v>
      </c>
      <c r="H4414" s="1337">
        <v>0.33</v>
      </c>
      <c r="I4414" s="338"/>
    </row>
    <row r="4415" spans="2:9">
      <c r="B4415" s="651" t="s">
        <v>32</v>
      </c>
      <c r="C4415" s="1356">
        <v>9505</v>
      </c>
      <c r="D4415" s="747" t="str">
        <f t="shared" si="141"/>
        <v>MD9505</v>
      </c>
      <c r="E4415" s="1336">
        <v>0.98399999999999999</v>
      </c>
      <c r="F4415" s="644">
        <f t="shared" si="142"/>
        <v>0.98599999999999999</v>
      </c>
      <c r="G4415" s="748" t="s">
        <v>280</v>
      </c>
      <c r="H4415" s="1337">
        <v>0.36</v>
      </c>
      <c r="I4415" s="338"/>
    </row>
    <row r="4416" spans="2:9">
      <c r="B4416" s="651" t="s">
        <v>32</v>
      </c>
      <c r="C4416" s="1356">
        <v>9516</v>
      </c>
      <c r="D4416" s="747" t="str">
        <f t="shared" si="141"/>
        <v>MD9516</v>
      </c>
      <c r="E4416" s="1336">
        <v>1.01</v>
      </c>
      <c r="F4416" s="644">
        <f t="shared" si="142"/>
        <v>1.0089999999999999</v>
      </c>
      <c r="G4416" s="748" t="s">
        <v>280</v>
      </c>
      <c r="H4416" s="1337">
        <v>0.3</v>
      </c>
      <c r="I4416" s="338"/>
    </row>
    <row r="4417" spans="1:9">
      <c r="B4417" s="651" t="s">
        <v>32</v>
      </c>
      <c r="C4417" s="1356">
        <v>9519</v>
      </c>
      <c r="D4417" s="747" t="str">
        <f t="shared" si="141"/>
        <v>MD9519</v>
      </c>
      <c r="E4417" s="1336">
        <v>0.85699999999999998</v>
      </c>
      <c r="F4417" s="644">
        <f t="shared" si="142"/>
        <v>0.871</v>
      </c>
      <c r="G4417" s="748" t="s">
        <v>280</v>
      </c>
      <c r="H4417" s="1337">
        <v>0.4</v>
      </c>
      <c r="I4417" s="338"/>
    </row>
    <row r="4418" spans="1:9">
      <c r="B4418" s="651" t="s">
        <v>32</v>
      </c>
      <c r="C4418" s="1356">
        <v>9521</v>
      </c>
      <c r="D4418" s="747" t="str">
        <f t="shared" si="141"/>
        <v>MD9521</v>
      </c>
      <c r="E4418" s="1336">
        <v>1.048</v>
      </c>
      <c r="F4418" s="644">
        <f t="shared" si="142"/>
        <v>1.0429999999999999</v>
      </c>
      <c r="G4418" s="748" t="s">
        <v>280</v>
      </c>
      <c r="H4418" s="1337">
        <v>0.37</v>
      </c>
      <c r="I4418" s="338"/>
    </row>
    <row r="4419" spans="1:9">
      <c r="B4419" s="651" t="s">
        <v>32</v>
      </c>
      <c r="C4419" s="1356">
        <v>9522</v>
      </c>
      <c r="D4419" s="747" t="str">
        <f t="shared" si="141"/>
        <v>MD9522</v>
      </c>
      <c r="E4419" s="1336">
        <v>0.96899999999999997</v>
      </c>
      <c r="F4419" s="644">
        <f t="shared" si="142"/>
        <v>0.97199999999999998</v>
      </c>
      <c r="G4419" s="748" t="s">
        <v>280</v>
      </c>
      <c r="H4419" s="1337">
        <v>0.35</v>
      </c>
      <c r="I4419" s="338"/>
    </row>
    <row r="4420" spans="1:9">
      <c r="B4420" s="651" t="s">
        <v>32</v>
      </c>
      <c r="C4420" s="1356">
        <v>9534</v>
      </c>
      <c r="D4420" s="747" t="str">
        <f t="shared" si="141"/>
        <v>MD9534</v>
      </c>
      <c r="E4420" s="1336">
        <v>1.4590000000000001</v>
      </c>
      <c r="F4420" s="644">
        <f t="shared" si="142"/>
        <v>1.413</v>
      </c>
      <c r="G4420" s="748" t="s">
        <v>280</v>
      </c>
      <c r="H4420" s="1337">
        <v>0.44</v>
      </c>
      <c r="I4420" s="338"/>
    </row>
    <row r="4421" spans="1:9">
      <c r="B4421" s="651" t="s">
        <v>32</v>
      </c>
      <c r="C4421" s="1356">
        <v>9554</v>
      </c>
      <c r="D4421" s="747" t="str">
        <f t="shared" si="141"/>
        <v>MD9554</v>
      </c>
      <c r="E4421" s="1336">
        <v>1.3340000000000001</v>
      </c>
      <c r="F4421" s="644">
        <f t="shared" si="142"/>
        <v>1.3009999999999999</v>
      </c>
      <c r="G4421" s="748" t="s">
        <v>280</v>
      </c>
      <c r="H4421" s="1337">
        <v>0.81</v>
      </c>
      <c r="I4421" s="338"/>
    </row>
    <row r="4422" spans="1:9">
      <c r="B4422" s="651" t="s">
        <v>32</v>
      </c>
      <c r="C4422" s="1356">
        <v>9586</v>
      </c>
      <c r="D4422" s="747" t="str">
        <f t="shared" si="141"/>
        <v>MD9586</v>
      </c>
      <c r="E4422" s="1336">
        <v>0.82299999999999995</v>
      </c>
      <c r="F4422" s="644">
        <f t="shared" si="142"/>
        <v>0.84099999999999997</v>
      </c>
      <c r="G4422" s="748" t="s">
        <v>280</v>
      </c>
      <c r="H4422" s="1337">
        <v>0.14000000000000001</v>
      </c>
      <c r="I4422" s="338"/>
    </row>
    <row r="4423" spans="1:9">
      <c r="B4423" s="651" t="s">
        <v>32</v>
      </c>
      <c r="C4423" s="1356">
        <v>9600</v>
      </c>
      <c r="D4423" s="747" t="str">
        <f t="shared" si="141"/>
        <v>MD9600</v>
      </c>
      <c r="E4423" s="1336">
        <v>0.55800000000000005</v>
      </c>
      <c r="F4423" s="644">
        <f t="shared" si="142"/>
        <v>0.60199999999999998</v>
      </c>
      <c r="G4423" s="748" t="s">
        <v>280</v>
      </c>
      <c r="H4423" s="1337">
        <v>0.17</v>
      </c>
      <c r="I4423" s="338"/>
    </row>
    <row r="4424" spans="1:9">
      <c r="B4424" s="651" t="s">
        <v>32</v>
      </c>
      <c r="C4424" s="1356">
        <v>9620</v>
      </c>
      <c r="D4424" s="747" t="str">
        <f t="shared" si="141"/>
        <v>MD9620</v>
      </c>
      <c r="E4424" s="1336">
        <v>0.91800000000000004</v>
      </c>
      <c r="F4424" s="644">
        <f t="shared" si="142"/>
        <v>0.92600000000000005</v>
      </c>
      <c r="G4424" s="748" t="s">
        <v>280</v>
      </c>
      <c r="H4424" s="1337">
        <v>0.25</v>
      </c>
      <c r="I4424" s="338"/>
    </row>
    <row r="4425" spans="1:9">
      <c r="A4425" s="651" t="s">
        <v>27</v>
      </c>
      <c r="B4425" s="651" t="s">
        <v>27</v>
      </c>
      <c r="C4425" s="1356">
        <v>5</v>
      </c>
      <c r="D4425" s="747" t="str">
        <f t="shared" si="141"/>
        <v>MI0005</v>
      </c>
      <c r="E4425" s="1336">
        <v>0.97299999999999998</v>
      </c>
      <c r="F4425" s="644">
        <f t="shared" si="142"/>
        <v>0.97599999999999998</v>
      </c>
      <c r="G4425" s="748" t="s">
        <v>280</v>
      </c>
      <c r="H4425" s="1337">
        <v>0.4</v>
      </c>
      <c r="I4425" s="338"/>
    </row>
    <row r="4426" spans="1:9">
      <c r="B4426" s="651" t="s">
        <v>27</v>
      </c>
      <c r="C4426" s="1356">
        <v>11</v>
      </c>
      <c r="D4426" s="747" t="str">
        <f t="shared" si="141"/>
        <v>MI0011</v>
      </c>
      <c r="E4426" s="1336">
        <v>1.091</v>
      </c>
      <c r="F4426" s="644">
        <f t="shared" si="142"/>
        <v>1.0820000000000001</v>
      </c>
      <c r="G4426" s="748" t="s">
        <v>280</v>
      </c>
      <c r="H4426" s="1337">
        <v>0.35</v>
      </c>
      <c r="I4426" s="338"/>
    </row>
    <row r="4427" spans="1:9">
      <c r="B4427" s="651" t="s">
        <v>27</v>
      </c>
      <c r="C4427" s="1356">
        <v>34</v>
      </c>
      <c r="D4427" s="747" t="str">
        <f t="shared" ref="D4427:D4490" si="143">B4427&amp;TEXT(C4427,"0000")</f>
        <v>MI0034</v>
      </c>
      <c r="E4427" s="1336">
        <v>0.76500000000000001</v>
      </c>
      <c r="F4427" s="644">
        <f t="shared" ref="F4427:F4490" si="144">IF(E4427="NA","NA",ROUND((E4427-1)*0.9+1,3))</f>
        <v>0.78900000000000003</v>
      </c>
      <c r="G4427" s="748" t="s">
        <v>280</v>
      </c>
      <c r="H4427" s="1337">
        <v>0.33</v>
      </c>
      <c r="I4427" s="338"/>
    </row>
    <row r="4428" spans="1:9">
      <c r="B4428" s="651" t="s">
        <v>27</v>
      </c>
      <c r="C4428" s="1356">
        <v>35</v>
      </c>
      <c r="D4428" s="747" t="str">
        <f t="shared" si="143"/>
        <v>MI0035</v>
      </c>
      <c r="E4428" s="1336">
        <v>0.93500000000000005</v>
      </c>
      <c r="F4428" s="644">
        <f t="shared" si="144"/>
        <v>0.94199999999999995</v>
      </c>
      <c r="G4428" s="748" t="s">
        <v>280</v>
      </c>
      <c r="H4428" s="1337">
        <v>0.28999999999999998</v>
      </c>
      <c r="I4428" s="338"/>
    </row>
    <row r="4429" spans="1:9">
      <c r="B4429" s="651" t="s">
        <v>27</v>
      </c>
      <c r="C4429" s="1356">
        <v>42</v>
      </c>
      <c r="D4429" s="747" t="str">
        <f t="shared" si="143"/>
        <v>MI0042</v>
      </c>
      <c r="E4429" s="1336">
        <v>0.95499999999999996</v>
      </c>
      <c r="F4429" s="644">
        <f t="shared" si="144"/>
        <v>0.96</v>
      </c>
      <c r="G4429" s="748" t="s">
        <v>280</v>
      </c>
      <c r="H4429" s="1337">
        <v>0.75</v>
      </c>
      <c r="I4429" s="338"/>
    </row>
    <row r="4430" spans="1:9">
      <c r="B4430" s="651" t="s">
        <v>27</v>
      </c>
      <c r="C4430" s="1356">
        <v>106</v>
      </c>
      <c r="D4430" s="747" t="str">
        <f t="shared" si="143"/>
        <v>MI0106</v>
      </c>
      <c r="E4430" s="1336">
        <v>1.294</v>
      </c>
      <c r="F4430" s="644">
        <f t="shared" si="144"/>
        <v>1.2649999999999999</v>
      </c>
      <c r="G4430" s="748" t="s">
        <v>280</v>
      </c>
      <c r="H4430" s="1337">
        <v>0.84</v>
      </c>
      <c r="I4430" s="338"/>
    </row>
    <row r="4431" spans="1:9">
      <c r="B4431" s="651" t="s">
        <v>27</v>
      </c>
      <c r="C4431" s="1356">
        <v>128</v>
      </c>
      <c r="D4431" s="747" t="str">
        <f t="shared" si="143"/>
        <v>MI0128</v>
      </c>
      <c r="E4431" s="1336">
        <v>0.96299999999999997</v>
      </c>
      <c r="F4431" s="644">
        <f t="shared" si="144"/>
        <v>0.96699999999999997</v>
      </c>
      <c r="G4431" s="748" t="s">
        <v>280</v>
      </c>
      <c r="H4431" s="1337">
        <v>0.32</v>
      </c>
      <c r="I4431" s="338"/>
    </row>
    <row r="4432" spans="1:9">
      <c r="B4432" s="651" t="s">
        <v>27</v>
      </c>
      <c r="C4432" s="1356">
        <v>129</v>
      </c>
      <c r="D4432" s="747" t="str">
        <f t="shared" si="143"/>
        <v>MI0129</v>
      </c>
      <c r="E4432" s="1336">
        <v>0.79100000000000004</v>
      </c>
      <c r="F4432" s="644">
        <f t="shared" si="144"/>
        <v>0.81200000000000006</v>
      </c>
      <c r="G4432" s="748" t="s">
        <v>280</v>
      </c>
      <c r="H4432" s="1337">
        <v>0.5</v>
      </c>
      <c r="I4432" s="338"/>
    </row>
    <row r="4433" spans="2:9">
      <c r="B4433" s="651" t="s">
        <v>27</v>
      </c>
      <c r="C4433" s="1356">
        <v>130</v>
      </c>
      <c r="D4433" s="747" t="str">
        <f t="shared" si="143"/>
        <v>MI0130</v>
      </c>
      <c r="E4433" s="1336">
        <v>0.82399999999999995</v>
      </c>
      <c r="F4433" s="644">
        <f t="shared" si="144"/>
        <v>0.84199999999999997</v>
      </c>
      <c r="G4433" s="748" t="s">
        <v>280</v>
      </c>
      <c r="H4433" s="1337">
        <v>0.33</v>
      </c>
      <c r="I4433" s="338"/>
    </row>
    <row r="4434" spans="2:9">
      <c r="B4434" s="651" t="s">
        <v>27</v>
      </c>
      <c r="C4434" s="1356">
        <v>141</v>
      </c>
      <c r="D4434" s="747" t="str">
        <f t="shared" si="143"/>
        <v>MI0141</v>
      </c>
      <c r="E4434" s="1336">
        <v>0.95799999999999996</v>
      </c>
      <c r="F4434" s="644">
        <f t="shared" si="144"/>
        <v>0.96199999999999997</v>
      </c>
      <c r="G4434" s="748" t="s">
        <v>280</v>
      </c>
      <c r="H4434" s="1337">
        <v>0.3</v>
      </c>
      <c r="I4434" s="338"/>
    </row>
    <row r="4435" spans="2:9">
      <c r="B4435" s="651" t="s">
        <v>27</v>
      </c>
      <c r="C4435" s="1356">
        <v>908</v>
      </c>
      <c r="D4435" s="747" t="str">
        <f t="shared" si="143"/>
        <v>MI0908</v>
      </c>
      <c r="E4435" s="1336">
        <v>0.93100000000000005</v>
      </c>
      <c r="F4435" s="644">
        <f t="shared" si="144"/>
        <v>0.93799999999999994</v>
      </c>
      <c r="G4435" s="748" t="s">
        <v>280</v>
      </c>
      <c r="H4435" s="1337">
        <v>0.05</v>
      </c>
      <c r="I4435" s="338"/>
    </row>
    <row r="4436" spans="2:9">
      <c r="B4436" s="651" t="s">
        <v>27</v>
      </c>
      <c r="C4436" s="1356">
        <v>909</v>
      </c>
      <c r="D4436" s="747" t="str">
        <f t="shared" si="143"/>
        <v>MI0909</v>
      </c>
      <c r="E4436" s="1336">
        <v>0.88100000000000001</v>
      </c>
      <c r="F4436" s="644">
        <f t="shared" si="144"/>
        <v>0.89300000000000002</v>
      </c>
      <c r="G4436" s="748" t="s">
        <v>280</v>
      </c>
      <c r="H4436" s="1337">
        <v>0.05</v>
      </c>
      <c r="I4436" s="338"/>
    </row>
    <row r="4437" spans="2:9">
      <c r="B4437" s="651" t="s">
        <v>27</v>
      </c>
      <c r="C4437" s="1356">
        <v>912</v>
      </c>
      <c r="D4437" s="747" t="str">
        <f t="shared" si="143"/>
        <v>MI0912</v>
      </c>
      <c r="E4437" s="1336">
        <v>0.876</v>
      </c>
      <c r="F4437" s="644">
        <f t="shared" si="144"/>
        <v>0.88800000000000001</v>
      </c>
      <c r="G4437" s="748" t="s">
        <v>280</v>
      </c>
      <c r="H4437" s="1337">
        <v>0.05</v>
      </c>
      <c r="I4437" s="338"/>
    </row>
    <row r="4438" spans="2:9">
      <c r="B4438" s="651" t="s">
        <v>27</v>
      </c>
      <c r="C4438" s="1356">
        <v>913</v>
      </c>
      <c r="D4438" s="747" t="str">
        <f t="shared" si="143"/>
        <v>MI0913</v>
      </c>
      <c r="E4438" s="1336">
        <v>1.04</v>
      </c>
      <c r="F4438" s="644">
        <f t="shared" si="144"/>
        <v>1.036</v>
      </c>
      <c r="G4438" s="748" t="s">
        <v>280</v>
      </c>
      <c r="H4438" s="1337">
        <v>0.05</v>
      </c>
      <c r="I4438" s="338"/>
    </row>
    <row r="4439" spans="2:9">
      <c r="B4439" s="651" t="s">
        <v>27</v>
      </c>
      <c r="C4439" s="1356">
        <v>1164</v>
      </c>
      <c r="D4439" s="747" t="str">
        <f t="shared" si="143"/>
        <v>MI1164</v>
      </c>
      <c r="E4439" s="1336">
        <v>1.048</v>
      </c>
      <c r="F4439" s="644">
        <f t="shared" si="144"/>
        <v>1.0429999999999999</v>
      </c>
      <c r="G4439" s="748" t="s">
        <v>280</v>
      </c>
      <c r="H4439" s="1337">
        <v>0.45</v>
      </c>
      <c r="I4439" s="338"/>
    </row>
    <row r="4440" spans="2:9">
      <c r="B4440" s="651" t="s">
        <v>27</v>
      </c>
      <c r="C4440" s="1356">
        <v>1320</v>
      </c>
      <c r="D4440" s="747" t="str">
        <f t="shared" si="143"/>
        <v>MI1320</v>
      </c>
      <c r="E4440" s="1336">
        <v>1.3069999999999999</v>
      </c>
      <c r="F4440" s="644">
        <f t="shared" si="144"/>
        <v>1.276</v>
      </c>
      <c r="G4440" s="748" t="s">
        <v>280</v>
      </c>
      <c r="H4440" s="1337">
        <v>0.39</v>
      </c>
      <c r="I4440" s="338"/>
    </row>
    <row r="4441" spans="2:9">
      <c r="B4441" s="651" t="s">
        <v>27</v>
      </c>
      <c r="C4441" s="1356">
        <v>1322</v>
      </c>
      <c r="D4441" s="747" t="str">
        <f t="shared" si="143"/>
        <v>MI1322</v>
      </c>
      <c r="E4441" s="1336">
        <v>1.534</v>
      </c>
      <c r="F4441" s="644">
        <f t="shared" si="144"/>
        <v>1.4810000000000001</v>
      </c>
      <c r="G4441" s="748" t="s">
        <v>280</v>
      </c>
      <c r="H4441" s="1337">
        <v>0.43</v>
      </c>
      <c r="I4441" s="338"/>
    </row>
    <row r="4442" spans="2:9">
      <c r="B4442" s="651" t="s">
        <v>27</v>
      </c>
      <c r="C4442" s="1356">
        <v>1438</v>
      </c>
      <c r="D4442" s="747" t="str">
        <f t="shared" si="143"/>
        <v>MI1438</v>
      </c>
      <c r="E4442" s="1336">
        <v>0.98499999999999999</v>
      </c>
      <c r="F4442" s="644">
        <f t="shared" si="144"/>
        <v>0.98699999999999999</v>
      </c>
      <c r="G4442" s="748" t="s">
        <v>280</v>
      </c>
      <c r="H4442" s="1337">
        <v>0.43</v>
      </c>
      <c r="I4442" s="338"/>
    </row>
    <row r="4443" spans="2:9">
      <c r="B4443" s="651" t="s">
        <v>27</v>
      </c>
      <c r="C4443" s="1356">
        <v>1463</v>
      </c>
      <c r="D4443" s="747" t="str">
        <f t="shared" si="143"/>
        <v>MI1463</v>
      </c>
      <c r="E4443" s="1336">
        <v>0.999</v>
      </c>
      <c r="F4443" s="644">
        <f t="shared" si="144"/>
        <v>0.999</v>
      </c>
      <c r="G4443" s="748" t="s">
        <v>280</v>
      </c>
      <c r="H4443" s="1337">
        <v>0.35</v>
      </c>
      <c r="I4443" s="338"/>
    </row>
    <row r="4444" spans="2:9">
      <c r="B4444" s="651" t="s">
        <v>27</v>
      </c>
      <c r="C4444" s="1356">
        <v>1624</v>
      </c>
      <c r="D4444" s="747" t="str">
        <f t="shared" si="143"/>
        <v>MI1624</v>
      </c>
      <c r="E4444" s="1336">
        <v>1.252</v>
      </c>
      <c r="F4444" s="644">
        <f t="shared" si="144"/>
        <v>1.2270000000000001</v>
      </c>
      <c r="G4444" s="748" t="s">
        <v>280</v>
      </c>
      <c r="H4444" s="1337">
        <v>0.42</v>
      </c>
      <c r="I4444" s="338"/>
    </row>
    <row r="4445" spans="2:9">
      <c r="B4445" s="651" t="s">
        <v>27</v>
      </c>
      <c r="C4445" s="1356">
        <v>1701</v>
      </c>
      <c r="D4445" s="747" t="str">
        <f t="shared" si="143"/>
        <v>MI1701</v>
      </c>
      <c r="E4445" s="1336">
        <v>0.91300000000000003</v>
      </c>
      <c r="F4445" s="644">
        <f t="shared" si="144"/>
        <v>0.92200000000000004</v>
      </c>
      <c r="G4445" s="748" t="s">
        <v>280</v>
      </c>
      <c r="H4445" s="1337">
        <v>0.26</v>
      </c>
      <c r="I4445" s="338"/>
    </row>
    <row r="4446" spans="2:9">
      <c r="B4446" s="651" t="s">
        <v>27</v>
      </c>
      <c r="C4446" s="1356">
        <v>1748</v>
      </c>
      <c r="D4446" s="747" t="str">
        <f t="shared" si="143"/>
        <v>MI1748</v>
      </c>
      <c r="E4446" s="1336">
        <v>0.84699999999999998</v>
      </c>
      <c r="F4446" s="644">
        <f t="shared" si="144"/>
        <v>0.86199999999999999</v>
      </c>
      <c r="G4446" s="748" t="s">
        <v>280</v>
      </c>
      <c r="H4446" s="1337">
        <v>0.34</v>
      </c>
      <c r="I4446" s="338"/>
    </row>
    <row r="4447" spans="2:9">
      <c r="B4447" s="651" t="s">
        <v>27</v>
      </c>
      <c r="C4447" s="1356">
        <v>1925</v>
      </c>
      <c r="D4447" s="747" t="str">
        <f t="shared" si="143"/>
        <v>MI1925</v>
      </c>
      <c r="E4447" s="1336">
        <v>1.339</v>
      </c>
      <c r="F4447" s="644">
        <f t="shared" si="144"/>
        <v>1.3049999999999999</v>
      </c>
      <c r="G4447" s="748" t="s">
        <v>280</v>
      </c>
      <c r="H4447" s="1337">
        <v>0.52</v>
      </c>
      <c r="I4447" s="338"/>
    </row>
    <row r="4448" spans="2:9">
      <c r="B4448" s="651" t="s">
        <v>27</v>
      </c>
      <c r="C4448" s="1356">
        <v>2003</v>
      </c>
      <c r="D4448" s="747" t="str">
        <f t="shared" si="143"/>
        <v>MI2003</v>
      </c>
      <c r="E4448" s="1336">
        <v>0.83299999999999996</v>
      </c>
      <c r="F4448" s="644">
        <f t="shared" si="144"/>
        <v>0.85</v>
      </c>
      <c r="G4448" s="748" t="s">
        <v>280</v>
      </c>
      <c r="H4448" s="1337">
        <v>0.47</v>
      </c>
      <c r="I4448" s="338"/>
    </row>
    <row r="4449" spans="2:9">
      <c r="B4449" s="651" t="s">
        <v>27</v>
      </c>
      <c r="C4449" s="1356">
        <v>2014</v>
      </c>
      <c r="D4449" s="747" t="str">
        <f t="shared" si="143"/>
        <v>MI2014</v>
      </c>
      <c r="E4449" s="1336">
        <v>1.1379999999999999</v>
      </c>
      <c r="F4449" s="644">
        <f t="shared" si="144"/>
        <v>1.1240000000000001</v>
      </c>
      <c r="G4449" s="748" t="s">
        <v>280</v>
      </c>
      <c r="H4449" s="1337">
        <v>0.6</v>
      </c>
      <c r="I4449" s="338"/>
    </row>
    <row r="4450" spans="2:9">
      <c r="B4450" s="651" t="s">
        <v>27</v>
      </c>
      <c r="C4450" s="1356">
        <v>2016</v>
      </c>
      <c r="D4450" s="747" t="str">
        <f t="shared" si="143"/>
        <v>MI2016</v>
      </c>
      <c r="E4450" s="1336">
        <v>1.0549999999999999</v>
      </c>
      <c r="F4450" s="644">
        <f t="shared" si="144"/>
        <v>1.05</v>
      </c>
      <c r="G4450" s="748" t="s">
        <v>280</v>
      </c>
      <c r="H4450" s="1337">
        <v>0.23</v>
      </c>
      <c r="I4450" s="338"/>
    </row>
    <row r="4451" spans="2:9">
      <c r="B4451" s="651" t="s">
        <v>27</v>
      </c>
      <c r="C4451" s="1356">
        <v>2021</v>
      </c>
      <c r="D4451" s="747" t="str">
        <f t="shared" si="143"/>
        <v>MI2021</v>
      </c>
      <c r="E4451" s="1336">
        <v>0.84899999999999998</v>
      </c>
      <c r="F4451" s="644">
        <f t="shared" si="144"/>
        <v>0.86399999999999999</v>
      </c>
      <c r="G4451" s="748" t="s">
        <v>280</v>
      </c>
      <c r="H4451" s="1337">
        <v>0.37</v>
      </c>
      <c r="I4451" s="338"/>
    </row>
    <row r="4452" spans="2:9">
      <c r="B4452" s="651" t="s">
        <v>27</v>
      </c>
      <c r="C4452" s="1356">
        <v>2041</v>
      </c>
      <c r="D4452" s="747" t="str">
        <f t="shared" si="143"/>
        <v>MI2041</v>
      </c>
      <c r="E4452" s="1336">
        <v>0.90800000000000003</v>
      </c>
      <c r="F4452" s="644">
        <f t="shared" si="144"/>
        <v>0.91700000000000004</v>
      </c>
      <c r="G4452" s="748" t="s">
        <v>280</v>
      </c>
      <c r="H4452" s="1337">
        <v>0.31</v>
      </c>
      <c r="I4452" s="338"/>
    </row>
    <row r="4453" spans="2:9">
      <c r="B4453" s="651" t="s">
        <v>27</v>
      </c>
      <c r="C4453" s="1356">
        <v>2065</v>
      </c>
      <c r="D4453" s="747" t="str">
        <f t="shared" si="143"/>
        <v>MI2065</v>
      </c>
      <c r="E4453" s="1336">
        <v>0.78700000000000003</v>
      </c>
      <c r="F4453" s="644">
        <f t="shared" si="144"/>
        <v>0.80800000000000005</v>
      </c>
      <c r="G4453" s="748" t="s">
        <v>280</v>
      </c>
      <c r="H4453" s="1337">
        <v>0.36</v>
      </c>
      <c r="I4453" s="338"/>
    </row>
    <row r="4454" spans="2:9">
      <c r="B4454" s="651" t="s">
        <v>27</v>
      </c>
      <c r="C4454" s="1356">
        <v>2070</v>
      </c>
      <c r="D4454" s="747" t="str">
        <f t="shared" si="143"/>
        <v>MI2070</v>
      </c>
      <c r="E4454" s="1336">
        <v>1.044</v>
      </c>
      <c r="F4454" s="644">
        <f t="shared" si="144"/>
        <v>1.04</v>
      </c>
      <c r="G4454" s="748" t="s">
        <v>280</v>
      </c>
      <c r="H4454" s="1337">
        <v>0.44</v>
      </c>
      <c r="I4454" s="338"/>
    </row>
    <row r="4455" spans="2:9">
      <c r="B4455" s="651" t="s">
        <v>27</v>
      </c>
      <c r="C4455" s="1356">
        <v>2081</v>
      </c>
      <c r="D4455" s="747" t="str">
        <f t="shared" si="143"/>
        <v>MI2081</v>
      </c>
      <c r="E4455" s="1336">
        <v>0.83299999999999996</v>
      </c>
      <c r="F4455" s="644">
        <f t="shared" si="144"/>
        <v>0.85</v>
      </c>
      <c r="G4455" s="748" t="s">
        <v>280</v>
      </c>
      <c r="H4455" s="1337">
        <v>0.38</v>
      </c>
      <c r="I4455" s="338"/>
    </row>
    <row r="4456" spans="2:9">
      <c r="B4456" s="651" t="s">
        <v>27</v>
      </c>
      <c r="C4456" s="1356">
        <v>2095</v>
      </c>
      <c r="D4456" s="747" t="str">
        <f t="shared" si="143"/>
        <v>MI2095</v>
      </c>
      <c r="E4456" s="1336">
        <v>0.877</v>
      </c>
      <c r="F4456" s="644">
        <f t="shared" si="144"/>
        <v>0.88900000000000001</v>
      </c>
      <c r="G4456" s="748" t="s">
        <v>280</v>
      </c>
      <c r="H4456" s="1337">
        <v>0.32</v>
      </c>
      <c r="I4456" s="338"/>
    </row>
    <row r="4457" spans="2:9">
      <c r="B4457" s="651" t="s">
        <v>27</v>
      </c>
      <c r="C4457" s="1356">
        <v>2105</v>
      </c>
      <c r="D4457" s="747" t="str">
        <f t="shared" si="143"/>
        <v>MI2105</v>
      </c>
      <c r="E4457" s="1336">
        <v>0.90900000000000003</v>
      </c>
      <c r="F4457" s="644">
        <f t="shared" si="144"/>
        <v>0.91800000000000004</v>
      </c>
      <c r="G4457" s="748" t="s">
        <v>280</v>
      </c>
      <c r="H4457" s="1337">
        <v>0.33</v>
      </c>
      <c r="I4457" s="338"/>
    </row>
    <row r="4458" spans="2:9">
      <c r="B4458" s="651" t="s">
        <v>27</v>
      </c>
      <c r="C4458" s="1356">
        <v>2110</v>
      </c>
      <c r="D4458" s="747" t="str">
        <f t="shared" si="143"/>
        <v>MI2110</v>
      </c>
      <c r="E4458" s="1336">
        <v>0.82699999999999996</v>
      </c>
      <c r="F4458" s="644">
        <f t="shared" si="144"/>
        <v>0.84399999999999997</v>
      </c>
      <c r="G4458" s="748" t="s">
        <v>280</v>
      </c>
      <c r="H4458" s="1337">
        <v>0.43</v>
      </c>
      <c r="I4458" s="338"/>
    </row>
    <row r="4459" spans="2:9">
      <c r="B4459" s="651" t="s">
        <v>27</v>
      </c>
      <c r="C4459" s="1356">
        <v>2111</v>
      </c>
      <c r="D4459" s="747" t="str">
        <f t="shared" si="143"/>
        <v>MI2111</v>
      </c>
      <c r="E4459" s="1336">
        <v>0.84799999999999998</v>
      </c>
      <c r="F4459" s="644">
        <f t="shared" si="144"/>
        <v>0.86299999999999999</v>
      </c>
      <c r="G4459" s="748" t="s">
        <v>280</v>
      </c>
      <c r="H4459" s="1337">
        <v>0.37</v>
      </c>
      <c r="I4459" s="338"/>
    </row>
    <row r="4460" spans="2:9">
      <c r="B4460" s="651" t="s">
        <v>27</v>
      </c>
      <c r="C4460" s="1356">
        <v>2121</v>
      </c>
      <c r="D4460" s="747" t="str">
        <f t="shared" si="143"/>
        <v>MI2121</v>
      </c>
      <c r="E4460" s="1336">
        <v>0.84899999999999998</v>
      </c>
      <c r="F4460" s="644">
        <f t="shared" si="144"/>
        <v>0.86399999999999999</v>
      </c>
      <c r="G4460" s="748" t="s">
        <v>280</v>
      </c>
      <c r="H4460" s="1337">
        <v>0.36</v>
      </c>
      <c r="I4460" s="338"/>
    </row>
    <row r="4461" spans="2:9">
      <c r="B4461" s="651" t="s">
        <v>27</v>
      </c>
      <c r="C4461" s="1356">
        <v>2131</v>
      </c>
      <c r="D4461" s="747" t="str">
        <f t="shared" si="143"/>
        <v>MI2131</v>
      </c>
      <c r="E4461" s="1336">
        <v>0.84099999999999997</v>
      </c>
      <c r="F4461" s="644">
        <f t="shared" si="144"/>
        <v>0.85699999999999998</v>
      </c>
      <c r="G4461" s="748" t="s">
        <v>280</v>
      </c>
      <c r="H4461" s="1337">
        <v>0.28999999999999998</v>
      </c>
      <c r="I4461" s="338"/>
    </row>
    <row r="4462" spans="2:9">
      <c r="B4462" s="651" t="s">
        <v>27</v>
      </c>
      <c r="C4462" s="1356">
        <v>2143</v>
      </c>
      <c r="D4462" s="747" t="str">
        <f t="shared" si="143"/>
        <v>MI2143</v>
      </c>
      <c r="E4462" s="1336">
        <v>1.1399999999999999</v>
      </c>
      <c r="F4462" s="644">
        <f t="shared" si="144"/>
        <v>1.1259999999999999</v>
      </c>
      <c r="G4462" s="748" t="s">
        <v>280</v>
      </c>
      <c r="H4462" s="1337">
        <v>0.28000000000000003</v>
      </c>
      <c r="I4462" s="338"/>
    </row>
    <row r="4463" spans="2:9">
      <c r="B4463" s="651" t="s">
        <v>27</v>
      </c>
      <c r="C4463" s="1356">
        <v>2157</v>
      </c>
      <c r="D4463" s="747" t="str">
        <f t="shared" si="143"/>
        <v>MI2157</v>
      </c>
      <c r="E4463" s="1336">
        <v>0.88500000000000001</v>
      </c>
      <c r="F4463" s="644">
        <f t="shared" si="144"/>
        <v>0.89700000000000002</v>
      </c>
      <c r="G4463" s="748" t="s">
        <v>280</v>
      </c>
      <c r="H4463" s="1337">
        <v>0.79</v>
      </c>
      <c r="I4463" s="338"/>
    </row>
    <row r="4464" spans="2:9">
      <c r="B4464" s="651" t="s">
        <v>27</v>
      </c>
      <c r="C4464" s="1356">
        <v>2380</v>
      </c>
      <c r="D4464" s="747" t="str">
        <f t="shared" si="143"/>
        <v>MI2380</v>
      </c>
      <c r="E4464" s="1336">
        <v>0.95499999999999996</v>
      </c>
      <c r="F4464" s="644">
        <f t="shared" si="144"/>
        <v>0.96</v>
      </c>
      <c r="G4464" s="748" t="s">
        <v>280</v>
      </c>
      <c r="H4464" s="1337">
        <v>0.31</v>
      </c>
      <c r="I4464" s="338"/>
    </row>
    <row r="4465" spans="2:9">
      <c r="B4465" s="651" t="s">
        <v>27</v>
      </c>
      <c r="C4465" s="1356">
        <v>2501</v>
      </c>
      <c r="D4465" s="747" t="str">
        <f t="shared" si="143"/>
        <v>MI2501</v>
      </c>
      <c r="E4465" s="1336">
        <v>0.91</v>
      </c>
      <c r="F4465" s="644">
        <f t="shared" si="144"/>
        <v>0.91900000000000004</v>
      </c>
      <c r="G4465" s="748" t="s">
        <v>280</v>
      </c>
      <c r="H4465" s="1337">
        <v>0.39</v>
      </c>
      <c r="I4465" s="338"/>
    </row>
    <row r="4466" spans="2:9">
      <c r="B4466" s="651" t="s">
        <v>27</v>
      </c>
      <c r="C4466" s="1356">
        <v>2503</v>
      </c>
      <c r="D4466" s="747" t="str">
        <f t="shared" si="143"/>
        <v>MI2503</v>
      </c>
      <c r="E4466" s="1336">
        <v>0.878</v>
      </c>
      <c r="F4466" s="644">
        <f t="shared" si="144"/>
        <v>0.89</v>
      </c>
      <c r="G4466" s="748" t="s">
        <v>280</v>
      </c>
      <c r="H4466" s="1337">
        <v>0.3</v>
      </c>
      <c r="I4466" s="338"/>
    </row>
    <row r="4467" spans="2:9">
      <c r="B4467" s="651" t="s">
        <v>27</v>
      </c>
      <c r="C4467" s="1356">
        <v>2576</v>
      </c>
      <c r="D4467" s="747" t="str">
        <f t="shared" si="143"/>
        <v>MI2576</v>
      </c>
      <c r="E4467" s="1336">
        <v>0.89800000000000002</v>
      </c>
      <c r="F4467" s="644">
        <f t="shared" si="144"/>
        <v>0.90800000000000003</v>
      </c>
      <c r="G4467" s="748" t="s">
        <v>280</v>
      </c>
      <c r="H4467" s="1337">
        <v>0.32</v>
      </c>
      <c r="I4467" s="338"/>
    </row>
    <row r="4468" spans="2:9">
      <c r="B4468" s="651" t="s">
        <v>27</v>
      </c>
      <c r="C4468" s="1356">
        <v>2585</v>
      </c>
      <c r="D4468" s="747" t="str">
        <f t="shared" si="143"/>
        <v>MI2585</v>
      </c>
      <c r="E4468" s="1336">
        <v>0.82399999999999995</v>
      </c>
      <c r="F4468" s="644">
        <f t="shared" si="144"/>
        <v>0.84199999999999997</v>
      </c>
      <c r="G4468" s="748" t="s">
        <v>280</v>
      </c>
      <c r="H4468" s="1337">
        <v>0.36</v>
      </c>
      <c r="I4468" s="338"/>
    </row>
    <row r="4469" spans="2:9">
      <c r="B4469" s="651" t="s">
        <v>27</v>
      </c>
      <c r="C4469" s="1356">
        <v>2586</v>
      </c>
      <c r="D4469" s="747" t="str">
        <f t="shared" si="143"/>
        <v>MI2586</v>
      </c>
      <c r="E4469" s="1336">
        <v>0.82899999999999996</v>
      </c>
      <c r="F4469" s="644">
        <f t="shared" si="144"/>
        <v>0.84599999999999997</v>
      </c>
      <c r="G4469" s="748" t="s">
        <v>280</v>
      </c>
      <c r="H4469" s="1337">
        <v>0.33</v>
      </c>
      <c r="I4469" s="338"/>
    </row>
    <row r="4470" spans="2:9">
      <c r="B4470" s="651" t="s">
        <v>27</v>
      </c>
      <c r="C4470" s="1356">
        <v>2587</v>
      </c>
      <c r="D4470" s="747" t="str">
        <f t="shared" si="143"/>
        <v>MI2587</v>
      </c>
      <c r="E4470" s="1336">
        <v>0.79500000000000004</v>
      </c>
      <c r="F4470" s="644">
        <f t="shared" si="144"/>
        <v>0.81599999999999995</v>
      </c>
      <c r="G4470" s="748" t="s">
        <v>280</v>
      </c>
      <c r="H4470" s="1337">
        <v>0.38</v>
      </c>
      <c r="I4470" s="338"/>
    </row>
    <row r="4471" spans="2:9">
      <c r="B4471" s="651" t="s">
        <v>27</v>
      </c>
      <c r="C4471" s="1356">
        <v>2623</v>
      </c>
      <c r="D4471" s="747" t="str">
        <f t="shared" si="143"/>
        <v>MI2623</v>
      </c>
      <c r="E4471" s="1336">
        <v>0.92800000000000005</v>
      </c>
      <c r="F4471" s="644">
        <f t="shared" si="144"/>
        <v>0.93500000000000005</v>
      </c>
      <c r="G4471" s="748" t="s">
        <v>280</v>
      </c>
      <c r="H4471" s="1337">
        <v>0.38</v>
      </c>
      <c r="I4471" s="338"/>
    </row>
    <row r="4472" spans="2:9">
      <c r="B4472" s="651" t="s">
        <v>27</v>
      </c>
      <c r="C4472" s="1356">
        <v>2660</v>
      </c>
      <c r="D4472" s="747" t="str">
        <f t="shared" si="143"/>
        <v>MI2660</v>
      </c>
      <c r="E4472" s="1336">
        <v>0.85699999999999998</v>
      </c>
      <c r="F4472" s="644">
        <f t="shared" si="144"/>
        <v>0.871</v>
      </c>
      <c r="G4472" s="748" t="s">
        <v>280</v>
      </c>
      <c r="H4472" s="1337">
        <v>0.28999999999999998</v>
      </c>
      <c r="I4472" s="338"/>
    </row>
    <row r="4473" spans="2:9">
      <c r="B4473" s="651" t="s">
        <v>27</v>
      </c>
      <c r="C4473" s="1356">
        <v>2683</v>
      </c>
      <c r="D4473" s="747" t="str">
        <f t="shared" si="143"/>
        <v>MI2683</v>
      </c>
      <c r="E4473" s="1336">
        <v>0.86899999999999999</v>
      </c>
      <c r="F4473" s="644">
        <f t="shared" si="144"/>
        <v>0.88200000000000001</v>
      </c>
      <c r="G4473" s="748" t="s">
        <v>280</v>
      </c>
      <c r="H4473" s="1337">
        <v>0.27</v>
      </c>
      <c r="I4473" s="338"/>
    </row>
    <row r="4474" spans="2:9">
      <c r="B4474" s="651" t="s">
        <v>27</v>
      </c>
      <c r="C4474" s="1356">
        <v>2688</v>
      </c>
      <c r="D4474" s="747" t="str">
        <f t="shared" si="143"/>
        <v>MI2688</v>
      </c>
      <c r="E4474" s="1336">
        <v>0.94199999999999995</v>
      </c>
      <c r="F4474" s="644">
        <f t="shared" si="144"/>
        <v>0.94799999999999995</v>
      </c>
      <c r="G4474" s="748" t="s">
        <v>280</v>
      </c>
      <c r="H4474" s="1337">
        <v>0.31</v>
      </c>
      <c r="I4474" s="338"/>
    </row>
    <row r="4475" spans="2:9">
      <c r="B4475" s="651" t="s">
        <v>27</v>
      </c>
      <c r="C4475" s="1356">
        <v>2702</v>
      </c>
      <c r="D4475" s="747" t="str">
        <f t="shared" si="143"/>
        <v>MI2702</v>
      </c>
      <c r="E4475" s="1336">
        <v>1.125</v>
      </c>
      <c r="F4475" s="644">
        <f t="shared" si="144"/>
        <v>1.113</v>
      </c>
      <c r="G4475" s="748" t="s">
        <v>280</v>
      </c>
      <c r="H4475" s="1337">
        <v>0.53</v>
      </c>
      <c r="I4475" s="338"/>
    </row>
    <row r="4476" spans="2:9">
      <c r="B4476" s="651" t="s">
        <v>27</v>
      </c>
      <c r="C4476" s="1356">
        <v>2709</v>
      </c>
      <c r="D4476" s="747" t="str">
        <f t="shared" si="143"/>
        <v>MI2709</v>
      </c>
      <c r="E4476" s="1336">
        <v>1.1339999999999999</v>
      </c>
      <c r="F4476" s="644">
        <f t="shared" si="144"/>
        <v>1.121</v>
      </c>
      <c r="G4476" s="748" t="s">
        <v>280</v>
      </c>
      <c r="H4476" s="1337">
        <v>0.56999999999999995</v>
      </c>
      <c r="I4476" s="338"/>
    </row>
    <row r="4477" spans="2:9">
      <c r="B4477" s="651" t="s">
        <v>27</v>
      </c>
      <c r="C4477" s="1356">
        <v>2731</v>
      </c>
      <c r="D4477" s="747" t="str">
        <f t="shared" si="143"/>
        <v>MI2731</v>
      </c>
      <c r="E4477" s="1336">
        <v>0.872</v>
      </c>
      <c r="F4477" s="644">
        <f t="shared" si="144"/>
        <v>0.88500000000000001</v>
      </c>
      <c r="G4477" s="748" t="s">
        <v>280</v>
      </c>
      <c r="H4477" s="1337">
        <v>0.62</v>
      </c>
      <c r="I4477" s="338"/>
    </row>
    <row r="4478" spans="2:9">
      <c r="B4478" s="651" t="s">
        <v>27</v>
      </c>
      <c r="C4478" s="1356">
        <v>2759</v>
      </c>
      <c r="D4478" s="747" t="str">
        <f t="shared" si="143"/>
        <v>MI2759</v>
      </c>
      <c r="E4478" s="1336">
        <v>0.93500000000000005</v>
      </c>
      <c r="F4478" s="644">
        <f t="shared" si="144"/>
        <v>0.94199999999999995</v>
      </c>
      <c r="G4478" s="748" t="s">
        <v>280</v>
      </c>
      <c r="H4478" s="1337">
        <v>0.51</v>
      </c>
      <c r="I4478" s="338"/>
    </row>
    <row r="4479" spans="2:9">
      <c r="B4479" s="651" t="s">
        <v>27</v>
      </c>
      <c r="C4479" s="1356">
        <v>2790</v>
      </c>
      <c r="D4479" s="747" t="str">
        <f t="shared" si="143"/>
        <v>MI2790</v>
      </c>
      <c r="E4479" s="1336">
        <v>0.89400000000000002</v>
      </c>
      <c r="F4479" s="644">
        <f t="shared" si="144"/>
        <v>0.90500000000000003</v>
      </c>
      <c r="G4479" s="748" t="s">
        <v>280</v>
      </c>
      <c r="H4479" s="1337">
        <v>0.27</v>
      </c>
      <c r="I4479" s="338"/>
    </row>
    <row r="4480" spans="2:9">
      <c r="B4480" s="651" t="s">
        <v>27</v>
      </c>
      <c r="C4480" s="1356">
        <v>2797</v>
      </c>
      <c r="D4480" s="747" t="str">
        <f t="shared" si="143"/>
        <v>MI2797</v>
      </c>
      <c r="E4480" s="1336">
        <v>0.81699999999999995</v>
      </c>
      <c r="F4480" s="644">
        <f t="shared" si="144"/>
        <v>0.83499999999999996</v>
      </c>
      <c r="G4480" s="748" t="s">
        <v>280</v>
      </c>
      <c r="H4480" s="1337">
        <v>0.33</v>
      </c>
      <c r="I4480" s="338"/>
    </row>
    <row r="4481" spans="2:9">
      <c r="B4481" s="651" t="s">
        <v>27</v>
      </c>
      <c r="C4481" s="1356">
        <v>2802</v>
      </c>
      <c r="D4481" s="747" t="str">
        <f t="shared" si="143"/>
        <v>MI2802</v>
      </c>
      <c r="E4481" s="1336">
        <v>0.82399999999999995</v>
      </c>
      <c r="F4481" s="644">
        <f t="shared" si="144"/>
        <v>0.84199999999999997</v>
      </c>
      <c r="G4481" s="748" t="s">
        <v>280</v>
      </c>
      <c r="H4481" s="1337">
        <v>0.51</v>
      </c>
      <c r="I4481" s="338"/>
    </row>
    <row r="4482" spans="2:9">
      <c r="B4482" s="651" t="s">
        <v>27</v>
      </c>
      <c r="C4482" s="1356">
        <v>2812</v>
      </c>
      <c r="D4482" s="747" t="str">
        <f t="shared" si="143"/>
        <v>MI2812</v>
      </c>
      <c r="E4482" s="1336">
        <v>1.0389999999999999</v>
      </c>
      <c r="F4482" s="644">
        <f t="shared" si="144"/>
        <v>1.0349999999999999</v>
      </c>
      <c r="G4482" s="748" t="s">
        <v>280</v>
      </c>
      <c r="H4482" s="1337">
        <v>0.42</v>
      </c>
      <c r="I4482" s="338"/>
    </row>
    <row r="4483" spans="2:9">
      <c r="B4483" s="651" t="s">
        <v>27</v>
      </c>
      <c r="C4483" s="1356">
        <v>2841</v>
      </c>
      <c r="D4483" s="747" t="str">
        <f t="shared" si="143"/>
        <v>MI2841</v>
      </c>
      <c r="E4483" s="1336">
        <v>0.875</v>
      </c>
      <c r="F4483" s="644">
        <f t="shared" si="144"/>
        <v>0.88800000000000001</v>
      </c>
      <c r="G4483" s="748" t="s">
        <v>280</v>
      </c>
      <c r="H4483" s="1337">
        <v>0.41</v>
      </c>
      <c r="I4483" s="338"/>
    </row>
    <row r="4484" spans="2:9">
      <c r="B4484" s="651" t="s">
        <v>27</v>
      </c>
      <c r="C4484" s="1356">
        <v>2881</v>
      </c>
      <c r="D4484" s="747" t="str">
        <f t="shared" si="143"/>
        <v>MI2881</v>
      </c>
      <c r="E4484" s="1336">
        <v>0.92400000000000004</v>
      </c>
      <c r="F4484" s="644">
        <f t="shared" si="144"/>
        <v>0.93200000000000005</v>
      </c>
      <c r="G4484" s="748" t="s">
        <v>280</v>
      </c>
      <c r="H4484" s="1337">
        <v>0.32</v>
      </c>
      <c r="I4484" s="338"/>
    </row>
    <row r="4485" spans="2:9">
      <c r="B4485" s="651" t="s">
        <v>27</v>
      </c>
      <c r="C4485" s="1356">
        <v>2915</v>
      </c>
      <c r="D4485" s="747" t="str">
        <f t="shared" si="143"/>
        <v>MI2915</v>
      </c>
      <c r="E4485" s="1336">
        <v>0.97799999999999998</v>
      </c>
      <c r="F4485" s="644">
        <f t="shared" si="144"/>
        <v>0.98</v>
      </c>
      <c r="G4485" s="748" t="s">
        <v>280</v>
      </c>
      <c r="H4485" s="1337">
        <v>0.34</v>
      </c>
      <c r="I4485" s="338"/>
    </row>
    <row r="4486" spans="2:9">
      <c r="B4486" s="651" t="s">
        <v>27</v>
      </c>
      <c r="C4486" s="1356">
        <v>3004</v>
      </c>
      <c r="D4486" s="747" t="str">
        <f t="shared" si="143"/>
        <v>MI3004</v>
      </c>
      <c r="E4486" s="1336">
        <v>1.0920000000000001</v>
      </c>
      <c r="F4486" s="644">
        <f t="shared" si="144"/>
        <v>1.083</v>
      </c>
      <c r="G4486" s="748" t="s">
        <v>280</v>
      </c>
      <c r="H4486" s="1337">
        <v>0.25</v>
      </c>
      <c r="I4486" s="338"/>
    </row>
    <row r="4487" spans="2:9">
      <c r="B4487" s="651" t="s">
        <v>27</v>
      </c>
      <c r="C4487" s="1356">
        <v>3018</v>
      </c>
      <c r="D4487" s="747" t="str">
        <f t="shared" si="143"/>
        <v>MI3018</v>
      </c>
      <c r="E4487" s="1336">
        <v>1.194</v>
      </c>
      <c r="F4487" s="644">
        <f t="shared" si="144"/>
        <v>1.175</v>
      </c>
      <c r="G4487" s="748" t="s">
        <v>280</v>
      </c>
      <c r="H4487" s="1337">
        <v>0.36</v>
      </c>
      <c r="I4487" s="338"/>
    </row>
    <row r="4488" spans="2:9">
      <c r="B4488" s="651" t="s">
        <v>27</v>
      </c>
      <c r="C4488" s="1356">
        <v>3022</v>
      </c>
      <c r="D4488" s="747" t="str">
        <f t="shared" si="143"/>
        <v>MI3022</v>
      </c>
      <c r="E4488" s="1336">
        <v>0.94199999999999995</v>
      </c>
      <c r="F4488" s="644">
        <f t="shared" si="144"/>
        <v>0.94799999999999995</v>
      </c>
      <c r="G4488" s="748" t="s">
        <v>280</v>
      </c>
      <c r="H4488" s="1337">
        <v>0.34</v>
      </c>
      <c r="I4488" s="338"/>
    </row>
    <row r="4489" spans="2:9">
      <c r="B4489" s="651" t="s">
        <v>27</v>
      </c>
      <c r="C4489" s="1356">
        <v>3027</v>
      </c>
      <c r="D4489" s="747" t="str">
        <f t="shared" si="143"/>
        <v>MI3027</v>
      </c>
      <c r="E4489" s="1336">
        <v>0.87</v>
      </c>
      <c r="F4489" s="644">
        <f t="shared" si="144"/>
        <v>0.88300000000000001</v>
      </c>
      <c r="G4489" s="748" t="s">
        <v>280</v>
      </c>
      <c r="H4489" s="1337">
        <v>0.38</v>
      </c>
      <c r="I4489" s="338"/>
    </row>
    <row r="4490" spans="2:9">
      <c r="B4490" s="651" t="s">
        <v>27</v>
      </c>
      <c r="C4490" s="1356">
        <v>3028</v>
      </c>
      <c r="D4490" s="747" t="str">
        <f t="shared" si="143"/>
        <v>MI3028</v>
      </c>
      <c r="E4490" s="1336">
        <v>1.0649999999999999</v>
      </c>
      <c r="F4490" s="644">
        <f t="shared" si="144"/>
        <v>1.0589999999999999</v>
      </c>
      <c r="G4490" s="748" t="s">
        <v>280</v>
      </c>
      <c r="H4490" s="1337">
        <v>0.34</v>
      </c>
      <c r="I4490" s="338"/>
    </row>
    <row r="4491" spans="2:9">
      <c r="B4491" s="651" t="s">
        <v>27</v>
      </c>
      <c r="C4491" s="1356">
        <v>3030</v>
      </c>
      <c r="D4491" s="747" t="str">
        <f t="shared" ref="D4491:D4554" si="145">B4491&amp;TEXT(C4491,"0000")</f>
        <v>MI3030</v>
      </c>
      <c r="E4491" s="1336">
        <v>0.95899999999999996</v>
      </c>
      <c r="F4491" s="644">
        <f t="shared" ref="F4491:F4554" si="146">IF(E4491="NA","NA",ROUND((E4491-1)*0.9+1,3))</f>
        <v>0.96299999999999997</v>
      </c>
      <c r="G4491" s="748" t="s">
        <v>280</v>
      </c>
      <c r="H4491" s="1337">
        <v>0.41</v>
      </c>
      <c r="I4491" s="338"/>
    </row>
    <row r="4492" spans="2:9">
      <c r="B4492" s="651" t="s">
        <v>27</v>
      </c>
      <c r="C4492" s="1356">
        <v>3040</v>
      </c>
      <c r="D4492" s="747" t="str">
        <f t="shared" si="145"/>
        <v>MI3040</v>
      </c>
      <c r="E4492" s="1336">
        <v>1.0389999999999999</v>
      </c>
      <c r="F4492" s="644">
        <f t="shared" si="146"/>
        <v>1.0349999999999999</v>
      </c>
      <c r="G4492" s="748" t="s">
        <v>280</v>
      </c>
      <c r="H4492" s="1337">
        <v>0.69</v>
      </c>
      <c r="I4492" s="338"/>
    </row>
    <row r="4493" spans="2:9">
      <c r="B4493" s="651" t="s">
        <v>27</v>
      </c>
      <c r="C4493" s="1356">
        <v>3064</v>
      </c>
      <c r="D4493" s="747" t="str">
        <f t="shared" si="145"/>
        <v>MI3064</v>
      </c>
      <c r="E4493" s="1336">
        <v>1.0189999999999999</v>
      </c>
      <c r="F4493" s="644">
        <f t="shared" si="146"/>
        <v>1.0169999999999999</v>
      </c>
      <c r="G4493" s="748" t="s">
        <v>280</v>
      </c>
      <c r="H4493" s="1337">
        <v>0.34</v>
      </c>
      <c r="I4493" s="338"/>
    </row>
    <row r="4494" spans="2:9">
      <c r="B4494" s="651" t="s">
        <v>27</v>
      </c>
      <c r="C4494" s="1356">
        <v>3066</v>
      </c>
      <c r="D4494" s="747" t="str">
        <f t="shared" si="145"/>
        <v>MI3066</v>
      </c>
      <c r="E4494" s="1336">
        <v>1.6759999999999999</v>
      </c>
      <c r="F4494" s="644">
        <f t="shared" si="146"/>
        <v>1.6080000000000001</v>
      </c>
      <c r="G4494" s="748" t="s">
        <v>280</v>
      </c>
      <c r="H4494" s="1337">
        <v>0.47</v>
      </c>
      <c r="I4494" s="338"/>
    </row>
    <row r="4495" spans="2:9">
      <c r="B4495" s="651" t="s">
        <v>27</v>
      </c>
      <c r="C4495" s="1356">
        <v>3076</v>
      </c>
      <c r="D4495" s="747" t="str">
        <f t="shared" si="145"/>
        <v>MI3076</v>
      </c>
      <c r="E4495" s="1336">
        <v>0.79500000000000004</v>
      </c>
      <c r="F4495" s="644">
        <f t="shared" si="146"/>
        <v>0.81599999999999995</v>
      </c>
      <c r="G4495" s="748" t="s">
        <v>280</v>
      </c>
      <c r="H4495" s="1337">
        <v>0.41</v>
      </c>
      <c r="I4495" s="338"/>
    </row>
    <row r="4496" spans="2:9">
      <c r="B4496" s="651" t="s">
        <v>27</v>
      </c>
      <c r="C4496" s="1356">
        <v>3081</v>
      </c>
      <c r="D4496" s="747" t="str">
        <f t="shared" si="145"/>
        <v>MI3081</v>
      </c>
      <c r="E4496" s="1336">
        <v>0.83699999999999997</v>
      </c>
      <c r="F4496" s="644">
        <f t="shared" si="146"/>
        <v>0.85299999999999998</v>
      </c>
      <c r="G4496" s="748" t="s">
        <v>280</v>
      </c>
      <c r="H4496" s="1337">
        <v>0.38</v>
      </c>
      <c r="I4496" s="338"/>
    </row>
    <row r="4497" spans="2:9">
      <c r="B4497" s="651" t="s">
        <v>27</v>
      </c>
      <c r="C4497" s="1356">
        <v>3082</v>
      </c>
      <c r="D4497" s="747" t="str">
        <f t="shared" si="145"/>
        <v>MI3082</v>
      </c>
      <c r="E4497" s="1336">
        <v>0.94199999999999995</v>
      </c>
      <c r="F4497" s="644">
        <f t="shared" si="146"/>
        <v>0.94799999999999995</v>
      </c>
      <c r="G4497" s="748" t="s">
        <v>280</v>
      </c>
      <c r="H4497" s="1337">
        <v>0.52</v>
      </c>
      <c r="I4497" s="338"/>
    </row>
    <row r="4498" spans="2:9">
      <c r="B4498" s="651" t="s">
        <v>27</v>
      </c>
      <c r="C4498" s="1356">
        <v>3085</v>
      </c>
      <c r="D4498" s="747" t="str">
        <f t="shared" si="145"/>
        <v>MI3085</v>
      </c>
      <c r="E4498" s="1336">
        <v>0.88500000000000001</v>
      </c>
      <c r="F4498" s="644">
        <f t="shared" si="146"/>
        <v>0.89700000000000002</v>
      </c>
      <c r="G4498" s="748" t="s">
        <v>280</v>
      </c>
      <c r="H4498" s="1337">
        <v>0.39</v>
      </c>
      <c r="I4498" s="338"/>
    </row>
    <row r="4499" spans="2:9">
      <c r="B4499" s="651" t="s">
        <v>27</v>
      </c>
      <c r="C4499" s="1356">
        <v>3095</v>
      </c>
      <c r="D4499" s="747" t="str">
        <f t="shared" si="145"/>
        <v>MI3095</v>
      </c>
      <c r="E4499" s="1336">
        <v>0.88400000000000001</v>
      </c>
      <c r="F4499" s="644">
        <f t="shared" si="146"/>
        <v>0.89600000000000002</v>
      </c>
      <c r="G4499" s="748" t="s">
        <v>280</v>
      </c>
      <c r="H4499" s="1337">
        <v>0.28000000000000003</v>
      </c>
      <c r="I4499" s="338"/>
    </row>
    <row r="4500" spans="2:9">
      <c r="B4500" s="651" t="s">
        <v>27</v>
      </c>
      <c r="C4500" s="1356">
        <v>3096</v>
      </c>
      <c r="D4500" s="747" t="str">
        <f t="shared" si="145"/>
        <v>MI3096</v>
      </c>
      <c r="E4500" s="1336">
        <v>0.86599999999999999</v>
      </c>
      <c r="F4500" s="644">
        <f t="shared" si="146"/>
        <v>0.879</v>
      </c>
      <c r="G4500" s="748" t="s">
        <v>280</v>
      </c>
      <c r="H4500" s="1337">
        <v>0.36</v>
      </c>
      <c r="I4500" s="338"/>
    </row>
    <row r="4501" spans="2:9">
      <c r="B4501" s="651" t="s">
        <v>27</v>
      </c>
      <c r="C4501" s="1356">
        <v>3110</v>
      </c>
      <c r="D4501" s="747" t="str">
        <f t="shared" si="145"/>
        <v>MI3110</v>
      </c>
      <c r="E4501" s="1336">
        <v>1.121</v>
      </c>
      <c r="F4501" s="644">
        <f t="shared" si="146"/>
        <v>1.109</v>
      </c>
      <c r="G4501" s="748" t="s">
        <v>280</v>
      </c>
      <c r="H4501" s="1337">
        <v>0.48</v>
      </c>
      <c r="I4501" s="338"/>
    </row>
    <row r="4502" spans="2:9">
      <c r="B4502" s="651" t="s">
        <v>27</v>
      </c>
      <c r="C4502" s="1356">
        <v>3111</v>
      </c>
      <c r="D4502" s="747" t="str">
        <f t="shared" si="145"/>
        <v>MI3111</v>
      </c>
      <c r="E4502" s="1336">
        <v>0.92600000000000005</v>
      </c>
      <c r="F4502" s="644">
        <f t="shared" si="146"/>
        <v>0.93300000000000005</v>
      </c>
      <c r="G4502" s="748" t="s">
        <v>280</v>
      </c>
      <c r="H4502" s="1337">
        <v>0.4</v>
      </c>
      <c r="I4502" s="338"/>
    </row>
    <row r="4503" spans="2:9">
      <c r="B4503" s="651" t="s">
        <v>27</v>
      </c>
      <c r="C4503" s="1356">
        <v>3113</v>
      </c>
      <c r="D4503" s="747" t="str">
        <f t="shared" si="145"/>
        <v>MI3113</v>
      </c>
      <c r="E4503" s="1336">
        <v>0.95499999999999996</v>
      </c>
      <c r="F4503" s="644">
        <f t="shared" si="146"/>
        <v>0.96</v>
      </c>
      <c r="G4503" s="748" t="s">
        <v>280</v>
      </c>
      <c r="H4503" s="1337">
        <v>0.33</v>
      </c>
      <c r="I4503" s="338"/>
    </row>
    <row r="4504" spans="2:9">
      <c r="B4504" s="651" t="s">
        <v>27</v>
      </c>
      <c r="C4504" s="1356">
        <v>3114</v>
      </c>
      <c r="D4504" s="747" t="str">
        <f t="shared" si="145"/>
        <v>MI3114</v>
      </c>
      <c r="E4504" s="1336">
        <v>0.86599999999999999</v>
      </c>
      <c r="F4504" s="644">
        <f t="shared" si="146"/>
        <v>0.879</v>
      </c>
      <c r="G4504" s="748" t="s">
        <v>280</v>
      </c>
      <c r="H4504" s="1337">
        <v>0.43</v>
      </c>
      <c r="I4504" s="338"/>
    </row>
    <row r="4505" spans="2:9">
      <c r="B4505" s="651" t="s">
        <v>27</v>
      </c>
      <c r="C4505" s="1356">
        <v>3116</v>
      </c>
      <c r="D4505" s="747" t="str">
        <f t="shared" si="145"/>
        <v>MI3116</v>
      </c>
      <c r="E4505" s="1336">
        <v>0.86099999999999999</v>
      </c>
      <c r="F4505" s="644">
        <f t="shared" si="146"/>
        <v>0.875</v>
      </c>
      <c r="G4505" s="748" t="s">
        <v>280</v>
      </c>
      <c r="H4505" s="1337">
        <v>0.46</v>
      </c>
      <c r="I4505" s="338"/>
    </row>
    <row r="4506" spans="2:9">
      <c r="B4506" s="651" t="s">
        <v>27</v>
      </c>
      <c r="C4506" s="1356">
        <v>3131</v>
      </c>
      <c r="D4506" s="747" t="str">
        <f t="shared" si="145"/>
        <v>MI3131</v>
      </c>
      <c r="E4506" s="1336">
        <v>0.89900000000000002</v>
      </c>
      <c r="F4506" s="644">
        <f t="shared" si="146"/>
        <v>0.90900000000000003</v>
      </c>
      <c r="G4506" s="748" t="s">
        <v>280</v>
      </c>
      <c r="H4506" s="1337">
        <v>0.26</v>
      </c>
      <c r="I4506" s="338"/>
    </row>
    <row r="4507" spans="2:9">
      <c r="B4507" s="651" t="s">
        <v>27</v>
      </c>
      <c r="C4507" s="1356">
        <v>3132</v>
      </c>
      <c r="D4507" s="747" t="str">
        <f t="shared" si="145"/>
        <v>MI3132</v>
      </c>
      <c r="E4507" s="1336">
        <v>0.84099999999999997</v>
      </c>
      <c r="F4507" s="644">
        <f t="shared" si="146"/>
        <v>0.85699999999999998</v>
      </c>
      <c r="G4507" s="748" t="s">
        <v>280</v>
      </c>
      <c r="H4507" s="1337">
        <v>0.28000000000000003</v>
      </c>
      <c r="I4507" s="338"/>
    </row>
    <row r="4508" spans="2:9">
      <c r="B4508" s="651" t="s">
        <v>27</v>
      </c>
      <c r="C4508" s="1356">
        <v>3145</v>
      </c>
      <c r="D4508" s="747" t="str">
        <f t="shared" si="145"/>
        <v>MI3145</v>
      </c>
      <c r="E4508" s="1336">
        <v>0.79800000000000004</v>
      </c>
      <c r="F4508" s="644">
        <f t="shared" si="146"/>
        <v>0.81799999999999995</v>
      </c>
      <c r="G4508" s="748" t="s">
        <v>280</v>
      </c>
      <c r="H4508" s="1337">
        <v>0.35</v>
      </c>
      <c r="I4508" s="338"/>
    </row>
    <row r="4509" spans="2:9">
      <c r="B4509" s="651" t="s">
        <v>27</v>
      </c>
      <c r="C4509" s="1356">
        <v>3146</v>
      </c>
      <c r="D4509" s="747" t="str">
        <f t="shared" si="145"/>
        <v>MI3146</v>
      </c>
      <c r="E4509" s="1336">
        <v>0.84</v>
      </c>
      <c r="F4509" s="644">
        <f t="shared" si="146"/>
        <v>0.85599999999999998</v>
      </c>
      <c r="G4509" s="748" t="s">
        <v>280</v>
      </c>
      <c r="H4509" s="1337">
        <v>0.38</v>
      </c>
      <c r="I4509" s="338"/>
    </row>
    <row r="4510" spans="2:9">
      <c r="B4510" s="651" t="s">
        <v>27</v>
      </c>
      <c r="C4510" s="1356">
        <v>3169</v>
      </c>
      <c r="D4510" s="747" t="str">
        <f t="shared" si="145"/>
        <v>MI3169</v>
      </c>
      <c r="E4510" s="1336">
        <v>0.82299999999999995</v>
      </c>
      <c r="F4510" s="644">
        <f t="shared" si="146"/>
        <v>0.84099999999999997</v>
      </c>
      <c r="G4510" s="748" t="s">
        <v>280</v>
      </c>
      <c r="H4510" s="1337">
        <v>0.37</v>
      </c>
      <c r="I4510" s="338"/>
    </row>
    <row r="4511" spans="2:9">
      <c r="B4511" s="651" t="s">
        <v>27</v>
      </c>
      <c r="C4511" s="1356">
        <v>3179</v>
      </c>
      <c r="D4511" s="747" t="str">
        <f t="shared" si="145"/>
        <v>MI3179</v>
      </c>
      <c r="E4511" s="1336">
        <v>0.83899999999999997</v>
      </c>
      <c r="F4511" s="644">
        <f t="shared" si="146"/>
        <v>0.85499999999999998</v>
      </c>
      <c r="G4511" s="748" t="s">
        <v>280</v>
      </c>
      <c r="H4511" s="1337">
        <v>0.17</v>
      </c>
      <c r="I4511" s="338"/>
    </row>
    <row r="4512" spans="2:9">
      <c r="B4512" s="651" t="s">
        <v>27</v>
      </c>
      <c r="C4512" s="1356">
        <v>3188</v>
      </c>
      <c r="D4512" s="747" t="str">
        <f t="shared" si="145"/>
        <v>MI3188</v>
      </c>
      <c r="E4512" s="1336">
        <v>0.91500000000000004</v>
      </c>
      <c r="F4512" s="644">
        <f t="shared" si="146"/>
        <v>0.92400000000000004</v>
      </c>
      <c r="G4512" s="748" t="s">
        <v>280</v>
      </c>
      <c r="H4512" s="1337">
        <v>0.34</v>
      </c>
      <c r="I4512" s="338"/>
    </row>
    <row r="4513" spans="2:9">
      <c r="B4513" s="651" t="s">
        <v>27</v>
      </c>
      <c r="C4513" s="1356">
        <v>3241</v>
      </c>
      <c r="D4513" s="747" t="str">
        <f t="shared" si="145"/>
        <v>MI3241</v>
      </c>
      <c r="E4513" s="1336">
        <v>1.0289999999999999</v>
      </c>
      <c r="F4513" s="644">
        <f t="shared" si="146"/>
        <v>1.026</v>
      </c>
      <c r="G4513" s="748" t="s">
        <v>280</v>
      </c>
      <c r="H4513" s="1337">
        <v>0.34</v>
      </c>
      <c r="I4513" s="338"/>
    </row>
    <row r="4514" spans="2:9">
      <c r="B4514" s="651" t="s">
        <v>27</v>
      </c>
      <c r="C4514" s="1356">
        <v>3257</v>
      </c>
      <c r="D4514" s="747" t="str">
        <f t="shared" si="145"/>
        <v>MI3257</v>
      </c>
      <c r="E4514" s="1336">
        <v>0.88200000000000001</v>
      </c>
      <c r="F4514" s="644">
        <f t="shared" si="146"/>
        <v>0.89400000000000002</v>
      </c>
      <c r="G4514" s="748" t="s">
        <v>280</v>
      </c>
      <c r="H4514" s="1337">
        <v>0.34</v>
      </c>
      <c r="I4514" s="338"/>
    </row>
    <row r="4515" spans="2:9">
      <c r="B4515" s="651" t="s">
        <v>27</v>
      </c>
      <c r="C4515" s="1356">
        <v>3303</v>
      </c>
      <c r="D4515" s="747" t="str">
        <f t="shared" si="145"/>
        <v>MI3303</v>
      </c>
      <c r="E4515" s="1336">
        <v>0.83899999999999997</v>
      </c>
      <c r="F4515" s="644">
        <f t="shared" si="146"/>
        <v>0.85499999999999998</v>
      </c>
      <c r="G4515" s="748" t="s">
        <v>280</v>
      </c>
      <c r="H4515" s="1337">
        <v>0.34</v>
      </c>
      <c r="I4515" s="338"/>
    </row>
    <row r="4516" spans="2:9">
      <c r="B4516" s="651" t="s">
        <v>27</v>
      </c>
      <c r="C4516" s="1356">
        <v>3306</v>
      </c>
      <c r="D4516" s="747" t="str">
        <f t="shared" si="145"/>
        <v>MI3306</v>
      </c>
      <c r="E4516" s="1336">
        <v>1.012</v>
      </c>
      <c r="F4516" s="644">
        <f t="shared" si="146"/>
        <v>1.0109999999999999</v>
      </c>
      <c r="G4516" s="748" t="s">
        <v>280</v>
      </c>
      <c r="H4516" s="1337">
        <v>0.38</v>
      </c>
      <c r="I4516" s="338"/>
    </row>
    <row r="4517" spans="2:9">
      <c r="B4517" s="651" t="s">
        <v>27</v>
      </c>
      <c r="C4517" s="1356">
        <v>3307</v>
      </c>
      <c r="D4517" s="747" t="str">
        <f t="shared" si="145"/>
        <v>MI3307</v>
      </c>
      <c r="E4517" s="1336">
        <v>0.91100000000000003</v>
      </c>
      <c r="F4517" s="644">
        <f t="shared" si="146"/>
        <v>0.92</v>
      </c>
      <c r="G4517" s="748" t="s">
        <v>280</v>
      </c>
      <c r="H4517" s="1337">
        <v>0.46</v>
      </c>
      <c r="I4517" s="338"/>
    </row>
    <row r="4518" spans="2:9">
      <c r="B4518" s="651" t="s">
        <v>27</v>
      </c>
      <c r="C4518" s="1356">
        <v>3315</v>
      </c>
      <c r="D4518" s="747" t="str">
        <f t="shared" si="145"/>
        <v>MI3315</v>
      </c>
      <c r="E4518" s="1336">
        <v>0.89</v>
      </c>
      <c r="F4518" s="644">
        <f t="shared" si="146"/>
        <v>0.90100000000000002</v>
      </c>
      <c r="G4518" s="748" t="s">
        <v>280</v>
      </c>
      <c r="H4518" s="1337">
        <v>0.32</v>
      </c>
      <c r="I4518" s="338"/>
    </row>
    <row r="4519" spans="2:9">
      <c r="B4519" s="651" t="s">
        <v>27</v>
      </c>
      <c r="C4519" s="1356">
        <v>3341</v>
      </c>
      <c r="D4519" s="747" t="str">
        <f t="shared" si="145"/>
        <v>MI3341</v>
      </c>
      <c r="E4519" s="1336">
        <v>0.94099999999999995</v>
      </c>
      <c r="F4519" s="644">
        <f t="shared" si="146"/>
        <v>0.94699999999999995</v>
      </c>
      <c r="G4519" s="748" t="s">
        <v>280</v>
      </c>
      <c r="H4519" s="1337">
        <v>0.21</v>
      </c>
      <c r="I4519" s="338"/>
    </row>
    <row r="4520" spans="2:9">
      <c r="B4520" s="651" t="s">
        <v>27</v>
      </c>
      <c r="C4520" s="1356">
        <v>3365</v>
      </c>
      <c r="D4520" s="747" t="str">
        <f t="shared" si="145"/>
        <v>MI3365</v>
      </c>
      <c r="E4520" s="1336">
        <v>1.194</v>
      </c>
      <c r="F4520" s="644">
        <f t="shared" si="146"/>
        <v>1.175</v>
      </c>
      <c r="G4520" s="748" t="s">
        <v>280</v>
      </c>
      <c r="H4520" s="1337">
        <v>0.45</v>
      </c>
      <c r="I4520" s="338"/>
    </row>
    <row r="4521" spans="2:9">
      <c r="B4521" s="651" t="s">
        <v>27</v>
      </c>
      <c r="C4521" s="1356">
        <v>3372</v>
      </c>
      <c r="D4521" s="747" t="str">
        <f t="shared" si="145"/>
        <v>MI3372</v>
      </c>
      <c r="E4521" s="1336">
        <v>0.96599999999999997</v>
      </c>
      <c r="F4521" s="644">
        <f t="shared" si="146"/>
        <v>0.96899999999999997</v>
      </c>
      <c r="G4521" s="748" t="s">
        <v>280</v>
      </c>
      <c r="H4521" s="1337">
        <v>0.41</v>
      </c>
      <c r="I4521" s="338"/>
    </row>
    <row r="4522" spans="2:9">
      <c r="B4522" s="651" t="s">
        <v>27</v>
      </c>
      <c r="C4522" s="1356">
        <v>3383</v>
      </c>
      <c r="D4522" s="747" t="str">
        <f t="shared" si="145"/>
        <v>MI3383</v>
      </c>
      <c r="E4522" s="1336">
        <v>0.86099999999999999</v>
      </c>
      <c r="F4522" s="644">
        <f t="shared" si="146"/>
        <v>0.875</v>
      </c>
      <c r="G4522" s="748" t="s">
        <v>280</v>
      </c>
      <c r="H4522" s="1337">
        <v>0.28999999999999998</v>
      </c>
      <c r="I4522" s="338"/>
    </row>
    <row r="4523" spans="2:9">
      <c r="B4523" s="651" t="s">
        <v>27</v>
      </c>
      <c r="C4523" s="1356">
        <v>3400</v>
      </c>
      <c r="D4523" s="747" t="str">
        <f t="shared" si="145"/>
        <v>MI3400</v>
      </c>
      <c r="E4523" s="1336">
        <v>1.0129999999999999</v>
      </c>
      <c r="F4523" s="644">
        <f t="shared" si="146"/>
        <v>1.012</v>
      </c>
      <c r="G4523" s="748" t="s">
        <v>280</v>
      </c>
      <c r="H4523" s="1337">
        <v>0.39</v>
      </c>
      <c r="I4523" s="338"/>
    </row>
    <row r="4524" spans="2:9">
      <c r="B4524" s="651" t="s">
        <v>27</v>
      </c>
      <c r="C4524" s="1356">
        <v>3507</v>
      </c>
      <c r="D4524" s="747" t="str">
        <f t="shared" si="145"/>
        <v>MI3507</v>
      </c>
      <c r="E4524" s="1336">
        <v>1.0209999999999999</v>
      </c>
      <c r="F4524" s="644">
        <f t="shared" si="146"/>
        <v>1.0189999999999999</v>
      </c>
      <c r="G4524" s="748" t="s">
        <v>280</v>
      </c>
      <c r="H4524" s="1337">
        <v>0.28000000000000003</v>
      </c>
      <c r="I4524" s="338"/>
    </row>
    <row r="4525" spans="2:9">
      <c r="B4525" s="651" t="s">
        <v>27</v>
      </c>
      <c r="C4525" s="1356">
        <v>3548</v>
      </c>
      <c r="D4525" s="747" t="str">
        <f t="shared" si="145"/>
        <v>MI3548</v>
      </c>
      <c r="E4525" s="1336">
        <v>0.88200000000000001</v>
      </c>
      <c r="F4525" s="644">
        <f t="shared" si="146"/>
        <v>0.89400000000000002</v>
      </c>
      <c r="G4525" s="748" t="s">
        <v>280</v>
      </c>
      <c r="H4525" s="1337">
        <v>0.31</v>
      </c>
      <c r="I4525" s="338"/>
    </row>
    <row r="4526" spans="2:9">
      <c r="B4526" s="651" t="s">
        <v>27</v>
      </c>
      <c r="C4526" s="1356">
        <v>3559</v>
      </c>
      <c r="D4526" s="747" t="str">
        <f t="shared" si="145"/>
        <v>MI3559</v>
      </c>
      <c r="E4526" s="1336">
        <v>1.022</v>
      </c>
      <c r="F4526" s="644">
        <f t="shared" si="146"/>
        <v>1.02</v>
      </c>
      <c r="G4526" s="748" t="s">
        <v>280</v>
      </c>
      <c r="H4526" s="1337">
        <v>0.3</v>
      </c>
      <c r="I4526" s="338"/>
    </row>
    <row r="4527" spans="2:9">
      <c r="B4527" s="651" t="s">
        <v>27</v>
      </c>
      <c r="C4527" s="1356">
        <v>3574</v>
      </c>
      <c r="D4527" s="747" t="str">
        <f t="shared" si="145"/>
        <v>MI3574</v>
      </c>
      <c r="E4527" s="1336">
        <v>0.871</v>
      </c>
      <c r="F4527" s="644">
        <f t="shared" si="146"/>
        <v>0.88400000000000001</v>
      </c>
      <c r="G4527" s="748" t="s">
        <v>280</v>
      </c>
      <c r="H4527" s="1337">
        <v>0.24</v>
      </c>
      <c r="I4527" s="338"/>
    </row>
    <row r="4528" spans="2:9">
      <c r="B4528" s="651" t="s">
        <v>27</v>
      </c>
      <c r="C4528" s="1356">
        <v>3581</v>
      </c>
      <c r="D4528" s="747" t="str">
        <f t="shared" si="145"/>
        <v>MI3581</v>
      </c>
      <c r="E4528" s="1336">
        <v>0.86299999999999999</v>
      </c>
      <c r="F4528" s="644">
        <f t="shared" si="146"/>
        <v>0.877</v>
      </c>
      <c r="G4528" s="748" t="s">
        <v>280</v>
      </c>
      <c r="H4528" s="1337">
        <v>0.28999999999999998</v>
      </c>
      <c r="I4528" s="338"/>
    </row>
    <row r="4529" spans="2:9">
      <c r="B4529" s="651" t="s">
        <v>27</v>
      </c>
      <c r="C4529" s="1356">
        <v>3612</v>
      </c>
      <c r="D4529" s="747" t="str">
        <f t="shared" si="145"/>
        <v>MI3612</v>
      </c>
      <c r="E4529" s="1336">
        <v>0.79800000000000004</v>
      </c>
      <c r="F4529" s="644">
        <f t="shared" si="146"/>
        <v>0.81799999999999995</v>
      </c>
      <c r="G4529" s="748" t="s">
        <v>280</v>
      </c>
      <c r="H4529" s="1337">
        <v>0.27</v>
      </c>
      <c r="I4529" s="338"/>
    </row>
    <row r="4530" spans="2:9">
      <c r="B4530" s="651" t="s">
        <v>27</v>
      </c>
      <c r="C4530" s="1356">
        <v>3620</v>
      </c>
      <c r="D4530" s="747" t="str">
        <f t="shared" si="145"/>
        <v>MI3620</v>
      </c>
      <c r="E4530" s="1336">
        <v>1.002</v>
      </c>
      <c r="F4530" s="644">
        <f t="shared" si="146"/>
        <v>1.002</v>
      </c>
      <c r="G4530" s="748" t="s">
        <v>280</v>
      </c>
      <c r="H4530" s="1337">
        <v>0.3</v>
      </c>
      <c r="I4530" s="338"/>
    </row>
    <row r="4531" spans="2:9">
      <c r="B4531" s="651" t="s">
        <v>27</v>
      </c>
      <c r="C4531" s="1356">
        <v>3628</v>
      </c>
      <c r="D4531" s="747" t="str">
        <f t="shared" si="145"/>
        <v>MI3628</v>
      </c>
      <c r="E4531" s="1336">
        <v>0.85</v>
      </c>
      <c r="F4531" s="644">
        <f t="shared" si="146"/>
        <v>0.86499999999999999</v>
      </c>
      <c r="G4531" s="748" t="s">
        <v>280</v>
      </c>
      <c r="H4531" s="1337">
        <v>0.34</v>
      </c>
      <c r="I4531" s="338"/>
    </row>
    <row r="4532" spans="2:9">
      <c r="B4532" s="651" t="s">
        <v>27</v>
      </c>
      <c r="C4532" s="1356">
        <v>3629</v>
      </c>
      <c r="D4532" s="747" t="str">
        <f t="shared" si="145"/>
        <v>MI3629</v>
      </c>
      <c r="E4532" s="1336">
        <v>0.81799999999999995</v>
      </c>
      <c r="F4532" s="644">
        <f t="shared" si="146"/>
        <v>0.83599999999999997</v>
      </c>
      <c r="G4532" s="748" t="s">
        <v>280</v>
      </c>
      <c r="H4532" s="1337">
        <v>0.32</v>
      </c>
      <c r="I4532" s="338"/>
    </row>
    <row r="4533" spans="2:9">
      <c r="B4533" s="651" t="s">
        <v>27</v>
      </c>
      <c r="C4533" s="1356">
        <v>3632</v>
      </c>
      <c r="D4533" s="747" t="str">
        <f t="shared" si="145"/>
        <v>MI3632</v>
      </c>
      <c r="E4533" s="1336">
        <v>0.91</v>
      </c>
      <c r="F4533" s="644">
        <f t="shared" si="146"/>
        <v>0.91900000000000004</v>
      </c>
      <c r="G4533" s="748" t="s">
        <v>280</v>
      </c>
      <c r="H4533" s="1337">
        <v>0.43</v>
      </c>
      <c r="I4533" s="338"/>
    </row>
    <row r="4534" spans="2:9">
      <c r="B4534" s="651" t="s">
        <v>27</v>
      </c>
      <c r="C4534" s="1356">
        <v>3634</v>
      </c>
      <c r="D4534" s="747" t="str">
        <f t="shared" si="145"/>
        <v>MI3634</v>
      </c>
      <c r="E4534" s="1336">
        <v>0.94699999999999995</v>
      </c>
      <c r="F4534" s="644">
        <f t="shared" si="146"/>
        <v>0.95199999999999996</v>
      </c>
      <c r="G4534" s="748" t="s">
        <v>280</v>
      </c>
      <c r="H4534" s="1337">
        <v>0.26</v>
      </c>
      <c r="I4534" s="338"/>
    </row>
    <row r="4535" spans="2:9">
      <c r="B4535" s="651" t="s">
        <v>27</v>
      </c>
      <c r="C4535" s="1356">
        <v>3635</v>
      </c>
      <c r="D4535" s="747" t="str">
        <f t="shared" si="145"/>
        <v>MI3635</v>
      </c>
      <c r="E4535" s="1336">
        <v>0.98899999999999999</v>
      </c>
      <c r="F4535" s="644">
        <f t="shared" si="146"/>
        <v>0.99</v>
      </c>
      <c r="G4535" s="748" t="s">
        <v>280</v>
      </c>
      <c r="H4535" s="1337">
        <v>0.31</v>
      </c>
      <c r="I4535" s="338"/>
    </row>
    <row r="4536" spans="2:9">
      <c r="B4536" s="651" t="s">
        <v>27</v>
      </c>
      <c r="C4536" s="1356">
        <v>3638</v>
      </c>
      <c r="D4536" s="747" t="str">
        <f t="shared" si="145"/>
        <v>MI3638</v>
      </c>
      <c r="E4536" s="1336">
        <v>0.84199999999999997</v>
      </c>
      <c r="F4536" s="644">
        <f t="shared" si="146"/>
        <v>0.85799999999999998</v>
      </c>
      <c r="G4536" s="748" t="s">
        <v>280</v>
      </c>
      <c r="H4536" s="1337">
        <v>0.28999999999999998</v>
      </c>
      <c r="I4536" s="338"/>
    </row>
    <row r="4537" spans="2:9">
      <c r="B4537" s="651" t="s">
        <v>27</v>
      </c>
      <c r="C4537" s="1356">
        <v>3643</v>
      </c>
      <c r="D4537" s="747" t="str">
        <f t="shared" si="145"/>
        <v>MI3643</v>
      </c>
      <c r="E4537" s="1336">
        <v>0.92900000000000005</v>
      </c>
      <c r="F4537" s="644">
        <f t="shared" si="146"/>
        <v>0.93600000000000005</v>
      </c>
      <c r="G4537" s="748" t="s">
        <v>280</v>
      </c>
      <c r="H4537" s="1337">
        <v>0.34</v>
      </c>
      <c r="I4537" s="338"/>
    </row>
    <row r="4538" spans="2:9">
      <c r="B4538" s="651" t="s">
        <v>27</v>
      </c>
      <c r="C4538" s="1356">
        <v>3648</v>
      </c>
      <c r="D4538" s="747" t="str">
        <f t="shared" si="145"/>
        <v>MI3648</v>
      </c>
      <c r="E4538" s="1336">
        <v>0.83</v>
      </c>
      <c r="F4538" s="644">
        <f t="shared" si="146"/>
        <v>0.84699999999999998</v>
      </c>
      <c r="G4538" s="748" t="s">
        <v>280</v>
      </c>
      <c r="H4538" s="1337">
        <v>0.28000000000000003</v>
      </c>
      <c r="I4538" s="338"/>
    </row>
    <row r="4539" spans="2:9">
      <c r="B4539" s="651" t="s">
        <v>27</v>
      </c>
      <c r="C4539" s="1356">
        <v>3681</v>
      </c>
      <c r="D4539" s="747" t="str">
        <f t="shared" si="145"/>
        <v>MI3681</v>
      </c>
      <c r="E4539" s="1336">
        <v>0.77</v>
      </c>
      <c r="F4539" s="644">
        <f t="shared" si="146"/>
        <v>0.79300000000000004</v>
      </c>
      <c r="G4539" s="748" t="s">
        <v>280</v>
      </c>
      <c r="H4539" s="1337">
        <v>0.31</v>
      </c>
      <c r="I4539" s="338"/>
    </row>
    <row r="4540" spans="2:9">
      <c r="B4540" s="651" t="s">
        <v>27</v>
      </c>
      <c r="C4540" s="1356">
        <v>3685</v>
      </c>
      <c r="D4540" s="747" t="str">
        <f t="shared" si="145"/>
        <v>MI3685</v>
      </c>
      <c r="E4540" s="1336">
        <v>0.97799999999999998</v>
      </c>
      <c r="F4540" s="644">
        <f t="shared" si="146"/>
        <v>0.98</v>
      </c>
      <c r="G4540" s="748" t="s">
        <v>280</v>
      </c>
      <c r="H4540" s="1337">
        <v>0.21</v>
      </c>
      <c r="I4540" s="338"/>
    </row>
    <row r="4541" spans="2:9">
      <c r="B4541" s="651" t="s">
        <v>27</v>
      </c>
      <c r="C4541" s="1356">
        <v>3724</v>
      </c>
      <c r="D4541" s="747" t="str">
        <f t="shared" si="145"/>
        <v>MI3724</v>
      </c>
      <c r="E4541" s="1336">
        <v>1.5209999999999999</v>
      </c>
      <c r="F4541" s="644">
        <f t="shared" si="146"/>
        <v>1.4690000000000001</v>
      </c>
      <c r="G4541" s="748" t="s">
        <v>280</v>
      </c>
      <c r="H4541" s="1337">
        <v>0.27</v>
      </c>
      <c r="I4541" s="338"/>
    </row>
    <row r="4542" spans="2:9">
      <c r="B4542" s="651" t="s">
        <v>27</v>
      </c>
      <c r="C4542" s="1356">
        <v>3726</v>
      </c>
      <c r="D4542" s="747" t="str">
        <f t="shared" si="145"/>
        <v>MI3726</v>
      </c>
      <c r="E4542" s="1336">
        <v>1.7889999999999999</v>
      </c>
      <c r="F4542" s="644">
        <f t="shared" si="146"/>
        <v>1.71</v>
      </c>
      <c r="G4542" s="748" t="s">
        <v>280</v>
      </c>
      <c r="H4542" s="1337">
        <v>0.32</v>
      </c>
      <c r="I4542" s="338"/>
    </row>
    <row r="4543" spans="2:9">
      <c r="B4543" s="651" t="s">
        <v>27</v>
      </c>
      <c r="C4543" s="1356">
        <v>3807</v>
      </c>
      <c r="D4543" s="747" t="str">
        <f t="shared" si="145"/>
        <v>MI3807</v>
      </c>
      <c r="E4543" s="1336">
        <v>0.78900000000000003</v>
      </c>
      <c r="F4543" s="644">
        <f t="shared" si="146"/>
        <v>0.81</v>
      </c>
      <c r="G4543" s="748" t="s">
        <v>280</v>
      </c>
      <c r="H4543" s="1337">
        <v>0.37</v>
      </c>
      <c r="I4543" s="338"/>
    </row>
    <row r="4544" spans="2:9">
      <c r="B4544" s="651" t="s">
        <v>27</v>
      </c>
      <c r="C4544" s="1356">
        <v>3808</v>
      </c>
      <c r="D4544" s="747" t="str">
        <f t="shared" si="145"/>
        <v>MI3808</v>
      </c>
      <c r="E4544" s="1336">
        <v>0.85</v>
      </c>
      <c r="F4544" s="644">
        <f t="shared" si="146"/>
        <v>0.86499999999999999</v>
      </c>
      <c r="G4544" s="748" t="s">
        <v>280</v>
      </c>
      <c r="H4544" s="1337">
        <v>0.34</v>
      </c>
      <c r="I4544" s="338"/>
    </row>
    <row r="4545" spans="2:9">
      <c r="B4545" s="651" t="s">
        <v>27</v>
      </c>
      <c r="C4545" s="1356">
        <v>3821</v>
      </c>
      <c r="D4545" s="747" t="str">
        <f t="shared" si="145"/>
        <v>MI3821</v>
      </c>
      <c r="E4545" s="1336">
        <v>1.1459999999999999</v>
      </c>
      <c r="F4545" s="644">
        <f t="shared" si="146"/>
        <v>1.131</v>
      </c>
      <c r="G4545" s="748" t="s">
        <v>280</v>
      </c>
      <c r="H4545" s="1337">
        <v>0.75</v>
      </c>
      <c r="I4545" s="338"/>
    </row>
    <row r="4546" spans="2:9">
      <c r="B4546" s="651" t="s">
        <v>27</v>
      </c>
      <c r="C4546" s="1356">
        <v>3824</v>
      </c>
      <c r="D4546" s="747" t="str">
        <f t="shared" si="145"/>
        <v>MI3824</v>
      </c>
      <c r="E4546" s="1336">
        <v>1.1479999999999999</v>
      </c>
      <c r="F4546" s="644">
        <f t="shared" si="146"/>
        <v>1.133</v>
      </c>
      <c r="G4546" s="748" t="s">
        <v>280</v>
      </c>
      <c r="H4546" s="1337">
        <v>0.37</v>
      </c>
      <c r="I4546" s="338"/>
    </row>
    <row r="4547" spans="2:9">
      <c r="B4547" s="651" t="s">
        <v>27</v>
      </c>
      <c r="C4547" s="1356">
        <v>3827</v>
      </c>
      <c r="D4547" s="747" t="str">
        <f t="shared" si="145"/>
        <v>MI3827</v>
      </c>
      <c r="E4547" s="1336">
        <v>0.875</v>
      </c>
      <c r="F4547" s="644">
        <f t="shared" si="146"/>
        <v>0.88800000000000001</v>
      </c>
      <c r="G4547" s="748" t="s">
        <v>280</v>
      </c>
      <c r="H4547" s="1337">
        <v>0.27</v>
      </c>
      <c r="I4547" s="338"/>
    </row>
    <row r="4548" spans="2:9">
      <c r="B4548" s="651" t="s">
        <v>27</v>
      </c>
      <c r="C4548" s="1356">
        <v>4000</v>
      </c>
      <c r="D4548" s="747" t="str">
        <f t="shared" si="145"/>
        <v>MI4000</v>
      </c>
      <c r="E4548" s="1336">
        <v>1.2330000000000001</v>
      </c>
      <c r="F4548" s="644">
        <f t="shared" si="146"/>
        <v>1.21</v>
      </c>
      <c r="G4548" s="748" t="s">
        <v>280</v>
      </c>
      <c r="H4548" s="1337">
        <v>0.5</v>
      </c>
      <c r="I4548" s="338"/>
    </row>
    <row r="4549" spans="2:9">
      <c r="B4549" s="651" t="s">
        <v>27</v>
      </c>
      <c r="C4549" s="1356">
        <v>4024</v>
      </c>
      <c r="D4549" s="747" t="str">
        <f t="shared" si="145"/>
        <v>MI4024</v>
      </c>
      <c r="E4549" s="1336">
        <v>0.88</v>
      </c>
      <c r="F4549" s="644">
        <f t="shared" si="146"/>
        <v>0.89200000000000002</v>
      </c>
      <c r="G4549" s="748" t="s">
        <v>280</v>
      </c>
      <c r="H4549" s="1337">
        <v>0.46</v>
      </c>
      <c r="I4549" s="338"/>
    </row>
    <row r="4550" spans="2:9">
      <c r="B4550" s="651" t="s">
        <v>27</v>
      </c>
      <c r="C4550" s="1356">
        <v>4034</v>
      </c>
      <c r="D4550" s="747" t="str">
        <f t="shared" si="145"/>
        <v>MI4034</v>
      </c>
      <c r="E4550" s="1336">
        <v>1.1679999999999999</v>
      </c>
      <c r="F4550" s="644">
        <f t="shared" si="146"/>
        <v>1.151</v>
      </c>
      <c r="G4550" s="748" t="s">
        <v>280</v>
      </c>
      <c r="H4550" s="1337">
        <v>0.91</v>
      </c>
      <c r="I4550" s="338"/>
    </row>
    <row r="4551" spans="2:9">
      <c r="B4551" s="651" t="s">
        <v>27</v>
      </c>
      <c r="C4551" s="1356">
        <v>4036</v>
      </c>
      <c r="D4551" s="747" t="str">
        <f t="shared" si="145"/>
        <v>MI4036</v>
      </c>
      <c r="E4551" s="1336">
        <v>0.97399999999999998</v>
      </c>
      <c r="F4551" s="644">
        <f t="shared" si="146"/>
        <v>0.97699999999999998</v>
      </c>
      <c r="G4551" s="748" t="s">
        <v>280</v>
      </c>
      <c r="H4551" s="1337">
        <v>0.31</v>
      </c>
      <c r="I4551" s="338"/>
    </row>
    <row r="4552" spans="2:9">
      <c r="B4552" s="651" t="s">
        <v>27</v>
      </c>
      <c r="C4552" s="1356">
        <v>4130</v>
      </c>
      <c r="D4552" s="747" t="str">
        <f t="shared" si="145"/>
        <v>MI4130</v>
      </c>
      <c r="E4552" s="1336">
        <v>0.88</v>
      </c>
      <c r="F4552" s="644">
        <f t="shared" si="146"/>
        <v>0.89200000000000002</v>
      </c>
      <c r="G4552" s="748" t="s">
        <v>280</v>
      </c>
      <c r="H4552" s="1337">
        <v>0.37</v>
      </c>
      <c r="I4552" s="338"/>
    </row>
    <row r="4553" spans="2:9">
      <c r="B4553" s="651" t="s">
        <v>27</v>
      </c>
      <c r="C4553" s="1356">
        <v>4131</v>
      </c>
      <c r="D4553" s="747" t="str">
        <f t="shared" si="145"/>
        <v>MI4131</v>
      </c>
      <c r="E4553" s="1336">
        <v>0.88500000000000001</v>
      </c>
      <c r="F4553" s="644">
        <f t="shared" si="146"/>
        <v>0.89700000000000002</v>
      </c>
      <c r="G4553" s="748" t="s">
        <v>280</v>
      </c>
      <c r="H4553" s="1337">
        <v>0.27</v>
      </c>
      <c r="I4553" s="338"/>
    </row>
    <row r="4554" spans="2:9">
      <c r="B4554" s="651" t="s">
        <v>27</v>
      </c>
      <c r="C4554" s="1356">
        <v>4150</v>
      </c>
      <c r="D4554" s="747" t="str">
        <f t="shared" si="145"/>
        <v>MI4150</v>
      </c>
      <c r="E4554" s="1336">
        <v>0.86299999999999999</v>
      </c>
      <c r="F4554" s="644">
        <f t="shared" si="146"/>
        <v>0.877</v>
      </c>
      <c r="G4554" s="748" t="s">
        <v>280</v>
      </c>
      <c r="H4554" s="1337">
        <v>0.27</v>
      </c>
      <c r="I4554" s="338"/>
    </row>
    <row r="4555" spans="2:9">
      <c r="B4555" s="651" t="s">
        <v>27</v>
      </c>
      <c r="C4555" s="1356">
        <v>4207</v>
      </c>
      <c r="D4555" s="747" t="str">
        <f t="shared" ref="D4555:D4618" si="147">B4555&amp;TEXT(C4555,"0000")</f>
        <v>MI4207</v>
      </c>
      <c r="E4555" s="1336">
        <v>0.94599999999999995</v>
      </c>
      <c r="F4555" s="644">
        <f t="shared" ref="F4555:F4618" si="148">IF(E4555="NA","NA",ROUND((E4555-1)*0.9+1,3))</f>
        <v>0.95099999999999996</v>
      </c>
      <c r="G4555" s="748" t="s">
        <v>280</v>
      </c>
      <c r="H4555" s="1337">
        <v>0.28999999999999998</v>
      </c>
      <c r="I4555" s="338"/>
    </row>
    <row r="4556" spans="2:9">
      <c r="B4556" s="651" t="s">
        <v>27</v>
      </c>
      <c r="C4556" s="1356">
        <v>4239</v>
      </c>
      <c r="D4556" s="747" t="str">
        <f t="shared" si="147"/>
        <v>MI4239</v>
      </c>
      <c r="E4556" s="1336">
        <v>0.96</v>
      </c>
      <c r="F4556" s="644">
        <f t="shared" si="148"/>
        <v>0.96399999999999997</v>
      </c>
      <c r="G4556" s="748" t="s">
        <v>280</v>
      </c>
      <c r="H4556" s="1337">
        <v>0.28999999999999998</v>
      </c>
      <c r="I4556" s="338"/>
    </row>
    <row r="4557" spans="2:9">
      <c r="B4557" s="651" t="s">
        <v>27</v>
      </c>
      <c r="C4557" s="1356">
        <v>4240</v>
      </c>
      <c r="D4557" s="747" t="str">
        <f t="shared" si="147"/>
        <v>MI4240</v>
      </c>
      <c r="E4557" s="1336">
        <v>0.86799999999999999</v>
      </c>
      <c r="F4557" s="644">
        <f t="shared" si="148"/>
        <v>0.88100000000000001</v>
      </c>
      <c r="G4557" s="748" t="s">
        <v>280</v>
      </c>
      <c r="H4557" s="1337">
        <v>0.39</v>
      </c>
      <c r="I4557" s="338"/>
    </row>
    <row r="4558" spans="2:9">
      <c r="B4558" s="651" t="s">
        <v>27</v>
      </c>
      <c r="C4558" s="1356">
        <v>4243</v>
      </c>
      <c r="D4558" s="747" t="str">
        <f t="shared" si="147"/>
        <v>MI4243</v>
      </c>
      <c r="E4558" s="1336">
        <v>0.86199999999999999</v>
      </c>
      <c r="F4558" s="644">
        <f t="shared" si="148"/>
        <v>0.876</v>
      </c>
      <c r="G4558" s="748" t="s">
        <v>280</v>
      </c>
      <c r="H4558" s="1337">
        <v>0.32</v>
      </c>
      <c r="I4558" s="338"/>
    </row>
    <row r="4559" spans="2:9">
      <c r="B4559" s="651" t="s">
        <v>27</v>
      </c>
      <c r="C4559" s="1356">
        <v>4244</v>
      </c>
      <c r="D4559" s="747" t="str">
        <f t="shared" si="147"/>
        <v>MI4244</v>
      </c>
      <c r="E4559" s="1336">
        <v>1.012</v>
      </c>
      <c r="F4559" s="644">
        <f t="shared" si="148"/>
        <v>1.0109999999999999</v>
      </c>
      <c r="G4559" s="748" t="s">
        <v>280</v>
      </c>
      <c r="H4559" s="1337">
        <v>0.33</v>
      </c>
      <c r="I4559" s="338"/>
    </row>
    <row r="4560" spans="2:9">
      <c r="B4560" s="651" t="s">
        <v>27</v>
      </c>
      <c r="C4560" s="1356">
        <v>4250</v>
      </c>
      <c r="D4560" s="747" t="str">
        <f t="shared" si="147"/>
        <v>MI4250</v>
      </c>
      <c r="E4560" s="1336">
        <v>1.0409999999999999</v>
      </c>
      <c r="F4560" s="644">
        <f t="shared" si="148"/>
        <v>1.0369999999999999</v>
      </c>
      <c r="G4560" s="748" t="s">
        <v>280</v>
      </c>
      <c r="H4560" s="1337">
        <v>0.35</v>
      </c>
      <c r="I4560" s="338"/>
    </row>
    <row r="4561" spans="2:9">
      <c r="B4561" s="651" t="s">
        <v>27</v>
      </c>
      <c r="C4561" s="1356">
        <v>4251</v>
      </c>
      <c r="D4561" s="747" t="str">
        <f t="shared" si="147"/>
        <v>MI4251</v>
      </c>
      <c r="E4561" s="1336">
        <v>0.90700000000000003</v>
      </c>
      <c r="F4561" s="644">
        <f t="shared" si="148"/>
        <v>0.91600000000000004</v>
      </c>
      <c r="G4561" s="748" t="s">
        <v>280</v>
      </c>
      <c r="H4561" s="1337">
        <v>0.32</v>
      </c>
      <c r="I4561" s="338"/>
    </row>
    <row r="4562" spans="2:9">
      <c r="B4562" s="651" t="s">
        <v>27</v>
      </c>
      <c r="C4562" s="1356">
        <v>4253</v>
      </c>
      <c r="D4562" s="747" t="str">
        <f t="shared" si="147"/>
        <v>MI4253</v>
      </c>
      <c r="E4562" s="1336">
        <v>0.88800000000000001</v>
      </c>
      <c r="F4562" s="644">
        <f t="shared" si="148"/>
        <v>0.89900000000000002</v>
      </c>
      <c r="G4562" s="748" t="s">
        <v>280</v>
      </c>
      <c r="H4562" s="1337">
        <v>0.33</v>
      </c>
      <c r="I4562" s="338"/>
    </row>
    <row r="4563" spans="2:9">
      <c r="B4563" s="651" t="s">
        <v>27</v>
      </c>
      <c r="C4563" s="1356">
        <v>4273</v>
      </c>
      <c r="D4563" s="747" t="str">
        <f t="shared" si="147"/>
        <v>MI4273</v>
      </c>
      <c r="E4563" s="1336">
        <v>0.87</v>
      </c>
      <c r="F4563" s="644">
        <f t="shared" si="148"/>
        <v>0.88300000000000001</v>
      </c>
      <c r="G4563" s="748" t="s">
        <v>280</v>
      </c>
      <c r="H4563" s="1337">
        <v>0.42</v>
      </c>
      <c r="I4563" s="338"/>
    </row>
    <row r="4564" spans="2:9">
      <c r="B4564" s="651" t="s">
        <v>27</v>
      </c>
      <c r="C4564" s="1356">
        <v>4279</v>
      </c>
      <c r="D4564" s="747" t="str">
        <f t="shared" si="147"/>
        <v>MI4279</v>
      </c>
      <c r="E4564" s="1336">
        <v>1.02</v>
      </c>
      <c r="F4564" s="644">
        <f t="shared" si="148"/>
        <v>1.018</v>
      </c>
      <c r="G4564" s="748" t="s">
        <v>280</v>
      </c>
      <c r="H4564" s="1337">
        <v>0.36</v>
      </c>
      <c r="I4564" s="338"/>
    </row>
    <row r="4565" spans="2:9">
      <c r="B4565" s="651" t="s">
        <v>27</v>
      </c>
      <c r="C4565" s="1356">
        <v>4299</v>
      </c>
      <c r="D4565" s="747" t="str">
        <f t="shared" si="147"/>
        <v>MI4299</v>
      </c>
      <c r="E4565" s="1336">
        <v>0.91100000000000003</v>
      </c>
      <c r="F4565" s="644">
        <f t="shared" si="148"/>
        <v>0.92</v>
      </c>
      <c r="G4565" s="748" t="s">
        <v>280</v>
      </c>
      <c r="H4565" s="1337">
        <v>0.26</v>
      </c>
      <c r="I4565" s="338"/>
    </row>
    <row r="4566" spans="2:9">
      <c r="B4566" s="651" t="s">
        <v>27</v>
      </c>
      <c r="C4566" s="1356">
        <v>4304</v>
      </c>
      <c r="D4566" s="747" t="str">
        <f t="shared" si="147"/>
        <v>MI4304</v>
      </c>
      <c r="E4566" s="1336">
        <v>1.085</v>
      </c>
      <c r="F4566" s="644">
        <f t="shared" si="148"/>
        <v>1.077</v>
      </c>
      <c r="G4566" s="748" t="s">
        <v>280</v>
      </c>
      <c r="H4566" s="1337">
        <v>0.52</v>
      </c>
      <c r="I4566" s="338"/>
    </row>
    <row r="4567" spans="2:9">
      <c r="B4567" s="651" t="s">
        <v>27</v>
      </c>
      <c r="C4567" s="1356">
        <v>4307</v>
      </c>
      <c r="D4567" s="747" t="str">
        <f t="shared" si="147"/>
        <v>MI4307</v>
      </c>
      <c r="E4567" s="1336">
        <v>0.85</v>
      </c>
      <c r="F4567" s="644">
        <f t="shared" si="148"/>
        <v>0.86499999999999999</v>
      </c>
      <c r="G4567" s="748" t="s">
        <v>280</v>
      </c>
      <c r="H4567" s="1337">
        <v>0.34</v>
      </c>
      <c r="I4567" s="338"/>
    </row>
    <row r="4568" spans="2:9">
      <c r="B4568" s="651" t="s">
        <v>27</v>
      </c>
      <c r="C4568" s="1356">
        <v>4351</v>
      </c>
      <c r="D4568" s="747" t="str">
        <f t="shared" si="147"/>
        <v>MI4351</v>
      </c>
      <c r="E4568" s="1336">
        <v>0.94499999999999995</v>
      </c>
      <c r="F4568" s="644">
        <f t="shared" si="148"/>
        <v>0.95099999999999996</v>
      </c>
      <c r="G4568" s="748" t="s">
        <v>280</v>
      </c>
      <c r="H4568" s="1337">
        <v>0.28000000000000003</v>
      </c>
      <c r="I4568" s="338"/>
    </row>
    <row r="4569" spans="2:9">
      <c r="B4569" s="651" t="s">
        <v>27</v>
      </c>
      <c r="C4569" s="1356">
        <v>4360</v>
      </c>
      <c r="D4569" s="747" t="str">
        <f t="shared" si="147"/>
        <v>MI4360</v>
      </c>
      <c r="E4569" s="1336">
        <v>0.96799999999999997</v>
      </c>
      <c r="F4569" s="644">
        <f t="shared" si="148"/>
        <v>0.97099999999999997</v>
      </c>
      <c r="G4569" s="748" t="s">
        <v>280</v>
      </c>
      <c r="H4569" s="1337">
        <v>0.3</v>
      </c>
      <c r="I4569" s="338"/>
    </row>
    <row r="4570" spans="2:9">
      <c r="B4570" s="651" t="s">
        <v>27</v>
      </c>
      <c r="C4570" s="1356">
        <v>4361</v>
      </c>
      <c r="D4570" s="747" t="str">
        <f t="shared" si="147"/>
        <v>MI4361</v>
      </c>
      <c r="E4570" s="1336">
        <v>1.0349999999999999</v>
      </c>
      <c r="F4570" s="644">
        <f t="shared" si="148"/>
        <v>1.032</v>
      </c>
      <c r="G4570" s="748" t="s">
        <v>280</v>
      </c>
      <c r="H4570" s="1337">
        <v>0.06</v>
      </c>
      <c r="I4570" s="338"/>
    </row>
    <row r="4571" spans="2:9">
      <c r="B4571" s="651" t="s">
        <v>27</v>
      </c>
      <c r="C4571" s="1356">
        <v>4410</v>
      </c>
      <c r="D4571" s="747" t="str">
        <f t="shared" si="147"/>
        <v>MI4410</v>
      </c>
      <c r="E4571" s="1336">
        <v>0.95799999999999996</v>
      </c>
      <c r="F4571" s="644">
        <f t="shared" si="148"/>
        <v>0.96199999999999997</v>
      </c>
      <c r="G4571" s="748" t="s">
        <v>280</v>
      </c>
      <c r="H4571" s="1337">
        <v>0.41</v>
      </c>
      <c r="I4571" s="338"/>
    </row>
    <row r="4572" spans="2:9">
      <c r="B4572" s="651" t="s">
        <v>27</v>
      </c>
      <c r="C4572" s="1356">
        <v>4452</v>
      </c>
      <c r="D4572" s="747" t="str">
        <f t="shared" si="147"/>
        <v>MI4452</v>
      </c>
      <c r="E4572" s="1336">
        <v>0.88900000000000001</v>
      </c>
      <c r="F4572" s="644">
        <f t="shared" si="148"/>
        <v>0.9</v>
      </c>
      <c r="G4572" s="748" t="s">
        <v>280</v>
      </c>
      <c r="H4572" s="1337">
        <v>0.32</v>
      </c>
      <c r="I4572" s="338"/>
    </row>
    <row r="4573" spans="2:9">
      <c r="B4573" s="651" t="s">
        <v>27</v>
      </c>
      <c r="C4573" s="1356">
        <v>4459</v>
      </c>
      <c r="D4573" s="747" t="str">
        <f t="shared" si="147"/>
        <v>MI4459</v>
      </c>
      <c r="E4573" s="1336">
        <v>0.82799999999999996</v>
      </c>
      <c r="F4573" s="644">
        <f t="shared" si="148"/>
        <v>0.84499999999999997</v>
      </c>
      <c r="G4573" s="748" t="s">
        <v>280</v>
      </c>
      <c r="H4573" s="1337">
        <v>0.34</v>
      </c>
      <c r="I4573" s="338"/>
    </row>
    <row r="4574" spans="2:9">
      <c r="B4574" s="651" t="s">
        <v>27</v>
      </c>
      <c r="C4574" s="1356">
        <v>4470</v>
      </c>
      <c r="D4574" s="747" t="str">
        <f t="shared" si="147"/>
        <v>MI4470</v>
      </c>
      <c r="E4574" s="1336">
        <v>0.752</v>
      </c>
      <c r="F4574" s="644">
        <f t="shared" si="148"/>
        <v>0.77700000000000002</v>
      </c>
      <c r="G4574" s="748" t="s">
        <v>280</v>
      </c>
      <c r="H4574" s="1337">
        <v>0.31</v>
      </c>
      <c r="I4574" s="338"/>
    </row>
    <row r="4575" spans="2:9">
      <c r="B4575" s="651" t="s">
        <v>27</v>
      </c>
      <c r="C4575" s="1356">
        <v>4484</v>
      </c>
      <c r="D4575" s="747" t="str">
        <f t="shared" si="147"/>
        <v>MI4484</v>
      </c>
      <c r="E4575" s="1336">
        <v>0.82499999999999996</v>
      </c>
      <c r="F4575" s="644">
        <f t="shared" si="148"/>
        <v>0.84299999999999997</v>
      </c>
      <c r="G4575" s="748" t="s">
        <v>280</v>
      </c>
      <c r="H4575" s="1337">
        <v>0.34</v>
      </c>
      <c r="I4575" s="338"/>
    </row>
    <row r="4576" spans="2:9">
      <c r="B4576" s="651" t="s">
        <v>27</v>
      </c>
      <c r="C4576" s="1356">
        <v>4511</v>
      </c>
      <c r="D4576" s="747" t="str">
        <f t="shared" si="147"/>
        <v>MI4511</v>
      </c>
      <c r="E4576" s="1336">
        <v>1.331</v>
      </c>
      <c r="F4576" s="644">
        <f t="shared" si="148"/>
        <v>1.298</v>
      </c>
      <c r="G4576" s="748" t="s">
        <v>280</v>
      </c>
      <c r="H4576" s="1337">
        <v>7.0000000000000007E-2</v>
      </c>
      <c r="I4576" s="338"/>
    </row>
    <row r="4577" spans="2:9">
      <c r="B4577" s="651" t="s">
        <v>27</v>
      </c>
      <c r="C4577" s="1356">
        <v>4557</v>
      </c>
      <c r="D4577" s="747" t="str">
        <f t="shared" si="147"/>
        <v>MI4557</v>
      </c>
      <c r="E4577" s="1336">
        <v>1.0189999999999999</v>
      </c>
      <c r="F4577" s="644">
        <f t="shared" si="148"/>
        <v>1.0169999999999999</v>
      </c>
      <c r="G4577" s="748" t="s">
        <v>280</v>
      </c>
      <c r="H4577" s="1337">
        <v>0.28999999999999998</v>
      </c>
      <c r="I4577" s="338"/>
    </row>
    <row r="4578" spans="2:9">
      <c r="B4578" s="651" t="s">
        <v>27</v>
      </c>
      <c r="C4578" s="1356">
        <v>4558</v>
      </c>
      <c r="D4578" s="747" t="str">
        <f t="shared" si="147"/>
        <v>MI4558</v>
      </c>
      <c r="E4578" s="1336">
        <v>0.96299999999999997</v>
      </c>
      <c r="F4578" s="644">
        <f t="shared" si="148"/>
        <v>0.96699999999999997</v>
      </c>
      <c r="G4578" s="748" t="s">
        <v>280</v>
      </c>
      <c r="H4578" s="1337">
        <v>0.26</v>
      </c>
      <c r="I4578" s="338"/>
    </row>
    <row r="4579" spans="2:9">
      <c r="B4579" s="651" t="s">
        <v>27</v>
      </c>
      <c r="C4579" s="1356">
        <v>4568</v>
      </c>
      <c r="D4579" s="747" t="str">
        <f t="shared" si="147"/>
        <v>MI4568</v>
      </c>
      <c r="E4579" s="1336">
        <v>0.92500000000000004</v>
      </c>
      <c r="F4579" s="644">
        <f t="shared" si="148"/>
        <v>0.93300000000000005</v>
      </c>
      <c r="G4579" s="748" t="s">
        <v>280</v>
      </c>
      <c r="H4579" s="1337">
        <v>0.27</v>
      </c>
      <c r="I4579" s="338"/>
    </row>
    <row r="4580" spans="2:9">
      <c r="B4580" s="651" t="s">
        <v>27</v>
      </c>
      <c r="C4580" s="1356">
        <v>4583</v>
      </c>
      <c r="D4580" s="747" t="str">
        <f t="shared" si="147"/>
        <v>MI4583</v>
      </c>
      <c r="E4580" s="1336">
        <v>0.98599999999999999</v>
      </c>
      <c r="F4580" s="644">
        <f t="shared" si="148"/>
        <v>0.98699999999999999</v>
      </c>
      <c r="G4580" s="748" t="s">
        <v>280</v>
      </c>
      <c r="H4580" s="1337">
        <v>0.31</v>
      </c>
      <c r="I4580" s="338"/>
    </row>
    <row r="4581" spans="2:9">
      <c r="B4581" s="651" t="s">
        <v>27</v>
      </c>
      <c r="C4581" s="1356">
        <v>4611</v>
      </c>
      <c r="D4581" s="747" t="str">
        <f t="shared" si="147"/>
        <v>MI4611</v>
      </c>
      <c r="E4581" s="1336">
        <v>0.82499999999999996</v>
      </c>
      <c r="F4581" s="644">
        <f t="shared" si="148"/>
        <v>0.84299999999999997</v>
      </c>
      <c r="G4581" s="748" t="s">
        <v>280</v>
      </c>
      <c r="H4581" s="1337">
        <v>0.22</v>
      </c>
      <c r="I4581" s="338"/>
    </row>
    <row r="4582" spans="2:9">
      <c r="B4582" s="651" t="s">
        <v>27</v>
      </c>
      <c r="C4582" s="1356">
        <v>4692</v>
      </c>
      <c r="D4582" s="747" t="str">
        <f t="shared" si="147"/>
        <v>MI4692</v>
      </c>
      <c r="E4582" s="1336">
        <v>0.86699999999999999</v>
      </c>
      <c r="F4582" s="644">
        <f t="shared" si="148"/>
        <v>0.88</v>
      </c>
      <c r="G4582" s="748" t="s">
        <v>280</v>
      </c>
      <c r="H4582" s="1337">
        <v>0.25</v>
      </c>
      <c r="I4582" s="338"/>
    </row>
    <row r="4583" spans="2:9">
      <c r="B4583" s="651" t="s">
        <v>27</v>
      </c>
      <c r="C4583" s="1356">
        <v>4693</v>
      </c>
      <c r="D4583" s="747" t="str">
        <f t="shared" si="147"/>
        <v>MI4693</v>
      </c>
      <c r="E4583" s="1336">
        <v>0.85699999999999998</v>
      </c>
      <c r="F4583" s="644">
        <f t="shared" si="148"/>
        <v>0.871</v>
      </c>
      <c r="G4583" s="748" t="s">
        <v>280</v>
      </c>
      <c r="H4583" s="1337">
        <v>0.27</v>
      </c>
      <c r="I4583" s="338"/>
    </row>
    <row r="4584" spans="2:9">
      <c r="B4584" s="651" t="s">
        <v>27</v>
      </c>
      <c r="C4584" s="1356">
        <v>4712</v>
      </c>
      <c r="D4584" s="747" t="str">
        <f t="shared" si="147"/>
        <v>MI4712</v>
      </c>
      <c r="E4584" s="1336">
        <v>0.94799999999999995</v>
      </c>
      <c r="F4584" s="644">
        <f t="shared" si="148"/>
        <v>0.95299999999999996</v>
      </c>
      <c r="G4584" s="748" t="s">
        <v>280</v>
      </c>
      <c r="H4584" s="1337">
        <v>0.26</v>
      </c>
      <c r="I4584" s="338"/>
    </row>
    <row r="4585" spans="2:9">
      <c r="B4585" s="651" t="s">
        <v>27</v>
      </c>
      <c r="C4585" s="1356">
        <v>4720</v>
      </c>
      <c r="D4585" s="747" t="str">
        <f t="shared" si="147"/>
        <v>MI4720</v>
      </c>
      <c r="E4585" s="1336">
        <v>1.1140000000000001</v>
      </c>
      <c r="F4585" s="644">
        <f t="shared" si="148"/>
        <v>1.103</v>
      </c>
      <c r="G4585" s="748" t="s">
        <v>280</v>
      </c>
      <c r="H4585" s="1337">
        <v>0.33</v>
      </c>
      <c r="I4585" s="338"/>
    </row>
    <row r="4586" spans="2:9">
      <c r="B4586" s="651" t="s">
        <v>27</v>
      </c>
      <c r="C4586" s="1356">
        <v>4825</v>
      </c>
      <c r="D4586" s="747" t="str">
        <f t="shared" si="147"/>
        <v>MI4825</v>
      </c>
      <c r="E4586" s="1336">
        <v>0.878</v>
      </c>
      <c r="F4586" s="644">
        <f t="shared" si="148"/>
        <v>0.89</v>
      </c>
      <c r="G4586" s="748" t="s">
        <v>280</v>
      </c>
      <c r="H4586" s="1337">
        <v>0.16</v>
      </c>
      <c r="I4586" s="338"/>
    </row>
    <row r="4587" spans="2:9">
      <c r="B4587" s="651" t="s">
        <v>27</v>
      </c>
      <c r="C4587" s="1356">
        <v>4828</v>
      </c>
      <c r="D4587" s="747" t="str">
        <f t="shared" si="147"/>
        <v>MI4828</v>
      </c>
      <c r="E4587" s="1336">
        <v>0.91400000000000003</v>
      </c>
      <c r="F4587" s="644">
        <f t="shared" si="148"/>
        <v>0.92300000000000004</v>
      </c>
      <c r="G4587" s="748" t="s">
        <v>280</v>
      </c>
      <c r="H4587" s="1337">
        <v>0.27</v>
      </c>
      <c r="I4587" s="338"/>
    </row>
    <row r="4588" spans="2:9">
      <c r="B4588" s="651" t="s">
        <v>27</v>
      </c>
      <c r="C4588" s="1356">
        <v>4829</v>
      </c>
      <c r="D4588" s="747" t="str">
        <f t="shared" si="147"/>
        <v>MI4829</v>
      </c>
      <c r="E4588" s="1336">
        <v>1.0840000000000001</v>
      </c>
      <c r="F4588" s="644">
        <f t="shared" si="148"/>
        <v>1.0760000000000001</v>
      </c>
      <c r="G4588" s="748" t="s">
        <v>280</v>
      </c>
      <c r="H4588" s="1337">
        <v>0.05</v>
      </c>
      <c r="I4588" s="338"/>
    </row>
    <row r="4589" spans="2:9">
      <c r="B4589" s="651" t="s">
        <v>27</v>
      </c>
      <c r="C4589" s="1356">
        <v>4902</v>
      </c>
      <c r="D4589" s="747" t="str">
        <f t="shared" si="147"/>
        <v>MI4902</v>
      </c>
      <c r="E4589" s="1336">
        <v>0.96</v>
      </c>
      <c r="F4589" s="644">
        <f t="shared" si="148"/>
        <v>0.96399999999999997</v>
      </c>
      <c r="G4589" s="748" t="s">
        <v>280</v>
      </c>
      <c r="H4589" s="1337">
        <v>0.31</v>
      </c>
      <c r="I4589" s="338"/>
    </row>
    <row r="4590" spans="2:9">
      <c r="B4590" s="651" t="s">
        <v>27</v>
      </c>
      <c r="C4590" s="1356">
        <v>4923</v>
      </c>
      <c r="D4590" s="747" t="str">
        <f t="shared" si="147"/>
        <v>MI4923</v>
      </c>
      <c r="E4590" s="1336">
        <v>0.91200000000000003</v>
      </c>
      <c r="F4590" s="644">
        <f t="shared" si="148"/>
        <v>0.92100000000000004</v>
      </c>
      <c r="G4590" s="748" t="s">
        <v>280</v>
      </c>
      <c r="H4590" s="1337">
        <v>0.34</v>
      </c>
      <c r="I4590" s="338"/>
    </row>
    <row r="4591" spans="2:9">
      <c r="B4591" s="651" t="s">
        <v>27</v>
      </c>
      <c r="C4591" s="1356">
        <v>5020</v>
      </c>
      <c r="D4591" s="747" t="str">
        <f t="shared" si="147"/>
        <v>MI5020</v>
      </c>
      <c r="E4591" s="1336">
        <v>1.5389999999999999</v>
      </c>
      <c r="F4591" s="644">
        <f t="shared" si="148"/>
        <v>1.4850000000000001</v>
      </c>
      <c r="G4591" s="748" t="s">
        <v>280</v>
      </c>
      <c r="H4591" s="1337">
        <v>0.4</v>
      </c>
      <c r="I4591" s="338"/>
    </row>
    <row r="4592" spans="2:9">
      <c r="B4592" s="651" t="s">
        <v>27</v>
      </c>
      <c r="C4592" s="1356">
        <v>5022</v>
      </c>
      <c r="D4592" s="747" t="str">
        <f t="shared" si="147"/>
        <v>MI5022</v>
      </c>
      <c r="E4592" s="1336">
        <v>1.7669999999999999</v>
      </c>
      <c r="F4592" s="644">
        <f t="shared" si="148"/>
        <v>1.69</v>
      </c>
      <c r="G4592" s="748" t="s">
        <v>280</v>
      </c>
      <c r="H4592" s="1337">
        <v>0.55000000000000004</v>
      </c>
      <c r="I4592" s="338"/>
    </row>
    <row r="4593" spans="2:9">
      <c r="B4593" s="651" t="s">
        <v>27</v>
      </c>
      <c r="C4593" s="1356">
        <v>5038</v>
      </c>
      <c r="D4593" s="747" t="str">
        <f t="shared" si="147"/>
        <v>MI5038</v>
      </c>
      <c r="E4593" s="1336">
        <v>1.776</v>
      </c>
      <c r="F4593" s="644">
        <f t="shared" si="148"/>
        <v>1.698</v>
      </c>
      <c r="G4593" s="748" t="s">
        <v>280</v>
      </c>
      <c r="H4593" s="1337">
        <v>0.33</v>
      </c>
      <c r="I4593" s="338"/>
    </row>
    <row r="4594" spans="2:9">
      <c r="B4594" s="651" t="s">
        <v>27</v>
      </c>
      <c r="C4594" s="1356">
        <v>5040</v>
      </c>
      <c r="D4594" s="747" t="str">
        <f t="shared" si="147"/>
        <v>MI5040</v>
      </c>
      <c r="E4594" s="1336">
        <v>1.9810000000000001</v>
      </c>
      <c r="F4594" s="644">
        <f t="shared" si="148"/>
        <v>1.883</v>
      </c>
      <c r="G4594" s="748" t="s">
        <v>280</v>
      </c>
      <c r="H4594" s="1337">
        <v>0.47</v>
      </c>
      <c r="I4594" s="338"/>
    </row>
    <row r="4595" spans="2:9">
      <c r="B4595" s="651" t="s">
        <v>27</v>
      </c>
      <c r="C4595" s="1356">
        <v>5057</v>
      </c>
      <c r="D4595" s="747" t="str">
        <f t="shared" si="147"/>
        <v>MI5057</v>
      </c>
      <c r="E4595" s="1336">
        <v>1.468</v>
      </c>
      <c r="F4595" s="644">
        <f t="shared" si="148"/>
        <v>1.421</v>
      </c>
      <c r="G4595" s="748" t="s">
        <v>280</v>
      </c>
      <c r="H4595" s="1337">
        <v>0.32</v>
      </c>
      <c r="I4595" s="338"/>
    </row>
    <row r="4596" spans="2:9">
      <c r="B4596" s="651" t="s">
        <v>27</v>
      </c>
      <c r="C4596" s="1356">
        <v>5059</v>
      </c>
      <c r="D4596" s="747" t="str">
        <f t="shared" si="147"/>
        <v>MI5059</v>
      </c>
      <c r="E4596" s="1336">
        <v>1.611</v>
      </c>
      <c r="F4596" s="644">
        <f t="shared" si="148"/>
        <v>1.55</v>
      </c>
      <c r="G4596" s="748" t="s">
        <v>280</v>
      </c>
      <c r="H4596" s="1337">
        <v>0.66</v>
      </c>
      <c r="I4596" s="338"/>
    </row>
    <row r="4597" spans="2:9">
      <c r="B4597" s="651" t="s">
        <v>27</v>
      </c>
      <c r="C4597" s="1356">
        <v>5102</v>
      </c>
      <c r="D4597" s="747" t="str">
        <f t="shared" si="147"/>
        <v>MI5102</v>
      </c>
      <c r="E4597" s="1336">
        <v>2</v>
      </c>
      <c r="F4597" s="644">
        <f t="shared" si="148"/>
        <v>1.9</v>
      </c>
      <c r="G4597" s="748" t="s">
        <v>280</v>
      </c>
      <c r="H4597" s="1337">
        <v>0.36</v>
      </c>
      <c r="I4597" s="338"/>
    </row>
    <row r="4598" spans="2:9">
      <c r="B4598" s="651" t="s">
        <v>27</v>
      </c>
      <c r="C4598" s="1356">
        <v>5146</v>
      </c>
      <c r="D4598" s="747" t="str">
        <f t="shared" si="147"/>
        <v>MI5146</v>
      </c>
      <c r="E4598" s="1336">
        <v>1.3640000000000001</v>
      </c>
      <c r="F4598" s="644">
        <f t="shared" si="148"/>
        <v>1.3280000000000001</v>
      </c>
      <c r="G4598" s="748" t="s">
        <v>280</v>
      </c>
      <c r="H4598" s="1337">
        <v>0.44</v>
      </c>
      <c r="I4598" s="338"/>
    </row>
    <row r="4599" spans="2:9">
      <c r="B4599" s="651" t="s">
        <v>27</v>
      </c>
      <c r="C4599" s="1356">
        <v>5160</v>
      </c>
      <c r="D4599" s="747" t="str">
        <f t="shared" si="147"/>
        <v>MI5160</v>
      </c>
      <c r="E4599" s="1336">
        <v>1.516</v>
      </c>
      <c r="F4599" s="644">
        <f t="shared" si="148"/>
        <v>1.464</v>
      </c>
      <c r="G4599" s="748" t="s">
        <v>280</v>
      </c>
      <c r="H4599" s="1337">
        <v>0.28999999999999998</v>
      </c>
      <c r="I4599" s="338"/>
    </row>
    <row r="4600" spans="2:9">
      <c r="B4600" s="651" t="s">
        <v>27</v>
      </c>
      <c r="C4600" s="1356">
        <v>5183</v>
      </c>
      <c r="D4600" s="747" t="str">
        <f t="shared" si="147"/>
        <v>MI5183</v>
      </c>
      <c r="E4600" s="1336">
        <v>1.417</v>
      </c>
      <c r="F4600" s="644">
        <f t="shared" si="148"/>
        <v>1.375</v>
      </c>
      <c r="G4600" s="748" t="s">
        <v>280</v>
      </c>
      <c r="H4600" s="1337">
        <v>0.3</v>
      </c>
      <c r="I4600" s="338"/>
    </row>
    <row r="4601" spans="2:9">
      <c r="B4601" s="651" t="s">
        <v>27</v>
      </c>
      <c r="C4601" s="1356">
        <v>5188</v>
      </c>
      <c r="D4601" s="747" t="str">
        <f t="shared" si="147"/>
        <v>MI5188</v>
      </c>
      <c r="E4601" s="1336">
        <v>1.4</v>
      </c>
      <c r="F4601" s="644">
        <f t="shared" si="148"/>
        <v>1.36</v>
      </c>
      <c r="G4601" s="748" t="s">
        <v>280</v>
      </c>
      <c r="H4601" s="1337">
        <v>0.33</v>
      </c>
      <c r="I4601" s="338"/>
    </row>
    <row r="4602" spans="2:9">
      <c r="B4602" s="651" t="s">
        <v>27</v>
      </c>
      <c r="C4602" s="1356">
        <v>5190</v>
      </c>
      <c r="D4602" s="747" t="str">
        <f t="shared" si="147"/>
        <v>MI5190</v>
      </c>
      <c r="E4602" s="1336">
        <v>1.2070000000000001</v>
      </c>
      <c r="F4602" s="644">
        <f t="shared" si="148"/>
        <v>1.1859999999999999</v>
      </c>
      <c r="G4602" s="748" t="s">
        <v>280</v>
      </c>
      <c r="H4602" s="1337">
        <v>0.24</v>
      </c>
      <c r="I4602" s="338"/>
    </row>
    <row r="4603" spans="2:9">
      <c r="B4603" s="651" t="s">
        <v>27</v>
      </c>
      <c r="C4603" s="1356">
        <v>5191</v>
      </c>
      <c r="D4603" s="747" t="str">
        <f t="shared" si="147"/>
        <v>MI5191</v>
      </c>
      <c r="E4603" s="1336">
        <v>1.218</v>
      </c>
      <c r="F4603" s="644">
        <f t="shared" si="148"/>
        <v>1.196</v>
      </c>
      <c r="G4603" s="748" t="s">
        <v>280</v>
      </c>
      <c r="H4603" s="1337">
        <v>0.12</v>
      </c>
      <c r="I4603" s="338"/>
    </row>
    <row r="4604" spans="2:9">
      <c r="B4604" s="651" t="s">
        <v>27</v>
      </c>
      <c r="C4604" s="1356">
        <v>5192</v>
      </c>
      <c r="D4604" s="747" t="str">
        <f t="shared" si="147"/>
        <v>MI5192</v>
      </c>
      <c r="E4604" s="1336">
        <v>1.034</v>
      </c>
      <c r="F4604" s="644">
        <f t="shared" si="148"/>
        <v>1.0309999999999999</v>
      </c>
      <c r="G4604" s="748" t="s">
        <v>280</v>
      </c>
      <c r="H4604" s="1337">
        <v>0.38</v>
      </c>
      <c r="I4604" s="338"/>
    </row>
    <row r="4605" spans="2:9">
      <c r="B4605" s="651" t="s">
        <v>27</v>
      </c>
      <c r="C4605" s="1356">
        <v>5213</v>
      </c>
      <c r="D4605" s="747" t="str">
        <f t="shared" si="147"/>
        <v>MI5213</v>
      </c>
      <c r="E4605" s="1336">
        <v>1.492</v>
      </c>
      <c r="F4605" s="644">
        <f t="shared" si="148"/>
        <v>1.4430000000000001</v>
      </c>
      <c r="G4605" s="748" t="s">
        <v>280</v>
      </c>
      <c r="H4605" s="1337">
        <v>0.41</v>
      </c>
      <c r="I4605" s="338"/>
    </row>
    <row r="4606" spans="2:9">
      <c r="B4606" s="651" t="s">
        <v>27</v>
      </c>
      <c r="C4606" s="1356">
        <v>5215</v>
      </c>
      <c r="D4606" s="747" t="str">
        <f t="shared" si="147"/>
        <v>MI5215</v>
      </c>
      <c r="E4606" s="1336">
        <v>1.3340000000000001</v>
      </c>
      <c r="F4606" s="644">
        <f t="shared" si="148"/>
        <v>1.3009999999999999</v>
      </c>
      <c r="G4606" s="748" t="s">
        <v>280</v>
      </c>
      <c r="H4606" s="1337">
        <v>0.7</v>
      </c>
      <c r="I4606" s="338"/>
    </row>
    <row r="4607" spans="2:9">
      <c r="B4607" s="651" t="s">
        <v>27</v>
      </c>
      <c r="C4607" s="1356">
        <v>5221</v>
      </c>
      <c r="D4607" s="747" t="str">
        <f t="shared" si="147"/>
        <v>MI5221</v>
      </c>
      <c r="E4607" s="1336">
        <v>1.49</v>
      </c>
      <c r="F4607" s="644">
        <f t="shared" si="148"/>
        <v>1.4410000000000001</v>
      </c>
      <c r="G4607" s="748" t="s">
        <v>280</v>
      </c>
      <c r="H4607" s="1337">
        <v>0.43</v>
      </c>
      <c r="I4607" s="338"/>
    </row>
    <row r="4608" spans="2:9">
      <c r="B4608" s="651" t="s">
        <v>27</v>
      </c>
      <c r="C4608" s="1356">
        <v>5222</v>
      </c>
      <c r="D4608" s="747" t="str">
        <f t="shared" si="147"/>
        <v>MI5222</v>
      </c>
      <c r="E4608" s="1336">
        <v>1.7430000000000001</v>
      </c>
      <c r="F4608" s="644">
        <f t="shared" si="148"/>
        <v>1.669</v>
      </c>
      <c r="G4608" s="748" t="s">
        <v>280</v>
      </c>
      <c r="H4608" s="1337">
        <v>0.44</v>
      </c>
      <c r="I4608" s="338"/>
    </row>
    <row r="4609" spans="2:9">
      <c r="B4609" s="651" t="s">
        <v>27</v>
      </c>
      <c r="C4609" s="1356">
        <v>5223</v>
      </c>
      <c r="D4609" s="747" t="str">
        <f t="shared" si="147"/>
        <v>MI5223</v>
      </c>
      <c r="E4609" s="1336">
        <v>1.464</v>
      </c>
      <c r="F4609" s="644">
        <f t="shared" si="148"/>
        <v>1.4179999999999999</v>
      </c>
      <c r="G4609" s="748" t="s">
        <v>280</v>
      </c>
      <c r="H4609" s="1337">
        <v>0.39</v>
      </c>
      <c r="I4609" s="338"/>
    </row>
    <row r="4610" spans="2:9">
      <c r="B4610" s="651" t="s">
        <v>27</v>
      </c>
      <c r="C4610" s="1356">
        <v>5348</v>
      </c>
      <c r="D4610" s="747" t="str">
        <f t="shared" si="147"/>
        <v>MI5348</v>
      </c>
      <c r="E4610" s="1336">
        <v>1.3640000000000001</v>
      </c>
      <c r="F4610" s="644">
        <f t="shared" si="148"/>
        <v>1.3280000000000001</v>
      </c>
      <c r="G4610" s="748" t="s">
        <v>280</v>
      </c>
      <c r="H4610" s="1337">
        <v>0.51</v>
      </c>
      <c r="I4610" s="338"/>
    </row>
    <row r="4611" spans="2:9">
      <c r="B4611" s="651" t="s">
        <v>27</v>
      </c>
      <c r="C4611" s="1356">
        <v>5403</v>
      </c>
      <c r="D4611" s="747" t="str">
        <f t="shared" si="147"/>
        <v>MI5403</v>
      </c>
      <c r="E4611" s="1336">
        <v>1.7869999999999999</v>
      </c>
      <c r="F4611" s="644">
        <f t="shared" si="148"/>
        <v>1.708</v>
      </c>
      <c r="G4611" s="748" t="s">
        <v>280</v>
      </c>
      <c r="H4611" s="1337">
        <v>0.48</v>
      </c>
      <c r="I4611" s="338"/>
    </row>
    <row r="4612" spans="2:9">
      <c r="B4612" s="651" t="s">
        <v>27</v>
      </c>
      <c r="C4612" s="1356">
        <v>5437</v>
      </c>
      <c r="D4612" s="747" t="str">
        <f t="shared" si="147"/>
        <v>MI5437</v>
      </c>
      <c r="E4612" s="1336">
        <v>1.1739999999999999</v>
      </c>
      <c r="F4612" s="644">
        <f t="shared" si="148"/>
        <v>1.157</v>
      </c>
      <c r="G4612" s="748" t="s">
        <v>280</v>
      </c>
      <c r="H4612" s="1337">
        <v>0.61</v>
      </c>
      <c r="I4612" s="338"/>
    </row>
    <row r="4613" spans="2:9">
      <c r="B4613" s="651" t="s">
        <v>27</v>
      </c>
      <c r="C4613" s="1356">
        <v>5445</v>
      </c>
      <c r="D4613" s="747" t="str">
        <f t="shared" si="147"/>
        <v>MI5445</v>
      </c>
      <c r="E4613" s="1336">
        <v>1.4590000000000001</v>
      </c>
      <c r="F4613" s="644">
        <f t="shared" si="148"/>
        <v>1.413</v>
      </c>
      <c r="G4613" s="748" t="s">
        <v>280</v>
      </c>
      <c r="H4613" s="1337">
        <v>0.39</v>
      </c>
      <c r="I4613" s="338"/>
    </row>
    <row r="4614" spans="2:9">
      <c r="B4614" s="651" t="s">
        <v>27</v>
      </c>
      <c r="C4614" s="1356">
        <v>5462</v>
      </c>
      <c r="D4614" s="747" t="str">
        <f t="shared" si="147"/>
        <v>MI5462</v>
      </c>
      <c r="E4614" s="1336">
        <v>1.23</v>
      </c>
      <c r="F4614" s="644">
        <f t="shared" si="148"/>
        <v>1.2070000000000001</v>
      </c>
      <c r="G4614" s="748" t="s">
        <v>280</v>
      </c>
      <c r="H4614" s="1337">
        <v>0.41</v>
      </c>
      <c r="I4614" s="338"/>
    </row>
    <row r="4615" spans="2:9">
      <c r="B4615" s="651" t="s">
        <v>27</v>
      </c>
      <c r="C4615" s="1356">
        <v>5476</v>
      </c>
      <c r="D4615" s="747" t="str">
        <f t="shared" si="147"/>
        <v>MI5476</v>
      </c>
      <c r="E4615" s="1336">
        <v>1.52</v>
      </c>
      <c r="F4615" s="644">
        <f t="shared" si="148"/>
        <v>1.468</v>
      </c>
      <c r="G4615" s="748" t="s">
        <v>280</v>
      </c>
      <c r="H4615" s="1337">
        <v>0.43</v>
      </c>
      <c r="I4615" s="338"/>
    </row>
    <row r="4616" spans="2:9">
      <c r="B4616" s="651" t="s">
        <v>27</v>
      </c>
      <c r="C4616" s="1356">
        <v>5479</v>
      </c>
      <c r="D4616" s="747" t="str">
        <f t="shared" si="147"/>
        <v>MI5479</v>
      </c>
      <c r="E4616" s="1336">
        <v>1.1990000000000001</v>
      </c>
      <c r="F4616" s="644">
        <f t="shared" si="148"/>
        <v>1.179</v>
      </c>
      <c r="G4616" s="748" t="s">
        <v>280</v>
      </c>
      <c r="H4616" s="1337">
        <v>0.61</v>
      </c>
      <c r="I4616" s="338"/>
    </row>
    <row r="4617" spans="2:9">
      <c r="B4617" s="651" t="s">
        <v>27</v>
      </c>
      <c r="C4617" s="1356">
        <v>5480</v>
      </c>
      <c r="D4617" s="747" t="str">
        <f t="shared" si="147"/>
        <v>MI5480</v>
      </c>
      <c r="E4617" s="1336">
        <v>1.456</v>
      </c>
      <c r="F4617" s="644">
        <f t="shared" si="148"/>
        <v>1.41</v>
      </c>
      <c r="G4617" s="748" t="s">
        <v>280</v>
      </c>
      <c r="H4617" s="1337">
        <v>0.4</v>
      </c>
      <c r="I4617" s="338"/>
    </row>
    <row r="4618" spans="2:9">
      <c r="B4618" s="651" t="s">
        <v>27</v>
      </c>
      <c r="C4618" s="1356">
        <v>5506</v>
      </c>
      <c r="D4618" s="747" t="str">
        <f t="shared" si="147"/>
        <v>MI5506</v>
      </c>
      <c r="E4618" s="1336">
        <v>1.546</v>
      </c>
      <c r="F4618" s="644">
        <f t="shared" si="148"/>
        <v>1.4910000000000001</v>
      </c>
      <c r="G4618" s="748" t="s">
        <v>280</v>
      </c>
      <c r="H4618" s="1337">
        <v>0.34</v>
      </c>
      <c r="I4618" s="338"/>
    </row>
    <row r="4619" spans="2:9">
      <c r="B4619" s="651" t="s">
        <v>27</v>
      </c>
      <c r="C4619" s="1356">
        <v>5507</v>
      </c>
      <c r="D4619" s="747" t="str">
        <f t="shared" ref="D4619:D4682" si="149">B4619&amp;TEXT(C4619,"0000")</f>
        <v>MI5507</v>
      </c>
      <c r="E4619" s="1336">
        <v>1.4790000000000001</v>
      </c>
      <c r="F4619" s="644">
        <f t="shared" ref="F4619:F4682" si="150">IF(E4619="NA","NA",ROUND((E4619-1)*0.9+1,3))</f>
        <v>1.431</v>
      </c>
      <c r="G4619" s="748" t="s">
        <v>280</v>
      </c>
      <c r="H4619" s="1337">
        <v>0.34</v>
      </c>
      <c r="I4619" s="338"/>
    </row>
    <row r="4620" spans="2:9">
      <c r="B4620" s="651" t="s">
        <v>27</v>
      </c>
      <c r="C4620" s="1356">
        <v>5509</v>
      </c>
      <c r="D4620" s="747" t="str">
        <f t="shared" si="149"/>
        <v>MI5509</v>
      </c>
      <c r="E4620" s="1336">
        <v>1.298</v>
      </c>
      <c r="F4620" s="644">
        <f t="shared" si="150"/>
        <v>1.268</v>
      </c>
      <c r="G4620" s="748" t="s">
        <v>280</v>
      </c>
      <c r="H4620" s="1337">
        <v>0.5</v>
      </c>
      <c r="I4620" s="338"/>
    </row>
    <row r="4621" spans="2:9">
      <c r="B4621" s="651" t="s">
        <v>27</v>
      </c>
      <c r="C4621" s="1356">
        <v>5538</v>
      </c>
      <c r="D4621" s="747" t="str">
        <f t="shared" si="149"/>
        <v>MI5538</v>
      </c>
      <c r="E4621" s="1336">
        <v>1.3620000000000001</v>
      </c>
      <c r="F4621" s="644">
        <f t="shared" si="150"/>
        <v>1.3260000000000001</v>
      </c>
      <c r="G4621" s="748" t="s">
        <v>280</v>
      </c>
      <c r="H4621" s="1337">
        <v>0.38</v>
      </c>
      <c r="I4621" s="338"/>
    </row>
    <row r="4622" spans="2:9">
      <c r="B4622" s="651" t="s">
        <v>27</v>
      </c>
      <c r="C4622" s="1356">
        <v>5550</v>
      </c>
      <c r="D4622" s="747" t="str">
        <f t="shared" si="149"/>
        <v>MI5550</v>
      </c>
      <c r="E4622" s="1336">
        <v>1.1060000000000001</v>
      </c>
      <c r="F4622" s="644">
        <f t="shared" si="150"/>
        <v>1.095</v>
      </c>
      <c r="G4622" s="748" t="s">
        <v>280</v>
      </c>
      <c r="H4622" s="1337">
        <v>0.44</v>
      </c>
      <c r="I4622" s="338"/>
    </row>
    <row r="4623" spans="2:9">
      <c r="B4623" s="651" t="s">
        <v>27</v>
      </c>
      <c r="C4623" s="1356">
        <v>5551</v>
      </c>
      <c r="D4623" s="747" t="str">
        <f t="shared" si="149"/>
        <v>MI5551</v>
      </c>
      <c r="E4623" s="1336">
        <v>1.6890000000000001</v>
      </c>
      <c r="F4623" s="644">
        <f t="shared" si="150"/>
        <v>1.62</v>
      </c>
      <c r="G4623" s="748" t="s">
        <v>280</v>
      </c>
      <c r="H4623" s="1337">
        <v>1.23</v>
      </c>
      <c r="I4623" s="338"/>
    </row>
    <row r="4624" spans="2:9">
      <c r="B4624" s="651" t="s">
        <v>27</v>
      </c>
      <c r="C4624" s="1356">
        <v>5552</v>
      </c>
      <c r="D4624" s="747" t="str">
        <f t="shared" si="149"/>
        <v>MI5552</v>
      </c>
      <c r="E4624" s="1336">
        <v>2</v>
      </c>
      <c r="F4624" s="644">
        <f t="shared" si="150"/>
        <v>1.9</v>
      </c>
      <c r="G4624" s="748" t="s">
        <v>280</v>
      </c>
      <c r="H4624" s="1337">
        <v>0.5</v>
      </c>
      <c r="I4624" s="338"/>
    </row>
    <row r="4625" spans="2:9">
      <c r="B4625" s="651" t="s">
        <v>27</v>
      </c>
      <c r="C4625" s="1356">
        <v>5606</v>
      </c>
      <c r="D4625" s="747" t="str">
        <f t="shared" si="149"/>
        <v>MI5606</v>
      </c>
      <c r="E4625" s="1336">
        <v>2</v>
      </c>
      <c r="F4625" s="644">
        <f t="shared" si="150"/>
        <v>1.9</v>
      </c>
      <c r="G4625" s="748" t="s">
        <v>280</v>
      </c>
      <c r="H4625" s="1337">
        <v>0.08</v>
      </c>
      <c r="I4625" s="338"/>
    </row>
    <row r="4626" spans="2:9">
      <c r="B4626" s="651" t="s">
        <v>27</v>
      </c>
      <c r="C4626" s="1356">
        <v>5610</v>
      </c>
      <c r="D4626" s="747" t="str">
        <f t="shared" si="149"/>
        <v>MI5610</v>
      </c>
      <c r="E4626" s="1336">
        <v>1.4079999999999999</v>
      </c>
      <c r="F4626" s="644">
        <f t="shared" si="150"/>
        <v>1.367</v>
      </c>
      <c r="G4626" s="748" t="s">
        <v>280</v>
      </c>
      <c r="H4626" s="1337">
        <v>0.38</v>
      </c>
      <c r="I4626" s="338"/>
    </row>
    <row r="4627" spans="2:9">
      <c r="B4627" s="651" t="s">
        <v>27</v>
      </c>
      <c r="C4627" s="1356">
        <v>5645</v>
      </c>
      <c r="D4627" s="747" t="str">
        <f t="shared" si="149"/>
        <v>MI5645</v>
      </c>
      <c r="E4627" s="1336">
        <v>1.5249999999999999</v>
      </c>
      <c r="F4627" s="644">
        <f t="shared" si="150"/>
        <v>1.4730000000000001</v>
      </c>
      <c r="G4627" s="748" t="s">
        <v>280</v>
      </c>
      <c r="H4627" s="1337">
        <v>0.98</v>
      </c>
      <c r="I4627" s="338"/>
    </row>
    <row r="4628" spans="2:9">
      <c r="B4628" s="651" t="s">
        <v>27</v>
      </c>
      <c r="C4628" s="1356">
        <v>6204</v>
      </c>
      <c r="D4628" s="747" t="str">
        <f t="shared" si="149"/>
        <v>MI6204</v>
      </c>
      <c r="E4628" s="1336">
        <v>1.494</v>
      </c>
      <c r="F4628" s="644">
        <f t="shared" si="150"/>
        <v>1.4450000000000001</v>
      </c>
      <c r="G4628" s="748" t="s">
        <v>280</v>
      </c>
      <c r="H4628" s="1337">
        <v>0.5</v>
      </c>
      <c r="I4628" s="338"/>
    </row>
    <row r="4629" spans="2:9">
      <c r="B4629" s="651" t="s">
        <v>27</v>
      </c>
      <c r="C4629" s="1356">
        <v>6216</v>
      </c>
      <c r="D4629" s="747" t="str">
        <f t="shared" si="149"/>
        <v>MI6216</v>
      </c>
      <c r="E4629" s="1336">
        <v>1.929</v>
      </c>
      <c r="F4629" s="644">
        <f t="shared" si="150"/>
        <v>1.8360000000000001</v>
      </c>
      <c r="G4629" s="748" t="s">
        <v>280</v>
      </c>
      <c r="H4629" s="1337">
        <v>0.34</v>
      </c>
      <c r="I4629" s="338"/>
    </row>
    <row r="4630" spans="2:9">
      <c r="B4630" s="651" t="s">
        <v>27</v>
      </c>
      <c r="C4630" s="1356">
        <v>6217</v>
      </c>
      <c r="D4630" s="747" t="str">
        <f t="shared" si="149"/>
        <v>MI6217</v>
      </c>
      <c r="E4630" s="1336">
        <v>2</v>
      </c>
      <c r="F4630" s="644">
        <f t="shared" si="150"/>
        <v>1.9</v>
      </c>
      <c r="G4630" s="748" t="s">
        <v>280</v>
      </c>
      <c r="H4630" s="1337">
        <v>0.35</v>
      </c>
      <c r="I4630" s="338"/>
    </row>
    <row r="4631" spans="2:9">
      <c r="B4631" s="651" t="s">
        <v>27</v>
      </c>
      <c r="C4631" s="1356">
        <v>6229</v>
      </c>
      <c r="D4631" s="747" t="str">
        <f t="shared" si="149"/>
        <v>MI6229</v>
      </c>
      <c r="E4631" s="1336">
        <v>1.341</v>
      </c>
      <c r="F4631" s="644">
        <f t="shared" si="150"/>
        <v>1.3069999999999999</v>
      </c>
      <c r="G4631" s="748" t="s">
        <v>280</v>
      </c>
      <c r="H4631" s="1337">
        <v>0.42</v>
      </c>
      <c r="I4631" s="338"/>
    </row>
    <row r="4632" spans="2:9">
      <c r="B4632" s="651" t="s">
        <v>27</v>
      </c>
      <c r="C4632" s="1356">
        <v>6235</v>
      </c>
      <c r="D4632" s="747" t="str">
        <f t="shared" si="149"/>
        <v>MI6235</v>
      </c>
      <c r="E4632" s="1336">
        <v>1.7130000000000001</v>
      </c>
      <c r="F4632" s="644">
        <f t="shared" si="150"/>
        <v>1.6419999999999999</v>
      </c>
      <c r="G4632" s="748" t="s">
        <v>280</v>
      </c>
      <c r="H4632" s="1337">
        <v>0.44</v>
      </c>
      <c r="I4632" s="338"/>
    </row>
    <row r="4633" spans="2:9">
      <c r="B4633" s="651" t="s">
        <v>27</v>
      </c>
      <c r="C4633" s="1356">
        <v>6306</v>
      </c>
      <c r="D4633" s="747" t="str">
        <f t="shared" si="149"/>
        <v>MI6306</v>
      </c>
      <c r="E4633" s="1336">
        <v>1.4179999999999999</v>
      </c>
      <c r="F4633" s="644">
        <f t="shared" si="150"/>
        <v>1.3759999999999999</v>
      </c>
      <c r="G4633" s="748" t="s">
        <v>280</v>
      </c>
      <c r="H4633" s="1337">
        <v>0.43</v>
      </c>
      <c r="I4633" s="338"/>
    </row>
    <row r="4634" spans="2:9">
      <c r="B4634" s="651" t="s">
        <v>27</v>
      </c>
      <c r="C4634" s="1356">
        <v>6319</v>
      </c>
      <c r="D4634" s="747" t="str">
        <f t="shared" si="149"/>
        <v>MI6319</v>
      </c>
      <c r="E4634" s="1336">
        <v>1.4930000000000001</v>
      </c>
      <c r="F4634" s="644">
        <f t="shared" si="150"/>
        <v>1.444</v>
      </c>
      <c r="G4634" s="748" t="s">
        <v>280</v>
      </c>
      <c r="H4634" s="1337">
        <v>0.28999999999999998</v>
      </c>
      <c r="I4634" s="338"/>
    </row>
    <row r="4635" spans="2:9">
      <c r="B4635" s="651" t="s">
        <v>27</v>
      </c>
      <c r="C4635" s="1356">
        <v>6325</v>
      </c>
      <c r="D4635" s="747" t="str">
        <f t="shared" si="149"/>
        <v>MI6325</v>
      </c>
      <c r="E4635" s="1336">
        <v>1.5289999999999999</v>
      </c>
      <c r="F4635" s="644">
        <f t="shared" si="150"/>
        <v>1.476</v>
      </c>
      <c r="G4635" s="748" t="s">
        <v>280</v>
      </c>
      <c r="H4635" s="1337">
        <v>0.39</v>
      </c>
      <c r="I4635" s="338"/>
    </row>
    <row r="4636" spans="2:9">
      <c r="B4636" s="651" t="s">
        <v>27</v>
      </c>
      <c r="C4636" s="1356">
        <v>6400</v>
      </c>
      <c r="D4636" s="747" t="str">
        <f t="shared" si="149"/>
        <v>MI6400</v>
      </c>
      <c r="E4636" s="1336">
        <v>1.369</v>
      </c>
      <c r="F4636" s="644">
        <f t="shared" si="150"/>
        <v>1.3320000000000001</v>
      </c>
      <c r="G4636" s="748" t="s">
        <v>280</v>
      </c>
      <c r="H4636" s="1337">
        <v>0.59</v>
      </c>
      <c r="I4636" s="338"/>
    </row>
    <row r="4637" spans="2:9">
      <c r="B4637" s="651" t="s">
        <v>27</v>
      </c>
      <c r="C4637" s="1356">
        <v>6504</v>
      </c>
      <c r="D4637" s="747" t="str">
        <f t="shared" si="149"/>
        <v>MI6504</v>
      </c>
      <c r="E4637" s="1336">
        <v>0.85799999999999998</v>
      </c>
      <c r="F4637" s="644">
        <f t="shared" si="150"/>
        <v>0.872</v>
      </c>
      <c r="G4637" s="748" t="s">
        <v>280</v>
      </c>
      <c r="H4637" s="1337">
        <v>0.36</v>
      </c>
      <c r="I4637" s="338"/>
    </row>
    <row r="4638" spans="2:9">
      <c r="B4638" s="651" t="s">
        <v>27</v>
      </c>
      <c r="C4638" s="1356">
        <v>6702</v>
      </c>
      <c r="D4638" s="747" t="str">
        <f t="shared" si="149"/>
        <v>MI6702</v>
      </c>
      <c r="E4638" s="1336">
        <v>1.526</v>
      </c>
      <c r="F4638" s="644">
        <f t="shared" si="150"/>
        <v>1.4730000000000001</v>
      </c>
      <c r="G4638" s="748" t="s">
        <v>280</v>
      </c>
      <c r="H4638" s="1337">
        <v>0.34</v>
      </c>
      <c r="I4638" s="338"/>
    </row>
    <row r="4639" spans="2:9">
      <c r="B4639" s="651" t="s">
        <v>27</v>
      </c>
      <c r="C4639" s="1356">
        <v>6703</v>
      </c>
      <c r="D4639" s="747" t="str">
        <f t="shared" si="149"/>
        <v>MI6703</v>
      </c>
      <c r="E4639" s="1336">
        <v>1.526</v>
      </c>
      <c r="F4639" s="644">
        <f t="shared" si="150"/>
        <v>1.4730000000000001</v>
      </c>
      <c r="G4639" s="748" t="s">
        <v>280</v>
      </c>
      <c r="H4639" s="1337">
        <v>0.34</v>
      </c>
      <c r="I4639" s="338"/>
    </row>
    <row r="4640" spans="2:9">
      <c r="B4640" s="651" t="s">
        <v>27</v>
      </c>
      <c r="C4640" s="1356">
        <v>6704</v>
      </c>
      <c r="D4640" s="747" t="str">
        <f t="shared" si="149"/>
        <v>MI6704</v>
      </c>
      <c r="E4640" s="1336">
        <v>1.135</v>
      </c>
      <c r="F4640" s="644">
        <f t="shared" si="150"/>
        <v>1.1220000000000001</v>
      </c>
      <c r="G4640" s="748" t="s">
        <v>280</v>
      </c>
      <c r="H4640" s="1337">
        <v>0.53</v>
      </c>
      <c r="I4640" s="338"/>
    </row>
    <row r="4641" spans="2:9">
      <c r="B4641" s="651" t="s">
        <v>27</v>
      </c>
      <c r="C4641" s="1356">
        <v>6801</v>
      </c>
      <c r="D4641" s="747" t="str">
        <f t="shared" si="149"/>
        <v>MI6801</v>
      </c>
      <c r="E4641" s="1336">
        <v>1.194</v>
      </c>
      <c r="F4641" s="644">
        <f t="shared" si="150"/>
        <v>1.175</v>
      </c>
      <c r="G4641" s="748" t="s">
        <v>280</v>
      </c>
      <c r="H4641" s="1337">
        <v>0.15</v>
      </c>
      <c r="I4641" s="338"/>
    </row>
    <row r="4642" spans="2:9">
      <c r="B4642" s="651" t="s">
        <v>27</v>
      </c>
      <c r="C4642" s="1356">
        <v>6824</v>
      </c>
      <c r="D4642" s="747" t="str">
        <f t="shared" si="149"/>
        <v>MI6824</v>
      </c>
      <c r="E4642" s="1336">
        <v>1.526</v>
      </c>
      <c r="F4642" s="644">
        <f t="shared" si="150"/>
        <v>1.4730000000000001</v>
      </c>
      <c r="G4642" s="748" t="s">
        <v>280</v>
      </c>
      <c r="H4642" s="1337">
        <v>0.34</v>
      </c>
      <c r="I4642" s="338"/>
    </row>
    <row r="4643" spans="2:9">
      <c r="B4643" s="651" t="s">
        <v>27</v>
      </c>
      <c r="C4643" s="1356">
        <v>6826</v>
      </c>
      <c r="D4643" s="747" t="str">
        <f t="shared" si="149"/>
        <v>MI6826</v>
      </c>
      <c r="E4643" s="1336">
        <v>1.194</v>
      </c>
      <c r="F4643" s="644">
        <f t="shared" si="150"/>
        <v>1.175</v>
      </c>
      <c r="G4643" s="748" t="s">
        <v>280</v>
      </c>
      <c r="H4643" s="1337">
        <v>0.15</v>
      </c>
      <c r="I4643" s="338"/>
    </row>
    <row r="4644" spans="2:9">
      <c r="B4644" s="651" t="s">
        <v>27</v>
      </c>
      <c r="C4644" s="1356">
        <v>6834</v>
      </c>
      <c r="D4644" s="747" t="str">
        <f t="shared" si="149"/>
        <v>MI6834</v>
      </c>
      <c r="E4644" s="1336">
        <v>1.004</v>
      </c>
      <c r="F4644" s="644">
        <f t="shared" si="150"/>
        <v>1.004</v>
      </c>
      <c r="G4644" s="748" t="s">
        <v>280</v>
      </c>
      <c r="H4644" s="1337">
        <v>0.43</v>
      </c>
      <c r="I4644" s="338"/>
    </row>
    <row r="4645" spans="2:9">
      <c r="B4645" s="651" t="s">
        <v>27</v>
      </c>
      <c r="C4645" s="1356">
        <v>6836</v>
      </c>
      <c r="D4645" s="747" t="str">
        <f t="shared" si="149"/>
        <v>MI6836</v>
      </c>
      <c r="E4645" s="1336">
        <v>0.95099999999999996</v>
      </c>
      <c r="F4645" s="644">
        <f t="shared" si="150"/>
        <v>0.95599999999999996</v>
      </c>
      <c r="G4645" s="748" t="s">
        <v>280</v>
      </c>
      <c r="H4645" s="1337">
        <v>0.5</v>
      </c>
      <c r="I4645" s="338"/>
    </row>
    <row r="4646" spans="2:9">
      <c r="B4646" s="651" t="s">
        <v>27</v>
      </c>
      <c r="C4646" s="1356">
        <v>6843</v>
      </c>
      <c r="D4646" s="747" t="str">
        <f t="shared" si="149"/>
        <v>MI6843</v>
      </c>
      <c r="E4646" s="1336">
        <v>2.6659999999999999</v>
      </c>
      <c r="F4646" s="644">
        <f t="shared" si="150"/>
        <v>2.4990000000000001</v>
      </c>
      <c r="G4646" s="748" t="s">
        <v>280</v>
      </c>
      <c r="H4646" s="1337">
        <v>0.27</v>
      </c>
      <c r="I4646" s="338"/>
    </row>
    <row r="4647" spans="2:9">
      <c r="B4647" s="651" t="s">
        <v>27</v>
      </c>
      <c r="C4647" s="1356">
        <v>6845</v>
      </c>
      <c r="D4647" s="747" t="str">
        <f t="shared" si="149"/>
        <v>MI6845</v>
      </c>
      <c r="E4647" s="1336">
        <v>2.6659999999999999</v>
      </c>
      <c r="F4647" s="644">
        <f t="shared" si="150"/>
        <v>2.4990000000000001</v>
      </c>
      <c r="G4647" s="748" t="s">
        <v>280</v>
      </c>
      <c r="H4647" s="1337">
        <v>0.27</v>
      </c>
      <c r="I4647" s="338"/>
    </row>
    <row r="4648" spans="2:9">
      <c r="B4648" s="651" t="s">
        <v>27</v>
      </c>
      <c r="C4648" s="1356">
        <v>6872</v>
      </c>
      <c r="D4648" s="747" t="str">
        <f t="shared" si="149"/>
        <v>MI6872</v>
      </c>
      <c r="E4648" s="1336">
        <v>2.6659999999999999</v>
      </c>
      <c r="F4648" s="644">
        <f t="shared" si="150"/>
        <v>2.4990000000000001</v>
      </c>
      <c r="G4648" s="748" t="s">
        <v>280</v>
      </c>
      <c r="H4648" s="1337">
        <v>0.27</v>
      </c>
      <c r="I4648" s="338"/>
    </row>
    <row r="4649" spans="2:9">
      <c r="B4649" s="651" t="s">
        <v>27</v>
      </c>
      <c r="C4649" s="1356">
        <v>6874</v>
      </c>
      <c r="D4649" s="747" t="str">
        <f t="shared" si="149"/>
        <v>MI6874</v>
      </c>
      <c r="E4649" s="1336">
        <v>2.6659999999999999</v>
      </c>
      <c r="F4649" s="644">
        <f t="shared" si="150"/>
        <v>2.4990000000000001</v>
      </c>
      <c r="G4649" s="748" t="s">
        <v>280</v>
      </c>
      <c r="H4649" s="1337">
        <v>0.27</v>
      </c>
      <c r="I4649" s="338"/>
    </row>
    <row r="4650" spans="2:9">
      <c r="B4650" s="651" t="s">
        <v>27</v>
      </c>
      <c r="C4650" s="1356">
        <v>7016</v>
      </c>
      <c r="D4650" s="747" t="str">
        <f t="shared" si="149"/>
        <v>MI7016</v>
      </c>
      <c r="E4650" s="1336">
        <v>2.6659999999999999</v>
      </c>
      <c r="F4650" s="644">
        <f t="shared" si="150"/>
        <v>2.4990000000000001</v>
      </c>
      <c r="G4650" s="748" t="s">
        <v>280</v>
      </c>
      <c r="H4650" s="1337">
        <v>0.27</v>
      </c>
      <c r="I4650" s="338"/>
    </row>
    <row r="4651" spans="2:9">
      <c r="B4651" s="651" t="s">
        <v>27</v>
      </c>
      <c r="C4651" s="1356">
        <v>7024</v>
      </c>
      <c r="D4651" s="747" t="str">
        <f t="shared" si="149"/>
        <v>MI7024</v>
      </c>
      <c r="E4651" s="1336">
        <v>1.1359999999999999</v>
      </c>
      <c r="F4651" s="644">
        <f t="shared" si="150"/>
        <v>1.1220000000000001</v>
      </c>
      <c r="G4651" s="748" t="s">
        <v>280</v>
      </c>
      <c r="H4651" s="1337">
        <v>0.53</v>
      </c>
      <c r="I4651" s="338"/>
    </row>
    <row r="4652" spans="2:9">
      <c r="B4652" s="651" t="s">
        <v>27</v>
      </c>
      <c r="C4652" s="1356">
        <v>7038</v>
      </c>
      <c r="D4652" s="747" t="str">
        <f t="shared" si="149"/>
        <v>MI7038</v>
      </c>
      <c r="E4652" s="1336">
        <v>2.6659999999999999</v>
      </c>
      <c r="F4652" s="644">
        <f t="shared" si="150"/>
        <v>2.4990000000000001</v>
      </c>
      <c r="G4652" s="748" t="s">
        <v>280</v>
      </c>
      <c r="H4652" s="1337">
        <v>0.27</v>
      </c>
      <c r="I4652" s="338"/>
    </row>
    <row r="4653" spans="2:9">
      <c r="B4653" s="651" t="s">
        <v>27</v>
      </c>
      <c r="C4653" s="1356">
        <v>7046</v>
      </c>
      <c r="D4653" s="747" t="str">
        <f t="shared" si="149"/>
        <v>MI7046</v>
      </c>
      <c r="E4653" s="1336">
        <v>2.6659999999999999</v>
      </c>
      <c r="F4653" s="644">
        <f t="shared" si="150"/>
        <v>2.4990000000000001</v>
      </c>
      <c r="G4653" s="748" t="s">
        <v>280</v>
      </c>
      <c r="H4653" s="1337">
        <v>0.27</v>
      </c>
      <c r="I4653" s="338"/>
    </row>
    <row r="4654" spans="2:9">
      <c r="B4654" s="651" t="s">
        <v>27</v>
      </c>
      <c r="C4654" s="1356">
        <v>7047</v>
      </c>
      <c r="D4654" s="747" t="str">
        <f t="shared" si="149"/>
        <v>MI7047</v>
      </c>
      <c r="E4654" s="1336">
        <v>2.6659999999999999</v>
      </c>
      <c r="F4654" s="644">
        <f t="shared" si="150"/>
        <v>2.4990000000000001</v>
      </c>
      <c r="G4654" s="748" t="s">
        <v>280</v>
      </c>
      <c r="H4654" s="1337">
        <v>0.27</v>
      </c>
      <c r="I4654" s="338"/>
    </row>
    <row r="4655" spans="2:9">
      <c r="B4655" s="651" t="s">
        <v>27</v>
      </c>
      <c r="C4655" s="1356">
        <v>7050</v>
      </c>
      <c r="D4655" s="747" t="str">
        <f t="shared" si="149"/>
        <v>MI7050</v>
      </c>
      <c r="E4655" s="1336">
        <v>2.6659999999999999</v>
      </c>
      <c r="F4655" s="644">
        <f t="shared" si="150"/>
        <v>2.4990000000000001</v>
      </c>
      <c r="G4655" s="748" t="s">
        <v>280</v>
      </c>
      <c r="H4655" s="1337">
        <v>0.27</v>
      </c>
      <c r="I4655" s="338"/>
    </row>
    <row r="4656" spans="2:9">
      <c r="B4656" s="651" t="s">
        <v>27</v>
      </c>
      <c r="C4656" s="1356">
        <v>7090</v>
      </c>
      <c r="D4656" s="747" t="str">
        <f t="shared" si="149"/>
        <v>MI7090</v>
      </c>
      <c r="E4656" s="1336">
        <v>1.1359999999999999</v>
      </c>
      <c r="F4656" s="644">
        <f t="shared" si="150"/>
        <v>1.1220000000000001</v>
      </c>
      <c r="G4656" s="748" t="s">
        <v>280</v>
      </c>
      <c r="H4656" s="1337">
        <v>0.53</v>
      </c>
      <c r="I4656" s="338"/>
    </row>
    <row r="4657" spans="2:9">
      <c r="B4657" s="651" t="s">
        <v>27</v>
      </c>
      <c r="C4657" s="1356">
        <v>7098</v>
      </c>
      <c r="D4657" s="747" t="str">
        <f t="shared" si="149"/>
        <v>MI7098</v>
      </c>
      <c r="E4657" s="1336">
        <v>2.6659999999999999</v>
      </c>
      <c r="F4657" s="644">
        <f t="shared" si="150"/>
        <v>2.4990000000000001</v>
      </c>
      <c r="G4657" s="748" t="s">
        <v>280</v>
      </c>
      <c r="H4657" s="1337">
        <v>0.27</v>
      </c>
      <c r="I4657" s="338"/>
    </row>
    <row r="4658" spans="2:9">
      <c r="B4658" s="651" t="s">
        <v>27</v>
      </c>
      <c r="C4658" s="1356">
        <v>7099</v>
      </c>
      <c r="D4658" s="747" t="str">
        <f t="shared" si="149"/>
        <v>MI7099</v>
      </c>
      <c r="E4658" s="1336">
        <v>2.6659999999999999</v>
      </c>
      <c r="F4658" s="644">
        <f t="shared" si="150"/>
        <v>2.4990000000000001</v>
      </c>
      <c r="G4658" s="748" t="s">
        <v>280</v>
      </c>
      <c r="H4658" s="1337">
        <v>0.27</v>
      </c>
      <c r="I4658" s="338"/>
    </row>
    <row r="4659" spans="2:9">
      <c r="B4659" s="651" t="s">
        <v>27</v>
      </c>
      <c r="C4659" s="1356">
        <v>7151</v>
      </c>
      <c r="D4659" s="747" t="str">
        <f t="shared" si="149"/>
        <v>MI7151</v>
      </c>
      <c r="E4659" s="1336">
        <v>1.194</v>
      </c>
      <c r="F4659" s="644">
        <f t="shared" si="150"/>
        <v>1.175</v>
      </c>
      <c r="G4659" s="748" t="s">
        <v>280</v>
      </c>
      <c r="H4659" s="1337">
        <v>0.15</v>
      </c>
      <c r="I4659" s="338"/>
    </row>
    <row r="4660" spans="2:9">
      <c r="B4660" s="651" t="s">
        <v>27</v>
      </c>
      <c r="C4660" s="1356">
        <v>7152</v>
      </c>
      <c r="D4660" s="747" t="str">
        <f t="shared" si="149"/>
        <v>MI7152</v>
      </c>
      <c r="E4660" s="1336">
        <v>1.194</v>
      </c>
      <c r="F4660" s="644">
        <f t="shared" si="150"/>
        <v>1.175</v>
      </c>
      <c r="G4660" s="748" t="s">
        <v>280</v>
      </c>
      <c r="H4660" s="1337">
        <v>0.15</v>
      </c>
      <c r="I4660" s="338"/>
    </row>
    <row r="4661" spans="2:9">
      <c r="B4661" s="651" t="s">
        <v>27</v>
      </c>
      <c r="C4661" s="1356">
        <v>7153</v>
      </c>
      <c r="D4661" s="747" t="str">
        <f t="shared" si="149"/>
        <v>MI7153</v>
      </c>
      <c r="E4661" s="1336">
        <v>1.159</v>
      </c>
      <c r="F4661" s="644">
        <f t="shared" si="150"/>
        <v>1.143</v>
      </c>
      <c r="G4661" s="748" t="s">
        <v>280</v>
      </c>
      <c r="H4661" s="1337">
        <v>0.48</v>
      </c>
      <c r="I4661" s="338"/>
    </row>
    <row r="4662" spans="2:9">
      <c r="B4662" s="651" t="s">
        <v>27</v>
      </c>
      <c r="C4662" s="1356">
        <v>7202</v>
      </c>
      <c r="D4662" s="747" t="str">
        <f t="shared" si="149"/>
        <v>MI7202</v>
      </c>
      <c r="E4662" s="1336">
        <v>1.0269999999999999</v>
      </c>
      <c r="F4662" s="644">
        <f t="shared" si="150"/>
        <v>1.024</v>
      </c>
      <c r="G4662" s="748" t="s">
        <v>280</v>
      </c>
      <c r="H4662" s="1337">
        <v>0.84</v>
      </c>
      <c r="I4662" s="338"/>
    </row>
    <row r="4663" spans="2:9">
      <c r="B4663" s="651" t="s">
        <v>27</v>
      </c>
      <c r="C4663" s="1356">
        <v>7206</v>
      </c>
      <c r="D4663" s="747" t="str">
        <f t="shared" si="149"/>
        <v>MI7206</v>
      </c>
      <c r="E4663" s="1336">
        <v>1.1040000000000001</v>
      </c>
      <c r="F4663" s="644">
        <f t="shared" si="150"/>
        <v>1.0940000000000001</v>
      </c>
      <c r="G4663" s="748" t="s">
        <v>280</v>
      </c>
      <c r="H4663" s="1337">
        <v>0.67</v>
      </c>
      <c r="I4663" s="338"/>
    </row>
    <row r="4664" spans="2:9">
      <c r="B4664" s="651" t="s">
        <v>27</v>
      </c>
      <c r="C4664" s="1356">
        <v>7208</v>
      </c>
      <c r="D4664" s="747" t="str">
        <f t="shared" si="149"/>
        <v>MI7208</v>
      </c>
      <c r="E4664" s="1336">
        <v>1.5389999999999999</v>
      </c>
      <c r="F4664" s="644">
        <f t="shared" si="150"/>
        <v>1.4850000000000001</v>
      </c>
      <c r="G4664" s="748" t="s">
        <v>280</v>
      </c>
      <c r="H4664" s="1337">
        <v>0.89</v>
      </c>
      <c r="I4664" s="338"/>
    </row>
    <row r="4665" spans="2:9">
      <c r="B4665" s="651" t="s">
        <v>27</v>
      </c>
      <c r="C4665" s="1356">
        <v>7210</v>
      </c>
      <c r="D4665" s="747" t="str">
        <f t="shared" si="149"/>
        <v>MI7210</v>
      </c>
      <c r="E4665" s="1336">
        <v>0.78200000000000003</v>
      </c>
      <c r="F4665" s="644">
        <f t="shared" si="150"/>
        <v>0.80400000000000005</v>
      </c>
      <c r="G4665" s="748" t="s">
        <v>280</v>
      </c>
      <c r="H4665" s="1337">
        <v>1.91</v>
      </c>
      <c r="I4665" s="338"/>
    </row>
    <row r="4666" spans="2:9">
      <c r="B4666" s="651" t="s">
        <v>27</v>
      </c>
      <c r="C4666" s="1356">
        <v>7212</v>
      </c>
      <c r="D4666" s="747" t="str">
        <f t="shared" si="149"/>
        <v>MI7212</v>
      </c>
      <c r="E4666" s="1336">
        <v>0.877</v>
      </c>
      <c r="F4666" s="644">
        <f t="shared" si="150"/>
        <v>0.88900000000000001</v>
      </c>
      <c r="G4666" s="748" t="s">
        <v>280</v>
      </c>
      <c r="H4666" s="1337">
        <v>0.65</v>
      </c>
      <c r="I4666" s="338"/>
    </row>
    <row r="4667" spans="2:9">
      <c r="B4667" s="651" t="s">
        <v>27</v>
      </c>
      <c r="C4667" s="1356">
        <v>7213</v>
      </c>
      <c r="D4667" s="747" t="str">
        <f t="shared" si="149"/>
        <v>MI7213</v>
      </c>
      <c r="E4667" s="1336">
        <v>1.101</v>
      </c>
      <c r="F4667" s="644">
        <f t="shared" si="150"/>
        <v>1.091</v>
      </c>
      <c r="G4667" s="748" t="s">
        <v>280</v>
      </c>
      <c r="H4667" s="1337">
        <v>0.97</v>
      </c>
      <c r="I4667" s="338"/>
    </row>
    <row r="4668" spans="2:9">
      <c r="B4668" s="651" t="s">
        <v>27</v>
      </c>
      <c r="C4668" s="1356">
        <v>7214</v>
      </c>
      <c r="D4668" s="747" t="str">
        <f t="shared" si="149"/>
        <v>MI7214</v>
      </c>
      <c r="E4668" s="1336">
        <v>0.88300000000000001</v>
      </c>
      <c r="F4668" s="644">
        <f t="shared" si="150"/>
        <v>0.89500000000000002</v>
      </c>
      <c r="G4668" s="748" t="s">
        <v>280</v>
      </c>
      <c r="H4668" s="1337">
        <v>0.99</v>
      </c>
      <c r="I4668" s="338"/>
    </row>
    <row r="4669" spans="2:9">
      <c r="B4669" s="651" t="s">
        <v>27</v>
      </c>
      <c r="C4669" s="1356">
        <v>7215</v>
      </c>
      <c r="D4669" s="747" t="str">
        <f t="shared" si="149"/>
        <v>MI7215</v>
      </c>
      <c r="E4669" s="1336">
        <v>1.1459999999999999</v>
      </c>
      <c r="F4669" s="644">
        <f t="shared" si="150"/>
        <v>1.131</v>
      </c>
      <c r="G4669" s="748" t="s">
        <v>280</v>
      </c>
      <c r="H4669" s="1337">
        <v>0.57999999999999996</v>
      </c>
      <c r="I4669" s="338"/>
    </row>
    <row r="4670" spans="2:9">
      <c r="B4670" s="651" t="s">
        <v>27</v>
      </c>
      <c r="C4670" s="1356">
        <v>7216</v>
      </c>
      <c r="D4670" s="747" t="str">
        <f t="shared" si="149"/>
        <v>MI7216</v>
      </c>
      <c r="E4670" s="1336">
        <v>1.1379999999999999</v>
      </c>
      <c r="F4670" s="644">
        <f t="shared" si="150"/>
        <v>1.1240000000000001</v>
      </c>
      <c r="G4670" s="748" t="s">
        <v>280</v>
      </c>
      <c r="H4670" s="1337">
        <v>0.63</v>
      </c>
      <c r="I4670" s="338"/>
    </row>
    <row r="4671" spans="2:9">
      <c r="B4671" s="651" t="s">
        <v>27</v>
      </c>
      <c r="C4671" s="1356">
        <v>7218</v>
      </c>
      <c r="D4671" s="747" t="str">
        <f t="shared" si="149"/>
        <v>MI7218</v>
      </c>
      <c r="E4671" s="1336">
        <v>1.5</v>
      </c>
      <c r="F4671" s="644">
        <f t="shared" si="150"/>
        <v>1.45</v>
      </c>
      <c r="G4671" s="748" t="s">
        <v>280</v>
      </c>
      <c r="H4671" s="1337">
        <v>0.74</v>
      </c>
      <c r="I4671" s="338"/>
    </row>
    <row r="4672" spans="2:9">
      <c r="B4672" s="651" t="s">
        <v>27</v>
      </c>
      <c r="C4672" s="1356">
        <v>7219</v>
      </c>
      <c r="D4672" s="747" t="str">
        <f t="shared" si="149"/>
        <v>MI7219</v>
      </c>
      <c r="E4672" s="1336">
        <v>1.2070000000000001</v>
      </c>
      <c r="F4672" s="644">
        <f t="shared" si="150"/>
        <v>1.1859999999999999</v>
      </c>
      <c r="G4672" s="748" t="s">
        <v>280</v>
      </c>
      <c r="H4672" s="1337">
        <v>0.59</v>
      </c>
      <c r="I4672" s="338"/>
    </row>
    <row r="4673" spans="2:9">
      <c r="B4673" s="651" t="s">
        <v>27</v>
      </c>
      <c r="C4673" s="1356">
        <v>7220</v>
      </c>
      <c r="D4673" s="747" t="str">
        <f t="shared" si="149"/>
        <v>MI7220</v>
      </c>
      <c r="E4673" s="1336">
        <v>1.093</v>
      </c>
      <c r="F4673" s="644">
        <f t="shared" si="150"/>
        <v>1.0840000000000001</v>
      </c>
      <c r="G4673" s="748" t="s">
        <v>280</v>
      </c>
      <c r="H4673" s="1337">
        <v>0.61</v>
      </c>
      <c r="I4673" s="338"/>
    </row>
    <row r="4674" spans="2:9">
      <c r="B4674" s="651" t="s">
        <v>27</v>
      </c>
      <c r="C4674" s="1356">
        <v>7230</v>
      </c>
      <c r="D4674" s="747" t="str">
        <f t="shared" si="149"/>
        <v>MI7230</v>
      </c>
      <c r="E4674" s="1336">
        <v>1.026</v>
      </c>
      <c r="F4674" s="644">
        <f t="shared" si="150"/>
        <v>1.0229999999999999</v>
      </c>
      <c r="G4674" s="748" t="s">
        <v>280</v>
      </c>
      <c r="H4674" s="1337">
        <v>0.66</v>
      </c>
      <c r="I4674" s="338"/>
    </row>
    <row r="4675" spans="2:9">
      <c r="B4675" s="651" t="s">
        <v>27</v>
      </c>
      <c r="C4675" s="1356">
        <v>7231</v>
      </c>
      <c r="D4675" s="747" t="str">
        <f t="shared" si="149"/>
        <v>MI7231</v>
      </c>
      <c r="E4675" s="1336">
        <v>1.179</v>
      </c>
      <c r="F4675" s="644">
        <f t="shared" si="150"/>
        <v>1.161</v>
      </c>
      <c r="G4675" s="748" t="s">
        <v>280</v>
      </c>
      <c r="H4675" s="1337">
        <v>0.77</v>
      </c>
      <c r="I4675" s="338"/>
    </row>
    <row r="4676" spans="2:9">
      <c r="B4676" s="651" t="s">
        <v>27</v>
      </c>
      <c r="C4676" s="1356">
        <v>7309</v>
      </c>
      <c r="D4676" s="747" t="str">
        <f t="shared" si="149"/>
        <v>MI7309</v>
      </c>
      <c r="E4676" s="1336">
        <v>2.6659999999999999</v>
      </c>
      <c r="F4676" s="644">
        <f t="shared" si="150"/>
        <v>2.4990000000000001</v>
      </c>
      <c r="G4676" s="748" t="s">
        <v>280</v>
      </c>
      <c r="H4676" s="1337">
        <v>0.27</v>
      </c>
      <c r="I4676" s="338"/>
    </row>
    <row r="4677" spans="2:9">
      <c r="B4677" s="651" t="s">
        <v>27</v>
      </c>
      <c r="C4677" s="1356">
        <v>7313</v>
      </c>
      <c r="D4677" s="747" t="str">
        <f t="shared" si="149"/>
        <v>MI7313</v>
      </c>
      <c r="E4677" s="1336">
        <v>2.6659999999999999</v>
      </c>
      <c r="F4677" s="644">
        <f t="shared" si="150"/>
        <v>2.4990000000000001</v>
      </c>
      <c r="G4677" s="748" t="s">
        <v>280</v>
      </c>
      <c r="H4677" s="1337">
        <v>0.27</v>
      </c>
      <c r="I4677" s="338"/>
    </row>
    <row r="4678" spans="2:9">
      <c r="B4678" s="651" t="s">
        <v>27</v>
      </c>
      <c r="C4678" s="1356">
        <v>7317</v>
      </c>
      <c r="D4678" s="747" t="str">
        <f t="shared" si="149"/>
        <v>MI7317</v>
      </c>
      <c r="E4678" s="1336">
        <v>2.6659999999999999</v>
      </c>
      <c r="F4678" s="644">
        <f t="shared" si="150"/>
        <v>2.4990000000000001</v>
      </c>
      <c r="G4678" s="748" t="s">
        <v>280</v>
      </c>
      <c r="H4678" s="1337">
        <v>0.27</v>
      </c>
      <c r="I4678" s="338"/>
    </row>
    <row r="4679" spans="2:9">
      <c r="B4679" s="651" t="s">
        <v>27</v>
      </c>
      <c r="C4679" s="1356">
        <v>7333</v>
      </c>
      <c r="D4679" s="747" t="str">
        <f t="shared" si="149"/>
        <v>MI7333</v>
      </c>
      <c r="E4679" s="1336">
        <v>2.6659999999999999</v>
      </c>
      <c r="F4679" s="644">
        <f t="shared" si="150"/>
        <v>2.4990000000000001</v>
      </c>
      <c r="G4679" s="748" t="s">
        <v>280</v>
      </c>
      <c r="H4679" s="1337">
        <v>0.27</v>
      </c>
      <c r="I4679" s="338"/>
    </row>
    <row r="4680" spans="2:9">
      <c r="B4680" s="651" t="s">
        <v>27</v>
      </c>
      <c r="C4680" s="1356">
        <v>7335</v>
      </c>
      <c r="D4680" s="747" t="str">
        <f t="shared" si="149"/>
        <v>MI7335</v>
      </c>
      <c r="E4680" s="1336">
        <v>1.3380000000000001</v>
      </c>
      <c r="F4680" s="644">
        <f t="shared" si="150"/>
        <v>1.304</v>
      </c>
      <c r="G4680" s="748" t="s">
        <v>280</v>
      </c>
      <c r="H4680" s="1337">
        <v>0.52</v>
      </c>
      <c r="I4680" s="338"/>
    </row>
    <row r="4681" spans="2:9">
      <c r="B4681" s="651" t="s">
        <v>27</v>
      </c>
      <c r="C4681" s="1356">
        <v>7337</v>
      </c>
      <c r="D4681" s="747" t="str">
        <f t="shared" si="149"/>
        <v>MI7337</v>
      </c>
      <c r="E4681" s="1336">
        <v>2.6659999999999999</v>
      </c>
      <c r="F4681" s="644">
        <f t="shared" si="150"/>
        <v>2.4990000000000001</v>
      </c>
      <c r="G4681" s="748" t="s">
        <v>280</v>
      </c>
      <c r="H4681" s="1337">
        <v>0.27</v>
      </c>
      <c r="I4681" s="338"/>
    </row>
    <row r="4682" spans="2:9">
      <c r="B4682" s="651" t="s">
        <v>27</v>
      </c>
      <c r="C4682" s="1356">
        <v>7350</v>
      </c>
      <c r="D4682" s="747" t="str">
        <f t="shared" si="149"/>
        <v>MI7350</v>
      </c>
      <c r="E4682" s="1336">
        <v>1.526</v>
      </c>
      <c r="F4682" s="644">
        <f t="shared" si="150"/>
        <v>1.4730000000000001</v>
      </c>
      <c r="G4682" s="748" t="s">
        <v>280</v>
      </c>
      <c r="H4682" s="1337">
        <v>0.34</v>
      </c>
      <c r="I4682" s="338"/>
    </row>
    <row r="4683" spans="2:9">
      <c r="B4683" s="651" t="s">
        <v>27</v>
      </c>
      <c r="C4683" s="1356">
        <v>7360</v>
      </c>
      <c r="D4683" s="747" t="str">
        <f t="shared" ref="D4683:D4746" si="151">B4683&amp;TEXT(C4683,"0000")</f>
        <v>MI7360</v>
      </c>
      <c r="E4683" s="1336">
        <v>1.071</v>
      </c>
      <c r="F4683" s="644">
        <f t="shared" ref="F4683:F4746" si="152">IF(E4683="NA","NA",ROUND((E4683-1)*0.9+1,3))</f>
        <v>1.0640000000000001</v>
      </c>
      <c r="G4683" s="748" t="s">
        <v>280</v>
      </c>
      <c r="H4683" s="1337">
        <v>0.59</v>
      </c>
      <c r="I4683" s="338"/>
    </row>
    <row r="4684" spans="2:9">
      <c r="B4684" s="651" t="s">
        <v>27</v>
      </c>
      <c r="C4684" s="1356">
        <v>7380</v>
      </c>
      <c r="D4684" s="747" t="str">
        <f t="shared" si="151"/>
        <v>MI7380</v>
      </c>
      <c r="E4684" s="1336">
        <v>1.085</v>
      </c>
      <c r="F4684" s="644">
        <f t="shared" si="152"/>
        <v>1.077</v>
      </c>
      <c r="G4684" s="748" t="s">
        <v>280</v>
      </c>
      <c r="H4684" s="1337">
        <v>0.61</v>
      </c>
      <c r="I4684" s="338"/>
    </row>
    <row r="4685" spans="2:9">
      <c r="B4685" s="651" t="s">
        <v>27</v>
      </c>
      <c r="C4685" s="1356">
        <v>7382</v>
      </c>
      <c r="D4685" s="747" t="str">
        <f t="shared" si="151"/>
        <v>MI7382</v>
      </c>
      <c r="E4685" s="1336">
        <v>0.92400000000000004</v>
      </c>
      <c r="F4685" s="644">
        <f t="shared" si="152"/>
        <v>0.93200000000000005</v>
      </c>
      <c r="G4685" s="748" t="s">
        <v>280</v>
      </c>
      <c r="H4685" s="1337">
        <v>0.44</v>
      </c>
      <c r="I4685" s="338"/>
    </row>
    <row r="4686" spans="2:9">
      <c r="B4686" s="651" t="s">
        <v>27</v>
      </c>
      <c r="C4686" s="1356">
        <v>7390</v>
      </c>
      <c r="D4686" s="747" t="str">
        <f t="shared" si="151"/>
        <v>MI7390</v>
      </c>
      <c r="E4686" s="1336">
        <v>0.73199999999999998</v>
      </c>
      <c r="F4686" s="644">
        <f t="shared" si="152"/>
        <v>0.75900000000000001</v>
      </c>
      <c r="G4686" s="748" t="s">
        <v>280</v>
      </c>
      <c r="H4686" s="1337">
        <v>0.65</v>
      </c>
      <c r="I4686" s="338"/>
    </row>
    <row r="4687" spans="2:9">
      <c r="B4687" s="651" t="s">
        <v>27</v>
      </c>
      <c r="C4687" s="1356">
        <v>7394</v>
      </c>
      <c r="D4687" s="747" t="str">
        <f t="shared" si="151"/>
        <v>MI7394</v>
      </c>
      <c r="E4687" s="1336">
        <v>2.6659999999999999</v>
      </c>
      <c r="F4687" s="644">
        <f t="shared" si="152"/>
        <v>2.4990000000000001</v>
      </c>
      <c r="G4687" s="748" t="s">
        <v>280</v>
      </c>
      <c r="H4687" s="1337">
        <v>0.27</v>
      </c>
      <c r="I4687" s="338"/>
    </row>
    <row r="4688" spans="2:9">
      <c r="B4688" s="651" t="s">
        <v>27</v>
      </c>
      <c r="C4688" s="1356">
        <v>7395</v>
      </c>
      <c r="D4688" s="747" t="str">
        <f t="shared" si="151"/>
        <v>MI7395</v>
      </c>
      <c r="E4688" s="1336">
        <v>1.087</v>
      </c>
      <c r="F4688" s="644">
        <f t="shared" si="152"/>
        <v>1.0780000000000001</v>
      </c>
      <c r="G4688" s="748" t="s">
        <v>280</v>
      </c>
      <c r="H4688" s="1337">
        <v>0.51</v>
      </c>
      <c r="I4688" s="338"/>
    </row>
    <row r="4689" spans="2:9">
      <c r="B4689" s="651" t="s">
        <v>27</v>
      </c>
      <c r="C4689" s="1356">
        <v>7398</v>
      </c>
      <c r="D4689" s="747" t="str">
        <f t="shared" si="151"/>
        <v>MI7398</v>
      </c>
      <c r="E4689" s="1336">
        <v>2.6659999999999999</v>
      </c>
      <c r="F4689" s="644">
        <f t="shared" si="152"/>
        <v>2.4990000000000001</v>
      </c>
      <c r="G4689" s="748" t="s">
        <v>280</v>
      </c>
      <c r="H4689" s="1337">
        <v>0.27</v>
      </c>
      <c r="I4689" s="338"/>
    </row>
    <row r="4690" spans="2:9">
      <c r="B4690" s="651" t="s">
        <v>27</v>
      </c>
      <c r="C4690" s="1356">
        <v>7403</v>
      </c>
      <c r="D4690" s="747" t="str">
        <f t="shared" si="151"/>
        <v>MI7403</v>
      </c>
      <c r="E4690" s="1336">
        <v>0.85599999999999998</v>
      </c>
      <c r="F4690" s="644">
        <f t="shared" si="152"/>
        <v>0.87</v>
      </c>
      <c r="G4690" s="748" t="s">
        <v>280</v>
      </c>
      <c r="H4690" s="1337">
        <v>0.66</v>
      </c>
      <c r="I4690" s="338"/>
    </row>
    <row r="4691" spans="2:9">
      <c r="B4691" s="651" t="s">
        <v>27</v>
      </c>
      <c r="C4691" s="1356">
        <v>7405</v>
      </c>
      <c r="D4691" s="747" t="str">
        <f t="shared" si="151"/>
        <v>MI7405</v>
      </c>
      <c r="E4691" s="1336">
        <v>0.84799999999999998</v>
      </c>
      <c r="F4691" s="644">
        <f t="shared" si="152"/>
        <v>0.86299999999999999</v>
      </c>
      <c r="G4691" s="748" t="s">
        <v>280</v>
      </c>
      <c r="H4691" s="1337">
        <v>0.18</v>
      </c>
      <c r="I4691" s="338"/>
    </row>
    <row r="4692" spans="2:9">
      <c r="B4692" s="651" t="s">
        <v>27</v>
      </c>
      <c r="C4692" s="1356">
        <v>7421</v>
      </c>
      <c r="D4692" s="747" t="str">
        <f t="shared" si="151"/>
        <v>MI7421</v>
      </c>
      <c r="E4692" s="1336">
        <v>1.2150000000000001</v>
      </c>
      <c r="F4692" s="644">
        <f t="shared" si="152"/>
        <v>1.194</v>
      </c>
      <c r="G4692" s="748" t="s">
        <v>280</v>
      </c>
      <c r="H4692" s="1337">
        <v>0.44</v>
      </c>
      <c r="I4692" s="338"/>
    </row>
    <row r="4693" spans="2:9">
      <c r="B4693" s="651" t="s">
        <v>27</v>
      </c>
      <c r="C4693" s="1356">
        <v>7422</v>
      </c>
      <c r="D4693" s="747" t="str">
        <f t="shared" si="151"/>
        <v>MI7422</v>
      </c>
      <c r="E4693" s="1336">
        <v>1.446</v>
      </c>
      <c r="F4693" s="644">
        <f t="shared" si="152"/>
        <v>1.401</v>
      </c>
      <c r="G4693" s="748" t="s">
        <v>280</v>
      </c>
      <c r="H4693" s="1337">
        <v>0.38</v>
      </c>
      <c r="I4693" s="338"/>
    </row>
    <row r="4694" spans="2:9">
      <c r="B4694" s="651" t="s">
        <v>27</v>
      </c>
      <c r="C4694" s="1356">
        <v>7423</v>
      </c>
      <c r="D4694" s="747" t="str">
        <f t="shared" si="151"/>
        <v>MI7423</v>
      </c>
      <c r="E4694" s="1336">
        <v>1.2</v>
      </c>
      <c r="F4694" s="644">
        <f t="shared" si="152"/>
        <v>1.18</v>
      </c>
      <c r="G4694" s="748" t="s">
        <v>280</v>
      </c>
      <c r="H4694" s="1337">
        <v>0.38</v>
      </c>
      <c r="I4694" s="338"/>
    </row>
    <row r="4695" spans="2:9">
      <c r="B4695" s="651" t="s">
        <v>27</v>
      </c>
      <c r="C4695" s="1356">
        <v>7502</v>
      </c>
      <c r="D4695" s="747" t="str">
        <f t="shared" si="151"/>
        <v>MI7502</v>
      </c>
      <c r="E4695" s="1336">
        <v>1.0529999999999999</v>
      </c>
      <c r="F4695" s="644">
        <f t="shared" si="152"/>
        <v>1.048</v>
      </c>
      <c r="G4695" s="748" t="s">
        <v>280</v>
      </c>
      <c r="H4695" s="1337">
        <v>0.51</v>
      </c>
      <c r="I4695" s="338"/>
    </row>
    <row r="4696" spans="2:9">
      <c r="B4696" s="651" t="s">
        <v>27</v>
      </c>
      <c r="C4696" s="1356">
        <v>7515</v>
      </c>
      <c r="D4696" s="747" t="str">
        <f t="shared" si="151"/>
        <v>MI7515</v>
      </c>
      <c r="E4696" s="1336">
        <v>1.5469999999999999</v>
      </c>
      <c r="F4696" s="644">
        <f t="shared" si="152"/>
        <v>1.492</v>
      </c>
      <c r="G4696" s="748" t="s">
        <v>280</v>
      </c>
      <c r="H4696" s="1337">
        <v>0.38</v>
      </c>
      <c r="I4696" s="338"/>
    </row>
    <row r="4697" spans="2:9">
      <c r="B4697" s="651" t="s">
        <v>27</v>
      </c>
      <c r="C4697" s="1356">
        <v>7520</v>
      </c>
      <c r="D4697" s="747" t="str">
        <f t="shared" si="151"/>
        <v>MI7520</v>
      </c>
      <c r="E4697" s="1336">
        <v>1.0509999999999999</v>
      </c>
      <c r="F4697" s="644">
        <f t="shared" si="152"/>
        <v>1.046</v>
      </c>
      <c r="G4697" s="748" t="s">
        <v>280</v>
      </c>
      <c r="H4697" s="1337">
        <v>0.43</v>
      </c>
      <c r="I4697" s="338"/>
    </row>
    <row r="4698" spans="2:9">
      <c r="B4698" s="651" t="s">
        <v>27</v>
      </c>
      <c r="C4698" s="1356">
        <v>7538</v>
      </c>
      <c r="D4698" s="747" t="str">
        <f t="shared" si="151"/>
        <v>MI7538</v>
      </c>
      <c r="E4698" s="1336">
        <v>2</v>
      </c>
      <c r="F4698" s="644">
        <f t="shared" si="152"/>
        <v>1.9</v>
      </c>
      <c r="G4698" s="748" t="s">
        <v>280</v>
      </c>
      <c r="H4698" s="1337">
        <v>0.27</v>
      </c>
      <c r="I4698" s="338"/>
    </row>
    <row r="4699" spans="2:9">
      <c r="B4699" s="651" t="s">
        <v>27</v>
      </c>
      <c r="C4699" s="1356">
        <v>7539</v>
      </c>
      <c r="D4699" s="747" t="str">
        <f t="shared" si="151"/>
        <v>MI7539</v>
      </c>
      <c r="E4699" s="1336">
        <v>1.1299999999999999</v>
      </c>
      <c r="F4699" s="644">
        <f t="shared" si="152"/>
        <v>1.117</v>
      </c>
      <c r="G4699" s="748" t="s">
        <v>280</v>
      </c>
      <c r="H4699" s="1337">
        <v>0.26</v>
      </c>
      <c r="I4699" s="338"/>
    </row>
    <row r="4700" spans="2:9">
      <c r="B4700" s="651" t="s">
        <v>27</v>
      </c>
      <c r="C4700" s="1356">
        <v>7540</v>
      </c>
      <c r="D4700" s="747" t="str">
        <f t="shared" si="151"/>
        <v>MI7540</v>
      </c>
      <c r="E4700" s="1336">
        <v>1.149</v>
      </c>
      <c r="F4700" s="644">
        <f t="shared" si="152"/>
        <v>1.1339999999999999</v>
      </c>
      <c r="G4700" s="748" t="s">
        <v>280</v>
      </c>
      <c r="H4700" s="1337">
        <v>0.47</v>
      </c>
      <c r="I4700" s="338"/>
    </row>
    <row r="4701" spans="2:9">
      <c r="B4701" s="651" t="s">
        <v>27</v>
      </c>
      <c r="C4701" s="1356">
        <v>7580</v>
      </c>
      <c r="D4701" s="747" t="str">
        <f t="shared" si="151"/>
        <v>MI7580</v>
      </c>
      <c r="E4701" s="1336">
        <v>1.0820000000000001</v>
      </c>
      <c r="F4701" s="644">
        <f t="shared" si="152"/>
        <v>1.0740000000000001</v>
      </c>
      <c r="G4701" s="748" t="s">
        <v>280</v>
      </c>
      <c r="H4701" s="1337">
        <v>0.43</v>
      </c>
      <c r="I4701" s="338"/>
    </row>
    <row r="4702" spans="2:9">
      <c r="B4702" s="651" t="s">
        <v>27</v>
      </c>
      <c r="C4702" s="1356">
        <v>7600</v>
      </c>
      <c r="D4702" s="747" t="str">
        <f t="shared" si="151"/>
        <v>MI7600</v>
      </c>
      <c r="E4702" s="1336">
        <v>1.0569999999999999</v>
      </c>
      <c r="F4702" s="644">
        <f t="shared" si="152"/>
        <v>1.0509999999999999</v>
      </c>
      <c r="G4702" s="748" t="s">
        <v>280</v>
      </c>
      <c r="H4702" s="1337">
        <v>0.61</v>
      </c>
      <c r="I4702" s="338"/>
    </row>
    <row r="4703" spans="2:9">
      <c r="B4703" s="651" t="s">
        <v>27</v>
      </c>
      <c r="C4703" s="1356">
        <v>7610</v>
      </c>
      <c r="D4703" s="747" t="str">
        <f t="shared" si="151"/>
        <v>MI7610</v>
      </c>
      <c r="E4703" s="1336">
        <v>1.196</v>
      </c>
      <c r="F4703" s="644">
        <f t="shared" si="152"/>
        <v>1.1759999999999999</v>
      </c>
      <c r="G4703" s="748" t="s">
        <v>280</v>
      </c>
      <c r="H4703" s="1337">
        <v>7.0000000000000007E-2</v>
      </c>
      <c r="I4703" s="338"/>
    </row>
    <row r="4704" spans="2:9">
      <c r="B4704" s="651" t="s">
        <v>27</v>
      </c>
      <c r="C4704" s="1356">
        <v>7704</v>
      </c>
      <c r="D4704" s="747" t="str">
        <f t="shared" si="151"/>
        <v>MI7704</v>
      </c>
      <c r="E4704" s="1336">
        <v>1.046</v>
      </c>
      <c r="F4704" s="644">
        <f t="shared" si="152"/>
        <v>1.0409999999999999</v>
      </c>
      <c r="G4704" s="748" t="s">
        <v>280</v>
      </c>
      <c r="H4704" s="1337">
        <v>0.72</v>
      </c>
      <c r="I4704" s="338"/>
    </row>
    <row r="4705" spans="2:9">
      <c r="B4705" s="651" t="s">
        <v>27</v>
      </c>
      <c r="C4705" s="1356">
        <v>7720</v>
      </c>
      <c r="D4705" s="747" t="str">
        <f t="shared" si="151"/>
        <v>MI7720</v>
      </c>
      <c r="E4705" s="1336">
        <v>0.86199999999999999</v>
      </c>
      <c r="F4705" s="644">
        <f t="shared" si="152"/>
        <v>0.876</v>
      </c>
      <c r="G4705" s="748" t="s">
        <v>280</v>
      </c>
      <c r="H4705" s="1337">
        <v>0.28999999999999998</v>
      </c>
      <c r="I4705" s="338"/>
    </row>
    <row r="4706" spans="2:9">
      <c r="B4706" s="651" t="s">
        <v>27</v>
      </c>
      <c r="C4706" s="1356">
        <v>7904</v>
      </c>
      <c r="D4706" s="747" t="str">
        <f t="shared" si="151"/>
        <v>MI7904</v>
      </c>
      <c r="E4706" s="1336">
        <v>0.97399999999999998</v>
      </c>
      <c r="F4706" s="644">
        <f t="shared" si="152"/>
        <v>0.97699999999999998</v>
      </c>
      <c r="G4706" s="748" t="s">
        <v>280</v>
      </c>
      <c r="H4706" s="1337">
        <v>0.59</v>
      </c>
      <c r="I4706" s="338"/>
    </row>
    <row r="4707" spans="2:9">
      <c r="B4707" s="651" t="s">
        <v>27</v>
      </c>
      <c r="C4707" s="1356">
        <v>7920</v>
      </c>
      <c r="D4707" s="747" t="str">
        <f t="shared" si="151"/>
        <v>MI7920</v>
      </c>
      <c r="E4707" s="1336">
        <v>1.137</v>
      </c>
      <c r="F4707" s="644">
        <f t="shared" si="152"/>
        <v>1.123</v>
      </c>
      <c r="G4707" s="748" t="s">
        <v>280</v>
      </c>
      <c r="H4707" s="1337">
        <v>0.53</v>
      </c>
      <c r="I4707" s="338"/>
    </row>
    <row r="4708" spans="2:9">
      <c r="B4708" s="651" t="s">
        <v>27</v>
      </c>
      <c r="C4708" s="1356">
        <v>7979</v>
      </c>
      <c r="D4708" s="747" t="str">
        <f t="shared" si="151"/>
        <v>MI7979</v>
      </c>
      <c r="E4708" s="1336">
        <v>0.73199999999999998</v>
      </c>
      <c r="F4708" s="644">
        <f t="shared" si="152"/>
        <v>0.75900000000000001</v>
      </c>
      <c r="G4708" s="748" t="s">
        <v>280</v>
      </c>
      <c r="H4708" s="1337">
        <v>0.18</v>
      </c>
      <c r="I4708" s="338"/>
    </row>
    <row r="4709" spans="2:9">
      <c r="B4709" s="651" t="s">
        <v>27</v>
      </c>
      <c r="C4709" s="1356">
        <v>7980</v>
      </c>
      <c r="D4709" s="747" t="str">
        <f t="shared" si="151"/>
        <v>MI7980</v>
      </c>
      <c r="E4709" s="1336">
        <v>1.08</v>
      </c>
      <c r="F4709" s="644">
        <f t="shared" si="152"/>
        <v>1.0720000000000001</v>
      </c>
      <c r="G4709" s="748" t="s">
        <v>280</v>
      </c>
      <c r="H4709" s="1337">
        <v>0.52</v>
      </c>
      <c r="I4709" s="338"/>
    </row>
    <row r="4710" spans="2:9">
      <c r="B4710" s="651" t="s">
        <v>27</v>
      </c>
      <c r="C4710" s="1356">
        <v>8001</v>
      </c>
      <c r="D4710" s="747" t="str">
        <f t="shared" si="151"/>
        <v>MI8001</v>
      </c>
      <c r="E4710" s="1336">
        <v>0.754</v>
      </c>
      <c r="F4710" s="644">
        <f t="shared" si="152"/>
        <v>0.77900000000000003</v>
      </c>
      <c r="G4710" s="748" t="s">
        <v>280</v>
      </c>
      <c r="H4710" s="1337">
        <v>0.36</v>
      </c>
      <c r="I4710" s="338"/>
    </row>
    <row r="4711" spans="2:9">
      <c r="B4711" s="651" t="s">
        <v>27</v>
      </c>
      <c r="C4711" s="1356">
        <v>8006</v>
      </c>
      <c r="D4711" s="747" t="str">
        <f t="shared" si="151"/>
        <v>MI8006</v>
      </c>
      <c r="E4711" s="1336">
        <v>0.67</v>
      </c>
      <c r="F4711" s="644">
        <f t="shared" si="152"/>
        <v>0.70299999999999996</v>
      </c>
      <c r="G4711" s="748" t="s">
        <v>280</v>
      </c>
      <c r="H4711" s="1337">
        <v>0.43</v>
      </c>
      <c r="I4711" s="338"/>
    </row>
    <row r="4712" spans="2:9">
      <c r="B4712" s="651" t="s">
        <v>27</v>
      </c>
      <c r="C4712" s="1356">
        <v>8008</v>
      </c>
      <c r="D4712" s="747" t="str">
        <f t="shared" si="151"/>
        <v>MI8008</v>
      </c>
      <c r="E4712" s="1336">
        <v>0.81100000000000005</v>
      </c>
      <c r="F4712" s="644">
        <f t="shared" si="152"/>
        <v>0.83</v>
      </c>
      <c r="G4712" s="748" t="s">
        <v>280</v>
      </c>
      <c r="H4712" s="1337">
        <v>0.14000000000000001</v>
      </c>
      <c r="I4712" s="338"/>
    </row>
    <row r="4713" spans="2:9">
      <c r="B4713" s="651" t="s">
        <v>27</v>
      </c>
      <c r="C4713" s="1356">
        <v>8010</v>
      </c>
      <c r="D4713" s="747" t="str">
        <f t="shared" si="151"/>
        <v>MI8010</v>
      </c>
      <c r="E4713" s="1336">
        <v>0.88700000000000001</v>
      </c>
      <c r="F4713" s="644">
        <f t="shared" si="152"/>
        <v>0.89800000000000002</v>
      </c>
      <c r="G4713" s="748" t="s">
        <v>280</v>
      </c>
      <c r="H4713" s="1337">
        <v>0.2</v>
      </c>
      <c r="I4713" s="338"/>
    </row>
    <row r="4714" spans="2:9">
      <c r="B4714" s="651" t="s">
        <v>27</v>
      </c>
      <c r="C4714" s="1356">
        <v>8013</v>
      </c>
      <c r="D4714" s="747" t="str">
        <f t="shared" si="151"/>
        <v>MI8013</v>
      </c>
      <c r="E4714" s="1336">
        <v>0.873</v>
      </c>
      <c r="F4714" s="644">
        <f t="shared" si="152"/>
        <v>0.88600000000000001</v>
      </c>
      <c r="G4714" s="748" t="s">
        <v>280</v>
      </c>
      <c r="H4714" s="1337">
        <v>0.12</v>
      </c>
      <c r="I4714" s="338"/>
    </row>
    <row r="4715" spans="2:9">
      <c r="B4715" s="651" t="s">
        <v>27</v>
      </c>
      <c r="C4715" s="1356">
        <v>8015</v>
      </c>
      <c r="D4715" s="747" t="str">
        <f t="shared" si="151"/>
        <v>MI8015</v>
      </c>
      <c r="E4715" s="1336">
        <v>1.0449999999999999</v>
      </c>
      <c r="F4715" s="644">
        <f t="shared" si="152"/>
        <v>1.0409999999999999</v>
      </c>
      <c r="G4715" s="748" t="s">
        <v>280</v>
      </c>
      <c r="H4715" s="1337">
        <v>0.25</v>
      </c>
      <c r="I4715" s="338"/>
    </row>
    <row r="4716" spans="2:9">
      <c r="B4716" s="651" t="s">
        <v>27</v>
      </c>
      <c r="C4716" s="1356">
        <v>8017</v>
      </c>
      <c r="D4716" s="747" t="str">
        <f t="shared" si="151"/>
        <v>MI8017</v>
      </c>
      <c r="E4716" s="1336">
        <v>0.79200000000000004</v>
      </c>
      <c r="F4716" s="644">
        <f t="shared" si="152"/>
        <v>0.81299999999999994</v>
      </c>
      <c r="G4716" s="748" t="s">
        <v>280</v>
      </c>
      <c r="H4716" s="1337">
        <v>0.2</v>
      </c>
      <c r="I4716" s="338"/>
    </row>
    <row r="4717" spans="2:9">
      <c r="B4717" s="651" t="s">
        <v>27</v>
      </c>
      <c r="C4717" s="1356">
        <v>8018</v>
      </c>
      <c r="D4717" s="747" t="str">
        <f t="shared" si="151"/>
        <v>MI8018</v>
      </c>
      <c r="E4717" s="1336">
        <v>0.81899999999999995</v>
      </c>
      <c r="F4717" s="644">
        <f t="shared" si="152"/>
        <v>0.83699999999999997</v>
      </c>
      <c r="G4717" s="748" t="s">
        <v>280</v>
      </c>
      <c r="H4717" s="1337">
        <v>0.46</v>
      </c>
      <c r="I4717" s="338"/>
    </row>
    <row r="4718" spans="2:9">
      <c r="B4718" s="651" t="s">
        <v>27</v>
      </c>
      <c r="C4718" s="1356">
        <v>8021</v>
      </c>
      <c r="D4718" s="747" t="str">
        <f t="shared" si="151"/>
        <v>MI8021</v>
      </c>
      <c r="E4718" s="1336">
        <v>0.83499999999999996</v>
      </c>
      <c r="F4718" s="644">
        <f t="shared" si="152"/>
        <v>0.85199999999999998</v>
      </c>
      <c r="G4718" s="748" t="s">
        <v>280</v>
      </c>
      <c r="H4718" s="1337">
        <v>0.38</v>
      </c>
      <c r="I4718" s="338"/>
    </row>
    <row r="4719" spans="2:9">
      <c r="B4719" s="651" t="s">
        <v>27</v>
      </c>
      <c r="C4719" s="1356">
        <v>8031</v>
      </c>
      <c r="D4719" s="747" t="str">
        <f t="shared" si="151"/>
        <v>MI8031</v>
      </c>
      <c r="E4719" s="1336">
        <v>0.82</v>
      </c>
      <c r="F4719" s="644">
        <f t="shared" si="152"/>
        <v>0.83799999999999997</v>
      </c>
      <c r="G4719" s="748" t="s">
        <v>280</v>
      </c>
      <c r="H4719" s="1337">
        <v>0.33</v>
      </c>
      <c r="I4719" s="338"/>
    </row>
    <row r="4720" spans="2:9">
      <c r="B4720" s="651" t="s">
        <v>27</v>
      </c>
      <c r="C4720" s="1356">
        <v>8032</v>
      </c>
      <c r="D4720" s="747" t="str">
        <f t="shared" si="151"/>
        <v>MI8032</v>
      </c>
      <c r="E4720" s="1336">
        <v>0.82199999999999995</v>
      </c>
      <c r="F4720" s="644">
        <f t="shared" si="152"/>
        <v>0.84</v>
      </c>
      <c r="G4720" s="748" t="s">
        <v>280</v>
      </c>
      <c r="H4720" s="1337">
        <v>0.34</v>
      </c>
      <c r="I4720" s="338"/>
    </row>
    <row r="4721" spans="2:9">
      <c r="B4721" s="651" t="s">
        <v>27</v>
      </c>
      <c r="C4721" s="1356">
        <v>8033</v>
      </c>
      <c r="D4721" s="747" t="str">
        <f t="shared" si="151"/>
        <v>MI8033</v>
      </c>
      <c r="E4721" s="1336">
        <v>0.74099999999999999</v>
      </c>
      <c r="F4721" s="644">
        <f t="shared" si="152"/>
        <v>0.76700000000000002</v>
      </c>
      <c r="G4721" s="748" t="s">
        <v>280</v>
      </c>
      <c r="H4721" s="1337">
        <v>0.37</v>
      </c>
      <c r="I4721" s="338"/>
    </row>
    <row r="4722" spans="2:9">
      <c r="B4722" s="651" t="s">
        <v>27</v>
      </c>
      <c r="C4722" s="1356">
        <v>8039</v>
      </c>
      <c r="D4722" s="747" t="str">
        <f t="shared" si="151"/>
        <v>MI8039</v>
      </c>
      <c r="E4722" s="1336">
        <v>0.74299999999999999</v>
      </c>
      <c r="F4722" s="644">
        <f t="shared" si="152"/>
        <v>0.76900000000000002</v>
      </c>
      <c r="G4722" s="748" t="s">
        <v>280</v>
      </c>
      <c r="H4722" s="1337">
        <v>0.25</v>
      </c>
      <c r="I4722" s="338"/>
    </row>
    <row r="4723" spans="2:9">
      <c r="B4723" s="651" t="s">
        <v>27</v>
      </c>
      <c r="C4723" s="1356">
        <v>8044</v>
      </c>
      <c r="D4723" s="747" t="str">
        <f t="shared" si="151"/>
        <v>MI8044</v>
      </c>
      <c r="E4723" s="1336">
        <v>0.93200000000000005</v>
      </c>
      <c r="F4723" s="644">
        <f t="shared" si="152"/>
        <v>0.93899999999999995</v>
      </c>
      <c r="G4723" s="748" t="s">
        <v>280</v>
      </c>
      <c r="H4723" s="1337">
        <v>0.38</v>
      </c>
      <c r="I4723" s="338"/>
    </row>
    <row r="4724" spans="2:9">
      <c r="B4724" s="651" t="s">
        <v>27</v>
      </c>
      <c r="C4724" s="1356">
        <v>8045</v>
      </c>
      <c r="D4724" s="747" t="str">
        <f t="shared" si="151"/>
        <v>MI8045</v>
      </c>
      <c r="E4724" s="1336">
        <v>0.879</v>
      </c>
      <c r="F4724" s="644">
        <f t="shared" si="152"/>
        <v>0.89100000000000001</v>
      </c>
      <c r="G4724" s="748" t="s">
        <v>280</v>
      </c>
      <c r="H4724" s="1337">
        <v>0.1</v>
      </c>
      <c r="I4724" s="338"/>
    </row>
    <row r="4725" spans="2:9">
      <c r="B4725" s="651" t="s">
        <v>27</v>
      </c>
      <c r="C4725" s="1356">
        <v>8046</v>
      </c>
      <c r="D4725" s="747" t="str">
        <f t="shared" si="151"/>
        <v>MI8046</v>
      </c>
      <c r="E4725" s="1336">
        <v>0.83799999999999997</v>
      </c>
      <c r="F4725" s="644">
        <f t="shared" si="152"/>
        <v>0.85399999999999998</v>
      </c>
      <c r="G4725" s="748" t="s">
        <v>280</v>
      </c>
      <c r="H4725" s="1337">
        <v>0.28999999999999998</v>
      </c>
      <c r="I4725" s="338"/>
    </row>
    <row r="4726" spans="2:9">
      <c r="B4726" s="651" t="s">
        <v>27</v>
      </c>
      <c r="C4726" s="1356">
        <v>8047</v>
      </c>
      <c r="D4726" s="747" t="str">
        <f t="shared" si="151"/>
        <v>MI8047</v>
      </c>
      <c r="E4726" s="1336">
        <v>0.84099999999999997</v>
      </c>
      <c r="F4726" s="644">
        <f t="shared" si="152"/>
        <v>0.85699999999999998</v>
      </c>
      <c r="G4726" s="748" t="s">
        <v>280</v>
      </c>
      <c r="H4726" s="1337">
        <v>0.28000000000000003</v>
      </c>
      <c r="I4726" s="338"/>
    </row>
    <row r="4727" spans="2:9">
      <c r="B4727" s="651" t="s">
        <v>27</v>
      </c>
      <c r="C4727" s="1356">
        <v>8050</v>
      </c>
      <c r="D4727" s="747" t="str">
        <f t="shared" si="151"/>
        <v>MI8050</v>
      </c>
      <c r="E4727" s="1336">
        <v>0.86499999999999999</v>
      </c>
      <c r="F4727" s="644">
        <f t="shared" si="152"/>
        <v>0.879</v>
      </c>
      <c r="G4727" s="748" t="s">
        <v>280</v>
      </c>
      <c r="H4727" s="1337">
        <v>0.31</v>
      </c>
      <c r="I4727" s="338"/>
    </row>
    <row r="4728" spans="2:9">
      <c r="B4728" s="651" t="s">
        <v>27</v>
      </c>
      <c r="C4728" s="1356">
        <v>8058</v>
      </c>
      <c r="D4728" s="747" t="str">
        <f t="shared" si="151"/>
        <v>MI8058</v>
      </c>
      <c r="E4728" s="1336">
        <v>0.86699999999999999</v>
      </c>
      <c r="F4728" s="644">
        <f t="shared" si="152"/>
        <v>0.88</v>
      </c>
      <c r="G4728" s="748" t="s">
        <v>280</v>
      </c>
      <c r="H4728" s="1337">
        <v>0.32</v>
      </c>
      <c r="I4728" s="338"/>
    </row>
    <row r="4729" spans="2:9">
      <c r="B4729" s="651" t="s">
        <v>27</v>
      </c>
      <c r="C4729" s="1356">
        <v>8059</v>
      </c>
      <c r="D4729" s="747" t="str">
        <f t="shared" si="151"/>
        <v>MI8059</v>
      </c>
      <c r="E4729" s="1336">
        <v>0.89500000000000002</v>
      </c>
      <c r="F4729" s="644">
        <f t="shared" si="152"/>
        <v>0.90600000000000003</v>
      </c>
      <c r="G4729" s="748" t="s">
        <v>280</v>
      </c>
      <c r="H4729" s="1337">
        <v>0.39</v>
      </c>
      <c r="I4729" s="338"/>
    </row>
    <row r="4730" spans="2:9">
      <c r="B4730" s="651" t="s">
        <v>27</v>
      </c>
      <c r="C4730" s="1356">
        <v>8102</v>
      </c>
      <c r="D4730" s="747" t="str">
        <f t="shared" si="151"/>
        <v>MI8102</v>
      </c>
      <c r="E4730" s="1336">
        <v>0.82299999999999995</v>
      </c>
      <c r="F4730" s="644">
        <f t="shared" si="152"/>
        <v>0.84099999999999997</v>
      </c>
      <c r="G4730" s="748" t="s">
        <v>280</v>
      </c>
      <c r="H4730" s="1337">
        <v>0.36</v>
      </c>
      <c r="I4730" s="338"/>
    </row>
    <row r="4731" spans="2:9">
      <c r="B4731" s="651" t="s">
        <v>27</v>
      </c>
      <c r="C4731" s="1356">
        <v>8106</v>
      </c>
      <c r="D4731" s="747" t="str">
        <f t="shared" si="151"/>
        <v>MI8106</v>
      </c>
      <c r="E4731" s="1336">
        <v>1.1879999999999999</v>
      </c>
      <c r="F4731" s="644">
        <f t="shared" si="152"/>
        <v>1.169</v>
      </c>
      <c r="G4731" s="748" t="s">
        <v>280</v>
      </c>
      <c r="H4731" s="1337">
        <v>0.43</v>
      </c>
      <c r="I4731" s="338"/>
    </row>
    <row r="4732" spans="2:9">
      <c r="B4732" s="651" t="s">
        <v>27</v>
      </c>
      <c r="C4732" s="1356">
        <v>8107</v>
      </c>
      <c r="D4732" s="747" t="str">
        <f t="shared" si="151"/>
        <v>MI8107</v>
      </c>
      <c r="E4732" s="1336">
        <v>1.054</v>
      </c>
      <c r="F4732" s="644">
        <f t="shared" si="152"/>
        <v>1.0489999999999999</v>
      </c>
      <c r="G4732" s="748" t="s">
        <v>280</v>
      </c>
      <c r="H4732" s="1337">
        <v>0.27</v>
      </c>
      <c r="I4732" s="338"/>
    </row>
    <row r="4733" spans="2:9">
      <c r="B4733" s="651" t="s">
        <v>27</v>
      </c>
      <c r="C4733" s="1356">
        <v>8111</v>
      </c>
      <c r="D4733" s="747" t="str">
        <f t="shared" si="151"/>
        <v>MI8111</v>
      </c>
      <c r="E4733" s="1336">
        <v>0.83899999999999997</v>
      </c>
      <c r="F4733" s="644">
        <f t="shared" si="152"/>
        <v>0.85499999999999998</v>
      </c>
      <c r="G4733" s="748" t="s">
        <v>280</v>
      </c>
      <c r="H4733" s="1337">
        <v>0.28999999999999998</v>
      </c>
      <c r="I4733" s="338"/>
    </row>
    <row r="4734" spans="2:9">
      <c r="B4734" s="651" t="s">
        <v>27</v>
      </c>
      <c r="C4734" s="1356">
        <v>8116</v>
      </c>
      <c r="D4734" s="747" t="str">
        <f t="shared" si="151"/>
        <v>MI8116</v>
      </c>
      <c r="E4734" s="1336">
        <v>0.98899999999999999</v>
      </c>
      <c r="F4734" s="644">
        <f t="shared" si="152"/>
        <v>0.99</v>
      </c>
      <c r="G4734" s="748" t="s">
        <v>280</v>
      </c>
      <c r="H4734" s="1337">
        <v>0.31</v>
      </c>
      <c r="I4734" s="338"/>
    </row>
    <row r="4735" spans="2:9">
      <c r="B4735" s="651" t="s">
        <v>27</v>
      </c>
      <c r="C4735" s="1356">
        <v>8209</v>
      </c>
      <c r="D4735" s="747" t="str">
        <f t="shared" si="151"/>
        <v>MI8209</v>
      </c>
      <c r="E4735" s="1336">
        <v>0.8</v>
      </c>
      <c r="F4735" s="644">
        <f t="shared" si="152"/>
        <v>0.82</v>
      </c>
      <c r="G4735" s="748" t="s">
        <v>280</v>
      </c>
      <c r="H4735" s="1337">
        <v>0.36</v>
      </c>
      <c r="I4735" s="338"/>
    </row>
    <row r="4736" spans="2:9">
      <c r="B4736" s="651" t="s">
        <v>27</v>
      </c>
      <c r="C4736" s="1356">
        <v>8215</v>
      </c>
      <c r="D4736" s="747" t="str">
        <f t="shared" si="151"/>
        <v>MI8215</v>
      </c>
      <c r="E4736" s="1336">
        <v>0.90500000000000003</v>
      </c>
      <c r="F4736" s="644">
        <f t="shared" si="152"/>
        <v>0.91500000000000004</v>
      </c>
      <c r="G4736" s="748" t="s">
        <v>280</v>
      </c>
      <c r="H4736" s="1337">
        <v>0.31</v>
      </c>
      <c r="I4736" s="338"/>
    </row>
    <row r="4737" spans="2:9">
      <c r="B4737" s="651" t="s">
        <v>27</v>
      </c>
      <c r="C4737" s="1356">
        <v>8227</v>
      </c>
      <c r="D4737" s="747" t="str">
        <f t="shared" si="151"/>
        <v>MI8227</v>
      </c>
      <c r="E4737" s="1336">
        <v>1.3779999999999999</v>
      </c>
      <c r="F4737" s="644">
        <f t="shared" si="152"/>
        <v>1.34</v>
      </c>
      <c r="G4737" s="748" t="s">
        <v>280</v>
      </c>
      <c r="H4737" s="1337">
        <v>0.32</v>
      </c>
      <c r="I4737" s="338"/>
    </row>
    <row r="4738" spans="2:9">
      <c r="B4738" s="651" t="s">
        <v>27</v>
      </c>
      <c r="C4738" s="1356">
        <v>8232</v>
      </c>
      <c r="D4738" s="747" t="str">
        <f t="shared" si="151"/>
        <v>MI8232</v>
      </c>
      <c r="E4738" s="1336">
        <v>1.075</v>
      </c>
      <c r="F4738" s="644">
        <f t="shared" si="152"/>
        <v>1.0680000000000001</v>
      </c>
      <c r="G4738" s="748" t="s">
        <v>280</v>
      </c>
      <c r="H4738" s="1337">
        <v>0.56000000000000005</v>
      </c>
      <c r="I4738" s="338"/>
    </row>
    <row r="4739" spans="2:9">
      <c r="B4739" s="651" t="s">
        <v>27</v>
      </c>
      <c r="C4739" s="1356">
        <v>8235</v>
      </c>
      <c r="D4739" s="747" t="str">
        <f t="shared" si="151"/>
        <v>MI8235</v>
      </c>
      <c r="E4739" s="1336">
        <v>0.92800000000000005</v>
      </c>
      <c r="F4739" s="644">
        <f t="shared" si="152"/>
        <v>0.93500000000000005</v>
      </c>
      <c r="G4739" s="748" t="s">
        <v>280</v>
      </c>
      <c r="H4739" s="1337">
        <v>0.35</v>
      </c>
      <c r="I4739" s="338"/>
    </row>
    <row r="4740" spans="2:9">
      <c r="B4740" s="651" t="s">
        <v>27</v>
      </c>
      <c r="C4740" s="1356">
        <v>8264</v>
      </c>
      <c r="D4740" s="747" t="str">
        <f t="shared" si="151"/>
        <v>MI8264</v>
      </c>
      <c r="E4740" s="1336">
        <v>1.5529999999999999</v>
      </c>
      <c r="F4740" s="644">
        <f t="shared" si="152"/>
        <v>1.498</v>
      </c>
      <c r="G4740" s="748" t="s">
        <v>280</v>
      </c>
      <c r="H4740" s="1337">
        <v>0.44</v>
      </c>
      <c r="I4740" s="338"/>
    </row>
    <row r="4741" spans="2:9">
      <c r="B4741" s="651" t="s">
        <v>27</v>
      </c>
      <c r="C4741" s="1356">
        <v>8265</v>
      </c>
      <c r="D4741" s="747" t="str">
        <f t="shared" si="151"/>
        <v>MI8265</v>
      </c>
      <c r="E4741" s="1336">
        <v>1.36</v>
      </c>
      <c r="F4741" s="644">
        <f t="shared" si="152"/>
        <v>1.3240000000000001</v>
      </c>
      <c r="G4741" s="748" t="s">
        <v>280</v>
      </c>
      <c r="H4741" s="1337">
        <v>0.51</v>
      </c>
      <c r="I4741" s="338"/>
    </row>
    <row r="4742" spans="2:9">
      <c r="B4742" s="651" t="s">
        <v>27</v>
      </c>
      <c r="C4742" s="1356">
        <v>8279</v>
      </c>
      <c r="D4742" s="747" t="str">
        <f t="shared" si="151"/>
        <v>MI8279</v>
      </c>
      <c r="E4742" s="1336">
        <v>0.84799999999999998</v>
      </c>
      <c r="F4742" s="644">
        <f t="shared" si="152"/>
        <v>0.86299999999999999</v>
      </c>
      <c r="G4742" s="748" t="s">
        <v>280</v>
      </c>
      <c r="H4742" s="1337">
        <v>0.47</v>
      </c>
      <c r="I4742" s="338"/>
    </row>
    <row r="4743" spans="2:9">
      <c r="B4743" s="651" t="s">
        <v>27</v>
      </c>
      <c r="C4743" s="1356">
        <v>8291</v>
      </c>
      <c r="D4743" s="747" t="str">
        <f t="shared" si="151"/>
        <v>MI8291</v>
      </c>
      <c r="E4743" s="1336">
        <v>0.78100000000000003</v>
      </c>
      <c r="F4743" s="644">
        <f t="shared" si="152"/>
        <v>0.80300000000000005</v>
      </c>
      <c r="G4743" s="748" t="s">
        <v>280</v>
      </c>
      <c r="H4743" s="1337">
        <v>0.4</v>
      </c>
      <c r="I4743" s="338"/>
    </row>
    <row r="4744" spans="2:9">
      <c r="B4744" s="651" t="s">
        <v>27</v>
      </c>
      <c r="C4744" s="1356">
        <v>8292</v>
      </c>
      <c r="D4744" s="747" t="str">
        <f t="shared" si="151"/>
        <v>MI8292</v>
      </c>
      <c r="E4744" s="1336">
        <v>0.84599999999999997</v>
      </c>
      <c r="F4744" s="644">
        <f t="shared" si="152"/>
        <v>0.86099999999999999</v>
      </c>
      <c r="G4744" s="748" t="s">
        <v>280</v>
      </c>
      <c r="H4744" s="1337">
        <v>0.68</v>
      </c>
      <c r="I4744" s="338"/>
    </row>
    <row r="4745" spans="2:9">
      <c r="B4745" s="651" t="s">
        <v>27</v>
      </c>
      <c r="C4745" s="1356">
        <v>8293</v>
      </c>
      <c r="D4745" s="747" t="str">
        <f t="shared" si="151"/>
        <v>MI8293</v>
      </c>
      <c r="E4745" s="1336">
        <v>0.91</v>
      </c>
      <c r="F4745" s="644">
        <f t="shared" si="152"/>
        <v>0.91900000000000004</v>
      </c>
      <c r="G4745" s="748" t="s">
        <v>280</v>
      </c>
      <c r="H4745" s="1337">
        <v>2.25</v>
      </c>
      <c r="I4745" s="338"/>
    </row>
    <row r="4746" spans="2:9">
      <c r="B4746" s="651" t="s">
        <v>27</v>
      </c>
      <c r="C4746" s="1356">
        <v>8304</v>
      </c>
      <c r="D4746" s="747" t="str">
        <f t="shared" si="151"/>
        <v>MI8304</v>
      </c>
      <c r="E4746" s="1336">
        <v>1.115</v>
      </c>
      <c r="F4746" s="644">
        <f t="shared" si="152"/>
        <v>1.1040000000000001</v>
      </c>
      <c r="G4746" s="748" t="s">
        <v>280</v>
      </c>
      <c r="H4746" s="1337">
        <v>0.35</v>
      </c>
      <c r="I4746" s="338"/>
    </row>
    <row r="4747" spans="2:9">
      <c r="B4747" s="651" t="s">
        <v>27</v>
      </c>
      <c r="C4747" s="1356">
        <v>8350</v>
      </c>
      <c r="D4747" s="747" t="str">
        <f t="shared" ref="D4747:D4810" si="153">B4747&amp;TEXT(C4747,"0000")</f>
        <v>MI8350</v>
      </c>
      <c r="E4747" s="1336">
        <v>0.98</v>
      </c>
      <c r="F4747" s="644">
        <f t="shared" ref="F4747:F4810" si="154">IF(E4747="NA","NA",ROUND((E4747-1)*0.9+1,3))</f>
        <v>0.98199999999999998</v>
      </c>
      <c r="G4747" s="748" t="s">
        <v>280</v>
      </c>
      <c r="H4747" s="1337">
        <v>0.42</v>
      </c>
      <c r="I4747" s="338"/>
    </row>
    <row r="4748" spans="2:9">
      <c r="B4748" s="651" t="s">
        <v>27</v>
      </c>
      <c r="C4748" s="1356">
        <v>8381</v>
      </c>
      <c r="D4748" s="747" t="str">
        <f t="shared" si="153"/>
        <v>MI8381</v>
      </c>
      <c r="E4748" s="1336">
        <v>0.80900000000000005</v>
      </c>
      <c r="F4748" s="644">
        <f t="shared" si="154"/>
        <v>0.82799999999999996</v>
      </c>
      <c r="G4748" s="748" t="s">
        <v>280</v>
      </c>
      <c r="H4748" s="1337">
        <v>0.28000000000000003</v>
      </c>
      <c r="I4748" s="338"/>
    </row>
    <row r="4749" spans="2:9">
      <c r="B4749" s="651" t="s">
        <v>27</v>
      </c>
      <c r="C4749" s="1356">
        <v>8387</v>
      </c>
      <c r="D4749" s="747" t="str">
        <f t="shared" si="153"/>
        <v>MI8387</v>
      </c>
      <c r="E4749" s="1336">
        <v>1.0169999999999999</v>
      </c>
      <c r="F4749" s="644">
        <f t="shared" si="154"/>
        <v>1.0149999999999999</v>
      </c>
      <c r="G4749" s="748" t="s">
        <v>280</v>
      </c>
      <c r="H4749" s="1337">
        <v>0.43</v>
      </c>
      <c r="I4749" s="338"/>
    </row>
    <row r="4750" spans="2:9">
      <c r="B4750" s="651" t="s">
        <v>27</v>
      </c>
      <c r="C4750" s="1356">
        <v>8392</v>
      </c>
      <c r="D4750" s="747" t="str">
        <f t="shared" si="153"/>
        <v>MI8392</v>
      </c>
      <c r="E4750" s="1336">
        <v>1.264</v>
      </c>
      <c r="F4750" s="644">
        <f t="shared" si="154"/>
        <v>1.238</v>
      </c>
      <c r="G4750" s="748" t="s">
        <v>280</v>
      </c>
      <c r="H4750" s="1337">
        <v>0.32</v>
      </c>
      <c r="I4750" s="338"/>
    </row>
    <row r="4751" spans="2:9">
      <c r="B4751" s="651" t="s">
        <v>27</v>
      </c>
      <c r="C4751" s="1356">
        <v>8393</v>
      </c>
      <c r="D4751" s="747" t="str">
        <f t="shared" si="153"/>
        <v>MI8393</v>
      </c>
      <c r="E4751" s="1336">
        <v>1.0069999999999999</v>
      </c>
      <c r="F4751" s="644">
        <f t="shared" si="154"/>
        <v>1.006</v>
      </c>
      <c r="G4751" s="748" t="s">
        <v>280</v>
      </c>
      <c r="H4751" s="1337">
        <v>0.3</v>
      </c>
      <c r="I4751" s="338"/>
    </row>
    <row r="4752" spans="2:9">
      <c r="B4752" s="651" t="s">
        <v>27</v>
      </c>
      <c r="C4752" s="1356">
        <v>8395</v>
      </c>
      <c r="D4752" s="747" t="str">
        <f t="shared" si="153"/>
        <v>MI8395</v>
      </c>
      <c r="E4752" s="1336">
        <v>1.016</v>
      </c>
      <c r="F4752" s="644">
        <f t="shared" si="154"/>
        <v>1.014</v>
      </c>
      <c r="G4752" s="748" t="s">
        <v>280</v>
      </c>
      <c r="H4752" s="1337">
        <v>0.34</v>
      </c>
      <c r="I4752" s="338"/>
    </row>
    <row r="4753" spans="2:9">
      <c r="B4753" s="651" t="s">
        <v>27</v>
      </c>
      <c r="C4753" s="1356">
        <v>8401</v>
      </c>
      <c r="D4753" s="747" t="str">
        <f t="shared" si="153"/>
        <v>MI8401</v>
      </c>
      <c r="E4753" s="1336">
        <v>0.85499999999999998</v>
      </c>
      <c r="F4753" s="644">
        <f t="shared" si="154"/>
        <v>0.87</v>
      </c>
      <c r="G4753" s="748" t="s">
        <v>280</v>
      </c>
      <c r="H4753" s="1337">
        <v>0.2</v>
      </c>
      <c r="I4753" s="338"/>
    </row>
    <row r="4754" spans="2:9">
      <c r="B4754" s="651" t="s">
        <v>27</v>
      </c>
      <c r="C4754" s="1356">
        <v>8601</v>
      </c>
      <c r="D4754" s="747" t="str">
        <f t="shared" si="153"/>
        <v>MI8601</v>
      </c>
      <c r="E4754" s="1336">
        <v>1.7829999999999999</v>
      </c>
      <c r="F4754" s="644">
        <f t="shared" si="154"/>
        <v>1.7050000000000001</v>
      </c>
      <c r="G4754" s="748" t="s">
        <v>280</v>
      </c>
      <c r="H4754" s="1337">
        <v>0.05</v>
      </c>
      <c r="I4754" s="338"/>
    </row>
    <row r="4755" spans="2:9">
      <c r="B4755" s="651" t="s">
        <v>27</v>
      </c>
      <c r="C4755" s="1356">
        <v>8709</v>
      </c>
      <c r="D4755" s="747" t="str">
        <f t="shared" si="153"/>
        <v>MI8709</v>
      </c>
      <c r="E4755" s="1336">
        <v>2.6659999999999999</v>
      </c>
      <c r="F4755" s="644">
        <f t="shared" si="154"/>
        <v>2.4990000000000001</v>
      </c>
      <c r="G4755" s="748" t="s">
        <v>280</v>
      </c>
      <c r="H4755" s="1337">
        <v>0.27</v>
      </c>
      <c r="I4755" s="338"/>
    </row>
    <row r="4756" spans="2:9">
      <c r="B4756" s="651" t="s">
        <v>27</v>
      </c>
      <c r="C4756" s="1356">
        <v>8720</v>
      </c>
      <c r="D4756" s="747" t="str">
        <f t="shared" si="153"/>
        <v>MI8720</v>
      </c>
      <c r="E4756" s="1336">
        <v>0.97299999999999998</v>
      </c>
      <c r="F4756" s="644">
        <f t="shared" si="154"/>
        <v>0.97599999999999998</v>
      </c>
      <c r="G4756" s="748" t="s">
        <v>280</v>
      </c>
      <c r="H4756" s="1337">
        <v>0.24</v>
      </c>
      <c r="I4756" s="338"/>
    </row>
    <row r="4757" spans="2:9">
      <c r="B4757" s="651" t="s">
        <v>27</v>
      </c>
      <c r="C4757" s="1356">
        <v>8726</v>
      </c>
      <c r="D4757" s="747" t="str">
        <f t="shared" si="153"/>
        <v>MI8726</v>
      </c>
      <c r="E4757" s="1336">
        <v>1.194</v>
      </c>
      <c r="F4757" s="644">
        <f t="shared" si="154"/>
        <v>1.175</v>
      </c>
      <c r="G4757" s="748" t="s">
        <v>280</v>
      </c>
      <c r="H4757" s="1337">
        <v>0.15</v>
      </c>
      <c r="I4757" s="338"/>
    </row>
    <row r="4758" spans="2:9">
      <c r="B4758" s="651" t="s">
        <v>27</v>
      </c>
      <c r="C4758" s="1356">
        <v>8734</v>
      </c>
      <c r="D4758" s="747" t="str">
        <f t="shared" si="153"/>
        <v>MI8734</v>
      </c>
      <c r="E4758" s="1336">
        <v>1.1359999999999999</v>
      </c>
      <c r="F4758" s="644">
        <f t="shared" si="154"/>
        <v>1.1220000000000001</v>
      </c>
      <c r="G4758" s="748" t="s">
        <v>280</v>
      </c>
      <c r="H4758" s="1337">
        <v>0.53</v>
      </c>
      <c r="I4758" s="338"/>
    </row>
    <row r="4759" spans="2:9">
      <c r="B4759" s="651" t="s">
        <v>27</v>
      </c>
      <c r="C4759" s="1356">
        <v>8737</v>
      </c>
      <c r="D4759" s="747" t="str">
        <f t="shared" si="153"/>
        <v>MI8737</v>
      </c>
      <c r="E4759" s="1336">
        <v>0.73199999999999998</v>
      </c>
      <c r="F4759" s="644">
        <f t="shared" si="154"/>
        <v>0.75900000000000001</v>
      </c>
      <c r="G4759" s="748" t="s">
        <v>280</v>
      </c>
      <c r="H4759" s="1337">
        <v>0.18</v>
      </c>
      <c r="I4759" s="338"/>
    </row>
    <row r="4760" spans="2:9">
      <c r="B4760" s="651" t="s">
        <v>27</v>
      </c>
      <c r="C4760" s="1356">
        <v>8738</v>
      </c>
      <c r="D4760" s="747" t="str">
        <f t="shared" si="153"/>
        <v>MI8738</v>
      </c>
      <c r="E4760" s="1336">
        <v>0.73199999999999998</v>
      </c>
      <c r="F4760" s="644">
        <f t="shared" si="154"/>
        <v>0.75900000000000001</v>
      </c>
      <c r="G4760" s="748" t="s">
        <v>280</v>
      </c>
      <c r="H4760" s="1337">
        <v>0.18</v>
      </c>
      <c r="I4760" s="338"/>
    </row>
    <row r="4761" spans="2:9">
      <c r="B4761" s="651" t="s">
        <v>27</v>
      </c>
      <c r="C4761" s="1356">
        <v>8742</v>
      </c>
      <c r="D4761" s="747" t="str">
        <f t="shared" si="153"/>
        <v>MI8742</v>
      </c>
      <c r="E4761" s="1336">
        <v>1.1479999999999999</v>
      </c>
      <c r="F4761" s="644">
        <f t="shared" si="154"/>
        <v>1.133</v>
      </c>
      <c r="G4761" s="748" t="s">
        <v>280</v>
      </c>
      <c r="H4761" s="1337">
        <v>0.05</v>
      </c>
      <c r="I4761" s="338"/>
    </row>
    <row r="4762" spans="2:9">
      <c r="B4762" s="651" t="s">
        <v>27</v>
      </c>
      <c r="C4762" s="1356">
        <v>8745</v>
      </c>
      <c r="D4762" s="747" t="str">
        <f t="shared" si="153"/>
        <v>MI8745</v>
      </c>
      <c r="E4762" s="1336">
        <v>0.84499999999999997</v>
      </c>
      <c r="F4762" s="644">
        <f t="shared" si="154"/>
        <v>0.86099999999999999</v>
      </c>
      <c r="G4762" s="748" t="s">
        <v>280</v>
      </c>
      <c r="H4762" s="1337">
        <v>0.37</v>
      </c>
      <c r="I4762" s="338"/>
    </row>
    <row r="4763" spans="2:9">
      <c r="B4763" s="651" t="s">
        <v>27</v>
      </c>
      <c r="C4763" s="1356">
        <v>8748</v>
      </c>
      <c r="D4763" s="747" t="str">
        <f t="shared" si="153"/>
        <v>MI8748</v>
      </c>
      <c r="E4763" s="1336">
        <v>1.4079999999999999</v>
      </c>
      <c r="F4763" s="644">
        <f t="shared" si="154"/>
        <v>1.367</v>
      </c>
      <c r="G4763" s="748" t="s">
        <v>280</v>
      </c>
      <c r="H4763" s="1337">
        <v>0.05</v>
      </c>
      <c r="I4763" s="338"/>
    </row>
    <row r="4764" spans="2:9">
      <c r="B4764" s="651" t="s">
        <v>27</v>
      </c>
      <c r="C4764" s="1356">
        <v>8755</v>
      </c>
      <c r="D4764" s="747" t="str">
        <f t="shared" si="153"/>
        <v>MI8755</v>
      </c>
      <c r="E4764" s="1336">
        <v>1.0740000000000001</v>
      </c>
      <c r="F4764" s="644">
        <f t="shared" si="154"/>
        <v>1.0669999999999999</v>
      </c>
      <c r="G4764" s="748" t="s">
        <v>280</v>
      </c>
      <c r="H4764" s="1337">
        <v>0.05</v>
      </c>
      <c r="I4764" s="338"/>
    </row>
    <row r="4765" spans="2:9">
      <c r="B4765" s="651" t="s">
        <v>27</v>
      </c>
      <c r="C4765" s="1356">
        <v>8800</v>
      </c>
      <c r="D4765" s="747" t="str">
        <f t="shared" si="153"/>
        <v>MI8800</v>
      </c>
      <c r="E4765" s="1336">
        <v>0.96899999999999997</v>
      </c>
      <c r="F4765" s="644">
        <f t="shared" si="154"/>
        <v>0.97199999999999998</v>
      </c>
      <c r="G4765" s="748" t="s">
        <v>280</v>
      </c>
      <c r="H4765" s="1337">
        <v>0.08</v>
      </c>
      <c r="I4765" s="338"/>
    </row>
    <row r="4766" spans="2:9">
      <c r="B4766" s="651" t="s">
        <v>27</v>
      </c>
      <c r="C4766" s="1356">
        <v>8803</v>
      </c>
      <c r="D4766" s="747" t="str">
        <f t="shared" si="153"/>
        <v>MI8803</v>
      </c>
      <c r="E4766" s="1336">
        <v>0.878</v>
      </c>
      <c r="F4766" s="644">
        <f t="shared" si="154"/>
        <v>0.89</v>
      </c>
      <c r="G4766" s="748" t="s">
        <v>280</v>
      </c>
      <c r="H4766" s="1337">
        <v>0.05</v>
      </c>
      <c r="I4766" s="338"/>
    </row>
    <row r="4767" spans="2:9">
      <c r="B4767" s="651" t="s">
        <v>27</v>
      </c>
      <c r="C4767" s="1356">
        <v>8805</v>
      </c>
      <c r="D4767" s="747" t="str">
        <f t="shared" si="153"/>
        <v>MI8805</v>
      </c>
      <c r="E4767" s="1336">
        <v>1.1359999999999999</v>
      </c>
      <c r="F4767" s="644">
        <f t="shared" si="154"/>
        <v>1.1220000000000001</v>
      </c>
      <c r="G4767" s="748" t="s">
        <v>280</v>
      </c>
      <c r="H4767" s="1337">
        <v>0.53</v>
      </c>
      <c r="I4767" s="338"/>
    </row>
    <row r="4768" spans="2:9">
      <c r="B4768" s="651" t="s">
        <v>27</v>
      </c>
      <c r="C4768" s="1356">
        <v>8810</v>
      </c>
      <c r="D4768" s="747" t="str">
        <f t="shared" si="153"/>
        <v>MI8810</v>
      </c>
      <c r="E4768" s="1336">
        <v>1.091</v>
      </c>
      <c r="F4768" s="644">
        <f t="shared" si="154"/>
        <v>1.0820000000000001</v>
      </c>
      <c r="G4768" s="748" t="s">
        <v>280</v>
      </c>
      <c r="H4768" s="1337">
        <v>0.05</v>
      </c>
      <c r="I4768" s="338"/>
    </row>
    <row r="4769" spans="2:9">
      <c r="B4769" s="651" t="s">
        <v>27</v>
      </c>
      <c r="C4769" s="1356">
        <v>8814</v>
      </c>
      <c r="D4769" s="747" t="str">
        <f t="shared" si="153"/>
        <v>MI8814</v>
      </c>
      <c r="E4769" s="1336">
        <v>0.73199999999999998</v>
      </c>
      <c r="F4769" s="644">
        <f t="shared" si="154"/>
        <v>0.75900000000000001</v>
      </c>
      <c r="G4769" s="748" t="s">
        <v>280</v>
      </c>
      <c r="H4769" s="1337">
        <v>0.18</v>
      </c>
      <c r="I4769" s="338"/>
    </row>
    <row r="4770" spans="2:9">
      <c r="B4770" s="651" t="s">
        <v>27</v>
      </c>
      <c r="C4770" s="1356">
        <v>8815</v>
      </c>
      <c r="D4770" s="747" t="str">
        <f t="shared" si="153"/>
        <v>MI8815</v>
      </c>
      <c r="E4770" s="1336">
        <v>0.73199999999999998</v>
      </c>
      <c r="F4770" s="644">
        <f t="shared" si="154"/>
        <v>0.75900000000000001</v>
      </c>
      <c r="G4770" s="748" t="s">
        <v>280</v>
      </c>
      <c r="H4770" s="1337">
        <v>0.18</v>
      </c>
      <c r="I4770" s="338"/>
    </row>
    <row r="4771" spans="2:9">
      <c r="B4771" s="651" t="s">
        <v>27</v>
      </c>
      <c r="C4771" s="1356">
        <v>8820</v>
      </c>
      <c r="D4771" s="747" t="str">
        <f t="shared" si="153"/>
        <v>MI8820</v>
      </c>
      <c r="E4771" s="1336">
        <v>2</v>
      </c>
      <c r="F4771" s="644">
        <f t="shared" si="154"/>
        <v>1.9</v>
      </c>
      <c r="G4771" s="748" t="s">
        <v>280</v>
      </c>
      <c r="H4771" s="1337">
        <v>0.05</v>
      </c>
      <c r="I4771" s="338"/>
    </row>
    <row r="4772" spans="2:9">
      <c r="B4772" s="651" t="s">
        <v>27</v>
      </c>
      <c r="C4772" s="1356">
        <v>8829</v>
      </c>
      <c r="D4772" s="747" t="str">
        <f t="shared" si="153"/>
        <v>MI8829</v>
      </c>
      <c r="E4772" s="1336">
        <v>0.69599999999999995</v>
      </c>
      <c r="F4772" s="644">
        <f t="shared" si="154"/>
        <v>0.72599999999999998</v>
      </c>
      <c r="G4772" s="748" t="s">
        <v>280</v>
      </c>
      <c r="H4772" s="1337">
        <v>0.49</v>
      </c>
      <c r="I4772" s="338"/>
    </row>
    <row r="4773" spans="2:9">
      <c r="B4773" s="651" t="s">
        <v>27</v>
      </c>
      <c r="C4773" s="1356">
        <v>8831</v>
      </c>
      <c r="D4773" s="747" t="str">
        <f t="shared" si="153"/>
        <v>MI8831</v>
      </c>
      <c r="E4773" s="1336">
        <v>0.77</v>
      </c>
      <c r="F4773" s="644">
        <f t="shared" si="154"/>
        <v>0.79300000000000004</v>
      </c>
      <c r="G4773" s="748" t="s">
        <v>280</v>
      </c>
      <c r="H4773" s="1337">
        <v>0.2</v>
      </c>
      <c r="I4773" s="338"/>
    </row>
    <row r="4774" spans="2:9">
      <c r="B4774" s="651" t="s">
        <v>27</v>
      </c>
      <c r="C4774" s="1356">
        <v>8832</v>
      </c>
      <c r="D4774" s="747" t="str">
        <f t="shared" si="153"/>
        <v>MI8832</v>
      </c>
      <c r="E4774" s="1336">
        <v>0.92400000000000004</v>
      </c>
      <c r="F4774" s="644">
        <f t="shared" si="154"/>
        <v>0.93200000000000005</v>
      </c>
      <c r="G4774" s="748" t="s">
        <v>280</v>
      </c>
      <c r="H4774" s="1337">
        <v>0.05</v>
      </c>
      <c r="I4774" s="338"/>
    </row>
    <row r="4775" spans="2:9">
      <c r="B4775" s="651" t="s">
        <v>27</v>
      </c>
      <c r="C4775" s="1356">
        <v>8833</v>
      </c>
      <c r="D4775" s="747" t="str">
        <f t="shared" si="153"/>
        <v>MI8833</v>
      </c>
      <c r="E4775" s="1336">
        <v>0.82099999999999995</v>
      </c>
      <c r="F4775" s="644">
        <f t="shared" si="154"/>
        <v>0.83899999999999997</v>
      </c>
      <c r="G4775" s="748" t="s">
        <v>280</v>
      </c>
      <c r="H4775" s="1337">
        <v>0.21</v>
      </c>
      <c r="I4775" s="338"/>
    </row>
    <row r="4776" spans="2:9">
      <c r="B4776" s="651" t="s">
        <v>27</v>
      </c>
      <c r="C4776" s="1356">
        <v>8835</v>
      </c>
      <c r="D4776" s="747" t="str">
        <f t="shared" si="153"/>
        <v>MI8835</v>
      </c>
      <c r="E4776" s="1336">
        <v>0.81699999999999995</v>
      </c>
      <c r="F4776" s="644">
        <f t="shared" si="154"/>
        <v>0.83499999999999996</v>
      </c>
      <c r="G4776" s="748" t="s">
        <v>280</v>
      </c>
      <c r="H4776" s="1337">
        <v>0.42</v>
      </c>
      <c r="I4776" s="338"/>
    </row>
    <row r="4777" spans="2:9">
      <c r="B4777" s="651" t="s">
        <v>27</v>
      </c>
      <c r="C4777" s="1356">
        <v>8837</v>
      </c>
      <c r="D4777" s="747" t="str">
        <f t="shared" si="153"/>
        <v>MI8837</v>
      </c>
      <c r="E4777" s="1336">
        <v>0.69799999999999995</v>
      </c>
      <c r="F4777" s="644">
        <f t="shared" si="154"/>
        <v>0.72799999999999998</v>
      </c>
      <c r="G4777" s="748" t="s">
        <v>280</v>
      </c>
      <c r="H4777" s="1337">
        <v>0.35</v>
      </c>
      <c r="I4777" s="338"/>
    </row>
    <row r="4778" spans="2:9">
      <c r="B4778" s="651" t="s">
        <v>27</v>
      </c>
      <c r="C4778" s="1356">
        <v>8868</v>
      </c>
      <c r="D4778" s="747" t="str">
        <f t="shared" si="153"/>
        <v>MI8868</v>
      </c>
      <c r="E4778" s="1336">
        <v>0.85899999999999999</v>
      </c>
      <c r="F4778" s="644">
        <f t="shared" si="154"/>
        <v>0.873</v>
      </c>
      <c r="G4778" s="748" t="s">
        <v>280</v>
      </c>
      <c r="H4778" s="1337">
        <v>0.06</v>
      </c>
      <c r="I4778" s="338"/>
    </row>
    <row r="4779" spans="2:9">
      <c r="B4779" s="651" t="s">
        <v>27</v>
      </c>
      <c r="C4779" s="1356">
        <v>8869</v>
      </c>
      <c r="D4779" s="747" t="str">
        <f t="shared" si="153"/>
        <v>MI8869</v>
      </c>
      <c r="E4779" s="1336">
        <v>0.83299999999999996</v>
      </c>
      <c r="F4779" s="644">
        <f t="shared" si="154"/>
        <v>0.85</v>
      </c>
      <c r="G4779" s="748" t="s">
        <v>280</v>
      </c>
      <c r="H4779" s="1337">
        <v>0.05</v>
      </c>
      <c r="I4779" s="338"/>
    </row>
    <row r="4780" spans="2:9">
      <c r="B4780" s="651" t="s">
        <v>27</v>
      </c>
      <c r="C4780" s="1356">
        <v>8901</v>
      </c>
      <c r="D4780" s="747" t="str">
        <f t="shared" si="153"/>
        <v>MI8901</v>
      </c>
      <c r="E4780" s="1336">
        <v>0.84699999999999998</v>
      </c>
      <c r="F4780" s="644">
        <f t="shared" si="154"/>
        <v>0.86199999999999999</v>
      </c>
      <c r="G4780" s="748" t="s">
        <v>280</v>
      </c>
      <c r="H4780" s="1337">
        <v>0.05</v>
      </c>
      <c r="I4780" s="338"/>
    </row>
    <row r="4781" spans="2:9">
      <c r="B4781" s="651" t="s">
        <v>27</v>
      </c>
      <c r="C4781" s="1356">
        <v>9015</v>
      </c>
      <c r="D4781" s="747" t="str">
        <f t="shared" si="153"/>
        <v>MI9015</v>
      </c>
      <c r="E4781" s="1336">
        <v>0.98199999999999998</v>
      </c>
      <c r="F4781" s="644">
        <f t="shared" si="154"/>
        <v>0.98399999999999999</v>
      </c>
      <c r="G4781" s="748" t="s">
        <v>280</v>
      </c>
      <c r="H4781" s="1337">
        <v>0.47</v>
      </c>
      <c r="I4781" s="338"/>
    </row>
    <row r="4782" spans="2:9">
      <c r="B4782" s="651" t="s">
        <v>27</v>
      </c>
      <c r="C4782" s="1356">
        <v>9040</v>
      </c>
      <c r="D4782" s="747" t="str">
        <f t="shared" si="153"/>
        <v>MI9040</v>
      </c>
      <c r="E4782" s="1336">
        <v>0.69099999999999995</v>
      </c>
      <c r="F4782" s="644">
        <f t="shared" si="154"/>
        <v>0.72199999999999998</v>
      </c>
      <c r="G4782" s="748" t="s">
        <v>280</v>
      </c>
      <c r="H4782" s="1337">
        <v>0.47</v>
      </c>
      <c r="I4782" s="338"/>
    </row>
    <row r="4783" spans="2:9">
      <c r="B4783" s="651" t="s">
        <v>27</v>
      </c>
      <c r="C4783" s="1356">
        <v>9052</v>
      </c>
      <c r="D4783" s="747" t="str">
        <f t="shared" si="153"/>
        <v>MI9052</v>
      </c>
      <c r="E4783" s="1336">
        <v>0.68899999999999995</v>
      </c>
      <c r="F4783" s="644">
        <f t="shared" si="154"/>
        <v>0.72</v>
      </c>
      <c r="G4783" s="748" t="s">
        <v>280</v>
      </c>
      <c r="H4783" s="1337">
        <v>0.34</v>
      </c>
      <c r="I4783" s="338"/>
    </row>
    <row r="4784" spans="2:9">
      <c r="B4784" s="651" t="s">
        <v>27</v>
      </c>
      <c r="C4784" s="1356">
        <v>9053</v>
      </c>
      <c r="D4784" s="747" t="str">
        <f t="shared" si="153"/>
        <v>MI9053</v>
      </c>
      <c r="E4784" s="1336">
        <v>0.71899999999999997</v>
      </c>
      <c r="F4784" s="644">
        <f t="shared" si="154"/>
        <v>0.747</v>
      </c>
      <c r="G4784" s="748" t="s">
        <v>280</v>
      </c>
      <c r="H4784" s="1337">
        <v>0.49</v>
      </c>
      <c r="I4784" s="338"/>
    </row>
    <row r="4785" spans="2:9">
      <c r="B4785" s="651" t="s">
        <v>27</v>
      </c>
      <c r="C4785" s="1356">
        <v>9058</v>
      </c>
      <c r="D4785" s="747" t="str">
        <f t="shared" si="153"/>
        <v>MI9058</v>
      </c>
      <c r="E4785" s="1336">
        <v>0.66600000000000004</v>
      </c>
      <c r="F4785" s="644">
        <f t="shared" si="154"/>
        <v>0.69899999999999995</v>
      </c>
      <c r="G4785" s="748" t="s">
        <v>280</v>
      </c>
      <c r="H4785" s="1337">
        <v>0.25</v>
      </c>
      <c r="I4785" s="338"/>
    </row>
    <row r="4786" spans="2:9">
      <c r="B4786" s="651" t="s">
        <v>27</v>
      </c>
      <c r="C4786" s="1356">
        <v>9060</v>
      </c>
      <c r="D4786" s="747" t="str">
        <f t="shared" si="153"/>
        <v>MI9060</v>
      </c>
      <c r="E4786" s="1336">
        <v>0.93200000000000005</v>
      </c>
      <c r="F4786" s="644">
        <f t="shared" si="154"/>
        <v>0.93899999999999995</v>
      </c>
      <c r="G4786" s="748" t="s">
        <v>280</v>
      </c>
      <c r="H4786" s="1337">
        <v>0.28999999999999998</v>
      </c>
      <c r="I4786" s="338"/>
    </row>
    <row r="4787" spans="2:9">
      <c r="B4787" s="651" t="s">
        <v>27</v>
      </c>
      <c r="C4787" s="1356">
        <v>9061</v>
      </c>
      <c r="D4787" s="747" t="str">
        <f t="shared" si="153"/>
        <v>MI9061</v>
      </c>
      <c r="E4787" s="1336">
        <v>0.95199999999999996</v>
      </c>
      <c r="F4787" s="644">
        <f t="shared" si="154"/>
        <v>0.95699999999999996</v>
      </c>
      <c r="G4787" s="748" t="s">
        <v>280</v>
      </c>
      <c r="H4787" s="1337">
        <v>0.28000000000000003</v>
      </c>
      <c r="I4787" s="338"/>
    </row>
    <row r="4788" spans="2:9">
      <c r="B4788" s="651" t="s">
        <v>27</v>
      </c>
      <c r="C4788" s="1356">
        <v>9063</v>
      </c>
      <c r="D4788" s="747" t="str">
        <f t="shared" si="153"/>
        <v>MI9063</v>
      </c>
      <c r="E4788" s="1336">
        <v>0.81</v>
      </c>
      <c r="F4788" s="644">
        <f t="shared" si="154"/>
        <v>0.82899999999999996</v>
      </c>
      <c r="G4788" s="748" t="s">
        <v>280</v>
      </c>
      <c r="H4788" s="1337">
        <v>0.19</v>
      </c>
      <c r="I4788" s="338"/>
    </row>
    <row r="4789" spans="2:9">
      <c r="B4789" s="651" t="s">
        <v>27</v>
      </c>
      <c r="C4789" s="1356">
        <v>9065</v>
      </c>
      <c r="D4789" s="747" t="str">
        <f t="shared" si="153"/>
        <v>MI9065</v>
      </c>
      <c r="E4789" s="1336">
        <v>0.86099999999999999</v>
      </c>
      <c r="F4789" s="644">
        <f t="shared" si="154"/>
        <v>0.875</v>
      </c>
      <c r="G4789" s="748" t="s">
        <v>280</v>
      </c>
      <c r="H4789" s="1337">
        <v>0.28999999999999998</v>
      </c>
      <c r="I4789" s="338"/>
    </row>
    <row r="4790" spans="2:9">
      <c r="B4790" s="651" t="s">
        <v>27</v>
      </c>
      <c r="C4790" s="1356">
        <v>9093</v>
      </c>
      <c r="D4790" s="747" t="str">
        <f t="shared" si="153"/>
        <v>MI9093</v>
      </c>
      <c r="E4790" s="1336">
        <v>0.82699999999999996</v>
      </c>
      <c r="F4790" s="644">
        <f t="shared" si="154"/>
        <v>0.84399999999999997</v>
      </c>
      <c r="G4790" s="748" t="s">
        <v>280</v>
      </c>
      <c r="H4790" s="1337">
        <v>0.28000000000000003</v>
      </c>
      <c r="I4790" s="338"/>
    </row>
    <row r="4791" spans="2:9">
      <c r="B4791" s="651" t="s">
        <v>27</v>
      </c>
      <c r="C4791" s="1356">
        <v>9101</v>
      </c>
      <c r="D4791" s="747" t="str">
        <f t="shared" si="153"/>
        <v>MI9101</v>
      </c>
      <c r="E4791" s="1336">
        <v>0.75</v>
      </c>
      <c r="F4791" s="644">
        <f t="shared" si="154"/>
        <v>0.77500000000000002</v>
      </c>
      <c r="G4791" s="748" t="s">
        <v>280</v>
      </c>
      <c r="H4791" s="1337">
        <v>0.41</v>
      </c>
      <c r="I4791" s="338"/>
    </row>
    <row r="4792" spans="2:9">
      <c r="B4792" s="651" t="s">
        <v>27</v>
      </c>
      <c r="C4792" s="1356">
        <v>9102</v>
      </c>
      <c r="D4792" s="747" t="str">
        <f t="shared" si="153"/>
        <v>MI9102</v>
      </c>
      <c r="E4792" s="1336">
        <v>1.19</v>
      </c>
      <c r="F4792" s="644">
        <f t="shared" si="154"/>
        <v>1.171</v>
      </c>
      <c r="G4792" s="748" t="s">
        <v>280</v>
      </c>
      <c r="H4792" s="1337">
        <v>0.5</v>
      </c>
      <c r="I4792" s="338"/>
    </row>
    <row r="4793" spans="2:9">
      <c r="B4793" s="651" t="s">
        <v>27</v>
      </c>
      <c r="C4793" s="1356">
        <v>9154</v>
      </c>
      <c r="D4793" s="747" t="str">
        <f t="shared" si="153"/>
        <v>MI9154</v>
      </c>
      <c r="E4793" s="1336">
        <v>1.206</v>
      </c>
      <c r="F4793" s="644">
        <f t="shared" si="154"/>
        <v>1.1850000000000001</v>
      </c>
      <c r="G4793" s="748" t="s">
        <v>280</v>
      </c>
      <c r="H4793" s="1337">
        <v>0.35</v>
      </c>
      <c r="I4793" s="338"/>
    </row>
    <row r="4794" spans="2:9">
      <c r="B4794" s="651" t="s">
        <v>27</v>
      </c>
      <c r="C4794" s="1356">
        <v>9156</v>
      </c>
      <c r="D4794" s="747" t="str">
        <f t="shared" si="153"/>
        <v>MI9156</v>
      </c>
      <c r="E4794" s="1336">
        <v>1.1599999999999999</v>
      </c>
      <c r="F4794" s="644">
        <f t="shared" si="154"/>
        <v>1.1439999999999999</v>
      </c>
      <c r="G4794" s="748" t="s">
        <v>280</v>
      </c>
      <c r="H4794" s="1337">
        <v>0.06</v>
      </c>
      <c r="I4794" s="338"/>
    </row>
    <row r="4795" spans="2:9">
      <c r="B4795" s="651" t="s">
        <v>27</v>
      </c>
      <c r="C4795" s="1356">
        <v>9178</v>
      </c>
      <c r="D4795" s="747" t="str">
        <f t="shared" si="153"/>
        <v>MI9178</v>
      </c>
      <c r="E4795" s="1336">
        <v>0.59599999999999997</v>
      </c>
      <c r="F4795" s="644">
        <f t="shared" si="154"/>
        <v>0.63600000000000001</v>
      </c>
      <c r="G4795" s="748" t="s">
        <v>280</v>
      </c>
      <c r="H4795" s="1337">
        <v>0.19</v>
      </c>
      <c r="I4795" s="338"/>
    </row>
    <row r="4796" spans="2:9">
      <c r="B4796" s="651" t="s">
        <v>27</v>
      </c>
      <c r="C4796" s="1356">
        <v>9179</v>
      </c>
      <c r="D4796" s="747" t="str">
        <f t="shared" si="153"/>
        <v>MI9179</v>
      </c>
      <c r="E4796" s="1336">
        <v>0.73199999999999998</v>
      </c>
      <c r="F4796" s="644">
        <f t="shared" si="154"/>
        <v>0.75900000000000001</v>
      </c>
      <c r="G4796" s="748" t="s">
        <v>280</v>
      </c>
      <c r="H4796" s="1337">
        <v>0.18</v>
      </c>
      <c r="I4796" s="338"/>
    </row>
    <row r="4797" spans="2:9">
      <c r="B4797" s="651" t="s">
        <v>27</v>
      </c>
      <c r="C4797" s="1356">
        <v>9182</v>
      </c>
      <c r="D4797" s="747" t="str">
        <f t="shared" si="153"/>
        <v>MI9182</v>
      </c>
      <c r="E4797" s="1336">
        <v>0.875</v>
      </c>
      <c r="F4797" s="644">
        <f t="shared" si="154"/>
        <v>0.88800000000000001</v>
      </c>
      <c r="G4797" s="748" t="s">
        <v>280</v>
      </c>
      <c r="H4797" s="1337">
        <v>0.08</v>
      </c>
      <c r="I4797" s="338"/>
    </row>
    <row r="4798" spans="2:9">
      <c r="B4798" s="651" t="s">
        <v>27</v>
      </c>
      <c r="C4798" s="1356">
        <v>9220</v>
      </c>
      <c r="D4798" s="747" t="str">
        <f t="shared" si="153"/>
        <v>MI9220</v>
      </c>
      <c r="E4798" s="1336">
        <v>0.86599999999999999</v>
      </c>
      <c r="F4798" s="644">
        <f t="shared" si="154"/>
        <v>0.879</v>
      </c>
      <c r="G4798" s="748" t="s">
        <v>280</v>
      </c>
      <c r="H4798" s="1337">
        <v>0.5</v>
      </c>
      <c r="I4798" s="338"/>
    </row>
    <row r="4799" spans="2:9">
      <c r="B4799" s="651" t="s">
        <v>27</v>
      </c>
      <c r="C4799" s="1356">
        <v>9402</v>
      </c>
      <c r="D4799" s="747" t="str">
        <f t="shared" si="153"/>
        <v>MI9402</v>
      </c>
      <c r="E4799" s="1336">
        <v>1.367</v>
      </c>
      <c r="F4799" s="644">
        <f t="shared" si="154"/>
        <v>1.33</v>
      </c>
      <c r="G4799" s="748" t="s">
        <v>280</v>
      </c>
      <c r="H4799" s="1337">
        <v>0.43</v>
      </c>
      <c r="I4799" s="338"/>
    </row>
    <row r="4800" spans="2:9">
      <c r="B4800" s="651" t="s">
        <v>27</v>
      </c>
      <c r="C4800" s="1356">
        <v>9403</v>
      </c>
      <c r="D4800" s="747" t="str">
        <f t="shared" si="153"/>
        <v>MI9403</v>
      </c>
      <c r="E4800" s="1336">
        <v>1.147</v>
      </c>
      <c r="F4800" s="644">
        <f t="shared" si="154"/>
        <v>1.1319999999999999</v>
      </c>
      <c r="G4800" s="748" t="s">
        <v>280</v>
      </c>
      <c r="H4800" s="1337">
        <v>0.68</v>
      </c>
      <c r="I4800" s="338"/>
    </row>
    <row r="4801" spans="1:9">
      <c r="B4801" s="651" t="s">
        <v>27</v>
      </c>
      <c r="C4801" s="1356">
        <v>9410</v>
      </c>
      <c r="D4801" s="747" t="str">
        <f t="shared" si="153"/>
        <v>MI9410</v>
      </c>
      <c r="E4801" s="1336">
        <v>0.84399999999999997</v>
      </c>
      <c r="F4801" s="644">
        <f t="shared" si="154"/>
        <v>0.86</v>
      </c>
      <c r="G4801" s="748" t="s">
        <v>280</v>
      </c>
      <c r="H4801" s="1337">
        <v>0.24</v>
      </c>
      <c r="I4801" s="338"/>
    </row>
    <row r="4802" spans="1:9">
      <c r="B4802" s="651" t="s">
        <v>27</v>
      </c>
      <c r="C4802" s="1356">
        <v>9501</v>
      </c>
      <c r="D4802" s="747" t="str">
        <f t="shared" si="153"/>
        <v>MI9501</v>
      </c>
      <c r="E4802" s="1336">
        <v>0.77600000000000002</v>
      </c>
      <c r="F4802" s="644">
        <f t="shared" si="154"/>
        <v>0.79800000000000004</v>
      </c>
      <c r="G4802" s="748" t="s">
        <v>280</v>
      </c>
      <c r="H4802" s="1337">
        <v>0.34</v>
      </c>
      <c r="I4802" s="338"/>
    </row>
    <row r="4803" spans="1:9">
      <c r="B4803" s="651" t="s">
        <v>27</v>
      </c>
      <c r="C4803" s="1356">
        <v>9519</v>
      </c>
      <c r="D4803" s="747" t="str">
        <f t="shared" si="153"/>
        <v>MI9519</v>
      </c>
      <c r="E4803" s="1336">
        <v>0.82599999999999996</v>
      </c>
      <c r="F4803" s="644">
        <f t="shared" si="154"/>
        <v>0.84299999999999997</v>
      </c>
      <c r="G4803" s="748" t="s">
        <v>280</v>
      </c>
      <c r="H4803" s="1337">
        <v>0.84</v>
      </c>
      <c r="I4803" s="338"/>
    </row>
    <row r="4804" spans="1:9">
      <c r="B4804" s="651" t="s">
        <v>27</v>
      </c>
      <c r="C4804" s="1356">
        <v>9521</v>
      </c>
      <c r="D4804" s="747" t="str">
        <f t="shared" si="153"/>
        <v>MI9521</v>
      </c>
      <c r="E4804" s="1336">
        <v>1.006</v>
      </c>
      <c r="F4804" s="644">
        <f t="shared" si="154"/>
        <v>1.0049999999999999</v>
      </c>
      <c r="G4804" s="748" t="s">
        <v>280</v>
      </c>
      <c r="H4804" s="1337">
        <v>0.34</v>
      </c>
      <c r="I4804" s="338"/>
    </row>
    <row r="4805" spans="1:9">
      <c r="B4805" s="651" t="s">
        <v>27</v>
      </c>
      <c r="C4805" s="1356">
        <v>9522</v>
      </c>
      <c r="D4805" s="747" t="str">
        <f t="shared" si="153"/>
        <v>MI9522</v>
      </c>
      <c r="E4805" s="1336">
        <v>1.1140000000000001</v>
      </c>
      <c r="F4805" s="644">
        <f t="shared" si="154"/>
        <v>1.103</v>
      </c>
      <c r="G4805" s="748" t="s">
        <v>280</v>
      </c>
      <c r="H4805" s="1337">
        <v>0.26</v>
      </c>
      <c r="I4805" s="338"/>
    </row>
    <row r="4806" spans="1:9">
      <c r="B4806" s="651" t="s">
        <v>27</v>
      </c>
      <c r="C4806" s="1356">
        <v>9529</v>
      </c>
      <c r="D4806" s="747" t="str">
        <f t="shared" si="153"/>
        <v>MI9529</v>
      </c>
      <c r="E4806" s="1336">
        <v>1.56</v>
      </c>
      <c r="F4806" s="644">
        <f t="shared" si="154"/>
        <v>1.504</v>
      </c>
      <c r="G4806" s="748" t="s">
        <v>280</v>
      </c>
      <c r="H4806" s="1337">
        <v>0.35</v>
      </c>
      <c r="I4806" s="338"/>
    </row>
    <row r="4807" spans="1:9">
      <c r="B4807" s="651" t="s">
        <v>27</v>
      </c>
      <c r="C4807" s="1356">
        <v>9530</v>
      </c>
      <c r="D4807" s="747" t="str">
        <f t="shared" si="153"/>
        <v>MI9530</v>
      </c>
      <c r="E4807" s="1336">
        <v>1.5009999999999999</v>
      </c>
      <c r="F4807" s="644">
        <f t="shared" si="154"/>
        <v>1.4510000000000001</v>
      </c>
      <c r="G4807" s="748" t="s">
        <v>280</v>
      </c>
      <c r="H4807" s="1337">
        <v>0.34</v>
      </c>
      <c r="I4807" s="338"/>
    </row>
    <row r="4808" spans="1:9">
      <c r="B4808" s="651" t="s">
        <v>27</v>
      </c>
      <c r="C4808" s="1356">
        <v>9558</v>
      </c>
      <c r="D4808" s="747" t="str">
        <f t="shared" si="153"/>
        <v>MI9558</v>
      </c>
      <c r="E4808" s="1336">
        <v>1.4810000000000001</v>
      </c>
      <c r="F4808" s="644">
        <f t="shared" si="154"/>
        <v>1.4330000000000001</v>
      </c>
      <c r="G4808" s="748" t="s">
        <v>280</v>
      </c>
      <c r="H4808" s="1337">
        <v>0.43</v>
      </c>
      <c r="I4808" s="338"/>
    </row>
    <row r="4809" spans="1:9">
      <c r="B4809" s="651" t="s">
        <v>27</v>
      </c>
      <c r="C4809" s="1356">
        <v>9559</v>
      </c>
      <c r="D4809" s="747" t="str">
        <f t="shared" si="153"/>
        <v>MI9559</v>
      </c>
      <c r="E4809" s="1336">
        <v>0.83199999999999996</v>
      </c>
      <c r="F4809" s="644">
        <f t="shared" si="154"/>
        <v>0.84899999999999998</v>
      </c>
      <c r="G4809" s="748" t="s">
        <v>280</v>
      </c>
      <c r="H4809" s="1337">
        <v>0.33</v>
      </c>
      <c r="I4809" s="338"/>
    </row>
    <row r="4810" spans="1:9">
      <c r="B4810" s="651" t="s">
        <v>27</v>
      </c>
      <c r="C4810" s="1356">
        <v>9586</v>
      </c>
      <c r="D4810" s="747" t="str">
        <f t="shared" si="153"/>
        <v>MI9586</v>
      </c>
      <c r="E4810" s="1336">
        <v>0.78600000000000003</v>
      </c>
      <c r="F4810" s="644">
        <f t="shared" si="154"/>
        <v>0.80700000000000005</v>
      </c>
      <c r="G4810" s="748" t="s">
        <v>280</v>
      </c>
      <c r="H4810" s="1337">
        <v>0.12</v>
      </c>
      <c r="I4810" s="338"/>
    </row>
    <row r="4811" spans="1:9">
      <c r="B4811" s="651" t="s">
        <v>27</v>
      </c>
      <c r="C4811" s="1356">
        <v>9620</v>
      </c>
      <c r="D4811" s="747" t="str">
        <f t="shared" ref="D4811:D4874" si="155">B4811&amp;TEXT(C4811,"0000")</f>
        <v>MI9620</v>
      </c>
      <c r="E4811" s="1336">
        <v>1.482</v>
      </c>
      <c r="F4811" s="644">
        <f t="shared" ref="F4811:F4874" si="156">IF(E4811="NA","NA",ROUND((E4811-1)*0.9+1,3))</f>
        <v>1.4339999999999999</v>
      </c>
      <c r="G4811" s="748" t="s">
        <v>280</v>
      </c>
      <c r="H4811" s="1337">
        <v>0.2</v>
      </c>
      <c r="I4811" s="338"/>
    </row>
    <row r="4812" spans="1:9">
      <c r="A4812" s="651" t="s">
        <v>63</v>
      </c>
      <c r="B4812" s="651" t="s">
        <v>63</v>
      </c>
      <c r="C4812" s="1356">
        <v>5</v>
      </c>
      <c r="D4812" s="747" t="str">
        <f t="shared" si="155"/>
        <v>MN0005</v>
      </c>
      <c r="E4812" s="1336">
        <v>0.94099999999999995</v>
      </c>
      <c r="F4812" s="644">
        <f t="shared" si="156"/>
        <v>0.94699999999999995</v>
      </c>
      <c r="G4812" s="748" t="s">
        <v>280</v>
      </c>
      <c r="H4812" s="1337">
        <v>0.63</v>
      </c>
      <c r="I4812" s="338"/>
    </row>
    <row r="4813" spans="1:9">
      <c r="B4813" s="651" t="s">
        <v>63</v>
      </c>
      <c r="C4813" s="1356">
        <v>6</v>
      </c>
      <c r="D4813" s="747" t="str">
        <f t="shared" si="155"/>
        <v>MN0006</v>
      </c>
      <c r="E4813" s="1336">
        <v>1.07</v>
      </c>
      <c r="F4813" s="644">
        <f t="shared" si="156"/>
        <v>1.0629999999999999</v>
      </c>
      <c r="G4813" s="748" t="s">
        <v>280</v>
      </c>
      <c r="H4813" s="1337">
        <v>0.72</v>
      </c>
      <c r="I4813" s="338"/>
    </row>
    <row r="4814" spans="1:9">
      <c r="B4814" s="651" t="s">
        <v>63</v>
      </c>
      <c r="C4814" s="1356">
        <v>8</v>
      </c>
      <c r="D4814" s="747" t="str">
        <f t="shared" si="155"/>
        <v>MN0008</v>
      </c>
      <c r="E4814" s="1336">
        <v>0.96899999999999997</v>
      </c>
      <c r="F4814" s="644">
        <f t="shared" si="156"/>
        <v>0.97199999999999998</v>
      </c>
      <c r="G4814" s="748" t="s">
        <v>280</v>
      </c>
      <c r="H4814" s="1337">
        <v>0.39</v>
      </c>
      <c r="I4814" s="338"/>
    </row>
    <row r="4815" spans="1:9">
      <c r="B4815" s="651" t="s">
        <v>63</v>
      </c>
      <c r="C4815" s="1356">
        <v>16</v>
      </c>
      <c r="D4815" s="747" t="str">
        <f t="shared" si="155"/>
        <v>MN0016</v>
      </c>
      <c r="E4815" s="1336">
        <v>1.069</v>
      </c>
      <c r="F4815" s="644">
        <f t="shared" si="156"/>
        <v>1.0620000000000001</v>
      </c>
      <c r="G4815" s="748" t="s">
        <v>280</v>
      </c>
      <c r="H4815" s="1337">
        <v>0.38</v>
      </c>
      <c r="I4815" s="338"/>
    </row>
    <row r="4816" spans="1:9">
      <c r="B4816" s="651" t="s">
        <v>63</v>
      </c>
      <c r="C4816" s="1356">
        <v>34</v>
      </c>
      <c r="D4816" s="747" t="str">
        <f t="shared" si="155"/>
        <v>MN0034</v>
      </c>
      <c r="E4816" s="1336">
        <v>1.3029999999999999</v>
      </c>
      <c r="F4816" s="644">
        <f t="shared" si="156"/>
        <v>1.2729999999999999</v>
      </c>
      <c r="G4816" s="748" t="s">
        <v>280</v>
      </c>
      <c r="H4816" s="1337">
        <v>0.79</v>
      </c>
      <c r="I4816" s="338"/>
    </row>
    <row r="4817" spans="2:9">
      <c r="B4817" s="651" t="s">
        <v>63</v>
      </c>
      <c r="C4817" s="1356">
        <v>35</v>
      </c>
      <c r="D4817" s="747" t="str">
        <f t="shared" si="155"/>
        <v>MN0035</v>
      </c>
      <c r="E4817" s="1336">
        <v>0.96</v>
      </c>
      <c r="F4817" s="644">
        <f t="shared" si="156"/>
        <v>0.96399999999999997</v>
      </c>
      <c r="G4817" s="748" t="s">
        <v>280</v>
      </c>
      <c r="H4817" s="1337">
        <v>0.47</v>
      </c>
      <c r="I4817" s="338"/>
    </row>
    <row r="4818" spans="2:9">
      <c r="B4818" s="651" t="s">
        <v>63</v>
      </c>
      <c r="C4818" s="1356">
        <v>42</v>
      </c>
      <c r="D4818" s="747" t="str">
        <f t="shared" si="155"/>
        <v>MN0042</v>
      </c>
      <c r="E4818" s="1336">
        <v>0.98099999999999998</v>
      </c>
      <c r="F4818" s="644">
        <f t="shared" si="156"/>
        <v>0.98299999999999998</v>
      </c>
      <c r="G4818" s="748" t="s">
        <v>280</v>
      </c>
      <c r="H4818" s="1337">
        <v>1.02</v>
      </c>
      <c r="I4818" s="338"/>
    </row>
    <row r="4819" spans="2:9">
      <c r="B4819" s="651" t="s">
        <v>63</v>
      </c>
      <c r="C4819" s="1356">
        <v>50</v>
      </c>
      <c r="D4819" s="747" t="str">
        <f t="shared" si="155"/>
        <v>MN0050</v>
      </c>
      <c r="E4819" s="1336">
        <v>1.4990000000000001</v>
      </c>
      <c r="F4819" s="644">
        <f t="shared" si="156"/>
        <v>1.4490000000000001</v>
      </c>
      <c r="G4819" s="748" t="s">
        <v>280</v>
      </c>
      <c r="H4819" s="1337">
        <v>0.65</v>
      </c>
      <c r="I4819" s="338"/>
    </row>
    <row r="4820" spans="2:9">
      <c r="B4820" s="651" t="s">
        <v>63</v>
      </c>
      <c r="C4820" s="1356">
        <v>79</v>
      </c>
      <c r="D4820" s="747" t="str">
        <f t="shared" si="155"/>
        <v>MN0079</v>
      </c>
      <c r="E4820" s="1336">
        <v>0.875</v>
      </c>
      <c r="F4820" s="644">
        <f t="shared" si="156"/>
        <v>0.88800000000000001</v>
      </c>
      <c r="G4820" s="748" t="s">
        <v>280</v>
      </c>
      <c r="H4820" s="1337">
        <v>0.38</v>
      </c>
      <c r="I4820" s="338"/>
    </row>
    <row r="4821" spans="2:9">
      <c r="B4821" s="651" t="s">
        <v>63</v>
      </c>
      <c r="C4821" s="1356">
        <v>106</v>
      </c>
      <c r="D4821" s="747" t="str">
        <f t="shared" si="155"/>
        <v>MN0106</v>
      </c>
      <c r="E4821" s="1336">
        <v>0.95199999999999996</v>
      </c>
      <c r="F4821" s="644">
        <f t="shared" si="156"/>
        <v>0.95699999999999996</v>
      </c>
      <c r="G4821" s="748" t="s">
        <v>280</v>
      </c>
      <c r="H4821" s="1337">
        <v>0.92</v>
      </c>
      <c r="I4821" s="338"/>
    </row>
    <row r="4822" spans="2:9">
      <c r="B4822" s="651" t="s">
        <v>63</v>
      </c>
      <c r="C4822" s="1356">
        <v>113</v>
      </c>
      <c r="D4822" s="747" t="str">
        <f t="shared" si="155"/>
        <v>MN0113</v>
      </c>
      <c r="E4822" s="1336">
        <v>1.113</v>
      </c>
      <c r="F4822" s="644">
        <f t="shared" si="156"/>
        <v>1.1020000000000001</v>
      </c>
      <c r="G4822" s="748" t="s">
        <v>280</v>
      </c>
      <c r="H4822" s="1337">
        <v>0.44</v>
      </c>
      <c r="I4822" s="338"/>
    </row>
    <row r="4823" spans="2:9">
      <c r="B4823" s="651" t="s">
        <v>63</v>
      </c>
      <c r="C4823" s="1356">
        <v>170</v>
      </c>
      <c r="D4823" s="747" t="str">
        <f t="shared" si="155"/>
        <v>MN0170</v>
      </c>
      <c r="E4823" s="1336">
        <v>0.83</v>
      </c>
      <c r="F4823" s="644">
        <f t="shared" si="156"/>
        <v>0.84699999999999998</v>
      </c>
      <c r="G4823" s="748" t="s">
        <v>280</v>
      </c>
      <c r="H4823" s="1337">
        <v>0.45</v>
      </c>
      <c r="I4823" s="338"/>
    </row>
    <row r="4824" spans="2:9">
      <c r="B4824" s="651" t="s">
        <v>63</v>
      </c>
      <c r="C4824" s="1356">
        <v>251</v>
      </c>
      <c r="D4824" s="747" t="str">
        <f t="shared" si="155"/>
        <v>MN0251</v>
      </c>
      <c r="E4824" s="1336">
        <v>1.1299999999999999</v>
      </c>
      <c r="F4824" s="644">
        <f t="shared" si="156"/>
        <v>1.117</v>
      </c>
      <c r="G4824" s="748" t="s">
        <v>280</v>
      </c>
      <c r="H4824" s="1337">
        <v>0.56000000000000005</v>
      </c>
      <c r="I4824" s="338"/>
    </row>
    <row r="4825" spans="2:9">
      <c r="B4825" s="651" t="s">
        <v>63</v>
      </c>
      <c r="C4825" s="1356">
        <v>401</v>
      </c>
      <c r="D4825" s="747" t="str">
        <f t="shared" si="155"/>
        <v>MN0401</v>
      </c>
      <c r="E4825" s="1336">
        <v>1.3360000000000001</v>
      </c>
      <c r="F4825" s="644">
        <f t="shared" si="156"/>
        <v>1.302</v>
      </c>
      <c r="G4825" s="748" t="s">
        <v>280</v>
      </c>
      <c r="H4825" s="1337">
        <v>0.4</v>
      </c>
      <c r="I4825" s="338"/>
    </row>
    <row r="4826" spans="2:9">
      <c r="B4826" s="651" t="s">
        <v>63</v>
      </c>
      <c r="C4826" s="1356">
        <v>908</v>
      </c>
      <c r="D4826" s="747" t="str">
        <f t="shared" si="155"/>
        <v>MN0908</v>
      </c>
      <c r="E4826" s="1336">
        <v>1.0669999999999999</v>
      </c>
      <c r="F4826" s="644">
        <f t="shared" si="156"/>
        <v>1.06</v>
      </c>
      <c r="G4826" s="748" t="s">
        <v>280</v>
      </c>
      <c r="H4826" s="1337">
        <v>0.05</v>
      </c>
      <c r="I4826" s="338"/>
    </row>
    <row r="4827" spans="2:9">
      <c r="B4827" s="651" t="s">
        <v>63</v>
      </c>
      <c r="C4827" s="1356">
        <v>913</v>
      </c>
      <c r="D4827" s="747" t="str">
        <f t="shared" si="155"/>
        <v>MN0913</v>
      </c>
      <c r="E4827" s="1336">
        <v>1.006</v>
      </c>
      <c r="F4827" s="644">
        <f t="shared" si="156"/>
        <v>1.0049999999999999</v>
      </c>
      <c r="G4827" s="748" t="s">
        <v>280</v>
      </c>
      <c r="H4827" s="1337">
        <v>0.05</v>
      </c>
      <c r="I4827" s="338"/>
    </row>
    <row r="4828" spans="2:9">
      <c r="B4828" s="651" t="s">
        <v>63</v>
      </c>
      <c r="C4828" s="1356">
        <v>917</v>
      </c>
      <c r="D4828" s="747" t="str">
        <f t="shared" si="155"/>
        <v>MN0917</v>
      </c>
      <c r="E4828" s="1336">
        <v>0.76700000000000002</v>
      </c>
      <c r="F4828" s="644">
        <f t="shared" si="156"/>
        <v>0.79</v>
      </c>
      <c r="G4828" s="748" t="s">
        <v>280</v>
      </c>
      <c r="H4828" s="1337">
        <v>0.95</v>
      </c>
      <c r="I4828" s="338"/>
    </row>
    <row r="4829" spans="2:9">
      <c r="B4829" s="651" t="s">
        <v>63</v>
      </c>
      <c r="C4829" s="1356">
        <v>1164</v>
      </c>
      <c r="D4829" s="747" t="str">
        <f t="shared" si="155"/>
        <v>MN1164</v>
      </c>
      <c r="E4829" s="1336">
        <v>1.1299999999999999</v>
      </c>
      <c r="F4829" s="644">
        <f t="shared" si="156"/>
        <v>1.117</v>
      </c>
      <c r="G4829" s="748" t="s">
        <v>280</v>
      </c>
      <c r="H4829" s="1337">
        <v>0.56000000000000005</v>
      </c>
      <c r="I4829" s="338"/>
    </row>
    <row r="4830" spans="2:9">
      <c r="B4830" s="651" t="s">
        <v>63</v>
      </c>
      <c r="C4830" s="1356">
        <v>1165</v>
      </c>
      <c r="D4830" s="747" t="str">
        <f t="shared" si="155"/>
        <v>MN1165</v>
      </c>
      <c r="E4830" s="1336">
        <v>1.0149999999999999</v>
      </c>
      <c r="F4830" s="644">
        <f t="shared" si="156"/>
        <v>1.014</v>
      </c>
      <c r="G4830" s="748" t="s">
        <v>280</v>
      </c>
      <c r="H4830" s="1337">
        <v>0.3</v>
      </c>
      <c r="I4830" s="338"/>
    </row>
    <row r="4831" spans="2:9">
      <c r="B4831" s="651" t="s">
        <v>63</v>
      </c>
      <c r="C4831" s="1356">
        <v>1320</v>
      </c>
      <c r="D4831" s="747" t="str">
        <f t="shared" si="155"/>
        <v>MN1320</v>
      </c>
      <c r="E4831" s="1336">
        <v>1.1299999999999999</v>
      </c>
      <c r="F4831" s="644">
        <f t="shared" si="156"/>
        <v>1.117</v>
      </c>
      <c r="G4831" s="748" t="s">
        <v>280</v>
      </c>
      <c r="H4831" s="1337">
        <v>0.56000000000000005</v>
      </c>
      <c r="I4831" s="338"/>
    </row>
    <row r="4832" spans="2:9">
      <c r="B4832" s="651" t="s">
        <v>63</v>
      </c>
      <c r="C4832" s="1356">
        <v>1322</v>
      </c>
      <c r="D4832" s="747" t="str">
        <f t="shared" si="155"/>
        <v>MN1322</v>
      </c>
      <c r="E4832" s="1336">
        <v>1.2749999999999999</v>
      </c>
      <c r="F4832" s="644">
        <f t="shared" si="156"/>
        <v>1.248</v>
      </c>
      <c r="G4832" s="748" t="s">
        <v>280</v>
      </c>
      <c r="H4832" s="1337">
        <v>0.44</v>
      </c>
      <c r="I4832" s="338"/>
    </row>
    <row r="4833" spans="2:9">
      <c r="B4833" s="651" t="s">
        <v>63</v>
      </c>
      <c r="C4833" s="1356">
        <v>1430</v>
      </c>
      <c r="D4833" s="747" t="str">
        <f t="shared" si="155"/>
        <v>MN1430</v>
      </c>
      <c r="E4833" s="1336">
        <v>1.014</v>
      </c>
      <c r="F4833" s="644">
        <f t="shared" si="156"/>
        <v>1.0129999999999999</v>
      </c>
      <c r="G4833" s="748" t="s">
        <v>280</v>
      </c>
      <c r="H4833" s="1337">
        <v>0.39</v>
      </c>
      <c r="I4833" s="338"/>
    </row>
    <row r="4834" spans="2:9">
      <c r="B4834" s="651" t="s">
        <v>63</v>
      </c>
      <c r="C4834" s="1356">
        <v>1438</v>
      </c>
      <c r="D4834" s="747" t="str">
        <f t="shared" si="155"/>
        <v>MN1438</v>
      </c>
      <c r="E4834" s="1336">
        <v>1.1100000000000001</v>
      </c>
      <c r="F4834" s="644">
        <f t="shared" si="156"/>
        <v>1.099</v>
      </c>
      <c r="G4834" s="748" t="s">
        <v>280</v>
      </c>
      <c r="H4834" s="1337">
        <v>0.43</v>
      </c>
      <c r="I4834" s="338"/>
    </row>
    <row r="4835" spans="2:9">
      <c r="B4835" s="651" t="s">
        <v>63</v>
      </c>
      <c r="C4835" s="1356">
        <v>1452</v>
      </c>
      <c r="D4835" s="747" t="str">
        <f t="shared" si="155"/>
        <v>MN1452</v>
      </c>
      <c r="E4835" s="1336">
        <v>1.109</v>
      </c>
      <c r="F4835" s="644">
        <f t="shared" si="156"/>
        <v>1.0980000000000001</v>
      </c>
      <c r="G4835" s="748" t="s">
        <v>280</v>
      </c>
      <c r="H4835" s="1337">
        <v>0.3</v>
      </c>
      <c r="I4835" s="338"/>
    </row>
    <row r="4836" spans="2:9">
      <c r="B4836" s="651" t="s">
        <v>63</v>
      </c>
      <c r="C4836" s="1356">
        <v>1463</v>
      </c>
      <c r="D4836" s="747" t="str">
        <f t="shared" si="155"/>
        <v>MN1463</v>
      </c>
      <c r="E4836" s="1336">
        <v>1.1060000000000001</v>
      </c>
      <c r="F4836" s="644">
        <f t="shared" si="156"/>
        <v>1.095</v>
      </c>
      <c r="G4836" s="748" t="s">
        <v>280</v>
      </c>
      <c r="H4836" s="1337">
        <v>0.48</v>
      </c>
      <c r="I4836" s="338"/>
    </row>
    <row r="4837" spans="2:9">
      <c r="B4837" s="651" t="s">
        <v>63</v>
      </c>
      <c r="C4837" s="1356">
        <v>1472</v>
      </c>
      <c r="D4837" s="747" t="str">
        <f t="shared" si="155"/>
        <v>MN1472</v>
      </c>
      <c r="E4837" s="1336">
        <v>1.014</v>
      </c>
      <c r="F4837" s="644">
        <f t="shared" si="156"/>
        <v>1.0129999999999999</v>
      </c>
      <c r="G4837" s="748" t="s">
        <v>280</v>
      </c>
      <c r="H4837" s="1337">
        <v>0.39</v>
      </c>
      <c r="I4837" s="338"/>
    </row>
    <row r="4838" spans="2:9">
      <c r="B4838" s="651" t="s">
        <v>63</v>
      </c>
      <c r="C4838" s="1356">
        <v>1624</v>
      </c>
      <c r="D4838" s="747" t="str">
        <f t="shared" si="155"/>
        <v>MN1624</v>
      </c>
      <c r="E4838" s="1336">
        <v>1.097</v>
      </c>
      <c r="F4838" s="644">
        <f t="shared" si="156"/>
        <v>1.087</v>
      </c>
      <c r="G4838" s="748" t="s">
        <v>280</v>
      </c>
      <c r="H4838" s="1337">
        <v>0.48</v>
      </c>
      <c r="I4838" s="338"/>
    </row>
    <row r="4839" spans="2:9">
      <c r="B4839" s="651" t="s">
        <v>63</v>
      </c>
      <c r="C4839" s="1356">
        <v>1642</v>
      </c>
      <c r="D4839" s="747" t="str">
        <f t="shared" si="155"/>
        <v>MN1642</v>
      </c>
      <c r="E4839" s="1336">
        <v>1.105</v>
      </c>
      <c r="F4839" s="644">
        <f t="shared" si="156"/>
        <v>1.095</v>
      </c>
      <c r="G4839" s="748" t="s">
        <v>280</v>
      </c>
      <c r="H4839" s="1337">
        <v>0.38</v>
      </c>
      <c r="I4839" s="338"/>
    </row>
    <row r="4840" spans="2:9">
      <c r="B4840" s="651" t="s">
        <v>63</v>
      </c>
      <c r="C4840" s="1356">
        <v>1654</v>
      </c>
      <c r="D4840" s="747" t="str">
        <f t="shared" si="155"/>
        <v>MN1654</v>
      </c>
      <c r="E4840" s="1336">
        <v>1.06</v>
      </c>
      <c r="F4840" s="644">
        <f t="shared" si="156"/>
        <v>1.054</v>
      </c>
      <c r="G4840" s="748" t="s">
        <v>280</v>
      </c>
      <c r="H4840" s="1337">
        <v>0.63</v>
      </c>
      <c r="I4840" s="338"/>
    </row>
    <row r="4841" spans="2:9">
      <c r="B4841" s="651" t="s">
        <v>63</v>
      </c>
      <c r="C4841" s="1356">
        <v>1699</v>
      </c>
      <c r="D4841" s="747" t="str">
        <f t="shared" si="155"/>
        <v>MN1699</v>
      </c>
      <c r="E4841" s="1336">
        <v>1.0860000000000001</v>
      </c>
      <c r="F4841" s="644">
        <f t="shared" si="156"/>
        <v>1.077</v>
      </c>
      <c r="G4841" s="748" t="s">
        <v>280</v>
      </c>
      <c r="H4841" s="1337">
        <v>0.3</v>
      </c>
      <c r="I4841" s="338"/>
    </row>
    <row r="4842" spans="2:9">
      <c r="B4842" s="651" t="s">
        <v>63</v>
      </c>
      <c r="C4842" s="1356">
        <v>1701</v>
      </c>
      <c r="D4842" s="747" t="str">
        <f t="shared" si="155"/>
        <v>MN1701</v>
      </c>
      <c r="E4842" s="1336">
        <v>1.0069999999999999</v>
      </c>
      <c r="F4842" s="644">
        <f t="shared" si="156"/>
        <v>1.006</v>
      </c>
      <c r="G4842" s="748" t="s">
        <v>280</v>
      </c>
      <c r="H4842" s="1337">
        <v>0.38</v>
      </c>
      <c r="I4842" s="338"/>
    </row>
    <row r="4843" spans="2:9">
      <c r="B4843" s="651" t="s">
        <v>63</v>
      </c>
      <c r="C4843" s="1356">
        <v>1710</v>
      </c>
      <c r="D4843" s="747" t="str">
        <f t="shared" si="155"/>
        <v>MN1710</v>
      </c>
      <c r="E4843" s="1336">
        <v>1.0840000000000001</v>
      </c>
      <c r="F4843" s="644">
        <f t="shared" si="156"/>
        <v>1.0760000000000001</v>
      </c>
      <c r="G4843" s="748" t="s">
        <v>280</v>
      </c>
      <c r="H4843" s="1337">
        <v>0.53</v>
      </c>
      <c r="I4843" s="338"/>
    </row>
    <row r="4844" spans="2:9">
      <c r="B4844" s="651" t="s">
        <v>63</v>
      </c>
      <c r="C4844" s="1356">
        <v>1747</v>
      </c>
      <c r="D4844" s="747" t="str">
        <f t="shared" si="155"/>
        <v>MN1747</v>
      </c>
      <c r="E4844" s="1336">
        <v>1.0209999999999999</v>
      </c>
      <c r="F4844" s="644">
        <f t="shared" si="156"/>
        <v>1.0189999999999999</v>
      </c>
      <c r="G4844" s="748" t="s">
        <v>280</v>
      </c>
      <c r="H4844" s="1337">
        <v>0.41</v>
      </c>
      <c r="I4844" s="338"/>
    </row>
    <row r="4845" spans="2:9">
      <c r="B4845" s="651" t="s">
        <v>63</v>
      </c>
      <c r="C4845" s="1356">
        <v>1803</v>
      </c>
      <c r="D4845" s="747" t="str">
        <f t="shared" si="155"/>
        <v>MN1803</v>
      </c>
      <c r="E4845" s="1336">
        <v>0.90400000000000003</v>
      </c>
      <c r="F4845" s="644">
        <f t="shared" si="156"/>
        <v>0.91400000000000003</v>
      </c>
      <c r="G4845" s="748" t="s">
        <v>280</v>
      </c>
      <c r="H4845" s="1337">
        <v>0.75</v>
      </c>
      <c r="I4845" s="338"/>
    </row>
    <row r="4846" spans="2:9">
      <c r="B4846" s="651" t="s">
        <v>63</v>
      </c>
      <c r="C4846" s="1356">
        <v>1924</v>
      </c>
      <c r="D4846" s="747" t="str">
        <f t="shared" si="155"/>
        <v>MN1924</v>
      </c>
      <c r="E4846" s="1336">
        <v>1.014</v>
      </c>
      <c r="F4846" s="644">
        <f t="shared" si="156"/>
        <v>1.0129999999999999</v>
      </c>
      <c r="G4846" s="748" t="s">
        <v>280</v>
      </c>
      <c r="H4846" s="1337">
        <v>0.39</v>
      </c>
      <c r="I4846" s="338"/>
    </row>
    <row r="4847" spans="2:9">
      <c r="B4847" s="651" t="s">
        <v>63</v>
      </c>
      <c r="C4847" s="1356">
        <v>1925</v>
      </c>
      <c r="D4847" s="747" t="str">
        <f t="shared" si="155"/>
        <v>MN1925</v>
      </c>
      <c r="E4847" s="1336">
        <v>1.006</v>
      </c>
      <c r="F4847" s="644">
        <f t="shared" si="156"/>
        <v>1.0049999999999999</v>
      </c>
      <c r="G4847" s="748" t="s">
        <v>280</v>
      </c>
      <c r="H4847" s="1337">
        <v>0.51</v>
      </c>
      <c r="I4847" s="338"/>
    </row>
    <row r="4848" spans="2:9">
      <c r="B4848" s="651" t="s">
        <v>63</v>
      </c>
      <c r="C4848" s="1356">
        <v>2002</v>
      </c>
      <c r="D4848" s="747" t="str">
        <f t="shared" si="155"/>
        <v>MN2002</v>
      </c>
      <c r="E4848" s="1336">
        <v>0.96199999999999997</v>
      </c>
      <c r="F4848" s="644">
        <f t="shared" si="156"/>
        <v>0.96599999999999997</v>
      </c>
      <c r="G4848" s="748" t="s">
        <v>280</v>
      </c>
      <c r="H4848" s="1337">
        <v>0.51</v>
      </c>
      <c r="I4848" s="338"/>
    </row>
    <row r="4849" spans="2:9">
      <c r="B4849" s="651" t="s">
        <v>63</v>
      </c>
      <c r="C4849" s="1356">
        <v>2003</v>
      </c>
      <c r="D4849" s="747" t="str">
        <f t="shared" si="155"/>
        <v>MN2003</v>
      </c>
      <c r="E4849" s="1336">
        <v>1.004</v>
      </c>
      <c r="F4849" s="644">
        <f t="shared" si="156"/>
        <v>1.004</v>
      </c>
      <c r="G4849" s="748" t="s">
        <v>280</v>
      </c>
      <c r="H4849" s="1337">
        <v>0.78</v>
      </c>
      <c r="I4849" s="338"/>
    </row>
    <row r="4850" spans="2:9">
      <c r="B4850" s="651" t="s">
        <v>63</v>
      </c>
      <c r="C4850" s="1356">
        <v>2014</v>
      </c>
      <c r="D4850" s="747" t="str">
        <f t="shared" si="155"/>
        <v>MN2014</v>
      </c>
      <c r="E4850" s="1336">
        <v>1.0489999999999999</v>
      </c>
      <c r="F4850" s="644">
        <f t="shared" si="156"/>
        <v>1.044</v>
      </c>
      <c r="G4850" s="748" t="s">
        <v>280</v>
      </c>
      <c r="H4850" s="1337">
        <v>0.44</v>
      </c>
      <c r="I4850" s="338"/>
    </row>
    <row r="4851" spans="2:9">
      <c r="B4851" s="651" t="s">
        <v>63</v>
      </c>
      <c r="C4851" s="1356">
        <v>2016</v>
      </c>
      <c r="D4851" s="747" t="str">
        <f t="shared" si="155"/>
        <v>MN2016</v>
      </c>
      <c r="E4851" s="1336">
        <v>0.93300000000000005</v>
      </c>
      <c r="F4851" s="644">
        <f t="shared" si="156"/>
        <v>0.94</v>
      </c>
      <c r="G4851" s="748" t="s">
        <v>280</v>
      </c>
      <c r="H4851" s="1337">
        <v>0.41</v>
      </c>
      <c r="I4851" s="338"/>
    </row>
    <row r="4852" spans="2:9">
      <c r="B4852" s="651" t="s">
        <v>63</v>
      </c>
      <c r="C4852" s="1356">
        <v>2021</v>
      </c>
      <c r="D4852" s="747" t="str">
        <f t="shared" si="155"/>
        <v>MN2021</v>
      </c>
      <c r="E4852" s="1336">
        <v>1.847</v>
      </c>
      <c r="F4852" s="644">
        <f t="shared" si="156"/>
        <v>1.762</v>
      </c>
      <c r="G4852" s="748" t="s">
        <v>280</v>
      </c>
      <c r="H4852" s="1337">
        <v>0.49</v>
      </c>
      <c r="I4852" s="338"/>
    </row>
    <row r="4853" spans="2:9">
      <c r="B4853" s="651" t="s">
        <v>63</v>
      </c>
      <c r="C4853" s="1356">
        <v>2039</v>
      </c>
      <c r="D4853" s="747" t="str">
        <f t="shared" si="155"/>
        <v>MN2039</v>
      </c>
      <c r="E4853" s="1336">
        <v>1.395</v>
      </c>
      <c r="F4853" s="644">
        <f t="shared" si="156"/>
        <v>1.3560000000000001</v>
      </c>
      <c r="G4853" s="748" t="s">
        <v>280</v>
      </c>
      <c r="H4853" s="1337">
        <v>0.46</v>
      </c>
      <c r="I4853" s="338"/>
    </row>
    <row r="4854" spans="2:9">
      <c r="B4854" s="651" t="s">
        <v>63</v>
      </c>
      <c r="C4854" s="1356">
        <v>2041</v>
      </c>
      <c r="D4854" s="747" t="str">
        <f t="shared" si="155"/>
        <v>MN2041</v>
      </c>
      <c r="E4854" s="1336">
        <v>0.94099999999999995</v>
      </c>
      <c r="F4854" s="644">
        <f t="shared" si="156"/>
        <v>0.94699999999999995</v>
      </c>
      <c r="G4854" s="748" t="s">
        <v>280</v>
      </c>
      <c r="H4854" s="1337">
        <v>0.67</v>
      </c>
      <c r="I4854" s="338"/>
    </row>
    <row r="4855" spans="2:9">
      <c r="B4855" s="651" t="s">
        <v>63</v>
      </c>
      <c r="C4855" s="1356">
        <v>2065</v>
      </c>
      <c r="D4855" s="747" t="str">
        <f t="shared" si="155"/>
        <v>MN2065</v>
      </c>
      <c r="E4855" s="1336">
        <v>2.1509999999999998</v>
      </c>
      <c r="F4855" s="644">
        <f t="shared" si="156"/>
        <v>2.036</v>
      </c>
      <c r="G4855" s="748" t="s">
        <v>280</v>
      </c>
      <c r="H4855" s="1337">
        <v>0.42</v>
      </c>
      <c r="I4855" s="338"/>
    </row>
    <row r="4856" spans="2:9">
      <c r="B4856" s="651" t="s">
        <v>63</v>
      </c>
      <c r="C4856" s="1356">
        <v>2070</v>
      </c>
      <c r="D4856" s="747" t="str">
        <f t="shared" si="155"/>
        <v>MN2070</v>
      </c>
      <c r="E4856" s="1336">
        <v>1.3120000000000001</v>
      </c>
      <c r="F4856" s="644">
        <f t="shared" si="156"/>
        <v>1.2809999999999999</v>
      </c>
      <c r="G4856" s="748" t="s">
        <v>280</v>
      </c>
      <c r="H4856" s="1337">
        <v>0.47</v>
      </c>
      <c r="I4856" s="338"/>
    </row>
    <row r="4857" spans="2:9">
      <c r="B4857" s="651" t="s">
        <v>63</v>
      </c>
      <c r="C4857" s="1356">
        <v>2081</v>
      </c>
      <c r="D4857" s="747" t="str">
        <f t="shared" si="155"/>
        <v>MN2081</v>
      </c>
      <c r="E4857" s="1336">
        <v>0.98099999999999998</v>
      </c>
      <c r="F4857" s="644">
        <f t="shared" si="156"/>
        <v>0.98299999999999998</v>
      </c>
      <c r="G4857" s="748" t="s">
        <v>280</v>
      </c>
      <c r="H4857" s="1337">
        <v>0.57999999999999996</v>
      </c>
      <c r="I4857" s="338"/>
    </row>
    <row r="4858" spans="2:9">
      <c r="B4858" s="651" t="s">
        <v>63</v>
      </c>
      <c r="C4858" s="1356">
        <v>2089</v>
      </c>
      <c r="D4858" s="747" t="str">
        <f t="shared" si="155"/>
        <v>MN2089</v>
      </c>
      <c r="E4858" s="1336">
        <v>0.98699999999999999</v>
      </c>
      <c r="F4858" s="644">
        <f t="shared" si="156"/>
        <v>0.98799999999999999</v>
      </c>
      <c r="G4858" s="748" t="s">
        <v>280</v>
      </c>
      <c r="H4858" s="1337">
        <v>0.67</v>
      </c>
      <c r="I4858" s="338"/>
    </row>
    <row r="4859" spans="2:9">
      <c r="B4859" s="651" t="s">
        <v>63</v>
      </c>
      <c r="C4859" s="1356">
        <v>2095</v>
      </c>
      <c r="D4859" s="747" t="str">
        <f t="shared" si="155"/>
        <v>MN2095</v>
      </c>
      <c r="E4859" s="1336">
        <v>0.99</v>
      </c>
      <c r="F4859" s="644">
        <f t="shared" si="156"/>
        <v>0.99099999999999999</v>
      </c>
      <c r="G4859" s="748" t="s">
        <v>280</v>
      </c>
      <c r="H4859" s="1337">
        <v>0.56999999999999995</v>
      </c>
      <c r="I4859" s="338"/>
    </row>
    <row r="4860" spans="2:9">
      <c r="B4860" s="651" t="s">
        <v>63</v>
      </c>
      <c r="C4860" s="1356">
        <v>2105</v>
      </c>
      <c r="D4860" s="747" t="str">
        <f t="shared" si="155"/>
        <v>MN2105</v>
      </c>
      <c r="E4860" s="1336">
        <v>0.89500000000000002</v>
      </c>
      <c r="F4860" s="644">
        <f t="shared" si="156"/>
        <v>0.90600000000000003</v>
      </c>
      <c r="G4860" s="748" t="s">
        <v>280</v>
      </c>
      <c r="H4860" s="1337">
        <v>0.57999999999999996</v>
      </c>
      <c r="I4860" s="338"/>
    </row>
    <row r="4861" spans="2:9">
      <c r="B4861" s="651" t="s">
        <v>63</v>
      </c>
      <c r="C4861" s="1356">
        <v>2111</v>
      </c>
      <c r="D4861" s="747" t="str">
        <f t="shared" si="155"/>
        <v>MN2111</v>
      </c>
      <c r="E4861" s="1336">
        <v>1.022</v>
      </c>
      <c r="F4861" s="644">
        <f t="shared" si="156"/>
        <v>1.02</v>
      </c>
      <c r="G4861" s="748" t="s">
        <v>280</v>
      </c>
      <c r="H4861" s="1337">
        <v>0.47</v>
      </c>
      <c r="I4861" s="338"/>
    </row>
    <row r="4862" spans="2:9">
      <c r="B4862" s="651" t="s">
        <v>63</v>
      </c>
      <c r="C4862" s="1356">
        <v>2121</v>
      </c>
      <c r="D4862" s="747" t="str">
        <f t="shared" si="155"/>
        <v>MN2121</v>
      </c>
      <c r="E4862" s="1336">
        <v>1.5249999999999999</v>
      </c>
      <c r="F4862" s="644">
        <f t="shared" si="156"/>
        <v>1.4730000000000001</v>
      </c>
      <c r="G4862" s="748" t="s">
        <v>280</v>
      </c>
      <c r="H4862" s="1337">
        <v>0.35</v>
      </c>
      <c r="I4862" s="338"/>
    </row>
    <row r="4863" spans="2:9">
      <c r="B4863" s="651" t="s">
        <v>63</v>
      </c>
      <c r="C4863" s="1356">
        <v>2130</v>
      </c>
      <c r="D4863" s="747" t="str">
        <f t="shared" si="155"/>
        <v>MN2130</v>
      </c>
      <c r="E4863" s="1336">
        <v>1.0009999999999999</v>
      </c>
      <c r="F4863" s="644">
        <f t="shared" si="156"/>
        <v>1.0009999999999999</v>
      </c>
      <c r="G4863" s="748" t="s">
        <v>280</v>
      </c>
      <c r="H4863" s="1337">
        <v>0.34</v>
      </c>
      <c r="I4863" s="338"/>
    </row>
    <row r="4864" spans="2:9">
      <c r="B4864" s="651" t="s">
        <v>63</v>
      </c>
      <c r="C4864" s="1356">
        <v>2131</v>
      </c>
      <c r="D4864" s="747" t="str">
        <f t="shared" si="155"/>
        <v>MN2131</v>
      </c>
      <c r="E4864" s="1336">
        <v>0.93100000000000005</v>
      </c>
      <c r="F4864" s="644">
        <f t="shared" si="156"/>
        <v>0.93799999999999994</v>
      </c>
      <c r="G4864" s="748" t="s">
        <v>280</v>
      </c>
      <c r="H4864" s="1337">
        <v>0.41</v>
      </c>
      <c r="I4864" s="338"/>
    </row>
    <row r="4865" spans="2:9">
      <c r="B4865" s="651" t="s">
        <v>63</v>
      </c>
      <c r="C4865" s="1356">
        <v>2157</v>
      </c>
      <c r="D4865" s="747" t="str">
        <f t="shared" si="155"/>
        <v>MN2157</v>
      </c>
      <c r="E4865" s="1336">
        <v>0.85599999999999998</v>
      </c>
      <c r="F4865" s="644">
        <f t="shared" si="156"/>
        <v>0.87</v>
      </c>
      <c r="G4865" s="748" t="s">
        <v>280</v>
      </c>
      <c r="H4865" s="1337">
        <v>1.08</v>
      </c>
      <c r="I4865" s="338"/>
    </row>
    <row r="4866" spans="2:9">
      <c r="B4866" s="651" t="s">
        <v>63</v>
      </c>
      <c r="C4866" s="1356">
        <v>2172</v>
      </c>
      <c r="D4866" s="747" t="str">
        <f t="shared" si="155"/>
        <v>MN2172</v>
      </c>
      <c r="E4866" s="1336">
        <v>1.014</v>
      </c>
      <c r="F4866" s="644">
        <f t="shared" si="156"/>
        <v>1.0129999999999999</v>
      </c>
      <c r="G4866" s="748" t="s">
        <v>280</v>
      </c>
      <c r="H4866" s="1337">
        <v>0.39</v>
      </c>
      <c r="I4866" s="338"/>
    </row>
    <row r="4867" spans="2:9">
      <c r="B4867" s="651" t="s">
        <v>63</v>
      </c>
      <c r="C4867" s="1356">
        <v>2174</v>
      </c>
      <c r="D4867" s="747" t="str">
        <f t="shared" si="155"/>
        <v>MN2174</v>
      </c>
      <c r="E4867" s="1336">
        <v>0.89100000000000001</v>
      </c>
      <c r="F4867" s="644">
        <f t="shared" si="156"/>
        <v>0.90200000000000002</v>
      </c>
      <c r="G4867" s="748" t="s">
        <v>280</v>
      </c>
      <c r="H4867" s="1337">
        <v>0.23</v>
      </c>
      <c r="I4867" s="338"/>
    </row>
    <row r="4868" spans="2:9">
      <c r="B4868" s="651" t="s">
        <v>63</v>
      </c>
      <c r="C4868" s="1356">
        <v>2211</v>
      </c>
      <c r="D4868" s="747" t="str">
        <f t="shared" si="155"/>
        <v>MN2211</v>
      </c>
      <c r="E4868" s="1336">
        <v>0.98199999999999998</v>
      </c>
      <c r="F4868" s="644">
        <f t="shared" si="156"/>
        <v>0.98399999999999999</v>
      </c>
      <c r="G4868" s="748" t="s">
        <v>280</v>
      </c>
      <c r="H4868" s="1337">
        <v>0.76</v>
      </c>
      <c r="I4868" s="338"/>
    </row>
    <row r="4869" spans="2:9">
      <c r="B4869" s="651" t="s">
        <v>63</v>
      </c>
      <c r="C4869" s="1356">
        <v>2220</v>
      </c>
      <c r="D4869" s="747" t="str">
        <f t="shared" si="155"/>
        <v>MN2220</v>
      </c>
      <c r="E4869" s="1336">
        <v>0.97</v>
      </c>
      <c r="F4869" s="644">
        <f t="shared" si="156"/>
        <v>0.97299999999999998</v>
      </c>
      <c r="G4869" s="748" t="s">
        <v>280</v>
      </c>
      <c r="H4869" s="1337">
        <v>0.54</v>
      </c>
      <c r="I4869" s="338"/>
    </row>
    <row r="4870" spans="2:9">
      <c r="B4870" s="651" t="s">
        <v>63</v>
      </c>
      <c r="C4870" s="1356">
        <v>2288</v>
      </c>
      <c r="D4870" s="747" t="str">
        <f t="shared" si="155"/>
        <v>MN2288</v>
      </c>
      <c r="E4870" s="1336">
        <v>0.89100000000000001</v>
      </c>
      <c r="F4870" s="644">
        <f t="shared" si="156"/>
        <v>0.90200000000000002</v>
      </c>
      <c r="G4870" s="748" t="s">
        <v>280</v>
      </c>
      <c r="H4870" s="1337">
        <v>0.23</v>
      </c>
      <c r="I4870" s="338"/>
    </row>
    <row r="4871" spans="2:9">
      <c r="B4871" s="651" t="s">
        <v>63</v>
      </c>
      <c r="C4871" s="1356">
        <v>2302</v>
      </c>
      <c r="D4871" s="747" t="str">
        <f t="shared" si="155"/>
        <v>MN2302</v>
      </c>
      <c r="E4871" s="1336">
        <v>1.161</v>
      </c>
      <c r="F4871" s="644">
        <f t="shared" si="156"/>
        <v>1.145</v>
      </c>
      <c r="G4871" s="748" t="s">
        <v>280</v>
      </c>
      <c r="H4871" s="1337">
        <v>0.37</v>
      </c>
      <c r="I4871" s="338"/>
    </row>
    <row r="4872" spans="2:9">
      <c r="B4872" s="651" t="s">
        <v>63</v>
      </c>
      <c r="C4872" s="1356">
        <v>2305</v>
      </c>
      <c r="D4872" s="747" t="str">
        <f t="shared" si="155"/>
        <v>MN2305</v>
      </c>
      <c r="E4872" s="1336">
        <v>1.0149999999999999</v>
      </c>
      <c r="F4872" s="644">
        <f t="shared" si="156"/>
        <v>1.014</v>
      </c>
      <c r="G4872" s="748" t="s">
        <v>280</v>
      </c>
      <c r="H4872" s="1337">
        <v>0.47</v>
      </c>
      <c r="I4872" s="338"/>
    </row>
    <row r="4873" spans="2:9">
      <c r="B4873" s="651" t="s">
        <v>63</v>
      </c>
      <c r="C4873" s="1356">
        <v>2361</v>
      </c>
      <c r="D4873" s="747" t="str">
        <f t="shared" si="155"/>
        <v>MN2361</v>
      </c>
      <c r="E4873" s="1336">
        <v>1.014</v>
      </c>
      <c r="F4873" s="644">
        <f t="shared" si="156"/>
        <v>1.0129999999999999</v>
      </c>
      <c r="G4873" s="748" t="s">
        <v>280</v>
      </c>
      <c r="H4873" s="1337">
        <v>0.39</v>
      </c>
      <c r="I4873" s="338"/>
    </row>
    <row r="4874" spans="2:9">
      <c r="B4874" s="651" t="s">
        <v>63</v>
      </c>
      <c r="C4874" s="1356">
        <v>2362</v>
      </c>
      <c r="D4874" s="747" t="str">
        <f t="shared" si="155"/>
        <v>MN2362</v>
      </c>
      <c r="E4874" s="1336">
        <v>0.97299999999999998</v>
      </c>
      <c r="F4874" s="644">
        <f t="shared" si="156"/>
        <v>0.97599999999999998</v>
      </c>
      <c r="G4874" s="748" t="s">
        <v>280</v>
      </c>
      <c r="H4874" s="1337">
        <v>0.39</v>
      </c>
      <c r="I4874" s="338"/>
    </row>
    <row r="4875" spans="2:9">
      <c r="B4875" s="651" t="s">
        <v>63</v>
      </c>
      <c r="C4875" s="1356">
        <v>2380</v>
      </c>
      <c r="D4875" s="747" t="str">
        <f t="shared" ref="D4875:D4938" si="157">B4875&amp;TEXT(C4875,"0000")</f>
        <v>MN2380</v>
      </c>
      <c r="E4875" s="1336">
        <v>1.0589999999999999</v>
      </c>
      <c r="F4875" s="644">
        <f t="shared" ref="F4875:F4938" si="158">IF(E4875="NA","NA",ROUND((E4875-1)*0.9+1,3))</f>
        <v>1.0529999999999999</v>
      </c>
      <c r="G4875" s="748" t="s">
        <v>280</v>
      </c>
      <c r="H4875" s="1337">
        <v>0.46</v>
      </c>
      <c r="I4875" s="338"/>
    </row>
    <row r="4876" spans="2:9">
      <c r="B4876" s="651" t="s">
        <v>63</v>
      </c>
      <c r="C4876" s="1356">
        <v>2388</v>
      </c>
      <c r="D4876" s="747" t="str">
        <f t="shared" si="157"/>
        <v>MN2388</v>
      </c>
      <c r="E4876" s="1336">
        <v>0.92900000000000005</v>
      </c>
      <c r="F4876" s="644">
        <f t="shared" si="158"/>
        <v>0.93600000000000005</v>
      </c>
      <c r="G4876" s="748" t="s">
        <v>280</v>
      </c>
      <c r="H4876" s="1337">
        <v>0.37</v>
      </c>
      <c r="I4876" s="338"/>
    </row>
    <row r="4877" spans="2:9">
      <c r="B4877" s="651" t="s">
        <v>63</v>
      </c>
      <c r="C4877" s="1356">
        <v>2402</v>
      </c>
      <c r="D4877" s="747" t="str">
        <f t="shared" si="157"/>
        <v>MN2402</v>
      </c>
      <c r="E4877" s="1336">
        <v>0.99299999999999999</v>
      </c>
      <c r="F4877" s="644">
        <f t="shared" si="158"/>
        <v>0.99399999999999999</v>
      </c>
      <c r="G4877" s="748" t="s">
        <v>280</v>
      </c>
      <c r="H4877" s="1337">
        <v>0.48</v>
      </c>
      <c r="I4877" s="338"/>
    </row>
    <row r="4878" spans="2:9">
      <c r="B4878" s="651" t="s">
        <v>63</v>
      </c>
      <c r="C4878" s="1356">
        <v>2413</v>
      </c>
      <c r="D4878" s="747" t="str">
        <f t="shared" si="157"/>
        <v>MN2413</v>
      </c>
      <c r="E4878" s="1336">
        <v>1.0249999999999999</v>
      </c>
      <c r="F4878" s="644">
        <f t="shared" si="158"/>
        <v>1.0229999999999999</v>
      </c>
      <c r="G4878" s="748" t="s">
        <v>280</v>
      </c>
      <c r="H4878" s="1337">
        <v>0.42</v>
      </c>
      <c r="I4878" s="338"/>
    </row>
    <row r="4879" spans="2:9">
      <c r="B4879" s="651" t="s">
        <v>63</v>
      </c>
      <c r="C4879" s="1356">
        <v>2416</v>
      </c>
      <c r="D4879" s="747" t="str">
        <f t="shared" si="157"/>
        <v>MN2416</v>
      </c>
      <c r="E4879" s="1336">
        <v>1.014</v>
      </c>
      <c r="F4879" s="644">
        <f t="shared" si="158"/>
        <v>1.0129999999999999</v>
      </c>
      <c r="G4879" s="748" t="s">
        <v>280</v>
      </c>
      <c r="H4879" s="1337">
        <v>0.39</v>
      </c>
      <c r="I4879" s="338"/>
    </row>
    <row r="4880" spans="2:9">
      <c r="B4880" s="651" t="s">
        <v>63</v>
      </c>
      <c r="C4880" s="1356">
        <v>2417</v>
      </c>
      <c r="D4880" s="747" t="str">
        <f t="shared" si="157"/>
        <v>MN2417</v>
      </c>
      <c r="E4880" s="1336">
        <v>1.014</v>
      </c>
      <c r="F4880" s="644">
        <f t="shared" si="158"/>
        <v>1.0129999999999999</v>
      </c>
      <c r="G4880" s="748" t="s">
        <v>280</v>
      </c>
      <c r="H4880" s="1337">
        <v>0.39</v>
      </c>
      <c r="I4880" s="338"/>
    </row>
    <row r="4881" spans="2:9">
      <c r="B4881" s="651" t="s">
        <v>63</v>
      </c>
      <c r="C4881" s="1356">
        <v>2501</v>
      </c>
      <c r="D4881" s="747" t="str">
        <f t="shared" si="157"/>
        <v>MN2501</v>
      </c>
      <c r="E4881" s="1336">
        <v>0.80500000000000005</v>
      </c>
      <c r="F4881" s="644">
        <f t="shared" si="158"/>
        <v>0.82499999999999996</v>
      </c>
      <c r="G4881" s="748" t="s">
        <v>280</v>
      </c>
      <c r="H4881" s="1337">
        <v>0.55000000000000004</v>
      </c>
      <c r="I4881" s="338"/>
    </row>
    <row r="4882" spans="2:9">
      <c r="B4882" s="651" t="s">
        <v>63</v>
      </c>
      <c r="C4882" s="1356">
        <v>2503</v>
      </c>
      <c r="D4882" s="747" t="str">
        <f t="shared" si="157"/>
        <v>MN2503</v>
      </c>
      <c r="E4882" s="1336">
        <v>1.0669999999999999</v>
      </c>
      <c r="F4882" s="644">
        <f t="shared" si="158"/>
        <v>1.06</v>
      </c>
      <c r="G4882" s="748" t="s">
        <v>280</v>
      </c>
      <c r="H4882" s="1337">
        <v>0.42</v>
      </c>
      <c r="I4882" s="338"/>
    </row>
    <row r="4883" spans="2:9">
      <c r="B4883" s="651" t="s">
        <v>63</v>
      </c>
      <c r="C4883" s="1356">
        <v>2570</v>
      </c>
      <c r="D4883" s="747" t="str">
        <f t="shared" si="157"/>
        <v>MN2570</v>
      </c>
      <c r="E4883" s="1336">
        <v>1.089</v>
      </c>
      <c r="F4883" s="644">
        <f t="shared" si="158"/>
        <v>1.08</v>
      </c>
      <c r="G4883" s="748" t="s">
        <v>280</v>
      </c>
      <c r="H4883" s="1337">
        <v>0.48</v>
      </c>
      <c r="I4883" s="338"/>
    </row>
    <row r="4884" spans="2:9">
      <c r="B4884" s="651" t="s">
        <v>63</v>
      </c>
      <c r="C4884" s="1356">
        <v>2585</v>
      </c>
      <c r="D4884" s="747" t="str">
        <f t="shared" si="157"/>
        <v>MN2585</v>
      </c>
      <c r="E4884" s="1336">
        <v>0.79200000000000004</v>
      </c>
      <c r="F4884" s="644">
        <f t="shared" si="158"/>
        <v>0.81299999999999994</v>
      </c>
      <c r="G4884" s="748" t="s">
        <v>280</v>
      </c>
      <c r="H4884" s="1337">
        <v>0.89</v>
      </c>
      <c r="I4884" s="338"/>
    </row>
    <row r="4885" spans="2:9">
      <c r="B4885" s="651" t="s">
        <v>63</v>
      </c>
      <c r="C4885" s="1356">
        <v>2586</v>
      </c>
      <c r="D4885" s="747" t="str">
        <f t="shared" si="157"/>
        <v>MN2586</v>
      </c>
      <c r="E4885" s="1336">
        <v>0.93899999999999995</v>
      </c>
      <c r="F4885" s="644">
        <f t="shared" si="158"/>
        <v>0.94499999999999995</v>
      </c>
      <c r="G4885" s="748" t="s">
        <v>280</v>
      </c>
      <c r="H4885" s="1337">
        <v>0.43</v>
      </c>
      <c r="I4885" s="338"/>
    </row>
    <row r="4886" spans="2:9">
      <c r="B4886" s="651" t="s">
        <v>63</v>
      </c>
      <c r="C4886" s="1356">
        <v>2587</v>
      </c>
      <c r="D4886" s="747" t="str">
        <f t="shared" si="157"/>
        <v>MN2587</v>
      </c>
      <c r="E4886" s="1336">
        <v>0.95299999999999996</v>
      </c>
      <c r="F4886" s="644">
        <f t="shared" si="158"/>
        <v>0.95799999999999996</v>
      </c>
      <c r="G4886" s="748" t="s">
        <v>280</v>
      </c>
      <c r="H4886" s="1337">
        <v>0.48</v>
      </c>
      <c r="I4886" s="338"/>
    </row>
    <row r="4887" spans="2:9">
      <c r="B4887" s="651" t="s">
        <v>63</v>
      </c>
      <c r="C4887" s="1356">
        <v>2623</v>
      </c>
      <c r="D4887" s="747" t="str">
        <f t="shared" si="157"/>
        <v>MN2623</v>
      </c>
      <c r="E4887" s="1336">
        <v>0.98899999999999999</v>
      </c>
      <c r="F4887" s="644">
        <f t="shared" si="158"/>
        <v>0.99</v>
      </c>
      <c r="G4887" s="748" t="s">
        <v>280</v>
      </c>
      <c r="H4887" s="1337">
        <v>0.54</v>
      </c>
      <c r="I4887" s="338"/>
    </row>
    <row r="4888" spans="2:9">
      <c r="B4888" s="651" t="s">
        <v>63</v>
      </c>
      <c r="C4888" s="1356">
        <v>2651</v>
      </c>
      <c r="D4888" s="747" t="str">
        <f t="shared" si="157"/>
        <v>MN2651</v>
      </c>
      <c r="E4888" s="1336">
        <v>0.98699999999999999</v>
      </c>
      <c r="F4888" s="644">
        <f t="shared" si="158"/>
        <v>0.98799999999999999</v>
      </c>
      <c r="G4888" s="748" t="s">
        <v>280</v>
      </c>
      <c r="H4888" s="1337">
        <v>0.4</v>
      </c>
      <c r="I4888" s="338"/>
    </row>
    <row r="4889" spans="2:9">
      <c r="B4889" s="651" t="s">
        <v>63</v>
      </c>
      <c r="C4889" s="1356">
        <v>2660</v>
      </c>
      <c r="D4889" s="747" t="str">
        <f t="shared" si="157"/>
        <v>MN2660</v>
      </c>
      <c r="E4889" s="1336">
        <v>0.96399999999999997</v>
      </c>
      <c r="F4889" s="644">
        <f t="shared" si="158"/>
        <v>0.96799999999999997</v>
      </c>
      <c r="G4889" s="748" t="s">
        <v>280</v>
      </c>
      <c r="H4889" s="1337">
        <v>0.42</v>
      </c>
      <c r="I4889" s="338"/>
    </row>
    <row r="4890" spans="2:9">
      <c r="B4890" s="651" t="s">
        <v>63</v>
      </c>
      <c r="C4890" s="1356">
        <v>2683</v>
      </c>
      <c r="D4890" s="747" t="str">
        <f t="shared" si="157"/>
        <v>MN2683</v>
      </c>
      <c r="E4890" s="1336">
        <v>1.0409999999999999</v>
      </c>
      <c r="F4890" s="644">
        <f t="shared" si="158"/>
        <v>1.0369999999999999</v>
      </c>
      <c r="G4890" s="748" t="s">
        <v>280</v>
      </c>
      <c r="H4890" s="1337">
        <v>0.38</v>
      </c>
      <c r="I4890" s="338"/>
    </row>
    <row r="4891" spans="2:9">
      <c r="B4891" s="651" t="s">
        <v>63</v>
      </c>
      <c r="C4891" s="1356">
        <v>2686</v>
      </c>
      <c r="D4891" s="747" t="str">
        <f t="shared" si="157"/>
        <v>MN2686</v>
      </c>
      <c r="E4891" s="1336">
        <v>1.04</v>
      </c>
      <c r="F4891" s="644">
        <f t="shared" si="158"/>
        <v>1.036</v>
      </c>
      <c r="G4891" s="748" t="s">
        <v>280</v>
      </c>
      <c r="H4891" s="1337">
        <v>0.44</v>
      </c>
      <c r="I4891" s="338"/>
    </row>
    <row r="4892" spans="2:9">
      <c r="B4892" s="651" t="s">
        <v>63</v>
      </c>
      <c r="C4892" s="1356">
        <v>2688</v>
      </c>
      <c r="D4892" s="747" t="str">
        <f t="shared" si="157"/>
        <v>MN2688</v>
      </c>
      <c r="E4892" s="1336">
        <v>0.94699999999999995</v>
      </c>
      <c r="F4892" s="644">
        <f t="shared" si="158"/>
        <v>0.95199999999999996</v>
      </c>
      <c r="G4892" s="748" t="s">
        <v>280</v>
      </c>
      <c r="H4892" s="1337">
        <v>0.45</v>
      </c>
      <c r="I4892" s="338"/>
    </row>
    <row r="4893" spans="2:9">
      <c r="B4893" s="651" t="s">
        <v>63</v>
      </c>
      <c r="C4893" s="1356">
        <v>2702</v>
      </c>
      <c r="D4893" s="747" t="str">
        <f t="shared" si="157"/>
        <v>MN2702</v>
      </c>
      <c r="E4893" s="1336">
        <v>1.238</v>
      </c>
      <c r="F4893" s="644">
        <f t="shared" si="158"/>
        <v>1.214</v>
      </c>
      <c r="G4893" s="748" t="s">
        <v>280</v>
      </c>
      <c r="H4893" s="1337">
        <v>0.63</v>
      </c>
      <c r="I4893" s="338"/>
    </row>
    <row r="4894" spans="2:9">
      <c r="B4894" s="651" t="s">
        <v>63</v>
      </c>
      <c r="C4894" s="1356">
        <v>2710</v>
      </c>
      <c r="D4894" s="747" t="str">
        <f t="shared" si="157"/>
        <v>MN2710</v>
      </c>
      <c r="E4894" s="1336">
        <v>1.4359999999999999</v>
      </c>
      <c r="F4894" s="644">
        <f t="shared" si="158"/>
        <v>1.3919999999999999</v>
      </c>
      <c r="G4894" s="748" t="s">
        <v>280</v>
      </c>
      <c r="H4894" s="1337">
        <v>0.53</v>
      </c>
      <c r="I4894" s="338"/>
    </row>
    <row r="4895" spans="2:9">
      <c r="B4895" s="651" t="s">
        <v>63</v>
      </c>
      <c r="C4895" s="1356">
        <v>2714</v>
      </c>
      <c r="D4895" s="747" t="str">
        <f t="shared" si="157"/>
        <v>MN2714</v>
      </c>
      <c r="E4895" s="1336">
        <v>0.999</v>
      </c>
      <c r="F4895" s="644">
        <f t="shared" si="158"/>
        <v>0.999</v>
      </c>
      <c r="G4895" s="748" t="s">
        <v>280</v>
      </c>
      <c r="H4895" s="1337">
        <v>0.47</v>
      </c>
      <c r="I4895" s="338"/>
    </row>
    <row r="4896" spans="2:9">
      <c r="B4896" s="651" t="s">
        <v>63</v>
      </c>
      <c r="C4896" s="1356">
        <v>2729</v>
      </c>
      <c r="D4896" s="747" t="str">
        <f t="shared" si="157"/>
        <v>MN2729</v>
      </c>
      <c r="E4896" s="1336">
        <v>0.89900000000000002</v>
      </c>
      <c r="F4896" s="644">
        <f t="shared" si="158"/>
        <v>0.90900000000000003</v>
      </c>
      <c r="G4896" s="748" t="s">
        <v>280</v>
      </c>
      <c r="H4896" s="1337">
        <v>0.51</v>
      </c>
      <c r="I4896" s="338"/>
    </row>
    <row r="4897" spans="2:9">
      <c r="B4897" s="651" t="s">
        <v>63</v>
      </c>
      <c r="C4897" s="1356">
        <v>2731</v>
      </c>
      <c r="D4897" s="747" t="str">
        <f t="shared" si="157"/>
        <v>MN2731</v>
      </c>
      <c r="E4897" s="1336">
        <v>0.99</v>
      </c>
      <c r="F4897" s="644">
        <f t="shared" si="158"/>
        <v>0.99099999999999999</v>
      </c>
      <c r="G4897" s="748" t="s">
        <v>280</v>
      </c>
      <c r="H4897" s="1337">
        <v>0.46</v>
      </c>
      <c r="I4897" s="338"/>
    </row>
    <row r="4898" spans="2:9">
      <c r="B4898" s="651" t="s">
        <v>63</v>
      </c>
      <c r="C4898" s="1356">
        <v>2735</v>
      </c>
      <c r="D4898" s="747" t="str">
        <f t="shared" si="157"/>
        <v>MN2735</v>
      </c>
      <c r="E4898" s="1336">
        <v>0.97099999999999997</v>
      </c>
      <c r="F4898" s="644">
        <f t="shared" si="158"/>
        <v>0.97399999999999998</v>
      </c>
      <c r="G4898" s="748" t="s">
        <v>280</v>
      </c>
      <c r="H4898" s="1337">
        <v>0.72</v>
      </c>
      <c r="I4898" s="338"/>
    </row>
    <row r="4899" spans="2:9">
      <c r="B4899" s="651" t="s">
        <v>63</v>
      </c>
      <c r="C4899" s="1356">
        <v>2759</v>
      </c>
      <c r="D4899" s="747" t="str">
        <f t="shared" si="157"/>
        <v>MN2759</v>
      </c>
      <c r="E4899" s="1336">
        <v>0.93799999999999994</v>
      </c>
      <c r="F4899" s="644">
        <f t="shared" si="158"/>
        <v>0.94399999999999995</v>
      </c>
      <c r="G4899" s="748" t="s">
        <v>280</v>
      </c>
      <c r="H4899" s="1337">
        <v>0.57999999999999996</v>
      </c>
      <c r="I4899" s="338"/>
    </row>
    <row r="4900" spans="2:9">
      <c r="B4900" s="651" t="s">
        <v>63</v>
      </c>
      <c r="C4900" s="1356">
        <v>2790</v>
      </c>
      <c r="D4900" s="747" t="str">
        <f t="shared" si="157"/>
        <v>MN2790</v>
      </c>
      <c r="E4900" s="1336">
        <v>1.0369999999999999</v>
      </c>
      <c r="F4900" s="644">
        <f t="shared" si="158"/>
        <v>1.0329999999999999</v>
      </c>
      <c r="G4900" s="748" t="s">
        <v>280</v>
      </c>
      <c r="H4900" s="1337">
        <v>0.36</v>
      </c>
      <c r="I4900" s="338"/>
    </row>
    <row r="4901" spans="2:9">
      <c r="B4901" s="651" t="s">
        <v>63</v>
      </c>
      <c r="C4901" s="1356">
        <v>2802</v>
      </c>
      <c r="D4901" s="747" t="str">
        <f t="shared" si="157"/>
        <v>MN2802</v>
      </c>
      <c r="E4901" s="1336">
        <v>0.72699999999999998</v>
      </c>
      <c r="F4901" s="644">
        <f t="shared" si="158"/>
        <v>0.754</v>
      </c>
      <c r="G4901" s="748" t="s">
        <v>280</v>
      </c>
      <c r="H4901" s="1337">
        <v>0.64</v>
      </c>
      <c r="I4901" s="338"/>
    </row>
    <row r="4902" spans="2:9">
      <c r="B4902" s="651" t="s">
        <v>63</v>
      </c>
      <c r="C4902" s="1356">
        <v>2881</v>
      </c>
      <c r="D4902" s="747" t="str">
        <f t="shared" si="157"/>
        <v>MN2881</v>
      </c>
      <c r="E4902" s="1336">
        <v>1.0569999999999999</v>
      </c>
      <c r="F4902" s="644">
        <f t="shared" si="158"/>
        <v>1.0509999999999999</v>
      </c>
      <c r="G4902" s="748" t="s">
        <v>280</v>
      </c>
      <c r="H4902" s="1337">
        <v>0.56000000000000005</v>
      </c>
      <c r="I4902" s="338"/>
    </row>
    <row r="4903" spans="2:9">
      <c r="B4903" s="651" t="s">
        <v>63</v>
      </c>
      <c r="C4903" s="1356">
        <v>2883</v>
      </c>
      <c r="D4903" s="747" t="str">
        <f t="shared" si="157"/>
        <v>MN2883</v>
      </c>
      <c r="E4903" s="1336">
        <v>0.79300000000000004</v>
      </c>
      <c r="F4903" s="644">
        <f t="shared" si="158"/>
        <v>0.81399999999999995</v>
      </c>
      <c r="G4903" s="748" t="s">
        <v>280</v>
      </c>
      <c r="H4903" s="1337">
        <v>0.61</v>
      </c>
      <c r="I4903" s="338"/>
    </row>
    <row r="4904" spans="2:9">
      <c r="B4904" s="651" t="s">
        <v>63</v>
      </c>
      <c r="C4904" s="1356">
        <v>2915</v>
      </c>
      <c r="D4904" s="747" t="str">
        <f t="shared" si="157"/>
        <v>MN2915</v>
      </c>
      <c r="E4904" s="1336">
        <v>0.97399999999999998</v>
      </c>
      <c r="F4904" s="644">
        <f t="shared" si="158"/>
        <v>0.97699999999999998</v>
      </c>
      <c r="G4904" s="748" t="s">
        <v>280</v>
      </c>
      <c r="H4904" s="1337">
        <v>0.39</v>
      </c>
      <c r="I4904" s="338"/>
    </row>
    <row r="4905" spans="2:9">
      <c r="B4905" s="651" t="s">
        <v>63</v>
      </c>
      <c r="C4905" s="1356">
        <v>2916</v>
      </c>
      <c r="D4905" s="747" t="str">
        <f t="shared" si="157"/>
        <v>MN2916</v>
      </c>
      <c r="E4905" s="1336">
        <v>0.95299999999999996</v>
      </c>
      <c r="F4905" s="644">
        <f t="shared" si="158"/>
        <v>0.95799999999999996</v>
      </c>
      <c r="G4905" s="748" t="s">
        <v>280</v>
      </c>
      <c r="H4905" s="1337">
        <v>0.42</v>
      </c>
      <c r="I4905" s="338"/>
    </row>
    <row r="4906" spans="2:9">
      <c r="B4906" s="651" t="s">
        <v>63</v>
      </c>
      <c r="C4906" s="1356">
        <v>2923</v>
      </c>
      <c r="D4906" s="747" t="str">
        <f t="shared" si="157"/>
        <v>MN2923</v>
      </c>
      <c r="E4906" s="1336">
        <v>0.96799999999999997</v>
      </c>
      <c r="F4906" s="644">
        <f t="shared" si="158"/>
        <v>0.97099999999999997</v>
      </c>
      <c r="G4906" s="748" t="s">
        <v>280</v>
      </c>
      <c r="H4906" s="1337">
        <v>0.37</v>
      </c>
      <c r="I4906" s="338"/>
    </row>
    <row r="4907" spans="2:9">
      <c r="B4907" s="651" t="s">
        <v>63</v>
      </c>
      <c r="C4907" s="1356">
        <v>2960</v>
      </c>
      <c r="D4907" s="747" t="str">
        <f t="shared" si="157"/>
        <v>MN2960</v>
      </c>
      <c r="E4907" s="1336">
        <v>0.95399999999999996</v>
      </c>
      <c r="F4907" s="644">
        <f t="shared" si="158"/>
        <v>0.95899999999999996</v>
      </c>
      <c r="G4907" s="748" t="s">
        <v>280</v>
      </c>
      <c r="H4907" s="1337">
        <v>0.39</v>
      </c>
      <c r="I4907" s="338"/>
    </row>
    <row r="4908" spans="2:9">
      <c r="B4908" s="651" t="s">
        <v>63</v>
      </c>
      <c r="C4908" s="1356">
        <v>3004</v>
      </c>
      <c r="D4908" s="747" t="str">
        <f t="shared" si="157"/>
        <v>MN3004</v>
      </c>
      <c r="E4908" s="1336">
        <v>0.89500000000000002</v>
      </c>
      <c r="F4908" s="644">
        <f t="shared" si="158"/>
        <v>0.90600000000000003</v>
      </c>
      <c r="G4908" s="748" t="s">
        <v>280</v>
      </c>
      <c r="H4908" s="1337">
        <v>0.38</v>
      </c>
      <c r="I4908" s="338"/>
    </row>
    <row r="4909" spans="2:9">
      <c r="B4909" s="651" t="s">
        <v>63</v>
      </c>
      <c r="C4909" s="1356">
        <v>3018</v>
      </c>
      <c r="D4909" s="747" t="str">
        <f t="shared" si="157"/>
        <v>MN3018</v>
      </c>
      <c r="E4909" s="1336">
        <v>0.95599999999999996</v>
      </c>
      <c r="F4909" s="644">
        <f t="shared" si="158"/>
        <v>0.96</v>
      </c>
      <c r="G4909" s="748" t="s">
        <v>280</v>
      </c>
      <c r="H4909" s="1337">
        <v>12.98</v>
      </c>
      <c r="I4909" s="338"/>
    </row>
    <row r="4910" spans="2:9">
      <c r="B4910" s="651" t="s">
        <v>63</v>
      </c>
      <c r="C4910" s="1356">
        <v>3022</v>
      </c>
      <c r="D4910" s="747" t="str">
        <f t="shared" si="157"/>
        <v>MN3022</v>
      </c>
      <c r="E4910" s="1336">
        <v>0.94499999999999995</v>
      </c>
      <c r="F4910" s="644">
        <f t="shared" si="158"/>
        <v>0.95099999999999996</v>
      </c>
      <c r="G4910" s="748" t="s">
        <v>280</v>
      </c>
      <c r="H4910" s="1337">
        <v>0.38</v>
      </c>
      <c r="I4910" s="338"/>
    </row>
    <row r="4911" spans="2:9">
      <c r="B4911" s="651" t="s">
        <v>63</v>
      </c>
      <c r="C4911" s="1356">
        <v>3027</v>
      </c>
      <c r="D4911" s="747" t="str">
        <f t="shared" si="157"/>
        <v>MN3027</v>
      </c>
      <c r="E4911" s="1336">
        <v>1.014</v>
      </c>
      <c r="F4911" s="644">
        <f t="shared" si="158"/>
        <v>1.0129999999999999</v>
      </c>
      <c r="G4911" s="748" t="s">
        <v>280</v>
      </c>
      <c r="H4911" s="1337">
        <v>0.47</v>
      </c>
      <c r="I4911" s="338"/>
    </row>
    <row r="4912" spans="2:9">
      <c r="B4912" s="651" t="s">
        <v>63</v>
      </c>
      <c r="C4912" s="1356">
        <v>3028</v>
      </c>
      <c r="D4912" s="747" t="str">
        <f t="shared" si="157"/>
        <v>MN3028</v>
      </c>
      <c r="E4912" s="1336">
        <v>0.93799999999999994</v>
      </c>
      <c r="F4912" s="644">
        <f t="shared" si="158"/>
        <v>0.94399999999999995</v>
      </c>
      <c r="G4912" s="748" t="s">
        <v>280</v>
      </c>
      <c r="H4912" s="1337">
        <v>0.37</v>
      </c>
      <c r="I4912" s="338"/>
    </row>
    <row r="4913" spans="2:9">
      <c r="B4913" s="651" t="s">
        <v>63</v>
      </c>
      <c r="C4913" s="1356">
        <v>3030</v>
      </c>
      <c r="D4913" s="747" t="str">
        <f t="shared" si="157"/>
        <v>MN3030</v>
      </c>
      <c r="E4913" s="1336">
        <v>1.016</v>
      </c>
      <c r="F4913" s="644">
        <f t="shared" si="158"/>
        <v>1.014</v>
      </c>
      <c r="G4913" s="748" t="s">
        <v>280</v>
      </c>
      <c r="H4913" s="1337">
        <v>0.72</v>
      </c>
      <c r="I4913" s="338"/>
    </row>
    <row r="4914" spans="2:9">
      <c r="B4914" s="651" t="s">
        <v>63</v>
      </c>
      <c r="C4914" s="1356">
        <v>3040</v>
      </c>
      <c r="D4914" s="747" t="str">
        <f t="shared" si="157"/>
        <v>MN3040</v>
      </c>
      <c r="E4914" s="1336">
        <v>0.97699999999999998</v>
      </c>
      <c r="F4914" s="644">
        <f t="shared" si="158"/>
        <v>0.97899999999999998</v>
      </c>
      <c r="G4914" s="748" t="s">
        <v>280</v>
      </c>
      <c r="H4914" s="1337">
        <v>0.57999999999999996</v>
      </c>
      <c r="I4914" s="338"/>
    </row>
    <row r="4915" spans="2:9">
      <c r="B4915" s="651" t="s">
        <v>63</v>
      </c>
      <c r="C4915" s="1356">
        <v>3042</v>
      </c>
      <c r="D4915" s="747" t="str">
        <f t="shared" si="157"/>
        <v>MN3042</v>
      </c>
      <c r="E4915" s="1336">
        <v>1.1200000000000001</v>
      </c>
      <c r="F4915" s="644">
        <f t="shared" si="158"/>
        <v>1.1080000000000001</v>
      </c>
      <c r="G4915" s="748" t="s">
        <v>280</v>
      </c>
      <c r="H4915" s="1337">
        <v>0.47</v>
      </c>
      <c r="I4915" s="338"/>
    </row>
    <row r="4916" spans="2:9">
      <c r="B4916" s="651" t="s">
        <v>63</v>
      </c>
      <c r="C4916" s="1356">
        <v>3064</v>
      </c>
      <c r="D4916" s="747" t="str">
        <f t="shared" si="157"/>
        <v>MN3064</v>
      </c>
      <c r="E4916" s="1336">
        <v>0.93500000000000005</v>
      </c>
      <c r="F4916" s="644">
        <f t="shared" si="158"/>
        <v>0.94199999999999995</v>
      </c>
      <c r="G4916" s="748" t="s">
        <v>280</v>
      </c>
      <c r="H4916" s="1337">
        <v>0.44</v>
      </c>
      <c r="I4916" s="338"/>
    </row>
    <row r="4917" spans="2:9">
      <c r="B4917" s="651" t="s">
        <v>63</v>
      </c>
      <c r="C4917" s="1356">
        <v>3066</v>
      </c>
      <c r="D4917" s="747" t="str">
        <f t="shared" si="157"/>
        <v>MN3066</v>
      </c>
      <c r="E4917" s="1336">
        <v>1.2330000000000001</v>
      </c>
      <c r="F4917" s="644">
        <f t="shared" si="158"/>
        <v>1.21</v>
      </c>
      <c r="G4917" s="748" t="s">
        <v>280</v>
      </c>
      <c r="H4917" s="1337">
        <v>0.62</v>
      </c>
      <c r="I4917" s="338"/>
    </row>
    <row r="4918" spans="2:9">
      <c r="B4918" s="651" t="s">
        <v>63</v>
      </c>
      <c r="C4918" s="1356">
        <v>3076</v>
      </c>
      <c r="D4918" s="747" t="str">
        <f t="shared" si="157"/>
        <v>MN3076</v>
      </c>
      <c r="E4918" s="1336">
        <v>1.046</v>
      </c>
      <c r="F4918" s="644">
        <f t="shared" si="158"/>
        <v>1.0409999999999999</v>
      </c>
      <c r="G4918" s="748" t="s">
        <v>280</v>
      </c>
      <c r="H4918" s="1337">
        <v>0.5</v>
      </c>
      <c r="I4918" s="338"/>
    </row>
    <row r="4919" spans="2:9">
      <c r="B4919" s="651" t="s">
        <v>63</v>
      </c>
      <c r="C4919" s="1356">
        <v>3081</v>
      </c>
      <c r="D4919" s="747" t="str">
        <f t="shared" si="157"/>
        <v>MN3081</v>
      </c>
      <c r="E4919" s="1336">
        <v>1.198</v>
      </c>
      <c r="F4919" s="644">
        <f t="shared" si="158"/>
        <v>1.1779999999999999</v>
      </c>
      <c r="G4919" s="748" t="s">
        <v>280</v>
      </c>
      <c r="H4919" s="1337">
        <v>0.47</v>
      </c>
      <c r="I4919" s="338"/>
    </row>
    <row r="4920" spans="2:9">
      <c r="B4920" s="651" t="s">
        <v>63</v>
      </c>
      <c r="C4920" s="1356">
        <v>3082</v>
      </c>
      <c r="D4920" s="747" t="str">
        <f t="shared" si="157"/>
        <v>MN3082</v>
      </c>
      <c r="E4920" s="1336">
        <v>0.84399999999999997</v>
      </c>
      <c r="F4920" s="644">
        <f t="shared" si="158"/>
        <v>0.86</v>
      </c>
      <c r="G4920" s="748" t="s">
        <v>280</v>
      </c>
      <c r="H4920" s="1337">
        <v>0.42</v>
      </c>
      <c r="I4920" s="338"/>
    </row>
    <row r="4921" spans="2:9">
      <c r="B4921" s="651" t="s">
        <v>63</v>
      </c>
      <c r="C4921" s="1356">
        <v>3085</v>
      </c>
      <c r="D4921" s="747" t="str">
        <f t="shared" si="157"/>
        <v>MN3085</v>
      </c>
      <c r="E4921" s="1336">
        <v>1.528</v>
      </c>
      <c r="F4921" s="644">
        <f t="shared" si="158"/>
        <v>1.4750000000000001</v>
      </c>
      <c r="G4921" s="748" t="s">
        <v>280</v>
      </c>
      <c r="H4921" s="1337">
        <v>0.44</v>
      </c>
      <c r="I4921" s="338"/>
    </row>
    <row r="4922" spans="2:9">
      <c r="B4922" s="651" t="s">
        <v>63</v>
      </c>
      <c r="C4922" s="1356">
        <v>3110</v>
      </c>
      <c r="D4922" s="747" t="str">
        <f t="shared" si="157"/>
        <v>MN3110</v>
      </c>
      <c r="E4922" s="1336">
        <v>0.96399999999999997</v>
      </c>
      <c r="F4922" s="644">
        <f t="shared" si="158"/>
        <v>0.96799999999999997</v>
      </c>
      <c r="G4922" s="748" t="s">
        <v>280</v>
      </c>
      <c r="H4922" s="1337">
        <v>0.4</v>
      </c>
      <c r="I4922" s="338"/>
    </row>
    <row r="4923" spans="2:9">
      <c r="B4923" s="651" t="s">
        <v>63</v>
      </c>
      <c r="C4923" s="1356">
        <v>3111</v>
      </c>
      <c r="D4923" s="747" t="str">
        <f t="shared" si="157"/>
        <v>MN3111</v>
      </c>
      <c r="E4923" s="1336">
        <v>0.96599999999999997</v>
      </c>
      <c r="F4923" s="644">
        <f t="shared" si="158"/>
        <v>0.96899999999999997</v>
      </c>
      <c r="G4923" s="748" t="s">
        <v>280</v>
      </c>
      <c r="H4923" s="1337">
        <v>0.4</v>
      </c>
      <c r="I4923" s="338"/>
    </row>
    <row r="4924" spans="2:9">
      <c r="B4924" s="651" t="s">
        <v>63</v>
      </c>
      <c r="C4924" s="1356">
        <v>3113</v>
      </c>
      <c r="D4924" s="747" t="str">
        <f t="shared" si="157"/>
        <v>MN3113</v>
      </c>
      <c r="E4924" s="1336">
        <v>0.83699999999999997</v>
      </c>
      <c r="F4924" s="644">
        <f t="shared" si="158"/>
        <v>0.85299999999999998</v>
      </c>
      <c r="G4924" s="748" t="s">
        <v>280</v>
      </c>
      <c r="H4924" s="1337">
        <v>0.34</v>
      </c>
      <c r="I4924" s="338"/>
    </row>
    <row r="4925" spans="2:9">
      <c r="B4925" s="651" t="s">
        <v>63</v>
      </c>
      <c r="C4925" s="1356">
        <v>3114</v>
      </c>
      <c r="D4925" s="747" t="str">
        <f t="shared" si="157"/>
        <v>MN3114</v>
      </c>
      <c r="E4925" s="1336">
        <v>0.85299999999999998</v>
      </c>
      <c r="F4925" s="644">
        <f t="shared" si="158"/>
        <v>0.86799999999999999</v>
      </c>
      <c r="G4925" s="748" t="s">
        <v>280</v>
      </c>
      <c r="H4925" s="1337">
        <v>0.52</v>
      </c>
      <c r="I4925" s="338"/>
    </row>
    <row r="4926" spans="2:9">
      <c r="B4926" s="651" t="s">
        <v>63</v>
      </c>
      <c r="C4926" s="1356">
        <v>3126</v>
      </c>
      <c r="D4926" s="747" t="str">
        <f t="shared" si="157"/>
        <v>MN3126</v>
      </c>
      <c r="E4926" s="1336">
        <v>0.98299999999999998</v>
      </c>
      <c r="F4926" s="644">
        <f t="shared" si="158"/>
        <v>0.98499999999999999</v>
      </c>
      <c r="G4926" s="748" t="s">
        <v>280</v>
      </c>
      <c r="H4926" s="1337">
        <v>0.4</v>
      </c>
      <c r="I4926" s="338"/>
    </row>
    <row r="4927" spans="2:9">
      <c r="B4927" s="651" t="s">
        <v>63</v>
      </c>
      <c r="C4927" s="1356">
        <v>3131</v>
      </c>
      <c r="D4927" s="747" t="str">
        <f t="shared" si="157"/>
        <v>MN3131</v>
      </c>
      <c r="E4927" s="1336">
        <v>0.92400000000000004</v>
      </c>
      <c r="F4927" s="644">
        <f t="shared" si="158"/>
        <v>0.93200000000000005</v>
      </c>
      <c r="G4927" s="748" t="s">
        <v>280</v>
      </c>
      <c r="H4927" s="1337">
        <v>0.61</v>
      </c>
      <c r="I4927" s="338"/>
    </row>
    <row r="4928" spans="2:9">
      <c r="B4928" s="651" t="s">
        <v>63</v>
      </c>
      <c r="C4928" s="1356">
        <v>3132</v>
      </c>
      <c r="D4928" s="747" t="str">
        <f t="shared" si="157"/>
        <v>MN3132</v>
      </c>
      <c r="E4928" s="1336">
        <v>1.014</v>
      </c>
      <c r="F4928" s="644">
        <f t="shared" si="158"/>
        <v>1.0129999999999999</v>
      </c>
      <c r="G4928" s="748" t="s">
        <v>280</v>
      </c>
      <c r="H4928" s="1337">
        <v>0.39</v>
      </c>
      <c r="I4928" s="338"/>
    </row>
    <row r="4929" spans="2:9">
      <c r="B4929" s="651" t="s">
        <v>63</v>
      </c>
      <c r="C4929" s="1356">
        <v>3145</v>
      </c>
      <c r="D4929" s="747" t="str">
        <f t="shared" si="157"/>
        <v>MN3145</v>
      </c>
      <c r="E4929" s="1336">
        <v>0.92200000000000004</v>
      </c>
      <c r="F4929" s="644">
        <f t="shared" si="158"/>
        <v>0.93</v>
      </c>
      <c r="G4929" s="748" t="s">
        <v>280</v>
      </c>
      <c r="H4929" s="1337">
        <v>0.35</v>
      </c>
      <c r="I4929" s="338"/>
    </row>
    <row r="4930" spans="2:9">
      <c r="B4930" s="651" t="s">
        <v>63</v>
      </c>
      <c r="C4930" s="1356">
        <v>3146</v>
      </c>
      <c r="D4930" s="747" t="str">
        <f t="shared" si="157"/>
        <v>MN3146</v>
      </c>
      <c r="E4930" s="1336">
        <v>1.1579999999999999</v>
      </c>
      <c r="F4930" s="644">
        <f t="shared" si="158"/>
        <v>1.1419999999999999</v>
      </c>
      <c r="G4930" s="748" t="s">
        <v>280</v>
      </c>
      <c r="H4930" s="1337">
        <v>0.57999999999999996</v>
      </c>
      <c r="I4930" s="338"/>
    </row>
    <row r="4931" spans="2:9">
      <c r="B4931" s="651" t="s">
        <v>63</v>
      </c>
      <c r="C4931" s="1356">
        <v>3169</v>
      </c>
      <c r="D4931" s="747" t="str">
        <f t="shared" si="157"/>
        <v>MN3169</v>
      </c>
      <c r="E4931" s="1336">
        <v>0.97799999999999998</v>
      </c>
      <c r="F4931" s="644">
        <f t="shared" si="158"/>
        <v>0.98</v>
      </c>
      <c r="G4931" s="748" t="s">
        <v>280</v>
      </c>
      <c r="H4931" s="1337">
        <v>0.33</v>
      </c>
      <c r="I4931" s="338"/>
    </row>
    <row r="4932" spans="2:9">
      <c r="B4932" s="651" t="s">
        <v>63</v>
      </c>
      <c r="C4932" s="1356">
        <v>3179</v>
      </c>
      <c r="D4932" s="747" t="str">
        <f t="shared" si="157"/>
        <v>MN3179</v>
      </c>
      <c r="E4932" s="1336">
        <v>0.94099999999999995</v>
      </c>
      <c r="F4932" s="644">
        <f t="shared" si="158"/>
        <v>0.94699999999999995</v>
      </c>
      <c r="G4932" s="748" t="s">
        <v>280</v>
      </c>
      <c r="H4932" s="1337">
        <v>0.27</v>
      </c>
      <c r="I4932" s="338"/>
    </row>
    <row r="4933" spans="2:9">
      <c r="B4933" s="651" t="s">
        <v>63</v>
      </c>
      <c r="C4933" s="1356">
        <v>3180</v>
      </c>
      <c r="D4933" s="747" t="str">
        <f t="shared" si="157"/>
        <v>MN3180</v>
      </c>
      <c r="E4933" s="1336">
        <v>1.0389999999999999</v>
      </c>
      <c r="F4933" s="644">
        <f t="shared" si="158"/>
        <v>1.0349999999999999</v>
      </c>
      <c r="G4933" s="748" t="s">
        <v>280</v>
      </c>
      <c r="H4933" s="1337">
        <v>0.36</v>
      </c>
      <c r="I4933" s="338"/>
    </row>
    <row r="4934" spans="2:9">
      <c r="B4934" s="651" t="s">
        <v>63</v>
      </c>
      <c r="C4934" s="1356">
        <v>3188</v>
      </c>
      <c r="D4934" s="747" t="str">
        <f t="shared" si="157"/>
        <v>MN3188</v>
      </c>
      <c r="E4934" s="1336">
        <v>1.0469999999999999</v>
      </c>
      <c r="F4934" s="644">
        <f t="shared" si="158"/>
        <v>1.042</v>
      </c>
      <c r="G4934" s="748" t="s">
        <v>280</v>
      </c>
      <c r="H4934" s="1337">
        <v>0.42</v>
      </c>
      <c r="I4934" s="338"/>
    </row>
    <row r="4935" spans="2:9">
      <c r="B4935" s="651" t="s">
        <v>63</v>
      </c>
      <c r="C4935" s="1356">
        <v>3220</v>
      </c>
      <c r="D4935" s="747" t="str">
        <f t="shared" si="157"/>
        <v>MN3220</v>
      </c>
      <c r="E4935" s="1336">
        <v>1.123</v>
      </c>
      <c r="F4935" s="644">
        <f t="shared" si="158"/>
        <v>1.111</v>
      </c>
      <c r="G4935" s="748" t="s">
        <v>280</v>
      </c>
      <c r="H4935" s="1337">
        <v>0.38</v>
      </c>
      <c r="I4935" s="338"/>
    </row>
    <row r="4936" spans="2:9">
      <c r="B4936" s="651" t="s">
        <v>63</v>
      </c>
      <c r="C4936" s="1356">
        <v>3224</v>
      </c>
      <c r="D4936" s="747" t="str">
        <f t="shared" si="157"/>
        <v>MN3224</v>
      </c>
      <c r="E4936" s="1336">
        <v>0.89100000000000001</v>
      </c>
      <c r="F4936" s="644">
        <f t="shared" si="158"/>
        <v>0.90200000000000002</v>
      </c>
      <c r="G4936" s="748" t="s">
        <v>280</v>
      </c>
      <c r="H4936" s="1337">
        <v>0.23</v>
      </c>
      <c r="I4936" s="338"/>
    </row>
    <row r="4937" spans="2:9">
      <c r="B4937" s="651" t="s">
        <v>63</v>
      </c>
      <c r="C4937" s="1356">
        <v>3227</v>
      </c>
      <c r="D4937" s="747" t="str">
        <f t="shared" si="157"/>
        <v>MN3227</v>
      </c>
      <c r="E4937" s="1336">
        <v>1.024</v>
      </c>
      <c r="F4937" s="644">
        <f t="shared" si="158"/>
        <v>1.022</v>
      </c>
      <c r="G4937" s="748" t="s">
        <v>280</v>
      </c>
      <c r="H4937" s="1337">
        <v>0.41</v>
      </c>
      <c r="I4937" s="338"/>
    </row>
    <row r="4938" spans="2:9">
      <c r="B4938" s="651" t="s">
        <v>63</v>
      </c>
      <c r="C4938" s="1356">
        <v>3241</v>
      </c>
      <c r="D4938" s="747" t="str">
        <f t="shared" si="157"/>
        <v>MN3241</v>
      </c>
      <c r="E4938" s="1336">
        <v>1.0509999999999999</v>
      </c>
      <c r="F4938" s="644">
        <f t="shared" si="158"/>
        <v>1.046</v>
      </c>
      <c r="G4938" s="748" t="s">
        <v>280</v>
      </c>
      <c r="H4938" s="1337">
        <v>0.39</v>
      </c>
      <c r="I4938" s="338"/>
    </row>
    <row r="4939" spans="2:9">
      <c r="B4939" s="651" t="s">
        <v>63</v>
      </c>
      <c r="C4939" s="1356">
        <v>3255</v>
      </c>
      <c r="D4939" s="747" t="str">
        <f t="shared" ref="D4939:D5002" si="159">B4939&amp;TEXT(C4939,"0000")</f>
        <v>MN3255</v>
      </c>
      <c r="E4939" s="1336">
        <v>1.0049999999999999</v>
      </c>
      <c r="F4939" s="644">
        <f t="shared" ref="F4939:F5002" si="160">IF(E4939="NA","NA",ROUND((E4939-1)*0.9+1,3))</f>
        <v>1.0049999999999999</v>
      </c>
      <c r="G4939" s="748" t="s">
        <v>280</v>
      </c>
      <c r="H4939" s="1337">
        <v>0.39</v>
      </c>
      <c r="I4939" s="338"/>
    </row>
    <row r="4940" spans="2:9">
      <c r="B4940" s="651" t="s">
        <v>63</v>
      </c>
      <c r="C4940" s="1356">
        <v>3257</v>
      </c>
      <c r="D4940" s="747" t="str">
        <f t="shared" si="159"/>
        <v>MN3257</v>
      </c>
      <c r="E4940" s="1336">
        <v>0.88</v>
      </c>
      <c r="F4940" s="644">
        <f t="shared" si="160"/>
        <v>0.89200000000000002</v>
      </c>
      <c r="G4940" s="748" t="s">
        <v>280</v>
      </c>
      <c r="H4940" s="1337">
        <v>0.44</v>
      </c>
      <c r="I4940" s="338"/>
    </row>
    <row r="4941" spans="2:9">
      <c r="B4941" s="651" t="s">
        <v>63</v>
      </c>
      <c r="C4941" s="1356">
        <v>3300</v>
      </c>
      <c r="D4941" s="747" t="str">
        <f t="shared" si="159"/>
        <v>MN3300</v>
      </c>
      <c r="E4941" s="1336">
        <v>1.014</v>
      </c>
      <c r="F4941" s="644">
        <f t="shared" si="160"/>
        <v>1.0129999999999999</v>
      </c>
      <c r="G4941" s="748" t="s">
        <v>280</v>
      </c>
      <c r="H4941" s="1337">
        <v>0.39</v>
      </c>
      <c r="I4941" s="338"/>
    </row>
    <row r="4942" spans="2:9">
      <c r="B4942" s="651" t="s">
        <v>63</v>
      </c>
      <c r="C4942" s="1356">
        <v>3303</v>
      </c>
      <c r="D4942" s="747" t="str">
        <f t="shared" si="159"/>
        <v>MN3303</v>
      </c>
      <c r="E4942" s="1336">
        <v>0.94299999999999995</v>
      </c>
      <c r="F4942" s="644">
        <f t="shared" si="160"/>
        <v>0.94899999999999995</v>
      </c>
      <c r="G4942" s="748" t="s">
        <v>280</v>
      </c>
      <c r="H4942" s="1337">
        <v>0.4</v>
      </c>
      <c r="I4942" s="338"/>
    </row>
    <row r="4943" spans="2:9">
      <c r="B4943" s="651" t="s">
        <v>63</v>
      </c>
      <c r="C4943" s="1356">
        <v>3307</v>
      </c>
      <c r="D4943" s="747" t="str">
        <f t="shared" si="159"/>
        <v>MN3307</v>
      </c>
      <c r="E4943" s="1336">
        <v>0.91200000000000003</v>
      </c>
      <c r="F4943" s="644">
        <f t="shared" si="160"/>
        <v>0.92100000000000004</v>
      </c>
      <c r="G4943" s="748" t="s">
        <v>280</v>
      </c>
      <c r="H4943" s="1337">
        <v>0.48</v>
      </c>
      <c r="I4943" s="338"/>
    </row>
    <row r="4944" spans="2:9">
      <c r="B4944" s="651" t="s">
        <v>63</v>
      </c>
      <c r="C4944" s="1356">
        <v>3315</v>
      </c>
      <c r="D4944" s="747" t="str">
        <f t="shared" si="159"/>
        <v>MN3315</v>
      </c>
      <c r="E4944" s="1336">
        <v>0.96899999999999997</v>
      </c>
      <c r="F4944" s="644">
        <f t="shared" si="160"/>
        <v>0.97199999999999998</v>
      </c>
      <c r="G4944" s="748" t="s">
        <v>280</v>
      </c>
      <c r="H4944" s="1337">
        <v>0.4</v>
      </c>
      <c r="I4944" s="338"/>
    </row>
    <row r="4945" spans="2:9">
      <c r="B4945" s="651" t="s">
        <v>63</v>
      </c>
      <c r="C4945" s="1356">
        <v>3334</v>
      </c>
      <c r="D4945" s="747" t="str">
        <f t="shared" si="159"/>
        <v>MN3334</v>
      </c>
      <c r="E4945" s="1336">
        <v>0.97599999999999998</v>
      </c>
      <c r="F4945" s="644">
        <f t="shared" si="160"/>
        <v>0.97799999999999998</v>
      </c>
      <c r="G4945" s="748" t="s">
        <v>280</v>
      </c>
      <c r="H4945" s="1337">
        <v>0.1</v>
      </c>
      <c r="I4945" s="338"/>
    </row>
    <row r="4946" spans="2:9">
      <c r="B4946" s="651" t="s">
        <v>63</v>
      </c>
      <c r="C4946" s="1356">
        <v>3341</v>
      </c>
      <c r="D4946" s="747" t="str">
        <f t="shared" si="159"/>
        <v>MN3341</v>
      </c>
      <c r="E4946" s="1336">
        <v>0.93899999999999995</v>
      </c>
      <c r="F4946" s="644">
        <f t="shared" si="160"/>
        <v>0.94499999999999995</v>
      </c>
      <c r="G4946" s="748" t="s">
        <v>280</v>
      </c>
      <c r="H4946" s="1337">
        <v>0.53</v>
      </c>
      <c r="I4946" s="338"/>
    </row>
    <row r="4947" spans="2:9">
      <c r="B4947" s="651" t="s">
        <v>63</v>
      </c>
      <c r="C4947" s="1356">
        <v>3365</v>
      </c>
      <c r="D4947" s="747" t="str">
        <f t="shared" si="159"/>
        <v>MN3365</v>
      </c>
      <c r="E4947" s="1336">
        <v>1.3240000000000001</v>
      </c>
      <c r="F4947" s="644">
        <f t="shared" si="160"/>
        <v>1.292</v>
      </c>
      <c r="G4947" s="748" t="s">
        <v>280</v>
      </c>
      <c r="H4947" s="1337">
        <v>0.68</v>
      </c>
      <c r="I4947" s="338"/>
    </row>
    <row r="4948" spans="2:9">
      <c r="B4948" s="651" t="s">
        <v>63</v>
      </c>
      <c r="C4948" s="1356">
        <v>3372</v>
      </c>
      <c r="D4948" s="747" t="str">
        <f t="shared" si="159"/>
        <v>MN3372</v>
      </c>
      <c r="E4948" s="1336">
        <v>0.98399999999999999</v>
      </c>
      <c r="F4948" s="644">
        <f t="shared" si="160"/>
        <v>0.98599999999999999</v>
      </c>
      <c r="G4948" s="748" t="s">
        <v>280</v>
      </c>
      <c r="H4948" s="1337">
        <v>0.54</v>
      </c>
      <c r="I4948" s="338"/>
    </row>
    <row r="4949" spans="2:9">
      <c r="B4949" s="651" t="s">
        <v>63</v>
      </c>
      <c r="C4949" s="1356">
        <v>3373</v>
      </c>
      <c r="D4949" s="747" t="str">
        <f t="shared" si="159"/>
        <v>MN3373</v>
      </c>
      <c r="E4949" s="1336">
        <v>0.97099999999999997</v>
      </c>
      <c r="F4949" s="644">
        <f t="shared" si="160"/>
        <v>0.97399999999999998</v>
      </c>
      <c r="G4949" s="748" t="s">
        <v>280</v>
      </c>
      <c r="H4949" s="1337">
        <v>0.37</v>
      </c>
      <c r="I4949" s="338"/>
    </row>
    <row r="4950" spans="2:9">
      <c r="B4950" s="651" t="s">
        <v>63</v>
      </c>
      <c r="C4950" s="1356">
        <v>3383</v>
      </c>
      <c r="D4950" s="747" t="str">
        <f t="shared" si="159"/>
        <v>MN3383</v>
      </c>
      <c r="E4950" s="1336">
        <v>0.95599999999999996</v>
      </c>
      <c r="F4950" s="644">
        <f t="shared" si="160"/>
        <v>0.96</v>
      </c>
      <c r="G4950" s="748" t="s">
        <v>280</v>
      </c>
      <c r="H4950" s="1337">
        <v>0.38</v>
      </c>
      <c r="I4950" s="338"/>
    </row>
    <row r="4951" spans="2:9">
      <c r="B4951" s="651" t="s">
        <v>63</v>
      </c>
      <c r="C4951" s="1356">
        <v>3385</v>
      </c>
      <c r="D4951" s="747" t="str">
        <f t="shared" si="159"/>
        <v>MN3385</v>
      </c>
      <c r="E4951" s="1336">
        <v>1.014</v>
      </c>
      <c r="F4951" s="644">
        <f t="shared" si="160"/>
        <v>1.0129999999999999</v>
      </c>
      <c r="G4951" s="748" t="s">
        <v>280</v>
      </c>
      <c r="H4951" s="1337">
        <v>0.39</v>
      </c>
      <c r="I4951" s="338"/>
    </row>
    <row r="4952" spans="2:9">
      <c r="B4952" s="651" t="s">
        <v>63</v>
      </c>
      <c r="C4952" s="1356">
        <v>3400</v>
      </c>
      <c r="D4952" s="747" t="str">
        <f t="shared" si="159"/>
        <v>MN3400</v>
      </c>
      <c r="E4952" s="1336">
        <v>1.097</v>
      </c>
      <c r="F4952" s="644">
        <f t="shared" si="160"/>
        <v>1.087</v>
      </c>
      <c r="G4952" s="748" t="s">
        <v>280</v>
      </c>
      <c r="H4952" s="1337">
        <v>0.55000000000000004</v>
      </c>
      <c r="I4952" s="338"/>
    </row>
    <row r="4953" spans="2:9">
      <c r="B4953" s="651" t="s">
        <v>63</v>
      </c>
      <c r="C4953" s="1356">
        <v>3507</v>
      </c>
      <c r="D4953" s="747" t="str">
        <f t="shared" si="159"/>
        <v>MN3507</v>
      </c>
      <c r="E4953" s="1336">
        <v>1.0860000000000001</v>
      </c>
      <c r="F4953" s="644">
        <f t="shared" si="160"/>
        <v>1.077</v>
      </c>
      <c r="G4953" s="748" t="s">
        <v>280</v>
      </c>
      <c r="H4953" s="1337">
        <v>0.48</v>
      </c>
      <c r="I4953" s="338"/>
    </row>
    <row r="4954" spans="2:9">
      <c r="B4954" s="651" t="s">
        <v>63</v>
      </c>
      <c r="C4954" s="1356">
        <v>3515</v>
      </c>
      <c r="D4954" s="747" t="str">
        <f t="shared" si="159"/>
        <v>MN3515</v>
      </c>
      <c r="E4954" s="1336">
        <v>1.014</v>
      </c>
      <c r="F4954" s="644">
        <f t="shared" si="160"/>
        <v>1.0129999999999999</v>
      </c>
      <c r="G4954" s="748" t="s">
        <v>280</v>
      </c>
      <c r="H4954" s="1337">
        <v>0.39</v>
      </c>
      <c r="I4954" s="338"/>
    </row>
    <row r="4955" spans="2:9">
      <c r="B4955" s="651" t="s">
        <v>63</v>
      </c>
      <c r="C4955" s="1356">
        <v>3548</v>
      </c>
      <c r="D4955" s="747" t="str">
        <f t="shared" si="159"/>
        <v>MN3548</v>
      </c>
      <c r="E4955" s="1336">
        <v>0.94699999999999995</v>
      </c>
      <c r="F4955" s="644">
        <f t="shared" si="160"/>
        <v>0.95199999999999996</v>
      </c>
      <c r="G4955" s="748" t="s">
        <v>280</v>
      </c>
      <c r="H4955" s="1337">
        <v>0.34</v>
      </c>
      <c r="I4955" s="338"/>
    </row>
    <row r="4956" spans="2:9">
      <c r="B4956" s="651" t="s">
        <v>63</v>
      </c>
      <c r="C4956" s="1356">
        <v>3559</v>
      </c>
      <c r="D4956" s="747" t="str">
        <f t="shared" si="159"/>
        <v>MN3559</v>
      </c>
      <c r="E4956" s="1336">
        <v>0.95699999999999996</v>
      </c>
      <c r="F4956" s="644">
        <f t="shared" si="160"/>
        <v>0.96099999999999997</v>
      </c>
      <c r="G4956" s="748" t="s">
        <v>280</v>
      </c>
      <c r="H4956" s="1337">
        <v>0.37</v>
      </c>
      <c r="I4956" s="338"/>
    </row>
    <row r="4957" spans="2:9">
      <c r="B4957" s="651" t="s">
        <v>63</v>
      </c>
      <c r="C4957" s="1356">
        <v>3574</v>
      </c>
      <c r="D4957" s="747" t="str">
        <f t="shared" si="159"/>
        <v>MN3574</v>
      </c>
      <c r="E4957" s="1336">
        <v>0.93400000000000005</v>
      </c>
      <c r="F4957" s="644">
        <f t="shared" si="160"/>
        <v>0.94099999999999995</v>
      </c>
      <c r="G4957" s="748" t="s">
        <v>280</v>
      </c>
      <c r="H4957" s="1337">
        <v>0.1</v>
      </c>
      <c r="I4957" s="338"/>
    </row>
    <row r="4958" spans="2:9">
      <c r="B4958" s="651" t="s">
        <v>63</v>
      </c>
      <c r="C4958" s="1356">
        <v>3612</v>
      </c>
      <c r="D4958" s="747" t="str">
        <f t="shared" si="159"/>
        <v>MN3612</v>
      </c>
      <c r="E4958" s="1336">
        <v>0.95699999999999996</v>
      </c>
      <c r="F4958" s="644">
        <f t="shared" si="160"/>
        <v>0.96099999999999997</v>
      </c>
      <c r="G4958" s="748" t="s">
        <v>280</v>
      </c>
      <c r="H4958" s="1337">
        <v>0.35</v>
      </c>
      <c r="I4958" s="338"/>
    </row>
    <row r="4959" spans="2:9">
      <c r="B4959" s="651" t="s">
        <v>63</v>
      </c>
      <c r="C4959" s="1356">
        <v>3620</v>
      </c>
      <c r="D4959" s="747" t="str">
        <f t="shared" si="159"/>
        <v>MN3620</v>
      </c>
      <c r="E4959" s="1336">
        <v>0.92600000000000005</v>
      </c>
      <c r="F4959" s="644">
        <f t="shared" si="160"/>
        <v>0.93300000000000005</v>
      </c>
      <c r="G4959" s="748" t="s">
        <v>280</v>
      </c>
      <c r="H4959" s="1337">
        <v>0.47</v>
      </c>
      <c r="I4959" s="338"/>
    </row>
    <row r="4960" spans="2:9">
      <c r="B4960" s="651" t="s">
        <v>63</v>
      </c>
      <c r="C4960" s="1356">
        <v>3629</v>
      </c>
      <c r="D4960" s="747" t="str">
        <f t="shared" si="159"/>
        <v>MN3629</v>
      </c>
      <c r="E4960" s="1336">
        <v>0.91200000000000003</v>
      </c>
      <c r="F4960" s="644">
        <f t="shared" si="160"/>
        <v>0.92100000000000004</v>
      </c>
      <c r="G4960" s="748" t="s">
        <v>280</v>
      </c>
      <c r="H4960" s="1337">
        <v>0.27</v>
      </c>
      <c r="I4960" s="338"/>
    </row>
    <row r="4961" spans="2:9">
      <c r="B4961" s="651" t="s">
        <v>63</v>
      </c>
      <c r="C4961" s="1356">
        <v>3632</v>
      </c>
      <c r="D4961" s="747" t="str">
        <f t="shared" si="159"/>
        <v>MN3632</v>
      </c>
      <c r="E4961" s="1336">
        <v>1.008</v>
      </c>
      <c r="F4961" s="644">
        <f t="shared" si="160"/>
        <v>1.0069999999999999</v>
      </c>
      <c r="G4961" s="748" t="s">
        <v>280</v>
      </c>
      <c r="H4961" s="1337">
        <v>0.54</v>
      </c>
      <c r="I4961" s="338"/>
    </row>
    <row r="4962" spans="2:9">
      <c r="B4962" s="651" t="s">
        <v>63</v>
      </c>
      <c r="C4962" s="1356">
        <v>3634</v>
      </c>
      <c r="D4962" s="747" t="str">
        <f t="shared" si="159"/>
        <v>MN3634</v>
      </c>
      <c r="E4962" s="1336">
        <v>1.109</v>
      </c>
      <c r="F4962" s="644">
        <f t="shared" si="160"/>
        <v>1.0980000000000001</v>
      </c>
      <c r="G4962" s="748" t="s">
        <v>280</v>
      </c>
      <c r="H4962" s="1337">
        <v>0.38</v>
      </c>
      <c r="I4962" s="338"/>
    </row>
    <row r="4963" spans="2:9">
      <c r="B4963" s="651" t="s">
        <v>63</v>
      </c>
      <c r="C4963" s="1356">
        <v>3635</v>
      </c>
      <c r="D4963" s="747" t="str">
        <f t="shared" si="159"/>
        <v>MN3635</v>
      </c>
      <c r="E4963" s="1336">
        <v>0.92400000000000004</v>
      </c>
      <c r="F4963" s="644">
        <f t="shared" si="160"/>
        <v>0.93200000000000005</v>
      </c>
      <c r="G4963" s="748" t="s">
        <v>280</v>
      </c>
      <c r="H4963" s="1337">
        <v>0.38</v>
      </c>
      <c r="I4963" s="338"/>
    </row>
    <row r="4964" spans="2:9">
      <c r="B4964" s="651" t="s">
        <v>63</v>
      </c>
      <c r="C4964" s="1356">
        <v>3638</v>
      </c>
      <c r="D4964" s="747" t="str">
        <f t="shared" si="159"/>
        <v>MN3638</v>
      </c>
      <c r="E4964" s="1336">
        <v>0.97899999999999998</v>
      </c>
      <c r="F4964" s="644">
        <f t="shared" si="160"/>
        <v>0.98099999999999998</v>
      </c>
      <c r="G4964" s="748" t="s">
        <v>280</v>
      </c>
      <c r="H4964" s="1337">
        <v>0.39</v>
      </c>
      <c r="I4964" s="338"/>
    </row>
    <row r="4965" spans="2:9">
      <c r="B4965" s="651" t="s">
        <v>63</v>
      </c>
      <c r="C4965" s="1356">
        <v>3642</v>
      </c>
      <c r="D4965" s="747" t="str">
        <f t="shared" si="159"/>
        <v>MN3642</v>
      </c>
      <c r="E4965" s="1336">
        <v>0.96299999999999997</v>
      </c>
      <c r="F4965" s="644">
        <f t="shared" si="160"/>
        <v>0.96699999999999997</v>
      </c>
      <c r="G4965" s="748" t="s">
        <v>280</v>
      </c>
      <c r="H4965" s="1337">
        <v>0.38</v>
      </c>
      <c r="I4965" s="338"/>
    </row>
    <row r="4966" spans="2:9">
      <c r="B4966" s="651" t="s">
        <v>63</v>
      </c>
      <c r="C4966" s="1356">
        <v>3643</v>
      </c>
      <c r="D4966" s="747" t="str">
        <f t="shared" si="159"/>
        <v>MN3643</v>
      </c>
      <c r="E4966" s="1336">
        <v>1.1060000000000001</v>
      </c>
      <c r="F4966" s="644">
        <f t="shared" si="160"/>
        <v>1.095</v>
      </c>
      <c r="G4966" s="748" t="s">
        <v>280</v>
      </c>
      <c r="H4966" s="1337">
        <v>0.39</v>
      </c>
      <c r="I4966" s="338"/>
    </row>
    <row r="4967" spans="2:9">
      <c r="B4967" s="651" t="s">
        <v>63</v>
      </c>
      <c r="C4967" s="1356">
        <v>3647</v>
      </c>
      <c r="D4967" s="747" t="str">
        <f t="shared" si="159"/>
        <v>MN3647</v>
      </c>
      <c r="E4967" s="1336">
        <v>1.014</v>
      </c>
      <c r="F4967" s="644">
        <f t="shared" si="160"/>
        <v>1.0129999999999999</v>
      </c>
      <c r="G4967" s="748" t="s">
        <v>280</v>
      </c>
      <c r="H4967" s="1337">
        <v>0.39</v>
      </c>
      <c r="I4967" s="338"/>
    </row>
    <row r="4968" spans="2:9">
      <c r="B4968" s="651" t="s">
        <v>63</v>
      </c>
      <c r="C4968" s="1356">
        <v>3648</v>
      </c>
      <c r="D4968" s="747" t="str">
        <f t="shared" si="159"/>
        <v>MN3648</v>
      </c>
      <c r="E4968" s="1336">
        <v>0.95399999999999996</v>
      </c>
      <c r="F4968" s="644">
        <f t="shared" si="160"/>
        <v>0.95899999999999996</v>
      </c>
      <c r="G4968" s="748" t="s">
        <v>280</v>
      </c>
      <c r="H4968" s="1337">
        <v>0.38</v>
      </c>
      <c r="I4968" s="338"/>
    </row>
    <row r="4969" spans="2:9">
      <c r="B4969" s="651" t="s">
        <v>63</v>
      </c>
      <c r="C4969" s="1356">
        <v>3681</v>
      </c>
      <c r="D4969" s="747" t="str">
        <f t="shared" si="159"/>
        <v>MN3681</v>
      </c>
      <c r="E4969" s="1336">
        <v>0.92700000000000005</v>
      </c>
      <c r="F4969" s="644">
        <f t="shared" si="160"/>
        <v>0.93400000000000005</v>
      </c>
      <c r="G4969" s="748" t="s">
        <v>280</v>
      </c>
      <c r="H4969" s="1337">
        <v>0.18</v>
      </c>
      <c r="I4969" s="338"/>
    </row>
    <row r="4970" spans="2:9">
      <c r="B4970" s="651" t="s">
        <v>63</v>
      </c>
      <c r="C4970" s="1356">
        <v>3685</v>
      </c>
      <c r="D4970" s="747" t="str">
        <f t="shared" si="159"/>
        <v>MN3685</v>
      </c>
      <c r="E4970" s="1336">
        <v>0.9</v>
      </c>
      <c r="F4970" s="644">
        <f t="shared" si="160"/>
        <v>0.91</v>
      </c>
      <c r="G4970" s="748" t="s">
        <v>280</v>
      </c>
      <c r="H4970" s="1337">
        <v>0.16</v>
      </c>
      <c r="I4970" s="338"/>
    </row>
    <row r="4971" spans="2:9">
      <c r="B4971" s="651" t="s">
        <v>63</v>
      </c>
      <c r="C4971" s="1356">
        <v>3719</v>
      </c>
      <c r="D4971" s="747" t="str">
        <f t="shared" si="159"/>
        <v>MN3719</v>
      </c>
      <c r="E4971" s="1336">
        <v>1.7749999999999999</v>
      </c>
      <c r="F4971" s="644">
        <f t="shared" si="160"/>
        <v>1.698</v>
      </c>
      <c r="G4971" s="748" t="s">
        <v>280</v>
      </c>
      <c r="H4971" s="1337">
        <v>0.4</v>
      </c>
      <c r="I4971" s="338"/>
    </row>
    <row r="4972" spans="2:9">
      <c r="B4972" s="651" t="s">
        <v>63</v>
      </c>
      <c r="C4972" s="1356">
        <v>3724</v>
      </c>
      <c r="D4972" s="747" t="str">
        <f t="shared" si="159"/>
        <v>MN3724</v>
      </c>
      <c r="E4972" s="1336">
        <v>1.53</v>
      </c>
      <c r="F4972" s="644">
        <f t="shared" si="160"/>
        <v>1.4770000000000001</v>
      </c>
      <c r="G4972" s="748" t="s">
        <v>280</v>
      </c>
      <c r="H4972" s="1337">
        <v>0.45</v>
      </c>
      <c r="I4972" s="338"/>
    </row>
    <row r="4973" spans="2:9">
      <c r="B4973" s="651" t="s">
        <v>63</v>
      </c>
      <c r="C4973" s="1356">
        <v>3726</v>
      </c>
      <c r="D4973" s="747" t="str">
        <f t="shared" si="159"/>
        <v>MN3726</v>
      </c>
      <c r="E4973" s="1336">
        <v>1.464</v>
      </c>
      <c r="F4973" s="644">
        <f t="shared" si="160"/>
        <v>1.4179999999999999</v>
      </c>
      <c r="G4973" s="748" t="s">
        <v>280</v>
      </c>
      <c r="H4973" s="1337">
        <v>0.43</v>
      </c>
      <c r="I4973" s="338"/>
    </row>
    <row r="4974" spans="2:9">
      <c r="B4974" s="651" t="s">
        <v>63</v>
      </c>
      <c r="C4974" s="1356">
        <v>3803</v>
      </c>
      <c r="D4974" s="747" t="str">
        <f t="shared" si="159"/>
        <v>MN3803</v>
      </c>
      <c r="E4974" s="1336">
        <v>1.018</v>
      </c>
      <c r="F4974" s="644">
        <f t="shared" si="160"/>
        <v>1.016</v>
      </c>
      <c r="G4974" s="748" t="s">
        <v>280</v>
      </c>
      <c r="H4974" s="1337">
        <v>0.52</v>
      </c>
      <c r="I4974" s="338"/>
    </row>
    <row r="4975" spans="2:9">
      <c r="B4975" s="651" t="s">
        <v>63</v>
      </c>
      <c r="C4975" s="1356">
        <v>3807</v>
      </c>
      <c r="D4975" s="747" t="str">
        <f t="shared" si="159"/>
        <v>MN3807</v>
      </c>
      <c r="E4975" s="1336">
        <v>1.071</v>
      </c>
      <c r="F4975" s="644">
        <f t="shared" si="160"/>
        <v>1.0640000000000001</v>
      </c>
      <c r="G4975" s="748" t="s">
        <v>280</v>
      </c>
      <c r="H4975" s="1337">
        <v>0.32</v>
      </c>
      <c r="I4975" s="338"/>
    </row>
    <row r="4976" spans="2:9">
      <c r="B4976" s="651" t="s">
        <v>63</v>
      </c>
      <c r="C4976" s="1356">
        <v>3808</v>
      </c>
      <c r="D4976" s="747" t="str">
        <f t="shared" si="159"/>
        <v>MN3808</v>
      </c>
      <c r="E4976" s="1336">
        <v>1.526</v>
      </c>
      <c r="F4976" s="644">
        <f t="shared" si="160"/>
        <v>1.4730000000000001</v>
      </c>
      <c r="G4976" s="748" t="s">
        <v>280</v>
      </c>
      <c r="H4976" s="1337">
        <v>0.49</v>
      </c>
      <c r="I4976" s="338"/>
    </row>
    <row r="4977" spans="2:9">
      <c r="B4977" s="651" t="s">
        <v>63</v>
      </c>
      <c r="C4977" s="1356">
        <v>3821</v>
      </c>
      <c r="D4977" s="747" t="str">
        <f t="shared" si="159"/>
        <v>MN3821</v>
      </c>
      <c r="E4977" s="1336">
        <v>0.94199999999999995</v>
      </c>
      <c r="F4977" s="644">
        <f t="shared" si="160"/>
        <v>0.94799999999999995</v>
      </c>
      <c r="G4977" s="748" t="s">
        <v>280</v>
      </c>
      <c r="H4977" s="1337">
        <v>0.85</v>
      </c>
      <c r="I4977" s="338"/>
    </row>
    <row r="4978" spans="2:9">
      <c r="B4978" s="651" t="s">
        <v>63</v>
      </c>
      <c r="C4978" s="1356">
        <v>3822</v>
      </c>
      <c r="D4978" s="747" t="str">
        <f t="shared" si="159"/>
        <v>MN3822</v>
      </c>
      <c r="E4978" s="1336">
        <v>0.95099999999999996</v>
      </c>
      <c r="F4978" s="644">
        <f t="shared" si="160"/>
        <v>0.95599999999999996</v>
      </c>
      <c r="G4978" s="748" t="s">
        <v>280</v>
      </c>
      <c r="H4978" s="1337">
        <v>0.48</v>
      </c>
      <c r="I4978" s="338"/>
    </row>
    <row r="4979" spans="2:9">
      <c r="B4979" s="651" t="s">
        <v>63</v>
      </c>
      <c r="C4979" s="1356">
        <v>3824</v>
      </c>
      <c r="D4979" s="747" t="str">
        <f t="shared" si="159"/>
        <v>MN3824</v>
      </c>
      <c r="E4979" s="1336">
        <v>1.264</v>
      </c>
      <c r="F4979" s="644">
        <f t="shared" si="160"/>
        <v>1.238</v>
      </c>
      <c r="G4979" s="748" t="s">
        <v>280</v>
      </c>
      <c r="H4979" s="1337">
        <v>0.65</v>
      </c>
      <c r="I4979" s="338"/>
    </row>
    <row r="4980" spans="2:9">
      <c r="B4980" s="651" t="s">
        <v>63</v>
      </c>
      <c r="C4980" s="1356">
        <v>3826</v>
      </c>
      <c r="D4980" s="747" t="str">
        <f t="shared" si="159"/>
        <v>MN3826</v>
      </c>
      <c r="E4980" s="1336">
        <v>1.002</v>
      </c>
      <c r="F4980" s="644">
        <f t="shared" si="160"/>
        <v>1.002</v>
      </c>
      <c r="G4980" s="748" t="s">
        <v>280</v>
      </c>
      <c r="H4980" s="1337">
        <v>0.39</v>
      </c>
      <c r="I4980" s="338"/>
    </row>
    <row r="4981" spans="2:9">
      <c r="B4981" s="651" t="s">
        <v>63</v>
      </c>
      <c r="C4981" s="1356">
        <v>3827</v>
      </c>
      <c r="D4981" s="747" t="str">
        <f t="shared" si="159"/>
        <v>MN3827</v>
      </c>
      <c r="E4981" s="1336">
        <v>0.99299999999999999</v>
      </c>
      <c r="F4981" s="644">
        <f t="shared" si="160"/>
        <v>0.99399999999999999</v>
      </c>
      <c r="G4981" s="748" t="s">
        <v>280</v>
      </c>
      <c r="H4981" s="1337">
        <v>0.38</v>
      </c>
      <c r="I4981" s="338"/>
    </row>
    <row r="4982" spans="2:9">
      <c r="B4982" s="651" t="s">
        <v>63</v>
      </c>
      <c r="C4982" s="1356">
        <v>3830</v>
      </c>
      <c r="D4982" s="747" t="str">
        <f t="shared" si="159"/>
        <v>MN3830</v>
      </c>
      <c r="E4982" s="1336">
        <v>1.0029999999999999</v>
      </c>
      <c r="F4982" s="644">
        <f t="shared" si="160"/>
        <v>1.0029999999999999</v>
      </c>
      <c r="G4982" s="748" t="s">
        <v>280</v>
      </c>
      <c r="H4982" s="1337">
        <v>0.33</v>
      </c>
      <c r="I4982" s="338"/>
    </row>
    <row r="4983" spans="2:9">
      <c r="B4983" s="651" t="s">
        <v>63</v>
      </c>
      <c r="C4983" s="1356">
        <v>3851</v>
      </c>
      <c r="D4983" s="747" t="str">
        <f t="shared" si="159"/>
        <v>MN3851</v>
      </c>
      <c r="E4983" s="1336">
        <v>1.0649999999999999</v>
      </c>
      <c r="F4983" s="644">
        <f t="shared" si="160"/>
        <v>1.0589999999999999</v>
      </c>
      <c r="G4983" s="748" t="s">
        <v>280</v>
      </c>
      <c r="H4983" s="1337">
        <v>0.37</v>
      </c>
      <c r="I4983" s="338"/>
    </row>
    <row r="4984" spans="2:9">
      <c r="B4984" s="651" t="s">
        <v>63</v>
      </c>
      <c r="C4984" s="1356">
        <v>3881</v>
      </c>
      <c r="D4984" s="747" t="str">
        <f t="shared" si="159"/>
        <v>MN3881</v>
      </c>
      <c r="E4984" s="1336">
        <v>1.1100000000000001</v>
      </c>
      <c r="F4984" s="644">
        <f t="shared" si="160"/>
        <v>1.099</v>
      </c>
      <c r="G4984" s="748" t="s">
        <v>280</v>
      </c>
      <c r="H4984" s="1337">
        <v>0.39</v>
      </c>
      <c r="I4984" s="338"/>
    </row>
    <row r="4985" spans="2:9">
      <c r="B4985" s="651" t="s">
        <v>63</v>
      </c>
      <c r="C4985" s="1356">
        <v>4000</v>
      </c>
      <c r="D4985" s="747" t="str">
        <f t="shared" si="159"/>
        <v>MN4000</v>
      </c>
      <c r="E4985" s="1336">
        <v>1.5169999999999999</v>
      </c>
      <c r="F4985" s="644">
        <f t="shared" si="160"/>
        <v>1.4650000000000001</v>
      </c>
      <c r="G4985" s="748" t="s">
        <v>280</v>
      </c>
      <c r="H4985" s="1337">
        <v>0.53</v>
      </c>
      <c r="I4985" s="338"/>
    </row>
    <row r="4986" spans="2:9">
      <c r="B4986" s="651" t="s">
        <v>63</v>
      </c>
      <c r="C4986" s="1356">
        <v>4021</v>
      </c>
      <c r="D4986" s="747" t="str">
        <f t="shared" si="159"/>
        <v>MN4021</v>
      </c>
      <c r="E4986" s="1336">
        <v>1.2310000000000001</v>
      </c>
      <c r="F4986" s="644">
        <f t="shared" si="160"/>
        <v>1.208</v>
      </c>
      <c r="G4986" s="748" t="s">
        <v>280</v>
      </c>
      <c r="H4986" s="1337">
        <v>0.36</v>
      </c>
      <c r="I4986" s="338"/>
    </row>
    <row r="4987" spans="2:9">
      <c r="B4987" s="651" t="s">
        <v>63</v>
      </c>
      <c r="C4987" s="1356">
        <v>4024</v>
      </c>
      <c r="D4987" s="747" t="str">
        <f t="shared" si="159"/>
        <v>MN4024</v>
      </c>
      <c r="E4987" s="1336">
        <v>1.0589999999999999</v>
      </c>
      <c r="F4987" s="644">
        <f t="shared" si="160"/>
        <v>1.0529999999999999</v>
      </c>
      <c r="G4987" s="748" t="s">
        <v>280</v>
      </c>
      <c r="H4987" s="1337">
        <v>0.36</v>
      </c>
      <c r="I4987" s="338"/>
    </row>
    <row r="4988" spans="2:9">
      <c r="B4988" s="651" t="s">
        <v>63</v>
      </c>
      <c r="C4988" s="1356">
        <v>4034</v>
      </c>
      <c r="D4988" s="747" t="str">
        <f t="shared" si="159"/>
        <v>MN4034</v>
      </c>
      <c r="E4988" s="1336">
        <v>1.0509999999999999</v>
      </c>
      <c r="F4988" s="644">
        <f t="shared" si="160"/>
        <v>1.046</v>
      </c>
      <c r="G4988" s="748" t="s">
        <v>280</v>
      </c>
      <c r="H4988" s="1337">
        <v>0.57999999999999996</v>
      </c>
      <c r="I4988" s="338"/>
    </row>
    <row r="4989" spans="2:9">
      <c r="B4989" s="651" t="s">
        <v>63</v>
      </c>
      <c r="C4989" s="1356">
        <v>4036</v>
      </c>
      <c r="D4989" s="747" t="str">
        <f t="shared" si="159"/>
        <v>MN4036</v>
      </c>
      <c r="E4989" s="1336">
        <v>1.208</v>
      </c>
      <c r="F4989" s="644">
        <f t="shared" si="160"/>
        <v>1.1870000000000001</v>
      </c>
      <c r="G4989" s="748" t="s">
        <v>280</v>
      </c>
      <c r="H4989" s="1337">
        <v>0.38</v>
      </c>
      <c r="I4989" s="338"/>
    </row>
    <row r="4990" spans="2:9">
      <c r="B4990" s="651" t="s">
        <v>63</v>
      </c>
      <c r="C4990" s="1356">
        <v>4038</v>
      </c>
      <c r="D4990" s="747" t="str">
        <f t="shared" si="159"/>
        <v>MN4038</v>
      </c>
      <c r="E4990" s="1336">
        <v>1.0129999999999999</v>
      </c>
      <c r="F4990" s="644">
        <f t="shared" si="160"/>
        <v>1.012</v>
      </c>
      <c r="G4990" s="748" t="s">
        <v>280</v>
      </c>
      <c r="H4990" s="1337">
        <v>0.42</v>
      </c>
      <c r="I4990" s="338"/>
    </row>
    <row r="4991" spans="2:9">
      <c r="B4991" s="651" t="s">
        <v>63</v>
      </c>
      <c r="C4991" s="1356">
        <v>4062</v>
      </c>
      <c r="D4991" s="747" t="str">
        <f t="shared" si="159"/>
        <v>MN4062</v>
      </c>
      <c r="E4991" s="1336">
        <v>0.96299999999999997</v>
      </c>
      <c r="F4991" s="644">
        <f t="shared" si="160"/>
        <v>0.96699999999999997</v>
      </c>
      <c r="G4991" s="748" t="s">
        <v>280</v>
      </c>
      <c r="H4991" s="1337">
        <v>0.41</v>
      </c>
      <c r="I4991" s="338"/>
    </row>
    <row r="4992" spans="2:9">
      <c r="B4992" s="651" t="s">
        <v>63</v>
      </c>
      <c r="C4992" s="1356">
        <v>4112</v>
      </c>
      <c r="D4992" s="747" t="str">
        <f t="shared" si="159"/>
        <v>MN4112</v>
      </c>
      <c r="E4992" s="1336">
        <v>0.85299999999999998</v>
      </c>
      <c r="F4992" s="644">
        <f t="shared" si="160"/>
        <v>0.86799999999999999</v>
      </c>
      <c r="G4992" s="748" t="s">
        <v>280</v>
      </c>
      <c r="H4992" s="1337">
        <v>0.28999999999999998</v>
      </c>
      <c r="I4992" s="338"/>
    </row>
    <row r="4993" spans="2:9">
      <c r="B4993" s="651" t="s">
        <v>63</v>
      </c>
      <c r="C4993" s="1356">
        <v>4114</v>
      </c>
      <c r="D4993" s="747" t="str">
        <f t="shared" si="159"/>
        <v>MN4114</v>
      </c>
      <c r="E4993" s="1336">
        <v>0.98399999999999999</v>
      </c>
      <c r="F4993" s="644">
        <f t="shared" si="160"/>
        <v>0.98599999999999999</v>
      </c>
      <c r="G4993" s="748" t="s">
        <v>280</v>
      </c>
      <c r="H4993" s="1337">
        <v>0.34</v>
      </c>
      <c r="I4993" s="338"/>
    </row>
    <row r="4994" spans="2:9">
      <c r="B4994" s="651" t="s">
        <v>63</v>
      </c>
      <c r="C4994" s="1356">
        <v>4130</v>
      </c>
      <c r="D4994" s="747" t="str">
        <f t="shared" si="159"/>
        <v>MN4130</v>
      </c>
      <c r="E4994" s="1336">
        <v>1.0029999999999999</v>
      </c>
      <c r="F4994" s="644">
        <f t="shared" si="160"/>
        <v>1.0029999999999999</v>
      </c>
      <c r="G4994" s="748" t="s">
        <v>280</v>
      </c>
      <c r="H4994" s="1337">
        <v>0.36</v>
      </c>
      <c r="I4994" s="338"/>
    </row>
    <row r="4995" spans="2:9">
      <c r="B4995" s="651" t="s">
        <v>63</v>
      </c>
      <c r="C4995" s="1356">
        <v>4131</v>
      </c>
      <c r="D4995" s="747" t="str">
        <f t="shared" si="159"/>
        <v>MN4131</v>
      </c>
      <c r="E4995" s="1336">
        <v>0.89100000000000001</v>
      </c>
      <c r="F4995" s="644">
        <f t="shared" si="160"/>
        <v>0.90200000000000002</v>
      </c>
      <c r="G4995" s="748" t="s">
        <v>280</v>
      </c>
      <c r="H4995" s="1337">
        <v>0.23</v>
      </c>
      <c r="I4995" s="338"/>
    </row>
    <row r="4996" spans="2:9">
      <c r="B4996" s="651" t="s">
        <v>63</v>
      </c>
      <c r="C4996" s="1356">
        <v>4133</v>
      </c>
      <c r="D4996" s="747" t="str">
        <f t="shared" si="159"/>
        <v>MN4133</v>
      </c>
      <c r="E4996" s="1336">
        <v>1.0069999999999999</v>
      </c>
      <c r="F4996" s="644">
        <f t="shared" si="160"/>
        <v>1.006</v>
      </c>
      <c r="G4996" s="748" t="s">
        <v>280</v>
      </c>
      <c r="H4996" s="1337">
        <v>0.44</v>
      </c>
      <c r="I4996" s="338"/>
    </row>
    <row r="4997" spans="2:9">
      <c r="B4997" s="651" t="s">
        <v>63</v>
      </c>
      <c r="C4997" s="1356">
        <v>4150</v>
      </c>
      <c r="D4997" s="747" t="str">
        <f t="shared" si="159"/>
        <v>MN4150</v>
      </c>
      <c r="E4997" s="1336">
        <v>0.98299999999999998</v>
      </c>
      <c r="F4997" s="644">
        <f t="shared" si="160"/>
        <v>0.98499999999999999</v>
      </c>
      <c r="G4997" s="748" t="s">
        <v>280</v>
      </c>
      <c r="H4997" s="1337">
        <v>0.28999999999999998</v>
      </c>
      <c r="I4997" s="338"/>
    </row>
    <row r="4998" spans="2:9">
      <c r="B4998" s="651" t="s">
        <v>63</v>
      </c>
      <c r="C4998" s="1356">
        <v>4206</v>
      </c>
      <c r="D4998" s="747" t="str">
        <f t="shared" si="159"/>
        <v>MN4206</v>
      </c>
      <c r="E4998" s="1336">
        <v>1.173</v>
      </c>
      <c r="F4998" s="644">
        <f t="shared" si="160"/>
        <v>1.1559999999999999</v>
      </c>
      <c r="G4998" s="748" t="s">
        <v>280</v>
      </c>
      <c r="H4998" s="1337">
        <v>0.69</v>
      </c>
      <c r="I4998" s="338"/>
    </row>
    <row r="4999" spans="2:9">
      <c r="B4999" s="651" t="s">
        <v>63</v>
      </c>
      <c r="C4999" s="1356">
        <v>4207</v>
      </c>
      <c r="D4999" s="747" t="str">
        <f t="shared" si="159"/>
        <v>MN4207</v>
      </c>
      <c r="E4999" s="1336">
        <v>1.048</v>
      </c>
      <c r="F4999" s="644">
        <f t="shared" si="160"/>
        <v>1.0429999999999999</v>
      </c>
      <c r="G4999" s="748" t="s">
        <v>280</v>
      </c>
      <c r="H4999" s="1337">
        <v>0.36</v>
      </c>
      <c r="I4999" s="338"/>
    </row>
    <row r="5000" spans="2:9">
      <c r="B5000" s="651" t="s">
        <v>63</v>
      </c>
      <c r="C5000" s="1356">
        <v>4239</v>
      </c>
      <c r="D5000" s="747" t="str">
        <f t="shared" si="159"/>
        <v>MN4239</v>
      </c>
      <c r="E5000" s="1336">
        <v>1.351</v>
      </c>
      <c r="F5000" s="644">
        <f t="shared" si="160"/>
        <v>1.3160000000000001</v>
      </c>
      <c r="G5000" s="748" t="s">
        <v>280</v>
      </c>
      <c r="H5000" s="1337">
        <v>0.27</v>
      </c>
      <c r="I5000" s="338"/>
    </row>
    <row r="5001" spans="2:9">
      <c r="B5001" s="651" t="s">
        <v>63</v>
      </c>
      <c r="C5001" s="1356">
        <v>4240</v>
      </c>
      <c r="D5001" s="747" t="str">
        <f t="shared" si="159"/>
        <v>MN4240</v>
      </c>
      <c r="E5001" s="1336">
        <v>1.048</v>
      </c>
      <c r="F5001" s="644">
        <f t="shared" si="160"/>
        <v>1.0429999999999999</v>
      </c>
      <c r="G5001" s="748" t="s">
        <v>280</v>
      </c>
      <c r="H5001" s="1337">
        <v>0.42</v>
      </c>
      <c r="I5001" s="338"/>
    </row>
    <row r="5002" spans="2:9">
      <c r="B5002" s="651" t="s">
        <v>63</v>
      </c>
      <c r="C5002" s="1356">
        <v>4243</v>
      </c>
      <c r="D5002" s="747" t="str">
        <f t="shared" si="159"/>
        <v>MN4243</v>
      </c>
      <c r="E5002" s="1336">
        <v>0.88800000000000001</v>
      </c>
      <c r="F5002" s="644">
        <f t="shared" si="160"/>
        <v>0.89900000000000002</v>
      </c>
      <c r="G5002" s="748" t="s">
        <v>280</v>
      </c>
      <c r="H5002" s="1337">
        <v>0.37</v>
      </c>
      <c r="I5002" s="338"/>
    </row>
    <row r="5003" spans="2:9">
      <c r="B5003" s="651" t="s">
        <v>63</v>
      </c>
      <c r="C5003" s="1356">
        <v>4244</v>
      </c>
      <c r="D5003" s="747" t="str">
        <f t="shared" ref="D5003:D5066" si="161">B5003&amp;TEXT(C5003,"0000")</f>
        <v>MN4244</v>
      </c>
      <c r="E5003" s="1336">
        <v>0.96799999999999997</v>
      </c>
      <c r="F5003" s="644">
        <f t="shared" ref="F5003:F5066" si="162">IF(E5003="NA","NA",ROUND((E5003-1)*0.9+1,3))</f>
        <v>0.97099999999999997</v>
      </c>
      <c r="G5003" s="748" t="s">
        <v>280</v>
      </c>
      <c r="H5003" s="1337">
        <v>0.39</v>
      </c>
      <c r="I5003" s="338"/>
    </row>
    <row r="5004" spans="2:9">
      <c r="B5004" s="651" t="s">
        <v>63</v>
      </c>
      <c r="C5004" s="1356">
        <v>4250</v>
      </c>
      <c r="D5004" s="747" t="str">
        <f t="shared" si="161"/>
        <v>MN4250</v>
      </c>
      <c r="E5004" s="1336">
        <v>1.159</v>
      </c>
      <c r="F5004" s="644">
        <f t="shared" si="162"/>
        <v>1.143</v>
      </c>
      <c r="G5004" s="748" t="s">
        <v>280</v>
      </c>
      <c r="H5004" s="1337">
        <v>0.16</v>
      </c>
      <c r="I5004" s="338"/>
    </row>
    <row r="5005" spans="2:9">
      <c r="B5005" s="651" t="s">
        <v>63</v>
      </c>
      <c r="C5005" s="1356">
        <v>4251</v>
      </c>
      <c r="D5005" s="747" t="str">
        <f t="shared" si="161"/>
        <v>MN4251</v>
      </c>
      <c r="E5005" s="1336">
        <v>1.0880000000000001</v>
      </c>
      <c r="F5005" s="644">
        <f t="shared" si="162"/>
        <v>1.079</v>
      </c>
      <c r="G5005" s="748" t="s">
        <v>280</v>
      </c>
      <c r="H5005" s="1337">
        <v>0.54</v>
      </c>
      <c r="I5005" s="338"/>
    </row>
    <row r="5006" spans="2:9">
      <c r="B5006" s="651" t="s">
        <v>63</v>
      </c>
      <c r="C5006" s="1356">
        <v>4263</v>
      </c>
      <c r="D5006" s="747" t="str">
        <f t="shared" si="161"/>
        <v>MN4263</v>
      </c>
      <c r="E5006" s="1336">
        <v>1.0069999999999999</v>
      </c>
      <c r="F5006" s="644">
        <f t="shared" si="162"/>
        <v>1.006</v>
      </c>
      <c r="G5006" s="748" t="s">
        <v>280</v>
      </c>
      <c r="H5006" s="1337">
        <v>0.84</v>
      </c>
      <c r="I5006" s="338"/>
    </row>
    <row r="5007" spans="2:9">
      <c r="B5007" s="651" t="s">
        <v>63</v>
      </c>
      <c r="C5007" s="1356">
        <v>4273</v>
      </c>
      <c r="D5007" s="747" t="str">
        <f t="shared" si="161"/>
        <v>MN4273</v>
      </c>
      <c r="E5007" s="1336">
        <v>0.97899999999999998</v>
      </c>
      <c r="F5007" s="644">
        <f t="shared" si="162"/>
        <v>0.98099999999999998</v>
      </c>
      <c r="G5007" s="748" t="s">
        <v>280</v>
      </c>
      <c r="H5007" s="1337">
        <v>0.43</v>
      </c>
      <c r="I5007" s="338"/>
    </row>
    <row r="5008" spans="2:9">
      <c r="B5008" s="651" t="s">
        <v>63</v>
      </c>
      <c r="C5008" s="1356">
        <v>4279</v>
      </c>
      <c r="D5008" s="747" t="str">
        <f t="shared" si="161"/>
        <v>MN4279</v>
      </c>
      <c r="E5008" s="1336">
        <v>1.127</v>
      </c>
      <c r="F5008" s="644">
        <f t="shared" si="162"/>
        <v>1.1140000000000001</v>
      </c>
      <c r="G5008" s="748" t="s">
        <v>280</v>
      </c>
      <c r="H5008" s="1337">
        <v>0.39</v>
      </c>
      <c r="I5008" s="338"/>
    </row>
    <row r="5009" spans="2:9">
      <c r="B5009" s="651" t="s">
        <v>63</v>
      </c>
      <c r="C5009" s="1356">
        <v>4283</v>
      </c>
      <c r="D5009" s="747" t="str">
        <f t="shared" si="161"/>
        <v>MN4283</v>
      </c>
      <c r="E5009" s="1336">
        <v>1.159</v>
      </c>
      <c r="F5009" s="644">
        <f t="shared" si="162"/>
        <v>1.143</v>
      </c>
      <c r="G5009" s="748" t="s">
        <v>280</v>
      </c>
      <c r="H5009" s="1337">
        <v>0.33</v>
      </c>
      <c r="I5009" s="338"/>
    </row>
    <row r="5010" spans="2:9">
      <c r="B5010" s="651" t="s">
        <v>63</v>
      </c>
      <c r="C5010" s="1356">
        <v>4299</v>
      </c>
      <c r="D5010" s="747" t="str">
        <f t="shared" si="161"/>
        <v>MN4299</v>
      </c>
      <c r="E5010" s="1336">
        <v>0.90500000000000003</v>
      </c>
      <c r="F5010" s="644">
        <f t="shared" si="162"/>
        <v>0.91500000000000004</v>
      </c>
      <c r="G5010" s="748" t="s">
        <v>280</v>
      </c>
      <c r="H5010" s="1337">
        <v>0.44</v>
      </c>
      <c r="I5010" s="338"/>
    </row>
    <row r="5011" spans="2:9">
      <c r="B5011" s="651" t="s">
        <v>63</v>
      </c>
      <c r="C5011" s="1356">
        <v>4304</v>
      </c>
      <c r="D5011" s="747" t="str">
        <f t="shared" si="161"/>
        <v>MN4304</v>
      </c>
      <c r="E5011" s="1336">
        <v>0.96199999999999997</v>
      </c>
      <c r="F5011" s="644">
        <f t="shared" si="162"/>
        <v>0.96599999999999997</v>
      </c>
      <c r="G5011" s="748" t="s">
        <v>280</v>
      </c>
      <c r="H5011" s="1337">
        <v>0.81</v>
      </c>
      <c r="I5011" s="338"/>
    </row>
    <row r="5012" spans="2:9">
      <c r="B5012" s="651" t="s">
        <v>63</v>
      </c>
      <c r="C5012" s="1356">
        <v>4307</v>
      </c>
      <c r="D5012" s="747" t="str">
        <f t="shared" si="161"/>
        <v>MN4307</v>
      </c>
      <c r="E5012" s="1336">
        <v>0.88600000000000001</v>
      </c>
      <c r="F5012" s="644">
        <f t="shared" si="162"/>
        <v>0.89700000000000002</v>
      </c>
      <c r="G5012" s="748" t="s">
        <v>280</v>
      </c>
      <c r="H5012" s="1337">
        <v>0.41</v>
      </c>
      <c r="I5012" s="338"/>
    </row>
    <row r="5013" spans="2:9">
      <c r="B5013" s="651" t="s">
        <v>63</v>
      </c>
      <c r="C5013" s="1356">
        <v>4314</v>
      </c>
      <c r="D5013" s="747" t="str">
        <f t="shared" si="161"/>
        <v>MN4314</v>
      </c>
      <c r="E5013" s="1336">
        <v>0.77400000000000002</v>
      </c>
      <c r="F5013" s="644">
        <f t="shared" si="162"/>
        <v>0.79700000000000004</v>
      </c>
      <c r="G5013" s="748" t="s">
        <v>280</v>
      </c>
      <c r="H5013" s="1337">
        <v>0.82</v>
      </c>
      <c r="I5013" s="338"/>
    </row>
    <row r="5014" spans="2:9">
      <c r="B5014" s="651" t="s">
        <v>63</v>
      </c>
      <c r="C5014" s="1356">
        <v>4351</v>
      </c>
      <c r="D5014" s="747" t="str">
        <f t="shared" si="161"/>
        <v>MN4351</v>
      </c>
      <c r="E5014" s="1336">
        <v>1.1200000000000001</v>
      </c>
      <c r="F5014" s="644">
        <f t="shared" si="162"/>
        <v>1.1080000000000001</v>
      </c>
      <c r="G5014" s="748" t="s">
        <v>280</v>
      </c>
      <c r="H5014" s="1337">
        <v>0.36</v>
      </c>
      <c r="I5014" s="338"/>
    </row>
    <row r="5015" spans="2:9">
      <c r="B5015" s="651" t="s">
        <v>63</v>
      </c>
      <c r="C5015" s="1356">
        <v>4352</v>
      </c>
      <c r="D5015" s="747" t="str">
        <f t="shared" si="161"/>
        <v>MN4352</v>
      </c>
      <c r="E5015" s="1336">
        <v>1.675</v>
      </c>
      <c r="F5015" s="644">
        <f t="shared" si="162"/>
        <v>1.6080000000000001</v>
      </c>
      <c r="G5015" s="748" t="s">
        <v>280</v>
      </c>
      <c r="H5015" s="1337">
        <v>0.39</v>
      </c>
      <c r="I5015" s="338"/>
    </row>
    <row r="5016" spans="2:9">
      <c r="B5016" s="651" t="s">
        <v>63</v>
      </c>
      <c r="C5016" s="1356">
        <v>4361</v>
      </c>
      <c r="D5016" s="747" t="str">
        <f t="shared" si="161"/>
        <v>MN4361</v>
      </c>
      <c r="E5016" s="1336">
        <v>0.79200000000000004</v>
      </c>
      <c r="F5016" s="644">
        <f t="shared" si="162"/>
        <v>0.81299999999999994</v>
      </c>
      <c r="G5016" s="748" t="s">
        <v>280</v>
      </c>
      <c r="H5016" s="1337">
        <v>0.45</v>
      </c>
      <c r="I5016" s="338"/>
    </row>
    <row r="5017" spans="2:9">
      <c r="B5017" s="651" t="s">
        <v>63</v>
      </c>
      <c r="C5017" s="1356">
        <v>4410</v>
      </c>
      <c r="D5017" s="747" t="str">
        <f t="shared" si="161"/>
        <v>MN4410</v>
      </c>
      <c r="E5017" s="1336">
        <v>1.5129999999999999</v>
      </c>
      <c r="F5017" s="644">
        <f t="shared" si="162"/>
        <v>1.462</v>
      </c>
      <c r="G5017" s="748" t="s">
        <v>280</v>
      </c>
      <c r="H5017" s="1337">
        <v>0.49</v>
      </c>
      <c r="I5017" s="338"/>
    </row>
    <row r="5018" spans="2:9">
      <c r="B5018" s="651" t="s">
        <v>63</v>
      </c>
      <c r="C5018" s="1356">
        <v>4420</v>
      </c>
      <c r="D5018" s="747" t="str">
        <f t="shared" si="161"/>
        <v>MN4420</v>
      </c>
      <c r="E5018" s="1336">
        <v>1.032</v>
      </c>
      <c r="F5018" s="644">
        <f t="shared" si="162"/>
        <v>1.0289999999999999</v>
      </c>
      <c r="G5018" s="748" t="s">
        <v>280</v>
      </c>
      <c r="H5018" s="1337">
        <v>0.41</v>
      </c>
      <c r="I5018" s="338"/>
    </row>
    <row r="5019" spans="2:9">
      <c r="B5019" s="651" t="s">
        <v>63</v>
      </c>
      <c r="C5019" s="1356">
        <v>4432</v>
      </c>
      <c r="D5019" s="747" t="str">
        <f t="shared" si="161"/>
        <v>MN4432</v>
      </c>
      <c r="E5019" s="1336">
        <v>0.72099999999999997</v>
      </c>
      <c r="F5019" s="644">
        <f t="shared" si="162"/>
        <v>0.749</v>
      </c>
      <c r="G5019" s="748" t="s">
        <v>280</v>
      </c>
      <c r="H5019" s="1337">
        <v>0.31</v>
      </c>
      <c r="I5019" s="338"/>
    </row>
    <row r="5020" spans="2:9">
      <c r="B5020" s="651" t="s">
        <v>63</v>
      </c>
      <c r="C5020" s="1356">
        <v>4452</v>
      </c>
      <c r="D5020" s="747" t="str">
        <f t="shared" si="161"/>
        <v>MN4452</v>
      </c>
      <c r="E5020" s="1336">
        <v>0.81399999999999995</v>
      </c>
      <c r="F5020" s="644">
        <f t="shared" si="162"/>
        <v>0.83299999999999996</v>
      </c>
      <c r="G5020" s="748" t="s">
        <v>280</v>
      </c>
      <c r="H5020" s="1337">
        <v>0.44</v>
      </c>
      <c r="I5020" s="338"/>
    </row>
    <row r="5021" spans="2:9">
      <c r="B5021" s="651" t="s">
        <v>63</v>
      </c>
      <c r="C5021" s="1356">
        <v>4459</v>
      </c>
      <c r="D5021" s="747" t="str">
        <f t="shared" si="161"/>
        <v>MN4459</v>
      </c>
      <c r="E5021" s="1336">
        <v>1.127</v>
      </c>
      <c r="F5021" s="644">
        <f t="shared" si="162"/>
        <v>1.1140000000000001</v>
      </c>
      <c r="G5021" s="748" t="s">
        <v>280</v>
      </c>
      <c r="H5021" s="1337">
        <v>0.38</v>
      </c>
      <c r="I5021" s="338"/>
    </row>
    <row r="5022" spans="2:9">
      <c r="B5022" s="651" t="s">
        <v>63</v>
      </c>
      <c r="C5022" s="1356">
        <v>4470</v>
      </c>
      <c r="D5022" s="747" t="str">
        <f t="shared" si="161"/>
        <v>MN4470</v>
      </c>
      <c r="E5022" s="1336">
        <v>1.159</v>
      </c>
      <c r="F5022" s="644">
        <f t="shared" si="162"/>
        <v>1.143</v>
      </c>
      <c r="G5022" s="748" t="s">
        <v>280</v>
      </c>
      <c r="H5022" s="1337">
        <v>0.35</v>
      </c>
      <c r="I5022" s="338"/>
    </row>
    <row r="5023" spans="2:9">
      <c r="B5023" s="651" t="s">
        <v>63</v>
      </c>
      <c r="C5023" s="1356">
        <v>4484</v>
      </c>
      <c r="D5023" s="747" t="str">
        <f t="shared" si="161"/>
        <v>MN4484</v>
      </c>
      <c r="E5023" s="1336">
        <v>0.83899999999999997</v>
      </c>
      <c r="F5023" s="644">
        <f t="shared" si="162"/>
        <v>0.85499999999999998</v>
      </c>
      <c r="G5023" s="748" t="s">
        <v>280</v>
      </c>
      <c r="H5023" s="1337">
        <v>0.5</v>
      </c>
      <c r="I5023" s="338"/>
    </row>
    <row r="5024" spans="2:9">
      <c r="B5024" s="651" t="s">
        <v>63</v>
      </c>
      <c r="C5024" s="1356">
        <v>4493</v>
      </c>
      <c r="D5024" s="747" t="str">
        <f t="shared" si="161"/>
        <v>MN4493</v>
      </c>
      <c r="E5024" s="1336">
        <v>0.99399999999999999</v>
      </c>
      <c r="F5024" s="644">
        <f t="shared" si="162"/>
        <v>0.995</v>
      </c>
      <c r="G5024" s="748" t="s">
        <v>280</v>
      </c>
      <c r="H5024" s="1337">
        <v>0.34</v>
      </c>
      <c r="I5024" s="338"/>
    </row>
    <row r="5025" spans="2:9">
      <c r="B5025" s="651" t="s">
        <v>63</v>
      </c>
      <c r="C5025" s="1356">
        <v>4511</v>
      </c>
      <c r="D5025" s="747" t="str">
        <f t="shared" si="161"/>
        <v>MN4511</v>
      </c>
      <c r="E5025" s="1336">
        <v>0.96799999999999997</v>
      </c>
      <c r="F5025" s="644">
        <f t="shared" si="162"/>
        <v>0.97099999999999997</v>
      </c>
      <c r="G5025" s="748" t="s">
        <v>280</v>
      </c>
      <c r="H5025" s="1337">
        <v>0.05</v>
      </c>
      <c r="I5025" s="338"/>
    </row>
    <row r="5026" spans="2:9">
      <c r="B5026" s="651" t="s">
        <v>63</v>
      </c>
      <c r="C5026" s="1356">
        <v>4557</v>
      </c>
      <c r="D5026" s="747" t="str">
        <f t="shared" si="161"/>
        <v>MN4557</v>
      </c>
      <c r="E5026" s="1336">
        <v>0.97599999999999998</v>
      </c>
      <c r="F5026" s="644">
        <f t="shared" si="162"/>
        <v>0.97799999999999998</v>
      </c>
      <c r="G5026" s="748" t="s">
        <v>280</v>
      </c>
      <c r="H5026" s="1337">
        <v>0.37</v>
      </c>
      <c r="I5026" s="338"/>
    </row>
    <row r="5027" spans="2:9">
      <c r="B5027" s="651" t="s">
        <v>63</v>
      </c>
      <c r="C5027" s="1356">
        <v>4558</v>
      </c>
      <c r="D5027" s="747" t="str">
        <f t="shared" si="161"/>
        <v>MN4558</v>
      </c>
      <c r="E5027" s="1336">
        <v>1.0169999999999999</v>
      </c>
      <c r="F5027" s="644">
        <f t="shared" si="162"/>
        <v>1.0149999999999999</v>
      </c>
      <c r="G5027" s="748" t="s">
        <v>280</v>
      </c>
      <c r="H5027" s="1337">
        <v>0.37</v>
      </c>
      <c r="I5027" s="338"/>
    </row>
    <row r="5028" spans="2:9">
      <c r="B5028" s="651" t="s">
        <v>63</v>
      </c>
      <c r="C5028" s="1356">
        <v>4568</v>
      </c>
      <c r="D5028" s="747" t="str">
        <f t="shared" si="161"/>
        <v>MN4568</v>
      </c>
      <c r="E5028" s="1336">
        <v>0.998</v>
      </c>
      <c r="F5028" s="644">
        <f t="shared" si="162"/>
        <v>0.998</v>
      </c>
      <c r="G5028" s="748" t="s">
        <v>280</v>
      </c>
      <c r="H5028" s="1337">
        <v>0.37</v>
      </c>
      <c r="I5028" s="338"/>
    </row>
    <row r="5029" spans="2:9">
      <c r="B5029" s="651" t="s">
        <v>63</v>
      </c>
      <c r="C5029" s="1356">
        <v>4581</v>
      </c>
      <c r="D5029" s="747" t="str">
        <f t="shared" si="161"/>
        <v>MN4581</v>
      </c>
      <c r="E5029" s="1336">
        <v>1.014</v>
      </c>
      <c r="F5029" s="644">
        <f t="shared" si="162"/>
        <v>1.0129999999999999</v>
      </c>
      <c r="G5029" s="748" t="s">
        <v>280</v>
      </c>
      <c r="H5029" s="1337">
        <v>0.39</v>
      </c>
      <c r="I5029" s="338"/>
    </row>
    <row r="5030" spans="2:9">
      <c r="B5030" s="651" t="s">
        <v>63</v>
      </c>
      <c r="C5030" s="1356">
        <v>4583</v>
      </c>
      <c r="D5030" s="747" t="str">
        <f t="shared" si="161"/>
        <v>MN4583</v>
      </c>
      <c r="E5030" s="1336">
        <v>1.871</v>
      </c>
      <c r="F5030" s="644">
        <f t="shared" si="162"/>
        <v>1.784</v>
      </c>
      <c r="G5030" s="748" t="s">
        <v>280</v>
      </c>
      <c r="H5030" s="1337">
        <v>0.44</v>
      </c>
      <c r="I5030" s="338"/>
    </row>
    <row r="5031" spans="2:9">
      <c r="B5031" s="651" t="s">
        <v>63</v>
      </c>
      <c r="C5031" s="1356">
        <v>4611</v>
      </c>
      <c r="D5031" s="747" t="str">
        <f t="shared" si="161"/>
        <v>MN4611</v>
      </c>
      <c r="E5031" s="1336">
        <v>0.84199999999999997</v>
      </c>
      <c r="F5031" s="644">
        <f t="shared" si="162"/>
        <v>0.85799999999999998</v>
      </c>
      <c r="G5031" s="748" t="s">
        <v>280</v>
      </c>
      <c r="H5031" s="1337">
        <v>0.3</v>
      </c>
      <c r="I5031" s="338"/>
    </row>
    <row r="5032" spans="2:9">
      <c r="B5032" s="651" t="s">
        <v>63</v>
      </c>
      <c r="C5032" s="1356">
        <v>4635</v>
      </c>
      <c r="D5032" s="747" t="str">
        <f t="shared" si="161"/>
        <v>MN4635</v>
      </c>
      <c r="E5032" s="1336">
        <v>1.0329999999999999</v>
      </c>
      <c r="F5032" s="644">
        <f t="shared" si="162"/>
        <v>1.03</v>
      </c>
      <c r="G5032" s="748" t="s">
        <v>280</v>
      </c>
      <c r="H5032" s="1337">
        <v>0.36</v>
      </c>
      <c r="I5032" s="338"/>
    </row>
    <row r="5033" spans="2:9">
      <c r="B5033" s="651" t="s">
        <v>63</v>
      </c>
      <c r="C5033" s="1356">
        <v>4653</v>
      </c>
      <c r="D5033" s="747" t="str">
        <f t="shared" si="161"/>
        <v>MN4653</v>
      </c>
      <c r="E5033" s="1336">
        <v>0.99299999999999999</v>
      </c>
      <c r="F5033" s="644">
        <f t="shared" si="162"/>
        <v>0.99399999999999999</v>
      </c>
      <c r="G5033" s="748" t="s">
        <v>280</v>
      </c>
      <c r="H5033" s="1337">
        <v>0.31</v>
      </c>
      <c r="I5033" s="338"/>
    </row>
    <row r="5034" spans="2:9">
      <c r="B5034" s="651" t="s">
        <v>63</v>
      </c>
      <c r="C5034" s="1356">
        <v>4665</v>
      </c>
      <c r="D5034" s="747" t="str">
        <f t="shared" si="161"/>
        <v>MN4665</v>
      </c>
      <c r="E5034" s="1336">
        <v>1.0609999999999999</v>
      </c>
      <c r="F5034" s="644">
        <f t="shared" si="162"/>
        <v>1.0549999999999999</v>
      </c>
      <c r="G5034" s="748" t="s">
        <v>280</v>
      </c>
      <c r="H5034" s="1337">
        <v>0.59</v>
      </c>
      <c r="I5034" s="338"/>
    </row>
    <row r="5035" spans="2:9">
      <c r="B5035" s="651" t="s">
        <v>63</v>
      </c>
      <c r="C5035" s="1356">
        <v>4683</v>
      </c>
      <c r="D5035" s="747" t="str">
        <f t="shared" si="161"/>
        <v>MN4683</v>
      </c>
      <c r="E5035" s="1336">
        <v>0.97199999999999998</v>
      </c>
      <c r="F5035" s="644">
        <f t="shared" si="162"/>
        <v>0.97499999999999998</v>
      </c>
      <c r="G5035" s="748" t="s">
        <v>280</v>
      </c>
      <c r="H5035" s="1337">
        <v>0.61</v>
      </c>
      <c r="I5035" s="338"/>
    </row>
    <row r="5036" spans="2:9">
      <c r="B5036" s="651" t="s">
        <v>63</v>
      </c>
      <c r="C5036" s="1356">
        <v>4686</v>
      </c>
      <c r="D5036" s="747" t="str">
        <f t="shared" si="161"/>
        <v>MN4686</v>
      </c>
      <c r="E5036" s="1336">
        <v>0.94099999999999995</v>
      </c>
      <c r="F5036" s="644">
        <f t="shared" si="162"/>
        <v>0.94699999999999995</v>
      </c>
      <c r="G5036" s="748" t="s">
        <v>280</v>
      </c>
      <c r="H5036" s="1337">
        <v>0.38</v>
      </c>
      <c r="I5036" s="338"/>
    </row>
    <row r="5037" spans="2:9">
      <c r="B5037" s="651" t="s">
        <v>63</v>
      </c>
      <c r="C5037" s="1356">
        <v>4692</v>
      </c>
      <c r="D5037" s="747" t="str">
        <f t="shared" si="161"/>
        <v>MN4692</v>
      </c>
      <c r="E5037" s="1336">
        <v>2.0350000000000001</v>
      </c>
      <c r="F5037" s="644">
        <f t="shared" si="162"/>
        <v>1.9319999999999999</v>
      </c>
      <c r="G5037" s="748" t="s">
        <v>280</v>
      </c>
      <c r="H5037" s="1337">
        <v>0.31</v>
      </c>
      <c r="I5037" s="338"/>
    </row>
    <row r="5038" spans="2:9">
      <c r="B5038" s="651" t="s">
        <v>63</v>
      </c>
      <c r="C5038" s="1356">
        <v>4693</v>
      </c>
      <c r="D5038" s="747" t="str">
        <f t="shared" si="161"/>
        <v>MN4693</v>
      </c>
      <c r="E5038" s="1336">
        <v>1.0629999999999999</v>
      </c>
      <c r="F5038" s="644">
        <f t="shared" si="162"/>
        <v>1.0569999999999999</v>
      </c>
      <c r="G5038" s="748" t="s">
        <v>280</v>
      </c>
      <c r="H5038" s="1337">
        <v>0.28000000000000003</v>
      </c>
      <c r="I5038" s="338"/>
    </row>
    <row r="5039" spans="2:9">
      <c r="B5039" s="651" t="s">
        <v>63</v>
      </c>
      <c r="C5039" s="1356">
        <v>4703</v>
      </c>
      <c r="D5039" s="747" t="str">
        <f t="shared" si="161"/>
        <v>MN4703</v>
      </c>
      <c r="E5039" s="1336">
        <v>1.052</v>
      </c>
      <c r="F5039" s="644">
        <f t="shared" si="162"/>
        <v>1.0469999999999999</v>
      </c>
      <c r="G5039" s="748" t="s">
        <v>280</v>
      </c>
      <c r="H5039" s="1337">
        <v>0.37</v>
      </c>
      <c r="I5039" s="338"/>
    </row>
    <row r="5040" spans="2:9">
      <c r="B5040" s="651" t="s">
        <v>63</v>
      </c>
      <c r="C5040" s="1356">
        <v>4720</v>
      </c>
      <c r="D5040" s="747" t="str">
        <f t="shared" si="161"/>
        <v>MN4720</v>
      </c>
      <c r="E5040" s="1336">
        <v>1.0389999999999999</v>
      </c>
      <c r="F5040" s="644">
        <f t="shared" si="162"/>
        <v>1.0349999999999999</v>
      </c>
      <c r="G5040" s="748" t="s">
        <v>280</v>
      </c>
      <c r="H5040" s="1337">
        <v>0.35</v>
      </c>
      <c r="I5040" s="338"/>
    </row>
    <row r="5041" spans="2:9">
      <c r="B5041" s="651" t="s">
        <v>63</v>
      </c>
      <c r="C5041" s="1356">
        <v>4740</v>
      </c>
      <c r="D5041" s="747" t="str">
        <f t="shared" si="161"/>
        <v>MN4740</v>
      </c>
      <c r="E5041" s="1336">
        <v>1.1319999999999999</v>
      </c>
      <c r="F5041" s="644">
        <f t="shared" si="162"/>
        <v>1.119</v>
      </c>
      <c r="G5041" s="748" t="s">
        <v>280</v>
      </c>
      <c r="H5041" s="1337">
        <v>0.16</v>
      </c>
      <c r="I5041" s="338"/>
    </row>
    <row r="5042" spans="2:9">
      <c r="B5042" s="651" t="s">
        <v>63</v>
      </c>
      <c r="C5042" s="1356">
        <v>4741</v>
      </c>
      <c r="D5042" s="747" t="str">
        <f t="shared" si="161"/>
        <v>MN4741</v>
      </c>
      <c r="E5042" s="1336">
        <v>0.84199999999999997</v>
      </c>
      <c r="F5042" s="644">
        <f t="shared" si="162"/>
        <v>0.85799999999999998</v>
      </c>
      <c r="G5042" s="748" t="s">
        <v>280</v>
      </c>
      <c r="H5042" s="1337">
        <v>0.28999999999999998</v>
      </c>
      <c r="I5042" s="338"/>
    </row>
    <row r="5043" spans="2:9">
      <c r="B5043" s="651" t="s">
        <v>63</v>
      </c>
      <c r="C5043" s="1356">
        <v>4751</v>
      </c>
      <c r="D5043" s="747" t="str">
        <f t="shared" si="161"/>
        <v>MN4751</v>
      </c>
      <c r="E5043" s="1336">
        <v>1.0589999999999999</v>
      </c>
      <c r="F5043" s="644">
        <f t="shared" si="162"/>
        <v>1.0529999999999999</v>
      </c>
      <c r="G5043" s="748" t="s">
        <v>280</v>
      </c>
      <c r="H5043" s="1337">
        <v>0.36</v>
      </c>
      <c r="I5043" s="338"/>
    </row>
    <row r="5044" spans="2:9">
      <c r="B5044" s="651" t="s">
        <v>63</v>
      </c>
      <c r="C5044" s="1356">
        <v>4771</v>
      </c>
      <c r="D5044" s="747" t="str">
        <f t="shared" si="161"/>
        <v>MN4771</v>
      </c>
      <c r="E5044" s="1336">
        <v>1.004</v>
      </c>
      <c r="F5044" s="644">
        <f t="shared" si="162"/>
        <v>1.004</v>
      </c>
      <c r="G5044" s="748" t="s">
        <v>280</v>
      </c>
      <c r="H5044" s="1337">
        <v>0.31</v>
      </c>
      <c r="I5044" s="338"/>
    </row>
    <row r="5045" spans="2:9">
      <c r="B5045" s="651" t="s">
        <v>63</v>
      </c>
      <c r="C5045" s="1356">
        <v>4777</v>
      </c>
      <c r="D5045" s="747" t="str">
        <f t="shared" si="161"/>
        <v>MN4777</v>
      </c>
      <c r="E5045" s="1336">
        <v>0.96599999999999997</v>
      </c>
      <c r="F5045" s="644">
        <f t="shared" si="162"/>
        <v>0.96899999999999997</v>
      </c>
      <c r="G5045" s="748" t="s">
        <v>280</v>
      </c>
      <c r="H5045" s="1337">
        <v>0.47</v>
      </c>
      <c r="I5045" s="338"/>
    </row>
    <row r="5046" spans="2:9">
      <c r="B5046" s="651" t="s">
        <v>63</v>
      </c>
      <c r="C5046" s="1356">
        <v>4825</v>
      </c>
      <c r="D5046" s="747" t="str">
        <f t="shared" si="161"/>
        <v>MN4825</v>
      </c>
      <c r="E5046" s="1336">
        <v>1.1719999999999999</v>
      </c>
      <c r="F5046" s="644">
        <f t="shared" si="162"/>
        <v>1.155</v>
      </c>
      <c r="G5046" s="748" t="s">
        <v>280</v>
      </c>
      <c r="H5046" s="1337">
        <v>0.28999999999999998</v>
      </c>
      <c r="I5046" s="338"/>
    </row>
    <row r="5047" spans="2:9">
      <c r="B5047" s="651" t="s">
        <v>63</v>
      </c>
      <c r="C5047" s="1356">
        <v>4828</v>
      </c>
      <c r="D5047" s="747" t="str">
        <f t="shared" si="161"/>
        <v>MN4828</v>
      </c>
      <c r="E5047" s="1336">
        <v>1.0169999999999999</v>
      </c>
      <c r="F5047" s="644">
        <f t="shared" si="162"/>
        <v>1.0149999999999999</v>
      </c>
      <c r="G5047" s="748" t="s">
        <v>280</v>
      </c>
      <c r="H5047" s="1337">
        <v>0.35</v>
      </c>
      <c r="I5047" s="338"/>
    </row>
    <row r="5048" spans="2:9">
      <c r="B5048" s="651" t="s">
        <v>63</v>
      </c>
      <c r="C5048" s="1356">
        <v>4829</v>
      </c>
      <c r="D5048" s="747" t="str">
        <f t="shared" si="161"/>
        <v>MN4829</v>
      </c>
      <c r="E5048" s="1336">
        <v>1.038</v>
      </c>
      <c r="F5048" s="644">
        <f t="shared" si="162"/>
        <v>1.034</v>
      </c>
      <c r="G5048" s="748" t="s">
        <v>280</v>
      </c>
      <c r="H5048" s="1337">
        <v>0.26</v>
      </c>
      <c r="I5048" s="338"/>
    </row>
    <row r="5049" spans="2:9">
      <c r="B5049" s="651" t="s">
        <v>63</v>
      </c>
      <c r="C5049" s="1356">
        <v>4902</v>
      </c>
      <c r="D5049" s="747" t="str">
        <f t="shared" si="161"/>
        <v>MN4902</v>
      </c>
      <c r="E5049" s="1336">
        <v>0.89700000000000002</v>
      </c>
      <c r="F5049" s="644">
        <f t="shared" si="162"/>
        <v>0.90700000000000003</v>
      </c>
      <c r="G5049" s="748" t="s">
        <v>280</v>
      </c>
      <c r="H5049" s="1337">
        <v>0.35</v>
      </c>
      <c r="I5049" s="338"/>
    </row>
    <row r="5050" spans="2:9">
      <c r="B5050" s="651" t="s">
        <v>63</v>
      </c>
      <c r="C5050" s="1356">
        <v>4923</v>
      </c>
      <c r="D5050" s="747" t="str">
        <f t="shared" si="161"/>
        <v>MN4923</v>
      </c>
      <c r="E5050" s="1336">
        <v>0.92500000000000004</v>
      </c>
      <c r="F5050" s="644">
        <f t="shared" si="162"/>
        <v>0.93300000000000005</v>
      </c>
      <c r="G5050" s="748" t="s">
        <v>280</v>
      </c>
      <c r="H5050" s="1337">
        <v>0.33</v>
      </c>
      <c r="I5050" s="338"/>
    </row>
    <row r="5051" spans="2:9">
      <c r="B5051" s="651" t="s">
        <v>63</v>
      </c>
      <c r="C5051" s="1356">
        <v>5020</v>
      </c>
      <c r="D5051" s="747" t="str">
        <f t="shared" si="161"/>
        <v>MN5020</v>
      </c>
      <c r="E5051" s="1336">
        <v>1.5880000000000001</v>
      </c>
      <c r="F5051" s="644">
        <f t="shared" si="162"/>
        <v>1.5289999999999999</v>
      </c>
      <c r="G5051" s="748" t="s">
        <v>280</v>
      </c>
      <c r="H5051" s="1337">
        <v>0.47</v>
      </c>
      <c r="I5051" s="338"/>
    </row>
    <row r="5052" spans="2:9">
      <c r="B5052" s="651" t="s">
        <v>63</v>
      </c>
      <c r="C5052" s="1356">
        <v>5022</v>
      </c>
      <c r="D5052" s="747" t="str">
        <f t="shared" si="161"/>
        <v>MN5022</v>
      </c>
      <c r="E5052" s="1336">
        <v>1.595</v>
      </c>
      <c r="F5052" s="644">
        <f t="shared" si="162"/>
        <v>1.536</v>
      </c>
      <c r="G5052" s="748" t="s">
        <v>280</v>
      </c>
      <c r="H5052" s="1337">
        <v>0.8</v>
      </c>
      <c r="I5052" s="338"/>
    </row>
    <row r="5053" spans="2:9">
      <c r="B5053" s="651" t="s">
        <v>63</v>
      </c>
      <c r="C5053" s="1356">
        <v>5037</v>
      </c>
      <c r="D5053" s="747" t="str">
        <f t="shared" si="161"/>
        <v>MN5037</v>
      </c>
      <c r="E5053" s="1336">
        <v>1.4610000000000001</v>
      </c>
      <c r="F5053" s="644">
        <f t="shared" si="162"/>
        <v>1.415</v>
      </c>
      <c r="G5053" s="748" t="s">
        <v>280</v>
      </c>
      <c r="H5053" s="1337">
        <v>0.66</v>
      </c>
      <c r="I5053" s="338"/>
    </row>
    <row r="5054" spans="2:9">
      <c r="B5054" s="651" t="s">
        <v>63</v>
      </c>
      <c r="C5054" s="1356">
        <v>5040</v>
      </c>
      <c r="D5054" s="747" t="str">
        <f t="shared" si="161"/>
        <v>MN5040</v>
      </c>
      <c r="E5054" s="1336">
        <v>1.7310000000000001</v>
      </c>
      <c r="F5054" s="644">
        <f t="shared" si="162"/>
        <v>1.6579999999999999</v>
      </c>
      <c r="G5054" s="748" t="s">
        <v>280</v>
      </c>
      <c r="H5054" s="1337">
        <v>0.66</v>
      </c>
      <c r="I5054" s="338"/>
    </row>
    <row r="5055" spans="2:9">
      <c r="B5055" s="651" t="s">
        <v>63</v>
      </c>
      <c r="C5055" s="1356">
        <v>5057</v>
      </c>
      <c r="D5055" s="747" t="str">
        <f t="shared" si="161"/>
        <v>MN5057</v>
      </c>
      <c r="E5055" s="1336">
        <v>1.393</v>
      </c>
      <c r="F5055" s="644">
        <f t="shared" si="162"/>
        <v>1.3540000000000001</v>
      </c>
      <c r="G5055" s="748" t="s">
        <v>280</v>
      </c>
      <c r="H5055" s="1337">
        <v>0.35</v>
      </c>
      <c r="I5055" s="338"/>
    </row>
    <row r="5056" spans="2:9">
      <c r="B5056" s="651" t="s">
        <v>63</v>
      </c>
      <c r="C5056" s="1356">
        <v>5059</v>
      </c>
      <c r="D5056" s="747" t="str">
        <f t="shared" si="161"/>
        <v>MN5059</v>
      </c>
      <c r="E5056" s="1336">
        <v>1.6160000000000001</v>
      </c>
      <c r="F5056" s="644">
        <f t="shared" si="162"/>
        <v>1.554</v>
      </c>
      <c r="G5056" s="748" t="s">
        <v>280</v>
      </c>
      <c r="H5056" s="1337">
        <v>0.98</v>
      </c>
      <c r="I5056" s="338"/>
    </row>
    <row r="5057" spans="2:9">
      <c r="B5057" s="651" t="s">
        <v>63</v>
      </c>
      <c r="C5057" s="1356">
        <v>5102</v>
      </c>
      <c r="D5057" s="747" t="str">
        <f t="shared" si="161"/>
        <v>MN5102</v>
      </c>
      <c r="E5057" s="1336">
        <v>1.488</v>
      </c>
      <c r="F5057" s="644">
        <f t="shared" si="162"/>
        <v>1.4390000000000001</v>
      </c>
      <c r="G5057" s="748" t="s">
        <v>280</v>
      </c>
      <c r="H5057" s="1337">
        <v>0.47</v>
      </c>
      <c r="I5057" s="338"/>
    </row>
    <row r="5058" spans="2:9">
      <c r="B5058" s="651" t="s">
        <v>63</v>
      </c>
      <c r="C5058" s="1356">
        <v>5146</v>
      </c>
      <c r="D5058" s="747" t="str">
        <f t="shared" si="161"/>
        <v>MN5146</v>
      </c>
      <c r="E5058" s="1336">
        <v>1.413</v>
      </c>
      <c r="F5058" s="644">
        <f t="shared" si="162"/>
        <v>1.3720000000000001</v>
      </c>
      <c r="G5058" s="748" t="s">
        <v>280</v>
      </c>
      <c r="H5058" s="1337">
        <v>0.5</v>
      </c>
      <c r="I5058" s="338"/>
    </row>
    <row r="5059" spans="2:9">
      <c r="B5059" s="651" t="s">
        <v>63</v>
      </c>
      <c r="C5059" s="1356">
        <v>5160</v>
      </c>
      <c r="D5059" s="747" t="str">
        <f t="shared" si="161"/>
        <v>MN5160</v>
      </c>
      <c r="E5059" s="1336">
        <v>1.5940000000000001</v>
      </c>
      <c r="F5059" s="644">
        <f t="shared" si="162"/>
        <v>1.5349999999999999</v>
      </c>
      <c r="G5059" s="748" t="s">
        <v>280</v>
      </c>
      <c r="H5059" s="1337">
        <v>0.37</v>
      </c>
      <c r="I5059" s="338"/>
    </row>
    <row r="5060" spans="2:9">
      <c r="B5060" s="651" t="s">
        <v>63</v>
      </c>
      <c r="C5060" s="1356">
        <v>5183</v>
      </c>
      <c r="D5060" s="747" t="str">
        <f t="shared" si="161"/>
        <v>MN5183</v>
      </c>
      <c r="E5060" s="1336">
        <v>1.3169999999999999</v>
      </c>
      <c r="F5060" s="644">
        <f t="shared" si="162"/>
        <v>1.2849999999999999</v>
      </c>
      <c r="G5060" s="748" t="s">
        <v>280</v>
      </c>
      <c r="H5060" s="1337">
        <v>0.36</v>
      </c>
      <c r="I5060" s="338"/>
    </row>
    <row r="5061" spans="2:9">
      <c r="B5061" s="651" t="s">
        <v>63</v>
      </c>
      <c r="C5061" s="1356">
        <v>5188</v>
      </c>
      <c r="D5061" s="747" t="str">
        <f t="shared" si="161"/>
        <v>MN5188</v>
      </c>
      <c r="E5061" s="1336">
        <v>1.5720000000000001</v>
      </c>
      <c r="F5061" s="644">
        <f t="shared" si="162"/>
        <v>1.5149999999999999</v>
      </c>
      <c r="G5061" s="748" t="s">
        <v>280</v>
      </c>
      <c r="H5061" s="1337">
        <v>0.42</v>
      </c>
      <c r="I5061" s="338"/>
    </row>
    <row r="5062" spans="2:9">
      <c r="B5062" s="651" t="s">
        <v>63</v>
      </c>
      <c r="C5062" s="1356">
        <v>5190</v>
      </c>
      <c r="D5062" s="747" t="str">
        <f t="shared" si="161"/>
        <v>MN5190</v>
      </c>
      <c r="E5062" s="1336">
        <v>1.5329999999999999</v>
      </c>
      <c r="F5062" s="644">
        <f t="shared" si="162"/>
        <v>1.48</v>
      </c>
      <c r="G5062" s="748" t="s">
        <v>280</v>
      </c>
      <c r="H5062" s="1337">
        <v>0.25</v>
      </c>
      <c r="I5062" s="338"/>
    </row>
    <row r="5063" spans="2:9">
      <c r="B5063" s="651" t="s">
        <v>63</v>
      </c>
      <c r="C5063" s="1356">
        <v>5191</v>
      </c>
      <c r="D5063" s="747" t="str">
        <f t="shared" si="161"/>
        <v>MN5191</v>
      </c>
      <c r="E5063" s="1336">
        <v>1.0309999999999999</v>
      </c>
      <c r="F5063" s="644">
        <f t="shared" si="162"/>
        <v>1.028</v>
      </c>
      <c r="G5063" s="748" t="s">
        <v>280</v>
      </c>
      <c r="H5063" s="1337">
        <v>0.12</v>
      </c>
      <c r="I5063" s="338"/>
    </row>
    <row r="5064" spans="2:9">
      <c r="B5064" s="651" t="s">
        <v>63</v>
      </c>
      <c r="C5064" s="1356">
        <v>5192</v>
      </c>
      <c r="D5064" s="747" t="str">
        <f t="shared" si="161"/>
        <v>MN5192</v>
      </c>
      <c r="E5064" s="1336">
        <v>1.0029999999999999</v>
      </c>
      <c r="F5064" s="644">
        <f t="shared" si="162"/>
        <v>1.0029999999999999</v>
      </c>
      <c r="G5064" s="748" t="s">
        <v>280</v>
      </c>
      <c r="H5064" s="1337">
        <v>0.41</v>
      </c>
      <c r="I5064" s="338"/>
    </row>
    <row r="5065" spans="2:9">
      <c r="B5065" s="651" t="s">
        <v>63</v>
      </c>
      <c r="C5065" s="1356">
        <v>5213</v>
      </c>
      <c r="D5065" s="747" t="str">
        <f t="shared" si="161"/>
        <v>MN5213</v>
      </c>
      <c r="E5065" s="1336">
        <v>1.9850000000000001</v>
      </c>
      <c r="F5065" s="644">
        <f t="shared" si="162"/>
        <v>1.887</v>
      </c>
      <c r="G5065" s="748" t="s">
        <v>280</v>
      </c>
      <c r="H5065" s="1337">
        <v>0.47</v>
      </c>
      <c r="I5065" s="338"/>
    </row>
    <row r="5066" spans="2:9">
      <c r="B5066" s="651" t="s">
        <v>63</v>
      </c>
      <c r="C5066" s="1356">
        <v>5215</v>
      </c>
      <c r="D5066" s="747" t="str">
        <f t="shared" si="161"/>
        <v>MN5215</v>
      </c>
      <c r="E5066" s="1336">
        <v>1.1200000000000001</v>
      </c>
      <c r="F5066" s="644">
        <f t="shared" si="162"/>
        <v>1.1080000000000001</v>
      </c>
      <c r="G5066" s="748" t="s">
        <v>280</v>
      </c>
      <c r="H5066" s="1337">
        <v>0.64</v>
      </c>
      <c r="I5066" s="338"/>
    </row>
    <row r="5067" spans="2:9">
      <c r="B5067" s="651" t="s">
        <v>63</v>
      </c>
      <c r="C5067" s="1356">
        <v>5221</v>
      </c>
      <c r="D5067" s="747" t="str">
        <f t="shared" ref="D5067:D5130" si="163">B5067&amp;TEXT(C5067,"0000")</f>
        <v>MN5221</v>
      </c>
      <c r="E5067" s="1336">
        <v>1.4219999999999999</v>
      </c>
      <c r="F5067" s="644">
        <f t="shared" ref="F5067:F5130" si="164">IF(E5067="NA","NA",ROUND((E5067-1)*0.9+1,3))</f>
        <v>1.38</v>
      </c>
      <c r="G5067" s="748" t="s">
        <v>280</v>
      </c>
      <c r="H5067" s="1337">
        <v>0.56000000000000005</v>
      </c>
      <c r="I5067" s="338"/>
    </row>
    <row r="5068" spans="2:9">
      <c r="B5068" s="651" t="s">
        <v>63</v>
      </c>
      <c r="C5068" s="1356">
        <v>5222</v>
      </c>
      <c r="D5068" s="747" t="str">
        <f t="shared" si="163"/>
        <v>MN5222</v>
      </c>
      <c r="E5068" s="1336">
        <v>1.7330000000000001</v>
      </c>
      <c r="F5068" s="644">
        <f t="shared" si="164"/>
        <v>1.66</v>
      </c>
      <c r="G5068" s="748" t="s">
        <v>280</v>
      </c>
      <c r="H5068" s="1337">
        <v>0.49</v>
      </c>
      <c r="I5068" s="338"/>
    </row>
    <row r="5069" spans="2:9">
      <c r="B5069" s="651" t="s">
        <v>63</v>
      </c>
      <c r="C5069" s="1356">
        <v>5348</v>
      </c>
      <c r="D5069" s="747" t="str">
        <f t="shared" si="163"/>
        <v>MN5348</v>
      </c>
      <c r="E5069" s="1336">
        <v>1.298</v>
      </c>
      <c r="F5069" s="644">
        <f t="shared" si="164"/>
        <v>1.268</v>
      </c>
      <c r="G5069" s="748" t="s">
        <v>280</v>
      </c>
      <c r="H5069" s="1337">
        <v>0.65</v>
      </c>
      <c r="I5069" s="338"/>
    </row>
    <row r="5070" spans="2:9">
      <c r="B5070" s="651" t="s">
        <v>63</v>
      </c>
      <c r="C5070" s="1356">
        <v>5403</v>
      </c>
      <c r="D5070" s="747" t="str">
        <f t="shared" si="163"/>
        <v>MN5403</v>
      </c>
      <c r="E5070" s="1336">
        <v>1.236</v>
      </c>
      <c r="F5070" s="644">
        <f t="shared" si="164"/>
        <v>1.212</v>
      </c>
      <c r="G5070" s="748" t="s">
        <v>280</v>
      </c>
      <c r="H5070" s="1337">
        <v>0.8</v>
      </c>
      <c r="I5070" s="338"/>
    </row>
    <row r="5071" spans="2:9">
      <c r="B5071" s="651" t="s">
        <v>63</v>
      </c>
      <c r="C5071" s="1356">
        <v>5437</v>
      </c>
      <c r="D5071" s="747" t="str">
        <f t="shared" si="163"/>
        <v>MN5437</v>
      </c>
      <c r="E5071" s="1336">
        <v>1.17</v>
      </c>
      <c r="F5071" s="644">
        <f t="shared" si="164"/>
        <v>1.153</v>
      </c>
      <c r="G5071" s="748" t="s">
        <v>280</v>
      </c>
      <c r="H5071" s="1337">
        <v>0.52</v>
      </c>
      <c r="I5071" s="338"/>
    </row>
    <row r="5072" spans="2:9">
      <c r="B5072" s="651" t="s">
        <v>63</v>
      </c>
      <c r="C5072" s="1356">
        <v>5445</v>
      </c>
      <c r="D5072" s="747" t="str">
        <f t="shared" si="163"/>
        <v>MN5445</v>
      </c>
      <c r="E5072" s="1336">
        <v>1.405</v>
      </c>
      <c r="F5072" s="644">
        <f t="shared" si="164"/>
        <v>1.365</v>
      </c>
      <c r="G5072" s="748" t="s">
        <v>280</v>
      </c>
      <c r="H5072" s="1337">
        <v>0.43</v>
      </c>
      <c r="I5072" s="338"/>
    </row>
    <row r="5073" spans="2:9">
      <c r="B5073" s="651" t="s">
        <v>63</v>
      </c>
      <c r="C5073" s="1356">
        <v>5462</v>
      </c>
      <c r="D5073" s="747" t="str">
        <f t="shared" si="163"/>
        <v>MN5462</v>
      </c>
      <c r="E5073" s="1336">
        <v>1.407</v>
      </c>
      <c r="F5073" s="644">
        <f t="shared" si="164"/>
        <v>1.3660000000000001</v>
      </c>
      <c r="G5073" s="748" t="s">
        <v>280</v>
      </c>
      <c r="H5073" s="1337">
        <v>0.52</v>
      </c>
      <c r="I5073" s="338"/>
    </row>
    <row r="5074" spans="2:9">
      <c r="B5074" s="651" t="s">
        <v>63</v>
      </c>
      <c r="C5074" s="1356">
        <v>5472</v>
      </c>
      <c r="D5074" s="747" t="str">
        <f t="shared" si="163"/>
        <v>MN5472</v>
      </c>
      <c r="E5074" s="1336">
        <v>1.367</v>
      </c>
      <c r="F5074" s="644">
        <f t="shared" si="164"/>
        <v>1.33</v>
      </c>
      <c r="G5074" s="748" t="s">
        <v>280</v>
      </c>
      <c r="H5074" s="1337">
        <v>0.5</v>
      </c>
      <c r="I5074" s="338"/>
    </row>
    <row r="5075" spans="2:9">
      <c r="B5075" s="651" t="s">
        <v>63</v>
      </c>
      <c r="C5075" s="1356">
        <v>5473</v>
      </c>
      <c r="D5075" s="747" t="str">
        <f t="shared" si="163"/>
        <v>MN5473</v>
      </c>
      <c r="E5075" s="1336">
        <v>1.55</v>
      </c>
      <c r="F5075" s="644">
        <f t="shared" si="164"/>
        <v>1.4950000000000001</v>
      </c>
      <c r="G5075" s="748" t="s">
        <v>280</v>
      </c>
      <c r="H5075" s="1337">
        <v>0.51</v>
      </c>
      <c r="I5075" s="338"/>
    </row>
    <row r="5076" spans="2:9">
      <c r="B5076" s="651" t="s">
        <v>63</v>
      </c>
      <c r="C5076" s="1356">
        <v>5474</v>
      </c>
      <c r="D5076" s="747" t="str">
        <f t="shared" si="163"/>
        <v>MN5474</v>
      </c>
      <c r="E5076" s="1336">
        <v>1.992</v>
      </c>
      <c r="F5076" s="644">
        <f t="shared" si="164"/>
        <v>1.893</v>
      </c>
      <c r="G5076" s="748" t="s">
        <v>280</v>
      </c>
      <c r="H5076" s="1337">
        <v>0.56999999999999995</v>
      </c>
      <c r="I5076" s="338"/>
    </row>
    <row r="5077" spans="2:9">
      <c r="B5077" s="651" t="s">
        <v>63</v>
      </c>
      <c r="C5077" s="1356">
        <v>5478</v>
      </c>
      <c r="D5077" s="747" t="str">
        <f t="shared" si="163"/>
        <v>MN5478</v>
      </c>
      <c r="E5077" s="1336">
        <v>1.2</v>
      </c>
      <c r="F5077" s="644">
        <f t="shared" si="164"/>
        <v>1.18</v>
      </c>
      <c r="G5077" s="748" t="s">
        <v>280</v>
      </c>
      <c r="H5077" s="1337">
        <v>0.83</v>
      </c>
      <c r="I5077" s="338"/>
    </row>
    <row r="5078" spans="2:9">
      <c r="B5078" s="651" t="s">
        <v>63</v>
      </c>
      <c r="C5078" s="1356">
        <v>5479</v>
      </c>
      <c r="D5078" s="747" t="str">
        <f t="shared" si="163"/>
        <v>MN5479</v>
      </c>
      <c r="E5078" s="1336">
        <v>1.1379999999999999</v>
      </c>
      <c r="F5078" s="644">
        <f t="shared" si="164"/>
        <v>1.1240000000000001</v>
      </c>
      <c r="G5078" s="748" t="s">
        <v>280</v>
      </c>
      <c r="H5078" s="1337">
        <v>0.83</v>
      </c>
      <c r="I5078" s="338"/>
    </row>
    <row r="5079" spans="2:9">
      <c r="B5079" s="651" t="s">
        <v>63</v>
      </c>
      <c r="C5079" s="1356">
        <v>5480</v>
      </c>
      <c r="D5079" s="747" t="str">
        <f t="shared" si="163"/>
        <v>MN5480</v>
      </c>
      <c r="E5079" s="1336">
        <v>1.518</v>
      </c>
      <c r="F5079" s="644">
        <f t="shared" si="164"/>
        <v>1.466</v>
      </c>
      <c r="G5079" s="748" t="s">
        <v>280</v>
      </c>
      <c r="H5079" s="1337">
        <v>0.46</v>
      </c>
      <c r="I5079" s="338"/>
    </row>
    <row r="5080" spans="2:9">
      <c r="B5080" s="651" t="s">
        <v>63</v>
      </c>
      <c r="C5080" s="1356">
        <v>5491</v>
      </c>
      <c r="D5080" s="747" t="str">
        <f t="shared" si="163"/>
        <v>MN5491</v>
      </c>
      <c r="E5080" s="1336">
        <v>1.351</v>
      </c>
      <c r="F5080" s="644">
        <f t="shared" si="164"/>
        <v>1.3160000000000001</v>
      </c>
      <c r="G5080" s="748" t="s">
        <v>280</v>
      </c>
      <c r="H5080" s="1337">
        <v>0.43</v>
      </c>
      <c r="I5080" s="338"/>
    </row>
    <row r="5081" spans="2:9">
      <c r="B5081" s="651" t="s">
        <v>63</v>
      </c>
      <c r="C5081" s="1356">
        <v>5506</v>
      </c>
      <c r="D5081" s="747" t="str">
        <f t="shared" si="163"/>
        <v>MN5506</v>
      </c>
      <c r="E5081" s="1336">
        <v>1.7669999999999999</v>
      </c>
      <c r="F5081" s="644">
        <f t="shared" si="164"/>
        <v>1.69</v>
      </c>
      <c r="G5081" s="748" t="s">
        <v>280</v>
      </c>
      <c r="H5081" s="1337">
        <v>0.41</v>
      </c>
      <c r="I5081" s="338"/>
    </row>
    <row r="5082" spans="2:9">
      <c r="B5082" s="651" t="s">
        <v>63</v>
      </c>
      <c r="C5082" s="1356">
        <v>5507</v>
      </c>
      <c r="D5082" s="747" t="str">
        <f t="shared" si="163"/>
        <v>MN5507</v>
      </c>
      <c r="E5082" s="1336">
        <v>1.7230000000000001</v>
      </c>
      <c r="F5082" s="644">
        <f t="shared" si="164"/>
        <v>1.651</v>
      </c>
      <c r="G5082" s="748" t="s">
        <v>280</v>
      </c>
      <c r="H5082" s="1337">
        <v>0.54</v>
      </c>
      <c r="I5082" s="338"/>
    </row>
    <row r="5083" spans="2:9">
      <c r="B5083" s="651" t="s">
        <v>63</v>
      </c>
      <c r="C5083" s="1356">
        <v>5537</v>
      </c>
      <c r="D5083" s="747" t="str">
        <f t="shared" si="163"/>
        <v>MN5537</v>
      </c>
      <c r="E5083" s="1336">
        <v>0.93300000000000005</v>
      </c>
      <c r="F5083" s="644">
        <f t="shared" si="164"/>
        <v>0.94</v>
      </c>
      <c r="G5083" s="748" t="s">
        <v>280</v>
      </c>
      <c r="H5083" s="1337">
        <v>0.45</v>
      </c>
      <c r="I5083" s="338"/>
    </row>
    <row r="5084" spans="2:9">
      <c r="B5084" s="651" t="s">
        <v>63</v>
      </c>
      <c r="C5084" s="1356">
        <v>5538</v>
      </c>
      <c r="D5084" s="747" t="str">
        <f t="shared" si="163"/>
        <v>MN5538</v>
      </c>
      <c r="E5084" s="1336">
        <v>1.4770000000000001</v>
      </c>
      <c r="F5084" s="644">
        <f t="shared" si="164"/>
        <v>1.429</v>
      </c>
      <c r="G5084" s="748" t="s">
        <v>280</v>
      </c>
      <c r="H5084" s="1337">
        <v>0.68</v>
      </c>
      <c r="I5084" s="338"/>
    </row>
    <row r="5085" spans="2:9">
      <c r="B5085" s="651" t="s">
        <v>63</v>
      </c>
      <c r="C5085" s="1356">
        <v>5551</v>
      </c>
      <c r="D5085" s="747" t="str">
        <f t="shared" si="163"/>
        <v>MN5551</v>
      </c>
      <c r="E5085" s="1336">
        <v>1.6879999999999999</v>
      </c>
      <c r="F5085" s="644">
        <f t="shared" si="164"/>
        <v>1.619</v>
      </c>
      <c r="G5085" s="748" t="s">
        <v>280</v>
      </c>
      <c r="H5085" s="1337">
        <v>1.55</v>
      </c>
      <c r="I5085" s="338"/>
    </row>
    <row r="5086" spans="2:9">
      <c r="B5086" s="651" t="s">
        <v>63</v>
      </c>
      <c r="C5086" s="1356">
        <v>5606</v>
      </c>
      <c r="D5086" s="747" t="str">
        <f t="shared" si="163"/>
        <v>MN5606</v>
      </c>
      <c r="E5086" s="1336">
        <v>1.391</v>
      </c>
      <c r="F5086" s="644">
        <f t="shared" si="164"/>
        <v>1.3520000000000001</v>
      </c>
      <c r="G5086" s="748" t="s">
        <v>280</v>
      </c>
      <c r="H5086" s="1337">
        <v>0.11</v>
      </c>
      <c r="I5086" s="338"/>
    </row>
    <row r="5087" spans="2:9">
      <c r="B5087" s="651" t="s">
        <v>63</v>
      </c>
      <c r="C5087" s="1356">
        <v>5645</v>
      </c>
      <c r="D5087" s="747" t="str">
        <f t="shared" si="163"/>
        <v>MN5645</v>
      </c>
      <c r="E5087" s="1336">
        <v>1.1519999999999999</v>
      </c>
      <c r="F5087" s="644">
        <f t="shared" si="164"/>
        <v>1.137</v>
      </c>
      <c r="G5087" s="748" t="s">
        <v>280</v>
      </c>
      <c r="H5087" s="1337">
        <v>1.27</v>
      </c>
      <c r="I5087" s="338"/>
    </row>
    <row r="5088" spans="2:9">
      <c r="B5088" s="651" t="s">
        <v>63</v>
      </c>
      <c r="C5088" s="1356">
        <v>5649</v>
      </c>
      <c r="D5088" s="747" t="str">
        <f t="shared" si="163"/>
        <v>MN5649</v>
      </c>
      <c r="E5088" s="1336">
        <v>1.446</v>
      </c>
      <c r="F5088" s="644">
        <f t="shared" si="164"/>
        <v>1.401</v>
      </c>
      <c r="G5088" s="748" t="s">
        <v>280</v>
      </c>
      <c r="H5088" s="1337">
        <v>0.49</v>
      </c>
      <c r="I5088" s="338"/>
    </row>
    <row r="5089" spans="2:9">
      <c r="B5089" s="651" t="s">
        <v>63</v>
      </c>
      <c r="C5089" s="1356">
        <v>5651</v>
      </c>
      <c r="D5089" s="747" t="str">
        <f t="shared" si="163"/>
        <v>MN5651</v>
      </c>
      <c r="E5089" s="1336">
        <v>1.3220000000000001</v>
      </c>
      <c r="F5089" s="644">
        <f t="shared" si="164"/>
        <v>1.29</v>
      </c>
      <c r="G5089" s="748" t="s">
        <v>280</v>
      </c>
      <c r="H5089" s="1337">
        <v>0.71</v>
      </c>
      <c r="I5089" s="338"/>
    </row>
    <row r="5090" spans="2:9">
      <c r="B5090" s="651" t="s">
        <v>63</v>
      </c>
      <c r="C5090" s="1356">
        <v>5703</v>
      </c>
      <c r="D5090" s="747" t="str">
        <f t="shared" si="163"/>
        <v>MN5703</v>
      </c>
      <c r="E5090" s="1336">
        <v>1.458</v>
      </c>
      <c r="F5090" s="644">
        <f t="shared" si="164"/>
        <v>1.4119999999999999</v>
      </c>
      <c r="G5090" s="748" t="s">
        <v>280</v>
      </c>
      <c r="H5090" s="1337">
        <v>0.96</v>
      </c>
      <c r="I5090" s="338"/>
    </row>
    <row r="5091" spans="2:9">
      <c r="B5091" s="651" t="s">
        <v>63</v>
      </c>
      <c r="C5091" s="1356">
        <v>5705</v>
      </c>
      <c r="D5091" s="747" t="str">
        <f t="shared" si="163"/>
        <v>MN5705</v>
      </c>
      <c r="E5091" s="1336">
        <v>1.4990000000000001</v>
      </c>
      <c r="F5091" s="644">
        <f t="shared" si="164"/>
        <v>1.4490000000000001</v>
      </c>
      <c r="G5091" s="748" t="s">
        <v>280</v>
      </c>
      <c r="H5091" s="1337">
        <v>0.48</v>
      </c>
      <c r="I5091" s="338"/>
    </row>
    <row r="5092" spans="2:9">
      <c r="B5092" s="651" t="s">
        <v>63</v>
      </c>
      <c r="C5092" s="1356">
        <v>5951</v>
      </c>
      <c r="D5092" s="747" t="str">
        <f t="shared" si="163"/>
        <v>MN5951</v>
      </c>
      <c r="E5092" s="1336">
        <v>1.3160000000000001</v>
      </c>
      <c r="F5092" s="644">
        <f t="shared" si="164"/>
        <v>1.284</v>
      </c>
      <c r="G5092" s="748" t="s">
        <v>280</v>
      </c>
      <c r="H5092" s="1337">
        <v>0.36</v>
      </c>
      <c r="I5092" s="338"/>
    </row>
    <row r="5093" spans="2:9">
      <c r="B5093" s="651" t="s">
        <v>63</v>
      </c>
      <c r="C5093" s="1356">
        <v>6003</v>
      </c>
      <c r="D5093" s="747" t="str">
        <f t="shared" si="163"/>
        <v>MN6003</v>
      </c>
      <c r="E5093" s="1336">
        <v>1.782</v>
      </c>
      <c r="F5093" s="644">
        <f t="shared" si="164"/>
        <v>1.704</v>
      </c>
      <c r="G5093" s="748" t="s">
        <v>280</v>
      </c>
      <c r="H5093" s="1337">
        <v>0.47</v>
      </c>
      <c r="I5093" s="338"/>
    </row>
    <row r="5094" spans="2:9">
      <c r="B5094" s="651" t="s">
        <v>63</v>
      </c>
      <c r="C5094" s="1356">
        <v>6204</v>
      </c>
      <c r="D5094" s="747" t="str">
        <f t="shared" si="163"/>
        <v>MN6204</v>
      </c>
      <c r="E5094" s="1336">
        <v>1.284</v>
      </c>
      <c r="F5094" s="644">
        <f t="shared" si="164"/>
        <v>1.256</v>
      </c>
      <c r="G5094" s="748" t="s">
        <v>280</v>
      </c>
      <c r="H5094" s="1337">
        <v>0.78</v>
      </c>
      <c r="I5094" s="338"/>
    </row>
    <row r="5095" spans="2:9">
      <c r="B5095" s="651" t="s">
        <v>63</v>
      </c>
      <c r="C5095" s="1356">
        <v>6213</v>
      </c>
      <c r="D5095" s="747" t="str">
        <f t="shared" si="163"/>
        <v>MN6213</v>
      </c>
      <c r="E5095" s="1336">
        <v>1.4990000000000001</v>
      </c>
      <c r="F5095" s="644">
        <f t="shared" si="164"/>
        <v>1.4490000000000001</v>
      </c>
      <c r="G5095" s="748" t="s">
        <v>280</v>
      </c>
      <c r="H5095" s="1337">
        <v>0.48</v>
      </c>
      <c r="I5095" s="338"/>
    </row>
    <row r="5096" spans="2:9">
      <c r="B5096" s="651" t="s">
        <v>63</v>
      </c>
      <c r="C5096" s="1356">
        <v>6216</v>
      </c>
      <c r="D5096" s="747" t="str">
        <f t="shared" si="163"/>
        <v>MN6216</v>
      </c>
      <c r="E5096" s="1336">
        <v>1.4990000000000001</v>
      </c>
      <c r="F5096" s="644">
        <f t="shared" si="164"/>
        <v>1.4490000000000001</v>
      </c>
      <c r="G5096" s="748" t="s">
        <v>280</v>
      </c>
      <c r="H5096" s="1337">
        <v>0.48</v>
      </c>
      <c r="I5096" s="338"/>
    </row>
    <row r="5097" spans="2:9">
      <c r="B5097" s="651" t="s">
        <v>63</v>
      </c>
      <c r="C5097" s="1356">
        <v>6217</v>
      </c>
      <c r="D5097" s="747" t="str">
        <f t="shared" si="163"/>
        <v>MN6217</v>
      </c>
      <c r="E5097" s="1336">
        <v>1.9059999999999999</v>
      </c>
      <c r="F5097" s="644">
        <f t="shared" si="164"/>
        <v>1.8149999999999999</v>
      </c>
      <c r="G5097" s="748" t="s">
        <v>280</v>
      </c>
      <c r="H5097" s="1337">
        <v>0.43</v>
      </c>
      <c r="I5097" s="338"/>
    </row>
    <row r="5098" spans="2:9">
      <c r="B5098" s="651" t="s">
        <v>63</v>
      </c>
      <c r="C5098" s="1356">
        <v>6229</v>
      </c>
      <c r="D5098" s="747" t="str">
        <f t="shared" si="163"/>
        <v>MN6229</v>
      </c>
      <c r="E5098" s="1336">
        <v>1.2829999999999999</v>
      </c>
      <c r="F5098" s="644">
        <f t="shared" si="164"/>
        <v>1.2549999999999999</v>
      </c>
      <c r="G5098" s="748" t="s">
        <v>280</v>
      </c>
      <c r="H5098" s="1337">
        <v>0.63</v>
      </c>
      <c r="I5098" s="338"/>
    </row>
    <row r="5099" spans="2:9">
      <c r="B5099" s="651" t="s">
        <v>63</v>
      </c>
      <c r="C5099" s="1356">
        <v>6233</v>
      </c>
      <c r="D5099" s="747" t="str">
        <f t="shared" si="163"/>
        <v>MN6233</v>
      </c>
      <c r="E5099" s="1336">
        <v>1.6519999999999999</v>
      </c>
      <c r="F5099" s="644">
        <f t="shared" si="164"/>
        <v>1.587</v>
      </c>
      <c r="G5099" s="748" t="s">
        <v>280</v>
      </c>
      <c r="H5099" s="1337">
        <v>0.38</v>
      </c>
      <c r="I5099" s="338"/>
    </row>
    <row r="5100" spans="2:9">
      <c r="B5100" s="651" t="s">
        <v>63</v>
      </c>
      <c r="C5100" s="1356">
        <v>6235</v>
      </c>
      <c r="D5100" s="747" t="str">
        <f t="shared" si="163"/>
        <v>MN6235</v>
      </c>
      <c r="E5100" s="1336">
        <v>1.4990000000000001</v>
      </c>
      <c r="F5100" s="644">
        <f t="shared" si="164"/>
        <v>1.4490000000000001</v>
      </c>
      <c r="G5100" s="748" t="s">
        <v>280</v>
      </c>
      <c r="H5100" s="1337">
        <v>0.48</v>
      </c>
      <c r="I5100" s="338"/>
    </row>
    <row r="5101" spans="2:9">
      <c r="B5101" s="651" t="s">
        <v>63</v>
      </c>
      <c r="C5101" s="1356">
        <v>6236</v>
      </c>
      <c r="D5101" s="747" t="str">
        <f t="shared" si="163"/>
        <v>MN6236</v>
      </c>
      <c r="E5101" s="1336">
        <v>1.4990000000000001</v>
      </c>
      <c r="F5101" s="644">
        <f t="shared" si="164"/>
        <v>1.4490000000000001</v>
      </c>
      <c r="G5101" s="748" t="s">
        <v>280</v>
      </c>
      <c r="H5101" s="1337">
        <v>0.48</v>
      </c>
      <c r="I5101" s="338"/>
    </row>
    <row r="5102" spans="2:9">
      <c r="B5102" s="651" t="s">
        <v>63</v>
      </c>
      <c r="C5102" s="1356">
        <v>6237</v>
      </c>
      <c r="D5102" s="747" t="str">
        <f t="shared" si="163"/>
        <v>MN6237</v>
      </c>
      <c r="E5102" s="1336">
        <v>1.4990000000000001</v>
      </c>
      <c r="F5102" s="644">
        <f t="shared" si="164"/>
        <v>1.4490000000000001</v>
      </c>
      <c r="G5102" s="748" t="s">
        <v>280</v>
      </c>
      <c r="H5102" s="1337">
        <v>0.48</v>
      </c>
      <c r="I5102" s="338"/>
    </row>
    <row r="5103" spans="2:9">
      <c r="B5103" s="651" t="s">
        <v>63</v>
      </c>
      <c r="C5103" s="1356">
        <v>6248</v>
      </c>
      <c r="D5103" s="747" t="str">
        <f t="shared" si="163"/>
        <v>MN6248</v>
      </c>
      <c r="E5103" s="1336">
        <v>1.419</v>
      </c>
      <c r="F5103" s="644">
        <f t="shared" si="164"/>
        <v>1.377</v>
      </c>
      <c r="G5103" s="748" t="s">
        <v>280</v>
      </c>
      <c r="H5103" s="1337">
        <v>0.53</v>
      </c>
      <c r="I5103" s="338"/>
    </row>
    <row r="5104" spans="2:9">
      <c r="B5104" s="651" t="s">
        <v>63</v>
      </c>
      <c r="C5104" s="1356">
        <v>6251</v>
      </c>
      <c r="D5104" s="747" t="str">
        <f t="shared" si="163"/>
        <v>MN6251</v>
      </c>
      <c r="E5104" s="1336">
        <v>1.4990000000000001</v>
      </c>
      <c r="F5104" s="644">
        <f t="shared" si="164"/>
        <v>1.4490000000000001</v>
      </c>
      <c r="G5104" s="748" t="s">
        <v>280</v>
      </c>
      <c r="H5104" s="1337">
        <v>0.48</v>
      </c>
      <c r="I5104" s="338"/>
    </row>
    <row r="5105" spans="2:9">
      <c r="B5105" s="651" t="s">
        <v>63</v>
      </c>
      <c r="C5105" s="1356">
        <v>6252</v>
      </c>
      <c r="D5105" s="747" t="str">
        <f t="shared" si="163"/>
        <v>MN6252</v>
      </c>
      <c r="E5105" s="1336">
        <v>1.431</v>
      </c>
      <c r="F5105" s="644">
        <f t="shared" si="164"/>
        <v>1.3879999999999999</v>
      </c>
      <c r="G5105" s="748" t="s">
        <v>280</v>
      </c>
      <c r="H5105" s="1337">
        <v>0.47</v>
      </c>
      <c r="I5105" s="338"/>
    </row>
    <row r="5106" spans="2:9">
      <c r="B5106" s="651" t="s">
        <v>63</v>
      </c>
      <c r="C5106" s="1356">
        <v>6306</v>
      </c>
      <c r="D5106" s="747" t="str">
        <f t="shared" si="163"/>
        <v>MN6306</v>
      </c>
      <c r="E5106" s="1336">
        <v>1.3839999999999999</v>
      </c>
      <c r="F5106" s="644">
        <f t="shared" si="164"/>
        <v>1.3460000000000001</v>
      </c>
      <c r="G5106" s="748" t="s">
        <v>280</v>
      </c>
      <c r="H5106" s="1337">
        <v>0.5</v>
      </c>
      <c r="I5106" s="338"/>
    </row>
    <row r="5107" spans="2:9">
      <c r="B5107" s="651" t="s">
        <v>63</v>
      </c>
      <c r="C5107" s="1356">
        <v>6319</v>
      </c>
      <c r="D5107" s="747" t="str">
        <f t="shared" si="163"/>
        <v>MN6319</v>
      </c>
      <c r="E5107" s="1336">
        <v>1.581</v>
      </c>
      <c r="F5107" s="644">
        <f t="shared" si="164"/>
        <v>1.5229999999999999</v>
      </c>
      <c r="G5107" s="748" t="s">
        <v>280</v>
      </c>
      <c r="H5107" s="1337">
        <v>0.33</v>
      </c>
      <c r="I5107" s="338"/>
    </row>
    <row r="5108" spans="2:9">
      <c r="B5108" s="651" t="s">
        <v>63</v>
      </c>
      <c r="C5108" s="1356">
        <v>6325</v>
      </c>
      <c r="D5108" s="747" t="str">
        <f t="shared" si="163"/>
        <v>MN6325</v>
      </c>
      <c r="E5108" s="1336">
        <v>1.4790000000000001</v>
      </c>
      <c r="F5108" s="644">
        <f t="shared" si="164"/>
        <v>1.431</v>
      </c>
      <c r="G5108" s="748" t="s">
        <v>280</v>
      </c>
      <c r="H5108" s="1337">
        <v>0.53</v>
      </c>
      <c r="I5108" s="338"/>
    </row>
    <row r="5109" spans="2:9">
      <c r="B5109" s="651" t="s">
        <v>63</v>
      </c>
      <c r="C5109" s="1356">
        <v>6400</v>
      </c>
      <c r="D5109" s="747" t="str">
        <f t="shared" si="163"/>
        <v>MN6400</v>
      </c>
      <c r="E5109" s="1336">
        <v>1.333</v>
      </c>
      <c r="F5109" s="644">
        <f t="shared" si="164"/>
        <v>1.3</v>
      </c>
      <c r="G5109" s="748" t="s">
        <v>280</v>
      </c>
      <c r="H5109" s="1337">
        <v>0.68</v>
      </c>
      <c r="I5109" s="338"/>
    </row>
    <row r="5110" spans="2:9">
      <c r="B5110" s="651" t="s">
        <v>63</v>
      </c>
      <c r="C5110" s="1356">
        <v>6504</v>
      </c>
      <c r="D5110" s="747" t="str">
        <f t="shared" si="163"/>
        <v>MN6504</v>
      </c>
      <c r="E5110" s="1336">
        <v>0.89400000000000002</v>
      </c>
      <c r="F5110" s="644">
        <f t="shared" si="164"/>
        <v>0.90500000000000003</v>
      </c>
      <c r="G5110" s="748" t="s">
        <v>280</v>
      </c>
      <c r="H5110" s="1337">
        <v>0.57999999999999996</v>
      </c>
      <c r="I5110" s="338"/>
    </row>
    <row r="5111" spans="2:9">
      <c r="B5111" s="651" t="s">
        <v>63</v>
      </c>
      <c r="C5111" s="1356">
        <v>6702</v>
      </c>
      <c r="D5111" s="747" t="str">
        <f t="shared" si="163"/>
        <v>MN6702</v>
      </c>
      <c r="E5111" s="1336">
        <v>1.0069999999999999</v>
      </c>
      <c r="F5111" s="644">
        <f t="shared" si="164"/>
        <v>1.006</v>
      </c>
      <c r="G5111" s="748" t="s">
        <v>280</v>
      </c>
      <c r="H5111" s="1337">
        <v>0.15</v>
      </c>
      <c r="I5111" s="338"/>
    </row>
    <row r="5112" spans="2:9">
      <c r="B5112" s="651" t="s">
        <v>63</v>
      </c>
      <c r="C5112" s="1356">
        <v>6703</v>
      </c>
      <c r="D5112" s="747" t="str">
        <f t="shared" si="163"/>
        <v>MN6703</v>
      </c>
      <c r="E5112" s="1336">
        <v>1.0069999999999999</v>
      </c>
      <c r="F5112" s="644">
        <f t="shared" si="164"/>
        <v>1.006</v>
      </c>
      <c r="G5112" s="748" t="s">
        <v>280</v>
      </c>
      <c r="H5112" s="1337">
        <v>0.15</v>
      </c>
      <c r="I5112" s="338"/>
    </row>
    <row r="5113" spans="2:9">
      <c r="B5113" s="651" t="s">
        <v>63</v>
      </c>
      <c r="C5113" s="1356">
        <v>6704</v>
      </c>
      <c r="D5113" s="747" t="str">
        <f t="shared" si="163"/>
        <v>MN6704</v>
      </c>
      <c r="E5113" s="1336">
        <v>1.0069999999999999</v>
      </c>
      <c r="F5113" s="644">
        <f t="shared" si="164"/>
        <v>1.006</v>
      </c>
      <c r="G5113" s="748" t="s">
        <v>280</v>
      </c>
      <c r="H5113" s="1337">
        <v>0.15</v>
      </c>
      <c r="I5113" s="338"/>
    </row>
    <row r="5114" spans="2:9">
      <c r="B5114" s="651" t="s">
        <v>63</v>
      </c>
      <c r="C5114" s="1356">
        <v>6801</v>
      </c>
      <c r="D5114" s="747" t="str">
        <f t="shared" si="163"/>
        <v>MN6801</v>
      </c>
      <c r="E5114" s="1336">
        <v>1.0069999999999999</v>
      </c>
      <c r="F5114" s="644">
        <f t="shared" si="164"/>
        <v>1.006</v>
      </c>
      <c r="G5114" s="748" t="s">
        <v>280</v>
      </c>
      <c r="H5114" s="1337">
        <v>0.15</v>
      </c>
      <c r="I5114" s="338"/>
    </row>
    <row r="5115" spans="2:9">
      <c r="B5115" s="651" t="s">
        <v>63</v>
      </c>
      <c r="C5115" s="1356">
        <v>6811</v>
      </c>
      <c r="D5115" s="747" t="str">
        <f t="shared" si="163"/>
        <v>MN6811</v>
      </c>
      <c r="E5115" s="1336">
        <v>1.1180000000000001</v>
      </c>
      <c r="F5115" s="644">
        <f t="shared" si="164"/>
        <v>1.1060000000000001</v>
      </c>
      <c r="G5115" s="748" t="s">
        <v>280</v>
      </c>
      <c r="H5115" s="1337">
        <v>0.56999999999999995</v>
      </c>
      <c r="I5115" s="338"/>
    </row>
    <row r="5116" spans="2:9">
      <c r="B5116" s="651" t="s">
        <v>63</v>
      </c>
      <c r="C5116" s="1356">
        <v>6824</v>
      </c>
      <c r="D5116" s="747" t="str">
        <f t="shared" si="163"/>
        <v>MN6824</v>
      </c>
      <c r="E5116" s="1336">
        <v>1.3360000000000001</v>
      </c>
      <c r="F5116" s="644">
        <f t="shared" si="164"/>
        <v>1.302</v>
      </c>
      <c r="G5116" s="748" t="s">
        <v>280</v>
      </c>
      <c r="H5116" s="1337">
        <v>0.4</v>
      </c>
      <c r="I5116" s="338"/>
    </row>
    <row r="5117" spans="2:9">
      <c r="B5117" s="651" t="s">
        <v>63</v>
      </c>
      <c r="C5117" s="1356">
        <v>6826</v>
      </c>
      <c r="D5117" s="747" t="str">
        <f t="shared" si="163"/>
        <v>MN6826</v>
      </c>
      <c r="E5117" s="1336">
        <v>1.0069999999999999</v>
      </c>
      <c r="F5117" s="644">
        <f t="shared" si="164"/>
        <v>1.006</v>
      </c>
      <c r="G5117" s="748" t="s">
        <v>280</v>
      </c>
      <c r="H5117" s="1337">
        <v>0.15</v>
      </c>
      <c r="I5117" s="338"/>
    </row>
    <row r="5118" spans="2:9">
      <c r="B5118" s="651" t="s">
        <v>63</v>
      </c>
      <c r="C5118" s="1356">
        <v>6834</v>
      </c>
      <c r="D5118" s="747" t="str">
        <f t="shared" si="163"/>
        <v>MN6834</v>
      </c>
      <c r="E5118" s="1336">
        <v>0.98799999999999999</v>
      </c>
      <c r="F5118" s="644">
        <f t="shared" si="164"/>
        <v>0.98899999999999999</v>
      </c>
      <c r="G5118" s="748" t="s">
        <v>280</v>
      </c>
      <c r="H5118" s="1337">
        <v>0.56000000000000005</v>
      </c>
      <c r="I5118" s="338"/>
    </row>
    <row r="5119" spans="2:9">
      <c r="B5119" s="651" t="s">
        <v>63</v>
      </c>
      <c r="C5119" s="1356">
        <v>6836</v>
      </c>
      <c r="D5119" s="747" t="str">
        <f t="shared" si="163"/>
        <v>MN6836</v>
      </c>
      <c r="E5119" s="1336">
        <v>1.1040000000000001</v>
      </c>
      <c r="F5119" s="644">
        <f t="shared" si="164"/>
        <v>1.0940000000000001</v>
      </c>
      <c r="G5119" s="748" t="s">
        <v>280</v>
      </c>
      <c r="H5119" s="1337">
        <v>0.5</v>
      </c>
      <c r="I5119" s="338"/>
    </row>
    <row r="5120" spans="2:9">
      <c r="B5120" s="651" t="s">
        <v>63</v>
      </c>
      <c r="C5120" s="1356">
        <v>6843</v>
      </c>
      <c r="D5120" s="747" t="str">
        <f t="shared" si="163"/>
        <v>MN6843</v>
      </c>
      <c r="E5120" s="1336">
        <v>1.5089999999999999</v>
      </c>
      <c r="F5120" s="644">
        <f t="shared" si="164"/>
        <v>1.458</v>
      </c>
      <c r="G5120" s="748" t="s">
        <v>280</v>
      </c>
      <c r="H5120" s="1337">
        <v>0.31</v>
      </c>
      <c r="I5120" s="338"/>
    </row>
    <row r="5121" spans="2:9">
      <c r="B5121" s="651" t="s">
        <v>63</v>
      </c>
      <c r="C5121" s="1356">
        <v>6845</v>
      </c>
      <c r="D5121" s="747" t="str">
        <f t="shared" si="163"/>
        <v>MN6845</v>
      </c>
      <c r="E5121" s="1336">
        <v>1.5089999999999999</v>
      </c>
      <c r="F5121" s="644">
        <f t="shared" si="164"/>
        <v>1.458</v>
      </c>
      <c r="G5121" s="748" t="s">
        <v>280</v>
      </c>
      <c r="H5121" s="1337">
        <v>0.31</v>
      </c>
      <c r="I5121" s="338"/>
    </row>
    <row r="5122" spans="2:9">
      <c r="B5122" s="651" t="s">
        <v>63</v>
      </c>
      <c r="C5122" s="1356">
        <v>6854</v>
      </c>
      <c r="D5122" s="747" t="str">
        <f t="shared" si="163"/>
        <v>MN6854</v>
      </c>
      <c r="E5122" s="1336">
        <v>1.5089999999999999</v>
      </c>
      <c r="F5122" s="644">
        <f t="shared" si="164"/>
        <v>1.458</v>
      </c>
      <c r="G5122" s="748" t="s">
        <v>280</v>
      </c>
      <c r="H5122" s="1337">
        <v>0.31</v>
      </c>
      <c r="I5122" s="338"/>
    </row>
    <row r="5123" spans="2:9">
      <c r="B5123" s="651" t="s">
        <v>63</v>
      </c>
      <c r="C5123" s="1356">
        <v>6872</v>
      </c>
      <c r="D5123" s="747" t="str">
        <f t="shared" si="163"/>
        <v>MN6872</v>
      </c>
      <c r="E5123" s="1336">
        <v>1.5089999999999999</v>
      </c>
      <c r="F5123" s="644">
        <f t="shared" si="164"/>
        <v>1.458</v>
      </c>
      <c r="G5123" s="748" t="s">
        <v>280</v>
      </c>
      <c r="H5123" s="1337">
        <v>0.31</v>
      </c>
      <c r="I5123" s="338"/>
    </row>
    <row r="5124" spans="2:9">
      <c r="B5124" s="651" t="s">
        <v>63</v>
      </c>
      <c r="C5124" s="1356">
        <v>6874</v>
      </c>
      <c r="D5124" s="747" t="str">
        <f t="shared" si="163"/>
        <v>MN6874</v>
      </c>
      <c r="E5124" s="1336">
        <v>1.5089999999999999</v>
      </c>
      <c r="F5124" s="644">
        <f t="shared" si="164"/>
        <v>1.458</v>
      </c>
      <c r="G5124" s="748" t="s">
        <v>280</v>
      </c>
      <c r="H5124" s="1337">
        <v>0.31</v>
      </c>
      <c r="I5124" s="338"/>
    </row>
    <row r="5125" spans="2:9">
      <c r="B5125" s="651" t="s">
        <v>63</v>
      </c>
      <c r="C5125" s="1356">
        <v>6882</v>
      </c>
      <c r="D5125" s="747" t="str">
        <f t="shared" si="163"/>
        <v>MN6882</v>
      </c>
      <c r="E5125" s="1336">
        <v>1.5089999999999999</v>
      </c>
      <c r="F5125" s="644">
        <f t="shared" si="164"/>
        <v>1.458</v>
      </c>
      <c r="G5125" s="748" t="s">
        <v>280</v>
      </c>
      <c r="H5125" s="1337">
        <v>0.31</v>
      </c>
      <c r="I5125" s="338"/>
    </row>
    <row r="5126" spans="2:9">
      <c r="B5126" s="651" t="s">
        <v>63</v>
      </c>
      <c r="C5126" s="1356">
        <v>6884</v>
      </c>
      <c r="D5126" s="747" t="str">
        <f t="shared" si="163"/>
        <v>MN6884</v>
      </c>
      <c r="E5126" s="1336">
        <v>1.5089999999999999</v>
      </c>
      <c r="F5126" s="644">
        <f t="shared" si="164"/>
        <v>1.458</v>
      </c>
      <c r="G5126" s="748" t="s">
        <v>280</v>
      </c>
      <c r="H5126" s="1337">
        <v>0.31</v>
      </c>
      <c r="I5126" s="338"/>
    </row>
    <row r="5127" spans="2:9">
      <c r="B5127" s="651" t="s">
        <v>63</v>
      </c>
      <c r="C5127" s="1356">
        <v>7016</v>
      </c>
      <c r="D5127" s="747" t="str">
        <f t="shared" si="163"/>
        <v>MN7016</v>
      </c>
      <c r="E5127" s="1336">
        <v>1.5089999999999999</v>
      </c>
      <c r="F5127" s="644">
        <f t="shared" si="164"/>
        <v>1.458</v>
      </c>
      <c r="G5127" s="748" t="s">
        <v>280</v>
      </c>
      <c r="H5127" s="1337">
        <v>0.31</v>
      </c>
      <c r="I5127" s="338"/>
    </row>
    <row r="5128" spans="2:9">
      <c r="B5128" s="651" t="s">
        <v>63</v>
      </c>
      <c r="C5128" s="1356">
        <v>7024</v>
      </c>
      <c r="D5128" s="747" t="str">
        <f t="shared" si="163"/>
        <v>MN7024</v>
      </c>
      <c r="E5128" s="1336">
        <v>1.5089999999999999</v>
      </c>
      <c r="F5128" s="644">
        <f t="shared" si="164"/>
        <v>1.458</v>
      </c>
      <c r="G5128" s="748" t="s">
        <v>280</v>
      </c>
      <c r="H5128" s="1337">
        <v>0.31</v>
      </c>
      <c r="I5128" s="338"/>
    </row>
    <row r="5129" spans="2:9">
      <c r="B5129" s="651" t="s">
        <v>63</v>
      </c>
      <c r="C5129" s="1356">
        <v>7038</v>
      </c>
      <c r="D5129" s="747" t="str">
        <f t="shared" si="163"/>
        <v>MN7038</v>
      </c>
      <c r="E5129" s="1336">
        <v>1.5089999999999999</v>
      </c>
      <c r="F5129" s="644">
        <f t="shared" si="164"/>
        <v>1.458</v>
      </c>
      <c r="G5129" s="748" t="s">
        <v>280</v>
      </c>
      <c r="H5129" s="1337">
        <v>0.31</v>
      </c>
      <c r="I5129" s="338"/>
    </row>
    <row r="5130" spans="2:9">
      <c r="B5130" s="651" t="s">
        <v>63</v>
      </c>
      <c r="C5130" s="1356">
        <v>7046</v>
      </c>
      <c r="D5130" s="747" t="str">
        <f t="shared" si="163"/>
        <v>MN7046</v>
      </c>
      <c r="E5130" s="1336">
        <v>1.5089999999999999</v>
      </c>
      <c r="F5130" s="644">
        <f t="shared" si="164"/>
        <v>1.458</v>
      </c>
      <c r="G5130" s="748" t="s">
        <v>280</v>
      </c>
      <c r="H5130" s="1337">
        <v>0.31</v>
      </c>
      <c r="I5130" s="338"/>
    </row>
    <row r="5131" spans="2:9">
      <c r="B5131" s="651" t="s">
        <v>63</v>
      </c>
      <c r="C5131" s="1356">
        <v>7047</v>
      </c>
      <c r="D5131" s="747" t="str">
        <f t="shared" ref="D5131:D5194" si="165">B5131&amp;TEXT(C5131,"0000")</f>
        <v>MN7047</v>
      </c>
      <c r="E5131" s="1336">
        <v>1.5089999999999999</v>
      </c>
      <c r="F5131" s="644">
        <f t="shared" ref="F5131:F5194" si="166">IF(E5131="NA","NA",ROUND((E5131-1)*0.9+1,3))</f>
        <v>1.458</v>
      </c>
      <c r="G5131" s="748" t="s">
        <v>280</v>
      </c>
      <c r="H5131" s="1337">
        <v>0.31</v>
      </c>
      <c r="I5131" s="338"/>
    </row>
    <row r="5132" spans="2:9">
      <c r="B5132" s="651" t="s">
        <v>63</v>
      </c>
      <c r="C5132" s="1356">
        <v>7050</v>
      </c>
      <c r="D5132" s="747" t="str">
        <f t="shared" si="165"/>
        <v>MN7050</v>
      </c>
      <c r="E5132" s="1336">
        <v>1.5089999999999999</v>
      </c>
      <c r="F5132" s="644">
        <f t="shared" si="166"/>
        <v>1.458</v>
      </c>
      <c r="G5132" s="748" t="s">
        <v>280</v>
      </c>
      <c r="H5132" s="1337">
        <v>0.31</v>
      </c>
      <c r="I5132" s="338"/>
    </row>
    <row r="5133" spans="2:9">
      <c r="B5133" s="651" t="s">
        <v>63</v>
      </c>
      <c r="C5133" s="1356">
        <v>7090</v>
      </c>
      <c r="D5133" s="747" t="str">
        <f t="shared" si="165"/>
        <v>MN7090</v>
      </c>
      <c r="E5133" s="1336">
        <v>1.5089999999999999</v>
      </c>
      <c r="F5133" s="644">
        <f t="shared" si="166"/>
        <v>1.458</v>
      </c>
      <c r="G5133" s="748" t="s">
        <v>280</v>
      </c>
      <c r="H5133" s="1337">
        <v>0.31</v>
      </c>
      <c r="I5133" s="338"/>
    </row>
    <row r="5134" spans="2:9">
      <c r="B5134" s="651" t="s">
        <v>63</v>
      </c>
      <c r="C5134" s="1356">
        <v>7098</v>
      </c>
      <c r="D5134" s="747" t="str">
        <f t="shared" si="165"/>
        <v>MN7098</v>
      </c>
      <c r="E5134" s="1336">
        <v>1.5089999999999999</v>
      </c>
      <c r="F5134" s="644">
        <f t="shared" si="166"/>
        <v>1.458</v>
      </c>
      <c r="G5134" s="748" t="s">
        <v>280</v>
      </c>
      <c r="H5134" s="1337">
        <v>0.31</v>
      </c>
      <c r="I5134" s="338"/>
    </row>
    <row r="5135" spans="2:9">
      <c r="B5135" s="651" t="s">
        <v>63</v>
      </c>
      <c r="C5135" s="1356">
        <v>7099</v>
      </c>
      <c r="D5135" s="747" t="str">
        <f t="shared" si="165"/>
        <v>MN7099</v>
      </c>
      <c r="E5135" s="1336">
        <v>1.5089999999999999</v>
      </c>
      <c r="F5135" s="644">
        <f t="shared" si="166"/>
        <v>1.458</v>
      </c>
      <c r="G5135" s="748" t="s">
        <v>280</v>
      </c>
      <c r="H5135" s="1337">
        <v>0.31</v>
      </c>
      <c r="I5135" s="338"/>
    </row>
    <row r="5136" spans="2:9">
      <c r="B5136" s="651" t="s">
        <v>63</v>
      </c>
      <c r="C5136" s="1356">
        <v>7151</v>
      </c>
      <c r="D5136" s="747" t="str">
        <f t="shared" si="165"/>
        <v>MN7151</v>
      </c>
      <c r="E5136" s="1336">
        <v>1.3360000000000001</v>
      </c>
      <c r="F5136" s="644">
        <f t="shared" si="166"/>
        <v>1.302</v>
      </c>
      <c r="G5136" s="748" t="s">
        <v>280</v>
      </c>
      <c r="H5136" s="1337">
        <v>0.4</v>
      </c>
      <c r="I5136" s="338"/>
    </row>
    <row r="5137" spans="2:9">
      <c r="B5137" s="651" t="s">
        <v>63</v>
      </c>
      <c r="C5137" s="1356">
        <v>7152</v>
      </c>
      <c r="D5137" s="747" t="str">
        <f t="shared" si="165"/>
        <v>MN7152</v>
      </c>
      <c r="E5137" s="1336">
        <v>1.3360000000000001</v>
      </c>
      <c r="F5137" s="644">
        <f t="shared" si="166"/>
        <v>1.302</v>
      </c>
      <c r="G5137" s="748" t="s">
        <v>280</v>
      </c>
      <c r="H5137" s="1337">
        <v>0.4</v>
      </c>
      <c r="I5137" s="338"/>
    </row>
    <row r="5138" spans="2:9">
      <c r="B5138" s="651" t="s">
        <v>63</v>
      </c>
      <c r="C5138" s="1356">
        <v>7153</v>
      </c>
      <c r="D5138" s="747" t="str">
        <f t="shared" si="165"/>
        <v>MN7153</v>
      </c>
      <c r="E5138" s="1336">
        <v>1.3360000000000001</v>
      </c>
      <c r="F5138" s="644">
        <f t="shared" si="166"/>
        <v>1.302</v>
      </c>
      <c r="G5138" s="748" t="s">
        <v>280</v>
      </c>
      <c r="H5138" s="1337">
        <v>0.4</v>
      </c>
      <c r="I5138" s="338"/>
    </row>
    <row r="5139" spans="2:9">
      <c r="B5139" s="651" t="s">
        <v>63</v>
      </c>
      <c r="C5139" s="1356">
        <v>7219</v>
      </c>
      <c r="D5139" s="747" t="str">
        <f t="shared" si="165"/>
        <v>MN7219</v>
      </c>
      <c r="E5139" s="1336">
        <v>1.3360000000000001</v>
      </c>
      <c r="F5139" s="644">
        <f t="shared" si="166"/>
        <v>1.302</v>
      </c>
      <c r="G5139" s="748" t="s">
        <v>280</v>
      </c>
      <c r="H5139" s="1337">
        <v>0.4</v>
      </c>
      <c r="I5139" s="338"/>
    </row>
    <row r="5140" spans="2:9">
      <c r="B5140" s="651" t="s">
        <v>63</v>
      </c>
      <c r="C5140" s="1356">
        <v>7222</v>
      </c>
      <c r="D5140" s="747" t="str">
        <f t="shared" si="165"/>
        <v>MN7222</v>
      </c>
      <c r="E5140" s="1336">
        <v>1.1439999999999999</v>
      </c>
      <c r="F5140" s="644">
        <f t="shared" si="166"/>
        <v>1.1299999999999999</v>
      </c>
      <c r="G5140" s="748" t="s">
        <v>280</v>
      </c>
      <c r="H5140" s="1337">
        <v>0.55000000000000004</v>
      </c>
      <c r="I5140" s="338"/>
    </row>
    <row r="5141" spans="2:9">
      <c r="B5141" s="651" t="s">
        <v>63</v>
      </c>
      <c r="C5141" s="1356">
        <v>7225</v>
      </c>
      <c r="D5141" s="747" t="str">
        <f t="shared" si="165"/>
        <v>MN7225</v>
      </c>
      <c r="E5141" s="1336">
        <v>1.0069999999999999</v>
      </c>
      <c r="F5141" s="644">
        <f t="shared" si="166"/>
        <v>1.006</v>
      </c>
      <c r="G5141" s="748" t="s">
        <v>280</v>
      </c>
      <c r="H5141" s="1337">
        <v>0.15</v>
      </c>
      <c r="I5141" s="338"/>
    </row>
    <row r="5142" spans="2:9">
      <c r="B5142" s="651" t="s">
        <v>63</v>
      </c>
      <c r="C5142" s="1356">
        <v>7230</v>
      </c>
      <c r="D5142" s="747" t="str">
        <f t="shared" si="165"/>
        <v>MN7230</v>
      </c>
      <c r="E5142" s="1336">
        <v>1.0549999999999999</v>
      </c>
      <c r="F5142" s="644">
        <f t="shared" si="166"/>
        <v>1.05</v>
      </c>
      <c r="G5142" s="748" t="s">
        <v>280</v>
      </c>
      <c r="H5142" s="1337">
        <v>0.88</v>
      </c>
      <c r="I5142" s="338"/>
    </row>
    <row r="5143" spans="2:9">
      <c r="B5143" s="651" t="s">
        <v>63</v>
      </c>
      <c r="C5143" s="1356">
        <v>7231</v>
      </c>
      <c r="D5143" s="747" t="str">
        <f t="shared" si="165"/>
        <v>MN7231</v>
      </c>
      <c r="E5143" s="1336">
        <v>0.88400000000000001</v>
      </c>
      <c r="F5143" s="644">
        <f t="shared" si="166"/>
        <v>0.89600000000000002</v>
      </c>
      <c r="G5143" s="748" t="s">
        <v>280</v>
      </c>
      <c r="H5143" s="1337">
        <v>1.57</v>
      </c>
      <c r="I5143" s="338"/>
    </row>
    <row r="5144" spans="2:9">
      <c r="B5144" s="651" t="s">
        <v>63</v>
      </c>
      <c r="C5144" s="1356">
        <v>7232</v>
      </c>
      <c r="D5144" s="747" t="str">
        <f t="shared" si="165"/>
        <v>MN7232</v>
      </c>
      <c r="E5144" s="1336">
        <v>1.083</v>
      </c>
      <c r="F5144" s="644">
        <f t="shared" si="166"/>
        <v>1.075</v>
      </c>
      <c r="G5144" s="748" t="s">
        <v>280</v>
      </c>
      <c r="H5144" s="1337">
        <v>0.53</v>
      </c>
      <c r="I5144" s="338"/>
    </row>
    <row r="5145" spans="2:9">
      <c r="B5145" s="651" t="s">
        <v>63</v>
      </c>
      <c r="C5145" s="1356">
        <v>7309</v>
      </c>
      <c r="D5145" s="747" t="str">
        <f t="shared" si="165"/>
        <v>MN7309</v>
      </c>
      <c r="E5145" s="1336">
        <v>1.5089999999999999</v>
      </c>
      <c r="F5145" s="644">
        <f t="shared" si="166"/>
        <v>1.458</v>
      </c>
      <c r="G5145" s="748" t="s">
        <v>280</v>
      </c>
      <c r="H5145" s="1337">
        <v>0.31</v>
      </c>
      <c r="I5145" s="338"/>
    </row>
    <row r="5146" spans="2:9">
      <c r="B5146" s="651" t="s">
        <v>63</v>
      </c>
      <c r="C5146" s="1356">
        <v>7313</v>
      </c>
      <c r="D5146" s="747" t="str">
        <f t="shared" si="165"/>
        <v>MN7313</v>
      </c>
      <c r="E5146" s="1336">
        <v>1.5089999999999999</v>
      </c>
      <c r="F5146" s="644">
        <f t="shared" si="166"/>
        <v>1.458</v>
      </c>
      <c r="G5146" s="748" t="s">
        <v>280</v>
      </c>
      <c r="H5146" s="1337">
        <v>0.31</v>
      </c>
      <c r="I5146" s="338"/>
    </row>
    <row r="5147" spans="2:9">
      <c r="B5147" s="651" t="s">
        <v>63</v>
      </c>
      <c r="C5147" s="1356">
        <v>7317</v>
      </c>
      <c r="D5147" s="747" t="str">
        <f t="shared" si="165"/>
        <v>MN7317</v>
      </c>
      <c r="E5147" s="1336">
        <v>1.5089999999999999</v>
      </c>
      <c r="F5147" s="644">
        <f t="shared" si="166"/>
        <v>1.458</v>
      </c>
      <c r="G5147" s="748" t="s">
        <v>280</v>
      </c>
      <c r="H5147" s="1337">
        <v>0.31</v>
      </c>
      <c r="I5147" s="338"/>
    </row>
    <row r="5148" spans="2:9">
      <c r="B5148" s="651" t="s">
        <v>63</v>
      </c>
      <c r="C5148" s="1356">
        <v>7327</v>
      </c>
      <c r="D5148" s="747" t="str">
        <f t="shared" si="165"/>
        <v>MN7327</v>
      </c>
      <c r="E5148" s="1336">
        <v>1.5089999999999999</v>
      </c>
      <c r="F5148" s="644">
        <f t="shared" si="166"/>
        <v>1.458</v>
      </c>
      <c r="G5148" s="748" t="s">
        <v>280</v>
      </c>
      <c r="H5148" s="1337">
        <v>0.31</v>
      </c>
      <c r="I5148" s="338"/>
    </row>
    <row r="5149" spans="2:9">
      <c r="B5149" s="651" t="s">
        <v>63</v>
      </c>
      <c r="C5149" s="1356">
        <v>7333</v>
      </c>
      <c r="D5149" s="747" t="str">
        <f t="shared" si="165"/>
        <v>MN7333</v>
      </c>
      <c r="E5149" s="1336">
        <v>1.5089999999999999</v>
      </c>
      <c r="F5149" s="644">
        <f t="shared" si="166"/>
        <v>1.458</v>
      </c>
      <c r="G5149" s="748" t="s">
        <v>280</v>
      </c>
      <c r="H5149" s="1337">
        <v>0.31</v>
      </c>
      <c r="I5149" s="338"/>
    </row>
    <row r="5150" spans="2:9">
      <c r="B5150" s="651" t="s">
        <v>63</v>
      </c>
      <c r="C5150" s="1356">
        <v>7335</v>
      </c>
      <c r="D5150" s="747" t="str">
        <f t="shared" si="165"/>
        <v>MN7335</v>
      </c>
      <c r="E5150" s="1336">
        <v>1.5089999999999999</v>
      </c>
      <c r="F5150" s="644">
        <f t="shared" si="166"/>
        <v>1.458</v>
      </c>
      <c r="G5150" s="748" t="s">
        <v>280</v>
      </c>
      <c r="H5150" s="1337">
        <v>0.31</v>
      </c>
      <c r="I5150" s="338"/>
    </row>
    <row r="5151" spans="2:9">
      <c r="B5151" s="651" t="s">
        <v>63</v>
      </c>
      <c r="C5151" s="1356">
        <v>7337</v>
      </c>
      <c r="D5151" s="747" t="str">
        <f t="shared" si="165"/>
        <v>MN7337</v>
      </c>
      <c r="E5151" s="1336">
        <v>1.5089999999999999</v>
      </c>
      <c r="F5151" s="644">
        <f t="shared" si="166"/>
        <v>1.458</v>
      </c>
      <c r="G5151" s="748" t="s">
        <v>280</v>
      </c>
      <c r="H5151" s="1337">
        <v>0.31</v>
      </c>
      <c r="I5151" s="338"/>
    </row>
    <row r="5152" spans="2:9">
      <c r="B5152" s="651" t="s">
        <v>63</v>
      </c>
      <c r="C5152" s="1356">
        <v>7350</v>
      </c>
      <c r="D5152" s="747" t="str">
        <f t="shared" si="165"/>
        <v>MN7350</v>
      </c>
      <c r="E5152" s="1336">
        <v>1.3360000000000001</v>
      </c>
      <c r="F5152" s="644">
        <f t="shared" si="166"/>
        <v>1.302</v>
      </c>
      <c r="G5152" s="748" t="s">
        <v>280</v>
      </c>
      <c r="H5152" s="1337">
        <v>0.4</v>
      </c>
      <c r="I5152" s="338"/>
    </row>
    <row r="5153" spans="2:9">
      <c r="B5153" s="651" t="s">
        <v>63</v>
      </c>
      <c r="C5153" s="1356">
        <v>7360</v>
      </c>
      <c r="D5153" s="747" t="str">
        <f t="shared" si="165"/>
        <v>MN7360</v>
      </c>
      <c r="E5153" s="1336">
        <v>1.1020000000000001</v>
      </c>
      <c r="F5153" s="644">
        <f t="shared" si="166"/>
        <v>1.0920000000000001</v>
      </c>
      <c r="G5153" s="748" t="s">
        <v>280</v>
      </c>
      <c r="H5153" s="1337">
        <v>0.57999999999999996</v>
      </c>
      <c r="I5153" s="338"/>
    </row>
    <row r="5154" spans="2:9">
      <c r="B5154" s="651" t="s">
        <v>63</v>
      </c>
      <c r="C5154" s="1356">
        <v>7370</v>
      </c>
      <c r="D5154" s="747" t="str">
        <f t="shared" si="165"/>
        <v>MN7370</v>
      </c>
      <c r="E5154" s="1336">
        <v>0.98</v>
      </c>
      <c r="F5154" s="644">
        <f t="shared" si="166"/>
        <v>0.98199999999999998</v>
      </c>
      <c r="G5154" s="748" t="s">
        <v>280</v>
      </c>
      <c r="H5154" s="1337">
        <v>0.73</v>
      </c>
      <c r="I5154" s="338"/>
    </row>
    <row r="5155" spans="2:9">
      <c r="B5155" s="651" t="s">
        <v>63</v>
      </c>
      <c r="C5155" s="1356">
        <v>7380</v>
      </c>
      <c r="D5155" s="747" t="str">
        <f t="shared" si="165"/>
        <v>MN7380</v>
      </c>
      <c r="E5155" s="1336">
        <v>1.038</v>
      </c>
      <c r="F5155" s="644">
        <f t="shared" si="166"/>
        <v>1.034</v>
      </c>
      <c r="G5155" s="748" t="s">
        <v>280</v>
      </c>
      <c r="H5155" s="1337">
        <v>0.82</v>
      </c>
      <c r="I5155" s="338"/>
    </row>
    <row r="5156" spans="2:9">
      <c r="B5156" s="651" t="s">
        <v>63</v>
      </c>
      <c r="C5156" s="1356">
        <v>7382</v>
      </c>
      <c r="D5156" s="747" t="str">
        <f t="shared" si="165"/>
        <v>MN7382</v>
      </c>
      <c r="E5156" s="1336">
        <v>0.90100000000000002</v>
      </c>
      <c r="F5156" s="644">
        <f t="shared" si="166"/>
        <v>0.91100000000000003</v>
      </c>
      <c r="G5156" s="748" t="s">
        <v>280</v>
      </c>
      <c r="H5156" s="1337">
        <v>0.71</v>
      </c>
      <c r="I5156" s="338"/>
    </row>
    <row r="5157" spans="2:9">
      <c r="B5157" s="651" t="s">
        <v>63</v>
      </c>
      <c r="C5157" s="1356">
        <v>7390</v>
      </c>
      <c r="D5157" s="747" t="str">
        <f t="shared" si="165"/>
        <v>MN7390</v>
      </c>
      <c r="E5157" s="1336">
        <v>0.75700000000000001</v>
      </c>
      <c r="F5157" s="644">
        <f t="shared" si="166"/>
        <v>0.78100000000000003</v>
      </c>
      <c r="G5157" s="748" t="s">
        <v>280</v>
      </c>
      <c r="H5157" s="1337">
        <v>1.4</v>
      </c>
      <c r="I5157" s="338"/>
    </row>
    <row r="5158" spans="2:9">
      <c r="B5158" s="651" t="s">
        <v>63</v>
      </c>
      <c r="C5158" s="1356">
        <v>7394</v>
      </c>
      <c r="D5158" s="747" t="str">
        <f t="shared" si="165"/>
        <v>MN7394</v>
      </c>
      <c r="E5158" s="1336">
        <v>1.5089999999999999</v>
      </c>
      <c r="F5158" s="644">
        <f t="shared" si="166"/>
        <v>1.458</v>
      </c>
      <c r="G5158" s="748" t="s">
        <v>280</v>
      </c>
      <c r="H5158" s="1337">
        <v>0.31</v>
      </c>
      <c r="I5158" s="338"/>
    </row>
    <row r="5159" spans="2:9">
      <c r="B5159" s="651" t="s">
        <v>63</v>
      </c>
      <c r="C5159" s="1356">
        <v>7395</v>
      </c>
      <c r="D5159" s="747" t="str">
        <f t="shared" si="165"/>
        <v>MN7395</v>
      </c>
      <c r="E5159" s="1336">
        <v>1.5089999999999999</v>
      </c>
      <c r="F5159" s="644">
        <f t="shared" si="166"/>
        <v>1.458</v>
      </c>
      <c r="G5159" s="748" t="s">
        <v>280</v>
      </c>
      <c r="H5159" s="1337">
        <v>0.31</v>
      </c>
      <c r="I5159" s="338"/>
    </row>
    <row r="5160" spans="2:9">
      <c r="B5160" s="651" t="s">
        <v>63</v>
      </c>
      <c r="C5160" s="1356">
        <v>7398</v>
      </c>
      <c r="D5160" s="747" t="str">
        <f t="shared" si="165"/>
        <v>MN7398</v>
      </c>
      <c r="E5160" s="1336">
        <v>1.5089999999999999</v>
      </c>
      <c r="F5160" s="644">
        <f t="shared" si="166"/>
        <v>1.458</v>
      </c>
      <c r="G5160" s="748" t="s">
        <v>280</v>
      </c>
      <c r="H5160" s="1337">
        <v>0.31</v>
      </c>
      <c r="I5160" s="338"/>
    </row>
    <row r="5161" spans="2:9">
      <c r="B5161" s="651" t="s">
        <v>63</v>
      </c>
      <c r="C5161" s="1356">
        <v>7403</v>
      </c>
      <c r="D5161" s="747" t="str">
        <f t="shared" si="165"/>
        <v>MN7403</v>
      </c>
      <c r="E5161" s="1336">
        <v>0.81799999999999995</v>
      </c>
      <c r="F5161" s="644">
        <f t="shared" si="166"/>
        <v>0.83599999999999997</v>
      </c>
      <c r="G5161" s="748" t="s">
        <v>280</v>
      </c>
      <c r="H5161" s="1337">
        <v>0.92</v>
      </c>
      <c r="I5161" s="338"/>
    </row>
    <row r="5162" spans="2:9">
      <c r="B5162" s="651" t="s">
        <v>63</v>
      </c>
      <c r="C5162" s="1356">
        <v>7405</v>
      </c>
      <c r="D5162" s="747" t="str">
        <f t="shared" si="165"/>
        <v>MN7405</v>
      </c>
      <c r="E5162" s="1336">
        <v>0.64300000000000002</v>
      </c>
      <c r="F5162" s="644">
        <f t="shared" si="166"/>
        <v>0.67900000000000005</v>
      </c>
      <c r="G5162" s="748" t="s">
        <v>280</v>
      </c>
      <c r="H5162" s="1337">
        <v>0.28000000000000003</v>
      </c>
      <c r="I5162" s="338"/>
    </row>
    <row r="5163" spans="2:9">
      <c r="B5163" s="651" t="s">
        <v>63</v>
      </c>
      <c r="C5163" s="1356">
        <v>7420</v>
      </c>
      <c r="D5163" s="747" t="str">
        <f t="shared" si="165"/>
        <v>MN7420</v>
      </c>
      <c r="E5163" s="1336">
        <v>1.1299999999999999</v>
      </c>
      <c r="F5163" s="644">
        <f t="shared" si="166"/>
        <v>1.117</v>
      </c>
      <c r="G5163" s="748" t="s">
        <v>280</v>
      </c>
      <c r="H5163" s="1337">
        <v>0.56000000000000005</v>
      </c>
      <c r="I5163" s="338"/>
    </row>
    <row r="5164" spans="2:9">
      <c r="B5164" s="651" t="s">
        <v>63</v>
      </c>
      <c r="C5164" s="1356">
        <v>7421</v>
      </c>
      <c r="D5164" s="747" t="str">
        <f t="shared" si="165"/>
        <v>MN7421</v>
      </c>
      <c r="E5164" s="1336">
        <v>1.0580000000000001</v>
      </c>
      <c r="F5164" s="644">
        <f t="shared" si="166"/>
        <v>1.052</v>
      </c>
      <c r="G5164" s="748" t="s">
        <v>280</v>
      </c>
      <c r="H5164" s="1337">
        <v>0.44</v>
      </c>
      <c r="I5164" s="338"/>
    </row>
    <row r="5165" spans="2:9">
      <c r="B5165" s="651" t="s">
        <v>63</v>
      </c>
      <c r="C5165" s="1356">
        <v>7422</v>
      </c>
      <c r="D5165" s="747" t="str">
        <f t="shared" si="165"/>
        <v>MN7422</v>
      </c>
      <c r="E5165" s="1336">
        <v>1.4550000000000001</v>
      </c>
      <c r="F5165" s="644">
        <f t="shared" si="166"/>
        <v>1.41</v>
      </c>
      <c r="G5165" s="748" t="s">
        <v>280</v>
      </c>
      <c r="H5165" s="1337">
        <v>0.48</v>
      </c>
      <c r="I5165" s="338"/>
    </row>
    <row r="5166" spans="2:9">
      <c r="B5166" s="651" t="s">
        <v>63</v>
      </c>
      <c r="C5166" s="1356">
        <v>7425</v>
      </c>
      <c r="D5166" s="747" t="str">
        <f t="shared" si="165"/>
        <v>MN7425</v>
      </c>
      <c r="E5166" s="1336">
        <v>1.736</v>
      </c>
      <c r="F5166" s="644">
        <f t="shared" si="166"/>
        <v>1.6619999999999999</v>
      </c>
      <c r="G5166" s="748" t="s">
        <v>280</v>
      </c>
      <c r="H5166" s="1337">
        <v>0.51</v>
      </c>
      <c r="I5166" s="338"/>
    </row>
    <row r="5167" spans="2:9">
      <c r="B5167" s="651" t="s">
        <v>63</v>
      </c>
      <c r="C5167" s="1356">
        <v>7431</v>
      </c>
      <c r="D5167" s="747" t="str">
        <f t="shared" si="165"/>
        <v>MN7431</v>
      </c>
      <c r="E5167" s="1336">
        <v>1.1739999999999999</v>
      </c>
      <c r="F5167" s="644">
        <f t="shared" si="166"/>
        <v>1.157</v>
      </c>
      <c r="G5167" s="748" t="s">
        <v>280</v>
      </c>
      <c r="H5167" s="1337">
        <v>0.44</v>
      </c>
      <c r="I5167" s="338"/>
    </row>
    <row r="5168" spans="2:9">
      <c r="B5168" s="651" t="s">
        <v>63</v>
      </c>
      <c r="C5168" s="1356">
        <v>7502</v>
      </c>
      <c r="D5168" s="747" t="str">
        <f t="shared" si="165"/>
        <v>MN7502</v>
      </c>
      <c r="E5168" s="1336">
        <v>1.1279999999999999</v>
      </c>
      <c r="F5168" s="644">
        <f t="shared" si="166"/>
        <v>1.115</v>
      </c>
      <c r="G5168" s="748" t="s">
        <v>280</v>
      </c>
      <c r="H5168" s="1337">
        <v>0.37</v>
      </c>
      <c r="I5168" s="338"/>
    </row>
    <row r="5169" spans="2:9">
      <c r="B5169" s="651" t="s">
        <v>63</v>
      </c>
      <c r="C5169" s="1356">
        <v>7515</v>
      </c>
      <c r="D5169" s="747" t="str">
        <f t="shared" si="165"/>
        <v>MN7515</v>
      </c>
      <c r="E5169" s="1336">
        <v>1.004</v>
      </c>
      <c r="F5169" s="644">
        <f t="shared" si="166"/>
        <v>1.004</v>
      </c>
      <c r="G5169" s="748" t="s">
        <v>280</v>
      </c>
      <c r="H5169" s="1337">
        <v>0.4</v>
      </c>
      <c r="I5169" s="338"/>
    </row>
    <row r="5170" spans="2:9">
      <c r="B5170" s="651" t="s">
        <v>63</v>
      </c>
      <c r="C5170" s="1356">
        <v>7520</v>
      </c>
      <c r="D5170" s="747" t="str">
        <f t="shared" si="165"/>
        <v>MN7520</v>
      </c>
      <c r="E5170" s="1336">
        <v>1.135</v>
      </c>
      <c r="F5170" s="644">
        <f t="shared" si="166"/>
        <v>1.1220000000000001</v>
      </c>
      <c r="G5170" s="748" t="s">
        <v>280</v>
      </c>
      <c r="H5170" s="1337">
        <v>0.52</v>
      </c>
      <c r="I5170" s="338"/>
    </row>
    <row r="5171" spans="2:9">
      <c r="B5171" s="651" t="s">
        <v>63</v>
      </c>
      <c r="C5171" s="1356">
        <v>7538</v>
      </c>
      <c r="D5171" s="747" t="str">
        <f t="shared" si="165"/>
        <v>MN7538</v>
      </c>
      <c r="E5171" s="1336">
        <v>1.4470000000000001</v>
      </c>
      <c r="F5171" s="644">
        <f t="shared" si="166"/>
        <v>1.4019999999999999</v>
      </c>
      <c r="G5171" s="748" t="s">
        <v>280</v>
      </c>
      <c r="H5171" s="1337">
        <v>0.42</v>
      </c>
      <c r="I5171" s="338"/>
    </row>
    <row r="5172" spans="2:9">
      <c r="B5172" s="651" t="s">
        <v>63</v>
      </c>
      <c r="C5172" s="1356">
        <v>7539</v>
      </c>
      <c r="D5172" s="747" t="str">
        <f t="shared" si="165"/>
        <v>MN7539</v>
      </c>
      <c r="E5172" s="1336">
        <v>2.5409999999999999</v>
      </c>
      <c r="F5172" s="644">
        <f t="shared" si="166"/>
        <v>2.387</v>
      </c>
      <c r="G5172" s="748" t="s">
        <v>280</v>
      </c>
      <c r="H5172" s="1337">
        <v>0.11</v>
      </c>
      <c r="I5172" s="338"/>
    </row>
    <row r="5173" spans="2:9">
      <c r="B5173" s="651" t="s">
        <v>63</v>
      </c>
      <c r="C5173" s="1356">
        <v>7540</v>
      </c>
      <c r="D5173" s="747" t="str">
        <f t="shared" si="165"/>
        <v>MN7540</v>
      </c>
      <c r="E5173" s="1336">
        <v>0.92400000000000004</v>
      </c>
      <c r="F5173" s="644">
        <f t="shared" si="166"/>
        <v>0.93200000000000005</v>
      </c>
      <c r="G5173" s="748" t="s">
        <v>280</v>
      </c>
      <c r="H5173" s="1337">
        <v>0.51</v>
      </c>
      <c r="I5173" s="338"/>
    </row>
    <row r="5174" spans="2:9">
      <c r="B5174" s="651" t="s">
        <v>63</v>
      </c>
      <c r="C5174" s="1356">
        <v>7580</v>
      </c>
      <c r="D5174" s="747" t="str">
        <f t="shared" si="165"/>
        <v>MN7580</v>
      </c>
      <c r="E5174" s="1336">
        <v>1.073</v>
      </c>
      <c r="F5174" s="644">
        <f t="shared" si="166"/>
        <v>1.0660000000000001</v>
      </c>
      <c r="G5174" s="748" t="s">
        <v>280</v>
      </c>
      <c r="H5174" s="1337">
        <v>0.52</v>
      </c>
      <c r="I5174" s="338"/>
    </row>
    <row r="5175" spans="2:9">
      <c r="B5175" s="651" t="s">
        <v>63</v>
      </c>
      <c r="C5175" s="1356">
        <v>7590</v>
      </c>
      <c r="D5175" s="747" t="str">
        <f t="shared" si="165"/>
        <v>MN7590</v>
      </c>
      <c r="E5175" s="1336">
        <v>1.119</v>
      </c>
      <c r="F5175" s="644">
        <f t="shared" si="166"/>
        <v>1.107</v>
      </c>
      <c r="G5175" s="748" t="s">
        <v>280</v>
      </c>
      <c r="H5175" s="1337">
        <v>0.59</v>
      </c>
      <c r="I5175" s="338"/>
    </row>
    <row r="5176" spans="2:9">
      <c r="B5176" s="651" t="s">
        <v>63</v>
      </c>
      <c r="C5176" s="1356">
        <v>7600</v>
      </c>
      <c r="D5176" s="747" t="str">
        <f t="shared" si="165"/>
        <v>MN7600</v>
      </c>
      <c r="E5176" s="1336">
        <v>0.98199999999999998</v>
      </c>
      <c r="F5176" s="644">
        <f t="shared" si="166"/>
        <v>0.98399999999999999</v>
      </c>
      <c r="G5176" s="748" t="s">
        <v>280</v>
      </c>
      <c r="H5176" s="1337">
        <v>0.5</v>
      </c>
      <c r="I5176" s="338"/>
    </row>
    <row r="5177" spans="2:9">
      <c r="B5177" s="651" t="s">
        <v>63</v>
      </c>
      <c r="C5177" s="1356">
        <v>7601</v>
      </c>
      <c r="D5177" s="747" t="str">
        <f t="shared" si="165"/>
        <v>MN7601</v>
      </c>
      <c r="E5177" s="1336">
        <v>1.5840000000000001</v>
      </c>
      <c r="F5177" s="644">
        <f t="shared" si="166"/>
        <v>1.526</v>
      </c>
      <c r="G5177" s="748" t="s">
        <v>280</v>
      </c>
      <c r="H5177" s="1337">
        <v>0.56999999999999995</v>
      </c>
      <c r="I5177" s="338"/>
    </row>
    <row r="5178" spans="2:9">
      <c r="B5178" s="651" t="s">
        <v>63</v>
      </c>
      <c r="C5178" s="1356">
        <v>7605</v>
      </c>
      <c r="D5178" s="747" t="str">
        <f t="shared" si="165"/>
        <v>MN7605</v>
      </c>
      <c r="E5178" s="1336">
        <v>1.07</v>
      </c>
      <c r="F5178" s="644">
        <f t="shared" si="166"/>
        <v>1.0629999999999999</v>
      </c>
      <c r="G5178" s="748" t="s">
        <v>280</v>
      </c>
      <c r="H5178" s="1337">
        <v>0.28000000000000003</v>
      </c>
      <c r="I5178" s="338"/>
    </row>
    <row r="5179" spans="2:9">
      <c r="B5179" s="651" t="s">
        <v>63</v>
      </c>
      <c r="C5179" s="1356">
        <v>7610</v>
      </c>
      <c r="D5179" s="747" t="str">
        <f t="shared" si="165"/>
        <v>MN7610</v>
      </c>
      <c r="E5179" s="1336">
        <v>0.91400000000000003</v>
      </c>
      <c r="F5179" s="644">
        <f t="shared" si="166"/>
        <v>0.92300000000000004</v>
      </c>
      <c r="G5179" s="748" t="s">
        <v>280</v>
      </c>
      <c r="H5179" s="1337">
        <v>0.05</v>
      </c>
      <c r="I5179" s="338"/>
    </row>
    <row r="5180" spans="2:9">
      <c r="B5180" s="651" t="s">
        <v>63</v>
      </c>
      <c r="C5180" s="1356">
        <v>7705</v>
      </c>
      <c r="D5180" s="747" t="str">
        <f t="shared" si="165"/>
        <v>MN7705</v>
      </c>
      <c r="E5180" s="1336">
        <v>0.82599999999999996</v>
      </c>
      <c r="F5180" s="644">
        <f t="shared" si="166"/>
        <v>0.84299999999999997</v>
      </c>
      <c r="G5180" s="748" t="s">
        <v>280</v>
      </c>
      <c r="H5180" s="1337">
        <v>0.41</v>
      </c>
      <c r="I5180" s="338"/>
    </row>
    <row r="5181" spans="2:9">
      <c r="B5181" s="651" t="s">
        <v>63</v>
      </c>
      <c r="C5181" s="1356">
        <v>7706</v>
      </c>
      <c r="D5181" s="747" t="str">
        <f t="shared" si="165"/>
        <v>MN7706</v>
      </c>
      <c r="E5181" s="1336">
        <v>0.97099999999999997</v>
      </c>
      <c r="F5181" s="644">
        <f t="shared" si="166"/>
        <v>0.97399999999999998</v>
      </c>
      <c r="G5181" s="748" t="s">
        <v>280</v>
      </c>
      <c r="H5181" s="1337">
        <v>0.56999999999999995</v>
      </c>
      <c r="I5181" s="338"/>
    </row>
    <row r="5182" spans="2:9">
      <c r="B5182" s="651" t="s">
        <v>63</v>
      </c>
      <c r="C5182" s="1356">
        <v>7708</v>
      </c>
      <c r="D5182" s="747" t="str">
        <f t="shared" si="165"/>
        <v>MN7708</v>
      </c>
      <c r="E5182" s="1336">
        <v>1.0629999999999999</v>
      </c>
      <c r="F5182" s="644">
        <f t="shared" si="166"/>
        <v>1.0569999999999999</v>
      </c>
      <c r="G5182" s="748" t="s">
        <v>280</v>
      </c>
      <c r="H5182" s="1337">
        <v>2.8</v>
      </c>
      <c r="I5182" s="338"/>
    </row>
    <row r="5183" spans="2:9">
      <c r="B5183" s="651" t="s">
        <v>63</v>
      </c>
      <c r="C5183" s="1356">
        <v>7720</v>
      </c>
      <c r="D5183" s="747" t="str">
        <f t="shared" si="165"/>
        <v>MN7720</v>
      </c>
      <c r="E5183" s="1336">
        <v>0.82199999999999995</v>
      </c>
      <c r="F5183" s="644">
        <f t="shared" si="166"/>
        <v>0.84</v>
      </c>
      <c r="G5183" s="748" t="s">
        <v>280</v>
      </c>
      <c r="H5183" s="1337">
        <v>0.39</v>
      </c>
      <c r="I5183" s="338"/>
    </row>
    <row r="5184" spans="2:9">
      <c r="B5184" s="651" t="s">
        <v>63</v>
      </c>
      <c r="C5184" s="1356">
        <v>7855</v>
      </c>
      <c r="D5184" s="747" t="str">
        <f t="shared" si="165"/>
        <v>MN7855</v>
      </c>
      <c r="E5184" s="1336">
        <v>1.3779999999999999</v>
      </c>
      <c r="F5184" s="644">
        <f t="shared" si="166"/>
        <v>1.34</v>
      </c>
      <c r="G5184" s="748" t="s">
        <v>280</v>
      </c>
      <c r="H5184" s="1337">
        <v>1.1000000000000001</v>
      </c>
      <c r="I5184" s="338"/>
    </row>
    <row r="5185" spans="2:9">
      <c r="B5185" s="651" t="s">
        <v>63</v>
      </c>
      <c r="C5185" s="1356">
        <v>8001</v>
      </c>
      <c r="D5185" s="747" t="str">
        <f t="shared" si="165"/>
        <v>MN8001</v>
      </c>
      <c r="E5185" s="1336">
        <v>0.99399999999999999</v>
      </c>
      <c r="F5185" s="644">
        <f t="shared" si="166"/>
        <v>0.995</v>
      </c>
      <c r="G5185" s="748" t="s">
        <v>280</v>
      </c>
      <c r="H5185" s="1337">
        <v>0.38</v>
      </c>
      <c r="I5185" s="338"/>
    </row>
    <row r="5186" spans="2:9">
      <c r="B5186" s="651" t="s">
        <v>63</v>
      </c>
      <c r="C5186" s="1356">
        <v>8002</v>
      </c>
      <c r="D5186" s="747" t="str">
        <f t="shared" si="165"/>
        <v>MN8002</v>
      </c>
      <c r="E5186" s="1336">
        <v>1.2350000000000001</v>
      </c>
      <c r="F5186" s="644">
        <f t="shared" si="166"/>
        <v>1.212</v>
      </c>
      <c r="G5186" s="748" t="s">
        <v>280</v>
      </c>
      <c r="H5186" s="1337">
        <v>0.53</v>
      </c>
      <c r="I5186" s="338"/>
    </row>
    <row r="5187" spans="2:9">
      <c r="B5187" s="651" t="s">
        <v>63</v>
      </c>
      <c r="C5187" s="1356">
        <v>8006</v>
      </c>
      <c r="D5187" s="747" t="str">
        <f t="shared" si="165"/>
        <v>MN8006</v>
      </c>
      <c r="E5187" s="1336">
        <v>0.61299999999999999</v>
      </c>
      <c r="F5187" s="644">
        <f t="shared" si="166"/>
        <v>0.65200000000000002</v>
      </c>
      <c r="G5187" s="748" t="s">
        <v>280</v>
      </c>
      <c r="H5187" s="1337">
        <v>0.55000000000000004</v>
      </c>
      <c r="I5187" s="338"/>
    </row>
    <row r="5188" spans="2:9">
      <c r="B5188" s="651" t="s">
        <v>63</v>
      </c>
      <c r="C5188" s="1356">
        <v>8008</v>
      </c>
      <c r="D5188" s="747" t="str">
        <f t="shared" si="165"/>
        <v>MN8008</v>
      </c>
      <c r="E5188" s="1336">
        <v>1.0620000000000001</v>
      </c>
      <c r="F5188" s="644">
        <f t="shared" si="166"/>
        <v>1.056</v>
      </c>
      <c r="G5188" s="748" t="s">
        <v>280</v>
      </c>
      <c r="H5188" s="1337">
        <v>0.24</v>
      </c>
      <c r="I5188" s="338"/>
    </row>
    <row r="5189" spans="2:9">
      <c r="B5189" s="651" t="s">
        <v>63</v>
      </c>
      <c r="C5189" s="1356">
        <v>8013</v>
      </c>
      <c r="D5189" s="747" t="str">
        <f t="shared" si="165"/>
        <v>MN8013</v>
      </c>
      <c r="E5189" s="1336">
        <v>0.86099999999999999</v>
      </c>
      <c r="F5189" s="644">
        <f t="shared" si="166"/>
        <v>0.875</v>
      </c>
      <c r="G5189" s="748" t="s">
        <v>280</v>
      </c>
      <c r="H5189" s="1337">
        <v>0.18</v>
      </c>
      <c r="I5189" s="338"/>
    </row>
    <row r="5190" spans="2:9">
      <c r="B5190" s="651" t="s">
        <v>63</v>
      </c>
      <c r="C5190" s="1356">
        <v>8015</v>
      </c>
      <c r="D5190" s="747" t="str">
        <f t="shared" si="165"/>
        <v>MN8015</v>
      </c>
      <c r="E5190" s="1336">
        <v>0.80900000000000005</v>
      </c>
      <c r="F5190" s="644">
        <f t="shared" si="166"/>
        <v>0.82799999999999996</v>
      </c>
      <c r="G5190" s="748" t="s">
        <v>280</v>
      </c>
      <c r="H5190" s="1337">
        <v>0.24</v>
      </c>
      <c r="I5190" s="338"/>
    </row>
    <row r="5191" spans="2:9">
      <c r="B5191" s="651" t="s">
        <v>63</v>
      </c>
      <c r="C5191" s="1356">
        <v>8017</v>
      </c>
      <c r="D5191" s="747" t="str">
        <f t="shared" si="165"/>
        <v>MN8017</v>
      </c>
      <c r="E5191" s="1336">
        <v>0.80100000000000005</v>
      </c>
      <c r="F5191" s="644">
        <f t="shared" si="166"/>
        <v>0.82099999999999995</v>
      </c>
      <c r="G5191" s="748" t="s">
        <v>280</v>
      </c>
      <c r="H5191" s="1337">
        <v>0.28999999999999998</v>
      </c>
      <c r="I5191" s="338"/>
    </row>
    <row r="5192" spans="2:9">
      <c r="B5192" s="651" t="s">
        <v>63</v>
      </c>
      <c r="C5192" s="1356">
        <v>8018</v>
      </c>
      <c r="D5192" s="747" t="str">
        <f t="shared" si="165"/>
        <v>MN8018</v>
      </c>
      <c r="E5192" s="1336">
        <v>0.86099999999999999</v>
      </c>
      <c r="F5192" s="644">
        <f t="shared" si="166"/>
        <v>0.875</v>
      </c>
      <c r="G5192" s="748" t="s">
        <v>280</v>
      </c>
      <c r="H5192" s="1337">
        <v>0.7</v>
      </c>
      <c r="I5192" s="338"/>
    </row>
    <row r="5193" spans="2:9">
      <c r="B5193" s="651" t="s">
        <v>63</v>
      </c>
      <c r="C5193" s="1356">
        <v>8021</v>
      </c>
      <c r="D5193" s="747" t="str">
        <f t="shared" si="165"/>
        <v>MN8021</v>
      </c>
      <c r="E5193" s="1336">
        <v>0.873</v>
      </c>
      <c r="F5193" s="644">
        <f t="shared" si="166"/>
        <v>0.88600000000000001</v>
      </c>
      <c r="G5193" s="748" t="s">
        <v>280</v>
      </c>
      <c r="H5193" s="1337">
        <v>0.45</v>
      </c>
      <c r="I5193" s="338"/>
    </row>
    <row r="5194" spans="2:9">
      <c r="B5194" s="651" t="s">
        <v>63</v>
      </c>
      <c r="C5194" s="1356">
        <v>8029</v>
      </c>
      <c r="D5194" s="747" t="str">
        <f t="shared" si="165"/>
        <v>MN8029</v>
      </c>
      <c r="E5194" s="1336">
        <v>1.1659999999999999</v>
      </c>
      <c r="F5194" s="644">
        <f t="shared" si="166"/>
        <v>1.149</v>
      </c>
      <c r="G5194" s="748" t="s">
        <v>280</v>
      </c>
      <c r="H5194" s="1337">
        <v>0.33</v>
      </c>
      <c r="I5194" s="338"/>
    </row>
    <row r="5195" spans="2:9">
      <c r="B5195" s="651" t="s">
        <v>63</v>
      </c>
      <c r="C5195" s="1356">
        <v>8031</v>
      </c>
      <c r="D5195" s="747" t="str">
        <f t="shared" ref="D5195:D5258" si="167">B5195&amp;TEXT(C5195,"0000")</f>
        <v>MN8031</v>
      </c>
      <c r="E5195" s="1336">
        <v>0.83599999999999997</v>
      </c>
      <c r="F5195" s="644">
        <f t="shared" ref="F5195:F5258" si="168">IF(E5195="NA","NA",ROUND((E5195-1)*0.9+1,3))</f>
        <v>0.85199999999999998</v>
      </c>
      <c r="G5195" s="748" t="s">
        <v>280</v>
      </c>
      <c r="H5195" s="1337">
        <v>0.38</v>
      </c>
      <c r="I5195" s="338"/>
    </row>
    <row r="5196" spans="2:9">
      <c r="B5196" s="651" t="s">
        <v>63</v>
      </c>
      <c r="C5196" s="1356">
        <v>8032</v>
      </c>
      <c r="D5196" s="747" t="str">
        <f t="shared" si="167"/>
        <v>MN8032</v>
      </c>
      <c r="E5196" s="1336">
        <v>0.88400000000000001</v>
      </c>
      <c r="F5196" s="644">
        <f t="shared" si="168"/>
        <v>0.89600000000000002</v>
      </c>
      <c r="G5196" s="748" t="s">
        <v>280</v>
      </c>
      <c r="H5196" s="1337">
        <v>0.38</v>
      </c>
      <c r="I5196" s="338"/>
    </row>
    <row r="5197" spans="2:9">
      <c r="B5197" s="651" t="s">
        <v>63</v>
      </c>
      <c r="C5197" s="1356">
        <v>8033</v>
      </c>
      <c r="D5197" s="747" t="str">
        <f t="shared" si="167"/>
        <v>MN8033</v>
      </c>
      <c r="E5197" s="1336">
        <v>0.73699999999999999</v>
      </c>
      <c r="F5197" s="644">
        <f t="shared" si="168"/>
        <v>0.76300000000000001</v>
      </c>
      <c r="G5197" s="748" t="s">
        <v>280</v>
      </c>
      <c r="H5197" s="1337">
        <v>0.46</v>
      </c>
      <c r="I5197" s="338"/>
    </row>
    <row r="5198" spans="2:9">
      <c r="B5198" s="651" t="s">
        <v>63</v>
      </c>
      <c r="C5198" s="1356">
        <v>8034</v>
      </c>
      <c r="D5198" s="747" t="str">
        <f t="shared" si="167"/>
        <v>MN8034</v>
      </c>
      <c r="E5198" s="1336">
        <v>0.76700000000000002</v>
      </c>
      <c r="F5198" s="644">
        <f t="shared" si="168"/>
        <v>0.79</v>
      </c>
      <c r="G5198" s="748" t="s">
        <v>280</v>
      </c>
      <c r="H5198" s="1337">
        <v>0.28999999999999998</v>
      </c>
      <c r="I5198" s="338"/>
    </row>
    <row r="5199" spans="2:9">
      <c r="B5199" s="651" t="s">
        <v>63</v>
      </c>
      <c r="C5199" s="1356">
        <v>8036</v>
      </c>
      <c r="D5199" s="747" t="str">
        <f t="shared" si="167"/>
        <v>MN8036</v>
      </c>
      <c r="E5199" s="1336">
        <v>1.5720000000000001</v>
      </c>
      <c r="F5199" s="644">
        <f t="shared" si="168"/>
        <v>1.5149999999999999</v>
      </c>
      <c r="G5199" s="748" t="s">
        <v>280</v>
      </c>
      <c r="H5199" s="1337">
        <v>0.35</v>
      </c>
      <c r="I5199" s="338"/>
    </row>
    <row r="5200" spans="2:9">
      <c r="B5200" s="651" t="s">
        <v>63</v>
      </c>
      <c r="C5200" s="1356">
        <v>8039</v>
      </c>
      <c r="D5200" s="747" t="str">
        <f t="shared" si="167"/>
        <v>MN8039</v>
      </c>
      <c r="E5200" s="1336">
        <v>0.66300000000000003</v>
      </c>
      <c r="F5200" s="644">
        <f t="shared" si="168"/>
        <v>0.69699999999999995</v>
      </c>
      <c r="G5200" s="748" t="s">
        <v>280</v>
      </c>
      <c r="H5200" s="1337">
        <v>0.3</v>
      </c>
      <c r="I5200" s="338"/>
    </row>
    <row r="5201" spans="2:9">
      <c r="B5201" s="651" t="s">
        <v>63</v>
      </c>
      <c r="C5201" s="1356">
        <v>8044</v>
      </c>
      <c r="D5201" s="747" t="str">
        <f t="shared" si="167"/>
        <v>MN8044</v>
      </c>
      <c r="E5201" s="1336">
        <v>0.85499999999999998</v>
      </c>
      <c r="F5201" s="644">
        <f t="shared" si="168"/>
        <v>0.87</v>
      </c>
      <c r="G5201" s="748" t="s">
        <v>280</v>
      </c>
      <c r="H5201" s="1337">
        <v>0.48</v>
      </c>
      <c r="I5201" s="338"/>
    </row>
    <row r="5202" spans="2:9">
      <c r="B5202" s="651" t="s">
        <v>63</v>
      </c>
      <c r="C5202" s="1356">
        <v>8045</v>
      </c>
      <c r="D5202" s="747" t="str">
        <f t="shared" si="167"/>
        <v>MN8045</v>
      </c>
      <c r="E5202" s="1336">
        <v>0.66900000000000004</v>
      </c>
      <c r="F5202" s="644">
        <f t="shared" si="168"/>
        <v>0.70199999999999996</v>
      </c>
      <c r="G5202" s="748" t="s">
        <v>280</v>
      </c>
      <c r="H5202" s="1337">
        <v>0.18</v>
      </c>
      <c r="I5202" s="338"/>
    </row>
    <row r="5203" spans="2:9">
      <c r="B5203" s="651" t="s">
        <v>63</v>
      </c>
      <c r="C5203" s="1356">
        <v>8047</v>
      </c>
      <c r="D5203" s="747" t="str">
        <f t="shared" si="167"/>
        <v>MN8047</v>
      </c>
      <c r="E5203" s="1336">
        <v>0.90700000000000003</v>
      </c>
      <c r="F5203" s="644">
        <f t="shared" si="168"/>
        <v>0.91600000000000004</v>
      </c>
      <c r="G5203" s="748" t="s">
        <v>280</v>
      </c>
      <c r="H5203" s="1337">
        <v>0.37</v>
      </c>
      <c r="I5203" s="338"/>
    </row>
    <row r="5204" spans="2:9">
      <c r="B5204" s="651" t="s">
        <v>63</v>
      </c>
      <c r="C5204" s="1356">
        <v>8048</v>
      </c>
      <c r="D5204" s="747" t="str">
        <f t="shared" si="167"/>
        <v>MN8048</v>
      </c>
      <c r="E5204" s="1336">
        <v>0.83199999999999996</v>
      </c>
      <c r="F5204" s="644">
        <f t="shared" si="168"/>
        <v>0.84899999999999998</v>
      </c>
      <c r="G5204" s="748" t="s">
        <v>280</v>
      </c>
      <c r="H5204" s="1337">
        <v>0.56999999999999995</v>
      </c>
      <c r="I5204" s="338"/>
    </row>
    <row r="5205" spans="2:9">
      <c r="B5205" s="651" t="s">
        <v>63</v>
      </c>
      <c r="C5205" s="1356">
        <v>8052</v>
      </c>
      <c r="D5205" s="747" t="str">
        <f t="shared" si="167"/>
        <v>MN8052</v>
      </c>
      <c r="E5205" s="1336">
        <v>0.92900000000000005</v>
      </c>
      <c r="F5205" s="644">
        <f t="shared" si="168"/>
        <v>0.93600000000000005</v>
      </c>
      <c r="G5205" s="748" t="s">
        <v>280</v>
      </c>
      <c r="H5205" s="1337">
        <v>0.4</v>
      </c>
      <c r="I5205" s="338"/>
    </row>
    <row r="5206" spans="2:9">
      <c r="B5206" s="651" t="s">
        <v>63</v>
      </c>
      <c r="C5206" s="1356">
        <v>8058</v>
      </c>
      <c r="D5206" s="747" t="str">
        <f t="shared" si="167"/>
        <v>MN8058</v>
      </c>
      <c r="E5206" s="1336">
        <v>0.745</v>
      </c>
      <c r="F5206" s="644">
        <f t="shared" si="168"/>
        <v>0.77100000000000002</v>
      </c>
      <c r="G5206" s="748" t="s">
        <v>280</v>
      </c>
      <c r="H5206" s="1337">
        <v>0.44</v>
      </c>
      <c r="I5206" s="338"/>
    </row>
    <row r="5207" spans="2:9">
      <c r="B5207" s="651" t="s">
        <v>63</v>
      </c>
      <c r="C5207" s="1356">
        <v>8072</v>
      </c>
      <c r="D5207" s="747" t="str">
        <f t="shared" si="167"/>
        <v>MN8072</v>
      </c>
      <c r="E5207" s="1336">
        <v>0.77900000000000003</v>
      </c>
      <c r="F5207" s="644">
        <f t="shared" si="168"/>
        <v>0.80100000000000005</v>
      </c>
      <c r="G5207" s="748" t="s">
        <v>280</v>
      </c>
      <c r="H5207" s="1337">
        <v>0.31</v>
      </c>
      <c r="I5207" s="338"/>
    </row>
    <row r="5208" spans="2:9">
      <c r="B5208" s="651" t="s">
        <v>63</v>
      </c>
      <c r="C5208" s="1356">
        <v>8102</v>
      </c>
      <c r="D5208" s="747" t="str">
        <f t="shared" si="167"/>
        <v>MN8102</v>
      </c>
      <c r="E5208" s="1336">
        <v>1.2170000000000001</v>
      </c>
      <c r="F5208" s="644">
        <f t="shared" si="168"/>
        <v>1.1950000000000001</v>
      </c>
      <c r="G5208" s="748" t="s">
        <v>280</v>
      </c>
      <c r="H5208" s="1337">
        <v>0.39</v>
      </c>
      <c r="I5208" s="338"/>
    </row>
    <row r="5209" spans="2:9">
      <c r="B5209" s="651" t="s">
        <v>63</v>
      </c>
      <c r="C5209" s="1356">
        <v>8103</v>
      </c>
      <c r="D5209" s="747" t="str">
        <f t="shared" si="167"/>
        <v>MN8103</v>
      </c>
      <c r="E5209" s="1336">
        <v>0.90700000000000003</v>
      </c>
      <c r="F5209" s="644">
        <f t="shared" si="168"/>
        <v>0.91600000000000004</v>
      </c>
      <c r="G5209" s="748" t="s">
        <v>280</v>
      </c>
      <c r="H5209" s="1337">
        <v>0.41</v>
      </c>
      <c r="I5209" s="338"/>
    </row>
    <row r="5210" spans="2:9">
      <c r="B5210" s="651" t="s">
        <v>63</v>
      </c>
      <c r="C5210" s="1356">
        <v>8106</v>
      </c>
      <c r="D5210" s="747" t="str">
        <f t="shared" si="167"/>
        <v>MN8106</v>
      </c>
      <c r="E5210" s="1336">
        <v>1.018</v>
      </c>
      <c r="F5210" s="644">
        <f t="shared" si="168"/>
        <v>1.016</v>
      </c>
      <c r="G5210" s="748" t="s">
        <v>280</v>
      </c>
      <c r="H5210" s="1337">
        <v>0.64</v>
      </c>
      <c r="I5210" s="338"/>
    </row>
    <row r="5211" spans="2:9">
      <c r="B5211" s="651" t="s">
        <v>63</v>
      </c>
      <c r="C5211" s="1356">
        <v>8107</v>
      </c>
      <c r="D5211" s="747" t="str">
        <f t="shared" si="167"/>
        <v>MN8107</v>
      </c>
      <c r="E5211" s="1336">
        <v>0.96</v>
      </c>
      <c r="F5211" s="644">
        <f t="shared" si="168"/>
        <v>0.96399999999999997</v>
      </c>
      <c r="G5211" s="748" t="s">
        <v>280</v>
      </c>
      <c r="H5211" s="1337">
        <v>0.44</v>
      </c>
      <c r="I5211" s="338"/>
    </row>
    <row r="5212" spans="2:9">
      <c r="B5212" s="651" t="s">
        <v>63</v>
      </c>
      <c r="C5212" s="1356">
        <v>8111</v>
      </c>
      <c r="D5212" s="747" t="str">
        <f t="shared" si="167"/>
        <v>MN8111</v>
      </c>
      <c r="E5212" s="1336">
        <v>1.246</v>
      </c>
      <c r="F5212" s="644">
        <f t="shared" si="168"/>
        <v>1.2210000000000001</v>
      </c>
      <c r="G5212" s="748" t="s">
        <v>280</v>
      </c>
      <c r="H5212" s="1337">
        <v>0.35</v>
      </c>
      <c r="I5212" s="338"/>
    </row>
    <row r="5213" spans="2:9">
      <c r="B5213" s="651" t="s">
        <v>63</v>
      </c>
      <c r="C5213" s="1356">
        <v>8116</v>
      </c>
      <c r="D5213" s="747" t="str">
        <f t="shared" si="167"/>
        <v>MN8116</v>
      </c>
      <c r="E5213" s="1336">
        <v>1.361</v>
      </c>
      <c r="F5213" s="644">
        <f t="shared" si="168"/>
        <v>1.325</v>
      </c>
      <c r="G5213" s="748" t="s">
        <v>280</v>
      </c>
      <c r="H5213" s="1337">
        <v>0.34</v>
      </c>
      <c r="I5213" s="338"/>
    </row>
    <row r="5214" spans="2:9">
      <c r="B5214" s="651" t="s">
        <v>63</v>
      </c>
      <c r="C5214" s="1356">
        <v>8203</v>
      </c>
      <c r="D5214" s="747" t="str">
        <f t="shared" si="167"/>
        <v>MN8203</v>
      </c>
      <c r="E5214" s="1336">
        <v>0.90400000000000003</v>
      </c>
      <c r="F5214" s="644">
        <f t="shared" si="168"/>
        <v>0.91400000000000003</v>
      </c>
      <c r="G5214" s="748" t="s">
        <v>280</v>
      </c>
      <c r="H5214" s="1337">
        <v>0.88</v>
      </c>
      <c r="I5214" s="338"/>
    </row>
    <row r="5215" spans="2:9">
      <c r="B5215" s="651" t="s">
        <v>63</v>
      </c>
      <c r="C5215" s="1356">
        <v>8204</v>
      </c>
      <c r="D5215" s="747" t="str">
        <f t="shared" si="167"/>
        <v>MN8204</v>
      </c>
      <c r="E5215" s="1336">
        <v>0.877</v>
      </c>
      <c r="F5215" s="644">
        <f t="shared" si="168"/>
        <v>0.88900000000000001</v>
      </c>
      <c r="G5215" s="748" t="s">
        <v>280</v>
      </c>
      <c r="H5215" s="1337">
        <v>0.38</v>
      </c>
      <c r="I5215" s="338"/>
    </row>
    <row r="5216" spans="2:9">
      <c r="B5216" s="651" t="s">
        <v>63</v>
      </c>
      <c r="C5216" s="1356">
        <v>8209</v>
      </c>
      <c r="D5216" s="747" t="str">
        <f t="shared" si="167"/>
        <v>MN8209</v>
      </c>
      <c r="E5216" s="1336">
        <v>1.022</v>
      </c>
      <c r="F5216" s="644">
        <f t="shared" si="168"/>
        <v>1.02</v>
      </c>
      <c r="G5216" s="748" t="s">
        <v>280</v>
      </c>
      <c r="H5216" s="1337">
        <v>0.4</v>
      </c>
      <c r="I5216" s="338"/>
    </row>
    <row r="5217" spans="2:9">
      <c r="B5217" s="651" t="s">
        <v>63</v>
      </c>
      <c r="C5217" s="1356">
        <v>8215</v>
      </c>
      <c r="D5217" s="747" t="str">
        <f t="shared" si="167"/>
        <v>MN8215</v>
      </c>
      <c r="E5217" s="1336">
        <v>1.101</v>
      </c>
      <c r="F5217" s="644">
        <f t="shared" si="168"/>
        <v>1.091</v>
      </c>
      <c r="G5217" s="748" t="s">
        <v>280</v>
      </c>
      <c r="H5217" s="1337">
        <v>0.42</v>
      </c>
      <c r="I5217" s="338"/>
    </row>
    <row r="5218" spans="2:9">
      <c r="B5218" s="651" t="s">
        <v>63</v>
      </c>
      <c r="C5218" s="1356">
        <v>8227</v>
      </c>
      <c r="D5218" s="747" t="str">
        <f t="shared" si="167"/>
        <v>MN8227</v>
      </c>
      <c r="E5218" s="1336">
        <v>1.855</v>
      </c>
      <c r="F5218" s="644">
        <f t="shared" si="168"/>
        <v>1.77</v>
      </c>
      <c r="G5218" s="748" t="s">
        <v>280</v>
      </c>
      <c r="H5218" s="1337">
        <v>0.37</v>
      </c>
      <c r="I5218" s="338"/>
    </row>
    <row r="5219" spans="2:9">
      <c r="B5219" s="651" t="s">
        <v>63</v>
      </c>
      <c r="C5219" s="1356">
        <v>8232</v>
      </c>
      <c r="D5219" s="747" t="str">
        <f t="shared" si="167"/>
        <v>MN8232</v>
      </c>
      <c r="E5219" s="1336">
        <v>0.98</v>
      </c>
      <c r="F5219" s="644">
        <f t="shared" si="168"/>
        <v>0.98199999999999998</v>
      </c>
      <c r="G5219" s="748" t="s">
        <v>280</v>
      </c>
      <c r="H5219" s="1337">
        <v>0.6</v>
      </c>
      <c r="I5219" s="338"/>
    </row>
    <row r="5220" spans="2:9">
      <c r="B5220" s="651" t="s">
        <v>63</v>
      </c>
      <c r="C5220" s="1356">
        <v>8233</v>
      </c>
      <c r="D5220" s="747" t="str">
        <f t="shared" si="167"/>
        <v>MN8233</v>
      </c>
      <c r="E5220" s="1336">
        <v>0.94399999999999995</v>
      </c>
      <c r="F5220" s="644">
        <f t="shared" si="168"/>
        <v>0.95</v>
      </c>
      <c r="G5220" s="748" t="s">
        <v>280</v>
      </c>
      <c r="H5220" s="1337">
        <v>0.4</v>
      </c>
      <c r="I5220" s="338"/>
    </row>
    <row r="5221" spans="2:9">
      <c r="B5221" s="651" t="s">
        <v>63</v>
      </c>
      <c r="C5221" s="1356">
        <v>8235</v>
      </c>
      <c r="D5221" s="747" t="str">
        <f t="shared" si="167"/>
        <v>MN8235</v>
      </c>
      <c r="E5221" s="1336">
        <v>0.85599999999999998</v>
      </c>
      <c r="F5221" s="644">
        <f t="shared" si="168"/>
        <v>0.87</v>
      </c>
      <c r="G5221" s="748" t="s">
        <v>280</v>
      </c>
      <c r="H5221" s="1337">
        <v>2.34</v>
      </c>
      <c r="I5221" s="338"/>
    </row>
    <row r="5222" spans="2:9">
      <c r="B5222" s="651" t="s">
        <v>63</v>
      </c>
      <c r="C5222" s="1356">
        <v>8263</v>
      </c>
      <c r="D5222" s="747" t="str">
        <f t="shared" si="167"/>
        <v>MN8263</v>
      </c>
      <c r="E5222" s="1336">
        <v>0.89600000000000002</v>
      </c>
      <c r="F5222" s="644">
        <f t="shared" si="168"/>
        <v>0.90600000000000003</v>
      </c>
      <c r="G5222" s="748" t="s">
        <v>280</v>
      </c>
      <c r="H5222" s="1337">
        <v>0.57999999999999996</v>
      </c>
      <c r="I5222" s="338"/>
    </row>
    <row r="5223" spans="2:9">
      <c r="B5223" s="651" t="s">
        <v>63</v>
      </c>
      <c r="C5223" s="1356">
        <v>8264</v>
      </c>
      <c r="D5223" s="747" t="str">
        <f t="shared" si="167"/>
        <v>MN8264</v>
      </c>
      <c r="E5223" s="1336">
        <v>0.69399999999999995</v>
      </c>
      <c r="F5223" s="644">
        <f t="shared" si="168"/>
        <v>0.72499999999999998</v>
      </c>
      <c r="G5223" s="748" t="s">
        <v>280</v>
      </c>
      <c r="H5223" s="1337">
        <v>1.1200000000000001</v>
      </c>
      <c r="I5223" s="338"/>
    </row>
    <row r="5224" spans="2:9">
      <c r="B5224" s="651" t="s">
        <v>63</v>
      </c>
      <c r="C5224" s="1356">
        <v>8265</v>
      </c>
      <c r="D5224" s="747" t="str">
        <f t="shared" si="167"/>
        <v>MN8265</v>
      </c>
      <c r="E5224" s="1336">
        <v>1.141</v>
      </c>
      <c r="F5224" s="644">
        <f t="shared" si="168"/>
        <v>1.127</v>
      </c>
      <c r="G5224" s="748" t="s">
        <v>280</v>
      </c>
      <c r="H5224" s="1337">
        <v>0.74</v>
      </c>
      <c r="I5224" s="338"/>
    </row>
    <row r="5225" spans="2:9">
      <c r="B5225" s="651" t="s">
        <v>63</v>
      </c>
      <c r="C5225" s="1356">
        <v>8279</v>
      </c>
      <c r="D5225" s="747" t="str">
        <f t="shared" si="167"/>
        <v>MN8279</v>
      </c>
      <c r="E5225" s="1336">
        <v>0.95899999999999996</v>
      </c>
      <c r="F5225" s="644">
        <f t="shared" si="168"/>
        <v>0.96299999999999997</v>
      </c>
      <c r="G5225" s="748" t="s">
        <v>280</v>
      </c>
      <c r="H5225" s="1337">
        <v>0.73</v>
      </c>
      <c r="I5225" s="338"/>
    </row>
    <row r="5226" spans="2:9">
      <c r="B5226" s="651" t="s">
        <v>63</v>
      </c>
      <c r="C5226" s="1356">
        <v>8280</v>
      </c>
      <c r="D5226" s="747" t="str">
        <f t="shared" si="167"/>
        <v>MN8280</v>
      </c>
      <c r="E5226" s="1336">
        <v>0.89400000000000002</v>
      </c>
      <c r="F5226" s="644">
        <f t="shared" si="168"/>
        <v>0.90500000000000003</v>
      </c>
      <c r="G5226" s="748" t="s">
        <v>280</v>
      </c>
      <c r="H5226" s="1337">
        <v>0.64</v>
      </c>
      <c r="I5226" s="338"/>
    </row>
    <row r="5227" spans="2:9">
      <c r="B5227" s="651" t="s">
        <v>63</v>
      </c>
      <c r="C5227" s="1356">
        <v>8284</v>
      </c>
      <c r="D5227" s="747" t="str">
        <f t="shared" si="167"/>
        <v>MN8284</v>
      </c>
      <c r="E5227" s="1336">
        <v>0.88</v>
      </c>
      <c r="F5227" s="644">
        <f t="shared" si="168"/>
        <v>0.89200000000000002</v>
      </c>
      <c r="G5227" s="748" t="s">
        <v>280</v>
      </c>
      <c r="H5227" s="1337">
        <v>0.38</v>
      </c>
      <c r="I5227" s="338"/>
    </row>
    <row r="5228" spans="2:9">
      <c r="B5228" s="651" t="s">
        <v>63</v>
      </c>
      <c r="C5228" s="1356">
        <v>8285</v>
      </c>
      <c r="D5228" s="747" t="str">
        <f t="shared" si="167"/>
        <v>MN8285</v>
      </c>
      <c r="E5228" s="1336">
        <v>1.304</v>
      </c>
      <c r="F5228" s="644">
        <f t="shared" si="168"/>
        <v>1.274</v>
      </c>
      <c r="G5228" s="748" t="s">
        <v>280</v>
      </c>
      <c r="H5228" s="1337">
        <v>0.67</v>
      </c>
      <c r="I5228" s="338"/>
    </row>
    <row r="5229" spans="2:9">
      <c r="B5229" s="651" t="s">
        <v>63</v>
      </c>
      <c r="C5229" s="1356">
        <v>8286</v>
      </c>
      <c r="D5229" s="747" t="str">
        <f t="shared" si="167"/>
        <v>MN8286</v>
      </c>
      <c r="E5229" s="1336">
        <v>0.873</v>
      </c>
      <c r="F5229" s="644">
        <f t="shared" si="168"/>
        <v>0.88600000000000001</v>
      </c>
      <c r="G5229" s="748" t="s">
        <v>280</v>
      </c>
      <c r="H5229" s="1337">
        <v>0.42</v>
      </c>
      <c r="I5229" s="338"/>
    </row>
    <row r="5230" spans="2:9">
      <c r="B5230" s="651" t="s">
        <v>63</v>
      </c>
      <c r="C5230" s="1356">
        <v>8291</v>
      </c>
      <c r="D5230" s="747" t="str">
        <f t="shared" si="167"/>
        <v>MN8291</v>
      </c>
      <c r="E5230" s="1336">
        <v>0.81799999999999995</v>
      </c>
      <c r="F5230" s="644">
        <f t="shared" si="168"/>
        <v>0.83599999999999997</v>
      </c>
      <c r="G5230" s="748" t="s">
        <v>280</v>
      </c>
      <c r="H5230" s="1337">
        <v>0.66</v>
      </c>
      <c r="I5230" s="338"/>
    </row>
    <row r="5231" spans="2:9">
      <c r="B5231" s="651" t="s">
        <v>63</v>
      </c>
      <c r="C5231" s="1356">
        <v>8292</v>
      </c>
      <c r="D5231" s="747" t="str">
        <f t="shared" si="167"/>
        <v>MN8292</v>
      </c>
      <c r="E5231" s="1336">
        <v>0.96799999999999997</v>
      </c>
      <c r="F5231" s="644">
        <f t="shared" si="168"/>
        <v>0.97099999999999997</v>
      </c>
      <c r="G5231" s="748" t="s">
        <v>280</v>
      </c>
      <c r="H5231" s="1337">
        <v>0.65</v>
      </c>
      <c r="I5231" s="338"/>
    </row>
    <row r="5232" spans="2:9">
      <c r="B5232" s="651" t="s">
        <v>63</v>
      </c>
      <c r="C5232" s="1356">
        <v>8293</v>
      </c>
      <c r="D5232" s="747" t="str">
        <f t="shared" si="167"/>
        <v>MN8293</v>
      </c>
      <c r="E5232" s="1336">
        <v>0.69599999999999995</v>
      </c>
      <c r="F5232" s="644">
        <f t="shared" si="168"/>
        <v>0.72599999999999998</v>
      </c>
      <c r="G5232" s="748" t="s">
        <v>280</v>
      </c>
      <c r="H5232" s="1337">
        <v>2.0299999999999998</v>
      </c>
      <c r="I5232" s="338"/>
    </row>
    <row r="5233" spans="2:9">
      <c r="B5233" s="651" t="s">
        <v>63</v>
      </c>
      <c r="C5233" s="1356">
        <v>8304</v>
      </c>
      <c r="D5233" s="747" t="str">
        <f t="shared" si="167"/>
        <v>MN8304</v>
      </c>
      <c r="E5233" s="1336">
        <v>1.274</v>
      </c>
      <c r="F5233" s="644">
        <f t="shared" si="168"/>
        <v>1.2470000000000001</v>
      </c>
      <c r="G5233" s="748" t="s">
        <v>280</v>
      </c>
      <c r="H5233" s="1337">
        <v>0.38</v>
      </c>
      <c r="I5233" s="338"/>
    </row>
    <row r="5234" spans="2:9">
      <c r="B5234" s="651" t="s">
        <v>63</v>
      </c>
      <c r="C5234" s="1356">
        <v>8350</v>
      </c>
      <c r="D5234" s="747" t="str">
        <f t="shared" si="167"/>
        <v>MN8350</v>
      </c>
      <c r="E5234" s="1336">
        <v>0.995</v>
      </c>
      <c r="F5234" s="644">
        <f t="shared" si="168"/>
        <v>0.996</v>
      </c>
      <c r="G5234" s="748" t="s">
        <v>280</v>
      </c>
      <c r="H5234" s="1337">
        <v>0.55000000000000004</v>
      </c>
      <c r="I5234" s="338"/>
    </row>
    <row r="5235" spans="2:9">
      <c r="B5235" s="651" t="s">
        <v>63</v>
      </c>
      <c r="C5235" s="1356">
        <v>8353</v>
      </c>
      <c r="D5235" s="747" t="str">
        <f t="shared" si="167"/>
        <v>MN8353</v>
      </c>
      <c r="E5235" s="1336">
        <v>0.99099999999999999</v>
      </c>
      <c r="F5235" s="644">
        <f t="shared" si="168"/>
        <v>0.99199999999999999</v>
      </c>
      <c r="G5235" s="748" t="s">
        <v>280</v>
      </c>
      <c r="H5235" s="1337">
        <v>0.41</v>
      </c>
      <c r="I5235" s="338"/>
    </row>
    <row r="5236" spans="2:9">
      <c r="B5236" s="651" t="s">
        <v>63</v>
      </c>
      <c r="C5236" s="1356">
        <v>8380</v>
      </c>
      <c r="D5236" s="747" t="str">
        <f t="shared" si="167"/>
        <v>MN8380</v>
      </c>
      <c r="E5236" s="1336">
        <v>1.2110000000000001</v>
      </c>
      <c r="F5236" s="644">
        <f t="shared" si="168"/>
        <v>1.19</v>
      </c>
      <c r="G5236" s="748" t="s">
        <v>280</v>
      </c>
      <c r="H5236" s="1337">
        <v>0.51</v>
      </c>
      <c r="I5236" s="338"/>
    </row>
    <row r="5237" spans="2:9">
      <c r="B5237" s="651" t="s">
        <v>63</v>
      </c>
      <c r="C5237" s="1356">
        <v>8381</v>
      </c>
      <c r="D5237" s="747" t="str">
        <f t="shared" si="167"/>
        <v>MN8381</v>
      </c>
      <c r="E5237" s="1336">
        <v>0.76500000000000001</v>
      </c>
      <c r="F5237" s="644">
        <f t="shared" si="168"/>
        <v>0.78900000000000003</v>
      </c>
      <c r="G5237" s="748" t="s">
        <v>280</v>
      </c>
      <c r="H5237" s="1337">
        <v>0.34</v>
      </c>
      <c r="I5237" s="338"/>
    </row>
    <row r="5238" spans="2:9">
      <c r="B5238" s="651" t="s">
        <v>63</v>
      </c>
      <c r="C5238" s="1356">
        <v>8385</v>
      </c>
      <c r="D5238" s="747" t="str">
        <f t="shared" si="167"/>
        <v>MN8385</v>
      </c>
      <c r="E5238" s="1336">
        <v>1.115</v>
      </c>
      <c r="F5238" s="644">
        <f t="shared" si="168"/>
        <v>1.1040000000000001</v>
      </c>
      <c r="G5238" s="748" t="s">
        <v>280</v>
      </c>
      <c r="H5238" s="1337">
        <v>0.42</v>
      </c>
      <c r="I5238" s="338"/>
    </row>
    <row r="5239" spans="2:9">
      <c r="B5239" s="651" t="s">
        <v>63</v>
      </c>
      <c r="C5239" s="1356">
        <v>8392</v>
      </c>
      <c r="D5239" s="747" t="str">
        <f t="shared" si="167"/>
        <v>MN8392</v>
      </c>
      <c r="E5239" s="1336">
        <v>1.022</v>
      </c>
      <c r="F5239" s="644">
        <f t="shared" si="168"/>
        <v>1.02</v>
      </c>
      <c r="G5239" s="748" t="s">
        <v>280</v>
      </c>
      <c r="H5239" s="1337">
        <v>0.44</v>
      </c>
      <c r="I5239" s="338"/>
    </row>
    <row r="5240" spans="2:9">
      <c r="B5240" s="651" t="s">
        <v>63</v>
      </c>
      <c r="C5240" s="1356">
        <v>8393</v>
      </c>
      <c r="D5240" s="747" t="str">
        <f t="shared" si="167"/>
        <v>MN8393</v>
      </c>
      <c r="E5240" s="1336">
        <v>0.99099999999999999</v>
      </c>
      <c r="F5240" s="644">
        <f t="shared" si="168"/>
        <v>0.99199999999999999</v>
      </c>
      <c r="G5240" s="748" t="s">
        <v>280</v>
      </c>
      <c r="H5240" s="1337">
        <v>0.31</v>
      </c>
      <c r="I5240" s="338"/>
    </row>
    <row r="5241" spans="2:9">
      <c r="B5241" s="651" t="s">
        <v>63</v>
      </c>
      <c r="C5241" s="1356">
        <v>8395</v>
      </c>
      <c r="D5241" s="747" t="str">
        <f t="shared" si="167"/>
        <v>MN8395</v>
      </c>
      <c r="E5241" s="1336">
        <v>0.95399999999999996</v>
      </c>
      <c r="F5241" s="644">
        <f t="shared" si="168"/>
        <v>0.95899999999999996</v>
      </c>
      <c r="G5241" s="748" t="s">
        <v>280</v>
      </c>
      <c r="H5241" s="1337">
        <v>0.65</v>
      </c>
      <c r="I5241" s="338"/>
    </row>
    <row r="5242" spans="2:9">
      <c r="B5242" s="651" t="s">
        <v>63</v>
      </c>
      <c r="C5242" s="1356">
        <v>8500</v>
      </c>
      <c r="D5242" s="747" t="str">
        <f t="shared" si="167"/>
        <v>MN8500</v>
      </c>
      <c r="E5242" s="1336">
        <v>0.96099999999999997</v>
      </c>
      <c r="F5242" s="644">
        <f t="shared" si="168"/>
        <v>0.96499999999999997</v>
      </c>
      <c r="G5242" s="748" t="s">
        <v>280</v>
      </c>
      <c r="H5242" s="1337">
        <v>0.57999999999999996</v>
      </c>
      <c r="I5242" s="338"/>
    </row>
    <row r="5243" spans="2:9">
      <c r="B5243" s="651" t="s">
        <v>63</v>
      </c>
      <c r="C5243" s="1356">
        <v>8601</v>
      </c>
      <c r="D5243" s="747" t="str">
        <f t="shared" si="167"/>
        <v>MN8601</v>
      </c>
      <c r="E5243" s="1336">
        <v>1.2170000000000001</v>
      </c>
      <c r="F5243" s="644">
        <f t="shared" si="168"/>
        <v>1.1950000000000001</v>
      </c>
      <c r="G5243" s="748" t="s">
        <v>280</v>
      </c>
      <c r="H5243" s="1337">
        <v>0.05</v>
      </c>
      <c r="I5243" s="338"/>
    </row>
    <row r="5244" spans="2:9">
      <c r="B5244" s="651" t="s">
        <v>63</v>
      </c>
      <c r="C5244" s="1356">
        <v>8606</v>
      </c>
      <c r="D5244" s="747" t="str">
        <f t="shared" si="167"/>
        <v>MN8606</v>
      </c>
      <c r="E5244" s="1336">
        <v>0.873</v>
      </c>
      <c r="F5244" s="644">
        <f t="shared" si="168"/>
        <v>0.88600000000000001</v>
      </c>
      <c r="G5244" s="748" t="s">
        <v>280</v>
      </c>
      <c r="H5244" s="1337">
        <v>0.39</v>
      </c>
      <c r="I5244" s="338"/>
    </row>
    <row r="5245" spans="2:9">
      <c r="B5245" s="651" t="s">
        <v>63</v>
      </c>
      <c r="C5245" s="1356">
        <v>8709</v>
      </c>
      <c r="D5245" s="747" t="str">
        <f t="shared" si="167"/>
        <v>MN8709</v>
      </c>
      <c r="E5245" s="1336">
        <v>1.5089999999999999</v>
      </c>
      <c r="F5245" s="644">
        <f t="shared" si="168"/>
        <v>1.458</v>
      </c>
      <c r="G5245" s="748" t="s">
        <v>280</v>
      </c>
      <c r="H5245" s="1337">
        <v>0.31</v>
      </c>
      <c r="I5245" s="338"/>
    </row>
    <row r="5246" spans="2:9">
      <c r="B5246" s="651" t="s">
        <v>63</v>
      </c>
      <c r="C5246" s="1356">
        <v>8719</v>
      </c>
      <c r="D5246" s="747" t="str">
        <f t="shared" si="167"/>
        <v>MN8719</v>
      </c>
      <c r="E5246" s="1336">
        <v>0.88</v>
      </c>
      <c r="F5246" s="644">
        <f t="shared" si="168"/>
        <v>0.89200000000000002</v>
      </c>
      <c r="G5246" s="748" t="s">
        <v>280</v>
      </c>
      <c r="H5246" s="1337">
        <v>0.38</v>
      </c>
      <c r="I5246" s="338"/>
    </row>
    <row r="5247" spans="2:9">
      <c r="B5247" s="651" t="s">
        <v>63</v>
      </c>
      <c r="C5247" s="1356">
        <v>8720</v>
      </c>
      <c r="D5247" s="747" t="str">
        <f t="shared" si="167"/>
        <v>MN8720</v>
      </c>
      <c r="E5247" s="1336">
        <v>1.179</v>
      </c>
      <c r="F5247" s="644">
        <f t="shared" si="168"/>
        <v>1.161</v>
      </c>
      <c r="G5247" s="748" t="s">
        <v>280</v>
      </c>
      <c r="H5247" s="1337">
        <v>0.25</v>
      </c>
      <c r="I5247" s="338"/>
    </row>
    <row r="5248" spans="2:9">
      <c r="B5248" s="651" t="s">
        <v>63</v>
      </c>
      <c r="C5248" s="1356">
        <v>8721</v>
      </c>
      <c r="D5248" s="747" t="str">
        <f t="shared" si="167"/>
        <v>MN8721</v>
      </c>
      <c r="E5248" s="1336">
        <v>0.88800000000000001</v>
      </c>
      <c r="F5248" s="644">
        <f t="shared" si="168"/>
        <v>0.89900000000000002</v>
      </c>
      <c r="G5248" s="748" t="s">
        <v>280</v>
      </c>
      <c r="H5248" s="1337">
        <v>0.05</v>
      </c>
      <c r="I5248" s="338"/>
    </row>
    <row r="5249" spans="2:9">
      <c r="B5249" s="651" t="s">
        <v>63</v>
      </c>
      <c r="C5249" s="1356">
        <v>8723</v>
      </c>
      <c r="D5249" s="747" t="str">
        <f t="shared" si="167"/>
        <v>MN8723</v>
      </c>
      <c r="E5249" s="1336">
        <v>1.0149999999999999</v>
      </c>
      <c r="F5249" s="644">
        <f t="shared" si="168"/>
        <v>1.014</v>
      </c>
      <c r="G5249" s="748" t="s">
        <v>280</v>
      </c>
      <c r="H5249" s="1337">
        <v>0.05</v>
      </c>
      <c r="I5249" s="338"/>
    </row>
    <row r="5250" spans="2:9">
      <c r="B5250" s="651" t="s">
        <v>63</v>
      </c>
      <c r="C5250" s="1356">
        <v>8726</v>
      </c>
      <c r="D5250" s="747" t="str">
        <f t="shared" si="167"/>
        <v>MN8726</v>
      </c>
      <c r="E5250" s="1336">
        <v>1.0069999999999999</v>
      </c>
      <c r="F5250" s="644">
        <f t="shared" si="168"/>
        <v>1.006</v>
      </c>
      <c r="G5250" s="748" t="s">
        <v>280</v>
      </c>
      <c r="H5250" s="1337">
        <v>0.15</v>
      </c>
      <c r="I5250" s="338"/>
    </row>
    <row r="5251" spans="2:9">
      <c r="B5251" s="651" t="s">
        <v>63</v>
      </c>
      <c r="C5251" s="1356">
        <v>8734</v>
      </c>
      <c r="D5251" s="747" t="str">
        <f t="shared" si="167"/>
        <v>MN8734</v>
      </c>
      <c r="E5251" s="1336">
        <v>1.0069999999999999</v>
      </c>
      <c r="F5251" s="644">
        <f t="shared" si="168"/>
        <v>1.006</v>
      </c>
      <c r="G5251" s="748" t="s">
        <v>280</v>
      </c>
      <c r="H5251" s="1337">
        <v>0.15</v>
      </c>
      <c r="I5251" s="338"/>
    </row>
    <row r="5252" spans="2:9">
      <c r="B5252" s="651" t="s">
        <v>63</v>
      </c>
      <c r="C5252" s="1356">
        <v>8737</v>
      </c>
      <c r="D5252" s="747" t="str">
        <f t="shared" si="167"/>
        <v>MN8737</v>
      </c>
      <c r="E5252" s="1336">
        <v>1.0069999999999999</v>
      </c>
      <c r="F5252" s="644">
        <f t="shared" si="168"/>
        <v>1.006</v>
      </c>
      <c r="G5252" s="748" t="s">
        <v>280</v>
      </c>
      <c r="H5252" s="1337">
        <v>0.15</v>
      </c>
      <c r="I5252" s="338"/>
    </row>
    <row r="5253" spans="2:9">
      <c r="B5253" s="651" t="s">
        <v>63</v>
      </c>
      <c r="C5253" s="1356">
        <v>8738</v>
      </c>
      <c r="D5253" s="747" t="str">
        <f t="shared" si="167"/>
        <v>MN8738</v>
      </c>
      <c r="E5253" s="1336">
        <v>1.0069999999999999</v>
      </c>
      <c r="F5253" s="644">
        <f t="shared" si="168"/>
        <v>1.006</v>
      </c>
      <c r="G5253" s="748" t="s">
        <v>280</v>
      </c>
      <c r="H5253" s="1337">
        <v>0.15</v>
      </c>
      <c r="I5253" s="338"/>
    </row>
    <row r="5254" spans="2:9">
      <c r="B5254" s="651" t="s">
        <v>63</v>
      </c>
      <c r="C5254" s="1356">
        <v>8742</v>
      </c>
      <c r="D5254" s="747" t="str">
        <f t="shared" si="167"/>
        <v>MN8742</v>
      </c>
      <c r="E5254" s="1336">
        <v>1.2370000000000001</v>
      </c>
      <c r="F5254" s="644">
        <f t="shared" si="168"/>
        <v>1.2130000000000001</v>
      </c>
      <c r="G5254" s="748" t="s">
        <v>280</v>
      </c>
      <c r="H5254" s="1337">
        <v>0.05</v>
      </c>
      <c r="I5254" s="338"/>
    </row>
    <row r="5255" spans="2:9">
      <c r="B5255" s="651" t="s">
        <v>63</v>
      </c>
      <c r="C5255" s="1356">
        <v>8745</v>
      </c>
      <c r="D5255" s="747" t="str">
        <f t="shared" si="167"/>
        <v>MN8745</v>
      </c>
      <c r="E5255" s="1336">
        <v>1.272</v>
      </c>
      <c r="F5255" s="644">
        <f t="shared" si="168"/>
        <v>1.2450000000000001</v>
      </c>
      <c r="G5255" s="748" t="s">
        <v>280</v>
      </c>
      <c r="H5255" s="1337">
        <v>0.4</v>
      </c>
      <c r="I5255" s="338"/>
    </row>
    <row r="5256" spans="2:9">
      <c r="B5256" s="651" t="s">
        <v>63</v>
      </c>
      <c r="C5256" s="1356">
        <v>8748</v>
      </c>
      <c r="D5256" s="747" t="str">
        <f t="shared" si="167"/>
        <v>MN8748</v>
      </c>
      <c r="E5256" s="1336">
        <v>1.323</v>
      </c>
      <c r="F5256" s="644">
        <f t="shared" si="168"/>
        <v>1.2909999999999999</v>
      </c>
      <c r="G5256" s="748" t="s">
        <v>280</v>
      </c>
      <c r="H5256" s="1337">
        <v>0.06</v>
      </c>
      <c r="I5256" s="338"/>
    </row>
    <row r="5257" spans="2:9">
      <c r="B5257" s="651" t="s">
        <v>63</v>
      </c>
      <c r="C5257" s="1356">
        <v>8800</v>
      </c>
      <c r="D5257" s="747" t="str">
        <f t="shared" si="167"/>
        <v>MN8800</v>
      </c>
      <c r="E5257" s="1336">
        <v>0.997</v>
      </c>
      <c r="F5257" s="644">
        <f t="shared" si="168"/>
        <v>0.997</v>
      </c>
      <c r="G5257" s="748" t="s">
        <v>280</v>
      </c>
      <c r="H5257" s="1337">
        <v>0.18</v>
      </c>
      <c r="I5257" s="338"/>
    </row>
    <row r="5258" spans="2:9">
      <c r="B5258" s="651" t="s">
        <v>63</v>
      </c>
      <c r="C5258" s="1356">
        <v>8803</v>
      </c>
      <c r="D5258" s="747" t="str">
        <f t="shared" si="167"/>
        <v>MN8803</v>
      </c>
      <c r="E5258" s="1336">
        <v>1.181</v>
      </c>
      <c r="F5258" s="644">
        <f t="shared" si="168"/>
        <v>1.163</v>
      </c>
      <c r="G5258" s="748" t="s">
        <v>280</v>
      </c>
      <c r="H5258" s="1337">
        <v>0.05</v>
      </c>
      <c r="I5258" s="338"/>
    </row>
    <row r="5259" spans="2:9">
      <c r="B5259" s="651" t="s">
        <v>63</v>
      </c>
      <c r="C5259" s="1356">
        <v>8805</v>
      </c>
      <c r="D5259" s="747" t="str">
        <f t="shared" ref="D5259:D5322" si="169">B5259&amp;TEXT(C5259,"0000")</f>
        <v>MN8805</v>
      </c>
      <c r="E5259" s="1336">
        <v>0.97599999999999998</v>
      </c>
      <c r="F5259" s="644">
        <f t="shared" ref="F5259:F5322" si="170">IF(E5259="NA","NA",ROUND((E5259-1)*0.9+1,3))</f>
        <v>0.97799999999999998</v>
      </c>
      <c r="G5259" s="748" t="s">
        <v>280</v>
      </c>
      <c r="H5259" s="1337">
        <v>0.1</v>
      </c>
      <c r="I5259" s="338"/>
    </row>
    <row r="5260" spans="2:9">
      <c r="B5260" s="651" t="s">
        <v>63</v>
      </c>
      <c r="C5260" s="1356">
        <v>8810</v>
      </c>
      <c r="D5260" s="747" t="str">
        <f t="shared" si="169"/>
        <v>MN8810</v>
      </c>
      <c r="E5260" s="1336">
        <v>1.0660000000000001</v>
      </c>
      <c r="F5260" s="644">
        <f t="shared" si="170"/>
        <v>1.0589999999999999</v>
      </c>
      <c r="G5260" s="748" t="s">
        <v>280</v>
      </c>
      <c r="H5260" s="1337">
        <v>0.05</v>
      </c>
      <c r="I5260" s="338"/>
    </row>
    <row r="5261" spans="2:9">
      <c r="B5261" s="651" t="s">
        <v>63</v>
      </c>
      <c r="C5261" s="1356">
        <v>8814</v>
      </c>
      <c r="D5261" s="747" t="str">
        <f t="shared" si="169"/>
        <v>MN8814</v>
      </c>
      <c r="E5261" s="1336">
        <v>0.97599999999999998</v>
      </c>
      <c r="F5261" s="644">
        <f t="shared" si="170"/>
        <v>0.97799999999999998</v>
      </c>
      <c r="G5261" s="748" t="s">
        <v>280</v>
      </c>
      <c r="H5261" s="1337">
        <v>0.1</v>
      </c>
      <c r="I5261" s="338"/>
    </row>
    <row r="5262" spans="2:9">
      <c r="B5262" s="651" t="s">
        <v>63</v>
      </c>
      <c r="C5262" s="1356">
        <v>8815</v>
      </c>
      <c r="D5262" s="747" t="str">
        <f t="shared" si="169"/>
        <v>MN8815</v>
      </c>
      <c r="E5262" s="1336">
        <v>0.97599999999999998</v>
      </c>
      <c r="F5262" s="644">
        <f t="shared" si="170"/>
        <v>0.97799999999999998</v>
      </c>
      <c r="G5262" s="748" t="s">
        <v>280</v>
      </c>
      <c r="H5262" s="1337">
        <v>0.1</v>
      </c>
      <c r="I5262" s="338"/>
    </row>
    <row r="5263" spans="2:9">
      <c r="B5263" s="651" t="s">
        <v>63</v>
      </c>
      <c r="C5263" s="1356">
        <v>8820</v>
      </c>
      <c r="D5263" s="747" t="str">
        <f t="shared" si="169"/>
        <v>MN8820</v>
      </c>
      <c r="E5263" s="1336">
        <v>1.0549999999999999</v>
      </c>
      <c r="F5263" s="644">
        <f t="shared" si="170"/>
        <v>1.05</v>
      </c>
      <c r="G5263" s="748" t="s">
        <v>280</v>
      </c>
      <c r="H5263" s="1337">
        <v>0.05</v>
      </c>
      <c r="I5263" s="338"/>
    </row>
    <row r="5264" spans="2:9">
      <c r="B5264" s="651" t="s">
        <v>63</v>
      </c>
      <c r="C5264" s="1356">
        <v>8824</v>
      </c>
      <c r="D5264" s="747" t="str">
        <f t="shared" si="169"/>
        <v>MN8824</v>
      </c>
      <c r="E5264" s="1336">
        <v>0.65800000000000003</v>
      </c>
      <c r="F5264" s="644">
        <f t="shared" si="170"/>
        <v>0.69199999999999995</v>
      </c>
      <c r="G5264" s="748" t="s">
        <v>280</v>
      </c>
      <c r="H5264" s="1337">
        <v>0.81</v>
      </c>
      <c r="I5264" s="338"/>
    </row>
    <row r="5265" spans="2:9">
      <c r="B5265" s="651" t="s">
        <v>63</v>
      </c>
      <c r="C5265" s="1356">
        <v>8825</v>
      </c>
      <c r="D5265" s="747" t="str">
        <f t="shared" si="169"/>
        <v>MN8825</v>
      </c>
      <c r="E5265" s="1336">
        <v>0.69699999999999995</v>
      </c>
      <c r="F5265" s="644">
        <f t="shared" si="170"/>
        <v>0.72699999999999998</v>
      </c>
      <c r="G5265" s="748" t="s">
        <v>280</v>
      </c>
      <c r="H5265" s="1337">
        <v>0.43</v>
      </c>
      <c r="I5265" s="338"/>
    </row>
    <row r="5266" spans="2:9">
      <c r="B5266" s="651" t="s">
        <v>63</v>
      </c>
      <c r="C5266" s="1356">
        <v>8826</v>
      </c>
      <c r="D5266" s="747" t="str">
        <f t="shared" si="169"/>
        <v>MN8826</v>
      </c>
      <c r="E5266" s="1336">
        <v>0.76</v>
      </c>
      <c r="F5266" s="644">
        <f t="shared" si="170"/>
        <v>0.78400000000000003</v>
      </c>
      <c r="G5266" s="748" t="s">
        <v>280</v>
      </c>
      <c r="H5266" s="1337">
        <v>0.59</v>
      </c>
      <c r="I5266" s="338"/>
    </row>
    <row r="5267" spans="2:9">
      <c r="B5267" s="651" t="s">
        <v>63</v>
      </c>
      <c r="C5267" s="1356">
        <v>8829</v>
      </c>
      <c r="D5267" s="747" t="str">
        <f t="shared" si="169"/>
        <v>MN8829</v>
      </c>
      <c r="E5267" s="1336">
        <v>0.77600000000000002</v>
      </c>
      <c r="F5267" s="644">
        <f t="shared" si="170"/>
        <v>0.79800000000000004</v>
      </c>
      <c r="G5267" s="748" t="s">
        <v>280</v>
      </c>
      <c r="H5267" s="1337">
        <v>0.46</v>
      </c>
      <c r="I5267" s="338"/>
    </row>
    <row r="5268" spans="2:9">
      <c r="B5268" s="651" t="s">
        <v>63</v>
      </c>
      <c r="C5268" s="1356">
        <v>8830</v>
      </c>
      <c r="D5268" s="747" t="str">
        <f t="shared" si="169"/>
        <v>MN8830</v>
      </c>
      <c r="E5268" s="1336">
        <v>0.61699999999999999</v>
      </c>
      <c r="F5268" s="644">
        <f t="shared" si="170"/>
        <v>0.65500000000000003</v>
      </c>
      <c r="G5268" s="748" t="s">
        <v>280</v>
      </c>
      <c r="H5268" s="1337">
        <v>1.24</v>
      </c>
      <c r="I5268" s="338"/>
    </row>
    <row r="5269" spans="2:9">
      <c r="B5269" s="651" t="s">
        <v>63</v>
      </c>
      <c r="C5269" s="1356">
        <v>8831</v>
      </c>
      <c r="D5269" s="747" t="str">
        <f t="shared" si="169"/>
        <v>MN8831</v>
      </c>
      <c r="E5269" s="1336">
        <v>0.66800000000000004</v>
      </c>
      <c r="F5269" s="644">
        <f t="shared" si="170"/>
        <v>0.70099999999999996</v>
      </c>
      <c r="G5269" s="748" t="s">
        <v>280</v>
      </c>
      <c r="H5269" s="1337">
        <v>0.38</v>
      </c>
      <c r="I5269" s="338"/>
    </row>
    <row r="5270" spans="2:9">
      <c r="B5270" s="651" t="s">
        <v>63</v>
      </c>
      <c r="C5270" s="1356">
        <v>8832</v>
      </c>
      <c r="D5270" s="747" t="str">
        <f t="shared" si="169"/>
        <v>MN8832</v>
      </c>
      <c r="E5270" s="1336">
        <v>0.96699999999999997</v>
      </c>
      <c r="F5270" s="644">
        <f t="shared" si="170"/>
        <v>0.97</v>
      </c>
      <c r="G5270" s="748" t="s">
        <v>280</v>
      </c>
      <c r="H5270" s="1337">
        <v>0.05</v>
      </c>
      <c r="I5270" s="338"/>
    </row>
    <row r="5271" spans="2:9">
      <c r="B5271" s="651" t="s">
        <v>63</v>
      </c>
      <c r="C5271" s="1356">
        <v>8833</v>
      </c>
      <c r="D5271" s="747" t="str">
        <f t="shared" si="169"/>
        <v>MN8833</v>
      </c>
      <c r="E5271" s="1336">
        <v>0.754</v>
      </c>
      <c r="F5271" s="644">
        <f t="shared" si="170"/>
        <v>0.77900000000000003</v>
      </c>
      <c r="G5271" s="748" t="s">
        <v>280</v>
      </c>
      <c r="H5271" s="1337">
        <v>0.21</v>
      </c>
      <c r="I5271" s="338"/>
    </row>
    <row r="5272" spans="2:9">
      <c r="B5272" s="651" t="s">
        <v>63</v>
      </c>
      <c r="C5272" s="1356">
        <v>8835</v>
      </c>
      <c r="D5272" s="747" t="str">
        <f t="shared" si="169"/>
        <v>MN8835</v>
      </c>
      <c r="E5272" s="1336">
        <v>0.83299999999999996</v>
      </c>
      <c r="F5272" s="644">
        <f t="shared" si="170"/>
        <v>0.85</v>
      </c>
      <c r="G5272" s="748" t="s">
        <v>280</v>
      </c>
      <c r="H5272" s="1337">
        <v>0.32</v>
      </c>
      <c r="I5272" s="338"/>
    </row>
    <row r="5273" spans="2:9">
      <c r="B5273" s="651" t="s">
        <v>63</v>
      </c>
      <c r="C5273" s="1356">
        <v>8842</v>
      </c>
      <c r="D5273" s="747" t="str">
        <f t="shared" si="169"/>
        <v>MN8842</v>
      </c>
      <c r="E5273" s="1336">
        <v>0.64</v>
      </c>
      <c r="F5273" s="644">
        <f t="shared" si="170"/>
        <v>0.67600000000000005</v>
      </c>
      <c r="G5273" s="748" t="s">
        <v>280</v>
      </c>
      <c r="H5273" s="1337">
        <v>0.41</v>
      </c>
      <c r="I5273" s="338"/>
    </row>
    <row r="5274" spans="2:9">
      <c r="B5274" s="651" t="s">
        <v>63</v>
      </c>
      <c r="C5274" s="1356">
        <v>8844</v>
      </c>
      <c r="D5274" s="747" t="str">
        <f t="shared" si="169"/>
        <v>MN8844</v>
      </c>
      <c r="E5274" s="1336">
        <v>0.79900000000000004</v>
      </c>
      <c r="F5274" s="644">
        <f t="shared" si="170"/>
        <v>0.81899999999999995</v>
      </c>
      <c r="G5274" s="748" t="s">
        <v>280</v>
      </c>
      <c r="H5274" s="1337">
        <v>0.24</v>
      </c>
      <c r="I5274" s="338"/>
    </row>
    <row r="5275" spans="2:9">
      <c r="B5275" s="651" t="s">
        <v>63</v>
      </c>
      <c r="C5275" s="1356">
        <v>8845</v>
      </c>
      <c r="D5275" s="747" t="str">
        <f t="shared" si="169"/>
        <v>MN8845</v>
      </c>
      <c r="E5275" s="1336">
        <v>0.79600000000000004</v>
      </c>
      <c r="F5275" s="644">
        <f t="shared" si="170"/>
        <v>0.81599999999999995</v>
      </c>
      <c r="G5275" s="748" t="s">
        <v>280</v>
      </c>
      <c r="H5275" s="1337">
        <v>0.45</v>
      </c>
      <c r="I5275" s="338"/>
    </row>
    <row r="5276" spans="2:9">
      <c r="B5276" s="651" t="s">
        <v>63</v>
      </c>
      <c r="C5276" s="1356">
        <v>8855</v>
      </c>
      <c r="D5276" s="747" t="str">
        <f t="shared" si="169"/>
        <v>MN8855</v>
      </c>
      <c r="E5276" s="1336">
        <v>0.90300000000000002</v>
      </c>
      <c r="F5276" s="644">
        <f t="shared" si="170"/>
        <v>0.91300000000000003</v>
      </c>
      <c r="G5276" s="748" t="s">
        <v>280</v>
      </c>
      <c r="H5276" s="1337">
        <v>0.05</v>
      </c>
      <c r="I5276" s="338"/>
    </row>
    <row r="5277" spans="2:9">
      <c r="B5277" s="651" t="s">
        <v>63</v>
      </c>
      <c r="C5277" s="1356">
        <v>8856</v>
      </c>
      <c r="D5277" s="747" t="str">
        <f t="shared" si="169"/>
        <v>MN8856</v>
      </c>
      <c r="E5277" s="1336">
        <v>0.94799999999999995</v>
      </c>
      <c r="F5277" s="644">
        <f t="shared" si="170"/>
        <v>0.95299999999999996</v>
      </c>
      <c r="G5277" s="748" t="s">
        <v>280</v>
      </c>
      <c r="H5277" s="1337">
        <v>0.05</v>
      </c>
      <c r="I5277" s="338"/>
    </row>
    <row r="5278" spans="2:9">
      <c r="B5278" s="651" t="s">
        <v>63</v>
      </c>
      <c r="C5278" s="1356">
        <v>8864</v>
      </c>
      <c r="D5278" s="747" t="str">
        <f t="shared" si="169"/>
        <v>MN8864</v>
      </c>
      <c r="E5278" s="1336">
        <v>0.76200000000000001</v>
      </c>
      <c r="F5278" s="644">
        <f t="shared" si="170"/>
        <v>0.78600000000000003</v>
      </c>
      <c r="G5278" s="748" t="s">
        <v>280</v>
      </c>
      <c r="H5278" s="1337">
        <v>0.43</v>
      </c>
      <c r="I5278" s="338"/>
    </row>
    <row r="5279" spans="2:9">
      <c r="B5279" s="651" t="s">
        <v>63</v>
      </c>
      <c r="C5279" s="1356">
        <v>8868</v>
      </c>
      <c r="D5279" s="747" t="str">
        <f t="shared" si="169"/>
        <v>MN8868</v>
      </c>
      <c r="E5279" s="1336">
        <v>0.82799999999999996</v>
      </c>
      <c r="F5279" s="644">
        <f t="shared" si="170"/>
        <v>0.84499999999999997</v>
      </c>
      <c r="G5279" s="748" t="s">
        <v>280</v>
      </c>
      <c r="H5279" s="1337">
        <v>7.0000000000000007E-2</v>
      </c>
      <c r="I5279" s="338"/>
    </row>
    <row r="5280" spans="2:9">
      <c r="B5280" s="651" t="s">
        <v>63</v>
      </c>
      <c r="C5280" s="1356">
        <v>8869</v>
      </c>
      <c r="D5280" s="747" t="str">
        <f t="shared" si="169"/>
        <v>MN8869</v>
      </c>
      <c r="E5280" s="1336">
        <v>0.621</v>
      </c>
      <c r="F5280" s="644">
        <f t="shared" si="170"/>
        <v>0.65900000000000003</v>
      </c>
      <c r="G5280" s="748" t="s">
        <v>280</v>
      </c>
      <c r="H5280" s="1337">
        <v>0.2</v>
      </c>
      <c r="I5280" s="338"/>
    </row>
    <row r="5281" spans="2:9">
      <c r="B5281" s="651" t="s">
        <v>63</v>
      </c>
      <c r="C5281" s="1356">
        <v>8901</v>
      </c>
      <c r="D5281" s="747" t="str">
        <f t="shared" si="169"/>
        <v>MN8901</v>
      </c>
      <c r="E5281" s="1336">
        <v>0.69</v>
      </c>
      <c r="F5281" s="644">
        <f t="shared" si="170"/>
        <v>0.72099999999999997</v>
      </c>
      <c r="G5281" s="748" t="s">
        <v>280</v>
      </c>
      <c r="H5281" s="1337">
        <v>0.05</v>
      </c>
      <c r="I5281" s="338"/>
    </row>
    <row r="5282" spans="2:9">
      <c r="B5282" s="651" t="s">
        <v>63</v>
      </c>
      <c r="C5282" s="1356">
        <v>9012</v>
      </c>
      <c r="D5282" s="747" t="str">
        <f t="shared" si="169"/>
        <v>MN9012</v>
      </c>
      <c r="E5282" s="1336">
        <v>0.92500000000000004</v>
      </c>
      <c r="F5282" s="644">
        <f t="shared" si="170"/>
        <v>0.93300000000000005</v>
      </c>
      <c r="G5282" s="748" t="s">
        <v>280</v>
      </c>
      <c r="H5282" s="1337">
        <v>0.19</v>
      </c>
      <c r="I5282" s="338"/>
    </row>
    <row r="5283" spans="2:9">
      <c r="B5283" s="651" t="s">
        <v>63</v>
      </c>
      <c r="C5283" s="1356">
        <v>9014</v>
      </c>
      <c r="D5283" s="747" t="str">
        <f t="shared" si="169"/>
        <v>MN9014</v>
      </c>
      <c r="E5283" s="1336">
        <v>0.86899999999999999</v>
      </c>
      <c r="F5283" s="644">
        <f t="shared" si="170"/>
        <v>0.88200000000000001</v>
      </c>
      <c r="G5283" s="748" t="s">
        <v>280</v>
      </c>
      <c r="H5283" s="1337">
        <v>0.69</v>
      </c>
      <c r="I5283" s="338"/>
    </row>
    <row r="5284" spans="2:9">
      <c r="B5284" s="651" t="s">
        <v>63</v>
      </c>
      <c r="C5284" s="1356">
        <v>9015</v>
      </c>
      <c r="D5284" s="747" t="str">
        <f t="shared" si="169"/>
        <v>MN9015</v>
      </c>
      <c r="E5284" s="1336">
        <v>1.0489999999999999</v>
      </c>
      <c r="F5284" s="644">
        <f t="shared" si="170"/>
        <v>1.044</v>
      </c>
      <c r="G5284" s="748" t="s">
        <v>280</v>
      </c>
      <c r="H5284" s="1337">
        <v>0.51</v>
      </c>
      <c r="I5284" s="338"/>
    </row>
    <row r="5285" spans="2:9">
      <c r="B5285" s="651" t="s">
        <v>63</v>
      </c>
      <c r="C5285" s="1356">
        <v>9016</v>
      </c>
      <c r="D5285" s="747" t="str">
        <f t="shared" si="169"/>
        <v>MN9016</v>
      </c>
      <c r="E5285" s="1336">
        <v>1.052</v>
      </c>
      <c r="F5285" s="644">
        <f t="shared" si="170"/>
        <v>1.0469999999999999</v>
      </c>
      <c r="G5285" s="748" t="s">
        <v>280</v>
      </c>
      <c r="H5285" s="1337">
        <v>0.56000000000000005</v>
      </c>
      <c r="I5285" s="338"/>
    </row>
    <row r="5286" spans="2:9">
      <c r="B5286" s="651" t="s">
        <v>63</v>
      </c>
      <c r="C5286" s="1356">
        <v>9033</v>
      </c>
      <c r="D5286" s="747" t="str">
        <f t="shared" si="169"/>
        <v>MN9033</v>
      </c>
      <c r="E5286" s="1336">
        <v>0.91100000000000003</v>
      </c>
      <c r="F5286" s="644">
        <f t="shared" si="170"/>
        <v>0.92</v>
      </c>
      <c r="G5286" s="748" t="s">
        <v>280</v>
      </c>
      <c r="H5286" s="1337">
        <v>0.37</v>
      </c>
      <c r="I5286" s="338"/>
    </row>
    <row r="5287" spans="2:9">
      <c r="B5287" s="651" t="s">
        <v>63</v>
      </c>
      <c r="C5287" s="1356">
        <v>9040</v>
      </c>
      <c r="D5287" s="747" t="str">
        <f t="shared" si="169"/>
        <v>MN9040</v>
      </c>
      <c r="E5287" s="1336">
        <v>0.69299999999999995</v>
      </c>
      <c r="F5287" s="644">
        <f t="shared" si="170"/>
        <v>0.72399999999999998</v>
      </c>
      <c r="G5287" s="748" t="s">
        <v>280</v>
      </c>
      <c r="H5287" s="1337">
        <v>0.67</v>
      </c>
      <c r="I5287" s="338"/>
    </row>
    <row r="5288" spans="2:9">
      <c r="B5288" s="651" t="s">
        <v>63</v>
      </c>
      <c r="C5288" s="1356">
        <v>9044</v>
      </c>
      <c r="D5288" s="747" t="str">
        <f t="shared" si="169"/>
        <v>MN9044</v>
      </c>
      <c r="E5288" s="1336">
        <v>0.88</v>
      </c>
      <c r="F5288" s="644">
        <f t="shared" si="170"/>
        <v>0.89200000000000002</v>
      </c>
      <c r="G5288" s="748" t="s">
        <v>280</v>
      </c>
      <c r="H5288" s="1337">
        <v>0.38</v>
      </c>
      <c r="I5288" s="338"/>
    </row>
    <row r="5289" spans="2:9">
      <c r="B5289" s="651" t="s">
        <v>63</v>
      </c>
      <c r="C5289" s="1356">
        <v>9052</v>
      </c>
      <c r="D5289" s="747" t="str">
        <f t="shared" si="169"/>
        <v>MN9052</v>
      </c>
      <c r="E5289" s="1336">
        <v>0.75</v>
      </c>
      <c r="F5289" s="644">
        <f t="shared" si="170"/>
        <v>0.77500000000000002</v>
      </c>
      <c r="G5289" s="748" t="s">
        <v>280</v>
      </c>
      <c r="H5289" s="1337">
        <v>0.6</v>
      </c>
      <c r="I5289" s="338"/>
    </row>
    <row r="5290" spans="2:9">
      <c r="B5290" s="651" t="s">
        <v>63</v>
      </c>
      <c r="C5290" s="1356">
        <v>9054</v>
      </c>
      <c r="D5290" s="747" t="str">
        <f t="shared" si="169"/>
        <v>MN9054</v>
      </c>
      <c r="E5290" s="1336">
        <v>0.93799999999999994</v>
      </c>
      <c r="F5290" s="644">
        <f t="shared" si="170"/>
        <v>0.94399999999999995</v>
      </c>
      <c r="G5290" s="748" t="s">
        <v>280</v>
      </c>
      <c r="H5290" s="1337">
        <v>0.44</v>
      </c>
      <c r="I5290" s="338"/>
    </row>
    <row r="5291" spans="2:9">
      <c r="B5291" s="651" t="s">
        <v>63</v>
      </c>
      <c r="C5291" s="1356">
        <v>9058</v>
      </c>
      <c r="D5291" s="747" t="str">
        <f t="shared" si="169"/>
        <v>MN9058</v>
      </c>
      <c r="E5291" s="1336">
        <v>0.73299999999999998</v>
      </c>
      <c r="F5291" s="644">
        <f t="shared" si="170"/>
        <v>0.76</v>
      </c>
      <c r="G5291" s="748" t="s">
        <v>280</v>
      </c>
      <c r="H5291" s="1337">
        <v>0.42</v>
      </c>
      <c r="I5291" s="338"/>
    </row>
    <row r="5292" spans="2:9">
      <c r="B5292" s="651" t="s">
        <v>63</v>
      </c>
      <c r="C5292" s="1356">
        <v>9060</v>
      </c>
      <c r="D5292" s="747" t="str">
        <f t="shared" si="169"/>
        <v>MN9060</v>
      </c>
      <c r="E5292" s="1336">
        <v>0.82299999999999995</v>
      </c>
      <c r="F5292" s="644">
        <f t="shared" si="170"/>
        <v>0.84099999999999997</v>
      </c>
      <c r="G5292" s="748" t="s">
        <v>280</v>
      </c>
      <c r="H5292" s="1337">
        <v>0.3</v>
      </c>
      <c r="I5292" s="338"/>
    </row>
    <row r="5293" spans="2:9">
      <c r="B5293" s="651" t="s">
        <v>63</v>
      </c>
      <c r="C5293" s="1356">
        <v>9061</v>
      </c>
      <c r="D5293" s="747" t="str">
        <f t="shared" si="169"/>
        <v>MN9061</v>
      </c>
      <c r="E5293" s="1336">
        <v>0.86199999999999999</v>
      </c>
      <c r="F5293" s="644">
        <f t="shared" si="170"/>
        <v>0.876</v>
      </c>
      <c r="G5293" s="748" t="s">
        <v>280</v>
      </c>
      <c r="H5293" s="1337">
        <v>0.34</v>
      </c>
      <c r="I5293" s="338"/>
    </row>
    <row r="5294" spans="2:9">
      <c r="B5294" s="651" t="s">
        <v>63</v>
      </c>
      <c r="C5294" s="1356">
        <v>9062</v>
      </c>
      <c r="D5294" s="747" t="str">
        <f t="shared" si="169"/>
        <v>MN9062</v>
      </c>
      <c r="E5294" s="1336">
        <v>0.88900000000000001</v>
      </c>
      <c r="F5294" s="644">
        <f t="shared" si="170"/>
        <v>0.9</v>
      </c>
      <c r="G5294" s="748" t="s">
        <v>280</v>
      </c>
      <c r="H5294" s="1337">
        <v>0.37</v>
      </c>
      <c r="I5294" s="338"/>
    </row>
    <row r="5295" spans="2:9">
      <c r="B5295" s="651" t="s">
        <v>63</v>
      </c>
      <c r="C5295" s="1356">
        <v>9063</v>
      </c>
      <c r="D5295" s="747" t="str">
        <f t="shared" si="169"/>
        <v>MN9063</v>
      </c>
      <c r="E5295" s="1336">
        <v>0.72499999999999998</v>
      </c>
      <c r="F5295" s="644">
        <f t="shared" si="170"/>
        <v>0.753</v>
      </c>
      <c r="G5295" s="748" t="s">
        <v>280</v>
      </c>
      <c r="H5295" s="1337">
        <v>0.23</v>
      </c>
      <c r="I5295" s="338"/>
    </row>
    <row r="5296" spans="2:9">
      <c r="B5296" s="651" t="s">
        <v>63</v>
      </c>
      <c r="C5296" s="1356">
        <v>9077</v>
      </c>
      <c r="D5296" s="747" t="str">
        <f t="shared" si="169"/>
        <v>MN9077</v>
      </c>
      <c r="E5296" s="1336">
        <v>0.97599999999999998</v>
      </c>
      <c r="F5296" s="644">
        <f t="shared" si="170"/>
        <v>0.97799999999999998</v>
      </c>
      <c r="G5296" s="748" t="s">
        <v>280</v>
      </c>
      <c r="H5296" s="1337">
        <v>0.1</v>
      </c>
      <c r="I5296" s="338"/>
    </row>
    <row r="5297" spans="2:9">
      <c r="B5297" s="651" t="s">
        <v>63</v>
      </c>
      <c r="C5297" s="1356">
        <v>9082</v>
      </c>
      <c r="D5297" s="747" t="str">
        <f t="shared" si="169"/>
        <v>MN9082</v>
      </c>
      <c r="E5297" s="1336">
        <v>0.67800000000000005</v>
      </c>
      <c r="F5297" s="644">
        <f t="shared" si="170"/>
        <v>0.71</v>
      </c>
      <c r="G5297" s="748" t="s">
        <v>280</v>
      </c>
      <c r="H5297" s="1337">
        <v>0.34</v>
      </c>
      <c r="I5297" s="338"/>
    </row>
    <row r="5298" spans="2:9">
      <c r="B5298" s="651" t="s">
        <v>63</v>
      </c>
      <c r="C5298" s="1356">
        <v>9083</v>
      </c>
      <c r="D5298" s="747" t="str">
        <f t="shared" si="169"/>
        <v>MN9083</v>
      </c>
      <c r="E5298" s="1336">
        <v>0.74</v>
      </c>
      <c r="F5298" s="644">
        <f t="shared" si="170"/>
        <v>0.76600000000000001</v>
      </c>
      <c r="G5298" s="748" t="s">
        <v>280</v>
      </c>
      <c r="H5298" s="1337">
        <v>0.36</v>
      </c>
      <c r="I5298" s="338"/>
    </row>
    <row r="5299" spans="2:9">
      <c r="B5299" s="651" t="s">
        <v>63</v>
      </c>
      <c r="C5299" s="1356">
        <v>9084</v>
      </c>
      <c r="D5299" s="747" t="str">
        <f t="shared" si="169"/>
        <v>MN9084</v>
      </c>
      <c r="E5299" s="1336">
        <v>0.79700000000000004</v>
      </c>
      <c r="F5299" s="644">
        <f t="shared" si="170"/>
        <v>0.81699999999999995</v>
      </c>
      <c r="G5299" s="748" t="s">
        <v>280</v>
      </c>
      <c r="H5299" s="1337">
        <v>0.42</v>
      </c>
      <c r="I5299" s="338"/>
    </row>
    <row r="5300" spans="2:9">
      <c r="B5300" s="651" t="s">
        <v>63</v>
      </c>
      <c r="C5300" s="1356">
        <v>9088</v>
      </c>
      <c r="D5300" s="747" t="str">
        <f t="shared" si="169"/>
        <v>MN9088</v>
      </c>
      <c r="E5300" s="1336">
        <v>1.5089999999999999</v>
      </c>
      <c r="F5300" s="644">
        <f t="shared" si="170"/>
        <v>1.458</v>
      </c>
      <c r="G5300" s="748" t="s">
        <v>280</v>
      </c>
      <c r="H5300" s="1337">
        <v>0.31</v>
      </c>
      <c r="I5300" s="338"/>
    </row>
    <row r="5301" spans="2:9">
      <c r="B5301" s="651" t="s">
        <v>63</v>
      </c>
      <c r="C5301" s="1356">
        <v>9093</v>
      </c>
      <c r="D5301" s="747" t="str">
        <f t="shared" si="169"/>
        <v>MN9093</v>
      </c>
      <c r="E5301" s="1336">
        <v>0.82599999999999996</v>
      </c>
      <c r="F5301" s="644">
        <f t="shared" si="170"/>
        <v>0.84299999999999997</v>
      </c>
      <c r="G5301" s="748" t="s">
        <v>280</v>
      </c>
      <c r="H5301" s="1337">
        <v>0.34</v>
      </c>
      <c r="I5301" s="338"/>
    </row>
    <row r="5302" spans="2:9">
      <c r="B5302" s="651" t="s">
        <v>63</v>
      </c>
      <c r="C5302" s="1356">
        <v>9101</v>
      </c>
      <c r="D5302" s="747" t="str">
        <f t="shared" si="169"/>
        <v>MN9101</v>
      </c>
      <c r="E5302" s="1336">
        <v>0.78500000000000003</v>
      </c>
      <c r="F5302" s="644">
        <f t="shared" si="170"/>
        <v>0.80700000000000005</v>
      </c>
      <c r="G5302" s="748" t="s">
        <v>280</v>
      </c>
      <c r="H5302" s="1337">
        <v>0.78</v>
      </c>
      <c r="I5302" s="338"/>
    </row>
    <row r="5303" spans="2:9">
      <c r="B5303" s="651" t="s">
        <v>63</v>
      </c>
      <c r="C5303" s="1356">
        <v>9102</v>
      </c>
      <c r="D5303" s="747" t="str">
        <f t="shared" si="169"/>
        <v>MN9102</v>
      </c>
      <c r="E5303" s="1336">
        <v>0.89200000000000002</v>
      </c>
      <c r="F5303" s="644">
        <f t="shared" si="170"/>
        <v>0.90300000000000002</v>
      </c>
      <c r="G5303" s="748" t="s">
        <v>280</v>
      </c>
      <c r="H5303" s="1337">
        <v>0.64</v>
      </c>
      <c r="I5303" s="338"/>
    </row>
    <row r="5304" spans="2:9">
      <c r="B5304" s="651" t="s">
        <v>63</v>
      </c>
      <c r="C5304" s="1356">
        <v>9154</v>
      </c>
      <c r="D5304" s="747" t="str">
        <f t="shared" si="169"/>
        <v>MN9154</v>
      </c>
      <c r="E5304" s="1336">
        <v>1.117</v>
      </c>
      <c r="F5304" s="644">
        <f t="shared" si="170"/>
        <v>1.105</v>
      </c>
      <c r="G5304" s="748" t="s">
        <v>280</v>
      </c>
      <c r="H5304" s="1337">
        <v>0.41</v>
      </c>
      <c r="I5304" s="338"/>
    </row>
    <row r="5305" spans="2:9">
      <c r="B5305" s="651" t="s">
        <v>63</v>
      </c>
      <c r="C5305" s="1356">
        <v>9156</v>
      </c>
      <c r="D5305" s="747" t="str">
        <f t="shared" si="169"/>
        <v>MN9156</v>
      </c>
      <c r="E5305" s="1336">
        <v>0.86899999999999999</v>
      </c>
      <c r="F5305" s="644">
        <f t="shared" si="170"/>
        <v>0.88200000000000001</v>
      </c>
      <c r="G5305" s="748" t="s">
        <v>280</v>
      </c>
      <c r="H5305" s="1337">
        <v>0.33</v>
      </c>
      <c r="I5305" s="338"/>
    </row>
    <row r="5306" spans="2:9">
      <c r="B5306" s="651" t="s">
        <v>63</v>
      </c>
      <c r="C5306" s="1356">
        <v>9178</v>
      </c>
      <c r="D5306" s="747" t="str">
        <f t="shared" si="169"/>
        <v>MN9178</v>
      </c>
      <c r="E5306" s="1336">
        <v>1.123</v>
      </c>
      <c r="F5306" s="644">
        <f t="shared" si="170"/>
        <v>1.111</v>
      </c>
      <c r="G5306" s="748" t="s">
        <v>280</v>
      </c>
      <c r="H5306" s="1337">
        <v>0.6</v>
      </c>
      <c r="I5306" s="338"/>
    </row>
    <row r="5307" spans="2:9">
      <c r="B5307" s="651" t="s">
        <v>63</v>
      </c>
      <c r="C5307" s="1356">
        <v>9179</v>
      </c>
      <c r="D5307" s="747" t="str">
        <f t="shared" si="169"/>
        <v>MN9179</v>
      </c>
      <c r="E5307" s="1336">
        <v>1.022</v>
      </c>
      <c r="F5307" s="644">
        <f t="shared" si="170"/>
        <v>1.02</v>
      </c>
      <c r="G5307" s="748" t="s">
        <v>280</v>
      </c>
      <c r="H5307" s="1337">
        <v>0.54</v>
      </c>
      <c r="I5307" s="338"/>
    </row>
    <row r="5308" spans="2:9">
      <c r="B5308" s="651" t="s">
        <v>63</v>
      </c>
      <c r="C5308" s="1356">
        <v>9180</v>
      </c>
      <c r="D5308" s="747" t="str">
        <f t="shared" si="169"/>
        <v>MN9180</v>
      </c>
      <c r="E5308" s="1336">
        <v>0.94699999999999995</v>
      </c>
      <c r="F5308" s="644">
        <f t="shared" si="170"/>
        <v>0.95199999999999996</v>
      </c>
      <c r="G5308" s="748" t="s">
        <v>280</v>
      </c>
      <c r="H5308" s="1337">
        <v>0.63</v>
      </c>
      <c r="I5308" s="338"/>
    </row>
    <row r="5309" spans="2:9">
      <c r="B5309" s="651" t="s">
        <v>63</v>
      </c>
      <c r="C5309" s="1356">
        <v>9182</v>
      </c>
      <c r="D5309" s="747" t="str">
        <f t="shared" si="169"/>
        <v>MN9182</v>
      </c>
      <c r="E5309" s="1336">
        <v>1.0860000000000001</v>
      </c>
      <c r="F5309" s="644">
        <f t="shared" si="170"/>
        <v>1.077</v>
      </c>
      <c r="G5309" s="748" t="s">
        <v>280</v>
      </c>
      <c r="H5309" s="1337">
        <v>0.48</v>
      </c>
      <c r="I5309" s="338"/>
    </row>
    <row r="5310" spans="2:9">
      <c r="B5310" s="651" t="s">
        <v>63</v>
      </c>
      <c r="C5310" s="1356">
        <v>9186</v>
      </c>
      <c r="D5310" s="747" t="str">
        <f t="shared" si="169"/>
        <v>MN9186</v>
      </c>
      <c r="E5310" s="1336">
        <v>1.5469999999999999</v>
      </c>
      <c r="F5310" s="644">
        <f t="shared" si="170"/>
        <v>1.492</v>
      </c>
      <c r="G5310" s="748" t="s">
        <v>280</v>
      </c>
      <c r="H5310" s="1337">
        <v>0.7</v>
      </c>
      <c r="I5310" s="338"/>
    </row>
    <row r="5311" spans="2:9">
      <c r="B5311" s="651" t="s">
        <v>63</v>
      </c>
      <c r="C5311" s="1356">
        <v>9220</v>
      </c>
      <c r="D5311" s="747" t="str">
        <f t="shared" si="169"/>
        <v>MN9220</v>
      </c>
      <c r="E5311" s="1336">
        <v>0.83799999999999997</v>
      </c>
      <c r="F5311" s="644">
        <f t="shared" si="170"/>
        <v>0.85399999999999998</v>
      </c>
      <c r="G5311" s="748" t="s">
        <v>280</v>
      </c>
      <c r="H5311" s="1337">
        <v>0.53</v>
      </c>
      <c r="I5311" s="338"/>
    </row>
    <row r="5312" spans="2:9">
      <c r="B5312" s="651" t="s">
        <v>63</v>
      </c>
      <c r="C5312" s="1356">
        <v>9402</v>
      </c>
      <c r="D5312" s="747" t="str">
        <f t="shared" si="169"/>
        <v>MN9402</v>
      </c>
      <c r="E5312" s="1336">
        <v>1.0449999999999999</v>
      </c>
      <c r="F5312" s="644">
        <f t="shared" si="170"/>
        <v>1.0409999999999999</v>
      </c>
      <c r="G5312" s="748" t="s">
        <v>280</v>
      </c>
      <c r="H5312" s="1337">
        <v>0.53</v>
      </c>
      <c r="I5312" s="338"/>
    </row>
    <row r="5313" spans="1:9">
      <c r="B5313" s="651" t="s">
        <v>63</v>
      </c>
      <c r="C5313" s="1356">
        <v>9403</v>
      </c>
      <c r="D5313" s="747" t="str">
        <f t="shared" si="169"/>
        <v>MN9403</v>
      </c>
      <c r="E5313" s="1336">
        <v>1.54</v>
      </c>
      <c r="F5313" s="644">
        <f t="shared" si="170"/>
        <v>1.486</v>
      </c>
      <c r="G5313" s="748" t="s">
        <v>280</v>
      </c>
      <c r="H5313" s="1337">
        <v>0.65</v>
      </c>
      <c r="I5313" s="338"/>
    </row>
    <row r="5314" spans="1:9">
      <c r="B5314" s="651" t="s">
        <v>63</v>
      </c>
      <c r="C5314" s="1356">
        <v>9410</v>
      </c>
      <c r="D5314" s="747" t="str">
        <f t="shared" si="169"/>
        <v>MN9410</v>
      </c>
      <c r="E5314" s="1336">
        <v>0.98199999999999998</v>
      </c>
      <c r="F5314" s="644">
        <f t="shared" si="170"/>
        <v>0.98399999999999999</v>
      </c>
      <c r="G5314" s="748" t="s">
        <v>280</v>
      </c>
      <c r="H5314" s="1337">
        <v>0.42</v>
      </c>
      <c r="I5314" s="338"/>
    </row>
    <row r="5315" spans="1:9">
      <c r="B5315" s="651" t="s">
        <v>63</v>
      </c>
      <c r="C5315" s="1356">
        <v>9501</v>
      </c>
      <c r="D5315" s="747" t="str">
        <f t="shared" si="169"/>
        <v>MN9501</v>
      </c>
      <c r="E5315" s="1336">
        <v>0.878</v>
      </c>
      <c r="F5315" s="644">
        <f t="shared" si="170"/>
        <v>0.89</v>
      </c>
      <c r="G5315" s="748" t="s">
        <v>280</v>
      </c>
      <c r="H5315" s="1337">
        <v>0.56000000000000005</v>
      </c>
      <c r="I5315" s="338"/>
    </row>
    <row r="5316" spans="1:9">
      <c r="B5316" s="651" t="s">
        <v>63</v>
      </c>
      <c r="C5316" s="1356">
        <v>9516</v>
      </c>
      <c r="D5316" s="747" t="str">
        <f t="shared" si="169"/>
        <v>MN9516</v>
      </c>
      <c r="E5316" s="1336">
        <v>1.113</v>
      </c>
      <c r="F5316" s="644">
        <f t="shared" si="170"/>
        <v>1.1020000000000001</v>
      </c>
      <c r="G5316" s="748" t="s">
        <v>280</v>
      </c>
      <c r="H5316" s="1337">
        <v>0.72</v>
      </c>
      <c r="I5316" s="338"/>
    </row>
    <row r="5317" spans="1:9">
      <c r="B5317" s="651" t="s">
        <v>63</v>
      </c>
      <c r="C5317" s="1356">
        <v>9519</v>
      </c>
      <c r="D5317" s="747" t="str">
        <f t="shared" si="169"/>
        <v>MN9519</v>
      </c>
      <c r="E5317" s="1336">
        <v>1.0009999999999999</v>
      </c>
      <c r="F5317" s="644">
        <f t="shared" si="170"/>
        <v>1.0009999999999999</v>
      </c>
      <c r="G5317" s="748" t="s">
        <v>280</v>
      </c>
      <c r="H5317" s="1337">
        <v>0.51</v>
      </c>
      <c r="I5317" s="338"/>
    </row>
    <row r="5318" spans="1:9">
      <c r="B5318" s="651" t="s">
        <v>63</v>
      </c>
      <c r="C5318" s="1356">
        <v>9521</v>
      </c>
      <c r="D5318" s="747" t="str">
        <f t="shared" si="169"/>
        <v>MN9521</v>
      </c>
      <c r="E5318" s="1336">
        <v>1.458</v>
      </c>
      <c r="F5318" s="644">
        <f t="shared" si="170"/>
        <v>1.4119999999999999</v>
      </c>
      <c r="G5318" s="748" t="s">
        <v>280</v>
      </c>
      <c r="H5318" s="1337">
        <v>0.47</v>
      </c>
      <c r="I5318" s="338"/>
    </row>
    <row r="5319" spans="1:9">
      <c r="B5319" s="651" t="s">
        <v>63</v>
      </c>
      <c r="C5319" s="1356">
        <v>9522</v>
      </c>
      <c r="D5319" s="747" t="str">
        <f t="shared" si="169"/>
        <v>MN9522</v>
      </c>
      <c r="E5319" s="1336">
        <v>0.997</v>
      </c>
      <c r="F5319" s="644">
        <f t="shared" si="170"/>
        <v>0.997</v>
      </c>
      <c r="G5319" s="748" t="s">
        <v>280</v>
      </c>
      <c r="H5319" s="1337">
        <v>0.38</v>
      </c>
      <c r="I5319" s="338"/>
    </row>
    <row r="5320" spans="1:9">
      <c r="B5320" s="651" t="s">
        <v>63</v>
      </c>
      <c r="C5320" s="1356">
        <v>9534</v>
      </c>
      <c r="D5320" s="747" t="str">
        <f t="shared" si="169"/>
        <v>MN9534</v>
      </c>
      <c r="E5320" s="1336">
        <v>1.4590000000000001</v>
      </c>
      <c r="F5320" s="644">
        <f t="shared" si="170"/>
        <v>1.413</v>
      </c>
      <c r="G5320" s="748" t="s">
        <v>280</v>
      </c>
      <c r="H5320" s="1337">
        <v>0.46</v>
      </c>
      <c r="I5320" s="338"/>
    </row>
    <row r="5321" spans="1:9">
      <c r="B5321" s="651" t="s">
        <v>63</v>
      </c>
      <c r="C5321" s="1356">
        <v>9539</v>
      </c>
      <c r="D5321" s="747" t="str">
        <f t="shared" si="169"/>
        <v>MN9539</v>
      </c>
      <c r="E5321" s="1336">
        <v>1.37</v>
      </c>
      <c r="F5321" s="644">
        <f t="shared" si="170"/>
        <v>1.333</v>
      </c>
      <c r="G5321" s="748" t="s">
        <v>280</v>
      </c>
      <c r="H5321" s="1337">
        <v>0.56000000000000005</v>
      </c>
      <c r="I5321" s="338"/>
    </row>
    <row r="5322" spans="1:9">
      <c r="B5322" s="651" t="s">
        <v>63</v>
      </c>
      <c r="C5322" s="1356">
        <v>9554</v>
      </c>
      <c r="D5322" s="747" t="str">
        <f t="shared" si="169"/>
        <v>MN9554</v>
      </c>
      <c r="E5322" s="1336">
        <v>1.327</v>
      </c>
      <c r="F5322" s="644">
        <f t="shared" si="170"/>
        <v>1.294</v>
      </c>
      <c r="G5322" s="748" t="s">
        <v>280</v>
      </c>
      <c r="H5322" s="1337">
        <v>0.55000000000000004</v>
      </c>
      <c r="I5322" s="338"/>
    </row>
    <row r="5323" spans="1:9">
      <c r="B5323" s="651" t="s">
        <v>63</v>
      </c>
      <c r="C5323" s="1356">
        <v>9586</v>
      </c>
      <c r="D5323" s="747" t="str">
        <f t="shared" ref="D5323:D5386" si="171">B5323&amp;TEXT(C5323,"0000")</f>
        <v>MN9586</v>
      </c>
      <c r="E5323" s="1336">
        <v>0.71299999999999997</v>
      </c>
      <c r="F5323" s="644">
        <f t="shared" ref="F5323:F5386" si="172">IF(E5323="NA","NA",ROUND((E5323-1)*0.9+1,3))</f>
        <v>0.74199999999999999</v>
      </c>
      <c r="G5323" s="748" t="s">
        <v>280</v>
      </c>
      <c r="H5323" s="1337">
        <v>0.22</v>
      </c>
      <c r="I5323" s="338"/>
    </row>
    <row r="5324" spans="1:9">
      <c r="B5324" s="651" t="s">
        <v>63</v>
      </c>
      <c r="C5324" s="1356">
        <v>9600</v>
      </c>
      <c r="D5324" s="747" t="str">
        <f t="shared" si="171"/>
        <v>MN9600</v>
      </c>
      <c r="E5324" s="1336">
        <v>1.014</v>
      </c>
      <c r="F5324" s="644">
        <f t="shared" si="172"/>
        <v>1.0129999999999999</v>
      </c>
      <c r="G5324" s="748" t="s">
        <v>280</v>
      </c>
      <c r="H5324" s="1337">
        <v>0.39</v>
      </c>
      <c r="I5324" s="338"/>
    </row>
    <row r="5325" spans="1:9">
      <c r="B5325" s="651" t="s">
        <v>63</v>
      </c>
      <c r="C5325" s="1356">
        <v>9620</v>
      </c>
      <c r="D5325" s="747" t="str">
        <f t="shared" si="171"/>
        <v>MN9620</v>
      </c>
      <c r="E5325" s="1336">
        <v>0.98</v>
      </c>
      <c r="F5325" s="644">
        <f t="shared" si="172"/>
        <v>0.98199999999999998</v>
      </c>
      <c r="G5325" s="748" t="s">
        <v>280</v>
      </c>
      <c r="H5325" s="1337">
        <v>0.28000000000000003</v>
      </c>
      <c r="I5325" s="338"/>
    </row>
    <row r="5326" spans="1:9">
      <c r="A5326" s="651" t="s">
        <v>28</v>
      </c>
      <c r="B5326" s="651" t="s">
        <v>28</v>
      </c>
      <c r="C5326" s="1356">
        <v>5</v>
      </c>
      <c r="D5326" s="747" t="str">
        <f t="shared" si="171"/>
        <v>MO0005</v>
      </c>
      <c r="E5326" s="1336">
        <v>0.91900000000000004</v>
      </c>
      <c r="F5326" s="644">
        <f t="shared" si="172"/>
        <v>0.92700000000000005</v>
      </c>
      <c r="G5326" s="748">
        <v>635</v>
      </c>
      <c r="H5326" s="1337">
        <v>0.56999999999999995</v>
      </c>
      <c r="I5326" s="338"/>
    </row>
    <row r="5327" spans="1:9">
      <c r="B5327" s="651" t="s">
        <v>28</v>
      </c>
      <c r="C5327" s="1356">
        <v>8</v>
      </c>
      <c r="D5327" s="747" t="str">
        <f t="shared" si="171"/>
        <v>MO0008</v>
      </c>
      <c r="E5327" s="1336">
        <v>0.88500000000000001</v>
      </c>
      <c r="F5327" s="644">
        <f t="shared" si="172"/>
        <v>0.89700000000000002</v>
      </c>
      <c r="G5327" s="748">
        <v>570</v>
      </c>
      <c r="H5327" s="1337">
        <v>0.53</v>
      </c>
      <c r="I5327" s="338"/>
    </row>
    <row r="5328" spans="1:9">
      <c r="B5328" s="651" t="s">
        <v>28</v>
      </c>
      <c r="C5328" s="1356">
        <v>16</v>
      </c>
      <c r="D5328" s="747" t="str">
        <f t="shared" si="171"/>
        <v>MO0016</v>
      </c>
      <c r="E5328" s="1336">
        <v>0.93200000000000005</v>
      </c>
      <c r="F5328" s="644">
        <f t="shared" si="172"/>
        <v>0.93899999999999995</v>
      </c>
      <c r="G5328" s="748">
        <v>516</v>
      </c>
      <c r="H5328" s="1337">
        <v>0.61</v>
      </c>
      <c r="I5328" s="338"/>
    </row>
    <row r="5329" spans="2:9">
      <c r="B5329" s="651" t="s">
        <v>28</v>
      </c>
      <c r="C5329" s="1356">
        <v>34</v>
      </c>
      <c r="D5329" s="747" t="str">
        <f t="shared" si="171"/>
        <v>MO0034</v>
      </c>
      <c r="E5329" s="1336">
        <v>0.878</v>
      </c>
      <c r="F5329" s="644">
        <f t="shared" si="172"/>
        <v>0.89</v>
      </c>
      <c r="G5329" s="748">
        <v>631</v>
      </c>
      <c r="H5329" s="1337">
        <v>0.44</v>
      </c>
      <c r="I5329" s="338"/>
    </row>
    <row r="5330" spans="2:9">
      <c r="B5330" s="651" t="s">
        <v>28</v>
      </c>
      <c r="C5330" s="1356">
        <v>35</v>
      </c>
      <c r="D5330" s="747" t="str">
        <f t="shared" si="171"/>
        <v>MO0035</v>
      </c>
      <c r="E5330" s="1336">
        <v>0.90500000000000003</v>
      </c>
      <c r="F5330" s="644">
        <f t="shared" si="172"/>
        <v>0.91500000000000004</v>
      </c>
      <c r="G5330" s="748">
        <v>567</v>
      </c>
      <c r="H5330" s="1337">
        <v>0.41</v>
      </c>
      <c r="I5330" s="338"/>
    </row>
    <row r="5331" spans="2:9">
      <c r="B5331" s="651" t="s">
        <v>28</v>
      </c>
      <c r="C5331" s="1356">
        <v>36</v>
      </c>
      <c r="D5331" s="747" t="str">
        <f t="shared" si="171"/>
        <v>MO0036</v>
      </c>
      <c r="E5331" s="1336">
        <v>0.83599999999999997</v>
      </c>
      <c r="F5331" s="644">
        <f t="shared" si="172"/>
        <v>0.85199999999999998</v>
      </c>
      <c r="G5331" s="748">
        <v>510</v>
      </c>
      <c r="H5331" s="1337">
        <v>1.96</v>
      </c>
      <c r="I5331" s="338"/>
    </row>
    <row r="5332" spans="2:9">
      <c r="B5332" s="651" t="s">
        <v>28</v>
      </c>
      <c r="C5332" s="1356">
        <v>37</v>
      </c>
      <c r="D5332" s="747" t="str">
        <f t="shared" si="171"/>
        <v>MO0037</v>
      </c>
      <c r="E5332" s="1336">
        <v>1.0329999999999999</v>
      </c>
      <c r="F5332" s="644">
        <f t="shared" si="172"/>
        <v>1.03</v>
      </c>
      <c r="G5332" s="748">
        <v>627</v>
      </c>
      <c r="H5332" s="1337">
        <v>0.51</v>
      </c>
      <c r="I5332" s="338"/>
    </row>
    <row r="5333" spans="2:9">
      <c r="B5333" s="651" t="s">
        <v>28</v>
      </c>
      <c r="C5333" s="1356">
        <v>42</v>
      </c>
      <c r="D5333" s="747" t="str">
        <f t="shared" si="171"/>
        <v>MO0042</v>
      </c>
      <c r="E5333" s="1336">
        <v>0.97499999999999998</v>
      </c>
      <c r="F5333" s="644">
        <f t="shared" si="172"/>
        <v>0.97799999999999998</v>
      </c>
      <c r="G5333" s="748">
        <v>713</v>
      </c>
      <c r="H5333" s="1337">
        <v>1.04</v>
      </c>
      <c r="I5333" s="338"/>
    </row>
    <row r="5334" spans="2:9">
      <c r="B5334" s="651" t="s">
        <v>28</v>
      </c>
      <c r="C5334" s="1356">
        <v>50</v>
      </c>
      <c r="D5334" s="747" t="str">
        <f t="shared" si="171"/>
        <v>MO0050</v>
      </c>
      <c r="E5334" s="1336">
        <v>1.218</v>
      </c>
      <c r="F5334" s="644">
        <f t="shared" si="172"/>
        <v>1.196</v>
      </c>
      <c r="G5334" s="748">
        <v>526</v>
      </c>
      <c r="H5334" s="1337">
        <v>0.64</v>
      </c>
      <c r="I5334" s="338"/>
    </row>
    <row r="5335" spans="2:9">
      <c r="B5335" s="651" t="s">
        <v>28</v>
      </c>
      <c r="C5335" s="1356">
        <v>59</v>
      </c>
      <c r="D5335" s="747" t="str">
        <f t="shared" si="171"/>
        <v>MO0059</v>
      </c>
      <c r="E5335" s="1336">
        <v>2.3620000000000001</v>
      </c>
      <c r="F5335" s="644">
        <f t="shared" si="172"/>
        <v>2.226</v>
      </c>
      <c r="G5335" s="748" t="s">
        <v>280</v>
      </c>
      <c r="H5335" s="1337">
        <v>0.59</v>
      </c>
      <c r="I5335" s="338"/>
    </row>
    <row r="5336" spans="2:9">
      <c r="B5336" s="651" t="s">
        <v>28</v>
      </c>
      <c r="C5336" s="1356">
        <v>65</v>
      </c>
      <c r="D5336" s="747" t="str">
        <f t="shared" si="171"/>
        <v>MO0065</v>
      </c>
      <c r="E5336" s="1336">
        <v>1.087</v>
      </c>
      <c r="F5336" s="644">
        <f t="shared" si="172"/>
        <v>1.0780000000000001</v>
      </c>
      <c r="G5336" s="748" t="s">
        <v>280</v>
      </c>
      <c r="H5336" s="1337">
        <v>0.23</v>
      </c>
      <c r="I5336" s="338"/>
    </row>
    <row r="5337" spans="2:9">
      <c r="B5337" s="651" t="s">
        <v>28</v>
      </c>
      <c r="C5337" s="1356">
        <v>66</v>
      </c>
      <c r="D5337" s="747" t="str">
        <f t="shared" si="171"/>
        <v>MO0066</v>
      </c>
      <c r="E5337" s="1336">
        <v>1.087</v>
      </c>
      <c r="F5337" s="644">
        <f t="shared" si="172"/>
        <v>1.0780000000000001</v>
      </c>
      <c r="G5337" s="748" t="s">
        <v>280</v>
      </c>
      <c r="H5337" s="1337">
        <v>0.23</v>
      </c>
      <c r="I5337" s="338"/>
    </row>
    <row r="5338" spans="2:9">
      <c r="B5338" s="651" t="s">
        <v>28</v>
      </c>
      <c r="C5338" s="1356">
        <v>67</v>
      </c>
      <c r="D5338" s="747" t="str">
        <f t="shared" si="171"/>
        <v>MO0067</v>
      </c>
      <c r="E5338" s="1336">
        <v>1.087</v>
      </c>
      <c r="F5338" s="644">
        <f t="shared" si="172"/>
        <v>1.0780000000000001</v>
      </c>
      <c r="G5338" s="748" t="s">
        <v>280</v>
      </c>
      <c r="H5338" s="1337">
        <v>0.23</v>
      </c>
      <c r="I5338" s="338"/>
    </row>
    <row r="5339" spans="2:9">
      <c r="B5339" s="651" t="s">
        <v>28</v>
      </c>
      <c r="C5339" s="1356">
        <v>79</v>
      </c>
      <c r="D5339" s="747" t="str">
        <f t="shared" si="171"/>
        <v>MO0079</v>
      </c>
      <c r="E5339" s="1336">
        <v>0.96899999999999997</v>
      </c>
      <c r="F5339" s="644">
        <f t="shared" si="172"/>
        <v>0.97199999999999998</v>
      </c>
      <c r="G5339" s="748">
        <v>570</v>
      </c>
      <c r="H5339" s="1337">
        <v>0.63</v>
      </c>
      <c r="I5339" s="338"/>
    </row>
    <row r="5340" spans="2:9">
      <c r="B5340" s="651" t="s">
        <v>28</v>
      </c>
      <c r="C5340" s="1356">
        <v>83</v>
      </c>
      <c r="D5340" s="747" t="str">
        <f t="shared" si="171"/>
        <v>MO0083</v>
      </c>
      <c r="E5340" s="1336">
        <v>0.93400000000000005</v>
      </c>
      <c r="F5340" s="644">
        <f t="shared" si="172"/>
        <v>0.94099999999999995</v>
      </c>
      <c r="G5340" s="748">
        <v>633</v>
      </c>
      <c r="H5340" s="1337">
        <v>0.84</v>
      </c>
      <c r="I5340" s="338"/>
    </row>
    <row r="5341" spans="2:9">
      <c r="B5341" s="651" t="s">
        <v>28</v>
      </c>
      <c r="C5341" s="1356">
        <v>106</v>
      </c>
      <c r="D5341" s="747" t="str">
        <f t="shared" si="171"/>
        <v>MO0106</v>
      </c>
      <c r="E5341" s="1336">
        <v>0.96799999999999997</v>
      </c>
      <c r="F5341" s="644">
        <f t="shared" si="172"/>
        <v>0.97099999999999997</v>
      </c>
      <c r="G5341" s="748">
        <v>623</v>
      </c>
      <c r="H5341" s="1337">
        <v>2.1800000000000002</v>
      </c>
      <c r="I5341" s="338"/>
    </row>
    <row r="5342" spans="2:9">
      <c r="B5342" s="651" t="s">
        <v>28</v>
      </c>
      <c r="C5342" s="1356">
        <v>113</v>
      </c>
      <c r="D5342" s="747" t="str">
        <f t="shared" si="171"/>
        <v>MO0113</v>
      </c>
      <c r="E5342" s="1336">
        <v>0.86799999999999999</v>
      </c>
      <c r="F5342" s="644">
        <f t="shared" si="172"/>
        <v>0.88100000000000001</v>
      </c>
      <c r="G5342" s="748">
        <v>566</v>
      </c>
      <c r="H5342" s="1337">
        <v>0.8</v>
      </c>
      <c r="I5342" s="338"/>
    </row>
    <row r="5343" spans="2:9">
      <c r="B5343" s="651" t="s">
        <v>28</v>
      </c>
      <c r="C5343" s="1356">
        <v>170</v>
      </c>
      <c r="D5343" s="747" t="str">
        <f t="shared" si="171"/>
        <v>MO0170</v>
      </c>
      <c r="E5343" s="1336">
        <v>0.79600000000000004</v>
      </c>
      <c r="F5343" s="644">
        <f t="shared" si="172"/>
        <v>0.81599999999999995</v>
      </c>
      <c r="G5343" s="748" t="s">
        <v>280</v>
      </c>
      <c r="H5343" s="1337">
        <v>0.13</v>
      </c>
      <c r="I5343" s="338"/>
    </row>
    <row r="5344" spans="2:9">
      <c r="B5344" s="651" t="s">
        <v>28</v>
      </c>
      <c r="C5344" s="1356">
        <v>251</v>
      </c>
      <c r="D5344" s="747" t="str">
        <f t="shared" si="171"/>
        <v>MO0251</v>
      </c>
      <c r="E5344" s="1336">
        <v>0.995</v>
      </c>
      <c r="F5344" s="644">
        <f t="shared" si="172"/>
        <v>0.996</v>
      </c>
      <c r="G5344" s="748">
        <v>884</v>
      </c>
      <c r="H5344" s="1337">
        <v>0.84</v>
      </c>
      <c r="I5344" s="338"/>
    </row>
    <row r="5345" spans="2:9">
      <c r="B5345" s="651" t="s">
        <v>28</v>
      </c>
      <c r="C5345" s="1356">
        <v>401</v>
      </c>
      <c r="D5345" s="747" t="str">
        <f t="shared" si="171"/>
        <v>MO0401</v>
      </c>
      <c r="E5345" s="1336">
        <v>1.081</v>
      </c>
      <c r="F5345" s="644">
        <f t="shared" si="172"/>
        <v>1.073</v>
      </c>
      <c r="G5345" s="748">
        <v>773</v>
      </c>
      <c r="H5345" s="1337">
        <v>0.56999999999999995</v>
      </c>
      <c r="I5345" s="338"/>
    </row>
    <row r="5346" spans="2:9">
      <c r="B5346" s="651" t="s">
        <v>28</v>
      </c>
      <c r="C5346" s="1356">
        <v>771</v>
      </c>
      <c r="D5346" s="747" t="str">
        <f t="shared" si="171"/>
        <v>MO0771</v>
      </c>
      <c r="E5346" s="1336">
        <v>2.3620000000000001</v>
      </c>
      <c r="F5346" s="644">
        <f t="shared" si="172"/>
        <v>2.226</v>
      </c>
      <c r="G5346" s="748" t="s">
        <v>280</v>
      </c>
      <c r="H5346" s="1337">
        <v>0.59</v>
      </c>
      <c r="I5346" s="338"/>
    </row>
    <row r="5347" spans="2:9">
      <c r="B5347" s="651" t="s">
        <v>28</v>
      </c>
      <c r="C5347" s="1356">
        <v>908</v>
      </c>
      <c r="D5347" s="747" t="str">
        <f t="shared" si="171"/>
        <v>MO0908</v>
      </c>
      <c r="E5347" s="1336">
        <v>0.79600000000000004</v>
      </c>
      <c r="F5347" s="644">
        <f t="shared" si="172"/>
        <v>0.81599999999999995</v>
      </c>
      <c r="G5347" s="748" t="s">
        <v>280</v>
      </c>
      <c r="H5347" s="1337">
        <v>0.13</v>
      </c>
      <c r="I5347" s="338"/>
    </row>
    <row r="5348" spans="2:9">
      <c r="B5348" s="651" t="s">
        <v>28</v>
      </c>
      <c r="C5348" s="1356">
        <v>913</v>
      </c>
      <c r="D5348" s="747" t="str">
        <f t="shared" si="171"/>
        <v>MO0913</v>
      </c>
      <c r="E5348" s="1336">
        <v>0.79600000000000004</v>
      </c>
      <c r="F5348" s="644">
        <f t="shared" si="172"/>
        <v>0.81599999999999995</v>
      </c>
      <c r="G5348" s="748" t="s">
        <v>280</v>
      </c>
      <c r="H5348" s="1337">
        <v>0.13</v>
      </c>
      <c r="I5348" s="338"/>
    </row>
    <row r="5349" spans="2:9">
      <c r="B5349" s="651" t="s">
        <v>28</v>
      </c>
      <c r="C5349" s="1356">
        <v>917</v>
      </c>
      <c r="D5349" s="747" t="str">
        <f t="shared" si="171"/>
        <v>MO0917</v>
      </c>
      <c r="E5349" s="1336">
        <v>0.77300000000000002</v>
      </c>
      <c r="F5349" s="644">
        <f t="shared" si="172"/>
        <v>0.79600000000000004</v>
      </c>
      <c r="G5349" s="748">
        <v>354</v>
      </c>
      <c r="H5349" s="1337">
        <v>0.73</v>
      </c>
      <c r="I5349" s="338"/>
    </row>
    <row r="5350" spans="2:9">
      <c r="B5350" s="651" t="s">
        <v>28</v>
      </c>
      <c r="C5350" s="1356">
        <v>1005</v>
      </c>
      <c r="D5350" s="747" t="str">
        <f t="shared" si="171"/>
        <v>MO1005</v>
      </c>
      <c r="E5350" s="1336">
        <v>2.3620000000000001</v>
      </c>
      <c r="F5350" s="644">
        <f t="shared" si="172"/>
        <v>2.226</v>
      </c>
      <c r="G5350" s="748" t="s">
        <v>280</v>
      </c>
      <c r="H5350" s="1337">
        <v>0.59</v>
      </c>
      <c r="I5350" s="338"/>
    </row>
    <row r="5351" spans="2:9">
      <c r="B5351" s="651" t="s">
        <v>28</v>
      </c>
      <c r="C5351" s="1356">
        <v>1016</v>
      </c>
      <c r="D5351" s="747" t="str">
        <f t="shared" si="171"/>
        <v>MO1016</v>
      </c>
      <c r="E5351" s="1336">
        <v>2.3620000000000001</v>
      </c>
      <c r="F5351" s="644">
        <f t="shared" si="172"/>
        <v>2.226</v>
      </c>
      <c r="G5351" s="748" t="s">
        <v>280</v>
      </c>
      <c r="H5351" s="1337">
        <v>0.59</v>
      </c>
      <c r="I5351" s="338"/>
    </row>
    <row r="5352" spans="2:9">
      <c r="B5352" s="651" t="s">
        <v>28</v>
      </c>
      <c r="C5352" s="1356">
        <v>1164</v>
      </c>
      <c r="D5352" s="747" t="str">
        <f t="shared" si="171"/>
        <v>MO1164</v>
      </c>
      <c r="E5352" s="1336">
        <v>1.1499999999999999</v>
      </c>
      <c r="F5352" s="644">
        <f t="shared" si="172"/>
        <v>1.135</v>
      </c>
      <c r="G5352" s="748">
        <v>1098</v>
      </c>
      <c r="H5352" s="1337">
        <v>0.73</v>
      </c>
      <c r="I5352" s="338"/>
    </row>
    <row r="5353" spans="2:9">
      <c r="B5353" s="651" t="s">
        <v>28</v>
      </c>
      <c r="C5353" s="1356">
        <v>1165</v>
      </c>
      <c r="D5353" s="747" t="str">
        <f t="shared" si="171"/>
        <v>MO1165</v>
      </c>
      <c r="E5353" s="1336">
        <v>1.482</v>
      </c>
      <c r="F5353" s="644">
        <f t="shared" si="172"/>
        <v>1.4339999999999999</v>
      </c>
      <c r="G5353" s="748" t="s">
        <v>280</v>
      </c>
      <c r="H5353" s="1337">
        <v>0.6</v>
      </c>
      <c r="I5353" s="338"/>
    </row>
    <row r="5354" spans="2:9">
      <c r="B5354" s="651" t="s">
        <v>28</v>
      </c>
      <c r="C5354" s="1356">
        <v>1320</v>
      </c>
      <c r="D5354" s="747" t="str">
        <f t="shared" si="171"/>
        <v>MO1320</v>
      </c>
      <c r="E5354" s="1336">
        <v>1.0209999999999999</v>
      </c>
      <c r="F5354" s="644">
        <f t="shared" si="172"/>
        <v>1.0189999999999999</v>
      </c>
      <c r="G5354" s="748">
        <v>1098</v>
      </c>
      <c r="H5354" s="1337">
        <v>0.79</v>
      </c>
      <c r="I5354" s="338"/>
    </row>
    <row r="5355" spans="2:9">
      <c r="B5355" s="651" t="s">
        <v>28</v>
      </c>
      <c r="C5355" s="1356">
        <v>1322</v>
      </c>
      <c r="D5355" s="747" t="str">
        <f t="shared" si="171"/>
        <v>MO1322</v>
      </c>
      <c r="E5355" s="1336">
        <v>1.3180000000000001</v>
      </c>
      <c r="F5355" s="644">
        <f t="shared" si="172"/>
        <v>1.286</v>
      </c>
      <c r="G5355" s="748">
        <v>1098</v>
      </c>
      <c r="H5355" s="1337">
        <v>0.64</v>
      </c>
      <c r="I5355" s="338"/>
    </row>
    <row r="5356" spans="2:9">
      <c r="B5356" s="651" t="s">
        <v>28</v>
      </c>
      <c r="C5356" s="1356">
        <v>1430</v>
      </c>
      <c r="D5356" s="747" t="str">
        <f t="shared" si="171"/>
        <v>MO1430</v>
      </c>
      <c r="E5356" s="1336">
        <v>1.087</v>
      </c>
      <c r="F5356" s="644">
        <f t="shared" si="172"/>
        <v>1.0780000000000001</v>
      </c>
      <c r="G5356" s="748" t="s">
        <v>280</v>
      </c>
      <c r="H5356" s="1337">
        <v>0.23</v>
      </c>
      <c r="I5356" s="338"/>
    </row>
    <row r="5357" spans="2:9">
      <c r="B5357" s="651" t="s">
        <v>28</v>
      </c>
      <c r="C5357" s="1356">
        <v>1438</v>
      </c>
      <c r="D5357" s="747" t="str">
        <f t="shared" si="171"/>
        <v>MO1438</v>
      </c>
      <c r="E5357" s="1336">
        <v>0.92300000000000004</v>
      </c>
      <c r="F5357" s="644">
        <f t="shared" si="172"/>
        <v>0.93100000000000005</v>
      </c>
      <c r="G5357" s="748">
        <v>1267</v>
      </c>
      <c r="H5357" s="1337">
        <v>0.56999999999999995</v>
      </c>
      <c r="I5357" s="338"/>
    </row>
    <row r="5358" spans="2:9">
      <c r="B5358" s="651" t="s">
        <v>28</v>
      </c>
      <c r="C5358" s="1356">
        <v>1452</v>
      </c>
      <c r="D5358" s="747" t="str">
        <f t="shared" si="171"/>
        <v>MO1452</v>
      </c>
      <c r="E5358" s="1336">
        <v>0.98</v>
      </c>
      <c r="F5358" s="644">
        <f t="shared" si="172"/>
        <v>0.98199999999999998</v>
      </c>
      <c r="G5358" s="748">
        <v>1000</v>
      </c>
      <c r="H5358" s="1337">
        <v>0.56000000000000005</v>
      </c>
      <c r="I5358" s="338"/>
    </row>
    <row r="5359" spans="2:9">
      <c r="B5359" s="651" t="s">
        <v>28</v>
      </c>
      <c r="C5359" s="1356">
        <v>1463</v>
      </c>
      <c r="D5359" s="747" t="str">
        <f t="shared" si="171"/>
        <v>MO1463</v>
      </c>
      <c r="E5359" s="1336">
        <v>1.0960000000000001</v>
      </c>
      <c r="F5359" s="644">
        <f t="shared" si="172"/>
        <v>1.0860000000000001</v>
      </c>
      <c r="G5359" s="748">
        <v>1051</v>
      </c>
      <c r="H5359" s="1337">
        <v>0.83</v>
      </c>
      <c r="I5359" s="338"/>
    </row>
    <row r="5360" spans="2:9">
      <c r="B5360" s="651" t="s">
        <v>28</v>
      </c>
      <c r="C5360" s="1356">
        <v>1472</v>
      </c>
      <c r="D5360" s="747" t="str">
        <f t="shared" si="171"/>
        <v>MO1472</v>
      </c>
      <c r="E5360" s="1336">
        <v>0.96499999999999997</v>
      </c>
      <c r="F5360" s="644">
        <f t="shared" si="172"/>
        <v>0.96899999999999997</v>
      </c>
      <c r="G5360" s="748">
        <v>1021</v>
      </c>
      <c r="H5360" s="1337">
        <v>0.52</v>
      </c>
      <c r="I5360" s="338"/>
    </row>
    <row r="5361" spans="2:9">
      <c r="B5361" s="651" t="s">
        <v>28</v>
      </c>
      <c r="C5361" s="1356">
        <v>1624</v>
      </c>
      <c r="D5361" s="747" t="str">
        <f t="shared" si="171"/>
        <v>MO1624</v>
      </c>
      <c r="E5361" s="1336">
        <v>1.139</v>
      </c>
      <c r="F5361" s="644">
        <f t="shared" si="172"/>
        <v>1.125</v>
      </c>
      <c r="G5361" s="748">
        <v>1100</v>
      </c>
      <c r="H5361" s="1337">
        <v>0.62</v>
      </c>
      <c r="I5361" s="338"/>
    </row>
    <row r="5362" spans="2:9">
      <c r="B5362" s="651" t="s">
        <v>28</v>
      </c>
      <c r="C5362" s="1356">
        <v>1642</v>
      </c>
      <c r="D5362" s="747" t="str">
        <f t="shared" si="171"/>
        <v>MO1642</v>
      </c>
      <c r="E5362" s="1336">
        <v>0.86599999999999999</v>
      </c>
      <c r="F5362" s="644">
        <f t="shared" si="172"/>
        <v>0.879</v>
      </c>
      <c r="G5362" s="748">
        <v>1000</v>
      </c>
      <c r="H5362" s="1337">
        <v>0.77</v>
      </c>
      <c r="I5362" s="338"/>
    </row>
    <row r="5363" spans="2:9">
      <c r="B5363" s="651" t="s">
        <v>28</v>
      </c>
      <c r="C5363" s="1356">
        <v>1654</v>
      </c>
      <c r="D5363" s="747" t="str">
        <f t="shared" si="171"/>
        <v>MO1654</v>
      </c>
      <c r="E5363" s="1336">
        <v>1.087</v>
      </c>
      <c r="F5363" s="644">
        <f t="shared" si="172"/>
        <v>1.0780000000000001</v>
      </c>
      <c r="G5363" s="748" t="s">
        <v>280</v>
      </c>
      <c r="H5363" s="1337">
        <v>0.23</v>
      </c>
      <c r="I5363" s="338"/>
    </row>
    <row r="5364" spans="2:9">
      <c r="B5364" s="651" t="s">
        <v>28</v>
      </c>
      <c r="C5364" s="1356">
        <v>1699</v>
      </c>
      <c r="D5364" s="747" t="str">
        <f t="shared" si="171"/>
        <v>MO1699</v>
      </c>
      <c r="E5364" s="1336">
        <v>1.087</v>
      </c>
      <c r="F5364" s="644">
        <f t="shared" si="172"/>
        <v>1.0780000000000001</v>
      </c>
      <c r="G5364" s="748" t="s">
        <v>280</v>
      </c>
      <c r="H5364" s="1337">
        <v>0.23</v>
      </c>
      <c r="I5364" s="338"/>
    </row>
    <row r="5365" spans="2:9">
      <c r="B5365" s="651" t="s">
        <v>28</v>
      </c>
      <c r="C5365" s="1356">
        <v>1701</v>
      </c>
      <c r="D5365" s="747" t="str">
        <f t="shared" si="171"/>
        <v>MO1701</v>
      </c>
      <c r="E5365" s="1336">
        <v>0.92200000000000004</v>
      </c>
      <c r="F5365" s="644">
        <f t="shared" si="172"/>
        <v>0.93</v>
      </c>
      <c r="G5365" s="748">
        <v>1376</v>
      </c>
      <c r="H5365" s="1337">
        <v>0.53</v>
      </c>
      <c r="I5365" s="338"/>
    </row>
    <row r="5366" spans="2:9">
      <c r="B5366" s="651" t="s">
        <v>28</v>
      </c>
      <c r="C5366" s="1356">
        <v>1710</v>
      </c>
      <c r="D5366" s="747" t="str">
        <f t="shared" si="171"/>
        <v>MO1710</v>
      </c>
      <c r="E5366" s="1336">
        <v>1.028</v>
      </c>
      <c r="F5366" s="644">
        <f t="shared" si="172"/>
        <v>1.0249999999999999</v>
      </c>
      <c r="G5366" s="748">
        <v>1399</v>
      </c>
      <c r="H5366" s="1337">
        <v>0.8</v>
      </c>
      <c r="I5366" s="338"/>
    </row>
    <row r="5367" spans="2:9">
      <c r="B5367" s="651" t="s">
        <v>28</v>
      </c>
      <c r="C5367" s="1356">
        <v>1747</v>
      </c>
      <c r="D5367" s="747" t="str">
        <f t="shared" si="171"/>
        <v>MO1747</v>
      </c>
      <c r="E5367" s="1336">
        <v>0.94499999999999995</v>
      </c>
      <c r="F5367" s="644">
        <f t="shared" si="172"/>
        <v>0.95099999999999996</v>
      </c>
      <c r="G5367" s="748">
        <v>1000</v>
      </c>
      <c r="H5367" s="1337">
        <v>0.5</v>
      </c>
      <c r="I5367" s="338"/>
    </row>
    <row r="5368" spans="2:9">
      <c r="B5368" s="651" t="s">
        <v>28</v>
      </c>
      <c r="C5368" s="1356">
        <v>1748</v>
      </c>
      <c r="D5368" s="747" t="str">
        <f t="shared" si="171"/>
        <v>MO1748</v>
      </c>
      <c r="E5368" s="1336">
        <v>1.087</v>
      </c>
      <c r="F5368" s="644">
        <f t="shared" si="172"/>
        <v>1.0780000000000001</v>
      </c>
      <c r="G5368" s="748" t="s">
        <v>280</v>
      </c>
      <c r="H5368" s="1337">
        <v>0.23</v>
      </c>
      <c r="I5368" s="338"/>
    </row>
    <row r="5369" spans="2:9">
      <c r="B5369" s="651" t="s">
        <v>28</v>
      </c>
      <c r="C5369" s="1356">
        <v>1803</v>
      </c>
      <c r="D5369" s="747" t="str">
        <f t="shared" si="171"/>
        <v>MO1803</v>
      </c>
      <c r="E5369" s="1336">
        <v>0.95699999999999996</v>
      </c>
      <c r="F5369" s="644">
        <f t="shared" si="172"/>
        <v>0.96099999999999997</v>
      </c>
      <c r="G5369" s="748">
        <v>902</v>
      </c>
      <c r="H5369" s="1337">
        <v>0.82</v>
      </c>
      <c r="I5369" s="338"/>
    </row>
    <row r="5370" spans="2:9">
      <c r="B5370" s="651" t="s">
        <v>28</v>
      </c>
      <c r="C5370" s="1356">
        <v>1924</v>
      </c>
      <c r="D5370" s="747" t="str">
        <f t="shared" si="171"/>
        <v>MO1924</v>
      </c>
      <c r="E5370" s="1336">
        <v>0.90500000000000003</v>
      </c>
      <c r="F5370" s="644">
        <f t="shared" si="172"/>
        <v>0.91500000000000004</v>
      </c>
      <c r="G5370" s="748">
        <v>1000</v>
      </c>
      <c r="H5370" s="1337">
        <v>0.56999999999999995</v>
      </c>
      <c r="I5370" s="338"/>
    </row>
    <row r="5371" spans="2:9">
      <c r="B5371" s="651" t="s">
        <v>28</v>
      </c>
      <c r="C5371" s="1356">
        <v>1925</v>
      </c>
      <c r="D5371" s="747" t="str">
        <f t="shared" si="171"/>
        <v>MO1925</v>
      </c>
      <c r="E5371" s="1336">
        <v>0.99199999999999999</v>
      </c>
      <c r="F5371" s="644">
        <f t="shared" si="172"/>
        <v>0.99299999999999999</v>
      </c>
      <c r="G5371" s="748">
        <v>788</v>
      </c>
      <c r="H5371" s="1337">
        <v>0.59</v>
      </c>
      <c r="I5371" s="338"/>
    </row>
    <row r="5372" spans="2:9">
      <c r="B5372" s="651" t="s">
        <v>28</v>
      </c>
      <c r="C5372" s="1356">
        <v>2002</v>
      </c>
      <c r="D5372" s="747" t="str">
        <f t="shared" si="171"/>
        <v>MO2002</v>
      </c>
      <c r="E5372" s="1336">
        <v>0.98</v>
      </c>
      <c r="F5372" s="644">
        <f t="shared" si="172"/>
        <v>0.98199999999999998</v>
      </c>
      <c r="G5372" s="748">
        <v>842</v>
      </c>
      <c r="H5372" s="1337">
        <v>0.53</v>
      </c>
      <c r="I5372" s="338"/>
    </row>
    <row r="5373" spans="2:9">
      <c r="B5373" s="651" t="s">
        <v>28</v>
      </c>
      <c r="C5373" s="1356">
        <v>2003</v>
      </c>
      <c r="D5373" s="747" t="str">
        <f t="shared" si="171"/>
        <v>MO2003</v>
      </c>
      <c r="E5373" s="1336">
        <v>0.98599999999999999</v>
      </c>
      <c r="F5373" s="644">
        <f t="shared" si="172"/>
        <v>0.98699999999999999</v>
      </c>
      <c r="G5373" s="748">
        <v>481</v>
      </c>
      <c r="H5373" s="1337">
        <v>0.52</v>
      </c>
      <c r="I5373" s="338"/>
    </row>
    <row r="5374" spans="2:9">
      <c r="B5374" s="651" t="s">
        <v>28</v>
      </c>
      <c r="C5374" s="1356">
        <v>2014</v>
      </c>
      <c r="D5374" s="747" t="str">
        <f t="shared" si="171"/>
        <v>MO2014</v>
      </c>
      <c r="E5374" s="1336">
        <v>1.0509999999999999</v>
      </c>
      <c r="F5374" s="644">
        <f t="shared" si="172"/>
        <v>1.046</v>
      </c>
      <c r="G5374" s="748">
        <v>1574</v>
      </c>
      <c r="H5374" s="1337">
        <v>0.7</v>
      </c>
      <c r="I5374" s="338"/>
    </row>
    <row r="5375" spans="2:9">
      <c r="B5375" s="651" t="s">
        <v>28</v>
      </c>
      <c r="C5375" s="1356">
        <v>2016</v>
      </c>
      <c r="D5375" s="747" t="str">
        <f t="shared" si="171"/>
        <v>MO2016</v>
      </c>
      <c r="E5375" s="1336">
        <v>0.85299999999999998</v>
      </c>
      <c r="F5375" s="644">
        <f t="shared" si="172"/>
        <v>0.86799999999999999</v>
      </c>
      <c r="G5375" s="748">
        <v>1000</v>
      </c>
      <c r="H5375" s="1337">
        <v>0.77</v>
      </c>
      <c r="I5375" s="338"/>
    </row>
    <row r="5376" spans="2:9">
      <c r="B5376" s="651" t="s">
        <v>28</v>
      </c>
      <c r="C5376" s="1356">
        <v>2021</v>
      </c>
      <c r="D5376" s="747" t="str">
        <f t="shared" si="171"/>
        <v>MO2021</v>
      </c>
      <c r="E5376" s="1336">
        <v>0.88200000000000001</v>
      </c>
      <c r="F5376" s="644">
        <f t="shared" si="172"/>
        <v>0.89400000000000002</v>
      </c>
      <c r="G5376" s="748" t="s">
        <v>280</v>
      </c>
      <c r="H5376" s="1337">
        <v>0.66</v>
      </c>
      <c r="I5376" s="338"/>
    </row>
    <row r="5377" spans="2:9">
      <c r="B5377" s="651" t="s">
        <v>28</v>
      </c>
      <c r="C5377" s="1356">
        <v>2039</v>
      </c>
      <c r="D5377" s="747" t="str">
        <f t="shared" si="171"/>
        <v>MO2039</v>
      </c>
      <c r="E5377" s="1336">
        <v>0.90100000000000002</v>
      </c>
      <c r="F5377" s="644">
        <f t="shared" si="172"/>
        <v>0.91100000000000003</v>
      </c>
      <c r="G5377" s="748">
        <v>938</v>
      </c>
      <c r="H5377" s="1337">
        <v>0.51</v>
      </c>
      <c r="I5377" s="338"/>
    </row>
    <row r="5378" spans="2:9">
      <c r="B5378" s="651" t="s">
        <v>28</v>
      </c>
      <c r="C5378" s="1356">
        <v>2041</v>
      </c>
      <c r="D5378" s="747" t="str">
        <f t="shared" si="171"/>
        <v>MO2041</v>
      </c>
      <c r="E5378" s="1336">
        <v>0.89200000000000002</v>
      </c>
      <c r="F5378" s="644">
        <f t="shared" si="172"/>
        <v>0.90300000000000002</v>
      </c>
      <c r="G5378" s="748">
        <v>564</v>
      </c>
      <c r="H5378" s="1337">
        <v>0.51</v>
      </c>
      <c r="I5378" s="338"/>
    </row>
    <row r="5379" spans="2:9">
      <c r="B5379" s="651" t="s">
        <v>28</v>
      </c>
      <c r="C5379" s="1356">
        <v>2065</v>
      </c>
      <c r="D5379" s="747" t="str">
        <f t="shared" si="171"/>
        <v>MO2065</v>
      </c>
      <c r="E5379" s="1336">
        <v>0.85899999999999999</v>
      </c>
      <c r="F5379" s="644">
        <f t="shared" si="172"/>
        <v>0.873</v>
      </c>
      <c r="G5379" s="748">
        <v>992</v>
      </c>
      <c r="H5379" s="1337">
        <v>0.56000000000000005</v>
      </c>
      <c r="I5379" s="338"/>
    </row>
    <row r="5380" spans="2:9">
      <c r="B5380" s="651" t="s">
        <v>28</v>
      </c>
      <c r="C5380" s="1356">
        <v>2070</v>
      </c>
      <c r="D5380" s="747" t="str">
        <f t="shared" si="171"/>
        <v>MO2070</v>
      </c>
      <c r="E5380" s="1336">
        <v>0.96599999999999997</v>
      </c>
      <c r="F5380" s="644">
        <f t="shared" si="172"/>
        <v>0.96899999999999997</v>
      </c>
      <c r="G5380" s="748">
        <v>1038</v>
      </c>
      <c r="H5380" s="1337">
        <v>0.59</v>
      </c>
      <c r="I5380" s="338"/>
    </row>
    <row r="5381" spans="2:9">
      <c r="B5381" s="651" t="s">
        <v>28</v>
      </c>
      <c r="C5381" s="1356">
        <v>2081</v>
      </c>
      <c r="D5381" s="747" t="str">
        <f t="shared" si="171"/>
        <v>MO2081</v>
      </c>
      <c r="E5381" s="1336">
        <v>0.85599999999999998</v>
      </c>
      <c r="F5381" s="644">
        <f t="shared" si="172"/>
        <v>0.87</v>
      </c>
      <c r="G5381" s="748">
        <v>1000</v>
      </c>
      <c r="H5381" s="1337">
        <v>1.46</v>
      </c>
      <c r="I5381" s="338"/>
    </row>
    <row r="5382" spans="2:9">
      <c r="B5382" s="651" t="s">
        <v>28</v>
      </c>
      <c r="C5382" s="1356">
        <v>2089</v>
      </c>
      <c r="D5382" s="747" t="str">
        <f t="shared" si="171"/>
        <v>MO2089</v>
      </c>
      <c r="E5382" s="1336">
        <v>0.85599999999999998</v>
      </c>
      <c r="F5382" s="644">
        <f t="shared" si="172"/>
        <v>0.87</v>
      </c>
      <c r="G5382" s="748">
        <v>755</v>
      </c>
      <c r="H5382" s="1337">
        <v>0.8</v>
      </c>
      <c r="I5382" s="338"/>
    </row>
    <row r="5383" spans="2:9">
      <c r="B5383" s="651" t="s">
        <v>28</v>
      </c>
      <c r="C5383" s="1356">
        <v>2095</v>
      </c>
      <c r="D5383" s="747" t="str">
        <f t="shared" si="171"/>
        <v>MO2095</v>
      </c>
      <c r="E5383" s="1336">
        <v>0.96899999999999997</v>
      </c>
      <c r="F5383" s="644">
        <f t="shared" si="172"/>
        <v>0.97199999999999998</v>
      </c>
      <c r="G5383" s="748">
        <v>909</v>
      </c>
      <c r="H5383" s="1337">
        <v>0.56999999999999995</v>
      </c>
      <c r="I5383" s="338"/>
    </row>
    <row r="5384" spans="2:9">
      <c r="B5384" s="651" t="s">
        <v>28</v>
      </c>
      <c r="C5384" s="1356">
        <v>2105</v>
      </c>
      <c r="D5384" s="747" t="str">
        <f t="shared" si="171"/>
        <v>MO2105</v>
      </c>
      <c r="E5384" s="1336">
        <v>0.72899999999999998</v>
      </c>
      <c r="F5384" s="644">
        <f t="shared" si="172"/>
        <v>0.75600000000000001</v>
      </c>
      <c r="G5384" s="748" t="s">
        <v>280</v>
      </c>
      <c r="H5384" s="1337">
        <v>0.22</v>
      </c>
      <c r="I5384" s="338"/>
    </row>
    <row r="5385" spans="2:9">
      <c r="B5385" s="651" t="s">
        <v>28</v>
      </c>
      <c r="C5385" s="1356">
        <v>2110</v>
      </c>
      <c r="D5385" s="747" t="str">
        <f t="shared" si="171"/>
        <v>MO2110</v>
      </c>
      <c r="E5385" s="1336">
        <v>0.72899999999999998</v>
      </c>
      <c r="F5385" s="644">
        <f t="shared" si="172"/>
        <v>0.75600000000000001</v>
      </c>
      <c r="G5385" s="748" t="s">
        <v>280</v>
      </c>
      <c r="H5385" s="1337">
        <v>0.22</v>
      </c>
      <c r="I5385" s="338"/>
    </row>
    <row r="5386" spans="2:9">
      <c r="B5386" s="651" t="s">
        <v>28</v>
      </c>
      <c r="C5386" s="1356">
        <v>2111</v>
      </c>
      <c r="D5386" s="747" t="str">
        <f t="shared" si="171"/>
        <v>MO2111</v>
      </c>
      <c r="E5386" s="1336">
        <v>0.82299999999999995</v>
      </c>
      <c r="F5386" s="644">
        <f t="shared" si="172"/>
        <v>0.84099999999999997</v>
      </c>
      <c r="G5386" s="748">
        <v>1251</v>
      </c>
      <c r="H5386" s="1337">
        <v>0.52</v>
      </c>
      <c r="I5386" s="338"/>
    </row>
    <row r="5387" spans="2:9">
      <c r="B5387" s="651" t="s">
        <v>28</v>
      </c>
      <c r="C5387" s="1356">
        <v>2112</v>
      </c>
      <c r="D5387" s="747" t="str">
        <f t="shared" ref="D5387:D5450" si="173">B5387&amp;TEXT(C5387,"0000")</f>
        <v>MO2112</v>
      </c>
      <c r="E5387" s="1336">
        <v>0.72899999999999998</v>
      </c>
      <c r="F5387" s="644">
        <f t="shared" ref="F5387:F5450" si="174">IF(E5387="NA","NA",ROUND((E5387-1)*0.9+1,3))</f>
        <v>0.75600000000000001</v>
      </c>
      <c r="G5387" s="748" t="s">
        <v>280</v>
      </c>
      <c r="H5387" s="1337">
        <v>0.22</v>
      </c>
      <c r="I5387" s="338"/>
    </row>
    <row r="5388" spans="2:9">
      <c r="B5388" s="651" t="s">
        <v>28</v>
      </c>
      <c r="C5388" s="1356">
        <v>2114</v>
      </c>
      <c r="D5388" s="747" t="str">
        <f t="shared" si="173"/>
        <v>MO2114</v>
      </c>
      <c r="E5388" s="1336">
        <v>0.72899999999999998</v>
      </c>
      <c r="F5388" s="644">
        <f t="shared" si="174"/>
        <v>0.75600000000000001</v>
      </c>
      <c r="G5388" s="748" t="s">
        <v>280</v>
      </c>
      <c r="H5388" s="1337">
        <v>0.22</v>
      </c>
      <c r="I5388" s="338"/>
    </row>
    <row r="5389" spans="2:9">
      <c r="B5389" s="651" t="s">
        <v>28</v>
      </c>
      <c r="C5389" s="1356">
        <v>2121</v>
      </c>
      <c r="D5389" s="747" t="str">
        <f t="shared" si="173"/>
        <v>MO2121</v>
      </c>
      <c r="E5389" s="1336">
        <v>0.92100000000000004</v>
      </c>
      <c r="F5389" s="644">
        <f t="shared" si="174"/>
        <v>0.92900000000000005</v>
      </c>
      <c r="G5389" s="748">
        <v>1715</v>
      </c>
      <c r="H5389" s="1337">
        <v>0.48</v>
      </c>
      <c r="I5389" s="338"/>
    </row>
    <row r="5390" spans="2:9">
      <c r="B5390" s="651" t="s">
        <v>28</v>
      </c>
      <c r="C5390" s="1356">
        <v>2130</v>
      </c>
      <c r="D5390" s="747" t="str">
        <f t="shared" si="173"/>
        <v>MO2130</v>
      </c>
      <c r="E5390" s="1336">
        <v>0.91</v>
      </c>
      <c r="F5390" s="644">
        <f t="shared" si="174"/>
        <v>0.91900000000000004</v>
      </c>
      <c r="G5390" s="748">
        <v>1000</v>
      </c>
      <c r="H5390" s="1337">
        <v>0.47</v>
      </c>
      <c r="I5390" s="338"/>
    </row>
    <row r="5391" spans="2:9">
      <c r="B5391" s="651" t="s">
        <v>28</v>
      </c>
      <c r="C5391" s="1356">
        <v>2131</v>
      </c>
      <c r="D5391" s="747" t="str">
        <f t="shared" si="173"/>
        <v>MO2131</v>
      </c>
      <c r="E5391" s="1336">
        <v>0.85899999999999999</v>
      </c>
      <c r="F5391" s="644">
        <f t="shared" si="174"/>
        <v>0.873</v>
      </c>
      <c r="G5391" s="748">
        <v>1000</v>
      </c>
      <c r="H5391" s="1337">
        <v>0.61</v>
      </c>
      <c r="I5391" s="338"/>
    </row>
    <row r="5392" spans="2:9">
      <c r="B5392" s="651" t="s">
        <v>28</v>
      </c>
      <c r="C5392" s="1356">
        <v>2143</v>
      </c>
      <c r="D5392" s="747" t="str">
        <f t="shared" si="173"/>
        <v>MO2143</v>
      </c>
      <c r="E5392" s="1336">
        <v>0.999</v>
      </c>
      <c r="F5392" s="644">
        <f t="shared" si="174"/>
        <v>0.999</v>
      </c>
      <c r="G5392" s="748">
        <v>671</v>
      </c>
      <c r="H5392" s="1337">
        <v>0.52</v>
      </c>
      <c r="I5392" s="338"/>
    </row>
    <row r="5393" spans="2:9">
      <c r="B5393" s="651" t="s">
        <v>28</v>
      </c>
      <c r="C5393" s="1356">
        <v>2157</v>
      </c>
      <c r="D5393" s="747" t="str">
        <f t="shared" si="173"/>
        <v>MO2157</v>
      </c>
      <c r="E5393" s="1336">
        <v>0.88900000000000001</v>
      </c>
      <c r="F5393" s="644">
        <f t="shared" si="174"/>
        <v>0.9</v>
      </c>
      <c r="G5393" s="748">
        <v>1049</v>
      </c>
      <c r="H5393" s="1337">
        <v>0.55000000000000004</v>
      </c>
      <c r="I5393" s="338"/>
    </row>
    <row r="5394" spans="2:9">
      <c r="B5394" s="651" t="s">
        <v>28</v>
      </c>
      <c r="C5394" s="1356">
        <v>2172</v>
      </c>
      <c r="D5394" s="747" t="str">
        <f t="shared" si="173"/>
        <v>MO2172</v>
      </c>
      <c r="E5394" s="1336">
        <v>0.93500000000000005</v>
      </c>
      <c r="F5394" s="644">
        <f t="shared" si="174"/>
        <v>0.94199999999999995</v>
      </c>
      <c r="G5394" s="748" t="s">
        <v>280</v>
      </c>
      <c r="H5394" s="1337">
        <v>0.24</v>
      </c>
      <c r="I5394" s="338"/>
    </row>
    <row r="5395" spans="2:9">
      <c r="B5395" s="651" t="s">
        <v>28</v>
      </c>
      <c r="C5395" s="1356">
        <v>2174</v>
      </c>
      <c r="D5395" s="747" t="str">
        <f t="shared" si="173"/>
        <v>MO2174</v>
      </c>
      <c r="E5395" s="1336">
        <v>0.72899999999999998</v>
      </c>
      <c r="F5395" s="644">
        <f t="shared" si="174"/>
        <v>0.75600000000000001</v>
      </c>
      <c r="G5395" s="748" t="s">
        <v>280</v>
      </c>
      <c r="H5395" s="1337">
        <v>0.22</v>
      </c>
      <c r="I5395" s="338"/>
    </row>
    <row r="5396" spans="2:9">
      <c r="B5396" s="651" t="s">
        <v>28</v>
      </c>
      <c r="C5396" s="1356">
        <v>2211</v>
      </c>
      <c r="D5396" s="747" t="str">
        <f t="shared" si="173"/>
        <v>MO2211</v>
      </c>
      <c r="E5396" s="1336">
        <v>1.087</v>
      </c>
      <c r="F5396" s="644">
        <f t="shared" si="174"/>
        <v>1.0780000000000001</v>
      </c>
      <c r="G5396" s="748" t="s">
        <v>280</v>
      </c>
      <c r="H5396" s="1337">
        <v>0.23</v>
      </c>
      <c r="I5396" s="338"/>
    </row>
    <row r="5397" spans="2:9">
      <c r="B5397" s="651" t="s">
        <v>28</v>
      </c>
      <c r="C5397" s="1356">
        <v>2220</v>
      </c>
      <c r="D5397" s="747" t="str">
        <f t="shared" si="173"/>
        <v>MO2220</v>
      </c>
      <c r="E5397" s="1336">
        <v>0.92800000000000005</v>
      </c>
      <c r="F5397" s="644">
        <f t="shared" si="174"/>
        <v>0.93500000000000005</v>
      </c>
      <c r="G5397" s="748">
        <v>1000</v>
      </c>
      <c r="H5397" s="1337">
        <v>0.52</v>
      </c>
      <c r="I5397" s="338"/>
    </row>
    <row r="5398" spans="2:9">
      <c r="B5398" s="651" t="s">
        <v>28</v>
      </c>
      <c r="C5398" s="1356">
        <v>2286</v>
      </c>
      <c r="D5398" s="747" t="str">
        <f t="shared" si="173"/>
        <v>MO2286</v>
      </c>
      <c r="E5398" s="1336">
        <v>0.72899999999999998</v>
      </c>
      <c r="F5398" s="644">
        <f t="shared" si="174"/>
        <v>0.75600000000000001</v>
      </c>
      <c r="G5398" s="748" t="s">
        <v>280</v>
      </c>
      <c r="H5398" s="1337">
        <v>0.22</v>
      </c>
      <c r="I5398" s="338"/>
    </row>
    <row r="5399" spans="2:9">
      <c r="B5399" s="651" t="s">
        <v>28</v>
      </c>
      <c r="C5399" s="1356">
        <v>2288</v>
      </c>
      <c r="D5399" s="747" t="str">
        <f t="shared" si="173"/>
        <v>MO2288</v>
      </c>
      <c r="E5399" s="1336">
        <v>0.98399999999999999</v>
      </c>
      <c r="F5399" s="644">
        <f t="shared" si="174"/>
        <v>0.98599999999999999</v>
      </c>
      <c r="G5399" s="748">
        <v>1000</v>
      </c>
      <c r="H5399" s="1337">
        <v>0.51</v>
      </c>
      <c r="I5399" s="338"/>
    </row>
    <row r="5400" spans="2:9">
      <c r="B5400" s="651" t="s">
        <v>28</v>
      </c>
      <c r="C5400" s="1356">
        <v>2302</v>
      </c>
      <c r="D5400" s="747" t="str">
        <f t="shared" si="173"/>
        <v>MO2302</v>
      </c>
      <c r="E5400" s="1336">
        <v>0.79600000000000004</v>
      </c>
      <c r="F5400" s="644">
        <f t="shared" si="174"/>
        <v>0.81599999999999995</v>
      </c>
      <c r="G5400" s="748" t="s">
        <v>280</v>
      </c>
      <c r="H5400" s="1337">
        <v>0.13</v>
      </c>
      <c r="I5400" s="338"/>
    </row>
    <row r="5401" spans="2:9">
      <c r="B5401" s="651" t="s">
        <v>28</v>
      </c>
      <c r="C5401" s="1356">
        <v>2305</v>
      </c>
      <c r="D5401" s="747" t="str">
        <f t="shared" si="173"/>
        <v>MO2305</v>
      </c>
      <c r="E5401" s="1336">
        <v>0.92100000000000004</v>
      </c>
      <c r="F5401" s="644">
        <f t="shared" si="174"/>
        <v>0.92900000000000005</v>
      </c>
      <c r="G5401" s="748">
        <v>1000</v>
      </c>
      <c r="H5401" s="1337">
        <v>0.62</v>
      </c>
      <c r="I5401" s="338"/>
    </row>
    <row r="5402" spans="2:9">
      <c r="B5402" s="651" t="s">
        <v>28</v>
      </c>
      <c r="C5402" s="1356">
        <v>2361</v>
      </c>
      <c r="D5402" s="747" t="str">
        <f t="shared" si="173"/>
        <v>MO2361</v>
      </c>
      <c r="E5402" s="1336">
        <v>0.79600000000000004</v>
      </c>
      <c r="F5402" s="644">
        <f t="shared" si="174"/>
        <v>0.81599999999999995</v>
      </c>
      <c r="G5402" s="748" t="s">
        <v>280</v>
      </c>
      <c r="H5402" s="1337">
        <v>0.13</v>
      </c>
      <c r="I5402" s="338"/>
    </row>
    <row r="5403" spans="2:9">
      <c r="B5403" s="651" t="s">
        <v>28</v>
      </c>
      <c r="C5403" s="1356">
        <v>2362</v>
      </c>
      <c r="D5403" s="747" t="str">
        <f t="shared" si="173"/>
        <v>MO2362</v>
      </c>
      <c r="E5403" s="1336">
        <v>0.93300000000000005</v>
      </c>
      <c r="F5403" s="644">
        <f t="shared" si="174"/>
        <v>0.94</v>
      </c>
      <c r="G5403" s="748">
        <v>1000</v>
      </c>
      <c r="H5403" s="1337">
        <v>0.54</v>
      </c>
      <c r="I5403" s="338"/>
    </row>
    <row r="5404" spans="2:9">
      <c r="B5404" s="651" t="s">
        <v>28</v>
      </c>
      <c r="C5404" s="1356">
        <v>2380</v>
      </c>
      <c r="D5404" s="747" t="str">
        <f t="shared" si="173"/>
        <v>MO2380</v>
      </c>
      <c r="E5404" s="1336">
        <v>0.79600000000000004</v>
      </c>
      <c r="F5404" s="644">
        <f t="shared" si="174"/>
        <v>0.81599999999999995</v>
      </c>
      <c r="G5404" s="748" t="s">
        <v>280</v>
      </c>
      <c r="H5404" s="1337">
        <v>0.13</v>
      </c>
      <c r="I5404" s="338"/>
    </row>
    <row r="5405" spans="2:9">
      <c r="B5405" s="651" t="s">
        <v>28</v>
      </c>
      <c r="C5405" s="1356">
        <v>2388</v>
      </c>
      <c r="D5405" s="747" t="str">
        <f t="shared" si="173"/>
        <v>MO2388</v>
      </c>
      <c r="E5405" s="1336">
        <v>0.90200000000000002</v>
      </c>
      <c r="F5405" s="644">
        <f t="shared" si="174"/>
        <v>0.91200000000000003</v>
      </c>
      <c r="G5405" s="748">
        <v>1000</v>
      </c>
      <c r="H5405" s="1337">
        <v>0.51</v>
      </c>
      <c r="I5405" s="338"/>
    </row>
    <row r="5406" spans="2:9">
      <c r="B5406" s="651" t="s">
        <v>28</v>
      </c>
      <c r="C5406" s="1356">
        <v>2402</v>
      </c>
      <c r="D5406" s="747" t="str">
        <f t="shared" si="173"/>
        <v>MO2402</v>
      </c>
      <c r="E5406" s="1336">
        <v>0.93300000000000005</v>
      </c>
      <c r="F5406" s="644">
        <f t="shared" si="174"/>
        <v>0.94</v>
      </c>
      <c r="G5406" s="748">
        <v>1000</v>
      </c>
      <c r="H5406" s="1337">
        <v>0.54</v>
      </c>
      <c r="I5406" s="338"/>
    </row>
    <row r="5407" spans="2:9">
      <c r="B5407" s="651" t="s">
        <v>28</v>
      </c>
      <c r="C5407" s="1356">
        <v>2413</v>
      </c>
      <c r="D5407" s="747" t="str">
        <f t="shared" si="173"/>
        <v>MO2413</v>
      </c>
      <c r="E5407" s="1336">
        <v>0.97399999999999998</v>
      </c>
      <c r="F5407" s="644">
        <f t="shared" si="174"/>
        <v>0.97699999999999998</v>
      </c>
      <c r="G5407" s="748">
        <v>689</v>
      </c>
      <c r="H5407" s="1337">
        <v>0.54</v>
      </c>
      <c r="I5407" s="338"/>
    </row>
    <row r="5408" spans="2:9">
      <c r="B5408" s="651" t="s">
        <v>28</v>
      </c>
      <c r="C5408" s="1356">
        <v>2416</v>
      </c>
      <c r="D5408" s="747" t="str">
        <f t="shared" si="173"/>
        <v>MO2416</v>
      </c>
      <c r="E5408" s="1336">
        <v>0.79600000000000004</v>
      </c>
      <c r="F5408" s="644">
        <f t="shared" si="174"/>
        <v>0.81599999999999995</v>
      </c>
      <c r="G5408" s="748" t="s">
        <v>280</v>
      </c>
      <c r="H5408" s="1337">
        <v>0.13</v>
      </c>
      <c r="I5408" s="338"/>
    </row>
    <row r="5409" spans="2:9">
      <c r="B5409" s="651" t="s">
        <v>28</v>
      </c>
      <c r="C5409" s="1356">
        <v>2417</v>
      </c>
      <c r="D5409" s="747" t="str">
        <f t="shared" si="173"/>
        <v>MO2417</v>
      </c>
      <c r="E5409" s="1336">
        <v>0.95199999999999996</v>
      </c>
      <c r="F5409" s="644">
        <f t="shared" si="174"/>
        <v>0.95699999999999996</v>
      </c>
      <c r="G5409" s="748">
        <v>595</v>
      </c>
      <c r="H5409" s="1337">
        <v>0.53</v>
      </c>
      <c r="I5409" s="338"/>
    </row>
    <row r="5410" spans="2:9">
      <c r="B5410" s="651" t="s">
        <v>28</v>
      </c>
      <c r="C5410" s="1356">
        <v>2501</v>
      </c>
      <c r="D5410" s="747" t="str">
        <f t="shared" si="173"/>
        <v>MO2501</v>
      </c>
      <c r="E5410" s="1336">
        <v>1.0349999999999999</v>
      </c>
      <c r="F5410" s="644">
        <f t="shared" si="174"/>
        <v>1.032</v>
      </c>
      <c r="G5410" s="748">
        <v>725</v>
      </c>
      <c r="H5410" s="1337">
        <v>0.49</v>
      </c>
      <c r="I5410" s="338"/>
    </row>
    <row r="5411" spans="2:9">
      <c r="B5411" s="651" t="s">
        <v>28</v>
      </c>
      <c r="C5411" s="1356">
        <v>2503</v>
      </c>
      <c r="D5411" s="747" t="str">
        <f t="shared" si="173"/>
        <v>MO2503</v>
      </c>
      <c r="E5411" s="1336">
        <v>0.89400000000000002</v>
      </c>
      <c r="F5411" s="644">
        <f t="shared" si="174"/>
        <v>0.90500000000000003</v>
      </c>
      <c r="G5411" s="748">
        <v>361</v>
      </c>
      <c r="H5411" s="1337">
        <v>0.53</v>
      </c>
      <c r="I5411" s="338"/>
    </row>
    <row r="5412" spans="2:9">
      <c r="B5412" s="651" t="s">
        <v>28</v>
      </c>
      <c r="C5412" s="1356">
        <v>2570</v>
      </c>
      <c r="D5412" s="747" t="str">
        <f t="shared" si="173"/>
        <v>MO2570</v>
      </c>
      <c r="E5412" s="1336">
        <v>0.95299999999999996</v>
      </c>
      <c r="F5412" s="644">
        <f t="shared" si="174"/>
        <v>0.95799999999999996</v>
      </c>
      <c r="G5412" s="748">
        <v>1000</v>
      </c>
      <c r="H5412" s="1337">
        <v>0.57999999999999996</v>
      </c>
      <c r="I5412" s="338"/>
    </row>
    <row r="5413" spans="2:9">
      <c r="B5413" s="651" t="s">
        <v>28</v>
      </c>
      <c r="C5413" s="1356">
        <v>2585</v>
      </c>
      <c r="D5413" s="747" t="str">
        <f t="shared" si="173"/>
        <v>MO2585</v>
      </c>
      <c r="E5413" s="1336">
        <v>0.89700000000000002</v>
      </c>
      <c r="F5413" s="644">
        <f t="shared" si="174"/>
        <v>0.90700000000000003</v>
      </c>
      <c r="G5413" s="748">
        <v>557</v>
      </c>
      <c r="H5413" s="1337">
        <v>0.56000000000000005</v>
      </c>
      <c r="I5413" s="338"/>
    </row>
    <row r="5414" spans="2:9">
      <c r="B5414" s="651" t="s">
        <v>28</v>
      </c>
      <c r="C5414" s="1356">
        <v>2586</v>
      </c>
      <c r="D5414" s="747" t="str">
        <f t="shared" si="173"/>
        <v>MO2586</v>
      </c>
      <c r="E5414" s="1336">
        <v>0.89900000000000002</v>
      </c>
      <c r="F5414" s="644">
        <f t="shared" si="174"/>
        <v>0.90900000000000003</v>
      </c>
      <c r="G5414" s="748">
        <v>809</v>
      </c>
      <c r="H5414" s="1337">
        <v>0.51</v>
      </c>
      <c r="I5414" s="338"/>
    </row>
    <row r="5415" spans="2:9">
      <c r="B5415" s="651" t="s">
        <v>28</v>
      </c>
      <c r="C5415" s="1356">
        <v>2587</v>
      </c>
      <c r="D5415" s="747" t="str">
        <f t="shared" si="173"/>
        <v>MO2587</v>
      </c>
      <c r="E5415" s="1336">
        <v>0.86899999999999999</v>
      </c>
      <c r="F5415" s="644">
        <f t="shared" si="174"/>
        <v>0.88200000000000001</v>
      </c>
      <c r="G5415" s="748">
        <v>698</v>
      </c>
      <c r="H5415" s="1337">
        <v>0.46</v>
      </c>
      <c r="I5415" s="338"/>
    </row>
    <row r="5416" spans="2:9">
      <c r="B5416" s="651" t="s">
        <v>28</v>
      </c>
      <c r="C5416" s="1356">
        <v>2589</v>
      </c>
      <c r="D5416" s="747" t="str">
        <f t="shared" si="173"/>
        <v>MO2589</v>
      </c>
      <c r="E5416" s="1336">
        <v>0.86599999999999999</v>
      </c>
      <c r="F5416" s="644">
        <f t="shared" si="174"/>
        <v>0.879</v>
      </c>
      <c r="G5416" s="748">
        <v>367</v>
      </c>
      <c r="H5416" s="1337">
        <v>0.49</v>
      </c>
      <c r="I5416" s="338"/>
    </row>
    <row r="5417" spans="2:9">
      <c r="B5417" s="651" t="s">
        <v>28</v>
      </c>
      <c r="C5417" s="1356">
        <v>2600</v>
      </c>
      <c r="D5417" s="747" t="str">
        <f t="shared" si="173"/>
        <v>MO2600</v>
      </c>
      <c r="E5417" s="1336">
        <v>0.72899999999999998</v>
      </c>
      <c r="F5417" s="644">
        <f t="shared" si="174"/>
        <v>0.75600000000000001</v>
      </c>
      <c r="G5417" s="748" t="s">
        <v>280</v>
      </c>
      <c r="H5417" s="1337">
        <v>0.22</v>
      </c>
      <c r="I5417" s="338"/>
    </row>
    <row r="5418" spans="2:9">
      <c r="B5418" s="651" t="s">
        <v>28</v>
      </c>
      <c r="C5418" s="1356">
        <v>2623</v>
      </c>
      <c r="D5418" s="747" t="str">
        <f t="shared" si="173"/>
        <v>MO2623</v>
      </c>
      <c r="E5418" s="1336">
        <v>1</v>
      </c>
      <c r="F5418" s="644">
        <f t="shared" si="174"/>
        <v>1</v>
      </c>
      <c r="G5418" s="748">
        <v>1000</v>
      </c>
      <c r="H5418" s="1337">
        <v>0.61</v>
      </c>
      <c r="I5418" s="338"/>
    </row>
    <row r="5419" spans="2:9">
      <c r="B5419" s="651" t="s">
        <v>28</v>
      </c>
      <c r="C5419" s="1356">
        <v>2651</v>
      </c>
      <c r="D5419" s="747" t="str">
        <f t="shared" si="173"/>
        <v>MO2651</v>
      </c>
      <c r="E5419" s="1336">
        <v>1.109</v>
      </c>
      <c r="F5419" s="644">
        <f t="shared" si="174"/>
        <v>1.0980000000000001</v>
      </c>
      <c r="G5419" s="748">
        <v>975</v>
      </c>
      <c r="H5419" s="1337">
        <v>0.56999999999999995</v>
      </c>
      <c r="I5419" s="338"/>
    </row>
    <row r="5420" spans="2:9">
      <c r="B5420" s="651" t="s">
        <v>28</v>
      </c>
      <c r="C5420" s="1356">
        <v>2660</v>
      </c>
      <c r="D5420" s="747" t="str">
        <f t="shared" si="173"/>
        <v>MO2660</v>
      </c>
      <c r="E5420" s="1336">
        <v>0.92400000000000004</v>
      </c>
      <c r="F5420" s="644">
        <f t="shared" si="174"/>
        <v>0.93200000000000005</v>
      </c>
      <c r="G5420" s="748">
        <v>1000</v>
      </c>
      <c r="H5420" s="1337">
        <v>0.51</v>
      </c>
      <c r="I5420" s="338"/>
    </row>
    <row r="5421" spans="2:9">
      <c r="B5421" s="651" t="s">
        <v>28</v>
      </c>
      <c r="C5421" s="1356">
        <v>2670</v>
      </c>
      <c r="D5421" s="747" t="str">
        <f t="shared" si="173"/>
        <v>MO2670</v>
      </c>
      <c r="E5421" s="1336">
        <v>0.55900000000000005</v>
      </c>
      <c r="F5421" s="644">
        <f t="shared" si="174"/>
        <v>0.60299999999999998</v>
      </c>
      <c r="G5421" s="748" t="s">
        <v>280</v>
      </c>
      <c r="H5421" s="1337">
        <v>0.32</v>
      </c>
      <c r="I5421" s="338"/>
    </row>
    <row r="5422" spans="2:9">
      <c r="B5422" s="651" t="s">
        <v>28</v>
      </c>
      <c r="C5422" s="1356">
        <v>2683</v>
      </c>
      <c r="D5422" s="747" t="str">
        <f t="shared" si="173"/>
        <v>MO2683</v>
      </c>
      <c r="E5422" s="1336">
        <v>0.879</v>
      </c>
      <c r="F5422" s="644">
        <f t="shared" si="174"/>
        <v>0.89100000000000001</v>
      </c>
      <c r="G5422" s="748">
        <v>1000</v>
      </c>
      <c r="H5422" s="1337">
        <v>0.56000000000000005</v>
      </c>
      <c r="I5422" s="338"/>
    </row>
    <row r="5423" spans="2:9">
      <c r="B5423" s="651" t="s">
        <v>28</v>
      </c>
      <c r="C5423" s="1356">
        <v>2688</v>
      </c>
      <c r="D5423" s="747" t="str">
        <f t="shared" si="173"/>
        <v>MO2688</v>
      </c>
      <c r="E5423" s="1336">
        <v>0.93400000000000005</v>
      </c>
      <c r="F5423" s="644">
        <f t="shared" si="174"/>
        <v>0.94099999999999995</v>
      </c>
      <c r="G5423" s="748">
        <v>904</v>
      </c>
      <c r="H5423" s="1337">
        <v>0.54</v>
      </c>
      <c r="I5423" s="338"/>
    </row>
    <row r="5424" spans="2:9">
      <c r="B5424" s="651" t="s">
        <v>28</v>
      </c>
      <c r="C5424" s="1356">
        <v>2701</v>
      </c>
      <c r="D5424" s="747" t="str">
        <f t="shared" si="173"/>
        <v>MO2701</v>
      </c>
      <c r="E5424" s="1336">
        <v>1.089</v>
      </c>
      <c r="F5424" s="644">
        <f t="shared" si="174"/>
        <v>1.08</v>
      </c>
      <c r="G5424" s="748">
        <v>621</v>
      </c>
      <c r="H5424" s="1337">
        <v>0.75</v>
      </c>
      <c r="I5424" s="338"/>
    </row>
    <row r="5425" spans="2:9">
      <c r="B5425" s="651" t="s">
        <v>28</v>
      </c>
      <c r="C5425" s="1356">
        <v>2702</v>
      </c>
      <c r="D5425" s="747" t="str">
        <f t="shared" si="173"/>
        <v>MO2702</v>
      </c>
      <c r="E5425" s="1336">
        <v>1.0429999999999999</v>
      </c>
      <c r="F5425" s="644">
        <f t="shared" si="174"/>
        <v>1.0389999999999999</v>
      </c>
      <c r="G5425" s="748">
        <v>518</v>
      </c>
      <c r="H5425" s="1337">
        <v>2.0499999999999998</v>
      </c>
      <c r="I5425" s="338"/>
    </row>
    <row r="5426" spans="2:9">
      <c r="B5426" s="651" t="s">
        <v>28</v>
      </c>
      <c r="C5426" s="1356">
        <v>2709</v>
      </c>
      <c r="D5426" s="747" t="str">
        <f t="shared" si="173"/>
        <v>MO2709</v>
      </c>
      <c r="E5426" s="1336">
        <v>1.5429999999999999</v>
      </c>
      <c r="F5426" s="644">
        <f t="shared" si="174"/>
        <v>1.4890000000000001</v>
      </c>
      <c r="G5426" s="748">
        <v>518</v>
      </c>
      <c r="H5426" s="1337">
        <v>1.1399999999999999</v>
      </c>
      <c r="I5426" s="338"/>
    </row>
    <row r="5427" spans="2:9">
      <c r="B5427" s="651" t="s">
        <v>28</v>
      </c>
      <c r="C5427" s="1356">
        <v>2710</v>
      </c>
      <c r="D5427" s="747" t="str">
        <f t="shared" si="173"/>
        <v>MO2710</v>
      </c>
      <c r="E5427" s="1336">
        <v>0.94699999999999995</v>
      </c>
      <c r="F5427" s="644">
        <f t="shared" si="174"/>
        <v>0.95199999999999996</v>
      </c>
      <c r="G5427" s="748">
        <v>588</v>
      </c>
      <c r="H5427" s="1337">
        <v>1.82</v>
      </c>
      <c r="I5427" s="338"/>
    </row>
    <row r="5428" spans="2:9">
      <c r="B5428" s="651" t="s">
        <v>28</v>
      </c>
      <c r="C5428" s="1356">
        <v>2714</v>
      </c>
      <c r="D5428" s="747" t="str">
        <f t="shared" si="173"/>
        <v>MO2714</v>
      </c>
      <c r="E5428" s="1336">
        <v>0.72899999999999998</v>
      </c>
      <c r="F5428" s="644">
        <f t="shared" si="174"/>
        <v>0.75600000000000001</v>
      </c>
      <c r="G5428" s="748" t="s">
        <v>280</v>
      </c>
      <c r="H5428" s="1337">
        <v>0.22</v>
      </c>
      <c r="I5428" s="338"/>
    </row>
    <row r="5429" spans="2:9">
      <c r="B5429" s="651" t="s">
        <v>28</v>
      </c>
      <c r="C5429" s="1356">
        <v>2731</v>
      </c>
      <c r="D5429" s="747" t="str">
        <f t="shared" si="173"/>
        <v>MO2731</v>
      </c>
      <c r="E5429" s="1336">
        <v>0.88200000000000001</v>
      </c>
      <c r="F5429" s="644">
        <f t="shared" si="174"/>
        <v>0.89400000000000002</v>
      </c>
      <c r="G5429" s="748">
        <v>737</v>
      </c>
      <c r="H5429" s="1337">
        <v>0.81</v>
      </c>
      <c r="I5429" s="338"/>
    </row>
    <row r="5430" spans="2:9">
      <c r="B5430" s="651" t="s">
        <v>28</v>
      </c>
      <c r="C5430" s="1356">
        <v>2735</v>
      </c>
      <c r="D5430" s="747" t="str">
        <f t="shared" si="173"/>
        <v>MO2735</v>
      </c>
      <c r="E5430" s="1336">
        <v>0.90500000000000003</v>
      </c>
      <c r="F5430" s="644">
        <f t="shared" si="174"/>
        <v>0.91500000000000004</v>
      </c>
      <c r="G5430" s="748">
        <v>648</v>
      </c>
      <c r="H5430" s="1337">
        <v>0.54</v>
      </c>
      <c r="I5430" s="338"/>
    </row>
    <row r="5431" spans="2:9">
      <c r="B5431" s="651" t="s">
        <v>28</v>
      </c>
      <c r="C5431" s="1356">
        <v>2759</v>
      </c>
      <c r="D5431" s="747" t="str">
        <f t="shared" si="173"/>
        <v>MO2759</v>
      </c>
      <c r="E5431" s="1336">
        <v>0.83299999999999996</v>
      </c>
      <c r="F5431" s="644">
        <f t="shared" si="174"/>
        <v>0.85</v>
      </c>
      <c r="G5431" s="748">
        <v>710</v>
      </c>
      <c r="H5431" s="1337">
        <v>1.04</v>
      </c>
      <c r="I5431" s="338"/>
    </row>
    <row r="5432" spans="2:9">
      <c r="B5432" s="651" t="s">
        <v>28</v>
      </c>
      <c r="C5432" s="1356">
        <v>2790</v>
      </c>
      <c r="D5432" s="747" t="str">
        <f t="shared" si="173"/>
        <v>MO2790</v>
      </c>
      <c r="E5432" s="1336">
        <v>0.93</v>
      </c>
      <c r="F5432" s="644">
        <f t="shared" si="174"/>
        <v>0.93700000000000006</v>
      </c>
      <c r="G5432" s="748">
        <v>927</v>
      </c>
      <c r="H5432" s="1337">
        <v>0.5</v>
      </c>
      <c r="I5432" s="338"/>
    </row>
    <row r="5433" spans="2:9">
      <c r="B5433" s="651" t="s">
        <v>28</v>
      </c>
      <c r="C5433" s="1356">
        <v>2797</v>
      </c>
      <c r="D5433" s="747" t="str">
        <f t="shared" si="173"/>
        <v>MO2797</v>
      </c>
      <c r="E5433" s="1336">
        <v>0.95299999999999996</v>
      </c>
      <c r="F5433" s="644">
        <f t="shared" si="174"/>
        <v>0.95799999999999996</v>
      </c>
      <c r="G5433" s="748">
        <v>1000</v>
      </c>
      <c r="H5433" s="1337">
        <v>0.56999999999999995</v>
      </c>
      <c r="I5433" s="338"/>
    </row>
    <row r="5434" spans="2:9">
      <c r="B5434" s="651" t="s">
        <v>28</v>
      </c>
      <c r="C5434" s="1356">
        <v>2799</v>
      </c>
      <c r="D5434" s="747" t="str">
        <f t="shared" si="173"/>
        <v>MO2799</v>
      </c>
      <c r="E5434" s="1336">
        <v>1.246</v>
      </c>
      <c r="F5434" s="644">
        <f t="shared" si="174"/>
        <v>1.2210000000000001</v>
      </c>
      <c r="G5434" s="748">
        <v>749</v>
      </c>
      <c r="H5434" s="1337">
        <v>0.85</v>
      </c>
      <c r="I5434" s="338"/>
    </row>
    <row r="5435" spans="2:9">
      <c r="B5435" s="651" t="s">
        <v>28</v>
      </c>
      <c r="C5435" s="1356">
        <v>2802</v>
      </c>
      <c r="D5435" s="747" t="str">
        <f t="shared" si="173"/>
        <v>MO2802</v>
      </c>
      <c r="E5435" s="1336">
        <v>0.84699999999999998</v>
      </c>
      <c r="F5435" s="644">
        <f t="shared" si="174"/>
        <v>0.86199999999999999</v>
      </c>
      <c r="G5435" s="748">
        <v>686</v>
      </c>
      <c r="H5435" s="1337">
        <v>0.8</v>
      </c>
      <c r="I5435" s="338"/>
    </row>
    <row r="5436" spans="2:9">
      <c r="B5436" s="651" t="s">
        <v>28</v>
      </c>
      <c r="C5436" s="1356">
        <v>2835</v>
      </c>
      <c r="D5436" s="747" t="str">
        <f t="shared" si="173"/>
        <v>MO2835</v>
      </c>
      <c r="E5436" s="1336">
        <v>0.86299999999999999</v>
      </c>
      <c r="F5436" s="644">
        <f t="shared" si="174"/>
        <v>0.877</v>
      </c>
      <c r="G5436" s="748">
        <v>674</v>
      </c>
      <c r="H5436" s="1337">
        <v>0.65</v>
      </c>
      <c r="I5436" s="338"/>
    </row>
    <row r="5437" spans="2:9">
      <c r="B5437" s="651" t="s">
        <v>28</v>
      </c>
      <c r="C5437" s="1356">
        <v>2836</v>
      </c>
      <c r="D5437" s="747" t="str">
        <f t="shared" si="173"/>
        <v>MO2836</v>
      </c>
      <c r="E5437" s="1336">
        <v>0.94</v>
      </c>
      <c r="F5437" s="644">
        <f t="shared" si="174"/>
        <v>0.94599999999999995</v>
      </c>
      <c r="G5437" s="748" t="s">
        <v>280</v>
      </c>
      <c r="H5437" s="1337">
        <v>0.68</v>
      </c>
      <c r="I5437" s="338"/>
    </row>
    <row r="5438" spans="2:9">
      <c r="B5438" s="651" t="s">
        <v>28</v>
      </c>
      <c r="C5438" s="1356">
        <v>2841</v>
      </c>
      <c r="D5438" s="747" t="str">
        <f t="shared" si="173"/>
        <v>MO2841</v>
      </c>
      <c r="E5438" s="1336">
        <v>0.86499999999999999</v>
      </c>
      <c r="F5438" s="644">
        <f t="shared" si="174"/>
        <v>0.879</v>
      </c>
      <c r="G5438" s="748">
        <v>659</v>
      </c>
      <c r="H5438" s="1337">
        <v>0.55000000000000004</v>
      </c>
      <c r="I5438" s="338"/>
    </row>
    <row r="5439" spans="2:9">
      <c r="B5439" s="651" t="s">
        <v>28</v>
      </c>
      <c r="C5439" s="1356">
        <v>2881</v>
      </c>
      <c r="D5439" s="747" t="str">
        <f t="shared" si="173"/>
        <v>MO2881</v>
      </c>
      <c r="E5439" s="1336">
        <v>0.88400000000000001</v>
      </c>
      <c r="F5439" s="644">
        <f t="shared" si="174"/>
        <v>0.89600000000000002</v>
      </c>
      <c r="G5439" s="748">
        <v>849</v>
      </c>
      <c r="H5439" s="1337">
        <v>0.62</v>
      </c>
      <c r="I5439" s="338"/>
    </row>
    <row r="5440" spans="2:9">
      <c r="B5440" s="651" t="s">
        <v>28</v>
      </c>
      <c r="C5440" s="1356">
        <v>2883</v>
      </c>
      <c r="D5440" s="747" t="str">
        <f t="shared" si="173"/>
        <v>MO2883</v>
      </c>
      <c r="E5440" s="1336">
        <v>1.01</v>
      </c>
      <c r="F5440" s="644">
        <f t="shared" si="174"/>
        <v>1.0089999999999999</v>
      </c>
      <c r="G5440" s="748">
        <v>787</v>
      </c>
      <c r="H5440" s="1337">
        <v>0.59</v>
      </c>
      <c r="I5440" s="338"/>
    </row>
    <row r="5441" spans="2:9">
      <c r="B5441" s="651" t="s">
        <v>28</v>
      </c>
      <c r="C5441" s="1356">
        <v>2915</v>
      </c>
      <c r="D5441" s="747" t="str">
        <f t="shared" si="173"/>
        <v>MO2915</v>
      </c>
      <c r="E5441" s="1336">
        <v>0.93500000000000005</v>
      </c>
      <c r="F5441" s="644">
        <f t="shared" si="174"/>
        <v>0.94199999999999995</v>
      </c>
      <c r="G5441" s="748" t="s">
        <v>280</v>
      </c>
      <c r="H5441" s="1337">
        <v>0.24</v>
      </c>
      <c r="I5441" s="338"/>
    </row>
    <row r="5442" spans="2:9">
      <c r="B5442" s="651" t="s">
        <v>28</v>
      </c>
      <c r="C5442" s="1356">
        <v>2916</v>
      </c>
      <c r="D5442" s="747" t="str">
        <f t="shared" si="173"/>
        <v>MO2916</v>
      </c>
      <c r="E5442" s="1336">
        <v>0.97199999999999998</v>
      </c>
      <c r="F5442" s="644">
        <f t="shared" si="174"/>
        <v>0.97499999999999998</v>
      </c>
      <c r="G5442" s="748">
        <v>1000</v>
      </c>
      <c r="H5442" s="1337">
        <v>0.55000000000000004</v>
      </c>
      <c r="I5442" s="338"/>
    </row>
    <row r="5443" spans="2:9">
      <c r="B5443" s="651" t="s">
        <v>28</v>
      </c>
      <c r="C5443" s="1356">
        <v>2923</v>
      </c>
      <c r="D5443" s="747" t="str">
        <f t="shared" si="173"/>
        <v>MO2923</v>
      </c>
      <c r="E5443" s="1336">
        <v>0.93300000000000005</v>
      </c>
      <c r="F5443" s="644">
        <f t="shared" si="174"/>
        <v>0.94</v>
      </c>
      <c r="G5443" s="748">
        <v>1000</v>
      </c>
      <c r="H5443" s="1337">
        <v>0.54</v>
      </c>
      <c r="I5443" s="338"/>
    </row>
    <row r="5444" spans="2:9">
      <c r="B5444" s="651" t="s">
        <v>28</v>
      </c>
      <c r="C5444" s="1356">
        <v>2960</v>
      </c>
      <c r="D5444" s="747" t="str">
        <f t="shared" si="173"/>
        <v>MO2960</v>
      </c>
      <c r="E5444" s="1336">
        <v>0.93899999999999995</v>
      </c>
      <c r="F5444" s="644">
        <f t="shared" si="174"/>
        <v>0.94499999999999995</v>
      </c>
      <c r="G5444" s="748">
        <v>930</v>
      </c>
      <c r="H5444" s="1337">
        <v>0.93</v>
      </c>
      <c r="I5444" s="338"/>
    </row>
    <row r="5445" spans="2:9">
      <c r="B5445" s="651" t="s">
        <v>28</v>
      </c>
      <c r="C5445" s="1356">
        <v>3004</v>
      </c>
      <c r="D5445" s="747" t="str">
        <f t="shared" si="173"/>
        <v>MO3004</v>
      </c>
      <c r="E5445" s="1336">
        <v>1.087</v>
      </c>
      <c r="F5445" s="644">
        <f t="shared" si="174"/>
        <v>1.0780000000000001</v>
      </c>
      <c r="G5445" s="748" t="s">
        <v>280</v>
      </c>
      <c r="H5445" s="1337">
        <v>0.23</v>
      </c>
      <c r="I5445" s="338"/>
    </row>
    <row r="5446" spans="2:9">
      <c r="B5446" s="651" t="s">
        <v>28</v>
      </c>
      <c r="C5446" s="1356">
        <v>3018</v>
      </c>
      <c r="D5446" s="747" t="str">
        <f t="shared" si="173"/>
        <v>MO3018</v>
      </c>
      <c r="E5446" s="1336">
        <v>1.149</v>
      </c>
      <c r="F5446" s="644">
        <f t="shared" si="174"/>
        <v>1.1339999999999999</v>
      </c>
      <c r="G5446" s="748">
        <v>1055</v>
      </c>
      <c r="H5446" s="1337">
        <v>0.77</v>
      </c>
      <c r="I5446" s="338"/>
    </row>
    <row r="5447" spans="2:9">
      <c r="B5447" s="651" t="s">
        <v>28</v>
      </c>
      <c r="C5447" s="1356">
        <v>3022</v>
      </c>
      <c r="D5447" s="747" t="str">
        <f t="shared" si="173"/>
        <v>MO3022</v>
      </c>
      <c r="E5447" s="1336">
        <v>0.96299999999999997</v>
      </c>
      <c r="F5447" s="644">
        <f t="shared" si="174"/>
        <v>0.96699999999999997</v>
      </c>
      <c r="G5447" s="748">
        <v>991</v>
      </c>
      <c r="H5447" s="1337">
        <v>0.57999999999999996</v>
      </c>
      <c r="I5447" s="338"/>
    </row>
    <row r="5448" spans="2:9">
      <c r="B5448" s="651" t="s">
        <v>28</v>
      </c>
      <c r="C5448" s="1356">
        <v>3027</v>
      </c>
      <c r="D5448" s="747" t="str">
        <f t="shared" si="173"/>
        <v>MO3027</v>
      </c>
      <c r="E5448" s="1336">
        <v>1.087</v>
      </c>
      <c r="F5448" s="644">
        <f t="shared" si="174"/>
        <v>1.0780000000000001</v>
      </c>
      <c r="G5448" s="748" t="s">
        <v>280</v>
      </c>
      <c r="H5448" s="1337">
        <v>0.23</v>
      </c>
      <c r="I5448" s="338"/>
    </row>
    <row r="5449" spans="2:9">
      <c r="B5449" s="651" t="s">
        <v>28</v>
      </c>
      <c r="C5449" s="1356">
        <v>3028</v>
      </c>
      <c r="D5449" s="747" t="str">
        <f t="shared" si="173"/>
        <v>MO3028</v>
      </c>
      <c r="E5449" s="1336">
        <v>0.97899999999999998</v>
      </c>
      <c r="F5449" s="644">
        <f t="shared" si="174"/>
        <v>0.98099999999999998</v>
      </c>
      <c r="G5449" s="748">
        <v>982</v>
      </c>
      <c r="H5449" s="1337">
        <v>0.65</v>
      </c>
      <c r="I5449" s="338"/>
    </row>
    <row r="5450" spans="2:9">
      <c r="B5450" s="651" t="s">
        <v>28</v>
      </c>
      <c r="C5450" s="1356">
        <v>3030</v>
      </c>
      <c r="D5450" s="747" t="str">
        <f t="shared" si="173"/>
        <v>MO3030</v>
      </c>
      <c r="E5450" s="1336">
        <v>0.89300000000000002</v>
      </c>
      <c r="F5450" s="644">
        <f t="shared" si="174"/>
        <v>0.90400000000000003</v>
      </c>
      <c r="G5450" s="748">
        <v>897</v>
      </c>
      <c r="H5450" s="1337">
        <v>0.87</v>
      </c>
      <c r="I5450" s="338"/>
    </row>
    <row r="5451" spans="2:9">
      <c r="B5451" s="651" t="s">
        <v>28</v>
      </c>
      <c r="C5451" s="1356">
        <v>3040</v>
      </c>
      <c r="D5451" s="747" t="str">
        <f t="shared" ref="D5451:D5514" si="175">B5451&amp;TEXT(C5451,"0000")</f>
        <v>MO3040</v>
      </c>
      <c r="E5451" s="1336">
        <v>0.996</v>
      </c>
      <c r="F5451" s="644">
        <f t="shared" ref="F5451:F5514" si="176">IF(E5451="NA","NA",ROUND((E5451-1)*0.9+1,3))</f>
        <v>0.996</v>
      </c>
      <c r="G5451" s="748">
        <v>857</v>
      </c>
      <c r="H5451" s="1337">
        <v>0.75</v>
      </c>
      <c r="I5451" s="338"/>
    </row>
    <row r="5452" spans="2:9">
      <c r="B5452" s="651" t="s">
        <v>28</v>
      </c>
      <c r="C5452" s="1356">
        <v>3041</v>
      </c>
      <c r="D5452" s="747" t="str">
        <f t="shared" si="175"/>
        <v>MO3041</v>
      </c>
      <c r="E5452" s="1336">
        <v>0.95399999999999996</v>
      </c>
      <c r="F5452" s="644">
        <f t="shared" si="176"/>
        <v>0.95899999999999996</v>
      </c>
      <c r="G5452" s="748">
        <v>857</v>
      </c>
      <c r="H5452" s="1337">
        <v>0.56000000000000005</v>
      </c>
      <c r="I5452" s="338"/>
    </row>
    <row r="5453" spans="2:9">
      <c r="B5453" s="651" t="s">
        <v>28</v>
      </c>
      <c r="C5453" s="1356">
        <v>3042</v>
      </c>
      <c r="D5453" s="747" t="str">
        <f t="shared" si="175"/>
        <v>MO3042</v>
      </c>
      <c r="E5453" s="1336">
        <v>1.093</v>
      </c>
      <c r="F5453" s="644">
        <f t="shared" si="176"/>
        <v>1.0840000000000001</v>
      </c>
      <c r="G5453" s="748">
        <v>808</v>
      </c>
      <c r="H5453" s="1337">
        <v>0.76</v>
      </c>
      <c r="I5453" s="338"/>
    </row>
    <row r="5454" spans="2:9">
      <c r="B5454" s="651" t="s">
        <v>28</v>
      </c>
      <c r="C5454" s="1356">
        <v>3064</v>
      </c>
      <c r="D5454" s="747" t="str">
        <f t="shared" si="175"/>
        <v>MO3064</v>
      </c>
      <c r="E5454" s="1336">
        <v>0.91300000000000003</v>
      </c>
      <c r="F5454" s="644">
        <f t="shared" si="176"/>
        <v>0.92200000000000004</v>
      </c>
      <c r="G5454" s="748">
        <v>832</v>
      </c>
      <c r="H5454" s="1337">
        <v>0.51</v>
      </c>
      <c r="I5454" s="338"/>
    </row>
    <row r="5455" spans="2:9">
      <c r="B5455" s="651" t="s">
        <v>28</v>
      </c>
      <c r="C5455" s="1356">
        <v>3076</v>
      </c>
      <c r="D5455" s="747" t="str">
        <f t="shared" si="175"/>
        <v>MO3076</v>
      </c>
      <c r="E5455" s="1336">
        <v>0.98499999999999999</v>
      </c>
      <c r="F5455" s="644">
        <f t="shared" si="176"/>
        <v>0.98699999999999999</v>
      </c>
      <c r="G5455" s="748">
        <v>971</v>
      </c>
      <c r="H5455" s="1337">
        <v>0.66</v>
      </c>
      <c r="I5455" s="338"/>
    </row>
    <row r="5456" spans="2:9">
      <c r="B5456" s="651" t="s">
        <v>28</v>
      </c>
      <c r="C5456" s="1356">
        <v>3081</v>
      </c>
      <c r="D5456" s="747" t="str">
        <f t="shared" si="175"/>
        <v>MO3081</v>
      </c>
      <c r="E5456" s="1336">
        <v>1.087</v>
      </c>
      <c r="F5456" s="644">
        <f t="shared" si="176"/>
        <v>1.0780000000000001</v>
      </c>
      <c r="G5456" s="748" t="s">
        <v>280</v>
      </c>
      <c r="H5456" s="1337">
        <v>0.23</v>
      </c>
      <c r="I5456" s="338"/>
    </row>
    <row r="5457" spans="2:9">
      <c r="B5457" s="651" t="s">
        <v>28</v>
      </c>
      <c r="C5457" s="1356">
        <v>3082</v>
      </c>
      <c r="D5457" s="747" t="str">
        <f t="shared" si="175"/>
        <v>MO3082</v>
      </c>
      <c r="E5457" s="1336">
        <v>0.85899999999999999</v>
      </c>
      <c r="F5457" s="644">
        <f t="shared" si="176"/>
        <v>0.873</v>
      </c>
      <c r="G5457" s="748">
        <v>1130</v>
      </c>
      <c r="H5457" s="1337">
        <v>0.69</v>
      </c>
      <c r="I5457" s="338"/>
    </row>
    <row r="5458" spans="2:9">
      <c r="B5458" s="651" t="s">
        <v>28</v>
      </c>
      <c r="C5458" s="1356">
        <v>3085</v>
      </c>
      <c r="D5458" s="747" t="str">
        <f t="shared" si="175"/>
        <v>MO3085</v>
      </c>
      <c r="E5458" s="1336">
        <v>0.90700000000000003</v>
      </c>
      <c r="F5458" s="644">
        <f t="shared" si="176"/>
        <v>0.91600000000000004</v>
      </c>
      <c r="G5458" s="748">
        <v>1082</v>
      </c>
      <c r="H5458" s="1337">
        <v>0.74</v>
      </c>
      <c r="I5458" s="338"/>
    </row>
    <row r="5459" spans="2:9">
      <c r="B5459" s="651" t="s">
        <v>28</v>
      </c>
      <c r="C5459" s="1356">
        <v>3110</v>
      </c>
      <c r="D5459" s="747" t="str">
        <f t="shared" si="175"/>
        <v>MO3110</v>
      </c>
      <c r="E5459" s="1336">
        <v>1.1299999999999999</v>
      </c>
      <c r="F5459" s="644">
        <f t="shared" si="176"/>
        <v>1.117</v>
      </c>
      <c r="G5459" s="748">
        <v>963</v>
      </c>
      <c r="H5459" s="1337">
        <v>0.51</v>
      </c>
      <c r="I5459" s="338"/>
    </row>
    <row r="5460" spans="2:9">
      <c r="B5460" s="651" t="s">
        <v>28</v>
      </c>
      <c r="C5460" s="1356">
        <v>3111</v>
      </c>
      <c r="D5460" s="747" t="str">
        <f t="shared" si="175"/>
        <v>MO3111</v>
      </c>
      <c r="E5460" s="1336">
        <v>0.96</v>
      </c>
      <c r="F5460" s="644">
        <f t="shared" si="176"/>
        <v>0.96399999999999997</v>
      </c>
      <c r="G5460" s="748">
        <v>802</v>
      </c>
      <c r="H5460" s="1337">
        <v>0.64</v>
      </c>
      <c r="I5460" s="338"/>
    </row>
    <row r="5461" spans="2:9">
      <c r="B5461" s="651" t="s">
        <v>28</v>
      </c>
      <c r="C5461" s="1356">
        <v>3113</v>
      </c>
      <c r="D5461" s="747" t="str">
        <f t="shared" si="175"/>
        <v>MO3113</v>
      </c>
      <c r="E5461" s="1336">
        <v>0.93400000000000005</v>
      </c>
      <c r="F5461" s="644">
        <f t="shared" si="176"/>
        <v>0.94099999999999995</v>
      </c>
      <c r="G5461" s="748">
        <v>734</v>
      </c>
      <c r="H5461" s="1337">
        <v>0.38</v>
      </c>
      <c r="I5461" s="338"/>
    </row>
    <row r="5462" spans="2:9">
      <c r="B5462" s="651" t="s">
        <v>28</v>
      </c>
      <c r="C5462" s="1356">
        <v>3114</v>
      </c>
      <c r="D5462" s="747" t="str">
        <f t="shared" si="175"/>
        <v>MO3114</v>
      </c>
      <c r="E5462" s="1336">
        <v>0.95699999999999996</v>
      </c>
      <c r="F5462" s="644">
        <f t="shared" si="176"/>
        <v>0.96099999999999997</v>
      </c>
      <c r="G5462" s="748">
        <v>1020</v>
      </c>
      <c r="H5462" s="1337">
        <v>0.52</v>
      </c>
      <c r="I5462" s="338"/>
    </row>
    <row r="5463" spans="2:9">
      <c r="B5463" s="651" t="s">
        <v>28</v>
      </c>
      <c r="C5463" s="1356">
        <v>3118</v>
      </c>
      <c r="D5463" s="747" t="str">
        <f t="shared" si="175"/>
        <v>MO3118</v>
      </c>
      <c r="E5463" s="1336">
        <v>0.93100000000000005</v>
      </c>
      <c r="F5463" s="644">
        <f t="shared" si="176"/>
        <v>0.93799999999999994</v>
      </c>
      <c r="G5463" s="748">
        <v>838</v>
      </c>
      <c r="H5463" s="1337">
        <v>0.59</v>
      </c>
      <c r="I5463" s="338"/>
    </row>
    <row r="5464" spans="2:9">
      <c r="B5464" s="651" t="s">
        <v>28</v>
      </c>
      <c r="C5464" s="1356">
        <v>3119</v>
      </c>
      <c r="D5464" s="747" t="str">
        <f t="shared" si="175"/>
        <v>MO3119</v>
      </c>
      <c r="E5464" s="1336">
        <v>0.89800000000000002</v>
      </c>
      <c r="F5464" s="644">
        <f t="shared" si="176"/>
        <v>0.90800000000000003</v>
      </c>
      <c r="G5464" s="748">
        <v>942</v>
      </c>
      <c r="H5464" s="1337">
        <v>0.55000000000000004</v>
      </c>
      <c r="I5464" s="338"/>
    </row>
    <row r="5465" spans="2:9">
      <c r="B5465" s="651" t="s">
        <v>28</v>
      </c>
      <c r="C5465" s="1356">
        <v>3122</v>
      </c>
      <c r="D5465" s="747" t="str">
        <f t="shared" si="175"/>
        <v>MO3122</v>
      </c>
      <c r="E5465" s="1336">
        <v>0.72899999999999998</v>
      </c>
      <c r="F5465" s="644">
        <f t="shared" si="176"/>
        <v>0.75600000000000001</v>
      </c>
      <c r="G5465" s="748" t="s">
        <v>280</v>
      </c>
      <c r="H5465" s="1337">
        <v>0.22</v>
      </c>
      <c r="I5465" s="338"/>
    </row>
    <row r="5466" spans="2:9">
      <c r="B5466" s="651" t="s">
        <v>28</v>
      </c>
      <c r="C5466" s="1356">
        <v>3126</v>
      </c>
      <c r="D5466" s="747" t="str">
        <f t="shared" si="175"/>
        <v>MO3126</v>
      </c>
      <c r="E5466" s="1336">
        <v>0.91100000000000003</v>
      </c>
      <c r="F5466" s="644">
        <f t="shared" si="176"/>
        <v>0.92</v>
      </c>
      <c r="G5466" s="748">
        <v>838</v>
      </c>
      <c r="H5466" s="1337">
        <v>0.52</v>
      </c>
      <c r="I5466" s="338"/>
    </row>
    <row r="5467" spans="2:9">
      <c r="B5467" s="651" t="s">
        <v>28</v>
      </c>
      <c r="C5467" s="1356">
        <v>3131</v>
      </c>
      <c r="D5467" s="747" t="str">
        <f t="shared" si="175"/>
        <v>MO3131</v>
      </c>
      <c r="E5467" s="1336">
        <v>0.79600000000000004</v>
      </c>
      <c r="F5467" s="644">
        <f t="shared" si="176"/>
        <v>0.81599999999999995</v>
      </c>
      <c r="G5467" s="748" t="s">
        <v>280</v>
      </c>
      <c r="H5467" s="1337">
        <v>0.13</v>
      </c>
      <c r="I5467" s="338"/>
    </row>
    <row r="5468" spans="2:9">
      <c r="B5468" s="651" t="s">
        <v>28</v>
      </c>
      <c r="C5468" s="1356">
        <v>3132</v>
      </c>
      <c r="D5468" s="747" t="str">
        <f t="shared" si="175"/>
        <v>MO3132</v>
      </c>
      <c r="E5468" s="1336">
        <v>0.91800000000000004</v>
      </c>
      <c r="F5468" s="644">
        <f t="shared" si="176"/>
        <v>0.92600000000000005</v>
      </c>
      <c r="G5468" s="748">
        <v>878</v>
      </c>
      <c r="H5468" s="1337">
        <v>0.97</v>
      </c>
      <c r="I5468" s="338"/>
    </row>
    <row r="5469" spans="2:9">
      <c r="B5469" s="651" t="s">
        <v>28</v>
      </c>
      <c r="C5469" s="1356">
        <v>3145</v>
      </c>
      <c r="D5469" s="747" t="str">
        <f t="shared" si="175"/>
        <v>MO3145</v>
      </c>
      <c r="E5469" s="1336">
        <v>0.91400000000000003</v>
      </c>
      <c r="F5469" s="644">
        <f t="shared" si="176"/>
        <v>0.92300000000000004</v>
      </c>
      <c r="G5469" s="748">
        <v>895</v>
      </c>
      <c r="H5469" s="1337">
        <v>0.56999999999999995</v>
      </c>
      <c r="I5469" s="338"/>
    </row>
    <row r="5470" spans="2:9">
      <c r="B5470" s="651" t="s">
        <v>28</v>
      </c>
      <c r="C5470" s="1356">
        <v>3146</v>
      </c>
      <c r="D5470" s="747" t="str">
        <f t="shared" si="175"/>
        <v>MO3146</v>
      </c>
      <c r="E5470" s="1336">
        <v>0.91500000000000004</v>
      </c>
      <c r="F5470" s="644">
        <f t="shared" si="176"/>
        <v>0.92400000000000004</v>
      </c>
      <c r="G5470" s="748">
        <v>930</v>
      </c>
      <c r="H5470" s="1337">
        <v>0.59</v>
      </c>
      <c r="I5470" s="338"/>
    </row>
    <row r="5471" spans="2:9">
      <c r="B5471" s="651" t="s">
        <v>28</v>
      </c>
      <c r="C5471" s="1356">
        <v>3169</v>
      </c>
      <c r="D5471" s="747" t="str">
        <f t="shared" si="175"/>
        <v>MO3169</v>
      </c>
      <c r="E5471" s="1336">
        <v>0.90100000000000002</v>
      </c>
      <c r="F5471" s="644">
        <f t="shared" si="176"/>
        <v>0.91100000000000003</v>
      </c>
      <c r="G5471" s="748">
        <v>974</v>
      </c>
      <c r="H5471" s="1337">
        <v>0.5</v>
      </c>
      <c r="I5471" s="338"/>
    </row>
    <row r="5472" spans="2:9">
      <c r="B5472" s="651" t="s">
        <v>28</v>
      </c>
      <c r="C5472" s="1356">
        <v>3179</v>
      </c>
      <c r="D5472" s="747" t="str">
        <f t="shared" si="175"/>
        <v>MO3179</v>
      </c>
      <c r="E5472" s="1336">
        <v>0.92700000000000005</v>
      </c>
      <c r="F5472" s="644">
        <f t="shared" si="176"/>
        <v>0.93400000000000005</v>
      </c>
      <c r="G5472" s="748">
        <v>1175</v>
      </c>
      <c r="H5472" s="1337">
        <v>0.52</v>
      </c>
      <c r="I5472" s="338"/>
    </row>
    <row r="5473" spans="2:9">
      <c r="B5473" s="651" t="s">
        <v>28</v>
      </c>
      <c r="C5473" s="1356">
        <v>3180</v>
      </c>
      <c r="D5473" s="747" t="str">
        <f t="shared" si="175"/>
        <v>MO3180</v>
      </c>
      <c r="E5473" s="1336">
        <v>1.0249999999999999</v>
      </c>
      <c r="F5473" s="644">
        <f t="shared" si="176"/>
        <v>1.0229999999999999</v>
      </c>
      <c r="G5473" s="748">
        <v>1057</v>
      </c>
      <c r="H5473" s="1337">
        <v>0.49</v>
      </c>
      <c r="I5473" s="338"/>
    </row>
    <row r="5474" spans="2:9">
      <c r="B5474" s="651" t="s">
        <v>28</v>
      </c>
      <c r="C5474" s="1356">
        <v>3188</v>
      </c>
      <c r="D5474" s="747" t="str">
        <f t="shared" si="175"/>
        <v>MO3188</v>
      </c>
      <c r="E5474" s="1336">
        <v>0.89100000000000001</v>
      </c>
      <c r="F5474" s="644">
        <f t="shared" si="176"/>
        <v>0.90200000000000002</v>
      </c>
      <c r="G5474" s="748">
        <v>1000</v>
      </c>
      <c r="H5474" s="1337">
        <v>0.6</v>
      </c>
      <c r="I5474" s="338"/>
    </row>
    <row r="5475" spans="2:9">
      <c r="B5475" s="651" t="s">
        <v>28</v>
      </c>
      <c r="C5475" s="1356">
        <v>3220</v>
      </c>
      <c r="D5475" s="747" t="str">
        <f t="shared" si="175"/>
        <v>MO3220</v>
      </c>
      <c r="E5475" s="1336">
        <v>0.96</v>
      </c>
      <c r="F5475" s="644">
        <f t="shared" si="176"/>
        <v>0.96399999999999997</v>
      </c>
      <c r="G5475" s="748">
        <v>1000</v>
      </c>
      <c r="H5475" s="1337">
        <v>0.64</v>
      </c>
      <c r="I5475" s="338"/>
    </row>
    <row r="5476" spans="2:9">
      <c r="B5476" s="651" t="s">
        <v>28</v>
      </c>
      <c r="C5476" s="1356">
        <v>3224</v>
      </c>
      <c r="D5476" s="747" t="str">
        <f t="shared" si="175"/>
        <v>MO3224</v>
      </c>
      <c r="E5476" s="1336">
        <v>0.72899999999999998</v>
      </c>
      <c r="F5476" s="644">
        <f t="shared" si="176"/>
        <v>0.75600000000000001</v>
      </c>
      <c r="G5476" s="748" t="s">
        <v>280</v>
      </c>
      <c r="H5476" s="1337">
        <v>0.22</v>
      </c>
      <c r="I5476" s="338"/>
    </row>
    <row r="5477" spans="2:9">
      <c r="B5477" s="651" t="s">
        <v>28</v>
      </c>
      <c r="C5477" s="1356">
        <v>3227</v>
      </c>
      <c r="D5477" s="747" t="str">
        <f t="shared" si="175"/>
        <v>MO3227</v>
      </c>
      <c r="E5477" s="1336">
        <v>0.90600000000000003</v>
      </c>
      <c r="F5477" s="644">
        <f t="shared" si="176"/>
        <v>0.91500000000000004</v>
      </c>
      <c r="G5477" s="748">
        <v>865</v>
      </c>
      <c r="H5477" s="1337">
        <v>0.61</v>
      </c>
      <c r="I5477" s="338"/>
    </row>
    <row r="5478" spans="2:9">
      <c r="B5478" s="651" t="s">
        <v>28</v>
      </c>
      <c r="C5478" s="1356">
        <v>3240</v>
      </c>
      <c r="D5478" s="747" t="str">
        <f t="shared" si="175"/>
        <v>MO3240</v>
      </c>
      <c r="E5478" s="1336">
        <v>0.95899999999999996</v>
      </c>
      <c r="F5478" s="644">
        <f t="shared" si="176"/>
        <v>0.96299999999999997</v>
      </c>
      <c r="G5478" s="748">
        <v>779</v>
      </c>
      <c r="H5478" s="1337">
        <v>0.55000000000000004</v>
      </c>
      <c r="I5478" s="338"/>
    </row>
    <row r="5479" spans="2:9">
      <c r="B5479" s="651" t="s">
        <v>28</v>
      </c>
      <c r="C5479" s="1356">
        <v>3241</v>
      </c>
      <c r="D5479" s="747" t="str">
        <f t="shared" si="175"/>
        <v>MO3241</v>
      </c>
      <c r="E5479" s="1336">
        <v>0.83699999999999997</v>
      </c>
      <c r="F5479" s="644">
        <f t="shared" si="176"/>
        <v>0.85299999999999998</v>
      </c>
      <c r="G5479" s="748">
        <v>815</v>
      </c>
      <c r="H5479" s="1337">
        <v>2.29</v>
      </c>
      <c r="I5479" s="338"/>
    </row>
    <row r="5480" spans="2:9">
      <c r="B5480" s="651" t="s">
        <v>28</v>
      </c>
      <c r="C5480" s="1356">
        <v>3255</v>
      </c>
      <c r="D5480" s="747" t="str">
        <f t="shared" si="175"/>
        <v>MO3255</v>
      </c>
      <c r="E5480" s="1336">
        <v>0.55900000000000005</v>
      </c>
      <c r="F5480" s="644">
        <f t="shared" si="176"/>
        <v>0.60299999999999998</v>
      </c>
      <c r="G5480" s="748" t="s">
        <v>280</v>
      </c>
      <c r="H5480" s="1337">
        <v>0.32</v>
      </c>
      <c r="I5480" s="338"/>
    </row>
    <row r="5481" spans="2:9">
      <c r="B5481" s="651" t="s">
        <v>28</v>
      </c>
      <c r="C5481" s="1356">
        <v>3257</v>
      </c>
      <c r="D5481" s="747" t="str">
        <f t="shared" si="175"/>
        <v>MO3257</v>
      </c>
      <c r="E5481" s="1336">
        <v>0.91</v>
      </c>
      <c r="F5481" s="644">
        <f t="shared" si="176"/>
        <v>0.91900000000000004</v>
      </c>
      <c r="G5481" s="748">
        <v>779</v>
      </c>
      <c r="H5481" s="1337">
        <v>0.56000000000000005</v>
      </c>
      <c r="I5481" s="338"/>
    </row>
    <row r="5482" spans="2:9">
      <c r="B5482" s="651" t="s">
        <v>28</v>
      </c>
      <c r="C5482" s="1356">
        <v>3270</v>
      </c>
      <c r="D5482" s="747" t="str">
        <f t="shared" si="175"/>
        <v>MO3270</v>
      </c>
      <c r="E5482" s="1336">
        <v>1.014</v>
      </c>
      <c r="F5482" s="644">
        <f t="shared" si="176"/>
        <v>1.0129999999999999</v>
      </c>
      <c r="G5482" s="748">
        <v>760</v>
      </c>
      <c r="H5482" s="1337">
        <v>0.61</v>
      </c>
      <c r="I5482" s="338"/>
    </row>
    <row r="5483" spans="2:9">
      <c r="B5483" s="651" t="s">
        <v>28</v>
      </c>
      <c r="C5483" s="1356">
        <v>3300</v>
      </c>
      <c r="D5483" s="747" t="str">
        <f t="shared" si="175"/>
        <v>MO3300</v>
      </c>
      <c r="E5483" s="1336">
        <v>0.748</v>
      </c>
      <c r="F5483" s="644">
        <f t="shared" si="176"/>
        <v>0.77300000000000002</v>
      </c>
      <c r="G5483" s="748">
        <v>1003</v>
      </c>
      <c r="H5483" s="1337">
        <v>3.62</v>
      </c>
      <c r="I5483" s="338"/>
    </row>
    <row r="5484" spans="2:9">
      <c r="B5484" s="651" t="s">
        <v>28</v>
      </c>
      <c r="C5484" s="1356">
        <v>3303</v>
      </c>
      <c r="D5484" s="747" t="str">
        <f t="shared" si="175"/>
        <v>MO3303</v>
      </c>
      <c r="E5484" s="1336">
        <v>0.879</v>
      </c>
      <c r="F5484" s="644">
        <f t="shared" si="176"/>
        <v>0.89100000000000001</v>
      </c>
      <c r="G5484" s="748">
        <v>1123</v>
      </c>
      <c r="H5484" s="1337">
        <v>0.72</v>
      </c>
      <c r="I5484" s="338"/>
    </row>
    <row r="5485" spans="2:9">
      <c r="B5485" s="651" t="s">
        <v>28</v>
      </c>
      <c r="C5485" s="1356">
        <v>3307</v>
      </c>
      <c r="D5485" s="747" t="str">
        <f t="shared" si="175"/>
        <v>MO3307</v>
      </c>
      <c r="E5485" s="1336">
        <v>0.97599999999999998</v>
      </c>
      <c r="F5485" s="644">
        <f t="shared" si="176"/>
        <v>0.97799999999999998</v>
      </c>
      <c r="G5485" s="748">
        <v>1145</v>
      </c>
      <c r="H5485" s="1337">
        <v>0.61</v>
      </c>
      <c r="I5485" s="338"/>
    </row>
    <row r="5486" spans="2:9">
      <c r="B5486" s="651" t="s">
        <v>28</v>
      </c>
      <c r="C5486" s="1356">
        <v>3315</v>
      </c>
      <c r="D5486" s="747" t="str">
        <f t="shared" si="175"/>
        <v>MO3315</v>
      </c>
      <c r="E5486" s="1336">
        <v>0.93</v>
      </c>
      <c r="F5486" s="644">
        <f t="shared" si="176"/>
        <v>0.93700000000000006</v>
      </c>
      <c r="G5486" s="748">
        <v>920</v>
      </c>
      <c r="H5486" s="1337">
        <v>0.53</v>
      </c>
      <c r="I5486" s="338"/>
    </row>
    <row r="5487" spans="2:9">
      <c r="B5487" s="651" t="s">
        <v>28</v>
      </c>
      <c r="C5487" s="1356">
        <v>3334</v>
      </c>
      <c r="D5487" s="747" t="str">
        <f t="shared" si="175"/>
        <v>MO3334</v>
      </c>
      <c r="E5487" s="1336">
        <v>0.79600000000000004</v>
      </c>
      <c r="F5487" s="644">
        <f t="shared" si="176"/>
        <v>0.81599999999999995</v>
      </c>
      <c r="G5487" s="748" t="s">
        <v>280</v>
      </c>
      <c r="H5487" s="1337">
        <v>0.13</v>
      </c>
      <c r="I5487" s="338"/>
    </row>
    <row r="5488" spans="2:9">
      <c r="B5488" s="651" t="s">
        <v>28</v>
      </c>
      <c r="C5488" s="1356">
        <v>3336</v>
      </c>
      <c r="D5488" s="747" t="str">
        <f t="shared" si="175"/>
        <v>MO3336</v>
      </c>
      <c r="E5488" s="1336">
        <v>0.95799999999999996</v>
      </c>
      <c r="F5488" s="644">
        <f t="shared" si="176"/>
        <v>0.96199999999999997</v>
      </c>
      <c r="G5488" s="748">
        <v>1000</v>
      </c>
      <c r="H5488" s="1337">
        <v>0.5</v>
      </c>
      <c r="I5488" s="338"/>
    </row>
    <row r="5489" spans="2:9">
      <c r="B5489" s="651" t="s">
        <v>28</v>
      </c>
      <c r="C5489" s="1356">
        <v>3365</v>
      </c>
      <c r="D5489" s="747" t="str">
        <f t="shared" si="175"/>
        <v>MO3365</v>
      </c>
      <c r="E5489" s="1336">
        <v>1.159</v>
      </c>
      <c r="F5489" s="644">
        <f t="shared" si="176"/>
        <v>1.143</v>
      </c>
      <c r="G5489" s="748">
        <v>537</v>
      </c>
      <c r="H5489" s="1337">
        <v>0.66</v>
      </c>
      <c r="I5489" s="338"/>
    </row>
    <row r="5490" spans="2:9">
      <c r="B5490" s="651" t="s">
        <v>28</v>
      </c>
      <c r="C5490" s="1356">
        <v>3372</v>
      </c>
      <c r="D5490" s="747" t="str">
        <f t="shared" si="175"/>
        <v>MO3372</v>
      </c>
      <c r="E5490" s="1336">
        <v>0.94499999999999995</v>
      </c>
      <c r="F5490" s="644">
        <f t="shared" si="176"/>
        <v>0.95099999999999996</v>
      </c>
      <c r="G5490" s="748">
        <v>784</v>
      </c>
      <c r="H5490" s="1337">
        <v>0.55000000000000004</v>
      </c>
      <c r="I5490" s="338"/>
    </row>
    <row r="5491" spans="2:9">
      <c r="B5491" s="651" t="s">
        <v>28</v>
      </c>
      <c r="C5491" s="1356">
        <v>3373</v>
      </c>
      <c r="D5491" s="747" t="str">
        <f t="shared" si="175"/>
        <v>MO3373</v>
      </c>
      <c r="E5491" s="1336">
        <v>0.90300000000000002</v>
      </c>
      <c r="F5491" s="644">
        <f t="shared" si="176"/>
        <v>0.91300000000000003</v>
      </c>
      <c r="G5491" s="748">
        <v>875</v>
      </c>
      <c r="H5491" s="1337">
        <v>0.83</v>
      </c>
      <c r="I5491" s="338"/>
    </row>
    <row r="5492" spans="2:9">
      <c r="B5492" s="651" t="s">
        <v>28</v>
      </c>
      <c r="C5492" s="1356">
        <v>3383</v>
      </c>
      <c r="D5492" s="747" t="str">
        <f t="shared" si="175"/>
        <v>MO3383</v>
      </c>
      <c r="E5492" s="1336">
        <v>0.96399999999999997</v>
      </c>
      <c r="F5492" s="644">
        <f t="shared" si="176"/>
        <v>0.96799999999999997</v>
      </c>
      <c r="G5492" s="748">
        <v>735</v>
      </c>
      <c r="H5492" s="1337">
        <v>0.5</v>
      </c>
      <c r="I5492" s="338"/>
    </row>
    <row r="5493" spans="2:9">
      <c r="B5493" s="651" t="s">
        <v>28</v>
      </c>
      <c r="C5493" s="1356">
        <v>3385</v>
      </c>
      <c r="D5493" s="747" t="str">
        <f t="shared" si="175"/>
        <v>MO3385</v>
      </c>
      <c r="E5493" s="1336">
        <v>0.85499999999999998</v>
      </c>
      <c r="F5493" s="644">
        <f t="shared" si="176"/>
        <v>0.87</v>
      </c>
      <c r="G5493" s="748">
        <v>590</v>
      </c>
      <c r="H5493" s="1337">
        <v>0.71</v>
      </c>
      <c r="I5493" s="338"/>
    </row>
    <row r="5494" spans="2:9">
      <c r="B5494" s="651" t="s">
        <v>28</v>
      </c>
      <c r="C5494" s="1356">
        <v>3400</v>
      </c>
      <c r="D5494" s="747" t="str">
        <f t="shared" si="175"/>
        <v>MO3400</v>
      </c>
      <c r="E5494" s="1336">
        <v>0.92300000000000004</v>
      </c>
      <c r="F5494" s="644">
        <f t="shared" si="176"/>
        <v>0.93100000000000005</v>
      </c>
      <c r="G5494" s="748">
        <v>934</v>
      </c>
      <c r="H5494" s="1337">
        <v>0.83</v>
      </c>
      <c r="I5494" s="338"/>
    </row>
    <row r="5495" spans="2:9">
      <c r="B5495" s="651" t="s">
        <v>28</v>
      </c>
      <c r="C5495" s="1356">
        <v>3507</v>
      </c>
      <c r="D5495" s="747" t="str">
        <f t="shared" si="175"/>
        <v>MO3507</v>
      </c>
      <c r="E5495" s="1336">
        <v>0.89200000000000002</v>
      </c>
      <c r="F5495" s="644">
        <f t="shared" si="176"/>
        <v>0.90300000000000002</v>
      </c>
      <c r="G5495" s="748">
        <v>1087</v>
      </c>
      <c r="H5495" s="1337">
        <v>0.57999999999999996</v>
      </c>
      <c r="I5495" s="338"/>
    </row>
    <row r="5496" spans="2:9">
      <c r="B5496" s="651" t="s">
        <v>28</v>
      </c>
      <c r="C5496" s="1356">
        <v>3515</v>
      </c>
      <c r="D5496" s="747" t="str">
        <f t="shared" si="175"/>
        <v>MO3515</v>
      </c>
      <c r="E5496" s="1336">
        <v>0.79600000000000004</v>
      </c>
      <c r="F5496" s="644">
        <f t="shared" si="176"/>
        <v>0.81599999999999995</v>
      </c>
      <c r="G5496" s="748" t="s">
        <v>280</v>
      </c>
      <c r="H5496" s="1337">
        <v>0.13</v>
      </c>
      <c r="I5496" s="338"/>
    </row>
    <row r="5497" spans="2:9">
      <c r="B5497" s="651" t="s">
        <v>28</v>
      </c>
      <c r="C5497" s="1356">
        <v>3548</v>
      </c>
      <c r="D5497" s="747" t="str">
        <f t="shared" si="175"/>
        <v>MO3548</v>
      </c>
      <c r="E5497" s="1336">
        <v>0.95</v>
      </c>
      <c r="F5497" s="644">
        <f t="shared" si="176"/>
        <v>0.95499999999999996</v>
      </c>
      <c r="G5497" s="748">
        <v>1000</v>
      </c>
      <c r="H5497" s="1337">
        <v>0.54</v>
      </c>
      <c r="I5497" s="338"/>
    </row>
    <row r="5498" spans="2:9">
      <c r="B5498" s="651" t="s">
        <v>28</v>
      </c>
      <c r="C5498" s="1356">
        <v>3559</v>
      </c>
      <c r="D5498" s="747" t="str">
        <f t="shared" si="175"/>
        <v>MO3559</v>
      </c>
      <c r="E5498" s="1336">
        <v>0.96399999999999997</v>
      </c>
      <c r="F5498" s="644">
        <f t="shared" si="176"/>
        <v>0.96799999999999997</v>
      </c>
      <c r="G5498" s="748">
        <v>1000</v>
      </c>
      <c r="H5498" s="1337">
        <v>0.5</v>
      </c>
      <c r="I5498" s="338"/>
    </row>
    <row r="5499" spans="2:9">
      <c r="B5499" s="651" t="s">
        <v>28</v>
      </c>
      <c r="C5499" s="1356">
        <v>3574</v>
      </c>
      <c r="D5499" s="747" t="str">
        <f t="shared" si="175"/>
        <v>MO3574</v>
      </c>
      <c r="E5499" s="1336">
        <v>0.9</v>
      </c>
      <c r="F5499" s="644">
        <f t="shared" si="176"/>
        <v>0.91</v>
      </c>
      <c r="G5499" s="748">
        <v>1072</v>
      </c>
      <c r="H5499" s="1337">
        <v>0.45</v>
      </c>
      <c r="I5499" s="338"/>
    </row>
    <row r="5500" spans="2:9">
      <c r="B5500" s="651" t="s">
        <v>28</v>
      </c>
      <c r="C5500" s="1356">
        <v>3581</v>
      </c>
      <c r="D5500" s="747" t="str">
        <f t="shared" si="175"/>
        <v>MO3581</v>
      </c>
      <c r="E5500" s="1336">
        <v>0.97899999999999998</v>
      </c>
      <c r="F5500" s="644">
        <f t="shared" si="176"/>
        <v>0.98099999999999998</v>
      </c>
      <c r="G5500" s="748">
        <v>693</v>
      </c>
      <c r="H5500" s="1337">
        <v>0.5</v>
      </c>
      <c r="I5500" s="338"/>
    </row>
    <row r="5501" spans="2:9">
      <c r="B5501" s="651" t="s">
        <v>28</v>
      </c>
      <c r="C5501" s="1356">
        <v>3612</v>
      </c>
      <c r="D5501" s="747" t="str">
        <f t="shared" si="175"/>
        <v>MO3612</v>
      </c>
      <c r="E5501" s="1336">
        <v>0.98099999999999998</v>
      </c>
      <c r="F5501" s="644">
        <f t="shared" si="176"/>
        <v>0.98299999999999998</v>
      </c>
      <c r="G5501" s="748">
        <v>1062</v>
      </c>
      <c r="H5501" s="1337">
        <v>0.49</v>
      </c>
      <c r="I5501" s="338"/>
    </row>
    <row r="5502" spans="2:9">
      <c r="B5502" s="651" t="s">
        <v>28</v>
      </c>
      <c r="C5502" s="1356">
        <v>3620</v>
      </c>
      <c r="D5502" s="747" t="str">
        <f t="shared" si="175"/>
        <v>MO3620</v>
      </c>
      <c r="E5502" s="1336">
        <v>0.91700000000000004</v>
      </c>
      <c r="F5502" s="644">
        <f t="shared" si="176"/>
        <v>0.92500000000000004</v>
      </c>
      <c r="G5502" s="748">
        <v>1054</v>
      </c>
      <c r="H5502" s="1337">
        <v>0.6</v>
      </c>
      <c r="I5502" s="338"/>
    </row>
    <row r="5503" spans="2:9">
      <c r="B5503" s="651" t="s">
        <v>28</v>
      </c>
      <c r="C5503" s="1356">
        <v>3629</v>
      </c>
      <c r="D5503" s="747" t="str">
        <f t="shared" si="175"/>
        <v>MO3629</v>
      </c>
      <c r="E5503" s="1336">
        <v>0.98099999999999998</v>
      </c>
      <c r="F5503" s="644">
        <f t="shared" si="176"/>
        <v>0.98299999999999998</v>
      </c>
      <c r="G5503" s="748">
        <v>811</v>
      </c>
      <c r="H5503" s="1337">
        <v>0.38</v>
      </c>
      <c r="I5503" s="338"/>
    </row>
    <row r="5504" spans="2:9">
      <c r="B5504" s="651" t="s">
        <v>28</v>
      </c>
      <c r="C5504" s="1356">
        <v>3632</v>
      </c>
      <c r="D5504" s="747" t="str">
        <f t="shared" si="175"/>
        <v>MO3632</v>
      </c>
      <c r="E5504" s="1336">
        <v>0.94</v>
      </c>
      <c r="F5504" s="644">
        <f t="shared" si="176"/>
        <v>0.94599999999999995</v>
      </c>
      <c r="G5504" s="748">
        <v>1061</v>
      </c>
      <c r="H5504" s="1337">
        <v>0.48</v>
      </c>
      <c r="I5504" s="338"/>
    </row>
    <row r="5505" spans="2:9">
      <c r="B5505" s="651" t="s">
        <v>28</v>
      </c>
      <c r="C5505" s="1356">
        <v>3634</v>
      </c>
      <c r="D5505" s="747" t="str">
        <f t="shared" si="175"/>
        <v>MO3634</v>
      </c>
      <c r="E5505" s="1336">
        <v>0.90900000000000003</v>
      </c>
      <c r="F5505" s="644">
        <f t="shared" si="176"/>
        <v>0.91800000000000004</v>
      </c>
      <c r="G5505" s="748">
        <v>1067</v>
      </c>
      <c r="H5505" s="1337">
        <v>0.45</v>
      </c>
      <c r="I5505" s="338"/>
    </row>
    <row r="5506" spans="2:9">
      <c r="B5506" s="651" t="s">
        <v>28</v>
      </c>
      <c r="C5506" s="1356">
        <v>3635</v>
      </c>
      <c r="D5506" s="747" t="str">
        <f t="shared" si="175"/>
        <v>MO3635</v>
      </c>
      <c r="E5506" s="1336">
        <v>0.872</v>
      </c>
      <c r="F5506" s="644">
        <f t="shared" si="176"/>
        <v>0.88500000000000001</v>
      </c>
      <c r="G5506" s="748">
        <v>923</v>
      </c>
      <c r="H5506" s="1337">
        <v>0.51</v>
      </c>
      <c r="I5506" s="338"/>
    </row>
    <row r="5507" spans="2:9">
      <c r="B5507" s="651" t="s">
        <v>28</v>
      </c>
      <c r="C5507" s="1356">
        <v>3638</v>
      </c>
      <c r="D5507" s="747" t="str">
        <f t="shared" si="175"/>
        <v>MO3638</v>
      </c>
      <c r="E5507" s="1336">
        <v>0.72899999999999998</v>
      </c>
      <c r="F5507" s="644">
        <f t="shared" si="176"/>
        <v>0.75600000000000001</v>
      </c>
      <c r="G5507" s="748" t="s">
        <v>280</v>
      </c>
      <c r="H5507" s="1337">
        <v>0.22</v>
      </c>
      <c r="I5507" s="338"/>
    </row>
    <row r="5508" spans="2:9">
      <c r="B5508" s="651" t="s">
        <v>28</v>
      </c>
      <c r="C5508" s="1356">
        <v>3642</v>
      </c>
      <c r="D5508" s="747" t="str">
        <f t="shared" si="175"/>
        <v>MO3642</v>
      </c>
      <c r="E5508" s="1336">
        <v>0.89800000000000002</v>
      </c>
      <c r="F5508" s="644">
        <f t="shared" si="176"/>
        <v>0.90800000000000003</v>
      </c>
      <c r="G5508" s="748">
        <v>1000</v>
      </c>
      <c r="H5508" s="1337">
        <v>0.52</v>
      </c>
      <c r="I5508" s="338"/>
    </row>
    <row r="5509" spans="2:9">
      <c r="B5509" s="651" t="s">
        <v>28</v>
      </c>
      <c r="C5509" s="1356">
        <v>3643</v>
      </c>
      <c r="D5509" s="747" t="str">
        <f t="shared" si="175"/>
        <v>MO3643</v>
      </c>
      <c r="E5509" s="1336">
        <v>0.87</v>
      </c>
      <c r="F5509" s="644">
        <f t="shared" si="176"/>
        <v>0.88300000000000001</v>
      </c>
      <c r="G5509" s="748">
        <v>1041</v>
      </c>
      <c r="H5509" s="1337">
        <v>0.51</v>
      </c>
      <c r="I5509" s="338"/>
    </row>
    <row r="5510" spans="2:9">
      <c r="B5510" s="651" t="s">
        <v>28</v>
      </c>
      <c r="C5510" s="1356">
        <v>3647</v>
      </c>
      <c r="D5510" s="747" t="str">
        <f t="shared" si="175"/>
        <v>MO3647</v>
      </c>
      <c r="E5510" s="1336">
        <v>0.94599999999999995</v>
      </c>
      <c r="F5510" s="644">
        <f t="shared" si="176"/>
        <v>0.95099999999999996</v>
      </c>
      <c r="G5510" s="748">
        <v>1000</v>
      </c>
      <c r="H5510" s="1337">
        <v>0.57999999999999996</v>
      </c>
      <c r="I5510" s="338"/>
    </row>
    <row r="5511" spans="2:9">
      <c r="B5511" s="651" t="s">
        <v>28</v>
      </c>
      <c r="C5511" s="1356">
        <v>3648</v>
      </c>
      <c r="D5511" s="747" t="str">
        <f t="shared" si="175"/>
        <v>MO3648</v>
      </c>
      <c r="E5511" s="1336">
        <v>0.90600000000000003</v>
      </c>
      <c r="F5511" s="644">
        <f t="shared" si="176"/>
        <v>0.91500000000000004</v>
      </c>
      <c r="G5511" s="748">
        <v>929</v>
      </c>
      <c r="H5511" s="1337">
        <v>0.49</v>
      </c>
      <c r="I5511" s="338"/>
    </row>
    <row r="5512" spans="2:9">
      <c r="B5512" s="651" t="s">
        <v>28</v>
      </c>
      <c r="C5512" s="1356">
        <v>3681</v>
      </c>
      <c r="D5512" s="747" t="str">
        <f t="shared" si="175"/>
        <v>MO3681</v>
      </c>
      <c r="E5512" s="1336">
        <v>0.91900000000000004</v>
      </c>
      <c r="F5512" s="644">
        <f t="shared" si="176"/>
        <v>0.92700000000000005</v>
      </c>
      <c r="G5512" s="748">
        <v>949</v>
      </c>
      <c r="H5512" s="1337">
        <v>0.17</v>
      </c>
      <c r="I5512" s="338"/>
    </row>
    <row r="5513" spans="2:9">
      <c r="B5513" s="651" t="s">
        <v>28</v>
      </c>
      <c r="C5513" s="1356">
        <v>3685</v>
      </c>
      <c r="D5513" s="747" t="str">
        <f t="shared" si="175"/>
        <v>MO3685</v>
      </c>
      <c r="E5513" s="1336">
        <v>0.91300000000000003</v>
      </c>
      <c r="F5513" s="644">
        <f t="shared" si="176"/>
        <v>0.92200000000000004</v>
      </c>
      <c r="G5513" s="748">
        <v>1150</v>
      </c>
      <c r="H5513" s="1337">
        <v>0.39</v>
      </c>
      <c r="I5513" s="338"/>
    </row>
    <row r="5514" spans="2:9">
      <c r="B5514" s="651" t="s">
        <v>28</v>
      </c>
      <c r="C5514" s="1356">
        <v>3719</v>
      </c>
      <c r="D5514" s="747" t="str">
        <f t="shared" si="175"/>
        <v>MO3719</v>
      </c>
      <c r="E5514" s="1336">
        <v>1.282</v>
      </c>
      <c r="F5514" s="644">
        <f t="shared" si="176"/>
        <v>1.254</v>
      </c>
      <c r="G5514" s="748">
        <v>1098</v>
      </c>
      <c r="H5514" s="1337">
        <v>0.52</v>
      </c>
      <c r="I5514" s="338"/>
    </row>
    <row r="5515" spans="2:9">
      <c r="B5515" s="651" t="s">
        <v>28</v>
      </c>
      <c r="C5515" s="1356">
        <v>3724</v>
      </c>
      <c r="D5515" s="747" t="str">
        <f t="shared" ref="D5515:D5578" si="177">B5515&amp;TEXT(C5515,"0000")</f>
        <v>MO3724</v>
      </c>
      <c r="E5515" s="1336">
        <v>1.173</v>
      </c>
      <c r="F5515" s="644">
        <f t="shared" ref="F5515:F5578" si="178">IF(E5515="NA","NA",ROUND((E5515-1)*0.9+1,3))</f>
        <v>1.1559999999999999</v>
      </c>
      <c r="G5515" s="748">
        <v>748</v>
      </c>
      <c r="H5515" s="1337">
        <v>0.48</v>
      </c>
      <c r="I5515" s="338"/>
    </row>
    <row r="5516" spans="2:9">
      <c r="B5516" s="651" t="s">
        <v>28</v>
      </c>
      <c r="C5516" s="1356">
        <v>3726</v>
      </c>
      <c r="D5516" s="747" t="str">
        <f t="shared" si="177"/>
        <v>MO3726</v>
      </c>
      <c r="E5516" s="1336">
        <v>1.2110000000000001</v>
      </c>
      <c r="F5516" s="644">
        <f t="shared" si="178"/>
        <v>1.19</v>
      </c>
      <c r="G5516" s="748">
        <v>890</v>
      </c>
      <c r="H5516" s="1337">
        <v>0.5</v>
      </c>
      <c r="I5516" s="338"/>
    </row>
    <row r="5517" spans="2:9">
      <c r="B5517" s="651" t="s">
        <v>28</v>
      </c>
      <c r="C5517" s="1356">
        <v>3803</v>
      </c>
      <c r="D5517" s="747" t="str">
        <f t="shared" si="177"/>
        <v>MO3803</v>
      </c>
      <c r="E5517" s="1336">
        <v>0.94599999999999995</v>
      </c>
      <c r="F5517" s="644">
        <f t="shared" si="178"/>
        <v>0.95099999999999996</v>
      </c>
      <c r="G5517" s="748">
        <v>689</v>
      </c>
      <c r="H5517" s="1337">
        <v>0.66</v>
      </c>
      <c r="I5517" s="338"/>
    </row>
    <row r="5518" spans="2:9">
      <c r="B5518" s="651" t="s">
        <v>28</v>
      </c>
      <c r="C5518" s="1356">
        <v>3807</v>
      </c>
      <c r="D5518" s="747" t="str">
        <f t="shared" si="177"/>
        <v>MO3807</v>
      </c>
      <c r="E5518" s="1336">
        <v>0.72899999999999998</v>
      </c>
      <c r="F5518" s="644">
        <f t="shared" si="178"/>
        <v>0.75600000000000001</v>
      </c>
      <c r="G5518" s="748" t="s">
        <v>280</v>
      </c>
      <c r="H5518" s="1337">
        <v>0.22</v>
      </c>
      <c r="I5518" s="338"/>
    </row>
    <row r="5519" spans="2:9">
      <c r="B5519" s="651" t="s">
        <v>28</v>
      </c>
      <c r="C5519" s="1356">
        <v>3808</v>
      </c>
      <c r="D5519" s="747" t="str">
        <f t="shared" si="177"/>
        <v>MO3808</v>
      </c>
      <c r="E5519" s="1336">
        <v>0.93400000000000005</v>
      </c>
      <c r="F5519" s="644">
        <f t="shared" si="178"/>
        <v>0.94099999999999995</v>
      </c>
      <c r="G5519" s="748">
        <v>864</v>
      </c>
      <c r="H5519" s="1337">
        <v>0.49</v>
      </c>
      <c r="I5519" s="338"/>
    </row>
    <row r="5520" spans="2:9">
      <c r="B5520" s="651" t="s">
        <v>28</v>
      </c>
      <c r="C5520" s="1356">
        <v>3821</v>
      </c>
      <c r="D5520" s="747" t="str">
        <f t="shared" si="177"/>
        <v>MO3821</v>
      </c>
      <c r="E5520" s="1336">
        <v>0.85199999999999998</v>
      </c>
      <c r="F5520" s="644">
        <f t="shared" si="178"/>
        <v>0.86699999999999999</v>
      </c>
      <c r="G5520" s="748">
        <v>789</v>
      </c>
      <c r="H5520" s="1337">
        <v>0.61</v>
      </c>
      <c r="I5520" s="338"/>
    </row>
    <row r="5521" spans="2:9">
      <c r="B5521" s="651" t="s">
        <v>28</v>
      </c>
      <c r="C5521" s="1356">
        <v>3822</v>
      </c>
      <c r="D5521" s="747" t="str">
        <f t="shared" si="177"/>
        <v>MO3822</v>
      </c>
      <c r="E5521" s="1336">
        <v>0.89900000000000002</v>
      </c>
      <c r="F5521" s="644">
        <f t="shared" si="178"/>
        <v>0.90900000000000003</v>
      </c>
      <c r="G5521" s="748">
        <v>722</v>
      </c>
      <c r="H5521" s="1337">
        <v>0.57999999999999996</v>
      </c>
      <c r="I5521" s="338"/>
    </row>
    <row r="5522" spans="2:9">
      <c r="B5522" s="651" t="s">
        <v>28</v>
      </c>
      <c r="C5522" s="1356">
        <v>3824</v>
      </c>
      <c r="D5522" s="747" t="str">
        <f t="shared" si="177"/>
        <v>MO3824</v>
      </c>
      <c r="E5522" s="1336">
        <v>0.92800000000000005</v>
      </c>
      <c r="F5522" s="644">
        <f t="shared" si="178"/>
        <v>0.93500000000000005</v>
      </c>
      <c r="G5522" s="748">
        <v>722</v>
      </c>
      <c r="H5522" s="1337">
        <v>0.84</v>
      </c>
      <c r="I5522" s="338"/>
    </row>
    <row r="5523" spans="2:9">
      <c r="B5523" s="651" t="s">
        <v>28</v>
      </c>
      <c r="C5523" s="1356">
        <v>3826</v>
      </c>
      <c r="D5523" s="747" t="str">
        <f t="shared" si="177"/>
        <v>MO3826</v>
      </c>
      <c r="E5523" s="1336">
        <v>1.006</v>
      </c>
      <c r="F5523" s="644">
        <f t="shared" si="178"/>
        <v>1.0049999999999999</v>
      </c>
      <c r="G5523" s="748">
        <v>1140</v>
      </c>
      <c r="H5523" s="1337">
        <v>0.46</v>
      </c>
      <c r="I5523" s="338"/>
    </row>
    <row r="5524" spans="2:9">
      <c r="B5524" s="651" t="s">
        <v>28</v>
      </c>
      <c r="C5524" s="1356">
        <v>3827</v>
      </c>
      <c r="D5524" s="747" t="str">
        <f t="shared" si="177"/>
        <v>MO3827</v>
      </c>
      <c r="E5524" s="1336">
        <v>0.88600000000000001</v>
      </c>
      <c r="F5524" s="644">
        <f t="shared" si="178"/>
        <v>0.89700000000000002</v>
      </c>
      <c r="G5524" s="748">
        <v>1000</v>
      </c>
      <c r="H5524" s="1337">
        <v>0.6</v>
      </c>
      <c r="I5524" s="338"/>
    </row>
    <row r="5525" spans="2:9">
      <c r="B5525" s="651" t="s">
        <v>28</v>
      </c>
      <c r="C5525" s="1356">
        <v>3830</v>
      </c>
      <c r="D5525" s="747" t="str">
        <f t="shared" si="177"/>
        <v>MO3830</v>
      </c>
      <c r="E5525" s="1336">
        <v>0.94499999999999995</v>
      </c>
      <c r="F5525" s="644">
        <f t="shared" si="178"/>
        <v>0.95099999999999996</v>
      </c>
      <c r="G5525" s="748">
        <v>1000</v>
      </c>
      <c r="H5525" s="1337">
        <v>0.48</v>
      </c>
      <c r="I5525" s="338"/>
    </row>
    <row r="5526" spans="2:9">
      <c r="B5526" s="651" t="s">
        <v>28</v>
      </c>
      <c r="C5526" s="1356">
        <v>3851</v>
      </c>
      <c r="D5526" s="747" t="str">
        <f t="shared" si="177"/>
        <v>MO3851</v>
      </c>
      <c r="E5526" s="1336">
        <v>0.89100000000000001</v>
      </c>
      <c r="F5526" s="644">
        <f t="shared" si="178"/>
        <v>0.90200000000000002</v>
      </c>
      <c r="G5526" s="748">
        <v>1000</v>
      </c>
      <c r="H5526" s="1337">
        <v>0.68</v>
      </c>
      <c r="I5526" s="338"/>
    </row>
    <row r="5527" spans="2:9">
      <c r="B5527" s="651" t="s">
        <v>28</v>
      </c>
      <c r="C5527" s="1356">
        <v>3865</v>
      </c>
      <c r="D5527" s="747" t="str">
        <f t="shared" si="177"/>
        <v>MO3865</v>
      </c>
      <c r="E5527" s="1336">
        <v>0.84299999999999997</v>
      </c>
      <c r="F5527" s="644">
        <f t="shared" si="178"/>
        <v>0.85899999999999999</v>
      </c>
      <c r="G5527" s="748">
        <v>918</v>
      </c>
      <c r="H5527" s="1337">
        <v>0.78</v>
      </c>
      <c r="I5527" s="338"/>
    </row>
    <row r="5528" spans="2:9">
      <c r="B5528" s="651" t="s">
        <v>28</v>
      </c>
      <c r="C5528" s="1356">
        <v>3881</v>
      </c>
      <c r="D5528" s="747" t="str">
        <f t="shared" si="177"/>
        <v>MO3881</v>
      </c>
      <c r="E5528" s="1336">
        <v>1.0129999999999999</v>
      </c>
      <c r="F5528" s="644">
        <f t="shared" si="178"/>
        <v>1.012</v>
      </c>
      <c r="G5528" s="748">
        <v>1130</v>
      </c>
      <c r="H5528" s="1337">
        <v>0.56000000000000005</v>
      </c>
      <c r="I5528" s="338"/>
    </row>
    <row r="5529" spans="2:9">
      <c r="B5529" s="651" t="s">
        <v>28</v>
      </c>
      <c r="C5529" s="1356">
        <v>4000</v>
      </c>
      <c r="D5529" s="747" t="str">
        <f t="shared" si="177"/>
        <v>MO4000</v>
      </c>
      <c r="E5529" s="1336">
        <v>1.121</v>
      </c>
      <c r="F5529" s="644">
        <f t="shared" si="178"/>
        <v>1.109</v>
      </c>
      <c r="G5529" s="748">
        <v>1166</v>
      </c>
      <c r="H5529" s="1337">
        <v>0.78</v>
      </c>
      <c r="I5529" s="338"/>
    </row>
    <row r="5530" spans="2:9">
      <c r="B5530" s="651" t="s">
        <v>28</v>
      </c>
      <c r="C5530" s="1356">
        <v>4018</v>
      </c>
      <c r="D5530" s="747" t="str">
        <f t="shared" si="177"/>
        <v>MO4018</v>
      </c>
      <c r="E5530" s="1336">
        <v>0.92500000000000004</v>
      </c>
      <c r="F5530" s="644">
        <f t="shared" si="178"/>
        <v>0.93300000000000005</v>
      </c>
      <c r="G5530" s="748">
        <v>976</v>
      </c>
      <c r="H5530" s="1337">
        <v>0.51</v>
      </c>
      <c r="I5530" s="338"/>
    </row>
    <row r="5531" spans="2:9">
      <c r="B5531" s="651" t="s">
        <v>28</v>
      </c>
      <c r="C5531" s="1356">
        <v>4021</v>
      </c>
      <c r="D5531" s="747" t="str">
        <f t="shared" si="177"/>
        <v>MO4021</v>
      </c>
      <c r="E5531" s="1336">
        <v>0.96899999999999997</v>
      </c>
      <c r="F5531" s="644">
        <f t="shared" si="178"/>
        <v>0.97199999999999998</v>
      </c>
      <c r="G5531" s="748">
        <v>976</v>
      </c>
      <c r="H5531" s="1337">
        <v>0.78</v>
      </c>
      <c r="I5531" s="338"/>
    </row>
    <row r="5532" spans="2:9">
      <c r="B5532" s="651" t="s">
        <v>28</v>
      </c>
      <c r="C5532" s="1356">
        <v>4034</v>
      </c>
      <c r="D5532" s="747" t="str">
        <f t="shared" si="177"/>
        <v>MO4034</v>
      </c>
      <c r="E5532" s="1336">
        <v>0.94299999999999995</v>
      </c>
      <c r="F5532" s="644">
        <f t="shared" si="178"/>
        <v>0.94899999999999995</v>
      </c>
      <c r="G5532" s="748">
        <v>897</v>
      </c>
      <c r="H5532" s="1337">
        <v>0.81</v>
      </c>
      <c r="I5532" s="338"/>
    </row>
    <row r="5533" spans="2:9">
      <c r="B5533" s="651" t="s">
        <v>28</v>
      </c>
      <c r="C5533" s="1356">
        <v>4036</v>
      </c>
      <c r="D5533" s="747" t="str">
        <f t="shared" si="177"/>
        <v>MO4036</v>
      </c>
      <c r="E5533" s="1336">
        <v>0.91100000000000003</v>
      </c>
      <c r="F5533" s="644">
        <f t="shared" si="178"/>
        <v>0.92</v>
      </c>
      <c r="G5533" s="748">
        <v>849</v>
      </c>
      <c r="H5533" s="1337">
        <v>0.53</v>
      </c>
      <c r="I5533" s="338"/>
    </row>
    <row r="5534" spans="2:9">
      <c r="B5534" s="651" t="s">
        <v>28</v>
      </c>
      <c r="C5534" s="1356">
        <v>4038</v>
      </c>
      <c r="D5534" s="747" t="str">
        <f t="shared" si="177"/>
        <v>MO4038</v>
      </c>
      <c r="E5534" s="1336">
        <v>0.91500000000000004</v>
      </c>
      <c r="F5534" s="644">
        <f t="shared" si="178"/>
        <v>0.92400000000000004</v>
      </c>
      <c r="G5534" s="748">
        <v>925</v>
      </c>
      <c r="H5534" s="1337">
        <v>0.56000000000000005</v>
      </c>
      <c r="I5534" s="338"/>
    </row>
    <row r="5535" spans="2:9">
      <c r="B5535" s="651" t="s">
        <v>28</v>
      </c>
      <c r="C5535" s="1356">
        <v>4062</v>
      </c>
      <c r="D5535" s="747" t="str">
        <f t="shared" si="177"/>
        <v>MO4062</v>
      </c>
      <c r="E5535" s="1336">
        <v>0.98799999999999999</v>
      </c>
      <c r="F5535" s="644">
        <f t="shared" si="178"/>
        <v>0.98899999999999999</v>
      </c>
      <c r="G5535" s="748">
        <v>1000</v>
      </c>
      <c r="H5535" s="1337">
        <v>0.53</v>
      </c>
      <c r="I5535" s="338"/>
    </row>
    <row r="5536" spans="2:9">
      <c r="B5536" s="651" t="s">
        <v>28</v>
      </c>
      <c r="C5536" s="1356">
        <v>4101</v>
      </c>
      <c r="D5536" s="747" t="str">
        <f t="shared" si="177"/>
        <v>MO4101</v>
      </c>
      <c r="E5536" s="1336">
        <v>0.88</v>
      </c>
      <c r="F5536" s="644">
        <f t="shared" si="178"/>
        <v>0.89200000000000002</v>
      </c>
      <c r="G5536" s="748">
        <v>1000</v>
      </c>
      <c r="H5536" s="1337">
        <v>0.52</v>
      </c>
      <c r="I5536" s="338"/>
    </row>
    <row r="5537" spans="2:9">
      <c r="B5537" s="651" t="s">
        <v>28</v>
      </c>
      <c r="C5537" s="1356">
        <v>4109</v>
      </c>
      <c r="D5537" s="747" t="str">
        <f t="shared" si="177"/>
        <v>MO4109</v>
      </c>
      <c r="E5537" s="1336">
        <v>1.0029999999999999</v>
      </c>
      <c r="F5537" s="644">
        <f t="shared" si="178"/>
        <v>1.0029999999999999</v>
      </c>
      <c r="G5537" s="748">
        <v>1058</v>
      </c>
      <c r="H5537" s="1337">
        <v>0.45</v>
      </c>
      <c r="I5537" s="338"/>
    </row>
    <row r="5538" spans="2:9">
      <c r="B5538" s="651" t="s">
        <v>28</v>
      </c>
      <c r="C5538" s="1356">
        <v>4110</v>
      </c>
      <c r="D5538" s="747" t="str">
        <f t="shared" si="177"/>
        <v>MO4110</v>
      </c>
      <c r="E5538" s="1336">
        <v>0.90600000000000003</v>
      </c>
      <c r="F5538" s="644">
        <f t="shared" si="178"/>
        <v>0.91500000000000004</v>
      </c>
      <c r="G5538" s="748">
        <v>1000</v>
      </c>
      <c r="H5538" s="1337">
        <v>0.55000000000000004</v>
      </c>
      <c r="I5538" s="338"/>
    </row>
    <row r="5539" spans="2:9">
      <c r="B5539" s="651" t="s">
        <v>28</v>
      </c>
      <c r="C5539" s="1356">
        <v>4111</v>
      </c>
      <c r="D5539" s="747" t="str">
        <f t="shared" si="177"/>
        <v>MO4111</v>
      </c>
      <c r="E5539" s="1336">
        <v>0.86799999999999999</v>
      </c>
      <c r="F5539" s="644">
        <f t="shared" si="178"/>
        <v>0.88100000000000001</v>
      </c>
      <c r="G5539" s="748">
        <v>1000</v>
      </c>
      <c r="H5539" s="1337">
        <v>0.76</v>
      </c>
      <c r="I5539" s="338"/>
    </row>
    <row r="5540" spans="2:9">
      <c r="B5540" s="651" t="s">
        <v>28</v>
      </c>
      <c r="C5540" s="1356">
        <v>4114</v>
      </c>
      <c r="D5540" s="747" t="str">
        <f t="shared" si="177"/>
        <v>MO4114</v>
      </c>
      <c r="E5540" s="1336">
        <v>0.92700000000000005</v>
      </c>
      <c r="F5540" s="644">
        <f t="shared" si="178"/>
        <v>0.93400000000000005</v>
      </c>
      <c r="G5540" s="748">
        <v>1000</v>
      </c>
      <c r="H5540" s="1337">
        <v>0.55000000000000004</v>
      </c>
      <c r="I5540" s="338"/>
    </row>
    <row r="5541" spans="2:9">
      <c r="B5541" s="651" t="s">
        <v>28</v>
      </c>
      <c r="C5541" s="1356">
        <v>4130</v>
      </c>
      <c r="D5541" s="747" t="str">
        <f t="shared" si="177"/>
        <v>MO4130</v>
      </c>
      <c r="E5541" s="1336">
        <v>1.0129999999999999</v>
      </c>
      <c r="F5541" s="644">
        <f t="shared" si="178"/>
        <v>1.012</v>
      </c>
      <c r="G5541" s="748">
        <v>874</v>
      </c>
      <c r="H5541" s="1337">
        <v>0.53</v>
      </c>
      <c r="I5541" s="338"/>
    </row>
    <row r="5542" spans="2:9">
      <c r="B5542" s="651" t="s">
        <v>28</v>
      </c>
      <c r="C5542" s="1356">
        <v>4131</v>
      </c>
      <c r="D5542" s="747" t="str">
        <f t="shared" si="177"/>
        <v>MO4131</v>
      </c>
      <c r="E5542" s="1336">
        <v>0.93300000000000005</v>
      </c>
      <c r="F5542" s="644">
        <f t="shared" si="178"/>
        <v>0.94</v>
      </c>
      <c r="G5542" s="748">
        <v>1000</v>
      </c>
      <c r="H5542" s="1337">
        <v>0.54</v>
      </c>
      <c r="I5542" s="338"/>
    </row>
    <row r="5543" spans="2:9">
      <c r="B5543" s="651" t="s">
        <v>28</v>
      </c>
      <c r="C5543" s="1356">
        <v>4133</v>
      </c>
      <c r="D5543" s="747" t="str">
        <f t="shared" si="177"/>
        <v>MO4133</v>
      </c>
      <c r="E5543" s="1336">
        <v>0.91400000000000003</v>
      </c>
      <c r="F5543" s="644">
        <f t="shared" si="178"/>
        <v>0.92300000000000004</v>
      </c>
      <c r="G5543" s="748">
        <v>854</v>
      </c>
      <c r="H5543" s="1337">
        <v>0.53</v>
      </c>
      <c r="I5543" s="338"/>
    </row>
    <row r="5544" spans="2:9">
      <c r="B5544" s="651" t="s">
        <v>28</v>
      </c>
      <c r="C5544" s="1356">
        <v>4149</v>
      </c>
      <c r="D5544" s="747" t="str">
        <f t="shared" si="177"/>
        <v>MO4149</v>
      </c>
      <c r="E5544" s="1336">
        <v>0.88400000000000001</v>
      </c>
      <c r="F5544" s="644">
        <f t="shared" si="178"/>
        <v>0.89600000000000002</v>
      </c>
      <c r="G5544" s="748">
        <v>1076</v>
      </c>
      <c r="H5544" s="1337">
        <v>0.48</v>
      </c>
      <c r="I5544" s="338"/>
    </row>
    <row r="5545" spans="2:9">
      <c r="B5545" s="651" t="s">
        <v>28</v>
      </c>
      <c r="C5545" s="1356">
        <v>4206</v>
      </c>
      <c r="D5545" s="747" t="str">
        <f t="shared" si="177"/>
        <v>MO4206</v>
      </c>
      <c r="E5545" s="1336">
        <v>0.93300000000000005</v>
      </c>
      <c r="F5545" s="644">
        <f t="shared" si="178"/>
        <v>0.94</v>
      </c>
      <c r="G5545" s="748">
        <v>1000</v>
      </c>
      <c r="H5545" s="1337">
        <v>0.54</v>
      </c>
      <c r="I5545" s="338"/>
    </row>
    <row r="5546" spans="2:9">
      <c r="B5546" s="651" t="s">
        <v>28</v>
      </c>
      <c r="C5546" s="1356">
        <v>4207</v>
      </c>
      <c r="D5546" s="747" t="str">
        <f t="shared" si="177"/>
        <v>MO4207</v>
      </c>
      <c r="E5546" s="1336">
        <v>1.087</v>
      </c>
      <c r="F5546" s="644">
        <f t="shared" si="178"/>
        <v>1.0780000000000001</v>
      </c>
      <c r="G5546" s="748" t="s">
        <v>280</v>
      </c>
      <c r="H5546" s="1337">
        <v>0.23</v>
      </c>
      <c r="I5546" s="338"/>
    </row>
    <row r="5547" spans="2:9">
      <c r="B5547" s="651" t="s">
        <v>28</v>
      </c>
      <c r="C5547" s="1356">
        <v>4239</v>
      </c>
      <c r="D5547" s="747" t="str">
        <f t="shared" si="177"/>
        <v>MO4239</v>
      </c>
      <c r="E5547" s="1336">
        <v>0.94199999999999995</v>
      </c>
      <c r="F5547" s="644">
        <f t="shared" si="178"/>
        <v>0.94799999999999995</v>
      </c>
      <c r="G5547" s="748">
        <v>1000</v>
      </c>
      <c r="H5547" s="1337">
        <v>0.52</v>
      </c>
      <c r="I5547" s="338"/>
    </row>
    <row r="5548" spans="2:9">
      <c r="B5548" s="651" t="s">
        <v>28</v>
      </c>
      <c r="C5548" s="1356">
        <v>4240</v>
      </c>
      <c r="D5548" s="747" t="str">
        <f t="shared" si="177"/>
        <v>MO4240</v>
      </c>
      <c r="E5548" s="1336">
        <v>0.94899999999999995</v>
      </c>
      <c r="F5548" s="644">
        <f t="shared" si="178"/>
        <v>0.95399999999999996</v>
      </c>
      <c r="G5548" s="748">
        <v>1000</v>
      </c>
      <c r="H5548" s="1337">
        <v>0.54</v>
      </c>
      <c r="I5548" s="338"/>
    </row>
    <row r="5549" spans="2:9">
      <c r="B5549" s="651" t="s">
        <v>28</v>
      </c>
      <c r="C5549" s="1356">
        <v>4243</v>
      </c>
      <c r="D5549" s="747" t="str">
        <f t="shared" si="177"/>
        <v>MO4243</v>
      </c>
      <c r="E5549" s="1336">
        <v>0.93500000000000005</v>
      </c>
      <c r="F5549" s="644">
        <f t="shared" si="178"/>
        <v>0.94199999999999995</v>
      </c>
      <c r="G5549" s="748">
        <v>1070</v>
      </c>
      <c r="H5549" s="1337">
        <v>0.53</v>
      </c>
      <c r="I5549" s="338"/>
    </row>
    <row r="5550" spans="2:9">
      <c r="B5550" s="651" t="s">
        <v>28</v>
      </c>
      <c r="C5550" s="1356">
        <v>4244</v>
      </c>
      <c r="D5550" s="747" t="str">
        <f t="shared" si="177"/>
        <v>MO4244</v>
      </c>
      <c r="E5550" s="1336">
        <v>0.95399999999999996</v>
      </c>
      <c r="F5550" s="644">
        <f t="shared" si="178"/>
        <v>0.95899999999999996</v>
      </c>
      <c r="G5550" s="748">
        <v>1151</v>
      </c>
      <c r="H5550" s="1337">
        <v>0.54</v>
      </c>
      <c r="I5550" s="338"/>
    </row>
    <row r="5551" spans="2:9">
      <c r="B5551" s="651" t="s">
        <v>28</v>
      </c>
      <c r="C5551" s="1356">
        <v>4250</v>
      </c>
      <c r="D5551" s="747" t="str">
        <f t="shared" si="177"/>
        <v>MO4250</v>
      </c>
      <c r="E5551" s="1336">
        <v>1.0169999999999999</v>
      </c>
      <c r="F5551" s="644">
        <f t="shared" si="178"/>
        <v>1.0149999999999999</v>
      </c>
      <c r="G5551" s="748">
        <v>825</v>
      </c>
      <c r="H5551" s="1337">
        <v>0.6</v>
      </c>
      <c r="I5551" s="338"/>
    </row>
    <row r="5552" spans="2:9">
      <c r="B5552" s="651" t="s">
        <v>28</v>
      </c>
      <c r="C5552" s="1356">
        <v>4251</v>
      </c>
      <c r="D5552" s="747" t="str">
        <f t="shared" si="177"/>
        <v>MO4251</v>
      </c>
      <c r="E5552" s="1336">
        <v>0.84099999999999997</v>
      </c>
      <c r="F5552" s="644">
        <f t="shared" si="178"/>
        <v>0.85699999999999998</v>
      </c>
      <c r="G5552" s="748">
        <v>1000</v>
      </c>
      <c r="H5552" s="1337">
        <v>0.63</v>
      </c>
      <c r="I5552" s="338"/>
    </row>
    <row r="5553" spans="2:9">
      <c r="B5553" s="651" t="s">
        <v>28</v>
      </c>
      <c r="C5553" s="1356">
        <v>4263</v>
      </c>
      <c r="D5553" s="747" t="str">
        <f t="shared" si="177"/>
        <v>MO4263</v>
      </c>
      <c r="E5553" s="1336">
        <v>0.99099999999999999</v>
      </c>
      <c r="F5553" s="644">
        <f t="shared" si="178"/>
        <v>0.99199999999999999</v>
      </c>
      <c r="G5553" s="748">
        <v>918</v>
      </c>
      <c r="H5553" s="1337">
        <v>0.59</v>
      </c>
      <c r="I5553" s="338"/>
    </row>
    <row r="5554" spans="2:9">
      <c r="B5554" s="651" t="s">
        <v>28</v>
      </c>
      <c r="C5554" s="1356">
        <v>4273</v>
      </c>
      <c r="D5554" s="747" t="str">
        <f t="shared" si="177"/>
        <v>MO4273</v>
      </c>
      <c r="E5554" s="1336">
        <v>1.0049999999999999</v>
      </c>
      <c r="F5554" s="644">
        <f t="shared" si="178"/>
        <v>1.0049999999999999</v>
      </c>
      <c r="G5554" s="748">
        <v>973</v>
      </c>
      <c r="H5554" s="1337">
        <v>0.52</v>
      </c>
      <c r="I5554" s="338"/>
    </row>
    <row r="5555" spans="2:9">
      <c r="B5555" s="651" t="s">
        <v>28</v>
      </c>
      <c r="C5555" s="1356">
        <v>4279</v>
      </c>
      <c r="D5555" s="747" t="str">
        <f t="shared" si="177"/>
        <v>MO4279</v>
      </c>
      <c r="E5555" s="1336">
        <v>0.876</v>
      </c>
      <c r="F5555" s="644">
        <f t="shared" si="178"/>
        <v>0.88800000000000001</v>
      </c>
      <c r="G5555" s="748">
        <v>1056</v>
      </c>
      <c r="H5555" s="1337">
        <v>0.55000000000000004</v>
      </c>
      <c r="I5555" s="338"/>
    </row>
    <row r="5556" spans="2:9">
      <c r="B5556" s="651" t="s">
        <v>28</v>
      </c>
      <c r="C5556" s="1356">
        <v>4283</v>
      </c>
      <c r="D5556" s="747" t="str">
        <f t="shared" si="177"/>
        <v>MO4283</v>
      </c>
      <c r="E5556" s="1336">
        <v>0.79600000000000004</v>
      </c>
      <c r="F5556" s="644">
        <f t="shared" si="178"/>
        <v>0.81599999999999995</v>
      </c>
      <c r="G5556" s="748" t="s">
        <v>280</v>
      </c>
      <c r="H5556" s="1337">
        <v>0.13</v>
      </c>
      <c r="I5556" s="338"/>
    </row>
    <row r="5557" spans="2:9">
      <c r="B5557" s="651" t="s">
        <v>28</v>
      </c>
      <c r="C5557" s="1356">
        <v>4299</v>
      </c>
      <c r="D5557" s="747" t="str">
        <f t="shared" si="177"/>
        <v>MO4299</v>
      </c>
      <c r="E5557" s="1336">
        <v>0.95799999999999996</v>
      </c>
      <c r="F5557" s="644">
        <f t="shared" si="178"/>
        <v>0.96199999999999997</v>
      </c>
      <c r="G5557" s="748">
        <v>884</v>
      </c>
      <c r="H5557" s="1337">
        <v>0.45</v>
      </c>
      <c r="I5557" s="338"/>
    </row>
    <row r="5558" spans="2:9">
      <c r="B5558" s="651" t="s">
        <v>28</v>
      </c>
      <c r="C5558" s="1356">
        <v>4304</v>
      </c>
      <c r="D5558" s="747" t="str">
        <f t="shared" si="177"/>
        <v>MO4304</v>
      </c>
      <c r="E5558" s="1336">
        <v>0.98699999999999999</v>
      </c>
      <c r="F5558" s="644">
        <f t="shared" si="178"/>
        <v>0.98799999999999999</v>
      </c>
      <c r="G5558" s="748">
        <v>702</v>
      </c>
      <c r="H5558" s="1337">
        <v>0.67</v>
      </c>
      <c r="I5558" s="338"/>
    </row>
    <row r="5559" spans="2:9">
      <c r="B5559" s="651" t="s">
        <v>28</v>
      </c>
      <c r="C5559" s="1356">
        <v>4307</v>
      </c>
      <c r="D5559" s="747" t="str">
        <f t="shared" si="177"/>
        <v>MO4307</v>
      </c>
      <c r="E5559" s="1336">
        <v>0.85199999999999998</v>
      </c>
      <c r="F5559" s="644">
        <f t="shared" si="178"/>
        <v>0.86699999999999999</v>
      </c>
      <c r="G5559" s="748">
        <v>1000</v>
      </c>
      <c r="H5559" s="1337">
        <v>0.51</v>
      </c>
      <c r="I5559" s="338"/>
    </row>
    <row r="5560" spans="2:9">
      <c r="B5560" s="651" t="s">
        <v>28</v>
      </c>
      <c r="C5560" s="1356">
        <v>4351</v>
      </c>
      <c r="D5560" s="747" t="str">
        <f t="shared" si="177"/>
        <v>MO4351</v>
      </c>
      <c r="E5560" s="1336">
        <v>0.89500000000000002</v>
      </c>
      <c r="F5560" s="644">
        <f t="shared" si="178"/>
        <v>0.90600000000000003</v>
      </c>
      <c r="G5560" s="748">
        <v>901</v>
      </c>
      <c r="H5560" s="1337">
        <v>0.51</v>
      </c>
      <c r="I5560" s="338"/>
    </row>
    <row r="5561" spans="2:9">
      <c r="B5561" s="651" t="s">
        <v>28</v>
      </c>
      <c r="C5561" s="1356">
        <v>4352</v>
      </c>
      <c r="D5561" s="747" t="str">
        <f t="shared" si="177"/>
        <v>MO4352</v>
      </c>
      <c r="E5561" s="1336">
        <v>0.96</v>
      </c>
      <c r="F5561" s="644">
        <f t="shared" si="178"/>
        <v>0.96399999999999997</v>
      </c>
      <c r="G5561" s="748">
        <v>875</v>
      </c>
      <c r="H5561" s="1337">
        <v>0.49</v>
      </c>
      <c r="I5561" s="338"/>
    </row>
    <row r="5562" spans="2:9">
      <c r="B5562" s="651" t="s">
        <v>28</v>
      </c>
      <c r="C5562" s="1356">
        <v>4361</v>
      </c>
      <c r="D5562" s="747" t="str">
        <f t="shared" si="177"/>
        <v>MO4361</v>
      </c>
      <c r="E5562" s="1336">
        <v>0.93500000000000005</v>
      </c>
      <c r="F5562" s="644">
        <f t="shared" si="178"/>
        <v>0.94199999999999995</v>
      </c>
      <c r="G5562" s="748">
        <v>620</v>
      </c>
      <c r="H5562" s="1337">
        <v>0.09</v>
      </c>
      <c r="I5562" s="338"/>
    </row>
    <row r="5563" spans="2:9">
      <c r="B5563" s="651" t="s">
        <v>28</v>
      </c>
      <c r="C5563" s="1356">
        <v>4410</v>
      </c>
      <c r="D5563" s="747" t="str">
        <f t="shared" si="177"/>
        <v>MO4410</v>
      </c>
      <c r="E5563" s="1336">
        <v>1</v>
      </c>
      <c r="F5563" s="644">
        <f t="shared" si="178"/>
        <v>1</v>
      </c>
      <c r="G5563" s="748">
        <v>989</v>
      </c>
      <c r="H5563" s="1337">
        <v>0.64</v>
      </c>
      <c r="I5563" s="338"/>
    </row>
    <row r="5564" spans="2:9">
      <c r="B5564" s="651" t="s">
        <v>28</v>
      </c>
      <c r="C5564" s="1356">
        <v>4420</v>
      </c>
      <c r="D5564" s="747" t="str">
        <f t="shared" si="177"/>
        <v>MO4420</v>
      </c>
      <c r="E5564" s="1336">
        <v>1.482</v>
      </c>
      <c r="F5564" s="644">
        <f t="shared" si="178"/>
        <v>1.4339999999999999</v>
      </c>
      <c r="G5564" s="748" t="s">
        <v>280</v>
      </c>
      <c r="H5564" s="1337">
        <v>0.6</v>
      </c>
      <c r="I5564" s="338"/>
    </row>
    <row r="5565" spans="2:9">
      <c r="B5565" s="651" t="s">
        <v>28</v>
      </c>
      <c r="C5565" s="1356">
        <v>4431</v>
      </c>
      <c r="D5565" s="747" t="str">
        <f t="shared" si="177"/>
        <v>MO4431</v>
      </c>
      <c r="E5565" s="1336">
        <v>0.88400000000000001</v>
      </c>
      <c r="F5565" s="644">
        <f t="shared" si="178"/>
        <v>0.89600000000000002</v>
      </c>
      <c r="G5565" s="748">
        <v>1242</v>
      </c>
      <c r="H5565" s="1337">
        <v>0.55000000000000004</v>
      </c>
      <c r="I5565" s="338"/>
    </row>
    <row r="5566" spans="2:9">
      <c r="B5566" s="651" t="s">
        <v>28</v>
      </c>
      <c r="C5566" s="1356">
        <v>4432</v>
      </c>
      <c r="D5566" s="747" t="str">
        <f t="shared" si="177"/>
        <v>MO4432</v>
      </c>
      <c r="E5566" s="1336">
        <v>0.55900000000000005</v>
      </c>
      <c r="F5566" s="644">
        <f t="shared" si="178"/>
        <v>0.60299999999999998</v>
      </c>
      <c r="G5566" s="748" t="s">
        <v>280</v>
      </c>
      <c r="H5566" s="1337">
        <v>0.32</v>
      </c>
      <c r="I5566" s="338"/>
    </row>
    <row r="5567" spans="2:9">
      <c r="B5567" s="651" t="s">
        <v>28</v>
      </c>
      <c r="C5567" s="1356">
        <v>4452</v>
      </c>
      <c r="D5567" s="747" t="str">
        <f t="shared" si="177"/>
        <v>MO4452</v>
      </c>
      <c r="E5567" s="1336">
        <v>0.93700000000000006</v>
      </c>
      <c r="F5567" s="644">
        <f t="shared" si="178"/>
        <v>0.94299999999999995</v>
      </c>
      <c r="G5567" s="748">
        <v>886</v>
      </c>
      <c r="H5567" s="1337">
        <v>0.55000000000000004</v>
      </c>
      <c r="I5567" s="338"/>
    </row>
    <row r="5568" spans="2:9">
      <c r="B5568" s="651" t="s">
        <v>28</v>
      </c>
      <c r="C5568" s="1356">
        <v>4459</v>
      </c>
      <c r="D5568" s="747" t="str">
        <f t="shared" si="177"/>
        <v>MO4459</v>
      </c>
      <c r="E5568" s="1336">
        <v>0.93500000000000005</v>
      </c>
      <c r="F5568" s="644">
        <f t="shared" si="178"/>
        <v>0.94199999999999995</v>
      </c>
      <c r="G5568" s="748">
        <v>1078</v>
      </c>
      <c r="H5568" s="1337">
        <v>0.52</v>
      </c>
      <c r="I5568" s="338"/>
    </row>
    <row r="5569" spans="2:9">
      <c r="B5569" s="651" t="s">
        <v>28</v>
      </c>
      <c r="C5569" s="1356">
        <v>4470</v>
      </c>
      <c r="D5569" s="747" t="str">
        <f t="shared" si="177"/>
        <v>MO4470</v>
      </c>
      <c r="E5569" s="1336">
        <v>0.874</v>
      </c>
      <c r="F5569" s="644">
        <f t="shared" si="178"/>
        <v>0.88700000000000001</v>
      </c>
      <c r="G5569" s="748">
        <v>1000</v>
      </c>
      <c r="H5569" s="1337">
        <v>0.63</v>
      </c>
      <c r="I5569" s="338"/>
    </row>
    <row r="5570" spans="2:9">
      <c r="B5570" s="651" t="s">
        <v>28</v>
      </c>
      <c r="C5570" s="1356">
        <v>4484</v>
      </c>
      <c r="D5570" s="747" t="str">
        <f t="shared" si="177"/>
        <v>MO4484</v>
      </c>
      <c r="E5570" s="1336">
        <v>0.81599999999999995</v>
      </c>
      <c r="F5570" s="644">
        <f t="shared" si="178"/>
        <v>0.83399999999999996</v>
      </c>
      <c r="G5570" s="748">
        <v>868</v>
      </c>
      <c r="H5570" s="1337">
        <v>0.64</v>
      </c>
      <c r="I5570" s="338"/>
    </row>
    <row r="5571" spans="2:9">
      <c r="B5571" s="651" t="s">
        <v>28</v>
      </c>
      <c r="C5571" s="1356">
        <v>4493</v>
      </c>
      <c r="D5571" s="747" t="str">
        <f t="shared" si="177"/>
        <v>MO4493</v>
      </c>
      <c r="E5571" s="1336">
        <v>1.4139999999999999</v>
      </c>
      <c r="F5571" s="644">
        <f t="shared" si="178"/>
        <v>1.373</v>
      </c>
      <c r="G5571" s="748">
        <v>1318</v>
      </c>
      <c r="H5571" s="1337">
        <v>0.53</v>
      </c>
      <c r="I5571" s="338"/>
    </row>
    <row r="5572" spans="2:9">
      <c r="B5572" s="651" t="s">
        <v>28</v>
      </c>
      <c r="C5572" s="1356">
        <v>4511</v>
      </c>
      <c r="D5572" s="747" t="str">
        <f t="shared" si="177"/>
        <v>MO4511</v>
      </c>
      <c r="E5572" s="1336">
        <v>0.84299999999999997</v>
      </c>
      <c r="F5572" s="644">
        <f t="shared" si="178"/>
        <v>0.85899999999999999</v>
      </c>
      <c r="G5572" s="748">
        <v>1517</v>
      </c>
      <c r="H5572" s="1337">
        <v>0.18</v>
      </c>
      <c r="I5572" s="338"/>
    </row>
    <row r="5573" spans="2:9">
      <c r="B5573" s="651" t="s">
        <v>28</v>
      </c>
      <c r="C5573" s="1356">
        <v>4557</v>
      </c>
      <c r="D5573" s="747" t="str">
        <f t="shared" si="177"/>
        <v>MO4557</v>
      </c>
      <c r="E5573" s="1336">
        <v>0.96099999999999997</v>
      </c>
      <c r="F5573" s="644">
        <f t="shared" si="178"/>
        <v>0.96499999999999997</v>
      </c>
      <c r="G5573" s="748">
        <v>1166</v>
      </c>
      <c r="H5573" s="1337">
        <v>0.56999999999999995</v>
      </c>
      <c r="I5573" s="338"/>
    </row>
    <row r="5574" spans="2:9">
      <c r="B5574" s="651" t="s">
        <v>28</v>
      </c>
      <c r="C5574" s="1356">
        <v>4558</v>
      </c>
      <c r="D5574" s="747" t="str">
        <f t="shared" si="177"/>
        <v>MO4558</v>
      </c>
      <c r="E5574" s="1336">
        <v>0.874</v>
      </c>
      <c r="F5574" s="644">
        <f t="shared" si="178"/>
        <v>0.88700000000000001</v>
      </c>
      <c r="G5574" s="748">
        <v>1291</v>
      </c>
      <c r="H5574" s="1337">
        <v>0.52</v>
      </c>
      <c r="I5574" s="338"/>
    </row>
    <row r="5575" spans="2:9">
      <c r="B5575" s="651" t="s">
        <v>28</v>
      </c>
      <c r="C5575" s="1356">
        <v>4568</v>
      </c>
      <c r="D5575" s="747" t="str">
        <f t="shared" si="177"/>
        <v>MO4568</v>
      </c>
      <c r="E5575" s="1336">
        <v>1.113</v>
      </c>
      <c r="F5575" s="644">
        <f t="shared" si="178"/>
        <v>1.1020000000000001</v>
      </c>
      <c r="G5575" s="748">
        <v>1118</v>
      </c>
      <c r="H5575" s="1337">
        <v>0.63</v>
      </c>
      <c r="I5575" s="338"/>
    </row>
    <row r="5576" spans="2:9">
      <c r="B5576" s="651" t="s">
        <v>28</v>
      </c>
      <c r="C5576" s="1356">
        <v>4581</v>
      </c>
      <c r="D5576" s="747" t="str">
        <f t="shared" si="177"/>
        <v>MO4581</v>
      </c>
      <c r="E5576" s="1336">
        <v>1.482</v>
      </c>
      <c r="F5576" s="644">
        <f t="shared" si="178"/>
        <v>1.4339999999999999</v>
      </c>
      <c r="G5576" s="748" t="s">
        <v>280</v>
      </c>
      <c r="H5576" s="1337">
        <v>0.6</v>
      </c>
      <c r="I5576" s="338"/>
    </row>
    <row r="5577" spans="2:9">
      <c r="B5577" s="651" t="s">
        <v>28</v>
      </c>
      <c r="C5577" s="1356">
        <v>4583</v>
      </c>
      <c r="D5577" s="747" t="str">
        <f t="shared" si="177"/>
        <v>MO4583</v>
      </c>
      <c r="E5577" s="1336">
        <v>0.95199999999999996</v>
      </c>
      <c r="F5577" s="644">
        <f t="shared" si="178"/>
        <v>0.95699999999999996</v>
      </c>
      <c r="G5577" s="748">
        <v>1186</v>
      </c>
      <c r="H5577" s="1337">
        <v>0.57999999999999996</v>
      </c>
      <c r="I5577" s="338"/>
    </row>
    <row r="5578" spans="2:9">
      <c r="B5578" s="651" t="s">
        <v>28</v>
      </c>
      <c r="C5578" s="1356">
        <v>4611</v>
      </c>
      <c r="D5578" s="747" t="str">
        <f t="shared" si="177"/>
        <v>MO4611</v>
      </c>
      <c r="E5578" s="1336">
        <v>0.95499999999999996</v>
      </c>
      <c r="F5578" s="644">
        <f t="shared" si="178"/>
        <v>0.96</v>
      </c>
      <c r="G5578" s="748">
        <v>1393</v>
      </c>
      <c r="H5578" s="1337">
        <v>0.42</v>
      </c>
      <c r="I5578" s="338"/>
    </row>
    <row r="5579" spans="2:9">
      <c r="B5579" s="651" t="s">
        <v>28</v>
      </c>
      <c r="C5579" s="1356">
        <v>4635</v>
      </c>
      <c r="D5579" s="747" t="str">
        <f t="shared" ref="D5579:D5642" si="179">B5579&amp;TEXT(C5579,"0000")</f>
        <v>MO4635</v>
      </c>
      <c r="E5579" s="1336">
        <v>1.0409999999999999</v>
      </c>
      <c r="F5579" s="644">
        <f t="shared" ref="F5579:F5642" si="180">IF(E5579="NA","NA",ROUND((E5579-1)*0.9+1,3))</f>
        <v>1.0369999999999999</v>
      </c>
      <c r="G5579" s="748">
        <v>808</v>
      </c>
      <c r="H5579" s="1337">
        <v>0.59</v>
      </c>
      <c r="I5579" s="338"/>
    </row>
    <row r="5580" spans="2:9">
      <c r="B5580" s="651" t="s">
        <v>28</v>
      </c>
      <c r="C5580" s="1356">
        <v>4653</v>
      </c>
      <c r="D5580" s="747" t="str">
        <f t="shared" si="179"/>
        <v>MO4653</v>
      </c>
      <c r="E5580" s="1336">
        <v>0.91100000000000003</v>
      </c>
      <c r="F5580" s="644">
        <f t="shared" si="180"/>
        <v>0.92</v>
      </c>
      <c r="G5580" s="748">
        <v>1257</v>
      </c>
      <c r="H5580" s="1337">
        <v>0.54</v>
      </c>
      <c r="I5580" s="338"/>
    </row>
    <row r="5581" spans="2:9">
      <c r="B5581" s="651" t="s">
        <v>28</v>
      </c>
      <c r="C5581" s="1356">
        <v>4665</v>
      </c>
      <c r="D5581" s="747" t="str">
        <f t="shared" si="179"/>
        <v>MO4665</v>
      </c>
      <c r="E5581" s="1336">
        <v>1.087</v>
      </c>
      <c r="F5581" s="644">
        <f t="shared" si="180"/>
        <v>1.0780000000000001</v>
      </c>
      <c r="G5581" s="748" t="s">
        <v>280</v>
      </c>
      <c r="H5581" s="1337">
        <v>0.23</v>
      </c>
      <c r="I5581" s="338"/>
    </row>
    <row r="5582" spans="2:9">
      <c r="B5582" s="651" t="s">
        <v>28</v>
      </c>
      <c r="C5582" s="1356">
        <v>4683</v>
      </c>
      <c r="D5582" s="747" t="str">
        <f t="shared" si="179"/>
        <v>MO4683</v>
      </c>
      <c r="E5582" s="1336">
        <v>0.93</v>
      </c>
      <c r="F5582" s="644">
        <f t="shared" si="180"/>
        <v>0.93700000000000006</v>
      </c>
      <c r="G5582" s="748">
        <v>1000</v>
      </c>
      <c r="H5582" s="1337">
        <v>0.69</v>
      </c>
      <c r="I5582" s="338"/>
    </row>
    <row r="5583" spans="2:9">
      <c r="B5583" s="651" t="s">
        <v>28</v>
      </c>
      <c r="C5583" s="1356">
        <v>4686</v>
      </c>
      <c r="D5583" s="747" t="str">
        <f t="shared" si="179"/>
        <v>MO4686</v>
      </c>
      <c r="E5583" s="1336">
        <v>0.95699999999999996</v>
      </c>
      <c r="F5583" s="644">
        <f t="shared" si="180"/>
        <v>0.96099999999999997</v>
      </c>
      <c r="G5583" s="748">
        <v>1035</v>
      </c>
      <c r="H5583" s="1337">
        <v>0.66</v>
      </c>
      <c r="I5583" s="338"/>
    </row>
    <row r="5584" spans="2:9">
      <c r="B5584" s="651" t="s">
        <v>28</v>
      </c>
      <c r="C5584" s="1356">
        <v>4692</v>
      </c>
      <c r="D5584" s="747" t="str">
        <f t="shared" si="179"/>
        <v>MO4692</v>
      </c>
      <c r="E5584" s="1336">
        <v>0.94399999999999995</v>
      </c>
      <c r="F5584" s="644">
        <f t="shared" si="180"/>
        <v>0.95</v>
      </c>
      <c r="G5584" s="748">
        <v>742</v>
      </c>
      <c r="H5584" s="1337">
        <v>0.43</v>
      </c>
      <c r="I5584" s="338"/>
    </row>
    <row r="5585" spans="2:9">
      <c r="B5585" s="651" t="s">
        <v>28</v>
      </c>
      <c r="C5585" s="1356">
        <v>4693</v>
      </c>
      <c r="D5585" s="747" t="str">
        <f t="shared" si="179"/>
        <v>MO4693</v>
      </c>
      <c r="E5585" s="1336">
        <v>1.054</v>
      </c>
      <c r="F5585" s="644">
        <f t="shared" si="180"/>
        <v>1.0489999999999999</v>
      </c>
      <c r="G5585" s="748">
        <v>1027</v>
      </c>
      <c r="H5585" s="1337">
        <v>0.48</v>
      </c>
      <c r="I5585" s="338"/>
    </row>
    <row r="5586" spans="2:9">
      <c r="B5586" s="651" t="s">
        <v>28</v>
      </c>
      <c r="C5586" s="1356">
        <v>4703</v>
      </c>
      <c r="D5586" s="747" t="str">
        <f t="shared" si="179"/>
        <v>MO4703</v>
      </c>
      <c r="E5586" s="1336">
        <v>0.85199999999999998</v>
      </c>
      <c r="F5586" s="644">
        <f t="shared" si="180"/>
        <v>0.86699999999999999</v>
      </c>
      <c r="G5586" s="748">
        <v>1000</v>
      </c>
      <c r="H5586" s="1337">
        <v>0.56000000000000005</v>
      </c>
      <c r="I5586" s="338"/>
    </row>
    <row r="5587" spans="2:9">
      <c r="B5587" s="651" t="s">
        <v>28</v>
      </c>
      <c r="C5587" s="1356">
        <v>4717</v>
      </c>
      <c r="D5587" s="747" t="str">
        <f t="shared" si="179"/>
        <v>MO4717</v>
      </c>
      <c r="E5587" s="1336">
        <v>0.55900000000000005</v>
      </c>
      <c r="F5587" s="644">
        <f t="shared" si="180"/>
        <v>0.60299999999999998</v>
      </c>
      <c r="G5587" s="748" t="s">
        <v>280</v>
      </c>
      <c r="H5587" s="1337">
        <v>0.32</v>
      </c>
      <c r="I5587" s="338"/>
    </row>
    <row r="5588" spans="2:9">
      <c r="B5588" s="651" t="s">
        <v>28</v>
      </c>
      <c r="C5588" s="1356">
        <v>4720</v>
      </c>
      <c r="D5588" s="747" t="str">
        <f t="shared" si="179"/>
        <v>MO4720</v>
      </c>
      <c r="E5588" s="1336">
        <v>0.90300000000000002</v>
      </c>
      <c r="F5588" s="644">
        <f t="shared" si="180"/>
        <v>0.91300000000000003</v>
      </c>
      <c r="G5588" s="748">
        <v>1133</v>
      </c>
      <c r="H5588" s="1337">
        <v>0.56999999999999995</v>
      </c>
      <c r="I5588" s="338"/>
    </row>
    <row r="5589" spans="2:9">
      <c r="B5589" s="651" t="s">
        <v>28</v>
      </c>
      <c r="C5589" s="1356">
        <v>4740</v>
      </c>
      <c r="D5589" s="747" t="str">
        <f t="shared" si="179"/>
        <v>MO4740</v>
      </c>
      <c r="E5589" s="1336">
        <v>0.89100000000000001</v>
      </c>
      <c r="F5589" s="644">
        <f t="shared" si="180"/>
        <v>0.90200000000000002</v>
      </c>
      <c r="G5589" s="748">
        <v>1011</v>
      </c>
      <c r="H5589" s="1337">
        <v>0.62</v>
      </c>
      <c r="I5589" s="338"/>
    </row>
    <row r="5590" spans="2:9">
      <c r="B5590" s="651" t="s">
        <v>28</v>
      </c>
      <c r="C5590" s="1356">
        <v>4741</v>
      </c>
      <c r="D5590" s="747" t="str">
        <f t="shared" si="179"/>
        <v>MO4741</v>
      </c>
      <c r="E5590" s="1336">
        <v>0.92300000000000004</v>
      </c>
      <c r="F5590" s="644">
        <f t="shared" si="180"/>
        <v>0.93100000000000005</v>
      </c>
      <c r="G5590" s="748">
        <v>1000</v>
      </c>
      <c r="H5590" s="1337">
        <v>0.51</v>
      </c>
      <c r="I5590" s="338"/>
    </row>
    <row r="5591" spans="2:9">
      <c r="B5591" s="651" t="s">
        <v>28</v>
      </c>
      <c r="C5591" s="1356">
        <v>4751</v>
      </c>
      <c r="D5591" s="747" t="str">
        <f t="shared" si="179"/>
        <v>MO4751</v>
      </c>
      <c r="E5591" s="1336">
        <v>1.087</v>
      </c>
      <c r="F5591" s="644">
        <f t="shared" si="180"/>
        <v>1.0780000000000001</v>
      </c>
      <c r="G5591" s="748" t="s">
        <v>280</v>
      </c>
      <c r="H5591" s="1337">
        <v>0.23</v>
      </c>
      <c r="I5591" s="338"/>
    </row>
    <row r="5592" spans="2:9">
      <c r="B5592" s="651" t="s">
        <v>28</v>
      </c>
      <c r="C5592" s="1356">
        <v>4771</v>
      </c>
      <c r="D5592" s="747" t="str">
        <f t="shared" si="179"/>
        <v>MO4771</v>
      </c>
      <c r="E5592" s="1336">
        <v>0.93400000000000005</v>
      </c>
      <c r="F5592" s="644">
        <f t="shared" si="180"/>
        <v>0.94099999999999995</v>
      </c>
      <c r="G5592" s="748">
        <v>1086</v>
      </c>
      <c r="H5592" s="1337">
        <v>0.63</v>
      </c>
      <c r="I5592" s="338"/>
    </row>
    <row r="5593" spans="2:9">
      <c r="B5593" s="651" t="s">
        <v>28</v>
      </c>
      <c r="C5593" s="1356">
        <v>4777</v>
      </c>
      <c r="D5593" s="747" t="str">
        <f t="shared" si="179"/>
        <v>MO4777</v>
      </c>
      <c r="E5593" s="1336">
        <v>1.1220000000000001</v>
      </c>
      <c r="F5593" s="644">
        <f t="shared" si="180"/>
        <v>1.1100000000000001</v>
      </c>
      <c r="G5593" s="748">
        <v>1181</v>
      </c>
      <c r="H5593" s="1337">
        <v>0.53</v>
      </c>
      <c r="I5593" s="338"/>
    </row>
    <row r="5594" spans="2:9">
      <c r="B5594" s="651" t="s">
        <v>28</v>
      </c>
      <c r="C5594" s="1356">
        <v>4825</v>
      </c>
      <c r="D5594" s="747" t="str">
        <f t="shared" si="179"/>
        <v>MO4825</v>
      </c>
      <c r="E5594" s="1336">
        <v>0.92800000000000005</v>
      </c>
      <c r="F5594" s="644">
        <f t="shared" si="180"/>
        <v>0.93500000000000005</v>
      </c>
      <c r="G5594" s="748">
        <v>1349</v>
      </c>
      <c r="H5594" s="1337">
        <v>0.42</v>
      </c>
      <c r="I5594" s="338"/>
    </row>
    <row r="5595" spans="2:9">
      <c r="B5595" s="651" t="s">
        <v>28</v>
      </c>
      <c r="C5595" s="1356">
        <v>4828</v>
      </c>
      <c r="D5595" s="747" t="str">
        <f t="shared" si="179"/>
        <v>MO4828</v>
      </c>
      <c r="E5595" s="1336">
        <v>0.93899999999999995</v>
      </c>
      <c r="F5595" s="644">
        <f t="shared" si="180"/>
        <v>0.94499999999999995</v>
      </c>
      <c r="G5595" s="748">
        <v>917</v>
      </c>
      <c r="H5595" s="1337">
        <v>0.49</v>
      </c>
      <c r="I5595" s="338"/>
    </row>
    <row r="5596" spans="2:9">
      <c r="B5596" s="651" t="s">
        <v>28</v>
      </c>
      <c r="C5596" s="1356">
        <v>4829</v>
      </c>
      <c r="D5596" s="747" t="str">
        <f t="shared" si="179"/>
        <v>MO4829</v>
      </c>
      <c r="E5596" s="1336">
        <v>0.94499999999999995</v>
      </c>
      <c r="F5596" s="644">
        <f t="shared" si="180"/>
        <v>0.95099999999999996</v>
      </c>
      <c r="G5596" s="748">
        <v>1299</v>
      </c>
      <c r="H5596" s="1337">
        <v>0.39</v>
      </c>
      <c r="I5596" s="338"/>
    </row>
    <row r="5597" spans="2:9">
      <c r="B5597" s="651" t="s">
        <v>28</v>
      </c>
      <c r="C5597" s="1356">
        <v>4902</v>
      </c>
      <c r="D5597" s="747" t="str">
        <f t="shared" si="179"/>
        <v>MO4902</v>
      </c>
      <c r="E5597" s="1336">
        <v>0.89300000000000002</v>
      </c>
      <c r="F5597" s="644">
        <f t="shared" si="180"/>
        <v>0.90400000000000003</v>
      </c>
      <c r="G5597" s="748">
        <v>832</v>
      </c>
      <c r="H5597" s="1337">
        <v>0.53</v>
      </c>
      <c r="I5597" s="338"/>
    </row>
    <row r="5598" spans="2:9">
      <c r="B5598" s="651" t="s">
        <v>28</v>
      </c>
      <c r="C5598" s="1356">
        <v>4923</v>
      </c>
      <c r="D5598" s="747" t="str">
        <f t="shared" si="179"/>
        <v>MO4923</v>
      </c>
      <c r="E5598" s="1336">
        <v>0.93500000000000005</v>
      </c>
      <c r="F5598" s="644">
        <f t="shared" si="180"/>
        <v>0.94199999999999995</v>
      </c>
      <c r="G5598" s="748">
        <v>905</v>
      </c>
      <c r="H5598" s="1337">
        <v>0.59</v>
      </c>
      <c r="I5598" s="338"/>
    </row>
    <row r="5599" spans="2:9">
      <c r="B5599" s="651" t="s">
        <v>28</v>
      </c>
      <c r="C5599" s="1356">
        <v>5020</v>
      </c>
      <c r="D5599" s="747" t="str">
        <f t="shared" si="179"/>
        <v>MO5020</v>
      </c>
      <c r="E5599" s="1336">
        <v>1.296</v>
      </c>
      <c r="F5599" s="644">
        <f t="shared" si="180"/>
        <v>1.266</v>
      </c>
      <c r="G5599" s="748">
        <v>996</v>
      </c>
      <c r="H5599" s="1337">
        <v>0.49</v>
      </c>
      <c r="I5599" s="338"/>
    </row>
    <row r="5600" spans="2:9">
      <c r="B5600" s="651" t="s">
        <v>28</v>
      </c>
      <c r="C5600" s="1356">
        <v>5022</v>
      </c>
      <c r="D5600" s="747" t="str">
        <f t="shared" si="179"/>
        <v>MO5022</v>
      </c>
      <c r="E5600" s="1336">
        <v>1.2849999999999999</v>
      </c>
      <c r="F5600" s="644">
        <f t="shared" si="180"/>
        <v>1.2569999999999999</v>
      </c>
      <c r="G5600" s="748">
        <v>1010</v>
      </c>
      <c r="H5600" s="1337">
        <v>0.56999999999999995</v>
      </c>
      <c r="I5600" s="338"/>
    </row>
    <row r="5601" spans="2:9">
      <c r="B5601" s="651" t="s">
        <v>28</v>
      </c>
      <c r="C5601" s="1356">
        <v>5037</v>
      </c>
      <c r="D5601" s="747" t="str">
        <f t="shared" si="179"/>
        <v>MO5037</v>
      </c>
      <c r="E5601" s="1336">
        <v>1.3180000000000001</v>
      </c>
      <c r="F5601" s="644">
        <f t="shared" si="180"/>
        <v>1.286</v>
      </c>
      <c r="G5601" s="748">
        <v>970</v>
      </c>
      <c r="H5601" s="1337">
        <v>0.54</v>
      </c>
      <c r="I5601" s="338"/>
    </row>
    <row r="5602" spans="2:9">
      <c r="B5602" s="651" t="s">
        <v>28</v>
      </c>
      <c r="C5602" s="1356">
        <v>5040</v>
      </c>
      <c r="D5602" s="747" t="str">
        <f t="shared" si="179"/>
        <v>MO5040</v>
      </c>
      <c r="E5602" s="1336">
        <v>1.4279999999999999</v>
      </c>
      <c r="F5602" s="644">
        <f t="shared" si="180"/>
        <v>1.385</v>
      </c>
      <c r="G5602" s="748">
        <v>970</v>
      </c>
      <c r="H5602" s="1337">
        <v>0.95</v>
      </c>
      <c r="I5602" s="338"/>
    </row>
    <row r="5603" spans="2:9">
      <c r="B5603" s="651" t="s">
        <v>28</v>
      </c>
      <c r="C5603" s="1356">
        <v>5057</v>
      </c>
      <c r="D5603" s="747" t="str">
        <f t="shared" si="179"/>
        <v>MO5057</v>
      </c>
      <c r="E5603" s="1336">
        <v>1.3069999999999999</v>
      </c>
      <c r="F5603" s="644">
        <f t="shared" si="180"/>
        <v>1.276</v>
      </c>
      <c r="G5603" s="748">
        <v>1098</v>
      </c>
      <c r="H5603" s="1337">
        <v>0.72</v>
      </c>
      <c r="I5603" s="338"/>
    </row>
    <row r="5604" spans="2:9">
      <c r="B5604" s="651" t="s">
        <v>28</v>
      </c>
      <c r="C5604" s="1356">
        <v>5059</v>
      </c>
      <c r="D5604" s="747" t="str">
        <f t="shared" si="179"/>
        <v>MO5059</v>
      </c>
      <c r="E5604" s="1336">
        <v>1.569</v>
      </c>
      <c r="F5604" s="644">
        <f t="shared" si="180"/>
        <v>1.512</v>
      </c>
      <c r="G5604" s="748">
        <v>922</v>
      </c>
      <c r="H5604" s="1337">
        <v>1.69</v>
      </c>
      <c r="I5604" s="338"/>
    </row>
    <row r="5605" spans="2:9">
      <c r="B5605" s="651" t="s">
        <v>28</v>
      </c>
      <c r="C5605" s="1356">
        <v>5102</v>
      </c>
      <c r="D5605" s="747" t="str">
        <f t="shared" si="179"/>
        <v>MO5102</v>
      </c>
      <c r="E5605" s="1336">
        <v>1.2969999999999999</v>
      </c>
      <c r="F5605" s="644">
        <f t="shared" si="180"/>
        <v>1.2669999999999999</v>
      </c>
      <c r="G5605" s="748">
        <v>1117</v>
      </c>
      <c r="H5605" s="1337">
        <v>0.57999999999999996</v>
      </c>
      <c r="I5605" s="338"/>
    </row>
    <row r="5606" spans="2:9">
      <c r="B5606" s="651" t="s">
        <v>28</v>
      </c>
      <c r="C5606" s="1356">
        <v>5146</v>
      </c>
      <c r="D5606" s="747" t="str">
        <f t="shared" si="179"/>
        <v>MO5146</v>
      </c>
      <c r="E5606" s="1336">
        <v>1.181</v>
      </c>
      <c r="F5606" s="644">
        <f t="shared" si="180"/>
        <v>1.163</v>
      </c>
      <c r="G5606" s="748">
        <v>1046</v>
      </c>
      <c r="H5606" s="1337">
        <v>0.57999999999999996</v>
      </c>
      <c r="I5606" s="338"/>
    </row>
    <row r="5607" spans="2:9">
      <c r="B5607" s="651" t="s">
        <v>28</v>
      </c>
      <c r="C5607" s="1356">
        <v>5160</v>
      </c>
      <c r="D5607" s="747" t="str">
        <f t="shared" si="179"/>
        <v>MO5160</v>
      </c>
      <c r="E5607" s="1336">
        <v>1.254</v>
      </c>
      <c r="F5607" s="644">
        <f t="shared" si="180"/>
        <v>1.2290000000000001</v>
      </c>
      <c r="G5607" s="748">
        <v>1043</v>
      </c>
      <c r="H5607" s="1337">
        <v>0.47</v>
      </c>
      <c r="I5607" s="338"/>
    </row>
    <row r="5608" spans="2:9">
      <c r="B5608" s="651" t="s">
        <v>28</v>
      </c>
      <c r="C5608" s="1356">
        <v>5183</v>
      </c>
      <c r="D5608" s="747" t="str">
        <f t="shared" si="179"/>
        <v>MO5183</v>
      </c>
      <c r="E5608" s="1336">
        <v>1.19</v>
      </c>
      <c r="F5608" s="644">
        <f t="shared" si="180"/>
        <v>1.171</v>
      </c>
      <c r="G5608" s="748">
        <v>890</v>
      </c>
      <c r="H5608" s="1337">
        <v>0.38</v>
      </c>
      <c r="I5608" s="338"/>
    </row>
    <row r="5609" spans="2:9">
      <c r="B5609" s="651" t="s">
        <v>28</v>
      </c>
      <c r="C5609" s="1356">
        <v>5188</v>
      </c>
      <c r="D5609" s="747" t="str">
        <f t="shared" si="179"/>
        <v>MO5188</v>
      </c>
      <c r="E5609" s="1336">
        <v>1.228</v>
      </c>
      <c r="F5609" s="644">
        <f t="shared" si="180"/>
        <v>1.2050000000000001</v>
      </c>
      <c r="G5609" s="748">
        <v>929</v>
      </c>
      <c r="H5609" s="1337">
        <v>0.44</v>
      </c>
      <c r="I5609" s="338"/>
    </row>
    <row r="5610" spans="2:9">
      <c r="B5610" s="651" t="s">
        <v>28</v>
      </c>
      <c r="C5610" s="1356">
        <v>5190</v>
      </c>
      <c r="D5610" s="747" t="str">
        <f t="shared" si="179"/>
        <v>MO5190</v>
      </c>
      <c r="E5610" s="1336">
        <v>1.262</v>
      </c>
      <c r="F5610" s="644">
        <f t="shared" si="180"/>
        <v>1.236</v>
      </c>
      <c r="G5610" s="748">
        <v>1189</v>
      </c>
      <c r="H5610" s="1337">
        <v>0.34</v>
      </c>
      <c r="I5610" s="338"/>
    </row>
    <row r="5611" spans="2:9">
      <c r="B5611" s="651" t="s">
        <v>28</v>
      </c>
      <c r="C5611" s="1356">
        <v>5191</v>
      </c>
      <c r="D5611" s="747" t="str">
        <f t="shared" si="179"/>
        <v>MO5191</v>
      </c>
      <c r="E5611" s="1336">
        <v>1.0369999999999999</v>
      </c>
      <c r="F5611" s="644">
        <f t="shared" si="180"/>
        <v>1.0329999999999999</v>
      </c>
      <c r="G5611" s="748">
        <v>996</v>
      </c>
      <c r="H5611" s="1337">
        <v>0.2</v>
      </c>
      <c r="I5611" s="338"/>
    </row>
    <row r="5612" spans="2:9">
      <c r="B5612" s="651" t="s">
        <v>28</v>
      </c>
      <c r="C5612" s="1356">
        <v>5192</v>
      </c>
      <c r="D5612" s="747" t="str">
        <f t="shared" si="179"/>
        <v>MO5192</v>
      </c>
      <c r="E5612" s="1336">
        <v>0.91900000000000004</v>
      </c>
      <c r="F5612" s="644">
        <f t="shared" si="180"/>
        <v>0.92700000000000005</v>
      </c>
      <c r="G5612" s="748">
        <v>580</v>
      </c>
      <c r="H5612" s="1337">
        <v>0.42</v>
      </c>
      <c r="I5612" s="338"/>
    </row>
    <row r="5613" spans="2:9">
      <c r="B5613" s="651" t="s">
        <v>28</v>
      </c>
      <c r="C5613" s="1356">
        <v>5213</v>
      </c>
      <c r="D5613" s="747" t="str">
        <f t="shared" si="179"/>
        <v>MO5213</v>
      </c>
      <c r="E5613" s="1336">
        <v>1.4039999999999999</v>
      </c>
      <c r="F5613" s="644">
        <f t="shared" si="180"/>
        <v>1.3640000000000001</v>
      </c>
      <c r="G5613" s="748">
        <v>1001</v>
      </c>
      <c r="H5613" s="1337">
        <v>0.59</v>
      </c>
      <c r="I5613" s="338"/>
    </row>
    <row r="5614" spans="2:9">
      <c r="B5614" s="651" t="s">
        <v>28</v>
      </c>
      <c r="C5614" s="1356">
        <v>5215</v>
      </c>
      <c r="D5614" s="747" t="str">
        <f t="shared" si="179"/>
        <v>MO5215</v>
      </c>
      <c r="E5614" s="1336">
        <v>1.0620000000000001</v>
      </c>
      <c r="F5614" s="644">
        <f t="shared" si="180"/>
        <v>1.056</v>
      </c>
      <c r="G5614" s="748">
        <v>878</v>
      </c>
      <c r="H5614" s="1337">
        <v>0.75</v>
      </c>
      <c r="I5614" s="338"/>
    </row>
    <row r="5615" spans="2:9">
      <c r="B5615" s="651" t="s">
        <v>28</v>
      </c>
      <c r="C5615" s="1356">
        <v>5221</v>
      </c>
      <c r="D5615" s="747" t="str">
        <f t="shared" si="179"/>
        <v>MO5221</v>
      </c>
      <c r="E5615" s="1336">
        <v>1.2070000000000001</v>
      </c>
      <c r="F5615" s="644">
        <f t="shared" si="180"/>
        <v>1.1859999999999999</v>
      </c>
      <c r="G5615" s="748">
        <v>953</v>
      </c>
      <c r="H5615" s="1337">
        <v>0.5</v>
      </c>
      <c r="I5615" s="338"/>
    </row>
    <row r="5616" spans="2:9">
      <c r="B5616" s="651" t="s">
        <v>28</v>
      </c>
      <c r="C5616" s="1356">
        <v>5222</v>
      </c>
      <c r="D5616" s="747" t="str">
        <f t="shared" si="179"/>
        <v>MO5222</v>
      </c>
      <c r="E5616" s="1336">
        <v>1.18</v>
      </c>
      <c r="F5616" s="644">
        <f t="shared" si="180"/>
        <v>1.1619999999999999</v>
      </c>
      <c r="G5616" s="748">
        <v>949</v>
      </c>
      <c r="H5616" s="1337">
        <v>0.62</v>
      </c>
      <c r="I5616" s="338"/>
    </row>
    <row r="5617" spans="2:9">
      <c r="B5617" s="651" t="s">
        <v>28</v>
      </c>
      <c r="C5617" s="1356">
        <v>5223</v>
      </c>
      <c r="D5617" s="747" t="str">
        <f t="shared" si="179"/>
        <v>MO5223</v>
      </c>
      <c r="E5617" s="1336">
        <v>1.147</v>
      </c>
      <c r="F5617" s="644">
        <f t="shared" si="180"/>
        <v>1.1319999999999999</v>
      </c>
      <c r="G5617" s="748">
        <v>1028</v>
      </c>
      <c r="H5617" s="1337">
        <v>0.66</v>
      </c>
      <c r="I5617" s="338"/>
    </row>
    <row r="5618" spans="2:9">
      <c r="B5618" s="651" t="s">
        <v>28</v>
      </c>
      <c r="C5618" s="1356">
        <v>5348</v>
      </c>
      <c r="D5618" s="747" t="str">
        <f t="shared" si="179"/>
        <v>MO5348</v>
      </c>
      <c r="E5618" s="1336">
        <v>1.163</v>
      </c>
      <c r="F5618" s="644">
        <f t="shared" si="180"/>
        <v>1.147</v>
      </c>
      <c r="G5618" s="748">
        <v>817</v>
      </c>
      <c r="H5618" s="1337">
        <v>0.56999999999999995</v>
      </c>
      <c r="I5618" s="338"/>
    </row>
    <row r="5619" spans="2:9">
      <c r="B5619" s="651" t="s">
        <v>28</v>
      </c>
      <c r="C5619" s="1356">
        <v>5402</v>
      </c>
      <c r="D5619" s="747" t="str">
        <f t="shared" si="179"/>
        <v>MO5402</v>
      </c>
      <c r="E5619" s="1336">
        <v>1.222</v>
      </c>
      <c r="F5619" s="644">
        <f t="shared" si="180"/>
        <v>1.2</v>
      </c>
      <c r="G5619" s="748">
        <v>1316</v>
      </c>
      <c r="H5619" s="1337">
        <v>0.54</v>
      </c>
      <c r="I5619" s="338"/>
    </row>
    <row r="5620" spans="2:9">
      <c r="B5620" s="651" t="s">
        <v>28</v>
      </c>
      <c r="C5620" s="1356">
        <v>5403</v>
      </c>
      <c r="D5620" s="747" t="str">
        <f t="shared" si="179"/>
        <v>MO5403</v>
      </c>
      <c r="E5620" s="1336">
        <v>1.3260000000000001</v>
      </c>
      <c r="F5620" s="644">
        <f t="shared" si="180"/>
        <v>1.2929999999999999</v>
      </c>
      <c r="G5620" s="748">
        <v>1350</v>
      </c>
      <c r="H5620" s="1337">
        <v>0.61</v>
      </c>
      <c r="I5620" s="338"/>
    </row>
    <row r="5621" spans="2:9">
      <c r="B5621" s="651" t="s">
        <v>28</v>
      </c>
      <c r="C5621" s="1356">
        <v>5437</v>
      </c>
      <c r="D5621" s="747" t="str">
        <f t="shared" si="179"/>
        <v>MO5437</v>
      </c>
      <c r="E5621" s="1336">
        <v>1.1140000000000001</v>
      </c>
      <c r="F5621" s="644">
        <f t="shared" si="180"/>
        <v>1.103</v>
      </c>
      <c r="G5621" s="748">
        <v>863</v>
      </c>
      <c r="H5621" s="1337">
        <v>0.56000000000000005</v>
      </c>
      <c r="I5621" s="338"/>
    </row>
    <row r="5622" spans="2:9">
      <c r="B5622" s="651" t="s">
        <v>28</v>
      </c>
      <c r="C5622" s="1356">
        <v>5443</v>
      </c>
      <c r="D5622" s="747" t="str">
        <f t="shared" si="179"/>
        <v>MO5443</v>
      </c>
      <c r="E5622" s="1336">
        <v>1.282</v>
      </c>
      <c r="F5622" s="644">
        <f t="shared" si="180"/>
        <v>1.254</v>
      </c>
      <c r="G5622" s="748">
        <v>875</v>
      </c>
      <c r="H5622" s="1337">
        <v>0.52</v>
      </c>
      <c r="I5622" s="338"/>
    </row>
    <row r="5623" spans="2:9">
      <c r="B5623" s="651" t="s">
        <v>28</v>
      </c>
      <c r="C5623" s="1356">
        <v>5445</v>
      </c>
      <c r="D5623" s="747" t="str">
        <f t="shared" si="179"/>
        <v>MO5445</v>
      </c>
      <c r="E5623" s="1336">
        <v>1.4350000000000001</v>
      </c>
      <c r="F5623" s="644">
        <f t="shared" si="180"/>
        <v>1.3919999999999999</v>
      </c>
      <c r="G5623" s="748">
        <v>895</v>
      </c>
      <c r="H5623" s="1337">
        <v>0.45</v>
      </c>
      <c r="I5623" s="338"/>
    </row>
    <row r="5624" spans="2:9">
      <c r="B5624" s="651" t="s">
        <v>28</v>
      </c>
      <c r="C5624" s="1356">
        <v>5462</v>
      </c>
      <c r="D5624" s="747" t="str">
        <f t="shared" si="179"/>
        <v>MO5462</v>
      </c>
      <c r="E5624" s="1336">
        <v>1.258</v>
      </c>
      <c r="F5624" s="644">
        <f t="shared" si="180"/>
        <v>1.232</v>
      </c>
      <c r="G5624" s="748">
        <v>1117</v>
      </c>
      <c r="H5624" s="1337">
        <v>0.56000000000000005</v>
      </c>
      <c r="I5624" s="338"/>
    </row>
    <row r="5625" spans="2:9">
      <c r="B5625" s="651" t="s">
        <v>28</v>
      </c>
      <c r="C5625" s="1356">
        <v>5472</v>
      </c>
      <c r="D5625" s="747" t="str">
        <f t="shared" si="179"/>
        <v>MO5472</v>
      </c>
      <c r="E5625" s="1336">
        <v>1.2749999999999999</v>
      </c>
      <c r="F5625" s="644">
        <f t="shared" si="180"/>
        <v>1.248</v>
      </c>
      <c r="G5625" s="748">
        <v>1049</v>
      </c>
      <c r="H5625" s="1337">
        <v>0.51</v>
      </c>
      <c r="I5625" s="338"/>
    </row>
    <row r="5626" spans="2:9">
      <c r="B5626" s="651" t="s">
        <v>28</v>
      </c>
      <c r="C5626" s="1356">
        <v>5473</v>
      </c>
      <c r="D5626" s="747" t="str">
        <f t="shared" si="179"/>
        <v>MO5473</v>
      </c>
      <c r="E5626" s="1336">
        <v>1.357</v>
      </c>
      <c r="F5626" s="644">
        <f t="shared" si="180"/>
        <v>1.321</v>
      </c>
      <c r="G5626" s="748">
        <v>1203</v>
      </c>
      <c r="H5626" s="1337">
        <v>0.54</v>
      </c>
      <c r="I5626" s="338"/>
    </row>
    <row r="5627" spans="2:9">
      <c r="B5627" s="651" t="s">
        <v>28</v>
      </c>
      <c r="C5627" s="1356">
        <v>5474</v>
      </c>
      <c r="D5627" s="747" t="str">
        <f t="shared" si="179"/>
        <v>MO5474</v>
      </c>
      <c r="E5627" s="1336">
        <v>1.6339999999999999</v>
      </c>
      <c r="F5627" s="644">
        <f t="shared" si="180"/>
        <v>1.571</v>
      </c>
      <c r="G5627" s="748">
        <v>964</v>
      </c>
      <c r="H5627" s="1337">
        <v>0.52</v>
      </c>
      <c r="I5627" s="338"/>
    </row>
    <row r="5628" spans="2:9">
      <c r="B5628" s="651" t="s">
        <v>28</v>
      </c>
      <c r="C5628" s="1356">
        <v>5478</v>
      </c>
      <c r="D5628" s="747" t="str">
        <f t="shared" si="179"/>
        <v>MO5478</v>
      </c>
      <c r="E5628" s="1336">
        <v>1.1910000000000001</v>
      </c>
      <c r="F5628" s="644">
        <f t="shared" si="180"/>
        <v>1.1719999999999999</v>
      </c>
      <c r="G5628" s="748">
        <v>860</v>
      </c>
      <c r="H5628" s="1337">
        <v>0.73</v>
      </c>
      <c r="I5628" s="338"/>
    </row>
    <row r="5629" spans="2:9">
      <c r="B5629" s="651" t="s">
        <v>28</v>
      </c>
      <c r="C5629" s="1356">
        <v>5479</v>
      </c>
      <c r="D5629" s="747" t="str">
        <f t="shared" si="179"/>
        <v>MO5479</v>
      </c>
      <c r="E5629" s="1336">
        <v>1.173</v>
      </c>
      <c r="F5629" s="644">
        <f t="shared" si="180"/>
        <v>1.1559999999999999</v>
      </c>
      <c r="G5629" s="748">
        <v>996</v>
      </c>
      <c r="H5629" s="1337">
        <v>0.82</v>
      </c>
      <c r="I5629" s="338"/>
    </row>
    <row r="5630" spans="2:9">
      <c r="B5630" s="651" t="s">
        <v>28</v>
      </c>
      <c r="C5630" s="1356">
        <v>5480</v>
      </c>
      <c r="D5630" s="747" t="str">
        <f t="shared" si="179"/>
        <v>MO5480</v>
      </c>
      <c r="E5630" s="1336">
        <v>1.26</v>
      </c>
      <c r="F5630" s="644">
        <f t="shared" si="180"/>
        <v>1.234</v>
      </c>
      <c r="G5630" s="748">
        <v>996</v>
      </c>
      <c r="H5630" s="1337">
        <v>0.56000000000000005</v>
      </c>
      <c r="I5630" s="338"/>
    </row>
    <row r="5631" spans="2:9">
      <c r="B5631" s="651" t="s">
        <v>28</v>
      </c>
      <c r="C5631" s="1356">
        <v>5491</v>
      </c>
      <c r="D5631" s="747" t="str">
        <f t="shared" si="179"/>
        <v>MO5491</v>
      </c>
      <c r="E5631" s="1336">
        <v>1.2170000000000001</v>
      </c>
      <c r="F5631" s="644">
        <f t="shared" si="180"/>
        <v>1.1950000000000001</v>
      </c>
      <c r="G5631" s="748">
        <v>841</v>
      </c>
      <c r="H5631" s="1337">
        <v>0.5</v>
      </c>
      <c r="I5631" s="338"/>
    </row>
    <row r="5632" spans="2:9">
      <c r="B5632" s="651" t="s">
        <v>28</v>
      </c>
      <c r="C5632" s="1356">
        <v>5506</v>
      </c>
      <c r="D5632" s="747" t="str">
        <f t="shared" si="179"/>
        <v>MO5506</v>
      </c>
      <c r="E5632" s="1336">
        <v>1.1990000000000001</v>
      </c>
      <c r="F5632" s="644">
        <f t="shared" si="180"/>
        <v>1.179</v>
      </c>
      <c r="G5632" s="748">
        <v>924</v>
      </c>
      <c r="H5632" s="1337">
        <v>0.61</v>
      </c>
      <c r="I5632" s="338"/>
    </row>
    <row r="5633" spans="2:9">
      <c r="B5633" s="651" t="s">
        <v>28</v>
      </c>
      <c r="C5633" s="1356">
        <v>5507</v>
      </c>
      <c r="D5633" s="747" t="str">
        <f t="shared" si="179"/>
        <v>MO5507</v>
      </c>
      <c r="E5633" s="1336">
        <v>1.266</v>
      </c>
      <c r="F5633" s="644">
        <f t="shared" si="180"/>
        <v>1.2390000000000001</v>
      </c>
      <c r="G5633" s="748" t="s">
        <v>280</v>
      </c>
      <c r="H5633" s="1337">
        <v>0.68</v>
      </c>
      <c r="I5633" s="338"/>
    </row>
    <row r="5634" spans="2:9">
      <c r="B5634" s="651" t="s">
        <v>28</v>
      </c>
      <c r="C5634" s="1356">
        <v>5535</v>
      </c>
      <c r="D5634" s="747" t="str">
        <f t="shared" si="179"/>
        <v>MO5535</v>
      </c>
      <c r="E5634" s="1336">
        <v>1.355</v>
      </c>
      <c r="F5634" s="644">
        <f t="shared" si="180"/>
        <v>1.32</v>
      </c>
      <c r="G5634" s="748">
        <v>1148</v>
      </c>
      <c r="H5634" s="1337">
        <v>0.69</v>
      </c>
      <c r="I5634" s="338"/>
    </row>
    <row r="5635" spans="2:9">
      <c r="B5635" s="651" t="s">
        <v>28</v>
      </c>
      <c r="C5635" s="1356">
        <v>5537</v>
      </c>
      <c r="D5635" s="747" t="str">
        <f t="shared" si="179"/>
        <v>MO5537</v>
      </c>
      <c r="E5635" s="1336">
        <v>1.218</v>
      </c>
      <c r="F5635" s="644">
        <f t="shared" si="180"/>
        <v>1.196</v>
      </c>
      <c r="G5635" s="748">
        <v>929</v>
      </c>
      <c r="H5635" s="1337">
        <v>0.49</v>
      </c>
      <c r="I5635" s="338"/>
    </row>
    <row r="5636" spans="2:9">
      <c r="B5636" s="651" t="s">
        <v>28</v>
      </c>
      <c r="C5636" s="1356">
        <v>5551</v>
      </c>
      <c r="D5636" s="747" t="str">
        <f t="shared" si="179"/>
        <v>MO5551</v>
      </c>
      <c r="E5636" s="1336">
        <v>1.456</v>
      </c>
      <c r="F5636" s="644">
        <f t="shared" si="180"/>
        <v>1.41</v>
      </c>
      <c r="G5636" s="748">
        <v>923</v>
      </c>
      <c r="H5636" s="1337">
        <v>1.25</v>
      </c>
      <c r="I5636" s="338"/>
    </row>
    <row r="5637" spans="2:9">
      <c r="B5637" s="651" t="s">
        <v>28</v>
      </c>
      <c r="C5637" s="1356">
        <v>5606</v>
      </c>
      <c r="D5637" s="747" t="str">
        <f t="shared" si="179"/>
        <v>MO5606</v>
      </c>
      <c r="E5637" s="1336">
        <v>1.3779999999999999</v>
      </c>
      <c r="F5637" s="644">
        <f t="shared" si="180"/>
        <v>1.34</v>
      </c>
      <c r="G5637" s="748">
        <v>1338</v>
      </c>
      <c r="H5637" s="1337">
        <v>0.16</v>
      </c>
      <c r="I5637" s="338"/>
    </row>
    <row r="5638" spans="2:9">
      <c r="B5638" s="651" t="s">
        <v>28</v>
      </c>
      <c r="C5638" s="1356">
        <v>5610</v>
      </c>
      <c r="D5638" s="747" t="str">
        <f t="shared" si="179"/>
        <v>MO5610</v>
      </c>
      <c r="E5638" s="1336">
        <v>1.29</v>
      </c>
      <c r="F5638" s="644">
        <f t="shared" si="180"/>
        <v>1.2609999999999999</v>
      </c>
      <c r="G5638" s="748">
        <v>700</v>
      </c>
      <c r="H5638" s="1337">
        <v>0.53</v>
      </c>
      <c r="I5638" s="338"/>
    </row>
    <row r="5639" spans="2:9">
      <c r="B5639" s="651" t="s">
        <v>28</v>
      </c>
      <c r="C5639" s="1356">
        <v>5645</v>
      </c>
      <c r="D5639" s="747" t="str">
        <f t="shared" si="179"/>
        <v>MO5645</v>
      </c>
      <c r="E5639" s="1336">
        <v>1.446</v>
      </c>
      <c r="F5639" s="644">
        <f t="shared" si="180"/>
        <v>1.401</v>
      </c>
      <c r="G5639" s="748">
        <v>800</v>
      </c>
      <c r="H5639" s="1337">
        <v>1.01</v>
      </c>
      <c r="I5639" s="338"/>
    </row>
    <row r="5640" spans="2:9">
      <c r="B5640" s="651" t="s">
        <v>28</v>
      </c>
      <c r="C5640" s="1356">
        <v>5703</v>
      </c>
      <c r="D5640" s="747" t="str">
        <f t="shared" si="179"/>
        <v>MO5703</v>
      </c>
      <c r="E5640" s="1336">
        <v>1.252</v>
      </c>
      <c r="F5640" s="644">
        <f t="shared" si="180"/>
        <v>1.2270000000000001</v>
      </c>
      <c r="G5640" s="748">
        <v>1039</v>
      </c>
      <c r="H5640" s="1337">
        <v>0.66</v>
      </c>
      <c r="I5640" s="338"/>
    </row>
    <row r="5641" spans="2:9">
      <c r="B5641" s="651" t="s">
        <v>28</v>
      </c>
      <c r="C5641" s="1356">
        <v>5705</v>
      </c>
      <c r="D5641" s="747" t="str">
        <f t="shared" si="179"/>
        <v>MO5705</v>
      </c>
      <c r="E5641" s="1336">
        <v>1.286</v>
      </c>
      <c r="F5641" s="644">
        <f t="shared" si="180"/>
        <v>1.2569999999999999</v>
      </c>
      <c r="G5641" s="748">
        <v>663</v>
      </c>
      <c r="H5641" s="1337">
        <v>0.83</v>
      </c>
      <c r="I5641" s="338"/>
    </row>
    <row r="5642" spans="2:9">
      <c r="B5642" s="651" t="s">
        <v>28</v>
      </c>
      <c r="C5642" s="1356">
        <v>5951</v>
      </c>
      <c r="D5642" s="747" t="str">
        <f t="shared" si="179"/>
        <v>MO5951</v>
      </c>
      <c r="E5642" s="1336">
        <v>0.90400000000000003</v>
      </c>
      <c r="F5642" s="644">
        <f t="shared" si="180"/>
        <v>0.91400000000000003</v>
      </c>
      <c r="G5642" s="748">
        <v>1631</v>
      </c>
      <c r="H5642" s="1337">
        <v>0.52</v>
      </c>
      <c r="I5642" s="338"/>
    </row>
    <row r="5643" spans="2:9">
      <c r="B5643" s="651" t="s">
        <v>28</v>
      </c>
      <c r="C5643" s="1356">
        <v>6003</v>
      </c>
      <c r="D5643" s="747" t="str">
        <f t="shared" ref="D5643:D5706" si="181">B5643&amp;TEXT(C5643,"0000")</f>
        <v>MO6003</v>
      </c>
      <c r="E5643" s="1336">
        <v>1.1879999999999999</v>
      </c>
      <c r="F5643" s="644">
        <f t="shared" ref="F5643:F5706" si="182">IF(E5643="NA","NA",ROUND((E5643-1)*0.9+1,3))</f>
        <v>1.169</v>
      </c>
      <c r="G5643" s="748">
        <v>1360</v>
      </c>
      <c r="H5643" s="1337">
        <v>0.55000000000000004</v>
      </c>
      <c r="I5643" s="338"/>
    </row>
    <row r="5644" spans="2:9">
      <c r="B5644" s="651" t="s">
        <v>28</v>
      </c>
      <c r="C5644" s="1356">
        <v>6005</v>
      </c>
      <c r="D5644" s="747" t="str">
        <f t="shared" si="181"/>
        <v>MO6005</v>
      </c>
      <c r="E5644" s="1336">
        <v>1.2829999999999999</v>
      </c>
      <c r="F5644" s="644">
        <f t="shared" si="182"/>
        <v>1.2549999999999999</v>
      </c>
      <c r="G5644" s="748">
        <v>1360</v>
      </c>
      <c r="H5644" s="1337">
        <v>0.52</v>
      </c>
      <c r="I5644" s="338"/>
    </row>
    <row r="5645" spans="2:9">
      <c r="B5645" s="651" t="s">
        <v>28</v>
      </c>
      <c r="C5645" s="1356">
        <v>6045</v>
      </c>
      <c r="D5645" s="747" t="str">
        <f t="shared" si="181"/>
        <v>MO6045</v>
      </c>
      <c r="E5645" s="1336">
        <v>1.2270000000000001</v>
      </c>
      <c r="F5645" s="644">
        <f t="shared" si="182"/>
        <v>1.204</v>
      </c>
      <c r="G5645" s="748">
        <v>1360</v>
      </c>
      <c r="H5645" s="1337">
        <v>0.53</v>
      </c>
      <c r="I5645" s="338"/>
    </row>
    <row r="5646" spans="2:9">
      <c r="B5646" s="651" t="s">
        <v>28</v>
      </c>
      <c r="C5646" s="1356">
        <v>6204</v>
      </c>
      <c r="D5646" s="747" t="str">
        <f t="shared" si="181"/>
        <v>MO6204</v>
      </c>
      <c r="E5646" s="1336">
        <v>1.36</v>
      </c>
      <c r="F5646" s="644">
        <f t="shared" si="182"/>
        <v>1.3240000000000001</v>
      </c>
      <c r="G5646" s="748">
        <v>1108</v>
      </c>
      <c r="H5646" s="1337">
        <v>0.74</v>
      </c>
      <c r="I5646" s="338"/>
    </row>
    <row r="5647" spans="2:9">
      <c r="B5647" s="651" t="s">
        <v>28</v>
      </c>
      <c r="C5647" s="1356">
        <v>6206</v>
      </c>
      <c r="D5647" s="747" t="str">
        <f t="shared" si="181"/>
        <v>MO6206</v>
      </c>
      <c r="E5647" s="1336">
        <v>1.2749999999999999</v>
      </c>
      <c r="F5647" s="644">
        <f t="shared" si="182"/>
        <v>1.248</v>
      </c>
      <c r="G5647" s="748">
        <v>1098</v>
      </c>
      <c r="H5647" s="1337">
        <v>0.53</v>
      </c>
      <c r="I5647" s="338"/>
    </row>
    <row r="5648" spans="2:9">
      <c r="B5648" s="651" t="s">
        <v>28</v>
      </c>
      <c r="C5648" s="1356">
        <v>6213</v>
      </c>
      <c r="D5648" s="747" t="str">
        <f t="shared" si="181"/>
        <v>MO6213</v>
      </c>
      <c r="E5648" s="1336">
        <v>1.282</v>
      </c>
      <c r="F5648" s="644">
        <f t="shared" si="182"/>
        <v>1.254</v>
      </c>
      <c r="G5648" s="748">
        <v>1098</v>
      </c>
      <c r="H5648" s="1337">
        <v>0.52</v>
      </c>
      <c r="I5648" s="338"/>
    </row>
    <row r="5649" spans="2:9">
      <c r="B5649" s="651" t="s">
        <v>28</v>
      </c>
      <c r="C5649" s="1356">
        <v>6214</v>
      </c>
      <c r="D5649" s="747" t="str">
        <f t="shared" si="181"/>
        <v>MO6214</v>
      </c>
      <c r="E5649" s="1336">
        <v>2.3620000000000001</v>
      </c>
      <c r="F5649" s="644">
        <f t="shared" si="182"/>
        <v>2.226</v>
      </c>
      <c r="G5649" s="748" t="s">
        <v>280</v>
      </c>
      <c r="H5649" s="1337">
        <v>0.59</v>
      </c>
      <c r="I5649" s="338"/>
    </row>
    <row r="5650" spans="2:9">
      <c r="B5650" s="651" t="s">
        <v>28</v>
      </c>
      <c r="C5650" s="1356">
        <v>6216</v>
      </c>
      <c r="D5650" s="747" t="str">
        <f t="shared" si="181"/>
        <v>MO6216</v>
      </c>
      <c r="E5650" s="1336">
        <v>1.238</v>
      </c>
      <c r="F5650" s="644">
        <f t="shared" si="182"/>
        <v>1.214</v>
      </c>
      <c r="G5650" s="748">
        <v>1098</v>
      </c>
      <c r="H5650" s="1337">
        <v>0.54</v>
      </c>
      <c r="I5650" s="338"/>
    </row>
    <row r="5651" spans="2:9">
      <c r="B5651" s="651" t="s">
        <v>28</v>
      </c>
      <c r="C5651" s="1356">
        <v>6217</v>
      </c>
      <c r="D5651" s="747" t="str">
        <f t="shared" si="181"/>
        <v>MO6217</v>
      </c>
      <c r="E5651" s="1336">
        <v>1.3859999999999999</v>
      </c>
      <c r="F5651" s="644">
        <f t="shared" si="182"/>
        <v>1.347</v>
      </c>
      <c r="G5651" s="748">
        <v>1002</v>
      </c>
      <c r="H5651" s="1337">
        <v>0.37</v>
      </c>
      <c r="I5651" s="338"/>
    </row>
    <row r="5652" spans="2:9">
      <c r="B5652" s="651" t="s">
        <v>28</v>
      </c>
      <c r="C5652" s="1356">
        <v>6229</v>
      </c>
      <c r="D5652" s="747" t="str">
        <f t="shared" si="181"/>
        <v>MO6229</v>
      </c>
      <c r="E5652" s="1336">
        <v>1.1519999999999999</v>
      </c>
      <c r="F5652" s="644">
        <f t="shared" si="182"/>
        <v>1.137</v>
      </c>
      <c r="G5652" s="748">
        <v>1187</v>
      </c>
      <c r="H5652" s="1337">
        <v>0.56000000000000005</v>
      </c>
      <c r="I5652" s="338"/>
    </row>
    <row r="5653" spans="2:9">
      <c r="B5653" s="651" t="s">
        <v>28</v>
      </c>
      <c r="C5653" s="1356">
        <v>6233</v>
      </c>
      <c r="D5653" s="747" t="str">
        <f t="shared" si="181"/>
        <v>MO6233</v>
      </c>
      <c r="E5653" s="1336">
        <v>1.397</v>
      </c>
      <c r="F5653" s="644">
        <f t="shared" si="182"/>
        <v>1.357</v>
      </c>
      <c r="G5653" s="748">
        <v>1261</v>
      </c>
      <c r="H5653" s="1337">
        <v>0.4</v>
      </c>
      <c r="I5653" s="338"/>
    </row>
    <row r="5654" spans="2:9">
      <c r="B5654" s="651" t="s">
        <v>28</v>
      </c>
      <c r="C5654" s="1356">
        <v>6235</v>
      </c>
      <c r="D5654" s="747" t="str">
        <f t="shared" si="181"/>
        <v>MO6235</v>
      </c>
      <c r="E5654" s="1336">
        <v>1.1719999999999999</v>
      </c>
      <c r="F5654" s="644">
        <f t="shared" si="182"/>
        <v>1.155</v>
      </c>
      <c r="G5654" s="748">
        <v>1343</v>
      </c>
      <c r="H5654" s="1337">
        <v>1.54</v>
      </c>
      <c r="I5654" s="338"/>
    </row>
    <row r="5655" spans="2:9">
      <c r="B5655" s="651" t="s">
        <v>28</v>
      </c>
      <c r="C5655" s="1356">
        <v>6236</v>
      </c>
      <c r="D5655" s="747" t="str">
        <f t="shared" si="181"/>
        <v>MO6236</v>
      </c>
      <c r="E5655" s="1336">
        <v>1.087</v>
      </c>
      <c r="F5655" s="644">
        <f t="shared" si="182"/>
        <v>1.0780000000000001</v>
      </c>
      <c r="G5655" s="748" t="s">
        <v>280</v>
      </c>
      <c r="H5655" s="1337">
        <v>0.23</v>
      </c>
      <c r="I5655" s="338"/>
    </row>
    <row r="5656" spans="2:9">
      <c r="B5656" s="651" t="s">
        <v>28</v>
      </c>
      <c r="C5656" s="1356">
        <v>6237</v>
      </c>
      <c r="D5656" s="747" t="str">
        <f t="shared" si="181"/>
        <v>MO6237</v>
      </c>
      <c r="E5656" s="1336">
        <v>1.2829999999999999</v>
      </c>
      <c r="F5656" s="644">
        <f t="shared" si="182"/>
        <v>1.2549999999999999</v>
      </c>
      <c r="G5656" s="748">
        <v>947</v>
      </c>
      <c r="H5656" s="1337">
        <v>0.52</v>
      </c>
      <c r="I5656" s="338"/>
    </row>
    <row r="5657" spans="2:9">
      <c r="B5657" s="651" t="s">
        <v>28</v>
      </c>
      <c r="C5657" s="1356">
        <v>6251</v>
      </c>
      <c r="D5657" s="747" t="str">
        <f t="shared" si="181"/>
        <v>MO6251</v>
      </c>
      <c r="E5657" s="1336">
        <v>1.482</v>
      </c>
      <c r="F5657" s="644">
        <f t="shared" si="182"/>
        <v>1.4339999999999999</v>
      </c>
      <c r="G5657" s="748" t="s">
        <v>280</v>
      </c>
      <c r="H5657" s="1337">
        <v>0.6</v>
      </c>
      <c r="I5657" s="338"/>
    </row>
    <row r="5658" spans="2:9">
      <c r="B5658" s="651" t="s">
        <v>28</v>
      </c>
      <c r="C5658" s="1356">
        <v>6252</v>
      </c>
      <c r="D5658" s="747" t="str">
        <f t="shared" si="181"/>
        <v>MO6252</v>
      </c>
      <c r="E5658" s="1336">
        <v>1.226</v>
      </c>
      <c r="F5658" s="644">
        <f t="shared" si="182"/>
        <v>1.2030000000000001</v>
      </c>
      <c r="G5658" s="748">
        <v>962</v>
      </c>
      <c r="H5658" s="1337">
        <v>0.49</v>
      </c>
      <c r="I5658" s="338"/>
    </row>
    <row r="5659" spans="2:9">
      <c r="B5659" s="651" t="s">
        <v>28</v>
      </c>
      <c r="C5659" s="1356">
        <v>6306</v>
      </c>
      <c r="D5659" s="747" t="str">
        <f t="shared" si="181"/>
        <v>MO6306</v>
      </c>
      <c r="E5659" s="1336">
        <v>1.375</v>
      </c>
      <c r="F5659" s="644">
        <f t="shared" si="182"/>
        <v>1.3380000000000001</v>
      </c>
      <c r="G5659" s="748">
        <v>1212</v>
      </c>
      <c r="H5659" s="1337">
        <v>0.55000000000000004</v>
      </c>
      <c r="I5659" s="338"/>
    </row>
    <row r="5660" spans="2:9">
      <c r="B5660" s="651" t="s">
        <v>28</v>
      </c>
      <c r="C5660" s="1356">
        <v>6319</v>
      </c>
      <c r="D5660" s="747" t="str">
        <f t="shared" si="181"/>
        <v>MO6319</v>
      </c>
      <c r="E5660" s="1336">
        <v>1.411</v>
      </c>
      <c r="F5660" s="644">
        <f t="shared" si="182"/>
        <v>1.37</v>
      </c>
      <c r="G5660" s="748">
        <v>1237</v>
      </c>
      <c r="H5660" s="1337">
        <v>0.47</v>
      </c>
      <c r="I5660" s="338"/>
    </row>
    <row r="5661" spans="2:9">
      <c r="B5661" s="651" t="s">
        <v>28</v>
      </c>
      <c r="C5661" s="1356">
        <v>6325</v>
      </c>
      <c r="D5661" s="747" t="str">
        <f t="shared" si="181"/>
        <v>MO6325</v>
      </c>
      <c r="E5661" s="1336">
        <v>1.141</v>
      </c>
      <c r="F5661" s="644">
        <f t="shared" si="182"/>
        <v>1.127</v>
      </c>
      <c r="G5661" s="748">
        <v>1314</v>
      </c>
      <c r="H5661" s="1337">
        <v>0.44</v>
      </c>
      <c r="I5661" s="338"/>
    </row>
    <row r="5662" spans="2:9">
      <c r="B5662" s="651" t="s">
        <v>28</v>
      </c>
      <c r="C5662" s="1356">
        <v>6400</v>
      </c>
      <c r="D5662" s="747" t="str">
        <f t="shared" si="181"/>
        <v>MO6400</v>
      </c>
      <c r="E5662" s="1336">
        <v>1.141</v>
      </c>
      <c r="F5662" s="644">
        <f t="shared" si="182"/>
        <v>1.127</v>
      </c>
      <c r="G5662" s="748">
        <v>1028</v>
      </c>
      <c r="H5662" s="1337">
        <v>0.68</v>
      </c>
      <c r="I5662" s="338"/>
    </row>
    <row r="5663" spans="2:9">
      <c r="B5663" s="651" t="s">
        <v>28</v>
      </c>
      <c r="C5663" s="1356">
        <v>6503</v>
      </c>
      <c r="D5663" s="747" t="str">
        <f t="shared" si="181"/>
        <v>MO6503</v>
      </c>
      <c r="E5663" s="1336">
        <v>0.88600000000000001</v>
      </c>
      <c r="F5663" s="644">
        <f t="shared" si="182"/>
        <v>0.89700000000000002</v>
      </c>
      <c r="G5663" s="748">
        <v>1000</v>
      </c>
      <c r="H5663" s="1337">
        <v>0.56000000000000005</v>
      </c>
      <c r="I5663" s="338"/>
    </row>
    <row r="5664" spans="2:9">
      <c r="B5664" s="651" t="s">
        <v>28</v>
      </c>
      <c r="C5664" s="1356">
        <v>6504</v>
      </c>
      <c r="D5664" s="747" t="str">
        <f t="shared" si="181"/>
        <v>MO6504</v>
      </c>
      <c r="E5664" s="1336">
        <v>0.95599999999999996</v>
      </c>
      <c r="F5664" s="644">
        <f t="shared" si="182"/>
        <v>0.96</v>
      </c>
      <c r="G5664" s="748">
        <v>901</v>
      </c>
      <c r="H5664" s="1337">
        <v>0.43</v>
      </c>
      <c r="I5664" s="338"/>
    </row>
    <row r="5665" spans="2:9">
      <c r="B5665" s="651" t="s">
        <v>28</v>
      </c>
      <c r="C5665" s="1356">
        <v>6702</v>
      </c>
      <c r="D5665" s="747" t="str">
        <f t="shared" si="181"/>
        <v>MO6702</v>
      </c>
      <c r="E5665" s="1336">
        <v>1.087</v>
      </c>
      <c r="F5665" s="644">
        <f t="shared" si="182"/>
        <v>1.0780000000000001</v>
      </c>
      <c r="G5665" s="748" t="s">
        <v>280</v>
      </c>
      <c r="H5665" s="1337">
        <v>0.23</v>
      </c>
      <c r="I5665" s="338"/>
    </row>
    <row r="5666" spans="2:9">
      <c r="B5666" s="651" t="s">
        <v>28</v>
      </c>
      <c r="C5666" s="1356">
        <v>6703</v>
      </c>
      <c r="D5666" s="747" t="str">
        <f t="shared" si="181"/>
        <v>MO6703</v>
      </c>
      <c r="E5666" s="1336">
        <v>1.087</v>
      </c>
      <c r="F5666" s="644">
        <f t="shared" si="182"/>
        <v>1.0780000000000001</v>
      </c>
      <c r="G5666" s="748" t="s">
        <v>280</v>
      </c>
      <c r="H5666" s="1337">
        <v>0.23</v>
      </c>
      <c r="I5666" s="338"/>
    </row>
    <row r="5667" spans="2:9">
      <c r="B5667" s="651" t="s">
        <v>28</v>
      </c>
      <c r="C5667" s="1356">
        <v>6704</v>
      </c>
      <c r="D5667" s="747" t="str">
        <f t="shared" si="181"/>
        <v>MO6704</v>
      </c>
      <c r="E5667" s="1336">
        <v>1.087</v>
      </c>
      <c r="F5667" s="644">
        <f t="shared" si="182"/>
        <v>1.0780000000000001</v>
      </c>
      <c r="G5667" s="748" t="s">
        <v>280</v>
      </c>
      <c r="H5667" s="1337">
        <v>0.23</v>
      </c>
      <c r="I5667" s="338"/>
    </row>
    <row r="5668" spans="2:9">
      <c r="B5668" s="651" t="s">
        <v>28</v>
      </c>
      <c r="C5668" s="1356">
        <v>6824</v>
      </c>
      <c r="D5668" s="747" t="str">
        <f t="shared" si="181"/>
        <v>MO6824</v>
      </c>
      <c r="E5668" s="1336">
        <v>1.482</v>
      </c>
      <c r="F5668" s="644">
        <f t="shared" si="182"/>
        <v>1.4339999999999999</v>
      </c>
      <c r="G5668" s="748" t="s">
        <v>280</v>
      </c>
      <c r="H5668" s="1337">
        <v>0.6</v>
      </c>
      <c r="I5668" s="338"/>
    </row>
    <row r="5669" spans="2:9">
      <c r="B5669" s="651" t="s">
        <v>28</v>
      </c>
      <c r="C5669" s="1356">
        <v>6825</v>
      </c>
      <c r="D5669" s="747" t="str">
        <f t="shared" si="181"/>
        <v>MO6825</v>
      </c>
      <c r="E5669" s="1336">
        <v>2.3620000000000001</v>
      </c>
      <c r="F5669" s="644">
        <f t="shared" si="182"/>
        <v>2.226</v>
      </c>
      <c r="G5669" s="748" t="s">
        <v>280</v>
      </c>
      <c r="H5669" s="1337">
        <v>0.59</v>
      </c>
      <c r="I5669" s="338"/>
    </row>
    <row r="5670" spans="2:9">
      <c r="B5670" s="651" t="s">
        <v>28</v>
      </c>
      <c r="C5670" s="1356">
        <v>6826</v>
      </c>
      <c r="D5670" s="747" t="str">
        <f t="shared" si="181"/>
        <v>MO6826</v>
      </c>
      <c r="E5670" s="1336">
        <v>1.087</v>
      </c>
      <c r="F5670" s="644">
        <f t="shared" si="182"/>
        <v>1.0780000000000001</v>
      </c>
      <c r="G5670" s="748" t="s">
        <v>280</v>
      </c>
      <c r="H5670" s="1337">
        <v>0.23</v>
      </c>
      <c r="I5670" s="338"/>
    </row>
    <row r="5671" spans="2:9">
      <c r="B5671" s="651" t="s">
        <v>28</v>
      </c>
      <c r="C5671" s="1356">
        <v>6834</v>
      </c>
      <c r="D5671" s="747" t="str">
        <f t="shared" si="181"/>
        <v>MO6834</v>
      </c>
      <c r="E5671" s="1336">
        <v>1</v>
      </c>
      <c r="F5671" s="644">
        <f t="shared" si="182"/>
        <v>1</v>
      </c>
      <c r="G5671" s="748">
        <v>1000</v>
      </c>
      <c r="H5671" s="1337">
        <v>1.0900000000000001</v>
      </c>
      <c r="I5671" s="338"/>
    </row>
    <row r="5672" spans="2:9">
      <c r="B5672" s="651" t="s">
        <v>28</v>
      </c>
      <c r="C5672" s="1356">
        <v>6835</v>
      </c>
      <c r="D5672" s="747" t="str">
        <f t="shared" si="181"/>
        <v>MO6835</v>
      </c>
      <c r="E5672" s="1336">
        <v>2.3620000000000001</v>
      </c>
      <c r="F5672" s="644">
        <f t="shared" si="182"/>
        <v>2.226</v>
      </c>
      <c r="G5672" s="748" t="s">
        <v>280</v>
      </c>
      <c r="H5672" s="1337">
        <v>0.59</v>
      </c>
      <c r="I5672" s="338"/>
    </row>
    <row r="5673" spans="2:9">
      <c r="B5673" s="651" t="s">
        <v>28</v>
      </c>
      <c r="C5673" s="1356">
        <v>6836</v>
      </c>
      <c r="D5673" s="747" t="str">
        <f t="shared" si="181"/>
        <v>MO6836</v>
      </c>
      <c r="E5673" s="1336">
        <v>1.0549999999999999</v>
      </c>
      <c r="F5673" s="644">
        <f t="shared" si="182"/>
        <v>1.05</v>
      </c>
      <c r="G5673" s="748">
        <v>495</v>
      </c>
      <c r="H5673" s="1337">
        <v>0.71</v>
      </c>
      <c r="I5673" s="338"/>
    </row>
    <row r="5674" spans="2:9">
      <c r="B5674" s="651" t="s">
        <v>28</v>
      </c>
      <c r="C5674" s="1356">
        <v>6845</v>
      </c>
      <c r="D5674" s="747" t="str">
        <f t="shared" si="181"/>
        <v>MO6845</v>
      </c>
      <c r="E5674" s="1336">
        <v>2.3620000000000001</v>
      </c>
      <c r="F5674" s="644">
        <f t="shared" si="182"/>
        <v>2.226</v>
      </c>
      <c r="G5674" s="748" t="s">
        <v>280</v>
      </c>
      <c r="H5674" s="1337">
        <v>0.59</v>
      </c>
      <c r="I5674" s="338"/>
    </row>
    <row r="5675" spans="2:9">
      <c r="B5675" s="651" t="s">
        <v>28</v>
      </c>
      <c r="C5675" s="1356">
        <v>6872</v>
      </c>
      <c r="D5675" s="747" t="str">
        <f t="shared" si="181"/>
        <v>MO6872</v>
      </c>
      <c r="E5675" s="1336">
        <v>2.3620000000000001</v>
      </c>
      <c r="F5675" s="644">
        <f t="shared" si="182"/>
        <v>2.226</v>
      </c>
      <c r="G5675" s="748" t="s">
        <v>280</v>
      </c>
      <c r="H5675" s="1337">
        <v>0.59</v>
      </c>
      <c r="I5675" s="338"/>
    </row>
    <row r="5676" spans="2:9">
      <c r="B5676" s="651" t="s">
        <v>28</v>
      </c>
      <c r="C5676" s="1356">
        <v>6874</v>
      </c>
      <c r="D5676" s="747" t="str">
        <f t="shared" si="181"/>
        <v>MO6874</v>
      </c>
      <c r="E5676" s="1336">
        <v>2.3620000000000001</v>
      </c>
      <c r="F5676" s="644">
        <f t="shared" si="182"/>
        <v>2.226</v>
      </c>
      <c r="G5676" s="748" t="s">
        <v>280</v>
      </c>
      <c r="H5676" s="1337">
        <v>0.59</v>
      </c>
      <c r="I5676" s="338"/>
    </row>
    <row r="5677" spans="2:9">
      <c r="B5677" s="651" t="s">
        <v>28</v>
      </c>
      <c r="C5677" s="1356">
        <v>6882</v>
      </c>
      <c r="D5677" s="747" t="str">
        <f t="shared" si="181"/>
        <v>MO6882</v>
      </c>
      <c r="E5677" s="1336">
        <v>2.3620000000000001</v>
      </c>
      <c r="F5677" s="644">
        <f t="shared" si="182"/>
        <v>2.226</v>
      </c>
      <c r="G5677" s="748" t="s">
        <v>280</v>
      </c>
      <c r="H5677" s="1337">
        <v>0.59</v>
      </c>
      <c r="I5677" s="338"/>
    </row>
    <row r="5678" spans="2:9">
      <c r="B5678" s="651" t="s">
        <v>28</v>
      </c>
      <c r="C5678" s="1356">
        <v>6884</v>
      </c>
      <c r="D5678" s="747" t="str">
        <f t="shared" si="181"/>
        <v>MO6884</v>
      </c>
      <c r="E5678" s="1336">
        <v>2.3620000000000001</v>
      </c>
      <c r="F5678" s="644">
        <f t="shared" si="182"/>
        <v>2.226</v>
      </c>
      <c r="G5678" s="748" t="s">
        <v>280</v>
      </c>
      <c r="H5678" s="1337">
        <v>0.59</v>
      </c>
      <c r="I5678" s="338"/>
    </row>
    <row r="5679" spans="2:9">
      <c r="B5679" s="651" t="s">
        <v>28</v>
      </c>
      <c r="C5679" s="1356">
        <v>7016</v>
      </c>
      <c r="D5679" s="747" t="str">
        <f t="shared" si="181"/>
        <v>MO7016</v>
      </c>
      <c r="E5679" s="1336">
        <v>2.3620000000000001</v>
      </c>
      <c r="F5679" s="644">
        <f t="shared" si="182"/>
        <v>2.226</v>
      </c>
      <c r="G5679" s="748" t="s">
        <v>280</v>
      </c>
      <c r="H5679" s="1337">
        <v>0.59</v>
      </c>
      <c r="I5679" s="338"/>
    </row>
    <row r="5680" spans="2:9">
      <c r="B5680" s="651" t="s">
        <v>28</v>
      </c>
      <c r="C5680" s="1356">
        <v>7024</v>
      </c>
      <c r="D5680" s="747" t="str">
        <f t="shared" si="181"/>
        <v>MO7024</v>
      </c>
      <c r="E5680" s="1336">
        <v>2.3620000000000001</v>
      </c>
      <c r="F5680" s="644">
        <f t="shared" si="182"/>
        <v>2.226</v>
      </c>
      <c r="G5680" s="748" t="s">
        <v>280</v>
      </c>
      <c r="H5680" s="1337">
        <v>0.59</v>
      </c>
      <c r="I5680" s="338"/>
    </row>
    <row r="5681" spans="2:9">
      <c r="B5681" s="651" t="s">
        <v>28</v>
      </c>
      <c r="C5681" s="1356">
        <v>7038</v>
      </c>
      <c r="D5681" s="747" t="str">
        <f t="shared" si="181"/>
        <v>MO7038</v>
      </c>
      <c r="E5681" s="1336">
        <v>2.3620000000000001</v>
      </c>
      <c r="F5681" s="644">
        <f t="shared" si="182"/>
        <v>2.226</v>
      </c>
      <c r="G5681" s="748" t="s">
        <v>280</v>
      </c>
      <c r="H5681" s="1337">
        <v>0.59</v>
      </c>
      <c r="I5681" s="338"/>
    </row>
    <row r="5682" spans="2:9">
      <c r="B5682" s="651" t="s">
        <v>28</v>
      </c>
      <c r="C5682" s="1356">
        <v>7046</v>
      </c>
      <c r="D5682" s="747" t="str">
        <f t="shared" si="181"/>
        <v>MO7046</v>
      </c>
      <c r="E5682" s="1336">
        <v>2.3620000000000001</v>
      </c>
      <c r="F5682" s="644">
        <f t="shared" si="182"/>
        <v>2.226</v>
      </c>
      <c r="G5682" s="748" t="s">
        <v>280</v>
      </c>
      <c r="H5682" s="1337">
        <v>0.59</v>
      </c>
      <c r="I5682" s="338"/>
    </row>
    <row r="5683" spans="2:9">
      <c r="B5683" s="651" t="s">
        <v>28</v>
      </c>
      <c r="C5683" s="1356">
        <v>7047</v>
      </c>
      <c r="D5683" s="747" t="str">
        <f t="shared" si="181"/>
        <v>MO7047</v>
      </c>
      <c r="E5683" s="1336">
        <v>2.3620000000000001</v>
      </c>
      <c r="F5683" s="644">
        <f t="shared" si="182"/>
        <v>2.226</v>
      </c>
      <c r="G5683" s="748" t="s">
        <v>280</v>
      </c>
      <c r="H5683" s="1337">
        <v>0.59</v>
      </c>
      <c r="I5683" s="338"/>
    </row>
    <row r="5684" spans="2:9">
      <c r="B5684" s="651" t="s">
        <v>28</v>
      </c>
      <c r="C5684" s="1356">
        <v>7050</v>
      </c>
      <c r="D5684" s="747" t="str">
        <f t="shared" si="181"/>
        <v>MO7050</v>
      </c>
      <c r="E5684" s="1336">
        <v>2.3620000000000001</v>
      </c>
      <c r="F5684" s="644">
        <f t="shared" si="182"/>
        <v>2.226</v>
      </c>
      <c r="G5684" s="748" t="s">
        <v>280</v>
      </c>
      <c r="H5684" s="1337">
        <v>0.59</v>
      </c>
      <c r="I5684" s="338"/>
    </row>
    <row r="5685" spans="2:9">
      <c r="B5685" s="651" t="s">
        <v>28</v>
      </c>
      <c r="C5685" s="1356">
        <v>7090</v>
      </c>
      <c r="D5685" s="747" t="str">
        <f t="shared" si="181"/>
        <v>MO7090</v>
      </c>
      <c r="E5685" s="1336">
        <v>2.3620000000000001</v>
      </c>
      <c r="F5685" s="644">
        <f t="shared" si="182"/>
        <v>2.226</v>
      </c>
      <c r="G5685" s="748" t="s">
        <v>280</v>
      </c>
      <c r="H5685" s="1337">
        <v>0.59</v>
      </c>
      <c r="I5685" s="338"/>
    </row>
    <row r="5686" spans="2:9">
      <c r="B5686" s="651" t="s">
        <v>28</v>
      </c>
      <c r="C5686" s="1356">
        <v>7098</v>
      </c>
      <c r="D5686" s="747" t="str">
        <f t="shared" si="181"/>
        <v>MO7098</v>
      </c>
      <c r="E5686" s="1336">
        <v>2.3620000000000001</v>
      </c>
      <c r="F5686" s="644">
        <f t="shared" si="182"/>
        <v>2.226</v>
      </c>
      <c r="G5686" s="748" t="s">
        <v>280</v>
      </c>
      <c r="H5686" s="1337">
        <v>0.59</v>
      </c>
      <c r="I5686" s="338"/>
    </row>
    <row r="5687" spans="2:9">
      <c r="B5687" s="651" t="s">
        <v>28</v>
      </c>
      <c r="C5687" s="1356">
        <v>7099</v>
      </c>
      <c r="D5687" s="747" t="str">
        <f t="shared" si="181"/>
        <v>MO7099</v>
      </c>
      <c r="E5687" s="1336">
        <v>2.3620000000000001</v>
      </c>
      <c r="F5687" s="644">
        <f t="shared" si="182"/>
        <v>2.226</v>
      </c>
      <c r="G5687" s="748" t="s">
        <v>280</v>
      </c>
      <c r="H5687" s="1337">
        <v>0.59</v>
      </c>
      <c r="I5687" s="338"/>
    </row>
    <row r="5688" spans="2:9">
      <c r="B5688" s="651" t="s">
        <v>28</v>
      </c>
      <c r="C5688" s="1356">
        <v>7133</v>
      </c>
      <c r="D5688" s="747" t="str">
        <f t="shared" si="181"/>
        <v>MO7133</v>
      </c>
      <c r="E5688" s="1336">
        <v>1.0629999999999999</v>
      </c>
      <c r="F5688" s="644">
        <f t="shared" si="182"/>
        <v>1.0569999999999999</v>
      </c>
      <c r="G5688" s="748">
        <v>874</v>
      </c>
      <c r="H5688" s="1337">
        <v>0.78</v>
      </c>
      <c r="I5688" s="338"/>
    </row>
    <row r="5689" spans="2:9">
      <c r="B5689" s="651" t="s">
        <v>28</v>
      </c>
      <c r="C5689" s="1356">
        <v>7151</v>
      </c>
      <c r="D5689" s="747" t="str">
        <f t="shared" si="181"/>
        <v>MO7151</v>
      </c>
      <c r="E5689" s="1336">
        <v>1.482</v>
      </c>
      <c r="F5689" s="644">
        <f t="shared" si="182"/>
        <v>1.4339999999999999</v>
      </c>
      <c r="G5689" s="748" t="s">
        <v>280</v>
      </c>
      <c r="H5689" s="1337">
        <v>0.6</v>
      </c>
      <c r="I5689" s="338"/>
    </row>
    <row r="5690" spans="2:9">
      <c r="B5690" s="651" t="s">
        <v>28</v>
      </c>
      <c r="C5690" s="1356">
        <v>7152</v>
      </c>
      <c r="D5690" s="747" t="str">
        <f t="shared" si="181"/>
        <v>MO7152</v>
      </c>
      <c r="E5690" s="1336">
        <v>1.482</v>
      </c>
      <c r="F5690" s="644">
        <f t="shared" si="182"/>
        <v>1.4339999999999999</v>
      </c>
      <c r="G5690" s="748" t="s">
        <v>280</v>
      </c>
      <c r="H5690" s="1337">
        <v>0.6</v>
      </c>
      <c r="I5690" s="338"/>
    </row>
    <row r="5691" spans="2:9">
      <c r="B5691" s="651" t="s">
        <v>28</v>
      </c>
      <c r="C5691" s="1356">
        <v>7153</v>
      </c>
      <c r="D5691" s="747" t="str">
        <f t="shared" si="181"/>
        <v>MO7153</v>
      </c>
      <c r="E5691" s="1336">
        <v>1.482</v>
      </c>
      <c r="F5691" s="644">
        <f t="shared" si="182"/>
        <v>1.4339999999999999</v>
      </c>
      <c r="G5691" s="748" t="s">
        <v>280</v>
      </c>
      <c r="H5691" s="1337">
        <v>0.6</v>
      </c>
      <c r="I5691" s="338"/>
    </row>
    <row r="5692" spans="2:9">
      <c r="B5692" s="651" t="s">
        <v>28</v>
      </c>
      <c r="C5692" s="1356">
        <v>7219</v>
      </c>
      <c r="D5692" s="747" t="str">
        <f t="shared" si="181"/>
        <v>MO7219</v>
      </c>
      <c r="E5692" s="1336">
        <v>1.23</v>
      </c>
      <c r="F5692" s="644">
        <f t="shared" si="182"/>
        <v>1.2070000000000001</v>
      </c>
      <c r="G5692" s="748">
        <v>793</v>
      </c>
      <c r="H5692" s="1337">
        <v>0.79</v>
      </c>
      <c r="I5692" s="338"/>
    </row>
    <row r="5693" spans="2:9">
      <c r="B5693" s="651" t="s">
        <v>28</v>
      </c>
      <c r="C5693" s="1356">
        <v>7222</v>
      </c>
      <c r="D5693" s="747" t="str">
        <f t="shared" si="181"/>
        <v>MO7222</v>
      </c>
      <c r="E5693" s="1336">
        <v>1.087</v>
      </c>
      <c r="F5693" s="644">
        <f t="shared" si="182"/>
        <v>1.0780000000000001</v>
      </c>
      <c r="G5693" s="748" t="s">
        <v>280</v>
      </c>
      <c r="H5693" s="1337">
        <v>0.23</v>
      </c>
      <c r="I5693" s="338"/>
    </row>
    <row r="5694" spans="2:9">
      <c r="B5694" s="651" t="s">
        <v>28</v>
      </c>
      <c r="C5694" s="1356">
        <v>7225</v>
      </c>
      <c r="D5694" s="747" t="str">
        <f t="shared" si="181"/>
        <v>MO7225</v>
      </c>
      <c r="E5694" s="1336">
        <v>1.087</v>
      </c>
      <c r="F5694" s="644">
        <f t="shared" si="182"/>
        <v>1.0780000000000001</v>
      </c>
      <c r="G5694" s="748" t="s">
        <v>280</v>
      </c>
      <c r="H5694" s="1337">
        <v>0.23</v>
      </c>
      <c r="I5694" s="338"/>
    </row>
    <row r="5695" spans="2:9">
      <c r="B5695" s="651" t="s">
        <v>28</v>
      </c>
      <c r="C5695" s="1356">
        <v>7230</v>
      </c>
      <c r="D5695" s="747" t="str">
        <f t="shared" si="181"/>
        <v>MO7230</v>
      </c>
      <c r="E5695" s="1336">
        <v>1.0960000000000001</v>
      </c>
      <c r="F5695" s="644">
        <f t="shared" si="182"/>
        <v>1.0860000000000001</v>
      </c>
      <c r="G5695" s="748">
        <v>916</v>
      </c>
      <c r="H5695" s="1337">
        <v>1.04</v>
      </c>
      <c r="I5695" s="338"/>
    </row>
    <row r="5696" spans="2:9">
      <c r="B5696" s="651" t="s">
        <v>28</v>
      </c>
      <c r="C5696" s="1356">
        <v>7231</v>
      </c>
      <c r="D5696" s="747" t="str">
        <f t="shared" si="181"/>
        <v>MO7231</v>
      </c>
      <c r="E5696" s="1336">
        <v>0.94799999999999995</v>
      </c>
      <c r="F5696" s="644">
        <f t="shared" si="182"/>
        <v>0.95299999999999996</v>
      </c>
      <c r="G5696" s="748">
        <v>804</v>
      </c>
      <c r="H5696" s="1337">
        <v>1.29</v>
      </c>
      <c r="I5696" s="338"/>
    </row>
    <row r="5697" spans="2:9">
      <c r="B5697" s="651" t="s">
        <v>28</v>
      </c>
      <c r="C5697" s="1356">
        <v>7232</v>
      </c>
      <c r="D5697" s="747" t="str">
        <f t="shared" si="181"/>
        <v>MO7232</v>
      </c>
      <c r="E5697" s="1336">
        <v>1.097</v>
      </c>
      <c r="F5697" s="644">
        <f t="shared" si="182"/>
        <v>1.087</v>
      </c>
      <c r="G5697" s="748">
        <v>1069</v>
      </c>
      <c r="H5697" s="1337">
        <v>0.81</v>
      </c>
      <c r="I5697" s="338"/>
    </row>
    <row r="5698" spans="2:9">
      <c r="B5698" s="651" t="s">
        <v>28</v>
      </c>
      <c r="C5698" s="1356">
        <v>7309</v>
      </c>
      <c r="D5698" s="747" t="str">
        <f t="shared" si="181"/>
        <v>MO7309</v>
      </c>
      <c r="E5698" s="1336">
        <v>2.3620000000000001</v>
      </c>
      <c r="F5698" s="644">
        <f t="shared" si="182"/>
        <v>2.226</v>
      </c>
      <c r="G5698" s="748" t="s">
        <v>280</v>
      </c>
      <c r="H5698" s="1337">
        <v>0.59</v>
      </c>
      <c r="I5698" s="338"/>
    </row>
    <row r="5699" spans="2:9">
      <c r="B5699" s="651" t="s">
        <v>28</v>
      </c>
      <c r="C5699" s="1356">
        <v>7313</v>
      </c>
      <c r="D5699" s="747" t="str">
        <f t="shared" si="181"/>
        <v>MO7313</v>
      </c>
      <c r="E5699" s="1336">
        <v>2.3620000000000001</v>
      </c>
      <c r="F5699" s="644">
        <f t="shared" si="182"/>
        <v>2.226</v>
      </c>
      <c r="G5699" s="748" t="s">
        <v>280</v>
      </c>
      <c r="H5699" s="1337">
        <v>0.59</v>
      </c>
      <c r="I5699" s="338"/>
    </row>
    <row r="5700" spans="2:9">
      <c r="B5700" s="651" t="s">
        <v>28</v>
      </c>
      <c r="C5700" s="1356">
        <v>7317</v>
      </c>
      <c r="D5700" s="747" t="str">
        <f t="shared" si="181"/>
        <v>MO7317</v>
      </c>
      <c r="E5700" s="1336">
        <v>2.3620000000000001</v>
      </c>
      <c r="F5700" s="644">
        <f t="shared" si="182"/>
        <v>2.226</v>
      </c>
      <c r="G5700" s="748" t="s">
        <v>280</v>
      </c>
      <c r="H5700" s="1337">
        <v>0.59</v>
      </c>
      <c r="I5700" s="338"/>
    </row>
    <row r="5701" spans="2:9">
      <c r="B5701" s="651" t="s">
        <v>28</v>
      </c>
      <c r="C5701" s="1356">
        <v>7327</v>
      </c>
      <c r="D5701" s="747" t="str">
        <f t="shared" si="181"/>
        <v>MO7327</v>
      </c>
      <c r="E5701" s="1336">
        <v>2.3620000000000001</v>
      </c>
      <c r="F5701" s="644">
        <f t="shared" si="182"/>
        <v>2.226</v>
      </c>
      <c r="G5701" s="748" t="s">
        <v>280</v>
      </c>
      <c r="H5701" s="1337">
        <v>0.59</v>
      </c>
      <c r="I5701" s="338"/>
    </row>
    <row r="5702" spans="2:9">
      <c r="B5702" s="651" t="s">
        <v>28</v>
      </c>
      <c r="C5702" s="1356">
        <v>7333</v>
      </c>
      <c r="D5702" s="747" t="str">
        <f t="shared" si="181"/>
        <v>MO7333</v>
      </c>
      <c r="E5702" s="1336">
        <v>1.0880000000000001</v>
      </c>
      <c r="F5702" s="644">
        <f t="shared" si="182"/>
        <v>1.079</v>
      </c>
      <c r="G5702" s="748">
        <v>1360</v>
      </c>
      <c r="H5702" s="1337">
        <v>0.75</v>
      </c>
      <c r="I5702" s="338"/>
    </row>
    <row r="5703" spans="2:9">
      <c r="B5703" s="651" t="s">
        <v>28</v>
      </c>
      <c r="C5703" s="1356">
        <v>7335</v>
      </c>
      <c r="D5703" s="747" t="str">
        <f t="shared" si="181"/>
        <v>MO7335</v>
      </c>
      <c r="E5703" s="1336">
        <v>1.0640000000000001</v>
      </c>
      <c r="F5703" s="644">
        <f t="shared" si="182"/>
        <v>1.0580000000000001</v>
      </c>
      <c r="G5703" s="748">
        <v>1360</v>
      </c>
      <c r="H5703" s="1337">
        <v>0.82</v>
      </c>
      <c r="I5703" s="338"/>
    </row>
    <row r="5704" spans="2:9">
      <c r="B5704" s="651" t="s">
        <v>28</v>
      </c>
      <c r="C5704" s="1356">
        <v>7337</v>
      </c>
      <c r="D5704" s="747" t="str">
        <f t="shared" si="181"/>
        <v>MO7337</v>
      </c>
      <c r="E5704" s="1336">
        <v>2.3620000000000001</v>
      </c>
      <c r="F5704" s="644">
        <f t="shared" si="182"/>
        <v>2.226</v>
      </c>
      <c r="G5704" s="748" t="s">
        <v>280</v>
      </c>
      <c r="H5704" s="1337">
        <v>0.59</v>
      </c>
      <c r="I5704" s="338"/>
    </row>
    <row r="5705" spans="2:9">
      <c r="B5705" s="651" t="s">
        <v>28</v>
      </c>
      <c r="C5705" s="1356">
        <v>7350</v>
      </c>
      <c r="D5705" s="747" t="str">
        <f t="shared" si="181"/>
        <v>MO7350</v>
      </c>
      <c r="E5705" s="1336">
        <v>1.482</v>
      </c>
      <c r="F5705" s="644">
        <f t="shared" si="182"/>
        <v>1.4339999999999999</v>
      </c>
      <c r="G5705" s="748" t="s">
        <v>280</v>
      </c>
      <c r="H5705" s="1337">
        <v>0.6</v>
      </c>
      <c r="I5705" s="338"/>
    </row>
    <row r="5706" spans="2:9">
      <c r="B5706" s="651" t="s">
        <v>28</v>
      </c>
      <c r="C5706" s="1356">
        <v>7360</v>
      </c>
      <c r="D5706" s="747" t="str">
        <f t="shared" si="181"/>
        <v>MO7360</v>
      </c>
      <c r="E5706" s="1336">
        <v>0.98599999999999999</v>
      </c>
      <c r="F5706" s="644">
        <f t="shared" si="182"/>
        <v>0.98699999999999999</v>
      </c>
      <c r="G5706" s="748">
        <v>685</v>
      </c>
      <c r="H5706" s="1337">
        <v>0.82</v>
      </c>
      <c r="I5706" s="338"/>
    </row>
    <row r="5707" spans="2:9">
      <c r="B5707" s="651" t="s">
        <v>28</v>
      </c>
      <c r="C5707" s="1356">
        <v>7370</v>
      </c>
      <c r="D5707" s="747" t="str">
        <f t="shared" ref="D5707:D5770" si="183">B5707&amp;TEXT(C5707,"0000")</f>
        <v>MO7370</v>
      </c>
      <c r="E5707" s="1336">
        <v>0.91300000000000003</v>
      </c>
      <c r="F5707" s="644">
        <f t="shared" ref="F5707:F5770" si="184">IF(E5707="NA","NA",ROUND((E5707-1)*0.9+1,3))</f>
        <v>0.92200000000000004</v>
      </c>
      <c r="G5707" s="748">
        <v>455</v>
      </c>
      <c r="H5707" s="1337">
        <v>1.02</v>
      </c>
      <c r="I5707" s="338"/>
    </row>
    <row r="5708" spans="2:9">
      <c r="B5708" s="651" t="s">
        <v>28</v>
      </c>
      <c r="C5708" s="1356">
        <v>7380</v>
      </c>
      <c r="D5708" s="747" t="str">
        <f t="shared" si="183"/>
        <v>MO7380</v>
      </c>
      <c r="E5708" s="1336">
        <v>0.97499999999999998</v>
      </c>
      <c r="F5708" s="644">
        <f t="shared" si="184"/>
        <v>0.97799999999999998</v>
      </c>
      <c r="G5708" s="748">
        <v>814</v>
      </c>
      <c r="H5708" s="1337">
        <v>0.79</v>
      </c>
      <c r="I5708" s="338"/>
    </row>
    <row r="5709" spans="2:9">
      <c r="B5709" s="651" t="s">
        <v>28</v>
      </c>
      <c r="C5709" s="1356">
        <v>7382</v>
      </c>
      <c r="D5709" s="747" t="str">
        <f t="shared" si="183"/>
        <v>MO7382</v>
      </c>
      <c r="E5709" s="1336">
        <v>0.84099999999999997</v>
      </c>
      <c r="F5709" s="644">
        <f t="shared" si="184"/>
        <v>0.85699999999999998</v>
      </c>
      <c r="G5709" s="748">
        <v>624</v>
      </c>
      <c r="H5709" s="1337">
        <v>0.92</v>
      </c>
      <c r="I5709" s="338"/>
    </row>
    <row r="5710" spans="2:9">
      <c r="B5710" s="651" t="s">
        <v>28</v>
      </c>
      <c r="C5710" s="1356">
        <v>7390</v>
      </c>
      <c r="D5710" s="747" t="str">
        <f t="shared" si="183"/>
        <v>MO7390</v>
      </c>
      <c r="E5710" s="1336">
        <v>0.83199999999999996</v>
      </c>
      <c r="F5710" s="644">
        <f t="shared" si="184"/>
        <v>0.84899999999999998</v>
      </c>
      <c r="G5710" s="748">
        <v>912</v>
      </c>
      <c r="H5710" s="1337">
        <v>0.94</v>
      </c>
      <c r="I5710" s="338"/>
    </row>
    <row r="5711" spans="2:9">
      <c r="B5711" s="651" t="s">
        <v>28</v>
      </c>
      <c r="C5711" s="1356">
        <v>7394</v>
      </c>
      <c r="D5711" s="747" t="str">
        <f t="shared" si="183"/>
        <v>MO7394</v>
      </c>
      <c r="E5711" s="1336">
        <v>2.3620000000000001</v>
      </c>
      <c r="F5711" s="644">
        <f t="shared" si="184"/>
        <v>2.226</v>
      </c>
      <c r="G5711" s="748" t="s">
        <v>280</v>
      </c>
      <c r="H5711" s="1337">
        <v>0.59</v>
      </c>
      <c r="I5711" s="338"/>
    </row>
    <row r="5712" spans="2:9">
      <c r="B5712" s="651" t="s">
        <v>28</v>
      </c>
      <c r="C5712" s="1356">
        <v>7395</v>
      </c>
      <c r="D5712" s="747" t="str">
        <f t="shared" si="183"/>
        <v>MO7395</v>
      </c>
      <c r="E5712" s="1336">
        <v>2.3620000000000001</v>
      </c>
      <c r="F5712" s="644">
        <f t="shared" si="184"/>
        <v>2.226</v>
      </c>
      <c r="G5712" s="748" t="s">
        <v>280</v>
      </c>
      <c r="H5712" s="1337">
        <v>0.59</v>
      </c>
      <c r="I5712" s="338"/>
    </row>
    <row r="5713" spans="2:9">
      <c r="B5713" s="651" t="s">
        <v>28</v>
      </c>
      <c r="C5713" s="1356">
        <v>7398</v>
      </c>
      <c r="D5713" s="747" t="str">
        <f t="shared" si="183"/>
        <v>MO7398</v>
      </c>
      <c r="E5713" s="1336">
        <v>2.3620000000000001</v>
      </c>
      <c r="F5713" s="644">
        <f t="shared" si="184"/>
        <v>2.226</v>
      </c>
      <c r="G5713" s="748" t="s">
        <v>280</v>
      </c>
      <c r="H5713" s="1337">
        <v>0.59</v>
      </c>
      <c r="I5713" s="338"/>
    </row>
    <row r="5714" spans="2:9">
      <c r="B5714" s="651" t="s">
        <v>28</v>
      </c>
      <c r="C5714" s="1356">
        <v>7402</v>
      </c>
      <c r="D5714" s="747" t="str">
        <f t="shared" si="183"/>
        <v>MO7402</v>
      </c>
      <c r="E5714" s="1336">
        <v>0.79600000000000004</v>
      </c>
      <c r="F5714" s="644">
        <f t="shared" si="184"/>
        <v>0.81599999999999995</v>
      </c>
      <c r="G5714" s="748" t="s">
        <v>280</v>
      </c>
      <c r="H5714" s="1337">
        <v>0.13</v>
      </c>
      <c r="I5714" s="338"/>
    </row>
    <row r="5715" spans="2:9">
      <c r="B5715" s="651" t="s">
        <v>28</v>
      </c>
      <c r="C5715" s="1356">
        <v>7403</v>
      </c>
      <c r="D5715" s="747" t="str">
        <f t="shared" si="183"/>
        <v>MO7403</v>
      </c>
      <c r="E5715" s="1336">
        <v>0.94699999999999995</v>
      </c>
      <c r="F5715" s="644">
        <f t="shared" si="184"/>
        <v>0.95199999999999996</v>
      </c>
      <c r="G5715" s="748">
        <v>953</v>
      </c>
      <c r="H5715" s="1337">
        <v>0.66</v>
      </c>
      <c r="I5715" s="338"/>
    </row>
    <row r="5716" spans="2:9">
      <c r="B5716" s="651" t="s">
        <v>28</v>
      </c>
      <c r="C5716" s="1356">
        <v>7405</v>
      </c>
      <c r="D5716" s="747" t="str">
        <f t="shared" si="183"/>
        <v>MO7405</v>
      </c>
      <c r="E5716" s="1336">
        <v>0.88900000000000001</v>
      </c>
      <c r="F5716" s="644">
        <f t="shared" si="184"/>
        <v>0.9</v>
      </c>
      <c r="G5716" s="748">
        <v>874</v>
      </c>
      <c r="H5716" s="1337">
        <v>0.96</v>
      </c>
      <c r="I5716" s="338"/>
    </row>
    <row r="5717" spans="2:9">
      <c r="B5717" s="651" t="s">
        <v>28</v>
      </c>
      <c r="C5717" s="1356">
        <v>7420</v>
      </c>
      <c r="D5717" s="747" t="str">
        <f t="shared" si="183"/>
        <v>MO7420</v>
      </c>
      <c r="E5717" s="1336">
        <v>1.1240000000000001</v>
      </c>
      <c r="F5717" s="644">
        <f t="shared" si="184"/>
        <v>1.1120000000000001</v>
      </c>
      <c r="G5717" s="748" t="s">
        <v>280</v>
      </c>
      <c r="H5717" s="1337">
        <v>0.74</v>
      </c>
      <c r="I5717" s="338"/>
    </row>
    <row r="5718" spans="2:9">
      <c r="B5718" s="651" t="s">
        <v>28</v>
      </c>
      <c r="C5718" s="1356">
        <v>7421</v>
      </c>
      <c r="D5718" s="747" t="str">
        <f t="shared" si="183"/>
        <v>MO7421</v>
      </c>
      <c r="E5718" s="1336">
        <v>0.96499999999999997</v>
      </c>
      <c r="F5718" s="644">
        <f t="shared" si="184"/>
        <v>0.96899999999999997</v>
      </c>
      <c r="G5718" s="748">
        <v>600</v>
      </c>
      <c r="H5718" s="1337">
        <v>0.64</v>
      </c>
      <c r="I5718" s="338"/>
    </row>
    <row r="5719" spans="2:9">
      <c r="B5719" s="651" t="s">
        <v>28</v>
      </c>
      <c r="C5719" s="1356">
        <v>7422</v>
      </c>
      <c r="D5719" s="747" t="str">
        <f t="shared" si="183"/>
        <v>MO7422</v>
      </c>
      <c r="E5719" s="1336">
        <v>1.1850000000000001</v>
      </c>
      <c r="F5719" s="644">
        <f t="shared" si="184"/>
        <v>1.167</v>
      </c>
      <c r="G5719" s="748">
        <v>871</v>
      </c>
      <c r="H5719" s="1337">
        <v>0.75</v>
      </c>
      <c r="I5719" s="338"/>
    </row>
    <row r="5720" spans="2:9">
      <c r="B5720" s="651" t="s">
        <v>28</v>
      </c>
      <c r="C5720" s="1356">
        <v>7425</v>
      </c>
      <c r="D5720" s="747" t="str">
        <f t="shared" si="183"/>
        <v>MO7425</v>
      </c>
      <c r="E5720" s="1336">
        <v>1.1819999999999999</v>
      </c>
      <c r="F5720" s="644">
        <f t="shared" si="184"/>
        <v>1.1639999999999999</v>
      </c>
      <c r="G5720" s="748">
        <v>600</v>
      </c>
      <c r="H5720" s="1337">
        <v>0.63</v>
      </c>
      <c r="I5720" s="338"/>
    </row>
    <row r="5721" spans="2:9">
      <c r="B5721" s="651" t="s">
        <v>28</v>
      </c>
      <c r="C5721" s="1356">
        <v>7431</v>
      </c>
      <c r="D5721" s="747" t="str">
        <f t="shared" si="183"/>
        <v>MO7431</v>
      </c>
      <c r="E5721" s="1336">
        <v>1.0549999999999999</v>
      </c>
      <c r="F5721" s="644">
        <f t="shared" si="184"/>
        <v>1.05</v>
      </c>
      <c r="G5721" s="748">
        <v>932</v>
      </c>
      <c r="H5721" s="1337">
        <v>0.68</v>
      </c>
      <c r="I5721" s="338"/>
    </row>
    <row r="5722" spans="2:9">
      <c r="B5722" s="651" t="s">
        <v>28</v>
      </c>
      <c r="C5722" s="1356">
        <v>7445</v>
      </c>
      <c r="D5722" s="747" t="str">
        <f t="shared" si="183"/>
        <v>MO7445</v>
      </c>
      <c r="E5722" s="1336">
        <v>1.087</v>
      </c>
      <c r="F5722" s="644">
        <f t="shared" si="184"/>
        <v>1.0780000000000001</v>
      </c>
      <c r="G5722" s="748" t="s">
        <v>280</v>
      </c>
      <c r="H5722" s="1337">
        <v>0.23</v>
      </c>
      <c r="I5722" s="338"/>
    </row>
    <row r="5723" spans="2:9">
      <c r="B5723" s="651" t="s">
        <v>28</v>
      </c>
      <c r="C5723" s="1356">
        <v>7453</v>
      </c>
      <c r="D5723" s="747" t="str">
        <f t="shared" si="183"/>
        <v>MO7453</v>
      </c>
      <c r="E5723" s="1336">
        <v>2.3620000000000001</v>
      </c>
      <c r="F5723" s="644">
        <f t="shared" si="184"/>
        <v>2.226</v>
      </c>
      <c r="G5723" s="748" t="s">
        <v>280</v>
      </c>
      <c r="H5723" s="1337">
        <v>0.59</v>
      </c>
      <c r="I5723" s="338"/>
    </row>
    <row r="5724" spans="2:9">
      <c r="B5724" s="651" t="s">
        <v>28</v>
      </c>
      <c r="C5724" s="1356">
        <v>7502</v>
      </c>
      <c r="D5724" s="747" t="str">
        <f t="shared" si="183"/>
        <v>MO7502</v>
      </c>
      <c r="E5724" s="1336">
        <v>1.175</v>
      </c>
      <c r="F5724" s="644">
        <f t="shared" si="184"/>
        <v>1.1579999999999999</v>
      </c>
      <c r="G5724" s="748">
        <v>1656</v>
      </c>
      <c r="H5724" s="1337">
        <v>0.7</v>
      </c>
      <c r="I5724" s="338"/>
    </row>
    <row r="5725" spans="2:9">
      <c r="B5725" s="651" t="s">
        <v>28</v>
      </c>
      <c r="C5725" s="1356">
        <v>7515</v>
      </c>
      <c r="D5725" s="747" t="str">
        <f t="shared" si="183"/>
        <v>MO7515</v>
      </c>
      <c r="E5725" s="1336">
        <v>1.0940000000000001</v>
      </c>
      <c r="F5725" s="644">
        <f t="shared" si="184"/>
        <v>1.085</v>
      </c>
      <c r="G5725" s="748">
        <v>874</v>
      </c>
      <c r="H5725" s="1337">
        <v>0.7</v>
      </c>
      <c r="I5725" s="338"/>
    </row>
    <row r="5726" spans="2:9">
      <c r="B5726" s="651" t="s">
        <v>28</v>
      </c>
      <c r="C5726" s="1356">
        <v>7520</v>
      </c>
      <c r="D5726" s="747" t="str">
        <f t="shared" si="183"/>
        <v>MO7520</v>
      </c>
      <c r="E5726" s="1336">
        <v>0.99099999999999999</v>
      </c>
      <c r="F5726" s="644">
        <f t="shared" si="184"/>
        <v>0.99199999999999999</v>
      </c>
      <c r="G5726" s="748">
        <v>884</v>
      </c>
      <c r="H5726" s="1337">
        <v>0.62</v>
      </c>
      <c r="I5726" s="338"/>
    </row>
    <row r="5727" spans="2:9">
      <c r="B5727" s="651" t="s">
        <v>28</v>
      </c>
      <c r="C5727" s="1356">
        <v>7538</v>
      </c>
      <c r="D5727" s="747" t="str">
        <f t="shared" si="183"/>
        <v>MO7538</v>
      </c>
      <c r="E5727" s="1336">
        <v>1.282</v>
      </c>
      <c r="F5727" s="644">
        <f t="shared" si="184"/>
        <v>1.254</v>
      </c>
      <c r="G5727" s="748">
        <v>1314</v>
      </c>
      <c r="H5727" s="1337">
        <v>0.49</v>
      </c>
      <c r="I5727" s="338"/>
    </row>
    <row r="5728" spans="2:9">
      <c r="B5728" s="651" t="s">
        <v>28</v>
      </c>
      <c r="C5728" s="1356">
        <v>7539</v>
      </c>
      <c r="D5728" s="747" t="str">
        <f t="shared" si="183"/>
        <v>MO7539</v>
      </c>
      <c r="E5728" s="1336">
        <v>1.0820000000000001</v>
      </c>
      <c r="F5728" s="644">
        <f t="shared" si="184"/>
        <v>1.0740000000000001</v>
      </c>
      <c r="G5728" s="748">
        <v>1608</v>
      </c>
      <c r="H5728" s="1337">
        <v>0.66</v>
      </c>
      <c r="I5728" s="338"/>
    </row>
    <row r="5729" spans="2:9">
      <c r="B5729" s="651" t="s">
        <v>28</v>
      </c>
      <c r="C5729" s="1356">
        <v>7540</v>
      </c>
      <c r="D5729" s="747" t="str">
        <f t="shared" si="183"/>
        <v>MO7540</v>
      </c>
      <c r="E5729" s="1336">
        <v>2.3620000000000001</v>
      </c>
      <c r="F5729" s="644">
        <f t="shared" si="184"/>
        <v>2.226</v>
      </c>
      <c r="G5729" s="748" t="s">
        <v>280</v>
      </c>
      <c r="H5729" s="1337">
        <v>0.59</v>
      </c>
      <c r="I5729" s="338"/>
    </row>
    <row r="5730" spans="2:9">
      <c r="B5730" s="651" t="s">
        <v>28</v>
      </c>
      <c r="C5730" s="1356">
        <v>7580</v>
      </c>
      <c r="D5730" s="747" t="str">
        <f t="shared" si="183"/>
        <v>MO7580</v>
      </c>
      <c r="E5730" s="1336">
        <v>1.0629999999999999</v>
      </c>
      <c r="F5730" s="644">
        <f t="shared" si="184"/>
        <v>1.0569999999999999</v>
      </c>
      <c r="G5730" s="748">
        <v>1047</v>
      </c>
      <c r="H5730" s="1337">
        <v>0.64</v>
      </c>
      <c r="I5730" s="338"/>
    </row>
    <row r="5731" spans="2:9">
      <c r="B5731" s="651" t="s">
        <v>28</v>
      </c>
      <c r="C5731" s="1356">
        <v>7590</v>
      </c>
      <c r="D5731" s="747" t="str">
        <f t="shared" si="183"/>
        <v>MO7590</v>
      </c>
      <c r="E5731" s="1336">
        <v>1.0860000000000001</v>
      </c>
      <c r="F5731" s="644">
        <f t="shared" si="184"/>
        <v>1.077</v>
      </c>
      <c r="G5731" s="748">
        <v>872</v>
      </c>
      <c r="H5731" s="1337">
        <v>0.81</v>
      </c>
      <c r="I5731" s="338"/>
    </row>
    <row r="5732" spans="2:9">
      <c r="B5732" s="651" t="s">
        <v>28</v>
      </c>
      <c r="C5732" s="1356">
        <v>7600</v>
      </c>
      <c r="D5732" s="747" t="str">
        <f t="shared" si="183"/>
        <v>MO7600</v>
      </c>
      <c r="E5732" s="1336">
        <v>1.0760000000000001</v>
      </c>
      <c r="F5732" s="644">
        <f t="shared" si="184"/>
        <v>1.0680000000000001</v>
      </c>
      <c r="G5732" s="748">
        <v>1041</v>
      </c>
      <c r="H5732" s="1337">
        <v>0.68</v>
      </c>
      <c r="I5732" s="338"/>
    </row>
    <row r="5733" spans="2:9">
      <c r="B5733" s="651" t="s">
        <v>28</v>
      </c>
      <c r="C5733" s="1356">
        <v>7605</v>
      </c>
      <c r="D5733" s="747" t="str">
        <f t="shared" si="183"/>
        <v>MO7605</v>
      </c>
      <c r="E5733" s="1336">
        <v>1.2350000000000001</v>
      </c>
      <c r="F5733" s="644">
        <f t="shared" si="184"/>
        <v>1.212</v>
      </c>
      <c r="G5733" s="748">
        <v>884</v>
      </c>
      <c r="H5733" s="1337">
        <v>0.38</v>
      </c>
      <c r="I5733" s="338"/>
    </row>
    <row r="5734" spans="2:9">
      <c r="B5734" s="651" t="s">
        <v>28</v>
      </c>
      <c r="C5734" s="1356">
        <v>7610</v>
      </c>
      <c r="D5734" s="747" t="str">
        <f t="shared" si="183"/>
        <v>MO7610</v>
      </c>
      <c r="E5734" s="1336">
        <v>0.84399999999999997</v>
      </c>
      <c r="F5734" s="644">
        <f t="shared" si="184"/>
        <v>0.86</v>
      </c>
      <c r="G5734" s="748">
        <v>1074</v>
      </c>
      <c r="H5734" s="1337">
        <v>0.05</v>
      </c>
      <c r="I5734" s="338"/>
    </row>
    <row r="5735" spans="2:9">
      <c r="B5735" s="651" t="s">
        <v>28</v>
      </c>
      <c r="C5735" s="1356">
        <v>7705</v>
      </c>
      <c r="D5735" s="747" t="str">
        <f t="shared" si="183"/>
        <v>MO7705</v>
      </c>
      <c r="E5735" s="1336">
        <v>0.97299999999999998</v>
      </c>
      <c r="F5735" s="644">
        <f t="shared" si="184"/>
        <v>0.97599999999999998</v>
      </c>
      <c r="G5735" s="748">
        <v>756</v>
      </c>
      <c r="H5735" s="1337">
        <v>0.71</v>
      </c>
      <c r="I5735" s="338"/>
    </row>
    <row r="5736" spans="2:9">
      <c r="B5736" s="651" t="s">
        <v>28</v>
      </c>
      <c r="C5736" s="1356">
        <v>7710</v>
      </c>
      <c r="D5736" s="747" t="str">
        <f t="shared" si="183"/>
        <v>MO7710</v>
      </c>
      <c r="E5736" s="1336">
        <v>1.03</v>
      </c>
      <c r="F5736" s="644">
        <f t="shared" si="184"/>
        <v>1.0269999999999999</v>
      </c>
      <c r="G5736" s="748">
        <v>867</v>
      </c>
      <c r="H5736" s="1337">
        <v>0.75</v>
      </c>
      <c r="I5736" s="338"/>
    </row>
    <row r="5737" spans="2:9">
      <c r="B5737" s="651" t="s">
        <v>28</v>
      </c>
      <c r="C5737" s="1356">
        <v>7711</v>
      </c>
      <c r="D5737" s="747" t="str">
        <f t="shared" si="183"/>
        <v>MO7711</v>
      </c>
      <c r="E5737" s="1336">
        <v>1.008</v>
      </c>
      <c r="F5737" s="644">
        <f t="shared" si="184"/>
        <v>1.0069999999999999</v>
      </c>
      <c r="G5737" s="748">
        <v>867</v>
      </c>
      <c r="H5737" s="1337">
        <v>3.67</v>
      </c>
      <c r="I5737" s="338"/>
    </row>
    <row r="5738" spans="2:9">
      <c r="B5738" s="651" t="s">
        <v>28</v>
      </c>
      <c r="C5738" s="1356">
        <v>7720</v>
      </c>
      <c r="D5738" s="747" t="str">
        <f t="shared" si="183"/>
        <v>MO7720</v>
      </c>
      <c r="E5738" s="1336">
        <v>1.0169999999999999</v>
      </c>
      <c r="F5738" s="644">
        <f t="shared" si="184"/>
        <v>1.0149999999999999</v>
      </c>
      <c r="G5738" s="748">
        <v>649</v>
      </c>
      <c r="H5738" s="1337">
        <v>0.67</v>
      </c>
      <c r="I5738" s="338"/>
    </row>
    <row r="5739" spans="2:9">
      <c r="B5739" s="651" t="s">
        <v>28</v>
      </c>
      <c r="C5739" s="1356">
        <v>7855</v>
      </c>
      <c r="D5739" s="747" t="str">
        <f t="shared" si="183"/>
        <v>MO7855</v>
      </c>
      <c r="E5739" s="1336">
        <v>1.258</v>
      </c>
      <c r="F5739" s="644">
        <f t="shared" si="184"/>
        <v>1.232</v>
      </c>
      <c r="G5739" s="748">
        <v>1360</v>
      </c>
      <c r="H5739" s="1337">
        <v>0.51</v>
      </c>
      <c r="I5739" s="338"/>
    </row>
    <row r="5740" spans="2:9">
      <c r="B5740" s="651" t="s">
        <v>28</v>
      </c>
      <c r="C5740" s="1356">
        <v>8001</v>
      </c>
      <c r="D5740" s="747" t="str">
        <f t="shared" si="183"/>
        <v>MO8001</v>
      </c>
      <c r="E5740" s="1336">
        <v>0.90400000000000003</v>
      </c>
      <c r="F5740" s="644">
        <f t="shared" si="184"/>
        <v>0.91400000000000003</v>
      </c>
      <c r="G5740" s="748">
        <v>469</v>
      </c>
      <c r="H5740" s="1337">
        <v>0.43</v>
      </c>
      <c r="I5740" s="338"/>
    </row>
    <row r="5741" spans="2:9">
      <c r="B5741" s="651" t="s">
        <v>28</v>
      </c>
      <c r="C5741" s="1356">
        <v>8002</v>
      </c>
      <c r="D5741" s="747" t="str">
        <f t="shared" si="183"/>
        <v>MO8002</v>
      </c>
      <c r="E5741" s="1336">
        <v>0.79400000000000004</v>
      </c>
      <c r="F5741" s="644">
        <f t="shared" si="184"/>
        <v>0.81499999999999995</v>
      </c>
      <c r="G5741" s="748">
        <v>795</v>
      </c>
      <c r="H5741" s="1337">
        <v>0.43</v>
      </c>
      <c r="I5741" s="338"/>
    </row>
    <row r="5742" spans="2:9">
      <c r="B5742" s="651" t="s">
        <v>28</v>
      </c>
      <c r="C5742" s="1356">
        <v>8006</v>
      </c>
      <c r="D5742" s="747" t="str">
        <f t="shared" si="183"/>
        <v>MO8006</v>
      </c>
      <c r="E5742" s="1336">
        <v>0.77</v>
      </c>
      <c r="F5742" s="644">
        <f t="shared" si="184"/>
        <v>0.79300000000000004</v>
      </c>
      <c r="G5742" s="748">
        <v>437</v>
      </c>
      <c r="H5742" s="1337">
        <v>0.38</v>
      </c>
      <c r="I5742" s="338"/>
    </row>
    <row r="5743" spans="2:9">
      <c r="B5743" s="651" t="s">
        <v>28</v>
      </c>
      <c r="C5743" s="1356">
        <v>8008</v>
      </c>
      <c r="D5743" s="747" t="str">
        <f t="shared" si="183"/>
        <v>MO8008</v>
      </c>
      <c r="E5743" s="1336">
        <v>0.93</v>
      </c>
      <c r="F5743" s="644">
        <f t="shared" si="184"/>
        <v>0.93700000000000006</v>
      </c>
      <c r="G5743" s="748">
        <v>370</v>
      </c>
      <c r="H5743" s="1337">
        <v>0.32</v>
      </c>
      <c r="I5743" s="338"/>
    </row>
    <row r="5744" spans="2:9">
      <c r="B5744" s="651" t="s">
        <v>28</v>
      </c>
      <c r="C5744" s="1356">
        <v>8010</v>
      </c>
      <c r="D5744" s="747" t="str">
        <f t="shared" si="183"/>
        <v>MO8010</v>
      </c>
      <c r="E5744" s="1336">
        <v>0.97099999999999997</v>
      </c>
      <c r="F5744" s="644">
        <f t="shared" si="184"/>
        <v>0.97399999999999998</v>
      </c>
      <c r="G5744" s="748">
        <v>940</v>
      </c>
      <c r="H5744" s="1337">
        <v>0.3</v>
      </c>
      <c r="I5744" s="338"/>
    </row>
    <row r="5745" spans="2:9">
      <c r="B5745" s="651" t="s">
        <v>28</v>
      </c>
      <c r="C5745" s="1356">
        <v>8013</v>
      </c>
      <c r="D5745" s="747" t="str">
        <f t="shared" si="183"/>
        <v>MO8013</v>
      </c>
      <c r="E5745" s="1336">
        <v>0.90800000000000003</v>
      </c>
      <c r="F5745" s="644">
        <f t="shared" si="184"/>
        <v>0.91700000000000004</v>
      </c>
      <c r="G5745" s="748">
        <v>747</v>
      </c>
      <c r="H5745" s="1337">
        <v>0.22</v>
      </c>
      <c r="I5745" s="338"/>
    </row>
    <row r="5746" spans="2:9">
      <c r="B5746" s="651" t="s">
        <v>28</v>
      </c>
      <c r="C5746" s="1356">
        <v>8015</v>
      </c>
      <c r="D5746" s="747" t="str">
        <f t="shared" si="183"/>
        <v>MO8015</v>
      </c>
      <c r="E5746" s="1336">
        <v>0.93</v>
      </c>
      <c r="F5746" s="644">
        <f t="shared" si="184"/>
        <v>0.93700000000000006</v>
      </c>
      <c r="G5746" s="748">
        <v>650</v>
      </c>
      <c r="H5746" s="1337">
        <v>0.37</v>
      </c>
      <c r="I5746" s="338"/>
    </row>
    <row r="5747" spans="2:9">
      <c r="B5747" s="651" t="s">
        <v>28</v>
      </c>
      <c r="C5747" s="1356">
        <v>8017</v>
      </c>
      <c r="D5747" s="747" t="str">
        <f t="shared" si="183"/>
        <v>MO8017</v>
      </c>
      <c r="E5747" s="1336">
        <v>0.85199999999999998</v>
      </c>
      <c r="F5747" s="644">
        <f t="shared" si="184"/>
        <v>0.86699999999999999</v>
      </c>
      <c r="G5747" s="748">
        <v>522</v>
      </c>
      <c r="H5747" s="1337">
        <v>0.27</v>
      </c>
      <c r="I5747" s="338"/>
    </row>
    <row r="5748" spans="2:9">
      <c r="B5748" s="651" t="s">
        <v>28</v>
      </c>
      <c r="C5748" s="1356">
        <v>8018</v>
      </c>
      <c r="D5748" s="747" t="str">
        <f t="shared" si="183"/>
        <v>MO8018</v>
      </c>
      <c r="E5748" s="1336">
        <v>0.84199999999999997</v>
      </c>
      <c r="F5748" s="644">
        <f t="shared" si="184"/>
        <v>0.85799999999999998</v>
      </c>
      <c r="G5748" s="748">
        <v>1121</v>
      </c>
      <c r="H5748" s="1337">
        <v>0.48</v>
      </c>
      <c r="I5748" s="338"/>
    </row>
    <row r="5749" spans="2:9">
      <c r="B5749" s="651" t="s">
        <v>28</v>
      </c>
      <c r="C5749" s="1356">
        <v>8021</v>
      </c>
      <c r="D5749" s="747" t="str">
        <f t="shared" si="183"/>
        <v>MO8021</v>
      </c>
      <c r="E5749" s="1336">
        <v>0.90300000000000002</v>
      </c>
      <c r="F5749" s="644">
        <f t="shared" si="184"/>
        <v>0.91300000000000003</v>
      </c>
      <c r="G5749" s="748">
        <v>979</v>
      </c>
      <c r="H5749" s="1337">
        <v>0.49</v>
      </c>
      <c r="I5749" s="338"/>
    </row>
    <row r="5750" spans="2:9">
      <c r="B5750" s="651" t="s">
        <v>28</v>
      </c>
      <c r="C5750" s="1356">
        <v>8031</v>
      </c>
      <c r="D5750" s="747" t="str">
        <f t="shared" si="183"/>
        <v>MO8031</v>
      </c>
      <c r="E5750" s="1336">
        <v>0.83799999999999997</v>
      </c>
      <c r="F5750" s="644">
        <f t="shared" si="184"/>
        <v>0.85399999999999998</v>
      </c>
      <c r="G5750" s="748">
        <v>567</v>
      </c>
      <c r="H5750" s="1337">
        <v>0.43</v>
      </c>
      <c r="I5750" s="338"/>
    </row>
    <row r="5751" spans="2:9">
      <c r="B5751" s="651" t="s">
        <v>28</v>
      </c>
      <c r="C5751" s="1356">
        <v>8032</v>
      </c>
      <c r="D5751" s="747" t="str">
        <f t="shared" si="183"/>
        <v>MO8032</v>
      </c>
      <c r="E5751" s="1336">
        <v>0.872</v>
      </c>
      <c r="F5751" s="644">
        <f t="shared" si="184"/>
        <v>0.88500000000000001</v>
      </c>
      <c r="G5751" s="748">
        <v>892</v>
      </c>
      <c r="H5751" s="1337">
        <v>0.48</v>
      </c>
      <c r="I5751" s="338"/>
    </row>
    <row r="5752" spans="2:9">
      <c r="B5752" s="651" t="s">
        <v>28</v>
      </c>
      <c r="C5752" s="1356">
        <v>8033</v>
      </c>
      <c r="D5752" s="747" t="str">
        <f t="shared" si="183"/>
        <v>MO8033</v>
      </c>
      <c r="E5752" s="1336">
        <v>0.753</v>
      </c>
      <c r="F5752" s="644">
        <f t="shared" si="184"/>
        <v>0.77800000000000002</v>
      </c>
      <c r="G5752" s="748">
        <v>419</v>
      </c>
      <c r="H5752" s="1337">
        <v>0.47</v>
      </c>
      <c r="I5752" s="338"/>
    </row>
    <row r="5753" spans="2:9">
      <c r="B5753" s="651" t="s">
        <v>28</v>
      </c>
      <c r="C5753" s="1356">
        <v>8034</v>
      </c>
      <c r="D5753" s="747" t="str">
        <f t="shared" si="183"/>
        <v>MO8034</v>
      </c>
      <c r="E5753" s="1336">
        <v>0.86899999999999999</v>
      </c>
      <c r="F5753" s="644">
        <f t="shared" si="184"/>
        <v>0.88200000000000001</v>
      </c>
      <c r="G5753" s="748">
        <v>1121</v>
      </c>
      <c r="H5753" s="1337">
        <v>0.52</v>
      </c>
      <c r="I5753" s="338"/>
    </row>
    <row r="5754" spans="2:9">
      <c r="B5754" s="651" t="s">
        <v>28</v>
      </c>
      <c r="C5754" s="1356">
        <v>8037</v>
      </c>
      <c r="D5754" s="747" t="str">
        <f t="shared" si="183"/>
        <v>MO8037</v>
      </c>
      <c r="E5754" s="1336">
        <v>0.80500000000000005</v>
      </c>
      <c r="F5754" s="644">
        <f t="shared" si="184"/>
        <v>0.82499999999999996</v>
      </c>
      <c r="G5754" s="748">
        <v>535</v>
      </c>
      <c r="H5754" s="1337">
        <v>0.48</v>
      </c>
      <c r="I5754" s="338"/>
    </row>
    <row r="5755" spans="2:9">
      <c r="B5755" s="651" t="s">
        <v>28</v>
      </c>
      <c r="C5755" s="1356">
        <v>8039</v>
      </c>
      <c r="D5755" s="747" t="str">
        <f t="shared" si="183"/>
        <v>MO8039</v>
      </c>
      <c r="E5755" s="1336">
        <v>0.85899999999999999</v>
      </c>
      <c r="F5755" s="644">
        <f t="shared" si="184"/>
        <v>0.873</v>
      </c>
      <c r="G5755" s="748">
        <v>372</v>
      </c>
      <c r="H5755" s="1337">
        <v>0.43</v>
      </c>
      <c r="I5755" s="338"/>
    </row>
    <row r="5756" spans="2:9">
      <c r="B5756" s="651" t="s">
        <v>28</v>
      </c>
      <c r="C5756" s="1356">
        <v>8044</v>
      </c>
      <c r="D5756" s="747" t="str">
        <f t="shared" si="183"/>
        <v>MO8044</v>
      </c>
      <c r="E5756" s="1336">
        <v>0.82399999999999995</v>
      </c>
      <c r="F5756" s="644">
        <f t="shared" si="184"/>
        <v>0.84199999999999997</v>
      </c>
      <c r="G5756" s="748">
        <v>757</v>
      </c>
      <c r="H5756" s="1337">
        <v>0.56000000000000005</v>
      </c>
      <c r="I5756" s="338"/>
    </row>
    <row r="5757" spans="2:9">
      <c r="B5757" s="651" t="s">
        <v>28</v>
      </c>
      <c r="C5757" s="1356">
        <v>8045</v>
      </c>
      <c r="D5757" s="747" t="str">
        <f t="shared" si="183"/>
        <v>MO8045</v>
      </c>
      <c r="E5757" s="1336">
        <v>0.82899999999999996</v>
      </c>
      <c r="F5757" s="644">
        <f t="shared" si="184"/>
        <v>0.84599999999999997</v>
      </c>
      <c r="G5757" s="748">
        <v>752</v>
      </c>
      <c r="H5757" s="1337">
        <v>0.13</v>
      </c>
      <c r="I5757" s="338"/>
    </row>
    <row r="5758" spans="2:9">
      <c r="B5758" s="651" t="s">
        <v>28</v>
      </c>
      <c r="C5758" s="1356">
        <v>8046</v>
      </c>
      <c r="D5758" s="747" t="str">
        <f t="shared" si="183"/>
        <v>MO8046</v>
      </c>
      <c r="E5758" s="1336">
        <v>1.19</v>
      </c>
      <c r="F5758" s="644">
        <f t="shared" si="184"/>
        <v>1.171</v>
      </c>
      <c r="G5758" s="748">
        <v>819</v>
      </c>
      <c r="H5758" s="1337">
        <v>0.41</v>
      </c>
      <c r="I5758" s="338"/>
    </row>
    <row r="5759" spans="2:9">
      <c r="B5759" s="651" t="s">
        <v>28</v>
      </c>
      <c r="C5759" s="1356">
        <v>8047</v>
      </c>
      <c r="D5759" s="747" t="str">
        <f t="shared" si="183"/>
        <v>MO8047</v>
      </c>
      <c r="E5759" s="1336">
        <v>0.873</v>
      </c>
      <c r="F5759" s="644">
        <f t="shared" si="184"/>
        <v>0.88600000000000001</v>
      </c>
      <c r="G5759" s="748">
        <v>1145</v>
      </c>
      <c r="H5759" s="1337">
        <v>0.4</v>
      </c>
      <c r="I5759" s="338"/>
    </row>
    <row r="5760" spans="2:9">
      <c r="B5760" s="651" t="s">
        <v>28</v>
      </c>
      <c r="C5760" s="1356">
        <v>8058</v>
      </c>
      <c r="D5760" s="747" t="str">
        <f t="shared" si="183"/>
        <v>MO8058</v>
      </c>
      <c r="E5760" s="1336">
        <v>0.89800000000000002</v>
      </c>
      <c r="F5760" s="644">
        <f t="shared" si="184"/>
        <v>0.90800000000000003</v>
      </c>
      <c r="G5760" s="748">
        <v>961</v>
      </c>
      <c r="H5760" s="1337">
        <v>0.45</v>
      </c>
      <c r="I5760" s="338"/>
    </row>
    <row r="5761" spans="2:9">
      <c r="B5761" s="651" t="s">
        <v>28</v>
      </c>
      <c r="C5761" s="1356">
        <v>8061</v>
      </c>
      <c r="D5761" s="747" t="str">
        <f t="shared" si="183"/>
        <v>MO8061</v>
      </c>
      <c r="E5761" s="1336">
        <v>0.83699999999999997</v>
      </c>
      <c r="F5761" s="644">
        <f t="shared" si="184"/>
        <v>0.85299999999999998</v>
      </c>
      <c r="G5761" s="748">
        <v>437</v>
      </c>
      <c r="H5761" s="1337">
        <v>0.37</v>
      </c>
      <c r="I5761" s="338"/>
    </row>
    <row r="5762" spans="2:9">
      <c r="B5762" s="651" t="s">
        <v>28</v>
      </c>
      <c r="C5762" s="1356">
        <v>8072</v>
      </c>
      <c r="D5762" s="747" t="str">
        <f t="shared" si="183"/>
        <v>MO8072</v>
      </c>
      <c r="E5762" s="1336">
        <v>0.92400000000000004</v>
      </c>
      <c r="F5762" s="644">
        <f t="shared" si="184"/>
        <v>0.93200000000000005</v>
      </c>
      <c r="G5762" s="748">
        <v>354</v>
      </c>
      <c r="H5762" s="1337">
        <v>0.36</v>
      </c>
      <c r="I5762" s="338"/>
    </row>
    <row r="5763" spans="2:9">
      <c r="B5763" s="651" t="s">
        <v>28</v>
      </c>
      <c r="C5763" s="1356">
        <v>8102</v>
      </c>
      <c r="D5763" s="747" t="str">
        <f t="shared" si="183"/>
        <v>MO8102</v>
      </c>
      <c r="E5763" s="1336">
        <v>0.91</v>
      </c>
      <c r="F5763" s="644">
        <f t="shared" si="184"/>
        <v>0.91900000000000004</v>
      </c>
      <c r="G5763" s="748">
        <v>846</v>
      </c>
      <c r="H5763" s="1337">
        <v>0.43</v>
      </c>
      <c r="I5763" s="338"/>
    </row>
    <row r="5764" spans="2:9">
      <c r="B5764" s="651" t="s">
        <v>28</v>
      </c>
      <c r="C5764" s="1356">
        <v>8103</v>
      </c>
      <c r="D5764" s="747" t="str">
        <f t="shared" si="183"/>
        <v>MO8103</v>
      </c>
      <c r="E5764" s="1336">
        <v>0.81299999999999994</v>
      </c>
      <c r="F5764" s="644">
        <f t="shared" si="184"/>
        <v>0.83199999999999996</v>
      </c>
      <c r="G5764" s="748">
        <v>644</v>
      </c>
      <c r="H5764" s="1337">
        <v>0.43</v>
      </c>
      <c r="I5764" s="338"/>
    </row>
    <row r="5765" spans="2:9">
      <c r="B5765" s="651" t="s">
        <v>28</v>
      </c>
      <c r="C5765" s="1356">
        <v>8106</v>
      </c>
      <c r="D5765" s="747" t="str">
        <f t="shared" si="183"/>
        <v>MO8106</v>
      </c>
      <c r="E5765" s="1336">
        <v>0.92100000000000004</v>
      </c>
      <c r="F5765" s="644">
        <f t="shared" si="184"/>
        <v>0.92900000000000005</v>
      </c>
      <c r="G5765" s="748">
        <v>1216</v>
      </c>
      <c r="H5765" s="1337">
        <v>0.87</v>
      </c>
      <c r="I5765" s="338"/>
    </row>
    <row r="5766" spans="2:9">
      <c r="B5766" s="651" t="s">
        <v>28</v>
      </c>
      <c r="C5766" s="1356">
        <v>8107</v>
      </c>
      <c r="D5766" s="747" t="str">
        <f t="shared" si="183"/>
        <v>MO8107</v>
      </c>
      <c r="E5766" s="1336">
        <v>1.1559999999999999</v>
      </c>
      <c r="F5766" s="644">
        <f t="shared" si="184"/>
        <v>1.1399999999999999</v>
      </c>
      <c r="G5766" s="748">
        <v>1186</v>
      </c>
      <c r="H5766" s="1337">
        <v>0.39</v>
      </c>
      <c r="I5766" s="338"/>
    </row>
    <row r="5767" spans="2:9">
      <c r="B5767" s="651" t="s">
        <v>28</v>
      </c>
      <c r="C5767" s="1356">
        <v>8111</v>
      </c>
      <c r="D5767" s="747" t="str">
        <f t="shared" si="183"/>
        <v>MO8111</v>
      </c>
      <c r="E5767" s="1336">
        <v>0.94</v>
      </c>
      <c r="F5767" s="644">
        <f t="shared" si="184"/>
        <v>0.94599999999999995</v>
      </c>
      <c r="G5767" s="748">
        <v>1009</v>
      </c>
      <c r="H5767" s="1337">
        <v>0.4</v>
      </c>
      <c r="I5767" s="338"/>
    </row>
    <row r="5768" spans="2:9">
      <c r="B5768" s="651" t="s">
        <v>28</v>
      </c>
      <c r="C5768" s="1356">
        <v>8116</v>
      </c>
      <c r="D5768" s="747" t="str">
        <f t="shared" si="183"/>
        <v>MO8116</v>
      </c>
      <c r="E5768" s="1336">
        <v>0.90800000000000003</v>
      </c>
      <c r="F5768" s="644">
        <f t="shared" si="184"/>
        <v>0.91700000000000004</v>
      </c>
      <c r="G5768" s="748">
        <v>878</v>
      </c>
      <c r="H5768" s="1337">
        <v>0.47</v>
      </c>
      <c r="I5768" s="338"/>
    </row>
    <row r="5769" spans="2:9">
      <c r="B5769" s="651" t="s">
        <v>28</v>
      </c>
      <c r="C5769" s="1356">
        <v>8203</v>
      </c>
      <c r="D5769" s="747" t="str">
        <f t="shared" si="183"/>
        <v>MO8203</v>
      </c>
      <c r="E5769" s="1336">
        <v>0.86599999999999999</v>
      </c>
      <c r="F5769" s="644">
        <f t="shared" si="184"/>
        <v>0.879</v>
      </c>
      <c r="G5769" s="748">
        <v>903</v>
      </c>
      <c r="H5769" s="1337">
        <v>0.78</v>
      </c>
      <c r="I5769" s="338"/>
    </row>
    <row r="5770" spans="2:9">
      <c r="B5770" s="651" t="s">
        <v>28</v>
      </c>
      <c r="C5770" s="1356">
        <v>8204</v>
      </c>
      <c r="D5770" s="747" t="str">
        <f t="shared" si="183"/>
        <v>MO8204</v>
      </c>
      <c r="E5770" s="1336">
        <v>0.79300000000000004</v>
      </c>
      <c r="F5770" s="644">
        <f t="shared" si="184"/>
        <v>0.81399999999999995</v>
      </c>
      <c r="G5770" s="748">
        <v>1079</v>
      </c>
      <c r="H5770" s="1337">
        <v>0.54</v>
      </c>
      <c r="I5770" s="338"/>
    </row>
    <row r="5771" spans="2:9">
      <c r="B5771" s="651" t="s">
        <v>28</v>
      </c>
      <c r="C5771" s="1356">
        <v>8209</v>
      </c>
      <c r="D5771" s="747" t="str">
        <f t="shared" ref="D5771:D5834" si="185">B5771&amp;TEXT(C5771,"0000")</f>
        <v>MO8209</v>
      </c>
      <c r="E5771" s="1336">
        <v>0.83699999999999997</v>
      </c>
      <c r="F5771" s="644">
        <f t="shared" ref="F5771:F5834" si="186">IF(E5771="NA","NA",ROUND((E5771-1)*0.9+1,3))</f>
        <v>0.85299999999999998</v>
      </c>
      <c r="G5771" s="748">
        <v>735</v>
      </c>
      <c r="H5771" s="1337">
        <v>0.47</v>
      </c>
      <c r="I5771" s="338"/>
    </row>
    <row r="5772" spans="2:9">
      <c r="B5772" s="651" t="s">
        <v>28</v>
      </c>
      <c r="C5772" s="1356">
        <v>8215</v>
      </c>
      <c r="D5772" s="747" t="str">
        <f t="shared" si="185"/>
        <v>MO8215</v>
      </c>
      <c r="E5772" s="1336">
        <v>1.0589999999999999</v>
      </c>
      <c r="F5772" s="644">
        <f t="shared" si="186"/>
        <v>1.0529999999999999</v>
      </c>
      <c r="G5772" s="748">
        <v>1197</v>
      </c>
      <c r="H5772" s="1337">
        <v>0.53</v>
      </c>
      <c r="I5772" s="338"/>
    </row>
    <row r="5773" spans="2:9">
      <c r="B5773" s="651" t="s">
        <v>28</v>
      </c>
      <c r="C5773" s="1356">
        <v>8227</v>
      </c>
      <c r="D5773" s="747" t="str">
        <f t="shared" si="185"/>
        <v>MO8227</v>
      </c>
      <c r="E5773" s="1336">
        <v>1.139</v>
      </c>
      <c r="F5773" s="644">
        <f t="shared" si="186"/>
        <v>1.125</v>
      </c>
      <c r="G5773" s="748">
        <v>889</v>
      </c>
      <c r="H5773" s="1337">
        <v>0.44</v>
      </c>
      <c r="I5773" s="338"/>
    </row>
    <row r="5774" spans="2:9">
      <c r="B5774" s="651" t="s">
        <v>28</v>
      </c>
      <c r="C5774" s="1356">
        <v>8232</v>
      </c>
      <c r="D5774" s="747" t="str">
        <f t="shared" si="185"/>
        <v>MO8232</v>
      </c>
      <c r="E5774" s="1336">
        <v>1.0760000000000001</v>
      </c>
      <c r="F5774" s="644">
        <f t="shared" si="186"/>
        <v>1.0680000000000001</v>
      </c>
      <c r="G5774" s="748">
        <v>770</v>
      </c>
      <c r="H5774" s="1337">
        <v>0.95</v>
      </c>
      <c r="I5774" s="338"/>
    </row>
    <row r="5775" spans="2:9">
      <c r="B5775" s="651" t="s">
        <v>28</v>
      </c>
      <c r="C5775" s="1356">
        <v>8233</v>
      </c>
      <c r="D5775" s="747" t="str">
        <f t="shared" si="185"/>
        <v>MO8233</v>
      </c>
      <c r="E5775" s="1336">
        <v>0.83099999999999996</v>
      </c>
      <c r="F5775" s="644">
        <f t="shared" si="186"/>
        <v>0.84799999999999998</v>
      </c>
      <c r="G5775" s="748">
        <v>1112</v>
      </c>
      <c r="H5775" s="1337">
        <v>0.43</v>
      </c>
      <c r="I5775" s="338"/>
    </row>
    <row r="5776" spans="2:9">
      <c r="B5776" s="651" t="s">
        <v>28</v>
      </c>
      <c r="C5776" s="1356">
        <v>8235</v>
      </c>
      <c r="D5776" s="747" t="str">
        <f t="shared" si="185"/>
        <v>MO8235</v>
      </c>
      <c r="E5776" s="1336">
        <v>0.87</v>
      </c>
      <c r="F5776" s="644">
        <f t="shared" si="186"/>
        <v>0.88300000000000001</v>
      </c>
      <c r="G5776" s="748">
        <v>1099</v>
      </c>
      <c r="H5776" s="1337">
        <v>0.53</v>
      </c>
      <c r="I5776" s="338"/>
    </row>
    <row r="5777" spans="2:9">
      <c r="B5777" s="651" t="s">
        <v>28</v>
      </c>
      <c r="C5777" s="1356">
        <v>8263</v>
      </c>
      <c r="D5777" s="747" t="str">
        <f t="shared" si="185"/>
        <v>MO8263</v>
      </c>
      <c r="E5777" s="1336">
        <v>0.88500000000000001</v>
      </c>
      <c r="F5777" s="644">
        <f t="shared" si="186"/>
        <v>0.89700000000000002</v>
      </c>
      <c r="G5777" s="748">
        <v>789</v>
      </c>
      <c r="H5777" s="1337">
        <v>0.55000000000000004</v>
      </c>
      <c r="I5777" s="338"/>
    </row>
    <row r="5778" spans="2:9">
      <c r="B5778" s="651" t="s">
        <v>28</v>
      </c>
      <c r="C5778" s="1356">
        <v>8264</v>
      </c>
      <c r="D5778" s="747" t="str">
        <f t="shared" si="185"/>
        <v>MO8264</v>
      </c>
      <c r="E5778" s="1336">
        <v>0.872</v>
      </c>
      <c r="F5778" s="644">
        <f t="shared" si="186"/>
        <v>0.88500000000000001</v>
      </c>
      <c r="G5778" s="748">
        <v>806</v>
      </c>
      <c r="H5778" s="1337">
        <v>0.67</v>
      </c>
      <c r="I5778" s="338"/>
    </row>
    <row r="5779" spans="2:9">
      <c r="B5779" s="651" t="s">
        <v>28</v>
      </c>
      <c r="C5779" s="1356">
        <v>8265</v>
      </c>
      <c r="D5779" s="747" t="str">
        <f t="shared" si="185"/>
        <v>MO8265</v>
      </c>
      <c r="E5779" s="1336">
        <v>0.94499999999999995</v>
      </c>
      <c r="F5779" s="644">
        <f t="shared" si="186"/>
        <v>0.95099999999999996</v>
      </c>
      <c r="G5779" s="748">
        <v>789</v>
      </c>
      <c r="H5779" s="1337">
        <v>0.65</v>
      </c>
      <c r="I5779" s="338"/>
    </row>
    <row r="5780" spans="2:9">
      <c r="B5780" s="651" t="s">
        <v>28</v>
      </c>
      <c r="C5780" s="1356">
        <v>8279</v>
      </c>
      <c r="D5780" s="747" t="str">
        <f t="shared" si="185"/>
        <v>MO8279</v>
      </c>
      <c r="E5780" s="1336">
        <v>0.89600000000000002</v>
      </c>
      <c r="F5780" s="644">
        <f t="shared" si="186"/>
        <v>0.90600000000000003</v>
      </c>
      <c r="G5780" s="748">
        <v>451</v>
      </c>
      <c r="H5780" s="1337">
        <v>0.57999999999999996</v>
      </c>
      <c r="I5780" s="338"/>
    </row>
    <row r="5781" spans="2:9">
      <c r="B5781" s="651" t="s">
        <v>28</v>
      </c>
      <c r="C5781" s="1356">
        <v>8288</v>
      </c>
      <c r="D5781" s="747" t="str">
        <f t="shared" si="185"/>
        <v>MO8288</v>
      </c>
      <c r="E5781" s="1336">
        <v>0.96599999999999997</v>
      </c>
      <c r="F5781" s="644">
        <f t="shared" si="186"/>
        <v>0.96899999999999997</v>
      </c>
      <c r="G5781" s="748">
        <v>1070</v>
      </c>
      <c r="H5781" s="1337">
        <v>1.02</v>
      </c>
      <c r="I5781" s="338"/>
    </row>
    <row r="5782" spans="2:9">
      <c r="B5782" s="651" t="s">
        <v>28</v>
      </c>
      <c r="C5782" s="1356">
        <v>8291</v>
      </c>
      <c r="D5782" s="747" t="str">
        <f t="shared" si="185"/>
        <v>MO8291</v>
      </c>
      <c r="E5782" s="1336">
        <v>0.89300000000000002</v>
      </c>
      <c r="F5782" s="644">
        <f t="shared" si="186"/>
        <v>0.90400000000000003</v>
      </c>
      <c r="G5782" s="748">
        <v>897</v>
      </c>
      <c r="H5782" s="1337">
        <v>0.63</v>
      </c>
      <c r="I5782" s="338"/>
    </row>
    <row r="5783" spans="2:9">
      <c r="B5783" s="651" t="s">
        <v>28</v>
      </c>
      <c r="C5783" s="1356">
        <v>8292</v>
      </c>
      <c r="D5783" s="747" t="str">
        <f t="shared" si="185"/>
        <v>MO8292</v>
      </c>
      <c r="E5783" s="1336">
        <v>0.78500000000000003</v>
      </c>
      <c r="F5783" s="644">
        <f t="shared" si="186"/>
        <v>0.80700000000000005</v>
      </c>
      <c r="G5783" s="748">
        <v>810</v>
      </c>
      <c r="H5783" s="1337">
        <v>0.62</v>
      </c>
      <c r="I5783" s="338"/>
    </row>
    <row r="5784" spans="2:9">
      <c r="B5784" s="651" t="s">
        <v>28</v>
      </c>
      <c r="C5784" s="1356">
        <v>8293</v>
      </c>
      <c r="D5784" s="747" t="str">
        <f t="shared" si="185"/>
        <v>MO8293</v>
      </c>
      <c r="E5784" s="1336">
        <v>1.077</v>
      </c>
      <c r="F5784" s="644">
        <f t="shared" si="186"/>
        <v>1.069</v>
      </c>
      <c r="G5784" s="748">
        <v>826</v>
      </c>
      <c r="H5784" s="1337">
        <v>1.36</v>
      </c>
      <c r="I5784" s="338"/>
    </row>
    <row r="5785" spans="2:9">
      <c r="B5785" s="651" t="s">
        <v>28</v>
      </c>
      <c r="C5785" s="1356">
        <v>8304</v>
      </c>
      <c r="D5785" s="747" t="str">
        <f t="shared" si="185"/>
        <v>MO8304</v>
      </c>
      <c r="E5785" s="1336">
        <v>0.98399999999999999</v>
      </c>
      <c r="F5785" s="644">
        <f t="shared" si="186"/>
        <v>0.98599999999999999</v>
      </c>
      <c r="G5785" s="748">
        <v>1004</v>
      </c>
      <c r="H5785" s="1337">
        <v>0.53</v>
      </c>
      <c r="I5785" s="338"/>
    </row>
    <row r="5786" spans="2:9">
      <c r="B5786" s="651" t="s">
        <v>28</v>
      </c>
      <c r="C5786" s="1356">
        <v>8350</v>
      </c>
      <c r="D5786" s="747" t="str">
        <f t="shared" si="185"/>
        <v>MO8350</v>
      </c>
      <c r="E5786" s="1336">
        <v>1.1930000000000001</v>
      </c>
      <c r="F5786" s="644">
        <f t="shared" si="186"/>
        <v>1.1739999999999999</v>
      </c>
      <c r="G5786" s="748">
        <v>1086</v>
      </c>
      <c r="H5786" s="1337">
        <v>0.68</v>
      </c>
      <c r="I5786" s="338"/>
    </row>
    <row r="5787" spans="2:9">
      <c r="B5787" s="651" t="s">
        <v>28</v>
      </c>
      <c r="C5787" s="1356">
        <v>8353</v>
      </c>
      <c r="D5787" s="747" t="str">
        <f t="shared" si="185"/>
        <v>MO8353</v>
      </c>
      <c r="E5787" s="1336">
        <v>0.95199999999999996</v>
      </c>
      <c r="F5787" s="644">
        <f t="shared" si="186"/>
        <v>0.95699999999999996</v>
      </c>
      <c r="G5787" s="748">
        <v>1004</v>
      </c>
      <c r="H5787" s="1337">
        <v>0.43</v>
      </c>
      <c r="I5787" s="338"/>
    </row>
    <row r="5788" spans="2:9">
      <c r="B5788" s="651" t="s">
        <v>28</v>
      </c>
      <c r="C5788" s="1356">
        <v>8370</v>
      </c>
      <c r="D5788" s="747" t="str">
        <f t="shared" si="185"/>
        <v>MO8370</v>
      </c>
      <c r="E5788" s="1336">
        <v>0.96199999999999997</v>
      </c>
      <c r="F5788" s="644">
        <f t="shared" si="186"/>
        <v>0.96599999999999997</v>
      </c>
      <c r="G5788" s="748">
        <v>1004</v>
      </c>
      <c r="H5788" s="1337">
        <v>0.53</v>
      </c>
      <c r="I5788" s="338"/>
    </row>
    <row r="5789" spans="2:9">
      <c r="B5789" s="651" t="s">
        <v>28</v>
      </c>
      <c r="C5789" s="1356">
        <v>8381</v>
      </c>
      <c r="D5789" s="747" t="str">
        <f t="shared" si="185"/>
        <v>MO8381</v>
      </c>
      <c r="E5789" s="1336">
        <v>0.86</v>
      </c>
      <c r="F5789" s="644">
        <f t="shared" si="186"/>
        <v>0.874</v>
      </c>
      <c r="G5789" s="748">
        <v>436</v>
      </c>
      <c r="H5789" s="1337">
        <v>0.45</v>
      </c>
      <c r="I5789" s="338"/>
    </row>
    <row r="5790" spans="2:9">
      <c r="B5790" s="651" t="s">
        <v>28</v>
      </c>
      <c r="C5790" s="1356">
        <v>8385</v>
      </c>
      <c r="D5790" s="747" t="str">
        <f t="shared" si="185"/>
        <v>MO8385</v>
      </c>
      <c r="E5790" s="1336">
        <v>0.88900000000000001</v>
      </c>
      <c r="F5790" s="644">
        <f t="shared" si="186"/>
        <v>0.9</v>
      </c>
      <c r="G5790" s="748">
        <v>662</v>
      </c>
      <c r="H5790" s="1337">
        <v>0.55000000000000004</v>
      </c>
      <c r="I5790" s="338"/>
    </row>
    <row r="5791" spans="2:9">
      <c r="B5791" s="651" t="s">
        <v>28</v>
      </c>
      <c r="C5791" s="1356">
        <v>8387</v>
      </c>
      <c r="D5791" s="747" t="str">
        <f t="shared" si="185"/>
        <v>MO8387</v>
      </c>
      <c r="E5791" s="1336">
        <v>0.96799999999999997</v>
      </c>
      <c r="F5791" s="644">
        <f t="shared" si="186"/>
        <v>0.97099999999999997</v>
      </c>
      <c r="G5791" s="748">
        <v>1004</v>
      </c>
      <c r="H5791" s="1337">
        <v>0.53</v>
      </c>
      <c r="I5791" s="338"/>
    </row>
    <row r="5792" spans="2:9">
      <c r="B5792" s="651" t="s">
        <v>28</v>
      </c>
      <c r="C5792" s="1356">
        <v>8391</v>
      </c>
      <c r="D5792" s="747" t="str">
        <f t="shared" si="185"/>
        <v>MO8391</v>
      </c>
      <c r="E5792" s="1336">
        <v>0.97</v>
      </c>
      <c r="F5792" s="644">
        <f t="shared" si="186"/>
        <v>0.97299999999999998</v>
      </c>
      <c r="G5792" s="748">
        <v>1004</v>
      </c>
      <c r="H5792" s="1337">
        <v>0.41</v>
      </c>
      <c r="I5792" s="338"/>
    </row>
    <row r="5793" spans="2:9">
      <c r="B5793" s="651" t="s">
        <v>28</v>
      </c>
      <c r="C5793" s="1356">
        <v>8392</v>
      </c>
      <c r="D5793" s="747" t="str">
        <f t="shared" si="185"/>
        <v>MO8392</v>
      </c>
      <c r="E5793" s="1336">
        <v>0.751</v>
      </c>
      <c r="F5793" s="644">
        <f t="shared" si="186"/>
        <v>0.77600000000000002</v>
      </c>
      <c r="G5793" s="748">
        <v>340</v>
      </c>
      <c r="H5793" s="1337">
        <v>0.59</v>
      </c>
      <c r="I5793" s="338"/>
    </row>
    <row r="5794" spans="2:9">
      <c r="B5794" s="651" t="s">
        <v>28</v>
      </c>
      <c r="C5794" s="1356">
        <v>8393</v>
      </c>
      <c r="D5794" s="747" t="str">
        <f t="shared" si="185"/>
        <v>MO8393</v>
      </c>
      <c r="E5794" s="1336">
        <v>0.96799999999999997</v>
      </c>
      <c r="F5794" s="644">
        <f t="shared" si="186"/>
        <v>0.97099999999999997</v>
      </c>
      <c r="G5794" s="748">
        <v>868</v>
      </c>
      <c r="H5794" s="1337">
        <v>0.3</v>
      </c>
      <c r="I5794" s="338"/>
    </row>
    <row r="5795" spans="2:9">
      <c r="B5795" s="651" t="s">
        <v>28</v>
      </c>
      <c r="C5795" s="1356">
        <v>8500</v>
      </c>
      <c r="D5795" s="747" t="str">
        <f t="shared" si="185"/>
        <v>MO8500</v>
      </c>
      <c r="E5795" s="1336">
        <v>0.84499999999999997</v>
      </c>
      <c r="F5795" s="644">
        <f t="shared" si="186"/>
        <v>0.86099999999999999</v>
      </c>
      <c r="G5795" s="748">
        <v>789</v>
      </c>
      <c r="H5795" s="1337">
        <v>0.52</v>
      </c>
      <c r="I5795" s="338"/>
    </row>
    <row r="5796" spans="2:9">
      <c r="B5796" s="651" t="s">
        <v>28</v>
      </c>
      <c r="C5796" s="1356">
        <v>8601</v>
      </c>
      <c r="D5796" s="747" t="str">
        <f t="shared" si="185"/>
        <v>MO8601</v>
      </c>
      <c r="E5796" s="1336">
        <v>1.159</v>
      </c>
      <c r="F5796" s="644">
        <f t="shared" si="186"/>
        <v>1.143</v>
      </c>
      <c r="G5796" s="748">
        <v>1385</v>
      </c>
      <c r="H5796" s="1337">
        <v>0.05</v>
      </c>
      <c r="I5796" s="338"/>
    </row>
    <row r="5797" spans="2:9">
      <c r="B5797" s="651" t="s">
        <v>28</v>
      </c>
      <c r="C5797" s="1356">
        <v>8602</v>
      </c>
      <c r="D5797" s="747" t="str">
        <f t="shared" si="185"/>
        <v>MO8602</v>
      </c>
      <c r="E5797" s="1336">
        <v>0.96899999999999997</v>
      </c>
      <c r="F5797" s="644">
        <f t="shared" si="186"/>
        <v>0.97199999999999998</v>
      </c>
      <c r="G5797" s="748">
        <v>1008</v>
      </c>
      <c r="H5797" s="1337">
        <v>0.06</v>
      </c>
      <c r="I5797" s="338"/>
    </row>
    <row r="5798" spans="2:9">
      <c r="B5798" s="651" t="s">
        <v>28</v>
      </c>
      <c r="C5798" s="1356">
        <v>8603</v>
      </c>
      <c r="D5798" s="747" t="str">
        <f t="shared" si="185"/>
        <v>MO8603</v>
      </c>
      <c r="E5798" s="1336">
        <v>1.274</v>
      </c>
      <c r="F5798" s="644">
        <f t="shared" si="186"/>
        <v>1.2470000000000001</v>
      </c>
      <c r="G5798" s="748">
        <v>1042</v>
      </c>
      <c r="H5798" s="1337">
        <v>0.05</v>
      </c>
      <c r="I5798" s="338"/>
    </row>
    <row r="5799" spans="2:9">
      <c r="B5799" s="651" t="s">
        <v>28</v>
      </c>
      <c r="C5799" s="1356">
        <v>8606</v>
      </c>
      <c r="D5799" s="747" t="str">
        <f t="shared" si="185"/>
        <v>MO8606</v>
      </c>
      <c r="E5799" s="1336">
        <v>0.85899999999999999</v>
      </c>
      <c r="F5799" s="644">
        <f t="shared" si="186"/>
        <v>0.873</v>
      </c>
      <c r="G5799" s="748">
        <v>947</v>
      </c>
      <c r="H5799" s="1337">
        <v>0.44</v>
      </c>
      <c r="I5799" s="338"/>
    </row>
    <row r="5800" spans="2:9">
      <c r="B5800" s="651" t="s">
        <v>28</v>
      </c>
      <c r="C5800" s="1356">
        <v>8709</v>
      </c>
      <c r="D5800" s="747" t="str">
        <f t="shared" si="185"/>
        <v>MO8709</v>
      </c>
      <c r="E5800" s="1336">
        <v>2.3620000000000001</v>
      </c>
      <c r="F5800" s="644">
        <f t="shared" si="186"/>
        <v>2.226</v>
      </c>
      <c r="G5800" s="748" t="s">
        <v>280</v>
      </c>
      <c r="H5800" s="1337">
        <v>0.59</v>
      </c>
      <c r="I5800" s="338"/>
    </row>
    <row r="5801" spans="2:9">
      <c r="B5801" s="651" t="s">
        <v>28</v>
      </c>
      <c r="C5801" s="1356">
        <v>8719</v>
      </c>
      <c r="D5801" s="747" t="str">
        <f t="shared" si="185"/>
        <v>MO8719</v>
      </c>
      <c r="E5801" s="1336">
        <v>2.3620000000000001</v>
      </c>
      <c r="F5801" s="644">
        <f t="shared" si="186"/>
        <v>2.226</v>
      </c>
      <c r="G5801" s="748" t="s">
        <v>280</v>
      </c>
      <c r="H5801" s="1337">
        <v>0.59</v>
      </c>
      <c r="I5801" s="338"/>
    </row>
    <row r="5802" spans="2:9">
      <c r="B5802" s="651" t="s">
        <v>28</v>
      </c>
      <c r="C5802" s="1356">
        <v>8720</v>
      </c>
      <c r="D5802" s="747" t="str">
        <f t="shared" si="185"/>
        <v>MO8720</v>
      </c>
      <c r="E5802" s="1336">
        <v>1.1200000000000001</v>
      </c>
      <c r="F5802" s="644">
        <f t="shared" si="186"/>
        <v>1.1080000000000001</v>
      </c>
      <c r="G5802" s="748">
        <v>846</v>
      </c>
      <c r="H5802" s="1337">
        <v>0.33</v>
      </c>
      <c r="I5802" s="338"/>
    </row>
    <row r="5803" spans="2:9">
      <c r="B5803" s="651" t="s">
        <v>28</v>
      </c>
      <c r="C5803" s="1356">
        <v>8721</v>
      </c>
      <c r="D5803" s="747" t="str">
        <f t="shared" si="185"/>
        <v>MO8721</v>
      </c>
      <c r="E5803" s="1336">
        <v>1.0009999999999999</v>
      </c>
      <c r="F5803" s="644">
        <f t="shared" si="186"/>
        <v>1.0009999999999999</v>
      </c>
      <c r="G5803" s="748">
        <v>1063</v>
      </c>
      <c r="H5803" s="1337">
        <v>0.05</v>
      </c>
      <c r="I5803" s="338"/>
    </row>
    <row r="5804" spans="2:9">
      <c r="B5804" s="651" t="s">
        <v>28</v>
      </c>
      <c r="C5804" s="1356">
        <v>8723</v>
      </c>
      <c r="D5804" s="747" t="str">
        <f t="shared" si="185"/>
        <v>MO8723</v>
      </c>
      <c r="E5804" s="1336">
        <v>1.103</v>
      </c>
      <c r="F5804" s="644">
        <f t="shared" si="186"/>
        <v>1.093</v>
      </c>
      <c r="G5804" s="748">
        <v>1063</v>
      </c>
      <c r="H5804" s="1337">
        <v>0.05</v>
      </c>
      <c r="I5804" s="338"/>
    </row>
    <row r="5805" spans="2:9">
      <c r="B5805" s="651" t="s">
        <v>28</v>
      </c>
      <c r="C5805" s="1356">
        <v>8725</v>
      </c>
      <c r="D5805" s="747" t="str">
        <f t="shared" si="185"/>
        <v>MO8725</v>
      </c>
      <c r="E5805" s="1336">
        <v>0.86099999999999999</v>
      </c>
      <c r="F5805" s="644">
        <f t="shared" si="186"/>
        <v>0.875</v>
      </c>
      <c r="G5805" s="748">
        <v>887</v>
      </c>
      <c r="H5805" s="1337">
        <v>0.44</v>
      </c>
      <c r="I5805" s="338"/>
    </row>
    <row r="5806" spans="2:9">
      <c r="B5806" s="651" t="s">
        <v>28</v>
      </c>
      <c r="C5806" s="1356">
        <v>8726</v>
      </c>
      <c r="D5806" s="747" t="str">
        <f t="shared" si="185"/>
        <v>MO8726</v>
      </c>
      <c r="E5806" s="1336">
        <v>1.087</v>
      </c>
      <c r="F5806" s="644">
        <f t="shared" si="186"/>
        <v>1.0780000000000001</v>
      </c>
      <c r="G5806" s="748" t="s">
        <v>280</v>
      </c>
      <c r="H5806" s="1337">
        <v>0.23</v>
      </c>
      <c r="I5806" s="338"/>
    </row>
    <row r="5807" spans="2:9">
      <c r="B5807" s="651" t="s">
        <v>28</v>
      </c>
      <c r="C5807" s="1356">
        <v>8728</v>
      </c>
      <c r="D5807" s="747" t="str">
        <f t="shared" si="185"/>
        <v>MO8728</v>
      </c>
      <c r="E5807" s="1336">
        <v>0.95399999999999996</v>
      </c>
      <c r="F5807" s="644">
        <f t="shared" si="186"/>
        <v>0.95899999999999996</v>
      </c>
      <c r="G5807" s="748">
        <v>1028</v>
      </c>
      <c r="H5807" s="1337">
        <v>0.38</v>
      </c>
      <c r="I5807" s="338"/>
    </row>
    <row r="5808" spans="2:9">
      <c r="B5808" s="651" t="s">
        <v>28</v>
      </c>
      <c r="C5808" s="1356">
        <v>8734</v>
      </c>
      <c r="D5808" s="747" t="str">
        <f t="shared" si="185"/>
        <v>MO8734</v>
      </c>
      <c r="E5808" s="1336">
        <v>1.087</v>
      </c>
      <c r="F5808" s="644">
        <f t="shared" si="186"/>
        <v>1.0780000000000001</v>
      </c>
      <c r="G5808" s="748" t="s">
        <v>280</v>
      </c>
      <c r="H5808" s="1337">
        <v>0.23</v>
      </c>
      <c r="I5808" s="338"/>
    </row>
    <row r="5809" spans="2:9">
      <c r="B5809" s="651" t="s">
        <v>28</v>
      </c>
      <c r="C5809" s="1356">
        <v>8737</v>
      </c>
      <c r="D5809" s="747" t="str">
        <f t="shared" si="185"/>
        <v>MO8737</v>
      </c>
      <c r="E5809" s="1336">
        <v>1.087</v>
      </c>
      <c r="F5809" s="644">
        <f t="shared" si="186"/>
        <v>1.0780000000000001</v>
      </c>
      <c r="G5809" s="748" t="s">
        <v>280</v>
      </c>
      <c r="H5809" s="1337">
        <v>0.23</v>
      </c>
      <c r="I5809" s="338"/>
    </row>
    <row r="5810" spans="2:9">
      <c r="B5810" s="651" t="s">
        <v>28</v>
      </c>
      <c r="C5810" s="1356">
        <v>8738</v>
      </c>
      <c r="D5810" s="747" t="str">
        <f t="shared" si="185"/>
        <v>MO8738</v>
      </c>
      <c r="E5810" s="1336">
        <v>1.087</v>
      </c>
      <c r="F5810" s="644">
        <f t="shared" si="186"/>
        <v>1.0780000000000001</v>
      </c>
      <c r="G5810" s="748" t="s">
        <v>280</v>
      </c>
      <c r="H5810" s="1337">
        <v>0.23</v>
      </c>
      <c r="I5810" s="338"/>
    </row>
    <row r="5811" spans="2:9">
      <c r="B5811" s="651" t="s">
        <v>28</v>
      </c>
      <c r="C5811" s="1356">
        <v>8742</v>
      </c>
      <c r="D5811" s="747" t="str">
        <f t="shared" si="185"/>
        <v>MO8742</v>
      </c>
      <c r="E5811" s="1336">
        <v>1.151</v>
      </c>
      <c r="F5811" s="644">
        <f t="shared" si="186"/>
        <v>1.1359999999999999</v>
      </c>
      <c r="G5811" s="748">
        <v>1303</v>
      </c>
      <c r="H5811" s="1337">
        <v>0.05</v>
      </c>
      <c r="I5811" s="338"/>
    </row>
    <row r="5812" spans="2:9">
      <c r="B5812" s="651" t="s">
        <v>28</v>
      </c>
      <c r="C5812" s="1356">
        <v>8745</v>
      </c>
      <c r="D5812" s="747" t="str">
        <f t="shared" si="185"/>
        <v>MO8745</v>
      </c>
      <c r="E5812" s="1336">
        <v>0.91700000000000004</v>
      </c>
      <c r="F5812" s="644">
        <f t="shared" si="186"/>
        <v>0.92500000000000004</v>
      </c>
      <c r="G5812" s="748">
        <v>778</v>
      </c>
      <c r="H5812" s="1337">
        <v>0.49</v>
      </c>
      <c r="I5812" s="338"/>
    </row>
    <row r="5813" spans="2:9">
      <c r="B5813" s="651" t="s">
        <v>28</v>
      </c>
      <c r="C5813" s="1356">
        <v>8748</v>
      </c>
      <c r="D5813" s="747" t="str">
        <f t="shared" si="185"/>
        <v>MO8748</v>
      </c>
      <c r="E5813" s="1336">
        <v>1.0580000000000001</v>
      </c>
      <c r="F5813" s="644">
        <f t="shared" si="186"/>
        <v>1.052</v>
      </c>
      <c r="G5813" s="748">
        <v>854</v>
      </c>
      <c r="H5813" s="1337">
        <v>0.09</v>
      </c>
      <c r="I5813" s="338"/>
    </row>
    <row r="5814" spans="2:9">
      <c r="B5814" s="651" t="s">
        <v>28</v>
      </c>
      <c r="C5814" s="1356">
        <v>8755</v>
      </c>
      <c r="D5814" s="747" t="str">
        <f t="shared" si="185"/>
        <v>MO8755</v>
      </c>
      <c r="E5814" s="1336">
        <v>1.5029999999999999</v>
      </c>
      <c r="F5814" s="644">
        <f t="shared" si="186"/>
        <v>1.4530000000000001</v>
      </c>
      <c r="G5814" s="748">
        <v>652</v>
      </c>
      <c r="H5814" s="1337">
        <v>0.05</v>
      </c>
      <c r="I5814" s="338"/>
    </row>
    <row r="5815" spans="2:9">
      <c r="B5815" s="651" t="s">
        <v>28</v>
      </c>
      <c r="C5815" s="1356">
        <v>8799</v>
      </c>
      <c r="D5815" s="747" t="str">
        <f t="shared" si="185"/>
        <v>MO8799</v>
      </c>
      <c r="E5815" s="1336">
        <v>0.95499999999999996</v>
      </c>
      <c r="F5815" s="644">
        <f t="shared" si="186"/>
        <v>0.96</v>
      </c>
      <c r="G5815" s="748">
        <v>585</v>
      </c>
      <c r="H5815" s="1337">
        <v>0.06</v>
      </c>
      <c r="I5815" s="338"/>
    </row>
    <row r="5816" spans="2:9">
      <c r="B5816" s="651" t="s">
        <v>28</v>
      </c>
      <c r="C5816" s="1356">
        <v>8800</v>
      </c>
      <c r="D5816" s="747" t="str">
        <f t="shared" si="185"/>
        <v>MO8800</v>
      </c>
      <c r="E5816" s="1336">
        <v>0.88600000000000001</v>
      </c>
      <c r="F5816" s="644">
        <f t="shared" si="186"/>
        <v>0.89700000000000002</v>
      </c>
      <c r="G5816" s="748">
        <v>585</v>
      </c>
      <c r="H5816" s="1337">
        <v>0.15</v>
      </c>
      <c r="I5816" s="338"/>
    </row>
    <row r="5817" spans="2:9">
      <c r="B5817" s="651" t="s">
        <v>28</v>
      </c>
      <c r="C5817" s="1356">
        <v>8803</v>
      </c>
      <c r="D5817" s="747" t="str">
        <f t="shared" si="185"/>
        <v>MO8803</v>
      </c>
      <c r="E5817" s="1336">
        <v>1.2010000000000001</v>
      </c>
      <c r="F5817" s="644">
        <f t="shared" si="186"/>
        <v>1.181</v>
      </c>
      <c r="G5817" s="748">
        <v>1642</v>
      </c>
      <c r="H5817" s="1337">
        <v>0.05</v>
      </c>
      <c r="I5817" s="338"/>
    </row>
    <row r="5818" spans="2:9">
      <c r="B5818" s="651" t="s">
        <v>28</v>
      </c>
      <c r="C5818" s="1356">
        <v>8805</v>
      </c>
      <c r="D5818" s="747" t="str">
        <f t="shared" si="185"/>
        <v>MO8805</v>
      </c>
      <c r="E5818" s="1336">
        <v>0.79600000000000004</v>
      </c>
      <c r="F5818" s="644">
        <f t="shared" si="186"/>
        <v>0.81599999999999995</v>
      </c>
      <c r="G5818" s="748" t="s">
        <v>280</v>
      </c>
      <c r="H5818" s="1337">
        <v>0.13</v>
      </c>
      <c r="I5818" s="338"/>
    </row>
    <row r="5819" spans="2:9">
      <c r="B5819" s="651" t="s">
        <v>28</v>
      </c>
      <c r="C5819" s="1356">
        <v>8810</v>
      </c>
      <c r="D5819" s="747" t="str">
        <f t="shared" si="185"/>
        <v>MO8810</v>
      </c>
      <c r="E5819" s="1336">
        <v>1.006</v>
      </c>
      <c r="F5819" s="644">
        <f t="shared" si="186"/>
        <v>1.0049999999999999</v>
      </c>
      <c r="G5819" s="748">
        <v>1250</v>
      </c>
      <c r="H5819" s="1337">
        <v>0.05</v>
      </c>
      <c r="I5819" s="338"/>
    </row>
    <row r="5820" spans="2:9">
      <c r="B5820" s="651" t="s">
        <v>28</v>
      </c>
      <c r="C5820" s="1356">
        <v>8814</v>
      </c>
      <c r="D5820" s="747" t="str">
        <f t="shared" si="185"/>
        <v>MO8814</v>
      </c>
      <c r="E5820" s="1336">
        <v>0.79600000000000004</v>
      </c>
      <c r="F5820" s="644">
        <f t="shared" si="186"/>
        <v>0.81599999999999995</v>
      </c>
      <c r="G5820" s="748" t="s">
        <v>280</v>
      </c>
      <c r="H5820" s="1337">
        <v>0.13</v>
      </c>
      <c r="I5820" s="338"/>
    </row>
    <row r="5821" spans="2:9">
      <c r="B5821" s="651" t="s">
        <v>28</v>
      </c>
      <c r="C5821" s="1356">
        <v>8815</v>
      </c>
      <c r="D5821" s="747" t="str">
        <f t="shared" si="185"/>
        <v>MO8815</v>
      </c>
      <c r="E5821" s="1336">
        <v>0.79600000000000004</v>
      </c>
      <c r="F5821" s="644">
        <f t="shared" si="186"/>
        <v>0.81599999999999995</v>
      </c>
      <c r="G5821" s="748" t="s">
        <v>280</v>
      </c>
      <c r="H5821" s="1337">
        <v>0.13</v>
      </c>
      <c r="I5821" s="338"/>
    </row>
    <row r="5822" spans="2:9">
      <c r="B5822" s="651" t="s">
        <v>28</v>
      </c>
      <c r="C5822" s="1356">
        <v>8820</v>
      </c>
      <c r="D5822" s="747" t="str">
        <f t="shared" si="185"/>
        <v>MO8820</v>
      </c>
      <c r="E5822" s="1336">
        <v>1.411</v>
      </c>
      <c r="F5822" s="644">
        <f t="shared" si="186"/>
        <v>1.37</v>
      </c>
      <c r="G5822" s="748">
        <v>1203</v>
      </c>
      <c r="H5822" s="1337">
        <v>0.05</v>
      </c>
      <c r="I5822" s="338"/>
    </row>
    <row r="5823" spans="2:9">
      <c r="B5823" s="651" t="s">
        <v>28</v>
      </c>
      <c r="C5823" s="1356">
        <v>8824</v>
      </c>
      <c r="D5823" s="747" t="str">
        <f t="shared" si="185"/>
        <v>MO8824</v>
      </c>
      <c r="E5823" s="1336">
        <v>0.77100000000000002</v>
      </c>
      <c r="F5823" s="644">
        <f t="shared" si="186"/>
        <v>0.79400000000000004</v>
      </c>
      <c r="G5823" s="748">
        <v>502</v>
      </c>
      <c r="H5823" s="1337">
        <v>0.53</v>
      </c>
      <c r="I5823" s="338"/>
    </row>
    <row r="5824" spans="2:9">
      <c r="B5824" s="651" t="s">
        <v>28</v>
      </c>
      <c r="C5824" s="1356">
        <v>8826</v>
      </c>
      <c r="D5824" s="747" t="str">
        <f t="shared" si="185"/>
        <v>MO8826</v>
      </c>
      <c r="E5824" s="1336">
        <v>0.873</v>
      </c>
      <c r="F5824" s="644">
        <f t="shared" si="186"/>
        <v>0.88600000000000001</v>
      </c>
      <c r="G5824" s="748">
        <v>470</v>
      </c>
      <c r="H5824" s="1337">
        <v>0.4</v>
      </c>
      <c r="I5824" s="338"/>
    </row>
    <row r="5825" spans="2:9">
      <c r="B5825" s="651" t="s">
        <v>28</v>
      </c>
      <c r="C5825" s="1356">
        <v>8831</v>
      </c>
      <c r="D5825" s="747" t="str">
        <f t="shared" si="185"/>
        <v>MO8831</v>
      </c>
      <c r="E5825" s="1336">
        <v>0.747</v>
      </c>
      <c r="F5825" s="644">
        <f t="shared" si="186"/>
        <v>0.77200000000000002</v>
      </c>
      <c r="G5825" s="748">
        <v>479</v>
      </c>
      <c r="H5825" s="1337">
        <v>0.36</v>
      </c>
      <c r="I5825" s="338"/>
    </row>
    <row r="5826" spans="2:9">
      <c r="B5826" s="651" t="s">
        <v>28</v>
      </c>
      <c r="C5826" s="1356">
        <v>8832</v>
      </c>
      <c r="D5826" s="747" t="str">
        <f t="shared" si="185"/>
        <v>MO8832</v>
      </c>
      <c r="E5826" s="1336">
        <v>0.95099999999999996</v>
      </c>
      <c r="F5826" s="644">
        <f t="shared" si="186"/>
        <v>0.95599999999999996</v>
      </c>
      <c r="G5826" s="748">
        <v>937</v>
      </c>
      <c r="H5826" s="1337">
        <v>0.05</v>
      </c>
      <c r="I5826" s="338"/>
    </row>
    <row r="5827" spans="2:9">
      <c r="B5827" s="651" t="s">
        <v>28</v>
      </c>
      <c r="C5827" s="1356">
        <v>8833</v>
      </c>
      <c r="D5827" s="747" t="str">
        <f t="shared" si="185"/>
        <v>MO8833</v>
      </c>
      <c r="E5827" s="1336">
        <v>0.79300000000000004</v>
      </c>
      <c r="F5827" s="644">
        <f t="shared" si="186"/>
        <v>0.81399999999999995</v>
      </c>
      <c r="G5827" s="748">
        <v>813</v>
      </c>
      <c r="H5827" s="1337">
        <v>0.3</v>
      </c>
      <c r="I5827" s="338"/>
    </row>
    <row r="5828" spans="2:9">
      <c r="B5828" s="651" t="s">
        <v>28</v>
      </c>
      <c r="C5828" s="1356">
        <v>8835</v>
      </c>
      <c r="D5828" s="747" t="str">
        <f t="shared" si="185"/>
        <v>MO8835</v>
      </c>
      <c r="E5828" s="1336">
        <v>0.80900000000000005</v>
      </c>
      <c r="F5828" s="644">
        <f t="shared" si="186"/>
        <v>0.82799999999999996</v>
      </c>
      <c r="G5828" s="748">
        <v>652</v>
      </c>
      <c r="H5828" s="1337">
        <v>0.51</v>
      </c>
      <c r="I5828" s="338"/>
    </row>
    <row r="5829" spans="2:9">
      <c r="B5829" s="651" t="s">
        <v>28</v>
      </c>
      <c r="C5829" s="1356">
        <v>8855</v>
      </c>
      <c r="D5829" s="747" t="str">
        <f t="shared" si="185"/>
        <v>MO8855</v>
      </c>
      <c r="E5829" s="1336">
        <v>1.014</v>
      </c>
      <c r="F5829" s="644">
        <f t="shared" si="186"/>
        <v>1.0129999999999999</v>
      </c>
      <c r="G5829" s="748">
        <v>652</v>
      </c>
      <c r="H5829" s="1337">
        <v>0.05</v>
      </c>
      <c r="I5829" s="338"/>
    </row>
    <row r="5830" spans="2:9">
      <c r="B5830" s="651" t="s">
        <v>28</v>
      </c>
      <c r="C5830" s="1356">
        <v>8856</v>
      </c>
      <c r="D5830" s="747" t="str">
        <f t="shared" si="185"/>
        <v>MO8856</v>
      </c>
      <c r="E5830" s="1336">
        <v>0.92700000000000005</v>
      </c>
      <c r="F5830" s="644">
        <f t="shared" si="186"/>
        <v>0.93400000000000005</v>
      </c>
      <c r="G5830" s="748">
        <v>652</v>
      </c>
      <c r="H5830" s="1337">
        <v>7.0000000000000007E-2</v>
      </c>
      <c r="I5830" s="338"/>
    </row>
    <row r="5831" spans="2:9">
      <c r="B5831" s="651" t="s">
        <v>28</v>
      </c>
      <c r="C5831" s="1356">
        <v>8861</v>
      </c>
      <c r="D5831" s="747" t="str">
        <f t="shared" si="185"/>
        <v>MO8861</v>
      </c>
      <c r="E5831" s="1336">
        <v>0.73599999999999999</v>
      </c>
      <c r="F5831" s="644">
        <f t="shared" si="186"/>
        <v>0.76200000000000001</v>
      </c>
      <c r="G5831" s="748">
        <v>652</v>
      </c>
      <c r="H5831" s="1337">
        <v>0.33</v>
      </c>
      <c r="I5831" s="338"/>
    </row>
    <row r="5832" spans="2:9">
      <c r="B5832" s="651" t="s">
        <v>28</v>
      </c>
      <c r="C5832" s="1356">
        <v>8868</v>
      </c>
      <c r="D5832" s="747" t="str">
        <f t="shared" si="185"/>
        <v>MO8868</v>
      </c>
      <c r="E5832" s="1336">
        <v>1.012</v>
      </c>
      <c r="F5832" s="644">
        <f t="shared" si="186"/>
        <v>1.0109999999999999</v>
      </c>
      <c r="G5832" s="748">
        <v>802</v>
      </c>
      <c r="H5832" s="1337">
        <v>0.08</v>
      </c>
      <c r="I5832" s="338"/>
    </row>
    <row r="5833" spans="2:9">
      <c r="B5833" s="651" t="s">
        <v>28</v>
      </c>
      <c r="C5833" s="1356">
        <v>8869</v>
      </c>
      <c r="D5833" s="747" t="str">
        <f t="shared" si="185"/>
        <v>MO8869</v>
      </c>
      <c r="E5833" s="1336">
        <v>0.70499999999999996</v>
      </c>
      <c r="F5833" s="644">
        <f t="shared" si="186"/>
        <v>0.73499999999999999</v>
      </c>
      <c r="G5833" s="748">
        <v>369</v>
      </c>
      <c r="H5833" s="1337">
        <v>0.27</v>
      </c>
      <c r="I5833" s="338"/>
    </row>
    <row r="5834" spans="2:9">
      <c r="B5834" s="651" t="s">
        <v>28</v>
      </c>
      <c r="C5834" s="1356">
        <v>8871</v>
      </c>
      <c r="D5834" s="747" t="str">
        <f t="shared" si="185"/>
        <v>MO8871</v>
      </c>
      <c r="E5834" s="1336">
        <v>0.9</v>
      </c>
      <c r="F5834" s="644">
        <f t="shared" si="186"/>
        <v>0.91</v>
      </c>
      <c r="G5834" s="748">
        <v>638</v>
      </c>
      <c r="H5834" s="1337">
        <v>0.05</v>
      </c>
      <c r="I5834" s="338"/>
    </row>
    <row r="5835" spans="2:9">
      <c r="B5835" s="651" t="s">
        <v>28</v>
      </c>
      <c r="C5835" s="1356">
        <v>8901</v>
      </c>
      <c r="D5835" s="747" t="str">
        <f t="shared" ref="D5835:D5898" si="187">B5835&amp;TEXT(C5835,"0000")</f>
        <v>MO8901</v>
      </c>
      <c r="E5835" s="1336">
        <v>1.1240000000000001</v>
      </c>
      <c r="F5835" s="644">
        <f t="shared" ref="F5835:F5898" si="188">IF(E5835="NA","NA",ROUND((E5835-1)*0.9+1,3))</f>
        <v>1.1120000000000001</v>
      </c>
      <c r="G5835" s="748">
        <v>1564</v>
      </c>
      <c r="H5835" s="1337">
        <v>0.05</v>
      </c>
      <c r="I5835" s="338"/>
    </row>
    <row r="5836" spans="2:9">
      <c r="B5836" s="651" t="s">
        <v>28</v>
      </c>
      <c r="C5836" s="1356">
        <v>9012</v>
      </c>
      <c r="D5836" s="747" t="str">
        <f t="shared" si="187"/>
        <v>MO9012</v>
      </c>
      <c r="E5836" s="1336">
        <v>1.0580000000000001</v>
      </c>
      <c r="F5836" s="644">
        <f t="shared" si="188"/>
        <v>1.052</v>
      </c>
      <c r="G5836" s="748">
        <v>932</v>
      </c>
      <c r="H5836" s="1337">
        <v>0.19</v>
      </c>
      <c r="I5836" s="338"/>
    </row>
    <row r="5837" spans="2:9">
      <c r="B5837" s="651" t="s">
        <v>28</v>
      </c>
      <c r="C5837" s="1356">
        <v>9014</v>
      </c>
      <c r="D5837" s="747" t="str">
        <f t="shared" si="187"/>
        <v>MO9014</v>
      </c>
      <c r="E5837" s="1336">
        <v>0.81</v>
      </c>
      <c r="F5837" s="644">
        <f t="shared" si="188"/>
        <v>0.82899999999999996</v>
      </c>
      <c r="G5837" s="748">
        <v>617</v>
      </c>
      <c r="H5837" s="1337">
        <v>0.56999999999999995</v>
      </c>
      <c r="I5837" s="338"/>
    </row>
    <row r="5838" spans="2:9">
      <c r="B5838" s="651" t="s">
        <v>28</v>
      </c>
      <c r="C5838" s="1356">
        <v>9015</v>
      </c>
      <c r="D5838" s="747" t="str">
        <f t="shared" si="187"/>
        <v>MO9015</v>
      </c>
      <c r="E5838" s="1336">
        <v>1.0029999999999999</v>
      </c>
      <c r="F5838" s="644">
        <f t="shared" si="188"/>
        <v>1.0029999999999999</v>
      </c>
      <c r="G5838" s="748">
        <v>623</v>
      </c>
      <c r="H5838" s="1337">
        <v>0.55000000000000004</v>
      </c>
      <c r="I5838" s="338"/>
    </row>
    <row r="5839" spans="2:9">
      <c r="B5839" s="651" t="s">
        <v>28</v>
      </c>
      <c r="C5839" s="1356">
        <v>9016</v>
      </c>
      <c r="D5839" s="747" t="str">
        <f t="shared" si="187"/>
        <v>MO9016</v>
      </c>
      <c r="E5839" s="1336">
        <v>1.115</v>
      </c>
      <c r="F5839" s="644">
        <f t="shared" si="188"/>
        <v>1.1040000000000001</v>
      </c>
      <c r="G5839" s="748">
        <v>358</v>
      </c>
      <c r="H5839" s="1337">
        <v>0.48</v>
      </c>
      <c r="I5839" s="338"/>
    </row>
    <row r="5840" spans="2:9">
      <c r="B5840" s="651" t="s">
        <v>28</v>
      </c>
      <c r="C5840" s="1356">
        <v>9019</v>
      </c>
      <c r="D5840" s="747" t="str">
        <f t="shared" si="187"/>
        <v>MO9019</v>
      </c>
      <c r="E5840" s="1336">
        <v>1.087</v>
      </c>
      <c r="F5840" s="644">
        <f t="shared" si="188"/>
        <v>1.0780000000000001</v>
      </c>
      <c r="G5840" s="748" t="s">
        <v>280</v>
      </c>
      <c r="H5840" s="1337">
        <v>0.23</v>
      </c>
      <c r="I5840" s="338"/>
    </row>
    <row r="5841" spans="2:9">
      <c r="B5841" s="651" t="s">
        <v>28</v>
      </c>
      <c r="C5841" s="1356">
        <v>9033</v>
      </c>
      <c r="D5841" s="747" t="str">
        <f t="shared" si="187"/>
        <v>MO9033</v>
      </c>
      <c r="E5841" s="1336">
        <v>0.91800000000000004</v>
      </c>
      <c r="F5841" s="644">
        <f t="shared" si="188"/>
        <v>0.92600000000000005</v>
      </c>
      <c r="G5841" s="748">
        <v>847</v>
      </c>
      <c r="H5841" s="1337">
        <v>0.39</v>
      </c>
      <c r="I5841" s="338"/>
    </row>
    <row r="5842" spans="2:9">
      <c r="B5842" s="651" t="s">
        <v>28</v>
      </c>
      <c r="C5842" s="1356">
        <v>9040</v>
      </c>
      <c r="D5842" s="747" t="str">
        <f t="shared" si="187"/>
        <v>MO9040</v>
      </c>
      <c r="E5842" s="1336">
        <v>0.83199999999999996</v>
      </c>
      <c r="F5842" s="644">
        <f t="shared" si="188"/>
        <v>0.84899999999999998</v>
      </c>
      <c r="G5842" s="748">
        <v>919</v>
      </c>
      <c r="H5842" s="1337">
        <v>0.69</v>
      </c>
      <c r="I5842" s="338"/>
    </row>
    <row r="5843" spans="2:9">
      <c r="B5843" s="651" t="s">
        <v>28</v>
      </c>
      <c r="C5843" s="1356">
        <v>9044</v>
      </c>
      <c r="D5843" s="747" t="str">
        <f t="shared" si="187"/>
        <v>MO9044</v>
      </c>
      <c r="E5843" s="1336">
        <v>0.72899999999999998</v>
      </c>
      <c r="F5843" s="644">
        <f t="shared" si="188"/>
        <v>0.75600000000000001</v>
      </c>
      <c r="G5843" s="748" t="s">
        <v>280</v>
      </c>
      <c r="H5843" s="1337">
        <v>0.22</v>
      </c>
      <c r="I5843" s="338"/>
    </row>
    <row r="5844" spans="2:9">
      <c r="B5844" s="651" t="s">
        <v>28</v>
      </c>
      <c r="C5844" s="1356">
        <v>9052</v>
      </c>
      <c r="D5844" s="747" t="str">
        <f t="shared" si="187"/>
        <v>MO9052</v>
      </c>
      <c r="E5844" s="1336">
        <v>0.73599999999999999</v>
      </c>
      <c r="F5844" s="644">
        <f t="shared" si="188"/>
        <v>0.76200000000000001</v>
      </c>
      <c r="G5844" s="748">
        <v>450</v>
      </c>
      <c r="H5844" s="1337">
        <v>0.53</v>
      </c>
      <c r="I5844" s="338"/>
    </row>
    <row r="5845" spans="2:9">
      <c r="B5845" s="651" t="s">
        <v>28</v>
      </c>
      <c r="C5845" s="1356">
        <v>9058</v>
      </c>
      <c r="D5845" s="747" t="str">
        <f t="shared" si="187"/>
        <v>MO9058</v>
      </c>
      <c r="E5845" s="1336">
        <v>0.77800000000000002</v>
      </c>
      <c r="F5845" s="644">
        <f t="shared" si="188"/>
        <v>0.8</v>
      </c>
      <c r="G5845" s="748">
        <v>437</v>
      </c>
      <c r="H5845" s="1337">
        <v>0.49</v>
      </c>
      <c r="I5845" s="338"/>
    </row>
    <row r="5846" spans="2:9">
      <c r="B5846" s="651" t="s">
        <v>28</v>
      </c>
      <c r="C5846" s="1356">
        <v>9060</v>
      </c>
      <c r="D5846" s="747" t="str">
        <f t="shared" si="187"/>
        <v>MO9060</v>
      </c>
      <c r="E5846" s="1336">
        <v>0.77600000000000002</v>
      </c>
      <c r="F5846" s="644">
        <f t="shared" si="188"/>
        <v>0.79800000000000004</v>
      </c>
      <c r="G5846" s="748">
        <v>397</v>
      </c>
      <c r="H5846" s="1337">
        <v>0.3</v>
      </c>
      <c r="I5846" s="338"/>
    </row>
    <row r="5847" spans="2:9">
      <c r="B5847" s="651" t="s">
        <v>28</v>
      </c>
      <c r="C5847" s="1356">
        <v>9061</v>
      </c>
      <c r="D5847" s="747" t="str">
        <f t="shared" si="187"/>
        <v>MO9061</v>
      </c>
      <c r="E5847" s="1336">
        <v>0.90300000000000002</v>
      </c>
      <c r="F5847" s="644">
        <f t="shared" si="188"/>
        <v>0.91300000000000003</v>
      </c>
      <c r="G5847" s="748">
        <v>801</v>
      </c>
      <c r="H5847" s="1337">
        <v>0.45</v>
      </c>
      <c r="I5847" s="338"/>
    </row>
    <row r="5848" spans="2:9">
      <c r="B5848" s="651" t="s">
        <v>28</v>
      </c>
      <c r="C5848" s="1356">
        <v>9062</v>
      </c>
      <c r="D5848" s="747" t="str">
        <f t="shared" si="187"/>
        <v>MO9062</v>
      </c>
      <c r="E5848" s="1336">
        <v>0.76800000000000002</v>
      </c>
      <c r="F5848" s="644">
        <f t="shared" si="188"/>
        <v>0.79100000000000004</v>
      </c>
      <c r="G5848" s="748">
        <v>760</v>
      </c>
      <c r="H5848" s="1337">
        <v>0.62</v>
      </c>
      <c r="I5848" s="338"/>
    </row>
    <row r="5849" spans="2:9">
      <c r="B5849" s="651" t="s">
        <v>28</v>
      </c>
      <c r="C5849" s="1356">
        <v>9063</v>
      </c>
      <c r="D5849" s="747" t="str">
        <f t="shared" si="187"/>
        <v>MO9063</v>
      </c>
      <c r="E5849" s="1336">
        <v>0.83799999999999997</v>
      </c>
      <c r="F5849" s="644">
        <f t="shared" si="188"/>
        <v>0.85399999999999998</v>
      </c>
      <c r="G5849" s="748">
        <v>513</v>
      </c>
      <c r="H5849" s="1337">
        <v>0.25</v>
      </c>
      <c r="I5849" s="338"/>
    </row>
    <row r="5850" spans="2:9">
      <c r="B5850" s="651" t="s">
        <v>28</v>
      </c>
      <c r="C5850" s="1356">
        <v>9077</v>
      </c>
      <c r="D5850" s="747" t="str">
        <f t="shared" si="187"/>
        <v>MO9077</v>
      </c>
      <c r="E5850" s="1336">
        <v>0.79600000000000004</v>
      </c>
      <c r="F5850" s="644">
        <f t="shared" si="188"/>
        <v>0.81599999999999995</v>
      </c>
      <c r="G5850" s="748" t="s">
        <v>280</v>
      </c>
      <c r="H5850" s="1337">
        <v>0.13</v>
      </c>
      <c r="I5850" s="338"/>
    </row>
    <row r="5851" spans="2:9">
      <c r="B5851" s="651" t="s">
        <v>28</v>
      </c>
      <c r="C5851" s="1356">
        <v>9082</v>
      </c>
      <c r="D5851" s="747" t="str">
        <f t="shared" si="187"/>
        <v>MO9082</v>
      </c>
      <c r="E5851" s="1336">
        <v>0.68100000000000005</v>
      </c>
      <c r="F5851" s="644">
        <f t="shared" si="188"/>
        <v>0.71299999999999997</v>
      </c>
      <c r="G5851" s="748">
        <v>394</v>
      </c>
      <c r="H5851" s="1337">
        <v>0.38</v>
      </c>
      <c r="I5851" s="338"/>
    </row>
    <row r="5852" spans="2:9">
      <c r="B5852" s="651" t="s">
        <v>28</v>
      </c>
      <c r="C5852" s="1356">
        <v>9083</v>
      </c>
      <c r="D5852" s="747" t="str">
        <f t="shared" si="187"/>
        <v>MO9083</v>
      </c>
      <c r="E5852" s="1336">
        <v>0.61499999999999999</v>
      </c>
      <c r="F5852" s="644">
        <f t="shared" si="188"/>
        <v>0.65400000000000003</v>
      </c>
      <c r="G5852" s="748">
        <v>246</v>
      </c>
      <c r="H5852" s="1337">
        <v>0.34</v>
      </c>
      <c r="I5852" s="338"/>
    </row>
    <row r="5853" spans="2:9">
      <c r="B5853" s="651" t="s">
        <v>28</v>
      </c>
      <c r="C5853" s="1356">
        <v>9084</v>
      </c>
      <c r="D5853" s="747" t="str">
        <f t="shared" si="187"/>
        <v>MO9084</v>
      </c>
      <c r="E5853" s="1336">
        <v>0.85499999999999998</v>
      </c>
      <c r="F5853" s="644">
        <f t="shared" si="188"/>
        <v>0.87</v>
      </c>
      <c r="G5853" s="748">
        <v>321</v>
      </c>
      <c r="H5853" s="1337">
        <v>0.36</v>
      </c>
      <c r="I5853" s="338"/>
    </row>
    <row r="5854" spans="2:9">
      <c r="B5854" s="651" t="s">
        <v>28</v>
      </c>
      <c r="C5854" s="1356">
        <v>9088</v>
      </c>
      <c r="D5854" s="747" t="str">
        <f t="shared" si="187"/>
        <v>MO9088</v>
      </c>
      <c r="E5854" s="1336">
        <v>2.3620000000000001</v>
      </c>
      <c r="F5854" s="644">
        <f t="shared" si="188"/>
        <v>2.226</v>
      </c>
      <c r="G5854" s="748" t="s">
        <v>280</v>
      </c>
      <c r="H5854" s="1337">
        <v>0.59</v>
      </c>
      <c r="I5854" s="338"/>
    </row>
    <row r="5855" spans="2:9">
      <c r="B5855" s="651" t="s">
        <v>28</v>
      </c>
      <c r="C5855" s="1356">
        <v>9089</v>
      </c>
      <c r="D5855" s="747" t="str">
        <f t="shared" si="187"/>
        <v>MO9089</v>
      </c>
      <c r="E5855" s="1336">
        <v>0.82699999999999996</v>
      </c>
      <c r="F5855" s="644">
        <f t="shared" si="188"/>
        <v>0.84399999999999997</v>
      </c>
      <c r="G5855" s="748">
        <v>349</v>
      </c>
      <c r="H5855" s="1337">
        <v>0.51</v>
      </c>
      <c r="I5855" s="338"/>
    </row>
    <row r="5856" spans="2:9">
      <c r="B5856" s="651" t="s">
        <v>28</v>
      </c>
      <c r="C5856" s="1356">
        <v>9093</v>
      </c>
      <c r="D5856" s="747" t="str">
        <f t="shared" si="187"/>
        <v>MO9093</v>
      </c>
      <c r="E5856" s="1336">
        <v>0.80600000000000005</v>
      </c>
      <c r="F5856" s="644">
        <f t="shared" si="188"/>
        <v>0.82499999999999996</v>
      </c>
      <c r="G5856" s="748">
        <v>281</v>
      </c>
      <c r="H5856" s="1337">
        <v>0.44</v>
      </c>
      <c r="I5856" s="338"/>
    </row>
    <row r="5857" spans="2:9">
      <c r="B5857" s="651" t="s">
        <v>28</v>
      </c>
      <c r="C5857" s="1356">
        <v>9101</v>
      </c>
      <c r="D5857" s="747" t="str">
        <f t="shared" si="187"/>
        <v>MO9101</v>
      </c>
      <c r="E5857" s="1336">
        <v>0.92100000000000004</v>
      </c>
      <c r="F5857" s="644">
        <f t="shared" si="188"/>
        <v>0.92900000000000005</v>
      </c>
      <c r="G5857" s="748">
        <v>643</v>
      </c>
      <c r="H5857" s="1337">
        <v>0.76</v>
      </c>
      <c r="I5857" s="338"/>
    </row>
    <row r="5858" spans="2:9">
      <c r="B5858" s="651" t="s">
        <v>28</v>
      </c>
      <c r="C5858" s="1356">
        <v>9102</v>
      </c>
      <c r="D5858" s="747" t="str">
        <f t="shared" si="187"/>
        <v>MO9102</v>
      </c>
      <c r="E5858" s="1336">
        <v>0.88500000000000001</v>
      </c>
      <c r="F5858" s="644">
        <f t="shared" si="188"/>
        <v>0.89700000000000002</v>
      </c>
      <c r="G5858" s="748">
        <v>514</v>
      </c>
      <c r="H5858" s="1337">
        <v>0.57999999999999996</v>
      </c>
      <c r="I5858" s="338"/>
    </row>
    <row r="5859" spans="2:9">
      <c r="B5859" s="651" t="s">
        <v>28</v>
      </c>
      <c r="C5859" s="1356">
        <v>9110</v>
      </c>
      <c r="D5859" s="747" t="str">
        <f t="shared" si="187"/>
        <v>MO9110</v>
      </c>
      <c r="E5859" s="1336">
        <v>0.745</v>
      </c>
      <c r="F5859" s="644">
        <f t="shared" si="188"/>
        <v>0.77100000000000002</v>
      </c>
      <c r="G5859" s="748">
        <v>514</v>
      </c>
      <c r="H5859" s="1337">
        <v>0.74</v>
      </c>
      <c r="I5859" s="338"/>
    </row>
    <row r="5860" spans="2:9">
      <c r="B5860" s="651" t="s">
        <v>28</v>
      </c>
      <c r="C5860" s="1356">
        <v>9154</v>
      </c>
      <c r="D5860" s="747" t="str">
        <f t="shared" si="187"/>
        <v>MO9154</v>
      </c>
      <c r="E5860" s="1336">
        <v>1.0349999999999999</v>
      </c>
      <c r="F5860" s="644">
        <f t="shared" si="188"/>
        <v>1.032</v>
      </c>
      <c r="G5860" s="748">
        <v>543</v>
      </c>
      <c r="H5860" s="1337">
        <v>0.5</v>
      </c>
      <c r="I5860" s="338"/>
    </row>
    <row r="5861" spans="2:9">
      <c r="B5861" s="651" t="s">
        <v>28</v>
      </c>
      <c r="C5861" s="1356">
        <v>9156</v>
      </c>
      <c r="D5861" s="747" t="str">
        <f t="shared" si="187"/>
        <v>MO9156</v>
      </c>
      <c r="E5861" s="1336">
        <v>0.93300000000000005</v>
      </c>
      <c r="F5861" s="644">
        <f t="shared" si="188"/>
        <v>0.94</v>
      </c>
      <c r="G5861" s="748">
        <v>628</v>
      </c>
      <c r="H5861" s="1337">
        <v>0.18</v>
      </c>
      <c r="I5861" s="338"/>
    </row>
    <row r="5862" spans="2:9">
      <c r="B5862" s="651" t="s">
        <v>28</v>
      </c>
      <c r="C5862" s="1356">
        <v>9170</v>
      </c>
      <c r="D5862" s="747" t="str">
        <f t="shared" si="187"/>
        <v>MO9170</v>
      </c>
      <c r="E5862" s="1336">
        <v>0.97</v>
      </c>
      <c r="F5862" s="644">
        <f t="shared" si="188"/>
        <v>0.97299999999999998</v>
      </c>
      <c r="G5862" s="748">
        <v>493</v>
      </c>
      <c r="H5862" s="1337">
        <v>0.69</v>
      </c>
      <c r="I5862" s="338"/>
    </row>
    <row r="5863" spans="2:9">
      <c r="B5863" s="651" t="s">
        <v>28</v>
      </c>
      <c r="C5863" s="1356">
        <v>9178</v>
      </c>
      <c r="D5863" s="747" t="str">
        <f t="shared" si="187"/>
        <v>MO9178</v>
      </c>
      <c r="E5863" s="1336">
        <v>1.0209999999999999</v>
      </c>
      <c r="F5863" s="644">
        <f t="shared" si="188"/>
        <v>1.0189999999999999</v>
      </c>
      <c r="G5863" s="748">
        <v>524</v>
      </c>
      <c r="H5863" s="1337">
        <v>1.48</v>
      </c>
      <c r="I5863" s="338"/>
    </row>
    <row r="5864" spans="2:9">
      <c r="B5864" s="651" t="s">
        <v>28</v>
      </c>
      <c r="C5864" s="1356">
        <v>9179</v>
      </c>
      <c r="D5864" s="747" t="str">
        <f t="shared" si="187"/>
        <v>MO9179</v>
      </c>
      <c r="E5864" s="1336">
        <v>0.69599999999999995</v>
      </c>
      <c r="F5864" s="644">
        <f t="shared" si="188"/>
        <v>0.72599999999999998</v>
      </c>
      <c r="G5864" s="748">
        <v>524</v>
      </c>
      <c r="H5864" s="1337">
        <v>11.21</v>
      </c>
      <c r="I5864" s="338"/>
    </row>
    <row r="5865" spans="2:9">
      <c r="B5865" s="651" t="s">
        <v>28</v>
      </c>
      <c r="C5865" s="1356">
        <v>9180</v>
      </c>
      <c r="D5865" s="747" t="str">
        <f t="shared" si="187"/>
        <v>MO9180</v>
      </c>
      <c r="E5865" s="1336">
        <v>1.028</v>
      </c>
      <c r="F5865" s="644">
        <f t="shared" si="188"/>
        <v>1.0249999999999999</v>
      </c>
      <c r="G5865" s="748">
        <v>349</v>
      </c>
      <c r="H5865" s="1337">
        <v>0.74</v>
      </c>
      <c r="I5865" s="338"/>
    </row>
    <row r="5866" spans="2:9">
      <c r="B5866" s="651" t="s">
        <v>28</v>
      </c>
      <c r="C5866" s="1356">
        <v>9182</v>
      </c>
      <c r="D5866" s="747" t="str">
        <f t="shared" si="187"/>
        <v>MO9182</v>
      </c>
      <c r="E5866" s="1336">
        <v>0.96699999999999997</v>
      </c>
      <c r="F5866" s="644">
        <f t="shared" si="188"/>
        <v>0.97</v>
      </c>
      <c r="G5866" s="748">
        <v>612</v>
      </c>
      <c r="H5866" s="1337">
        <v>0.7</v>
      </c>
      <c r="I5866" s="338"/>
    </row>
    <row r="5867" spans="2:9">
      <c r="B5867" s="651" t="s">
        <v>28</v>
      </c>
      <c r="C5867" s="1356">
        <v>9186</v>
      </c>
      <c r="D5867" s="747" t="str">
        <f t="shared" si="187"/>
        <v>MO9186</v>
      </c>
      <c r="E5867" s="1336">
        <v>0.96299999999999997</v>
      </c>
      <c r="F5867" s="644">
        <f t="shared" si="188"/>
        <v>0.96699999999999997</v>
      </c>
      <c r="G5867" s="748">
        <v>374</v>
      </c>
      <c r="H5867" s="1337">
        <v>1.41</v>
      </c>
      <c r="I5867" s="338"/>
    </row>
    <row r="5868" spans="2:9">
      <c r="B5868" s="651" t="s">
        <v>28</v>
      </c>
      <c r="C5868" s="1356">
        <v>9220</v>
      </c>
      <c r="D5868" s="747" t="str">
        <f t="shared" si="187"/>
        <v>MO9220</v>
      </c>
      <c r="E5868" s="1336">
        <v>0.86499999999999999</v>
      </c>
      <c r="F5868" s="644">
        <f t="shared" si="188"/>
        <v>0.879</v>
      </c>
      <c r="G5868" s="748">
        <v>666</v>
      </c>
      <c r="H5868" s="1337">
        <v>0.51</v>
      </c>
      <c r="I5868" s="338"/>
    </row>
    <row r="5869" spans="2:9">
      <c r="B5869" s="651" t="s">
        <v>28</v>
      </c>
      <c r="C5869" s="1356">
        <v>9402</v>
      </c>
      <c r="D5869" s="747" t="str">
        <f t="shared" si="187"/>
        <v>MO9402</v>
      </c>
      <c r="E5869" s="1336">
        <v>0.97899999999999998</v>
      </c>
      <c r="F5869" s="644">
        <f t="shared" si="188"/>
        <v>0.98099999999999998</v>
      </c>
      <c r="G5869" s="748">
        <v>847</v>
      </c>
      <c r="H5869" s="1337">
        <v>0.71</v>
      </c>
      <c r="I5869" s="338"/>
    </row>
    <row r="5870" spans="2:9">
      <c r="B5870" s="651" t="s">
        <v>28</v>
      </c>
      <c r="C5870" s="1356">
        <v>9403</v>
      </c>
      <c r="D5870" s="747" t="str">
        <f t="shared" si="187"/>
        <v>MO9403</v>
      </c>
      <c r="E5870" s="1336">
        <v>0.93100000000000005</v>
      </c>
      <c r="F5870" s="644">
        <f t="shared" si="188"/>
        <v>0.93799999999999994</v>
      </c>
      <c r="G5870" s="748">
        <v>866</v>
      </c>
      <c r="H5870" s="1337">
        <v>1.22</v>
      </c>
      <c r="I5870" s="338"/>
    </row>
    <row r="5871" spans="2:9">
      <c r="B5871" s="651" t="s">
        <v>28</v>
      </c>
      <c r="C5871" s="1356">
        <v>9410</v>
      </c>
      <c r="D5871" s="747" t="str">
        <f t="shared" si="187"/>
        <v>MO9410</v>
      </c>
      <c r="E5871" s="1336">
        <v>0.94699999999999995</v>
      </c>
      <c r="F5871" s="644">
        <f t="shared" si="188"/>
        <v>0.95199999999999996</v>
      </c>
      <c r="G5871" s="748">
        <v>951</v>
      </c>
      <c r="H5871" s="1337">
        <v>0.6</v>
      </c>
      <c r="I5871" s="338"/>
    </row>
    <row r="5872" spans="2:9">
      <c r="B5872" s="651" t="s">
        <v>28</v>
      </c>
      <c r="C5872" s="1356">
        <v>9501</v>
      </c>
      <c r="D5872" s="747" t="str">
        <f t="shared" si="187"/>
        <v>MO9501</v>
      </c>
      <c r="E5872" s="1336">
        <v>0.95499999999999996</v>
      </c>
      <c r="F5872" s="644">
        <f t="shared" si="188"/>
        <v>0.96</v>
      </c>
      <c r="G5872" s="748">
        <v>706</v>
      </c>
      <c r="H5872" s="1337">
        <v>0.51</v>
      </c>
      <c r="I5872" s="338"/>
    </row>
    <row r="5873" spans="1:9">
      <c r="B5873" s="651" t="s">
        <v>28</v>
      </c>
      <c r="C5873" s="1356">
        <v>9505</v>
      </c>
      <c r="D5873" s="747" t="str">
        <f t="shared" si="187"/>
        <v>MO9505</v>
      </c>
      <c r="E5873" s="1336">
        <v>1.052</v>
      </c>
      <c r="F5873" s="644">
        <f t="shared" si="188"/>
        <v>1.0469999999999999</v>
      </c>
      <c r="G5873" s="748">
        <v>786</v>
      </c>
      <c r="H5873" s="1337">
        <v>0.52</v>
      </c>
      <c r="I5873" s="338"/>
    </row>
    <row r="5874" spans="1:9">
      <c r="B5874" s="651" t="s">
        <v>28</v>
      </c>
      <c r="C5874" s="1356">
        <v>9516</v>
      </c>
      <c r="D5874" s="747" t="str">
        <f t="shared" si="187"/>
        <v>MO9516</v>
      </c>
      <c r="E5874" s="1336">
        <v>0.94899999999999995</v>
      </c>
      <c r="F5874" s="644">
        <f t="shared" si="188"/>
        <v>0.95399999999999996</v>
      </c>
      <c r="G5874" s="748">
        <v>783</v>
      </c>
      <c r="H5874" s="1337">
        <v>0.43</v>
      </c>
      <c r="I5874" s="338"/>
    </row>
    <row r="5875" spans="1:9">
      <c r="B5875" s="651" t="s">
        <v>28</v>
      </c>
      <c r="C5875" s="1356">
        <v>9519</v>
      </c>
      <c r="D5875" s="747" t="str">
        <f t="shared" si="187"/>
        <v>MO9519</v>
      </c>
      <c r="E5875" s="1336">
        <v>0.97099999999999997</v>
      </c>
      <c r="F5875" s="644">
        <f t="shared" si="188"/>
        <v>0.97399999999999998</v>
      </c>
      <c r="G5875" s="748">
        <v>1021</v>
      </c>
      <c r="H5875" s="1337">
        <v>0.47</v>
      </c>
      <c r="I5875" s="338"/>
    </row>
    <row r="5876" spans="1:9">
      <c r="B5876" s="651" t="s">
        <v>28</v>
      </c>
      <c r="C5876" s="1356">
        <v>9521</v>
      </c>
      <c r="D5876" s="747" t="str">
        <f t="shared" si="187"/>
        <v>MO9521</v>
      </c>
      <c r="E5876" s="1336">
        <v>0.94299999999999995</v>
      </c>
      <c r="F5876" s="644">
        <f t="shared" si="188"/>
        <v>0.94899999999999995</v>
      </c>
      <c r="G5876" s="748">
        <v>787</v>
      </c>
      <c r="H5876" s="1337">
        <v>0.56999999999999995</v>
      </c>
      <c r="I5876" s="338"/>
    </row>
    <row r="5877" spans="1:9">
      <c r="B5877" s="651" t="s">
        <v>28</v>
      </c>
      <c r="C5877" s="1356">
        <v>9522</v>
      </c>
      <c r="D5877" s="747" t="str">
        <f t="shared" si="187"/>
        <v>MO9522</v>
      </c>
      <c r="E5877" s="1336">
        <v>0.96299999999999997</v>
      </c>
      <c r="F5877" s="644">
        <f t="shared" si="188"/>
        <v>0.96699999999999997</v>
      </c>
      <c r="G5877" s="748">
        <v>697</v>
      </c>
      <c r="H5877" s="1337">
        <v>0.55000000000000004</v>
      </c>
      <c r="I5877" s="338"/>
    </row>
    <row r="5878" spans="1:9">
      <c r="B5878" s="651" t="s">
        <v>28</v>
      </c>
      <c r="C5878" s="1356">
        <v>9534</v>
      </c>
      <c r="D5878" s="747" t="str">
        <f t="shared" si="187"/>
        <v>MO9534</v>
      </c>
      <c r="E5878" s="1336">
        <v>1.319</v>
      </c>
      <c r="F5878" s="644">
        <f t="shared" si="188"/>
        <v>1.2869999999999999</v>
      </c>
      <c r="G5878" s="748">
        <v>991</v>
      </c>
      <c r="H5878" s="1337">
        <v>0.51</v>
      </c>
      <c r="I5878" s="338"/>
    </row>
    <row r="5879" spans="1:9">
      <c r="B5879" s="651" t="s">
        <v>28</v>
      </c>
      <c r="C5879" s="1356">
        <v>9554</v>
      </c>
      <c r="D5879" s="747" t="str">
        <f t="shared" si="187"/>
        <v>MO9554</v>
      </c>
      <c r="E5879" s="1336">
        <v>1.421</v>
      </c>
      <c r="F5879" s="644">
        <f t="shared" si="188"/>
        <v>1.379</v>
      </c>
      <c r="G5879" s="748">
        <v>928</v>
      </c>
      <c r="H5879" s="1337">
        <v>0.66</v>
      </c>
      <c r="I5879" s="338"/>
    </row>
    <row r="5880" spans="1:9">
      <c r="B5880" s="651" t="s">
        <v>28</v>
      </c>
      <c r="C5880" s="1356">
        <v>9586</v>
      </c>
      <c r="D5880" s="747" t="str">
        <f t="shared" si="187"/>
        <v>MO9586</v>
      </c>
      <c r="E5880" s="1336">
        <v>0.93</v>
      </c>
      <c r="F5880" s="644">
        <f t="shared" si="188"/>
        <v>0.93700000000000006</v>
      </c>
      <c r="G5880" s="748">
        <v>428</v>
      </c>
      <c r="H5880" s="1337">
        <v>0.25</v>
      </c>
      <c r="I5880" s="338"/>
    </row>
    <row r="5881" spans="1:9">
      <c r="B5881" s="651" t="s">
        <v>28</v>
      </c>
      <c r="C5881" s="1356">
        <v>9600</v>
      </c>
      <c r="D5881" s="747" t="str">
        <f t="shared" si="187"/>
        <v>MO9600</v>
      </c>
      <c r="E5881" s="1336">
        <v>1.0069999999999999</v>
      </c>
      <c r="F5881" s="644">
        <f t="shared" si="188"/>
        <v>1.006</v>
      </c>
      <c r="G5881" s="748">
        <v>732</v>
      </c>
      <c r="H5881" s="1337">
        <v>0.56000000000000005</v>
      </c>
      <c r="I5881" s="338"/>
    </row>
    <row r="5882" spans="1:9">
      <c r="B5882" s="651" t="s">
        <v>28</v>
      </c>
      <c r="C5882" s="1356">
        <v>9620</v>
      </c>
      <c r="D5882" s="747" t="str">
        <f t="shared" si="187"/>
        <v>MO9620</v>
      </c>
      <c r="E5882" s="1336">
        <v>0.92800000000000005</v>
      </c>
      <c r="F5882" s="644">
        <f t="shared" si="188"/>
        <v>0.93500000000000005</v>
      </c>
      <c r="G5882" s="748">
        <v>650</v>
      </c>
      <c r="H5882" s="1337">
        <v>0.32</v>
      </c>
      <c r="I5882" s="338"/>
    </row>
    <row r="5883" spans="1:9">
      <c r="A5883" s="651" t="s">
        <v>18</v>
      </c>
      <c r="B5883" s="651" t="s">
        <v>18</v>
      </c>
      <c r="C5883" s="1356">
        <v>5</v>
      </c>
      <c r="D5883" s="747" t="str">
        <f t="shared" si="187"/>
        <v>NC0005</v>
      </c>
      <c r="E5883" s="1336">
        <v>1.101</v>
      </c>
      <c r="F5883" s="644">
        <f t="shared" si="188"/>
        <v>1.091</v>
      </c>
      <c r="G5883" s="748" t="s">
        <v>280</v>
      </c>
      <c r="H5883" s="1337">
        <v>0.38</v>
      </c>
      <c r="I5883" s="338"/>
    </row>
    <row r="5884" spans="1:9">
      <c r="B5884" s="651" t="s">
        <v>18</v>
      </c>
      <c r="C5884" s="1356">
        <v>8</v>
      </c>
      <c r="D5884" s="747" t="str">
        <f t="shared" si="187"/>
        <v>NC0008</v>
      </c>
      <c r="E5884" s="1336">
        <v>1.0189999999999999</v>
      </c>
      <c r="F5884" s="644">
        <f t="shared" si="188"/>
        <v>1.0169999999999999</v>
      </c>
      <c r="G5884" s="748" t="s">
        <v>280</v>
      </c>
      <c r="H5884" s="1337">
        <v>0.25</v>
      </c>
      <c r="I5884" s="338"/>
    </row>
    <row r="5885" spans="1:9">
      <c r="B5885" s="651" t="s">
        <v>18</v>
      </c>
      <c r="C5885" s="1356">
        <v>16</v>
      </c>
      <c r="D5885" s="747" t="str">
        <f t="shared" si="187"/>
        <v>NC0016</v>
      </c>
      <c r="E5885" s="1336">
        <v>0.98799999999999999</v>
      </c>
      <c r="F5885" s="644">
        <f t="shared" si="188"/>
        <v>0.98899999999999999</v>
      </c>
      <c r="G5885" s="748" t="s">
        <v>280</v>
      </c>
      <c r="H5885" s="1337">
        <v>0.36</v>
      </c>
      <c r="I5885" s="338"/>
    </row>
    <row r="5886" spans="1:9">
      <c r="B5886" s="651" t="s">
        <v>18</v>
      </c>
      <c r="C5886" s="1356">
        <v>34</v>
      </c>
      <c r="D5886" s="747" t="str">
        <f t="shared" si="187"/>
        <v>NC0034</v>
      </c>
      <c r="E5886" s="1336">
        <v>0.98</v>
      </c>
      <c r="F5886" s="644">
        <f t="shared" si="188"/>
        <v>0.98199999999999998</v>
      </c>
      <c r="G5886" s="748" t="s">
        <v>280</v>
      </c>
      <c r="H5886" s="1337">
        <v>0.33</v>
      </c>
      <c r="I5886" s="338"/>
    </row>
    <row r="5887" spans="1:9">
      <c r="B5887" s="651" t="s">
        <v>18</v>
      </c>
      <c r="C5887" s="1356">
        <v>35</v>
      </c>
      <c r="D5887" s="747" t="str">
        <f t="shared" si="187"/>
        <v>NC0035</v>
      </c>
      <c r="E5887" s="1336">
        <v>0.873</v>
      </c>
      <c r="F5887" s="644">
        <f t="shared" si="188"/>
        <v>0.88600000000000001</v>
      </c>
      <c r="G5887" s="748" t="s">
        <v>280</v>
      </c>
      <c r="H5887" s="1337">
        <v>0.32</v>
      </c>
      <c r="I5887" s="338"/>
    </row>
    <row r="5888" spans="1:9">
      <c r="B5888" s="651" t="s">
        <v>18</v>
      </c>
      <c r="C5888" s="1356">
        <v>36</v>
      </c>
      <c r="D5888" s="747" t="str">
        <f t="shared" si="187"/>
        <v>NC0036</v>
      </c>
      <c r="E5888" s="1336">
        <v>1.0009999999999999</v>
      </c>
      <c r="F5888" s="644">
        <f t="shared" si="188"/>
        <v>1.0009999999999999</v>
      </c>
      <c r="G5888" s="748" t="s">
        <v>280</v>
      </c>
      <c r="H5888" s="1337">
        <v>0.3</v>
      </c>
      <c r="I5888" s="338"/>
    </row>
    <row r="5889" spans="2:9">
      <c r="B5889" s="651" t="s">
        <v>18</v>
      </c>
      <c r="C5889" s="1356">
        <v>37</v>
      </c>
      <c r="D5889" s="747" t="str">
        <f t="shared" si="187"/>
        <v>NC0037</v>
      </c>
      <c r="E5889" s="1336">
        <v>0.97299999999999998</v>
      </c>
      <c r="F5889" s="644">
        <f t="shared" si="188"/>
        <v>0.97599999999999998</v>
      </c>
      <c r="G5889" s="748" t="s">
        <v>280</v>
      </c>
      <c r="H5889" s="1337">
        <v>0.38</v>
      </c>
      <c r="I5889" s="338"/>
    </row>
    <row r="5890" spans="2:9">
      <c r="B5890" s="651" t="s">
        <v>18</v>
      </c>
      <c r="C5890" s="1356">
        <v>42</v>
      </c>
      <c r="D5890" s="747" t="str">
        <f t="shared" si="187"/>
        <v>NC0042</v>
      </c>
      <c r="E5890" s="1336">
        <v>0.91300000000000003</v>
      </c>
      <c r="F5890" s="644">
        <f t="shared" si="188"/>
        <v>0.92200000000000004</v>
      </c>
      <c r="G5890" s="748" t="s">
        <v>280</v>
      </c>
      <c r="H5890" s="1337">
        <v>0.63</v>
      </c>
      <c r="I5890" s="338"/>
    </row>
    <row r="5891" spans="2:9">
      <c r="B5891" s="651" t="s">
        <v>18</v>
      </c>
      <c r="C5891" s="1356">
        <v>50</v>
      </c>
      <c r="D5891" s="747" t="str">
        <f t="shared" si="187"/>
        <v>NC0050</v>
      </c>
      <c r="E5891" s="1336">
        <v>1.2110000000000001</v>
      </c>
      <c r="F5891" s="644">
        <f t="shared" si="188"/>
        <v>1.19</v>
      </c>
      <c r="G5891" s="748" t="s">
        <v>280</v>
      </c>
      <c r="H5891" s="1337">
        <v>0.46</v>
      </c>
      <c r="I5891" s="338"/>
    </row>
    <row r="5892" spans="2:9">
      <c r="B5892" s="651" t="s">
        <v>18</v>
      </c>
      <c r="C5892" s="1356">
        <v>59</v>
      </c>
      <c r="D5892" s="747" t="str">
        <f t="shared" si="187"/>
        <v>NC0059</v>
      </c>
      <c r="E5892" s="1336">
        <v>1.988</v>
      </c>
      <c r="F5892" s="644">
        <f t="shared" si="188"/>
        <v>1.889</v>
      </c>
      <c r="G5892" s="748" t="s">
        <v>280</v>
      </c>
      <c r="H5892" s="1337">
        <v>0.48</v>
      </c>
      <c r="I5892" s="338"/>
    </row>
    <row r="5893" spans="2:9">
      <c r="B5893" s="651" t="s">
        <v>18</v>
      </c>
      <c r="C5893" s="1356">
        <v>65</v>
      </c>
      <c r="D5893" s="747" t="str">
        <f t="shared" si="187"/>
        <v>NC0065</v>
      </c>
      <c r="E5893" s="1336">
        <v>1.1870000000000001</v>
      </c>
      <c r="F5893" s="644">
        <f t="shared" si="188"/>
        <v>1.1679999999999999</v>
      </c>
      <c r="G5893" s="748" t="s">
        <v>280</v>
      </c>
      <c r="H5893" s="1337">
        <v>0.14000000000000001</v>
      </c>
      <c r="I5893" s="338"/>
    </row>
    <row r="5894" spans="2:9">
      <c r="B5894" s="651" t="s">
        <v>18</v>
      </c>
      <c r="C5894" s="1356">
        <v>66</v>
      </c>
      <c r="D5894" s="747" t="str">
        <f t="shared" si="187"/>
        <v>NC0066</v>
      </c>
      <c r="E5894" s="1336">
        <v>1.1870000000000001</v>
      </c>
      <c r="F5894" s="644">
        <f t="shared" si="188"/>
        <v>1.1679999999999999</v>
      </c>
      <c r="G5894" s="748" t="s">
        <v>280</v>
      </c>
      <c r="H5894" s="1337">
        <v>0.14000000000000001</v>
      </c>
      <c r="I5894" s="338"/>
    </row>
    <row r="5895" spans="2:9">
      <c r="B5895" s="651" t="s">
        <v>18</v>
      </c>
      <c r="C5895" s="1356">
        <v>67</v>
      </c>
      <c r="D5895" s="747" t="str">
        <f t="shared" si="187"/>
        <v>NC0067</v>
      </c>
      <c r="E5895" s="1336">
        <v>1.1870000000000001</v>
      </c>
      <c r="F5895" s="644">
        <f t="shared" si="188"/>
        <v>1.1679999999999999</v>
      </c>
      <c r="G5895" s="748" t="s">
        <v>280</v>
      </c>
      <c r="H5895" s="1337">
        <v>0.14000000000000001</v>
      </c>
      <c r="I5895" s="338"/>
    </row>
    <row r="5896" spans="2:9">
      <c r="B5896" s="651" t="s">
        <v>18</v>
      </c>
      <c r="C5896" s="1356">
        <v>79</v>
      </c>
      <c r="D5896" s="747" t="str">
        <f t="shared" si="187"/>
        <v>NC0079</v>
      </c>
      <c r="E5896" s="1336">
        <v>0.94599999999999995</v>
      </c>
      <c r="F5896" s="644">
        <f t="shared" si="188"/>
        <v>0.95099999999999996</v>
      </c>
      <c r="G5896" s="748" t="s">
        <v>280</v>
      </c>
      <c r="H5896" s="1337">
        <v>0.28000000000000003</v>
      </c>
      <c r="I5896" s="338"/>
    </row>
    <row r="5897" spans="2:9">
      <c r="B5897" s="651" t="s">
        <v>18</v>
      </c>
      <c r="C5897" s="1356">
        <v>83</v>
      </c>
      <c r="D5897" s="747" t="str">
        <f t="shared" si="187"/>
        <v>NC0083</v>
      </c>
      <c r="E5897" s="1336">
        <v>0.89600000000000002</v>
      </c>
      <c r="F5897" s="644">
        <f t="shared" si="188"/>
        <v>0.90600000000000003</v>
      </c>
      <c r="G5897" s="748" t="s">
        <v>280</v>
      </c>
      <c r="H5897" s="1337">
        <v>0.34</v>
      </c>
      <c r="I5897" s="338"/>
    </row>
    <row r="5898" spans="2:9">
      <c r="B5898" s="651" t="s">
        <v>18</v>
      </c>
      <c r="C5898" s="1356">
        <v>106</v>
      </c>
      <c r="D5898" s="747" t="str">
        <f t="shared" si="187"/>
        <v>NC0106</v>
      </c>
      <c r="E5898" s="1336">
        <v>1.321</v>
      </c>
      <c r="F5898" s="644">
        <f t="shared" si="188"/>
        <v>1.2889999999999999</v>
      </c>
      <c r="G5898" s="748" t="s">
        <v>280</v>
      </c>
      <c r="H5898" s="1337">
        <v>1.05</v>
      </c>
      <c r="I5898" s="338"/>
    </row>
    <row r="5899" spans="2:9">
      <c r="B5899" s="651" t="s">
        <v>18</v>
      </c>
      <c r="C5899" s="1356">
        <v>113</v>
      </c>
      <c r="D5899" s="747" t="str">
        <f t="shared" ref="D5899:D5962" si="189">B5899&amp;TEXT(C5899,"0000")</f>
        <v>NC0113</v>
      </c>
      <c r="E5899" s="1336">
        <v>0.86299999999999999</v>
      </c>
      <c r="F5899" s="644">
        <f t="shared" ref="F5899:F5962" si="190">IF(E5899="NA","NA",ROUND((E5899-1)*0.9+1,3))</f>
        <v>0.877</v>
      </c>
      <c r="G5899" s="748" t="s">
        <v>280</v>
      </c>
      <c r="H5899" s="1337">
        <v>0.47</v>
      </c>
      <c r="I5899" s="338"/>
    </row>
    <row r="5900" spans="2:9">
      <c r="B5900" s="651" t="s">
        <v>18</v>
      </c>
      <c r="C5900" s="1356">
        <v>170</v>
      </c>
      <c r="D5900" s="747" t="str">
        <f t="shared" si="189"/>
        <v>NC0170</v>
      </c>
      <c r="E5900" s="1336">
        <v>0.86399999999999999</v>
      </c>
      <c r="F5900" s="644">
        <f t="shared" si="190"/>
        <v>0.878</v>
      </c>
      <c r="G5900" s="748" t="s">
        <v>280</v>
      </c>
      <c r="H5900" s="1337">
        <v>0.49</v>
      </c>
      <c r="I5900" s="338"/>
    </row>
    <row r="5901" spans="2:9">
      <c r="B5901" s="651" t="s">
        <v>18</v>
      </c>
      <c r="C5901" s="1356">
        <v>251</v>
      </c>
      <c r="D5901" s="747" t="str">
        <f t="shared" si="189"/>
        <v>NC0251</v>
      </c>
      <c r="E5901" s="1336">
        <v>1.157</v>
      </c>
      <c r="F5901" s="644">
        <f t="shared" si="190"/>
        <v>1.141</v>
      </c>
      <c r="G5901" s="748" t="s">
        <v>280</v>
      </c>
      <c r="H5901" s="1337">
        <v>0.55000000000000004</v>
      </c>
      <c r="I5901" s="338"/>
    </row>
    <row r="5902" spans="2:9">
      <c r="B5902" s="651" t="s">
        <v>18</v>
      </c>
      <c r="C5902" s="1356">
        <v>401</v>
      </c>
      <c r="D5902" s="747" t="str">
        <f t="shared" si="189"/>
        <v>NC0401</v>
      </c>
      <c r="E5902" s="1336">
        <v>0.94699999999999995</v>
      </c>
      <c r="F5902" s="644">
        <f t="shared" si="190"/>
        <v>0.95199999999999996</v>
      </c>
      <c r="G5902" s="748" t="s">
        <v>280</v>
      </c>
      <c r="H5902" s="1337">
        <v>0.4</v>
      </c>
      <c r="I5902" s="338"/>
    </row>
    <row r="5903" spans="2:9">
      <c r="B5903" s="651" t="s">
        <v>18</v>
      </c>
      <c r="C5903" s="1356">
        <v>771</v>
      </c>
      <c r="D5903" s="747" t="str">
        <f t="shared" si="189"/>
        <v>NC0771</v>
      </c>
      <c r="E5903" s="1336">
        <v>1.988</v>
      </c>
      <c r="F5903" s="644">
        <f t="shared" si="190"/>
        <v>1.889</v>
      </c>
      <c r="G5903" s="748" t="s">
        <v>280</v>
      </c>
      <c r="H5903" s="1337">
        <v>0.48</v>
      </c>
      <c r="I5903" s="338"/>
    </row>
    <row r="5904" spans="2:9">
      <c r="B5904" s="651" t="s">
        <v>18</v>
      </c>
      <c r="C5904" s="1356">
        <v>908</v>
      </c>
      <c r="D5904" s="747" t="str">
        <f t="shared" si="189"/>
        <v>NC0908</v>
      </c>
      <c r="E5904" s="1336">
        <v>0.84199999999999997</v>
      </c>
      <c r="F5904" s="644">
        <f t="shared" si="190"/>
        <v>0.85799999999999998</v>
      </c>
      <c r="G5904" s="748" t="s">
        <v>280</v>
      </c>
      <c r="H5904" s="1337">
        <v>0.09</v>
      </c>
      <c r="I5904" s="338"/>
    </row>
    <row r="5905" spans="2:9">
      <c r="B5905" s="651" t="s">
        <v>18</v>
      </c>
      <c r="C5905" s="1356">
        <v>913</v>
      </c>
      <c r="D5905" s="747" t="str">
        <f t="shared" si="189"/>
        <v>NC0913</v>
      </c>
      <c r="E5905" s="1336">
        <v>0.84199999999999997</v>
      </c>
      <c r="F5905" s="644">
        <f t="shared" si="190"/>
        <v>0.85799999999999998</v>
      </c>
      <c r="G5905" s="748" t="s">
        <v>280</v>
      </c>
      <c r="H5905" s="1337">
        <v>0.09</v>
      </c>
      <c r="I5905" s="338"/>
    </row>
    <row r="5906" spans="2:9">
      <c r="B5906" s="651" t="s">
        <v>18</v>
      </c>
      <c r="C5906" s="1356">
        <v>917</v>
      </c>
      <c r="D5906" s="747" t="str">
        <f t="shared" si="189"/>
        <v>NC0917</v>
      </c>
      <c r="E5906" s="1336">
        <v>0.876</v>
      </c>
      <c r="F5906" s="644">
        <f t="shared" si="190"/>
        <v>0.88800000000000001</v>
      </c>
      <c r="G5906" s="748" t="s">
        <v>280</v>
      </c>
      <c r="H5906" s="1337">
        <v>0.51</v>
      </c>
      <c r="I5906" s="338"/>
    </row>
    <row r="5907" spans="2:9">
      <c r="B5907" s="651" t="s">
        <v>18</v>
      </c>
      <c r="C5907" s="1356">
        <v>1005</v>
      </c>
      <c r="D5907" s="747" t="str">
        <f t="shared" si="189"/>
        <v>NC1005</v>
      </c>
      <c r="E5907" s="1336">
        <v>1.988</v>
      </c>
      <c r="F5907" s="644">
        <f t="shared" si="190"/>
        <v>1.889</v>
      </c>
      <c r="G5907" s="748" t="s">
        <v>280</v>
      </c>
      <c r="H5907" s="1337">
        <v>0.48</v>
      </c>
      <c r="I5907" s="338"/>
    </row>
    <row r="5908" spans="2:9">
      <c r="B5908" s="651" t="s">
        <v>18</v>
      </c>
      <c r="C5908" s="1356">
        <v>1164</v>
      </c>
      <c r="D5908" s="747" t="str">
        <f t="shared" si="189"/>
        <v>NC1164</v>
      </c>
      <c r="E5908" s="1336">
        <v>1.1619999999999999</v>
      </c>
      <c r="F5908" s="644">
        <f t="shared" si="190"/>
        <v>1.1459999999999999</v>
      </c>
      <c r="G5908" s="748" t="s">
        <v>280</v>
      </c>
      <c r="H5908" s="1337">
        <v>0.53</v>
      </c>
      <c r="I5908" s="338"/>
    </row>
    <row r="5909" spans="2:9">
      <c r="B5909" s="651" t="s">
        <v>18</v>
      </c>
      <c r="C5909" s="1356">
        <v>1165</v>
      </c>
      <c r="D5909" s="747" t="str">
        <f t="shared" si="189"/>
        <v>NC1165</v>
      </c>
      <c r="E5909" s="1336">
        <v>1.1399999999999999</v>
      </c>
      <c r="F5909" s="644">
        <f t="shared" si="190"/>
        <v>1.1259999999999999</v>
      </c>
      <c r="G5909" s="748" t="s">
        <v>280</v>
      </c>
      <c r="H5909" s="1337">
        <v>0.5</v>
      </c>
      <c r="I5909" s="338"/>
    </row>
    <row r="5910" spans="2:9">
      <c r="B5910" s="651" t="s">
        <v>18</v>
      </c>
      <c r="C5910" s="1356">
        <v>1320</v>
      </c>
      <c r="D5910" s="747" t="str">
        <f t="shared" si="189"/>
        <v>NC1320</v>
      </c>
      <c r="E5910" s="1336">
        <v>1.526</v>
      </c>
      <c r="F5910" s="644">
        <f t="shared" si="190"/>
        <v>1.4730000000000001</v>
      </c>
      <c r="G5910" s="748" t="s">
        <v>280</v>
      </c>
      <c r="H5910" s="1337">
        <v>0.44</v>
      </c>
      <c r="I5910" s="338"/>
    </row>
    <row r="5911" spans="2:9">
      <c r="B5911" s="651" t="s">
        <v>18</v>
      </c>
      <c r="C5911" s="1356">
        <v>1322</v>
      </c>
      <c r="D5911" s="747" t="str">
        <f t="shared" si="189"/>
        <v>NC1322</v>
      </c>
      <c r="E5911" s="1336">
        <v>1.526</v>
      </c>
      <c r="F5911" s="644">
        <f t="shared" si="190"/>
        <v>1.4730000000000001</v>
      </c>
      <c r="G5911" s="748" t="s">
        <v>280</v>
      </c>
      <c r="H5911" s="1337">
        <v>0.44</v>
      </c>
      <c r="I5911" s="338"/>
    </row>
    <row r="5912" spans="2:9">
      <c r="B5912" s="651" t="s">
        <v>18</v>
      </c>
      <c r="C5912" s="1356">
        <v>1430</v>
      </c>
      <c r="D5912" s="747" t="str">
        <f t="shared" si="189"/>
        <v>NC1430</v>
      </c>
      <c r="E5912" s="1336">
        <v>1.1870000000000001</v>
      </c>
      <c r="F5912" s="644">
        <f t="shared" si="190"/>
        <v>1.1679999999999999</v>
      </c>
      <c r="G5912" s="748" t="s">
        <v>280</v>
      </c>
      <c r="H5912" s="1337">
        <v>0.14000000000000001</v>
      </c>
      <c r="I5912" s="338"/>
    </row>
    <row r="5913" spans="2:9">
      <c r="B5913" s="651" t="s">
        <v>18</v>
      </c>
      <c r="C5913" s="1356">
        <v>1438</v>
      </c>
      <c r="D5913" s="747" t="str">
        <f t="shared" si="189"/>
        <v>NC1438</v>
      </c>
      <c r="E5913" s="1336">
        <v>0.97499999999999998</v>
      </c>
      <c r="F5913" s="644">
        <f t="shared" si="190"/>
        <v>0.97799999999999998</v>
      </c>
      <c r="G5913" s="748" t="s">
        <v>280</v>
      </c>
      <c r="H5913" s="1337">
        <v>0.4</v>
      </c>
      <c r="I5913" s="338"/>
    </row>
    <row r="5914" spans="2:9">
      <c r="B5914" s="651" t="s">
        <v>18</v>
      </c>
      <c r="C5914" s="1356">
        <v>1452</v>
      </c>
      <c r="D5914" s="747" t="str">
        <f t="shared" si="189"/>
        <v>NC1452</v>
      </c>
      <c r="E5914" s="1336">
        <v>1.1870000000000001</v>
      </c>
      <c r="F5914" s="644">
        <f t="shared" si="190"/>
        <v>1.1679999999999999</v>
      </c>
      <c r="G5914" s="748" t="s">
        <v>280</v>
      </c>
      <c r="H5914" s="1337">
        <v>0.14000000000000001</v>
      </c>
      <c r="I5914" s="338"/>
    </row>
    <row r="5915" spans="2:9">
      <c r="B5915" s="651" t="s">
        <v>18</v>
      </c>
      <c r="C5915" s="1356">
        <v>1463</v>
      </c>
      <c r="D5915" s="747" t="str">
        <f t="shared" si="189"/>
        <v>NC1463</v>
      </c>
      <c r="E5915" s="1336">
        <v>1.032</v>
      </c>
      <c r="F5915" s="644">
        <f t="shared" si="190"/>
        <v>1.0289999999999999</v>
      </c>
      <c r="G5915" s="748" t="s">
        <v>280</v>
      </c>
      <c r="H5915" s="1337">
        <v>0.56000000000000005</v>
      </c>
      <c r="I5915" s="338"/>
    </row>
    <row r="5916" spans="2:9">
      <c r="B5916" s="651" t="s">
        <v>18</v>
      </c>
      <c r="C5916" s="1356">
        <v>1472</v>
      </c>
      <c r="D5916" s="747" t="str">
        <f t="shared" si="189"/>
        <v>NC1472</v>
      </c>
      <c r="E5916" s="1336">
        <v>1.526</v>
      </c>
      <c r="F5916" s="644">
        <f t="shared" si="190"/>
        <v>1.4730000000000001</v>
      </c>
      <c r="G5916" s="748" t="s">
        <v>280</v>
      </c>
      <c r="H5916" s="1337">
        <v>0.44</v>
      </c>
      <c r="I5916" s="338"/>
    </row>
    <row r="5917" spans="2:9">
      <c r="B5917" s="651" t="s">
        <v>18</v>
      </c>
      <c r="C5917" s="1356">
        <v>1624</v>
      </c>
      <c r="D5917" s="747" t="str">
        <f t="shared" si="189"/>
        <v>NC1624</v>
      </c>
      <c r="E5917" s="1336">
        <v>1.194</v>
      </c>
      <c r="F5917" s="644">
        <f t="shared" si="190"/>
        <v>1.175</v>
      </c>
      <c r="G5917" s="748" t="s">
        <v>280</v>
      </c>
      <c r="H5917" s="1337">
        <v>0.47</v>
      </c>
      <c r="I5917" s="338"/>
    </row>
    <row r="5918" spans="2:9">
      <c r="B5918" s="651" t="s">
        <v>18</v>
      </c>
      <c r="C5918" s="1356">
        <v>1642</v>
      </c>
      <c r="D5918" s="747" t="str">
        <f t="shared" si="189"/>
        <v>NC1642</v>
      </c>
      <c r="E5918" s="1336">
        <v>1.1870000000000001</v>
      </c>
      <c r="F5918" s="644">
        <f t="shared" si="190"/>
        <v>1.1679999999999999</v>
      </c>
      <c r="G5918" s="748" t="s">
        <v>280</v>
      </c>
      <c r="H5918" s="1337">
        <v>0.14000000000000001</v>
      </c>
      <c r="I5918" s="338"/>
    </row>
    <row r="5919" spans="2:9">
      <c r="B5919" s="651" t="s">
        <v>18</v>
      </c>
      <c r="C5919" s="1356">
        <v>1654</v>
      </c>
      <c r="D5919" s="747" t="str">
        <f t="shared" si="189"/>
        <v>NC1654</v>
      </c>
      <c r="E5919" s="1336">
        <v>1.1619999999999999</v>
      </c>
      <c r="F5919" s="644">
        <f t="shared" si="190"/>
        <v>1.1459999999999999</v>
      </c>
      <c r="G5919" s="748" t="s">
        <v>280</v>
      </c>
      <c r="H5919" s="1337">
        <v>0.53</v>
      </c>
      <c r="I5919" s="338"/>
    </row>
    <row r="5920" spans="2:9">
      <c r="B5920" s="651" t="s">
        <v>18</v>
      </c>
      <c r="C5920" s="1356">
        <v>1699</v>
      </c>
      <c r="D5920" s="747" t="str">
        <f t="shared" si="189"/>
        <v>NC1699</v>
      </c>
      <c r="E5920" s="1336">
        <v>0.90500000000000003</v>
      </c>
      <c r="F5920" s="644">
        <f t="shared" si="190"/>
        <v>0.91500000000000004</v>
      </c>
      <c r="G5920" s="748" t="s">
        <v>280</v>
      </c>
      <c r="H5920" s="1337">
        <v>0.37</v>
      </c>
      <c r="I5920" s="338"/>
    </row>
    <row r="5921" spans="2:9">
      <c r="B5921" s="651" t="s">
        <v>18</v>
      </c>
      <c r="C5921" s="1356">
        <v>1701</v>
      </c>
      <c r="D5921" s="747" t="str">
        <f t="shared" si="189"/>
        <v>NC1701</v>
      </c>
      <c r="E5921" s="1336">
        <v>1.089</v>
      </c>
      <c r="F5921" s="644">
        <f t="shared" si="190"/>
        <v>1.08</v>
      </c>
      <c r="G5921" s="748" t="s">
        <v>280</v>
      </c>
      <c r="H5921" s="1337">
        <v>0.53</v>
      </c>
      <c r="I5921" s="338"/>
    </row>
    <row r="5922" spans="2:9">
      <c r="B5922" s="651" t="s">
        <v>18</v>
      </c>
      <c r="C5922" s="1356">
        <v>1710</v>
      </c>
      <c r="D5922" s="747" t="str">
        <f t="shared" si="189"/>
        <v>NC1710</v>
      </c>
      <c r="E5922" s="1336">
        <v>1.173</v>
      </c>
      <c r="F5922" s="644">
        <f t="shared" si="190"/>
        <v>1.1559999999999999</v>
      </c>
      <c r="G5922" s="748" t="s">
        <v>280</v>
      </c>
      <c r="H5922" s="1337">
        <v>0.55000000000000004</v>
      </c>
      <c r="I5922" s="338"/>
    </row>
    <row r="5923" spans="2:9">
      <c r="B5923" s="651" t="s">
        <v>18</v>
      </c>
      <c r="C5923" s="1356">
        <v>1747</v>
      </c>
      <c r="D5923" s="747" t="str">
        <f t="shared" si="189"/>
        <v>NC1747</v>
      </c>
      <c r="E5923" s="1336">
        <v>1.1870000000000001</v>
      </c>
      <c r="F5923" s="644">
        <f t="shared" si="190"/>
        <v>1.1679999999999999</v>
      </c>
      <c r="G5923" s="748" t="s">
        <v>280</v>
      </c>
      <c r="H5923" s="1337">
        <v>0.14000000000000001</v>
      </c>
      <c r="I5923" s="338"/>
    </row>
    <row r="5924" spans="2:9">
      <c r="B5924" s="651" t="s">
        <v>18</v>
      </c>
      <c r="C5924" s="1356">
        <v>1748</v>
      </c>
      <c r="D5924" s="747" t="str">
        <f t="shared" si="189"/>
        <v>NC1748</v>
      </c>
      <c r="E5924" s="1336">
        <v>0.93100000000000005</v>
      </c>
      <c r="F5924" s="644">
        <f t="shared" si="190"/>
        <v>0.93799999999999994</v>
      </c>
      <c r="G5924" s="748" t="s">
        <v>280</v>
      </c>
      <c r="H5924" s="1337">
        <v>0.3</v>
      </c>
      <c r="I5924" s="338"/>
    </row>
    <row r="5925" spans="2:9">
      <c r="B5925" s="651" t="s">
        <v>18</v>
      </c>
      <c r="C5925" s="1356">
        <v>1803</v>
      </c>
      <c r="D5925" s="747" t="str">
        <f t="shared" si="189"/>
        <v>NC1803</v>
      </c>
      <c r="E5925" s="1336">
        <v>0.99</v>
      </c>
      <c r="F5925" s="644">
        <f t="shared" si="190"/>
        <v>0.99099999999999999</v>
      </c>
      <c r="G5925" s="748" t="s">
        <v>280</v>
      </c>
      <c r="H5925" s="1337">
        <v>0.45</v>
      </c>
      <c r="I5925" s="338"/>
    </row>
    <row r="5926" spans="2:9">
      <c r="B5926" s="651" t="s">
        <v>18</v>
      </c>
      <c r="C5926" s="1356">
        <v>1924</v>
      </c>
      <c r="D5926" s="747" t="str">
        <f t="shared" si="189"/>
        <v>NC1924</v>
      </c>
      <c r="E5926" s="1336">
        <v>0.96899999999999997</v>
      </c>
      <c r="F5926" s="644">
        <f t="shared" si="190"/>
        <v>0.97199999999999998</v>
      </c>
      <c r="G5926" s="748" t="s">
        <v>280</v>
      </c>
      <c r="H5926" s="1337">
        <v>0.44</v>
      </c>
      <c r="I5926" s="338"/>
    </row>
    <row r="5927" spans="2:9">
      <c r="B5927" s="651" t="s">
        <v>18</v>
      </c>
      <c r="C5927" s="1356">
        <v>1925</v>
      </c>
      <c r="D5927" s="747" t="str">
        <f t="shared" si="189"/>
        <v>NC1925</v>
      </c>
      <c r="E5927" s="1336">
        <v>0.98</v>
      </c>
      <c r="F5927" s="644">
        <f t="shared" si="190"/>
        <v>0.98199999999999998</v>
      </c>
      <c r="G5927" s="748" t="s">
        <v>280</v>
      </c>
      <c r="H5927" s="1337">
        <v>0.63</v>
      </c>
      <c r="I5927" s="338"/>
    </row>
    <row r="5928" spans="2:9">
      <c r="B5928" s="651" t="s">
        <v>18</v>
      </c>
      <c r="C5928" s="1356">
        <v>2002</v>
      </c>
      <c r="D5928" s="747" t="str">
        <f t="shared" si="189"/>
        <v>NC2002</v>
      </c>
      <c r="E5928" s="1336">
        <v>0.95699999999999996</v>
      </c>
      <c r="F5928" s="644">
        <f t="shared" si="190"/>
        <v>0.96099999999999997</v>
      </c>
      <c r="G5928" s="748" t="s">
        <v>280</v>
      </c>
      <c r="H5928" s="1337">
        <v>0.35</v>
      </c>
      <c r="I5928" s="338"/>
    </row>
    <row r="5929" spans="2:9">
      <c r="B5929" s="651" t="s">
        <v>18</v>
      </c>
      <c r="C5929" s="1356">
        <v>2003</v>
      </c>
      <c r="D5929" s="747" t="str">
        <f t="shared" si="189"/>
        <v>NC2003</v>
      </c>
      <c r="E5929" s="1336">
        <v>0.89400000000000002</v>
      </c>
      <c r="F5929" s="644">
        <f t="shared" si="190"/>
        <v>0.90500000000000003</v>
      </c>
      <c r="G5929" s="748" t="s">
        <v>280</v>
      </c>
      <c r="H5929" s="1337">
        <v>0.45</v>
      </c>
      <c r="I5929" s="338"/>
    </row>
    <row r="5930" spans="2:9">
      <c r="B5930" s="651" t="s">
        <v>18</v>
      </c>
      <c r="C5930" s="1356">
        <v>2014</v>
      </c>
      <c r="D5930" s="747" t="str">
        <f t="shared" si="189"/>
        <v>NC2014</v>
      </c>
      <c r="E5930" s="1336">
        <v>1.016</v>
      </c>
      <c r="F5930" s="644">
        <f t="shared" si="190"/>
        <v>1.014</v>
      </c>
      <c r="G5930" s="748" t="s">
        <v>280</v>
      </c>
      <c r="H5930" s="1337">
        <v>0.34</v>
      </c>
      <c r="I5930" s="338"/>
    </row>
    <row r="5931" spans="2:9">
      <c r="B5931" s="651" t="s">
        <v>18</v>
      </c>
      <c r="C5931" s="1356">
        <v>2016</v>
      </c>
      <c r="D5931" s="747" t="str">
        <f t="shared" si="189"/>
        <v>NC2016</v>
      </c>
      <c r="E5931" s="1336">
        <v>0.96699999999999997</v>
      </c>
      <c r="F5931" s="644">
        <f t="shared" si="190"/>
        <v>0.97</v>
      </c>
      <c r="G5931" s="748" t="s">
        <v>280</v>
      </c>
      <c r="H5931" s="1337">
        <v>0.42</v>
      </c>
      <c r="I5931" s="338"/>
    </row>
    <row r="5932" spans="2:9">
      <c r="B5932" s="651" t="s">
        <v>18</v>
      </c>
      <c r="C5932" s="1356">
        <v>2021</v>
      </c>
      <c r="D5932" s="747" t="str">
        <f t="shared" si="189"/>
        <v>NC2021</v>
      </c>
      <c r="E5932" s="1336">
        <v>1.0349999999999999</v>
      </c>
      <c r="F5932" s="644">
        <f t="shared" si="190"/>
        <v>1.032</v>
      </c>
      <c r="G5932" s="748" t="s">
        <v>280</v>
      </c>
      <c r="H5932" s="1337">
        <v>0.19</v>
      </c>
      <c r="I5932" s="338"/>
    </row>
    <row r="5933" spans="2:9">
      <c r="B5933" s="651" t="s">
        <v>18</v>
      </c>
      <c r="C5933" s="1356">
        <v>2039</v>
      </c>
      <c r="D5933" s="747" t="str">
        <f t="shared" si="189"/>
        <v>NC2039</v>
      </c>
      <c r="E5933" s="1336">
        <v>0.96199999999999997</v>
      </c>
      <c r="F5933" s="644">
        <f t="shared" si="190"/>
        <v>0.96599999999999997</v>
      </c>
      <c r="G5933" s="748" t="s">
        <v>280</v>
      </c>
      <c r="H5933" s="1337">
        <v>0.34</v>
      </c>
      <c r="I5933" s="338"/>
    </row>
    <row r="5934" spans="2:9">
      <c r="B5934" s="651" t="s">
        <v>18</v>
      </c>
      <c r="C5934" s="1356">
        <v>2041</v>
      </c>
      <c r="D5934" s="747" t="str">
        <f t="shared" si="189"/>
        <v>NC2041</v>
      </c>
      <c r="E5934" s="1336">
        <v>0.91500000000000004</v>
      </c>
      <c r="F5934" s="644">
        <f t="shared" si="190"/>
        <v>0.92400000000000004</v>
      </c>
      <c r="G5934" s="748" t="s">
        <v>280</v>
      </c>
      <c r="H5934" s="1337">
        <v>0.32</v>
      </c>
      <c r="I5934" s="338"/>
    </row>
    <row r="5935" spans="2:9">
      <c r="B5935" s="651" t="s">
        <v>18</v>
      </c>
      <c r="C5935" s="1356">
        <v>2065</v>
      </c>
      <c r="D5935" s="747" t="str">
        <f t="shared" si="189"/>
        <v>NC2065</v>
      </c>
      <c r="E5935" s="1336">
        <v>0.93500000000000005</v>
      </c>
      <c r="F5935" s="644">
        <f t="shared" si="190"/>
        <v>0.94199999999999995</v>
      </c>
      <c r="G5935" s="748" t="s">
        <v>280</v>
      </c>
      <c r="H5935" s="1337">
        <v>0.59</v>
      </c>
      <c r="I5935" s="338"/>
    </row>
    <row r="5936" spans="2:9">
      <c r="B5936" s="651" t="s">
        <v>18</v>
      </c>
      <c r="C5936" s="1356">
        <v>2070</v>
      </c>
      <c r="D5936" s="747" t="str">
        <f t="shared" si="189"/>
        <v>NC2070</v>
      </c>
      <c r="E5936" s="1336">
        <v>0.99099999999999999</v>
      </c>
      <c r="F5936" s="644">
        <f t="shared" si="190"/>
        <v>0.99199999999999999</v>
      </c>
      <c r="G5936" s="748" t="s">
        <v>280</v>
      </c>
      <c r="H5936" s="1337">
        <v>0.37</v>
      </c>
      <c r="I5936" s="338"/>
    </row>
    <row r="5937" spans="2:9">
      <c r="B5937" s="651" t="s">
        <v>18</v>
      </c>
      <c r="C5937" s="1356">
        <v>2081</v>
      </c>
      <c r="D5937" s="747" t="str">
        <f t="shared" si="189"/>
        <v>NC2081</v>
      </c>
      <c r="E5937" s="1336">
        <v>0.91500000000000004</v>
      </c>
      <c r="F5937" s="644">
        <f t="shared" si="190"/>
        <v>0.92400000000000004</v>
      </c>
      <c r="G5937" s="748" t="s">
        <v>280</v>
      </c>
      <c r="H5937" s="1337">
        <v>0.37</v>
      </c>
      <c r="I5937" s="338"/>
    </row>
    <row r="5938" spans="2:9">
      <c r="B5938" s="651" t="s">
        <v>18</v>
      </c>
      <c r="C5938" s="1356">
        <v>2089</v>
      </c>
      <c r="D5938" s="747" t="str">
        <f t="shared" si="189"/>
        <v>NC2089</v>
      </c>
      <c r="E5938" s="1336">
        <v>0.92800000000000005</v>
      </c>
      <c r="F5938" s="644">
        <f t="shared" si="190"/>
        <v>0.93500000000000005</v>
      </c>
      <c r="G5938" s="748" t="s">
        <v>280</v>
      </c>
      <c r="H5938" s="1337">
        <v>0.42</v>
      </c>
      <c r="I5938" s="338"/>
    </row>
    <row r="5939" spans="2:9">
      <c r="B5939" s="651" t="s">
        <v>18</v>
      </c>
      <c r="C5939" s="1356">
        <v>2095</v>
      </c>
      <c r="D5939" s="747" t="str">
        <f t="shared" si="189"/>
        <v>NC2095</v>
      </c>
      <c r="E5939" s="1336">
        <v>0.876</v>
      </c>
      <c r="F5939" s="644">
        <f t="shared" si="190"/>
        <v>0.88800000000000001</v>
      </c>
      <c r="G5939" s="748" t="s">
        <v>280</v>
      </c>
      <c r="H5939" s="1337">
        <v>0.5</v>
      </c>
      <c r="I5939" s="338"/>
    </row>
    <row r="5940" spans="2:9">
      <c r="B5940" s="651" t="s">
        <v>18</v>
      </c>
      <c r="C5940" s="1356">
        <v>2105</v>
      </c>
      <c r="D5940" s="747" t="str">
        <f t="shared" si="189"/>
        <v>NC2105</v>
      </c>
      <c r="E5940" s="1336">
        <v>0.98099999999999998</v>
      </c>
      <c r="F5940" s="644">
        <f t="shared" si="190"/>
        <v>0.98299999999999998</v>
      </c>
      <c r="G5940" s="748" t="s">
        <v>280</v>
      </c>
      <c r="H5940" s="1337">
        <v>0.33</v>
      </c>
      <c r="I5940" s="338"/>
    </row>
    <row r="5941" spans="2:9">
      <c r="B5941" s="651" t="s">
        <v>18</v>
      </c>
      <c r="C5941" s="1356">
        <v>2110</v>
      </c>
      <c r="D5941" s="747" t="str">
        <f t="shared" si="189"/>
        <v>NC2110</v>
      </c>
      <c r="E5941" s="1336">
        <v>0.83</v>
      </c>
      <c r="F5941" s="644">
        <f t="shared" si="190"/>
        <v>0.84699999999999998</v>
      </c>
      <c r="G5941" s="748" t="s">
        <v>280</v>
      </c>
      <c r="H5941" s="1337">
        <v>0.36</v>
      </c>
      <c r="I5941" s="338"/>
    </row>
    <row r="5942" spans="2:9">
      <c r="B5942" s="651" t="s">
        <v>18</v>
      </c>
      <c r="C5942" s="1356">
        <v>2111</v>
      </c>
      <c r="D5942" s="747" t="str">
        <f t="shared" si="189"/>
        <v>NC2111</v>
      </c>
      <c r="E5942" s="1336">
        <v>0.95699999999999996</v>
      </c>
      <c r="F5942" s="644">
        <f t="shared" si="190"/>
        <v>0.96099999999999997</v>
      </c>
      <c r="G5942" s="748" t="s">
        <v>280</v>
      </c>
      <c r="H5942" s="1337">
        <v>0.46</v>
      </c>
      <c r="I5942" s="338"/>
    </row>
    <row r="5943" spans="2:9">
      <c r="B5943" s="651" t="s">
        <v>18</v>
      </c>
      <c r="C5943" s="1356">
        <v>2112</v>
      </c>
      <c r="D5943" s="747" t="str">
        <f t="shared" si="189"/>
        <v>NC2112</v>
      </c>
      <c r="E5943" s="1336">
        <v>0.95299999999999996</v>
      </c>
      <c r="F5943" s="644">
        <f t="shared" si="190"/>
        <v>0.95799999999999996</v>
      </c>
      <c r="G5943" s="748" t="s">
        <v>280</v>
      </c>
      <c r="H5943" s="1337">
        <v>0.36</v>
      </c>
      <c r="I5943" s="338"/>
    </row>
    <row r="5944" spans="2:9">
      <c r="B5944" s="651" t="s">
        <v>18</v>
      </c>
      <c r="C5944" s="1356">
        <v>2114</v>
      </c>
      <c r="D5944" s="747" t="str">
        <f t="shared" si="189"/>
        <v>NC2114</v>
      </c>
      <c r="E5944" s="1336">
        <v>0.95199999999999996</v>
      </c>
      <c r="F5944" s="644">
        <f t="shared" si="190"/>
        <v>0.95699999999999996</v>
      </c>
      <c r="G5944" s="748" t="s">
        <v>280</v>
      </c>
      <c r="H5944" s="1337">
        <v>0.34</v>
      </c>
      <c r="I5944" s="338"/>
    </row>
    <row r="5945" spans="2:9">
      <c r="B5945" s="651" t="s">
        <v>18</v>
      </c>
      <c r="C5945" s="1356">
        <v>2121</v>
      </c>
      <c r="D5945" s="747" t="str">
        <f t="shared" si="189"/>
        <v>NC2121</v>
      </c>
      <c r="E5945" s="1336">
        <v>0.95299999999999996</v>
      </c>
      <c r="F5945" s="644">
        <f t="shared" si="190"/>
        <v>0.95799999999999996</v>
      </c>
      <c r="G5945" s="748" t="s">
        <v>280</v>
      </c>
      <c r="H5945" s="1337">
        <v>0.32</v>
      </c>
      <c r="I5945" s="338"/>
    </row>
    <row r="5946" spans="2:9">
      <c r="B5946" s="651" t="s">
        <v>18</v>
      </c>
      <c r="C5946" s="1356">
        <v>2130</v>
      </c>
      <c r="D5946" s="747" t="str">
        <f t="shared" si="189"/>
        <v>NC2130</v>
      </c>
      <c r="E5946" s="1336">
        <v>0.94399999999999995</v>
      </c>
      <c r="F5946" s="644">
        <f t="shared" si="190"/>
        <v>0.95</v>
      </c>
      <c r="G5946" s="748" t="s">
        <v>280</v>
      </c>
      <c r="H5946" s="1337">
        <v>0.35</v>
      </c>
      <c r="I5946" s="338"/>
    </row>
    <row r="5947" spans="2:9">
      <c r="B5947" s="651" t="s">
        <v>18</v>
      </c>
      <c r="C5947" s="1356">
        <v>2131</v>
      </c>
      <c r="D5947" s="747" t="str">
        <f t="shared" si="189"/>
        <v>NC2131</v>
      </c>
      <c r="E5947" s="1336">
        <v>0.99</v>
      </c>
      <c r="F5947" s="644">
        <f t="shared" si="190"/>
        <v>0.99099999999999999</v>
      </c>
      <c r="G5947" s="748" t="s">
        <v>280</v>
      </c>
      <c r="H5947" s="1337">
        <v>0.32</v>
      </c>
      <c r="I5947" s="338"/>
    </row>
    <row r="5948" spans="2:9">
      <c r="B5948" s="651" t="s">
        <v>18</v>
      </c>
      <c r="C5948" s="1356">
        <v>2143</v>
      </c>
      <c r="D5948" s="747" t="str">
        <f t="shared" si="189"/>
        <v>NC2143</v>
      </c>
      <c r="E5948" s="1336">
        <v>0.96</v>
      </c>
      <c r="F5948" s="644">
        <f t="shared" si="190"/>
        <v>0.96399999999999997</v>
      </c>
      <c r="G5948" s="748" t="s">
        <v>280</v>
      </c>
      <c r="H5948" s="1337">
        <v>0.33</v>
      </c>
      <c r="I5948" s="338"/>
    </row>
    <row r="5949" spans="2:9">
      <c r="B5949" s="651" t="s">
        <v>18</v>
      </c>
      <c r="C5949" s="1356">
        <v>2157</v>
      </c>
      <c r="D5949" s="747" t="str">
        <f t="shared" si="189"/>
        <v>NC2157</v>
      </c>
      <c r="E5949" s="1336">
        <v>0.90600000000000003</v>
      </c>
      <c r="F5949" s="644">
        <f t="shared" si="190"/>
        <v>0.91500000000000004</v>
      </c>
      <c r="G5949" s="748" t="s">
        <v>280</v>
      </c>
      <c r="H5949" s="1337">
        <v>0.51</v>
      </c>
      <c r="I5949" s="338"/>
    </row>
    <row r="5950" spans="2:9">
      <c r="B5950" s="651" t="s">
        <v>18</v>
      </c>
      <c r="C5950" s="1356">
        <v>2172</v>
      </c>
      <c r="D5950" s="747" t="str">
        <f t="shared" si="189"/>
        <v>NC2172</v>
      </c>
      <c r="E5950" s="1336">
        <v>0.96099999999999997</v>
      </c>
      <c r="F5950" s="644">
        <f t="shared" si="190"/>
        <v>0.96499999999999997</v>
      </c>
      <c r="G5950" s="748" t="s">
        <v>280</v>
      </c>
      <c r="H5950" s="1337">
        <v>0.24</v>
      </c>
      <c r="I5950" s="338"/>
    </row>
    <row r="5951" spans="2:9">
      <c r="B5951" s="651" t="s">
        <v>18</v>
      </c>
      <c r="C5951" s="1356">
        <v>2174</v>
      </c>
      <c r="D5951" s="747" t="str">
        <f t="shared" si="189"/>
        <v>NC2174</v>
      </c>
      <c r="E5951" s="1336">
        <v>1.012</v>
      </c>
      <c r="F5951" s="644">
        <f t="shared" si="190"/>
        <v>1.0109999999999999</v>
      </c>
      <c r="G5951" s="748" t="s">
        <v>280</v>
      </c>
      <c r="H5951" s="1337">
        <v>0.38</v>
      </c>
      <c r="I5951" s="338"/>
    </row>
    <row r="5952" spans="2:9">
      <c r="B5952" s="651" t="s">
        <v>18</v>
      </c>
      <c r="C5952" s="1356">
        <v>2211</v>
      </c>
      <c r="D5952" s="747" t="str">
        <f t="shared" si="189"/>
        <v>NC2211</v>
      </c>
      <c r="E5952" s="1336">
        <v>1.079</v>
      </c>
      <c r="F5952" s="644">
        <f t="shared" si="190"/>
        <v>1.071</v>
      </c>
      <c r="G5952" s="748" t="s">
        <v>280</v>
      </c>
      <c r="H5952" s="1337">
        <v>0.42</v>
      </c>
      <c r="I5952" s="338"/>
    </row>
    <row r="5953" spans="2:9">
      <c r="B5953" s="651" t="s">
        <v>18</v>
      </c>
      <c r="C5953" s="1356">
        <v>2220</v>
      </c>
      <c r="D5953" s="747" t="str">
        <f t="shared" si="189"/>
        <v>NC2220</v>
      </c>
      <c r="E5953" s="1336">
        <v>0.96099999999999997</v>
      </c>
      <c r="F5953" s="644">
        <f t="shared" si="190"/>
        <v>0.96499999999999997</v>
      </c>
      <c r="G5953" s="748" t="s">
        <v>280</v>
      </c>
      <c r="H5953" s="1337">
        <v>0.33</v>
      </c>
      <c r="I5953" s="338"/>
    </row>
    <row r="5954" spans="2:9">
      <c r="B5954" s="651" t="s">
        <v>18</v>
      </c>
      <c r="C5954" s="1356">
        <v>2286</v>
      </c>
      <c r="D5954" s="747" t="str">
        <f t="shared" si="189"/>
        <v>NC2286</v>
      </c>
      <c r="E5954" s="1336">
        <v>0.91400000000000003</v>
      </c>
      <c r="F5954" s="644">
        <f t="shared" si="190"/>
        <v>0.92300000000000004</v>
      </c>
      <c r="G5954" s="748" t="s">
        <v>280</v>
      </c>
      <c r="H5954" s="1337">
        <v>0.33</v>
      </c>
      <c r="I5954" s="338"/>
    </row>
    <row r="5955" spans="2:9">
      <c r="B5955" s="651" t="s">
        <v>18</v>
      </c>
      <c r="C5955" s="1356">
        <v>2288</v>
      </c>
      <c r="D5955" s="747" t="str">
        <f t="shared" si="189"/>
        <v>NC2288</v>
      </c>
      <c r="E5955" s="1336">
        <v>1.0109999999999999</v>
      </c>
      <c r="F5955" s="644">
        <f t="shared" si="190"/>
        <v>1.01</v>
      </c>
      <c r="G5955" s="748" t="s">
        <v>280</v>
      </c>
      <c r="H5955" s="1337">
        <v>0.45</v>
      </c>
      <c r="I5955" s="338"/>
    </row>
    <row r="5956" spans="2:9">
      <c r="B5956" s="651" t="s">
        <v>18</v>
      </c>
      <c r="C5956" s="1356">
        <v>2302</v>
      </c>
      <c r="D5956" s="747" t="str">
        <f t="shared" si="189"/>
        <v>NC2302</v>
      </c>
      <c r="E5956" s="1336">
        <v>0.98299999999999998</v>
      </c>
      <c r="F5956" s="644">
        <f t="shared" si="190"/>
        <v>0.98499999999999999</v>
      </c>
      <c r="G5956" s="748" t="s">
        <v>280</v>
      </c>
      <c r="H5956" s="1337">
        <v>0.26</v>
      </c>
      <c r="I5956" s="338"/>
    </row>
    <row r="5957" spans="2:9">
      <c r="B5957" s="651" t="s">
        <v>18</v>
      </c>
      <c r="C5957" s="1356">
        <v>2305</v>
      </c>
      <c r="D5957" s="747" t="str">
        <f t="shared" si="189"/>
        <v>NC2305</v>
      </c>
      <c r="E5957" s="1336">
        <v>0.93899999999999995</v>
      </c>
      <c r="F5957" s="644">
        <f t="shared" si="190"/>
        <v>0.94499999999999995</v>
      </c>
      <c r="G5957" s="748" t="s">
        <v>280</v>
      </c>
      <c r="H5957" s="1337">
        <v>0.32</v>
      </c>
      <c r="I5957" s="338"/>
    </row>
    <row r="5958" spans="2:9">
      <c r="B5958" s="651" t="s">
        <v>18</v>
      </c>
      <c r="C5958" s="1356">
        <v>2361</v>
      </c>
      <c r="D5958" s="747" t="str">
        <f t="shared" si="189"/>
        <v>NC2361</v>
      </c>
      <c r="E5958" s="1336">
        <v>0.92300000000000004</v>
      </c>
      <c r="F5958" s="644">
        <f t="shared" si="190"/>
        <v>0.93100000000000005</v>
      </c>
      <c r="G5958" s="748" t="s">
        <v>280</v>
      </c>
      <c r="H5958" s="1337">
        <v>0.26</v>
      </c>
      <c r="I5958" s="338"/>
    </row>
    <row r="5959" spans="2:9">
      <c r="B5959" s="651" t="s">
        <v>18</v>
      </c>
      <c r="C5959" s="1356">
        <v>2362</v>
      </c>
      <c r="D5959" s="747" t="str">
        <f t="shared" si="189"/>
        <v>NC2362</v>
      </c>
      <c r="E5959" s="1336">
        <v>1.0649999999999999</v>
      </c>
      <c r="F5959" s="644">
        <f t="shared" si="190"/>
        <v>1.0589999999999999</v>
      </c>
      <c r="G5959" s="748" t="s">
        <v>280</v>
      </c>
      <c r="H5959" s="1337">
        <v>0.34</v>
      </c>
      <c r="I5959" s="338"/>
    </row>
    <row r="5960" spans="2:9">
      <c r="B5960" s="651" t="s">
        <v>18</v>
      </c>
      <c r="C5960" s="1356">
        <v>2380</v>
      </c>
      <c r="D5960" s="747" t="str">
        <f t="shared" si="189"/>
        <v>NC2380</v>
      </c>
      <c r="E5960" s="1336">
        <v>0.95399999999999996</v>
      </c>
      <c r="F5960" s="644">
        <f t="shared" si="190"/>
        <v>0.95899999999999996</v>
      </c>
      <c r="G5960" s="748" t="s">
        <v>280</v>
      </c>
      <c r="H5960" s="1337">
        <v>0.3</v>
      </c>
      <c r="I5960" s="338"/>
    </row>
    <row r="5961" spans="2:9">
      <c r="B5961" s="651" t="s">
        <v>18</v>
      </c>
      <c r="C5961" s="1356">
        <v>2388</v>
      </c>
      <c r="D5961" s="747" t="str">
        <f t="shared" si="189"/>
        <v>NC2388</v>
      </c>
      <c r="E5961" s="1336">
        <v>0.91300000000000003</v>
      </c>
      <c r="F5961" s="644">
        <f t="shared" si="190"/>
        <v>0.92200000000000004</v>
      </c>
      <c r="G5961" s="748" t="s">
        <v>280</v>
      </c>
      <c r="H5961" s="1337">
        <v>0.33</v>
      </c>
      <c r="I5961" s="338"/>
    </row>
    <row r="5962" spans="2:9">
      <c r="B5962" s="651" t="s">
        <v>18</v>
      </c>
      <c r="C5962" s="1356">
        <v>2402</v>
      </c>
      <c r="D5962" s="747" t="str">
        <f t="shared" si="189"/>
        <v>NC2402</v>
      </c>
      <c r="E5962" s="1336">
        <v>0.96399999999999997</v>
      </c>
      <c r="F5962" s="644">
        <f t="shared" si="190"/>
        <v>0.96799999999999997</v>
      </c>
      <c r="G5962" s="748" t="s">
        <v>280</v>
      </c>
      <c r="H5962" s="1337">
        <v>0.35</v>
      </c>
      <c r="I5962" s="338"/>
    </row>
    <row r="5963" spans="2:9">
      <c r="B5963" s="651" t="s">
        <v>18</v>
      </c>
      <c r="C5963" s="1356">
        <v>2413</v>
      </c>
      <c r="D5963" s="747" t="str">
        <f t="shared" ref="D5963:D6026" si="191">B5963&amp;TEXT(C5963,"0000")</f>
        <v>NC2413</v>
      </c>
      <c r="E5963" s="1336">
        <v>1.038</v>
      </c>
      <c r="F5963" s="644">
        <f t="shared" ref="F5963:F6026" si="192">IF(E5963="NA","NA",ROUND((E5963-1)*0.9+1,3))</f>
        <v>1.034</v>
      </c>
      <c r="G5963" s="748" t="s">
        <v>280</v>
      </c>
      <c r="H5963" s="1337">
        <v>0.39</v>
      </c>
      <c r="I5963" s="338"/>
    </row>
    <row r="5964" spans="2:9">
      <c r="B5964" s="651" t="s">
        <v>18</v>
      </c>
      <c r="C5964" s="1356">
        <v>2416</v>
      </c>
      <c r="D5964" s="747" t="str">
        <f t="shared" si="191"/>
        <v>NC2416</v>
      </c>
      <c r="E5964" s="1336">
        <v>0.97799999999999998</v>
      </c>
      <c r="F5964" s="644">
        <f t="shared" si="192"/>
        <v>0.98</v>
      </c>
      <c r="G5964" s="748" t="s">
        <v>280</v>
      </c>
      <c r="H5964" s="1337">
        <v>0.32</v>
      </c>
      <c r="I5964" s="338"/>
    </row>
    <row r="5965" spans="2:9">
      <c r="B5965" s="651" t="s">
        <v>18</v>
      </c>
      <c r="C5965" s="1356">
        <v>2417</v>
      </c>
      <c r="D5965" s="747" t="str">
        <f t="shared" si="191"/>
        <v>NC2417</v>
      </c>
      <c r="E5965" s="1336">
        <v>0.93300000000000005</v>
      </c>
      <c r="F5965" s="644">
        <f t="shared" si="192"/>
        <v>0.94</v>
      </c>
      <c r="G5965" s="748" t="s">
        <v>280</v>
      </c>
      <c r="H5965" s="1337">
        <v>0.33</v>
      </c>
      <c r="I5965" s="338"/>
    </row>
    <row r="5966" spans="2:9">
      <c r="B5966" s="651" t="s">
        <v>18</v>
      </c>
      <c r="C5966" s="1356">
        <v>2501</v>
      </c>
      <c r="D5966" s="747" t="str">
        <f t="shared" si="191"/>
        <v>NC2501</v>
      </c>
      <c r="E5966" s="1336">
        <v>0.77200000000000002</v>
      </c>
      <c r="F5966" s="644">
        <f t="shared" si="192"/>
        <v>0.79500000000000004</v>
      </c>
      <c r="G5966" s="748" t="s">
        <v>280</v>
      </c>
      <c r="H5966" s="1337">
        <v>0.36</v>
      </c>
      <c r="I5966" s="338"/>
    </row>
    <row r="5967" spans="2:9">
      <c r="B5967" s="651" t="s">
        <v>18</v>
      </c>
      <c r="C5967" s="1356">
        <v>2503</v>
      </c>
      <c r="D5967" s="747" t="str">
        <f t="shared" si="191"/>
        <v>NC2503</v>
      </c>
      <c r="E5967" s="1336">
        <v>0.92100000000000004</v>
      </c>
      <c r="F5967" s="644">
        <f t="shared" si="192"/>
        <v>0.92900000000000005</v>
      </c>
      <c r="G5967" s="748" t="s">
        <v>280</v>
      </c>
      <c r="H5967" s="1337">
        <v>0.31</v>
      </c>
      <c r="I5967" s="338"/>
    </row>
    <row r="5968" spans="2:9">
      <c r="B5968" s="651" t="s">
        <v>18</v>
      </c>
      <c r="C5968" s="1356">
        <v>2570</v>
      </c>
      <c r="D5968" s="747" t="str">
        <f t="shared" si="191"/>
        <v>NC2570</v>
      </c>
      <c r="E5968" s="1336">
        <v>0.90100000000000002</v>
      </c>
      <c r="F5968" s="644">
        <f t="shared" si="192"/>
        <v>0.91100000000000003</v>
      </c>
      <c r="G5968" s="748" t="s">
        <v>280</v>
      </c>
      <c r="H5968" s="1337">
        <v>0.44</v>
      </c>
      <c r="I5968" s="338"/>
    </row>
    <row r="5969" spans="2:9">
      <c r="B5969" s="651" t="s">
        <v>18</v>
      </c>
      <c r="C5969" s="1356">
        <v>2585</v>
      </c>
      <c r="D5969" s="747" t="str">
        <f t="shared" si="191"/>
        <v>NC2585</v>
      </c>
      <c r="E5969" s="1336">
        <v>0.94199999999999995</v>
      </c>
      <c r="F5969" s="644">
        <f t="shared" si="192"/>
        <v>0.94799999999999995</v>
      </c>
      <c r="G5969" s="748" t="s">
        <v>280</v>
      </c>
      <c r="H5969" s="1337">
        <v>0.4</v>
      </c>
      <c r="I5969" s="338"/>
    </row>
    <row r="5970" spans="2:9">
      <c r="B5970" s="651" t="s">
        <v>18</v>
      </c>
      <c r="C5970" s="1356">
        <v>2586</v>
      </c>
      <c r="D5970" s="747" t="str">
        <f t="shared" si="191"/>
        <v>NC2586</v>
      </c>
      <c r="E5970" s="1336">
        <v>0.91700000000000004</v>
      </c>
      <c r="F5970" s="644">
        <f t="shared" si="192"/>
        <v>0.92500000000000004</v>
      </c>
      <c r="G5970" s="748" t="s">
        <v>280</v>
      </c>
      <c r="H5970" s="1337">
        <v>0.41</v>
      </c>
      <c r="I5970" s="338"/>
    </row>
    <row r="5971" spans="2:9">
      <c r="B5971" s="651" t="s">
        <v>18</v>
      </c>
      <c r="C5971" s="1356">
        <v>2587</v>
      </c>
      <c r="D5971" s="747" t="str">
        <f t="shared" si="191"/>
        <v>NC2587</v>
      </c>
      <c r="E5971" s="1336">
        <v>0.93500000000000005</v>
      </c>
      <c r="F5971" s="644">
        <f t="shared" si="192"/>
        <v>0.94199999999999995</v>
      </c>
      <c r="G5971" s="748" t="s">
        <v>280</v>
      </c>
      <c r="H5971" s="1337">
        <v>0.34</v>
      </c>
      <c r="I5971" s="338"/>
    </row>
    <row r="5972" spans="2:9">
      <c r="B5972" s="651" t="s">
        <v>18</v>
      </c>
      <c r="C5972" s="1356">
        <v>2589</v>
      </c>
      <c r="D5972" s="747" t="str">
        <f t="shared" si="191"/>
        <v>NC2589</v>
      </c>
      <c r="E5972" s="1336">
        <v>0.92900000000000005</v>
      </c>
      <c r="F5972" s="644">
        <f t="shared" si="192"/>
        <v>0.93600000000000005</v>
      </c>
      <c r="G5972" s="748" t="s">
        <v>280</v>
      </c>
      <c r="H5972" s="1337">
        <v>0.31</v>
      </c>
      <c r="I5972" s="338"/>
    </row>
    <row r="5973" spans="2:9">
      <c r="B5973" s="651" t="s">
        <v>18</v>
      </c>
      <c r="C5973" s="1356">
        <v>2600</v>
      </c>
      <c r="D5973" s="747" t="str">
        <f t="shared" si="191"/>
        <v>NC2600</v>
      </c>
      <c r="E5973" s="1336">
        <v>0.94099999999999995</v>
      </c>
      <c r="F5973" s="644">
        <f t="shared" si="192"/>
        <v>0.94699999999999995</v>
      </c>
      <c r="G5973" s="748" t="s">
        <v>280</v>
      </c>
      <c r="H5973" s="1337">
        <v>0.42</v>
      </c>
      <c r="I5973" s="338"/>
    </row>
    <row r="5974" spans="2:9">
      <c r="B5974" s="651" t="s">
        <v>18</v>
      </c>
      <c r="C5974" s="1356">
        <v>2623</v>
      </c>
      <c r="D5974" s="747" t="str">
        <f t="shared" si="191"/>
        <v>NC2623</v>
      </c>
      <c r="E5974" s="1336">
        <v>1.0349999999999999</v>
      </c>
      <c r="F5974" s="644">
        <f t="shared" si="192"/>
        <v>1.032</v>
      </c>
      <c r="G5974" s="748" t="s">
        <v>280</v>
      </c>
      <c r="H5974" s="1337">
        <v>0.19</v>
      </c>
      <c r="I5974" s="338"/>
    </row>
    <row r="5975" spans="2:9">
      <c r="B5975" s="651" t="s">
        <v>18</v>
      </c>
      <c r="C5975" s="1356">
        <v>2651</v>
      </c>
      <c r="D5975" s="747" t="str">
        <f t="shared" si="191"/>
        <v>NC2651</v>
      </c>
      <c r="E5975" s="1336">
        <v>0.91100000000000003</v>
      </c>
      <c r="F5975" s="644">
        <f t="shared" si="192"/>
        <v>0.92</v>
      </c>
      <c r="G5975" s="748" t="s">
        <v>280</v>
      </c>
      <c r="H5975" s="1337">
        <v>0.32</v>
      </c>
      <c r="I5975" s="338"/>
    </row>
    <row r="5976" spans="2:9">
      <c r="B5976" s="651" t="s">
        <v>18</v>
      </c>
      <c r="C5976" s="1356">
        <v>2660</v>
      </c>
      <c r="D5976" s="747" t="str">
        <f t="shared" si="191"/>
        <v>NC2660</v>
      </c>
      <c r="E5976" s="1336">
        <v>0.84099999999999997</v>
      </c>
      <c r="F5976" s="644">
        <f t="shared" si="192"/>
        <v>0.85699999999999998</v>
      </c>
      <c r="G5976" s="748" t="s">
        <v>280</v>
      </c>
      <c r="H5976" s="1337">
        <v>0.33</v>
      </c>
      <c r="I5976" s="338"/>
    </row>
    <row r="5977" spans="2:9">
      <c r="B5977" s="651" t="s">
        <v>18</v>
      </c>
      <c r="C5977" s="1356">
        <v>2670</v>
      </c>
      <c r="D5977" s="747" t="str">
        <f t="shared" si="191"/>
        <v>NC2670</v>
      </c>
      <c r="E5977" s="1336">
        <v>0.90800000000000003</v>
      </c>
      <c r="F5977" s="644">
        <f t="shared" si="192"/>
        <v>0.91700000000000004</v>
      </c>
      <c r="G5977" s="748" t="s">
        <v>280</v>
      </c>
      <c r="H5977" s="1337">
        <v>0.39</v>
      </c>
      <c r="I5977" s="338"/>
    </row>
    <row r="5978" spans="2:9">
      <c r="B5978" s="651" t="s">
        <v>18</v>
      </c>
      <c r="C5978" s="1356">
        <v>2683</v>
      </c>
      <c r="D5978" s="747" t="str">
        <f t="shared" si="191"/>
        <v>NC2683</v>
      </c>
      <c r="E5978" s="1336">
        <v>0.95399999999999996</v>
      </c>
      <c r="F5978" s="644">
        <f t="shared" si="192"/>
        <v>0.95899999999999996</v>
      </c>
      <c r="G5978" s="748" t="s">
        <v>280</v>
      </c>
      <c r="H5978" s="1337">
        <v>0.33</v>
      </c>
      <c r="I5978" s="338"/>
    </row>
    <row r="5979" spans="2:9">
      <c r="B5979" s="651" t="s">
        <v>18</v>
      </c>
      <c r="C5979" s="1356">
        <v>2688</v>
      </c>
      <c r="D5979" s="747" t="str">
        <f t="shared" si="191"/>
        <v>NC2688</v>
      </c>
      <c r="E5979" s="1336">
        <v>0.98499999999999999</v>
      </c>
      <c r="F5979" s="644">
        <f t="shared" si="192"/>
        <v>0.98699999999999999</v>
      </c>
      <c r="G5979" s="748" t="s">
        <v>280</v>
      </c>
      <c r="H5979" s="1337">
        <v>0.38</v>
      </c>
      <c r="I5979" s="338"/>
    </row>
    <row r="5980" spans="2:9">
      <c r="B5980" s="651" t="s">
        <v>18</v>
      </c>
      <c r="C5980" s="1356">
        <v>2702</v>
      </c>
      <c r="D5980" s="747" t="str">
        <f t="shared" si="191"/>
        <v>NC2702</v>
      </c>
      <c r="E5980" s="1336">
        <v>1.137</v>
      </c>
      <c r="F5980" s="644">
        <f t="shared" si="192"/>
        <v>1.123</v>
      </c>
      <c r="G5980" s="748" t="s">
        <v>280</v>
      </c>
      <c r="H5980" s="1337">
        <v>0.78</v>
      </c>
      <c r="I5980" s="338"/>
    </row>
    <row r="5981" spans="2:9">
      <c r="B5981" s="651" t="s">
        <v>18</v>
      </c>
      <c r="C5981" s="1356">
        <v>2705</v>
      </c>
      <c r="D5981" s="747" t="str">
        <f t="shared" si="191"/>
        <v>NC2705</v>
      </c>
      <c r="E5981" s="1336">
        <v>1.196</v>
      </c>
      <c r="F5981" s="644">
        <f t="shared" si="192"/>
        <v>1.1759999999999999</v>
      </c>
      <c r="G5981" s="748" t="s">
        <v>280</v>
      </c>
      <c r="H5981" s="1337">
        <v>0.5</v>
      </c>
      <c r="I5981" s="338"/>
    </row>
    <row r="5982" spans="2:9">
      <c r="B5982" s="651" t="s">
        <v>18</v>
      </c>
      <c r="C5982" s="1356">
        <v>2709</v>
      </c>
      <c r="D5982" s="747" t="str">
        <f t="shared" si="191"/>
        <v>NC2709</v>
      </c>
      <c r="E5982" s="1336">
        <v>1.3440000000000001</v>
      </c>
      <c r="F5982" s="644">
        <f t="shared" si="192"/>
        <v>1.31</v>
      </c>
      <c r="G5982" s="748" t="s">
        <v>280</v>
      </c>
      <c r="H5982" s="1337">
        <v>0.47</v>
      </c>
      <c r="I5982" s="338"/>
    </row>
    <row r="5983" spans="2:9">
      <c r="B5983" s="651" t="s">
        <v>18</v>
      </c>
      <c r="C5983" s="1356">
        <v>2710</v>
      </c>
      <c r="D5983" s="747" t="str">
        <f t="shared" si="191"/>
        <v>NC2710</v>
      </c>
      <c r="E5983" s="1336">
        <v>1.022</v>
      </c>
      <c r="F5983" s="644">
        <f t="shared" si="192"/>
        <v>1.02</v>
      </c>
      <c r="G5983" s="748" t="s">
        <v>280</v>
      </c>
      <c r="H5983" s="1337">
        <v>0.65</v>
      </c>
      <c r="I5983" s="338"/>
    </row>
    <row r="5984" spans="2:9">
      <c r="B5984" s="651" t="s">
        <v>18</v>
      </c>
      <c r="C5984" s="1356">
        <v>2714</v>
      </c>
      <c r="D5984" s="747" t="str">
        <f t="shared" si="191"/>
        <v>NC2714</v>
      </c>
      <c r="E5984" s="1336">
        <v>0.93899999999999995</v>
      </c>
      <c r="F5984" s="644">
        <f t="shared" si="192"/>
        <v>0.94499999999999995</v>
      </c>
      <c r="G5984" s="748" t="s">
        <v>280</v>
      </c>
      <c r="H5984" s="1337">
        <v>0.38</v>
      </c>
      <c r="I5984" s="338"/>
    </row>
    <row r="5985" spans="2:9">
      <c r="B5985" s="651" t="s">
        <v>18</v>
      </c>
      <c r="C5985" s="1356">
        <v>2727</v>
      </c>
      <c r="D5985" s="747" t="str">
        <f t="shared" si="191"/>
        <v>NC2727</v>
      </c>
      <c r="E5985" s="1336">
        <v>1.2330000000000001</v>
      </c>
      <c r="F5985" s="644">
        <f t="shared" si="192"/>
        <v>1.21</v>
      </c>
      <c r="G5985" s="748" t="s">
        <v>280</v>
      </c>
      <c r="H5985" s="1337">
        <v>0.55000000000000004</v>
      </c>
      <c r="I5985" s="338"/>
    </row>
    <row r="5986" spans="2:9">
      <c r="B5986" s="651" t="s">
        <v>18</v>
      </c>
      <c r="C5986" s="1356">
        <v>2731</v>
      </c>
      <c r="D5986" s="747" t="str">
        <f t="shared" si="191"/>
        <v>NC2731</v>
      </c>
      <c r="E5986" s="1336">
        <v>0.86899999999999999</v>
      </c>
      <c r="F5986" s="644">
        <f t="shared" si="192"/>
        <v>0.88200000000000001</v>
      </c>
      <c r="G5986" s="748" t="s">
        <v>280</v>
      </c>
      <c r="H5986" s="1337">
        <v>0.45</v>
      </c>
      <c r="I5986" s="338"/>
    </row>
    <row r="5987" spans="2:9">
      <c r="B5987" s="651" t="s">
        <v>18</v>
      </c>
      <c r="C5987" s="1356">
        <v>2735</v>
      </c>
      <c r="D5987" s="747" t="str">
        <f t="shared" si="191"/>
        <v>NC2735</v>
      </c>
      <c r="E5987" s="1336">
        <v>0.84099999999999997</v>
      </c>
      <c r="F5987" s="644">
        <f t="shared" si="192"/>
        <v>0.85699999999999998</v>
      </c>
      <c r="G5987" s="748" t="s">
        <v>280</v>
      </c>
      <c r="H5987" s="1337">
        <v>0.55000000000000004</v>
      </c>
      <c r="I5987" s="338"/>
    </row>
    <row r="5988" spans="2:9">
      <c r="B5988" s="651" t="s">
        <v>18</v>
      </c>
      <c r="C5988" s="1356">
        <v>2759</v>
      </c>
      <c r="D5988" s="747" t="str">
        <f t="shared" si="191"/>
        <v>NC2759</v>
      </c>
      <c r="E5988" s="1336">
        <v>0.86399999999999999</v>
      </c>
      <c r="F5988" s="644">
        <f t="shared" si="192"/>
        <v>0.878</v>
      </c>
      <c r="G5988" s="748" t="s">
        <v>280</v>
      </c>
      <c r="H5988" s="1337">
        <v>0.72</v>
      </c>
      <c r="I5988" s="338"/>
    </row>
    <row r="5989" spans="2:9">
      <c r="B5989" s="651" t="s">
        <v>18</v>
      </c>
      <c r="C5989" s="1356">
        <v>2790</v>
      </c>
      <c r="D5989" s="747" t="str">
        <f t="shared" si="191"/>
        <v>NC2790</v>
      </c>
      <c r="E5989" s="1336">
        <v>0.96199999999999997</v>
      </c>
      <c r="F5989" s="644">
        <f t="shared" si="192"/>
        <v>0.96599999999999997</v>
      </c>
      <c r="G5989" s="748" t="s">
        <v>280</v>
      </c>
      <c r="H5989" s="1337">
        <v>0.34</v>
      </c>
      <c r="I5989" s="338"/>
    </row>
    <row r="5990" spans="2:9">
      <c r="B5990" s="651" t="s">
        <v>18</v>
      </c>
      <c r="C5990" s="1356">
        <v>2797</v>
      </c>
      <c r="D5990" s="747" t="str">
        <f t="shared" si="191"/>
        <v>NC2797</v>
      </c>
      <c r="E5990" s="1336">
        <v>0.95499999999999996</v>
      </c>
      <c r="F5990" s="644">
        <f t="shared" si="192"/>
        <v>0.96</v>
      </c>
      <c r="G5990" s="748" t="s">
        <v>280</v>
      </c>
      <c r="H5990" s="1337">
        <v>0.54</v>
      </c>
      <c r="I5990" s="338"/>
    </row>
    <row r="5991" spans="2:9">
      <c r="B5991" s="651" t="s">
        <v>18</v>
      </c>
      <c r="C5991" s="1356">
        <v>2799</v>
      </c>
      <c r="D5991" s="747" t="str">
        <f t="shared" si="191"/>
        <v>NC2799</v>
      </c>
      <c r="E5991" s="1336">
        <v>1.24</v>
      </c>
      <c r="F5991" s="644">
        <f t="shared" si="192"/>
        <v>1.216</v>
      </c>
      <c r="G5991" s="748" t="s">
        <v>280</v>
      </c>
      <c r="H5991" s="1337">
        <v>0.53</v>
      </c>
      <c r="I5991" s="338"/>
    </row>
    <row r="5992" spans="2:9">
      <c r="B5992" s="651" t="s">
        <v>18</v>
      </c>
      <c r="C5992" s="1356">
        <v>2802</v>
      </c>
      <c r="D5992" s="747" t="str">
        <f t="shared" si="191"/>
        <v>NC2802</v>
      </c>
      <c r="E5992" s="1336">
        <v>0.93400000000000005</v>
      </c>
      <c r="F5992" s="644">
        <f t="shared" si="192"/>
        <v>0.94099999999999995</v>
      </c>
      <c r="G5992" s="748" t="s">
        <v>280</v>
      </c>
      <c r="H5992" s="1337">
        <v>0.64</v>
      </c>
      <c r="I5992" s="338"/>
    </row>
    <row r="5993" spans="2:9">
      <c r="B5993" s="651" t="s">
        <v>18</v>
      </c>
      <c r="C5993" s="1356">
        <v>2835</v>
      </c>
      <c r="D5993" s="747" t="str">
        <f t="shared" si="191"/>
        <v>NC2835</v>
      </c>
      <c r="E5993" s="1336">
        <v>0.89700000000000002</v>
      </c>
      <c r="F5993" s="644">
        <f t="shared" si="192"/>
        <v>0.90700000000000003</v>
      </c>
      <c r="G5993" s="748" t="s">
        <v>280</v>
      </c>
      <c r="H5993" s="1337">
        <v>0.37</v>
      </c>
      <c r="I5993" s="338"/>
    </row>
    <row r="5994" spans="2:9">
      <c r="B5994" s="651" t="s">
        <v>18</v>
      </c>
      <c r="C5994" s="1356">
        <v>2836</v>
      </c>
      <c r="D5994" s="747" t="str">
        <f t="shared" si="191"/>
        <v>NC2836</v>
      </c>
      <c r="E5994" s="1336">
        <v>0.93899999999999995</v>
      </c>
      <c r="F5994" s="644">
        <f t="shared" si="192"/>
        <v>0.94499999999999995</v>
      </c>
      <c r="G5994" s="748" t="s">
        <v>280</v>
      </c>
      <c r="H5994" s="1337">
        <v>0.36</v>
      </c>
      <c r="I5994" s="338"/>
    </row>
    <row r="5995" spans="2:9">
      <c r="B5995" s="651" t="s">
        <v>18</v>
      </c>
      <c r="C5995" s="1356">
        <v>2841</v>
      </c>
      <c r="D5995" s="747" t="str">
        <f t="shared" si="191"/>
        <v>NC2841</v>
      </c>
      <c r="E5995" s="1336">
        <v>0.92600000000000005</v>
      </c>
      <c r="F5995" s="644">
        <f t="shared" si="192"/>
        <v>0.93300000000000005</v>
      </c>
      <c r="G5995" s="748" t="s">
        <v>280</v>
      </c>
      <c r="H5995" s="1337">
        <v>0.42</v>
      </c>
      <c r="I5995" s="338"/>
    </row>
    <row r="5996" spans="2:9">
      <c r="B5996" s="651" t="s">
        <v>18</v>
      </c>
      <c r="C5996" s="1356">
        <v>2881</v>
      </c>
      <c r="D5996" s="747" t="str">
        <f t="shared" si="191"/>
        <v>NC2881</v>
      </c>
      <c r="E5996" s="1336">
        <v>0.92500000000000004</v>
      </c>
      <c r="F5996" s="644">
        <f t="shared" si="192"/>
        <v>0.93300000000000005</v>
      </c>
      <c r="G5996" s="748" t="s">
        <v>280</v>
      </c>
      <c r="H5996" s="1337">
        <v>0.62</v>
      </c>
      <c r="I5996" s="338"/>
    </row>
    <row r="5997" spans="2:9">
      <c r="B5997" s="651" t="s">
        <v>18</v>
      </c>
      <c r="C5997" s="1356">
        <v>2883</v>
      </c>
      <c r="D5997" s="747" t="str">
        <f t="shared" si="191"/>
        <v>NC2883</v>
      </c>
      <c r="E5997" s="1336">
        <v>0.876</v>
      </c>
      <c r="F5997" s="644">
        <f t="shared" si="192"/>
        <v>0.88800000000000001</v>
      </c>
      <c r="G5997" s="748" t="s">
        <v>280</v>
      </c>
      <c r="H5997" s="1337">
        <v>0.57999999999999996</v>
      </c>
      <c r="I5997" s="338"/>
    </row>
    <row r="5998" spans="2:9">
      <c r="B5998" s="651" t="s">
        <v>18</v>
      </c>
      <c r="C5998" s="1356">
        <v>2915</v>
      </c>
      <c r="D5998" s="747" t="str">
        <f t="shared" si="191"/>
        <v>NC2915</v>
      </c>
      <c r="E5998" s="1336">
        <v>0.92400000000000004</v>
      </c>
      <c r="F5998" s="644">
        <f t="shared" si="192"/>
        <v>0.93200000000000005</v>
      </c>
      <c r="G5998" s="748" t="s">
        <v>280</v>
      </c>
      <c r="H5998" s="1337">
        <v>0.38</v>
      </c>
      <c r="I5998" s="338"/>
    </row>
    <row r="5999" spans="2:9">
      <c r="B5999" s="651" t="s">
        <v>18</v>
      </c>
      <c r="C5999" s="1356">
        <v>2916</v>
      </c>
      <c r="D5999" s="747" t="str">
        <f t="shared" si="191"/>
        <v>NC2916</v>
      </c>
      <c r="E5999" s="1336">
        <v>0.92700000000000005</v>
      </c>
      <c r="F5999" s="644">
        <f t="shared" si="192"/>
        <v>0.93400000000000005</v>
      </c>
      <c r="G5999" s="748" t="s">
        <v>280</v>
      </c>
      <c r="H5999" s="1337">
        <v>0.39</v>
      </c>
      <c r="I5999" s="338"/>
    </row>
    <row r="6000" spans="2:9">
      <c r="B6000" s="651" t="s">
        <v>18</v>
      </c>
      <c r="C6000" s="1356">
        <v>2923</v>
      </c>
      <c r="D6000" s="747" t="str">
        <f t="shared" si="191"/>
        <v>NC2923</v>
      </c>
      <c r="E6000" s="1336">
        <v>0.91200000000000003</v>
      </c>
      <c r="F6000" s="644">
        <f t="shared" si="192"/>
        <v>0.92100000000000004</v>
      </c>
      <c r="G6000" s="748" t="s">
        <v>280</v>
      </c>
      <c r="H6000" s="1337">
        <v>0.36</v>
      </c>
      <c r="I6000" s="338"/>
    </row>
    <row r="6001" spans="2:9">
      <c r="B6001" s="651" t="s">
        <v>18</v>
      </c>
      <c r="C6001" s="1356">
        <v>2960</v>
      </c>
      <c r="D6001" s="747" t="str">
        <f t="shared" si="191"/>
        <v>NC2960</v>
      </c>
      <c r="E6001" s="1336">
        <v>0.93899999999999995</v>
      </c>
      <c r="F6001" s="644">
        <f t="shared" si="192"/>
        <v>0.94499999999999995</v>
      </c>
      <c r="G6001" s="748" t="s">
        <v>280</v>
      </c>
      <c r="H6001" s="1337">
        <v>0.37</v>
      </c>
      <c r="I6001" s="338"/>
    </row>
    <row r="6002" spans="2:9">
      <c r="B6002" s="651" t="s">
        <v>18</v>
      </c>
      <c r="C6002" s="1356">
        <v>3004</v>
      </c>
      <c r="D6002" s="747" t="str">
        <f t="shared" si="191"/>
        <v>NC3004</v>
      </c>
      <c r="E6002" s="1336">
        <v>0.91300000000000003</v>
      </c>
      <c r="F6002" s="644">
        <f t="shared" si="192"/>
        <v>0.92200000000000004</v>
      </c>
      <c r="G6002" s="748" t="s">
        <v>280</v>
      </c>
      <c r="H6002" s="1337">
        <v>0.45</v>
      </c>
      <c r="I6002" s="338"/>
    </row>
    <row r="6003" spans="2:9">
      <c r="B6003" s="651" t="s">
        <v>18</v>
      </c>
      <c r="C6003" s="1356">
        <v>3018</v>
      </c>
      <c r="D6003" s="747" t="str">
        <f t="shared" si="191"/>
        <v>NC3018</v>
      </c>
      <c r="E6003" s="1336">
        <v>0.97799999999999998</v>
      </c>
      <c r="F6003" s="644">
        <f t="shared" si="192"/>
        <v>0.98</v>
      </c>
      <c r="G6003" s="748" t="s">
        <v>280</v>
      </c>
      <c r="H6003" s="1337">
        <v>0.45</v>
      </c>
      <c r="I6003" s="338"/>
    </row>
    <row r="6004" spans="2:9">
      <c r="B6004" s="651" t="s">
        <v>18</v>
      </c>
      <c r="C6004" s="1356">
        <v>3022</v>
      </c>
      <c r="D6004" s="747" t="str">
        <f t="shared" si="191"/>
        <v>NC3022</v>
      </c>
      <c r="E6004" s="1336">
        <v>0.89800000000000002</v>
      </c>
      <c r="F6004" s="644">
        <f t="shared" si="192"/>
        <v>0.90800000000000003</v>
      </c>
      <c r="G6004" s="748" t="s">
        <v>280</v>
      </c>
      <c r="H6004" s="1337">
        <v>0.61</v>
      </c>
      <c r="I6004" s="338"/>
    </row>
    <row r="6005" spans="2:9">
      <c r="B6005" s="651" t="s">
        <v>18</v>
      </c>
      <c r="C6005" s="1356">
        <v>3027</v>
      </c>
      <c r="D6005" s="747" t="str">
        <f t="shared" si="191"/>
        <v>NC3027</v>
      </c>
      <c r="E6005" s="1336">
        <v>0.90100000000000002</v>
      </c>
      <c r="F6005" s="644">
        <f t="shared" si="192"/>
        <v>0.91100000000000003</v>
      </c>
      <c r="G6005" s="748" t="s">
        <v>280</v>
      </c>
      <c r="H6005" s="1337">
        <v>0.36</v>
      </c>
      <c r="I6005" s="338"/>
    </row>
    <row r="6006" spans="2:9">
      <c r="B6006" s="651" t="s">
        <v>18</v>
      </c>
      <c r="C6006" s="1356">
        <v>3028</v>
      </c>
      <c r="D6006" s="747" t="str">
        <f t="shared" si="191"/>
        <v>NC3028</v>
      </c>
      <c r="E6006" s="1336">
        <v>0.89300000000000002</v>
      </c>
      <c r="F6006" s="644">
        <f t="shared" si="192"/>
        <v>0.90400000000000003</v>
      </c>
      <c r="G6006" s="748" t="s">
        <v>280</v>
      </c>
      <c r="H6006" s="1337">
        <v>0.34</v>
      </c>
      <c r="I6006" s="338"/>
    </row>
    <row r="6007" spans="2:9">
      <c r="B6007" s="651" t="s">
        <v>18</v>
      </c>
      <c r="C6007" s="1356">
        <v>3030</v>
      </c>
      <c r="D6007" s="747" t="str">
        <f t="shared" si="191"/>
        <v>NC3030</v>
      </c>
      <c r="E6007" s="1336">
        <v>1.2769999999999999</v>
      </c>
      <c r="F6007" s="644">
        <f t="shared" si="192"/>
        <v>1.2490000000000001</v>
      </c>
      <c r="G6007" s="748" t="s">
        <v>280</v>
      </c>
      <c r="H6007" s="1337">
        <v>0.61</v>
      </c>
      <c r="I6007" s="338"/>
    </row>
    <row r="6008" spans="2:9">
      <c r="B6008" s="651" t="s">
        <v>18</v>
      </c>
      <c r="C6008" s="1356">
        <v>3040</v>
      </c>
      <c r="D6008" s="747" t="str">
        <f t="shared" si="191"/>
        <v>NC3040</v>
      </c>
      <c r="E6008" s="1336">
        <v>0.96099999999999997</v>
      </c>
      <c r="F6008" s="644">
        <f t="shared" si="192"/>
        <v>0.96499999999999997</v>
      </c>
      <c r="G6008" s="748" t="s">
        <v>280</v>
      </c>
      <c r="H6008" s="1337">
        <v>0.43</v>
      </c>
      <c r="I6008" s="338"/>
    </row>
    <row r="6009" spans="2:9">
      <c r="B6009" s="651" t="s">
        <v>18</v>
      </c>
      <c r="C6009" s="1356">
        <v>3041</v>
      </c>
      <c r="D6009" s="747" t="str">
        <f t="shared" si="191"/>
        <v>NC3041</v>
      </c>
      <c r="E6009" s="1336">
        <v>0.93300000000000005</v>
      </c>
      <c r="F6009" s="644">
        <f t="shared" si="192"/>
        <v>0.94</v>
      </c>
      <c r="G6009" s="748" t="s">
        <v>280</v>
      </c>
      <c r="H6009" s="1337">
        <v>0.37</v>
      </c>
      <c r="I6009" s="338"/>
    </row>
    <row r="6010" spans="2:9">
      <c r="B6010" s="651" t="s">
        <v>18</v>
      </c>
      <c r="C6010" s="1356">
        <v>3042</v>
      </c>
      <c r="D6010" s="747" t="str">
        <f t="shared" si="191"/>
        <v>NC3042</v>
      </c>
      <c r="E6010" s="1336">
        <v>0.93700000000000006</v>
      </c>
      <c r="F6010" s="644">
        <f t="shared" si="192"/>
        <v>0.94299999999999995</v>
      </c>
      <c r="G6010" s="748" t="s">
        <v>280</v>
      </c>
      <c r="H6010" s="1337">
        <v>0.47</v>
      </c>
      <c r="I6010" s="338"/>
    </row>
    <row r="6011" spans="2:9">
      <c r="B6011" s="651" t="s">
        <v>18</v>
      </c>
      <c r="C6011" s="1356">
        <v>3064</v>
      </c>
      <c r="D6011" s="747" t="str">
        <f t="shared" si="191"/>
        <v>NC3064</v>
      </c>
      <c r="E6011" s="1336">
        <v>0.94299999999999995</v>
      </c>
      <c r="F6011" s="644">
        <f t="shared" si="192"/>
        <v>0.94899999999999995</v>
      </c>
      <c r="G6011" s="748" t="s">
        <v>280</v>
      </c>
      <c r="H6011" s="1337">
        <v>0.42</v>
      </c>
      <c r="I6011" s="338"/>
    </row>
    <row r="6012" spans="2:9">
      <c r="B6012" s="651" t="s">
        <v>18</v>
      </c>
      <c r="C6012" s="1356">
        <v>3076</v>
      </c>
      <c r="D6012" s="747" t="str">
        <f t="shared" si="191"/>
        <v>NC3076</v>
      </c>
      <c r="E6012" s="1336">
        <v>0.85099999999999998</v>
      </c>
      <c r="F6012" s="644">
        <f t="shared" si="192"/>
        <v>0.86599999999999999</v>
      </c>
      <c r="G6012" s="748" t="s">
        <v>280</v>
      </c>
      <c r="H6012" s="1337">
        <v>0.47</v>
      </c>
      <c r="I6012" s="338"/>
    </row>
    <row r="6013" spans="2:9">
      <c r="B6013" s="651" t="s">
        <v>18</v>
      </c>
      <c r="C6013" s="1356">
        <v>3081</v>
      </c>
      <c r="D6013" s="747" t="str">
        <f t="shared" si="191"/>
        <v>NC3081</v>
      </c>
      <c r="E6013" s="1336">
        <v>1.0109999999999999</v>
      </c>
      <c r="F6013" s="644">
        <f t="shared" si="192"/>
        <v>1.01</v>
      </c>
      <c r="G6013" s="748" t="s">
        <v>280</v>
      </c>
      <c r="H6013" s="1337">
        <v>0.4</v>
      </c>
      <c r="I6013" s="338"/>
    </row>
    <row r="6014" spans="2:9">
      <c r="B6014" s="651" t="s">
        <v>18</v>
      </c>
      <c r="C6014" s="1356">
        <v>3082</v>
      </c>
      <c r="D6014" s="747" t="str">
        <f t="shared" si="191"/>
        <v>NC3082</v>
      </c>
      <c r="E6014" s="1336">
        <v>1.1870000000000001</v>
      </c>
      <c r="F6014" s="644">
        <f t="shared" si="192"/>
        <v>1.1679999999999999</v>
      </c>
      <c r="G6014" s="748" t="s">
        <v>280</v>
      </c>
      <c r="H6014" s="1337">
        <v>0.14000000000000001</v>
      </c>
      <c r="I6014" s="338"/>
    </row>
    <row r="6015" spans="2:9">
      <c r="B6015" s="651" t="s">
        <v>18</v>
      </c>
      <c r="C6015" s="1356">
        <v>3085</v>
      </c>
      <c r="D6015" s="747" t="str">
        <f t="shared" si="191"/>
        <v>NC3085</v>
      </c>
      <c r="E6015" s="1336">
        <v>1.0009999999999999</v>
      </c>
      <c r="F6015" s="644">
        <f t="shared" si="192"/>
        <v>1.0009999999999999</v>
      </c>
      <c r="G6015" s="748" t="s">
        <v>280</v>
      </c>
      <c r="H6015" s="1337">
        <v>0.41</v>
      </c>
      <c r="I6015" s="338"/>
    </row>
    <row r="6016" spans="2:9">
      <c r="B6016" s="651" t="s">
        <v>18</v>
      </c>
      <c r="C6016" s="1356">
        <v>3110</v>
      </c>
      <c r="D6016" s="747" t="str">
        <f t="shared" si="191"/>
        <v>NC3110</v>
      </c>
      <c r="E6016" s="1336">
        <v>1.022</v>
      </c>
      <c r="F6016" s="644">
        <f t="shared" si="192"/>
        <v>1.02</v>
      </c>
      <c r="G6016" s="748" t="s">
        <v>280</v>
      </c>
      <c r="H6016" s="1337">
        <v>0.66</v>
      </c>
      <c r="I6016" s="338"/>
    </row>
    <row r="6017" spans="2:9">
      <c r="B6017" s="651" t="s">
        <v>18</v>
      </c>
      <c r="C6017" s="1356">
        <v>3111</v>
      </c>
      <c r="D6017" s="747" t="str">
        <f t="shared" si="191"/>
        <v>NC3111</v>
      </c>
      <c r="E6017" s="1336">
        <v>1.024</v>
      </c>
      <c r="F6017" s="644">
        <f t="shared" si="192"/>
        <v>1.022</v>
      </c>
      <c r="G6017" s="748" t="s">
        <v>280</v>
      </c>
      <c r="H6017" s="1337">
        <v>0.37</v>
      </c>
      <c r="I6017" s="338"/>
    </row>
    <row r="6018" spans="2:9">
      <c r="B6018" s="651" t="s">
        <v>18</v>
      </c>
      <c r="C6018" s="1356">
        <v>3113</v>
      </c>
      <c r="D6018" s="747" t="str">
        <f t="shared" si="191"/>
        <v>NC3113</v>
      </c>
      <c r="E6018" s="1336">
        <v>0.93700000000000006</v>
      </c>
      <c r="F6018" s="644">
        <f t="shared" si="192"/>
        <v>0.94299999999999995</v>
      </c>
      <c r="G6018" s="748" t="s">
        <v>280</v>
      </c>
      <c r="H6018" s="1337">
        <v>0.27</v>
      </c>
      <c r="I6018" s="338"/>
    </row>
    <row r="6019" spans="2:9">
      <c r="B6019" s="651" t="s">
        <v>18</v>
      </c>
      <c r="C6019" s="1356">
        <v>3114</v>
      </c>
      <c r="D6019" s="747" t="str">
        <f t="shared" si="191"/>
        <v>NC3114</v>
      </c>
      <c r="E6019" s="1336">
        <v>0.89</v>
      </c>
      <c r="F6019" s="644">
        <f t="shared" si="192"/>
        <v>0.90100000000000002</v>
      </c>
      <c r="G6019" s="748" t="s">
        <v>280</v>
      </c>
      <c r="H6019" s="1337">
        <v>0.35</v>
      </c>
      <c r="I6019" s="338"/>
    </row>
    <row r="6020" spans="2:9">
      <c r="B6020" s="651" t="s">
        <v>18</v>
      </c>
      <c r="C6020" s="1356">
        <v>3118</v>
      </c>
      <c r="D6020" s="747" t="str">
        <f t="shared" si="191"/>
        <v>NC3118</v>
      </c>
      <c r="E6020" s="1336">
        <v>0.93799999999999994</v>
      </c>
      <c r="F6020" s="644">
        <f t="shared" si="192"/>
        <v>0.94399999999999995</v>
      </c>
      <c r="G6020" s="748" t="s">
        <v>280</v>
      </c>
      <c r="H6020" s="1337">
        <v>0.35</v>
      </c>
      <c r="I6020" s="338"/>
    </row>
    <row r="6021" spans="2:9">
      <c r="B6021" s="651" t="s">
        <v>18</v>
      </c>
      <c r="C6021" s="1356">
        <v>3119</v>
      </c>
      <c r="D6021" s="747" t="str">
        <f t="shared" si="191"/>
        <v>NC3119</v>
      </c>
      <c r="E6021" s="1336">
        <v>0.54700000000000004</v>
      </c>
      <c r="F6021" s="644">
        <f t="shared" si="192"/>
        <v>0.59199999999999997</v>
      </c>
      <c r="G6021" s="748" t="s">
        <v>280</v>
      </c>
      <c r="H6021" s="1337">
        <v>0.22</v>
      </c>
      <c r="I6021" s="338"/>
    </row>
    <row r="6022" spans="2:9">
      <c r="B6022" s="651" t="s">
        <v>18</v>
      </c>
      <c r="C6022" s="1356">
        <v>3122</v>
      </c>
      <c r="D6022" s="747" t="str">
        <f t="shared" si="191"/>
        <v>NC3122</v>
      </c>
      <c r="E6022" s="1336">
        <v>0.96499999999999997</v>
      </c>
      <c r="F6022" s="644">
        <f t="shared" si="192"/>
        <v>0.96899999999999997</v>
      </c>
      <c r="G6022" s="748" t="s">
        <v>280</v>
      </c>
      <c r="H6022" s="1337">
        <v>0.34</v>
      </c>
      <c r="I6022" s="338"/>
    </row>
    <row r="6023" spans="2:9">
      <c r="B6023" s="651" t="s">
        <v>18</v>
      </c>
      <c r="C6023" s="1356">
        <v>3126</v>
      </c>
      <c r="D6023" s="747" t="str">
        <f t="shared" si="191"/>
        <v>NC3126</v>
      </c>
      <c r="E6023" s="1336">
        <v>0.91900000000000004</v>
      </c>
      <c r="F6023" s="644">
        <f t="shared" si="192"/>
        <v>0.92700000000000005</v>
      </c>
      <c r="G6023" s="748" t="s">
        <v>280</v>
      </c>
      <c r="H6023" s="1337">
        <v>0.44</v>
      </c>
      <c r="I6023" s="338"/>
    </row>
    <row r="6024" spans="2:9">
      <c r="B6024" s="651" t="s">
        <v>18</v>
      </c>
      <c r="C6024" s="1356">
        <v>3131</v>
      </c>
      <c r="D6024" s="747" t="str">
        <f t="shared" si="191"/>
        <v>NC3131</v>
      </c>
      <c r="E6024" s="1336">
        <v>0.89700000000000002</v>
      </c>
      <c r="F6024" s="644">
        <f t="shared" si="192"/>
        <v>0.90700000000000003</v>
      </c>
      <c r="G6024" s="748" t="s">
        <v>280</v>
      </c>
      <c r="H6024" s="1337">
        <v>0.32</v>
      </c>
      <c r="I6024" s="338"/>
    </row>
    <row r="6025" spans="2:9">
      <c r="B6025" s="651" t="s">
        <v>18</v>
      </c>
      <c r="C6025" s="1356">
        <v>3132</v>
      </c>
      <c r="D6025" s="747" t="str">
        <f t="shared" si="191"/>
        <v>NC3132</v>
      </c>
      <c r="E6025" s="1336">
        <v>0.92800000000000005</v>
      </c>
      <c r="F6025" s="644">
        <f t="shared" si="192"/>
        <v>0.93500000000000005</v>
      </c>
      <c r="G6025" s="748" t="s">
        <v>280</v>
      </c>
      <c r="H6025" s="1337">
        <v>0.34</v>
      </c>
      <c r="I6025" s="338"/>
    </row>
    <row r="6026" spans="2:9">
      <c r="B6026" s="651" t="s">
        <v>18</v>
      </c>
      <c r="C6026" s="1356">
        <v>3145</v>
      </c>
      <c r="D6026" s="747" t="str">
        <f t="shared" si="191"/>
        <v>NC3145</v>
      </c>
      <c r="E6026" s="1336">
        <v>0.92900000000000005</v>
      </c>
      <c r="F6026" s="644">
        <f t="shared" si="192"/>
        <v>0.93600000000000005</v>
      </c>
      <c r="G6026" s="748" t="s">
        <v>280</v>
      </c>
      <c r="H6026" s="1337">
        <v>0.33</v>
      </c>
      <c r="I6026" s="338"/>
    </row>
    <row r="6027" spans="2:9">
      <c r="B6027" s="651" t="s">
        <v>18</v>
      </c>
      <c r="C6027" s="1356">
        <v>3146</v>
      </c>
      <c r="D6027" s="747" t="str">
        <f t="shared" ref="D6027:D6090" si="193">B6027&amp;TEXT(C6027,"0000")</f>
        <v>NC3146</v>
      </c>
      <c r="E6027" s="1336">
        <v>0.94699999999999995</v>
      </c>
      <c r="F6027" s="644">
        <f t="shared" ref="F6027:F6090" si="194">IF(E6027="NA","NA",ROUND((E6027-1)*0.9+1,3))</f>
        <v>0.95199999999999996</v>
      </c>
      <c r="G6027" s="748" t="s">
        <v>280</v>
      </c>
      <c r="H6027" s="1337">
        <v>0.33</v>
      </c>
      <c r="I6027" s="338"/>
    </row>
    <row r="6028" spans="2:9">
      <c r="B6028" s="651" t="s">
        <v>18</v>
      </c>
      <c r="C6028" s="1356">
        <v>3169</v>
      </c>
      <c r="D6028" s="747" t="str">
        <f t="shared" si="193"/>
        <v>NC3169</v>
      </c>
      <c r="E6028" s="1336">
        <v>1.0109999999999999</v>
      </c>
      <c r="F6028" s="644">
        <f t="shared" si="194"/>
        <v>1.01</v>
      </c>
      <c r="G6028" s="748" t="s">
        <v>280</v>
      </c>
      <c r="H6028" s="1337">
        <v>0.35</v>
      </c>
      <c r="I6028" s="338"/>
    </row>
    <row r="6029" spans="2:9">
      <c r="B6029" s="651" t="s">
        <v>18</v>
      </c>
      <c r="C6029" s="1356">
        <v>3179</v>
      </c>
      <c r="D6029" s="747" t="str">
        <f t="shared" si="193"/>
        <v>NC3179</v>
      </c>
      <c r="E6029" s="1336">
        <v>0.95499999999999996</v>
      </c>
      <c r="F6029" s="644">
        <f t="shared" si="194"/>
        <v>0.96</v>
      </c>
      <c r="G6029" s="748" t="s">
        <v>280</v>
      </c>
      <c r="H6029" s="1337">
        <v>0.24</v>
      </c>
      <c r="I6029" s="338"/>
    </row>
    <row r="6030" spans="2:9">
      <c r="B6030" s="651" t="s">
        <v>18</v>
      </c>
      <c r="C6030" s="1356">
        <v>3180</v>
      </c>
      <c r="D6030" s="747" t="str">
        <f t="shared" si="193"/>
        <v>NC3180</v>
      </c>
      <c r="E6030" s="1336">
        <v>0.97799999999999998</v>
      </c>
      <c r="F6030" s="644">
        <f t="shared" si="194"/>
        <v>0.98</v>
      </c>
      <c r="G6030" s="748" t="s">
        <v>280</v>
      </c>
      <c r="H6030" s="1337">
        <v>0.31</v>
      </c>
      <c r="I6030" s="338"/>
    </row>
    <row r="6031" spans="2:9">
      <c r="B6031" s="651" t="s">
        <v>18</v>
      </c>
      <c r="C6031" s="1356">
        <v>3188</v>
      </c>
      <c r="D6031" s="747" t="str">
        <f t="shared" si="193"/>
        <v>NC3188</v>
      </c>
      <c r="E6031" s="1336">
        <v>0.94899999999999995</v>
      </c>
      <c r="F6031" s="644">
        <f t="shared" si="194"/>
        <v>0.95399999999999996</v>
      </c>
      <c r="G6031" s="748" t="s">
        <v>280</v>
      </c>
      <c r="H6031" s="1337">
        <v>0.32</v>
      </c>
      <c r="I6031" s="338"/>
    </row>
    <row r="6032" spans="2:9">
      <c r="B6032" s="651" t="s">
        <v>18</v>
      </c>
      <c r="C6032" s="1356">
        <v>3220</v>
      </c>
      <c r="D6032" s="747" t="str">
        <f t="shared" si="193"/>
        <v>NC3220</v>
      </c>
      <c r="E6032" s="1336">
        <v>0.93700000000000006</v>
      </c>
      <c r="F6032" s="644">
        <f t="shared" si="194"/>
        <v>0.94299999999999995</v>
      </c>
      <c r="G6032" s="748" t="s">
        <v>280</v>
      </c>
      <c r="H6032" s="1337">
        <v>0.35</v>
      </c>
      <c r="I6032" s="338"/>
    </row>
    <row r="6033" spans="2:9">
      <c r="B6033" s="651" t="s">
        <v>18</v>
      </c>
      <c r="C6033" s="1356">
        <v>3224</v>
      </c>
      <c r="D6033" s="747" t="str">
        <f t="shared" si="193"/>
        <v>NC3224</v>
      </c>
      <c r="E6033" s="1336">
        <v>0.66600000000000004</v>
      </c>
      <c r="F6033" s="644">
        <f t="shared" si="194"/>
        <v>0.69899999999999995</v>
      </c>
      <c r="G6033" s="748" t="s">
        <v>280</v>
      </c>
      <c r="H6033" s="1337">
        <v>0.19</v>
      </c>
      <c r="I6033" s="338"/>
    </row>
    <row r="6034" spans="2:9">
      <c r="B6034" s="651" t="s">
        <v>18</v>
      </c>
      <c r="C6034" s="1356">
        <v>3227</v>
      </c>
      <c r="D6034" s="747" t="str">
        <f t="shared" si="193"/>
        <v>NC3227</v>
      </c>
      <c r="E6034" s="1336">
        <v>0.96</v>
      </c>
      <c r="F6034" s="644">
        <f t="shared" si="194"/>
        <v>0.96399999999999997</v>
      </c>
      <c r="G6034" s="748" t="s">
        <v>280</v>
      </c>
      <c r="H6034" s="1337">
        <v>0.47</v>
      </c>
      <c r="I6034" s="338"/>
    </row>
    <row r="6035" spans="2:9">
      <c r="B6035" s="651" t="s">
        <v>18</v>
      </c>
      <c r="C6035" s="1356">
        <v>3240</v>
      </c>
      <c r="D6035" s="747" t="str">
        <f t="shared" si="193"/>
        <v>NC3240</v>
      </c>
      <c r="E6035" s="1336">
        <v>1.0009999999999999</v>
      </c>
      <c r="F6035" s="644">
        <f t="shared" si="194"/>
        <v>1.0009999999999999</v>
      </c>
      <c r="G6035" s="748" t="s">
        <v>280</v>
      </c>
      <c r="H6035" s="1337">
        <v>0.42</v>
      </c>
      <c r="I6035" s="338"/>
    </row>
    <row r="6036" spans="2:9">
      <c r="B6036" s="651" t="s">
        <v>18</v>
      </c>
      <c r="C6036" s="1356">
        <v>3241</v>
      </c>
      <c r="D6036" s="747" t="str">
        <f t="shared" si="193"/>
        <v>NC3241</v>
      </c>
      <c r="E6036" s="1336">
        <v>1.0229999999999999</v>
      </c>
      <c r="F6036" s="644">
        <f t="shared" si="194"/>
        <v>1.0209999999999999</v>
      </c>
      <c r="G6036" s="748" t="s">
        <v>280</v>
      </c>
      <c r="H6036" s="1337">
        <v>0.37</v>
      </c>
      <c r="I6036" s="338"/>
    </row>
    <row r="6037" spans="2:9">
      <c r="B6037" s="651" t="s">
        <v>18</v>
      </c>
      <c r="C6037" s="1356">
        <v>3255</v>
      </c>
      <c r="D6037" s="747" t="str">
        <f t="shared" si="193"/>
        <v>NC3255</v>
      </c>
      <c r="E6037" s="1336">
        <v>0.98299999999999998</v>
      </c>
      <c r="F6037" s="644">
        <f t="shared" si="194"/>
        <v>0.98499999999999999</v>
      </c>
      <c r="G6037" s="748" t="s">
        <v>280</v>
      </c>
      <c r="H6037" s="1337">
        <v>0.35</v>
      </c>
      <c r="I6037" s="338"/>
    </row>
    <row r="6038" spans="2:9">
      <c r="B6038" s="651" t="s">
        <v>18</v>
      </c>
      <c r="C6038" s="1356">
        <v>3257</v>
      </c>
      <c r="D6038" s="747" t="str">
        <f t="shared" si="193"/>
        <v>NC3257</v>
      </c>
      <c r="E6038" s="1336">
        <v>0.94699999999999995</v>
      </c>
      <c r="F6038" s="644">
        <f t="shared" si="194"/>
        <v>0.95199999999999996</v>
      </c>
      <c r="G6038" s="748" t="s">
        <v>280</v>
      </c>
      <c r="H6038" s="1337">
        <v>0.41</v>
      </c>
      <c r="I6038" s="338"/>
    </row>
    <row r="6039" spans="2:9">
      <c r="B6039" s="651" t="s">
        <v>18</v>
      </c>
      <c r="C6039" s="1356">
        <v>3270</v>
      </c>
      <c r="D6039" s="747" t="str">
        <f t="shared" si="193"/>
        <v>NC3270</v>
      </c>
      <c r="E6039" s="1336">
        <v>0.84199999999999997</v>
      </c>
      <c r="F6039" s="644">
        <f t="shared" si="194"/>
        <v>0.85799999999999998</v>
      </c>
      <c r="G6039" s="748" t="s">
        <v>280</v>
      </c>
      <c r="H6039" s="1337">
        <v>0.09</v>
      </c>
      <c r="I6039" s="338"/>
    </row>
    <row r="6040" spans="2:9">
      <c r="B6040" s="651" t="s">
        <v>18</v>
      </c>
      <c r="C6040" s="1356">
        <v>3300</v>
      </c>
      <c r="D6040" s="747" t="str">
        <f t="shared" si="193"/>
        <v>NC3300</v>
      </c>
      <c r="E6040" s="1336">
        <v>0.95499999999999996</v>
      </c>
      <c r="F6040" s="644">
        <f t="shared" si="194"/>
        <v>0.96</v>
      </c>
      <c r="G6040" s="748" t="s">
        <v>280</v>
      </c>
      <c r="H6040" s="1337">
        <v>0.4</v>
      </c>
      <c r="I6040" s="338"/>
    </row>
    <row r="6041" spans="2:9">
      <c r="B6041" s="651" t="s">
        <v>18</v>
      </c>
      <c r="C6041" s="1356">
        <v>3303</v>
      </c>
      <c r="D6041" s="747" t="str">
        <f t="shared" si="193"/>
        <v>NC3303</v>
      </c>
      <c r="E6041" s="1336">
        <v>0.94099999999999995</v>
      </c>
      <c r="F6041" s="644">
        <f t="shared" si="194"/>
        <v>0.94699999999999995</v>
      </c>
      <c r="G6041" s="748" t="s">
        <v>280</v>
      </c>
      <c r="H6041" s="1337">
        <v>0.51</v>
      </c>
      <c r="I6041" s="338"/>
    </row>
    <row r="6042" spans="2:9">
      <c r="B6042" s="651" t="s">
        <v>18</v>
      </c>
      <c r="C6042" s="1356">
        <v>3307</v>
      </c>
      <c r="D6042" s="747" t="str">
        <f t="shared" si="193"/>
        <v>NC3307</v>
      </c>
      <c r="E6042" s="1336">
        <v>0.995</v>
      </c>
      <c r="F6042" s="644">
        <f t="shared" si="194"/>
        <v>0.996</v>
      </c>
      <c r="G6042" s="748" t="s">
        <v>280</v>
      </c>
      <c r="H6042" s="1337">
        <v>0.35</v>
      </c>
      <c r="I6042" s="338"/>
    </row>
    <row r="6043" spans="2:9">
      <c r="B6043" s="651" t="s">
        <v>18</v>
      </c>
      <c r="C6043" s="1356">
        <v>3315</v>
      </c>
      <c r="D6043" s="747" t="str">
        <f t="shared" si="193"/>
        <v>NC3315</v>
      </c>
      <c r="E6043" s="1336">
        <v>0.95699999999999996</v>
      </c>
      <c r="F6043" s="644">
        <f t="shared" si="194"/>
        <v>0.96099999999999997</v>
      </c>
      <c r="G6043" s="748" t="s">
        <v>280</v>
      </c>
      <c r="H6043" s="1337">
        <v>0.36</v>
      </c>
      <c r="I6043" s="338"/>
    </row>
    <row r="6044" spans="2:9">
      <c r="B6044" s="651" t="s">
        <v>18</v>
      </c>
      <c r="C6044" s="1356">
        <v>3334</v>
      </c>
      <c r="D6044" s="747" t="str">
        <f t="shared" si="193"/>
        <v>NC3334</v>
      </c>
      <c r="E6044" s="1336">
        <v>0.84199999999999997</v>
      </c>
      <c r="F6044" s="644">
        <f t="shared" si="194"/>
        <v>0.85799999999999998</v>
      </c>
      <c r="G6044" s="748" t="s">
        <v>280</v>
      </c>
      <c r="H6044" s="1337">
        <v>0.09</v>
      </c>
      <c r="I6044" s="338"/>
    </row>
    <row r="6045" spans="2:9">
      <c r="B6045" s="651" t="s">
        <v>18</v>
      </c>
      <c r="C6045" s="1356">
        <v>3336</v>
      </c>
      <c r="D6045" s="747" t="str">
        <f t="shared" si="193"/>
        <v>NC3336</v>
      </c>
      <c r="E6045" s="1336">
        <v>0.94899999999999995</v>
      </c>
      <c r="F6045" s="644">
        <f t="shared" si="194"/>
        <v>0.95399999999999996</v>
      </c>
      <c r="G6045" s="748" t="s">
        <v>280</v>
      </c>
      <c r="H6045" s="1337">
        <v>0.38</v>
      </c>
      <c r="I6045" s="338"/>
    </row>
    <row r="6046" spans="2:9">
      <c r="B6046" s="651" t="s">
        <v>18</v>
      </c>
      <c r="C6046" s="1356">
        <v>3365</v>
      </c>
      <c r="D6046" s="747" t="str">
        <f t="shared" si="193"/>
        <v>NC3365</v>
      </c>
      <c r="E6046" s="1336">
        <v>1.1240000000000001</v>
      </c>
      <c r="F6046" s="644">
        <f t="shared" si="194"/>
        <v>1.1120000000000001</v>
      </c>
      <c r="G6046" s="748" t="s">
        <v>280</v>
      </c>
      <c r="H6046" s="1337">
        <v>0.49</v>
      </c>
      <c r="I6046" s="338"/>
    </row>
    <row r="6047" spans="2:9">
      <c r="B6047" s="651" t="s">
        <v>18</v>
      </c>
      <c r="C6047" s="1356">
        <v>3372</v>
      </c>
      <c r="D6047" s="747" t="str">
        <f t="shared" si="193"/>
        <v>NC3372</v>
      </c>
      <c r="E6047" s="1336">
        <v>0.999</v>
      </c>
      <c r="F6047" s="644">
        <f t="shared" si="194"/>
        <v>0.999</v>
      </c>
      <c r="G6047" s="748" t="s">
        <v>280</v>
      </c>
      <c r="H6047" s="1337">
        <v>0.33</v>
      </c>
      <c r="I6047" s="338"/>
    </row>
    <row r="6048" spans="2:9">
      <c r="B6048" s="651" t="s">
        <v>18</v>
      </c>
      <c r="C6048" s="1356">
        <v>3373</v>
      </c>
      <c r="D6048" s="747" t="str">
        <f t="shared" si="193"/>
        <v>NC3373</v>
      </c>
      <c r="E6048" s="1336">
        <v>0.9</v>
      </c>
      <c r="F6048" s="644">
        <f t="shared" si="194"/>
        <v>0.91</v>
      </c>
      <c r="G6048" s="748" t="s">
        <v>280</v>
      </c>
      <c r="H6048" s="1337">
        <v>0.4</v>
      </c>
      <c r="I6048" s="338"/>
    </row>
    <row r="6049" spans="2:9">
      <c r="B6049" s="651" t="s">
        <v>18</v>
      </c>
      <c r="C6049" s="1356">
        <v>3383</v>
      </c>
      <c r="D6049" s="747" t="str">
        <f t="shared" si="193"/>
        <v>NC3383</v>
      </c>
      <c r="E6049" s="1336">
        <v>0.93400000000000005</v>
      </c>
      <c r="F6049" s="644">
        <f t="shared" si="194"/>
        <v>0.94099999999999995</v>
      </c>
      <c r="G6049" s="748" t="s">
        <v>280</v>
      </c>
      <c r="H6049" s="1337">
        <v>0.33</v>
      </c>
      <c r="I6049" s="338"/>
    </row>
    <row r="6050" spans="2:9">
      <c r="B6050" s="651" t="s">
        <v>18</v>
      </c>
      <c r="C6050" s="1356">
        <v>3385</v>
      </c>
      <c r="D6050" s="747" t="str">
        <f t="shared" si="193"/>
        <v>NC3385</v>
      </c>
      <c r="E6050" s="1336">
        <v>0.92900000000000005</v>
      </c>
      <c r="F6050" s="644">
        <f t="shared" si="194"/>
        <v>0.93600000000000005</v>
      </c>
      <c r="G6050" s="748" t="s">
        <v>280</v>
      </c>
      <c r="H6050" s="1337">
        <v>0.34</v>
      </c>
      <c r="I6050" s="338"/>
    </row>
    <row r="6051" spans="2:9">
      <c r="B6051" s="651" t="s">
        <v>18</v>
      </c>
      <c r="C6051" s="1356">
        <v>3400</v>
      </c>
      <c r="D6051" s="747" t="str">
        <f t="shared" si="193"/>
        <v>NC3400</v>
      </c>
      <c r="E6051" s="1336">
        <v>0.94399999999999995</v>
      </c>
      <c r="F6051" s="644">
        <f t="shared" si="194"/>
        <v>0.95</v>
      </c>
      <c r="G6051" s="748" t="s">
        <v>280</v>
      </c>
      <c r="H6051" s="1337">
        <v>0.47</v>
      </c>
      <c r="I6051" s="338"/>
    </row>
    <row r="6052" spans="2:9">
      <c r="B6052" s="651" t="s">
        <v>18</v>
      </c>
      <c r="C6052" s="1356">
        <v>3507</v>
      </c>
      <c r="D6052" s="747" t="str">
        <f t="shared" si="193"/>
        <v>NC3507</v>
      </c>
      <c r="E6052" s="1336">
        <v>1.268</v>
      </c>
      <c r="F6052" s="644">
        <f t="shared" si="194"/>
        <v>1.2410000000000001</v>
      </c>
      <c r="G6052" s="748" t="s">
        <v>280</v>
      </c>
      <c r="H6052" s="1337">
        <v>0.27</v>
      </c>
      <c r="I6052" s="338"/>
    </row>
    <row r="6053" spans="2:9">
      <c r="B6053" s="651" t="s">
        <v>18</v>
      </c>
      <c r="C6053" s="1356">
        <v>3515</v>
      </c>
      <c r="D6053" s="747" t="str">
        <f t="shared" si="193"/>
        <v>NC3515</v>
      </c>
      <c r="E6053" s="1336">
        <v>0.93500000000000005</v>
      </c>
      <c r="F6053" s="644">
        <f t="shared" si="194"/>
        <v>0.94199999999999995</v>
      </c>
      <c r="G6053" s="748" t="s">
        <v>280</v>
      </c>
      <c r="H6053" s="1337">
        <v>0.31</v>
      </c>
      <c r="I6053" s="338"/>
    </row>
    <row r="6054" spans="2:9">
      <c r="B6054" s="651" t="s">
        <v>18</v>
      </c>
      <c r="C6054" s="1356">
        <v>3548</v>
      </c>
      <c r="D6054" s="747" t="str">
        <f t="shared" si="193"/>
        <v>NC3548</v>
      </c>
      <c r="E6054" s="1336">
        <v>0.94099999999999995</v>
      </c>
      <c r="F6054" s="644">
        <f t="shared" si="194"/>
        <v>0.94699999999999995</v>
      </c>
      <c r="G6054" s="748" t="s">
        <v>280</v>
      </c>
      <c r="H6054" s="1337">
        <v>0.33</v>
      </c>
      <c r="I6054" s="338"/>
    </row>
    <row r="6055" spans="2:9">
      <c r="B6055" s="651" t="s">
        <v>18</v>
      </c>
      <c r="C6055" s="1356">
        <v>3559</v>
      </c>
      <c r="D6055" s="747" t="str">
        <f t="shared" si="193"/>
        <v>NC3559</v>
      </c>
      <c r="E6055" s="1336">
        <v>0.89600000000000002</v>
      </c>
      <c r="F6055" s="644">
        <f t="shared" si="194"/>
        <v>0.90600000000000003</v>
      </c>
      <c r="G6055" s="748" t="s">
        <v>280</v>
      </c>
      <c r="H6055" s="1337">
        <v>0.35</v>
      </c>
      <c r="I6055" s="338"/>
    </row>
    <row r="6056" spans="2:9">
      <c r="B6056" s="651" t="s">
        <v>18</v>
      </c>
      <c r="C6056" s="1356">
        <v>3574</v>
      </c>
      <c r="D6056" s="747" t="str">
        <f t="shared" si="193"/>
        <v>NC3574</v>
      </c>
      <c r="E6056" s="1336">
        <v>0.92100000000000004</v>
      </c>
      <c r="F6056" s="644">
        <f t="shared" si="194"/>
        <v>0.92900000000000005</v>
      </c>
      <c r="G6056" s="748" t="s">
        <v>280</v>
      </c>
      <c r="H6056" s="1337">
        <v>0.28999999999999998</v>
      </c>
      <c r="I6056" s="338"/>
    </row>
    <row r="6057" spans="2:9">
      <c r="B6057" s="651" t="s">
        <v>18</v>
      </c>
      <c r="C6057" s="1356">
        <v>3581</v>
      </c>
      <c r="D6057" s="747" t="str">
        <f t="shared" si="193"/>
        <v>NC3581</v>
      </c>
      <c r="E6057" s="1336">
        <v>0.93500000000000005</v>
      </c>
      <c r="F6057" s="644">
        <f t="shared" si="194"/>
        <v>0.94199999999999995</v>
      </c>
      <c r="G6057" s="748" t="s">
        <v>280</v>
      </c>
      <c r="H6057" s="1337">
        <v>0.32</v>
      </c>
      <c r="I6057" s="338"/>
    </row>
    <row r="6058" spans="2:9">
      <c r="B6058" s="651" t="s">
        <v>18</v>
      </c>
      <c r="C6058" s="1356">
        <v>3612</v>
      </c>
      <c r="D6058" s="747" t="str">
        <f t="shared" si="193"/>
        <v>NC3612</v>
      </c>
      <c r="E6058" s="1336">
        <v>0.92400000000000004</v>
      </c>
      <c r="F6058" s="644">
        <f t="shared" si="194"/>
        <v>0.93200000000000005</v>
      </c>
      <c r="G6058" s="748" t="s">
        <v>280</v>
      </c>
      <c r="H6058" s="1337">
        <v>0.3</v>
      </c>
      <c r="I6058" s="338"/>
    </row>
    <row r="6059" spans="2:9">
      <c r="B6059" s="651" t="s">
        <v>18</v>
      </c>
      <c r="C6059" s="1356">
        <v>3620</v>
      </c>
      <c r="D6059" s="747" t="str">
        <f t="shared" si="193"/>
        <v>NC3620</v>
      </c>
      <c r="E6059" s="1336">
        <v>0.93799999999999994</v>
      </c>
      <c r="F6059" s="644">
        <f t="shared" si="194"/>
        <v>0.94399999999999995</v>
      </c>
      <c r="G6059" s="748" t="s">
        <v>280</v>
      </c>
      <c r="H6059" s="1337">
        <v>0.45</v>
      </c>
      <c r="I6059" s="338"/>
    </row>
    <row r="6060" spans="2:9">
      <c r="B6060" s="651" t="s">
        <v>18</v>
      </c>
      <c r="C6060" s="1356">
        <v>3629</v>
      </c>
      <c r="D6060" s="747" t="str">
        <f t="shared" si="193"/>
        <v>NC3629</v>
      </c>
      <c r="E6060" s="1336">
        <v>0.92</v>
      </c>
      <c r="F6060" s="644">
        <f t="shared" si="194"/>
        <v>0.92800000000000005</v>
      </c>
      <c r="G6060" s="748" t="s">
        <v>280</v>
      </c>
      <c r="H6060" s="1337">
        <v>0.27</v>
      </c>
      <c r="I6060" s="338"/>
    </row>
    <row r="6061" spans="2:9">
      <c r="B6061" s="651" t="s">
        <v>18</v>
      </c>
      <c r="C6061" s="1356">
        <v>3632</v>
      </c>
      <c r="D6061" s="747" t="str">
        <f t="shared" si="193"/>
        <v>NC3632</v>
      </c>
      <c r="E6061" s="1336">
        <v>0.95499999999999996</v>
      </c>
      <c r="F6061" s="644">
        <f t="shared" si="194"/>
        <v>0.96</v>
      </c>
      <c r="G6061" s="748" t="s">
        <v>280</v>
      </c>
      <c r="H6061" s="1337">
        <v>0.31</v>
      </c>
      <c r="I6061" s="338"/>
    </row>
    <row r="6062" spans="2:9">
      <c r="B6062" s="651" t="s">
        <v>18</v>
      </c>
      <c r="C6062" s="1356">
        <v>3634</v>
      </c>
      <c r="D6062" s="747" t="str">
        <f t="shared" si="193"/>
        <v>NC3634</v>
      </c>
      <c r="E6062" s="1336">
        <v>0.95899999999999996</v>
      </c>
      <c r="F6062" s="644">
        <f t="shared" si="194"/>
        <v>0.96299999999999997</v>
      </c>
      <c r="G6062" s="748" t="s">
        <v>280</v>
      </c>
      <c r="H6062" s="1337">
        <v>0.33</v>
      </c>
      <c r="I6062" s="338"/>
    </row>
    <row r="6063" spans="2:9">
      <c r="B6063" s="651" t="s">
        <v>18</v>
      </c>
      <c r="C6063" s="1356">
        <v>3635</v>
      </c>
      <c r="D6063" s="747" t="str">
        <f t="shared" si="193"/>
        <v>NC3635</v>
      </c>
      <c r="E6063" s="1336">
        <v>1.0069999999999999</v>
      </c>
      <c r="F6063" s="644">
        <f t="shared" si="194"/>
        <v>1.006</v>
      </c>
      <c r="G6063" s="748" t="s">
        <v>280</v>
      </c>
      <c r="H6063" s="1337">
        <v>0.36</v>
      </c>
      <c r="I6063" s="338"/>
    </row>
    <row r="6064" spans="2:9">
      <c r="B6064" s="651" t="s">
        <v>18</v>
      </c>
      <c r="C6064" s="1356">
        <v>3638</v>
      </c>
      <c r="D6064" s="747" t="str">
        <f t="shared" si="193"/>
        <v>NC3638</v>
      </c>
      <c r="E6064" s="1336">
        <v>0.93500000000000005</v>
      </c>
      <c r="F6064" s="644">
        <f t="shared" si="194"/>
        <v>0.94199999999999995</v>
      </c>
      <c r="G6064" s="748" t="s">
        <v>280</v>
      </c>
      <c r="H6064" s="1337">
        <v>0.34</v>
      </c>
      <c r="I6064" s="338"/>
    </row>
    <row r="6065" spans="2:9">
      <c r="B6065" s="651" t="s">
        <v>18</v>
      </c>
      <c r="C6065" s="1356">
        <v>3642</v>
      </c>
      <c r="D6065" s="747" t="str">
        <f t="shared" si="193"/>
        <v>NC3642</v>
      </c>
      <c r="E6065" s="1336">
        <v>0.94599999999999995</v>
      </c>
      <c r="F6065" s="644">
        <f t="shared" si="194"/>
        <v>0.95099999999999996</v>
      </c>
      <c r="G6065" s="748" t="s">
        <v>280</v>
      </c>
      <c r="H6065" s="1337">
        <v>0.34</v>
      </c>
      <c r="I6065" s="338"/>
    </row>
    <row r="6066" spans="2:9">
      <c r="B6066" s="651" t="s">
        <v>18</v>
      </c>
      <c r="C6066" s="1356">
        <v>3643</v>
      </c>
      <c r="D6066" s="747" t="str">
        <f t="shared" si="193"/>
        <v>NC3643</v>
      </c>
      <c r="E6066" s="1336">
        <v>0.94399999999999995</v>
      </c>
      <c r="F6066" s="644">
        <f t="shared" si="194"/>
        <v>0.95</v>
      </c>
      <c r="G6066" s="748" t="s">
        <v>280</v>
      </c>
      <c r="H6066" s="1337">
        <v>0.28999999999999998</v>
      </c>
      <c r="I6066" s="338"/>
    </row>
    <row r="6067" spans="2:9">
      <c r="B6067" s="651" t="s">
        <v>18</v>
      </c>
      <c r="C6067" s="1356">
        <v>3647</v>
      </c>
      <c r="D6067" s="747" t="str">
        <f t="shared" si="193"/>
        <v>NC3647</v>
      </c>
      <c r="E6067" s="1336">
        <v>0.93600000000000005</v>
      </c>
      <c r="F6067" s="644">
        <f t="shared" si="194"/>
        <v>0.94199999999999995</v>
      </c>
      <c r="G6067" s="748" t="s">
        <v>280</v>
      </c>
      <c r="H6067" s="1337">
        <v>0.38</v>
      </c>
      <c r="I6067" s="338"/>
    </row>
    <row r="6068" spans="2:9">
      <c r="B6068" s="651" t="s">
        <v>18</v>
      </c>
      <c r="C6068" s="1356">
        <v>3648</v>
      </c>
      <c r="D6068" s="747" t="str">
        <f t="shared" si="193"/>
        <v>NC3648</v>
      </c>
      <c r="E6068" s="1336">
        <v>0.88900000000000001</v>
      </c>
      <c r="F6068" s="644">
        <f t="shared" si="194"/>
        <v>0.9</v>
      </c>
      <c r="G6068" s="748" t="s">
        <v>280</v>
      </c>
      <c r="H6068" s="1337">
        <v>0.27</v>
      </c>
      <c r="I6068" s="338"/>
    </row>
    <row r="6069" spans="2:9">
      <c r="B6069" s="651" t="s">
        <v>18</v>
      </c>
      <c r="C6069" s="1356">
        <v>3681</v>
      </c>
      <c r="D6069" s="747" t="str">
        <f t="shared" si="193"/>
        <v>NC3681</v>
      </c>
      <c r="E6069" s="1336">
        <v>0.84699999999999998</v>
      </c>
      <c r="F6069" s="644">
        <f t="shared" si="194"/>
        <v>0.86199999999999999</v>
      </c>
      <c r="G6069" s="748" t="s">
        <v>280</v>
      </c>
      <c r="H6069" s="1337">
        <v>0.24</v>
      </c>
      <c r="I6069" s="338"/>
    </row>
    <row r="6070" spans="2:9">
      <c r="B6070" s="651" t="s">
        <v>18</v>
      </c>
      <c r="C6070" s="1356">
        <v>3685</v>
      </c>
      <c r="D6070" s="747" t="str">
        <f t="shared" si="193"/>
        <v>NC3685</v>
      </c>
      <c r="E6070" s="1336">
        <v>0.95499999999999996</v>
      </c>
      <c r="F6070" s="644">
        <f t="shared" si="194"/>
        <v>0.96</v>
      </c>
      <c r="G6070" s="748" t="s">
        <v>280</v>
      </c>
      <c r="H6070" s="1337">
        <v>0.24</v>
      </c>
      <c r="I6070" s="338"/>
    </row>
    <row r="6071" spans="2:9">
      <c r="B6071" s="651" t="s">
        <v>18</v>
      </c>
      <c r="C6071" s="1356">
        <v>3719</v>
      </c>
      <c r="D6071" s="747" t="str">
        <f t="shared" si="193"/>
        <v>NC3719</v>
      </c>
      <c r="E6071" s="1336">
        <v>1.216</v>
      </c>
      <c r="F6071" s="644">
        <f t="shared" si="194"/>
        <v>1.194</v>
      </c>
      <c r="G6071" s="748" t="s">
        <v>280</v>
      </c>
      <c r="H6071" s="1337">
        <v>0.44</v>
      </c>
      <c r="I6071" s="338"/>
    </row>
    <row r="6072" spans="2:9">
      <c r="B6072" s="651" t="s">
        <v>18</v>
      </c>
      <c r="C6072" s="1356">
        <v>3724</v>
      </c>
      <c r="D6072" s="747" t="str">
        <f t="shared" si="193"/>
        <v>NC3724</v>
      </c>
      <c r="E6072" s="1336">
        <v>1.1240000000000001</v>
      </c>
      <c r="F6072" s="644">
        <f t="shared" si="194"/>
        <v>1.1120000000000001</v>
      </c>
      <c r="G6072" s="748" t="s">
        <v>280</v>
      </c>
      <c r="H6072" s="1337">
        <v>0.33</v>
      </c>
      <c r="I6072" s="338"/>
    </row>
    <row r="6073" spans="2:9">
      <c r="B6073" s="651" t="s">
        <v>18</v>
      </c>
      <c r="C6073" s="1356">
        <v>3726</v>
      </c>
      <c r="D6073" s="747" t="str">
        <f t="shared" si="193"/>
        <v>NC3726</v>
      </c>
      <c r="E6073" s="1336">
        <v>1.29</v>
      </c>
      <c r="F6073" s="644">
        <f t="shared" si="194"/>
        <v>1.2609999999999999</v>
      </c>
      <c r="G6073" s="748" t="s">
        <v>280</v>
      </c>
      <c r="H6073" s="1337">
        <v>0.5</v>
      </c>
      <c r="I6073" s="338"/>
    </row>
    <row r="6074" spans="2:9">
      <c r="B6074" s="651" t="s">
        <v>18</v>
      </c>
      <c r="C6074" s="1356">
        <v>3803</v>
      </c>
      <c r="D6074" s="747" t="str">
        <f t="shared" si="193"/>
        <v>NC3803</v>
      </c>
      <c r="E6074" s="1336">
        <v>0.84199999999999997</v>
      </c>
      <c r="F6074" s="644">
        <f t="shared" si="194"/>
        <v>0.85799999999999998</v>
      </c>
      <c r="G6074" s="748" t="s">
        <v>280</v>
      </c>
      <c r="H6074" s="1337">
        <v>0.09</v>
      </c>
      <c r="I6074" s="338"/>
    </row>
    <row r="6075" spans="2:9">
      <c r="B6075" s="651" t="s">
        <v>18</v>
      </c>
      <c r="C6075" s="1356">
        <v>3807</v>
      </c>
      <c r="D6075" s="747" t="str">
        <f t="shared" si="193"/>
        <v>NC3807</v>
      </c>
      <c r="E6075" s="1336">
        <v>0.877</v>
      </c>
      <c r="F6075" s="644">
        <f t="shared" si="194"/>
        <v>0.88900000000000001</v>
      </c>
      <c r="G6075" s="748" t="s">
        <v>280</v>
      </c>
      <c r="H6075" s="1337">
        <v>0.43</v>
      </c>
      <c r="I6075" s="338"/>
    </row>
    <row r="6076" spans="2:9">
      <c r="B6076" s="651" t="s">
        <v>18</v>
      </c>
      <c r="C6076" s="1356">
        <v>3808</v>
      </c>
      <c r="D6076" s="747" t="str">
        <f t="shared" si="193"/>
        <v>NC3808</v>
      </c>
      <c r="E6076" s="1336">
        <v>1.0249999999999999</v>
      </c>
      <c r="F6076" s="644">
        <f t="shared" si="194"/>
        <v>1.0229999999999999</v>
      </c>
      <c r="G6076" s="748" t="s">
        <v>280</v>
      </c>
      <c r="H6076" s="1337">
        <v>0.22</v>
      </c>
      <c r="I6076" s="338"/>
    </row>
    <row r="6077" spans="2:9">
      <c r="B6077" s="651" t="s">
        <v>18</v>
      </c>
      <c r="C6077" s="1356">
        <v>3821</v>
      </c>
      <c r="D6077" s="747" t="str">
        <f t="shared" si="193"/>
        <v>NC3821</v>
      </c>
      <c r="E6077" s="1336">
        <v>1.083</v>
      </c>
      <c r="F6077" s="644">
        <f t="shared" si="194"/>
        <v>1.075</v>
      </c>
      <c r="G6077" s="748" t="s">
        <v>280</v>
      </c>
      <c r="H6077" s="1337">
        <v>0.46</v>
      </c>
      <c r="I6077" s="338"/>
    </row>
    <row r="6078" spans="2:9">
      <c r="B6078" s="651" t="s">
        <v>18</v>
      </c>
      <c r="C6078" s="1356">
        <v>3822</v>
      </c>
      <c r="D6078" s="747" t="str">
        <f t="shared" si="193"/>
        <v>NC3822</v>
      </c>
      <c r="E6078" s="1336">
        <v>0.90700000000000003</v>
      </c>
      <c r="F6078" s="644">
        <f t="shared" si="194"/>
        <v>0.91600000000000004</v>
      </c>
      <c r="G6078" s="748" t="s">
        <v>280</v>
      </c>
      <c r="H6078" s="1337">
        <v>0.57999999999999996</v>
      </c>
      <c r="I6078" s="338"/>
    </row>
    <row r="6079" spans="2:9">
      <c r="B6079" s="651" t="s">
        <v>18</v>
      </c>
      <c r="C6079" s="1356">
        <v>3824</v>
      </c>
      <c r="D6079" s="747" t="str">
        <f t="shared" si="193"/>
        <v>NC3824</v>
      </c>
      <c r="E6079" s="1336">
        <v>0.90300000000000002</v>
      </c>
      <c r="F6079" s="644">
        <f t="shared" si="194"/>
        <v>0.91300000000000003</v>
      </c>
      <c r="G6079" s="748" t="s">
        <v>280</v>
      </c>
      <c r="H6079" s="1337">
        <v>0.43</v>
      </c>
      <c r="I6079" s="338"/>
    </row>
    <row r="6080" spans="2:9">
      <c r="B6080" s="651" t="s">
        <v>18</v>
      </c>
      <c r="C6080" s="1356">
        <v>3826</v>
      </c>
      <c r="D6080" s="747" t="str">
        <f t="shared" si="193"/>
        <v>NC3826</v>
      </c>
      <c r="E6080" s="1336">
        <v>0.93300000000000005</v>
      </c>
      <c r="F6080" s="644">
        <f t="shared" si="194"/>
        <v>0.94</v>
      </c>
      <c r="G6080" s="748" t="s">
        <v>280</v>
      </c>
      <c r="H6080" s="1337">
        <v>0.18</v>
      </c>
      <c r="I6080" s="338"/>
    </row>
    <row r="6081" spans="2:9">
      <c r="B6081" s="651" t="s">
        <v>18</v>
      </c>
      <c r="C6081" s="1356">
        <v>3827</v>
      </c>
      <c r="D6081" s="747" t="str">
        <f t="shared" si="193"/>
        <v>NC3827</v>
      </c>
      <c r="E6081" s="1336">
        <v>0.91500000000000004</v>
      </c>
      <c r="F6081" s="644">
        <f t="shared" si="194"/>
        <v>0.92400000000000004</v>
      </c>
      <c r="G6081" s="748" t="s">
        <v>280</v>
      </c>
      <c r="H6081" s="1337">
        <v>0.26</v>
      </c>
      <c r="I6081" s="338"/>
    </row>
    <row r="6082" spans="2:9">
      <c r="B6082" s="651" t="s">
        <v>18</v>
      </c>
      <c r="C6082" s="1356">
        <v>3830</v>
      </c>
      <c r="D6082" s="747" t="str">
        <f t="shared" si="193"/>
        <v>NC3830</v>
      </c>
      <c r="E6082" s="1336">
        <v>1.0760000000000001</v>
      </c>
      <c r="F6082" s="644">
        <f t="shared" si="194"/>
        <v>1.0680000000000001</v>
      </c>
      <c r="G6082" s="748" t="s">
        <v>280</v>
      </c>
      <c r="H6082" s="1337">
        <v>0.28000000000000003</v>
      </c>
      <c r="I6082" s="338"/>
    </row>
    <row r="6083" spans="2:9">
      <c r="B6083" s="651" t="s">
        <v>18</v>
      </c>
      <c r="C6083" s="1356">
        <v>3851</v>
      </c>
      <c r="D6083" s="747" t="str">
        <f t="shared" si="193"/>
        <v>NC3851</v>
      </c>
      <c r="E6083" s="1336">
        <v>0.93500000000000005</v>
      </c>
      <c r="F6083" s="644">
        <f t="shared" si="194"/>
        <v>0.94199999999999995</v>
      </c>
      <c r="G6083" s="748" t="s">
        <v>280</v>
      </c>
      <c r="H6083" s="1337">
        <v>0.39</v>
      </c>
      <c r="I6083" s="338"/>
    </row>
    <row r="6084" spans="2:9">
      <c r="B6084" s="651" t="s">
        <v>18</v>
      </c>
      <c r="C6084" s="1356">
        <v>3865</v>
      </c>
      <c r="D6084" s="747" t="str">
        <f t="shared" si="193"/>
        <v>NC3865</v>
      </c>
      <c r="E6084" s="1336">
        <v>0.97799999999999998</v>
      </c>
      <c r="F6084" s="644">
        <f t="shared" si="194"/>
        <v>0.98</v>
      </c>
      <c r="G6084" s="748" t="s">
        <v>280</v>
      </c>
      <c r="H6084" s="1337">
        <v>0.36</v>
      </c>
      <c r="I6084" s="338"/>
    </row>
    <row r="6085" spans="2:9">
      <c r="B6085" s="651" t="s">
        <v>18</v>
      </c>
      <c r="C6085" s="1356">
        <v>3881</v>
      </c>
      <c r="D6085" s="747" t="str">
        <f t="shared" si="193"/>
        <v>NC3881</v>
      </c>
      <c r="E6085" s="1336">
        <v>1.012</v>
      </c>
      <c r="F6085" s="644">
        <f t="shared" si="194"/>
        <v>1.0109999999999999</v>
      </c>
      <c r="G6085" s="748" t="s">
        <v>280</v>
      </c>
      <c r="H6085" s="1337">
        <v>0.35</v>
      </c>
      <c r="I6085" s="338"/>
    </row>
    <row r="6086" spans="2:9">
      <c r="B6086" s="651" t="s">
        <v>18</v>
      </c>
      <c r="C6086" s="1356">
        <v>4000</v>
      </c>
      <c r="D6086" s="747" t="str">
        <f t="shared" si="193"/>
        <v>NC4000</v>
      </c>
      <c r="E6086" s="1336">
        <v>1.181</v>
      </c>
      <c r="F6086" s="644">
        <f t="shared" si="194"/>
        <v>1.163</v>
      </c>
      <c r="G6086" s="748" t="s">
        <v>280</v>
      </c>
      <c r="H6086" s="1337">
        <v>0.51</v>
      </c>
      <c r="I6086" s="338"/>
    </row>
    <row r="6087" spans="2:9">
      <c r="B6087" s="651" t="s">
        <v>18</v>
      </c>
      <c r="C6087" s="1356">
        <v>4021</v>
      </c>
      <c r="D6087" s="747" t="str">
        <f t="shared" si="193"/>
        <v>NC4021</v>
      </c>
      <c r="E6087" s="1336">
        <v>1.2190000000000001</v>
      </c>
      <c r="F6087" s="644">
        <f t="shared" si="194"/>
        <v>1.1970000000000001</v>
      </c>
      <c r="G6087" s="748" t="s">
        <v>280</v>
      </c>
      <c r="H6087" s="1337">
        <v>0.37</v>
      </c>
      <c r="I6087" s="338"/>
    </row>
    <row r="6088" spans="2:9">
      <c r="B6088" s="651" t="s">
        <v>18</v>
      </c>
      <c r="C6088" s="1356">
        <v>4024</v>
      </c>
      <c r="D6088" s="747" t="str">
        <f t="shared" si="193"/>
        <v>NC4024</v>
      </c>
      <c r="E6088" s="1336">
        <v>0.91300000000000003</v>
      </c>
      <c r="F6088" s="644">
        <f t="shared" si="194"/>
        <v>0.92200000000000004</v>
      </c>
      <c r="G6088" s="748" t="s">
        <v>280</v>
      </c>
      <c r="H6088" s="1337">
        <v>0.36</v>
      </c>
      <c r="I6088" s="338"/>
    </row>
    <row r="6089" spans="2:9">
      <c r="B6089" s="651" t="s">
        <v>18</v>
      </c>
      <c r="C6089" s="1356">
        <v>4034</v>
      </c>
      <c r="D6089" s="747" t="str">
        <f t="shared" si="193"/>
        <v>NC4034</v>
      </c>
      <c r="E6089" s="1336">
        <v>1.0189999999999999</v>
      </c>
      <c r="F6089" s="644">
        <f t="shared" si="194"/>
        <v>1.0169999999999999</v>
      </c>
      <c r="G6089" s="748" t="s">
        <v>280</v>
      </c>
      <c r="H6089" s="1337">
        <v>0.59</v>
      </c>
      <c r="I6089" s="338"/>
    </row>
    <row r="6090" spans="2:9">
      <c r="B6090" s="651" t="s">
        <v>18</v>
      </c>
      <c r="C6090" s="1356">
        <v>4036</v>
      </c>
      <c r="D6090" s="747" t="str">
        <f t="shared" si="193"/>
        <v>NC4036</v>
      </c>
      <c r="E6090" s="1336">
        <v>0.93600000000000005</v>
      </c>
      <c r="F6090" s="644">
        <f t="shared" si="194"/>
        <v>0.94199999999999995</v>
      </c>
      <c r="G6090" s="748" t="s">
        <v>280</v>
      </c>
      <c r="H6090" s="1337">
        <v>0.34</v>
      </c>
      <c r="I6090" s="338"/>
    </row>
    <row r="6091" spans="2:9">
      <c r="B6091" s="651" t="s">
        <v>18</v>
      </c>
      <c r="C6091" s="1356">
        <v>4038</v>
      </c>
      <c r="D6091" s="747" t="str">
        <f t="shared" ref="D6091:D6154" si="195">B6091&amp;TEXT(C6091,"0000")</f>
        <v>NC4038</v>
      </c>
      <c r="E6091" s="1336">
        <v>0.93400000000000005</v>
      </c>
      <c r="F6091" s="644">
        <f t="shared" ref="F6091:F6154" si="196">IF(E6091="NA","NA",ROUND((E6091-1)*0.9+1,3))</f>
        <v>0.94099999999999995</v>
      </c>
      <c r="G6091" s="748" t="s">
        <v>280</v>
      </c>
      <c r="H6091" s="1337">
        <v>0.35</v>
      </c>
      <c r="I6091" s="338"/>
    </row>
    <row r="6092" spans="2:9">
      <c r="B6092" s="651" t="s">
        <v>18</v>
      </c>
      <c r="C6092" s="1356">
        <v>4062</v>
      </c>
      <c r="D6092" s="747" t="str">
        <f t="shared" si="195"/>
        <v>NC4062</v>
      </c>
      <c r="E6092" s="1336">
        <v>1</v>
      </c>
      <c r="F6092" s="644">
        <f t="shared" si="196"/>
        <v>1</v>
      </c>
      <c r="G6092" s="748" t="s">
        <v>280</v>
      </c>
      <c r="H6092" s="1337">
        <v>0.3</v>
      </c>
      <c r="I6092" s="338"/>
    </row>
    <row r="6093" spans="2:9">
      <c r="B6093" s="651" t="s">
        <v>18</v>
      </c>
      <c r="C6093" s="1356">
        <v>4101</v>
      </c>
      <c r="D6093" s="747" t="str">
        <f t="shared" si="195"/>
        <v>NC4101</v>
      </c>
      <c r="E6093" s="1336">
        <v>1.0009999999999999</v>
      </c>
      <c r="F6093" s="644">
        <f t="shared" si="196"/>
        <v>1.0009999999999999</v>
      </c>
      <c r="G6093" s="748" t="s">
        <v>280</v>
      </c>
      <c r="H6093" s="1337">
        <v>0.38</v>
      </c>
      <c r="I6093" s="338"/>
    </row>
    <row r="6094" spans="2:9">
      <c r="B6094" s="651" t="s">
        <v>18</v>
      </c>
      <c r="C6094" s="1356">
        <v>4109</v>
      </c>
      <c r="D6094" s="747" t="str">
        <f t="shared" si="195"/>
        <v>NC4109</v>
      </c>
      <c r="E6094" s="1336">
        <v>0.85</v>
      </c>
      <c r="F6094" s="644">
        <f t="shared" si="196"/>
        <v>0.86499999999999999</v>
      </c>
      <c r="G6094" s="748" t="s">
        <v>280</v>
      </c>
      <c r="H6094" s="1337">
        <v>0.34</v>
      </c>
      <c r="I6094" s="338"/>
    </row>
    <row r="6095" spans="2:9">
      <c r="B6095" s="651" t="s">
        <v>18</v>
      </c>
      <c r="C6095" s="1356">
        <v>4110</v>
      </c>
      <c r="D6095" s="747" t="str">
        <f t="shared" si="195"/>
        <v>NC4110</v>
      </c>
      <c r="E6095" s="1336">
        <v>0.88900000000000001</v>
      </c>
      <c r="F6095" s="644">
        <f t="shared" si="196"/>
        <v>0.9</v>
      </c>
      <c r="G6095" s="748" t="s">
        <v>280</v>
      </c>
      <c r="H6095" s="1337">
        <v>0.36</v>
      </c>
      <c r="I6095" s="338"/>
    </row>
    <row r="6096" spans="2:9">
      <c r="B6096" s="651" t="s">
        <v>18</v>
      </c>
      <c r="C6096" s="1356">
        <v>4111</v>
      </c>
      <c r="D6096" s="747" t="str">
        <f t="shared" si="195"/>
        <v>NC4111</v>
      </c>
      <c r="E6096" s="1336">
        <v>0.96899999999999997</v>
      </c>
      <c r="F6096" s="644">
        <f t="shared" si="196"/>
        <v>0.97199999999999998</v>
      </c>
      <c r="G6096" s="748" t="s">
        <v>280</v>
      </c>
      <c r="H6096" s="1337">
        <v>0.34</v>
      </c>
      <c r="I6096" s="338"/>
    </row>
    <row r="6097" spans="2:9">
      <c r="B6097" s="651" t="s">
        <v>18</v>
      </c>
      <c r="C6097" s="1356">
        <v>4114</v>
      </c>
      <c r="D6097" s="747" t="str">
        <f t="shared" si="195"/>
        <v>NC4114</v>
      </c>
      <c r="E6097" s="1336">
        <v>0.93799999999999994</v>
      </c>
      <c r="F6097" s="644">
        <f t="shared" si="196"/>
        <v>0.94399999999999995</v>
      </c>
      <c r="G6097" s="748" t="s">
        <v>280</v>
      </c>
      <c r="H6097" s="1337">
        <v>0.4</v>
      </c>
      <c r="I6097" s="338"/>
    </row>
    <row r="6098" spans="2:9">
      <c r="B6098" s="651" t="s">
        <v>18</v>
      </c>
      <c r="C6098" s="1356">
        <v>4130</v>
      </c>
      <c r="D6098" s="747" t="str">
        <f t="shared" si="195"/>
        <v>NC4130</v>
      </c>
      <c r="E6098" s="1336">
        <v>0.96299999999999997</v>
      </c>
      <c r="F6098" s="644">
        <f t="shared" si="196"/>
        <v>0.96699999999999997</v>
      </c>
      <c r="G6098" s="748" t="s">
        <v>280</v>
      </c>
      <c r="H6098" s="1337">
        <v>0.38</v>
      </c>
      <c r="I6098" s="338"/>
    </row>
    <row r="6099" spans="2:9">
      <c r="B6099" s="651" t="s">
        <v>18</v>
      </c>
      <c r="C6099" s="1356">
        <v>4131</v>
      </c>
      <c r="D6099" s="747" t="str">
        <f t="shared" si="195"/>
        <v>NC4131</v>
      </c>
      <c r="E6099" s="1336">
        <v>0.90500000000000003</v>
      </c>
      <c r="F6099" s="644">
        <f t="shared" si="196"/>
        <v>0.91500000000000004</v>
      </c>
      <c r="G6099" s="748" t="s">
        <v>280</v>
      </c>
      <c r="H6099" s="1337">
        <v>0.64</v>
      </c>
      <c r="I6099" s="338"/>
    </row>
    <row r="6100" spans="2:9">
      <c r="B6100" s="651" t="s">
        <v>18</v>
      </c>
      <c r="C6100" s="1356">
        <v>4133</v>
      </c>
      <c r="D6100" s="747" t="str">
        <f t="shared" si="195"/>
        <v>NC4133</v>
      </c>
      <c r="E6100" s="1336">
        <v>0.93100000000000005</v>
      </c>
      <c r="F6100" s="644">
        <f t="shared" si="196"/>
        <v>0.93799999999999994</v>
      </c>
      <c r="G6100" s="748" t="s">
        <v>280</v>
      </c>
      <c r="H6100" s="1337">
        <v>0.33</v>
      </c>
      <c r="I6100" s="338"/>
    </row>
    <row r="6101" spans="2:9">
      <c r="B6101" s="651" t="s">
        <v>18</v>
      </c>
      <c r="C6101" s="1356">
        <v>4149</v>
      </c>
      <c r="D6101" s="747" t="str">
        <f t="shared" si="195"/>
        <v>NC4149</v>
      </c>
      <c r="E6101" s="1336">
        <v>0.84899999999999998</v>
      </c>
      <c r="F6101" s="644">
        <f t="shared" si="196"/>
        <v>0.86399999999999999</v>
      </c>
      <c r="G6101" s="748" t="s">
        <v>280</v>
      </c>
      <c r="H6101" s="1337">
        <v>0.52</v>
      </c>
      <c r="I6101" s="338"/>
    </row>
    <row r="6102" spans="2:9">
      <c r="B6102" s="651" t="s">
        <v>18</v>
      </c>
      <c r="C6102" s="1356">
        <v>4206</v>
      </c>
      <c r="D6102" s="747" t="str">
        <f t="shared" si="195"/>
        <v>NC4206</v>
      </c>
      <c r="E6102" s="1336">
        <v>1.038</v>
      </c>
      <c r="F6102" s="644">
        <f t="shared" si="196"/>
        <v>1.034</v>
      </c>
      <c r="G6102" s="748" t="s">
        <v>280</v>
      </c>
      <c r="H6102" s="1337">
        <v>0.32</v>
      </c>
      <c r="I6102" s="338"/>
    </row>
    <row r="6103" spans="2:9">
      <c r="B6103" s="651" t="s">
        <v>18</v>
      </c>
      <c r="C6103" s="1356">
        <v>4207</v>
      </c>
      <c r="D6103" s="747" t="str">
        <f t="shared" si="195"/>
        <v>NC4207</v>
      </c>
      <c r="E6103" s="1336">
        <v>0.93</v>
      </c>
      <c r="F6103" s="644">
        <f t="shared" si="196"/>
        <v>0.93700000000000006</v>
      </c>
      <c r="G6103" s="748" t="s">
        <v>280</v>
      </c>
      <c r="H6103" s="1337">
        <v>0.34</v>
      </c>
      <c r="I6103" s="338"/>
    </row>
    <row r="6104" spans="2:9">
      <c r="B6104" s="651" t="s">
        <v>18</v>
      </c>
      <c r="C6104" s="1356">
        <v>4239</v>
      </c>
      <c r="D6104" s="747" t="str">
        <f t="shared" si="195"/>
        <v>NC4239</v>
      </c>
      <c r="E6104" s="1336">
        <v>1.0049999999999999</v>
      </c>
      <c r="F6104" s="644">
        <f t="shared" si="196"/>
        <v>1.0049999999999999</v>
      </c>
      <c r="G6104" s="748" t="s">
        <v>280</v>
      </c>
      <c r="H6104" s="1337">
        <v>0.39</v>
      </c>
      <c r="I6104" s="338"/>
    </row>
    <row r="6105" spans="2:9">
      <c r="B6105" s="651" t="s">
        <v>18</v>
      </c>
      <c r="C6105" s="1356">
        <v>4240</v>
      </c>
      <c r="D6105" s="747" t="str">
        <f t="shared" si="195"/>
        <v>NC4240</v>
      </c>
      <c r="E6105" s="1336">
        <v>0.9</v>
      </c>
      <c r="F6105" s="644">
        <f t="shared" si="196"/>
        <v>0.91</v>
      </c>
      <c r="G6105" s="748" t="s">
        <v>280</v>
      </c>
      <c r="H6105" s="1337">
        <v>0.61</v>
      </c>
      <c r="I6105" s="338"/>
    </row>
    <row r="6106" spans="2:9">
      <c r="B6106" s="651" t="s">
        <v>18</v>
      </c>
      <c r="C6106" s="1356">
        <v>4243</v>
      </c>
      <c r="D6106" s="747" t="str">
        <f t="shared" si="195"/>
        <v>NC4243</v>
      </c>
      <c r="E6106" s="1336">
        <v>0.93600000000000005</v>
      </c>
      <c r="F6106" s="644">
        <f t="shared" si="196"/>
        <v>0.94199999999999995</v>
      </c>
      <c r="G6106" s="748" t="s">
        <v>280</v>
      </c>
      <c r="H6106" s="1337">
        <v>0.35</v>
      </c>
      <c r="I6106" s="338"/>
    </row>
    <row r="6107" spans="2:9">
      <c r="B6107" s="651" t="s">
        <v>18</v>
      </c>
      <c r="C6107" s="1356">
        <v>4244</v>
      </c>
      <c r="D6107" s="747" t="str">
        <f t="shared" si="195"/>
        <v>NC4244</v>
      </c>
      <c r="E6107" s="1336">
        <v>0.93600000000000005</v>
      </c>
      <c r="F6107" s="644">
        <f t="shared" si="196"/>
        <v>0.94199999999999995</v>
      </c>
      <c r="G6107" s="748" t="s">
        <v>280</v>
      </c>
      <c r="H6107" s="1337">
        <v>0.34</v>
      </c>
      <c r="I6107" s="338"/>
    </row>
    <row r="6108" spans="2:9">
      <c r="B6108" s="651" t="s">
        <v>18</v>
      </c>
      <c r="C6108" s="1356">
        <v>4250</v>
      </c>
      <c r="D6108" s="747" t="str">
        <f t="shared" si="195"/>
        <v>NC4250</v>
      </c>
      <c r="E6108" s="1336">
        <v>0.94699999999999995</v>
      </c>
      <c r="F6108" s="644">
        <f t="shared" si="196"/>
        <v>0.95199999999999996</v>
      </c>
      <c r="G6108" s="748" t="s">
        <v>280</v>
      </c>
      <c r="H6108" s="1337">
        <v>0.3</v>
      </c>
      <c r="I6108" s="338"/>
    </row>
    <row r="6109" spans="2:9">
      <c r="B6109" s="651" t="s">
        <v>18</v>
      </c>
      <c r="C6109" s="1356">
        <v>4251</v>
      </c>
      <c r="D6109" s="747" t="str">
        <f t="shared" si="195"/>
        <v>NC4251</v>
      </c>
      <c r="E6109" s="1336">
        <v>0.92700000000000005</v>
      </c>
      <c r="F6109" s="644">
        <f t="shared" si="196"/>
        <v>0.93400000000000005</v>
      </c>
      <c r="G6109" s="748" t="s">
        <v>280</v>
      </c>
      <c r="H6109" s="1337">
        <v>0.32</v>
      </c>
      <c r="I6109" s="338"/>
    </row>
    <row r="6110" spans="2:9">
      <c r="B6110" s="651" t="s">
        <v>18</v>
      </c>
      <c r="C6110" s="1356">
        <v>4263</v>
      </c>
      <c r="D6110" s="747" t="str">
        <f t="shared" si="195"/>
        <v>NC4263</v>
      </c>
      <c r="E6110" s="1336">
        <v>1.0049999999999999</v>
      </c>
      <c r="F6110" s="644">
        <f t="shared" si="196"/>
        <v>1.0049999999999999</v>
      </c>
      <c r="G6110" s="748" t="s">
        <v>280</v>
      </c>
      <c r="H6110" s="1337">
        <v>0.38</v>
      </c>
      <c r="I6110" s="338"/>
    </row>
    <row r="6111" spans="2:9">
      <c r="B6111" s="651" t="s">
        <v>18</v>
      </c>
      <c r="C6111" s="1356">
        <v>4273</v>
      </c>
      <c r="D6111" s="747" t="str">
        <f t="shared" si="195"/>
        <v>NC4273</v>
      </c>
      <c r="E6111" s="1336">
        <v>0.97699999999999998</v>
      </c>
      <c r="F6111" s="644">
        <f t="shared" si="196"/>
        <v>0.97899999999999998</v>
      </c>
      <c r="G6111" s="748" t="s">
        <v>280</v>
      </c>
      <c r="H6111" s="1337">
        <v>0.37</v>
      </c>
      <c r="I6111" s="338"/>
    </row>
    <row r="6112" spans="2:9">
      <c r="B6112" s="651" t="s">
        <v>18</v>
      </c>
      <c r="C6112" s="1356">
        <v>4279</v>
      </c>
      <c r="D6112" s="747" t="str">
        <f t="shared" si="195"/>
        <v>NC4279</v>
      </c>
      <c r="E6112" s="1336">
        <v>0.92700000000000005</v>
      </c>
      <c r="F6112" s="644">
        <f t="shared" si="196"/>
        <v>0.93400000000000005</v>
      </c>
      <c r="G6112" s="748" t="s">
        <v>280</v>
      </c>
      <c r="H6112" s="1337">
        <v>0.39</v>
      </c>
      <c r="I6112" s="338"/>
    </row>
    <row r="6113" spans="2:9">
      <c r="B6113" s="651" t="s">
        <v>18</v>
      </c>
      <c r="C6113" s="1356">
        <v>4283</v>
      </c>
      <c r="D6113" s="747" t="str">
        <f t="shared" si="195"/>
        <v>NC4283</v>
      </c>
      <c r="E6113" s="1336">
        <v>0.84199999999999997</v>
      </c>
      <c r="F6113" s="644">
        <f t="shared" si="196"/>
        <v>0.85799999999999998</v>
      </c>
      <c r="G6113" s="748" t="s">
        <v>280</v>
      </c>
      <c r="H6113" s="1337">
        <v>0.09</v>
      </c>
      <c r="I6113" s="338"/>
    </row>
    <row r="6114" spans="2:9">
      <c r="B6114" s="651" t="s">
        <v>18</v>
      </c>
      <c r="C6114" s="1356">
        <v>4299</v>
      </c>
      <c r="D6114" s="747" t="str">
        <f t="shared" si="195"/>
        <v>NC4299</v>
      </c>
      <c r="E6114" s="1336">
        <v>0.89500000000000002</v>
      </c>
      <c r="F6114" s="644">
        <f t="shared" si="196"/>
        <v>0.90600000000000003</v>
      </c>
      <c r="G6114" s="748" t="s">
        <v>280</v>
      </c>
      <c r="H6114" s="1337">
        <v>0.25</v>
      </c>
      <c r="I6114" s="338"/>
    </row>
    <row r="6115" spans="2:9">
      <c r="B6115" s="651" t="s">
        <v>18</v>
      </c>
      <c r="C6115" s="1356">
        <v>4304</v>
      </c>
      <c r="D6115" s="747" t="str">
        <f t="shared" si="195"/>
        <v>NC4304</v>
      </c>
      <c r="E6115" s="1336">
        <v>0.96399999999999997</v>
      </c>
      <c r="F6115" s="644">
        <f t="shared" si="196"/>
        <v>0.96799999999999997</v>
      </c>
      <c r="G6115" s="748" t="s">
        <v>280</v>
      </c>
      <c r="H6115" s="1337">
        <v>0.42</v>
      </c>
      <c r="I6115" s="338"/>
    </row>
    <row r="6116" spans="2:9">
      <c r="B6116" s="651" t="s">
        <v>18</v>
      </c>
      <c r="C6116" s="1356">
        <v>4307</v>
      </c>
      <c r="D6116" s="747" t="str">
        <f t="shared" si="195"/>
        <v>NC4307</v>
      </c>
      <c r="E6116" s="1336">
        <v>0.92700000000000005</v>
      </c>
      <c r="F6116" s="644">
        <f t="shared" si="196"/>
        <v>0.93400000000000005</v>
      </c>
      <c r="G6116" s="748" t="s">
        <v>280</v>
      </c>
      <c r="H6116" s="1337">
        <v>0.35</v>
      </c>
      <c r="I6116" s="338"/>
    </row>
    <row r="6117" spans="2:9">
      <c r="B6117" s="651" t="s">
        <v>18</v>
      </c>
      <c r="C6117" s="1356">
        <v>4351</v>
      </c>
      <c r="D6117" s="747" t="str">
        <f t="shared" si="195"/>
        <v>NC4351</v>
      </c>
      <c r="E6117" s="1336">
        <v>0.95799999999999996</v>
      </c>
      <c r="F6117" s="644">
        <f t="shared" si="196"/>
        <v>0.96199999999999997</v>
      </c>
      <c r="G6117" s="748" t="s">
        <v>280</v>
      </c>
      <c r="H6117" s="1337">
        <v>0.37</v>
      </c>
      <c r="I6117" s="338"/>
    </row>
    <row r="6118" spans="2:9">
      <c r="B6118" s="651" t="s">
        <v>18</v>
      </c>
      <c r="C6118" s="1356">
        <v>4352</v>
      </c>
      <c r="D6118" s="747" t="str">
        <f t="shared" si="195"/>
        <v>NC4352</v>
      </c>
      <c r="E6118" s="1336">
        <v>0.90200000000000002</v>
      </c>
      <c r="F6118" s="644">
        <f t="shared" si="196"/>
        <v>0.91200000000000003</v>
      </c>
      <c r="G6118" s="748" t="s">
        <v>280</v>
      </c>
      <c r="H6118" s="1337">
        <v>0.32</v>
      </c>
      <c r="I6118" s="338"/>
    </row>
    <row r="6119" spans="2:9">
      <c r="B6119" s="651" t="s">
        <v>18</v>
      </c>
      <c r="C6119" s="1356">
        <v>4361</v>
      </c>
      <c r="D6119" s="747" t="str">
        <f t="shared" si="195"/>
        <v>NC4361</v>
      </c>
      <c r="E6119" s="1336">
        <v>0.93</v>
      </c>
      <c r="F6119" s="644">
        <f t="shared" si="196"/>
        <v>0.93700000000000006</v>
      </c>
      <c r="G6119" s="748" t="s">
        <v>280</v>
      </c>
      <c r="H6119" s="1337">
        <v>7.0000000000000007E-2</v>
      </c>
      <c r="I6119" s="338"/>
    </row>
    <row r="6120" spans="2:9">
      <c r="B6120" s="651" t="s">
        <v>18</v>
      </c>
      <c r="C6120" s="1356">
        <v>4410</v>
      </c>
      <c r="D6120" s="747" t="str">
        <f t="shared" si="195"/>
        <v>NC4410</v>
      </c>
      <c r="E6120" s="1336">
        <v>1.0549999999999999</v>
      </c>
      <c r="F6120" s="644">
        <f t="shared" si="196"/>
        <v>1.05</v>
      </c>
      <c r="G6120" s="748" t="s">
        <v>280</v>
      </c>
      <c r="H6120" s="1337">
        <v>0.4</v>
      </c>
      <c r="I6120" s="338"/>
    </row>
    <row r="6121" spans="2:9">
      <c r="B6121" s="651" t="s">
        <v>18</v>
      </c>
      <c r="C6121" s="1356">
        <v>4420</v>
      </c>
      <c r="D6121" s="747" t="str">
        <f t="shared" si="195"/>
        <v>NC4420</v>
      </c>
      <c r="E6121" s="1336">
        <v>0.90900000000000003</v>
      </c>
      <c r="F6121" s="644">
        <f t="shared" si="196"/>
        <v>0.91800000000000004</v>
      </c>
      <c r="G6121" s="748" t="s">
        <v>280</v>
      </c>
      <c r="H6121" s="1337">
        <v>0.7</v>
      </c>
      <c r="I6121" s="338"/>
    </row>
    <row r="6122" spans="2:9">
      <c r="B6122" s="651" t="s">
        <v>18</v>
      </c>
      <c r="C6122" s="1356">
        <v>4431</v>
      </c>
      <c r="D6122" s="747" t="str">
        <f t="shared" si="195"/>
        <v>NC4431</v>
      </c>
      <c r="E6122" s="1336">
        <v>0.94399999999999995</v>
      </c>
      <c r="F6122" s="644">
        <f t="shared" si="196"/>
        <v>0.95</v>
      </c>
      <c r="G6122" s="748" t="s">
        <v>280</v>
      </c>
      <c r="H6122" s="1337">
        <v>0.34</v>
      </c>
      <c r="I6122" s="338"/>
    </row>
    <row r="6123" spans="2:9">
      <c r="B6123" s="651" t="s">
        <v>18</v>
      </c>
      <c r="C6123" s="1356">
        <v>4432</v>
      </c>
      <c r="D6123" s="747" t="str">
        <f t="shared" si="195"/>
        <v>NC4432</v>
      </c>
      <c r="E6123" s="1336">
        <v>0.95199999999999996</v>
      </c>
      <c r="F6123" s="644">
        <f t="shared" si="196"/>
        <v>0.95699999999999996</v>
      </c>
      <c r="G6123" s="748" t="s">
        <v>280</v>
      </c>
      <c r="H6123" s="1337">
        <v>0.32</v>
      </c>
      <c r="I6123" s="338"/>
    </row>
    <row r="6124" spans="2:9">
      <c r="B6124" s="651" t="s">
        <v>18</v>
      </c>
      <c r="C6124" s="1356">
        <v>4452</v>
      </c>
      <c r="D6124" s="747" t="str">
        <f t="shared" si="195"/>
        <v>NC4452</v>
      </c>
      <c r="E6124" s="1336">
        <v>0.92700000000000005</v>
      </c>
      <c r="F6124" s="644">
        <f t="shared" si="196"/>
        <v>0.93400000000000005</v>
      </c>
      <c r="G6124" s="748" t="s">
        <v>280</v>
      </c>
      <c r="H6124" s="1337">
        <v>0.41</v>
      </c>
      <c r="I6124" s="338"/>
    </row>
    <row r="6125" spans="2:9">
      <c r="B6125" s="651" t="s">
        <v>18</v>
      </c>
      <c r="C6125" s="1356">
        <v>4459</v>
      </c>
      <c r="D6125" s="747" t="str">
        <f t="shared" si="195"/>
        <v>NC4459</v>
      </c>
      <c r="E6125" s="1336">
        <v>1.018</v>
      </c>
      <c r="F6125" s="644">
        <f t="shared" si="196"/>
        <v>1.016</v>
      </c>
      <c r="G6125" s="748" t="s">
        <v>280</v>
      </c>
      <c r="H6125" s="1337">
        <v>0.38</v>
      </c>
      <c r="I6125" s="338"/>
    </row>
    <row r="6126" spans="2:9">
      <c r="B6126" s="651" t="s">
        <v>18</v>
      </c>
      <c r="C6126" s="1356">
        <v>4470</v>
      </c>
      <c r="D6126" s="747" t="str">
        <f t="shared" si="195"/>
        <v>NC4470</v>
      </c>
      <c r="E6126" s="1336">
        <v>1.002</v>
      </c>
      <c r="F6126" s="644">
        <f t="shared" si="196"/>
        <v>1.002</v>
      </c>
      <c r="G6126" s="748" t="s">
        <v>280</v>
      </c>
      <c r="H6126" s="1337">
        <v>0.3</v>
      </c>
      <c r="I6126" s="338"/>
    </row>
    <row r="6127" spans="2:9">
      <c r="B6127" s="651" t="s">
        <v>18</v>
      </c>
      <c r="C6127" s="1356">
        <v>4484</v>
      </c>
      <c r="D6127" s="747" t="str">
        <f t="shared" si="195"/>
        <v>NC4484</v>
      </c>
      <c r="E6127" s="1336">
        <v>0.93700000000000006</v>
      </c>
      <c r="F6127" s="644">
        <f t="shared" si="196"/>
        <v>0.94299999999999995</v>
      </c>
      <c r="G6127" s="748" t="s">
        <v>280</v>
      </c>
      <c r="H6127" s="1337">
        <v>0.37</v>
      </c>
      <c r="I6127" s="338"/>
    </row>
    <row r="6128" spans="2:9">
      <c r="B6128" s="651" t="s">
        <v>18</v>
      </c>
      <c r="C6128" s="1356">
        <v>4493</v>
      </c>
      <c r="D6128" s="747" t="str">
        <f t="shared" si="195"/>
        <v>NC4493</v>
      </c>
      <c r="E6128" s="1336">
        <v>0.95399999999999996</v>
      </c>
      <c r="F6128" s="644">
        <f t="shared" si="196"/>
        <v>0.95899999999999996</v>
      </c>
      <c r="G6128" s="748" t="s">
        <v>280</v>
      </c>
      <c r="H6128" s="1337">
        <v>0.34</v>
      </c>
      <c r="I6128" s="338"/>
    </row>
    <row r="6129" spans="2:9">
      <c r="B6129" s="651" t="s">
        <v>18</v>
      </c>
      <c r="C6129" s="1356">
        <v>4511</v>
      </c>
      <c r="D6129" s="747" t="str">
        <f t="shared" si="195"/>
        <v>NC4511</v>
      </c>
      <c r="E6129" s="1336">
        <v>0.90800000000000003</v>
      </c>
      <c r="F6129" s="644">
        <f t="shared" si="196"/>
        <v>0.91700000000000004</v>
      </c>
      <c r="G6129" s="748" t="s">
        <v>280</v>
      </c>
      <c r="H6129" s="1337">
        <v>0.08</v>
      </c>
      <c r="I6129" s="338"/>
    </row>
    <row r="6130" spans="2:9">
      <c r="B6130" s="651" t="s">
        <v>18</v>
      </c>
      <c r="C6130" s="1356">
        <v>4557</v>
      </c>
      <c r="D6130" s="747" t="str">
        <f t="shared" si="195"/>
        <v>NC4557</v>
      </c>
      <c r="E6130" s="1336">
        <v>1.0780000000000001</v>
      </c>
      <c r="F6130" s="644">
        <f t="shared" si="196"/>
        <v>1.07</v>
      </c>
      <c r="G6130" s="748" t="s">
        <v>280</v>
      </c>
      <c r="H6130" s="1337">
        <v>0.33</v>
      </c>
      <c r="I6130" s="338"/>
    </row>
    <row r="6131" spans="2:9">
      <c r="B6131" s="651" t="s">
        <v>18</v>
      </c>
      <c r="C6131" s="1356">
        <v>4558</v>
      </c>
      <c r="D6131" s="747" t="str">
        <f t="shared" si="195"/>
        <v>NC4558</v>
      </c>
      <c r="E6131" s="1336">
        <v>0.98699999999999999</v>
      </c>
      <c r="F6131" s="644">
        <f t="shared" si="196"/>
        <v>0.98799999999999999</v>
      </c>
      <c r="G6131" s="748" t="s">
        <v>280</v>
      </c>
      <c r="H6131" s="1337">
        <v>0.31</v>
      </c>
      <c r="I6131" s="338"/>
    </row>
    <row r="6132" spans="2:9">
      <c r="B6132" s="651" t="s">
        <v>18</v>
      </c>
      <c r="C6132" s="1356">
        <v>4568</v>
      </c>
      <c r="D6132" s="747" t="str">
        <f t="shared" si="195"/>
        <v>NC4568</v>
      </c>
      <c r="E6132" s="1336">
        <v>1.1870000000000001</v>
      </c>
      <c r="F6132" s="644">
        <f t="shared" si="196"/>
        <v>1.1679999999999999</v>
      </c>
      <c r="G6132" s="748" t="s">
        <v>280</v>
      </c>
      <c r="H6132" s="1337">
        <v>0.14000000000000001</v>
      </c>
      <c r="I6132" s="338"/>
    </row>
    <row r="6133" spans="2:9">
      <c r="B6133" s="651" t="s">
        <v>18</v>
      </c>
      <c r="C6133" s="1356">
        <v>4581</v>
      </c>
      <c r="D6133" s="747" t="str">
        <f t="shared" si="195"/>
        <v>NC4581</v>
      </c>
      <c r="E6133" s="1336">
        <v>0.94199999999999995</v>
      </c>
      <c r="F6133" s="644">
        <f t="shared" si="196"/>
        <v>0.94799999999999995</v>
      </c>
      <c r="G6133" s="748" t="s">
        <v>280</v>
      </c>
      <c r="H6133" s="1337">
        <v>0.32</v>
      </c>
      <c r="I6133" s="338"/>
    </row>
    <row r="6134" spans="2:9">
      <c r="B6134" s="651" t="s">
        <v>18</v>
      </c>
      <c r="C6134" s="1356">
        <v>4583</v>
      </c>
      <c r="D6134" s="747" t="str">
        <f t="shared" si="195"/>
        <v>NC4583</v>
      </c>
      <c r="E6134" s="1336">
        <v>1.0089999999999999</v>
      </c>
      <c r="F6134" s="644">
        <f t="shared" si="196"/>
        <v>1.008</v>
      </c>
      <c r="G6134" s="748" t="s">
        <v>280</v>
      </c>
      <c r="H6134" s="1337">
        <v>0.39</v>
      </c>
      <c r="I6134" s="338"/>
    </row>
    <row r="6135" spans="2:9">
      <c r="B6135" s="651" t="s">
        <v>18</v>
      </c>
      <c r="C6135" s="1356">
        <v>4611</v>
      </c>
      <c r="D6135" s="747" t="str">
        <f t="shared" si="195"/>
        <v>NC4611</v>
      </c>
      <c r="E6135" s="1336">
        <v>0.998</v>
      </c>
      <c r="F6135" s="644">
        <f t="shared" si="196"/>
        <v>0.998</v>
      </c>
      <c r="G6135" s="748" t="s">
        <v>280</v>
      </c>
      <c r="H6135" s="1337">
        <v>0.2</v>
      </c>
      <c r="I6135" s="338"/>
    </row>
    <row r="6136" spans="2:9">
      <c r="B6136" s="651" t="s">
        <v>18</v>
      </c>
      <c r="C6136" s="1356">
        <v>4635</v>
      </c>
      <c r="D6136" s="747" t="str">
        <f t="shared" si="195"/>
        <v>NC4635</v>
      </c>
      <c r="E6136" s="1336">
        <v>0.94499999999999995</v>
      </c>
      <c r="F6136" s="644">
        <f t="shared" si="196"/>
        <v>0.95099999999999996</v>
      </c>
      <c r="G6136" s="748" t="s">
        <v>280</v>
      </c>
      <c r="H6136" s="1337">
        <v>0.35</v>
      </c>
      <c r="I6136" s="338"/>
    </row>
    <row r="6137" spans="2:9">
      <c r="B6137" s="651" t="s">
        <v>18</v>
      </c>
      <c r="C6137" s="1356">
        <v>4653</v>
      </c>
      <c r="D6137" s="747" t="str">
        <f t="shared" si="195"/>
        <v>NC4653</v>
      </c>
      <c r="E6137" s="1336">
        <v>0.94499999999999995</v>
      </c>
      <c r="F6137" s="644">
        <f t="shared" si="196"/>
        <v>0.95099999999999996</v>
      </c>
      <c r="G6137" s="748" t="s">
        <v>280</v>
      </c>
      <c r="H6137" s="1337">
        <v>0.35</v>
      </c>
      <c r="I6137" s="338"/>
    </row>
    <row r="6138" spans="2:9">
      <c r="B6138" s="651" t="s">
        <v>18</v>
      </c>
      <c r="C6138" s="1356">
        <v>4665</v>
      </c>
      <c r="D6138" s="747" t="str">
        <f t="shared" si="195"/>
        <v>NC4665</v>
      </c>
      <c r="E6138" s="1336">
        <v>0.95199999999999996</v>
      </c>
      <c r="F6138" s="644">
        <f t="shared" si="196"/>
        <v>0.95699999999999996</v>
      </c>
      <c r="G6138" s="748" t="s">
        <v>280</v>
      </c>
      <c r="H6138" s="1337">
        <v>0.33</v>
      </c>
      <c r="I6138" s="338"/>
    </row>
    <row r="6139" spans="2:9">
      <c r="B6139" s="651" t="s">
        <v>18</v>
      </c>
      <c r="C6139" s="1356">
        <v>4683</v>
      </c>
      <c r="D6139" s="747" t="str">
        <f t="shared" si="195"/>
        <v>NC4683</v>
      </c>
      <c r="E6139" s="1336">
        <v>0.93899999999999995</v>
      </c>
      <c r="F6139" s="644">
        <f t="shared" si="196"/>
        <v>0.94499999999999995</v>
      </c>
      <c r="G6139" s="748" t="s">
        <v>280</v>
      </c>
      <c r="H6139" s="1337">
        <v>0.42</v>
      </c>
      <c r="I6139" s="338"/>
    </row>
    <row r="6140" spans="2:9">
      <c r="B6140" s="651" t="s">
        <v>18</v>
      </c>
      <c r="C6140" s="1356">
        <v>4686</v>
      </c>
      <c r="D6140" s="747" t="str">
        <f t="shared" si="195"/>
        <v>NC4686</v>
      </c>
      <c r="E6140" s="1336">
        <v>1.1870000000000001</v>
      </c>
      <c r="F6140" s="644">
        <f t="shared" si="196"/>
        <v>1.1679999999999999</v>
      </c>
      <c r="G6140" s="748" t="s">
        <v>280</v>
      </c>
      <c r="H6140" s="1337">
        <v>0.14000000000000001</v>
      </c>
      <c r="I6140" s="338"/>
    </row>
    <row r="6141" spans="2:9">
      <c r="B6141" s="651" t="s">
        <v>18</v>
      </c>
      <c r="C6141" s="1356">
        <v>4692</v>
      </c>
      <c r="D6141" s="747" t="str">
        <f t="shared" si="195"/>
        <v>NC4692</v>
      </c>
      <c r="E6141" s="1336">
        <v>0.95499999999999996</v>
      </c>
      <c r="F6141" s="644">
        <f t="shared" si="196"/>
        <v>0.96</v>
      </c>
      <c r="G6141" s="748" t="s">
        <v>280</v>
      </c>
      <c r="H6141" s="1337">
        <v>0.26</v>
      </c>
      <c r="I6141" s="338"/>
    </row>
    <row r="6142" spans="2:9">
      <c r="B6142" s="651" t="s">
        <v>18</v>
      </c>
      <c r="C6142" s="1356">
        <v>4693</v>
      </c>
      <c r="D6142" s="747" t="str">
        <f t="shared" si="195"/>
        <v>NC4693</v>
      </c>
      <c r="E6142" s="1336">
        <v>0.96799999999999997</v>
      </c>
      <c r="F6142" s="644">
        <f t="shared" si="196"/>
        <v>0.97099999999999997</v>
      </c>
      <c r="G6142" s="748" t="s">
        <v>280</v>
      </c>
      <c r="H6142" s="1337">
        <v>0.27</v>
      </c>
      <c r="I6142" s="338"/>
    </row>
    <row r="6143" spans="2:9">
      <c r="B6143" s="651" t="s">
        <v>18</v>
      </c>
      <c r="C6143" s="1356">
        <v>4703</v>
      </c>
      <c r="D6143" s="747" t="str">
        <f t="shared" si="195"/>
        <v>NC4703</v>
      </c>
      <c r="E6143" s="1336">
        <v>0.84199999999999997</v>
      </c>
      <c r="F6143" s="644">
        <f t="shared" si="196"/>
        <v>0.85799999999999998</v>
      </c>
      <c r="G6143" s="748" t="s">
        <v>280</v>
      </c>
      <c r="H6143" s="1337">
        <v>0.09</v>
      </c>
      <c r="I6143" s="338"/>
    </row>
    <row r="6144" spans="2:9">
      <c r="B6144" s="651" t="s">
        <v>18</v>
      </c>
      <c r="C6144" s="1356">
        <v>4717</v>
      </c>
      <c r="D6144" s="747" t="str">
        <f t="shared" si="195"/>
        <v>NC4717</v>
      </c>
      <c r="E6144" s="1336">
        <v>0.54700000000000004</v>
      </c>
      <c r="F6144" s="644">
        <f t="shared" si="196"/>
        <v>0.59199999999999997</v>
      </c>
      <c r="G6144" s="748" t="s">
        <v>280</v>
      </c>
      <c r="H6144" s="1337">
        <v>0.22</v>
      </c>
      <c r="I6144" s="338"/>
    </row>
    <row r="6145" spans="2:9">
      <c r="B6145" s="651" t="s">
        <v>18</v>
      </c>
      <c r="C6145" s="1356">
        <v>4720</v>
      </c>
      <c r="D6145" s="747" t="str">
        <f t="shared" si="195"/>
        <v>NC4720</v>
      </c>
      <c r="E6145" s="1336">
        <v>0.92100000000000004</v>
      </c>
      <c r="F6145" s="644">
        <f t="shared" si="196"/>
        <v>0.92900000000000005</v>
      </c>
      <c r="G6145" s="748" t="s">
        <v>280</v>
      </c>
      <c r="H6145" s="1337">
        <v>0.31</v>
      </c>
      <c r="I6145" s="338"/>
    </row>
    <row r="6146" spans="2:9">
      <c r="B6146" s="651" t="s">
        <v>18</v>
      </c>
      <c r="C6146" s="1356">
        <v>4740</v>
      </c>
      <c r="D6146" s="747" t="str">
        <f t="shared" si="195"/>
        <v>NC4740</v>
      </c>
      <c r="E6146" s="1336">
        <v>1.101</v>
      </c>
      <c r="F6146" s="644">
        <f t="shared" si="196"/>
        <v>1.091</v>
      </c>
      <c r="G6146" s="748" t="s">
        <v>280</v>
      </c>
      <c r="H6146" s="1337">
        <v>0.41</v>
      </c>
      <c r="I6146" s="338"/>
    </row>
    <row r="6147" spans="2:9">
      <c r="B6147" s="651" t="s">
        <v>18</v>
      </c>
      <c r="C6147" s="1356">
        <v>4741</v>
      </c>
      <c r="D6147" s="747" t="str">
        <f t="shared" si="195"/>
        <v>NC4741</v>
      </c>
      <c r="E6147" s="1336">
        <v>1.018</v>
      </c>
      <c r="F6147" s="644">
        <f t="shared" si="196"/>
        <v>1.016</v>
      </c>
      <c r="G6147" s="748" t="s">
        <v>280</v>
      </c>
      <c r="H6147" s="1337">
        <v>0.43</v>
      </c>
      <c r="I6147" s="338"/>
    </row>
    <row r="6148" spans="2:9">
      <c r="B6148" s="651" t="s">
        <v>18</v>
      </c>
      <c r="C6148" s="1356">
        <v>4751</v>
      </c>
      <c r="D6148" s="747" t="str">
        <f t="shared" si="195"/>
        <v>NC4751</v>
      </c>
      <c r="E6148" s="1336">
        <v>0.97399999999999998</v>
      </c>
      <c r="F6148" s="644">
        <f t="shared" si="196"/>
        <v>0.97699999999999998</v>
      </c>
      <c r="G6148" s="748" t="s">
        <v>280</v>
      </c>
      <c r="H6148" s="1337">
        <v>0.34</v>
      </c>
      <c r="I6148" s="338"/>
    </row>
    <row r="6149" spans="2:9">
      <c r="B6149" s="651" t="s">
        <v>18</v>
      </c>
      <c r="C6149" s="1356">
        <v>4771</v>
      </c>
      <c r="D6149" s="747" t="str">
        <f t="shared" si="195"/>
        <v>NC4771</v>
      </c>
      <c r="E6149" s="1336">
        <v>0.95199999999999996</v>
      </c>
      <c r="F6149" s="644">
        <f t="shared" si="196"/>
        <v>0.95699999999999996</v>
      </c>
      <c r="G6149" s="748" t="s">
        <v>280</v>
      </c>
      <c r="H6149" s="1337">
        <v>0.32</v>
      </c>
      <c r="I6149" s="338"/>
    </row>
    <row r="6150" spans="2:9">
      <c r="B6150" s="651" t="s">
        <v>18</v>
      </c>
      <c r="C6150" s="1356">
        <v>4777</v>
      </c>
      <c r="D6150" s="747" t="str">
        <f t="shared" si="195"/>
        <v>NC4777</v>
      </c>
      <c r="E6150" s="1336">
        <v>1.988</v>
      </c>
      <c r="F6150" s="644">
        <f t="shared" si="196"/>
        <v>1.889</v>
      </c>
      <c r="G6150" s="748" t="s">
        <v>280</v>
      </c>
      <c r="H6150" s="1337">
        <v>0.48</v>
      </c>
      <c r="I6150" s="338"/>
    </row>
    <row r="6151" spans="2:9">
      <c r="B6151" s="651" t="s">
        <v>18</v>
      </c>
      <c r="C6151" s="1356">
        <v>4825</v>
      </c>
      <c r="D6151" s="747" t="str">
        <f t="shared" si="195"/>
        <v>NC4825</v>
      </c>
      <c r="E6151" s="1336">
        <v>1.1140000000000001</v>
      </c>
      <c r="F6151" s="644">
        <f t="shared" si="196"/>
        <v>1.103</v>
      </c>
      <c r="G6151" s="748" t="s">
        <v>280</v>
      </c>
      <c r="H6151" s="1337">
        <v>0.21</v>
      </c>
      <c r="I6151" s="338"/>
    </row>
    <row r="6152" spans="2:9">
      <c r="B6152" s="651" t="s">
        <v>18</v>
      </c>
      <c r="C6152" s="1356">
        <v>4828</v>
      </c>
      <c r="D6152" s="747" t="str">
        <f t="shared" si="195"/>
        <v>NC4828</v>
      </c>
      <c r="E6152" s="1336">
        <v>1.0589999999999999</v>
      </c>
      <c r="F6152" s="644">
        <f t="shared" si="196"/>
        <v>1.0529999999999999</v>
      </c>
      <c r="G6152" s="748" t="s">
        <v>280</v>
      </c>
      <c r="H6152" s="1337">
        <v>0.3</v>
      </c>
      <c r="I6152" s="338"/>
    </row>
    <row r="6153" spans="2:9">
      <c r="B6153" s="651" t="s">
        <v>18</v>
      </c>
      <c r="C6153" s="1356">
        <v>4829</v>
      </c>
      <c r="D6153" s="747" t="str">
        <f t="shared" si="195"/>
        <v>NC4829</v>
      </c>
      <c r="E6153" s="1336">
        <v>0.99</v>
      </c>
      <c r="F6153" s="644">
        <f t="shared" si="196"/>
        <v>0.99099999999999999</v>
      </c>
      <c r="G6153" s="748" t="s">
        <v>280</v>
      </c>
      <c r="H6153" s="1337">
        <v>0.26</v>
      </c>
      <c r="I6153" s="338"/>
    </row>
    <row r="6154" spans="2:9">
      <c r="B6154" s="651" t="s">
        <v>18</v>
      </c>
      <c r="C6154" s="1356">
        <v>4902</v>
      </c>
      <c r="D6154" s="747" t="str">
        <f t="shared" si="195"/>
        <v>NC4902</v>
      </c>
      <c r="E6154" s="1336">
        <v>1.016</v>
      </c>
      <c r="F6154" s="644">
        <f t="shared" si="196"/>
        <v>1.014</v>
      </c>
      <c r="G6154" s="748" t="s">
        <v>280</v>
      </c>
      <c r="H6154" s="1337">
        <v>0.35</v>
      </c>
      <c r="I6154" s="338"/>
    </row>
    <row r="6155" spans="2:9">
      <c r="B6155" s="651" t="s">
        <v>18</v>
      </c>
      <c r="C6155" s="1356">
        <v>4923</v>
      </c>
      <c r="D6155" s="747" t="str">
        <f t="shared" ref="D6155:D6218" si="197">B6155&amp;TEXT(C6155,"0000")</f>
        <v>NC4923</v>
      </c>
      <c r="E6155" s="1336">
        <v>0.93600000000000005</v>
      </c>
      <c r="F6155" s="644">
        <f t="shared" ref="F6155:F6218" si="198">IF(E6155="NA","NA",ROUND((E6155-1)*0.9+1,3))</f>
        <v>0.94199999999999995</v>
      </c>
      <c r="G6155" s="748" t="s">
        <v>280</v>
      </c>
      <c r="H6155" s="1337">
        <v>0.35</v>
      </c>
      <c r="I6155" s="338"/>
    </row>
    <row r="6156" spans="2:9">
      <c r="B6156" s="651" t="s">
        <v>18</v>
      </c>
      <c r="C6156" s="1356">
        <v>5020</v>
      </c>
      <c r="D6156" s="747" t="str">
        <f t="shared" si="197"/>
        <v>NC5020</v>
      </c>
      <c r="E6156" s="1336">
        <v>1.2390000000000001</v>
      </c>
      <c r="F6156" s="644">
        <f t="shared" si="198"/>
        <v>1.2150000000000001</v>
      </c>
      <c r="G6156" s="748" t="s">
        <v>280</v>
      </c>
      <c r="H6156" s="1337">
        <v>0.46</v>
      </c>
      <c r="I6156" s="338"/>
    </row>
    <row r="6157" spans="2:9">
      <c r="B6157" s="651" t="s">
        <v>18</v>
      </c>
      <c r="C6157" s="1356">
        <v>5022</v>
      </c>
      <c r="D6157" s="747" t="str">
        <f t="shared" si="197"/>
        <v>NC5022</v>
      </c>
      <c r="E6157" s="1336">
        <v>1.159</v>
      </c>
      <c r="F6157" s="644">
        <f t="shared" si="198"/>
        <v>1.143</v>
      </c>
      <c r="G6157" s="748" t="s">
        <v>280</v>
      </c>
      <c r="H6157" s="1337">
        <v>0.56999999999999995</v>
      </c>
      <c r="I6157" s="338"/>
    </row>
    <row r="6158" spans="2:9">
      <c r="B6158" s="651" t="s">
        <v>18</v>
      </c>
      <c r="C6158" s="1356">
        <v>5037</v>
      </c>
      <c r="D6158" s="747" t="str">
        <f t="shared" si="197"/>
        <v>NC5037</v>
      </c>
      <c r="E6158" s="1336">
        <v>1.212</v>
      </c>
      <c r="F6158" s="644">
        <f t="shared" si="198"/>
        <v>1.1910000000000001</v>
      </c>
      <c r="G6158" s="748" t="s">
        <v>280</v>
      </c>
      <c r="H6158" s="1337">
        <v>0.57999999999999996</v>
      </c>
      <c r="I6158" s="338"/>
    </row>
    <row r="6159" spans="2:9">
      <c r="B6159" s="651" t="s">
        <v>18</v>
      </c>
      <c r="C6159" s="1356">
        <v>5040</v>
      </c>
      <c r="D6159" s="747" t="str">
        <f t="shared" si="197"/>
        <v>NC5040</v>
      </c>
      <c r="E6159" s="1336">
        <v>1.379</v>
      </c>
      <c r="F6159" s="644">
        <f t="shared" si="198"/>
        <v>1.341</v>
      </c>
      <c r="G6159" s="748" t="s">
        <v>280</v>
      </c>
      <c r="H6159" s="1337">
        <v>0.74</v>
      </c>
      <c r="I6159" s="338"/>
    </row>
    <row r="6160" spans="2:9">
      <c r="B6160" s="651" t="s">
        <v>18</v>
      </c>
      <c r="C6160" s="1356">
        <v>5057</v>
      </c>
      <c r="D6160" s="747" t="str">
        <f t="shared" si="197"/>
        <v>NC5057</v>
      </c>
      <c r="E6160" s="1336">
        <v>1.3109999999999999</v>
      </c>
      <c r="F6160" s="644">
        <f t="shared" si="198"/>
        <v>1.28</v>
      </c>
      <c r="G6160" s="748" t="s">
        <v>280</v>
      </c>
      <c r="H6160" s="1337">
        <v>0.46</v>
      </c>
      <c r="I6160" s="338"/>
    </row>
    <row r="6161" spans="2:9">
      <c r="B6161" s="651" t="s">
        <v>18</v>
      </c>
      <c r="C6161" s="1356">
        <v>5059</v>
      </c>
      <c r="D6161" s="747" t="str">
        <f t="shared" si="197"/>
        <v>NC5059</v>
      </c>
      <c r="E6161" s="1336">
        <v>1.294</v>
      </c>
      <c r="F6161" s="644">
        <f t="shared" si="198"/>
        <v>1.2649999999999999</v>
      </c>
      <c r="G6161" s="748" t="s">
        <v>280</v>
      </c>
      <c r="H6161" s="1337">
        <v>0.75</v>
      </c>
      <c r="I6161" s="338"/>
    </row>
    <row r="6162" spans="2:9">
      <c r="B6162" s="651" t="s">
        <v>18</v>
      </c>
      <c r="C6162" s="1356">
        <v>5102</v>
      </c>
      <c r="D6162" s="747" t="str">
        <f t="shared" si="197"/>
        <v>NC5102</v>
      </c>
      <c r="E6162" s="1336">
        <v>1.1519999999999999</v>
      </c>
      <c r="F6162" s="644">
        <f t="shared" si="198"/>
        <v>1.137</v>
      </c>
      <c r="G6162" s="748" t="s">
        <v>280</v>
      </c>
      <c r="H6162" s="1337">
        <v>0.44</v>
      </c>
      <c r="I6162" s="338"/>
    </row>
    <row r="6163" spans="2:9">
      <c r="B6163" s="651" t="s">
        <v>18</v>
      </c>
      <c r="C6163" s="1356">
        <v>5146</v>
      </c>
      <c r="D6163" s="747" t="str">
        <f t="shared" si="197"/>
        <v>NC5146</v>
      </c>
      <c r="E6163" s="1336">
        <v>1.1120000000000001</v>
      </c>
      <c r="F6163" s="644">
        <f t="shared" si="198"/>
        <v>1.101</v>
      </c>
      <c r="G6163" s="748" t="s">
        <v>280</v>
      </c>
      <c r="H6163" s="1337">
        <v>0.48</v>
      </c>
      <c r="I6163" s="338"/>
    </row>
    <row r="6164" spans="2:9">
      <c r="B6164" s="651" t="s">
        <v>18</v>
      </c>
      <c r="C6164" s="1356">
        <v>5160</v>
      </c>
      <c r="D6164" s="747" t="str">
        <f t="shared" si="197"/>
        <v>NC5160</v>
      </c>
      <c r="E6164" s="1336">
        <v>1.282</v>
      </c>
      <c r="F6164" s="644">
        <f t="shared" si="198"/>
        <v>1.254</v>
      </c>
      <c r="G6164" s="748" t="s">
        <v>280</v>
      </c>
      <c r="H6164" s="1337">
        <v>0.4</v>
      </c>
      <c r="I6164" s="338"/>
    </row>
    <row r="6165" spans="2:9">
      <c r="B6165" s="651" t="s">
        <v>18</v>
      </c>
      <c r="C6165" s="1356">
        <v>5183</v>
      </c>
      <c r="D6165" s="747" t="str">
        <f t="shared" si="197"/>
        <v>NC5183</v>
      </c>
      <c r="E6165" s="1336">
        <v>1.1419999999999999</v>
      </c>
      <c r="F6165" s="644">
        <f t="shared" si="198"/>
        <v>1.1279999999999999</v>
      </c>
      <c r="G6165" s="748" t="s">
        <v>280</v>
      </c>
      <c r="H6165" s="1337">
        <v>0.35</v>
      </c>
      <c r="I6165" s="338"/>
    </row>
    <row r="6166" spans="2:9">
      <c r="B6166" s="651" t="s">
        <v>18</v>
      </c>
      <c r="C6166" s="1356">
        <v>5188</v>
      </c>
      <c r="D6166" s="747" t="str">
        <f t="shared" si="197"/>
        <v>NC5188</v>
      </c>
      <c r="E6166" s="1336">
        <v>1.1200000000000001</v>
      </c>
      <c r="F6166" s="644">
        <f t="shared" si="198"/>
        <v>1.1080000000000001</v>
      </c>
      <c r="G6166" s="748" t="s">
        <v>280</v>
      </c>
      <c r="H6166" s="1337">
        <v>0.42</v>
      </c>
      <c r="I6166" s="338"/>
    </row>
    <row r="6167" spans="2:9">
      <c r="B6167" s="651" t="s">
        <v>18</v>
      </c>
      <c r="C6167" s="1356">
        <v>5190</v>
      </c>
      <c r="D6167" s="747" t="str">
        <f t="shared" si="197"/>
        <v>NC5190</v>
      </c>
      <c r="E6167" s="1336">
        <v>1.155</v>
      </c>
      <c r="F6167" s="644">
        <f t="shared" si="198"/>
        <v>1.1399999999999999</v>
      </c>
      <c r="G6167" s="748" t="s">
        <v>280</v>
      </c>
      <c r="H6167" s="1337">
        <v>0.37</v>
      </c>
      <c r="I6167" s="338"/>
    </row>
    <row r="6168" spans="2:9">
      <c r="B6168" s="651" t="s">
        <v>18</v>
      </c>
      <c r="C6168" s="1356">
        <v>5191</v>
      </c>
      <c r="D6168" s="747" t="str">
        <f t="shared" si="197"/>
        <v>NC5191</v>
      </c>
      <c r="E6168" s="1336">
        <v>1.206</v>
      </c>
      <c r="F6168" s="644">
        <f t="shared" si="198"/>
        <v>1.1850000000000001</v>
      </c>
      <c r="G6168" s="748" t="s">
        <v>280</v>
      </c>
      <c r="H6168" s="1337">
        <v>0.16</v>
      </c>
      <c r="I6168" s="338"/>
    </row>
    <row r="6169" spans="2:9">
      <c r="B6169" s="651" t="s">
        <v>18</v>
      </c>
      <c r="C6169" s="1356">
        <v>5192</v>
      </c>
      <c r="D6169" s="747" t="str">
        <f t="shared" si="197"/>
        <v>NC5192</v>
      </c>
      <c r="E6169" s="1336">
        <v>0.97099999999999997</v>
      </c>
      <c r="F6169" s="644">
        <f t="shared" si="198"/>
        <v>0.97399999999999998</v>
      </c>
      <c r="G6169" s="748" t="s">
        <v>280</v>
      </c>
      <c r="H6169" s="1337">
        <v>0.35</v>
      </c>
      <c r="I6169" s="338"/>
    </row>
    <row r="6170" spans="2:9">
      <c r="B6170" s="651" t="s">
        <v>18</v>
      </c>
      <c r="C6170" s="1356">
        <v>5213</v>
      </c>
      <c r="D6170" s="747" t="str">
        <f t="shared" si="197"/>
        <v>NC5213</v>
      </c>
      <c r="E6170" s="1336">
        <v>1.135</v>
      </c>
      <c r="F6170" s="644">
        <f t="shared" si="198"/>
        <v>1.1220000000000001</v>
      </c>
      <c r="G6170" s="748" t="s">
        <v>280</v>
      </c>
      <c r="H6170" s="1337">
        <v>0.62</v>
      </c>
      <c r="I6170" s="338"/>
    </row>
    <row r="6171" spans="2:9">
      <c r="B6171" s="651" t="s">
        <v>18</v>
      </c>
      <c r="C6171" s="1356">
        <v>5215</v>
      </c>
      <c r="D6171" s="747" t="str">
        <f t="shared" si="197"/>
        <v>NC5215</v>
      </c>
      <c r="E6171" s="1336">
        <v>1.2130000000000001</v>
      </c>
      <c r="F6171" s="644">
        <f t="shared" si="198"/>
        <v>1.1919999999999999</v>
      </c>
      <c r="G6171" s="748" t="s">
        <v>280</v>
      </c>
      <c r="H6171" s="1337">
        <v>0.44</v>
      </c>
      <c r="I6171" s="338"/>
    </row>
    <row r="6172" spans="2:9">
      <c r="B6172" s="651" t="s">
        <v>18</v>
      </c>
      <c r="C6172" s="1356">
        <v>5221</v>
      </c>
      <c r="D6172" s="747" t="str">
        <f t="shared" si="197"/>
        <v>NC5221</v>
      </c>
      <c r="E6172" s="1336">
        <v>1.2110000000000001</v>
      </c>
      <c r="F6172" s="644">
        <f t="shared" si="198"/>
        <v>1.19</v>
      </c>
      <c r="G6172" s="748" t="s">
        <v>280</v>
      </c>
      <c r="H6172" s="1337">
        <v>0.39</v>
      </c>
      <c r="I6172" s="338"/>
    </row>
    <row r="6173" spans="2:9">
      <c r="B6173" s="651" t="s">
        <v>18</v>
      </c>
      <c r="C6173" s="1356">
        <v>5222</v>
      </c>
      <c r="D6173" s="747" t="str">
        <f t="shared" si="197"/>
        <v>NC5222</v>
      </c>
      <c r="E6173" s="1336">
        <v>1.169</v>
      </c>
      <c r="F6173" s="644">
        <f t="shared" si="198"/>
        <v>1.1519999999999999</v>
      </c>
      <c r="G6173" s="748" t="s">
        <v>280</v>
      </c>
      <c r="H6173" s="1337">
        <v>0.53</v>
      </c>
      <c r="I6173" s="338"/>
    </row>
    <row r="6174" spans="2:9">
      <c r="B6174" s="651" t="s">
        <v>18</v>
      </c>
      <c r="C6174" s="1356">
        <v>5223</v>
      </c>
      <c r="D6174" s="747" t="str">
        <f t="shared" si="197"/>
        <v>NC5223</v>
      </c>
      <c r="E6174" s="1336">
        <v>1.161</v>
      </c>
      <c r="F6174" s="644">
        <f t="shared" si="198"/>
        <v>1.145</v>
      </c>
      <c r="G6174" s="748" t="s">
        <v>280</v>
      </c>
      <c r="H6174" s="1337">
        <v>0.51</v>
      </c>
      <c r="I6174" s="338"/>
    </row>
    <row r="6175" spans="2:9">
      <c r="B6175" s="651" t="s">
        <v>18</v>
      </c>
      <c r="C6175" s="1356">
        <v>5348</v>
      </c>
      <c r="D6175" s="747" t="str">
        <f t="shared" si="197"/>
        <v>NC5348</v>
      </c>
      <c r="E6175" s="1336">
        <v>1.157</v>
      </c>
      <c r="F6175" s="644">
        <f t="shared" si="198"/>
        <v>1.141</v>
      </c>
      <c r="G6175" s="748" t="s">
        <v>280</v>
      </c>
      <c r="H6175" s="1337">
        <v>0.41</v>
      </c>
      <c r="I6175" s="338"/>
    </row>
    <row r="6176" spans="2:9">
      <c r="B6176" s="651" t="s">
        <v>18</v>
      </c>
      <c r="C6176" s="1356">
        <v>5402</v>
      </c>
      <c r="D6176" s="747" t="str">
        <f t="shared" si="197"/>
        <v>NC5402</v>
      </c>
      <c r="E6176" s="1336">
        <v>1.1319999999999999</v>
      </c>
      <c r="F6176" s="644">
        <f t="shared" si="198"/>
        <v>1.119</v>
      </c>
      <c r="G6176" s="748" t="s">
        <v>280</v>
      </c>
      <c r="H6176" s="1337">
        <v>0.68</v>
      </c>
      <c r="I6176" s="338"/>
    </row>
    <row r="6177" spans="2:9">
      <c r="B6177" s="651" t="s">
        <v>18</v>
      </c>
      <c r="C6177" s="1356">
        <v>5403</v>
      </c>
      <c r="D6177" s="747" t="str">
        <f t="shared" si="197"/>
        <v>NC5403</v>
      </c>
      <c r="E6177" s="1336">
        <v>1.258</v>
      </c>
      <c r="F6177" s="644">
        <f t="shared" si="198"/>
        <v>1.232</v>
      </c>
      <c r="G6177" s="748" t="s">
        <v>280</v>
      </c>
      <c r="H6177" s="1337">
        <v>0.54</v>
      </c>
      <c r="I6177" s="338"/>
    </row>
    <row r="6178" spans="2:9">
      <c r="B6178" s="651" t="s">
        <v>18</v>
      </c>
      <c r="C6178" s="1356">
        <v>5437</v>
      </c>
      <c r="D6178" s="747" t="str">
        <f t="shared" si="197"/>
        <v>NC5437</v>
      </c>
      <c r="E6178" s="1336">
        <v>1.0820000000000001</v>
      </c>
      <c r="F6178" s="644">
        <f t="shared" si="198"/>
        <v>1.0740000000000001</v>
      </c>
      <c r="G6178" s="748" t="s">
        <v>280</v>
      </c>
      <c r="H6178" s="1337">
        <v>0.53</v>
      </c>
      <c r="I6178" s="338"/>
    </row>
    <row r="6179" spans="2:9">
      <c r="B6179" s="651" t="s">
        <v>18</v>
      </c>
      <c r="C6179" s="1356">
        <v>5443</v>
      </c>
      <c r="D6179" s="747" t="str">
        <f t="shared" si="197"/>
        <v>NC5443</v>
      </c>
      <c r="E6179" s="1336">
        <v>1.181</v>
      </c>
      <c r="F6179" s="644">
        <f t="shared" si="198"/>
        <v>1.163</v>
      </c>
      <c r="G6179" s="748" t="s">
        <v>280</v>
      </c>
      <c r="H6179" s="1337">
        <v>0.71</v>
      </c>
      <c r="I6179" s="338"/>
    </row>
    <row r="6180" spans="2:9">
      <c r="B6180" s="651" t="s">
        <v>18</v>
      </c>
      <c r="C6180" s="1356">
        <v>5445</v>
      </c>
      <c r="D6180" s="747" t="str">
        <f t="shared" si="197"/>
        <v>NC5445</v>
      </c>
      <c r="E6180" s="1336">
        <v>1.3460000000000001</v>
      </c>
      <c r="F6180" s="644">
        <f t="shared" si="198"/>
        <v>1.3109999999999999</v>
      </c>
      <c r="G6180" s="748" t="s">
        <v>280</v>
      </c>
      <c r="H6180" s="1337">
        <v>0.69</v>
      </c>
      <c r="I6180" s="338"/>
    </row>
    <row r="6181" spans="2:9">
      <c r="B6181" s="651" t="s">
        <v>18</v>
      </c>
      <c r="C6181" s="1356">
        <v>5462</v>
      </c>
      <c r="D6181" s="747" t="str">
        <f t="shared" si="197"/>
        <v>NC5462</v>
      </c>
      <c r="E6181" s="1336">
        <v>1.224</v>
      </c>
      <c r="F6181" s="644">
        <f t="shared" si="198"/>
        <v>1.202</v>
      </c>
      <c r="G6181" s="748" t="s">
        <v>280</v>
      </c>
      <c r="H6181" s="1337">
        <v>0.45</v>
      </c>
      <c r="I6181" s="338"/>
    </row>
    <row r="6182" spans="2:9">
      <c r="B6182" s="651" t="s">
        <v>18</v>
      </c>
      <c r="C6182" s="1356">
        <v>5472</v>
      </c>
      <c r="D6182" s="747" t="str">
        <f t="shared" si="197"/>
        <v>NC5472</v>
      </c>
      <c r="E6182" s="1336">
        <v>1.2130000000000001</v>
      </c>
      <c r="F6182" s="644">
        <f t="shared" si="198"/>
        <v>1.1919999999999999</v>
      </c>
      <c r="G6182" s="748" t="s">
        <v>280</v>
      </c>
      <c r="H6182" s="1337">
        <v>0.5</v>
      </c>
      <c r="I6182" s="338"/>
    </row>
    <row r="6183" spans="2:9">
      <c r="B6183" s="651" t="s">
        <v>18</v>
      </c>
      <c r="C6183" s="1356">
        <v>5473</v>
      </c>
      <c r="D6183" s="747" t="str">
        <f t="shared" si="197"/>
        <v>NC5473</v>
      </c>
      <c r="E6183" s="1336">
        <v>1.256</v>
      </c>
      <c r="F6183" s="644">
        <f t="shared" si="198"/>
        <v>1.23</v>
      </c>
      <c r="G6183" s="748" t="s">
        <v>280</v>
      </c>
      <c r="H6183" s="1337">
        <v>0.59</v>
      </c>
      <c r="I6183" s="338"/>
    </row>
    <row r="6184" spans="2:9">
      <c r="B6184" s="651" t="s">
        <v>18</v>
      </c>
      <c r="C6184" s="1356">
        <v>5474</v>
      </c>
      <c r="D6184" s="747" t="str">
        <f t="shared" si="197"/>
        <v>NC5474</v>
      </c>
      <c r="E6184" s="1336">
        <v>1.4370000000000001</v>
      </c>
      <c r="F6184" s="644">
        <f t="shared" si="198"/>
        <v>1.393</v>
      </c>
      <c r="G6184" s="748" t="s">
        <v>280</v>
      </c>
      <c r="H6184" s="1337">
        <v>0.49</v>
      </c>
      <c r="I6184" s="338"/>
    </row>
    <row r="6185" spans="2:9">
      <c r="B6185" s="651" t="s">
        <v>18</v>
      </c>
      <c r="C6185" s="1356">
        <v>5478</v>
      </c>
      <c r="D6185" s="747" t="str">
        <f t="shared" si="197"/>
        <v>NC5478</v>
      </c>
      <c r="E6185" s="1336">
        <v>1.079</v>
      </c>
      <c r="F6185" s="644">
        <f t="shared" si="198"/>
        <v>1.071</v>
      </c>
      <c r="G6185" s="748" t="s">
        <v>280</v>
      </c>
      <c r="H6185" s="1337">
        <v>0.35</v>
      </c>
      <c r="I6185" s="338"/>
    </row>
    <row r="6186" spans="2:9">
      <c r="B6186" s="651" t="s">
        <v>18</v>
      </c>
      <c r="C6186" s="1356">
        <v>5479</v>
      </c>
      <c r="D6186" s="747" t="str">
        <f t="shared" si="197"/>
        <v>NC5479</v>
      </c>
      <c r="E6186" s="1336">
        <v>1.075</v>
      </c>
      <c r="F6186" s="644">
        <f t="shared" si="198"/>
        <v>1.0680000000000001</v>
      </c>
      <c r="G6186" s="748" t="s">
        <v>280</v>
      </c>
      <c r="H6186" s="1337">
        <v>0.66</v>
      </c>
      <c r="I6186" s="338"/>
    </row>
    <row r="6187" spans="2:9">
      <c r="B6187" s="651" t="s">
        <v>18</v>
      </c>
      <c r="C6187" s="1356">
        <v>5480</v>
      </c>
      <c r="D6187" s="747" t="str">
        <f t="shared" si="197"/>
        <v>NC5480</v>
      </c>
      <c r="E6187" s="1336">
        <v>1.236</v>
      </c>
      <c r="F6187" s="644">
        <f t="shared" si="198"/>
        <v>1.212</v>
      </c>
      <c r="G6187" s="748" t="s">
        <v>280</v>
      </c>
      <c r="H6187" s="1337">
        <v>0.45</v>
      </c>
      <c r="I6187" s="338"/>
    </row>
    <row r="6188" spans="2:9">
      <c r="B6188" s="651" t="s">
        <v>18</v>
      </c>
      <c r="C6188" s="1356">
        <v>5491</v>
      </c>
      <c r="D6188" s="747" t="str">
        <f t="shared" si="197"/>
        <v>NC5491</v>
      </c>
      <c r="E6188" s="1336">
        <v>1.2210000000000001</v>
      </c>
      <c r="F6188" s="644">
        <f t="shared" si="198"/>
        <v>1.1990000000000001</v>
      </c>
      <c r="G6188" s="748" t="s">
        <v>280</v>
      </c>
      <c r="H6188" s="1337">
        <v>0.43</v>
      </c>
      <c r="I6188" s="338"/>
    </row>
    <row r="6189" spans="2:9">
      <c r="B6189" s="651" t="s">
        <v>18</v>
      </c>
      <c r="C6189" s="1356">
        <v>5506</v>
      </c>
      <c r="D6189" s="747" t="str">
        <f t="shared" si="197"/>
        <v>NC5506</v>
      </c>
      <c r="E6189" s="1336">
        <v>1.5469999999999999</v>
      </c>
      <c r="F6189" s="644">
        <f t="shared" si="198"/>
        <v>1.492</v>
      </c>
      <c r="G6189" s="748" t="s">
        <v>280</v>
      </c>
      <c r="H6189" s="1337">
        <v>0.61</v>
      </c>
      <c r="I6189" s="338"/>
    </row>
    <row r="6190" spans="2:9">
      <c r="B6190" s="651" t="s">
        <v>18</v>
      </c>
      <c r="C6190" s="1356">
        <v>5507</v>
      </c>
      <c r="D6190" s="747" t="str">
        <f t="shared" si="197"/>
        <v>NC5507</v>
      </c>
      <c r="E6190" s="1336">
        <v>1.2529999999999999</v>
      </c>
      <c r="F6190" s="644">
        <f t="shared" si="198"/>
        <v>1.228</v>
      </c>
      <c r="G6190" s="748" t="s">
        <v>280</v>
      </c>
      <c r="H6190" s="1337">
        <v>0.41</v>
      </c>
      <c r="I6190" s="338"/>
    </row>
    <row r="6191" spans="2:9">
      <c r="B6191" s="651" t="s">
        <v>18</v>
      </c>
      <c r="C6191" s="1356">
        <v>5535</v>
      </c>
      <c r="D6191" s="747" t="str">
        <f t="shared" si="197"/>
        <v>NC5535</v>
      </c>
      <c r="E6191" s="1336">
        <v>1.262</v>
      </c>
      <c r="F6191" s="644">
        <f t="shared" si="198"/>
        <v>1.236</v>
      </c>
      <c r="G6191" s="748" t="s">
        <v>280</v>
      </c>
      <c r="H6191" s="1337">
        <v>0.56000000000000005</v>
      </c>
      <c r="I6191" s="338"/>
    </row>
    <row r="6192" spans="2:9">
      <c r="B6192" s="651" t="s">
        <v>18</v>
      </c>
      <c r="C6192" s="1356">
        <v>5537</v>
      </c>
      <c r="D6192" s="747" t="str">
        <f t="shared" si="197"/>
        <v>NC5537</v>
      </c>
      <c r="E6192" s="1336">
        <v>1.0920000000000001</v>
      </c>
      <c r="F6192" s="644">
        <f t="shared" si="198"/>
        <v>1.083</v>
      </c>
      <c r="G6192" s="748" t="s">
        <v>280</v>
      </c>
      <c r="H6192" s="1337">
        <v>0.49</v>
      </c>
      <c r="I6192" s="338"/>
    </row>
    <row r="6193" spans="2:9">
      <c r="B6193" s="651" t="s">
        <v>18</v>
      </c>
      <c r="C6193" s="1356">
        <v>5551</v>
      </c>
      <c r="D6193" s="747" t="str">
        <f t="shared" si="197"/>
        <v>NC5551</v>
      </c>
      <c r="E6193" s="1336">
        <v>1.4039999999999999</v>
      </c>
      <c r="F6193" s="644">
        <f t="shared" si="198"/>
        <v>1.3640000000000001</v>
      </c>
      <c r="G6193" s="748" t="s">
        <v>280</v>
      </c>
      <c r="H6193" s="1337">
        <v>0.97</v>
      </c>
      <c r="I6193" s="338"/>
    </row>
    <row r="6194" spans="2:9">
      <c r="B6194" s="651" t="s">
        <v>18</v>
      </c>
      <c r="C6194" s="1356">
        <v>5606</v>
      </c>
      <c r="D6194" s="747" t="str">
        <f t="shared" si="197"/>
        <v>NC5606</v>
      </c>
      <c r="E6194" s="1336">
        <v>1.246</v>
      </c>
      <c r="F6194" s="644">
        <f t="shared" si="198"/>
        <v>1.2210000000000001</v>
      </c>
      <c r="G6194" s="748" t="s">
        <v>280</v>
      </c>
      <c r="H6194" s="1337">
        <v>0.11</v>
      </c>
      <c r="I6194" s="338"/>
    </row>
    <row r="6195" spans="2:9">
      <c r="B6195" s="651" t="s">
        <v>18</v>
      </c>
      <c r="C6195" s="1356">
        <v>5610</v>
      </c>
      <c r="D6195" s="747" t="str">
        <f t="shared" si="197"/>
        <v>NC5610</v>
      </c>
      <c r="E6195" s="1336">
        <v>1.1299999999999999</v>
      </c>
      <c r="F6195" s="644">
        <f t="shared" si="198"/>
        <v>1.117</v>
      </c>
      <c r="G6195" s="748" t="s">
        <v>280</v>
      </c>
      <c r="H6195" s="1337">
        <v>0.56999999999999995</v>
      </c>
      <c r="I6195" s="338"/>
    </row>
    <row r="6196" spans="2:9">
      <c r="B6196" s="651" t="s">
        <v>18</v>
      </c>
      <c r="C6196" s="1356">
        <v>5645</v>
      </c>
      <c r="D6196" s="747" t="str">
        <f t="shared" si="197"/>
        <v>NC5645</v>
      </c>
      <c r="E6196" s="1336">
        <v>1.429</v>
      </c>
      <c r="F6196" s="644">
        <f t="shared" si="198"/>
        <v>1.3859999999999999</v>
      </c>
      <c r="G6196" s="748" t="s">
        <v>280</v>
      </c>
      <c r="H6196" s="1337">
        <v>0.99</v>
      </c>
      <c r="I6196" s="338"/>
    </row>
    <row r="6197" spans="2:9">
      <c r="B6197" s="651" t="s">
        <v>18</v>
      </c>
      <c r="C6197" s="1356">
        <v>5703</v>
      </c>
      <c r="D6197" s="747" t="str">
        <f t="shared" si="197"/>
        <v>NC5703</v>
      </c>
      <c r="E6197" s="1336">
        <v>1.2310000000000001</v>
      </c>
      <c r="F6197" s="644">
        <f t="shared" si="198"/>
        <v>1.208</v>
      </c>
      <c r="G6197" s="748" t="s">
        <v>280</v>
      </c>
      <c r="H6197" s="1337">
        <v>0.52</v>
      </c>
      <c r="I6197" s="338"/>
    </row>
    <row r="6198" spans="2:9">
      <c r="B6198" s="651" t="s">
        <v>18</v>
      </c>
      <c r="C6198" s="1356">
        <v>5705</v>
      </c>
      <c r="D6198" s="747" t="str">
        <f t="shared" si="197"/>
        <v>NC5705</v>
      </c>
      <c r="E6198" s="1336">
        <v>1.2509999999999999</v>
      </c>
      <c r="F6198" s="644">
        <f t="shared" si="198"/>
        <v>1.226</v>
      </c>
      <c r="G6198" s="748" t="s">
        <v>280</v>
      </c>
      <c r="H6198" s="1337">
        <v>1.18</v>
      </c>
      <c r="I6198" s="338"/>
    </row>
    <row r="6199" spans="2:9">
      <c r="B6199" s="651" t="s">
        <v>18</v>
      </c>
      <c r="C6199" s="1356">
        <v>5951</v>
      </c>
      <c r="D6199" s="747" t="str">
        <f t="shared" si="197"/>
        <v>NC5951</v>
      </c>
      <c r="E6199" s="1336">
        <v>0.876</v>
      </c>
      <c r="F6199" s="644">
        <f t="shared" si="198"/>
        <v>0.88800000000000001</v>
      </c>
      <c r="G6199" s="748" t="s">
        <v>280</v>
      </c>
      <c r="H6199" s="1337">
        <v>0.56000000000000005</v>
      </c>
      <c r="I6199" s="338"/>
    </row>
    <row r="6200" spans="2:9">
      <c r="B6200" s="651" t="s">
        <v>18</v>
      </c>
      <c r="C6200" s="1356">
        <v>6003</v>
      </c>
      <c r="D6200" s="747" t="str">
        <f t="shared" si="197"/>
        <v>NC6003</v>
      </c>
      <c r="E6200" s="1336">
        <v>1.1950000000000001</v>
      </c>
      <c r="F6200" s="644">
        <f t="shared" si="198"/>
        <v>1.1759999999999999</v>
      </c>
      <c r="G6200" s="748" t="s">
        <v>280</v>
      </c>
      <c r="H6200" s="1337">
        <v>0.52</v>
      </c>
      <c r="I6200" s="338"/>
    </row>
    <row r="6201" spans="2:9">
      <c r="B6201" s="651" t="s">
        <v>18</v>
      </c>
      <c r="C6201" s="1356">
        <v>6005</v>
      </c>
      <c r="D6201" s="747" t="str">
        <f t="shared" si="197"/>
        <v>NC6005</v>
      </c>
      <c r="E6201" s="1336">
        <v>1.1879999999999999</v>
      </c>
      <c r="F6201" s="644">
        <f t="shared" si="198"/>
        <v>1.169</v>
      </c>
      <c r="G6201" s="748" t="s">
        <v>280</v>
      </c>
      <c r="H6201" s="1337">
        <v>0.92</v>
      </c>
      <c r="I6201" s="338"/>
    </row>
    <row r="6202" spans="2:9">
      <c r="B6202" s="651" t="s">
        <v>18</v>
      </c>
      <c r="C6202" s="1356">
        <v>6018</v>
      </c>
      <c r="D6202" s="747" t="str">
        <f t="shared" si="197"/>
        <v>NC6018</v>
      </c>
      <c r="E6202" s="1336">
        <v>1.242</v>
      </c>
      <c r="F6202" s="644">
        <f t="shared" si="198"/>
        <v>1.218</v>
      </c>
      <c r="G6202" s="748" t="s">
        <v>280</v>
      </c>
      <c r="H6202" s="1337">
        <v>0.44</v>
      </c>
      <c r="I6202" s="338"/>
    </row>
    <row r="6203" spans="2:9">
      <c r="B6203" s="651" t="s">
        <v>18</v>
      </c>
      <c r="C6203" s="1356">
        <v>6045</v>
      </c>
      <c r="D6203" s="747" t="str">
        <f t="shared" si="197"/>
        <v>NC6045</v>
      </c>
      <c r="E6203" s="1336">
        <v>1.296</v>
      </c>
      <c r="F6203" s="644">
        <f t="shared" si="198"/>
        <v>1.266</v>
      </c>
      <c r="G6203" s="748" t="s">
        <v>280</v>
      </c>
      <c r="H6203" s="1337">
        <v>0.4</v>
      </c>
      <c r="I6203" s="338"/>
    </row>
    <row r="6204" spans="2:9">
      <c r="B6204" s="651" t="s">
        <v>18</v>
      </c>
      <c r="C6204" s="1356">
        <v>6204</v>
      </c>
      <c r="D6204" s="747" t="str">
        <f t="shared" si="197"/>
        <v>NC6204</v>
      </c>
      <c r="E6204" s="1336">
        <v>1.258</v>
      </c>
      <c r="F6204" s="644">
        <f t="shared" si="198"/>
        <v>1.232</v>
      </c>
      <c r="G6204" s="748" t="s">
        <v>280</v>
      </c>
      <c r="H6204" s="1337">
        <v>0.62</v>
      </c>
      <c r="I6204" s="338"/>
    </row>
    <row r="6205" spans="2:9">
      <c r="B6205" s="651" t="s">
        <v>18</v>
      </c>
      <c r="C6205" s="1356">
        <v>6206</v>
      </c>
      <c r="D6205" s="747" t="str">
        <f t="shared" si="197"/>
        <v>NC6206</v>
      </c>
      <c r="E6205" s="1336">
        <v>1.988</v>
      </c>
      <c r="F6205" s="644">
        <f t="shared" si="198"/>
        <v>1.889</v>
      </c>
      <c r="G6205" s="748" t="s">
        <v>280</v>
      </c>
      <c r="H6205" s="1337">
        <v>0.48</v>
      </c>
      <c r="I6205" s="338"/>
    </row>
    <row r="6206" spans="2:9">
      <c r="B6206" s="651" t="s">
        <v>18</v>
      </c>
      <c r="C6206" s="1356">
        <v>6213</v>
      </c>
      <c r="D6206" s="747" t="str">
        <f t="shared" si="197"/>
        <v>NC6213</v>
      </c>
      <c r="E6206" s="1336">
        <v>1.21</v>
      </c>
      <c r="F6206" s="644">
        <f t="shared" si="198"/>
        <v>1.1890000000000001</v>
      </c>
      <c r="G6206" s="748" t="s">
        <v>280</v>
      </c>
      <c r="H6206" s="1337">
        <v>0.45</v>
      </c>
      <c r="I6206" s="338"/>
    </row>
    <row r="6207" spans="2:9">
      <c r="B6207" s="651" t="s">
        <v>18</v>
      </c>
      <c r="C6207" s="1356">
        <v>6214</v>
      </c>
      <c r="D6207" s="747" t="str">
        <f t="shared" si="197"/>
        <v>NC6214</v>
      </c>
      <c r="E6207" s="1336">
        <v>1.988</v>
      </c>
      <c r="F6207" s="644">
        <f t="shared" si="198"/>
        <v>1.889</v>
      </c>
      <c r="G6207" s="748" t="s">
        <v>280</v>
      </c>
      <c r="H6207" s="1337">
        <v>0.48</v>
      </c>
      <c r="I6207" s="338"/>
    </row>
    <row r="6208" spans="2:9">
      <c r="B6208" s="651" t="s">
        <v>18</v>
      </c>
      <c r="C6208" s="1356">
        <v>6216</v>
      </c>
      <c r="D6208" s="747" t="str">
        <f t="shared" si="197"/>
        <v>NC6216</v>
      </c>
      <c r="E6208" s="1336">
        <v>1.2609999999999999</v>
      </c>
      <c r="F6208" s="644">
        <f t="shared" si="198"/>
        <v>1.2350000000000001</v>
      </c>
      <c r="G6208" s="748" t="s">
        <v>280</v>
      </c>
      <c r="H6208" s="1337">
        <v>0.44</v>
      </c>
      <c r="I6208" s="338"/>
    </row>
    <row r="6209" spans="2:9">
      <c r="B6209" s="651" t="s">
        <v>18</v>
      </c>
      <c r="C6209" s="1356">
        <v>6217</v>
      </c>
      <c r="D6209" s="747" t="str">
        <f t="shared" si="197"/>
        <v>NC6217</v>
      </c>
      <c r="E6209" s="1336">
        <v>1.2789999999999999</v>
      </c>
      <c r="F6209" s="644">
        <f t="shared" si="198"/>
        <v>1.2509999999999999</v>
      </c>
      <c r="G6209" s="748" t="s">
        <v>280</v>
      </c>
      <c r="H6209" s="1337">
        <v>0.43</v>
      </c>
      <c r="I6209" s="338"/>
    </row>
    <row r="6210" spans="2:9">
      <c r="B6210" s="651" t="s">
        <v>18</v>
      </c>
      <c r="C6210" s="1356">
        <v>6229</v>
      </c>
      <c r="D6210" s="747" t="str">
        <f t="shared" si="197"/>
        <v>NC6229</v>
      </c>
      <c r="E6210" s="1336">
        <v>1.169</v>
      </c>
      <c r="F6210" s="644">
        <f t="shared" si="198"/>
        <v>1.1519999999999999</v>
      </c>
      <c r="G6210" s="748" t="s">
        <v>280</v>
      </c>
      <c r="H6210" s="1337">
        <v>0.43</v>
      </c>
      <c r="I6210" s="338"/>
    </row>
    <row r="6211" spans="2:9">
      <c r="B6211" s="651" t="s">
        <v>18</v>
      </c>
      <c r="C6211" s="1356">
        <v>6233</v>
      </c>
      <c r="D6211" s="747" t="str">
        <f t="shared" si="197"/>
        <v>NC6233</v>
      </c>
      <c r="E6211" s="1336">
        <v>1.1759999999999999</v>
      </c>
      <c r="F6211" s="644">
        <f t="shared" si="198"/>
        <v>1.1579999999999999</v>
      </c>
      <c r="G6211" s="748" t="s">
        <v>280</v>
      </c>
      <c r="H6211" s="1337">
        <v>0.4</v>
      </c>
      <c r="I6211" s="338"/>
    </row>
    <row r="6212" spans="2:9">
      <c r="B6212" s="651" t="s">
        <v>18</v>
      </c>
      <c r="C6212" s="1356">
        <v>6235</v>
      </c>
      <c r="D6212" s="747" t="str">
        <f t="shared" si="197"/>
        <v>NC6235</v>
      </c>
      <c r="E6212" s="1336">
        <v>1.296</v>
      </c>
      <c r="F6212" s="644">
        <f t="shared" si="198"/>
        <v>1.266</v>
      </c>
      <c r="G6212" s="748" t="s">
        <v>280</v>
      </c>
      <c r="H6212" s="1337">
        <v>0.4</v>
      </c>
      <c r="I6212" s="338"/>
    </row>
    <row r="6213" spans="2:9">
      <c r="B6213" s="651" t="s">
        <v>18</v>
      </c>
      <c r="C6213" s="1356">
        <v>6236</v>
      </c>
      <c r="D6213" s="747" t="str">
        <f t="shared" si="197"/>
        <v>NC6236</v>
      </c>
      <c r="E6213" s="1336">
        <v>1.1870000000000001</v>
      </c>
      <c r="F6213" s="644">
        <f t="shared" si="198"/>
        <v>1.1679999999999999</v>
      </c>
      <c r="G6213" s="748" t="s">
        <v>280</v>
      </c>
      <c r="H6213" s="1337">
        <v>0.14000000000000001</v>
      </c>
      <c r="I6213" s="338"/>
    </row>
    <row r="6214" spans="2:9">
      <c r="B6214" s="651" t="s">
        <v>18</v>
      </c>
      <c r="C6214" s="1356">
        <v>6237</v>
      </c>
      <c r="D6214" s="747" t="str">
        <f t="shared" si="197"/>
        <v>NC6237</v>
      </c>
      <c r="E6214" s="1336">
        <v>1.1870000000000001</v>
      </c>
      <c r="F6214" s="644">
        <f t="shared" si="198"/>
        <v>1.1679999999999999</v>
      </c>
      <c r="G6214" s="748" t="s">
        <v>280</v>
      </c>
      <c r="H6214" s="1337">
        <v>0.14000000000000001</v>
      </c>
      <c r="I6214" s="338"/>
    </row>
    <row r="6215" spans="2:9">
      <c r="B6215" s="651" t="s">
        <v>18</v>
      </c>
      <c r="C6215" s="1356">
        <v>6251</v>
      </c>
      <c r="D6215" s="747" t="str">
        <f t="shared" si="197"/>
        <v>NC6251</v>
      </c>
      <c r="E6215" s="1336">
        <v>1.2130000000000001</v>
      </c>
      <c r="F6215" s="644">
        <f t="shared" si="198"/>
        <v>1.1919999999999999</v>
      </c>
      <c r="G6215" s="748" t="s">
        <v>280</v>
      </c>
      <c r="H6215" s="1337">
        <v>0.45</v>
      </c>
      <c r="I6215" s="338"/>
    </row>
    <row r="6216" spans="2:9">
      <c r="B6216" s="651" t="s">
        <v>18</v>
      </c>
      <c r="C6216" s="1356">
        <v>6252</v>
      </c>
      <c r="D6216" s="747" t="str">
        <f t="shared" si="197"/>
        <v>NC6252</v>
      </c>
      <c r="E6216" s="1336">
        <v>1.218</v>
      </c>
      <c r="F6216" s="644">
        <f t="shared" si="198"/>
        <v>1.196</v>
      </c>
      <c r="G6216" s="748" t="s">
        <v>280</v>
      </c>
      <c r="H6216" s="1337">
        <v>0.44</v>
      </c>
      <c r="I6216" s="338"/>
    </row>
    <row r="6217" spans="2:9">
      <c r="B6217" s="651" t="s">
        <v>18</v>
      </c>
      <c r="C6217" s="1356">
        <v>6306</v>
      </c>
      <c r="D6217" s="747" t="str">
        <f t="shared" si="197"/>
        <v>NC6306</v>
      </c>
      <c r="E6217" s="1336">
        <v>1.1359999999999999</v>
      </c>
      <c r="F6217" s="644">
        <f t="shared" si="198"/>
        <v>1.1220000000000001</v>
      </c>
      <c r="G6217" s="748" t="s">
        <v>280</v>
      </c>
      <c r="H6217" s="1337">
        <v>0.47</v>
      </c>
      <c r="I6217" s="338"/>
    </row>
    <row r="6218" spans="2:9">
      <c r="B6218" s="651" t="s">
        <v>18</v>
      </c>
      <c r="C6218" s="1356">
        <v>6319</v>
      </c>
      <c r="D6218" s="747" t="str">
        <f t="shared" si="197"/>
        <v>NC6319</v>
      </c>
      <c r="E6218" s="1336">
        <v>1.3080000000000001</v>
      </c>
      <c r="F6218" s="644">
        <f t="shared" si="198"/>
        <v>1.2769999999999999</v>
      </c>
      <c r="G6218" s="748" t="s">
        <v>280</v>
      </c>
      <c r="H6218" s="1337">
        <v>0.4</v>
      </c>
      <c r="I6218" s="338"/>
    </row>
    <row r="6219" spans="2:9">
      <c r="B6219" s="651" t="s">
        <v>18</v>
      </c>
      <c r="C6219" s="1356">
        <v>6325</v>
      </c>
      <c r="D6219" s="747" t="str">
        <f t="shared" ref="D6219:D6282" si="199">B6219&amp;TEXT(C6219,"0000")</f>
        <v>NC6325</v>
      </c>
      <c r="E6219" s="1336">
        <v>1.272</v>
      </c>
      <c r="F6219" s="644">
        <f t="shared" ref="F6219:F6282" si="200">IF(E6219="NA","NA",ROUND((E6219-1)*0.9+1,3))</f>
        <v>1.2450000000000001</v>
      </c>
      <c r="G6219" s="748" t="s">
        <v>280</v>
      </c>
      <c r="H6219" s="1337">
        <v>0.41</v>
      </c>
      <c r="I6219" s="338"/>
    </row>
    <row r="6220" spans="2:9">
      <c r="B6220" s="651" t="s">
        <v>18</v>
      </c>
      <c r="C6220" s="1356">
        <v>6400</v>
      </c>
      <c r="D6220" s="747" t="str">
        <f t="shared" si="199"/>
        <v>NC6400</v>
      </c>
      <c r="E6220" s="1336">
        <v>1.0580000000000001</v>
      </c>
      <c r="F6220" s="644">
        <f t="shared" si="200"/>
        <v>1.052</v>
      </c>
      <c r="G6220" s="748" t="s">
        <v>280</v>
      </c>
      <c r="H6220" s="1337">
        <v>0.54</v>
      </c>
      <c r="I6220" s="338"/>
    </row>
    <row r="6221" spans="2:9">
      <c r="B6221" s="651" t="s">
        <v>18</v>
      </c>
      <c r="C6221" s="1356">
        <v>6503</v>
      </c>
      <c r="D6221" s="747" t="str">
        <f t="shared" si="199"/>
        <v>NC6503</v>
      </c>
      <c r="E6221" s="1336">
        <v>0.96199999999999997</v>
      </c>
      <c r="F6221" s="644">
        <f t="shared" si="200"/>
        <v>0.96599999999999997</v>
      </c>
      <c r="G6221" s="748" t="s">
        <v>280</v>
      </c>
      <c r="H6221" s="1337">
        <v>0.33</v>
      </c>
      <c r="I6221" s="338"/>
    </row>
    <row r="6222" spans="2:9">
      <c r="B6222" s="651" t="s">
        <v>18</v>
      </c>
      <c r="C6222" s="1356">
        <v>6504</v>
      </c>
      <c r="D6222" s="747" t="str">
        <f t="shared" si="199"/>
        <v>NC6504</v>
      </c>
      <c r="E6222" s="1336">
        <v>0.98599999999999999</v>
      </c>
      <c r="F6222" s="644">
        <f t="shared" si="200"/>
        <v>0.98699999999999999</v>
      </c>
      <c r="G6222" s="748" t="s">
        <v>280</v>
      </c>
      <c r="H6222" s="1337">
        <v>0.43</v>
      </c>
      <c r="I6222" s="338"/>
    </row>
    <row r="6223" spans="2:9">
      <c r="B6223" s="651" t="s">
        <v>18</v>
      </c>
      <c r="C6223" s="1356">
        <v>6702</v>
      </c>
      <c r="D6223" s="747" t="str">
        <f t="shared" si="199"/>
        <v>NC6702</v>
      </c>
      <c r="E6223" s="1336">
        <v>1.1870000000000001</v>
      </c>
      <c r="F6223" s="644">
        <f t="shared" si="200"/>
        <v>1.1679999999999999</v>
      </c>
      <c r="G6223" s="748" t="s">
        <v>280</v>
      </c>
      <c r="H6223" s="1337">
        <v>0.14000000000000001</v>
      </c>
      <c r="I6223" s="338"/>
    </row>
    <row r="6224" spans="2:9">
      <c r="B6224" s="651" t="s">
        <v>18</v>
      </c>
      <c r="C6224" s="1356">
        <v>6703</v>
      </c>
      <c r="D6224" s="747" t="str">
        <f t="shared" si="199"/>
        <v>NC6703</v>
      </c>
      <c r="E6224" s="1336">
        <v>1.1870000000000001</v>
      </c>
      <c r="F6224" s="644">
        <f t="shared" si="200"/>
        <v>1.1679999999999999</v>
      </c>
      <c r="G6224" s="748" t="s">
        <v>280</v>
      </c>
      <c r="H6224" s="1337">
        <v>0.14000000000000001</v>
      </c>
      <c r="I6224" s="338"/>
    </row>
    <row r="6225" spans="2:9">
      <c r="B6225" s="651" t="s">
        <v>18</v>
      </c>
      <c r="C6225" s="1356">
        <v>6704</v>
      </c>
      <c r="D6225" s="747" t="str">
        <f t="shared" si="199"/>
        <v>NC6704</v>
      </c>
      <c r="E6225" s="1336">
        <v>1.1870000000000001</v>
      </c>
      <c r="F6225" s="644">
        <f t="shared" si="200"/>
        <v>1.1679999999999999</v>
      </c>
      <c r="G6225" s="748" t="s">
        <v>280</v>
      </c>
      <c r="H6225" s="1337">
        <v>0.14000000000000001</v>
      </c>
      <c r="I6225" s="338"/>
    </row>
    <row r="6226" spans="2:9">
      <c r="B6226" s="651" t="s">
        <v>18</v>
      </c>
      <c r="C6226" s="1356">
        <v>6801</v>
      </c>
      <c r="D6226" s="747" t="str">
        <f t="shared" si="199"/>
        <v>NC6801</v>
      </c>
      <c r="E6226" s="1336">
        <v>1.1870000000000001</v>
      </c>
      <c r="F6226" s="644">
        <f t="shared" si="200"/>
        <v>1.1679999999999999</v>
      </c>
      <c r="G6226" s="748" t="s">
        <v>280</v>
      </c>
      <c r="H6226" s="1337">
        <v>0.14000000000000001</v>
      </c>
      <c r="I6226" s="338"/>
    </row>
    <row r="6227" spans="2:9">
      <c r="B6227" s="651" t="s">
        <v>18</v>
      </c>
      <c r="C6227" s="1356">
        <v>6811</v>
      </c>
      <c r="D6227" s="747" t="str">
        <f t="shared" si="199"/>
        <v>NC6811</v>
      </c>
      <c r="E6227" s="1336">
        <v>1.1439999999999999</v>
      </c>
      <c r="F6227" s="644">
        <f t="shared" si="200"/>
        <v>1.1299999999999999</v>
      </c>
      <c r="G6227" s="748" t="s">
        <v>280</v>
      </c>
      <c r="H6227" s="1337">
        <v>0.61</v>
      </c>
      <c r="I6227" s="338"/>
    </row>
    <row r="6228" spans="2:9">
      <c r="B6228" s="651" t="s">
        <v>18</v>
      </c>
      <c r="C6228" s="1356">
        <v>6824</v>
      </c>
      <c r="D6228" s="747" t="str">
        <f t="shared" si="199"/>
        <v>NC6824</v>
      </c>
      <c r="E6228" s="1336">
        <v>1.526</v>
      </c>
      <c r="F6228" s="644">
        <f t="shared" si="200"/>
        <v>1.4730000000000001</v>
      </c>
      <c r="G6228" s="748" t="s">
        <v>280</v>
      </c>
      <c r="H6228" s="1337">
        <v>0.44</v>
      </c>
      <c r="I6228" s="338"/>
    </row>
    <row r="6229" spans="2:9">
      <c r="B6229" s="651" t="s">
        <v>18</v>
      </c>
      <c r="C6229" s="1356">
        <v>6826</v>
      </c>
      <c r="D6229" s="747" t="str">
        <f t="shared" si="199"/>
        <v>NC6826</v>
      </c>
      <c r="E6229" s="1336">
        <v>1.1870000000000001</v>
      </c>
      <c r="F6229" s="644">
        <f t="shared" si="200"/>
        <v>1.1679999999999999</v>
      </c>
      <c r="G6229" s="748" t="s">
        <v>280</v>
      </c>
      <c r="H6229" s="1337">
        <v>0.14000000000000001</v>
      </c>
      <c r="I6229" s="338"/>
    </row>
    <row r="6230" spans="2:9">
      <c r="B6230" s="651" t="s">
        <v>18</v>
      </c>
      <c r="C6230" s="1356">
        <v>6834</v>
      </c>
      <c r="D6230" s="747" t="str">
        <f t="shared" si="199"/>
        <v>NC6834</v>
      </c>
      <c r="E6230" s="1336">
        <v>1.085</v>
      </c>
      <c r="F6230" s="644">
        <f t="shared" si="200"/>
        <v>1.077</v>
      </c>
      <c r="G6230" s="748" t="s">
        <v>280</v>
      </c>
      <c r="H6230" s="1337">
        <v>0.47</v>
      </c>
      <c r="I6230" s="338"/>
    </row>
    <row r="6231" spans="2:9">
      <c r="B6231" s="651" t="s">
        <v>18</v>
      </c>
      <c r="C6231" s="1356">
        <v>6836</v>
      </c>
      <c r="D6231" s="747" t="str">
        <f t="shared" si="199"/>
        <v>NC6836</v>
      </c>
      <c r="E6231" s="1336">
        <v>1.1459999999999999</v>
      </c>
      <c r="F6231" s="644">
        <f t="shared" si="200"/>
        <v>1.131</v>
      </c>
      <c r="G6231" s="748" t="s">
        <v>280</v>
      </c>
      <c r="H6231" s="1337">
        <v>0.49</v>
      </c>
      <c r="I6231" s="338"/>
    </row>
    <row r="6232" spans="2:9">
      <c r="B6232" s="651" t="s">
        <v>18</v>
      </c>
      <c r="C6232" s="1356">
        <v>6843</v>
      </c>
      <c r="D6232" s="747" t="str">
        <f t="shared" si="199"/>
        <v>NC6843</v>
      </c>
      <c r="E6232" s="1336">
        <v>1.988</v>
      </c>
      <c r="F6232" s="644">
        <f t="shared" si="200"/>
        <v>1.889</v>
      </c>
      <c r="G6232" s="748" t="s">
        <v>280</v>
      </c>
      <c r="H6232" s="1337">
        <v>0.48</v>
      </c>
      <c r="I6232" s="338"/>
    </row>
    <row r="6233" spans="2:9">
      <c r="B6233" s="651" t="s">
        <v>18</v>
      </c>
      <c r="C6233" s="1356">
        <v>6845</v>
      </c>
      <c r="D6233" s="747" t="str">
        <f t="shared" si="199"/>
        <v>NC6845</v>
      </c>
      <c r="E6233" s="1336">
        <v>1.988</v>
      </c>
      <c r="F6233" s="644">
        <f t="shared" si="200"/>
        <v>1.889</v>
      </c>
      <c r="G6233" s="748" t="s">
        <v>280</v>
      </c>
      <c r="H6233" s="1337">
        <v>0.48</v>
      </c>
      <c r="I6233" s="338"/>
    </row>
    <row r="6234" spans="2:9">
      <c r="B6234" s="651" t="s">
        <v>18</v>
      </c>
      <c r="C6234" s="1356">
        <v>6854</v>
      </c>
      <c r="D6234" s="747" t="str">
        <f t="shared" si="199"/>
        <v>NC6854</v>
      </c>
      <c r="E6234" s="1336">
        <v>1.988</v>
      </c>
      <c r="F6234" s="644">
        <f t="shared" si="200"/>
        <v>1.889</v>
      </c>
      <c r="G6234" s="748" t="s">
        <v>280</v>
      </c>
      <c r="H6234" s="1337">
        <v>0.48</v>
      </c>
      <c r="I6234" s="338"/>
    </row>
    <row r="6235" spans="2:9">
      <c r="B6235" s="651" t="s">
        <v>18</v>
      </c>
      <c r="C6235" s="1356">
        <v>6872</v>
      </c>
      <c r="D6235" s="747" t="str">
        <f t="shared" si="199"/>
        <v>NC6872</v>
      </c>
      <c r="E6235" s="1336">
        <v>1.988</v>
      </c>
      <c r="F6235" s="644">
        <f t="shared" si="200"/>
        <v>1.889</v>
      </c>
      <c r="G6235" s="748" t="s">
        <v>280</v>
      </c>
      <c r="H6235" s="1337">
        <v>0.48</v>
      </c>
      <c r="I6235" s="338"/>
    </row>
    <row r="6236" spans="2:9">
      <c r="B6236" s="651" t="s">
        <v>18</v>
      </c>
      <c r="C6236" s="1356">
        <v>6874</v>
      </c>
      <c r="D6236" s="747" t="str">
        <f t="shared" si="199"/>
        <v>NC6874</v>
      </c>
      <c r="E6236" s="1336">
        <v>1.988</v>
      </c>
      <c r="F6236" s="644">
        <f t="shared" si="200"/>
        <v>1.889</v>
      </c>
      <c r="G6236" s="748" t="s">
        <v>280</v>
      </c>
      <c r="H6236" s="1337">
        <v>0.48</v>
      </c>
      <c r="I6236" s="338"/>
    </row>
    <row r="6237" spans="2:9">
      <c r="B6237" s="651" t="s">
        <v>18</v>
      </c>
      <c r="C6237" s="1356">
        <v>6882</v>
      </c>
      <c r="D6237" s="747" t="str">
        <f t="shared" si="199"/>
        <v>NC6882</v>
      </c>
      <c r="E6237" s="1336">
        <v>1.988</v>
      </c>
      <c r="F6237" s="644">
        <f t="shared" si="200"/>
        <v>1.889</v>
      </c>
      <c r="G6237" s="748" t="s">
        <v>280</v>
      </c>
      <c r="H6237" s="1337">
        <v>0.48</v>
      </c>
      <c r="I6237" s="338"/>
    </row>
    <row r="6238" spans="2:9">
      <c r="B6238" s="651" t="s">
        <v>18</v>
      </c>
      <c r="C6238" s="1356">
        <v>6884</v>
      </c>
      <c r="D6238" s="747" t="str">
        <f t="shared" si="199"/>
        <v>NC6884</v>
      </c>
      <c r="E6238" s="1336">
        <v>1.196</v>
      </c>
      <c r="F6238" s="644">
        <f t="shared" si="200"/>
        <v>1.1759999999999999</v>
      </c>
      <c r="G6238" s="748" t="s">
        <v>280</v>
      </c>
      <c r="H6238" s="1337">
        <v>0.5</v>
      </c>
      <c r="I6238" s="338"/>
    </row>
    <row r="6239" spans="2:9">
      <c r="B6239" s="651" t="s">
        <v>18</v>
      </c>
      <c r="C6239" s="1356">
        <v>7016</v>
      </c>
      <c r="D6239" s="747" t="str">
        <f t="shared" si="199"/>
        <v>NC7016</v>
      </c>
      <c r="E6239" s="1336">
        <v>1.149</v>
      </c>
      <c r="F6239" s="644">
        <f t="shared" si="200"/>
        <v>1.1339999999999999</v>
      </c>
      <c r="G6239" s="748" t="s">
        <v>280</v>
      </c>
      <c r="H6239" s="1337">
        <v>0.54</v>
      </c>
      <c r="I6239" s="338"/>
    </row>
    <row r="6240" spans="2:9">
      <c r="B6240" s="651" t="s">
        <v>18</v>
      </c>
      <c r="C6240" s="1356">
        <v>7024</v>
      </c>
      <c r="D6240" s="747" t="str">
        <f t="shared" si="199"/>
        <v>NC7024</v>
      </c>
      <c r="E6240" s="1336">
        <v>1.988</v>
      </c>
      <c r="F6240" s="644">
        <f t="shared" si="200"/>
        <v>1.889</v>
      </c>
      <c r="G6240" s="748" t="s">
        <v>280</v>
      </c>
      <c r="H6240" s="1337">
        <v>0.48</v>
      </c>
      <c r="I6240" s="338"/>
    </row>
    <row r="6241" spans="2:9">
      <c r="B6241" s="651" t="s">
        <v>18</v>
      </c>
      <c r="C6241" s="1356">
        <v>7038</v>
      </c>
      <c r="D6241" s="747" t="str">
        <f t="shared" si="199"/>
        <v>NC7038</v>
      </c>
      <c r="E6241" s="1336">
        <v>1.988</v>
      </c>
      <c r="F6241" s="644">
        <f t="shared" si="200"/>
        <v>1.889</v>
      </c>
      <c r="G6241" s="748" t="s">
        <v>280</v>
      </c>
      <c r="H6241" s="1337">
        <v>0.48</v>
      </c>
      <c r="I6241" s="338"/>
    </row>
    <row r="6242" spans="2:9">
      <c r="B6242" s="651" t="s">
        <v>18</v>
      </c>
      <c r="C6242" s="1356">
        <v>7046</v>
      </c>
      <c r="D6242" s="747" t="str">
        <f t="shared" si="199"/>
        <v>NC7046</v>
      </c>
      <c r="E6242" s="1336">
        <v>1.988</v>
      </c>
      <c r="F6242" s="644">
        <f t="shared" si="200"/>
        <v>1.889</v>
      </c>
      <c r="G6242" s="748" t="s">
        <v>280</v>
      </c>
      <c r="H6242" s="1337">
        <v>0.48</v>
      </c>
      <c r="I6242" s="338"/>
    </row>
    <row r="6243" spans="2:9">
      <c r="B6243" s="651" t="s">
        <v>18</v>
      </c>
      <c r="C6243" s="1356">
        <v>7047</v>
      </c>
      <c r="D6243" s="747" t="str">
        <f t="shared" si="199"/>
        <v>NC7047</v>
      </c>
      <c r="E6243" s="1336">
        <v>1.988</v>
      </c>
      <c r="F6243" s="644">
        <f t="shared" si="200"/>
        <v>1.889</v>
      </c>
      <c r="G6243" s="748" t="s">
        <v>280</v>
      </c>
      <c r="H6243" s="1337">
        <v>0.48</v>
      </c>
      <c r="I6243" s="338"/>
    </row>
    <row r="6244" spans="2:9">
      <c r="B6244" s="651" t="s">
        <v>18</v>
      </c>
      <c r="C6244" s="1356">
        <v>7050</v>
      </c>
      <c r="D6244" s="747" t="str">
        <f t="shared" si="199"/>
        <v>NC7050</v>
      </c>
      <c r="E6244" s="1336">
        <v>1.988</v>
      </c>
      <c r="F6244" s="644">
        <f t="shared" si="200"/>
        <v>1.889</v>
      </c>
      <c r="G6244" s="748" t="s">
        <v>280</v>
      </c>
      <c r="H6244" s="1337">
        <v>0.48</v>
      </c>
      <c r="I6244" s="338"/>
    </row>
    <row r="6245" spans="2:9">
      <c r="B6245" s="651" t="s">
        <v>18</v>
      </c>
      <c r="C6245" s="1356">
        <v>7090</v>
      </c>
      <c r="D6245" s="747" t="str">
        <f t="shared" si="199"/>
        <v>NC7090</v>
      </c>
      <c r="E6245" s="1336">
        <v>1.988</v>
      </c>
      <c r="F6245" s="644">
        <f t="shared" si="200"/>
        <v>1.889</v>
      </c>
      <c r="G6245" s="748" t="s">
        <v>280</v>
      </c>
      <c r="H6245" s="1337">
        <v>0.48</v>
      </c>
      <c r="I6245" s="338"/>
    </row>
    <row r="6246" spans="2:9">
      <c r="B6246" s="651" t="s">
        <v>18</v>
      </c>
      <c r="C6246" s="1356">
        <v>7098</v>
      </c>
      <c r="D6246" s="747" t="str">
        <f t="shared" si="199"/>
        <v>NC7098</v>
      </c>
      <c r="E6246" s="1336">
        <v>1.988</v>
      </c>
      <c r="F6246" s="644">
        <f t="shared" si="200"/>
        <v>1.889</v>
      </c>
      <c r="G6246" s="748" t="s">
        <v>280</v>
      </c>
      <c r="H6246" s="1337">
        <v>0.48</v>
      </c>
      <c r="I6246" s="338"/>
    </row>
    <row r="6247" spans="2:9">
      <c r="B6247" s="651" t="s">
        <v>18</v>
      </c>
      <c r="C6247" s="1356">
        <v>7099</v>
      </c>
      <c r="D6247" s="747" t="str">
        <f t="shared" si="199"/>
        <v>NC7099</v>
      </c>
      <c r="E6247" s="1336">
        <v>1.988</v>
      </c>
      <c r="F6247" s="644">
        <f t="shared" si="200"/>
        <v>1.889</v>
      </c>
      <c r="G6247" s="748" t="s">
        <v>280</v>
      </c>
      <c r="H6247" s="1337">
        <v>0.48</v>
      </c>
      <c r="I6247" s="338"/>
    </row>
    <row r="6248" spans="2:9">
      <c r="B6248" s="651" t="s">
        <v>18</v>
      </c>
      <c r="C6248" s="1356">
        <v>7133</v>
      </c>
      <c r="D6248" s="747" t="str">
        <f t="shared" si="199"/>
        <v>NC7133</v>
      </c>
      <c r="E6248" s="1336">
        <v>1.1040000000000001</v>
      </c>
      <c r="F6248" s="644">
        <f t="shared" si="200"/>
        <v>1.0940000000000001</v>
      </c>
      <c r="G6248" s="748" t="s">
        <v>280</v>
      </c>
      <c r="H6248" s="1337">
        <v>1.01</v>
      </c>
      <c r="I6248" s="338"/>
    </row>
    <row r="6249" spans="2:9">
      <c r="B6249" s="651" t="s">
        <v>18</v>
      </c>
      <c r="C6249" s="1356">
        <v>7151</v>
      </c>
      <c r="D6249" s="747" t="str">
        <f t="shared" si="199"/>
        <v>NC7151</v>
      </c>
      <c r="E6249" s="1336">
        <v>1.526</v>
      </c>
      <c r="F6249" s="644">
        <f t="shared" si="200"/>
        <v>1.4730000000000001</v>
      </c>
      <c r="G6249" s="748" t="s">
        <v>280</v>
      </c>
      <c r="H6249" s="1337">
        <v>0.44</v>
      </c>
      <c r="I6249" s="338"/>
    </row>
    <row r="6250" spans="2:9">
      <c r="B6250" s="651" t="s">
        <v>18</v>
      </c>
      <c r="C6250" s="1356">
        <v>7152</v>
      </c>
      <c r="D6250" s="747" t="str">
        <f t="shared" si="199"/>
        <v>NC7152</v>
      </c>
      <c r="E6250" s="1336">
        <v>1.526</v>
      </c>
      <c r="F6250" s="644">
        <f t="shared" si="200"/>
        <v>1.4730000000000001</v>
      </c>
      <c r="G6250" s="748" t="s">
        <v>280</v>
      </c>
      <c r="H6250" s="1337">
        <v>0.44</v>
      </c>
      <c r="I6250" s="338"/>
    </row>
    <row r="6251" spans="2:9">
      <c r="B6251" s="651" t="s">
        <v>18</v>
      </c>
      <c r="C6251" s="1356">
        <v>7153</v>
      </c>
      <c r="D6251" s="747" t="str">
        <f t="shared" si="199"/>
        <v>NC7153</v>
      </c>
      <c r="E6251" s="1336">
        <v>1.526</v>
      </c>
      <c r="F6251" s="644">
        <f t="shared" si="200"/>
        <v>1.4730000000000001</v>
      </c>
      <c r="G6251" s="748" t="s">
        <v>280</v>
      </c>
      <c r="H6251" s="1337">
        <v>0.44</v>
      </c>
      <c r="I6251" s="338"/>
    </row>
    <row r="6252" spans="2:9">
      <c r="B6252" s="651" t="s">
        <v>18</v>
      </c>
      <c r="C6252" s="1356">
        <v>7219</v>
      </c>
      <c r="D6252" s="747" t="str">
        <f t="shared" si="199"/>
        <v>NC7219</v>
      </c>
      <c r="E6252" s="1336">
        <v>1.2549999999999999</v>
      </c>
      <c r="F6252" s="644">
        <f t="shared" si="200"/>
        <v>1.23</v>
      </c>
      <c r="G6252" s="748" t="s">
        <v>280</v>
      </c>
      <c r="H6252" s="1337">
        <v>0.71</v>
      </c>
      <c r="I6252" s="338"/>
    </row>
    <row r="6253" spans="2:9">
      <c r="B6253" s="651" t="s">
        <v>18</v>
      </c>
      <c r="C6253" s="1356">
        <v>7222</v>
      </c>
      <c r="D6253" s="747" t="str">
        <f t="shared" si="199"/>
        <v>NC7222</v>
      </c>
      <c r="E6253" s="1336">
        <v>1.1870000000000001</v>
      </c>
      <c r="F6253" s="644">
        <f t="shared" si="200"/>
        <v>1.1679999999999999</v>
      </c>
      <c r="G6253" s="748" t="s">
        <v>280</v>
      </c>
      <c r="H6253" s="1337">
        <v>0.14000000000000001</v>
      </c>
      <c r="I6253" s="338"/>
    </row>
    <row r="6254" spans="2:9">
      <c r="B6254" s="651" t="s">
        <v>18</v>
      </c>
      <c r="C6254" s="1356">
        <v>7225</v>
      </c>
      <c r="D6254" s="747" t="str">
        <f t="shared" si="199"/>
        <v>NC7225</v>
      </c>
      <c r="E6254" s="1336">
        <v>1.1870000000000001</v>
      </c>
      <c r="F6254" s="644">
        <f t="shared" si="200"/>
        <v>1.1679999999999999</v>
      </c>
      <c r="G6254" s="748" t="s">
        <v>280</v>
      </c>
      <c r="H6254" s="1337">
        <v>0.14000000000000001</v>
      </c>
      <c r="I6254" s="338"/>
    </row>
    <row r="6255" spans="2:9">
      <c r="B6255" s="651" t="s">
        <v>18</v>
      </c>
      <c r="C6255" s="1356">
        <v>7230</v>
      </c>
      <c r="D6255" s="747" t="str">
        <f t="shared" si="199"/>
        <v>NC7230</v>
      </c>
      <c r="E6255" s="1336">
        <v>1.0960000000000001</v>
      </c>
      <c r="F6255" s="644">
        <f t="shared" si="200"/>
        <v>1.0860000000000001</v>
      </c>
      <c r="G6255" s="748" t="s">
        <v>280</v>
      </c>
      <c r="H6255" s="1337">
        <v>0.94</v>
      </c>
      <c r="I6255" s="338"/>
    </row>
    <row r="6256" spans="2:9">
      <c r="B6256" s="651" t="s">
        <v>18</v>
      </c>
      <c r="C6256" s="1356">
        <v>7231</v>
      </c>
      <c r="D6256" s="747" t="str">
        <f t="shared" si="199"/>
        <v>NC7231</v>
      </c>
      <c r="E6256" s="1336">
        <v>1.101</v>
      </c>
      <c r="F6256" s="644">
        <f t="shared" si="200"/>
        <v>1.091</v>
      </c>
      <c r="G6256" s="748" t="s">
        <v>280</v>
      </c>
      <c r="H6256" s="1337">
        <v>0.97</v>
      </c>
      <c r="I6256" s="338"/>
    </row>
    <row r="6257" spans="2:9">
      <c r="B6257" s="651" t="s">
        <v>18</v>
      </c>
      <c r="C6257" s="1356">
        <v>7232</v>
      </c>
      <c r="D6257" s="747" t="str">
        <f t="shared" si="199"/>
        <v>NC7232</v>
      </c>
      <c r="E6257" s="1336">
        <v>1.22</v>
      </c>
      <c r="F6257" s="644">
        <f t="shared" si="200"/>
        <v>1.198</v>
      </c>
      <c r="G6257" s="748" t="s">
        <v>280</v>
      </c>
      <c r="H6257" s="1337">
        <v>0.55000000000000004</v>
      </c>
      <c r="I6257" s="338"/>
    </row>
    <row r="6258" spans="2:9">
      <c r="B6258" s="651" t="s">
        <v>18</v>
      </c>
      <c r="C6258" s="1356">
        <v>7309</v>
      </c>
      <c r="D6258" s="747" t="str">
        <f t="shared" si="199"/>
        <v>NC7309</v>
      </c>
      <c r="E6258" s="1336">
        <v>1.988</v>
      </c>
      <c r="F6258" s="644">
        <f t="shared" si="200"/>
        <v>1.889</v>
      </c>
      <c r="G6258" s="748" t="s">
        <v>280</v>
      </c>
      <c r="H6258" s="1337">
        <v>0.48</v>
      </c>
      <c r="I6258" s="338"/>
    </row>
    <row r="6259" spans="2:9">
      <c r="B6259" s="651" t="s">
        <v>18</v>
      </c>
      <c r="C6259" s="1356">
        <v>7313</v>
      </c>
      <c r="D6259" s="747" t="str">
        <f t="shared" si="199"/>
        <v>NC7313</v>
      </c>
      <c r="E6259" s="1336">
        <v>1.988</v>
      </c>
      <c r="F6259" s="644">
        <f t="shared" si="200"/>
        <v>1.889</v>
      </c>
      <c r="G6259" s="748" t="s">
        <v>280</v>
      </c>
      <c r="H6259" s="1337">
        <v>0.48</v>
      </c>
      <c r="I6259" s="338"/>
    </row>
    <row r="6260" spans="2:9">
      <c r="B6260" s="651" t="s">
        <v>18</v>
      </c>
      <c r="C6260" s="1356">
        <v>7317</v>
      </c>
      <c r="D6260" s="747" t="str">
        <f t="shared" si="199"/>
        <v>NC7317</v>
      </c>
      <c r="E6260" s="1336">
        <v>1.988</v>
      </c>
      <c r="F6260" s="644">
        <f t="shared" si="200"/>
        <v>1.889</v>
      </c>
      <c r="G6260" s="748" t="s">
        <v>280</v>
      </c>
      <c r="H6260" s="1337">
        <v>0.48</v>
      </c>
      <c r="I6260" s="338"/>
    </row>
    <row r="6261" spans="2:9">
      <c r="B6261" s="651" t="s">
        <v>18</v>
      </c>
      <c r="C6261" s="1356">
        <v>7327</v>
      </c>
      <c r="D6261" s="747" t="str">
        <f t="shared" si="199"/>
        <v>NC7327</v>
      </c>
      <c r="E6261" s="1336">
        <v>1.988</v>
      </c>
      <c r="F6261" s="644">
        <f t="shared" si="200"/>
        <v>1.889</v>
      </c>
      <c r="G6261" s="748" t="s">
        <v>280</v>
      </c>
      <c r="H6261" s="1337">
        <v>0.48</v>
      </c>
      <c r="I6261" s="338"/>
    </row>
    <row r="6262" spans="2:9">
      <c r="B6262" s="651" t="s">
        <v>18</v>
      </c>
      <c r="C6262" s="1356">
        <v>7333</v>
      </c>
      <c r="D6262" s="747" t="str">
        <f t="shared" si="199"/>
        <v>NC7333</v>
      </c>
      <c r="E6262" s="1336">
        <v>1.1619999999999999</v>
      </c>
      <c r="F6262" s="644">
        <f t="shared" si="200"/>
        <v>1.1459999999999999</v>
      </c>
      <c r="G6262" s="748" t="s">
        <v>280</v>
      </c>
      <c r="H6262" s="1337">
        <v>0.53</v>
      </c>
      <c r="I6262" s="338"/>
    </row>
    <row r="6263" spans="2:9">
      <c r="B6263" s="651" t="s">
        <v>18</v>
      </c>
      <c r="C6263" s="1356">
        <v>7335</v>
      </c>
      <c r="D6263" s="747" t="str">
        <f t="shared" si="199"/>
        <v>NC7335</v>
      </c>
      <c r="E6263" s="1336">
        <v>1.1619999999999999</v>
      </c>
      <c r="F6263" s="644">
        <f t="shared" si="200"/>
        <v>1.1459999999999999</v>
      </c>
      <c r="G6263" s="748" t="s">
        <v>280</v>
      </c>
      <c r="H6263" s="1337">
        <v>0.53</v>
      </c>
      <c r="I6263" s="338"/>
    </row>
    <row r="6264" spans="2:9">
      <c r="B6264" s="651" t="s">
        <v>18</v>
      </c>
      <c r="C6264" s="1356">
        <v>7337</v>
      </c>
      <c r="D6264" s="747" t="str">
        <f t="shared" si="199"/>
        <v>NC7337</v>
      </c>
      <c r="E6264" s="1336">
        <v>1.988</v>
      </c>
      <c r="F6264" s="644">
        <f t="shared" si="200"/>
        <v>1.889</v>
      </c>
      <c r="G6264" s="748" t="s">
        <v>280</v>
      </c>
      <c r="H6264" s="1337">
        <v>0.48</v>
      </c>
      <c r="I6264" s="338"/>
    </row>
    <row r="6265" spans="2:9">
      <c r="B6265" s="651" t="s">
        <v>18</v>
      </c>
      <c r="C6265" s="1356">
        <v>7350</v>
      </c>
      <c r="D6265" s="747" t="str">
        <f t="shared" si="199"/>
        <v>NC7350</v>
      </c>
      <c r="E6265" s="1336">
        <v>1.526</v>
      </c>
      <c r="F6265" s="644">
        <f t="shared" si="200"/>
        <v>1.4730000000000001</v>
      </c>
      <c r="G6265" s="748" t="s">
        <v>280</v>
      </c>
      <c r="H6265" s="1337">
        <v>0.44</v>
      </c>
      <c r="I6265" s="338"/>
    </row>
    <row r="6266" spans="2:9">
      <c r="B6266" s="651" t="s">
        <v>18</v>
      </c>
      <c r="C6266" s="1356">
        <v>7360</v>
      </c>
      <c r="D6266" s="747" t="str">
        <f t="shared" si="199"/>
        <v>NC7360</v>
      </c>
      <c r="E6266" s="1336">
        <v>1.1499999999999999</v>
      </c>
      <c r="F6266" s="644">
        <f t="shared" si="200"/>
        <v>1.135</v>
      </c>
      <c r="G6266" s="748" t="s">
        <v>280</v>
      </c>
      <c r="H6266" s="1337">
        <v>0.56999999999999995</v>
      </c>
      <c r="I6266" s="338"/>
    </row>
    <row r="6267" spans="2:9">
      <c r="B6267" s="651" t="s">
        <v>18</v>
      </c>
      <c r="C6267" s="1356">
        <v>7370</v>
      </c>
      <c r="D6267" s="747" t="str">
        <f t="shared" si="199"/>
        <v>NC7370</v>
      </c>
      <c r="E6267" s="1336">
        <v>1.026</v>
      </c>
      <c r="F6267" s="644">
        <f t="shared" si="200"/>
        <v>1.0229999999999999</v>
      </c>
      <c r="G6267" s="748" t="s">
        <v>280</v>
      </c>
      <c r="H6267" s="1337">
        <v>0.64</v>
      </c>
      <c r="I6267" s="338"/>
    </row>
    <row r="6268" spans="2:9">
      <c r="B6268" s="651" t="s">
        <v>18</v>
      </c>
      <c r="C6268" s="1356">
        <v>7380</v>
      </c>
      <c r="D6268" s="747" t="str">
        <f t="shared" si="199"/>
        <v>NC7380</v>
      </c>
      <c r="E6268" s="1336">
        <v>1.0529999999999999</v>
      </c>
      <c r="F6268" s="644">
        <f t="shared" si="200"/>
        <v>1.048</v>
      </c>
      <c r="G6268" s="748" t="s">
        <v>280</v>
      </c>
      <c r="H6268" s="1337">
        <v>0.6</v>
      </c>
      <c r="I6268" s="338"/>
    </row>
    <row r="6269" spans="2:9">
      <c r="B6269" s="651" t="s">
        <v>18</v>
      </c>
      <c r="C6269" s="1356">
        <v>7382</v>
      </c>
      <c r="D6269" s="747" t="str">
        <f t="shared" si="199"/>
        <v>NC7382</v>
      </c>
      <c r="E6269" s="1336">
        <v>0.95099999999999996</v>
      </c>
      <c r="F6269" s="644">
        <f t="shared" si="200"/>
        <v>0.95599999999999996</v>
      </c>
      <c r="G6269" s="748" t="s">
        <v>280</v>
      </c>
      <c r="H6269" s="1337">
        <v>0.63</v>
      </c>
      <c r="I6269" s="338"/>
    </row>
    <row r="6270" spans="2:9">
      <c r="B6270" s="651" t="s">
        <v>18</v>
      </c>
      <c r="C6270" s="1356">
        <v>7390</v>
      </c>
      <c r="D6270" s="747" t="str">
        <f t="shared" si="199"/>
        <v>NC7390</v>
      </c>
      <c r="E6270" s="1336">
        <v>0.80700000000000005</v>
      </c>
      <c r="F6270" s="644">
        <f t="shared" si="200"/>
        <v>0.82599999999999996</v>
      </c>
      <c r="G6270" s="748" t="s">
        <v>280</v>
      </c>
      <c r="H6270" s="1337">
        <v>0.7</v>
      </c>
      <c r="I6270" s="338"/>
    </row>
    <row r="6271" spans="2:9">
      <c r="B6271" s="651" t="s">
        <v>18</v>
      </c>
      <c r="C6271" s="1356">
        <v>7394</v>
      </c>
      <c r="D6271" s="747" t="str">
        <f t="shared" si="199"/>
        <v>NC7394</v>
      </c>
      <c r="E6271" s="1336">
        <v>1.1619999999999999</v>
      </c>
      <c r="F6271" s="644">
        <f t="shared" si="200"/>
        <v>1.1459999999999999</v>
      </c>
      <c r="G6271" s="748" t="s">
        <v>280</v>
      </c>
      <c r="H6271" s="1337">
        <v>0.53</v>
      </c>
      <c r="I6271" s="338"/>
    </row>
    <row r="6272" spans="2:9">
      <c r="B6272" s="651" t="s">
        <v>18</v>
      </c>
      <c r="C6272" s="1356">
        <v>7395</v>
      </c>
      <c r="D6272" s="747" t="str">
        <f t="shared" si="199"/>
        <v>NC7395</v>
      </c>
      <c r="E6272" s="1336">
        <v>1.988</v>
      </c>
      <c r="F6272" s="644">
        <f t="shared" si="200"/>
        <v>1.889</v>
      </c>
      <c r="G6272" s="748" t="s">
        <v>280</v>
      </c>
      <c r="H6272" s="1337">
        <v>0.48</v>
      </c>
      <c r="I6272" s="338"/>
    </row>
    <row r="6273" spans="2:9">
      <c r="B6273" s="651" t="s">
        <v>18</v>
      </c>
      <c r="C6273" s="1356">
        <v>7398</v>
      </c>
      <c r="D6273" s="747" t="str">
        <f t="shared" si="199"/>
        <v>NC7398</v>
      </c>
      <c r="E6273" s="1336">
        <v>1.988</v>
      </c>
      <c r="F6273" s="644">
        <f t="shared" si="200"/>
        <v>1.889</v>
      </c>
      <c r="G6273" s="748" t="s">
        <v>280</v>
      </c>
      <c r="H6273" s="1337">
        <v>0.48</v>
      </c>
      <c r="I6273" s="338"/>
    </row>
    <row r="6274" spans="2:9">
      <c r="B6274" s="651" t="s">
        <v>18</v>
      </c>
      <c r="C6274" s="1356">
        <v>7402</v>
      </c>
      <c r="D6274" s="747" t="str">
        <f t="shared" si="199"/>
        <v>NC7402</v>
      </c>
      <c r="E6274" s="1336">
        <v>0.95399999999999996</v>
      </c>
      <c r="F6274" s="644">
        <f t="shared" si="200"/>
        <v>0.95899999999999996</v>
      </c>
      <c r="G6274" s="748" t="s">
        <v>280</v>
      </c>
      <c r="H6274" s="1337">
        <v>0.05</v>
      </c>
      <c r="I6274" s="338"/>
    </row>
    <row r="6275" spans="2:9">
      <c r="B6275" s="651" t="s">
        <v>18</v>
      </c>
      <c r="C6275" s="1356">
        <v>7403</v>
      </c>
      <c r="D6275" s="747" t="str">
        <f t="shared" si="199"/>
        <v>NC7403</v>
      </c>
      <c r="E6275" s="1336">
        <v>1.07</v>
      </c>
      <c r="F6275" s="644">
        <f t="shared" si="200"/>
        <v>1.0629999999999999</v>
      </c>
      <c r="G6275" s="748" t="s">
        <v>280</v>
      </c>
      <c r="H6275" s="1337">
        <v>0.35</v>
      </c>
      <c r="I6275" s="338"/>
    </row>
    <row r="6276" spans="2:9">
      <c r="B6276" s="651" t="s">
        <v>18</v>
      </c>
      <c r="C6276" s="1356">
        <v>7405</v>
      </c>
      <c r="D6276" s="747" t="str">
        <f t="shared" si="199"/>
        <v>NC7405</v>
      </c>
      <c r="E6276" s="1336">
        <v>1.1120000000000001</v>
      </c>
      <c r="F6276" s="644">
        <f t="shared" si="200"/>
        <v>1.101</v>
      </c>
      <c r="G6276" s="748" t="s">
        <v>280</v>
      </c>
      <c r="H6276" s="1337">
        <v>0.53</v>
      </c>
      <c r="I6276" s="338"/>
    </row>
    <row r="6277" spans="2:9">
      <c r="B6277" s="651" t="s">
        <v>18</v>
      </c>
      <c r="C6277" s="1356">
        <v>7420</v>
      </c>
      <c r="D6277" s="747" t="str">
        <f t="shared" si="199"/>
        <v>NC7420</v>
      </c>
      <c r="E6277" s="1336">
        <v>1.1619999999999999</v>
      </c>
      <c r="F6277" s="644">
        <f t="shared" si="200"/>
        <v>1.1459999999999999</v>
      </c>
      <c r="G6277" s="748" t="s">
        <v>280</v>
      </c>
      <c r="H6277" s="1337">
        <v>0.53</v>
      </c>
      <c r="I6277" s="338"/>
    </row>
    <row r="6278" spans="2:9">
      <c r="B6278" s="651" t="s">
        <v>18</v>
      </c>
      <c r="C6278" s="1356">
        <v>7421</v>
      </c>
      <c r="D6278" s="747" t="str">
        <f t="shared" si="199"/>
        <v>NC7421</v>
      </c>
      <c r="E6278" s="1336">
        <v>1.101</v>
      </c>
      <c r="F6278" s="644">
        <f t="shared" si="200"/>
        <v>1.091</v>
      </c>
      <c r="G6278" s="748" t="s">
        <v>280</v>
      </c>
      <c r="H6278" s="1337">
        <v>0.44</v>
      </c>
      <c r="I6278" s="338"/>
    </row>
    <row r="6279" spans="2:9">
      <c r="B6279" s="651" t="s">
        <v>18</v>
      </c>
      <c r="C6279" s="1356">
        <v>7422</v>
      </c>
      <c r="D6279" s="747" t="str">
        <f t="shared" si="199"/>
        <v>NC7422</v>
      </c>
      <c r="E6279" s="1336">
        <v>1.1279999999999999</v>
      </c>
      <c r="F6279" s="644">
        <f t="shared" si="200"/>
        <v>1.115</v>
      </c>
      <c r="G6279" s="748" t="s">
        <v>280</v>
      </c>
      <c r="H6279" s="1337">
        <v>0.46</v>
      </c>
      <c r="I6279" s="338"/>
    </row>
    <row r="6280" spans="2:9">
      <c r="B6280" s="651" t="s">
        <v>18</v>
      </c>
      <c r="C6280" s="1356">
        <v>7425</v>
      </c>
      <c r="D6280" s="747" t="str">
        <f t="shared" si="199"/>
        <v>NC7425</v>
      </c>
      <c r="E6280" s="1336">
        <v>1.216</v>
      </c>
      <c r="F6280" s="644">
        <f t="shared" si="200"/>
        <v>1.194</v>
      </c>
      <c r="G6280" s="748" t="s">
        <v>280</v>
      </c>
      <c r="H6280" s="1337">
        <v>0.52</v>
      </c>
      <c r="I6280" s="338"/>
    </row>
    <row r="6281" spans="2:9">
      <c r="B6281" s="651" t="s">
        <v>18</v>
      </c>
      <c r="C6281" s="1356">
        <v>7431</v>
      </c>
      <c r="D6281" s="747" t="str">
        <f t="shared" si="199"/>
        <v>NC7431</v>
      </c>
      <c r="E6281" s="1336">
        <v>1.29</v>
      </c>
      <c r="F6281" s="644">
        <f t="shared" si="200"/>
        <v>1.2609999999999999</v>
      </c>
      <c r="G6281" s="748" t="s">
        <v>280</v>
      </c>
      <c r="H6281" s="1337">
        <v>0.47</v>
      </c>
      <c r="I6281" s="338"/>
    </row>
    <row r="6282" spans="2:9">
      <c r="B6282" s="651" t="s">
        <v>18</v>
      </c>
      <c r="C6282" s="1356">
        <v>7445</v>
      </c>
      <c r="D6282" s="747" t="str">
        <f t="shared" si="199"/>
        <v>NC7445</v>
      </c>
      <c r="E6282" s="1336">
        <v>1.1870000000000001</v>
      </c>
      <c r="F6282" s="644">
        <f t="shared" si="200"/>
        <v>1.1679999999999999</v>
      </c>
      <c r="G6282" s="748" t="s">
        <v>280</v>
      </c>
      <c r="H6282" s="1337">
        <v>0.14000000000000001</v>
      </c>
      <c r="I6282" s="338"/>
    </row>
    <row r="6283" spans="2:9">
      <c r="B6283" s="651" t="s">
        <v>18</v>
      </c>
      <c r="C6283" s="1356">
        <v>7453</v>
      </c>
      <c r="D6283" s="747" t="str">
        <f t="shared" ref="D6283:D6346" si="201">B6283&amp;TEXT(C6283,"0000")</f>
        <v>NC7453</v>
      </c>
      <c r="E6283" s="1336">
        <v>1.988</v>
      </c>
      <c r="F6283" s="644">
        <f t="shared" ref="F6283:F6346" si="202">IF(E6283="NA","NA",ROUND((E6283-1)*0.9+1,3))</f>
        <v>1.889</v>
      </c>
      <c r="G6283" s="748" t="s">
        <v>280</v>
      </c>
      <c r="H6283" s="1337">
        <v>0.48</v>
      </c>
      <c r="I6283" s="338"/>
    </row>
    <row r="6284" spans="2:9">
      <c r="B6284" s="651" t="s">
        <v>18</v>
      </c>
      <c r="C6284" s="1356">
        <v>7502</v>
      </c>
      <c r="D6284" s="747" t="str">
        <f t="shared" si="201"/>
        <v>NC7502</v>
      </c>
      <c r="E6284" s="1336">
        <v>1.115</v>
      </c>
      <c r="F6284" s="644">
        <f t="shared" si="202"/>
        <v>1.1040000000000001</v>
      </c>
      <c r="G6284" s="748" t="s">
        <v>280</v>
      </c>
      <c r="H6284" s="1337">
        <v>0.62</v>
      </c>
      <c r="I6284" s="338"/>
    </row>
    <row r="6285" spans="2:9">
      <c r="B6285" s="651" t="s">
        <v>18</v>
      </c>
      <c r="C6285" s="1356">
        <v>7515</v>
      </c>
      <c r="D6285" s="747" t="str">
        <f t="shared" si="201"/>
        <v>NC7515</v>
      </c>
      <c r="E6285" s="1336">
        <v>1.1599999999999999</v>
      </c>
      <c r="F6285" s="644">
        <f t="shared" si="202"/>
        <v>1.1439999999999999</v>
      </c>
      <c r="G6285" s="748" t="s">
        <v>280</v>
      </c>
      <c r="H6285" s="1337">
        <v>0.56999999999999995</v>
      </c>
      <c r="I6285" s="338"/>
    </row>
    <row r="6286" spans="2:9">
      <c r="B6286" s="651" t="s">
        <v>18</v>
      </c>
      <c r="C6286" s="1356">
        <v>7520</v>
      </c>
      <c r="D6286" s="747" t="str">
        <f t="shared" si="201"/>
        <v>NC7520</v>
      </c>
      <c r="E6286" s="1336">
        <v>1.1100000000000001</v>
      </c>
      <c r="F6286" s="644">
        <f t="shared" si="202"/>
        <v>1.099</v>
      </c>
      <c r="G6286" s="748" t="s">
        <v>280</v>
      </c>
      <c r="H6286" s="1337">
        <v>0.45</v>
      </c>
      <c r="I6286" s="338"/>
    </row>
    <row r="6287" spans="2:9">
      <c r="B6287" s="651" t="s">
        <v>18</v>
      </c>
      <c r="C6287" s="1356">
        <v>7529</v>
      </c>
      <c r="D6287" s="747" t="str">
        <f t="shared" si="201"/>
        <v>NC7529</v>
      </c>
      <c r="E6287" s="1336">
        <v>1.2729999999999999</v>
      </c>
      <c r="F6287" s="644">
        <f t="shared" si="202"/>
        <v>1.246</v>
      </c>
      <c r="G6287" s="748" t="s">
        <v>280</v>
      </c>
      <c r="H6287" s="1337">
        <v>0.66</v>
      </c>
      <c r="I6287" s="338"/>
    </row>
    <row r="6288" spans="2:9">
      <c r="B6288" s="651" t="s">
        <v>18</v>
      </c>
      <c r="C6288" s="1356">
        <v>7538</v>
      </c>
      <c r="D6288" s="747" t="str">
        <f t="shared" si="201"/>
        <v>NC7538</v>
      </c>
      <c r="E6288" s="1336">
        <v>1.2569999999999999</v>
      </c>
      <c r="F6288" s="644">
        <f t="shared" si="202"/>
        <v>1.2310000000000001</v>
      </c>
      <c r="G6288" s="748" t="s">
        <v>280</v>
      </c>
      <c r="H6288" s="1337">
        <v>0.5</v>
      </c>
      <c r="I6288" s="338"/>
    </row>
    <row r="6289" spans="2:9">
      <c r="B6289" s="651" t="s">
        <v>18</v>
      </c>
      <c r="C6289" s="1356">
        <v>7539</v>
      </c>
      <c r="D6289" s="747" t="str">
        <f t="shared" si="201"/>
        <v>NC7539</v>
      </c>
      <c r="E6289" s="1336">
        <v>1.1739999999999999</v>
      </c>
      <c r="F6289" s="644">
        <f t="shared" si="202"/>
        <v>1.157</v>
      </c>
      <c r="G6289" s="748" t="s">
        <v>280</v>
      </c>
      <c r="H6289" s="1337">
        <v>0.43</v>
      </c>
      <c r="I6289" s="338"/>
    </row>
    <row r="6290" spans="2:9">
      <c r="B6290" s="651" t="s">
        <v>18</v>
      </c>
      <c r="C6290" s="1356">
        <v>7540</v>
      </c>
      <c r="D6290" s="747" t="str">
        <f t="shared" si="201"/>
        <v>NC7540</v>
      </c>
      <c r="E6290" s="1336">
        <v>1.377</v>
      </c>
      <c r="F6290" s="644">
        <f t="shared" si="202"/>
        <v>1.339</v>
      </c>
      <c r="G6290" s="748" t="s">
        <v>280</v>
      </c>
      <c r="H6290" s="1337">
        <v>0.39</v>
      </c>
      <c r="I6290" s="338"/>
    </row>
    <row r="6291" spans="2:9">
      <c r="B6291" s="651" t="s">
        <v>18</v>
      </c>
      <c r="C6291" s="1356">
        <v>7580</v>
      </c>
      <c r="D6291" s="747" t="str">
        <f t="shared" si="201"/>
        <v>NC7580</v>
      </c>
      <c r="E6291" s="1336">
        <v>1.171</v>
      </c>
      <c r="F6291" s="644">
        <f t="shared" si="202"/>
        <v>1.1539999999999999</v>
      </c>
      <c r="G6291" s="748" t="s">
        <v>280</v>
      </c>
      <c r="H6291" s="1337">
        <v>0.46</v>
      </c>
      <c r="I6291" s="338"/>
    </row>
    <row r="6292" spans="2:9">
      <c r="B6292" s="651" t="s">
        <v>18</v>
      </c>
      <c r="C6292" s="1356">
        <v>7590</v>
      </c>
      <c r="D6292" s="747" t="str">
        <f t="shared" si="201"/>
        <v>NC7590</v>
      </c>
      <c r="E6292" s="1336">
        <v>1.1379999999999999</v>
      </c>
      <c r="F6292" s="644">
        <f t="shared" si="202"/>
        <v>1.1240000000000001</v>
      </c>
      <c r="G6292" s="748" t="s">
        <v>280</v>
      </c>
      <c r="H6292" s="1337">
        <v>0.56000000000000005</v>
      </c>
      <c r="I6292" s="338"/>
    </row>
    <row r="6293" spans="2:9">
      <c r="B6293" s="651" t="s">
        <v>18</v>
      </c>
      <c r="C6293" s="1356">
        <v>7600</v>
      </c>
      <c r="D6293" s="747" t="str">
        <f t="shared" si="201"/>
        <v>NC7600</v>
      </c>
      <c r="E6293" s="1336">
        <v>1.226</v>
      </c>
      <c r="F6293" s="644">
        <f t="shared" si="202"/>
        <v>1.2030000000000001</v>
      </c>
      <c r="G6293" s="748" t="s">
        <v>280</v>
      </c>
      <c r="H6293" s="1337">
        <v>0.54</v>
      </c>
      <c r="I6293" s="338"/>
    </row>
    <row r="6294" spans="2:9">
      <c r="B6294" s="651" t="s">
        <v>18</v>
      </c>
      <c r="C6294" s="1356">
        <v>7605</v>
      </c>
      <c r="D6294" s="747" t="str">
        <f t="shared" si="201"/>
        <v>NC7605</v>
      </c>
      <c r="E6294" s="1336">
        <v>1.0920000000000001</v>
      </c>
      <c r="F6294" s="644">
        <f t="shared" si="202"/>
        <v>1.083</v>
      </c>
      <c r="G6294" s="748" t="s">
        <v>280</v>
      </c>
      <c r="H6294" s="1337">
        <v>0.32</v>
      </c>
      <c r="I6294" s="338"/>
    </row>
    <row r="6295" spans="2:9">
      <c r="B6295" s="651" t="s">
        <v>18</v>
      </c>
      <c r="C6295" s="1356">
        <v>7610</v>
      </c>
      <c r="D6295" s="747" t="str">
        <f t="shared" si="201"/>
        <v>NC7610</v>
      </c>
      <c r="E6295" s="1336">
        <v>1.0489999999999999</v>
      </c>
      <c r="F6295" s="644">
        <f t="shared" si="202"/>
        <v>1.044</v>
      </c>
      <c r="G6295" s="748" t="s">
        <v>280</v>
      </c>
      <c r="H6295" s="1337">
        <v>0.05</v>
      </c>
      <c r="I6295" s="338"/>
    </row>
    <row r="6296" spans="2:9">
      <c r="B6296" s="651" t="s">
        <v>18</v>
      </c>
      <c r="C6296" s="1356">
        <v>7705</v>
      </c>
      <c r="D6296" s="747" t="str">
        <f t="shared" si="201"/>
        <v>NC7705</v>
      </c>
      <c r="E6296" s="1336">
        <v>1.0109999999999999</v>
      </c>
      <c r="F6296" s="644">
        <f t="shared" si="202"/>
        <v>1.01</v>
      </c>
      <c r="G6296" s="748" t="s">
        <v>280</v>
      </c>
      <c r="H6296" s="1337">
        <v>0.83</v>
      </c>
      <c r="I6296" s="338"/>
    </row>
    <row r="6297" spans="2:9">
      <c r="B6297" s="651" t="s">
        <v>18</v>
      </c>
      <c r="C6297" s="1356">
        <v>7710</v>
      </c>
      <c r="D6297" s="747" t="str">
        <f t="shared" si="201"/>
        <v>NC7710</v>
      </c>
      <c r="E6297" s="1336">
        <v>1.1180000000000001</v>
      </c>
      <c r="F6297" s="644">
        <f t="shared" si="202"/>
        <v>1.1060000000000001</v>
      </c>
      <c r="G6297" s="748" t="s">
        <v>280</v>
      </c>
      <c r="H6297" s="1337">
        <v>0.48</v>
      </c>
      <c r="I6297" s="338"/>
    </row>
    <row r="6298" spans="2:9">
      <c r="B6298" s="651" t="s">
        <v>18</v>
      </c>
      <c r="C6298" s="1356">
        <v>7711</v>
      </c>
      <c r="D6298" s="747" t="str">
        <f t="shared" si="201"/>
        <v>NC7711</v>
      </c>
      <c r="E6298" s="1336">
        <v>1.159</v>
      </c>
      <c r="F6298" s="644">
        <f t="shared" si="202"/>
        <v>1.143</v>
      </c>
      <c r="G6298" s="748" t="s">
        <v>280</v>
      </c>
      <c r="H6298" s="1337">
        <v>0.83</v>
      </c>
      <c r="I6298" s="338"/>
    </row>
    <row r="6299" spans="2:9">
      <c r="B6299" s="651" t="s">
        <v>18</v>
      </c>
      <c r="C6299" s="1356">
        <v>7720</v>
      </c>
      <c r="D6299" s="747" t="str">
        <f t="shared" si="201"/>
        <v>NC7720</v>
      </c>
      <c r="E6299" s="1336">
        <v>0.99199999999999999</v>
      </c>
      <c r="F6299" s="644">
        <f t="shared" si="202"/>
        <v>0.99299999999999999</v>
      </c>
      <c r="G6299" s="748" t="s">
        <v>280</v>
      </c>
      <c r="H6299" s="1337">
        <v>0.42</v>
      </c>
      <c r="I6299" s="338"/>
    </row>
    <row r="6300" spans="2:9">
      <c r="B6300" s="651" t="s">
        <v>18</v>
      </c>
      <c r="C6300" s="1356">
        <v>7723</v>
      </c>
      <c r="D6300" s="747" t="str">
        <f t="shared" si="201"/>
        <v>NC7723</v>
      </c>
      <c r="E6300" s="1336">
        <v>1.0369999999999999</v>
      </c>
      <c r="F6300" s="644">
        <f t="shared" si="202"/>
        <v>1.0329999999999999</v>
      </c>
      <c r="G6300" s="748" t="s">
        <v>280</v>
      </c>
      <c r="H6300" s="1337">
        <v>0.4</v>
      </c>
      <c r="I6300" s="338"/>
    </row>
    <row r="6301" spans="2:9">
      <c r="B6301" s="651" t="s">
        <v>18</v>
      </c>
      <c r="C6301" s="1356">
        <v>7855</v>
      </c>
      <c r="D6301" s="747" t="str">
        <f t="shared" si="201"/>
        <v>NC7855</v>
      </c>
      <c r="E6301" s="1336">
        <v>1.1739999999999999</v>
      </c>
      <c r="F6301" s="644">
        <f t="shared" si="202"/>
        <v>1.157</v>
      </c>
      <c r="G6301" s="748" t="s">
        <v>280</v>
      </c>
      <c r="H6301" s="1337">
        <v>0.44</v>
      </c>
      <c r="I6301" s="338"/>
    </row>
    <row r="6302" spans="2:9">
      <c r="B6302" s="651" t="s">
        <v>18</v>
      </c>
      <c r="C6302" s="1356">
        <v>8001</v>
      </c>
      <c r="D6302" s="747" t="str">
        <f t="shared" si="201"/>
        <v>NC8001</v>
      </c>
      <c r="E6302" s="1336">
        <v>0.90600000000000003</v>
      </c>
      <c r="F6302" s="644">
        <f t="shared" si="202"/>
        <v>0.91500000000000004</v>
      </c>
      <c r="G6302" s="748" t="s">
        <v>280</v>
      </c>
      <c r="H6302" s="1337">
        <v>0.36</v>
      </c>
      <c r="I6302" s="338"/>
    </row>
    <row r="6303" spans="2:9">
      <c r="B6303" s="651" t="s">
        <v>18</v>
      </c>
      <c r="C6303" s="1356">
        <v>8002</v>
      </c>
      <c r="D6303" s="747" t="str">
        <f t="shared" si="201"/>
        <v>NC8002</v>
      </c>
      <c r="E6303" s="1336">
        <v>0.871</v>
      </c>
      <c r="F6303" s="644">
        <f t="shared" si="202"/>
        <v>0.88400000000000001</v>
      </c>
      <c r="G6303" s="748" t="s">
        <v>280</v>
      </c>
      <c r="H6303" s="1337">
        <v>0.3</v>
      </c>
      <c r="I6303" s="338"/>
    </row>
    <row r="6304" spans="2:9">
      <c r="B6304" s="651" t="s">
        <v>18</v>
      </c>
      <c r="C6304" s="1356">
        <v>8006</v>
      </c>
      <c r="D6304" s="747" t="str">
        <f t="shared" si="201"/>
        <v>NC8006</v>
      </c>
      <c r="E6304" s="1336">
        <v>0.97099999999999997</v>
      </c>
      <c r="F6304" s="644">
        <f t="shared" si="202"/>
        <v>0.97399999999999998</v>
      </c>
      <c r="G6304" s="748" t="s">
        <v>280</v>
      </c>
      <c r="H6304" s="1337">
        <v>0.27</v>
      </c>
      <c r="I6304" s="338"/>
    </row>
    <row r="6305" spans="2:9">
      <c r="B6305" s="651" t="s">
        <v>18</v>
      </c>
      <c r="C6305" s="1356">
        <v>8008</v>
      </c>
      <c r="D6305" s="747" t="str">
        <f t="shared" si="201"/>
        <v>NC8008</v>
      </c>
      <c r="E6305" s="1336">
        <v>0.89900000000000002</v>
      </c>
      <c r="F6305" s="644">
        <f t="shared" si="202"/>
        <v>0.90900000000000003</v>
      </c>
      <c r="G6305" s="748" t="s">
        <v>280</v>
      </c>
      <c r="H6305" s="1337">
        <v>0.24</v>
      </c>
      <c r="I6305" s="338"/>
    </row>
    <row r="6306" spans="2:9">
      <c r="B6306" s="651" t="s">
        <v>18</v>
      </c>
      <c r="C6306" s="1356">
        <v>8010</v>
      </c>
      <c r="D6306" s="747" t="str">
        <f t="shared" si="201"/>
        <v>NC8010</v>
      </c>
      <c r="E6306" s="1336">
        <v>0.92700000000000005</v>
      </c>
      <c r="F6306" s="644">
        <f t="shared" si="202"/>
        <v>0.93400000000000005</v>
      </c>
      <c r="G6306" s="748" t="s">
        <v>280</v>
      </c>
      <c r="H6306" s="1337">
        <v>0.21</v>
      </c>
      <c r="I6306" s="338"/>
    </row>
    <row r="6307" spans="2:9">
      <c r="B6307" s="651" t="s">
        <v>18</v>
      </c>
      <c r="C6307" s="1356">
        <v>8013</v>
      </c>
      <c r="D6307" s="747" t="str">
        <f t="shared" si="201"/>
        <v>NC8013</v>
      </c>
      <c r="E6307" s="1336">
        <v>0.85299999999999998</v>
      </c>
      <c r="F6307" s="644">
        <f t="shared" si="202"/>
        <v>0.86799999999999999</v>
      </c>
      <c r="G6307" s="748" t="s">
        <v>280</v>
      </c>
      <c r="H6307" s="1337">
        <v>0.14000000000000001</v>
      </c>
      <c r="I6307" s="338"/>
    </row>
    <row r="6308" spans="2:9">
      <c r="B6308" s="651" t="s">
        <v>18</v>
      </c>
      <c r="C6308" s="1356">
        <v>8015</v>
      </c>
      <c r="D6308" s="747" t="str">
        <f t="shared" si="201"/>
        <v>NC8015</v>
      </c>
      <c r="E6308" s="1336">
        <v>0.93500000000000005</v>
      </c>
      <c r="F6308" s="644">
        <f t="shared" si="202"/>
        <v>0.94199999999999995</v>
      </c>
      <c r="G6308" s="748" t="s">
        <v>280</v>
      </c>
      <c r="H6308" s="1337">
        <v>0.23</v>
      </c>
      <c r="I6308" s="338"/>
    </row>
    <row r="6309" spans="2:9">
      <c r="B6309" s="651" t="s">
        <v>18</v>
      </c>
      <c r="C6309" s="1356">
        <v>8017</v>
      </c>
      <c r="D6309" s="747" t="str">
        <f t="shared" si="201"/>
        <v>NC8017</v>
      </c>
      <c r="E6309" s="1336">
        <v>0.88100000000000001</v>
      </c>
      <c r="F6309" s="644">
        <f t="shared" si="202"/>
        <v>0.89300000000000002</v>
      </c>
      <c r="G6309" s="748" t="s">
        <v>280</v>
      </c>
      <c r="H6309" s="1337">
        <v>0.2</v>
      </c>
      <c r="I6309" s="338"/>
    </row>
    <row r="6310" spans="2:9">
      <c r="B6310" s="651" t="s">
        <v>18</v>
      </c>
      <c r="C6310" s="1356">
        <v>8018</v>
      </c>
      <c r="D6310" s="747" t="str">
        <f t="shared" si="201"/>
        <v>NC8018</v>
      </c>
      <c r="E6310" s="1336">
        <v>0.89400000000000002</v>
      </c>
      <c r="F6310" s="644">
        <f t="shared" si="202"/>
        <v>0.90500000000000003</v>
      </c>
      <c r="G6310" s="748" t="s">
        <v>280</v>
      </c>
      <c r="H6310" s="1337">
        <v>0.36</v>
      </c>
      <c r="I6310" s="338"/>
    </row>
    <row r="6311" spans="2:9">
      <c r="B6311" s="651" t="s">
        <v>18</v>
      </c>
      <c r="C6311" s="1356">
        <v>8021</v>
      </c>
      <c r="D6311" s="747" t="str">
        <f t="shared" si="201"/>
        <v>NC8021</v>
      </c>
      <c r="E6311" s="1336">
        <v>0.871</v>
      </c>
      <c r="F6311" s="644">
        <f t="shared" si="202"/>
        <v>0.88400000000000001</v>
      </c>
      <c r="G6311" s="748" t="s">
        <v>280</v>
      </c>
      <c r="H6311" s="1337">
        <v>0.4</v>
      </c>
      <c r="I6311" s="338"/>
    </row>
    <row r="6312" spans="2:9">
      <c r="B6312" s="651" t="s">
        <v>18</v>
      </c>
      <c r="C6312" s="1356">
        <v>8031</v>
      </c>
      <c r="D6312" s="747" t="str">
        <f t="shared" si="201"/>
        <v>NC8031</v>
      </c>
      <c r="E6312" s="1336">
        <v>0.93500000000000005</v>
      </c>
      <c r="F6312" s="644">
        <f t="shared" si="202"/>
        <v>0.94199999999999995</v>
      </c>
      <c r="G6312" s="748" t="s">
        <v>280</v>
      </c>
      <c r="H6312" s="1337">
        <v>0.35</v>
      </c>
      <c r="I6312" s="338"/>
    </row>
    <row r="6313" spans="2:9">
      <c r="B6313" s="651" t="s">
        <v>18</v>
      </c>
      <c r="C6313" s="1356">
        <v>8032</v>
      </c>
      <c r="D6313" s="747" t="str">
        <f t="shared" si="201"/>
        <v>NC8032</v>
      </c>
      <c r="E6313" s="1336">
        <v>0.86199999999999999</v>
      </c>
      <c r="F6313" s="644">
        <f t="shared" si="202"/>
        <v>0.876</v>
      </c>
      <c r="G6313" s="748" t="s">
        <v>280</v>
      </c>
      <c r="H6313" s="1337">
        <v>0.3</v>
      </c>
      <c r="I6313" s="338"/>
    </row>
    <row r="6314" spans="2:9">
      <c r="B6314" s="651" t="s">
        <v>18</v>
      </c>
      <c r="C6314" s="1356">
        <v>8033</v>
      </c>
      <c r="D6314" s="747" t="str">
        <f t="shared" si="201"/>
        <v>NC8033</v>
      </c>
      <c r="E6314" s="1336">
        <v>0.80900000000000005</v>
      </c>
      <c r="F6314" s="644">
        <f t="shared" si="202"/>
        <v>0.82799999999999996</v>
      </c>
      <c r="G6314" s="748" t="s">
        <v>280</v>
      </c>
      <c r="H6314" s="1337">
        <v>0.31</v>
      </c>
      <c r="I6314" s="338"/>
    </row>
    <row r="6315" spans="2:9">
      <c r="B6315" s="651" t="s">
        <v>18</v>
      </c>
      <c r="C6315" s="1356">
        <v>8037</v>
      </c>
      <c r="D6315" s="747" t="str">
        <f t="shared" si="201"/>
        <v>NC8037</v>
      </c>
      <c r="E6315" s="1336">
        <v>0.82099999999999995</v>
      </c>
      <c r="F6315" s="644">
        <f t="shared" si="202"/>
        <v>0.83899999999999997</v>
      </c>
      <c r="G6315" s="748" t="s">
        <v>280</v>
      </c>
      <c r="H6315" s="1337">
        <v>0.52</v>
      </c>
      <c r="I6315" s="338"/>
    </row>
    <row r="6316" spans="2:9">
      <c r="B6316" s="651" t="s">
        <v>18</v>
      </c>
      <c r="C6316" s="1356">
        <v>8039</v>
      </c>
      <c r="D6316" s="747" t="str">
        <f t="shared" si="201"/>
        <v>NC8039</v>
      </c>
      <c r="E6316" s="1336">
        <v>0.90300000000000002</v>
      </c>
      <c r="F6316" s="644">
        <f t="shared" si="202"/>
        <v>0.91300000000000003</v>
      </c>
      <c r="G6316" s="748" t="s">
        <v>280</v>
      </c>
      <c r="H6316" s="1337">
        <v>0.36</v>
      </c>
      <c r="I6316" s="338"/>
    </row>
    <row r="6317" spans="2:9">
      <c r="B6317" s="651" t="s">
        <v>18</v>
      </c>
      <c r="C6317" s="1356">
        <v>8044</v>
      </c>
      <c r="D6317" s="747" t="str">
        <f t="shared" si="201"/>
        <v>NC8044</v>
      </c>
      <c r="E6317" s="1336">
        <v>0.96899999999999997</v>
      </c>
      <c r="F6317" s="644">
        <f t="shared" si="202"/>
        <v>0.97199999999999998</v>
      </c>
      <c r="G6317" s="748" t="s">
        <v>280</v>
      </c>
      <c r="H6317" s="1337">
        <v>0.44</v>
      </c>
      <c r="I6317" s="338"/>
    </row>
    <row r="6318" spans="2:9">
      <c r="B6318" s="651" t="s">
        <v>18</v>
      </c>
      <c r="C6318" s="1356">
        <v>8045</v>
      </c>
      <c r="D6318" s="747" t="str">
        <f t="shared" si="201"/>
        <v>NC8045</v>
      </c>
      <c r="E6318" s="1336">
        <v>0.98499999999999999</v>
      </c>
      <c r="F6318" s="644">
        <f t="shared" si="202"/>
        <v>0.98699999999999999</v>
      </c>
      <c r="G6318" s="748" t="s">
        <v>280</v>
      </c>
      <c r="H6318" s="1337">
        <v>0.11</v>
      </c>
      <c r="I6318" s="338"/>
    </row>
    <row r="6319" spans="2:9">
      <c r="B6319" s="651" t="s">
        <v>18</v>
      </c>
      <c r="C6319" s="1356">
        <v>8046</v>
      </c>
      <c r="D6319" s="747" t="str">
        <f t="shared" si="201"/>
        <v>NC8046</v>
      </c>
      <c r="E6319" s="1336">
        <v>0.876</v>
      </c>
      <c r="F6319" s="644">
        <f t="shared" si="202"/>
        <v>0.88800000000000001</v>
      </c>
      <c r="G6319" s="748" t="s">
        <v>280</v>
      </c>
      <c r="H6319" s="1337">
        <v>0.3</v>
      </c>
      <c r="I6319" s="338"/>
    </row>
    <row r="6320" spans="2:9">
      <c r="B6320" s="651" t="s">
        <v>18</v>
      </c>
      <c r="C6320" s="1356">
        <v>8047</v>
      </c>
      <c r="D6320" s="747" t="str">
        <f t="shared" si="201"/>
        <v>NC8047</v>
      </c>
      <c r="E6320" s="1336">
        <v>0.91700000000000004</v>
      </c>
      <c r="F6320" s="644">
        <f t="shared" si="202"/>
        <v>0.92500000000000004</v>
      </c>
      <c r="G6320" s="748" t="s">
        <v>280</v>
      </c>
      <c r="H6320" s="1337">
        <v>0.31</v>
      </c>
      <c r="I6320" s="338"/>
    </row>
    <row r="6321" spans="2:9">
      <c r="B6321" s="651" t="s">
        <v>18</v>
      </c>
      <c r="C6321" s="1356">
        <v>8058</v>
      </c>
      <c r="D6321" s="747" t="str">
        <f t="shared" si="201"/>
        <v>NC8058</v>
      </c>
      <c r="E6321" s="1336">
        <v>0.85</v>
      </c>
      <c r="F6321" s="644">
        <f t="shared" si="202"/>
        <v>0.86499999999999999</v>
      </c>
      <c r="G6321" s="748" t="s">
        <v>280</v>
      </c>
      <c r="H6321" s="1337">
        <v>0.3</v>
      </c>
      <c r="I6321" s="338"/>
    </row>
    <row r="6322" spans="2:9">
      <c r="B6322" s="651" t="s">
        <v>18</v>
      </c>
      <c r="C6322" s="1356">
        <v>8072</v>
      </c>
      <c r="D6322" s="747" t="str">
        <f t="shared" si="201"/>
        <v>NC8072</v>
      </c>
      <c r="E6322" s="1336">
        <v>0.97599999999999998</v>
      </c>
      <c r="F6322" s="644">
        <f t="shared" si="202"/>
        <v>0.97799999999999998</v>
      </c>
      <c r="G6322" s="748" t="s">
        <v>280</v>
      </c>
      <c r="H6322" s="1337">
        <v>0.26</v>
      </c>
      <c r="I6322" s="338"/>
    </row>
    <row r="6323" spans="2:9">
      <c r="B6323" s="651" t="s">
        <v>18</v>
      </c>
      <c r="C6323" s="1356">
        <v>8102</v>
      </c>
      <c r="D6323" s="747" t="str">
        <f t="shared" si="201"/>
        <v>NC8102</v>
      </c>
      <c r="E6323" s="1336">
        <v>0.89900000000000002</v>
      </c>
      <c r="F6323" s="644">
        <f t="shared" si="202"/>
        <v>0.90900000000000003</v>
      </c>
      <c r="G6323" s="748" t="s">
        <v>280</v>
      </c>
      <c r="H6323" s="1337">
        <v>0.31</v>
      </c>
      <c r="I6323" s="338"/>
    </row>
    <row r="6324" spans="2:9">
      <c r="B6324" s="651" t="s">
        <v>18</v>
      </c>
      <c r="C6324" s="1356">
        <v>8103</v>
      </c>
      <c r="D6324" s="747" t="str">
        <f t="shared" si="201"/>
        <v>NC8103</v>
      </c>
      <c r="E6324" s="1336">
        <v>0.86299999999999999</v>
      </c>
      <c r="F6324" s="644">
        <f t="shared" si="202"/>
        <v>0.877</v>
      </c>
      <c r="G6324" s="748" t="s">
        <v>280</v>
      </c>
      <c r="H6324" s="1337">
        <v>0.32</v>
      </c>
      <c r="I6324" s="338"/>
    </row>
    <row r="6325" spans="2:9">
      <c r="B6325" s="651" t="s">
        <v>18</v>
      </c>
      <c r="C6325" s="1356">
        <v>8106</v>
      </c>
      <c r="D6325" s="747" t="str">
        <f t="shared" si="201"/>
        <v>NC8106</v>
      </c>
      <c r="E6325" s="1336">
        <v>0.91600000000000004</v>
      </c>
      <c r="F6325" s="644">
        <f t="shared" si="202"/>
        <v>0.92400000000000004</v>
      </c>
      <c r="G6325" s="748" t="s">
        <v>280</v>
      </c>
      <c r="H6325" s="1337">
        <v>0.4</v>
      </c>
      <c r="I6325" s="338"/>
    </row>
    <row r="6326" spans="2:9">
      <c r="B6326" s="651" t="s">
        <v>18</v>
      </c>
      <c r="C6326" s="1356">
        <v>8107</v>
      </c>
      <c r="D6326" s="747" t="str">
        <f t="shared" si="201"/>
        <v>NC8107</v>
      </c>
      <c r="E6326" s="1336">
        <v>1.044</v>
      </c>
      <c r="F6326" s="644">
        <f t="shared" si="202"/>
        <v>1.04</v>
      </c>
      <c r="G6326" s="748" t="s">
        <v>280</v>
      </c>
      <c r="H6326" s="1337">
        <v>0.35</v>
      </c>
      <c r="I6326" s="338"/>
    </row>
    <row r="6327" spans="2:9">
      <c r="B6327" s="651" t="s">
        <v>18</v>
      </c>
      <c r="C6327" s="1356">
        <v>8111</v>
      </c>
      <c r="D6327" s="747" t="str">
        <f t="shared" si="201"/>
        <v>NC8111</v>
      </c>
      <c r="E6327" s="1336">
        <v>0.94799999999999995</v>
      </c>
      <c r="F6327" s="644">
        <f t="shared" si="202"/>
        <v>0.95299999999999996</v>
      </c>
      <c r="G6327" s="748" t="s">
        <v>280</v>
      </c>
      <c r="H6327" s="1337">
        <v>0.3</v>
      </c>
      <c r="I6327" s="338"/>
    </row>
    <row r="6328" spans="2:9">
      <c r="B6328" s="651" t="s">
        <v>18</v>
      </c>
      <c r="C6328" s="1356">
        <v>8116</v>
      </c>
      <c r="D6328" s="747" t="str">
        <f t="shared" si="201"/>
        <v>NC8116</v>
      </c>
      <c r="E6328" s="1336">
        <v>0.94299999999999995</v>
      </c>
      <c r="F6328" s="644">
        <f t="shared" si="202"/>
        <v>0.94899999999999995</v>
      </c>
      <c r="G6328" s="748" t="s">
        <v>280</v>
      </c>
      <c r="H6328" s="1337">
        <v>0.33</v>
      </c>
      <c r="I6328" s="338"/>
    </row>
    <row r="6329" spans="2:9">
      <c r="B6329" s="651" t="s">
        <v>18</v>
      </c>
      <c r="C6329" s="1356">
        <v>8203</v>
      </c>
      <c r="D6329" s="747" t="str">
        <f t="shared" si="201"/>
        <v>NC8203</v>
      </c>
      <c r="E6329" s="1336">
        <v>0.98199999999999998</v>
      </c>
      <c r="F6329" s="644">
        <f t="shared" si="202"/>
        <v>0.98399999999999999</v>
      </c>
      <c r="G6329" s="748" t="s">
        <v>280</v>
      </c>
      <c r="H6329" s="1337">
        <v>0.49</v>
      </c>
      <c r="I6329" s="338"/>
    </row>
    <row r="6330" spans="2:9">
      <c r="B6330" s="651" t="s">
        <v>18</v>
      </c>
      <c r="C6330" s="1356">
        <v>8204</v>
      </c>
      <c r="D6330" s="747" t="str">
        <f t="shared" si="201"/>
        <v>NC8204</v>
      </c>
      <c r="E6330" s="1336">
        <v>0.93200000000000005</v>
      </c>
      <c r="F6330" s="644">
        <f t="shared" si="202"/>
        <v>0.93899999999999995</v>
      </c>
      <c r="G6330" s="748" t="s">
        <v>280</v>
      </c>
      <c r="H6330" s="1337">
        <v>0.39</v>
      </c>
      <c r="I6330" s="338"/>
    </row>
    <row r="6331" spans="2:9">
      <c r="B6331" s="651" t="s">
        <v>18</v>
      </c>
      <c r="C6331" s="1356">
        <v>8209</v>
      </c>
      <c r="D6331" s="747" t="str">
        <f t="shared" si="201"/>
        <v>NC8209</v>
      </c>
      <c r="E6331" s="1336">
        <v>0.88700000000000001</v>
      </c>
      <c r="F6331" s="644">
        <f t="shared" si="202"/>
        <v>0.89800000000000002</v>
      </c>
      <c r="G6331" s="748" t="s">
        <v>280</v>
      </c>
      <c r="H6331" s="1337">
        <v>0.36</v>
      </c>
      <c r="I6331" s="338"/>
    </row>
    <row r="6332" spans="2:9">
      <c r="B6332" s="651" t="s">
        <v>18</v>
      </c>
      <c r="C6332" s="1356">
        <v>8215</v>
      </c>
      <c r="D6332" s="747" t="str">
        <f t="shared" si="201"/>
        <v>NC8215</v>
      </c>
      <c r="E6332" s="1336">
        <v>0.93799999999999994</v>
      </c>
      <c r="F6332" s="644">
        <f t="shared" si="202"/>
        <v>0.94399999999999995</v>
      </c>
      <c r="G6332" s="748" t="s">
        <v>280</v>
      </c>
      <c r="H6332" s="1337">
        <v>0.32</v>
      </c>
      <c r="I6332" s="338"/>
    </row>
    <row r="6333" spans="2:9">
      <c r="B6333" s="651" t="s">
        <v>18</v>
      </c>
      <c r="C6333" s="1356">
        <v>8227</v>
      </c>
      <c r="D6333" s="747" t="str">
        <f t="shared" si="201"/>
        <v>NC8227</v>
      </c>
      <c r="E6333" s="1336">
        <v>1.151</v>
      </c>
      <c r="F6333" s="644">
        <f t="shared" si="202"/>
        <v>1.1359999999999999</v>
      </c>
      <c r="G6333" s="748" t="s">
        <v>280</v>
      </c>
      <c r="H6333" s="1337">
        <v>0.39</v>
      </c>
      <c r="I6333" s="338"/>
    </row>
    <row r="6334" spans="2:9">
      <c r="B6334" s="651" t="s">
        <v>18</v>
      </c>
      <c r="C6334" s="1356">
        <v>8232</v>
      </c>
      <c r="D6334" s="747" t="str">
        <f t="shared" si="201"/>
        <v>NC8232</v>
      </c>
      <c r="E6334" s="1336">
        <v>0.98199999999999998</v>
      </c>
      <c r="F6334" s="644">
        <f t="shared" si="202"/>
        <v>0.98399999999999999</v>
      </c>
      <c r="G6334" s="748" t="s">
        <v>280</v>
      </c>
      <c r="H6334" s="1337">
        <v>0.44</v>
      </c>
      <c r="I6334" s="338"/>
    </row>
    <row r="6335" spans="2:9">
      <c r="B6335" s="651" t="s">
        <v>18</v>
      </c>
      <c r="C6335" s="1356">
        <v>8233</v>
      </c>
      <c r="D6335" s="747" t="str">
        <f t="shared" si="201"/>
        <v>NC8233</v>
      </c>
      <c r="E6335" s="1336">
        <v>0.84499999999999997</v>
      </c>
      <c r="F6335" s="644">
        <f t="shared" si="202"/>
        <v>0.86099999999999999</v>
      </c>
      <c r="G6335" s="748" t="s">
        <v>280</v>
      </c>
      <c r="H6335" s="1337">
        <v>0.27</v>
      </c>
      <c r="I6335" s="338"/>
    </row>
    <row r="6336" spans="2:9">
      <c r="B6336" s="651" t="s">
        <v>18</v>
      </c>
      <c r="C6336" s="1356">
        <v>8235</v>
      </c>
      <c r="D6336" s="747" t="str">
        <f t="shared" si="201"/>
        <v>NC8235</v>
      </c>
      <c r="E6336" s="1336">
        <v>0.93500000000000005</v>
      </c>
      <c r="F6336" s="644">
        <f t="shared" si="202"/>
        <v>0.94199999999999995</v>
      </c>
      <c r="G6336" s="748" t="s">
        <v>280</v>
      </c>
      <c r="H6336" s="1337">
        <v>0.38</v>
      </c>
      <c r="I6336" s="338"/>
    </row>
    <row r="6337" spans="2:9">
      <c r="B6337" s="651" t="s">
        <v>18</v>
      </c>
      <c r="C6337" s="1356">
        <v>8236</v>
      </c>
      <c r="D6337" s="747" t="str">
        <f t="shared" si="201"/>
        <v>NC8236</v>
      </c>
      <c r="E6337" s="1336">
        <v>1.0960000000000001</v>
      </c>
      <c r="F6337" s="644">
        <f t="shared" si="202"/>
        <v>1.0860000000000001</v>
      </c>
      <c r="G6337" s="748" t="s">
        <v>280</v>
      </c>
      <c r="H6337" s="1337">
        <v>0.39</v>
      </c>
      <c r="I6337" s="338"/>
    </row>
    <row r="6338" spans="2:9">
      <c r="B6338" s="651" t="s">
        <v>18</v>
      </c>
      <c r="C6338" s="1356">
        <v>8263</v>
      </c>
      <c r="D6338" s="747" t="str">
        <f t="shared" si="201"/>
        <v>NC8263</v>
      </c>
      <c r="E6338" s="1336">
        <v>0.96599999999999997</v>
      </c>
      <c r="F6338" s="644">
        <f t="shared" si="202"/>
        <v>0.96899999999999997</v>
      </c>
      <c r="G6338" s="748" t="s">
        <v>280</v>
      </c>
      <c r="H6338" s="1337">
        <v>0.39</v>
      </c>
      <c r="I6338" s="338"/>
    </row>
    <row r="6339" spans="2:9">
      <c r="B6339" s="651" t="s">
        <v>18</v>
      </c>
      <c r="C6339" s="1356">
        <v>8264</v>
      </c>
      <c r="D6339" s="747" t="str">
        <f t="shared" si="201"/>
        <v>NC8264</v>
      </c>
      <c r="E6339" s="1336">
        <v>0.88600000000000001</v>
      </c>
      <c r="F6339" s="644">
        <f t="shared" si="202"/>
        <v>0.89700000000000002</v>
      </c>
      <c r="G6339" s="748" t="s">
        <v>280</v>
      </c>
      <c r="H6339" s="1337">
        <v>0.49</v>
      </c>
      <c r="I6339" s="338"/>
    </row>
    <row r="6340" spans="2:9">
      <c r="B6340" s="651" t="s">
        <v>18</v>
      </c>
      <c r="C6340" s="1356">
        <v>8265</v>
      </c>
      <c r="D6340" s="747" t="str">
        <f t="shared" si="201"/>
        <v>NC8265</v>
      </c>
      <c r="E6340" s="1336">
        <v>1.103</v>
      </c>
      <c r="F6340" s="644">
        <f t="shared" si="202"/>
        <v>1.093</v>
      </c>
      <c r="G6340" s="748" t="s">
        <v>280</v>
      </c>
      <c r="H6340" s="1337">
        <v>0.47</v>
      </c>
      <c r="I6340" s="338"/>
    </row>
    <row r="6341" spans="2:9">
      <c r="B6341" s="651" t="s">
        <v>18</v>
      </c>
      <c r="C6341" s="1356">
        <v>8279</v>
      </c>
      <c r="D6341" s="747" t="str">
        <f t="shared" si="201"/>
        <v>NC8279</v>
      </c>
      <c r="E6341" s="1336">
        <v>0.92500000000000004</v>
      </c>
      <c r="F6341" s="644">
        <f t="shared" si="202"/>
        <v>0.93300000000000005</v>
      </c>
      <c r="G6341" s="748" t="s">
        <v>280</v>
      </c>
      <c r="H6341" s="1337">
        <v>0.37</v>
      </c>
      <c r="I6341" s="338"/>
    </row>
    <row r="6342" spans="2:9">
      <c r="B6342" s="651" t="s">
        <v>18</v>
      </c>
      <c r="C6342" s="1356">
        <v>8288</v>
      </c>
      <c r="D6342" s="747" t="str">
        <f t="shared" si="201"/>
        <v>NC8288</v>
      </c>
      <c r="E6342" s="1336">
        <v>0.89</v>
      </c>
      <c r="F6342" s="644">
        <f t="shared" si="202"/>
        <v>0.90100000000000002</v>
      </c>
      <c r="G6342" s="748" t="s">
        <v>280</v>
      </c>
      <c r="H6342" s="1337">
        <v>0.39</v>
      </c>
      <c r="I6342" s="338"/>
    </row>
    <row r="6343" spans="2:9">
      <c r="B6343" s="651" t="s">
        <v>18</v>
      </c>
      <c r="C6343" s="1356">
        <v>8291</v>
      </c>
      <c r="D6343" s="747" t="str">
        <f t="shared" si="201"/>
        <v>NC8291</v>
      </c>
      <c r="E6343" s="1336">
        <v>0.89900000000000002</v>
      </c>
      <c r="F6343" s="644">
        <f t="shared" si="202"/>
        <v>0.90900000000000003</v>
      </c>
      <c r="G6343" s="748" t="s">
        <v>280</v>
      </c>
      <c r="H6343" s="1337">
        <v>0.45</v>
      </c>
      <c r="I6343" s="338"/>
    </row>
    <row r="6344" spans="2:9">
      <c r="B6344" s="651" t="s">
        <v>18</v>
      </c>
      <c r="C6344" s="1356">
        <v>8292</v>
      </c>
      <c r="D6344" s="747" t="str">
        <f t="shared" si="201"/>
        <v>NC8292</v>
      </c>
      <c r="E6344" s="1336">
        <v>0.78800000000000003</v>
      </c>
      <c r="F6344" s="644">
        <f t="shared" si="202"/>
        <v>0.80900000000000005</v>
      </c>
      <c r="G6344" s="748" t="s">
        <v>280</v>
      </c>
      <c r="H6344" s="1337">
        <v>0.59</v>
      </c>
      <c r="I6344" s="338"/>
    </row>
    <row r="6345" spans="2:9">
      <c r="B6345" s="651" t="s">
        <v>18</v>
      </c>
      <c r="C6345" s="1356">
        <v>8293</v>
      </c>
      <c r="D6345" s="747" t="str">
        <f t="shared" si="201"/>
        <v>NC8293</v>
      </c>
      <c r="E6345" s="1336">
        <v>0.92100000000000004</v>
      </c>
      <c r="F6345" s="644">
        <f t="shared" si="202"/>
        <v>0.92900000000000005</v>
      </c>
      <c r="G6345" s="748" t="s">
        <v>280</v>
      </c>
      <c r="H6345" s="1337">
        <v>1.26</v>
      </c>
      <c r="I6345" s="338"/>
    </row>
    <row r="6346" spans="2:9">
      <c r="B6346" s="651" t="s">
        <v>18</v>
      </c>
      <c r="C6346" s="1356">
        <v>8304</v>
      </c>
      <c r="D6346" s="747" t="str">
        <f t="shared" si="201"/>
        <v>NC8304</v>
      </c>
      <c r="E6346" s="1336">
        <v>0.94399999999999995</v>
      </c>
      <c r="F6346" s="644">
        <f t="shared" si="202"/>
        <v>0.95</v>
      </c>
      <c r="G6346" s="748" t="s">
        <v>280</v>
      </c>
      <c r="H6346" s="1337">
        <v>0.33</v>
      </c>
      <c r="I6346" s="338"/>
    </row>
    <row r="6347" spans="2:9">
      <c r="B6347" s="651" t="s">
        <v>18</v>
      </c>
      <c r="C6347" s="1356">
        <v>8350</v>
      </c>
      <c r="D6347" s="747" t="str">
        <f t="shared" ref="D6347:D6410" si="203">B6347&amp;TEXT(C6347,"0000")</f>
        <v>NC8350</v>
      </c>
      <c r="E6347" s="1336">
        <v>1.304</v>
      </c>
      <c r="F6347" s="644">
        <f t="shared" ref="F6347:F6410" si="204">IF(E6347="NA","NA",ROUND((E6347-1)*0.9+1,3))</f>
        <v>1.274</v>
      </c>
      <c r="G6347" s="748" t="s">
        <v>280</v>
      </c>
      <c r="H6347" s="1337">
        <v>0.61</v>
      </c>
      <c r="I6347" s="338"/>
    </row>
    <row r="6348" spans="2:9">
      <c r="B6348" s="651" t="s">
        <v>18</v>
      </c>
      <c r="C6348" s="1356">
        <v>8380</v>
      </c>
      <c r="D6348" s="747" t="str">
        <f t="shared" si="203"/>
        <v>NC8380</v>
      </c>
      <c r="E6348" s="1336">
        <v>0.98399999999999999</v>
      </c>
      <c r="F6348" s="644">
        <f t="shared" si="204"/>
        <v>0.98599999999999999</v>
      </c>
      <c r="G6348" s="748" t="s">
        <v>280</v>
      </c>
      <c r="H6348" s="1337">
        <v>0.3</v>
      </c>
      <c r="I6348" s="338"/>
    </row>
    <row r="6349" spans="2:9">
      <c r="B6349" s="651" t="s">
        <v>18</v>
      </c>
      <c r="C6349" s="1356">
        <v>8381</v>
      </c>
      <c r="D6349" s="747" t="str">
        <f t="shared" si="203"/>
        <v>NC8381</v>
      </c>
      <c r="E6349" s="1336">
        <v>0.92800000000000005</v>
      </c>
      <c r="F6349" s="644">
        <f t="shared" si="204"/>
        <v>0.93500000000000005</v>
      </c>
      <c r="G6349" s="748" t="s">
        <v>280</v>
      </c>
      <c r="H6349" s="1337">
        <v>0.28999999999999998</v>
      </c>
      <c r="I6349" s="338"/>
    </row>
    <row r="6350" spans="2:9">
      <c r="B6350" s="651" t="s">
        <v>18</v>
      </c>
      <c r="C6350" s="1356">
        <v>8385</v>
      </c>
      <c r="D6350" s="747" t="str">
        <f t="shared" si="203"/>
        <v>NC8385</v>
      </c>
      <c r="E6350" s="1336">
        <v>0.85199999999999998</v>
      </c>
      <c r="F6350" s="644">
        <f t="shared" si="204"/>
        <v>0.86699999999999999</v>
      </c>
      <c r="G6350" s="748" t="s">
        <v>280</v>
      </c>
      <c r="H6350" s="1337">
        <v>0.34</v>
      </c>
      <c r="I6350" s="338"/>
    </row>
    <row r="6351" spans="2:9">
      <c r="B6351" s="651" t="s">
        <v>18</v>
      </c>
      <c r="C6351" s="1356">
        <v>8392</v>
      </c>
      <c r="D6351" s="747" t="str">
        <f t="shared" si="203"/>
        <v>NC8392</v>
      </c>
      <c r="E6351" s="1336">
        <v>0.82899999999999996</v>
      </c>
      <c r="F6351" s="644">
        <f t="shared" si="204"/>
        <v>0.84599999999999997</v>
      </c>
      <c r="G6351" s="748" t="s">
        <v>280</v>
      </c>
      <c r="H6351" s="1337">
        <v>0.35</v>
      </c>
      <c r="I6351" s="338"/>
    </row>
    <row r="6352" spans="2:9">
      <c r="B6352" s="651" t="s">
        <v>18</v>
      </c>
      <c r="C6352" s="1356">
        <v>8393</v>
      </c>
      <c r="D6352" s="747" t="str">
        <f t="shared" si="203"/>
        <v>NC8393</v>
      </c>
      <c r="E6352" s="1336">
        <v>1.1060000000000001</v>
      </c>
      <c r="F6352" s="644">
        <f t="shared" si="204"/>
        <v>1.095</v>
      </c>
      <c r="G6352" s="748" t="s">
        <v>280</v>
      </c>
      <c r="H6352" s="1337">
        <v>0.21</v>
      </c>
      <c r="I6352" s="338"/>
    </row>
    <row r="6353" spans="2:9">
      <c r="B6353" s="651" t="s">
        <v>18</v>
      </c>
      <c r="C6353" s="1356">
        <v>8500</v>
      </c>
      <c r="D6353" s="747" t="str">
        <f t="shared" si="203"/>
        <v>NC8500</v>
      </c>
      <c r="E6353" s="1336">
        <v>0.874</v>
      </c>
      <c r="F6353" s="644">
        <f t="shared" si="204"/>
        <v>0.88700000000000001</v>
      </c>
      <c r="G6353" s="748" t="s">
        <v>280</v>
      </c>
      <c r="H6353" s="1337">
        <v>0.41</v>
      </c>
      <c r="I6353" s="338"/>
    </row>
    <row r="6354" spans="2:9">
      <c r="B6354" s="651" t="s">
        <v>18</v>
      </c>
      <c r="C6354" s="1356">
        <v>8601</v>
      </c>
      <c r="D6354" s="747" t="str">
        <f t="shared" si="203"/>
        <v>NC8601</v>
      </c>
      <c r="E6354" s="1336">
        <v>1.0640000000000001</v>
      </c>
      <c r="F6354" s="644">
        <f t="shared" si="204"/>
        <v>1.0580000000000001</v>
      </c>
      <c r="G6354" s="748" t="s">
        <v>280</v>
      </c>
      <c r="H6354" s="1337">
        <v>0.05</v>
      </c>
      <c r="I6354" s="338"/>
    </row>
    <row r="6355" spans="2:9">
      <c r="B6355" s="651" t="s">
        <v>18</v>
      </c>
      <c r="C6355" s="1356">
        <v>8602</v>
      </c>
      <c r="D6355" s="747" t="str">
        <f t="shared" si="203"/>
        <v>NC8602</v>
      </c>
      <c r="E6355" s="1336">
        <v>0.97399999999999998</v>
      </c>
      <c r="F6355" s="644">
        <f t="shared" si="204"/>
        <v>0.97699999999999998</v>
      </c>
      <c r="G6355" s="748" t="s">
        <v>280</v>
      </c>
      <c r="H6355" s="1337">
        <v>7.0000000000000007E-2</v>
      </c>
      <c r="I6355" s="338"/>
    </row>
    <row r="6356" spans="2:9">
      <c r="B6356" s="651" t="s">
        <v>18</v>
      </c>
      <c r="C6356" s="1356">
        <v>8603</v>
      </c>
      <c r="D6356" s="747" t="str">
        <f t="shared" si="203"/>
        <v>NC8603</v>
      </c>
      <c r="E6356" s="1336">
        <v>0.83199999999999996</v>
      </c>
      <c r="F6356" s="644">
        <f t="shared" si="204"/>
        <v>0.84899999999999998</v>
      </c>
      <c r="G6356" s="748" t="s">
        <v>280</v>
      </c>
      <c r="H6356" s="1337">
        <v>0.05</v>
      </c>
      <c r="I6356" s="338"/>
    </row>
    <row r="6357" spans="2:9">
      <c r="B6357" s="651" t="s">
        <v>18</v>
      </c>
      <c r="C6357" s="1356">
        <v>8606</v>
      </c>
      <c r="D6357" s="747" t="str">
        <f t="shared" si="203"/>
        <v>NC8606</v>
      </c>
      <c r="E6357" s="1336">
        <v>0.88700000000000001</v>
      </c>
      <c r="F6357" s="644">
        <f t="shared" si="204"/>
        <v>0.89800000000000002</v>
      </c>
      <c r="G6357" s="748" t="s">
        <v>280</v>
      </c>
      <c r="H6357" s="1337">
        <v>0.3</v>
      </c>
      <c r="I6357" s="338"/>
    </row>
    <row r="6358" spans="2:9">
      <c r="B6358" s="651" t="s">
        <v>18</v>
      </c>
      <c r="C6358" s="1356">
        <v>8709</v>
      </c>
      <c r="D6358" s="747" t="str">
        <f t="shared" si="203"/>
        <v>NC8709</v>
      </c>
      <c r="E6358" s="1336">
        <v>1.988</v>
      </c>
      <c r="F6358" s="644">
        <f t="shared" si="204"/>
        <v>1.889</v>
      </c>
      <c r="G6358" s="748" t="s">
        <v>280</v>
      </c>
      <c r="H6358" s="1337">
        <v>0.48</v>
      </c>
      <c r="I6358" s="338"/>
    </row>
    <row r="6359" spans="2:9">
      <c r="B6359" s="651" t="s">
        <v>18</v>
      </c>
      <c r="C6359" s="1356">
        <v>8719</v>
      </c>
      <c r="D6359" s="747" t="str">
        <f t="shared" si="203"/>
        <v>NC8719</v>
      </c>
      <c r="E6359" s="1336">
        <v>0.85799999999999998</v>
      </c>
      <c r="F6359" s="644">
        <f t="shared" si="204"/>
        <v>0.872</v>
      </c>
      <c r="G6359" s="748" t="s">
        <v>280</v>
      </c>
      <c r="H6359" s="1337">
        <v>0.28999999999999998</v>
      </c>
      <c r="I6359" s="338"/>
    </row>
    <row r="6360" spans="2:9">
      <c r="B6360" s="651" t="s">
        <v>18</v>
      </c>
      <c r="C6360" s="1356">
        <v>8720</v>
      </c>
      <c r="D6360" s="747" t="str">
        <f t="shared" si="203"/>
        <v>NC8720</v>
      </c>
      <c r="E6360" s="1336">
        <v>0.99</v>
      </c>
      <c r="F6360" s="644">
        <f t="shared" si="204"/>
        <v>0.99099999999999999</v>
      </c>
      <c r="G6360" s="748" t="s">
        <v>280</v>
      </c>
      <c r="H6360" s="1337">
        <v>0.23</v>
      </c>
      <c r="I6360" s="338"/>
    </row>
    <row r="6361" spans="2:9">
      <c r="B6361" s="651" t="s">
        <v>18</v>
      </c>
      <c r="C6361" s="1356">
        <v>8721</v>
      </c>
      <c r="D6361" s="747" t="str">
        <f t="shared" si="203"/>
        <v>NC8721</v>
      </c>
      <c r="E6361" s="1336">
        <v>1.212</v>
      </c>
      <c r="F6361" s="644">
        <f t="shared" si="204"/>
        <v>1.1910000000000001</v>
      </c>
      <c r="G6361" s="748" t="s">
        <v>280</v>
      </c>
      <c r="H6361" s="1337">
        <v>0.05</v>
      </c>
      <c r="I6361" s="338"/>
    </row>
    <row r="6362" spans="2:9">
      <c r="B6362" s="651" t="s">
        <v>18</v>
      </c>
      <c r="C6362" s="1356">
        <v>8723</v>
      </c>
      <c r="D6362" s="747" t="str">
        <f t="shared" si="203"/>
        <v>NC8723</v>
      </c>
      <c r="E6362" s="1336">
        <v>1.1379999999999999</v>
      </c>
      <c r="F6362" s="644">
        <f t="shared" si="204"/>
        <v>1.1240000000000001</v>
      </c>
      <c r="G6362" s="748" t="s">
        <v>280</v>
      </c>
      <c r="H6362" s="1337">
        <v>0.05</v>
      </c>
      <c r="I6362" s="338"/>
    </row>
    <row r="6363" spans="2:9">
      <c r="B6363" s="651" t="s">
        <v>18</v>
      </c>
      <c r="C6363" s="1356">
        <v>8725</v>
      </c>
      <c r="D6363" s="747" t="str">
        <f t="shared" si="203"/>
        <v>NC8725</v>
      </c>
      <c r="E6363" s="1336">
        <v>0.871</v>
      </c>
      <c r="F6363" s="644">
        <f t="shared" si="204"/>
        <v>0.88400000000000001</v>
      </c>
      <c r="G6363" s="748" t="s">
        <v>280</v>
      </c>
      <c r="H6363" s="1337">
        <v>0.31</v>
      </c>
      <c r="I6363" s="338"/>
    </row>
    <row r="6364" spans="2:9">
      <c r="B6364" s="651" t="s">
        <v>18</v>
      </c>
      <c r="C6364" s="1356">
        <v>8726</v>
      </c>
      <c r="D6364" s="747" t="str">
        <f t="shared" si="203"/>
        <v>NC8726</v>
      </c>
      <c r="E6364" s="1336">
        <v>1.1870000000000001</v>
      </c>
      <c r="F6364" s="644">
        <f t="shared" si="204"/>
        <v>1.1679999999999999</v>
      </c>
      <c r="G6364" s="748" t="s">
        <v>280</v>
      </c>
      <c r="H6364" s="1337">
        <v>0.14000000000000001</v>
      </c>
      <c r="I6364" s="338"/>
    </row>
    <row r="6365" spans="2:9">
      <c r="B6365" s="651" t="s">
        <v>18</v>
      </c>
      <c r="C6365" s="1356">
        <v>8734</v>
      </c>
      <c r="D6365" s="747" t="str">
        <f t="shared" si="203"/>
        <v>NC8734</v>
      </c>
      <c r="E6365" s="1336">
        <v>1.1850000000000001</v>
      </c>
      <c r="F6365" s="644">
        <f t="shared" si="204"/>
        <v>1.167</v>
      </c>
      <c r="G6365" s="748" t="s">
        <v>280</v>
      </c>
      <c r="H6365" s="1337">
        <v>0.55000000000000004</v>
      </c>
      <c r="I6365" s="338"/>
    </row>
    <row r="6366" spans="2:9">
      <c r="B6366" s="651" t="s">
        <v>18</v>
      </c>
      <c r="C6366" s="1356">
        <v>8737</v>
      </c>
      <c r="D6366" s="747" t="str">
        <f t="shared" si="203"/>
        <v>NC8737</v>
      </c>
      <c r="E6366" s="1336">
        <v>1.1870000000000001</v>
      </c>
      <c r="F6366" s="644">
        <f t="shared" si="204"/>
        <v>1.1679999999999999</v>
      </c>
      <c r="G6366" s="748" t="s">
        <v>280</v>
      </c>
      <c r="H6366" s="1337">
        <v>0.14000000000000001</v>
      </c>
      <c r="I6366" s="338"/>
    </row>
    <row r="6367" spans="2:9">
      <c r="B6367" s="651" t="s">
        <v>18</v>
      </c>
      <c r="C6367" s="1356">
        <v>8738</v>
      </c>
      <c r="D6367" s="747" t="str">
        <f t="shared" si="203"/>
        <v>NC8738</v>
      </c>
      <c r="E6367" s="1336">
        <v>1.1870000000000001</v>
      </c>
      <c r="F6367" s="644">
        <f t="shared" si="204"/>
        <v>1.1679999999999999</v>
      </c>
      <c r="G6367" s="748" t="s">
        <v>280</v>
      </c>
      <c r="H6367" s="1337">
        <v>0.14000000000000001</v>
      </c>
      <c r="I6367" s="338"/>
    </row>
    <row r="6368" spans="2:9">
      <c r="B6368" s="651" t="s">
        <v>18</v>
      </c>
      <c r="C6368" s="1356">
        <v>8742</v>
      </c>
      <c r="D6368" s="747" t="str">
        <f t="shared" si="203"/>
        <v>NC8742</v>
      </c>
      <c r="E6368" s="1336">
        <v>1.1910000000000001</v>
      </c>
      <c r="F6368" s="644">
        <f t="shared" si="204"/>
        <v>1.1719999999999999</v>
      </c>
      <c r="G6368" s="748" t="s">
        <v>280</v>
      </c>
      <c r="H6368" s="1337">
        <v>0.05</v>
      </c>
      <c r="I6368" s="338"/>
    </row>
    <row r="6369" spans="2:9">
      <c r="B6369" s="651" t="s">
        <v>18</v>
      </c>
      <c r="C6369" s="1356">
        <v>8745</v>
      </c>
      <c r="D6369" s="747" t="str">
        <f t="shared" si="203"/>
        <v>NC8745</v>
      </c>
      <c r="E6369" s="1336">
        <v>0.92500000000000004</v>
      </c>
      <c r="F6369" s="644">
        <f t="shared" si="204"/>
        <v>0.93300000000000005</v>
      </c>
      <c r="G6369" s="748" t="s">
        <v>280</v>
      </c>
      <c r="H6369" s="1337">
        <v>0.36</v>
      </c>
      <c r="I6369" s="338"/>
    </row>
    <row r="6370" spans="2:9">
      <c r="B6370" s="651" t="s">
        <v>18</v>
      </c>
      <c r="C6370" s="1356">
        <v>8748</v>
      </c>
      <c r="D6370" s="747" t="str">
        <f t="shared" si="203"/>
        <v>NC8748</v>
      </c>
      <c r="E6370" s="1336">
        <v>1.359</v>
      </c>
      <c r="F6370" s="644">
        <f t="shared" si="204"/>
        <v>1.323</v>
      </c>
      <c r="G6370" s="748" t="s">
        <v>280</v>
      </c>
      <c r="H6370" s="1337">
        <v>0.06</v>
      </c>
      <c r="I6370" s="338"/>
    </row>
    <row r="6371" spans="2:9">
      <c r="B6371" s="651" t="s">
        <v>18</v>
      </c>
      <c r="C6371" s="1356">
        <v>8755</v>
      </c>
      <c r="D6371" s="747" t="str">
        <f t="shared" si="203"/>
        <v>NC8755</v>
      </c>
      <c r="E6371" s="1336">
        <v>0.91900000000000004</v>
      </c>
      <c r="F6371" s="644">
        <f t="shared" si="204"/>
        <v>0.92700000000000005</v>
      </c>
      <c r="G6371" s="748" t="s">
        <v>280</v>
      </c>
      <c r="H6371" s="1337">
        <v>0.05</v>
      </c>
      <c r="I6371" s="338"/>
    </row>
    <row r="6372" spans="2:9">
      <c r="B6372" s="651" t="s">
        <v>18</v>
      </c>
      <c r="C6372" s="1356">
        <v>8799</v>
      </c>
      <c r="D6372" s="747" t="str">
        <f t="shared" si="203"/>
        <v>NC8799</v>
      </c>
      <c r="E6372" s="1336">
        <v>0.91700000000000004</v>
      </c>
      <c r="F6372" s="644">
        <f t="shared" si="204"/>
        <v>0.92500000000000004</v>
      </c>
      <c r="G6372" s="748" t="s">
        <v>280</v>
      </c>
      <c r="H6372" s="1337">
        <v>7.0000000000000007E-2</v>
      </c>
      <c r="I6372" s="338"/>
    </row>
    <row r="6373" spans="2:9">
      <c r="B6373" s="651" t="s">
        <v>18</v>
      </c>
      <c r="C6373" s="1356">
        <v>8800</v>
      </c>
      <c r="D6373" s="747" t="str">
        <f t="shared" si="203"/>
        <v>NC8800</v>
      </c>
      <c r="E6373" s="1336">
        <v>0.90700000000000003</v>
      </c>
      <c r="F6373" s="644">
        <f t="shared" si="204"/>
        <v>0.91600000000000004</v>
      </c>
      <c r="G6373" s="748" t="s">
        <v>280</v>
      </c>
      <c r="H6373" s="1337">
        <v>0.06</v>
      </c>
      <c r="I6373" s="338"/>
    </row>
    <row r="6374" spans="2:9">
      <c r="B6374" s="651" t="s">
        <v>18</v>
      </c>
      <c r="C6374" s="1356">
        <v>8803</v>
      </c>
      <c r="D6374" s="747" t="str">
        <f t="shared" si="203"/>
        <v>NC8803</v>
      </c>
      <c r="E6374" s="1336">
        <v>1.528</v>
      </c>
      <c r="F6374" s="644">
        <f t="shared" si="204"/>
        <v>1.4750000000000001</v>
      </c>
      <c r="G6374" s="748" t="s">
        <v>280</v>
      </c>
      <c r="H6374" s="1337">
        <v>0.05</v>
      </c>
      <c r="I6374" s="338"/>
    </row>
    <row r="6375" spans="2:9">
      <c r="B6375" s="651" t="s">
        <v>18</v>
      </c>
      <c r="C6375" s="1356">
        <v>8805</v>
      </c>
      <c r="D6375" s="747" t="str">
        <f t="shared" si="203"/>
        <v>NC8805</v>
      </c>
      <c r="E6375" s="1336">
        <v>1.157</v>
      </c>
      <c r="F6375" s="644">
        <f t="shared" si="204"/>
        <v>1.141</v>
      </c>
      <c r="G6375" s="748" t="s">
        <v>280</v>
      </c>
      <c r="H6375" s="1337">
        <v>0.55000000000000004</v>
      </c>
      <c r="I6375" s="338"/>
    </row>
    <row r="6376" spans="2:9">
      <c r="B6376" s="651" t="s">
        <v>18</v>
      </c>
      <c r="C6376" s="1356">
        <v>8810</v>
      </c>
      <c r="D6376" s="747" t="str">
        <f t="shared" si="203"/>
        <v>NC8810</v>
      </c>
      <c r="E6376" s="1336">
        <v>1.004</v>
      </c>
      <c r="F6376" s="644">
        <f t="shared" si="204"/>
        <v>1.004</v>
      </c>
      <c r="G6376" s="748" t="s">
        <v>280</v>
      </c>
      <c r="H6376" s="1337">
        <v>0.05</v>
      </c>
      <c r="I6376" s="338"/>
    </row>
    <row r="6377" spans="2:9">
      <c r="B6377" s="651" t="s">
        <v>18</v>
      </c>
      <c r="C6377" s="1356">
        <v>8814</v>
      </c>
      <c r="D6377" s="747" t="str">
        <f t="shared" si="203"/>
        <v>NC8814</v>
      </c>
      <c r="E6377" s="1336">
        <v>0.84199999999999997</v>
      </c>
      <c r="F6377" s="644">
        <f t="shared" si="204"/>
        <v>0.85799999999999998</v>
      </c>
      <c r="G6377" s="748" t="s">
        <v>280</v>
      </c>
      <c r="H6377" s="1337">
        <v>0.09</v>
      </c>
      <c r="I6377" s="338"/>
    </row>
    <row r="6378" spans="2:9">
      <c r="B6378" s="651" t="s">
        <v>18</v>
      </c>
      <c r="C6378" s="1356">
        <v>8815</v>
      </c>
      <c r="D6378" s="747" t="str">
        <f t="shared" si="203"/>
        <v>NC8815</v>
      </c>
      <c r="E6378" s="1336">
        <v>0.84199999999999997</v>
      </c>
      <c r="F6378" s="644">
        <f t="shared" si="204"/>
        <v>0.85799999999999998</v>
      </c>
      <c r="G6378" s="748" t="s">
        <v>280</v>
      </c>
      <c r="H6378" s="1337">
        <v>0.09</v>
      </c>
      <c r="I6378" s="338"/>
    </row>
    <row r="6379" spans="2:9">
      <c r="B6379" s="651" t="s">
        <v>18</v>
      </c>
      <c r="C6379" s="1356">
        <v>8820</v>
      </c>
      <c r="D6379" s="747" t="str">
        <f t="shared" si="203"/>
        <v>NC8820</v>
      </c>
      <c r="E6379" s="1336">
        <v>1.0109999999999999</v>
      </c>
      <c r="F6379" s="644">
        <f t="shared" si="204"/>
        <v>1.01</v>
      </c>
      <c r="G6379" s="748" t="s">
        <v>280</v>
      </c>
      <c r="H6379" s="1337">
        <v>0.05</v>
      </c>
      <c r="I6379" s="338"/>
    </row>
    <row r="6380" spans="2:9">
      <c r="B6380" s="651" t="s">
        <v>18</v>
      </c>
      <c r="C6380" s="1356">
        <v>8824</v>
      </c>
      <c r="D6380" s="747" t="str">
        <f t="shared" si="203"/>
        <v>NC8824</v>
      </c>
      <c r="E6380" s="1336">
        <v>0.85099999999999998</v>
      </c>
      <c r="F6380" s="644">
        <f t="shared" si="204"/>
        <v>0.86599999999999999</v>
      </c>
      <c r="G6380" s="748" t="s">
        <v>280</v>
      </c>
      <c r="H6380" s="1337">
        <v>0.47</v>
      </c>
      <c r="I6380" s="338"/>
    </row>
    <row r="6381" spans="2:9">
      <c r="B6381" s="651" t="s">
        <v>18</v>
      </c>
      <c r="C6381" s="1356">
        <v>8826</v>
      </c>
      <c r="D6381" s="747" t="str">
        <f t="shared" si="203"/>
        <v>NC8826</v>
      </c>
      <c r="E6381" s="1336">
        <v>0.82099999999999995</v>
      </c>
      <c r="F6381" s="644">
        <f t="shared" si="204"/>
        <v>0.83899999999999997</v>
      </c>
      <c r="G6381" s="748" t="s">
        <v>280</v>
      </c>
      <c r="H6381" s="1337">
        <v>0.35</v>
      </c>
      <c r="I6381" s="338"/>
    </row>
    <row r="6382" spans="2:9">
      <c r="B6382" s="651" t="s">
        <v>18</v>
      </c>
      <c r="C6382" s="1356">
        <v>8831</v>
      </c>
      <c r="D6382" s="747" t="str">
        <f t="shared" si="203"/>
        <v>NC8831</v>
      </c>
      <c r="E6382" s="1336">
        <v>0.72699999999999998</v>
      </c>
      <c r="F6382" s="644">
        <f t="shared" si="204"/>
        <v>0.754</v>
      </c>
      <c r="G6382" s="748" t="s">
        <v>280</v>
      </c>
      <c r="H6382" s="1337">
        <v>0.22</v>
      </c>
      <c r="I6382" s="338"/>
    </row>
    <row r="6383" spans="2:9">
      <c r="B6383" s="651" t="s">
        <v>18</v>
      </c>
      <c r="C6383" s="1356">
        <v>8832</v>
      </c>
      <c r="D6383" s="747" t="str">
        <f t="shared" si="203"/>
        <v>NC8832</v>
      </c>
      <c r="E6383" s="1336">
        <v>1.1220000000000001</v>
      </c>
      <c r="F6383" s="644">
        <f t="shared" si="204"/>
        <v>1.1100000000000001</v>
      </c>
      <c r="G6383" s="748" t="s">
        <v>280</v>
      </c>
      <c r="H6383" s="1337">
        <v>0.05</v>
      </c>
      <c r="I6383" s="338"/>
    </row>
    <row r="6384" spans="2:9">
      <c r="B6384" s="651" t="s">
        <v>18</v>
      </c>
      <c r="C6384" s="1356">
        <v>8833</v>
      </c>
      <c r="D6384" s="747" t="str">
        <f t="shared" si="203"/>
        <v>NC8833</v>
      </c>
      <c r="E6384" s="1336">
        <v>0.95599999999999996</v>
      </c>
      <c r="F6384" s="644">
        <f t="shared" si="204"/>
        <v>0.96</v>
      </c>
      <c r="G6384" s="748" t="s">
        <v>280</v>
      </c>
      <c r="H6384" s="1337">
        <v>0.13</v>
      </c>
      <c r="I6384" s="338"/>
    </row>
    <row r="6385" spans="2:9">
      <c r="B6385" s="651" t="s">
        <v>18</v>
      </c>
      <c r="C6385" s="1356">
        <v>8835</v>
      </c>
      <c r="D6385" s="747" t="str">
        <f t="shared" si="203"/>
        <v>NC8835</v>
      </c>
      <c r="E6385" s="1336">
        <v>0.91800000000000004</v>
      </c>
      <c r="F6385" s="644">
        <f t="shared" si="204"/>
        <v>0.92600000000000005</v>
      </c>
      <c r="G6385" s="748" t="s">
        <v>280</v>
      </c>
      <c r="H6385" s="1337">
        <v>0.33</v>
      </c>
      <c r="I6385" s="338"/>
    </row>
    <row r="6386" spans="2:9">
      <c r="B6386" s="651" t="s">
        <v>18</v>
      </c>
      <c r="C6386" s="1356">
        <v>8842</v>
      </c>
      <c r="D6386" s="747" t="str">
        <f t="shared" si="203"/>
        <v>NC8842</v>
      </c>
      <c r="E6386" s="1336">
        <v>0.74</v>
      </c>
      <c r="F6386" s="644">
        <f t="shared" si="204"/>
        <v>0.76600000000000001</v>
      </c>
      <c r="G6386" s="748" t="s">
        <v>280</v>
      </c>
      <c r="H6386" s="1337">
        <v>0.38</v>
      </c>
      <c r="I6386" s="338"/>
    </row>
    <row r="6387" spans="2:9">
      <c r="B6387" s="651" t="s">
        <v>18</v>
      </c>
      <c r="C6387" s="1356">
        <v>8855</v>
      </c>
      <c r="D6387" s="747" t="str">
        <f t="shared" si="203"/>
        <v>NC8855</v>
      </c>
      <c r="E6387" s="1336">
        <v>1.151</v>
      </c>
      <c r="F6387" s="644">
        <f t="shared" si="204"/>
        <v>1.1359999999999999</v>
      </c>
      <c r="G6387" s="748" t="s">
        <v>280</v>
      </c>
      <c r="H6387" s="1337">
        <v>0.05</v>
      </c>
      <c r="I6387" s="338"/>
    </row>
    <row r="6388" spans="2:9">
      <c r="B6388" s="651" t="s">
        <v>18</v>
      </c>
      <c r="C6388" s="1356">
        <v>8856</v>
      </c>
      <c r="D6388" s="747" t="str">
        <f t="shared" si="203"/>
        <v>NC8856</v>
      </c>
      <c r="E6388" s="1336">
        <v>0.93300000000000005</v>
      </c>
      <c r="F6388" s="644">
        <f t="shared" si="204"/>
        <v>0.94</v>
      </c>
      <c r="G6388" s="748" t="s">
        <v>280</v>
      </c>
      <c r="H6388" s="1337">
        <v>0.05</v>
      </c>
      <c r="I6388" s="338"/>
    </row>
    <row r="6389" spans="2:9">
      <c r="B6389" s="651" t="s">
        <v>18</v>
      </c>
      <c r="C6389" s="1356">
        <v>8864</v>
      </c>
      <c r="D6389" s="747" t="str">
        <f t="shared" si="203"/>
        <v>NC8864</v>
      </c>
      <c r="E6389" s="1336">
        <v>0.83799999999999997</v>
      </c>
      <c r="F6389" s="644">
        <f t="shared" si="204"/>
        <v>0.85399999999999998</v>
      </c>
      <c r="G6389" s="748" t="s">
        <v>280</v>
      </c>
      <c r="H6389" s="1337">
        <v>0.21</v>
      </c>
      <c r="I6389" s="338"/>
    </row>
    <row r="6390" spans="2:9">
      <c r="B6390" s="651" t="s">
        <v>18</v>
      </c>
      <c r="C6390" s="1356">
        <v>8868</v>
      </c>
      <c r="D6390" s="747" t="str">
        <f t="shared" si="203"/>
        <v>NC8868</v>
      </c>
      <c r="E6390" s="1336">
        <v>0.68</v>
      </c>
      <c r="F6390" s="644">
        <f t="shared" si="204"/>
        <v>0.71199999999999997</v>
      </c>
      <c r="G6390" s="748" t="s">
        <v>280</v>
      </c>
      <c r="H6390" s="1337">
        <v>0.11</v>
      </c>
      <c r="I6390" s="338"/>
    </row>
    <row r="6391" spans="2:9">
      <c r="B6391" s="651" t="s">
        <v>18</v>
      </c>
      <c r="C6391" s="1356">
        <v>8869</v>
      </c>
      <c r="D6391" s="747" t="str">
        <f t="shared" si="203"/>
        <v>NC8869</v>
      </c>
      <c r="E6391" s="1336">
        <v>0.79700000000000004</v>
      </c>
      <c r="F6391" s="644">
        <f t="shared" si="204"/>
        <v>0.81699999999999995</v>
      </c>
      <c r="G6391" s="748" t="s">
        <v>280</v>
      </c>
      <c r="H6391" s="1337">
        <v>0.19</v>
      </c>
      <c r="I6391" s="338"/>
    </row>
    <row r="6392" spans="2:9">
      <c r="B6392" s="651" t="s">
        <v>18</v>
      </c>
      <c r="C6392" s="1356">
        <v>8871</v>
      </c>
      <c r="D6392" s="747" t="str">
        <f t="shared" si="203"/>
        <v>NC8871</v>
      </c>
      <c r="E6392" s="1336">
        <v>1.284</v>
      </c>
      <c r="F6392" s="644">
        <f t="shared" si="204"/>
        <v>1.256</v>
      </c>
      <c r="G6392" s="748" t="s">
        <v>280</v>
      </c>
      <c r="H6392" s="1337">
        <v>0.05</v>
      </c>
      <c r="I6392" s="338"/>
    </row>
    <row r="6393" spans="2:9">
      <c r="B6393" s="651" t="s">
        <v>18</v>
      </c>
      <c r="C6393" s="1356">
        <v>8901</v>
      </c>
      <c r="D6393" s="747" t="str">
        <f t="shared" si="203"/>
        <v>NC8901</v>
      </c>
      <c r="E6393" s="1336">
        <v>0.86199999999999999</v>
      </c>
      <c r="F6393" s="644">
        <f t="shared" si="204"/>
        <v>0.876</v>
      </c>
      <c r="G6393" s="748" t="s">
        <v>280</v>
      </c>
      <c r="H6393" s="1337">
        <v>0.05</v>
      </c>
      <c r="I6393" s="338"/>
    </row>
    <row r="6394" spans="2:9">
      <c r="B6394" s="651" t="s">
        <v>18</v>
      </c>
      <c r="C6394" s="1356">
        <v>9012</v>
      </c>
      <c r="D6394" s="747" t="str">
        <f t="shared" si="203"/>
        <v>NC9012</v>
      </c>
      <c r="E6394" s="1336">
        <v>1.0649999999999999</v>
      </c>
      <c r="F6394" s="644">
        <f t="shared" si="204"/>
        <v>1.0589999999999999</v>
      </c>
      <c r="G6394" s="748" t="s">
        <v>280</v>
      </c>
      <c r="H6394" s="1337">
        <v>0.11</v>
      </c>
      <c r="I6394" s="338"/>
    </row>
    <row r="6395" spans="2:9">
      <c r="B6395" s="651" t="s">
        <v>18</v>
      </c>
      <c r="C6395" s="1356">
        <v>9014</v>
      </c>
      <c r="D6395" s="747" t="str">
        <f t="shared" si="203"/>
        <v>NC9014</v>
      </c>
      <c r="E6395" s="1336">
        <v>0.95499999999999996</v>
      </c>
      <c r="F6395" s="644">
        <f t="shared" si="204"/>
        <v>0.96</v>
      </c>
      <c r="G6395" s="748" t="s">
        <v>280</v>
      </c>
      <c r="H6395" s="1337">
        <v>0.39</v>
      </c>
      <c r="I6395" s="338"/>
    </row>
    <row r="6396" spans="2:9">
      <c r="B6396" s="651" t="s">
        <v>18</v>
      </c>
      <c r="C6396" s="1356">
        <v>9015</v>
      </c>
      <c r="D6396" s="747" t="str">
        <f t="shared" si="203"/>
        <v>NC9015</v>
      </c>
      <c r="E6396" s="1336">
        <v>1.0629999999999999</v>
      </c>
      <c r="F6396" s="644">
        <f t="shared" si="204"/>
        <v>1.0569999999999999</v>
      </c>
      <c r="G6396" s="748" t="s">
        <v>280</v>
      </c>
      <c r="H6396" s="1337">
        <v>0.35</v>
      </c>
      <c r="I6396" s="338"/>
    </row>
    <row r="6397" spans="2:9">
      <c r="B6397" s="651" t="s">
        <v>18</v>
      </c>
      <c r="C6397" s="1356">
        <v>9016</v>
      </c>
      <c r="D6397" s="747" t="str">
        <f t="shared" si="203"/>
        <v>NC9016</v>
      </c>
      <c r="E6397" s="1336">
        <v>0.81399999999999995</v>
      </c>
      <c r="F6397" s="644">
        <f t="shared" si="204"/>
        <v>0.83299999999999996</v>
      </c>
      <c r="G6397" s="748" t="s">
        <v>280</v>
      </c>
      <c r="H6397" s="1337">
        <v>0.38</v>
      </c>
      <c r="I6397" s="338"/>
    </row>
    <row r="6398" spans="2:9">
      <c r="B6398" s="651" t="s">
        <v>18</v>
      </c>
      <c r="C6398" s="1356">
        <v>9019</v>
      </c>
      <c r="D6398" s="747" t="str">
        <f t="shared" si="203"/>
        <v>NC9019</v>
      </c>
      <c r="E6398" s="1336">
        <v>1.1599999999999999</v>
      </c>
      <c r="F6398" s="644">
        <f t="shared" si="204"/>
        <v>1.1439999999999999</v>
      </c>
      <c r="G6398" s="748" t="s">
        <v>280</v>
      </c>
      <c r="H6398" s="1337">
        <v>0.55000000000000004</v>
      </c>
      <c r="I6398" s="338"/>
    </row>
    <row r="6399" spans="2:9">
      <c r="B6399" s="651" t="s">
        <v>18</v>
      </c>
      <c r="C6399" s="1356">
        <v>9033</v>
      </c>
      <c r="D6399" s="747" t="str">
        <f t="shared" si="203"/>
        <v>NC9033</v>
      </c>
      <c r="E6399" s="1336">
        <v>0.89200000000000002</v>
      </c>
      <c r="F6399" s="644">
        <f t="shared" si="204"/>
        <v>0.90300000000000002</v>
      </c>
      <c r="G6399" s="748" t="s">
        <v>280</v>
      </c>
      <c r="H6399" s="1337">
        <v>0.28000000000000003</v>
      </c>
      <c r="I6399" s="338"/>
    </row>
    <row r="6400" spans="2:9">
      <c r="B6400" s="651" t="s">
        <v>18</v>
      </c>
      <c r="C6400" s="1356">
        <v>9040</v>
      </c>
      <c r="D6400" s="747" t="str">
        <f t="shared" si="203"/>
        <v>NC9040</v>
      </c>
      <c r="E6400" s="1336">
        <v>0.90900000000000003</v>
      </c>
      <c r="F6400" s="644">
        <f t="shared" si="204"/>
        <v>0.91800000000000004</v>
      </c>
      <c r="G6400" s="748" t="s">
        <v>280</v>
      </c>
      <c r="H6400" s="1337">
        <v>0.41</v>
      </c>
      <c r="I6400" s="338"/>
    </row>
    <row r="6401" spans="2:9">
      <c r="B6401" s="651" t="s">
        <v>18</v>
      </c>
      <c r="C6401" s="1356">
        <v>9044</v>
      </c>
      <c r="D6401" s="747" t="str">
        <f t="shared" si="203"/>
        <v>NC9044</v>
      </c>
      <c r="E6401" s="1336">
        <v>0.66600000000000004</v>
      </c>
      <c r="F6401" s="644">
        <f t="shared" si="204"/>
        <v>0.69899999999999995</v>
      </c>
      <c r="G6401" s="748" t="s">
        <v>280</v>
      </c>
      <c r="H6401" s="1337">
        <v>0.19</v>
      </c>
      <c r="I6401" s="338"/>
    </row>
    <row r="6402" spans="2:9">
      <c r="B6402" s="651" t="s">
        <v>18</v>
      </c>
      <c r="C6402" s="1356">
        <v>9052</v>
      </c>
      <c r="D6402" s="747" t="str">
        <f t="shared" si="203"/>
        <v>NC9052</v>
      </c>
      <c r="E6402" s="1336">
        <v>0.8</v>
      </c>
      <c r="F6402" s="644">
        <f t="shared" si="204"/>
        <v>0.82</v>
      </c>
      <c r="G6402" s="748" t="s">
        <v>280</v>
      </c>
      <c r="H6402" s="1337">
        <v>0.35</v>
      </c>
      <c r="I6402" s="338"/>
    </row>
    <row r="6403" spans="2:9">
      <c r="B6403" s="651" t="s">
        <v>18</v>
      </c>
      <c r="C6403" s="1356">
        <v>9058</v>
      </c>
      <c r="D6403" s="747" t="str">
        <f t="shared" si="203"/>
        <v>NC9058</v>
      </c>
      <c r="E6403" s="1336">
        <v>0.76300000000000001</v>
      </c>
      <c r="F6403" s="644">
        <f t="shared" si="204"/>
        <v>0.78700000000000003</v>
      </c>
      <c r="G6403" s="748" t="s">
        <v>280</v>
      </c>
      <c r="H6403" s="1337">
        <v>0.31</v>
      </c>
      <c r="I6403" s="338"/>
    </row>
    <row r="6404" spans="2:9">
      <c r="B6404" s="651" t="s">
        <v>18</v>
      </c>
      <c r="C6404" s="1356">
        <v>9060</v>
      </c>
      <c r="D6404" s="747" t="str">
        <f t="shared" si="203"/>
        <v>NC9060</v>
      </c>
      <c r="E6404" s="1336">
        <v>0.81299999999999994</v>
      </c>
      <c r="F6404" s="644">
        <f t="shared" si="204"/>
        <v>0.83199999999999996</v>
      </c>
      <c r="G6404" s="748" t="s">
        <v>280</v>
      </c>
      <c r="H6404" s="1337">
        <v>0.22</v>
      </c>
      <c r="I6404" s="338"/>
    </row>
    <row r="6405" spans="2:9">
      <c r="B6405" s="651" t="s">
        <v>18</v>
      </c>
      <c r="C6405" s="1356">
        <v>9061</v>
      </c>
      <c r="D6405" s="747" t="str">
        <f t="shared" si="203"/>
        <v>NC9061</v>
      </c>
      <c r="E6405" s="1336">
        <v>0.82099999999999995</v>
      </c>
      <c r="F6405" s="644">
        <f t="shared" si="204"/>
        <v>0.83899999999999997</v>
      </c>
      <c r="G6405" s="748" t="s">
        <v>280</v>
      </c>
      <c r="H6405" s="1337">
        <v>0.26</v>
      </c>
      <c r="I6405" s="338"/>
    </row>
    <row r="6406" spans="2:9">
      <c r="B6406" s="651" t="s">
        <v>18</v>
      </c>
      <c r="C6406" s="1356">
        <v>9062</v>
      </c>
      <c r="D6406" s="747" t="str">
        <f t="shared" si="203"/>
        <v>NC9062</v>
      </c>
      <c r="E6406" s="1336">
        <v>0.88400000000000001</v>
      </c>
      <c r="F6406" s="644">
        <f t="shared" si="204"/>
        <v>0.89600000000000002</v>
      </c>
      <c r="G6406" s="748" t="s">
        <v>280</v>
      </c>
      <c r="H6406" s="1337">
        <v>0.3</v>
      </c>
      <c r="I6406" s="338"/>
    </row>
    <row r="6407" spans="2:9">
      <c r="B6407" s="651" t="s">
        <v>18</v>
      </c>
      <c r="C6407" s="1356">
        <v>9063</v>
      </c>
      <c r="D6407" s="747" t="str">
        <f t="shared" si="203"/>
        <v>NC9063</v>
      </c>
      <c r="E6407" s="1336">
        <v>0.72799999999999998</v>
      </c>
      <c r="F6407" s="644">
        <f t="shared" si="204"/>
        <v>0.755</v>
      </c>
      <c r="G6407" s="748" t="s">
        <v>280</v>
      </c>
      <c r="H6407" s="1337">
        <v>0.17</v>
      </c>
      <c r="I6407" s="338"/>
    </row>
    <row r="6408" spans="2:9">
      <c r="B6408" s="651" t="s">
        <v>18</v>
      </c>
      <c r="C6408" s="1356">
        <v>9077</v>
      </c>
      <c r="D6408" s="747" t="str">
        <f t="shared" si="203"/>
        <v>NC9077</v>
      </c>
      <c r="E6408" s="1336">
        <v>0.84199999999999997</v>
      </c>
      <c r="F6408" s="644">
        <f t="shared" si="204"/>
        <v>0.85799999999999998</v>
      </c>
      <c r="G6408" s="748" t="s">
        <v>280</v>
      </c>
      <c r="H6408" s="1337">
        <v>0.09</v>
      </c>
      <c r="I6408" s="338"/>
    </row>
    <row r="6409" spans="2:9">
      <c r="B6409" s="651" t="s">
        <v>18</v>
      </c>
      <c r="C6409" s="1356">
        <v>9082</v>
      </c>
      <c r="D6409" s="747" t="str">
        <f t="shared" si="203"/>
        <v>NC9082</v>
      </c>
      <c r="E6409" s="1336">
        <v>0.73899999999999999</v>
      </c>
      <c r="F6409" s="644">
        <f t="shared" si="204"/>
        <v>0.76500000000000001</v>
      </c>
      <c r="G6409" s="748" t="s">
        <v>280</v>
      </c>
      <c r="H6409" s="1337">
        <v>0.25</v>
      </c>
      <c r="I6409" s="338"/>
    </row>
    <row r="6410" spans="2:9">
      <c r="B6410" s="651" t="s">
        <v>18</v>
      </c>
      <c r="C6410" s="1356">
        <v>9083</v>
      </c>
      <c r="D6410" s="747" t="str">
        <f t="shared" si="203"/>
        <v>NC9083</v>
      </c>
      <c r="E6410" s="1336">
        <v>0.71899999999999997</v>
      </c>
      <c r="F6410" s="644">
        <f t="shared" si="204"/>
        <v>0.747</v>
      </c>
      <c r="G6410" s="748" t="s">
        <v>280</v>
      </c>
      <c r="H6410" s="1337">
        <v>0.26</v>
      </c>
      <c r="I6410" s="338"/>
    </row>
    <row r="6411" spans="2:9">
      <c r="B6411" s="651" t="s">
        <v>18</v>
      </c>
      <c r="C6411" s="1356">
        <v>9084</v>
      </c>
      <c r="D6411" s="747" t="str">
        <f t="shared" ref="D6411:D6474" si="205">B6411&amp;TEXT(C6411,"0000")</f>
        <v>NC9084</v>
      </c>
      <c r="E6411" s="1336">
        <v>0.85499999999999998</v>
      </c>
      <c r="F6411" s="644">
        <f t="shared" ref="F6411:F6474" si="206">IF(E6411="NA","NA",ROUND((E6411-1)*0.9+1,3))</f>
        <v>0.87</v>
      </c>
      <c r="G6411" s="748" t="s">
        <v>280</v>
      </c>
      <c r="H6411" s="1337">
        <v>0.27</v>
      </c>
      <c r="I6411" s="338"/>
    </row>
    <row r="6412" spans="2:9">
      <c r="B6412" s="651" t="s">
        <v>18</v>
      </c>
      <c r="C6412" s="1356">
        <v>9089</v>
      </c>
      <c r="D6412" s="747" t="str">
        <f t="shared" si="205"/>
        <v>NC9089</v>
      </c>
      <c r="E6412" s="1336">
        <v>0.875</v>
      </c>
      <c r="F6412" s="644">
        <f t="shared" si="206"/>
        <v>0.88800000000000001</v>
      </c>
      <c r="G6412" s="748" t="s">
        <v>280</v>
      </c>
      <c r="H6412" s="1337">
        <v>0.3</v>
      </c>
      <c r="I6412" s="338"/>
    </row>
    <row r="6413" spans="2:9">
      <c r="B6413" s="651" t="s">
        <v>18</v>
      </c>
      <c r="C6413" s="1356">
        <v>9093</v>
      </c>
      <c r="D6413" s="747" t="str">
        <f t="shared" si="205"/>
        <v>NC9093</v>
      </c>
      <c r="E6413" s="1336">
        <v>0.86399999999999999</v>
      </c>
      <c r="F6413" s="644">
        <f t="shared" si="206"/>
        <v>0.878</v>
      </c>
      <c r="G6413" s="748" t="s">
        <v>280</v>
      </c>
      <c r="H6413" s="1337">
        <v>0.28000000000000003</v>
      </c>
      <c r="I6413" s="338"/>
    </row>
    <row r="6414" spans="2:9">
      <c r="B6414" s="651" t="s">
        <v>18</v>
      </c>
      <c r="C6414" s="1356">
        <v>9101</v>
      </c>
      <c r="D6414" s="747" t="str">
        <f t="shared" si="205"/>
        <v>NC9101</v>
      </c>
      <c r="E6414" s="1336">
        <v>0.746</v>
      </c>
      <c r="F6414" s="644">
        <f t="shared" si="206"/>
        <v>0.77100000000000002</v>
      </c>
      <c r="G6414" s="748" t="s">
        <v>280</v>
      </c>
      <c r="H6414" s="1337">
        <v>0.59</v>
      </c>
      <c r="I6414" s="338"/>
    </row>
    <row r="6415" spans="2:9">
      <c r="B6415" s="651" t="s">
        <v>18</v>
      </c>
      <c r="C6415" s="1356">
        <v>9102</v>
      </c>
      <c r="D6415" s="747" t="str">
        <f t="shared" si="205"/>
        <v>NC9102</v>
      </c>
      <c r="E6415" s="1336">
        <v>1.2150000000000001</v>
      </c>
      <c r="F6415" s="644">
        <f t="shared" si="206"/>
        <v>1.194</v>
      </c>
      <c r="G6415" s="748" t="s">
        <v>280</v>
      </c>
      <c r="H6415" s="1337">
        <v>0.36</v>
      </c>
      <c r="I6415" s="338"/>
    </row>
    <row r="6416" spans="2:9">
      <c r="B6416" s="651" t="s">
        <v>18</v>
      </c>
      <c r="C6416" s="1356">
        <v>9154</v>
      </c>
      <c r="D6416" s="747" t="str">
        <f t="shared" si="205"/>
        <v>NC9154</v>
      </c>
      <c r="E6416" s="1336">
        <v>1.03</v>
      </c>
      <c r="F6416" s="644">
        <f t="shared" si="206"/>
        <v>1.0269999999999999</v>
      </c>
      <c r="G6416" s="748" t="s">
        <v>280</v>
      </c>
      <c r="H6416" s="1337">
        <v>0.41</v>
      </c>
      <c r="I6416" s="338"/>
    </row>
    <row r="6417" spans="2:9">
      <c r="B6417" s="651" t="s">
        <v>18</v>
      </c>
      <c r="C6417" s="1356">
        <v>9156</v>
      </c>
      <c r="D6417" s="747" t="str">
        <f t="shared" si="205"/>
        <v>NC9156</v>
      </c>
      <c r="E6417" s="1336">
        <v>0.96799999999999997</v>
      </c>
      <c r="F6417" s="644">
        <f t="shared" si="206"/>
        <v>0.97099999999999997</v>
      </c>
      <c r="G6417" s="748" t="s">
        <v>280</v>
      </c>
      <c r="H6417" s="1337">
        <v>7.0000000000000007E-2</v>
      </c>
      <c r="I6417" s="338"/>
    </row>
    <row r="6418" spans="2:9">
      <c r="B6418" s="651" t="s">
        <v>18</v>
      </c>
      <c r="C6418" s="1356">
        <v>9170</v>
      </c>
      <c r="D6418" s="747" t="str">
        <f t="shared" si="205"/>
        <v>NC9170</v>
      </c>
      <c r="E6418" s="1336">
        <v>0.91200000000000003</v>
      </c>
      <c r="F6418" s="644">
        <f t="shared" si="206"/>
        <v>0.92100000000000004</v>
      </c>
      <c r="G6418" s="748" t="s">
        <v>280</v>
      </c>
      <c r="H6418" s="1337">
        <v>0.41</v>
      </c>
      <c r="I6418" s="338"/>
    </row>
    <row r="6419" spans="2:9">
      <c r="B6419" s="651" t="s">
        <v>18</v>
      </c>
      <c r="C6419" s="1356">
        <v>9178</v>
      </c>
      <c r="D6419" s="747" t="str">
        <f t="shared" si="205"/>
        <v>NC9178</v>
      </c>
      <c r="E6419" s="1336">
        <v>0.997</v>
      </c>
      <c r="F6419" s="644">
        <f t="shared" si="206"/>
        <v>0.997</v>
      </c>
      <c r="G6419" s="748" t="s">
        <v>280</v>
      </c>
      <c r="H6419" s="1337">
        <v>1.5</v>
      </c>
      <c r="I6419" s="338"/>
    </row>
    <row r="6420" spans="2:9">
      <c r="B6420" s="651" t="s">
        <v>18</v>
      </c>
      <c r="C6420" s="1356">
        <v>9179</v>
      </c>
      <c r="D6420" s="747" t="str">
        <f t="shared" si="205"/>
        <v>NC9179</v>
      </c>
      <c r="E6420" s="1336">
        <v>0.84699999999999998</v>
      </c>
      <c r="F6420" s="644">
        <f t="shared" si="206"/>
        <v>0.86199999999999999</v>
      </c>
      <c r="G6420" s="748" t="s">
        <v>280</v>
      </c>
      <c r="H6420" s="1337">
        <v>2.41</v>
      </c>
      <c r="I6420" s="338"/>
    </row>
    <row r="6421" spans="2:9">
      <c r="B6421" s="651" t="s">
        <v>18</v>
      </c>
      <c r="C6421" s="1356">
        <v>9180</v>
      </c>
      <c r="D6421" s="747" t="str">
        <f t="shared" si="205"/>
        <v>NC9180</v>
      </c>
      <c r="E6421" s="1336">
        <v>1.0249999999999999</v>
      </c>
      <c r="F6421" s="644">
        <f t="shared" si="206"/>
        <v>1.0229999999999999</v>
      </c>
      <c r="G6421" s="748" t="s">
        <v>280</v>
      </c>
      <c r="H6421" s="1337">
        <v>0.59</v>
      </c>
      <c r="I6421" s="338"/>
    </row>
    <row r="6422" spans="2:9">
      <c r="B6422" s="651" t="s">
        <v>18</v>
      </c>
      <c r="C6422" s="1356">
        <v>9182</v>
      </c>
      <c r="D6422" s="747" t="str">
        <f t="shared" si="205"/>
        <v>NC9182</v>
      </c>
      <c r="E6422" s="1336">
        <v>1.077</v>
      </c>
      <c r="F6422" s="644">
        <f t="shared" si="206"/>
        <v>1.069</v>
      </c>
      <c r="G6422" s="748" t="s">
        <v>280</v>
      </c>
      <c r="H6422" s="1337">
        <v>0.47</v>
      </c>
      <c r="I6422" s="338"/>
    </row>
    <row r="6423" spans="2:9">
      <c r="B6423" s="651" t="s">
        <v>18</v>
      </c>
      <c r="C6423" s="1356">
        <v>9186</v>
      </c>
      <c r="D6423" s="747" t="str">
        <f t="shared" si="205"/>
        <v>NC9186</v>
      </c>
      <c r="E6423" s="1336">
        <v>1.1060000000000001</v>
      </c>
      <c r="F6423" s="644">
        <f t="shared" si="206"/>
        <v>1.095</v>
      </c>
      <c r="G6423" s="748" t="s">
        <v>280</v>
      </c>
      <c r="H6423" s="1337">
        <v>2.38</v>
      </c>
      <c r="I6423" s="338"/>
    </row>
    <row r="6424" spans="2:9">
      <c r="B6424" s="651" t="s">
        <v>18</v>
      </c>
      <c r="C6424" s="1356">
        <v>9220</v>
      </c>
      <c r="D6424" s="747" t="str">
        <f t="shared" si="205"/>
        <v>NC9220</v>
      </c>
      <c r="E6424" s="1336">
        <v>0.99399999999999999</v>
      </c>
      <c r="F6424" s="644">
        <f t="shared" si="206"/>
        <v>0.995</v>
      </c>
      <c r="G6424" s="748" t="s">
        <v>280</v>
      </c>
      <c r="H6424" s="1337">
        <v>0.4</v>
      </c>
      <c r="I6424" s="338"/>
    </row>
    <row r="6425" spans="2:9">
      <c r="B6425" s="651" t="s">
        <v>18</v>
      </c>
      <c r="C6425" s="1356">
        <v>9402</v>
      </c>
      <c r="D6425" s="747" t="str">
        <f t="shared" si="205"/>
        <v>NC9402</v>
      </c>
      <c r="E6425" s="1336">
        <v>1.1240000000000001</v>
      </c>
      <c r="F6425" s="644">
        <f t="shared" si="206"/>
        <v>1.1120000000000001</v>
      </c>
      <c r="G6425" s="748" t="s">
        <v>280</v>
      </c>
      <c r="H6425" s="1337">
        <v>0.48</v>
      </c>
      <c r="I6425" s="338"/>
    </row>
    <row r="6426" spans="2:9">
      <c r="B6426" s="651" t="s">
        <v>18</v>
      </c>
      <c r="C6426" s="1356">
        <v>9403</v>
      </c>
      <c r="D6426" s="747" t="str">
        <f t="shared" si="205"/>
        <v>NC9403</v>
      </c>
      <c r="E6426" s="1336">
        <v>1.286</v>
      </c>
      <c r="F6426" s="644">
        <f t="shared" si="206"/>
        <v>1.2569999999999999</v>
      </c>
      <c r="G6426" s="748" t="s">
        <v>280</v>
      </c>
      <c r="H6426" s="1337">
        <v>0.71</v>
      </c>
      <c r="I6426" s="338"/>
    </row>
    <row r="6427" spans="2:9">
      <c r="B6427" s="651" t="s">
        <v>18</v>
      </c>
      <c r="C6427" s="1356">
        <v>9410</v>
      </c>
      <c r="D6427" s="747" t="str">
        <f t="shared" si="205"/>
        <v>NC9410</v>
      </c>
      <c r="E6427" s="1336">
        <v>0.98199999999999998</v>
      </c>
      <c r="F6427" s="644">
        <f t="shared" si="206"/>
        <v>0.98399999999999999</v>
      </c>
      <c r="G6427" s="748" t="s">
        <v>280</v>
      </c>
      <c r="H6427" s="1337">
        <v>0.34</v>
      </c>
      <c r="I6427" s="338"/>
    </row>
    <row r="6428" spans="2:9">
      <c r="B6428" s="651" t="s">
        <v>18</v>
      </c>
      <c r="C6428" s="1356">
        <v>9501</v>
      </c>
      <c r="D6428" s="747" t="str">
        <f t="shared" si="205"/>
        <v>NC9501</v>
      </c>
      <c r="E6428" s="1336">
        <v>0.98399999999999999</v>
      </c>
      <c r="F6428" s="644">
        <f t="shared" si="206"/>
        <v>0.98599999999999999</v>
      </c>
      <c r="G6428" s="748" t="s">
        <v>280</v>
      </c>
      <c r="H6428" s="1337">
        <v>0.4</v>
      </c>
      <c r="I6428" s="338"/>
    </row>
    <row r="6429" spans="2:9">
      <c r="B6429" s="651" t="s">
        <v>18</v>
      </c>
      <c r="C6429" s="1356">
        <v>9505</v>
      </c>
      <c r="D6429" s="747" t="str">
        <f t="shared" si="205"/>
        <v>NC9505</v>
      </c>
      <c r="E6429" s="1336">
        <v>0.89700000000000002</v>
      </c>
      <c r="F6429" s="644">
        <f t="shared" si="206"/>
        <v>0.90700000000000003</v>
      </c>
      <c r="G6429" s="748" t="s">
        <v>280</v>
      </c>
      <c r="H6429" s="1337">
        <v>0.38</v>
      </c>
      <c r="I6429" s="338"/>
    </row>
    <row r="6430" spans="2:9">
      <c r="B6430" s="651" t="s">
        <v>18</v>
      </c>
      <c r="C6430" s="1356">
        <v>9516</v>
      </c>
      <c r="D6430" s="747" t="str">
        <f t="shared" si="205"/>
        <v>NC9516</v>
      </c>
      <c r="E6430" s="1336">
        <v>1.024</v>
      </c>
      <c r="F6430" s="644">
        <f t="shared" si="206"/>
        <v>1.022</v>
      </c>
      <c r="G6430" s="748" t="s">
        <v>280</v>
      </c>
      <c r="H6430" s="1337">
        <v>0.3</v>
      </c>
      <c r="I6430" s="338"/>
    </row>
    <row r="6431" spans="2:9">
      <c r="B6431" s="651" t="s">
        <v>18</v>
      </c>
      <c r="C6431" s="1356">
        <v>9519</v>
      </c>
      <c r="D6431" s="747" t="str">
        <f t="shared" si="205"/>
        <v>NC9519</v>
      </c>
      <c r="E6431" s="1336">
        <v>0.96</v>
      </c>
      <c r="F6431" s="644">
        <f t="shared" si="206"/>
        <v>0.96399999999999997</v>
      </c>
      <c r="G6431" s="748" t="s">
        <v>280</v>
      </c>
      <c r="H6431" s="1337">
        <v>0.33</v>
      </c>
      <c r="I6431" s="338"/>
    </row>
    <row r="6432" spans="2:9">
      <c r="B6432" s="651" t="s">
        <v>18</v>
      </c>
      <c r="C6432" s="1356">
        <v>9521</v>
      </c>
      <c r="D6432" s="747" t="str">
        <f t="shared" si="205"/>
        <v>NC9521</v>
      </c>
      <c r="E6432" s="1336">
        <v>1.1100000000000001</v>
      </c>
      <c r="F6432" s="644">
        <f t="shared" si="206"/>
        <v>1.099</v>
      </c>
      <c r="G6432" s="748" t="s">
        <v>280</v>
      </c>
      <c r="H6432" s="1337">
        <v>0.38</v>
      </c>
      <c r="I6432" s="338"/>
    </row>
    <row r="6433" spans="1:9">
      <c r="B6433" s="651" t="s">
        <v>18</v>
      </c>
      <c r="C6433" s="1356">
        <v>9522</v>
      </c>
      <c r="D6433" s="747" t="str">
        <f t="shared" si="205"/>
        <v>NC9522</v>
      </c>
      <c r="E6433" s="1336">
        <v>0.91200000000000003</v>
      </c>
      <c r="F6433" s="644">
        <f t="shared" si="206"/>
        <v>0.92100000000000004</v>
      </c>
      <c r="G6433" s="748" t="s">
        <v>280</v>
      </c>
      <c r="H6433" s="1337">
        <v>0.26</v>
      </c>
      <c r="I6433" s="338"/>
    </row>
    <row r="6434" spans="1:9">
      <c r="B6434" s="651" t="s">
        <v>18</v>
      </c>
      <c r="C6434" s="1356">
        <v>9534</v>
      </c>
      <c r="D6434" s="747" t="str">
        <f t="shared" si="205"/>
        <v>NC9534</v>
      </c>
      <c r="E6434" s="1336">
        <v>1.2529999999999999</v>
      </c>
      <c r="F6434" s="644">
        <f t="shared" si="206"/>
        <v>1.228</v>
      </c>
      <c r="G6434" s="748" t="s">
        <v>280</v>
      </c>
      <c r="H6434" s="1337">
        <v>0.49</v>
      </c>
      <c r="I6434" s="338"/>
    </row>
    <row r="6435" spans="1:9">
      <c r="B6435" s="651" t="s">
        <v>18</v>
      </c>
      <c r="C6435" s="1356">
        <v>9554</v>
      </c>
      <c r="D6435" s="747" t="str">
        <f t="shared" si="205"/>
        <v>NC9554</v>
      </c>
      <c r="E6435" s="1336">
        <v>1.1459999999999999</v>
      </c>
      <c r="F6435" s="644">
        <f t="shared" si="206"/>
        <v>1.131</v>
      </c>
      <c r="G6435" s="748" t="s">
        <v>280</v>
      </c>
      <c r="H6435" s="1337">
        <v>0.69</v>
      </c>
      <c r="I6435" s="338"/>
    </row>
    <row r="6436" spans="1:9">
      <c r="B6436" s="651" t="s">
        <v>18</v>
      </c>
      <c r="C6436" s="1356">
        <v>9586</v>
      </c>
      <c r="D6436" s="747" t="str">
        <f t="shared" si="205"/>
        <v>NC9586</v>
      </c>
      <c r="E6436" s="1336">
        <v>0.79200000000000004</v>
      </c>
      <c r="F6436" s="644">
        <f t="shared" si="206"/>
        <v>0.81299999999999994</v>
      </c>
      <c r="G6436" s="748" t="s">
        <v>280</v>
      </c>
      <c r="H6436" s="1337">
        <v>0.15</v>
      </c>
      <c r="I6436" s="338"/>
    </row>
    <row r="6437" spans="1:9">
      <c r="B6437" s="651" t="s">
        <v>18</v>
      </c>
      <c r="C6437" s="1356">
        <v>9600</v>
      </c>
      <c r="D6437" s="747" t="str">
        <f t="shared" si="205"/>
        <v>NC9600</v>
      </c>
      <c r="E6437" s="1336">
        <v>0.66600000000000004</v>
      </c>
      <c r="F6437" s="644">
        <f t="shared" si="206"/>
        <v>0.69899999999999995</v>
      </c>
      <c r="G6437" s="748" t="s">
        <v>280</v>
      </c>
      <c r="H6437" s="1337">
        <v>0.19</v>
      </c>
      <c r="I6437" s="338"/>
    </row>
    <row r="6438" spans="1:9">
      <c r="B6438" s="651" t="s">
        <v>18</v>
      </c>
      <c r="C6438" s="1356">
        <v>9620</v>
      </c>
      <c r="D6438" s="747" t="str">
        <f t="shared" si="205"/>
        <v>NC9620</v>
      </c>
      <c r="E6438" s="1336">
        <v>0.92900000000000005</v>
      </c>
      <c r="F6438" s="644">
        <f t="shared" si="206"/>
        <v>0.93600000000000005</v>
      </c>
      <c r="G6438" s="748" t="s">
        <v>280</v>
      </c>
      <c r="H6438" s="1337">
        <v>0.22</v>
      </c>
      <c r="I6438" s="338"/>
    </row>
    <row r="6439" spans="1:9">
      <c r="A6439" s="651" t="s">
        <v>22</v>
      </c>
      <c r="B6439" s="651" t="s">
        <v>22</v>
      </c>
      <c r="C6439" s="1356">
        <v>5</v>
      </c>
      <c r="D6439" s="747" t="str">
        <f t="shared" si="205"/>
        <v>NJ0005</v>
      </c>
      <c r="E6439" s="1336">
        <v>1.143</v>
      </c>
      <c r="F6439" s="644">
        <f t="shared" si="206"/>
        <v>1.129</v>
      </c>
      <c r="G6439" s="748" t="s">
        <v>280</v>
      </c>
      <c r="H6439" s="1337">
        <v>0.41</v>
      </c>
      <c r="I6439" s="338"/>
    </row>
    <row r="6440" spans="1:9">
      <c r="B6440" s="651" t="s">
        <v>22</v>
      </c>
      <c r="C6440" s="1356">
        <v>34</v>
      </c>
      <c r="D6440" s="747" t="str">
        <f t="shared" si="205"/>
        <v>NJ0034</v>
      </c>
      <c r="E6440" s="1336">
        <v>1.0249999999999999</v>
      </c>
      <c r="F6440" s="644">
        <f t="shared" si="206"/>
        <v>1.0229999999999999</v>
      </c>
      <c r="G6440" s="748" t="s">
        <v>280</v>
      </c>
      <c r="H6440" s="1337">
        <v>0.46</v>
      </c>
      <c r="I6440" s="338"/>
    </row>
    <row r="6441" spans="1:9">
      <c r="B6441" s="651" t="s">
        <v>22</v>
      </c>
      <c r="C6441" s="1356">
        <v>35</v>
      </c>
      <c r="D6441" s="747" t="str">
        <f t="shared" si="205"/>
        <v>NJ0035</v>
      </c>
      <c r="E6441" s="1336">
        <v>1.0580000000000001</v>
      </c>
      <c r="F6441" s="644">
        <f t="shared" si="206"/>
        <v>1.052</v>
      </c>
      <c r="G6441" s="748" t="s">
        <v>280</v>
      </c>
      <c r="H6441" s="1337">
        <v>0.36</v>
      </c>
      <c r="I6441" s="338"/>
    </row>
    <row r="6442" spans="1:9">
      <c r="B6442" s="651" t="s">
        <v>22</v>
      </c>
      <c r="C6442" s="1356">
        <v>42</v>
      </c>
      <c r="D6442" s="747" t="str">
        <f t="shared" si="205"/>
        <v>NJ0042</v>
      </c>
      <c r="E6442" s="1336">
        <v>1.228</v>
      </c>
      <c r="F6442" s="644">
        <f t="shared" si="206"/>
        <v>1.2050000000000001</v>
      </c>
      <c r="G6442" s="748" t="s">
        <v>280</v>
      </c>
      <c r="H6442" s="1337">
        <v>1.17</v>
      </c>
      <c r="I6442" s="338"/>
    </row>
    <row r="6443" spans="1:9">
      <c r="B6443" s="651" t="s">
        <v>22</v>
      </c>
      <c r="C6443" s="1356">
        <v>50</v>
      </c>
      <c r="D6443" s="747" t="str">
        <f t="shared" si="205"/>
        <v>NJ0050</v>
      </c>
      <c r="E6443" s="1336">
        <v>1.0069999999999999</v>
      </c>
      <c r="F6443" s="644">
        <f t="shared" si="206"/>
        <v>1.006</v>
      </c>
      <c r="G6443" s="748" t="s">
        <v>280</v>
      </c>
      <c r="H6443" s="1337">
        <v>0.31</v>
      </c>
      <c r="I6443" s="338"/>
    </row>
    <row r="6444" spans="1:9">
      <c r="B6444" s="651" t="s">
        <v>22</v>
      </c>
      <c r="C6444" s="1356">
        <v>55</v>
      </c>
      <c r="D6444" s="747" t="str">
        <f t="shared" si="205"/>
        <v>NJ0055</v>
      </c>
      <c r="E6444" s="1336">
        <v>0.92100000000000004</v>
      </c>
      <c r="F6444" s="644">
        <f t="shared" si="206"/>
        <v>0.92900000000000005</v>
      </c>
      <c r="G6444" s="748" t="s">
        <v>280</v>
      </c>
      <c r="H6444" s="1337">
        <v>0.38</v>
      </c>
      <c r="I6444" s="338"/>
    </row>
    <row r="6445" spans="1:9">
      <c r="B6445" s="651" t="s">
        <v>22</v>
      </c>
      <c r="C6445" s="1356">
        <v>73</v>
      </c>
      <c r="D6445" s="747" t="str">
        <f t="shared" si="205"/>
        <v>NJ0073</v>
      </c>
      <c r="E6445" s="1336">
        <v>0.88600000000000001</v>
      </c>
      <c r="F6445" s="644">
        <f t="shared" si="206"/>
        <v>0.89700000000000002</v>
      </c>
      <c r="G6445" s="748" t="s">
        <v>280</v>
      </c>
      <c r="H6445" s="1337">
        <v>0.09</v>
      </c>
      <c r="I6445" s="338"/>
    </row>
    <row r="6446" spans="1:9">
      <c r="B6446" s="651" t="s">
        <v>22</v>
      </c>
      <c r="C6446" s="1356">
        <v>74</v>
      </c>
      <c r="D6446" s="747" t="str">
        <f t="shared" si="205"/>
        <v>NJ0074</v>
      </c>
      <c r="E6446" s="1336">
        <v>1.0660000000000001</v>
      </c>
      <c r="F6446" s="644">
        <f t="shared" si="206"/>
        <v>1.0589999999999999</v>
      </c>
      <c r="G6446" s="748" t="s">
        <v>280</v>
      </c>
      <c r="H6446" s="1337">
        <v>0.3</v>
      </c>
      <c r="I6446" s="338"/>
    </row>
    <row r="6447" spans="1:9">
      <c r="B6447" s="651" t="s">
        <v>22</v>
      </c>
      <c r="C6447" s="1356">
        <v>75</v>
      </c>
      <c r="D6447" s="747" t="str">
        <f t="shared" si="205"/>
        <v>NJ0075</v>
      </c>
      <c r="E6447" s="1336">
        <v>1.135</v>
      </c>
      <c r="F6447" s="644">
        <f t="shared" si="206"/>
        <v>1.1220000000000001</v>
      </c>
      <c r="G6447" s="748" t="s">
        <v>280</v>
      </c>
      <c r="H6447" s="1337">
        <v>0.33</v>
      </c>
      <c r="I6447" s="338"/>
    </row>
    <row r="6448" spans="1:9">
      <c r="B6448" s="651" t="s">
        <v>22</v>
      </c>
      <c r="C6448" s="1356">
        <v>79</v>
      </c>
      <c r="D6448" s="747" t="str">
        <f t="shared" si="205"/>
        <v>NJ0079</v>
      </c>
      <c r="E6448" s="1336">
        <v>0.89500000000000002</v>
      </c>
      <c r="F6448" s="644">
        <f t="shared" si="206"/>
        <v>0.90600000000000003</v>
      </c>
      <c r="G6448" s="748" t="s">
        <v>280</v>
      </c>
      <c r="H6448" s="1337">
        <v>0.26</v>
      </c>
      <c r="I6448" s="338"/>
    </row>
    <row r="6449" spans="2:9">
      <c r="B6449" s="651" t="s">
        <v>22</v>
      </c>
      <c r="C6449" s="1356">
        <v>81</v>
      </c>
      <c r="D6449" s="747" t="str">
        <f t="shared" si="205"/>
        <v>NJ0081</v>
      </c>
      <c r="E6449" s="1336">
        <v>0.88600000000000001</v>
      </c>
      <c r="F6449" s="644">
        <f t="shared" si="206"/>
        <v>0.89700000000000002</v>
      </c>
      <c r="G6449" s="748" t="s">
        <v>280</v>
      </c>
      <c r="H6449" s="1337">
        <v>0.09</v>
      </c>
      <c r="I6449" s="338"/>
    </row>
    <row r="6450" spans="2:9">
      <c r="B6450" s="651" t="s">
        <v>22</v>
      </c>
      <c r="C6450" s="1356">
        <v>82</v>
      </c>
      <c r="D6450" s="747" t="str">
        <f t="shared" si="205"/>
        <v>NJ0082</v>
      </c>
      <c r="E6450" s="1336">
        <v>0.88600000000000001</v>
      </c>
      <c r="F6450" s="644">
        <f t="shared" si="206"/>
        <v>0.89700000000000002</v>
      </c>
      <c r="G6450" s="748" t="s">
        <v>280</v>
      </c>
      <c r="H6450" s="1337">
        <v>0.09</v>
      </c>
      <c r="I6450" s="338"/>
    </row>
    <row r="6451" spans="2:9">
      <c r="B6451" s="651" t="s">
        <v>22</v>
      </c>
      <c r="C6451" s="1356">
        <v>83</v>
      </c>
      <c r="D6451" s="747" t="str">
        <f t="shared" si="205"/>
        <v>NJ0083</v>
      </c>
      <c r="E6451" s="1336">
        <v>0.92500000000000004</v>
      </c>
      <c r="F6451" s="644">
        <f t="shared" si="206"/>
        <v>0.93300000000000005</v>
      </c>
      <c r="G6451" s="748" t="s">
        <v>280</v>
      </c>
      <c r="H6451" s="1337">
        <v>0.37</v>
      </c>
      <c r="I6451" s="338"/>
    </row>
    <row r="6452" spans="2:9">
      <c r="B6452" s="651" t="s">
        <v>22</v>
      </c>
      <c r="C6452" s="1356">
        <v>84</v>
      </c>
      <c r="D6452" s="747" t="str">
        <f t="shared" si="205"/>
        <v>NJ0084</v>
      </c>
      <c r="E6452" s="1336">
        <v>1.0269999999999999</v>
      </c>
      <c r="F6452" s="644">
        <f t="shared" si="206"/>
        <v>1.024</v>
      </c>
      <c r="G6452" s="748" t="s">
        <v>280</v>
      </c>
      <c r="H6452" s="1337">
        <v>0.38</v>
      </c>
      <c r="I6452" s="338"/>
    </row>
    <row r="6453" spans="2:9">
      <c r="B6453" s="651" t="s">
        <v>22</v>
      </c>
      <c r="C6453" s="1356">
        <v>85</v>
      </c>
      <c r="D6453" s="747" t="str">
        <f t="shared" si="205"/>
        <v>NJ0085</v>
      </c>
      <c r="E6453" s="1336">
        <v>1.1040000000000001</v>
      </c>
      <c r="F6453" s="644">
        <f t="shared" si="206"/>
        <v>1.0940000000000001</v>
      </c>
      <c r="G6453" s="748" t="s">
        <v>280</v>
      </c>
      <c r="H6453" s="1337">
        <v>0.39</v>
      </c>
      <c r="I6453" s="338"/>
    </row>
    <row r="6454" spans="2:9">
      <c r="B6454" s="651" t="s">
        <v>22</v>
      </c>
      <c r="C6454" s="1356">
        <v>86</v>
      </c>
      <c r="D6454" s="747" t="str">
        <f t="shared" si="205"/>
        <v>NJ0086</v>
      </c>
      <c r="E6454" s="1336">
        <v>0.91400000000000003</v>
      </c>
      <c r="F6454" s="644">
        <f t="shared" si="206"/>
        <v>0.92300000000000004</v>
      </c>
      <c r="G6454" s="748" t="s">
        <v>280</v>
      </c>
      <c r="H6454" s="1337">
        <v>0.27</v>
      </c>
      <c r="I6454" s="338"/>
    </row>
    <row r="6455" spans="2:9">
      <c r="B6455" s="651" t="s">
        <v>22</v>
      </c>
      <c r="C6455" s="1356">
        <v>89</v>
      </c>
      <c r="D6455" s="747" t="str">
        <f t="shared" si="205"/>
        <v>NJ0089</v>
      </c>
      <c r="E6455" s="1336">
        <v>1.0409999999999999</v>
      </c>
      <c r="F6455" s="644">
        <f t="shared" si="206"/>
        <v>1.0369999999999999</v>
      </c>
      <c r="G6455" s="748" t="s">
        <v>280</v>
      </c>
      <c r="H6455" s="1337">
        <v>0.31</v>
      </c>
      <c r="I6455" s="338"/>
    </row>
    <row r="6456" spans="2:9">
      <c r="B6456" s="651" t="s">
        <v>22</v>
      </c>
      <c r="C6456" s="1356">
        <v>106</v>
      </c>
      <c r="D6456" s="747" t="str">
        <f t="shared" si="205"/>
        <v>NJ0106</v>
      </c>
      <c r="E6456" s="1336">
        <v>1.425</v>
      </c>
      <c r="F6456" s="644">
        <f t="shared" si="206"/>
        <v>1.383</v>
      </c>
      <c r="G6456" s="748" t="s">
        <v>280</v>
      </c>
      <c r="H6456" s="1337">
        <v>1.28</v>
      </c>
      <c r="I6456" s="338"/>
    </row>
    <row r="6457" spans="2:9">
      <c r="B6457" s="651" t="s">
        <v>22</v>
      </c>
      <c r="C6457" s="1356">
        <v>700</v>
      </c>
      <c r="D6457" s="747" t="str">
        <f t="shared" si="205"/>
        <v>NJ0700</v>
      </c>
      <c r="E6457" s="1336">
        <v>0.96299999999999997</v>
      </c>
      <c r="F6457" s="644">
        <f t="shared" si="206"/>
        <v>0.96699999999999997</v>
      </c>
      <c r="G6457" s="748" t="s">
        <v>280</v>
      </c>
      <c r="H6457" s="1337">
        <v>0.28000000000000003</v>
      </c>
      <c r="I6457" s="338"/>
    </row>
    <row r="6458" spans="2:9">
      <c r="B6458" s="651" t="s">
        <v>22</v>
      </c>
      <c r="C6458" s="1356">
        <v>910</v>
      </c>
      <c r="D6458" s="747" t="str">
        <f t="shared" si="205"/>
        <v>NJ0910</v>
      </c>
      <c r="E6458" s="1336">
        <v>0.85899999999999999</v>
      </c>
      <c r="F6458" s="644">
        <f t="shared" si="206"/>
        <v>0.873</v>
      </c>
      <c r="G6458" s="748" t="s">
        <v>280</v>
      </c>
      <c r="H6458" s="1337">
        <v>0.05</v>
      </c>
      <c r="I6458" s="338"/>
    </row>
    <row r="6459" spans="2:9">
      <c r="B6459" s="651" t="s">
        <v>22</v>
      </c>
      <c r="C6459" s="1356">
        <v>913</v>
      </c>
      <c r="D6459" s="747" t="str">
        <f t="shared" si="205"/>
        <v>NJ0913</v>
      </c>
      <c r="E6459" s="1336">
        <v>1.0860000000000001</v>
      </c>
      <c r="F6459" s="644">
        <f t="shared" si="206"/>
        <v>1.077</v>
      </c>
      <c r="G6459" s="748" t="s">
        <v>280</v>
      </c>
      <c r="H6459" s="1337">
        <v>0.05</v>
      </c>
      <c r="I6459" s="338"/>
    </row>
    <row r="6460" spans="2:9">
      <c r="B6460" s="651" t="s">
        <v>22</v>
      </c>
      <c r="C6460" s="1356">
        <v>917</v>
      </c>
      <c r="D6460" s="747" t="str">
        <f t="shared" si="205"/>
        <v>NJ0917</v>
      </c>
      <c r="E6460" s="1336">
        <v>0.8</v>
      </c>
      <c r="F6460" s="644">
        <f t="shared" si="206"/>
        <v>0.82</v>
      </c>
      <c r="G6460" s="748" t="s">
        <v>280</v>
      </c>
      <c r="H6460" s="1337">
        <v>1.03</v>
      </c>
      <c r="I6460" s="338"/>
    </row>
    <row r="6461" spans="2:9">
      <c r="B6461" s="651" t="s">
        <v>22</v>
      </c>
      <c r="C6461" s="1356">
        <v>1320</v>
      </c>
      <c r="D6461" s="747" t="str">
        <f t="shared" si="205"/>
        <v>NJ1320</v>
      </c>
      <c r="E6461" s="1336">
        <v>1.075</v>
      </c>
      <c r="F6461" s="644">
        <f t="shared" si="206"/>
        <v>1.0680000000000001</v>
      </c>
      <c r="G6461" s="748" t="s">
        <v>280</v>
      </c>
      <c r="H6461" s="1337">
        <v>0.28000000000000003</v>
      </c>
      <c r="I6461" s="338"/>
    </row>
    <row r="6462" spans="2:9">
      <c r="B6462" s="651" t="s">
        <v>22</v>
      </c>
      <c r="C6462" s="1356">
        <v>1438</v>
      </c>
      <c r="D6462" s="747" t="str">
        <f t="shared" si="205"/>
        <v>NJ1438</v>
      </c>
      <c r="E6462" s="1336">
        <v>1.4630000000000001</v>
      </c>
      <c r="F6462" s="644">
        <f t="shared" si="206"/>
        <v>1.417</v>
      </c>
      <c r="G6462" s="748" t="s">
        <v>280</v>
      </c>
      <c r="H6462" s="1337">
        <v>0.55000000000000004</v>
      </c>
      <c r="I6462" s="338"/>
    </row>
    <row r="6463" spans="2:9">
      <c r="B6463" s="651" t="s">
        <v>22</v>
      </c>
      <c r="C6463" s="1356">
        <v>1452</v>
      </c>
      <c r="D6463" s="747" t="str">
        <f t="shared" si="205"/>
        <v>NJ1452</v>
      </c>
      <c r="E6463" s="1336">
        <v>1.1519999999999999</v>
      </c>
      <c r="F6463" s="644">
        <f t="shared" si="206"/>
        <v>1.137</v>
      </c>
      <c r="G6463" s="748" t="s">
        <v>280</v>
      </c>
      <c r="H6463" s="1337">
        <v>0.32</v>
      </c>
      <c r="I6463" s="338"/>
    </row>
    <row r="6464" spans="2:9">
      <c r="B6464" s="651" t="s">
        <v>22</v>
      </c>
      <c r="C6464" s="1356">
        <v>1463</v>
      </c>
      <c r="D6464" s="747" t="str">
        <f t="shared" si="205"/>
        <v>NJ1463</v>
      </c>
      <c r="E6464" s="1336">
        <v>1.226</v>
      </c>
      <c r="F6464" s="644">
        <f t="shared" si="206"/>
        <v>1.2030000000000001</v>
      </c>
      <c r="G6464" s="748" t="s">
        <v>280</v>
      </c>
      <c r="H6464" s="1337">
        <v>0.64</v>
      </c>
      <c r="I6464" s="338"/>
    </row>
    <row r="6465" spans="2:9">
      <c r="B6465" s="651" t="s">
        <v>22</v>
      </c>
      <c r="C6465" s="1356">
        <v>1624</v>
      </c>
      <c r="D6465" s="747" t="str">
        <f t="shared" si="205"/>
        <v>NJ1624</v>
      </c>
      <c r="E6465" s="1336">
        <v>1.212</v>
      </c>
      <c r="F6465" s="644">
        <f t="shared" si="206"/>
        <v>1.1910000000000001</v>
      </c>
      <c r="G6465" s="748" t="s">
        <v>280</v>
      </c>
      <c r="H6465" s="1337">
        <v>0.42</v>
      </c>
      <c r="I6465" s="338"/>
    </row>
    <row r="6466" spans="2:9">
      <c r="B6466" s="651" t="s">
        <v>22</v>
      </c>
      <c r="C6466" s="1356">
        <v>1699</v>
      </c>
      <c r="D6466" s="747" t="str">
        <f t="shared" si="205"/>
        <v>NJ1699</v>
      </c>
      <c r="E6466" s="1336">
        <v>1.002</v>
      </c>
      <c r="F6466" s="644">
        <f t="shared" si="206"/>
        <v>1.002</v>
      </c>
      <c r="G6466" s="748" t="s">
        <v>280</v>
      </c>
      <c r="H6466" s="1337">
        <v>0.28000000000000003</v>
      </c>
      <c r="I6466" s="338"/>
    </row>
    <row r="6467" spans="2:9">
      <c r="B6467" s="651" t="s">
        <v>22</v>
      </c>
      <c r="C6467" s="1356">
        <v>1701</v>
      </c>
      <c r="D6467" s="747" t="str">
        <f t="shared" si="205"/>
        <v>NJ1701</v>
      </c>
      <c r="E6467" s="1336">
        <v>1.0940000000000001</v>
      </c>
      <c r="F6467" s="644">
        <f t="shared" si="206"/>
        <v>1.085</v>
      </c>
      <c r="G6467" s="748" t="s">
        <v>280</v>
      </c>
      <c r="H6467" s="1337">
        <v>0.33</v>
      </c>
      <c r="I6467" s="338"/>
    </row>
    <row r="6468" spans="2:9">
      <c r="B6468" s="651" t="s">
        <v>22</v>
      </c>
      <c r="C6468" s="1356">
        <v>1710</v>
      </c>
      <c r="D6468" s="747" t="str">
        <f t="shared" si="205"/>
        <v>NJ1710</v>
      </c>
      <c r="E6468" s="1336">
        <v>1.091</v>
      </c>
      <c r="F6468" s="644">
        <f t="shared" si="206"/>
        <v>1.0820000000000001</v>
      </c>
      <c r="G6468" s="748" t="s">
        <v>280</v>
      </c>
      <c r="H6468" s="1337">
        <v>0.49</v>
      </c>
      <c r="I6468" s="338"/>
    </row>
    <row r="6469" spans="2:9">
      <c r="B6469" s="651" t="s">
        <v>22</v>
      </c>
      <c r="C6469" s="1356">
        <v>1741</v>
      </c>
      <c r="D6469" s="747" t="str">
        <f t="shared" si="205"/>
        <v>NJ1741</v>
      </c>
      <c r="E6469" s="1336">
        <v>0.95899999999999996</v>
      </c>
      <c r="F6469" s="644">
        <f t="shared" si="206"/>
        <v>0.96299999999999997</v>
      </c>
      <c r="G6469" s="748" t="s">
        <v>280</v>
      </c>
      <c r="H6469" s="1337">
        <v>0.27</v>
      </c>
      <c r="I6469" s="338"/>
    </row>
    <row r="6470" spans="2:9">
      <c r="B6470" s="651" t="s">
        <v>22</v>
      </c>
      <c r="C6470" s="1356">
        <v>1747</v>
      </c>
      <c r="D6470" s="747" t="str">
        <f t="shared" si="205"/>
        <v>NJ1747</v>
      </c>
      <c r="E6470" s="1336">
        <v>1.222</v>
      </c>
      <c r="F6470" s="644">
        <f t="shared" si="206"/>
        <v>1.2</v>
      </c>
      <c r="G6470" s="748" t="s">
        <v>280</v>
      </c>
      <c r="H6470" s="1337">
        <v>0.12</v>
      </c>
      <c r="I6470" s="338"/>
    </row>
    <row r="6471" spans="2:9">
      <c r="B6471" s="651" t="s">
        <v>22</v>
      </c>
      <c r="C6471" s="1356">
        <v>1754</v>
      </c>
      <c r="D6471" s="747" t="str">
        <f t="shared" si="205"/>
        <v>NJ1754</v>
      </c>
      <c r="E6471" s="1336">
        <v>1.222</v>
      </c>
      <c r="F6471" s="644">
        <f t="shared" si="206"/>
        <v>1.2</v>
      </c>
      <c r="G6471" s="748" t="s">
        <v>280</v>
      </c>
      <c r="H6471" s="1337">
        <v>0.12</v>
      </c>
      <c r="I6471" s="338"/>
    </row>
    <row r="6472" spans="2:9">
      <c r="B6472" s="651" t="s">
        <v>22</v>
      </c>
      <c r="C6472" s="1356">
        <v>1814</v>
      </c>
      <c r="D6472" s="747" t="str">
        <f t="shared" si="205"/>
        <v>NJ1814</v>
      </c>
      <c r="E6472" s="1336">
        <v>1.087</v>
      </c>
      <c r="F6472" s="644">
        <f t="shared" si="206"/>
        <v>1.0780000000000001</v>
      </c>
      <c r="G6472" s="748" t="s">
        <v>280</v>
      </c>
      <c r="H6472" s="1337">
        <v>0.74</v>
      </c>
      <c r="I6472" s="338"/>
    </row>
    <row r="6473" spans="2:9">
      <c r="B6473" s="651" t="s">
        <v>22</v>
      </c>
      <c r="C6473" s="1356">
        <v>1853</v>
      </c>
      <c r="D6473" s="747" t="str">
        <f t="shared" si="205"/>
        <v>NJ1853</v>
      </c>
      <c r="E6473" s="1336">
        <v>1.071</v>
      </c>
      <c r="F6473" s="644">
        <f t="shared" si="206"/>
        <v>1.0640000000000001</v>
      </c>
      <c r="G6473" s="748" t="s">
        <v>280</v>
      </c>
      <c r="H6473" s="1337">
        <v>0.24</v>
      </c>
      <c r="I6473" s="338"/>
    </row>
    <row r="6474" spans="2:9">
      <c r="B6474" s="651" t="s">
        <v>22</v>
      </c>
      <c r="C6474" s="1356">
        <v>1924</v>
      </c>
      <c r="D6474" s="747" t="str">
        <f t="shared" si="205"/>
        <v>NJ1924</v>
      </c>
      <c r="E6474" s="1336">
        <v>0.872</v>
      </c>
      <c r="F6474" s="644">
        <f t="shared" si="206"/>
        <v>0.88500000000000001</v>
      </c>
      <c r="G6474" s="748" t="s">
        <v>280</v>
      </c>
      <c r="H6474" s="1337">
        <v>0.36</v>
      </c>
      <c r="I6474" s="338"/>
    </row>
    <row r="6475" spans="2:9">
      <c r="B6475" s="651" t="s">
        <v>22</v>
      </c>
      <c r="C6475" s="1356">
        <v>1925</v>
      </c>
      <c r="D6475" s="747" t="str">
        <f t="shared" ref="D6475:D6538" si="207">B6475&amp;TEXT(C6475,"0000")</f>
        <v>NJ1925</v>
      </c>
      <c r="E6475" s="1336">
        <v>0.90300000000000002</v>
      </c>
      <c r="F6475" s="644">
        <f t="shared" ref="F6475:F6538" si="208">IF(E6475="NA","NA",ROUND((E6475-1)*0.9+1,3))</f>
        <v>0.91300000000000003</v>
      </c>
      <c r="G6475" s="748" t="s">
        <v>280</v>
      </c>
      <c r="H6475" s="1337">
        <v>0.71</v>
      </c>
      <c r="I6475" s="338"/>
    </row>
    <row r="6476" spans="2:9">
      <c r="B6476" s="651" t="s">
        <v>22</v>
      </c>
      <c r="C6476" s="1356">
        <v>1937</v>
      </c>
      <c r="D6476" s="747" t="str">
        <f t="shared" si="207"/>
        <v>NJ1937</v>
      </c>
      <c r="E6476" s="1336">
        <v>0.98699999999999999</v>
      </c>
      <c r="F6476" s="644">
        <f t="shared" si="208"/>
        <v>0.98799999999999999</v>
      </c>
      <c r="G6476" s="748" t="s">
        <v>280</v>
      </c>
      <c r="H6476" s="1337">
        <v>0.46</v>
      </c>
      <c r="I6476" s="338"/>
    </row>
    <row r="6477" spans="2:9">
      <c r="B6477" s="651" t="s">
        <v>22</v>
      </c>
      <c r="C6477" s="1356">
        <v>2002</v>
      </c>
      <c r="D6477" s="747" t="str">
        <f t="shared" si="207"/>
        <v>NJ2002</v>
      </c>
      <c r="E6477" s="1336">
        <v>0.98299999999999998</v>
      </c>
      <c r="F6477" s="644">
        <f t="shared" si="208"/>
        <v>0.98499999999999999</v>
      </c>
      <c r="G6477" s="748" t="s">
        <v>280</v>
      </c>
      <c r="H6477" s="1337">
        <v>0.5</v>
      </c>
      <c r="I6477" s="338"/>
    </row>
    <row r="6478" spans="2:9">
      <c r="B6478" s="651" t="s">
        <v>22</v>
      </c>
      <c r="C6478" s="1356">
        <v>2003</v>
      </c>
      <c r="D6478" s="747" t="str">
        <f t="shared" si="207"/>
        <v>NJ2003</v>
      </c>
      <c r="E6478" s="1336">
        <v>0.92900000000000005</v>
      </c>
      <c r="F6478" s="644">
        <f t="shared" si="208"/>
        <v>0.93600000000000005</v>
      </c>
      <c r="G6478" s="748" t="s">
        <v>280</v>
      </c>
      <c r="H6478" s="1337">
        <v>0.84</v>
      </c>
      <c r="I6478" s="338"/>
    </row>
    <row r="6479" spans="2:9">
      <c r="B6479" s="651" t="s">
        <v>22</v>
      </c>
      <c r="C6479" s="1356">
        <v>2014</v>
      </c>
      <c r="D6479" s="747" t="str">
        <f t="shared" si="207"/>
        <v>NJ2014</v>
      </c>
      <c r="E6479" s="1336">
        <v>0.999</v>
      </c>
      <c r="F6479" s="644">
        <f t="shared" si="208"/>
        <v>0.999</v>
      </c>
      <c r="G6479" s="748" t="s">
        <v>280</v>
      </c>
      <c r="H6479" s="1337">
        <v>0.32</v>
      </c>
      <c r="I6479" s="338"/>
    </row>
    <row r="6480" spans="2:9">
      <c r="B6480" s="651" t="s">
        <v>22</v>
      </c>
      <c r="C6480" s="1356">
        <v>2039</v>
      </c>
      <c r="D6480" s="747" t="str">
        <f t="shared" si="207"/>
        <v>NJ2039</v>
      </c>
      <c r="E6480" s="1336">
        <v>1.0049999999999999</v>
      </c>
      <c r="F6480" s="644">
        <f t="shared" si="208"/>
        <v>1.0049999999999999</v>
      </c>
      <c r="G6480" s="748" t="s">
        <v>280</v>
      </c>
      <c r="H6480" s="1337">
        <v>0.6</v>
      </c>
      <c r="I6480" s="338"/>
    </row>
    <row r="6481" spans="2:9">
      <c r="B6481" s="651" t="s">
        <v>22</v>
      </c>
      <c r="C6481" s="1356">
        <v>2041</v>
      </c>
      <c r="D6481" s="747" t="str">
        <f t="shared" si="207"/>
        <v>NJ2041</v>
      </c>
      <c r="E6481" s="1336">
        <v>0.86199999999999999</v>
      </c>
      <c r="F6481" s="644">
        <f t="shared" si="208"/>
        <v>0.876</v>
      </c>
      <c r="G6481" s="748" t="s">
        <v>280</v>
      </c>
      <c r="H6481" s="1337">
        <v>0.43</v>
      </c>
      <c r="I6481" s="338"/>
    </row>
    <row r="6482" spans="2:9">
      <c r="B6482" s="651" t="s">
        <v>22</v>
      </c>
      <c r="C6482" s="1356">
        <v>2070</v>
      </c>
      <c r="D6482" s="747" t="str">
        <f t="shared" si="207"/>
        <v>NJ2070</v>
      </c>
      <c r="E6482" s="1336">
        <v>0.90200000000000002</v>
      </c>
      <c r="F6482" s="644">
        <f t="shared" si="208"/>
        <v>0.91200000000000003</v>
      </c>
      <c r="G6482" s="748" t="s">
        <v>280</v>
      </c>
      <c r="H6482" s="1337">
        <v>1</v>
      </c>
      <c r="I6482" s="338"/>
    </row>
    <row r="6483" spans="2:9">
      <c r="B6483" s="651" t="s">
        <v>22</v>
      </c>
      <c r="C6483" s="1356">
        <v>2081</v>
      </c>
      <c r="D6483" s="747" t="str">
        <f t="shared" si="207"/>
        <v>NJ2081</v>
      </c>
      <c r="E6483" s="1336">
        <v>0.82699999999999996</v>
      </c>
      <c r="F6483" s="644">
        <f t="shared" si="208"/>
        <v>0.84399999999999997</v>
      </c>
      <c r="G6483" s="748" t="s">
        <v>280</v>
      </c>
      <c r="H6483" s="1337">
        <v>0.71</v>
      </c>
      <c r="I6483" s="338"/>
    </row>
    <row r="6484" spans="2:9">
      <c r="B6484" s="651" t="s">
        <v>22</v>
      </c>
      <c r="C6484" s="1356">
        <v>2089</v>
      </c>
      <c r="D6484" s="747" t="str">
        <f t="shared" si="207"/>
        <v>NJ2089</v>
      </c>
      <c r="E6484" s="1336">
        <v>1.0409999999999999</v>
      </c>
      <c r="F6484" s="644">
        <f t="shared" si="208"/>
        <v>1.0369999999999999</v>
      </c>
      <c r="G6484" s="748" t="s">
        <v>280</v>
      </c>
      <c r="H6484" s="1337">
        <v>0.35</v>
      </c>
      <c r="I6484" s="338"/>
    </row>
    <row r="6485" spans="2:9">
      <c r="B6485" s="651" t="s">
        <v>22</v>
      </c>
      <c r="C6485" s="1356">
        <v>2095</v>
      </c>
      <c r="D6485" s="747" t="str">
        <f t="shared" si="207"/>
        <v>NJ2095</v>
      </c>
      <c r="E6485" s="1336">
        <v>0.88</v>
      </c>
      <c r="F6485" s="644">
        <f t="shared" si="208"/>
        <v>0.89200000000000002</v>
      </c>
      <c r="G6485" s="748" t="s">
        <v>280</v>
      </c>
      <c r="H6485" s="1337">
        <v>0.84</v>
      </c>
      <c r="I6485" s="338"/>
    </row>
    <row r="6486" spans="2:9">
      <c r="B6486" s="651" t="s">
        <v>22</v>
      </c>
      <c r="C6486" s="1356">
        <v>2110</v>
      </c>
      <c r="D6486" s="747" t="str">
        <f t="shared" si="207"/>
        <v>NJ2110</v>
      </c>
      <c r="E6486" s="1336">
        <v>0.96599999999999997</v>
      </c>
      <c r="F6486" s="644">
        <f t="shared" si="208"/>
        <v>0.96899999999999997</v>
      </c>
      <c r="G6486" s="748" t="s">
        <v>280</v>
      </c>
      <c r="H6486" s="1337">
        <v>0.33</v>
      </c>
      <c r="I6486" s="338"/>
    </row>
    <row r="6487" spans="2:9">
      <c r="B6487" s="651" t="s">
        <v>22</v>
      </c>
      <c r="C6487" s="1356">
        <v>2111</v>
      </c>
      <c r="D6487" s="747" t="str">
        <f t="shared" si="207"/>
        <v>NJ2111</v>
      </c>
      <c r="E6487" s="1336">
        <v>1.0680000000000001</v>
      </c>
      <c r="F6487" s="644">
        <f t="shared" si="208"/>
        <v>1.0609999999999999</v>
      </c>
      <c r="G6487" s="748" t="s">
        <v>280</v>
      </c>
      <c r="H6487" s="1337">
        <v>0.56999999999999995</v>
      </c>
      <c r="I6487" s="338"/>
    </row>
    <row r="6488" spans="2:9">
      <c r="B6488" s="651" t="s">
        <v>22</v>
      </c>
      <c r="C6488" s="1356">
        <v>2112</v>
      </c>
      <c r="D6488" s="747" t="str">
        <f t="shared" si="207"/>
        <v>NJ2112</v>
      </c>
      <c r="E6488" s="1336">
        <v>0.97299999999999998</v>
      </c>
      <c r="F6488" s="644">
        <f t="shared" si="208"/>
        <v>0.97599999999999998</v>
      </c>
      <c r="G6488" s="748" t="s">
        <v>280</v>
      </c>
      <c r="H6488" s="1337">
        <v>0.32</v>
      </c>
      <c r="I6488" s="338"/>
    </row>
    <row r="6489" spans="2:9">
      <c r="B6489" s="651" t="s">
        <v>22</v>
      </c>
      <c r="C6489" s="1356">
        <v>2114</v>
      </c>
      <c r="D6489" s="747" t="str">
        <f t="shared" si="207"/>
        <v>NJ2114</v>
      </c>
      <c r="E6489" s="1336">
        <v>0.88100000000000001</v>
      </c>
      <c r="F6489" s="644">
        <f t="shared" si="208"/>
        <v>0.89300000000000002</v>
      </c>
      <c r="G6489" s="748" t="s">
        <v>280</v>
      </c>
      <c r="H6489" s="1337">
        <v>0.51</v>
      </c>
      <c r="I6489" s="338"/>
    </row>
    <row r="6490" spans="2:9">
      <c r="B6490" s="651" t="s">
        <v>22</v>
      </c>
      <c r="C6490" s="1356">
        <v>2121</v>
      </c>
      <c r="D6490" s="747" t="str">
        <f t="shared" si="207"/>
        <v>NJ2121</v>
      </c>
      <c r="E6490" s="1336">
        <v>0.93</v>
      </c>
      <c r="F6490" s="644">
        <f t="shared" si="208"/>
        <v>0.93700000000000006</v>
      </c>
      <c r="G6490" s="748" t="s">
        <v>280</v>
      </c>
      <c r="H6490" s="1337">
        <v>0.23</v>
      </c>
      <c r="I6490" s="338"/>
    </row>
    <row r="6491" spans="2:9">
      <c r="B6491" s="651" t="s">
        <v>22</v>
      </c>
      <c r="C6491" s="1356">
        <v>2130</v>
      </c>
      <c r="D6491" s="747" t="str">
        <f t="shared" si="207"/>
        <v>NJ2130</v>
      </c>
      <c r="E6491" s="1336">
        <v>1.1060000000000001</v>
      </c>
      <c r="F6491" s="644">
        <f t="shared" si="208"/>
        <v>1.095</v>
      </c>
      <c r="G6491" s="748" t="s">
        <v>280</v>
      </c>
      <c r="H6491" s="1337">
        <v>0.28999999999999998</v>
      </c>
      <c r="I6491" s="338"/>
    </row>
    <row r="6492" spans="2:9">
      <c r="B6492" s="651" t="s">
        <v>22</v>
      </c>
      <c r="C6492" s="1356">
        <v>2131</v>
      </c>
      <c r="D6492" s="747" t="str">
        <f t="shared" si="207"/>
        <v>NJ2131</v>
      </c>
      <c r="E6492" s="1336">
        <v>0.90200000000000002</v>
      </c>
      <c r="F6492" s="644">
        <f t="shared" si="208"/>
        <v>0.91200000000000003</v>
      </c>
      <c r="G6492" s="748" t="s">
        <v>280</v>
      </c>
      <c r="H6492" s="1337">
        <v>0.36</v>
      </c>
      <c r="I6492" s="338"/>
    </row>
    <row r="6493" spans="2:9">
      <c r="B6493" s="651" t="s">
        <v>22</v>
      </c>
      <c r="C6493" s="1356">
        <v>2143</v>
      </c>
      <c r="D6493" s="747" t="str">
        <f t="shared" si="207"/>
        <v>NJ2143</v>
      </c>
      <c r="E6493" s="1336">
        <v>0.94</v>
      </c>
      <c r="F6493" s="644">
        <f t="shared" si="208"/>
        <v>0.94599999999999995</v>
      </c>
      <c r="G6493" s="748" t="s">
        <v>280</v>
      </c>
      <c r="H6493" s="1337">
        <v>0.37</v>
      </c>
      <c r="I6493" s="338"/>
    </row>
    <row r="6494" spans="2:9">
      <c r="B6494" s="651" t="s">
        <v>22</v>
      </c>
      <c r="C6494" s="1356">
        <v>2150</v>
      </c>
      <c r="D6494" s="747" t="str">
        <f t="shared" si="207"/>
        <v>NJ2150</v>
      </c>
      <c r="E6494" s="1336">
        <v>0.92100000000000004</v>
      </c>
      <c r="F6494" s="644">
        <f t="shared" si="208"/>
        <v>0.92900000000000005</v>
      </c>
      <c r="G6494" s="748" t="s">
        <v>280</v>
      </c>
      <c r="H6494" s="1337">
        <v>0.48</v>
      </c>
      <c r="I6494" s="338"/>
    </row>
    <row r="6495" spans="2:9">
      <c r="B6495" s="651" t="s">
        <v>22</v>
      </c>
      <c r="C6495" s="1356">
        <v>2157</v>
      </c>
      <c r="D6495" s="747" t="str">
        <f t="shared" si="207"/>
        <v>NJ2157</v>
      </c>
      <c r="E6495" s="1336">
        <v>1.012</v>
      </c>
      <c r="F6495" s="644">
        <f t="shared" si="208"/>
        <v>1.0109999999999999</v>
      </c>
      <c r="G6495" s="748" t="s">
        <v>280</v>
      </c>
      <c r="H6495" s="1337">
        <v>1.91</v>
      </c>
      <c r="I6495" s="338"/>
    </row>
    <row r="6496" spans="2:9">
      <c r="B6496" s="651" t="s">
        <v>22</v>
      </c>
      <c r="C6496" s="1356">
        <v>2173</v>
      </c>
      <c r="D6496" s="747" t="str">
        <f t="shared" si="207"/>
        <v>NJ2173</v>
      </c>
      <c r="E6496" s="1336">
        <v>0.81200000000000006</v>
      </c>
      <c r="F6496" s="644">
        <f t="shared" si="208"/>
        <v>0.83099999999999996</v>
      </c>
      <c r="G6496" s="748" t="s">
        <v>280</v>
      </c>
      <c r="H6496" s="1337">
        <v>0.33</v>
      </c>
      <c r="I6496" s="338"/>
    </row>
    <row r="6497" spans="2:9">
      <c r="B6497" s="651" t="s">
        <v>22</v>
      </c>
      <c r="C6497" s="1356">
        <v>2211</v>
      </c>
      <c r="D6497" s="747" t="str">
        <f t="shared" si="207"/>
        <v>NJ2211</v>
      </c>
      <c r="E6497" s="1336">
        <v>1.222</v>
      </c>
      <c r="F6497" s="644">
        <f t="shared" si="208"/>
        <v>1.2</v>
      </c>
      <c r="G6497" s="748" t="s">
        <v>280</v>
      </c>
      <c r="H6497" s="1337">
        <v>0.12</v>
      </c>
      <c r="I6497" s="338"/>
    </row>
    <row r="6498" spans="2:9">
      <c r="B6498" s="651" t="s">
        <v>22</v>
      </c>
      <c r="C6498" s="1356">
        <v>2286</v>
      </c>
      <c r="D6498" s="747" t="str">
        <f t="shared" si="207"/>
        <v>NJ2286</v>
      </c>
      <c r="E6498" s="1336">
        <v>0.81200000000000006</v>
      </c>
      <c r="F6498" s="644">
        <f t="shared" si="208"/>
        <v>0.83099999999999996</v>
      </c>
      <c r="G6498" s="748" t="s">
        <v>280</v>
      </c>
      <c r="H6498" s="1337">
        <v>0.33</v>
      </c>
      <c r="I6498" s="338"/>
    </row>
    <row r="6499" spans="2:9">
      <c r="B6499" s="651" t="s">
        <v>22</v>
      </c>
      <c r="C6499" s="1356">
        <v>2302</v>
      </c>
      <c r="D6499" s="747" t="str">
        <f t="shared" si="207"/>
        <v>NJ2302</v>
      </c>
      <c r="E6499" s="1336">
        <v>0.88600000000000001</v>
      </c>
      <c r="F6499" s="644">
        <f t="shared" si="208"/>
        <v>0.89700000000000002</v>
      </c>
      <c r="G6499" s="748" t="s">
        <v>280</v>
      </c>
      <c r="H6499" s="1337">
        <v>0.09</v>
      </c>
      <c r="I6499" s="338"/>
    </row>
    <row r="6500" spans="2:9">
      <c r="B6500" s="651" t="s">
        <v>22</v>
      </c>
      <c r="C6500" s="1356">
        <v>2303</v>
      </c>
      <c r="D6500" s="747" t="str">
        <f t="shared" si="207"/>
        <v>NJ2303</v>
      </c>
      <c r="E6500" s="1336">
        <v>1.0920000000000001</v>
      </c>
      <c r="F6500" s="644">
        <f t="shared" si="208"/>
        <v>1.083</v>
      </c>
      <c r="G6500" s="748" t="s">
        <v>280</v>
      </c>
      <c r="H6500" s="1337">
        <v>0.3</v>
      </c>
      <c r="I6500" s="338"/>
    </row>
    <row r="6501" spans="2:9">
      <c r="B6501" s="651" t="s">
        <v>22</v>
      </c>
      <c r="C6501" s="1356">
        <v>2352</v>
      </c>
      <c r="D6501" s="747" t="str">
        <f t="shared" si="207"/>
        <v>NJ2352</v>
      </c>
      <c r="E6501" s="1336">
        <v>0.96</v>
      </c>
      <c r="F6501" s="644">
        <f t="shared" si="208"/>
        <v>0.96399999999999997</v>
      </c>
      <c r="G6501" s="748" t="s">
        <v>280</v>
      </c>
      <c r="H6501" s="1337">
        <v>0.3</v>
      </c>
      <c r="I6501" s="338"/>
    </row>
    <row r="6502" spans="2:9">
      <c r="B6502" s="651" t="s">
        <v>22</v>
      </c>
      <c r="C6502" s="1356">
        <v>2361</v>
      </c>
      <c r="D6502" s="747" t="str">
        <f t="shared" si="207"/>
        <v>NJ2361</v>
      </c>
      <c r="E6502" s="1336">
        <v>0.95699999999999996</v>
      </c>
      <c r="F6502" s="644">
        <f t="shared" si="208"/>
        <v>0.96099999999999997</v>
      </c>
      <c r="G6502" s="748" t="s">
        <v>280</v>
      </c>
      <c r="H6502" s="1337">
        <v>0.25</v>
      </c>
      <c r="I6502" s="338"/>
    </row>
    <row r="6503" spans="2:9">
      <c r="B6503" s="651" t="s">
        <v>22</v>
      </c>
      <c r="C6503" s="1356">
        <v>2362</v>
      </c>
      <c r="D6503" s="747" t="str">
        <f t="shared" si="207"/>
        <v>NJ2362</v>
      </c>
      <c r="E6503" s="1336">
        <v>0.94099999999999995</v>
      </c>
      <c r="F6503" s="644">
        <f t="shared" si="208"/>
        <v>0.94699999999999995</v>
      </c>
      <c r="G6503" s="748" t="s">
        <v>280</v>
      </c>
      <c r="H6503" s="1337">
        <v>0.34</v>
      </c>
      <c r="I6503" s="338"/>
    </row>
    <row r="6504" spans="2:9">
      <c r="B6504" s="651" t="s">
        <v>22</v>
      </c>
      <c r="C6504" s="1356">
        <v>2380</v>
      </c>
      <c r="D6504" s="747" t="str">
        <f t="shared" si="207"/>
        <v>NJ2380</v>
      </c>
      <c r="E6504" s="1336">
        <v>0.95499999999999996</v>
      </c>
      <c r="F6504" s="644">
        <f t="shared" si="208"/>
        <v>0.96</v>
      </c>
      <c r="G6504" s="748" t="s">
        <v>280</v>
      </c>
      <c r="H6504" s="1337">
        <v>0.28999999999999998</v>
      </c>
      <c r="I6504" s="338"/>
    </row>
    <row r="6505" spans="2:9">
      <c r="B6505" s="651" t="s">
        <v>22</v>
      </c>
      <c r="C6505" s="1356">
        <v>2383</v>
      </c>
      <c r="D6505" s="747" t="str">
        <f t="shared" si="207"/>
        <v>NJ2383</v>
      </c>
      <c r="E6505" s="1336">
        <v>0.99199999999999999</v>
      </c>
      <c r="F6505" s="644">
        <f t="shared" si="208"/>
        <v>0.99299999999999999</v>
      </c>
      <c r="G6505" s="748" t="s">
        <v>280</v>
      </c>
      <c r="H6505" s="1337">
        <v>0.28000000000000003</v>
      </c>
      <c r="I6505" s="338"/>
    </row>
    <row r="6506" spans="2:9">
      <c r="B6506" s="651" t="s">
        <v>22</v>
      </c>
      <c r="C6506" s="1356">
        <v>2386</v>
      </c>
      <c r="D6506" s="747" t="str">
        <f t="shared" si="207"/>
        <v>NJ2386</v>
      </c>
      <c r="E6506" s="1336">
        <v>0.81200000000000006</v>
      </c>
      <c r="F6506" s="644">
        <f t="shared" si="208"/>
        <v>0.83099999999999996</v>
      </c>
      <c r="G6506" s="748" t="s">
        <v>280</v>
      </c>
      <c r="H6506" s="1337">
        <v>0.33</v>
      </c>
      <c r="I6506" s="338"/>
    </row>
    <row r="6507" spans="2:9">
      <c r="B6507" s="651" t="s">
        <v>22</v>
      </c>
      <c r="C6507" s="1356">
        <v>2388</v>
      </c>
      <c r="D6507" s="747" t="str">
        <f t="shared" si="207"/>
        <v>NJ2388</v>
      </c>
      <c r="E6507" s="1336">
        <v>0.85499999999999998</v>
      </c>
      <c r="F6507" s="644">
        <f t="shared" si="208"/>
        <v>0.87</v>
      </c>
      <c r="G6507" s="748" t="s">
        <v>280</v>
      </c>
      <c r="H6507" s="1337">
        <v>0.44</v>
      </c>
      <c r="I6507" s="338"/>
    </row>
    <row r="6508" spans="2:9">
      <c r="B6508" s="651" t="s">
        <v>22</v>
      </c>
      <c r="C6508" s="1356">
        <v>2402</v>
      </c>
      <c r="D6508" s="747" t="str">
        <f t="shared" si="207"/>
        <v>NJ2402</v>
      </c>
      <c r="E6508" s="1336">
        <v>0.99299999999999999</v>
      </c>
      <c r="F6508" s="644">
        <f t="shared" si="208"/>
        <v>0.99399999999999999</v>
      </c>
      <c r="G6508" s="748" t="s">
        <v>280</v>
      </c>
      <c r="H6508" s="1337">
        <v>0.28000000000000003</v>
      </c>
      <c r="I6508" s="338"/>
    </row>
    <row r="6509" spans="2:9">
      <c r="B6509" s="651" t="s">
        <v>22</v>
      </c>
      <c r="C6509" s="1356">
        <v>2416</v>
      </c>
      <c r="D6509" s="747" t="str">
        <f t="shared" si="207"/>
        <v>NJ2416</v>
      </c>
      <c r="E6509" s="1336">
        <v>0.88600000000000001</v>
      </c>
      <c r="F6509" s="644">
        <f t="shared" si="208"/>
        <v>0.89700000000000002</v>
      </c>
      <c r="G6509" s="748" t="s">
        <v>280</v>
      </c>
      <c r="H6509" s="1337">
        <v>0.09</v>
      </c>
      <c r="I6509" s="338"/>
    </row>
    <row r="6510" spans="2:9">
      <c r="B6510" s="651" t="s">
        <v>22</v>
      </c>
      <c r="C6510" s="1356">
        <v>2418</v>
      </c>
      <c r="D6510" s="747" t="str">
        <f t="shared" si="207"/>
        <v>NJ2418</v>
      </c>
      <c r="E6510" s="1336">
        <v>0.88600000000000001</v>
      </c>
      <c r="F6510" s="644">
        <f t="shared" si="208"/>
        <v>0.89700000000000002</v>
      </c>
      <c r="G6510" s="748" t="s">
        <v>280</v>
      </c>
      <c r="H6510" s="1337">
        <v>0.09</v>
      </c>
      <c r="I6510" s="338"/>
    </row>
    <row r="6511" spans="2:9">
      <c r="B6511" s="651" t="s">
        <v>22</v>
      </c>
      <c r="C6511" s="1356">
        <v>2420</v>
      </c>
      <c r="D6511" s="747" t="str">
        <f t="shared" si="207"/>
        <v>NJ2420</v>
      </c>
      <c r="E6511" s="1336">
        <v>0.93500000000000005</v>
      </c>
      <c r="F6511" s="644">
        <f t="shared" si="208"/>
        <v>0.94199999999999995</v>
      </c>
      <c r="G6511" s="748" t="s">
        <v>280</v>
      </c>
      <c r="H6511" s="1337">
        <v>0.92</v>
      </c>
      <c r="I6511" s="338"/>
    </row>
    <row r="6512" spans="2:9">
      <c r="B6512" s="651" t="s">
        <v>22</v>
      </c>
      <c r="C6512" s="1356">
        <v>2501</v>
      </c>
      <c r="D6512" s="747" t="str">
        <f t="shared" si="207"/>
        <v>NJ2501</v>
      </c>
      <c r="E6512" s="1336">
        <v>0.61899999999999999</v>
      </c>
      <c r="F6512" s="644">
        <f t="shared" si="208"/>
        <v>0.65700000000000003</v>
      </c>
      <c r="G6512" s="748" t="s">
        <v>280</v>
      </c>
      <c r="H6512" s="1337">
        <v>0.45</v>
      </c>
      <c r="I6512" s="338"/>
    </row>
    <row r="6513" spans="2:9">
      <c r="B6513" s="651" t="s">
        <v>22</v>
      </c>
      <c r="C6513" s="1356">
        <v>2503</v>
      </c>
      <c r="D6513" s="747" t="str">
        <f t="shared" si="207"/>
        <v>NJ2503</v>
      </c>
      <c r="E6513" s="1336">
        <v>0.94699999999999995</v>
      </c>
      <c r="F6513" s="644">
        <f t="shared" si="208"/>
        <v>0.95199999999999996</v>
      </c>
      <c r="G6513" s="748" t="s">
        <v>280</v>
      </c>
      <c r="H6513" s="1337">
        <v>0.24</v>
      </c>
      <c r="I6513" s="338"/>
    </row>
    <row r="6514" spans="2:9">
      <c r="B6514" s="651" t="s">
        <v>22</v>
      </c>
      <c r="C6514" s="1356">
        <v>2557</v>
      </c>
      <c r="D6514" s="747" t="str">
        <f t="shared" si="207"/>
        <v>NJ2557</v>
      </c>
      <c r="E6514" s="1336">
        <v>0.98799999999999999</v>
      </c>
      <c r="F6514" s="644">
        <f t="shared" si="208"/>
        <v>0.98899999999999999</v>
      </c>
      <c r="G6514" s="748" t="s">
        <v>280</v>
      </c>
      <c r="H6514" s="1337">
        <v>0.4</v>
      </c>
      <c r="I6514" s="338"/>
    </row>
    <row r="6515" spans="2:9">
      <c r="B6515" s="651" t="s">
        <v>22</v>
      </c>
      <c r="C6515" s="1356">
        <v>2570</v>
      </c>
      <c r="D6515" s="747" t="str">
        <f t="shared" si="207"/>
        <v>NJ2570</v>
      </c>
      <c r="E6515" s="1336">
        <v>0.79500000000000004</v>
      </c>
      <c r="F6515" s="644">
        <f t="shared" si="208"/>
        <v>0.81599999999999995</v>
      </c>
      <c r="G6515" s="748" t="s">
        <v>280</v>
      </c>
      <c r="H6515" s="1337">
        <v>0.73</v>
      </c>
      <c r="I6515" s="338"/>
    </row>
    <row r="6516" spans="2:9">
      <c r="B6516" s="651" t="s">
        <v>22</v>
      </c>
      <c r="C6516" s="1356">
        <v>2576</v>
      </c>
      <c r="D6516" s="747" t="str">
        <f t="shared" si="207"/>
        <v>NJ2576</v>
      </c>
      <c r="E6516" s="1336">
        <v>0.91800000000000004</v>
      </c>
      <c r="F6516" s="644">
        <f t="shared" si="208"/>
        <v>0.92600000000000005</v>
      </c>
      <c r="G6516" s="748" t="s">
        <v>280</v>
      </c>
      <c r="H6516" s="1337">
        <v>0.28999999999999998</v>
      </c>
      <c r="I6516" s="338"/>
    </row>
    <row r="6517" spans="2:9">
      <c r="B6517" s="651" t="s">
        <v>22</v>
      </c>
      <c r="C6517" s="1356">
        <v>2582</v>
      </c>
      <c r="D6517" s="747" t="str">
        <f t="shared" si="207"/>
        <v>NJ2582</v>
      </c>
      <c r="E6517" s="1336">
        <v>0.89900000000000002</v>
      </c>
      <c r="F6517" s="644">
        <f t="shared" si="208"/>
        <v>0.90900000000000003</v>
      </c>
      <c r="G6517" s="748" t="s">
        <v>280</v>
      </c>
      <c r="H6517" s="1337">
        <v>0.28000000000000003</v>
      </c>
      <c r="I6517" s="338"/>
    </row>
    <row r="6518" spans="2:9">
      <c r="B6518" s="651" t="s">
        <v>22</v>
      </c>
      <c r="C6518" s="1356">
        <v>2585</v>
      </c>
      <c r="D6518" s="747" t="str">
        <f t="shared" si="207"/>
        <v>NJ2585</v>
      </c>
      <c r="E6518" s="1336">
        <v>0.9</v>
      </c>
      <c r="F6518" s="644">
        <f t="shared" si="208"/>
        <v>0.91</v>
      </c>
      <c r="G6518" s="748" t="s">
        <v>280</v>
      </c>
      <c r="H6518" s="1337">
        <v>0.98</v>
      </c>
      <c r="I6518" s="338"/>
    </row>
    <row r="6519" spans="2:9">
      <c r="B6519" s="651" t="s">
        <v>22</v>
      </c>
      <c r="C6519" s="1356">
        <v>2586</v>
      </c>
      <c r="D6519" s="747" t="str">
        <f t="shared" si="207"/>
        <v>NJ2586</v>
      </c>
      <c r="E6519" s="1336">
        <v>1.238</v>
      </c>
      <c r="F6519" s="644">
        <f t="shared" si="208"/>
        <v>1.214</v>
      </c>
      <c r="G6519" s="748" t="s">
        <v>280</v>
      </c>
      <c r="H6519" s="1337">
        <v>0.26</v>
      </c>
      <c r="I6519" s="338"/>
    </row>
    <row r="6520" spans="2:9">
      <c r="B6520" s="651" t="s">
        <v>22</v>
      </c>
      <c r="C6520" s="1356">
        <v>2587</v>
      </c>
      <c r="D6520" s="747" t="str">
        <f t="shared" si="207"/>
        <v>NJ2587</v>
      </c>
      <c r="E6520" s="1336">
        <v>0.93700000000000006</v>
      </c>
      <c r="F6520" s="644">
        <f t="shared" si="208"/>
        <v>0.94299999999999995</v>
      </c>
      <c r="G6520" s="748" t="s">
        <v>280</v>
      </c>
      <c r="H6520" s="1337">
        <v>0.48</v>
      </c>
      <c r="I6520" s="338"/>
    </row>
    <row r="6521" spans="2:9">
      <c r="B6521" s="651" t="s">
        <v>22</v>
      </c>
      <c r="C6521" s="1356">
        <v>2588</v>
      </c>
      <c r="D6521" s="747" t="str">
        <f t="shared" si="207"/>
        <v>NJ2588</v>
      </c>
      <c r="E6521" s="1336">
        <v>0.90800000000000003</v>
      </c>
      <c r="F6521" s="644">
        <f t="shared" si="208"/>
        <v>0.91700000000000004</v>
      </c>
      <c r="G6521" s="748" t="s">
        <v>280</v>
      </c>
      <c r="H6521" s="1337">
        <v>0.22</v>
      </c>
      <c r="I6521" s="338"/>
    </row>
    <row r="6522" spans="2:9">
      <c r="B6522" s="651" t="s">
        <v>22</v>
      </c>
      <c r="C6522" s="1356">
        <v>2600</v>
      </c>
      <c r="D6522" s="747" t="str">
        <f t="shared" si="207"/>
        <v>NJ2600</v>
      </c>
      <c r="E6522" s="1336">
        <v>0.81200000000000006</v>
      </c>
      <c r="F6522" s="644">
        <f t="shared" si="208"/>
        <v>0.83099999999999996</v>
      </c>
      <c r="G6522" s="748" t="s">
        <v>280</v>
      </c>
      <c r="H6522" s="1337">
        <v>0.33</v>
      </c>
      <c r="I6522" s="338"/>
    </row>
    <row r="6523" spans="2:9">
      <c r="B6523" s="651" t="s">
        <v>22</v>
      </c>
      <c r="C6523" s="1356">
        <v>2623</v>
      </c>
      <c r="D6523" s="747" t="str">
        <f t="shared" si="207"/>
        <v>NJ2623</v>
      </c>
      <c r="E6523" s="1336">
        <v>1.071</v>
      </c>
      <c r="F6523" s="644">
        <f t="shared" si="208"/>
        <v>1.0640000000000001</v>
      </c>
      <c r="G6523" s="748" t="s">
        <v>280</v>
      </c>
      <c r="H6523" s="1337">
        <v>0.24</v>
      </c>
      <c r="I6523" s="338"/>
    </row>
    <row r="6524" spans="2:9">
      <c r="B6524" s="651" t="s">
        <v>22</v>
      </c>
      <c r="C6524" s="1356">
        <v>2654</v>
      </c>
      <c r="D6524" s="747" t="str">
        <f t="shared" si="207"/>
        <v>NJ2654</v>
      </c>
      <c r="E6524" s="1336">
        <v>0.81200000000000006</v>
      </c>
      <c r="F6524" s="644">
        <f t="shared" si="208"/>
        <v>0.83099999999999996</v>
      </c>
      <c r="G6524" s="748" t="s">
        <v>280</v>
      </c>
      <c r="H6524" s="1337">
        <v>0.33</v>
      </c>
      <c r="I6524" s="338"/>
    </row>
    <row r="6525" spans="2:9">
      <c r="B6525" s="651" t="s">
        <v>22</v>
      </c>
      <c r="C6525" s="1356">
        <v>2660</v>
      </c>
      <c r="D6525" s="747" t="str">
        <f t="shared" si="207"/>
        <v>NJ2660</v>
      </c>
      <c r="E6525" s="1336">
        <v>0.90100000000000002</v>
      </c>
      <c r="F6525" s="644">
        <f t="shared" si="208"/>
        <v>0.91100000000000003</v>
      </c>
      <c r="G6525" s="748" t="s">
        <v>280</v>
      </c>
      <c r="H6525" s="1337">
        <v>0.33</v>
      </c>
      <c r="I6525" s="338"/>
    </row>
    <row r="6526" spans="2:9">
      <c r="B6526" s="651" t="s">
        <v>22</v>
      </c>
      <c r="C6526" s="1356">
        <v>2670</v>
      </c>
      <c r="D6526" s="747" t="str">
        <f t="shared" si="207"/>
        <v>NJ2670</v>
      </c>
      <c r="E6526" s="1336">
        <v>0.8</v>
      </c>
      <c r="F6526" s="644">
        <f t="shared" si="208"/>
        <v>0.82</v>
      </c>
      <c r="G6526" s="748" t="s">
        <v>280</v>
      </c>
      <c r="H6526" s="1337">
        <v>0.32</v>
      </c>
      <c r="I6526" s="338"/>
    </row>
    <row r="6527" spans="2:9">
      <c r="B6527" s="651" t="s">
        <v>22</v>
      </c>
      <c r="C6527" s="1356">
        <v>2683</v>
      </c>
      <c r="D6527" s="747" t="str">
        <f t="shared" si="207"/>
        <v>NJ2683</v>
      </c>
      <c r="E6527" s="1336">
        <v>0.94799999999999995</v>
      </c>
      <c r="F6527" s="644">
        <f t="shared" si="208"/>
        <v>0.95299999999999996</v>
      </c>
      <c r="G6527" s="748" t="s">
        <v>280</v>
      </c>
      <c r="H6527" s="1337">
        <v>0.27</v>
      </c>
      <c r="I6527" s="338"/>
    </row>
    <row r="6528" spans="2:9">
      <c r="B6528" s="651" t="s">
        <v>22</v>
      </c>
      <c r="C6528" s="1356">
        <v>2688</v>
      </c>
      <c r="D6528" s="747" t="str">
        <f t="shared" si="207"/>
        <v>NJ2688</v>
      </c>
      <c r="E6528" s="1336">
        <v>0.95599999999999996</v>
      </c>
      <c r="F6528" s="644">
        <f t="shared" si="208"/>
        <v>0.96</v>
      </c>
      <c r="G6528" s="748" t="s">
        <v>280</v>
      </c>
      <c r="H6528" s="1337">
        <v>0.3</v>
      </c>
      <c r="I6528" s="338"/>
    </row>
    <row r="6529" spans="2:9">
      <c r="B6529" s="651" t="s">
        <v>22</v>
      </c>
      <c r="C6529" s="1356">
        <v>2702</v>
      </c>
      <c r="D6529" s="747" t="str">
        <f t="shared" si="207"/>
        <v>NJ2702</v>
      </c>
      <c r="E6529" s="1336">
        <v>1.0640000000000001</v>
      </c>
      <c r="F6529" s="644">
        <f t="shared" si="208"/>
        <v>1.0580000000000001</v>
      </c>
      <c r="G6529" s="748" t="s">
        <v>280</v>
      </c>
      <c r="H6529" s="1337">
        <v>0.5</v>
      </c>
      <c r="I6529" s="338"/>
    </row>
    <row r="6530" spans="2:9">
      <c r="B6530" s="651" t="s">
        <v>22</v>
      </c>
      <c r="C6530" s="1356">
        <v>2710</v>
      </c>
      <c r="D6530" s="747" t="str">
        <f t="shared" si="207"/>
        <v>NJ2710</v>
      </c>
      <c r="E6530" s="1336">
        <v>1.05</v>
      </c>
      <c r="F6530" s="644">
        <f t="shared" si="208"/>
        <v>1.0449999999999999</v>
      </c>
      <c r="G6530" s="748" t="s">
        <v>280</v>
      </c>
      <c r="H6530" s="1337">
        <v>0.45</v>
      </c>
      <c r="I6530" s="338"/>
    </row>
    <row r="6531" spans="2:9">
      <c r="B6531" s="651" t="s">
        <v>22</v>
      </c>
      <c r="C6531" s="1356">
        <v>2759</v>
      </c>
      <c r="D6531" s="747" t="str">
        <f t="shared" si="207"/>
        <v>NJ2759</v>
      </c>
      <c r="E6531" s="1336">
        <v>0.95499999999999996</v>
      </c>
      <c r="F6531" s="644">
        <f t="shared" si="208"/>
        <v>0.96</v>
      </c>
      <c r="G6531" s="748" t="s">
        <v>280</v>
      </c>
      <c r="H6531" s="1337">
        <v>0.81</v>
      </c>
      <c r="I6531" s="338"/>
    </row>
    <row r="6532" spans="2:9">
      <c r="B6532" s="651" t="s">
        <v>22</v>
      </c>
      <c r="C6532" s="1356">
        <v>2790</v>
      </c>
      <c r="D6532" s="747" t="str">
        <f t="shared" si="207"/>
        <v>NJ2790</v>
      </c>
      <c r="E6532" s="1336">
        <v>0.96599999999999997</v>
      </c>
      <c r="F6532" s="644">
        <f t="shared" si="208"/>
        <v>0.96899999999999997</v>
      </c>
      <c r="G6532" s="748" t="s">
        <v>280</v>
      </c>
      <c r="H6532" s="1337">
        <v>0.32</v>
      </c>
      <c r="I6532" s="338"/>
    </row>
    <row r="6533" spans="2:9">
      <c r="B6533" s="651" t="s">
        <v>22</v>
      </c>
      <c r="C6533" s="1356">
        <v>2802</v>
      </c>
      <c r="D6533" s="747" t="str">
        <f t="shared" si="207"/>
        <v>NJ2802</v>
      </c>
      <c r="E6533" s="1336">
        <v>0.96399999999999997</v>
      </c>
      <c r="F6533" s="644">
        <f t="shared" si="208"/>
        <v>0.96799999999999997</v>
      </c>
      <c r="G6533" s="748" t="s">
        <v>280</v>
      </c>
      <c r="H6533" s="1337">
        <v>0.79</v>
      </c>
      <c r="I6533" s="338"/>
    </row>
    <row r="6534" spans="2:9">
      <c r="B6534" s="651" t="s">
        <v>22</v>
      </c>
      <c r="C6534" s="1356">
        <v>2835</v>
      </c>
      <c r="D6534" s="747" t="str">
        <f t="shared" si="207"/>
        <v>NJ2835</v>
      </c>
      <c r="E6534" s="1336">
        <v>0.95</v>
      </c>
      <c r="F6534" s="644">
        <f t="shared" si="208"/>
        <v>0.95499999999999996</v>
      </c>
      <c r="G6534" s="748" t="s">
        <v>280</v>
      </c>
      <c r="H6534" s="1337">
        <v>0.31</v>
      </c>
      <c r="I6534" s="338"/>
    </row>
    <row r="6535" spans="2:9">
      <c r="B6535" s="651" t="s">
        <v>22</v>
      </c>
      <c r="C6535" s="1356">
        <v>2836</v>
      </c>
      <c r="D6535" s="747" t="str">
        <f t="shared" si="207"/>
        <v>NJ2836</v>
      </c>
      <c r="E6535" s="1336">
        <v>0.96299999999999997</v>
      </c>
      <c r="F6535" s="644">
        <f t="shared" si="208"/>
        <v>0.96699999999999997</v>
      </c>
      <c r="G6535" s="748" t="s">
        <v>280</v>
      </c>
      <c r="H6535" s="1337">
        <v>0.28999999999999998</v>
      </c>
      <c r="I6535" s="338"/>
    </row>
    <row r="6536" spans="2:9">
      <c r="B6536" s="651" t="s">
        <v>22</v>
      </c>
      <c r="C6536" s="1356">
        <v>2841</v>
      </c>
      <c r="D6536" s="747" t="str">
        <f t="shared" si="207"/>
        <v>NJ2841</v>
      </c>
      <c r="E6536" s="1336">
        <v>0.83199999999999996</v>
      </c>
      <c r="F6536" s="644">
        <f t="shared" si="208"/>
        <v>0.84899999999999998</v>
      </c>
      <c r="G6536" s="748" t="s">
        <v>280</v>
      </c>
      <c r="H6536" s="1337">
        <v>4.6500000000000004</v>
      </c>
      <c r="I6536" s="338"/>
    </row>
    <row r="6537" spans="2:9">
      <c r="B6537" s="651" t="s">
        <v>22</v>
      </c>
      <c r="C6537" s="1356">
        <v>2852</v>
      </c>
      <c r="D6537" s="747" t="str">
        <f t="shared" si="207"/>
        <v>NJ2852</v>
      </c>
      <c r="E6537" s="1336">
        <v>0.68700000000000006</v>
      </c>
      <c r="F6537" s="644">
        <f t="shared" si="208"/>
        <v>0.71799999999999997</v>
      </c>
      <c r="G6537" s="748" t="s">
        <v>280</v>
      </c>
      <c r="H6537" s="1337">
        <v>5.49</v>
      </c>
      <c r="I6537" s="338"/>
    </row>
    <row r="6538" spans="2:9">
      <c r="B6538" s="651" t="s">
        <v>22</v>
      </c>
      <c r="C6538" s="1356">
        <v>2881</v>
      </c>
      <c r="D6538" s="747" t="str">
        <f t="shared" si="207"/>
        <v>NJ2881</v>
      </c>
      <c r="E6538" s="1336">
        <v>0.88600000000000001</v>
      </c>
      <c r="F6538" s="644">
        <f t="shared" si="208"/>
        <v>0.89700000000000002</v>
      </c>
      <c r="G6538" s="748" t="s">
        <v>280</v>
      </c>
      <c r="H6538" s="1337">
        <v>0.6</v>
      </c>
      <c r="I6538" s="338"/>
    </row>
    <row r="6539" spans="2:9">
      <c r="B6539" s="651" t="s">
        <v>22</v>
      </c>
      <c r="C6539" s="1356">
        <v>2883</v>
      </c>
      <c r="D6539" s="747" t="str">
        <f t="shared" ref="D6539:D6602" si="209">B6539&amp;TEXT(C6539,"0000")</f>
        <v>NJ2883</v>
      </c>
      <c r="E6539" s="1336">
        <v>0.89700000000000002</v>
      </c>
      <c r="F6539" s="644">
        <f t="shared" ref="F6539:F6602" si="210">IF(E6539="NA","NA",ROUND((E6539-1)*0.9+1,3))</f>
        <v>0.90700000000000003</v>
      </c>
      <c r="G6539" s="748" t="s">
        <v>280</v>
      </c>
      <c r="H6539" s="1337">
        <v>0.67</v>
      </c>
      <c r="I6539" s="338"/>
    </row>
    <row r="6540" spans="2:9">
      <c r="B6540" s="651" t="s">
        <v>22</v>
      </c>
      <c r="C6540" s="1356">
        <v>2913</v>
      </c>
      <c r="D6540" s="747" t="str">
        <f t="shared" si="209"/>
        <v>NJ2913</v>
      </c>
      <c r="E6540" s="1336">
        <v>0.8</v>
      </c>
      <c r="F6540" s="644">
        <f t="shared" si="210"/>
        <v>0.82</v>
      </c>
      <c r="G6540" s="748" t="s">
        <v>280</v>
      </c>
      <c r="H6540" s="1337">
        <v>0.32</v>
      </c>
      <c r="I6540" s="338"/>
    </row>
    <row r="6541" spans="2:9">
      <c r="B6541" s="651" t="s">
        <v>22</v>
      </c>
      <c r="C6541" s="1356">
        <v>2916</v>
      </c>
      <c r="D6541" s="747" t="str">
        <f t="shared" si="209"/>
        <v>NJ2916</v>
      </c>
      <c r="E6541" s="1336">
        <v>1.4630000000000001</v>
      </c>
      <c r="F6541" s="644">
        <f t="shared" si="210"/>
        <v>1.417</v>
      </c>
      <c r="G6541" s="748" t="s">
        <v>280</v>
      </c>
      <c r="H6541" s="1337">
        <v>0.55000000000000004</v>
      </c>
      <c r="I6541" s="338"/>
    </row>
    <row r="6542" spans="2:9">
      <c r="B6542" s="651" t="s">
        <v>22</v>
      </c>
      <c r="C6542" s="1356">
        <v>2923</v>
      </c>
      <c r="D6542" s="747" t="str">
        <f t="shared" si="209"/>
        <v>NJ2923</v>
      </c>
      <c r="E6542" s="1336">
        <v>0.96799999999999997</v>
      </c>
      <c r="F6542" s="644">
        <f t="shared" si="210"/>
        <v>0.97099999999999997</v>
      </c>
      <c r="G6542" s="748" t="s">
        <v>280</v>
      </c>
      <c r="H6542" s="1337">
        <v>0.25</v>
      </c>
      <c r="I6542" s="338"/>
    </row>
    <row r="6543" spans="2:9">
      <c r="B6543" s="651" t="s">
        <v>22</v>
      </c>
      <c r="C6543" s="1356">
        <v>2942</v>
      </c>
      <c r="D6543" s="747" t="str">
        <f t="shared" si="209"/>
        <v>NJ2942</v>
      </c>
      <c r="E6543" s="1336">
        <v>0.88600000000000001</v>
      </c>
      <c r="F6543" s="644">
        <f t="shared" si="210"/>
        <v>0.89700000000000002</v>
      </c>
      <c r="G6543" s="748" t="s">
        <v>280</v>
      </c>
      <c r="H6543" s="1337">
        <v>3.05</v>
      </c>
      <c r="I6543" s="338"/>
    </row>
    <row r="6544" spans="2:9">
      <c r="B6544" s="651" t="s">
        <v>22</v>
      </c>
      <c r="C6544" s="1356">
        <v>2960</v>
      </c>
      <c r="D6544" s="747" t="str">
        <f t="shared" si="209"/>
        <v>NJ2960</v>
      </c>
      <c r="E6544" s="1336">
        <v>0.97599999999999998</v>
      </c>
      <c r="F6544" s="644">
        <f t="shared" si="210"/>
        <v>0.97799999999999998</v>
      </c>
      <c r="G6544" s="748" t="s">
        <v>280</v>
      </c>
      <c r="H6544" s="1337">
        <v>0.3</v>
      </c>
      <c r="I6544" s="338"/>
    </row>
    <row r="6545" spans="2:9">
      <c r="B6545" s="651" t="s">
        <v>22</v>
      </c>
      <c r="C6545" s="1356">
        <v>3004</v>
      </c>
      <c r="D6545" s="747" t="str">
        <f t="shared" si="209"/>
        <v>NJ3004</v>
      </c>
      <c r="E6545" s="1336">
        <v>1.0249999999999999</v>
      </c>
      <c r="F6545" s="644">
        <f t="shared" si="210"/>
        <v>1.0229999999999999</v>
      </c>
      <c r="G6545" s="748" t="s">
        <v>280</v>
      </c>
      <c r="H6545" s="1337">
        <v>0.31</v>
      </c>
      <c r="I6545" s="338"/>
    </row>
    <row r="6546" spans="2:9">
      <c r="B6546" s="651" t="s">
        <v>22</v>
      </c>
      <c r="C6546" s="1356">
        <v>3018</v>
      </c>
      <c r="D6546" s="747" t="str">
        <f t="shared" si="209"/>
        <v>NJ3018</v>
      </c>
      <c r="E6546" s="1336">
        <v>0.95</v>
      </c>
      <c r="F6546" s="644">
        <f t="shared" si="210"/>
        <v>0.95499999999999996</v>
      </c>
      <c r="G6546" s="748" t="s">
        <v>280</v>
      </c>
      <c r="H6546" s="1337">
        <v>0.3</v>
      </c>
      <c r="I6546" s="338"/>
    </row>
    <row r="6547" spans="2:9">
      <c r="B6547" s="651" t="s">
        <v>22</v>
      </c>
      <c r="C6547" s="1356">
        <v>3022</v>
      </c>
      <c r="D6547" s="747" t="str">
        <f t="shared" si="209"/>
        <v>NJ3022</v>
      </c>
      <c r="E6547" s="1336">
        <v>0.91700000000000004</v>
      </c>
      <c r="F6547" s="644">
        <f t="shared" si="210"/>
        <v>0.92500000000000004</v>
      </c>
      <c r="G6547" s="748" t="s">
        <v>280</v>
      </c>
      <c r="H6547" s="1337">
        <v>0.53</v>
      </c>
      <c r="I6547" s="338"/>
    </row>
    <row r="6548" spans="2:9">
      <c r="B6548" s="651" t="s">
        <v>22</v>
      </c>
      <c r="C6548" s="1356">
        <v>3027</v>
      </c>
      <c r="D6548" s="747" t="str">
        <f t="shared" si="209"/>
        <v>NJ3027</v>
      </c>
      <c r="E6548" s="1336">
        <v>0.95399999999999996</v>
      </c>
      <c r="F6548" s="644">
        <f t="shared" si="210"/>
        <v>0.95899999999999996</v>
      </c>
      <c r="G6548" s="748" t="s">
        <v>280</v>
      </c>
      <c r="H6548" s="1337">
        <v>0.32</v>
      </c>
      <c r="I6548" s="338"/>
    </row>
    <row r="6549" spans="2:9">
      <c r="B6549" s="651" t="s">
        <v>22</v>
      </c>
      <c r="C6549" s="1356">
        <v>3028</v>
      </c>
      <c r="D6549" s="747" t="str">
        <f t="shared" si="209"/>
        <v>NJ3028</v>
      </c>
      <c r="E6549" s="1336">
        <v>1.0249999999999999</v>
      </c>
      <c r="F6549" s="644">
        <f t="shared" si="210"/>
        <v>1.0229999999999999</v>
      </c>
      <c r="G6549" s="748" t="s">
        <v>280</v>
      </c>
      <c r="H6549" s="1337">
        <v>0.3</v>
      </c>
      <c r="I6549" s="338"/>
    </row>
    <row r="6550" spans="2:9">
      <c r="B6550" s="651" t="s">
        <v>22</v>
      </c>
      <c r="C6550" s="1356">
        <v>3030</v>
      </c>
      <c r="D6550" s="747" t="str">
        <f t="shared" si="209"/>
        <v>NJ3030</v>
      </c>
      <c r="E6550" s="1336">
        <v>1.056</v>
      </c>
      <c r="F6550" s="644">
        <f t="shared" si="210"/>
        <v>1.05</v>
      </c>
      <c r="G6550" s="748" t="s">
        <v>280</v>
      </c>
      <c r="H6550" s="1337">
        <v>0.89</v>
      </c>
      <c r="I6550" s="338"/>
    </row>
    <row r="6551" spans="2:9">
      <c r="B6551" s="651" t="s">
        <v>22</v>
      </c>
      <c r="C6551" s="1356">
        <v>3040</v>
      </c>
      <c r="D6551" s="747" t="str">
        <f t="shared" si="209"/>
        <v>NJ3040</v>
      </c>
      <c r="E6551" s="1336">
        <v>1.1080000000000001</v>
      </c>
      <c r="F6551" s="644">
        <f t="shared" si="210"/>
        <v>1.097</v>
      </c>
      <c r="G6551" s="748" t="s">
        <v>280</v>
      </c>
      <c r="H6551" s="1337">
        <v>0.83</v>
      </c>
      <c r="I6551" s="338"/>
    </row>
    <row r="6552" spans="2:9">
      <c r="B6552" s="651" t="s">
        <v>22</v>
      </c>
      <c r="C6552" s="1356">
        <v>3041</v>
      </c>
      <c r="D6552" s="747" t="str">
        <f t="shared" si="209"/>
        <v>NJ3041</v>
      </c>
      <c r="E6552" s="1336">
        <v>1.0229999999999999</v>
      </c>
      <c r="F6552" s="644">
        <f t="shared" si="210"/>
        <v>1.0209999999999999</v>
      </c>
      <c r="G6552" s="748" t="s">
        <v>280</v>
      </c>
      <c r="H6552" s="1337">
        <v>0.36</v>
      </c>
      <c r="I6552" s="338"/>
    </row>
    <row r="6553" spans="2:9">
      <c r="B6553" s="651" t="s">
        <v>22</v>
      </c>
      <c r="C6553" s="1356">
        <v>3042</v>
      </c>
      <c r="D6553" s="747" t="str">
        <f t="shared" si="209"/>
        <v>NJ3042</v>
      </c>
      <c r="E6553" s="1336">
        <v>0.86</v>
      </c>
      <c r="F6553" s="644">
        <f t="shared" si="210"/>
        <v>0.874</v>
      </c>
      <c r="G6553" s="748" t="s">
        <v>280</v>
      </c>
      <c r="H6553" s="1337">
        <v>0.5</v>
      </c>
      <c r="I6553" s="338"/>
    </row>
    <row r="6554" spans="2:9">
      <c r="B6554" s="651" t="s">
        <v>22</v>
      </c>
      <c r="C6554" s="1356">
        <v>3045</v>
      </c>
      <c r="D6554" s="747" t="str">
        <f t="shared" si="209"/>
        <v>NJ3045</v>
      </c>
      <c r="E6554" s="1336">
        <v>1.071</v>
      </c>
      <c r="F6554" s="644">
        <f t="shared" si="210"/>
        <v>1.0640000000000001</v>
      </c>
      <c r="G6554" s="748" t="s">
        <v>280</v>
      </c>
      <c r="H6554" s="1337">
        <v>0.24</v>
      </c>
      <c r="I6554" s="338"/>
    </row>
    <row r="6555" spans="2:9">
      <c r="B6555" s="651" t="s">
        <v>22</v>
      </c>
      <c r="C6555" s="1356">
        <v>3060</v>
      </c>
      <c r="D6555" s="747" t="str">
        <f t="shared" si="209"/>
        <v>NJ3060</v>
      </c>
      <c r="E6555" s="1336">
        <v>0.92500000000000004</v>
      </c>
      <c r="F6555" s="644">
        <f t="shared" si="210"/>
        <v>0.93300000000000005</v>
      </c>
      <c r="G6555" s="748" t="s">
        <v>280</v>
      </c>
      <c r="H6555" s="1337">
        <v>0.39</v>
      </c>
      <c r="I6555" s="338"/>
    </row>
    <row r="6556" spans="2:9">
      <c r="B6556" s="651" t="s">
        <v>22</v>
      </c>
      <c r="C6556" s="1356">
        <v>3061</v>
      </c>
      <c r="D6556" s="747" t="str">
        <f t="shared" si="209"/>
        <v>NJ3061</v>
      </c>
      <c r="E6556" s="1336">
        <v>0.89200000000000002</v>
      </c>
      <c r="F6556" s="644">
        <f t="shared" si="210"/>
        <v>0.90300000000000002</v>
      </c>
      <c r="G6556" s="748" t="s">
        <v>280</v>
      </c>
      <c r="H6556" s="1337">
        <v>0.43</v>
      </c>
      <c r="I6556" s="338"/>
    </row>
    <row r="6557" spans="2:9">
      <c r="B6557" s="651" t="s">
        <v>22</v>
      </c>
      <c r="C6557" s="1356">
        <v>3062</v>
      </c>
      <c r="D6557" s="747" t="str">
        <f t="shared" si="209"/>
        <v>NJ3062</v>
      </c>
      <c r="E6557" s="1336">
        <v>0.76</v>
      </c>
      <c r="F6557" s="644">
        <f t="shared" si="210"/>
        <v>0.78400000000000003</v>
      </c>
      <c r="G6557" s="748" t="s">
        <v>280</v>
      </c>
      <c r="H6557" s="1337">
        <v>0.87</v>
      </c>
      <c r="I6557" s="338"/>
    </row>
    <row r="6558" spans="2:9">
      <c r="B6558" s="651" t="s">
        <v>22</v>
      </c>
      <c r="C6558" s="1356">
        <v>3066</v>
      </c>
      <c r="D6558" s="747" t="str">
        <f t="shared" si="209"/>
        <v>NJ3066</v>
      </c>
      <c r="E6558" s="1336">
        <v>0.92800000000000005</v>
      </c>
      <c r="F6558" s="644">
        <f t="shared" si="210"/>
        <v>0.93500000000000005</v>
      </c>
      <c r="G6558" s="748" t="s">
        <v>280</v>
      </c>
      <c r="H6558" s="1337">
        <v>0.64</v>
      </c>
      <c r="I6558" s="338"/>
    </row>
    <row r="6559" spans="2:9">
      <c r="B6559" s="651" t="s">
        <v>22</v>
      </c>
      <c r="C6559" s="1356">
        <v>3075</v>
      </c>
      <c r="D6559" s="747" t="str">
        <f t="shared" si="209"/>
        <v>NJ3075</v>
      </c>
      <c r="E6559" s="1336">
        <v>0.81200000000000006</v>
      </c>
      <c r="F6559" s="644">
        <f t="shared" si="210"/>
        <v>0.83099999999999996</v>
      </c>
      <c r="G6559" s="748" t="s">
        <v>280</v>
      </c>
      <c r="H6559" s="1337">
        <v>0.33</v>
      </c>
      <c r="I6559" s="338"/>
    </row>
    <row r="6560" spans="2:9">
      <c r="B6560" s="651" t="s">
        <v>22</v>
      </c>
      <c r="C6560" s="1356">
        <v>3076</v>
      </c>
      <c r="D6560" s="747" t="str">
        <f t="shared" si="209"/>
        <v>NJ3076</v>
      </c>
      <c r="E6560" s="1336">
        <v>0.95399999999999996</v>
      </c>
      <c r="F6560" s="644">
        <f t="shared" si="210"/>
        <v>0.95899999999999996</v>
      </c>
      <c r="G6560" s="748" t="s">
        <v>280</v>
      </c>
      <c r="H6560" s="1337">
        <v>0.48</v>
      </c>
      <c r="I6560" s="338"/>
    </row>
    <row r="6561" spans="2:9">
      <c r="B6561" s="651" t="s">
        <v>22</v>
      </c>
      <c r="C6561" s="1356">
        <v>3081</v>
      </c>
      <c r="D6561" s="747" t="str">
        <f t="shared" si="209"/>
        <v>NJ3081</v>
      </c>
      <c r="E6561" s="1336">
        <v>1.222</v>
      </c>
      <c r="F6561" s="644">
        <f t="shared" si="210"/>
        <v>1.2</v>
      </c>
      <c r="G6561" s="748" t="s">
        <v>280</v>
      </c>
      <c r="H6561" s="1337">
        <v>0.12</v>
      </c>
      <c r="I6561" s="338"/>
    </row>
    <row r="6562" spans="2:9">
      <c r="B6562" s="651" t="s">
        <v>22</v>
      </c>
      <c r="C6562" s="1356">
        <v>3085</v>
      </c>
      <c r="D6562" s="747" t="str">
        <f t="shared" si="209"/>
        <v>NJ3085</v>
      </c>
      <c r="E6562" s="1336">
        <v>0.91200000000000003</v>
      </c>
      <c r="F6562" s="644">
        <f t="shared" si="210"/>
        <v>0.92100000000000004</v>
      </c>
      <c r="G6562" s="748" t="s">
        <v>280</v>
      </c>
      <c r="H6562" s="1337">
        <v>0.38</v>
      </c>
      <c r="I6562" s="338"/>
    </row>
    <row r="6563" spans="2:9">
      <c r="B6563" s="651" t="s">
        <v>22</v>
      </c>
      <c r="C6563" s="1356">
        <v>3110</v>
      </c>
      <c r="D6563" s="747" t="str">
        <f t="shared" si="209"/>
        <v>NJ3110</v>
      </c>
      <c r="E6563" s="1336">
        <v>0.94699999999999995</v>
      </c>
      <c r="F6563" s="644">
        <f t="shared" si="210"/>
        <v>0.95199999999999996</v>
      </c>
      <c r="G6563" s="748" t="s">
        <v>280</v>
      </c>
      <c r="H6563" s="1337">
        <v>0.37</v>
      </c>
      <c r="I6563" s="338"/>
    </row>
    <row r="6564" spans="2:9">
      <c r="B6564" s="651" t="s">
        <v>22</v>
      </c>
      <c r="C6564" s="1356">
        <v>3111</v>
      </c>
      <c r="D6564" s="747" t="str">
        <f t="shared" si="209"/>
        <v>NJ3111</v>
      </c>
      <c r="E6564" s="1336">
        <v>0.99</v>
      </c>
      <c r="F6564" s="644">
        <f t="shared" si="210"/>
        <v>0.99099999999999999</v>
      </c>
      <c r="G6564" s="748" t="s">
        <v>280</v>
      </c>
      <c r="H6564" s="1337">
        <v>0.25</v>
      </c>
      <c r="I6564" s="338"/>
    </row>
    <row r="6565" spans="2:9">
      <c r="B6565" s="651" t="s">
        <v>22</v>
      </c>
      <c r="C6565" s="1356">
        <v>3113</v>
      </c>
      <c r="D6565" s="747" t="str">
        <f t="shared" si="209"/>
        <v>NJ3113</v>
      </c>
      <c r="E6565" s="1336">
        <v>0.75700000000000001</v>
      </c>
      <c r="F6565" s="644">
        <f t="shared" si="210"/>
        <v>0.78100000000000003</v>
      </c>
      <c r="G6565" s="748" t="s">
        <v>280</v>
      </c>
      <c r="H6565" s="1337">
        <v>0.28999999999999998</v>
      </c>
      <c r="I6565" s="338"/>
    </row>
    <row r="6566" spans="2:9">
      <c r="B6566" s="651" t="s">
        <v>22</v>
      </c>
      <c r="C6566" s="1356">
        <v>3114</v>
      </c>
      <c r="D6566" s="747" t="str">
        <f t="shared" si="209"/>
        <v>NJ3114</v>
      </c>
      <c r="E6566" s="1336">
        <v>0.95099999999999996</v>
      </c>
      <c r="F6566" s="644">
        <f t="shared" si="210"/>
        <v>0.95599999999999996</v>
      </c>
      <c r="G6566" s="748" t="s">
        <v>280</v>
      </c>
      <c r="H6566" s="1337">
        <v>0.27</v>
      </c>
      <c r="I6566" s="338"/>
    </row>
    <row r="6567" spans="2:9">
      <c r="B6567" s="651" t="s">
        <v>22</v>
      </c>
      <c r="C6567" s="1356">
        <v>3118</v>
      </c>
      <c r="D6567" s="747" t="str">
        <f t="shared" si="209"/>
        <v>NJ3118</v>
      </c>
      <c r="E6567" s="1336">
        <v>0.90600000000000003</v>
      </c>
      <c r="F6567" s="644">
        <f t="shared" si="210"/>
        <v>0.91500000000000004</v>
      </c>
      <c r="G6567" s="748" t="s">
        <v>280</v>
      </c>
      <c r="H6567" s="1337">
        <v>0.27</v>
      </c>
      <c r="I6567" s="338"/>
    </row>
    <row r="6568" spans="2:9">
      <c r="B6568" s="651" t="s">
        <v>22</v>
      </c>
      <c r="C6568" s="1356">
        <v>3122</v>
      </c>
      <c r="D6568" s="747" t="str">
        <f t="shared" si="209"/>
        <v>NJ3122</v>
      </c>
      <c r="E6568" s="1336">
        <v>0.89700000000000002</v>
      </c>
      <c r="F6568" s="644">
        <f t="shared" si="210"/>
        <v>0.90700000000000003</v>
      </c>
      <c r="G6568" s="748" t="s">
        <v>280</v>
      </c>
      <c r="H6568" s="1337">
        <v>0.55000000000000004</v>
      </c>
      <c r="I6568" s="338"/>
    </row>
    <row r="6569" spans="2:9">
      <c r="B6569" s="651" t="s">
        <v>22</v>
      </c>
      <c r="C6569" s="1356">
        <v>3131</v>
      </c>
      <c r="D6569" s="747" t="str">
        <f t="shared" si="209"/>
        <v>NJ3131</v>
      </c>
      <c r="E6569" s="1336">
        <v>0.95099999999999996</v>
      </c>
      <c r="F6569" s="644">
        <f t="shared" si="210"/>
        <v>0.95599999999999996</v>
      </c>
      <c r="G6569" s="748" t="s">
        <v>280</v>
      </c>
      <c r="H6569" s="1337">
        <v>0.35</v>
      </c>
      <c r="I6569" s="338"/>
    </row>
    <row r="6570" spans="2:9">
      <c r="B6570" s="651" t="s">
        <v>22</v>
      </c>
      <c r="C6570" s="1356">
        <v>3132</v>
      </c>
      <c r="D6570" s="747" t="str">
        <f t="shared" si="209"/>
        <v>NJ3132</v>
      </c>
      <c r="E6570" s="1336">
        <v>0.93400000000000005</v>
      </c>
      <c r="F6570" s="644">
        <f t="shared" si="210"/>
        <v>0.94099999999999995</v>
      </c>
      <c r="G6570" s="748" t="s">
        <v>280</v>
      </c>
      <c r="H6570" s="1337">
        <v>0.31</v>
      </c>
      <c r="I6570" s="338"/>
    </row>
    <row r="6571" spans="2:9">
      <c r="B6571" s="651" t="s">
        <v>22</v>
      </c>
      <c r="C6571" s="1356">
        <v>3145</v>
      </c>
      <c r="D6571" s="747" t="str">
        <f t="shared" si="209"/>
        <v>NJ3145</v>
      </c>
      <c r="E6571" s="1336">
        <v>0.83399999999999996</v>
      </c>
      <c r="F6571" s="644">
        <f t="shared" si="210"/>
        <v>0.85099999999999998</v>
      </c>
      <c r="G6571" s="748" t="s">
        <v>280</v>
      </c>
      <c r="H6571" s="1337">
        <v>0.3</v>
      </c>
      <c r="I6571" s="338"/>
    </row>
    <row r="6572" spans="2:9">
      <c r="B6572" s="651" t="s">
        <v>22</v>
      </c>
      <c r="C6572" s="1356">
        <v>3146</v>
      </c>
      <c r="D6572" s="747" t="str">
        <f t="shared" si="209"/>
        <v>NJ3146</v>
      </c>
      <c r="E6572" s="1336">
        <v>0.79800000000000004</v>
      </c>
      <c r="F6572" s="644">
        <f t="shared" si="210"/>
        <v>0.81799999999999995</v>
      </c>
      <c r="G6572" s="748" t="s">
        <v>280</v>
      </c>
      <c r="H6572" s="1337">
        <v>0.59</v>
      </c>
      <c r="I6572" s="338"/>
    </row>
    <row r="6573" spans="2:9">
      <c r="B6573" s="651" t="s">
        <v>22</v>
      </c>
      <c r="C6573" s="1356">
        <v>3169</v>
      </c>
      <c r="D6573" s="747" t="str">
        <f t="shared" si="209"/>
        <v>NJ3169</v>
      </c>
      <c r="E6573" s="1336">
        <v>0.95899999999999996</v>
      </c>
      <c r="F6573" s="644">
        <f t="shared" si="210"/>
        <v>0.96299999999999997</v>
      </c>
      <c r="G6573" s="748" t="s">
        <v>280</v>
      </c>
      <c r="H6573" s="1337">
        <v>0.33</v>
      </c>
      <c r="I6573" s="338"/>
    </row>
    <row r="6574" spans="2:9">
      <c r="B6574" s="651" t="s">
        <v>22</v>
      </c>
      <c r="C6574" s="1356">
        <v>3179</v>
      </c>
      <c r="D6574" s="747" t="str">
        <f t="shared" si="209"/>
        <v>NJ3179</v>
      </c>
      <c r="E6574" s="1336">
        <v>0.91700000000000004</v>
      </c>
      <c r="F6574" s="644">
        <f t="shared" si="210"/>
        <v>0.92500000000000004</v>
      </c>
      <c r="G6574" s="748" t="s">
        <v>280</v>
      </c>
      <c r="H6574" s="1337">
        <v>0.36</v>
      </c>
      <c r="I6574" s="338"/>
    </row>
    <row r="6575" spans="2:9">
      <c r="B6575" s="651" t="s">
        <v>22</v>
      </c>
      <c r="C6575" s="1356">
        <v>3188</v>
      </c>
      <c r="D6575" s="747" t="str">
        <f t="shared" si="209"/>
        <v>NJ3188</v>
      </c>
      <c r="E6575" s="1336">
        <v>0.96399999999999997</v>
      </c>
      <c r="F6575" s="644">
        <f t="shared" si="210"/>
        <v>0.96799999999999997</v>
      </c>
      <c r="G6575" s="748" t="s">
        <v>280</v>
      </c>
      <c r="H6575" s="1337">
        <v>0.38</v>
      </c>
      <c r="I6575" s="338"/>
    </row>
    <row r="6576" spans="2:9">
      <c r="B6576" s="651" t="s">
        <v>22</v>
      </c>
      <c r="C6576" s="1356">
        <v>3192</v>
      </c>
      <c r="D6576" s="747" t="str">
        <f t="shared" si="209"/>
        <v>NJ3192</v>
      </c>
      <c r="E6576" s="1336">
        <v>0.94299999999999995</v>
      </c>
      <c r="F6576" s="644">
        <f t="shared" si="210"/>
        <v>0.94899999999999995</v>
      </c>
      <c r="G6576" s="748" t="s">
        <v>280</v>
      </c>
      <c r="H6576" s="1337">
        <v>0.3</v>
      </c>
      <c r="I6576" s="338"/>
    </row>
    <row r="6577" spans="2:9">
      <c r="B6577" s="651" t="s">
        <v>22</v>
      </c>
      <c r="C6577" s="1356">
        <v>3193</v>
      </c>
      <c r="D6577" s="747" t="str">
        <f t="shared" si="209"/>
        <v>NJ3193</v>
      </c>
      <c r="E6577" s="1336">
        <v>0.91</v>
      </c>
      <c r="F6577" s="644">
        <f t="shared" si="210"/>
        <v>0.91900000000000004</v>
      </c>
      <c r="G6577" s="748" t="s">
        <v>280</v>
      </c>
      <c r="H6577" s="1337">
        <v>0.36</v>
      </c>
      <c r="I6577" s="338"/>
    </row>
    <row r="6578" spans="2:9">
      <c r="B6578" s="651" t="s">
        <v>22</v>
      </c>
      <c r="C6578" s="1356">
        <v>3194</v>
      </c>
      <c r="D6578" s="747" t="str">
        <f t="shared" si="209"/>
        <v>NJ3194</v>
      </c>
      <c r="E6578" s="1336">
        <v>0.88200000000000001</v>
      </c>
      <c r="F6578" s="644">
        <f t="shared" si="210"/>
        <v>0.89400000000000002</v>
      </c>
      <c r="G6578" s="748" t="s">
        <v>280</v>
      </c>
      <c r="H6578" s="1337">
        <v>0.53</v>
      </c>
      <c r="I6578" s="338"/>
    </row>
    <row r="6579" spans="2:9">
      <c r="B6579" s="651" t="s">
        <v>22</v>
      </c>
      <c r="C6579" s="1356">
        <v>3220</v>
      </c>
      <c r="D6579" s="747" t="str">
        <f t="shared" si="209"/>
        <v>NJ3220</v>
      </c>
      <c r="E6579" s="1336">
        <v>0.88500000000000001</v>
      </c>
      <c r="F6579" s="644">
        <f t="shared" si="210"/>
        <v>0.89700000000000002</v>
      </c>
      <c r="G6579" s="748" t="s">
        <v>280</v>
      </c>
      <c r="H6579" s="1337">
        <v>0.41</v>
      </c>
      <c r="I6579" s="338"/>
    </row>
    <row r="6580" spans="2:9">
      <c r="B6580" s="651" t="s">
        <v>22</v>
      </c>
      <c r="C6580" s="1356">
        <v>3227</v>
      </c>
      <c r="D6580" s="747" t="str">
        <f t="shared" si="209"/>
        <v>NJ3227</v>
      </c>
      <c r="E6580" s="1336">
        <v>0.98799999999999999</v>
      </c>
      <c r="F6580" s="644">
        <f t="shared" si="210"/>
        <v>0.98899999999999999</v>
      </c>
      <c r="G6580" s="748" t="s">
        <v>280</v>
      </c>
      <c r="H6580" s="1337">
        <v>0.35</v>
      </c>
      <c r="I6580" s="338"/>
    </row>
    <row r="6581" spans="2:9">
      <c r="B6581" s="651" t="s">
        <v>22</v>
      </c>
      <c r="C6581" s="1356">
        <v>3228</v>
      </c>
      <c r="D6581" s="747" t="str">
        <f t="shared" si="209"/>
        <v>NJ3228</v>
      </c>
      <c r="E6581" s="1336">
        <v>0.88600000000000001</v>
      </c>
      <c r="F6581" s="644">
        <f t="shared" si="210"/>
        <v>0.89700000000000002</v>
      </c>
      <c r="G6581" s="748" t="s">
        <v>280</v>
      </c>
      <c r="H6581" s="1337">
        <v>0.09</v>
      </c>
      <c r="I6581" s="338"/>
    </row>
    <row r="6582" spans="2:9">
      <c r="B6582" s="651" t="s">
        <v>22</v>
      </c>
      <c r="C6582" s="1356">
        <v>3241</v>
      </c>
      <c r="D6582" s="747" t="str">
        <f t="shared" si="209"/>
        <v>NJ3241</v>
      </c>
      <c r="E6582" s="1336">
        <v>0.88600000000000001</v>
      </c>
      <c r="F6582" s="644">
        <f t="shared" si="210"/>
        <v>0.89700000000000002</v>
      </c>
      <c r="G6582" s="748" t="s">
        <v>280</v>
      </c>
      <c r="H6582" s="1337">
        <v>0.09</v>
      </c>
      <c r="I6582" s="338"/>
    </row>
    <row r="6583" spans="2:9">
      <c r="B6583" s="651" t="s">
        <v>22</v>
      </c>
      <c r="C6583" s="1356">
        <v>3255</v>
      </c>
      <c r="D6583" s="747" t="str">
        <f t="shared" si="209"/>
        <v>NJ3255</v>
      </c>
      <c r="E6583" s="1336">
        <v>0.86899999999999999</v>
      </c>
      <c r="F6583" s="644">
        <f t="shared" si="210"/>
        <v>0.88200000000000001</v>
      </c>
      <c r="G6583" s="748" t="s">
        <v>280</v>
      </c>
      <c r="H6583" s="1337">
        <v>0.36</v>
      </c>
      <c r="I6583" s="338"/>
    </row>
    <row r="6584" spans="2:9">
      <c r="B6584" s="651" t="s">
        <v>22</v>
      </c>
      <c r="C6584" s="1356">
        <v>3257</v>
      </c>
      <c r="D6584" s="747" t="str">
        <f t="shared" si="209"/>
        <v>NJ3257</v>
      </c>
      <c r="E6584" s="1336">
        <v>0.99399999999999999</v>
      </c>
      <c r="F6584" s="644">
        <f t="shared" si="210"/>
        <v>0.995</v>
      </c>
      <c r="G6584" s="748" t="s">
        <v>280</v>
      </c>
      <c r="H6584" s="1337">
        <v>0.45</v>
      </c>
      <c r="I6584" s="338"/>
    </row>
    <row r="6585" spans="2:9">
      <c r="B6585" s="651" t="s">
        <v>22</v>
      </c>
      <c r="C6585" s="1356">
        <v>3270</v>
      </c>
      <c r="D6585" s="747" t="str">
        <f t="shared" si="209"/>
        <v>NJ3270</v>
      </c>
      <c r="E6585" s="1336">
        <v>0.91100000000000003</v>
      </c>
      <c r="F6585" s="644">
        <f t="shared" si="210"/>
        <v>0.92</v>
      </c>
      <c r="G6585" s="748" t="s">
        <v>280</v>
      </c>
      <c r="H6585" s="1337">
        <v>0.27</v>
      </c>
      <c r="I6585" s="338"/>
    </row>
    <row r="6586" spans="2:9">
      <c r="B6586" s="651" t="s">
        <v>22</v>
      </c>
      <c r="C6586" s="1356">
        <v>3307</v>
      </c>
      <c r="D6586" s="747" t="str">
        <f t="shared" si="209"/>
        <v>NJ3307</v>
      </c>
      <c r="E6586" s="1336">
        <v>0.93700000000000006</v>
      </c>
      <c r="F6586" s="644">
        <f t="shared" si="210"/>
        <v>0.94299999999999995</v>
      </c>
      <c r="G6586" s="748" t="s">
        <v>280</v>
      </c>
      <c r="H6586" s="1337">
        <v>0.63</v>
      </c>
      <c r="I6586" s="338"/>
    </row>
    <row r="6587" spans="2:9">
      <c r="B6587" s="651" t="s">
        <v>22</v>
      </c>
      <c r="C6587" s="1356">
        <v>3315</v>
      </c>
      <c r="D6587" s="747" t="str">
        <f t="shared" si="209"/>
        <v>NJ3315</v>
      </c>
      <c r="E6587" s="1336">
        <v>0.94199999999999995</v>
      </c>
      <c r="F6587" s="644">
        <f t="shared" si="210"/>
        <v>0.94799999999999995</v>
      </c>
      <c r="G6587" s="748" t="s">
        <v>280</v>
      </c>
      <c r="H6587" s="1337">
        <v>0.35</v>
      </c>
      <c r="I6587" s="338"/>
    </row>
    <row r="6588" spans="2:9">
      <c r="B6588" s="651" t="s">
        <v>22</v>
      </c>
      <c r="C6588" s="1356">
        <v>3336</v>
      </c>
      <c r="D6588" s="747" t="str">
        <f t="shared" si="209"/>
        <v>NJ3336</v>
      </c>
      <c r="E6588" s="1336">
        <v>0.98</v>
      </c>
      <c r="F6588" s="644">
        <f t="shared" si="210"/>
        <v>0.98199999999999998</v>
      </c>
      <c r="G6588" s="748" t="s">
        <v>280</v>
      </c>
      <c r="H6588" s="1337">
        <v>0.28000000000000003</v>
      </c>
      <c r="I6588" s="338"/>
    </row>
    <row r="6589" spans="2:9">
      <c r="B6589" s="651" t="s">
        <v>22</v>
      </c>
      <c r="C6589" s="1356">
        <v>3339</v>
      </c>
      <c r="D6589" s="747" t="str">
        <f t="shared" si="209"/>
        <v>NJ3339</v>
      </c>
      <c r="E6589" s="1336">
        <v>0.92500000000000004</v>
      </c>
      <c r="F6589" s="644">
        <f t="shared" si="210"/>
        <v>0.93300000000000005</v>
      </c>
      <c r="G6589" s="748" t="s">
        <v>280</v>
      </c>
      <c r="H6589" s="1337">
        <v>0.27</v>
      </c>
      <c r="I6589" s="338"/>
    </row>
    <row r="6590" spans="2:9">
      <c r="B6590" s="651" t="s">
        <v>22</v>
      </c>
      <c r="C6590" s="1356">
        <v>3365</v>
      </c>
      <c r="D6590" s="747" t="str">
        <f t="shared" si="209"/>
        <v>NJ3365</v>
      </c>
      <c r="E6590" s="1336">
        <v>1.2210000000000001</v>
      </c>
      <c r="F6590" s="644">
        <f t="shared" si="210"/>
        <v>1.1990000000000001</v>
      </c>
      <c r="G6590" s="748" t="s">
        <v>280</v>
      </c>
      <c r="H6590" s="1337">
        <v>0.48</v>
      </c>
      <c r="I6590" s="338"/>
    </row>
    <row r="6591" spans="2:9">
      <c r="B6591" s="651" t="s">
        <v>22</v>
      </c>
      <c r="C6591" s="1356">
        <v>3372</v>
      </c>
      <c r="D6591" s="747" t="str">
        <f t="shared" si="209"/>
        <v>NJ3372</v>
      </c>
      <c r="E6591" s="1336">
        <v>0.99099999999999999</v>
      </c>
      <c r="F6591" s="644">
        <f t="shared" si="210"/>
        <v>0.99199999999999999</v>
      </c>
      <c r="G6591" s="748" t="s">
        <v>280</v>
      </c>
      <c r="H6591" s="1337">
        <v>0.33</v>
      </c>
      <c r="I6591" s="338"/>
    </row>
    <row r="6592" spans="2:9">
      <c r="B6592" s="651" t="s">
        <v>22</v>
      </c>
      <c r="C6592" s="1356">
        <v>3373</v>
      </c>
      <c r="D6592" s="747" t="str">
        <f t="shared" si="209"/>
        <v>NJ3373</v>
      </c>
      <c r="E6592" s="1336">
        <v>0.86599999999999999</v>
      </c>
      <c r="F6592" s="644">
        <f t="shared" si="210"/>
        <v>0.879</v>
      </c>
      <c r="G6592" s="748" t="s">
        <v>280</v>
      </c>
      <c r="H6592" s="1337">
        <v>0.45</v>
      </c>
      <c r="I6592" s="338"/>
    </row>
    <row r="6593" spans="2:13">
      <c r="B6593" s="651" t="s">
        <v>22</v>
      </c>
      <c r="C6593" s="1356">
        <v>3381</v>
      </c>
      <c r="D6593" s="747" t="str">
        <f t="shared" si="209"/>
        <v>NJ3381</v>
      </c>
      <c r="E6593" s="1336">
        <v>0.93100000000000005</v>
      </c>
      <c r="F6593" s="644">
        <f t="shared" si="210"/>
        <v>0.93799999999999994</v>
      </c>
      <c r="G6593" s="748" t="s">
        <v>280</v>
      </c>
      <c r="H6593" s="1337">
        <v>0.45</v>
      </c>
      <c r="I6593" s="338"/>
    </row>
    <row r="6594" spans="2:13">
      <c r="B6594" s="651" t="s">
        <v>22</v>
      </c>
      <c r="C6594" s="1356">
        <v>3383</v>
      </c>
      <c r="D6594" s="747" t="str">
        <f t="shared" si="209"/>
        <v>NJ3383</v>
      </c>
      <c r="E6594" s="1336">
        <v>0.85299999999999998</v>
      </c>
      <c r="F6594" s="644">
        <f t="shared" si="210"/>
        <v>0.86799999999999999</v>
      </c>
      <c r="G6594" s="748" t="s">
        <v>280</v>
      </c>
      <c r="H6594" s="1337">
        <v>0.23</v>
      </c>
      <c r="I6594" s="338"/>
    </row>
    <row r="6595" spans="2:13">
      <c r="B6595" s="651" t="s">
        <v>22</v>
      </c>
      <c r="C6595" s="1356">
        <v>3384</v>
      </c>
      <c r="D6595" s="747" t="str">
        <f t="shared" si="209"/>
        <v>NJ3384</v>
      </c>
      <c r="E6595" s="1336">
        <v>0.99</v>
      </c>
      <c r="F6595" s="644">
        <f t="shared" si="210"/>
        <v>0.99099999999999999</v>
      </c>
      <c r="G6595" s="748" t="s">
        <v>280</v>
      </c>
      <c r="H6595" s="1337">
        <v>0.21</v>
      </c>
      <c r="I6595" s="338"/>
    </row>
    <row r="6596" spans="2:13">
      <c r="B6596" s="651" t="s">
        <v>22</v>
      </c>
      <c r="C6596" s="1356">
        <v>3385</v>
      </c>
      <c r="D6596" s="747" t="str">
        <f t="shared" si="209"/>
        <v>NJ3385</v>
      </c>
      <c r="E6596" s="1336">
        <v>0.93700000000000006</v>
      </c>
      <c r="F6596" s="644">
        <f t="shared" si="210"/>
        <v>0.94299999999999995</v>
      </c>
      <c r="G6596" s="748" t="s">
        <v>280</v>
      </c>
      <c r="H6596" s="1337">
        <v>0.22</v>
      </c>
      <c r="I6596" s="338"/>
    </row>
    <row r="6597" spans="2:13">
      <c r="B6597" s="651" t="s">
        <v>22</v>
      </c>
      <c r="C6597" s="1356">
        <v>3400</v>
      </c>
      <c r="D6597" s="747" t="str">
        <f t="shared" si="209"/>
        <v>NJ3400</v>
      </c>
      <c r="E6597" s="1336">
        <v>1.002</v>
      </c>
      <c r="F6597" s="644">
        <f t="shared" si="210"/>
        <v>1.002</v>
      </c>
      <c r="G6597" s="748" t="s">
        <v>280</v>
      </c>
      <c r="H6597" s="1337">
        <v>0.52</v>
      </c>
      <c r="I6597" s="338"/>
    </row>
    <row r="6598" spans="2:13">
      <c r="B6598" s="651" t="s">
        <v>22</v>
      </c>
      <c r="C6598" s="1356">
        <v>3507</v>
      </c>
      <c r="D6598" s="747" t="str">
        <f t="shared" si="209"/>
        <v>NJ3507</v>
      </c>
      <c r="E6598" s="1336">
        <v>0.78</v>
      </c>
      <c r="F6598" s="644">
        <f t="shared" si="210"/>
        <v>0.80200000000000005</v>
      </c>
      <c r="G6598" s="748" t="s">
        <v>280</v>
      </c>
      <c r="H6598" s="1337">
        <v>0.57999999999999996</v>
      </c>
      <c r="I6598" s="338"/>
      <c r="J6598"/>
      <c r="K6598"/>
      <c r="L6598"/>
      <c r="M6598"/>
    </row>
    <row r="6599" spans="2:13">
      <c r="B6599" s="651" t="s">
        <v>22</v>
      </c>
      <c r="C6599" s="1356">
        <v>3548</v>
      </c>
      <c r="D6599" s="747" t="str">
        <f t="shared" si="209"/>
        <v>NJ3548</v>
      </c>
      <c r="E6599" s="1336">
        <v>0.873</v>
      </c>
      <c r="F6599" s="644">
        <f t="shared" si="210"/>
        <v>0.88600000000000001</v>
      </c>
      <c r="G6599" s="748" t="s">
        <v>280</v>
      </c>
      <c r="H6599" s="1337">
        <v>0.28999999999999998</v>
      </c>
      <c r="I6599" s="338"/>
    </row>
    <row r="6600" spans="2:13">
      <c r="B6600" s="651" t="s">
        <v>22</v>
      </c>
      <c r="C6600" s="1356">
        <v>3561</v>
      </c>
      <c r="D6600" s="747" t="str">
        <f t="shared" si="209"/>
        <v>NJ3561</v>
      </c>
      <c r="E6600" s="1336">
        <v>0.998</v>
      </c>
      <c r="F6600" s="644">
        <f t="shared" si="210"/>
        <v>0.998</v>
      </c>
      <c r="G6600" s="748" t="s">
        <v>280</v>
      </c>
      <c r="H6600" s="1337">
        <v>0.25</v>
      </c>
      <c r="I6600" s="338"/>
    </row>
    <row r="6601" spans="2:13">
      <c r="B6601" s="651" t="s">
        <v>22</v>
      </c>
      <c r="C6601" s="1356">
        <v>3571</v>
      </c>
      <c r="D6601" s="747" t="str">
        <f t="shared" si="209"/>
        <v>NJ3571</v>
      </c>
      <c r="E6601" s="1336">
        <v>0.99</v>
      </c>
      <c r="F6601" s="644">
        <f t="shared" si="210"/>
        <v>0.99099999999999999</v>
      </c>
      <c r="G6601" s="748" t="s">
        <v>280</v>
      </c>
      <c r="H6601" s="1337">
        <v>0.23</v>
      </c>
      <c r="I6601" s="338"/>
    </row>
    <row r="6602" spans="2:13">
      <c r="B6602" s="651" t="s">
        <v>22</v>
      </c>
      <c r="C6602" s="1356">
        <v>3574</v>
      </c>
      <c r="D6602" s="747" t="str">
        <f t="shared" si="209"/>
        <v>NJ3574</v>
      </c>
      <c r="E6602" s="1336">
        <v>0.995</v>
      </c>
      <c r="F6602" s="644">
        <f t="shared" si="210"/>
        <v>0.996</v>
      </c>
      <c r="G6602" s="748" t="s">
        <v>280</v>
      </c>
      <c r="H6602" s="1337">
        <v>0.27</v>
      </c>
      <c r="I6602" s="338"/>
    </row>
    <row r="6603" spans="2:13">
      <c r="B6603" s="651" t="s">
        <v>22</v>
      </c>
      <c r="C6603" s="1356">
        <v>3581</v>
      </c>
      <c r="D6603" s="747" t="str">
        <f t="shared" ref="D6603:D6666" si="211">B6603&amp;TEXT(C6603,"0000")</f>
        <v>NJ3581</v>
      </c>
      <c r="E6603" s="1336">
        <v>0.98399999999999999</v>
      </c>
      <c r="F6603" s="644">
        <f t="shared" ref="F6603:F6666" si="212">IF(E6603="NA","NA",ROUND((E6603-1)*0.9+1,3))</f>
        <v>0.98599999999999999</v>
      </c>
      <c r="G6603" s="748" t="s">
        <v>280</v>
      </c>
      <c r="H6603" s="1337">
        <v>0.25</v>
      </c>
      <c r="I6603" s="338"/>
    </row>
    <row r="6604" spans="2:13">
      <c r="B6604" s="651" t="s">
        <v>22</v>
      </c>
      <c r="C6604" s="1356">
        <v>3612</v>
      </c>
      <c r="D6604" s="747" t="str">
        <f t="shared" si="211"/>
        <v>NJ3612</v>
      </c>
      <c r="E6604" s="1336">
        <v>1.1080000000000001</v>
      </c>
      <c r="F6604" s="644">
        <f t="shared" si="212"/>
        <v>1.097</v>
      </c>
      <c r="G6604" s="748" t="s">
        <v>280</v>
      </c>
      <c r="H6604" s="1337">
        <v>0.33</v>
      </c>
      <c r="I6604" s="338"/>
    </row>
    <row r="6605" spans="2:13">
      <c r="B6605" s="651" t="s">
        <v>22</v>
      </c>
      <c r="C6605" s="1356">
        <v>3620</v>
      </c>
      <c r="D6605" s="747" t="str">
        <f t="shared" si="211"/>
        <v>NJ3620</v>
      </c>
      <c r="E6605" s="1336">
        <v>1.036</v>
      </c>
      <c r="F6605" s="644">
        <f t="shared" si="212"/>
        <v>1.032</v>
      </c>
      <c r="G6605" s="748" t="s">
        <v>280</v>
      </c>
      <c r="H6605" s="1337">
        <v>0.43</v>
      </c>
      <c r="I6605" s="338"/>
    </row>
    <row r="6606" spans="2:13">
      <c r="B6606" s="651" t="s">
        <v>22</v>
      </c>
      <c r="C6606" s="1356">
        <v>3632</v>
      </c>
      <c r="D6606" s="747" t="str">
        <f t="shared" si="211"/>
        <v>NJ3632</v>
      </c>
      <c r="E6606" s="1336">
        <v>0.97799999999999998</v>
      </c>
      <c r="F6606" s="644">
        <f t="shared" si="212"/>
        <v>0.98</v>
      </c>
      <c r="G6606" s="748" t="s">
        <v>280</v>
      </c>
      <c r="H6606" s="1337">
        <v>0.42</v>
      </c>
      <c r="I6606" s="338"/>
    </row>
    <row r="6607" spans="2:13">
      <c r="B6607" s="651" t="s">
        <v>22</v>
      </c>
      <c r="C6607" s="1356">
        <v>3634</v>
      </c>
      <c r="D6607" s="747" t="str">
        <f t="shared" si="211"/>
        <v>NJ3634</v>
      </c>
      <c r="E6607" s="1336">
        <v>0.82799999999999996</v>
      </c>
      <c r="F6607" s="644">
        <f t="shared" si="212"/>
        <v>0.84499999999999997</v>
      </c>
      <c r="G6607" s="748" t="s">
        <v>280</v>
      </c>
      <c r="H6607" s="1337">
        <v>0.28000000000000003</v>
      </c>
      <c r="I6607" s="338"/>
    </row>
    <row r="6608" spans="2:13">
      <c r="B6608" s="651" t="s">
        <v>22</v>
      </c>
      <c r="C6608" s="1356">
        <v>3635</v>
      </c>
      <c r="D6608" s="747" t="str">
        <f t="shared" si="211"/>
        <v>NJ3635</v>
      </c>
      <c r="E6608" s="1336">
        <v>0.95599999999999996</v>
      </c>
      <c r="F6608" s="644">
        <f t="shared" si="212"/>
        <v>0.96</v>
      </c>
      <c r="G6608" s="748" t="s">
        <v>280</v>
      </c>
      <c r="H6608" s="1337">
        <v>0.28000000000000003</v>
      </c>
      <c r="I6608" s="338"/>
    </row>
    <row r="6609" spans="2:9">
      <c r="B6609" s="651" t="s">
        <v>22</v>
      </c>
      <c r="C6609" s="1356">
        <v>3638</v>
      </c>
      <c r="D6609" s="747" t="str">
        <f t="shared" si="211"/>
        <v>NJ3638</v>
      </c>
      <c r="E6609" s="1336">
        <v>0.96</v>
      </c>
      <c r="F6609" s="644">
        <f t="shared" si="212"/>
        <v>0.96399999999999997</v>
      </c>
      <c r="G6609" s="748" t="s">
        <v>280</v>
      </c>
      <c r="H6609" s="1337">
        <v>0.31</v>
      </c>
      <c r="I6609" s="338"/>
    </row>
    <row r="6610" spans="2:9">
      <c r="B6610" s="651" t="s">
        <v>22</v>
      </c>
      <c r="C6610" s="1356">
        <v>3642</v>
      </c>
      <c r="D6610" s="747" t="str">
        <f t="shared" si="211"/>
        <v>NJ3642</v>
      </c>
      <c r="E6610" s="1336">
        <v>0.88600000000000001</v>
      </c>
      <c r="F6610" s="644">
        <f t="shared" si="212"/>
        <v>0.89700000000000002</v>
      </c>
      <c r="G6610" s="748" t="s">
        <v>280</v>
      </c>
      <c r="H6610" s="1337">
        <v>0.09</v>
      </c>
      <c r="I6610" s="338"/>
    </row>
    <row r="6611" spans="2:9">
      <c r="B6611" s="651" t="s">
        <v>22</v>
      </c>
      <c r="C6611" s="1356">
        <v>3643</v>
      </c>
      <c r="D6611" s="747" t="str">
        <f t="shared" si="211"/>
        <v>NJ3643</v>
      </c>
      <c r="E6611" s="1336">
        <v>0.85299999999999998</v>
      </c>
      <c r="F6611" s="644">
        <f t="shared" si="212"/>
        <v>0.86799999999999999</v>
      </c>
      <c r="G6611" s="748" t="s">
        <v>280</v>
      </c>
      <c r="H6611" s="1337">
        <v>0.4</v>
      </c>
      <c r="I6611" s="338"/>
    </row>
    <row r="6612" spans="2:9">
      <c r="B6612" s="651" t="s">
        <v>22</v>
      </c>
      <c r="C6612" s="1356">
        <v>3648</v>
      </c>
      <c r="D6612" s="747" t="str">
        <f t="shared" si="211"/>
        <v>NJ3648</v>
      </c>
      <c r="E6612" s="1336">
        <v>0.94299999999999995</v>
      </c>
      <c r="F6612" s="644">
        <f t="shared" si="212"/>
        <v>0.94899999999999995</v>
      </c>
      <c r="G6612" s="748" t="s">
        <v>280</v>
      </c>
      <c r="H6612" s="1337">
        <v>0.28000000000000003</v>
      </c>
      <c r="I6612" s="338"/>
    </row>
    <row r="6613" spans="2:9">
      <c r="B6613" s="651" t="s">
        <v>22</v>
      </c>
      <c r="C6613" s="1356">
        <v>3649</v>
      </c>
      <c r="D6613" s="747" t="str">
        <f t="shared" si="211"/>
        <v>NJ3649</v>
      </c>
      <c r="E6613" s="1336">
        <v>0.88600000000000001</v>
      </c>
      <c r="F6613" s="644">
        <f t="shared" si="212"/>
        <v>0.89700000000000002</v>
      </c>
      <c r="G6613" s="748" t="s">
        <v>280</v>
      </c>
      <c r="H6613" s="1337">
        <v>0.09</v>
      </c>
      <c r="I6613" s="338"/>
    </row>
    <row r="6614" spans="2:9">
      <c r="B6614" s="651" t="s">
        <v>22</v>
      </c>
      <c r="C6614" s="1356">
        <v>3656</v>
      </c>
      <c r="D6614" s="747" t="str">
        <f t="shared" si="211"/>
        <v>NJ3656</v>
      </c>
      <c r="E6614" s="1336">
        <v>1.071</v>
      </c>
      <c r="F6614" s="644">
        <f t="shared" si="212"/>
        <v>1.0640000000000001</v>
      </c>
      <c r="G6614" s="748" t="s">
        <v>280</v>
      </c>
      <c r="H6614" s="1337">
        <v>0.24</v>
      </c>
      <c r="I6614" s="338"/>
    </row>
    <row r="6615" spans="2:9">
      <c r="B6615" s="651" t="s">
        <v>22</v>
      </c>
      <c r="C6615" s="1356">
        <v>3681</v>
      </c>
      <c r="D6615" s="747" t="str">
        <f t="shared" si="211"/>
        <v>NJ3681</v>
      </c>
      <c r="E6615" s="1336">
        <v>0.79900000000000004</v>
      </c>
      <c r="F6615" s="644">
        <f t="shared" si="212"/>
        <v>0.81899999999999995</v>
      </c>
      <c r="G6615" s="748" t="s">
        <v>280</v>
      </c>
      <c r="H6615" s="1337">
        <v>0.14000000000000001</v>
      </c>
      <c r="I6615" s="338"/>
    </row>
    <row r="6616" spans="2:9">
      <c r="B6616" s="651" t="s">
        <v>22</v>
      </c>
      <c r="C6616" s="1356">
        <v>3685</v>
      </c>
      <c r="D6616" s="747" t="str">
        <f t="shared" si="211"/>
        <v>NJ3685</v>
      </c>
      <c r="E6616" s="1336">
        <v>0.76</v>
      </c>
      <c r="F6616" s="644">
        <f t="shared" si="212"/>
        <v>0.78400000000000003</v>
      </c>
      <c r="G6616" s="748" t="s">
        <v>280</v>
      </c>
      <c r="H6616" s="1337">
        <v>0.23</v>
      </c>
      <c r="I6616" s="338"/>
    </row>
    <row r="6617" spans="2:9">
      <c r="B6617" s="651" t="s">
        <v>22</v>
      </c>
      <c r="C6617" s="1356">
        <v>3686</v>
      </c>
      <c r="D6617" s="747" t="str">
        <f t="shared" si="211"/>
        <v>NJ3686</v>
      </c>
      <c r="E6617" s="1336">
        <v>0.96699999999999997</v>
      </c>
      <c r="F6617" s="644">
        <f t="shared" si="212"/>
        <v>0.97</v>
      </c>
      <c r="G6617" s="748" t="s">
        <v>280</v>
      </c>
      <c r="H6617" s="1337">
        <v>0.23</v>
      </c>
      <c r="I6617" s="338"/>
    </row>
    <row r="6618" spans="2:9">
      <c r="B6618" s="651" t="s">
        <v>22</v>
      </c>
      <c r="C6618" s="1356">
        <v>3719</v>
      </c>
      <c r="D6618" s="747" t="str">
        <f t="shared" si="211"/>
        <v>NJ3719</v>
      </c>
      <c r="E6618" s="1336">
        <v>1.071</v>
      </c>
      <c r="F6618" s="644">
        <f t="shared" si="212"/>
        <v>1.0640000000000001</v>
      </c>
      <c r="G6618" s="748" t="s">
        <v>280</v>
      </c>
      <c r="H6618" s="1337">
        <v>0.21</v>
      </c>
      <c r="I6618" s="338"/>
    </row>
    <row r="6619" spans="2:9">
      <c r="B6619" s="651" t="s">
        <v>22</v>
      </c>
      <c r="C6619" s="1356">
        <v>3724</v>
      </c>
      <c r="D6619" s="747" t="str">
        <f t="shared" si="211"/>
        <v>NJ3724</v>
      </c>
      <c r="E6619" s="1336">
        <v>1.1890000000000001</v>
      </c>
      <c r="F6619" s="644">
        <f t="shared" si="212"/>
        <v>1.17</v>
      </c>
      <c r="G6619" s="748" t="s">
        <v>280</v>
      </c>
      <c r="H6619" s="1337">
        <v>0.5</v>
      </c>
      <c r="I6619" s="338"/>
    </row>
    <row r="6620" spans="2:9">
      <c r="B6620" s="651" t="s">
        <v>22</v>
      </c>
      <c r="C6620" s="1356">
        <v>3726</v>
      </c>
      <c r="D6620" s="747" t="str">
        <f t="shared" si="211"/>
        <v>NJ3726</v>
      </c>
      <c r="E6620" s="1336">
        <v>1.1319999999999999</v>
      </c>
      <c r="F6620" s="644">
        <f t="shared" si="212"/>
        <v>1.119</v>
      </c>
      <c r="G6620" s="748" t="s">
        <v>280</v>
      </c>
      <c r="H6620" s="1337">
        <v>0.28000000000000003</v>
      </c>
      <c r="I6620" s="338"/>
    </row>
    <row r="6621" spans="2:9">
      <c r="B6621" s="651" t="s">
        <v>22</v>
      </c>
      <c r="C6621" s="1356">
        <v>3807</v>
      </c>
      <c r="D6621" s="747" t="str">
        <f t="shared" si="211"/>
        <v>NJ3807</v>
      </c>
      <c r="E6621" s="1336">
        <v>0.98399999999999999</v>
      </c>
      <c r="F6621" s="644">
        <f t="shared" si="212"/>
        <v>0.98599999999999999</v>
      </c>
      <c r="G6621" s="748" t="s">
        <v>280</v>
      </c>
      <c r="H6621" s="1337">
        <v>0.27</v>
      </c>
      <c r="I6621" s="338"/>
    </row>
    <row r="6622" spans="2:9">
      <c r="B6622" s="651" t="s">
        <v>22</v>
      </c>
      <c r="C6622" s="1356">
        <v>3815</v>
      </c>
      <c r="D6622" s="747" t="str">
        <f t="shared" si="211"/>
        <v>NJ3815</v>
      </c>
      <c r="E6622" s="1336">
        <v>1.0009999999999999</v>
      </c>
      <c r="F6622" s="644">
        <f t="shared" si="212"/>
        <v>1.0009999999999999</v>
      </c>
      <c r="G6622" s="748" t="s">
        <v>280</v>
      </c>
      <c r="H6622" s="1337">
        <v>0.75</v>
      </c>
      <c r="I6622" s="338"/>
    </row>
    <row r="6623" spans="2:9">
      <c r="B6623" s="651" t="s">
        <v>22</v>
      </c>
      <c r="C6623" s="1356">
        <v>3821</v>
      </c>
      <c r="D6623" s="747" t="str">
        <f t="shared" si="211"/>
        <v>NJ3821</v>
      </c>
      <c r="E6623" s="1336">
        <v>1.081</v>
      </c>
      <c r="F6623" s="644">
        <f t="shared" si="212"/>
        <v>1.073</v>
      </c>
      <c r="G6623" s="748" t="s">
        <v>280</v>
      </c>
      <c r="H6623" s="1337">
        <v>0.84</v>
      </c>
      <c r="I6623" s="338"/>
    </row>
    <row r="6624" spans="2:9">
      <c r="B6624" s="651" t="s">
        <v>22</v>
      </c>
      <c r="C6624" s="1356">
        <v>3826</v>
      </c>
      <c r="D6624" s="747" t="str">
        <f t="shared" si="211"/>
        <v>NJ3826</v>
      </c>
      <c r="E6624" s="1336">
        <v>1.0449999999999999</v>
      </c>
      <c r="F6624" s="644">
        <f t="shared" si="212"/>
        <v>1.0409999999999999</v>
      </c>
      <c r="G6624" s="748" t="s">
        <v>280</v>
      </c>
      <c r="H6624" s="1337">
        <v>0.28000000000000003</v>
      </c>
      <c r="I6624" s="338"/>
    </row>
    <row r="6625" spans="2:9">
      <c r="B6625" s="651" t="s">
        <v>22</v>
      </c>
      <c r="C6625" s="1356">
        <v>3830</v>
      </c>
      <c r="D6625" s="747" t="str">
        <f t="shared" si="211"/>
        <v>NJ3830</v>
      </c>
      <c r="E6625" s="1336">
        <v>1.171</v>
      </c>
      <c r="F6625" s="644">
        <f t="shared" si="212"/>
        <v>1.1539999999999999</v>
      </c>
      <c r="G6625" s="748" t="s">
        <v>280</v>
      </c>
      <c r="H6625" s="1337">
        <v>0.21</v>
      </c>
      <c r="I6625" s="338"/>
    </row>
    <row r="6626" spans="2:9">
      <c r="B6626" s="651" t="s">
        <v>22</v>
      </c>
      <c r="C6626" s="1356">
        <v>3864</v>
      </c>
      <c r="D6626" s="747" t="str">
        <f t="shared" si="211"/>
        <v>NJ3864</v>
      </c>
      <c r="E6626" s="1336">
        <v>0.97799999999999998</v>
      </c>
      <c r="F6626" s="644">
        <f t="shared" si="212"/>
        <v>0.98</v>
      </c>
      <c r="G6626" s="748" t="s">
        <v>280</v>
      </c>
      <c r="H6626" s="1337">
        <v>0.27</v>
      </c>
      <c r="I6626" s="338"/>
    </row>
    <row r="6627" spans="2:9">
      <c r="B6627" s="651" t="s">
        <v>22</v>
      </c>
      <c r="C6627" s="1356">
        <v>3865</v>
      </c>
      <c r="D6627" s="747" t="str">
        <f t="shared" si="211"/>
        <v>NJ3865</v>
      </c>
      <c r="E6627" s="1336">
        <v>0.92600000000000005</v>
      </c>
      <c r="F6627" s="644">
        <f t="shared" si="212"/>
        <v>0.93300000000000005</v>
      </c>
      <c r="G6627" s="748" t="s">
        <v>280</v>
      </c>
      <c r="H6627" s="1337">
        <v>0.3</v>
      </c>
      <c r="I6627" s="338"/>
    </row>
    <row r="6628" spans="2:9">
      <c r="B6628" s="651" t="s">
        <v>22</v>
      </c>
      <c r="C6628" s="1356">
        <v>3881</v>
      </c>
      <c r="D6628" s="747" t="str">
        <f t="shared" si="211"/>
        <v>NJ3881</v>
      </c>
      <c r="E6628" s="1336">
        <v>0.96199999999999997</v>
      </c>
      <c r="F6628" s="644">
        <f t="shared" si="212"/>
        <v>0.96599999999999997</v>
      </c>
      <c r="G6628" s="748" t="s">
        <v>280</v>
      </c>
      <c r="H6628" s="1337">
        <v>0.28999999999999998</v>
      </c>
      <c r="I6628" s="338"/>
    </row>
    <row r="6629" spans="2:9">
      <c r="B6629" s="651" t="s">
        <v>22</v>
      </c>
      <c r="C6629" s="1356">
        <v>4000</v>
      </c>
      <c r="D6629" s="747" t="str">
        <f t="shared" si="211"/>
        <v>NJ4000</v>
      </c>
      <c r="E6629" s="1336">
        <v>1.175</v>
      </c>
      <c r="F6629" s="644">
        <f t="shared" si="212"/>
        <v>1.1579999999999999</v>
      </c>
      <c r="G6629" s="748" t="s">
        <v>280</v>
      </c>
      <c r="H6629" s="1337">
        <v>0.47</v>
      </c>
      <c r="I6629" s="338"/>
    </row>
    <row r="6630" spans="2:9">
      <c r="B6630" s="651" t="s">
        <v>22</v>
      </c>
      <c r="C6630" s="1356">
        <v>4023</v>
      </c>
      <c r="D6630" s="747" t="str">
        <f t="shared" si="211"/>
        <v>NJ4023</v>
      </c>
      <c r="E6630" s="1336">
        <v>1.0329999999999999</v>
      </c>
      <c r="F6630" s="644">
        <f t="shared" si="212"/>
        <v>1.03</v>
      </c>
      <c r="G6630" s="748" t="s">
        <v>280</v>
      </c>
      <c r="H6630" s="1337">
        <v>0.33</v>
      </c>
      <c r="I6630" s="338"/>
    </row>
    <row r="6631" spans="2:9">
      <c r="B6631" s="651" t="s">
        <v>22</v>
      </c>
      <c r="C6631" s="1356">
        <v>4024</v>
      </c>
      <c r="D6631" s="747" t="str">
        <f t="shared" si="211"/>
        <v>NJ4024</v>
      </c>
      <c r="E6631" s="1336">
        <v>1.036</v>
      </c>
      <c r="F6631" s="644">
        <f t="shared" si="212"/>
        <v>1.032</v>
      </c>
      <c r="G6631" s="748" t="s">
        <v>280</v>
      </c>
      <c r="H6631" s="1337">
        <v>0.28000000000000003</v>
      </c>
      <c r="I6631" s="338"/>
    </row>
    <row r="6632" spans="2:9">
      <c r="B6632" s="651" t="s">
        <v>22</v>
      </c>
      <c r="C6632" s="1356">
        <v>4027</v>
      </c>
      <c r="D6632" s="747" t="str">
        <f t="shared" si="211"/>
        <v>NJ4027</v>
      </c>
      <c r="E6632" s="1336">
        <v>1.222</v>
      </c>
      <c r="F6632" s="644">
        <f t="shared" si="212"/>
        <v>1.2</v>
      </c>
      <c r="G6632" s="748" t="s">
        <v>280</v>
      </c>
      <c r="H6632" s="1337">
        <v>0.12</v>
      </c>
      <c r="I6632" s="338"/>
    </row>
    <row r="6633" spans="2:9">
      <c r="B6633" s="651" t="s">
        <v>22</v>
      </c>
      <c r="C6633" s="1356">
        <v>4034</v>
      </c>
      <c r="D6633" s="747" t="str">
        <f t="shared" si="211"/>
        <v>NJ4034</v>
      </c>
      <c r="E6633" s="1336">
        <v>1.526</v>
      </c>
      <c r="F6633" s="644">
        <f t="shared" si="212"/>
        <v>1.4730000000000001</v>
      </c>
      <c r="G6633" s="748" t="s">
        <v>280</v>
      </c>
      <c r="H6633" s="1337">
        <v>0.74</v>
      </c>
      <c r="I6633" s="338"/>
    </row>
    <row r="6634" spans="2:9">
      <c r="B6634" s="651" t="s">
        <v>22</v>
      </c>
      <c r="C6634" s="1356">
        <v>4036</v>
      </c>
      <c r="D6634" s="747" t="str">
        <f t="shared" si="211"/>
        <v>NJ4036</v>
      </c>
      <c r="E6634" s="1336">
        <v>0.996</v>
      </c>
      <c r="F6634" s="644">
        <f t="shared" si="212"/>
        <v>0.996</v>
      </c>
      <c r="G6634" s="748" t="s">
        <v>280</v>
      </c>
      <c r="H6634" s="1337">
        <v>0.31</v>
      </c>
      <c r="I6634" s="338"/>
    </row>
    <row r="6635" spans="2:9">
      <c r="B6635" s="651" t="s">
        <v>22</v>
      </c>
      <c r="C6635" s="1356">
        <v>4038</v>
      </c>
      <c r="D6635" s="747" t="str">
        <f t="shared" si="211"/>
        <v>NJ4038</v>
      </c>
      <c r="E6635" s="1336">
        <v>0.9</v>
      </c>
      <c r="F6635" s="644">
        <f t="shared" si="212"/>
        <v>0.91</v>
      </c>
      <c r="G6635" s="748" t="s">
        <v>280</v>
      </c>
      <c r="H6635" s="1337">
        <v>0.28999999999999998</v>
      </c>
      <c r="I6635" s="338"/>
    </row>
    <row r="6636" spans="2:9">
      <c r="B6636" s="651" t="s">
        <v>22</v>
      </c>
      <c r="C6636" s="1356">
        <v>4050</v>
      </c>
      <c r="D6636" s="747" t="str">
        <f t="shared" si="211"/>
        <v>NJ4050</v>
      </c>
      <c r="E6636" s="1336">
        <v>0.94299999999999995</v>
      </c>
      <c r="F6636" s="644">
        <f t="shared" si="212"/>
        <v>0.94899999999999995</v>
      </c>
      <c r="G6636" s="748" t="s">
        <v>280</v>
      </c>
      <c r="H6636" s="1337">
        <v>0.28000000000000003</v>
      </c>
      <c r="I6636" s="338"/>
    </row>
    <row r="6637" spans="2:9">
      <c r="B6637" s="651" t="s">
        <v>22</v>
      </c>
      <c r="C6637" s="1356">
        <v>4053</v>
      </c>
      <c r="D6637" s="747" t="str">
        <f t="shared" si="211"/>
        <v>NJ4053</v>
      </c>
      <c r="E6637" s="1336">
        <v>0.88600000000000001</v>
      </c>
      <c r="F6637" s="644">
        <f t="shared" si="212"/>
        <v>0.89700000000000002</v>
      </c>
      <c r="G6637" s="748" t="s">
        <v>280</v>
      </c>
      <c r="H6637" s="1337">
        <v>0.09</v>
      </c>
      <c r="I6637" s="338"/>
    </row>
    <row r="6638" spans="2:9">
      <c r="B6638" s="651" t="s">
        <v>22</v>
      </c>
      <c r="C6638" s="1356">
        <v>4061</v>
      </c>
      <c r="D6638" s="747" t="str">
        <f t="shared" si="211"/>
        <v>NJ4061</v>
      </c>
      <c r="E6638" s="1336">
        <v>0.81200000000000006</v>
      </c>
      <c r="F6638" s="644">
        <f t="shared" si="212"/>
        <v>0.83099999999999996</v>
      </c>
      <c r="G6638" s="748" t="s">
        <v>280</v>
      </c>
      <c r="H6638" s="1337">
        <v>0.33</v>
      </c>
      <c r="I6638" s="338"/>
    </row>
    <row r="6639" spans="2:9">
      <c r="B6639" s="651" t="s">
        <v>22</v>
      </c>
      <c r="C6639" s="1356">
        <v>4062</v>
      </c>
      <c r="D6639" s="747" t="str">
        <f t="shared" si="211"/>
        <v>NJ4062</v>
      </c>
      <c r="E6639" s="1336">
        <v>1.0249999999999999</v>
      </c>
      <c r="F6639" s="644">
        <f t="shared" si="212"/>
        <v>1.0229999999999999</v>
      </c>
      <c r="G6639" s="748" t="s">
        <v>280</v>
      </c>
      <c r="H6639" s="1337">
        <v>0.27</v>
      </c>
      <c r="I6639" s="338"/>
    </row>
    <row r="6640" spans="2:9">
      <c r="B6640" s="651" t="s">
        <v>22</v>
      </c>
      <c r="C6640" s="1356">
        <v>4111</v>
      </c>
      <c r="D6640" s="747" t="str">
        <f t="shared" si="211"/>
        <v>NJ4111</v>
      </c>
      <c r="E6640" s="1336">
        <v>0.88500000000000001</v>
      </c>
      <c r="F6640" s="644">
        <f t="shared" si="212"/>
        <v>0.89700000000000002</v>
      </c>
      <c r="G6640" s="748" t="s">
        <v>280</v>
      </c>
      <c r="H6640" s="1337">
        <v>0.28999999999999998</v>
      </c>
      <c r="I6640" s="338"/>
    </row>
    <row r="6641" spans="2:9">
      <c r="B6641" s="651" t="s">
        <v>22</v>
      </c>
      <c r="C6641" s="1356">
        <v>4112</v>
      </c>
      <c r="D6641" s="747" t="str">
        <f t="shared" si="211"/>
        <v>NJ4112</v>
      </c>
      <c r="E6641" s="1336">
        <v>0.90500000000000003</v>
      </c>
      <c r="F6641" s="644">
        <f t="shared" si="212"/>
        <v>0.91500000000000004</v>
      </c>
      <c r="G6641" s="748" t="s">
        <v>280</v>
      </c>
      <c r="H6641" s="1337">
        <v>0.24</v>
      </c>
      <c r="I6641" s="338"/>
    </row>
    <row r="6642" spans="2:9">
      <c r="B6642" s="651" t="s">
        <v>22</v>
      </c>
      <c r="C6642" s="1356">
        <v>4113</v>
      </c>
      <c r="D6642" s="747" t="str">
        <f t="shared" si="211"/>
        <v>NJ4113</v>
      </c>
      <c r="E6642" s="1336">
        <v>0.95599999999999996</v>
      </c>
      <c r="F6642" s="644">
        <f t="shared" si="212"/>
        <v>0.96</v>
      </c>
      <c r="G6642" s="748" t="s">
        <v>280</v>
      </c>
      <c r="H6642" s="1337">
        <v>0.3</v>
      </c>
      <c r="I6642" s="338"/>
    </row>
    <row r="6643" spans="2:9">
      <c r="B6643" s="651" t="s">
        <v>22</v>
      </c>
      <c r="C6643" s="1356">
        <v>4114</v>
      </c>
      <c r="D6643" s="747" t="str">
        <f t="shared" si="211"/>
        <v>NJ4114</v>
      </c>
      <c r="E6643" s="1336">
        <v>0.997</v>
      </c>
      <c r="F6643" s="644">
        <f t="shared" si="212"/>
        <v>0.997</v>
      </c>
      <c r="G6643" s="748" t="s">
        <v>280</v>
      </c>
      <c r="H6643" s="1337">
        <v>0.41</v>
      </c>
      <c r="I6643" s="338"/>
    </row>
    <row r="6644" spans="2:9">
      <c r="B6644" s="651" t="s">
        <v>22</v>
      </c>
      <c r="C6644" s="1356">
        <v>4115</v>
      </c>
      <c r="D6644" s="747" t="str">
        <f t="shared" si="211"/>
        <v>NJ4115</v>
      </c>
      <c r="E6644" s="1336">
        <v>0.88600000000000001</v>
      </c>
      <c r="F6644" s="644">
        <f t="shared" si="212"/>
        <v>0.89700000000000002</v>
      </c>
      <c r="G6644" s="748" t="s">
        <v>280</v>
      </c>
      <c r="H6644" s="1337">
        <v>0.09</v>
      </c>
      <c r="I6644" s="338"/>
    </row>
    <row r="6645" spans="2:9">
      <c r="B6645" s="651" t="s">
        <v>22</v>
      </c>
      <c r="C6645" s="1356">
        <v>4130</v>
      </c>
      <c r="D6645" s="747" t="str">
        <f t="shared" si="211"/>
        <v>NJ4130</v>
      </c>
      <c r="E6645" s="1336">
        <v>0.98799999999999999</v>
      </c>
      <c r="F6645" s="644">
        <f t="shared" si="212"/>
        <v>0.98899999999999999</v>
      </c>
      <c r="G6645" s="748" t="s">
        <v>280</v>
      </c>
      <c r="H6645" s="1337">
        <v>0.62</v>
      </c>
      <c r="I6645" s="338"/>
    </row>
    <row r="6646" spans="2:9">
      <c r="B6646" s="651" t="s">
        <v>22</v>
      </c>
      <c r="C6646" s="1356">
        <v>4133</v>
      </c>
      <c r="D6646" s="747" t="str">
        <f t="shared" si="211"/>
        <v>NJ4133</v>
      </c>
      <c r="E6646" s="1336">
        <v>0.93500000000000005</v>
      </c>
      <c r="F6646" s="644">
        <f t="shared" si="212"/>
        <v>0.94199999999999995</v>
      </c>
      <c r="G6646" s="748" t="s">
        <v>280</v>
      </c>
      <c r="H6646" s="1337">
        <v>0.53</v>
      </c>
      <c r="I6646" s="338"/>
    </row>
    <row r="6647" spans="2:9">
      <c r="B6647" s="651" t="s">
        <v>22</v>
      </c>
      <c r="C6647" s="1356">
        <v>4150</v>
      </c>
      <c r="D6647" s="747" t="str">
        <f t="shared" si="211"/>
        <v>NJ4150</v>
      </c>
      <c r="E6647" s="1336">
        <v>0.85399999999999998</v>
      </c>
      <c r="F6647" s="644">
        <f t="shared" si="212"/>
        <v>0.86899999999999999</v>
      </c>
      <c r="G6647" s="748" t="s">
        <v>280</v>
      </c>
      <c r="H6647" s="1337">
        <v>0.25</v>
      </c>
      <c r="I6647" s="338"/>
    </row>
    <row r="6648" spans="2:9">
      <c r="B6648" s="651" t="s">
        <v>22</v>
      </c>
      <c r="C6648" s="1356">
        <v>4239</v>
      </c>
      <c r="D6648" s="747" t="str">
        <f t="shared" si="211"/>
        <v>NJ4239</v>
      </c>
      <c r="E6648" s="1336">
        <v>1.0169999999999999</v>
      </c>
      <c r="F6648" s="644">
        <f t="shared" si="212"/>
        <v>1.0149999999999999</v>
      </c>
      <c r="G6648" s="748" t="s">
        <v>280</v>
      </c>
      <c r="H6648" s="1337">
        <v>0.31</v>
      </c>
      <c r="I6648" s="338"/>
    </row>
    <row r="6649" spans="2:9">
      <c r="B6649" s="651" t="s">
        <v>22</v>
      </c>
      <c r="C6649" s="1356">
        <v>4240</v>
      </c>
      <c r="D6649" s="747" t="str">
        <f t="shared" si="211"/>
        <v>NJ4240</v>
      </c>
      <c r="E6649" s="1336">
        <v>1.032</v>
      </c>
      <c r="F6649" s="644">
        <f t="shared" si="212"/>
        <v>1.0289999999999999</v>
      </c>
      <c r="G6649" s="748" t="s">
        <v>280</v>
      </c>
      <c r="H6649" s="1337">
        <v>0.36</v>
      </c>
      <c r="I6649" s="338"/>
    </row>
    <row r="6650" spans="2:9">
      <c r="B6650" s="651" t="s">
        <v>22</v>
      </c>
      <c r="C6650" s="1356">
        <v>4243</v>
      </c>
      <c r="D6650" s="747" t="str">
        <f t="shared" si="211"/>
        <v>NJ4243</v>
      </c>
      <c r="E6650" s="1336">
        <v>0.94399999999999995</v>
      </c>
      <c r="F6650" s="644">
        <f t="shared" si="212"/>
        <v>0.95</v>
      </c>
      <c r="G6650" s="748" t="s">
        <v>280</v>
      </c>
      <c r="H6650" s="1337">
        <v>0.48</v>
      </c>
      <c r="I6650" s="338"/>
    </row>
    <row r="6651" spans="2:9">
      <c r="B6651" s="651" t="s">
        <v>22</v>
      </c>
      <c r="C6651" s="1356">
        <v>4244</v>
      </c>
      <c r="D6651" s="747" t="str">
        <f t="shared" si="211"/>
        <v>NJ4244</v>
      </c>
      <c r="E6651" s="1336">
        <v>0.70299999999999996</v>
      </c>
      <c r="F6651" s="644">
        <f t="shared" si="212"/>
        <v>0.73299999999999998</v>
      </c>
      <c r="G6651" s="748" t="s">
        <v>280</v>
      </c>
      <c r="H6651" s="1337">
        <v>0.86</v>
      </c>
      <c r="I6651" s="338"/>
    </row>
    <row r="6652" spans="2:9">
      <c r="B6652" s="651" t="s">
        <v>22</v>
      </c>
      <c r="C6652" s="1356">
        <v>4245</v>
      </c>
      <c r="D6652" s="747" t="str">
        <f t="shared" si="211"/>
        <v>NJ4245</v>
      </c>
      <c r="E6652" s="1336">
        <v>0.91700000000000004</v>
      </c>
      <c r="F6652" s="644">
        <f t="shared" si="212"/>
        <v>0.92500000000000004</v>
      </c>
      <c r="G6652" s="748" t="s">
        <v>280</v>
      </c>
      <c r="H6652" s="1337">
        <v>0.36</v>
      </c>
      <c r="I6652" s="338"/>
    </row>
    <row r="6653" spans="2:9">
      <c r="B6653" s="651" t="s">
        <v>22</v>
      </c>
      <c r="C6653" s="1356">
        <v>4250</v>
      </c>
      <c r="D6653" s="747" t="str">
        <f t="shared" si="211"/>
        <v>NJ4250</v>
      </c>
      <c r="E6653" s="1336">
        <v>1.002</v>
      </c>
      <c r="F6653" s="644">
        <f t="shared" si="212"/>
        <v>1.002</v>
      </c>
      <c r="G6653" s="748" t="s">
        <v>280</v>
      </c>
      <c r="H6653" s="1337">
        <v>0.55000000000000004</v>
      </c>
      <c r="I6653" s="338"/>
    </row>
    <row r="6654" spans="2:9">
      <c r="B6654" s="651" t="s">
        <v>22</v>
      </c>
      <c r="C6654" s="1356">
        <v>4251</v>
      </c>
      <c r="D6654" s="747" t="str">
        <f t="shared" si="211"/>
        <v>NJ4251</v>
      </c>
      <c r="E6654" s="1336">
        <v>0.78400000000000003</v>
      </c>
      <c r="F6654" s="644">
        <f t="shared" si="212"/>
        <v>0.80600000000000005</v>
      </c>
      <c r="G6654" s="748" t="s">
        <v>280</v>
      </c>
      <c r="H6654" s="1337">
        <v>0.88</v>
      </c>
      <c r="I6654" s="338"/>
    </row>
    <row r="6655" spans="2:9">
      <c r="B6655" s="651" t="s">
        <v>22</v>
      </c>
      <c r="C6655" s="1356">
        <v>4273</v>
      </c>
      <c r="D6655" s="747" t="str">
        <f t="shared" si="211"/>
        <v>NJ4273</v>
      </c>
      <c r="E6655" s="1336">
        <v>0.6</v>
      </c>
      <c r="F6655" s="644">
        <f t="shared" si="212"/>
        <v>0.64</v>
      </c>
      <c r="G6655" s="748" t="s">
        <v>280</v>
      </c>
      <c r="H6655" s="1337">
        <v>1.89</v>
      </c>
      <c r="I6655" s="338"/>
    </row>
    <row r="6656" spans="2:9">
      <c r="B6656" s="651" t="s">
        <v>22</v>
      </c>
      <c r="C6656" s="1356">
        <v>4279</v>
      </c>
      <c r="D6656" s="747" t="str">
        <f t="shared" si="211"/>
        <v>NJ4279</v>
      </c>
      <c r="E6656" s="1336">
        <v>0.84399999999999997</v>
      </c>
      <c r="F6656" s="644">
        <f t="shared" si="212"/>
        <v>0.86</v>
      </c>
      <c r="G6656" s="748" t="s">
        <v>280</v>
      </c>
      <c r="H6656" s="1337">
        <v>0.61</v>
      </c>
      <c r="I6656" s="338"/>
    </row>
    <row r="6657" spans="2:9">
      <c r="B6657" s="651" t="s">
        <v>22</v>
      </c>
      <c r="C6657" s="1356">
        <v>4282</v>
      </c>
      <c r="D6657" s="747" t="str">
        <f t="shared" si="211"/>
        <v>NJ4282</v>
      </c>
      <c r="E6657" s="1336">
        <v>0.81200000000000006</v>
      </c>
      <c r="F6657" s="644">
        <f t="shared" si="212"/>
        <v>0.83099999999999996</v>
      </c>
      <c r="G6657" s="748" t="s">
        <v>280</v>
      </c>
      <c r="H6657" s="1337">
        <v>0.33</v>
      </c>
      <c r="I6657" s="338"/>
    </row>
    <row r="6658" spans="2:9">
      <c r="B6658" s="651" t="s">
        <v>22</v>
      </c>
      <c r="C6658" s="1356">
        <v>4283</v>
      </c>
      <c r="D6658" s="747" t="str">
        <f t="shared" si="211"/>
        <v>NJ4283</v>
      </c>
      <c r="E6658" s="1336">
        <v>0.98199999999999998</v>
      </c>
      <c r="F6658" s="644">
        <f t="shared" si="212"/>
        <v>0.98399999999999999</v>
      </c>
      <c r="G6658" s="748" t="s">
        <v>280</v>
      </c>
      <c r="H6658" s="1337">
        <v>0.26</v>
      </c>
      <c r="I6658" s="338"/>
    </row>
    <row r="6659" spans="2:9">
      <c r="B6659" s="651" t="s">
        <v>22</v>
      </c>
      <c r="C6659" s="1356">
        <v>4299</v>
      </c>
      <c r="D6659" s="747" t="str">
        <f t="shared" si="211"/>
        <v>NJ4299</v>
      </c>
      <c r="E6659" s="1336">
        <v>0.83899999999999997</v>
      </c>
      <c r="F6659" s="644">
        <f t="shared" si="212"/>
        <v>0.85499999999999998</v>
      </c>
      <c r="G6659" s="748" t="s">
        <v>280</v>
      </c>
      <c r="H6659" s="1337">
        <v>0.36</v>
      </c>
      <c r="I6659" s="338"/>
    </row>
    <row r="6660" spans="2:9">
      <c r="B6660" s="651" t="s">
        <v>22</v>
      </c>
      <c r="C6660" s="1356">
        <v>4301</v>
      </c>
      <c r="D6660" s="747" t="str">
        <f t="shared" si="211"/>
        <v>NJ4301</v>
      </c>
      <c r="E6660" s="1336">
        <v>0.98599999999999999</v>
      </c>
      <c r="F6660" s="644">
        <f t="shared" si="212"/>
        <v>0.98699999999999999</v>
      </c>
      <c r="G6660" s="748" t="s">
        <v>280</v>
      </c>
      <c r="H6660" s="1337">
        <v>0.57999999999999996</v>
      </c>
      <c r="I6660" s="338"/>
    </row>
    <row r="6661" spans="2:9">
      <c r="B6661" s="651" t="s">
        <v>22</v>
      </c>
      <c r="C6661" s="1356">
        <v>4307</v>
      </c>
      <c r="D6661" s="747" t="str">
        <f t="shared" si="211"/>
        <v>NJ4307</v>
      </c>
      <c r="E6661" s="1336">
        <v>0.876</v>
      </c>
      <c r="F6661" s="644">
        <f t="shared" si="212"/>
        <v>0.88800000000000001</v>
      </c>
      <c r="G6661" s="748" t="s">
        <v>280</v>
      </c>
      <c r="H6661" s="1337">
        <v>0.28000000000000003</v>
      </c>
      <c r="I6661" s="338"/>
    </row>
    <row r="6662" spans="2:9">
      <c r="B6662" s="651" t="s">
        <v>22</v>
      </c>
      <c r="C6662" s="1356">
        <v>4313</v>
      </c>
      <c r="D6662" s="747" t="str">
        <f t="shared" si="211"/>
        <v>NJ4313</v>
      </c>
      <c r="E6662" s="1336">
        <v>1.23</v>
      </c>
      <c r="F6662" s="644">
        <f t="shared" si="212"/>
        <v>1.2070000000000001</v>
      </c>
      <c r="G6662" s="748" t="s">
        <v>280</v>
      </c>
      <c r="H6662" s="1337">
        <v>0.35</v>
      </c>
      <c r="I6662" s="338"/>
    </row>
    <row r="6663" spans="2:9">
      <c r="B6663" s="651" t="s">
        <v>22</v>
      </c>
      <c r="C6663" s="1356">
        <v>4351</v>
      </c>
      <c r="D6663" s="747" t="str">
        <f t="shared" si="211"/>
        <v>NJ4351</v>
      </c>
      <c r="E6663" s="1336">
        <v>0.96399999999999997</v>
      </c>
      <c r="F6663" s="644">
        <f t="shared" si="212"/>
        <v>0.96799999999999997</v>
      </c>
      <c r="G6663" s="748" t="s">
        <v>280</v>
      </c>
      <c r="H6663" s="1337">
        <v>0.26</v>
      </c>
      <c r="I6663" s="338"/>
    </row>
    <row r="6664" spans="2:9">
      <c r="B6664" s="651" t="s">
        <v>22</v>
      </c>
      <c r="C6664" s="1356">
        <v>4352</v>
      </c>
      <c r="D6664" s="747" t="str">
        <f t="shared" si="211"/>
        <v>NJ4352</v>
      </c>
      <c r="E6664" s="1336">
        <v>0.997</v>
      </c>
      <c r="F6664" s="644">
        <f t="shared" si="212"/>
        <v>0.997</v>
      </c>
      <c r="G6664" s="748" t="s">
        <v>280</v>
      </c>
      <c r="H6664" s="1337">
        <v>0.3</v>
      </c>
      <c r="I6664" s="338"/>
    </row>
    <row r="6665" spans="2:9">
      <c r="B6665" s="651" t="s">
        <v>22</v>
      </c>
      <c r="C6665" s="1356">
        <v>4353</v>
      </c>
      <c r="D6665" s="747" t="str">
        <f t="shared" si="211"/>
        <v>NJ4353</v>
      </c>
      <c r="E6665" s="1336">
        <v>0.93899999999999995</v>
      </c>
      <c r="F6665" s="644">
        <f t="shared" si="212"/>
        <v>0.94499999999999995</v>
      </c>
      <c r="G6665" s="748" t="s">
        <v>280</v>
      </c>
      <c r="H6665" s="1337">
        <v>0.28000000000000003</v>
      </c>
      <c r="I6665" s="338"/>
    </row>
    <row r="6666" spans="2:9">
      <c r="B6666" s="651" t="s">
        <v>22</v>
      </c>
      <c r="C6666" s="1356">
        <v>4360</v>
      </c>
      <c r="D6666" s="747" t="str">
        <f t="shared" si="211"/>
        <v>NJ4360</v>
      </c>
      <c r="E6666" s="1336">
        <v>0.873</v>
      </c>
      <c r="F6666" s="644">
        <f t="shared" si="212"/>
        <v>0.88600000000000001</v>
      </c>
      <c r="G6666" s="748" t="s">
        <v>280</v>
      </c>
      <c r="H6666" s="1337">
        <v>0.2</v>
      </c>
      <c r="I6666" s="338"/>
    </row>
    <row r="6667" spans="2:9">
      <c r="B6667" s="651" t="s">
        <v>22</v>
      </c>
      <c r="C6667" s="1356">
        <v>4361</v>
      </c>
      <c r="D6667" s="747" t="str">
        <f t="shared" ref="D6667:D6730" si="213">B6667&amp;TEXT(C6667,"0000")</f>
        <v>NJ4361</v>
      </c>
      <c r="E6667" s="1336">
        <v>1.0640000000000001</v>
      </c>
      <c r="F6667" s="644">
        <f t="shared" ref="F6667:F6730" si="214">IF(E6667="NA","NA",ROUND((E6667-1)*0.9+1,3))</f>
        <v>1.0580000000000001</v>
      </c>
      <c r="G6667" s="748" t="s">
        <v>280</v>
      </c>
      <c r="H6667" s="1337">
        <v>0.13</v>
      </c>
      <c r="I6667" s="338"/>
    </row>
    <row r="6668" spans="2:9">
      <c r="B6668" s="651" t="s">
        <v>22</v>
      </c>
      <c r="C6668" s="1356">
        <v>4410</v>
      </c>
      <c r="D6668" s="747" t="str">
        <f t="shared" si="213"/>
        <v>NJ4410</v>
      </c>
      <c r="E6668" s="1336">
        <v>1.0069999999999999</v>
      </c>
      <c r="F6668" s="644">
        <f t="shared" si="214"/>
        <v>1.006</v>
      </c>
      <c r="G6668" s="748" t="s">
        <v>280</v>
      </c>
      <c r="H6668" s="1337">
        <v>0.45</v>
      </c>
      <c r="I6668" s="338"/>
    </row>
    <row r="6669" spans="2:9">
      <c r="B6669" s="651" t="s">
        <v>22</v>
      </c>
      <c r="C6669" s="1356">
        <v>4431</v>
      </c>
      <c r="D6669" s="747" t="str">
        <f t="shared" si="213"/>
        <v>NJ4431</v>
      </c>
      <c r="E6669" s="1336">
        <v>1.097</v>
      </c>
      <c r="F6669" s="644">
        <f t="shared" si="214"/>
        <v>1.087</v>
      </c>
      <c r="G6669" s="748" t="s">
        <v>280</v>
      </c>
      <c r="H6669" s="1337">
        <v>0.37</v>
      </c>
      <c r="I6669" s="338"/>
    </row>
    <row r="6670" spans="2:9">
      <c r="B6670" s="651" t="s">
        <v>22</v>
      </c>
      <c r="C6670" s="1356">
        <v>4432</v>
      </c>
      <c r="D6670" s="747" t="str">
        <f t="shared" si="213"/>
        <v>NJ4432</v>
      </c>
      <c r="E6670" s="1336">
        <v>0.91700000000000004</v>
      </c>
      <c r="F6670" s="644">
        <f t="shared" si="214"/>
        <v>0.92500000000000004</v>
      </c>
      <c r="G6670" s="748" t="s">
        <v>280</v>
      </c>
      <c r="H6670" s="1337">
        <v>0.32</v>
      </c>
      <c r="I6670" s="338"/>
    </row>
    <row r="6671" spans="2:9">
      <c r="B6671" s="651" t="s">
        <v>22</v>
      </c>
      <c r="C6671" s="1356">
        <v>4439</v>
      </c>
      <c r="D6671" s="747" t="str">
        <f t="shared" si="213"/>
        <v>NJ4439</v>
      </c>
      <c r="E6671" s="1336">
        <v>0.96499999999999997</v>
      </c>
      <c r="F6671" s="644">
        <f t="shared" si="214"/>
        <v>0.96899999999999997</v>
      </c>
      <c r="G6671" s="748" t="s">
        <v>280</v>
      </c>
      <c r="H6671" s="1337">
        <v>0.43</v>
      </c>
      <c r="I6671" s="338"/>
    </row>
    <row r="6672" spans="2:9">
      <c r="B6672" s="651" t="s">
        <v>22</v>
      </c>
      <c r="C6672" s="1356">
        <v>4452</v>
      </c>
      <c r="D6672" s="747" t="str">
        <f t="shared" si="213"/>
        <v>NJ4452</v>
      </c>
      <c r="E6672" s="1336">
        <v>0.871</v>
      </c>
      <c r="F6672" s="644">
        <f t="shared" si="214"/>
        <v>0.88400000000000001</v>
      </c>
      <c r="G6672" s="748" t="s">
        <v>280</v>
      </c>
      <c r="H6672" s="1337">
        <v>0.61</v>
      </c>
      <c r="I6672" s="338"/>
    </row>
    <row r="6673" spans="2:9">
      <c r="B6673" s="651" t="s">
        <v>22</v>
      </c>
      <c r="C6673" s="1356">
        <v>4459</v>
      </c>
      <c r="D6673" s="747" t="str">
        <f t="shared" si="213"/>
        <v>NJ4459</v>
      </c>
      <c r="E6673" s="1336">
        <v>0.90600000000000003</v>
      </c>
      <c r="F6673" s="644">
        <f t="shared" si="214"/>
        <v>0.91500000000000004</v>
      </c>
      <c r="G6673" s="748" t="s">
        <v>280</v>
      </c>
      <c r="H6673" s="1337">
        <v>0.64</v>
      </c>
      <c r="I6673" s="338"/>
    </row>
    <row r="6674" spans="2:9">
      <c r="B6674" s="651" t="s">
        <v>22</v>
      </c>
      <c r="C6674" s="1356">
        <v>4470</v>
      </c>
      <c r="D6674" s="747" t="str">
        <f t="shared" si="213"/>
        <v>NJ4470</v>
      </c>
      <c r="E6674" s="1336">
        <v>0.86699999999999999</v>
      </c>
      <c r="F6674" s="644">
        <f t="shared" si="214"/>
        <v>0.88</v>
      </c>
      <c r="G6674" s="748" t="s">
        <v>280</v>
      </c>
      <c r="H6674" s="1337">
        <v>0.3</v>
      </c>
      <c r="I6674" s="338"/>
    </row>
    <row r="6675" spans="2:9">
      <c r="B6675" s="651" t="s">
        <v>22</v>
      </c>
      <c r="C6675" s="1356">
        <v>4479</v>
      </c>
      <c r="D6675" s="747" t="str">
        <f t="shared" si="213"/>
        <v>NJ4479</v>
      </c>
      <c r="E6675" s="1336">
        <v>0.8</v>
      </c>
      <c r="F6675" s="644">
        <f t="shared" si="214"/>
        <v>0.82</v>
      </c>
      <c r="G6675" s="748" t="s">
        <v>280</v>
      </c>
      <c r="H6675" s="1337">
        <v>0.32</v>
      </c>
      <c r="I6675" s="338"/>
    </row>
    <row r="6676" spans="2:9">
      <c r="B6676" s="651" t="s">
        <v>22</v>
      </c>
      <c r="C6676" s="1356">
        <v>4484</v>
      </c>
      <c r="D6676" s="747" t="str">
        <f t="shared" si="213"/>
        <v>NJ4484</v>
      </c>
      <c r="E6676" s="1336">
        <v>0.77100000000000002</v>
      </c>
      <c r="F6676" s="644">
        <f t="shared" si="214"/>
        <v>0.79400000000000004</v>
      </c>
      <c r="G6676" s="748" t="s">
        <v>280</v>
      </c>
      <c r="H6676" s="1337">
        <v>0.53</v>
      </c>
      <c r="I6676" s="338"/>
    </row>
    <row r="6677" spans="2:9">
      <c r="B6677" s="651" t="s">
        <v>22</v>
      </c>
      <c r="C6677" s="1356">
        <v>4491</v>
      </c>
      <c r="D6677" s="747" t="str">
        <f t="shared" si="213"/>
        <v>NJ4491</v>
      </c>
      <c r="E6677" s="1336">
        <v>0.98599999999999999</v>
      </c>
      <c r="F6677" s="644">
        <f t="shared" si="214"/>
        <v>0.98699999999999999</v>
      </c>
      <c r="G6677" s="748" t="s">
        <v>280</v>
      </c>
      <c r="H6677" s="1337">
        <v>0.31</v>
      </c>
      <c r="I6677" s="338"/>
    </row>
    <row r="6678" spans="2:9">
      <c r="B6678" s="651" t="s">
        <v>22</v>
      </c>
      <c r="C6678" s="1356">
        <v>4493</v>
      </c>
      <c r="D6678" s="747" t="str">
        <f t="shared" si="213"/>
        <v>NJ4493</v>
      </c>
      <c r="E6678" s="1336">
        <v>0.97599999999999998</v>
      </c>
      <c r="F6678" s="644">
        <f t="shared" si="214"/>
        <v>0.97799999999999998</v>
      </c>
      <c r="G6678" s="748" t="s">
        <v>280</v>
      </c>
      <c r="H6678" s="1337">
        <v>0.6</v>
      </c>
      <c r="I6678" s="338"/>
    </row>
    <row r="6679" spans="2:9">
      <c r="B6679" s="651" t="s">
        <v>22</v>
      </c>
      <c r="C6679" s="1356">
        <v>4557</v>
      </c>
      <c r="D6679" s="747" t="str">
        <f t="shared" si="213"/>
        <v>NJ4557</v>
      </c>
      <c r="E6679" s="1336">
        <v>1.137</v>
      </c>
      <c r="F6679" s="644">
        <f t="shared" si="214"/>
        <v>1.123</v>
      </c>
      <c r="G6679" s="748" t="s">
        <v>280</v>
      </c>
      <c r="H6679" s="1337">
        <v>0.23</v>
      </c>
      <c r="I6679" s="338"/>
    </row>
    <row r="6680" spans="2:9">
      <c r="B6680" s="651" t="s">
        <v>22</v>
      </c>
      <c r="C6680" s="1356">
        <v>4558</v>
      </c>
      <c r="D6680" s="747" t="str">
        <f t="shared" si="213"/>
        <v>NJ4558</v>
      </c>
      <c r="E6680" s="1336">
        <v>0.89200000000000002</v>
      </c>
      <c r="F6680" s="644">
        <f t="shared" si="214"/>
        <v>0.90300000000000002</v>
      </c>
      <c r="G6680" s="748" t="s">
        <v>280</v>
      </c>
      <c r="H6680" s="1337">
        <v>0.36</v>
      </c>
      <c r="I6680" s="338"/>
    </row>
    <row r="6681" spans="2:9">
      <c r="B6681" s="651" t="s">
        <v>22</v>
      </c>
      <c r="C6681" s="1356">
        <v>4561</v>
      </c>
      <c r="D6681" s="747" t="str">
        <f t="shared" si="213"/>
        <v>NJ4561</v>
      </c>
      <c r="E6681" s="1336">
        <v>0.98799999999999999</v>
      </c>
      <c r="F6681" s="644">
        <f t="shared" si="214"/>
        <v>0.98899999999999999</v>
      </c>
      <c r="G6681" s="748" t="s">
        <v>280</v>
      </c>
      <c r="H6681" s="1337">
        <v>0.27</v>
      </c>
      <c r="I6681" s="338"/>
    </row>
    <row r="6682" spans="2:9">
      <c r="B6682" s="651" t="s">
        <v>22</v>
      </c>
      <c r="C6682" s="1356">
        <v>4571</v>
      </c>
      <c r="D6682" s="747" t="str">
        <f t="shared" si="213"/>
        <v>NJ4571</v>
      </c>
      <c r="E6682" s="1336">
        <v>1.1339999999999999</v>
      </c>
      <c r="F6682" s="644">
        <f t="shared" si="214"/>
        <v>1.121</v>
      </c>
      <c r="G6682" s="748" t="s">
        <v>280</v>
      </c>
      <c r="H6682" s="1337">
        <v>0.12</v>
      </c>
      <c r="I6682" s="338"/>
    </row>
    <row r="6683" spans="2:9">
      <c r="B6683" s="651" t="s">
        <v>22</v>
      </c>
      <c r="C6683" s="1356">
        <v>4572</v>
      </c>
      <c r="D6683" s="747" t="str">
        <f t="shared" si="213"/>
        <v>NJ4572</v>
      </c>
      <c r="E6683" s="1336">
        <v>1.1659999999999999</v>
      </c>
      <c r="F6683" s="644">
        <f t="shared" si="214"/>
        <v>1.149</v>
      </c>
      <c r="G6683" s="748" t="s">
        <v>280</v>
      </c>
      <c r="H6683" s="1337">
        <v>0.1</v>
      </c>
      <c r="I6683" s="338"/>
    </row>
    <row r="6684" spans="2:9">
      <c r="B6684" s="651" t="s">
        <v>22</v>
      </c>
      <c r="C6684" s="1356">
        <v>4583</v>
      </c>
      <c r="D6684" s="747" t="str">
        <f t="shared" si="213"/>
        <v>NJ4583</v>
      </c>
      <c r="E6684" s="1336">
        <v>0.89</v>
      </c>
      <c r="F6684" s="644">
        <f t="shared" si="214"/>
        <v>0.90100000000000002</v>
      </c>
      <c r="G6684" s="748" t="s">
        <v>280</v>
      </c>
      <c r="H6684" s="1337">
        <v>0.37</v>
      </c>
      <c r="I6684" s="338"/>
    </row>
    <row r="6685" spans="2:9">
      <c r="B6685" s="651" t="s">
        <v>22</v>
      </c>
      <c r="C6685" s="1356">
        <v>4597</v>
      </c>
      <c r="D6685" s="747" t="str">
        <f t="shared" si="213"/>
        <v>NJ4597</v>
      </c>
      <c r="E6685" s="1336">
        <v>0.95</v>
      </c>
      <c r="F6685" s="644">
        <f t="shared" si="214"/>
        <v>0.95499999999999996</v>
      </c>
      <c r="G6685" s="748" t="s">
        <v>280</v>
      </c>
      <c r="H6685" s="1337">
        <v>0.32</v>
      </c>
      <c r="I6685" s="338"/>
    </row>
    <row r="6686" spans="2:9">
      <c r="B6686" s="651" t="s">
        <v>22</v>
      </c>
      <c r="C6686" s="1356">
        <v>4598</v>
      </c>
      <c r="D6686" s="747" t="str">
        <f t="shared" si="213"/>
        <v>NJ4598</v>
      </c>
      <c r="E6686" s="1336">
        <v>1.222</v>
      </c>
      <c r="F6686" s="644">
        <f t="shared" si="214"/>
        <v>1.2</v>
      </c>
      <c r="G6686" s="748" t="s">
        <v>280</v>
      </c>
      <c r="H6686" s="1337">
        <v>0.12</v>
      </c>
      <c r="I6686" s="338"/>
    </row>
    <row r="6687" spans="2:9">
      <c r="B6687" s="651" t="s">
        <v>22</v>
      </c>
      <c r="C6687" s="1356">
        <v>4611</v>
      </c>
      <c r="D6687" s="747" t="str">
        <f t="shared" si="213"/>
        <v>NJ4611</v>
      </c>
      <c r="E6687" s="1336">
        <v>0.77600000000000002</v>
      </c>
      <c r="F6687" s="644">
        <f t="shared" si="214"/>
        <v>0.79800000000000004</v>
      </c>
      <c r="G6687" s="748" t="s">
        <v>280</v>
      </c>
      <c r="H6687" s="1337">
        <v>0.2</v>
      </c>
      <c r="I6687" s="338"/>
    </row>
    <row r="6688" spans="2:9">
      <c r="B6688" s="651" t="s">
        <v>22</v>
      </c>
      <c r="C6688" s="1356">
        <v>4627</v>
      </c>
      <c r="D6688" s="747" t="str">
        <f t="shared" si="213"/>
        <v>NJ4627</v>
      </c>
      <c r="E6688" s="1336">
        <v>1.222</v>
      </c>
      <c r="F6688" s="644">
        <f t="shared" si="214"/>
        <v>1.2</v>
      </c>
      <c r="G6688" s="748" t="s">
        <v>280</v>
      </c>
      <c r="H6688" s="1337">
        <v>0.12</v>
      </c>
      <c r="I6688" s="338"/>
    </row>
    <row r="6689" spans="2:9">
      <c r="B6689" s="651" t="s">
        <v>22</v>
      </c>
      <c r="C6689" s="1356">
        <v>4628</v>
      </c>
      <c r="D6689" s="747" t="str">
        <f t="shared" si="213"/>
        <v>NJ4628</v>
      </c>
      <c r="E6689" s="1336">
        <v>0.96</v>
      </c>
      <c r="F6689" s="644">
        <f t="shared" si="214"/>
        <v>0.96399999999999997</v>
      </c>
      <c r="G6689" s="748" t="s">
        <v>280</v>
      </c>
      <c r="H6689" s="1337">
        <v>0.2</v>
      </c>
      <c r="I6689" s="338"/>
    </row>
    <row r="6690" spans="2:9">
      <c r="B6690" s="651" t="s">
        <v>22</v>
      </c>
      <c r="C6690" s="1356">
        <v>4635</v>
      </c>
      <c r="D6690" s="747" t="str">
        <f t="shared" si="213"/>
        <v>NJ4635</v>
      </c>
      <c r="E6690" s="1336">
        <v>1.0369999999999999</v>
      </c>
      <c r="F6690" s="644">
        <f t="shared" si="214"/>
        <v>1.0329999999999999</v>
      </c>
      <c r="G6690" s="748" t="s">
        <v>280</v>
      </c>
      <c r="H6690" s="1337">
        <v>0.42</v>
      </c>
      <c r="I6690" s="338"/>
    </row>
    <row r="6691" spans="2:9">
      <c r="B6691" s="651" t="s">
        <v>22</v>
      </c>
      <c r="C6691" s="1356">
        <v>4653</v>
      </c>
      <c r="D6691" s="747" t="str">
        <f t="shared" si="213"/>
        <v>NJ4653</v>
      </c>
      <c r="E6691" s="1336">
        <v>0.98299999999999998</v>
      </c>
      <c r="F6691" s="644">
        <f t="shared" si="214"/>
        <v>0.98499999999999999</v>
      </c>
      <c r="G6691" s="748" t="s">
        <v>280</v>
      </c>
      <c r="H6691" s="1337">
        <v>0.26</v>
      </c>
      <c r="I6691" s="338"/>
    </row>
    <row r="6692" spans="2:9">
      <c r="B6692" s="651" t="s">
        <v>22</v>
      </c>
      <c r="C6692" s="1356">
        <v>4665</v>
      </c>
      <c r="D6692" s="747" t="str">
        <f t="shared" si="213"/>
        <v>NJ4665</v>
      </c>
      <c r="E6692" s="1336">
        <v>1.222</v>
      </c>
      <c r="F6692" s="644">
        <f t="shared" si="214"/>
        <v>1.2</v>
      </c>
      <c r="G6692" s="748" t="s">
        <v>280</v>
      </c>
      <c r="H6692" s="1337">
        <v>0.12</v>
      </c>
      <c r="I6692" s="338"/>
    </row>
    <row r="6693" spans="2:9">
      <c r="B6693" s="651" t="s">
        <v>22</v>
      </c>
      <c r="C6693" s="1356">
        <v>4683</v>
      </c>
      <c r="D6693" s="747" t="str">
        <f t="shared" si="213"/>
        <v>NJ4683</v>
      </c>
      <c r="E6693" s="1336">
        <v>0.96699999999999997</v>
      </c>
      <c r="F6693" s="644">
        <f t="shared" si="214"/>
        <v>0.97</v>
      </c>
      <c r="G6693" s="748" t="s">
        <v>280</v>
      </c>
      <c r="H6693" s="1337">
        <v>0.37</v>
      </c>
      <c r="I6693" s="338"/>
    </row>
    <row r="6694" spans="2:9">
      <c r="B6694" s="651" t="s">
        <v>22</v>
      </c>
      <c r="C6694" s="1356">
        <v>4692</v>
      </c>
      <c r="D6694" s="747" t="str">
        <f t="shared" si="213"/>
        <v>NJ4692</v>
      </c>
      <c r="E6694" s="1336">
        <v>0.92900000000000005</v>
      </c>
      <c r="F6694" s="644">
        <f t="shared" si="214"/>
        <v>0.93600000000000005</v>
      </c>
      <c r="G6694" s="748" t="s">
        <v>280</v>
      </c>
      <c r="H6694" s="1337">
        <v>0.19</v>
      </c>
      <c r="I6694" s="338"/>
    </row>
    <row r="6695" spans="2:9">
      <c r="B6695" s="651" t="s">
        <v>22</v>
      </c>
      <c r="C6695" s="1356">
        <v>4693</v>
      </c>
      <c r="D6695" s="747" t="str">
        <f t="shared" si="213"/>
        <v>NJ4693</v>
      </c>
      <c r="E6695" s="1336">
        <v>0.97799999999999998</v>
      </c>
      <c r="F6695" s="644">
        <f t="shared" si="214"/>
        <v>0.98</v>
      </c>
      <c r="G6695" s="748" t="s">
        <v>280</v>
      </c>
      <c r="H6695" s="1337">
        <v>0.13</v>
      </c>
      <c r="I6695" s="338"/>
    </row>
    <row r="6696" spans="2:9">
      <c r="B6696" s="651" t="s">
        <v>22</v>
      </c>
      <c r="C6696" s="1356">
        <v>4703</v>
      </c>
      <c r="D6696" s="747" t="str">
        <f t="shared" si="213"/>
        <v>NJ4703</v>
      </c>
      <c r="E6696" s="1336">
        <v>0.88600000000000001</v>
      </c>
      <c r="F6696" s="644">
        <f t="shared" si="214"/>
        <v>0.89700000000000002</v>
      </c>
      <c r="G6696" s="748" t="s">
        <v>280</v>
      </c>
      <c r="H6696" s="1337">
        <v>0.09</v>
      </c>
      <c r="I6696" s="338"/>
    </row>
    <row r="6697" spans="2:9">
      <c r="B6697" s="651" t="s">
        <v>22</v>
      </c>
      <c r="C6697" s="1356">
        <v>4707</v>
      </c>
      <c r="D6697" s="747" t="str">
        <f t="shared" si="213"/>
        <v>NJ4707</v>
      </c>
      <c r="E6697" s="1336">
        <v>1.0109999999999999</v>
      </c>
      <c r="F6697" s="644">
        <f t="shared" si="214"/>
        <v>1.01</v>
      </c>
      <c r="G6697" s="748" t="s">
        <v>280</v>
      </c>
      <c r="H6697" s="1337">
        <v>0.27</v>
      </c>
      <c r="I6697" s="338"/>
    </row>
    <row r="6698" spans="2:9">
      <c r="B6698" s="651" t="s">
        <v>22</v>
      </c>
      <c r="C6698" s="1356">
        <v>4710</v>
      </c>
      <c r="D6698" s="747" t="str">
        <f t="shared" si="213"/>
        <v>NJ4710</v>
      </c>
      <c r="E6698" s="1336">
        <v>0.95699999999999996</v>
      </c>
      <c r="F6698" s="644">
        <f t="shared" si="214"/>
        <v>0.96099999999999997</v>
      </c>
      <c r="G6698" s="748" t="s">
        <v>280</v>
      </c>
      <c r="H6698" s="1337">
        <v>0.34</v>
      </c>
      <c r="I6698" s="338"/>
    </row>
    <row r="6699" spans="2:9">
      <c r="B6699" s="651" t="s">
        <v>22</v>
      </c>
      <c r="C6699" s="1356">
        <v>4712</v>
      </c>
      <c r="D6699" s="747" t="str">
        <f t="shared" si="213"/>
        <v>NJ4712</v>
      </c>
      <c r="E6699" s="1336">
        <v>0.91400000000000003</v>
      </c>
      <c r="F6699" s="644">
        <f t="shared" si="214"/>
        <v>0.92300000000000004</v>
      </c>
      <c r="G6699" s="748" t="s">
        <v>280</v>
      </c>
      <c r="H6699" s="1337">
        <v>0.28999999999999998</v>
      </c>
      <c r="I6699" s="338"/>
    </row>
    <row r="6700" spans="2:9">
      <c r="B6700" s="651" t="s">
        <v>22</v>
      </c>
      <c r="C6700" s="1356">
        <v>4720</v>
      </c>
      <c r="D6700" s="747" t="str">
        <f t="shared" si="213"/>
        <v>NJ4720</v>
      </c>
      <c r="E6700" s="1336">
        <v>0.85099999999999998</v>
      </c>
      <c r="F6700" s="644">
        <f t="shared" si="214"/>
        <v>0.86599999999999999</v>
      </c>
      <c r="G6700" s="748" t="s">
        <v>280</v>
      </c>
      <c r="H6700" s="1337">
        <v>0.37</v>
      </c>
      <c r="I6700" s="338"/>
    </row>
    <row r="6701" spans="2:9">
      <c r="B6701" s="651" t="s">
        <v>22</v>
      </c>
      <c r="C6701" s="1356">
        <v>4740</v>
      </c>
      <c r="D6701" s="747" t="str">
        <f t="shared" si="213"/>
        <v>NJ4740</v>
      </c>
      <c r="E6701" s="1336">
        <v>1.2170000000000001</v>
      </c>
      <c r="F6701" s="644">
        <f t="shared" si="214"/>
        <v>1.1950000000000001</v>
      </c>
      <c r="G6701" s="748" t="s">
        <v>280</v>
      </c>
      <c r="H6701" s="1337">
        <v>0.11</v>
      </c>
      <c r="I6701" s="338"/>
    </row>
    <row r="6702" spans="2:9">
      <c r="B6702" s="651" t="s">
        <v>22</v>
      </c>
      <c r="C6702" s="1356">
        <v>4741</v>
      </c>
      <c r="D6702" s="747" t="str">
        <f t="shared" si="213"/>
        <v>NJ4741</v>
      </c>
      <c r="E6702" s="1336">
        <v>0.95099999999999996</v>
      </c>
      <c r="F6702" s="644">
        <f t="shared" si="214"/>
        <v>0.95599999999999996</v>
      </c>
      <c r="G6702" s="748" t="s">
        <v>280</v>
      </c>
      <c r="H6702" s="1337">
        <v>0.28999999999999998</v>
      </c>
      <c r="I6702" s="338"/>
    </row>
    <row r="6703" spans="2:9">
      <c r="B6703" s="651" t="s">
        <v>22</v>
      </c>
      <c r="C6703" s="1356">
        <v>4771</v>
      </c>
      <c r="D6703" s="747" t="str">
        <f t="shared" si="213"/>
        <v>NJ4771</v>
      </c>
      <c r="E6703" s="1336">
        <v>1.02</v>
      </c>
      <c r="F6703" s="644">
        <f t="shared" si="214"/>
        <v>1.018</v>
      </c>
      <c r="G6703" s="748" t="s">
        <v>280</v>
      </c>
      <c r="H6703" s="1337">
        <v>0.24</v>
      </c>
      <c r="I6703" s="338"/>
    </row>
    <row r="6704" spans="2:9">
      <c r="B6704" s="651" t="s">
        <v>22</v>
      </c>
      <c r="C6704" s="1356">
        <v>4824</v>
      </c>
      <c r="D6704" s="747" t="str">
        <f t="shared" si="213"/>
        <v>NJ4824</v>
      </c>
      <c r="E6704" s="1336">
        <v>1.0129999999999999</v>
      </c>
      <c r="F6704" s="644">
        <f t="shared" si="214"/>
        <v>1.012</v>
      </c>
      <c r="G6704" s="748" t="s">
        <v>280</v>
      </c>
      <c r="H6704" s="1337">
        <v>0.24</v>
      </c>
      <c r="I6704" s="338"/>
    </row>
    <row r="6705" spans="2:9">
      <c r="B6705" s="651" t="s">
        <v>22</v>
      </c>
      <c r="C6705" s="1356">
        <v>4827</v>
      </c>
      <c r="D6705" s="747" t="str">
        <f t="shared" si="213"/>
        <v>NJ4827</v>
      </c>
      <c r="E6705" s="1336">
        <v>1.222</v>
      </c>
      <c r="F6705" s="644">
        <f t="shared" si="214"/>
        <v>1.2</v>
      </c>
      <c r="G6705" s="748" t="s">
        <v>280</v>
      </c>
      <c r="H6705" s="1337">
        <v>0.12</v>
      </c>
      <c r="I6705" s="338"/>
    </row>
    <row r="6706" spans="2:9">
      <c r="B6706" s="651" t="s">
        <v>22</v>
      </c>
      <c r="C6706" s="1356">
        <v>4828</v>
      </c>
      <c r="D6706" s="747" t="str">
        <f t="shared" si="213"/>
        <v>NJ4828</v>
      </c>
      <c r="E6706" s="1336">
        <v>0.88900000000000001</v>
      </c>
      <c r="F6706" s="644">
        <f t="shared" si="214"/>
        <v>0.9</v>
      </c>
      <c r="G6706" s="748" t="s">
        <v>280</v>
      </c>
      <c r="H6706" s="1337">
        <v>0.22</v>
      </c>
      <c r="I6706" s="338"/>
    </row>
    <row r="6707" spans="2:9">
      <c r="B6707" s="651" t="s">
        <v>22</v>
      </c>
      <c r="C6707" s="1356">
        <v>4829</v>
      </c>
      <c r="D6707" s="747" t="str">
        <f t="shared" si="213"/>
        <v>NJ4829</v>
      </c>
      <c r="E6707" s="1336">
        <v>0.98</v>
      </c>
      <c r="F6707" s="644">
        <f t="shared" si="214"/>
        <v>0.98199999999999998</v>
      </c>
      <c r="G6707" s="748" t="s">
        <v>280</v>
      </c>
      <c r="H6707" s="1337">
        <v>0.18</v>
      </c>
      <c r="I6707" s="338"/>
    </row>
    <row r="6708" spans="2:9">
      <c r="B6708" s="651" t="s">
        <v>22</v>
      </c>
      <c r="C6708" s="1356">
        <v>4835</v>
      </c>
      <c r="D6708" s="747" t="str">
        <f t="shared" si="213"/>
        <v>NJ4835</v>
      </c>
      <c r="E6708" s="1336">
        <v>0.86699999999999999</v>
      </c>
      <c r="F6708" s="644">
        <f t="shared" si="214"/>
        <v>0.88</v>
      </c>
      <c r="G6708" s="748" t="s">
        <v>280</v>
      </c>
      <c r="H6708" s="1337">
        <v>0.48</v>
      </c>
      <c r="I6708" s="338"/>
    </row>
    <row r="6709" spans="2:9">
      <c r="B6709" s="651" t="s">
        <v>22</v>
      </c>
      <c r="C6709" s="1356">
        <v>4836</v>
      </c>
      <c r="D6709" s="747" t="str">
        <f t="shared" si="213"/>
        <v>NJ4836</v>
      </c>
      <c r="E6709" s="1336">
        <v>1.069</v>
      </c>
      <c r="F6709" s="644">
        <f t="shared" si="214"/>
        <v>1.0620000000000001</v>
      </c>
      <c r="G6709" s="748" t="s">
        <v>280</v>
      </c>
      <c r="H6709" s="1337">
        <v>0.05</v>
      </c>
      <c r="I6709" s="338"/>
    </row>
    <row r="6710" spans="2:9">
      <c r="B6710" s="651" t="s">
        <v>22</v>
      </c>
      <c r="C6710" s="1356">
        <v>4902</v>
      </c>
      <c r="D6710" s="747" t="str">
        <f t="shared" si="213"/>
        <v>NJ4902</v>
      </c>
      <c r="E6710" s="1336">
        <v>0.98099999999999998</v>
      </c>
      <c r="F6710" s="644">
        <f t="shared" si="214"/>
        <v>0.98299999999999998</v>
      </c>
      <c r="G6710" s="748" t="s">
        <v>280</v>
      </c>
      <c r="H6710" s="1337">
        <v>0.3</v>
      </c>
      <c r="I6710" s="338"/>
    </row>
    <row r="6711" spans="2:9">
      <c r="B6711" s="651" t="s">
        <v>22</v>
      </c>
      <c r="C6711" s="1356">
        <v>4923</v>
      </c>
      <c r="D6711" s="747" t="str">
        <f t="shared" si="213"/>
        <v>NJ4923</v>
      </c>
      <c r="E6711" s="1336">
        <v>1.0009999999999999</v>
      </c>
      <c r="F6711" s="644">
        <f t="shared" si="214"/>
        <v>1.0009999999999999</v>
      </c>
      <c r="G6711" s="748" t="s">
        <v>280</v>
      </c>
      <c r="H6711" s="1337">
        <v>0.26</v>
      </c>
      <c r="I6711" s="338"/>
    </row>
    <row r="6712" spans="2:9">
      <c r="B6712" s="651" t="s">
        <v>22</v>
      </c>
      <c r="C6712" s="1356">
        <v>5000</v>
      </c>
      <c r="D6712" s="747" t="str">
        <f t="shared" si="213"/>
        <v>NJ5000</v>
      </c>
      <c r="E6712" s="1336">
        <v>1.2789999999999999</v>
      </c>
      <c r="F6712" s="644">
        <f t="shared" si="214"/>
        <v>1.2509999999999999</v>
      </c>
      <c r="G6712" s="748" t="s">
        <v>280</v>
      </c>
      <c r="H6712" s="1337">
        <v>0.47</v>
      </c>
      <c r="I6712" s="338"/>
    </row>
    <row r="6713" spans="2:9">
      <c r="B6713" s="651" t="s">
        <v>22</v>
      </c>
      <c r="C6713" s="1356">
        <v>5022</v>
      </c>
      <c r="D6713" s="747" t="str">
        <f t="shared" si="213"/>
        <v>NJ5022</v>
      </c>
      <c r="E6713" s="1336">
        <v>1.524</v>
      </c>
      <c r="F6713" s="644">
        <f t="shared" si="214"/>
        <v>1.472</v>
      </c>
      <c r="G6713" s="748" t="s">
        <v>280</v>
      </c>
      <c r="H6713" s="1337">
        <v>0.87</v>
      </c>
      <c r="I6713" s="338"/>
    </row>
    <row r="6714" spans="2:9">
      <c r="B6714" s="651" t="s">
        <v>22</v>
      </c>
      <c r="C6714" s="1356">
        <v>5038</v>
      </c>
      <c r="D6714" s="747" t="str">
        <f t="shared" si="213"/>
        <v>NJ5038</v>
      </c>
      <c r="E6714" s="1336">
        <v>1.4179999999999999</v>
      </c>
      <c r="F6714" s="644">
        <f t="shared" si="214"/>
        <v>1.3759999999999999</v>
      </c>
      <c r="G6714" s="748" t="s">
        <v>280</v>
      </c>
      <c r="H6714" s="1337">
        <v>0.44</v>
      </c>
      <c r="I6714" s="338"/>
    </row>
    <row r="6715" spans="2:9">
      <c r="B6715" s="651" t="s">
        <v>22</v>
      </c>
      <c r="C6715" s="1356">
        <v>5040</v>
      </c>
      <c r="D6715" s="747" t="str">
        <f t="shared" si="213"/>
        <v>NJ5040</v>
      </c>
      <c r="E6715" s="1336">
        <v>1.587</v>
      </c>
      <c r="F6715" s="644">
        <f t="shared" si="214"/>
        <v>1.528</v>
      </c>
      <c r="G6715" s="748" t="s">
        <v>280</v>
      </c>
      <c r="H6715" s="1337">
        <v>0.64</v>
      </c>
      <c r="I6715" s="338"/>
    </row>
    <row r="6716" spans="2:9">
      <c r="B6716" s="651" t="s">
        <v>22</v>
      </c>
      <c r="C6716" s="1356">
        <v>5057</v>
      </c>
      <c r="D6716" s="747" t="str">
        <f t="shared" si="213"/>
        <v>NJ5057</v>
      </c>
      <c r="E6716" s="1336">
        <v>1.67</v>
      </c>
      <c r="F6716" s="644">
        <f t="shared" si="214"/>
        <v>1.603</v>
      </c>
      <c r="G6716" s="748" t="s">
        <v>280</v>
      </c>
      <c r="H6716" s="1337">
        <v>0.42</v>
      </c>
      <c r="I6716" s="338"/>
    </row>
    <row r="6717" spans="2:9">
      <c r="B6717" s="651" t="s">
        <v>22</v>
      </c>
      <c r="C6717" s="1356">
        <v>5059</v>
      </c>
      <c r="D6717" s="747" t="str">
        <f t="shared" si="213"/>
        <v>NJ5059</v>
      </c>
      <c r="E6717" s="1336">
        <v>1.2689999999999999</v>
      </c>
      <c r="F6717" s="644">
        <f t="shared" si="214"/>
        <v>1.242</v>
      </c>
      <c r="G6717" s="748" t="s">
        <v>280</v>
      </c>
      <c r="H6717" s="1337">
        <v>0.55000000000000004</v>
      </c>
      <c r="I6717" s="338"/>
    </row>
    <row r="6718" spans="2:9">
      <c r="B6718" s="651" t="s">
        <v>22</v>
      </c>
      <c r="C6718" s="1356">
        <v>5069</v>
      </c>
      <c r="D6718" s="747" t="str">
        <f t="shared" si="213"/>
        <v>NJ5069</v>
      </c>
      <c r="E6718" s="1336">
        <v>1.3979999999999999</v>
      </c>
      <c r="F6718" s="644">
        <f t="shared" si="214"/>
        <v>1.3580000000000001</v>
      </c>
      <c r="G6718" s="748" t="s">
        <v>280</v>
      </c>
      <c r="H6718" s="1337">
        <v>0.38</v>
      </c>
      <c r="I6718" s="338"/>
    </row>
    <row r="6719" spans="2:9">
      <c r="B6719" s="651" t="s">
        <v>22</v>
      </c>
      <c r="C6719" s="1356">
        <v>5103</v>
      </c>
      <c r="D6719" s="747" t="str">
        <f t="shared" si="213"/>
        <v>NJ5103</v>
      </c>
      <c r="E6719" s="1336">
        <v>1.228</v>
      </c>
      <c r="F6719" s="644">
        <f t="shared" si="214"/>
        <v>1.2050000000000001</v>
      </c>
      <c r="G6719" s="748" t="s">
        <v>280</v>
      </c>
      <c r="H6719" s="1337">
        <v>0.44</v>
      </c>
      <c r="I6719" s="338"/>
    </row>
    <row r="6720" spans="2:9">
      <c r="B6720" s="651" t="s">
        <v>22</v>
      </c>
      <c r="C6720" s="1356">
        <v>5146</v>
      </c>
      <c r="D6720" s="747" t="str">
        <f t="shared" si="213"/>
        <v>NJ5146</v>
      </c>
      <c r="E6720" s="1336">
        <v>1.1519999999999999</v>
      </c>
      <c r="F6720" s="644">
        <f t="shared" si="214"/>
        <v>1.137</v>
      </c>
      <c r="G6720" s="748" t="s">
        <v>280</v>
      </c>
      <c r="H6720" s="1337">
        <v>0.64</v>
      </c>
      <c r="I6720" s="338"/>
    </row>
    <row r="6721" spans="2:9">
      <c r="B6721" s="651" t="s">
        <v>22</v>
      </c>
      <c r="C6721" s="1356">
        <v>5160</v>
      </c>
      <c r="D6721" s="747" t="str">
        <f t="shared" si="213"/>
        <v>NJ5160</v>
      </c>
      <c r="E6721" s="1336">
        <v>1.224</v>
      </c>
      <c r="F6721" s="644">
        <f t="shared" si="214"/>
        <v>1.202</v>
      </c>
      <c r="G6721" s="748" t="s">
        <v>280</v>
      </c>
      <c r="H6721" s="1337">
        <v>0.3</v>
      </c>
      <c r="I6721" s="338"/>
    </row>
    <row r="6722" spans="2:9">
      <c r="B6722" s="651" t="s">
        <v>22</v>
      </c>
      <c r="C6722" s="1356">
        <v>5183</v>
      </c>
      <c r="D6722" s="747" t="str">
        <f t="shared" si="213"/>
        <v>NJ5183</v>
      </c>
      <c r="E6722" s="1336">
        <v>1.177</v>
      </c>
      <c r="F6722" s="644">
        <f t="shared" si="214"/>
        <v>1.159</v>
      </c>
      <c r="G6722" s="748" t="s">
        <v>280</v>
      </c>
      <c r="H6722" s="1337">
        <v>0.44</v>
      </c>
      <c r="I6722" s="338"/>
    </row>
    <row r="6723" spans="2:9">
      <c r="B6723" s="651" t="s">
        <v>22</v>
      </c>
      <c r="C6723" s="1356">
        <v>5184</v>
      </c>
      <c r="D6723" s="747" t="str">
        <f t="shared" si="213"/>
        <v>NJ5184</v>
      </c>
      <c r="E6723" s="1336">
        <v>1.159</v>
      </c>
      <c r="F6723" s="644">
        <f t="shared" si="214"/>
        <v>1.143</v>
      </c>
      <c r="G6723" s="748" t="s">
        <v>280</v>
      </c>
      <c r="H6723" s="1337">
        <v>0.27</v>
      </c>
      <c r="I6723" s="338"/>
    </row>
    <row r="6724" spans="2:9">
      <c r="B6724" s="651" t="s">
        <v>22</v>
      </c>
      <c r="C6724" s="1356">
        <v>5188</v>
      </c>
      <c r="D6724" s="747" t="str">
        <f t="shared" si="213"/>
        <v>NJ5188</v>
      </c>
      <c r="E6724" s="1336">
        <v>1.0509999999999999</v>
      </c>
      <c r="F6724" s="644">
        <f t="shared" si="214"/>
        <v>1.046</v>
      </c>
      <c r="G6724" s="748" t="s">
        <v>280</v>
      </c>
      <c r="H6724" s="1337">
        <v>0.38</v>
      </c>
      <c r="I6724" s="338"/>
    </row>
    <row r="6725" spans="2:9">
      <c r="B6725" s="651" t="s">
        <v>22</v>
      </c>
      <c r="C6725" s="1356">
        <v>5190</v>
      </c>
      <c r="D6725" s="747" t="str">
        <f t="shared" si="213"/>
        <v>NJ5190</v>
      </c>
      <c r="E6725" s="1336">
        <v>1.4179999999999999</v>
      </c>
      <c r="F6725" s="644">
        <f t="shared" si="214"/>
        <v>1.3759999999999999</v>
      </c>
      <c r="G6725" s="748" t="s">
        <v>280</v>
      </c>
      <c r="H6725" s="1337">
        <v>0.31</v>
      </c>
      <c r="I6725" s="338"/>
    </row>
    <row r="6726" spans="2:9">
      <c r="B6726" s="651" t="s">
        <v>22</v>
      </c>
      <c r="C6726" s="1356">
        <v>5191</v>
      </c>
      <c r="D6726" s="747" t="str">
        <f t="shared" si="213"/>
        <v>NJ5191</v>
      </c>
      <c r="E6726" s="1336">
        <v>1.1339999999999999</v>
      </c>
      <c r="F6726" s="644">
        <f t="shared" si="214"/>
        <v>1.121</v>
      </c>
      <c r="G6726" s="748" t="s">
        <v>280</v>
      </c>
      <c r="H6726" s="1337">
        <v>0.13</v>
      </c>
      <c r="I6726" s="338"/>
    </row>
    <row r="6727" spans="2:9">
      <c r="B6727" s="651" t="s">
        <v>22</v>
      </c>
      <c r="C6727" s="1356">
        <v>5192</v>
      </c>
      <c r="D6727" s="747" t="str">
        <f t="shared" si="213"/>
        <v>NJ5192</v>
      </c>
      <c r="E6727" s="1336">
        <v>1.1559999999999999</v>
      </c>
      <c r="F6727" s="644">
        <f t="shared" si="214"/>
        <v>1.1399999999999999</v>
      </c>
      <c r="G6727" s="748" t="s">
        <v>280</v>
      </c>
      <c r="H6727" s="1337">
        <v>0.53</v>
      </c>
      <c r="I6727" s="338"/>
    </row>
    <row r="6728" spans="2:9">
      <c r="B6728" s="651" t="s">
        <v>22</v>
      </c>
      <c r="C6728" s="1356">
        <v>5200</v>
      </c>
      <c r="D6728" s="747" t="str">
        <f t="shared" si="213"/>
        <v>NJ5200</v>
      </c>
      <c r="E6728" s="1336">
        <v>1.37</v>
      </c>
      <c r="F6728" s="644">
        <f t="shared" si="214"/>
        <v>1.333</v>
      </c>
      <c r="G6728" s="748" t="s">
        <v>280</v>
      </c>
      <c r="H6728" s="1337">
        <v>0.66</v>
      </c>
      <c r="I6728" s="338"/>
    </row>
    <row r="6729" spans="2:9">
      <c r="B6729" s="651" t="s">
        <v>22</v>
      </c>
      <c r="C6729" s="1356">
        <v>5213</v>
      </c>
      <c r="D6729" s="747" t="str">
        <f t="shared" si="213"/>
        <v>NJ5213</v>
      </c>
      <c r="E6729" s="1336">
        <v>1.5860000000000001</v>
      </c>
      <c r="F6729" s="644">
        <f t="shared" si="214"/>
        <v>1.5269999999999999</v>
      </c>
      <c r="G6729" s="748" t="s">
        <v>280</v>
      </c>
      <c r="H6729" s="1337">
        <v>0.73</v>
      </c>
      <c r="I6729" s="338"/>
    </row>
    <row r="6730" spans="2:9">
      <c r="B6730" s="651" t="s">
        <v>22</v>
      </c>
      <c r="C6730" s="1356">
        <v>5215</v>
      </c>
      <c r="D6730" s="747" t="str">
        <f t="shared" si="213"/>
        <v>NJ5215</v>
      </c>
      <c r="E6730" s="1336">
        <v>1.06</v>
      </c>
      <c r="F6730" s="644">
        <f t="shared" si="214"/>
        <v>1.054</v>
      </c>
      <c r="G6730" s="748" t="s">
        <v>280</v>
      </c>
      <c r="H6730" s="1337">
        <v>0.49</v>
      </c>
      <c r="I6730" s="338"/>
    </row>
    <row r="6731" spans="2:9">
      <c r="B6731" s="651" t="s">
        <v>22</v>
      </c>
      <c r="C6731" s="1356">
        <v>5222</v>
      </c>
      <c r="D6731" s="747" t="str">
        <f t="shared" ref="D6731:D6794" si="215">B6731&amp;TEXT(C6731,"0000")</f>
        <v>NJ5222</v>
      </c>
      <c r="E6731" s="1336">
        <v>1.7529999999999999</v>
      </c>
      <c r="F6731" s="644">
        <f t="shared" ref="F6731:F6794" si="216">IF(E6731="NA","NA",ROUND((E6731-1)*0.9+1,3))</f>
        <v>1.6779999999999999</v>
      </c>
      <c r="G6731" s="748" t="s">
        <v>280</v>
      </c>
      <c r="H6731" s="1337">
        <v>0.89</v>
      </c>
      <c r="I6731" s="338"/>
    </row>
    <row r="6732" spans="2:9">
      <c r="B6732" s="651" t="s">
        <v>22</v>
      </c>
      <c r="C6732" s="1356">
        <v>5223</v>
      </c>
      <c r="D6732" s="747" t="str">
        <f t="shared" si="215"/>
        <v>NJ5223</v>
      </c>
      <c r="E6732" s="1336">
        <v>1.1839999999999999</v>
      </c>
      <c r="F6732" s="644">
        <f t="shared" si="216"/>
        <v>1.1659999999999999</v>
      </c>
      <c r="G6732" s="748" t="s">
        <v>280</v>
      </c>
      <c r="H6732" s="1337">
        <v>0.55000000000000004</v>
      </c>
      <c r="I6732" s="338"/>
    </row>
    <row r="6733" spans="2:9">
      <c r="B6733" s="651" t="s">
        <v>22</v>
      </c>
      <c r="C6733" s="1356">
        <v>5348</v>
      </c>
      <c r="D6733" s="747" t="str">
        <f t="shared" si="215"/>
        <v>NJ5348</v>
      </c>
      <c r="E6733" s="1336">
        <v>1.347</v>
      </c>
      <c r="F6733" s="644">
        <f t="shared" si="216"/>
        <v>1.3120000000000001</v>
      </c>
      <c r="G6733" s="748" t="s">
        <v>280</v>
      </c>
      <c r="H6733" s="1337">
        <v>0.59</v>
      </c>
      <c r="I6733" s="338"/>
    </row>
    <row r="6734" spans="2:9">
      <c r="B6734" s="651" t="s">
        <v>22</v>
      </c>
      <c r="C6734" s="1356">
        <v>5402</v>
      </c>
      <c r="D6734" s="747" t="str">
        <f t="shared" si="215"/>
        <v>NJ5402</v>
      </c>
      <c r="E6734" s="1336">
        <v>1.012</v>
      </c>
      <c r="F6734" s="644">
        <f t="shared" si="216"/>
        <v>1.0109999999999999</v>
      </c>
      <c r="G6734" s="748" t="s">
        <v>280</v>
      </c>
      <c r="H6734" s="1337">
        <v>0.34</v>
      </c>
      <c r="I6734" s="338"/>
    </row>
    <row r="6735" spans="2:9">
      <c r="B6735" s="651" t="s">
        <v>22</v>
      </c>
      <c r="C6735" s="1356">
        <v>5403</v>
      </c>
      <c r="D6735" s="747" t="str">
        <f t="shared" si="215"/>
        <v>NJ5403</v>
      </c>
      <c r="E6735" s="1336">
        <v>1.7549999999999999</v>
      </c>
      <c r="F6735" s="644">
        <f t="shared" si="216"/>
        <v>1.68</v>
      </c>
      <c r="G6735" s="748" t="s">
        <v>280</v>
      </c>
      <c r="H6735" s="1337">
        <v>0.85</v>
      </c>
      <c r="I6735" s="338"/>
    </row>
    <row r="6736" spans="2:9">
      <c r="B6736" s="651" t="s">
        <v>22</v>
      </c>
      <c r="C6736" s="1356">
        <v>5409</v>
      </c>
      <c r="D6736" s="747" t="str">
        <f t="shared" si="215"/>
        <v>NJ5409</v>
      </c>
      <c r="E6736" s="1336">
        <v>1.2929999999999999</v>
      </c>
      <c r="F6736" s="644">
        <f t="shared" si="216"/>
        <v>1.264</v>
      </c>
      <c r="G6736" s="748" t="s">
        <v>280</v>
      </c>
      <c r="H6736" s="1337">
        <v>0.28999999999999998</v>
      </c>
      <c r="I6736" s="338"/>
    </row>
    <row r="6737" spans="2:9">
      <c r="B6737" s="651" t="s">
        <v>22</v>
      </c>
      <c r="C6737" s="1356">
        <v>5437</v>
      </c>
      <c r="D6737" s="747" t="str">
        <f t="shared" si="215"/>
        <v>NJ5437</v>
      </c>
      <c r="E6737" s="1336">
        <v>1.357</v>
      </c>
      <c r="F6737" s="644">
        <f t="shared" si="216"/>
        <v>1.321</v>
      </c>
      <c r="G6737" s="748" t="s">
        <v>280</v>
      </c>
      <c r="H6737" s="1337">
        <v>0.77</v>
      </c>
      <c r="I6737" s="338"/>
    </row>
    <row r="6738" spans="2:9">
      <c r="B6738" s="651" t="s">
        <v>22</v>
      </c>
      <c r="C6738" s="1356">
        <v>5443</v>
      </c>
      <c r="D6738" s="747" t="str">
        <f t="shared" si="215"/>
        <v>NJ5443</v>
      </c>
      <c r="E6738" s="1336">
        <v>1.1839999999999999</v>
      </c>
      <c r="F6738" s="644">
        <f t="shared" si="216"/>
        <v>1.1659999999999999</v>
      </c>
      <c r="G6738" s="748" t="s">
        <v>280</v>
      </c>
      <c r="H6738" s="1337">
        <v>0.32</v>
      </c>
      <c r="I6738" s="338"/>
    </row>
    <row r="6739" spans="2:9">
      <c r="B6739" s="651" t="s">
        <v>22</v>
      </c>
      <c r="C6739" s="1356">
        <v>5445</v>
      </c>
      <c r="D6739" s="747" t="str">
        <f t="shared" si="215"/>
        <v>NJ5445</v>
      </c>
      <c r="E6739" s="1336">
        <v>1.5720000000000001</v>
      </c>
      <c r="F6739" s="644">
        <f t="shared" si="216"/>
        <v>1.5149999999999999</v>
      </c>
      <c r="G6739" s="748" t="s">
        <v>280</v>
      </c>
      <c r="H6739" s="1337">
        <v>0.5</v>
      </c>
      <c r="I6739" s="338"/>
    </row>
    <row r="6740" spans="2:9">
      <c r="B6740" s="651" t="s">
        <v>22</v>
      </c>
      <c r="C6740" s="1356">
        <v>5458</v>
      </c>
      <c r="D6740" s="747" t="str">
        <f t="shared" si="215"/>
        <v>NJ5458</v>
      </c>
      <c r="E6740" s="1336">
        <v>1.044</v>
      </c>
      <c r="F6740" s="644">
        <f t="shared" si="216"/>
        <v>1.04</v>
      </c>
      <c r="G6740" s="748" t="s">
        <v>280</v>
      </c>
      <c r="H6740" s="1337">
        <v>0.32</v>
      </c>
      <c r="I6740" s="338"/>
    </row>
    <row r="6741" spans="2:9">
      <c r="B6741" s="651" t="s">
        <v>22</v>
      </c>
      <c r="C6741" s="1356">
        <v>5459</v>
      </c>
      <c r="D6741" s="747" t="str">
        <f t="shared" si="215"/>
        <v>NJ5459</v>
      </c>
      <c r="E6741" s="1336">
        <v>1.0449999999999999</v>
      </c>
      <c r="F6741" s="644">
        <f t="shared" si="216"/>
        <v>1.0409999999999999</v>
      </c>
      <c r="G6741" s="748" t="s">
        <v>280</v>
      </c>
      <c r="H6741" s="1337">
        <v>0.28999999999999998</v>
      </c>
      <c r="I6741" s="338"/>
    </row>
    <row r="6742" spans="2:9">
      <c r="B6742" s="651" t="s">
        <v>22</v>
      </c>
      <c r="C6742" s="1356">
        <v>5462</v>
      </c>
      <c r="D6742" s="747" t="str">
        <f t="shared" si="215"/>
        <v>NJ5462</v>
      </c>
      <c r="E6742" s="1336">
        <v>1.282</v>
      </c>
      <c r="F6742" s="644">
        <f t="shared" si="216"/>
        <v>1.254</v>
      </c>
      <c r="G6742" s="748" t="s">
        <v>280</v>
      </c>
      <c r="H6742" s="1337">
        <v>0.57999999999999996</v>
      </c>
      <c r="I6742" s="338"/>
    </row>
    <row r="6743" spans="2:9">
      <c r="B6743" s="651" t="s">
        <v>22</v>
      </c>
      <c r="C6743" s="1356">
        <v>5466</v>
      </c>
      <c r="D6743" s="747" t="str">
        <f t="shared" si="215"/>
        <v>NJ5466</v>
      </c>
      <c r="E6743" s="1336">
        <v>1.177</v>
      </c>
      <c r="F6743" s="644">
        <f t="shared" si="216"/>
        <v>1.159</v>
      </c>
      <c r="G6743" s="748" t="s">
        <v>280</v>
      </c>
      <c r="H6743" s="1337">
        <v>0.4</v>
      </c>
      <c r="I6743" s="338"/>
    </row>
    <row r="6744" spans="2:9">
      <c r="B6744" s="651" t="s">
        <v>22</v>
      </c>
      <c r="C6744" s="1356">
        <v>5473</v>
      </c>
      <c r="D6744" s="747" t="str">
        <f t="shared" si="215"/>
        <v>NJ5473</v>
      </c>
      <c r="E6744" s="1336">
        <v>1.623</v>
      </c>
      <c r="F6744" s="644">
        <f t="shared" si="216"/>
        <v>1.5609999999999999</v>
      </c>
      <c r="G6744" s="748" t="s">
        <v>280</v>
      </c>
      <c r="H6744" s="1337">
        <v>0.57999999999999996</v>
      </c>
      <c r="I6744" s="338"/>
    </row>
    <row r="6745" spans="2:9">
      <c r="B6745" s="651" t="s">
        <v>22</v>
      </c>
      <c r="C6745" s="1356">
        <v>5474</v>
      </c>
      <c r="D6745" s="747" t="str">
        <f t="shared" si="215"/>
        <v>NJ5474</v>
      </c>
      <c r="E6745" s="1336">
        <v>1.827</v>
      </c>
      <c r="F6745" s="644">
        <f t="shared" si="216"/>
        <v>1.744</v>
      </c>
      <c r="G6745" s="748" t="s">
        <v>280</v>
      </c>
      <c r="H6745" s="1337">
        <v>0.62</v>
      </c>
      <c r="I6745" s="338"/>
    </row>
    <row r="6746" spans="2:9">
      <c r="B6746" s="651" t="s">
        <v>22</v>
      </c>
      <c r="C6746" s="1356">
        <v>5475</v>
      </c>
      <c r="D6746" s="747" t="str">
        <f t="shared" si="215"/>
        <v>NJ5475</v>
      </c>
      <c r="E6746" s="1336">
        <v>1.2110000000000001</v>
      </c>
      <c r="F6746" s="644">
        <f t="shared" si="216"/>
        <v>1.19</v>
      </c>
      <c r="G6746" s="748" t="s">
        <v>280</v>
      </c>
      <c r="H6746" s="1337">
        <v>0.31</v>
      </c>
      <c r="I6746" s="338"/>
    </row>
    <row r="6747" spans="2:9">
      <c r="B6747" s="651" t="s">
        <v>22</v>
      </c>
      <c r="C6747" s="1356">
        <v>5479</v>
      </c>
      <c r="D6747" s="747" t="str">
        <f t="shared" si="215"/>
        <v>NJ5479</v>
      </c>
      <c r="E6747" s="1336">
        <v>1.218</v>
      </c>
      <c r="F6747" s="644">
        <f t="shared" si="216"/>
        <v>1.196</v>
      </c>
      <c r="G6747" s="748" t="s">
        <v>280</v>
      </c>
      <c r="H6747" s="1337">
        <v>0.77</v>
      </c>
      <c r="I6747" s="338"/>
    </row>
    <row r="6748" spans="2:9">
      <c r="B6748" s="651" t="s">
        <v>22</v>
      </c>
      <c r="C6748" s="1356">
        <v>5480</v>
      </c>
      <c r="D6748" s="747" t="str">
        <f t="shared" si="215"/>
        <v>NJ5480</v>
      </c>
      <c r="E6748" s="1336">
        <v>1.278</v>
      </c>
      <c r="F6748" s="644">
        <f t="shared" si="216"/>
        <v>1.25</v>
      </c>
      <c r="G6748" s="748" t="s">
        <v>280</v>
      </c>
      <c r="H6748" s="1337">
        <v>0.38</v>
      </c>
      <c r="I6748" s="338"/>
    </row>
    <row r="6749" spans="2:9">
      <c r="B6749" s="651" t="s">
        <v>22</v>
      </c>
      <c r="C6749" s="1356">
        <v>5491</v>
      </c>
      <c r="D6749" s="747" t="str">
        <f t="shared" si="215"/>
        <v>NJ5491</v>
      </c>
      <c r="E6749" s="1336">
        <v>1.232</v>
      </c>
      <c r="F6749" s="644">
        <f t="shared" si="216"/>
        <v>1.2090000000000001</v>
      </c>
      <c r="G6749" s="748" t="s">
        <v>280</v>
      </c>
      <c r="H6749" s="1337">
        <v>0.26</v>
      </c>
      <c r="I6749" s="338"/>
    </row>
    <row r="6750" spans="2:9">
      <c r="B6750" s="651" t="s">
        <v>22</v>
      </c>
      <c r="C6750" s="1356">
        <v>5500</v>
      </c>
      <c r="D6750" s="747" t="str">
        <f t="shared" si="215"/>
        <v>NJ5500</v>
      </c>
      <c r="E6750" s="1336">
        <v>1.5189999999999999</v>
      </c>
      <c r="F6750" s="644">
        <f t="shared" si="216"/>
        <v>1.4670000000000001</v>
      </c>
      <c r="G6750" s="748" t="s">
        <v>280</v>
      </c>
      <c r="H6750" s="1337">
        <v>0.56999999999999995</v>
      </c>
      <c r="I6750" s="338"/>
    </row>
    <row r="6751" spans="2:9">
      <c r="B6751" s="651" t="s">
        <v>22</v>
      </c>
      <c r="C6751" s="1356">
        <v>5509</v>
      </c>
      <c r="D6751" s="747" t="str">
        <f t="shared" si="215"/>
        <v>NJ5509</v>
      </c>
      <c r="E6751" s="1336">
        <v>1.157</v>
      </c>
      <c r="F6751" s="644">
        <f t="shared" si="216"/>
        <v>1.141</v>
      </c>
      <c r="G6751" s="748" t="s">
        <v>280</v>
      </c>
      <c r="H6751" s="1337">
        <v>0.54</v>
      </c>
      <c r="I6751" s="338"/>
    </row>
    <row r="6752" spans="2:9">
      <c r="B6752" s="651" t="s">
        <v>22</v>
      </c>
      <c r="C6752" s="1356">
        <v>5538</v>
      </c>
      <c r="D6752" s="747" t="str">
        <f t="shared" si="215"/>
        <v>NJ5538</v>
      </c>
      <c r="E6752" s="1336">
        <v>1.609</v>
      </c>
      <c r="F6752" s="644">
        <f t="shared" si="216"/>
        <v>1.548</v>
      </c>
      <c r="G6752" s="748" t="s">
        <v>280</v>
      </c>
      <c r="H6752" s="1337">
        <v>0.51</v>
      </c>
      <c r="I6752" s="338"/>
    </row>
    <row r="6753" spans="2:9">
      <c r="B6753" s="651" t="s">
        <v>22</v>
      </c>
      <c r="C6753" s="1356">
        <v>5551</v>
      </c>
      <c r="D6753" s="747" t="str">
        <f t="shared" si="215"/>
        <v>NJ5551</v>
      </c>
      <c r="E6753" s="1336">
        <v>1.88</v>
      </c>
      <c r="F6753" s="644">
        <f t="shared" si="216"/>
        <v>1.792</v>
      </c>
      <c r="G6753" s="748" t="s">
        <v>280</v>
      </c>
      <c r="H6753" s="1337">
        <v>1.33</v>
      </c>
      <c r="I6753" s="338"/>
    </row>
    <row r="6754" spans="2:9">
      <c r="B6754" s="651" t="s">
        <v>22</v>
      </c>
      <c r="C6754" s="1356">
        <v>5606</v>
      </c>
      <c r="D6754" s="747" t="str">
        <f t="shared" si="215"/>
        <v>NJ5606</v>
      </c>
      <c r="E6754" s="1336">
        <v>1.694</v>
      </c>
      <c r="F6754" s="644">
        <f t="shared" si="216"/>
        <v>1.625</v>
      </c>
      <c r="G6754" s="748" t="s">
        <v>280</v>
      </c>
      <c r="H6754" s="1337">
        <v>0.13</v>
      </c>
      <c r="I6754" s="338"/>
    </row>
    <row r="6755" spans="2:9">
      <c r="B6755" s="651" t="s">
        <v>22</v>
      </c>
      <c r="C6755" s="1356">
        <v>5610</v>
      </c>
      <c r="D6755" s="747" t="str">
        <f t="shared" si="215"/>
        <v>NJ5610</v>
      </c>
      <c r="E6755" s="1336">
        <v>1.46</v>
      </c>
      <c r="F6755" s="644">
        <f t="shared" si="216"/>
        <v>1.4139999999999999</v>
      </c>
      <c r="G6755" s="748" t="s">
        <v>280</v>
      </c>
      <c r="H6755" s="1337">
        <v>0.66</v>
      </c>
      <c r="I6755" s="338"/>
    </row>
    <row r="6756" spans="2:9">
      <c r="B6756" s="651" t="s">
        <v>22</v>
      </c>
      <c r="C6756" s="1356">
        <v>5645</v>
      </c>
      <c r="D6756" s="747" t="str">
        <f t="shared" si="215"/>
        <v>NJ5645</v>
      </c>
      <c r="E6756" s="1336">
        <v>1.712</v>
      </c>
      <c r="F6756" s="644">
        <f t="shared" si="216"/>
        <v>1.641</v>
      </c>
      <c r="G6756" s="748" t="s">
        <v>280</v>
      </c>
      <c r="H6756" s="1337">
        <v>0.98</v>
      </c>
      <c r="I6756" s="338"/>
    </row>
    <row r="6757" spans="2:9">
      <c r="B6757" s="651" t="s">
        <v>22</v>
      </c>
      <c r="C6757" s="1356">
        <v>5701</v>
      </c>
      <c r="D6757" s="747" t="str">
        <f t="shared" si="215"/>
        <v>NJ5701</v>
      </c>
      <c r="E6757" s="1336">
        <v>1.2</v>
      </c>
      <c r="F6757" s="644">
        <f t="shared" si="216"/>
        <v>1.18</v>
      </c>
      <c r="G6757" s="748" t="s">
        <v>280</v>
      </c>
      <c r="H6757" s="1337">
        <v>0.49</v>
      </c>
      <c r="I6757" s="338"/>
    </row>
    <row r="6758" spans="2:9">
      <c r="B6758" s="651" t="s">
        <v>22</v>
      </c>
      <c r="C6758" s="1356">
        <v>5703</v>
      </c>
      <c r="D6758" s="747" t="str">
        <f t="shared" si="215"/>
        <v>NJ5703</v>
      </c>
      <c r="E6758" s="1336">
        <v>1.153</v>
      </c>
      <c r="F6758" s="644">
        <f t="shared" si="216"/>
        <v>1.1379999999999999</v>
      </c>
      <c r="G6758" s="748" t="s">
        <v>280</v>
      </c>
      <c r="H6758" s="1337">
        <v>0.82</v>
      </c>
      <c r="I6758" s="338"/>
    </row>
    <row r="6759" spans="2:9">
      <c r="B6759" s="651" t="s">
        <v>22</v>
      </c>
      <c r="C6759" s="1356">
        <v>5951</v>
      </c>
      <c r="D6759" s="747" t="str">
        <f t="shared" si="215"/>
        <v>NJ5951</v>
      </c>
      <c r="E6759" s="1336">
        <v>0.85799999999999998</v>
      </c>
      <c r="F6759" s="644">
        <f t="shared" si="216"/>
        <v>0.872</v>
      </c>
      <c r="G6759" s="748" t="s">
        <v>280</v>
      </c>
      <c r="H6759" s="1337">
        <v>0.14000000000000001</v>
      </c>
      <c r="I6759" s="338"/>
    </row>
    <row r="6760" spans="2:9">
      <c r="B6760" s="651" t="s">
        <v>22</v>
      </c>
      <c r="C6760" s="1356">
        <v>5954</v>
      </c>
      <c r="D6760" s="747" t="str">
        <f t="shared" si="215"/>
        <v>NJ5954</v>
      </c>
      <c r="E6760" s="1336">
        <v>0.98</v>
      </c>
      <c r="F6760" s="644">
        <f t="shared" si="216"/>
        <v>0.98199999999999998</v>
      </c>
      <c r="G6760" s="748" t="s">
        <v>280</v>
      </c>
      <c r="H6760" s="1337">
        <v>0.25</v>
      </c>
      <c r="I6760" s="338"/>
    </row>
    <row r="6761" spans="2:9">
      <c r="B6761" s="651" t="s">
        <v>22</v>
      </c>
      <c r="C6761" s="1356">
        <v>6003</v>
      </c>
      <c r="D6761" s="747" t="str">
        <f t="shared" si="215"/>
        <v>NJ6003</v>
      </c>
      <c r="E6761" s="1336">
        <v>1.327</v>
      </c>
      <c r="F6761" s="644">
        <f t="shared" si="216"/>
        <v>1.294</v>
      </c>
      <c r="G6761" s="748" t="s">
        <v>280</v>
      </c>
      <c r="H6761" s="1337">
        <v>0.41</v>
      </c>
      <c r="I6761" s="338"/>
    </row>
    <row r="6762" spans="2:9">
      <c r="B6762" s="651" t="s">
        <v>22</v>
      </c>
      <c r="C6762" s="1356">
        <v>6005</v>
      </c>
      <c r="D6762" s="747" t="str">
        <f t="shared" si="215"/>
        <v>NJ6005</v>
      </c>
      <c r="E6762" s="1336">
        <v>1.222</v>
      </c>
      <c r="F6762" s="644">
        <f t="shared" si="216"/>
        <v>1.2</v>
      </c>
      <c r="G6762" s="748" t="s">
        <v>280</v>
      </c>
      <c r="H6762" s="1337">
        <v>0.12</v>
      </c>
      <c r="I6762" s="338"/>
    </row>
    <row r="6763" spans="2:9">
      <c r="B6763" s="651" t="s">
        <v>22</v>
      </c>
      <c r="C6763" s="1356">
        <v>6039</v>
      </c>
      <c r="D6763" s="747" t="str">
        <f t="shared" si="215"/>
        <v>NJ6039</v>
      </c>
      <c r="E6763" s="1336">
        <v>1.7649999999999999</v>
      </c>
      <c r="F6763" s="644">
        <f t="shared" si="216"/>
        <v>1.6890000000000001</v>
      </c>
      <c r="G6763" s="748" t="s">
        <v>280</v>
      </c>
      <c r="H6763" s="1337">
        <v>0.42</v>
      </c>
      <c r="I6763" s="338"/>
    </row>
    <row r="6764" spans="2:9">
      <c r="B6764" s="651" t="s">
        <v>22</v>
      </c>
      <c r="C6764" s="1356">
        <v>6042</v>
      </c>
      <c r="D6764" s="747" t="str">
        <f t="shared" si="215"/>
        <v>NJ6042</v>
      </c>
      <c r="E6764" s="1336">
        <v>1.476</v>
      </c>
      <c r="F6764" s="644">
        <f t="shared" si="216"/>
        <v>1.4279999999999999</v>
      </c>
      <c r="G6764" s="748" t="s">
        <v>280</v>
      </c>
      <c r="H6764" s="1337">
        <v>0.42</v>
      </c>
      <c r="I6764" s="338"/>
    </row>
    <row r="6765" spans="2:9">
      <c r="B6765" s="651" t="s">
        <v>22</v>
      </c>
      <c r="C6765" s="1356">
        <v>6204</v>
      </c>
      <c r="D6765" s="747" t="str">
        <f t="shared" si="215"/>
        <v>NJ6204</v>
      </c>
      <c r="E6765" s="1336">
        <v>1.2130000000000001</v>
      </c>
      <c r="F6765" s="644">
        <f t="shared" si="216"/>
        <v>1.1919999999999999</v>
      </c>
      <c r="G6765" s="748" t="s">
        <v>280</v>
      </c>
      <c r="H6765" s="1337">
        <v>0.56000000000000005</v>
      </c>
      <c r="I6765" s="338"/>
    </row>
    <row r="6766" spans="2:9">
      <c r="B6766" s="651" t="s">
        <v>22</v>
      </c>
      <c r="C6766" s="1356">
        <v>6217</v>
      </c>
      <c r="D6766" s="747" t="str">
        <f t="shared" si="215"/>
        <v>NJ6217</v>
      </c>
      <c r="E6766" s="1336">
        <v>1.603</v>
      </c>
      <c r="F6766" s="644">
        <f t="shared" si="216"/>
        <v>1.5429999999999999</v>
      </c>
      <c r="G6766" s="748" t="s">
        <v>280</v>
      </c>
      <c r="H6766" s="1337">
        <v>0.44</v>
      </c>
      <c r="I6766" s="338"/>
    </row>
    <row r="6767" spans="2:9">
      <c r="B6767" s="651" t="s">
        <v>22</v>
      </c>
      <c r="C6767" s="1356">
        <v>6229</v>
      </c>
      <c r="D6767" s="747" t="str">
        <f t="shared" si="215"/>
        <v>NJ6229</v>
      </c>
      <c r="E6767" s="1336">
        <v>1.1819999999999999</v>
      </c>
      <c r="F6767" s="644">
        <f t="shared" si="216"/>
        <v>1.1639999999999999</v>
      </c>
      <c r="G6767" s="748" t="s">
        <v>280</v>
      </c>
      <c r="H6767" s="1337">
        <v>0.28999999999999998</v>
      </c>
      <c r="I6767" s="338"/>
    </row>
    <row r="6768" spans="2:9">
      <c r="B6768" s="651" t="s">
        <v>22</v>
      </c>
      <c r="C6768" s="1356">
        <v>6233</v>
      </c>
      <c r="D6768" s="747" t="str">
        <f t="shared" si="215"/>
        <v>NJ6233</v>
      </c>
      <c r="E6768" s="1336">
        <v>1.2070000000000001</v>
      </c>
      <c r="F6768" s="644">
        <f t="shared" si="216"/>
        <v>1.1859999999999999</v>
      </c>
      <c r="G6768" s="748" t="s">
        <v>280</v>
      </c>
      <c r="H6768" s="1337">
        <v>0.27</v>
      </c>
      <c r="I6768" s="338"/>
    </row>
    <row r="6769" spans="2:9">
      <c r="B6769" s="651" t="s">
        <v>22</v>
      </c>
      <c r="C6769" s="1356">
        <v>6235</v>
      </c>
      <c r="D6769" s="747" t="str">
        <f t="shared" si="215"/>
        <v>NJ6235</v>
      </c>
      <c r="E6769" s="1336">
        <v>1.3979999999999999</v>
      </c>
      <c r="F6769" s="644">
        <f t="shared" si="216"/>
        <v>1.3580000000000001</v>
      </c>
      <c r="G6769" s="748" t="s">
        <v>280</v>
      </c>
      <c r="H6769" s="1337">
        <v>0.38</v>
      </c>
      <c r="I6769" s="338"/>
    </row>
    <row r="6770" spans="2:9">
      <c r="B6770" s="651" t="s">
        <v>22</v>
      </c>
      <c r="C6770" s="1356">
        <v>6251</v>
      </c>
      <c r="D6770" s="747" t="str">
        <f t="shared" si="215"/>
        <v>NJ6251</v>
      </c>
      <c r="E6770" s="1336">
        <v>1.4630000000000001</v>
      </c>
      <c r="F6770" s="644">
        <f t="shared" si="216"/>
        <v>1.417</v>
      </c>
      <c r="G6770" s="748" t="s">
        <v>280</v>
      </c>
      <c r="H6770" s="1337">
        <v>0.55000000000000004</v>
      </c>
      <c r="I6770" s="338"/>
    </row>
    <row r="6771" spans="2:9">
      <c r="B6771" s="651" t="s">
        <v>22</v>
      </c>
      <c r="C6771" s="1356">
        <v>6252</v>
      </c>
      <c r="D6771" s="747" t="str">
        <f t="shared" si="215"/>
        <v>NJ6252</v>
      </c>
      <c r="E6771" s="1336">
        <v>1.1659999999999999</v>
      </c>
      <c r="F6771" s="644">
        <f t="shared" si="216"/>
        <v>1.149</v>
      </c>
      <c r="G6771" s="748" t="s">
        <v>280</v>
      </c>
      <c r="H6771" s="1337">
        <v>0.33</v>
      </c>
      <c r="I6771" s="338"/>
    </row>
    <row r="6772" spans="2:9">
      <c r="B6772" s="651" t="s">
        <v>22</v>
      </c>
      <c r="C6772" s="1356">
        <v>6306</v>
      </c>
      <c r="D6772" s="747" t="str">
        <f t="shared" si="215"/>
        <v>NJ6306</v>
      </c>
      <c r="E6772" s="1336">
        <v>1.361</v>
      </c>
      <c r="F6772" s="644">
        <f t="shared" si="216"/>
        <v>1.325</v>
      </c>
      <c r="G6772" s="748" t="s">
        <v>280</v>
      </c>
      <c r="H6772" s="1337">
        <v>0.37</v>
      </c>
      <c r="I6772" s="338"/>
    </row>
    <row r="6773" spans="2:9">
      <c r="B6773" s="651" t="s">
        <v>22</v>
      </c>
      <c r="C6773" s="1356">
        <v>6319</v>
      </c>
      <c r="D6773" s="747" t="str">
        <f t="shared" si="215"/>
        <v>NJ6319</v>
      </c>
      <c r="E6773" s="1336">
        <v>1.35</v>
      </c>
      <c r="F6773" s="644">
        <f t="shared" si="216"/>
        <v>1.3149999999999999</v>
      </c>
      <c r="G6773" s="748" t="s">
        <v>280</v>
      </c>
      <c r="H6773" s="1337">
        <v>0.32</v>
      </c>
      <c r="I6773" s="338"/>
    </row>
    <row r="6774" spans="2:9">
      <c r="B6774" s="651" t="s">
        <v>22</v>
      </c>
      <c r="C6774" s="1356">
        <v>6325</v>
      </c>
      <c r="D6774" s="747" t="str">
        <f t="shared" si="215"/>
        <v>NJ6325</v>
      </c>
      <c r="E6774" s="1336">
        <v>1.2110000000000001</v>
      </c>
      <c r="F6774" s="644">
        <f t="shared" si="216"/>
        <v>1.19</v>
      </c>
      <c r="G6774" s="748" t="s">
        <v>280</v>
      </c>
      <c r="H6774" s="1337">
        <v>0.38</v>
      </c>
      <c r="I6774" s="338"/>
    </row>
    <row r="6775" spans="2:9">
      <c r="B6775" s="651" t="s">
        <v>22</v>
      </c>
      <c r="C6775" s="1356">
        <v>6400</v>
      </c>
      <c r="D6775" s="747" t="str">
        <f t="shared" si="215"/>
        <v>NJ6400</v>
      </c>
      <c r="E6775" s="1336">
        <v>1.1020000000000001</v>
      </c>
      <c r="F6775" s="644">
        <f t="shared" si="216"/>
        <v>1.0920000000000001</v>
      </c>
      <c r="G6775" s="748" t="s">
        <v>280</v>
      </c>
      <c r="H6775" s="1337">
        <v>0.63</v>
      </c>
      <c r="I6775" s="338"/>
    </row>
    <row r="6776" spans="2:9">
      <c r="B6776" s="651" t="s">
        <v>22</v>
      </c>
      <c r="C6776" s="1356">
        <v>6504</v>
      </c>
      <c r="D6776" s="747" t="str">
        <f t="shared" si="215"/>
        <v>NJ6504</v>
      </c>
      <c r="E6776" s="1336">
        <v>0.88600000000000001</v>
      </c>
      <c r="F6776" s="644">
        <f t="shared" si="216"/>
        <v>0.89700000000000002</v>
      </c>
      <c r="G6776" s="748" t="s">
        <v>280</v>
      </c>
      <c r="H6776" s="1337">
        <v>0.52</v>
      </c>
      <c r="I6776" s="338"/>
    </row>
    <row r="6777" spans="2:9">
      <c r="B6777" s="651" t="s">
        <v>22</v>
      </c>
      <c r="C6777" s="1356">
        <v>6702</v>
      </c>
      <c r="D6777" s="747" t="str">
        <f t="shared" si="215"/>
        <v>NJ6702</v>
      </c>
      <c r="E6777" s="1336">
        <v>1.222</v>
      </c>
      <c r="F6777" s="644">
        <f t="shared" si="216"/>
        <v>1.2</v>
      </c>
      <c r="G6777" s="748" t="s">
        <v>280</v>
      </c>
      <c r="H6777" s="1337">
        <v>0.12</v>
      </c>
      <c r="I6777" s="338"/>
    </row>
    <row r="6778" spans="2:9">
      <c r="B6778" s="651" t="s">
        <v>22</v>
      </c>
      <c r="C6778" s="1356">
        <v>6703</v>
      </c>
      <c r="D6778" s="747" t="str">
        <f t="shared" si="215"/>
        <v>NJ6703</v>
      </c>
      <c r="E6778" s="1336">
        <v>1.222</v>
      </c>
      <c r="F6778" s="644">
        <f t="shared" si="216"/>
        <v>1.2</v>
      </c>
      <c r="G6778" s="748" t="s">
        <v>280</v>
      </c>
      <c r="H6778" s="1337">
        <v>0.12</v>
      </c>
      <c r="I6778" s="338"/>
    </row>
    <row r="6779" spans="2:9">
      <c r="B6779" s="651" t="s">
        <v>22</v>
      </c>
      <c r="C6779" s="1356">
        <v>6801</v>
      </c>
      <c r="D6779" s="747" t="str">
        <f t="shared" si="215"/>
        <v>NJ6801</v>
      </c>
      <c r="E6779" s="1336">
        <v>1.222</v>
      </c>
      <c r="F6779" s="644">
        <f t="shared" si="216"/>
        <v>1.2</v>
      </c>
      <c r="G6779" s="748" t="s">
        <v>280</v>
      </c>
      <c r="H6779" s="1337">
        <v>0.12</v>
      </c>
      <c r="I6779" s="338"/>
    </row>
    <row r="6780" spans="2:9">
      <c r="B6780" s="651" t="s">
        <v>22</v>
      </c>
      <c r="C6780" s="1356">
        <v>6811</v>
      </c>
      <c r="D6780" s="747" t="str">
        <f t="shared" si="215"/>
        <v>NJ6811</v>
      </c>
      <c r="E6780" s="1336">
        <v>1.222</v>
      </c>
      <c r="F6780" s="644">
        <f t="shared" si="216"/>
        <v>1.2</v>
      </c>
      <c r="G6780" s="748" t="s">
        <v>280</v>
      </c>
      <c r="H6780" s="1337">
        <v>0.12</v>
      </c>
      <c r="I6780" s="338"/>
    </row>
    <row r="6781" spans="2:9">
      <c r="B6781" s="651" t="s">
        <v>22</v>
      </c>
      <c r="C6781" s="1356">
        <v>6824</v>
      </c>
      <c r="D6781" s="747" t="str">
        <f t="shared" si="215"/>
        <v>NJ6824</v>
      </c>
      <c r="E6781" s="1336">
        <v>1.091</v>
      </c>
      <c r="F6781" s="644">
        <f t="shared" si="216"/>
        <v>1.0820000000000001</v>
      </c>
      <c r="G6781" s="748" t="s">
        <v>280</v>
      </c>
      <c r="H6781" s="1337">
        <v>0.36</v>
      </c>
      <c r="I6781" s="338"/>
    </row>
    <row r="6782" spans="2:9">
      <c r="B6782" s="651" t="s">
        <v>22</v>
      </c>
      <c r="C6782" s="1356">
        <v>6826</v>
      </c>
      <c r="D6782" s="747" t="str">
        <f t="shared" si="215"/>
        <v>NJ6826</v>
      </c>
      <c r="E6782" s="1336">
        <v>1.1519999999999999</v>
      </c>
      <c r="F6782" s="644">
        <f t="shared" si="216"/>
        <v>1.137</v>
      </c>
      <c r="G6782" s="748" t="s">
        <v>280</v>
      </c>
      <c r="H6782" s="1337">
        <v>0.48</v>
      </c>
      <c r="I6782" s="338"/>
    </row>
    <row r="6783" spans="2:9">
      <c r="B6783" s="651" t="s">
        <v>22</v>
      </c>
      <c r="C6783" s="1356">
        <v>6834</v>
      </c>
      <c r="D6783" s="747" t="str">
        <f t="shared" si="215"/>
        <v>NJ6834</v>
      </c>
      <c r="E6783" s="1336">
        <v>1.071</v>
      </c>
      <c r="F6783" s="644">
        <f t="shared" si="216"/>
        <v>1.0640000000000001</v>
      </c>
      <c r="G6783" s="748" t="s">
        <v>280</v>
      </c>
      <c r="H6783" s="1337">
        <v>0.24</v>
      </c>
      <c r="I6783" s="338"/>
    </row>
    <row r="6784" spans="2:9">
      <c r="B6784" s="651" t="s">
        <v>22</v>
      </c>
      <c r="C6784" s="1356">
        <v>6836</v>
      </c>
      <c r="D6784" s="747" t="str">
        <f t="shared" si="215"/>
        <v>NJ6836</v>
      </c>
      <c r="E6784" s="1336">
        <v>1.222</v>
      </c>
      <c r="F6784" s="644">
        <f t="shared" si="216"/>
        <v>1.2</v>
      </c>
      <c r="G6784" s="748" t="s">
        <v>280</v>
      </c>
      <c r="H6784" s="1337">
        <v>0.12</v>
      </c>
      <c r="I6784" s="338"/>
    </row>
    <row r="6785" spans="2:9">
      <c r="B6785" s="651" t="s">
        <v>22</v>
      </c>
      <c r="C6785" s="1356">
        <v>6872</v>
      </c>
      <c r="D6785" s="747" t="str">
        <f t="shared" si="215"/>
        <v>NJ6872</v>
      </c>
      <c r="E6785" s="1336">
        <v>1.0960000000000001</v>
      </c>
      <c r="F6785" s="644">
        <f t="shared" si="216"/>
        <v>1.0860000000000001</v>
      </c>
      <c r="G6785" s="748" t="s">
        <v>280</v>
      </c>
      <c r="H6785" s="1337">
        <v>0.5</v>
      </c>
      <c r="I6785" s="338"/>
    </row>
    <row r="6786" spans="2:9">
      <c r="B6786" s="651" t="s">
        <v>22</v>
      </c>
      <c r="C6786" s="1356">
        <v>6874</v>
      </c>
      <c r="D6786" s="747" t="str">
        <f t="shared" si="215"/>
        <v>NJ6874</v>
      </c>
      <c r="E6786" s="1336">
        <v>1.3979999999999999</v>
      </c>
      <c r="F6786" s="644">
        <f t="shared" si="216"/>
        <v>1.3580000000000001</v>
      </c>
      <c r="G6786" s="748" t="s">
        <v>280</v>
      </c>
      <c r="H6786" s="1337">
        <v>0.38</v>
      </c>
      <c r="I6786" s="338"/>
    </row>
    <row r="6787" spans="2:9">
      <c r="B6787" s="651" t="s">
        <v>22</v>
      </c>
      <c r="C6787" s="1356">
        <v>7019</v>
      </c>
      <c r="D6787" s="747" t="str">
        <f t="shared" si="215"/>
        <v>NJ7019</v>
      </c>
      <c r="E6787" s="1336">
        <v>0.88600000000000001</v>
      </c>
      <c r="F6787" s="644">
        <f t="shared" si="216"/>
        <v>0.89700000000000002</v>
      </c>
      <c r="G6787" s="748" t="s">
        <v>280</v>
      </c>
      <c r="H6787" s="1337">
        <v>0.39</v>
      </c>
      <c r="I6787" s="338"/>
    </row>
    <row r="6788" spans="2:9">
      <c r="B6788" s="651" t="s">
        <v>22</v>
      </c>
      <c r="C6788" s="1356">
        <v>7027</v>
      </c>
      <c r="D6788" s="747" t="str">
        <f t="shared" si="215"/>
        <v>NJ7027</v>
      </c>
      <c r="E6788" s="1336">
        <v>0.83599999999999997</v>
      </c>
      <c r="F6788" s="644">
        <f t="shared" si="216"/>
        <v>0.85199999999999998</v>
      </c>
      <c r="G6788" s="748" t="s">
        <v>280</v>
      </c>
      <c r="H6788" s="1337">
        <v>0.24</v>
      </c>
      <c r="I6788" s="338"/>
    </row>
    <row r="6789" spans="2:9">
      <c r="B6789" s="651" t="s">
        <v>22</v>
      </c>
      <c r="C6789" s="1356">
        <v>7038</v>
      </c>
      <c r="D6789" s="747" t="str">
        <f t="shared" si="215"/>
        <v>NJ7038</v>
      </c>
      <c r="E6789" s="1336">
        <v>0.83299999999999996</v>
      </c>
      <c r="F6789" s="644">
        <f t="shared" si="216"/>
        <v>0.85</v>
      </c>
      <c r="G6789" s="748" t="s">
        <v>280</v>
      </c>
      <c r="H6789" s="1337">
        <v>0.27</v>
      </c>
      <c r="I6789" s="338"/>
    </row>
    <row r="6790" spans="2:9">
      <c r="B6790" s="651" t="s">
        <v>22</v>
      </c>
      <c r="C6790" s="1356">
        <v>7046</v>
      </c>
      <c r="D6790" s="747" t="str">
        <f t="shared" si="215"/>
        <v>NJ7046</v>
      </c>
      <c r="E6790" s="1336">
        <v>1.0129999999999999</v>
      </c>
      <c r="F6790" s="644">
        <f t="shared" si="216"/>
        <v>1.012</v>
      </c>
      <c r="G6790" s="748" t="s">
        <v>280</v>
      </c>
      <c r="H6790" s="1337">
        <v>0.27</v>
      </c>
      <c r="I6790" s="338"/>
    </row>
    <row r="6791" spans="2:9">
      <c r="B6791" s="651" t="s">
        <v>22</v>
      </c>
      <c r="C6791" s="1356">
        <v>7089</v>
      </c>
      <c r="D6791" s="747" t="str">
        <f t="shared" si="215"/>
        <v>NJ7089</v>
      </c>
      <c r="E6791" s="1336">
        <v>1.3979999999999999</v>
      </c>
      <c r="F6791" s="644">
        <f t="shared" si="216"/>
        <v>1.3580000000000001</v>
      </c>
      <c r="G6791" s="748" t="s">
        <v>280</v>
      </c>
      <c r="H6791" s="1337">
        <v>0.38</v>
      </c>
      <c r="I6791" s="338"/>
    </row>
    <row r="6792" spans="2:9">
      <c r="B6792" s="651" t="s">
        <v>22</v>
      </c>
      <c r="C6792" s="1356">
        <v>7098</v>
      </c>
      <c r="D6792" s="747" t="str">
        <f t="shared" si="215"/>
        <v>NJ7098</v>
      </c>
      <c r="E6792" s="1336">
        <v>0.86599999999999999</v>
      </c>
      <c r="F6792" s="644">
        <f t="shared" si="216"/>
        <v>0.879</v>
      </c>
      <c r="G6792" s="748" t="s">
        <v>280</v>
      </c>
      <c r="H6792" s="1337">
        <v>0.63</v>
      </c>
      <c r="I6792" s="338"/>
    </row>
    <row r="6793" spans="2:9">
      <c r="B6793" s="651" t="s">
        <v>22</v>
      </c>
      <c r="C6793" s="1356">
        <v>7133</v>
      </c>
      <c r="D6793" s="747" t="str">
        <f t="shared" si="215"/>
        <v>NJ7133</v>
      </c>
      <c r="E6793" s="1336">
        <v>1.0289999999999999</v>
      </c>
      <c r="F6793" s="644">
        <f t="shared" si="216"/>
        <v>1.026</v>
      </c>
      <c r="G6793" s="748" t="s">
        <v>280</v>
      </c>
      <c r="H6793" s="1337">
        <v>0.34</v>
      </c>
      <c r="I6793" s="338"/>
    </row>
    <row r="6794" spans="2:9">
      <c r="B6794" s="651" t="s">
        <v>22</v>
      </c>
      <c r="C6794" s="1356">
        <v>7151</v>
      </c>
      <c r="D6794" s="747" t="str">
        <f t="shared" si="215"/>
        <v>NJ7151</v>
      </c>
      <c r="E6794" s="1336">
        <v>1.4630000000000001</v>
      </c>
      <c r="F6794" s="644">
        <f t="shared" si="216"/>
        <v>1.417</v>
      </c>
      <c r="G6794" s="748" t="s">
        <v>280</v>
      </c>
      <c r="H6794" s="1337">
        <v>0.55000000000000004</v>
      </c>
      <c r="I6794" s="338"/>
    </row>
    <row r="6795" spans="2:9">
      <c r="B6795" s="651" t="s">
        <v>22</v>
      </c>
      <c r="C6795" s="1356">
        <v>7152</v>
      </c>
      <c r="D6795" s="747" t="str">
        <f t="shared" ref="D6795:D6858" si="217">B6795&amp;TEXT(C6795,"0000")</f>
        <v>NJ7152</v>
      </c>
      <c r="E6795" s="1336">
        <v>1.4630000000000001</v>
      </c>
      <c r="F6795" s="644">
        <f t="shared" ref="F6795:F6858" si="218">IF(E6795="NA","NA",ROUND((E6795-1)*0.9+1,3))</f>
        <v>1.417</v>
      </c>
      <c r="G6795" s="748" t="s">
        <v>280</v>
      </c>
      <c r="H6795" s="1337">
        <v>0.55000000000000004</v>
      </c>
      <c r="I6795" s="338"/>
    </row>
    <row r="6796" spans="2:9">
      <c r="B6796" s="651" t="s">
        <v>22</v>
      </c>
      <c r="C6796" s="1356">
        <v>7196</v>
      </c>
      <c r="D6796" s="747" t="str">
        <f t="shared" si="217"/>
        <v>NJ7196</v>
      </c>
      <c r="E6796" s="1336">
        <v>1.3260000000000001</v>
      </c>
      <c r="F6796" s="644">
        <f t="shared" si="218"/>
        <v>1.2929999999999999</v>
      </c>
      <c r="G6796" s="748" t="s">
        <v>280</v>
      </c>
      <c r="H6796" s="1337">
        <v>0.74</v>
      </c>
      <c r="I6796" s="338"/>
    </row>
    <row r="6797" spans="2:9">
      <c r="B6797" s="651" t="s">
        <v>22</v>
      </c>
      <c r="C6797" s="1356">
        <v>7201</v>
      </c>
      <c r="D6797" s="747" t="str">
        <f t="shared" si="217"/>
        <v>NJ7201</v>
      </c>
      <c r="E6797" s="1336">
        <v>0.98899999999999999</v>
      </c>
      <c r="F6797" s="644">
        <f t="shared" si="218"/>
        <v>0.99</v>
      </c>
      <c r="G6797" s="748" t="s">
        <v>280</v>
      </c>
      <c r="H6797" s="1337">
        <v>0.42</v>
      </c>
      <c r="I6797" s="338"/>
    </row>
    <row r="6798" spans="2:9">
      <c r="B6798" s="651" t="s">
        <v>22</v>
      </c>
      <c r="C6798" s="1356">
        <v>7207</v>
      </c>
      <c r="D6798" s="747" t="str">
        <f t="shared" si="217"/>
        <v>NJ7207</v>
      </c>
      <c r="E6798" s="1336">
        <v>1.1679999999999999</v>
      </c>
      <c r="F6798" s="644">
        <f t="shared" si="218"/>
        <v>1.151</v>
      </c>
      <c r="G6798" s="748" t="s">
        <v>280</v>
      </c>
      <c r="H6798" s="1337">
        <v>0.42</v>
      </c>
      <c r="I6798" s="338"/>
    </row>
    <row r="6799" spans="2:9">
      <c r="B6799" s="651" t="s">
        <v>22</v>
      </c>
      <c r="C6799" s="1356">
        <v>7219</v>
      </c>
      <c r="D6799" s="747" t="str">
        <f t="shared" si="217"/>
        <v>NJ7219</v>
      </c>
      <c r="E6799" s="1336">
        <v>1.3129999999999999</v>
      </c>
      <c r="F6799" s="644">
        <f t="shared" si="218"/>
        <v>1.282</v>
      </c>
      <c r="G6799" s="748" t="s">
        <v>280</v>
      </c>
      <c r="H6799" s="1337">
        <v>1.0900000000000001</v>
      </c>
      <c r="I6799" s="338"/>
    </row>
    <row r="6800" spans="2:9">
      <c r="B6800" s="651" t="s">
        <v>22</v>
      </c>
      <c r="C6800" s="1356">
        <v>7230</v>
      </c>
      <c r="D6800" s="747" t="str">
        <f t="shared" si="217"/>
        <v>NJ7230</v>
      </c>
      <c r="E6800" s="1336">
        <v>1.149</v>
      </c>
      <c r="F6800" s="644">
        <f t="shared" si="218"/>
        <v>1.1339999999999999</v>
      </c>
      <c r="G6800" s="748" t="s">
        <v>280</v>
      </c>
      <c r="H6800" s="1337">
        <v>0.53</v>
      </c>
      <c r="I6800" s="338"/>
    </row>
    <row r="6801" spans="2:9">
      <c r="B6801" s="651" t="s">
        <v>22</v>
      </c>
      <c r="C6801" s="1356">
        <v>7231</v>
      </c>
      <c r="D6801" s="747" t="str">
        <f t="shared" si="217"/>
        <v>NJ7231</v>
      </c>
      <c r="E6801" s="1336">
        <v>1.2470000000000001</v>
      </c>
      <c r="F6801" s="644">
        <f t="shared" si="218"/>
        <v>1.222</v>
      </c>
      <c r="G6801" s="748" t="s">
        <v>280</v>
      </c>
      <c r="H6801" s="1337">
        <v>1.06</v>
      </c>
      <c r="I6801" s="338"/>
    </row>
    <row r="6802" spans="2:9">
      <c r="B6802" s="651" t="s">
        <v>22</v>
      </c>
      <c r="C6802" s="1356">
        <v>7309</v>
      </c>
      <c r="D6802" s="747" t="str">
        <f t="shared" si="217"/>
        <v>NJ7309</v>
      </c>
      <c r="E6802" s="1336">
        <v>1.119</v>
      </c>
      <c r="F6802" s="644">
        <f t="shared" si="218"/>
        <v>1.107</v>
      </c>
      <c r="G6802" s="748" t="s">
        <v>280</v>
      </c>
      <c r="H6802" s="1337">
        <v>0.46</v>
      </c>
      <c r="I6802" s="338"/>
    </row>
    <row r="6803" spans="2:9">
      <c r="B6803" s="651" t="s">
        <v>22</v>
      </c>
      <c r="C6803" s="1356">
        <v>7327</v>
      </c>
      <c r="D6803" s="747" t="str">
        <f t="shared" si="217"/>
        <v>NJ7327</v>
      </c>
      <c r="E6803" s="1336">
        <v>1.018</v>
      </c>
      <c r="F6803" s="644">
        <f t="shared" si="218"/>
        <v>1.016</v>
      </c>
      <c r="G6803" s="748" t="s">
        <v>280</v>
      </c>
      <c r="H6803" s="1337">
        <v>0.33</v>
      </c>
      <c r="I6803" s="338"/>
    </row>
    <row r="6804" spans="2:9">
      <c r="B6804" s="651" t="s">
        <v>22</v>
      </c>
      <c r="C6804" s="1356">
        <v>7334</v>
      </c>
      <c r="D6804" s="747" t="str">
        <f t="shared" si="217"/>
        <v>NJ7334</v>
      </c>
      <c r="E6804" s="1336">
        <v>0.91300000000000003</v>
      </c>
      <c r="F6804" s="644">
        <f t="shared" si="218"/>
        <v>0.92200000000000004</v>
      </c>
      <c r="G6804" s="748" t="s">
        <v>280</v>
      </c>
      <c r="H6804" s="1337">
        <v>0.3</v>
      </c>
      <c r="I6804" s="338"/>
    </row>
    <row r="6805" spans="2:9">
      <c r="B6805" s="651" t="s">
        <v>22</v>
      </c>
      <c r="C6805" s="1356">
        <v>7335</v>
      </c>
      <c r="D6805" s="747" t="str">
        <f t="shared" si="217"/>
        <v>NJ7335</v>
      </c>
      <c r="E6805" s="1336">
        <v>1.3979999999999999</v>
      </c>
      <c r="F6805" s="644">
        <f t="shared" si="218"/>
        <v>1.3580000000000001</v>
      </c>
      <c r="G6805" s="748" t="s">
        <v>280</v>
      </c>
      <c r="H6805" s="1337">
        <v>0.38</v>
      </c>
      <c r="I6805" s="338"/>
    </row>
    <row r="6806" spans="2:9">
      <c r="B6806" s="651" t="s">
        <v>22</v>
      </c>
      <c r="C6806" s="1356">
        <v>7350</v>
      </c>
      <c r="D6806" s="747" t="str">
        <f t="shared" si="217"/>
        <v>NJ7350</v>
      </c>
      <c r="E6806" s="1336">
        <v>1.4630000000000001</v>
      </c>
      <c r="F6806" s="644">
        <f t="shared" si="218"/>
        <v>1.417</v>
      </c>
      <c r="G6806" s="748" t="s">
        <v>280</v>
      </c>
      <c r="H6806" s="1337">
        <v>0.55000000000000004</v>
      </c>
      <c r="I6806" s="338"/>
    </row>
    <row r="6807" spans="2:9">
      <c r="B6807" s="651" t="s">
        <v>22</v>
      </c>
      <c r="C6807" s="1356">
        <v>7360</v>
      </c>
      <c r="D6807" s="747" t="str">
        <f t="shared" si="217"/>
        <v>NJ7360</v>
      </c>
      <c r="E6807" s="1336">
        <v>1.1220000000000001</v>
      </c>
      <c r="F6807" s="644">
        <f t="shared" si="218"/>
        <v>1.1100000000000001</v>
      </c>
      <c r="G6807" s="748" t="s">
        <v>280</v>
      </c>
      <c r="H6807" s="1337">
        <v>0.45</v>
      </c>
      <c r="I6807" s="338"/>
    </row>
    <row r="6808" spans="2:9">
      <c r="B6808" s="651" t="s">
        <v>22</v>
      </c>
      <c r="C6808" s="1356">
        <v>7369</v>
      </c>
      <c r="D6808" s="747" t="str">
        <f t="shared" si="217"/>
        <v>NJ7369</v>
      </c>
      <c r="E6808" s="1336">
        <v>1.0309999999999999</v>
      </c>
      <c r="F6808" s="644">
        <f t="shared" si="218"/>
        <v>1.028</v>
      </c>
      <c r="G6808" s="748" t="s">
        <v>280</v>
      </c>
      <c r="H6808" s="1337">
        <v>0.46</v>
      </c>
      <c r="I6808" s="338"/>
    </row>
    <row r="6809" spans="2:9">
      <c r="B6809" s="651" t="s">
        <v>22</v>
      </c>
      <c r="C6809" s="1356">
        <v>7370</v>
      </c>
      <c r="D6809" s="747" t="str">
        <f t="shared" si="217"/>
        <v>NJ7370</v>
      </c>
      <c r="E6809" s="1336">
        <v>0.95599999999999996</v>
      </c>
      <c r="F6809" s="644">
        <f t="shared" si="218"/>
        <v>0.96</v>
      </c>
      <c r="G6809" s="748" t="s">
        <v>280</v>
      </c>
      <c r="H6809" s="1337">
        <v>0.93</v>
      </c>
      <c r="I6809" s="338"/>
    </row>
    <row r="6810" spans="2:9">
      <c r="B6810" s="651" t="s">
        <v>22</v>
      </c>
      <c r="C6810" s="1356">
        <v>7380</v>
      </c>
      <c r="D6810" s="747" t="str">
        <f t="shared" si="217"/>
        <v>NJ7380</v>
      </c>
      <c r="E6810" s="1336">
        <v>1.0920000000000001</v>
      </c>
      <c r="F6810" s="644">
        <f t="shared" si="218"/>
        <v>1.083</v>
      </c>
      <c r="G6810" s="748" t="s">
        <v>280</v>
      </c>
      <c r="H6810" s="1337">
        <v>1.1100000000000001</v>
      </c>
      <c r="I6810" s="338"/>
    </row>
    <row r="6811" spans="2:9">
      <c r="B6811" s="651" t="s">
        <v>22</v>
      </c>
      <c r="C6811" s="1356">
        <v>7381</v>
      </c>
      <c r="D6811" s="747" t="str">
        <f t="shared" si="217"/>
        <v>NJ7381</v>
      </c>
      <c r="E6811" s="1336">
        <v>0.79500000000000004</v>
      </c>
      <c r="F6811" s="644">
        <f t="shared" si="218"/>
        <v>0.81599999999999995</v>
      </c>
      <c r="G6811" s="748" t="s">
        <v>280</v>
      </c>
      <c r="H6811" s="1337">
        <v>1.1000000000000001</v>
      </c>
      <c r="I6811" s="338"/>
    </row>
    <row r="6812" spans="2:9">
      <c r="B6812" s="651" t="s">
        <v>22</v>
      </c>
      <c r="C6812" s="1356">
        <v>7382</v>
      </c>
      <c r="D6812" s="747" t="str">
        <f t="shared" si="217"/>
        <v>NJ7382</v>
      </c>
      <c r="E6812" s="1336">
        <v>1.0589999999999999</v>
      </c>
      <c r="F6812" s="644">
        <f t="shared" si="218"/>
        <v>1.0529999999999999</v>
      </c>
      <c r="G6812" s="748" t="s">
        <v>280</v>
      </c>
      <c r="H6812" s="1337">
        <v>1.19</v>
      </c>
      <c r="I6812" s="338"/>
    </row>
    <row r="6813" spans="2:9">
      <c r="B6813" s="651" t="s">
        <v>22</v>
      </c>
      <c r="C6813" s="1356">
        <v>7384</v>
      </c>
      <c r="D6813" s="747" t="str">
        <f t="shared" si="217"/>
        <v>NJ7384</v>
      </c>
      <c r="E6813" s="1336">
        <v>0.95399999999999996</v>
      </c>
      <c r="F6813" s="644">
        <f t="shared" si="218"/>
        <v>0.95899999999999996</v>
      </c>
      <c r="G6813" s="748" t="s">
        <v>280</v>
      </c>
      <c r="H6813" s="1337">
        <v>0.8</v>
      </c>
      <c r="I6813" s="338"/>
    </row>
    <row r="6814" spans="2:9">
      <c r="B6814" s="651" t="s">
        <v>22</v>
      </c>
      <c r="C6814" s="1356">
        <v>7390</v>
      </c>
      <c r="D6814" s="747" t="str">
        <f t="shared" si="217"/>
        <v>NJ7390</v>
      </c>
      <c r="E6814" s="1336">
        <v>0.93400000000000005</v>
      </c>
      <c r="F6814" s="644">
        <f t="shared" si="218"/>
        <v>0.94099999999999995</v>
      </c>
      <c r="G6814" s="748" t="s">
        <v>280</v>
      </c>
      <c r="H6814" s="1337">
        <v>2.15</v>
      </c>
      <c r="I6814" s="338"/>
    </row>
    <row r="6815" spans="2:9">
      <c r="B6815" s="651" t="s">
        <v>22</v>
      </c>
      <c r="C6815" s="1356">
        <v>7394</v>
      </c>
      <c r="D6815" s="747" t="str">
        <f t="shared" si="217"/>
        <v>NJ7394</v>
      </c>
      <c r="E6815" s="1336">
        <v>0.89900000000000002</v>
      </c>
      <c r="F6815" s="644">
        <f t="shared" si="218"/>
        <v>0.90900000000000003</v>
      </c>
      <c r="G6815" s="748" t="s">
        <v>280</v>
      </c>
      <c r="H6815" s="1337">
        <v>0.28999999999999998</v>
      </c>
      <c r="I6815" s="338"/>
    </row>
    <row r="6816" spans="2:9">
      <c r="B6816" s="651" t="s">
        <v>22</v>
      </c>
      <c r="C6816" s="1356">
        <v>7395</v>
      </c>
      <c r="D6816" s="747" t="str">
        <f t="shared" si="217"/>
        <v>NJ7395</v>
      </c>
      <c r="E6816" s="1336">
        <v>1.0469999999999999</v>
      </c>
      <c r="F6816" s="644">
        <f t="shared" si="218"/>
        <v>1.042</v>
      </c>
      <c r="G6816" s="748" t="s">
        <v>280</v>
      </c>
      <c r="H6816" s="1337">
        <v>0.27</v>
      </c>
      <c r="I6816" s="338"/>
    </row>
    <row r="6817" spans="2:9">
      <c r="B6817" s="651" t="s">
        <v>22</v>
      </c>
      <c r="C6817" s="1356">
        <v>7403</v>
      </c>
      <c r="D6817" s="747" t="str">
        <f t="shared" si="217"/>
        <v>NJ7403</v>
      </c>
      <c r="E6817" s="1336">
        <v>0.78</v>
      </c>
      <c r="F6817" s="644">
        <f t="shared" si="218"/>
        <v>0.80200000000000005</v>
      </c>
      <c r="G6817" s="748" t="s">
        <v>280</v>
      </c>
      <c r="H6817" s="1337">
        <v>0.87</v>
      </c>
      <c r="I6817" s="338"/>
    </row>
    <row r="6818" spans="2:9">
      <c r="B6818" s="651" t="s">
        <v>22</v>
      </c>
      <c r="C6818" s="1356">
        <v>7405</v>
      </c>
      <c r="D6818" s="747" t="str">
        <f t="shared" si="217"/>
        <v>NJ7405</v>
      </c>
      <c r="E6818" s="1336">
        <v>0.67200000000000004</v>
      </c>
      <c r="F6818" s="644">
        <f t="shared" si="218"/>
        <v>0.70499999999999996</v>
      </c>
      <c r="G6818" s="748" t="s">
        <v>280</v>
      </c>
      <c r="H6818" s="1337">
        <v>0.31</v>
      </c>
      <c r="I6818" s="338"/>
    </row>
    <row r="6819" spans="2:9">
      <c r="B6819" s="651" t="s">
        <v>22</v>
      </c>
      <c r="C6819" s="1356">
        <v>7424</v>
      </c>
      <c r="D6819" s="747" t="str">
        <f t="shared" si="217"/>
        <v>NJ7424</v>
      </c>
      <c r="E6819" s="1336">
        <v>0.97599999999999998</v>
      </c>
      <c r="F6819" s="644">
        <f t="shared" si="218"/>
        <v>0.97799999999999998</v>
      </c>
      <c r="G6819" s="748" t="s">
        <v>280</v>
      </c>
      <c r="H6819" s="1337">
        <v>0.2</v>
      </c>
      <c r="I6819" s="338"/>
    </row>
    <row r="6820" spans="2:9">
      <c r="B6820" s="651" t="s">
        <v>22</v>
      </c>
      <c r="C6820" s="1356">
        <v>7425</v>
      </c>
      <c r="D6820" s="747" t="str">
        <f t="shared" si="217"/>
        <v>NJ7425</v>
      </c>
      <c r="E6820" s="1336">
        <v>1.135</v>
      </c>
      <c r="F6820" s="644">
        <f t="shared" si="218"/>
        <v>1.1220000000000001</v>
      </c>
      <c r="G6820" s="748" t="s">
        <v>280</v>
      </c>
      <c r="H6820" s="1337">
        <v>0.26</v>
      </c>
      <c r="I6820" s="338"/>
    </row>
    <row r="6821" spans="2:9">
      <c r="B6821" s="651" t="s">
        <v>22</v>
      </c>
      <c r="C6821" s="1356">
        <v>7426</v>
      </c>
      <c r="D6821" s="747" t="str">
        <f t="shared" si="217"/>
        <v>NJ7426</v>
      </c>
      <c r="E6821" s="1336">
        <v>1.079</v>
      </c>
      <c r="F6821" s="644">
        <f t="shared" si="218"/>
        <v>1.071</v>
      </c>
      <c r="G6821" s="748" t="s">
        <v>280</v>
      </c>
      <c r="H6821" s="1337">
        <v>0.31</v>
      </c>
      <c r="I6821" s="338"/>
    </row>
    <row r="6822" spans="2:9">
      <c r="B6822" s="651" t="s">
        <v>22</v>
      </c>
      <c r="C6822" s="1356">
        <v>7427</v>
      </c>
      <c r="D6822" s="747" t="str">
        <f t="shared" si="217"/>
        <v>NJ7427</v>
      </c>
      <c r="E6822" s="1336">
        <v>1.3979999999999999</v>
      </c>
      <c r="F6822" s="644">
        <f t="shared" si="218"/>
        <v>1.3580000000000001</v>
      </c>
      <c r="G6822" s="748" t="s">
        <v>280</v>
      </c>
      <c r="H6822" s="1337">
        <v>0.38</v>
      </c>
      <c r="I6822" s="338"/>
    </row>
    <row r="6823" spans="2:9">
      <c r="B6823" s="651" t="s">
        <v>22</v>
      </c>
      <c r="C6823" s="1356">
        <v>7428</v>
      </c>
      <c r="D6823" s="747" t="str">
        <f t="shared" si="217"/>
        <v>NJ7428</v>
      </c>
      <c r="E6823" s="1336">
        <v>0.84599999999999997</v>
      </c>
      <c r="F6823" s="644">
        <f t="shared" si="218"/>
        <v>0.86099999999999999</v>
      </c>
      <c r="G6823" s="748" t="s">
        <v>280</v>
      </c>
      <c r="H6823" s="1337">
        <v>0.5</v>
      </c>
      <c r="I6823" s="338"/>
    </row>
    <row r="6824" spans="2:9">
      <c r="B6824" s="651" t="s">
        <v>22</v>
      </c>
      <c r="C6824" s="1356">
        <v>7431</v>
      </c>
      <c r="D6824" s="747" t="str">
        <f t="shared" si="217"/>
        <v>NJ7431</v>
      </c>
      <c r="E6824" s="1336">
        <v>1.0369999999999999</v>
      </c>
      <c r="F6824" s="644">
        <f t="shared" si="218"/>
        <v>1.0329999999999999</v>
      </c>
      <c r="G6824" s="748" t="s">
        <v>280</v>
      </c>
      <c r="H6824" s="1337">
        <v>0.23</v>
      </c>
      <c r="I6824" s="338"/>
    </row>
    <row r="6825" spans="2:9">
      <c r="B6825" s="651" t="s">
        <v>22</v>
      </c>
      <c r="C6825" s="1356">
        <v>7435</v>
      </c>
      <c r="D6825" s="747" t="str">
        <f t="shared" si="217"/>
        <v>NJ7435</v>
      </c>
      <c r="E6825" s="1336">
        <v>1.0249999999999999</v>
      </c>
      <c r="F6825" s="644">
        <f t="shared" si="218"/>
        <v>1.0229999999999999</v>
      </c>
      <c r="G6825" s="748" t="s">
        <v>280</v>
      </c>
      <c r="H6825" s="1337">
        <v>0.33</v>
      </c>
      <c r="I6825" s="338"/>
    </row>
    <row r="6826" spans="2:9">
      <c r="B6826" s="651" t="s">
        <v>22</v>
      </c>
      <c r="C6826" s="1356">
        <v>7502</v>
      </c>
      <c r="D6826" s="747" t="str">
        <f t="shared" si="217"/>
        <v>NJ7502</v>
      </c>
      <c r="E6826" s="1336">
        <v>1.129</v>
      </c>
      <c r="F6826" s="644">
        <f t="shared" si="218"/>
        <v>1.1160000000000001</v>
      </c>
      <c r="G6826" s="748" t="s">
        <v>280</v>
      </c>
      <c r="H6826" s="1337">
        <v>0.43</v>
      </c>
      <c r="I6826" s="338"/>
    </row>
    <row r="6827" spans="2:9">
      <c r="B6827" s="651" t="s">
        <v>22</v>
      </c>
      <c r="C6827" s="1356">
        <v>7515</v>
      </c>
      <c r="D6827" s="747" t="str">
        <f t="shared" si="217"/>
        <v>NJ7515</v>
      </c>
      <c r="E6827" s="1336">
        <v>1.052</v>
      </c>
      <c r="F6827" s="644">
        <f t="shared" si="218"/>
        <v>1.0469999999999999</v>
      </c>
      <c r="G6827" s="748" t="s">
        <v>280</v>
      </c>
      <c r="H6827" s="1337">
        <v>0.23</v>
      </c>
      <c r="I6827" s="338"/>
    </row>
    <row r="6828" spans="2:9">
      <c r="B6828" s="651" t="s">
        <v>22</v>
      </c>
      <c r="C6828" s="1356">
        <v>7520</v>
      </c>
      <c r="D6828" s="747" t="str">
        <f t="shared" si="217"/>
        <v>NJ7520</v>
      </c>
      <c r="E6828" s="1336">
        <v>1.2090000000000001</v>
      </c>
      <c r="F6828" s="644">
        <f t="shared" si="218"/>
        <v>1.1879999999999999</v>
      </c>
      <c r="G6828" s="748" t="s">
        <v>280</v>
      </c>
      <c r="H6828" s="1337">
        <v>0.51</v>
      </c>
      <c r="I6828" s="338"/>
    </row>
    <row r="6829" spans="2:9">
      <c r="B6829" s="651" t="s">
        <v>22</v>
      </c>
      <c r="C6829" s="1356">
        <v>7536</v>
      </c>
      <c r="D6829" s="747" t="str">
        <f t="shared" si="217"/>
        <v>NJ7536</v>
      </c>
      <c r="E6829" s="1336">
        <v>1.153</v>
      </c>
      <c r="F6829" s="644">
        <f t="shared" si="218"/>
        <v>1.1379999999999999</v>
      </c>
      <c r="G6829" s="748" t="s">
        <v>280</v>
      </c>
      <c r="H6829" s="1337">
        <v>0.31</v>
      </c>
      <c r="I6829" s="338"/>
    </row>
    <row r="6830" spans="2:9">
      <c r="B6830" s="651" t="s">
        <v>22</v>
      </c>
      <c r="C6830" s="1356">
        <v>7538</v>
      </c>
      <c r="D6830" s="747" t="str">
        <f t="shared" si="217"/>
        <v>NJ7538</v>
      </c>
      <c r="E6830" s="1336">
        <v>1.304</v>
      </c>
      <c r="F6830" s="644">
        <f t="shared" si="218"/>
        <v>1.274</v>
      </c>
      <c r="G6830" s="748" t="s">
        <v>280</v>
      </c>
      <c r="H6830" s="1337">
        <v>0.26</v>
      </c>
      <c r="I6830" s="338"/>
    </row>
    <row r="6831" spans="2:9">
      <c r="B6831" s="651" t="s">
        <v>22</v>
      </c>
      <c r="C6831" s="1356">
        <v>7539</v>
      </c>
      <c r="D6831" s="747" t="str">
        <f t="shared" si="217"/>
        <v>NJ7539</v>
      </c>
      <c r="E6831" s="1336">
        <v>1.056</v>
      </c>
      <c r="F6831" s="644">
        <f t="shared" si="218"/>
        <v>1.05</v>
      </c>
      <c r="G6831" s="748" t="s">
        <v>280</v>
      </c>
      <c r="H6831" s="1337">
        <v>0.23</v>
      </c>
      <c r="I6831" s="338"/>
    </row>
    <row r="6832" spans="2:9">
      <c r="B6832" s="651" t="s">
        <v>22</v>
      </c>
      <c r="C6832" s="1356">
        <v>7540</v>
      </c>
      <c r="D6832" s="747" t="str">
        <f t="shared" si="217"/>
        <v>NJ7540</v>
      </c>
      <c r="E6832" s="1336">
        <v>1.3979999999999999</v>
      </c>
      <c r="F6832" s="644">
        <f t="shared" si="218"/>
        <v>1.3580000000000001</v>
      </c>
      <c r="G6832" s="748" t="s">
        <v>280</v>
      </c>
      <c r="H6832" s="1337">
        <v>0.38</v>
      </c>
      <c r="I6832" s="338"/>
    </row>
    <row r="6833" spans="2:9">
      <c r="B6833" s="651" t="s">
        <v>22</v>
      </c>
      <c r="C6833" s="1356">
        <v>7580</v>
      </c>
      <c r="D6833" s="747" t="str">
        <f t="shared" si="217"/>
        <v>NJ7580</v>
      </c>
      <c r="E6833" s="1336">
        <v>1.0960000000000001</v>
      </c>
      <c r="F6833" s="644">
        <f t="shared" si="218"/>
        <v>1.0860000000000001</v>
      </c>
      <c r="G6833" s="748" t="s">
        <v>280</v>
      </c>
      <c r="H6833" s="1337">
        <v>0.51</v>
      </c>
      <c r="I6833" s="338"/>
    </row>
    <row r="6834" spans="2:9">
      <c r="B6834" s="651" t="s">
        <v>22</v>
      </c>
      <c r="C6834" s="1356">
        <v>7590</v>
      </c>
      <c r="D6834" s="747" t="str">
        <f t="shared" si="217"/>
        <v>NJ7590</v>
      </c>
      <c r="E6834" s="1336">
        <v>1.0289999999999999</v>
      </c>
      <c r="F6834" s="644">
        <f t="shared" si="218"/>
        <v>1.026</v>
      </c>
      <c r="G6834" s="748" t="s">
        <v>280</v>
      </c>
      <c r="H6834" s="1337">
        <v>0.71</v>
      </c>
      <c r="I6834" s="338"/>
    </row>
    <row r="6835" spans="2:9">
      <c r="B6835" s="651" t="s">
        <v>22</v>
      </c>
      <c r="C6835" s="1356">
        <v>7600</v>
      </c>
      <c r="D6835" s="747" t="str">
        <f t="shared" si="217"/>
        <v>NJ7600</v>
      </c>
      <c r="E6835" s="1336">
        <v>1.103</v>
      </c>
      <c r="F6835" s="644">
        <f t="shared" si="218"/>
        <v>1.093</v>
      </c>
      <c r="G6835" s="748" t="s">
        <v>280</v>
      </c>
      <c r="H6835" s="1337">
        <v>0.93</v>
      </c>
      <c r="I6835" s="338"/>
    </row>
    <row r="6836" spans="2:9">
      <c r="B6836" s="651" t="s">
        <v>22</v>
      </c>
      <c r="C6836" s="1356">
        <v>7601</v>
      </c>
      <c r="D6836" s="747" t="str">
        <f t="shared" si="217"/>
        <v>NJ7601</v>
      </c>
      <c r="E6836" s="1336">
        <v>1.1499999999999999</v>
      </c>
      <c r="F6836" s="644">
        <f t="shared" si="218"/>
        <v>1.135</v>
      </c>
      <c r="G6836" s="748" t="s">
        <v>280</v>
      </c>
      <c r="H6836" s="1337">
        <v>0.4</v>
      </c>
      <c r="I6836" s="338"/>
    </row>
    <row r="6837" spans="2:9">
      <c r="B6837" s="651" t="s">
        <v>22</v>
      </c>
      <c r="C6837" s="1356">
        <v>7605</v>
      </c>
      <c r="D6837" s="747" t="str">
        <f t="shared" si="217"/>
        <v>NJ7605</v>
      </c>
      <c r="E6837" s="1336">
        <v>1.456</v>
      </c>
      <c r="F6837" s="644">
        <f t="shared" si="218"/>
        <v>1.41</v>
      </c>
      <c r="G6837" s="748" t="s">
        <v>280</v>
      </c>
      <c r="H6837" s="1337">
        <v>0.27</v>
      </c>
      <c r="I6837" s="338"/>
    </row>
    <row r="6838" spans="2:9">
      <c r="B6838" s="651" t="s">
        <v>22</v>
      </c>
      <c r="C6838" s="1356">
        <v>7610</v>
      </c>
      <c r="D6838" s="747" t="str">
        <f t="shared" si="217"/>
        <v>NJ7610</v>
      </c>
      <c r="E6838" s="1336">
        <v>1.075</v>
      </c>
      <c r="F6838" s="644">
        <f t="shared" si="218"/>
        <v>1.0680000000000001</v>
      </c>
      <c r="G6838" s="748" t="s">
        <v>280</v>
      </c>
      <c r="H6838" s="1337">
        <v>0.05</v>
      </c>
      <c r="I6838" s="338"/>
    </row>
    <row r="6839" spans="2:9">
      <c r="B6839" s="651" t="s">
        <v>22</v>
      </c>
      <c r="C6839" s="1356">
        <v>7710</v>
      </c>
      <c r="D6839" s="747" t="str">
        <f t="shared" si="217"/>
        <v>NJ7710</v>
      </c>
      <c r="E6839" s="1336">
        <v>0.89100000000000001</v>
      </c>
      <c r="F6839" s="644">
        <f t="shared" si="218"/>
        <v>0.90200000000000002</v>
      </c>
      <c r="G6839" s="748" t="s">
        <v>280</v>
      </c>
      <c r="H6839" s="1337">
        <v>0.53</v>
      </c>
      <c r="I6839" s="338"/>
    </row>
    <row r="6840" spans="2:9">
      <c r="B6840" s="651" t="s">
        <v>22</v>
      </c>
      <c r="C6840" s="1356">
        <v>7711</v>
      </c>
      <c r="D6840" s="747" t="str">
        <f t="shared" si="217"/>
        <v>NJ7711</v>
      </c>
      <c r="E6840" s="1336">
        <v>1.081</v>
      </c>
      <c r="F6840" s="644">
        <f t="shared" si="218"/>
        <v>1.073</v>
      </c>
      <c r="G6840" s="748" t="s">
        <v>280</v>
      </c>
      <c r="H6840" s="1337">
        <v>2.34</v>
      </c>
      <c r="I6840" s="338"/>
    </row>
    <row r="6841" spans="2:9">
      <c r="B6841" s="651" t="s">
        <v>22</v>
      </c>
      <c r="C6841" s="1356">
        <v>7712</v>
      </c>
      <c r="D6841" s="747" t="str">
        <f t="shared" si="217"/>
        <v>NJ7712</v>
      </c>
      <c r="E6841" s="1336">
        <v>1.3979999999999999</v>
      </c>
      <c r="F6841" s="644">
        <f t="shared" si="218"/>
        <v>1.3580000000000001</v>
      </c>
      <c r="G6841" s="748" t="s">
        <v>280</v>
      </c>
      <c r="H6841" s="1337">
        <v>0.38</v>
      </c>
      <c r="I6841" s="338"/>
    </row>
    <row r="6842" spans="2:9">
      <c r="B6842" s="651" t="s">
        <v>22</v>
      </c>
      <c r="C6842" s="1356">
        <v>7714</v>
      </c>
      <c r="D6842" s="747" t="str">
        <f t="shared" si="217"/>
        <v>NJ7714</v>
      </c>
      <c r="E6842" s="1336">
        <v>0.76200000000000001</v>
      </c>
      <c r="F6842" s="644">
        <f t="shared" si="218"/>
        <v>0.78600000000000003</v>
      </c>
      <c r="G6842" s="748" t="s">
        <v>280</v>
      </c>
      <c r="H6842" s="1337">
        <v>0.92</v>
      </c>
      <c r="I6842" s="338"/>
    </row>
    <row r="6843" spans="2:9">
      <c r="B6843" s="651" t="s">
        <v>22</v>
      </c>
      <c r="C6843" s="1356">
        <v>7715</v>
      </c>
      <c r="D6843" s="747" t="str">
        <f t="shared" si="217"/>
        <v>NJ7715</v>
      </c>
      <c r="E6843" s="1336">
        <v>1.1240000000000001</v>
      </c>
      <c r="F6843" s="644">
        <f t="shared" si="218"/>
        <v>1.1120000000000001</v>
      </c>
      <c r="G6843" s="748" t="s">
        <v>280</v>
      </c>
      <c r="H6843" s="1337">
        <v>1.06</v>
      </c>
      <c r="I6843" s="338"/>
    </row>
    <row r="6844" spans="2:9">
      <c r="B6844" s="651" t="s">
        <v>22</v>
      </c>
      <c r="C6844" s="1356">
        <v>7720</v>
      </c>
      <c r="D6844" s="747" t="str">
        <f t="shared" si="217"/>
        <v>NJ7720</v>
      </c>
      <c r="E6844" s="1336">
        <v>0.90800000000000003</v>
      </c>
      <c r="F6844" s="644">
        <f t="shared" si="218"/>
        <v>0.91700000000000004</v>
      </c>
      <c r="G6844" s="748" t="s">
        <v>280</v>
      </c>
      <c r="H6844" s="1337">
        <v>0.36</v>
      </c>
      <c r="I6844" s="338"/>
    </row>
    <row r="6845" spans="2:9">
      <c r="B6845" s="651" t="s">
        <v>22</v>
      </c>
      <c r="C6845" s="1356">
        <v>7723</v>
      </c>
      <c r="D6845" s="747" t="str">
        <f t="shared" si="217"/>
        <v>NJ7723</v>
      </c>
      <c r="E6845" s="1336">
        <v>0.85399999999999998</v>
      </c>
      <c r="F6845" s="644">
        <f t="shared" si="218"/>
        <v>0.86899999999999999</v>
      </c>
      <c r="G6845" s="748" t="s">
        <v>280</v>
      </c>
      <c r="H6845" s="1337">
        <v>0.36</v>
      </c>
      <c r="I6845" s="338"/>
    </row>
    <row r="6846" spans="2:9">
      <c r="B6846" s="651" t="s">
        <v>22</v>
      </c>
      <c r="C6846" s="1356">
        <v>7728</v>
      </c>
      <c r="D6846" s="747" t="str">
        <f t="shared" si="217"/>
        <v>NJ7728</v>
      </c>
      <c r="E6846" s="1336">
        <v>1.3979999999999999</v>
      </c>
      <c r="F6846" s="644">
        <f t="shared" si="218"/>
        <v>1.3580000000000001</v>
      </c>
      <c r="G6846" s="748" t="s">
        <v>280</v>
      </c>
      <c r="H6846" s="1337">
        <v>0.38</v>
      </c>
      <c r="I6846" s="338"/>
    </row>
    <row r="6847" spans="2:9">
      <c r="B6847" s="651" t="s">
        <v>22</v>
      </c>
      <c r="C6847" s="1356">
        <v>7855</v>
      </c>
      <c r="D6847" s="747" t="str">
        <f t="shared" si="217"/>
        <v>NJ7855</v>
      </c>
      <c r="E6847" s="1336">
        <v>1.0980000000000001</v>
      </c>
      <c r="F6847" s="644">
        <f t="shared" si="218"/>
        <v>1.0880000000000001</v>
      </c>
      <c r="G6847" s="748" t="s">
        <v>280</v>
      </c>
      <c r="H6847" s="1337">
        <v>0.38</v>
      </c>
      <c r="I6847" s="338"/>
    </row>
    <row r="6848" spans="2:9">
      <c r="B6848" s="651" t="s">
        <v>22</v>
      </c>
      <c r="C6848" s="1356">
        <v>8001</v>
      </c>
      <c r="D6848" s="747" t="str">
        <f t="shared" si="217"/>
        <v>NJ8001</v>
      </c>
      <c r="E6848" s="1336">
        <v>0.88300000000000001</v>
      </c>
      <c r="F6848" s="644">
        <f t="shared" si="218"/>
        <v>0.89500000000000002</v>
      </c>
      <c r="G6848" s="748" t="s">
        <v>280</v>
      </c>
      <c r="H6848" s="1337">
        <v>0.44</v>
      </c>
      <c r="I6848" s="338"/>
    </row>
    <row r="6849" spans="2:9">
      <c r="B6849" s="651" t="s">
        <v>22</v>
      </c>
      <c r="C6849" s="1356">
        <v>8006</v>
      </c>
      <c r="D6849" s="747" t="str">
        <f t="shared" si="217"/>
        <v>NJ8006</v>
      </c>
      <c r="E6849" s="1336">
        <v>0.84499999999999997</v>
      </c>
      <c r="F6849" s="644">
        <f t="shared" si="218"/>
        <v>0.86099999999999999</v>
      </c>
      <c r="G6849" s="748" t="s">
        <v>280</v>
      </c>
      <c r="H6849" s="1337">
        <v>0.34</v>
      </c>
      <c r="I6849" s="338"/>
    </row>
    <row r="6850" spans="2:9">
      <c r="B6850" s="651" t="s">
        <v>22</v>
      </c>
      <c r="C6850" s="1356">
        <v>8008</v>
      </c>
      <c r="D6850" s="747" t="str">
        <f t="shared" si="217"/>
        <v>NJ8008</v>
      </c>
      <c r="E6850" s="1336">
        <v>0.72699999999999998</v>
      </c>
      <c r="F6850" s="644">
        <f t="shared" si="218"/>
        <v>0.754</v>
      </c>
      <c r="G6850" s="748" t="s">
        <v>280</v>
      </c>
      <c r="H6850" s="1337">
        <v>0.38</v>
      </c>
      <c r="I6850" s="338"/>
    </row>
    <row r="6851" spans="2:9">
      <c r="B6851" s="651" t="s">
        <v>22</v>
      </c>
      <c r="C6851" s="1356">
        <v>8010</v>
      </c>
      <c r="D6851" s="747" t="str">
        <f t="shared" si="217"/>
        <v>NJ8010</v>
      </c>
      <c r="E6851" s="1336">
        <v>0.99399999999999999</v>
      </c>
      <c r="F6851" s="644">
        <f t="shared" si="218"/>
        <v>0.995</v>
      </c>
      <c r="G6851" s="748" t="s">
        <v>280</v>
      </c>
      <c r="H6851" s="1337">
        <v>0.42</v>
      </c>
      <c r="I6851" s="338"/>
    </row>
    <row r="6852" spans="2:9">
      <c r="B6852" s="651" t="s">
        <v>22</v>
      </c>
      <c r="C6852" s="1356">
        <v>8013</v>
      </c>
      <c r="D6852" s="747" t="str">
        <f t="shared" si="217"/>
        <v>NJ8013</v>
      </c>
      <c r="E6852" s="1336">
        <v>0.95599999999999996</v>
      </c>
      <c r="F6852" s="644">
        <f t="shared" si="218"/>
        <v>0.96</v>
      </c>
      <c r="G6852" s="748" t="s">
        <v>280</v>
      </c>
      <c r="H6852" s="1337">
        <v>0.11</v>
      </c>
      <c r="I6852" s="338"/>
    </row>
    <row r="6853" spans="2:9">
      <c r="B6853" s="651" t="s">
        <v>22</v>
      </c>
      <c r="C6853" s="1356">
        <v>8017</v>
      </c>
      <c r="D6853" s="747" t="str">
        <f t="shared" si="217"/>
        <v>NJ8017</v>
      </c>
      <c r="E6853" s="1336">
        <v>0.91700000000000004</v>
      </c>
      <c r="F6853" s="644">
        <f t="shared" si="218"/>
        <v>0.92500000000000004</v>
      </c>
      <c r="G6853" s="748" t="s">
        <v>280</v>
      </c>
      <c r="H6853" s="1337">
        <v>0.36</v>
      </c>
      <c r="I6853" s="338"/>
    </row>
    <row r="6854" spans="2:9">
      <c r="B6854" s="651" t="s">
        <v>22</v>
      </c>
      <c r="C6854" s="1356">
        <v>8018</v>
      </c>
      <c r="D6854" s="747" t="str">
        <f t="shared" si="217"/>
        <v>NJ8018</v>
      </c>
      <c r="E6854" s="1336">
        <v>0.85899999999999999</v>
      </c>
      <c r="F6854" s="644">
        <f t="shared" si="218"/>
        <v>0.873</v>
      </c>
      <c r="G6854" s="748" t="s">
        <v>280</v>
      </c>
      <c r="H6854" s="1337">
        <v>0.68</v>
      </c>
      <c r="I6854" s="338"/>
    </row>
    <row r="6855" spans="2:9">
      <c r="B6855" s="651" t="s">
        <v>22</v>
      </c>
      <c r="C6855" s="1356">
        <v>8021</v>
      </c>
      <c r="D6855" s="747" t="str">
        <f t="shared" si="217"/>
        <v>NJ8021</v>
      </c>
      <c r="E6855" s="1336">
        <v>0.90300000000000002</v>
      </c>
      <c r="F6855" s="644">
        <f t="shared" si="218"/>
        <v>0.91300000000000003</v>
      </c>
      <c r="G6855" s="748" t="s">
        <v>280</v>
      </c>
      <c r="H6855" s="1337">
        <v>0.73</v>
      </c>
      <c r="I6855" s="338"/>
    </row>
    <row r="6856" spans="2:9">
      <c r="B6856" s="651" t="s">
        <v>22</v>
      </c>
      <c r="C6856" s="1356">
        <v>8031</v>
      </c>
      <c r="D6856" s="747" t="str">
        <f t="shared" si="217"/>
        <v>NJ8031</v>
      </c>
      <c r="E6856" s="1336">
        <v>0.93200000000000005</v>
      </c>
      <c r="F6856" s="644">
        <f t="shared" si="218"/>
        <v>0.93899999999999995</v>
      </c>
      <c r="G6856" s="748" t="s">
        <v>280</v>
      </c>
      <c r="H6856" s="1337">
        <v>0.49</v>
      </c>
      <c r="I6856" s="338"/>
    </row>
    <row r="6857" spans="2:9">
      <c r="B6857" s="651" t="s">
        <v>22</v>
      </c>
      <c r="C6857" s="1356">
        <v>8032</v>
      </c>
      <c r="D6857" s="747" t="str">
        <f t="shared" si="217"/>
        <v>NJ8032</v>
      </c>
      <c r="E6857" s="1336">
        <v>0.69799999999999995</v>
      </c>
      <c r="F6857" s="644">
        <f t="shared" si="218"/>
        <v>0.72799999999999998</v>
      </c>
      <c r="G6857" s="748" t="s">
        <v>280</v>
      </c>
      <c r="H6857" s="1337">
        <v>0.68</v>
      </c>
      <c r="I6857" s="338"/>
    </row>
    <row r="6858" spans="2:9">
      <c r="B6858" s="651" t="s">
        <v>22</v>
      </c>
      <c r="C6858" s="1356">
        <v>8033</v>
      </c>
      <c r="D6858" s="747" t="str">
        <f t="shared" si="217"/>
        <v>NJ8033</v>
      </c>
      <c r="E6858" s="1336">
        <v>0.8</v>
      </c>
      <c r="F6858" s="644">
        <f t="shared" si="218"/>
        <v>0.82</v>
      </c>
      <c r="G6858" s="748" t="s">
        <v>280</v>
      </c>
      <c r="H6858" s="1337">
        <v>0.65</v>
      </c>
      <c r="I6858" s="338"/>
    </row>
    <row r="6859" spans="2:9">
      <c r="B6859" s="651" t="s">
        <v>22</v>
      </c>
      <c r="C6859" s="1356">
        <v>8034</v>
      </c>
      <c r="D6859" s="747" t="str">
        <f t="shared" ref="D6859:D6922" si="219">B6859&amp;TEXT(C6859,"0000")</f>
        <v>NJ8034</v>
      </c>
      <c r="E6859" s="1336">
        <v>0.68300000000000005</v>
      </c>
      <c r="F6859" s="644">
        <f t="shared" ref="F6859:F6922" si="220">IF(E6859="NA","NA",ROUND((E6859-1)*0.9+1,3))</f>
        <v>0.71499999999999997</v>
      </c>
      <c r="G6859" s="748" t="s">
        <v>280</v>
      </c>
      <c r="H6859" s="1337">
        <v>2.21</v>
      </c>
      <c r="I6859" s="338"/>
    </row>
    <row r="6860" spans="2:9">
      <c r="B6860" s="651" t="s">
        <v>22</v>
      </c>
      <c r="C6860" s="1356">
        <v>8039</v>
      </c>
      <c r="D6860" s="747" t="str">
        <f t="shared" si="219"/>
        <v>NJ8039</v>
      </c>
      <c r="E6860" s="1336">
        <v>0.90200000000000002</v>
      </c>
      <c r="F6860" s="644">
        <f t="shared" si="220"/>
        <v>0.91200000000000003</v>
      </c>
      <c r="G6860" s="748" t="s">
        <v>280</v>
      </c>
      <c r="H6860" s="1337">
        <v>0.39</v>
      </c>
      <c r="I6860" s="338"/>
    </row>
    <row r="6861" spans="2:9">
      <c r="B6861" s="651" t="s">
        <v>22</v>
      </c>
      <c r="C6861" s="1356">
        <v>8044</v>
      </c>
      <c r="D6861" s="747" t="str">
        <f t="shared" si="219"/>
        <v>NJ8044</v>
      </c>
      <c r="E6861" s="1336">
        <v>0.98499999999999999</v>
      </c>
      <c r="F6861" s="644">
        <f t="shared" si="220"/>
        <v>0.98699999999999999</v>
      </c>
      <c r="G6861" s="748" t="s">
        <v>280</v>
      </c>
      <c r="H6861" s="1337">
        <v>0.64</v>
      </c>
      <c r="I6861" s="338"/>
    </row>
    <row r="6862" spans="2:9">
      <c r="B6862" s="651" t="s">
        <v>22</v>
      </c>
      <c r="C6862" s="1356">
        <v>8045</v>
      </c>
      <c r="D6862" s="747" t="str">
        <f t="shared" si="219"/>
        <v>NJ8045</v>
      </c>
      <c r="E6862" s="1336">
        <v>1.02</v>
      </c>
      <c r="F6862" s="644">
        <f t="shared" si="220"/>
        <v>1.018</v>
      </c>
      <c r="G6862" s="748" t="s">
        <v>280</v>
      </c>
      <c r="H6862" s="1337">
        <v>0.13</v>
      </c>
      <c r="I6862" s="338"/>
    </row>
    <row r="6863" spans="2:9">
      <c r="B6863" s="651" t="s">
        <v>22</v>
      </c>
      <c r="C6863" s="1356">
        <v>8046</v>
      </c>
      <c r="D6863" s="747" t="str">
        <f t="shared" si="219"/>
        <v>NJ8046</v>
      </c>
      <c r="E6863" s="1336">
        <v>1.01</v>
      </c>
      <c r="F6863" s="644">
        <f t="shared" si="220"/>
        <v>1.0089999999999999</v>
      </c>
      <c r="G6863" s="748" t="s">
        <v>280</v>
      </c>
      <c r="H6863" s="1337">
        <v>0.53</v>
      </c>
      <c r="I6863" s="338"/>
    </row>
    <row r="6864" spans="2:9">
      <c r="B6864" s="651" t="s">
        <v>22</v>
      </c>
      <c r="C6864" s="1356">
        <v>8047</v>
      </c>
      <c r="D6864" s="747" t="str">
        <f t="shared" si="219"/>
        <v>NJ8047</v>
      </c>
      <c r="E6864" s="1336">
        <v>0.98699999999999999</v>
      </c>
      <c r="F6864" s="644">
        <f t="shared" si="220"/>
        <v>0.98799999999999999</v>
      </c>
      <c r="G6864" s="748" t="s">
        <v>280</v>
      </c>
      <c r="H6864" s="1337">
        <v>0.27</v>
      </c>
      <c r="I6864" s="338"/>
    </row>
    <row r="6865" spans="2:9">
      <c r="B6865" s="651" t="s">
        <v>22</v>
      </c>
      <c r="C6865" s="1356">
        <v>8048</v>
      </c>
      <c r="D6865" s="747" t="str">
        <f t="shared" si="219"/>
        <v>NJ8048</v>
      </c>
      <c r="E6865" s="1336">
        <v>0.96</v>
      </c>
      <c r="F6865" s="644">
        <f t="shared" si="220"/>
        <v>0.96399999999999997</v>
      </c>
      <c r="G6865" s="748" t="s">
        <v>280</v>
      </c>
      <c r="H6865" s="1337">
        <v>0.89</v>
      </c>
      <c r="I6865" s="338"/>
    </row>
    <row r="6866" spans="2:9">
      <c r="B6866" s="651" t="s">
        <v>22</v>
      </c>
      <c r="C6866" s="1356">
        <v>8051</v>
      </c>
      <c r="D6866" s="747" t="str">
        <f t="shared" si="219"/>
        <v>NJ8051</v>
      </c>
      <c r="E6866" s="1336">
        <v>0.91500000000000004</v>
      </c>
      <c r="F6866" s="644">
        <f t="shared" si="220"/>
        <v>0.92400000000000004</v>
      </c>
      <c r="G6866" s="748" t="s">
        <v>280</v>
      </c>
      <c r="H6866" s="1337">
        <v>0.27</v>
      </c>
      <c r="I6866" s="338"/>
    </row>
    <row r="6867" spans="2:9">
      <c r="B6867" s="651" t="s">
        <v>22</v>
      </c>
      <c r="C6867" s="1356">
        <v>8053</v>
      </c>
      <c r="D6867" s="747" t="str">
        <f t="shared" si="219"/>
        <v>NJ8053</v>
      </c>
      <c r="E6867" s="1336">
        <v>0.92600000000000005</v>
      </c>
      <c r="F6867" s="644">
        <f t="shared" si="220"/>
        <v>0.93300000000000005</v>
      </c>
      <c r="G6867" s="748" t="s">
        <v>280</v>
      </c>
      <c r="H6867" s="1337">
        <v>0.27</v>
      </c>
      <c r="I6867" s="338"/>
    </row>
    <row r="6868" spans="2:9">
      <c r="B6868" s="651" t="s">
        <v>22</v>
      </c>
      <c r="C6868" s="1356">
        <v>8054</v>
      </c>
      <c r="D6868" s="747" t="str">
        <f t="shared" si="219"/>
        <v>NJ8054</v>
      </c>
      <c r="E6868" s="1336">
        <v>0.998</v>
      </c>
      <c r="F6868" s="644">
        <f t="shared" si="220"/>
        <v>0.998</v>
      </c>
      <c r="G6868" s="748" t="s">
        <v>280</v>
      </c>
      <c r="H6868" s="1337">
        <v>0.44</v>
      </c>
      <c r="I6868" s="338"/>
    </row>
    <row r="6869" spans="2:9">
      <c r="B6869" s="651" t="s">
        <v>22</v>
      </c>
      <c r="C6869" s="1356">
        <v>8055</v>
      </c>
      <c r="D6869" s="747" t="str">
        <f t="shared" si="219"/>
        <v>NJ8055</v>
      </c>
      <c r="E6869" s="1336">
        <v>0.70599999999999996</v>
      </c>
      <c r="F6869" s="644">
        <f t="shared" si="220"/>
        <v>0.73499999999999999</v>
      </c>
      <c r="G6869" s="748" t="s">
        <v>280</v>
      </c>
      <c r="H6869" s="1337">
        <v>0.64</v>
      </c>
      <c r="I6869" s="338"/>
    </row>
    <row r="6870" spans="2:9">
      <c r="B6870" s="651" t="s">
        <v>22</v>
      </c>
      <c r="C6870" s="1356">
        <v>8090</v>
      </c>
      <c r="D6870" s="747" t="str">
        <f t="shared" si="219"/>
        <v>NJ8090</v>
      </c>
      <c r="E6870" s="1336">
        <v>0.871</v>
      </c>
      <c r="F6870" s="644">
        <f t="shared" si="220"/>
        <v>0.88400000000000001</v>
      </c>
      <c r="G6870" s="748" t="s">
        <v>280</v>
      </c>
      <c r="H6870" s="1337">
        <v>0.3</v>
      </c>
      <c r="I6870" s="338"/>
    </row>
    <row r="6871" spans="2:9">
      <c r="B6871" s="651" t="s">
        <v>22</v>
      </c>
      <c r="C6871" s="1356">
        <v>8102</v>
      </c>
      <c r="D6871" s="747" t="str">
        <f t="shared" si="219"/>
        <v>NJ8102</v>
      </c>
      <c r="E6871" s="1336">
        <v>0.96299999999999997</v>
      </c>
      <c r="F6871" s="644">
        <f t="shared" si="220"/>
        <v>0.96699999999999997</v>
      </c>
      <c r="G6871" s="748" t="s">
        <v>280</v>
      </c>
      <c r="H6871" s="1337">
        <v>0.27</v>
      </c>
      <c r="I6871" s="338"/>
    </row>
    <row r="6872" spans="2:9">
      <c r="B6872" s="651" t="s">
        <v>22</v>
      </c>
      <c r="C6872" s="1356">
        <v>8103</v>
      </c>
      <c r="D6872" s="747" t="str">
        <f t="shared" si="219"/>
        <v>NJ8103</v>
      </c>
      <c r="E6872" s="1336">
        <v>0.98199999999999998</v>
      </c>
      <c r="F6872" s="644">
        <f t="shared" si="220"/>
        <v>0.98399999999999999</v>
      </c>
      <c r="G6872" s="748" t="s">
        <v>280</v>
      </c>
      <c r="H6872" s="1337">
        <v>0.26</v>
      </c>
      <c r="I6872" s="338"/>
    </row>
    <row r="6873" spans="2:9">
      <c r="B6873" s="651" t="s">
        <v>22</v>
      </c>
      <c r="C6873" s="1356">
        <v>8105</v>
      </c>
      <c r="D6873" s="747" t="str">
        <f t="shared" si="219"/>
        <v>NJ8105</v>
      </c>
      <c r="E6873" s="1336">
        <v>0.81200000000000006</v>
      </c>
      <c r="F6873" s="644">
        <f t="shared" si="220"/>
        <v>0.83099999999999996</v>
      </c>
      <c r="G6873" s="748" t="s">
        <v>280</v>
      </c>
      <c r="H6873" s="1337">
        <v>0.33</v>
      </c>
      <c r="I6873" s="338"/>
    </row>
    <row r="6874" spans="2:9">
      <c r="B6874" s="651" t="s">
        <v>22</v>
      </c>
      <c r="C6874" s="1356">
        <v>8106</v>
      </c>
      <c r="D6874" s="747" t="str">
        <f t="shared" si="219"/>
        <v>NJ8106</v>
      </c>
      <c r="E6874" s="1336">
        <v>0.96599999999999997</v>
      </c>
      <c r="F6874" s="644">
        <f t="shared" si="220"/>
        <v>0.96899999999999997</v>
      </c>
      <c r="G6874" s="748" t="s">
        <v>280</v>
      </c>
      <c r="H6874" s="1337">
        <v>0.67</v>
      </c>
      <c r="I6874" s="338"/>
    </row>
    <row r="6875" spans="2:9">
      <c r="B6875" s="651" t="s">
        <v>22</v>
      </c>
      <c r="C6875" s="1356">
        <v>8107</v>
      </c>
      <c r="D6875" s="747" t="str">
        <f t="shared" si="219"/>
        <v>NJ8107</v>
      </c>
      <c r="E6875" s="1336">
        <v>1.127</v>
      </c>
      <c r="F6875" s="644">
        <f t="shared" si="220"/>
        <v>1.1140000000000001</v>
      </c>
      <c r="G6875" s="748" t="s">
        <v>280</v>
      </c>
      <c r="H6875" s="1337">
        <v>0.4</v>
      </c>
      <c r="I6875" s="338"/>
    </row>
    <row r="6876" spans="2:9">
      <c r="B6876" s="651" t="s">
        <v>22</v>
      </c>
      <c r="C6876" s="1356">
        <v>8111</v>
      </c>
      <c r="D6876" s="747" t="str">
        <f t="shared" si="219"/>
        <v>NJ8111</v>
      </c>
      <c r="E6876" s="1336">
        <v>0.96599999999999997</v>
      </c>
      <c r="F6876" s="644">
        <f t="shared" si="220"/>
        <v>0.96899999999999997</v>
      </c>
      <c r="G6876" s="748" t="s">
        <v>280</v>
      </c>
      <c r="H6876" s="1337">
        <v>0.63</v>
      </c>
      <c r="I6876" s="338"/>
    </row>
    <row r="6877" spans="2:9">
      <c r="B6877" s="651" t="s">
        <v>22</v>
      </c>
      <c r="C6877" s="1356">
        <v>8116</v>
      </c>
      <c r="D6877" s="747" t="str">
        <f t="shared" si="219"/>
        <v>NJ8116</v>
      </c>
      <c r="E6877" s="1336">
        <v>0.95899999999999996</v>
      </c>
      <c r="F6877" s="644">
        <f t="shared" si="220"/>
        <v>0.96299999999999997</v>
      </c>
      <c r="G6877" s="748" t="s">
        <v>280</v>
      </c>
      <c r="H6877" s="1337">
        <v>0.26</v>
      </c>
      <c r="I6877" s="338"/>
    </row>
    <row r="6878" spans="2:9">
      <c r="B6878" s="651" t="s">
        <v>22</v>
      </c>
      <c r="C6878" s="1356">
        <v>8203</v>
      </c>
      <c r="D6878" s="747" t="str">
        <f t="shared" si="219"/>
        <v>NJ8203</v>
      </c>
      <c r="E6878" s="1336">
        <v>0.93300000000000005</v>
      </c>
      <c r="F6878" s="644">
        <f t="shared" si="220"/>
        <v>0.94</v>
      </c>
      <c r="G6878" s="748" t="s">
        <v>280</v>
      </c>
      <c r="H6878" s="1337">
        <v>0.46</v>
      </c>
      <c r="I6878" s="338"/>
    </row>
    <row r="6879" spans="2:9">
      <c r="B6879" s="651" t="s">
        <v>22</v>
      </c>
      <c r="C6879" s="1356">
        <v>8204</v>
      </c>
      <c r="D6879" s="747" t="str">
        <f t="shared" si="219"/>
        <v>NJ8204</v>
      </c>
      <c r="E6879" s="1336">
        <v>1.1910000000000001</v>
      </c>
      <c r="F6879" s="644">
        <f t="shared" si="220"/>
        <v>1.1719999999999999</v>
      </c>
      <c r="G6879" s="748" t="s">
        <v>280</v>
      </c>
      <c r="H6879" s="1337">
        <v>0.64</v>
      </c>
      <c r="I6879" s="338"/>
    </row>
    <row r="6880" spans="2:9">
      <c r="B6880" s="651" t="s">
        <v>22</v>
      </c>
      <c r="C6880" s="1356">
        <v>8215</v>
      </c>
      <c r="D6880" s="747" t="str">
        <f t="shared" si="219"/>
        <v>NJ8215</v>
      </c>
      <c r="E6880" s="1336">
        <v>1.1220000000000001</v>
      </c>
      <c r="F6880" s="644">
        <f t="shared" si="220"/>
        <v>1.1100000000000001</v>
      </c>
      <c r="G6880" s="748" t="s">
        <v>280</v>
      </c>
      <c r="H6880" s="1337">
        <v>0.35</v>
      </c>
      <c r="I6880" s="338"/>
    </row>
    <row r="6881" spans="2:9">
      <c r="B6881" s="651" t="s">
        <v>22</v>
      </c>
      <c r="C6881" s="1356">
        <v>8227</v>
      </c>
      <c r="D6881" s="747" t="str">
        <f t="shared" si="219"/>
        <v>NJ8227</v>
      </c>
      <c r="E6881" s="1336">
        <v>1.2110000000000001</v>
      </c>
      <c r="F6881" s="644">
        <f t="shared" si="220"/>
        <v>1.19</v>
      </c>
      <c r="G6881" s="748" t="s">
        <v>280</v>
      </c>
      <c r="H6881" s="1337">
        <v>0.56000000000000005</v>
      </c>
      <c r="I6881" s="338"/>
    </row>
    <row r="6882" spans="2:9">
      <c r="B6882" s="651" t="s">
        <v>22</v>
      </c>
      <c r="C6882" s="1356">
        <v>8232</v>
      </c>
      <c r="D6882" s="747" t="str">
        <f t="shared" si="219"/>
        <v>NJ8232</v>
      </c>
      <c r="E6882" s="1336">
        <v>1.3069999999999999</v>
      </c>
      <c r="F6882" s="644">
        <f t="shared" si="220"/>
        <v>1.276</v>
      </c>
      <c r="G6882" s="748" t="s">
        <v>280</v>
      </c>
      <c r="H6882" s="1337">
        <v>0.71</v>
      </c>
      <c r="I6882" s="338"/>
    </row>
    <row r="6883" spans="2:9">
      <c r="B6883" s="651" t="s">
        <v>22</v>
      </c>
      <c r="C6883" s="1356">
        <v>8235</v>
      </c>
      <c r="D6883" s="747" t="str">
        <f t="shared" si="219"/>
        <v>NJ8235</v>
      </c>
      <c r="E6883" s="1336">
        <v>0.82899999999999996</v>
      </c>
      <c r="F6883" s="644">
        <f t="shared" si="220"/>
        <v>0.84599999999999997</v>
      </c>
      <c r="G6883" s="748" t="s">
        <v>280</v>
      </c>
      <c r="H6883" s="1337">
        <v>0.78</v>
      </c>
      <c r="I6883" s="338"/>
    </row>
    <row r="6884" spans="2:9">
      <c r="B6884" s="651" t="s">
        <v>22</v>
      </c>
      <c r="C6884" s="1356">
        <v>8263</v>
      </c>
      <c r="D6884" s="747" t="str">
        <f t="shared" si="219"/>
        <v>NJ8263</v>
      </c>
      <c r="E6884" s="1336">
        <v>0.96599999999999997</v>
      </c>
      <c r="F6884" s="644">
        <f t="shared" si="220"/>
        <v>0.96899999999999997</v>
      </c>
      <c r="G6884" s="748" t="s">
        <v>280</v>
      </c>
      <c r="H6884" s="1337">
        <v>0.64</v>
      </c>
      <c r="I6884" s="338"/>
    </row>
    <row r="6885" spans="2:9">
      <c r="B6885" s="651" t="s">
        <v>22</v>
      </c>
      <c r="C6885" s="1356">
        <v>8264</v>
      </c>
      <c r="D6885" s="747" t="str">
        <f t="shared" si="219"/>
        <v>NJ8264</v>
      </c>
      <c r="E6885" s="1336">
        <v>1.181</v>
      </c>
      <c r="F6885" s="644">
        <f t="shared" si="220"/>
        <v>1.163</v>
      </c>
      <c r="G6885" s="748" t="s">
        <v>280</v>
      </c>
      <c r="H6885" s="1337">
        <v>0.73</v>
      </c>
      <c r="I6885" s="338"/>
    </row>
    <row r="6886" spans="2:9">
      <c r="B6886" s="651" t="s">
        <v>22</v>
      </c>
      <c r="C6886" s="1356">
        <v>8265</v>
      </c>
      <c r="D6886" s="747" t="str">
        <f t="shared" si="219"/>
        <v>NJ8265</v>
      </c>
      <c r="E6886" s="1336">
        <v>1.4850000000000001</v>
      </c>
      <c r="F6886" s="644">
        <f t="shared" si="220"/>
        <v>1.4370000000000001</v>
      </c>
      <c r="G6886" s="748" t="s">
        <v>280</v>
      </c>
      <c r="H6886" s="1337">
        <v>0.75</v>
      </c>
      <c r="I6886" s="338"/>
    </row>
    <row r="6887" spans="2:9">
      <c r="B6887" s="651" t="s">
        <v>22</v>
      </c>
      <c r="C6887" s="1356">
        <v>8268</v>
      </c>
      <c r="D6887" s="747" t="str">
        <f t="shared" si="219"/>
        <v>NJ8268</v>
      </c>
      <c r="E6887" s="1336">
        <v>0.96299999999999997</v>
      </c>
      <c r="F6887" s="644">
        <f t="shared" si="220"/>
        <v>0.96699999999999997</v>
      </c>
      <c r="G6887" s="748" t="s">
        <v>280</v>
      </c>
      <c r="H6887" s="1337">
        <v>0.35</v>
      </c>
      <c r="I6887" s="338"/>
    </row>
    <row r="6888" spans="2:9">
      <c r="B6888" s="651" t="s">
        <v>22</v>
      </c>
      <c r="C6888" s="1356">
        <v>8269</v>
      </c>
      <c r="D6888" s="747" t="str">
        <f t="shared" si="219"/>
        <v>NJ8269</v>
      </c>
      <c r="E6888" s="1336">
        <v>1.222</v>
      </c>
      <c r="F6888" s="644">
        <f t="shared" si="220"/>
        <v>1.2</v>
      </c>
      <c r="G6888" s="748" t="s">
        <v>280</v>
      </c>
      <c r="H6888" s="1337">
        <v>0.67</v>
      </c>
      <c r="I6888" s="338"/>
    </row>
    <row r="6889" spans="2:9">
      <c r="B6889" s="651" t="s">
        <v>22</v>
      </c>
      <c r="C6889" s="1356">
        <v>8279</v>
      </c>
      <c r="D6889" s="747" t="str">
        <f t="shared" si="219"/>
        <v>NJ8279</v>
      </c>
      <c r="E6889" s="1336">
        <v>0.98299999999999998</v>
      </c>
      <c r="F6889" s="644">
        <f t="shared" si="220"/>
        <v>0.98499999999999999</v>
      </c>
      <c r="G6889" s="748" t="s">
        <v>280</v>
      </c>
      <c r="H6889" s="1337">
        <v>0.51</v>
      </c>
      <c r="I6889" s="338"/>
    </row>
    <row r="6890" spans="2:9">
      <c r="B6890" s="651" t="s">
        <v>22</v>
      </c>
      <c r="C6890" s="1356">
        <v>8280</v>
      </c>
      <c r="D6890" s="747" t="str">
        <f t="shared" si="219"/>
        <v>NJ8280</v>
      </c>
      <c r="E6890" s="1336">
        <v>1.165</v>
      </c>
      <c r="F6890" s="644">
        <f t="shared" si="220"/>
        <v>1.149</v>
      </c>
      <c r="G6890" s="748" t="s">
        <v>280</v>
      </c>
      <c r="H6890" s="1337">
        <v>1</v>
      </c>
      <c r="I6890" s="338"/>
    </row>
    <row r="6891" spans="2:9">
      <c r="B6891" s="651" t="s">
        <v>22</v>
      </c>
      <c r="C6891" s="1356">
        <v>8291</v>
      </c>
      <c r="D6891" s="747" t="str">
        <f t="shared" si="219"/>
        <v>NJ8291</v>
      </c>
      <c r="E6891" s="1336">
        <v>0.92400000000000004</v>
      </c>
      <c r="F6891" s="644">
        <f t="shared" si="220"/>
        <v>0.93200000000000005</v>
      </c>
      <c r="G6891" s="748" t="s">
        <v>280</v>
      </c>
      <c r="H6891" s="1337">
        <v>0.62</v>
      </c>
      <c r="I6891" s="338"/>
    </row>
    <row r="6892" spans="2:9">
      <c r="B6892" s="651" t="s">
        <v>22</v>
      </c>
      <c r="C6892" s="1356">
        <v>8292</v>
      </c>
      <c r="D6892" s="747" t="str">
        <f t="shared" si="219"/>
        <v>NJ8292</v>
      </c>
      <c r="E6892" s="1336">
        <v>0.90400000000000003</v>
      </c>
      <c r="F6892" s="644">
        <f t="shared" si="220"/>
        <v>0.91400000000000003</v>
      </c>
      <c r="G6892" s="748" t="s">
        <v>280</v>
      </c>
      <c r="H6892" s="1337">
        <v>1.19</v>
      </c>
      <c r="I6892" s="338"/>
    </row>
    <row r="6893" spans="2:9">
      <c r="B6893" s="651" t="s">
        <v>22</v>
      </c>
      <c r="C6893" s="1356">
        <v>8293</v>
      </c>
      <c r="D6893" s="747" t="str">
        <f t="shared" si="219"/>
        <v>NJ8293</v>
      </c>
      <c r="E6893" s="1336">
        <v>1.0009999999999999</v>
      </c>
      <c r="F6893" s="644">
        <f t="shared" si="220"/>
        <v>1.0009999999999999</v>
      </c>
      <c r="G6893" s="748" t="s">
        <v>280</v>
      </c>
      <c r="H6893" s="1337">
        <v>1.62</v>
      </c>
      <c r="I6893" s="338"/>
    </row>
    <row r="6894" spans="2:9">
      <c r="B6894" s="651" t="s">
        <v>22</v>
      </c>
      <c r="C6894" s="1356">
        <v>8350</v>
      </c>
      <c r="D6894" s="747" t="str">
        <f t="shared" si="219"/>
        <v>NJ8350</v>
      </c>
      <c r="E6894" s="1336">
        <v>1.319</v>
      </c>
      <c r="F6894" s="644">
        <f t="shared" si="220"/>
        <v>1.2869999999999999</v>
      </c>
      <c r="G6894" s="748" t="s">
        <v>280</v>
      </c>
      <c r="H6894" s="1337">
        <v>0.64</v>
      </c>
      <c r="I6894" s="338"/>
    </row>
    <row r="6895" spans="2:9">
      <c r="B6895" s="651" t="s">
        <v>22</v>
      </c>
      <c r="C6895" s="1356">
        <v>8353</v>
      </c>
      <c r="D6895" s="747" t="str">
        <f t="shared" si="219"/>
        <v>NJ8353</v>
      </c>
      <c r="E6895" s="1336">
        <v>1.0880000000000001</v>
      </c>
      <c r="F6895" s="644">
        <f t="shared" si="220"/>
        <v>1.079</v>
      </c>
      <c r="G6895" s="748" t="s">
        <v>280</v>
      </c>
      <c r="H6895" s="1337">
        <v>0.53</v>
      </c>
      <c r="I6895" s="338"/>
    </row>
    <row r="6896" spans="2:9">
      <c r="B6896" s="651" t="s">
        <v>22</v>
      </c>
      <c r="C6896" s="1356">
        <v>8385</v>
      </c>
      <c r="D6896" s="747" t="str">
        <f t="shared" si="219"/>
        <v>NJ8385</v>
      </c>
      <c r="E6896" s="1336">
        <v>0.88700000000000001</v>
      </c>
      <c r="F6896" s="644">
        <f t="shared" si="220"/>
        <v>0.89800000000000002</v>
      </c>
      <c r="G6896" s="748" t="s">
        <v>280</v>
      </c>
      <c r="H6896" s="1337">
        <v>0.74</v>
      </c>
      <c r="I6896" s="338"/>
    </row>
    <row r="6897" spans="2:9">
      <c r="B6897" s="651" t="s">
        <v>22</v>
      </c>
      <c r="C6897" s="1356">
        <v>8387</v>
      </c>
      <c r="D6897" s="747" t="str">
        <f t="shared" si="219"/>
        <v>NJ8387</v>
      </c>
      <c r="E6897" s="1336">
        <v>1.1619999999999999</v>
      </c>
      <c r="F6897" s="644">
        <f t="shared" si="220"/>
        <v>1.1459999999999999</v>
      </c>
      <c r="G6897" s="748" t="s">
        <v>280</v>
      </c>
      <c r="H6897" s="1337">
        <v>0.47</v>
      </c>
      <c r="I6897" s="338"/>
    </row>
    <row r="6898" spans="2:9">
      <c r="B6898" s="651" t="s">
        <v>22</v>
      </c>
      <c r="C6898" s="1356">
        <v>8392</v>
      </c>
      <c r="D6898" s="747" t="str">
        <f t="shared" si="219"/>
        <v>NJ8392</v>
      </c>
      <c r="E6898" s="1336">
        <v>0.95599999999999996</v>
      </c>
      <c r="F6898" s="644">
        <f t="shared" si="220"/>
        <v>0.96</v>
      </c>
      <c r="G6898" s="748" t="s">
        <v>280</v>
      </c>
      <c r="H6898" s="1337">
        <v>0.6</v>
      </c>
      <c r="I6898" s="338"/>
    </row>
    <row r="6899" spans="2:9">
      <c r="B6899" s="651" t="s">
        <v>22</v>
      </c>
      <c r="C6899" s="1356">
        <v>8393</v>
      </c>
      <c r="D6899" s="747" t="str">
        <f t="shared" si="219"/>
        <v>NJ8393</v>
      </c>
      <c r="E6899" s="1336">
        <v>1.1759999999999999</v>
      </c>
      <c r="F6899" s="644">
        <f t="shared" si="220"/>
        <v>1.1579999999999999</v>
      </c>
      <c r="G6899" s="748" t="s">
        <v>280</v>
      </c>
      <c r="H6899" s="1337">
        <v>0.34</v>
      </c>
      <c r="I6899" s="338"/>
    </row>
    <row r="6900" spans="2:9">
      <c r="B6900" s="651" t="s">
        <v>22</v>
      </c>
      <c r="C6900" s="1356">
        <v>8396</v>
      </c>
      <c r="D6900" s="747" t="str">
        <f t="shared" si="219"/>
        <v>NJ8396</v>
      </c>
      <c r="E6900" s="1336">
        <v>0.89900000000000002</v>
      </c>
      <c r="F6900" s="644">
        <f t="shared" si="220"/>
        <v>0.90900000000000003</v>
      </c>
      <c r="G6900" s="748" t="s">
        <v>280</v>
      </c>
      <c r="H6900" s="1337">
        <v>0.53</v>
      </c>
      <c r="I6900" s="338"/>
    </row>
    <row r="6901" spans="2:9">
      <c r="B6901" s="651" t="s">
        <v>22</v>
      </c>
      <c r="C6901" s="1356">
        <v>8397</v>
      </c>
      <c r="D6901" s="747" t="str">
        <f t="shared" si="219"/>
        <v>NJ8397</v>
      </c>
      <c r="E6901" s="1336">
        <v>1.153</v>
      </c>
      <c r="F6901" s="644">
        <f t="shared" si="220"/>
        <v>1.1379999999999999</v>
      </c>
      <c r="G6901" s="748" t="s">
        <v>280</v>
      </c>
      <c r="H6901" s="1337">
        <v>0.53</v>
      </c>
      <c r="I6901" s="338"/>
    </row>
    <row r="6902" spans="2:9">
      <c r="B6902" s="651" t="s">
        <v>22</v>
      </c>
      <c r="C6902" s="1356">
        <v>8398</v>
      </c>
      <c r="D6902" s="747" t="str">
        <f t="shared" si="219"/>
        <v>NJ8398</v>
      </c>
      <c r="E6902" s="1336">
        <v>0.94699999999999995</v>
      </c>
      <c r="F6902" s="644">
        <f t="shared" si="220"/>
        <v>0.95199999999999996</v>
      </c>
      <c r="G6902" s="748" t="s">
        <v>280</v>
      </c>
      <c r="H6902" s="1337">
        <v>0.46</v>
      </c>
      <c r="I6902" s="338"/>
    </row>
    <row r="6903" spans="2:9">
      <c r="B6903" s="651" t="s">
        <v>22</v>
      </c>
      <c r="C6903" s="1356">
        <v>8506</v>
      </c>
      <c r="D6903" s="747" t="str">
        <f t="shared" si="219"/>
        <v>NJ8506</v>
      </c>
      <c r="E6903" s="1336">
        <v>0.95599999999999996</v>
      </c>
      <c r="F6903" s="644">
        <f t="shared" si="220"/>
        <v>0.96</v>
      </c>
      <c r="G6903" s="748" t="s">
        <v>280</v>
      </c>
      <c r="H6903" s="1337">
        <v>0.33</v>
      </c>
      <c r="I6903" s="338"/>
    </row>
    <row r="6904" spans="2:9">
      <c r="B6904" s="651" t="s">
        <v>22</v>
      </c>
      <c r="C6904" s="1356">
        <v>8507</v>
      </c>
      <c r="D6904" s="747" t="str">
        <f t="shared" si="219"/>
        <v>NJ8507</v>
      </c>
      <c r="E6904" s="1336">
        <v>1.032</v>
      </c>
      <c r="F6904" s="644">
        <f t="shared" si="220"/>
        <v>1.0289999999999999</v>
      </c>
      <c r="G6904" s="748" t="s">
        <v>280</v>
      </c>
      <c r="H6904" s="1337">
        <v>0.47</v>
      </c>
      <c r="I6904" s="338"/>
    </row>
    <row r="6905" spans="2:9">
      <c r="B6905" s="651" t="s">
        <v>22</v>
      </c>
      <c r="C6905" s="1356">
        <v>8601</v>
      </c>
      <c r="D6905" s="747" t="str">
        <f t="shared" si="219"/>
        <v>NJ8601</v>
      </c>
      <c r="E6905" s="1336">
        <v>1.488</v>
      </c>
      <c r="F6905" s="644">
        <f t="shared" si="220"/>
        <v>1.4390000000000001</v>
      </c>
      <c r="G6905" s="748" t="s">
        <v>280</v>
      </c>
      <c r="H6905" s="1337">
        <v>0.06</v>
      </c>
      <c r="I6905" s="338"/>
    </row>
    <row r="6906" spans="2:9">
      <c r="B6906" s="651" t="s">
        <v>22</v>
      </c>
      <c r="C6906" s="1356">
        <v>8606</v>
      </c>
      <c r="D6906" s="747" t="str">
        <f t="shared" si="219"/>
        <v>NJ8606</v>
      </c>
      <c r="E6906" s="1336">
        <v>1.0269999999999999</v>
      </c>
      <c r="F6906" s="644">
        <f t="shared" si="220"/>
        <v>1.024</v>
      </c>
      <c r="G6906" s="748" t="s">
        <v>280</v>
      </c>
      <c r="H6906" s="1337">
        <v>0.24</v>
      </c>
      <c r="I6906" s="338"/>
    </row>
    <row r="6907" spans="2:9">
      <c r="B6907" s="651" t="s">
        <v>22</v>
      </c>
      <c r="C6907" s="1356">
        <v>8607</v>
      </c>
      <c r="D6907" s="747" t="str">
        <f t="shared" si="219"/>
        <v>NJ8607</v>
      </c>
      <c r="E6907" s="1336">
        <v>1.222</v>
      </c>
      <c r="F6907" s="644">
        <f t="shared" si="220"/>
        <v>1.2</v>
      </c>
      <c r="G6907" s="748" t="s">
        <v>280</v>
      </c>
      <c r="H6907" s="1337">
        <v>0.12</v>
      </c>
      <c r="I6907" s="338"/>
    </row>
    <row r="6908" spans="2:9">
      <c r="B6908" s="651" t="s">
        <v>22</v>
      </c>
      <c r="C6908" s="1356">
        <v>8709</v>
      </c>
      <c r="D6908" s="747" t="str">
        <f t="shared" si="219"/>
        <v>NJ8709</v>
      </c>
      <c r="E6908" s="1336">
        <v>1.085</v>
      </c>
      <c r="F6908" s="644">
        <f t="shared" si="220"/>
        <v>1.077</v>
      </c>
      <c r="G6908" s="748" t="s">
        <v>280</v>
      </c>
      <c r="H6908" s="1337">
        <v>0.28000000000000003</v>
      </c>
      <c r="I6908" s="338"/>
    </row>
    <row r="6909" spans="2:9">
      <c r="B6909" s="651" t="s">
        <v>22</v>
      </c>
      <c r="C6909" s="1356">
        <v>8711</v>
      </c>
      <c r="D6909" s="747" t="str">
        <f t="shared" si="219"/>
        <v>NJ8711</v>
      </c>
      <c r="E6909" s="1336">
        <v>1.3979999999999999</v>
      </c>
      <c r="F6909" s="644">
        <f t="shared" si="220"/>
        <v>1.3580000000000001</v>
      </c>
      <c r="G6909" s="748" t="s">
        <v>280</v>
      </c>
      <c r="H6909" s="1337">
        <v>0.38</v>
      </c>
      <c r="I6909" s="338"/>
    </row>
    <row r="6910" spans="2:9">
      <c r="B6910" s="651" t="s">
        <v>22</v>
      </c>
      <c r="C6910" s="1356">
        <v>8720</v>
      </c>
      <c r="D6910" s="747" t="str">
        <f t="shared" si="219"/>
        <v>NJ8720</v>
      </c>
      <c r="E6910" s="1336">
        <v>1.125</v>
      </c>
      <c r="F6910" s="644">
        <f t="shared" si="220"/>
        <v>1.113</v>
      </c>
      <c r="G6910" s="748" t="s">
        <v>280</v>
      </c>
      <c r="H6910" s="1337">
        <v>0.17</v>
      </c>
      <c r="I6910" s="338"/>
    </row>
    <row r="6911" spans="2:9">
      <c r="B6911" s="651" t="s">
        <v>22</v>
      </c>
      <c r="C6911" s="1356">
        <v>8726</v>
      </c>
      <c r="D6911" s="747" t="str">
        <f t="shared" si="219"/>
        <v>NJ8726</v>
      </c>
      <c r="E6911" s="1336">
        <v>1.17</v>
      </c>
      <c r="F6911" s="644">
        <f t="shared" si="220"/>
        <v>1.153</v>
      </c>
      <c r="G6911" s="748" t="s">
        <v>280</v>
      </c>
      <c r="H6911" s="1337">
        <v>0.26</v>
      </c>
      <c r="I6911" s="338"/>
    </row>
    <row r="6912" spans="2:9">
      <c r="B6912" s="651" t="s">
        <v>22</v>
      </c>
      <c r="C6912" s="1356">
        <v>8731</v>
      </c>
      <c r="D6912" s="747" t="str">
        <f t="shared" si="219"/>
        <v>NJ8731</v>
      </c>
      <c r="E6912" s="1336">
        <v>1.036</v>
      </c>
      <c r="F6912" s="644">
        <f t="shared" si="220"/>
        <v>1.032</v>
      </c>
      <c r="G6912" s="748" t="s">
        <v>280</v>
      </c>
      <c r="H6912" s="1337">
        <v>0.23</v>
      </c>
      <c r="I6912" s="338"/>
    </row>
    <row r="6913" spans="2:9">
      <c r="B6913" s="651" t="s">
        <v>22</v>
      </c>
      <c r="C6913" s="1356">
        <v>8737</v>
      </c>
      <c r="D6913" s="747" t="str">
        <f t="shared" si="219"/>
        <v>NJ8737</v>
      </c>
      <c r="E6913" s="1336">
        <v>1.222</v>
      </c>
      <c r="F6913" s="644">
        <f t="shared" si="220"/>
        <v>1.2</v>
      </c>
      <c r="G6913" s="748" t="s">
        <v>280</v>
      </c>
      <c r="H6913" s="1337">
        <v>0.12</v>
      </c>
      <c r="I6913" s="338"/>
    </row>
    <row r="6914" spans="2:9">
      <c r="B6914" s="651" t="s">
        <v>22</v>
      </c>
      <c r="C6914" s="1356">
        <v>8738</v>
      </c>
      <c r="D6914" s="747" t="str">
        <f t="shared" si="219"/>
        <v>NJ8738</v>
      </c>
      <c r="E6914" s="1336">
        <v>1.222</v>
      </c>
      <c r="F6914" s="644">
        <f t="shared" si="220"/>
        <v>1.2</v>
      </c>
      <c r="G6914" s="748" t="s">
        <v>280</v>
      </c>
      <c r="H6914" s="1337">
        <v>0.12</v>
      </c>
      <c r="I6914" s="338"/>
    </row>
    <row r="6915" spans="2:9">
      <c r="B6915" s="651" t="s">
        <v>22</v>
      </c>
      <c r="C6915" s="1356">
        <v>8742</v>
      </c>
      <c r="D6915" s="747" t="str">
        <f t="shared" si="219"/>
        <v>NJ8742</v>
      </c>
      <c r="E6915" s="1336">
        <v>1.2629999999999999</v>
      </c>
      <c r="F6915" s="644">
        <f t="shared" si="220"/>
        <v>1.2370000000000001</v>
      </c>
      <c r="G6915" s="748" t="s">
        <v>280</v>
      </c>
      <c r="H6915" s="1337">
        <v>0.05</v>
      </c>
      <c r="I6915" s="338"/>
    </row>
    <row r="6916" spans="2:9">
      <c r="B6916" s="651" t="s">
        <v>22</v>
      </c>
      <c r="C6916" s="1356">
        <v>8745</v>
      </c>
      <c r="D6916" s="747" t="str">
        <f t="shared" si="219"/>
        <v>NJ8745</v>
      </c>
      <c r="E6916" s="1336">
        <v>0.93100000000000005</v>
      </c>
      <c r="F6916" s="644">
        <f t="shared" si="220"/>
        <v>0.93799999999999994</v>
      </c>
      <c r="G6916" s="748" t="s">
        <v>280</v>
      </c>
      <c r="H6916" s="1337">
        <v>0.65</v>
      </c>
      <c r="I6916" s="338"/>
    </row>
    <row r="6917" spans="2:9">
      <c r="B6917" s="651" t="s">
        <v>22</v>
      </c>
      <c r="C6917" s="1356">
        <v>8748</v>
      </c>
      <c r="D6917" s="747" t="str">
        <f t="shared" si="219"/>
        <v>NJ8748</v>
      </c>
      <c r="E6917" s="1336">
        <v>1.2989999999999999</v>
      </c>
      <c r="F6917" s="644">
        <f t="shared" si="220"/>
        <v>1.2689999999999999</v>
      </c>
      <c r="G6917" s="748" t="s">
        <v>280</v>
      </c>
      <c r="H6917" s="1337">
        <v>0.09</v>
      </c>
      <c r="I6917" s="338"/>
    </row>
    <row r="6918" spans="2:9">
      <c r="B6918" s="651" t="s">
        <v>22</v>
      </c>
      <c r="C6918" s="1356">
        <v>8753</v>
      </c>
      <c r="D6918" s="747" t="str">
        <f t="shared" si="219"/>
        <v>NJ8753</v>
      </c>
      <c r="E6918" s="1336">
        <v>0.94799999999999995</v>
      </c>
      <c r="F6918" s="644">
        <f t="shared" si="220"/>
        <v>0.95299999999999996</v>
      </c>
      <c r="G6918" s="748" t="s">
        <v>280</v>
      </c>
      <c r="H6918" s="1337">
        <v>0.31</v>
      </c>
      <c r="I6918" s="338"/>
    </row>
    <row r="6919" spans="2:9">
      <c r="B6919" s="651" t="s">
        <v>22</v>
      </c>
      <c r="C6919" s="1356">
        <v>8755</v>
      </c>
      <c r="D6919" s="747" t="str">
        <f t="shared" si="219"/>
        <v>NJ8755</v>
      </c>
      <c r="E6919" s="1336">
        <v>1.171</v>
      </c>
      <c r="F6919" s="644">
        <f t="shared" si="220"/>
        <v>1.1539999999999999</v>
      </c>
      <c r="G6919" s="748" t="s">
        <v>280</v>
      </c>
      <c r="H6919" s="1337">
        <v>0.08</v>
      </c>
      <c r="I6919" s="338"/>
    </row>
    <row r="6920" spans="2:9">
      <c r="B6920" s="651" t="s">
        <v>22</v>
      </c>
      <c r="C6920" s="1356">
        <v>8800</v>
      </c>
      <c r="D6920" s="747" t="str">
        <f t="shared" si="219"/>
        <v>NJ8800</v>
      </c>
      <c r="E6920" s="1336">
        <v>0.85599999999999998</v>
      </c>
      <c r="F6920" s="644">
        <f t="shared" si="220"/>
        <v>0.87</v>
      </c>
      <c r="G6920" s="748" t="s">
        <v>280</v>
      </c>
      <c r="H6920" s="1337">
        <v>0.38</v>
      </c>
      <c r="I6920" s="338"/>
    </row>
    <row r="6921" spans="2:9">
      <c r="B6921" s="651" t="s">
        <v>22</v>
      </c>
      <c r="C6921" s="1356">
        <v>8803</v>
      </c>
      <c r="D6921" s="747" t="str">
        <f t="shared" si="219"/>
        <v>NJ8803</v>
      </c>
      <c r="E6921" s="1336">
        <v>1.4350000000000001</v>
      </c>
      <c r="F6921" s="644">
        <f t="shared" si="220"/>
        <v>1.3919999999999999</v>
      </c>
      <c r="G6921" s="748" t="s">
        <v>280</v>
      </c>
      <c r="H6921" s="1337">
        <v>0.05</v>
      </c>
      <c r="I6921" s="338"/>
    </row>
    <row r="6922" spans="2:9">
      <c r="B6922" s="651" t="s">
        <v>22</v>
      </c>
      <c r="C6922" s="1356">
        <v>8810</v>
      </c>
      <c r="D6922" s="747" t="str">
        <f t="shared" si="219"/>
        <v>NJ8810</v>
      </c>
      <c r="E6922" s="1336">
        <v>1.0860000000000001</v>
      </c>
      <c r="F6922" s="644">
        <f t="shared" si="220"/>
        <v>1.077</v>
      </c>
      <c r="G6922" s="748" t="s">
        <v>280</v>
      </c>
      <c r="H6922" s="1337">
        <v>0.05</v>
      </c>
      <c r="I6922" s="338"/>
    </row>
    <row r="6923" spans="2:9">
      <c r="B6923" s="651" t="s">
        <v>22</v>
      </c>
      <c r="C6923" s="1356">
        <v>8814</v>
      </c>
      <c r="D6923" s="747" t="str">
        <f t="shared" ref="D6923:D6986" si="221">B6923&amp;TEXT(C6923,"0000")</f>
        <v>NJ8814</v>
      </c>
      <c r="E6923" s="1336">
        <v>0.88600000000000001</v>
      </c>
      <c r="F6923" s="644">
        <f t="shared" ref="F6923:F6986" si="222">IF(E6923="NA","NA",ROUND((E6923-1)*0.9+1,3))</f>
        <v>0.89700000000000002</v>
      </c>
      <c r="G6923" s="748" t="s">
        <v>280</v>
      </c>
      <c r="H6923" s="1337">
        <v>0.09</v>
      </c>
      <c r="I6923" s="338"/>
    </row>
    <row r="6924" spans="2:9">
      <c r="B6924" s="651" t="s">
        <v>22</v>
      </c>
      <c r="C6924" s="1356">
        <v>8815</v>
      </c>
      <c r="D6924" s="747" t="str">
        <f t="shared" si="221"/>
        <v>NJ8815</v>
      </c>
      <c r="E6924" s="1336">
        <v>1.0009999999999999</v>
      </c>
      <c r="F6924" s="644">
        <f t="shared" si="222"/>
        <v>1.0009999999999999</v>
      </c>
      <c r="G6924" s="748" t="s">
        <v>280</v>
      </c>
      <c r="H6924" s="1337">
        <v>0.23</v>
      </c>
      <c r="I6924" s="338"/>
    </row>
    <row r="6925" spans="2:9">
      <c r="B6925" s="651" t="s">
        <v>22</v>
      </c>
      <c r="C6925" s="1356">
        <v>8820</v>
      </c>
      <c r="D6925" s="747" t="str">
        <f t="shared" si="221"/>
        <v>NJ8820</v>
      </c>
      <c r="E6925" s="1336">
        <v>1.226</v>
      </c>
      <c r="F6925" s="644">
        <f t="shared" si="222"/>
        <v>1.2030000000000001</v>
      </c>
      <c r="G6925" s="748" t="s">
        <v>280</v>
      </c>
      <c r="H6925" s="1337">
        <v>0.05</v>
      </c>
      <c r="I6925" s="338"/>
    </row>
    <row r="6926" spans="2:9">
      <c r="B6926" s="651" t="s">
        <v>22</v>
      </c>
      <c r="C6926" s="1356">
        <v>8828</v>
      </c>
      <c r="D6926" s="747" t="str">
        <f t="shared" si="221"/>
        <v>NJ8828</v>
      </c>
      <c r="E6926" s="1336">
        <v>0.78800000000000003</v>
      </c>
      <c r="F6926" s="644">
        <f t="shared" si="222"/>
        <v>0.80900000000000005</v>
      </c>
      <c r="G6926" s="748" t="s">
        <v>280</v>
      </c>
      <c r="H6926" s="1337">
        <v>0.53</v>
      </c>
      <c r="I6926" s="338"/>
    </row>
    <row r="6927" spans="2:9">
      <c r="B6927" s="651" t="s">
        <v>22</v>
      </c>
      <c r="C6927" s="1356">
        <v>8829</v>
      </c>
      <c r="D6927" s="747" t="str">
        <f t="shared" si="221"/>
        <v>NJ8829</v>
      </c>
      <c r="E6927" s="1336">
        <v>0.79700000000000004</v>
      </c>
      <c r="F6927" s="644">
        <f t="shared" si="222"/>
        <v>0.81699999999999995</v>
      </c>
      <c r="G6927" s="748" t="s">
        <v>280</v>
      </c>
      <c r="H6927" s="1337">
        <v>0.56000000000000005</v>
      </c>
      <c r="I6927" s="338"/>
    </row>
    <row r="6928" spans="2:9">
      <c r="B6928" s="651" t="s">
        <v>22</v>
      </c>
      <c r="C6928" s="1356">
        <v>8831</v>
      </c>
      <c r="D6928" s="747" t="str">
        <f t="shared" si="221"/>
        <v>NJ8831</v>
      </c>
      <c r="E6928" s="1336">
        <v>0.82299999999999995</v>
      </c>
      <c r="F6928" s="644">
        <f t="shared" si="222"/>
        <v>0.84099999999999997</v>
      </c>
      <c r="G6928" s="748" t="s">
        <v>280</v>
      </c>
      <c r="H6928" s="1337">
        <v>0.22</v>
      </c>
      <c r="I6928" s="338"/>
    </row>
    <row r="6929" spans="2:9">
      <c r="B6929" s="651" t="s">
        <v>22</v>
      </c>
      <c r="C6929" s="1356">
        <v>8832</v>
      </c>
      <c r="D6929" s="747" t="str">
        <f t="shared" si="221"/>
        <v>NJ8832</v>
      </c>
      <c r="E6929" s="1336">
        <v>1.03</v>
      </c>
      <c r="F6929" s="644">
        <f t="shared" si="222"/>
        <v>1.0269999999999999</v>
      </c>
      <c r="G6929" s="748" t="s">
        <v>280</v>
      </c>
      <c r="H6929" s="1337">
        <v>0.05</v>
      </c>
      <c r="I6929" s="338"/>
    </row>
    <row r="6930" spans="2:9">
      <c r="B6930" s="651" t="s">
        <v>22</v>
      </c>
      <c r="C6930" s="1356">
        <v>8835</v>
      </c>
      <c r="D6930" s="747" t="str">
        <f t="shared" si="221"/>
        <v>NJ8835</v>
      </c>
      <c r="E6930" s="1336">
        <v>0.874</v>
      </c>
      <c r="F6930" s="644">
        <f t="shared" si="222"/>
        <v>0.88700000000000001</v>
      </c>
      <c r="G6930" s="748" t="s">
        <v>280</v>
      </c>
      <c r="H6930" s="1337">
        <v>0.61</v>
      </c>
      <c r="I6930" s="338"/>
    </row>
    <row r="6931" spans="2:9">
      <c r="B6931" s="651" t="s">
        <v>22</v>
      </c>
      <c r="C6931" s="1356">
        <v>8836</v>
      </c>
      <c r="D6931" s="747" t="str">
        <f t="shared" si="221"/>
        <v>NJ8836</v>
      </c>
      <c r="E6931" s="1336">
        <v>0.85399999999999998</v>
      </c>
      <c r="F6931" s="644">
        <f t="shared" si="222"/>
        <v>0.86899999999999999</v>
      </c>
      <c r="G6931" s="748" t="s">
        <v>280</v>
      </c>
      <c r="H6931" s="1337">
        <v>0.53</v>
      </c>
      <c r="I6931" s="338"/>
    </row>
    <row r="6932" spans="2:9">
      <c r="B6932" s="651" t="s">
        <v>22</v>
      </c>
      <c r="C6932" s="1356">
        <v>8838</v>
      </c>
      <c r="D6932" s="747" t="str">
        <f t="shared" si="221"/>
        <v>NJ8838</v>
      </c>
      <c r="E6932" s="1336">
        <v>1.0209999999999999</v>
      </c>
      <c r="F6932" s="644">
        <f t="shared" si="222"/>
        <v>1.0189999999999999</v>
      </c>
      <c r="G6932" s="748" t="s">
        <v>280</v>
      </c>
      <c r="H6932" s="1337">
        <v>0.1</v>
      </c>
      <c r="I6932" s="338"/>
    </row>
    <row r="6933" spans="2:9">
      <c r="B6933" s="651" t="s">
        <v>22</v>
      </c>
      <c r="C6933" s="1356">
        <v>8840</v>
      </c>
      <c r="D6933" s="747" t="str">
        <f t="shared" si="221"/>
        <v>NJ8840</v>
      </c>
      <c r="E6933" s="1336">
        <v>1.0940000000000001</v>
      </c>
      <c r="F6933" s="644">
        <f t="shared" si="222"/>
        <v>1.085</v>
      </c>
      <c r="G6933" s="748" t="s">
        <v>280</v>
      </c>
      <c r="H6933" s="1337">
        <v>0.05</v>
      </c>
      <c r="I6933" s="338"/>
    </row>
    <row r="6934" spans="2:9">
      <c r="B6934" s="651" t="s">
        <v>22</v>
      </c>
      <c r="C6934" s="1356">
        <v>8860</v>
      </c>
      <c r="D6934" s="747" t="str">
        <f t="shared" si="221"/>
        <v>NJ8860</v>
      </c>
      <c r="E6934" s="1336">
        <v>0.88800000000000001</v>
      </c>
      <c r="F6934" s="644">
        <f t="shared" si="222"/>
        <v>0.89900000000000002</v>
      </c>
      <c r="G6934" s="748" t="s">
        <v>280</v>
      </c>
      <c r="H6934" s="1337">
        <v>0.05</v>
      </c>
      <c r="I6934" s="338"/>
    </row>
    <row r="6935" spans="2:9">
      <c r="B6935" s="651" t="s">
        <v>22</v>
      </c>
      <c r="C6935" s="1356">
        <v>8868</v>
      </c>
      <c r="D6935" s="747" t="str">
        <f t="shared" si="221"/>
        <v>NJ8868</v>
      </c>
      <c r="E6935" s="1336">
        <v>0.79600000000000004</v>
      </c>
      <c r="F6935" s="644">
        <f t="shared" si="222"/>
        <v>0.81599999999999995</v>
      </c>
      <c r="G6935" s="748" t="s">
        <v>280</v>
      </c>
      <c r="H6935" s="1337">
        <v>0.17</v>
      </c>
      <c r="I6935" s="338"/>
    </row>
    <row r="6936" spans="2:9">
      <c r="B6936" s="651" t="s">
        <v>22</v>
      </c>
      <c r="C6936" s="1356">
        <v>8901</v>
      </c>
      <c r="D6936" s="747" t="str">
        <f t="shared" si="221"/>
        <v>NJ8901</v>
      </c>
      <c r="E6936" s="1336">
        <v>1.091</v>
      </c>
      <c r="F6936" s="644">
        <f t="shared" si="222"/>
        <v>1.0820000000000001</v>
      </c>
      <c r="G6936" s="748" t="s">
        <v>280</v>
      </c>
      <c r="H6936" s="1337">
        <v>0.05</v>
      </c>
      <c r="I6936" s="338"/>
    </row>
    <row r="6937" spans="2:9">
      <c r="B6937" s="651" t="s">
        <v>22</v>
      </c>
      <c r="C6937" s="1356">
        <v>9014</v>
      </c>
      <c r="D6937" s="747" t="str">
        <f t="shared" si="221"/>
        <v>NJ9014</v>
      </c>
      <c r="E6937" s="1336">
        <v>0.95799999999999996</v>
      </c>
      <c r="F6937" s="644">
        <f t="shared" si="222"/>
        <v>0.96199999999999997</v>
      </c>
      <c r="G6937" s="748" t="s">
        <v>280</v>
      </c>
      <c r="H6937" s="1337">
        <v>0.57999999999999996</v>
      </c>
      <c r="I6937" s="338"/>
    </row>
    <row r="6938" spans="2:9">
      <c r="B6938" s="651" t="s">
        <v>22</v>
      </c>
      <c r="C6938" s="1356">
        <v>9015</v>
      </c>
      <c r="D6938" s="747" t="str">
        <f t="shared" si="221"/>
        <v>NJ9015</v>
      </c>
      <c r="E6938" s="1336">
        <v>1.0740000000000001</v>
      </c>
      <c r="F6938" s="644">
        <f t="shared" si="222"/>
        <v>1.0669999999999999</v>
      </c>
      <c r="G6938" s="748" t="s">
        <v>280</v>
      </c>
      <c r="H6938" s="1337">
        <v>0.57999999999999996</v>
      </c>
      <c r="I6938" s="338"/>
    </row>
    <row r="6939" spans="2:9">
      <c r="B6939" s="651" t="s">
        <v>22</v>
      </c>
      <c r="C6939" s="1356">
        <v>9016</v>
      </c>
      <c r="D6939" s="747" t="str">
        <f t="shared" si="221"/>
        <v>NJ9016</v>
      </c>
      <c r="E6939" s="1336">
        <v>0.99099999999999999</v>
      </c>
      <c r="F6939" s="644">
        <f t="shared" si="222"/>
        <v>0.99199999999999999</v>
      </c>
      <c r="G6939" s="748" t="s">
        <v>280</v>
      </c>
      <c r="H6939" s="1337">
        <v>0.51</v>
      </c>
      <c r="I6939" s="338"/>
    </row>
    <row r="6940" spans="2:9">
      <c r="B6940" s="651" t="s">
        <v>22</v>
      </c>
      <c r="C6940" s="1356">
        <v>9033</v>
      </c>
      <c r="D6940" s="747" t="str">
        <f t="shared" si="221"/>
        <v>NJ9033</v>
      </c>
      <c r="E6940" s="1336">
        <v>0.97299999999999998</v>
      </c>
      <c r="F6940" s="644">
        <f t="shared" si="222"/>
        <v>0.97599999999999998</v>
      </c>
      <c r="G6940" s="748" t="s">
        <v>280</v>
      </c>
      <c r="H6940" s="1337">
        <v>0.32</v>
      </c>
      <c r="I6940" s="338"/>
    </row>
    <row r="6941" spans="2:9">
      <c r="B6941" s="651" t="s">
        <v>22</v>
      </c>
      <c r="C6941" s="1356">
        <v>9044</v>
      </c>
      <c r="D6941" s="747" t="str">
        <f t="shared" si="221"/>
        <v>NJ9044</v>
      </c>
      <c r="E6941" s="1336">
        <v>0.82299999999999995</v>
      </c>
      <c r="F6941" s="644">
        <f t="shared" si="222"/>
        <v>0.84099999999999997</v>
      </c>
      <c r="G6941" s="748" t="s">
        <v>280</v>
      </c>
      <c r="H6941" s="1337">
        <v>0.6</v>
      </c>
      <c r="I6941" s="338"/>
    </row>
    <row r="6942" spans="2:9">
      <c r="B6942" s="651" t="s">
        <v>22</v>
      </c>
      <c r="C6942" s="1356">
        <v>9045</v>
      </c>
      <c r="D6942" s="747" t="str">
        <f t="shared" si="221"/>
        <v>NJ9045</v>
      </c>
      <c r="E6942" s="1336">
        <v>0.69199999999999995</v>
      </c>
      <c r="F6942" s="644">
        <f t="shared" si="222"/>
        <v>0.72299999999999998</v>
      </c>
      <c r="G6942" s="748" t="s">
        <v>280</v>
      </c>
      <c r="H6942" s="1337">
        <v>0.19</v>
      </c>
      <c r="I6942" s="338"/>
    </row>
    <row r="6943" spans="2:9">
      <c r="B6943" s="651" t="s">
        <v>22</v>
      </c>
      <c r="C6943" s="1356">
        <v>9052</v>
      </c>
      <c r="D6943" s="747" t="str">
        <f t="shared" si="221"/>
        <v>NJ9052</v>
      </c>
      <c r="E6943" s="1336">
        <v>0.877</v>
      </c>
      <c r="F6943" s="644">
        <f t="shared" si="222"/>
        <v>0.88900000000000001</v>
      </c>
      <c r="G6943" s="748" t="s">
        <v>280</v>
      </c>
      <c r="H6943" s="1337">
        <v>0.49</v>
      </c>
      <c r="I6943" s="338"/>
    </row>
    <row r="6944" spans="2:9">
      <c r="B6944" s="651" t="s">
        <v>22</v>
      </c>
      <c r="C6944" s="1356">
        <v>9053</v>
      </c>
      <c r="D6944" s="747" t="str">
        <f t="shared" si="221"/>
        <v>NJ9053</v>
      </c>
      <c r="E6944" s="1336">
        <v>0.89700000000000002</v>
      </c>
      <c r="F6944" s="644">
        <f t="shared" si="222"/>
        <v>0.90700000000000003</v>
      </c>
      <c r="G6944" s="748" t="s">
        <v>280</v>
      </c>
      <c r="H6944" s="1337">
        <v>0.19</v>
      </c>
      <c r="I6944" s="338"/>
    </row>
    <row r="6945" spans="2:9">
      <c r="B6945" s="651" t="s">
        <v>22</v>
      </c>
      <c r="C6945" s="1356">
        <v>9060</v>
      </c>
      <c r="D6945" s="747" t="str">
        <f t="shared" si="221"/>
        <v>NJ9060</v>
      </c>
      <c r="E6945" s="1336">
        <v>0.76600000000000001</v>
      </c>
      <c r="F6945" s="644">
        <f t="shared" si="222"/>
        <v>0.78900000000000003</v>
      </c>
      <c r="G6945" s="748" t="s">
        <v>280</v>
      </c>
      <c r="H6945" s="1337">
        <v>0.34</v>
      </c>
      <c r="I6945" s="338"/>
    </row>
    <row r="6946" spans="2:9">
      <c r="B6946" s="651" t="s">
        <v>22</v>
      </c>
      <c r="C6946" s="1356">
        <v>9061</v>
      </c>
      <c r="D6946" s="747" t="str">
        <f t="shared" si="221"/>
        <v>NJ9061</v>
      </c>
      <c r="E6946" s="1336">
        <v>1.6619999999999999</v>
      </c>
      <c r="F6946" s="644">
        <f t="shared" si="222"/>
        <v>1.5960000000000001</v>
      </c>
      <c r="G6946" s="748" t="s">
        <v>280</v>
      </c>
      <c r="H6946" s="1337">
        <v>0.22</v>
      </c>
      <c r="I6946" s="338"/>
    </row>
    <row r="6947" spans="2:9">
      <c r="B6947" s="651" t="s">
        <v>22</v>
      </c>
      <c r="C6947" s="1356">
        <v>9063</v>
      </c>
      <c r="D6947" s="747" t="str">
        <f t="shared" si="221"/>
        <v>NJ9063</v>
      </c>
      <c r="E6947" s="1336">
        <v>0.73299999999999998</v>
      </c>
      <c r="F6947" s="644">
        <f t="shared" si="222"/>
        <v>0.76</v>
      </c>
      <c r="G6947" s="748" t="s">
        <v>280</v>
      </c>
      <c r="H6947" s="1337">
        <v>0.22</v>
      </c>
      <c r="I6947" s="338"/>
    </row>
    <row r="6948" spans="2:9">
      <c r="B6948" s="651" t="s">
        <v>22</v>
      </c>
      <c r="C6948" s="1356">
        <v>9065</v>
      </c>
      <c r="D6948" s="747" t="str">
        <f t="shared" si="221"/>
        <v>NJ9065</v>
      </c>
      <c r="E6948" s="1336">
        <v>0.98899999999999999</v>
      </c>
      <c r="F6948" s="644">
        <f t="shared" si="222"/>
        <v>0.99</v>
      </c>
      <c r="G6948" s="748" t="s">
        <v>280</v>
      </c>
      <c r="H6948" s="1337">
        <v>0.19</v>
      </c>
      <c r="I6948" s="338"/>
    </row>
    <row r="6949" spans="2:9">
      <c r="B6949" s="651" t="s">
        <v>22</v>
      </c>
      <c r="C6949" s="1356">
        <v>9078</v>
      </c>
      <c r="D6949" s="747" t="str">
        <f t="shared" si="221"/>
        <v>NJ9078</v>
      </c>
      <c r="E6949" s="1336">
        <v>0.88600000000000001</v>
      </c>
      <c r="F6949" s="644">
        <f t="shared" si="222"/>
        <v>0.89700000000000002</v>
      </c>
      <c r="G6949" s="748" t="s">
        <v>280</v>
      </c>
      <c r="H6949" s="1337">
        <v>0.09</v>
      </c>
      <c r="I6949" s="338"/>
    </row>
    <row r="6950" spans="2:9">
      <c r="B6950" s="651" t="s">
        <v>22</v>
      </c>
      <c r="C6950" s="1356">
        <v>9079</v>
      </c>
      <c r="D6950" s="747" t="str">
        <f t="shared" si="221"/>
        <v>NJ9079</v>
      </c>
      <c r="E6950" s="1336">
        <v>0.79300000000000004</v>
      </c>
      <c r="F6950" s="644">
        <f t="shared" si="222"/>
        <v>0.81399999999999995</v>
      </c>
      <c r="G6950" s="748" t="s">
        <v>280</v>
      </c>
      <c r="H6950" s="1337">
        <v>0.4</v>
      </c>
      <c r="I6950" s="338"/>
    </row>
    <row r="6951" spans="2:9">
      <c r="B6951" s="651" t="s">
        <v>22</v>
      </c>
      <c r="C6951" s="1356">
        <v>9088</v>
      </c>
      <c r="D6951" s="747" t="str">
        <f t="shared" si="221"/>
        <v>NJ9088</v>
      </c>
      <c r="E6951" s="1336">
        <v>0.95499999999999996</v>
      </c>
      <c r="F6951" s="644">
        <f t="shared" si="222"/>
        <v>0.96</v>
      </c>
      <c r="G6951" s="748" t="s">
        <v>280</v>
      </c>
      <c r="H6951" s="1337">
        <v>0.33</v>
      </c>
      <c r="I6951" s="338"/>
    </row>
    <row r="6952" spans="2:9">
      <c r="B6952" s="651" t="s">
        <v>22</v>
      </c>
      <c r="C6952" s="1356">
        <v>9089</v>
      </c>
      <c r="D6952" s="747" t="str">
        <f t="shared" si="221"/>
        <v>NJ9089</v>
      </c>
      <c r="E6952" s="1336">
        <v>0.96699999999999997</v>
      </c>
      <c r="F6952" s="644">
        <f t="shared" si="222"/>
        <v>0.97</v>
      </c>
      <c r="G6952" s="748" t="s">
        <v>280</v>
      </c>
      <c r="H6952" s="1337">
        <v>0.26</v>
      </c>
      <c r="I6952" s="338"/>
    </row>
    <row r="6953" spans="2:9">
      <c r="B6953" s="651" t="s">
        <v>22</v>
      </c>
      <c r="C6953" s="1356">
        <v>9093</v>
      </c>
      <c r="D6953" s="747" t="str">
        <f t="shared" si="221"/>
        <v>NJ9093</v>
      </c>
      <c r="E6953" s="1336">
        <v>0.93899999999999995</v>
      </c>
      <c r="F6953" s="644">
        <f t="shared" si="222"/>
        <v>0.94499999999999995</v>
      </c>
      <c r="G6953" s="748" t="s">
        <v>280</v>
      </c>
      <c r="H6953" s="1337">
        <v>0.26</v>
      </c>
      <c r="I6953" s="338"/>
    </row>
    <row r="6954" spans="2:9">
      <c r="B6954" s="651" t="s">
        <v>22</v>
      </c>
      <c r="C6954" s="1356">
        <v>9102</v>
      </c>
      <c r="D6954" s="747" t="str">
        <f t="shared" si="221"/>
        <v>NJ9102</v>
      </c>
      <c r="E6954" s="1336">
        <v>1.056</v>
      </c>
      <c r="F6954" s="644">
        <f t="shared" si="222"/>
        <v>1.05</v>
      </c>
      <c r="G6954" s="748" t="s">
        <v>280</v>
      </c>
      <c r="H6954" s="1337">
        <v>0.49</v>
      </c>
      <c r="I6954" s="338"/>
    </row>
    <row r="6955" spans="2:9">
      <c r="B6955" s="651" t="s">
        <v>22</v>
      </c>
      <c r="C6955" s="1356">
        <v>9106</v>
      </c>
      <c r="D6955" s="747" t="str">
        <f t="shared" si="221"/>
        <v>NJ9106</v>
      </c>
      <c r="E6955" s="1336">
        <v>0.78500000000000003</v>
      </c>
      <c r="F6955" s="644">
        <f t="shared" si="222"/>
        <v>0.80700000000000005</v>
      </c>
      <c r="G6955" s="748" t="s">
        <v>280</v>
      </c>
      <c r="H6955" s="1337">
        <v>1.24</v>
      </c>
      <c r="I6955" s="338"/>
    </row>
    <row r="6956" spans="2:9">
      <c r="B6956" s="651" t="s">
        <v>22</v>
      </c>
      <c r="C6956" s="1356">
        <v>9107</v>
      </c>
      <c r="D6956" s="747" t="str">
        <f t="shared" si="221"/>
        <v>NJ9107</v>
      </c>
      <c r="E6956" s="1336">
        <v>1.105</v>
      </c>
      <c r="F6956" s="644">
        <f t="shared" si="222"/>
        <v>1.095</v>
      </c>
      <c r="G6956" s="748" t="s">
        <v>280</v>
      </c>
      <c r="H6956" s="1337">
        <v>0.3</v>
      </c>
      <c r="I6956" s="338"/>
    </row>
    <row r="6957" spans="2:9">
      <c r="B6957" s="651" t="s">
        <v>22</v>
      </c>
      <c r="C6957" s="1356">
        <v>9109</v>
      </c>
      <c r="D6957" s="747" t="str">
        <f t="shared" si="221"/>
        <v>NJ9109</v>
      </c>
      <c r="E6957" s="1336">
        <v>1.3979999999999999</v>
      </c>
      <c r="F6957" s="644">
        <f t="shared" si="222"/>
        <v>1.3580000000000001</v>
      </c>
      <c r="G6957" s="748" t="s">
        <v>280</v>
      </c>
      <c r="H6957" s="1337">
        <v>0.38</v>
      </c>
      <c r="I6957" s="338"/>
    </row>
    <row r="6958" spans="2:9">
      <c r="B6958" s="651" t="s">
        <v>22</v>
      </c>
      <c r="C6958" s="1356">
        <v>9154</v>
      </c>
      <c r="D6958" s="747" t="str">
        <f t="shared" si="221"/>
        <v>NJ9154</v>
      </c>
      <c r="E6958" s="1336">
        <v>0.91500000000000004</v>
      </c>
      <c r="F6958" s="644">
        <f t="shared" si="222"/>
        <v>0.92400000000000004</v>
      </c>
      <c r="G6958" s="748" t="s">
        <v>280</v>
      </c>
      <c r="H6958" s="1337">
        <v>0.28999999999999998</v>
      </c>
      <c r="I6958" s="338"/>
    </row>
    <row r="6959" spans="2:9">
      <c r="B6959" s="651" t="s">
        <v>22</v>
      </c>
      <c r="C6959" s="1356">
        <v>9156</v>
      </c>
      <c r="D6959" s="747" t="str">
        <f t="shared" si="221"/>
        <v>NJ9156</v>
      </c>
      <c r="E6959" s="1336">
        <v>0.89800000000000002</v>
      </c>
      <c r="F6959" s="644">
        <f t="shared" si="222"/>
        <v>0.90800000000000003</v>
      </c>
      <c r="G6959" s="748" t="s">
        <v>280</v>
      </c>
      <c r="H6959" s="1337">
        <v>0.23</v>
      </c>
      <c r="I6959" s="338"/>
    </row>
    <row r="6960" spans="2:9">
      <c r="B6960" s="651" t="s">
        <v>22</v>
      </c>
      <c r="C6960" s="1356">
        <v>9170</v>
      </c>
      <c r="D6960" s="747" t="str">
        <f t="shared" si="221"/>
        <v>NJ9170</v>
      </c>
      <c r="E6960" s="1336">
        <v>1.024</v>
      </c>
      <c r="F6960" s="644">
        <f t="shared" si="222"/>
        <v>1.022</v>
      </c>
      <c r="G6960" s="748" t="s">
        <v>280</v>
      </c>
      <c r="H6960" s="1337">
        <v>1</v>
      </c>
      <c r="I6960" s="338"/>
    </row>
    <row r="6961" spans="2:9">
      <c r="B6961" s="651" t="s">
        <v>22</v>
      </c>
      <c r="C6961" s="1356">
        <v>9178</v>
      </c>
      <c r="D6961" s="747" t="str">
        <f t="shared" si="221"/>
        <v>NJ9178</v>
      </c>
      <c r="E6961" s="1336">
        <v>0.86799999999999999</v>
      </c>
      <c r="F6961" s="644">
        <f t="shared" si="222"/>
        <v>0.88100000000000001</v>
      </c>
      <c r="G6961" s="748" t="s">
        <v>280</v>
      </c>
      <c r="H6961" s="1337">
        <v>0.71</v>
      </c>
      <c r="I6961" s="338"/>
    </row>
    <row r="6962" spans="2:9">
      <c r="B6962" s="651" t="s">
        <v>22</v>
      </c>
      <c r="C6962" s="1356">
        <v>9179</v>
      </c>
      <c r="D6962" s="747" t="str">
        <f t="shared" si="221"/>
        <v>NJ9179</v>
      </c>
      <c r="E6962" s="1336">
        <v>0.54800000000000004</v>
      </c>
      <c r="F6962" s="644">
        <f t="shared" si="222"/>
        <v>0.59299999999999997</v>
      </c>
      <c r="G6962" s="748" t="s">
        <v>280</v>
      </c>
      <c r="H6962" s="1337">
        <v>3.03</v>
      </c>
      <c r="I6962" s="338"/>
    </row>
    <row r="6963" spans="2:9">
      <c r="B6963" s="651" t="s">
        <v>22</v>
      </c>
      <c r="C6963" s="1356">
        <v>9180</v>
      </c>
      <c r="D6963" s="747" t="str">
        <f t="shared" si="221"/>
        <v>NJ9180</v>
      </c>
      <c r="E6963" s="1336">
        <v>1.046</v>
      </c>
      <c r="F6963" s="644">
        <f t="shared" si="222"/>
        <v>1.0409999999999999</v>
      </c>
      <c r="G6963" s="748" t="s">
        <v>280</v>
      </c>
      <c r="H6963" s="1337">
        <v>0.49</v>
      </c>
      <c r="I6963" s="338"/>
    </row>
    <row r="6964" spans="2:9">
      <c r="B6964" s="651" t="s">
        <v>22</v>
      </c>
      <c r="C6964" s="1356">
        <v>9182</v>
      </c>
      <c r="D6964" s="747" t="str">
        <f t="shared" si="221"/>
        <v>NJ9182</v>
      </c>
      <c r="E6964" s="1336">
        <v>0.98699999999999999</v>
      </c>
      <c r="F6964" s="644">
        <f t="shared" si="222"/>
        <v>0.98799999999999999</v>
      </c>
      <c r="G6964" s="748" t="s">
        <v>280</v>
      </c>
      <c r="H6964" s="1337">
        <v>0.34</v>
      </c>
      <c r="I6964" s="338"/>
    </row>
    <row r="6965" spans="2:9">
      <c r="B6965" s="651" t="s">
        <v>22</v>
      </c>
      <c r="C6965" s="1356">
        <v>9186</v>
      </c>
      <c r="D6965" s="747" t="str">
        <f t="shared" si="221"/>
        <v>NJ9186</v>
      </c>
      <c r="E6965" s="1336">
        <v>1.131</v>
      </c>
      <c r="F6965" s="644">
        <f t="shared" si="222"/>
        <v>1.1180000000000001</v>
      </c>
      <c r="G6965" s="748" t="s">
        <v>280</v>
      </c>
      <c r="H6965" s="1337">
        <v>0.51</v>
      </c>
      <c r="I6965" s="338"/>
    </row>
    <row r="6966" spans="2:9">
      <c r="B6966" s="651" t="s">
        <v>22</v>
      </c>
      <c r="C6966" s="1356">
        <v>9220</v>
      </c>
      <c r="D6966" s="747" t="str">
        <f t="shared" si="221"/>
        <v>NJ9220</v>
      </c>
      <c r="E6966" s="1336">
        <v>0.877</v>
      </c>
      <c r="F6966" s="644">
        <f t="shared" si="222"/>
        <v>0.88900000000000001</v>
      </c>
      <c r="G6966" s="748" t="s">
        <v>280</v>
      </c>
      <c r="H6966" s="1337">
        <v>0.5</v>
      </c>
      <c r="I6966" s="338"/>
    </row>
    <row r="6967" spans="2:9">
      <c r="B6967" s="651" t="s">
        <v>22</v>
      </c>
      <c r="C6967" s="1356">
        <v>9402</v>
      </c>
      <c r="D6967" s="747" t="str">
        <f t="shared" si="221"/>
        <v>NJ9402</v>
      </c>
      <c r="E6967" s="1336">
        <v>1.1479999999999999</v>
      </c>
      <c r="F6967" s="644">
        <f t="shared" si="222"/>
        <v>1.133</v>
      </c>
      <c r="G6967" s="748" t="s">
        <v>280</v>
      </c>
      <c r="H6967" s="1337">
        <v>0.5</v>
      </c>
      <c r="I6967" s="338"/>
    </row>
    <row r="6968" spans="2:9">
      <c r="B6968" s="651" t="s">
        <v>22</v>
      </c>
      <c r="C6968" s="1356">
        <v>9403</v>
      </c>
      <c r="D6968" s="747" t="str">
        <f t="shared" si="221"/>
        <v>NJ9403</v>
      </c>
      <c r="E6968" s="1336">
        <v>1.282</v>
      </c>
      <c r="F6968" s="644">
        <f t="shared" si="222"/>
        <v>1.254</v>
      </c>
      <c r="G6968" s="748" t="s">
        <v>280</v>
      </c>
      <c r="H6968" s="1337">
        <v>1.05</v>
      </c>
      <c r="I6968" s="338"/>
    </row>
    <row r="6969" spans="2:9">
      <c r="B6969" s="651" t="s">
        <v>22</v>
      </c>
      <c r="C6969" s="1356">
        <v>9410</v>
      </c>
      <c r="D6969" s="747" t="str">
        <f t="shared" si="221"/>
        <v>NJ9410</v>
      </c>
      <c r="E6969" s="1336">
        <v>1.0609999999999999</v>
      </c>
      <c r="F6969" s="644">
        <f t="shared" si="222"/>
        <v>1.0549999999999999</v>
      </c>
      <c r="G6969" s="748" t="s">
        <v>280</v>
      </c>
      <c r="H6969" s="1337">
        <v>0.38</v>
      </c>
      <c r="I6969" s="338"/>
    </row>
    <row r="6970" spans="2:9">
      <c r="B6970" s="651" t="s">
        <v>22</v>
      </c>
      <c r="C6970" s="1356">
        <v>9421</v>
      </c>
      <c r="D6970" s="747" t="str">
        <f t="shared" si="221"/>
        <v>NJ9421</v>
      </c>
      <c r="E6970" s="1336">
        <v>0.97699999999999998</v>
      </c>
      <c r="F6970" s="644">
        <f t="shared" si="222"/>
        <v>0.97899999999999998</v>
      </c>
      <c r="G6970" s="748" t="s">
        <v>280</v>
      </c>
      <c r="H6970" s="1337">
        <v>0.22</v>
      </c>
      <c r="I6970" s="338"/>
    </row>
    <row r="6971" spans="2:9">
      <c r="B6971" s="651" t="s">
        <v>22</v>
      </c>
      <c r="C6971" s="1356">
        <v>9423</v>
      </c>
      <c r="D6971" s="747" t="str">
        <f t="shared" si="221"/>
        <v>NJ9423</v>
      </c>
      <c r="E6971" s="1336">
        <v>0.88600000000000001</v>
      </c>
      <c r="F6971" s="644">
        <f t="shared" si="222"/>
        <v>0.89700000000000002</v>
      </c>
      <c r="G6971" s="748" t="s">
        <v>280</v>
      </c>
      <c r="H6971" s="1337">
        <v>0.09</v>
      </c>
      <c r="I6971" s="338"/>
    </row>
    <row r="6972" spans="2:9">
      <c r="B6972" s="651" t="s">
        <v>22</v>
      </c>
      <c r="C6972" s="1356">
        <v>9501</v>
      </c>
      <c r="D6972" s="747" t="str">
        <f t="shared" si="221"/>
        <v>NJ9501</v>
      </c>
      <c r="E6972" s="1336">
        <v>0.89300000000000002</v>
      </c>
      <c r="F6972" s="644">
        <f t="shared" si="222"/>
        <v>0.90400000000000003</v>
      </c>
      <c r="G6972" s="748" t="s">
        <v>280</v>
      </c>
      <c r="H6972" s="1337">
        <v>0.39</v>
      </c>
      <c r="I6972" s="338"/>
    </row>
    <row r="6973" spans="2:9">
      <c r="B6973" s="651" t="s">
        <v>22</v>
      </c>
      <c r="C6973" s="1356">
        <v>9519</v>
      </c>
      <c r="D6973" s="747" t="str">
        <f t="shared" si="221"/>
        <v>NJ9519</v>
      </c>
      <c r="E6973" s="1336">
        <v>1.2250000000000001</v>
      </c>
      <c r="F6973" s="644">
        <f t="shared" si="222"/>
        <v>1.2030000000000001</v>
      </c>
      <c r="G6973" s="748" t="s">
        <v>280</v>
      </c>
      <c r="H6973" s="1337">
        <v>0.53</v>
      </c>
      <c r="I6973" s="338"/>
    </row>
    <row r="6974" spans="2:9">
      <c r="B6974" s="651" t="s">
        <v>22</v>
      </c>
      <c r="C6974" s="1356">
        <v>9521</v>
      </c>
      <c r="D6974" s="747" t="str">
        <f t="shared" si="221"/>
        <v>NJ9521</v>
      </c>
      <c r="E6974" s="1336">
        <v>1.091</v>
      </c>
      <c r="F6974" s="644">
        <f t="shared" si="222"/>
        <v>1.0820000000000001</v>
      </c>
      <c r="G6974" s="748" t="s">
        <v>280</v>
      </c>
      <c r="H6974" s="1337">
        <v>0.54</v>
      </c>
      <c r="I6974" s="338"/>
    </row>
    <row r="6975" spans="2:9">
      <c r="B6975" s="651" t="s">
        <v>22</v>
      </c>
      <c r="C6975" s="1356">
        <v>9522</v>
      </c>
      <c r="D6975" s="747" t="str">
        <f t="shared" si="221"/>
        <v>NJ9522</v>
      </c>
      <c r="E6975" s="1336">
        <v>1.0580000000000001</v>
      </c>
      <c r="F6975" s="644">
        <f t="shared" si="222"/>
        <v>1.052</v>
      </c>
      <c r="G6975" s="748" t="s">
        <v>280</v>
      </c>
      <c r="H6975" s="1337">
        <v>0.31</v>
      </c>
      <c r="I6975" s="338"/>
    </row>
    <row r="6976" spans="2:9">
      <c r="B6976" s="651" t="s">
        <v>22</v>
      </c>
      <c r="C6976" s="1356">
        <v>9529</v>
      </c>
      <c r="D6976" s="747" t="str">
        <f t="shared" si="221"/>
        <v>NJ9529</v>
      </c>
      <c r="E6976" s="1336">
        <v>1.258</v>
      </c>
      <c r="F6976" s="644">
        <f t="shared" si="222"/>
        <v>1.232</v>
      </c>
      <c r="G6976" s="748" t="s">
        <v>280</v>
      </c>
      <c r="H6976" s="1337">
        <v>0.33</v>
      </c>
      <c r="I6976" s="338"/>
    </row>
    <row r="6977" spans="1:9">
      <c r="B6977" s="651" t="s">
        <v>22</v>
      </c>
      <c r="C6977" s="1356">
        <v>9530</v>
      </c>
      <c r="D6977" s="747" t="str">
        <f t="shared" si="221"/>
        <v>NJ9530</v>
      </c>
      <c r="E6977" s="1336">
        <v>1.337</v>
      </c>
      <c r="F6977" s="644">
        <f t="shared" si="222"/>
        <v>1.3029999999999999</v>
      </c>
      <c r="G6977" s="748" t="s">
        <v>280</v>
      </c>
      <c r="H6977" s="1337">
        <v>0.3</v>
      </c>
      <c r="I6977" s="338"/>
    </row>
    <row r="6978" spans="1:9">
      <c r="B6978" s="651" t="s">
        <v>22</v>
      </c>
      <c r="C6978" s="1356">
        <v>9538</v>
      </c>
      <c r="D6978" s="747" t="str">
        <f t="shared" si="221"/>
        <v>NJ9538</v>
      </c>
      <c r="E6978" s="1336">
        <v>1.0820000000000001</v>
      </c>
      <c r="F6978" s="644">
        <f t="shared" si="222"/>
        <v>1.0740000000000001</v>
      </c>
      <c r="G6978" s="748" t="s">
        <v>280</v>
      </c>
      <c r="H6978" s="1337">
        <v>0.55000000000000004</v>
      </c>
      <c r="I6978" s="338"/>
    </row>
    <row r="6979" spans="1:9">
      <c r="B6979" s="651" t="s">
        <v>22</v>
      </c>
      <c r="C6979" s="1356">
        <v>9554</v>
      </c>
      <c r="D6979" s="747" t="str">
        <f t="shared" si="221"/>
        <v>NJ9554</v>
      </c>
      <c r="E6979" s="1336">
        <v>1.107</v>
      </c>
      <c r="F6979" s="644">
        <f t="shared" si="222"/>
        <v>1.0960000000000001</v>
      </c>
      <c r="G6979" s="748" t="s">
        <v>280</v>
      </c>
      <c r="H6979" s="1337">
        <v>0.41</v>
      </c>
      <c r="I6979" s="338"/>
    </row>
    <row r="6980" spans="1:9">
      <c r="B6980" s="651" t="s">
        <v>22</v>
      </c>
      <c r="C6980" s="1356">
        <v>9555</v>
      </c>
      <c r="D6980" s="747" t="str">
        <f t="shared" si="221"/>
        <v>NJ9555</v>
      </c>
      <c r="E6980" s="1336">
        <v>1.117</v>
      </c>
      <c r="F6980" s="644">
        <f t="shared" si="222"/>
        <v>1.105</v>
      </c>
      <c r="G6980" s="748" t="s">
        <v>280</v>
      </c>
      <c r="H6980" s="1337">
        <v>0.45</v>
      </c>
      <c r="I6980" s="338"/>
    </row>
    <row r="6981" spans="1:9">
      <c r="B6981" s="651" t="s">
        <v>22</v>
      </c>
      <c r="C6981" s="1356">
        <v>9556</v>
      </c>
      <c r="D6981" s="747" t="str">
        <f t="shared" si="221"/>
        <v>NJ9556</v>
      </c>
      <c r="E6981" s="1336">
        <v>1.173</v>
      </c>
      <c r="F6981" s="644">
        <f t="shared" si="222"/>
        <v>1.1559999999999999</v>
      </c>
      <c r="G6981" s="748" t="s">
        <v>280</v>
      </c>
      <c r="H6981" s="1337">
        <v>0.48</v>
      </c>
      <c r="I6981" s="338"/>
    </row>
    <row r="6982" spans="1:9">
      <c r="B6982" s="651" t="s">
        <v>22</v>
      </c>
      <c r="C6982" s="1356">
        <v>9557</v>
      </c>
      <c r="D6982" s="747" t="str">
        <f t="shared" si="221"/>
        <v>NJ9557</v>
      </c>
      <c r="E6982" s="1336">
        <v>0.86899999999999999</v>
      </c>
      <c r="F6982" s="644">
        <f t="shared" si="222"/>
        <v>0.88200000000000001</v>
      </c>
      <c r="G6982" s="748" t="s">
        <v>280</v>
      </c>
      <c r="H6982" s="1337">
        <v>0.46</v>
      </c>
      <c r="I6982" s="338"/>
    </row>
    <row r="6983" spans="1:9">
      <c r="B6983" s="651" t="s">
        <v>22</v>
      </c>
      <c r="C6983" s="1356">
        <v>9586</v>
      </c>
      <c r="D6983" s="747" t="str">
        <f t="shared" si="221"/>
        <v>NJ9586</v>
      </c>
      <c r="E6983" s="1336">
        <v>0.80400000000000005</v>
      </c>
      <c r="F6983" s="644">
        <f t="shared" si="222"/>
        <v>0.82399999999999995</v>
      </c>
      <c r="G6983" s="748" t="s">
        <v>280</v>
      </c>
      <c r="H6983" s="1337">
        <v>0.11</v>
      </c>
      <c r="I6983" s="338"/>
    </row>
    <row r="6984" spans="1:9">
      <c r="B6984" s="651" t="s">
        <v>22</v>
      </c>
      <c r="C6984" s="1356">
        <v>9600</v>
      </c>
      <c r="D6984" s="747" t="str">
        <f t="shared" si="221"/>
        <v>NJ9600</v>
      </c>
      <c r="E6984" s="1336">
        <v>0.81200000000000006</v>
      </c>
      <c r="F6984" s="644">
        <f t="shared" si="222"/>
        <v>0.83099999999999996</v>
      </c>
      <c r="G6984" s="748" t="s">
        <v>280</v>
      </c>
      <c r="H6984" s="1337">
        <v>0.33</v>
      </c>
      <c r="I6984" s="338"/>
    </row>
    <row r="6985" spans="1:9">
      <c r="B6985" s="651" t="s">
        <v>22</v>
      </c>
      <c r="C6985" s="1356">
        <v>9610</v>
      </c>
      <c r="D6985" s="747" t="str">
        <f t="shared" si="221"/>
        <v>NJ9610</v>
      </c>
      <c r="E6985" s="1336">
        <v>0.98099999999999998</v>
      </c>
      <c r="F6985" s="644">
        <f t="shared" si="222"/>
        <v>0.98299999999999998</v>
      </c>
      <c r="G6985" s="748" t="s">
        <v>280</v>
      </c>
      <c r="H6985" s="1337">
        <v>0.1</v>
      </c>
      <c r="I6985" s="338"/>
    </row>
    <row r="6986" spans="1:9">
      <c r="B6986" s="651" t="s">
        <v>22</v>
      </c>
      <c r="C6986" s="1356">
        <v>9620</v>
      </c>
      <c r="D6986" s="747" t="str">
        <f t="shared" si="221"/>
        <v>NJ9620</v>
      </c>
      <c r="E6986" s="1336">
        <v>0.95</v>
      </c>
      <c r="F6986" s="644">
        <f t="shared" si="222"/>
        <v>0.95499999999999996</v>
      </c>
      <c r="G6986" s="748" t="s">
        <v>280</v>
      </c>
      <c r="H6986" s="1337">
        <v>0.17</v>
      </c>
      <c r="I6986" s="338"/>
    </row>
    <row r="6987" spans="1:9">
      <c r="B6987" s="651" t="s">
        <v>22</v>
      </c>
      <c r="C6987" s="1356">
        <v>9720</v>
      </c>
      <c r="D6987" s="747" t="str">
        <f t="shared" ref="D6987:D7050" si="223">B6987&amp;TEXT(C6987,"0000")</f>
        <v>NJ9720</v>
      </c>
      <c r="E6987" s="1336">
        <v>0.88600000000000001</v>
      </c>
      <c r="F6987" s="644">
        <f t="shared" ref="F6987:F7050" si="224">IF(E6987="NA","NA",ROUND((E6987-1)*0.9+1,3))</f>
        <v>0.89700000000000002</v>
      </c>
      <c r="G6987" s="748" t="s">
        <v>280</v>
      </c>
      <c r="H6987" s="1337">
        <v>0.09</v>
      </c>
      <c r="I6987" s="338"/>
    </row>
    <row r="6988" spans="1:9">
      <c r="B6988" s="651" t="s">
        <v>22</v>
      </c>
      <c r="C6988" s="1356">
        <v>9726</v>
      </c>
      <c r="D6988" s="747" t="str">
        <f t="shared" si="223"/>
        <v>NJ9726</v>
      </c>
      <c r="E6988" s="1336">
        <v>0.81599999999999995</v>
      </c>
      <c r="F6988" s="644">
        <f t="shared" si="224"/>
        <v>0.83399999999999996</v>
      </c>
      <c r="G6988" s="748" t="s">
        <v>280</v>
      </c>
      <c r="H6988" s="1337">
        <v>0.57999999999999996</v>
      </c>
      <c r="I6988" s="338"/>
    </row>
    <row r="6989" spans="1:9">
      <c r="B6989" s="651" t="s">
        <v>22</v>
      </c>
      <c r="C6989" s="1356">
        <v>9728</v>
      </c>
      <c r="D6989" s="747" t="str">
        <f t="shared" si="223"/>
        <v>NJ9728</v>
      </c>
      <c r="E6989" s="1336">
        <v>0.80500000000000005</v>
      </c>
      <c r="F6989" s="644">
        <f t="shared" si="224"/>
        <v>0.82499999999999996</v>
      </c>
      <c r="G6989" s="748" t="s">
        <v>280</v>
      </c>
      <c r="H6989" s="1337">
        <v>0.67</v>
      </c>
      <c r="I6989" s="338"/>
    </row>
    <row r="6990" spans="1:9">
      <c r="A6990" s="651" t="s">
        <v>16</v>
      </c>
      <c r="B6990" s="651" t="s">
        <v>16</v>
      </c>
      <c r="C6990" s="1356">
        <v>5</v>
      </c>
      <c r="D6990" s="747" t="str">
        <f t="shared" si="223"/>
        <v>NV0005</v>
      </c>
      <c r="E6990" s="1336">
        <v>0.91700000000000004</v>
      </c>
      <c r="F6990" s="644">
        <f t="shared" si="224"/>
        <v>0.92500000000000004</v>
      </c>
      <c r="G6990" s="748" t="s">
        <v>280</v>
      </c>
      <c r="H6990" s="1337">
        <v>0.53</v>
      </c>
      <c r="I6990" s="338"/>
    </row>
    <row r="6991" spans="1:9">
      <c r="B6991" s="651" t="s">
        <v>16</v>
      </c>
      <c r="C6991" s="1356">
        <v>8</v>
      </c>
      <c r="D6991" s="747" t="str">
        <f t="shared" si="223"/>
        <v>NV0008</v>
      </c>
      <c r="E6991" s="1336">
        <v>0.90900000000000003</v>
      </c>
      <c r="F6991" s="644">
        <f t="shared" si="224"/>
        <v>0.91800000000000004</v>
      </c>
      <c r="G6991" s="748" t="s">
        <v>280</v>
      </c>
      <c r="H6991" s="1337">
        <v>0.31</v>
      </c>
      <c r="I6991" s="338"/>
    </row>
    <row r="6992" spans="1:9">
      <c r="B6992" s="651" t="s">
        <v>16</v>
      </c>
      <c r="C6992" s="1356">
        <v>16</v>
      </c>
      <c r="D6992" s="747" t="str">
        <f t="shared" si="223"/>
        <v>NV0016</v>
      </c>
      <c r="E6992" s="1336">
        <v>1.03</v>
      </c>
      <c r="F6992" s="644">
        <f t="shared" si="224"/>
        <v>1.0269999999999999</v>
      </c>
      <c r="G6992" s="748" t="s">
        <v>280</v>
      </c>
      <c r="H6992" s="1337">
        <v>0.28000000000000003</v>
      </c>
      <c r="I6992" s="338"/>
    </row>
    <row r="6993" spans="2:9">
      <c r="B6993" s="651" t="s">
        <v>16</v>
      </c>
      <c r="C6993" s="1356">
        <v>34</v>
      </c>
      <c r="D6993" s="747" t="str">
        <f t="shared" si="223"/>
        <v>NV0034</v>
      </c>
      <c r="E6993" s="1336">
        <v>0.86599999999999999</v>
      </c>
      <c r="F6993" s="644">
        <f t="shared" si="224"/>
        <v>0.879</v>
      </c>
      <c r="G6993" s="748" t="s">
        <v>280</v>
      </c>
      <c r="H6993" s="1337">
        <v>0.62</v>
      </c>
      <c r="I6993" s="338"/>
    </row>
    <row r="6994" spans="2:9">
      <c r="B6994" s="651" t="s">
        <v>16</v>
      </c>
      <c r="C6994" s="1356">
        <v>35</v>
      </c>
      <c r="D6994" s="747" t="str">
        <f t="shared" si="223"/>
        <v>NV0035</v>
      </c>
      <c r="E6994" s="1336">
        <v>0.874</v>
      </c>
      <c r="F6994" s="644">
        <f t="shared" si="224"/>
        <v>0.88700000000000001</v>
      </c>
      <c r="G6994" s="748" t="s">
        <v>280</v>
      </c>
      <c r="H6994" s="1337">
        <v>0.39</v>
      </c>
      <c r="I6994" s="338"/>
    </row>
    <row r="6995" spans="2:9">
      <c r="B6995" s="651" t="s">
        <v>16</v>
      </c>
      <c r="C6995" s="1356">
        <v>36</v>
      </c>
      <c r="D6995" s="747" t="str">
        <f t="shared" si="223"/>
        <v>NV0036</v>
      </c>
      <c r="E6995" s="1336">
        <v>0.95399999999999996</v>
      </c>
      <c r="F6995" s="644">
        <f t="shared" si="224"/>
        <v>0.95899999999999996</v>
      </c>
      <c r="G6995" s="748" t="s">
        <v>280</v>
      </c>
      <c r="H6995" s="1337">
        <v>0.54</v>
      </c>
      <c r="I6995" s="338"/>
    </row>
    <row r="6996" spans="2:9">
      <c r="B6996" s="651" t="s">
        <v>16</v>
      </c>
      <c r="C6996" s="1356">
        <v>37</v>
      </c>
      <c r="D6996" s="747" t="str">
        <f t="shared" si="223"/>
        <v>NV0037</v>
      </c>
      <c r="E6996" s="1336">
        <v>0.93700000000000006</v>
      </c>
      <c r="F6996" s="644">
        <f t="shared" si="224"/>
        <v>0.94299999999999995</v>
      </c>
      <c r="G6996" s="748" t="s">
        <v>280</v>
      </c>
      <c r="H6996" s="1337">
        <v>0.56000000000000005</v>
      </c>
      <c r="I6996" s="338"/>
    </row>
    <row r="6997" spans="2:9">
      <c r="B6997" s="651" t="s">
        <v>16</v>
      </c>
      <c r="C6997" s="1356">
        <v>42</v>
      </c>
      <c r="D6997" s="747" t="str">
        <f t="shared" si="223"/>
        <v>NV0042</v>
      </c>
      <c r="E6997" s="1336">
        <v>0.94599999999999995</v>
      </c>
      <c r="F6997" s="644">
        <f t="shared" si="224"/>
        <v>0.95099999999999996</v>
      </c>
      <c r="G6997" s="748" t="s">
        <v>280</v>
      </c>
      <c r="H6997" s="1337">
        <v>0.69</v>
      </c>
      <c r="I6997" s="338"/>
    </row>
    <row r="6998" spans="2:9">
      <c r="B6998" s="651" t="s">
        <v>16</v>
      </c>
      <c r="C6998" s="1356">
        <v>50</v>
      </c>
      <c r="D6998" s="747" t="str">
        <f t="shared" si="223"/>
        <v>NV0050</v>
      </c>
      <c r="E6998" s="1336">
        <v>1.1200000000000001</v>
      </c>
      <c r="F6998" s="644">
        <f t="shared" si="224"/>
        <v>1.1080000000000001</v>
      </c>
      <c r="G6998" s="748" t="s">
        <v>280</v>
      </c>
      <c r="H6998" s="1337">
        <v>0.76</v>
      </c>
      <c r="I6998" s="338"/>
    </row>
    <row r="6999" spans="2:9">
      <c r="B6999" s="651" t="s">
        <v>16</v>
      </c>
      <c r="C6999" s="1356">
        <v>79</v>
      </c>
      <c r="D6999" s="747" t="str">
        <f t="shared" si="223"/>
        <v>NV0079</v>
      </c>
      <c r="E6999" s="1336">
        <v>0.89300000000000002</v>
      </c>
      <c r="F6999" s="644">
        <f t="shared" si="224"/>
        <v>0.90400000000000003</v>
      </c>
      <c r="G6999" s="748" t="s">
        <v>280</v>
      </c>
      <c r="H6999" s="1337">
        <v>0.46</v>
      </c>
      <c r="I6999" s="338"/>
    </row>
    <row r="7000" spans="2:9">
      <c r="B7000" s="651" t="s">
        <v>16</v>
      </c>
      <c r="C7000" s="1356">
        <v>83</v>
      </c>
      <c r="D7000" s="747" t="str">
        <f t="shared" si="223"/>
        <v>NV0083</v>
      </c>
      <c r="E7000" s="1336">
        <v>1.0860000000000001</v>
      </c>
      <c r="F7000" s="644">
        <f t="shared" si="224"/>
        <v>1.077</v>
      </c>
      <c r="G7000" s="748" t="s">
        <v>280</v>
      </c>
      <c r="H7000" s="1337">
        <v>0.72</v>
      </c>
      <c r="I7000" s="338"/>
    </row>
    <row r="7001" spans="2:9">
      <c r="B7001" s="651" t="s">
        <v>16</v>
      </c>
      <c r="C7001" s="1356">
        <v>106</v>
      </c>
      <c r="D7001" s="747" t="str">
        <f t="shared" si="223"/>
        <v>NV0106</v>
      </c>
      <c r="E7001" s="1336">
        <v>1.1870000000000001</v>
      </c>
      <c r="F7001" s="644">
        <f t="shared" si="224"/>
        <v>1.1679999999999999</v>
      </c>
      <c r="G7001" s="748" t="s">
        <v>280</v>
      </c>
      <c r="H7001" s="1337">
        <v>1.31</v>
      </c>
      <c r="I7001" s="338"/>
    </row>
    <row r="7002" spans="2:9">
      <c r="B7002" s="651" t="s">
        <v>16</v>
      </c>
      <c r="C7002" s="1356">
        <v>113</v>
      </c>
      <c r="D7002" s="747" t="str">
        <f t="shared" si="223"/>
        <v>NV0113</v>
      </c>
      <c r="E7002" s="1336">
        <v>0.85</v>
      </c>
      <c r="F7002" s="644">
        <f t="shared" si="224"/>
        <v>0.86499999999999999</v>
      </c>
      <c r="G7002" s="748" t="s">
        <v>280</v>
      </c>
      <c r="H7002" s="1337">
        <v>0.15</v>
      </c>
      <c r="I7002" s="338"/>
    </row>
    <row r="7003" spans="2:9">
      <c r="B7003" s="651" t="s">
        <v>16</v>
      </c>
      <c r="C7003" s="1356">
        <v>169</v>
      </c>
      <c r="D7003" s="747" t="str">
        <f t="shared" si="223"/>
        <v>NV0169</v>
      </c>
      <c r="E7003" s="1336">
        <v>0.879</v>
      </c>
      <c r="F7003" s="644">
        <f t="shared" si="224"/>
        <v>0.89100000000000001</v>
      </c>
      <c r="G7003" s="748" t="s">
        <v>280</v>
      </c>
      <c r="H7003" s="1337">
        <v>0.31</v>
      </c>
      <c r="I7003" s="338"/>
    </row>
    <row r="7004" spans="2:9">
      <c r="B7004" s="651" t="s">
        <v>16</v>
      </c>
      <c r="C7004" s="1356">
        <v>170</v>
      </c>
      <c r="D7004" s="747" t="str">
        <f t="shared" si="223"/>
        <v>NV0170</v>
      </c>
      <c r="E7004" s="1336">
        <v>0.85</v>
      </c>
      <c r="F7004" s="644">
        <f t="shared" si="224"/>
        <v>0.86499999999999999</v>
      </c>
      <c r="G7004" s="748" t="s">
        <v>280</v>
      </c>
      <c r="H7004" s="1337">
        <v>0.15</v>
      </c>
      <c r="I7004" s="338"/>
    </row>
    <row r="7005" spans="2:9">
      <c r="B7005" s="651" t="s">
        <v>16</v>
      </c>
      <c r="C7005" s="1356">
        <v>251</v>
      </c>
      <c r="D7005" s="747" t="str">
        <f t="shared" si="223"/>
        <v>NV0251</v>
      </c>
      <c r="E7005" s="1336">
        <v>1.0669999999999999</v>
      </c>
      <c r="F7005" s="644">
        <f t="shared" si="224"/>
        <v>1.06</v>
      </c>
      <c r="G7005" s="748" t="s">
        <v>280</v>
      </c>
      <c r="H7005" s="1337">
        <v>0.61</v>
      </c>
      <c r="I7005" s="338"/>
    </row>
    <row r="7006" spans="2:9">
      <c r="B7006" s="651" t="s">
        <v>16</v>
      </c>
      <c r="C7006" s="1356">
        <v>401</v>
      </c>
      <c r="D7006" s="747" t="str">
        <f t="shared" si="223"/>
        <v>NV0401</v>
      </c>
      <c r="E7006" s="1336">
        <v>1.2030000000000001</v>
      </c>
      <c r="F7006" s="644">
        <f t="shared" si="224"/>
        <v>1.1830000000000001</v>
      </c>
      <c r="G7006" s="748" t="s">
        <v>280</v>
      </c>
      <c r="H7006" s="1337">
        <v>0.47</v>
      </c>
      <c r="I7006" s="338"/>
    </row>
    <row r="7007" spans="2:9">
      <c r="B7007" s="651" t="s">
        <v>16</v>
      </c>
      <c r="C7007" s="1356">
        <v>771</v>
      </c>
      <c r="D7007" s="747" t="str">
        <f t="shared" si="223"/>
        <v>NV0771</v>
      </c>
      <c r="E7007" s="1336">
        <v>1.9379999999999999</v>
      </c>
      <c r="F7007" s="644">
        <f t="shared" si="224"/>
        <v>1.8440000000000001</v>
      </c>
      <c r="G7007" s="748" t="s">
        <v>280</v>
      </c>
      <c r="H7007" s="1337">
        <v>0.36</v>
      </c>
      <c r="I7007" s="338"/>
    </row>
    <row r="7008" spans="2:9">
      <c r="B7008" s="651" t="s">
        <v>16</v>
      </c>
      <c r="C7008" s="1356">
        <v>908</v>
      </c>
      <c r="D7008" s="747" t="str">
        <f t="shared" si="223"/>
        <v>NV0908</v>
      </c>
      <c r="E7008" s="1336">
        <v>0.85</v>
      </c>
      <c r="F7008" s="644">
        <f t="shared" si="224"/>
        <v>0.86499999999999999</v>
      </c>
      <c r="G7008" s="748" t="s">
        <v>280</v>
      </c>
      <c r="H7008" s="1337">
        <v>0.15</v>
      </c>
      <c r="I7008" s="338"/>
    </row>
    <row r="7009" spans="2:9">
      <c r="B7009" s="651" t="s">
        <v>16</v>
      </c>
      <c r="C7009" s="1356">
        <v>913</v>
      </c>
      <c r="D7009" s="747" t="str">
        <f t="shared" si="223"/>
        <v>NV0913</v>
      </c>
      <c r="E7009" s="1336">
        <v>0.85</v>
      </c>
      <c r="F7009" s="644">
        <f t="shared" si="224"/>
        <v>0.86499999999999999</v>
      </c>
      <c r="G7009" s="748" t="s">
        <v>280</v>
      </c>
      <c r="H7009" s="1337">
        <v>0.15</v>
      </c>
      <c r="I7009" s="338"/>
    </row>
    <row r="7010" spans="2:9">
      <c r="B7010" s="651" t="s">
        <v>16</v>
      </c>
      <c r="C7010" s="1356">
        <v>917</v>
      </c>
      <c r="D7010" s="747" t="str">
        <f t="shared" si="223"/>
        <v>NV0917</v>
      </c>
      <c r="E7010" s="1336">
        <v>0.82399999999999995</v>
      </c>
      <c r="F7010" s="644">
        <f t="shared" si="224"/>
        <v>0.84199999999999997</v>
      </c>
      <c r="G7010" s="748" t="s">
        <v>280</v>
      </c>
      <c r="H7010" s="1337">
        <v>0.52</v>
      </c>
      <c r="I7010" s="338"/>
    </row>
    <row r="7011" spans="2:9">
      <c r="B7011" s="651" t="s">
        <v>16</v>
      </c>
      <c r="C7011" s="1356">
        <v>1005</v>
      </c>
      <c r="D7011" s="747" t="str">
        <f t="shared" si="223"/>
        <v>NV1005</v>
      </c>
      <c r="E7011" s="1336">
        <v>1.9379999999999999</v>
      </c>
      <c r="F7011" s="644">
        <f t="shared" si="224"/>
        <v>1.8440000000000001</v>
      </c>
      <c r="G7011" s="748" t="s">
        <v>280</v>
      </c>
      <c r="H7011" s="1337">
        <v>0.36</v>
      </c>
      <c r="I7011" s="338"/>
    </row>
    <row r="7012" spans="2:9">
      <c r="B7012" s="651" t="s">
        <v>16</v>
      </c>
      <c r="C7012" s="1356">
        <v>1016</v>
      </c>
      <c r="D7012" s="747" t="str">
        <f t="shared" si="223"/>
        <v>NV1016</v>
      </c>
      <c r="E7012" s="1336">
        <v>1.9379999999999999</v>
      </c>
      <c r="F7012" s="644">
        <f t="shared" si="224"/>
        <v>1.8440000000000001</v>
      </c>
      <c r="G7012" s="748" t="s">
        <v>280</v>
      </c>
      <c r="H7012" s="1337">
        <v>0.36</v>
      </c>
      <c r="I7012" s="338"/>
    </row>
    <row r="7013" spans="2:9">
      <c r="B7013" s="651" t="s">
        <v>16</v>
      </c>
      <c r="C7013" s="1356">
        <v>1164</v>
      </c>
      <c r="D7013" s="747" t="str">
        <f t="shared" si="223"/>
        <v>NV1164</v>
      </c>
      <c r="E7013" s="1336">
        <v>1.5129999999999999</v>
      </c>
      <c r="F7013" s="644">
        <f t="shared" si="224"/>
        <v>1.462</v>
      </c>
      <c r="G7013" s="748" t="s">
        <v>280</v>
      </c>
      <c r="H7013" s="1337">
        <v>0.67</v>
      </c>
      <c r="I7013" s="338"/>
    </row>
    <row r="7014" spans="2:9">
      <c r="B7014" s="651" t="s">
        <v>16</v>
      </c>
      <c r="C7014" s="1356">
        <v>1165</v>
      </c>
      <c r="D7014" s="747" t="str">
        <f t="shared" si="223"/>
        <v>NV1165</v>
      </c>
      <c r="E7014" s="1336">
        <v>1.5</v>
      </c>
      <c r="F7014" s="644">
        <f t="shared" si="224"/>
        <v>1.45</v>
      </c>
      <c r="G7014" s="748" t="s">
        <v>280</v>
      </c>
      <c r="H7014" s="1337">
        <v>0.4</v>
      </c>
      <c r="I7014" s="338"/>
    </row>
    <row r="7015" spans="2:9">
      <c r="B7015" s="651" t="s">
        <v>16</v>
      </c>
      <c r="C7015" s="1356">
        <v>1320</v>
      </c>
      <c r="D7015" s="747" t="str">
        <f t="shared" si="223"/>
        <v>NV1320</v>
      </c>
      <c r="E7015" s="1336">
        <v>1.1080000000000001</v>
      </c>
      <c r="F7015" s="644">
        <f t="shared" si="224"/>
        <v>1.097</v>
      </c>
      <c r="G7015" s="748" t="s">
        <v>280</v>
      </c>
      <c r="H7015" s="1337">
        <v>0.63</v>
      </c>
      <c r="I7015" s="338"/>
    </row>
    <row r="7016" spans="2:9">
      <c r="B7016" s="651" t="s">
        <v>16</v>
      </c>
      <c r="C7016" s="1356">
        <v>1322</v>
      </c>
      <c r="D7016" s="747" t="str">
        <f t="shared" si="223"/>
        <v>NV1322</v>
      </c>
      <c r="E7016" s="1336">
        <v>1.2030000000000001</v>
      </c>
      <c r="F7016" s="644">
        <f t="shared" si="224"/>
        <v>1.1830000000000001</v>
      </c>
      <c r="G7016" s="748" t="s">
        <v>280</v>
      </c>
      <c r="H7016" s="1337">
        <v>0.47</v>
      </c>
      <c r="I7016" s="338"/>
    </row>
    <row r="7017" spans="2:9">
      <c r="B7017" s="651" t="s">
        <v>16</v>
      </c>
      <c r="C7017" s="1356">
        <v>1430</v>
      </c>
      <c r="D7017" s="747" t="str">
        <f t="shared" si="223"/>
        <v>NV1430</v>
      </c>
      <c r="E7017" s="1336">
        <v>1.03</v>
      </c>
      <c r="F7017" s="644">
        <f t="shared" si="224"/>
        <v>1.0269999999999999</v>
      </c>
      <c r="G7017" s="748" t="s">
        <v>280</v>
      </c>
      <c r="H7017" s="1337">
        <v>0.28000000000000003</v>
      </c>
      <c r="I7017" s="338"/>
    </row>
    <row r="7018" spans="2:9">
      <c r="B7018" s="651" t="s">
        <v>16</v>
      </c>
      <c r="C7018" s="1356">
        <v>1438</v>
      </c>
      <c r="D7018" s="747" t="str">
        <f t="shared" si="223"/>
        <v>NV1438</v>
      </c>
      <c r="E7018" s="1336">
        <v>1.212</v>
      </c>
      <c r="F7018" s="644">
        <f t="shared" si="224"/>
        <v>1.1910000000000001</v>
      </c>
      <c r="G7018" s="748" t="s">
        <v>280</v>
      </c>
      <c r="H7018" s="1337">
        <v>0.48</v>
      </c>
      <c r="I7018" s="338"/>
    </row>
    <row r="7019" spans="2:9">
      <c r="B7019" s="651" t="s">
        <v>16</v>
      </c>
      <c r="C7019" s="1356">
        <v>1452</v>
      </c>
      <c r="D7019" s="747" t="str">
        <f t="shared" si="223"/>
        <v>NV1452</v>
      </c>
      <c r="E7019" s="1336">
        <v>1.288</v>
      </c>
      <c r="F7019" s="644">
        <f t="shared" si="224"/>
        <v>1.2589999999999999</v>
      </c>
      <c r="G7019" s="748" t="s">
        <v>280</v>
      </c>
      <c r="H7019" s="1337">
        <v>0.37</v>
      </c>
      <c r="I7019" s="338"/>
    </row>
    <row r="7020" spans="2:9">
      <c r="B7020" s="651" t="s">
        <v>16</v>
      </c>
      <c r="C7020" s="1356">
        <v>1463</v>
      </c>
      <c r="D7020" s="747" t="str">
        <f t="shared" si="223"/>
        <v>NV1463</v>
      </c>
      <c r="E7020" s="1336">
        <v>1.2909999999999999</v>
      </c>
      <c r="F7020" s="644">
        <f t="shared" si="224"/>
        <v>1.262</v>
      </c>
      <c r="G7020" s="748" t="s">
        <v>280</v>
      </c>
      <c r="H7020" s="1337">
        <v>0.75</v>
      </c>
      <c r="I7020" s="338"/>
    </row>
    <row r="7021" spans="2:9">
      <c r="B7021" s="651" t="s">
        <v>16</v>
      </c>
      <c r="C7021" s="1356">
        <v>1472</v>
      </c>
      <c r="D7021" s="747" t="str">
        <f t="shared" si="223"/>
        <v>NV1472</v>
      </c>
      <c r="E7021" s="1336">
        <v>1.2030000000000001</v>
      </c>
      <c r="F7021" s="644">
        <f t="shared" si="224"/>
        <v>1.1830000000000001</v>
      </c>
      <c r="G7021" s="748" t="s">
        <v>280</v>
      </c>
      <c r="H7021" s="1337">
        <v>0.47</v>
      </c>
      <c r="I7021" s="338"/>
    </row>
    <row r="7022" spans="2:9">
      <c r="B7022" s="651" t="s">
        <v>16</v>
      </c>
      <c r="C7022" s="1356">
        <v>1624</v>
      </c>
      <c r="D7022" s="747" t="str">
        <f t="shared" si="223"/>
        <v>NV1624</v>
      </c>
      <c r="E7022" s="1336">
        <v>1.319</v>
      </c>
      <c r="F7022" s="644">
        <f t="shared" si="224"/>
        <v>1.2869999999999999</v>
      </c>
      <c r="G7022" s="748" t="s">
        <v>280</v>
      </c>
      <c r="H7022" s="1337">
        <v>0.67</v>
      </c>
      <c r="I7022" s="338"/>
    </row>
    <row r="7023" spans="2:9">
      <c r="B7023" s="651" t="s">
        <v>16</v>
      </c>
      <c r="C7023" s="1356">
        <v>1642</v>
      </c>
      <c r="D7023" s="747" t="str">
        <f t="shared" si="223"/>
        <v>NV1642</v>
      </c>
      <c r="E7023" s="1336">
        <v>1.03</v>
      </c>
      <c r="F7023" s="644">
        <f t="shared" si="224"/>
        <v>1.0269999999999999</v>
      </c>
      <c r="G7023" s="748" t="s">
        <v>280</v>
      </c>
      <c r="H7023" s="1337">
        <v>0.28000000000000003</v>
      </c>
      <c r="I7023" s="338"/>
    </row>
    <row r="7024" spans="2:9">
      <c r="B7024" s="651" t="s">
        <v>16</v>
      </c>
      <c r="C7024" s="1356">
        <v>1654</v>
      </c>
      <c r="D7024" s="747" t="str">
        <f t="shared" si="223"/>
        <v>NV1654</v>
      </c>
      <c r="E7024" s="1336">
        <v>1.03</v>
      </c>
      <c r="F7024" s="644">
        <f t="shared" si="224"/>
        <v>1.0269999999999999</v>
      </c>
      <c r="G7024" s="748" t="s">
        <v>280</v>
      </c>
      <c r="H7024" s="1337">
        <v>0.28000000000000003</v>
      </c>
      <c r="I7024" s="338"/>
    </row>
    <row r="7025" spans="2:9">
      <c r="B7025" s="651" t="s">
        <v>16</v>
      </c>
      <c r="C7025" s="1356">
        <v>1699</v>
      </c>
      <c r="D7025" s="747" t="str">
        <f t="shared" si="223"/>
        <v>NV1699</v>
      </c>
      <c r="E7025" s="1336">
        <v>1.03</v>
      </c>
      <c r="F7025" s="644">
        <f t="shared" si="224"/>
        <v>1.0269999999999999</v>
      </c>
      <c r="G7025" s="748" t="s">
        <v>280</v>
      </c>
      <c r="H7025" s="1337">
        <v>0.28000000000000003</v>
      </c>
      <c r="I7025" s="338"/>
    </row>
    <row r="7026" spans="2:9">
      <c r="B7026" s="651" t="s">
        <v>16</v>
      </c>
      <c r="C7026" s="1356">
        <v>1701</v>
      </c>
      <c r="D7026" s="747" t="str">
        <f t="shared" si="223"/>
        <v>NV1701</v>
      </c>
      <c r="E7026" s="1336">
        <v>1.03</v>
      </c>
      <c r="F7026" s="644">
        <f t="shared" si="224"/>
        <v>1.0269999999999999</v>
      </c>
      <c r="G7026" s="748" t="s">
        <v>280</v>
      </c>
      <c r="H7026" s="1337">
        <v>0.28000000000000003</v>
      </c>
      <c r="I7026" s="338"/>
    </row>
    <row r="7027" spans="2:9">
      <c r="B7027" s="651" t="s">
        <v>16</v>
      </c>
      <c r="C7027" s="1356">
        <v>1710</v>
      </c>
      <c r="D7027" s="747" t="str">
        <f t="shared" si="223"/>
        <v>NV1710</v>
      </c>
      <c r="E7027" s="1336">
        <v>1.1319999999999999</v>
      </c>
      <c r="F7027" s="644">
        <f t="shared" si="224"/>
        <v>1.119</v>
      </c>
      <c r="G7027" s="748" t="s">
        <v>280</v>
      </c>
      <c r="H7027" s="1337">
        <v>0.57999999999999996</v>
      </c>
      <c r="I7027" s="338"/>
    </row>
    <row r="7028" spans="2:9">
      <c r="B7028" s="651" t="s">
        <v>16</v>
      </c>
      <c r="C7028" s="1356">
        <v>1747</v>
      </c>
      <c r="D7028" s="747" t="str">
        <f t="shared" si="223"/>
        <v>NV1747</v>
      </c>
      <c r="E7028" s="1336">
        <v>1.03</v>
      </c>
      <c r="F7028" s="644">
        <f t="shared" si="224"/>
        <v>1.0269999999999999</v>
      </c>
      <c r="G7028" s="748" t="s">
        <v>280</v>
      </c>
      <c r="H7028" s="1337">
        <v>0.28000000000000003</v>
      </c>
      <c r="I7028" s="338"/>
    </row>
    <row r="7029" spans="2:9">
      <c r="B7029" s="651" t="s">
        <v>16</v>
      </c>
      <c r="C7029" s="1356">
        <v>1748</v>
      </c>
      <c r="D7029" s="747" t="str">
        <f t="shared" si="223"/>
        <v>NV1748</v>
      </c>
      <c r="E7029" s="1336">
        <v>1.03</v>
      </c>
      <c r="F7029" s="644">
        <f t="shared" si="224"/>
        <v>1.0269999999999999</v>
      </c>
      <c r="G7029" s="748" t="s">
        <v>280</v>
      </c>
      <c r="H7029" s="1337">
        <v>0.28000000000000003</v>
      </c>
      <c r="I7029" s="338"/>
    </row>
    <row r="7030" spans="2:9">
      <c r="B7030" s="651" t="s">
        <v>16</v>
      </c>
      <c r="C7030" s="1356">
        <v>1803</v>
      </c>
      <c r="D7030" s="747" t="str">
        <f t="shared" si="223"/>
        <v>NV1803</v>
      </c>
      <c r="E7030" s="1336">
        <v>1.107</v>
      </c>
      <c r="F7030" s="644">
        <f t="shared" si="224"/>
        <v>1.0960000000000001</v>
      </c>
      <c r="G7030" s="748" t="s">
        <v>280</v>
      </c>
      <c r="H7030" s="1337">
        <v>0.53</v>
      </c>
      <c r="I7030" s="338"/>
    </row>
    <row r="7031" spans="2:9">
      <c r="B7031" s="651" t="s">
        <v>16</v>
      </c>
      <c r="C7031" s="1356">
        <v>1924</v>
      </c>
      <c r="D7031" s="747" t="str">
        <f t="shared" si="223"/>
        <v>NV1924</v>
      </c>
      <c r="E7031" s="1336">
        <v>1.2070000000000001</v>
      </c>
      <c r="F7031" s="644">
        <f t="shared" si="224"/>
        <v>1.1859999999999999</v>
      </c>
      <c r="G7031" s="748" t="s">
        <v>280</v>
      </c>
      <c r="H7031" s="1337">
        <v>0.28000000000000003</v>
      </c>
      <c r="I7031" s="338"/>
    </row>
    <row r="7032" spans="2:9">
      <c r="B7032" s="651" t="s">
        <v>16</v>
      </c>
      <c r="C7032" s="1356">
        <v>1925</v>
      </c>
      <c r="D7032" s="747" t="str">
        <f t="shared" si="223"/>
        <v>NV1925</v>
      </c>
      <c r="E7032" s="1336">
        <v>1.07</v>
      </c>
      <c r="F7032" s="644">
        <f t="shared" si="224"/>
        <v>1.0629999999999999</v>
      </c>
      <c r="G7032" s="748" t="s">
        <v>280</v>
      </c>
      <c r="H7032" s="1337">
        <v>0.21</v>
      </c>
      <c r="I7032" s="338"/>
    </row>
    <row r="7033" spans="2:9">
      <c r="B7033" s="651" t="s">
        <v>16</v>
      </c>
      <c r="C7033" s="1356">
        <v>2002</v>
      </c>
      <c r="D7033" s="747" t="str">
        <f t="shared" si="223"/>
        <v>NV2002</v>
      </c>
      <c r="E7033" s="1336">
        <v>1.2070000000000001</v>
      </c>
      <c r="F7033" s="644">
        <f t="shared" si="224"/>
        <v>1.1859999999999999</v>
      </c>
      <c r="G7033" s="748" t="s">
        <v>280</v>
      </c>
      <c r="H7033" s="1337">
        <v>0.28000000000000003</v>
      </c>
      <c r="I7033" s="338"/>
    </row>
    <row r="7034" spans="2:9">
      <c r="B7034" s="651" t="s">
        <v>16</v>
      </c>
      <c r="C7034" s="1356">
        <v>2003</v>
      </c>
      <c r="D7034" s="747" t="str">
        <f t="shared" si="223"/>
        <v>NV2003</v>
      </c>
      <c r="E7034" s="1336">
        <v>1.0629999999999999</v>
      </c>
      <c r="F7034" s="644">
        <f t="shared" si="224"/>
        <v>1.0569999999999999</v>
      </c>
      <c r="G7034" s="748" t="s">
        <v>280</v>
      </c>
      <c r="H7034" s="1337">
        <v>0.43</v>
      </c>
      <c r="I7034" s="338"/>
    </row>
    <row r="7035" spans="2:9">
      <c r="B7035" s="651" t="s">
        <v>16</v>
      </c>
      <c r="C7035" s="1356">
        <v>2014</v>
      </c>
      <c r="D7035" s="747" t="str">
        <f t="shared" si="223"/>
        <v>NV2014</v>
      </c>
      <c r="E7035" s="1336">
        <v>1.119</v>
      </c>
      <c r="F7035" s="644">
        <f t="shared" si="224"/>
        <v>1.107</v>
      </c>
      <c r="G7035" s="748" t="s">
        <v>280</v>
      </c>
      <c r="H7035" s="1337">
        <v>0.52</v>
      </c>
      <c r="I7035" s="338"/>
    </row>
    <row r="7036" spans="2:9">
      <c r="B7036" s="651" t="s">
        <v>16</v>
      </c>
      <c r="C7036" s="1356">
        <v>2016</v>
      </c>
      <c r="D7036" s="747" t="str">
        <f t="shared" si="223"/>
        <v>NV2016</v>
      </c>
      <c r="E7036" s="1336">
        <v>1.0389999999999999</v>
      </c>
      <c r="F7036" s="644">
        <f t="shared" si="224"/>
        <v>1.0349999999999999</v>
      </c>
      <c r="G7036" s="748" t="s">
        <v>280</v>
      </c>
      <c r="H7036" s="1337">
        <v>0.51</v>
      </c>
      <c r="I7036" s="338"/>
    </row>
    <row r="7037" spans="2:9">
      <c r="B7037" s="651" t="s">
        <v>16</v>
      </c>
      <c r="C7037" s="1356">
        <v>2021</v>
      </c>
      <c r="D7037" s="747" t="str">
        <f t="shared" si="223"/>
        <v>NV2021</v>
      </c>
      <c r="E7037" s="1336">
        <v>1.07</v>
      </c>
      <c r="F7037" s="644">
        <f t="shared" si="224"/>
        <v>1.0629999999999999</v>
      </c>
      <c r="G7037" s="748" t="s">
        <v>280</v>
      </c>
      <c r="H7037" s="1337">
        <v>0.21</v>
      </c>
      <c r="I7037" s="338"/>
    </row>
    <row r="7038" spans="2:9">
      <c r="B7038" s="651" t="s">
        <v>16</v>
      </c>
      <c r="C7038" s="1356">
        <v>2039</v>
      </c>
      <c r="D7038" s="747" t="str">
        <f t="shared" si="223"/>
        <v>NV2039</v>
      </c>
      <c r="E7038" s="1336">
        <v>1.0900000000000001</v>
      </c>
      <c r="F7038" s="644">
        <f t="shared" si="224"/>
        <v>1.081</v>
      </c>
      <c r="G7038" s="748" t="s">
        <v>280</v>
      </c>
      <c r="H7038" s="1337">
        <v>0.71</v>
      </c>
      <c r="I7038" s="338"/>
    </row>
    <row r="7039" spans="2:9">
      <c r="B7039" s="651" t="s">
        <v>16</v>
      </c>
      <c r="C7039" s="1356">
        <v>2041</v>
      </c>
      <c r="D7039" s="747" t="str">
        <f t="shared" si="223"/>
        <v>NV2041</v>
      </c>
      <c r="E7039" s="1336">
        <v>1.081</v>
      </c>
      <c r="F7039" s="644">
        <f t="shared" si="224"/>
        <v>1.073</v>
      </c>
      <c r="G7039" s="748" t="s">
        <v>280</v>
      </c>
      <c r="H7039" s="1337">
        <v>0.42</v>
      </c>
      <c r="I7039" s="338"/>
    </row>
    <row r="7040" spans="2:9">
      <c r="B7040" s="651" t="s">
        <v>16</v>
      </c>
      <c r="C7040" s="1356">
        <v>2065</v>
      </c>
      <c r="D7040" s="747" t="str">
        <f t="shared" si="223"/>
        <v>NV2065</v>
      </c>
      <c r="E7040" s="1336">
        <v>0.85</v>
      </c>
      <c r="F7040" s="644">
        <f t="shared" si="224"/>
        <v>0.86499999999999999</v>
      </c>
      <c r="G7040" s="748" t="s">
        <v>280</v>
      </c>
      <c r="H7040" s="1337">
        <v>0.15</v>
      </c>
      <c r="I7040" s="338"/>
    </row>
    <row r="7041" spans="2:9">
      <c r="B7041" s="651" t="s">
        <v>16</v>
      </c>
      <c r="C7041" s="1356">
        <v>2070</v>
      </c>
      <c r="D7041" s="747" t="str">
        <f t="shared" si="223"/>
        <v>NV2070</v>
      </c>
      <c r="E7041" s="1336">
        <v>0.99399999999999999</v>
      </c>
      <c r="F7041" s="644">
        <f t="shared" si="224"/>
        <v>0.995</v>
      </c>
      <c r="G7041" s="748" t="s">
        <v>280</v>
      </c>
      <c r="H7041" s="1337">
        <v>0.64</v>
      </c>
      <c r="I7041" s="338"/>
    </row>
    <row r="7042" spans="2:9">
      <c r="B7042" s="651" t="s">
        <v>16</v>
      </c>
      <c r="C7042" s="1356">
        <v>2081</v>
      </c>
      <c r="D7042" s="747" t="str">
        <f t="shared" si="223"/>
        <v>NV2081</v>
      </c>
      <c r="E7042" s="1336">
        <v>1.054</v>
      </c>
      <c r="F7042" s="644">
        <f t="shared" si="224"/>
        <v>1.0489999999999999</v>
      </c>
      <c r="G7042" s="748" t="s">
        <v>280</v>
      </c>
      <c r="H7042" s="1337">
        <v>0.38</v>
      </c>
      <c r="I7042" s="338"/>
    </row>
    <row r="7043" spans="2:9">
      <c r="B7043" s="651" t="s">
        <v>16</v>
      </c>
      <c r="C7043" s="1356">
        <v>2089</v>
      </c>
      <c r="D7043" s="747" t="str">
        <f t="shared" si="223"/>
        <v>NV2089</v>
      </c>
      <c r="E7043" s="1336">
        <v>0.85</v>
      </c>
      <c r="F7043" s="644">
        <f t="shared" si="224"/>
        <v>0.86499999999999999</v>
      </c>
      <c r="G7043" s="748" t="s">
        <v>280</v>
      </c>
      <c r="H7043" s="1337">
        <v>0.15</v>
      </c>
      <c r="I7043" s="338"/>
    </row>
    <row r="7044" spans="2:9">
      <c r="B7044" s="651" t="s">
        <v>16</v>
      </c>
      <c r="C7044" s="1356">
        <v>2095</v>
      </c>
      <c r="D7044" s="747" t="str">
        <f t="shared" si="223"/>
        <v>NV2095</v>
      </c>
      <c r="E7044" s="1336">
        <v>1.0309999999999999</v>
      </c>
      <c r="F7044" s="644">
        <f t="shared" si="224"/>
        <v>1.028</v>
      </c>
      <c r="G7044" s="748" t="s">
        <v>280</v>
      </c>
      <c r="H7044" s="1337">
        <v>0.55000000000000004</v>
      </c>
      <c r="I7044" s="338"/>
    </row>
    <row r="7045" spans="2:9">
      <c r="B7045" s="651" t="s">
        <v>16</v>
      </c>
      <c r="C7045" s="1356">
        <v>2105</v>
      </c>
      <c r="D7045" s="747" t="str">
        <f t="shared" si="223"/>
        <v>NV2105</v>
      </c>
      <c r="E7045" s="1336">
        <v>1.2070000000000001</v>
      </c>
      <c r="F7045" s="644">
        <f t="shared" si="224"/>
        <v>1.1859999999999999</v>
      </c>
      <c r="G7045" s="748" t="s">
        <v>280</v>
      </c>
      <c r="H7045" s="1337">
        <v>0.28000000000000003</v>
      </c>
      <c r="I7045" s="338"/>
    </row>
    <row r="7046" spans="2:9">
      <c r="B7046" s="651" t="s">
        <v>16</v>
      </c>
      <c r="C7046" s="1356">
        <v>2110</v>
      </c>
      <c r="D7046" s="747" t="str">
        <f t="shared" si="223"/>
        <v>NV2110</v>
      </c>
      <c r="E7046" s="1336">
        <v>1.2070000000000001</v>
      </c>
      <c r="F7046" s="644">
        <f t="shared" si="224"/>
        <v>1.1859999999999999</v>
      </c>
      <c r="G7046" s="748" t="s">
        <v>280</v>
      </c>
      <c r="H7046" s="1337">
        <v>0.28000000000000003</v>
      </c>
      <c r="I7046" s="338"/>
    </row>
    <row r="7047" spans="2:9">
      <c r="B7047" s="651" t="s">
        <v>16</v>
      </c>
      <c r="C7047" s="1356">
        <v>2111</v>
      </c>
      <c r="D7047" s="747" t="str">
        <f t="shared" si="223"/>
        <v>NV2111</v>
      </c>
      <c r="E7047" s="1336">
        <v>1.004</v>
      </c>
      <c r="F7047" s="644">
        <f t="shared" si="224"/>
        <v>1.004</v>
      </c>
      <c r="G7047" s="748" t="s">
        <v>280</v>
      </c>
      <c r="H7047" s="1337">
        <v>0.64</v>
      </c>
      <c r="I7047" s="338"/>
    </row>
    <row r="7048" spans="2:9">
      <c r="B7048" s="651" t="s">
        <v>16</v>
      </c>
      <c r="C7048" s="1356">
        <v>2112</v>
      </c>
      <c r="D7048" s="747" t="str">
        <f t="shared" si="223"/>
        <v>NV2112</v>
      </c>
      <c r="E7048" s="1336">
        <v>1.2070000000000001</v>
      </c>
      <c r="F7048" s="644">
        <f t="shared" si="224"/>
        <v>1.1859999999999999</v>
      </c>
      <c r="G7048" s="748" t="s">
        <v>280</v>
      </c>
      <c r="H7048" s="1337">
        <v>0.28000000000000003</v>
      </c>
      <c r="I7048" s="338"/>
    </row>
    <row r="7049" spans="2:9">
      <c r="B7049" s="651" t="s">
        <v>16</v>
      </c>
      <c r="C7049" s="1356">
        <v>2114</v>
      </c>
      <c r="D7049" s="747" t="str">
        <f t="shared" si="223"/>
        <v>NV2114</v>
      </c>
      <c r="E7049" s="1336">
        <v>1.2070000000000001</v>
      </c>
      <c r="F7049" s="644">
        <f t="shared" si="224"/>
        <v>1.1859999999999999</v>
      </c>
      <c r="G7049" s="748" t="s">
        <v>280</v>
      </c>
      <c r="H7049" s="1337">
        <v>0.28000000000000003</v>
      </c>
      <c r="I7049" s="338"/>
    </row>
    <row r="7050" spans="2:9">
      <c r="B7050" s="651" t="s">
        <v>16</v>
      </c>
      <c r="C7050" s="1356">
        <v>2121</v>
      </c>
      <c r="D7050" s="747" t="str">
        <f t="shared" si="223"/>
        <v>NV2121</v>
      </c>
      <c r="E7050" s="1336">
        <v>1.0549999999999999</v>
      </c>
      <c r="F7050" s="644">
        <f t="shared" si="224"/>
        <v>1.05</v>
      </c>
      <c r="G7050" s="748" t="s">
        <v>280</v>
      </c>
      <c r="H7050" s="1337">
        <v>0.52</v>
      </c>
      <c r="I7050" s="338"/>
    </row>
    <row r="7051" spans="2:9">
      <c r="B7051" s="651" t="s">
        <v>16</v>
      </c>
      <c r="C7051" s="1356">
        <v>2130</v>
      </c>
      <c r="D7051" s="747" t="str">
        <f t="shared" ref="D7051:D7114" si="225">B7051&amp;TEXT(C7051,"0000")</f>
        <v>NV2130</v>
      </c>
      <c r="E7051" s="1336">
        <v>1.125</v>
      </c>
      <c r="F7051" s="644">
        <f t="shared" ref="F7051:F7114" si="226">IF(E7051="NA","NA",ROUND((E7051-1)*0.9+1,3))</f>
        <v>1.113</v>
      </c>
      <c r="G7051" s="748" t="s">
        <v>280</v>
      </c>
      <c r="H7051" s="1337">
        <v>0.44</v>
      </c>
      <c r="I7051" s="338"/>
    </row>
    <row r="7052" spans="2:9">
      <c r="B7052" s="651" t="s">
        <v>16</v>
      </c>
      <c r="C7052" s="1356">
        <v>2131</v>
      </c>
      <c r="D7052" s="747" t="str">
        <f t="shared" si="225"/>
        <v>NV2131</v>
      </c>
      <c r="E7052" s="1336">
        <v>0.85</v>
      </c>
      <c r="F7052" s="644">
        <f t="shared" si="226"/>
        <v>0.86499999999999999</v>
      </c>
      <c r="G7052" s="748" t="s">
        <v>280</v>
      </c>
      <c r="H7052" s="1337">
        <v>0.15</v>
      </c>
      <c r="I7052" s="338"/>
    </row>
    <row r="7053" spans="2:9">
      <c r="B7053" s="651" t="s">
        <v>16</v>
      </c>
      <c r="C7053" s="1356">
        <v>2143</v>
      </c>
      <c r="D7053" s="747" t="str">
        <f t="shared" si="225"/>
        <v>NV2143</v>
      </c>
      <c r="E7053" s="1336">
        <v>1.032</v>
      </c>
      <c r="F7053" s="644">
        <f t="shared" si="226"/>
        <v>1.0289999999999999</v>
      </c>
      <c r="G7053" s="748" t="s">
        <v>280</v>
      </c>
      <c r="H7053" s="1337">
        <v>0.57999999999999996</v>
      </c>
      <c r="I7053" s="338"/>
    </row>
    <row r="7054" spans="2:9">
      <c r="B7054" s="651" t="s">
        <v>16</v>
      </c>
      <c r="C7054" s="1356">
        <v>2157</v>
      </c>
      <c r="D7054" s="747" t="str">
        <f t="shared" si="225"/>
        <v>NV2157</v>
      </c>
      <c r="E7054" s="1336">
        <v>1.1080000000000001</v>
      </c>
      <c r="F7054" s="644">
        <f t="shared" si="226"/>
        <v>1.097</v>
      </c>
      <c r="G7054" s="748" t="s">
        <v>280</v>
      </c>
      <c r="H7054" s="1337">
        <v>0.54</v>
      </c>
      <c r="I7054" s="338"/>
    </row>
    <row r="7055" spans="2:9">
      <c r="B7055" s="651" t="s">
        <v>16</v>
      </c>
      <c r="C7055" s="1356">
        <v>2172</v>
      </c>
      <c r="D7055" s="747" t="str">
        <f t="shared" si="225"/>
        <v>NV2172</v>
      </c>
      <c r="E7055" s="1336">
        <v>1.07</v>
      </c>
      <c r="F7055" s="644">
        <f t="shared" si="226"/>
        <v>1.0629999999999999</v>
      </c>
      <c r="G7055" s="748" t="s">
        <v>280</v>
      </c>
      <c r="H7055" s="1337">
        <v>0.21</v>
      </c>
      <c r="I7055" s="338"/>
    </row>
    <row r="7056" spans="2:9">
      <c r="B7056" s="651" t="s">
        <v>16</v>
      </c>
      <c r="C7056" s="1356">
        <v>2174</v>
      </c>
      <c r="D7056" s="747" t="str">
        <f t="shared" si="225"/>
        <v>NV2174</v>
      </c>
      <c r="E7056" s="1336">
        <v>1.2070000000000001</v>
      </c>
      <c r="F7056" s="644">
        <f t="shared" si="226"/>
        <v>1.1859999999999999</v>
      </c>
      <c r="G7056" s="748" t="s">
        <v>280</v>
      </c>
      <c r="H7056" s="1337">
        <v>0.28000000000000003</v>
      </c>
      <c r="I7056" s="338"/>
    </row>
    <row r="7057" spans="2:9">
      <c r="B7057" s="651" t="s">
        <v>16</v>
      </c>
      <c r="C7057" s="1356">
        <v>2211</v>
      </c>
      <c r="D7057" s="747" t="str">
        <f t="shared" si="225"/>
        <v>NV2211</v>
      </c>
      <c r="E7057" s="1336">
        <v>1.022</v>
      </c>
      <c r="F7057" s="644">
        <f t="shared" si="226"/>
        <v>1.02</v>
      </c>
      <c r="G7057" s="748" t="s">
        <v>280</v>
      </c>
      <c r="H7057" s="1337">
        <v>0.38</v>
      </c>
      <c r="I7057" s="338"/>
    </row>
    <row r="7058" spans="2:9">
      <c r="B7058" s="651" t="s">
        <v>16</v>
      </c>
      <c r="C7058" s="1356">
        <v>2220</v>
      </c>
      <c r="D7058" s="747" t="str">
        <f t="shared" si="225"/>
        <v>NV2220</v>
      </c>
      <c r="E7058" s="1336">
        <v>0.85</v>
      </c>
      <c r="F7058" s="644">
        <f t="shared" si="226"/>
        <v>0.86499999999999999</v>
      </c>
      <c r="G7058" s="748" t="s">
        <v>280</v>
      </c>
      <c r="H7058" s="1337">
        <v>0.15</v>
      </c>
      <c r="I7058" s="338"/>
    </row>
    <row r="7059" spans="2:9">
      <c r="B7059" s="651" t="s">
        <v>16</v>
      </c>
      <c r="C7059" s="1356">
        <v>2286</v>
      </c>
      <c r="D7059" s="747" t="str">
        <f t="shared" si="225"/>
        <v>NV2286</v>
      </c>
      <c r="E7059" s="1336">
        <v>1.2070000000000001</v>
      </c>
      <c r="F7059" s="644">
        <f t="shared" si="226"/>
        <v>1.1859999999999999</v>
      </c>
      <c r="G7059" s="748" t="s">
        <v>280</v>
      </c>
      <c r="H7059" s="1337">
        <v>0.28000000000000003</v>
      </c>
      <c r="I7059" s="338"/>
    </row>
    <row r="7060" spans="2:9">
      <c r="B7060" s="651" t="s">
        <v>16</v>
      </c>
      <c r="C7060" s="1356">
        <v>2288</v>
      </c>
      <c r="D7060" s="747" t="str">
        <f t="shared" si="225"/>
        <v>NV2288</v>
      </c>
      <c r="E7060" s="1336">
        <v>1.2070000000000001</v>
      </c>
      <c r="F7060" s="644">
        <f t="shared" si="226"/>
        <v>1.1859999999999999</v>
      </c>
      <c r="G7060" s="748" t="s">
        <v>280</v>
      </c>
      <c r="H7060" s="1337">
        <v>0.28000000000000003</v>
      </c>
      <c r="I7060" s="338"/>
    </row>
    <row r="7061" spans="2:9">
      <c r="B7061" s="651" t="s">
        <v>16</v>
      </c>
      <c r="C7061" s="1356">
        <v>2302</v>
      </c>
      <c r="D7061" s="747" t="str">
        <f t="shared" si="225"/>
        <v>NV2302</v>
      </c>
      <c r="E7061" s="1336">
        <v>0.85</v>
      </c>
      <c r="F7061" s="644">
        <f t="shared" si="226"/>
        <v>0.86499999999999999</v>
      </c>
      <c r="G7061" s="748" t="s">
        <v>280</v>
      </c>
      <c r="H7061" s="1337">
        <v>0.15</v>
      </c>
      <c r="I7061" s="338"/>
    </row>
    <row r="7062" spans="2:9">
      <c r="B7062" s="651" t="s">
        <v>16</v>
      </c>
      <c r="C7062" s="1356">
        <v>2305</v>
      </c>
      <c r="D7062" s="747" t="str">
        <f t="shared" si="225"/>
        <v>NV2305</v>
      </c>
      <c r="E7062" s="1336">
        <v>1.07</v>
      </c>
      <c r="F7062" s="644">
        <f t="shared" si="226"/>
        <v>1.0629999999999999</v>
      </c>
      <c r="G7062" s="748" t="s">
        <v>280</v>
      </c>
      <c r="H7062" s="1337">
        <v>0.21</v>
      </c>
      <c r="I7062" s="338"/>
    </row>
    <row r="7063" spans="2:9">
      <c r="B7063" s="651" t="s">
        <v>16</v>
      </c>
      <c r="C7063" s="1356">
        <v>2361</v>
      </c>
      <c r="D7063" s="747" t="str">
        <f t="shared" si="225"/>
        <v>NV2361</v>
      </c>
      <c r="E7063" s="1336">
        <v>0.85</v>
      </c>
      <c r="F7063" s="644">
        <f t="shared" si="226"/>
        <v>0.86499999999999999</v>
      </c>
      <c r="G7063" s="748" t="s">
        <v>280</v>
      </c>
      <c r="H7063" s="1337">
        <v>0.15</v>
      </c>
      <c r="I7063" s="338"/>
    </row>
    <row r="7064" spans="2:9">
      <c r="B7064" s="651" t="s">
        <v>16</v>
      </c>
      <c r="C7064" s="1356">
        <v>2362</v>
      </c>
      <c r="D7064" s="747" t="str">
        <f t="shared" si="225"/>
        <v>NV2362</v>
      </c>
      <c r="E7064" s="1336">
        <v>0.85</v>
      </c>
      <c r="F7064" s="644">
        <f t="shared" si="226"/>
        <v>0.86499999999999999</v>
      </c>
      <c r="G7064" s="748" t="s">
        <v>280</v>
      </c>
      <c r="H7064" s="1337">
        <v>0.15</v>
      </c>
      <c r="I7064" s="338"/>
    </row>
    <row r="7065" spans="2:9">
      <c r="B7065" s="651" t="s">
        <v>16</v>
      </c>
      <c r="C7065" s="1356">
        <v>2380</v>
      </c>
      <c r="D7065" s="747" t="str">
        <f t="shared" si="225"/>
        <v>NV2380</v>
      </c>
      <c r="E7065" s="1336">
        <v>0.85</v>
      </c>
      <c r="F7065" s="644">
        <f t="shared" si="226"/>
        <v>0.86499999999999999</v>
      </c>
      <c r="G7065" s="748" t="s">
        <v>280</v>
      </c>
      <c r="H7065" s="1337">
        <v>0.15</v>
      </c>
      <c r="I7065" s="338"/>
    </row>
    <row r="7066" spans="2:9">
      <c r="B7066" s="651" t="s">
        <v>16</v>
      </c>
      <c r="C7066" s="1356">
        <v>2388</v>
      </c>
      <c r="D7066" s="747" t="str">
        <f t="shared" si="225"/>
        <v>NV2388</v>
      </c>
      <c r="E7066" s="1336">
        <v>1.036</v>
      </c>
      <c r="F7066" s="644">
        <f t="shared" si="226"/>
        <v>1.032</v>
      </c>
      <c r="G7066" s="748" t="s">
        <v>280</v>
      </c>
      <c r="H7066" s="1337">
        <v>0.38</v>
      </c>
      <c r="I7066" s="338"/>
    </row>
    <row r="7067" spans="2:9">
      <c r="B7067" s="651" t="s">
        <v>16</v>
      </c>
      <c r="C7067" s="1356">
        <v>2402</v>
      </c>
      <c r="D7067" s="747" t="str">
        <f t="shared" si="225"/>
        <v>NV2402</v>
      </c>
      <c r="E7067" s="1336">
        <v>1.03</v>
      </c>
      <c r="F7067" s="644">
        <f t="shared" si="226"/>
        <v>1.0269999999999999</v>
      </c>
      <c r="G7067" s="748" t="s">
        <v>280</v>
      </c>
      <c r="H7067" s="1337">
        <v>0.28000000000000003</v>
      </c>
      <c r="I7067" s="338"/>
    </row>
    <row r="7068" spans="2:9">
      <c r="B7068" s="651" t="s">
        <v>16</v>
      </c>
      <c r="C7068" s="1356">
        <v>2413</v>
      </c>
      <c r="D7068" s="747" t="str">
        <f t="shared" si="225"/>
        <v>NV2413</v>
      </c>
      <c r="E7068" s="1336">
        <v>1.0860000000000001</v>
      </c>
      <c r="F7068" s="644">
        <f t="shared" si="226"/>
        <v>1.077</v>
      </c>
      <c r="G7068" s="748" t="s">
        <v>280</v>
      </c>
      <c r="H7068" s="1337">
        <v>0.42</v>
      </c>
      <c r="I7068" s="338"/>
    </row>
    <row r="7069" spans="2:9">
      <c r="B7069" s="651" t="s">
        <v>16</v>
      </c>
      <c r="C7069" s="1356">
        <v>2416</v>
      </c>
      <c r="D7069" s="747" t="str">
        <f t="shared" si="225"/>
        <v>NV2416</v>
      </c>
      <c r="E7069" s="1336">
        <v>0.85</v>
      </c>
      <c r="F7069" s="644">
        <f t="shared" si="226"/>
        <v>0.86499999999999999</v>
      </c>
      <c r="G7069" s="748" t="s">
        <v>280</v>
      </c>
      <c r="H7069" s="1337">
        <v>0.15</v>
      </c>
      <c r="I7069" s="338"/>
    </row>
    <row r="7070" spans="2:9">
      <c r="B7070" s="651" t="s">
        <v>16</v>
      </c>
      <c r="C7070" s="1356">
        <v>2417</v>
      </c>
      <c r="D7070" s="747" t="str">
        <f t="shared" si="225"/>
        <v>NV2417</v>
      </c>
      <c r="E7070" s="1336">
        <v>1.0669999999999999</v>
      </c>
      <c r="F7070" s="644">
        <f t="shared" si="226"/>
        <v>1.06</v>
      </c>
      <c r="G7070" s="748" t="s">
        <v>280</v>
      </c>
      <c r="H7070" s="1337">
        <v>0.43</v>
      </c>
      <c r="I7070" s="338"/>
    </row>
    <row r="7071" spans="2:9">
      <c r="B7071" s="651" t="s">
        <v>16</v>
      </c>
      <c r="C7071" s="1356">
        <v>2501</v>
      </c>
      <c r="D7071" s="747" t="str">
        <f t="shared" si="225"/>
        <v>NV2501</v>
      </c>
      <c r="E7071" s="1336">
        <v>0.96699999999999997</v>
      </c>
      <c r="F7071" s="644">
        <f t="shared" si="226"/>
        <v>0.97</v>
      </c>
      <c r="G7071" s="748" t="s">
        <v>280</v>
      </c>
      <c r="H7071" s="1337">
        <v>0.43</v>
      </c>
      <c r="I7071" s="338"/>
    </row>
    <row r="7072" spans="2:9">
      <c r="B7072" s="651" t="s">
        <v>16</v>
      </c>
      <c r="C7072" s="1356">
        <v>2503</v>
      </c>
      <c r="D7072" s="747" t="str">
        <f t="shared" si="225"/>
        <v>NV2503</v>
      </c>
      <c r="E7072" s="1336">
        <v>1.0620000000000001</v>
      </c>
      <c r="F7072" s="644">
        <f t="shared" si="226"/>
        <v>1.056</v>
      </c>
      <c r="G7072" s="748" t="s">
        <v>280</v>
      </c>
      <c r="H7072" s="1337">
        <v>0.38</v>
      </c>
      <c r="I7072" s="338"/>
    </row>
    <row r="7073" spans="2:9">
      <c r="B7073" s="651" t="s">
        <v>16</v>
      </c>
      <c r="C7073" s="1356">
        <v>2570</v>
      </c>
      <c r="D7073" s="747" t="str">
        <f t="shared" si="225"/>
        <v>NV2570</v>
      </c>
      <c r="E7073" s="1336">
        <v>1.0129999999999999</v>
      </c>
      <c r="F7073" s="644">
        <f t="shared" si="226"/>
        <v>1.012</v>
      </c>
      <c r="G7073" s="748" t="s">
        <v>280</v>
      </c>
      <c r="H7073" s="1337">
        <v>0.66</v>
      </c>
      <c r="I7073" s="338"/>
    </row>
    <row r="7074" spans="2:9">
      <c r="B7074" s="651" t="s">
        <v>16</v>
      </c>
      <c r="C7074" s="1356">
        <v>2585</v>
      </c>
      <c r="D7074" s="747" t="str">
        <f t="shared" si="225"/>
        <v>NV2585</v>
      </c>
      <c r="E7074" s="1336">
        <v>0.89300000000000002</v>
      </c>
      <c r="F7074" s="644">
        <f t="shared" si="226"/>
        <v>0.90400000000000003</v>
      </c>
      <c r="G7074" s="748" t="s">
        <v>280</v>
      </c>
      <c r="H7074" s="1337">
        <v>0.61</v>
      </c>
      <c r="I7074" s="338"/>
    </row>
    <row r="7075" spans="2:9">
      <c r="B7075" s="651" t="s">
        <v>16</v>
      </c>
      <c r="C7075" s="1356">
        <v>2586</v>
      </c>
      <c r="D7075" s="747" t="str">
        <f t="shared" si="225"/>
        <v>NV2586</v>
      </c>
      <c r="E7075" s="1336">
        <v>1.042</v>
      </c>
      <c r="F7075" s="644">
        <f t="shared" si="226"/>
        <v>1.038</v>
      </c>
      <c r="G7075" s="748" t="s">
        <v>280</v>
      </c>
      <c r="H7075" s="1337">
        <v>0.4</v>
      </c>
      <c r="I7075" s="338"/>
    </row>
    <row r="7076" spans="2:9">
      <c r="B7076" s="651" t="s">
        <v>16</v>
      </c>
      <c r="C7076" s="1356">
        <v>2587</v>
      </c>
      <c r="D7076" s="747" t="str">
        <f t="shared" si="225"/>
        <v>NV2587</v>
      </c>
      <c r="E7076" s="1336">
        <v>1.2070000000000001</v>
      </c>
      <c r="F7076" s="644">
        <f t="shared" si="226"/>
        <v>1.1859999999999999</v>
      </c>
      <c r="G7076" s="748" t="s">
        <v>280</v>
      </c>
      <c r="H7076" s="1337">
        <v>0.28000000000000003</v>
      </c>
      <c r="I7076" s="338"/>
    </row>
    <row r="7077" spans="2:9">
      <c r="B7077" s="651" t="s">
        <v>16</v>
      </c>
      <c r="C7077" s="1356">
        <v>2589</v>
      </c>
      <c r="D7077" s="747" t="str">
        <f t="shared" si="225"/>
        <v>NV2589</v>
      </c>
      <c r="E7077" s="1336">
        <v>0.998</v>
      </c>
      <c r="F7077" s="644">
        <f t="shared" si="226"/>
        <v>0.998</v>
      </c>
      <c r="G7077" s="748" t="s">
        <v>280</v>
      </c>
      <c r="H7077" s="1337">
        <v>0.38</v>
      </c>
      <c r="I7077" s="338"/>
    </row>
    <row r="7078" spans="2:9">
      <c r="B7078" s="651" t="s">
        <v>16</v>
      </c>
      <c r="C7078" s="1356">
        <v>2600</v>
      </c>
      <c r="D7078" s="747" t="str">
        <f t="shared" si="225"/>
        <v>NV2600</v>
      </c>
      <c r="E7078" s="1336">
        <v>1.2070000000000001</v>
      </c>
      <c r="F7078" s="644">
        <f t="shared" si="226"/>
        <v>1.1859999999999999</v>
      </c>
      <c r="G7078" s="748" t="s">
        <v>280</v>
      </c>
      <c r="H7078" s="1337">
        <v>0.28000000000000003</v>
      </c>
      <c r="I7078" s="338"/>
    </row>
    <row r="7079" spans="2:9">
      <c r="B7079" s="651" t="s">
        <v>16</v>
      </c>
      <c r="C7079" s="1356">
        <v>2623</v>
      </c>
      <c r="D7079" s="747" t="str">
        <f t="shared" si="225"/>
        <v>NV2623</v>
      </c>
      <c r="E7079" s="1336">
        <v>1.07</v>
      </c>
      <c r="F7079" s="644">
        <f t="shared" si="226"/>
        <v>1.0629999999999999</v>
      </c>
      <c r="G7079" s="748" t="s">
        <v>280</v>
      </c>
      <c r="H7079" s="1337">
        <v>0.21</v>
      </c>
      <c r="I7079" s="338"/>
    </row>
    <row r="7080" spans="2:9">
      <c r="B7080" s="651" t="s">
        <v>16</v>
      </c>
      <c r="C7080" s="1356">
        <v>2651</v>
      </c>
      <c r="D7080" s="747" t="str">
        <f t="shared" si="225"/>
        <v>NV2651</v>
      </c>
      <c r="E7080" s="1336">
        <v>1.129</v>
      </c>
      <c r="F7080" s="644">
        <f t="shared" si="226"/>
        <v>1.1160000000000001</v>
      </c>
      <c r="G7080" s="748" t="s">
        <v>280</v>
      </c>
      <c r="H7080" s="1337">
        <v>0.43</v>
      </c>
      <c r="I7080" s="338"/>
    </row>
    <row r="7081" spans="2:9">
      <c r="B7081" s="651" t="s">
        <v>16</v>
      </c>
      <c r="C7081" s="1356">
        <v>2660</v>
      </c>
      <c r="D7081" s="747" t="str">
        <f t="shared" si="225"/>
        <v>NV2660</v>
      </c>
      <c r="E7081" s="1336">
        <v>1.2070000000000001</v>
      </c>
      <c r="F7081" s="644">
        <f t="shared" si="226"/>
        <v>1.1859999999999999</v>
      </c>
      <c r="G7081" s="748" t="s">
        <v>280</v>
      </c>
      <c r="H7081" s="1337">
        <v>0.28000000000000003</v>
      </c>
      <c r="I7081" s="338"/>
    </row>
    <row r="7082" spans="2:9">
      <c r="B7082" s="651" t="s">
        <v>16</v>
      </c>
      <c r="C7082" s="1356">
        <v>2670</v>
      </c>
      <c r="D7082" s="747" t="str">
        <f t="shared" si="225"/>
        <v>NV2670</v>
      </c>
      <c r="E7082" s="1336">
        <v>0.42</v>
      </c>
      <c r="F7082" s="644">
        <f t="shared" si="226"/>
        <v>0.47799999999999998</v>
      </c>
      <c r="G7082" s="748" t="s">
        <v>280</v>
      </c>
      <c r="H7082" s="1337">
        <v>0.21</v>
      </c>
      <c r="I7082" s="338"/>
    </row>
    <row r="7083" spans="2:9">
      <c r="B7083" s="651" t="s">
        <v>16</v>
      </c>
      <c r="C7083" s="1356">
        <v>2683</v>
      </c>
      <c r="D7083" s="747" t="str">
        <f t="shared" si="225"/>
        <v>NV2683</v>
      </c>
      <c r="E7083" s="1336">
        <v>1.2070000000000001</v>
      </c>
      <c r="F7083" s="644">
        <f t="shared" si="226"/>
        <v>1.1859999999999999</v>
      </c>
      <c r="G7083" s="748" t="s">
        <v>280</v>
      </c>
      <c r="H7083" s="1337">
        <v>0.28000000000000003</v>
      </c>
      <c r="I7083" s="338"/>
    </row>
    <row r="7084" spans="2:9">
      <c r="B7084" s="651" t="s">
        <v>16</v>
      </c>
      <c r="C7084" s="1356">
        <v>2688</v>
      </c>
      <c r="D7084" s="747" t="str">
        <f t="shared" si="225"/>
        <v>NV2688</v>
      </c>
      <c r="E7084" s="1336">
        <v>1.091</v>
      </c>
      <c r="F7084" s="644">
        <f t="shared" si="226"/>
        <v>1.0820000000000001</v>
      </c>
      <c r="G7084" s="748" t="s">
        <v>280</v>
      </c>
      <c r="H7084" s="1337">
        <v>0.48</v>
      </c>
      <c r="I7084" s="338"/>
    </row>
    <row r="7085" spans="2:9">
      <c r="B7085" s="651" t="s">
        <v>16</v>
      </c>
      <c r="C7085" s="1356">
        <v>2702</v>
      </c>
      <c r="D7085" s="747" t="str">
        <f t="shared" si="225"/>
        <v>NV2702</v>
      </c>
      <c r="E7085" s="1336">
        <v>1.097</v>
      </c>
      <c r="F7085" s="644">
        <f t="shared" si="226"/>
        <v>1.087</v>
      </c>
      <c r="G7085" s="748" t="s">
        <v>280</v>
      </c>
      <c r="H7085" s="1337">
        <v>0.45</v>
      </c>
      <c r="I7085" s="338"/>
    </row>
    <row r="7086" spans="2:9">
      <c r="B7086" s="651" t="s">
        <v>16</v>
      </c>
      <c r="C7086" s="1356">
        <v>2709</v>
      </c>
      <c r="D7086" s="747" t="str">
        <f t="shared" si="225"/>
        <v>NV2709</v>
      </c>
      <c r="E7086" s="1336">
        <v>1.03</v>
      </c>
      <c r="F7086" s="644">
        <f t="shared" si="226"/>
        <v>1.0269999999999999</v>
      </c>
      <c r="G7086" s="748" t="s">
        <v>280</v>
      </c>
      <c r="H7086" s="1337">
        <v>0.28000000000000003</v>
      </c>
      <c r="I7086" s="338"/>
    </row>
    <row r="7087" spans="2:9">
      <c r="B7087" s="651" t="s">
        <v>16</v>
      </c>
      <c r="C7087" s="1356">
        <v>2710</v>
      </c>
      <c r="D7087" s="747" t="str">
        <f t="shared" si="225"/>
        <v>NV2710</v>
      </c>
      <c r="E7087" s="1336">
        <v>1.2030000000000001</v>
      </c>
      <c r="F7087" s="644">
        <f t="shared" si="226"/>
        <v>1.1830000000000001</v>
      </c>
      <c r="G7087" s="748" t="s">
        <v>280</v>
      </c>
      <c r="H7087" s="1337">
        <v>0.47</v>
      </c>
      <c r="I7087" s="338"/>
    </row>
    <row r="7088" spans="2:9">
      <c r="B7088" s="651" t="s">
        <v>16</v>
      </c>
      <c r="C7088" s="1356">
        <v>2714</v>
      </c>
      <c r="D7088" s="747" t="str">
        <f t="shared" si="225"/>
        <v>NV2714</v>
      </c>
      <c r="E7088" s="1336">
        <v>1.2070000000000001</v>
      </c>
      <c r="F7088" s="644">
        <f t="shared" si="226"/>
        <v>1.1859999999999999</v>
      </c>
      <c r="G7088" s="748" t="s">
        <v>280</v>
      </c>
      <c r="H7088" s="1337">
        <v>0.28000000000000003</v>
      </c>
      <c r="I7088" s="338"/>
    </row>
    <row r="7089" spans="2:9">
      <c r="B7089" s="651" t="s">
        <v>16</v>
      </c>
      <c r="C7089" s="1356">
        <v>2727</v>
      </c>
      <c r="D7089" s="747" t="str">
        <f t="shared" si="225"/>
        <v>NV2727</v>
      </c>
      <c r="E7089" s="1336">
        <v>1.03</v>
      </c>
      <c r="F7089" s="644">
        <f t="shared" si="226"/>
        <v>1.0269999999999999</v>
      </c>
      <c r="G7089" s="748" t="s">
        <v>280</v>
      </c>
      <c r="H7089" s="1337">
        <v>0.28000000000000003</v>
      </c>
      <c r="I7089" s="338"/>
    </row>
    <row r="7090" spans="2:9">
      <c r="B7090" s="651" t="s">
        <v>16</v>
      </c>
      <c r="C7090" s="1356">
        <v>2731</v>
      </c>
      <c r="D7090" s="747" t="str">
        <f t="shared" si="225"/>
        <v>NV2731</v>
      </c>
      <c r="E7090" s="1336">
        <v>1.089</v>
      </c>
      <c r="F7090" s="644">
        <f t="shared" si="226"/>
        <v>1.08</v>
      </c>
      <c r="G7090" s="748" t="s">
        <v>280</v>
      </c>
      <c r="H7090" s="1337">
        <v>0.62</v>
      </c>
      <c r="I7090" s="338"/>
    </row>
    <row r="7091" spans="2:9">
      <c r="B7091" s="651" t="s">
        <v>16</v>
      </c>
      <c r="C7091" s="1356">
        <v>2735</v>
      </c>
      <c r="D7091" s="747" t="str">
        <f t="shared" si="225"/>
        <v>NV2735</v>
      </c>
      <c r="E7091" s="1336">
        <v>1.125</v>
      </c>
      <c r="F7091" s="644">
        <f t="shared" si="226"/>
        <v>1.113</v>
      </c>
      <c r="G7091" s="748" t="s">
        <v>280</v>
      </c>
      <c r="H7091" s="1337">
        <v>0.44</v>
      </c>
      <c r="I7091" s="338"/>
    </row>
    <row r="7092" spans="2:9">
      <c r="B7092" s="651" t="s">
        <v>16</v>
      </c>
      <c r="C7092" s="1356">
        <v>2759</v>
      </c>
      <c r="D7092" s="747" t="str">
        <f t="shared" si="225"/>
        <v>NV2759</v>
      </c>
      <c r="E7092" s="1336">
        <v>1.0289999999999999</v>
      </c>
      <c r="F7092" s="644">
        <f t="shared" si="226"/>
        <v>1.026</v>
      </c>
      <c r="G7092" s="748" t="s">
        <v>280</v>
      </c>
      <c r="H7092" s="1337">
        <v>0.8</v>
      </c>
      <c r="I7092" s="338"/>
    </row>
    <row r="7093" spans="2:9">
      <c r="B7093" s="651" t="s">
        <v>16</v>
      </c>
      <c r="C7093" s="1356">
        <v>2790</v>
      </c>
      <c r="D7093" s="747" t="str">
        <f t="shared" si="225"/>
        <v>NV2790</v>
      </c>
      <c r="E7093" s="1336">
        <v>1.0780000000000001</v>
      </c>
      <c r="F7093" s="644">
        <f t="shared" si="226"/>
        <v>1.07</v>
      </c>
      <c r="G7093" s="748" t="s">
        <v>280</v>
      </c>
      <c r="H7093" s="1337">
        <v>1.17</v>
      </c>
      <c r="I7093" s="338"/>
    </row>
    <row r="7094" spans="2:9">
      <c r="B7094" s="651" t="s">
        <v>16</v>
      </c>
      <c r="C7094" s="1356">
        <v>2797</v>
      </c>
      <c r="D7094" s="747" t="str">
        <f t="shared" si="225"/>
        <v>NV2797</v>
      </c>
      <c r="E7094" s="1336">
        <v>0.85</v>
      </c>
      <c r="F7094" s="644">
        <f t="shared" si="226"/>
        <v>0.86499999999999999</v>
      </c>
      <c r="G7094" s="748" t="s">
        <v>280</v>
      </c>
      <c r="H7094" s="1337">
        <v>0.15</v>
      </c>
      <c r="I7094" s="338"/>
    </row>
    <row r="7095" spans="2:9">
      <c r="B7095" s="651" t="s">
        <v>16</v>
      </c>
      <c r="C7095" s="1356">
        <v>2799</v>
      </c>
      <c r="D7095" s="747" t="str">
        <f t="shared" si="225"/>
        <v>NV2799</v>
      </c>
      <c r="E7095" s="1336">
        <v>1.163</v>
      </c>
      <c r="F7095" s="644">
        <f t="shared" si="226"/>
        <v>1.147</v>
      </c>
      <c r="G7095" s="748" t="s">
        <v>280</v>
      </c>
      <c r="H7095" s="1337">
        <v>0.49</v>
      </c>
      <c r="I7095" s="338"/>
    </row>
    <row r="7096" spans="2:9">
      <c r="B7096" s="651" t="s">
        <v>16</v>
      </c>
      <c r="C7096" s="1356">
        <v>2802</v>
      </c>
      <c r="D7096" s="747" t="str">
        <f t="shared" si="225"/>
        <v>NV2802</v>
      </c>
      <c r="E7096" s="1336">
        <v>1.0880000000000001</v>
      </c>
      <c r="F7096" s="644">
        <f t="shared" si="226"/>
        <v>1.079</v>
      </c>
      <c r="G7096" s="748" t="s">
        <v>280</v>
      </c>
      <c r="H7096" s="1337">
        <v>0.66</v>
      </c>
      <c r="I7096" s="338"/>
    </row>
    <row r="7097" spans="2:9">
      <c r="B7097" s="651" t="s">
        <v>16</v>
      </c>
      <c r="C7097" s="1356">
        <v>2835</v>
      </c>
      <c r="D7097" s="747" t="str">
        <f t="shared" si="225"/>
        <v>NV2835</v>
      </c>
      <c r="E7097" s="1336">
        <v>1.2490000000000001</v>
      </c>
      <c r="F7097" s="644">
        <f t="shared" si="226"/>
        <v>1.224</v>
      </c>
      <c r="G7097" s="748" t="s">
        <v>280</v>
      </c>
      <c r="H7097" s="1337">
        <v>0.41</v>
      </c>
      <c r="I7097" s="338"/>
    </row>
    <row r="7098" spans="2:9">
      <c r="B7098" s="651" t="s">
        <v>16</v>
      </c>
      <c r="C7098" s="1356">
        <v>2836</v>
      </c>
      <c r="D7098" s="747" t="str">
        <f t="shared" si="225"/>
        <v>NV2836</v>
      </c>
      <c r="E7098" s="1336">
        <v>0.42</v>
      </c>
      <c r="F7098" s="644">
        <f t="shared" si="226"/>
        <v>0.47799999999999998</v>
      </c>
      <c r="G7098" s="748" t="s">
        <v>280</v>
      </c>
      <c r="H7098" s="1337">
        <v>0.21</v>
      </c>
      <c r="I7098" s="338"/>
    </row>
    <row r="7099" spans="2:9">
      <c r="B7099" s="651" t="s">
        <v>16</v>
      </c>
      <c r="C7099" s="1356">
        <v>2841</v>
      </c>
      <c r="D7099" s="747" t="str">
        <f t="shared" si="225"/>
        <v>NV2841</v>
      </c>
      <c r="E7099" s="1336">
        <v>1.04</v>
      </c>
      <c r="F7099" s="644">
        <f t="shared" si="226"/>
        <v>1.036</v>
      </c>
      <c r="G7099" s="748" t="s">
        <v>280</v>
      </c>
      <c r="H7099" s="1337">
        <v>0.56000000000000005</v>
      </c>
      <c r="I7099" s="338"/>
    </row>
    <row r="7100" spans="2:9">
      <c r="B7100" s="651" t="s">
        <v>16</v>
      </c>
      <c r="C7100" s="1356">
        <v>2881</v>
      </c>
      <c r="D7100" s="747" t="str">
        <f t="shared" si="225"/>
        <v>NV2881</v>
      </c>
      <c r="E7100" s="1336">
        <v>0.996</v>
      </c>
      <c r="F7100" s="644">
        <f t="shared" si="226"/>
        <v>0.996</v>
      </c>
      <c r="G7100" s="748" t="s">
        <v>280</v>
      </c>
      <c r="H7100" s="1337">
        <v>0.52</v>
      </c>
      <c r="I7100" s="338"/>
    </row>
    <row r="7101" spans="2:9">
      <c r="B7101" s="651" t="s">
        <v>16</v>
      </c>
      <c r="C7101" s="1356">
        <v>2883</v>
      </c>
      <c r="D7101" s="747" t="str">
        <f t="shared" si="225"/>
        <v>NV2883</v>
      </c>
      <c r="E7101" s="1336">
        <v>1.145</v>
      </c>
      <c r="F7101" s="644">
        <f t="shared" si="226"/>
        <v>1.131</v>
      </c>
      <c r="G7101" s="748" t="s">
        <v>280</v>
      </c>
      <c r="H7101" s="1337">
        <v>0.6</v>
      </c>
      <c r="I7101" s="338"/>
    </row>
    <row r="7102" spans="2:9">
      <c r="B7102" s="651" t="s">
        <v>16</v>
      </c>
      <c r="C7102" s="1356">
        <v>2915</v>
      </c>
      <c r="D7102" s="747" t="str">
        <f t="shared" si="225"/>
        <v>NV2915</v>
      </c>
      <c r="E7102" s="1336">
        <v>1.07</v>
      </c>
      <c r="F7102" s="644">
        <f t="shared" si="226"/>
        <v>1.0629999999999999</v>
      </c>
      <c r="G7102" s="748" t="s">
        <v>280</v>
      </c>
      <c r="H7102" s="1337">
        <v>0.21</v>
      </c>
      <c r="I7102" s="338"/>
    </row>
    <row r="7103" spans="2:9">
      <c r="B7103" s="651" t="s">
        <v>16</v>
      </c>
      <c r="C7103" s="1356">
        <v>2916</v>
      </c>
      <c r="D7103" s="747" t="str">
        <f t="shared" si="225"/>
        <v>NV2916</v>
      </c>
      <c r="E7103" s="1336">
        <v>1.1220000000000001</v>
      </c>
      <c r="F7103" s="644">
        <f t="shared" si="226"/>
        <v>1.1100000000000001</v>
      </c>
      <c r="G7103" s="748" t="s">
        <v>280</v>
      </c>
      <c r="H7103" s="1337">
        <v>0.49</v>
      </c>
      <c r="I7103" s="338"/>
    </row>
    <row r="7104" spans="2:9">
      <c r="B7104" s="651" t="s">
        <v>16</v>
      </c>
      <c r="C7104" s="1356">
        <v>2923</v>
      </c>
      <c r="D7104" s="747" t="str">
        <f t="shared" si="225"/>
        <v>NV2923</v>
      </c>
      <c r="E7104" s="1336">
        <v>1.095</v>
      </c>
      <c r="F7104" s="644">
        <f t="shared" si="226"/>
        <v>1.0860000000000001</v>
      </c>
      <c r="G7104" s="748" t="s">
        <v>280</v>
      </c>
      <c r="H7104" s="1337">
        <v>0.46</v>
      </c>
      <c r="I7104" s="338"/>
    </row>
    <row r="7105" spans="2:9">
      <c r="B7105" s="651" t="s">
        <v>16</v>
      </c>
      <c r="C7105" s="1356">
        <v>2960</v>
      </c>
      <c r="D7105" s="747" t="str">
        <f t="shared" si="225"/>
        <v>NV2960</v>
      </c>
      <c r="E7105" s="1336">
        <v>0.85</v>
      </c>
      <c r="F7105" s="644">
        <f t="shared" si="226"/>
        <v>0.86499999999999999</v>
      </c>
      <c r="G7105" s="748" t="s">
        <v>280</v>
      </c>
      <c r="H7105" s="1337">
        <v>0.15</v>
      </c>
      <c r="I7105" s="338"/>
    </row>
    <row r="7106" spans="2:9">
      <c r="B7106" s="651" t="s">
        <v>16</v>
      </c>
      <c r="C7106" s="1356">
        <v>3004</v>
      </c>
      <c r="D7106" s="747" t="str">
        <f t="shared" si="225"/>
        <v>NV3004</v>
      </c>
      <c r="E7106" s="1336">
        <v>1.03</v>
      </c>
      <c r="F7106" s="644">
        <f t="shared" si="226"/>
        <v>1.0269999999999999</v>
      </c>
      <c r="G7106" s="748" t="s">
        <v>280</v>
      </c>
      <c r="H7106" s="1337">
        <v>0.28000000000000003</v>
      </c>
      <c r="I7106" s="338"/>
    </row>
    <row r="7107" spans="2:9">
      <c r="B7107" s="651" t="s">
        <v>16</v>
      </c>
      <c r="C7107" s="1356">
        <v>3018</v>
      </c>
      <c r="D7107" s="747" t="str">
        <f t="shared" si="225"/>
        <v>NV3018</v>
      </c>
      <c r="E7107" s="1336">
        <v>1.03</v>
      </c>
      <c r="F7107" s="644">
        <f t="shared" si="226"/>
        <v>1.0269999999999999</v>
      </c>
      <c r="G7107" s="748" t="s">
        <v>280</v>
      </c>
      <c r="H7107" s="1337">
        <v>0.28000000000000003</v>
      </c>
      <c r="I7107" s="338"/>
    </row>
    <row r="7108" spans="2:9">
      <c r="B7108" s="651" t="s">
        <v>16</v>
      </c>
      <c r="C7108" s="1356">
        <v>3022</v>
      </c>
      <c r="D7108" s="747" t="str">
        <f t="shared" si="225"/>
        <v>NV3022</v>
      </c>
      <c r="E7108" s="1336">
        <v>1.2070000000000001</v>
      </c>
      <c r="F7108" s="644">
        <f t="shared" si="226"/>
        <v>1.1859999999999999</v>
      </c>
      <c r="G7108" s="748" t="s">
        <v>280</v>
      </c>
      <c r="H7108" s="1337">
        <v>0.28000000000000003</v>
      </c>
      <c r="I7108" s="338"/>
    </row>
    <row r="7109" spans="2:9">
      <c r="B7109" s="651" t="s">
        <v>16</v>
      </c>
      <c r="C7109" s="1356">
        <v>3027</v>
      </c>
      <c r="D7109" s="747" t="str">
        <f t="shared" si="225"/>
        <v>NV3027</v>
      </c>
      <c r="E7109" s="1336">
        <v>1.03</v>
      </c>
      <c r="F7109" s="644">
        <f t="shared" si="226"/>
        <v>1.0269999999999999</v>
      </c>
      <c r="G7109" s="748" t="s">
        <v>280</v>
      </c>
      <c r="H7109" s="1337">
        <v>0.28000000000000003</v>
      </c>
      <c r="I7109" s="338"/>
    </row>
    <row r="7110" spans="2:9">
      <c r="B7110" s="651" t="s">
        <v>16</v>
      </c>
      <c r="C7110" s="1356">
        <v>3028</v>
      </c>
      <c r="D7110" s="747" t="str">
        <f t="shared" si="225"/>
        <v>NV3028</v>
      </c>
      <c r="E7110" s="1336">
        <v>0.85</v>
      </c>
      <c r="F7110" s="644">
        <f t="shared" si="226"/>
        <v>0.86499999999999999</v>
      </c>
      <c r="G7110" s="748" t="s">
        <v>280</v>
      </c>
      <c r="H7110" s="1337">
        <v>0.15</v>
      </c>
      <c r="I7110" s="338"/>
    </row>
    <row r="7111" spans="2:9">
      <c r="B7111" s="651" t="s">
        <v>16</v>
      </c>
      <c r="C7111" s="1356">
        <v>3030</v>
      </c>
      <c r="D7111" s="747" t="str">
        <f t="shared" si="225"/>
        <v>NV3030</v>
      </c>
      <c r="E7111" s="1336">
        <v>1.0820000000000001</v>
      </c>
      <c r="F7111" s="644">
        <f t="shared" si="226"/>
        <v>1.0740000000000001</v>
      </c>
      <c r="G7111" s="748" t="s">
        <v>280</v>
      </c>
      <c r="H7111" s="1337">
        <v>0.66</v>
      </c>
      <c r="I7111" s="338"/>
    </row>
    <row r="7112" spans="2:9">
      <c r="B7112" s="651" t="s">
        <v>16</v>
      </c>
      <c r="C7112" s="1356">
        <v>3040</v>
      </c>
      <c r="D7112" s="747" t="str">
        <f t="shared" si="225"/>
        <v>NV3040</v>
      </c>
      <c r="E7112" s="1336">
        <v>1.008</v>
      </c>
      <c r="F7112" s="644">
        <f t="shared" si="226"/>
        <v>1.0069999999999999</v>
      </c>
      <c r="G7112" s="748" t="s">
        <v>280</v>
      </c>
      <c r="H7112" s="1337">
        <v>0.68</v>
      </c>
      <c r="I7112" s="338"/>
    </row>
    <row r="7113" spans="2:9">
      <c r="B7113" s="651" t="s">
        <v>16</v>
      </c>
      <c r="C7113" s="1356">
        <v>3041</v>
      </c>
      <c r="D7113" s="747" t="str">
        <f t="shared" si="225"/>
        <v>NV3041</v>
      </c>
      <c r="E7113" s="1336">
        <v>1.0580000000000001</v>
      </c>
      <c r="F7113" s="644">
        <f t="shared" si="226"/>
        <v>1.052</v>
      </c>
      <c r="G7113" s="748" t="s">
        <v>280</v>
      </c>
      <c r="H7113" s="1337">
        <v>0.54</v>
      </c>
      <c r="I7113" s="338"/>
    </row>
    <row r="7114" spans="2:9">
      <c r="B7114" s="651" t="s">
        <v>16</v>
      </c>
      <c r="C7114" s="1356">
        <v>3042</v>
      </c>
      <c r="D7114" s="747" t="str">
        <f t="shared" si="225"/>
        <v>NV3042</v>
      </c>
      <c r="E7114" s="1336">
        <v>1.07</v>
      </c>
      <c r="F7114" s="644">
        <f t="shared" si="226"/>
        <v>1.0629999999999999</v>
      </c>
      <c r="G7114" s="748" t="s">
        <v>280</v>
      </c>
      <c r="H7114" s="1337">
        <v>0.21</v>
      </c>
      <c r="I7114" s="338"/>
    </row>
    <row r="7115" spans="2:9">
      <c r="B7115" s="651" t="s">
        <v>16</v>
      </c>
      <c r="C7115" s="1356">
        <v>3064</v>
      </c>
      <c r="D7115" s="747" t="str">
        <f t="shared" ref="D7115:D7178" si="227">B7115&amp;TEXT(C7115,"0000")</f>
        <v>NV3064</v>
      </c>
      <c r="E7115" s="1336">
        <v>1.0289999999999999</v>
      </c>
      <c r="F7115" s="644">
        <f t="shared" ref="F7115:F7178" si="228">IF(E7115="NA","NA",ROUND((E7115-1)*0.9+1,3))</f>
        <v>1.026</v>
      </c>
      <c r="G7115" s="748" t="s">
        <v>280</v>
      </c>
      <c r="H7115" s="1337">
        <v>0.5</v>
      </c>
      <c r="I7115" s="338"/>
    </row>
    <row r="7116" spans="2:9">
      <c r="B7116" s="651" t="s">
        <v>16</v>
      </c>
      <c r="C7116" s="1356">
        <v>3076</v>
      </c>
      <c r="D7116" s="747" t="str">
        <f t="shared" si="227"/>
        <v>NV3076</v>
      </c>
      <c r="E7116" s="1336">
        <v>1.0149999999999999</v>
      </c>
      <c r="F7116" s="644">
        <f t="shared" si="228"/>
        <v>1.014</v>
      </c>
      <c r="G7116" s="748" t="s">
        <v>280</v>
      </c>
      <c r="H7116" s="1337">
        <v>0.55000000000000004</v>
      </c>
      <c r="I7116" s="338"/>
    </row>
    <row r="7117" spans="2:9">
      <c r="B7117" s="651" t="s">
        <v>16</v>
      </c>
      <c r="C7117" s="1356">
        <v>3081</v>
      </c>
      <c r="D7117" s="747" t="str">
        <f t="shared" si="227"/>
        <v>NV3081</v>
      </c>
      <c r="E7117" s="1336">
        <v>1.03</v>
      </c>
      <c r="F7117" s="644">
        <f t="shared" si="228"/>
        <v>1.0269999999999999</v>
      </c>
      <c r="G7117" s="748" t="s">
        <v>280</v>
      </c>
      <c r="H7117" s="1337">
        <v>0.28000000000000003</v>
      </c>
      <c r="I7117" s="338"/>
    </row>
    <row r="7118" spans="2:9">
      <c r="B7118" s="651" t="s">
        <v>16</v>
      </c>
      <c r="C7118" s="1356">
        <v>3082</v>
      </c>
      <c r="D7118" s="747" t="str">
        <f t="shared" si="227"/>
        <v>NV3082</v>
      </c>
      <c r="E7118" s="1336">
        <v>1.03</v>
      </c>
      <c r="F7118" s="644">
        <f t="shared" si="228"/>
        <v>1.0269999999999999</v>
      </c>
      <c r="G7118" s="748" t="s">
        <v>280</v>
      </c>
      <c r="H7118" s="1337">
        <v>0.28000000000000003</v>
      </c>
      <c r="I7118" s="338"/>
    </row>
    <row r="7119" spans="2:9">
      <c r="B7119" s="651" t="s">
        <v>16</v>
      </c>
      <c r="C7119" s="1356">
        <v>3085</v>
      </c>
      <c r="D7119" s="747" t="str">
        <f t="shared" si="227"/>
        <v>NV3085</v>
      </c>
      <c r="E7119" s="1336">
        <v>1.1200000000000001</v>
      </c>
      <c r="F7119" s="644">
        <f t="shared" si="228"/>
        <v>1.1080000000000001</v>
      </c>
      <c r="G7119" s="748" t="s">
        <v>280</v>
      </c>
      <c r="H7119" s="1337">
        <v>0.61</v>
      </c>
      <c r="I7119" s="338"/>
    </row>
    <row r="7120" spans="2:9">
      <c r="B7120" s="651" t="s">
        <v>16</v>
      </c>
      <c r="C7120" s="1356">
        <v>3110</v>
      </c>
      <c r="D7120" s="747" t="str">
        <f t="shared" si="227"/>
        <v>NV3110</v>
      </c>
      <c r="E7120" s="1336">
        <v>0.85</v>
      </c>
      <c r="F7120" s="644">
        <f t="shared" si="228"/>
        <v>0.86499999999999999</v>
      </c>
      <c r="G7120" s="748" t="s">
        <v>280</v>
      </c>
      <c r="H7120" s="1337">
        <v>0.15</v>
      </c>
      <c r="I7120" s="338"/>
    </row>
    <row r="7121" spans="2:9">
      <c r="B7121" s="651" t="s">
        <v>16</v>
      </c>
      <c r="C7121" s="1356">
        <v>3111</v>
      </c>
      <c r="D7121" s="747" t="str">
        <f t="shared" si="227"/>
        <v>NV3111</v>
      </c>
      <c r="E7121" s="1336">
        <v>0.85</v>
      </c>
      <c r="F7121" s="644">
        <f t="shared" si="228"/>
        <v>0.86499999999999999</v>
      </c>
      <c r="G7121" s="748" t="s">
        <v>280</v>
      </c>
      <c r="H7121" s="1337">
        <v>0.15</v>
      </c>
      <c r="I7121" s="338"/>
    </row>
    <row r="7122" spans="2:9">
      <c r="B7122" s="651" t="s">
        <v>16</v>
      </c>
      <c r="C7122" s="1356">
        <v>3113</v>
      </c>
      <c r="D7122" s="747" t="str">
        <f t="shared" si="227"/>
        <v>NV3113</v>
      </c>
      <c r="E7122" s="1336">
        <v>1.0589999999999999</v>
      </c>
      <c r="F7122" s="644">
        <f t="shared" si="228"/>
        <v>1.0529999999999999</v>
      </c>
      <c r="G7122" s="748" t="s">
        <v>280</v>
      </c>
      <c r="H7122" s="1337">
        <v>0.39</v>
      </c>
      <c r="I7122" s="338"/>
    </row>
    <row r="7123" spans="2:9">
      <c r="B7123" s="651" t="s">
        <v>16</v>
      </c>
      <c r="C7123" s="1356">
        <v>3114</v>
      </c>
      <c r="D7123" s="747" t="str">
        <f t="shared" si="227"/>
        <v>NV3114</v>
      </c>
      <c r="E7123" s="1336">
        <v>0.85</v>
      </c>
      <c r="F7123" s="644">
        <f t="shared" si="228"/>
        <v>0.86499999999999999</v>
      </c>
      <c r="G7123" s="748" t="s">
        <v>280</v>
      </c>
      <c r="H7123" s="1337">
        <v>0.15</v>
      </c>
      <c r="I7123" s="338"/>
    </row>
    <row r="7124" spans="2:9">
      <c r="B7124" s="651" t="s">
        <v>16</v>
      </c>
      <c r="C7124" s="1356">
        <v>3118</v>
      </c>
      <c r="D7124" s="747" t="str">
        <f t="shared" si="227"/>
        <v>NV3118</v>
      </c>
      <c r="E7124" s="1336">
        <v>1.2070000000000001</v>
      </c>
      <c r="F7124" s="644">
        <f t="shared" si="228"/>
        <v>1.1859999999999999</v>
      </c>
      <c r="G7124" s="748" t="s">
        <v>280</v>
      </c>
      <c r="H7124" s="1337">
        <v>0.28000000000000003</v>
      </c>
      <c r="I7124" s="338"/>
    </row>
    <row r="7125" spans="2:9">
      <c r="B7125" s="651" t="s">
        <v>16</v>
      </c>
      <c r="C7125" s="1356">
        <v>3119</v>
      </c>
      <c r="D7125" s="747" t="str">
        <f t="shared" si="227"/>
        <v>NV3119</v>
      </c>
      <c r="E7125" s="1336">
        <v>0.42</v>
      </c>
      <c r="F7125" s="644">
        <f t="shared" si="228"/>
        <v>0.47799999999999998</v>
      </c>
      <c r="G7125" s="748" t="s">
        <v>280</v>
      </c>
      <c r="H7125" s="1337">
        <v>0.21</v>
      </c>
      <c r="I7125" s="338"/>
    </row>
    <row r="7126" spans="2:9">
      <c r="B7126" s="651" t="s">
        <v>16</v>
      </c>
      <c r="C7126" s="1356">
        <v>3122</v>
      </c>
      <c r="D7126" s="747" t="str">
        <f t="shared" si="227"/>
        <v>NV3122</v>
      </c>
      <c r="E7126" s="1336">
        <v>1.2070000000000001</v>
      </c>
      <c r="F7126" s="644">
        <f t="shared" si="228"/>
        <v>1.1859999999999999</v>
      </c>
      <c r="G7126" s="748" t="s">
        <v>280</v>
      </c>
      <c r="H7126" s="1337">
        <v>0.28000000000000003</v>
      </c>
      <c r="I7126" s="338"/>
    </row>
    <row r="7127" spans="2:9">
      <c r="B7127" s="651" t="s">
        <v>16</v>
      </c>
      <c r="C7127" s="1356">
        <v>3126</v>
      </c>
      <c r="D7127" s="747" t="str">
        <f t="shared" si="227"/>
        <v>NV3126</v>
      </c>
      <c r="E7127" s="1336">
        <v>1.077</v>
      </c>
      <c r="F7127" s="644">
        <f t="shared" si="228"/>
        <v>1.069</v>
      </c>
      <c r="G7127" s="748" t="s">
        <v>280</v>
      </c>
      <c r="H7127" s="1337">
        <v>0.43</v>
      </c>
      <c r="I7127" s="338"/>
    </row>
    <row r="7128" spans="2:9">
      <c r="B7128" s="651" t="s">
        <v>16</v>
      </c>
      <c r="C7128" s="1356">
        <v>3131</v>
      </c>
      <c r="D7128" s="747" t="str">
        <f t="shared" si="227"/>
        <v>NV3131</v>
      </c>
      <c r="E7128" s="1336">
        <v>1.071</v>
      </c>
      <c r="F7128" s="644">
        <f t="shared" si="228"/>
        <v>1.0640000000000001</v>
      </c>
      <c r="G7128" s="748" t="s">
        <v>280</v>
      </c>
      <c r="H7128" s="1337">
        <v>0.4</v>
      </c>
      <c r="I7128" s="338"/>
    </row>
    <row r="7129" spans="2:9">
      <c r="B7129" s="651" t="s">
        <v>16</v>
      </c>
      <c r="C7129" s="1356">
        <v>3132</v>
      </c>
      <c r="D7129" s="747" t="str">
        <f t="shared" si="227"/>
        <v>NV3132</v>
      </c>
      <c r="E7129" s="1336">
        <v>1.0569999999999999</v>
      </c>
      <c r="F7129" s="644">
        <f t="shared" si="228"/>
        <v>1.0509999999999999</v>
      </c>
      <c r="G7129" s="748" t="s">
        <v>280</v>
      </c>
      <c r="H7129" s="1337">
        <v>0.45</v>
      </c>
      <c r="I7129" s="338"/>
    </row>
    <row r="7130" spans="2:9">
      <c r="B7130" s="651" t="s">
        <v>16</v>
      </c>
      <c r="C7130" s="1356">
        <v>3145</v>
      </c>
      <c r="D7130" s="747" t="str">
        <f t="shared" si="227"/>
        <v>NV3145</v>
      </c>
      <c r="E7130" s="1336">
        <v>1.1020000000000001</v>
      </c>
      <c r="F7130" s="644">
        <f t="shared" si="228"/>
        <v>1.0920000000000001</v>
      </c>
      <c r="G7130" s="748" t="s">
        <v>280</v>
      </c>
      <c r="H7130" s="1337">
        <v>0.42</v>
      </c>
      <c r="I7130" s="338"/>
    </row>
    <row r="7131" spans="2:9">
      <c r="B7131" s="651" t="s">
        <v>16</v>
      </c>
      <c r="C7131" s="1356">
        <v>3146</v>
      </c>
      <c r="D7131" s="747" t="str">
        <f t="shared" si="227"/>
        <v>NV3146</v>
      </c>
      <c r="E7131" s="1336">
        <v>1.085</v>
      </c>
      <c r="F7131" s="644">
        <f t="shared" si="228"/>
        <v>1.077</v>
      </c>
      <c r="G7131" s="748" t="s">
        <v>280</v>
      </c>
      <c r="H7131" s="1337">
        <v>0.74</v>
      </c>
      <c r="I7131" s="338"/>
    </row>
    <row r="7132" spans="2:9">
      <c r="B7132" s="651" t="s">
        <v>16</v>
      </c>
      <c r="C7132" s="1356">
        <v>3169</v>
      </c>
      <c r="D7132" s="747" t="str">
        <f t="shared" si="227"/>
        <v>NV3169</v>
      </c>
      <c r="E7132" s="1336">
        <v>1.046</v>
      </c>
      <c r="F7132" s="644">
        <f t="shared" si="228"/>
        <v>1.0409999999999999</v>
      </c>
      <c r="G7132" s="748" t="s">
        <v>280</v>
      </c>
      <c r="H7132" s="1337">
        <v>0.52</v>
      </c>
      <c r="I7132" s="338"/>
    </row>
    <row r="7133" spans="2:9">
      <c r="B7133" s="651" t="s">
        <v>16</v>
      </c>
      <c r="C7133" s="1356">
        <v>3179</v>
      </c>
      <c r="D7133" s="747" t="str">
        <f t="shared" si="227"/>
        <v>NV3179</v>
      </c>
      <c r="E7133" s="1336">
        <v>1.155</v>
      </c>
      <c r="F7133" s="644">
        <f t="shared" si="228"/>
        <v>1.1399999999999999</v>
      </c>
      <c r="G7133" s="748" t="s">
        <v>280</v>
      </c>
      <c r="H7133" s="1337">
        <v>0.38</v>
      </c>
      <c r="I7133" s="338"/>
    </row>
    <row r="7134" spans="2:9">
      <c r="B7134" s="651" t="s">
        <v>16</v>
      </c>
      <c r="C7134" s="1356">
        <v>3180</v>
      </c>
      <c r="D7134" s="747" t="str">
        <f t="shared" si="227"/>
        <v>NV3180</v>
      </c>
      <c r="E7134" s="1336">
        <v>1.054</v>
      </c>
      <c r="F7134" s="644">
        <f t="shared" si="228"/>
        <v>1.0489999999999999</v>
      </c>
      <c r="G7134" s="748" t="s">
        <v>280</v>
      </c>
      <c r="H7134" s="1337">
        <v>0.41</v>
      </c>
      <c r="I7134" s="338"/>
    </row>
    <row r="7135" spans="2:9">
      <c r="B7135" s="651" t="s">
        <v>16</v>
      </c>
      <c r="C7135" s="1356">
        <v>3188</v>
      </c>
      <c r="D7135" s="747" t="str">
        <f t="shared" si="227"/>
        <v>NV3188</v>
      </c>
      <c r="E7135" s="1336">
        <v>1.0349999999999999</v>
      </c>
      <c r="F7135" s="644">
        <f t="shared" si="228"/>
        <v>1.032</v>
      </c>
      <c r="G7135" s="748" t="s">
        <v>280</v>
      </c>
      <c r="H7135" s="1337">
        <v>0.4</v>
      </c>
      <c r="I7135" s="338"/>
    </row>
    <row r="7136" spans="2:9">
      <c r="B7136" s="651" t="s">
        <v>16</v>
      </c>
      <c r="C7136" s="1356">
        <v>3220</v>
      </c>
      <c r="D7136" s="747" t="str">
        <f t="shared" si="227"/>
        <v>NV3220</v>
      </c>
      <c r="E7136" s="1336">
        <v>0.85</v>
      </c>
      <c r="F7136" s="644">
        <f t="shared" si="228"/>
        <v>0.86499999999999999</v>
      </c>
      <c r="G7136" s="748" t="s">
        <v>280</v>
      </c>
      <c r="H7136" s="1337">
        <v>0.15</v>
      </c>
      <c r="I7136" s="338"/>
    </row>
    <row r="7137" spans="2:9">
      <c r="B7137" s="651" t="s">
        <v>16</v>
      </c>
      <c r="C7137" s="1356">
        <v>3224</v>
      </c>
      <c r="D7137" s="747" t="str">
        <f t="shared" si="227"/>
        <v>NV3224</v>
      </c>
      <c r="E7137" s="1336">
        <v>1.2070000000000001</v>
      </c>
      <c r="F7137" s="644">
        <f t="shared" si="228"/>
        <v>1.1859999999999999</v>
      </c>
      <c r="G7137" s="748" t="s">
        <v>280</v>
      </c>
      <c r="H7137" s="1337">
        <v>0.28000000000000003</v>
      </c>
      <c r="I7137" s="338"/>
    </row>
    <row r="7138" spans="2:9">
      <c r="B7138" s="651" t="s">
        <v>16</v>
      </c>
      <c r="C7138" s="1356">
        <v>3227</v>
      </c>
      <c r="D7138" s="747" t="str">
        <f t="shared" si="227"/>
        <v>NV3227</v>
      </c>
      <c r="E7138" s="1336">
        <v>1.2070000000000001</v>
      </c>
      <c r="F7138" s="644">
        <f t="shared" si="228"/>
        <v>1.1859999999999999</v>
      </c>
      <c r="G7138" s="748" t="s">
        <v>280</v>
      </c>
      <c r="H7138" s="1337">
        <v>0.28000000000000003</v>
      </c>
      <c r="I7138" s="338"/>
    </row>
    <row r="7139" spans="2:9">
      <c r="B7139" s="651" t="s">
        <v>16</v>
      </c>
      <c r="C7139" s="1356">
        <v>3240</v>
      </c>
      <c r="D7139" s="747" t="str">
        <f t="shared" si="227"/>
        <v>NV3240</v>
      </c>
      <c r="E7139" s="1336">
        <v>1.2070000000000001</v>
      </c>
      <c r="F7139" s="644">
        <f t="shared" si="228"/>
        <v>1.1859999999999999</v>
      </c>
      <c r="G7139" s="748" t="s">
        <v>280</v>
      </c>
      <c r="H7139" s="1337">
        <v>0.28000000000000003</v>
      </c>
      <c r="I7139" s="338"/>
    </row>
    <row r="7140" spans="2:9">
      <c r="B7140" s="651" t="s">
        <v>16</v>
      </c>
      <c r="C7140" s="1356">
        <v>3241</v>
      </c>
      <c r="D7140" s="747" t="str">
        <f t="shared" si="227"/>
        <v>NV3241</v>
      </c>
      <c r="E7140" s="1336">
        <v>0.85</v>
      </c>
      <c r="F7140" s="644">
        <f t="shared" si="228"/>
        <v>0.86499999999999999</v>
      </c>
      <c r="G7140" s="748" t="s">
        <v>280</v>
      </c>
      <c r="H7140" s="1337">
        <v>0.15</v>
      </c>
      <c r="I7140" s="338"/>
    </row>
    <row r="7141" spans="2:9">
      <c r="B7141" s="651" t="s">
        <v>16</v>
      </c>
      <c r="C7141" s="1356">
        <v>3255</v>
      </c>
      <c r="D7141" s="747" t="str">
        <f t="shared" si="227"/>
        <v>NV3255</v>
      </c>
      <c r="E7141" s="1336">
        <v>0.42</v>
      </c>
      <c r="F7141" s="644">
        <f t="shared" si="228"/>
        <v>0.47799999999999998</v>
      </c>
      <c r="G7141" s="748" t="s">
        <v>280</v>
      </c>
      <c r="H7141" s="1337">
        <v>0.21</v>
      </c>
      <c r="I7141" s="338"/>
    </row>
    <row r="7142" spans="2:9">
      <c r="B7142" s="651" t="s">
        <v>16</v>
      </c>
      <c r="C7142" s="1356">
        <v>3257</v>
      </c>
      <c r="D7142" s="747" t="str">
        <f t="shared" si="227"/>
        <v>NV3257</v>
      </c>
      <c r="E7142" s="1336">
        <v>1.0589999999999999</v>
      </c>
      <c r="F7142" s="644">
        <f t="shared" si="228"/>
        <v>1.0529999999999999</v>
      </c>
      <c r="G7142" s="748" t="s">
        <v>280</v>
      </c>
      <c r="H7142" s="1337">
        <v>0.48</v>
      </c>
      <c r="I7142" s="338"/>
    </row>
    <row r="7143" spans="2:9">
      <c r="B7143" s="651" t="s">
        <v>16</v>
      </c>
      <c r="C7143" s="1356">
        <v>3270</v>
      </c>
      <c r="D7143" s="747" t="str">
        <f t="shared" si="227"/>
        <v>NV3270</v>
      </c>
      <c r="E7143" s="1336">
        <v>0.85</v>
      </c>
      <c r="F7143" s="644">
        <f t="shared" si="228"/>
        <v>0.86499999999999999</v>
      </c>
      <c r="G7143" s="748" t="s">
        <v>280</v>
      </c>
      <c r="H7143" s="1337">
        <v>0.15</v>
      </c>
      <c r="I7143" s="338"/>
    </row>
    <row r="7144" spans="2:9">
      <c r="B7144" s="651" t="s">
        <v>16</v>
      </c>
      <c r="C7144" s="1356">
        <v>3300</v>
      </c>
      <c r="D7144" s="747" t="str">
        <f t="shared" si="227"/>
        <v>NV3300</v>
      </c>
      <c r="E7144" s="1336">
        <v>0.85</v>
      </c>
      <c r="F7144" s="644">
        <f t="shared" si="228"/>
        <v>0.86499999999999999</v>
      </c>
      <c r="G7144" s="748" t="s">
        <v>280</v>
      </c>
      <c r="H7144" s="1337">
        <v>0.15</v>
      </c>
      <c r="I7144" s="338"/>
    </row>
    <row r="7145" spans="2:9">
      <c r="B7145" s="651" t="s">
        <v>16</v>
      </c>
      <c r="C7145" s="1356">
        <v>3303</v>
      </c>
      <c r="D7145" s="747" t="str">
        <f t="shared" si="227"/>
        <v>NV3303</v>
      </c>
      <c r="E7145" s="1336">
        <v>1.2070000000000001</v>
      </c>
      <c r="F7145" s="644">
        <f t="shared" si="228"/>
        <v>1.1859999999999999</v>
      </c>
      <c r="G7145" s="748" t="s">
        <v>280</v>
      </c>
      <c r="H7145" s="1337">
        <v>0.28000000000000003</v>
      </c>
      <c r="I7145" s="338"/>
    </row>
    <row r="7146" spans="2:9">
      <c r="B7146" s="651" t="s">
        <v>16</v>
      </c>
      <c r="C7146" s="1356">
        <v>3307</v>
      </c>
      <c r="D7146" s="747" t="str">
        <f t="shared" si="227"/>
        <v>NV3307</v>
      </c>
      <c r="E7146" s="1336">
        <v>1.077</v>
      </c>
      <c r="F7146" s="644">
        <f t="shared" si="228"/>
        <v>1.069</v>
      </c>
      <c r="G7146" s="748" t="s">
        <v>280</v>
      </c>
      <c r="H7146" s="1337">
        <v>0.54</v>
      </c>
      <c r="I7146" s="338"/>
    </row>
    <row r="7147" spans="2:9">
      <c r="B7147" s="651" t="s">
        <v>16</v>
      </c>
      <c r="C7147" s="1356">
        <v>3315</v>
      </c>
      <c r="D7147" s="747" t="str">
        <f t="shared" si="227"/>
        <v>NV3315</v>
      </c>
      <c r="E7147" s="1336">
        <v>1.2070000000000001</v>
      </c>
      <c r="F7147" s="644">
        <f t="shared" si="228"/>
        <v>1.1859999999999999</v>
      </c>
      <c r="G7147" s="748" t="s">
        <v>280</v>
      </c>
      <c r="H7147" s="1337">
        <v>0.28000000000000003</v>
      </c>
      <c r="I7147" s="338"/>
    </row>
    <row r="7148" spans="2:9">
      <c r="B7148" s="651" t="s">
        <v>16</v>
      </c>
      <c r="C7148" s="1356">
        <v>3334</v>
      </c>
      <c r="D7148" s="747" t="str">
        <f t="shared" si="227"/>
        <v>NV3334</v>
      </c>
      <c r="E7148" s="1336">
        <v>0.85</v>
      </c>
      <c r="F7148" s="644">
        <f t="shared" si="228"/>
        <v>0.86499999999999999</v>
      </c>
      <c r="G7148" s="748" t="s">
        <v>280</v>
      </c>
      <c r="H7148" s="1337">
        <v>0.15</v>
      </c>
      <c r="I7148" s="338"/>
    </row>
    <row r="7149" spans="2:9">
      <c r="B7149" s="651" t="s">
        <v>16</v>
      </c>
      <c r="C7149" s="1356">
        <v>3336</v>
      </c>
      <c r="D7149" s="747" t="str">
        <f t="shared" si="227"/>
        <v>NV3336</v>
      </c>
      <c r="E7149" s="1336">
        <v>1.03</v>
      </c>
      <c r="F7149" s="644">
        <f t="shared" si="228"/>
        <v>1.0269999999999999</v>
      </c>
      <c r="G7149" s="748" t="s">
        <v>280</v>
      </c>
      <c r="H7149" s="1337">
        <v>0.28000000000000003</v>
      </c>
      <c r="I7149" s="338"/>
    </row>
    <row r="7150" spans="2:9">
      <c r="B7150" s="651" t="s">
        <v>16</v>
      </c>
      <c r="C7150" s="1356">
        <v>3365</v>
      </c>
      <c r="D7150" s="747" t="str">
        <f t="shared" si="227"/>
        <v>NV3365</v>
      </c>
      <c r="E7150" s="1336">
        <v>1.234</v>
      </c>
      <c r="F7150" s="644">
        <f t="shared" si="228"/>
        <v>1.2110000000000001</v>
      </c>
      <c r="G7150" s="748" t="s">
        <v>280</v>
      </c>
      <c r="H7150" s="1337">
        <v>0.62</v>
      </c>
      <c r="I7150" s="338"/>
    </row>
    <row r="7151" spans="2:9">
      <c r="B7151" s="651" t="s">
        <v>16</v>
      </c>
      <c r="C7151" s="1356">
        <v>3372</v>
      </c>
      <c r="D7151" s="747" t="str">
        <f t="shared" si="227"/>
        <v>NV3372</v>
      </c>
      <c r="E7151" s="1336">
        <v>1.105</v>
      </c>
      <c r="F7151" s="644">
        <f t="shared" si="228"/>
        <v>1.095</v>
      </c>
      <c r="G7151" s="748" t="s">
        <v>280</v>
      </c>
      <c r="H7151" s="1337">
        <v>0.47</v>
      </c>
      <c r="I7151" s="338"/>
    </row>
    <row r="7152" spans="2:9">
      <c r="B7152" s="651" t="s">
        <v>16</v>
      </c>
      <c r="C7152" s="1356">
        <v>3373</v>
      </c>
      <c r="D7152" s="747" t="str">
        <f t="shared" si="227"/>
        <v>NV3373</v>
      </c>
      <c r="E7152" s="1336">
        <v>0.85</v>
      </c>
      <c r="F7152" s="644">
        <f t="shared" si="228"/>
        <v>0.86499999999999999</v>
      </c>
      <c r="G7152" s="748" t="s">
        <v>280</v>
      </c>
      <c r="H7152" s="1337">
        <v>0.15</v>
      </c>
      <c r="I7152" s="338"/>
    </row>
    <row r="7153" spans="2:9">
      <c r="B7153" s="651" t="s">
        <v>16</v>
      </c>
      <c r="C7153" s="1356">
        <v>3383</v>
      </c>
      <c r="D7153" s="747" t="str">
        <f t="shared" si="227"/>
        <v>NV3383</v>
      </c>
      <c r="E7153" s="1336">
        <v>1.081</v>
      </c>
      <c r="F7153" s="644">
        <f t="shared" si="228"/>
        <v>1.073</v>
      </c>
      <c r="G7153" s="748" t="s">
        <v>280</v>
      </c>
      <c r="H7153" s="1337">
        <v>0.38</v>
      </c>
      <c r="I7153" s="338"/>
    </row>
    <row r="7154" spans="2:9">
      <c r="B7154" s="651" t="s">
        <v>16</v>
      </c>
      <c r="C7154" s="1356">
        <v>3385</v>
      </c>
      <c r="D7154" s="747" t="str">
        <f t="shared" si="227"/>
        <v>NV3385</v>
      </c>
      <c r="E7154" s="1336">
        <v>1.2070000000000001</v>
      </c>
      <c r="F7154" s="644">
        <f t="shared" si="228"/>
        <v>1.1859999999999999</v>
      </c>
      <c r="G7154" s="748" t="s">
        <v>280</v>
      </c>
      <c r="H7154" s="1337">
        <v>0.28000000000000003</v>
      </c>
      <c r="I7154" s="338"/>
    </row>
    <row r="7155" spans="2:9">
      <c r="B7155" s="651" t="s">
        <v>16</v>
      </c>
      <c r="C7155" s="1356">
        <v>3400</v>
      </c>
      <c r="D7155" s="747" t="str">
        <f t="shared" si="227"/>
        <v>NV3400</v>
      </c>
      <c r="E7155" s="1336">
        <v>1.08</v>
      </c>
      <c r="F7155" s="644">
        <f t="shared" si="228"/>
        <v>1.0720000000000001</v>
      </c>
      <c r="G7155" s="748" t="s">
        <v>280</v>
      </c>
      <c r="H7155" s="1337">
        <v>0.47</v>
      </c>
      <c r="I7155" s="338"/>
    </row>
    <row r="7156" spans="2:9">
      <c r="B7156" s="651" t="s">
        <v>16</v>
      </c>
      <c r="C7156" s="1356">
        <v>3507</v>
      </c>
      <c r="D7156" s="747" t="str">
        <f t="shared" si="227"/>
        <v>NV3507</v>
      </c>
      <c r="E7156" s="1336">
        <v>1.0469999999999999</v>
      </c>
      <c r="F7156" s="644">
        <f t="shared" si="228"/>
        <v>1.042</v>
      </c>
      <c r="G7156" s="748" t="s">
        <v>280</v>
      </c>
      <c r="H7156" s="1337">
        <v>0.48</v>
      </c>
      <c r="I7156" s="338"/>
    </row>
    <row r="7157" spans="2:9">
      <c r="B7157" s="651" t="s">
        <v>16</v>
      </c>
      <c r="C7157" s="1356">
        <v>3515</v>
      </c>
      <c r="D7157" s="747" t="str">
        <f t="shared" si="227"/>
        <v>NV3515</v>
      </c>
      <c r="E7157" s="1336">
        <v>0.85</v>
      </c>
      <c r="F7157" s="644">
        <f t="shared" si="228"/>
        <v>0.86499999999999999</v>
      </c>
      <c r="G7157" s="748" t="s">
        <v>280</v>
      </c>
      <c r="H7157" s="1337">
        <v>0.15</v>
      </c>
      <c r="I7157" s="338"/>
    </row>
    <row r="7158" spans="2:9">
      <c r="B7158" s="651" t="s">
        <v>16</v>
      </c>
      <c r="C7158" s="1356">
        <v>3548</v>
      </c>
      <c r="D7158" s="747" t="str">
        <f t="shared" si="227"/>
        <v>NV3548</v>
      </c>
      <c r="E7158" s="1336">
        <v>1.0920000000000001</v>
      </c>
      <c r="F7158" s="644">
        <f t="shared" si="228"/>
        <v>1.083</v>
      </c>
      <c r="G7158" s="748" t="s">
        <v>280</v>
      </c>
      <c r="H7158" s="1337">
        <v>0.44</v>
      </c>
      <c r="I7158" s="338"/>
    </row>
    <row r="7159" spans="2:9">
      <c r="B7159" s="651" t="s">
        <v>16</v>
      </c>
      <c r="C7159" s="1356">
        <v>3559</v>
      </c>
      <c r="D7159" s="747" t="str">
        <f t="shared" si="227"/>
        <v>NV3559</v>
      </c>
      <c r="E7159" s="1336">
        <v>1.125</v>
      </c>
      <c r="F7159" s="644">
        <f t="shared" si="228"/>
        <v>1.113</v>
      </c>
      <c r="G7159" s="748" t="s">
        <v>280</v>
      </c>
      <c r="H7159" s="1337">
        <v>0.49</v>
      </c>
      <c r="I7159" s="338"/>
    </row>
    <row r="7160" spans="2:9">
      <c r="B7160" s="651" t="s">
        <v>16</v>
      </c>
      <c r="C7160" s="1356">
        <v>3574</v>
      </c>
      <c r="D7160" s="747" t="str">
        <f t="shared" si="227"/>
        <v>NV3574</v>
      </c>
      <c r="E7160" s="1336">
        <v>0.97499999999999998</v>
      </c>
      <c r="F7160" s="644">
        <f t="shared" si="228"/>
        <v>0.97799999999999998</v>
      </c>
      <c r="G7160" s="748" t="s">
        <v>280</v>
      </c>
      <c r="H7160" s="1337">
        <v>0.46</v>
      </c>
      <c r="I7160" s="338"/>
    </row>
    <row r="7161" spans="2:9">
      <c r="B7161" s="651" t="s">
        <v>16</v>
      </c>
      <c r="C7161" s="1356">
        <v>3581</v>
      </c>
      <c r="D7161" s="747" t="str">
        <f t="shared" si="227"/>
        <v>NV3581</v>
      </c>
      <c r="E7161" s="1336">
        <v>1.2070000000000001</v>
      </c>
      <c r="F7161" s="644">
        <f t="shared" si="228"/>
        <v>1.1859999999999999</v>
      </c>
      <c r="G7161" s="748" t="s">
        <v>280</v>
      </c>
      <c r="H7161" s="1337">
        <v>0.28000000000000003</v>
      </c>
      <c r="I7161" s="338"/>
    </row>
    <row r="7162" spans="2:9">
      <c r="B7162" s="651" t="s">
        <v>16</v>
      </c>
      <c r="C7162" s="1356">
        <v>3612</v>
      </c>
      <c r="D7162" s="747" t="str">
        <f t="shared" si="227"/>
        <v>NV3612</v>
      </c>
      <c r="E7162" s="1336">
        <v>1.1359999999999999</v>
      </c>
      <c r="F7162" s="644">
        <f t="shared" si="228"/>
        <v>1.1220000000000001</v>
      </c>
      <c r="G7162" s="748" t="s">
        <v>280</v>
      </c>
      <c r="H7162" s="1337">
        <v>0.45</v>
      </c>
      <c r="I7162" s="338"/>
    </row>
    <row r="7163" spans="2:9">
      <c r="B7163" s="651" t="s">
        <v>16</v>
      </c>
      <c r="C7163" s="1356">
        <v>3620</v>
      </c>
      <c r="D7163" s="747" t="str">
        <f t="shared" si="227"/>
        <v>NV3620</v>
      </c>
      <c r="E7163" s="1336">
        <v>1.151</v>
      </c>
      <c r="F7163" s="644">
        <f t="shared" si="228"/>
        <v>1.1359999999999999</v>
      </c>
      <c r="G7163" s="748" t="s">
        <v>280</v>
      </c>
      <c r="H7163" s="1337">
        <v>0.55000000000000004</v>
      </c>
      <c r="I7163" s="338"/>
    </row>
    <row r="7164" spans="2:9">
      <c r="B7164" s="651" t="s">
        <v>16</v>
      </c>
      <c r="C7164" s="1356">
        <v>3629</v>
      </c>
      <c r="D7164" s="747" t="str">
        <f t="shared" si="227"/>
        <v>NV3629</v>
      </c>
      <c r="E7164" s="1336">
        <v>1.0649999999999999</v>
      </c>
      <c r="F7164" s="644">
        <f t="shared" si="228"/>
        <v>1.0589999999999999</v>
      </c>
      <c r="G7164" s="748" t="s">
        <v>280</v>
      </c>
      <c r="H7164" s="1337">
        <v>0.36</v>
      </c>
      <c r="I7164" s="338"/>
    </row>
    <row r="7165" spans="2:9">
      <c r="B7165" s="651" t="s">
        <v>16</v>
      </c>
      <c r="C7165" s="1356">
        <v>3632</v>
      </c>
      <c r="D7165" s="747" t="str">
        <f t="shared" si="227"/>
        <v>NV3632</v>
      </c>
      <c r="E7165" s="1336">
        <v>1.296</v>
      </c>
      <c r="F7165" s="644">
        <f t="shared" si="228"/>
        <v>1.266</v>
      </c>
      <c r="G7165" s="748" t="s">
        <v>280</v>
      </c>
      <c r="H7165" s="1337">
        <v>0.47</v>
      </c>
      <c r="I7165" s="338"/>
    </row>
    <row r="7166" spans="2:9">
      <c r="B7166" s="651" t="s">
        <v>16</v>
      </c>
      <c r="C7166" s="1356">
        <v>3634</v>
      </c>
      <c r="D7166" s="747" t="str">
        <f t="shared" si="227"/>
        <v>NV3634</v>
      </c>
      <c r="E7166" s="1336">
        <v>1.0469999999999999</v>
      </c>
      <c r="F7166" s="644">
        <f t="shared" si="228"/>
        <v>1.042</v>
      </c>
      <c r="G7166" s="748" t="s">
        <v>280</v>
      </c>
      <c r="H7166" s="1337">
        <v>0.48</v>
      </c>
      <c r="I7166" s="338"/>
    </row>
    <row r="7167" spans="2:9">
      <c r="B7167" s="651" t="s">
        <v>16</v>
      </c>
      <c r="C7167" s="1356">
        <v>3635</v>
      </c>
      <c r="D7167" s="747" t="str">
        <f t="shared" si="227"/>
        <v>NV3635</v>
      </c>
      <c r="E7167" s="1336">
        <v>1.0609999999999999</v>
      </c>
      <c r="F7167" s="644">
        <f t="shared" si="228"/>
        <v>1.0549999999999999</v>
      </c>
      <c r="G7167" s="748" t="s">
        <v>280</v>
      </c>
      <c r="H7167" s="1337">
        <v>0.5</v>
      </c>
      <c r="I7167" s="338"/>
    </row>
    <row r="7168" spans="2:9">
      <c r="B7168" s="651" t="s">
        <v>16</v>
      </c>
      <c r="C7168" s="1356">
        <v>3638</v>
      </c>
      <c r="D7168" s="747" t="str">
        <f t="shared" si="227"/>
        <v>NV3638</v>
      </c>
      <c r="E7168" s="1336">
        <v>1.1220000000000001</v>
      </c>
      <c r="F7168" s="644">
        <f t="shared" si="228"/>
        <v>1.1100000000000001</v>
      </c>
      <c r="G7168" s="748" t="s">
        <v>280</v>
      </c>
      <c r="H7168" s="1337">
        <v>0.41</v>
      </c>
      <c r="I7168" s="338"/>
    </row>
    <row r="7169" spans="2:9">
      <c r="B7169" s="651" t="s">
        <v>16</v>
      </c>
      <c r="C7169" s="1356">
        <v>3642</v>
      </c>
      <c r="D7169" s="747" t="str">
        <f t="shared" si="227"/>
        <v>NV3642</v>
      </c>
      <c r="E7169" s="1336">
        <v>1.075</v>
      </c>
      <c r="F7169" s="644">
        <f t="shared" si="228"/>
        <v>1.0680000000000001</v>
      </c>
      <c r="G7169" s="748" t="s">
        <v>280</v>
      </c>
      <c r="H7169" s="1337">
        <v>0.56999999999999995</v>
      </c>
      <c r="I7169" s="338"/>
    </row>
    <row r="7170" spans="2:9">
      <c r="B7170" s="651" t="s">
        <v>16</v>
      </c>
      <c r="C7170" s="1356">
        <v>3643</v>
      </c>
      <c r="D7170" s="747" t="str">
        <f t="shared" si="227"/>
        <v>NV3643</v>
      </c>
      <c r="E7170" s="1336">
        <v>1.1739999999999999</v>
      </c>
      <c r="F7170" s="644">
        <f t="shared" si="228"/>
        <v>1.157</v>
      </c>
      <c r="G7170" s="748" t="s">
        <v>280</v>
      </c>
      <c r="H7170" s="1337">
        <v>0.42</v>
      </c>
      <c r="I7170" s="338"/>
    </row>
    <row r="7171" spans="2:9">
      <c r="B7171" s="651" t="s">
        <v>16</v>
      </c>
      <c r="C7171" s="1356">
        <v>3647</v>
      </c>
      <c r="D7171" s="747" t="str">
        <f t="shared" si="227"/>
        <v>NV3647</v>
      </c>
      <c r="E7171" s="1336">
        <v>1.077</v>
      </c>
      <c r="F7171" s="644">
        <f t="shared" si="228"/>
        <v>1.069</v>
      </c>
      <c r="G7171" s="748" t="s">
        <v>280</v>
      </c>
      <c r="H7171" s="1337">
        <v>0.4</v>
      </c>
      <c r="I7171" s="338"/>
    </row>
    <row r="7172" spans="2:9">
      <c r="B7172" s="651" t="s">
        <v>16</v>
      </c>
      <c r="C7172" s="1356">
        <v>3648</v>
      </c>
      <c r="D7172" s="747" t="str">
        <f t="shared" si="227"/>
        <v>NV3648</v>
      </c>
      <c r="E7172" s="1336">
        <v>1.0569999999999999</v>
      </c>
      <c r="F7172" s="644">
        <f t="shared" si="228"/>
        <v>1.0509999999999999</v>
      </c>
      <c r="G7172" s="748" t="s">
        <v>280</v>
      </c>
      <c r="H7172" s="1337">
        <v>0.43</v>
      </c>
      <c r="I7172" s="338"/>
    </row>
    <row r="7173" spans="2:9">
      <c r="B7173" s="651" t="s">
        <v>16</v>
      </c>
      <c r="C7173" s="1356">
        <v>3681</v>
      </c>
      <c r="D7173" s="747" t="str">
        <f t="shared" si="227"/>
        <v>NV3681</v>
      </c>
      <c r="E7173" s="1336">
        <v>0.99199999999999999</v>
      </c>
      <c r="F7173" s="644">
        <f t="shared" si="228"/>
        <v>0.99299999999999999</v>
      </c>
      <c r="G7173" s="748" t="s">
        <v>280</v>
      </c>
      <c r="H7173" s="1337">
        <v>0.35</v>
      </c>
      <c r="I7173" s="338"/>
    </row>
    <row r="7174" spans="2:9">
      <c r="B7174" s="651" t="s">
        <v>16</v>
      </c>
      <c r="C7174" s="1356">
        <v>3685</v>
      </c>
      <c r="D7174" s="747" t="str">
        <f t="shared" si="227"/>
        <v>NV3685</v>
      </c>
      <c r="E7174" s="1336">
        <v>1.2170000000000001</v>
      </c>
      <c r="F7174" s="644">
        <f t="shared" si="228"/>
        <v>1.1950000000000001</v>
      </c>
      <c r="G7174" s="748" t="s">
        <v>280</v>
      </c>
      <c r="H7174" s="1337">
        <v>0.33</v>
      </c>
      <c r="I7174" s="338"/>
    </row>
    <row r="7175" spans="2:9">
      <c r="B7175" s="651" t="s">
        <v>16</v>
      </c>
      <c r="C7175" s="1356">
        <v>3719</v>
      </c>
      <c r="D7175" s="747" t="str">
        <f t="shared" si="227"/>
        <v>NV3719</v>
      </c>
      <c r="E7175" s="1336">
        <v>1.2549999999999999</v>
      </c>
      <c r="F7175" s="644">
        <f t="shared" si="228"/>
        <v>1.23</v>
      </c>
      <c r="G7175" s="748" t="s">
        <v>280</v>
      </c>
      <c r="H7175" s="1337">
        <v>0.42</v>
      </c>
      <c r="I7175" s="338"/>
    </row>
    <row r="7176" spans="2:9">
      <c r="B7176" s="651" t="s">
        <v>16</v>
      </c>
      <c r="C7176" s="1356">
        <v>3724</v>
      </c>
      <c r="D7176" s="747" t="str">
        <f t="shared" si="227"/>
        <v>NV3724</v>
      </c>
      <c r="E7176" s="1336">
        <v>1.262</v>
      </c>
      <c r="F7176" s="644">
        <f t="shared" si="228"/>
        <v>1.236</v>
      </c>
      <c r="G7176" s="748" t="s">
        <v>280</v>
      </c>
      <c r="H7176" s="1337">
        <v>0.44</v>
      </c>
      <c r="I7176" s="338"/>
    </row>
    <row r="7177" spans="2:9">
      <c r="B7177" s="651" t="s">
        <v>16</v>
      </c>
      <c r="C7177" s="1356">
        <v>3726</v>
      </c>
      <c r="D7177" s="747" t="str">
        <f t="shared" si="227"/>
        <v>NV3726</v>
      </c>
      <c r="E7177" s="1336">
        <v>1.272</v>
      </c>
      <c r="F7177" s="644">
        <f t="shared" si="228"/>
        <v>1.2450000000000001</v>
      </c>
      <c r="G7177" s="748" t="s">
        <v>280</v>
      </c>
      <c r="H7177" s="1337">
        <v>0.51</v>
      </c>
      <c r="I7177" s="338"/>
    </row>
    <row r="7178" spans="2:9">
      <c r="B7178" s="651" t="s">
        <v>16</v>
      </c>
      <c r="C7178" s="1356">
        <v>3803</v>
      </c>
      <c r="D7178" s="747" t="str">
        <f t="shared" si="227"/>
        <v>NV3803</v>
      </c>
      <c r="E7178" s="1336">
        <v>0.85</v>
      </c>
      <c r="F7178" s="644">
        <f t="shared" si="228"/>
        <v>0.86499999999999999</v>
      </c>
      <c r="G7178" s="748" t="s">
        <v>280</v>
      </c>
      <c r="H7178" s="1337">
        <v>0.15</v>
      </c>
      <c r="I7178" s="338"/>
    </row>
    <row r="7179" spans="2:9">
      <c r="B7179" s="651" t="s">
        <v>16</v>
      </c>
      <c r="C7179" s="1356">
        <v>3807</v>
      </c>
      <c r="D7179" s="747" t="str">
        <f t="shared" ref="D7179:D7242" si="229">B7179&amp;TEXT(C7179,"0000")</f>
        <v>NV3807</v>
      </c>
      <c r="E7179" s="1336">
        <v>1.2070000000000001</v>
      </c>
      <c r="F7179" s="644">
        <f t="shared" ref="F7179:F7242" si="230">IF(E7179="NA","NA",ROUND((E7179-1)*0.9+1,3))</f>
        <v>1.1859999999999999</v>
      </c>
      <c r="G7179" s="748" t="s">
        <v>280</v>
      </c>
      <c r="H7179" s="1337">
        <v>0.28000000000000003</v>
      </c>
      <c r="I7179" s="338"/>
    </row>
    <row r="7180" spans="2:9">
      <c r="B7180" s="651" t="s">
        <v>16</v>
      </c>
      <c r="C7180" s="1356">
        <v>3808</v>
      </c>
      <c r="D7180" s="747" t="str">
        <f t="shared" si="229"/>
        <v>NV3808</v>
      </c>
      <c r="E7180" s="1336">
        <v>1.093</v>
      </c>
      <c r="F7180" s="644">
        <f t="shared" si="230"/>
        <v>1.0840000000000001</v>
      </c>
      <c r="G7180" s="748" t="s">
        <v>280</v>
      </c>
      <c r="H7180" s="1337">
        <v>0.44</v>
      </c>
      <c r="I7180" s="338"/>
    </row>
    <row r="7181" spans="2:9">
      <c r="B7181" s="651" t="s">
        <v>16</v>
      </c>
      <c r="C7181" s="1356">
        <v>3821</v>
      </c>
      <c r="D7181" s="747" t="str">
        <f t="shared" si="229"/>
        <v>NV3821</v>
      </c>
      <c r="E7181" s="1336">
        <v>0.87</v>
      </c>
      <c r="F7181" s="644">
        <f t="shared" si="230"/>
        <v>0.88300000000000001</v>
      </c>
      <c r="G7181" s="748" t="s">
        <v>280</v>
      </c>
      <c r="H7181" s="1337">
        <v>0.5</v>
      </c>
      <c r="I7181" s="338"/>
    </row>
    <row r="7182" spans="2:9">
      <c r="B7182" s="651" t="s">
        <v>16</v>
      </c>
      <c r="C7182" s="1356">
        <v>3822</v>
      </c>
      <c r="D7182" s="747" t="str">
        <f t="shared" si="229"/>
        <v>NV3822</v>
      </c>
      <c r="E7182" s="1336">
        <v>1.093</v>
      </c>
      <c r="F7182" s="644">
        <f t="shared" si="230"/>
        <v>1.0840000000000001</v>
      </c>
      <c r="G7182" s="748" t="s">
        <v>280</v>
      </c>
      <c r="H7182" s="1337">
        <v>0.61</v>
      </c>
      <c r="I7182" s="338"/>
    </row>
    <row r="7183" spans="2:9">
      <c r="B7183" s="651" t="s">
        <v>16</v>
      </c>
      <c r="C7183" s="1356">
        <v>3824</v>
      </c>
      <c r="D7183" s="747" t="str">
        <f t="shared" si="229"/>
        <v>NV3824</v>
      </c>
      <c r="E7183" s="1336">
        <v>1.0940000000000001</v>
      </c>
      <c r="F7183" s="644">
        <f t="shared" si="230"/>
        <v>1.085</v>
      </c>
      <c r="G7183" s="748" t="s">
        <v>280</v>
      </c>
      <c r="H7183" s="1337">
        <v>0.59</v>
      </c>
      <c r="I7183" s="338"/>
    </row>
    <row r="7184" spans="2:9">
      <c r="B7184" s="651" t="s">
        <v>16</v>
      </c>
      <c r="C7184" s="1356">
        <v>3826</v>
      </c>
      <c r="D7184" s="747" t="str">
        <f t="shared" si="229"/>
        <v>NV3826</v>
      </c>
      <c r="E7184" s="1336">
        <v>0.85</v>
      </c>
      <c r="F7184" s="644">
        <f t="shared" si="230"/>
        <v>0.86499999999999999</v>
      </c>
      <c r="G7184" s="748" t="s">
        <v>280</v>
      </c>
      <c r="H7184" s="1337">
        <v>0.15</v>
      </c>
      <c r="I7184" s="338"/>
    </row>
    <row r="7185" spans="2:9">
      <c r="B7185" s="651" t="s">
        <v>16</v>
      </c>
      <c r="C7185" s="1356">
        <v>3827</v>
      </c>
      <c r="D7185" s="747" t="str">
        <f t="shared" si="229"/>
        <v>NV3827</v>
      </c>
      <c r="E7185" s="1336">
        <v>1.0960000000000001</v>
      </c>
      <c r="F7185" s="644">
        <f t="shared" si="230"/>
        <v>1.0860000000000001</v>
      </c>
      <c r="G7185" s="748" t="s">
        <v>280</v>
      </c>
      <c r="H7185" s="1337">
        <v>0.46</v>
      </c>
      <c r="I7185" s="338"/>
    </row>
    <row r="7186" spans="2:9">
      <c r="B7186" s="651" t="s">
        <v>16</v>
      </c>
      <c r="C7186" s="1356">
        <v>3830</v>
      </c>
      <c r="D7186" s="747" t="str">
        <f t="shared" si="229"/>
        <v>NV3830</v>
      </c>
      <c r="E7186" s="1336">
        <v>1.2769999999999999</v>
      </c>
      <c r="F7186" s="644">
        <f t="shared" si="230"/>
        <v>1.2490000000000001</v>
      </c>
      <c r="G7186" s="748" t="s">
        <v>280</v>
      </c>
      <c r="H7186" s="1337">
        <v>0.36</v>
      </c>
      <c r="I7186" s="338"/>
    </row>
    <row r="7187" spans="2:9">
      <c r="B7187" s="651" t="s">
        <v>16</v>
      </c>
      <c r="C7187" s="1356">
        <v>3851</v>
      </c>
      <c r="D7187" s="747" t="str">
        <f t="shared" si="229"/>
        <v>NV3851</v>
      </c>
      <c r="E7187" s="1336">
        <v>1.069</v>
      </c>
      <c r="F7187" s="644">
        <f t="shared" si="230"/>
        <v>1.0620000000000001</v>
      </c>
      <c r="G7187" s="748" t="s">
        <v>280</v>
      </c>
      <c r="H7187" s="1337">
        <v>0.46</v>
      </c>
      <c r="I7187" s="338"/>
    </row>
    <row r="7188" spans="2:9">
      <c r="B7188" s="651" t="s">
        <v>16</v>
      </c>
      <c r="C7188" s="1356">
        <v>3865</v>
      </c>
      <c r="D7188" s="747" t="str">
        <f t="shared" si="229"/>
        <v>NV3865</v>
      </c>
      <c r="E7188" s="1336">
        <v>1.071</v>
      </c>
      <c r="F7188" s="644">
        <f t="shared" si="230"/>
        <v>1.0640000000000001</v>
      </c>
      <c r="G7188" s="748" t="s">
        <v>280</v>
      </c>
      <c r="H7188" s="1337">
        <v>0.4</v>
      </c>
      <c r="I7188" s="338"/>
    </row>
    <row r="7189" spans="2:9">
      <c r="B7189" s="651" t="s">
        <v>16</v>
      </c>
      <c r="C7189" s="1356">
        <v>3881</v>
      </c>
      <c r="D7189" s="747" t="str">
        <f t="shared" si="229"/>
        <v>NV3881</v>
      </c>
      <c r="E7189" s="1336">
        <v>0.85</v>
      </c>
      <c r="F7189" s="644">
        <f t="shared" si="230"/>
        <v>0.86499999999999999</v>
      </c>
      <c r="G7189" s="748" t="s">
        <v>280</v>
      </c>
      <c r="H7189" s="1337">
        <v>0.15</v>
      </c>
      <c r="I7189" s="338"/>
    </row>
    <row r="7190" spans="2:9">
      <c r="B7190" s="651" t="s">
        <v>16</v>
      </c>
      <c r="C7190" s="1356">
        <v>4000</v>
      </c>
      <c r="D7190" s="747" t="str">
        <f t="shared" si="229"/>
        <v>NV4000</v>
      </c>
      <c r="E7190" s="1336">
        <v>1.1479999999999999</v>
      </c>
      <c r="F7190" s="644">
        <f t="shared" si="230"/>
        <v>1.133</v>
      </c>
      <c r="G7190" s="748" t="s">
        <v>280</v>
      </c>
      <c r="H7190" s="1337">
        <v>0.56000000000000005</v>
      </c>
      <c r="I7190" s="338"/>
    </row>
    <row r="7191" spans="2:9">
      <c r="B7191" s="651" t="s">
        <v>16</v>
      </c>
      <c r="C7191" s="1356">
        <v>4021</v>
      </c>
      <c r="D7191" s="747" t="str">
        <f t="shared" si="229"/>
        <v>NV4021</v>
      </c>
      <c r="E7191" s="1336">
        <v>1.03</v>
      </c>
      <c r="F7191" s="644">
        <f t="shared" si="230"/>
        <v>1.0269999999999999</v>
      </c>
      <c r="G7191" s="748" t="s">
        <v>280</v>
      </c>
      <c r="H7191" s="1337">
        <v>0.28000000000000003</v>
      </c>
      <c r="I7191" s="338"/>
    </row>
    <row r="7192" spans="2:9">
      <c r="B7192" s="651" t="s">
        <v>16</v>
      </c>
      <c r="C7192" s="1356">
        <v>4024</v>
      </c>
      <c r="D7192" s="747" t="str">
        <f t="shared" si="229"/>
        <v>NV4024</v>
      </c>
      <c r="E7192" s="1336">
        <v>1.03</v>
      </c>
      <c r="F7192" s="644">
        <f t="shared" si="230"/>
        <v>1.0269999999999999</v>
      </c>
      <c r="G7192" s="748" t="s">
        <v>280</v>
      </c>
      <c r="H7192" s="1337">
        <v>0.28000000000000003</v>
      </c>
      <c r="I7192" s="338"/>
    </row>
    <row r="7193" spans="2:9">
      <c r="B7193" s="651" t="s">
        <v>16</v>
      </c>
      <c r="C7193" s="1356">
        <v>4034</v>
      </c>
      <c r="D7193" s="747" t="str">
        <f t="shared" si="229"/>
        <v>NV4034</v>
      </c>
      <c r="E7193" s="1336">
        <v>1.0940000000000001</v>
      </c>
      <c r="F7193" s="644">
        <f t="shared" si="230"/>
        <v>1.085</v>
      </c>
      <c r="G7193" s="748" t="s">
        <v>280</v>
      </c>
      <c r="H7193" s="1337">
        <v>0.69</v>
      </c>
      <c r="I7193" s="338"/>
    </row>
    <row r="7194" spans="2:9">
      <c r="B7194" s="651" t="s">
        <v>16</v>
      </c>
      <c r="C7194" s="1356">
        <v>4036</v>
      </c>
      <c r="D7194" s="747" t="str">
        <f t="shared" si="229"/>
        <v>NV4036</v>
      </c>
      <c r="E7194" s="1336">
        <v>1.129</v>
      </c>
      <c r="F7194" s="644">
        <f t="shared" si="230"/>
        <v>1.1160000000000001</v>
      </c>
      <c r="G7194" s="748" t="s">
        <v>280</v>
      </c>
      <c r="H7194" s="1337">
        <v>0.5</v>
      </c>
      <c r="I7194" s="338"/>
    </row>
    <row r="7195" spans="2:9">
      <c r="B7195" s="651" t="s">
        <v>16</v>
      </c>
      <c r="C7195" s="1356">
        <v>4038</v>
      </c>
      <c r="D7195" s="747" t="str">
        <f t="shared" si="229"/>
        <v>NV4038</v>
      </c>
      <c r="E7195" s="1336">
        <v>1.012</v>
      </c>
      <c r="F7195" s="644">
        <f t="shared" si="230"/>
        <v>1.0109999999999999</v>
      </c>
      <c r="G7195" s="748" t="s">
        <v>280</v>
      </c>
      <c r="H7195" s="1337">
        <v>0.47</v>
      </c>
      <c r="I7195" s="338"/>
    </row>
    <row r="7196" spans="2:9">
      <c r="B7196" s="651" t="s">
        <v>16</v>
      </c>
      <c r="C7196" s="1356">
        <v>4062</v>
      </c>
      <c r="D7196" s="747" t="str">
        <f t="shared" si="229"/>
        <v>NV4062</v>
      </c>
      <c r="E7196" s="1336">
        <v>0.85</v>
      </c>
      <c r="F7196" s="644">
        <f t="shared" si="230"/>
        <v>0.86499999999999999</v>
      </c>
      <c r="G7196" s="748" t="s">
        <v>280</v>
      </c>
      <c r="H7196" s="1337">
        <v>0.15</v>
      </c>
      <c r="I7196" s="338"/>
    </row>
    <row r="7197" spans="2:9">
      <c r="B7197" s="651" t="s">
        <v>16</v>
      </c>
      <c r="C7197" s="1356">
        <v>4101</v>
      </c>
      <c r="D7197" s="747" t="str">
        <f t="shared" si="229"/>
        <v>NV4101</v>
      </c>
      <c r="E7197" s="1336">
        <v>1.07</v>
      </c>
      <c r="F7197" s="644">
        <f t="shared" si="230"/>
        <v>1.0629999999999999</v>
      </c>
      <c r="G7197" s="748" t="s">
        <v>280</v>
      </c>
      <c r="H7197" s="1337">
        <v>0.21</v>
      </c>
      <c r="I7197" s="338"/>
    </row>
    <row r="7198" spans="2:9">
      <c r="B7198" s="651" t="s">
        <v>16</v>
      </c>
      <c r="C7198" s="1356">
        <v>4109</v>
      </c>
      <c r="D7198" s="747" t="str">
        <f t="shared" si="229"/>
        <v>NV4109</v>
      </c>
      <c r="E7198" s="1336">
        <v>1.0569999999999999</v>
      </c>
      <c r="F7198" s="644">
        <f t="shared" si="230"/>
        <v>1.0509999999999999</v>
      </c>
      <c r="G7198" s="748" t="s">
        <v>280</v>
      </c>
      <c r="H7198" s="1337">
        <v>0.43</v>
      </c>
      <c r="I7198" s="338"/>
    </row>
    <row r="7199" spans="2:9">
      <c r="B7199" s="651" t="s">
        <v>16</v>
      </c>
      <c r="C7199" s="1356">
        <v>4110</v>
      </c>
      <c r="D7199" s="747" t="str">
        <f t="shared" si="229"/>
        <v>NV4110</v>
      </c>
      <c r="E7199" s="1336">
        <v>0.85</v>
      </c>
      <c r="F7199" s="644">
        <f t="shared" si="230"/>
        <v>0.86499999999999999</v>
      </c>
      <c r="G7199" s="748" t="s">
        <v>280</v>
      </c>
      <c r="H7199" s="1337">
        <v>0.15</v>
      </c>
      <c r="I7199" s="338"/>
    </row>
    <row r="7200" spans="2:9">
      <c r="B7200" s="651" t="s">
        <v>16</v>
      </c>
      <c r="C7200" s="1356">
        <v>4111</v>
      </c>
      <c r="D7200" s="747" t="str">
        <f t="shared" si="229"/>
        <v>NV4111</v>
      </c>
      <c r="E7200" s="1336">
        <v>1.071</v>
      </c>
      <c r="F7200" s="644">
        <f t="shared" si="230"/>
        <v>1.0640000000000001</v>
      </c>
      <c r="G7200" s="748" t="s">
        <v>280</v>
      </c>
      <c r="H7200" s="1337">
        <v>0.4</v>
      </c>
      <c r="I7200" s="338"/>
    </row>
    <row r="7201" spans="2:9">
      <c r="B7201" s="651" t="s">
        <v>16</v>
      </c>
      <c r="C7201" s="1356">
        <v>4114</v>
      </c>
      <c r="D7201" s="747" t="str">
        <f t="shared" si="229"/>
        <v>NV4114</v>
      </c>
      <c r="E7201" s="1336">
        <v>0.85</v>
      </c>
      <c r="F7201" s="644">
        <f t="shared" si="230"/>
        <v>0.86499999999999999</v>
      </c>
      <c r="G7201" s="748" t="s">
        <v>280</v>
      </c>
      <c r="H7201" s="1337">
        <v>0.15</v>
      </c>
      <c r="I7201" s="338"/>
    </row>
    <row r="7202" spans="2:9">
      <c r="B7202" s="651" t="s">
        <v>16</v>
      </c>
      <c r="C7202" s="1356">
        <v>4130</v>
      </c>
      <c r="D7202" s="747" t="str">
        <f t="shared" si="229"/>
        <v>NV4130</v>
      </c>
      <c r="E7202" s="1336">
        <v>1.1319999999999999</v>
      </c>
      <c r="F7202" s="644">
        <f t="shared" si="230"/>
        <v>1.119</v>
      </c>
      <c r="G7202" s="748" t="s">
        <v>280</v>
      </c>
      <c r="H7202" s="1337">
        <v>0.55000000000000004</v>
      </c>
      <c r="I7202" s="338"/>
    </row>
    <row r="7203" spans="2:9">
      <c r="B7203" s="651" t="s">
        <v>16</v>
      </c>
      <c r="C7203" s="1356">
        <v>4131</v>
      </c>
      <c r="D7203" s="747" t="str">
        <f t="shared" si="229"/>
        <v>NV4131</v>
      </c>
      <c r="E7203" s="1336">
        <v>1.2070000000000001</v>
      </c>
      <c r="F7203" s="644">
        <f t="shared" si="230"/>
        <v>1.1859999999999999</v>
      </c>
      <c r="G7203" s="748" t="s">
        <v>280</v>
      </c>
      <c r="H7203" s="1337">
        <v>0.28000000000000003</v>
      </c>
      <c r="I7203" s="338"/>
    </row>
    <row r="7204" spans="2:9">
      <c r="B7204" s="651" t="s">
        <v>16</v>
      </c>
      <c r="C7204" s="1356">
        <v>4133</v>
      </c>
      <c r="D7204" s="747" t="str">
        <f t="shared" si="229"/>
        <v>NV4133</v>
      </c>
      <c r="E7204" s="1336">
        <v>1.2070000000000001</v>
      </c>
      <c r="F7204" s="644">
        <f t="shared" si="230"/>
        <v>1.1859999999999999</v>
      </c>
      <c r="G7204" s="748" t="s">
        <v>280</v>
      </c>
      <c r="H7204" s="1337">
        <v>0.28000000000000003</v>
      </c>
      <c r="I7204" s="338"/>
    </row>
    <row r="7205" spans="2:9">
      <c r="B7205" s="651" t="s">
        <v>16</v>
      </c>
      <c r="C7205" s="1356">
        <v>4149</v>
      </c>
      <c r="D7205" s="747" t="str">
        <f t="shared" si="229"/>
        <v>NV4149</v>
      </c>
      <c r="E7205" s="1336">
        <v>1.0469999999999999</v>
      </c>
      <c r="F7205" s="644">
        <f t="shared" si="230"/>
        <v>1.042</v>
      </c>
      <c r="G7205" s="748" t="s">
        <v>280</v>
      </c>
      <c r="H7205" s="1337">
        <v>0.37</v>
      </c>
      <c r="I7205" s="338"/>
    </row>
    <row r="7206" spans="2:9">
      <c r="B7206" s="651" t="s">
        <v>16</v>
      </c>
      <c r="C7206" s="1356">
        <v>4206</v>
      </c>
      <c r="D7206" s="747" t="str">
        <f t="shared" si="229"/>
        <v>NV4206</v>
      </c>
      <c r="E7206" s="1336">
        <v>0.85</v>
      </c>
      <c r="F7206" s="644">
        <f t="shared" si="230"/>
        <v>0.86499999999999999</v>
      </c>
      <c r="G7206" s="748" t="s">
        <v>280</v>
      </c>
      <c r="H7206" s="1337">
        <v>0.15</v>
      </c>
      <c r="I7206" s="338"/>
    </row>
    <row r="7207" spans="2:9">
      <c r="B7207" s="651" t="s">
        <v>16</v>
      </c>
      <c r="C7207" s="1356">
        <v>4207</v>
      </c>
      <c r="D7207" s="747" t="str">
        <f t="shared" si="229"/>
        <v>NV4207</v>
      </c>
      <c r="E7207" s="1336">
        <v>1.03</v>
      </c>
      <c r="F7207" s="644">
        <f t="shared" si="230"/>
        <v>1.0269999999999999</v>
      </c>
      <c r="G7207" s="748" t="s">
        <v>280</v>
      </c>
      <c r="H7207" s="1337">
        <v>0.28000000000000003</v>
      </c>
      <c r="I7207" s="338"/>
    </row>
    <row r="7208" spans="2:9">
      <c r="B7208" s="651" t="s">
        <v>16</v>
      </c>
      <c r="C7208" s="1356">
        <v>4239</v>
      </c>
      <c r="D7208" s="747" t="str">
        <f t="shared" si="229"/>
        <v>NV4239</v>
      </c>
      <c r="E7208" s="1336">
        <v>1.0629999999999999</v>
      </c>
      <c r="F7208" s="644">
        <f t="shared" si="230"/>
        <v>1.0569999999999999</v>
      </c>
      <c r="G7208" s="748" t="s">
        <v>280</v>
      </c>
      <c r="H7208" s="1337">
        <v>0.44</v>
      </c>
      <c r="I7208" s="338"/>
    </row>
    <row r="7209" spans="2:9">
      <c r="B7209" s="651" t="s">
        <v>16</v>
      </c>
      <c r="C7209" s="1356">
        <v>4240</v>
      </c>
      <c r="D7209" s="747" t="str">
        <f t="shared" si="229"/>
        <v>NV4240</v>
      </c>
      <c r="E7209" s="1336">
        <v>1.2070000000000001</v>
      </c>
      <c r="F7209" s="644">
        <f t="shared" si="230"/>
        <v>1.1859999999999999</v>
      </c>
      <c r="G7209" s="748" t="s">
        <v>280</v>
      </c>
      <c r="H7209" s="1337">
        <v>0.28000000000000003</v>
      </c>
      <c r="I7209" s="338"/>
    </row>
    <row r="7210" spans="2:9">
      <c r="B7210" s="651" t="s">
        <v>16</v>
      </c>
      <c r="C7210" s="1356">
        <v>4243</v>
      </c>
      <c r="D7210" s="747" t="str">
        <f t="shared" si="229"/>
        <v>NV4243</v>
      </c>
      <c r="E7210" s="1336">
        <v>1.0760000000000001</v>
      </c>
      <c r="F7210" s="644">
        <f t="shared" si="230"/>
        <v>1.0680000000000001</v>
      </c>
      <c r="G7210" s="748" t="s">
        <v>280</v>
      </c>
      <c r="H7210" s="1337">
        <v>0.6</v>
      </c>
      <c r="I7210" s="338"/>
    </row>
    <row r="7211" spans="2:9">
      <c r="B7211" s="651" t="s">
        <v>16</v>
      </c>
      <c r="C7211" s="1356">
        <v>4244</v>
      </c>
      <c r="D7211" s="747" t="str">
        <f t="shared" si="229"/>
        <v>NV4244</v>
      </c>
      <c r="E7211" s="1336">
        <v>1.24</v>
      </c>
      <c r="F7211" s="644">
        <f t="shared" si="230"/>
        <v>1.216</v>
      </c>
      <c r="G7211" s="748" t="s">
        <v>280</v>
      </c>
      <c r="H7211" s="1337">
        <v>0.44</v>
      </c>
      <c r="I7211" s="338"/>
    </row>
    <row r="7212" spans="2:9">
      <c r="B7212" s="651" t="s">
        <v>16</v>
      </c>
      <c r="C7212" s="1356">
        <v>4250</v>
      </c>
      <c r="D7212" s="747" t="str">
        <f t="shared" si="229"/>
        <v>NV4250</v>
      </c>
      <c r="E7212" s="1336">
        <v>0.999</v>
      </c>
      <c r="F7212" s="644">
        <f t="shared" si="230"/>
        <v>0.999</v>
      </c>
      <c r="G7212" s="748" t="s">
        <v>280</v>
      </c>
      <c r="H7212" s="1337">
        <v>0.48</v>
      </c>
      <c r="I7212" s="338"/>
    </row>
    <row r="7213" spans="2:9">
      <c r="B7213" s="651" t="s">
        <v>16</v>
      </c>
      <c r="C7213" s="1356">
        <v>4251</v>
      </c>
      <c r="D7213" s="747" t="str">
        <f t="shared" si="229"/>
        <v>NV4251</v>
      </c>
      <c r="E7213" s="1336">
        <v>1.0780000000000001</v>
      </c>
      <c r="F7213" s="644">
        <f t="shared" si="230"/>
        <v>1.07</v>
      </c>
      <c r="G7213" s="748" t="s">
        <v>280</v>
      </c>
      <c r="H7213" s="1337">
        <v>0.59</v>
      </c>
      <c r="I7213" s="338"/>
    </row>
    <row r="7214" spans="2:9">
      <c r="B7214" s="651" t="s">
        <v>16</v>
      </c>
      <c r="C7214" s="1356">
        <v>4263</v>
      </c>
      <c r="D7214" s="747" t="str">
        <f t="shared" si="229"/>
        <v>NV4263</v>
      </c>
      <c r="E7214" s="1336">
        <v>1.1100000000000001</v>
      </c>
      <c r="F7214" s="644">
        <f t="shared" si="230"/>
        <v>1.099</v>
      </c>
      <c r="G7214" s="748" t="s">
        <v>280</v>
      </c>
      <c r="H7214" s="1337">
        <v>0.37</v>
      </c>
      <c r="I7214" s="338"/>
    </row>
    <row r="7215" spans="2:9">
      <c r="B7215" s="651" t="s">
        <v>16</v>
      </c>
      <c r="C7215" s="1356">
        <v>4273</v>
      </c>
      <c r="D7215" s="747" t="str">
        <f t="shared" si="229"/>
        <v>NV4273</v>
      </c>
      <c r="E7215" s="1336">
        <v>1.0820000000000001</v>
      </c>
      <c r="F7215" s="644">
        <f t="shared" si="230"/>
        <v>1.0740000000000001</v>
      </c>
      <c r="G7215" s="748" t="s">
        <v>280</v>
      </c>
      <c r="H7215" s="1337">
        <v>0.48</v>
      </c>
      <c r="I7215" s="338"/>
    </row>
    <row r="7216" spans="2:9">
      <c r="B7216" s="651" t="s">
        <v>16</v>
      </c>
      <c r="C7216" s="1356">
        <v>4279</v>
      </c>
      <c r="D7216" s="747" t="str">
        <f t="shared" si="229"/>
        <v>NV4279</v>
      </c>
      <c r="E7216" s="1336">
        <v>1.012</v>
      </c>
      <c r="F7216" s="644">
        <f t="shared" si="230"/>
        <v>1.0109999999999999</v>
      </c>
      <c r="G7216" s="748" t="s">
        <v>280</v>
      </c>
      <c r="H7216" s="1337">
        <v>0.54</v>
      </c>
      <c r="I7216" s="338"/>
    </row>
    <row r="7217" spans="2:9">
      <c r="B7217" s="651" t="s">
        <v>16</v>
      </c>
      <c r="C7217" s="1356">
        <v>4283</v>
      </c>
      <c r="D7217" s="747" t="str">
        <f t="shared" si="229"/>
        <v>NV4283</v>
      </c>
      <c r="E7217" s="1336">
        <v>0.85</v>
      </c>
      <c r="F7217" s="644">
        <f t="shared" si="230"/>
        <v>0.86499999999999999</v>
      </c>
      <c r="G7217" s="748" t="s">
        <v>280</v>
      </c>
      <c r="H7217" s="1337">
        <v>0.15</v>
      </c>
      <c r="I7217" s="338"/>
    </row>
    <row r="7218" spans="2:9">
      <c r="B7218" s="651" t="s">
        <v>16</v>
      </c>
      <c r="C7218" s="1356">
        <v>4299</v>
      </c>
      <c r="D7218" s="747" t="str">
        <f t="shared" si="229"/>
        <v>NV4299</v>
      </c>
      <c r="E7218" s="1336">
        <v>1.25</v>
      </c>
      <c r="F7218" s="644">
        <f t="shared" si="230"/>
        <v>1.2250000000000001</v>
      </c>
      <c r="G7218" s="748" t="s">
        <v>280</v>
      </c>
      <c r="H7218" s="1337">
        <v>0.38</v>
      </c>
      <c r="I7218" s="338"/>
    </row>
    <row r="7219" spans="2:9">
      <c r="B7219" s="651" t="s">
        <v>16</v>
      </c>
      <c r="C7219" s="1356">
        <v>4304</v>
      </c>
      <c r="D7219" s="747" t="str">
        <f t="shared" si="229"/>
        <v>NV4304</v>
      </c>
      <c r="E7219" s="1336">
        <v>1.1359999999999999</v>
      </c>
      <c r="F7219" s="644">
        <f t="shared" si="230"/>
        <v>1.1220000000000001</v>
      </c>
      <c r="G7219" s="748" t="s">
        <v>280</v>
      </c>
      <c r="H7219" s="1337">
        <v>0.48</v>
      </c>
      <c r="I7219" s="338"/>
    </row>
    <row r="7220" spans="2:9">
      <c r="B7220" s="651" t="s">
        <v>16</v>
      </c>
      <c r="C7220" s="1356">
        <v>4307</v>
      </c>
      <c r="D7220" s="747" t="str">
        <f t="shared" si="229"/>
        <v>NV4307</v>
      </c>
      <c r="E7220" s="1336">
        <v>1.024</v>
      </c>
      <c r="F7220" s="644">
        <f t="shared" si="230"/>
        <v>1.022</v>
      </c>
      <c r="G7220" s="748" t="s">
        <v>280</v>
      </c>
      <c r="H7220" s="1337">
        <v>0.52</v>
      </c>
      <c r="I7220" s="338"/>
    </row>
    <row r="7221" spans="2:9">
      <c r="B7221" s="651" t="s">
        <v>16</v>
      </c>
      <c r="C7221" s="1356">
        <v>4351</v>
      </c>
      <c r="D7221" s="747" t="str">
        <f t="shared" si="229"/>
        <v>NV4351</v>
      </c>
      <c r="E7221" s="1336">
        <v>0.85</v>
      </c>
      <c r="F7221" s="644">
        <f t="shared" si="230"/>
        <v>0.86499999999999999</v>
      </c>
      <c r="G7221" s="748" t="s">
        <v>280</v>
      </c>
      <c r="H7221" s="1337">
        <v>0.15</v>
      </c>
      <c r="I7221" s="338"/>
    </row>
    <row r="7222" spans="2:9">
      <c r="B7222" s="651" t="s">
        <v>16</v>
      </c>
      <c r="C7222" s="1356">
        <v>4352</v>
      </c>
      <c r="D7222" s="747" t="str">
        <f t="shared" si="229"/>
        <v>NV4352</v>
      </c>
      <c r="E7222" s="1336">
        <v>1.448</v>
      </c>
      <c r="F7222" s="644">
        <f t="shared" si="230"/>
        <v>1.403</v>
      </c>
      <c r="G7222" s="748" t="s">
        <v>280</v>
      </c>
      <c r="H7222" s="1337">
        <v>0.5</v>
      </c>
      <c r="I7222" s="338"/>
    </row>
    <row r="7223" spans="2:9">
      <c r="B7223" s="651" t="s">
        <v>16</v>
      </c>
      <c r="C7223" s="1356">
        <v>4361</v>
      </c>
      <c r="D7223" s="747" t="str">
        <f t="shared" si="229"/>
        <v>NV4361</v>
      </c>
      <c r="E7223" s="1336">
        <v>0.94199999999999995</v>
      </c>
      <c r="F7223" s="644">
        <f t="shared" si="230"/>
        <v>0.94799999999999995</v>
      </c>
      <c r="G7223" s="748" t="s">
        <v>280</v>
      </c>
      <c r="H7223" s="1337">
        <v>0.15</v>
      </c>
      <c r="I7223" s="338"/>
    </row>
    <row r="7224" spans="2:9">
      <c r="B7224" s="651" t="s">
        <v>16</v>
      </c>
      <c r="C7224" s="1356">
        <v>4410</v>
      </c>
      <c r="D7224" s="747" t="str">
        <f t="shared" si="229"/>
        <v>NV4410</v>
      </c>
      <c r="E7224" s="1336">
        <v>0.995</v>
      </c>
      <c r="F7224" s="644">
        <f t="shared" si="230"/>
        <v>0.996</v>
      </c>
      <c r="G7224" s="748" t="s">
        <v>280</v>
      </c>
      <c r="H7224" s="1337">
        <v>0.51</v>
      </c>
      <c r="I7224" s="338"/>
    </row>
    <row r="7225" spans="2:9">
      <c r="B7225" s="651" t="s">
        <v>16</v>
      </c>
      <c r="C7225" s="1356">
        <v>4420</v>
      </c>
      <c r="D7225" s="747" t="str">
        <f t="shared" si="229"/>
        <v>NV4420</v>
      </c>
      <c r="E7225" s="1336">
        <v>1.2030000000000001</v>
      </c>
      <c r="F7225" s="644">
        <f t="shared" si="230"/>
        <v>1.1830000000000001</v>
      </c>
      <c r="G7225" s="748" t="s">
        <v>280</v>
      </c>
      <c r="H7225" s="1337">
        <v>0.47</v>
      </c>
      <c r="I7225" s="338"/>
    </row>
    <row r="7226" spans="2:9">
      <c r="B7226" s="651" t="s">
        <v>16</v>
      </c>
      <c r="C7226" s="1356">
        <v>4431</v>
      </c>
      <c r="D7226" s="747" t="str">
        <f t="shared" si="229"/>
        <v>NV4431</v>
      </c>
      <c r="E7226" s="1336">
        <v>1.0249999999999999</v>
      </c>
      <c r="F7226" s="644">
        <f t="shared" si="230"/>
        <v>1.0229999999999999</v>
      </c>
      <c r="G7226" s="748" t="s">
        <v>280</v>
      </c>
      <c r="H7226" s="1337">
        <v>0.41</v>
      </c>
      <c r="I7226" s="338"/>
    </row>
    <row r="7227" spans="2:9">
      <c r="B7227" s="651" t="s">
        <v>16</v>
      </c>
      <c r="C7227" s="1356">
        <v>4432</v>
      </c>
      <c r="D7227" s="747" t="str">
        <f t="shared" si="229"/>
        <v>NV4432</v>
      </c>
      <c r="E7227" s="1336">
        <v>1.01</v>
      </c>
      <c r="F7227" s="644">
        <f t="shared" si="230"/>
        <v>1.0089999999999999</v>
      </c>
      <c r="G7227" s="748" t="s">
        <v>280</v>
      </c>
      <c r="H7227" s="1337">
        <v>0.36</v>
      </c>
      <c r="I7227" s="338"/>
    </row>
    <row r="7228" spans="2:9">
      <c r="B7228" s="651" t="s">
        <v>16</v>
      </c>
      <c r="C7228" s="1356">
        <v>4452</v>
      </c>
      <c r="D7228" s="747" t="str">
        <f t="shared" si="229"/>
        <v>NV4452</v>
      </c>
      <c r="E7228" s="1336">
        <v>1.093</v>
      </c>
      <c r="F7228" s="644">
        <f t="shared" si="230"/>
        <v>1.0840000000000001</v>
      </c>
      <c r="G7228" s="748" t="s">
        <v>280</v>
      </c>
      <c r="H7228" s="1337">
        <v>0.49</v>
      </c>
      <c r="I7228" s="338"/>
    </row>
    <row r="7229" spans="2:9">
      <c r="B7229" s="651" t="s">
        <v>16</v>
      </c>
      <c r="C7229" s="1356">
        <v>4459</v>
      </c>
      <c r="D7229" s="747" t="str">
        <f t="shared" si="229"/>
        <v>NV4459</v>
      </c>
      <c r="E7229" s="1336">
        <v>1.0289999999999999</v>
      </c>
      <c r="F7229" s="644">
        <f t="shared" si="230"/>
        <v>1.026</v>
      </c>
      <c r="G7229" s="748" t="s">
        <v>280</v>
      </c>
      <c r="H7229" s="1337">
        <v>0.45</v>
      </c>
      <c r="I7229" s="338"/>
    </row>
    <row r="7230" spans="2:9">
      <c r="B7230" s="651" t="s">
        <v>16</v>
      </c>
      <c r="C7230" s="1356">
        <v>4470</v>
      </c>
      <c r="D7230" s="747" t="str">
        <f t="shared" si="229"/>
        <v>NV4470</v>
      </c>
      <c r="E7230" s="1336">
        <v>1.0740000000000001</v>
      </c>
      <c r="F7230" s="644">
        <f t="shared" si="230"/>
        <v>1.0669999999999999</v>
      </c>
      <c r="G7230" s="748" t="s">
        <v>280</v>
      </c>
      <c r="H7230" s="1337">
        <v>0.49</v>
      </c>
      <c r="I7230" s="338"/>
    </row>
    <row r="7231" spans="2:9">
      <c r="B7231" s="651" t="s">
        <v>16</v>
      </c>
      <c r="C7231" s="1356">
        <v>4484</v>
      </c>
      <c r="D7231" s="747" t="str">
        <f t="shared" si="229"/>
        <v>NV4484</v>
      </c>
      <c r="E7231" s="1336">
        <v>1.121</v>
      </c>
      <c r="F7231" s="644">
        <f t="shared" si="230"/>
        <v>1.109</v>
      </c>
      <c r="G7231" s="748" t="s">
        <v>280</v>
      </c>
      <c r="H7231" s="1337">
        <v>0.49</v>
      </c>
      <c r="I7231" s="338"/>
    </row>
    <row r="7232" spans="2:9">
      <c r="B7232" s="651" t="s">
        <v>16</v>
      </c>
      <c r="C7232" s="1356">
        <v>4493</v>
      </c>
      <c r="D7232" s="747" t="str">
        <f t="shared" si="229"/>
        <v>NV4493</v>
      </c>
      <c r="E7232" s="1336">
        <v>0.85</v>
      </c>
      <c r="F7232" s="644">
        <f t="shared" si="230"/>
        <v>0.86499999999999999</v>
      </c>
      <c r="G7232" s="748" t="s">
        <v>280</v>
      </c>
      <c r="H7232" s="1337">
        <v>0.15</v>
      </c>
      <c r="I7232" s="338"/>
    </row>
    <row r="7233" spans="2:9">
      <c r="B7233" s="651" t="s">
        <v>16</v>
      </c>
      <c r="C7233" s="1356">
        <v>4511</v>
      </c>
      <c r="D7233" s="747" t="str">
        <f t="shared" si="229"/>
        <v>NV4511</v>
      </c>
      <c r="E7233" s="1336">
        <v>0.91100000000000003</v>
      </c>
      <c r="F7233" s="644">
        <f t="shared" si="230"/>
        <v>0.92</v>
      </c>
      <c r="G7233" s="748" t="s">
        <v>280</v>
      </c>
      <c r="H7233" s="1337">
        <v>0.27</v>
      </c>
      <c r="I7233" s="338"/>
    </row>
    <row r="7234" spans="2:9">
      <c r="B7234" s="651" t="s">
        <v>16</v>
      </c>
      <c r="C7234" s="1356">
        <v>4557</v>
      </c>
      <c r="D7234" s="747" t="str">
        <f t="shared" si="229"/>
        <v>NV4557</v>
      </c>
      <c r="E7234" s="1336">
        <v>1.123</v>
      </c>
      <c r="F7234" s="644">
        <f t="shared" si="230"/>
        <v>1.111</v>
      </c>
      <c r="G7234" s="748" t="s">
        <v>280</v>
      </c>
      <c r="H7234" s="1337">
        <v>0.42</v>
      </c>
      <c r="I7234" s="338"/>
    </row>
    <row r="7235" spans="2:9">
      <c r="B7235" s="651" t="s">
        <v>16</v>
      </c>
      <c r="C7235" s="1356">
        <v>4558</v>
      </c>
      <c r="D7235" s="747" t="str">
        <f t="shared" si="229"/>
        <v>NV4558</v>
      </c>
      <c r="E7235" s="1336">
        <v>1.1220000000000001</v>
      </c>
      <c r="F7235" s="644">
        <f t="shared" si="230"/>
        <v>1.1100000000000001</v>
      </c>
      <c r="G7235" s="748" t="s">
        <v>280</v>
      </c>
      <c r="H7235" s="1337">
        <v>0.44</v>
      </c>
      <c r="I7235" s="338"/>
    </row>
    <row r="7236" spans="2:9">
      <c r="B7236" s="651" t="s">
        <v>16</v>
      </c>
      <c r="C7236" s="1356">
        <v>4568</v>
      </c>
      <c r="D7236" s="747" t="str">
        <f t="shared" si="229"/>
        <v>NV4568</v>
      </c>
      <c r="E7236" s="1336">
        <v>1.03</v>
      </c>
      <c r="F7236" s="644">
        <f t="shared" si="230"/>
        <v>1.0269999999999999</v>
      </c>
      <c r="G7236" s="748" t="s">
        <v>280</v>
      </c>
      <c r="H7236" s="1337">
        <v>0.28000000000000003</v>
      </c>
      <c r="I7236" s="338"/>
    </row>
    <row r="7237" spans="2:9">
      <c r="B7237" s="651" t="s">
        <v>16</v>
      </c>
      <c r="C7237" s="1356">
        <v>4581</v>
      </c>
      <c r="D7237" s="747" t="str">
        <f t="shared" si="229"/>
        <v>NV4581</v>
      </c>
      <c r="E7237" s="1336">
        <v>1.2030000000000001</v>
      </c>
      <c r="F7237" s="644">
        <f t="shared" si="230"/>
        <v>1.1830000000000001</v>
      </c>
      <c r="G7237" s="748" t="s">
        <v>280</v>
      </c>
      <c r="H7237" s="1337">
        <v>0.47</v>
      </c>
      <c r="I7237" s="338"/>
    </row>
    <row r="7238" spans="2:9">
      <c r="B7238" s="651" t="s">
        <v>16</v>
      </c>
      <c r="C7238" s="1356">
        <v>4583</v>
      </c>
      <c r="D7238" s="747" t="str">
        <f t="shared" si="229"/>
        <v>NV4583</v>
      </c>
      <c r="E7238" s="1336">
        <v>1.181</v>
      </c>
      <c r="F7238" s="644">
        <f t="shared" si="230"/>
        <v>1.163</v>
      </c>
      <c r="G7238" s="748" t="s">
        <v>280</v>
      </c>
      <c r="H7238" s="1337">
        <v>0.5</v>
      </c>
      <c r="I7238" s="338"/>
    </row>
    <row r="7239" spans="2:9">
      <c r="B7239" s="651" t="s">
        <v>16</v>
      </c>
      <c r="C7239" s="1356">
        <v>4611</v>
      </c>
      <c r="D7239" s="747" t="str">
        <f t="shared" si="229"/>
        <v>NV4611</v>
      </c>
      <c r="E7239" s="1336">
        <v>1.0820000000000001</v>
      </c>
      <c r="F7239" s="644">
        <f t="shared" si="230"/>
        <v>1.0740000000000001</v>
      </c>
      <c r="G7239" s="748" t="s">
        <v>280</v>
      </c>
      <c r="H7239" s="1337">
        <v>0.35</v>
      </c>
      <c r="I7239" s="338"/>
    </row>
    <row r="7240" spans="2:9">
      <c r="B7240" s="651" t="s">
        <v>16</v>
      </c>
      <c r="C7240" s="1356">
        <v>4635</v>
      </c>
      <c r="D7240" s="747" t="str">
        <f t="shared" si="229"/>
        <v>NV4635</v>
      </c>
      <c r="E7240" s="1336">
        <v>1.179</v>
      </c>
      <c r="F7240" s="644">
        <f t="shared" si="230"/>
        <v>1.161</v>
      </c>
      <c r="G7240" s="748" t="s">
        <v>280</v>
      </c>
      <c r="H7240" s="1337">
        <v>0.42</v>
      </c>
      <c r="I7240" s="338"/>
    </row>
    <row r="7241" spans="2:9">
      <c r="B7241" s="651" t="s">
        <v>16</v>
      </c>
      <c r="C7241" s="1356">
        <v>4653</v>
      </c>
      <c r="D7241" s="747" t="str">
        <f t="shared" si="229"/>
        <v>NV4653</v>
      </c>
      <c r="E7241" s="1336">
        <v>1.2070000000000001</v>
      </c>
      <c r="F7241" s="644">
        <f t="shared" si="230"/>
        <v>1.1859999999999999</v>
      </c>
      <c r="G7241" s="748" t="s">
        <v>280</v>
      </c>
      <c r="H7241" s="1337">
        <v>0.28000000000000003</v>
      </c>
      <c r="I7241" s="338"/>
    </row>
    <row r="7242" spans="2:9">
      <c r="B7242" s="651" t="s">
        <v>16</v>
      </c>
      <c r="C7242" s="1356">
        <v>4665</v>
      </c>
      <c r="D7242" s="747" t="str">
        <f t="shared" si="229"/>
        <v>NV4665</v>
      </c>
      <c r="E7242" s="1336">
        <v>1.03</v>
      </c>
      <c r="F7242" s="644">
        <f t="shared" si="230"/>
        <v>1.0269999999999999</v>
      </c>
      <c r="G7242" s="748" t="s">
        <v>280</v>
      </c>
      <c r="H7242" s="1337">
        <v>0.28000000000000003</v>
      </c>
      <c r="I7242" s="338"/>
    </row>
    <row r="7243" spans="2:9">
      <c r="B7243" s="651" t="s">
        <v>16</v>
      </c>
      <c r="C7243" s="1356">
        <v>4683</v>
      </c>
      <c r="D7243" s="747" t="str">
        <f t="shared" ref="D7243:D7306" si="231">B7243&amp;TEXT(C7243,"0000")</f>
        <v>NV4683</v>
      </c>
      <c r="E7243" s="1336">
        <v>1.0129999999999999</v>
      </c>
      <c r="F7243" s="644">
        <f t="shared" ref="F7243:F7306" si="232">IF(E7243="NA","NA",ROUND((E7243-1)*0.9+1,3))</f>
        <v>1.012</v>
      </c>
      <c r="G7243" s="748" t="s">
        <v>280</v>
      </c>
      <c r="H7243" s="1337">
        <v>0.73</v>
      </c>
      <c r="I7243" s="338"/>
    </row>
    <row r="7244" spans="2:9">
      <c r="B7244" s="651" t="s">
        <v>16</v>
      </c>
      <c r="C7244" s="1356">
        <v>4686</v>
      </c>
      <c r="D7244" s="747" t="str">
        <f t="shared" si="231"/>
        <v>NV4686</v>
      </c>
      <c r="E7244" s="1336">
        <v>1.03</v>
      </c>
      <c r="F7244" s="644">
        <f t="shared" si="232"/>
        <v>1.0269999999999999</v>
      </c>
      <c r="G7244" s="748" t="s">
        <v>280</v>
      </c>
      <c r="H7244" s="1337">
        <v>0.28000000000000003</v>
      </c>
      <c r="I7244" s="338"/>
    </row>
    <row r="7245" spans="2:9">
      <c r="B7245" s="651" t="s">
        <v>16</v>
      </c>
      <c r="C7245" s="1356">
        <v>4692</v>
      </c>
      <c r="D7245" s="747" t="str">
        <f t="shared" si="231"/>
        <v>NV4692</v>
      </c>
      <c r="E7245" s="1336">
        <v>1.133</v>
      </c>
      <c r="F7245" s="644">
        <f t="shared" si="232"/>
        <v>1.1200000000000001</v>
      </c>
      <c r="G7245" s="748" t="s">
        <v>280</v>
      </c>
      <c r="H7245" s="1337">
        <v>0.3</v>
      </c>
      <c r="I7245" s="338"/>
    </row>
    <row r="7246" spans="2:9">
      <c r="B7246" s="651" t="s">
        <v>16</v>
      </c>
      <c r="C7246" s="1356">
        <v>4693</v>
      </c>
      <c r="D7246" s="747" t="str">
        <f t="shared" si="231"/>
        <v>NV4693</v>
      </c>
      <c r="E7246" s="1336">
        <v>1.05</v>
      </c>
      <c r="F7246" s="644">
        <f t="shared" si="232"/>
        <v>1.0449999999999999</v>
      </c>
      <c r="G7246" s="748" t="s">
        <v>280</v>
      </c>
      <c r="H7246" s="1337">
        <v>0.35</v>
      </c>
      <c r="I7246" s="338"/>
    </row>
    <row r="7247" spans="2:9">
      <c r="B7247" s="651" t="s">
        <v>16</v>
      </c>
      <c r="C7247" s="1356">
        <v>4703</v>
      </c>
      <c r="D7247" s="747" t="str">
        <f t="shared" si="231"/>
        <v>NV4703</v>
      </c>
      <c r="E7247" s="1336">
        <v>0.85</v>
      </c>
      <c r="F7247" s="644">
        <f t="shared" si="232"/>
        <v>0.86499999999999999</v>
      </c>
      <c r="G7247" s="748" t="s">
        <v>280</v>
      </c>
      <c r="H7247" s="1337">
        <v>0.15</v>
      </c>
      <c r="I7247" s="338"/>
    </row>
    <row r="7248" spans="2:9">
      <c r="B7248" s="651" t="s">
        <v>16</v>
      </c>
      <c r="C7248" s="1356">
        <v>4717</v>
      </c>
      <c r="D7248" s="747" t="str">
        <f t="shared" si="231"/>
        <v>NV4717</v>
      </c>
      <c r="E7248" s="1336">
        <v>0.42</v>
      </c>
      <c r="F7248" s="644">
        <f t="shared" si="232"/>
        <v>0.47799999999999998</v>
      </c>
      <c r="G7248" s="748" t="s">
        <v>280</v>
      </c>
      <c r="H7248" s="1337">
        <v>0.21</v>
      </c>
      <c r="I7248" s="338"/>
    </row>
    <row r="7249" spans="2:9">
      <c r="B7249" s="651" t="s">
        <v>16</v>
      </c>
      <c r="C7249" s="1356">
        <v>4720</v>
      </c>
      <c r="D7249" s="747" t="str">
        <f t="shared" si="231"/>
        <v>NV4720</v>
      </c>
      <c r="E7249" s="1336">
        <v>1.095</v>
      </c>
      <c r="F7249" s="644">
        <f t="shared" si="232"/>
        <v>1.0860000000000001</v>
      </c>
      <c r="G7249" s="748" t="s">
        <v>280</v>
      </c>
      <c r="H7249" s="1337">
        <v>0.45</v>
      </c>
      <c r="I7249" s="338"/>
    </row>
    <row r="7250" spans="2:9">
      <c r="B7250" s="651" t="s">
        <v>16</v>
      </c>
      <c r="C7250" s="1356">
        <v>4740</v>
      </c>
      <c r="D7250" s="747" t="str">
        <f t="shared" si="231"/>
        <v>NV4740</v>
      </c>
      <c r="E7250" s="1336">
        <v>1.238</v>
      </c>
      <c r="F7250" s="644">
        <f t="shared" si="232"/>
        <v>1.214</v>
      </c>
      <c r="G7250" s="748" t="s">
        <v>280</v>
      </c>
      <c r="H7250" s="1337">
        <v>0.49</v>
      </c>
      <c r="I7250" s="338"/>
    </row>
    <row r="7251" spans="2:9">
      <c r="B7251" s="651" t="s">
        <v>16</v>
      </c>
      <c r="C7251" s="1356">
        <v>4741</v>
      </c>
      <c r="D7251" s="747" t="str">
        <f t="shared" si="231"/>
        <v>NV4741</v>
      </c>
      <c r="E7251" s="1336">
        <v>1.0760000000000001</v>
      </c>
      <c r="F7251" s="644">
        <f t="shared" si="232"/>
        <v>1.0680000000000001</v>
      </c>
      <c r="G7251" s="748" t="s">
        <v>280</v>
      </c>
      <c r="H7251" s="1337">
        <v>0.38</v>
      </c>
      <c r="I7251" s="338"/>
    </row>
    <row r="7252" spans="2:9">
      <c r="B7252" s="651" t="s">
        <v>16</v>
      </c>
      <c r="C7252" s="1356">
        <v>4751</v>
      </c>
      <c r="D7252" s="747" t="str">
        <f t="shared" si="231"/>
        <v>NV4751</v>
      </c>
      <c r="E7252" s="1336">
        <v>1.03</v>
      </c>
      <c r="F7252" s="644">
        <f t="shared" si="232"/>
        <v>1.0269999999999999</v>
      </c>
      <c r="G7252" s="748" t="s">
        <v>280</v>
      </c>
      <c r="H7252" s="1337">
        <v>0.28000000000000003</v>
      </c>
      <c r="I7252" s="338"/>
    </row>
    <row r="7253" spans="2:9">
      <c r="B7253" s="651" t="s">
        <v>16</v>
      </c>
      <c r="C7253" s="1356">
        <v>4771</v>
      </c>
      <c r="D7253" s="747" t="str">
        <f t="shared" si="231"/>
        <v>NV4771</v>
      </c>
      <c r="E7253" s="1336">
        <v>1.1240000000000001</v>
      </c>
      <c r="F7253" s="644">
        <f t="shared" si="232"/>
        <v>1.1120000000000001</v>
      </c>
      <c r="G7253" s="748" t="s">
        <v>280</v>
      </c>
      <c r="H7253" s="1337">
        <v>0.44</v>
      </c>
      <c r="I7253" s="338"/>
    </row>
    <row r="7254" spans="2:9">
      <c r="B7254" s="651" t="s">
        <v>16</v>
      </c>
      <c r="C7254" s="1356">
        <v>4777</v>
      </c>
      <c r="D7254" s="747" t="str">
        <f t="shared" si="231"/>
        <v>NV4777</v>
      </c>
      <c r="E7254" s="1336">
        <v>1.9379999999999999</v>
      </c>
      <c r="F7254" s="644">
        <f t="shared" si="232"/>
        <v>1.8440000000000001</v>
      </c>
      <c r="G7254" s="748" t="s">
        <v>280</v>
      </c>
      <c r="H7254" s="1337">
        <v>0.36</v>
      </c>
      <c r="I7254" s="338"/>
    </row>
    <row r="7255" spans="2:9">
      <c r="B7255" s="651" t="s">
        <v>16</v>
      </c>
      <c r="C7255" s="1356">
        <v>4825</v>
      </c>
      <c r="D7255" s="747" t="str">
        <f t="shared" si="231"/>
        <v>NV4825</v>
      </c>
      <c r="E7255" s="1336">
        <v>1.0629999999999999</v>
      </c>
      <c r="F7255" s="644">
        <f t="shared" si="232"/>
        <v>1.0569999999999999</v>
      </c>
      <c r="G7255" s="748" t="s">
        <v>280</v>
      </c>
      <c r="H7255" s="1337">
        <v>0.36</v>
      </c>
      <c r="I7255" s="338"/>
    </row>
    <row r="7256" spans="2:9">
      <c r="B7256" s="651" t="s">
        <v>16</v>
      </c>
      <c r="C7256" s="1356">
        <v>4828</v>
      </c>
      <c r="D7256" s="747" t="str">
        <f t="shared" si="231"/>
        <v>NV4828</v>
      </c>
      <c r="E7256" s="1336">
        <v>1.1339999999999999</v>
      </c>
      <c r="F7256" s="644">
        <f t="shared" si="232"/>
        <v>1.121</v>
      </c>
      <c r="G7256" s="748" t="s">
        <v>280</v>
      </c>
      <c r="H7256" s="1337">
        <v>0.36</v>
      </c>
      <c r="I7256" s="338"/>
    </row>
    <row r="7257" spans="2:9">
      <c r="B7257" s="651" t="s">
        <v>16</v>
      </c>
      <c r="C7257" s="1356">
        <v>4829</v>
      </c>
      <c r="D7257" s="747" t="str">
        <f t="shared" si="231"/>
        <v>NV4829</v>
      </c>
      <c r="E7257" s="1336">
        <v>1.0580000000000001</v>
      </c>
      <c r="F7257" s="644">
        <f t="shared" si="232"/>
        <v>1.052</v>
      </c>
      <c r="G7257" s="748" t="s">
        <v>280</v>
      </c>
      <c r="H7257" s="1337">
        <v>0.61</v>
      </c>
      <c r="I7257" s="338"/>
    </row>
    <row r="7258" spans="2:9">
      <c r="B7258" s="651" t="s">
        <v>16</v>
      </c>
      <c r="C7258" s="1356">
        <v>4902</v>
      </c>
      <c r="D7258" s="747" t="str">
        <f t="shared" si="231"/>
        <v>NV4902</v>
      </c>
      <c r="E7258" s="1336">
        <v>1.0609999999999999</v>
      </c>
      <c r="F7258" s="644">
        <f t="shared" si="232"/>
        <v>1.0549999999999999</v>
      </c>
      <c r="G7258" s="748" t="s">
        <v>280</v>
      </c>
      <c r="H7258" s="1337">
        <v>0.5</v>
      </c>
      <c r="I7258" s="338"/>
    </row>
    <row r="7259" spans="2:9">
      <c r="B7259" s="651" t="s">
        <v>16</v>
      </c>
      <c r="C7259" s="1356">
        <v>4923</v>
      </c>
      <c r="D7259" s="747" t="str">
        <f t="shared" si="231"/>
        <v>NV4923</v>
      </c>
      <c r="E7259" s="1336">
        <v>0.85</v>
      </c>
      <c r="F7259" s="644">
        <f t="shared" si="232"/>
        <v>0.86499999999999999</v>
      </c>
      <c r="G7259" s="748" t="s">
        <v>280</v>
      </c>
      <c r="H7259" s="1337">
        <v>0.15</v>
      </c>
      <c r="I7259" s="338"/>
    </row>
    <row r="7260" spans="2:9">
      <c r="B7260" s="651" t="s">
        <v>16</v>
      </c>
      <c r="C7260" s="1356">
        <v>5020</v>
      </c>
      <c r="D7260" s="747" t="str">
        <f t="shared" si="231"/>
        <v>NV5020</v>
      </c>
      <c r="E7260" s="1336">
        <v>1.1950000000000001</v>
      </c>
      <c r="F7260" s="644">
        <f t="shared" si="232"/>
        <v>1.1759999999999999</v>
      </c>
      <c r="G7260" s="748" t="s">
        <v>280</v>
      </c>
      <c r="H7260" s="1337">
        <v>0.53</v>
      </c>
      <c r="I7260" s="338"/>
    </row>
    <row r="7261" spans="2:9">
      <c r="B7261" s="651" t="s">
        <v>16</v>
      </c>
      <c r="C7261" s="1356">
        <v>5022</v>
      </c>
      <c r="D7261" s="747" t="str">
        <f t="shared" si="231"/>
        <v>NV5022</v>
      </c>
      <c r="E7261" s="1336">
        <v>1.1060000000000001</v>
      </c>
      <c r="F7261" s="644">
        <f t="shared" si="232"/>
        <v>1.095</v>
      </c>
      <c r="G7261" s="748" t="s">
        <v>280</v>
      </c>
      <c r="H7261" s="1337">
        <v>0.65</v>
      </c>
      <c r="I7261" s="338"/>
    </row>
    <row r="7262" spans="2:9">
      <c r="B7262" s="651" t="s">
        <v>16</v>
      </c>
      <c r="C7262" s="1356">
        <v>5037</v>
      </c>
      <c r="D7262" s="747" t="str">
        <f t="shared" si="231"/>
        <v>NV5037</v>
      </c>
      <c r="E7262" s="1336">
        <v>1.163</v>
      </c>
      <c r="F7262" s="644">
        <f t="shared" si="232"/>
        <v>1.147</v>
      </c>
      <c r="G7262" s="748" t="s">
        <v>280</v>
      </c>
      <c r="H7262" s="1337">
        <v>0.49</v>
      </c>
      <c r="I7262" s="338"/>
    </row>
    <row r="7263" spans="2:9">
      <c r="B7263" s="651" t="s">
        <v>16</v>
      </c>
      <c r="C7263" s="1356">
        <v>5040</v>
      </c>
      <c r="D7263" s="747" t="str">
        <f t="shared" si="231"/>
        <v>NV5040</v>
      </c>
      <c r="E7263" s="1336">
        <v>1.3460000000000001</v>
      </c>
      <c r="F7263" s="644">
        <f t="shared" si="232"/>
        <v>1.3109999999999999</v>
      </c>
      <c r="G7263" s="748" t="s">
        <v>280</v>
      </c>
      <c r="H7263" s="1337">
        <v>0.74</v>
      </c>
      <c r="I7263" s="338"/>
    </row>
    <row r="7264" spans="2:9">
      <c r="B7264" s="651" t="s">
        <v>16</v>
      </c>
      <c r="C7264" s="1356">
        <v>5057</v>
      </c>
      <c r="D7264" s="747" t="str">
        <f t="shared" si="231"/>
        <v>NV5057</v>
      </c>
      <c r="E7264" s="1336">
        <v>1.2809999999999999</v>
      </c>
      <c r="F7264" s="644">
        <f t="shared" si="232"/>
        <v>1.2529999999999999</v>
      </c>
      <c r="G7264" s="748" t="s">
        <v>280</v>
      </c>
      <c r="H7264" s="1337">
        <v>0.75</v>
      </c>
      <c r="I7264" s="338"/>
    </row>
    <row r="7265" spans="2:9">
      <c r="B7265" s="651" t="s">
        <v>16</v>
      </c>
      <c r="C7265" s="1356">
        <v>5059</v>
      </c>
      <c r="D7265" s="747" t="str">
        <f t="shared" si="231"/>
        <v>NV5059</v>
      </c>
      <c r="E7265" s="1336">
        <v>1.2749999999999999</v>
      </c>
      <c r="F7265" s="644">
        <f t="shared" si="232"/>
        <v>1.248</v>
      </c>
      <c r="G7265" s="748" t="s">
        <v>280</v>
      </c>
      <c r="H7265" s="1337">
        <v>0.94</v>
      </c>
      <c r="I7265" s="338"/>
    </row>
    <row r="7266" spans="2:9">
      <c r="B7266" s="651" t="s">
        <v>16</v>
      </c>
      <c r="C7266" s="1356">
        <v>5102</v>
      </c>
      <c r="D7266" s="747" t="str">
        <f t="shared" si="231"/>
        <v>NV5102</v>
      </c>
      <c r="E7266" s="1336">
        <v>1.244</v>
      </c>
      <c r="F7266" s="644">
        <f t="shared" si="232"/>
        <v>1.22</v>
      </c>
      <c r="G7266" s="748" t="s">
        <v>280</v>
      </c>
      <c r="H7266" s="1337">
        <v>0.56000000000000005</v>
      </c>
      <c r="I7266" s="338"/>
    </row>
    <row r="7267" spans="2:9">
      <c r="B7267" s="651" t="s">
        <v>16</v>
      </c>
      <c r="C7267" s="1356">
        <v>5146</v>
      </c>
      <c r="D7267" s="747" t="str">
        <f t="shared" si="231"/>
        <v>NV5146</v>
      </c>
      <c r="E7267" s="1336">
        <v>1.1719999999999999</v>
      </c>
      <c r="F7267" s="644">
        <f t="shared" si="232"/>
        <v>1.155</v>
      </c>
      <c r="G7267" s="748" t="s">
        <v>280</v>
      </c>
      <c r="H7267" s="1337">
        <v>0.67</v>
      </c>
      <c r="I7267" s="338"/>
    </row>
    <row r="7268" spans="2:9">
      <c r="B7268" s="651" t="s">
        <v>16</v>
      </c>
      <c r="C7268" s="1356">
        <v>5160</v>
      </c>
      <c r="D7268" s="747" t="str">
        <f t="shared" si="231"/>
        <v>NV5160</v>
      </c>
      <c r="E7268" s="1336">
        <v>1.244</v>
      </c>
      <c r="F7268" s="644">
        <f t="shared" si="232"/>
        <v>1.22</v>
      </c>
      <c r="G7268" s="748" t="s">
        <v>280</v>
      </c>
      <c r="H7268" s="1337">
        <v>0.43</v>
      </c>
      <c r="I7268" s="338"/>
    </row>
    <row r="7269" spans="2:9">
      <c r="B7269" s="651" t="s">
        <v>16</v>
      </c>
      <c r="C7269" s="1356">
        <v>5183</v>
      </c>
      <c r="D7269" s="747" t="str">
        <f t="shared" si="231"/>
        <v>NV5183</v>
      </c>
      <c r="E7269" s="1336">
        <v>1.175</v>
      </c>
      <c r="F7269" s="644">
        <f t="shared" si="232"/>
        <v>1.1579999999999999</v>
      </c>
      <c r="G7269" s="748" t="s">
        <v>280</v>
      </c>
      <c r="H7269" s="1337">
        <v>0.56999999999999995</v>
      </c>
      <c r="I7269" s="338"/>
    </row>
    <row r="7270" spans="2:9">
      <c r="B7270" s="651" t="s">
        <v>16</v>
      </c>
      <c r="C7270" s="1356">
        <v>5188</v>
      </c>
      <c r="D7270" s="747" t="str">
        <f t="shared" si="231"/>
        <v>NV5188</v>
      </c>
      <c r="E7270" s="1336">
        <v>1.093</v>
      </c>
      <c r="F7270" s="644">
        <f t="shared" si="232"/>
        <v>1.0840000000000001</v>
      </c>
      <c r="G7270" s="748" t="s">
        <v>280</v>
      </c>
      <c r="H7270" s="1337">
        <v>0.49</v>
      </c>
      <c r="I7270" s="338"/>
    </row>
    <row r="7271" spans="2:9">
      <c r="B7271" s="651" t="s">
        <v>16</v>
      </c>
      <c r="C7271" s="1356">
        <v>5190</v>
      </c>
      <c r="D7271" s="747" t="str">
        <f t="shared" si="231"/>
        <v>NV5190</v>
      </c>
      <c r="E7271" s="1336">
        <v>1.169</v>
      </c>
      <c r="F7271" s="644">
        <f t="shared" si="232"/>
        <v>1.1519999999999999</v>
      </c>
      <c r="G7271" s="748" t="s">
        <v>280</v>
      </c>
      <c r="H7271" s="1337">
        <v>0.38</v>
      </c>
      <c r="I7271" s="338"/>
    </row>
    <row r="7272" spans="2:9">
      <c r="B7272" s="651" t="s">
        <v>16</v>
      </c>
      <c r="C7272" s="1356">
        <v>5191</v>
      </c>
      <c r="D7272" s="747" t="str">
        <f t="shared" si="231"/>
        <v>NV5191</v>
      </c>
      <c r="E7272" s="1336">
        <v>1.125</v>
      </c>
      <c r="F7272" s="644">
        <f t="shared" si="232"/>
        <v>1.113</v>
      </c>
      <c r="G7272" s="748" t="s">
        <v>280</v>
      </c>
      <c r="H7272" s="1337">
        <v>0.26</v>
      </c>
      <c r="I7272" s="338"/>
    </row>
    <row r="7273" spans="2:9">
      <c r="B7273" s="651" t="s">
        <v>16</v>
      </c>
      <c r="C7273" s="1356">
        <v>5192</v>
      </c>
      <c r="D7273" s="747" t="str">
        <f t="shared" si="231"/>
        <v>NV5192</v>
      </c>
      <c r="E7273" s="1336">
        <v>1.0660000000000001</v>
      </c>
      <c r="F7273" s="644">
        <f t="shared" si="232"/>
        <v>1.0589999999999999</v>
      </c>
      <c r="G7273" s="748" t="s">
        <v>280</v>
      </c>
      <c r="H7273" s="1337">
        <v>0.38</v>
      </c>
      <c r="I7273" s="338"/>
    </row>
    <row r="7274" spans="2:9">
      <c r="B7274" s="651" t="s">
        <v>16</v>
      </c>
      <c r="C7274" s="1356">
        <v>5213</v>
      </c>
      <c r="D7274" s="747" t="str">
        <f t="shared" si="231"/>
        <v>NV5213</v>
      </c>
      <c r="E7274" s="1336">
        <v>1.244</v>
      </c>
      <c r="F7274" s="644">
        <f t="shared" si="232"/>
        <v>1.22</v>
      </c>
      <c r="G7274" s="748" t="s">
        <v>280</v>
      </c>
      <c r="H7274" s="1337">
        <v>0.61</v>
      </c>
      <c r="I7274" s="338"/>
    </row>
    <row r="7275" spans="2:9">
      <c r="B7275" s="651" t="s">
        <v>16</v>
      </c>
      <c r="C7275" s="1356">
        <v>5215</v>
      </c>
      <c r="D7275" s="747" t="str">
        <f t="shared" si="231"/>
        <v>NV5215</v>
      </c>
      <c r="E7275" s="1336">
        <v>1.085</v>
      </c>
      <c r="F7275" s="644">
        <f t="shared" si="232"/>
        <v>1.077</v>
      </c>
      <c r="G7275" s="748" t="s">
        <v>280</v>
      </c>
      <c r="H7275" s="1337">
        <v>0.66</v>
      </c>
      <c r="I7275" s="338"/>
    </row>
    <row r="7276" spans="2:9">
      <c r="B7276" s="651" t="s">
        <v>16</v>
      </c>
      <c r="C7276" s="1356">
        <v>5221</v>
      </c>
      <c r="D7276" s="747" t="str">
        <f t="shared" si="231"/>
        <v>NV5221</v>
      </c>
      <c r="E7276" s="1336">
        <v>1.1539999999999999</v>
      </c>
      <c r="F7276" s="644">
        <f t="shared" si="232"/>
        <v>1.139</v>
      </c>
      <c r="G7276" s="748" t="s">
        <v>280</v>
      </c>
      <c r="H7276" s="1337">
        <v>0.53</v>
      </c>
      <c r="I7276" s="338"/>
    </row>
    <row r="7277" spans="2:9">
      <c r="B7277" s="651" t="s">
        <v>16</v>
      </c>
      <c r="C7277" s="1356">
        <v>5222</v>
      </c>
      <c r="D7277" s="747" t="str">
        <f t="shared" si="231"/>
        <v>NV5222</v>
      </c>
      <c r="E7277" s="1336">
        <v>1.264</v>
      </c>
      <c r="F7277" s="644">
        <f t="shared" si="232"/>
        <v>1.238</v>
      </c>
      <c r="G7277" s="748" t="s">
        <v>280</v>
      </c>
      <c r="H7277" s="1337">
        <v>0.55000000000000004</v>
      </c>
      <c r="I7277" s="338"/>
    </row>
    <row r="7278" spans="2:9">
      <c r="B7278" s="651" t="s">
        <v>16</v>
      </c>
      <c r="C7278" s="1356">
        <v>5223</v>
      </c>
      <c r="D7278" s="747" t="str">
        <f t="shared" si="231"/>
        <v>NV5223</v>
      </c>
      <c r="E7278" s="1336">
        <v>1.125</v>
      </c>
      <c r="F7278" s="644">
        <f t="shared" si="232"/>
        <v>1.113</v>
      </c>
      <c r="G7278" s="748" t="s">
        <v>280</v>
      </c>
      <c r="H7278" s="1337">
        <v>0.51</v>
      </c>
      <c r="I7278" s="338"/>
    </row>
    <row r="7279" spans="2:9">
      <c r="B7279" s="651" t="s">
        <v>16</v>
      </c>
      <c r="C7279" s="1356">
        <v>5348</v>
      </c>
      <c r="D7279" s="747" t="str">
        <f t="shared" si="231"/>
        <v>NV5348</v>
      </c>
      <c r="E7279" s="1336">
        <v>1.127</v>
      </c>
      <c r="F7279" s="644">
        <f t="shared" si="232"/>
        <v>1.1140000000000001</v>
      </c>
      <c r="G7279" s="748" t="s">
        <v>280</v>
      </c>
      <c r="H7279" s="1337">
        <v>0.52</v>
      </c>
      <c r="I7279" s="338"/>
    </row>
    <row r="7280" spans="2:9">
      <c r="B7280" s="651" t="s">
        <v>16</v>
      </c>
      <c r="C7280" s="1356">
        <v>5402</v>
      </c>
      <c r="D7280" s="747" t="str">
        <f t="shared" si="231"/>
        <v>NV5402</v>
      </c>
      <c r="E7280" s="1336">
        <v>1.2070000000000001</v>
      </c>
      <c r="F7280" s="644">
        <f t="shared" si="232"/>
        <v>1.1859999999999999</v>
      </c>
      <c r="G7280" s="748" t="s">
        <v>280</v>
      </c>
      <c r="H7280" s="1337">
        <v>0.28000000000000003</v>
      </c>
      <c r="I7280" s="338"/>
    </row>
    <row r="7281" spans="2:9">
      <c r="B7281" s="651" t="s">
        <v>16</v>
      </c>
      <c r="C7281" s="1356">
        <v>5403</v>
      </c>
      <c r="D7281" s="747" t="str">
        <f t="shared" si="231"/>
        <v>NV5403</v>
      </c>
      <c r="E7281" s="1336">
        <v>1.306</v>
      </c>
      <c r="F7281" s="644">
        <f t="shared" si="232"/>
        <v>1.2749999999999999</v>
      </c>
      <c r="G7281" s="748" t="s">
        <v>280</v>
      </c>
      <c r="H7281" s="1337">
        <v>0.57999999999999996</v>
      </c>
      <c r="I7281" s="338"/>
    </row>
    <row r="7282" spans="2:9">
      <c r="B7282" s="651" t="s">
        <v>16</v>
      </c>
      <c r="C7282" s="1356">
        <v>5437</v>
      </c>
      <c r="D7282" s="747" t="str">
        <f t="shared" si="231"/>
        <v>NV5437</v>
      </c>
      <c r="E7282" s="1336">
        <v>1.163</v>
      </c>
      <c r="F7282" s="644">
        <f t="shared" si="232"/>
        <v>1.147</v>
      </c>
      <c r="G7282" s="748" t="s">
        <v>280</v>
      </c>
      <c r="H7282" s="1337">
        <v>0.62</v>
      </c>
      <c r="I7282" s="338"/>
    </row>
    <row r="7283" spans="2:9">
      <c r="B7283" s="651" t="s">
        <v>16</v>
      </c>
      <c r="C7283" s="1356">
        <v>5443</v>
      </c>
      <c r="D7283" s="747" t="str">
        <f t="shared" si="231"/>
        <v>NV5443</v>
      </c>
      <c r="E7283" s="1336">
        <v>1.125</v>
      </c>
      <c r="F7283" s="644">
        <f t="shared" si="232"/>
        <v>1.113</v>
      </c>
      <c r="G7283" s="748" t="s">
        <v>280</v>
      </c>
      <c r="H7283" s="1337">
        <v>0.57999999999999996</v>
      </c>
      <c r="I7283" s="338"/>
    </row>
    <row r="7284" spans="2:9">
      <c r="B7284" s="651" t="s">
        <v>16</v>
      </c>
      <c r="C7284" s="1356">
        <v>5445</v>
      </c>
      <c r="D7284" s="747" t="str">
        <f t="shared" si="231"/>
        <v>NV5445</v>
      </c>
      <c r="E7284" s="1336">
        <v>1.1399999999999999</v>
      </c>
      <c r="F7284" s="644">
        <f t="shared" si="232"/>
        <v>1.1259999999999999</v>
      </c>
      <c r="G7284" s="748" t="s">
        <v>280</v>
      </c>
      <c r="H7284" s="1337">
        <v>0.54</v>
      </c>
      <c r="I7284" s="338"/>
    </row>
    <row r="7285" spans="2:9">
      <c r="B7285" s="651" t="s">
        <v>16</v>
      </c>
      <c r="C7285" s="1356">
        <v>5462</v>
      </c>
      <c r="D7285" s="747" t="str">
        <f t="shared" si="231"/>
        <v>NV5462</v>
      </c>
      <c r="E7285" s="1336">
        <v>1.1819999999999999</v>
      </c>
      <c r="F7285" s="644">
        <f t="shared" si="232"/>
        <v>1.1639999999999999</v>
      </c>
      <c r="G7285" s="748" t="s">
        <v>280</v>
      </c>
      <c r="H7285" s="1337">
        <v>0.65</v>
      </c>
      <c r="I7285" s="338"/>
    </row>
    <row r="7286" spans="2:9">
      <c r="B7286" s="651" t="s">
        <v>16</v>
      </c>
      <c r="C7286" s="1356">
        <v>5472</v>
      </c>
      <c r="D7286" s="747" t="str">
        <f t="shared" si="231"/>
        <v>NV5472</v>
      </c>
      <c r="E7286" s="1336">
        <v>1.2689999999999999</v>
      </c>
      <c r="F7286" s="644">
        <f t="shared" si="232"/>
        <v>1.242</v>
      </c>
      <c r="G7286" s="748" t="s">
        <v>280</v>
      </c>
      <c r="H7286" s="1337">
        <v>0.61</v>
      </c>
      <c r="I7286" s="338"/>
    </row>
    <row r="7287" spans="2:9">
      <c r="B7287" s="651" t="s">
        <v>16</v>
      </c>
      <c r="C7287" s="1356">
        <v>5473</v>
      </c>
      <c r="D7287" s="747" t="str">
        <f t="shared" si="231"/>
        <v>NV5473</v>
      </c>
      <c r="E7287" s="1336">
        <v>1.24</v>
      </c>
      <c r="F7287" s="644">
        <f t="shared" si="232"/>
        <v>1.216</v>
      </c>
      <c r="G7287" s="748" t="s">
        <v>280</v>
      </c>
      <c r="H7287" s="1337">
        <v>0.66</v>
      </c>
      <c r="I7287" s="338"/>
    </row>
    <row r="7288" spans="2:9">
      <c r="B7288" s="651" t="s">
        <v>16</v>
      </c>
      <c r="C7288" s="1356">
        <v>5474</v>
      </c>
      <c r="D7288" s="747" t="str">
        <f t="shared" si="231"/>
        <v>NV5474</v>
      </c>
      <c r="E7288" s="1336">
        <v>1.202</v>
      </c>
      <c r="F7288" s="644">
        <f t="shared" si="232"/>
        <v>1.1819999999999999</v>
      </c>
      <c r="G7288" s="748" t="s">
        <v>280</v>
      </c>
      <c r="H7288" s="1337">
        <v>0.54</v>
      </c>
      <c r="I7288" s="338"/>
    </row>
    <row r="7289" spans="2:9">
      <c r="B7289" s="651" t="s">
        <v>16</v>
      </c>
      <c r="C7289" s="1356">
        <v>5478</v>
      </c>
      <c r="D7289" s="747" t="str">
        <f t="shared" si="231"/>
        <v>NV5478</v>
      </c>
      <c r="E7289" s="1336">
        <v>1.0469999999999999</v>
      </c>
      <c r="F7289" s="644">
        <f t="shared" si="232"/>
        <v>1.042</v>
      </c>
      <c r="G7289" s="748" t="s">
        <v>280</v>
      </c>
      <c r="H7289" s="1337">
        <v>0.57999999999999996</v>
      </c>
      <c r="I7289" s="338"/>
    </row>
    <row r="7290" spans="2:9">
      <c r="B7290" s="651" t="s">
        <v>16</v>
      </c>
      <c r="C7290" s="1356">
        <v>5479</v>
      </c>
      <c r="D7290" s="747" t="str">
        <f t="shared" si="231"/>
        <v>NV5479</v>
      </c>
      <c r="E7290" s="1336">
        <v>1.1639999999999999</v>
      </c>
      <c r="F7290" s="644">
        <f t="shared" si="232"/>
        <v>1.1479999999999999</v>
      </c>
      <c r="G7290" s="748" t="s">
        <v>280</v>
      </c>
      <c r="H7290" s="1337">
        <v>0.51</v>
      </c>
      <c r="I7290" s="338"/>
    </row>
    <row r="7291" spans="2:9">
      <c r="B7291" s="651" t="s">
        <v>16</v>
      </c>
      <c r="C7291" s="1356">
        <v>5480</v>
      </c>
      <c r="D7291" s="747" t="str">
        <f t="shared" si="231"/>
        <v>NV5480</v>
      </c>
      <c r="E7291" s="1336">
        <v>1.264</v>
      </c>
      <c r="F7291" s="644">
        <f t="shared" si="232"/>
        <v>1.238</v>
      </c>
      <c r="G7291" s="748" t="s">
        <v>280</v>
      </c>
      <c r="H7291" s="1337">
        <v>0.54</v>
      </c>
      <c r="I7291" s="338"/>
    </row>
    <row r="7292" spans="2:9">
      <c r="B7292" s="651" t="s">
        <v>16</v>
      </c>
      <c r="C7292" s="1356">
        <v>5491</v>
      </c>
      <c r="D7292" s="747" t="str">
        <f t="shared" si="231"/>
        <v>NV5491</v>
      </c>
      <c r="E7292" s="1336">
        <v>1.1439999999999999</v>
      </c>
      <c r="F7292" s="644">
        <f t="shared" si="232"/>
        <v>1.1299999999999999</v>
      </c>
      <c r="G7292" s="748" t="s">
        <v>280</v>
      </c>
      <c r="H7292" s="1337">
        <v>0.45</v>
      </c>
      <c r="I7292" s="338"/>
    </row>
    <row r="7293" spans="2:9">
      <c r="B7293" s="651" t="s">
        <v>16</v>
      </c>
      <c r="C7293" s="1356">
        <v>5506</v>
      </c>
      <c r="D7293" s="747" t="str">
        <f t="shared" si="231"/>
        <v>NV5506</v>
      </c>
      <c r="E7293" s="1336">
        <v>1.4650000000000001</v>
      </c>
      <c r="F7293" s="644">
        <f t="shared" si="232"/>
        <v>1.419</v>
      </c>
      <c r="G7293" s="748" t="s">
        <v>280</v>
      </c>
      <c r="H7293" s="1337">
        <v>0.54</v>
      </c>
      <c r="I7293" s="338"/>
    </row>
    <row r="7294" spans="2:9">
      <c r="B7294" s="651" t="s">
        <v>16</v>
      </c>
      <c r="C7294" s="1356">
        <v>5507</v>
      </c>
      <c r="D7294" s="747" t="str">
        <f t="shared" si="231"/>
        <v>NV5507</v>
      </c>
      <c r="E7294" s="1336">
        <v>1.2549999999999999</v>
      </c>
      <c r="F7294" s="644">
        <f t="shared" si="232"/>
        <v>1.23</v>
      </c>
      <c r="G7294" s="748" t="s">
        <v>280</v>
      </c>
      <c r="H7294" s="1337">
        <v>0.46</v>
      </c>
      <c r="I7294" s="338"/>
    </row>
    <row r="7295" spans="2:9">
      <c r="B7295" s="651" t="s">
        <v>16</v>
      </c>
      <c r="C7295" s="1356">
        <v>5535</v>
      </c>
      <c r="D7295" s="747" t="str">
        <f t="shared" si="231"/>
        <v>NV5535</v>
      </c>
      <c r="E7295" s="1336">
        <v>1.25</v>
      </c>
      <c r="F7295" s="644">
        <f t="shared" si="232"/>
        <v>1.2250000000000001</v>
      </c>
      <c r="G7295" s="748" t="s">
        <v>280</v>
      </c>
      <c r="H7295" s="1337">
        <v>0.73</v>
      </c>
      <c r="I7295" s="338"/>
    </row>
    <row r="7296" spans="2:9">
      <c r="B7296" s="651" t="s">
        <v>16</v>
      </c>
      <c r="C7296" s="1356">
        <v>5537</v>
      </c>
      <c r="D7296" s="747" t="str">
        <f t="shared" si="231"/>
        <v>NV5537</v>
      </c>
      <c r="E7296" s="1336">
        <v>1.3420000000000001</v>
      </c>
      <c r="F7296" s="644">
        <f t="shared" si="232"/>
        <v>1.3080000000000001</v>
      </c>
      <c r="G7296" s="748" t="s">
        <v>280</v>
      </c>
      <c r="H7296" s="1337">
        <v>0.64</v>
      </c>
      <c r="I7296" s="338"/>
    </row>
    <row r="7297" spans="2:9">
      <c r="B7297" s="651" t="s">
        <v>16</v>
      </c>
      <c r="C7297" s="1356">
        <v>5551</v>
      </c>
      <c r="D7297" s="747" t="str">
        <f t="shared" si="231"/>
        <v>NV5551</v>
      </c>
      <c r="E7297" s="1336">
        <v>1.145</v>
      </c>
      <c r="F7297" s="644">
        <f t="shared" si="232"/>
        <v>1.131</v>
      </c>
      <c r="G7297" s="748" t="s">
        <v>280</v>
      </c>
      <c r="H7297" s="1337">
        <v>0.74</v>
      </c>
      <c r="I7297" s="338"/>
    </row>
    <row r="7298" spans="2:9">
      <c r="B7298" s="651" t="s">
        <v>16</v>
      </c>
      <c r="C7298" s="1356">
        <v>5606</v>
      </c>
      <c r="D7298" s="747" t="str">
        <f t="shared" si="231"/>
        <v>NV5606</v>
      </c>
      <c r="E7298" s="1336">
        <v>1.264</v>
      </c>
      <c r="F7298" s="644">
        <f t="shared" si="232"/>
        <v>1.238</v>
      </c>
      <c r="G7298" s="748" t="s">
        <v>280</v>
      </c>
      <c r="H7298" s="1337">
        <v>0.36</v>
      </c>
      <c r="I7298" s="338"/>
    </row>
    <row r="7299" spans="2:9">
      <c r="B7299" s="651" t="s">
        <v>16</v>
      </c>
      <c r="C7299" s="1356">
        <v>5610</v>
      </c>
      <c r="D7299" s="747" t="str">
        <f t="shared" si="231"/>
        <v>NV5610</v>
      </c>
      <c r="E7299" s="1336">
        <v>1.081</v>
      </c>
      <c r="F7299" s="644">
        <f t="shared" si="232"/>
        <v>1.073</v>
      </c>
      <c r="G7299" s="748" t="s">
        <v>280</v>
      </c>
      <c r="H7299" s="1337">
        <v>0.63</v>
      </c>
      <c r="I7299" s="338"/>
    </row>
    <row r="7300" spans="2:9">
      <c r="B7300" s="651" t="s">
        <v>16</v>
      </c>
      <c r="C7300" s="1356">
        <v>5645</v>
      </c>
      <c r="D7300" s="747" t="str">
        <f t="shared" si="231"/>
        <v>NV5645</v>
      </c>
      <c r="E7300" s="1336">
        <v>1.0609999999999999</v>
      </c>
      <c r="F7300" s="644">
        <f t="shared" si="232"/>
        <v>1.0549999999999999</v>
      </c>
      <c r="G7300" s="748" t="s">
        <v>280</v>
      </c>
      <c r="H7300" s="1337">
        <v>0.9</v>
      </c>
      <c r="I7300" s="338"/>
    </row>
    <row r="7301" spans="2:9">
      <c r="B7301" s="651" t="s">
        <v>16</v>
      </c>
      <c r="C7301" s="1356">
        <v>5703</v>
      </c>
      <c r="D7301" s="747" t="str">
        <f t="shared" si="231"/>
        <v>NV5703</v>
      </c>
      <c r="E7301" s="1336">
        <v>1.03</v>
      </c>
      <c r="F7301" s="644">
        <f t="shared" si="232"/>
        <v>1.0269999999999999</v>
      </c>
      <c r="G7301" s="748" t="s">
        <v>280</v>
      </c>
      <c r="H7301" s="1337">
        <v>0.28000000000000003</v>
      </c>
      <c r="I7301" s="338"/>
    </row>
    <row r="7302" spans="2:9">
      <c r="B7302" s="651" t="s">
        <v>16</v>
      </c>
      <c r="C7302" s="1356">
        <v>5705</v>
      </c>
      <c r="D7302" s="747" t="str">
        <f t="shared" si="231"/>
        <v>NV5705</v>
      </c>
      <c r="E7302" s="1336">
        <v>1.03</v>
      </c>
      <c r="F7302" s="644">
        <f t="shared" si="232"/>
        <v>1.0269999999999999</v>
      </c>
      <c r="G7302" s="748" t="s">
        <v>280</v>
      </c>
      <c r="H7302" s="1337">
        <v>0.28000000000000003</v>
      </c>
      <c r="I7302" s="338"/>
    </row>
    <row r="7303" spans="2:9">
      <c r="B7303" s="651" t="s">
        <v>16</v>
      </c>
      <c r="C7303" s="1356">
        <v>5951</v>
      </c>
      <c r="D7303" s="747" t="str">
        <f t="shared" si="231"/>
        <v>NV5951</v>
      </c>
      <c r="E7303" s="1336">
        <v>1.2070000000000001</v>
      </c>
      <c r="F7303" s="644">
        <f t="shared" si="232"/>
        <v>1.1859999999999999</v>
      </c>
      <c r="G7303" s="748" t="s">
        <v>280</v>
      </c>
      <c r="H7303" s="1337">
        <v>0.28000000000000003</v>
      </c>
      <c r="I7303" s="338"/>
    </row>
    <row r="7304" spans="2:9">
      <c r="B7304" s="651" t="s">
        <v>16</v>
      </c>
      <c r="C7304" s="1356">
        <v>6003</v>
      </c>
      <c r="D7304" s="747" t="str">
        <f t="shared" si="231"/>
        <v>NV6003</v>
      </c>
      <c r="E7304" s="1336">
        <v>1.218</v>
      </c>
      <c r="F7304" s="644">
        <f t="shared" si="232"/>
        <v>1.196</v>
      </c>
      <c r="G7304" s="748" t="s">
        <v>280</v>
      </c>
      <c r="H7304" s="1337">
        <v>0.77</v>
      </c>
      <c r="I7304" s="338"/>
    </row>
    <row r="7305" spans="2:9">
      <c r="B7305" s="651" t="s">
        <v>16</v>
      </c>
      <c r="C7305" s="1356">
        <v>6005</v>
      </c>
      <c r="D7305" s="747" t="str">
        <f t="shared" si="231"/>
        <v>NV6005</v>
      </c>
      <c r="E7305" s="1336">
        <v>1.03</v>
      </c>
      <c r="F7305" s="644">
        <f t="shared" si="232"/>
        <v>1.0269999999999999</v>
      </c>
      <c r="G7305" s="748" t="s">
        <v>280</v>
      </c>
      <c r="H7305" s="1337">
        <v>0.28000000000000003</v>
      </c>
      <c r="I7305" s="338"/>
    </row>
    <row r="7306" spans="2:9">
      <c r="B7306" s="651" t="s">
        <v>16</v>
      </c>
      <c r="C7306" s="1356">
        <v>6018</v>
      </c>
      <c r="D7306" s="747" t="str">
        <f t="shared" si="231"/>
        <v>NV6018</v>
      </c>
      <c r="E7306" s="1336">
        <v>1.03</v>
      </c>
      <c r="F7306" s="644">
        <f t="shared" si="232"/>
        <v>1.0269999999999999</v>
      </c>
      <c r="G7306" s="748" t="s">
        <v>280</v>
      </c>
      <c r="H7306" s="1337">
        <v>0.28000000000000003</v>
      </c>
      <c r="I7306" s="338"/>
    </row>
    <row r="7307" spans="2:9">
      <c r="B7307" s="651" t="s">
        <v>16</v>
      </c>
      <c r="C7307" s="1356">
        <v>6045</v>
      </c>
      <c r="D7307" s="747" t="str">
        <f t="shared" ref="D7307:D7370" si="233">B7307&amp;TEXT(C7307,"0000")</f>
        <v>NV6045</v>
      </c>
      <c r="E7307" s="1336">
        <v>1.03</v>
      </c>
      <c r="F7307" s="644">
        <f t="shared" ref="F7307:F7370" si="234">IF(E7307="NA","NA",ROUND((E7307-1)*0.9+1,3))</f>
        <v>1.0269999999999999</v>
      </c>
      <c r="G7307" s="748" t="s">
        <v>280</v>
      </c>
      <c r="H7307" s="1337">
        <v>0.28000000000000003</v>
      </c>
      <c r="I7307" s="338"/>
    </row>
    <row r="7308" spans="2:9">
      <c r="B7308" s="651" t="s">
        <v>16</v>
      </c>
      <c r="C7308" s="1356">
        <v>6204</v>
      </c>
      <c r="D7308" s="747" t="str">
        <f t="shared" si="233"/>
        <v>NV6204</v>
      </c>
      <c r="E7308" s="1336">
        <v>1.361</v>
      </c>
      <c r="F7308" s="644">
        <f t="shared" si="234"/>
        <v>1.325</v>
      </c>
      <c r="G7308" s="748" t="s">
        <v>280</v>
      </c>
      <c r="H7308" s="1337">
        <v>0.63</v>
      </c>
      <c r="I7308" s="338"/>
    </row>
    <row r="7309" spans="2:9">
      <c r="B7309" s="651" t="s">
        <v>16</v>
      </c>
      <c r="C7309" s="1356">
        <v>6206</v>
      </c>
      <c r="D7309" s="747" t="str">
        <f t="shared" si="233"/>
        <v>NV6206</v>
      </c>
      <c r="E7309" s="1336">
        <v>1.252</v>
      </c>
      <c r="F7309" s="644">
        <f t="shared" si="234"/>
        <v>1.2270000000000001</v>
      </c>
      <c r="G7309" s="748" t="s">
        <v>280</v>
      </c>
      <c r="H7309" s="1337">
        <v>0.5</v>
      </c>
      <c r="I7309" s="338"/>
    </row>
    <row r="7310" spans="2:9">
      <c r="B7310" s="651" t="s">
        <v>16</v>
      </c>
      <c r="C7310" s="1356">
        <v>6213</v>
      </c>
      <c r="D7310" s="747" t="str">
        <f t="shared" si="233"/>
        <v>NV6213</v>
      </c>
      <c r="E7310" s="1336">
        <v>1.21</v>
      </c>
      <c r="F7310" s="644">
        <f t="shared" si="234"/>
        <v>1.1890000000000001</v>
      </c>
      <c r="G7310" s="748" t="s">
        <v>280</v>
      </c>
      <c r="H7310" s="1337">
        <v>0.51</v>
      </c>
      <c r="I7310" s="338"/>
    </row>
    <row r="7311" spans="2:9">
      <c r="B7311" s="651" t="s">
        <v>16</v>
      </c>
      <c r="C7311" s="1356">
        <v>6214</v>
      </c>
      <c r="D7311" s="747" t="str">
        <f t="shared" si="233"/>
        <v>NV6214</v>
      </c>
      <c r="E7311" s="1336">
        <v>1.9379999999999999</v>
      </c>
      <c r="F7311" s="644">
        <f t="shared" si="234"/>
        <v>1.8440000000000001</v>
      </c>
      <c r="G7311" s="748" t="s">
        <v>280</v>
      </c>
      <c r="H7311" s="1337">
        <v>0.36</v>
      </c>
      <c r="I7311" s="338"/>
    </row>
    <row r="7312" spans="2:9">
      <c r="B7312" s="651" t="s">
        <v>16</v>
      </c>
      <c r="C7312" s="1356">
        <v>6216</v>
      </c>
      <c r="D7312" s="747" t="str">
        <f t="shared" si="233"/>
        <v>NV6216</v>
      </c>
      <c r="E7312" s="1336">
        <v>1.2490000000000001</v>
      </c>
      <c r="F7312" s="644">
        <f t="shared" si="234"/>
        <v>1.224</v>
      </c>
      <c r="G7312" s="748" t="s">
        <v>280</v>
      </c>
      <c r="H7312" s="1337">
        <v>0.48</v>
      </c>
      <c r="I7312" s="338"/>
    </row>
    <row r="7313" spans="2:9">
      <c r="B7313" s="651" t="s">
        <v>16</v>
      </c>
      <c r="C7313" s="1356">
        <v>6217</v>
      </c>
      <c r="D7313" s="747" t="str">
        <f t="shared" si="233"/>
        <v>NV6217</v>
      </c>
      <c r="E7313" s="1336">
        <v>1.2230000000000001</v>
      </c>
      <c r="F7313" s="644">
        <f t="shared" si="234"/>
        <v>1.2010000000000001</v>
      </c>
      <c r="G7313" s="748" t="s">
        <v>280</v>
      </c>
      <c r="H7313" s="1337">
        <v>0.46</v>
      </c>
      <c r="I7313" s="338"/>
    </row>
    <row r="7314" spans="2:9">
      <c r="B7314" s="651" t="s">
        <v>16</v>
      </c>
      <c r="C7314" s="1356">
        <v>6229</v>
      </c>
      <c r="D7314" s="747" t="str">
        <f t="shared" si="233"/>
        <v>NV6229</v>
      </c>
      <c r="E7314" s="1336">
        <v>1.1779999999999999</v>
      </c>
      <c r="F7314" s="644">
        <f t="shared" si="234"/>
        <v>1.1599999999999999</v>
      </c>
      <c r="G7314" s="748" t="s">
        <v>280</v>
      </c>
      <c r="H7314" s="1337">
        <v>0.64</v>
      </c>
      <c r="I7314" s="338"/>
    </row>
    <row r="7315" spans="2:9">
      <c r="B7315" s="651" t="s">
        <v>16</v>
      </c>
      <c r="C7315" s="1356">
        <v>6233</v>
      </c>
      <c r="D7315" s="747" t="str">
        <f t="shared" si="233"/>
        <v>NV6233</v>
      </c>
      <c r="E7315" s="1336">
        <v>1.2</v>
      </c>
      <c r="F7315" s="644">
        <f t="shared" si="234"/>
        <v>1.18</v>
      </c>
      <c r="G7315" s="748" t="s">
        <v>280</v>
      </c>
      <c r="H7315" s="1337">
        <v>0.55000000000000004</v>
      </c>
      <c r="I7315" s="338"/>
    </row>
    <row r="7316" spans="2:9">
      <c r="B7316" s="651" t="s">
        <v>16</v>
      </c>
      <c r="C7316" s="1356">
        <v>6235</v>
      </c>
      <c r="D7316" s="747" t="str">
        <f t="shared" si="233"/>
        <v>NV6235</v>
      </c>
      <c r="E7316" s="1336">
        <v>1.3520000000000001</v>
      </c>
      <c r="F7316" s="644">
        <f t="shared" si="234"/>
        <v>1.3169999999999999</v>
      </c>
      <c r="G7316" s="748" t="s">
        <v>280</v>
      </c>
      <c r="H7316" s="1337">
        <v>0.83</v>
      </c>
      <c r="I7316" s="338"/>
    </row>
    <row r="7317" spans="2:9">
      <c r="B7317" s="651" t="s">
        <v>16</v>
      </c>
      <c r="C7317" s="1356">
        <v>6236</v>
      </c>
      <c r="D7317" s="747" t="str">
        <f t="shared" si="233"/>
        <v>NV6236</v>
      </c>
      <c r="E7317" s="1336">
        <v>1.03</v>
      </c>
      <c r="F7317" s="644">
        <f t="shared" si="234"/>
        <v>1.0269999999999999</v>
      </c>
      <c r="G7317" s="748" t="s">
        <v>280</v>
      </c>
      <c r="H7317" s="1337">
        <v>0.28000000000000003</v>
      </c>
      <c r="I7317" s="338"/>
    </row>
    <row r="7318" spans="2:9">
      <c r="B7318" s="651" t="s">
        <v>16</v>
      </c>
      <c r="C7318" s="1356">
        <v>6237</v>
      </c>
      <c r="D7318" s="747" t="str">
        <f t="shared" si="233"/>
        <v>NV6237</v>
      </c>
      <c r="E7318" s="1336">
        <v>1.1220000000000001</v>
      </c>
      <c r="F7318" s="644">
        <f t="shared" si="234"/>
        <v>1.1100000000000001</v>
      </c>
      <c r="G7318" s="748" t="s">
        <v>280</v>
      </c>
      <c r="H7318" s="1337">
        <v>0.49</v>
      </c>
      <c r="I7318" s="338"/>
    </row>
    <row r="7319" spans="2:9">
      <c r="B7319" s="651" t="s">
        <v>16</v>
      </c>
      <c r="C7319" s="1356">
        <v>6251</v>
      </c>
      <c r="D7319" s="747" t="str">
        <f t="shared" si="233"/>
        <v>NV6251</v>
      </c>
      <c r="E7319" s="1336">
        <v>1.2030000000000001</v>
      </c>
      <c r="F7319" s="644">
        <f t="shared" si="234"/>
        <v>1.1830000000000001</v>
      </c>
      <c r="G7319" s="748" t="s">
        <v>280</v>
      </c>
      <c r="H7319" s="1337">
        <v>0.47</v>
      </c>
      <c r="I7319" s="338"/>
    </row>
    <row r="7320" spans="2:9">
      <c r="B7320" s="651" t="s">
        <v>16</v>
      </c>
      <c r="C7320" s="1356">
        <v>6252</v>
      </c>
      <c r="D7320" s="747" t="str">
        <f t="shared" si="233"/>
        <v>NV6252</v>
      </c>
      <c r="E7320" s="1336">
        <v>1.298</v>
      </c>
      <c r="F7320" s="644">
        <f t="shared" si="234"/>
        <v>1.268</v>
      </c>
      <c r="G7320" s="748" t="s">
        <v>280</v>
      </c>
      <c r="H7320" s="1337">
        <v>0.53</v>
      </c>
      <c r="I7320" s="338"/>
    </row>
    <row r="7321" spans="2:9">
      <c r="B7321" s="651" t="s">
        <v>16</v>
      </c>
      <c r="C7321" s="1356">
        <v>6306</v>
      </c>
      <c r="D7321" s="747" t="str">
        <f t="shared" si="233"/>
        <v>NV6306</v>
      </c>
      <c r="E7321" s="1336">
        <v>1.1679999999999999</v>
      </c>
      <c r="F7321" s="644">
        <f t="shared" si="234"/>
        <v>1.151</v>
      </c>
      <c r="G7321" s="748" t="s">
        <v>280</v>
      </c>
      <c r="H7321" s="1337">
        <v>0.55000000000000004</v>
      </c>
      <c r="I7321" s="338"/>
    </row>
    <row r="7322" spans="2:9">
      <c r="B7322" s="651" t="s">
        <v>16</v>
      </c>
      <c r="C7322" s="1356">
        <v>6319</v>
      </c>
      <c r="D7322" s="747" t="str">
        <f t="shared" si="233"/>
        <v>NV6319</v>
      </c>
      <c r="E7322" s="1336">
        <v>1.355</v>
      </c>
      <c r="F7322" s="644">
        <f t="shared" si="234"/>
        <v>1.32</v>
      </c>
      <c r="G7322" s="748" t="s">
        <v>280</v>
      </c>
      <c r="H7322" s="1337">
        <v>0.48</v>
      </c>
      <c r="I7322" s="338"/>
    </row>
    <row r="7323" spans="2:9">
      <c r="B7323" s="651" t="s">
        <v>16</v>
      </c>
      <c r="C7323" s="1356">
        <v>6325</v>
      </c>
      <c r="D7323" s="747" t="str">
        <f t="shared" si="233"/>
        <v>NV6325</v>
      </c>
      <c r="E7323" s="1336">
        <v>1.1559999999999999</v>
      </c>
      <c r="F7323" s="644">
        <f t="shared" si="234"/>
        <v>1.1399999999999999</v>
      </c>
      <c r="G7323" s="748" t="s">
        <v>280</v>
      </c>
      <c r="H7323" s="1337">
        <v>0.57999999999999996</v>
      </c>
      <c r="I7323" s="338"/>
    </row>
    <row r="7324" spans="2:9">
      <c r="B7324" s="651" t="s">
        <v>16</v>
      </c>
      <c r="C7324" s="1356">
        <v>6400</v>
      </c>
      <c r="D7324" s="747" t="str">
        <f t="shared" si="233"/>
        <v>NV6400</v>
      </c>
      <c r="E7324" s="1336">
        <v>1.04</v>
      </c>
      <c r="F7324" s="644">
        <f t="shared" si="234"/>
        <v>1.036</v>
      </c>
      <c r="G7324" s="748" t="s">
        <v>280</v>
      </c>
      <c r="H7324" s="1337">
        <v>0.76</v>
      </c>
      <c r="I7324" s="338"/>
    </row>
    <row r="7325" spans="2:9">
      <c r="B7325" s="651" t="s">
        <v>16</v>
      </c>
      <c r="C7325" s="1356">
        <v>6503</v>
      </c>
      <c r="D7325" s="747" t="str">
        <f t="shared" si="233"/>
        <v>NV6503</v>
      </c>
      <c r="E7325" s="1336">
        <v>1.2070000000000001</v>
      </c>
      <c r="F7325" s="644">
        <f t="shared" si="234"/>
        <v>1.1859999999999999</v>
      </c>
      <c r="G7325" s="748" t="s">
        <v>280</v>
      </c>
      <c r="H7325" s="1337">
        <v>0.28000000000000003</v>
      </c>
      <c r="I7325" s="338"/>
    </row>
    <row r="7326" spans="2:9">
      <c r="B7326" s="651" t="s">
        <v>16</v>
      </c>
      <c r="C7326" s="1356">
        <v>6504</v>
      </c>
      <c r="D7326" s="747" t="str">
        <f t="shared" si="233"/>
        <v>NV6504</v>
      </c>
      <c r="E7326" s="1336">
        <v>1.0389999999999999</v>
      </c>
      <c r="F7326" s="644">
        <f t="shared" si="234"/>
        <v>1.0349999999999999</v>
      </c>
      <c r="G7326" s="748" t="s">
        <v>280</v>
      </c>
      <c r="H7326" s="1337">
        <v>0.57999999999999996</v>
      </c>
      <c r="I7326" s="338"/>
    </row>
    <row r="7327" spans="2:9">
      <c r="B7327" s="651" t="s">
        <v>16</v>
      </c>
      <c r="C7327" s="1356">
        <v>6702</v>
      </c>
      <c r="D7327" s="747" t="str">
        <f t="shared" si="233"/>
        <v>NV6702</v>
      </c>
      <c r="E7327" s="1336">
        <v>1.03</v>
      </c>
      <c r="F7327" s="644">
        <f t="shared" si="234"/>
        <v>1.0269999999999999</v>
      </c>
      <c r="G7327" s="748" t="s">
        <v>280</v>
      </c>
      <c r="H7327" s="1337">
        <v>0.28000000000000003</v>
      </c>
      <c r="I7327" s="338"/>
    </row>
    <row r="7328" spans="2:9">
      <c r="B7328" s="651" t="s">
        <v>16</v>
      </c>
      <c r="C7328" s="1356">
        <v>6703</v>
      </c>
      <c r="D7328" s="747" t="str">
        <f t="shared" si="233"/>
        <v>NV6703</v>
      </c>
      <c r="E7328" s="1336">
        <v>1.03</v>
      </c>
      <c r="F7328" s="644">
        <f t="shared" si="234"/>
        <v>1.0269999999999999</v>
      </c>
      <c r="G7328" s="748" t="s">
        <v>280</v>
      </c>
      <c r="H7328" s="1337">
        <v>0.28000000000000003</v>
      </c>
      <c r="I7328" s="338"/>
    </row>
    <row r="7329" spans="2:9">
      <c r="B7329" s="651" t="s">
        <v>16</v>
      </c>
      <c r="C7329" s="1356">
        <v>6704</v>
      </c>
      <c r="D7329" s="747" t="str">
        <f t="shared" si="233"/>
        <v>NV6704</v>
      </c>
      <c r="E7329" s="1336">
        <v>1.03</v>
      </c>
      <c r="F7329" s="644">
        <f t="shared" si="234"/>
        <v>1.0269999999999999</v>
      </c>
      <c r="G7329" s="748" t="s">
        <v>280</v>
      </c>
      <c r="H7329" s="1337">
        <v>0.28000000000000003</v>
      </c>
      <c r="I7329" s="338"/>
    </row>
    <row r="7330" spans="2:9">
      <c r="B7330" s="651" t="s">
        <v>16</v>
      </c>
      <c r="C7330" s="1356">
        <v>6801</v>
      </c>
      <c r="D7330" s="747" t="str">
        <f t="shared" si="233"/>
        <v>NV6801</v>
      </c>
      <c r="E7330" s="1336">
        <v>1.03</v>
      </c>
      <c r="F7330" s="644">
        <f t="shared" si="234"/>
        <v>1.0269999999999999</v>
      </c>
      <c r="G7330" s="748" t="s">
        <v>280</v>
      </c>
      <c r="H7330" s="1337">
        <v>0.28000000000000003</v>
      </c>
      <c r="I7330" s="338"/>
    </row>
    <row r="7331" spans="2:9">
      <c r="B7331" s="651" t="s">
        <v>16</v>
      </c>
      <c r="C7331" s="1356">
        <v>6811</v>
      </c>
      <c r="D7331" s="747" t="str">
        <f t="shared" si="233"/>
        <v>NV6811</v>
      </c>
      <c r="E7331" s="1336">
        <v>1.03</v>
      </c>
      <c r="F7331" s="644">
        <f t="shared" si="234"/>
        <v>1.0269999999999999</v>
      </c>
      <c r="G7331" s="748" t="s">
        <v>280</v>
      </c>
      <c r="H7331" s="1337">
        <v>0.28000000000000003</v>
      </c>
      <c r="I7331" s="338"/>
    </row>
    <row r="7332" spans="2:9">
      <c r="B7332" s="651" t="s">
        <v>16</v>
      </c>
      <c r="C7332" s="1356">
        <v>6824</v>
      </c>
      <c r="D7332" s="747" t="str">
        <f t="shared" si="233"/>
        <v>NV6824</v>
      </c>
      <c r="E7332" s="1336">
        <v>1.2030000000000001</v>
      </c>
      <c r="F7332" s="644">
        <f t="shared" si="234"/>
        <v>1.1830000000000001</v>
      </c>
      <c r="G7332" s="748" t="s">
        <v>280</v>
      </c>
      <c r="H7332" s="1337">
        <v>0.47</v>
      </c>
      <c r="I7332" s="338"/>
    </row>
    <row r="7333" spans="2:9">
      <c r="B7333" s="651" t="s">
        <v>16</v>
      </c>
      <c r="C7333" s="1356">
        <v>6826</v>
      </c>
      <c r="D7333" s="747" t="str">
        <f t="shared" si="233"/>
        <v>NV6826</v>
      </c>
      <c r="E7333" s="1336">
        <v>1.03</v>
      </c>
      <c r="F7333" s="644">
        <f t="shared" si="234"/>
        <v>1.0269999999999999</v>
      </c>
      <c r="G7333" s="748" t="s">
        <v>280</v>
      </c>
      <c r="H7333" s="1337">
        <v>0.28000000000000003</v>
      </c>
      <c r="I7333" s="338"/>
    </row>
    <row r="7334" spans="2:9">
      <c r="B7334" s="651" t="s">
        <v>16</v>
      </c>
      <c r="C7334" s="1356">
        <v>6834</v>
      </c>
      <c r="D7334" s="747" t="str">
        <f t="shared" si="233"/>
        <v>NV6834</v>
      </c>
      <c r="E7334" s="1336">
        <v>1.103</v>
      </c>
      <c r="F7334" s="644">
        <f t="shared" si="234"/>
        <v>1.093</v>
      </c>
      <c r="G7334" s="748" t="s">
        <v>280</v>
      </c>
      <c r="H7334" s="1337">
        <v>0.64</v>
      </c>
      <c r="I7334" s="338"/>
    </row>
    <row r="7335" spans="2:9">
      <c r="B7335" s="651" t="s">
        <v>16</v>
      </c>
      <c r="C7335" s="1356">
        <v>6836</v>
      </c>
      <c r="D7335" s="747" t="str">
        <f t="shared" si="233"/>
        <v>NV6836</v>
      </c>
      <c r="E7335" s="1336">
        <v>1.0620000000000001</v>
      </c>
      <c r="F7335" s="644">
        <f t="shared" si="234"/>
        <v>1.056</v>
      </c>
      <c r="G7335" s="748" t="s">
        <v>280</v>
      </c>
      <c r="H7335" s="1337">
        <v>0.57999999999999996</v>
      </c>
      <c r="I7335" s="338"/>
    </row>
    <row r="7336" spans="2:9">
      <c r="B7336" s="651" t="s">
        <v>16</v>
      </c>
      <c r="C7336" s="1356">
        <v>6843</v>
      </c>
      <c r="D7336" s="747" t="str">
        <f t="shared" si="233"/>
        <v>NV6843</v>
      </c>
      <c r="E7336" s="1336">
        <v>1.9379999999999999</v>
      </c>
      <c r="F7336" s="644">
        <f t="shared" si="234"/>
        <v>1.8440000000000001</v>
      </c>
      <c r="G7336" s="748" t="s">
        <v>280</v>
      </c>
      <c r="H7336" s="1337">
        <v>0.36</v>
      </c>
      <c r="I7336" s="338"/>
    </row>
    <row r="7337" spans="2:9">
      <c r="B7337" s="651" t="s">
        <v>16</v>
      </c>
      <c r="C7337" s="1356">
        <v>6845</v>
      </c>
      <c r="D7337" s="747" t="str">
        <f t="shared" si="233"/>
        <v>NV6845</v>
      </c>
      <c r="E7337" s="1336">
        <v>1.9379999999999999</v>
      </c>
      <c r="F7337" s="644">
        <f t="shared" si="234"/>
        <v>1.8440000000000001</v>
      </c>
      <c r="G7337" s="748" t="s">
        <v>280</v>
      </c>
      <c r="H7337" s="1337">
        <v>0.36</v>
      </c>
      <c r="I7337" s="338"/>
    </row>
    <row r="7338" spans="2:9">
      <c r="B7338" s="651" t="s">
        <v>16</v>
      </c>
      <c r="C7338" s="1356">
        <v>6854</v>
      </c>
      <c r="D7338" s="747" t="str">
        <f t="shared" si="233"/>
        <v>NV6854</v>
      </c>
      <c r="E7338" s="1336">
        <v>1.9379999999999999</v>
      </c>
      <c r="F7338" s="644">
        <f t="shared" si="234"/>
        <v>1.8440000000000001</v>
      </c>
      <c r="G7338" s="748" t="s">
        <v>280</v>
      </c>
      <c r="H7338" s="1337">
        <v>0.36</v>
      </c>
      <c r="I7338" s="338"/>
    </row>
    <row r="7339" spans="2:9">
      <c r="B7339" s="651" t="s">
        <v>16</v>
      </c>
      <c r="C7339" s="1356">
        <v>6872</v>
      </c>
      <c r="D7339" s="747" t="str">
        <f t="shared" si="233"/>
        <v>NV6872</v>
      </c>
      <c r="E7339" s="1336">
        <v>1.9379999999999999</v>
      </c>
      <c r="F7339" s="644">
        <f t="shared" si="234"/>
        <v>1.8440000000000001</v>
      </c>
      <c r="G7339" s="748" t="s">
        <v>280</v>
      </c>
      <c r="H7339" s="1337">
        <v>0.36</v>
      </c>
      <c r="I7339" s="338"/>
    </row>
    <row r="7340" spans="2:9">
      <c r="B7340" s="651" t="s">
        <v>16</v>
      </c>
      <c r="C7340" s="1356">
        <v>6874</v>
      </c>
      <c r="D7340" s="747" t="str">
        <f t="shared" si="233"/>
        <v>NV6874</v>
      </c>
      <c r="E7340" s="1336">
        <v>1.9379999999999999</v>
      </c>
      <c r="F7340" s="644">
        <f t="shared" si="234"/>
        <v>1.8440000000000001</v>
      </c>
      <c r="G7340" s="748" t="s">
        <v>280</v>
      </c>
      <c r="H7340" s="1337">
        <v>0.36</v>
      </c>
      <c r="I7340" s="338"/>
    </row>
    <row r="7341" spans="2:9">
      <c r="B7341" s="651" t="s">
        <v>16</v>
      </c>
      <c r="C7341" s="1356">
        <v>6882</v>
      </c>
      <c r="D7341" s="747" t="str">
        <f t="shared" si="233"/>
        <v>NV6882</v>
      </c>
      <c r="E7341" s="1336">
        <v>1.9379999999999999</v>
      </c>
      <c r="F7341" s="644">
        <f t="shared" si="234"/>
        <v>1.8440000000000001</v>
      </c>
      <c r="G7341" s="748" t="s">
        <v>280</v>
      </c>
      <c r="H7341" s="1337">
        <v>0.36</v>
      </c>
      <c r="I7341" s="338"/>
    </row>
    <row r="7342" spans="2:9">
      <c r="B7342" s="651" t="s">
        <v>16</v>
      </c>
      <c r="C7342" s="1356">
        <v>6884</v>
      </c>
      <c r="D7342" s="747" t="str">
        <f t="shared" si="233"/>
        <v>NV6884</v>
      </c>
      <c r="E7342" s="1336">
        <v>1.9379999999999999</v>
      </c>
      <c r="F7342" s="644">
        <f t="shared" si="234"/>
        <v>1.8440000000000001</v>
      </c>
      <c r="G7342" s="748" t="s">
        <v>280</v>
      </c>
      <c r="H7342" s="1337">
        <v>0.36</v>
      </c>
      <c r="I7342" s="338"/>
    </row>
    <row r="7343" spans="2:9">
      <c r="B7343" s="651" t="s">
        <v>16</v>
      </c>
      <c r="C7343" s="1356">
        <v>7016</v>
      </c>
      <c r="D7343" s="747" t="str">
        <f t="shared" si="233"/>
        <v>NV7016</v>
      </c>
      <c r="E7343" s="1336">
        <v>1.9379999999999999</v>
      </c>
      <c r="F7343" s="644">
        <f t="shared" si="234"/>
        <v>1.8440000000000001</v>
      </c>
      <c r="G7343" s="748" t="s">
        <v>280</v>
      </c>
      <c r="H7343" s="1337">
        <v>0.36</v>
      </c>
      <c r="I7343" s="338"/>
    </row>
    <row r="7344" spans="2:9">
      <c r="B7344" s="651" t="s">
        <v>16</v>
      </c>
      <c r="C7344" s="1356">
        <v>7024</v>
      </c>
      <c r="D7344" s="747" t="str">
        <f t="shared" si="233"/>
        <v>NV7024</v>
      </c>
      <c r="E7344" s="1336">
        <v>1.9379999999999999</v>
      </c>
      <c r="F7344" s="644">
        <f t="shared" si="234"/>
        <v>1.8440000000000001</v>
      </c>
      <c r="G7344" s="748" t="s">
        <v>280</v>
      </c>
      <c r="H7344" s="1337">
        <v>0.36</v>
      </c>
      <c r="I7344" s="338"/>
    </row>
    <row r="7345" spans="2:9">
      <c r="B7345" s="651" t="s">
        <v>16</v>
      </c>
      <c r="C7345" s="1356">
        <v>7038</v>
      </c>
      <c r="D7345" s="747" t="str">
        <f t="shared" si="233"/>
        <v>NV7038</v>
      </c>
      <c r="E7345" s="1336">
        <v>1.9379999999999999</v>
      </c>
      <c r="F7345" s="644">
        <f t="shared" si="234"/>
        <v>1.8440000000000001</v>
      </c>
      <c r="G7345" s="748" t="s">
        <v>280</v>
      </c>
      <c r="H7345" s="1337">
        <v>0.36</v>
      </c>
      <c r="I7345" s="338"/>
    </row>
    <row r="7346" spans="2:9">
      <c r="B7346" s="651" t="s">
        <v>16</v>
      </c>
      <c r="C7346" s="1356">
        <v>7046</v>
      </c>
      <c r="D7346" s="747" t="str">
        <f t="shared" si="233"/>
        <v>NV7046</v>
      </c>
      <c r="E7346" s="1336">
        <v>1.9379999999999999</v>
      </c>
      <c r="F7346" s="644">
        <f t="shared" si="234"/>
        <v>1.8440000000000001</v>
      </c>
      <c r="G7346" s="748" t="s">
        <v>280</v>
      </c>
      <c r="H7346" s="1337">
        <v>0.36</v>
      </c>
      <c r="I7346" s="338"/>
    </row>
    <row r="7347" spans="2:9">
      <c r="B7347" s="651" t="s">
        <v>16</v>
      </c>
      <c r="C7347" s="1356">
        <v>7047</v>
      </c>
      <c r="D7347" s="747" t="str">
        <f t="shared" si="233"/>
        <v>NV7047</v>
      </c>
      <c r="E7347" s="1336">
        <v>1.9379999999999999</v>
      </c>
      <c r="F7347" s="644">
        <f t="shared" si="234"/>
        <v>1.8440000000000001</v>
      </c>
      <c r="G7347" s="748" t="s">
        <v>280</v>
      </c>
      <c r="H7347" s="1337">
        <v>0.36</v>
      </c>
      <c r="I7347" s="338"/>
    </row>
    <row r="7348" spans="2:9">
      <c r="B7348" s="651" t="s">
        <v>16</v>
      </c>
      <c r="C7348" s="1356">
        <v>7050</v>
      </c>
      <c r="D7348" s="747" t="str">
        <f t="shared" si="233"/>
        <v>NV7050</v>
      </c>
      <c r="E7348" s="1336">
        <v>1.9379999999999999</v>
      </c>
      <c r="F7348" s="644">
        <f t="shared" si="234"/>
        <v>1.8440000000000001</v>
      </c>
      <c r="G7348" s="748" t="s">
        <v>280</v>
      </c>
      <c r="H7348" s="1337">
        <v>0.36</v>
      </c>
      <c r="I7348" s="338"/>
    </row>
    <row r="7349" spans="2:9">
      <c r="B7349" s="651" t="s">
        <v>16</v>
      </c>
      <c r="C7349" s="1356">
        <v>7090</v>
      </c>
      <c r="D7349" s="747" t="str">
        <f t="shared" si="233"/>
        <v>NV7090</v>
      </c>
      <c r="E7349" s="1336">
        <v>1.9379999999999999</v>
      </c>
      <c r="F7349" s="644">
        <f t="shared" si="234"/>
        <v>1.8440000000000001</v>
      </c>
      <c r="G7349" s="748" t="s">
        <v>280</v>
      </c>
      <c r="H7349" s="1337">
        <v>0.36</v>
      </c>
      <c r="I7349" s="338"/>
    </row>
    <row r="7350" spans="2:9">
      <c r="B7350" s="651" t="s">
        <v>16</v>
      </c>
      <c r="C7350" s="1356">
        <v>7098</v>
      </c>
      <c r="D7350" s="747" t="str">
        <f t="shared" si="233"/>
        <v>NV7098</v>
      </c>
      <c r="E7350" s="1336">
        <v>1.9379999999999999</v>
      </c>
      <c r="F7350" s="644">
        <f t="shared" si="234"/>
        <v>1.8440000000000001</v>
      </c>
      <c r="G7350" s="748" t="s">
        <v>280</v>
      </c>
      <c r="H7350" s="1337">
        <v>0.36</v>
      </c>
      <c r="I7350" s="338"/>
    </row>
    <row r="7351" spans="2:9">
      <c r="B7351" s="651" t="s">
        <v>16</v>
      </c>
      <c r="C7351" s="1356">
        <v>7099</v>
      </c>
      <c r="D7351" s="747" t="str">
        <f t="shared" si="233"/>
        <v>NV7099</v>
      </c>
      <c r="E7351" s="1336">
        <v>1.9379999999999999</v>
      </c>
      <c r="F7351" s="644">
        <f t="shared" si="234"/>
        <v>1.8440000000000001</v>
      </c>
      <c r="G7351" s="748" t="s">
        <v>280</v>
      </c>
      <c r="H7351" s="1337">
        <v>0.36</v>
      </c>
      <c r="I7351" s="338"/>
    </row>
    <row r="7352" spans="2:9">
      <c r="B7352" s="651" t="s">
        <v>16</v>
      </c>
      <c r="C7352" s="1356">
        <v>7133</v>
      </c>
      <c r="D7352" s="747" t="str">
        <f t="shared" si="233"/>
        <v>NV7133</v>
      </c>
      <c r="E7352" s="1336">
        <v>1.2030000000000001</v>
      </c>
      <c r="F7352" s="644">
        <f t="shared" si="234"/>
        <v>1.1830000000000001</v>
      </c>
      <c r="G7352" s="748" t="s">
        <v>280</v>
      </c>
      <c r="H7352" s="1337">
        <v>0.47</v>
      </c>
      <c r="I7352" s="338"/>
    </row>
    <row r="7353" spans="2:9">
      <c r="B7353" s="651" t="s">
        <v>16</v>
      </c>
      <c r="C7353" s="1356">
        <v>7151</v>
      </c>
      <c r="D7353" s="747" t="str">
        <f t="shared" si="233"/>
        <v>NV7151</v>
      </c>
      <c r="E7353" s="1336">
        <v>1.2030000000000001</v>
      </c>
      <c r="F7353" s="644">
        <f t="shared" si="234"/>
        <v>1.1830000000000001</v>
      </c>
      <c r="G7353" s="748" t="s">
        <v>280</v>
      </c>
      <c r="H7353" s="1337">
        <v>0.47</v>
      </c>
      <c r="I7353" s="338"/>
    </row>
    <row r="7354" spans="2:9">
      <c r="B7354" s="651" t="s">
        <v>16</v>
      </c>
      <c r="C7354" s="1356">
        <v>7152</v>
      </c>
      <c r="D7354" s="747" t="str">
        <f t="shared" si="233"/>
        <v>NV7152</v>
      </c>
      <c r="E7354" s="1336">
        <v>1.2030000000000001</v>
      </c>
      <c r="F7354" s="644">
        <f t="shared" si="234"/>
        <v>1.1830000000000001</v>
      </c>
      <c r="G7354" s="748" t="s">
        <v>280</v>
      </c>
      <c r="H7354" s="1337">
        <v>0.47</v>
      </c>
      <c r="I7354" s="338"/>
    </row>
    <row r="7355" spans="2:9">
      <c r="B7355" s="651" t="s">
        <v>16</v>
      </c>
      <c r="C7355" s="1356">
        <v>7153</v>
      </c>
      <c r="D7355" s="747" t="str">
        <f t="shared" si="233"/>
        <v>NV7153</v>
      </c>
      <c r="E7355" s="1336">
        <v>1.2030000000000001</v>
      </c>
      <c r="F7355" s="644">
        <f t="shared" si="234"/>
        <v>1.1830000000000001</v>
      </c>
      <c r="G7355" s="748" t="s">
        <v>280</v>
      </c>
      <c r="H7355" s="1337">
        <v>0.47</v>
      </c>
      <c r="I7355" s="338"/>
    </row>
    <row r="7356" spans="2:9">
      <c r="B7356" s="651" t="s">
        <v>16</v>
      </c>
      <c r="C7356" s="1356">
        <v>7219</v>
      </c>
      <c r="D7356" s="747" t="str">
        <f t="shared" si="233"/>
        <v>NV7219</v>
      </c>
      <c r="E7356" s="1336">
        <v>1.2370000000000001</v>
      </c>
      <c r="F7356" s="644">
        <f t="shared" si="234"/>
        <v>1.2130000000000001</v>
      </c>
      <c r="G7356" s="748" t="s">
        <v>280</v>
      </c>
      <c r="H7356" s="1337">
        <v>0.73</v>
      </c>
      <c r="I7356" s="338"/>
    </row>
    <row r="7357" spans="2:9">
      <c r="B7357" s="651" t="s">
        <v>16</v>
      </c>
      <c r="C7357" s="1356">
        <v>7222</v>
      </c>
      <c r="D7357" s="747" t="str">
        <f t="shared" si="233"/>
        <v>NV7222</v>
      </c>
      <c r="E7357" s="1336">
        <v>1.097</v>
      </c>
      <c r="F7357" s="644">
        <f t="shared" si="234"/>
        <v>1.087</v>
      </c>
      <c r="G7357" s="748" t="s">
        <v>280</v>
      </c>
      <c r="H7357" s="1337">
        <v>0.45</v>
      </c>
      <c r="I7357" s="338"/>
    </row>
    <row r="7358" spans="2:9">
      <c r="B7358" s="651" t="s">
        <v>16</v>
      </c>
      <c r="C7358" s="1356">
        <v>7225</v>
      </c>
      <c r="D7358" s="747" t="str">
        <f t="shared" si="233"/>
        <v>NV7225</v>
      </c>
      <c r="E7358" s="1336">
        <v>1.03</v>
      </c>
      <c r="F7358" s="644">
        <f t="shared" si="234"/>
        <v>1.0269999999999999</v>
      </c>
      <c r="G7358" s="748" t="s">
        <v>280</v>
      </c>
      <c r="H7358" s="1337">
        <v>0.28000000000000003</v>
      </c>
      <c r="I7358" s="338"/>
    </row>
    <row r="7359" spans="2:9">
      <c r="B7359" s="651" t="s">
        <v>16</v>
      </c>
      <c r="C7359" s="1356">
        <v>7230</v>
      </c>
      <c r="D7359" s="747" t="str">
        <f t="shared" si="233"/>
        <v>NV7230</v>
      </c>
      <c r="E7359" s="1336">
        <v>1.095</v>
      </c>
      <c r="F7359" s="644">
        <f t="shared" si="234"/>
        <v>1.0860000000000001</v>
      </c>
      <c r="G7359" s="748" t="s">
        <v>280</v>
      </c>
      <c r="H7359" s="1337">
        <v>0.81</v>
      </c>
      <c r="I7359" s="338"/>
    </row>
    <row r="7360" spans="2:9">
      <c r="B7360" s="651" t="s">
        <v>16</v>
      </c>
      <c r="C7360" s="1356">
        <v>7231</v>
      </c>
      <c r="D7360" s="747" t="str">
        <f t="shared" si="233"/>
        <v>NV7231</v>
      </c>
      <c r="E7360" s="1336">
        <v>0.99099999999999999</v>
      </c>
      <c r="F7360" s="644">
        <f t="shared" si="234"/>
        <v>0.99199999999999999</v>
      </c>
      <c r="G7360" s="748" t="s">
        <v>280</v>
      </c>
      <c r="H7360" s="1337">
        <v>0.78</v>
      </c>
      <c r="I7360" s="338"/>
    </row>
    <row r="7361" spans="2:9">
      <c r="B7361" s="651" t="s">
        <v>16</v>
      </c>
      <c r="C7361" s="1356">
        <v>7232</v>
      </c>
      <c r="D7361" s="747" t="str">
        <f t="shared" si="233"/>
        <v>NV7232</v>
      </c>
      <c r="E7361" s="1336">
        <v>1.21</v>
      </c>
      <c r="F7361" s="644">
        <f t="shared" si="234"/>
        <v>1.1890000000000001</v>
      </c>
      <c r="G7361" s="748" t="s">
        <v>280</v>
      </c>
      <c r="H7361" s="1337">
        <v>0.61</v>
      </c>
      <c r="I7361" s="338"/>
    </row>
    <row r="7362" spans="2:9">
      <c r="B7362" s="651" t="s">
        <v>16</v>
      </c>
      <c r="C7362" s="1356">
        <v>7309</v>
      </c>
      <c r="D7362" s="747" t="str">
        <f t="shared" si="233"/>
        <v>NV7309</v>
      </c>
      <c r="E7362" s="1336">
        <v>1.9379999999999999</v>
      </c>
      <c r="F7362" s="644">
        <f t="shared" si="234"/>
        <v>1.8440000000000001</v>
      </c>
      <c r="G7362" s="748" t="s">
        <v>280</v>
      </c>
      <c r="H7362" s="1337">
        <v>0.36</v>
      </c>
      <c r="I7362" s="338"/>
    </row>
    <row r="7363" spans="2:9">
      <c r="B7363" s="651" t="s">
        <v>16</v>
      </c>
      <c r="C7363" s="1356">
        <v>7313</v>
      </c>
      <c r="D7363" s="747" t="str">
        <f t="shared" si="233"/>
        <v>NV7313</v>
      </c>
      <c r="E7363" s="1336">
        <v>1.9379999999999999</v>
      </c>
      <c r="F7363" s="644">
        <f t="shared" si="234"/>
        <v>1.8440000000000001</v>
      </c>
      <c r="G7363" s="748" t="s">
        <v>280</v>
      </c>
      <c r="H7363" s="1337">
        <v>0.36</v>
      </c>
      <c r="I7363" s="338"/>
    </row>
    <row r="7364" spans="2:9">
      <c r="B7364" s="651" t="s">
        <v>16</v>
      </c>
      <c r="C7364" s="1356">
        <v>7317</v>
      </c>
      <c r="D7364" s="747" t="str">
        <f t="shared" si="233"/>
        <v>NV7317</v>
      </c>
      <c r="E7364" s="1336">
        <v>1.9379999999999999</v>
      </c>
      <c r="F7364" s="644">
        <f t="shared" si="234"/>
        <v>1.8440000000000001</v>
      </c>
      <c r="G7364" s="748" t="s">
        <v>280</v>
      </c>
      <c r="H7364" s="1337">
        <v>0.36</v>
      </c>
      <c r="I7364" s="338"/>
    </row>
    <row r="7365" spans="2:9">
      <c r="B7365" s="651" t="s">
        <v>16</v>
      </c>
      <c r="C7365" s="1356">
        <v>7327</v>
      </c>
      <c r="D7365" s="747" t="str">
        <f t="shared" si="233"/>
        <v>NV7327</v>
      </c>
      <c r="E7365" s="1336">
        <v>1.9379999999999999</v>
      </c>
      <c r="F7365" s="644">
        <f t="shared" si="234"/>
        <v>1.8440000000000001</v>
      </c>
      <c r="G7365" s="748" t="s">
        <v>280</v>
      </c>
      <c r="H7365" s="1337">
        <v>0.36</v>
      </c>
      <c r="I7365" s="338"/>
    </row>
    <row r="7366" spans="2:9">
      <c r="B7366" s="651" t="s">
        <v>16</v>
      </c>
      <c r="C7366" s="1356">
        <v>7333</v>
      </c>
      <c r="D7366" s="747" t="str">
        <f t="shared" si="233"/>
        <v>NV7333</v>
      </c>
      <c r="E7366" s="1336">
        <v>1.9379999999999999</v>
      </c>
      <c r="F7366" s="644">
        <f t="shared" si="234"/>
        <v>1.8440000000000001</v>
      </c>
      <c r="G7366" s="748" t="s">
        <v>280</v>
      </c>
      <c r="H7366" s="1337">
        <v>0.36</v>
      </c>
      <c r="I7366" s="338"/>
    </row>
    <row r="7367" spans="2:9">
      <c r="B7367" s="651" t="s">
        <v>16</v>
      </c>
      <c r="C7367" s="1356">
        <v>7335</v>
      </c>
      <c r="D7367" s="747" t="str">
        <f t="shared" si="233"/>
        <v>NV7335</v>
      </c>
      <c r="E7367" s="1336">
        <v>1.9379999999999999</v>
      </c>
      <c r="F7367" s="644">
        <f t="shared" si="234"/>
        <v>1.8440000000000001</v>
      </c>
      <c r="G7367" s="748" t="s">
        <v>280</v>
      </c>
      <c r="H7367" s="1337">
        <v>0.36</v>
      </c>
      <c r="I7367" s="338"/>
    </row>
    <row r="7368" spans="2:9">
      <c r="B7368" s="651" t="s">
        <v>16</v>
      </c>
      <c r="C7368" s="1356">
        <v>7337</v>
      </c>
      <c r="D7368" s="747" t="str">
        <f t="shared" si="233"/>
        <v>NV7337</v>
      </c>
      <c r="E7368" s="1336">
        <v>1.9379999999999999</v>
      </c>
      <c r="F7368" s="644">
        <f t="shared" si="234"/>
        <v>1.8440000000000001</v>
      </c>
      <c r="G7368" s="748" t="s">
        <v>280</v>
      </c>
      <c r="H7368" s="1337">
        <v>0.36</v>
      </c>
      <c r="I7368" s="338"/>
    </row>
    <row r="7369" spans="2:9">
      <c r="B7369" s="651" t="s">
        <v>16</v>
      </c>
      <c r="C7369" s="1356">
        <v>7350</v>
      </c>
      <c r="D7369" s="747" t="str">
        <f t="shared" si="233"/>
        <v>NV7350</v>
      </c>
      <c r="E7369" s="1336">
        <v>1.2030000000000001</v>
      </c>
      <c r="F7369" s="644">
        <f t="shared" si="234"/>
        <v>1.1830000000000001</v>
      </c>
      <c r="G7369" s="748" t="s">
        <v>280</v>
      </c>
      <c r="H7369" s="1337">
        <v>0.47</v>
      </c>
      <c r="I7369" s="338"/>
    </row>
    <row r="7370" spans="2:9">
      <c r="B7370" s="651" t="s">
        <v>16</v>
      </c>
      <c r="C7370" s="1356">
        <v>7360</v>
      </c>
      <c r="D7370" s="747" t="str">
        <f t="shared" si="233"/>
        <v>NV7360</v>
      </c>
      <c r="E7370" s="1336">
        <v>1.085</v>
      </c>
      <c r="F7370" s="644">
        <f t="shared" si="234"/>
        <v>1.077</v>
      </c>
      <c r="G7370" s="748" t="s">
        <v>280</v>
      </c>
      <c r="H7370" s="1337">
        <v>0.6</v>
      </c>
      <c r="I7370" s="338"/>
    </row>
    <row r="7371" spans="2:9">
      <c r="B7371" s="651" t="s">
        <v>16</v>
      </c>
      <c r="C7371" s="1356">
        <v>7370</v>
      </c>
      <c r="D7371" s="747" t="str">
        <f t="shared" ref="D7371:D7434" si="235">B7371&amp;TEXT(C7371,"0000")</f>
        <v>NV7370</v>
      </c>
      <c r="E7371" s="1336">
        <v>1.0960000000000001</v>
      </c>
      <c r="F7371" s="644">
        <f t="shared" ref="F7371:F7434" si="236">IF(E7371="NA","NA",ROUND((E7371-1)*0.9+1,3))</f>
        <v>1.0860000000000001</v>
      </c>
      <c r="G7371" s="748" t="s">
        <v>280</v>
      </c>
      <c r="H7371" s="1337">
        <v>0.73</v>
      </c>
      <c r="I7371" s="338"/>
    </row>
    <row r="7372" spans="2:9">
      <c r="B7372" s="651" t="s">
        <v>16</v>
      </c>
      <c r="C7372" s="1356">
        <v>7382</v>
      </c>
      <c r="D7372" s="747" t="str">
        <f t="shared" si="235"/>
        <v>NV7382</v>
      </c>
      <c r="E7372" s="1336">
        <v>1.0369999999999999</v>
      </c>
      <c r="F7372" s="644">
        <f t="shared" si="236"/>
        <v>1.0329999999999999</v>
      </c>
      <c r="G7372" s="748" t="s">
        <v>280</v>
      </c>
      <c r="H7372" s="1337">
        <v>0.62</v>
      </c>
      <c r="I7372" s="338"/>
    </row>
    <row r="7373" spans="2:9">
      <c r="B7373" s="651" t="s">
        <v>16</v>
      </c>
      <c r="C7373" s="1356">
        <v>7390</v>
      </c>
      <c r="D7373" s="747" t="str">
        <f t="shared" si="235"/>
        <v>NV7390</v>
      </c>
      <c r="E7373" s="1336">
        <v>0.81699999999999995</v>
      </c>
      <c r="F7373" s="644">
        <f t="shared" si="236"/>
        <v>0.83499999999999996</v>
      </c>
      <c r="G7373" s="748" t="s">
        <v>280</v>
      </c>
      <c r="H7373" s="1337">
        <v>0.6</v>
      </c>
      <c r="I7373" s="338"/>
    </row>
    <row r="7374" spans="2:9">
      <c r="B7374" s="651" t="s">
        <v>16</v>
      </c>
      <c r="C7374" s="1356">
        <v>7394</v>
      </c>
      <c r="D7374" s="747" t="str">
        <f t="shared" si="235"/>
        <v>NV7394</v>
      </c>
      <c r="E7374" s="1336">
        <v>1.1499999999999999</v>
      </c>
      <c r="F7374" s="644">
        <f t="shared" si="236"/>
        <v>1.135</v>
      </c>
      <c r="G7374" s="748" t="s">
        <v>280</v>
      </c>
      <c r="H7374" s="1337">
        <v>3.66</v>
      </c>
      <c r="I7374" s="338"/>
    </row>
    <row r="7375" spans="2:9">
      <c r="B7375" s="651" t="s">
        <v>16</v>
      </c>
      <c r="C7375" s="1356">
        <v>7395</v>
      </c>
      <c r="D7375" s="747" t="str">
        <f t="shared" si="235"/>
        <v>NV7395</v>
      </c>
      <c r="E7375" s="1336">
        <v>1.117</v>
      </c>
      <c r="F7375" s="644">
        <f t="shared" si="236"/>
        <v>1.105</v>
      </c>
      <c r="G7375" s="748" t="s">
        <v>280</v>
      </c>
      <c r="H7375" s="1337">
        <v>0.46</v>
      </c>
      <c r="I7375" s="338"/>
    </row>
    <row r="7376" spans="2:9">
      <c r="B7376" s="651" t="s">
        <v>16</v>
      </c>
      <c r="C7376" s="1356">
        <v>7398</v>
      </c>
      <c r="D7376" s="747" t="str">
        <f t="shared" si="235"/>
        <v>NV7398</v>
      </c>
      <c r="E7376" s="1336">
        <v>1.9379999999999999</v>
      </c>
      <c r="F7376" s="644">
        <f t="shared" si="236"/>
        <v>1.8440000000000001</v>
      </c>
      <c r="G7376" s="748" t="s">
        <v>280</v>
      </c>
      <c r="H7376" s="1337">
        <v>0.36</v>
      </c>
      <c r="I7376" s="338"/>
    </row>
    <row r="7377" spans="2:9">
      <c r="B7377" s="651" t="s">
        <v>16</v>
      </c>
      <c r="C7377" s="1356">
        <v>7402</v>
      </c>
      <c r="D7377" s="747" t="str">
        <f t="shared" si="235"/>
        <v>NV7402</v>
      </c>
      <c r="E7377" s="1336">
        <v>0.85</v>
      </c>
      <c r="F7377" s="644">
        <f t="shared" si="236"/>
        <v>0.86499999999999999</v>
      </c>
      <c r="G7377" s="748" t="s">
        <v>280</v>
      </c>
      <c r="H7377" s="1337">
        <v>0.15</v>
      </c>
      <c r="I7377" s="338"/>
    </row>
    <row r="7378" spans="2:9">
      <c r="B7378" s="651" t="s">
        <v>16</v>
      </c>
      <c r="C7378" s="1356">
        <v>7403</v>
      </c>
      <c r="D7378" s="747" t="str">
        <f t="shared" si="235"/>
        <v>NV7403</v>
      </c>
      <c r="E7378" s="1336">
        <v>1.026</v>
      </c>
      <c r="F7378" s="644">
        <f t="shared" si="236"/>
        <v>1.0229999999999999</v>
      </c>
      <c r="G7378" s="748" t="s">
        <v>280</v>
      </c>
      <c r="H7378" s="1337">
        <v>0.53</v>
      </c>
      <c r="I7378" s="338"/>
    </row>
    <row r="7379" spans="2:9">
      <c r="B7379" s="651" t="s">
        <v>16</v>
      </c>
      <c r="C7379" s="1356">
        <v>7405</v>
      </c>
      <c r="D7379" s="747" t="str">
        <f t="shared" si="235"/>
        <v>NV7405</v>
      </c>
      <c r="E7379" s="1336">
        <v>0.90700000000000003</v>
      </c>
      <c r="F7379" s="644">
        <f t="shared" si="236"/>
        <v>0.91600000000000004</v>
      </c>
      <c r="G7379" s="748" t="s">
        <v>280</v>
      </c>
      <c r="H7379" s="1337">
        <v>0.53</v>
      </c>
      <c r="I7379" s="338"/>
    </row>
    <row r="7380" spans="2:9">
      <c r="B7380" s="651" t="s">
        <v>16</v>
      </c>
      <c r="C7380" s="1356">
        <v>7408</v>
      </c>
      <c r="D7380" s="747" t="str">
        <f t="shared" si="235"/>
        <v>NV7408</v>
      </c>
      <c r="E7380" s="1336">
        <v>1.9379999999999999</v>
      </c>
      <c r="F7380" s="644">
        <f t="shared" si="236"/>
        <v>1.8440000000000001</v>
      </c>
      <c r="G7380" s="748" t="s">
        <v>280</v>
      </c>
      <c r="H7380" s="1337">
        <v>0.36</v>
      </c>
      <c r="I7380" s="338"/>
    </row>
    <row r="7381" spans="2:9">
      <c r="B7381" s="651" t="s">
        <v>16</v>
      </c>
      <c r="C7381" s="1356">
        <v>7420</v>
      </c>
      <c r="D7381" s="747" t="str">
        <f t="shared" si="235"/>
        <v>NV7420</v>
      </c>
      <c r="E7381" s="1336">
        <v>1.2070000000000001</v>
      </c>
      <c r="F7381" s="644">
        <f t="shared" si="236"/>
        <v>1.1859999999999999</v>
      </c>
      <c r="G7381" s="748" t="s">
        <v>280</v>
      </c>
      <c r="H7381" s="1337">
        <v>1.07</v>
      </c>
      <c r="I7381" s="338"/>
    </row>
    <row r="7382" spans="2:9">
      <c r="B7382" s="651" t="s">
        <v>16</v>
      </c>
      <c r="C7382" s="1356">
        <v>7421</v>
      </c>
      <c r="D7382" s="747" t="str">
        <f t="shared" si="235"/>
        <v>NV7421</v>
      </c>
      <c r="E7382" s="1336">
        <v>1.1619999999999999</v>
      </c>
      <c r="F7382" s="644">
        <f t="shared" si="236"/>
        <v>1.1459999999999999</v>
      </c>
      <c r="G7382" s="748" t="s">
        <v>280</v>
      </c>
      <c r="H7382" s="1337">
        <v>0.44</v>
      </c>
      <c r="I7382" s="338"/>
    </row>
    <row r="7383" spans="2:9">
      <c r="B7383" s="651" t="s">
        <v>16</v>
      </c>
      <c r="C7383" s="1356">
        <v>7422</v>
      </c>
      <c r="D7383" s="747" t="str">
        <f t="shared" si="235"/>
        <v>NV7422</v>
      </c>
      <c r="E7383" s="1336">
        <v>1.234</v>
      </c>
      <c r="F7383" s="644">
        <f t="shared" si="236"/>
        <v>1.2110000000000001</v>
      </c>
      <c r="G7383" s="748" t="s">
        <v>280</v>
      </c>
      <c r="H7383" s="1337">
        <v>0.48</v>
      </c>
      <c r="I7383" s="338"/>
    </row>
    <row r="7384" spans="2:9">
      <c r="B7384" s="651" t="s">
        <v>16</v>
      </c>
      <c r="C7384" s="1356">
        <v>7425</v>
      </c>
      <c r="D7384" s="747" t="str">
        <f t="shared" si="235"/>
        <v>NV7425</v>
      </c>
      <c r="E7384" s="1336">
        <v>1.353</v>
      </c>
      <c r="F7384" s="644">
        <f t="shared" si="236"/>
        <v>1.3180000000000001</v>
      </c>
      <c r="G7384" s="748" t="s">
        <v>280</v>
      </c>
      <c r="H7384" s="1337">
        <v>1.25</v>
      </c>
      <c r="I7384" s="338"/>
    </row>
    <row r="7385" spans="2:9">
      <c r="B7385" s="651" t="s">
        <v>16</v>
      </c>
      <c r="C7385" s="1356">
        <v>7431</v>
      </c>
      <c r="D7385" s="747" t="str">
        <f t="shared" si="235"/>
        <v>NV7431</v>
      </c>
      <c r="E7385" s="1336">
        <v>1.1399999999999999</v>
      </c>
      <c r="F7385" s="644">
        <f t="shared" si="236"/>
        <v>1.1259999999999999</v>
      </c>
      <c r="G7385" s="748" t="s">
        <v>280</v>
      </c>
      <c r="H7385" s="1337">
        <v>0.39</v>
      </c>
      <c r="I7385" s="338"/>
    </row>
    <row r="7386" spans="2:9">
      <c r="B7386" s="651" t="s">
        <v>16</v>
      </c>
      <c r="C7386" s="1356">
        <v>7445</v>
      </c>
      <c r="D7386" s="747" t="str">
        <f t="shared" si="235"/>
        <v>NV7445</v>
      </c>
      <c r="E7386" s="1336">
        <v>1.03</v>
      </c>
      <c r="F7386" s="644">
        <f t="shared" si="236"/>
        <v>1.0269999999999999</v>
      </c>
      <c r="G7386" s="748" t="s">
        <v>280</v>
      </c>
      <c r="H7386" s="1337">
        <v>0.28000000000000003</v>
      </c>
      <c r="I7386" s="338"/>
    </row>
    <row r="7387" spans="2:9">
      <c r="B7387" s="651" t="s">
        <v>16</v>
      </c>
      <c r="C7387" s="1356">
        <v>7453</v>
      </c>
      <c r="D7387" s="747" t="str">
        <f t="shared" si="235"/>
        <v>NV7453</v>
      </c>
      <c r="E7387" s="1336">
        <v>1.9379999999999999</v>
      </c>
      <c r="F7387" s="644">
        <f t="shared" si="236"/>
        <v>1.8440000000000001</v>
      </c>
      <c r="G7387" s="748" t="s">
        <v>280</v>
      </c>
      <c r="H7387" s="1337">
        <v>0.36</v>
      </c>
      <c r="I7387" s="338"/>
    </row>
    <row r="7388" spans="2:9">
      <c r="B7388" s="651" t="s">
        <v>16</v>
      </c>
      <c r="C7388" s="1356">
        <v>7502</v>
      </c>
      <c r="D7388" s="747" t="str">
        <f t="shared" si="235"/>
        <v>NV7502</v>
      </c>
      <c r="E7388" s="1336">
        <v>1.1020000000000001</v>
      </c>
      <c r="F7388" s="644">
        <f t="shared" si="236"/>
        <v>1.0920000000000001</v>
      </c>
      <c r="G7388" s="748" t="s">
        <v>280</v>
      </c>
      <c r="H7388" s="1337">
        <v>0.47</v>
      </c>
      <c r="I7388" s="338"/>
    </row>
    <row r="7389" spans="2:9">
      <c r="B7389" s="651" t="s">
        <v>16</v>
      </c>
      <c r="C7389" s="1356">
        <v>7515</v>
      </c>
      <c r="D7389" s="747" t="str">
        <f t="shared" si="235"/>
        <v>NV7515</v>
      </c>
      <c r="E7389" s="1336">
        <v>1.2130000000000001</v>
      </c>
      <c r="F7389" s="644">
        <f t="shared" si="236"/>
        <v>1.1919999999999999</v>
      </c>
      <c r="G7389" s="748" t="s">
        <v>280</v>
      </c>
      <c r="H7389" s="1337">
        <v>0.43</v>
      </c>
      <c r="I7389" s="338"/>
    </row>
    <row r="7390" spans="2:9">
      <c r="B7390" s="651" t="s">
        <v>16</v>
      </c>
      <c r="C7390" s="1356">
        <v>7520</v>
      </c>
      <c r="D7390" s="747" t="str">
        <f t="shared" si="235"/>
        <v>NV7520</v>
      </c>
      <c r="E7390" s="1336">
        <v>1.1140000000000001</v>
      </c>
      <c r="F7390" s="644">
        <f t="shared" si="236"/>
        <v>1.103</v>
      </c>
      <c r="G7390" s="748" t="s">
        <v>280</v>
      </c>
      <c r="H7390" s="1337">
        <v>0.53</v>
      </c>
      <c r="I7390" s="338"/>
    </row>
    <row r="7391" spans="2:9">
      <c r="B7391" s="651" t="s">
        <v>16</v>
      </c>
      <c r="C7391" s="1356">
        <v>7538</v>
      </c>
      <c r="D7391" s="747" t="str">
        <f t="shared" si="235"/>
        <v>NV7538</v>
      </c>
      <c r="E7391" s="1336">
        <v>1.381</v>
      </c>
      <c r="F7391" s="644">
        <f t="shared" si="236"/>
        <v>1.343</v>
      </c>
      <c r="G7391" s="748" t="s">
        <v>280</v>
      </c>
      <c r="H7391" s="1337">
        <v>0.55000000000000004</v>
      </c>
      <c r="I7391" s="338"/>
    </row>
    <row r="7392" spans="2:9">
      <c r="B7392" s="651" t="s">
        <v>16</v>
      </c>
      <c r="C7392" s="1356">
        <v>7539</v>
      </c>
      <c r="D7392" s="747" t="str">
        <f t="shared" si="235"/>
        <v>NV7539</v>
      </c>
      <c r="E7392" s="1336">
        <v>1.274</v>
      </c>
      <c r="F7392" s="644">
        <f t="shared" si="236"/>
        <v>1.2470000000000001</v>
      </c>
      <c r="G7392" s="748" t="s">
        <v>280</v>
      </c>
      <c r="H7392" s="1337">
        <v>0.38</v>
      </c>
      <c r="I7392" s="338"/>
    </row>
    <row r="7393" spans="2:9">
      <c r="B7393" s="651" t="s">
        <v>16</v>
      </c>
      <c r="C7393" s="1356">
        <v>7540</v>
      </c>
      <c r="D7393" s="747" t="str">
        <f t="shared" si="235"/>
        <v>NV7540</v>
      </c>
      <c r="E7393" s="1336">
        <v>1.9379999999999999</v>
      </c>
      <c r="F7393" s="644">
        <f t="shared" si="236"/>
        <v>1.8440000000000001</v>
      </c>
      <c r="G7393" s="748" t="s">
        <v>280</v>
      </c>
      <c r="H7393" s="1337">
        <v>0.36</v>
      </c>
      <c r="I7393" s="338"/>
    </row>
    <row r="7394" spans="2:9">
      <c r="B7394" s="651" t="s">
        <v>16</v>
      </c>
      <c r="C7394" s="1356">
        <v>7580</v>
      </c>
      <c r="D7394" s="747" t="str">
        <f t="shared" si="235"/>
        <v>NV7580</v>
      </c>
      <c r="E7394" s="1336">
        <v>1.1060000000000001</v>
      </c>
      <c r="F7394" s="644">
        <f t="shared" si="236"/>
        <v>1.095</v>
      </c>
      <c r="G7394" s="748" t="s">
        <v>280</v>
      </c>
      <c r="H7394" s="1337">
        <v>0.51</v>
      </c>
      <c r="I7394" s="338"/>
    </row>
    <row r="7395" spans="2:9">
      <c r="B7395" s="651" t="s">
        <v>16</v>
      </c>
      <c r="C7395" s="1356">
        <v>7590</v>
      </c>
      <c r="D7395" s="747" t="str">
        <f t="shared" si="235"/>
        <v>NV7590</v>
      </c>
      <c r="E7395" s="1336">
        <v>1.1859999999999999</v>
      </c>
      <c r="F7395" s="644">
        <f t="shared" si="236"/>
        <v>1.167</v>
      </c>
      <c r="G7395" s="748" t="s">
        <v>280</v>
      </c>
      <c r="H7395" s="1337">
        <v>0.55000000000000004</v>
      </c>
      <c r="I7395" s="338"/>
    </row>
    <row r="7396" spans="2:9">
      <c r="B7396" s="651" t="s">
        <v>16</v>
      </c>
      <c r="C7396" s="1356">
        <v>7600</v>
      </c>
      <c r="D7396" s="747" t="str">
        <f t="shared" si="235"/>
        <v>NV7600</v>
      </c>
      <c r="E7396" s="1336">
        <v>1.008</v>
      </c>
      <c r="F7396" s="644">
        <f t="shared" si="236"/>
        <v>1.0069999999999999</v>
      </c>
      <c r="G7396" s="748" t="s">
        <v>280</v>
      </c>
      <c r="H7396" s="1337">
        <v>0.53</v>
      </c>
      <c r="I7396" s="338"/>
    </row>
    <row r="7397" spans="2:9">
      <c r="B7397" s="651" t="s">
        <v>16</v>
      </c>
      <c r="C7397" s="1356">
        <v>7605</v>
      </c>
      <c r="D7397" s="747" t="str">
        <f t="shared" si="235"/>
        <v>NV7605</v>
      </c>
      <c r="E7397" s="1336">
        <v>1.2370000000000001</v>
      </c>
      <c r="F7397" s="644">
        <f t="shared" si="236"/>
        <v>1.2130000000000001</v>
      </c>
      <c r="G7397" s="748" t="s">
        <v>280</v>
      </c>
      <c r="H7397" s="1337">
        <v>0.4</v>
      </c>
      <c r="I7397" s="338"/>
    </row>
    <row r="7398" spans="2:9">
      <c r="B7398" s="651" t="s">
        <v>16</v>
      </c>
      <c r="C7398" s="1356">
        <v>7610</v>
      </c>
      <c r="D7398" s="747" t="str">
        <f t="shared" si="235"/>
        <v>NV7610</v>
      </c>
      <c r="E7398" s="1336">
        <v>1.206</v>
      </c>
      <c r="F7398" s="644">
        <f t="shared" si="236"/>
        <v>1.1850000000000001</v>
      </c>
      <c r="G7398" s="748" t="s">
        <v>280</v>
      </c>
      <c r="H7398" s="1337">
        <v>0.08</v>
      </c>
      <c r="I7398" s="338"/>
    </row>
    <row r="7399" spans="2:9">
      <c r="B7399" s="651" t="s">
        <v>16</v>
      </c>
      <c r="C7399" s="1356">
        <v>7705</v>
      </c>
      <c r="D7399" s="747" t="str">
        <f t="shared" si="235"/>
        <v>NV7705</v>
      </c>
      <c r="E7399" s="1336">
        <v>0.97599999999999998</v>
      </c>
      <c r="F7399" s="644">
        <f t="shared" si="236"/>
        <v>0.97799999999999998</v>
      </c>
      <c r="G7399" s="748" t="s">
        <v>280</v>
      </c>
      <c r="H7399" s="1337">
        <v>0.52</v>
      </c>
      <c r="I7399" s="338"/>
    </row>
    <row r="7400" spans="2:9">
      <c r="B7400" s="651" t="s">
        <v>16</v>
      </c>
      <c r="C7400" s="1356">
        <v>7710</v>
      </c>
      <c r="D7400" s="747" t="str">
        <f t="shared" si="235"/>
        <v>NV7710</v>
      </c>
      <c r="E7400" s="1336">
        <v>1.153</v>
      </c>
      <c r="F7400" s="644">
        <f t="shared" si="236"/>
        <v>1.1379999999999999</v>
      </c>
      <c r="G7400" s="748" t="s">
        <v>280</v>
      </c>
      <c r="H7400" s="1337">
        <v>0.5</v>
      </c>
      <c r="I7400" s="338"/>
    </row>
    <row r="7401" spans="2:9">
      <c r="B7401" s="651" t="s">
        <v>16</v>
      </c>
      <c r="C7401" s="1356">
        <v>7711</v>
      </c>
      <c r="D7401" s="747" t="str">
        <f t="shared" si="235"/>
        <v>NV7711</v>
      </c>
      <c r="E7401" s="1336">
        <v>1.2030000000000001</v>
      </c>
      <c r="F7401" s="644">
        <f t="shared" si="236"/>
        <v>1.1830000000000001</v>
      </c>
      <c r="G7401" s="748" t="s">
        <v>280</v>
      </c>
      <c r="H7401" s="1337">
        <v>0.47</v>
      </c>
      <c r="I7401" s="338"/>
    </row>
    <row r="7402" spans="2:9">
      <c r="B7402" s="651" t="s">
        <v>16</v>
      </c>
      <c r="C7402" s="1356">
        <v>7720</v>
      </c>
      <c r="D7402" s="747" t="str">
        <f t="shared" si="235"/>
        <v>NV7720</v>
      </c>
      <c r="E7402" s="1336">
        <v>1.077</v>
      </c>
      <c r="F7402" s="644">
        <f t="shared" si="236"/>
        <v>1.069</v>
      </c>
      <c r="G7402" s="748" t="s">
        <v>280</v>
      </c>
      <c r="H7402" s="1337">
        <v>0.54</v>
      </c>
      <c r="I7402" s="338"/>
    </row>
    <row r="7403" spans="2:9">
      <c r="B7403" s="651" t="s">
        <v>16</v>
      </c>
      <c r="C7403" s="1356">
        <v>7723</v>
      </c>
      <c r="D7403" s="747" t="str">
        <f t="shared" si="235"/>
        <v>NV7723</v>
      </c>
      <c r="E7403" s="1336">
        <v>1.038</v>
      </c>
      <c r="F7403" s="644">
        <f t="shared" si="236"/>
        <v>1.034</v>
      </c>
      <c r="G7403" s="748" t="s">
        <v>280</v>
      </c>
      <c r="H7403" s="1337">
        <v>0.47</v>
      </c>
      <c r="I7403" s="338"/>
    </row>
    <row r="7404" spans="2:9">
      <c r="B7404" s="651" t="s">
        <v>16</v>
      </c>
      <c r="C7404" s="1356">
        <v>7726</v>
      </c>
      <c r="D7404" s="747" t="str">
        <f t="shared" si="235"/>
        <v>NV7726</v>
      </c>
      <c r="E7404" s="1336">
        <v>1.9379999999999999</v>
      </c>
      <c r="F7404" s="644">
        <f t="shared" si="236"/>
        <v>1.8440000000000001</v>
      </c>
      <c r="G7404" s="748" t="s">
        <v>280</v>
      </c>
      <c r="H7404" s="1337">
        <v>0.36</v>
      </c>
      <c r="I7404" s="338"/>
    </row>
    <row r="7405" spans="2:9">
      <c r="B7405" s="651" t="s">
        <v>16</v>
      </c>
      <c r="C7405" s="1356">
        <v>7855</v>
      </c>
      <c r="D7405" s="747" t="str">
        <f t="shared" si="235"/>
        <v>NV7855</v>
      </c>
      <c r="E7405" s="1336">
        <v>1.228</v>
      </c>
      <c r="F7405" s="644">
        <f t="shared" si="236"/>
        <v>1.2050000000000001</v>
      </c>
      <c r="G7405" s="748" t="s">
        <v>280</v>
      </c>
      <c r="H7405" s="1337">
        <v>0.56999999999999995</v>
      </c>
      <c r="I7405" s="338"/>
    </row>
    <row r="7406" spans="2:9">
      <c r="B7406" s="651" t="s">
        <v>16</v>
      </c>
      <c r="C7406" s="1356">
        <v>8001</v>
      </c>
      <c r="D7406" s="747" t="str">
        <f t="shared" si="235"/>
        <v>NV8001</v>
      </c>
      <c r="E7406" s="1336">
        <v>0.89200000000000002</v>
      </c>
      <c r="F7406" s="644">
        <f t="shared" si="236"/>
        <v>0.90300000000000002</v>
      </c>
      <c r="G7406" s="748" t="s">
        <v>280</v>
      </c>
      <c r="H7406" s="1337">
        <v>0.43</v>
      </c>
      <c r="I7406" s="338"/>
    </row>
    <row r="7407" spans="2:9">
      <c r="B7407" s="651" t="s">
        <v>16</v>
      </c>
      <c r="C7407" s="1356">
        <v>8002</v>
      </c>
      <c r="D7407" s="747" t="str">
        <f t="shared" si="235"/>
        <v>NV8002</v>
      </c>
      <c r="E7407" s="1336">
        <v>0.89800000000000002</v>
      </c>
      <c r="F7407" s="644">
        <f t="shared" si="236"/>
        <v>0.90800000000000003</v>
      </c>
      <c r="G7407" s="748" t="s">
        <v>280</v>
      </c>
      <c r="H7407" s="1337">
        <v>0.42</v>
      </c>
      <c r="I7407" s="338"/>
    </row>
    <row r="7408" spans="2:9">
      <c r="B7408" s="651" t="s">
        <v>16</v>
      </c>
      <c r="C7408" s="1356">
        <v>8006</v>
      </c>
      <c r="D7408" s="747" t="str">
        <f t="shared" si="235"/>
        <v>NV8006</v>
      </c>
      <c r="E7408" s="1336">
        <v>0.95299999999999996</v>
      </c>
      <c r="F7408" s="644">
        <f t="shared" si="236"/>
        <v>0.95799999999999996</v>
      </c>
      <c r="G7408" s="748" t="s">
        <v>280</v>
      </c>
      <c r="H7408" s="1337">
        <v>0.45</v>
      </c>
      <c r="I7408" s="338"/>
    </row>
    <row r="7409" spans="2:9">
      <c r="B7409" s="651" t="s">
        <v>16</v>
      </c>
      <c r="C7409" s="1356">
        <v>8008</v>
      </c>
      <c r="D7409" s="747" t="str">
        <f t="shared" si="235"/>
        <v>NV8008</v>
      </c>
      <c r="E7409" s="1336">
        <v>0.84299999999999997</v>
      </c>
      <c r="F7409" s="644">
        <f t="shared" si="236"/>
        <v>0.85899999999999999</v>
      </c>
      <c r="G7409" s="748" t="s">
        <v>280</v>
      </c>
      <c r="H7409" s="1337">
        <v>0.21</v>
      </c>
      <c r="I7409" s="338"/>
    </row>
    <row r="7410" spans="2:9">
      <c r="B7410" s="651" t="s">
        <v>16</v>
      </c>
      <c r="C7410" s="1356">
        <v>8010</v>
      </c>
      <c r="D7410" s="747" t="str">
        <f t="shared" si="235"/>
        <v>NV8010</v>
      </c>
      <c r="E7410" s="1336">
        <v>0.89400000000000002</v>
      </c>
      <c r="F7410" s="644">
        <f t="shared" si="236"/>
        <v>0.90500000000000003</v>
      </c>
      <c r="G7410" s="748" t="s">
        <v>280</v>
      </c>
      <c r="H7410" s="1337">
        <v>0.32</v>
      </c>
      <c r="I7410" s="338"/>
    </row>
    <row r="7411" spans="2:9">
      <c r="B7411" s="651" t="s">
        <v>16</v>
      </c>
      <c r="C7411" s="1356">
        <v>8013</v>
      </c>
      <c r="D7411" s="747" t="str">
        <f t="shared" si="235"/>
        <v>NV8013</v>
      </c>
      <c r="E7411" s="1336">
        <v>0.85</v>
      </c>
      <c r="F7411" s="644">
        <f t="shared" si="236"/>
        <v>0.86499999999999999</v>
      </c>
      <c r="G7411" s="748" t="s">
        <v>280</v>
      </c>
      <c r="H7411" s="1337">
        <v>0.17</v>
      </c>
      <c r="I7411" s="338"/>
    </row>
    <row r="7412" spans="2:9">
      <c r="B7412" s="651" t="s">
        <v>16</v>
      </c>
      <c r="C7412" s="1356">
        <v>8015</v>
      </c>
      <c r="D7412" s="747" t="str">
        <f t="shared" si="235"/>
        <v>NV8015</v>
      </c>
      <c r="E7412" s="1336">
        <v>0.90800000000000003</v>
      </c>
      <c r="F7412" s="644">
        <f t="shared" si="236"/>
        <v>0.91700000000000004</v>
      </c>
      <c r="G7412" s="748" t="s">
        <v>280</v>
      </c>
      <c r="H7412" s="1337">
        <v>0.25</v>
      </c>
      <c r="I7412" s="338"/>
    </row>
    <row r="7413" spans="2:9">
      <c r="B7413" s="651" t="s">
        <v>16</v>
      </c>
      <c r="C7413" s="1356">
        <v>8017</v>
      </c>
      <c r="D7413" s="747" t="str">
        <f t="shared" si="235"/>
        <v>NV8017</v>
      </c>
      <c r="E7413" s="1336">
        <v>0.85</v>
      </c>
      <c r="F7413" s="644">
        <f t="shared" si="236"/>
        <v>0.86499999999999999</v>
      </c>
      <c r="G7413" s="748" t="s">
        <v>280</v>
      </c>
      <c r="H7413" s="1337">
        <v>0.25</v>
      </c>
      <c r="I7413" s="338"/>
    </row>
    <row r="7414" spans="2:9">
      <c r="B7414" s="651" t="s">
        <v>16</v>
      </c>
      <c r="C7414" s="1356">
        <v>8018</v>
      </c>
      <c r="D7414" s="747" t="str">
        <f t="shared" si="235"/>
        <v>NV8018</v>
      </c>
      <c r="E7414" s="1336">
        <v>1.323</v>
      </c>
      <c r="F7414" s="644">
        <f t="shared" si="236"/>
        <v>1.2909999999999999</v>
      </c>
      <c r="G7414" s="748" t="s">
        <v>280</v>
      </c>
      <c r="H7414" s="1337">
        <v>0.55000000000000004</v>
      </c>
      <c r="I7414" s="338"/>
    </row>
    <row r="7415" spans="2:9">
      <c r="B7415" s="651" t="s">
        <v>16</v>
      </c>
      <c r="C7415" s="1356">
        <v>8021</v>
      </c>
      <c r="D7415" s="747" t="str">
        <f t="shared" si="235"/>
        <v>NV8021</v>
      </c>
      <c r="E7415" s="1336">
        <v>0.78700000000000003</v>
      </c>
      <c r="F7415" s="644">
        <f t="shared" si="236"/>
        <v>0.80800000000000005</v>
      </c>
      <c r="G7415" s="748" t="s">
        <v>280</v>
      </c>
      <c r="H7415" s="1337">
        <v>0.67</v>
      </c>
      <c r="I7415" s="338"/>
    </row>
    <row r="7416" spans="2:9">
      <c r="B7416" s="651" t="s">
        <v>16</v>
      </c>
      <c r="C7416" s="1356">
        <v>8031</v>
      </c>
      <c r="D7416" s="747" t="str">
        <f t="shared" si="235"/>
        <v>NV8031</v>
      </c>
      <c r="E7416" s="1336">
        <v>0.83699999999999997</v>
      </c>
      <c r="F7416" s="644">
        <f t="shared" si="236"/>
        <v>0.85299999999999998</v>
      </c>
      <c r="G7416" s="748" t="s">
        <v>280</v>
      </c>
      <c r="H7416" s="1337">
        <v>0.5</v>
      </c>
      <c r="I7416" s="338"/>
    </row>
    <row r="7417" spans="2:9">
      <c r="B7417" s="651" t="s">
        <v>16</v>
      </c>
      <c r="C7417" s="1356">
        <v>8032</v>
      </c>
      <c r="D7417" s="747" t="str">
        <f t="shared" si="235"/>
        <v>NV8032</v>
      </c>
      <c r="E7417" s="1336">
        <v>0.89600000000000002</v>
      </c>
      <c r="F7417" s="644">
        <f t="shared" si="236"/>
        <v>0.90600000000000003</v>
      </c>
      <c r="G7417" s="748" t="s">
        <v>280</v>
      </c>
      <c r="H7417" s="1337">
        <v>0.32</v>
      </c>
      <c r="I7417" s="338"/>
    </row>
    <row r="7418" spans="2:9">
      <c r="B7418" s="651" t="s">
        <v>16</v>
      </c>
      <c r="C7418" s="1356">
        <v>8033</v>
      </c>
      <c r="D7418" s="747" t="str">
        <f t="shared" si="235"/>
        <v>NV8033</v>
      </c>
      <c r="E7418" s="1336">
        <v>0.76700000000000002</v>
      </c>
      <c r="F7418" s="644">
        <f t="shared" si="236"/>
        <v>0.79</v>
      </c>
      <c r="G7418" s="748" t="s">
        <v>280</v>
      </c>
      <c r="H7418" s="1337">
        <v>0.49</v>
      </c>
      <c r="I7418" s="338"/>
    </row>
    <row r="7419" spans="2:9">
      <c r="B7419" s="651" t="s">
        <v>16</v>
      </c>
      <c r="C7419" s="1356">
        <v>8037</v>
      </c>
      <c r="D7419" s="747" t="str">
        <f t="shared" si="235"/>
        <v>NV8037</v>
      </c>
      <c r="E7419" s="1336">
        <v>1.2070000000000001</v>
      </c>
      <c r="F7419" s="644">
        <f t="shared" si="236"/>
        <v>1.1859999999999999</v>
      </c>
      <c r="G7419" s="748" t="s">
        <v>280</v>
      </c>
      <c r="H7419" s="1337">
        <v>0.28000000000000003</v>
      </c>
      <c r="I7419" s="338"/>
    </row>
    <row r="7420" spans="2:9">
      <c r="B7420" s="651" t="s">
        <v>16</v>
      </c>
      <c r="C7420" s="1356">
        <v>8039</v>
      </c>
      <c r="D7420" s="747" t="str">
        <f t="shared" si="235"/>
        <v>NV8039</v>
      </c>
      <c r="E7420" s="1336">
        <v>0.89</v>
      </c>
      <c r="F7420" s="644">
        <f t="shared" si="236"/>
        <v>0.90100000000000002</v>
      </c>
      <c r="G7420" s="748" t="s">
        <v>280</v>
      </c>
      <c r="H7420" s="1337">
        <v>0.39</v>
      </c>
      <c r="I7420" s="338"/>
    </row>
    <row r="7421" spans="2:9">
      <c r="B7421" s="651" t="s">
        <v>16</v>
      </c>
      <c r="C7421" s="1356">
        <v>8044</v>
      </c>
      <c r="D7421" s="747" t="str">
        <f t="shared" si="235"/>
        <v>NV8044</v>
      </c>
      <c r="E7421" s="1336">
        <v>0.94599999999999995</v>
      </c>
      <c r="F7421" s="644">
        <f t="shared" si="236"/>
        <v>0.95099999999999996</v>
      </c>
      <c r="G7421" s="748" t="s">
        <v>280</v>
      </c>
      <c r="H7421" s="1337">
        <v>0.47</v>
      </c>
      <c r="I7421" s="338"/>
    </row>
    <row r="7422" spans="2:9">
      <c r="B7422" s="651" t="s">
        <v>16</v>
      </c>
      <c r="C7422" s="1356">
        <v>8045</v>
      </c>
      <c r="D7422" s="747" t="str">
        <f t="shared" si="235"/>
        <v>NV8045</v>
      </c>
      <c r="E7422" s="1336">
        <v>0.92700000000000005</v>
      </c>
      <c r="F7422" s="644">
        <f t="shared" si="236"/>
        <v>0.93400000000000005</v>
      </c>
      <c r="G7422" s="748" t="s">
        <v>280</v>
      </c>
      <c r="H7422" s="1337">
        <v>0.26</v>
      </c>
      <c r="I7422" s="338"/>
    </row>
    <row r="7423" spans="2:9">
      <c r="B7423" s="651" t="s">
        <v>16</v>
      </c>
      <c r="C7423" s="1356">
        <v>8046</v>
      </c>
      <c r="D7423" s="747" t="str">
        <f t="shared" si="235"/>
        <v>NV8046</v>
      </c>
      <c r="E7423" s="1336">
        <v>0.93500000000000005</v>
      </c>
      <c r="F7423" s="644">
        <f t="shared" si="236"/>
        <v>0.94199999999999995</v>
      </c>
      <c r="G7423" s="748" t="s">
        <v>280</v>
      </c>
      <c r="H7423" s="1337">
        <v>0.34</v>
      </c>
      <c r="I7423" s="338"/>
    </row>
    <row r="7424" spans="2:9">
      <c r="B7424" s="651" t="s">
        <v>16</v>
      </c>
      <c r="C7424" s="1356">
        <v>8047</v>
      </c>
      <c r="D7424" s="747" t="str">
        <f t="shared" si="235"/>
        <v>NV8047</v>
      </c>
      <c r="E7424" s="1336">
        <v>0.88300000000000001</v>
      </c>
      <c r="F7424" s="644">
        <f t="shared" si="236"/>
        <v>0.89500000000000002</v>
      </c>
      <c r="G7424" s="748" t="s">
        <v>280</v>
      </c>
      <c r="H7424" s="1337">
        <v>0.26</v>
      </c>
      <c r="I7424" s="338"/>
    </row>
    <row r="7425" spans="2:9">
      <c r="B7425" s="651" t="s">
        <v>16</v>
      </c>
      <c r="C7425" s="1356">
        <v>8058</v>
      </c>
      <c r="D7425" s="747" t="str">
        <f t="shared" si="235"/>
        <v>NV8058</v>
      </c>
      <c r="E7425" s="1336">
        <v>0.91600000000000004</v>
      </c>
      <c r="F7425" s="644">
        <f t="shared" si="236"/>
        <v>0.92400000000000004</v>
      </c>
      <c r="G7425" s="748" t="s">
        <v>280</v>
      </c>
      <c r="H7425" s="1337">
        <v>0.43</v>
      </c>
      <c r="I7425" s="338"/>
    </row>
    <row r="7426" spans="2:9">
      <c r="B7426" s="651" t="s">
        <v>16</v>
      </c>
      <c r="C7426" s="1356">
        <v>8072</v>
      </c>
      <c r="D7426" s="747" t="str">
        <f t="shared" si="235"/>
        <v>NV8072</v>
      </c>
      <c r="E7426" s="1336">
        <v>0.9</v>
      </c>
      <c r="F7426" s="644">
        <f t="shared" si="236"/>
        <v>0.91</v>
      </c>
      <c r="G7426" s="748" t="s">
        <v>280</v>
      </c>
      <c r="H7426" s="1337">
        <v>0.26</v>
      </c>
      <c r="I7426" s="338"/>
    </row>
    <row r="7427" spans="2:9">
      <c r="B7427" s="651" t="s">
        <v>16</v>
      </c>
      <c r="C7427" s="1356">
        <v>8102</v>
      </c>
      <c r="D7427" s="747" t="str">
        <f t="shared" si="235"/>
        <v>NV8102</v>
      </c>
      <c r="E7427" s="1336">
        <v>1.2070000000000001</v>
      </c>
      <c r="F7427" s="644">
        <f t="shared" si="236"/>
        <v>1.1859999999999999</v>
      </c>
      <c r="G7427" s="748" t="s">
        <v>280</v>
      </c>
      <c r="H7427" s="1337">
        <v>0.28000000000000003</v>
      </c>
      <c r="I7427" s="338"/>
    </row>
    <row r="7428" spans="2:9">
      <c r="B7428" s="651" t="s">
        <v>16</v>
      </c>
      <c r="C7428" s="1356">
        <v>8103</v>
      </c>
      <c r="D7428" s="747" t="str">
        <f t="shared" si="235"/>
        <v>NV8103</v>
      </c>
      <c r="E7428" s="1336">
        <v>1.07</v>
      </c>
      <c r="F7428" s="644">
        <f t="shared" si="236"/>
        <v>1.0629999999999999</v>
      </c>
      <c r="G7428" s="748" t="s">
        <v>280</v>
      </c>
      <c r="H7428" s="1337">
        <v>0.21</v>
      </c>
      <c r="I7428" s="338"/>
    </row>
    <row r="7429" spans="2:9">
      <c r="B7429" s="651" t="s">
        <v>16</v>
      </c>
      <c r="C7429" s="1356">
        <v>8106</v>
      </c>
      <c r="D7429" s="747" t="str">
        <f t="shared" si="235"/>
        <v>NV8106</v>
      </c>
      <c r="E7429" s="1336">
        <v>1.014</v>
      </c>
      <c r="F7429" s="644">
        <f t="shared" si="236"/>
        <v>1.0129999999999999</v>
      </c>
      <c r="G7429" s="748" t="s">
        <v>280</v>
      </c>
      <c r="H7429" s="1337">
        <v>0.66</v>
      </c>
      <c r="I7429" s="338"/>
    </row>
    <row r="7430" spans="2:9">
      <c r="B7430" s="651" t="s">
        <v>16</v>
      </c>
      <c r="C7430" s="1356">
        <v>8107</v>
      </c>
      <c r="D7430" s="747" t="str">
        <f t="shared" si="235"/>
        <v>NV8107</v>
      </c>
      <c r="E7430" s="1336">
        <v>1.1100000000000001</v>
      </c>
      <c r="F7430" s="644">
        <f t="shared" si="236"/>
        <v>1.099</v>
      </c>
      <c r="G7430" s="748" t="s">
        <v>280</v>
      </c>
      <c r="H7430" s="1337">
        <v>0.45</v>
      </c>
      <c r="I7430" s="338"/>
    </row>
    <row r="7431" spans="2:9">
      <c r="B7431" s="651" t="s">
        <v>16</v>
      </c>
      <c r="C7431" s="1356">
        <v>8111</v>
      </c>
      <c r="D7431" s="747" t="str">
        <f t="shared" si="235"/>
        <v>NV8111</v>
      </c>
      <c r="E7431" s="1336">
        <v>0.89200000000000002</v>
      </c>
      <c r="F7431" s="644">
        <f t="shared" si="236"/>
        <v>0.90300000000000002</v>
      </c>
      <c r="G7431" s="748" t="s">
        <v>280</v>
      </c>
      <c r="H7431" s="1337">
        <v>0.4</v>
      </c>
      <c r="I7431" s="338"/>
    </row>
    <row r="7432" spans="2:9">
      <c r="B7432" s="651" t="s">
        <v>16</v>
      </c>
      <c r="C7432" s="1356">
        <v>8116</v>
      </c>
      <c r="D7432" s="747" t="str">
        <f t="shared" si="235"/>
        <v>NV8116</v>
      </c>
      <c r="E7432" s="1336">
        <v>0.86799999999999999</v>
      </c>
      <c r="F7432" s="644">
        <f t="shared" si="236"/>
        <v>0.88100000000000001</v>
      </c>
      <c r="G7432" s="748" t="s">
        <v>280</v>
      </c>
      <c r="H7432" s="1337">
        <v>0.39</v>
      </c>
      <c r="I7432" s="338"/>
    </row>
    <row r="7433" spans="2:9">
      <c r="B7433" s="651" t="s">
        <v>16</v>
      </c>
      <c r="C7433" s="1356">
        <v>8203</v>
      </c>
      <c r="D7433" s="747" t="str">
        <f t="shared" si="235"/>
        <v>NV8203</v>
      </c>
      <c r="E7433" s="1336">
        <v>1.0589999999999999</v>
      </c>
      <c r="F7433" s="644">
        <f t="shared" si="236"/>
        <v>1.0529999999999999</v>
      </c>
      <c r="G7433" s="748" t="s">
        <v>280</v>
      </c>
      <c r="H7433" s="1337">
        <v>0.66</v>
      </c>
      <c r="I7433" s="338"/>
    </row>
    <row r="7434" spans="2:9">
      <c r="B7434" s="651" t="s">
        <v>16</v>
      </c>
      <c r="C7434" s="1356">
        <v>8204</v>
      </c>
      <c r="D7434" s="747" t="str">
        <f t="shared" si="235"/>
        <v>NV8204</v>
      </c>
      <c r="E7434" s="1336">
        <v>0.88100000000000001</v>
      </c>
      <c r="F7434" s="644">
        <f t="shared" si="236"/>
        <v>0.89300000000000002</v>
      </c>
      <c r="G7434" s="748" t="s">
        <v>280</v>
      </c>
      <c r="H7434" s="1337">
        <v>0.65</v>
      </c>
      <c r="I7434" s="338"/>
    </row>
    <row r="7435" spans="2:9">
      <c r="B7435" s="651" t="s">
        <v>16</v>
      </c>
      <c r="C7435" s="1356">
        <v>8209</v>
      </c>
      <c r="D7435" s="747" t="str">
        <f t="shared" ref="D7435:D7498" si="237">B7435&amp;TEXT(C7435,"0000")</f>
        <v>NV8209</v>
      </c>
      <c r="E7435" s="1336">
        <v>0.89200000000000002</v>
      </c>
      <c r="F7435" s="644">
        <f t="shared" ref="F7435:F7498" si="238">IF(E7435="NA","NA",ROUND((E7435-1)*0.9+1,3))</f>
        <v>0.90300000000000002</v>
      </c>
      <c r="G7435" s="748" t="s">
        <v>280</v>
      </c>
      <c r="H7435" s="1337">
        <v>0.38</v>
      </c>
      <c r="I7435" s="338"/>
    </row>
    <row r="7436" spans="2:9">
      <c r="B7436" s="651" t="s">
        <v>16</v>
      </c>
      <c r="C7436" s="1356">
        <v>8215</v>
      </c>
      <c r="D7436" s="747" t="str">
        <f t="shared" si="237"/>
        <v>NV8215</v>
      </c>
      <c r="E7436" s="1336">
        <v>0.89800000000000002</v>
      </c>
      <c r="F7436" s="644">
        <f t="shared" si="238"/>
        <v>0.90800000000000003</v>
      </c>
      <c r="G7436" s="748" t="s">
        <v>280</v>
      </c>
      <c r="H7436" s="1337">
        <v>0.41</v>
      </c>
      <c r="I7436" s="338"/>
    </row>
    <row r="7437" spans="2:9">
      <c r="B7437" s="651" t="s">
        <v>16</v>
      </c>
      <c r="C7437" s="1356">
        <v>8227</v>
      </c>
      <c r="D7437" s="747" t="str">
        <f t="shared" si="237"/>
        <v>NV8227</v>
      </c>
      <c r="E7437" s="1336">
        <v>1.159</v>
      </c>
      <c r="F7437" s="644">
        <f t="shared" si="238"/>
        <v>1.143</v>
      </c>
      <c r="G7437" s="748" t="s">
        <v>280</v>
      </c>
      <c r="H7437" s="1337">
        <v>0.56000000000000005</v>
      </c>
      <c r="I7437" s="338"/>
    </row>
    <row r="7438" spans="2:9">
      <c r="B7438" s="651" t="s">
        <v>16</v>
      </c>
      <c r="C7438" s="1356">
        <v>8232</v>
      </c>
      <c r="D7438" s="747" t="str">
        <f t="shared" si="237"/>
        <v>NV8232</v>
      </c>
      <c r="E7438" s="1336">
        <v>1.0569999999999999</v>
      </c>
      <c r="F7438" s="644">
        <f t="shared" si="238"/>
        <v>1.0509999999999999</v>
      </c>
      <c r="G7438" s="748" t="s">
        <v>280</v>
      </c>
      <c r="H7438" s="1337">
        <v>0.62</v>
      </c>
      <c r="I7438" s="338"/>
    </row>
    <row r="7439" spans="2:9">
      <c r="B7439" s="651" t="s">
        <v>16</v>
      </c>
      <c r="C7439" s="1356">
        <v>8233</v>
      </c>
      <c r="D7439" s="747" t="str">
        <f t="shared" si="237"/>
        <v>NV8233</v>
      </c>
      <c r="E7439" s="1336">
        <v>1.03</v>
      </c>
      <c r="F7439" s="644">
        <f t="shared" si="238"/>
        <v>1.0269999999999999</v>
      </c>
      <c r="G7439" s="748" t="s">
        <v>280</v>
      </c>
      <c r="H7439" s="1337">
        <v>0.28000000000000003</v>
      </c>
      <c r="I7439" s="338"/>
    </row>
    <row r="7440" spans="2:9">
      <c r="B7440" s="651" t="s">
        <v>16</v>
      </c>
      <c r="C7440" s="1356">
        <v>8235</v>
      </c>
      <c r="D7440" s="747" t="str">
        <f t="shared" si="237"/>
        <v>NV8235</v>
      </c>
      <c r="E7440" s="1336">
        <v>0.95899999999999996</v>
      </c>
      <c r="F7440" s="644">
        <f t="shared" si="238"/>
        <v>0.96299999999999997</v>
      </c>
      <c r="G7440" s="748" t="s">
        <v>280</v>
      </c>
      <c r="H7440" s="1337">
        <v>0.46</v>
      </c>
      <c r="I7440" s="338"/>
    </row>
    <row r="7441" spans="2:9">
      <c r="B7441" s="651" t="s">
        <v>16</v>
      </c>
      <c r="C7441" s="1356">
        <v>8263</v>
      </c>
      <c r="D7441" s="747" t="str">
        <f t="shared" si="237"/>
        <v>NV8263</v>
      </c>
      <c r="E7441" s="1336">
        <v>0.94599999999999995</v>
      </c>
      <c r="F7441" s="644">
        <f t="shared" si="238"/>
        <v>0.95099999999999996</v>
      </c>
      <c r="G7441" s="748" t="s">
        <v>280</v>
      </c>
      <c r="H7441" s="1337">
        <v>0.78</v>
      </c>
      <c r="I7441" s="338"/>
    </row>
    <row r="7442" spans="2:9">
      <c r="B7442" s="651" t="s">
        <v>16</v>
      </c>
      <c r="C7442" s="1356">
        <v>8264</v>
      </c>
      <c r="D7442" s="747" t="str">
        <f t="shared" si="237"/>
        <v>NV8264</v>
      </c>
      <c r="E7442" s="1336">
        <v>0.94299999999999995</v>
      </c>
      <c r="F7442" s="644">
        <f t="shared" si="238"/>
        <v>0.94899999999999995</v>
      </c>
      <c r="G7442" s="748" t="s">
        <v>280</v>
      </c>
      <c r="H7442" s="1337">
        <v>0.69</v>
      </c>
      <c r="I7442" s="338"/>
    </row>
    <row r="7443" spans="2:9">
      <c r="B7443" s="651" t="s">
        <v>16</v>
      </c>
      <c r="C7443" s="1356">
        <v>8265</v>
      </c>
      <c r="D7443" s="747" t="str">
        <f t="shared" si="237"/>
        <v>NV8265</v>
      </c>
      <c r="E7443" s="1336">
        <v>0.99399999999999999</v>
      </c>
      <c r="F7443" s="644">
        <f t="shared" si="238"/>
        <v>0.995</v>
      </c>
      <c r="G7443" s="748" t="s">
        <v>280</v>
      </c>
      <c r="H7443" s="1337">
        <v>0.6</v>
      </c>
      <c r="I7443" s="338"/>
    </row>
    <row r="7444" spans="2:9">
      <c r="B7444" s="651" t="s">
        <v>16</v>
      </c>
      <c r="C7444" s="1356">
        <v>8279</v>
      </c>
      <c r="D7444" s="747" t="str">
        <f t="shared" si="237"/>
        <v>NV8279</v>
      </c>
      <c r="E7444" s="1336">
        <v>0.95299999999999996</v>
      </c>
      <c r="F7444" s="644">
        <f t="shared" si="238"/>
        <v>0.95799999999999996</v>
      </c>
      <c r="G7444" s="748" t="s">
        <v>280</v>
      </c>
      <c r="H7444" s="1337">
        <v>0.73</v>
      </c>
      <c r="I7444" s="338"/>
    </row>
    <row r="7445" spans="2:9">
      <c r="B7445" s="651" t="s">
        <v>16</v>
      </c>
      <c r="C7445" s="1356">
        <v>8288</v>
      </c>
      <c r="D7445" s="747" t="str">
        <f t="shared" si="237"/>
        <v>NV8288</v>
      </c>
      <c r="E7445" s="1336">
        <v>0.91300000000000003</v>
      </c>
      <c r="F7445" s="644">
        <f t="shared" si="238"/>
        <v>0.92200000000000004</v>
      </c>
      <c r="G7445" s="748" t="s">
        <v>280</v>
      </c>
      <c r="H7445" s="1337">
        <v>0.84</v>
      </c>
      <c r="I7445" s="338"/>
    </row>
    <row r="7446" spans="2:9">
      <c r="B7446" s="651" t="s">
        <v>16</v>
      </c>
      <c r="C7446" s="1356">
        <v>8291</v>
      </c>
      <c r="D7446" s="747" t="str">
        <f t="shared" si="237"/>
        <v>NV8291</v>
      </c>
      <c r="E7446" s="1336">
        <v>0.88400000000000001</v>
      </c>
      <c r="F7446" s="644">
        <f t="shared" si="238"/>
        <v>0.89600000000000002</v>
      </c>
      <c r="G7446" s="748" t="s">
        <v>280</v>
      </c>
      <c r="H7446" s="1337">
        <v>0.49</v>
      </c>
      <c r="I7446" s="338"/>
    </row>
    <row r="7447" spans="2:9">
      <c r="B7447" s="651" t="s">
        <v>16</v>
      </c>
      <c r="C7447" s="1356">
        <v>8292</v>
      </c>
      <c r="D7447" s="747" t="str">
        <f t="shared" si="237"/>
        <v>NV8292</v>
      </c>
      <c r="E7447" s="1336">
        <v>0.85899999999999999</v>
      </c>
      <c r="F7447" s="644">
        <f t="shared" si="238"/>
        <v>0.873</v>
      </c>
      <c r="G7447" s="748" t="s">
        <v>280</v>
      </c>
      <c r="H7447" s="1337">
        <v>0.48</v>
      </c>
      <c r="I7447" s="338"/>
    </row>
    <row r="7448" spans="2:9">
      <c r="B7448" s="651" t="s">
        <v>16</v>
      </c>
      <c r="C7448" s="1356">
        <v>8293</v>
      </c>
      <c r="D7448" s="747" t="str">
        <f t="shared" si="237"/>
        <v>NV8293</v>
      </c>
      <c r="E7448" s="1336">
        <v>0.874</v>
      </c>
      <c r="F7448" s="644">
        <f t="shared" si="238"/>
        <v>0.88700000000000001</v>
      </c>
      <c r="G7448" s="748" t="s">
        <v>280</v>
      </c>
      <c r="H7448" s="1337">
        <v>1</v>
      </c>
      <c r="I7448" s="338"/>
    </row>
    <row r="7449" spans="2:9">
      <c r="B7449" s="651" t="s">
        <v>16</v>
      </c>
      <c r="C7449" s="1356">
        <v>8304</v>
      </c>
      <c r="D7449" s="747" t="str">
        <f t="shared" si="237"/>
        <v>NV8304</v>
      </c>
      <c r="E7449" s="1336">
        <v>1.03</v>
      </c>
      <c r="F7449" s="644">
        <f t="shared" si="238"/>
        <v>1.0269999999999999</v>
      </c>
      <c r="G7449" s="748" t="s">
        <v>280</v>
      </c>
      <c r="H7449" s="1337">
        <v>0.28000000000000003</v>
      </c>
      <c r="I7449" s="338"/>
    </row>
    <row r="7450" spans="2:9">
      <c r="B7450" s="651" t="s">
        <v>16</v>
      </c>
      <c r="C7450" s="1356">
        <v>8350</v>
      </c>
      <c r="D7450" s="747" t="str">
        <f t="shared" si="237"/>
        <v>NV8350</v>
      </c>
      <c r="E7450" s="1336">
        <v>1.1519999999999999</v>
      </c>
      <c r="F7450" s="644">
        <f t="shared" si="238"/>
        <v>1.137</v>
      </c>
      <c r="G7450" s="748" t="s">
        <v>280</v>
      </c>
      <c r="H7450" s="1337">
        <v>0.56000000000000005</v>
      </c>
      <c r="I7450" s="338"/>
    </row>
    <row r="7451" spans="2:9">
      <c r="B7451" s="651" t="s">
        <v>16</v>
      </c>
      <c r="C7451" s="1356">
        <v>8380</v>
      </c>
      <c r="D7451" s="747" t="str">
        <f t="shared" si="237"/>
        <v>NV8380</v>
      </c>
      <c r="E7451" s="1336">
        <v>1.075</v>
      </c>
      <c r="F7451" s="644">
        <f t="shared" si="238"/>
        <v>1.0680000000000001</v>
      </c>
      <c r="G7451" s="748" t="s">
        <v>280</v>
      </c>
      <c r="H7451" s="1337">
        <v>0.48</v>
      </c>
      <c r="I7451" s="338"/>
    </row>
    <row r="7452" spans="2:9">
      <c r="B7452" s="651" t="s">
        <v>16</v>
      </c>
      <c r="C7452" s="1356">
        <v>8381</v>
      </c>
      <c r="D7452" s="747" t="str">
        <f t="shared" si="237"/>
        <v>NV8381</v>
      </c>
      <c r="E7452" s="1336">
        <v>0.92200000000000004</v>
      </c>
      <c r="F7452" s="644">
        <f t="shared" si="238"/>
        <v>0.93</v>
      </c>
      <c r="G7452" s="748" t="s">
        <v>280</v>
      </c>
      <c r="H7452" s="1337">
        <v>0.36</v>
      </c>
      <c r="I7452" s="338"/>
    </row>
    <row r="7453" spans="2:9">
      <c r="B7453" s="651" t="s">
        <v>16</v>
      </c>
      <c r="C7453" s="1356">
        <v>8385</v>
      </c>
      <c r="D7453" s="747" t="str">
        <f t="shared" si="237"/>
        <v>NV8385</v>
      </c>
      <c r="E7453" s="1336">
        <v>0.94699999999999995</v>
      </c>
      <c r="F7453" s="644">
        <f t="shared" si="238"/>
        <v>0.95199999999999996</v>
      </c>
      <c r="G7453" s="748" t="s">
        <v>280</v>
      </c>
      <c r="H7453" s="1337">
        <v>0.4</v>
      </c>
      <c r="I7453" s="338"/>
    </row>
    <row r="7454" spans="2:9">
      <c r="B7454" s="651" t="s">
        <v>16</v>
      </c>
      <c r="C7454" s="1356">
        <v>8392</v>
      </c>
      <c r="D7454" s="747" t="str">
        <f t="shared" si="237"/>
        <v>NV8392</v>
      </c>
      <c r="E7454" s="1336">
        <v>0.872</v>
      </c>
      <c r="F7454" s="644">
        <f t="shared" si="238"/>
        <v>0.88500000000000001</v>
      </c>
      <c r="G7454" s="748" t="s">
        <v>280</v>
      </c>
      <c r="H7454" s="1337">
        <v>0.38</v>
      </c>
      <c r="I7454" s="338"/>
    </row>
    <row r="7455" spans="2:9">
      <c r="B7455" s="651" t="s">
        <v>16</v>
      </c>
      <c r="C7455" s="1356">
        <v>8393</v>
      </c>
      <c r="D7455" s="747" t="str">
        <f t="shared" si="237"/>
        <v>NV8393</v>
      </c>
      <c r="E7455" s="1336">
        <v>1.0609999999999999</v>
      </c>
      <c r="F7455" s="644">
        <f t="shared" si="238"/>
        <v>1.0549999999999999</v>
      </c>
      <c r="G7455" s="748" t="s">
        <v>280</v>
      </c>
      <c r="H7455" s="1337">
        <v>0.37</v>
      </c>
      <c r="I7455" s="338"/>
    </row>
    <row r="7456" spans="2:9">
      <c r="B7456" s="651" t="s">
        <v>16</v>
      </c>
      <c r="C7456" s="1356">
        <v>8500</v>
      </c>
      <c r="D7456" s="747" t="str">
        <f t="shared" si="237"/>
        <v>NV8500</v>
      </c>
      <c r="E7456" s="1336">
        <v>1.03</v>
      </c>
      <c r="F7456" s="644">
        <f t="shared" si="238"/>
        <v>1.0269999999999999</v>
      </c>
      <c r="G7456" s="748" t="s">
        <v>280</v>
      </c>
      <c r="H7456" s="1337">
        <v>0.28000000000000003</v>
      </c>
      <c r="I7456" s="338"/>
    </row>
    <row r="7457" spans="2:9">
      <c r="B7457" s="651" t="s">
        <v>16</v>
      </c>
      <c r="C7457" s="1356">
        <v>8601</v>
      </c>
      <c r="D7457" s="747" t="str">
        <f t="shared" si="237"/>
        <v>NV8601</v>
      </c>
      <c r="E7457" s="1336">
        <v>1.3979999999999999</v>
      </c>
      <c r="F7457" s="644">
        <f t="shared" si="238"/>
        <v>1.3580000000000001</v>
      </c>
      <c r="G7457" s="748" t="s">
        <v>280</v>
      </c>
      <c r="H7457" s="1337">
        <v>7.0000000000000007E-2</v>
      </c>
      <c r="I7457" s="338"/>
    </row>
    <row r="7458" spans="2:9">
      <c r="B7458" s="651" t="s">
        <v>16</v>
      </c>
      <c r="C7458" s="1356">
        <v>8602</v>
      </c>
      <c r="D7458" s="747" t="str">
        <f t="shared" si="237"/>
        <v>NV8602</v>
      </c>
      <c r="E7458" s="1336">
        <v>0.95599999999999996</v>
      </c>
      <c r="F7458" s="644">
        <f t="shared" si="238"/>
        <v>0.96</v>
      </c>
      <c r="G7458" s="748" t="s">
        <v>280</v>
      </c>
      <c r="H7458" s="1337">
        <v>0.12</v>
      </c>
      <c r="I7458" s="338"/>
    </row>
    <row r="7459" spans="2:9">
      <c r="B7459" s="651" t="s">
        <v>16</v>
      </c>
      <c r="C7459" s="1356">
        <v>8603</v>
      </c>
      <c r="D7459" s="747" t="str">
        <f t="shared" si="237"/>
        <v>NV8603</v>
      </c>
      <c r="E7459" s="1336">
        <v>0.98799999999999999</v>
      </c>
      <c r="F7459" s="644">
        <f t="shared" si="238"/>
        <v>0.98899999999999999</v>
      </c>
      <c r="G7459" s="748" t="s">
        <v>280</v>
      </c>
      <c r="H7459" s="1337">
        <v>0.06</v>
      </c>
      <c r="I7459" s="338"/>
    </row>
    <row r="7460" spans="2:9">
      <c r="B7460" s="651" t="s">
        <v>16</v>
      </c>
      <c r="C7460" s="1356">
        <v>8606</v>
      </c>
      <c r="D7460" s="747" t="str">
        <f t="shared" si="237"/>
        <v>NV8606</v>
      </c>
      <c r="E7460" s="1336">
        <v>1.0009999999999999</v>
      </c>
      <c r="F7460" s="644">
        <f t="shared" si="238"/>
        <v>1.0009999999999999</v>
      </c>
      <c r="G7460" s="748" t="s">
        <v>280</v>
      </c>
      <c r="H7460" s="1337">
        <v>0.34</v>
      </c>
      <c r="I7460" s="338"/>
    </row>
    <row r="7461" spans="2:9">
      <c r="B7461" s="651" t="s">
        <v>16</v>
      </c>
      <c r="C7461" s="1356">
        <v>8709</v>
      </c>
      <c r="D7461" s="747" t="str">
        <f t="shared" si="237"/>
        <v>NV8709</v>
      </c>
      <c r="E7461" s="1336">
        <v>1.9379999999999999</v>
      </c>
      <c r="F7461" s="644">
        <f t="shared" si="238"/>
        <v>1.8440000000000001</v>
      </c>
      <c r="G7461" s="748" t="s">
        <v>280</v>
      </c>
      <c r="H7461" s="1337">
        <v>0.36</v>
      </c>
      <c r="I7461" s="338"/>
    </row>
    <row r="7462" spans="2:9">
      <c r="B7462" s="651" t="s">
        <v>16</v>
      </c>
      <c r="C7462" s="1356">
        <v>8719</v>
      </c>
      <c r="D7462" s="747" t="str">
        <f t="shared" si="237"/>
        <v>NV8719</v>
      </c>
      <c r="E7462" s="1336">
        <v>1.9379999999999999</v>
      </c>
      <c r="F7462" s="644">
        <f t="shared" si="238"/>
        <v>1.8440000000000001</v>
      </c>
      <c r="G7462" s="748" t="s">
        <v>280</v>
      </c>
      <c r="H7462" s="1337">
        <v>0.36</v>
      </c>
      <c r="I7462" s="338"/>
    </row>
    <row r="7463" spans="2:9">
      <c r="B7463" s="651" t="s">
        <v>16</v>
      </c>
      <c r="C7463" s="1356">
        <v>8720</v>
      </c>
      <c r="D7463" s="747" t="str">
        <f t="shared" si="237"/>
        <v>NV8720</v>
      </c>
      <c r="E7463" s="1336">
        <v>1.0660000000000001</v>
      </c>
      <c r="F7463" s="644">
        <f t="shared" si="238"/>
        <v>1.0589999999999999</v>
      </c>
      <c r="G7463" s="748" t="s">
        <v>280</v>
      </c>
      <c r="H7463" s="1337">
        <v>0.28000000000000003</v>
      </c>
      <c r="I7463" s="338"/>
    </row>
    <row r="7464" spans="2:9">
      <c r="B7464" s="651" t="s">
        <v>16</v>
      </c>
      <c r="C7464" s="1356">
        <v>8721</v>
      </c>
      <c r="D7464" s="747" t="str">
        <f t="shared" si="237"/>
        <v>NV8721</v>
      </c>
      <c r="E7464" s="1336">
        <v>1.2270000000000001</v>
      </c>
      <c r="F7464" s="644">
        <f t="shared" si="238"/>
        <v>1.204</v>
      </c>
      <c r="G7464" s="748" t="s">
        <v>280</v>
      </c>
      <c r="H7464" s="1337">
        <v>7.0000000000000007E-2</v>
      </c>
      <c r="I7464" s="338"/>
    </row>
    <row r="7465" spans="2:9">
      <c r="B7465" s="651" t="s">
        <v>16</v>
      </c>
      <c r="C7465" s="1356">
        <v>8723</v>
      </c>
      <c r="D7465" s="747" t="str">
        <f t="shared" si="237"/>
        <v>NV8723</v>
      </c>
      <c r="E7465" s="1336">
        <v>1.1499999999999999</v>
      </c>
      <c r="F7465" s="644">
        <f t="shared" si="238"/>
        <v>1.135</v>
      </c>
      <c r="G7465" s="748" t="s">
        <v>280</v>
      </c>
      <c r="H7465" s="1337">
        <v>7.0000000000000007E-2</v>
      </c>
      <c r="I7465" s="338"/>
    </row>
    <row r="7466" spans="2:9">
      <c r="B7466" s="651" t="s">
        <v>16</v>
      </c>
      <c r="C7466" s="1356">
        <v>8725</v>
      </c>
      <c r="D7466" s="747" t="str">
        <f t="shared" si="237"/>
        <v>NV8725</v>
      </c>
      <c r="E7466" s="1336">
        <v>0.90600000000000003</v>
      </c>
      <c r="F7466" s="644">
        <f t="shared" si="238"/>
        <v>0.91500000000000004</v>
      </c>
      <c r="G7466" s="748" t="s">
        <v>280</v>
      </c>
      <c r="H7466" s="1337">
        <v>0.34</v>
      </c>
      <c r="I7466" s="338"/>
    </row>
    <row r="7467" spans="2:9">
      <c r="B7467" s="651" t="s">
        <v>16</v>
      </c>
      <c r="C7467" s="1356">
        <v>8726</v>
      </c>
      <c r="D7467" s="747" t="str">
        <f t="shared" si="237"/>
        <v>NV8726</v>
      </c>
      <c r="E7467" s="1336">
        <v>1.03</v>
      </c>
      <c r="F7467" s="644">
        <f t="shared" si="238"/>
        <v>1.0269999999999999</v>
      </c>
      <c r="G7467" s="748" t="s">
        <v>280</v>
      </c>
      <c r="H7467" s="1337">
        <v>0.28000000000000003</v>
      </c>
      <c r="I7467" s="338"/>
    </row>
    <row r="7468" spans="2:9">
      <c r="B7468" s="651" t="s">
        <v>16</v>
      </c>
      <c r="C7468" s="1356">
        <v>8734</v>
      </c>
      <c r="D7468" s="747" t="str">
        <f t="shared" si="237"/>
        <v>NV8734</v>
      </c>
      <c r="E7468" s="1336">
        <v>1.03</v>
      </c>
      <c r="F7468" s="644">
        <f t="shared" si="238"/>
        <v>1.0269999999999999</v>
      </c>
      <c r="G7468" s="748" t="s">
        <v>280</v>
      </c>
      <c r="H7468" s="1337">
        <v>0.28000000000000003</v>
      </c>
      <c r="I7468" s="338"/>
    </row>
    <row r="7469" spans="2:9">
      <c r="B7469" s="651" t="s">
        <v>16</v>
      </c>
      <c r="C7469" s="1356">
        <v>8737</v>
      </c>
      <c r="D7469" s="747" t="str">
        <f t="shared" si="237"/>
        <v>NV8737</v>
      </c>
      <c r="E7469" s="1336">
        <v>1.03</v>
      </c>
      <c r="F7469" s="644">
        <f t="shared" si="238"/>
        <v>1.0269999999999999</v>
      </c>
      <c r="G7469" s="748" t="s">
        <v>280</v>
      </c>
      <c r="H7469" s="1337">
        <v>0.28000000000000003</v>
      </c>
      <c r="I7469" s="338"/>
    </row>
    <row r="7470" spans="2:9">
      <c r="B7470" s="651" t="s">
        <v>16</v>
      </c>
      <c r="C7470" s="1356">
        <v>8738</v>
      </c>
      <c r="D7470" s="747" t="str">
        <f t="shared" si="237"/>
        <v>NV8738</v>
      </c>
      <c r="E7470" s="1336">
        <v>1.03</v>
      </c>
      <c r="F7470" s="644">
        <f t="shared" si="238"/>
        <v>1.0269999999999999</v>
      </c>
      <c r="G7470" s="748" t="s">
        <v>280</v>
      </c>
      <c r="H7470" s="1337">
        <v>0.28000000000000003</v>
      </c>
      <c r="I7470" s="338"/>
    </row>
    <row r="7471" spans="2:9">
      <c r="B7471" s="651" t="s">
        <v>16</v>
      </c>
      <c r="C7471" s="1356">
        <v>8742</v>
      </c>
      <c r="D7471" s="747" t="str">
        <f t="shared" si="237"/>
        <v>NV8742</v>
      </c>
      <c r="E7471" s="1336">
        <v>1.1080000000000001</v>
      </c>
      <c r="F7471" s="644">
        <f t="shared" si="238"/>
        <v>1.097</v>
      </c>
      <c r="G7471" s="748" t="s">
        <v>280</v>
      </c>
      <c r="H7471" s="1337">
        <v>0.09</v>
      </c>
      <c r="I7471" s="338"/>
    </row>
    <row r="7472" spans="2:9">
      <c r="B7472" s="651" t="s">
        <v>16</v>
      </c>
      <c r="C7472" s="1356">
        <v>8745</v>
      </c>
      <c r="D7472" s="747" t="str">
        <f t="shared" si="237"/>
        <v>NV8745</v>
      </c>
      <c r="E7472" s="1336">
        <v>0.88400000000000001</v>
      </c>
      <c r="F7472" s="644">
        <f t="shared" si="238"/>
        <v>0.89600000000000002</v>
      </c>
      <c r="G7472" s="748" t="s">
        <v>280</v>
      </c>
      <c r="H7472" s="1337">
        <v>0.46</v>
      </c>
      <c r="I7472" s="338"/>
    </row>
    <row r="7473" spans="2:9">
      <c r="B7473" s="651" t="s">
        <v>16</v>
      </c>
      <c r="C7473" s="1356">
        <v>8748</v>
      </c>
      <c r="D7473" s="747" t="str">
        <f t="shared" si="237"/>
        <v>NV8748</v>
      </c>
      <c r="E7473" s="1336">
        <v>1.0549999999999999</v>
      </c>
      <c r="F7473" s="644">
        <f t="shared" si="238"/>
        <v>1.05</v>
      </c>
      <c r="G7473" s="748" t="s">
        <v>280</v>
      </c>
      <c r="H7473" s="1337">
        <v>0.08</v>
      </c>
      <c r="I7473" s="338"/>
    </row>
    <row r="7474" spans="2:9">
      <c r="B7474" s="651" t="s">
        <v>16</v>
      </c>
      <c r="C7474" s="1356">
        <v>8755</v>
      </c>
      <c r="D7474" s="747" t="str">
        <f t="shared" si="237"/>
        <v>NV8755</v>
      </c>
      <c r="E7474" s="1336">
        <v>1.0029999999999999</v>
      </c>
      <c r="F7474" s="644">
        <f t="shared" si="238"/>
        <v>1.0029999999999999</v>
      </c>
      <c r="G7474" s="748" t="s">
        <v>280</v>
      </c>
      <c r="H7474" s="1337">
        <v>0.08</v>
      </c>
      <c r="I7474" s="338"/>
    </row>
    <row r="7475" spans="2:9">
      <c r="B7475" s="651" t="s">
        <v>16</v>
      </c>
      <c r="C7475" s="1356">
        <v>8799</v>
      </c>
      <c r="D7475" s="747" t="str">
        <f t="shared" si="237"/>
        <v>NV8799</v>
      </c>
      <c r="E7475" s="1336">
        <v>0.99199999999999999</v>
      </c>
      <c r="F7475" s="644">
        <f t="shared" si="238"/>
        <v>0.99299999999999999</v>
      </c>
      <c r="G7475" s="748" t="s">
        <v>280</v>
      </c>
      <c r="H7475" s="1337">
        <v>0.13</v>
      </c>
      <c r="I7475" s="338"/>
    </row>
    <row r="7476" spans="2:9">
      <c r="B7476" s="651" t="s">
        <v>16</v>
      </c>
      <c r="C7476" s="1356">
        <v>8800</v>
      </c>
      <c r="D7476" s="747" t="str">
        <f t="shared" si="237"/>
        <v>NV8800</v>
      </c>
      <c r="E7476" s="1336">
        <v>1.026</v>
      </c>
      <c r="F7476" s="644">
        <f t="shared" si="238"/>
        <v>1.0229999999999999</v>
      </c>
      <c r="G7476" s="748" t="s">
        <v>280</v>
      </c>
      <c r="H7476" s="1337">
        <v>0.16</v>
      </c>
      <c r="I7476" s="338"/>
    </row>
    <row r="7477" spans="2:9">
      <c r="B7477" s="651" t="s">
        <v>16</v>
      </c>
      <c r="C7477" s="1356">
        <v>8803</v>
      </c>
      <c r="D7477" s="747" t="str">
        <f t="shared" si="237"/>
        <v>NV8803</v>
      </c>
      <c r="E7477" s="1336">
        <v>1.101</v>
      </c>
      <c r="F7477" s="644">
        <f t="shared" si="238"/>
        <v>1.091</v>
      </c>
      <c r="G7477" s="748" t="s">
        <v>280</v>
      </c>
      <c r="H7477" s="1337">
        <v>0.05</v>
      </c>
      <c r="I7477" s="338"/>
    </row>
    <row r="7478" spans="2:9">
      <c r="B7478" s="651" t="s">
        <v>16</v>
      </c>
      <c r="C7478" s="1356">
        <v>8805</v>
      </c>
      <c r="D7478" s="747" t="str">
        <f t="shared" si="237"/>
        <v>NV8805</v>
      </c>
      <c r="E7478" s="1336">
        <v>0.85</v>
      </c>
      <c r="F7478" s="644">
        <f t="shared" si="238"/>
        <v>0.86499999999999999</v>
      </c>
      <c r="G7478" s="748" t="s">
        <v>280</v>
      </c>
      <c r="H7478" s="1337">
        <v>0.15</v>
      </c>
      <c r="I7478" s="338"/>
    </row>
    <row r="7479" spans="2:9">
      <c r="B7479" s="651" t="s">
        <v>16</v>
      </c>
      <c r="C7479" s="1356">
        <v>8810</v>
      </c>
      <c r="D7479" s="747" t="str">
        <f t="shared" si="237"/>
        <v>NV8810</v>
      </c>
      <c r="E7479" s="1336">
        <v>0.95499999999999996</v>
      </c>
      <c r="F7479" s="644">
        <f t="shared" si="238"/>
        <v>0.96</v>
      </c>
      <c r="G7479" s="748" t="s">
        <v>280</v>
      </c>
      <c r="H7479" s="1337">
        <v>0.06</v>
      </c>
      <c r="I7479" s="338"/>
    </row>
    <row r="7480" spans="2:9">
      <c r="B7480" s="651" t="s">
        <v>16</v>
      </c>
      <c r="C7480" s="1356">
        <v>8814</v>
      </c>
      <c r="D7480" s="747" t="str">
        <f t="shared" si="237"/>
        <v>NV8814</v>
      </c>
      <c r="E7480" s="1336">
        <v>0.85</v>
      </c>
      <c r="F7480" s="644">
        <f t="shared" si="238"/>
        <v>0.86499999999999999</v>
      </c>
      <c r="G7480" s="748" t="s">
        <v>280</v>
      </c>
      <c r="H7480" s="1337">
        <v>0.15</v>
      </c>
      <c r="I7480" s="338"/>
    </row>
    <row r="7481" spans="2:9">
      <c r="B7481" s="651" t="s">
        <v>16</v>
      </c>
      <c r="C7481" s="1356">
        <v>8815</v>
      </c>
      <c r="D7481" s="747" t="str">
        <f t="shared" si="237"/>
        <v>NV8815</v>
      </c>
      <c r="E7481" s="1336">
        <v>0.85</v>
      </c>
      <c r="F7481" s="644">
        <f t="shared" si="238"/>
        <v>0.86499999999999999</v>
      </c>
      <c r="G7481" s="748" t="s">
        <v>280</v>
      </c>
      <c r="H7481" s="1337">
        <v>0.15</v>
      </c>
      <c r="I7481" s="338"/>
    </row>
    <row r="7482" spans="2:9">
      <c r="B7482" s="651" t="s">
        <v>16</v>
      </c>
      <c r="C7482" s="1356">
        <v>8820</v>
      </c>
      <c r="D7482" s="747" t="str">
        <f t="shared" si="237"/>
        <v>NV8820</v>
      </c>
      <c r="E7482" s="1336">
        <v>1.329</v>
      </c>
      <c r="F7482" s="644">
        <f t="shared" si="238"/>
        <v>1.296</v>
      </c>
      <c r="G7482" s="748" t="s">
        <v>280</v>
      </c>
      <c r="H7482" s="1337">
        <v>0.05</v>
      </c>
      <c r="I7482" s="338"/>
    </row>
    <row r="7483" spans="2:9">
      <c r="B7483" s="651" t="s">
        <v>16</v>
      </c>
      <c r="C7483" s="1356">
        <v>8824</v>
      </c>
      <c r="D7483" s="747" t="str">
        <f t="shared" si="237"/>
        <v>NV8824</v>
      </c>
      <c r="E7483" s="1336">
        <v>0.81899999999999995</v>
      </c>
      <c r="F7483" s="644">
        <f t="shared" si="238"/>
        <v>0.83699999999999997</v>
      </c>
      <c r="G7483" s="748" t="s">
        <v>280</v>
      </c>
      <c r="H7483" s="1337">
        <v>0.59</v>
      </c>
      <c r="I7483" s="338"/>
    </row>
    <row r="7484" spans="2:9">
      <c r="B7484" s="651" t="s">
        <v>16</v>
      </c>
      <c r="C7484" s="1356">
        <v>8825</v>
      </c>
      <c r="D7484" s="747" t="str">
        <f t="shared" si="237"/>
        <v>NV8825</v>
      </c>
      <c r="E7484" s="1336">
        <v>0.83399999999999996</v>
      </c>
      <c r="F7484" s="644">
        <f t="shared" si="238"/>
        <v>0.85099999999999998</v>
      </c>
      <c r="G7484" s="748" t="s">
        <v>280</v>
      </c>
      <c r="H7484" s="1337">
        <v>0.38</v>
      </c>
      <c r="I7484" s="338"/>
    </row>
    <row r="7485" spans="2:9">
      <c r="B7485" s="651" t="s">
        <v>16</v>
      </c>
      <c r="C7485" s="1356">
        <v>8826</v>
      </c>
      <c r="D7485" s="747" t="str">
        <f t="shared" si="237"/>
        <v>NV8826</v>
      </c>
      <c r="E7485" s="1336">
        <v>0.92800000000000005</v>
      </c>
      <c r="F7485" s="644">
        <f t="shared" si="238"/>
        <v>0.93500000000000005</v>
      </c>
      <c r="G7485" s="748" t="s">
        <v>280</v>
      </c>
      <c r="H7485" s="1337">
        <v>0.4</v>
      </c>
      <c r="I7485" s="338"/>
    </row>
    <row r="7486" spans="2:9">
      <c r="B7486" s="651" t="s">
        <v>16</v>
      </c>
      <c r="C7486" s="1356">
        <v>8829</v>
      </c>
      <c r="D7486" s="747" t="str">
        <f t="shared" si="237"/>
        <v>NV8829</v>
      </c>
      <c r="E7486" s="1336">
        <v>0.82199999999999995</v>
      </c>
      <c r="F7486" s="644">
        <f t="shared" si="238"/>
        <v>0.84</v>
      </c>
      <c r="G7486" s="748" t="s">
        <v>280</v>
      </c>
      <c r="H7486" s="1337">
        <v>0.43</v>
      </c>
      <c r="I7486" s="338"/>
    </row>
    <row r="7487" spans="2:9">
      <c r="B7487" s="651" t="s">
        <v>16</v>
      </c>
      <c r="C7487" s="1356">
        <v>8831</v>
      </c>
      <c r="D7487" s="747" t="str">
        <f t="shared" si="237"/>
        <v>NV8831</v>
      </c>
      <c r="E7487" s="1336">
        <v>0.77700000000000002</v>
      </c>
      <c r="F7487" s="644">
        <f t="shared" si="238"/>
        <v>0.79900000000000004</v>
      </c>
      <c r="G7487" s="748" t="s">
        <v>280</v>
      </c>
      <c r="H7487" s="1337">
        <v>0.31</v>
      </c>
      <c r="I7487" s="338"/>
    </row>
    <row r="7488" spans="2:9">
      <c r="B7488" s="651" t="s">
        <v>16</v>
      </c>
      <c r="C7488" s="1356">
        <v>8832</v>
      </c>
      <c r="D7488" s="747" t="str">
        <f t="shared" si="237"/>
        <v>NV8832</v>
      </c>
      <c r="E7488" s="1336">
        <v>1.0349999999999999</v>
      </c>
      <c r="F7488" s="644">
        <f t="shared" si="238"/>
        <v>1.032</v>
      </c>
      <c r="G7488" s="748" t="s">
        <v>280</v>
      </c>
      <c r="H7488" s="1337">
        <v>0.08</v>
      </c>
      <c r="I7488" s="338"/>
    </row>
    <row r="7489" spans="2:9">
      <c r="B7489" s="651" t="s">
        <v>16</v>
      </c>
      <c r="C7489" s="1356">
        <v>8833</v>
      </c>
      <c r="D7489" s="747" t="str">
        <f t="shared" si="237"/>
        <v>NV8833</v>
      </c>
      <c r="E7489" s="1336">
        <v>1.0109999999999999</v>
      </c>
      <c r="F7489" s="644">
        <f t="shared" si="238"/>
        <v>1.01</v>
      </c>
      <c r="G7489" s="748" t="s">
        <v>280</v>
      </c>
      <c r="H7489" s="1337">
        <v>0.16</v>
      </c>
      <c r="I7489" s="338"/>
    </row>
    <row r="7490" spans="2:9">
      <c r="B7490" s="651" t="s">
        <v>16</v>
      </c>
      <c r="C7490" s="1356">
        <v>8835</v>
      </c>
      <c r="D7490" s="747" t="str">
        <f t="shared" si="237"/>
        <v>NV8835</v>
      </c>
      <c r="E7490" s="1336">
        <v>0.90600000000000003</v>
      </c>
      <c r="F7490" s="644">
        <f t="shared" si="238"/>
        <v>0.91500000000000004</v>
      </c>
      <c r="G7490" s="748" t="s">
        <v>280</v>
      </c>
      <c r="H7490" s="1337">
        <v>0.4</v>
      </c>
      <c r="I7490" s="338"/>
    </row>
    <row r="7491" spans="2:9">
      <c r="B7491" s="651" t="s">
        <v>16</v>
      </c>
      <c r="C7491" s="1356">
        <v>8855</v>
      </c>
      <c r="D7491" s="747" t="str">
        <f t="shared" si="237"/>
        <v>NV8855</v>
      </c>
      <c r="E7491" s="1336">
        <v>1.149</v>
      </c>
      <c r="F7491" s="644">
        <f t="shared" si="238"/>
        <v>1.1339999999999999</v>
      </c>
      <c r="G7491" s="748" t="s">
        <v>280</v>
      </c>
      <c r="H7491" s="1337">
        <v>0.05</v>
      </c>
      <c r="I7491" s="338"/>
    </row>
    <row r="7492" spans="2:9">
      <c r="B7492" s="651" t="s">
        <v>16</v>
      </c>
      <c r="C7492" s="1356">
        <v>8856</v>
      </c>
      <c r="D7492" s="747" t="str">
        <f t="shared" si="237"/>
        <v>NV8856</v>
      </c>
      <c r="E7492" s="1336">
        <v>0.97</v>
      </c>
      <c r="F7492" s="644">
        <f t="shared" si="238"/>
        <v>0.97299999999999998</v>
      </c>
      <c r="G7492" s="748" t="s">
        <v>280</v>
      </c>
      <c r="H7492" s="1337">
        <v>0.11</v>
      </c>
      <c r="I7492" s="338"/>
    </row>
    <row r="7493" spans="2:9">
      <c r="B7493" s="651" t="s">
        <v>16</v>
      </c>
      <c r="C7493" s="1356">
        <v>8861</v>
      </c>
      <c r="D7493" s="747" t="str">
        <f t="shared" si="237"/>
        <v>NV8861</v>
      </c>
      <c r="E7493" s="1336">
        <v>0.88500000000000001</v>
      </c>
      <c r="F7493" s="644">
        <f t="shared" si="238"/>
        <v>0.89700000000000002</v>
      </c>
      <c r="G7493" s="748" t="s">
        <v>280</v>
      </c>
      <c r="H7493" s="1337">
        <v>0.18</v>
      </c>
      <c r="I7493" s="338"/>
    </row>
    <row r="7494" spans="2:9">
      <c r="B7494" s="651" t="s">
        <v>16</v>
      </c>
      <c r="C7494" s="1356">
        <v>8868</v>
      </c>
      <c r="D7494" s="747" t="str">
        <f t="shared" si="237"/>
        <v>NV8868</v>
      </c>
      <c r="E7494" s="1336">
        <v>0.89200000000000002</v>
      </c>
      <c r="F7494" s="644">
        <f t="shared" si="238"/>
        <v>0.90300000000000002</v>
      </c>
      <c r="G7494" s="748" t="s">
        <v>280</v>
      </c>
      <c r="H7494" s="1337">
        <v>0.09</v>
      </c>
      <c r="I7494" s="338"/>
    </row>
    <row r="7495" spans="2:9">
      <c r="B7495" s="651" t="s">
        <v>16</v>
      </c>
      <c r="C7495" s="1356">
        <v>8869</v>
      </c>
      <c r="D7495" s="747" t="str">
        <f t="shared" si="237"/>
        <v>NV8869</v>
      </c>
      <c r="E7495" s="1336">
        <v>0.94699999999999995</v>
      </c>
      <c r="F7495" s="644">
        <f t="shared" si="238"/>
        <v>0.95199999999999996</v>
      </c>
      <c r="G7495" s="748" t="s">
        <v>280</v>
      </c>
      <c r="H7495" s="1337">
        <v>0.17</v>
      </c>
      <c r="I7495" s="338"/>
    </row>
    <row r="7496" spans="2:9">
      <c r="B7496" s="651" t="s">
        <v>16</v>
      </c>
      <c r="C7496" s="1356">
        <v>8871</v>
      </c>
      <c r="D7496" s="747" t="str">
        <f t="shared" si="237"/>
        <v>NV8871</v>
      </c>
      <c r="E7496" s="1336">
        <v>0.92200000000000004</v>
      </c>
      <c r="F7496" s="644">
        <f t="shared" si="238"/>
        <v>0.93</v>
      </c>
      <c r="G7496" s="748" t="s">
        <v>280</v>
      </c>
      <c r="H7496" s="1337">
        <v>0.06</v>
      </c>
      <c r="I7496" s="338"/>
    </row>
    <row r="7497" spans="2:9">
      <c r="B7497" s="651" t="s">
        <v>16</v>
      </c>
      <c r="C7497" s="1356">
        <v>8901</v>
      </c>
      <c r="D7497" s="747" t="str">
        <f t="shared" si="237"/>
        <v>NV8901</v>
      </c>
      <c r="E7497" s="1336">
        <v>0.95399999999999996</v>
      </c>
      <c r="F7497" s="644">
        <f t="shared" si="238"/>
        <v>0.95899999999999996</v>
      </c>
      <c r="G7497" s="748" t="s">
        <v>280</v>
      </c>
      <c r="H7497" s="1337">
        <v>0.05</v>
      </c>
      <c r="I7497" s="338"/>
    </row>
    <row r="7498" spans="2:9">
      <c r="B7498" s="651" t="s">
        <v>16</v>
      </c>
      <c r="C7498" s="1356">
        <v>9012</v>
      </c>
      <c r="D7498" s="747" t="str">
        <f t="shared" si="237"/>
        <v>NV9012</v>
      </c>
      <c r="E7498" s="1336">
        <v>1.1160000000000001</v>
      </c>
      <c r="F7498" s="644">
        <f t="shared" si="238"/>
        <v>1.1040000000000001</v>
      </c>
      <c r="G7498" s="748" t="s">
        <v>280</v>
      </c>
      <c r="H7498" s="1337">
        <v>0.17</v>
      </c>
      <c r="I7498" s="338"/>
    </row>
    <row r="7499" spans="2:9">
      <c r="B7499" s="651" t="s">
        <v>16</v>
      </c>
      <c r="C7499" s="1356">
        <v>9014</v>
      </c>
      <c r="D7499" s="747" t="str">
        <f t="shared" ref="D7499:D7562" si="239">B7499&amp;TEXT(C7499,"0000")</f>
        <v>NV9014</v>
      </c>
      <c r="E7499" s="1336">
        <v>0.83499999999999996</v>
      </c>
      <c r="F7499" s="644">
        <f t="shared" ref="F7499:F7562" si="240">IF(E7499="NA","NA",ROUND((E7499-1)*0.9+1,3))</f>
        <v>0.85199999999999998</v>
      </c>
      <c r="G7499" s="748" t="s">
        <v>280</v>
      </c>
      <c r="H7499" s="1337">
        <v>0.56999999999999995</v>
      </c>
      <c r="I7499" s="338"/>
    </row>
    <row r="7500" spans="2:9">
      <c r="B7500" s="651" t="s">
        <v>16</v>
      </c>
      <c r="C7500" s="1356">
        <v>9015</v>
      </c>
      <c r="D7500" s="747" t="str">
        <f t="shared" si="239"/>
        <v>NV9015</v>
      </c>
      <c r="E7500" s="1336">
        <v>1.0409999999999999</v>
      </c>
      <c r="F7500" s="644">
        <f t="shared" si="240"/>
        <v>1.0369999999999999</v>
      </c>
      <c r="G7500" s="748" t="s">
        <v>280</v>
      </c>
      <c r="H7500" s="1337">
        <v>0.62</v>
      </c>
      <c r="I7500" s="338"/>
    </row>
    <row r="7501" spans="2:9">
      <c r="B7501" s="651" t="s">
        <v>16</v>
      </c>
      <c r="C7501" s="1356">
        <v>9016</v>
      </c>
      <c r="D7501" s="747" t="str">
        <f t="shared" si="239"/>
        <v>NV9016</v>
      </c>
      <c r="E7501" s="1336">
        <v>0.92400000000000004</v>
      </c>
      <c r="F7501" s="644">
        <f t="shared" si="240"/>
        <v>0.93200000000000005</v>
      </c>
      <c r="G7501" s="748" t="s">
        <v>280</v>
      </c>
      <c r="H7501" s="1337">
        <v>0.42</v>
      </c>
      <c r="I7501" s="338"/>
    </row>
    <row r="7502" spans="2:9">
      <c r="B7502" s="651" t="s">
        <v>16</v>
      </c>
      <c r="C7502" s="1356">
        <v>9019</v>
      </c>
      <c r="D7502" s="747" t="str">
        <f t="shared" si="239"/>
        <v>NV9019</v>
      </c>
      <c r="E7502" s="1336">
        <v>1.03</v>
      </c>
      <c r="F7502" s="644">
        <f t="shared" si="240"/>
        <v>1.0269999999999999</v>
      </c>
      <c r="G7502" s="748" t="s">
        <v>280</v>
      </c>
      <c r="H7502" s="1337">
        <v>0.28000000000000003</v>
      </c>
      <c r="I7502" s="338"/>
    </row>
    <row r="7503" spans="2:9">
      <c r="B7503" s="651" t="s">
        <v>16</v>
      </c>
      <c r="C7503" s="1356">
        <v>9022</v>
      </c>
      <c r="D7503" s="747" t="str">
        <f t="shared" si="239"/>
        <v>NV9022</v>
      </c>
      <c r="E7503" s="1336">
        <v>0.83099999999999996</v>
      </c>
      <c r="F7503" s="644">
        <f t="shared" si="240"/>
        <v>0.84799999999999998</v>
      </c>
      <c r="G7503" s="748" t="s">
        <v>280</v>
      </c>
      <c r="H7503" s="1337">
        <v>0.2</v>
      </c>
      <c r="I7503" s="338"/>
    </row>
    <row r="7504" spans="2:9">
      <c r="B7504" s="651" t="s">
        <v>16</v>
      </c>
      <c r="C7504" s="1356">
        <v>9033</v>
      </c>
      <c r="D7504" s="747" t="str">
        <f t="shared" si="239"/>
        <v>NV9033</v>
      </c>
      <c r="E7504" s="1336">
        <v>0.88200000000000001</v>
      </c>
      <c r="F7504" s="644">
        <f t="shared" si="240"/>
        <v>0.89400000000000002</v>
      </c>
      <c r="G7504" s="748" t="s">
        <v>280</v>
      </c>
      <c r="H7504" s="1337">
        <v>0.54</v>
      </c>
      <c r="I7504" s="338"/>
    </row>
    <row r="7505" spans="2:9">
      <c r="B7505" s="651" t="s">
        <v>16</v>
      </c>
      <c r="C7505" s="1356">
        <v>9040</v>
      </c>
      <c r="D7505" s="747" t="str">
        <f t="shared" si="239"/>
        <v>NV9040</v>
      </c>
      <c r="E7505" s="1336">
        <v>0.88700000000000001</v>
      </c>
      <c r="F7505" s="644">
        <f t="shared" si="240"/>
        <v>0.89800000000000002</v>
      </c>
      <c r="G7505" s="748" t="s">
        <v>280</v>
      </c>
      <c r="H7505" s="1337">
        <v>0.34</v>
      </c>
      <c r="I7505" s="338"/>
    </row>
    <row r="7506" spans="2:9">
      <c r="B7506" s="651" t="s">
        <v>16</v>
      </c>
      <c r="C7506" s="1356">
        <v>9052</v>
      </c>
      <c r="D7506" s="747" t="str">
        <f t="shared" si="239"/>
        <v>NV9052</v>
      </c>
      <c r="E7506" s="1336">
        <v>0.73299999999999998</v>
      </c>
      <c r="F7506" s="644">
        <f t="shared" si="240"/>
        <v>0.76</v>
      </c>
      <c r="G7506" s="748" t="s">
        <v>280</v>
      </c>
      <c r="H7506" s="1337">
        <v>0.53</v>
      </c>
      <c r="I7506" s="338"/>
    </row>
    <row r="7507" spans="2:9">
      <c r="B7507" s="651" t="s">
        <v>16</v>
      </c>
      <c r="C7507" s="1356">
        <v>9058</v>
      </c>
      <c r="D7507" s="747" t="str">
        <f t="shared" si="239"/>
        <v>NV9058</v>
      </c>
      <c r="E7507" s="1336">
        <v>0.71299999999999997</v>
      </c>
      <c r="F7507" s="644">
        <f t="shared" si="240"/>
        <v>0.74199999999999999</v>
      </c>
      <c r="G7507" s="748" t="s">
        <v>280</v>
      </c>
      <c r="H7507" s="1337">
        <v>0.3</v>
      </c>
      <c r="I7507" s="338"/>
    </row>
    <row r="7508" spans="2:9">
      <c r="B7508" s="651" t="s">
        <v>16</v>
      </c>
      <c r="C7508" s="1356">
        <v>9060</v>
      </c>
      <c r="D7508" s="747" t="str">
        <f t="shared" si="239"/>
        <v>NV9060</v>
      </c>
      <c r="E7508" s="1336">
        <v>0.876</v>
      </c>
      <c r="F7508" s="644">
        <f t="shared" si="240"/>
        <v>0.88800000000000001</v>
      </c>
      <c r="G7508" s="748" t="s">
        <v>280</v>
      </c>
      <c r="H7508" s="1337">
        <v>0.37</v>
      </c>
      <c r="I7508" s="338"/>
    </row>
    <row r="7509" spans="2:9">
      <c r="B7509" s="651" t="s">
        <v>16</v>
      </c>
      <c r="C7509" s="1356">
        <v>9061</v>
      </c>
      <c r="D7509" s="747" t="str">
        <f t="shared" si="239"/>
        <v>NV9061</v>
      </c>
      <c r="E7509" s="1336">
        <v>0.85299999999999998</v>
      </c>
      <c r="F7509" s="644">
        <f t="shared" si="240"/>
        <v>0.86799999999999999</v>
      </c>
      <c r="G7509" s="748" t="s">
        <v>280</v>
      </c>
      <c r="H7509" s="1337">
        <v>0.32</v>
      </c>
      <c r="I7509" s="338"/>
    </row>
    <row r="7510" spans="2:9">
      <c r="B7510" s="651" t="s">
        <v>16</v>
      </c>
      <c r="C7510" s="1356">
        <v>9063</v>
      </c>
      <c r="D7510" s="747" t="str">
        <f t="shared" si="239"/>
        <v>NV9063</v>
      </c>
      <c r="E7510" s="1336">
        <v>0.878</v>
      </c>
      <c r="F7510" s="644">
        <f t="shared" si="240"/>
        <v>0.89</v>
      </c>
      <c r="G7510" s="748" t="s">
        <v>280</v>
      </c>
      <c r="H7510" s="1337">
        <v>0.24</v>
      </c>
      <c r="I7510" s="338"/>
    </row>
    <row r="7511" spans="2:9">
      <c r="B7511" s="651" t="s">
        <v>16</v>
      </c>
      <c r="C7511" s="1356">
        <v>9077</v>
      </c>
      <c r="D7511" s="747" t="str">
        <f t="shared" si="239"/>
        <v>NV9077</v>
      </c>
      <c r="E7511" s="1336">
        <v>0.85</v>
      </c>
      <c r="F7511" s="644">
        <f t="shared" si="240"/>
        <v>0.86499999999999999</v>
      </c>
      <c r="G7511" s="748" t="s">
        <v>280</v>
      </c>
      <c r="H7511" s="1337">
        <v>0.15</v>
      </c>
      <c r="I7511" s="338"/>
    </row>
    <row r="7512" spans="2:9">
      <c r="B7512" s="651" t="s">
        <v>16</v>
      </c>
      <c r="C7512" s="1356">
        <v>9082</v>
      </c>
      <c r="D7512" s="747" t="str">
        <f t="shared" si="239"/>
        <v>NV9082</v>
      </c>
      <c r="E7512" s="1336">
        <v>0.69699999999999995</v>
      </c>
      <c r="F7512" s="644">
        <f t="shared" si="240"/>
        <v>0.72699999999999998</v>
      </c>
      <c r="G7512" s="748" t="s">
        <v>280</v>
      </c>
      <c r="H7512" s="1337">
        <v>0.27</v>
      </c>
      <c r="I7512" s="338"/>
    </row>
    <row r="7513" spans="2:9">
      <c r="B7513" s="651" t="s">
        <v>16</v>
      </c>
      <c r="C7513" s="1356">
        <v>9083</v>
      </c>
      <c r="D7513" s="747" t="str">
        <f t="shared" si="239"/>
        <v>NV9083</v>
      </c>
      <c r="E7513" s="1336">
        <v>0.63200000000000001</v>
      </c>
      <c r="F7513" s="644">
        <f t="shared" si="240"/>
        <v>0.66900000000000004</v>
      </c>
      <c r="G7513" s="748" t="s">
        <v>280</v>
      </c>
      <c r="H7513" s="1337">
        <v>0.28999999999999998</v>
      </c>
      <c r="I7513" s="338"/>
    </row>
    <row r="7514" spans="2:9">
      <c r="B7514" s="651" t="s">
        <v>16</v>
      </c>
      <c r="C7514" s="1356">
        <v>9084</v>
      </c>
      <c r="D7514" s="747" t="str">
        <f t="shared" si="239"/>
        <v>NV9084</v>
      </c>
      <c r="E7514" s="1336">
        <v>0.77300000000000002</v>
      </c>
      <c r="F7514" s="644">
        <f t="shared" si="240"/>
        <v>0.79600000000000004</v>
      </c>
      <c r="G7514" s="748" t="s">
        <v>280</v>
      </c>
      <c r="H7514" s="1337">
        <v>0.27</v>
      </c>
      <c r="I7514" s="338"/>
    </row>
    <row r="7515" spans="2:9">
      <c r="B7515" s="651" t="s">
        <v>16</v>
      </c>
      <c r="C7515" s="1356">
        <v>9088</v>
      </c>
      <c r="D7515" s="747" t="str">
        <f t="shared" si="239"/>
        <v>NV9088</v>
      </c>
      <c r="E7515" s="1336">
        <v>1.9379999999999999</v>
      </c>
      <c r="F7515" s="644">
        <f t="shared" si="240"/>
        <v>1.8440000000000001</v>
      </c>
      <c r="G7515" s="748" t="s">
        <v>280</v>
      </c>
      <c r="H7515" s="1337">
        <v>0.36</v>
      </c>
      <c r="I7515" s="338"/>
    </row>
    <row r="7516" spans="2:9">
      <c r="B7516" s="651" t="s">
        <v>16</v>
      </c>
      <c r="C7516" s="1356">
        <v>9089</v>
      </c>
      <c r="D7516" s="747" t="str">
        <f t="shared" si="239"/>
        <v>NV9089</v>
      </c>
      <c r="E7516" s="1336">
        <v>0.85799999999999998</v>
      </c>
      <c r="F7516" s="644">
        <f t="shared" si="240"/>
        <v>0.872</v>
      </c>
      <c r="G7516" s="748" t="s">
        <v>280</v>
      </c>
      <c r="H7516" s="1337">
        <v>0.32</v>
      </c>
      <c r="I7516" s="338"/>
    </row>
    <row r="7517" spans="2:9">
      <c r="B7517" s="651" t="s">
        <v>16</v>
      </c>
      <c r="C7517" s="1356">
        <v>9093</v>
      </c>
      <c r="D7517" s="747" t="str">
        <f t="shared" si="239"/>
        <v>NV9093</v>
      </c>
      <c r="E7517" s="1336">
        <v>0.83599999999999997</v>
      </c>
      <c r="F7517" s="644">
        <f t="shared" si="240"/>
        <v>0.85199999999999998</v>
      </c>
      <c r="G7517" s="748" t="s">
        <v>280</v>
      </c>
      <c r="H7517" s="1337">
        <v>0.32</v>
      </c>
      <c r="I7517" s="338"/>
    </row>
    <row r="7518" spans="2:9">
      <c r="B7518" s="651" t="s">
        <v>16</v>
      </c>
      <c r="C7518" s="1356">
        <v>9101</v>
      </c>
      <c r="D7518" s="747" t="str">
        <f t="shared" si="239"/>
        <v>NV9101</v>
      </c>
      <c r="E7518" s="1336">
        <v>0.83599999999999997</v>
      </c>
      <c r="F7518" s="644">
        <f t="shared" si="240"/>
        <v>0.85199999999999998</v>
      </c>
      <c r="G7518" s="748" t="s">
        <v>280</v>
      </c>
      <c r="H7518" s="1337">
        <v>0.42</v>
      </c>
      <c r="I7518" s="338"/>
    </row>
    <row r="7519" spans="2:9">
      <c r="B7519" s="651" t="s">
        <v>16</v>
      </c>
      <c r="C7519" s="1356">
        <v>9102</v>
      </c>
      <c r="D7519" s="747" t="str">
        <f t="shared" si="239"/>
        <v>NV9102</v>
      </c>
      <c r="E7519" s="1336">
        <v>0.88300000000000001</v>
      </c>
      <c r="F7519" s="644">
        <f t="shared" si="240"/>
        <v>0.89500000000000002</v>
      </c>
      <c r="G7519" s="748" t="s">
        <v>280</v>
      </c>
      <c r="H7519" s="1337">
        <v>0.47</v>
      </c>
      <c r="I7519" s="338"/>
    </row>
    <row r="7520" spans="2:9">
      <c r="B7520" s="651" t="s">
        <v>16</v>
      </c>
      <c r="C7520" s="1356">
        <v>9110</v>
      </c>
      <c r="D7520" s="747" t="str">
        <f t="shared" si="239"/>
        <v>NV9110</v>
      </c>
      <c r="E7520" s="1336">
        <v>0.88</v>
      </c>
      <c r="F7520" s="644">
        <f t="shared" si="240"/>
        <v>0.89200000000000002</v>
      </c>
      <c r="G7520" s="748" t="s">
        <v>280</v>
      </c>
      <c r="H7520" s="1337">
        <v>0.48</v>
      </c>
      <c r="I7520" s="338"/>
    </row>
    <row r="7521" spans="2:9">
      <c r="B7521" s="651" t="s">
        <v>16</v>
      </c>
      <c r="C7521" s="1356">
        <v>9150</v>
      </c>
      <c r="D7521" s="747" t="str">
        <f t="shared" si="239"/>
        <v>NV9150</v>
      </c>
      <c r="E7521" s="1336">
        <v>0.84799999999999998</v>
      </c>
      <c r="F7521" s="644">
        <f t="shared" si="240"/>
        <v>0.86299999999999999</v>
      </c>
      <c r="G7521" s="748" t="s">
        <v>280</v>
      </c>
      <c r="H7521" s="1337">
        <v>0.25</v>
      </c>
      <c r="I7521" s="338"/>
    </row>
    <row r="7522" spans="2:9">
      <c r="B7522" s="651" t="s">
        <v>16</v>
      </c>
      <c r="C7522" s="1356">
        <v>9154</v>
      </c>
      <c r="D7522" s="747" t="str">
        <f t="shared" si="239"/>
        <v>NV9154</v>
      </c>
      <c r="E7522" s="1336">
        <v>0.93500000000000005</v>
      </c>
      <c r="F7522" s="644">
        <f t="shared" si="240"/>
        <v>0.94199999999999995</v>
      </c>
      <c r="G7522" s="748" t="s">
        <v>280</v>
      </c>
      <c r="H7522" s="1337">
        <v>0.41</v>
      </c>
      <c r="I7522" s="338"/>
    </row>
    <row r="7523" spans="2:9">
      <c r="B7523" s="651" t="s">
        <v>16</v>
      </c>
      <c r="C7523" s="1356">
        <v>9156</v>
      </c>
      <c r="D7523" s="747" t="str">
        <f t="shared" si="239"/>
        <v>NV9156</v>
      </c>
      <c r="E7523" s="1336">
        <v>0.89700000000000002</v>
      </c>
      <c r="F7523" s="644">
        <f t="shared" si="240"/>
        <v>0.90700000000000003</v>
      </c>
      <c r="G7523" s="748" t="s">
        <v>280</v>
      </c>
      <c r="H7523" s="1337">
        <v>0.49</v>
      </c>
      <c r="I7523" s="338"/>
    </row>
    <row r="7524" spans="2:9">
      <c r="B7524" s="651" t="s">
        <v>16</v>
      </c>
      <c r="C7524" s="1356">
        <v>9170</v>
      </c>
      <c r="D7524" s="747" t="str">
        <f t="shared" si="239"/>
        <v>NV9170</v>
      </c>
      <c r="E7524" s="1336">
        <v>0.92400000000000004</v>
      </c>
      <c r="F7524" s="644">
        <f t="shared" si="240"/>
        <v>0.93200000000000005</v>
      </c>
      <c r="G7524" s="748" t="s">
        <v>280</v>
      </c>
      <c r="H7524" s="1337">
        <v>0.71</v>
      </c>
      <c r="I7524" s="338"/>
    </row>
    <row r="7525" spans="2:9">
      <c r="B7525" s="651" t="s">
        <v>16</v>
      </c>
      <c r="C7525" s="1356">
        <v>9178</v>
      </c>
      <c r="D7525" s="747" t="str">
        <f t="shared" si="239"/>
        <v>NV9178</v>
      </c>
      <c r="E7525" s="1336">
        <v>0.97699999999999998</v>
      </c>
      <c r="F7525" s="644">
        <f t="shared" si="240"/>
        <v>0.97899999999999998</v>
      </c>
      <c r="G7525" s="748" t="s">
        <v>280</v>
      </c>
      <c r="H7525" s="1337">
        <v>1.0900000000000001</v>
      </c>
      <c r="I7525" s="338"/>
    </row>
    <row r="7526" spans="2:9">
      <c r="B7526" s="651" t="s">
        <v>16</v>
      </c>
      <c r="C7526" s="1356">
        <v>9179</v>
      </c>
      <c r="D7526" s="747" t="str">
        <f t="shared" si="239"/>
        <v>NV9179</v>
      </c>
      <c r="E7526" s="1336">
        <v>1.2070000000000001</v>
      </c>
      <c r="F7526" s="644">
        <f t="shared" si="240"/>
        <v>1.1859999999999999</v>
      </c>
      <c r="G7526" s="748" t="s">
        <v>280</v>
      </c>
      <c r="H7526" s="1337">
        <v>0.28000000000000003</v>
      </c>
      <c r="I7526" s="338"/>
    </row>
    <row r="7527" spans="2:9">
      <c r="B7527" s="651" t="s">
        <v>16</v>
      </c>
      <c r="C7527" s="1356">
        <v>9180</v>
      </c>
      <c r="D7527" s="747" t="str">
        <f t="shared" si="239"/>
        <v>NV9180</v>
      </c>
      <c r="E7527" s="1336">
        <v>1.0680000000000001</v>
      </c>
      <c r="F7527" s="644">
        <f t="shared" si="240"/>
        <v>1.0609999999999999</v>
      </c>
      <c r="G7527" s="748" t="s">
        <v>280</v>
      </c>
      <c r="H7527" s="1337">
        <v>0.71</v>
      </c>
      <c r="I7527" s="338"/>
    </row>
    <row r="7528" spans="2:9">
      <c r="B7528" s="651" t="s">
        <v>16</v>
      </c>
      <c r="C7528" s="1356">
        <v>9182</v>
      </c>
      <c r="D7528" s="747" t="str">
        <f t="shared" si="239"/>
        <v>NV9182</v>
      </c>
      <c r="E7528" s="1336">
        <v>1.1040000000000001</v>
      </c>
      <c r="F7528" s="644">
        <f t="shared" si="240"/>
        <v>1.0940000000000001</v>
      </c>
      <c r="G7528" s="748" t="s">
        <v>280</v>
      </c>
      <c r="H7528" s="1337">
        <v>0.44</v>
      </c>
      <c r="I7528" s="338"/>
    </row>
    <row r="7529" spans="2:9">
      <c r="B7529" s="651" t="s">
        <v>16</v>
      </c>
      <c r="C7529" s="1356">
        <v>9186</v>
      </c>
      <c r="D7529" s="747" t="str">
        <f t="shared" si="239"/>
        <v>NV9186</v>
      </c>
      <c r="E7529" s="1336">
        <v>1.1879999999999999</v>
      </c>
      <c r="F7529" s="644">
        <f t="shared" si="240"/>
        <v>1.169</v>
      </c>
      <c r="G7529" s="748" t="s">
        <v>280</v>
      </c>
      <c r="H7529" s="1337">
        <v>1.58</v>
      </c>
      <c r="I7529" s="338"/>
    </row>
    <row r="7530" spans="2:9">
      <c r="B7530" s="651" t="s">
        <v>16</v>
      </c>
      <c r="C7530" s="1356">
        <v>9220</v>
      </c>
      <c r="D7530" s="747" t="str">
        <f t="shared" si="239"/>
        <v>NV9220</v>
      </c>
      <c r="E7530" s="1336">
        <v>0.879</v>
      </c>
      <c r="F7530" s="644">
        <f t="shared" si="240"/>
        <v>0.89100000000000001</v>
      </c>
      <c r="G7530" s="748" t="s">
        <v>280</v>
      </c>
      <c r="H7530" s="1337">
        <v>0.46</v>
      </c>
      <c r="I7530" s="338"/>
    </row>
    <row r="7531" spans="2:9">
      <c r="B7531" s="651" t="s">
        <v>16</v>
      </c>
      <c r="C7531" s="1356">
        <v>9402</v>
      </c>
      <c r="D7531" s="747" t="str">
        <f t="shared" si="239"/>
        <v>NV9402</v>
      </c>
      <c r="E7531" s="1336">
        <v>1.0960000000000001</v>
      </c>
      <c r="F7531" s="644">
        <f t="shared" si="240"/>
        <v>1.0860000000000001</v>
      </c>
      <c r="G7531" s="748" t="s">
        <v>280</v>
      </c>
      <c r="H7531" s="1337">
        <v>0.63</v>
      </c>
      <c r="I7531" s="338"/>
    </row>
    <row r="7532" spans="2:9">
      <c r="B7532" s="651" t="s">
        <v>16</v>
      </c>
      <c r="C7532" s="1356">
        <v>9403</v>
      </c>
      <c r="D7532" s="747" t="str">
        <f t="shared" si="239"/>
        <v>NV9403</v>
      </c>
      <c r="E7532" s="1336">
        <v>1.105</v>
      </c>
      <c r="F7532" s="644">
        <f t="shared" si="240"/>
        <v>1.095</v>
      </c>
      <c r="G7532" s="748" t="s">
        <v>280</v>
      </c>
      <c r="H7532" s="1337">
        <v>1.1399999999999999</v>
      </c>
      <c r="I7532" s="338"/>
    </row>
    <row r="7533" spans="2:9">
      <c r="B7533" s="651" t="s">
        <v>16</v>
      </c>
      <c r="C7533" s="1356">
        <v>9410</v>
      </c>
      <c r="D7533" s="747" t="str">
        <f t="shared" si="239"/>
        <v>NV9410</v>
      </c>
      <c r="E7533" s="1336">
        <v>0.88700000000000001</v>
      </c>
      <c r="F7533" s="644">
        <f t="shared" si="240"/>
        <v>0.89800000000000002</v>
      </c>
      <c r="G7533" s="748" t="s">
        <v>280</v>
      </c>
      <c r="H7533" s="1337">
        <v>0.35</v>
      </c>
      <c r="I7533" s="338"/>
    </row>
    <row r="7534" spans="2:9">
      <c r="B7534" s="651" t="s">
        <v>16</v>
      </c>
      <c r="C7534" s="1356">
        <v>9450</v>
      </c>
      <c r="D7534" s="747" t="str">
        <f t="shared" si="239"/>
        <v>NV9450</v>
      </c>
      <c r="E7534" s="1336">
        <v>1.2070000000000001</v>
      </c>
      <c r="F7534" s="644">
        <f t="shared" si="240"/>
        <v>1.1859999999999999</v>
      </c>
      <c r="G7534" s="748" t="s">
        <v>280</v>
      </c>
      <c r="H7534" s="1337">
        <v>0.28000000000000003</v>
      </c>
      <c r="I7534" s="338"/>
    </row>
    <row r="7535" spans="2:9">
      <c r="B7535" s="651" t="s">
        <v>16</v>
      </c>
      <c r="C7535" s="1356">
        <v>9452</v>
      </c>
      <c r="D7535" s="747" t="str">
        <f t="shared" si="239"/>
        <v>NV9452</v>
      </c>
      <c r="E7535" s="1336">
        <v>1.125</v>
      </c>
      <c r="F7535" s="644">
        <f t="shared" si="240"/>
        <v>1.113</v>
      </c>
      <c r="G7535" s="748" t="s">
        <v>280</v>
      </c>
      <c r="H7535" s="1337">
        <v>0.3</v>
      </c>
      <c r="I7535" s="338"/>
    </row>
    <row r="7536" spans="2:9">
      <c r="B7536" s="651" t="s">
        <v>16</v>
      </c>
      <c r="C7536" s="1356">
        <v>9453</v>
      </c>
      <c r="D7536" s="747" t="str">
        <f t="shared" si="239"/>
        <v>NV9453</v>
      </c>
      <c r="E7536" s="1336">
        <v>0.85</v>
      </c>
      <c r="F7536" s="644">
        <f t="shared" si="240"/>
        <v>0.86499999999999999</v>
      </c>
      <c r="G7536" s="748" t="s">
        <v>280</v>
      </c>
      <c r="H7536" s="1337">
        <v>0.15</v>
      </c>
      <c r="I7536" s="338"/>
    </row>
    <row r="7537" spans="1:10">
      <c r="B7537" s="651" t="s">
        <v>16</v>
      </c>
      <c r="C7537" s="1356">
        <v>9501</v>
      </c>
      <c r="D7537" s="747" t="str">
        <f t="shared" si="239"/>
        <v>NV9501</v>
      </c>
      <c r="E7537" s="1336">
        <v>1.093</v>
      </c>
      <c r="F7537" s="644">
        <f t="shared" si="240"/>
        <v>1.0840000000000001</v>
      </c>
      <c r="G7537" s="748" t="s">
        <v>280</v>
      </c>
      <c r="H7537" s="1337">
        <v>0.4</v>
      </c>
      <c r="I7537" s="338"/>
    </row>
    <row r="7538" spans="1:10">
      <c r="B7538" s="651" t="s">
        <v>16</v>
      </c>
      <c r="C7538" s="1356">
        <v>9505</v>
      </c>
      <c r="D7538" s="747" t="str">
        <f t="shared" si="239"/>
        <v>NV9505</v>
      </c>
      <c r="E7538" s="1336">
        <v>1.105</v>
      </c>
      <c r="F7538" s="644">
        <f t="shared" si="240"/>
        <v>1.095</v>
      </c>
      <c r="G7538" s="748" t="s">
        <v>280</v>
      </c>
      <c r="H7538" s="1337">
        <v>0.51</v>
      </c>
      <c r="I7538" s="338"/>
    </row>
    <row r="7539" spans="1:10">
      <c r="B7539" s="651" t="s">
        <v>16</v>
      </c>
      <c r="C7539" s="1356">
        <v>9516</v>
      </c>
      <c r="D7539" s="747" t="str">
        <f t="shared" si="239"/>
        <v>NV9516</v>
      </c>
      <c r="E7539" s="1336">
        <v>1.042</v>
      </c>
      <c r="F7539" s="644">
        <f t="shared" si="240"/>
        <v>1.038</v>
      </c>
      <c r="G7539" s="748" t="s">
        <v>280</v>
      </c>
      <c r="H7539" s="1337">
        <v>0.3</v>
      </c>
      <c r="I7539" s="338"/>
    </row>
    <row r="7540" spans="1:10">
      <c r="B7540" s="651" t="s">
        <v>16</v>
      </c>
      <c r="C7540" s="1356">
        <v>9519</v>
      </c>
      <c r="D7540" s="747" t="str">
        <f t="shared" si="239"/>
        <v>NV9519</v>
      </c>
      <c r="E7540" s="1336">
        <v>0.84499999999999997</v>
      </c>
      <c r="F7540" s="644">
        <f t="shared" si="240"/>
        <v>0.86099999999999999</v>
      </c>
      <c r="G7540" s="748" t="s">
        <v>280</v>
      </c>
      <c r="H7540" s="1337">
        <v>0.45</v>
      </c>
      <c r="I7540" s="338"/>
    </row>
    <row r="7541" spans="1:10">
      <c r="B7541" s="651" t="s">
        <v>16</v>
      </c>
      <c r="C7541" s="1356">
        <v>9521</v>
      </c>
      <c r="D7541" s="747" t="str">
        <f t="shared" si="239"/>
        <v>NV9521</v>
      </c>
      <c r="E7541" s="1336">
        <v>1.1100000000000001</v>
      </c>
      <c r="F7541" s="644">
        <f t="shared" si="240"/>
        <v>1.099</v>
      </c>
      <c r="G7541" s="748" t="s">
        <v>280</v>
      </c>
      <c r="H7541" s="1337">
        <v>0.57999999999999996</v>
      </c>
      <c r="I7541" s="338"/>
    </row>
    <row r="7542" spans="1:10">
      <c r="B7542" s="651" t="s">
        <v>16</v>
      </c>
      <c r="C7542" s="1356">
        <v>9522</v>
      </c>
      <c r="D7542" s="747" t="str">
        <f t="shared" si="239"/>
        <v>NV9522</v>
      </c>
      <c r="E7542" s="1336">
        <v>1.0209999999999999</v>
      </c>
      <c r="F7542" s="644">
        <f t="shared" si="240"/>
        <v>1.0189999999999999</v>
      </c>
      <c r="G7542" s="748" t="s">
        <v>280</v>
      </c>
      <c r="H7542" s="1337">
        <v>0.45</v>
      </c>
      <c r="I7542" s="338"/>
    </row>
    <row r="7543" spans="1:10">
      <c r="B7543" s="651" t="s">
        <v>16</v>
      </c>
      <c r="C7543" s="1356">
        <v>9534</v>
      </c>
      <c r="D7543" s="747" t="str">
        <f t="shared" si="239"/>
        <v>NV9534</v>
      </c>
      <c r="E7543" s="1336">
        <v>1.2829999999999999</v>
      </c>
      <c r="F7543" s="644">
        <f t="shared" si="240"/>
        <v>1.2549999999999999</v>
      </c>
      <c r="G7543" s="748" t="s">
        <v>280</v>
      </c>
      <c r="H7543" s="1337">
        <v>0.55000000000000004</v>
      </c>
      <c r="I7543" s="338"/>
    </row>
    <row r="7544" spans="1:10">
      <c r="B7544" s="651" t="s">
        <v>16</v>
      </c>
      <c r="C7544" s="1356">
        <v>9554</v>
      </c>
      <c r="D7544" s="747" t="str">
        <f t="shared" si="239"/>
        <v>NV9554</v>
      </c>
      <c r="E7544" s="1336">
        <v>1.1499999999999999</v>
      </c>
      <c r="F7544" s="644">
        <f t="shared" si="240"/>
        <v>1.135</v>
      </c>
      <c r="G7544" s="748" t="s">
        <v>280</v>
      </c>
      <c r="H7544" s="1337">
        <v>0.63</v>
      </c>
      <c r="I7544" s="338"/>
    </row>
    <row r="7545" spans="1:10">
      <c r="B7545" s="651" t="s">
        <v>16</v>
      </c>
      <c r="C7545" s="1356">
        <v>9586</v>
      </c>
      <c r="D7545" s="747" t="str">
        <f t="shared" si="239"/>
        <v>NV9586</v>
      </c>
      <c r="E7545" s="1336">
        <v>0.78100000000000003</v>
      </c>
      <c r="F7545" s="644">
        <f t="shared" si="240"/>
        <v>0.80300000000000005</v>
      </c>
      <c r="G7545" s="748" t="s">
        <v>280</v>
      </c>
      <c r="H7545" s="1337">
        <v>0.23</v>
      </c>
      <c r="I7545" s="338"/>
    </row>
    <row r="7546" spans="1:10">
      <c r="B7546" s="651" t="s">
        <v>16</v>
      </c>
      <c r="C7546" s="1356">
        <v>9600</v>
      </c>
      <c r="D7546" s="747" t="str">
        <f t="shared" si="239"/>
        <v>NV9600</v>
      </c>
      <c r="E7546" s="1336">
        <v>1.036</v>
      </c>
      <c r="F7546" s="644">
        <f t="shared" si="240"/>
        <v>1.032</v>
      </c>
      <c r="G7546" s="748" t="s">
        <v>280</v>
      </c>
      <c r="H7546" s="1337">
        <v>0.54</v>
      </c>
      <c r="I7546" s="338"/>
    </row>
    <row r="7547" spans="1:10">
      <c r="B7547" s="651" t="s">
        <v>16</v>
      </c>
      <c r="C7547" s="1356">
        <v>9609</v>
      </c>
      <c r="D7547" s="747" t="str">
        <f t="shared" si="239"/>
        <v>NV9609</v>
      </c>
      <c r="E7547" s="1336">
        <v>1.0289999999999999</v>
      </c>
      <c r="F7547" s="644">
        <f t="shared" si="240"/>
        <v>1.026</v>
      </c>
      <c r="G7547" s="748" t="s">
        <v>280</v>
      </c>
      <c r="H7547" s="1337">
        <v>0.1</v>
      </c>
      <c r="I7547" s="338"/>
    </row>
    <row r="7548" spans="1:10">
      <c r="B7548" s="651" t="s">
        <v>16</v>
      </c>
      <c r="C7548" s="1356">
        <v>9620</v>
      </c>
      <c r="D7548" s="747" t="str">
        <f t="shared" si="239"/>
        <v>NV9620</v>
      </c>
      <c r="E7548" s="1336">
        <v>0.95699999999999996</v>
      </c>
      <c r="F7548" s="644">
        <f t="shared" si="240"/>
        <v>0.96099999999999997</v>
      </c>
      <c r="G7548" s="748" t="s">
        <v>280</v>
      </c>
      <c r="H7548" s="1337">
        <v>0.32</v>
      </c>
      <c r="I7548" s="338"/>
    </row>
    <row r="7549" spans="1:10">
      <c r="B7549" s="651" t="s">
        <v>16</v>
      </c>
      <c r="C7549" s="1356">
        <v>9661</v>
      </c>
      <c r="D7549" s="747" t="str">
        <f t="shared" si="239"/>
        <v>NV9661</v>
      </c>
      <c r="E7549" s="1336">
        <v>1.03</v>
      </c>
      <c r="F7549" s="644">
        <f t="shared" si="240"/>
        <v>1.0269999999999999</v>
      </c>
      <c r="G7549" s="748" t="s">
        <v>280</v>
      </c>
      <c r="H7549" s="1337">
        <v>0.28000000000000003</v>
      </c>
      <c r="I7549" s="338"/>
    </row>
    <row r="7550" spans="1:10">
      <c r="A7550" s="651" t="s">
        <v>71</v>
      </c>
      <c r="B7550" s="651" t="s">
        <v>71</v>
      </c>
      <c r="C7550" s="1356">
        <v>5</v>
      </c>
      <c r="D7550" s="747" t="str">
        <f t="shared" si="239"/>
        <v>OK0005</v>
      </c>
      <c r="E7550" s="1336">
        <v>0.89800000000000002</v>
      </c>
      <c r="F7550" s="644">
        <f t="shared" si="240"/>
        <v>0.90800000000000003</v>
      </c>
      <c r="G7550" s="748" t="s">
        <v>280</v>
      </c>
      <c r="H7550" s="1337">
        <v>0.48</v>
      </c>
      <c r="I7550" s="338"/>
      <c r="J7550" s="338"/>
    </row>
    <row r="7551" spans="1:10">
      <c r="B7551" s="651" t="s">
        <v>71</v>
      </c>
      <c r="C7551" s="1356">
        <v>8</v>
      </c>
      <c r="D7551" s="747" t="str">
        <f t="shared" si="239"/>
        <v>OK0008</v>
      </c>
      <c r="E7551" s="1336">
        <v>0.85399999999999998</v>
      </c>
      <c r="F7551" s="644">
        <f t="shared" si="240"/>
        <v>0.86899999999999999</v>
      </c>
      <c r="G7551" s="748" t="s">
        <v>280</v>
      </c>
      <c r="H7551" s="1337">
        <v>0.48</v>
      </c>
      <c r="I7551" s="338"/>
      <c r="J7551" s="338"/>
    </row>
    <row r="7552" spans="1:10">
      <c r="B7552" s="651" t="s">
        <v>71</v>
      </c>
      <c r="C7552" s="1356">
        <v>16</v>
      </c>
      <c r="D7552" s="747" t="str">
        <f t="shared" si="239"/>
        <v>OK0016</v>
      </c>
      <c r="E7552" s="1336">
        <v>0.94899999999999995</v>
      </c>
      <c r="F7552" s="644">
        <f t="shared" si="240"/>
        <v>0.95399999999999996</v>
      </c>
      <c r="G7552" s="748" t="s">
        <v>280</v>
      </c>
      <c r="H7552" s="1337">
        <v>0.55000000000000004</v>
      </c>
      <c r="I7552" s="338"/>
      <c r="J7552" s="338"/>
    </row>
    <row r="7553" spans="2:10">
      <c r="B7553" s="651" t="s">
        <v>71</v>
      </c>
      <c r="C7553" s="1356">
        <v>34</v>
      </c>
      <c r="D7553" s="747" t="str">
        <f t="shared" si="239"/>
        <v>OK0034</v>
      </c>
      <c r="E7553" s="1336">
        <v>0.92500000000000004</v>
      </c>
      <c r="F7553" s="644">
        <f t="shared" si="240"/>
        <v>0.93300000000000005</v>
      </c>
      <c r="G7553" s="748" t="s">
        <v>280</v>
      </c>
      <c r="H7553" s="1337">
        <v>0.48</v>
      </c>
      <c r="I7553" s="338"/>
      <c r="J7553" s="338"/>
    </row>
    <row r="7554" spans="2:10">
      <c r="B7554" s="651" t="s">
        <v>71</v>
      </c>
      <c r="C7554" s="1356">
        <v>35</v>
      </c>
      <c r="D7554" s="747" t="str">
        <f t="shared" si="239"/>
        <v>OK0035</v>
      </c>
      <c r="E7554" s="1336">
        <v>0.88600000000000001</v>
      </c>
      <c r="F7554" s="644">
        <f t="shared" si="240"/>
        <v>0.89700000000000002</v>
      </c>
      <c r="G7554" s="748" t="s">
        <v>280</v>
      </c>
      <c r="H7554" s="1337">
        <v>0.48</v>
      </c>
      <c r="I7554" s="338"/>
      <c r="J7554" s="338"/>
    </row>
    <row r="7555" spans="2:10">
      <c r="B7555" s="651" t="s">
        <v>71</v>
      </c>
      <c r="C7555" s="1356">
        <v>36</v>
      </c>
      <c r="D7555" s="747" t="str">
        <f t="shared" si="239"/>
        <v>OK0036</v>
      </c>
      <c r="E7555" s="1336">
        <v>0.85699999999999998</v>
      </c>
      <c r="F7555" s="644">
        <f t="shared" si="240"/>
        <v>0.871</v>
      </c>
      <c r="G7555" s="748" t="s">
        <v>280</v>
      </c>
      <c r="H7555" s="1337">
        <v>0.41</v>
      </c>
      <c r="I7555" s="338"/>
      <c r="J7555" s="338"/>
    </row>
    <row r="7556" spans="2:10">
      <c r="B7556" s="651" t="s">
        <v>71</v>
      </c>
      <c r="C7556" s="1356">
        <v>37</v>
      </c>
      <c r="D7556" s="747" t="str">
        <f t="shared" si="239"/>
        <v>OK0037</v>
      </c>
      <c r="E7556" s="1336">
        <v>0.92100000000000004</v>
      </c>
      <c r="F7556" s="644">
        <f t="shared" si="240"/>
        <v>0.92900000000000005</v>
      </c>
      <c r="G7556" s="748" t="s">
        <v>280</v>
      </c>
      <c r="H7556" s="1337">
        <v>0.54</v>
      </c>
      <c r="I7556" s="338"/>
      <c r="J7556" s="338"/>
    </row>
    <row r="7557" spans="2:10">
      <c r="B7557" s="651" t="s">
        <v>71</v>
      </c>
      <c r="C7557" s="1356">
        <v>42</v>
      </c>
      <c r="D7557" s="747" t="str">
        <f t="shared" si="239"/>
        <v>OK0042</v>
      </c>
      <c r="E7557" s="1336">
        <v>1.05</v>
      </c>
      <c r="F7557" s="644">
        <f t="shared" si="240"/>
        <v>1.0449999999999999</v>
      </c>
      <c r="G7557" s="748" t="s">
        <v>280</v>
      </c>
      <c r="H7557" s="1337">
        <v>0.82</v>
      </c>
      <c r="I7557" s="338"/>
      <c r="J7557" s="338"/>
    </row>
    <row r="7558" spans="2:10">
      <c r="B7558" s="651" t="s">
        <v>71</v>
      </c>
      <c r="C7558" s="1356">
        <v>50</v>
      </c>
      <c r="D7558" s="747" t="str">
        <f t="shared" si="239"/>
        <v>OK0050</v>
      </c>
      <c r="E7558" s="1336">
        <v>1.2649999999999999</v>
      </c>
      <c r="F7558" s="644">
        <f t="shared" si="240"/>
        <v>1.2390000000000001</v>
      </c>
      <c r="G7558" s="748" t="s">
        <v>280</v>
      </c>
      <c r="H7558" s="1337">
        <v>0.61</v>
      </c>
      <c r="I7558" s="338"/>
      <c r="J7558" s="338"/>
    </row>
    <row r="7559" spans="2:10">
      <c r="B7559" s="651" t="s">
        <v>71</v>
      </c>
      <c r="C7559" s="1356">
        <v>59</v>
      </c>
      <c r="D7559" s="747" t="str">
        <f t="shared" si="239"/>
        <v>OK0059</v>
      </c>
      <c r="E7559" s="1336">
        <v>2.0619999999999998</v>
      </c>
      <c r="F7559" s="644">
        <f t="shared" si="240"/>
        <v>1.956</v>
      </c>
      <c r="G7559" s="748" t="s">
        <v>280</v>
      </c>
      <c r="H7559" s="1337">
        <v>0.5</v>
      </c>
      <c r="I7559" s="338"/>
      <c r="J7559" s="338"/>
    </row>
    <row r="7560" spans="2:10">
      <c r="B7560" s="651" t="s">
        <v>71</v>
      </c>
      <c r="C7560" s="1356">
        <v>65</v>
      </c>
      <c r="D7560" s="747" t="str">
        <f t="shared" si="239"/>
        <v>OK0065</v>
      </c>
      <c r="E7560" s="1336">
        <v>1.1759999999999999</v>
      </c>
      <c r="F7560" s="644">
        <f t="shared" si="240"/>
        <v>1.1579999999999999</v>
      </c>
      <c r="G7560" s="748" t="s">
        <v>280</v>
      </c>
      <c r="H7560" s="1337">
        <v>0.28000000000000003</v>
      </c>
      <c r="I7560" s="338"/>
      <c r="J7560" s="338"/>
    </row>
    <row r="7561" spans="2:10">
      <c r="B7561" s="651" t="s">
        <v>71</v>
      </c>
      <c r="C7561" s="1356">
        <v>66</v>
      </c>
      <c r="D7561" s="747" t="str">
        <f t="shared" si="239"/>
        <v>OK0066</v>
      </c>
      <c r="E7561" s="1336">
        <v>1.1759999999999999</v>
      </c>
      <c r="F7561" s="644">
        <f t="shared" si="240"/>
        <v>1.1579999999999999</v>
      </c>
      <c r="G7561" s="748" t="s">
        <v>280</v>
      </c>
      <c r="H7561" s="1337">
        <v>0.28000000000000003</v>
      </c>
      <c r="I7561" s="338"/>
      <c r="J7561" s="338"/>
    </row>
    <row r="7562" spans="2:10">
      <c r="B7562" s="651" t="s">
        <v>71</v>
      </c>
      <c r="C7562" s="1356">
        <v>67</v>
      </c>
      <c r="D7562" s="747" t="str">
        <f t="shared" si="239"/>
        <v>OK0067</v>
      </c>
      <c r="E7562" s="1336">
        <v>1.1759999999999999</v>
      </c>
      <c r="F7562" s="644">
        <f t="shared" si="240"/>
        <v>1.1579999999999999</v>
      </c>
      <c r="G7562" s="748" t="s">
        <v>280</v>
      </c>
      <c r="H7562" s="1337">
        <v>0.28000000000000003</v>
      </c>
      <c r="I7562" s="338"/>
      <c r="J7562" s="338"/>
    </row>
    <row r="7563" spans="2:10">
      <c r="B7563" s="651" t="s">
        <v>71</v>
      </c>
      <c r="C7563" s="1356">
        <v>79</v>
      </c>
      <c r="D7563" s="747" t="str">
        <f t="shared" ref="D7563:D7626" si="241">B7563&amp;TEXT(C7563,"0000")</f>
        <v>OK0079</v>
      </c>
      <c r="E7563" s="1336">
        <v>0.89</v>
      </c>
      <c r="F7563" s="644">
        <f t="shared" ref="F7563:F7626" si="242">IF(E7563="NA","NA",ROUND((E7563-1)*0.9+1,3))</f>
        <v>0.90100000000000002</v>
      </c>
      <c r="G7563" s="748" t="s">
        <v>280</v>
      </c>
      <c r="H7563" s="1337">
        <v>0.49</v>
      </c>
      <c r="I7563" s="338"/>
      <c r="J7563" s="338"/>
    </row>
    <row r="7564" spans="2:10">
      <c r="B7564" s="651" t="s">
        <v>71</v>
      </c>
      <c r="C7564" s="1356">
        <v>83</v>
      </c>
      <c r="D7564" s="747" t="str">
        <f t="shared" si="241"/>
        <v>OK0083</v>
      </c>
      <c r="E7564" s="1336">
        <v>0.93200000000000005</v>
      </c>
      <c r="F7564" s="644">
        <f t="shared" si="242"/>
        <v>0.93899999999999995</v>
      </c>
      <c r="G7564" s="748" t="s">
        <v>280</v>
      </c>
      <c r="H7564" s="1337">
        <v>0.66</v>
      </c>
      <c r="I7564" s="338"/>
      <c r="J7564" s="338"/>
    </row>
    <row r="7565" spans="2:10">
      <c r="B7565" s="651" t="s">
        <v>71</v>
      </c>
      <c r="C7565" s="1356">
        <v>106</v>
      </c>
      <c r="D7565" s="747" t="str">
        <f t="shared" si="241"/>
        <v>OK0106</v>
      </c>
      <c r="E7565" s="1336">
        <v>1.056</v>
      </c>
      <c r="F7565" s="644">
        <f t="shared" si="242"/>
        <v>1.05</v>
      </c>
      <c r="G7565" s="748" t="s">
        <v>280</v>
      </c>
      <c r="H7565" s="1337">
        <v>1.48</v>
      </c>
      <c r="I7565" s="338"/>
      <c r="J7565" s="338"/>
    </row>
    <row r="7566" spans="2:10">
      <c r="B7566" s="651" t="s">
        <v>71</v>
      </c>
      <c r="C7566" s="1356">
        <v>113</v>
      </c>
      <c r="D7566" s="747" t="str">
        <f t="shared" si="241"/>
        <v>OK0113</v>
      </c>
      <c r="E7566" s="1336">
        <v>0.88</v>
      </c>
      <c r="F7566" s="644">
        <f t="shared" si="242"/>
        <v>0.89200000000000002</v>
      </c>
      <c r="G7566" s="748" t="s">
        <v>280</v>
      </c>
      <c r="H7566" s="1337">
        <v>0.49</v>
      </c>
      <c r="I7566" s="338"/>
      <c r="J7566" s="338"/>
    </row>
    <row r="7567" spans="2:10">
      <c r="B7567" s="651" t="s">
        <v>71</v>
      </c>
      <c r="C7567" s="1356">
        <v>170</v>
      </c>
      <c r="D7567" s="747" t="str">
        <f t="shared" si="241"/>
        <v>OK0170</v>
      </c>
      <c r="E7567" s="1336">
        <v>0.753</v>
      </c>
      <c r="F7567" s="644">
        <f t="shared" si="242"/>
        <v>0.77800000000000002</v>
      </c>
      <c r="G7567" s="748" t="s">
        <v>280</v>
      </c>
      <c r="H7567" s="1337">
        <v>0.13</v>
      </c>
      <c r="I7567" s="338"/>
      <c r="J7567" s="338"/>
    </row>
    <row r="7568" spans="2:10">
      <c r="B7568" s="651" t="s">
        <v>71</v>
      </c>
      <c r="C7568" s="1356">
        <v>251</v>
      </c>
      <c r="D7568" s="747" t="str">
        <f t="shared" si="241"/>
        <v>OK0251</v>
      </c>
      <c r="E7568" s="1336">
        <v>0.753</v>
      </c>
      <c r="F7568" s="644">
        <f t="shared" si="242"/>
        <v>0.77800000000000002</v>
      </c>
      <c r="G7568" s="748" t="s">
        <v>280</v>
      </c>
      <c r="H7568" s="1337">
        <v>0.13</v>
      </c>
      <c r="I7568" s="338"/>
      <c r="J7568" s="338"/>
    </row>
    <row r="7569" spans="2:10">
      <c r="B7569" s="651" t="s">
        <v>71</v>
      </c>
      <c r="C7569" s="1356">
        <v>401</v>
      </c>
      <c r="D7569" s="747" t="str">
        <f t="shared" si="241"/>
        <v>OK0401</v>
      </c>
      <c r="E7569" s="1336">
        <v>0.95699999999999996</v>
      </c>
      <c r="F7569" s="644">
        <f t="shared" si="242"/>
        <v>0.96099999999999997</v>
      </c>
      <c r="G7569" s="748" t="s">
        <v>280</v>
      </c>
      <c r="H7569" s="1337">
        <v>0.79</v>
      </c>
      <c r="I7569" s="338"/>
      <c r="J7569" s="338"/>
    </row>
    <row r="7570" spans="2:10">
      <c r="B7570" s="651" t="s">
        <v>71</v>
      </c>
      <c r="C7570" s="1356">
        <v>771</v>
      </c>
      <c r="D7570" s="747" t="str">
        <f t="shared" si="241"/>
        <v>OK0771</v>
      </c>
      <c r="E7570" s="1336">
        <v>2.0619999999999998</v>
      </c>
      <c r="F7570" s="644">
        <f t="shared" si="242"/>
        <v>1.956</v>
      </c>
      <c r="G7570" s="748" t="s">
        <v>280</v>
      </c>
      <c r="H7570" s="1337">
        <v>0.5</v>
      </c>
      <c r="I7570" s="338"/>
      <c r="J7570" s="338"/>
    </row>
    <row r="7571" spans="2:10">
      <c r="B7571" s="651" t="s">
        <v>71</v>
      </c>
      <c r="C7571" s="1356">
        <v>908</v>
      </c>
      <c r="D7571" s="747" t="str">
        <f t="shared" si="241"/>
        <v>OK0908</v>
      </c>
      <c r="E7571" s="1336">
        <v>0.753</v>
      </c>
      <c r="F7571" s="644">
        <f t="shared" si="242"/>
        <v>0.77800000000000002</v>
      </c>
      <c r="G7571" s="748" t="s">
        <v>280</v>
      </c>
      <c r="H7571" s="1337">
        <v>0.13</v>
      </c>
      <c r="I7571" s="338"/>
      <c r="J7571" s="338"/>
    </row>
    <row r="7572" spans="2:10">
      <c r="B7572" s="651" t="s">
        <v>71</v>
      </c>
      <c r="C7572" s="1356">
        <v>913</v>
      </c>
      <c r="D7572" s="747" t="str">
        <f t="shared" si="241"/>
        <v>OK0913</v>
      </c>
      <c r="E7572" s="1336">
        <v>0.753</v>
      </c>
      <c r="F7572" s="644">
        <f t="shared" si="242"/>
        <v>0.77800000000000002</v>
      </c>
      <c r="G7572" s="748" t="s">
        <v>280</v>
      </c>
      <c r="H7572" s="1337">
        <v>0.13</v>
      </c>
      <c r="I7572" s="338"/>
      <c r="J7572" s="338"/>
    </row>
    <row r="7573" spans="2:10">
      <c r="B7573" s="651" t="s">
        <v>71</v>
      </c>
      <c r="C7573" s="1356">
        <v>917</v>
      </c>
      <c r="D7573" s="747" t="str">
        <f t="shared" si="241"/>
        <v>OK0917</v>
      </c>
      <c r="E7573" s="1336">
        <v>0.92400000000000004</v>
      </c>
      <c r="F7573" s="644">
        <f t="shared" si="242"/>
        <v>0.93200000000000005</v>
      </c>
      <c r="G7573" s="748" t="s">
        <v>280</v>
      </c>
      <c r="H7573" s="1337">
        <v>0.73</v>
      </c>
      <c r="I7573" s="338"/>
      <c r="J7573" s="338"/>
    </row>
    <row r="7574" spans="2:10">
      <c r="B7574" s="651" t="s">
        <v>71</v>
      </c>
      <c r="C7574" s="1356">
        <v>1005</v>
      </c>
      <c r="D7574" s="747" t="str">
        <f t="shared" si="241"/>
        <v>OK1005</v>
      </c>
      <c r="E7574" s="1336">
        <v>1.1910000000000001</v>
      </c>
      <c r="F7574" s="644">
        <f t="shared" si="242"/>
        <v>1.1719999999999999</v>
      </c>
      <c r="G7574" s="748" t="s">
        <v>280</v>
      </c>
      <c r="H7574" s="1337">
        <v>0.6</v>
      </c>
      <c r="I7574" s="338"/>
      <c r="J7574" s="338"/>
    </row>
    <row r="7575" spans="2:10">
      <c r="B7575" s="651" t="s">
        <v>71</v>
      </c>
      <c r="C7575" s="1356">
        <v>1016</v>
      </c>
      <c r="D7575" s="747" t="str">
        <f t="shared" si="241"/>
        <v>OK1016</v>
      </c>
      <c r="E7575" s="1336">
        <v>0.87</v>
      </c>
      <c r="F7575" s="644">
        <f t="shared" si="242"/>
        <v>0.88300000000000001</v>
      </c>
      <c r="G7575" s="748" t="s">
        <v>280</v>
      </c>
      <c r="H7575" s="1337">
        <v>0.44</v>
      </c>
      <c r="I7575" s="338"/>
      <c r="J7575" s="338"/>
    </row>
    <row r="7576" spans="2:10">
      <c r="B7576" s="651" t="s">
        <v>71</v>
      </c>
      <c r="C7576" s="1356">
        <v>1164</v>
      </c>
      <c r="D7576" s="747" t="str">
        <f t="shared" si="241"/>
        <v>OK1164</v>
      </c>
      <c r="E7576" s="1336">
        <v>2.0619999999999998</v>
      </c>
      <c r="F7576" s="644">
        <f t="shared" si="242"/>
        <v>1.956</v>
      </c>
      <c r="G7576" s="748" t="s">
        <v>280</v>
      </c>
      <c r="H7576" s="1337">
        <v>0.5</v>
      </c>
      <c r="I7576" s="338"/>
      <c r="J7576" s="338"/>
    </row>
    <row r="7577" spans="2:10">
      <c r="B7577" s="651" t="s">
        <v>71</v>
      </c>
      <c r="C7577" s="1356">
        <v>1165</v>
      </c>
      <c r="D7577" s="747" t="str">
        <f t="shared" si="241"/>
        <v>OK1165</v>
      </c>
      <c r="E7577" s="1336">
        <v>1.18</v>
      </c>
      <c r="F7577" s="644">
        <f t="shared" si="242"/>
        <v>1.1619999999999999</v>
      </c>
      <c r="G7577" s="748" t="s">
        <v>280</v>
      </c>
      <c r="H7577" s="1337">
        <v>0.6</v>
      </c>
      <c r="I7577" s="338"/>
      <c r="J7577" s="338"/>
    </row>
    <row r="7578" spans="2:10">
      <c r="B7578" s="651" t="s">
        <v>71</v>
      </c>
      <c r="C7578" s="1356">
        <v>1320</v>
      </c>
      <c r="D7578" s="747" t="str">
        <f t="shared" si="241"/>
        <v>OK1320</v>
      </c>
      <c r="E7578" s="1336">
        <v>1.052</v>
      </c>
      <c r="F7578" s="644">
        <f t="shared" si="242"/>
        <v>1.0469999999999999</v>
      </c>
      <c r="G7578" s="748" t="s">
        <v>280</v>
      </c>
      <c r="H7578" s="1337">
        <v>0.28000000000000003</v>
      </c>
      <c r="I7578" s="338"/>
      <c r="J7578" s="338"/>
    </row>
    <row r="7579" spans="2:10">
      <c r="B7579" s="651" t="s">
        <v>71</v>
      </c>
      <c r="C7579" s="1356">
        <v>1322</v>
      </c>
      <c r="D7579" s="747" t="str">
        <f t="shared" si="241"/>
        <v>OK1322</v>
      </c>
      <c r="E7579" s="1336">
        <v>1.0469999999999999</v>
      </c>
      <c r="F7579" s="644">
        <f t="shared" si="242"/>
        <v>1.042</v>
      </c>
      <c r="G7579" s="748" t="s">
        <v>280</v>
      </c>
      <c r="H7579" s="1337">
        <v>1.31</v>
      </c>
      <c r="I7579" s="338"/>
      <c r="J7579" s="338"/>
    </row>
    <row r="7580" spans="2:10">
      <c r="B7580" s="651" t="s">
        <v>71</v>
      </c>
      <c r="C7580" s="1356">
        <v>1430</v>
      </c>
      <c r="D7580" s="747" t="str">
        <f t="shared" si="241"/>
        <v>OK1430</v>
      </c>
      <c r="E7580" s="1336">
        <v>1.1759999999999999</v>
      </c>
      <c r="F7580" s="644">
        <f t="shared" si="242"/>
        <v>1.1579999999999999</v>
      </c>
      <c r="G7580" s="748" t="s">
        <v>280</v>
      </c>
      <c r="H7580" s="1337">
        <v>0.28000000000000003</v>
      </c>
      <c r="I7580" s="338"/>
      <c r="J7580" s="338"/>
    </row>
    <row r="7581" spans="2:10">
      <c r="B7581" s="651" t="s">
        <v>71</v>
      </c>
      <c r="C7581" s="1356">
        <v>1438</v>
      </c>
      <c r="D7581" s="747" t="str">
        <f t="shared" si="241"/>
        <v>OK1438</v>
      </c>
      <c r="E7581" s="1336">
        <v>0.95099999999999996</v>
      </c>
      <c r="F7581" s="644">
        <f t="shared" si="242"/>
        <v>0.95599999999999996</v>
      </c>
      <c r="G7581" s="748" t="s">
        <v>280</v>
      </c>
      <c r="H7581" s="1337">
        <v>0.55000000000000004</v>
      </c>
      <c r="I7581" s="338"/>
      <c r="J7581" s="338"/>
    </row>
    <row r="7582" spans="2:10">
      <c r="B7582" s="651" t="s">
        <v>71</v>
      </c>
      <c r="C7582" s="1356">
        <v>1452</v>
      </c>
      <c r="D7582" s="747" t="str">
        <f t="shared" si="241"/>
        <v>OK1452</v>
      </c>
      <c r="E7582" s="1336">
        <v>1.1759999999999999</v>
      </c>
      <c r="F7582" s="644">
        <f t="shared" si="242"/>
        <v>1.1579999999999999</v>
      </c>
      <c r="G7582" s="748" t="s">
        <v>280</v>
      </c>
      <c r="H7582" s="1337">
        <v>0.28000000000000003</v>
      </c>
      <c r="I7582" s="338"/>
      <c r="J7582" s="338"/>
    </row>
    <row r="7583" spans="2:10">
      <c r="B7583" s="651" t="s">
        <v>71</v>
      </c>
      <c r="C7583" s="1356">
        <v>1463</v>
      </c>
      <c r="D7583" s="747" t="str">
        <f t="shared" si="241"/>
        <v>OK1463</v>
      </c>
      <c r="E7583" s="1336">
        <v>0.97199999999999998</v>
      </c>
      <c r="F7583" s="644">
        <f t="shared" si="242"/>
        <v>0.97499999999999998</v>
      </c>
      <c r="G7583" s="748" t="s">
        <v>280</v>
      </c>
      <c r="H7583" s="1337">
        <v>0.75</v>
      </c>
      <c r="I7583" s="338"/>
      <c r="J7583" s="338"/>
    </row>
    <row r="7584" spans="2:10">
      <c r="B7584" s="651" t="s">
        <v>71</v>
      </c>
      <c r="C7584" s="1356">
        <v>1472</v>
      </c>
      <c r="D7584" s="747" t="str">
        <f t="shared" si="241"/>
        <v>OK1472</v>
      </c>
      <c r="E7584" s="1336">
        <v>1.232</v>
      </c>
      <c r="F7584" s="644">
        <f t="shared" si="242"/>
        <v>1.2090000000000001</v>
      </c>
      <c r="G7584" s="748" t="s">
        <v>280</v>
      </c>
      <c r="H7584" s="1337">
        <v>0.46</v>
      </c>
      <c r="I7584" s="338"/>
      <c r="J7584" s="338"/>
    </row>
    <row r="7585" spans="2:10">
      <c r="B7585" s="651" t="s">
        <v>71</v>
      </c>
      <c r="C7585" s="1356">
        <v>1624</v>
      </c>
      <c r="D7585" s="747" t="str">
        <f t="shared" si="241"/>
        <v>OK1624</v>
      </c>
      <c r="E7585" s="1336">
        <v>0.95399999999999996</v>
      </c>
      <c r="F7585" s="644">
        <f t="shared" si="242"/>
        <v>0.95899999999999996</v>
      </c>
      <c r="G7585" s="748" t="s">
        <v>280</v>
      </c>
      <c r="H7585" s="1337">
        <v>0.6</v>
      </c>
      <c r="I7585" s="338"/>
      <c r="J7585" s="338"/>
    </row>
    <row r="7586" spans="2:10">
      <c r="B7586" s="651" t="s">
        <v>71</v>
      </c>
      <c r="C7586" s="1356">
        <v>1642</v>
      </c>
      <c r="D7586" s="747" t="str">
        <f t="shared" si="241"/>
        <v>OK1642</v>
      </c>
      <c r="E7586" s="1336">
        <v>1.1759999999999999</v>
      </c>
      <c r="F7586" s="644">
        <f t="shared" si="242"/>
        <v>1.1579999999999999</v>
      </c>
      <c r="G7586" s="748" t="s">
        <v>280</v>
      </c>
      <c r="H7586" s="1337">
        <v>0.28000000000000003</v>
      </c>
      <c r="I7586" s="338"/>
      <c r="J7586" s="338"/>
    </row>
    <row r="7587" spans="2:10">
      <c r="B7587" s="651" t="s">
        <v>71</v>
      </c>
      <c r="C7587" s="1356">
        <v>1654</v>
      </c>
      <c r="D7587" s="747" t="str">
        <f t="shared" si="241"/>
        <v>OK1654</v>
      </c>
      <c r="E7587" s="1336">
        <v>1.1000000000000001</v>
      </c>
      <c r="F7587" s="644">
        <f t="shared" si="242"/>
        <v>1.0900000000000001</v>
      </c>
      <c r="G7587" s="748" t="s">
        <v>280</v>
      </c>
      <c r="H7587" s="1337">
        <v>0.7</v>
      </c>
      <c r="I7587" s="338"/>
      <c r="J7587" s="338"/>
    </row>
    <row r="7588" spans="2:10">
      <c r="B7588" s="651" t="s">
        <v>71</v>
      </c>
      <c r="C7588" s="1356">
        <v>1699</v>
      </c>
      <c r="D7588" s="747" t="str">
        <f t="shared" si="241"/>
        <v>OK1699</v>
      </c>
      <c r="E7588" s="1336">
        <v>0.96699999999999997</v>
      </c>
      <c r="F7588" s="644">
        <f t="shared" si="242"/>
        <v>0.97</v>
      </c>
      <c r="G7588" s="748" t="s">
        <v>280</v>
      </c>
      <c r="H7588" s="1337">
        <v>0.74</v>
      </c>
      <c r="I7588" s="338"/>
      <c r="J7588" s="338"/>
    </row>
    <row r="7589" spans="2:10">
      <c r="B7589" s="651" t="s">
        <v>71</v>
      </c>
      <c r="C7589" s="1356">
        <v>1701</v>
      </c>
      <c r="D7589" s="747" t="str">
        <f t="shared" si="241"/>
        <v>OK1701</v>
      </c>
      <c r="E7589" s="1336">
        <v>1.0189999999999999</v>
      </c>
      <c r="F7589" s="644">
        <f t="shared" si="242"/>
        <v>1.0169999999999999</v>
      </c>
      <c r="G7589" s="748" t="s">
        <v>280</v>
      </c>
      <c r="H7589" s="1337">
        <v>0.53</v>
      </c>
      <c r="I7589" s="338"/>
      <c r="J7589" s="338"/>
    </row>
    <row r="7590" spans="2:10">
      <c r="B7590" s="651" t="s">
        <v>71</v>
      </c>
      <c r="C7590" s="1356">
        <v>1710</v>
      </c>
      <c r="D7590" s="747" t="str">
        <f t="shared" si="241"/>
        <v>OK1710</v>
      </c>
      <c r="E7590" s="1336">
        <v>1.103</v>
      </c>
      <c r="F7590" s="644">
        <f t="shared" si="242"/>
        <v>1.093</v>
      </c>
      <c r="G7590" s="748" t="s">
        <v>280</v>
      </c>
      <c r="H7590" s="1337">
        <v>0.62</v>
      </c>
      <c r="I7590" s="338"/>
      <c r="J7590" s="338"/>
    </row>
    <row r="7591" spans="2:10">
      <c r="B7591" s="651" t="s">
        <v>71</v>
      </c>
      <c r="C7591" s="1356">
        <v>1747</v>
      </c>
      <c r="D7591" s="747" t="str">
        <f t="shared" si="241"/>
        <v>OK1747</v>
      </c>
      <c r="E7591" s="1336">
        <v>0.89900000000000002</v>
      </c>
      <c r="F7591" s="644">
        <f t="shared" si="242"/>
        <v>0.90900000000000003</v>
      </c>
      <c r="G7591" s="748" t="s">
        <v>280</v>
      </c>
      <c r="H7591" s="1337">
        <v>0.53</v>
      </c>
      <c r="I7591" s="338"/>
      <c r="J7591" s="338"/>
    </row>
    <row r="7592" spans="2:10">
      <c r="B7592" s="651" t="s">
        <v>71</v>
      </c>
      <c r="C7592" s="1356">
        <v>1748</v>
      </c>
      <c r="D7592" s="747" t="str">
        <f t="shared" si="241"/>
        <v>OK1748</v>
      </c>
      <c r="E7592" s="1336">
        <v>1.1759999999999999</v>
      </c>
      <c r="F7592" s="644">
        <f t="shared" si="242"/>
        <v>1.1579999999999999</v>
      </c>
      <c r="G7592" s="748" t="s">
        <v>280</v>
      </c>
      <c r="H7592" s="1337">
        <v>0.28000000000000003</v>
      </c>
      <c r="I7592" s="338"/>
      <c r="J7592" s="338"/>
    </row>
    <row r="7593" spans="2:10">
      <c r="B7593" s="651" t="s">
        <v>71</v>
      </c>
      <c r="C7593" s="1356">
        <v>1803</v>
      </c>
      <c r="D7593" s="747" t="str">
        <f t="shared" si="241"/>
        <v>OK1803</v>
      </c>
      <c r="E7593" s="1336">
        <v>0.89</v>
      </c>
      <c r="F7593" s="644">
        <f t="shared" si="242"/>
        <v>0.90100000000000002</v>
      </c>
      <c r="G7593" s="748" t="s">
        <v>280</v>
      </c>
      <c r="H7593" s="1337">
        <v>0.83</v>
      </c>
      <c r="I7593" s="338"/>
      <c r="J7593" s="338"/>
    </row>
    <row r="7594" spans="2:10">
      <c r="B7594" s="651" t="s">
        <v>71</v>
      </c>
      <c r="C7594" s="1356">
        <v>1924</v>
      </c>
      <c r="D7594" s="747" t="str">
        <f t="shared" si="241"/>
        <v>OK1924</v>
      </c>
      <c r="E7594" s="1336">
        <v>0.65</v>
      </c>
      <c r="F7594" s="644">
        <f t="shared" si="242"/>
        <v>0.68500000000000005</v>
      </c>
      <c r="G7594" s="748" t="s">
        <v>280</v>
      </c>
      <c r="H7594" s="1337">
        <v>0.25</v>
      </c>
      <c r="I7594" s="338"/>
      <c r="J7594" s="338"/>
    </row>
    <row r="7595" spans="2:10">
      <c r="B7595" s="651" t="s">
        <v>71</v>
      </c>
      <c r="C7595" s="1356">
        <v>1925</v>
      </c>
      <c r="D7595" s="747" t="str">
        <f t="shared" si="241"/>
        <v>OK1925</v>
      </c>
      <c r="E7595" s="1336">
        <v>0.93500000000000005</v>
      </c>
      <c r="F7595" s="644">
        <f t="shared" si="242"/>
        <v>0.94199999999999995</v>
      </c>
      <c r="G7595" s="748" t="s">
        <v>280</v>
      </c>
      <c r="H7595" s="1337">
        <v>0.26</v>
      </c>
      <c r="I7595" s="338"/>
      <c r="J7595" s="338"/>
    </row>
    <row r="7596" spans="2:10">
      <c r="B7596" s="651" t="s">
        <v>71</v>
      </c>
      <c r="C7596" s="1356">
        <v>2002</v>
      </c>
      <c r="D7596" s="747" t="str">
        <f t="shared" si="241"/>
        <v>OK2002</v>
      </c>
      <c r="E7596" s="1336">
        <v>0.65</v>
      </c>
      <c r="F7596" s="644">
        <f t="shared" si="242"/>
        <v>0.68500000000000005</v>
      </c>
      <c r="G7596" s="748" t="s">
        <v>280</v>
      </c>
      <c r="H7596" s="1337">
        <v>0.25</v>
      </c>
      <c r="I7596" s="338"/>
      <c r="J7596" s="338"/>
    </row>
    <row r="7597" spans="2:10">
      <c r="B7597" s="651" t="s">
        <v>71</v>
      </c>
      <c r="C7597" s="1356">
        <v>2003</v>
      </c>
      <c r="D7597" s="747" t="str">
        <f t="shared" si="241"/>
        <v>OK2003</v>
      </c>
      <c r="E7597" s="1336">
        <v>0.85599999999999998</v>
      </c>
      <c r="F7597" s="644">
        <f t="shared" si="242"/>
        <v>0.87</v>
      </c>
      <c r="G7597" s="748" t="s">
        <v>280</v>
      </c>
      <c r="H7597" s="1337">
        <v>0.74</v>
      </c>
      <c r="I7597" s="338"/>
      <c r="J7597" s="338"/>
    </row>
    <row r="7598" spans="2:10">
      <c r="B7598" s="651" t="s">
        <v>71</v>
      </c>
      <c r="C7598" s="1356">
        <v>2014</v>
      </c>
      <c r="D7598" s="747" t="str">
        <f t="shared" si="241"/>
        <v>OK2014</v>
      </c>
      <c r="E7598" s="1336">
        <v>0.872</v>
      </c>
      <c r="F7598" s="644">
        <f t="shared" si="242"/>
        <v>0.88500000000000001</v>
      </c>
      <c r="G7598" s="748" t="s">
        <v>280</v>
      </c>
      <c r="H7598" s="1337">
        <v>0.78</v>
      </c>
      <c r="I7598" s="338"/>
      <c r="J7598" s="338"/>
    </row>
    <row r="7599" spans="2:10">
      <c r="B7599" s="651" t="s">
        <v>71</v>
      </c>
      <c r="C7599" s="1356">
        <v>2016</v>
      </c>
      <c r="D7599" s="747" t="str">
        <f t="shared" si="241"/>
        <v>OK2016</v>
      </c>
      <c r="E7599" s="1336">
        <v>0.65</v>
      </c>
      <c r="F7599" s="644">
        <f t="shared" si="242"/>
        <v>0.68500000000000005</v>
      </c>
      <c r="G7599" s="748" t="s">
        <v>280</v>
      </c>
      <c r="H7599" s="1337">
        <v>0.25</v>
      </c>
      <c r="I7599" s="338"/>
      <c r="J7599" s="338"/>
    </row>
    <row r="7600" spans="2:10">
      <c r="B7600" s="651" t="s">
        <v>71</v>
      </c>
      <c r="C7600" s="1356">
        <v>2021</v>
      </c>
      <c r="D7600" s="747" t="str">
        <f t="shared" si="241"/>
        <v>OK2021</v>
      </c>
      <c r="E7600" s="1336">
        <v>0.93500000000000005</v>
      </c>
      <c r="F7600" s="644">
        <f t="shared" si="242"/>
        <v>0.94199999999999995</v>
      </c>
      <c r="G7600" s="748" t="s">
        <v>280</v>
      </c>
      <c r="H7600" s="1337">
        <v>0.26</v>
      </c>
      <c r="I7600" s="338"/>
      <c r="J7600" s="338"/>
    </row>
    <row r="7601" spans="2:10">
      <c r="B7601" s="651" t="s">
        <v>71</v>
      </c>
      <c r="C7601" s="1356">
        <v>2039</v>
      </c>
      <c r="D7601" s="747" t="str">
        <f t="shared" si="241"/>
        <v>OK2039</v>
      </c>
      <c r="E7601" s="1336">
        <v>0.90800000000000003</v>
      </c>
      <c r="F7601" s="644">
        <f t="shared" si="242"/>
        <v>0.91700000000000004</v>
      </c>
      <c r="G7601" s="748" t="s">
        <v>280</v>
      </c>
      <c r="H7601" s="1337">
        <v>0.55000000000000004</v>
      </c>
      <c r="I7601" s="338"/>
      <c r="J7601" s="338"/>
    </row>
    <row r="7602" spans="2:10">
      <c r="B7602" s="651" t="s">
        <v>71</v>
      </c>
      <c r="C7602" s="1356">
        <v>2041</v>
      </c>
      <c r="D7602" s="747" t="str">
        <f t="shared" si="241"/>
        <v>OK2041</v>
      </c>
      <c r="E7602" s="1336">
        <v>0.90600000000000003</v>
      </c>
      <c r="F7602" s="644">
        <f t="shared" si="242"/>
        <v>0.91500000000000004</v>
      </c>
      <c r="G7602" s="748" t="s">
        <v>280</v>
      </c>
      <c r="H7602" s="1337">
        <v>0.55000000000000004</v>
      </c>
      <c r="I7602" s="338"/>
      <c r="J7602" s="338"/>
    </row>
    <row r="7603" spans="2:10">
      <c r="B7603" s="651" t="s">
        <v>71</v>
      </c>
      <c r="C7603" s="1356">
        <v>2065</v>
      </c>
      <c r="D7603" s="747" t="str">
        <f t="shared" si="241"/>
        <v>OK2065</v>
      </c>
      <c r="E7603" s="1336">
        <v>0.90400000000000003</v>
      </c>
      <c r="F7603" s="644">
        <f t="shared" si="242"/>
        <v>0.91400000000000003</v>
      </c>
      <c r="G7603" s="748" t="s">
        <v>280</v>
      </c>
      <c r="H7603" s="1337">
        <v>0.47</v>
      </c>
      <c r="I7603" s="338"/>
      <c r="J7603" s="338"/>
    </row>
    <row r="7604" spans="2:10">
      <c r="B7604" s="651" t="s">
        <v>71</v>
      </c>
      <c r="C7604" s="1356">
        <v>2070</v>
      </c>
      <c r="D7604" s="747" t="str">
        <f t="shared" si="241"/>
        <v>OK2070</v>
      </c>
      <c r="E7604" s="1336">
        <v>0.89400000000000002</v>
      </c>
      <c r="F7604" s="644">
        <f t="shared" si="242"/>
        <v>0.90500000000000003</v>
      </c>
      <c r="G7604" s="748" t="s">
        <v>280</v>
      </c>
      <c r="H7604" s="1337">
        <v>0.56000000000000005</v>
      </c>
      <c r="I7604" s="338"/>
      <c r="J7604" s="338"/>
    </row>
    <row r="7605" spans="2:10">
      <c r="B7605" s="651" t="s">
        <v>71</v>
      </c>
      <c r="C7605" s="1356">
        <v>2081</v>
      </c>
      <c r="D7605" s="747" t="str">
        <f t="shared" si="241"/>
        <v>OK2081</v>
      </c>
      <c r="E7605" s="1336">
        <v>0.88200000000000001</v>
      </c>
      <c r="F7605" s="644">
        <f t="shared" si="242"/>
        <v>0.89400000000000002</v>
      </c>
      <c r="G7605" s="748" t="s">
        <v>280</v>
      </c>
      <c r="H7605" s="1337">
        <v>0.67</v>
      </c>
      <c r="I7605" s="338"/>
      <c r="J7605" s="338"/>
    </row>
    <row r="7606" spans="2:10">
      <c r="B7606" s="651" t="s">
        <v>71</v>
      </c>
      <c r="C7606" s="1356">
        <v>2089</v>
      </c>
      <c r="D7606" s="747" t="str">
        <f t="shared" si="241"/>
        <v>OK2089</v>
      </c>
      <c r="E7606" s="1336">
        <v>0.93100000000000005</v>
      </c>
      <c r="F7606" s="644">
        <f t="shared" si="242"/>
        <v>0.93799999999999994</v>
      </c>
      <c r="G7606" s="748" t="s">
        <v>280</v>
      </c>
      <c r="H7606" s="1337">
        <v>0.57999999999999996</v>
      </c>
      <c r="I7606" s="338"/>
      <c r="J7606" s="338"/>
    </row>
    <row r="7607" spans="2:10">
      <c r="B7607" s="651" t="s">
        <v>71</v>
      </c>
      <c r="C7607" s="1356">
        <v>2095</v>
      </c>
      <c r="D7607" s="747" t="str">
        <f t="shared" si="241"/>
        <v>OK2095</v>
      </c>
      <c r="E7607" s="1336">
        <v>0.82199999999999995</v>
      </c>
      <c r="F7607" s="644">
        <f t="shared" si="242"/>
        <v>0.84</v>
      </c>
      <c r="G7607" s="748" t="s">
        <v>280</v>
      </c>
      <c r="H7607" s="1337">
        <v>0.6</v>
      </c>
      <c r="I7607" s="338"/>
      <c r="J7607" s="338"/>
    </row>
    <row r="7608" spans="2:10">
      <c r="B7608" s="651" t="s">
        <v>71</v>
      </c>
      <c r="C7608" s="1356">
        <v>2105</v>
      </c>
      <c r="D7608" s="747" t="str">
        <f t="shared" si="241"/>
        <v>OK2105</v>
      </c>
      <c r="E7608" s="1336">
        <v>0.65</v>
      </c>
      <c r="F7608" s="644">
        <f t="shared" si="242"/>
        <v>0.68500000000000005</v>
      </c>
      <c r="G7608" s="748" t="s">
        <v>280</v>
      </c>
      <c r="H7608" s="1337">
        <v>0.25</v>
      </c>
      <c r="I7608" s="338"/>
      <c r="J7608" s="338"/>
    </row>
    <row r="7609" spans="2:10">
      <c r="B7609" s="651" t="s">
        <v>71</v>
      </c>
      <c r="C7609" s="1356">
        <v>2110</v>
      </c>
      <c r="D7609" s="747" t="str">
        <f t="shared" si="241"/>
        <v>OK2110</v>
      </c>
      <c r="E7609" s="1336">
        <v>0.65</v>
      </c>
      <c r="F7609" s="644">
        <f t="shared" si="242"/>
        <v>0.68500000000000005</v>
      </c>
      <c r="G7609" s="748" t="s">
        <v>280</v>
      </c>
      <c r="H7609" s="1337">
        <v>0.25</v>
      </c>
      <c r="I7609" s="338"/>
      <c r="J7609" s="338"/>
    </row>
    <row r="7610" spans="2:10">
      <c r="B7610" s="651" t="s">
        <v>71</v>
      </c>
      <c r="C7610" s="1356">
        <v>2111</v>
      </c>
      <c r="D7610" s="747" t="str">
        <f t="shared" si="241"/>
        <v>OK2111</v>
      </c>
      <c r="E7610" s="1336">
        <v>0.89300000000000002</v>
      </c>
      <c r="F7610" s="644">
        <f t="shared" si="242"/>
        <v>0.90400000000000003</v>
      </c>
      <c r="G7610" s="748" t="s">
        <v>280</v>
      </c>
      <c r="H7610" s="1337">
        <v>0.51</v>
      </c>
      <c r="I7610" s="338"/>
      <c r="J7610" s="338"/>
    </row>
    <row r="7611" spans="2:10">
      <c r="B7611" s="651" t="s">
        <v>71</v>
      </c>
      <c r="C7611" s="1356">
        <v>2112</v>
      </c>
      <c r="D7611" s="747" t="str">
        <f t="shared" si="241"/>
        <v>OK2112</v>
      </c>
      <c r="E7611" s="1336">
        <v>0.65</v>
      </c>
      <c r="F7611" s="644">
        <f t="shared" si="242"/>
        <v>0.68500000000000005</v>
      </c>
      <c r="G7611" s="748" t="s">
        <v>280</v>
      </c>
      <c r="H7611" s="1337">
        <v>0.25</v>
      </c>
      <c r="I7611" s="338"/>
      <c r="J7611" s="338"/>
    </row>
    <row r="7612" spans="2:10">
      <c r="B7612" s="651" t="s">
        <v>71</v>
      </c>
      <c r="C7612" s="1356">
        <v>2114</v>
      </c>
      <c r="D7612" s="747" t="str">
        <f t="shared" si="241"/>
        <v>OK2114</v>
      </c>
      <c r="E7612" s="1336">
        <v>0.65</v>
      </c>
      <c r="F7612" s="644">
        <f t="shared" si="242"/>
        <v>0.68500000000000005</v>
      </c>
      <c r="G7612" s="748" t="s">
        <v>280</v>
      </c>
      <c r="H7612" s="1337">
        <v>0.25</v>
      </c>
      <c r="I7612" s="338"/>
      <c r="J7612" s="338"/>
    </row>
    <row r="7613" spans="2:10">
      <c r="B7613" s="651" t="s">
        <v>71</v>
      </c>
      <c r="C7613" s="1356">
        <v>2121</v>
      </c>
      <c r="D7613" s="747" t="str">
        <f t="shared" si="241"/>
        <v>OK2121</v>
      </c>
      <c r="E7613" s="1336">
        <v>0.90700000000000003</v>
      </c>
      <c r="F7613" s="644">
        <f t="shared" si="242"/>
        <v>0.91600000000000004</v>
      </c>
      <c r="G7613" s="748" t="s">
        <v>280</v>
      </c>
      <c r="H7613" s="1337">
        <v>0.55000000000000004</v>
      </c>
      <c r="I7613" s="338"/>
      <c r="J7613" s="338"/>
    </row>
    <row r="7614" spans="2:10">
      <c r="B7614" s="651" t="s">
        <v>71</v>
      </c>
      <c r="C7614" s="1356">
        <v>2130</v>
      </c>
      <c r="D7614" s="747" t="str">
        <f t="shared" si="241"/>
        <v>OK2130</v>
      </c>
      <c r="E7614" s="1336">
        <v>0.753</v>
      </c>
      <c r="F7614" s="644">
        <f t="shared" si="242"/>
        <v>0.77800000000000002</v>
      </c>
      <c r="G7614" s="748" t="s">
        <v>280</v>
      </c>
      <c r="H7614" s="1337">
        <v>0.13</v>
      </c>
      <c r="I7614" s="338"/>
      <c r="J7614" s="338"/>
    </row>
    <row r="7615" spans="2:10">
      <c r="B7615" s="651" t="s">
        <v>71</v>
      </c>
      <c r="C7615" s="1356">
        <v>2131</v>
      </c>
      <c r="D7615" s="747" t="str">
        <f t="shared" si="241"/>
        <v>OK2131</v>
      </c>
      <c r="E7615" s="1336">
        <v>0.90400000000000003</v>
      </c>
      <c r="F7615" s="644">
        <f t="shared" si="242"/>
        <v>0.91400000000000003</v>
      </c>
      <c r="G7615" s="748" t="s">
        <v>280</v>
      </c>
      <c r="H7615" s="1337">
        <v>0.55000000000000004</v>
      </c>
      <c r="I7615" s="338"/>
      <c r="J7615" s="338"/>
    </row>
    <row r="7616" spans="2:10">
      <c r="B7616" s="651" t="s">
        <v>71</v>
      </c>
      <c r="C7616" s="1356">
        <v>2143</v>
      </c>
      <c r="D7616" s="747" t="str">
        <f t="shared" si="241"/>
        <v>OK2143</v>
      </c>
      <c r="E7616" s="1336">
        <v>0.88200000000000001</v>
      </c>
      <c r="F7616" s="644">
        <f t="shared" si="242"/>
        <v>0.89400000000000002</v>
      </c>
      <c r="G7616" s="748" t="s">
        <v>280</v>
      </c>
      <c r="H7616" s="1337">
        <v>0.72</v>
      </c>
      <c r="I7616" s="338"/>
      <c r="J7616" s="338"/>
    </row>
    <row r="7617" spans="2:10">
      <c r="B7617" s="651" t="s">
        <v>71</v>
      </c>
      <c r="C7617" s="1356">
        <v>2157</v>
      </c>
      <c r="D7617" s="747" t="str">
        <f t="shared" si="241"/>
        <v>OK2157</v>
      </c>
      <c r="E7617" s="1336">
        <v>0.89300000000000002</v>
      </c>
      <c r="F7617" s="644">
        <f t="shared" si="242"/>
        <v>0.90400000000000003</v>
      </c>
      <c r="G7617" s="748" t="s">
        <v>280</v>
      </c>
      <c r="H7617" s="1337">
        <v>0.74</v>
      </c>
      <c r="I7617" s="338"/>
      <c r="J7617" s="338"/>
    </row>
    <row r="7618" spans="2:10">
      <c r="B7618" s="651" t="s">
        <v>71</v>
      </c>
      <c r="C7618" s="1356">
        <v>2172</v>
      </c>
      <c r="D7618" s="747" t="str">
        <f t="shared" si="241"/>
        <v>OK2172</v>
      </c>
      <c r="E7618" s="1336">
        <v>0.93500000000000005</v>
      </c>
      <c r="F7618" s="644">
        <f t="shared" si="242"/>
        <v>0.94199999999999995</v>
      </c>
      <c r="G7618" s="748" t="s">
        <v>280</v>
      </c>
      <c r="H7618" s="1337">
        <v>0.26</v>
      </c>
      <c r="I7618" s="338"/>
      <c r="J7618" s="338"/>
    </row>
    <row r="7619" spans="2:10">
      <c r="B7619" s="651" t="s">
        <v>71</v>
      </c>
      <c r="C7619" s="1356">
        <v>2174</v>
      </c>
      <c r="D7619" s="747" t="str">
        <f t="shared" si="241"/>
        <v>OK2174</v>
      </c>
      <c r="E7619" s="1336">
        <v>0.65</v>
      </c>
      <c r="F7619" s="644">
        <f t="shared" si="242"/>
        <v>0.68500000000000005</v>
      </c>
      <c r="G7619" s="748" t="s">
        <v>280</v>
      </c>
      <c r="H7619" s="1337">
        <v>0.25</v>
      </c>
      <c r="I7619" s="338"/>
      <c r="J7619" s="338"/>
    </row>
    <row r="7620" spans="2:10">
      <c r="B7620" s="651" t="s">
        <v>71</v>
      </c>
      <c r="C7620" s="1356">
        <v>2211</v>
      </c>
      <c r="D7620" s="747" t="str">
        <f t="shared" si="241"/>
        <v>OK2211</v>
      </c>
      <c r="E7620" s="1336">
        <v>1.1759999999999999</v>
      </c>
      <c r="F7620" s="644">
        <f t="shared" si="242"/>
        <v>1.1579999999999999</v>
      </c>
      <c r="G7620" s="748" t="s">
        <v>280</v>
      </c>
      <c r="H7620" s="1337">
        <v>0.28000000000000003</v>
      </c>
      <c r="I7620" s="338"/>
      <c r="J7620" s="338"/>
    </row>
    <row r="7621" spans="2:10">
      <c r="B7621" s="651" t="s">
        <v>71</v>
      </c>
      <c r="C7621" s="1356">
        <v>2220</v>
      </c>
      <c r="D7621" s="747" t="str">
        <f t="shared" si="241"/>
        <v>OK2220</v>
      </c>
      <c r="E7621" s="1336">
        <v>0.753</v>
      </c>
      <c r="F7621" s="644">
        <f t="shared" si="242"/>
        <v>0.77800000000000002</v>
      </c>
      <c r="G7621" s="748" t="s">
        <v>280</v>
      </c>
      <c r="H7621" s="1337">
        <v>0.13</v>
      </c>
      <c r="I7621" s="338"/>
      <c r="J7621" s="338"/>
    </row>
    <row r="7622" spans="2:10">
      <c r="B7622" s="651" t="s">
        <v>71</v>
      </c>
      <c r="C7622" s="1356">
        <v>2286</v>
      </c>
      <c r="D7622" s="747" t="str">
        <f t="shared" si="241"/>
        <v>OK2286</v>
      </c>
      <c r="E7622" s="1336">
        <v>0.65</v>
      </c>
      <c r="F7622" s="644">
        <f t="shared" si="242"/>
        <v>0.68500000000000005</v>
      </c>
      <c r="G7622" s="748" t="s">
        <v>280</v>
      </c>
      <c r="H7622" s="1337">
        <v>0.25</v>
      </c>
      <c r="I7622" s="338"/>
      <c r="J7622" s="338"/>
    </row>
    <row r="7623" spans="2:10">
      <c r="B7623" s="651" t="s">
        <v>71</v>
      </c>
      <c r="C7623" s="1356">
        <v>2288</v>
      </c>
      <c r="D7623" s="747" t="str">
        <f t="shared" si="241"/>
        <v>OK2288</v>
      </c>
      <c r="E7623" s="1336">
        <v>0.65</v>
      </c>
      <c r="F7623" s="644">
        <f t="shared" si="242"/>
        <v>0.68500000000000005</v>
      </c>
      <c r="G7623" s="748" t="s">
        <v>280</v>
      </c>
      <c r="H7623" s="1337">
        <v>0.25</v>
      </c>
      <c r="I7623" s="338"/>
      <c r="J7623" s="338"/>
    </row>
    <row r="7624" spans="2:10">
      <c r="B7624" s="651" t="s">
        <v>71</v>
      </c>
      <c r="C7624" s="1356">
        <v>2302</v>
      </c>
      <c r="D7624" s="747" t="str">
        <f t="shared" si="241"/>
        <v>OK2302</v>
      </c>
      <c r="E7624" s="1336">
        <v>0.753</v>
      </c>
      <c r="F7624" s="644">
        <f t="shared" si="242"/>
        <v>0.77800000000000002</v>
      </c>
      <c r="G7624" s="748" t="s">
        <v>280</v>
      </c>
      <c r="H7624" s="1337">
        <v>0.13</v>
      </c>
      <c r="I7624" s="338"/>
      <c r="J7624" s="338"/>
    </row>
    <row r="7625" spans="2:10">
      <c r="B7625" s="651" t="s">
        <v>71</v>
      </c>
      <c r="C7625" s="1356">
        <v>2305</v>
      </c>
      <c r="D7625" s="747" t="str">
        <f t="shared" si="241"/>
        <v>OK2305</v>
      </c>
      <c r="E7625" s="1336">
        <v>0.91100000000000003</v>
      </c>
      <c r="F7625" s="644">
        <f t="shared" si="242"/>
        <v>0.92</v>
      </c>
      <c r="G7625" s="748" t="s">
        <v>280</v>
      </c>
      <c r="H7625" s="1337">
        <v>0.55000000000000004</v>
      </c>
      <c r="I7625" s="338"/>
      <c r="J7625" s="338"/>
    </row>
    <row r="7626" spans="2:10">
      <c r="B7626" s="651" t="s">
        <v>71</v>
      </c>
      <c r="C7626" s="1356">
        <v>2361</v>
      </c>
      <c r="D7626" s="747" t="str">
        <f t="shared" si="241"/>
        <v>OK2361</v>
      </c>
      <c r="E7626" s="1336">
        <v>0.753</v>
      </c>
      <c r="F7626" s="644">
        <f t="shared" si="242"/>
        <v>0.77800000000000002</v>
      </c>
      <c r="G7626" s="748" t="s">
        <v>280</v>
      </c>
      <c r="H7626" s="1337">
        <v>0.13</v>
      </c>
      <c r="I7626" s="338"/>
      <c r="J7626" s="338"/>
    </row>
    <row r="7627" spans="2:10">
      <c r="B7627" s="651" t="s">
        <v>71</v>
      </c>
      <c r="C7627" s="1356">
        <v>2362</v>
      </c>
      <c r="D7627" s="747" t="str">
        <f t="shared" ref="D7627:D7690" si="243">B7627&amp;TEXT(C7627,"0000")</f>
        <v>OK2362</v>
      </c>
      <c r="E7627" s="1336">
        <v>0.753</v>
      </c>
      <c r="F7627" s="644">
        <f t="shared" ref="F7627:F7690" si="244">IF(E7627="NA","NA",ROUND((E7627-1)*0.9+1,3))</f>
        <v>0.77800000000000002</v>
      </c>
      <c r="G7627" s="748" t="s">
        <v>280</v>
      </c>
      <c r="H7627" s="1337">
        <v>0.13</v>
      </c>
      <c r="I7627" s="338"/>
      <c r="J7627" s="338"/>
    </row>
    <row r="7628" spans="2:10">
      <c r="B7628" s="651" t="s">
        <v>71</v>
      </c>
      <c r="C7628" s="1356">
        <v>2380</v>
      </c>
      <c r="D7628" s="747" t="str">
        <f t="shared" si="243"/>
        <v>OK2380</v>
      </c>
      <c r="E7628" s="1336">
        <v>0.753</v>
      </c>
      <c r="F7628" s="644">
        <f t="shared" si="244"/>
        <v>0.77800000000000002</v>
      </c>
      <c r="G7628" s="748" t="s">
        <v>280</v>
      </c>
      <c r="H7628" s="1337">
        <v>0.13</v>
      </c>
      <c r="I7628" s="338"/>
      <c r="J7628" s="338"/>
    </row>
    <row r="7629" spans="2:10">
      <c r="B7629" s="651" t="s">
        <v>71</v>
      </c>
      <c r="C7629" s="1356">
        <v>2388</v>
      </c>
      <c r="D7629" s="747" t="str">
        <f t="shared" si="243"/>
        <v>OK2388</v>
      </c>
      <c r="E7629" s="1336">
        <v>0.92300000000000004</v>
      </c>
      <c r="F7629" s="644">
        <f t="shared" si="244"/>
        <v>0.93100000000000005</v>
      </c>
      <c r="G7629" s="748" t="s">
        <v>280</v>
      </c>
      <c r="H7629" s="1337">
        <v>0.54</v>
      </c>
      <c r="I7629" s="338"/>
      <c r="J7629" s="338"/>
    </row>
    <row r="7630" spans="2:10">
      <c r="B7630" s="651" t="s">
        <v>71</v>
      </c>
      <c r="C7630" s="1356">
        <v>2402</v>
      </c>
      <c r="D7630" s="747" t="str">
        <f t="shared" si="243"/>
        <v>OK2402</v>
      </c>
      <c r="E7630" s="1336">
        <v>0.91100000000000003</v>
      </c>
      <c r="F7630" s="644">
        <f t="shared" si="244"/>
        <v>0.92</v>
      </c>
      <c r="G7630" s="748" t="s">
        <v>280</v>
      </c>
      <c r="H7630" s="1337">
        <v>0.55000000000000004</v>
      </c>
      <c r="I7630" s="338"/>
      <c r="J7630" s="338"/>
    </row>
    <row r="7631" spans="2:10">
      <c r="B7631" s="651" t="s">
        <v>71</v>
      </c>
      <c r="C7631" s="1356">
        <v>2413</v>
      </c>
      <c r="D7631" s="747" t="str">
        <f t="shared" si="243"/>
        <v>OK2413</v>
      </c>
      <c r="E7631" s="1336">
        <v>0.91</v>
      </c>
      <c r="F7631" s="644">
        <f t="shared" si="244"/>
        <v>0.91900000000000004</v>
      </c>
      <c r="G7631" s="748" t="s">
        <v>280</v>
      </c>
      <c r="H7631" s="1337">
        <v>0.55000000000000004</v>
      </c>
      <c r="I7631" s="338"/>
      <c r="J7631" s="338"/>
    </row>
    <row r="7632" spans="2:10">
      <c r="B7632" s="651" t="s">
        <v>71</v>
      </c>
      <c r="C7632" s="1356">
        <v>2416</v>
      </c>
      <c r="D7632" s="747" t="str">
        <f t="shared" si="243"/>
        <v>OK2416</v>
      </c>
      <c r="E7632" s="1336">
        <v>0.89300000000000002</v>
      </c>
      <c r="F7632" s="644">
        <f t="shared" si="244"/>
        <v>0.90400000000000003</v>
      </c>
      <c r="G7632" s="748" t="s">
        <v>280</v>
      </c>
      <c r="H7632" s="1337">
        <v>0.51</v>
      </c>
      <c r="I7632" s="338"/>
      <c r="J7632" s="338"/>
    </row>
    <row r="7633" spans="2:10">
      <c r="B7633" s="651" t="s">
        <v>71</v>
      </c>
      <c r="C7633" s="1356">
        <v>2417</v>
      </c>
      <c r="D7633" s="747" t="str">
        <f t="shared" si="243"/>
        <v>OK2417</v>
      </c>
      <c r="E7633" s="1336">
        <v>0.94199999999999995</v>
      </c>
      <c r="F7633" s="644">
        <f t="shared" si="244"/>
        <v>0.94799999999999995</v>
      </c>
      <c r="G7633" s="748" t="s">
        <v>280</v>
      </c>
      <c r="H7633" s="1337">
        <v>0.54</v>
      </c>
      <c r="I7633" s="338"/>
      <c r="J7633" s="338"/>
    </row>
    <row r="7634" spans="2:10">
      <c r="B7634" s="651" t="s">
        <v>71</v>
      </c>
      <c r="C7634" s="1356">
        <v>2501</v>
      </c>
      <c r="D7634" s="747" t="str">
        <f t="shared" si="243"/>
        <v>OK2501</v>
      </c>
      <c r="E7634" s="1336">
        <v>0.92100000000000004</v>
      </c>
      <c r="F7634" s="644">
        <f t="shared" si="244"/>
        <v>0.92900000000000005</v>
      </c>
      <c r="G7634" s="748" t="s">
        <v>280</v>
      </c>
      <c r="H7634" s="1337">
        <v>0.56000000000000005</v>
      </c>
      <c r="I7634" s="338"/>
      <c r="J7634" s="338"/>
    </row>
    <row r="7635" spans="2:10">
      <c r="B7635" s="651" t="s">
        <v>71</v>
      </c>
      <c r="C7635" s="1356">
        <v>2503</v>
      </c>
      <c r="D7635" s="747" t="str">
        <f t="shared" si="243"/>
        <v>OK2503</v>
      </c>
      <c r="E7635" s="1336">
        <v>0.91400000000000003</v>
      </c>
      <c r="F7635" s="644">
        <f t="shared" si="244"/>
        <v>0.92300000000000004</v>
      </c>
      <c r="G7635" s="748" t="s">
        <v>280</v>
      </c>
      <c r="H7635" s="1337">
        <v>0.55000000000000004</v>
      </c>
      <c r="I7635" s="338"/>
      <c r="J7635" s="338"/>
    </row>
    <row r="7636" spans="2:10">
      <c r="B7636" s="651" t="s">
        <v>71</v>
      </c>
      <c r="C7636" s="1356">
        <v>2570</v>
      </c>
      <c r="D7636" s="747" t="str">
        <f t="shared" si="243"/>
        <v>OK2570</v>
      </c>
      <c r="E7636" s="1336">
        <v>0.93600000000000005</v>
      </c>
      <c r="F7636" s="644">
        <f t="shared" si="244"/>
        <v>0.94199999999999995</v>
      </c>
      <c r="G7636" s="748" t="s">
        <v>280</v>
      </c>
      <c r="H7636" s="1337">
        <v>0.61</v>
      </c>
      <c r="I7636" s="338"/>
      <c r="J7636" s="338"/>
    </row>
    <row r="7637" spans="2:10">
      <c r="B7637" s="651" t="s">
        <v>71</v>
      </c>
      <c r="C7637" s="1356">
        <v>2585</v>
      </c>
      <c r="D7637" s="747" t="str">
        <f t="shared" si="243"/>
        <v>OK2585</v>
      </c>
      <c r="E7637" s="1336">
        <v>0.96399999999999997</v>
      </c>
      <c r="F7637" s="644">
        <f t="shared" si="244"/>
        <v>0.96799999999999997</v>
      </c>
      <c r="G7637" s="748" t="s">
        <v>280</v>
      </c>
      <c r="H7637" s="1337">
        <v>0.9</v>
      </c>
      <c r="I7637" s="338"/>
      <c r="J7637" s="338"/>
    </row>
    <row r="7638" spans="2:10">
      <c r="B7638" s="651" t="s">
        <v>71</v>
      </c>
      <c r="C7638" s="1356">
        <v>2586</v>
      </c>
      <c r="D7638" s="747" t="str">
        <f t="shared" si="243"/>
        <v>OK2586</v>
      </c>
      <c r="E7638" s="1336">
        <v>0.95299999999999996</v>
      </c>
      <c r="F7638" s="644">
        <f t="shared" si="244"/>
        <v>0.95799999999999996</v>
      </c>
      <c r="G7638" s="748" t="s">
        <v>280</v>
      </c>
      <c r="H7638" s="1337">
        <v>0.55000000000000004</v>
      </c>
      <c r="I7638" s="338"/>
      <c r="J7638" s="338"/>
    </row>
    <row r="7639" spans="2:10">
      <c r="B7639" s="651" t="s">
        <v>71</v>
      </c>
      <c r="C7639" s="1356">
        <v>2587</v>
      </c>
      <c r="D7639" s="747" t="str">
        <f t="shared" si="243"/>
        <v>OK2587</v>
      </c>
      <c r="E7639" s="1336">
        <v>0.83699999999999997</v>
      </c>
      <c r="F7639" s="644">
        <f t="shared" si="244"/>
        <v>0.85299999999999998</v>
      </c>
      <c r="G7639" s="748" t="s">
        <v>280</v>
      </c>
      <c r="H7639" s="1337">
        <v>0.49</v>
      </c>
      <c r="I7639" s="338"/>
      <c r="J7639" s="338"/>
    </row>
    <row r="7640" spans="2:10">
      <c r="B7640" s="651" t="s">
        <v>71</v>
      </c>
      <c r="C7640" s="1356">
        <v>2589</v>
      </c>
      <c r="D7640" s="747" t="str">
        <f t="shared" si="243"/>
        <v>OK2589</v>
      </c>
      <c r="E7640" s="1336">
        <v>0.89900000000000002</v>
      </c>
      <c r="F7640" s="644">
        <f t="shared" si="244"/>
        <v>0.90900000000000003</v>
      </c>
      <c r="G7640" s="748" t="s">
        <v>280</v>
      </c>
      <c r="H7640" s="1337">
        <v>0.6</v>
      </c>
      <c r="I7640" s="338"/>
      <c r="J7640" s="338"/>
    </row>
    <row r="7641" spans="2:10">
      <c r="B7641" s="651" t="s">
        <v>71</v>
      </c>
      <c r="C7641" s="1356">
        <v>2600</v>
      </c>
      <c r="D7641" s="747" t="str">
        <f t="shared" si="243"/>
        <v>OK2600</v>
      </c>
      <c r="E7641" s="1336">
        <v>0.65</v>
      </c>
      <c r="F7641" s="644">
        <f t="shared" si="244"/>
        <v>0.68500000000000005</v>
      </c>
      <c r="G7641" s="748" t="s">
        <v>280</v>
      </c>
      <c r="H7641" s="1337">
        <v>0.25</v>
      </c>
      <c r="I7641" s="338"/>
      <c r="J7641" s="338"/>
    </row>
    <row r="7642" spans="2:10">
      <c r="B7642" s="651" t="s">
        <v>71</v>
      </c>
      <c r="C7642" s="1356">
        <v>2623</v>
      </c>
      <c r="D7642" s="747" t="str">
        <f t="shared" si="243"/>
        <v>OK2623</v>
      </c>
      <c r="E7642" s="1336">
        <v>0.93500000000000005</v>
      </c>
      <c r="F7642" s="644">
        <f t="shared" si="244"/>
        <v>0.94199999999999995</v>
      </c>
      <c r="G7642" s="748" t="s">
        <v>280</v>
      </c>
      <c r="H7642" s="1337">
        <v>0.26</v>
      </c>
      <c r="I7642" s="338"/>
      <c r="J7642" s="338"/>
    </row>
    <row r="7643" spans="2:10">
      <c r="B7643" s="651" t="s">
        <v>71</v>
      </c>
      <c r="C7643" s="1356">
        <v>2651</v>
      </c>
      <c r="D7643" s="747" t="str">
        <f t="shared" si="243"/>
        <v>OK2651</v>
      </c>
      <c r="E7643" s="1336">
        <v>0.92</v>
      </c>
      <c r="F7643" s="644">
        <f t="shared" si="244"/>
        <v>0.92800000000000005</v>
      </c>
      <c r="G7643" s="748" t="s">
        <v>280</v>
      </c>
      <c r="H7643" s="1337">
        <v>0.53</v>
      </c>
      <c r="I7643" s="338"/>
      <c r="J7643" s="338"/>
    </row>
    <row r="7644" spans="2:10">
      <c r="B7644" s="651" t="s">
        <v>71</v>
      </c>
      <c r="C7644" s="1356">
        <v>2660</v>
      </c>
      <c r="D7644" s="747" t="str">
        <f t="shared" si="243"/>
        <v>OK2660</v>
      </c>
      <c r="E7644" s="1336">
        <v>0.65</v>
      </c>
      <c r="F7644" s="644">
        <f t="shared" si="244"/>
        <v>0.68500000000000005</v>
      </c>
      <c r="G7644" s="748" t="s">
        <v>280</v>
      </c>
      <c r="H7644" s="1337">
        <v>0.25</v>
      </c>
      <c r="I7644" s="338"/>
      <c r="J7644" s="338"/>
    </row>
    <row r="7645" spans="2:10">
      <c r="B7645" s="651" t="s">
        <v>71</v>
      </c>
      <c r="C7645" s="1356">
        <v>2670</v>
      </c>
      <c r="D7645" s="747" t="str">
        <f t="shared" si="243"/>
        <v>OK2670</v>
      </c>
      <c r="E7645" s="1336">
        <v>0.54300000000000004</v>
      </c>
      <c r="F7645" s="644">
        <f t="shared" si="244"/>
        <v>0.58899999999999997</v>
      </c>
      <c r="G7645" s="748" t="s">
        <v>280</v>
      </c>
      <c r="H7645" s="1337">
        <v>0.33</v>
      </c>
      <c r="I7645" s="338"/>
      <c r="J7645" s="338"/>
    </row>
    <row r="7646" spans="2:10">
      <c r="B7646" s="651" t="s">
        <v>71</v>
      </c>
      <c r="C7646" s="1356">
        <v>2683</v>
      </c>
      <c r="D7646" s="747" t="str">
        <f t="shared" si="243"/>
        <v>OK2683</v>
      </c>
      <c r="E7646" s="1336">
        <v>0.65</v>
      </c>
      <c r="F7646" s="644">
        <f t="shared" si="244"/>
        <v>0.68500000000000005</v>
      </c>
      <c r="G7646" s="748" t="s">
        <v>280</v>
      </c>
      <c r="H7646" s="1337">
        <v>0.25</v>
      </c>
      <c r="I7646" s="338"/>
      <c r="J7646" s="338"/>
    </row>
    <row r="7647" spans="2:10">
      <c r="B7647" s="651" t="s">
        <v>71</v>
      </c>
      <c r="C7647" s="1356">
        <v>2688</v>
      </c>
      <c r="D7647" s="747" t="str">
        <f t="shared" si="243"/>
        <v>OK2688</v>
      </c>
      <c r="E7647" s="1336">
        <v>0.90900000000000003</v>
      </c>
      <c r="F7647" s="644">
        <f t="shared" si="244"/>
        <v>0.91800000000000004</v>
      </c>
      <c r="G7647" s="748" t="s">
        <v>280</v>
      </c>
      <c r="H7647" s="1337">
        <v>0.55000000000000004</v>
      </c>
      <c r="I7647" s="338"/>
      <c r="J7647" s="338"/>
    </row>
    <row r="7648" spans="2:10">
      <c r="B7648" s="651" t="s">
        <v>71</v>
      </c>
      <c r="C7648" s="1356">
        <v>2701</v>
      </c>
      <c r="D7648" s="747" t="str">
        <f t="shared" si="243"/>
        <v>OK2701</v>
      </c>
      <c r="E7648" s="1336">
        <v>1.181</v>
      </c>
      <c r="F7648" s="644">
        <f t="shared" si="244"/>
        <v>1.163</v>
      </c>
      <c r="G7648" s="748" t="s">
        <v>280</v>
      </c>
      <c r="H7648" s="1337">
        <v>0.56999999999999995</v>
      </c>
      <c r="I7648" s="338"/>
      <c r="J7648" s="338"/>
    </row>
    <row r="7649" spans="2:10">
      <c r="B7649" s="651" t="s">
        <v>71</v>
      </c>
      <c r="C7649" s="1356">
        <v>2702</v>
      </c>
      <c r="D7649" s="747" t="str">
        <f t="shared" si="243"/>
        <v>OK2702</v>
      </c>
      <c r="E7649" s="1336">
        <v>1.1200000000000001</v>
      </c>
      <c r="F7649" s="644">
        <f t="shared" si="244"/>
        <v>1.1080000000000001</v>
      </c>
      <c r="G7649" s="748" t="s">
        <v>280</v>
      </c>
      <c r="H7649" s="1337">
        <v>0.74</v>
      </c>
      <c r="I7649" s="338"/>
      <c r="J7649" s="338"/>
    </row>
    <row r="7650" spans="2:10">
      <c r="B7650" s="651" t="s">
        <v>71</v>
      </c>
      <c r="C7650" s="1356">
        <v>2709</v>
      </c>
      <c r="D7650" s="747" t="str">
        <f t="shared" si="243"/>
        <v>OK2709</v>
      </c>
      <c r="E7650" s="1336">
        <v>1.08</v>
      </c>
      <c r="F7650" s="644">
        <f t="shared" si="244"/>
        <v>1.0720000000000001</v>
      </c>
      <c r="G7650" s="748" t="s">
        <v>280</v>
      </c>
      <c r="H7650" s="1337">
        <v>0.55000000000000004</v>
      </c>
      <c r="I7650" s="338"/>
      <c r="J7650" s="338"/>
    </row>
    <row r="7651" spans="2:10">
      <c r="B7651" s="651" t="s">
        <v>71</v>
      </c>
      <c r="C7651" s="1356">
        <v>2710</v>
      </c>
      <c r="D7651" s="747" t="str">
        <f t="shared" si="243"/>
        <v>OK2710</v>
      </c>
      <c r="E7651" s="1336">
        <v>0.92200000000000004</v>
      </c>
      <c r="F7651" s="644">
        <f t="shared" si="244"/>
        <v>0.93</v>
      </c>
      <c r="G7651" s="748" t="s">
        <v>280</v>
      </c>
      <c r="H7651" s="1337">
        <v>0.74</v>
      </c>
      <c r="I7651" s="338"/>
      <c r="J7651" s="338"/>
    </row>
    <row r="7652" spans="2:10">
      <c r="B7652" s="651" t="s">
        <v>71</v>
      </c>
      <c r="C7652" s="1356">
        <v>2714</v>
      </c>
      <c r="D7652" s="747" t="str">
        <f t="shared" si="243"/>
        <v>OK2714</v>
      </c>
      <c r="E7652" s="1336">
        <v>0.65</v>
      </c>
      <c r="F7652" s="644">
        <f t="shared" si="244"/>
        <v>0.68500000000000005</v>
      </c>
      <c r="G7652" s="748" t="s">
        <v>280</v>
      </c>
      <c r="H7652" s="1337">
        <v>0.25</v>
      </c>
      <c r="I7652" s="338"/>
      <c r="J7652" s="338"/>
    </row>
    <row r="7653" spans="2:10">
      <c r="B7653" s="651" t="s">
        <v>71</v>
      </c>
      <c r="C7653" s="1356">
        <v>2731</v>
      </c>
      <c r="D7653" s="747" t="str">
        <f t="shared" si="243"/>
        <v>OK2731</v>
      </c>
      <c r="E7653" s="1336">
        <v>0.91300000000000003</v>
      </c>
      <c r="F7653" s="644">
        <f t="shared" si="244"/>
        <v>0.92200000000000004</v>
      </c>
      <c r="G7653" s="748" t="s">
        <v>280</v>
      </c>
      <c r="H7653" s="1337">
        <v>0.63</v>
      </c>
      <c r="I7653" s="338"/>
      <c r="J7653" s="338"/>
    </row>
    <row r="7654" spans="2:10">
      <c r="B7654" s="651" t="s">
        <v>71</v>
      </c>
      <c r="C7654" s="1356">
        <v>2735</v>
      </c>
      <c r="D7654" s="747" t="str">
        <f t="shared" si="243"/>
        <v>OK2735</v>
      </c>
      <c r="E7654" s="1336">
        <v>0.65</v>
      </c>
      <c r="F7654" s="644">
        <f t="shared" si="244"/>
        <v>0.68500000000000005</v>
      </c>
      <c r="G7654" s="748" t="s">
        <v>280</v>
      </c>
      <c r="H7654" s="1337">
        <v>0.25</v>
      </c>
      <c r="I7654" s="338"/>
      <c r="J7654" s="338"/>
    </row>
    <row r="7655" spans="2:10">
      <c r="B7655" s="651" t="s">
        <v>71</v>
      </c>
      <c r="C7655" s="1356">
        <v>2759</v>
      </c>
      <c r="D7655" s="747" t="str">
        <f t="shared" si="243"/>
        <v>OK2759</v>
      </c>
      <c r="E7655" s="1336">
        <v>0.86499999999999999</v>
      </c>
      <c r="F7655" s="644">
        <f t="shared" si="244"/>
        <v>0.879</v>
      </c>
      <c r="G7655" s="748" t="s">
        <v>280</v>
      </c>
      <c r="H7655" s="1337">
        <v>0.92</v>
      </c>
      <c r="I7655" s="338"/>
      <c r="J7655" s="338"/>
    </row>
    <row r="7656" spans="2:10">
      <c r="B7656" s="651" t="s">
        <v>71</v>
      </c>
      <c r="C7656" s="1356">
        <v>2790</v>
      </c>
      <c r="D7656" s="747" t="str">
        <f t="shared" si="243"/>
        <v>OK2790</v>
      </c>
      <c r="E7656" s="1336">
        <v>0.89900000000000002</v>
      </c>
      <c r="F7656" s="644">
        <f t="shared" si="244"/>
        <v>0.90900000000000003</v>
      </c>
      <c r="G7656" s="748" t="s">
        <v>280</v>
      </c>
      <c r="H7656" s="1337">
        <v>0.54</v>
      </c>
      <c r="I7656" s="338"/>
      <c r="J7656" s="338"/>
    </row>
    <row r="7657" spans="2:10">
      <c r="B7657" s="651" t="s">
        <v>71</v>
      </c>
      <c r="C7657" s="1356">
        <v>2797</v>
      </c>
      <c r="D7657" s="747" t="str">
        <f t="shared" si="243"/>
        <v>OK2797</v>
      </c>
      <c r="E7657" s="1336">
        <v>0.92100000000000004</v>
      </c>
      <c r="F7657" s="644">
        <f t="shared" si="244"/>
        <v>0.92900000000000005</v>
      </c>
      <c r="G7657" s="748" t="s">
        <v>280</v>
      </c>
      <c r="H7657" s="1337">
        <v>0.56999999999999995</v>
      </c>
      <c r="I7657" s="338"/>
      <c r="J7657" s="338"/>
    </row>
    <row r="7658" spans="2:10">
      <c r="B7658" s="651" t="s">
        <v>71</v>
      </c>
      <c r="C7658" s="1356">
        <v>2799</v>
      </c>
      <c r="D7658" s="747" t="str">
        <f t="shared" si="243"/>
        <v>OK2799</v>
      </c>
      <c r="E7658" s="1336">
        <v>1.1379999999999999</v>
      </c>
      <c r="F7658" s="644">
        <f t="shared" si="244"/>
        <v>1.1240000000000001</v>
      </c>
      <c r="G7658" s="748" t="s">
        <v>280</v>
      </c>
      <c r="H7658" s="1337">
        <v>0.65</v>
      </c>
      <c r="I7658" s="338"/>
      <c r="J7658" s="338"/>
    </row>
    <row r="7659" spans="2:10">
      <c r="B7659" s="651" t="s">
        <v>71</v>
      </c>
      <c r="C7659" s="1356">
        <v>2802</v>
      </c>
      <c r="D7659" s="747" t="str">
        <f t="shared" si="243"/>
        <v>OK2802</v>
      </c>
      <c r="E7659" s="1336">
        <v>0.878</v>
      </c>
      <c r="F7659" s="644">
        <f t="shared" si="244"/>
        <v>0.89</v>
      </c>
      <c r="G7659" s="748" t="s">
        <v>280</v>
      </c>
      <c r="H7659" s="1337">
        <v>0.95</v>
      </c>
      <c r="I7659" s="338"/>
      <c r="J7659" s="338"/>
    </row>
    <row r="7660" spans="2:10">
      <c r="B7660" s="651" t="s">
        <v>71</v>
      </c>
      <c r="C7660" s="1356">
        <v>2835</v>
      </c>
      <c r="D7660" s="747" t="str">
        <f t="shared" si="243"/>
        <v>OK2835</v>
      </c>
      <c r="E7660" s="1336">
        <v>0.54300000000000004</v>
      </c>
      <c r="F7660" s="644">
        <f t="shared" si="244"/>
        <v>0.58899999999999997</v>
      </c>
      <c r="G7660" s="748" t="s">
        <v>280</v>
      </c>
      <c r="H7660" s="1337">
        <v>0.33</v>
      </c>
      <c r="I7660" s="338"/>
      <c r="J7660" s="338"/>
    </row>
    <row r="7661" spans="2:10">
      <c r="B7661" s="651" t="s">
        <v>71</v>
      </c>
      <c r="C7661" s="1356">
        <v>2836</v>
      </c>
      <c r="D7661" s="747" t="str">
        <f t="shared" si="243"/>
        <v>OK2836</v>
      </c>
      <c r="E7661" s="1336">
        <v>0.54300000000000004</v>
      </c>
      <c r="F7661" s="644">
        <f t="shared" si="244"/>
        <v>0.58899999999999997</v>
      </c>
      <c r="G7661" s="748" t="s">
        <v>280</v>
      </c>
      <c r="H7661" s="1337">
        <v>0.33</v>
      </c>
      <c r="I7661" s="338"/>
      <c r="J7661" s="338"/>
    </row>
    <row r="7662" spans="2:10">
      <c r="B7662" s="651" t="s">
        <v>71</v>
      </c>
      <c r="C7662" s="1356">
        <v>2841</v>
      </c>
      <c r="D7662" s="747" t="str">
        <f t="shared" si="243"/>
        <v>OK2841</v>
      </c>
      <c r="E7662" s="1336">
        <v>0.9</v>
      </c>
      <c r="F7662" s="644">
        <f t="shared" si="244"/>
        <v>0.91</v>
      </c>
      <c r="G7662" s="748" t="s">
        <v>280</v>
      </c>
      <c r="H7662" s="1337">
        <v>0.55000000000000004</v>
      </c>
      <c r="I7662" s="338"/>
      <c r="J7662" s="338"/>
    </row>
    <row r="7663" spans="2:10">
      <c r="B7663" s="651" t="s">
        <v>71</v>
      </c>
      <c r="C7663" s="1356">
        <v>2881</v>
      </c>
      <c r="D7663" s="747" t="str">
        <f t="shared" si="243"/>
        <v>OK2881</v>
      </c>
      <c r="E7663" s="1336">
        <v>0.84699999999999998</v>
      </c>
      <c r="F7663" s="644">
        <f t="shared" si="244"/>
        <v>0.86199999999999999</v>
      </c>
      <c r="G7663" s="748" t="s">
        <v>280</v>
      </c>
      <c r="H7663" s="1337">
        <v>0.64</v>
      </c>
      <c r="I7663" s="338"/>
      <c r="J7663" s="338"/>
    </row>
    <row r="7664" spans="2:10">
      <c r="B7664" s="651" t="s">
        <v>71</v>
      </c>
      <c r="C7664" s="1356">
        <v>2883</v>
      </c>
      <c r="D7664" s="747" t="str">
        <f t="shared" si="243"/>
        <v>OK2883</v>
      </c>
      <c r="E7664" s="1336">
        <v>0.86499999999999999</v>
      </c>
      <c r="F7664" s="644">
        <f t="shared" si="244"/>
        <v>0.879</v>
      </c>
      <c r="G7664" s="748" t="s">
        <v>280</v>
      </c>
      <c r="H7664" s="1337">
        <v>0.76</v>
      </c>
      <c r="I7664" s="338"/>
      <c r="J7664" s="338"/>
    </row>
    <row r="7665" spans="2:10">
      <c r="B7665" s="651" t="s">
        <v>71</v>
      </c>
      <c r="C7665" s="1356">
        <v>2915</v>
      </c>
      <c r="D7665" s="747" t="str">
        <f t="shared" si="243"/>
        <v>OK2915</v>
      </c>
      <c r="E7665" s="1336">
        <v>0.93500000000000005</v>
      </c>
      <c r="F7665" s="644">
        <f t="shared" si="244"/>
        <v>0.94199999999999995</v>
      </c>
      <c r="G7665" s="748" t="s">
        <v>280</v>
      </c>
      <c r="H7665" s="1337">
        <v>0.26</v>
      </c>
      <c r="I7665" s="338"/>
      <c r="J7665" s="338"/>
    </row>
    <row r="7666" spans="2:10">
      <c r="B7666" s="651" t="s">
        <v>71</v>
      </c>
      <c r="C7666" s="1356">
        <v>2916</v>
      </c>
      <c r="D7666" s="747" t="str">
        <f t="shared" si="243"/>
        <v>OK2916</v>
      </c>
      <c r="E7666" s="1336">
        <v>0.90400000000000003</v>
      </c>
      <c r="F7666" s="644">
        <f t="shared" si="244"/>
        <v>0.91400000000000003</v>
      </c>
      <c r="G7666" s="748" t="s">
        <v>280</v>
      </c>
      <c r="H7666" s="1337">
        <v>0.61</v>
      </c>
      <c r="I7666" s="338"/>
      <c r="J7666" s="338"/>
    </row>
    <row r="7667" spans="2:10">
      <c r="B7667" s="651" t="s">
        <v>71</v>
      </c>
      <c r="C7667" s="1356">
        <v>2923</v>
      </c>
      <c r="D7667" s="747" t="str">
        <f t="shared" si="243"/>
        <v>OK2923</v>
      </c>
      <c r="E7667" s="1336">
        <v>0.90900000000000003</v>
      </c>
      <c r="F7667" s="644">
        <f t="shared" si="244"/>
        <v>0.91800000000000004</v>
      </c>
      <c r="G7667" s="748" t="s">
        <v>280</v>
      </c>
      <c r="H7667" s="1337">
        <v>0.55000000000000004</v>
      </c>
      <c r="I7667" s="338"/>
      <c r="J7667" s="338"/>
    </row>
    <row r="7668" spans="2:10">
      <c r="B7668" s="651" t="s">
        <v>71</v>
      </c>
      <c r="C7668" s="1356">
        <v>2960</v>
      </c>
      <c r="D7668" s="747" t="str">
        <f t="shared" si="243"/>
        <v>OK2960</v>
      </c>
      <c r="E7668" s="1336">
        <v>0.874</v>
      </c>
      <c r="F7668" s="644">
        <f t="shared" si="244"/>
        <v>0.88700000000000001</v>
      </c>
      <c r="G7668" s="748" t="s">
        <v>280</v>
      </c>
      <c r="H7668" s="1337">
        <v>0.74</v>
      </c>
      <c r="I7668" s="338"/>
      <c r="J7668" s="338"/>
    </row>
    <row r="7669" spans="2:10">
      <c r="B7669" s="651" t="s">
        <v>71</v>
      </c>
      <c r="C7669" s="1356">
        <v>3004</v>
      </c>
      <c r="D7669" s="747" t="str">
        <f t="shared" si="243"/>
        <v>OK3004</v>
      </c>
      <c r="E7669" s="1336">
        <v>0.92100000000000004</v>
      </c>
      <c r="F7669" s="644">
        <f t="shared" si="244"/>
        <v>0.92900000000000005</v>
      </c>
      <c r="G7669" s="748" t="s">
        <v>280</v>
      </c>
      <c r="H7669" s="1337">
        <v>0.55000000000000004</v>
      </c>
      <c r="I7669" s="338"/>
      <c r="J7669" s="338"/>
    </row>
    <row r="7670" spans="2:10">
      <c r="B7670" s="651" t="s">
        <v>71</v>
      </c>
      <c r="C7670" s="1356">
        <v>3018</v>
      </c>
      <c r="D7670" s="747" t="str">
        <f t="shared" si="243"/>
        <v>OK3018</v>
      </c>
      <c r="E7670" s="1336">
        <v>0.96499999999999997</v>
      </c>
      <c r="F7670" s="644">
        <f t="shared" si="244"/>
        <v>0.96899999999999997</v>
      </c>
      <c r="G7670" s="748" t="s">
        <v>280</v>
      </c>
      <c r="H7670" s="1337">
        <v>0.49</v>
      </c>
      <c r="I7670" s="338"/>
      <c r="J7670" s="338"/>
    </row>
    <row r="7671" spans="2:10">
      <c r="B7671" s="651" t="s">
        <v>71</v>
      </c>
      <c r="C7671" s="1356">
        <v>3022</v>
      </c>
      <c r="D7671" s="747" t="str">
        <f t="shared" si="243"/>
        <v>OK3022</v>
      </c>
      <c r="E7671" s="1336">
        <v>0.93200000000000005</v>
      </c>
      <c r="F7671" s="644">
        <f t="shared" si="244"/>
        <v>0.93899999999999995</v>
      </c>
      <c r="G7671" s="748" t="s">
        <v>280</v>
      </c>
      <c r="H7671" s="1337">
        <v>0.5</v>
      </c>
      <c r="I7671" s="338"/>
      <c r="J7671" s="338"/>
    </row>
    <row r="7672" spans="2:10">
      <c r="B7672" s="651" t="s">
        <v>71</v>
      </c>
      <c r="C7672" s="1356">
        <v>3027</v>
      </c>
      <c r="D7672" s="747" t="str">
        <f t="shared" si="243"/>
        <v>OK3027</v>
      </c>
      <c r="E7672" s="1336">
        <v>1.1759999999999999</v>
      </c>
      <c r="F7672" s="644">
        <f t="shared" si="244"/>
        <v>1.1579999999999999</v>
      </c>
      <c r="G7672" s="748" t="s">
        <v>280</v>
      </c>
      <c r="H7672" s="1337">
        <v>0.28000000000000003</v>
      </c>
      <c r="I7672" s="338"/>
      <c r="J7672" s="338"/>
    </row>
    <row r="7673" spans="2:10">
      <c r="B7673" s="651" t="s">
        <v>71</v>
      </c>
      <c r="C7673" s="1356">
        <v>3028</v>
      </c>
      <c r="D7673" s="747" t="str">
        <f t="shared" si="243"/>
        <v>OK3028</v>
      </c>
      <c r="E7673" s="1336">
        <v>0.84799999999999998</v>
      </c>
      <c r="F7673" s="644">
        <f t="shared" si="244"/>
        <v>0.86299999999999999</v>
      </c>
      <c r="G7673" s="748" t="s">
        <v>280</v>
      </c>
      <c r="H7673" s="1337">
        <v>0.61</v>
      </c>
      <c r="I7673" s="338"/>
      <c r="J7673" s="338"/>
    </row>
    <row r="7674" spans="2:10">
      <c r="B7674" s="651" t="s">
        <v>71</v>
      </c>
      <c r="C7674" s="1356">
        <v>3030</v>
      </c>
      <c r="D7674" s="747" t="str">
        <f t="shared" si="243"/>
        <v>OK3030</v>
      </c>
      <c r="E7674" s="1336">
        <v>0.80800000000000005</v>
      </c>
      <c r="F7674" s="644">
        <f t="shared" si="244"/>
        <v>0.82699999999999996</v>
      </c>
      <c r="G7674" s="748" t="s">
        <v>280</v>
      </c>
      <c r="H7674" s="1337">
        <v>0.94</v>
      </c>
      <c r="I7674" s="338"/>
      <c r="J7674" s="338"/>
    </row>
    <row r="7675" spans="2:10">
      <c r="B7675" s="651" t="s">
        <v>71</v>
      </c>
      <c r="C7675" s="1356">
        <v>3040</v>
      </c>
      <c r="D7675" s="747" t="str">
        <f t="shared" si="243"/>
        <v>OK3040</v>
      </c>
      <c r="E7675" s="1336">
        <v>0.93</v>
      </c>
      <c r="F7675" s="644">
        <f t="shared" si="244"/>
        <v>0.93700000000000006</v>
      </c>
      <c r="G7675" s="748" t="s">
        <v>280</v>
      </c>
      <c r="H7675" s="1337">
        <v>0.73</v>
      </c>
      <c r="I7675" s="338"/>
      <c r="J7675" s="338"/>
    </row>
    <row r="7676" spans="2:10">
      <c r="B7676" s="651" t="s">
        <v>71</v>
      </c>
      <c r="C7676" s="1356">
        <v>3041</v>
      </c>
      <c r="D7676" s="747" t="str">
        <f t="shared" si="243"/>
        <v>OK3041</v>
      </c>
      <c r="E7676" s="1336">
        <v>0.89300000000000002</v>
      </c>
      <c r="F7676" s="644">
        <f t="shared" si="244"/>
        <v>0.90400000000000003</v>
      </c>
      <c r="G7676" s="748" t="s">
        <v>280</v>
      </c>
      <c r="H7676" s="1337">
        <v>0.57999999999999996</v>
      </c>
      <c r="I7676" s="338"/>
      <c r="J7676" s="338"/>
    </row>
    <row r="7677" spans="2:10">
      <c r="B7677" s="651" t="s">
        <v>71</v>
      </c>
      <c r="C7677" s="1356">
        <v>3042</v>
      </c>
      <c r="D7677" s="747" t="str">
        <f t="shared" si="243"/>
        <v>OK3042</v>
      </c>
      <c r="E7677" s="1336">
        <v>0.93500000000000005</v>
      </c>
      <c r="F7677" s="644">
        <f t="shared" si="244"/>
        <v>0.94199999999999995</v>
      </c>
      <c r="G7677" s="748" t="s">
        <v>280</v>
      </c>
      <c r="H7677" s="1337">
        <v>0.26</v>
      </c>
      <c r="I7677" s="338"/>
      <c r="J7677" s="338"/>
    </row>
    <row r="7678" spans="2:10">
      <c r="B7678" s="651" t="s">
        <v>71</v>
      </c>
      <c r="C7678" s="1356">
        <v>3064</v>
      </c>
      <c r="D7678" s="747" t="str">
        <f t="shared" si="243"/>
        <v>OK3064</v>
      </c>
      <c r="E7678" s="1336">
        <v>0.98199999999999998</v>
      </c>
      <c r="F7678" s="644">
        <f t="shared" si="244"/>
        <v>0.98399999999999999</v>
      </c>
      <c r="G7678" s="748" t="s">
        <v>280</v>
      </c>
      <c r="H7678" s="1337">
        <v>0.68</v>
      </c>
      <c r="I7678" s="338"/>
      <c r="J7678" s="338"/>
    </row>
    <row r="7679" spans="2:10">
      <c r="B7679" s="651" t="s">
        <v>71</v>
      </c>
      <c r="C7679" s="1356">
        <v>3076</v>
      </c>
      <c r="D7679" s="747" t="str">
        <f t="shared" si="243"/>
        <v>OK3076</v>
      </c>
      <c r="E7679" s="1336">
        <v>0.88300000000000001</v>
      </c>
      <c r="F7679" s="644">
        <f t="shared" si="244"/>
        <v>0.89500000000000002</v>
      </c>
      <c r="G7679" s="748" t="s">
        <v>280</v>
      </c>
      <c r="H7679" s="1337">
        <v>0.59</v>
      </c>
      <c r="I7679" s="338"/>
      <c r="J7679" s="338"/>
    </row>
    <row r="7680" spans="2:10">
      <c r="B7680" s="651" t="s">
        <v>71</v>
      </c>
      <c r="C7680" s="1356">
        <v>3081</v>
      </c>
      <c r="D7680" s="747" t="str">
        <f t="shared" si="243"/>
        <v>OK3081</v>
      </c>
      <c r="E7680" s="1336">
        <v>0.85599999999999998</v>
      </c>
      <c r="F7680" s="644">
        <f t="shared" si="244"/>
        <v>0.87</v>
      </c>
      <c r="G7680" s="748" t="s">
        <v>280</v>
      </c>
      <c r="H7680" s="1337">
        <v>0.79</v>
      </c>
      <c r="I7680" s="338"/>
      <c r="J7680" s="338"/>
    </row>
    <row r="7681" spans="2:10">
      <c r="B7681" s="651" t="s">
        <v>71</v>
      </c>
      <c r="C7681" s="1356">
        <v>3082</v>
      </c>
      <c r="D7681" s="747" t="str">
        <f t="shared" si="243"/>
        <v>OK3082</v>
      </c>
      <c r="E7681" s="1336">
        <v>1.1759999999999999</v>
      </c>
      <c r="F7681" s="644">
        <f t="shared" si="244"/>
        <v>1.1579999999999999</v>
      </c>
      <c r="G7681" s="748" t="s">
        <v>280</v>
      </c>
      <c r="H7681" s="1337">
        <v>0.28000000000000003</v>
      </c>
      <c r="I7681" s="338"/>
      <c r="J7681" s="338"/>
    </row>
    <row r="7682" spans="2:10">
      <c r="B7682" s="651" t="s">
        <v>71</v>
      </c>
      <c r="C7682" s="1356">
        <v>3085</v>
      </c>
      <c r="D7682" s="747" t="str">
        <f t="shared" si="243"/>
        <v>OK3085</v>
      </c>
      <c r="E7682" s="1336">
        <v>0.93</v>
      </c>
      <c r="F7682" s="644">
        <f t="shared" si="244"/>
        <v>0.93700000000000006</v>
      </c>
      <c r="G7682" s="748" t="s">
        <v>280</v>
      </c>
      <c r="H7682" s="1337">
        <v>0.66</v>
      </c>
      <c r="I7682" s="338"/>
      <c r="J7682" s="338"/>
    </row>
    <row r="7683" spans="2:10">
      <c r="B7683" s="651" t="s">
        <v>71</v>
      </c>
      <c r="C7683" s="1356">
        <v>3110</v>
      </c>
      <c r="D7683" s="747" t="str">
        <f t="shared" si="243"/>
        <v>OK3110</v>
      </c>
      <c r="E7683" s="1336">
        <v>0.871</v>
      </c>
      <c r="F7683" s="644">
        <f t="shared" si="244"/>
        <v>0.88400000000000001</v>
      </c>
      <c r="G7683" s="748" t="s">
        <v>280</v>
      </c>
      <c r="H7683" s="1337">
        <v>0.55000000000000004</v>
      </c>
      <c r="I7683" s="338"/>
      <c r="J7683" s="338"/>
    </row>
    <row r="7684" spans="2:10">
      <c r="B7684" s="651" t="s">
        <v>71</v>
      </c>
      <c r="C7684" s="1356">
        <v>3111</v>
      </c>
      <c r="D7684" s="747" t="str">
        <f t="shared" si="243"/>
        <v>OK3111</v>
      </c>
      <c r="E7684" s="1336">
        <v>0.89300000000000002</v>
      </c>
      <c r="F7684" s="644">
        <f t="shared" si="244"/>
        <v>0.90400000000000003</v>
      </c>
      <c r="G7684" s="748" t="s">
        <v>280</v>
      </c>
      <c r="H7684" s="1337">
        <v>0.56999999999999995</v>
      </c>
      <c r="I7684" s="338"/>
      <c r="J7684" s="338"/>
    </row>
    <row r="7685" spans="2:10">
      <c r="B7685" s="651" t="s">
        <v>71</v>
      </c>
      <c r="C7685" s="1356">
        <v>3113</v>
      </c>
      <c r="D7685" s="747" t="str">
        <f t="shared" si="243"/>
        <v>OK3113</v>
      </c>
      <c r="E7685" s="1336">
        <v>0.89</v>
      </c>
      <c r="F7685" s="644">
        <f t="shared" si="244"/>
        <v>0.90100000000000002</v>
      </c>
      <c r="G7685" s="748" t="s">
        <v>280</v>
      </c>
      <c r="H7685" s="1337">
        <v>0.56000000000000005</v>
      </c>
      <c r="I7685" s="338"/>
      <c r="J7685" s="338"/>
    </row>
    <row r="7686" spans="2:10">
      <c r="B7686" s="651" t="s">
        <v>71</v>
      </c>
      <c r="C7686" s="1356">
        <v>3114</v>
      </c>
      <c r="D7686" s="747" t="str">
        <f t="shared" si="243"/>
        <v>OK3114</v>
      </c>
      <c r="E7686" s="1336">
        <v>0.91500000000000004</v>
      </c>
      <c r="F7686" s="644">
        <f t="shared" si="244"/>
        <v>0.92400000000000004</v>
      </c>
      <c r="G7686" s="748" t="s">
        <v>280</v>
      </c>
      <c r="H7686" s="1337">
        <v>0.55000000000000004</v>
      </c>
      <c r="I7686" s="338"/>
      <c r="J7686" s="338"/>
    </row>
    <row r="7687" spans="2:10">
      <c r="B7687" s="651" t="s">
        <v>71</v>
      </c>
      <c r="C7687" s="1356">
        <v>3118</v>
      </c>
      <c r="D7687" s="747" t="str">
        <f t="shared" si="243"/>
        <v>OK3118</v>
      </c>
      <c r="E7687" s="1336">
        <v>0.89400000000000002</v>
      </c>
      <c r="F7687" s="644">
        <f t="shared" si="244"/>
        <v>0.90500000000000003</v>
      </c>
      <c r="G7687" s="748" t="s">
        <v>280</v>
      </c>
      <c r="H7687" s="1337">
        <v>0.54</v>
      </c>
      <c r="I7687" s="338"/>
      <c r="J7687" s="338"/>
    </row>
    <row r="7688" spans="2:10">
      <c r="B7688" s="651" t="s">
        <v>71</v>
      </c>
      <c r="C7688" s="1356">
        <v>3119</v>
      </c>
      <c r="D7688" s="747" t="str">
        <f t="shared" si="243"/>
        <v>OK3119</v>
      </c>
      <c r="E7688" s="1336">
        <v>0.54300000000000004</v>
      </c>
      <c r="F7688" s="644">
        <f t="shared" si="244"/>
        <v>0.58899999999999997</v>
      </c>
      <c r="G7688" s="748" t="s">
        <v>280</v>
      </c>
      <c r="H7688" s="1337">
        <v>0.33</v>
      </c>
      <c r="I7688" s="338"/>
      <c r="J7688" s="338"/>
    </row>
    <row r="7689" spans="2:10">
      <c r="B7689" s="651" t="s">
        <v>71</v>
      </c>
      <c r="C7689" s="1356">
        <v>3122</v>
      </c>
      <c r="D7689" s="747" t="str">
        <f t="shared" si="243"/>
        <v>OK3122</v>
      </c>
      <c r="E7689" s="1336">
        <v>0.65</v>
      </c>
      <c r="F7689" s="644">
        <f t="shared" si="244"/>
        <v>0.68500000000000005</v>
      </c>
      <c r="G7689" s="748" t="s">
        <v>280</v>
      </c>
      <c r="H7689" s="1337">
        <v>0.25</v>
      </c>
      <c r="I7689" s="338"/>
      <c r="J7689" s="338"/>
    </row>
    <row r="7690" spans="2:10">
      <c r="B7690" s="651" t="s">
        <v>71</v>
      </c>
      <c r="C7690" s="1356">
        <v>3126</v>
      </c>
      <c r="D7690" s="747" t="str">
        <f t="shared" si="243"/>
        <v>OK3126</v>
      </c>
      <c r="E7690" s="1336">
        <v>1.1819999999999999</v>
      </c>
      <c r="F7690" s="644">
        <f t="shared" si="244"/>
        <v>1.1639999999999999</v>
      </c>
      <c r="G7690" s="748" t="s">
        <v>280</v>
      </c>
      <c r="H7690" s="1337">
        <v>0.44</v>
      </c>
      <c r="I7690" s="338"/>
      <c r="J7690" s="338"/>
    </row>
    <row r="7691" spans="2:10">
      <c r="B7691" s="651" t="s">
        <v>71</v>
      </c>
      <c r="C7691" s="1356">
        <v>3131</v>
      </c>
      <c r="D7691" s="747" t="str">
        <f t="shared" ref="D7691:D7754" si="245">B7691&amp;TEXT(C7691,"0000")</f>
        <v>OK3131</v>
      </c>
      <c r="E7691" s="1336">
        <v>0.753</v>
      </c>
      <c r="F7691" s="644">
        <f t="shared" ref="F7691:F7754" si="246">IF(E7691="NA","NA",ROUND((E7691-1)*0.9+1,3))</f>
        <v>0.77800000000000002</v>
      </c>
      <c r="G7691" s="748" t="s">
        <v>280</v>
      </c>
      <c r="H7691" s="1337">
        <v>0.13</v>
      </c>
      <c r="I7691" s="338"/>
      <c r="J7691" s="338"/>
    </row>
    <row r="7692" spans="2:10">
      <c r="B7692" s="651" t="s">
        <v>71</v>
      </c>
      <c r="C7692" s="1356">
        <v>3132</v>
      </c>
      <c r="D7692" s="747" t="str">
        <f t="shared" si="245"/>
        <v>OK3132</v>
      </c>
      <c r="E7692" s="1336">
        <v>0.9</v>
      </c>
      <c r="F7692" s="644">
        <f t="shared" si="246"/>
        <v>0.91</v>
      </c>
      <c r="G7692" s="748" t="s">
        <v>280</v>
      </c>
      <c r="H7692" s="1337">
        <v>0.55000000000000004</v>
      </c>
      <c r="I7692" s="338"/>
      <c r="J7692" s="338"/>
    </row>
    <row r="7693" spans="2:10">
      <c r="B7693" s="651" t="s">
        <v>71</v>
      </c>
      <c r="C7693" s="1356">
        <v>3145</v>
      </c>
      <c r="D7693" s="747" t="str">
        <f t="shared" si="245"/>
        <v>OK3145</v>
      </c>
      <c r="E7693" s="1336">
        <v>0.92600000000000005</v>
      </c>
      <c r="F7693" s="644">
        <f t="shared" si="246"/>
        <v>0.93300000000000005</v>
      </c>
      <c r="G7693" s="748" t="s">
        <v>280</v>
      </c>
      <c r="H7693" s="1337">
        <v>0.51</v>
      </c>
      <c r="I7693" s="338"/>
      <c r="J7693" s="338"/>
    </row>
    <row r="7694" spans="2:10">
      <c r="B7694" s="651" t="s">
        <v>71</v>
      </c>
      <c r="C7694" s="1356">
        <v>3146</v>
      </c>
      <c r="D7694" s="747" t="str">
        <f t="shared" si="245"/>
        <v>OK3146</v>
      </c>
      <c r="E7694" s="1336">
        <v>0.86</v>
      </c>
      <c r="F7694" s="644">
        <f t="shared" si="246"/>
        <v>0.874</v>
      </c>
      <c r="G7694" s="748" t="s">
        <v>280</v>
      </c>
      <c r="H7694" s="1337">
        <v>0.57999999999999996</v>
      </c>
      <c r="I7694" s="338"/>
      <c r="J7694" s="338"/>
    </row>
    <row r="7695" spans="2:10">
      <c r="B7695" s="651" t="s">
        <v>71</v>
      </c>
      <c r="C7695" s="1356">
        <v>3169</v>
      </c>
      <c r="D7695" s="747" t="str">
        <f t="shared" si="245"/>
        <v>OK3169</v>
      </c>
      <c r="E7695" s="1336">
        <v>0.92200000000000004</v>
      </c>
      <c r="F7695" s="644">
        <f t="shared" si="246"/>
        <v>0.93</v>
      </c>
      <c r="G7695" s="748" t="s">
        <v>280</v>
      </c>
      <c r="H7695" s="1337">
        <v>0.53</v>
      </c>
      <c r="I7695" s="338"/>
      <c r="J7695" s="338"/>
    </row>
    <row r="7696" spans="2:10">
      <c r="B7696" s="651" t="s">
        <v>71</v>
      </c>
      <c r="C7696" s="1356">
        <v>3179</v>
      </c>
      <c r="D7696" s="747" t="str">
        <f t="shared" si="245"/>
        <v>OK3179</v>
      </c>
      <c r="E7696" s="1336">
        <v>1.054</v>
      </c>
      <c r="F7696" s="644">
        <f t="shared" si="246"/>
        <v>1.0489999999999999</v>
      </c>
      <c r="G7696" s="748" t="s">
        <v>280</v>
      </c>
      <c r="H7696" s="1337">
        <v>0.57999999999999996</v>
      </c>
      <c r="I7696" s="338"/>
      <c r="J7696" s="338"/>
    </row>
    <row r="7697" spans="2:10">
      <c r="B7697" s="651" t="s">
        <v>71</v>
      </c>
      <c r="C7697" s="1356">
        <v>3180</v>
      </c>
      <c r="D7697" s="747" t="str">
        <f t="shared" si="245"/>
        <v>OK3180</v>
      </c>
      <c r="E7697" s="1336">
        <v>0.96199999999999997</v>
      </c>
      <c r="F7697" s="644">
        <f t="shared" si="246"/>
        <v>0.96599999999999997</v>
      </c>
      <c r="G7697" s="748" t="s">
        <v>280</v>
      </c>
      <c r="H7697" s="1337">
        <v>0.62</v>
      </c>
      <c r="I7697" s="338"/>
      <c r="J7697" s="338"/>
    </row>
    <row r="7698" spans="2:10">
      <c r="B7698" s="651" t="s">
        <v>71</v>
      </c>
      <c r="C7698" s="1356">
        <v>3188</v>
      </c>
      <c r="D7698" s="747" t="str">
        <f t="shared" si="245"/>
        <v>OK3188</v>
      </c>
      <c r="E7698" s="1336">
        <v>0.92100000000000004</v>
      </c>
      <c r="F7698" s="644">
        <f t="shared" si="246"/>
        <v>0.92900000000000005</v>
      </c>
      <c r="G7698" s="748" t="s">
        <v>280</v>
      </c>
      <c r="H7698" s="1337">
        <v>0.5</v>
      </c>
      <c r="I7698" s="338"/>
      <c r="J7698" s="338"/>
    </row>
    <row r="7699" spans="2:10">
      <c r="B7699" s="651" t="s">
        <v>71</v>
      </c>
      <c r="C7699" s="1356">
        <v>3220</v>
      </c>
      <c r="D7699" s="747" t="str">
        <f t="shared" si="245"/>
        <v>OK3220</v>
      </c>
      <c r="E7699" s="1336">
        <v>0.753</v>
      </c>
      <c r="F7699" s="644">
        <f t="shared" si="246"/>
        <v>0.77800000000000002</v>
      </c>
      <c r="G7699" s="748" t="s">
        <v>280</v>
      </c>
      <c r="H7699" s="1337">
        <v>0.13</v>
      </c>
      <c r="I7699" s="338"/>
      <c r="J7699" s="338"/>
    </row>
    <row r="7700" spans="2:10">
      <c r="B7700" s="651" t="s">
        <v>71</v>
      </c>
      <c r="C7700" s="1356">
        <v>3224</v>
      </c>
      <c r="D7700" s="747" t="str">
        <f t="shared" si="245"/>
        <v>OK3224</v>
      </c>
      <c r="E7700" s="1336">
        <v>0.65</v>
      </c>
      <c r="F7700" s="644">
        <f t="shared" si="246"/>
        <v>0.68500000000000005</v>
      </c>
      <c r="G7700" s="748" t="s">
        <v>280</v>
      </c>
      <c r="H7700" s="1337">
        <v>0.25</v>
      </c>
      <c r="I7700" s="338"/>
      <c r="J7700" s="338"/>
    </row>
    <row r="7701" spans="2:10">
      <c r="B7701" s="651" t="s">
        <v>71</v>
      </c>
      <c r="C7701" s="1356">
        <v>3227</v>
      </c>
      <c r="D7701" s="747" t="str">
        <f t="shared" si="245"/>
        <v>OK3227</v>
      </c>
      <c r="E7701" s="1336">
        <v>0.65</v>
      </c>
      <c r="F7701" s="644">
        <f t="shared" si="246"/>
        <v>0.68500000000000005</v>
      </c>
      <c r="G7701" s="748" t="s">
        <v>280</v>
      </c>
      <c r="H7701" s="1337">
        <v>0.25</v>
      </c>
      <c r="I7701" s="338"/>
      <c r="J7701" s="338"/>
    </row>
    <row r="7702" spans="2:10">
      <c r="B7702" s="651" t="s">
        <v>71</v>
      </c>
      <c r="C7702" s="1356">
        <v>3240</v>
      </c>
      <c r="D7702" s="747" t="str">
        <f t="shared" si="245"/>
        <v>OK3240</v>
      </c>
      <c r="E7702" s="1336">
        <v>0.91100000000000003</v>
      </c>
      <c r="F7702" s="644">
        <f t="shared" si="246"/>
        <v>0.92</v>
      </c>
      <c r="G7702" s="748" t="s">
        <v>280</v>
      </c>
      <c r="H7702" s="1337">
        <v>0.55000000000000004</v>
      </c>
      <c r="I7702" s="338"/>
      <c r="J7702" s="338"/>
    </row>
    <row r="7703" spans="2:10">
      <c r="B7703" s="651" t="s">
        <v>71</v>
      </c>
      <c r="C7703" s="1356">
        <v>3241</v>
      </c>
      <c r="D7703" s="747" t="str">
        <f t="shared" si="245"/>
        <v>OK3241</v>
      </c>
      <c r="E7703" s="1336">
        <v>0.93500000000000005</v>
      </c>
      <c r="F7703" s="644">
        <f t="shared" si="246"/>
        <v>0.94199999999999995</v>
      </c>
      <c r="G7703" s="748" t="s">
        <v>280</v>
      </c>
      <c r="H7703" s="1337">
        <v>0.55000000000000004</v>
      </c>
      <c r="I7703" s="338"/>
      <c r="J7703" s="338"/>
    </row>
    <row r="7704" spans="2:10">
      <c r="B7704" s="651" t="s">
        <v>71</v>
      </c>
      <c r="C7704" s="1356">
        <v>3255</v>
      </c>
      <c r="D7704" s="747" t="str">
        <f t="shared" si="245"/>
        <v>OK3255</v>
      </c>
      <c r="E7704" s="1336">
        <v>0.92300000000000004</v>
      </c>
      <c r="F7704" s="644">
        <f t="shared" si="246"/>
        <v>0.93100000000000005</v>
      </c>
      <c r="G7704" s="748" t="s">
        <v>280</v>
      </c>
      <c r="H7704" s="1337">
        <v>0.54</v>
      </c>
      <c r="I7704" s="338"/>
      <c r="J7704" s="338"/>
    </row>
    <row r="7705" spans="2:10">
      <c r="B7705" s="651" t="s">
        <v>71</v>
      </c>
      <c r="C7705" s="1356">
        <v>3257</v>
      </c>
      <c r="D7705" s="747" t="str">
        <f t="shared" si="245"/>
        <v>OK3257</v>
      </c>
      <c r="E7705" s="1336">
        <v>0.9</v>
      </c>
      <c r="F7705" s="644">
        <f t="shared" si="246"/>
        <v>0.91</v>
      </c>
      <c r="G7705" s="748" t="s">
        <v>280</v>
      </c>
      <c r="H7705" s="1337">
        <v>0.7</v>
      </c>
      <c r="I7705" s="338"/>
      <c r="J7705" s="338"/>
    </row>
    <row r="7706" spans="2:10">
      <c r="B7706" s="651" t="s">
        <v>71</v>
      </c>
      <c r="C7706" s="1356">
        <v>3270</v>
      </c>
      <c r="D7706" s="747" t="str">
        <f t="shared" si="245"/>
        <v>OK3270</v>
      </c>
      <c r="E7706" s="1336">
        <v>0.753</v>
      </c>
      <c r="F7706" s="644">
        <f t="shared" si="246"/>
        <v>0.77800000000000002</v>
      </c>
      <c r="G7706" s="748" t="s">
        <v>280</v>
      </c>
      <c r="H7706" s="1337">
        <v>0.13</v>
      </c>
      <c r="I7706" s="338"/>
      <c r="J7706" s="338"/>
    </row>
    <row r="7707" spans="2:10">
      <c r="B7707" s="651" t="s">
        <v>71</v>
      </c>
      <c r="C7707" s="1356">
        <v>3300</v>
      </c>
      <c r="D7707" s="747" t="str">
        <f t="shared" si="245"/>
        <v>OK3300</v>
      </c>
      <c r="E7707" s="1336">
        <v>0.753</v>
      </c>
      <c r="F7707" s="644">
        <f t="shared" si="246"/>
        <v>0.77800000000000002</v>
      </c>
      <c r="G7707" s="748" t="s">
        <v>280</v>
      </c>
      <c r="H7707" s="1337">
        <v>0.13</v>
      </c>
      <c r="I7707" s="338"/>
      <c r="J7707" s="338"/>
    </row>
    <row r="7708" spans="2:10">
      <c r="B7708" s="651" t="s">
        <v>71</v>
      </c>
      <c r="C7708" s="1356">
        <v>3303</v>
      </c>
      <c r="D7708" s="747" t="str">
        <f t="shared" si="245"/>
        <v>OK3303</v>
      </c>
      <c r="E7708" s="1336">
        <v>0.82699999999999996</v>
      </c>
      <c r="F7708" s="644">
        <f t="shared" si="246"/>
        <v>0.84399999999999997</v>
      </c>
      <c r="G7708" s="748" t="s">
        <v>280</v>
      </c>
      <c r="H7708" s="1337">
        <v>0.75</v>
      </c>
      <c r="I7708" s="338"/>
      <c r="J7708" s="338"/>
    </row>
    <row r="7709" spans="2:10">
      <c r="B7709" s="651" t="s">
        <v>71</v>
      </c>
      <c r="C7709" s="1356">
        <v>3307</v>
      </c>
      <c r="D7709" s="747" t="str">
        <f t="shared" si="245"/>
        <v>OK3307</v>
      </c>
      <c r="E7709" s="1336">
        <v>0.85099999999999998</v>
      </c>
      <c r="F7709" s="644">
        <f t="shared" si="246"/>
        <v>0.86599999999999999</v>
      </c>
      <c r="G7709" s="748" t="s">
        <v>280</v>
      </c>
      <c r="H7709" s="1337">
        <v>0.59</v>
      </c>
      <c r="I7709" s="338"/>
      <c r="J7709" s="338"/>
    </row>
    <row r="7710" spans="2:10">
      <c r="B7710" s="651" t="s">
        <v>71</v>
      </c>
      <c r="C7710" s="1356">
        <v>3315</v>
      </c>
      <c r="D7710" s="747" t="str">
        <f t="shared" si="245"/>
        <v>OK3315</v>
      </c>
      <c r="E7710" s="1336">
        <v>0.95699999999999996</v>
      </c>
      <c r="F7710" s="644">
        <f t="shared" si="246"/>
        <v>0.96099999999999997</v>
      </c>
      <c r="G7710" s="748" t="s">
        <v>280</v>
      </c>
      <c r="H7710" s="1337">
        <v>0.56000000000000005</v>
      </c>
      <c r="I7710" s="338"/>
      <c r="J7710" s="338"/>
    </row>
    <row r="7711" spans="2:10">
      <c r="B7711" s="651" t="s">
        <v>71</v>
      </c>
      <c r="C7711" s="1356">
        <v>3334</v>
      </c>
      <c r="D7711" s="747" t="str">
        <f t="shared" si="245"/>
        <v>OK3334</v>
      </c>
      <c r="E7711" s="1336">
        <v>0.753</v>
      </c>
      <c r="F7711" s="644">
        <f t="shared" si="246"/>
        <v>0.77800000000000002</v>
      </c>
      <c r="G7711" s="748" t="s">
        <v>280</v>
      </c>
      <c r="H7711" s="1337">
        <v>0.13</v>
      </c>
      <c r="I7711" s="338"/>
      <c r="J7711" s="338"/>
    </row>
    <row r="7712" spans="2:10">
      <c r="B7712" s="651" t="s">
        <v>71</v>
      </c>
      <c r="C7712" s="1356">
        <v>3336</v>
      </c>
      <c r="D7712" s="747" t="str">
        <f t="shared" si="245"/>
        <v>OK3336</v>
      </c>
      <c r="E7712" s="1336">
        <v>0.877</v>
      </c>
      <c r="F7712" s="644">
        <f t="shared" si="246"/>
        <v>0.88900000000000001</v>
      </c>
      <c r="G7712" s="748" t="s">
        <v>280</v>
      </c>
      <c r="H7712" s="1337">
        <v>0.74</v>
      </c>
      <c r="I7712" s="338"/>
      <c r="J7712" s="338"/>
    </row>
    <row r="7713" spans="2:10">
      <c r="B7713" s="651" t="s">
        <v>71</v>
      </c>
      <c r="C7713" s="1356">
        <v>3365</v>
      </c>
      <c r="D7713" s="747" t="str">
        <f t="shared" si="245"/>
        <v>OK3365</v>
      </c>
      <c r="E7713" s="1336">
        <v>1.133</v>
      </c>
      <c r="F7713" s="644">
        <f t="shared" si="246"/>
        <v>1.1200000000000001</v>
      </c>
      <c r="G7713" s="748" t="s">
        <v>280</v>
      </c>
      <c r="H7713" s="1337">
        <v>0.6</v>
      </c>
      <c r="I7713" s="338"/>
      <c r="J7713" s="338"/>
    </row>
    <row r="7714" spans="2:10">
      <c r="B7714" s="651" t="s">
        <v>71</v>
      </c>
      <c r="C7714" s="1356">
        <v>3372</v>
      </c>
      <c r="D7714" s="747" t="str">
        <f t="shared" si="245"/>
        <v>OK3372</v>
      </c>
      <c r="E7714" s="1336">
        <v>0.88100000000000001</v>
      </c>
      <c r="F7714" s="644">
        <f t="shared" si="246"/>
        <v>0.89300000000000002</v>
      </c>
      <c r="G7714" s="748" t="s">
        <v>280</v>
      </c>
      <c r="H7714" s="1337">
        <v>0.65</v>
      </c>
      <c r="I7714" s="338"/>
      <c r="J7714" s="338"/>
    </row>
    <row r="7715" spans="2:10">
      <c r="B7715" s="651" t="s">
        <v>71</v>
      </c>
      <c r="C7715" s="1356">
        <v>3373</v>
      </c>
      <c r="D7715" s="747" t="str">
        <f t="shared" si="245"/>
        <v>OK3373</v>
      </c>
      <c r="E7715" s="1336">
        <v>0.753</v>
      </c>
      <c r="F7715" s="644">
        <f t="shared" si="246"/>
        <v>0.77800000000000002</v>
      </c>
      <c r="G7715" s="748" t="s">
        <v>280</v>
      </c>
      <c r="H7715" s="1337">
        <v>0.13</v>
      </c>
      <c r="I7715" s="338"/>
      <c r="J7715" s="338"/>
    </row>
    <row r="7716" spans="2:10">
      <c r="B7716" s="651" t="s">
        <v>71</v>
      </c>
      <c r="C7716" s="1356">
        <v>3383</v>
      </c>
      <c r="D7716" s="747" t="str">
        <f t="shared" si="245"/>
        <v>OK3383</v>
      </c>
      <c r="E7716" s="1336">
        <v>0.87</v>
      </c>
      <c r="F7716" s="644">
        <f t="shared" si="246"/>
        <v>0.88300000000000001</v>
      </c>
      <c r="G7716" s="748" t="s">
        <v>280</v>
      </c>
      <c r="H7716" s="1337">
        <v>0.49</v>
      </c>
      <c r="I7716" s="338"/>
      <c r="J7716" s="338"/>
    </row>
    <row r="7717" spans="2:10">
      <c r="B7717" s="651" t="s">
        <v>71</v>
      </c>
      <c r="C7717" s="1356">
        <v>3385</v>
      </c>
      <c r="D7717" s="747" t="str">
        <f t="shared" si="245"/>
        <v>OK3385</v>
      </c>
      <c r="E7717" s="1336">
        <v>0.88400000000000001</v>
      </c>
      <c r="F7717" s="644">
        <f t="shared" si="246"/>
        <v>0.89600000000000002</v>
      </c>
      <c r="G7717" s="748" t="s">
        <v>280</v>
      </c>
      <c r="H7717" s="1337">
        <v>0.55000000000000004</v>
      </c>
      <c r="I7717" s="338"/>
      <c r="J7717" s="338"/>
    </row>
    <row r="7718" spans="2:10">
      <c r="B7718" s="651" t="s">
        <v>71</v>
      </c>
      <c r="C7718" s="1356">
        <v>3400</v>
      </c>
      <c r="D7718" s="747" t="str">
        <f t="shared" si="245"/>
        <v>OK3400</v>
      </c>
      <c r="E7718" s="1336">
        <v>0.94299999999999995</v>
      </c>
      <c r="F7718" s="644">
        <f t="shared" si="246"/>
        <v>0.94899999999999995</v>
      </c>
      <c r="G7718" s="748" t="s">
        <v>280</v>
      </c>
      <c r="H7718" s="1337">
        <v>0.59</v>
      </c>
      <c r="I7718" s="338"/>
      <c r="J7718" s="338"/>
    </row>
    <row r="7719" spans="2:10">
      <c r="B7719" s="651" t="s">
        <v>71</v>
      </c>
      <c r="C7719" s="1356">
        <v>3507</v>
      </c>
      <c r="D7719" s="747" t="str">
        <f t="shared" si="245"/>
        <v>OK3507</v>
      </c>
      <c r="E7719" s="1336">
        <v>1.2090000000000001</v>
      </c>
      <c r="F7719" s="644">
        <f t="shared" si="246"/>
        <v>1.1879999999999999</v>
      </c>
      <c r="G7719" s="748" t="s">
        <v>280</v>
      </c>
      <c r="H7719" s="1337">
        <v>0.69</v>
      </c>
      <c r="I7719" s="338"/>
      <c r="J7719" s="338"/>
    </row>
    <row r="7720" spans="2:10">
      <c r="B7720" s="651" t="s">
        <v>71</v>
      </c>
      <c r="C7720" s="1356">
        <v>3515</v>
      </c>
      <c r="D7720" s="747" t="str">
        <f t="shared" si="245"/>
        <v>OK3515</v>
      </c>
      <c r="E7720" s="1336">
        <v>0.753</v>
      </c>
      <c r="F7720" s="644">
        <f t="shared" si="246"/>
        <v>0.77800000000000002</v>
      </c>
      <c r="G7720" s="748" t="s">
        <v>280</v>
      </c>
      <c r="H7720" s="1337">
        <v>0.13</v>
      </c>
      <c r="I7720" s="338"/>
      <c r="J7720" s="338"/>
    </row>
    <row r="7721" spans="2:10">
      <c r="B7721" s="651" t="s">
        <v>71</v>
      </c>
      <c r="C7721" s="1356">
        <v>3548</v>
      </c>
      <c r="D7721" s="747" t="str">
        <f t="shared" si="245"/>
        <v>OK3548</v>
      </c>
      <c r="E7721" s="1336">
        <v>0.92200000000000004</v>
      </c>
      <c r="F7721" s="644">
        <f t="shared" si="246"/>
        <v>0.93</v>
      </c>
      <c r="G7721" s="748" t="s">
        <v>280</v>
      </c>
      <c r="H7721" s="1337">
        <v>0.52</v>
      </c>
      <c r="I7721" s="338"/>
      <c r="J7721" s="338"/>
    </row>
    <row r="7722" spans="2:10">
      <c r="B7722" s="651" t="s">
        <v>71</v>
      </c>
      <c r="C7722" s="1356">
        <v>3559</v>
      </c>
      <c r="D7722" s="747" t="str">
        <f t="shared" si="245"/>
        <v>OK3559</v>
      </c>
      <c r="E7722" s="1336">
        <v>0.91400000000000003</v>
      </c>
      <c r="F7722" s="644">
        <f t="shared" si="246"/>
        <v>0.92300000000000004</v>
      </c>
      <c r="G7722" s="748" t="s">
        <v>280</v>
      </c>
      <c r="H7722" s="1337">
        <v>0.53</v>
      </c>
      <c r="I7722" s="338"/>
      <c r="J7722" s="338"/>
    </row>
    <row r="7723" spans="2:10">
      <c r="B7723" s="651" t="s">
        <v>71</v>
      </c>
      <c r="C7723" s="1356">
        <v>3574</v>
      </c>
      <c r="D7723" s="747" t="str">
        <f t="shared" si="245"/>
        <v>OK3574</v>
      </c>
      <c r="E7723" s="1336">
        <v>0.89800000000000002</v>
      </c>
      <c r="F7723" s="644">
        <f t="shared" si="246"/>
        <v>0.90800000000000003</v>
      </c>
      <c r="G7723" s="748" t="s">
        <v>280</v>
      </c>
      <c r="H7723" s="1337">
        <v>0.49</v>
      </c>
      <c r="I7723" s="338"/>
      <c r="J7723" s="338"/>
    </row>
    <row r="7724" spans="2:10">
      <c r="B7724" s="651" t="s">
        <v>71</v>
      </c>
      <c r="C7724" s="1356">
        <v>3581</v>
      </c>
      <c r="D7724" s="747" t="str">
        <f t="shared" si="245"/>
        <v>OK3581</v>
      </c>
      <c r="E7724" s="1336">
        <v>0.91100000000000003</v>
      </c>
      <c r="F7724" s="644">
        <f t="shared" si="246"/>
        <v>0.92</v>
      </c>
      <c r="G7724" s="748" t="s">
        <v>280</v>
      </c>
      <c r="H7724" s="1337">
        <v>0.55000000000000004</v>
      </c>
      <c r="I7724" s="338"/>
      <c r="J7724" s="338"/>
    </row>
    <row r="7725" spans="2:10">
      <c r="B7725" s="651" t="s">
        <v>71</v>
      </c>
      <c r="C7725" s="1356">
        <v>3612</v>
      </c>
      <c r="D7725" s="747" t="str">
        <f t="shared" si="245"/>
        <v>OK3612</v>
      </c>
      <c r="E7725" s="1336">
        <v>0.78200000000000003</v>
      </c>
      <c r="F7725" s="644">
        <f t="shared" si="246"/>
        <v>0.80400000000000005</v>
      </c>
      <c r="G7725" s="748" t="s">
        <v>280</v>
      </c>
      <c r="H7725" s="1337">
        <v>0.44</v>
      </c>
      <c r="I7725" s="338"/>
      <c r="J7725" s="338"/>
    </row>
    <row r="7726" spans="2:10">
      <c r="B7726" s="651" t="s">
        <v>71</v>
      </c>
      <c r="C7726" s="1356">
        <v>3620</v>
      </c>
      <c r="D7726" s="747" t="str">
        <f t="shared" si="245"/>
        <v>OK3620</v>
      </c>
      <c r="E7726" s="1336">
        <v>0.92900000000000005</v>
      </c>
      <c r="F7726" s="644">
        <f t="shared" si="246"/>
        <v>0.93600000000000005</v>
      </c>
      <c r="G7726" s="748" t="s">
        <v>280</v>
      </c>
      <c r="H7726" s="1337">
        <v>0.62</v>
      </c>
      <c r="I7726" s="338"/>
      <c r="J7726" s="338"/>
    </row>
    <row r="7727" spans="2:10">
      <c r="B7727" s="651" t="s">
        <v>71</v>
      </c>
      <c r="C7727" s="1356">
        <v>3629</v>
      </c>
      <c r="D7727" s="747" t="str">
        <f t="shared" si="245"/>
        <v>OK3629</v>
      </c>
      <c r="E7727" s="1336">
        <v>0.89400000000000002</v>
      </c>
      <c r="F7727" s="644">
        <f t="shared" si="246"/>
        <v>0.90500000000000003</v>
      </c>
      <c r="G7727" s="748" t="s">
        <v>280</v>
      </c>
      <c r="H7727" s="1337">
        <v>0.47</v>
      </c>
      <c r="I7727" s="338"/>
      <c r="J7727" s="338"/>
    </row>
    <row r="7728" spans="2:10">
      <c r="B7728" s="651" t="s">
        <v>71</v>
      </c>
      <c r="C7728" s="1356">
        <v>3632</v>
      </c>
      <c r="D7728" s="747" t="str">
        <f t="shared" si="245"/>
        <v>OK3632</v>
      </c>
      <c r="E7728" s="1336">
        <v>0.91400000000000003</v>
      </c>
      <c r="F7728" s="644">
        <f t="shared" si="246"/>
        <v>0.92300000000000004</v>
      </c>
      <c r="G7728" s="748" t="s">
        <v>280</v>
      </c>
      <c r="H7728" s="1337">
        <v>0.53</v>
      </c>
      <c r="I7728" s="338"/>
      <c r="J7728" s="338"/>
    </row>
    <row r="7729" spans="2:10">
      <c r="B7729" s="651" t="s">
        <v>71</v>
      </c>
      <c r="C7729" s="1356">
        <v>3634</v>
      </c>
      <c r="D7729" s="747" t="str">
        <f t="shared" si="245"/>
        <v>OK3634</v>
      </c>
      <c r="E7729" s="1336">
        <v>0.85199999999999998</v>
      </c>
      <c r="F7729" s="644">
        <f t="shared" si="246"/>
        <v>0.86699999999999999</v>
      </c>
      <c r="G7729" s="748" t="s">
        <v>280</v>
      </c>
      <c r="H7729" s="1337">
        <v>0.42</v>
      </c>
      <c r="I7729" s="338"/>
      <c r="J7729" s="338"/>
    </row>
    <row r="7730" spans="2:10">
      <c r="B7730" s="651" t="s">
        <v>71</v>
      </c>
      <c r="C7730" s="1356">
        <v>3635</v>
      </c>
      <c r="D7730" s="747" t="str">
        <f t="shared" si="245"/>
        <v>OK3635</v>
      </c>
      <c r="E7730" s="1336">
        <v>0.90100000000000002</v>
      </c>
      <c r="F7730" s="644">
        <f t="shared" si="246"/>
        <v>0.91100000000000003</v>
      </c>
      <c r="G7730" s="748" t="s">
        <v>280</v>
      </c>
      <c r="H7730" s="1337">
        <v>0.54</v>
      </c>
      <c r="I7730" s="338"/>
      <c r="J7730" s="338"/>
    </row>
    <row r="7731" spans="2:10">
      <c r="B7731" s="651" t="s">
        <v>71</v>
      </c>
      <c r="C7731" s="1356">
        <v>3638</v>
      </c>
      <c r="D7731" s="747" t="str">
        <f t="shared" si="245"/>
        <v>OK3638</v>
      </c>
      <c r="E7731" s="1336">
        <v>0.65</v>
      </c>
      <c r="F7731" s="644">
        <f t="shared" si="246"/>
        <v>0.68500000000000005</v>
      </c>
      <c r="G7731" s="748" t="s">
        <v>280</v>
      </c>
      <c r="H7731" s="1337">
        <v>0.25</v>
      </c>
      <c r="I7731" s="338"/>
      <c r="J7731" s="338"/>
    </row>
    <row r="7732" spans="2:10">
      <c r="B7732" s="651" t="s">
        <v>71</v>
      </c>
      <c r="C7732" s="1356">
        <v>3642</v>
      </c>
      <c r="D7732" s="747" t="str">
        <f t="shared" si="245"/>
        <v>OK3642</v>
      </c>
      <c r="E7732" s="1336">
        <v>0.753</v>
      </c>
      <c r="F7732" s="644">
        <f t="shared" si="246"/>
        <v>0.77800000000000002</v>
      </c>
      <c r="G7732" s="748" t="s">
        <v>280</v>
      </c>
      <c r="H7732" s="1337">
        <v>0.13</v>
      </c>
      <c r="I7732" s="338"/>
      <c r="J7732" s="338"/>
    </row>
    <row r="7733" spans="2:10">
      <c r="B7733" s="651" t="s">
        <v>71</v>
      </c>
      <c r="C7733" s="1356">
        <v>3643</v>
      </c>
      <c r="D7733" s="747" t="str">
        <f t="shared" si="245"/>
        <v>OK3643</v>
      </c>
      <c r="E7733" s="1336">
        <v>0.96199999999999997</v>
      </c>
      <c r="F7733" s="644">
        <f t="shared" si="246"/>
        <v>0.96599999999999997</v>
      </c>
      <c r="G7733" s="748" t="s">
        <v>280</v>
      </c>
      <c r="H7733" s="1337">
        <v>0.43</v>
      </c>
      <c r="I7733" s="338"/>
      <c r="J7733" s="338"/>
    </row>
    <row r="7734" spans="2:10">
      <c r="B7734" s="651" t="s">
        <v>71</v>
      </c>
      <c r="C7734" s="1356">
        <v>3647</v>
      </c>
      <c r="D7734" s="747" t="str">
        <f t="shared" si="245"/>
        <v>OK3647</v>
      </c>
      <c r="E7734" s="1336">
        <v>0.96599999999999997</v>
      </c>
      <c r="F7734" s="644">
        <f t="shared" si="246"/>
        <v>0.96899999999999997</v>
      </c>
      <c r="G7734" s="748" t="s">
        <v>280</v>
      </c>
      <c r="H7734" s="1337">
        <v>0.56000000000000005</v>
      </c>
      <c r="I7734" s="338"/>
      <c r="J7734" s="338"/>
    </row>
    <row r="7735" spans="2:10">
      <c r="B7735" s="651" t="s">
        <v>71</v>
      </c>
      <c r="C7735" s="1356">
        <v>3648</v>
      </c>
      <c r="D7735" s="747" t="str">
        <f t="shared" si="245"/>
        <v>OK3648</v>
      </c>
      <c r="E7735" s="1336">
        <v>0.88900000000000001</v>
      </c>
      <c r="F7735" s="644">
        <f t="shared" si="246"/>
        <v>0.9</v>
      </c>
      <c r="G7735" s="748" t="s">
        <v>280</v>
      </c>
      <c r="H7735" s="1337">
        <v>0.52</v>
      </c>
      <c r="I7735" s="338"/>
      <c r="J7735" s="338"/>
    </row>
    <row r="7736" spans="2:10">
      <c r="B7736" s="651" t="s">
        <v>71</v>
      </c>
      <c r="C7736" s="1356">
        <v>3681</v>
      </c>
      <c r="D7736" s="747" t="str">
        <f t="shared" si="245"/>
        <v>OK3681</v>
      </c>
      <c r="E7736" s="1336">
        <v>0.93899999999999995</v>
      </c>
      <c r="F7736" s="644">
        <f t="shared" si="246"/>
        <v>0.94499999999999995</v>
      </c>
      <c r="G7736" s="748" t="s">
        <v>280</v>
      </c>
      <c r="H7736" s="1337">
        <v>0.41</v>
      </c>
      <c r="I7736" s="338"/>
      <c r="J7736" s="338"/>
    </row>
    <row r="7737" spans="2:10">
      <c r="B7737" s="651" t="s">
        <v>71</v>
      </c>
      <c r="C7737" s="1356">
        <v>3685</v>
      </c>
      <c r="D7737" s="747" t="str">
        <f t="shared" si="245"/>
        <v>OK3685</v>
      </c>
      <c r="E7737" s="1336">
        <v>0.875</v>
      </c>
      <c r="F7737" s="644">
        <f t="shared" si="246"/>
        <v>0.88800000000000001</v>
      </c>
      <c r="G7737" s="748" t="s">
        <v>280</v>
      </c>
      <c r="H7737" s="1337">
        <v>0.32</v>
      </c>
      <c r="I7737" s="338"/>
      <c r="J7737" s="338"/>
    </row>
    <row r="7738" spans="2:10">
      <c r="B7738" s="651" t="s">
        <v>71</v>
      </c>
      <c r="C7738" s="1356">
        <v>3719</v>
      </c>
      <c r="D7738" s="747" t="str">
        <f t="shared" si="245"/>
        <v>OK3719</v>
      </c>
      <c r="E7738" s="1336">
        <v>1.1100000000000001</v>
      </c>
      <c r="F7738" s="644">
        <f t="shared" si="246"/>
        <v>1.099</v>
      </c>
      <c r="G7738" s="748" t="s">
        <v>280</v>
      </c>
      <c r="H7738" s="1337">
        <v>0.41</v>
      </c>
      <c r="I7738" s="338"/>
      <c r="J7738" s="338"/>
    </row>
    <row r="7739" spans="2:10">
      <c r="B7739" s="651" t="s">
        <v>71</v>
      </c>
      <c r="C7739" s="1356">
        <v>3724</v>
      </c>
      <c r="D7739" s="747" t="str">
        <f t="shared" si="245"/>
        <v>OK3724</v>
      </c>
      <c r="E7739" s="1336">
        <v>0.97899999999999998</v>
      </c>
      <c r="F7739" s="644">
        <f t="shared" si="246"/>
        <v>0.98099999999999998</v>
      </c>
      <c r="G7739" s="748" t="s">
        <v>280</v>
      </c>
      <c r="H7739" s="1337">
        <v>0.39</v>
      </c>
      <c r="I7739" s="338"/>
      <c r="J7739" s="338"/>
    </row>
    <row r="7740" spans="2:10">
      <c r="B7740" s="651" t="s">
        <v>71</v>
      </c>
      <c r="C7740" s="1356">
        <v>3726</v>
      </c>
      <c r="D7740" s="747" t="str">
        <f t="shared" si="245"/>
        <v>OK3726</v>
      </c>
      <c r="E7740" s="1336">
        <v>1.1240000000000001</v>
      </c>
      <c r="F7740" s="644">
        <f t="shared" si="246"/>
        <v>1.1120000000000001</v>
      </c>
      <c r="G7740" s="748" t="s">
        <v>280</v>
      </c>
      <c r="H7740" s="1337">
        <v>0.51</v>
      </c>
      <c r="I7740" s="338"/>
      <c r="J7740" s="338"/>
    </row>
    <row r="7741" spans="2:10">
      <c r="B7741" s="651" t="s">
        <v>71</v>
      </c>
      <c r="C7741" s="1356">
        <v>3803</v>
      </c>
      <c r="D7741" s="747" t="str">
        <f t="shared" si="245"/>
        <v>OK3803</v>
      </c>
      <c r="E7741" s="1336">
        <v>0.753</v>
      </c>
      <c r="F7741" s="644">
        <f t="shared" si="246"/>
        <v>0.77800000000000002</v>
      </c>
      <c r="G7741" s="748" t="s">
        <v>280</v>
      </c>
      <c r="H7741" s="1337">
        <v>0.13</v>
      </c>
      <c r="I7741" s="338"/>
      <c r="J7741" s="338"/>
    </row>
    <row r="7742" spans="2:10">
      <c r="B7742" s="651" t="s">
        <v>71</v>
      </c>
      <c r="C7742" s="1356">
        <v>3807</v>
      </c>
      <c r="D7742" s="747" t="str">
        <f t="shared" si="245"/>
        <v>OK3807</v>
      </c>
      <c r="E7742" s="1336">
        <v>0.98399999999999999</v>
      </c>
      <c r="F7742" s="644">
        <f t="shared" si="246"/>
        <v>0.98599999999999999</v>
      </c>
      <c r="G7742" s="748" t="s">
        <v>280</v>
      </c>
      <c r="H7742" s="1337">
        <v>0.52</v>
      </c>
      <c r="I7742" s="338"/>
      <c r="J7742" s="338"/>
    </row>
    <row r="7743" spans="2:10">
      <c r="B7743" s="651" t="s">
        <v>71</v>
      </c>
      <c r="C7743" s="1356">
        <v>3808</v>
      </c>
      <c r="D7743" s="747" t="str">
        <f t="shared" si="245"/>
        <v>OK3808</v>
      </c>
      <c r="E7743" s="1336">
        <v>0.88100000000000001</v>
      </c>
      <c r="F7743" s="644">
        <f t="shared" si="246"/>
        <v>0.89300000000000002</v>
      </c>
      <c r="G7743" s="748" t="s">
        <v>280</v>
      </c>
      <c r="H7743" s="1337">
        <v>0.97</v>
      </c>
      <c r="I7743" s="338"/>
      <c r="J7743" s="338"/>
    </row>
    <row r="7744" spans="2:10">
      <c r="B7744" s="651" t="s">
        <v>71</v>
      </c>
      <c r="C7744" s="1356">
        <v>3821</v>
      </c>
      <c r="D7744" s="747" t="str">
        <f t="shared" si="245"/>
        <v>OK3821</v>
      </c>
      <c r="E7744" s="1336">
        <v>0.98399999999999999</v>
      </c>
      <c r="F7744" s="644">
        <f t="shared" si="246"/>
        <v>0.98599999999999999</v>
      </c>
      <c r="G7744" s="748" t="s">
        <v>280</v>
      </c>
      <c r="H7744" s="1337">
        <v>0.63</v>
      </c>
      <c r="I7744" s="338"/>
      <c r="J7744" s="338"/>
    </row>
    <row r="7745" spans="2:10">
      <c r="B7745" s="651" t="s">
        <v>71</v>
      </c>
      <c r="C7745" s="1356">
        <v>3822</v>
      </c>
      <c r="D7745" s="747" t="str">
        <f t="shared" si="245"/>
        <v>OK3822</v>
      </c>
      <c r="E7745" s="1336">
        <v>0.94499999999999995</v>
      </c>
      <c r="F7745" s="644">
        <f t="shared" si="246"/>
        <v>0.95099999999999996</v>
      </c>
      <c r="G7745" s="748" t="s">
        <v>280</v>
      </c>
      <c r="H7745" s="1337">
        <v>0.67</v>
      </c>
      <c r="I7745" s="338"/>
      <c r="J7745" s="338"/>
    </row>
    <row r="7746" spans="2:10">
      <c r="B7746" s="651" t="s">
        <v>71</v>
      </c>
      <c r="C7746" s="1356">
        <v>3824</v>
      </c>
      <c r="D7746" s="747" t="str">
        <f t="shared" si="245"/>
        <v>OK3824</v>
      </c>
      <c r="E7746" s="1336">
        <v>0.80900000000000005</v>
      </c>
      <c r="F7746" s="644">
        <f t="shared" si="246"/>
        <v>0.82799999999999996</v>
      </c>
      <c r="G7746" s="748" t="s">
        <v>280</v>
      </c>
      <c r="H7746" s="1337">
        <v>0.61</v>
      </c>
      <c r="I7746" s="338"/>
      <c r="J7746" s="338"/>
    </row>
    <row r="7747" spans="2:10">
      <c r="B7747" s="651" t="s">
        <v>71</v>
      </c>
      <c r="C7747" s="1356">
        <v>3826</v>
      </c>
      <c r="D7747" s="747" t="str">
        <f t="shared" si="245"/>
        <v>OK3826</v>
      </c>
      <c r="E7747" s="1336">
        <v>0.9</v>
      </c>
      <c r="F7747" s="644">
        <f t="shared" si="246"/>
        <v>0.91</v>
      </c>
      <c r="G7747" s="748" t="s">
        <v>280</v>
      </c>
      <c r="H7747" s="1337">
        <v>0.5</v>
      </c>
      <c r="I7747" s="338"/>
      <c r="J7747" s="338"/>
    </row>
    <row r="7748" spans="2:10">
      <c r="B7748" s="651" t="s">
        <v>71</v>
      </c>
      <c r="C7748" s="1356">
        <v>3827</v>
      </c>
      <c r="D7748" s="747" t="str">
        <f t="shared" si="245"/>
        <v>OK3827</v>
      </c>
      <c r="E7748" s="1336">
        <v>0.90200000000000002</v>
      </c>
      <c r="F7748" s="644">
        <f t="shared" si="246"/>
        <v>0.91200000000000003</v>
      </c>
      <c r="G7748" s="748" t="s">
        <v>280</v>
      </c>
      <c r="H7748" s="1337">
        <v>0.55000000000000004</v>
      </c>
      <c r="I7748" s="338"/>
      <c r="J7748" s="338"/>
    </row>
    <row r="7749" spans="2:10">
      <c r="B7749" s="651" t="s">
        <v>71</v>
      </c>
      <c r="C7749" s="1356">
        <v>3830</v>
      </c>
      <c r="D7749" s="747" t="str">
        <f t="shared" si="245"/>
        <v>OK3830</v>
      </c>
      <c r="E7749" s="1336">
        <v>0.90600000000000003</v>
      </c>
      <c r="F7749" s="644">
        <f t="shared" si="246"/>
        <v>0.91500000000000004</v>
      </c>
      <c r="G7749" s="748" t="s">
        <v>280</v>
      </c>
      <c r="H7749" s="1337">
        <v>0.49</v>
      </c>
      <c r="I7749" s="338"/>
      <c r="J7749" s="338"/>
    </row>
    <row r="7750" spans="2:10">
      <c r="B7750" s="651" t="s">
        <v>71</v>
      </c>
      <c r="C7750" s="1356">
        <v>3851</v>
      </c>
      <c r="D7750" s="747" t="str">
        <f t="shared" si="245"/>
        <v>OK3851</v>
      </c>
      <c r="E7750" s="1336">
        <v>0.91100000000000003</v>
      </c>
      <c r="F7750" s="644">
        <f t="shared" si="246"/>
        <v>0.92</v>
      </c>
      <c r="G7750" s="748" t="s">
        <v>280</v>
      </c>
      <c r="H7750" s="1337">
        <v>0.55000000000000004</v>
      </c>
      <c r="I7750" s="338"/>
      <c r="J7750" s="338"/>
    </row>
    <row r="7751" spans="2:10">
      <c r="B7751" s="651" t="s">
        <v>71</v>
      </c>
      <c r="C7751" s="1356">
        <v>3865</v>
      </c>
      <c r="D7751" s="747" t="str">
        <f t="shared" si="245"/>
        <v>OK3865</v>
      </c>
      <c r="E7751" s="1336">
        <v>0.92200000000000004</v>
      </c>
      <c r="F7751" s="644">
        <f t="shared" si="246"/>
        <v>0.93</v>
      </c>
      <c r="G7751" s="748" t="s">
        <v>280</v>
      </c>
      <c r="H7751" s="1337">
        <v>0.54</v>
      </c>
      <c r="I7751" s="338"/>
      <c r="J7751" s="338"/>
    </row>
    <row r="7752" spans="2:10">
      <c r="B7752" s="651" t="s">
        <v>71</v>
      </c>
      <c r="C7752" s="1356">
        <v>3881</v>
      </c>
      <c r="D7752" s="747" t="str">
        <f t="shared" si="245"/>
        <v>OK3881</v>
      </c>
      <c r="E7752" s="1336">
        <v>0.84799999999999998</v>
      </c>
      <c r="F7752" s="644">
        <f t="shared" si="246"/>
        <v>0.86299999999999999</v>
      </c>
      <c r="G7752" s="748" t="s">
        <v>280</v>
      </c>
      <c r="H7752" s="1337">
        <v>0.61</v>
      </c>
      <c r="I7752" s="338"/>
      <c r="J7752" s="338"/>
    </row>
    <row r="7753" spans="2:10">
      <c r="B7753" s="651" t="s">
        <v>71</v>
      </c>
      <c r="C7753" s="1356">
        <v>4000</v>
      </c>
      <c r="D7753" s="747" t="str">
        <f t="shared" si="245"/>
        <v>OK4000</v>
      </c>
      <c r="E7753" s="1336">
        <v>1.1419999999999999</v>
      </c>
      <c r="F7753" s="644">
        <f t="shared" si="246"/>
        <v>1.1279999999999999</v>
      </c>
      <c r="G7753" s="748" t="s">
        <v>280</v>
      </c>
      <c r="H7753" s="1337">
        <v>0.72</v>
      </c>
      <c r="I7753" s="338"/>
      <c r="J7753" s="338"/>
    </row>
    <row r="7754" spans="2:10">
      <c r="B7754" s="651" t="s">
        <v>71</v>
      </c>
      <c r="C7754" s="1356">
        <v>4021</v>
      </c>
      <c r="D7754" s="747" t="str">
        <f t="shared" si="245"/>
        <v>OK4021</v>
      </c>
      <c r="E7754" s="1336">
        <v>0.93200000000000005</v>
      </c>
      <c r="F7754" s="644">
        <f t="shared" si="246"/>
        <v>0.93899999999999995</v>
      </c>
      <c r="G7754" s="748" t="s">
        <v>280</v>
      </c>
      <c r="H7754" s="1337">
        <v>0.52</v>
      </c>
      <c r="I7754" s="338"/>
      <c r="J7754" s="338"/>
    </row>
    <row r="7755" spans="2:10">
      <c r="B7755" s="651" t="s">
        <v>71</v>
      </c>
      <c r="C7755" s="1356">
        <v>4024</v>
      </c>
      <c r="D7755" s="747" t="str">
        <f t="shared" ref="D7755:D7818" si="247">B7755&amp;TEXT(C7755,"0000")</f>
        <v>OK4024</v>
      </c>
      <c r="E7755" s="1336">
        <v>1.01</v>
      </c>
      <c r="F7755" s="644">
        <f t="shared" ref="F7755:F7818" si="248">IF(E7755="NA","NA",ROUND((E7755-1)*0.9+1,3))</f>
        <v>1.0089999999999999</v>
      </c>
      <c r="G7755" s="748" t="s">
        <v>280</v>
      </c>
      <c r="H7755" s="1337">
        <v>0.5</v>
      </c>
      <c r="I7755" s="338"/>
      <c r="J7755" s="338"/>
    </row>
    <row r="7756" spans="2:10">
      <c r="B7756" s="651" t="s">
        <v>71</v>
      </c>
      <c r="C7756" s="1356">
        <v>4034</v>
      </c>
      <c r="D7756" s="747" t="str">
        <f t="shared" si="247"/>
        <v>OK4034</v>
      </c>
      <c r="E7756" s="1336">
        <v>0.90100000000000002</v>
      </c>
      <c r="F7756" s="644">
        <f t="shared" si="248"/>
        <v>0.91100000000000003</v>
      </c>
      <c r="G7756" s="748" t="s">
        <v>280</v>
      </c>
      <c r="H7756" s="1337">
        <v>0.83</v>
      </c>
      <c r="I7756" s="338"/>
      <c r="J7756" s="338"/>
    </row>
    <row r="7757" spans="2:10">
      <c r="B7757" s="651" t="s">
        <v>71</v>
      </c>
      <c r="C7757" s="1356">
        <v>4036</v>
      </c>
      <c r="D7757" s="747" t="str">
        <f t="shared" si="247"/>
        <v>OK4036</v>
      </c>
      <c r="E7757" s="1336">
        <v>0.89800000000000002</v>
      </c>
      <c r="F7757" s="644">
        <f t="shared" si="248"/>
        <v>0.90800000000000003</v>
      </c>
      <c r="G7757" s="748" t="s">
        <v>280</v>
      </c>
      <c r="H7757" s="1337">
        <v>0.63</v>
      </c>
      <c r="I7757" s="338"/>
      <c r="J7757" s="338"/>
    </row>
    <row r="7758" spans="2:10">
      <c r="B7758" s="651" t="s">
        <v>71</v>
      </c>
      <c r="C7758" s="1356">
        <v>4038</v>
      </c>
      <c r="D7758" s="747" t="str">
        <f t="shared" si="247"/>
        <v>OK4038</v>
      </c>
      <c r="E7758" s="1336">
        <v>0.90900000000000003</v>
      </c>
      <c r="F7758" s="644">
        <f t="shared" si="248"/>
        <v>0.91800000000000004</v>
      </c>
      <c r="G7758" s="748" t="s">
        <v>280</v>
      </c>
      <c r="H7758" s="1337">
        <v>0.55000000000000004</v>
      </c>
      <c r="I7758" s="338"/>
      <c r="J7758" s="338"/>
    </row>
    <row r="7759" spans="2:10">
      <c r="B7759" s="651" t="s">
        <v>71</v>
      </c>
      <c r="C7759" s="1356">
        <v>4062</v>
      </c>
      <c r="D7759" s="747" t="str">
        <f t="shared" si="247"/>
        <v>OK4062</v>
      </c>
      <c r="E7759" s="1336">
        <v>0.92</v>
      </c>
      <c r="F7759" s="644">
        <f t="shared" si="248"/>
        <v>0.92800000000000005</v>
      </c>
      <c r="G7759" s="748" t="s">
        <v>280</v>
      </c>
      <c r="H7759" s="1337">
        <v>0.56999999999999995</v>
      </c>
      <c r="I7759" s="338"/>
      <c r="J7759" s="338"/>
    </row>
    <row r="7760" spans="2:10">
      <c r="B7760" s="651" t="s">
        <v>71</v>
      </c>
      <c r="C7760" s="1356">
        <v>4101</v>
      </c>
      <c r="D7760" s="747" t="str">
        <f t="shared" si="247"/>
        <v>OK4101</v>
      </c>
      <c r="E7760" s="1336">
        <v>0.88700000000000001</v>
      </c>
      <c r="F7760" s="644">
        <f t="shared" si="248"/>
        <v>0.89800000000000002</v>
      </c>
      <c r="G7760" s="748" t="s">
        <v>280</v>
      </c>
      <c r="H7760" s="1337">
        <v>0.57999999999999996</v>
      </c>
      <c r="I7760" s="338"/>
      <c r="J7760" s="338"/>
    </row>
    <row r="7761" spans="2:10">
      <c r="B7761" s="651" t="s">
        <v>71</v>
      </c>
      <c r="C7761" s="1356">
        <v>4109</v>
      </c>
      <c r="D7761" s="747" t="str">
        <f t="shared" si="247"/>
        <v>OK4109</v>
      </c>
      <c r="E7761" s="1336">
        <v>0.65</v>
      </c>
      <c r="F7761" s="644">
        <f t="shared" si="248"/>
        <v>0.68500000000000005</v>
      </c>
      <c r="G7761" s="748" t="s">
        <v>280</v>
      </c>
      <c r="H7761" s="1337">
        <v>0.25</v>
      </c>
      <c r="I7761" s="338"/>
      <c r="J7761" s="338"/>
    </row>
    <row r="7762" spans="2:10">
      <c r="B7762" s="651" t="s">
        <v>71</v>
      </c>
      <c r="C7762" s="1356">
        <v>4110</v>
      </c>
      <c r="D7762" s="747" t="str">
        <f t="shared" si="247"/>
        <v>OK4110</v>
      </c>
      <c r="E7762" s="1336">
        <v>0.91100000000000003</v>
      </c>
      <c r="F7762" s="644">
        <f t="shared" si="248"/>
        <v>0.92</v>
      </c>
      <c r="G7762" s="748" t="s">
        <v>280</v>
      </c>
      <c r="H7762" s="1337">
        <v>0.55000000000000004</v>
      </c>
      <c r="I7762" s="338"/>
      <c r="J7762" s="338"/>
    </row>
    <row r="7763" spans="2:10">
      <c r="B7763" s="651" t="s">
        <v>71</v>
      </c>
      <c r="C7763" s="1356">
        <v>4111</v>
      </c>
      <c r="D7763" s="747" t="str">
        <f t="shared" si="247"/>
        <v>OK4111</v>
      </c>
      <c r="E7763" s="1336">
        <v>0.65</v>
      </c>
      <c r="F7763" s="644">
        <f t="shared" si="248"/>
        <v>0.68500000000000005</v>
      </c>
      <c r="G7763" s="748" t="s">
        <v>280</v>
      </c>
      <c r="H7763" s="1337">
        <v>0.25</v>
      </c>
      <c r="I7763" s="338"/>
      <c r="J7763" s="338"/>
    </row>
    <row r="7764" spans="2:10">
      <c r="B7764" s="651" t="s">
        <v>71</v>
      </c>
      <c r="C7764" s="1356">
        <v>4114</v>
      </c>
      <c r="D7764" s="747" t="str">
        <f t="shared" si="247"/>
        <v>OK4114</v>
      </c>
      <c r="E7764" s="1336">
        <v>0.90800000000000003</v>
      </c>
      <c r="F7764" s="644">
        <f t="shared" si="248"/>
        <v>0.91700000000000004</v>
      </c>
      <c r="G7764" s="748" t="s">
        <v>280</v>
      </c>
      <c r="H7764" s="1337">
        <v>0.55000000000000004</v>
      </c>
      <c r="I7764" s="338"/>
      <c r="J7764" s="338"/>
    </row>
    <row r="7765" spans="2:10">
      <c r="B7765" s="651" t="s">
        <v>71</v>
      </c>
      <c r="C7765" s="1356">
        <v>4130</v>
      </c>
      <c r="D7765" s="747" t="str">
        <f t="shared" si="247"/>
        <v>OK4130</v>
      </c>
      <c r="E7765" s="1336">
        <v>0.92400000000000004</v>
      </c>
      <c r="F7765" s="644">
        <f t="shared" si="248"/>
        <v>0.93200000000000005</v>
      </c>
      <c r="G7765" s="748" t="s">
        <v>280</v>
      </c>
      <c r="H7765" s="1337">
        <v>0.74</v>
      </c>
      <c r="I7765" s="338"/>
      <c r="J7765" s="338"/>
    </row>
    <row r="7766" spans="2:10">
      <c r="B7766" s="651" t="s">
        <v>71</v>
      </c>
      <c r="C7766" s="1356">
        <v>4131</v>
      </c>
      <c r="D7766" s="747" t="str">
        <f t="shared" si="247"/>
        <v>OK4131</v>
      </c>
      <c r="E7766" s="1336">
        <v>0.65</v>
      </c>
      <c r="F7766" s="644">
        <f t="shared" si="248"/>
        <v>0.68500000000000005</v>
      </c>
      <c r="G7766" s="748" t="s">
        <v>280</v>
      </c>
      <c r="H7766" s="1337">
        <v>0.25</v>
      </c>
      <c r="I7766" s="338"/>
      <c r="J7766" s="338"/>
    </row>
    <row r="7767" spans="2:10">
      <c r="B7767" s="651" t="s">
        <v>71</v>
      </c>
      <c r="C7767" s="1356">
        <v>4133</v>
      </c>
      <c r="D7767" s="747" t="str">
        <f t="shared" si="247"/>
        <v>OK4133</v>
      </c>
      <c r="E7767" s="1336">
        <v>0.65</v>
      </c>
      <c r="F7767" s="644">
        <f t="shared" si="248"/>
        <v>0.68500000000000005</v>
      </c>
      <c r="G7767" s="748" t="s">
        <v>280</v>
      </c>
      <c r="H7767" s="1337">
        <v>0.25</v>
      </c>
      <c r="I7767" s="338"/>
      <c r="J7767" s="338"/>
    </row>
    <row r="7768" spans="2:10">
      <c r="B7768" s="651" t="s">
        <v>71</v>
      </c>
      <c r="C7768" s="1356">
        <v>4149</v>
      </c>
      <c r="D7768" s="747" t="str">
        <f t="shared" si="247"/>
        <v>OK4149</v>
      </c>
      <c r="E7768" s="1336">
        <v>0.99399999999999999</v>
      </c>
      <c r="F7768" s="644">
        <f t="shared" si="248"/>
        <v>0.995</v>
      </c>
      <c r="G7768" s="748" t="s">
        <v>280</v>
      </c>
      <c r="H7768" s="1337">
        <v>0.46</v>
      </c>
      <c r="I7768" s="338"/>
      <c r="J7768" s="338"/>
    </row>
    <row r="7769" spans="2:10">
      <c r="B7769" s="651" t="s">
        <v>71</v>
      </c>
      <c r="C7769" s="1356">
        <v>4206</v>
      </c>
      <c r="D7769" s="747" t="str">
        <f t="shared" si="247"/>
        <v>OK4206</v>
      </c>
      <c r="E7769" s="1336">
        <v>0.89300000000000002</v>
      </c>
      <c r="F7769" s="644">
        <f t="shared" si="248"/>
        <v>0.90400000000000003</v>
      </c>
      <c r="G7769" s="748" t="s">
        <v>280</v>
      </c>
      <c r="H7769" s="1337">
        <v>0.51</v>
      </c>
      <c r="I7769" s="338"/>
      <c r="J7769" s="338"/>
    </row>
    <row r="7770" spans="2:10">
      <c r="B7770" s="651" t="s">
        <v>71</v>
      </c>
      <c r="C7770" s="1356">
        <v>4207</v>
      </c>
      <c r="D7770" s="747" t="str">
        <f t="shared" si="247"/>
        <v>OK4207</v>
      </c>
      <c r="E7770" s="1336">
        <v>1.1759999999999999</v>
      </c>
      <c r="F7770" s="644">
        <f t="shared" si="248"/>
        <v>1.1579999999999999</v>
      </c>
      <c r="G7770" s="748" t="s">
        <v>280</v>
      </c>
      <c r="H7770" s="1337">
        <v>0.28000000000000003</v>
      </c>
      <c r="I7770" s="338"/>
      <c r="J7770" s="338"/>
    </row>
    <row r="7771" spans="2:10">
      <c r="B7771" s="651" t="s">
        <v>71</v>
      </c>
      <c r="C7771" s="1356">
        <v>4239</v>
      </c>
      <c r="D7771" s="747" t="str">
        <f t="shared" si="247"/>
        <v>OK4239</v>
      </c>
      <c r="E7771" s="1336">
        <v>0.94699999999999995</v>
      </c>
      <c r="F7771" s="644">
        <f t="shared" si="248"/>
        <v>0.95199999999999996</v>
      </c>
      <c r="G7771" s="748" t="s">
        <v>280</v>
      </c>
      <c r="H7771" s="1337">
        <v>0.54</v>
      </c>
      <c r="I7771" s="338"/>
      <c r="J7771" s="338"/>
    </row>
    <row r="7772" spans="2:10">
      <c r="B7772" s="651" t="s">
        <v>71</v>
      </c>
      <c r="C7772" s="1356">
        <v>4240</v>
      </c>
      <c r="D7772" s="747" t="str">
        <f t="shared" si="247"/>
        <v>OK4240</v>
      </c>
      <c r="E7772" s="1336">
        <v>0.65</v>
      </c>
      <c r="F7772" s="644">
        <f t="shared" si="248"/>
        <v>0.68500000000000005</v>
      </c>
      <c r="G7772" s="748" t="s">
        <v>280</v>
      </c>
      <c r="H7772" s="1337">
        <v>0.25</v>
      </c>
      <c r="I7772" s="338"/>
      <c r="J7772" s="338"/>
    </row>
    <row r="7773" spans="2:10">
      <c r="B7773" s="651" t="s">
        <v>71</v>
      </c>
      <c r="C7773" s="1356">
        <v>4243</v>
      </c>
      <c r="D7773" s="747" t="str">
        <f t="shared" si="247"/>
        <v>OK4243</v>
      </c>
      <c r="E7773" s="1336">
        <v>0.85</v>
      </c>
      <c r="F7773" s="644">
        <f t="shared" si="248"/>
        <v>0.86499999999999999</v>
      </c>
      <c r="G7773" s="748" t="s">
        <v>280</v>
      </c>
      <c r="H7773" s="1337">
        <v>0.55000000000000004</v>
      </c>
      <c r="I7773" s="338"/>
      <c r="J7773" s="338"/>
    </row>
    <row r="7774" spans="2:10">
      <c r="B7774" s="651" t="s">
        <v>71</v>
      </c>
      <c r="C7774" s="1356">
        <v>4244</v>
      </c>
      <c r="D7774" s="747" t="str">
        <f t="shared" si="247"/>
        <v>OK4244</v>
      </c>
      <c r="E7774" s="1336">
        <v>0.98199999999999998</v>
      </c>
      <c r="F7774" s="644">
        <f t="shared" si="248"/>
        <v>0.98399999999999999</v>
      </c>
      <c r="G7774" s="748" t="s">
        <v>280</v>
      </c>
      <c r="H7774" s="1337">
        <v>0.53</v>
      </c>
      <c r="I7774" s="338"/>
      <c r="J7774" s="338"/>
    </row>
    <row r="7775" spans="2:10">
      <c r="B7775" s="651" t="s">
        <v>71</v>
      </c>
      <c r="C7775" s="1356">
        <v>4250</v>
      </c>
      <c r="D7775" s="747" t="str">
        <f t="shared" si="247"/>
        <v>OK4250</v>
      </c>
      <c r="E7775" s="1336">
        <v>0.999</v>
      </c>
      <c r="F7775" s="644">
        <f t="shared" si="248"/>
        <v>0.999</v>
      </c>
      <c r="G7775" s="748" t="s">
        <v>280</v>
      </c>
      <c r="H7775" s="1337">
        <v>0.57999999999999996</v>
      </c>
      <c r="I7775" s="338"/>
      <c r="J7775" s="338"/>
    </row>
    <row r="7776" spans="2:10">
      <c r="B7776" s="651" t="s">
        <v>71</v>
      </c>
      <c r="C7776" s="1356">
        <v>4251</v>
      </c>
      <c r="D7776" s="747" t="str">
        <f t="shared" si="247"/>
        <v>OK4251</v>
      </c>
      <c r="E7776" s="1336">
        <v>0.91500000000000004</v>
      </c>
      <c r="F7776" s="644">
        <f t="shared" si="248"/>
        <v>0.92400000000000004</v>
      </c>
      <c r="G7776" s="748" t="s">
        <v>280</v>
      </c>
      <c r="H7776" s="1337">
        <v>0.52</v>
      </c>
      <c r="I7776" s="338"/>
      <c r="J7776" s="338"/>
    </row>
    <row r="7777" spans="2:10">
      <c r="B7777" s="651" t="s">
        <v>71</v>
      </c>
      <c r="C7777" s="1356">
        <v>4263</v>
      </c>
      <c r="D7777" s="747" t="str">
        <f t="shared" si="247"/>
        <v>OK4263</v>
      </c>
      <c r="E7777" s="1336">
        <v>0.753</v>
      </c>
      <c r="F7777" s="644">
        <f t="shared" si="248"/>
        <v>0.77800000000000002</v>
      </c>
      <c r="G7777" s="748" t="s">
        <v>280</v>
      </c>
      <c r="H7777" s="1337">
        <v>0.13</v>
      </c>
      <c r="I7777" s="338"/>
      <c r="J7777" s="338"/>
    </row>
    <row r="7778" spans="2:10">
      <c r="B7778" s="651" t="s">
        <v>71</v>
      </c>
      <c r="C7778" s="1356">
        <v>4273</v>
      </c>
      <c r="D7778" s="747" t="str">
        <f t="shared" si="247"/>
        <v>OK4273</v>
      </c>
      <c r="E7778" s="1336">
        <v>0.82</v>
      </c>
      <c r="F7778" s="644">
        <f t="shared" si="248"/>
        <v>0.83799999999999997</v>
      </c>
      <c r="G7778" s="748" t="s">
        <v>280</v>
      </c>
      <c r="H7778" s="1337">
        <v>0.52</v>
      </c>
      <c r="I7778" s="338"/>
      <c r="J7778" s="338"/>
    </row>
    <row r="7779" spans="2:10">
      <c r="B7779" s="651" t="s">
        <v>71</v>
      </c>
      <c r="C7779" s="1356">
        <v>4279</v>
      </c>
      <c r="D7779" s="747" t="str">
        <f t="shared" si="247"/>
        <v>OK4279</v>
      </c>
      <c r="E7779" s="1336">
        <v>0.84099999999999997</v>
      </c>
      <c r="F7779" s="644">
        <f t="shared" si="248"/>
        <v>0.85699999999999998</v>
      </c>
      <c r="G7779" s="748" t="s">
        <v>280</v>
      </c>
      <c r="H7779" s="1337">
        <v>0.56000000000000005</v>
      </c>
      <c r="I7779" s="338"/>
      <c r="J7779" s="338"/>
    </row>
    <row r="7780" spans="2:10">
      <c r="B7780" s="651" t="s">
        <v>71</v>
      </c>
      <c r="C7780" s="1356">
        <v>4283</v>
      </c>
      <c r="D7780" s="747" t="str">
        <f t="shared" si="247"/>
        <v>OK4283</v>
      </c>
      <c r="E7780" s="1336">
        <v>0.88200000000000001</v>
      </c>
      <c r="F7780" s="644">
        <f t="shared" si="248"/>
        <v>0.89400000000000002</v>
      </c>
      <c r="G7780" s="748" t="s">
        <v>280</v>
      </c>
      <c r="H7780" s="1337">
        <v>0.52</v>
      </c>
      <c r="I7780" s="338"/>
      <c r="J7780" s="338"/>
    </row>
    <row r="7781" spans="2:10">
      <c r="B7781" s="651" t="s">
        <v>71</v>
      </c>
      <c r="C7781" s="1356">
        <v>4299</v>
      </c>
      <c r="D7781" s="747" t="str">
        <f t="shared" si="247"/>
        <v>OK4299</v>
      </c>
      <c r="E7781" s="1336">
        <v>0.96099999999999997</v>
      </c>
      <c r="F7781" s="644">
        <f t="shared" si="248"/>
        <v>0.96499999999999997</v>
      </c>
      <c r="G7781" s="748" t="s">
        <v>280</v>
      </c>
      <c r="H7781" s="1337">
        <v>0.5</v>
      </c>
      <c r="I7781" s="338"/>
      <c r="J7781" s="338"/>
    </row>
    <row r="7782" spans="2:10">
      <c r="B7782" s="651" t="s">
        <v>71</v>
      </c>
      <c r="C7782" s="1356">
        <v>4304</v>
      </c>
      <c r="D7782" s="747" t="str">
        <f t="shared" si="247"/>
        <v>OK4304</v>
      </c>
      <c r="E7782" s="1336">
        <v>0.85199999999999998</v>
      </c>
      <c r="F7782" s="644">
        <f t="shared" si="248"/>
        <v>0.86699999999999999</v>
      </c>
      <c r="G7782" s="748" t="s">
        <v>280</v>
      </c>
      <c r="H7782" s="1337">
        <v>0.56000000000000005</v>
      </c>
      <c r="I7782" s="338"/>
      <c r="J7782" s="338"/>
    </row>
    <row r="7783" spans="2:10">
      <c r="B7783" s="651" t="s">
        <v>71</v>
      </c>
      <c r="C7783" s="1356">
        <v>4307</v>
      </c>
      <c r="D7783" s="747" t="str">
        <f t="shared" si="247"/>
        <v>OK4307</v>
      </c>
      <c r="E7783" s="1336">
        <v>0.92300000000000004</v>
      </c>
      <c r="F7783" s="644">
        <f t="shared" si="248"/>
        <v>0.93100000000000005</v>
      </c>
      <c r="G7783" s="748" t="s">
        <v>280</v>
      </c>
      <c r="H7783" s="1337">
        <v>0.56000000000000005</v>
      </c>
      <c r="I7783" s="338"/>
      <c r="J7783" s="338"/>
    </row>
    <row r="7784" spans="2:10">
      <c r="B7784" s="651" t="s">
        <v>71</v>
      </c>
      <c r="C7784" s="1356">
        <v>4312</v>
      </c>
      <c r="D7784" s="747" t="str">
        <f t="shared" si="247"/>
        <v>OK4312</v>
      </c>
      <c r="E7784" s="1336">
        <v>0.91700000000000004</v>
      </c>
      <c r="F7784" s="644">
        <f t="shared" si="248"/>
        <v>0.92500000000000004</v>
      </c>
      <c r="G7784" s="748" t="s">
        <v>280</v>
      </c>
      <c r="H7784" s="1337">
        <v>0.49</v>
      </c>
      <c r="I7784" s="338"/>
      <c r="J7784" s="338"/>
    </row>
    <row r="7785" spans="2:10">
      <c r="B7785" s="651" t="s">
        <v>71</v>
      </c>
      <c r="C7785" s="1356">
        <v>4351</v>
      </c>
      <c r="D7785" s="747" t="str">
        <f t="shared" si="247"/>
        <v>OK4351</v>
      </c>
      <c r="E7785" s="1336">
        <v>0.90600000000000003</v>
      </c>
      <c r="F7785" s="644">
        <f t="shared" si="248"/>
        <v>0.91500000000000004</v>
      </c>
      <c r="G7785" s="748" t="s">
        <v>280</v>
      </c>
      <c r="H7785" s="1337">
        <v>0.55000000000000004</v>
      </c>
      <c r="I7785" s="338"/>
      <c r="J7785" s="338"/>
    </row>
    <row r="7786" spans="2:10">
      <c r="B7786" s="651" t="s">
        <v>71</v>
      </c>
      <c r="C7786" s="1356">
        <v>4352</v>
      </c>
      <c r="D7786" s="747" t="str">
        <f t="shared" si="247"/>
        <v>OK4352</v>
      </c>
      <c r="E7786" s="1336">
        <v>0.91500000000000004</v>
      </c>
      <c r="F7786" s="644">
        <f t="shared" si="248"/>
        <v>0.92400000000000004</v>
      </c>
      <c r="G7786" s="748" t="s">
        <v>280</v>
      </c>
      <c r="H7786" s="1337">
        <v>0.55000000000000004</v>
      </c>
      <c r="I7786" s="338"/>
      <c r="J7786" s="338"/>
    </row>
    <row r="7787" spans="2:10">
      <c r="B7787" s="651" t="s">
        <v>71</v>
      </c>
      <c r="C7787" s="1356">
        <v>4361</v>
      </c>
      <c r="D7787" s="747" t="str">
        <f t="shared" si="247"/>
        <v>OK4361</v>
      </c>
      <c r="E7787" s="1336">
        <v>0.94899999999999995</v>
      </c>
      <c r="F7787" s="644">
        <f t="shared" si="248"/>
        <v>0.95399999999999996</v>
      </c>
      <c r="G7787" s="748" t="s">
        <v>280</v>
      </c>
      <c r="H7787" s="1337">
        <v>0.1</v>
      </c>
      <c r="I7787" s="338"/>
      <c r="J7787" s="338"/>
    </row>
    <row r="7788" spans="2:10">
      <c r="B7788" s="651" t="s">
        <v>71</v>
      </c>
      <c r="C7788" s="1356">
        <v>4410</v>
      </c>
      <c r="D7788" s="747" t="str">
        <f t="shared" si="247"/>
        <v>OK4410</v>
      </c>
      <c r="E7788" s="1336">
        <v>0.88</v>
      </c>
      <c r="F7788" s="644">
        <f t="shared" si="248"/>
        <v>0.89200000000000002</v>
      </c>
      <c r="G7788" s="748" t="s">
        <v>280</v>
      </c>
      <c r="H7788" s="1337">
        <v>0.56000000000000005</v>
      </c>
      <c r="I7788" s="338"/>
      <c r="J7788" s="338"/>
    </row>
    <row r="7789" spans="2:10">
      <c r="B7789" s="651" t="s">
        <v>71</v>
      </c>
      <c r="C7789" s="1356">
        <v>4420</v>
      </c>
      <c r="D7789" s="747" t="str">
        <f t="shared" si="247"/>
        <v>OK4420</v>
      </c>
      <c r="E7789" s="1336">
        <v>0.82799999999999996</v>
      </c>
      <c r="F7789" s="644">
        <f t="shared" si="248"/>
        <v>0.84499999999999997</v>
      </c>
      <c r="G7789" s="748" t="s">
        <v>280</v>
      </c>
      <c r="H7789" s="1337">
        <v>0.79</v>
      </c>
      <c r="I7789" s="338"/>
      <c r="J7789" s="338"/>
    </row>
    <row r="7790" spans="2:10">
      <c r="B7790" s="651" t="s">
        <v>71</v>
      </c>
      <c r="C7790" s="1356">
        <v>4431</v>
      </c>
      <c r="D7790" s="747" t="str">
        <f t="shared" si="247"/>
        <v>OK4431</v>
      </c>
      <c r="E7790" s="1336">
        <v>0.54300000000000004</v>
      </c>
      <c r="F7790" s="644">
        <f t="shared" si="248"/>
        <v>0.58899999999999997</v>
      </c>
      <c r="G7790" s="748" t="s">
        <v>280</v>
      </c>
      <c r="H7790" s="1337">
        <v>0.33</v>
      </c>
      <c r="I7790" s="338"/>
      <c r="J7790" s="338"/>
    </row>
    <row r="7791" spans="2:10">
      <c r="B7791" s="651" t="s">
        <v>71</v>
      </c>
      <c r="C7791" s="1356">
        <v>4432</v>
      </c>
      <c r="D7791" s="747" t="str">
        <f t="shared" si="247"/>
        <v>OK4432</v>
      </c>
      <c r="E7791" s="1336">
        <v>0.54300000000000004</v>
      </c>
      <c r="F7791" s="644">
        <f t="shared" si="248"/>
        <v>0.58899999999999997</v>
      </c>
      <c r="G7791" s="748" t="s">
        <v>280</v>
      </c>
      <c r="H7791" s="1337">
        <v>0.33</v>
      </c>
      <c r="I7791" s="338"/>
      <c r="J7791" s="338"/>
    </row>
    <row r="7792" spans="2:10">
      <c r="B7792" s="651" t="s">
        <v>71</v>
      </c>
      <c r="C7792" s="1356">
        <v>4452</v>
      </c>
      <c r="D7792" s="747" t="str">
        <f t="shared" si="247"/>
        <v>OK4452</v>
      </c>
      <c r="E7792" s="1336">
        <v>0.93500000000000005</v>
      </c>
      <c r="F7792" s="644">
        <f t="shared" si="248"/>
        <v>0.94199999999999995</v>
      </c>
      <c r="G7792" s="748" t="s">
        <v>280</v>
      </c>
      <c r="H7792" s="1337">
        <v>0.52</v>
      </c>
      <c r="I7792" s="338"/>
      <c r="J7792" s="338"/>
    </row>
    <row r="7793" spans="2:10">
      <c r="B7793" s="651" t="s">
        <v>71</v>
      </c>
      <c r="C7793" s="1356">
        <v>4459</v>
      </c>
      <c r="D7793" s="747" t="str">
        <f t="shared" si="247"/>
        <v>OK4459</v>
      </c>
      <c r="E7793" s="1336">
        <v>0.93100000000000005</v>
      </c>
      <c r="F7793" s="644">
        <f t="shared" si="248"/>
        <v>0.93799999999999994</v>
      </c>
      <c r="G7793" s="748" t="s">
        <v>280</v>
      </c>
      <c r="H7793" s="1337">
        <v>0.49</v>
      </c>
      <c r="I7793" s="338"/>
      <c r="J7793" s="338"/>
    </row>
    <row r="7794" spans="2:10">
      <c r="B7794" s="651" t="s">
        <v>71</v>
      </c>
      <c r="C7794" s="1356">
        <v>4470</v>
      </c>
      <c r="D7794" s="747" t="str">
        <f t="shared" si="247"/>
        <v>OK4470</v>
      </c>
      <c r="E7794" s="1336">
        <v>0.753</v>
      </c>
      <c r="F7794" s="644">
        <f t="shared" si="248"/>
        <v>0.77800000000000002</v>
      </c>
      <c r="G7794" s="748" t="s">
        <v>280</v>
      </c>
      <c r="H7794" s="1337">
        <v>0.13</v>
      </c>
      <c r="I7794" s="338"/>
      <c r="J7794" s="338"/>
    </row>
    <row r="7795" spans="2:10">
      <c r="B7795" s="651" t="s">
        <v>71</v>
      </c>
      <c r="C7795" s="1356">
        <v>4484</v>
      </c>
      <c r="D7795" s="747" t="str">
        <f t="shared" si="247"/>
        <v>OK4484</v>
      </c>
      <c r="E7795" s="1336">
        <v>0.85099999999999998</v>
      </c>
      <c r="F7795" s="644">
        <f t="shared" si="248"/>
        <v>0.86599999999999999</v>
      </c>
      <c r="G7795" s="748" t="s">
        <v>280</v>
      </c>
      <c r="H7795" s="1337">
        <v>0.75</v>
      </c>
      <c r="I7795" s="338"/>
      <c r="J7795" s="338"/>
    </row>
    <row r="7796" spans="2:10">
      <c r="B7796" s="651" t="s">
        <v>71</v>
      </c>
      <c r="C7796" s="1356">
        <v>4493</v>
      </c>
      <c r="D7796" s="747" t="str">
        <f t="shared" si="247"/>
        <v>OK4493</v>
      </c>
      <c r="E7796" s="1336">
        <v>0.753</v>
      </c>
      <c r="F7796" s="644">
        <f t="shared" si="248"/>
        <v>0.77800000000000002</v>
      </c>
      <c r="G7796" s="748" t="s">
        <v>280</v>
      </c>
      <c r="H7796" s="1337">
        <v>0.13</v>
      </c>
      <c r="I7796" s="338"/>
      <c r="J7796" s="338"/>
    </row>
    <row r="7797" spans="2:10">
      <c r="B7797" s="651" t="s">
        <v>71</v>
      </c>
      <c r="C7797" s="1356">
        <v>4511</v>
      </c>
      <c r="D7797" s="747" t="str">
        <f t="shared" si="247"/>
        <v>OK4511</v>
      </c>
      <c r="E7797" s="1336">
        <v>0.98899999999999999</v>
      </c>
      <c r="F7797" s="644">
        <f t="shared" si="248"/>
        <v>0.99</v>
      </c>
      <c r="G7797" s="748" t="s">
        <v>280</v>
      </c>
      <c r="H7797" s="1337">
        <v>0.3</v>
      </c>
      <c r="I7797" s="338"/>
      <c r="J7797" s="338"/>
    </row>
    <row r="7798" spans="2:10">
      <c r="B7798" s="651" t="s">
        <v>71</v>
      </c>
      <c r="C7798" s="1356">
        <v>4557</v>
      </c>
      <c r="D7798" s="747" t="str">
        <f t="shared" si="247"/>
        <v>OK4557</v>
      </c>
      <c r="E7798" s="1336">
        <v>0.88200000000000001</v>
      </c>
      <c r="F7798" s="644">
        <f t="shared" si="248"/>
        <v>0.89400000000000002</v>
      </c>
      <c r="G7798" s="748" t="s">
        <v>280</v>
      </c>
      <c r="H7798" s="1337">
        <v>0.54</v>
      </c>
      <c r="I7798" s="338"/>
      <c r="J7798" s="338"/>
    </row>
    <row r="7799" spans="2:10">
      <c r="B7799" s="651" t="s">
        <v>71</v>
      </c>
      <c r="C7799" s="1356">
        <v>4558</v>
      </c>
      <c r="D7799" s="747" t="str">
        <f t="shared" si="247"/>
        <v>OK4558</v>
      </c>
      <c r="E7799" s="1336">
        <v>0.93300000000000005</v>
      </c>
      <c r="F7799" s="644">
        <f t="shared" si="248"/>
        <v>0.94</v>
      </c>
      <c r="G7799" s="748" t="s">
        <v>280</v>
      </c>
      <c r="H7799" s="1337">
        <v>0.52</v>
      </c>
      <c r="I7799" s="338"/>
      <c r="J7799" s="338"/>
    </row>
    <row r="7800" spans="2:10">
      <c r="B7800" s="651" t="s">
        <v>71</v>
      </c>
      <c r="C7800" s="1356">
        <v>4568</v>
      </c>
      <c r="D7800" s="747" t="str">
        <f t="shared" si="247"/>
        <v>OK4568</v>
      </c>
      <c r="E7800" s="1336">
        <v>0.96099999999999997</v>
      </c>
      <c r="F7800" s="644">
        <f t="shared" si="248"/>
        <v>0.96499999999999997</v>
      </c>
      <c r="G7800" s="748" t="s">
        <v>280</v>
      </c>
      <c r="H7800" s="1337">
        <v>0.49</v>
      </c>
      <c r="I7800" s="338"/>
      <c r="J7800" s="338"/>
    </row>
    <row r="7801" spans="2:10">
      <c r="B7801" s="651" t="s">
        <v>71</v>
      </c>
      <c r="C7801" s="1356">
        <v>4581</v>
      </c>
      <c r="D7801" s="747" t="str">
        <f t="shared" si="247"/>
        <v>OK4581</v>
      </c>
      <c r="E7801" s="1336">
        <v>1.232</v>
      </c>
      <c r="F7801" s="644">
        <f t="shared" si="248"/>
        <v>1.2090000000000001</v>
      </c>
      <c r="G7801" s="748" t="s">
        <v>280</v>
      </c>
      <c r="H7801" s="1337">
        <v>0.46</v>
      </c>
      <c r="I7801" s="338"/>
      <c r="J7801" s="338"/>
    </row>
    <row r="7802" spans="2:10">
      <c r="B7802" s="651" t="s">
        <v>71</v>
      </c>
      <c r="C7802" s="1356">
        <v>4583</v>
      </c>
      <c r="D7802" s="747" t="str">
        <f t="shared" si="247"/>
        <v>OK4583</v>
      </c>
      <c r="E7802" s="1336">
        <v>0.91</v>
      </c>
      <c r="F7802" s="644">
        <f t="shared" si="248"/>
        <v>0.91900000000000004</v>
      </c>
      <c r="G7802" s="748" t="s">
        <v>280</v>
      </c>
      <c r="H7802" s="1337">
        <v>0.52</v>
      </c>
      <c r="I7802" s="338"/>
      <c r="J7802" s="338"/>
    </row>
    <row r="7803" spans="2:10">
      <c r="B7803" s="651" t="s">
        <v>71</v>
      </c>
      <c r="C7803" s="1356">
        <v>4611</v>
      </c>
      <c r="D7803" s="747" t="str">
        <f t="shared" si="247"/>
        <v>OK4611</v>
      </c>
      <c r="E7803" s="1336">
        <v>0.89700000000000002</v>
      </c>
      <c r="F7803" s="644">
        <f t="shared" si="248"/>
        <v>0.90700000000000003</v>
      </c>
      <c r="G7803" s="748" t="s">
        <v>280</v>
      </c>
      <c r="H7803" s="1337">
        <v>0.49</v>
      </c>
      <c r="I7803" s="338"/>
      <c r="J7803" s="338"/>
    </row>
    <row r="7804" spans="2:10">
      <c r="B7804" s="651" t="s">
        <v>71</v>
      </c>
      <c r="C7804" s="1356">
        <v>4635</v>
      </c>
      <c r="D7804" s="747" t="str">
        <f t="shared" si="247"/>
        <v>OK4635</v>
      </c>
      <c r="E7804" s="1336">
        <v>0.91500000000000004</v>
      </c>
      <c r="F7804" s="644">
        <f t="shared" si="248"/>
        <v>0.92400000000000004</v>
      </c>
      <c r="G7804" s="748" t="s">
        <v>280</v>
      </c>
      <c r="H7804" s="1337">
        <v>0.54</v>
      </c>
      <c r="I7804" s="338"/>
      <c r="J7804" s="338"/>
    </row>
    <row r="7805" spans="2:10">
      <c r="B7805" s="651" t="s">
        <v>71</v>
      </c>
      <c r="C7805" s="1356">
        <v>4653</v>
      </c>
      <c r="D7805" s="747" t="str">
        <f t="shared" si="247"/>
        <v>OK4653</v>
      </c>
      <c r="E7805" s="1336">
        <v>0.871</v>
      </c>
      <c r="F7805" s="644">
        <f t="shared" si="248"/>
        <v>0.88400000000000001</v>
      </c>
      <c r="G7805" s="748" t="s">
        <v>280</v>
      </c>
      <c r="H7805" s="1337">
        <v>0.69</v>
      </c>
      <c r="I7805" s="338"/>
      <c r="J7805" s="338"/>
    </row>
    <row r="7806" spans="2:10">
      <c r="B7806" s="651" t="s">
        <v>71</v>
      </c>
      <c r="C7806" s="1356">
        <v>4665</v>
      </c>
      <c r="D7806" s="747" t="str">
        <f t="shared" si="247"/>
        <v>OK4665</v>
      </c>
      <c r="E7806" s="1336">
        <v>0.92300000000000004</v>
      </c>
      <c r="F7806" s="644">
        <f t="shared" si="248"/>
        <v>0.93100000000000005</v>
      </c>
      <c r="G7806" s="748" t="s">
        <v>280</v>
      </c>
      <c r="H7806" s="1337">
        <v>0.74</v>
      </c>
      <c r="I7806" s="338"/>
      <c r="J7806" s="338"/>
    </row>
    <row r="7807" spans="2:10">
      <c r="B7807" s="651" t="s">
        <v>71</v>
      </c>
      <c r="C7807" s="1356">
        <v>4670</v>
      </c>
      <c r="D7807" s="747" t="str">
        <f t="shared" si="247"/>
        <v>OK4670</v>
      </c>
      <c r="E7807" s="1336">
        <v>1.1759999999999999</v>
      </c>
      <c r="F7807" s="644">
        <f t="shared" si="248"/>
        <v>1.1579999999999999</v>
      </c>
      <c r="G7807" s="748" t="s">
        <v>280</v>
      </c>
      <c r="H7807" s="1337">
        <v>0.28000000000000003</v>
      </c>
      <c r="I7807" s="338"/>
      <c r="J7807" s="338"/>
    </row>
    <row r="7808" spans="2:10">
      <c r="B7808" s="651" t="s">
        <v>71</v>
      </c>
      <c r="C7808" s="1356">
        <v>4683</v>
      </c>
      <c r="D7808" s="747" t="str">
        <f t="shared" si="247"/>
        <v>OK4683</v>
      </c>
      <c r="E7808" s="1336">
        <v>0.9</v>
      </c>
      <c r="F7808" s="644">
        <f t="shared" si="248"/>
        <v>0.91</v>
      </c>
      <c r="G7808" s="748" t="s">
        <v>280</v>
      </c>
      <c r="H7808" s="1337">
        <v>0.66</v>
      </c>
      <c r="I7808" s="338"/>
      <c r="J7808" s="338"/>
    </row>
    <row r="7809" spans="2:10">
      <c r="B7809" s="651" t="s">
        <v>71</v>
      </c>
      <c r="C7809" s="1356">
        <v>4686</v>
      </c>
      <c r="D7809" s="747" t="str">
        <f t="shared" si="247"/>
        <v>OK4686</v>
      </c>
      <c r="E7809" s="1336">
        <v>1.1759999999999999</v>
      </c>
      <c r="F7809" s="644">
        <f t="shared" si="248"/>
        <v>1.1579999999999999</v>
      </c>
      <c r="G7809" s="748" t="s">
        <v>280</v>
      </c>
      <c r="H7809" s="1337">
        <v>0.28000000000000003</v>
      </c>
      <c r="I7809" s="338"/>
      <c r="J7809" s="338"/>
    </row>
    <row r="7810" spans="2:10">
      <c r="B7810" s="651" t="s">
        <v>71</v>
      </c>
      <c r="C7810" s="1356">
        <v>4692</v>
      </c>
      <c r="D7810" s="747" t="str">
        <f t="shared" si="247"/>
        <v>OK4692</v>
      </c>
      <c r="E7810" s="1336">
        <v>0.93300000000000005</v>
      </c>
      <c r="F7810" s="644">
        <f t="shared" si="248"/>
        <v>0.94</v>
      </c>
      <c r="G7810" s="748" t="s">
        <v>280</v>
      </c>
      <c r="H7810" s="1337">
        <v>0.45</v>
      </c>
      <c r="I7810" s="338"/>
      <c r="J7810" s="338"/>
    </row>
    <row r="7811" spans="2:10">
      <c r="B7811" s="651" t="s">
        <v>71</v>
      </c>
      <c r="C7811" s="1356">
        <v>4693</v>
      </c>
      <c r="D7811" s="747" t="str">
        <f t="shared" si="247"/>
        <v>OK4693</v>
      </c>
      <c r="E7811" s="1336">
        <v>0.89700000000000002</v>
      </c>
      <c r="F7811" s="644">
        <f t="shared" si="248"/>
        <v>0.90700000000000003</v>
      </c>
      <c r="G7811" s="748" t="s">
        <v>280</v>
      </c>
      <c r="H7811" s="1337">
        <v>0.51</v>
      </c>
      <c r="I7811" s="338"/>
      <c r="J7811" s="338"/>
    </row>
    <row r="7812" spans="2:10">
      <c r="B7812" s="651" t="s">
        <v>71</v>
      </c>
      <c r="C7812" s="1356">
        <v>4703</v>
      </c>
      <c r="D7812" s="747" t="str">
        <f t="shared" si="247"/>
        <v>OK4703</v>
      </c>
      <c r="E7812" s="1336">
        <v>0.753</v>
      </c>
      <c r="F7812" s="644">
        <f t="shared" si="248"/>
        <v>0.77800000000000002</v>
      </c>
      <c r="G7812" s="748" t="s">
        <v>280</v>
      </c>
      <c r="H7812" s="1337">
        <v>0.13</v>
      </c>
      <c r="I7812" s="338"/>
      <c r="J7812" s="338"/>
    </row>
    <row r="7813" spans="2:10">
      <c r="B7813" s="651" t="s">
        <v>71</v>
      </c>
      <c r="C7813" s="1356">
        <v>4717</v>
      </c>
      <c r="D7813" s="747" t="str">
        <f t="shared" si="247"/>
        <v>OK4717</v>
      </c>
      <c r="E7813" s="1336">
        <v>0.54300000000000004</v>
      </c>
      <c r="F7813" s="644">
        <f t="shared" si="248"/>
        <v>0.58899999999999997</v>
      </c>
      <c r="G7813" s="748" t="s">
        <v>280</v>
      </c>
      <c r="H7813" s="1337">
        <v>0.33</v>
      </c>
      <c r="I7813" s="338"/>
      <c r="J7813" s="338"/>
    </row>
    <row r="7814" spans="2:10">
      <c r="B7814" s="651" t="s">
        <v>71</v>
      </c>
      <c r="C7814" s="1356">
        <v>4720</v>
      </c>
      <c r="D7814" s="747" t="str">
        <f t="shared" si="247"/>
        <v>OK4720</v>
      </c>
      <c r="E7814" s="1336">
        <v>0.88300000000000001</v>
      </c>
      <c r="F7814" s="644">
        <f t="shared" si="248"/>
        <v>0.89500000000000002</v>
      </c>
      <c r="G7814" s="748" t="s">
        <v>280</v>
      </c>
      <c r="H7814" s="1337">
        <v>0.52</v>
      </c>
      <c r="I7814" s="338"/>
      <c r="J7814" s="338"/>
    </row>
    <row r="7815" spans="2:10">
      <c r="B7815" s="651" t="s">
        <v>71</v>
      </c>
      <c r="C7815" s="1356">
        <v>4740</v>
      </c>
      <c r="D7815" s="747" t="str">
        <f t="shared" si="247"/>
        <v>OK4740</v>
      </c>
      <c r="E7815" s="1336">
        <v>0.88400000000000001</v>
      </c>
      <c r="F7815" s="644">
        <f t="shared" si="248"/>
        <v>0.89600000000000002</v>
      </c>
      <c r="G7815" s="748" t="s">
        <v>280</v>
      </c>
      <c r="H7815" s="1337">
        <v>0.34</v>
      </c>
      <c r="I7815" s="338"/>
      <c r="J7815" s="338"/>
    </row>
    <row r="7816" spans="2:10">
      <c r="B7816" s="651" t="s">
        <v>71</v>
      </c>
      <c r="C7816" s="1356">
        <v>4741</v>
      </c>
      <c r="D7816" s="747" t="str">
        <f t="shared" si="247"/>
        <v>OK4741</v>
      </c>
      <c r="E7816" s="1336">
        <v>0.90400000000000003</v>
      </c>
      <c r="F7816" s="644">
        <f t="shared" si="248"/>
        <v>0.91400000000000003</v>
      </c>
      <c r="G7816" s="748" t="s">
        <v>280</v>
      </c>
      <c r="H7816" s="1337">
        <v>0.47</v>
      </c>
      <c r="I7816" s="338"/>
      <c r="J7816" s="338"/>
    </row>
    <row r="7817" spans="2:10">
      <c r="B7817" s="651" t="s">
        <v>71</v>
      </c>
      <c r="C7817" s="1356">
        <v>4751</v>
      </c>
      <c r="D7817" s="747" t="str">
        <f t="shared" si="247"/>
        <v>OK4751</v>
      </c>
      <c r="E7817" s="1336">
        <v>0.91400000000000003</v>
      </c>
      <c r="F7817" s="644">
        <f t="shared" si="248"/>
        <v>0.92300000000000004</v>
      </c>
      <c r="G7817" s="748" t="s">
        <v>280</v>
      </c>
      <c r="H7817" s="1337">
        <v>0.51</v>
      </c>
      <c r="I7817" s="338"/>
      <c r="J7817" s="338"/>
    </row>
    <row r="7818" spans="2:10">
      <c r="B7818" s="651" t="s">
        <v>71</v>
      </c>
      <c r="C7818" s="1356">
        <v>4771</v>
      </c>
      <c r="D7818" s="747" t="str">
        <f t="shared" si="247"/>
        <v>OK4771</v>
      </c>
      <c r="E7818" s="1336">
        <v>2.0619999999999998</v>
      </c>
      <c r="F7818" s="644">
        <f t="shared" si="248"/>
        <v>1.956</v>
      </c>
      <c r="G7818" s="748" t="s">
        <v>280</v>
      </c>
      <c r="H7818" s="1337">
        <v>0.5</v>
      </c>
      <c r="I7818" s="338"/>
      <c r="J7818" s="338"/>
    </row>
    <row r="7819" spans="2:10">
      <c r="B7819" s="651" t="s">
        <v>71</v>
      </c>
      <c r="C7819" s="1356">
        <v>4777</v>
      </c>
      <c r="D7819" s="747" t="str">
        <f t="shared" ref="D7819:D7882" si="249">B7819&amp;TEXT(C7819,"0000")</f>
        <v>OK4777</v>
      </c>
      <c r="E7819" s="1336">
        <v>0.91200000000000003</v>
      </c>
      <c r="F7819" s="644">
        <f t="shared" ref="F7819:F7882" si="250">IF(E7819="NA","NA",ROUND((E7819-1)*0.9+1,3))</f>
        <v>0.92100000000000004</v>
      </c>
      <c r="G7819" s="748" t="s">
        <v>280</v>
      </c>
      <c r="H7819" s="1337">
        <v>0.55000000000000004</v>
      </c>
      <c r="I7819" s="338"/>
      <c r="J7819" s="338"/>
    </row>
    <row r="7820" spans="2:10">
      <c r="B7820" s="651" t="s">
        <v>71</v>
      </c>
      <c r="C7820" s="1356">
        <v>4825</v>
      </c>
      <c r="D7820" s="747" t="str">
        <f t="shared" si="249"/>
        <v>OK4825</v>
      </c>
      <c r="E7820" s="1336">
        <v>0.98899999999999999</v>
      </c>
      <c r="F7820" s="644">
        <f t="shared" si="250"/>
        <v>0.99</v>
      </c>
      <c r="G7820" s="748" t="s">
        <v>280</v>
      </c>
      <c r="H7820" s="1337">
        <v>0.5</v>
      </c>
      <c r="I7820" s="338"/>
      <c r="J7820" s="338"/>
    </row>
    <row r="7821" spans="2:10">
      <c r="B7821" s="651" t="s">
        <v>71</v>
      </c>
      <c r="C7821" s="1356">
        <v>4828</v>
      </c>
      <c r="D7821" s="747" t="str">
        <f t="shared" si="249"/>
        <v>OK4828</v>
      </c>
      <c r="E7821" s="1336">
        <v>0.98199999999999998</v>
      </c>
      <c r="F7821" s="644">
        <f t="shared" si="250"/>
        <v>0.98399999999999999</v>
      </c>
      <c r="G7821" s="748" t="s">
        <v>280</v>
      </c>
      <c r="H7821" s="1337">
        <v>0.5</v>
      </c>
      <c r="I7821" s="338"/>
      <c r="J7821" s="338"/>
    </row>
    <row r="7822" spans="2:10">
      <c r="B7822" s="651" t="s">
        <v>71</v>
      </c>
      <c r="C7822" s="1356">
        <v>4829</v>
      </c>
      <c r="D7822" s="747" t="str">
        <f t="shared" si="249"/>
        <v>OK4829</v>
      </c>
      <c r="E7822" s="1336">
        <v>0.91200000000000003</v>
      </c>
      <c r="F7822" s="644">
        <f t="shared" si="250"/>
        <v>0.92100000000000004</v>
      </c>
      <c r="G7822" s="748" t="s">
        <v>280</v>
      </c>
      <c r="H7822" s="1337">
        <v>0.45</v>
      </c>
      <c r="I7822" s="338"/>
      <c r="J7822" s="338"/>
    </row>
    <row r="7823" spans="2:10">
      <c r="B7823" s="651" t="s">
        <v>71</v>
      </c>
      <c r="C7823" s="1356">
        <v>4902</v>
      </c>
      <c r="D7823" s="747" t="str">
        <f t="shared" si="249"/>
        <v>OK4902</v>
      </c>
      <c r="E7823" s="1336">
        <v>0.997</v>
      </c>
      <c r="F7823" s="644">
        <f t="shared" si="250"/>
        <v>0.997</v>
      </c>
      <c r="G7823" s="748" t="s">
        <v>280</v>
      </c>
      <c r="H7823" s="1337">
        <v>0.56999999999999995</v>
      </c>
      <c r="I7823" s="338"/>
      <c r="J7823" s="338"/>
    </row>
    <row r="7824" spans="2:10">
      <c r="B7824" s="651" t="s">
        <v>71</v>
      </c>
      <c r="C7824" s="1356">
        <v>4923</v>
      </c>
      <c r="D7824" s="747" t="str">
        <f t="shared" si="249"/>
        <v>OK4923</v>
      </c>
      <c r="E7824" s="1336">
        <v>0.89600000000000002</v>
      </c>
      <c r="F7824" s="644">
        <f t="shared" si="250"/>
        <v>0.90600000000000003</v>
      </c>
      <c r="G7824" s="748" t="s">
        <v>280</v>
      </c>
      <c r="H7824" s="1337">
        <v>0.56000000000000005</v>
      </c>
      <c r="I7824" s="338"/>
      <c r="J7824" s="338"/>
    </row>
    <row r="7825" spans="2:10">
      <c r="B7825" s="651" t="s">
        <v>71</v>
      </c>
      <c r="C7825" s="1356">
        <v>5020</v>
      </c>
      <c r="D7825" s="747" t="str">
        <f t="shared" si="249"/>
        <v>OK5020</v>
      </c>
      <c r="E7825" s="1336">
        <v>1.1559999999999999</v>
      </c>
      <c r="F7825" s="644">
        <f t="shared" si="250"/>
        <v>1.1399999999999999</v>
      </c>
      <c r="G7825" s="748" t="s">
        <v>280</v>
      </c>
      <c r="H7825" s="1337">
        <v>0.75</v>
      </c>
      <c r="I7825" s="338"/>
      <c r="J7825" s="338"/>
    </row>
    <row r="7826" spans="2:10">
      <c r="B7826" s="651" t="s">
        <v>71</v>
      </c>
      <c r="C7826" s="1356">
        <v>5022</v>
      </c>
      <c r="D7826" s="747" t="str">
        <f t="shared" si="249"/>
        <v>OK5022</v>
      </c>
      <c r="E7826" s="1336">
        <v>1.1459999999999999</v>
      </c>
      <c r="F7826" s="644">
        <f t="shared" si="250"/>
        <v>1.131</v>
      </c>
      <c r="G7826" s="748" t="s">
        <v>280</v>
      </c>
      <c r="H7826" s="1337">
        <v>0.75</v>
      </c>
      <c r="I7826" s="338"/>
      <c r="J7826" s="338"/>
    </row>
    <row r="7827" spans="2:10">
      <c r="B7827" s="651" t="s">
        <v>71</v>
      </c>
      <c r="C7827" s="1356">
        <v>5037</v>
      </c>
      <c r="D7827" s="747" t="str">
        <f t="shared" si="249"/>
        <v>OK5037</v>
      </c>
      <c r="E7827" s="1336">
        <v>1.1619999999999999</v>
      </c>
      <c r="F7827" s="644">
        <f t="shared" si="250"/>
        <v>1.1459999999999999</v>
      </c>
      <c r="G7827" s="748" t="s">
        <v>280</v>
      </c>
      <c r="H7827" s="1337">
        <v>0.59</v>
      </c>
      <c r="I7827" s="338"/>
      <c r="J7827" s="338"/>
    </row>
    <row r="7828" spans="2:10">
      <c r="B7828" s="651" t="s">
        <v>71</v>
      </c>
      <c r="C7828" s="1356">
        <v>5040</v>
      </c>
      <c r="D7828" s="747" t="str">
        <f t="shared" si="249"/>
        <v>OK5040</v>
      </c>
      <c r="E7828" s="1336">
        <v>1.2330000000000001</v>
      </c>
      <c r="F7828" s="644">
        <f t="shared" si="250"/>
        <v>1.21</v>
      </c>
      <c r="G7828" s="748" t="s">
        <v>280</v>
      </c>
      <c r="H7828" s="1337">
        <v>0.75</v>
      </c>
      <c r="I7828" s="338"/>
      <c r="J7828" s="338"/>
    </row>
    <row r="7829" spans="2:10">
      <c r="B7829" s="651" t="s">
        <v>71</v>
      </c>
      <c r="C7829" s="1356">
        <v>5057</v>
      </c>
      <c r="D7829" s="747" t="str">
        <f t="shared" si="249"/>
        <v>OK5057</v>
      </c>
      <c r="E7829" s="1336">
        <v>1.177</v>
      </c>
      <c r="F7829" s="644">
        <f t="shared" si="250"/>
        <v>1.159</v>
      </c>
      <c r="G7829" s="748" t="s">
        <v>280</v>
      </c>
      <c r="H7829" s="1337">
        <v>0.62</v>
      </c>
      <c r="I7829" s="338"/>
      <c r="J7829" s="338"/>
    </row>
    <row r="7830" spans="2:10">
      <c r="B7830" s="651" t="s">
        <v>71</v>
      </c>
      <c r="C7830" s="1356">
        <v>5059</v>
      </c>
      <c r="D7830" s="747" t="str">
        <f t="shared" si="249"/>
        <v>OK5059</v>
      </c>
      <c r="E7830" s="1336">
        <v>1.196</v>
      </c>
      <c r="F7830" s="644">
        <f t="shared" si="250"/>
        <v>1.1759999999999999</v>
      </c>
      <c r="G7830" s="748" t="s">
        <v>280</v>
      </c>
      <c r="H7830" s="1337">
        <v>1.42</v>
      </c>
      <c r="I7830" s="338"/>
      <c r="J7830" s="338"/>
    </row>
    <row r="7831" spans="2:10">
      <c r="B7831" s="651" t="s">
        <v>71</v>
      </c>
      <c r="C7831" s="1356">
        <v>5102</v>
      </c>
      <c r="D7831" s="747" t="str">
        <f t="shared" si="249"/>
        <v>OK5102</v>
      </c>
      <c r="E7831" s="1336">
        <v>1.111</v>
      </c>
      <c r="F7831" s="644">
        <f t="shared" si="250"/>
        <v>1.1000000000000001</v>
      </c>
      <c r="G7831" s="748" t="s">
        <v>280</v>
      </c>
      <c r="H7831" s="1337">
        <v>0.61</v>
      </c>
      <c r="I7831" s="338"/>
      <c r="J7831" s="338"/>
    </row>
    <row r="7832" spans="2:10">
      <c r="B7832" s="651" t="s">
        <v>71</v>
      </c>
      <c r="C7832" s="1356">
        <v>5146</v>
      </c>
      <c r="D7832" s="747" t="str">
        <f t="shared" si="249"/>
        <v>OK5146</v>
      </c>
      <c r="E7832" s="1336">
        <v>1.1399999999999999</v>
      </c>
      <c r="F7832" s="644">
        <f t="shared" si="250"/>
        <v>1.1259999999999999</v>
      </c>
      <c r="G7832" s="748" t="s">
        <v>280</v>
      </c>
      <c r="H7832" s="1337">
        <v>0.6</v>
      </c>
      <c r="I7832" s="338"/>
      <c r="J7832" s="338"/>
    </row>
    <row r="7833" spans="2:10">
      <c r="B7833" s="651" t="s">
        <v>71</v>
      </c>
      <c r="C7833" s="1356">
        <v>5160</v>
      </c>
      <c r="D7833" s="747" t="str">
        <f t="shared" si="249"/>
        <v>OK5160</v>
      </c>
      <c r="E7833" s="1336">
        <v>1.214</v>
      </c>
      <c r="F7833" s="644">
        <f t="shared" si="250"/>
        <v>1.1930000000000001</v>
      </c>
      <c r="G7833" s="748" t="s">
        <v>280</v>
      </c>
      <c r="H7833" s="1337">
        <v>0.52</v>
      </c>
      <c r="I7833" s="338"/>
      <c r="J7833" s="338"/>
    </row>
    <row r="7834" spans="2:10">
      <c r="B7834" s="651" t="s">
        <v>71</v>
      </c>
      <c r="C7834" s="1356">
        <v>5183</v>
      </c>
      <c r="D7834" s="747" t="str">
        <f t="shared" si="249"/>
        <v>OK5183</v>
      </c>
      <c r="E7834" s="1336">
        <v>1.1879999999999999</v>
      </c>
      <c r="F7834" s="644">
        <f t="shared" si="250"/>
        <v>1.169</v>
      </c>
      <c r="G7834" s="748" t="s">
        <v>280</v>
      </c>
      <c r="H7834" s="1337">
        <v>0.49</v>
      </c>
      <c r="I7834" s="338"/>
      <c r="J7834" s="338"/>
    </row>
    <row r="7835" spans="2:10">
      <c r="B7835" s="651" t="s">
        <v>71</v>
      </c>
      <c r="C7835" s="1356">
        <v>5188</v>
      </c>
      <c r="D7835" s="747" t="str">
        <f t="shared" si="249"/>
        <v>OK5188</v>
      </c>
      <c r="E7835" s="1336">
        <v>1.089</v>
      </c>
      <c r="F7835" s="644">
        <f t="shared" si="250"/>
        <v>1.08</v>
      </c>
      <c r="G7835" s="748" t="s">
        <v>280</v>
      </c>
      <c r="H7835" s="1337">
        <v>0.56000000000000005</v>
      </c>
      <c r="I7835" s="338"/>
      <c r="J7835" s="338"/>
    </row>
    <row r="7836" spans="2:10">
      <c r="B7836" s="651" t="s">
        <v>71</v>
      </c>
      <c r="C7836" s="1356">
        <v>5190</v>
      </c>
      <c r="D7836" s="747" t="str">
        <f t="shared" si="249"/>
        <v>OK5190</v>
      </c>
      <c r="E7836" s="1336">
        <v>1.1020000000000001</v>
      </c>
      <c r="F7836" s="644">
        <f t="shared" si="250"/>
        <v>1.0920000000000001</v>
      </c>
      <c r="G7836" s="748" t="s">
        <v>280</v>
      </c>
      <c r="H7836" s="1337">
        <v>0.44</v>
      </c>
      <c r="I7836" s="338"/>
      <c r="J7836" s="338"/>
    </row>
    <row r="7837" spans="2:10">
      <c r="B7837" s="651" t="s">
        <v>71</v>
      </c>
      <c r="C7837" s="1356">
        <v>5191</v>
      </c>
      <c r="D7837" s="747" t="str">
        <f t="shared" si="249"/>
        <v>OK5191</v>
      </c>
      <c r="E7837" s="1336">
        <v>0.99</v>
      </c>
      <c r="F7837" s="644">
        <f t="shared" si="250"/>
        <v>0.99099999999999999</v>
      </c>
      <c r="G7837" s="748" t="s">
        <v>280</v>
      </c>
      <c r="H7837" s="1337">
        <v>0.26</v>
      </c>
      <c r="I7837" s="338"/>
      <c r="J7837" s="338"/>
    </row>
    <row r="7838" spans="2:10">
      <c r="B7838" s="651" t="s">
        <v>71</v>
      </c>
      <c r="C7838" s="1356">
        <v>5192</v>
      </c>
      <c r="D7838" s="747" t="str">
        <f t="shared" si="249"/>
        <v>OK5192</v>
      </c>
      <c r="E7838" s="1336">
        <v>0.86699999999999999</v>
      </c>
      <c r="F7838" s="644">
        <f t="shared" si="250"/>
        <v>0.88</v>
      </c>
      <c r="G7838" s="748" t="s">
        <v>280</v>
      </c>
      <c r="H7838" s="1337">
        <v>0.46</v>
      </c>
      <c r="I7838" s="338"/>
      <c r="J7838" s="338"/>
    </row>
    <row r="7839" spans="2:10">
      <c r="B7839" s="651" t="s">
        <v>71</v>
      </c>
      <c r="C7839" s="1356">
        <v>5213</v>
      </c>
      <c r="D7839" s="747" t="str">
        <f t="shared" si="249"/>
        <v>OK5213</v>
      </c>
      <c r="E7839" s="1336">
        <v>1.214</v>
      </c>
      <c r="F7839" s="644">
        <f t="shared" si="250"/>
        <v>1.1930000000000001</v>
      </c>
      <c r="G7839" s="748" t="s">
        <v>280</v>
      </c>
      <c r="H7839" s="1337">
        <v>0.69</v>
      </c>
      <c r="I7839" s="338"/>
      <c r="J7839" s="338"/>
    </row>
    <row r="7840" spans="2:10">
      <c r="B7840" s="651" t="s">
        <v>71</v>
      </c>
      <c r="C7840" s="1356">
        <v>5215</v>
      </c>
      <c r="D7840" s="747" t="str">
        <f t="shared" si="249"/>
        <v>OK5215</v>
      </c>
      <c r="E7840" s="1336">
        <v>1.0880000000000001</v>
      </c>
      <c r="F7840" s="644">
        <f t="shared" si="250"/>
        <v>1.079</v>
      </c>
      <c r="G7840" s="748" t="s">
        <v>280</v>
      </c>
      <c r="H7840" s="1337">
        <v>0.56999999999999995</v>
      </c>
      <c r="I7840" s="338"/>
      <c r="J7840" s="338"/>
    </row>
    <row r="7841" spans="2:10">
      <c r="B7841" s="651" t="s">
        <v>71</v>
      </c>
      <c r="C7841" s="1356">
        <v>5221</v>
      </c>
      <c r="D7841" s="747" t="str">
        <f t="shared" si="249"/>
        <v>OK5221</v>
      </c>
      <c r="E7841" s="1336">
        <v>1.202</v>
      </c>
      <c r="F7841" s="644">
        <f t="shared" si="250"/>
        <v>1.1819999999999999</v>
      </c>
      <c r="G7841" s="748" t="s">
        <v>280</v>
      </c>
      <c r="H7841" s="1337">
        <v>0.56000000000000005</v>
      </c>
      <c r="I7841" s="338"/>
      <c r="J7841" s="338"/>
    </row>
    <row r="7842" spans="2:10">
      <c r="B7842" s="651" t="s">
        <v>71</v>
      </c>
      <c r="C7842" s="1356">
        <v>5222</v>
      </c>
      <c r="D7842" s="747" t="str">
        <f t="shared" si="249"/>
        <v>OK5222</v>
      </c>
      <c r="E7842" s="1336">
        <v>1.0409999999999999</v>
      </c>
      <c r="F7842" s="644">
        <f t="shared" si="250"/>
        <v>1.0369999999999999</v>
      </c>
      <c r="G7842" s="748" t="s">
        <v>280</v>
      </c>
      <c r="H7842" s="1337">
        <v>0.61</v>
      </c>
      <c r="I7842" s="338"/>
      <c r="J7842" s="338"/>
    </row>
    <row r="7843" spans="2:10">
      <c r="B7843" s="651" t="s">
        <v>71</v>
      </c>
      <c r="C7843" s="1356">
        <v>5223</v>
      </c>
      <c r="D7843" s="747" t="str">
        <f t="shared" si="249"/>
        <v>OK5223</v>
      </c>
      <c r="E7843" s="1336">
        <v>1.048</v>
      </c>
      <c r="F7843" s="644">
        <f t="shared" si="250"/>
        <v>1.0429999999999999</v>
      </c>
      <c r="G7843" s="748" t="s">
        <v>280</v>
      </c>
      <c r="H7843" s="1337">
        <v>0.6</v>
      </c>
      <c r="I7843" s="338"/>
      <c r="J7843" s="338"/>
    </row>
    <row r="7844" spans="2:10">
      <c r="B7844" s="651" t="s">
        <v>71</v>
      </c>
      <c r="C7844" s="1356">
        <v>5348</v>
      </c>
      <c r="D7844" s="747" t="str">
        <f t="shared" si="249"/>
        <v>OK5348</v>
      </c>
      <c r="E7844" s="1336">
        <v>1.0349999999999999</v>
      </c>
      <c r="F7844" s="644">
        <f t="shared" si="250"/>
        <v>1.032</v>
      </c>
      <c r="G7844" s="748" t="s">
        <v>280</v>
      </c>
      <c r="H7844" s="1337">
        <v>0.57999999999999996</v>
      </c>
      <c r="I7844" s="338"/>
      <c r="J7844" s="338"/>
    </row>
    <row r="7845" spans="2:10">
      <c r="B7845" s="651" t="s">
        <v>71</v>
      </c>
      <c r="C7845" s="1356">
        <v>5402</v>
      </c>
      <c r="D7845" s="747" t="str">
        <f t="shared" si="249"/>
        <v>OK5402</v>
      </c>
      <c r="E7845" s="1336">
        <v>1.224</v>
      </c>
      <c r="F7845" s="644">
        <f t="shared" si="250"/>
        <v>1.202</v>
      </c>
      <c r="G7845" s="748" t="s">
        <v>280</v>
      </c>
      <c r="H7845" s="1337">
        <v>0.63</v>
      </c>
      <c r="I7845" s="338"/>
      <c r="J7845" s="338"/>
    </row>
    <row r="7846" spans="2:10">
      <c r="B7846" s="651" t="s">
        <v>71</v>
      </c>
      <c r="C7846" s="1356">
        <v>5403</v>
      </c>
      <c r="D7846" s="747" t="str">
        <f t="shared" si="249"/>
        <v>OK5403</v>
      </c>
      <c r="E7846" s="1336">
        <v>1.0369999999999999</v>
      </c>
      <c r="F7846" s="644">
        <f t="shared" si="250"/>
        <v>1.0329999999999999</v>
      </c>
      <c r="G7846" s="748" t="s">
        <v>280</v>
      </c>
      <c r="H7846" s="1337">
        <v>0.81</v>
      </c>
      <c r="I7846" s="338"/>
      <c r="J7846" s="338"/>
    </row>
    <row r="7847" spans="2:10">
      <c r="B7847" s="651" t="s">
        <v>71</v>
      </c>
      <c r="C7847" s="1356">
        <v>5437</v>
      </c>
      <c r="D7847" s="747" t="str">
        <f t="shared" si="249"/>
        <v>OK5437</v>
      </c>
      <c r="E7847" s="1336">
        <v>0.94499999999999995</v>
      </c>
      <c r="F7847" s="644">
        <f t="shared" si="250"/>
        <v>0.95099999999999996</v>
      </c>
      <c r="G7847" s="748" t="s">
        <v>280</v>
      </c>
      <c r="H7847" s="1337">
        <v>0.71</v>
      </c>
      <c r="I7847" s="338"/>
      <c r="J7847" s="338"/>
    </row>
    <row r="7848" spans="2:10">
      <c r="B7848" s="651" t="s">
        <v>71</v>
      </c>
      <c r="C7848" s="1356">
        <v>5443</v>
      </c>
      <c r="D7848" s="747" t="str">
        <f t="shared" si="249"/>
        <v>OK5443</v>
      </c>
      <c r="E7848" s="1336">
        <v>1.181</v>
      </c>
      <c r="F7848" s="644">
        <f t="shared" si="250"/>
        <v>1.163</v>
      </c>
      <c r="G7848" s="748" t="s">
        <v>280</v>
      </c>
      <c r="H7848" s="1337">
        <v>0.56999999999999995</v>
      </c>
      <c r="I7848" s="338"/>
      <c r="J7848" s="338"/>
    </row>
    <row r="7849" spans="2:10">
      <c r="B7849" s="651" t="s">
        <v>71</v>
      </c>
      <c r="C7849" s="1356">
        <v>5445</v>
      </c>
      <c r="D7849" s="747" t="str">
        <f t="shared" si="249"/>
        <v>OK5445</v>
      </c>
      <c r="E7849" s="1336">
        <v>1.1850000000000001</v>
      </c>
      <c r="F7849" s="644">
        <f t="shared" si="250"/>
        <v>1.167</v>
      </c>
      <c r="G7849" s="748" t="s">
        <v>280</v>
      </c>
      <c r="H7849" s="1337">
        <v>0.62</v>
      </c>
      <c r="I7849" s="338"/>
      <c r="J7849" s="338"/>
    </row>
    <row r="7850" spans="2:10">
      <c r="B7850" s="651" t="s">
        <v>71</v>
      </c>
      <c r="C7850" s="1356">
        <v>5462</v>
      </c>
      <c r="D7850" s="747" t="str">
        <f t="shared" si="249"/>
        <v>OK5462</v>
      </c>
      <c r="E7850" s="1336">
        <v>1.0620000000000001</v>
      </c>
      <c r="F7850" s="644">
        <f t="shared" si="250"/>
        <v>1.056</v>
      </c>
      <c r="G7850" s="748" t="s">
        <v>280</v>
      </c>
      <c r="H7850" s="1337">
        <v>0.88</v>
      </c>
      <c r="I7850" s="338"/>
      <c r="J7850" s="338"/>
    </row>
    <row r="7851" spans="2:10">
      <c r="B7851" s="651" t="s">
        <v>71</v>
      </c>
      <c r="C7851" s="1356">
        <v>5472</v>
      </c>
      <c r="D7851" s="747" t="str">
        <f t="shared" si="249"/>
        <v>OK5472</v>
      </c>
      <c r="E7851" s="1336">
        <v>1.1060000000000001</v>
      </c>
      <c r="F7851" s="644">
        <f t="shared" si="250"/>
        <v>1.095</v>
      </c>
      <c r="G7851" s="748" t="s">
        <v>280</v>
      </c>
      <c r="H7851" s="1337">
        <v>0.52</v>
      </c>
      <c r="I7851" s="338"/>
      <c r="J7851" s="338"/>
    </row>
    <row r="7852" spans="2:10">
      <c r="B7852" s="651" t="s">
        <v>71</v>
      </c>
      <c r="C7852" s="1356">
        <v>5473</v>
      </c>
      <c r="D7852" s="747" t="str">
        <f t="shared" si="249"/>
        <v>OK5473</v>
      </c>
      <c r="E7852" s="1336">
        <v>1.1910000000000001</v>
      </c>
      <c r="F7852" s="644">
        <f t="shared" si="250"/>
        <v>1.1719999999999999</v>
      </c>
      <c r="G7852" s="748" t="s">
        <v>280</v>
      </c>
      <c r="H7852" s="1337">
        <v>0.56999999999999995</v>
      </c>
      <c r="I7852" s="338"/>
      <c r="J7852" s="338"/>
    </row>
    <row r="7853" spans="2:10">
      <c r="B7853" s="651" t="s">
        <v>71</v>
      </c>
      <c r="C7853" s="1356">
        <v>5474</v>
      </c>
      <c r="D7853" s="747" t="str">
        <f t="shared" si="249"/>
        <v>OK5474</v>
      </c>
      <c r="E7853" s="1336">
        <v>1.1890000000000001</v>
      </c>
      <c r="F7853" s="644">
        <f t="shared" si="250"/>
        <v>1.17</v>
      </c>
      <c r="G7853" s="748" t="s">
        <v>280</v>
      </c>
      <c r="H7853" s="1337">
        <v>0.61</v>
      </c>
      <c r="I7853" s="338"/>
      <c r="J7853" s="338"/>
    </row>
    <row r="7854" spans="2:10">
      <c r="B7854" s="651" t="s">
        <v>71</v>
      </c>
      <c r="C7854" s="1356">
        <v>5478</v>
      </c>
      <c r="D7854" s="747" t="str">
        <f t="shared" si="249"/>
        <v>OK5478</v>
      </c>
      <c r="E7854" s="1336">
        <v>1.1100000000000001</v>
      </c>
      <c r="F7854" s="644">
        <f t="shared" si="250"/>
        <v>1.099</v>
      </c>
      <c r="G7854" s="748" t="s">
        <v>280</v>
      </c>
      <c r="H7854" s="1337">
        <v>0.55000000000000004</v>
      </c>
      <c r="I7854" s="338"/>
      <c r="J7854" s="338"/>
    </row>
    <row r="7855" spans="2:10">
      <c r="B7855" s="651" t="s">
        <v>71</v>
      </c>
      <c r="C7855" s="1356">
        <v>5479</v>
      </c>
      <c r="D7855" s="747" t="str">
        <f t="shared" si="249"/>
        <v>OK5479</v>
      </c>
      <c r="E7855" s="1336">
        <v>1.1659999999999999</v>
      </c>
      <c r="F7855" s="644">
        <f t="shared" si="250"/>
        <v>1.149</v>
      </c>
      <c r="G7855" s="748" t="s">
        <v>280</v>
      </c>
      <c r="H7855" s="1337">
        <v>0.64</v>
      </c>
      <c r="I7855" s="338"/>
      <c r="J7855" s="338"/>
    </row>
    <row r="7856" spans="2:10">
      <c r="B7856" s="651" t="s">
        <v>71</v>
      </c>
      <c r="C7856" s="1356">
        <v>5480</v>
      </c>
      <c r="D7856" s="747" t="str">
        <f t="shared" si="249"/>
        <v>OK5480</v>
      </c>
      <c r="E7856" s="1336">
        <v>1.1739999999999999</v>
      </c>
      <c r="F7856" s="644">
        <f t="shared" si="250"/>
        <v>1.157</v>
      </c>
      <c r="G7856" s="748" t="s">
        <v>280</v>
      </c>
      <c r="H7856" s="1337">
        <v>0.56999999999999995</v>
      </c>
      <c r="I7856" s="338"/>
      <c r="J7856" s="338"/>
    </row>
    <row r="7857" spans="2:10">
      <c r="B7857" s="651" t="s">
        <v>71</v>
      </c>
      <c r="C7857" s="1356">
        <v>5491</v>
      </c>
      <c r="D7857" s="747" t="str">
        <f t="shared" si="249"/>
        <v>OK5491</v>
      </c>
      <c r="E7857" s="1336">
        <v>1.1499999999999999</v>
      </c>
      <c r="F7857" s="644">
        <f t="shared" si="250"/>
        <v>1.135</v>
      </c>
      <c r="G7857" s="748" t="s">
        <v>280</v>
      </c>
      <c r="H7857" s="1337">
        <v>0.55000000000000004</v>
      </c>
      <c r="I7857" s="338"/>
      <c r="J7857" s="338"/>
    </row>
    <row r="7858" spans="2:10">
      <c r="B7858" s="651" t="s">
        <v>71</v>
      </c>
      <c r="C7858" s="1356">
        <v>5506</v>
      </c>
      <c r="D7858" s="747" t="str">
        <f t="shared" si="249"/>
        <v>OK5506</v>
      </c>
      <c r="E7858" s="1336">
        <v>1.08</v>
      </c>
      <c r="F7858" s="644">
        <f t="shared" si="250"/>
        <v>1.0720000000000001</v>
      </c>
      <c r="G7858" s="748" t="s">
        <v>280</v>
      </c>
      <c r="H7858" s="1337">
        <v>0.85</v>
      </c>
      <c r="I7858" s="338"/>
      <c r="J7858" s="338"/>
    </row>
    <row r="7859" spans="2:10">
      <c r="B7859" s="651" t="s">
        <v>71</v>
      </c>
      <c r="C7859" s="1356">
        <v>5507</v>
      </c>
      <c r="D7859" s="747" t="str">
        <f t="shared" si="249"/>
        <v>OK5507</v>
      </c>
      <c r="E7859" s="1336">
        <v>1.1990000000000001</v>
      </c>
      <c r="F7859" s="644">
        <f t="shared" si="250"/>
        <v>1.179</v>
      </c>
      <c r="G7859" s="748" t="s">
        <v>280</v>
      </c>
      <c r="H7859" s="1337">
        <v>0.52</v>
      </c>
      <c r="I7859" s="338"/>
      <c r="J7859" s="338"/>
    </row>
    <row r="7860" spans="2:10">
      <c r="B7860" s="651" t="s">
        <v>71</v>
      </c>
      <c r="C7860" s="1356">
        <v>5535</v>
      </c>
      <c r="D7860" s="747" t="str">
        <f t="shared" si="249"/>
        <v>OK5535</v>
      </c>
      <c r="E7860" s="1336">
        <v>1.026</v>
      </c>
      <c r="F7860" s="644">
        <f t="shared" si="250"/>
        <v>1.0229999999999999</v>
      </c>
      <c r="G7860" s="748" t="s">
        <v>280</v>
      </c>
      <c r="H7860" s="1337">
        <v>0.71</v>
      </c>
      <c r="I7860" s="338"/>
      <c r="J7860" s="338"/>
    </row>
    <row r="7861" spans="2:10">
      <c r="B7861" s="651" t="s">
        <v>71</v>
      </c>
      <c r="C7861" s="1356">
        <v>5537</v>
      </c>
      <c r="D7861" s="747" t="str">
        <f t="shared" si="249"/>
        <v>OK5537</v>
      </c>
      <c r="E7861" s="1336">
        <v>0.98899999999999999</v>
      </c>
      <c r="F7861" s="644">
        <f t="shared" si="250"/>
        <v>0.99</v>
      </c>
      <c r="G7861" s="748" t="s">
        <v>280</v>
      </c>
      <c r="H7861" s="1337">
        <v>0.64</v>
      </c>
      <c r="I7861" s="338"/>
      <c r="J7861" s="338"/>
    </row>
    <row r="7862" spans="2:10">
      <c r="B7862" s="651" t="s">
        <v>71</v>
      </c>
      <c r="C7862" s="1356">
        <v>5551</v>
      </c>
      <c r="D7862" s="747" t="str">
        <f t="shared" si="249"/>
        <v>OK5551</v>
      </c>
      <c r="E7862" s="1336">
        <v>1.6539999999999999</v>
      </c>
      <c r="F7862" s="644">
        <f t="shared" si="250"/>
        <v>1.589</v>
      </c>
      <c r="G7862" s="748" t="s">
        <v>280</v>
      </c>
      <c r="H7862" s="1337">
        <v>1.1100000000000001</v>
      </c>
      <c r="I7862" s="338"/>
      <c r="J7862" s="338"/>
    </row>
    <row r="7863" spans="2:10">
      <c r="B7863" s="651" t="s">
        <v>71</v>
      </c>
      <c r="C7863" s="1356">
        <v>5606</v>
      </c>
      <c r="D7863" s="747" t="str">
        <f t="shared" si="249"/>
        <v>OK5606</v>
      </c>
      <c r="E7863" s="1336">
        <v>1.161</v>
      </c>
      <c r="F7863" s="644">
        <f t="shared" si="250"/>
        <v>1.145</v>
      </c>
      <c r="G7863" s="748" t="s">
        <v>280</v>
      </c>
      <c r="H7863" s="1337">
        <v>0.11</v>
      </c>
      <c r="I7863" s="338"/>
      <c r="J7863" s="338"/>
    </row>
    <row r="7864" spans="2:10">
      <c r="B7864" s="651" t="s">
        <v>71</v>
      </c>
      <c r="C7864" s="1356">
        <v>5610</v>
      </c>
      <c r="D7864" s="747" t="str">
        <f t="shared" si="249"/>
        <v>OK5610</v>
      </c>
      <c r="E7864" s="1336">
        <v>1.1140000000000001</v>
      </c>
      <c r="F7864" s="644">
        <f t="shared" si="250"/>
        <v>1.103</v>
      </c>
      <c r="G7864" s="748" t="s">
        <v>280</v>
      </c>
      <c r="H7864" s="1337">
        <v>0.66</v>
      </c>
      <c r="I7864" s="338"/>
      <c r="J7864" s="338"/>
    </row>
    <row r="7865" spans="2:10">
      <c r="B7865" s="651" t="s">
        <v>71</v>
      </c>
      <c r="C7865" s="1356">
        <v>5611</v>
      </c>
      <c r="D7865" s="747" t="str">
        <f t="shared" si="249"/>
        <v>OK5611</v>
      </c>
      <c r="E7865" s="1336">
        <v>1.2909999999999999</v>
      </c>
      <c r="F7865" s="644">
        <f t="shared" si="250"/>
        <v>1.262</v>
      </c>
      <c r="G7865" s="748" t="s">
        <v>280</v>
      </c>
      <c r="H7865" s="1337">
        <v>0.9</v>
      </c>
      <c r="I7865" s="338"/>
      <c r="J7865" s="338"/>
    </row>
    <row r="7866" spans="2:10">
      <c r="B7866" s="651" t="s">
        <v>71</v>
      </c>
      <c r="C7866" s="1356">
        <v>5645</v>
      </c>
      <c r="D7866" s="747" t="str">
        <f t="shared" si="249"/>
        <v>OK5645</v>
      </c>
      <c r="E7866" s="1336">
        <v>1.2210000000000001</v>
      </c>
      <c r="F7866" s="644">
        <f t="shared" si="250"/>
        <v>1.1990000000000001</v>
      </c>
      <c r="G7866" s="748" t="s">
        <v>280</v>
      </c>
      <c r="H7866" s="1337">
        <v>1.1599999999999999</v>
      </c>
      <c r="I7866" s="338"/>
      <c r="J7866" s="338"/>
    </row>
    <row r="7867" spans="2:10">
      <c r="B7867" s="651" t="s">
        <v>71</v>
      </c>
      <c r="C7867" s="1356">
        <v>5703</v>
      </c>
      <c r="D7867" s="747" t="str">
        <f t="shared" si="249"/>
        <v>OK5703</v>
      </c>
      <c r="E7867" s="1336">
        <v>1.1639999999999999</v>
      </c>
      <c r="F7867" s="644">
        <f t="shared" si="250"/>
        <v>1.1479999999999999</v>
      </c>
      <c r="G7867" s="748" t="s">
        <v>280</v>
      </c>
      <c r="H7867" s="1337">
        <v>0.66</v>
      </c>
      <c r="I7867" s="338"/>
      <c r="J7867" s="338"/>
    </row>
    <row r="7868" spans="2:10">
      <c r="B7868" s="651" t="s">
        <v>71</v>
      </c>
      <c r="C7868" s="1356">
        <v>5705</v>
      </c>
      <c r="D7868" s="747" t="str">
        <f t="shared" si="249"/>
        <v>OK5705</v>
      </c>
      <c r="E7868" s="1336">
        <v>1.1759999999999999</v>
      </c>
      <c r="F7868" s="644">
        <f t="shared" si="250"/>
        <v>1.1579999999999999</v>
      </c>
      <c r="G7868" s="748" t="s">
        <v>280</v>
      </c>
      <c r="H7868" s="1337">
        <v>0.28000000000000003</v>
      </c>
      <c r="I7868" s="338"/>
      <c r="J7868" s="338"/>
    </row>
    <row r="7869" spans="2:10">
      <c r="B7869" s="651" t="s">
        <v>71</v>
      </c>
      <c r="C7869" s="1356">
        <v>5951</v>
      </c>
      <c r="D7869" s="747" t="str">
        <f t="shared" si="249"/>
        <v>OK5951</v>
      </c>
      <c r="E7869" s="1336">
        <v>0.88700000000000001</v>
      </c>
      <c r="F7869" s="644">
        <f t="shared" si="250"/>
        <v>0.89800000000000002</v>
      </c>
      <c r="G7869" s="748" t="s">
        <v>280</v>
      </c>
      <c r="H7869" s="1337">
        <v>0.5</v>
      </c>
      <c r="I7869" s="338"/>
      <c r="J7869" s="338"/>
    </row>
    <row r="7870" spans="2:10">
      <c r="B7870" s="651" t="s">
        <v>71</v>
      </c>
      <c r="C7870" s="1356">
        <v>6003</v>
      </c>
      <c r="D7870" s="747" t="str">
        <f t="shared" si="249"/>
        <v>OK6003</v>
      </c>
      <c r="E7870" s="1336">
        <v>1.1679999999999999</v>
      </c>
      <c r="F7870" s="644">
        <f t="shared" si="250"/>
        <v>1.151</v>
      </c>
      <c r="G7870" s="748" t="s">
        <v>280</v>
      </c>
      <c r="H7870" s="1337">
        <v>0.56999999999999995</v>
      </c>
      <c r="I7870" s="338"/>
      <c r="J7870" s="338"/>
    </row>
    <row r="7871" spans="2:10">
      <c r="B7871" s="651" t="s">
        <v>71</v>
      </c>
      <c r="C7871" s="1356">
        <v>6005</v>
      </c>
      <c r="D7871" s="747" t="str">
        <f t="shared" si="249"/>
        <v>OK6005</v>
      </c>
      <c r="E7871" s="1336">
        <v>1.1759999999999999</v>
      </c>
      <c r="F7871" s="644">
        <f t="shared" si="250"/>
        <v>1.1579999999999999</v>
      </c>
      <c r="G7871" s="748" t="s">
        <v>280</v>
      </c>
      <c r="H7871" s="1337">
        <v>0.28000000000000003</v>
      </c>
      <c r="I7871" s="338"/>
      <c r="J7871" s="338"/>
    </row>
    <row r="7872" spans="2:10">
      <c r="B7872" s="651" t="s">
        <v>71</v>
      </c>
      <c r="C7872" s="1356">
        <v>6018</v>
      </c>
      <c r="D7872" s="747" t="str">
        <f t="shared" si="249"/>
        <v>OK6018</v>
      </c>
      <c r="E7872" s="1336">
        <v>1.1950000000000001</v>
      </c>
      <c r="F7872" s="644">
        <f t="shared" si="250"/>
        <v>1.1759999999999999</v>
      </c>
      <c r="G7872" s="748" t="s">
        <v>280</v>
      </c>
      <c r="H7872" s="1337">
        <v>0.56000000000000005</v>
      </c>
      <c r="I7872" s="338"/>
      <c r="J7872" s="338"/>
    </row>
    <row r="7873" spans="2:10">
      <c r="B7873" s="651" t="s">
        <v>71</v>
      </c>
      <c r="C7873" s="1356">
        <v>6045</v>
      </c>
      <c r="D7873" s="747" t="str">
        <f t="shared" si="249"/>
        <v>OK6045</v>
      </c>
      <c r="E7873" s="1336">
        <v>1.1759999999999999</v>
      </c>
      <c r="F7873" s="644">
        <f t="shared" si="250"/>
        <v>1.1579999999999999</v>
      </c>
      <c r="G7873" s="748" t="s">
        <v>280</v>
      </c>
      <c r="H7873" s="1337">
        <v>0.28000000000000003</v>
      </c>
      <c r="I7873" s="338"/>
      <c r="J7873" s="338"/>
    </row>
    <row r="7874" spans="2:10">
      <c r="B7874" s="651" t="s">
        <v>71</v>
      </c>
      <c r="C7874" s="1356">
        <v>6204</v>
      </c>
      <c r="D7874" s="747" t="str">
        <f t="shared" si="249"/>
        <v>OK6204</v>
      </c>
      <c r="E7874" s="1336">
        <v>1.111</v>
      </c>
      <c r="F7874" s="644">
        <f t="shared" si="250"/>
        <v>1.1000000000000001</v>
      </c>
      <c r="G7874" s="748" t="s">
        <v>280</v>
      </c>
      <c r="H7874" s="1337">
        <v>0.71</v>
      </c>
      <c r="I7874" s="338"/>
      <c r="J7874" s="338"/>
    </row>
    <row r="7875" spans="2:10">
      <c r="B7875" s="651" t="s">
        <v>71</v>
      </c>
      <c r="C7875" s="1356">
        <v>6206</v>
      </c>
      <c r="D7875" s="747" t="str">
        <f t="shared" si="249"/>
        <v>OK6206</v>
      </c>
      <c r="E7875" s="1336">
        <v>1.1399999999999999</v>
      </c>
      <c r="F7875" s="644">
        <f t="shared" si="250"/>
        <v>1.1259999999999999</v>
      </c>
      <c r="G7875" s="748" t="s">
        <v>280</v>
      </c>
      <c r="H7875" s="1337">
        <v>0.48</v>
      </c>
      <c r="I7875" s="338"/>
      <c r="J7875" s="338"/>
    </row>
    <row r="7876" spans="2:10">
      <c r="B7876" s="651" t="s">
        <v>71</v>
      </c>
      <c r="C7876" s="1356">
        <v>6213</v>
      </c>
      <c r="D7876" s="747" t="str">
        <f t="shared" si="249"/>
        <v>OK6213</v>
      </c>
      <c r="E7876" s="1336">
        <v>1.1299999999999999</v>
      </c>
      <c r="F7876" s="644">
        <f t="shared" si="250"/>
        <v>1.117</v>
      </c>
      <c r="G7876" s="748" t="s">
        <v>280</v>
      </c>
      <c r="H7876" s="1337">
        <v>0.39</v>
      </c>
      <c r="I7876" s="338"/>
      <c r="J7876" s="338"/>
    </row>
    <row r="7877" spans="2:10">
      <c r="B7877" s="651" t="s">
        <v>71</v>
      </c>
      <c r="C7877" s="1356">
        <v>6214</v>
      </c>
      <c r="D7877" s="747" t="str">
        <f t="shared" si="249"/>
        <v>OK6214</v>
      </c>
      <c r="E7877" s="1336">
        <v>1.115</v>
      </c>
      <c r="F7877" s="644">
        <f t="shared" si="250"/>
        <v>1.1040000000000001</v>
      </c>
      <c r="G7877" s="748" t="s">
        <v>280</v>
      </c>
      <c r="H7877" s="1337">
        <v>0.56000000000000005</v>
      </c>
      <c r="I7877" s="338"/>
      <c r="J7877" s="338"/>
    </row>
    <row r="7878" spans="2:10">
      <c r="B7878" s="651" t="s">
        <v>71</v>
      </c>
      <c r="C7878" s="1356">
        <v>6216</v>
      </c>
      <c r="D7878" s="747" t="str">
        <f t="shared" si="249"/>
        <v>OK6216</v>
      </c>
      <c r="E7878" s="1336">
        <v>1.2430000000000001</v>
      </c>
      <c r="F7878" s="644">
        <f t="shared" si="250"/>
        <v>1.2190000000000001</v>
      </c>
      <c r="G7878" s="748" t="s">
        <v>280</v>
      </c>
      <c r="H7878" s="1337">
        <v>0.62</v>
      </c>
      <c r="I7878" s="338"/>
      <c r="J7878" s="338"/>
    </row>
    <row r="7879" spans="2:10">
      <c r="B7879" s="651" t="s">
        <v>71</v>
      </c>
      <c r="C7879" s="1356">
        <v>6217</v>
      </c>
      <c r="D7879" s="747" t="str">
        <f t="shared" si="249"/>
        <v>OK6217</v>
      </c>
      <c r="E7879" s="1336">
        <v>1.097</v>
      </c>
      <c r="F7879" s="644">
        <f t="shared" si="250"/>
        <v>1.087</v>
      </c>
      <c r="G7879" s="748" t="s">
        <v>280</v>
      </c>
      <c r="H7879" s="1337">
        <v>0.49</v>
      </c>
      <c r="I7879" s="338"/>
      <c r="J7879" s="338"/>
    </row>
    <row r="7880" spans="2:10">
      <c r="B7880" s="651" t="s">
        <v>71</v>
      </c>
      <c r="C7880" s="1356">
        <v>6229</v>
      </c>
      <c r="D7880" s="747" t="str">
        <f t="shared" si="249"/>
        <v>OK6229</v>
      </c>
      <c r="E7880" s="1336">
        <v>1.1719999999999999</v>
      </c>
      <c r="F7880" s="644">
        <f t="shared" si="250"/>
        <v>1.155</v>
      </c>
      <c r="G7880" s="748" t="s">
        <v>280</v>
      </c>
      <c r="H7880" s="1337">
        <v>0.56000000000000005</v>
      </c>
      <c r="I7880" s="338"/>
      <c r="J7880" s="338"/>
    </row>
    <row r="7881" spans="2:10">
      <c r="B7881" s="651" t="s">
        <v>71</v>
      </c>
      <c r="C7881" s="1356">
        <v>6233</v>
      </c>
      <c r="D7881" s="747" t="str">
        <f t="shared" si="249"/>
        <v>OK6233</v>
      </c>
      <c r="E7881" s="1336">
        <v>1.25</v>
      </c>
      <c r="F7881" s="644">
        <f t="shared" si="250"/>
        <v>1.2250000000000001</v>
      </c>
      <c r="G7881" s="748" t="s">
        <v>280</v>
      </c>
      <c r="H7881" s="1337">
        <v>0.27</v>
      </c>
      <c r="I7881" s="338"/>
      <c r="J7881" s="338"/>
    </row>
    <row r="7882" spans="2:10">
      <c r="B7882" s="651" t="s">
        <v>71</v>
      </c>
      <c r="C7882" s="1356">
        <v>6235</v>
      </c>
      <c r="D7882" s="747" t="str">
        <f t="shared" si="249"/>
        <v>OK6235</v>
      </c>
      <c r="E7882" s="1336">
        <v>1.46</v>
      </c>
      <c r="F7882" s="644">
        <f t="shared" si="250"/>
        <v>1.4139999999999999</v>
      </c>
      <c r="G7882" s="748" t="s">
        <v>280</v>
      </c>
      <c r="H7882" s="1337">
        <v>1.1000000000000001</v>
      </c>
      <c r="I7882" s="338"/>
      <c r="J7882" s="338"/>
    </row>
    <row r="7883" spans="2:10">
      <c r="B7883" s="651" t="s">
        <v>71</v>
      </c>
      <c r="C7883" s="1356">
        <v>6236</v>
      </c>
      <c r="D7883" s="747" t="str">
        <f t="shared" ref="D7883:D7946" si="251">B7883&amp;TEXT(C7883,"0000")</f>
        <v>OK6236</v>
      </c>
      <c r="E7883" s="1336">
        <v>1.147</v>
      </c>
      <c r="F7883" s="644">
        <f t="shared" ref="F7883:F7946" si="252">IF(E7883="NA","NA",ROUND((E7883-1)*0.9+1,3))</f>
        <v>1.1319999999999999</v>
      </c>
      <c r="G7883" s="748" t="s">
        <v>280</v>
      </c>
      <c r="H7883" s="1337">
        <v>0.87</v>
      </c>
      <c r="I7883" s="338"/>
      <c r="J7883" s="338"/>
    </row>
    <row r="7884" spans="2:10">
      <c r="B7884" s="651" t="s">
        <v>71</v>
      </c>
      <c r="C7884" s="1356">
        <v>6237</v>
      </c>
      <c r="D7884" s="747" t="str">
        <f t="shared" si="251"/>
        <v>OK6237</v>
      </c>
      <c r="E7884" s="1336">
        <v>1.1950000000000001</v>
      </c>
      <c r="F7884" s="644">
        <f t="shared" si="252"/>
        <v>1.1759999999999999</v>
      </c>
      <c r="G7884" s="748" t="s">
        <v>280</v>
      </c>
      <c r="H7884" s="1337">
        <v>0.3</v>
      </c>
      <c r="I7884" s="338"/>
      <c r="J7884" s="338"/>
    </row>
    <row r="7885" spans="2:10">
      <c r="B7885" s="651" t="s">
        <v>71</v>
      </c>
      <c r="C7885" s="1356">
        <v>6251</v>
      </c>
      <c r="D7885" s="747" t="str">
        <f t="shared" si="251"/>
        <v>OK6251</v>
      </c>
      <c r="E7885" s="1336">
        <v>1.232</v>
      </c>
      <c r="F7885" s="644">
        <f t="shared" si="252"/>
        <v>1.2090000000000001</v>
      </c>
      <c r="G7885" s="748" t="s">
        <v>280</v>
      </c>
      <c r="H7885" s="1337">
        <v>0.46</v>
      </c>
      <c r="I7885" s="338"/>
      <c r="J7885" s="338"/>
    </row>
    <row r="7886" spans="2:10">
      <c r="B7886" s="651" t="s">
        <v>71</v>
      </c>
      <c r="C7886" s="1356">
        <v>6252</v>
      </c>
      <c r="D7886" s="747" t="str">
        <f t="shared" si="251"/>
        <v>OK6252</v>
      </c>
      <c r="E7886" s="1336">
        <v>1.169</v>
      </c>
      <c r="F7886" s="644">
        <f t="shared" si="252"/>
        <v>1.1519999999999999</v>
      </c>
      <c r="G7886" s="748" t="s">
        <v>280</v>
      </c>
      <c r="H7886" s="1337">
        <v>0.56999999999999995</v>
      </c>
      <c r="I7886" s="338"/>
      <c r="J7886" s="338"/>
    </row>
    <row r="7887" spans="2:10">
      <c r="B7887" s="651" t="s">
        <v>71</v>
      </c>
      <c r="C7887" s="1356">
        <v>6306</v>
      </c>
      <c r="D7887" s="747" t="str">
        <f t="shared" si="251"/>
        <v>OK6306</v>
      </c>
      <c r="E7887" s="1336">
        <v>1.1419999999999999</v>
      </c>
      <c r="F7887" s="644">
        <f t="shared" si="252"/>
        <v>1.1279999999999999</v>
      </c>
      <c r="G7887" s="748" t="s">
        <v>280</v>
      </c>
      <c r="H7887" s="1337">
        <v>0.57999999999999996</v>
      </c>
      <c r="I7887" s="338"/>
      <c r="J7887" s="338"/>
    </row>
    <row r="7888" spans="2:10">
      <c r="B7888" s="651" t="s">
        <v>71</v>
      </c>
      <c r="C7888" s="1356">
        <v>6319</v>
      </c>
      <c r="D7888" s="747" t="str">
        <f t="shared" si="251"/>
        <v>OK6319</v>
      </c>
      <c r="E7888" s="1336">
        <v>1.042</v>
      </c>
      <c r="F7888" s="644">
        <f t="shared" si="252"/>
        <v>1.038</v>
      </c>
      <c r="G7888" s="748" t="s">
        <v>280</v>
      </c>
      <c r="H7888" s="1337">
        <v>0.55000000000000004</v>
      </c>
      <c r="I7888" s="338"/>
      <c r="J7888" s="338"/>
    </row>
    <row r="7889" spans="2:10">
      <c r="B7889" s="651" t="s">
        <v>71</v>
      </c>
      <c r="C7889" s="1356">
        <v>6325</v>
      </c>
      <c r="D7889" s="747" t="str">
        <f t="shared" si="251"/>
        <v>OK6325</v>
      </c>
      <c r="E7889" s="1336">
        <v>1.1950000000000001</v>
      </c>
      <c r="F7889" s="644">
        <f t="shared" si="252"/>
        <v>1.1759999999999999</v>
      </c>
      <c r="G7889" s="748" t="s">
        <v>280</v>
      </c>
      <c r="H7889" s="1337">
        <v>0.56000000000000005</v>
      </c>
      <c r="I7889" s="338"/>
      <c r="J7889" s="338"/>
    </row>
    <row r="7890" spans="2:10">
      <c r="B7890" s="651" t="s">
        <v>71</v>
      </c>
      <c r="C7890" s="1356">
        <v>6400</v>
      </c>
      <c r="D7890" s="747" t="str">
        <f t="shared" si="251"/>
        <v>OK6400</v>
      </c>
      <c r="E7890" s="1336">
        <v>1.335</v>
      </c>
      <c r="F7890" s="644">
        <f t="shared" si="252"/>
        <v>1.302</v>
      </c>
      <c r="G7890" s="748" t="s">
        <v>280</v>
      </c>
      <c r="H7890" s="1337">
        <v>0.82</v>
      </c>
      <c r="I7890" s="338"/>
      <c r="J7890" s="338"/>
    </row>
    <row r="7891" spans="2:10">
      <c r="B7891" s="651" t="s">
        <v>71</v>
      </c>
      <c r="C7891" s="1356">
        <v>6503</v>
      </c>
      <c r="D7891" s="747" t="str">
        <f t="shared" si="251"/>
        <v>OK6503</v>
      </c>
      <c r="E7891" s="1336">
        <v>0.65</v>
      </c>
      <c r="F7891" s="644">
        <f t="shared" si="252"/>
        <v>0.68500000000000005</v>
      </c>
      <c r="G7891" s="748" t="s">
        <v>280</v>
      </c>
      <c r="H7891" s="1337">
        <v>0.25</v>
      </c>
      <c r="I7891" s="338"/>
      <c r="J7891" s="338"/>
    </row>
    <row r="7892" spans="2:10">
      <c r="B7892" s="651" t="s">
        <v>71</v>
      </c>
      <c r="C7892" s="1356">
        <v>6513</v>
      </c>
      <c r="D7892" s="747" t="str">
        <f t="shared" si="251"/>
        <v>OK6513</v>
      </c>
      <c r="E7892" s="1336">
        <v>0.85499999999999998</v>
      </c>
      <c r="F7892" s="644">
        <f t="shared" si="252"/>
        <v>0.87</v>
      </c>
      <c r="G7892" s="748" t="s">
        <v>280</v>
      </c>
      <c r="H7892" s="1337">
        <v>0.69</v>
      </c>
      <c r="I7892" s="338"/>
      <c r="J7892" s="338"/>
    </row>
    <row r="7893" spans="2:10">
      <c r="B7893" s="651" t="s">
        <v>71</v>
      </c>
      <c r="C7893" s="1356">
        <v>6702</v>
      </c>
      <c r="D7893" s="747" t="str">
        <f t="shared" si="251"/>
        <v>OK6702</v>
      </c>
      <c r="E7893" s="1336">
        <v>1.1759999999999999</v>
      </c>
      <c r="F7893" s="644">
        <f t="shared" si="252"/>
        <v>1.1579999999999999</v>
      </c>
      <c r="G7893" s="748" t="s">
        <v>280</v>
      </c>
      <c r="H7893" s="1337">
        <v>0.28000000000000003</v>
      </c>
      <c r="I7893" s="338"/>
      <c r="J7893" s="338"/>
    </row>
    <row r="7894" spans="2:10">
      <c r="B7894" s="651" t="s">
        <v>71</v>
      </c>
      <c r="C7894" s="1356">
        <v>6703</v>
      </c>
      <c r="D7894" s="747" t="str">
        <f t="shared" si="251"/>
        <v>OK6703</v>
      </c>
      <c r="E7894" s="1336">
        <v>1.1759999999999999</v>
      </c>
      <c r="F7894" s="644">
        <f t="shared" si="252"/>
        <v>1.1579999999999999</v>
      </c>
      <c r="G7894" s="748" t="s">
        <v>280</v>
      </c>
      <c r="H7894" s="1337">
        <v>0.28000000000000003</v>
      </c>
      <c r="I7894" s="338"/>
      <c r="J7894" s="338"/>
    </row>
    <row r="7895" spans="2:10">
      <c r="B7895" s="651" t="s">
        <v>71</v>
      </c>
      <c r="C7895" s="1356">
        <v>6704</v>
      </c>
      <c r="D7895" s="747" t="str">
        <f t="shared" si="251"/>
        <v>OK6704</v>
      </c>
      <c r="E7895" s="1336">
        <v>1.1759999999999999</v>
      </c>
      <c r="F7895" s="644">
        <f t="shared" si="252"/>
        <v>1.1579999999999999</v>
      </c>
      <c r="G7895" s="748" t="s">
        <v>280</v>
      </c>
      <c r="H7895" s="1337">
        <v>0.28000000000000003</v>
      </c>
      <c r="I7895" s="338"/>
      <c r="J7895" s="338"/>
    </row>
    <row r="7896" spans="2:10">
      <c r="B7896" s="651" t="s">
        <v>71</v>
      </c>
      <c r="C7896" s="1356">
        <v>6801</v>
      </c>
      <c r="D7896" s="747" t="str">
        <f t="shared" si="251"/>
        <v>OK6801</v>
      </c>
      <c r="E7896" s="1336">
        <v>1.1759999999999999</v>
      </c>
      <c r="F7896" s="644">
        <f t="shared" si="252"/>
        <v>1.1579999999999999</v>
      </c>
      <c r="G7896" s="748" t="s">
        <v>280</v>
      </c>
      <c r="H7896" s="1337">
        <v>0.28000000000000003</v>
      </c>
      <c r="I7896" s="338"/>
      <c r="J7896" s="338"/>
    </row>
    <row r="7897" spans="2:10">
      <c r="B7897" s="651" t="s">
        <v>71</v>
      </c>
      <c r="C7897" s="1356">
        <v>6811</v>
      </c>
      <c r="D7897" s="747" t="str">
        <f t="shared" si="251"/>
        <v>OK6811</v>
      </c>
      <c r="E7897" s="1336">
        <v>1.1759999999999999</v>
      </c>
      <c r="F7897" s="644">
        <f t="shared" si="252"/>
        <v>1.1579999999999999</v>
      </c>
      <c r="G7897" s="748" t="s">
        <v>280</v>
      </c>
      <c r="H7897" s="1337">
        <v>0.28000000000000003</v>
      </c>
      <c r="I7897" s="338"/>
      <c r="J7897" s="338"/>
    </row>
    <row r="7898" spans="2:10">
      <c r="B7898" s="651" t="s">
        <v>71</v>
      </c>
      <c r="C7898" s="1356">
        <v>6824</v>
      </c>
      <c r="D7898" s="747" t="str">
        <f t="shared" si="251"/>
        <v>OK6824</v>
      </c>
      <c r="E7898" s="1336">
        <v>1.232</v>
      </c>
      <c r="F7898" s="644">
        <f t="shared" si="252"/>
        <v>1.2090000000000001</v>
      </c>
      <c r="G7898" s="748" t="s">
        <v>280</v>
      </c>
      <c r="H7898" s="1337">
        <v>0.46</v>
      </c>
      <c r="I7898" s="338"/>
      <c r="J7898" s="338"/>
    </row>
    <row r="7899" spans="2:10">
      <c r="B7899" s="651" t="s">
        <v>71</v>
      </c>
      <c r="C7899" s="1356">
        <v>6826</v>
      </c>
      <c r="D7899" s="747" t="str">
        <f t="shared" si="251"/>
        <v>OK6826</v>
      </c>
      <c r="E7899" s="1336">
        <v>1.1759999999999999</v>
      </c>
      <c r="F7899" s="644">
        <f t="shared" si="252"/>
        <v>1.1579999999999999</v>
      </c>
      <c r="G7899" s="748" t="s">
        <v>280</v>
      </c>
      <c r="H7899" s="1337">
        <v>0.28000000000000003</v>
      </c>
      <c r="I7899" s="338"/>
      <c r="J7899" s="338"/>
    </row>
    <row r="7900" spans="2:10">
      <c r="B7900" s="651" t="s">
        <v>71</v>
      </c>
      <c r="C7900" s="1356">
        <v>6834</v>
      </c>
      <c r="D7900" s="747" t="str">
        <f t="shared" si="251"/>
        <v>OK6834</v>
      </c>
      <c r="E7900" s="1336">
        <v>1.17</v>
      </c>
      <c r="F7900" s="644">
        <f t="shared" si="252"/>
        <v>1.153</v>
      </c>
      <c r="G7900" s="748" t="s">
        <v>280</v>
      </c>
      <c r="H7900" s="1337">
        <v>1.06</v>
      </c>
      <c r="I7900" s="338"/>
      <c r="J7900" s="338"/>
    </row>
    <row r="7901" spans="2:10">
      <c r="B7901" s="651" t="s">
        <v>71</v>
      </c>
      <c r="C7901" s="1356">
        <v>6836</v>
      </c>
      <c r="D7901" s="747" t="str">
        <f t="shared" si="251"/>
        <v>OK6836</v>
      </c>
      <c r="E7901" s="1336">
        <v>1.081</v>
      </c>
      <c r="F7901" s="644">
        <f t="shared" si="252"/>
        <v>1.073</v>
      </c>
      <c r="G7901" s="748" t="s">
        <v>280</v>
      </c>
      <c r="H7901" s="1337">
        <v>0.74</v>
      </c>
      <c r="I7901" s="338"/>
      <c r="J7901" s="338"/>
    </row>
    <row r="7902" spans="2:10">
      <c r="B7902" s="651" t="s">
        <v>71</v>
      </c>
      <c r="C7902" s="1356">
        <v>6843</v>
      </c>
      <c r="D7902" s="747" t="str">
        <f t="shared" si="251"/>
        <v>OK6843</v>
      </c>
      <c r="E7902" s="1336">
        <v>2.0619999999999998</v>
      </c>
      <c r="F7902" s="644">
        <f t="shared" si="252"/>
        <v>1.956</v>
      </c>
      <c r="G7902" s="748" t="s">
        <v>280</v>
      </c>
      <c r="H7902" s="1337">
        <v>0.5</v>
      </c>
      <c r="I7902" s="338"/>
      <c r="J7902" s="338"/>
    </row>
    <row r="7903" spans="2:10">
      <c r="B7903" s="651" t="s">
        <v>71</v>
      </c>
      <c r="C7903" s="1356">
        <v>6845</v>
      </c>
      <c r="D7903" s="747" t="str">
        <f t="shared" si="251"/>
        <v>OK6845</v>
      </c>
      <c r="E7903" s="1336">
        <v>2.0619999999999998</v>
      </c>
      <c r="F7903" s="644">
        <f t="shared" si="252"/>
        <v>1.956</v>
      </c>
      <c r="G7903" s="748" t="s">
        <v>280</v>
      </c>
      <c r="H7903" s="1337">
        <v>0.5</v>
      </c>
      <c r="I7903" s="338"/>
      <c r="J7903" s="338"/>
    </row>
    <row r="7904" spans="2:10">
      <c r="B7904" s="651" t="s">
        <v>71</v>
      </c>
      <c r="C7904" s="1356">
        <v>6854</v>
      </c>
      <c r="D7904" s="747" t="str">
        <f t="shared" si="251"/>
        <v>OK6854</v>
      </c>
      <c r="E7904" s="1336">
        <v>1.06</v>
      </c>
      <c r="F7904" s="644">
        <f t="shared" si="252"/>
        <v>1.054</v>
      </c>
      <c r="G7904" s="748" t="s">
        <v>280</v>
      </c>
      <c r="H7904" s="1337">
        <v>0.74</v>
      </c>
      <c r="I7904" s="338"/>
      <c r="J7904" s="338"/>
    </row>
    <row r="7905" spans="2:10">
      <c r="B7905" s="651" t="s">
        <v>71</v>
      </c>
      <c r="C7905" s="1356">
        <v>6872</v>
      </c>
      <c r="D7905" s="747" t="str">
        <f t="shared" si="251"/>
        <v>OK6872</v>
      </c>
      <c r="E7905" s="1336">
        <v>2.0619999999999998</v>
      </c>
      <c r="F7905" s="644">
        <f t="shared" si="252"/>
        <v>1.956</v>
      </c>
      <c r="G7905" s="748" t="s">
        <v>280</v>
      </c>
      <c r="H7905" s="1337">
        <v>0.5</v>
      </c>
      <c r="I7905" s="338"/>
      <c r="J7905" s="338"/>
    </row>
    <row r="7906" spans="2:10">
      <c r="B7906" s="651" t="s">
        <v>71</v>
      </c>
      <c r="C7906" s="1356">
        <v>6874</v>
      </c>
      <c r="D7906" s="747" t="str">
        <f t="shared" si="251"/>
        <v>OK6874</v>
      </c>
      <c r="E7906" s="1336">
        <v>2.0619999999999998</v>
      </c>
      <c r="F7906" s="644">
        <f t="shared" si="252"/>
        <v>1.956</v>
      </c>
      <c r="G7906" s="748" t="s">
        <v>280</v>
      </c>
      <c r="H7906" s="1337">
        <v>0.5</v>
      </c>
      <c r="I7906" s="338"/>
      <c r="J7906" s="338"/>
    </row>
    <row r="7907" spans="2:10">
      <c r="B7907" s="651" t="s">
        <v>71</v>
      </c>
      <c r="C7907" s="1356">
        <v>6882</v>
      </c>
      <c r="D7907" s="747" t="str">
        <f t="shared" si="251"/>
        <v>OK6882</v>
      </c>
      <c r="E7907" s="1336">
        <v>2.0619999999999998</v>
      </c>
      <c r="F7907" s="644">
        <f t="shared" si="252"/>
        <v>1.956</v>
      </c>
      <c r="G7907" s="748" t="s">
        <v>280</v>
      </c>
      <c r="H7907" s="1337">
        <v>0.5</v>
      </c>
      <c r="I7907" s="338"/>
      <c r="J7907" s="338"/>
    </row>
    <row r="7908" spans="2:10">
      <c r="B7908" s="651" t="s">
        <v>71</v>
      </c>
      <c r="C7908" s="1356">
        <v>6884</v>
      </c>
      <c r="D7908" s="747" t="str">
        <f t="shared" si="251"/>
        <v>OK6884</v>
      </c>
      <c r="E7908" s="1336">
        <v>2.0619999999999998</v>
      </c>
      <c r="F7908" s="644">
        <f t="shared" si="252"/>
        <v>1.956</v>
      </c>
      <c r="G7908" s="748" t="s">
        <v>280</v>
      </c>
      <c r="H7908" s="1337">
        <v>0.5</v>
      </c>
      <c r="I7908" s="338"/>
      <c r="J7908" s="338"/>
    </row>
    <row r="7909" spans="2:10">
      <c r="B7909" s="651" t="s">
        <v>71</v>
      </c>
      <c r="C7909" s="1356">
        <v>7016</v>
      </c>
      <c r="D7909" s="747" t="str">
        <f t="shared" si="251"/>
        <v>OK7016</v>
      </c>
      <c r="E7909" s="1336">
        <v>2.0619999999999998</v>
      </c>
      <c r="F7909" s="644">
        <f t="shared" si="252"/>
        <v>1.956</v>
      </c>
      <c r="G7909" s="748" t="s">
        <v>280</v>
      </c>
      <c r="H7909" s="1337">
        <v>0.5</v>
      </c>
      <c r="I7909" s="338"/>
      <c r="J7909" s="338"/>
    </row>
    <row r="7910" spans="2:10">
      <c r="B7910" s="651" t="s">
        <v>71</v>
      </c>
      <c r="C7910" s="1356">
        <v>7024</v>
      </c>
      <c r="D7910" s="747" t="str">
        <f t="shared" si="251"/>
        <v>OK7024</v>
      </c>
      <c r="E7910" s="1336">
        <v>2.0619999999999998</v>
      </c>
      <c r="F7910" s="644">
        <f t="shared" si="252"/>
        <v>1.956</v>
      </c>
      <c r="G7910" s="748" t="s">
        <v>280</v>
      </c>
      <c r="H7910" s="1337">
        <v>0.5</v>
      </c>
      <c r="I7910" s="338"/>
      <c r="J7910" s="338"/>
    </row>
    <row r="7911" spans="2:10">
      <c r="B7911" s="651" t="s">
        <v>71</v>
      </c>
      <c r="C7911" s="1356">
        <v>7038</v>
      </c>
      <c r="D7911" s="747" t="str">
        <f t="shared" si="251"/>
        <v>OK7038</v>
      </c>
      <c r="E7911" s="1336">
        <v>2.0619999999999998</v>
      </c>
      <c r="F7911" s="644">
        <f t="shared" si="252"/>
        <v>1.956</v>
      </c>
      <c r="G7911" s="748" t="s">
        <v>280</v>
      </c>
      <c r="H7911" s="1337">
        <v>0.5</v>
      </c>
      <c r="I7911" s="338"/>
      <c r="J7911" s="338"/>
    </row>
    <row r="7912" spans="2:10">
      <c r="B7912" s="651" t="s">
        <v>71</v>
      </c>
      <c r="C7912" s="1356">
        <v>7046</v>
      </c>
      <c r="D7912" s="747" t="str">
        <f t="shared" si="251"/>
        <v>OK7046</v>
      </c>
      <c r="E7912" s="1336">
        <v>2.0619999999999998</v>
      </c>
      <c r="F7912" s="644">
        <f t="shared" si="252"/>
        <v>1.956</v>
      </c>
      <c r="G7912" s="748" t="s">
        <v>280</v>
      </c>
      <c r="H7912" s="1337">
        <v>0.5</v>
      </c>
      <c r="I7912" s="338"/>
      <c r="J7912" s="338"/>
    </row>
    <row r="7913" spans="2:10">
      <c r="B7913" s="651" t="s">
        <v>71</v>
      </c>
      <c r="C7913" s="1356">
        <v>7047</v>
      </c>
      <c r="D7913" s="747" t="str">
        <f t="shared" si="251"/>
        <v>OK7047</v>
      </c>
      <c r="E7913" s="1336">
        <v>2.0619999999999998</v>
      </c>
      <c r="F7913" s="644">
        <f t="shared" si="252"/>
        <v>1.956</v>
      </c>
      <c r="G7913" s="748" t="s">
        <v>280</v>
      </c>
      <c r="H7913" s="1337">
        <v>0.5</v>
      </c>
      <c r="I7913" s="338"/>
      <c r="J7913" s="338"/>
    </row>
    <row r="7914" spans="2:10">
      <c r="B7914" s="651" t="s">
        <v>71</v>
      </c>
      <c r="C7914" s="1356">
        <v>7050</v>
      </c>
      <c r="D7914" s="747" t="str">
        <f t="shared" si="251"/>
        <v>OK7050</v>
      </c>
      <c r="E7914" s="1336">
        <v>2.0619999999999998</v>
      </c>
      <c r="F7914" s="644">
        <f t="shared" si="252"/>
        <v>1.956</v>
      </c>
      <c r="G7914" s="748" t="s">
        <v>280</v>
      </c>
      <c r="H7914" s="1337">
        <v>0.5</v>
      </c>
      <c r="I7914" s="338"/>
      <c r="J7914" s="338"/>
    </row>
    <row r="7915" spans="2:10">
      <c r="B7915" s="651" t="s">
        <v>71</v>
      </c>
      <c r="C7915" s="1356">
        <v>7090</v>
      </c>
      <c r="D7915" s="747" t="str">
        <f t="shared" si="251"/>
        <v>OK7090</v>
      </c>
      <c r="E7915" s="1336">
        <v>2.0619999999999998</v>
      </c>
      <c r="F7915" s="644">
        <f t="shared" si="252"/>
        <v>1.956</v>
      </c>
      <c r="G7915" s="748" t="s">
        <v>280</v>
      </c>
      <c r="H7915" s="1337">
        <v>0.5</v>
      </c>
      <c r="I7915" s="338"/>
      <c r="J7915" s="338"/>
    </row>
    <row r="7916" spans="2:10">
      <c r="B7916" s="651" t="s">
        <v>71</v>
      </c>
      <c r="C7916" s="1356">
        <v>7098</v>
      </c>
      <c r="D7916" s="747" t="str">
        <f t="shared" si="251"/>
        <v>OK7098</v>
      </c>
      <c r="E7916" s="1336">
        <v>2.0619999999999998</v>
      </c>
      <c r="F7916" s="644">
        <f t="shared" si="252"/>
        <v>1.956</v>
      </c>
      <c r="G7916" s="748" t="s">
        <v>280</v>
      </c>
      <c r="H7916" s="1337">
        <v>0.5</v>
      </c>
      <c r="I7916" s="338"/>
      <c r="J7916" s="338"/>
    </row>
    <row r="7917" spans="2:10">
      <c r="B7917" s="651" t="s">
        <v>71</v>
      </c>
      <c r="C7917" s="1356">
        <v>7099</v>
      </c>
      <c r="D7917" s="747" t="str">
        <f t="shared" si="251"/>
        <v>OK7099</v>
      </c>
      <c r="E7917" s="1336">
        <v>2.0619999999999998</v>
      </c>
      <c r="F7917" s="644">
        <f t="shared" si="252"/>
        <v>1.956</v>
      </c>
      <c r="G7917" s="748" t="s">
        <v>280</v>
      </c>
      <c r="H7917" s="1337">
        <v>0.5</v>
      </c>
      <c r="I7917" s="338"/>
      <c r="J7917" s="338"/>
    </row>
    <row r="7918" spans="2:10">
      <c r="B7918" s="651" t="s">
        <v>71</v>
      </c>
      <c r="C7918" s="1356">
        <v>7133</v>
      </c>
      <c r="D7918" s="747" t="str">
        <f t="shared" si="251"/>
        <v>OK7133</v>
      </c>
      <c r="E7918" s="1336">
        <v>1.1279999999999999</v>
      </c>
      <c r="F7918" s="644">
        <f t="shared" si="252"/>
        <v>1.115</v>
      </c>
      <c r="G7918" s="748" t="s">
        <v>280</v>
      </c>
      <c r="H7918" s="1337">
        <v>0.64</v>
      </c>
      <c r="I7918" s="338"/>
      <c r="J7918" s="338"/>
    </row>
    <row r="7919" spans="2:10">
      <c r="B7919" s="651" t="s">
        <v>71</v>
      </c>
      <c r="C7919" s="1356">
        <v>7151</v>
      </c>
      <c r="D7919" s="747" t="str">
        <f t="shared" si="251"/>
        <v>OK7151</v>
      </c>
      <c r="E7919" s="1336">
        <v>1.232</v>
      </c>
      <c r="F7919" s="644">
        <f t="shared" si="252"/>
        <v>1.2090000000000001</v>
      </c>
      <c r="G7919" s="748" t="s">
        <v>280</v>
      </c>
      <c r="H7919" s="1337">
        <v>0.46</v>
      </c>
      <c r="I7919" s="338"/>
      <c r="J7919" s="338"/>
    </row>
    <row r="7920" spans="2:10">
      <c r="B7920" s="651" t="s">
        <v>71</v>
      </c>
      <c r="C7920" s="1356">
        <v>7152</v>
      </c>
      <c r="D7920" s="747" t="str">
        <f t="shared" si="251"/>
        <v>OK7152</v>
      </c>
      <c r="E7920" s="1336">
        <v>1.232</v>
      </c>
      <c r="F7920" s="644">
        <f t="shared" si="252"/>
        <v>1.2090000000000001</v>
      </c>
      <c r="G7920" s="748" t="s">
        <v>280</v>
      </c>
      <c r="H7920" s="1337">
        <v>0.46</v>
      </c>
      <c r="I7920" s="338"/>
      <c r="J7920" s="338"/>
    </row>
    <row r="7921" spans="2:10">
      <c r="B7921" s="651" t="s">
        <v>71</v>
      </c>
      <c r="C7921" s="1356">
        <v>7153</v>
      </c>
      <c r="D7921" s="747" t="str">
        <f t="shared" si="251"/>
        <v>OK7153</v>
      </c>
      <c r="E7921" s="1336">
        <v>1.232</v>
      </c>
      <c r="F7921" s="644">
        <f t="shared" si="252"/>
        <v>1.2090000000000001</v>
      </c>
      <c r="G7921" s="748" t="s">
        <v>280</v>
      </c>
      <c r="H7921" s="1337">
        <v>0.46</v>
      </c>
      <c r="I7921" s="338"/>
      <c r="J7921" s="338"/>
    </row>
    <row r="7922" spans="2:10">
      <c r="B7922" s="651" t="s">
        <v>71</v>
      </c>
      <c r="C7922" s="1356">
        <v>7219</v>
      </c>
      <c r="D7922" s="747" t="str">
        <f t="shared" si="251"/>
        <v>OK7219</v>
      </c>
      <c r="E7922" s="1336">
        <v>1.228</v>
      </c>
      <c r="F7922" s="644">
        <f t="shared" si="252"/>
        <v>1.2050000000000001</v>
      </c>
      <c r="G7922" s="748" t="s">
        <v>280</v>
      </c>
      <c r="H7922" s="1337">
        <v>0.84</v>
      </c>
      <c r="I7922" s="338"/>
      <c r="J7922" s="338"/>
    </row>
    <row r="7923" spans="2:10">
      <c r="B7923" s="651" t="s">
        <v>71</v>
      </c>
      <c r="C7923" s="1356">
        <v>7222</v>
      </c>
      <c r="D7923" s="747" t="str">
        <f t="shared" si="251"/>
        <v>OK7222</v>
      </c>
      <c r="E7923" s="1336">
        <v>1.462</v>
      </c>
      <c r="F7923" s="644">
        <f t="shared" si="252"/>
        <v>1.4159999999999999</v>
      </c>
      <c r="G7923" s="748" t="s">
        <v>280</v>
      </c>
      <c r="H7923" s="1337">
        <v>0.59</v>
      </c>
      <c r="I7923" s="338"/>
      <c r="J7923" s="338"/>
    </row>
    <row r="7924" spans="2:10">
      <c r="B7924" s="651" t="s">
        <v>71</v>
      </c>
      <c r="C7924" s="1356">
        <v>7225</v>
      </c>
      <c r="D7924" s="747" t="str">
        <f t="shared" si="251"/>
        <v>OK7225</v>
      </c>
      <c r="E7924" s="1336">
        <v>1.1759999999999999</v>
      </c>
      <c r="F7924" s="644">
        <f t="shared" si="252"/>
        <v>1.1579999999999999</v>
      </c>
      <c r="G7924" s="748" t="s">
        <v>280</v>
      </c>
      <c r="H7924" s="1337">
        <v>0.28000000000000003</v>
      </c>
      <c r="I7924" s="338"/>
      <c r="J7924" s="338"/>
    </row>
    <row r="7925" spans="2:10">
      <c r="B7925" s="651" t="s">
        <v>71</v>
      </c>
      <c r="C7925" s="1356">
        <v>7230</v>
      </c>
      <c r="D7925" s="747" t="str">
        <f t="shared" si="251"/>
        <v>OK7230</v>
      </c>
      <c r="E7925" s="1336">
        <v>1.0569999999999999</v>
      </c>
      <c r="F7925" s="644">
        <f t="shared" si="252"/>
        <v>1.0509999999999999</v>
      </c>
      <c r="G7925" s="748" t="s">
        <v>280</v>
      </c>
      <c r="H7925" s="1337">
        <v>0.92</v>
      </c>
      <c r="I7925" s="338"/>
      <c r="J7925" s="338"/>
    </row>
    <row r="7926" spans="2:10">
      <c r="B7926" s="651" t="s">
        <v>71</v>
      </c>
      <c r="C7926" s="1356">
        <v>7231</v>
      </c>
      <c r="D7926" s="747" t="str">
        <f t="shared" si="251"/>
        <v>OK7231</v>
      </c>
      <c r="E7926" s="1336">
        <v>1.06</v>
      </c>
      <c r="F7926" s="644">
        <f t="shared" si="252"/>
        <v>1.054</v>
      </c>
      <c r="G7926" s="748" t="s">
        <v>280</v>
      </c>
      <c r="H7926" s="1337">
        <v>0.93</v>
      </c>
      <c r="I7926" s="338"/>
      <c r="J7926" s="338"/>
    </row>
    <row r="7927" spans="2:10">
      <c r="B7927" s="651" t="s">
        <v>71</v>
      </c>
      <c r="C7927" s="1356">
        <v>7232</v>
      </c>
      <c r="D7927" s="747" t="str">
        <f t="shared" si="251"/>
        <v>OK7232</v>
      </c>
      <c r="E7927" s="1336">
        <v>1.093</v>
      </c>
      <c r="F7927" s="644">
        <f t="shared" si="252"/>
        <v>1.0840000000000001</v>
      </c>
      <c r="G7927" s="748" t="s">
        <v>280</v>
      </c>
      <c r="H7927" s="1337">
        <v>0.9</v>
      </c>
      <c r="I7927" s="338"/>
      <c r="J7927" s="338"/>
    </row>
    <row r="7928" spans="2:10">
      <c r="B7928" s="651" t="s">
        <v>71</v>
      </c>
      <c r="C7928" s="1356">
        <v>7309</v>
      </c>
      <c r="D7928" s="747" t="str">
        <f t="shared" si="251"/>
        <v>OK7309</v>
      </c>
      <c r="E7928" s="1336">
        <v>2.0619999999999998</v>
      </c>
      <c r="F7928" s="644">
        <f t="shared" si="252"/>
        <v>1.956</v>
      </c>
      <c r="G7928" s="748" t="s">
        <v>280</v>
      </c>
      <c r="H7928" s="1337">
        <v>0.5</v>
      </c>
      <c r="I7928" s="338"/>
      <c r="J7928" s="338"/>
    </row>
    <row r="7929" spans="2:10">
      <c r="B7929" s="651" t="s">
        <v>71</v>
      </c>
      <c r="C7929" s="1356">
        <v>7313</v>
      </c>
      <c r="D7929" s="747" t="str">
        <f t="shared" si="251"/>
        <v>OK7313</v>
      </c>
      <c r="E7929" s="1336">
        <v>2.0619999999999998</v>
      </c>
      <c r="F7929" s="644">
        <f t="shared" si="252"/>
        <v>1.956</v>
      </c>
      <c r="G7929" s="748" t="s">
        <v>280</v>
      </c>
      <c r="H7929" s="1337">
        <v>0.5</v>
      </c>
      <c r="I7929" s="338"/>
      <c r="J7929" s="338"/>
    </row>
    <row r="7930" spans="2:10">
      <c r="B7930" s="651" t="s">
        <v>71</v>
      </c>
      <c r="C7930" s="1356">
        <v>7317</v>
      </c>
      <c r="D7930" s="747" t="str">
        <f t="shared" si="251"/>
        <v>OK7317</v>
      </c>
      <c r="E7930" s="1336">
        <v>2.0619999999999998</v>
      </c>
      <c r="F7930" s="644">
        <f t="shared" si="252"/>
        <v>1.956</v>
      </c>
      <c r="G7930" s="748" t="s">
        <v>280</v>
      </c>
      <c r="H7930" s="1337">
        <v>0.5</v>
      </c>
      <c r="I7930" s="338"/>
      <c r="J7930" s="338"/>
    </row>
    <row r="7931" spans="2:10">
      <c r="B7931" s="651" t="s">
        <v>71</v>
      </c>
      <c r="C7931" s="1356">
        <v>7327</v>
      </c>
      <c r="D7931" s="747" t="str">
        <f t="shared" si="251"/>
        <v>OK7327</v>
      </c>
      <c r="E7931" s="1336">
        <v>2.0619999999999998</v>
      </c>
      <c r="F7931" s="644">
        <f t="shared" si="252"/>
        <v>1.956</v>
      </c>
      <c r="G7931" s="748" t="s">
        <v>280</v>
      </c>
      <c r="H7931" s="1337">
        <v>0.5</v>
      </c>
      <c r="I7931" s="338"/>
      <c r="J7931" s="338"/>
    </row>
    <row r="7932" spans="2:10">
      <c r="B7932" s="651" t="s">
        <v>71</v>
      </c>
      <c r="C7932" s="1356">
        <v>7333</v>
      </c>
      <c r="D7932" s="747" t="str">
        <f t="shared" si="251"/>
        <v>OK7333</v>
      </c>
      <c r="E7932" s="1336">
        <v>2.0619999999999998</v>
      </c>
      <c r="F7932" s="644">
        <f t="shared" si="252"/>
        <v>1.956</v>
      </c>
      <c r="G7932" s="748" t="s">
        <v>280</v>
      </c>
      <c r="H7932" s="1337">
        <v>0.5</v>
      </c>
      <c r="I7932" s="338"/>
      <c r="J7932" s="338"/>
    </row>
    <row r="7933" spans="2:10">
      <c r="B7933" s="651" t="s">
        <v>71</v>
      </c>
      <c r="C7933" s="1356">
        <v>7335</v>
      </c>
      <c r="D7933" s="747" t="str">
        <f t="shared" si="251"/>
        <v>OK7335</v>
      </c>
      <c r="E7933" s="1336">
        <v>2.0619999999999998</v>
      </c>
      <c r="F7933" s="644">
        <f t="shared" si="252"/>
        <v>1.956</v>
      </c>
      <c r="G7933" s="748" t="s">
        <v>280</v>
      </c>
      <c r="H7933" s="1337">
        <v>0.5</v>
      </c>
      <c r="I7933" s="338"/>
      <c r="J7933" s="338"/>
    </row>
    <row r="7934" spans="2:10">
      <c r="B7934" s="651" t="s">
        <v>71</v>
      </c>
      <c r="C7934" s="1356">
        <v>7337</v>
      </c>
      <c r="D7934" s="747" t="str">
        <f t="shared" si="251"/>
        <v>OK7337</v>
      </c>
      <c r="E7934" s="1336">
        <v>2.0619999999999998</v>
      </c>
      <c r="F7934" s="644">
        <f t="shared" si="252"/>
        <v>1.956</v>
      </c>
      <c r="G7934" s="748" t="s">
        <v>280</v>
      </c>
      <c r="H7934" s="1337">
        <v>0.5</v>
      </c>
      <c r="I7934" s="338"/>
      <c r="J7934" s="338"/>
    </row>
    <row r="7935" spans="2:10">
      <c r="B7935" s="651" t="s">
        <v>71</v>
      </c>
      <c r="C7935" s="1356">
        <v>7350</v>
      </c>
      <c r="D7935" s="747" t="str">
        <f t="shared" si="251"/>
        <v>OK7350</v>
      </c>
      <c r="E7935" s="1336">
        <v>1.232</v>
      </c>
      <c r="F7935" s="644">
        <f t="shared" si="252"/>
        <v>1.2090000000000001</v>
      </c>
      <c r="G7935" s="748" t="s">
        <v>280</v>
      </c>
      <c r="H7935" s="1337">
        <v>0.46</v>
      </c>
      <c r="I7935" s="338"/>
      <c r="J7935" s="338"/>
    </row>
    <row r="7936" spans="2:10">
      <c r="B7936" s="651" t="s">
        <v>71</v>
      </c>
      <c r="C7936" s="1356">
        <v>7360</v>
      </c>
      <c r="D7936" s="747" t="str">
        <f t="shared" si="251"/>
        <v>OK7360</v>
      </c>
      <c r="E7936" s="1336">
        <v>1.0760000000000001</v>
      </c>
      <c r="F7936" s="644">
        <f t="shared" si="252"/>
        <v>1.0680000000000001</v>
      </c>
      <c r="G7936" s="748" t="s">
        <v>280</v>
      </c>
      <c r="H7936" s="1337">
        <v>0.66</v>
      </c>
      <c r="I7936" s="338"/>
      <c r="J7936" s="338"/>
    </row>
    <row r="7937" spans="2:10">
      <c r="B7937" s="651" t="s">
        <v>71</v>
      </c>
      <c r="C7937" s="1356">
        <v>7370</v>
      </c>
      <c r="D7937" s="747" t="str">
        <f t="shared" si="251"/>
        <v>OK7370</v>
      </c>
      <c r="E7937" s="1336">
        <v>1.175</v>
      </c>
      <c r="F7937" s="644">
        <f t="shared" si="252"/>
        <v>1.1579999999999999</v>
      </c>
      <c r="G7937" s="748" t="s">
        <v>280</v>
      </c>
      <c r="H7937" s="1337">
        <v>0.64</v>
      </c>
      <c r="I7937" s="338"/>
      <c r="J7937" s="338"/>
    </row>
    <row r="7938" spans="2:10">
      <c r="B7938" s="651" t="s">
        <v>71</v>
      </c>
      <c r="C7938" s="1356">
        <v>7380</v>
      </c>
      <c r="D7938" s="747" t="str">
        <f t="shared" si="251"/>
        <v>OK7380</v>
      </c>
      <c r="E7938" s="1336">
        <v>0.97</v>
      </c>
      <c r="F7938" s="644">
        <f t="shared" si="252"/>
        <v>0.97299999999999998</v>
      </c>
      <c r="G7938" s="748" t="s">
        <v>280</v>
      </c>
      <c r="H7938" s="1337">
        <v>0.92</v>
      </c>
      <c r="I7938" s="338"/>
      <c r="J7938" s="338"/>
    </row>
    <row r="7939" spans="2:10">
      <c r="B7939" s="651" t="s">
        <v>71</v>
      </c>
      <c r="C7939" s="1356">
        <v>7382</v>
      </c>
      <c r="D7939" s="747" t="str">
        <f t="shared" si="251"/>
        <v>OK7382</v>
      </c>
      <c r="E7939" s="1336">
        <v>1.0369999999999999</v>
      </c>
      <c r="F7939" s="644">
        <f t="shared" si="252"/>
        <v>1.0329999999999999</v>
      </c>
      <c r="G7939" s="748" t="s">
        <v>280</v>
      </c>
      <c r="H7939" s="1337">
        <v>0.81</v>
      </c>
      <c r="I7939" s="338"/>
      <c r="J7939" s="338"/>
    </row>
    <row r="7940" spans="2:10">
      <c r="B7940" s="651" t="s">
        <v>71</v>
      </c>
      <c r="C7940" s="1356">
        <v>7390</v>
      </c>
      <c r="D7940" s="747" t="str">
        <f t="shared" si="251"/>
        <v>OK7390</v>
      </c>
      <c r="E7940" s="1336">
        <v>0.86</v>
      </c>
      <c r="F7940" s="644">
        <f t="shared" si="252"/>
        <v>0.874</v>
      </c>
      <c r="G7940" s="748" t="s">
        <v>280</v>
      </c>
      <c r="H7940" s="1337">
        <v>0.75</v>
      </c>
      <c r="I7940" s="338"/>
      <c r="J7940" s="338"/>
    </row>
    <row r="7941" spans="2:10">
      <c r="B7941" s="651" t="s">
        <v>71</v>
      </c>
      <c r="C7941" s="1356">
        <v>7394</v>
      </c>
      <c r="D7941" s="747" t="str">
        <f t="shared" si="251"/>
        <v>OK7394</v>
      </c>
      <c r="E7941" s="1336">
        <v>1.1279999999999999</v>
      </c>
      <c r="F7941" s="644">
        <f t="shared" si="252"/>
        <v>1.115</v>
      </c>
      <c r="G7941" s="748" t="s">
        <v>280</v>
      </c>
      <c r="H7941" s="1337">
        <v>0.62</v>
      </c>
      <c r="I7941" s="338"/>
      <c r="J7941" s="338"/>
    </row>
    <row r="7942" spans="2:10">
      <c r="B7942" s="651" t="s">
        <v>71</v>
      </c>
      <c r="C7942" s="1356">
        <v>7395</v>
      </c>
      <c r="D7942" s="747" t="str">
        <f t="shared" si="251"/>
        <v>OK7395</v>
      </c>
      <c r="E7942" s="1336">
        <v>2.0619999999999998</v>
      </c>
      <c r="F7942" s="644">
        <f t="shared" si="252"/>
        <v>1.956</v>
      </c>
      <c r="G7942" s="748" t="s">
        <v>280</v>
      </c>
      <c r="H7942" s="1337">
        <v>0.5</v>
      </c>
      <c r="I7942" s="338"/>
      <c r="J7942" s="338"/>
    </row>
    <row r="7943" spans="2:10">
      <c r="B7943" s="651" t="s">
        <v>71</v>
      </c>
      <c r="C7943" s="1356">
        <v>7398</v>
      </c>
      <c r="D7943" s="747" t="str">
        <f t="shared" si="251"/>
        <v>OK7398</v>
      </c>
      <c r="E7943" s="1336">
        <v>2.0619999999999998</v>
      </c>
      <c r="F7943" s="644">
        <f t="shared" si="252"/>
        <v>1.956</v>
      </c>
      <c r="G7943" s="748" t="s">
        <v>280</v>
      </c>
      <c r="H7943" s="1337">
        <v>0.5</v>
      </c>
      <c r="I7943" s="338"/>
      <c r="J7943" s="338"/>
    </row>
    <row r="7944" spans="2:10">
      <c r="B7944" s="651" t="s">
        <v>71</v>
      </c>
      <c r="C7944" s="1356">
        <v>7402</v>
      </c>
      <c r="D7944" s="747" t="str">
        <f t="shared" si="251"/>
        <v>OK7402</v>
      </c>
      <c r="E7944" s="1336">
        <v>0.753</v>
      </c>
      <c r="F7944" s="644">
        <f t="shared" si="252"/>
        <v>0.77800000000000002</v>
      </c>
      <c r="G7944" s="748" t="s">
        <v>280</v>
      </c>
      <c r="H7944" s="1337">
        <v>0.13</v>
      </c>
      <c r="I7944" s="338"/>
      <c r="J7944" s="338"/>
    </row>
    <row r="7945" spans="2:10">
      <c r="B7945" s="651" t="s">
        <v>71</v>
      </c>
      <c r="C7945" s="1356">
        <v>7403</v>
      </c>
      <c r="D7945" s="747" t="str">
        <f t="shared" si="251"/>
        <v>OK7403</v>
      </c>
      <c r="E7945" s="1336">
        <v>1</v>
      </c>
      <c r="F7945" s="644">
        <f t="shared" si="252"/>
        <v>1</v>
      </c>
      <c r="G7945" s="748" t="s">
        <v>280</v>
      </c>
      <c r="H7945" s="1337">
        <v>0.45</v>
      </c>
      <c r="I7945" s="338"/>
      <c r="J7945" s="338"/>
    </row>
    <row r="7946" spans="2:10">
      <c r="B7946" s="651" t="s">
        <v>71</v>
      </c>
      <c r="C7946" s="1356">
        <v>7405</v>
      </c>
      <c r="D7946" s="747" t="str">
        <f t="shared" si="251"/>
        <v>OK7405</v>
      </c>
      <c r="E7946" s="1336">
        <v>1.1319999999999999</v>
      </c>
      <c r="F7946" s="644">
        <f t="shared" si="252"/>
        <v>1.119</v>
      </c>
      <c r="G7946" s="748" t="s">
        <v>280</v>
      </c>
      <c r="H7946" s="1337">
        <v>0.6</v>
      </c>
      <c r="I7946" s="338"/>
      <c r="J7946" s="338"/>
    </row>
    <row r="7947" spans="2:10">
      <c r="B7947" s="651" t="s">
        <v>71</v>
      </c>
      <c r="C7947" s="1356">
        <v>7420</v>
      </c>
      <c r="D7947" s="747" t="str">
        <f t="shared" ref="D7947:D8010" si="253">B7947&amp;TEXT(C7947,"0000")</f>
        <v>OK7420</v>
      </c>
      <c r="E7947" s="1336">
        <v>1.1160000000000001</v>
      </c>
      <c r="F7947" s="644">
        <f t="shared" ref="F7947:F8010" si="254">IF(E7947="NA","NA",ROUND((E7947-1)*0.9+1,3))</f>
        <v>1.1040000000000001</v>
      </c>
      <c r="G7947" s="748" t="s">
        <v>280</v>
      </c>
      <c r="H7947" s="1337">
        <v>0.56000000000000005</v>
      </c>
      <c r="I7947" s="338"/>
      <c r="J7947" s="338"/>
    </row>
    <row r="7948" spans="2:10">
      <c r="B7948" s="651" t="s">
        <v>71</v>
      </c>
      <c r="C7948" s="1356">
        <v>7421</v>
      </c>
      <c r="D7948" s="747" t="str">
        <f t="shared" si="253"/>
        <v>OK7421</v>
      </c>
      <c r="E7948" s="1336">
        <v>1.2490000000000001</v>
      </c>
      <c r="F7948" s="644">
        <f t="shared" si="254"/>
        <v>1.224</v>
      </c>
      <c r="G7948" s="748" t="s">
        <v>280</v>
      </c>
      <c r="H7948" s="1337">
        <v>0.51</v>
      </c>
      <c r="I7948" s="338"/>
      <c r="J7948" s="338"/>
    </row>
    <row r="7949" spans="2:10">
      <c r="B7949" s="651" t="s">
        <v>71</v>
      </c>
      <c r="C7949" s="1356">
        <v>7422</v>
      </c>
      <c r="D7949" s="747" t="str">
        <f t="shared" si="253"/>
        <v>OK7422</v>
      </c>
      <c r="E7949" s="1336">
        <v>1.0920000000000001</v>
      </c>
      <c r="F7949" s="644">
        <f t="shared" si="254"/>
        <v>1.083</v>
      </c>
      <c r="G7949" s="748" t="s">
        <v>280</v>
      </c>
      <c r="H7949" s="1337">
        <v>0.54</v>
      </c>
      <c r="I7949" s="338"/>
      <c r="J7949" s="338"/>
    </row>
    <row r="7950" spans="2:10">
      <c r="B7950" s="651" t="s">
        <v>71</v>
      </c>
      <c r="C7950" s="1356">
        <v>7425</v>
      </c>
      <c r="D7950" s="747" t="str">
        <f t="shared" si="253"/>
        <v>OK7425</v>
      </c>
      <c r="E7950" s="1336">
        <v>1.1950000000000001</v>
      </c>
      <c r="F7950" s="644">
        <f t="shared" si="254"/>
        <v>1.1759999999999999</v>
      </c>
      <c r="G7950" s="748" t="s">
        <v>280</v>
      </c>
      <c r="H7950" s="1337">
        <v>0.51</v>
      </c>
      <c r="I7950" s="338"/>
      <c r="J7950" s="338"/>
    </row>
    <row r="7951" spans="2:10">
      <c r="B7951" s="651" t="s">
        <v>71</v>
      </c>
      <c r="C7951" s="1356">
        <v>7431</v>
      </c>
      <c r="D7951" s="747" t="str">
        <f t="shared" si="253"/>
        <v>OK7431</v>
      </c>
      <c r="E7951" s="1336">
        <v>1.1739999999999999</v>
      </c>
      <c r="F7951" s="644">
        <f t="shared" si="254"/>
        <v>1.157</v>
      </c>
      <c r="G7951" s="748" t="s">
        <v>280</v>
      </c>
      <c r="H7951" s="1337">
        <v>0.59</v>
      </c>
      <c r="I7951" s="338"/>
      <c r="J7951" s="338"/>
    </row>
    <row r="7952" spans="2:10">
      <c r="B7952" s="651" t="s">
        <v>71</v>
      </c>
      <c r="C7952" s="1356">
        <v>7445</v>
      </c>
      <c r="D7952" s="747" t="str">
        <f t="shared" si="253"/>
        <v>OK7445</v>
      </c>
      <c r="E7952" s="1336">
        <v>1.1759999999999999</v>
      </c>
      <c r="F7952" s="644">
        <f t="shared" si="254"/>
        <v>1.1579999999999999</v>
      </c>
      <c r="G7952" s="748" t="s">
        <v>280</v>
      </c>
      <c r="H7952" s="1337">
        <v>0.28000000000000003</v>
      </c>
      <c r="I7952" s="338"/>
      <c r="J7952" s="338"/>
    </row>
    <row r="7953" spans="2:10">
      <c r="B7953" s="651" t="s">
        <v>71</v>
      </c>
      <c r="C7953" s="1356">
        <v>7453</v>
      </c>
      <c r="D7953" s="747" t="str">
        <f t="shared" si="253"/>
        <v>OK7453</v>
      </c>
      <c r="E7953" s="1336">
        <v>2.0619999999999998</v>
      </c>
      <c r="F7953" s="644">
        <f t="shared" si="254"/>
        <v>1.956</v>
      </c>
      <c r="G7953" s="748" t="s">
        <v>280</v>
      </c>
      <c r="H7953" s="1337">
        <v>0.5</v>
      </c>
      <c r="I7953" s="338"/>
      <c r="J7953" s="338"/>
    </row>
    <row r="7954" spans="2:10">
      <c r="B7954" s="651" t="s">
        <v>71</v>
      </c>
      <c r="C7954" s="1356">
        <v>7502</v>
      </c>
      <c r="D7954" s="747" t="str">
        <f t="shared" si="253"/>
        <v>OK7502</v>
      </c>
      <c r="E7954" s="1336">
        <v>1.125</v>
      </c>
      <c r="F7954" s="644">
        <f t="shared" si="254"/>
        <v>1.113</v>
      </c>
      <c r="G7954" s="748" t="s">
        <v>280</v>
      </c>
      <c r="H7954" s="1337">
        <v>0.59</v>
      </c>
      <c r="I7954" s="338"/>
      <c r="J7954" s="338"/>
    </row>
    <row r="7955" spans="2:10">
      <c r="B7955" s="651" t="s">
        <v>71</v>
      </c>
      <c r="C7955" s="1356">
        <v>7515</v>
      </c>
      <c r="D7955" s="747" t="str">
        <f t="shared" si="253"/>
        <v>OK7515</v>
      </c>
      <c r="E7955" s="1336">
        <v>1.01</v>
      </c>
      <c r="F7955" s="644">
        <f t="shared" si="254"/>
        <v>1.0089999999999999</v>
      </c>
      <c r="G7955" s="748" t="s">
        <v>280</v>
      </c>
      <c r="H7955" s="1337">
        <v>0.34</v>
      </c>
      <c r="I7955" s="338"/>
      <c r="J7955" s="338"/>
    </row>
    <row r="7956" spans="2:10">
      <c r="B7956" s="651" t="s">
        <v>71</v>
      </c>
      <c r="C7956" s="1356">
        <v>7520</v>
      </c>
      <c r="D7956" s="747" t="str">
        <f t="shared" si="253"/>
        <v>OK7520</v>
      </c>
      <c r="E7956" s="1336">
        <v>1.135</v>
      </c>
      <c r="F7956" s="644">
        <f t="shared" si="254"/>
        <v>1.1220000000000001</v>
      </c>
      <c r="G7956" s="748" t="s">
        <v>280</v>
      </c>
      <c r="H7956" s="1337">
        <v>0.7</v>
      </c>
      <c r="I7956" s="338"/>
      <c r="J7956" s="338"/>
    </row>
    <row r="7957" spans="2:10">
      <c r="B7957" s="651" t="s">
        <v>71</v>
      </c>
      <c r="C7957" s="1356">
        <v>7538</v>
      </c>
      <c r="D7957" s="747" t="str">
        <f t="shared" si="253"/>
        <v>OK7538</v>
      </c>
      <c r="E7957" s="1336">
        <v>1.3129999999999999</v>
      </c>
      <c r="F7957" s="644">
        <f t="shared" si="254"/>
        <v>1.282</v>
      </c>
      <c r="G7957" s="748" t="s">
        <v>280</v>
      </c>
      <c r="H7957" s="1337">
        <v>0.59</v>
      </c>
      <c r="I7957" s="338"/>
      <c r="J7957" s="338"/>
    </row>
    <row r="7958" spans="2:10">
      <c r="B7958" s="651" t="s">
        <v>71</v>
      </c>
      <c r="C7958" s="1356">
        <v>7539</v>
      </c>
      <c r="D7958" s="747" t="str">
        <f t="shared" si="253"/>
        <v>OK7539</v>
      </c>
      <c r="E7958" s="1336">
        <v>1.234</v>
      </c>
      <c r="F7958" s="644">
        <f t="shared" si="254"/>
        <v>1.2110000000000001</v>
      </c>
      <c r="G7958" s="748" t="s">
        <v>280</v>
      </c>
      <c r="H7958" s="1337">
        <v>0.56000000000000005</v>
      </c>
      <c r="I7958" s="338"/>
      <c r="J7958" s="338"/>
    </row>
    <row r="7959" spans="2:10">
      <c r="B7959" s="651" t="s">
        <v>71</v>
      </c>
      <c r="C7959" s="1356">
        <v>7540</v>
      </c>
      <c r="D7959" s="747" t="str">
        <f t="shared" si="253"/>
        <v>OK7540</v>
      </c>
      <c r="E7959" s="1336">
        <v>2.0619999999999998</v>
      </c>
      <c r="F7959" s="644">
        <f t="shared" si="254"/>
        <v>1.956</v>
      </c>
      <c r="G7959" s="748" t="s">
        <v>280</v>
      </c>
      <c r="H7959" s="1337">
        <v>0.5</v>
      </c>
      <c r="I7959" s="338"/>
      <c r="J7959" s="338"/>
    </row>
    <row r="7960" spans="2:10">
      <c r="B7960" s="651" t="s">
        <v>71</v>
      </c>
      <c r="C7960" s="1356">
        <v>7580</v>
      </c>
      <c r="D7960" s="747" t="str">
        <f t="shared" si="253"/>
        <v>OK7580</v>
      </c>
      <c r="E7960" s="1336">
        <v>1.107</v>
      </c>
      <c r="F7960" s="644">
        <f t="shared" si="254"/>
        <v>1.0960000000000001</v>
      </c>
      <c r="G7960" s="748" t="s">
        <v>280</v>
      </c>
      <c r="H7960" s="1337">
        <v>0.61</v>
      </c>
      <c r="I7960" s="338"/>
      <c r="J7960" s="338"/>
    </row>
    <row r="7961" spans="2:10">
      <c r="B7961" s="651" t="s">
        <v>71</v>
      </c>
      <c r="C7961" s="1356">
        <v>7590</v>
      </c>
      <c r="D7961" s="747" t="str">
        <f t="shared" si="253"/>
        <v>OK7590</v>
      </c>
      <c r="E7961" s="1336">
        <v>1.0960000000000001</v>
      </c>
      <c r="F7961" s="644">
        <f t="shared" si="254"/>
        <v>1.0860000000000001</v>
      </c>
      <c r="G7961" s="748" t="s">
        <v>280</v>
      </c>
      <c r="H7961" s="1337">
        <v>0.59</v>
      </c>
      <c r="I7961" s="338"/>
      <c r="J7961" s="338"/>
    </row>
    <row r="7962" spans="2:10">
      <c r="B7962" s="651" t="s">
        <v>71</v>
      </c>
      <c r="C7962" s="1356">
        <v>7600</v>
      </c>
      <c r="D7962" s="747" t="str">
        <f t="shared" si="253"/>
        <v>OK7600</v>
      </c>
      <c r="E7962" s="1336">
        <v>1.4750000000000001</v>
      </c>
      <c r="F7962" s="644">
        <f t="shared" si="254"/>
        <v>1.4279999999999999</v>
      </c>
      <c r="G7962" s="748" t="s">
        <v>280</v>
      </c>
      <c r="H7962" s="1337">
        <v>0.6</v>
      </c>
      <c r="I7962" s="338"/>
      <c r="J7962" s="338"/>
    </row>
    <row r="7963" spans="2:10">
      <c r="B7963" s="651" t="s">
        <v>71</v>
      </c>
      <c r="C7963" s="1356">
        <v>7605</v>
      </c>
      <c r="D7963" s="747" t="str">
        <f t="shared" si="253"/>
        <v>OK7605</v>
      </c>
      <c r="E7963" s="1336">
        <v>1.0680000000000001</v>
      </c>
      <c r="F7963" s="644">
        <f t="shared" si="254"/>
        <v>1.0609999999999999</v>
      </c>
      <c r="G7963" s="748" t="s">
        <v>280</v>
      </c>
      <c r="H7963" s="1337">
        <v>0.44</v>
      </c>
      <c r="I7963" s="338"/>
      <c r="J7963" s="338"/>
    </row>
    <row r="7964" spans="2:10">
      <c r="B7964" s="651" t="s">
        <v>71</v>
      </c>
      <c r="C7964" s="1356">
        <v>7610</v>
      </c>
      <c r="D7964" s="747" t="str">
        <f t="shared" si="253"/>
        <v>OK7610</v>
      </c>
      <c r="E7964" s="1336">
        <v>1.046</v>
      </c>
      <c r="F7964" s="644">
        <f t="shared" si="254"/>
        <v>1.0409999999999999</v>
      </c>
      <c r="G7964" s="748" t="s">
        <v>280</v>
      </c>
      <c r="H7964" s="1337">
        <v>0.05</v>
      </c>
      <c r="I7964" s="338"/>
      <c r="J7964" s="338"/>
    </row>
    <row r="7965" spans="2:10">
      <c r="B7965" s="651" t="s">
        <v>71</v>
      </c>
      <c r="C7965" s="1356">
        <v>7705</v>
      </c>
      <c r="D7965" s="747" t="str">
        <f t="shared" si="253"/>
        <v>OK7705</v>
      </c>
      <c r="E7965" s="1336">
        <v>0.999</v>
      </c>
      <c r="F7965" s="644">
        <f t="shared" si="254"/>
        <v>0.999</v>
      </c>
      <c r="G7965" s="748" t="s">
        <v>280</v>
      </c>
      <c r="H7965" s="1337">
        <v>0.95</v>
      </c>
      <c r="I7965" s="338"/>
      <c r="J7965" s="338"/>
    </row>
    <row r="7966" spans="2:10">
      <c r="B7966" s="651" t="s">
        <v>71</v>
      </c>
      <c r="C7966" s="1356">
        <v>7710</v>
      </c>
      <c r="D7966" s="747" t="str">
        <f t="shared" si="253"/>
        <v>OK7710</v>
      </c>
      <c r="E7966" s="1336">
        <v>1.198</v>
      </c>
      <c r="F7966" s="644">
        <f t="shared" si="254"/>
        <v>1.1779999999999999</v>
      </c>
      <c r="G7966" s="748" t="s">
        <v>280</v>
      </c>
      <c r="H7966" s="1337">
        <v>0.71</v>
      </c>
      <c r="I7966" s="338"/>
      <c r="J7966" s="338"/>
    </row>
    <row r="7967" spans="2:10">
      <c r="B7967" s="651" t="s">
        <v>71</v>
      </c>
      <c r="C7967" s="1356">
        <v>7711</v>
      </c>
      <c r="D7967" s="747" t="str">
        <f t="shared" si="253"/>
        <v>OK7711</v>
      </c>
      <c r="E7967" s="1336">
        <v>1.232</v>
      </c>
      <c r="F7967" s="644">
        <f t="shared" si="254"/>
        <v>1.2090000000000001</v>
      </c>
      <c r="G7967" s="748" t="s">
        <v>280</v>
      </c>
      <c r="H7967" s="1337">
        <v>0.46</v>
      </c>
      <c r="I7967" s="338"/>
      <c r="J7967" s="338"/>
    </row>
    <row r="7968" spans="2:10">
      <c r="B7968" s="651" t="s">
        <v>71</v>
      </c>
      <c r="C7968" s="1356">
        <v>7720</v>
      </c>
      <c r="D7968" s="747" t="str">
        <f t="shared" si="253"/>
        <v>OK7720</v>
      </c>
      <c r="E7968" s="1336">
        <v>1.2250000000000001</v>
      </c>
      <c r="F7968" s="644">
        <f t="shared" si="254"/>
        <v>1.2030000000000001</v>
      </c>
      <c r="G7968" s="748" t="s">
        <v>280</v>
      </c>
      <c r="H7968" s="1337">
        <v>0.57999999999999996</v>
      </c>
      <c r="I7968" s="338"/>
      <c r="J7968" s="338"/>
    </row>
    <row r="7969" spans="2:10">
      <c r="B7969" s="651" t="s">
        <v>71</v>
      </c>
      <c r="C7969" s="1356">
        <v>7855</v>
      </c>
      <c r="D7969" s="747" t="str">
        <f t="shared" si="253"/>
        <v>OK7855</v>
      </c>
      <c r="E7969" s="1336">
        <v>1.179</v>
      </c>
      <c r="F7969" s="644">
        <f t="shared" si="254"/>
        <v>1.161</v>
      </c>
      <c r="G7969" s="748" t="s">
        <v>280</v>
      </c>
      <c r="H7969" s="1337">
        <v>0.52</v>
      </c>
      <c r="I7969" s="338"/>
      <c r="J7969" s="338"/>
    </row>
    <row r="7970" spans="2:10">
      <c r="B7970" s="651" t="s">
        <v>71</v>
      </c>
      <c r="C7970" s="1356">
        <v>8001</v>
      </c>
      <c r="D7970" s="747" t="str">
        <f t="shared" si="253"/>
        <v>OK8001</v>
      </c>
      <c r="E7970" s="1336">
        <v>0.83099999999999996</v>
      </c>
      <c r="F7970" s="644">
        <f t="shared" si="254"/>
        <v>0.84799999999999998</v>
      </c>
      <c r="G7970" s="748" t="s">
        <v>280</v>
      </c>
      <c r="H7970" s="1337">
        <v>0.46</v>
      </c>
      <c r="I7970" s="338"/>
      <c r="J7970" s="338"/>
    </row>
    <row r="7971" spans="2:10">
      <c r="B7971" s="651" t="s">
        <v>71</v>
      </c>
      <c r="C7971" s="1356">
        <v>8002</v>
      </c>
      <c r="D7971" s="747" t="str">
        <f t="shared" si="253"/>
        <v>OK8002</v>
      </c>
      <c r="E7971" s="1336">
        <v>0.89300000000000002</v>
      </c>
      <c r="F7971" s="644">
        <f t="shared" si="254"/>
        <v>0.90400000000000003</v>
      </c>
      <c r="G7971" s="748" t="s">
        <v>280</v>
      </c>
      <c r="H7971" s="1337">
        <v>0.46</v>
      </c>
      <c r="I7971" s="338"/>
      <c r="J7971" s="338"/>
    </row>
    <row r="7972" spans="2:10">
      <c r="B7972" s="651" t="s">
        <v>71</v>
      </c>
      <c r="C7972" s="1356">
        <v>8006</v>
      </c>
      <c r="D7972" s="747" t="str">
        <f t="shared" si="253"/>
        <v>OK8006</v>
      </c>
      <c r="E7972" s="1336">
        <v>0.95</v>
      </c>
      <c r="F7972" s="644">
        <f t="shared" si="254"/>
        <v>0.95499999999999996</v>
      </c>
      <c r="G7972" s="748" t="s">
        <v>280</v>
      </c>
      <c r="H7972" s="1337">
        <v>0.42</v>
      </c>
      <c r="I7972" s="338"/>
      <c r="J7972" s="338"/>
    </row>
    <row r="7973" spans="2:10">
      <c r="B7973" s="651" t="s">
        <v>71</v>
      </c>
      <c r="C7973" s="1356">
        <v>8008</v>
      </c>
      <c r="D7973" s="747" t="str">
        <f t="shared" si="253"/>
        <v>OK8008</v>
      </c>
      <c r="E7973" s="1336">
        <v>0.90100000000000002</v>
      </c>
      <c r="F7973" s="644">
        <f t="shared" si="254"/>
        <v>0.91100000000000003</v>
      </c>
      <c r="G7973" s="748" t="s">
        <v>280</v>
      </c>
      <c r="H7973" s="1337">
        <v>0.35</v>
      </c>
      <c r="I7973" s="338"/>
      <c r="J7973" s="338"/>
    </row>
    <row r="7974" spans="2:10">
      <c r="B7974" s="651" t="s">
        <v>71</v>
      </c>
      <c r="C7974" s="1356">
        <v>8010</v>
      </c>
      <c r="D7974" s="747" t="str">
        <f t="shared" si="253"/>
        <v>OK8010</v>
      </c>
      <c r="E7974" s="1336">
        <v>0.71799999999999997</v>
      </c>
      <c r="F7974" s="644">
        <f t="shared" si="254"/>
        <v>0.746</v>
      </c>
      <c r="G7974" s="748" t="s">
        <v>280</v>
      </c>
      <c r="H7974" s="1337">
        <v>0.41</v>
      </c>
      <c r="I7974" s="338"/>
      <c r="J7974" s="338"/>
    </row>
    <row r="7975" spans="2:10">
      <c r="B7975" s="651" t="s">
        <v>71</v>
      </c>
      <c r="C7975" s="1356">
        <v>8013</v>
      </c>
      <c r="D7975" s="747" t="str">
        <f t="shared" si="253"/>
        <v>OK8013</v>
      </c>
      <c r="E7975" s="1336">
        <v>0.89700000000000002</v>
      </c>
      <c r="F7975" s="644">
        <f t="shared" si="254"/>
        <v>0.90700000000000003</v>
      </c>
      <c r="G7975" s="748" t="s">
        <v>280</v>
      </c>
      <c r="H7975" s="1337">
        <v>0.26</v>
      </c>
      <c r="I7975" s="338"/>
      <c r="J7975" s="338"/>
    </row>
    <row r="7976" spans="2:10">
      <c r="B7976" s="651" t="s">
        <v>71</v>
      </c>
      <c r="C7976" s="1356">
        <v>8015</v>
      </c>
      <c r="D7976" s="747" t="str">
        <f t="shared" si="253"/>
        <v>OK8015</v>
      </c>
      <c r="E7976" s="1336">
        <v>0.89800000000000002</v>
      </c>
      <c r="F7976" s="644">
        <f t="shared" si="254"/>
        <v>0.90800000000000003</v>
      </c>
      <c r="G7976" s="748" t="s">
        <v>280</v>
      </c>
      <c r="H7976" s="1337">
        <v>0.42</v>
      </c>
      <c r="I7976" s="338"/>
      <c r="J7976" s="338"/>
    </row>
    <row r="7977" spans="2:10">
      <c r="B7977" s="651" t="s">
        <v>71</v>
      </c>
      <c r="C7977" s="1356">
        <v>8017</v>
      </c>
      <c r="D7977" s="747" t="str">
        <f t="shared" si="253"/>
        <v>OK8017</v>
      </c>
      <c r="E7977" s="1336">
        <v>0.86799999999999999</v>
      </c>
      <c r="F7977" s="644">
        <f t="shared" si="254"/>
        <v>0.88100000000000001</v>
      </c>
      <c r="G7977" s="748" t="s">
        <v>280</v>
      </c>
      <c r="H7977" s="1337">
        <v>0.28000000000000003</v>
      </c>
      <c r="I7977" s="338"/>
      <c r="J7977" s="338"/>
    </row>
    <row r="7978" spans="2:10">
      <c r="B7978" s="651" t="s">
        <v>71</v>
      </c>
      <c r="C7978" s="1356">
        <v>8018</v>
      </c>
      <c r="D7978" s="747" t="str">
        <f t="shared" si="253"/>
        <v>OK8018</v>
      </c>
      <c r="E7978" s="1336">
        <v>0.80800000000000005</v>
      </c>
      <c r="F7978" s="644">
        <f t="shared" si="254"/>
        <v>0.82699999999999996</v>
      </c>
      <c r="G7978" s="748" t="s">
        <v>280</v>
      </c>
      <c r="H7978" s="1337">
        <v>0.63</v>
      </c>
      <c r="I7978" s="338"/>
      <c r="J7978" s="338"/>
    </row>
    <row r="7979" spans="2:10">
      <c r="B7979" s="651" t="s">
        <v>71</v>
      </c>
      <c r="C7979" s="1356">
        <v>8021</v>
      </c>
      <c r="D7979" s="747" t="str">
        <f t="shared" si="253"/>
        <v>OK8021</v>
      </c>
      <c r="E7979" s="1336">
        <v>0.872</v>
      </c>
      <c r="F7979" s="644">
        <f t="shared" si="254"/>
        <v>0.88500000000000001</v>
      </c>
      <c r="G7979" s="748" t="s">
        <v>280</v>
      </c>
      <c r="H7979" s="1337">
        <v>0.52</v>
      </c>
      <c r="I7979" s="338"/>
      <c r="J7979" s="338"/>
    </row>
    <row r="7980" spans="2:10">
      <c r="B7980" s="651" t="s">
        <v>71</v>
      </c>
      <c r="C7980" s="1356">
        <v>8031</v>
      </c>
      <c r="D7980" s="747" t="str">
        <f t="shared" si="253"/>
        <v>OK8031</v>
      </c>
      <c r="E7980" s="1336">
        <v>0.85499999999999998</v>
      </c>
      <c r="F7980" s="644">
        <f t="shared" si="254"/>
        <v>0.87</v>
      </c>
      <c r="G7980" s="748" t="s">
        <v>280</v>
      </c>
      <c r="H7980" s="1337">
        <v>0.46</v>
      </c>
      <c r="I7980" s="338"/>
      <c r="J7980" s="338"/>
    </row>
    <row r="7981" spans="2:10">
      <c r="B7981" s="651" t="s">
        <v>71</v>
      </c>
      <c r="C7981" s="1356">
        <v>8032</v>
      </c>
      <c r="D7981" s="747" t="str">
        <f t="shared" si="253"/>
        <v>OK8032</v>
      </c>
      <c r="E7981" s="1336">
        <v>0.875</v>
      </c>
      <c r="F7981" s="644">
        <f t="shared" si="254"/>
        <v>0.88800000000000001</v>
      </c>
      <c r="G7981" s="748" t="s">
        <v>280</v>
      </c>
      <c r="H7981" s="1337">
        <v>0.45</v>
      </c>
      <c r="I7981" s="338"/>
      <c r="J7981" s="338"/>
    </row>
    <row r="7982" spans="2:10">
      <c r="B7982" s="651" t="s">
        <v>71</v>
      </c>
      <c r="C7982" s="1356">
        <v>8033</v>
      </c>
      <c r="D7982" s="747" t="str">
        <f t="shared" si="253"/>
        <v>OK8033</v>
      </c>
      <c r="E7982" s="1336">
        <v>0.73099999999999998</v>
      </c>
      <c r="F7982" s="644">
        <f t="shared" si="254"/>
        <v>0.75800000000000001</v>
      </c>
      <c r="G7982" s="748" t="s">
        <v>280</v>
      </c>
      <c r="H7982" s="1337">
        <v>0.64</v>
      </c>
      <c r="I7982" s="338"/>
      <c r="J7982" s="338"/>
    </row>
    <row r="7983" spans="2:10">
      <c r="B7983" s="651" t="s">
        <v>71</v>
      </c>
      <c r="C7983" s="1356">
        <v>8034</v>
      </c>
      <c r="D7983" s="747" t="str">
        <f t="shared" si="253"/>
        <v>OK8034</v>
      </c>
      <c r="E7983" s="1336">
        <v>0.92600000000000005</v>
      </c>
      <c r="F7983" s="644">
        <f t="shared" si="254"/>
        <v>0.93300000000000005</v>
      </c>
      <c r="G7983" s="748" t="s">
        <v>280</v>
      </c>
      <c r="H7983" s="1337">
        <v>0.54</v>
      </c>
      <c r="I7983" s="338"/>
      <c r="J7983" s="338"/>
    </row>
    <row r="7984" spans="2:10">
      <c r="B7984" s="651" t="s">
        <v>71</v>
      </c>
      <c r="C7984" s="1356">
        <v>8037</v>
      </c>
      <c r="D7984" s="747" t="str">
        <f t="shared" si="253"/>
        <v>OK8037</v>
      </c>
      <c r="E7984" s="1336">
        <v>0.85399999999999998</v>
      </c>
      <c r="F7984" s="644">
        <f t="shared" si="254"/>
        <v>0.86899999999999999</v>
      </c>
      <c r="G7984" s="748" t="s">
        <v>280</v>
      </c>
      <c r="H7984" s="1337">
        <v>0.6</v>
      </c>
      <c r="I7984" s="338"/>
      <c r="J7984" s="338"/>
    </row>
    <row r="7985" spans="2:10">
      <c r="B7985" s="651" t="s">
        <v>71</v>
      </c>
      <c r="C7985" s="1356">
        <v>8039</v>
      </c>
      <c r="D7985" s="747" t="str">
        <f t="shared" si="253"/>
        <v>OK8039</v>
      </c>
      <c r="E7985" s="1336">
        <v>0.89400000000000002</v>
      </c>
      <c r="F7985" s="644">
        <f t="shared" si="254"/>
        <v>0.90500000000000003</v>
      </c>
      <c r="G7985" s="748" t="s">
        <v>280</v>
      </c>
      <c r="H7985" s="1337">
        <v>0.5</v>
      </c>
      <c r="I7985" s="338"/>
      <c r="J7985" s="338"/>
    </row>
    <row r="7986" spans="2:10">
      <c r="B7986" s="651" t="s">
        <v>71</v>
      </c>
      <c r="C7986" s="1356">
        <v>8044</v>
      </c>
      <c r="D7986" s="747" t="str">
        <f t="shared" si="253"/>
        <v>OK8044</v>
      </c>
      <c r="E7986" s="1336">
        <v>0.83</v>
      </c>
      <c r="F7986" s="644">
        <f t="shared" si="254"/>
        <v>0.84699999999999998</v>
      </c>
      <c r="G7986" s="748" t="s">
        <v>280</v>
      </c>
      <c r="H7986" s="1337">
        <v>0.51</v>
      </c>
      <c r="I7986" s="338"/>
      <c r="J7986" s="338"/>
    </row>
    <row r="7987" spans="2:10">
      <c r="B7987" s="651" t="s">
        <v>71</v>
      </c>
      <c r="C7987" s="1356">
        <v>8045</v>
      </c>
      <c r="D7987" s="747" t="str">
        <f t="shared" si="253"/>
        <v>OK8045</v>
      </c>
      <c r="E7987" s="1336">
        <v>0.78500000000000003</v>
      </c>
      <c r="F7987" s="644">
        <f t="shared" si="254"/>
        <v>0.80700000000000005</v>
      </c>
      <c r="G7987" s="748" t="s">
        <v>280</v>
      </c>
      <c r="H7987" s="1337">
        <v>0.19</v>
      </c>
      <c r="I7987" s="338"/>
      <c r="J7987" s="338"/>
    </row>
    <row r="7988" spans="2:10">
      <c r="B7988" s="651" t="s">
        <v>71</v>
      </c>
      <c r="C7988" s="1356">
        <v>8046</v>
      </c>
      <c r="D7988" s="747" t="str">
        <f t="shared" si="253"/>
        <v>OK8046</v>
      </c>
      <c r="E7988" s="1336">
        <v>0.88600000000000001</v>
      </c>
      <c r="F7988" s="644">
        <f t="shared" si="254"/>
        <v>0.89700000000000002</v>
      </c>
      <c r="G7988" s="748" t="s">
        <v>280</v>
      </c>
      <c r="H7988" s="1337">
        <v>0.49</v>
      </c>
      <c r="I7988" s="338"/>
      <c r="J7988" s="338"/>
    </row>
    <row r="7989" spans="2:10">
      <c r="B7989" s="651" t="s">
        <v>71</v>
      </c>
      <c r="C7989" s="1356">
        <v>8047</v>
      </c>
      <c r="D7989" s="747" t="str">
        <f t="shared" si="253"/>
        <v>OK8047</v>
      </c>
      <c r="E7989" s="1336">
        <v>0.86299999999999999</v>
      </c>
      <c r="F7989" s="644">
        <f t="shared" si="254"/>
        <v>0.877</v>
      </c>
      <c r="G7989" s="748" t="s">
        <v>280</v>
      </c>
      <c r="H7989" s="1337">
        <v>0.46</v>
      </c>
      <c r="I7989" s="338"/>
      <c r="J7989" s="338"/>
    </row>
    <row r="7990" spans="2:10">
      <c r="B7990" s="651" t="s">
        <v>71</v>
      </c>
      <c r="C7990" s="1356">
        <v>8058</v>
      </c>
      <c r="D7990" s="747" t="str">
        <f t="shared" si="253"/>
        <v>OK8058</v>
      </c>
      <c r="E7990" s="1336">
        <v>0.89500000000000002</v>
      </c>
      <c r="F7990" s="644">
        <f t="shared" si="254"/>
        <v>0.90600000000000003</v>
      </c>
      <c r="G7990" s="748" t="s">
        <v>280</v>
      </c>
      <c r="H7990" s="1337">
        <v>0.44</v>
      </c>
      <c r="I7990" s="338"/>
      <c r="J7990" s="338"/>
    </row>
    <row r="7991" spans="2:10">
      <c r="B7991" s="651" t="s">
        <v>71</v>
      </c>
      <c r="C7991" s="1356">
        <v>8072</v>
      </c>
      <c r="D7991" s="747" t="str">
        <f t="shared" si="253"/>
        <v>OK8072</v>
      </c>
      <c r="E7991" s="1336">
        <v>0.81899999999999995</v>
      </c>
      <c r="F7991" s="644">
        <f t="shared" si="254"/>
        <v>0.83699999999999997</v>
      </c>
      <c r="G7991" s="748" t="s">
        <v>280</v>
      </c>
      <c r="H7991" s="1337">
        <v>0.38</v>
      </c>
      <c r="I7991" s="338"/>
      <c r="J7991" s="338"/>
    </row>
    <row r="7992" spans="2:10">
      <c r="B7992" s="651" t="s">
        <v>71</v>
      </c>
      <c r="C7992" s="1356">
        <v>8102</v>
      </c>
      <c r="D7992" s="747" t="str">
        <f t="shared" si="253"/>
        <v>OK8102</v>
      </c>
      <c r="E7992" s="1336">
        <v>0.90200000000000002</v>
      </c>
      <c r="F7992" s="644">
        <f t="shared" si="254"/>
        <v>0.91200000000000003</v>
      </c>
      <c r="G7992" s="748" t="s">
        <v>280</v>
      </c>
      <c r="H7992" s="1337">
        <v>0.46</v>
      </c>
      <c r="I7992" s="338"/>
      <c r="J7992" s="338"/>
    </row>
    <row r="7993" spans="2:10">
      <c r="B7993" s="651" t="s">
        <v>71</v>
      </c>
      <c r="C7993" s="1356">
        <v>8103</v>
      </c>
      <c r="D7993" s="747" t="str">
        <f t="shared" si="253"/>
        <v>OK8103</v>
      </c>
      <c r="E7993" s="1336">
        <v>0.91200000000000003</v>
      </c>
      <c r="F7993" s="644">
        <f t="shared" si="254"/>
        <v>0.92100000000000004</v>
      </c>
      <c r="G7993" s="748" t="s">
        <v>280</v>
      </c>
      <c r="H7993" s="1337">
        <v>0.5</v>
      </c>
      <c r="I7993" s="338"/>
      <c r="J7993" s="338"/>
    </row>
    <row r="7994" spans="2:10">
      <c r="B7994" s="651" t="s">
        <v>71</v>
      </c>
      <c r="C7994" s="1356">
        <v>8106</v>
      </c>
      <c r="D7994" s="747" t="str">
        <f t="shared" si="253"/>
        <v>OK8106</v>
      </c>
      <c r="E7994" s="1336">
        <v>0.92200000000000004</v>
      </c>
      <c r="F7994" s="644">
        <f t="shared" si="254"/>
        <v>0.93</v>
      </c>
      <c r="G7994" s="748" t="s">
        <v>280</v>
      </c>
      <c r="H7994" s="1337">
        <v>0.57999999999999996</v>
      </c>
      <c r="I7994" s="338"/>
      <c r="J7994" s="338"/>
    </row>
    <row r="7995" spans="2:10">
      <c r="B7995" s="651" t="s">
        <v>71</v>
      </c>
      <c r="C7995" s="1356">
        <v>8107</v>
      </c>
      <c r="D7995" s="747" t="str">
        <f t="shared" si="253"/>
        <v>OK8107</v>
      </c>
      <c r="E7995" s="1336">
        <v>0.96599999999999997</v>
      </c>
      <c r="F7995" s="644">
        <f t="shared" si="254"/>
        <v>0.96899999999999997</v>
      </c>
      <c r="G7995" s="748" t="s">
        <v>280</v>
      </c>
      <c r="H7995" s="1337">
        <v>0.43</v>
      </c>
      <c r="I7995" s="338"/>
      <c r="J7995" s="338"/>
    </row>
    <row r="7996" spans="2:10">
      <c r="B7996" s="651" t="s">
        <v>71</v>
      </c>
      <c r="C7996" s="1356">
        <v>8111</v>
      </c>
      <c r="D7996" s="747" t="str">
        <f t="shared" si="253"/>
        <v>OK8111</v>
      </c>
      <c r="E7996" s="1336">
        <v>0.85799999999999998</v>
      </c>
      <c r="F7996" s="644">
        <f t="shared" si="254"/>
        <v>0.872</v>
      </c>
      <c r="G7996" s="748" t="s">
        <v>280</v>
      </c>
      <c r="H7996" s="1337">
        <v>0.45</v>
      </c>
      <c r="I7996" s="338"/>
      <c r="J7996" s="338"/>
    </row>
    <row r="7997" spans="2:10">
      <c r="B7997" s="651" t="s">
        <v>71</v>
      </c>
      <c r="C7997" s="1356">
        <v>8116</v>
      </c>
      <c r="D7997" s="747" t="str">
        <f t="shared" si="253"/>
        <v>OK8116</v>
      </c>
      <c r="E7997" s="1336">
        <v>0.84</v>
      </c>
      <c r="F7997" s="644">
        <f t="shared" si="254"/>
        <v>0.85599999999999998</v>
      </c>
      <c r="G7997" s="748" t="s">
        <v>280</v>
      </c>
      <c r="H7997" s="1337">
        <v>0.51</v>
      </c>
      <c r="I7997" s="338"/>
      <c r="J7997" s="338"/>
    </row>
    <row r="7998" spans="2:10">
      <c r="B7998" s="651" t="s">
        <v>71</v>
      </c>
      <c r="C7998" s="1356">
        <v>8203</v>
      </c>
      <c r="D7998" s="747" t="str">
        <f t="shared" si="253"/>
        <v>OK8203</v>
      </c>
      <c r="E7998" s="1336">
        <v>0.84899999999999998</v>
      </c>
      <c r="F7998" s="644">
        <f t="shared" si="254"/>
        <v>0.86399999999999999</v>
      </c>
      <c r="G7998" s="748" t="s">
        <v>280</v>
      </c>
      <c r="H7998" s="1337">
        <v>0.83</v>
      </c>
      <c r="I7998" s="338"/>
      <c r="J7998" s="338"/>
    </row>
    <row r="7999" spans="2:10">
      <c r="B7999" s="651" t="s">
        <v>71</v>
      </c>
      <c r="C7999" s="1356">
        <v>8204</v>
      </c>
      <c r="D7999" s="747" t="str">
        <f t="shared" si="253"/>
        <v>OK8204</v>
      </c>
      <c r="E7999" s="1336">
        <v>0.85299999999999998</v>
      </c>
      <c r="F7999" s="644">
        <f t="shared" si="254"/>
        <v>0.86799999999999999</v>
      </c>
      <c r="G7999" s="748" t="s">
        <v>280</v>
      </c>
      <c r="H7999" s="1337">
        <v>0.5</v>
      </c>
      <c r="I7999" s="338"/>
      <c r="J7999" s="338"/>
    </row>
    <row r="8000" spans="2:10">
      <c r="B8000" s="651" t="s">
        <v>71</v>
      </c>
      <c r="C8000" s="1356">
        <v>8209</v>
      </c>
      <c r="D8000" s="747" t="str">
        <f t="shared" si="253"/>
        <v>OK8209</v>
      </c>
      <c r="E8000" s="1336">
        <v>0.90500000000000003</v>
      </c>
      <c r="F8000" s="644">
        <f t="shared" si="254"/>
        <v>0.91500000000000004</v>
      </c>
      <c r="G8000" s="748" t="s">
        <v>280</v>
      </c>
      <c r="H8000" s="1337">
        <v>0.51</v>
      </c>
      <c r="I8000" s="338"/>
      <c r="J8000" s="338"/>
    </row>
    <row r="8001" spans="2:10">
      <c r="B8001" s="651" t="s">
        <v>71</v>
      </c>
      <c r="C8001" s="1356">
        <v>8215</v>
      </c>
      <c r="D8001" s="747" t="str">
        <f t="shared" si="253"/>
        <v>OK8215</v>
      </c>
      <c r="E8001" s="1336">
        <v>1.204</v>
      </c>
      <c r="F8001" s="644">
        <f t="shared" si="254"/>
        <v>1.1839999999999999</v>
      </c>
      <c r="G8001" s="748" t="s">
        <v>280</v>
      </c>
      <c r="H8001" s="1337">
        <v>0.6</v>
      </c>
      <c r="I8001" s="338"/>
      <c r="J8001" s="338"/>
    </row>
    <row r="8002" spans="2:10">
      <c r="B8002" s="651" t="s">
        <v>71</v>
      </c>
      <c r="C8002" s="1356">
        <v>8227</v>
      </c>
      <c r="D8002" s="747" t="str">
        <f t="shared" si="253"/>
        <v>OK8227</v>
      </c>
      <c r="E8002" s="1336">
        <v>1.054</v>
      </c>
      <c r="F8002" s="644">
        <f t="shared" si="254"/>
        <v>1.0489999999999999</v>
      </c>
      <c r="G8002" s="748" t="s">
        <v>280</v>
      </c>
      <c r="H8002" s="1337">
        <v>0.44</v>
      </c>
      <c r="I8002" s="338"/>
      <c r="J8002" s="338"/>
    </row>
    <row r="8003" spans="2:10">
      <c r="B8003" s="651" t="s">
        <v>71</v>
      </c>
      <c r="C8003" s="1356">
        <v>8232</v>
      </c>
      <c r="D8003" s="747" t="str">
        <f t="shared" si="253"/>
        <v>OK8232</v>
      </c>
      <c r="E8003" s="1336">
        <v>1.077</v>
      </c>
      <c r="F8003" s="644">
        <f t="shared" si="254"/>
        <v>1.069</v>
      </c>
      <c r="G8003" s="748" t="s">
        <v>280</v>
      </c>
      <c r="H8003" s="1337">
        <v>0.77</v>
      </c>
      <c r="I8003" s="338"/>
      <c r="J8003" s="338"/>
    </row>
    <row r="8004" spans="2:10">
      <c r="B8004" s="651" t="s">
        <v>71</v>
      </c>
      <c r="C8004" s="1356">
        <v>8233</v>
      </c>
      <c r="D8004" s="747" t="str">
        <f t="shared" si="253"/>
        <v>OK8233</v>
      </c>
      <c r="E8004" s="1336">
        <v>1.1759999999999999</v>
      </c>
      <c r="F8004" s="644">
        <f t="shared" si="254"/>
        <v>1.1579999999999999</v>
      </c>
      <c r="G8004" s="748" t="s">
        <v>280</v>
      </c>
      <c r="H8004" s="1337">
        <v>0.28000000000000003</v>
      </c>
      <c r="I8004" s="338"/>
      <c r="J8004" s="338"/>
    </row>
    <row r="8005" spans="2:10">
      <c r="B8005" s="651" t="s">
        <v>71</v>
      </c>
      <c r="C8005" s="1356">
        <v>8235</v>
      </c>
      <c r="D8005" s="747" t="str">
        <f t="shared" si="253"/>
        <v>OK8235</v>
      </c>
      <c r="E8005" s="1336">
        <v>0.89700000000000002</v>
      </c>
      <c r="F8005" s="644">
        <f t="shared" si="254"/>
        <v>0.90700000000000003</v>
      </c>
      <c r="G8005" s="748" t="s">
        <v>280</v>
      </c>
      <c r="H8005" s="1337">
        <v>0.61</v>
      </c>
      <c r="I8005" s="338"/>
      <c r="J8005" s="338"/>
    </row>
    <row r="8006" spans="2:10">
      <c r="B8006" s="651" t="s">
        <v>71</v>
      </c>
      <c r="C8006" s="1356">
        <v>8263</v>
      </c>
      <c r="D8006" s="747" t="str">
        <f t="shared" si="253"/>
        <v>OK8263</v>
      </c>
      <c r="E8006" s="1336">
        <v>0.91</v>
      </c>
      <c r="F8006" s="644">
        <f t="shared" si="254"/>
        <v>0.91900000000000004</v>
      </c>
      <c r="G8006" s="748" t="s">
        <v>280</v>
      </c>
      <c r="H8006" s="1337">
        <v>0.52</v>
      </c>
      <c r="I8006" s="338"/>
      <c r="J8006" s="338"/>
    </row>
    <row r="8007" spans="2:10">
      <c r="B8007" s="651" t="s">
        <v>71</v>
      </c>
      <c r="C8007" s="1356">
        <v>8264</v>
      </c>
      <c r="D8007" s="747" t="str">
        <f t="shared" si="253"/>
        <v>OK8264</v>
      </c>
      <c r="E8007" s="1336">
        <v>0.86599999999999999</v>
      </c>
      <c r="F8007" s="644">
        <f t="shared" si="254"/>
        <v>0.879</v>
      </c>
      <c r="G8007" s="748" t="s">
        <v>280</v>
      </c>
      <c r="H8007" s="1337">
        <v>0.57999999999999996</v>
      </c>
      <c r="I8007" s="338"/>
      <c r="J8007" s="338"/>
    </row>
    <row r="8008" spans="2:10">
      <c r="B8008" s="651" t="s">
        <v>71</v>
      </c>
      <c r="C8008" s="1356">
        <v>8265</v>
      </c>
      <c r="D8008" s="747" t="str">
        <f t="shared" si="253"/>
        <v>OK8265</v>
      </c>
      <c r="E8008" s="1336">
        <v>0.82499999999999996</v>
      </c>
      <c r="F8008" s="644">
        <f t="shared" si="254"/>
        <v>0.84299999999999997</v>
      </c>
      <c r="G8008" s="748" t="s">
        <v>280</v>
      </c>
      <c r="H8008" s="1337">
        <v>1.1499999999999999</v>
      </c>
      <c r="I8008" s="338"/>
      <c r="J8008" s="338"/>
    </row>
    <row r="8009" spans="2:10">
      <c r="B8009" s="651" t="s">
        <v>71</v>
      </c>
      <c r="C8009" s="1356">
        <v>8279</v>
      </c>
      <c r="D8009" s="747" t="str">
        <f t="shared" si="253"/>
        <v>OK8279</v>
      </c>
      <c r="E8009" s="1336">
        <v>0.92800000000000005</v>
      </c>
      <c r="F8009" s="644">
        <f t="shared" si="254"/>
        <v>0.93500000000000005</v>
      </c>
      <c r="G8009" s="748" t="s">
        <v>280</v>
      </c>
      <c r="H8009" s="1337">
        <v>0.7</v>
      </c>
      <c r="I8009" s="338"/>
      <c r="J8009" s="338"/>
    </row>
    <row r="8010" spans="2:10">
      <c r="B8010" s="651" t="s">
        <v>71</v>
      </c>
      <c r="C8010" s="1356">
        <v>8288</v>
      </c>
      <c r="D8010" s="747" t="str">
        <f t="shared" si="253"/>
        <v>OK8288</v>
      </c>
      <c r="E8010" s="1336">
        <v>0.89800000000000002</v>
      </c>
      <c r="F8010" s="644">
        <f t="shared" si="254"/>
        <v>0.90800000000000003</v>
      </c>
      <c r="G8010" s="748" t="s">
        <v>280</v>
      </c>
      <c r="H8010" s="1337">
        <v>1.07</v>
      </c>
      <c r="I8010" s="338"/>
      <c r="J8010" s="338"/>
    </row>
    <row r="8011" spans="2:10">
      <c r="B8011" s="651" t="s">
        <v>71</v>
      </c>
      <c r="C8011" s="1356">
        <v>8291</v>
      </c>
      <c r="D8011" s="747" t="str">
        <f t="shared" ref="D8011:D8074" si="255">B8011&amp;TEXT(C8011,"0000")</f>
        <v>OK8291</v>
      </c>
      <c r="E8011" s="1336">
        <v>0.93100000000000005</v>
      </c>
      <c r="F8011" s="644">
        <f t="shared" ref="F8011:F8074" si="256">IF(E8011="NA","NA",ROUND((E8011-1)*0.9+1,3))</f>
        <v>0.93799999999999994</v>
      </c>
      <c r="G8011" s="748" t="s">
        <v>280</v>
      </c>
      <c r="H8011" s="1337">
        <v>0.66</v>
      </c>
      <c r="I8011" s="338"/>
      <c r="J8011" s="338"/>
    </row>
    <row r="8012" spans="2:10">
      <c r="B8012" s="651" t="s">
        <v>71</v>
      </c>
      <c r="C8012" s="1356">
        <v>8292</v>
      </c>
      <c r="D8012" s="747" t="str">
        <f t="shared" si="255"/>
        <v>OK8292</v>
      </c>
      <c r="E8012" s="1336">
        <v>0.83699999999999997</v>
      </c>
      <c r="F8012" s="644">
        <f t="shared" si="256"/>
        <v>0.85299999999999998</v>
      </c>
      <c r="G8012" s="748" t="s">
        <v>280</v>
      </c>
      <c r="H8012" s="1337">
        <v>0.51</v>
      </c>
      <c r="I8012" s="338"/>
      <c r="J8012" s="338"/>
    </row>
    <row r="8013" spans="2:10">
      <c r="B8013" s="651" t="s">
        <v>71</v>
      </c>
      <c r="C8013" s="1356">
        <v>8293</v>
      </c>
      <c r="D8013" s="747" t="str">
        <f t="shared" si="255"/>
        <v>OK8293</v>
      </c>
      <c r="E8013" s="1336">
        <v>0.82399999999999995</v>
      </c>
      <c r="F8013" s="644">
        <f t="shared" si="256"/>
        <v>0.84199999999999997</v>
      </c>
      <c r="G8013" s="748" t="s">
        <v>280</v>
      </c>
      <c r="H8013" s="1337">
        <v>1.37</v>
      </c>
      <c r="I8013" s="338"/>
      <c r="J8013" s="338"/>
    </row>
    <row r="8014" spans="2:10">
      <c r="B8014" s="651" t="s">
        <v>71</v>
      </c>
      <c r="C8014" s="1356">
        <v>8304</v>
      </c>
      <c r="D8014" s="747" t="str">
        <f t="shared" si="255"/>
        <v>OK8304</v>
      </c>
      <c r="E8014" s="1336">
        <v>1.0129999999999999</v>
      </c>
      <c r="F8014" s="644">
        <f t="shared" si="256"/>
        <v>1.012</v>
      </c>
      <c r="G8014" s="748" t="s">
        <v>280</v>
      </c>
      <c r="H8014" s="1337">
        <v>0.66</v>
      </c>
      <c r="I8014" s="338"/>
      <c r="J8014" s="338"/>
    </row>
    <row r="8015" spans="2:10">
      <c r="B8015" s="651" t="s">
        <v>71</v>
      </c>
      <c r="C8015" s="1356">
        <v>8350</v>
      </c>
      <c r="D8015" s="747" t="str">
        <f t="shared" si="255"/>
        <v>OK8350</v>
      </c>
      <c r="E8015" s="1336">
        <v>1.115</v>
      </c>
      <c r="F8015" s="644">
        <f t="shared" si="256"/>
        <v>1.1040000000000001</v>
      </c>
      <c r="G8015" s="748" t="s">
        <v>280</v>
      </c>
      <c r="H8015" s="1337">
        <v>0.66</v>
      </c>
      <c r="I8015" s="338"/>
      <c r="J8015" s="338"/>
    </row>
    <row r="8016" spans="2:10">
      <c r="B8016" s="651" t="s">
        <v>71</v>
      </c>
      <c r="C8016" s="1356">
        <v>8353</v>
      </c>
      <c r="D8016" s="747" t="str">
        <f t="shared" si="255"/>
        <v>OK8353</v>
      </c>
      <c r="E8016" s="1336">
        <v>0.93899999999999995</v>
      </c>
      <c r="F8016" s="644">
        <f t="shared" si="256"/>
        <v>0.94499999999999995</v>
      </c>
      <c r="G8016" s="748" t="s">
        <v>280</v>
      </c>
      <c r="H8016" s="1337">
        <v>0.49</v>
      </c>
      <c r="I8016" s="338"/>
      <c r="J8016" s="338"/>
    </row>
    <row r="8017" spans="2:10">
      <c r="B8017" s="651" t="s">
        <v>71</v>
      </c>
      <c r="C8017" s="1356">
        <v>8381</v>
      </c>
      <c r="D8017" s="747" t="str">
        <f t="shared" si="255"/>
        <v>OK8381</v>
      </c>
      <c r="E8017" s="1336">
        <v>0.88700000000000001</v>
      </c>
      <c r="F8017" s="644">
        <f t="shared" si="256"/>
        <v>0.89800000000000002</v>
      </c>
      <c r="G8017" s="748" t="s">
        <v>280</v>
      </c>
      <c r="H8017" s="1337">
        <v>0.48</v>
      </c>
      <c r="I8017" s="338"/>
      <c r="J8017" s="338"/>
    </row>
    <row r="8018" spans="2:10">
      <c r="B8018" s="651" t="s">
        <v>71</v>
      </c>
      <c r="C8018" s="1356">
        <v>8385</v>
      </c>
      <c r="D8018" s="747" t="str">
        <f t="shared" si="255"/>
        <v>OK8385</v>
      </c>
      <c r="E8018" s="1336">
        <v>0.879</v>
      </c>
      <c r="F8018" s="644">
        <f t="shared" si="256"/>
        <v>0.89100000000000001</v>
      </c>
      <c r="G8018" s="748" t="s">
        <v>280</v>
      </c>
      <c r="H8018" s="1337">
        <v>0.55000000000000004</v>
      </c>
      <c r="I8018" s="338"/>
      <c r="J8018" s="338"/>
    </row>
    <row r="8019" spans="2:10">
      <c r="B8019" s="651" t="s">
        <v>71</v>
      </c>
      <c r="C8019" s="1356">
        <v>8387</v>
      </c>
      <c r="D8019" s="747" t="str">
        <f t="shared" si="255"/>
        <v>OK8387</v>
      </c>
      <c r="E8019" s="1336">
        <v>0.88</v>
      </c>
      <c r="F8019" s="644">
        <f t="shared" si="256"/>
        <v>0.89200000000000002</v>
      </c>
      <c r="G8019" s="748" t="s">
        <v>280</v>
      </c>
      <c r="H8019" s="1337">
        <v>0.69</v>
      </c>
      <c r="I8019" s="338"/>
      <c r="J8019" s="338"/>
    </row>
    <row r="8020" spans="2:10">
      <c r="B8020" s="651" t="s">
        <v>71</v>
      </c>
      <c r="C8020" s="1356">
        <v>8391</v>
      </c>
      <c r="D8020" s="747" t="str">
        <f t="shared" si="255"/>
        <v>OK8391</v>
      </c>
      <c r="E8020" s="1336">
        <v>1.1599999999999999</v>
      </c>
      <c r="F8020" s="644">
        <f t="shared" si="256"/>
        <v>1.1439999999999999</v>
      </c>
      <c r="G8020" s="748" t="s">
        <v>280</v>
      </c>
      <c r="H8020" s="1337">
        <v>0.52</v>
      </c>
      <c r="I8020" s="338"/>
      <c r="J8020" s="338"/>
    </row>
    <row r="8021" spans="2:10">
      <c r="B8021" s="651" t="s">
        <v>71</v>
      </c>
      <c r="C8021" s="1356">
        <v>8392</v>
      </c>
      <c r="D8021" s="747" t="str">
        <f t="shared" si="255"/>
        <v>OK8392</v>
      </c>
      <c r="E8021" s="1336">
        <v>0.91200000000000003</v>
      </c>
      <c r="F8021" s="644">
        <f t="shared" si="256"/>
        <v>0.92100000000000004</v>
      </c>
      <c r="G8021" s="748" t="s">
        <v>280</v>
      </c>
      <c r="H8021" s="1337">
        <v>0.67</v>
      </c>
      <c r="I8021" s="338"/>
      <c r="J8021" s="338"/>
    </row>
    <row r="8022" spans="2:10">
      <c r="B8022" s="651" t="s">
        <v>71</v>
      </c>
      <c r="C8022" s="1356">
        <v>8393</v>
      </c>
      <c r="D8022" s="747" t="str">
        <f t="shared" si="255"/>
        <v>OK8393</v>
      </c>
      <c r="E8022" s="1336">
        <v>0.98799999999999999</v>
      </c>
      <c r="F8022" s="644">
        <f t="shared" si="256"/>
        <v>0.98899999999999999</v>
      </c>
      <c r="G8022" s="748" t="s">
        <v>280</v>
      </c>
      <c r="H8022" s="1337">
        <v>0.3</v>
      </c>
      <c r="I8022" s="338"/>
      <c r="J8022" s="338"/>
    </row>
    <row r="8023" spans="2:10">
      <c r="B8023" s="651" t="s">
        <v>71</v>
      </c>
      <c r="C8023" s="1356">
        <v>8500</v>
      </c>
      <c r="D8023" s="747" t="str">
        <f t="shared" si="255"/>
        <v>OK8500</v>
      </c>
      <c r="E8023" s="1336">
        <v>0.95</v>
      </c>
      <c r="F8023" s="644">
        <f t="shared" si="256"/>
        <v>0.95499999999999996</v>
      </c>
      <c r="G8023" s="748" t="s">
        <v>280</v>
      </c>
      <c r="H8023" s="1337">
        <v>0.54</v>
      </c>
      <c r="I8023" s="338"/>
      <c r="J8023" s="338"/>
    </row>
    <row r="8024" spans="2:10">
      <c r="B8024" s="651" t="s">
        <v>71</v>
      </c>
      <c r="C8024" s="1356">
        <v>8601</v>
      </c>
      <c r="D8024" s="747" t="str">
        <f t="shared" si="255"/>
        <v>OK8601</v>
      </c>
      <c r="E8024" s="1336">
        <v>1.198</v>
      </c>
      <c r="F8024" s="644">
        <f t="shared" si="256"/>
        <v>1.1779999999999999</v>
      </c>
      <c r="G8024" s="748" t="s">
        <v>280</v>
      </c>
      <c r="H8024" s="1337">
        <v>0.05</v>
      </c>
      <c r="I8024" s="338"/>
      <c r="J8024" s="338"/>
    </row>
    <row r="8025" spans="2:10">
      <c r="B8025" s="651" t="s">
        <v>71</v>
      </c>
      <c r="C8025" s="1356">
        <v>8602</v>
      </c>
      <c r="D8025" s="747" t="str">
        <f t="shared" si="255"/>
        <v>OK8602</v>
      </c>
      <c r="E8025" s="1336">
        <v>1.0369999999999999</v>
      </c>
      <c r="F8025" s="644">
        <f t="shared" si="256"/>
        <v>1.0329999999999999</v>
      </c>
      <c r="G8025" s="748" t="s">
        <v>280</v>
      </c>
      <c r="H8025" s="1337">
        <v>0.06</v>
      </c>
      <c r="I8025" s="338"/>
      <c r="J8025" s="338"/>
    </row>
    <row r="8026" spans="2:10">
      <c r="B8026" s="651" t="s">
        <v>71</v>
      </c>
      <c r="C8026" s="1356">
        <v>8603</v>
      </c>
      <c r="D8026" s="747" t="str">
        <f t="shared" si="255"/>
        <v>OK8603</v>
      </c>
      <c r="E8026" s="1336">
        <v>1.536</v>
      </c>
      <c r="F8026" s="644">
        <f t="shared" si="256"/>
        <v>1.482</v>
      </c>
      <c r="G8026" s="748" t="s">
        <v>280</v>
      </c>
      <c r="H8026" s="1337">
        <v>0.05</v>
      </c>
      <c r="I8026" s="338"/>
      <c r="J8026" s="338"/>
    </row>
    <row r="8027" spans="2:10">
      <c r="B8027" s="651" t="s">
        <v>71</v>
      </c>
      <c r="C8027" s="1356">
        <v>8606</v>
      </c>
      <c r="D8027" s="747" t="str">
        <f t="shared" si="255"/>
        <v>OK8606</v>
      </c>
      <c r="E8027" s="1336">
        <v>1.054</v>
      </c>
      <c r="F8027" s="644">
        <f t="shared" si="256"/>
        <v>1.0489999999999999</v>
      </c>
      <c r="G8027" s="748" t="s">
        <v>280</v>
      </c>
      <c r="H8027" s="1337">
        <v>0.43</v>
      </c>
      <c r="I8027" s="338"/>
      <c r="J8027" s="338"/>
    </row>
    <row r="8028" spans="2:10">
      <c r="B8028" s="651" t="s">
        <v>71</v>
      </c>
      <c r="C8028" s="1356">
        <v>8709</v>
      </c>
      <c r="D8028" s="747" t="str">
        <f t="shared" si="255"/>
        <v>OK8709</v>
      </c>
      <c r="E8028" s="1336">
        <v>2.0619999999999998</v>
      </c>
      <c r="F8028" s="644">
        <f t="shared" si="256"/>
        <v>1.956</v>
      </c>
      <c r="G8028" s="748" t="s">
        <v>280</v>
      </c>
      <c r="H8028" s="1337">
        <v>0.5</v>
      </c>
      <c r="I8028" s="338"/>
      <c r="J8028" s="338"/>
    </row>
    <row r="8029" spans="2:10">
      <c r="B8029" s="651" t="s">
        <v>71</v>
      </c>
      <c r="C8029" s="1356">
        <v>8719</v>
      </c>
      <c r="D8029" s="747" t="str">
        <f t="shared" si="255"/>
        <v>OK8719</v>
      </c>
      <c r="E8029" s="1336">
        <v>2.0619999999999998</v>
      </c>
      <c r="F8029" s="644">
        <f t="shared" si="256"/>
        <v>1.956</v>
      </c>
      <c r="G8029" s="748" t="s">
        <v>280</v>
      </c>
      <c r="H8029" s="1337">
        <v>0.5</v>
      </c>
      <c r="I8029" s="338"/>
      <c r="J8029" s="338"/>
    </row>
    <row r="8030" spans="2:10">
      <c r="B8030" s="651" t="s">
        <v>71</v>
      </c>
      <c r="C8030" s="1356">
        <v>8720</v>
      </c>
      <c r="D8030" s="747" t="str">
        <f t="shared" si="255"/>
        <v>OK8720</v>
      </c>
      <c r="E8030" s="1336">
        <v>1.1180000000000001</v>
      </c>
      <c r="F8030" s="644">
        <f t="shared" si="256"/>
        <v>1.1060000000000001</v>
      </c>
      <c r="G8030" s="748" t="s">
        <v>280</v>
      </c>
      <c r="H8030" s="1337">
        <v>0.28999999999999998</v>
      </c>
      <c r="I8030" s="338"/>
      <c r="J8030" s="338"/>
    </row>
    <row r="8031" spans="2:10">
      <c r="B8031" s="651" t="s">
        <v>71</v>
      </c>
      <c r="C8031" s="1356">
        <v>8721</v>
      </c>
      <c r="D8031" s="747" t="str">
        <f t="shared" si="255"/>
        <v>OK8721</v>
      </c>
      <c r="E8031" s="1336">
        <v>0.97699999999999998</v>
      </c>
      <c r="F8031" s="644">
        <f t="shared" si="256"/>
        <v>0.97899999999999998</v>
      </c>
      <c r="G8031" s="748" t="s">
        <v>280</v>
      </c>
      <c r="H8031" s="1337">
        <v>7.0000000000000007E-2</v>
      </c>
      <c r="I8031" s="338"/>
      <c r="J8031" s="338"/>
    </row>
    <row r="8032" spans="2:10">
      <c r="B8032" s="651" t="s">
        <v>71</v>
      </c>
      <c r="C8032" s="1356">
        <v>8723</v>
      </c>
      <c r="D8032" s="747" t="str">
        <f t="shared" si="255"/>
        <v>OK8723</v>
      </c>
      <c r="E8032" s="1336">
        <v>1.1559999999999999</v>
      </c>
      <c r="F8032" s="644">
        <f t="shared" si="256"/>
        <v>1.1399999999999999</v>
      </c>
      <c r="G8032" s="748" t="s">
        <v>280</v>
      </c>
      <c r="H8032" s="1337">
        <v>0.05</v>
      </c>
      <c r="I8032" s="338"/>
      <c r="J8032" s="338"/>
    </row>
    <row r="8033" spans="2:10">
      <c r="B8033" s="651" t="s">
        <v>71</v>
      </c>
      <c r="C8033" s="1356">
        <v>8725</v>
      </c>
      <c r="D8033" s="747" t="str">
        <f t="shared" si="255"/>
        <v>OK8725</v>
      </c>
      <c r="E8033" s="1336">
        <v>0.88500000000000001</v>
      </c>
      <c r="F8033" s="644">
        <f t="shared" si="256"/>
        <v>0.89700000000000002</v>
      </c>
      <c r="G8033" s="748" t="s">
        <v>280</v>
      </c>
      <c r="H8033" s="1337">
        <v>0.49</v>
      </c>
      <c r="I8033" s="338"/>
      <c r="J8033" s="338"/>
    </row>
    <row r="8034" spans="2:10">
      <c r="B8034" s="651" t="s">
        <v>71</v>
      </c>
      <c r="C8034" s="1356">
        <v>8726</v>
      </c>
      <c r="D8034" s="747" t="str">
        <f t="shared" si="255"/>
        <v>OK8726</v>
      </c>
      <c r="E8034" s="1336">
        <v>1.1759999999999999</v>
      </c>
      <c r="F8034" s="644">
        <f t="shared" si="256"/>
        <v>1.1579999999999999</v>
      </c>
      <c r="G8034" s="748" t="s">
        <v>280</v>
      </c>
      <c r="H8034" s="1337">
        <v>0.28000000000000003</v>
      </c>
      <c r="I8034" s="338"/>
      <c r="J8034" s="338"/>
    </row>
    <row r="8035" spans="2:10">
      <c r="B8035" s="651" t="s">
        <v>71</v>
      </c>
      <c r="C8035" s="1356">
        <v>8734</v>
      </c>
      <c r="D8035" s="747" t="str">
        <f t="shared" si="255"/>
        <v>OK8734</v>
      </c>
      <c r="E8035" s="1336">
        <v>1.1759999999999999</v>
      </c>
      <c r="F8035" s="644">
        <f t="shared" si="256"/>
        <v>1.1579999999999999</v>
      </c>
      <c r="G8035" s="748" t="s">
        <v>280</v>
      </c>
      <c r="H8035" s="1337">
        <v>0.28000000000000003</v>
      </c>
      <c r="I8035" s="338"/>
      <c r="J8035" s="338"/>
    </row>
    <row r="8036" spans="2:10">
      <c r="B8036" s="651" t="s">
        <v>71</v>
      </c>
      <c r="C8036" s="1356">
        <v>8737</v>
      </c>
      <c r="D8036" s="747" t="str">
        <f t="shared" si="255"/>
        <v>OK8737</v>
      </c>
      <c r="E8036" s="1336">
        <v>1.1759999999999999</v>
      </c>
      <c r="F8036" s="644">
        <f t="shared" si="256"/>
        <v>1.1579999999999999</v>
      </c>
      <c r="G8036" s="748" t="s">
        <v>280</v>
      </c>
      <c r="H8036" s="1337">
        <v>0.28000000000000003</v>
      </c>
      <c r="I8036" s="338"/>
      <c r="J8036" s="338"/>
    </row>
    <row r="8037" spans="2:10">
      <c r="B8037" s="651" t="s">
        <v>71</v>
      </c>
      <c r="C8037" s="1356">
        <v>8738</v>
      </c>
      <c r="D8037" s="747" t="str">
        <f t="shared" si="255"/>
        <v>OK8738</v>
      </c>
      <c r="E8037" s="1336">
        <v>1.1759999999999999</v>
      </c>
      <c r="F8037" s="644">
        <f t="shared" si="256"/>
        <v>1.1579999999999999</v>
      </c>
      <c r="G8037" s="748" t="s">
        <v>280</v>
      </c>
      <c r="H8037" s="1337">
        <v>0.28000000000000003</v>
      </c>
      <c r="I8037" s="338"/>
      <c r="J8037" s="338"/>
    </row>
    <row r="8038" spans="2:10">
      <c r="B8038" s="651" t="s">
        <v>71</v>
      </c>
      <c r="C8038" s="1356">
        <v>8742</v>
      </c>
      <c r="D8038" s="747" t="str">
        <f t="shared" si="255"/>
        <v>OK8742</v>
      </c>
      <c r="E8038" s="1336">
        <v>1.0780000000000001</v>
      </c>
      <c r="F8038" s="644">
        <f t="shared" si="256"/>
        <v>1.07</v>
      </c>
      <c r="G8038" s="748" t="s">
        <v>280</v>
      </c>
      <c r="H8038" s="1337">
        <v>0.05</v>
      </c>
      <c r="I8038" s="338"/>
      <c r="J8038" s="338"/>
    </row>
    <row r="8039" spans="2:10">
      <c r="B8039" s="651" t="s">
        <v>71</v>
      </c>
      <c r="C8039" s="1356">
        <v>8745</v>
      </c>
      <c r="D8039" s="747" t="str">
        <f t="shared" si="255"/>
        <v>OK8745</v>
      </c>
      <c r="E8039" s="1336">
        <v>0.89600000000000002</v>
      </c>
      <c r="F8039" s="644">
        <f t="shared" si="256"/>
        <v>0.90600000000000003</v>
      </c>
      <c r="G8039" s="748" t="s">
        <v>280</v>
      </c>
      <c r="H8039" s="1337">
        <v>0.53</v>
      </c>
      <c r="I8039" s="338"/>
      <c r="J8039" s="338"/>
    </row>
    <row r="8040" spans="2:10">
      <c r="B8040" s="651" t="s">
        <v>71</v>
      </c>
      <c r="C8040" s="1356">
        <v>8748</v>
      </c>
      <c r="D8040" s="747" t="str">
        <f t="shared" si="255"/>
        <v>OK8748</v>
      </c>
      <c r="E8040" s="1336">
        <v>1.125</v>
      </c>
      <c r="F8040" s="644">
        <f t="shared" si="256"/>
        <v>1.113</v>
      </c>
      <c r="G8040" s="748" t="s">
        <v>280</v>
      </c>
      <c r="H8040" s="1337">
        <v>0.08</v>
      </c>
      <c r="I8040" s="338"/>
      <c r="J8040" s="338"/>
    </row>
    <row r="8041" spans="2:10">
      <c r="B8041" s="651" t="s">
        <v>71</v>
      </c>
      <c r="C8041" s="1356">
        <v>8755</v>
      </c>
      <c r="D8041" s="747" t="str">
        <f t="shared" si="255"/>
        <v>OK8755</v>
      </c>
      <c r="E8041" s="1336">
        <v>1.0109999999999999</v>
      </c>
      <c r="F8041" s="644">
        <f t="shared" si="256"/>
        <v>1.01</v>
      </c>
      <c r="G8041" s="748" t="s">
        <v>280</v>
      </c>
      <c r="H8041" s="1337">
        <v>0.06</v>
      </c>
      <c r="I8041" s="338"/>
      <c r="J8041" s="338"/>
    </row>
    <row r="8042" spans="2:10">
      <c r="B8042" s="651" t="s">
        <v>71</v>
      </c>
      <c r="C8042" s="1356">
        <v>8799</v>
      </c>
      <c r="D8042" s="747" t="str">
        <f t="shared" si="255"/>
        <v>OK8799</v>
      </c>
      <c r="E8042" s="1336">
        <v>1.008</v>
      </c>
      <c r="F8042" s="644">
        <f t="shared" si="256"/>
        <v>1.0069999999999999</v>
      </c>
      <c r="G8042" s="748" t="s">
        <v>280</v>
      </c>
      <c r="H8042" s="1337">
        <v>7.0000000000000007E-2</v>
      </c>
      <c r="I8042" s="338"/>
      <c r="J8042" s="338"/>
    </row>
    <row r="8043" spans="2:10">
      <c r="B8043" s="651" t="s">
        <v>71</v>
      </c>
      <c r="C8043" s="1356">
        <v>8800</v>
      </c>
      <c r="D8043" s="747" t="str">
        <f t="shared" si="255"/>
        <v>OK8800</v>
      </c>
      <c r="E8043" s="1336">
        <v>0.95</v>
      </c>
      <c r="F8043" s="644">
        <f t="shared" si="256"/>
        <v>0.95499999999999996</v>
      </c>
      <c r="G8043" s="748" t="s">
        <v>280</v>
      </c>
      <c r="H8043" s="1337">
        <v>0.16</v>
      </c>
      <c r="I8043" s="338"/>
      <c r="J8043" s="338"/>
    </row>
    <row r="8044" spans="2:10">
      <c r="B8044" s="651" t="s">
        <v>71</v>
      </c>
      <c r="C8044" s="1356">
        <v>8803</v>
      </c>
      <c r="D8044" s="747" t="str">
        <f t="shared" si="255"/>
        <v>OK8803</v>
      </c>
      <c r="E8044" s="1336">
        <v>0.83199999999999996</v>
      </c>
      <c r="F8044" s="644">
        <f t="shared" si="256"/>
        <v>0.84899999999999998</v>
      </c>
      <c r="G8044" s="748" t="s">
        <v>280</v>
      </c>
      <c r="H8044" s="1337">
        <v>0.05</v>
      </c>
      <c r="I8044" s="338"/>
      <c r="J8044" s="338"/>
    </row>
    <row r="8045" spans="2:10">
      <c r="B8045" s="651" t="s">
        <v>71</v>
      </c>
      <c r="C8045" s="1356">
        <v>8805</v>
      </c>
      <c r="D8045" s="747" t="str">
        <f t="shared" si="255"/>
        <v>OK8805</v>
      </c>
      <c r="E8045" s="1336">
        <v>0.753</v>
      </c>
      <c r="F8045" s="644">
        <f t="shared" si="256"/>
        <v>0.77800000000000002</v>
      </c>
      <c r="G8045" s="748" t="s">
        <v>280</v>
      </c>
      <c r="H8045" s="1337">
        <v>0.13</v>
      </c>
      <c r="I8045" s="338"/>
      <c r="J8045" s="338"/>
    </row>
    <row r="8046" spans="2:10">
      <c r="B8046" s="651" t="s">
        <v>71</v>
      </c>
      <c r="C8046" s="1356">
        <v>8810</v>
      </c>
      <c r="D8046" s="747" t="str">
        <f t="shared" si="255"/>
        <v>OK8810</v>
      </c>
      <c r="E8046" s="1336">
        <v>1.0009999999999999</v>
      </c>
      <c r="F8046" s="644">
        <f t="shared" si="256"/>
        <v>1.0009999999999999</v>
      </c>
      <c r="G8046" s="748" t="s">
        <v>280</v>
      </c>
      <c r="H8046" s="1337">
        <v>0.05</v>
      </c>
      <c r="I8046" s="338"/>
      <c r="J8046" s="338"/>
    </row>
    <row r="8047" spans="2:10">
      <c r="B8047" s="651" t="s">
        <v>71</v>
      </c>
      <c r="C8047" s="1356">
        <v>8814</v>
      </c>
      <c r="D8047" s="747" t="str">
        <f t="shared" si="255"/>
        <v>OK8814</v>
      </c>
      <c r="E8047" s="1336">
        <v>0.753</v>
      </c>
      <c r="F8047" s="644">
        <f t="shared" si="256"/>
        <v>0.77800000000000002</v>
      </c>
      <c r="G8047" s="748" t="s">
        <v>280</v>
      </c>
      <c r="H8047" s="1337">
        <v>0.13</v>
      </c>
      <c r="I8047" s="338"/>
      <c r="J8047" s="338"/>
    </row>
    <row r="8048" spans="2:10">
      <c r="B8048" s="651" t="s">
        <v>71</v>
      </c>
      <c r="C8048" s="1356">
        <v>8815</v>
      </c>
      <c r="D8048" s="747" t="str">
        <f t="shared" si="255"/>
        <v>OK8815</v>
      </c>
      <c r="E8048" s="1336">
        <v>0.753</v>
      </c>
      <c r="F8048" s="644">
        <f t="shared" si="256"/>
        <v>0.77800000000000002</v>
      </c>
      <c r="G8048" s="748" t="s">
        <v>280</v>
      </c>
      <c r="H8048" s="1337">
        <v>0.13</v>
      </c>
      <c r="I8048" s="338"/>
      <c r="J8048" s="338"/>
    </row>
    <row r="8049" spans="2:10">
      <c r="B8049" s="651" t="s">
        <v>71</v>
      </c>
      <c r="C8049" s="1356">
        <v>8820</v>
      </c>
      <c r="D8049" s="747" t="str">
        <f t="shared" si="255"/>
        <v>OK8820</v>
      </c>
      <c r="E8049" s="1336">
        <v>1.2310000000000001</v>
      </c>
      <c r="F8049" s="644">
        <f t="shared" si="256"/>
        <v>1.208</v>
      </c>
      <c r="G8049" s="748" t="s">
        <v>280</v>
      </c>
      <c r="H8049" s="1337">
        <v>0.06</v>
      </c>
      <c r="I8049" s="338"/>
      <c r="J8049" s="338"/>
    </row>
    <row r="8050" spans="2:10">
      <c r="B8050" s="651" t="s">
        <v>71</v>
      </c>
      <c r="C8050" s="1356">
        <v>8824</v>
      </c>
      <c r="D8050" s="747" t="str">
        <f t="shared" si="255"/>
        <v>OK8824</v>
      </c>
      <c r="E8050" s="1336">
        <v>0.90200000000000002</v>
      </c>
      <c r="F8050" s="644">
        <f t="shared" si="256"/>
        <v>0.91200000000000003</v>
      </c>
      <c r="G8050" s="748" t="s">
        <v>280</v>
      </c>
      <c r="H8050" s="1337">
        <v>0.79</v>
      </c>
      <c r="I8050" s="338"/>
      <c r="J8050" s="338"/>
    </row>
    <row r="8051" spans="2:10">
      <c r="B8051" s="651" t="s">
        <v>71</v>
      </c>
      <c r="C8051" s="1356">
        <v>8826</v>
      </c>
      <c r="D8051" s="747" t="str">
        <f t="shared" si="255"/>
        <v>OK8826</v>
      </c>
      <c r="E8051" s="1336">
        <v>0.92500000000000004</v>
      </c>
      <c r="F8051" s="644">
        <f t="shared" si="256"/>
        <v>0.93300000000000005</v>
      </c>
      <c r="G8051" s="748" t="s">
        <v>280</v>
      </c>
      <c r="H8051" s="1337">
        <v>0.57999999999999996</v>
      </c>
      <c r="I8051" s="338"/>
      <c r="J8051" s="338"/>
    </row>
    <row r="8052" spans="2:10">
      <c r="B8052" s="651" t="s">
        <v>71</v>
      </c>
      <c r="C8052" s="1356">
        <v>8831</v>
      </c>
      <c r="D8052" s="747" t="str">
        <f t="shared" si="255"/>
        <v>OK8831</v>
      </c>
      <c r="E8052" s="1336">
        <v>0.81399999999999995</v>
      </c>
      <c r="F8052" s="644">
        <f t="shared" si="256"/>
        <v>0.83299999999999996</v>
      </c>
      <c r="G8052" s="748" t="s">
        <v>280</v>
      </c>
      <c r="H8052" s="1337">
        <v>0.35</v>
      </c>
      <c r="I8052" s="338"/>
      <c r="J8052" s="338"/>
    </row>
    <row r="8053" spans="2:10">
      <c r="B8053" s="651" t="s">
        <v>71</v>
      </c>
      <c r="C8053" s="1356">
        <v>8832</v>
      </c>
      <c r="D8053" s="747" t="str">
        <f t="shared" si="255"/>
        <v>OK8832</v>
      </c>
      <c r="E8053" s="1336">
        <v>1.113</v>
      </c>
      <c r="F8053" s="644">
        <f t="shared" si="256"/>
        <v>1.1020000000000001</v>
      </c>
      <c r="G8053" s="748" t="s">
        <v>280</v>
      </c>
      <c r="H8053" s="1337">
        <v>0.05</v>
      </c>
      <c r="I8053" s="338"/>
      <c r="J8053" s="338"/>
    </row>
    <row r="8054" spans="2:10">
      <c r="B8054" s="651" t="s">
        <v>71</v>
      </c>
      <c r="C8054" s="1356">
        <v>8833</v>
      </c>
      <c r="D8054" s="747" t="str">
        <f t="shared" si="255"/>
        <v>OK8833</v>
      </c>
      <c r="E8054" s="1336">
        <v>0.86099999999999999</v>
      </c>
      <c r="F8054" s="644">
        <f t="shared" si="256"/>
        <v>0.875</v>
      </c>
      <c r="G8054" s="748" t="s">
        <v>280</v>
      </c>
      <c r="H8054" s="1337">
        <v>0.35</v>
      </c>
      <c r="I8054" s="338"/>
      <c r="J8054" s="338"/>
    </row>
    <row r="8055" spans="2:10">
      <c r="B8055" s="651" t="s">
        <v>71</v>
      </c>
      <c r="C8055" s="1356">
        <v>8835</v>
      </c>
      <c r="D8055" s="747" t="str">
        <f t="shared" si="255"/>
        <v>OK8835</v>
      </c>
      <c r="E8055" s="1336">
        <v>0.92800000000000005</v>
      </c>
      <c r="F8055" s="644">
        <f t="shared" si="256"/>
        <v>0.93500000000000005</v>
      </c>
      <c r="G8055" s="748" t="s">
        <v>280</v>
      </c>
      <c r="H8055" s="1337">
        <v>0.47</v>
      </c>
      <c r="I8055" s="338"/>
      <c r="J8055" s="338"/>
    </row>
    <row r="8056" spans="2:10">
      <c r="B8056" s="651" t="s">
        <v>71</v>
      </c>
      <c r="C8056" s="1356">
        <v>8840</v>
      </c>
      <c r="D8056" s="747" t="str">
        <f t="shared" si="255"/>
        <v>OK8840</v>
      </c>
      <c r="E8056" s="1336">
        <v>1.069</v>
      </c>
      <c r="F8056" s="644">
        <f t="shared" si="256"/>
        <v>1.0620000000000001</v>
      </c>
      <c r="G8056" s="748" t="s">
        <v>280</v>
      </c>
      <c r="H8056" s="1337">
        <v>0.05</v>
      </c>
      <c r="I8056" s="338"/>
      <c r="J8056" s="338"/>
    </row>
    <row r="8057" spans="2:10">
      <c r="B8057" s="651" t="s">
        <v>71</v>
      </c>
      <c r="C8057" s="1356">
        <v>8842</v>
      </c>
      <c r="D8057" s="747" t="str">
        <f t="shared" si="255"/>
        <v>OK8842</v>
      </c>
      <c r="E8057" s="1336">
        <v>0.878</v>
      </c>
      <c r="F8057" s="644">
        <f t="shared" si="256"/>
        <v>0.89</v>
      </c>
      <c r="G8057" s="748" t="s">
        <v>280</v>
      </c>
      <c r="H8057" s="1337">
        <v>0.9</v>
      </c>
      <c r="I8057" s="338"/>
      <c r="J8057" s="338"/>
    </row>
    <row r="8058" spans="2:10">
      <c r="B8058" s="651" t="s">
        <v>71</v>
      </c>
      <c r="C8058" s="1356">
        <v>8855</v>
      </c>
      <c r="D8058" s="747" t="str">
        <f t="shared" si="255"/>
        <v>OK8855</v>
      </c>
      <c r="E8058" s="1336">
        <v>0.92</v>
      </c>
      <c r="F8058" s="644">
        <f t="shared" si="256"/>
        <v>0.92800000000000005</v>
      </c>
      <c r="G8058" s="748" t="s">
        <v>280</v>
      </c>
      <c r="H8058" s="1337">
        <v>0.05</v>
      </c>
      <c r="I8058" s="338"/>
      <c r="J8058" s="338"/>
    </row>
    <row r="8059" spans="2:10">
      <c r="B8059" s="651" t="s">
        <v>71</v>
      </c>
      <c r="C8059" s="1356">
        <v>8856</v>
      </c>
      <c r="D8059" s="747" t="str">
        <f t="shared" si="255"/>
        <v>OK8856</v>
      </c>
      <c r="E8059" s="1336">
        <v>0.98699999999999999</v>
      </c>
      <c r="F8059" s="644">
        <f t="shared" si="256"/>
        <v>0.98799999999999999</v>
      </c>
      <c r="G8059" s="748" t="s">
        <v>280</v>
      </c>
      <c r="H8059" s="1337">
        <v>0.06</v>
      </c>
      <c r="I8059" s="338"/>
      <c r="J8059" s="338"/>
    </row>
    <row r="8060" spans="2:10">
      <c r="B8060" s="651" t="s">
        <v>71</v>
      </c>
      <c r="C8060" s="1356">
        <v>8864</v>
      </c>
      <c r="D8060" s="747" t="str">
        <f t="shared" si="255"/>
        <v>OK8864</v>
      </c>
      <c r="E8060" s="1336">
        <v>0.95399999999999996</v>
      </c>
      <c r="F8060" s="644">
        <f t="shared" si="256"/>
        <v>0.95899999999999996</v>
      </c>
      <c r="G8060" s="748" t="s">
        <v>280</v>
      </c>
      <c r="H8060" s="1337">
        <v>0.56999999999999995</v>
      </c>
      <c r="I8060" s="338"/>
      <c r="J8060" s="338"/>
    </row>
    <row r="8061" spans="2:10">
      <c r="B8061" s="651" t="s">
        <v>71</v>
      </c>
      <c r="C8061" s="1356">
        <v>8868</v>
      </c>
      <c r="D8061" s="747" t="str">
        <f t="shared" si="255"/>
        <v>OK8868</v>
      </c>
      <c r="E8061" s="1336">
        <v>0.94499999999999995</v>
      </c>
      <c r="F8061" s="644">
        <f t="shared" si="256"/>
        <v>0.95099999999999996</v>
      </c>
      <c r="G8061" s="748" t="s">
        <v>280</v>
      </c>
      <c r="H8061" s="1337">
        <v>0.08</v>
      </c>
      <c r="I8061" s="338"/>
      <c r="J8061" s="338"/>
    </row>
    <row r="8062" spans="2:10">
      <c r="B8062" s="651" t="s">
        <v>71</v>
      </c>
      <c r="C8062" s="1356">
        <v>8869</v>
      </c>
      <c r="D8062" s="747" t="str">
        <f t="shared" si="255"/>
        <v>OK8869</v>
      </c>
      <c r="E8062" s="1336">
        <v>0.85799999999999998</v>
      </c>
      <c r="F8062" s="644">
        <f t="shared" si="256"/>
        <v>0.872</v>
      </c>
      <c r="G8062" s="748" t="s">
        <v>280</v>
      </c>
      <c r="H8062" s="1337">
        <v>0.23</v>
      </c>
      <c r="I8062" s="338"/>
      <c r="J8062" s="338"/>
    </row>
    <row r="8063" spans="2:10">
      <c r="B8063" s="651" t="s">
        <v>71</v>
      </c>
      <c r="C8063" s="1356">
        <v>8871</v>
      </c>
      <c r="D8063" s="747" t="str">
        <f t="shared" si="255"/>
        <v>OK8871</v>
      </c>
      <c r="E8063" s="1336">
        <v>0.94199999999999995</v>
      </c>
      <c r="F8063" s="644">
        <f t="shared" si="256"/>
        <v>0.94799999999999995</v>
      </c>
      <c r="G8063" s="748" t="s">
        <v>280</v>
      </c>
      <c r="H8063" s="1337">
        <v>0.05</v>
      </c>
      <c r="I8063" s="338"/>
      <c r="J8063" s="338"/>
    </row>
    <row r="8064" spans="2:10">
      <c r="B8064" s="651" t="s">
        <v>71</v>
      </c>
      <c r="C8064" s="1356">
        <v>8901</v>
      </c>
      <c r="D8064" s="747" t="str">
        <f t="shared" si="255"/>
        <v>OK8901</v>
      </c>
      <c r="E8064" s="1336">
        <v>0.93799999999999994</v>
      </c>
      <c r="F8064" s="644">
        <f t="shared" si="256"/>
        <v>0.94399999999999995</v>
      </c>
      <c r="G8064" s="748" t="s">
        <v>280</v>
      </c>
      <c r="H8064" s="1337">
        <v>0.06</v>
      </c>
      <c r="I8064" s="338"/>
      <c r="J8064" s="338"/>
    </row>
    <row r="8065" spans="2:10">
      <c r="B8065" s="651" t="s">
        <v>71</v>
      </c>
      <c r="C8065" s="1356">
        <v>9012</v>
      </c>
      <c r="D8065" s="747" t="str">
        <f t="shared" si="255"/>
        <v>OK9012</v>
      </c>
      <c r="E8065" s="1336">
        <v>0.96699999999999997</v>
      </c>
      <c r="F8065" s="644">
        <f t="shared" si="256"/>
        <v>0.97</v>
      </c>
      <c r="G8065" s="748" t="s">
        <v>280</v>
      </c>
      <c r="H8065" s="1337">
        <v>0.24</v>
      </c>
      <c r="I8065" s="338"/>
      <c r="J8065" s="338"/>
    </row>
    <row r="8066" spans="2:10">
      <c r="B8066" s="651" t="s">
        <v>71</v>
      </c>
      <c r="C8066" s="1356">
        <v>9014</v>
      </c>
      <c r="D8066" s="747" t="str">
        <f t="shared" si="255"/>
        <v>OK9014</v>
      </c>
      <c r="E8066" s="1336">
        <v>0.89700000000000002</v>
      </c>
      <c r="F8066" s="644">
        <f t="shared" si="256"/>
        <v>0.90700000000000003</v>
      </c>
      <c r="G8066" s="748" t="s">
        <v>280</v>
      </c>
      <c r="H8066" s="1337">
        <v>0.59</v>
      </c>
      <c r="I8066" s="338"/>
      <c r="J8066" s="338"/>
    </row>
    <row r="8067" spans="2:10">
      <c r="B8067" s="651" t="s">
        <v>71</v>
      </c>
      <c r="C8067" s="1356">
        <v>9015</v>
      </c>
      <c r="D8067" s="747" t="str">
        <f t="shared" si="255"/>
        <v>OK9015</v>
      </c>
      <c r="E8067" s="1336">
        <v>0.89900000000000002</v>
      </c>
      <c r="F8067" s="644">
        <f t="shared" si="256"/>
        <v>0.90900000000000003</v>
      </c>
      <c r="G8067" s="748" t="s">
        <v>280</v>
      </c>
      <c r="H8067" s="1337">
        <v>0.72</v>
      </c>
      <c r="I8067" s="338"/>
      <c r="J8067" s="338"/>
    </row>
    <row r="8068" spans="2:10">
      <c r="B8068" s="651" t="s">
        <v>71</v>
      </c>
      <c r="C8068" s="1356">
        <v>9016</v>
      </c>
      <c r="D8068" s="747" t="str">
        <f t="shared" si="255"/>
        <v>OK9016</v>
      </c>
      <c r="E8068" s="1336">
        <v>0.78</v>
      </c>
      <c r="F8068" s="644">
        <f t="shared" si="256"/>
        <v>0.80200000000000005</v>
      </c>
      <c r="G8068" s="748" t="s">
        <v>280</v>
      </c>
      <c r="H8068" s="1337">
        <v>0.76</v>
      </c>
      <c r="I8068" s="338"/>
      <c r="J8068" s="338"/>
    </row>
    <row r="8069" spans="2:10">
      <c r="B8069" s="651" t="s">
        <v>71</v>
      </c>
      <c r="C8069" s="1356">
        <v>9019</v>
      </c>
      <c r="D8069" s="747" t="str">
        <f t="shared" si="255"/>
        <v>OK9019</v>
      </c>
      <c r="E8069" s="1336">
        <v>1.1759999999999999</v>
      </c>
      <c r="F8069" s="644">
        <f t="shared" si="256"/>
        <v>1.1579999999999999</v>
      </c>
      <c r="G8069" s="748" t="s">
        <v>280</v>
      </c>
      <c r="H8069" s="1337">
        <v>0.28000000000000003</v>
      </c>
      <c r="I8069" s="338"/>
      <c r="J8069" s="338"/>
    </row>
    <row r="8070" spans="2:10">
      <c r="B8070" s="651" t="s">
        <v>71</v>
      </c>
      <c r="C8070" s="1356">
        <v>9033</v>
      </c>
      <c r="D8070" s="747" t="str">
        <f t="shared" si="255"/>
        <v>OK9033</v>
      </c>
      <c r="E8070" s="1336">
        <v>1.0229999999999999</v>
      </c>
      <c r="F8070" s="644">
        <f t="shared" si="256"/>
        <v>1.0209999999999999</v>
      </c>
      <c r="G8070" s="748" t="s">
        <v>280</v>
      </c>
      <c r="H8070" s="1337">
        <v>0.46</v>
      </c>
      <c r="I8070" s="338"/>
      <c r="J8070" s="338"/>
    </row>
    <row r="8071" spans="2:10">
      <c r="B8071" s="651" t="s">
        <v>71</v>
      </c>
      <c r="C8071" s="1356">
        <v>9040</v>
      </c>
      <c r="D8071" s="747" t="str">
        <f t="shared" si="255"/>
        <v>OK9040</v>
      </c>
      <c r="E8071" s="1336">
        <v>0.81899999999999995</v>
      </c>
      <c r="F8071" s="644">
        <f t="shared" si="256"/>
        <v>0.83699999999999997</v>
      </c>
      <c r="G8071" s="748" t="s">
        <v>280</v>
      </c>
      <c r="H8071" s="1337">
        <v>1.04</v>
      </c>
      <c r="I8071" s="338"/>
      <c r="J8071" s="338"/>
    </row>
    <row r="8072" spans="2:10">
      <c r="B8072" s="651" t="s">
        <v>71</v>
      </c>
      <c r="C8072" s="1356">
        <v>9052</v>
      </c>
      <c r="D8072" s="747" t="str">
        <f t="shared" si="255"/>
        <v>OK9052</v>
      </c>
      <c r="E8072" s="1336">
        <v>0.77500000000000002</v>
      </c>
      <c r="F8072" s="644">
        <f t="shared" si="256"/>
        <v>0.79800000000000004</v>
      </c>
      <c r="G8072" s="748" t="s">
        <v>280</v>
      </c>
      <c r="H8072" s="1337">
        <v>0.59</v>
      </c>
      <c r="I8072" s="338"/>
      <c r="J8072" s="338"/>
    </row>
    <row r="8073" spans="2:10">
      <c r="B8073" s="651" t="s">
        <v>71</v>
      </c>
      <c r="C8073" s="1356">
        <v>9053</v>
      </c>
      <c r="D8073" s="747" t="str">
        <f t="shared" si="255"/>
        <v>OK9053</v>
      </c>
      <c r="E8073" s="1336">
        <v>0.83099999999999996</v>
      </c>
      <c r="F8073" s="644">
        <f t="shared" si="256"/>
        <v>0.84799999999999998</v>
      </c>
      <c r="G8073" s="748" t="s">
        <v>280</v>
      </c>
      <c r="H8073" s="1337">
        <v>0.42</v>
      </c>
      <c r="I8073" s="338"/>
      <c r="J8073" s="338"/>
    </row>
    <row r="8074" spans="2:10">
      <c r="B8074" s="651" t="s">
        <v>71</v>
      </c>
      <c r="C8074" s="1356">
        <v>9058</v>
      </c>
      <c r="D8074" s="747" t="str">
        <f t="shared" si="255"/>
        <v>OK9058</v>
      </c>
      <c r="E8074" s="1336">
        <v>0.81100000000000005</v>
      </c>
      <c r="F8074" s="644">
        <f t="shared" si="256"/>
        <v>0.83</v>
      </c>
      <c r="G8074" s="748" t="s">
        <v>280</v>
      </c>
      <c r="H8074" s="1337">
        <v>0.61</v>
      </c>
      <c r="I8074" s="338"/>
      <c r="J8074" s="338"/>
    </row>
    <row r="8075" spans="2:10">
      <c r="B8075" s="651" t="s">
        <v>71</v>
      </c>
      <c r="C8075" s="1356">
        <v>9060</v>
      </c>
      <c r="D8075" s="747" t="str">
        <f t="shared" ref="D8075:D8138" si="257">B8075&amp;TEXT(C8075,"0000")</f>
        <v>OK9060</v>
      </c>
      <c r="E8075" s="1336">
        <v>0.81200000000000006</v>
      </c>
      <c r="F8075" s="644">
        <f t="shared" ref="F8075:F8138" si="258">IF(E8075="NA","NA",ROUND((E8075-1)*0.9+1,3))</f>
        <v>0.83099999999999996</v>
      </c>
      <c r="G8075" s="748" t="s">
        <v>280</v>
      </c>
      <c r="H8075" s="1337">
        <v>0.38</v>
      </c>
      <c r="I8075" s="338"/>
      <c r="J8075" s="338"/>
    </row>
    <row r="8076" spans="2:10">
      <c r="B8076" s="651" t="s">
        <v>71</v>
      </c>
      <c r="C8076" s="1356">
        <v>9061</v>
      </c>
      <c r="D8076" s="747" t="str">
        <f t="shared" si="257"/>
        <v>OK9061</v>
      </c>
      <c r="E8076" s="1336">
        <v>0.85899999999999999</v>
      </c>
      <c r="F8076" s="644">
        <f t="shared" si="258"/>
        <v>0.873</v>
      </c>
      <c r="G8076" s="748" t="s">
        <v>280</v>
      </c>
      <c r="H8076" s="1337">
        <v>0.46</v>
      </c>
      <c r="I8076" s="338"/>
      <c r="J8076" s="338"/>
    </row>
    <row r="8077" spans="2:10">
      <c r="B8077" s="651" t="s">
        <v>71</v>
      </c>
      <c r="C8077" s="1356">
        <v>9063</v>
      </c>
      <c r="D8077" s="747" t="str">
        <f t="shared" si="257"/>
        <v>OK9063</v>
      </c>
      <c r="E8077" s="1336">
        <v>0.83499999999999996</v>
      </c>
      <c r="F8077" s="644">
        <f t="shared" si="258"/>
        <v>0.85199999999999998</v>
      </c>
      <c r="G8077" s="748" t="s">
        <v>280</v>
      </c>
      <c r="H8077" s="1337">
        <v>0.35</v>
      </c>
      <c r="I8077" s="338"/>
      <c r="J8077" s="338"/>
    </row>
    <row r="8078" spans="2:10">
      <c r="B8078" s="651" t="s">
        <v>71</v>
      </c>
      <c r="C8078" s="1356">
        <v>9077</v>
      </c>
      <c r="D8078" s="747" t="str">
        <f t="shared" si="257"/>
        <v>OK9077</v>
      </c>
      <c r="E8078" s="1336">
        <v>0.753</v>
      </c>
      <c r="F8078" s="644">
        <f t="shared" si="258"/>
        <v>0.77800000000000002</v>
      </c>
      <c r="G8078" s="748" t="s">
        <v>280</v>
      </c>
      <c r="H8078" s="1337">
        <v>0.13</v>
      </c>
      <c r="I8078" s="338"/>
      <c r="J8078" s="338"/>
    </row>
    <row r="8079" spans="2:10">
      <c r="B8079" s="651" t="s">
        <v>71</v>
      </c>
      <c r="C8079" s="1356">
        <v>9082</v>
      </c>
      <c r="D8079" s="747" t="str">
        <f t="shared" si="257"/>
        <v>OK9082</v>
      </c>
      <c r="E8079" s="1336">
        <v>0.72599999999999998</v>
      </c>
      <c r="F8079" s="644">
        <f t="shared" si="258"/>
        <v>0.753</v>
      </c>
      <c r="G8079" s="748" t="s">
        <v>280</v>
      </c>
      <c r="H8079" s="1337">
        <v>0.37</v>
      </c>
      <c r="I8079" s="338"/>
      <c r="J8079" s="338"/>
    </row>
    <row r="8080" spans="2:10">
      <c r="B8080" s="651" t="s">
        <v>71</v>
      </c>
      <c r="C8080" s="1356">
        <v>9083</v>
      </c>
      <c r="D8080" s="747" t="str">
        <f t="shared" si="257"/>
        <v>OK9083</v>
      </c>
      <c r="E8080" s="1336">
        <v>0.70099999999999996</v>
      </c>
      <c r="F8080" s="644">
        <f t="shared" si="258"/>
        <v>0.73099999999999998</v>
      </c>
      <c r="G8080" s="748" t="s">
        <v>280</v>
      </c>
      <c r="H8080" s="1337">
        <v>0.46</v>
      </c>
      <c r="I8080" s="338"/>
      <c r="J8080" s="338"/>
    </row>
    <row r="8081" spans="2:10">
      <c r="B8081" s="651" t="s">
        <v>71</v>
      </c>
      <c r="C8081" s="1356">
        <v>9084</v>
      </c>
      <c r="D8081" s="747" t="str">
        <f t="shared" si="257"/>
        <v>OK9084</v>
      </c>
      <c r="E8081" s="1336">
        <v>0.90900000000000003</v>
      </c>
      <c r="F8081" s="644">
        <f t="shared" si="258"/>
        <v>0.91800000000000004</v>
      </c>
      <c r="G8081" s="748" t="s">
        <v>280</v>
      </c>
      <c r="H8081" s="1337">
        <v>0.46</v>
      </c>
      <c r="I8081" s="338"/>
      <c r="J8081" s="338"/>
    </row>
    <row r="8082" spans="2:10">
      <c r="B8082" s="651" t="s">
        <v>71</v>
      </c>
      <c r="C8082" s="1356">
        <v>9089</v>
      </c>
      <c r="D8082" s="747" t="str">
        <f t="shared" si="257"/>
        <v>OK9089</v>
      </c>
      <c r="E8082" s="1336">
        <v>0.86599999999999999</v>
      </c>
      <c r="F8082" s="644">
        <f t="shared" si="258"/>
        <v>0.879</v>
      </c>
      <c r="G8082" s="748" t="s">
        <v>280</v>
      </c>
      <c r="H8082" s="1337">
        <v>0.51</v>
      </c>
      <c r="I8082" s="338"/>
      <c r="J8082" s="338"/>
    </row>
    <row r="8083" spans="2:10">
      <c r="B8083" s="651" t="s">
        <v>71</v>
      </c>
      <c r="C8083" s="1356">
        <v>9093</v>
      </c>
      <c r="D8083" s="747" t="str">
        <f t="shared" si="257"/>
        <v>OK9093</v>
      </c>
      <c r="E8083" s="1336">
        <v>0.83899999999999997</v>
      </c>
      <c r="F8083" s="644">
        <f t="shared" si="258"/>
        <v>0.85499999999999998</v>
      </c>
      <c r="G8083" s="748" t="s">
        <v>280</v>
      </c>
      <c r="H8083" s="1337">
        <v>0.46</v>
      </c>
      <c r="I8083" s="338"/>
      <c r="J8083" s="338"/>
    </row>
    <row r="8084" spans="2:10">
      <c r="B8084" s="651" t="s">
        <v>71</v>
      </c>
      <c r="C8084" s="1356">
        <v>9101</v>
      </c>
      <c r="D8084" s="747" t="str">
        <f t="shared" si="257"/>
        <v>OK9101</v>
      </c>
      <c r="E8084" s="1336">
        <v>0.88600000000000001</v>
      </c>
      <c r="F8084" s="644">
        <f t="shared" si="258"/>
        <v>0.89700000000000002</v>
      </c>
      <c r="G8084" s="748" t="s">
        <v>280</v>
      </c>
      <c r="H8084" s="1337">
        <v>0.7</v>
      </c>
      <c r="I8084" s="338"/>
      <c r="J8084" s="338"/>
    </row>
    <row r="8085" spans="2:10">
      <c r="B8085" s="651" t="s">
        <v>71</v>
      </c>
      <c r="C8085" s="1356">
        <v>9102</v>
      </c>
      <c r="D8085" s="747" t="str">
        <f t="shared" si="257"/>
        <v>OK9102</v>
      </c>
      <c r="E8085" s="1336">
        <v>0.83699999999999997</v>
      </c>
      <c r="F8085" s="644">
        <f t="shared" si="258"/>
        <v>0.85299999999999998</v>
      </c>
      <c r="G8085" s="748" t="s">
        <v>280</v>
      </c>
      <c r="H8085" s="1337">
        <v>0.59</v>
      </c>
      <c r="I8085" s="338"/>
      <c r="J8085" s="338"/>
    </row>
    <row r="8086" spans="2:10">
      <c r="B8086" s="651" t="s">
        <v>71</v>
      </c>
      <c r="C8086" s="1356">
        <v>9154</v>
      </c>
      <c r="D8086" s="747" t="str">
        <f t="shared" si="257"/>
        <v>OK9154</v>
      </c>
      <c r="E8086" s="1336">
        <v>0.96899999999999997</v>
      </c>
      <c r="F8086" s="644">
        <f t="shared" si="258"/>
        <v>0.97199999999999998</v>
      </c>
      <c r="G8086" s="748" t="s">
        <v>280</v>
      </c>
      <c r="H8086" s="1337">
        <v>0.52</v>
      </c>
      <c r="I8086" s="338"/>
      <c r="J8086" s="338"/>
    </row>
    <row r="8087" spans="2:10">
      <c r="B8087" s="651" t="s">
        <v>71</v>
      </c>
      <c r="C8087" s="1356">
        <v>9156</v>
      </c>
      <c r="D8087" s="747" t="str">
        <f t="shared" si="257"/>
        <v>OK9156</v>
      </c>
      <c r="E8087" s="1336">
        <v>0.91500000000000004</v>
      </c>
      <c r="F8087" s="644">
        <f t="shared" si="258"/>
        <v>0.92400000000000004</v>
      </c>
      <c r="G8087" s="748" t="s">
        <v>280</v>
      </c>
      <c r="H8087" s="1337">
        <v>0.28000000000000003</v>
      </c>
      <c r="I8087" s="338"/>
      <c r="J8087" s="338"/>
    </row>
    <row r="8088" spans="2:10">
      <c r="B8088" s="651" t="s">
        <v>71</v>
      </c>
      <c r="C8088" s="1356">
        <v>9170</v>
      </c>
      <c r="D8088" s="747" t="str">
        <f t="shared" si="257"/>
        <v>OK9170</v>
      </c>
      <c r="E8088" s="1336">
        <v>0.90300000000000002</v>
      </c>
      <c r="F8088" s="644">
        <f t="shared" si="258"/>
        <v>0.91300000000000003</v>
      </c>
      <c r="G8088" s="748" t="s">
        <v>280</v>
      </c>
      <c r="H8088" s="1337">
        <v>0.55000000000000004</v>
      </c>
      <c r="I8088" s="338"/>
      <c r="J8088" s="338"/>
    </row>
    <row r="8089" spans="2:10">
      <c r="B8089" s="651" t="s">
        <v>71</v>
      </c>
      <c r="C8089" s="1356">
        <v>9178</v>
      </c>
      <c r="D8089" s="747" t="str">
        <f t="shared" si="257"/>
        <v>OK9178</v>
      </c>
      <c r="E8089" s="1336">
        <v>0.95899999999999996</v>
      </c>
      <c r="F8089" s="644">
        <f t="shared" si="258"/>
        <v>0.96299999999999997</v>
      </c>
      <c r="G8089" s="748" t="s">
        <v>280</v>
      </c>
      <c r="H8089" s="1337">
        <v>0.76</v>
      </c>
      <c r="I8089" s="338"/>
      <c r="J8089" s="338"/>
    </row>
    <row r="8090" spans="2:10">
      <c r="B8090" s="651" t="s">
        <v>71</v>
      </c>
      <c r="C8090" s="1356">
        <v>9179</v>
      </c>
      <c r="D8090" s="747" t="str">
        <f t="shared" si="257"/>
        <v>OK9179</v>
      </c>
      <c r="E8090" s="1336">
        <v>1.0720000000000001</v>
      </c>
      <c r="F8090" s="644">
        <f t="shared" si="258"/>
        <v>1.0649999999999999</v>
      </c>
      <c r="G8090" s="748" t="s">
        <v>280</v>
      </c>
      <c r="H8090" s="1337">
        <v>0.85</v>
      </c>
      <c r="I8090" s="338"/>
      <c r="J8090" s="338"/>
    </row>
    <row r="8091" spans="2:10">
      <c r="B8091" s="651" t="s">
        <v>71</v>
      </c>
      <c r="C8091" s="1356">
        <v>9180</v>
      </c>
      <c r="D8091" s="747" t="str">
        <f t="shared" si="257"/>
        <v>OK9180</v>
      </c>
      <c r="E8091" s="1336">
        <v>1.121</v>
      </c>
      <c r="F8091" s="644">
        <f t="shared" si="258"/>
        <v>1.109</v>
      </c>
      <c r="G8091" s="748" t="s">
        <v>280</v>
      </c>
      <c r="H8091" s="1337">
        <v>0.57999999999999996</v>
      </c>
      <c r="I8091" s="338"/>
      <c r="J8091" s="338"/>
    </row>
    <row r="8092" spans="2:10">
      <c r="B8092" s="651" t="s">
        <v>71</v>
      </c>
      <c r="C8092" s="1356">
        <v>9182</v>
      </c>
      <c r="D8092" s="747" t="str">
        <f t="shared" si="257"/>
        <v>OK9182</v>
      </c>
      <c r="E8092" s="1336">
        <v>1.0900000000000001</v>
      </c>
      <c r="F8092" s="644">
        <f t="shared" si="258"/>
        <v>1.081</v>
      </c>
      <c r="G8092" s="748" t="s">
        <v>280</v>
      </c>
      <c r="H8092" s="1337">
        <v>0.56000000000000005</v>
      </c>
      <c r="I8092" s="338"/>
      <c r="J8092" s="338"/>
    </row>
    <row r="8093" spans="2:10">
      <c r="B8093" s="651" t="s">
        <v>71</v>
      </c>
      <c r="C8093" s="1356">
        <v>9186</v>
      </c>
      <c r="D8093" s="747" t="str">
        <f t="shared" si="257"/>
        <v>OK9186</v>
      </c>
      <c r="E8093" s="1336">
        <v>1.105</v>
      </c>
      <c r="F8093" s="644">
        <f t="shared" si="258"/>
        <v>1.095</v>
      </c>
      <c r="G8093" s="748" t="s">
        <v>280</v>
      </c>
      <c r="H8093" s="1337">
        <v>0.69</v>
      </c>
      <c r="I8093" s="338"/>
      <c r="J8093" s="338"/>
    </row>
    <row r="8094" spans="2:10">
      <c r="B8094" s="651" t="s">
        <v>71</v>
      </c>
      <c r="C8094" s="1356">
        <v>9220</v>
      </c>
      <c r="D8094" s="747" t="str">
        <f t="shared" si="257"/>
        <v>OK9220</v>
      </c>
      <c r="E8094" s="1336">
        <v>0.89600000000000002</v>
      </c>
      <c r="F8094" s="644">
        <f t="shared" si="258"/>
        <v>0.90600000000000003</v>
      </c>
      <c r="G8094" s="748" t="s">
        <v>280</v>
      </c>
      <c r="H8094" s="1337">
        <v>0.55000000000000004</v>
      </c>
      <c r="I8094" s="338"/>
      <c r="J8094" s="338"/>
    </row>
    <row r="8095" spans="2:10">
      <c r="B8095" s="651" t="s">
        <v>71</v>
      </c>
      <c r="C8095" s="1356">
        <v>9402</v>
      </c>
      <c r="D8095" s="747" t="str">
        <f t="shared" si="257"/>
        <v>OK9402</v>
      </c>
      <c r="E8095" s="1336">
        <v>1.409</v>
      </c>
      <c r="F8095" s="644">
        <f t="shared" si="258"/>
        <v>1.3680000000000001</v>
      </c>
      <c r="G8095" s="748" t="s">
        <v>280</v>
      </c>
      <c r="H8095" s="1337">
        <v>0.78</v>
      </c>
      <c r="I8095" s="338"/>
      <c r="J8095" s="338"/>
    </row>
    <row r="8096" spans="2:10">
      <c r="B8096" s="651" t="s">
        <v>71</v>
      </c>
      <c r="C8096" s="1356">
        <v>9403</v>
      </c>
      <c r="D8096" s="747" t="str">
        <f t="shared" si="257"/>
        <v>OK9403</v>
      </c>
      <c r="E8096" s="1336">
        <v>0.99199999999999999</v>
      </c>
      <c r="F8096" s="644">
        <f t="shared" si="258"/>
        <v>0.99299999999999999</v>
      </c>
      <c r="G8096" s="748" t="s">
        <v>280</v>
      </c>
      <c r="H8096" s="1337">
        <v>1.32</v>
      </c>
      <c r="I8096" s="338"/>
      <c r="J8096" s="338"/>
    </row>
    <row r="8097" spans="1:10">
      <c r="B8097" s="651" t="s">
        <v>71</v>
      </c>
      <c r="C8097" s="1356">
        <v>9410</v>
      </c>
      <c r="D8097" s="747" t="str">
        <f t="shared" si="257"/>
        <v>OK9410</v>
      </c>
      <c r="E8097" s="1336">
        <v>1.196</v>
      </c>
      <c r="F8097" s="644">
        <f t="shared" si="258"/>
        <v>1.1759999999999999</v>
      </c>
      <c r="G8097" s="748" t="s">
        <v>280</v>
      </c>
      <c r="H8097" s="1337">
        <v>0.35</v>
      </c>
      <c r="I8097" s="338"/>
      <c r="J8097" s="338"/>
    </row>
    <row r="8098" spans="1:10">
      <c r="B8098" s="651" t="s">
        <v>71</v>
      </c>
      <c r="C8098" s="1356">
        <v>9501</v>
      </c>
      <c r="D8098" s="747" t="str">
        <f t="shared" si="257"/>
        <v>OK9501</v>
      </c>
      <c r="E8098" s="1336">
        <v>0.88200000000000001</v>
      </c>
      <c r="F8098" s="644">
        <f t="shared" si="258"/>
        <v>0.89400000000000002</v>
      </c>
      <c r="G8098" s="748" t="s">
        <v>280</v>
      </c>
      <c r="H8098" s="1337">
        <v>0.61</v>
      </c>
      <c r="I8098" s="338"/>
      <c r="J8098" s="338"/>
    </row>
    <row r="8099" spans="1:10">
      <c r="B8099" s="651" t="s">
        <v>71</v>
      </c>
      <c r="C8099" s="1356">
        <v>9505</v>
      </c>
      <c r="D8099" s="747" t="str">
        <f t="shared" si="257"/>
        <v>OK9505</v>
      </c>
      <c r="E8099" s="1336">
        <v>0.874</v>
      </c>
      <c r="F8099" s="644">
        <f t="shared" si="258"/>
        <v>0.88700000000000001</v>
      </c>
      <c r="G8099" s="748" t="s">
        <v>280</v>
      </c>
      <c r="H8099" s="1337">
        <v>0.52</v>
      </c>
      <c r="I8099" s="338"/>
      <c r="J8099" s="338"/>
    </row>
    <row r="8100" spans="1:10">
      <c r="B8100" s="651" t="s">
        <v>71</v>
      </c>
      <c r="C8100" s="1356">
        <v>9516</v>
      </c>
      <c r="D8100" s="747" t="str">
        <f t="shared" si="257"/>
        <v>OK9516</v>
      </c>
      <c r="E8100" s="1336">
        <v>0.93500000000000005</v>
      </c>
      <c r="F8100" s="644">
        <f t="shared" si="258"/>
        <v>0.94199999999999995</v>
      </c>
      <c r="G8100" s="748" t="s">
        <v>280</v>
      </c>
      <c r="H8100" s="1337">
        <v>0.44</v>
      </c>
      <c r="I8100" s="338"/>
      <c r="J8100" s="338"/>
    </row>
    <row r="8101" spans="1:10">
      <c r="B8101" s="651" t="s">
        <v>71</v>
      </c>
      <c r="C8101" s="1356">
        <v>9519</v>
      </c>
      <c r="D8101" s="747" t="str">
        <f t="shared" si="257"/>
        <v>OK9519</v>
      </c>
      <c r="E8101" s="1336">
        <v>0.90100000000000002</v>
      </c>
      <c r="F8101" s="644">
        <f t="shared" si="258"/>
        <v>0.91100000000000003</v>
      </c>
      <c r="G8101" s="748" t="s">
        <v>280</v>
      </c>
      <c r="H8101" s="1337">
        <v>0.56000000000000005</v>
      </c>
      <c r="I8101" s="338"/>
      <c r="J8101" s="338"/>
    </row>
    <row r="8102" spans="1:10">
      <c r="B8102" s="651" t="s">
        <v>71</v>
      </c>
      <c r="C8102" s="1356">
        <v>9521</v>
      </c>
      <c r="D8102" s="747" t="str">
        <f t="shared" si="257"/>
        <v>OK9521</v>
      </c>
      <c r="E8102" s="1336">
        <v>0.86399999999999999</v>
      </c>
      <c r="F8102" s="644">
        <f t="shared" si="258"/>
        <v>0.878</v>
      </c>
      <c r="G8102" s="748" t="s">
        <v>280</v>
      </c>
      <c r="H8102" s="1337">
        <v>0.62</v>
      </c>
      <c r="I8102" s="338"/>
      <c r="J8102" s="338"/>
    </row>
    <row r="8103" spans="1:10">
      <c r="B8103" s="651" t="s">
        <v>71</v>
      </c>
      <c r="C8103" s="1356">
        <v>9522</v>
      </c>
      <c r="D8103" s="747" t="str">
        <f t="shared" si="257"/>
        <v>OK9522</v>
      </c>
      <c r="E8103" s="1336">
        <v>0.89800000000000002</v>
      </c>
      <c r="F8103" s="644">
        <f t="shared" si="258"/>
        <v>0.90800000000000003</v>
      </c>
      <c r="G8103" s="748" t="s">
        <v>280</v>
      </c>
      <c r="H8103" s="1337">
        <v>0.54</v>
      </c>
      <c r="I8103" s="338"/>
      <c r="J8103" s="338"/>
    </row>
    <row r="8104" spans="1:10">
      <c r="B8104" s="651" t="s">
        <v>71</v>
      </c>
      <c r="C8104" s="1356">
        <v>9534</v>
      </c>
      <c r="D8104" s="747" t="str">
        <f t="shared" si="257"/>
        <v>OK9534</v>
      </c>
      <c r="E8104" s="1336">
        <v>1.1830000000000001</v>
      </c>
      <c r="F8104" s="644">
        <f t="shared" si="258"/>
        <v>1.165</v>
      </c>
      <c r="G8104" s="748" t="s">
        <v>280</v>
      </c>
      <c r="H8104" s="1337">
        <v>0.49</v>
      </c>
      <c r="I8104" s="338"/>
      <c r="J8104" s="338"/>
    </row>
    <row r="8105" spans="1:10">
      <c r="B8105" s="651" t="s">
        <v>71</v>
      </c>
      <c r="C8105" s="1356">
        <v>9554</v>
      </c>
      <c r="D8105" s="747" t="str">
        <f t="shared" si="257"/>
        <v>OK9554</v>
      </c>
      <c r="E8105" s="1336">
        <v>1.1399999999999999</v>
      </c>
      <c r="F8105" s="644">
        <f t="shared" si="258"/>
        <v>1.1259999999999999</v>
      </c>
      <c r="G8105" s="748" t="s">
        <v>280</v>
      </c>
      <c r="H8105" s="1337">
        <v>0.78</v>
      </c>
      <c r="I8105" s="338"/>
      <c r="J8105" s="338"/>
    </row>
    <row r="8106" spans="1:10">
      <c r="B8106" s="651" t="s">
        <v>71</v>
      </c>
      <c r="C8106" s="1356">
        <v>9586</v>
      </c>
      <c r="D8106" s="747" t="str">
        <f t="shared" si="257"/>
        <v>OK9586</v>
      </c>
      <c r="E8106" s="1336">
        <v>0.79500000000000004</v>
      </c>
      <c r="F8106" s="644">
        <f t="shared" si="258"/>
        <v>0.81599999999999995</v>
      </c>
      <c r="G8106" s="748" t="s">
        <v>280</v>
      </c>
      <c r="H8106" s="1337">
        <v>0.34</v>
      </c>
      <c r="I8106" s="338"/>
      <c r="J8106" s="338"/>
    </row>
    <row r="8107" spans="1:10">
      <c r="B8107" s="651" t="s">
        <v>71</v>
      </c>
      <c r="C8107" s="1356">
        <v>9600</v>
      </c>
      <c r="D8107" s="747" t="str">
        <f t="shared" si="257"/>
        <v>OK9600</v>
      </c>
      <c r="E8107" s="1336">
        <v>0.90800000000000003</v>
      </c>
      <c r="F8107" s="644">
        <f t="shared" si="258"/>
        <v>0.91700000000000004</v>
      </c>
      <c r="G8107" s="748" t="s">
        <v>280</v>
      </c>
      <c r="H8107" s="1337">
        <v>0.55000000000000004</v>
      </c>
      <c r="I8107" s="338"/>
      <c r="J8107" s="338"/>
    </row>
    <row r="8108" spans="1:10">
      <c r="B8108" s="651" t="s">
        <v>71</v>
      </c>
      <c r="C8108" s="1356">
        <v>9620</v>
      </c>
      <c r="D8108" s="747" t="str">
        <f t="shared" si="257"/>
        <v>OK9620</v>
      </c>
      <c r="E8108" s="1336">
        <v>0.95</v>
      </c>
      <c r="F8108" s="644">
        <f t="shared" si="258"/>
        <v>0.95499999999999996</v>
      </c>
      <c r="G8108" s="748" t="s">
        <v>280</v>
      </c>
      <c r="H8108" s="1337">
        <v>0.4</v>
      </c>
      <c r="I8108" s="338"/>
      <c r="J8108" s="338"/>
    </row>
    <row r="8109" spans="1:10">
      <c r="A8109" s="651" t="s">
        <v>21</v>
      </c>
      <c r="B8109" s="651" t="s">
        <v>21</v>
      </c>
      <c r="C8109" s="1356">
        <v>5</v>
      </c>
      <c r="D8109" s="747" t="str">
        <f t="shared" si="257"/>
        <v>PA0005</v>
      </c>
      <c r="E8109" s="1336">
        <v>1.458</v>
      </c>
      <c r="F8109" s="644">
        <f t="shared" si="258"/>
        <v>1.4119999999999999</v>
      </c>
      <c r="G8109" s="748" t="s">
        <v>280</v>
      </c>
      <c r="H8109" s="1337">
        <v>1.24</v>
      </c>
      <c r="I8109" s="338"/>
    </row>
    <row r="8110" spans="1:10">
      <c r="B8110" s="651" t="s">
        <v>21</v>
      </c>
      <c r="C8110" s="1356">
        <v>6</v>
      </c>
      <c r="D8110" s="747" t="str">
        <f t="shared" si="257"/>
        <v>PA0006</v>
      </c>
      <c r="E8110" s="1336">
        <v>1.0629999999999999</v>
      </c>
      <c r="F8110" s="644">
        <f t="shared" si="258"/>
        <v>1.0569999999999999</v>
      </c>
      <c r="G8110" s="748" t="s">
        <v>280</v>
      </c>
      <c r="H8110" s="1337">
        <v>0.55000000000000004</v>
      </c>
      <c r="I8110" s="338"/>
    </row>
    <row r="8111" spans="1:10">
      <c r="B8111" s="651" t="s">
        <v>21</v>
      </c>
      <c r="C8111" s="1356">
        <v>7</v>
      </c>
      <c r="D8111" s="747" t="str">
        <f t="shared" si="257"/>
        <v>PA0007</v>
      </c>
      <c r="E8111" s="1336">
        <v>1.0860000000000001</v>
      </c>
      <c r="F8111" s="644">
        <f t="shared" si="258"/>
        <v>1.077</v>
      </c>
      <c r="G8111" s="748" t="s">
        <v>280</v>
      </c>
      <c r="H8111" s="1337">
        <v>0.72</v>
      </c>
      <c r="I8111" s="338"/>
    </row>
    <row r="8112" spans="1:10">
      <c r="B8112" s="651" t="s">
        <v>21</v>
      </c>
      <c r="C8112" s="1356">
        <v>8</v>
      </c>
      <c r="D8112" s="747" t="str">
        <f t="shared" si="257"/>
        <v>PA0008</v>
      </c>
      <c r="E8112" s="1336">
        <v>1.214</v>
      </c>
      <c r="F8112" s="644">
        <f t="shared" si="258"/>
        <v>1.1930000000000001</v>
      </c>
      <c r="G8112" s="748" t="s">
        <v>280</v>
      </c>
      <c r="H8112" s="1337">
        <v>0.5</v>
      </c>
      <c r="I8112" s="338"/>
    </row>
    <row r="8113" spans="2:9">
      <c r="B8113" s="651" t="s">
        <v>21</v>
      </c>
      <c r="C8113" s="1356">
        <v>9</v>
      </c>
      <c r="D8113" s="747" t="str">
        <f t="shared" si="257"/>
        <v>PA0009</v>
      </c>
      <c r="E8113" s="1336">
        <v>1.3</v>
      </c>
      <c r="F8113" s="644">
        <f t="shared" si="258"/>
        <v>1.27</v>
      </c>
      <c r="G8113" s="748" t="s">
        <v>280</v>
      </c>
      <c r="H8113" s="1337">
        <v>1.21</v>
      </c>
      <c r="I8113" s="338"/>
    </row>
    <row r="8114" spans="2:9">
      <c r="B8114" s="651" t="s">
        <v>21</v>
      </c>
      <c r="C8114" s="1356">
        <v>11</v>
      </c>
      <c r="D8114" s="747" t="str">
        <f t="shared" si="257"/>
        <v>PA0011</v>
      </c>
      <c r="E8114" s="1336">
        <v>0.89400000000000002</v>
      </c>
      <c r="F8114" s="644">
        <f t="shared" si="258"/>
        <v>0.90500000000000003</v>
      </c>
      <c r="G8114" s="748" t="s">
        <v>280</v>
      </c>
      <c r="H8114" s="1337">
        <v>0.38</v>
      </c>
      <c r="I8114" s="338"/>
    </row>
    <row r="8115" spans="2:9">
      <c r="B8115" s="651" t="s">
        <v>21</v>
      </c>
      <c r="C8115" s="1356">
        <v>12</v>
      </c>
      <c r="D8115" s="747" t="str">
        <f t="shared" si="257"/>
        <v>PA0012</v>
      </c>
      <c r="E8115" s="1336">
        <v>0.94599999999999995</v>
      </c>
      <c r="F8115" s="644">
        <f t="shared" si="258"/>
        <v>0.95099999999999996</v>
      </c>
      <c r="G8115" s="748" t="s">
        <v>280</v>
      </c>
      <c r="H8115" s="1337">
        <v>0.8</v>
      </c>
      <c r="I8115" s="338"/>
    </row>
    <row r="8116" spans="2:9">
      <c r="B8116" s="651" t="s">
        <v>21</v>
      </c>
      <c r="C8116" s="1356">
        <v>13</v>
      </c>
      <c r="D8116" s="747" t="str">
        <f t="shared" si="257"/>
        <v>PA0013</v>
      </c>
      <c r="E8116" s="1336">
        <v>0.77900000000000003</v>
      </c>
      <c r="F8116" s="644">
        <f t="shared" si="258"/>
        <v>0.80100000000000005</v>
      </c>
      <c r="G8116" s="748" t="s">
        <v>280</v>
      </c>
      <c r="H8116" s="1337">
        <v>0.52</v>
      </c>
      <c r="I8116" s="338"/>
    </row>
    <row r="8117" spans="2:9">
      <c r="B8117" s="651" t="s">
        <v>21</v>
      </c>
      <c r="C8117" s="1356">
        <v>15</v>
      </c>
      <c r="D8117" s="747" t="str">
        <f t="shared" si="257"/>
        <v>PA0015</v>
      </c>
      <c r="E8117" s="1336">
        <v>1.0669999999999999</v>
      </c>
      <c r="F8117" s="644">
        <f t="shared" si="258"/>
        <v>1.06</v>
      </c>
      <c r="G8117" s="748" t="s">
        <v>280</v>
      </c>
      <c r="H8117" s="1337">
        <v>0.35</v>
      </c>
      <c r="I8117" s="338"/>
    </row>
    <row r="8118" spans="2:9">
      <c r="B8118" s="651" t="s">
        <v>21</v>
      </c>
      <c r="C8118" s="1356">
        <v>16</v>
      </c>
      <c r="D8118" s="747" t="str">
        <f t="shared" si="257"/>
        <v>PA0016</v>
      </c>
      <c r="E8118" s="1336">
        <v>0.871</v>
      </c>
      <c r="F8118" s="644">
        <f t="shared" si="258"/>
        <v>0.88400000000000001</v>
      </c>
      <c r="G8118" s="748" t="s">
        <v>280</v>
      </c>
      <c r="H8118" s="1337">
        <v>0.38</v>
      </c>
      <c r="I8118" s="338"/>
    </row>
    <row r="8119" spans="2:9">
      <c r="B8119" s="651" t="s">
        <v>21</v>
      </c>
      <c r="C8119" s="1356">
        <v>25</v>
      </c>
      <c r="D8119" s="747" t="str">
        <f t="shared" si="257"/>
        <v>PA0025</v>
      </c>
      <c r="E8119" s="1336">
        <v>1.024</v>
      </c>
      <c r="F8119" s="644">
        <f t="shared" si="258"/>
        <v>1.022</v>
      </c>
      <c r="G8119" s="748" t="s">
        <v>280</v>
      </c>
      <c r="H8119" s="1337">
        <v>0.26</v>
      </c>
      <c r="I8119" s="338"/>
    </row>
    <row r="8120" spans="2:9">
      <c r="B8120" s="651" t="s">
        <v>21</v>
      </c>
      <c r="C8120" s="1356">
        <v>28</v>
      </c>
      <c r="D8120" s="747" t="str">
        <f t="shared" si="257"/>
        <v>PA0028</v>
      </c>
      <c r="E8120" s="1336">
        <v>1.2370000000000001</v>
      </c>
      <c r="F8120" s="644">
        <f t="shared" si="258"/>
        <v>1.2130000000000001</v>
      </c>
      <c r="G8120" s="748" t="s">
        <v>280</v>
      </c>
      <c r="H8120" s="1337">
        <v>0.22</v>
      </c>
      <c r="I8120" s="338"/>
    </row>
    <row r="8121" spans="2:9">
      <c r="B8121" s="651" t="s">
        <v>21</v>
      </c>
      <c r="C8121" s="1356">
        <v>34</v>
      </c>
      <c r="D8121" s="747" t="str">
        <f t="shared" si="257"/>
        <v>PA0034</v>
      </c>
      <c r="E8121" s="1336">
        <v>0.88800000000000001</v>
      </c>
      <c r="F8121" s="644">
        <f t="shared" si="258"/>
        <v>0.89900000000000002</v>
      </c>
      <c r="G8121" s="748" t="s">
        <v>280</v>
      </c>
      <c r="H8121" s="1337">
        <v>0.55000000000000004</v>
      </c>
      <c r="I8121" s="338"/>
    </row>
    <row r="8122" spans="2:9">
      <c r="B8122" s="651" t="s">
        <v>21</v>
      </c>
      <c r="C8122" s="1356">
        <v>36</v>
      </c>
      <c r="D8122" s="747" t="str">
        <f t="shared" si="257"/>
        <v>PA0036</v>
      </c>
      <c r="E8122" s="1336">
        <v>0.74299999999999999</v>
      </c>
      <c r="F8122" s="644">
        <f t="shared" si="258"/>
        <v>0.76900000000000002</v>
      </c>
      <c r="G8122" s="748" t="s">
        <v>280</v>
      </c>
      <c r="H8122" s="1337">
        <v>0.66</v>
      </c>
      <c r="I8122" s="338"/>
    </row>
    <row r="8123" spans="2:9">
      <c r="B8123" s="651" t="s">
        <v>21</v>
      </c>
      <c r="C8123" s="1356">
        <v>50</v>
      </c>
      <c r="D8123" s="747" t="str">
        <f t="shared" si="257"/>
        <v>PA0050</v>
      </c>
      <c r="E8123" s="1336">
        <v>1.0309999999999999</v>
      </c>
      <c r="F8123" s="644">
        <f t="shared" si="258"/>
        <v>1.028</v>
      </c>
      <c r="G8123" s="748" t="s">
        <v>280</v>
      </c>
      <c r="H8123" s="1337">
        <v>0.37</v>
      </c>
      <c r="I8123" s="338"/>
    </row>
    <row r="8124" spans="2:9">
      <c r="B8124" s="651" t="s">
        <v>21</v>
      </c>
      <c r="C8124" s="1356">
        <v>51</v>
      </c>
      <c r="D8124" s="747" t="str">
        <f t="shared" si="257"/>
        <v>PA0051</v>
      </c>
      <c r="E8124" s="1336">
        <v>1.226</v>
      </c>
      <c r="F8124" s="644">
        <f t="shared" si="258"/>
        <v>1.2030000000000001</v>
      </c>
      <c r="G8124" s="748" t="s">
        <v>280</v>
      </c>
      <c r="H8124" s="1337">
        <v>0.31</v>
      </c>
      <c r="I8124" s="338"/>
    </row>
    <row r="8125" spans="2:9">
      <c r="B8125" s="651" t="s">
        <v>21</v>
      </c>
      <c r="C8125" s="1356">
        <v>55</v>
      </c>
      <c r="D8125" s="747" t="str">
        <f t="shared" si="257"/>
        <v>PA0055</v>
      </c>
      <c r="E8125" s="1336">
        <v>1.1990000000000001</v>
      </c>
      <c r="F8125" s="644">
        <f t="shared" si="258"/>
        <v>1.179</v>
      </c>
      <c r="G8125" s="748" t="s">
        <v>280</v>
      </c>
      <c r="H8125" s="1337">
        <v>0.28999999999999998</v>
      </c>
      <c r="I8125" s="338"/>
    </row>
    <row r="8126" spans="2:9">
      <c r="B8126" s="651" t="s">
        <v>21</v>
      </c>
      <c r="C8126" s="1356">
        <v>59</v>
      </c>
      <c r="D8126" s="747" t="str">
        <f t="shared" si="257"/>
        <v>PA0059</v>
      </c>
      <c r="E8126" s="1336">
        <v>1.171</v>
      </c>
      <c r="F8126" s="644">
        <f t="shared" si="258"/>
        <v>1.1539999999999999</v>
      </c>
      <c r="G8126" s="748" t="s">
        <v>280</v>
      </c>
      <c r="H8126" s="1337">
        <v>0.4</v>
      </c>
      <c r="I8126" s="338"/>
    </row>
    <row r="8127" spans="2:9">
      <c r="B8127" s="651" t="s">
        <v>21</v>
      </c>
      <c r="C8127" s="1356">
        <v>66</v>
      </c>
      <c r="D8127" s="747" t="str">
        <f t="shared" si="257"/>
        <v>PA0066</v>
      </c>
      <c r="E8127" s="1336">
        <v>0.97899999999999998</v>
      </c>
      <c r="F8127" s="644">
        <f t="shared" si="258"/>
        <v>0.98099999999999998</v>
      </c>
      <c r="G8127" s="748" t="s">
        <v>280</v>
      </c>
      <c r="H8127" s="1337">
        <v>0.18</v>
      </c>
      <c r="I8127" s="338"/>
    </row>
    <row r="8128" spans="2:9">
      <c r="B8128" s="651" t="s">
        <v>21</v>
      </c>
      <c r="C8128" s="1356">
        <v>67</v>
      </c>
      <c r="D8128" s="747" t="str">
        <f t="shared" si="257"/>
        <v>PA0067</v>
      </c>
      <c r="E8128" s="1336">
        <v>0.97099999999999997</v>
      </c>
      <c r="F8128" s="644">
        <f t="shared" si="258"/>
        <v>0.97399999999999998</v>
      </c>
      <c r="G8128" s="748" t="s">
        <v>280</v>
      </c>
      <c r="H8128" s="1337">
        <v>0.18</v>
      </c>
      <c r="I8128" s="338"/>
    </row>
    <row r="8129" spans="2:9">
      <c r="B8129" s="651" t="s">
        <v>21</v>
      </c>
      <c r="C8129" s="1356">
        <v>83</v>
      </c>
      <c r="D8129" s="747" t="str">
        <f t="shared" si="257"/>
        <v>PA0083</v>
      </c>
      <c r="E8129" s="1336">
        <v>0.97099999999999997</v>
      </c>
      <c r="F8129" s="644">
        <f t="shared" si="258"/>
        <v>0.97399999999999998</v>
      </c>
      <c r="G8129" s="748" t="s">
        <v>280</v>
      </c>
      <c r="H8129" s="1337">
        <v>0.31</v>
      </c>
      <c r="I8129" s="338"/>
    </row>
    <row r="8130" spans="2:9">
      <c r="B8130" s="651" t="s">
        <v>21</v>
      </c>
      <c r="C8130" s="1356">
        <v>101</v>
      </c>
      <c r="D8130" s="747" t="str">
        <f t="shared" si="257"/>
        <v>PA0101</v>
      </c>
      <c r="E8130" s="1336">
        <v>0.93400000000000005</v>
      </c>
      <c r="F8130" s="644">
        <f t="shared" si="258"/>
        <v>0.94099999999999995</v>
      </c>
      <c r="G8130" s="748" t="s">
        <v>280</v>
      </c>
      <c r="H8130" s="1337">
        <v>0.4</v>
      </c>
      <c r="I8130" s="338"/>
    </row>
    <row r="8131" spans="2:9">
      <c r="B8131" s="651" t="s">
        <v>21</v>
      </c>
      <c r="C8131" s="1356">
        <v>103</v>
      </c>
      <c r="D8131" s="747" t="str">
        <f t="shared" si="257"/>
        <v>PA0103</v>
      </c>
      <c r="E8131" s="1336">
        <v>0.95399999999999996</v>
      </c>
      <c r="F8131" s="644">
        <f t="shared" si="258"/>
        <v>0.95899999999999996</v>
      </c>
      <c r="G8131" s="748" t="s">
        <v>280</v>
      </c>
      <c r="H8131" s="1337">
        <v>0.23</v>
      </c>
      <c r="I8131" s="338"/>
    </row>
    <row r="8132" spans="2:9">
      <c r="B8132" s="651" t="s">
        <v>21</v>
      </c>
      <c r="C8132" s="1356">
        <v>104</v>
      </c>
      <c r="D8132" s="747" t="str">
        <f t="shared" si="257"/>
        <v>PA0104</v>
      </c>
      <c r="E8132" s="1336">
        <v>1.026</v>
      </c>
      <c r="F8132" s="644">
        <f t="shared" si="258"/>
        <v>1.0229999999999999</v>
      </c>
      <c r="G8132" s="748" t="s">
        <v>280</v>
      </c>
      <c r="H8132" s="1337">
        <v>0.45</v>
      </c>
      <c r="I8132" s="338"/>
    </row>
    <row r="8133" spans="2:9">
      <c r="B8133" s="651" t="s">
        <v>21</v>
      </c>
      <c r="C8133" s="1356">
        <v>105</v>
      </c>
      <c r="D8133" s="747" t="str">
        <f t="shared" si="257"/>
        <v>PA0105</v>
      </c>
      <c r="E8133" s="1336">
        <v>1.0469999999999999</v>
      </c>
      <c r="F8133" s="644">
        <f t="shared" si="258"/>
        <v>1.042</v>
      </c>
      <c r="G8133" s="748" t="s">
        <v>280</v>
      </c>
      <c r="H8133" s="1337">
        <v>0.49</v>
      </c>
      <c r="I8133" s="338"/>
    </row>
    <row r="8134" spans="2:9">
      <c r="B8134" s="651" t="s">
        <v>21</v>
      </c>
      <c r="C8134" s="1356">
        <v>106</v>
      </c>
      <c r="D8134" s="747" t="str">
        <f t="shared" si="257"/>
        <v>PA0106</v>
      </c>
      <c r="E8134" s="1336">
        <v>1.139</v>
      </c>
      <c r="F8134" s="644">
        <f t="shared" si="258"/>
        <v>1.125</v>
      </c>
      <c r="G8134" s="748" t="s">
        <v>280</v>
      </c>
      <c r="H8134" s="1337">
        <v>0.68</v>
      </c>
      <c r="I8134" s="338"/>
    </row>
    <row r="8135" spans="2:9">
      <c r="B8135" s="651" t="s">
        <v>21</v>
      </c>
      <c r="C8135" s="1356">
        <v>107</v>
      </c>
      <c r="D8135" s="747" t="str">
        <f t="shared" si="257"/>
        <v>PA0107</v>
      </c>
      <c r="E8135" s="1336">
        <v>1.0329999999999999</v>
      </c>
      <c r="F8135" s="644">
        <f t="shared" si="258"/>
        <v>1.03</v>
      </c>
      <c r="G8135" s="748" t="s">
        <v>280</v>
      </c>
      <c r="H8135" s="1337">
        <v>0.34</v>
      </c>
      <c r="I8135" s="338"/>
    </row>
    <row r="8136" spans="2:9">
      <c r="B8136" s="651" t="s">
        <v>21</v>
      </c>
      <c r="C8136" s="1356">
        <v>108</v>
      </c>
      <c r="D8136" s="747" t="str">
        <f t="shared" si="257"/>
        <v>PA0108</v>
      </c>
      <c r="E8136" s="1336">
        <v>0.89400000000000002</v>
      </c>
      <c r="F8136" s="644">
        <f t="shared" si="258"/>
        <v>0.90500000000000003</v>
      </c>
      <c r="G8136" s="748" t="s">
        <v>280</v>
      </c>
      <c r="H8136" s="1337">
        <v>0.24</v>
      </c>
      <c r="I8136" s="338"/>
    </row>
    <row r="8137" spans="2:9">
      <c r="B8137" s="651" t="s">
        <v>21</v>
      </c>
      <c r="C8137" s="1356">
        <v>109</v>
      </c>
      <c r="D8137" s="747" t="str">
        <f t="shared" si="257"/>
        <v>PA0109</v>
      </c>
      <c r="E8137" s="1336">
        <v>1.0589999999999999</v>
      </c>
      <c r="F8137" s="644">
        <f t="shared" si="258"/>
        <v>1.0529999999999999</v>
      </c>
      <c r="G8137" s="748" t="s">
        <v>280</v>
      </c>
      <c r="H8137" s="1337">
        <v>0.53</v>
      </c>
      <c r="I8137" s="338"/>
    </row>
    <row r="8138" spans="2:9">
      <c r="B8138" s="651" t="s">
        <v>21</v>
      </c>
      <c r="C8138" s="1356">
        <v>110</v>
      </c>
      <c r="D8138" s="747" t="str">
        <f t="shared" si="257"/>
        <v>PA0110</v>
      </c>
      <c r="E8138" s="1336">
        <v>0.95899999999999996</v>
      </c>
      <c r="F8138" s="644">
        <f t="shared" si="258"/>
        <v>0.96299999999999997</v>
      </c>
      <c r="G8138" s="748" t="s">
        <v>280</v>
      </c>
      <c r="H8138" s="1337">
        <v>0.27</v>
      </c>
      <c r="I8138" s="338"/>
    </row>
    <row r="8139" spans="2:9">
      <c r="B8139" s="651" t="s">
        <v>21</v>
      </c>
      <c r="C8139" s="1356">
        <v>111</v>
      </c>
      <c r="D8139" s="747" t="str">
        <f t="shared" ref="D8139:D8202" si="259">B8139&amp;TEXT(C8139,"0000")</f>
        <v>PA0111</v>
      </c>
      <c r="E8139" s="1336">
        <v>1.105</v>
      </c>
      <c r="F8139" s="644">
        <f t="shared" ref="F8139:F8202" si="260">IF(E8139="NA","NA",ROUND((E8139-1)*0.9+1,3))</f>
        <v>1.095</v>
      </c>
      <c r="G8139" s="748" t="s">
        <v>280</v>
      </c>
      <c r="H8139" s="1337">
        <v>0.78</v>
      </c>
      <c r="I8139" s="338"/>
    </row>
    <row r="8140" spans="2:9">
      <c r="B8140" s="651" t="s">
        <v>21</v>
      </c>
      <c r="C8140" s="1356">
        <v>112</v>
      </c>
      <c r="D8140" s="747" t="str">
        <f t="shared" si="259"/>
        <v>PA0112</v>
      </c>
      <c r="E8140" s="1336">
        <v>1.0009999999999999</v>
      </c>
      <c r="F8140" s="644">
        <f t="shared" si="260"/>
        <v>1.0009999999999999</v>
      </c>
      <c r="G8140" s="748" t="s">
        <v>280</v>
      </c>
      <c r="H8140" s="1337">
        <v>1.1499999999999999</v>
      </c>
      <c r="I8140" s="338"/>
    </row>
    <row r="8141" spans="2:9">
      <c r="B8141" s="651" t="s">
        <v>21</v>
      </c>
      <c r="C8141" s="1356">
        <v>113</v>
      </c>
      <c r="D8141" s="747" t="str">
        <f t="shared" si="259"/>
        <v>PA0113</v>
      </c>
      <c r="E8141" s="1336">
        <v>0.93</v>
      </c>
      <c r="F8141" s="644">
        <f t="shared" si="260"/>
        <v>0.93700000000000006</v>
      </c>
      <c r="G8141" s="748" t="s">
        <v>280</v>
      </c>
      <c r="H8141" s="1337">
        <v>0.28999999999999998</v>
      </c>
      <c r="I8141" s="338"/>
    </row>
    <row r="8142" spans="2:9">
      <c r="B8142" s="651" t="s">
        <v>21</v>
      </c>
      <c r="C8142" s="1356">
        <v>114</v>
      </c>
      <c r="D8142" s="747" t="str">
        <f t="shared" si="259"/>
        <v>PA0114</v>
      </c>
      <c r="E8142" s="1336">
        <v>1.008</v>
      </c>
      <c r="F8142" s="644">
        <f t="shared" si="260"/>
        <v>1.0069999999999999</v>
      </c>
      <c r="G8142" s="748" t="s">
        <v>280</v>
      </c>
      <c r="H8142" s="1337">
        <v>0.25</v>
      </c>
      <c r="I8142" s="338"/>
    </row>
    <row r="8143" spans="2:9">
      <c r="B8143" s="651" t="s">
        <v>21</v>
      </c>
      <c r="C8143" s="1356">
        <v>115</v>
      </c>
      <c r="D8143" s="747" t="str">
        <f t="shared" si="259"/>
        <v>PA0115</v>
      </c>
      <c r="E8143" s="1336">
        <v>1.075</v>
      </c>
      <c r="F8143" s="644">
        <f t="shared" si="260"/>
        <v>1.0680000000000001</v>
      </c>
      <c r="G8143" s="748" t="s">
        <v>280</v>
      </c>
      <c r="H8143" s="1337">
        <v>0.26</v>
      </c>
      <c r="I8143" s="338"/>
    </row>
    <row r="8144" spans="2:9">
      <c r="B8144" s="651" t="s">
        <v>21</v>
      </c>
      <c r="C8144" s="1356">
        <v>119</v>
      </c>
      <c r="D8144" s="747" t="str">
        <f t="shared" si="259"/>
        <v>PA0119</v>
      </c>
      <c r="E8144" s="1336">
        <v>1.0169999999999999</v>
      </c>
      <c r="F8144" s="644">
        <f t="shared" si="260"/>
        <v>1.0149999999999999</v>
      </c>
      <c r="G8144" s="748" t="s">
        <v>280</v>
      </c>
      <c r="H8144" s="1337">
        <v>0.28000000000000003</v>
      </c>
      <c r="I8144" s="338"/>
    </row>
    <row r="8145" spans="2:9">
      <c r="B8145" s="651" t="s">
        <v>21</v>
      </c>
      <c r="C8145" s="1356">
        <v>130</v>
      </c>
      <c r="D8145" s="747" t="str">
        <f t="shared" si="259"/>
        <v>PA0130</v>
      </c>
      <c r="E8145" s="1336">
        <v>0.95699999999999996</v>
      </c>
      <c r="F8145" s="644">
        <f t="shared" si="260"/>
        <v>0.96099999999999997</v>
      </c>
      <c r="G8145" s="748" t="s">
        <v>280</v>
      </c>
      <c r="H8145" s="1337">
        <v>0.21</v>
      </c>
      <c r="I8145" s="338"/>
    </row>
    <row r="8146" spans="2:9">
      <c r="B8146" s="651" t="s">
        <v>21</v>
      </c>
      <c r="C8146" s="1356">
        <v>132</v>
      </c>
      <c r="D8146" s="747" t="str">
        <f t="shared" si="259"/>
        <v>PA0132</v>
      </c>
      <c r="E8146" s="1336">
        <v>0.879</v>
      </c>
      <c r="F8146" s="644">
        <f t="shared" si="260"/>
        <v>0.89100000000000001</v>
      </c>
      <c r="G8146" s="748" t="s">
        <v>280</v>
      </c>
      <c r="H8146" s="1337">
        <v>0.44</v>
      </c>
      <c r="I8146" s="338"/>
    </row>
    <row r="8147" spans="2:9">
      <c r="B8147" s="651" t="s">
        <v>21</v>
      </c>
      <c r="C8147" s="1356">
        <v>133</v>
      </c>
      <c r="D8147" s="747" t="str">
        <f t="shared" si="259"/>
        <v>PA0133</v>
      </c>
      <c r="E8147" s="1336">
        <v>1.45</v>
      </c>
      <c r="F8147" s="644">
        <f t="shared" si="260"/>
        <v>1.405</v>
      </c>
      <c r="G8147" s="748" t="s">
        <v>280</v>
      </c>
      <c r="H8147" s="1337">
        <v>0.75</v>
      </c>
      <c r="I8147" s="338"/>
    </row>
    <row r="8148" spans="2:9">
      <c r="B8148" s="651" t="s">
        <v>21</v>
      </c>
      <c r="C8148" s="1356">
        <v>134</v>
      </c>
      <c r="D8148" s="747" t="str">
        <f t="shared" si="259"/>
        <v>PA0134</v>
      </c>
      <c r="E8148" s="1336">
        <v>1.04</v>
      </c>
      <c r="F8148" s="644">
        <f t="shared" si="260"/>
        <v>1.036</v>
      </c>
      <c r="G8148" s="748" t="s">
        <v>280</v>
      </c>
      <c r="H8148" s="1337">
        <v>0.21</v>
      </c>
      <c r="I8148" s="338"/>
    </row>
    <row r="8149" spans="2:9">
      <c r="B8149" s="651" t="s">
        <v>21</v>
      </c>
      <c r="C8149" s="1356">
        <v>135</v>
      </c>
      <c r="D8149" s="747" t="str">
        <f t="shared" si="259"/>
        <v>PA0135</v>
      </c>
      <c r="E8149" s="1336">
        <v>1.0049999999999999</v>
      </c>
      <c r="F8149" s="644">
        <f t="shared" si="260"/>
        <v>1.0049999999999999</v>
      </c>
      <c r="G8149" s="748" t="s">
        <v>280</v>
      </c>
      <c r="H8149" s="1337">
        <v>0.19</v>
      </c>
      <c r="I8149" s="338"/>
    </row>
    <row r="8150" spans="2:9">
      <c r="B8150" s="651" t="s">
        <v>21</v>
      </c>
      <c r="C8150" s="1356">
        <v>136</v>
      </c>
      <c r="D8150" s="747" t="str">
        <f t="shared" si="259"/>
        <v>PA0136</v>
      </c>
      <c r="E8150" s="1336">
        <v>0.98799999999999999</v>
      </c>
      <c r="F8150" s="644">
        <f t="shared" si="260"/>
        <v>0.98899999999999999</v>
      </c>
      <c r="G8150" s="748" t="s">
        <v>280</v>
      </c>
      <c r="H8150" s="1337">
        <v>0.28000000000000003</v>
      </c>
      <c r="I8150" s="338"/>
    </row>
    <row r="8151" spans="2:9">
      <c r="B8151" s="651" t="s">
        <v>21</v>
      </c>
      <c r="C8151" s="1356">
        <v>139</v>
      </c>
      <c r="D8151" s="747" t="str">
        <f t="shared" si="259"/>
        <v>PA0139</v>
      </c>
      <c r="E8151" s="1336">
        <v>1.1339999999999999</v>
      </c>
      <c r="F8151" s="644">
        <f t="shared" si="260"/>
        <v>1.121</v>
      </c>
      <c r="G8151" s="748" t="s">
        <v>280</v>
      </c>
      <c r="H8151" s="1337">
        <v>0.26</v>
      </c>
      <c r="I8151" s="338"/>
    </row>
    <row r="8152" spans="2:9">
      <c r="B8152" s="651" t="s">
        <v>21</v>
      </c>
      <c r="C8152" s="1356">
        <v>141</v>
      </c>
      <c r="D8152" s="747" t="str">
        <f t="shared" si="259"/>
        <v>PA0141</v>
      </c>
      <c r="E8152" s="1336">
        <v>1.044</v>
      </c>
      <c r="F8152" s="644">
        <f t="shared" si="260"/>
        <v>1.04</v>
      </c>
      <c r="G8152" s="748" t="s">
        <v>280</v>
      </c>
      <c r="H8152" s="1337">
        <v>0.57999999999999996</v>
      </c>
      <c r="I8152" s="338"/>
    </row>
    <row r="8153" spans="2:9">
      <c r="B8153" s="651" t="s">
        <v>21</v>
      </c>
      <c r="C8153" s="1356">
        <v>142</v>
      </c>
      <c r="D8153" s="747" t="str">
        <f t="shared" si="259"/>
        <v>PA0142</v>
      </c>
      <c r="E8153" s="1336">
        <v>0.98299999999999998</v>
      </c>
      <c r="F8153" s="644">
        <f t="shared" si="260"/>
        <v>0.98499999999999999</v>
      </c>
      <c r="G8153" s="748" t="s">
        <v>280</v>
      </c>
      <c r="H8153" s="1337">
        <v>0.26</v>
      </c>
      <c r="I8153" s="338"/>
    </row>
    <row r="8154" spans="2:9">
      <c r="B8154" s="651" t="s">
        <v>21</v>
      </c>
      <c r="C8154" s="1356">
        <v>152</v>
      </c>
      <c r="D8154" s="747" t="str">
        <f t="shared" si="259"/>
        <v>PA0152</v>
      </c>
      <c r="E8154" s="1336">
        <v>0.996</v>
      </c>
      <c r="F8154" s="644">
        <f t="shared" si="260"/>
        <v>0.996</v>
      </c>
      <c r="G8154" s="748" t="s">
        <v>280</v>
      </c>
      <c r="H8154" s="1337">
        <v>0.18</v>
      </c>
      <c r="I8154" s="338"/>
    </row>
    <row r="8155" spans="2:9">
      <c r="B8155" s="651" t="s">
        <v>21</v>
      </c>
      <c r="C8155" s="1356">
        <v>161</v>
      </c>
      <c r="D8155" s="747" t="str">
        <f t="shared" si="259"/>
        <v>PA0161</v>
      </c>
      <c r="E8155" s="1336">
        <v>0.84899999999999998</v>
      </c>
      <c r="F8155" s="644">
        <f t="shared" si="260"/>
        <v>0.86399999999999999</v>
      </c>
      <c r="G8155" s="748" t="s">
        <v>280</v>
      </c>
      <c r="H8155" s="1337">
        <v>0.32</v>
      </c>
      <c r="I8155" s="338"/>
    </row>
    <row r="8156" spans="2:9">
      <c r="B8156" s="651" t="s">
        <v>21</v>
      </c>
      <c r="C8156" s="1356">
        <v>162</v>
      </c>
      <c r="D8156" s="747" t="str">
        <f t="shared" si="259"/>
        <v>PA0162</v>
      </c>
      <c r="E8156" s="1336">
        <v>1.006</v>
      </c>
      <c r="F8156" s="644">
        <f t="shared" si="260"/>
        <v>1.0049999999999999</v>
      </c>
      <c r="G8156" s="748" t="s">
        <v>280</v>
      </c>
      <c r="H8156" s="1337">
        <v>0.18</v>
      </c>
      <c r="I8156" s="338"/>
    </row>
    <row r="8157" spans="2:9">
      <c r="B8157" s="651" t="s">
        <v>21</v>
      </c>
      <c r="C8157" s="1356">
        <v>163</v>
      </c>
      <c r="D8157" s="747" t="str">
        <f t="shared" si="259"/>
        <v>PA0163</v>
      </c>
      <c r="E8157" s="1336">
        <v>1.131</v>
      </c>
      <c r="F8157" s="644">
        <f t="shared" si="260"/>
        <v>1.1180000000000001</v>
      </c>
      <c r="G8157" s="748" t="s">
        <v>280</v>
      </c>
      <c r="H8157" s="1337">
        <v>0.38</v>
      </c>
      <c r="I8157" s="338"/>
    </row>
    <row r="8158" spans="2:9">
      <c r="B8158" s="651" t="s">
        <v>21</v>
      </c>
      <c r="C8158" s="1356">
        <v>164</v>
      </c>
      <c r="D8158" s="747" t="str">
        <f t="shared" si="259"/>
        <v>PA0164</v>
      </c>
      <c r="E8158" s="1336">
        <v>1.06</v>
      </c>
      <c r="F8158" s="644">
        <f t="shared" si="260"/>
        <v>1.054</v>
      </c>
      <c r="G8158" s="748" t="s">
        <v>280</v>
      </c>
      <c r="H8158" s="1337">
        <v>0.17</v>
      </c>
      <c r="I8158" s="338"/>
    </row>
    <row r="8159" spans="2:9">
      <c r="B8159" s="651" t="s">
        <v>21</v>
      </c>
      <c r="C8159" s="1356">
        <v>165</v>
      </c>
      <c r="D8159" s="747" t="str">
        <f t="shared" si="259"/>
        <v>PA0165</v>
      </c>
      <c r="E8159" s="1336">
        <v>1.171</v>
      </c>
      <c r="F8159" s="644">
        <f t="shared" si="260"/>
        <v>1.1539999999999999</v>
      </c>
      <c r="G8159" s="748" t="s">
        <v>280</v>
      </c>
      <c r="H8159" s="1337">
        <v>0.53</v>
      </c>
      <c r="I8159" s="338"/>
    </row>
    <row r="8160" spans="2:9">
      <c r="B8160" s="651" t="s">
        <v>21</v>
      </c>
      <c r="C8160" s="1356">
        <v>166</v>
      </c>
      <c r="D8160" s="747" t="str">
        <f t="shared" si="259"/>
        <v>PA0166</v>
      </c>
      <c r="E8160" s="1336">
        <v>0.97399999999999998</v>
      </c>
      <c r="F8160" s="644">
        <f t="shared" si="260"/>
        <v>0.97699999999999998</v>
      </c>
      <c r="G8160" s="748" t="s">
        <v>280</v>
      </c>
      <c r="H8160" s="1337">
        <v>0.35</v>
      </c>
      <c r="I8160" s="338"/>
    </row>
    <row r="8161" spans="2:9">
      <c r="B8161" s="651" t="s">
        <v>21</v>
      </c>
      <c r="C8161" s="1356">
        <v>170</v>
      </c>
      <c r="D8161" s="747" t="str">
        <f t="shared" si="259"/>
        <v>PA0170</v>
      </c>
      <c r="E8161" s="1336">
        <v>0.93700000000000006</v>
      </c>
      <c r="F8161" s="644">
        <f t="shared" si="260"/>
        <v>0.94299999999999995</v>
      </c>
      <c r="G8161" s="748" t="s">
        <v>280</v>
      </c>
      <c r="H8161" s="1337">
        <v>0.27</v>
      </c>
      <c r="I8161" s="338"/>
    </row>
    <row r="8162" spans="2:9">
      <c r="B8162" s="651" t="s">
        <v>21</v>
      </c>
      <c r="C8162" s="1356">
        <v>176</v>
      </c>
      <c r="D8162" s="747" t="str">
        <f t="shared" si="259"/>
        <v>PA0176</v>
      </c>
      <c r="E8162" s="1336">
        <v>0.999</v>
      </c>
      <c r="F8162" s="644">
        <f t="shared" si="260"/>
        <v>0.999</v>
      </c>
      <c r="G8162" s="748" t="s">
        <v>280</v>
      </c>
      <c r="H8162" s="1337">
        <v>0.18</v>
      </c>
      <c r="I8162" s="338"/>
    </row>
    <row r="8163" spans="2:9">
      <c r="B8163" s="651" t="s">
        <v>21</v>
      </c>
      <c r="C8163" s="1356">
        <v>185</v>
      </c>
      <c r="D8163" s="747" t="str">
        <f t="shared" si="259"/>
        <v>PA0185</v>
      </c>
      <c r="E8163" s="1336">
        <v>0.93</v>
      </c>
      <c r="F8163" s="644">
        <f t="shared" si="260"/>
        <v>0.93700000000000006</v>
      </c>
      <c r="G8163" s="748" t="s">
        <v>280</v>
      </c>
      <c r="H8163" s="1337">
        <v>0.87</v>
      </c>
      <c r="I8163" s="338"/>
    </row>
    <row r="8164" spans="2:9">
      <c r="B8164" s="651" t="s">
        <v>21</v>
      </c>
      <c r="C8164" s="1356">
        <v>187</v>
      </c>
      <c r="D8164" s="747" t="str">
        <f t="shared" si="259"/>
        <v>PA0187</v>
      </c>
      <c r="E8164" s="1336">
        <v>0.93300000000000005</v>
      </c>
      <c r="F8164" s="644">
        <f t="shared" si="260"/>
        <v>0.94</v>
      </c>
      <c r="G8164" s="748" t="s">
        <v>280</v>
      </c>
      <c r="H8164" s="1337">
        <v>0.42</v>
      </c>
      <c r="I8164" s="338"/>
    </row>
    <row r="8165" spans="2:9">
      <c r="B8165" s="651" t="s">
        <v>21</v>
      </c>
      <c r="C8165" s="1356">
        <v>189</v>
      </c>
      <c r="D8165" s="747" t="str">
        <f t="shared" si="259"/>
        <v>PA0189</v>
      </c>
      <c r="E8165" s="1336">
        <v>0.89</v>
      </c>
      <c r="F8165" s="644">
        <f t="shared" si="260"/>
        <v>0.90100000000000002</v>
      </c>
      <c r="G8165" s="748" t="s">
        <v>280</v>
      </c>
      <c r="H8165" s="1337">
        <v>0.42</v>
      </c>
      <c r="I8165" s="338"/>
    </row>
    <row r="8166" spans="2:9">
      <c r="B8166" s="651" t="s">
        <v>21</v>
      </c>
      <c r="C8166" s="1356">
        <v>191</v>
      </c>
      <c r="D8166" s="747" t="str">
        <f t="shared" si="259"/>
        <v>PA0191</v>
      </c>
      <c r="E8166" s="1336">
        <v>0.97899999999999998</v>
      </c>
      <c r="F8166" s="644">
        <f t="shared" si="260"/>
        <v>0.98099999999999998</v>
      </c>
      <c r="G8166" s="748" t="s">
        <v>280</v>
      </c>
      <c r="H8166" s="1337">
        <v>0.32</v>
      </c>
      <c r="I8166" s="338"/>
    </row>
    <row r="8167" spans="2:9">
      <c r="B8167" s="651" t="s">
        <v>21</v>
      </c>
      <c r="C8167" s="1356">
        <v>201</v>
      </c>
      <c r="D8167" s="747" t="str">
        <f t="shared" si="259"/>
        <v>PA0201</v>
      </c>
      <c r="E8167" s="1336">
        <v>1.0309999999999999</v>
      </c>
      <c r="F8167" s="644">
        <f t="shared" si="260"/>
        <v>1.028</v>
      </c>
      <c r="G8167" s="748" t="s">
        <v>280</v>
      </c>
      <c r="H8167" s="1337">
        <v>0.24</v>
      </c>
      <c r="I8167" s="338"/>
    </row>
    <row r="8168" spans="2:9">
      <c r="B8168" s="651" t="s">
        <v>21</v>
      </c>
      <c r="C8168" s="1356">
        <v>204</v>
      </c>
      <c r="D8168" s="747" t="str">
        <f t="shared" si="259"/>
        <v>PA0204</v>
      </c>
      <c r="E8168" s="1336">
        <v>0.92900000000000005</v>
      </c>
      <c r="F8168" s="644">
        <f t="shared" si="260"/>
        <v>0.93600000000000005</v>
      </c>
      <c r="G8168" s="748" t="s">
        <v>280</v>
      </c>
      <c r="H8168" s="1337">
        <v>0.4</v>
      </c>
      <c r="I8168" s="338"/>
    </row>
    <row r="8169" spans="2:9">
      <c r="B8169" s="651" t="s">
        <v>21</v>
      </c>
      <c r="C8169" s="1356">
        <v>205</v>
      </c>
      <c r="D8169" s="747" t="str">
        <f t="shared" si="259"/>
        <v>PA0205</v>
      </c>
      <c r="E8169" s="1336">
        <v>1.03</v>
      </c>
      <c r="F8169" s="644">
        <f t="shared" si="260"/>
        <v>1.0269999999999999</v>
      </c>
      <c r="G8169" s="748" t="s">
        <v>280</v>
      </c>
      <c r="H8169" s="1337">
        <v>0.24</v>
      </c>
      <c r="I8169" s="338"/>
    </row>
    <row r="8170" spans="2:9">
      <c r="B8170" s="651" t="s">
        <v>21</v>
      </c>
      <c r="C8170" s="1356">
        <v>221</v>
      </c>
      <c r="D8170" s="747" t="str">
        <f t="shared" si="259"/>
        <v>PA0221</v>
      </c>
      <c r="E8170" s="1336">
        <v>0.96899999999999997</v>
      </c>
      <c r="F8170" s="644">
        <f t="shared" si="260"/>
        <v>0.97199999999999998</v>
      </c>
      <c r="G8170" s="748" t="s">
        <v>280</v>
      </c>
      <c r="H8170" s="1337">
        <v>0.28000000000000003</v>
      </c>
      <c r="I8170" s="338"/>
    </row>
    <row r="8171" spans="2:9">
      <c r="B8171" s="651" t="s">
        <v>21</v>
      </c>
      <c r="C8171" s="1356">
        <v>222</v>
      </c>
      <c r="D8171" s="747" t="str">
        <f t="shared" si="259"/>
        <v>PA0222</v>
      </c>
      <c r="E8171" s="1336">
        <v>1.002</v>
      </c>
      <c r="F8171" s="644">
        <f t="shared" si="260"/>
        <v>1.002</v>
      </c>
      <c r="G8171" s="748" t="s">
        <v>280</v>
      </c>
      <c r="H8171" s="1337">
        <v>0.33</v>
      </c>
      <c r="I8171" s="338"/>
    </row>
    <row r="8172" spans="2:9">
      <c r="B8172" s="651" t="s">
        <v>21</v>
      </c>
      <c r="C8172" s="1356">
        <v>225</v>
      </c>
      <c r="D8172" s="747" t="str">
        <f t="shared" si="259"/>
        <v>PA0225</v>
      </c>
      <c r="E8172" s="1336">
        <v>1.0449999999999999</v>
      </c>
      <c r="F8172" s="644">
        <f t="shared" si="260"/>
        <v>1.0409999999999999</v>
      </c>
      <c r="G8172" s="748" t="s">
        <v>280</v>
      </c>
      <c r="H8172" s="1337">
        <v>0.31</v>
      </c>
      <c r="I8172" s="338"/>
    </row>
    <row r="8173" spans="2:9">
      <c r="B8173" s="651" t="s">
        <v>21</v>
      </c>
      <c r="C8173" s="1356">
        <v>227</v>
      </c>
      <c r="D8173" s="747" t="str">
        <f t="shared" si="259"/>
        <v>PA0227</v>
      </c>
      <c r="E8173" s="1336">
        <v>0.95499999999999996</v>
      </c>
      <c r="F8173" s="644">
        <f t="shared" si="260"/>
        <v>0.96</v>
      </c>
      <c r="G8173" s="748" t="s">
        <v>280</v>
      </c>
      <c r="H8173" s="1337">
        <v>0.3</v>
      </c>
      <c r="I8173" s="338"/>
    </row>
    <row r="8174" spans="2:9">
      <c r="B8174" s="651" t="s">
        <v>21</v>
      </c>
      <c r="C8174" s="1356">
        <v>255</v>
      </c>
      <c r="D8174" s="747" t="str">
        <f t="shared" si="259"/>
        <v>PA0255</v>
      </c>
      <c r="E8174" s="1336">
        <v>1.2130000000000001</v>
      </c>
      <c r="F8174" s="644">
        <f t="shared" si="260"/>
        <v>1.1919999999999999</v>
      </c>
      <c r="G8174" s="748" t="s">
        <v>280</v>
      </c>
      <c r="H8174" s="1337">
        <v>0.28000000000000003</v>
      </c>
      <c r="I8174" s="338"/>
    </row>
    <row r="8175" spans="2:9">
      <c r="B8175" s="651" t="s">
        <v>21</v>
      </c>
      <c r="C8175" s="1356">
        <v>257</v>
      </c>
      <c r="D8175" s="747" t="str">
        <f t="shared" si="259"/>
        <v>PA0257</v>
      </c>
      <c r="E8175" s="1336">
        <v>1.1060000000000001</v>
      </c>
      <c r="F8175" s="644">
        <f t="shared" si="260"/>
        <v>1.095</v>
      </c>
      <c r="G8175" s="748" t="s">
        <v>280</v>
      </c>
      <c r="H8175" s="1337">
        <v>0.3</v>
      </c>
      <c r="I8175" s="338"/>
    </row>
    <row r="8176" spans="2:9">
      <c r="B8176" s="651" t="s">
        <v>21</v>
      </c>
      <c r="C8176" s="1356">
        <v>261</v>
      </c>
      <c r="D8176" s="747" t="str">
        <f t="shared" si="259"/>
        <v>PA0261</v>
      </c>
      <c r="E8176" s="1336">
        <v>1.196</v>
      </c>
      <c r="F8176" s="644">
        <f t="shared" si="260"/>
        <v>1.1759999999999999</v>
      </c>
      <c r="G8176" s="748" t="s">
        <v>280</v>
      </c>
      <c r="H8176" s="1337">
        <v>0.28999999999999998</v>
      </c>
      <c r="I8176" s="338"/>
    </row>
    <row r="8177" spans="2:9">
      <c r="B8177" s="651" t="s">
        <v>21</v>
      </c>
      <c r="C8177" s="1356">
        <v>263</v>
      </c>
      <c r="D8177" s="747" t="str">
        <f t="shared" si="259"/>
        <v>PA0263</v>
      </c>
      <c r="E8177" s="1336">
        <v>1.169</v>
      </c>
      <c r="F8177" s="644">
        <f t="shared" si="260"/>
        <v>1.1519999999999999</v>
      </c>
      <c r="G8177" s="748" t="s">
        <v>280</v>
      </c>
      <c r="H8177" s="1337">
        <v>0.18</v>
      </c>
      <c r="I8177" s="338"/>
    </row>
    <row r="8178" spans="2:9">
      <c r="B8178" s="651" t="s">
        <v>21</v>
      </c>
      <c r="C8178" s="1356">
        <v>265</v>
      </c>
      <c r="D8178" s="747" t="str">
        <f t="shared" si="259"/>
        <v>PA0265</v>
      </c>
      <c r="E8178" s="1336">
        <v>0.86199999999999999</v>
      </c>
      <c r="F8178" s="644">
        <f t="shared" si="260"/>
        <v>0.876</v>
      </c>
      <c r="G8178" s="748" t="s">
        <v>280</v>
      </c>
      <c r="H8178" s="1337">
        <v>0.33</v>
      </c>
      <c r="I8178" s="338"/>
    </row>
    <row r="8179" spans="2:9">
      <c r="B8179" s="651" t="s">
        <v>21</v>
      </c>
      <c r="C8179" s="1356">
        <v>275</v>
      </c>
      <c r="D8179" s="747" t="str">
        <f t="shared" si="259"/>
        <v>PA0275</v>
      </c>
      <c r="E8179" s="1336">
        <v>0.84699999999999998</v>
      </c>
      <c r="F8179" s="644">
        <f t="shared" si="260"/>
        <v>0.86199999999999999</v>
      </c>
      <c r="G8179" s="748" t="s">
        <v>280</v>
      </c>
      <c r="H8179" s="1337">
        <v>0.6</v>
      </c>
      <c r="I8179" s="338"/>
    </row>
    <row r="8180" spans="2:9">
      <c r="B8180" s="651" t="s">
        <v>21</v>
      </c>
      <c r="C8180" s="1356">
        <v>276</v>
      </c>
      <c r="D8180" s="747" t="str">
        <f t="shared" si="259"/>
        <v>PA0276</v>
      </c>
      <c r="E8180" s="1336">
        <v>0.82399999999999995</v>
      </c>
      <c r="F8180" s="644">
        <f t="shared" si="260"/>
        <v>0.84199999999999997</v>
      </c>
      <c r="G8180" s="748" t="s">
        <v>280</v>
      </c>
      <c r="H8180" s="1337">
        <v>0.56000000000000005</v>
      </c>
      <c r="I8180" s="338"/>
    </row>
    <row r="8181" spans="2:9">
      <c r="B8181" s="651" t="s">
        <v>21</v>
      </c>
      <c r="C8181" s="1356">
        <v>281</v>
      </c>
      <c r="D8181" s="747" t="str">
        <f t="shared" si="259"/>
        <v>PA0281</v>
      </c>
      <c r="E8181" s="1336">
        <v>0.88600000000000001</v>
      </c>
      <c r="F8181" s="644">
        <f t="shared" si="260"/>
        <v>0.89700000000000002</v>
      </c>
      <c r="G8181" s="748" t="s">
        <v>280</v>
      </c>
      <c r="H8181" s="1337">
        <v>0.35</v>
      </c>
      <c r="I8181" s="338"/>
    </row>
    <row r="8182" spans="2:9">
      <c r="B8182" s="651" t="s">
        <v>21</v>
      </c>
      <c r="C8182" s="1356">
        <v>282</v>
      </c>
      <c r="D8182" s="747" t="str">
        <f t="shared" si="259"/>
        <v>PA0282</v>
      </c>
      <c r="E8182" s="1336">
        <v>0.93799999999999994</v>
      </c>
      <c r="F8182" s="644">
        <f t="shared" si="260"/>
        <v>0.94399999999999995</v>
      </c>
      <c r="G8182" s="748" t="s">
        <v>280</v>
      </c>
      <c r="H8182" s="1337">
        <v>0.75</v>
      </c>
      <c r="I8182" s="338"/>
    </row>
    <row r="8183" spans="2:9">
      <c r="B8183" s="651" t="s">
        <v>21</v>
      </c>
      <c r="C8183" s="1356">
        <v>285</v>
      </c>
      <c r="D8183" s="747" t="str">
        <f t="shared" si="259"/>
        <v>PA0285</v>
      </c>
      <c r="E8183" s="1336">
        <v>0.96299999999999997</v>
      </c>
      <c r="F8183" s="644">
        <f t="shared" si="260"/>
        <v>0.96699999999999997</v>
      </c>
      <c r="G8183" s="748" t="s">
        <v>280</v>
      </c>
      <c r="H8183" s="1337">
        <v>0.27</v>
      </c>
      <c r="I8183" s="338"/>
    </row>
    <row r="8184" spans="2:9">
      <c r="B8184" s="651" t="s">
        <v>21</v>
      </c>
      <c r="C8184" s="1356">
        <v>291</v>
      </c>
      <c r="D8184" s="747" t="str">
        <f t="shared" si="259"/>
        <v>PA0291</v>
      </c>
      <c r="E8184" s="1336">
        <v>1.018</v>
      </c>
      <c r="F8184" s="644">
        <f t="shared" si="260"/>
        <v>1.016</v>
      </c>
      <c r="G8184" s="748" t="s">
        <v>280</v>
      </c>
      <c r="H8184" s="1337">
        <v>0.47</v>
      </c>
      <c r="I8184" s="338"/>
    </row>
    <row r="8185" spans="2:9">
      <c r="B8185" s="651" t="s">
        <v>21</v>
      </c>
      <c r="C8185" s="1356">
        <v>297</v>
      </c>
      <c r="D8185" s="747" t="str">
        <f t="shared" si="259"/>
        <v>PA0297</v>
      </c>
      <c r="E8185" s="1336">
        <v>0.92500000000000004</v>
      </c>
      <c r="F8185" s="644">
        <f t="shared" si="260"/>
        <v>0.93300000000000005</v>
      </c>
      <c r="G8185" s="748" t="s">
        <v>280</v>
      </c>
      <c r="H8185" s="1337">
        <v>0.31</v>
      </c>
      <c r="I8185" s="338"/>
    </row>
    <row r="8186" spans="2:9">
      <c r="B8186" s="651" t="s">
        <v>21</v>
      </c>
      <c r="C8186" s="1356">
        <v>301</v>
      </c>
      <c r="D8186" s="747" t="str">
        <f t="shared" si="259"/>
        <v>PA0301</v>
      </c>
      <c r="E8186" s="1336">
        <v>0.84299999999999997</v>
      </c>
      <c r="F8186" s="644">
        <f t="shared" si="260"/>
        <v>0.85899999999999999</v>
      </c>
      <c r="G8186" s="748" t="s">
        <v>280</v>
      </c>
      <c r="H8186" s="1337">
        <v>0.89</v>
      </c>
      <c r="I8186" s="338"/>
    </row>
    <row r="8187" spans="2:9">
      <c r="B8187" s="651" t="s">
        <v>21</v>
      </c>
      <c r="C8187" s="1356">
        <v>305</v>
      </c>
      <c r="D8187" s="747" t="str">
        <f t="shared" si="259"/>
        <v>PA0305</v>
      </c>
      <c r="E8187" s="1336">
        <v>0.83</v>
      </c>
      <c r="F8187" s="644">
        <f t="shared" si="260"/>
        <v>0.84699999999999998</v>
      </c>
      <c r="G8187" s="748" t="s">
        <v>280</v>
      </c>
      <c r="H8187" s="1337">
        <v>0.67</v>
      </c>
      <c r="I8187" s="338"/>
    </row>
    <row r="8188" spans="2:9">
      <c r="B8188" s="651" t="s">
        <v>21</v>
      </c>
      <c r="C8188" s="1356">
        <v>306</v>
      </c>
      <c r="D8188" s="747" t="str">
        <f t="shared" si="259"/>
        <v>PA0306</v>
      </c>
      <c r="E8188" s="1336">
        <v>0.91300000000000003</v>
      </c>
      <c r="F8188" s="644">
        <f t="shared" si="260"/>
        <v>0.92200000000000004</v>
      </c>
      <c r="G8188" s="748" t="s">
        <v>280</v>
      </c>
      <c r="H8188" s="1337">
        <v>0.27</v>
      </c>
      <c r="I8188" s="338"/>
    </row>
    <row r="8189" spans="2:9">
      <c r="B8189" s="651" t="s">
        <v>21</v>
      </c>
      <c r="C8189" s="1356">
        <v>311</v>
      </c>
      <c r="D8189" s="747" t="str">
        <f t="shared" si="259"/>
        <v>PA0311</v>
      </c>
      <c r="E8189" s="1336">
        <v>0.80200000000000005</v>
      </c>
      <c r="F8189" s="644">
        <f t="shared" si="260"/>
        <v>0.82199999999999995</v>
      </c>
      <c r="G8189" s="748" t="s">
        <v>280</v>
      </c>
      <c r="H8189" s="1337">
        <v>0.48</v>
      </c>
      <c r="I8189" s="338"/>
    </row>
    <row r="8190" spans="2:9">
      <c r="B8190" s="651" t="s">
        <v>21</v>
      </c>
      <c r="C8190" s="1356">
        <v>319</v>
      </c>
      <c r="D8190" s="747" t="str">
        <f t="shared" si="259"/>
        <v>PA0319</v>
      </c>
      <c r="E8190" s="1336">
        <v>0.98299999999999998</v>
      </c>
      <c r="F8190" s="644">
        <f t="shared" si="260"/>
        <v>0.98499999999999999</v>
      </c>
      <c r="G8190" s="748" t="s">
        <v>280</v>
      </c>
      <c r="H8190" s="1337">
        <v>0.36</v>
      </c>
      <c r="I8190" s="338"/>
    </row>
    <row r="8191" spans="2:9">
      <c r="B8191" s="651" t="s">
        <v>21</v>
      </c>
      <c r="C8191" s="1356">
        <v>323</v>
      </c>
      <c r="D8191" s="747" t="str">
        <f t="shared" si="259"/>
        <v>PA0323</v>
      </c>
      <c r="E8191" s="1336">
        <v>0.81399999999999995</v>
      </c>
      <c r="F8191" s="644">
        <f t="shared" si="260"/>
        <v>0.83299999999999996</v>
      </c>
      <c r="G8191" s="748" t="s">
        <v>280</v>
      </c>
      <c r="H8191" s="1337">
        <v>0.61</v>
      </c>
      <c r="I8191" s="338"/>
    </row>
    <row r="8192" spans="2:9">
      <c r="B8192" s="651" t="s">
        <v>21</v>
      </c>
      <c r="C8192" s="1356">
        <v>327</v>
      </c>
      <c r="D8192" s="747" t="str">
        <f t="shared" si="259"/>
        <v>PA0327</v>
      </c>
      <c r="E8192" s="1336">
        <v>0.998</v>
      </c>
      <c r="F8192" s="644">
        <f t="shared" si="260"/>
        <v>0.998</v>
      </c>
      <c r="G8192" s="748" t="s">
        <v>280</v>
      </c>
      <c r="H8192" s="1337">
        <v>0.22</v>
      </c>
      <c r="I8192" s="338"/>
    </row>
    <row r="8193" spans="2:9">
      <c r="B8193" s="651" t="s">
        <v>21</v>
      </c>
      <c r="C8193" s="1356">
        <v>402</v>
      </c>
      <c r="D8193" s="747" t="str">
        <f t="shared" si="259"/>
        <v>PA0402</v>
      </c>
      <c r="E8193" s="1336">
        <v>1.113</v>
      </c>
      <c r="F8193" s="644">
        <f t="shared" si="260"/>
        <v>1.1020000000000001</v>
      </c>
      <c r="G8193" s="748" t="s">
        <v>280</v>
      </c>
      <c r="H8193" s="1337">
        <v>0.4</v>
      </c>
      <c r="I8193" s="338"/>
    </row>
    <row r="8194" spans="2:9">
      <c r="B8194" s="651" t="s">
        <v>21</v>
      </c>
      <c r="C8194" s="1356">
        <v>403</v>
      </c>
      <c r="D8194" s="747" t="str">
        <f t="shared" si="259"/>
        <v>PA0403</v>
      </c>
      <c r="E8194" s="1336">
        <v>1.093</v>
      </c>
      <c r="F8194" s="644">
        <f t="shared" si="260"/>
        <v>1.0840000000000001</v>
      </c>
      <c r="G8194" s="748" t="s">
        <v>280</v>
      </c>
      <c r="H8194" s="1337">
        <v>0.32</v>
      </c>
      <c r="I8194" s="338"/>
    </row>
    <row r="8195" spans="2:9">
      <c r="B8195" s="651" t="s">
        <v>21</v>
      </c>
      <c r="C8195" s="1356">
        <v>404</v>
      </c>
      <c r="D8195" s="747" t="str">
        <f t="shared" si="259"/>
        <v>PA0404</v>
      </c>
      <c r="E8195" s="1336">
        <v>1.204</v>
      </c>
      <c r="F8195" s="644">
        <f t="shared" si="260"/>
        <v>1.1839999999999999</v>
      </c>
      <c r="G8195" s="748" t="s">
        <v>280</v>
      </c>
      <c r="H8195" s="1337">
        <v>0.31</v>
      </c>
      <c r="I8195" s="338"/>
    </row>
    <row r="8196" spans="2:9">
      <c r="B8196" s="651" t="s">
        <v>21</v>
      </c>
      <c r="C8196" s="1356">
        <v>406</v>
      </c>
      <c r="D8196" s="747" t="str">
        <f t="shared" si="259"/>
        <v>PA0406</v>
      </c>
      <c r="E8196" s="1336">
        <v>0.79900000000000004</v>
      </c>
      <c r="F8196" s="644">
        <f t="shared" si="260"/>
        <v>0.81899999999999995</v>
      </c>
      <c r="G8196" s="748" t="s">
        <v>280</v>
      </c>
      <c r="H8196" s="1337">
        <v>0.47</v>
      </c>
      <c r="I8196" s="338"/>
    </row>
    <row r="8197" spans="2:9">
      <c r="B8197" s="651" t="s">
        <v>21</v>
      </c>
      <c r="C8197" s="1356">
        <v>407</v>
      </c>
      <c r="D8197" s="747" t="str">
        <f t="shared" si="259"/>
        <v>PA0407</v>
      </c>
      <c r="E8197" s="1336">
        <v>1.1020000000000001</v>
      </c>
      <c r="F8197" s="644">
        <f t="shared" si="260"/>
        <v>1.0920000000000001</v>
      </c>
      <c r="G8197" s="748" t="s">
        <v>280</v>
      </c>
      <c r="H8197" s="1337">
        <v>0.41</v>
      </c>
      <c r="I8197" s="338"/>
    </row>
    <row r="8198" spans="2:9">
      <c r="B8198" s="651" t="s">
        <v>21</v>
      </c>
      <c r="C8198" s="1356">
        <v>411</v>
      </c>
      <c r="D8198" s="747" t="str">
        <f t="shared" si="259"/>
        <v>PA0411</v>
      </c>
      <c r="E8198" s="1336">
        <v>1.034</v>
      </c>
      <c r="F8198" s="644">
        <f t="shared" si="260"/>
        <v>1.0309999999999999</v>
      </c>
      <c r="G8198" s="748" t="s">
        <v>280</v>
      </c>
      <c r="H8198" s="1337">
        <v>0.57999999999999996</v>
      </c>
      <c r="I8198" s="338"/>
    </row>
    <row r="8199" spans="2:9">
      <c r="B8199" s="651" t="s">
        <v>21</v>
      </c>
      <c r="C8199" s="1356">
        <v>413</v>
      </c>
      <c r="D8199" s="747" t="str">
        <f t="shared" si="259"/>
        <v>PA0413</v>
      </c>
      <c r="E8199" s="1336">
        <v>1.0680000000000001</v>
      </c>
      <c r="F8199" s="644">
        <f t="shared" si="260"/>
        <v>1.0609999999999999</v>
      </c>
      <c r="G8199" s="748" t="s">
        <v>280</v>
      </c>
      <c r="H8199" s="1337">
        <v>0.61</v>
      </c>
      <c r="I8199" s="338"/>
    </row>
    <row r="8200" spans="2:9">
      <c r="B8200" s="651" t="s">
        <v>21</v>
      </c>
      <c r="C8200" s="1356">
        <v>415</v>
      </c>
      <c r="D8200" s="747" t="str">
        <f t="shared" si="259"/>
        <v>PA0415</v>
      </c>
      <c r="E8200" s="1336">
        <v>1.0009999999999999</v>
      </c>
      <c r="F8200" s="644">
        <f t="shared" si="260"/>
        <v>1.0009999999999999</v>
      </c>
      <c r="G8200" s="748" t="s">
        <v>280</v>
      </c>
      <c r="H8200" s="1337">
        <v>0.45</v>
      </c>
      <c r="I8200" s="338"/>
    </row>
    <row r="8201" spans="2:9">
      <c r="B8201" s="651" t="s">
        <v>21</v>
      </c>
      <c r="C8201" s="1356">
        <v>416</v>
      </c>
      <c r="D8201" s="747" t="str">
        <f t="shared" si="259"/>
        <v>PA0416</v>
      </c>
      <c r="E8201" s="1336">
        <v>1.0229999999999999</v>
      </c>
      <c r="F8201" s="644">
        <f t="shared" si="260"/>
        <v>1.0209999999999999</v>
      </c>
      <c r="G8201" s="748" t="s">
        <v>280</v>
      </c>
      <c r="H8201" s="1337">
        <v>0.25</v>
      </c>
      <c r="I8201" s="338"/>
    </row>
    <row r="8202" spans="2:9">
      <c r="B8202" s="651" t="s">
        <v>21</v>
      </c>
      <c r="C8202" s="1356">
        <v>421</v>
      </c>
      <c r="D8202" s="747" t="str">
        <f t="shared" si="259"/>
        <v>PA0421</v>
      </c>
      <c r="E8202" s="1336">
        <v>1.222</v>
      </c>
      <c r="F8202" s="644">
        <f t="shared" si="260"/>
        <v>1.2</v>
      </c>
      <c r="G8202" s="748" t="s">
        <v>280</v>
      </c>
      <c r="H8202" s="1337">
        <v>0.67</v>
      </c>
      <c r="I8202" s="338"/>
    </row>
    <row r="8203" spans="2:9">
      <c r="B8203" s="651" t="s">
        <v>21</v>
      </c>
      <c r="C8203" s="1356">
        <v>425</v>
      </c>
      <c r="D8203" s="747" t="str">
        <f t="shared" ref="D8203:D8266" si="261">B8203&amp;TEXT(C8203,"0000")</f>
        <v>PA0425</v>
      </c>
      <c r="E8203" s="1336">
        <v>0.93700000000000006</v>
      </c>
      <c r="F8203" s="644">
        <f t="shared" ref="F8203:F8266" si="262">IF(E8203="NA","NA",ROUND((E8203-1)*0.9+1,3))</f>
        <v>0.94299999999999995</v>
      </c>
      <c r="G8203" s="748" t="s">
        <v>280</v>
      </c>
      <c r="H8203" s="1337">
        <v>0.97</v>
      </c>
      <c r="I8203" s="338"/>
    </row>
    <row r="8204" spans="2:9">
      <c r="B8204" s="651" t="s">
        <v>21</v>
      </c>
      <c r="C8204" s="1356">
        <v>427</v>
      </c>
      <c r="D8204" s="747" t="str">
        <f t="shared" si="261"/>
        <v>PA0427</v>
      </c>
      <c r="E8204" s="1336">
        <v>0.93899999999999995</v>
      </c>
      <c r="F8204" s="644">
        <f t="shared" si="262"/>
        <v>0.94499999999999995</v>
      </c>
      <c r="G8204" s="748" t="s">
        <v>280</v>
      </c>
      <c r="H8204" s="1337">
        <v>0.49</v>
      </c>
      <c r="I8204" s="338"/>
    </row>
    <row r="8205" spans="2:9">
      <c r="B8205" s="651" t="s">
        <v>21</v>
      </c>
      <c r="C8205" s="1356">
        <v>429</v>
      </c>
      <c r="D8205" s="747" t="str">
        <f t="shared" si="261"/>
        <v>PA0429</v>
      </c>
      <c r="E8205" s="1336">
        <v>0.91900000000000004</v>
      </c>
      <c r="F8205" s="644">
        <f t="shared" si="262"/>
        <v>0.92700000000000005</v>
      </c>
      <c r="G8205" s="748" t="s">
        <v>280</v>
      </c>
      <c r="H8205" s="1337">
        <v>0.33</v>
      </c>
      <c r="I8205" s="338"/>
    </row>
    <row r="8206" spans="2:9">
      <c r="B8206" s="651" t="s">
        <v>21</v>
      </c>
      <c r="C8206" s="1356">
        <v>431</v>
      </c>
      <c r="D8206" s="747" t="str">
        <f t="shared" si="261"/>
        <v>PA0431</v>
      </c>
      <c r="E8206" s="1336">
        <v>1</v>
      </c>
      <c r="F8206" s="644">
        <f t="shared" si="262"/>
        <v>1</v>
      </c>
      <c r="G8206" s="748" t="s">
        <v>280</v>
      </c>
      <c r="H8206" s="1337">
        <v>0.55000000000000004</v>
      </c>
      <c r="I8206" s="338"/>
    </row>
    <row r="8207" spans="2:9">
      <c r="B8207" s="651" t="s">
        <v>21</v>
      </c>
      <c r="C8207" s="1356">
        <v>433</v>
      </c>
      <c r="D8207" s="747" t="str">
        <f t="shared" si="261"/>
        <v>PA0433</v>
      </c>
      <c r="E8207" s="1336">
        <v>0.97499999999999998</v>
      </c>
      <c r="F8207" s="644">
        <f t="shared" si="262"/>
        <v>0.97799999999999998</v>
      </c>
      <c r="G8207" s="748" t="s">
        <v>280</v>
      </c>
      <c r="H8207" s="1337">
        <v>0.39</v>
      </c>
      <c r="I8207" s="338"/>
    </row>
    <row r="8208" spans="2:9">
      <c r="B8208" s="651" t="s">
        <v>21</v>
      </c>
      <c r="C8208" s="1356">
        <v>435</v>
      </c>
      <c r="D8208" s="747" t="str">
        <f t="shared" si="261"/>
        <v>PA0435</v>
      </c>
      <c r="E8208" s="1336">
        <v>0.88100000000000001</v>
      </c>
      <c r="F8208" s="644">
        <f t="shared" si="262"/>
        <v>0.89300000000000002</v>
      </c>
      <c r="G8208" s="748" t="s">
        <v>280</v>
      </c>
      <c r="H8208" s="1337">
        <v>0.26</v>
      </c>
      <c r="I8208" s="338"/>
    </row>
    <row r="8209" spans="2:9">
      <c r="B8209" s="651" t="s">
        <v>21</v>
      </c>
      <c r="C8209" s="1356">
        <v>441</v>
      </c>
      <c r="D8209" s="747" t="str">
        <f t="shared" si="261"/>
        <v>PA0441</v>
      </c>
      <c r="E8209" s="1336">
        <v>0.82399999999999995</v>
      </c>
      <c r="F8209" s="644">
        <f t="shared" si="262"/>
        <v>0.84199999999999997</v>
      </c>
      <c r="G8209" s="748" t="s">
        <v>280</v>
      </c>
      <c r="H8209" s="1337">
        <v>0.2</v>
      </c>
      <c r="I8209" s="338"/>
    </row>
    <row r="8210" spans="2:9">
      <c r="B8210" s="651" t="s">
        <v>21</v>
      </c>
      <c r="C8210" s="1356">
        <v>445</v>
      </c>
      <c r="D8210" s="747" t="str">
        <f t="shared" si="261"/>
        <v>PA0445</v>
      </c>
      <c r="E8210" s="1336">
        <v>0.94399999999999995</v>
      </c>
      <c r="F8210" s="644">
        <f t="shared" si="262"/>
        <v>0.95</v>
      </c>
      <c r="G8210" s="748" t="s">
        <v>280</v>
      </c>
      <c r="H8210" s="1337">
        <v>0.32</v>
      </c>
      <c r="I8210" s="338"/>
    </row>
    <row r="8211" spans="2:9">
      <c r="B8211" s="651" t="s">
        <v>21</v>
      </c>
      <c r="C8211" s="1356">
        <v>446</v>
      </c>
      <c r="D8211" s="747" t="str">
        <f t="shared" si="261"/>
        <v>PA0446</v>
      </c>
      <c r="E8211" s="1336">
        <v>0.78200000000000003</v>
      </c>
      <c r="F8211" s="644">
        <f t="shared" si="262"/>
        <v>0.80400000000000005</v>
      </c>
      <c r="G8211" s="748" t="s">
        <v>280</v>
      </c>
      <c r="H8211" s="1337">
        <v>0.2</v>
      </c>
      <c r="I8211" s="338"/>
    </row>
    <row r="8212" spans="2:9">
      <c r="B8212" s="651" t="s">
        <v>21</v>
      </c>
      <c r="C8212" s="1356">
        <v>447</v>
      </c>
      <c r="D8212" s="747" t="str">
        <f t="shared" si="261"/>
        <v>PA0447</v>
      </c>
      <c r="E8212" s="1336">
        <v>0.76700000000000002</v>
      </c>
      <c r="F8212" s="644">
        <f t="shared" si="262"/>
        <v>0.79</v>
      </c>
      <c r="G8212" s="748" t="s">
        <v>280</v>
      </c>
      <c r="H8212" s="1337">
        <v>0.63</v>
      </c>
      <c r="I8212" s="338"/>
    </row>
    <row r="8213" spans="2:9">
      <c r="B8213" s="651" t="s">
        <v>21</v>
      </c>
      <c r="C8213" s="1356">
        <v>449</v>
      </c>
      <c r="D8213" s="747" t="str">
        <f t="shared" si="261"/>
        <v>PA0449</v>
      </c>
      <c r="E8213" s="1336">
        <v>0.90200000000000002</v>
      </c>
      <c r="F8213" s="644">
        <f t="shared" si="262"/>
        <v>0.91200000000000003</v>
      </c>
      <c r="G8213" s="748" t="s">
        <v>280</v>
      </c>
      <c r="H8213" s="1337">
        <v>0.27</v>
      </c>
      <c r="I8213" s="338"/>
    </row>
    <row r="8214" spans="2:9">
      <c r="B8214" s="651" t="s">
        <v>21</v>
      </c>
      <c r="C8214" s="1356">
        <v>451</v>
      </c>
      <c r="D8214" s="747" t="str">
        <f t="shared" si="261"/>
        <v>PA0451</v>
      </c>
      <c r="E8214" s="1336">
        <v>0.85899999999999999</v>
      </c>
      <c r="F8214" s="644">
        <f t="shared" si="262"/>
        <v>0.873</v>
      </c>
      <c r="G8214" s="748" t="s">
        <v>280</v>
      </c>
      <c r="H8214" s="1337">
        <v>0.51</v>
      </c>
      <c r="I8214" s="338"/>
    </row>
    <row r="8215" spans="2:9">
      <c r="B8215" s="651" t="s">
        <v>21</v>
      </c>
      <c r="C8215" s="1356">
        <v>454</v>
      </c>
      <c r="D8215" s="747" t="str">
        <f t="shared" si="261"/>
        <v>PA0454</v>
      </c>
      <c r="E8215" s="1336">
        <v>1.0009999999999999</v>
      </c>
      <c r="F8215" s="644">
        <f t="shared" si="262"/>
        <v>1.0009999999999999</v>
      </c>
      <c r="G8215" s="748" t="s">
        <v>280</v>
      </c>
      <c r="H8215" s="1337">
        <v>0.37</v>
      </c>
      <c r="I8215" s="338"/>
    </row>
    <row r="8216" spans="2:9">
      <c r="B8216" s="651" t="s">
        <v>21</v>
      </c>
      <c r="C8216" s="1356">
        <v>456</v>
      </c>
      <c r="D8216" s="747" t="str">
        <f t="shared" si="261"/>
        <v>PA0456</v>
      </c>
      <c r="E8216" s="1336">
        <v>0.93600000000000005</v>
      </c>
      <c r="F8216" s="644">
        <f t="shared" si="262"/>
        <v>0.94199999999999995</v>
      </c>
      <c r="G8216" s="748" t="s">
        <v>280</v>
      </c>
      <c r="H8216" s="1337">
        <v>0.44</v>
      </c>
      <c r="I8216" s="338"/>
    </row>
    <row r="8217" spans="2:9">
      <c r="B8217" s="651" t="s">
        <v>21</v>
      </c>
      <c r="C8217" s="1356">
        <v>457</v>
      </c>
      <c r="D8217" s="747" t="str">
        <f t="shared" si="261"/>
        <v>PA0457</v>
      </c>
      <c r="E8217" s="1336">
        <v>0.94299999999999995</v>
      </c>
      <c r="F8217" s="644">
        <f t="shared" si="262"/>
        <v>0.94899999999999995</v>
      </c>
      <c r="G8217" s="748" t="s">
        <v>280</v>
      </c>
      <c r="H8217" s="1337">
        <v>0.43</v>
      </c>
      <c r="I8217" s="338"/>
    </row>
    <row r="8218" spans="2:9">
      <c r="B8218" s="651" t="s">
        <v>21</v>
      </c>
      <c r="C8218" s="1356">
        <v>458</v>
      </c>
      <c r="D8218" s="747" t="str">
        <f t="shared" si="261"/>
        <v>PA0458</v>
      </c>
      <c r="E8218" s="1336">
        <v>0.94899999999999995</v>
      </c>
      <c r="F8218" s="644">
        <f t="shared" si="262"/>
        <v>0.95399999999999996</v>
      </c>
      <c r="G8218" s="748" t="s">
        <v>280</v>
      </c>
      <c r="H8218" s="1337">
        <v>0.18</v>
      </c>
      <c r="I8218" s="338"/>
    </row>
    <row r="8219" spans="2:9">
      <c r="B8219" s="651" t="s">
        <v>21</v>
      </c>
      <c r="C8219" s="1356">
        <v>459</v>
      </c>
      <c r="D8219" s="747" t="str">
        <f t="shared" si="261"/>
        <v>PA0459</v>
      </c>
      <c r="E8219" s="1336">
        <v>0.85899999999999999</v>
      </c>
      <c r="F8219" s="644">
        <f t="shared" si="262"/>
        <v>0.873</v>
      </c>
      <c r="G8219" s="748" t="s">
        <v>280</v>
      </c>
      <c r="H8219" s="1337">
        <v>0.15</v>
      </c>
      <c r="I8219" s="338"/>
    </row>
    <row r="8220" spans="2:9">
      <c r="B8220" s="651" t="s">
        <v>21</v>
      </c>
      <c r="C8220" s="1356">
        <v>461</v>
      </c>
      <c r="D8220" s="747" t="str">
        <f t="shared" si="261"/>
        <v>PA0461</v>
      </c>
      <c r="E8220" s="1336">
        <v>0.95199999999999996</v>
      </c>
      <c r="F8220" s="644">
        <f t="shared" si="262"/>
        <v>0.95699999999999996</v>
      </c>
      <c r="G8220" s="748" t="s">
        <v>280</v>
      </c>
      <c r="H8220" s="1337">
        <v>0.35</v>
      </c>
      <c r="I8220" s="338"/>
    </row>
    <row r="8221" spans="2:9">
      <c r="B8221" s="651" t="s">
        <v>21</v>
      </c>
      <c r="C8221" s="1356">
        <v>463</v>
      </c>
      <c r="D8221" s="747" t="str">
        <f t="shared" si="261"/>
        <v>PA0463</v>
      </c>
      <c r="E8221" s="1336">
        <v>0.90800000000000003</v>
      </c>
      <c r="F8221" s="644">
        <f t="shared" si="262"/>
        <v>0.91700000000000004</v>
      </c>
      <c r="G8221" s="748" t="s">
        <v>280</v>
      </c>
      <c r="H8221" s="1337">
        <v>0.4</v>
      </c>
      <c r="I8221" s="338"/>
    </row>
    <row r="8222" spans="2:9">
      <c r="B8222" s="651" t="s">
        <v>21</v>
      </c>
      <c r="C8222" s="1356">
        <v>465</v>
      </c>
      <c r="D8222" s="747" t="str">
        <f t="shared" si="261"/>
        <v>PA0465</v>
      </c>
      <c r="E8222" s="1336">
        <v>0.97</v>
      </c>
      <c r="F8222" s="644">
        <f t="shared" si="262"/>
        <v>0.97299999999999998</v>
      </c>
      <c r="G8222" s="748" t="s">
        <v>280</v>
      </c>
      <c r="H8222" s="1337">
        <v>0.32</v>
      </c>
      <c r="I8222" s="338"/>
    </row>
    <row r="8223" spans="2:9">
      <c r="B8223" s="651" t="s">
        <v>21</v>
      </c>
      <c r="C8223" s="1356">
        <v>467</v>
      </c>
      <c r="D8223" s="747" t="str">
        <f t="shared" si="261"/>
        <v>PA0467</v>
      </c>
      <c r="E8223" s="1336">
        <v>0.95299999999999996</v>
      </c>
      <c r="F8223" s="644">
        <f t="shared" si="262"/>
        <v>0.95799999999999996</v>
      </c>
      <c r="G8223" s="748" t="s">
        <v>280</v>
      </c>
      <c r="H8223" s="1337">
        <v>0.3</v>
      </c>
      <c r="I8223" s="338"/>
    </row>
    <row r="8224" spans="2:9">
      <c r="B8224" s="651" t="s">
        <v>21</v>
      </c>
      <c r="C8224" s="1356">
        <v>471</v>
      </c>
      <c r="D8224" s="747" t="str">
        <f t="shared" si="261"/>
        <v>PA0471</v>
      </c>
      <c r="E8224" s="1336">
        <v>0.995</v>
      </c>
      <c r="F8224" s="644">
        <f t="shared" si="262"/>
        <v>0.996</v>
      </c>
      <c r="G8224" s="748" t="s">
        <v>280</v>
      </c>
      <c r="H8224" s="1337">
        <v>0.15</v>
      </c>
      <c r="I8224" s="338"/>
    </row>
    <row r="8225" spans="2:9">
      <c r="B8225" s="651" t="s">
        <v>21</v>
      </c>
      <c r="C8225" s="1356">
        <v>472</v>
      </c>
      <c r="D8225" s="747" t="str">
        <f t="shared" si="261"/>
        <v>PA0472</v>
      </c>
      <c r="E8225" s="1336">
        <v>1.0069999999999999</v>
      </c>
      <c r="F8225" s="644">
        <f t="shared" si="262"/>
        <v>1.006</v>
      </c>
      <c r="G8225" s="748" t="s">
        <v>280</v>
      </c>
      <c r="H8225" s="1337">
        <v>0.15</v>
      </c>
      <c r="I8225" s="338"/>
    </row>
    <row r="8226" spans="2:9">
      <c r="B8226" s="651" t="s">
        <v>21</v>
      </c>
      <c r="C8226" s="1356">
        <v>473</v>
      </c>
      <c r="D8226" s="747" t="str">
        <f t="shared" si="261"/>
        <v>PA0473</v>
      </c>
      <c r="E8226" s="1336">
        <v>0.89300000000000002</v>
      </c>
      <c r="F8226" s="644">
        <f t="shared" si="262"/>
        <v>0.90400000000000003</v>
      </c>
      <c r="G8226" s="748" t="s">
        <v>280</v>
      </c>
      <c r="H8226" s="1337">
        <v>0.34</v>
      </c>
      <c r="I8226" s="338"/>
    </row>
    <row r="8227" spans="2:9">
      <c r="B8227" s="651" t="s">
        <v>21</v>
      </c>
      <c r="C8227" s="1356">
        <v>474</v>
      </c>
      <c r="D8227" s="747" t="str">
        <f t="shared" si="261"/>
        <v>PA0474</v>
      </c>
      <c r="E8227" s="1336">
        <v>1.02</v>
      </c>
      <c r="F8227" s="644">
        <f t="shared" si="262"/>
        <v>1.018</v>
      </c>
      <c r="G8227" s="748" t="s">
        <v>280</v>
      </c>
      <c r="H8227" s="1337">
        <v>0.25</v>
      </c>
      <c r="I8227" s="338"/>
    </row>
    <row r="8228" spans="2:9">
      <c r="B8228" s="651" t="s">
        <v>21</v>
      </c>
      <c r="C8228" s="1356">
        <v>475</v>
      </c>
      <c r="D8228" s="747" t="str">
        <f t="shared" si="261"/>
        <v>PA0475</v>
      </c>
      <c r="E8228" s="1336">
        <v>0.87</v>
      </c>
      <c r="F8228" s="644">
        <f t="shared" si="262"/>
        <v>0.88300000000000001</v>
      </c>
      <c r="G8228" s="748" t="s">
        <v>280</v>
      </c>
      <c r="H8228" s="1337">
        <v>0.32</v>
      </c>
      <c r="I8228" s="338"/>
    </row>
    <row r="8229" spans="2:9">
      <c r="B8229" s="651" t="s">
        <v>21</v>
      </c>
      <c r="C8229" s="1356">
        <v>476</v>
      </c>
      <c r="D8229" s="747" t="str">
        <f t="shared" si="261"/>
        <v>PA0476</v>
      </c>
      <c r="E8229" s="1336">
        <v>0.99399999999999999</v>
      </c>
      <c r="F8229" s="644">
        <f t="shared" si="262"/>
        <v>0.995</v>
      </c>
      <c r="G8229" s="748" t="s">
        <v>280</v>
      </c>
      <c r="H8229" s="1337">
        <v>0.16</v>
      </c>
      <c r="I8229" s="338"/>
    </row>
    <row r="8230" spans="2:9">
      <c r="B8230" s="651" t="s">
        <v>21</v>
      </c>
      <c r="C8230" s="1356">
        <v>477</v>
      </c>
      <c r="D8230" s="747" t="str">
        <f t="shared" si="261"/>
        <v>PA0477</v>
      </c>
      <c r="E8230" s="1336">
        <v>0.90500000000000003</v>
      </c>
      <c r="F8230" s="644">
        <f t="shared" si="262"/>
        <v>0.91500000000000004</v>
      </c>
      <c r="G8230" s="748" t="s">
        <v>280</v>
      </c>
      <c r="H8230" s="1337">
        <v>0.22</v>
      </c>
      <c r="I8230" s="338"/>
    </row>
    <row r="8231" spans="2:9">
      <c r="B8231" s="651" t="s">
        <v>21</v>
      </c>
      <c r="C8231" s="1356">
        <v>483</v>
      </c>
      <c r="D8231" s="747" t="str">
        <f t="shared" si="261"/>
        <v>PA0483</v>
      </c>
      <c r="E8231" s="1336">
        <v>1.0409999999999999</v>
      </c>
      <c r="F8231" s="644">
        <f t="shared" si="262"/>
        <v>1.0369999999999999</v>
      </c>
      <c r="G8231" s="748" t="s">
        <v>280</v>
      </c>
      <c r="H8231" s="1337">
        <v>0.18</v>
      </c>
      <c r="I8231" s="338"/>
    </row>
    <row r="8232" spans="2:9">
      <c r="B8232" s="651" t="s">
        <v>21</v>
      </c>
      <c r="C8232" s="1356">
        <v>485</v>
      </c>
      <c r="D8232" s="747" t="str">
        <f t="shared" si="261"/>
        <v>PA0485</v>
      </c>
      <c r="E8232" s="1336">
        <v>1.0980000000000001</v>
      </c>
      <c r="F8232" s="644">
        <f t="shared" si="262"/>
        <v>1.0880000000000001</v>
      </c>
      <c r="G8232" s="748" t="s">
        <v>280</v>
      </c>
      <c r="H8232" s="1337">
        <v>0.15</v>
      </c>
      <c r="I8232" s="338"/>
    </row>
    <row r="8233" spans="2:9">
      <c r="B8233" s="651" t="s">
        <v>21</v>
      </c>
      <c r="C8233" s="1356">
        <v>486</v>
      </c>
      <c r="D8233" s="747" t="str">
        <f t="shared" si="261"/>
        <v>PA0486</v>
      </c>
      <c r="E8233" s="1336">
        <v>0.93500000000000005</v>
      </c>
      <c r="F8233" s="644">
        <f t="shared" si="262"/>
        <v>0.94199999999999995</v>
      </c>
      <c r="G8233" s="748" t="s">
        <v>280</v>
      </c>
      <c r="H8233" s="1337">
        <v>0.17</v>
      </c>
      <c r="I8233" s="338"/>
    </row>
    <row r="8234" spans="2:9">
      <c r="B8234" s="651" t="s">
        <v>21</v>
      </c>
      <c r="C8234" s="1356">
        <v>487</v>
      </c>
      <c r="D8234" s="747" t="str">
        <f t="shared" si="261"/>
        <v>PA0487</v>
      </c>
      <c r="E8234" s="1336">
        <v>0.87</v>
      </c>
      <c r="F8234" s="644">
        <f t="shared" si="262"/>
        <v>0.88300000000000001</v>
      </c>
      <c r="G8234" s="748" t="s">
        <v>280</v>
      </c>
      <c r="H8234" s="1337">
        <v>0.17</v>
      </c>
      <c r="I8234" s="338"/>
    </row>
    <row r="8235" spans="2:9">
      <c r="B8235" s="651" t="s">
        <v>21</v>
      </c>
      <c r="C8235" s="1356">
        <v>488</v>
      </c>
      <c r="D8235" s="747" t="str">
        <f t="shared" si="261"/>
        <v>PA0488</v>
      </c>
      <c r="E8235" s="1336">
        <v>0.79200000000000004</v>
      </c>
      <c r="F8235" s="644">
        <f t="shared" si="262"/>
        <v>0.81299999999999994</v>
      </c>
      <c r="G8235" s="748" t="s">
        <v>280</v>
      </c>
      <c r="H8235" s="1337">
        <v>0.13</v>
      </c>
      <c r="I8235" s="338"/>
    </row>
    <row r="8236" spans="2:9">
      <c r="B8236" s="651" t="s">
        <v>21</v>
      </c>
      <c r="C8236" s="1356">
        <v>489</v>
      </c>
      <c r="D8236" s="747" t="str">
        <f t="shared" si="261"/>
        <v>PA0489</v>
      </c>
      <c r="E8236" s="1336">
        <v>0.879</v>
      </c>
      <c r="F8236" s="644">
        <f t="shared" si="262"/>
        <v>0.89100000000000001</v>
      </c>
      <c r="G8236" s="748" t="s">
        <v>280</v>
      </c>
      <c r="H8236" s="1337">
        <v>0.18</v>
      </c>
      <c r="I8236" s="338"/>
    </row>
    <row r="8237" spans="2:9">
      <c r="B8237" s="651" t="s">
        <v>21</v>
      </c>
      <c r="C8237" s="1356">
        <v>491</v>
      </c>
      <c r="D8237" s="747" t="str">
        <f t="shared" si="261"/>
        <v>PA0491</v>
      </c>
      <c r="E8237" s="1336">
        <v>1</v>
      </c>
      <c r="F8237" s="644">
        <f t="shared" si="262"/>
        <v>1</v>
      </c>
      <c r="G8237" s="748" t="s">
        <v>280</v>
      </c>
      <c r="H8237" s="1337">
        <v>0.32</v>
      </c>
      <c r="I8237" s="338"/>
    </row>
    <row r="8238" spans="2:9">
      <c r="B8238" s="651" t="s">
        <v>21</v>
      </c>
      <c r="C8238" s="1356">
        <v>493</v>
      </c>
      <c r="D8238" s="747" t="str">
        <f t="shared" si="261"/>
        <v>PA0493</v>
      </c>
      <c r="E8238" s="1336">
        <v>0.84299999999999997</v>
      </c>
      <c r="F8238" s="644">
        <f t="shared" si="262"/>
        <v>0.85899999999999999</v>
      </c>
      <c r="G8238" s="748" t="s">
        <v>280</v>
      </c>
      <c r="H8238" s="1337">
        <v>0.57999999999999996</v>
      </c>
      <c r="I8238" s="338"/>
    </row>
    <row r="8239" spans="2:9">
      <c r="B8239" s="651" t="s">
        <v>21</v>
      </c>
      <c r="C8239" s="1356">
        <v>495</v>
      </c>
      <c r="D8239" s="747" t="str">
        <f t="shared" si="261"/>
        <v>PA0495</v>
      </c>
      <c r="E8239" s="1336">
        <v>0.93200000000000005</v>
      </c>
      <c r="F8239" s="644">
        <f t="shared" si="262"/>
        <v>0.93899999999999995</v>
      </c>
      <c r="G8239" s="748" t="s">
        <v>280</v>
      </c>
      <c r="H8239" s="1337">
        <v>0.53</v>
      </c>
      <c r="I8239" s="338"/>
    </row>
    <row r="8240" spans="2:9">
      <c r="B8240" s="651" t="s">
        <v>21</v>
      </c>
      <c r="C8240" s="1356">
        <v>497</v>
      </c>
      <c r="D8240" s="747" t="str">
        <f t="shared" si="261"/>
        <v>PA0497</v>
      </c>
      <c r="E8240" s="1336">
        <v>0.90100000000000002</v>
      </c>
      <c r="F8240" s="644">
        <f t="shared" si="262"/>
        <v>0.91100000000000003</v>
      </c>
      <c r="G8240" s="748" t="s">
        <v>280</v>
      </c>
      <c r="H8240" s="1337">
        <v>0.68</v>
      </c>
      <c r="I8240" s="338"/>
    </row>
    <row r="8241" spans="2:9">
      <c r="B8241" s="651" t="s">
        <v>21</v>
      </c>
      <c r="C8241" s="1356">
        <v>499</v>
      </c>
      <c r="D8241" s="747" t="str">
        <f t="shared" si="261"/>
        <v>PA0499</v>
      </c>
      <c r="E8241" s="1336">
        <v>0.95699999999999996</v>
      </c>
      <c r="F8241" s="644">
        <f t="shared" si="262"/>
        <v>0.96099999999999997</v>
      </c>
      <c r="G8241" s="748" t="s">
        <v>280</v>
      </c>
      <c r="H8241" s="1337">
        <v>0.18</v>
      </c>
      <c r="I8241" s="338"/>
    </row>
    <row r="8242" spans="2:9">
      <c r="B8242" s="651" t="s">
        <v>21</v>
      </c>
      <c r="C8242" s="1356">
        <v>501</v>
      </c>
      <c r="D8242" s="747" t="str">
        <f t="shared" si="261"/>
        <v>PA0501</v>
      </c>
      <c r="E8242" s="1336">
        <v>1.252</v>
      </c>
      <c r="F8242" s="644">
        <f t="shared" si="262"/>
        <v>1.2270000000000001</v>
      </c>
      <c r="G8242" s="748" t="s">
        <v>280</v>
      </c>
      <c r="H8242" s="1337">
        <v>0.34</v>
      </c>
      <c r="I8242" s="338"/>
    </row>
    <row r="8243" spans="2:9">
      <c r="B8243" s="651" t="s">
        <v>21</v>
      </c>
      <c r="C8243" s="1356">
        <v>502</v>
      </c>
      <c r="D8243" s="747" t="str">
        <f t="shared" si="261"/>
        <v>PA0502</v>
      </c>
      <c r="E8243" s="1336">
        <v>0.99099999999999999</v>
      </c>
      <c r="F8243" s="644">
        <f t="shared" si="262"/>
        <v>0.99199999999999999</v>
      </c>
      <c r="G8243" s="748" t="s">
        <v>280</v>
      </c>
      <c r="H8243" s="1337">
        <v>0.23</v>
      </c>
      <c r="I8243" s="338"/>
    </row>
    <row r="8244" spans="2:9">
      <c r="B8244" s="651" t="s">
        <v>21</v>
      </c>
      <c r="C8244" s="1356">
        <v>506</v>
      </c>
      <c r="D8244" s="747" t="str">
        <f t="shared" si="261"/>
        <v>PA0506</v>
      </c>
      <c r="E8244" s="1336">
        <v>0.82299999999999995</v>
      </c>
      <c r="F8244" s="644">
        <f t="shared" si="262"/>
        <v>0.84099999999999997</v>
      </c>
      <c r="G8244" s="748" t="s">
        <v>280</v>
      </c>
      <c r="H8244" s="1337">
        <v>0.28000000000000003</v>
      </c>
      <c r="I8244" s="338"/>
    </row>
    <row r="8245" spans="2:9">
      <c r="B8245" s="651" t="s">
        <v>21</v>
      </c>
      <c r="C8245" s="1356">
        <v>507</v>
      </c>
      <c r="D8245" s="747" t="str">
        <f t="shared" si="261"/>
        <v>PA0507</v>
      </c>
      <c r="E8245" s="1336">
        <v>1.1299999999999999</v>
      </c>
      <c r="F8245" s="644">
        <f t="shared" si="262"/>
        <v>1.117</v>
      </c>
      <c r="G8245" s="748" t="s">
        <v>280</v>
      </c>
      <c r="H8245" s="1337">
        <v>0.21</v>
      </c>
      <c r="I8245" s="338"/>
    </row>
    <row r="8246" spans="2:9">
      <c r="B8246" s="651" t="s">
        <v>21</v>
      </c>
      <c r="C8246" s="1356">
        <v>509</v>
      </c>
      <c r="D8246" s="747" t="str">
        <f t="shared" si="261"/>
        <v>PA0509</v>
      </c>
      <c r="E8246" s="1336">
        <v>1.835</v>
      </c>
      <c r="F8246" s="644">
        <f t="shared" si="262"/>
        <v>1.752</v>
      </c>
      <c r="G8246" s="748" t="s">
        <v>280</v>
      </c>
      <c r="H8246" s="1337">
        <v>0.22</v>
      </c>
      <c r="I8246" s="338"/>
    </row>
    <row r="8247" spans="2:9">
      <c r="B8247" s="651" t="s">
        <v>21</v>
      </c>
      <c r="C8247" s="1356">
        <v>511</v>
      </c>
      <c r="D8247" s="747" t="str">
        <f t="shared" si="261"/>
        <v>PA0511</v>
      </c>
      <c r="E8247" s="1336">
        <v>1.016</v>
      </c>
      <c r="F8247" s="644">
        <f t="shared" si="262"/>
        <v>1.014</v>
      </c>
      <c r="G8247" s="748" t="s">
        <v>280</v>
      </c>
      <c r="H8247" s="1337">
        <v>0.74</v>
      </c>
      <c r="I8247" s="338"/>
    </row>
    <row r="8248" spans="2:9">
      <c r="B8248" s="651" t="s">
        <v>21</v>
      </c>
      <c r="C8248" s="1356">
        <v>512</v>
      </c>
      <c r="D8248" s="747" t="str">
        <f t="shared" si="261"/>
        <v>PA0512</v>
      </c>
      <c r="E8248" s="1336">
        <v>1.0449999999999999</v>
      </c>
      <c r="F8248" s="644">
        <f t="shared" si="262"/>
        <v>1.0409999999999999</v>
      </c>
      <c r="G8248" s="748" t="s">
        <v>280</v>
      </c>
      <c r="H8248" s="1337">
        <v>0.2</v>
      </c>
      <c r="I8248" s="338"/>
    </row>
    <row r="8249" spans="2:9">
      <c r="B8249" s="651" t="s">
        <v>21</v>
      </c>
      <c r="C8249" s="1356">
        <v>513</v>
      </c>
      <c r="D8249" s="747" t="str">
        <f t="shared" si="261"/>
        <v>PA0513</v>
      </c>
      <c r="E8249" s="1336">
        <v>0.86099999999999999</v>
      </c>
      <c r="F8249" s="644">
        <f t="shared" si="262"/>
        <v>0.875</v>
      </c>
      <c r="G8249" s="748" t="s">
        <v>280</v>
      </c>
      <c r="H8249" s="1337">
        <v>0.36</v>
      </c>
      <c r="I8249" s="338"/>
    </row>
    <row r="8250" spans="2:9">
      <c r="B8250" s="651" t="s">
        <v>21</v>
      </c>
      <c r="C8250" s="1356">
        <v>514</v>
      </c>
      <c r="D8250" s="747" t="str">
        <f t="shared" si="261"/>
        <v>PA0514</v>
      </c>
      <c r="E8250" s="1336">
        <v>1.0549999999999999</v>
      </c>
      <c r="F8250" s="644">
        <f t="shared" si="262"/>
        <v>1.05</v>
      </c>
      <c r="G8250" s="748" t="s">
        <v>280</v>
      </c>
      <c r="H8250" s="1337">
        <v>0.42</v>
      </c>
      <c r="I8250" s="338"/>
    </row>
    <row r="8251" spans="2:9">
      <c r="B8251" s="651" t="s">
        <v>21</v>
      </c>
      <c r="C8251" s="1356">
        <v>520</v>
      </c>
      <c r="D8251" s="747" t="str">
        <f t="shared" si="261"/>
        <v>PA0520</v>
      </c>
      <c r="E8251" s="1336">
        <v>0.92900000000000005</v>
      </c>
      <c r="F8251" s="644">
        <f t="shared" si="262"/>
        <v>0.93600000000000005</v>
      </c>
      <c r="G8251" s="748" t="s">
        <v>280</v>
      </c>
      <c r="H8251" s="1337">
        <v>0.2</v>
      </c>
      <c r="I8251" s="338"/>
    </row>
    <row r="8252" spans="2:9">
      <c r="B8252" s="651" t="s">
        <v>21</v>
      </c>
      <c r="C8252" s="1356">
        <v>521</v>
      </c>
      <c r="D8252" s="747" t="str">
        <f t="shared" si="261"/>
        <v>PA0521</v>
      </c>
      <c r="E8252" s="1336">
        <v>1.03</v>
      </c>
      <c r="F8252" s="644">
        <f t="shared" si="262"/>
        <v>1.0269999999999999</v>
      </c>
      <c r="G8252" s="748" t="s">
        <v>280</v>
      </c>
      <c r="H8252" s="1337">
        <v>0.17</v>
      </c>
      <c r="I8252" s="338"/>
    </row>
    <row r="8253" spans="2:9">
      <c r="B8253" s="651" t="s">
        <v>21</v>
      </c>
      <c r="C8253" s="1356">
        <v>522</v>
      </c>
      <c r="D8253" s="747" t="str">
        <f t="shared" si="261"/>
        <v>PA0522</v>
      </c>
      <c r="E8253" s="1336">
        <v>0.86799999999999999</v>
      </c>
      <c r="F8253" s="644">
        <f t="shared" si="262"/>
        <v>0.88100000000000001</v>
      </c>
      <c r="G8253" s="748" t="s">
        <v>280</v>
      </c>
      <c r="H8253" s="1337">
        <v>0.38</v>
      </c>
      <c r="I8253" s="338"/>
    </row>
    <row r="8254" spans="2:9">
      <c r="B8254" s="651" t="s">
        <v>21</v>
      </c>
      <c r="C8254" s="1356">
        <v>523</v>
      </c>
      <c r="D8254" s="747" t="str">
        <f t="shared" si="261"/>
        <v>PA0523</v>
      </c>
      <c r="E8254" s="1336">
        <v>0.95799999999999996</v>
      </c>
      <c r="F8254" s="644">
        <f t="shared" si="262"/>
        <v>0.96199999999999997</v>
      </c>
      <c r="G8254" s="748" t="s">
        <v>280</v>
      </c>
      <c r="H8254" s="1337">
        <v>0.34</v>
      </c>
      <c r="I8254" s="338"/>
    </row>
    <row r="8255" spans="2:9">
      <c r="B8255" s="651" t="s">
        <v>21</v>
      </c>
      <c r="C8255" s="1356">
        <v>524</v>
      </c>
      <c r="D8255" s="747" t="str">
        <f t="shared" si="261"/>
        <v>PA0524</v>
      </c>
      <c r="E8255" s="1336">
        <v>0.92600000000000005</v>
      </c>
      <c r="F8255" s="644">
        <f t="shared" si="262"/>
        <v>0.93300000000000005</v>
      </c>
      <c r="G8255" s="748" t="s">
        <v>280</v>
      </c>
      <c r="H8255" s="1337">
        <v>0.63</v>
      </c>
      <c r="I8255" s="338"/>
    </row>
    <row r="8256" spans="2:9">
      <c r="B8256" s="651" t="s">
        <v>21</v>
      </c>
      <c r="C8256" s="1356">
        <v>525</v>
      </c>
      <c r="D8256" s="747" t="str">
        <f t="shared" si="261"/>
        <v>PA0525</v>
      </c>
      <c r="E8256" s="1336">
        <v>0.80500000000000005</v>
      </c>
      <c r="F8256" s="644">
        <f t="shared" si="262"/>
        <v>0.82499999999999996</v>
      </c>
      <c r="G8256" s="748" t="s">
        <v>280</v>
      </c>
      <c r="H8256" s="1337">
        <v>1.0900000000000001</v>
      </c>
      <c r="I8256" s="338"/>
    </row>
    <row r="8257" spans="2:9">
      <c r="B8257" s="651" t="s">
        <v>21</v>
      </c>
      <c r="C8257" s="1356">
        <v>526</v>
      </c>
      <c r="D8257" s="747" t="str">
        <f t="shared" si="261"/>
        <v>PA0526</v>
      </c>
      <c r="E8257" s="1336">
        <v>0.88600000000000001</v>
      </c>
      <c r="F8257" s="644">
        <f t="shared" si="262"/>
        <v>0.89700000000000002</v>
      </c>
      <c r="G8257" s="748" t="s">
        <v>280</v>
      </c>
      <c r="H8257" s="1337">
        <v>0.79</v>
      </c>
      <c r="I8257" s="338"/>
    </row>
    <row r="8258" spans="2:9">
      <c r="B8258" s="651" t="s">
        <v>21</v>
      </c>
      <c r="C8258" s="1356">
        <v>527</v>
      </c>
      <c r="D8258" s="747" t="str">
        <f t="shared" si="261"/>
        <v>PA0527</v>
      </c>
      <c r="E8258" s="1336">
        <v>1.1719999999999999</v>
      </c>
      <c r="F8258" s="644">
        <f t="shared" si="262"/>
        <v>1.155</v>
      </c>
      <c r="G8258" s="748" t="s">
        <v>280</v>
      </c>
      <c r="H8258" s="1337">
        <v>1.17</v>
      </c>
      <c r="I8258" s="338"/>
    </row>
    <row r="8259" spans="2:9">
      <c r="B8259" s="651" t="s">
        <v>21</v>
      </c>
      <c r="C8259" s="1356">
        <v>528</v>
      </c>
      <c r="D8259" s="747" t="str">
        <f t="shared" si="261"/>
        <v>PA0528</v>
      </c>
      <c r="E8259" s="1336">
        <v>0.98</v>
      </c>
      <c r="F8259" s="644">
        <f t="shared" si="262"/>
        <v>0.98199999999999998</v>
      </c>
      <c r="G8259" s="748" t="s">
        <v>280</v>
      </c>
      <c r="H8259" s="1337">
        <v>0.3</v>
      </c>
      <c r="I8259" s="338"/>
    </row>
    <row r="8260" spans="2:9">
      <c r="B8260" s="651" t="s">
        <v>21</v>
      </c>
      <c r="C8260" s="1356">
        <v>529</v>
      </c>
      <c r="D8260" s="747" t="str">
        <f t="shared" si="261"/>
        <v>PA0529</v>
      </c>
      <c r="E8260" s="1336">
        <v>0.98799999999999999</v>
      </c>
      <c r="F8260" s="644">
        <f t="shared" si="262"/>
        <v>0.98899999999999999</v>
      </c>
      <c r="G8260" s="748" t="s">
        <v>280</v>
      </c>
      <c r="H8260" s="1337">
        <v>0.6</v>
      </c>
      <c r="I8260" s="338"/>
    </row>
    <row r="8261" spans="2:9">
      <c r="B8261" s="651" t="s">
        <v>21</v>
      </c>
      <c r="C8261" s="1356">
        <v>535</v>
      </c>
      <c r="D8261" s="747" t="str">
        <f t="shared" si="261"/>
        <v>PA0535</v>
      </c>
      <c r="E8261" s="1336">
        <v>0.95</v>
      </c>
      <c r="F8261" s="644">
        <f t="shared" si="262"/>
        <v>0.95499999999999996</v>
      </c>
      <c r="G8261" s="748" t="s">
        <v>280</v>
      </c>
      <c r="H8261" s="1337">
        <v>0.36</v>
      </c>
      <c r="I8261" s="338"/>
    </row>
    <row r="8262" spans="2:9">
      <c r="B8262" s="651" t="s">
        <v>21</v>
      </c>
      <c r="C8262" s="1356">
        <v>536</v>
      </c>
      <c r="D8262" s="747" t="str">
        <f t="shared" si="261"/>
        <v>PA0536</v>
      </c>
      <c r="E8262" s="1336">
        <v>1.024</v>
      </c>
      <c r="F8262" s="644">
        <f t="shared" si="262"/>
        <v>1.022</v>
      </c>
      <c r="G8262" s="748" t="s">
        <v>280</v>
      </c>
      <c r="H8262" s="1337">
        <v>0.51</v>
      </c>
      <c r="I8262" s="338"/>
    </row>
    <row r="8263" spans="2:9">
      <c r="B8263" s="651" t="s">
        <v>21</v>
      </c>
      <c r="C8263" s="1356">
        <v>551</v>
      </c>
      <c r="D8263" s="747" t="str">
        <f t="shared" si="261"/>
        <v>PA0551</v>
      </c>
      <c r="E8263" s="1336">
        <v>1.256</v>
      </c>
      <c r="F8263" s="644">
        <f t="shared" si="262"/>
        <v>1.23</v>
      </c>
      <c r="G8263" s="748" t="s">
        <v>280</v>
      </c>
      <c r="H8263" s="1337">
        <v>0.13</v>
      </c>
      <c r="I8263" s="338"/>
    </row>
    <row r="8264" spans="2:9">
      <c r="B8264" s="651" t="s">
        <v>21</v>
      </c>
      <c r="C8264" s="1356">
        <v>553</v>
      </c>
      <c r="D8264" s="747" t="str">
        <f t="shared" si="261"/>
        <v>PA0553</v>
      </c>
      <c r="E8264" s="1336">
        <v>1.5009999999999999</v>
      </c>
      <c r="F8264" s="644">
        <f t="shared" si="262"/>
        <v>1.4510000000000001</v>
      </c>
      <c r="G8264" s="748" t="s">
        <v>280</v>
      </c>
      <c r="H8264" s="1337">
        <v>0.13</v>
      </c>
      <c r="I8264" s="338"/>
    </row>
    <row r="8265" spans="2:9">
      <c r="B8265" s="651" t="s">
        <v>21</v>
      </c>
      <c r="C8265" s="1356">
        <v>555</v>
      </c>
      <c r="D8265" s="747" t="str">
        <f t="shared" si="261"/>
        <v>PA0555</v>
      </c>
      <c r="E8265" s="1336">
        <v>1.123</v>
      </c>
      <c r="F8265" s="644">
        <f t="shared" si="262"/>
        <v>1.111</v>
      </c>
      <c r="G8265" s="748" t="s">
        <v>280</v>
      </c>
      <c r="H8265" s="1337">
        <v>0.06</v>
      </c>
      <c r="I8265" s="338"/>
    </row>
    <row r="8266" spans="2:9">
      <c r="B8266" s="651" t="s">
        <v>21</v>
      </c>
      <c r="C8266" s="1356">
        <v>563</v>
      </c>
      <c r="D8266" s="747" t="str">
        <f t="shared" si="261"/>
        <v>PA0563</v>
      </c>
      <c r="E8266" s="1336">
        <v>1.083</v>
      </c>
      <c r="F8266" s="644">
        <f t="shared" si="262"/>
        <v>1.075</v>
      </c>
      <c r="G8266" s="748" t="s">
        <v>280</v>
      </c>
      <c r="H8266" s="1337">
        <v>0.16</v>
      </c>
      <c r="I8266" s="338"/>
    </row>
    <row r="8267" spans="2:9">
      <c r="B8267" s="651" t="s">
        <v>21</v>
      </c>
      <c r="C8267" s="1356">
        <v>571</v>
      </c>
      <c r="D8267" s="747" t="str">
        <f t="shared" ref="D8267:D8330" si="263">B8267&amp;TEXT(C8267,"0000")</f>
        <v>PA0571</v>
      </c>
      <c r="E8267" s="1336">
        <v>1.012</v>
      </c>
      <c r="F8267" s="644">
        <f t="shared" ref="F8267:F8330" si="264">IF(E8267="NA","NA",ROUND((E8267-1)*0.9+1,3))</f>
        <v>1.0109999999999999</v>
      </c>
      <c r="G8267" s="748" t="s">
        <v>280</v>
      </c>
      <c r="H8267" s="1337">
        <v>0.27</v>
      </c>
      <c r="I8267" s="338"/>
    </row>
    <row r="8268" spans="2:9">
      <c r="B8268" s="651" t="s">
        <v>21</v>
      </c>
      <c r="C8268" s="1356">
        <v>573</v>
      </c>
      <c r="D8268" s="747" t="str">
        <f t="shared" si="263"/>
        <v>PA0573</v>
      </c>
      <c r="E8268" s="1336">
        <v>1.073</v>
      </c>
      <c r="F8268" s="644">
        <f t="shared" si="264"/>
        <v>1.0660000000000001</v>
      </c>
      <c r="G8268" s="748" t="s">
        <v>280</v>
      </c>
      <c r="H8268" s="1337">
        <v>0.27</v>
      </c>
      <c r="I8268" s="338"/>
    </row>
    <row r="8269" spans="2:9">
      <c r="B8269" s="651" t="s">
        <v>21</v>
      </c>
      <c r="C8269" s="1356">
        <v>581</v>
      </c>
      <c r="D8269" s="747" t="str">
        <f t="shared" si="263"/>
        <v>PA0581</v>
      </c>
      <c r="E8269" s="1336">
        <v>1.147</v>
      </c>
      <c r="F8269" s="644">
        <f t="shared" si="264"/>
        <v>1.1319999999999999</v>
      </c>
      <c r="G8269" s="748" t="s">
        <v>280</v>
      </c>
      <c r="H8269" s="1337">
        <v>0.16</v>
      </c>
      <c r="I8269" s="338"/>
    </row>
    <row r="8270" spans="2:9">
      <c r="B8270" s="651" t="s">
        <v>21</v>
      </c>
      <c r="C8270" s="1356">
        <v>587</v>
      </c>
      <c r="D8270" s="747" t="str">
        <f t="shared" si="263"/>
        <v>PA0587</v>
      </c>
      <c r="E8270" s="1336">
        <v>0.98699999999999999</v>
      </c>
      <c r="F8270" s="644">
        <f t="shared" si="264"/>
        <v>0.98799999999999999</v>
      </c>
      <c r="G8270" s="748" t="s">
        <v>280</v>
      </c>
      <c r="H8270" s="1337">
        <v>0.22</v>
      </c>
      <c r="I8270" s="338"/>
    </row>
    <row r="8271" spans="2:9">
      <c r="B8271" s="651" t="s">
        <v>21</v>
      </c>
      <c r="C8271" s="1356">
        <v>601</v>
      </c>
      <c r="D8271" s="747" t="str">
        <f t="shared" si="263"/>
        <v>PA0601</v>
      </c>
      <c r="E8271" s="1336">
        <v>1.5349999999999999</v>
      </c>
      <c r="F8271" s="644">
        <f t="shared" si="264"/>
        <v>1.482</v>
      </c>
      <c r="G8271" s="748" t="s">
        <v>280</v>
      </c>
      <c r="H8271" s="1337">
        <v>0.48</v>
      </c>
      <c r="I8271" s="338"/>
    </row>
    <row r="8272" spans="2:9">
      <c r="B8272" s="651" t="s">
        <v>21</v>
      </c>
      <c r="C8272" s="1356">
        <v>603</v>
      </c>
      <c r="D8272" s="747" t="str">
        <f t="shared" si="263"/>
        <v>PA0603</v>
      </c>
      <c r="E8272" s="1336">
        <v>1.42</v>
      </c>
      <c r="F8272" s="644">
        <f t="shared" si="264"/>
        <v>1.3779999999999999</v>
      </c>
      <c r="G8272" s="748" t="s">
        <v>280</v>
      </c>
      <c r="H8272" s="1337">
        <v>0.45</v>
      </c>
      <c r="I8272" s="338"/>
    </row>
    <row r="8273" spans="2:9">
      <c r="B8273" s="651" t="s">
        <v>21</v>
      </c>
      <c r="C8273" s="1356">
        <v>605</v>
      </c>
      <c r="D8273" s="747" t="str">
        <f t="shared" si="263"/>
        <v>PA0605</v>
      </c>
      <c r="E8273" s="1336">
        <v>1.296</v>
      </c>
      <c r="F8273" s="644">
        <f t="shared" si="264"/>
        <v>1.266</v>
      </c>
      <c r="G8273" s="748" t="s">
        <v>280</v>
      </c>
      <c r="H8273" s="1337">
        <v>0.26</v>
      </c>
      <c r="I8273" s="338"/>
    </row>
    <row r="8274" spans="2:9">
      <c r="B8274" s="651" t="s">
        <v>21</v>
      </c>
      <c r="C8274" s="1356">
        <v>606</v>
      </c>
      <c r="D8274" s="747" t="str">
        <f t="shared" si="263"/>
        <v>PA0606</v>
      </c>
      <c r="E8274" s="1336">
        <v>1.7729999999999999</v>
      </c>
      <c r="F8274" s="644">
        <f t="shared" si="264"/>
        <v>1.696</v>
      </c>
      <c r="G8274" s="748" t="s">
        <v>280</v>
      </c>
      <c r="H8274" s="1337">
        <v>0.32</v>
      </c>
      <c r="I8274" s="338"/>
    </row>
    <row r="8275" spans="2:9">
      <c r="B8275" s="651" t="s">
        <v>21</v>
      </c>
      <c r="C8275" s="1356">
        <v>607</v>
      </c>
      <c r="D8275" s="747" t="str">
        <f t="shared" si="263"/>
        <v>PA0607</v>
      </c>
      <c r="E8275" s="1336">
        <v>1.4550000000000001</v>
      </c>
      <c r="F8275" s="644">
        <f t="shared" si="264"/>
        <v>1.41</v>
      </c>
      <c r="G8275" s="748" t="s">
        <v>280</v>
      </c>
      <c r="H8275" s="1337">
        <v>0.27</v>
      </c>
      <c r="I8275" s="338"/>
    </row>
    <row r="8276" spans="2:9">
      <c r="B8276" s="651" t="s">
        <v>21</v>
      </c>
      <c r="C8276" s="1356">
        <v>608</v>
      </c>
      <c r="D8276" s="747" t="str">
        <f t="shared" si="263"/>
        <v>PA0608</v>
      </c>
      <c r="E8276" s="1336">
        <v>1.371</v>
      </c>
      <c r="F8276" s="644">
        <f t="shared" si="264"/>
        <v>1.3340000000000001</v>
      </c>
      <c r="G8276" s="748" t="s">
        <v>280</v>
      </c>
      <c r="H8276" s="1337">
        <v>0.55000000000000004</v>
      </c>
      <c r="I8276" s="338"/>
    </row>
    <row r="8277" spans="2:9">
      <c r="B8277" s="651" t="s">
        <v>21</v>
      </c>
      <c r="C8277" s="1356">
        <v>609</v>
      </c>
      <c r="D8277" s="747" t="str">
        <f t="shared" si="263"/>
        <v>PA0609</v>
      </c>
      <c r="E8277" s="1336">
        <v>1.5189999999999999</v>
      </c>
      <c r="F8277" s="644">
        <f t="shared" si="264"/>
        <v>1.4670000000000001</v>
      </c>
      <c r="G8277" s="748" t="s">
        <v>280</v>
      </c>
      <c r="H8277" s="1337">
        <v>0.34</v>
      </c>
      <c r="I8277" s="338"/>
    </row>
    <row r="8278" spans="2:9">
      <c r="B8278" s="651" t="s">
        <v>21</v>
      </c>
      <c r="C8278" s="1356">
        <v>611</v>
      </c>
      <c r="D8278" s="747" t="str">
        <f t="shared" si="263"/>
        <v>PA0611</v>
      </c>
      <c r="E8278" s="1336">
        <v>1.173</v>
      </c>
      <c r="F8278" s="644">
        <f t="shared" si="264"/>
        <v>1.1559999999999999</v>
      </c>
      <c r="G8278" s="748" t="s">
        <v>280</v>
      </c>
      <c r="H8278" s="1337">
        <v>0.24</v>
      </c>
      <c r="I8278" s="338"/>
    </row>
    <row r="8279" spans="2:9">
      <c r="B8279" s="651" t="s">
        <v>21</v>
      </c>
      <c r="C8279" s="1356">
        <v>615</v>
      </c>
      <c r="D8279" s="747" t="str">
        <f t="shared" si="263"/>
        <v>PA0615</v>
      </c>
      <c r="E8279" s="1336">
        <v>0.995</v>
      </c>
      <c r="F8279" s="644">
        <f t="shared" si="264"/>
        <v>0.996</v>
      </c>
      <c r="G8279" s="748" t="s">
        <v>280</v>
      </c>
      <c r="H8279" s="1337">
        <v>0.3</v>
      </c>
      <c r="I8279" s="338"/>
    </row>
    <row r="8280" spans="2:9">
      <c r="B8280" s="651" t="s">
        <v>21</v>
      </c>
      <c r="C8280" s="1356">
        <v>617</v>
      </c>
      <c r="D8280" s="747" t="str">
        <f t="shared" si="263"/>
        <v>PA0617</v>
      </c>
      <c r="E8280" s="1336">
        <v>1.5369999999999999</v>
      </c>
      <c r="F8280" s="644">
        <f t="shared" si="264"/>
        <v>1.4830000000000001</v>
      </c>
      <c r="G8280" s="748" t="s">
        <v>280</v>
      </c>
      <c r="H8280" s="1337">
        <v>0.23</v>
      </c>
      <c r="I8280" s="338"/>
    </row>
    <row r="8281" spans="2:9">
      <c r="B8281" s="651" t="s">
        <v>21</v>
      </c>
      <c r="C8281" s="1356">
        <v>645</v>
      </c>
      <c r="D8281" s="747" t="str">
        <f t="shared" si="263"/>
        <v>PA0645</v>
      </c>
      <c r="E8281" s="1336">
        <v>1.516</v>
      </c>
      <c r="F8281" s="644">
        <f t="shared" si="264"/>
        <v>1.464</v>
      </c>
      <c r="G8281" s="748" t="s">
        <v>280</v>
      </c>
      <c r="H8281" s="1337">
        <v>0.52</v>
      </c>
      <c r="I8281" s="338"/>
    </row>
    <row r="8282" spans="2:9">
      <c r="B8282" s="651" t="s">
        <v>21</v>
      </c>
      <c r="C8282" s="1356">
        <v>646</v>
      </c>
      <c r="D8282" s="747" t="str">
        <f t="shared" si="263"/>
        <v>PA0646</v>
      </c>
      <c r="E8282" s="1336">
        <v>1.143</v>
      </c>
      <c r="F8282" s="644">
        <f t="shared" si="264"/>
        <v>1.129</v>
      </c>
      <c r="G8282" s="748" t="s">
        <v>280</v>
      </c>
      <c r="H8282" s="1337">
        <v>0.45</v>
      </c>
      <c r="I8282" s="338"/>
    </row>
    <row r="8283" spans="2:9">
      <c r="B8283" s="651" t="s">
        <v>21</v>
      </c>
      <c r="C8283" s="1356">
        <v>647</v>
      </c>
      <c r="D8283" s="747" t="str">
        <f t="shared" si="263"/>
        <v>PA0647</v>
      </c>
      <c r="E8283" s="1336">
        <v>1.0029999999999999</v>
      </c>
      <c r="F8283" s="644">
        <f t="shared" si="264"/>
        <v>1.0029999999999999</v>
      </c>
      <c r="G8283" s="748" t="s">
        <v>280</v>
      </c>
      <c r="H8283" s="1337">
        <v>0.72</v>
      </c>
      <c r="I8283" s="338"/>
    </row>
    <row r="8284" spans="2:9">
      <c r="B8284" s="651" t="s">
        <v>21</v>
      </c>
      <c r="C8284" s="1356">
        <v>648</v>
      </c>
      <c r="D8284" s="747" t="str">
        <f t="shared" si="263"/>
        <v>PA0648</v>
      </c>
      <c r="E8284" s="1336">
        <v>1.218</v>
      </c>
      <c r="F8284" s="644">
        <f t="shared" si="264"/>
        <v>1.196</v>
      </c>
      <c r="G8284" s="748" t="s">
        <v>280</v>
      </c>
      <c r="H8284" s="1337">
        <v>0.64</v>
      </c>
      <c r="I8284" s="338"/>
    </row>
    <row r="8285" spans="2:9">
      <c r="B8285" s="651" t="s">
        <v>21</v>
      </c>
      <c r="C8285" s="1356">
        <v>649</v>
      </c>
      <c r="D8285" s="747" t="str">
        <f t="shared" si="263"/>
        <v>PA0649</v>
      </c>
      <c r="E8285" s="1336">
        <v>1.43</v>
      </c>
      <c r="F8285" s="644">
        <f t="shared" si="264"/>
        <v>1.387</v>
      </c>
      <c r="G8285" s="748" t="s">
        <v>280</v>
      </c>
      <c r="H8285" s="1337">
        <v>0.27</v>
      </c>
      <c r="I8285" s="338"/>
    </row>
    <row r="8286" spans="2:9">
      <c r="B8286" s="651" t="s">
        <v>21</v>
      </c>
      <c r="C8286" s="1356">
        <v>651</v>
      </c>
      <c r="D8286" s="747" t="str">
        <f t="shared" si="263"/>
        <v>PA0651</v>
      </c>
      <c r="E8286" s="1336">
        <v>1.4059999999999999</v>
      </c>
      <c r="F8286" s="644">
        <f t="shared" si="264"/>
        <v>1.365</v>
      </c>
      <c r="G8286" s="748" t="s">
        <v>280</v>
      </c>
      <c r="H8286" s="1337">
        <v>0.54</v>
      </c>
      <c r="I8286" s="338"/>
    </row>
    <row r="8287" spans="2:9">
      <c r="B8287" s="651" t="s">
        <v>21</v>
      </c>
      <c r="C8287" s="1356">
        <v>652</v>
      </c>
      <c r="D8287" s="747" t="str">
        <f t="shared" si="263"/>
        <v>PA0652</v>
      </c>
      <c r="E8287" s="1336">
        <v>1.1659999999999999</v>
      </c>
      <c r="F8287" s="644">
        <f t="shared" si="264"/>
        <v>1.149</v>
      </c>
      <c r="G8287" s="748" t="s">
        <v>280</v>
      </c>
      <c r="H8287" s="1337">
        <v>0.98</v>
      </c>
      <c r="I8287" s="338"/>
    </row>
    <row r="8288" spans="2:9">
      <c r="B8288" s="651" t="s">
        <v>21</v>
      </c>
      <c r="C8288" s="1356">
        <v>653</v>
      </c>
      <c r="D8288" s="747" t="str">
        <f t="shared" si="263"/>
        <v>PA0653</v>
      </c>
      <c r="E8288" s="1336">
        <v>1.3029999999999999</v>
      </c>
      <c r="F8288" s="644">
        <f t="shared" si="264"/>
        <v>1.2729999999999999</v>
      </c>
      <c r="G8288" s="748" t="s">
        <v>280</v>
      </c>
      <c r="H8288" s="1337">
        <v>0.67</v>
      </c>
      <c r="I8288" s="338"/>
    </row>
    <row r="8289" spans="2:9">
      <c r="B8289" s="651" t="s">
        <v>21</v>
      </c>
      <c r="C8289" s="1356">
        <v>654</v>
      </c>
      <c r="D8289" s="747" t="str">
        <f t="shared" si="263"/>
        <v>PA0654</v>
      </c>
      <c r="E8289" s="1336">
        <v>1.724</v>
      </c>
      <c r="F8289" s="644">
        <f t="shared" si="264"/>
        <v>1.6519999999999999</v>
      </c>
      <c r="G8289" s="748" t="s">
        <v>280</v>
      </c>
      <c r="H8289" s="1337">
        <v>0.5</v>
      </c>
      <c r="I8289" s="338"/>
    </row>
    <row r="8290" spans="2:9">
      <c r="B8290" s="651" t="s">
        <v>21</v>
      </c>
      <c r="C8290" s="1356">
        <v>655</v>
      </c>
      <c r="D8290" s="747" t="str">
        <f t="shared" si="263"/>
        <v>PA0655</v>
      </c>
      <c r="E8290" s="1336">
        <v>1.798</v>
      </c>
      <c r="F8290" s="644">
        <f t="shared" si="264"/>
        <v>1.718</v>
      </c>
      <c r="G8290" s="748" t="s">
        <v>280</v>
      </c>
      <c r="H8290" s="1337">
        <v>0.48</v>
      </c>
      <c r="I8290" s="338"/>
    </row>
    <row r="8291" spans="2:9">
      <c r="B8291" s="651" t="s">
        <v>21</v>
      </c>
      <c r="C8291" s="1356">
        <v>656</v>
      </c>
      <c r="D8291" s="747" t="str">
        <f t="shared" si="263"/>
        <v>PA0656</v>
      </c>
      <c r="E8291" s="1336">
        <v>1.625</v>
      </c>
      <c r="F8291" s="644">
        <f t="shared" si="264"/>
        <v>1.5629999999999999</v>
      </c>
      <c r="G8291" s="748" t="s">
        <v>280</v>
      </c>
      <c r="H8291" s="1337">
        <v>0.28000000000000003</v>
      </c>
      <c r="I8291" s="338"/>
    </row>
    <row r="8292" spans="2:9">
      <c r="B8292" s="651" t="s">
        <v>21</v>
      </c>
      <c r="C8292" s="1356">
        <v>657</v>
      </c>
      <c r="D8292" s="747" t="str">
        <f t="shared" si="263"/>
        <v>PA0657</v>
      </c>
      <c r="E8292" s="1336">
        <v>1.23</v>
      </c>
      <c r="F8292" s="644">
        <f t="shared" si="264"/>
        <v>1.2070000000000001</v>
      </c>
      <c r="G8292" s="748" t="s">
        <v>280</v>
      </c>
      <c r="H8292" s="1337">
        <v>0.26</v>
      </c>
      <c r="I8292" s="338"/>
    </row>
    <row r="8293" spans="2:9">
      <c r="B8293" s="651" t="s">
        <v>21</v>
      </c>
      <c r="C8293" s="1356">
        <v>658</v>
      </c>
      <c r="D8293" s="747" t="str">
        <f t="shared" si="263"/>
        <v>PA0658</v>
      </c>
      <c r="E8293" s="1336">
        <v>1.423</v>
      </c>
      <c r="F8293" s="644">
        <f t="shared" si="264"/>
        <v>1.381</v>
      </c>
      <c r="G8293" s="748" t="s">
        <v>280</v>
      </c>
      <c r="H8293" s="1337">
        <v>0.64</v>
      </c>
      <c r="I8293" s="338"/>
    </row>
    <row r="8294" spans="2:9">
      <c r="B8294" s="651" t="s">
        <v>21</v>
      </c>
      <c r="C8294" s="1356">
        <v>659</v>
      </c>
      <c r="D8294" s="747" t="str">
        <f t="shared" si="263"/>
        <v>PA0659</v>
      </c>
      <c r="E8294" s="1336">
        <v>1.554</v>
      </c>
      <c r="F8294" s="644">
        <f t="shared" si="264"/>
        <v>1.4990000000000001</v>
      </c>
      <c r="G8294" s="748" t="s">
        <v>280</v>
      </c>
      <c r="H8294" s="1337">
        <v>1.06</v>
      </c>
      <c r="I8294" s="338"/>
    </row>
    <row r="8295" spans="2:9">
      <c r="B8295" s="651" t="s">
        <v>21</v>
      </c>
      <c r="C8295" s="1356">
        <v>660</v>
      </c>
      <c r="D8295" s="747" t="str">
        <f t="shared" si="263"/>
        <v>PA0660</v>
      </c>
      <c r="E8295" s="1336">
        <v>1.2110000000000001</v>
      </c>
      <c r="F8295" s="644">
        <f t="shared" si="264"/>
        <v>1.19</v>
      </c>
      <c r="G8295" s="748" t="s">
        <v>280</v>
      </c>
      <c r="H8295" s="1337">
        <v>0.26</v>
      </c>
      <c r="I8295" s="338"/>
    </row>
    <row r="8296" spans="2:9">
      <c r="B8296" s="651" t="s">
        <v>21</v>
      </c>
      <c r="C8296" s="1356">
        <v>661</v>
      </c>
      <c r="D8296" s="747" t="str">
        <f t="shared" si="263"/>
        <v>PA0661</v>
      </c>
      <c r="E8296" s="1336">
        <v>1.321</v>
      </c>
      <c r="F8296" s="644">
        <f t="shared" si="264"/>
        <v>1.2889999999999999</v>
      </c>
      <c r="G8296" s="748" t="s">
        <v>280</v>
      </c>
      <c r="H8296" s="1337">
        <v>0.28999999999999998</v>
      </c>
      <c r="I8296" s="338"/>
    </row>
    <row r="8297" spans="2:9">
      <c r="B8297" s="651" t="s">
        <v>21</v>
      </c>
      <c r="C8297" s="1356">
        <v>662</v>
      </c>
      <c r="D8297" s="747" t="str">
        <f t="shared" si="263"/>
        <v>PA0662</v>
      </c>
      <c r="E8297" s="1336">
        <v>1.1639999999999999</v>
      </c>
      <c r="F8297" s="644">
        <f t="shared" si="264"/>
        <v>1.1479999999999999</v>
      </c>
      <c r="G8297" s="748" t="s">
        <v>280</v>
      </c>
      <c r="H8297" s="1337">
        <v>0.54</v>
      </c>
      <c r="I8297" s="338"/>
    </row>
    <row r="8298" spans="2:9">
      <c r="B8298" s="651" t="s">
        <v>21</v>
      </c>
      <c r="C8298" s="1356">
        <v>663</v>
      </c>
      <c r="D8298" s="747" t="str">
        <f t="shared" si="263"/>
        <v>PA0663</v>
      </c>
      <c r="E8298" s="1336">
        <v>1.1819999999999999</v>
      </c>
      <c r="F8298" s="644">
        <f t="shared" si="264"/>
        <v>1.1639999999999999</v>
      </c>
      <c r="G8298" s="748" t="s">
        <v>280</v>
      </c>
      <c r="H8298" s="1337">
        <v>0.38</v>
      </c>
      <c r="I8298" s="338"/>
    </row>
    <row r="8299" spans="2:9">
      <c r="B8299" s="651" t="s">
        <v>21</v>
      </c>
      <c r="C8299" s="1356">
        <v>664</v>
      </c>
      <c r="D8299" s="747" t="str">
        <f t="shared" si="263"/>
        <v>PA0664</v>
      </c>
      <c r="E8299" s="1336">
        <v>1.0229999999999999</v>
      </c>
      <c r="F8299" s="644">
        <f t="shared" si="264"/>
        <v>1.0209999999999999</v>
      </c>
      <c r="G8299" s="748" t="s">
        <v>280</v>
      </c>
      <c r="H8299" s="1337">
        <v>0.44</v>
      </c>
      <c r="I8299" s="338"/>
    </row>
    <row r="8300" spans="2:9">
      <c r="B8300" s="651" t="s">
        <v>21</v>
      </c>
      <c r="C8300" s="1356">
        <v>665</v>
      </c>
      <c r="D8300" s="747" t="str">
        <f t="shared" si="263"/>
        <v>PA0665</v>
      </c>
      <c r="E8300" s="1336">
        <v>1.53</v>
      </c>
      <c r="F8300" s="644">
        <f t="shared" si="264"/>
        <v>1.4770000000000001</v>
      </c>
      <c r="G8300" s="748" t="s">
        <v>280</v>
      </c>
      <c r="H8300" s="1337">
        <v>0.59</v>
      </c>
      <c r="I8300" s="338"/>
    </row>
    <row r="8301" spans="2:9">
      <c r="B8301" s="651" t="s">
        <v>21</v>
      </c>
      <c r="C8301" s="1356">
        <v>666</v>
      </c>
      <c r="D8301" s="747" t="str">
        <f t="shared" si="263"/>
        <v>PA0666</v>
      </c>
      <c r="E8301" s="1336">
        <v>1.373</v>
      </c>
      <c r="F8301" s="644">
        <f t="shared" si="264"/>
        <v>1.3360000000000001</v>
      </c>
      <c r="G8301" s="748" t="s">
        <v>280</v>
      </c>
      <c r="H8301" s="1337">
        <v>0.52</v>
      </c>
      <c r="I8301" s="338"/>
    </row>
    <row r="8302" spans="2:9">
      <c r="B8302" s="651" t="s">
        <v>21</v>
      </c>
      <c r="C8302" s="1356">
        <v>667</v>
      </c>
      <c r="D8302" s="747" t="str">
        <f t="shared" si="263"/>
        <v>PA0667</v>
      </c>
      <c r="E8302" s="1336">
        <v>1.1559999999999999</v>
      </c>
      <c r="F8302" s="644">
        <f t="shared" si="264"/>
        <v>1.1399999999999999</v>
      </c>
      <c r="G8302" s="748" t="s">
        <v>280</v>
      </c>
      <c r="H8302" s="1337">
        <v>0.17</v>
      </c>
      <c r="I8302" s="338"/>
    </row>
    <row r="8303" spans="2:9">
      <c r="B8303" s="651" t="s">
        <v>21</v>
      </c>
      <c r="C8303" s="1356">
        <v>668</v>
      </c>
      <c r="D8303" s="747" t="str">
        <f t="shared" si="263"/>
        <v>PA0668</v>
      </c>
      <c r="E8303" s="1336">
        <v>1.391</v>
      </c>
      <c r="F8303" s="644">
        <f t="shared" si="264"/>
        <v>1.3520000000000001</v>
      </c>
      <c r="G8303" s="748" t="s">
        <v>280</v>
      </c>
      <c r="H8303" s="1337">
        <v>0.63</v>
      </c>
      <c r="I8303" s="338"/>
    </row>
    <row r="8304" spans="2:9">
      <c r="B8304" s="651" t="s">
        <v>21</v>
      </c>
      <c r="C8304" s="1356">
        <v>669</v>
      </c>
      <c r="D8304" s="747" t="str">
        <f t="shared" si="263"/>
        <v>PA0669</v>
      </c>
      <c r="E8304" s="1336">
        <v>1.0409999999999999</v>
      </c>
      <c r="F8304" s="644">
        <f t="shared" si="264"/>
        <v>1.0369999999999999</v>
      </c>
      <c r="G8304" s="748" t="s">
        <v>280</v>
      </c>
      <c r="H8304" s="1337">
        <v>0.31</v>
      </c>
      <c r="I8304" s="338"/>
    </row>
    <row r="8305" spans="2:9">
      <c r="B8305" s="651" t="s">
        <v>21</v>
      </c>
      <c r="C8305" s="1356">
        <v>670</v>
      </c>
      <c r="D8305" s="747" t="str">
        <f t="shared" si="263"/>
        <v>PA0670</v>
      </c>
      <c r="E8305" s="1336">
        <v>1.141</v>
      </c>
      <c r="F8305" s="644">
        <f t="shared" si="264"/>
        <v>1.127</v>
      </c>
      <c r="G8305" s="748" t="s">
        <v>280</v>
      </c>
      <c r="H8305" s="1337">
        <v>0.55000000000000004</v>
      </c>
      <c r="I8305" s="338"/>
    </row>
    <row r="8306" spans="2:9">
      <c r="B8306" s="651" t="s">
        <v>21</v>
      </c>
      <c r="C8306" s="1356">
        <v>673</v>
      </c>
      <c r="D8306" s="747" t="str">
        <f t="shared" si="263"/>
        <v>PA0673</v>
      </c>
      <c r="E8306" s="1336">
        <v>1.288</v>
      </c>
      <c r="F8306" s="644">
        <f t="shared" si="264"/>
        <v>1.2589999999999999</v>
      </c>
      <c r="G8306" s="748" t="s">
        <v>280</v>
      </c>
      <c r="H8306" s="1337">
        <v>0.34</v>
      </c>
      <c r="I8306" s="338"/>
    </row>
    <row r="8307" spans="2:9">
      <c r="B8307" s="651" t="s">
        <v>21</v>
      </c>
      <c r="C8307" s="1356">
        <v>674</v>
      </c>
      <c r="D8307" s="747" t="str">
        <f t="shared" si="263"/>
        <v>PA0674</v>
      </c>
      <c r="E8307" s="1336">
        <v>0.97699999999999998</v>
      </c>
      <c r="F8307" s="644">
        <f t="shared" si="264"/>
        <v>0.97899999999999998</v>
      </c>
      <c r="G8307" s="748" t="s">
        <v>280</v>
      </c>
      <c r="H8307" s="1337">
        <v>0.42</v>
      </c>
      <c r="I8307" s="338"/>
    </row>
    <row r="8308" spans="2:9">
      <c r="B8308" s="651" t="s">
        <v>21</v>
      </c>
      <c r="C8308" s="1356">
        <v>675</v>
      </c>
      <c r="D8308" s="747" t="str">
        <f t="shared" si="263"/>
        <v>PA0675</v>
      </c>
      <c r="E8308" s="1336">
        <v>1.407</v>
      </c>
      <c r="F8308" s="644">
        <f t="shared" si="264"/>
        <v>1.3660000000000001</v>
      </c>
      <c r="G8308" s="748" t="s">
        <v>280</v>
      </c>
      <c r="H8308" s="1337">
        <v>0.3</v>
      </c>
      <c r="I8308" s="338"/>
    </row>
    <row r="8309" spans="2:9">
      <c r="B8309" s="651" t="s">
        <v>21</v>
      </c>
      <c r="C8309" s="1356">
        <v>676</v>
      </c>
      <c r="D8309" s="747" t="str">
        <f t="shared" si="263"/>
        <v>PA0676</v>
      </c>
      <c r="E8309" s="1336">
        <v>1.113</v>
      </c>
      <c r="F8309" s="644">
        <f t="shared" si="264"/>
        <v>1.1020000000000001</v>
      </c>
      <c r="G8309" s="748" t="s">
        <v>280</v>
      </c>
      <c r="H8309" s="1337">
        <v>0.4</v>
      </c>
      <c r="I8309" s="338"/>
    </row>
    <row r="8310" spans="2:9">
      <c r="B8310" s="651" t="s">
        <v>21</v>
      </c>
      <c r="C8310" s="1356">
        <v>677</v>
      </c>
      <c r="D8310" s="747" t="str">
        <f t="shared" si="263"/>
        <v>PA0677</v>
      </c>
      <c r="E8310" s="1336">
        <v>1.427</v>
      </c>
      <c r="F8310" s="644">
        <f t="shared" si="264"/>
        <v>1.3839999999999999</v>
      </c>
      <c r="G8310" s="748" t="s">
        <v>280</v>
      </c>
      <c r="H8310" s="1337">
        <v>0.17</v>
      </c>
      <c r="I8310" s="338"/>
    </row>
    <row r="8311" spans="2:9">
      <c r="B8311" s="651" t="s">
        <v>21</v>
      </c>
      <c r="C8311" s="1356">
        <v>679</v>
      </c>
      <c r="D8311" s="747" t="str">
        <f t="shared" si="263"/>
        <v>PA0679</v>
      </c>
      <c r="E8311" s="1336">
        <v>1.1040000000000001</v>
      </c>
      <c r="F8311" s="644">
        <f t="shared" si="264"/>
        <v>1.0940000000000001</v>
      </c>
      <c r="G8311" s="748" t="s">
        <v>280</v>
      </c>
      <c r="H8311" s="1337">
        <v>0.4</v>
      </c>
      <c r="I8311" s="338"/>
    </row>
    <row r="8312" spans="2:9">
      <c r="B8312" s="651" t="s">
        <v>21</v>
      </c>
      <c r="C8312" s="1356">
        <v>681</v>
      </c>
      <c r="D8312" s="747" t="str">
        <f t="shared" si="263"/>
        <v>PA0681</v>
      </c>
      <c r="E8312" s="1336">
        <v>0.97199999999999998</v>
      </c>
      <c r="F8312" s="644">
        <f t="shared" si="264"/>
        <v>0.97499999999999998</v>
      </c>
      <c r="G8312" s="748" t="s">
        <v>280</v>
      </c>
      <c r="H8312" s="1337">
        <v>0.45</v>
      </c>
      <c r="I8312" s="338"/>
    </row>
    <row r="8313" spans="2:9">
      <c r="B8313" s="651" t="s">
        <v>21</v>
      </c>
      <c r="C8313" s="1356">
        <v>691</v>
      </c>
      <c r="D8313" s="747" t="str">
        <f t="shared" si="263"/>
        <v>PA0691</v>
      </c>
      <c r="E8313" s="1336">
        <v>1.1140000000000001</v>
      </c>
      <c r="F8313" s="644">
        <f t="shared" si="264"/>
        <v>1.103</v>
      </c>
      <c r="G8313" s="748" t="s">
        <v>280</v>
      </c>
      <c r="H8313" s="1337">
        <v>0.54</v>
      </c>
      <c r="I8313" s="338"/>
    </row>
    <row r="8314" spans="2:9">
      <c r="B8314" s="651" t="s">
        <v>21</v>
      </c>
      <c r="C8314" s="1356">
        <v>693</v>
      </c>
      <c r="D8314" s="747" t="str">
        <f t="shared" si="263"/>
        <v>PA0693</v>
      </c>
      <c r="E8314" s="1336">
        <v>1.1499999999999999</v>
      </c>
      <c r="F8314" s="644">
        <f t="shared" si="264"/>
        <v>1.135</v>
      </c>
      <c r="G8314" s="748" t="s">
        <v>280</v>
      </c>
      <c r="H8314" s="1337">
        <v>0.47</v>
      </c>
      <c r="I8314" s="338"/>
    </row>
    <row r="8315" spans="2:9">
      <c r="B8315" s="651" t="s">
        <v>21</v>
      </c>
      <c r="C8315" s="1356">
        <v>695</v>
      </c>
      <c r="D8315" s="747" t="str">
        <f t="shared" si="263"/>
        <v>PA0695</v>
      </c>
      <c r="E8315" s="1336">
        <v>1.1599999999999999</v>
      </c>
      <c r="F8315" s="644">
        <f t="shared" si="264"/>
        <v>1.1439999999999999</v>
      </c>
      <c r="G8315" s="748" t="s">
        <v>280</v>
      </c>
      <c r="H8315" s="1337">
        <v>0.38</v>
      </c>
      <c r="I8315" s="338"/>
    </row>
    <row r="8316" spans="2:9">
      <c r="B8316" s="651" t="s">
        <v>21</v>
      </c>
      <c r="C8316" s="1356">
        <v>709</v>
      </c>
      <c r="D8316" s="747" t="str">
        <f t="shared" si="263"/>
        <v>PA0709</v>
      </c>
      <c r="E8316" s="1336">
        <v>0.96299999999999997</v>
      </c>
      <c r="F8316" s="644">
        <f t="shared" si="264"/>
        <v>0.96699999999999997</v>
      </c>
      <c r="G8316" s="748" t="s">
        <v>280</v>
      </c>
      <c r="H8316" s="1337">
        <v>0.22</v>
      </c>
      <c r="I8316" s="338"/>
    </row>
    <row r="8317" spans="2:9">
      <c r="B8317" s="651" t="s">
        <v>21</v>
      </c>
      <c r="C8317" s="1356">
        <v>716</v>
      </c>
      <c r="D8317" s="747" t="str">
        <f t="shared" si="263"/>
        <v>PA0716</v>
      </c>
      <c r="E8317" s="1336">
        <v>0.98599999999999999</v>
      </c>
      <c r="F8317" s="644">
        <f t="shared" si="264"/>
        <v>0.98699999999999999</v>
      </c>
      <c r="G8317" s="748" t="s">
        <v>280</v>
      </c>
      <c r="H8317" s="1337">
        <v>0.24</v>
      </c>
      <c r="I8317" s="338"/>
    </row>
    <row r="8318" spans="2:9">
      <c r="B8318" s="651" t="s">
        <v>21</v>
      </c>
      <c r="C8318" s="1356">
        <v>718</v>
      </c>
      <c r="D8318" s="747" t="str">
        <f t="shared" si="263"/>
        <v>PA0718</v>
      </c>
      <c r="E8318" s="1336">
        <v>0.997</v>
      </c>
      <c r="F8318" s="644">
        <f t="shared" si="264"/>
        <v>0.997</v>
      </c>
      <c r="G8318" s="748" t="s">
        <v>280</v>
      </c>
      <c r="H8318" s="1337">
        <v>0.23</v>
      </c>
      <c r="I8318" s="338"/>
    </row>
    <row r="8319" spans="2:9">
      <c r="B8319" s="651" t="s">
        <v>21</v>
      </c>
      <c r="C8319" s="1356">
        <v>721</v>
      </c>
      <c r="D8319" s="747" t="str">
        <f t="shared" si="263"/>
        <v>PA0721</v>
      </c>
      <c r="E8319" s="1336">
        <v>1.0269999999999999</v>
      </c>
      <c r="F8319" s="644">
        <f t="shared" si="264"/>
        <v>1.024</v>
      </c>
      <c r="G8319" s="748" t="s">
        <v>280</v>
      </c>
      <c r="H8319" s="1337">
        <v>0.19</v>
      </c>
      <c r="I8319" s="338"/>
    </row>
    <row r="8320" spans="2:9">
      <c r="B8320" s="651" t="s">
        <v>21</v>
      </c>
      <c r="C8320" s="1356">
        <v>744</v>
      </c>
      <c r="D8320" s="747" t="str">
        <f t="shared" si="263"/>
        <v>PA0744</v>
      </c>
      <c r="E8320" s="1336">
        <v>0.879</v>
      </c>
      <c r="F8320" s="644">
        <f t="shared" si="264"/>
        <v>0.89100000000000001</v>
      </c>
      <c r="G8320" s="748" t="s">
        <v>280</v>
      </c>
      <c r="H8320" s="1337">
        <v>7.0000000000000007E-2</v>
      </c>
      <c r="I8320" s="338"/>
    </row>
    <row r="8321" spans="2:9">
      <c r="B8321" s="651" t="s">
        <v>21</v>
      </c>
      <c r="C8321" s="1356">
        <v>751</v>
      </c>
      <c r="D8321" s="747" t="str">
        <f t="shared" si="263"/>
        <v>PA0751</v>
      </c>
      <c r="E8321" s="1336">
        <v>0.95399999999999996</v>
      </c>
      <c r="F8321" s="644">
        <f t="shared" si="264"/>
        <v>0.95899999999999996</v>
      </c>
      <c r="G8321" s="748" t="s">
        <v>280</v>
      </c>
      <c r="H8321" s="1337">
        <v>0.16</v>
      </c>
      <c r="I8321" s="338"/>
    </row>
    <row r="8322" spans="2:9">
      <c r="B8322" s="651" t="s">
        <v>21</v>
      </c>
      <c r="C8322" s="1356">
        <v>752</v>
      </c>
      <c r="D8322" s="747" t="str">
        <f t="shared" si="263"/>
        <v>PA0752</v>
      </c>
      <c r="E8322" s="1336">
        <v>1.2909999999999999</v>
      </c>
      <c r="F8322" s="644">
        <f t="shared" si="264"/>
        <v>1.262</v>
      </c>
      <c r="G8322" s="748" t="s">
        <v>280</v>
      </c>
      <c r="H8322" s="1337">
        <v>0.12</v>
      </c>
      <c r="I8322" s="338"/>
    </row>
    <row r="8323" spans="2:9">
      <c r="B8323" s="651" t="s">
        <v>21</v>
      </c>
      <c r="C8323" s="1356">
        <v>753</v>
      </c>
      <c r="D8323" s="747" t="str">
        <f t="shared" si="263"/>
        <v>PA0753</v>
      </c>
      <c r="E8323" s="1336">
        <v>1.105</v>
      </c>
      <c r="F8323" s="644">
        <f t="shared" si="264"/>
        <v>1.095</v>
      </c>
      <c r="G8323" s="748" t="s">
        <v>280</v>
      </c>
      <c r="H8323" s="1337">
        <v>0.38</v>
      </c>
      <c r="I8323" s="338"/>
    </row>
    <row r="8324" spans="2:9">
      <c r="B8324" s="651" t="s">
        <v>21</v>
      </c>
      <c r="C8324" s="1356">
        <v>755</v>
      </c>
      <c r="D8324" s="747" t="str">
        <f t="shared" si="263"/>
        <v>PA0755</v>
      </c>
      <c r="E8324" s="1336">
        <v>1.27</v>
      </c>
      <c r="F8324" s="644">
        <f t="shared" si="264"/>
        <v>1.2430000000000001</v>
      </c>
      <c r="G8324" s="748" t="s">
        <v>280</v>
      </c>
      <c r="H8324" s="1337">
        <v>0.15</v>
      </c>
      <c r="I8324" s="338"/>
    </row>
    <row r="8325" spans="2:9">
      <c r="B8325" s="651" t="s">
        <v>21</v>
      </c>
      <c r="C8325" s="1356">
        <v>757</v>
      </c>
      <c r="D8325" s="747" t="str">
        <f t="shared" si="263"/>
        <v>PA0757</v>
      </c>
      <c r="E8325" s="1336">
        <v>1.056</v>
      </c>
      <c r="F8325" s="644">
        <f t="shared" si="264"/>
        <v>1.05</v>
      </c>
      <c r="G8325" s="748" t="s">
        <v>280</v>
      </c>
      <c r="H8325" s="1337">
        <v>0.21</v>
      </c>
      <c r="I8325" s="338"/>
    </row>
    <row r="8326" spans="2:9">
      <c r="B8326" s="651" t="s">
        <v>21</v>
      </c>
      <c r="C8326" s="1356">
        <v>759</v>
      </c>
      <c r="D8326" s="747" t="str">
        <f t="shared" si="263"/>
        <v>PA0759</v>
      </c>
      <c r="E8326" s="1336">
        <v>1.0629999999999999</v>
      </c>
      <c r="F8326" s="644">
        <f t="shared" si="264"/>
        <v>1.0569999999999999</v>
      </c>
      <c r="G8326" s="748" t="s">
        <v>280</v>
      </c>
      <c r="H8326" s="1337">
        <v>0.78</v>
      </c>
      <c r="I8326" s="338"/>
    </row>
    <row r="8327" spans="2:9">
      <c r="B8327" s="651" t="s">
        <v>21</v>
      </c>
      <c r="C8327" s="1356">
        <v>771</v>
      </c>
      <c r="D8327" s="747" t="str">
        <f t="shared" si="263"/>
        <v>PA0771</v>
      </c>
      <c r="E8327" s="1336">
        <v>1.091</v>
      </c>
      <c r="F8327" s="644">
        <f t="shared" si="264"/>
        <v>1.0820000000000001</v>
      </c>
      <c r="G8327" s="748" t="s">
        <v>280</v>
      </c>
      <c r="H8327" s="1337">
        <v>0.17</v>
      </c>
      <c r="I8327" s="338"/>
    </row>
    <row r="8328" spans="2:9">
      <c r="B8328" s="651" t="s">
        <v>21</v>
      </c>
      <c r="C8328" s="1356">
        <v>801</v>
      </c>
      <c r="D8328" s="747" t="str">
        <f t="shared" si="263"/>
        <v>PA0801</v>
      </c>
      <c r="E8328" s="1336">
        <v>1.2230000000000001</v>
      </c>
      <c r="F8328" s="644">
        <f t="shared" si="264"/>
        <v>1.2010000000000001</v>
      </c>
      <c r="G8328" s="748" t="s">
        <v>280</v>
      </c>
      <c r="H8328" s="1337">
        <v>0.87</v>
      </c>
      <c r="I8328" s="338"/>
    </row>
    <row r="8329" spans="2:9">
      <c r="B8329" s="651" t="s">
        <v>21</v>
      </c>
      <c r="C8329" s="1356">
        <v>802</v>
      </c>
      <c r="D8329" s="747" t="str">
        <f t="shared" si="263"/>
        <v>PA0802</v>
      </c>
      <c r="E8329" s="1336">
        <v>1.2629999999999999</v>
      </c>
      <c r="F8329" s="644">
        <f t="shared" si="264"/>
        <v>1.2370000000000001</v>
      </c>
      <c r="G8329" s="748" t="s">
        <v>280</v>
      </c>
      <c r="H8329" s="1337">
        <v>0.25</v>
      </c>
      <c r="I8329" s="338"/>
    </row>
    <row r="8330" spans="2:9">
      <c r="B8330" s="651" t="s">
        <v>21</v>
      </c>
      <c r="C8330" s="1356">
        <v>803</v>
      </c>
      <c r="D8330" s="747" t="str">
        <f t="shared" si="263"/>
        <v>PA0803</v>
      </c>
      <c r="E8330" s="1336">
        <v>1.0529999999999999</v>
      </c>
      <c r="F8330" s="644">
        <f t="shared" si="264"/>
        <v>1.048</v>
      </c>
      <c r="G8330" s="748" t="s">
        <v>280</v>
      </c>
      <c r="H8330" s="1337">
        <v>0.56999999999999995</v>
      </c>
      <c r="I8330" s="338"/>
    </row>
    <row r="8331" spans="2:9">
      <c r="B8331" s="651" t="s">
        <v>21</v>
      </c>
      <c r="C8331" s="1356">
        <v>804</v>
      </c>
      <c r="D8331" s="747" t="str">
        <f t="shared" ref="D8331:D8394" si="265">B8331&amp;TEXT(C8331,"0000")</f>
        <v>PA0804</v>
      </c>
      <c r="E8331" s="1336">
        <v>1.0089999999999999</v>
      </c>
      <c r="F8331" s="644">
        <f t="shared" ref="F8331:F8394" si="266">IF(E8331="NA","NA",ROUND((E8331-1)*0.9+1,3))</f>
        <v>1.008</v>
      </c>
      <c r="G8331" s="748" t="s">
        <v>280</v>
      </c>
      <c r="H8331" s="1337">
        <v>0.52</v>
      </c>
      <c r="I8331" s="338"/>
    </row>
    <row r="8332" spans="2:9">
      <c r="B8332" s="651" t="s">
        <v>21</v>
      </c>
      <c r="C8332" s="1356">
        <v>805</v>
      </c>
      <c r="D8332" s="747" t="str">
        <f t="shared" si="265"/>
        <v>PA0805</v>
      </c>
      <c r="E8332" s="1336">
        <v>1.25</v>
      </c>
      <c r="F8332" s="644">
        <f t="shared" si="266"/>
        <v>1.2250000000000001</v>
      </c>
      <c r="G8332" s="748" t="s">
        <v>280</v>
      </c>
      <c r="H8332" s="1337">
        <v>0.57999999999999996</v>
      </c>
      <c r="I8332" s="338"/>
    </row>
    <row r="8333" spans="2:9">
      <c r="B8333" s="651" t="s">
        <v>21</v>
      </c>
      <c r="C8333" s="1356">
        <v>806</v>
      </c>
      <c r="D8333" s="747" t="str">
        <f t="shared" si="265"/>
        <v>PA0806</v>
      </c>
      <c r="E8333" s="1336">
        <v>0.98099999999999998</v>
      </c>
      <c r="F8333" s="644">
        <f t="shared" si="266"/>
        <v>0.98299999999999998</v>
      </c>
      <c r="G8333" s="748" t="s">
        <v>280</v>
      </c>
      <c r="H8333" s="1337">
        <v>1.68</v>
      </c>
      <c r="I8333" s="338"/>
    </row>
    <row r="8334" spans="2:9">
      <c r="B8334" s="651" t="s">
        <v>21</v>
      </c>
      <c r="C8334" s="1356">
        <v>807</v>
      </c>
      <c r="D8334" s="747" t="str">
        <f t="shared" si="265"/>
        <v>PA0807</v>
      </c>
      <c r="E8334" s="1336">
        <v>0.82399999999999995</v>
      </c>
      <c r="F8334" s="644">
        <f t="shared" si="266"/>
        <v>0.84199999999999997</v>
      </c>
      <c r="G8334" s="748" t="s">
        <v>280</v>
      </c>
      <c r="H8334" s="1337">
        <v>0.97</v>
      </c>
      <c r="I8334" s="338"/>
    </row>
    <row r="8335" spans="2:9">
      <c r="B8335" s="651" t="s">
        <v>21</v>
      </c>
      <c r="C8335" s="1356">
        <v>808</v>
      </c>
      <c r="D8335" s="747" t="str">
        <f t="shared" si="265"/>
        <v>PA0808</v>
      </c>
      <c r="E8335" s="1336">
        <v>0.96599999999999997</v>
      </c>
      <c r="F8335" s="644">
        <f t="shared" si="266"/>
        <v>0.96899999999999997</v>
      </c>
      <c r="G8335" s="748" t="s">
        <v>280</v>
      </c>
      <c r="H8335" s="1337">
        <v>0.68</v>
      </c>
      <c r="I8335" s="338"/>
    </row>
    <row r="8336" spans="2:9">
      <c r="B8336" s="651" t="s">
        <v>21</v>
      </c>
      <c r="C8336" s="1356">
        <v>809</v>
      </c>
      <c r="D8336" s="747" t="str">
        <f t="shared" si="265"/>
        <v>PA0809</v>
      </c>
      <c r="E8336" s="1336">
        <v>1.2749999999999999</v>
      </c>
      <c r="F8336" s="644">
        <f t="shared" si="266"/>
        <v>1.248</v>
      </c>
      <c r="G8336" s="748" t="s">
        <v>280</v>
      </c>
      <c r="H8336" s="1337">
        <v>0.66</v>
      </c>
      <c r="I8336" s="338"/>
    </row>
    <row r="8337" spans="2:9">
      <c r="B8337" s="651" t="s">
        <v>21</v>
      </c>
      <c r="C8337" s="1356">
        <v>810</v>
      </c>
      <c r="D8337" s="747" t="str">
        <f t="shared" si="265"/>
        <v>PA0810</v>
      </c>
      <c r="E8337" s="1336">
        <v>1.214</v>
      </c>
      <c r="F8337" s="644">
        <f t="shared" si="266"/>
        <v>1.1930000000000001</v>
      </c>
      <c r="G8337" s="748" t="s">
        <v>280</v>
      </c>
      <c r="H8337" s="1337">
        <v>0.31</v>
      </c>
      <c r="I8337" s="338"/>
    </row>
    <row r="8338" spans="2:9">
      <c r="B8338" s="651" t="s">
        <v>21</v>
      </c>
      <c r="C8338" s="1356">
        <v>811</v>
      </c>
      <c r="D8338" s="747" t="str">
        <f t="shared" si="265"/>
        <v>PA0811</v>
      </c>
      <c r="E8338" s="1336">
        <v>1.2749999999999999</v>
      </c>
      <c r="F8338" s="644">
        <f t="shared" si="266"/>
        <v>1.248</v>
      </c>
      <c r="G8338" s="748" t="s">
        <v>280</v>
      </c>
      <c r="H8338" s="1337">
        <v>0.84</v>
      </c>
      <c r="I8338" s="338"/>
    </row>
    <row r="8339" spans="2:9">
      <c r="B8339" s="651" t="s">
        <v>21</v>
      </c>
      <c r="C8339" s="1356">
        <v>812</v>
      </c>
      <c r="D8339" s="747" t="str">
        <f t="shared" si="265"/>
        <v>PA0812</v>
      </c>
      <c r="E8339" s="1336">
        <v>1.522</v>
      </c>
      <c r="F8339" s="644">
        <f t="shared" si="266"/>
        <v>1.47</v>
      </c>
      <c r="G8339" s="748" t="s">
        <v>280</v>
      </c>
      <c r="H8339" s="1337">
        <v>0.77</v>
      </c>
      <c r="I8339" s="338"/>
    </row>
    <row r="8340" spans="2:9">
      <c r="B8340" s="651" t="s">
        <v>21</v>
      </c>
      <c r="C8340" s="1356">
        <v>813</v>
      </c>
      <c r="D8340" s="747" t="str">
        <f t="shared" si="265"/>
        <v>PA0813</v>
      </c>
      <c r="E8340" s="1336">
        <v>1.105</v>
      </c>
      <c r="F8340" s="644">
        <f t="shared" si="266"/>
        <v>1.095</v>
      </c>
      <c r="G8340" s="748" t="s">
        <v>280</v>
      </c>
      <c r="H8340" s="1337">
        <v>0.57999999999999996</v>
      </c>
      <c r="I8340" s="338"/>
    </row>
    <row r="8341" spans="2:9">
      <c r="B8341" s="651" t="s">
        <v>21</v>
      </c>
      <c r="C8341" s="1356">
        <v>814</v>
      </c>
      <c r="D8341" s="747" t="str">
        <f t="shared" si="265"/>
        <v>PA0814</v>
      </c>
      <c r="E8341" s="1336">
        <v>0.98099999999999998</v>
      </c>
      <c r="F8341" s="644">
        <f t="shared" si="266"/>
        <v>0.98299999999999998</v>
      </c>
      <c r="G8341" s="748" t="s">
        <v>280</v>
      </c>
      <c r="H8341" s="1337">
        <v>0.35</v>
      </c>
      <c r="I8341" s="338"/>
    </row>
    <row r="8342" spans="2:9">
      <c r="B8342" s="651" t="s">
        <v>21</v>
      </c>
      <c r="C8342" s="1356">
        <v>815</v>
      </c>
      <c r="D8342" s="747" t="str">
        <f t="shared" si="265"/>
        <v>PA0815</v>
      </c>
      <c r="E8342" s="1336">
        <v>1.0069999999999999</v>
      </c>
      <c r="F8342" s="644">
        <f t="shared" si="266"/>
        <v>1.006</v>
      </c>
      <c r="G8342" s="748" t="s">
        <v>280</v>
      </c>
      <c r="H8342" s="1337">
        <v>0.47</v>
      </c>
      <c r="I8342" s="338"/>
    </row>
    <row r="8343" spans="2:9">
      <c r="B8343" s="651" t="s">
        <v>21</v>
      </c>
      <c r="C8343" s="1356">
        <v>816</v>
      </c>
      <c r="D8343" s="747" t="str">
        <f t="shared" si="265"/>
        <v>PA0816</v>
      </c>
      <c r="E8343" s="1336">
        <v>0.97299999999999998</v>
      </c>
      <c r="F8343" s="644">
        <f t="shared" si="266"/>
        <v>0.97599999999999998</v>
      </c>
      <c r="G8343" s="748" t="s">
        <v>280</v>
      </c>
      <c r="H8343" s="1337">
        <v>0.34</v>
      </c>
      <c r="I8343" s="338"/>
    </row>
    <row r="8344" spans="2:9">
      <c r="B8344" s="651" t="s">
        <v>21</v>
      </c>
      <c r="C8344" s="1356">
        <v>817</v>
      </c>
      <c r="D8344" s="747" t="str">
        <f t="shared" si="265"/>
        <v>PA0817</v>
      </c>
      <c r="E8344" s="1336">
        <v>1.044</v>
      </c>
      <c r="F8344" s="644">
        <f t="shared" si="266"/>
        <v>1.04</v>
      </c>
      <c r="G8344" s="748" t="s">
        <v>280</v>
      </c>
      <c r="H8344" s="1337">
        <v>0.77</v>
      </c>
      <c r="I8344" s="338"/>
    </row>
    <row r="8345" spans="2:9">
      <c r="B8345" s="651" t="s">
        <v>21</v>
      </c>
      <c r="C8345" s="1356">
        <v>818</v>
      </c>
      <c r="D8345" s="747" t="str">
        <f t="shared" si="265"/>
        <v>PA0818</v>
      </c>
      <c r="E8345" s="1336">
        <v>0.93300000000000005</v>
      </c>
      <c r="F8345" s="644">
        <f t="shared" si="266"/>
        <v>0.94</v>
      </c>
      <c r="G8345" s="748" t="s">
        <v>280</v>
      </c>
      <c r="H8345" s="1337">
        <v>0.2</v>
      </c>
      <c r="I8345" s="338"/>
    </row>
    <row r="8346" spans="2:9">
      <c r="B8346" s="651" t="s">
        <v>21</v>
      </c>
      <c r="C8346" s="1356">
        <v>819</v>
      </c>
      <c r="D8346" s="747" t="str">
        <f t="shared" si="265"/>
        <v>PA0819</v>
      </c>
      <c r="E8346" s="1336">
        <v>1.1060000000000001</v>
      </c>
      <c r="F8346" s="644">
        <f t="shared" si="266"/>
        <v>1.095</v>
      </c>
      <c r="G8346" s="748" t="s">
        <v>280</v>
      </c>
      <c r="H8346" s="1337">
        <v>0.17</v>
      </c>
      <c r="I8346" s="338"/>
    </row>
    <row r="8347" spans="2:9">
      <c r="B8347" s="651" t="s">
        <v>21</v>
      </c>
      <c r="C8347" s="1356">
        <v>820</v>
      </c>
      <c r="D8347" s="747" t="str">
        <f t="shared" si="265"/>
        <v>PA0820</v>
      </c>
      <c r="E8347" s="1336">
        <v>0.96499999999999997</v>
      </c>
      <c r="F8347" s="644">
        <f t="shared" si="266"/>
        <v>0.96899999999999997</v>
      </c>
      <c r="G8347" s="748" t="s">
        <v>280</v>
      </c>
      <c r="H8347" s="1337">
        <v>0.32</v>
      </c>
      <c r="I8347" s="338"/>
    </row>
    <row r="8348" spans="2:9">
      <c r="B8348" s="651" t="s">
        <v>21</v>
      </c>
      <c r="C8348" s="1356">
        <v>821</v>
      </c>
      <c r="D8348" s="747" t="str">
        <f t="shared" si="265"/>
        <v>PA0821</v>
      </c>
      <c r="E8348" s="1336">
        <v>0.88300000000000001</v>
      </c>
      <c r="F8348" s="644">
        <f t="shared" si="266"/>
        <v>0.89500000000000002</v>
      </c>
      <c r="G8348" s="748" t="s">
        <v>280</v>
      </c>
      <c r="H8348" s="1337">
        <v>1.18</v>
      </c>
      <c r="I8348" s="338"/>
    </row>
    <row r="8349" spans="2:9">
      <c r="B8349" s="651" t="s">
        <v>21</v>
      </c>
      <c r="C8349" s="1356">
        <v>825</v>
      </c>
      <c r="D8349" s="747" t="str">
        <f t="shared" si="265"/>
        <v>PA0825</v>
      </c>
      <c r="E8349" s="1336">
        <v>1.0569999999999999</v>
      </c>
      <c r="F8349" s="644">
        <f t="shared" si="266"/>
        <v>1.0509999999999999</v>
      </c>
      <c r="G8349" s="748" t="s">
        <v>280</v>
      </c>
      <c r="H8349" s="1337">
        <v>0.6</v>
      </c>
      <c r="I8349" s="338"/>
    </row>
    <row r="8350" spans="2:9">
      <c r="B8350" s="651" t="s">
        <v>21</v>
      </c>
      <c r="C8350" s="1356">
        <v>828</v>
      </c>
      <c r="D8350" s="747" t="str">
        <f t="shared" si="265"/>
        <v>PA0828</v>
      </c>
      <c r="E8350" s="1336">
        <v>0.94299999999999995</v>
      </c>
      <c r="F8350" s="644">
        <f t="shared" si="266"/>
        <v>0.94899999999999995</v>
      </c>
      <c r="G8350" s="748" t="s">
        <v>280</v>
      </c>
      <c r="H8350" s="1337">
        <v>0.95</v>
      </c>
      <c r="I8350" s="338"/>
    </row>
    <row r="8351" spans="2:9">
      <c r="B8351" s="651" t="s">
        <v>21</v>
      </c>
      <c r="C8351" s="1356">
        <v>855</v>
      </c>
      <c r="D8351" s="747" t="str">
        <f t="shared" si="265"/>
        <v>PA0855</v>
      </c>
      <c r="E8351" s="1336">
        <v>1.117</v>
      </c>
      <c r="F8351" s="644">
        <f t="shared" si="266"/>
        <v>1.105</v>
      </c>
      <c r="G8351" s="748" t="s">
        <v>280</v>
      </c>
      <c r="H8351" s="1337">
        <v>0.55000000000000004</v>
      </c>
      <c r="I8351" s="338"/>
    </row>
    <row r="8352" spans="2:9">
      <c r="B8352" s="651" t="s">
        <v>21</v>
      </c>
      <c r="C8352" s="1356">
        <v>857</v>
      </c>
      <c r="D8352" s="747" t="str">
        <f t="shared" si="265"/>
        <v>PA0857</v>
      </c>
      <c r="E8352" s="1336">
        <v>1.0289999999999999</v>
      </c>
      <c r="F8352" s="644">
        <f t="shared" si="266"/>
        <v>1.026</v>
      </c>
      <c r="G8352" s="748" t="s">
        <v>280</v>
      </c>
      <c r="H8352" s="1337">
        <v>0.63</v>
      </c>
      <c r="I8352" s="338"/>
    </row>
    <row r="8353" spans="2:9">
      <c r="B8353" s="651" t="s">
        <v>21</v>
      </c>
      <c r="C8353" s="1356">
        <v>858</v>
      </c>
      <c r="D8353" s="747" t="str">
        <f t="shared" si="265"/>
        <v>PA0858</v>
      </c>
      <c r="E8353" s="1336">
        <v>1.2410000000000001</v>
      </c>
      <c r="F8353" s="644">
        <f t="shared" si="266"/>
        <v>1.2170000000000001</v>
      </c>
      <c r="G8353" s="748" t="s">
        <v>280</v>
      </c>
      <c r="H8353" s="1337">
        <v>0.73</v>
      </c>
      <c r="I8353" s="338"/>
    </row>
    <row r="8354" spans="2:9">
      <c r="B8354" s="651" t="s">
        <v>21</v>
      </c>
      <c r="C8354" s="1356">
        <v>859</v>
      </c>
      <c r="D8354" s="747" t="str">
        <f t="shared" si="265"/>
        <v>PA0859</v>
      </c>
      <c r="E8354" s="1336">
        <v>1.22</v>
      </c>
      <c r="F8354" s="644">
        <f t="shared" si="266"/>
        <v>1.198</v>
      </c>
      <c r="G8354" s="748" t="s">
        <v>280</v>
      </c>
      <c r="H8354" s="1337">
        <v>0.53</v>
      </c>
      <c r="I8354" s="338"/>
    </row>
    <row r="8355" spans="2:9">
      <c r="B8355" s="651" t="s">
        <v>21</v>
      </c>
      <c r="C8355" s="1356">
        <v>860</v>
      </c>
      <c r="D8355" s="747" t="str">
        <f t="shared" si="265"/>
        <v>PA0860</v>
      </c>
      <c r="E8355" s="1336">
        <v>1.075</v>
      </c>
      <c r="F8355" s="644">
        <f t="shared" si="266"/>
        <v>1.0680000000000001</v>
      </c>
      <c r="G8355" s="748" t="s">
        <v>280</v>
      </c>
      <c r="H8355" s="1337">
        <v>0.4</v>
      </c>
      <c r="I8355" s="338"/>
    </row>
    <row r="8356" spans="2:9">
      <c r="B8356" s="651" t="s">
        <v>21</v>
      </c>
      <c r="C8356" s="1356">
        <v>862</v>
      </c>
      <c r="D8356" s="747" t="str">
        <f t="shared" si="265"/>
        <v>PA0862</v>
      </c>
      <c r="E8356" s="1336">
        <v>1.2629999999999999</v>
      </c>
      <c r="F8356" s="644">
        <f t="shared" si="266"/>
        <v>1.2370000000000001</v>
      </c>
      <c r="G8356" s="748" t="s">
        <v>280</v>
      </c>
      <c r="H8356" s="1337">
        <v>0.71</v>
      </c>
      <c r="I8356" s="338"/>
    </row>
    <row r="8357" spans="2:9">
      <c r="B8357" s="651" t="s">
        <v>21</v>
      </c>
      <c r="C8357" s="1356">
        <v>865</v>
      </c>
      <c r="D8357" s="747" t="str">
        <f t="shared" si="265"/>
        <v>PA0865</v>
      </c>
      <c r="E8357" s="1336">
        <v>1.0660000000000001</v>
      </c>
      <c r="F8357" s="644">
        <f t="shared" si="266"/>
        <v>1.0589999999999999</v>
      </c>
      <c r="G8357" s="748" t="s">
        <v>280</v>
      </c>
      <c r="H8357" s="1337">
        <v>0.65</v>
      </c>
      <c r="I8357" s="338"/>
    </row>
    <row r="8358" spans="2:9">
      <c r="B8358" s="651" t="s">
        <v>21</v>
      </c>
      <c r="C8358" s="1356">
        <v>867</v>
      </c>
      <c r="D8358" s="747" t="str">
        <f t="shared" si="265"/>
        <v>PA0867</v>
      </c>
      <c r="E8358" s="1336">
        <v>0.85899999999999999</v>
      </c>
      <c r="F8358" s="644">
        <f t="shared" si="266"/>
        <v>0.873</v>
      </c>
      <c r="G8358" s="748" t="s">
        <v>280</v>
      </c>
      <c r="H8358" s="1337">
        <v>1.3</v>
      </c>
      <c r="I8358" s="338"/>
    </row>
    <row r="8359" spans="2:9">
      <c r="B8359" s="651" t="s">
        <v>21</v>
      </c>
      <c r="C8359" s="1356">
        <v>871</v>
      </c>
      <c r="D8359" s="747" t="str">
        <f t="shared" si="265"/>
        <v>PA0871</v>
      </c>
      <c r="E8359" s="1336">
        <v>0.97399999999999998</v>
      </c>
      <c r="F8359" s="644">
        <f t="shared" si="266"/>
        <v>0.97699999999999998</v>
      </c>
      <c r="G8359" s="748" t="s">
        <v>280</v>
      </c>
      <c r="H8359" s="1337">
        <v>0.23</v>
      </c>
      <c r="I8359" s="338"/>
    </row>
    <row r="8360" spans="2:9">
      <c r="B8360" s="651" t="s">
        <v>21</v>
      </c>
      <c r="C8360" s="1356">
        <v>877</v>
      </c>
      <c r="D8360" s="747" t="str">
        <f t="shared" si="265"/>
        <v>PA0877</v>
      </c>
      <c r="E8360" s="1336">
        <v>0.90700000000000003</v>
      </c>
      <c r="F8360" s="644">
        <f t="shared" si="266"/>
        <v>0.91600000000000004</v>
      </c>
      <c r="G8360" s="748" t="s">
        <v>280</v>
      </c>
      <c r="H8360" s="1337">
        <v>0.63</v>
      </c>
      <c r="I8360" s="338"/>
    </row>
    <row r="8361" spans="2:9">
      <c r="B8361" s="651" t="s">
        <v>21</v>
      </c>
      <c r="C8361" s="1356">
        <v>879</v>
      </c>
      <c r="D8361" s="747" t="str">
        <f t="shared" si="265"/>
        <v>PA0879</v>
      </c>
      <c r="E8361" s="1336">
        <v>0.92100000000000004</v>
      </c>
      <c r="F8361" s="644">
        <f t="shared" si="266"/>
        <v>0.92900000000000005</v>
      </c>
      <c r="G8361" s="748" t="s">
        <v>280</v>
      </c>
      <c r="H8361" s="1337">
        <v>0.91</v>
      </c>
      <c r="I8361" s="338"/>
    </row>
    <row r="8362" spans="2:9">
      <c r="B8362" s="651" t="s">
        <v>21</v>
      </c>
      <c r="C8362" s="1356">
        <v>880</v>
      </c>
      <c r="D8362" s="747" t="str">
        <f t="shared" si="265"/>
        <v>PA0880</v>
      </c>
      <c r="E8362" s="1336">
        <v>1.1439999999999999</v>
      </c>
      <c r="F8362" s="644">
        <f t="shared" si="266"/>
        <v>1.1299999999999999</v>
      </c>
      <c r="G8362" s="748" t="s">
        <v>280</v>
      </c>
      <c r="H8362" s="1337">
        <v>0.67</v>
      </c>
      <c r="I8362" s="338"/>
    </row>
    <row r="8363" spans="2:9">
      <c r="B8363" s="651" t="s">
        <v>21</v>
      </c>
      <c r="C8363" s="1356">
        <v>881</v>
      </c>
      <c r="D8363" s="747" t="str">
        <f t="shared" si="265"/>
        <v>PA0881</v>
      </c>
      <c r="E8363" s="1336">
        <v>1.0429999999999999</v>
      </c>
      <c r="F8363" s="644">
        <f t="shared" si="266"/>
        <v>1.0389999999999999</v>
      </c>
      <c r="G8363" s="748" t="s">
        <v>280</v>
      </c>
      <c r="H8363" s="1337">
        <v>0.23</v>
      </c>
      <c r="I8363" s="338"/>
    </row>
    <row r="8364" spans="2:9">
      <c r="B8364" s="651" t="s">
        <v>21</v>
      </c>
      <c r="C8364" s="1356">
        <v>882</v>
      </c>
      <c r="D8364" s="747" t="str">
        <f t="shared" si="265"/>
        <v>PA0882</v>
      </c>
      <c r="E8364" s="1336">
        <v>0.86399999999999999</v>
      </c>
      <c r="F8364" s="644">
        <f t="shared" si="266"/>
        <v>0.878</v>
      </c>
      <c r="G8364" s="748" t="s">
        <v>280</v>
      </c>
      <c r="H8364" s="1337">
        <v>0.93</v>
      </c>
      <c r="I8364" s="338"/>
    </row>
    <row r="8365" spans="2:9">
      <c r="B8365" s="651" t="s">
        <v>21</v>
      </c>
      <c r="C8365" s="1356">
        <v>883</v>
      </c>
      <c r="D8365" s="747" t="str">
        <f t="shared" si="265"/>
        <v>PA0883</v>
      </c>
      <c r="E8365" s="1336">
        <v>0.84599999999999997</v>
      </c>
      <c r="F8365" s="644">
        <f t="shared" si="266"/>
        <v>0.86099999999999999</v>
      </c>
      <c r="G8365" s="748" t="s">
        <v>280</v>
      </c>
      <c r="H8365" s="1337">
        <v>0.52</v>
      </c>
      <c r="I8365" s="338"/>
    </row>
    <row r="8366" spans="2:9">
      <c r="B8366" s="651" t="s">
        <v>21</v>
      </c>
      <c r="C8366" s="1356">
        <v>884</v>
      </c>
      <c r="D8366" s="747" t="str">
        <f t="shared" si="265"/>
        <v>PA0884</v>
      </c>
      <c r="E8366" s="1336">
        <v>0.94499999999999995</v>
      </c>
      <c r="F8366" s="644">
        <f t="shared" si="266"/>
        <v>0.95099999999999996</v>
      </c>
      <c r="G8366" s="748" t="s">
        <v>280</v>
      </c>
      <c r="H8366" s="1337">
        <v>0.2</v>
      </c>
      <c r="I8366" s="338"/>
    </row>
    <row r="8367" spans="2:9">
      <c r="B8367" s="651" t="s">
        <v>21</v>
      </c>
      <c r="C8367" s="1356">
        <v>885</v>
      </c>
      <c r="D8367" s="747" t="str">
        <f t="shared" si="265"/>
        <v>PA0885</v>
      </c>
      <c r="E8367" s="1336">
        <v>0.97399999999999998</v>
      </c>
      <c r="F8367" s="644">
        <f t="shared" si="266"/>
        <v>0.97699999999999998</v>
      </c>
      <c r="G8367" s="748" t="s">
        <v>280</v>
      </c>
      <c r="H8367" s="1337">
        <v>0.43</v>
      </c>
      <c r="I8367" s="338"/>
    </row>
    <row r="8368" spans="2:9">
      <c r="B8368" s="651" t="s">
        <v>21</v>
      </c>
      <c r="C8368" s="1356">
        <v>886</v>
      </c>
      <c r="D8368" s="747" t="str">
        <f t="shared" si="265"/>
        <v>PA0886</v>
      </c>
      <c r="E8368" s="1336">
        <v>0.97</v>
      </c>
      <c r="F8368" s="644">
        <f t="shared" si="266"/>
        <v>0.97299999999999998</v>
      </c>
      <c r="G8368" s="748" t="s">
        <v>280</v>
      </c>
      <c r="H8368" s="1337">
        <v>0.27</v>
      </c>
      <c r="I8368" s="338"/>
    </row>
    <row r="8369" spans="2:9">
      <c r="B8369" s="651" t="s">
        <v>21</v>
      </c>
      <c r="C8369" s="1356">
        <v>887</v>
      </c>
      <c r="D8369" s="747" t="str">
        <f t="shared" si="265"/>
        <v>PA0887</v>
      </c>
      <c r="E8369" s="1336">
        <v>0.97899999999999998</v>
      </c>
      <c r="F8369" s="644">
        <f t="shared" si="266"/>
        <v>0.98099999999999998</v>
      </c>
      <c r="G8369" s="748" t="s">
        <v>280</v>
      </c>
      <c r="H8369" s="1337">
        <v>0.13</v>
      </c>
      <c r="I8369" s="338"/>
    </row>
    <row r="8370" spans="2:9">
      <c r="B8370" s="651" t="s">
        <v>21</v>
      </c>
      <c r="C8370" s="1356">
        <v>888</v>
      </c>
      <c r="D8370" s="747" t="str">
        <f t="shared" si="265"/>
        <v>PA0888</v>
      </c>
      <c r="E8370" s="1336">
        <v>0.999</v>
      </c>
      <c r="F8370" s="644">
        <f t="shared" si="266"/>
        <v>0.999</v>
      </c>
      <c r="G8370" s="748" t="s">
        <v>280</v>
      </c>
      <c r="H8370" s="1337">
        <v>0.4</v>
      </c>
      <c r="I8370" s="338"/>
    </row>
    <row r="8371" spans="2:9">
      <c r="B8371" s="651" t="s">
        <v>21</v>
      </c>
      <c r="C8371" s="1356">
        <v>889</v>
      </c>
      <c r="D8371" s="747" t="str">
        <f t="shared" si="265"/>
        <v>PA0889</v>
      </c>
      <c r="E8371" s="1336">
        <v>0.86899999999999999</v>
      </c>
      <c r="F8371" s="644">
        <f t="shared" si="266"/>
        <v>0.88200000000000001</v>
      </c>
      <c r="G8371" s="748" t="s">
        <v>280</v>
      </c>
      <c r="H8371" s="1337">
        <v>0.06</v>
      </c>
      <c r="I8371" s="338"/>
    </row>
    <row r="8372" spans="2:9">
      <c r="B8372" s="651" t="s">
        <v>21</v>
      </c>
      <c r="C8372" s="1356">
        <v>890</v>
      </c>
      <c r="D8372" s="747" t="str">
        <f t="shared" si="265"/>
        <v>PA0890</v>
      </c>
      <c r="E8372" s="1336">
        <v>0.81100000000000005</v>
      </c>
      <c r="F8372" s="644">
        <f t="shared" si="266"/>
        <v>0.83</v>
      </c>
      <c r="G8372" s="748" t="s">
        <v>280</v>
      </c>
      <c r="H8372" s="1337">
        <v>0.14000000000000001</v>
      </c>
      <c r="I8372" s="338"/>
    </row>
    <row r="8373" spans="2:9">
      <c r="B8373" s="651" t="s">
        <v>21</v>
      </c>
      <c r="C8373" s="1356">
        <v>891</v>
      </c>
      <c r="D8373" s="747" t="str">
        <f t="shared" si="265"/>
        <v>PA0891</v>
      </c>
      <c r="E8373" s="1336">
        <v>0.73799999999999999</v>
      </c>
      <c r="F8373" s="644">
        <f t="shared" si="266"/>
        <v>0.76400000000000001</v>
      </c>
      <c r="G8373" s="748" t="s">
        <v>280</v>
      </c>
      <c r="H8373" s="1337">
        <v>0.22</v>
      </c>
      <c r="I8373" s="338"/>
    </row>
    <row r="8374" spans="2:9">
      <c r="B8374" s="651" t="s">
        <v>21</v>
      </c>
      <c r="C8374" s="1356">
        <v>892</v>
      </c>
      <c r="D8374" s="747" t="str">
        <f t="shared" si="265"/>
        <v>PA0892</v>
      </c>
      <c r="E8374" s="1336">
        <v>1</v>
      </c>
      <c r="F8374" s="644">
        <f t="shared" si="266"/>
        <v>1</v>
      </c>
      <c r="G8374" s="748" t="s">
        <v>280</v>
      </c>
      <c r="H8374" s="1337">
        <v>0.15</v>
      </c>
      <c r="I8374" s="338"/>
    </row>
    <row r="8375" spans="2:9">
      <c r="B8375" s="651" t="s">
        <v>21</v>
      </c>
      <c r="C8375" s="1356">
        <v>893</v>
      </c>
      <c r="D8375" s="747" t="str">
        <f t="shared" si="265"/>
        <v>PA0893</v>
      </c>
      <c r="E8375" s="1336">
        <v>0.67200000000000004</v>
      </c>
      <c r="F8375" s="644">
        <f t="shared" si="266"/>
        <v>0.70499999999999996</v>
      </c>
      <c r="G8375" s="748" t="s">
        <v>280</v>
      </c>
      <c r="H8375" s="1337">
        <v>0.15</v>
      </c>
      <c r="I8375" s="338"/>
    </row>
    <row r="8376" spans="2:9">
      <c r="B8376" s="651" t="s">
        <v>21</v>
      </c>
      <c r="C8376" s="1356">
        <v>895</v>
      </c>
      <c r="D8376" s="747" t="str">
        <f t="shared" si="265"/>
        <v>PA0895</v>
      </c>
      <c r="E8376" s="1336">
        <v>0.84499999999999997</v>
      </c>
      <c r="F8376" s="644">
        <f t="shared" si="266"/>
        <v>0.86099999999999999</v>
      </c>
      <c r="G8376" s="748" t="s">
        <v>280</v>
      </c>
      <c r="H8376" s="1337">
        <v>0.21</v>
      </c>
      <c r="I8376" s="338"/>
    </row>
    <row r="8377" spans="2:9">
      <c r="B8377" s="651" t="s">
        <v>21</v>
      </c>
      <c r="C8377" s="1356">
        <v>896</v>
      </c>
      <c r="D8377" s="747" t="str">
        <f t="shared" si="265"/>
        <v>PA0896</v>
      </c>
      <c r="E8377" s="1336">
        <v>0.748</v>
      </c>
      <c r="F8377" s="644">
        <f t="shared" si="266"/>
        <v>0.77300000000000002</v>
      </c>
      <c r="G8377" s="748" t="s">
        <v>280</v>
      </c>
      <c r="H8377" s="1337">
        <v>0.28000000000000003</v>
      </c>
      <c r="I8377" s="338"/>
    </row>
    <row r="8378" spans="2:9">
      <c r="B8378" s="651" t="s">
        <v>21</v>
      </c>
      <c r="C8378" s="1356">
        <v>897</v>
      </c>
      <c r="D8378" s="747" t="str">
        <f t="shared" si="265"/>
        <v>PA0897</v>
      </c>
      <c r="E8378" s="1336">
        <v>0.65300000000000002</v>
      </c>
      <c r="F8378" s="644">
        <f t="shared" si="266"/>
        <v>0.68799999999999994</v>
      </c>
      <c r="G8378" s="748" t="s">
        <v>280</v>
      </c>
      <c r="H8378" s="1337">
        <v>0.36</v>
      </c>
      <c r="I8378" s="338"/>
    </row>
    <row r="8379" spans="2:9">
      <c r="B8379" s="651" t="s">
        <v>21</v>
      </c>
      <c r="C8379" s="1356">
        <v>898</v>
      </c>
      <c r="D8379" s="747" t="str">
        <f t="shared" si="265"/>
        <v>PA0898</v>
      </c>
      <c r="E8379" s="1336">
        <v>0.88200000000000001</v>
      </c>
      <c r="F8379" s="644">
        <f t="shared" si="266"/>
        <v>0.89400000000000002</v>
      </c>
      <c r="G8379" s="748" t="s">
        <v>280</v>
      </c>
      <c r="H8379" s="1337">
        <v>0.35</v>
      </c>
      <c r="I8379" s="338"/>
    </row>
    <row r="8380" spans="2:9">
      <c r="B8380" s="651" t="s">
        <v>21</v>
      </c>
      <c r="C8380" s="1356">
        <v>899</v>
      </c>
      <c r="D8380" s="747" t="str">
        <f t="shared" si="265"/>
        <v>PA0899</v>
      </c>
      <c r="E8380" s="1336">
        <v>0.748</v>
      </c>
      <c r="F8380" s="644">
        <f t="shared" si="266"/>
        <v>0.77300000000000002</v>
      </c>
      <c r="G8380" s="748" t="s">
        <v>280</v>
      </c>
      <c r="H8380" s="1337">
        <v>0.24</v>
      </c>
      <c r="I8380" s="338"/>
    </row>
    <row r="8381" spans="2:9">
      <c r="B8381" s="651" t="s">
        <v>21</v>
      </c>
      <c r="C8381" s="1356">
        <v>901</v>
      </c>
      <c r="D8381" s="747" t="str">
        <f t="shared" si="265"/>
        <v>PA0901</v>
      </c>
      <c r="E8381" s="1336">
        <v>0.98299999999999998</v>
      </c>
      <c r="F8381" s="644">
        <f t="shared" si="266"/>
        <v>0.98499999999999999</v>
      </c>
      <c r="G8381" s="748" t="s">
        <v>280</v>
      </c>
      <c r="H8381" s="1337">
        <v>0.05</v>
      </c>
      <c r="I8381" s="338"/>
    </row>
    <row r="8382" spans="2:9">
      <c r="B8382" s="651" t="s">
        <v>21</v>
      </c>
      <c r="C8382" s="1356">
        <v>902</v>
      </c>
      <c r="D8382" s="747" t="str">
        <f t="shared" si="265"/>
        <v>PA0902</v>
      </c>
      <c r="E8382" s="1336">
        <v>1.006</v>
      </c>
      <c r="F8382" s="644">
        <f t="shared" si="266"/>
        <v>1.0049999999999999</v>
      </c>
      <c r="G8382" s="748" t="s">
        <v>280</v>
      </c>
      <c r="H8382" s="1337">
        <v>0.18</v>
      </c>
      <c r="I8382" s="338"/>
    </row>
    <row r="8383" spans="2:9">
      <c r="B8383" s="651" t="s">
        <v>21</v>
      </c>
      <c r="C8383" s="1356">
        <v>903</v>
      </c>
      <c r="D8383" s="747" t="str">
        <f t="shared" si="265"/>
        <v>PA0903</v>
      </c>
      <c r="E8383" s="1336">
        <v>1.1819999999999999</v>
      </c>
      <c r="F8383" s="644">
        <f t="shared" si="266"/>
        <v>1.1639999999999999</v>
      </c>
      <c r="G8383" s="748" t="s">
        <v>280</v>
      </c>
      <c r="H8383" s="1337">
        <v>0.05</v>
      </c>
      <c r="I8383" s="338"/>
    </row>
    <row r="8384" spans="2:9">
      <c r="B8384" s="651" t="s">
        <v>21</v>
      </c>
      <c r="C8384" s="1356">
        <v>904</v>
      </c>
      <c r="D8384" s="747" t="str">
        <f t="shared" si="265"/>
        <v>PA0904</v>
      </c>
      <c r="E8384" s="1336">
        <v>1.151</v>
      </c>
      <c r="F8384" s="644">
        <f t="shared" si="266"/>
        <v>1.1359999999999999</v>
      </c>
      <c r="G8384" s="748" t="s">
        <v>280</v>
      </c>
      <c r="H8384" s="1337">
        <v>0.2</v>
      </c>
      <c r="I8384" s="338"/>
    </row>
    <row r="8385" spans="2:9">
      <c r="B8385" s="651" t="s">
        <v>21</v>
      </c>
      <c r="C8385" s="1356">
        <v>905</v>
      </c>
      <c r="D8385" s="747" t="str">
        <f t="shared" si="265"/>
        <v>PA0905</v>
      </c>
      <c r="E8385" s="1336">
        <v>1.36</v>
      </c>
      <c r="F8385" s="644">
        <f t="shared" si="266"/>
        <v>1.3240000000000001</v>
      </c>
      <c r="G8385" s="748" t="s">
        <v>280</v>
      </c>
      <c r="H8385" s="1337">
        <v>0.05</v>
      </c>
      <c r="I8385" s="338"/>
    </row>
    <row r="8386" spans="2:9">
      <c r="B8386" s="651" t="s">
        <v>21</v>
      </c>
      <c r="C8386" s="1356">
        <v>907</v>
      </c>
      <c r="D8386" s="747" t="str">
        <f t="shared" si="265"/>
        <v>PA0907</v>
      </c>
      <c r="E8386" s="1336">
        <v>0.98499999999999999</v>
      </c>
      <c r="F8386" s="644">
        <f t="shared" si="266"/>
        <v>0.98699999999999999</v>
      </c>
      <c r="G8386" s="748" t="s">
        <v>280</v>
      </c>
      <c r="H8386" s="1337">
        <v>0.62</v>
      </c>
      <c r="I8386" s="338"/>
    </row>
    <row r="8387" spans="2:9">
      <c r="B8387" s="651" t="s">
        <v>21</v>
      </c>
      <c r="C8387" s="1356">
        <v>908</v>
      </c>
      <c r="D8387" s="747" t="str">
        <f t="shared" si="265"/>
        <v>PA0908</v>
      </c>
      <c r="E8387" s="1336">
        <v>1.034</v>
      </c>
      <c r="F8387" s="644">
        <f t="shared" si="266"/>
        <v>1.0309999999999999</v>
      </c>
      <c r="G8387" s="748" t="s">
        <v>280</v>
      </c>
      <c r="H8387" s="1337">
        <v>0.05</v>
      </c>
      <c r="I8387" s="338"/>
    </row>
    <row r="8388" spans="2:9">
      <c r="B8388" s="651" t="s">
        <v>21</v>
      </c>
      <c r="C8388" s="1356">
        <v>909</v>
      </c>
      <c r="D8388" s="747" t="str">
        <f t="shared" si="265"/>
        <v>PA0909</v>
      </c>
      <c r="E8388" s="1336">
        <v>0.95899999999999996</v>
      </c>
      <c r="F8388" s="644">
        <f t="shared" si="266"/>
        <v>0.96299999999999997</v>
      </c>
      <c r="G8388" s="748" t="s">
        <v>280</v>
      </c>
      <c r="H8388" s="1337">
        <v>0.05</v>
      </c>
      <c r="I8388" s="338"/>
    </row>
    <row r="8389" spans="2:9">
      <c r="B8389" s="651" t="s">
        <v>21</v>
      </c>
      <c r="C8389" s="1356">
        <v>910</v>
      </c>
      <c r="D8389" s="747" t="str">
        <f t="shared" si="265"/>
        <v>PA0910</v>
      </c>
      <c r="E8389" s="1336">
        <v>1.0620000000000001</v>
      </c>
      <c r="F8389" s="644">
        <f t="shared" si="266"/>
        <v>1.056</v>
      </c>
      <c r="G8389" s="748" t="s">
        <v>280</v>
      </c>
      <c r="H8389" s="1337">
        <v>0.51</v>
      </c>
      <c r="I8389" s="338"/>
    </row>
    <row r="8390" spans="2:9">
      <c r="B8390" s="651" t="s">
        <v>21</v>
      </c>
      <c r="C8390" s="1356">
        <v>911</v>
      </c>
      <c r="D8390" s="747" t="str">
        <f t="shared" si="265"/>
        <v>PA0911</v>
      </c>
      <c r="E8390" s="1336">
        <v>0.97699999999999998</v>
      </c>
      <c r="F8390" s="644">
        <f t="shared" si="266"/>
        <v>0.97899999999999998</v>
      </c>
      <c r="G8390" s="748" t="s">
        <v>280</v>
      </c>
      <c r="H8390" s="1337">
        <v>0.96</v>
      </c>
      <c r="I8390" s="338"/>
    </row>
    <row r="8391" spans="2:9">
      <c r="B8391" s="651" t="s">
        <v>21</v>
      </c>
      <c r="C8391" s="1356">
        <v>912</v>
      </c>
      <c r="D8391" s="747" t="str">
        <f t="shared" si="265"/>
        <v>PA0912</v>
      </c>
      <c r="E8391" s="1336">
        <v>1.0760000000000001</v>
      </c>
      <c r="F8391" s="644">
        <f t="shared" si="266"/>
        <v>1.0680000000000001</v>
      </c>
      <c r="G8391" s="748" t="s">
        <v>280</v>
      </c>
      <c r="H8391" s="1337">
        <v>0.05</v>
      </c>
      <c r="I8391" s="338"/>
    </row>
    <row r="8392" spans="2:9">
      <c r="B8392" s="651" t="s">
        <v>21</v>
      </c>
      <c r="C8392" s="1356">
        <v>913</v>
      </c>
      <c r="D8392" s="747" t="str">
        <f t="shared" si="265"/>
        <v>PA0913</v>
      </c>
      <c r="E8392" s="1336">
        <v>1.0740000000000001</v>
      </c>
      <c r="F8392" s="644">
        <f t="shared" si="266"/>
        <v>1.0669999999999999</v>
      </c>
      <c r="G8392" s="748" t="s">
        <v>280</v>
      </c>
      <c r="H8392" s="1337">
        <v>0.05</v>
      </c>
      <c r="I8392" s="338"/>
    </row>
    <row r="8393" spans="2:9">
      <c r="B8393" s="651" t="s">
        <v>21</v>
      </c>
      <c r="C8393" s="1356">
        <v>914</v>
      </c>
      <c r="D8393" s="747" t="str">
        <f t="shared" si="265"/>
        <v>PA0914</v>
      </c>
      <c r="E8393" s="1336">
        <v>0.77900000000000003</v>
      </c>
      <c r="F8393" s="644">
        <f t="shared" si="266"/>
        <v>0.80100000000000005</v>
      </c>
      <c r="G8393" s="748" t="s">
        <v>280</v>
      </c>
      <c r="H8393" s="1337">
        <v>0.33</v>
      </c>
      <c r="I8393" s="338"/>
    </row>
    <row r="8394" spans="2:9">
      <c r="B8394" s="651" t="s">
        <v>21</v>
      </c>
      <c r="C8394" s="1356">
        <v>915</v>
      </c>
      <c r="D8394" s="747" t="str">
        <f t="shared" si="265"/>
        <v>PA0915</v>
      </c>
      <c r="E8394" s="1336">
        <v>0.77100000000000002</v>
      </c>
      <c r="F8394" s="644">
        <f t="shared" si="266"/>
        <v>0.79400000000000004</v>
      </c>
      <c r="G8394" s="748" t="s">
        <v>280</v>
      </c>
      <c r="H8394" s="1337">
        <v>0.38</v>
      </c>
      <c r="I8394" s="338"/>
    </row>
    <row r="8395" spans="2:9">
      <c r="B8395" s="651" t="s">
        <v>21</v>
      </c>
      <c r="C8395" s="1356">
        <v>916</v>
      </c>
      <c r="D8395" s="747" t="str">
        <f t="shared" ref="D8395:D8458" si="267">B8395&amp;TEXT(C8395,"0000")</f>
        <v>PA0916</v>
      </c>
      <c r="E8395" s="1336">
        <v>0.89700000000000002</v>
      </c>
      <c r="F8395" s="644">
        <f t="shared" ref="F8395:F8458" si="268">IF(E8395="NA","NA",ROUND((E8395-1)*0.9+1,3))</f>
        <v>0.90700000000000003</v>
      </c>
      <c r="G8395" s="748" t="s">
        <v>280</v>
      </c>
      <c r="H8395" s="1337">
        <v>0.25</v>
      </c>
      <c r="I8395" s="338"/>
    </row>
    <row r="8396" spans="2:9">
      <c r="B8396" s="651" t="s">
        <v>21</v>
      </c>
      <c r="C8396" s="1356">
        <v>917</v>
      </c>
      <c r="D8396" s="747" t="str">
        <f t="shared" si="267"/>
        <v>PA0917</v>
      </c>
      <c r="E8396" s="1336">
        <v>0.751</v>
      </c>
      <c r="F8396" s="644">
        <f t="shared" si="268"/>
        <v>0.77600000000000002</v>
      </c>
      <c r="G8396" s="748" t="s">
        <v>280</v>
      </c>
      <c r="H8396" s="1337">
        <v>0.39</v>
      </c>
      <c r="I8396" s="338"/>
    </row>
    <row r="8397" spans="2:9">
      <c r="B8397" s="651" t="s">
        <v>21</v>
      </c>
      <c r="C8397" s="1356">
        <v>918</v>
      </c>
      <c r="D8397" s="747" t="str">
        <f t="shared" si="267"/>
        <v>PA0918</v>
      </c>
      <c r="E8397" s="1336">
        <v>0.87</v>
      </c>
      <c r="F8397" s="644">
        <f t="shared" si="268"/>
        <v>0.88300000000000001</v>
      </c>
      <c r="G8397" s="748" t="s">
        <v>280</v>
      </c>
      <c r="H8397" s="1337">
        <v>0.32</v>
      </c>
      <c r="I8397" s="338"/>
    </row>
    <row r="8398" spans="2:9">
      <c r="B8398" s="651" t="s">
        <v>21</v>
      </c>
      <c r="C8398" s="1356">
        <v>919</v>
      </c>
      <c r="D8398" s="747" t="str">
        <f t="shared" si="267"/>
        <v>PA0919</v>
      </c>
      <c r="E8398" s="1336">
        <v>0.83499999999999996</v>
      </c>
      <c r="F8398" s="644">
        <f t="shared" si="268"/>
        <v>0.85199999999999998</v>
      </c>
      <c r="G8398" s="748" t="s">
        <v>280</v>
      </c>
      <c r="H8398" s="1337">
        <v>0.32</v>
      </c>
      <c r="I8398" s="338"/>
    </row>
    <row r="8399" spans="2:9">
      <c r="B8399" s="651" t="s">
        <v>21</v>
      </c>
      <c r="C8399" s="1356">
        <v>920</v>
      </c>
      <c r="D8399" s="747" t="str">
        <f t="shared" si="267"/>
        <v>PA0920</v>
      </c>
      <c r="E8399" s="1336">
        <v>1.0129999999999999</v>
      </c>
      <c r="F8399" s="644">
        <f t="shared" si="268"/>
        <v>1.012</v>
      </c>
      <c r="G8399" s="748" t="s">
        <v>280</v>
      </c>
      <c r="H8399" s="1337">
        <v>0.08</v>
      </c>
      <c r="I8399" s="338"/>
    </row>
    <row r="8400" spans="2:9">
      <c r="B8400" s="651" t="s">
        <v>21</v>
      </c>
      <c r="C8400" s="1356">
        <v>921</v>
      </c>
      <c r="D8400" s="747" t="str">
        <f t="shared" si="267"/>
        <v>PA0921</v>
      </c>
      <c r="E8400" s="1336">
        <v>1.252</v>
      </c>
      <c r="F8400" s="644">
        <f t="shared" si="268"/>
        <v>1.2270000000000001</v>
      </c>
      <c r="G8400" s="748" t="s">
        <v>280</v>
      </c>
      <c r="H8400" s="1337">
        <v>0.43</v>
      </c>
      <c r="I8400" s="338"/>
    </row>
    <row r="8401" spans="2:9">
      <c r="B8401" s="651" t="s">
        <v>21</v>
      </c>
      <c r="C8401" s="1356">
        <v>922</v>
      </c>
      <c r="D8401" s="747" t="str">
        <f t="shared" si="267"/>
        <v>PA0922</v>
      </c>
      <c r="E8401" s="1336">
        <v>0.94099999999999995</v>
      </c>
      <c r="F8401" s="644">
        <f t="shared" si="268"/>
        <v>0.94699999999999995</v>
      </c>
      <c r="G8401" s="748" t="s">
        <v>280</v>
      </c>
      <c r="H8401" s="1337">
        <v>0.53</v>
      </c>
      <c r="I8401" s="338"/>
    </row>
    <row r="8402" spans="2:9">
      <c r="B8402" s="651" t="s">
        <v>21</v>
      </c>
      <c r="C8402" s="1356">
        <v>923</v>
      </c>
      <c r="D8402" s="747" t="str">
        <f t="shared" si="267"/>
        <v>PA0923</v>
      </c>
      <c r="E8402" s="1336">
        <v>1.0629999999999999</v>
      </c>
      <c r="F8402" s="644">
        <f t="shared" si="268"/>
        <v>1.0569999999999999</v>
      </c>
      <c r="G8402" s="748" t="s">
        <v>280</v>
      </c>
      <c r="H8402" s="1337">
        <v>0.31</v>
      </c>
      <c r="I8402" s="338"/>
    </row>
    <row r="8403" spans="2:9">
      <c r="B8403" s="651" t="s">
        <v>21</v>
      </c>
      <c r="C8403" s="1356">
        <v>924</v>
      </c>
      <c r="D8403" s="747" t="str">
        <f t="shared" si="267"/>
        <v>PA0924</v>
      </c>
      <c r="E8403" s="1336">
        <v>0.99099999999999999</v>
      </c>
      <c r="F8403" s="644">
        <f t="shared" si="268"/>
        <v>0.99199999999999999</v>
      </c>
      <c r="G8403" s="748" t="s">
        <v>280</v>
      </c>
      <c r="H8403" s="1337">
        <v>0.51</v>
      </c>
      <c r="I8403" s="338"/>
    </row>
    <row r="8404" spans="2:9">
      <c r="B8404" s="651" t="s">
        <v>21</v>
      </c>
      <c r="C8404" s="1356">
        <v>925</v>
      </c>
      <c r="D8404" s="747" t="str">
        <f t="shared" si="267"/>
        <v>PA0925</v>
      </c>
      <c r="E8404" s="1336">
        <v>0.84299999999999997</v>
      </c>
      <c r="F8404" s="644">
        <f t="shared" si="268"/>
        <v>0.85899999999999999</v>
      </c>
      <c r="G8404" s="748" t="s">
        <v>280</v>
      </c>
      <c r="H8404" s="1337">
        <v>0.31</v>
      </c>
      <c r="I8404" s="338"/>
    </row>
    <row r="8405" spans="2:9">
      <c r="B8405" s="651" t="s">
        <v>21</v>
      </c>
      <c r="C8405" s="1356">
        <v>926</v>
      </c>
      <c r="D8405" s="747" t="str">
        <f t="shared" si="267"/>
        <v>PA0926</v>
      </c>
      <c r="E8405" s="1336">
        <v>1.0760000000000001</v>
      </c>
      <c r="F8405" s="644">
        <f t="shared" si="268"/>
        <v>1.0680000000000001</v>
      </c>
      <c r="G8405" s="748" t="s">
        <v>280</v>
      </c>
      <c r="H8405" s="1337">
        <v>0.35</v>
      </c>
      <c r="I8405" s="338"/>
    </row>
    <row r="8406" spans="2:9">
      <c r="B8406" s="651" t="s">
        <v>21</v>
      </c>
      <c r="C8406" s="1356">
        <v>927</v>
      </c>
      <c r="D8406" s="747" t="str">
        <f t="shared" si="267"/>
        <v>PA0927</v>
      </c>
      <c r="E8406" s="1336">
        <v>0.99299999999999999</v>
      </c>
      <c r="F8406" s="644">
        <f t="shared" si="268"/>
        <v>0.99399999999999999</v>
      </c>
      <c r="G8406" s="748" t="s">
        <v>280</v>
      </c>
      <c r="H8406" s="1337">
        <v>0.14000000000000001</v>
      </c>
      <c r="I8406" s="338"/>
    </row>
    <row r="8407" spans="2:9">
      <c r="B8407" s="651" t="s">
        <v>21</v>
      </c>
      <c r="C8407" s="1356">
        <v>928</v>
      </c>
      <c r="D8407" s="747" t="str">
        <f t="shared" si="267"/>
        <v>PA0928</v>
      </c>
      <c r="E8407" s="1336">
        <v>0.82899999999999996</v>
      </c>
      <c r="F8407" s="644">
        <f t="shared" si="268"/>
        <v>0.84599999999999997</v>
      </c>
      <c r="G8407" s="748" t="s">
        <v>280</v>
      </c>
      <c r="H8407" s="1337">
        <v>0.34</v>
      </c>
      <c r="I8407" s="338"/>
    </row>
    <row r="8408" spans="2:9">
      <c r="B8408" s="651" t="s">
        <v>21</v>
      </c>
      <c r="C8408" s="1356">
        <v>932</v>
      </c>
      <c r="D8408" s="747" t="str">
        <f t="shared" si="267"/>
        <v>PA0932</v>
      </c>
      <c r="E8408" s="1336">
        <v>1.121</v>
      </c>
      <c r="F8408" s="644">
        <f t="shared" si="268"/>
        <v>1.109</v>
      </c>
      <c r="G8408" s="748" t="s">
        <v>280</v>
      </c>
      <c r="H8408" s="1337">
        <v>0.14000000000000001</v>
      </c>
      <c r="I8408" s="338"/>
    </row>
    <row r="8409" spans="2:9">
      <c r="B8409" s="651" t="s">
        <v>21</v>
      </c>
      <c r="C8409" s="1356">
        <v>933</v>
      </c>
      <c r="D8409" s="747" t="str">
        <f t="shared" si="267"/>
        <v>PA0933</v>
      </c>
      <c r="E8409" s="1336">
        <v>1.0740000000000001</v>
      </c>
      <c r="F8409" s="644">
        <f t="shared" si="268"/>
        <v>1.0669999999999999</v>
      </c>
      <c r="G8409" s="748" t="s">
        <v>280</v>
      </c>
      <c r="H8409" s="1337">
        <v>0.44</v>
      </c>
      <c r="I8409" s="338"/>
    </row>
    <row r="8410" spans="2:9">
      <c r="B8410" s="651" t="s">
        <v>21</v>
      </c>
      <c r="C8410" s="1356">
        <v>934</v>
      </c>
      <c r="D8410" s="747" t="str">
        <f t="shared" si="267"/>
        <v>PA0934</v>
      </c>
      <c r="E8410" s="1336">
        <v>0.95199999999999996</v>
      </c>
      <c r="F8410" s="644">
        <f t="shared" si="268"/>
        <v>0.95699999999999996</v>
      </c>
      <c r="G8410" s="748" t="s">
        <v>280</v>
      </c>
      <c r="H8410" s="1337">
        <v>0.47</v>
      </c>
      <c r="I8410" s="338"/>
    </row>
    <row r="8411" spans="2:9">
      <c r="B8411" s="651" t="s">
        <v>21</v>
      </c>
      <c r="C8411" s="1356">
        <v>935</v>
      </c>
      <c r="D8411" s="747" t="str">
        <f t="shared" si="267"/>
        <v>PA0935</v>
      </c>
      <c r="E8411" s="1336">
        <v>0.83899999999999997</v>
      </c>
      <c r="F8411" s="644">
        <f t="shared" si="268"/>
        <v>0.85499999999999998</v>
      </c>
      <c r="G8411" s="748" t="s">
        <v>280</v>
      </c>
      <c r="H8411" s="1337">
        <v>0.23</v>
      </c>
      <c r="I8411" s="338"/>
    </row>
    <row r="8412" spans="2:9">
      <c r="B8412" s="651" t="s">
        <v>21</v>
      </c>
      <c r="C8412" s="1356">
        <v>936</v>
      </c>
      <c r="D8412" s="747" t="str">
        <f t="shared" si="267"/>
        <v>PA0936</v>
      </c>
      <c r="E8412" s="1336">
        <v>1.2030000000000001</v>
      </c>
      <c r="F8412" s="644">
        <f t="shared" si="268"/>
        <v>1.1830000000000001</v>
      </c>
      <c r="G8412" s="748" t="s">
        <v>280</v>
      </c>
      <c r="H8412" s="1337">
        <v>7.0000000000000007E-2</v>
      </c>
      <c r="I8412" s="338"/>
    </row>
    <row r="8413" spans="2:9">
      <c r="B8413" s="651" t="s">
        <v>21</v>
      </c>
      <c r="C8413" s="1356">
        <v>939</v>
      </c>
      <c r="D8413" s="747" t="str">
        <f t="shared" si="267"/>
        <v>PA0939</v>
      </c>
      <c r="E8413" s="1336">
        <v>1.1419999999999999</v>
      </c>
      <c r="F8413" s="644">
        <f t="shared" si="268"/>
        <v>1.1279999999999999</v>
      </c>
      <c r="G8413" s="748" t="s">
        <v>280</v>
      </c>
      <c r="H8413" s="1337">
        <v>0.3</v>
      </c>
      <c r="I8413" s="338"/>
    </row>
    <row r="8414" spans="2:9">
      <c r="B8414" s="651" t="s">
        <v>21</v>
      </c>
      <c r="C8414" s="1356">
        <v>940</v>
      </c>
      <c r="D8414" s="747" t="str">
        <f t="shared" si="267"/>
        <v>PA0940</v>
      </c>
      <c r="E8414" s="1336">
        <v>0.68700000000000006</v>
      </c>
      <c r="F8414" s="644">
        <f t="shared" si="268"/>
        <v>0.71799999999999997</v>
      </c>
      <c r="G8414" s="748" t="s">
        <v>280</v>
      </c>
      <c r="H8414" s="1337">
        <v>0.95</v>
      </c>
      <c r="I8414" s="338"/>
    </row>
    <row r="8415" spans="2:9">
      <c r="B8415" s="651" t="s">
        <v>21</v>
      </c>
      <c r="C8415" s="1356">
        <v>941</v>
      </c>
      <c r="D8415" s="747" t="str">
        <f t="shared" si="267"/>
        <v>PA0941</v>
      </c>
      <c r="E8415" s="1336">
        <v>0.80600000000000005</v>
      </c>
      <c r="F8415" s="644">
        <f t="shared" si="268"/>
        <v>0.82499999999999996</v>
      </c>
      <c r="G8415" s="748" t="s">
        <v>280</v>
      </c>
      <c r="H8415" s="1337">
        <v>0.43</v>
      </c>
      <c r="I8415" s="338"/>
    </row>
    <row r="8416" spans="2:9">
      <c r="B8416" s="651" t="s">
        <v>21</v>
      </c>
      <c r="C8416" s="1356">
        <v>942</v>
      </c>
      <c r="D8416" s="747" t="str">
        <f t="shared" si="267"/>
        <v>PA0942</v>
      </c>
      <c r="E8416" s="1336">
        <v>0.997</v>
      </c>
      <c r="F8416" s="644">
        <f t="shared" si="268"/>
        <v>0.997</v>
      </c>
      <c r="G8416" s="748" t="s">
        <v>280</v>
      </c>
      <c r="H8416" s="1337">
        <v>0.44</v>
      </c>
      <c r="I8416" s="338"/>
    </row>
    <row r="8417" spans="2:9">
      <c r="B8417" s="651" t="s">
        <v>21</v>
      </c>
      <c r="C8417" s="1356">
        <v>943</v>
      </c>
      <c r="D8417" s="747" t="str">
        <f t="shared" si="267"/>
        <v>PA0943</v>
      </c>
      <c r="E8417" s="1336">
        <v>0.79700000000000004</v>
      </c>
      <c r="F8417" s="644">
        <f t="shared" si="268"/>
        <v>0.81699999999999995</v>
      </c>
      <c r="G8417" s="748" t="s">
        <v>280</v>
      </c>
      <c r="H8417" s="1337">
        <v>0.63</v>
      </c>
      <c r="I8417" s="338"/>
    </row>
    <row r="8418" spans="2:9">
      <c r="B8418" s="651" t="s">
        <v>21</v>
      </c>
      <c r="C8418" s="1356">
        <v>944</v>
      </c>
      <c r="D8418" s="747" t="str">
        <f t="shared" si="267"/>
        <v>PA0944</v>
      </c>
      <c r="E8418" s="1336">
        <v>0.83399999999999996</v>
      </c>
      <c r="F8418" s="644">
        <f t="shared" si="268"/>
        <v>0.85099999999999998</v>
      </c>
      <c r="G8418" s="748" t="s">
        <v>280</v>
      </c>
      <c r="H8418" s="1337">
        <v>0.28000000000000003</v>
      </c>
      <c r="I8418" s="338"/>
    </row>
    <row r="8419" spans="2:9">
      <c r="B8419" s="651" t="s">
        <v>21</v>
      </c>
      <c r="C8419" s="1356">
        <v>945</v>
      </c>
      <c r="D8419" s="747" t="str">
        <f t="shared" si="267"/>
        <v>PA0945</v>
      </c>
      <c r="E8419" s="1336">
        <v>0.78800000000000003</v>
      </c>
      <c r="F8419" s="644">
        <f t="shared" si="268"/>
        <v>0.80900000000000005</v>
      </c>
      <c r="G8419" s="748" t="s">
        <v>280</v>
      </c>
      <c r="H8419" s="1337">
        <v>0.48</v>
      </c>
      <c r="I8419" s="338"/>
    </row>
    <row r="8420" spans="2:9">
      <c r="B8420" s="651" t="s">
        <v>21</v>
      </c>
      <c r="C8420" s="1356">
        <v>946</v>
      </c>
      <c r="D8420" s="747" t="str">
        <f t="shared" si="267"/>
        <v>PA0946</v>
      </c>
      <c r="E8420" s="1336">
        <v>0.97799999999999998</v>
      </c>
      <c r="F8420" s="644">
        <f t="shared" si="268"/>
        <v>0.98</v>
      </c>
      <c r="G8420" s="748" t="s">
        <v>280</v>
      </c>
      <c r="H8420" s="1337">
        <v>0.51</v>
      </c>
      <c r="I8420" s="338"/>
    </row>
    <row r="8421" spans="2:9">
      <c r="B8421" s="651" t="s">
        <v>21</v>
      </c>
      <c r="C8421" s="1356">
        <v>948</v>
      </c>
      <c r="D8421" s="747" t="str">
        <f t="shared" si="267"/>
        <v>PA0948</v>
      </c>
      <c r="E8421" s="1336">
        <v>1.0109999999999999</v>
      </c>
      <c r="F8421" s="644">
        <f t="shared" si="268"/>
        <v>1.01</v>
      </c>
      <c r="G8421" s="748" t="s">
        <v>280</v>
      </c>
      <c r="H8421" s="1337">
        <v>0.25</v>
      </c>
      <c r="I8421" s="338"/>
    </row>
    <row r="8422" spans="2:9">
      <c r="B8422" s="651" t="s">
        <v>21</v>
      </c>
      <c r="C8422" s="1356">
        <v>949</v>
      </c>
      <c r="D8422" s="747" t="str">
        <f t="shared" si="267"/>
        <v>PA0949</v>
      </c>
      <c r="E8422" s="1336">
        <v>0.97199999999999998</v>
      </c>
      <c r="F8422" s="644">
        <f t="shared" si="268"/>
        <v>0.97499999999999998</v>
      </c>
      <c r="G8422" s="748" t="s">
        <v>280</v>
      </c>
      <c r="H8422" s="1337">
        <v>0.12</v>
      </c>
      <c r="I8422" s="338"/>
    </row>
    <row r="8423" spans="2:9">
      <c r="B8423" s="651" t="s">
        <v>21</v>
      </c>
      <c r="C8423" s="1356">
        <v>951</v>
      </c>
      <c r="D8423" s="747" t="str">
        <f t="shared" si="267"/>
        <v>PA0951</v>
      </c>
      <c r="E8423" s="1336">
        <v>1.216</v>
      </c>
      <c r="F8423" s="644">
        <f t="shared" si="268"/>
        <v>1.194</v>
      </c>
      <c r="G8423" s="748" t="s">
        <v>280</v>
      </c>
      <c r="H8423" s="1337">
        <v>0.05</v>
      </c>
      <c r="I8423" s="338"/>
    </row>
    <row r="8424" spans="2:9">
      <c r="B8424" s="651" t="s">
        <v>21</v>
      </c>
      <c r="C8424" s="1356">
        <v>952</v>
      </c>
      <c r="D8424" s="747" t="str">
        <f t="shared" si="267"/>
        <v>PA0952</v>
      </c>
      <c r="E8424" s="1336">
        <v>1.0629999999999999</v>
      </c>
      <c r="F8424" s="644">
        <f t="shared" si="268"/>
        <v>1.0569999999999999</v>
      </c>
      <c r="G8424" s="748" t="s">
        <v>280</v>
      </c>
      <c r="H8424" s="1337">
        <v>0.11</v>
      </c>
      <c r="I8424" s="338"/>
    </row>
    <row r="8425" spans="2:9">
      <c r="B8425" s="651" t="s">
        <v>21</v>
      </c>
      <c r="C8425" s="1356">
        <v>953</v>
      </c>
      <c r="D8425" s="747" t="str">
        <f t="shared" si="267"/>
        <v>PA0953</v>
      </c>
      <c r="E8425" s="1336">
        <v>1.0669999999999999</v>
      </c>
      <c r="F8425" s="644">
        <f t="shared" si="268"/>
        <v>1.06</v>
      </c>
      <c r="G8425" s="748" t="s">
        <v>280</v>
      </c>
      <c r="H8425" s="1337">
        <v>0.05</v>
      </c>
      <c r="I8425" s="338"/>
    </row>
    <row r="8426" spans="2:9">
      <c r="B8426" s="651" t="s">
        <v>21</v>
      </c>
      <c r="C8426" s="1356">
        <v>954</v>
      </c>
      <c r="D8426" s="747" t="str">
        <f t="shared" si="267"/>
        <v>PA0954</v>
      </c>
      <c r="E8426" s="1336">
        <v>1.0580000000000001</v>
      </c>
      <c r="F8426" s="644">
        <f t="shared" si="268"/>
        <v>1.052</v>
      </c>
      <c r="G8426" s="748" t="s">
        <v>280</v>
      </c>
      <c r="H8426" s="1337">
        <v>0.3</v>
      </c>
      <c r="I8426" s="338"/>
    </row>
    <row r="8427" spans="2:9">
      <c r="B8427" s="651" t="s">
        <v>21</v>
      </c>
      <c r="C8427" s="1356">
        <v>955</v>
      </c>
      <c r="D8427" s="747" t="str">
        <f t="shared" si="267"/>
        <v>PA0955</v>
      </c>
      <c r="E8427" s="1336">
        <v>1.23</v>
      </c>
      <c r="F8427" s="644">
        <f t="shared" si="268"/>
        <v>1.2070000000000001</v>
      </c>
      <c r="G8427" s="748" t="s">
        <v>280</v>
      </c>
      <c r="H8427" s="1337">
        <v>0.05</v>
      </c>
      <c r="I8427" s="338"/>
    </row>
    <row r="8428" spans="2:9">
      <c r="B8428" s="651" t="s">
        <v>21</v>
      </c>
      <c r="C8428" s="1356">
        <v>956</v>
      </c>
      <c r="D8428" s="747" t="str">
        <f t="shared" si="267"/>
        <v>PA0956</v>
      </c>
      <c r="E8428" s="1336">
        <v>1.127</v>
      </c>
      <c r="F8428" s="644">
        <f t="shared" si="268"/>
        <v>1.1140000000000001</v>
      </c>
      <c r="G8428" s="748" t="s">
        <v>280</v>
      </c>
      <c r="H8428" s="1337">
        <v>0.05</v>
      </c>
      <c r="I8428" s="338"/>
    </row>
    <row r="8429" spans="2:9">
      <c r="B8429" s="651" t="s">
        <v>21</v>
      </c>
      <c r="C8429" s="1356">
        <v>957</v>
      </c>
      <c r="D8429" s="747" t="str">
        <f t="shared" si="267"/>
        <v>PA0957</v>
      </c>
      <c r="E8429" s="1336">
        <v>1.095</v>
      </c>
      <c r="F8429" s="644">
        <f t="shared" si="268"/>
        <v>1.0860000000000001</v>
      </c>
      <c r="G8429" s="748" t="s">
        <v>280</v>
      </c>
      <c r="H8429" s="1337">
        <v>0.05</v>
      </c>
      <c r="I8429" s="338"/>
    </row>
    <row r="8430" spans="2:9">
      <c r="B8430" s="651" t="s">
        <v>21</v>
      </c>
      <c r="C8430" s="1356">
        <v>958</v>
      </c>
      <c r="D8430" s="747" t="str">
        <f t="shared" si="267"/>
        <v>PA0958</v>
      </c>
      <c r="E8430" s="1336">
        <v>0.82</v>
      </c>
      <c r="F8430" s="644">
        <f t="shared" si="268"/>
        <v>0.83799999999999997</v>
      </c>
      <c r="G8430" s="748" t="s">
        <v>280</v>
      </c>
      <c r="H8430" s="1337">
        <v>0.21</v>
      </c>
      <c r="I8430" s="338"/>
    </row>
    <row r="8431" spans="2:9">
      <c r="B8431" s="651" t="s">
        <v>21</v>
      </c>
      <c r="C8431" s="1356">
        <v>959</v>
      </c>
      <c r="D8431" s="747" t="str">
        <f t="shared" si="267"/>
        <v>PA0959</v>
      </c>
      <c r="E8431" s="1336">
        <v>0.72199999999999998</v>
      </c>
      <c r="F8431" s="644">
        <f t="shared" si="268"/>
        <v>0.75</v>
      </c>
      <c r="G8431" s="748" t="s">
        <v>280</v>
      </c>
      <c r="H8431" s="1337">
        <v>0.25</v>
      </c>
      <c r="I8431" s="338"/>
    </row>
    <row r="8432" spans="2:9">
      <c r="B8432" s="651" t="s">
        <v>21</v>
      </c>
      <c r="C8432" s="1356">
        <v>960</v>
      </c>
      <c r="D8432" s="747" t="str">
        <f t="shared" si="267"/>
        <v>PA0960</v>
      </c>
      <c r="E8432" s="1336">
        <v>0.92</v>
      </c>
      <c r="F8432" s="644">
        <f t="shared" si="268"/>
        <v>0.92800000000000005</v>
      </c>
      <c r="G8432" s="748" t="s">
        <v>280</v>
      </c>
      <c r="H8432" s="1337">
        <v>0.39</v>
      </c>
      <c r="I8432" s="338"/>
    </row>
    <row r="8433" spans="2:9">
      <c r="B8433" s="651" t="s">
        <v>21</v>
      </c>
      <c r="C8433" s="1356">
        <v>961</v>
      </c>
      <c r="D8433" s="747" t="str">
        <f t="shared" si="267"/>
        <v>PA0961</v>
      </c>
      <c r="E8433" s="1336">
        <v>0.96</v>
      </c>
      <c r="F8433" s="644">
        <f t="shared" si="268"/>
        <v>0.96399999999999997</v>
      </c>
      <c r="G8433" s="748" t="s">
        <v>280</v>
      </c>
      <c r="H8433" s="1337">
        <v>0.14000000000000001</v>
      </c>
      <c r="I8433" s="338"/>
    </row>
    <row r="8434" spans="2:9">
      <c r="B8434" s="651" t="s">
        <v>21</v>
      </c>
      <c r="C8434" s="1356">
        <v>962</v>
      </c>
      <c r="D8434" s="747" t="str">
        <f t="shared" si="267"/>
        <v>PA0962</v>
      </c>
      <c r="E8434" s="1336">
        <v>0.98499999999999999</v>
      </c>
      <c r="F8434" s="644">
        <f t="shared" si="268"/>
        <v>0.98699999999999999</v>
      </c>
      <c r="G8434" s="748" t="s">
        <v>280</v>
      </c>
      <c r="H8434" s="1337">
        <v>0.05</v>
      </c>
      <c r="I8434" s="338"/>
    </row>
    <row r="8435" spans="2:9">
      <c r="B8435" s="651" t="s">
        <v>21</v>
      </c>
      <c r="C8435" s="1356">
        <v>963</v>
      </c>
      <c r="D8435" s="747" t="str">
        <f t="shared" si="267"/>
        <v>PA0963</v>
      </c>
      <c r="E8435" s="1336">
        <v>1.069</v>
      </c>
      <c r="F8435" s="644">
        <f t="shared" si="268"/>
        <v>1.0620000000000001</v>
      </c>
      <c r="G8435" s="748" t="s">
        <v>280</v>
      </c>
      <c r="H8435" s="1337">
        <v>0.06</v>
      </c>
      <c r="I8435" s="338"/>
    </row>
    <row r="8436" spans="2:9">
      <c r="B8436" s="651" t="s">
        <v>21</v>
      </c>
      <c r="C8436" s="1356">
        <v>964</v>
      </c>
      <c r="D8436" s="747" t="str">
        <f t="shared" si="267"/>
        <v>PA0964</v>
      </c>
      <c r="E8436" s="1336">
        <v>0.749</v>
      </c>
      <c r="F8436" s="644">
        <f t="shared" si="268"/>
        <v>0.77400000000000002</v>
      </c>
      <c r="G8436" s="748" t="s">
        <v>280</v>
      </c>
      <c r="H8436" s="1337">
        <v>0.37</v>
      </c>
      <c r="I8436" s="338"/>
    </row>
    <row r="8437" spans="2:9">
      <c r="B8437" s="651" t="s">
        <v>21</v>
      </c>
      <c r="C8437" s="1356">
        <v>965</v>
      </c>
      <c r="D8437" s="747" t="str">
        <f t="shared" si="267"/>
        <v>PA0965</v>
      </c>
      <c r="E8437" s="1336">
        <v>0.78600000000000003</v>
      </c>
      <c r="F8437" s="644">
        <f t="shared" si="268"/>
        <v>0.80700000000000005</v>
      </c>
      <c r="G8437" s="748" t="s">
        <v>280</v>
      </c>
      <c r="H8437" s="1337">
        <v>0.11</v>
      </c>
      <c r="I8437" s="338"/>
    </row>
    <row r="8438" spans="2:9">
      <c r="B8438" s="651" t="s">
        <v>21</v>
      </c>
      <c r="C8438" s="1356">
        <v>966</v>
      </c>
      <c r="D8438" s="747" t="str">
        <f t="shared" si="267"/>
        <v>PA0966</v>
      </c>
      <c r="E8438" s="1336">
        <v>1.0429999999999999</v>
      </c>
      <c r="F8438" s="644">
        <f t="shared" si="268"/>
        <v>1.0389999999999999</v>
      </c>
      <c r="G8438" s="748" t="s">
        <v>280</v>
      </c>
      <c r="H8438" s="1337">
        <v>0.46</v>
      </c>
      <c r="I8438" s="338"/>
    </row>
    <row r="8439" spans="2:9">
      <c r="B8439" s="651" t="s">
        <v>21</v>
      </c>
      <c r="C8439" s="1356">
        <v>967</v>
      </c>
      <c r="D8439" s="747" t="str">
        <f t="shared" si="267"/>
        <v>PA0967</v>
      </c>
      <c r="E8439" s="1336">
        <v>0.998</v>
      </c>
      <c r="F8439" s="644">
        <f t="shared" si="268"/>
        <v>0.998</v>
      </c>
      <c r="G8439" s="748" t="s">
        <v>280</v>
      </c>
      <c r="H8439" s="1337">
        <v>0.15</v>
      </c>
      <c r="I8439" s="338"/>
    </row>
    <row r="8440" spans="2:9">
      <c r="B8440" s="651" t="s">
        <v>21</v>
      </c>
      <c r="C8440" s="1356">
        <v>968</v>
      </c>
      <c r="D8440" s="747" t="str">
        <f t="shared" si="267"/>
        <v>PA0968</v>
      </c>
      <c r="E8440" s="1336">
        <v>0.77800000000000002</v>
      </c>
      <c r="F8440" s="644">
        <f t="shared" si="268"/>
        <v>0.8</v>
      </c>
      <c r="G8440" s="748" t="s">
        <v>280</v>
      </c>
      <c r="H8440" s="1337">
        <v>0.23</v>
      </c>
      <c r="I8440" s="338"/>
    </row>
    <row r="8441" spans="2:9">
      <c r="B8441" s="651" t="s">
        <v>21</v>
      </c>
      <c r="C8441" s="1356">
        <v>969</v>
      </c>
      <c r="D8441" s="747" t="str">
        <f t="shared" si="267"/>
        <v>PA0969</v>
      </c>
      <c r="E8441" s="1336">
        <v>0.69699999999999995</v>
      </c>
      <c r="F8441" s="644">
        <f t="shared" si="268"/>
        <v>0.72699999999999998</v>
      </c>
      <c r="G8441" s="748" t="s">
        <v>280</v>
      </c>
      <c r="H8441" s="1337">
        <v>0.44</v>
      </c>
      <c r="I8441" s="338"/>
    </row>
    <row r="8442" spans="2:9">
      <c r="B8442" s="651" t="s">
        <v>21</v>
      </c>
      <c r="C8442" s="1356">
        <v>970</v>
      </c>
      <c r="D8442" s="747" t="str">
        <f t="shared" si="267"/>
        <v>PA0970</v>
      </c>
      <c r="E8442" s="1336">
        <v>0.95899999999999996</v>
      </c>
      <c r="F8442" s="644">
        <f t="shared" si="268"/>
        <v>0.96299999999999997</v>
      </c>
      <c r="G8442" s="748" t="s">
        <v>280</v>
      </c>
      <c r="H8442" s="1337">
        <v>0.87</v>
      </c>
      <c r="I8442" s="338"/>
    </row>
    <row r="8443" spans="2:9">
      <c r="B8443" s="651" t="s">
        <v>21</v>
      </c>
      <c r="C8443" s="1356">
        <v>971</v>
      </c>
      <c r="D8443" s="747" t="str">
        <f t="shared" si="267"/>
        <v>PA0971</v>
      </c>
      <c r="E8443" s="1336">
        <v>1.0129999999999999</v>
      </c>
      <c r="F8443" s="644">
        <f t="shared" si="268"/>
        <v>1.012</v>
      </c>
      <c r="G8443" s="748" t="s">
        <v>280</v>
      </c>
      <c r="H8443" s="1337">
        <v>0.51</v>
      </c>
      <c r="I8443" s="338"/>
    </row>
    <row r="8444" spans="2:9">
      <c r="B8444" s="651" t="s">
        <v>21</v>
      </c>
      <c r="C8444" s="1356">
        <v>972</v>
      </c>
      <c r="D8444" s="747" t="str">
        <f t="shared" si="267"/>
        <v>PA0972</v>
      </c>
      <c r="E8444" s="1336">
        <v>0.84</v>
      </c>
      <c r="F8444" s="644">
        <f t="shared" si="268"/>
        <v>0.85599999999999998</v>
      </c>
      <c r="G8444" s="748" t="s">
        <v>280</v>
      </c>
      <c r="H8444" s="1337">
        <v>0.37</v>
      </c>
      <c r="I8444" s="338"/>
    </row>
    <row r="8445" spans="2:9">
      <c r="B8445" s="651" t="s">
        <v>21</v>
      </c>
      <c r="C8445" s="1356">
        <v>973</v>
      </c>
      <c r="D8445" s="747" t="str">
        <f t="shared" si="267"/>
        <v>PA0973</v>
      </c>
      <c r="E8445" s="1336">
        <v>0.84799999999999998</v>
      </c>
      <c r="F8445" s="644">
        <f t="shared" si="268"/>
        <v>0.86299999999999999</v>
      </c>
      <c r="G8445" s="748" t="s">
        <v>280</v>
      </c>
      <c r="H8445" s="1337">
        <v>0.52</v>
      </c>
      <c r="I8445" s="338"/>
    </row>
    <row r="8446" spans="2:9">
      <c r="B8446" s="651" t="s">
        <v>21</v>
      </c>
      <c r="C8446" s="1356">
        <v>974</v>
      </c>
      <c r="D8446" s="747" t="str">
        <f t="shared" si="267"/>
        <v>PA0974</v>
      </c>
      <c r="E8446" s="1336">
        <v>0.83799999999999997</v>
      </c>
      <c r="F8446" s="644">
        <f t="shared" si="268"/>
        <v>0.85399999999999998</v>
      </c>
      <c r="G8446" s="748" t="s">
        <v>280</v>
      </c>
      <c r="H8446" s="1337">
        <v>0.34</v>
      </c>
      <c r="I8446" s="338"/>
    </row>
    <row r="8447" spans="2:9">
      <c r="B8447" s="651" t="s">
        <v>21</v>
      </c>
      <c r="C8447" s="1356">
        <v>975</v>
      </c>
      <c r="D8447" s="747" t="str">
        <f t="shared" si="267"/>
        <v>PA0975</v>
      </c>
      <c r="E8447" s="1336">
        <v>0.64700000000000002</v>
      </c>
      <c r="F8447" s="644">
        <f t="shared" si="268"/>
        <v>0.68200000000000005</v>
      </c>
      <c r="G8447" s="748" t="s">
        <v>280</v>
      </c>
      <c r="H8447" s="1337">
        <v>0.35</v>
      </c>
      <c r="I8447" s="338"/>
    </row>
    <row r="8448" spans="2:9">
      <c r="B8448" s="651" t="s">
        <v>21</v>
      </c>
      <c r="C8448" s="1356">
        <v>976</v>
      </c>
      <c r="D8448" s="747" t="str">
        <f t="shared" si="267"/>
        <v>PA0976</v>
      </c>
      <c r="E8448" s="1336">
        <v>0.77800000000000002</v>
      </c>
      <c r="F8448" s="644">
        <f t="shared" si="268"/>
        <v>0.8</v>
      </c>
      <c r="G8448" s="748" t="s">
        <v>280</v>
      </c>
      <c r="H8448" s="1337">
        <v>0.21</v>
      </c>
      <c r="I8448" s="338"/>
    </row>
    <row r="8449" spans="2:9">
      <c r="B8449" s="651" t="s">
        <v>21</v>
      </c>
      <c r="C8449" s="1356">
        <v>977</v>
      </c>
      <c r="D8449" s="747" t="str">
        <f t="shared" si="267"/>
        <v>PA0977</v>
      </c>
      <c r="E8449" s="1336">
        <v>0.72699999999999998</v>
      </c>
      <c r="F8449" s="644">
        <f t="shared" si="268"/>
        <v>0.754</v>
      </c>
      <c r="G8449" s="748" t="s">
        <v>280</v>
      </c>
      <c r="H8449" s="1337">
        <v>0.11</v>
      </c>
      <c r="I8449" s="338"/>
    </row>
    <row r="8450" spans="2:9">
      <c r="B8450" s="651" t="s">
        <v>21</v>
      </c>
      <c r="C8450" s="1356">
        <v>978</v>
      </c>
      <c r="D8450" s="747" t="str">
        <f t="shared" si="267"/>
        <v>PA0978</v>
      </c>
      <c r="E8450" s="1336">
        <v>0.90900000000000003</v>
      </c>
      <c r="F8450" s="644">
        <f t="shared" si="268"/>
        <v>0.91800000000000004</v>
      </c>
      <c r="G8450" s="748" t="s">
        <v>280</v>
      </c>
      <c r="H8450" s="1337">
        <v>0.33</v>
      </c>
      <c r="I8450" s="338"/>
    </row>
    <row r="8451" spans="2:9">
      <c r="B8451" s="651" t="s">
        <v>21</v>
      </c>
      <c r="C8451" s="1356">
        <v>979</v>
      </c>
      <c r="D8451" s="747" t="str">
        <f t="shared" si="267"/>
        <v>PA0979</v>
      </c>
      <c r="E8451" s="1336">
        <v>0.82899999999999996</v>
      </c>
      <c r="F8451" s="644">
        <f t="shared" si="268"/>
        <v>0.84599999999999997</v>
      </c>
      <c r="G8451" s="748" t="s">
        <v>280</v>
      </c>
      <c r="H8451" s="1337">
        <v>0.53</v>
      </c>
      <c r="I8451" s="338"/>
    </row>
    <row r="8452" spans="2:9">
      <c r="B8452" s="651" t="s">
        <v>21</v>
      </c>
      <c r="C8452" s="1356">
        <v>980</v>
      </c>
      <c r="D8452" s="747" t="str">
        <f t="shared" si="267"/>
        <v>PA0980</v>
      </c>
      <c r="E8452" s="1336">
        <v>0.89700000000000002</v>
      </c>
      <c r="F8452" s="644">
        <f t="shared" si="268"/>
        <v>0.90700000000000003</v>
      </c>
      <c r="G8452" s="748" t="s">
        <v>280</v>
      </c>
      <c r="H8452" s="1337">
        <v>0.87</v>
      </c>
      <c r="I8452" s="338"/>
    </row>
    <row r="8453" spans="2:9">
      <c r="B8453" s="651" t="s">
        <v>21</v>
      </c>
      <c r="C8453" s="1356">
        <v>981</v>
      </c>
      <c r="D8453" s="747" t="str">
        <f t="shared" si="267"/>
        <v>PA0981</v>
      </c>
      <c r="E8453" s="1336">
        <v>0.92600000000000005</v>
      </c>
      <c r="F8453" s="644">
        <f t="shared" si="268"/>
        <v>0.93300000000000005</v>
      </c>
      <c r="G8453" s="748" t="s">
        <v>280</v>
      </c>
      <c r="H8453" s="1337">
        <v>0.27</v>
      </c>
      <c r="I8453" s="338"/>
    </row>
    <row r="8454" spans="2:9">
      <c r="B8454" s="651" t="s">
        <v>21</v>
      </c>
      <c r="C8454" s="1356">
        <v>982</v>
      </c>
      <c r="D8454" s="747" t="str">
        <f t="shared" si="267"/>
        <v>PA0982</v>
      </c>
      <c r="E8454" s="1336">
        <v>0.94099999999999995</v>
      </c>
      <c r="F8454" s="644">
        <f t="shared" si="268"/>
        <v>0.94699999999999995</v>
      </c>
      <c r="G8454" s="748" t="s">
        <v>280</v>
      </c>
      <c r="H8454" s="1337">
        <v>0.05</v>
      </c>
      <c r="I8454" s="338"/>
    </row>
    <row r="8455" spans="2:9">
      <c r="B8455" s="651" t="s">
        <v>21</v>
      </c>
      <c r="C8455" s="1356">
        <v>983</v>
      </c>
      <c r="D8455" s="747" t="str">
        <f t="shared" si="267"/>
        <v>PA0983</v>
      </c>
      <c r="E8455" s="1336">
        <v>1.0740000000000001</v>
      </c>
      <c r="F8455" s="644">
        <f t="shared" si="268"/>
        <v>1.0669999999999999</v>
      </c>
      <c r="G8455" s="748" t="s">
        <v>280</v>
      </c>
      <c r="H8455" s="1337">
        <v>0.94</v>
      </c>
      <c r="I8455" s="338"/>
    </row>
    <row r="8456" spans="2:9">
      <c r="B8456" s="651" t="s">
        <v>21</v>
      </c>
      <c r="C8456" s="1356">
        <v>984</v>
      </c>
      <c r="D8456" s="747" t="str">
        <f t="shared" si="267"/>
        <v>PA0984</v>
      </c>
      <c r="E8456" s="1336">
        <v>0.90200000000000002</v>
      </c>
      <c r="F8456" s="644">
        <f t="shared" si="268"/>
        <v>0.91200000000000003</v>
      </c>
      <c r="G8456" s="748" t="s">
        <v>280</v>
      </c>
      <c r="H8456" s="1337">
        <v>0.05</v>
      </c>
      <c r="I8456" s="338"/>
    </row>
    <row r="8457" spans="2:9">
      <c r="B8457" s="651" t="s">
        <v>21</v>
      </c>
      <c r="C8457" s="1356">
        <v>985</v>
      </c>
      <c r="D8457" s="747" t="str">
        <f t="shared" si="267"/>
        <v>PA0985</v>
      </c>
      <c r="E8457" s="1336">
        <v>1.0289999999999999</v>
      </c>
      <c r="F8457" s="644">
        <f t="shared" si="268"/>
        <v>1.026</v>
      </c>
      <c r="G8457" s="748" t="s">
        <v>280</v>
      </c>
      <c r="H8457" s="1337">
        <v>0.56000000000000005</v>
      </c>
      <c r="I8457" s="338"/>
    </row>
    <row r="8458" spans="2:9">
      <c r="B8458" s="651" t="s">
        <v>21</v>
      </c>
      <c r="C8458" s="1356">
        <v>986</v>
      </c>
      <c r="D8458" s="747" t="str">
        <f t="shared" si="267"/>
        <v>PA0986</v>
      </c>
      <c r="E8458" s="1336">
        <v>0.98399999999999999</v>
      </c>
      <c r="F8458" s="644">
        <f t="shared" si="268"/>
        <v>0.98599999999999999</v>
      </c>
      <c r="G8458" s="748" t="s">
        <v>280</v>
      </c>
      <c r="H8458" s="1337">
        <v>0.2</v>
      </c>
      <c r="I8458" s="338"/>
    </row>
    <row r="8459" spans="2:9">
      <c r="B8459" s="651" t="s">
        <v>21</v>
      </c>
      <c r="C8459" s="1356">
        <v>987</v>
      </c>
      <c r="D8459" s="747" t="str">
        <f t="shared" ref="D8459:D8522" si="269">B8459&amp;TEXT(C8459,"0000")</f>
        <v>PA0987</v>
      </c>
      <c r="E8459" s="1336">
        <v>1.1879999999999999</v>
      </c>
      <c r="F8459" s="644">
        <f t="shared" ref="F8459:F8522" si="270">IF(E8459="NA","NA",ROUND((E8459-1)*0.9+1,3))</f>
        <v>1.169</v>
      </c>
      <c r="G8459" s="748" t="s">
        <v>280</v>
      </c>
      <c r="H8459" s="1337">
        <v>0.14000000000000001</v>
      </c>
      <c r="I8459" s="338"/>
    </row>
    <row r="8460" spans="2:9">
      <c r="B8460" s="651" t="s">
        <v>21</v>
      </c>
      <c r="C8460" s="1356">
        <v>988</v>
      </c>
      <c r="D8460" s="747" t="str">
        <f t="shared" si="269"/>
        <v>PA0988</v>
      </c>
      <c r="E8460" s="1336">
        <v>0.92700000000000005</v>
      </c>
      <c r="F8460" s="644">
        <f t="shared" si="270"/>
        <v>0.93400000000000005</v>
      </c>
      <c r="G8460" s="748" t="s">
        <v>280</v>
      </c>
      <c r="H8460" s="1337">
        <v>0.05</v>
      </c>
      <c r="I8460" s="338"/>
    </row>
    <row r="8461" spans="2:9">
      <c r="B8461" s="651" t="s">
        <v>21</v>
      </c>
      <c r="C8461" s="1356">
        <v>991</v>
      </c>
      <c r="D8461" s="747" t="str">
        <f t="shared" si="269"/>
        <v>PA0991</v>
      </c>
      <c r="E8461" s="1336">
        <v>1.03</v>
      </c>
      <c r="F8461" s="644">
        <f t="shared" si="270"/>
        <v>1.0269999999999999</v>
      </c>
      <c r="G8461" s="748" t="s">
        <v>280</v>
      </c>
      <c r="H8461" s="1337">
        <v>0.31</v>
      </c>
      <c r="I8461" s="338"/>
    </row>
    <row r="8462" spans="2:9">
      <c r="B8462" s="651" t="s">
        <v>21</v>
      </c>
      <c r="C8462" s="1356">
        <v>992</v>
      </c>
      <c r="D8462" s="747" t="str">
        <f t="shared" si="269"/>
        <v>PA0992</v>
      </c>
      <c r="E8462" s="1336">
        <v>1.2130000000000001</v>
      </c>
      <c r="F8462" s="644">
        <f t="shared" si="270"/>
        <v>1.1919999999999999</v>
      </c>
      <c r="G8462" s="748" t="s">
        <v>280</v>
      </c>
      <c r="H8462" s="1337">
        <v>0.54</v>
      </c>
      <c r="I8462" s="338"/>
    </row>
    <row r="8463" spans="2:9">
      <c r="B8463" s="651" t="s">
        <v>21</v>
      </c>
      <c r="C8463" s="1356">
        <v>993</v>
      </c>
      <c r="D8463" s="747" t="str">
        <f t="shared" si="269"/>
        <v>PA0993</v>
      </c>
      <c r="E8463" s="1336">
        <v>0.92300000000000004</v>
      </c>
      <c r="F8463" s="644">
        <f t="shared" si="270"/>
        <v>0.93100000000000005</v>
      </c>
      <c r="G8463" s="748" t="s">
        <v>280</v>
      </c>
      <c r="H8463" s="1337">
        <v>0.05</v>
      </c>
      <c r="I8463" s="338"/>
    </row>
    <row r="8464" spans="2:9">
      <c r="B8464" s="651" t="s">
        <v>21</v>
      </c>
      <c r="C8464" s="1356">
        <v>994</v>
      </c>
      <c r="D8464" s="747" t="str">
        <f t="shared" si="269"/>
        <v>PA0994</v>
      </c>
      <c r="E8464" s="1336">
        <v>1.002</v>
      </c>
      <c r="F8464" s="644">
        <f t="shared" si="270"/>
        <v>1.002</v>
      </c>
      <c r="G8464" s="748" t="s">
        <v>280</v>
      </c>
      <c r="H8464" s="1337">
        <v>0.05</v>
      </c>
      <c r="I8464" s="338"/>
    </row>
    <row r="8465" spans="2:9">
      <c r="B8465" s="651" t="s">
        <v>21</v>
      </c>
      <c r="C8465" s="1356">
        <v>995</v>
      </c>
      <c r="D8465" s="747" t="str">
        <f t="shared" si="269"/>
        <v>PA0995</v>
      </c>
      <c r="E8465" s="1336">
        <v>1.3260000000000001</v>
      </c>
      <c r="F8465" s="644">
        <f t="shared" si="270"/>
        <v>1.2929999999999999</v>
      </c>
      <c r="G8465" s="748" t="s">
        <v>280</v>
      </c>
      <c r="H8465" s="1337">
        <v>0.61</v>
      </c>
      <c r="I8465" s="338"/>
    </row>
    <row r="8466" spans="2:9">
      <c r="B8466" s="651" t="s">
        <v>21</v>
      </c>
      <c r="C8466" s="1356">
        <v>996</v>
      </c>
      <c r="D8466" s="747" t="str">
        <f t="shared" si="269"/>
        <v>PA0996</v>
      </c>
      <c r="E8466" s="1336">
        <v>1.006</v>
      </c>
      <c r="F8466" s="644">
        <f t="shared" si="270"/>
        <v>1.0049999999999999</v>
      </c>
      <c r="G8466" s="748" t="s">
        <v>280</v>
      </c>
      <c r="H8466" s="1337">
        <v>0.16</v>
      </c>
      <c r="I8466" s="338"/>
    </row>
    <row r="8467" spans="2:9">
      <c r="B8467" s="651" t="s">
        <v>21</v>
      </c>
      <c r="C8467" s="1356">
        <v>997</v>
      </c>
      <c r="D8467" s="747" t="str">
        <f t="shared" si="269"/>
        <v>PA0997</v>
      </c>
      <c r="E8467" s="1336">
        <v>1.1000000000000001</v>
      </c>
      <c r="F8467" s="644">
        <f t="shared" si="270"/>
        <v>1.0900000000000001</v>
      </c>
      <c r="G8467" s="748" t="s">
        <v>280</v>
      </c>
      <c r="H8467" s="1337">
        <v>0.13</v>
      </c>
      <c r="I8467" s="338"/>
    </row>
    <row r="8468" spans="2:9">
      <c r="B8468" s="651" t="s">
        <v>21</v>
      </c>
      <c r="C8468" s="1356">
        <v>999</v>
      </c>
      <c r="D8468" s="747" t="str">
        <f t="shared" si="269"/>
        <v>PA0999</v>
      </c>
      <c r="E8468" s="1336">
        <v>1.0529999999999999</v>
      </c>
      <c r="F8468" s="644">
        <f t="shared" si="270"/>
        <v>1.048</v>
      </c>
      <c r="G8468" s="748" t="s">
        <v>280</v>
      </c>
      <c r="H8468" s="1337">
        <v>0.52</v>
      </c>
      <c r="I8468" s="338"/>
    </row>
    <row r="8469" spans="2:9">
      <c r="B8469" s="651" t="s">
        <v>21</v>
      </c>
      <c r="C8469" s="1356">
        <v>4771</v>
      </c>
      <c r="D8469" s="747" t="str">
        <f t="shared" si="269"/>
        <v>PA4771</v>
      </c>
      <c r="E8469" s="1336">
        <v>1.0720000000000001</v>
      </c>
      <c r="F8469" s="644">
        <f t="shared" si="270"/>
        <v>1.0649999999999999</v>
      </c>
      <c r="G8469" s="748" t="s">
        <v>280</v>
      </c>
      <c r="H8469" s="1337">
        <v>0.33</v>
      </c>
      <c r="I8469" s="338"/>
    </row>
    <row r="8470" spans="2:9">
      <c r="B8470" s="651" t="s">
        <v>21</v>
      </c>
      <c r="C8470" s="1356">
        <v>4777</v>
      </c>
      <c r="D8470" s="747" t="str">
        <f t="shared" si="269"/>
        <v>PA4777</v>
      </c>
      <c r="E8470" s="1336">
        <v>1.0780000000000001</v>
      </c>
      <c r="F8470" s="644">
        <f t="shared" si="270"/>
        <v>1.07</v>
      </c>
      <c r="G8470" s="748" t="s">
        <v>280</v>
      </c>
      <c r="H8470" s="1337">
        <v>0.22</v>
      </c>
      <c r="I8470" s="338"/>
    </row>
    <row r="8471" spans="2:9">
      <c r="B8471" s="651" t="s">
        <v>21</v>
      </c>
      <c r="C8471" s="1356">
        <v>7405</v>
      </c>
      <c r="D8471" s="747" t="str">
        <f t="shared" si="269"/>
        <v>PA7405</v>
      </c>
      <c r="E8471" s="1336">
        <v>0.76800000000000002</v>
      </c>
      <c r="F8471" s="644">
        <f t="shared" si="270"/>
        <v>0.79100000000000004</v>
      </c>
      <c r="G8471" s="748" t="s">
        <v>280</v>
      </c>
      <c r="H8471" s="1337">
        <v>0.42</v>
      </c>
      <c r="I8471" s="338"/>
    </row>
    <row r="8472" spans="2:9">
      <c r="B8472" s="651" t="s">
        <v>21</v>
      </c>
      <c r="C8472" s="1356">
        <v>7413</v>
      </c>
      <c r="D8472" s="747" t="str">
        <f t="shared" si="269"/>
        <v>PA7413</v>
      </c>
      <c r="E8472" s="1336">
        <v>1.0289999999999999</v>
      </c>
      <c r="F8472" s="644">
        <f t="shared" si="270"/>
        <v>1.026</v>
      </c>
      <c r="G8472" s="748" t="s">
        <v>280</v>
      </c>
      <c r="H8472" s="1337">
        <v>0.18</v>
      </c>
      <c r="I8472" s="338"/>
    </row>
    <row r="8473" spans="2:9">
      <c r="B8473" s="651" t="s">
        <v>21</v>
      </c>
      <c r="C8473" s="1356">
        <v>7421</v>
      </c>
      <c r="D8473" s="747" t="str">
        <f t="shared" si="269"/>
        <v>PA7421</v>
      </c>
      <c r="E8473" s="1336">
        <v>1.077</v>
      </c>
      <c r="F8473" s="644">
        <f t="shared" si="270"/>
        <v>1.069</v>
      </c>
      <c r="G8473" s="748" t="s">
        <v>280</v>
      </c>
      <c r="H8473" s="1337">
        <v>0.15</v>
      </c>
      <c r="I8473" s="338"/>
    </row>
    <row r="8474" spans="2:9">
      <c r="B8474" s="651" t="s">
        <v>21</v>
      </c>
      <c r="C8474" s="1356">
        <v>7424</v>
      </c>
      <c r="D8474" s="747" t="str">
        <f t="shared" si="269"/>
        <v>PA7424</v>
      </c>
      <c r="E8474" s="1336">
        <v>0.98699999999999999</v>
      </c>
      <c r="F8474" s="644">
        <f t="shared" si="270"/>
        <v>0.98799999999999999</v>
      </c>
      <c r="G8474" s="748" t="s">
        <v>280</v>
      </c>
      <c r="H8474" s="1337">
        <v>0.14000000000000001</v>
      </c>
      <c r="I8474" s="338"/>
    </row>
    <row r="8475" spans="2:9">
      <c r="B8475" s="651" t="s">
        <v>21</v>
      </c>
      <c r="C8475" s="1356">
        <v>7428</v>
      </c>
      <c r="D8475" s="747" t="str">
        <f t="shared" si="269"/>
        <v>PA7428</v>
      </c>
      <c r="E8475" s="1336">
        <v>0.80700000000000005</v>
      </c>
      <c r="F8475" s="644">
        <f t="shared" si="270"/>
        <v>0.82599999999999996</v>
      </c>
      <c r="G8475" s="748" t="s">
        <v>280</v>
      </c>
      <c r="H8475" s="1337">
        <v>0.73</v>
      </c>
      <c r="I8475" s="338"/>
    </row>
    <row r="8476" spans="2:9">
      <c r="B8476" s="651" t="s">
        <v>21</v>
      </c>
      <c r="C8476" s="1356">
        <v>7445</v>
      </c>
      <c r="D8476" s="747" t="str">
        <f t="shared" si="269"/>
        <v>PA7445</v>
      </c>
      <c r="E8476" s="1336">
        <v>0.70699999999999996</v>
      </c>
      <c r="F8476" s="644">
        <f t="shared" si="270"/>
        <v>0.73599999999999999</v>
      </c>
      <c r="G8476" s="748" t="s">
        <v>280</v>
      </c>
      <c r="H8476" s="1337">
        <v>0.05</v>
      </c>
      <c r="I8476" s="338"/>
    </row>
    <row r="8477" spans="2:9">
      <c r="B8477" s="651" t="s">
        <v>21</v>
      </c>
      <c r="C8477" s="1356">
        <v>7453</v>
      </c>
      <c r="D8477" s="747" t="str">
        <f t="shared" si="269"/>
        <v>PA7453</v>
      </c>
      <c r="E8477" s="1336">
        <v>0.998</v>
      </c>
      <c r="F8477" s="644">
        <f t="shared" si="270"/>
        <v>0.998</v>
      </c>
      <c r="G8477" s="748" t="s">
        <v>280</v>
      </c>
      <c r="H8477" s="1337">
        <v>0.18</v>
      </c>
      <c r="I8477" s="338"/>
    </row>
    <row r="8478" spans="2:9">
      <c r="B8478" s="651" t="s">
        <v>21</v>
      </c>
      <c r="C8478" s="1356">
        <v>9740</v>
      </c>
      <c r="D8478" s="747" t="str">
        <f t="shared" si="269"/>
        <v>PA9740</v>
      </c>
      <c r="E8478" s="1336">
        <v>1.45</v>
      </c>
      <c r="F8478" s="644">
        <f t="shared" si="270"/>
        <v>1.405</v>
      </c>
      <c r="G8478" s="748" t="s">
        <v>280</v>
      </c>
      <c r="H8478" s="1337">
        <v>0.75</v>
      </c>
      <c r="I8478" s="338"/>
    </row>
    <row r="8479" spans="2:9">
      <c r="B8479" s="651" t="s">
        <v>21</v>
      </c>
      <c r="C8479" s="1356">
        <v>9741</v>
      </c>
      <c r="D8479" s="747" t="str">
        <f t="shared" si="269"/>
        <v>PA9741</v>
      </c>
      <c r="E8479" s="1336">
        <v>1.45</v>
      </c>
      <c r="F8479" s="644">
        <f t="shared" si="270"/>
        <v>1.405</v>
      </c>
      <c r="G8479" s="748" t="s">
        <v>280</v>
      </c>
      <c r="H8479" s="1337">
        <v>0.75</v>
      </c>
      <c r="I8479" s="338"/>
    </row>
    <row r="8480" spans="2:9">
      <c r="B8480" s="651" t="s">
        <v>21</v>
      </c>
      <c r="C8480" s="1356">
        <v>9985</v>
      </c>
      <c r="D8480" s="747" t="str">
        <f t="shared" si="269"/>
        <v>PA9985</v>
      </c>
      <c r="E8480" s="1336">
        <v>1.45</v>
      </c>
      <c r="F8480" s="644">
        <f t="shared" si="270"/>
        <v>1.405</v>
      </c>
      <c r="G8480" s="748" t="s">
        <v>280</v>
      </c>
      <c r="H8480" s="1337">
        <v>0.75</v>
      </c>
      <c r="I8480" s="338"/>
    </row>
    <row r="8481" spans="1:9">
      <c r="B8481" s="651" t="s">
        <v>21</v>
      </c>
      <c r="C8481" s="1356">
        <v>6824</v>
      </c>
      <c r="D8481" s="747" t="str">
        <f t="shared" si="269"/>
        <v>PA6824</v>
      </c>
      <c r="E8481" s="1336">
        <v>1.417</v>
      </c>
      <c r="F8481" s="644">
        <f t="shared" si="270"/>
        <v>1.375</v>
      </c>
      <c r="G8481" s="748" t="s">
        <v>280</v>
      </c>
      <c r="H8481" s="1337">
        <v>0.3</v>
      </c>
      <c r="I8481" s="338"/>
    </row>
    <row r="8482" spans="1:9">
      <c r="B8482" s="651" t="s">
        <v>21</v>
      </c>
      <c r="C8482" s="1356">
        <v>6826</v>
      </c>
      <c r="D8482" s="747" t="str">
        <f t="shared" si="269"/>
        <v>PA6826</v>
      </c>
      <c r="E8482" s="1336">
        <v>1.1100000000000001</v>
      </c>
      <c r="F8482" s="644">
        <f t="shared" si="270"/>
        <v>1.099</v>
      </c>
      <c r="G8482" s="748" t="s">
        <v>280</v>
      </c>
      <c r="H8482" s="1337">
        <v>0.23</v>
      </c>
      <c r="I8482" s="338"/>
    </row>
    <row r="8483" spans="1:9">
      <c r="B8483" s="651" t="s">
        <v>21</v>
      </c>
      <c r="C8483" s="1356">
        <v>6843</v>
      </c>
      <c r="D8483" s="747" t="str">
        <f t="shared" si="269"/>
        <v>PA6843</v>
      </c>
      <c r="E8483" s="1336">
        <v>1.835</v>
      </c>
      <c r="F8483" s="644">
        <f t="shared" si="270"/>
        <v>1.752</v>
      </c>
      <c r="G8483" s="748" t="s">
        <v>280</v>
      </c>
      <c r="H8483" s="1337">
        <v>0.22</v>
      </c>
      <c r="I8483" s="338"/>
    </row>
    <row r="8484" spans="1:9">
      <c r="B8484" s="651" t="s">
        <v>21</v>
      </c>
      <c r="C8484" s="1356">
        <v>6872</v>
      </c>
      <c r="D8484" s="747" t="str">
        <f t="shared" si="269"/>
        <v>PA6872</v>
      </c>
      <c r="E8484" s="1336">
        <v>1.835</v>
      </c>
      <c r="F8484" s="644">
        <f t="shared" si="270"/>
        <v>1.752</v>
      </c>
      <c r="G8484" s="748" t="s">
        <v>280</v>
      </c>
      <c r="H8484" s="1337">
        <v>0.22</v>
      </c>
      <c r="I8484" s="338"/>
    </row>
    <row r="8485" spans="1:9">
      <c r="B8485" s="651" t="s">
        <v>21</v>
      </c>
      <c r="C8485" s="1356">
        <v>7309</v>
      </c>
      <c r="D8485" s="747" t="str">
        <f t="shared" si="269"/>
        <v>PA7309</v>
      </c>
      <c r="E8485" s="1336">
        <v>1.835</v>
      </c>
      <c r="F8485" s="644">
        <f t="shared" si="270"/>
        <v>1.752</v>
      </c>
      <c r="G8485" s="748" t="s">
        <v>280</v>
      </c>
      <c r="H8485" s="1337">
        <v>0.22</v>
      </c>
      <c r="I8485" s="338"/>
    </row>
    <row r="8486" spans="1:9">
      <c r="B8486" s="651" t="s">
        <v>21</v>
      </c>
      <c r="C8486" s="1356">
        <v>7313</v>
      </c>
      <c r="D8486" s="747" t="str">
        <f t="shared" si="269"/>
        <v>PA7313</v>
      </c>
      <c r="E8486" s="1336">
        <v>1.835</v>
      </c>
      <c r="F8486" s="644">
        <f t="shared" si="270"/>
        <v>1.752</v>
      </c>
      <c r="G8486" s="748" t="s">
        <v>280</v>
      </c>
      <c r="H8486" s="1337">
        <v>0.22</v>
      </c>
      <c r="I8486" s="338"/>
    </row>
    <row r="8487" spans="1:9">
      <c r="B8487" s="651" t="s">
        <v>21</v>
      </c>
      <c r="C8487" s="1356">
        <v>7317</v>
      </c>
      <c r="D8487" s="747" t="str">
        <f t="shared" si="269"/>
        <v>PA7317</v>
      </c>
      <c r="E8487" s="1336">
        <v>1.835</v>
      </c>
      <c r="F8487" s="644">
        <f t="shared" si="270"/>
        <v>1.752</v>
      </c>
      <c r="G8487" s="748" t="s">
        <v>280</v>
      </c>
      <c r="H8487" s="1337">
        <v>0.22</v>
      </c>
      <c r="I8487" s="338"/>
    </row>
    <row r="8488" spans="1:9">
      <c r="B8488" s="651" t="s">
        <v>21</v>
      </c>
      <c r="C8488" s="1356">
        <v>7327</v>
      </c>
      <c r="D8488" s="747" t="str">
        <f t="shared" si="269"/>
        <v>PA7327</v>
      </c>
      <c r="E8488" s="1336">
        <v>1.835</v>
      </c>
      <c r="F8488" s="644">
        <f t="shared" si="270"/>
        <v>1.752</v>
      </c>
      <c r="G8488" s="748" t="s">
        <v>280</v>
      </c>
      <c r="H8488" s="1337">
        <v>0.22</v>
      </c>
      <c r="I8488" s="338"/>
    </row>
    <row r="8489" spans="1:9">
      <c r="B8489" s="651" t="s">
        <v>21</v>
      </c>
      <c r="C8489" s="1356">
        <v>7366</v>
      </c>
      <c r="D8489" s="747" t="str">
        <f t="shared" si="269"/>
        <v>PA7366</v>
      </c>
      <c r="E8489" s="1336">
        <v>1.835</v>
      </c>
      <c r="F8489" s="644">
        <f t="shared" si="270"/>
        <v>1.752</v>
      </c>
      <c r="G8489" s="748" t="s">
        <v>280</v>
      </c>
      <c r="H8489" s="1337">
        <v>0.22</v>
      </c>
      <c r="I8489" s="338"/>
    </row>
    <row r="8490" spans="1:9">
      <c r="B8490" s="651" t="s">
        <v>21</v>
      </c>
      <c r="C8490" s="1356">
        <v>8709</v>
      </c>
      <c r="D8490" s="747" t="str">
        <f t="shared" si="269"/>
        <v>PA8709</v>
      </c>
      <c r="E8490" s="1336">
        <v>1.835</v>
      </c>
      <c r="F8490" s="644">
        <f t="shared" si="270"/>
        <v>1.752</v>
      </c>
      <c r="G8490" s="748" t="s">
        <v>280</v>
      </c>
      <c r="H8490" s="1337">
        <v>0.22</v>
      </c>
      <c r="I8490" s="338"/>
    </row>
    <row r="8491" spans="1:9">
      <c r="B8491" s="651" t="s">
        <v>21</v>
      </c>
      <c r="C8491" s="1356">
        <v>8726</v>
      </c>
      <c r="D8491" s="747" t="str">
        <f t="shared" si="269"/>
        <v>PA8726</v>
      </c>
      <c r="E8491" s="1336">
        <v>1.1100000000000001</v>
      </c>
      <c r="F8491" s="644">
        <f t="shared" si="270"/>
        <v>1.099</v>
      </c>
      <c r="G8491" s="748" t="s">
        <v>280</v>
      </c>
      <c r="H8491" s="1337">
        <v>0.23</v>
      </c>
      <c r="I8491" s="338"/>
    </row>
    <row r="8492" spans="1:9">
      <c r="A8492" s="651" t="s">
        <v>19</v>
      </c>
      <c r="B8492" s="651" t="s">
        <v>19</v>
      </c>
      <c r="C8492" s="1356">
        <v>5</v>
      </c>
      <c r="D8492" s="747" t="str">
        <f t="shared" si="269"/>
        <v>SC0005</v>
      </c>
      <c r="E8492" s="1336">
        <v>0.97699999999999998</v>
      </c>
      <c r="F8492" s="644">
        <f t="shared" si="270"/>
        <v>0.97899999999999998</v>
      </c>
      <c r="G8492" s="748" t="s">
        <v>280</v>
      </c>
      <c r="H8492" s="1337">
        <v>0.37</v>
      </c>
      <c r="I8492" s="338"/>
    </row>
    <row r="8493" spans="1:9">
      <c r="B8493" s="651" t="s">
        <v>19</v>
      </c>
      <c r="C8493" s="1356">
        <v>8</v>
      </c>
      <c r="D8493" s="747" t="str">
        <f t="shared" si="269"/>
        <v>SC0008</v>
      </c>
      <c r="E8493" s="1336">
        <v>0.86</v>
      </c>
      <c r="F8493" s="644">
        <f t="shared" si="270"/>
        <v>0.874</v>
      </c>
      <c r="G8493" s="748" t="s">
        <v>280</v>
      </c>
      <c r="H8493" s="1337">
        <v>0.36</v>
      </c>
      <c r="I8493" s="338"/>
    </row>
    <row r="8494" spans="1:9">
      <c r="B8494" s="651" t="s">
        <v>19</v>
      </c>
      <c r="C8494" s="1356">
        <v>16</v>
      </c>
      <c r="D8494" s="747" t="str">
        <f t="shared" si="269"/>
        <v>SC0016</v>
      </c>
      <c r="E8494" s="1336">
        <v>1.0009999999999999</v>
      </c>
      <c r="F8494" s="644">
        <f t="shared" si="270"/>
        <v>1.0009999999999999</v>
      </c>
      <c r="G8494" s="748" t="s">
        <v>280</v>
      </c>
      <c r="H8494" s="1337">
        <v>0.35</v>
      </c>
      <c r="I8494" s="338"/>
    </row>
    <row r="8495" spans="1:9">
      <c r="B8495" s="651" t="s">
        <v>19</v>
      </c>
      <c r="C8495" s="1356">
        <v>34</v>
      </c>
      <c r="D8495" s="747" t="str">
        <f t="shared" si="269"/>
        <v>SC0034</v>
      </c>
      <c r="E8495" s="1336">
        <v>0.89100000000000001</v>
      </c>
      <c r="F8495" s="644">
        <f t="shared" si="270"/>
        <v>0.90200000000000002</v>
      </c>
      <c r="G8495" s="748" t="s">
        <v>280</v>
      </c>
      <c r="H8495" s="1337">
        <v>0.53</v>
      </c>
      <c r="I8495" s="338"/>
    </row>
    <row r="8496" spans="1:9">
      <c r="B8496" s="651" t="s">
        <v>19</v>
      </c>
      <c r="C8496" s="1356">
        <v>35</v>
      </c>
      <c r="D8496" s="747" t="str">
        <f t="shared" si="269"/>
        <v>SC0035</v>
      </c>
      <c r="E8496" s="1336">
        <v>0.85799999999999998</v>
      </c>
      <c r="F8496" s="644">
        <f t="shared" si="270"/>
        <v>0.872</v>
      </c>
      <c r="G8496" s="748" t="s">
        <v>280</v>
      </c>
      <c r="H8496" s="1337">
        <v>0.4</v>
      </c>
      <c r="I8496" s="338"/>
    </row>
    <row r="8497" spans="2:9">
      <c r="B8497" s="651" t="s">
        <v>19</v>
      </c>
      <c r="C8497" s="1356">
        <v>36</v>
      </c>
      <c r="D8497" s="747" t="str">
        <f t="shared" si="269"/>
        <v>SC0036</v>
      </c>
      <c r="E8497" s="1336">
        <v>1.1559999999999999</v>
      </c>
      <c r="F8497" s="644">
        <f t="shared" si="270"/>
        <v>1.1399999999999999</v>
      </c>
      <c r="G8497" s="748" t="s">
        <v>280</v>
      </c>
      <c r="H8497" s="1337">
        <v>0.42</v>
      </c>
      <c r="I8497" s="338"/>
    </row>
    <row r="8498" spans="2:9">
      <c r="B8498" s="651" t="s">
        <v>19</v>
      </c>
      <c r="C8498" s="1356">
        <v>37</v>
      </c>
      <c r="D8498" s="747" t="str">
        <f t="shared" si="269"/>
        <v>SC0037</v>
      </c>
      <c r="E8498" s="1336">
        <v>0.99</v>
      </c>
      <c r="F8498" s="644">
        <f t="shared" si="270"/>
        <v>0.99099999999999999</v>
      </c>
      <c r="G8498" s="748" t="s">
        <v>280</v>
      </c>
      <c r="H8498" s="1337">
        <v>0.43</v>
      </c>
      <c r="I8498" s="338"/>
    </row>
    <row r="8499" spans="2:9">
      <c r="B8499" s="651" t="s">
        <v>19</v>
      </c>
      <c r="C8499" s="1356">
        <v>42</v>
      </c>
      <c r="D8499" s="747" t="str">
        <f t="shared" si="269"/>
        <v>SC0042</v>
      </c>
      <c r="E8499" s="1336">
        <v>0.93100000000000005</v>
      </c>
      <c r="F8499" s="644">
        <f t="shared" si="270"/>
        <v>0.93799999999999994</v>
      </c>
      <c r="G8499" s="748" t="s">
        <v>280</v>
      </c>
      <c r="H8499" s="1337">
        <v>0.84</v>
      </c>
      <c r="I8499" s="338"/>
    </row>
    <row r="8500" spans="2:9">
      <c r="B8500" s="651" t="s">
        <v>19</v>
      </c>
      <c r="C8500" s="1356">
        <v>50</v>
      </c>
      <c r="D8500" s="747" t="str">
        <f t="shared" si="269"/>
        <v>SC0050</v>
      </c>
      <c r="E8500" s="1336">
        <v>1.131</v>
      </c>
      <c r="F8500" s="644">
        <f t="shared" si="270"/>
        <v>1.1180000000000001</v>
      </c>
      <c r="G8500" s="748" t="s">
        <v>280</v>
      </c>
      <c r="H8500" s="1337">
        <v>0.48</v>
      </c>
      <c r="I8500" s="338"/>
    </row>
    <row r="8501" spans="2:9">
      <c r="B8501" s="651" t="s">
        <v>19</v>
      </c>
      <c r="C8501" s="1356">
        <v>59</v>
      </c>
      <c r="D8501" s="747" t="str">
        <f t="shared" si="269"/>
        <v>SC0059</v>
      </c>
      <c r="E8501" s="1336">
        <v>2.0710000000000002</v>
      </c>
      <c r="F8501" s="644">
        <f t="shared" si="270"/>
        <v>1.964</v>
      </c>
      <c r="G8501" s="748" t="s">
        <v>280</v>
      </c>
      <c r="H8501" s="1337">
        <v>0.37</v>
      </c>
      <c r="I8501" s="338"/>
    </row>
    <row r="8502" spans="2:9">
      <c r="B8502" s="651" t="s">
        <v>19</v>
      </c>
      <c r="C8502" s="1356">
        <v>65</v>
      </c>
      <c r="D8502" s="747" t="str">
        <f t="shared" si="269"/>
        <v>SC0065</v>
      </c>
      <c r="E8502" s="1336">
        <v>1.448</v>
      </c>
      <c r="F8502" s="644">
        <f t="shared" si="270"/>
        <v>1.403</v>
      </c>
      <c r="G8502" s="748" t="s">
        <v>280</v>
      </c>
      <c r="H8502" s="1337">
        <v>0.2</v>
      </c>
      <c r="I8502" s="338"/>
    </row>
    <row r="8503" spans="2:9">
      <c r="B8503" s="651" t="s">
        <v>19</v>
      </c>
      <c r="C8503" s="1356">
        <v>66</v>
      </c>
      <c r="D8503" s="747" t="str">
        <f t="shared" si="269"/>
        <v>SC0066</v>
      </c>
      <c r="E8503" s="1336">
        <v>1.448</v>
      </c>
      <c r="F8503" s="644">
        <f t="shared" si="270"/>
        <v>1.403</v>
      </c>
      <c r="G8503" s="748" t="s">
        <v>280</v>
      </c>
      <c r="H8503" s="1337">
        <v>0.2</v>
      </c>
      <c r="I8503" s="338"/>
    </row>
    <row r="8504" spans="2:9">
      <c r="B8504" s="651" t="s">
        <v>19</v>
      </c>
      <c r="C8504" s="1356">
        <v>67</v>
      </c>
      <c r="D8504" s="747" t="str">
        <f t="shared" si="269"/>
        <v>SC0067</v>
      </c>
      <c r="E8504" s="1336">
        <v>1.448</v>
      </c>
      <c r="F8504" s="644">
        <f t="shared" si="270"/>
        <v>1.403</v>
      </c>
      <c r="G8504" s="748" t="s">
        <v>280</v>
      </c>
      <c r="H8504" s="1337">
        <v>0.2</v>
      </c>
      <c r="I8504" s="338"/>
    </row>
    <row r="8505" spans="2:9">
      <c r="B8505" s="651" t="s">
        <v>19</v>
      </c>
      <c r="C8505" s="1356">
        <v>79</v>
      </c>
      <c r="D8505" s="747" t="str">
        <f t="shared" si="269"/>
        <v>SC0079</v>
      </c>
      <c r="E8505" s="1336">
        <v>0.95</v>
      </c>
      <c r="F8505" s="644">
        <f t="shared" si="270"/>
        <v>0.95499999999999996</v>
      </c>
      <c r="G8505" s="748" t="s">
        <v>280</v>
      </c>
      <c r="H8505" s="1337">
        <v>0.36</v>
      </c>
      <c r="I8505" s="338"/>
    </row>
    <row r="8506" spans="2:9">
      <c r="B8506" s="651" t="s">
        <v>19</v>
      </c>
      <c r="C8506" s="1356">
        <v>83</v>
      </c>
      <c r="D8506" s="747" t="str">
        <f t="shared" si="269"/>
        <v>SC0083</v>
      </c>
      <c r="E8506" s="1336">
        <v>0.95899999999999996</v>
      </c>
      <c r="F8506" s="644">
        <f t="shared" si="270"/>
        <v>0.96299999999999997</v>
      </c>
      <c r="G8506" s="748" t="s">
        <v>280</v>
      </c>
      <c r="H8506" s="1337">
        <v>0.47</v>
      </c>
      <c r="I8506" s="338"/>
    </row>
    <row r="8507" spans="2:9">
      <c r="B8507" s="651" t="s">
        <v>19</v>
      </c>
      <c r="C8507" s="1356">
        <v>106</v>
      </c>
      <c r="D8507" s="747" t="str">
        <f t="shared" si="269"/>
        <v>SC0106</v>
      </c>
      <c r="E8507" s="1336">
        <v>1.2030000000000001</v>
      </c>
      <c r="F8507" s="644">
        <f t="shared" si="270"/>
        <v>1.1830000000000001</v>
      </c>
      <c r="G8507" s="748" t="s">
        <v>280</v>
      </c>
      <c r="H8507" s="1337">
        <v>1</v>
      </c>
      <c r="I8507" s="338"/>
    </row>
    <row r="8508" spans="2:9">
      <c r="B8508" s="651" t="s">
        <v>19</v>
      </c>
      <c r="C8508" s="1356">
        <v>113</v>
      </c>
      <c r="D8508" s="747" t="str">
        <f t="shared" si="269"/>
        <v>SC0113</v>
      </c>
      <c r="E8508" s="1336">
        <v>0.89700000000000002</v>
      </c>
      <c r="F8508" s="644">
        <f t="shared" si="270"/>
        <v>0.90700000000000003</v>
      </c>
      <c r="G8508" s="748" t="s">
        <v>280</v>
      </c>
      <c r="H8508" s="1337">
        <v>0.39</v>
      </c>
      <c r="I8508" s="338"/>
    </row>
    <row r="8509" spans="2:9">
      <c r="B8509" s="651" t="s">
        <v>19</v>
      </c>
      <c r="C8509" s="1356">
        <v>170</v>
      </c>
      <c r="D8509" s="747" t="str">
        <f t="shared" si="269"/>
        <v>SC0170</v>
      </c>
      <c r="E8509" s="1336">
        <v>0.86599999999999999</v>
      </c>
      <c r="F8509" s="644">
        <f t="shared" si="270"/>
        <v>0.879</v>
      </c>
      <c r="G8509" s="748" t="s">
        <v>280</v>
      </c>
      <c r="H8509" s="1337">
        <v>0.93</v>
      </c>
      <c r="I8509" s="338"/>
    </row>
    <row r="8510" spans="2:9">
      <c r="B8510" s="651" t="s">
        <v>19</v>
      </c>
      <c r="C8510" s="1356">
        <v>251</v>
      </c>
      <c r="D8510" s="747" t="str">
        <f t="shared" si="269"/>
        <v>SC0251</v>
      </c>
      <c r="E8510" s="1336">
        <v>1.163</v>
      </c>
      <c r="F8510" s="644">
        <f t="shared" si="270"/>
        <v>1.147</v>
      </c>
      <c r="G8510" s="748" t="s">
        <v>280</v>
      </c>
      <c r="H8510" s="1337">
        <v>0.88</v>
      </c>
      <c r="I8510" s="338"/>
    </row>
    <row r="8511" spans="2:9">
      <c r="B8511" s="651" t="s">
        <v>19</v>
      </c>
      <c r="C8511" s="1356">
        <v>401</v>
      </c>
      <c r="D8511" s="747" t="str">
        <f t="shared" si="269"/>
        <v>SC0401</v>
      </c>
      <c r="E8511" s="1336">
        <v>0.96099999999999997</v>
      </c>
      <c r="F8511" s="644">
        <f t="shared" si="270"/>
        <v>0.96499999999999997</v>
      </c>
      <c r="G8511" s="748" t="s">
        <v>280</v>
      </c>
      <c r="H8511" s="1337">
        <v>0.5</v>
      </c>
      <c r="I8511" s="338"/>
    </row>
    <row r="8512" spans="2:9">
      <c r="B8512" s="651" t="s">
        <v>19</v>
      </c>
      <c r="C8512" s="1356">
        <v>771</v>
      </c>
      <c r="D8512" s="747" t="str">
        <f t="shared" si="269"/>
        <v>SC0771</v>
      </c>
      <c r="E8512" s="1336">
        <v>2.0710000000000002</v>
      </c>
      <c r="F8512" s="644">
        <f t="shared" si="270"/>
        <v>1.964</v>
      </c>
      <c r="G8512" s="748" t="s">
        <v>280</v>
      </c>
      <c r="H8512" s="1337">
        <v>0.37</v>
      </c>
      <c r="I8512" s="338"/>
    </row>
    <row r="8513" spans="2:9">
      <c r="B8513" s="651" t="s">
        <v>19</v>
      </c>
      <c r="C8513" s="1356">
        <v>908</v>
      </c>
      <c r="D8513" s="747" t="str">
        <f t="shared" si="269"/>
        <v>SC0908</v>
      </c>
      <c r="E8513" s="1336">
        <v>0.86699999999999999</v>
      </c>
      <c r="F8513" s="644">
        <f t="shared" si="270"/>
        <v>0.88</v>
      </c>
      <c r="G8513" s="748" t="s">
        <v>280</v>
      </c>
      <c r="H8513" s="1337">
        <v>0.12</v>
      </c>
      <c r="I8513" s="338"/>
    </row>
    <row r="8514" spans="2:9">
      <c r="B8514" s="651" t="s">
        <v>19</v>
      </c>
      <c r="C8514" s="1356">
        <v>913</v>
      </c>
      <c r="D8514" s="747" t="str">
        <f t="shared" si="269"/>
        <v>SC0913</v>
      </c>
      <c r="E8514" s="1336">
        <v>0.86699999999999999</v>
      </c>
      <c r="F8514" s="644">
        <f t="shared" si="270"/>
        <v>0.88</v>
      </c>
      <c r="G8514" s="748" t="s">
        <v>280</v>
      </c>
      <c r="H8514" s="1337">
        <v>0.12</v>
      </c>
      <c r="I8514" s="338"/>
    </row>
    <row r="8515" spans="2:9">
      <c r="B8515" s="651" t="s">
        <v>19</v>
      </c>
      <c r="C8515" s="1356">
        <v>917</v>
      </c>
      <c r="D8515" s="747" t="str">
        <f t="shared" si="269"/>
        <v>SC0917</v>
      </c>
      <c r="E8515" s="1336">
        <v>0.83199999999999996</v>
      </c>
      <c r="F8515" s="644">
        <f t="shared" si="270"/>
        <v>0.84899999999999998</v>
      </c>
      <c r="G8515" s="748" t="s">
        <v>280</v>
      </c>
      <c r="H8515" s="1337">
        <v>0.53</v>
      </c>
      <c r="I8515" s="338"/>
    </row>
    <row r="8516" spans="2:9">
      <c r="B8516" s="651" t="s">
        <v>19</v>
      </c>
      <c r="C8516" s="1356">
        <v>1005</v>
      </c>
      <c r="D8516" s="747" t="str">
        <f t="shared" si="269"/>
        <v>SC1005</v>
      </c>
      <c r="E8516" s="1336">
        <v>2.0710000000000002</v>
      </c>
      <c r="F8516" s="644">
        <f t="shared" si="270"/>
        <v>1.964</v>
      </c>
      <c r="G8516" s="748" t="s">
        <v>280</v>
      </c>
      <c r="H8516" s="1337">
        <v>0.37</v>
      </c>
      <c r="I8516" s="338"/>
    </row>
    <row r="8517" spans="2:9">
      <c r="B8517" s="651" t="s">
        <v>19</v>
      </c>
      <c r="C8517" s="1356">
        <v>1164</v>
      </c>
      <c r="D8517" s="747" t="str">
        <f t="shared" si="269"/>
        <v>SC1164</v>
      </c>
      <c r="E8517" s="1336">
        <v>2.0710000000000002</v>
      </c>
      <c r="F8517" s="644">
        <f t="shared" si="270"/>
        <v>1.964</v>
      </c>
      <c r="G8517" s="748" t="s">
        <v>280</v>
      </c>
      <c r="H8517" s="1337">
        <v>0.37</v>
      </c>
      <c r="I8517" s="338"/>
    </row>
    <row r="8518" spans="2:9">
      <c r="B8518" s="651" t="s">
        <v>19</v>
      </c>
      <c r="C8518" s="1356">
        <v>1165</v>
      </c>
      <c r="D8518" s="747" t="str">
        <f t="shared" si="269"/>
        <v>SC1165</v>
      </c>
      <c r="E8518" s="1336">
        <v>1.204</v>
      </c>
      <c r="F8518" s="644">
        <f t="shared" si="270"/>
        <v>1.1839999999999999</v>
      </c>
      <c r="G8518" s="748" t="s">
        <v>280</v>
      </c>
      <c r="H8518" s="1337">
        <v>0.55000000000000004</v>
      </c>
      <c r="I8518" s="338"/>
    </row>
    <row r="8519" spans="2:9">
      <c r="B8519" s="651" t="s">
        <v>19</v>
      </c>
      <c r="C8519" s="1356">
        <v>1169</v>
      </c>
      <c r="D8519" s="747" t="str">
        <f t="shared" si="269"/>
        <v>SC1169</v>
      </c>
      <c r="E8519" s="1336">
        <v>1.1399999999999999</v>
      </c>
      <c r="F8519" s="644">
        <f t="shared" si="270"/>
        <v>1.1259999999999999</v>
      </c>
      <c r="G8519" s="748" t="s">
        <v>280</v>
      </c>
      <c r="H8519" s="1337">
        <v>0.62</v>
      </c>
      <c r="I8519" s="338"/>
    </row>
    <row r="8520" spans="2:9">
      <c r="B8520" s="651" t="s">
        <v>19</v>
      </c>
      <c r="C8520" s="1356">
        <v>1320</v>
      </c>
      <c r="D8520" s="747" t="str">
        <f t="shared" si="269"/>
        <v>SC1320</v>
      </c>
      <c r="E8520" s="1336">
        <v>1.165</v>
      </c>
      <c r="F8520" s="644">
        <f t="shared" si="270"/>
        <v>1.149</v>
      </c>
      <c r="G8520" s="748" t="s">
        <v>280</v>
      </c>
      <c r="H8520" s="1337">
        <v>0.6</v>
      </c>
      <c r="I8520" s="338"/>
    </row>
    <row r="8521" spans="2:9">
      <c r="B8521" s="651" t="s">
        <v>19</v>
      </c>
      <c r="C8521" s="1356">
        <v>1322</v>
      </c>
      <c r="D8521" s="747" t="str">
        <f t="shared" si="269"/>
        <v>SC1322</v>
      </c>
      <c r="E8521" s="1336">
        <v>1.4990000000000001</v>
      </c>
      <c r="F8521" s="644">
        <f t="shared" si="270"/>
        <v>1.4490000000000001</v>
      </c>
      <c r="G8521" s="748" t="s">
        <v>280</v>
      </c>
      <c r="H8521" s="1337">
        <v>0.41</v>
      </c>
      <c r="I8521" s="338"/>
    </row>
    <row r="8522" spans="2:9">
      <c r="B8522" s="651" t="s">
        <v>19</v>
      </c>
      <c r="C8522" s="1356">
        <v>1430</v>
      </c>
      <c r="D8522" s="747" t="str">
        <f t="shared" si="269"/>
        <v>SC1430</v>
      </c>
      <c r="E8522" s="1336">
        <v>1.448</v>
      </c>
      <c r="F8522" s="644">
        <f t="shared" si="270"/>
        <v>1.403</v>
      </c>
      <c r="G8522" s="748" t="s">
        <v>280</v>
      </c>
      <c r="H8522" s="1337">
        <v>0.2</v>
      </c>
      <c r="I8522" s="338"/>
    </row>
    <row r="8523" spans="2:9">
      <c r="B8523" s="651" t="s">
        <v>19</v>
      </c>
      <c r="C8523" s="1356">
        <v>1438</v>
      </c>
      <c r="D8523" s="747" t="str">
        <f t="shared" ref="D8523:D8586" si="271">B8523&amp;TEXT(C8523,"0000")</f>
        <v>SC1438</v>
      </c>
      <c r="E8523" s="1336">
        <v>1.4990000000000001</v>
      </c>
      <c r="F8523" s="644">
        <f t="shared" ref="F8523:F8586" si="272">IF(E8523="NA","NA",ROUND((E8523-1)*0.9+1,3))</f>
        <v>1.4490000000000001</v>
      </c>
      <c r="G8523" s="748" t="s">
        <v>280</v>
      </c>
      <c r="H8523" s="1337">
        <v>0.41</v>
      </c>
      <c r="I8523" s="338"/>
    </row>
    <row r="8524" spans="2:9">
      <c r="B8524" s="651" t="s">
        <v>19</v>
      </c>
      <c r="C8524" s="1356">
        <v>1452</v>
      </c>
      <c r="D8524" s="747" t="str">
        <f t="shared" si="271"/>
        <v>SC1452</v>
      </c>
      <c r="E8524" s="1336">
        <v>1.448</v>
      </c>
      <c r="F8524" s="644">
        <f t="shared" si="272"/>
        <v>1.403</v>
      </c>
      <c r="G8524" s="748" t="s">
        <v>280</v>
      </c>
      <c r="H8524" s="1337">
        <v>0.2</v>
      </c>
      <c r="I8524" s="338"/>
    </row>
    <row r="8525" spans="2:9">
      <c r="B8525" s="651" t="s">
        <v>19</v>
      </c>
      <c r="C8525" s="1356">
        <v>1463</v>
      </c>
      <c r="D8525" s="747" t="str">
        <f t="shared" si="271"/>
        <v>SC1463</v>
      </c>
      <c r="E8525" s="1336">
        <v>0.92200000000000004</v>
      </c>
      <c r="F8525" s="644">
        <f t="shared" si="272"/>
        <v>0.93</v>
      </c>
      <c r="G8525" s="748" t="s">
        <v>280</v>
      </c>
      <c r="H8525" s="1337">
        <v>0.57999999999999996</v>
      </c>
      <c r="I8525" s="338"/>
    </row>
    <row r="8526" spans="2:9">
      <c r="B8526" s="651" t="s">
        <v>19</v>
      </c>
      <c r="C8526" s="1356">
        <v>1472</v>
      </c>
      <c r="D8526" s="747" t="str">
        <f t="shared" si="271"/>
        <v>SC1472</v>
      </c>
      <c r="E8526" s="1336">
        <v>1.4990000000000001</v>
      </c>
      <c r="F8526" s="644">
        <f t="shared" si="272"/>
        <v>1.4490000000000001</v>
      </c>
      <c r="G8526" s="748" t="s">
        <v>280</v>
      </c>
      <c r="H8526" s="1337">
        <v>0.41</v>
      </c>
      <c r="I8526" s="338"/>
    </row>
    <row r="8527" spans="2:9">
      <c r="B8527" s="651" t="s">
        <v>19</v>
      </c>
      <c r="C8527" s="1356">
        <v>1624</v>
      </c>
      <c r="D8527" s="747" t="str">
        <f t="shared" si="271"/>
        <v>SC1624</v>
      </c>
      <c r="E8527" s="1336">
        <v>1.165</v>
      </c>
      <c r="F8527" s="644">
        <f t="shared" si="272"/>
        <v>1.149</v>
      </c>
      <c r="G8527" s="748" t="s">
        <v>280</v>
      </c>
      <c r="H8527" s="1337">
        <v>0.66</v>
      </c>
      <c r="I8527" s="338"/>
    </row>
    <row r="8528" spans="2:9">
      <c r="B8528" s="651" t="s">
        <v>19</v>
      </c>
      <c r="C8528" s="1356">
        <v>1642</v>
      </c>
      <c r="D8528" s="747" t="str">
        <f t="shared" si="271"/>
        <v>SC1642</v>
      </c>
      <c r="E8528" s="1336">
        <v>1.448</v>
      </c>
      <c r="F8528" s="644">
        <f t="shared" si="272"/>
        <v>1.403</v>
      </c>
      <c r="G8528" s="748" t="s">
        <v>280</v>
      </c>
      <c r="H8528" s="1337">
        <v>0.2</v>
      </c>
      <c r="I8528" s="338"/>
    </row>
    <row r="8529" spans="2:9">
      <c r="B8529" s="651" t="s">
        <v>19</v>
      </c>
      <c r="C8529" s="1356">
        <v>1654</v>
      </c>
      <c r="D8529" s="747" t="str">
        <f t="shared" si="271"/>
        <v>SC1654</v>
      </c>
      <c r="E8529" s="1336">
        <v>1.448</v>
      </c>
      <c r="F8529" s="644">
        <f t="shared" si="272"/>
        <v>1.403</v>
      </c>
      <c r="G8529" s="748" t="s">
        <v>280</v>
      </c>
      <c r="H8529" s="1337">
        <v>0.2</v>
      </c>
      <c r="I8529" s="338"/>
    </row>
    <row r="8530" spans="2:9">
      <c r="B8530" s="651" t="s">
        <v>19</v>
      </c>
      <c r="C8530" s="1356">
        <v>1699</v>
      </c>
      <c r="D8530" s="747" t="str">
        <f t="shared" si="271"/>
        <v>SC1699</v>
      </c>
      <c r="E8530" s="1336">
        <v>0.93100000000000005</v>
      </c>
      <c r="F8530" s="644">
        <f t="shared" si="272"/>
        <v>0.93799999999999994</v>
      </c>
      <c r="G8530" s="748" t="s">
        <v>280</v>
      </c>
      <c r="H8530" s="1337">
        <v>0.56000000000000005</v>
      </c>
      <c r="I8530" s="338"/>
    </row>
    <row r="8531" spans="2:9">
      <c r="B8531" s="651" t="s">
        <v>19</v>
      </c>
      <c r="C8531" s="1356">
        <v>1701</v>
      </c>
      <c r="D8531" s="747" t="str">
        <f t="shared" si="271"/>
        <v>SC1701</v>
      </c>
      <c r="E8531" s="1336">
        <v>0.97299999999999998</v>
      </c>
      <c r="F8531" s="644">
        <f t="shared" si="272"/>
        <v>0.97599999999999998</v>
      </c>
      <c r="G8531" s="748" t="s">
        <v>280</v>
      </c>
      <c r="H8531" s="1337">
        <v>0.5</v>
      </c>
      <c r="I8531" s="338"/>
    </row>
    <row r="8532" spans="2:9">
      <c r="B8532" s="651" t="s">
        <v>19</v>
      </c>
      <c r="C8532" s="1356">
        <v>1710</v>
      </c>
      <c r="D8532" s="747" t="str">
        <f t="shared" si="271"/>
        <v>SC1710</v>
      </c>
      <c r="E8532" s="1336">
        <v>1.153</v>
      </c>
      <c r="F8532" s="644">
        <f t="shared" si="272"/>
        <v>1.1379999999999999</v>
      </c>
      <c r="G8532" s="748" t="s">
        <v>280</v>
      </c>
      <c r="H8532" s="1337">
        <v>0.61</v>
      </c>
      <c r="I8532" s="338"/>
    </row>
    <row r="8533" spans="2:9">
      <c r="B8533" s="651" t="s">
        <v>19</v>
      </c>
      <c r="C8533" s="1356">
        <v>1747</v>
      </c>
      <c r="D8533" s="747" t="str">
        <f t="shared" si="271"/>
        <v>SC1747</v>
      </c>
      <c r="E8533" s="1336">
        <v>1.448</v>
      </c>
      <c r="F8533" s="644">
        <f t="shared" si="272"/>
        <v>1.403</v>
      </c>
      <c r="G8533" s="748" t="s">
        <v>280</v>
      </c>
      <c r="H8533" s="1337">
        <v>0.2</v>
      </c>
      <c r="I8533" s="338"/>
    </row>
    <row r="8534" spans="2:9">
      <c r="B8534" s="651" t="s">
        <v>19</v>
      </c>
      <c r="C8534" s="1356">
        <v>1748</v>
      </c>
      <c r="D8534" s="747" t="str">
        <f t="shared" si="271"/>
        <v>SC1748</v>
      </c>
      <c r="E8534" s="1336">
        <v>1.448</v>
      </c>
      <c r="F8534" s="644">
        <f t="shared" si="272"/>
        <v>1.403</v>
      </c>
      <c r="G8534" s="748" t="s">
        <v>280</v>
      </c>
      <c r="H8534" s="1337">
        <v>0.2</v>
      </c>
      <c r="I8534" s="338"/>
    </row>
    <row r="8535" spans="2:9">
      <c r="B8535" s="651" t="s">
        <v>19</v>
      </c>
      <c r="C8535" s="1356">
        <v>1751</v>
      </c>
      <c r="D8535" s="747" t="str">
        <f t="shared" si="271"/>
        <v>SC1751</v>
      </c>
      <c r="E8535" s="1336">
        <v>1.448</v>
      </c>
      <c r="F8535" s="644">
        <f t="shared" si="272"/>
        <v>1.403</v>
      </c>
      <c r="G8535" s="748" t="s">
        <v>280</v>
      </c>
      <c r="H8535" s="1337">
        <v>0.2</v>
      </c>
      <c r="I8535" s="338"/>
    </row>
    <row r="8536" spans="2:9">
      <c r="B8536" s="651" t="s">
        <v>19</v>
      </c>
      <c r="C8536" s="1356">
        <v>1803</v>
      </c>
      <c r="D8536" s="747" t="str">
        <f t="shared" si="271"/>
        <v>SC1803</v>
      </c>
      <c r="E8536" s="1336">
        <v>1.0009999999999999</v>
      </c>
      <c r="F8536" s="644">
        <f t="shared" si="272"/>
        <v>1.0009999999999999</v>
      </c>
      <c r="G8536" s="748" t="s">
        <v>280</v>
      </c>
      <c r="H8536" s="1337">
        <v>0.53</v>
      </c>
      <c r="I8536" s="338"/>
    </row>
    <row r="8537" spans="2:9">
      <c r="B8537" s="651" t="s">
        <v>19</v>
      </c>
      <c r="C8537" s="1356">
        <v>1924</v>
      </c>
      <c r="D8537" s="747" t="str">
        <f t="shared" si="271"/>
        <v>SC1924</v>
      </c>
      <c r="E8537" s="1336">
        <v>0.90900000000000003</v>
      </c>
      <c r="F8537" s="644">
        <f t="shared" si="272"/>
        <v>0.91800000000000004</v>
      </c>
      <c r="G8537" s="748" t="s">
        <v>280</v>
      </c>
      <c r="H8537" s="1337">
        <v>0.52</v>
      </c>
      <c r="I8537" s="338"/>
    </row>
    <row r="8538" spans="2:9">
      <c r="B8538" s="651" t="s">
        <v>19</v>
      </c>
      <c r="C8538" s="1356">
        <v>1925</v>
      </c>
      <c r="D8538" s="747" t="str">
        <f t="shared" si="271"/>
        <v>SC1925</v>
      </c>
      <c r="E8538" s="1336">
        <v>0.89300000000000002</v>
      </c>
      <c r="F8538" s="644">
        <f t="shared" si="272"/>
        <v>0.90400000000000003</v>
      </c>
      <c r="G8538" s="748" t="s">
        <v>280</v>
      </c>
      <c r="H8538" s="1337">
        <v>0.54</v>
      </c>
      <c r="I8538" s="338"/>
    </row>
    <row r="8539" spans="2:9">
      <c r="B8539" s="651" t="s">
        <v>19</v>
      </c>
      <c r="C8539" s="1356">
        <v>2002</v>
      </c>
      <c r="D8539" s="747" t="str">
        <f t="shared" si="271"/>
        <v>SC2002</v>
      </c>
      <c r="E8539" s="1336">
        <v>1.0620000000000001</v>
      </c>
      <c r="F8539" s="644">
        <f t="shared" si="272"/>
        <v>1.056</v>
      </c>
      <c r="G8539" s="748" t="s">
        <v>280</v>
      </c>
      <c r="H8539" s="1337">
        <v>0.64</v>
      </c>
      <c r="I8539" s="338"/>
    </row>
    <row r="8540" spans="2:9">
      <c r="B8540" s="651" t="s">
        <v>19</v>
      </c>
      <c r="C8540" s="1356">
        <v>2003</v>
      </c>
      <c r="D8540" s="747" t="str">
        <f t="shared" si="271"/>
        <v>SC2003</v>
      </c>
      <c r="E8540" s="1336">
        <v>0.81699999999999995</v>
      </c>
      <c r="F8540" s="644">
        <f t="shared" si="272"/>
        <v>0.83499999999999996</v>
      </c>
      <c r="G8540" s="748" t="s">
        <v>280</v>
      </c>
      <c r="H8540" s="1337">
        <v>0.88</v>
      </c>
      <c r="I8540" s="338"/>
    </row>
    <row r="8541" spans="2:9">
      <c r="B8541" s="651" t="s">
        <v>19</v>
      </c>
      <c r="C8541" s="1356">
        <v>2014</v>
      </c>
      <c r="D8541" s="747" t="str">
        <f t="shared" si="271"/>
        <v>SC2014</v>
      </c>
      <c r="E8541" s="1336">
        <v>0.93899999999999995</v>
      </c>
      <c r="F8541" s="644">
        <f t="shared" si="272"/>
        <v>0.94499999999999995</v>
      </c>
      <c r="G8541" s="748" t="s">
        <v>280</v>
      </c>
      <c r="H8541" s="1337">
        <v>0.49</v>
      </c>
      <c r="I8541" s="338"/>
    </row>
    <row r="8542" spans="2:9">
      <c r="B8542" s="651" t="s">
        <v>19</v>
      </c>
      <c r="C8542" s="1356">
        <v>2016</v>
      </c>
      <c r="D8542" s="747" t="str">
        <f t="shared" si="271"/>
        <v>SC2016</v>
      </c>
      <c r="E8542" s="1336">
        <v>0.67100000000000004</v>
      </c>
      <c r="F8542" s="644">
        <f t="shared" si="272"/>
        <v>0.70399999999999996</v>
      </c>
      <c r="G8542" s="748" t="s">
        <v>280</v>
      </c>
      <c r="H8542" s="1337">
        <v>0.2</v>
      </c>
      <c r="I8542" s="338"/>
    </row>
    <row r="8543" spans="2:9">
      <c r="B8543" s="651" t="s">
        <v>19</v>
      </c>
      <c r="C8543" s="1356">
        <v>2021</v>
      </c>
      <c r="D8543" s="747" t="str">
        <f t="shared" si="271"/>
        <v>SC2021</v>
      </c>
      <c r="E8543" s="1336">
        <v>0.88300000000000001</v>
      </c>
      <c r="F8543" s="644">
        <f t="shared" si="272"/>
        <v>0.89500000000000002</v>
      </c>
      <c r="G8543" s="748" t="s">
        <v>280</v>
      </c>
      <c r="H8543" s="1337">
        <v>0.27</v>
      </c>
      <c r="I8543" s="338"/>
    </row>
    <row r="8544" spans="2:9">
      <c r="B8544" s="651" t="s">
        <v>19</v>
      </c>
      <c r="C8544" s="1356">
        <v>2039</v>
      </c>
      <c r="D8544" s="747" t="str">
        <f t="shared" si="271"/>
        <v>SC2039</v>
      </c>
      <c r="E8544" s="1336">
        <v>0.94599999999999995</v>
      </c>
      <c r="F8544" s="644">
        <f t="shared" si="272"/>
        <v>0.95099999999999996</v>
      </c>
      <c r="G8544" s="748" t="s">
        <v>280</v>
      </c>
      <c r="H8544" s="1337">
        <v>0.49</v>
      </c>
      <c r="I8544" s="338"/>
    </row>
    <row r="8545" spans="2:9">
      <c r="B8545" s="651" t="s">
        <v>19</v>
      </c>
      <c r="C8545" s="1356">
        <v>2041</v>
      </c>
      <c r="D8545" s="747" t="str">
        <f t="shared" si="271"/>
        <v>SC2041</v>
      </c>
      <c r="E8545" s="1336">
        <v>0.96399999999999997</v>
      </c>
      <c r="F8545" s="644">
        <f t="shared" si="272"/>
        <v>0.96799999999999997</v>
      </c>
      <c r="G8545" s="748" t="s">
        <v>280</v>
      </c>
      <c r="H8545" s="1337">
        <v>0.48</v>
      </c>
      <c r="I8545" s="338"/>
    </row>
    <row r="8546" spans="2:9">
      <c r="B8546" s="651" t="s">
        <v>19</v>
      </c>
      <c r="C8546" s="1356">
        <v>2065</v>
      </c>
      <c r="D8546" s="747" t="str">
        <f t="shared" si="271"/>
        <v>SC2065</v>
      </c>
      <c r="E8546" s="1336">
        <v>0.86699999999999999</v>
      </c>
      <c r="F8546" s="644">
        <f t="shared" si="272"/>
        <v>0.88</v>
      </c>
      <c r="G8546" s="748" t="s">
        <v>280</v>
      </c>
      <c r="H8546" s="1337">
        <v>0.12</v>
      </c>
      <c r="I8546" s="338"/>
    </row>
    <row r="8547" spans="2:9">
      <c r="B8547" s="651" t="s">
        <v>19</v>
      </c>
      <c r="C8547" s="1356">
        <v>2070</v>
      </c>
      <c r="D8547" s="747" t="str">
        <f t="shared" si="271"/>
        <v>SC2070</v>
      </c>
      <c r="E8547" s="1336">
        <v>0.92200000000000004</v>
      </c>
      <c r="F8547" s="644">
        <f t="shared" si="272"/>
        <v>0.93</v>
      </c>
      <c r="G8547" s="748" t="s">
        <v>280</v>
      </c>
      <c r="H8547" s="1337">
        <v>0.56000000000000005</v>
      </c>
      <c r="I8547" s="338"/>
    </row>
    <row r="8548" spans="2:9">
      <c r="B8548" s="651" t="s">
        <v>19</v>
      </c>
      <c r="C8548" s="1356">
        <v>2081</v>
      </c>
      <c r="D8548" s="747" t="str">
        <f t="shared" si="271"/>
        <v>SC2081</v>
      </c>
      <c r="E8548" s="1336">
        <v>0.9</v>
      </c>
      <c r="F8548" s="644">
        <f t="shared" si="272"/>
        <v>0.91</v>
      </c>
      <c r="G8548" s="748" t="s">
        <v>280</v>
      </c>
      <c r="H8548" s="1337">
        <v>0.65</v>
      </c>
      <c r="I8548" s="338"/>
    </row>
    <row r="8549" spans="2:9">
      <c r="B8549" s="651" t="s">
        <v>19</v>
      </c>
      <c r="C8549" s="1356">
        <v>2089</v>
      </c>
      <c r="D8549" s="747" t="str">
        <f t="shared" si="271"/>
        <v>SC2089</v>
      </c>
      <c r="E8549" s="1336">
        <v>0.90500000000000003</v>
      </c>
      <c r="F8549" s="644">
        <f t="shared" si="272"/>
        <v>0.91500000000000004</v>
      </c>
      <c r="G8549" s="748" t="s">
        <v>280</v>
      </c>
      <c r="H8549" s="1337">
        <v>0.52</v>
      </c>
      <c r="I8549" s="338"/>
    </row>
    <row r="8550" spans="2:9">
      <c r="B8550" s="651" t="s">
        <v>19</v>
      </c>
      <c r="C8550" s="1356">
        <v>2095</v>
      </c>
      <c r="D8550" s="747" t="str">
        <f t="shared" si="271"/>
        <v>SC2095</v>
      </c>
      <c r="E8550" s="1336">
        <v>0.90500000000000003</v>
      </c>
      <c r="F8550" s="644">
        <f t="shared" si="272"/>
        <v>0.91500000000000004</v>
      </c>
      <c r="G8550" s="748" t="s">
        <v>280</v>
      </c>
      <c r="H8550" s="1337">
        <v>0.53</v>
      </c>
      <c r="I8550" s="338"/>
    </row>
    <row r="8551" spans="2:9">
      <c r="B8551" s="651" t="s">
        <v>19</v>
      </c>
      <c r="C8551" s="1356">
        <v>2105</v>
      </c>
      <c r="D8551" s="747" t="str">
        <f t="shared" si="271"/>
        <v>SC2105</v>
      </c>
      <c r="E8551" s="1336">
        <v>0.93700000000000006</v>
      </c>
      <c r="F8551" s="644">
        <f t="shared" si="272"/>
        <v>0.94299999999999995</v>
      </c>
      <c r="G8551" s="748" t="s">
        <v>280</v>
      </c>
      <c r="H8551" s="1337">
        <v>0.53</v>
      </c>
      <c r="I8551" s="338"/>
    </row>
    <row r="8552" spans="2:9">
      <c r="B8552" s="651" t="s">
        <v>19</v>
      </c>
      <c r="C8552" s="1356">
        <v>2110</v>
      </c>
      <c r="D8552" s="747" t="str">
        <f t="shared" si="271"/>
        <v>SC2110</v>
      </c>
      <c r="E8552" s="1336">
        <v>0.92200000000000004</v>
      </c>
      <c r="F8552" s="644">
        <f t="shared" si="272"/>
        <v>0.93</v>
      </c>
      <c r="G8552" s="748" t="s">
        <v>280</v>
      </c>
      <c r="H8552" s="1337">
        <v>0.61</v>
      </c>
      <c r="I8552" s="338"/>
    </row>
    <row r="8553" spans="2:9">
      <c r="B8553" s="651" t="s">
        <v>19</v>
      </c>
      <c r="C8553" s="1356">
        <v>2111</v>
      </c>
      <c r="D8553" s="747" t="str">
        <f t="shared" si="271"/>
        <v>SC2111</v>
      </c>
      <c r="E8553" s="1336">
        <v>0.96699999999999997</v>
      </c>
      <c r="F8553" s="644">
        <f t="shared" si="272"/>
        <v>0.97</v>
      </c>
      <c r="G8553" s="748" t="s">
        <v>280</v>
      </c>
      <c r="H8553" s="1337">
        <v>0.77</v>
      </c>
      <c r="I8553" s="338"/>
    </row>
    <row r="8554" spans="2:9">
      <c r="B8554" s="651" t="s">
        <v>19</v>
      </c>
      <c r="C8554" s="1356">
        <v>2112</v>
      </c>
      <c r="D8554" s="747" t="str">
        <f t="shared" si="271"/>
        <v>SC2112</v>
      </c>
      <c r="E8554" s="1336">
        <v>0.67100000000000004</v>
      </c>
      <c r="F8554" s="644">
        <f t="shared" si="272"/>
        <v>0.70399999999999996</v>
      </c>
      <c r="G8554" s="748" t="s">
        <v>280</v>
      </c>
      <c r="H8554" s="1337">
        <v>0.2</v>
      </c>
      <c r="I8554" s="338"/>
    </row>
    <row r="8555" spans="2:9">
      <c r="B8555" s="651" t="s">
        <v>19</v>
      </c>
      <c r="C8555" s="1356">
        <v>2114</v>
      </c>
      <c r="D8555" s="747" t="str">
        <f t="shared" si="271"/>
        <v>SC2114</v>
      </c>
      <c r="E8555" s="1336">
        <v>0.67100000000000004</v>
      </c>
      <c r="F8555" s="644">
        <f t="shared" si="272"/>
        <v>0.70399999999999996</v>
      </c>
      <c r="G8555" s="748" t="s">
        <v>280</v>
      </c>
      <c r="H8555" s="1337">
        <v>0.2</v>
      </c>
      <c r="I8555" s="338"/>
    </row>
    <row r="8556" spans="2:9">
      <c r="B8556" s="651" t="s">
        <v>19</v>
      </c>
      <c r="C8556" s="1356">
        <v>2121</v>
      </c>
      <c r="D8556" s="747" t="str">
        <f t="shared" si="271"/>
        <v>SC2121</v>
      </c>
      <c r="E8556" s="1336">
        <v>0.92300000000000004</v>
      </c>
      <c r="F8556" s="644">
        <f t="shared" si="272"/>
        <v>0.93100000000000005</v>
      </c>
      <c r="G8556" s="748" t="s">
        <v>280</v>
      </c>
      <c r="H8556" s="1337">
        <v>0.48</v>
      </c>
      <c r="I8556" s="338"/>
    </row>
    <row r="8557" spans="2:9">
      <c r="B8557" s="651" t="s">
        <v>19</v>
      </c>
      <c r="C8557" s="1356">
        <v>2130</v>
      </c>
      <c r="D8557" s="747" t="str">
        <f t="shared" si="271"/>
        <v>SC2130</v>
      </c>
      <c r="E8557" s="1336">
        <v>0.95499999999999996</v>
      </c>
      <c r="F8557" s="644">
        <f t="shared" si="272"/>
        <v>0.96</v>
      </c>
      <c r="G8557" s="748" t="s">
        <v>280</v>
      </c>
      <c r="H8557" s="1337">
        <v>0.47</v>
      </c>
      <c r="I8557" s="338"/>
    </row>
    <row r="8558" spans="2:9">
      <c r="B8558" s="651" t="s">
        <v>19</v>
      </c>
      <c r="C8558" s="1356">
        <v>2131</v>
      </c>
      <c r="D8558" s="747" t="str">
        <f t="shared" si="271"/>
        <v>SC2131</v>
      </c>
      <c r="E8558" s="1336">
        <v>0.95099999999999996</v>
      </c>
      <c r="F8558" s="644">
        <f t="shared" si="272"/>
        <v>0.95599999999999996</v>
      </c>
      <c r="G8558" s="748" t="s">
        <v>280</v>
      </c>
      <c r="H8558" s="1337">
        <v>0.45</v>
      </c>
      <c r="I8558" s="338"/>
    </row>
    <row r="8559" spans="2:9">
      <c r="B8559" s="651" t="s">
        <v>19</v>
      </c>
      <c r="C8559" s="1356">
        <v>2143</v>
      </c>
      <c r="D8559" s="747" t="str">
        <f t="shared" si="271"/>
        <v>SC2143</v>
      </c>
      <c r="E8559" s="1336">
        <v>0.93100000000000005</v>
      </c>
      <c r="F8559" s="644">
        <f t="shared" si="272"/>
        <v>0.93799999999999994</v>
      </c>
      <c r="G8559" s="748" t="s">
        <v>280</v>
      </c>
      <c r="H8559" s="1337">
        <v>0.56999999999999995</v>
      </c>
      <c r="I8559" s="338"/>
    </row>
    <row r="8560" spans="2:9">
      <c r="B8560" s="651" t="s">
        <v>19</v>
      </c>
      <c r="C8560" s="1356">
        <v>2157</v>
      </c>
      <c r="D8560" s="747" t="str">
        <f t="shared" si="271"/>
        <v>SC2157</v>
      </c>
      <c r="E8560" s="1336">
        <v>0.98599999999999999</v>
      </c>
      <c r="F8560" s="644">
        <f t="shared" si="272"/>
        <v>0.98699999999999999</v>
      </c>
      <c r="G8560" s="748" t="s">
        <v>280</v>
      </c>
      <c r="H8560" s="1337">
        <v>0.62</v>
      </c>
      <c r="I8560" s="338"/>
    </row>
    <row r="8561" spans="2:9">
      <c r="B8561" s="651" t="s">
        <v>19</v>
      </c>
      <c r="C8561" s="1356">
        <v>2172</v>
      </c>
      <c r="D8561" s="747" t="str">
        <f t="shared" si="271"/>
        <v>SC2172</v>
      </c>
      <c r="E8561" s="1336">
        <v>0.88300000000000001</v>
      </c>
      <c r="F8561" s="644">
        <f t="shared" si="272"/>
        <v>0.89500000000000002</v>
      </c>
      <c r="G8561" s="748" t="s">
        <v>280</v>
      </c>
      <c r="H8561" s="1337">
        <v>0.27</v>
      </c>
      <c r="I8561" s="338"/>
    </row>
    <row r="8562" spans="2:9">
      <c r="B8562" s="651" t="s">
        <v>19</v>
      </c>
      <c r="C8562" s="1356">
        <v>2174</v>
      </c>
      <c r="D8562" s="747" t="str">
        <f t="shared" si="271"/>
        <v>SC2174</v>
      </c>
      <c r="E8562" s="1336">
        <v>0.67100000000000004</v>
      </c>
      <c r="F8562" s="644">
        <f t="shared" si="272"/>
        <v>0.70399999999999996</v>
      </c>
      <c r="G8562" s="748" t="s">
        <v>280</v>
      </c>
      <c r="H8562" s="1337">
        <v>0.2</v>
      </c>
      <c r="I8562" s="338"/>
    </row>
    <row r="8563" spans="2:9">
      <c r="B8563" s="651" t="s">
        <v>19</v>
      </c>
      <c r="C8563" s="1356">
        <v>2211</v>
      </c>
      <c r="D8563" s="747" t="str">
        <f t="shared" si="271"/>
        <v>SC2211</v>
      </c>
      <c r="E8563" s="1336">
        <v>1.008</v>
      </c>
      <c r="F8563" s="644">
        <f t="shared" si="272"/>
        <v>1.0069999999999999</v>
      </c>
      <c r="G8563" s="748" t="s">
        <v>280</v>
      </c>
      <c r="H8563" s="1337">
        <v>0.6</v>
      </c>
      <c r="I8563" s="338"/>
    </row>
    <row r="8564" spans="2:9">
      <c r="B8564" s="651" t="s">
        <v>19</v>
      </c>
      <c r="C8564" s="1356">
        <v>2220</v>
      </c>
      <c r="D8564" s="747" t="str">
        <f t="shared" si="271"/>
        <v>SC2220</v>
      </c>
      <c r="E8564" s="1336">
        <v>0.88</v>
      </c>
      <c r="F8564" s="644">
        <f t="shared" si="272"/>
        <v>0.89200000000000002</v>
      </c>
      <c r="G8564" s="748" t="s">
        <v>280</v>
      </c>
      <c r="H8564" s="1337">
        <v>0.43</v>
      </c>
      <c r="I8564" s="338"/>
    </row>
    <row r="8565" spans="2:9">
      <c r="B8565" s="651" t="s">
        <v>19</v>
      </c>
      <c r="C8565" s="1356">
        <v>2286</v>
      </c>
      <c r="D8565" s="747" t="str">
        <f t="shared" si="271"/>
        <v>SC2286</v>
      </c>
      <c r="E8565" s="1336">
        <v>0.88900000000000001</v>
      </c>
      <c r="F8565" s="644">
        <f t="shared" si="272"/>
        <v>0.9</v>
      </c>
      <c r="G8565" s="748" t="s">
        <v>280</v>
      </c>
      <c r="H8565" s="1337">
        <v>0.56999999999999995</v>
      </c>
      <c r="I8565" s="338"/>
    </row>
    <row r="8566" spans="2:9">
      <c r="B8566" s="651" t="s">
        <v>19</v>
      </c>
      <c r="C8566" s="1356">
        <v>2288</v>
      </c>
      <c r="D8566" s="747" t="str">
        <f t="shared" si="271"/>
        <v>SC2288</v>
      </c>
      <c r="E8566" s="1336">
        <v>0.96899999999999997</v>
      </c>
      <c r="F8566" s="644">
        <f t="shared" si="272"/>
        <v>0.97199999999999998</v>
      </c>
      <c r="G8566" s="748" t="s">
        <v>280</v>
      </c>
      <c r="H8566" s="1337">
        <v>0.56999999999999995</v>
      </c>
      <c r="I8566" s="338"/>
    </row>
    <row r="8567" spans="2:9">
      <c r="B8567" s="651" t="s">
        <v>19</v>
      </c>
      <c r="C8567" s="1356">
        <v>2302</v>
      </c>
      <c r="D8567" s="747" t="str">
        <f t="shared" si="271"/>
        <v>SC2302</v>
      </c>
      <c r="E8567" s="1336">
        <v>0.95199999999999996</v>
      </c>
      <c r="F8567" s="644">
        <f t="shared" si="272"/>
        <v>0.95699999999999996</v>
      </c>
      <c r="G8567" s="748" t="s">
        <v>280</v>
      </c>
      <c r="H8567" s="1337">
        <v>0.42</v>
      </c>
      <c r="I8567" s="338"/>
    </row>
    <row r="8568" spans="2:9">
      <c r="B8568" s="651" t="s">
        <v>19</v>
      </c>
      <c r="C8568" s="1356">
        <v>2305</v>
      </c>
      <c r="D8568" s="747" t="str">
        <f t="shared" si="271"/>
        <v>SC2305</v>
      </c>
      <c r="E8568" s="1336">
        <v>1.022</v>
      </c>
      <c r="F8568" s="644">
        <f t="shared" si="272"/>
        <v>1.02</v>
      </c>
      <c r="G8568" s="748" t="s">
        <v>280</v>
      </c>
      <c r="H8568" s="1337">
        <v>0.42</v>
      </c>
      <c r="I8568" s="338"/>
    </row>
    <row r="8569" spans="2:9">
      <c r="B8569" s="651" t="s">
        <v>19</v>
      </c>
      <c r="C8569" s="1356">
        <v>2361</v>
      </c>
      <c r="D8569" s="747" t="str">
        <f t="shared" si="271"/>
        <v>SC2361</v>
      </c>
      <c r="E8569" s="1336">
        <v>0.91900000000000004</v>
      </c>
      <c r="F8569" s="644">
        <f t="shared" si="272"/>
        <v>0.92700000000000005</v>
      </c>
      <c r="G8569" s="748" t="s">
        <v>280</v>
      </c>
      <c r="H8569" s="1337">
        <v>0.49</v>
      </c>
      <c r="I8569" s="338"/>
    </row>
    <row r="8570" spans="2:9">
      <c r="B8570" s="651" t="s">
        <v>19</v>
      </c>
      <c r="C8570" s="1356">
        <v>2362</v>
      </c>
      <c r="D8570" s="747" t="str">
        <f t="shared" si="271"/>
        <v>SC2362</v>
      </c>
      <c r="E8570" s="1336">
        <v>0.88600000000000001</v>
      </c>
      <c r="F8570" s="644">
        <f t="shared" si="272"/>
        <v>0.89700000000000002</v>
      </c>
      <c r="G8570" s="748" t="s">
        <v>280</v>
      </c>
      <c r="H8570" s="1337">
        <v>0.45</v>
      </c>
      <c r="I8570" s="338"/>
    </row>
    <row r="8571" spans="2:9">
      <c r="B8571" s="651" t="s">
        <v>19</v>
      </c>
      <c r="C8571" s="1356">
        <v>2380</v>
      </c>
      <c r="D8571" s="747" t="str">
        <f t="shared" si="271"/>
        <v>SC2380</v>
      </c>
      <c r="E8571" s="1336">
        <v>0.97399999999999998</v>
      </c>
      <c r="F8571" s="644">
        <f t="shared" si="272"/>
        <v>0.97699999999999998</v>
      </c>
      <c r="G8571" s="748" t="s">
        <v>280</v>
      </c>
      <c r="H8571" s="1337">
        <v>0.48</v>
      </c>
      <c r="I8571" s="338"/>
    </row>
    <row r="8572" spans="2:9">
      <c r="B8572" s="651" t="s">
        <v>19</v>
      </c>
      <c r="C8572" s="1356">
        <v>2388</v>
      </c>
      <c r="D8572" s="747" t="str">
        <f t="shared" si="271"/>
        <v>SC2388</v>
      </c>
      <c r="E8572" s="1336">
        <v>0.95599999999999996</v>
      </c>
      <c r="F8572" s="644">
        <f t="shared" si="272"/>
        <v>0.96</v>
      </c>
      <c r="G8572" s="748" t="s">
        <v>280</v>
      </c>
      <c r="H8572" s="1337">
        <v>0.43</v>
      </c>
      <c r="I8572" s="338"/>
    </row>
    <row r="8573" spans="2:9">
      <c r="B8573" s="651" t="s">
        <v>19</v>
      </c>
      <c r="C8573" s="1356">
        <v>2402</v>
      </c>
      <c r="D8573" s="747" t="str">
        <f t="shared" si="271"/>
        <v>SC2402</v>
      </c>
      <c r="E8573" s="1336">
        <v>0.92800000000000005</v>
      </c>
      <c r="F8573" s="644">
        <f t="shared" si="272"/>
        <v>0.93500000000000005</v>
      </c>
      <c r="G8573" s="748" t="s">
        <v>280</v>
      </c>
      <c r="H8573" s="1337">
        <v>0.52</v>
      </c>
      <c r="I8573" s="338"/>
    </row>
    <row r="8574" spans="2:9">
      <c r="B8574" s="651" t="s">
        <v>19</v>
      </c>
      <c r="C8574" s="1356">
        <v>2413</v>
      </c>
      <c r="D8574" s="747" t="str">
        <f t="shared" si="271"/>
        <v>SC2413</v>
      </c>
      <c r="E8574" s="1336">
        <v>0.86</v>
      </c>
      <c r="F8574" s="644">
        <f t="shared" si="272"/>
        <v>0.874</v>
      </c>
      <c r="G8574" s="748" t="s">
        <v>280</v>
      </c>
      <c r="H8574" s="1337">
        <v>0.45</v>
      </c>
      <c r="I8574" s="338"/>
    </row>
    <row r="8575" spans="2:9">
      <c r="B8575" s="651" t="s">
        <v>19</v>
      </c>
      <c r="C8575" s="1356">
        <v>2416</v>
      </c>
      <c r="D8575" s="747" t="str">
        <f t="shared" si="271"/>
        <v>SC2416</v>
      </c>
      <c r="E8575" s="1336">
        <v>0.86699999999999999</v>
      </c>
      <c r="F8575" s="644">
        <f t="shared" si="272"/>
        <v>0.88</v>
      </c>
      <c r="G8575" s="748" t="s">
        <v>280</v>
      </c>
      <c r="H8575" s="1337">
        <v>0.12</v>
      </c>
      <c r="I8575" s="338"/>
    </row>
    <row r="8576" spans="2:9">
      <c r="B8576" s="651" t="s">
        <v>19</v>
      </c>
      <c r="C8576" s="1356">
        <v>2417</v>
      </c>
      <c r="D8576" s="747" t="str">
        <f t="shared" si="271"/>
        <v>SC2417</v>
      </c>
      <c r="E8576" s="1336">
        <v>0.94</v>
      </c>
      <c r="F8576" s="644">
        <f t="shared" si="272"/>
        <v>0.94599999999999995</v>
      </c>
      <c r="G8576" s="748" t="s">
        <v>280</v>
      </c>
      <c r="H8576" s="1337">
        <v>0.43</v>
      </c>
      <c r="I8576" s="338"/>
    </row>
    <row r="8577" spans="2:9">
      <c r="B8577" s="651" t="s">
        <v>19</v>
      </c>
      <c r="C8577" s="1356">
        <v>2501</v>
      </c>
      <c r="D8577" s="747" t="str">
        <f t="shared" si="271"/>
        <v>SC2501</v>
      </c>
      <c r="E8577" s="1336">
        <v>0.872</v>
      </c>
      <c r="F8577" s="644">
        <f t="shared" si="272"/>
        <v>0.88500000000000001</v>
      </c>
      <c r="G8577" s="748" t="s">
        <v>280</v>
      </c>
      <c r="H8577" s="1337">
        <v>0.47</v>
      </c>
      <c r="I8577" s="338"/>
    </row>
    <row r="8578" spans="2:9">
      <c r="B8578" s="651" t="s">
        <v>19</v>
      </c>
      <c r="C8578" s="1356">
        <v>2503</v>
      </c>
      <c r="D8578" s="747" t="str">
        <f t="shared" si="271"/>
        <v>SC2503</v>
      </c>
      <c r="E8578" s="1336">
        <v>0.91500000000000004</v>
      </c>
      <c r="F8578" s="644">
        <f t="shared" si="272"/>
        <v>0.92400000000000004</v>
      </c>
      <c r="G8578" s="748" t="s">
        <v>280</v>
      </c>
      <c r="H8578" s="1337">
        <v>0.48</v>
      </c>
      <c r="I8578" s="338"/>
    </row>
    <row r="8579" spans="2:9">
      <c r="B8579" s="651" t="s">
        <v>19</v>
      </c>
      <c r="C8579" s="1356">
        <v>2570</v>
      </c>
      <c r="D8579" s="747" t="str">
        <f t="shared" si="271"/>
        <v>SC2570</v>
      </c>
      <c r="E8579" s="1336">
        <v>0.90500000000000003</v>
      </c>
      <c r="F8579" s="644">
        <f t="shared" si="272"/>
        <v>0.91500000000000004</v>
      </c>
      <c r="G8579" s="748" t="s">
        <v>280</v>
      </c>
      <c r="H8579" s="1337">
        <v>0.49</v>
      </c>
      <c r="I8579" s="338"/>
    </row>
    <row r="8580" spans="2:9">
      <c r="B8580" s="651" t="s">
        <v>19</v>
      </c>
      <c r="C8580" s="1356">
        <v>2585</v>
      </c>
      <c r="D8580" s="747" t="str">
        <f t="shared" si="271"/>
        <v>SC2585</v>
      </c>
      <c r="E8580" s="1336">
        <v>0.9</v>
      </c>
      <c r="F8580" s="644">
        <f t="shared" si="272"/>
        <v>0.91</v>
      </c>
      <c r="G8580" s="748" t="s">
        <v>280</v>
      </c>
      <c r="H8580" s="1337">
        <v>0.55000000000000004</v>
      </c>
      <c r="I8580" s="338"/>
    </row>
    <row r="8581" spans="2:9">
      <c r="B8581" s="651" t="s">
        <v>19</v>
      </c>
      <c r="C8581" s="1356">
        <v>2586</v>
      </c>
      <c r="D8581" s="747" t="str">
        <f t="shared" si="271"/>
        <v>SC2586</v>
      </c>
      <c r="E8581" s="1336">
        <v>0.93500000000000005</v>
      </c>
      <c r="F8581" s="644">
        <f t="shared" si="272"/>
        <v>0.94199999999999995</v>
      </c>
      <c r="G8581" s="748" t="s">
        <v>280</v>
      </c>
      <c r="H8581" s="1337">
        <v>0.53</v>
      </c>
      <c r="I8581" s="338"/>
    </row>
    <row r="8582" spans="2:9">
      <c r="B8582" s="651" t="s">
        <v>19</v>
      </c>
      <c r="C8582" s="1356">
        <v>2587</v>
      </c>
      <c r="D8582" s="747" t="str">
        <f t="shared" si="271"/>
        <v>SC2587</v>
      </c>
      <c r="E8582" s="1336">
        <v>0.67100000000000004</v>
      </c>
      <c r="F8582" s="644">
        <f t="shared" si="272"/>
        <v>0.70399999999999996</v>
      </c>
      <c r="G8582" s="748" t="s">
        <v>280</v>
      </c>
      <c r="H8582" s="1337">
        <v>0.2</v>
      </c>
      <c r="I8582" s="338"/>
    </row>
    <row r="8583" spans="2:9">
      <c r="B8583" s="651" t="s">
        <v>19</v>
      </c>
      <c r="C8583" s="1356">
        <v>2589</v>
      </c>
      <c r="D8583" s="747" t="str">
        <f t="shared" si="271"/>
        <v>SC2589</v>
      </c>
      <c r="E8583" s="1336">
        <v>0.91200000000000003</v>
      </c>
      <c r="F8583" s="644">
        <f t="shared" si="272"/>
        <v>0.92100000000000004</v>
      </c>
      <c r="G8583" s="748" t="s">
        <v>280</v>
      </c>
      <c r="H8583" s="1337">
        <v>0.46</v>
      </c>
      <c r="I8583" s="338"/>
    </row>
    <row r="8584" spans="2:9">
      <c r="B8584" s="651" t="s">
        <v>19</v>
      </c>
      <c r="C8584" s="1356">
        <v>2600</v>
      </c>
      <c r="D8584" s="747" t="str">
        <f t="shared" si="271"/>
        <v>SC2600</v>
      </c>
      <c r="E8584" s="1336">
        <v>0.67100000000000004</v>
      </c>
      <c r="F8584" s="644">
        <f t="shared" si="272"/>
        <v>0.70399999999999996</v>
      </c>
      <c r="G8584" s="748" t="s">
        <v>280</v>
      </c>
      <c r="H8584" s="1337">
        <v>0.2</v>
      </c>
      <c r="I8584" s="338"/>
    </row>
    <row r="8585" spans="2:9">
      <c r="B8585" s="651" t="s">
        <v>19</v>
      </c>
      <c r="C8585" s="1356">
        <v>2623</v>
      </c>
      <c r="D8585" s="747" t="str">
        <f t="shared" si="271"/>
        <v>SC2623</v>
      </c>
      <c r="E8585" s="1336">
        <v>0.88300000000000001</v>
      </c>
      <c r="F8585" s="644">
        <f t="shared" si="272"/>
        <v>0.89500000000000002</v>
      </c>
      <c r="G8585" s="748" t="s">
        <v>280</v>
      </c>
      <c r="H8585" s="1337">
        <v>0.27</v>
      </c>
      <c r="I8585" s="338"/>
    </row>
    <row r="8586" spans="2:9">
      <c r="B8586" s="651" t="s">
        <v>19</v>
      </c>
      <c r="C8586" s="1356">
        <v>2651</v>
      </c>
      <c r="D8586" s="747" t="str">
        <f t="shared" si="271"/>
        <v>SC2651</v>
      </c>
      <c r="E8586" s="1336">
        <v>0.97899999999999998</v>
      </c>
      <c r="F8586" s="644">
        <f t="shared" si="272"/>
        <v>0.98099999999999998</v>
      </c>
      <c r="G8586" s="748" t="s">
        <v>280</v>
      </c>
      <c r="H8586" s="1337">
        <v>0.46</v>
      </c>
      <c r="I8586" s="338"/>
    </row>
    <row r="8587" spans="2:9">
      <c r="B8587" s="651" t="s">
        <v>19</v>
      </c>
      <c r="C8587" s="1356">
        <v>2660</v>
      </c>
      <c r="D8587" s="747" t="str">
        <f t="shared" ref="D8587:D8650" si="273">B8587&amp;TEXT(C8587,"0000")</f>
        <v>SC2660</v>
      </c>
      <c r="E8587" s="1336">
        <v>0.67100000000000004</v>
      </c>
      <c r="F8587" s="644">
        <f t="shared" ref="F8587:F8650" si="274">IF(E8587="NA","NA",ROUND((E8587-1)*0.9+1,3))</f>
        <v>0.70399999999999996</v>
      </c>
      <c r="G8587" s="748" t="s">
        <v>280</v>
      </c>
      <c r="H8587" s="1337">
        <v>0.2</v>
      </c>
      <c r="I8587" s="338"/>
    </row>
    <row r="8588" spans="2:9">
      <c r="B8588" s="651" t="s">
        <v>19</v>
      </c>
      <c r="C8588" s="1356">
        <v>2670</v>
      </c>
      <c r="D8588" s="747" t="str">
        <f t="shared" si="273"/>
        <v>SC2670</v>
      </c>
      <c r="E8588" s="1336">
        <v>0.54500000000000004</v>
      </c>
      <c r="F8588" s="644">
        <f t="shared" si="274"/>
        <v>0.59099999999999997</v>
      </c>
      <c r="G8588" s="748" t="s">
        <v>280</v>
      </c>
      <c r="H8588" s="1337">
        <v>0.3</v>
      </c>
      <c r="I8588" s="338"/>
    </row>
    <row r="8589" spans="2:9">
      <c r="B8589" s="651" t="s">
        <v>19</v>
      </c>
      <c r="C8589" s="1356">
        <v>2683</v>
      </c>
      <c r="D8589" s="747" t="str">
        <f t="shared" si="273"/>
        <v>SC2683</v>
      </c>
      <c r="E8589" s="1336">
        <v>0.67100000000000004</v>
      </c>
      <c r="F8589" s="644">
        <f t="shared" si="274"/>
        <v>0.70399999999999996</v>
      </c>
      <c r="G8589" s="748" t="s">
        <v>280</v>
      </c>
      <c r="H8589" s="1337">
        <v>0.2</v>
      </c>
      <c r="I8589" s="338"/>
    </row>
    <row r="8590" spans="2:9">
      <c r="B8590" s="651" t="s">
        <v>19</v>
      </c>
      <c r="C8590" s="1356">
        <v>2688</v>
      </c>
      <c r="D8590" s="747" t="str">
        <f t="shared" si="273"/>
        <v>SC2688</v>
      </c>
      <c r="E8590" s="1336">
        <v>0.93400000000000005</v>
      </c>
      <c r="F8590" s="644">
        <f t="shared" si="274"/>
        <v>0.94099999999999995</v>
      </c>
      <c r="G8590" s="748" t="s">
        <v>280</v>
      </c>
      <c r="H8590" s="1337">
        <v>0.47</v>
      </c>
      <c r="I8590" s="338"/>
    </row>
    <row r="8591" spans="2:9">
      <c r="B8591" s="651" t="s">
        <v>19</v>
      </c>
      <c r="C8591" s="1356">
        <v>2701</v>
      </c>
      <c r="D8591" s="747" t="str">
        <f t="shared" si="273"/>
        <v>SC2701</v>
      </c>
      <c r="E8591" s="1336">
        <v>1.161</v>
      </c>
      <c r="F8591" s="644">
        <f t="shared" si="274"/>
        <v>1.145</v>
      </c>
      <c r="G8591" s="748" t="s">
        <v>280</v>
      </c>
      <c r="H8591" s="1337">
        <v>0.64</v>
      </c>
      <c r="I8591" s="338"/>
    </row>
    <row r="8592" spans="2:9">
      <c r="B8592" s="651" t="s">
        <v>19</v>
      </c>
      <c r="C8592" s="1356">
        <v>2702</v>
      </c>
      <c r="D8592" s="747" t="str">
        <f t="shared" si="273"/>
        <v>SC2702</v>
      </c>
      <c r="E8592" s="1336">
        <v>1.331</v>
      </c>
      <c r="F8592" s="644">
        <f t="shared" si="274"/>
        <v>1.298</v>
      </c>
      <c r="G8592" s="748" t="s">
        <v>280</v>
      </c>
      <c r="H8592" s="1337">
        <v>0.75</v>
      </c>
      <c r="I8592" s="338"/>
    </row>
    <row r="8593" spans="2:9">
      <c r="B8593" s="651" t="s">
        <v>19</v>
      </c>
      <c r="C8593" s="1356">
        <v>2709</v>
      </c>
      <c r="D8593" s="747" t="str">
        <f t="shared" si="273"/>
        <v>SC2709</v>
      </c>
      <c r="E8593" s="1336">
        <v>1.24</v>
      </c>
      <c r="F8593" s="644">
        <f t="shared" si="274"/>
        <v>1.216</v>
      </c>
      <c r="G8593" s="748" t="s">
        <v>280</v>
      </c>
      <c r="H8593" s="1337">
        <v>0.78</v>
      </c>
      <c r="I8593" s="338"/>
    </row>
    <row r="8594" spans="2:9">
      <c r="B8594" s="651" t="s">
        <v>19</v>
      </c>
      <c r="C8594" s="1356">
        <v>2710</v>
      </c>
      <c r="D8594" s="747" t="str">
        <f t="shared" si="273"/>
        <v>SC2710</v>
      </c>
      <c r="E8594" s="1336">
        <v>1.0629999999999999</v>
      </c>
      <c r="F8594" s="644">
        <f t="shared" si="274"/>
        <v>1.0569999999999999</v>
      </c>
      <c r="G8594" s="748" t="s">
        <v>280</v>
      </c>
      <c r="H8594" s="1337">
        <v>0.56999999999999995</v>
      </c>
      <c r="I8594" s="338"/>
    </row>
    <row r="8595" spans="2:9">
      <c r="B8595" s="651" t="s">
        <v>19</v>
      </c>
      <c r="C8595" s="1356">
        <v>2714</v>
      </c>
      <c r="D8595" s="747" t="str">
        <f t="shared" si="273"/>
        <v>SC2714</v>
      </c>
      <c r="E8595" s="1336">
        <v>0.67100000000000004</v>
      </c>
      <c r="F8595" s="644">
        <f t="shared" si="274"/>
        <v>0.70399999999999996</v>
      </c>
      <c r="G8595" s="748" t="s">
        <v>280</v>
      </c>
      <c r="H8595" s="1337">
        <v>0.2</v>
      </c>
      <c r="I8595" s="338"/>
    </row>
    <row r="8596" spans="2:9">
      <c r="B8596" s="651" t="s">
        <v>19</v>
      </c>
      <c r="C8596" s="1356">
        <v>2731</v>
      </c>
      <c r="D8596" s="747" t="str">
        <f t="shared" si="273"/>
        <v>SC2731</v>
      </c>
      <c r="E8596" s="1336">
        <v>0.91600000000000004</v>
      </c>
      <c r="F8596" s="644">
        <f t="shared" si="274"/>
        <v>0.92400000000000004</v>
      </c>
      <c r="G8596" s="748" t="s">
        <v>280</v>
      </c>
      <c r="H8596" s="1337">
        <v>0.53</v>
      </c>
      <c r="I8596" s="338"/>
    </row>
    <row r="8597" spans="2:9">
      <c r="B8597" s="651" t="s">
        <v>19</v>
      </c>
      <c r="C8597" s="1356">
        <v>2735</v>
      </c>
      <c r="D8597" s="747" t="str">
        <f t="shared" si="273"/>
        <v>SC2735</v>
      </c>
      <c r="E8597" s="1336">
        <v>0.67100000000000004</v>
      </c>
      <c r="F8597" s="644">
        <f t="shared" si="274"/>
        <v>0.70399999999999996</v>
      </c>
      <c r="G8597" s="748" t="s">
        <v>280</v>
      </c>
      <c r="H8597" s="1337">
        <v>0.2</v>
      </c>
      <c r="I8597" s="338"/>
    </row>
    <row r="8598" spans="2:9">
      <c r="B8598" s="651" t="s">
        <v>19</v>
      </c>
      <c r="C8598" s="1356">
        <v>2759</v>
      </c>
      <c r="D8598" s="747" t="str">
        <f t="shared" si="273"/>
        <v>SC2759</v>
      </c>
      <c r="E8598" s="1336">
        <v>0.83099999999999996</v>
      </c>
      <c r="F8598" s="644">
        <f t="shared" si="274"/>
        <v>0.84799999999999998</v>
      </c>
      <c r="G8598" s="748" t="s">
        <v>280</v>
      </c>
      <c r="H8598" s="1337">
        <v>0.87</v>
      </c>
      <c r="I8598" s="338"/>
    </row>
    <row r="8599" spans="2:9">
      <c r="B8599" s="651" t="s">
        <v>19</v>
      </c>
      <c r="C8599" s="1356">
        <v>2790</v>
      </c>
      <c r="D8599" s="747" t="str">
        <f t="shared" si="273"/>
        <v>SC2790</v>
      </c>
      <c r="E8599" s="1336">
        <v>0.92800000000000005</v>
      </c>
      <c r="F8599" s="644">
        <f t="shared" si="274"/>
        <v>0.93500000000000005</v>
      </c>
      <c r="G8599" s="748" t="s">
        <v>280</v>
      </c>
      <c r="H8599" s="1337">
        <v>0.47</v>
      </c>
      <c r="I8599" s="338"/>
    </row>
    <row r="8600" spans="2:9">
      <c r="B8600" s="651" t="s">
        <v>19</v>
      </c>
      <c r="C8600" s="1356">
        <v>2797</v>
      </c>
      <c r="D8600" s="747" t="str">
        <f t="shared" si="273"/>
        <v>SC2797</v>
      </c>
      <c r="E8600" s="1336">
        <v>0.95799999999999996</v>
      </c>
      <c r="F8600" s="644">
        <f t="shared" si="274"/>
        <v>0.96199999999999997</v>
      </c>
      <c r="G8600" s="748" t="s">
        <v>280</v>
      </c>
      <c r="H8600" s="1337">
        <v>0.49</v>
      </c>
      <c r="I8600" s="338"/>
    </row>
    <row r="8601" spans="2:9">
      <c r="B8601" s="651" t="s">
        <v>19</v>
      </c>
      <c r="C8601" s="1356">
        <v>2799</v>
      </c>
      <c r="D8601" s="747" t="str">
        <f t="shared" si="273"/>
        <v>SC2799</v>
      </c>
      <c r="E8601" s="1336">
        <v>1.4330000000000001</v>
      </c>
      <c r="F8601" s="644">
        <f t="shared" si="274"/>
        <v>1.39</v>
      </c>
      <c r="G8601" s="748" t="s">
        <v>280</v>
      </c>
      <c r="H8601" s="1337">
        <v>0.48</v>
      </c>
      <c r="I8601" s="338"/>
    </row>
    <row r="8602" spans="2:9">
      <c r="B8602" s="651" t="s">
        <v>19</v>
      </c>
      <c r="C8602" s="1356">
        <v>2802</v>
      </c>
      <c r="D8602" s="747" t="str">
        <f t="shared" si="273"/>
        <v>SC2802</v>
      </c>
      <c r="E8602" s="1336">
        <v>0.95199999999999996</v>
      </c>
      <c r="F8602" s="644">
        <f t="shared" si="274"/>
        <v>0.95699999999999996</v>
      </c>
      <c r="G8602" s="748" t="s">
        <v>280</v>
      </c>
      <c r="H8602" s="1337">
        <v>0.67</v>
      </c>
      <c r="I8602" s="338"/>
    </row>
    <row r="8603" spans="2:9">
      <c r="B8603" s="651" t="s">
        <v>19</v>
      </c>
      <c r="C8603" s="1356">
        <v>2835</v>
      </c>
      <c r="D8603" s="747" t="str">
        <f t="shared" si="273"/>
        <v>SC2835</v>
      </c>
      <c r="E8603" s="1336">
        <v>0.91800000000000004</v>
      </c>
      <c r="F8603" s="644">
        <f t="shared" si="274"/>
        <v>0.92600000000000005</v>
      </c>
      <c r="G8603" s="748" t="s">
        <v>280</v>
      </c>
      <c r="H8603" s="1337">
        <v>0.63</v>
      </c>
      <c r="I8603" s="338"/>
    </row>
    <row r="8604" spans="2:9">
      <c r="B8604" s="651" t="s">
        <v>19</v>
      </c>
      <c r="C8604" s="1356">
        <v>2836</v>
      </c>
      <c r="D8604" s="747" t="str">
        <f t="shared" si="273"/>
        <v>SC2836</v>
      </c>
      <c r="E8604" s="1336">
        <v>0.54500000000000004</v>
      </c>
      <c r="F8604" s="644">
        <f t="shared" si="274"/>
        <v>0.59099999999999997</v>
      </c>
      <c r="G8604" s="748" t="s">
        <v>280</v>
      </c>
      <c r="H8604" s="1337">
        <v>0.3</v>
      </c>
      <c r="I8604" s="338"/>
    </row>
    <row r="8605" spans="2:9">
      <c r="B8605" s="651" t="s">
        <v>19</v>
      </c>
      <c r="C8605" s="1356">
        <v>2841</v>
      </c>
      <c r="D8605" s="747" t="str">
        <f t="shared" si="273"/>
        <v>SC2841</v>
      </c>
      <c r="E8605" s="1336">
        <v>0.91700000000000004</v>
      </c>
      <c r="F8605" s="644">
        <f t="shared" si="274"/>
        <v>0.92500000000000004</v>
      </c>
      <c r="G8605" s="748" t="s">
        <v>280</v>
      </c>
      <c r="H8605" s="1337">
        <v>0.54</v>
      </c>
      <c r="I8605" s="338"/>
    </row>
    <row r="8606" spans="2:9">
      <c r="B8606" s="651" t="s">
        <v>19</v>
      </c>
      <c r="C8606" s="1356">
        <v>2881</v>
      </c>
      <c r="D8606" s="747" t="str">
        <f t="shared" si="273"/>
        <v>SC2881</v>
      </c>
      <c r="E8606" s="1336">
        <v>0.91200000000000003</v>
      </c>
      <c r="F8606" s="644">
        <f t="shared" si="274"/>
        <v>0.92100000000000004</v>
      </c>
      <c r="G8606" s="748" t="s">
        <v>280</v>
      </c>
      <c r="H8606" s="1337">
        <v>0.46</v>
      </c>
      <c r="I8606" s="338"/>
    </row>
    <row r="8607" spans="2:9">
      <c r="B8607" s="651" t="s">
        <v>19</v>
      </c>
      <c r="C8607" s="1356">
        <v>2883</v>
      </c>
      <c r="D8607" s="747" t="str">
        <f t="shared" si="273"/>
        <v>SC2883</v>
      </c>
      <c r="E8607" s="1336">
        <v>0.91700000000000004</v>
      </c>
      <c r="F8607" s="644">
        <f t="shared" si="274"/>
        <v>0.92500000000000004</v>
      </c>
      <c r="G8607" s="748" t="s">
        <v>280</v>
      </c>
      <c r="H8607" s="1337">
        <v>0.53</v>
      </c>
      <c r="I8607" s="338"/>
    </row>
    <row r="8608" spans="2:9">
      <c r="B8608" s="651" t="s">
        <v>19</v>
      </c>
      <c r="C8608" s="1356">
        <v>2915</v>
      </c>
      <c r="D8608" s="747" t="str">
        <f t="shared" si="273"/>
        <v>SC2915</v>
      </c>
      <c r="E8608" s="1336">
        <v>0.95599999999999996</v>
      </c>
      <c r="F8608" s="644">
        <f t="shared" si="274"/>
        <v>0.96</v>
      </c>
      <c r="G8608" s="748" t="s">
        <v>280</v>
      </c>
      <c r="H8608" s="1337">
        <v>0.53</v>
      </c>
      <c r="I8608" s="338"/>
    </row>
    <row r="8609" spans="2:9">
      <c r="B8609" s="651" t="s">
        <v>19</v>
      </c>
      <c r="C8609" s="1356">
        <v>2916</v>
      </c>
      <c r="D8609" s="747" t="str">
        <f t="shared" si="273"/>
        <v>SC2916</v>
      </c>
      <c r="E8609" s="1336">
        <v>0.93100000000000005</v>
      </c>
      <c r="F8609" s="644">
        <f t="shared" si="274"/>
        <v>0.93799999999999994</v>
      </c>
      <c r="G8609" s="748" t="s">
        <v>280</v>
      </c>
      <c r="H8609" s="1337">
        <v>0.48</v>
      </c>
      <c r="I8609" s="338"/>
    </row>
    <row r="8610" spans="2:9">
      <c r="B8610" s="651" t="s">
        <v>19</v>
      </c>
      <c r="C8610" s="1356">
        <v>2923</v>
      </c>
      <c r="D8610" s="747" t="str">
        <f t="shared" si="273"/>
        <v>SC2923</v>
      </c>
      <c r="E8610" s="1336">
        <v>0.93</v>
      </c>
      <c r="F8610" s="644">
        <f t="shared" si="274"/>
        <v>0.93700000000000006</v>
      </c>
      <c r="G8610" s="748" t="s">
        <v>280</v>
      </c>
      <c r="H8610" s="1337">
        <v>0.78</v>
      </c>
      <c r="I8610" s="338"/>
    </row>
    <row r="8611" spans="2:9">
      <c r="B8611" s="651" t="s">
        <v>19</v>
      </c>
      <c r="C8611" s="1356">
        <v>2960</v>
      </c>
      <c r="D8611" s="747" t="str">
        <f t="shared" si="273"/>
        <v>SC2960</v>
      </c>
      <c r="E8611" s="1336">
        <v>0.92800000000000005</v>
      </c>
      <c r="F8611" s="644">
        <f t="shared" si="274"/>
        <v>0.93500000000000005</v>
      </c>
      <c r="G8611" s="748" t="s">
        <v>280</v>
      </c>
      <c r="H8611" s="1337">
        <v>0.51</v>
      </c>
      <c r="I8611" s="338"/>
    </row>
    <row r="8612" spans="2:9">
      <c r="B8612" s="651" t="s">
        <v>19</v>
      </c>
      <c r="C8612" s="1356">
        <v>3004</v>
      </c>
      <c r="D8612" s="747" t="str">
        <f t="shared" si="273"/>
        <v>SC3004</v>
      </c>
      <c r="E8612" s="1336">
        <v>1.077</v>
      </c>
      <c r="F8612" s="644">
        <f t="shared" si="274"/>
        <v>1.069</v>
      </c>
      <c r="G8612" s="748" t="s">
        <v>280</v>
      </c>
      <c r="H8612" s="1337">
        <v>0.49</v>
      </c>
      <c r="I8612" s="338"/>
    </row>
    <row r="8613" spans="2:9">
      <c r="B8613" s="651" t="s">
        <v>19</v>
      </c>
      <c r="C8613" s="1356">
        <v>3018</v>
      </c>
      <c r="D8613" s="747" t="str">
        <f t="shared" si="273"/>
        <v>SC3018</v>
      </c>
      <c r="E8613" s="1336">
        <v>0.91</v>
      </c>
      <c r="F8613" s="644">
        <f t="shared" si="274"/>
        <v>0.91900000000000004</v>
      </c>
      <c r="G8613" s="748" t="s">
        <v>280</v>
      </c>
      <c r="H8613" s="1337">
        <v>0.55000000000000004</v>
      </c>
      <c r="I8613" s="338"/>
    </row>
    <row r="8614" spans="2:9">
      <c r="B8614" s="651" t="s">
        <v>19</v>
      </c>
      <c r="C8614" s="1356">
        <v>3022</v>
      </c>
      <c r="D8614" s="747" t="str">
        <f t="shared" si="273"/>
        <v>SC3022</v>
      </c>
      <c r="E8614" s="1336">
        <v>0.93700000000000006</v>
      </c>
      <c r="F8614" s="644">
        <f t="shared" si="274"/>
        <v>0.94299999999999995</v>
      </c>
      <c r="G8614" s="748" t="s">
        <v>280</v>
      </c>
      <c r="H8614" s="1337">
        <v>0.61</v>
      </c>
      <c r="I8614" s="338"/>
    </row>
    <row r="8615" spans="2:9">
      <c r="B8615" s="651" t="s">
        <v>19</v>
      </c>
      <c r="C8615" s="1356">
        <v>3027</v>
      </c>
      <c r="D8615" s="747" t="str">
        <f t="shared" si="273"/>
        <v>SC3027</v>
      </c>
      <c r="E8615" s="1336">
        <v>0.90100000000000002</v>
      </c>
      <c r="F8615" s="644">
        <f t="shared" si="274"/>
        <v>0.91100000000000003</v>
      </c>
      <c r="G8615" s="748" t="s">
        <v>280</v>
      </c>
      <c r="H8615" s="1337">
        <v>0.48</v>
      </c>
      <c r="I8615" s="338"/>
    </row>
    <row r="8616" spans="2:9">
      <c r="B8616" s="651" t="s">
        <v>19</v>
      </c>
      <c r="C8616" s="1356">
        <v>3028</v>
      </c>
      <c r="D8616" s="747" t="str">
        <f t="shared" si="273"/>
        <v>SC3028</v>
      </c>
      <c r="E8616" s="1336">
        <v>0.97299999999999998</v>
      </c>
      <c r="F8616" s="644">
        <f t="shared" si="274"/>
        <v>0.97599999999999998</v>
      </c>
      <c r="G8616" s="748" t="s">
        <v>280</v>
      </c>
      <c r="H8616" s="1337">
        <v>0.59</v>
      </c>
      <c r="I8616" s="338"/>
    </row>
    <row r="8617" spans="2:9">
      <c r="B8617" s="651" t="s">
        <v>19</v>
      </c>
      <c r="C8617" s="1356">
        <v>3030</v>
      </c>
      <c r="D8617" s="747" t="str">
        <f t="shared" si="273"/>
        <v>SC3030</v>
      </c>
      <c r="E8617" s="1336">
        <v>1.008</v>
      </c>
      <c r="F8617" s="644">
        <f t="shared" si="274"/>
        <v>1.0069999999999999</v>
      </c>
      <c r="G8617" s="748" t="s">
        <v>280</v>
      </c>
      <c r="H8617" s="1337">
        <v>0.8</v>
      </c>
      <c r="I8617" s="338"/>
    </row>
    <row r="8618" spans="2:9">
      <c r="B8618" s="651" t="s">
        <v>19</v>
      </c>
      <c r="C8618" s="1356">
        <v>3040</v>
      </c>
      <c r="D8618" s="747" t="str">
        <f t="shared" si="273"/>
        <v>SC3040</v>
      </c>
      <c r="E8618" s="1336">
        <v>0.997</v>
      </c>
      <c r="F8618" s="644">
        <f t="shared" si="274"/>
        <v>0.997</v>
      </c>
      <c r="G8618" s="748" t="s">
        <v>280</v>
      </c>
      <c r="H8618" s="1337">
        <v>0.57999999999999996</v>
      </c>
      <c r="I8618" s="338"/>
    </row>
    <row r="8619" spans="2:9">
      <c r="B8619" s="651" t="s">
        <v>19</v>
      </c>
      <c r="C8619" s="1356">
        <v>3041</v>
      </c>
      <c r="D8619" s="747" t="str">
        <f t="shared" si="273"/>
        <v>SC3041</v>
      </c>
      <c r="E8619" s="1336">
        <v>0.997</v>
      </c>
      <c r="F8619" s="644">
        <f t="shared" si="274"/>
        <v>0.997</v>
      </c>
      <c r="G8619" s="748" t="s">
        <v>280</v>
      </c>
      <c r="H8619" s="1337">
        <v>0.47</v>
      </c>
      <c r="I8619" s="338"/>
    </row>
    <row r="8620" spans="2:9">
      <c r="B8620" s="651" t="s">
        <v>19</v>
      </c>
      <c r="C8620" s="1356">
        <v>3042</v>
      </c>
      <c r="D8620" s="747" t="str">
        <f t="shared" si="273"/>
        <v>SC3042</v>
      </c>
      <c r="E8620" s="1336">
        <v>0.93600000000000005</v>
      </c>
      <c r="F8620" s="644">
        <f t="shared" si="274"/>
        <v>0.94199999999999995</v>
      </c>
      <c r="G8620" s="748" t="s">
        <v>280</v>
      </c>
      <c r="H8620" s="1337">
        <v>0.5</v>
      </c>
      <c r="I8620" s="338"/>
    </row>
    <row r="8621" spans="2:9">
      <c r="B8621" s="651" t="s">
        <v>19</v>
      </c>
      <c r="C8621" s="1356">
        <v>3064</v>
      </c>
      <c r="D8621" s="747" t="str">
        <f t="shared" si="273"/>
        <v>SC3064</v>
      </c>
      <c r="E8621" s="1336">
        <v>0.95699999999999996</v>
      </c>
      <c r="F8621" s="644">
        <f t="shared" si="274"/>
        <v>0.96099999999999997</v>
      </c>
      <c r="G8621" s="748" t="s">
        <v>280</v>
      </c>
      <c r="H8621" s="1337">
        <v>0.47</v>
      </c>
      <c r="I8621" s="338"/>
    </row>
    <row r="8622" spans="2:9">
      <c r="B8622" s="651" t="s">
        <v>19</v>
      </c>
      <c r="C8622" s="1356">
        <v>3076</v>
      </c>
      <c r="D8622" s="747" t="str">
        <f t="shared" si="273"/>
        <v>SC3076</v>
      </c>
      <c r="E8622" s="1336">
        <v>0.94399999999999995</v>
      </c>
      <c r="F8622" s="644">
        <f t="shared" si="274"/>
        <v>0.95</v>
      </c>
      <c r="G8622" s="748" t="s">
        <v>280</v>
      </c>
      <c r="H8622" s="1337">
        <v>0.48</v>
      </c>
      <c r="I8622" s="338"/>
    </row>
    <row r="8623" spans="2:9">
      <c r="B8623" s="651" t="s">
        <v>19</v>
      </c>
      <c r="C8623" s="1356">
        <v>3081</v>
      </c>
      <c r="D8623" s="747" t="str">
        <f t="shared" si="273"/>
        <v>SC3081</v>
      </c>
      <c r="E8623" s="1336">
        <v>1.008</v>
      </c>
      <c r="F8623" s="644">
        <f t="shared" si="274"/>
        <v>1.0069999999999999</v>
      </c>
      <c r="G8623" s="748" t="s">
        <v>280</v>
      </c>
      <c r="H8623" s="1337">
        <v>0.75</v>
      </c>
      <c r="I8623" s="338"/>
    </row>
    <row r="8624" spans="2:9">
      <c r="B8624" s="651" t="s">
        <v>19</v>
      </c>
      <c r="C8624" s="1356">
        <v>3082</v>
      </c>
      <c r="D8624" s="747" t="str">
        <f t="shared" si="273"/>
        <v>SC3082</v>
      </c>
      <c r="E8624" s="1336">
        <v>1.0549999999999999</v>
      </c>
      <c r="F8624" s="644">
        <f t="shared" si="274"/>
        <v>1.05</v>
      </c>
      <c r="G8624" s="748" t="s">
        <v>280</v>
      </c>
      <c r="H8624" s="1337">
        <v>0.43</v>
      </c>
      <c r="I8624" s="338"/>
    </row>
    <row r="8625" spans="2:9">
      <c r="B8625" s="651" t="s">
        <v>19</v>
      </c>
      <c r="C8625" s="1356">
        <v>3085</v>
      </c>
      <c r="D8625" s="747" t="str">
        <f t="shared" si="273"/>
        <v>SC3085</v>
      </c>
      <c r="E8625" s="1336">
        <v>0.95899999999999996</v>
      </c>
      <c r="F8625" s="644">
        <f t="shared" si="274"/>
        <v>0.96299999999999997</v>
      </c>
      <c r="G8625" s="748" t="s">
        <v>280</v>
      </c>
      <c r="H8625" s="1337">
        <v>0.52</v>
      </c>
      <c r="I8625" s="338"/>
    </row>
    <row r="8626" spans="2:9">
      <c r="B8626" s="651" t="s">
        <v>19</v>
      </c>
      <c r="C8626" s="1356">
        <v>3110</v>
      </c>
      <c r="D8626" s="747" t="str">
        <f t="shared" si="273"/>
        <v>SC3110</v>
      </c>
      <c r="E8626" s="1336">
        <v>0.91100000000000003</v>
      </c>
      <c r="F8626" s="644">
        <f t="shared" si="274"/>
        <v>0.92</v>
      </c>
      <c r="G8626" s="748" t="s">
        <v>280</v>
      </c>
      <c r="H8626" s="1337">
        <v>0.52</v>
      </c>
      <c r="I8626" s="338"/>
    </row>
    <row r="8627" spans="2:9">
      <c r="B8627" s="651" t="s">
        <v>19</v>
      </c>
      <c r="C8627" s="1356">
        <v>3111</v>
      </c>
      <c r="D8627" s="747" t="str">
        <f t="shared" si="273"/>
        <v>SC3111</v>
      </c>
      <c r="E8627" s="1336">
        <v>0.91900000000000004</v>
      </c>
      <c r="F8627" s="644">
        <f t="shared" si="274"/>
        <v>0.92700000000000005</v>
      </c>
      <c r="G8627" s="748" t="s">
        <v>280</v>
      </c>
      <c r="H8627" s="1337">
        <v>0.43</v>
      </c>
      <c r="I8627" s="338"/>
    </row>
    <row r="8628" spans="2:9">
      <c r="B8628" s="651" t="s">
        <v>19</v>
      </c>
      <c r="C8628" s="1356">
        <v>3113</v>
      </c>
      <c r="D8628" s="747" t="str">
        <f t="shared" si="273"/>
        <v>SC3113</v>
      </c>
      <c r="E8628" s="1336">
        <v>0.996</v>
      </c>
      <c r="F8628" s="644">
        <f t="shared" si="274"/>
        <v>0.996</v>
      </c>
      <c r="G8628" s="748" t="s">
        <v>280</v>
      </c>
      <c r="H8628" s="1337">
        <v>0.39</v>
      </c>
      <c r="I8628" s="338"/>
    </row>
    <row r="8629" spans="2:9">
      <c r="B8629" s="651" t="s">
        <v>19</v>
      </c>
      <c r="C8629" s="1356">
        <v>3114</v>
      </c>
      <c r="D8629" s="747" t="str">
        <f t="shared" si="273"/>
        <v>SC3114</v>
      </c>
      <c r="E8629" s="1336">
        <v>0.89500000000000002</v>
      </c>
      <c r="F8629" s="644">
        <f t="shared" si="274"/>
        <v>0.90600000000000003</v>
      </c>
      <c r="G8629" s="748" t="s">
        <v>280</v>
      </c>
      <c r="H8629" s="1337">
        <v>0.5</v>
      </c>
      <c r="I8629" s="338"/>
    </row>
    <row r="8630" spans="2:9">
      <c r="B8630" s="651" t="s">
        <v>19</v>
      </c>
      <c r="C8630" s="1356">
        <v>3118</v>
      </c>
      <c r="D8630" s="747" t="str">
        <f t="shared" si="273"/>
        <v>SC3118</v>
      </c>
      <c r="E8630" s="1336">
        <v>0.93899999999999995</v>
      </c>
      <c r="F8630" s="644">
        <f t="shared" si="274"/>
        <v>0.94499999999999995</v>
      </c>
      <c r="G8630" s="748" t="s">
        <v>280</v>
      </c>
      <c r="H8630" s="1337">
        <v>0.53</v>
      </c>
      <c r="I8630" s="338"/>
    </row>
    <row r="8631" spans="2:9">
      <c r="B8631" s="651" t="s">
        <v>19</v>
      </c>
      <c r="C8631" s="1356">
        <v>3119</v>
      </c>
      <c r="D8631" s="747" t="str">
        <f t="shared" si="273"/>
        <v>SC3119</v>
      </c>
      <c r="E8631" s="1336">
        <v>0.54500000000000004</v>
      </c>
      <c r="F8631" s="644">
        <f t="shared" si="274"/>
        <v>0.59099999999999997</v>
      </c>
      <c r="G8631" s="748" t="s">
        <v>280</v>
      </c>
      <c r="H8631" s="1337">
        <v>0.3</v>
      </c>
      <c r="I8631" s="338"/>
    </row>
    <row r="8632" spans="2:9">
      <c r="B8632" s="651" t="s">
        <v>19</v>
      </c>
      <c r="C8632" s="1356">
        <v>3122</v>
      </c>
      <c r="D8632" s="747" t="str">
        <f t="shared" si="273"/>
        <v>SC3122</v>
      </c>
      <c r="E8632" s="1336">
        <v>0.67100000000000004</v>
      </c>
      <c r="F8632" s="644">
        <f t="shared" si="274"/>
        <v>0.70399999999999996</v>
      </c>
      <c r="G8632" s="748" t="s">
        <v>280</v>
      </c>
      <c r="H8632" s="1337">
        <v>0.2</v>
      </c>
      <c r="I8632" s="338"/>
    </row>
    <row r="8633" spans="2:9">
      <c r="B8633" s="651" t="s">
        <v>19</v>
      </c>
      <c r="C8633" s="1356">
        <v>3126</v>
      </c>
      <c r="D8633" s="747" t="str">
        <f t="shared" si="273"/>
        <v>SC3126</v>
      </c>
      <c r="E8633" s="1336">
        <v>0.97099999999999997</v>
      </c>
      <c r="F8633" s="644">
        <f t="shared" si="274"/>
        <v>0.97399999999999998</v>
      </c>
      <c r="G8633" s="748" t="s">
        <v>280</v>
      </c>
      <c r="H8633" s="1337">
        <v>0.5</v>
      </c>
      <c r="I8633" s="338"/>
    </row>
    <row r="8634" spans="2:9">
      <c r="B8634" s="651" t="s">
        <v>19</v>
      </c>
      <c r="C8634" s="1356">
        <v>3131</v>
      </c>
      <c r="D8634" s="747" t="str">
        <f t="shared" si="273"/>
        <v>SC3131</v>
      </c>
      <c r="E8634" s="1336">
        <v>0.91600000000000004</v>
      </c>
      <c r="F8634" s="644">
        <f t="shared" si="274"/>
        <v>0.92400000000000004</v>
      </c>
      <c r="G8634" s="748" t="s">
        <v>280</v>
      </c>
      <c r="H8634" s="1337">
        <v>0.5</v>
      </c>
      <c r="I8634" s="338"/>
    </row>
    <row r="8635" spans="2:9">
      <c r="B8635" s="651" t="s">
        <v>19</v>
      </c>
      <c r="C8635" s="1356">
        <v>3132</v>
      </c>
      <c r="D8635" s="747" t="str">
        <f t="shared" si="273"/>
        <v>SC3132</v>
      </c>
      <c r="E8635" s="1336">
        <v>0.92800000000000005</v>
      </c>
      <c r="F8635" s="644">
        <f t="shared" si="274"/>
        <v>0.93500000000000005</v>
      </c>
      <c r="G8635" s="748" t="s">
        <v>280</v>
      </c>
      <c r="H8635" s="1337">
        <v>0.44</v>
      </c>
      <c r="I8635" s="338"/>
    </row>
    <row r="8636" spans="2:9">
      <c r="B8636" s="651" t="s">
        <v>19</v>
      </c>
      <c r="C8636" s="1356">
        <v>3145</v>
      </c>
      <c r="D8636" s="747" t="str">
        <f t="shared" si="273"/>
        <v>SC3145</v>
      </c>
      <c r="E8636" s="1336">
        <v>0.96099999999999997</v>
      </c>
      <c r="F8636" s="644">
        <f t="shared" si="274"/>
        <v>0.96499999999999997</v>
      </c>
      <c r="G8636" s="748" t="s">
        <v>280</v>
      </c>
      <c r="H8636" s="1337">
        <v>0.45</v>
      </c>
      <c r="I8636" s="338"/>
    </row>
    <row r="8637" spans="2:9">
      <c r="B8637" s="651" t="s">
        <v>19</v>
      </c>
      <c r="C8637" s="1356">
        <v>3146</v>
      </c>
      <c r="D8637" s="747" t="str">
        <f t="shared" si="273"/>
        <v>SC3146</v>
      </c>
      <c r="E8637" s="1336">
        <v>0.92400000000000004</v>
      </c>
      <c r="F8637" s="644">
        <f t="shared" si="274"/>
        <v>0.93200000000000005</v>
      </c>
      <c r="G8637" s="748" t="s">
        <v>280</v>
      </c>
      <c r="H8637" s="1337">
        <v>0.46</v>
      </c>
      <c r="I8637" s="338"/>
    </row>
    <row r="8638" spans="2:9">
      <c r="B8638" s="651" t="s">
        <v>19</v>
      </c>
      <c r="C8638" s="1356">
        <v>3169</v>
      </c>
      <c r="D8638" s="747" t="str">
        <f t="shared" si="273"/>
        <v>SC3169</v>
      </c>
      <c r="E8638" s="1336">
        <v>0.97</v>
      </c>
      <c r="F8638" s="644">
        <f t="shared" si="274"/>
        <v>0.97299999999999998</v>
      </c>
      <c r="G8638" s="748" t="s">
        <v>280</v>
      </c>
      <c r="H8638" s="1337">
        <v>0.6</v>
      </c>
      <c r="I8638" s="338"/>
    </row>
    <row r="8639" spans="2:9">
      <c r="B8639" s="651" t="s">
        <v>19</v>
      </c>
      <c r="C8639" s="1356">
        <v>3179</v>
      </c>
      <c r="D8639" s="747" t="str">
        <f t="shared" si="273"/>
        <v>SC3179</v>
      </c>
      <c r="E8639" s="1336">
        <v>0.76900000000000002</v>
      </c>
      <c r="F8639" s="644">
        <f t="shared" si="274"/>
        <v>0.79200000000000004</v>
      </c>
      <c r="G8639" s="748" t="s">
        <v>280</v>
      </c>
      <c r="H8639" s="1337">
        <v>0.5</v>
      </c>
      <c r="I8639" s="338"/>
    </row>
    <row r="8640" spans="2:9">
      <c r="B8640" s="651" t="s">
        <v>19</v>
      </c>
      <c r="C8640" s="1356">
        <v>3180</v>
      </c>
      <c r="D8640" s="747" t="str">
        <f t="shared" si="273"/>
        <v>SC3180</v>
      </c>
      <c r="E8640" s="1336">
        <v>0.88800000000000001</v>
      </c>
      <c r="F8640" s="644">
        <f t="shared" si="274"/>
        <v>0.89900000000000002</v>
      </c>
      <c r="G8640" s="748" t="s">
        <v>280</v>
      </c>
      <c r="H8640" s="1337">
        <v>0.45</v>
      </c>
      <c r="I8640" s="338"/>
    </row>
    <row r="8641" spans="2:9">
      <c r="B8641" s="651" t="s">
        <v>19</v>
      </c>
      <c r="C8641" s="1356">
        <v>3188</v>
      </c>
      <c r="D8641" s="747" t="str">
        <f t="shared" si="273"/>
        <v>SC3188</v>
      </c>
      <c r="E8641" s="1336">
        <v>0.98499999999999999</v>
      </c>
      <c r="F8641" s="644">
        <f t="shared" si="274"/>
        <v>0.98699999999999999</v>
      </c>
      <c r="G8641" s="748" t="s">
        <v>280</v>
      </c>
      <c r="H8641" s="1337">
        <v>0.53</v>
      </c>
      <c r="I8641" s="338"/>
    </row>
    <row r="8642" spans="2:9">
      <c r="B8642" s="651" t="s">
        <v>19</v>
      </c>
      <c r="C8642" s="1356">
        <v>3220</v>
      </c>
      <c r="D8642" s="747" t="str">
        <f t="shared" si="273"/>
        <v>SC3220</v>
      </c>
      <c r="E8642" s="1336">
        <v>0.88</v>
      </c>
      <c r="F8642" s="644">
        <f t="shared" si="274"/>
        <v>0.89200000000000002</v>
      </c>
      <c r="G8642" s="748" t="s">
        <v>280</v>
      </c>
      <c r="H8642" s="1337">
        <v>0.77</v>
      </c>
      <c r="I8642" s="338"/>
    </row>
    <row r="8643" spans="2:9">
      <c r="B8643" s="651" t="s">
        <v>19</v>
      </c>
      <c r="C8643" s="1356">
        <v>3224</v>
      </c>
      <c r="D8643" s="747" t="str">
        <f t="shared" si="273"/>
        <v>SC3224</v>
      </c>
      <c r="E8643" s="1336">
        <v>0.67100000000000004</v>
      </c>
      <c r="F8643" s="644">
        <f t="shared" si="274"/>
        <v>0.70399999999999996</v>
      </c>
      <c r="G8643" s="748" t="s">
        <v>280</v>
      </c>
      <c r="H8643" s="1337">
        <v>0.2</v>
      </c>
      <c r="I8643" s="338"/>
    </row>
    <row r="8644" spans="2:9">
      <c r="B8644" s="651" t="s">
        <v>19</v>
      </c>
      <c r="C8644" s="1356">
        <v>3227</v>
      </c>
      <c r="D8644" s="747" t="str">
        <f t="shared" si="273"/>
        <v>SC3227</v>
      </c>
      <c r="E8644" s="1336">
        <v>0.89700000000000002</v>
      </c>
      <c r="F8644" s="644">
        <f t="shared" si="274"/>
        <v>0.90700000000000003</v>
      </c>
      <c r="G8644" s="748" t="s">
        <v>280</v>
      </c>
      <c r="H8644" s="1337">
        <v>0.56000000000000005</v>
      </c>
      <c r="I8644" s="338"/>
    </row>
    <row r="8645" spans="2:9">
      <c r="B8645" s="651" t="s">
        <v>19</v>
      </c>
      <c r="C8645" s="1356">
        <v>3240</v>
      </c>
      <c r="D8645" s="747" t="str">
        <f t="shared" si="273"/>
        <v>SC3240</v>
      </c>
      <c r="E8645" s="1336">
        <v>0.67100000000000004</v>
      </c>
      <c r="F8645" s="644">
        <f t="shared" si="274"/>
        <v>0.70399999999999996</v>
      </c>
      <c r="G8645" s="748" t="s">
        <v>280</v>
      </c>
      <c r="H8645" s="1337">
        <v>0.2</v>
      </c>
      <c r="I8645" s="338"/>
    </row>
    <row r="8646" spans="2:9">
      <c r="B8646" s="651" t="s">
        <v>19</v>
      </c>
      <c r="C8646" s="1356">
        <v>3241</v>
      </c>
      <c r="D8646" s="747" t="str">
        <f t="shared" si="273"/>
        <v>SC3241</v>
      </c>
      <c r="E8646" s="1336">
        <v>0.92400000000000004</v>
      </c>
      <c r="F8646" s="644">
        <f t="shared" si="274"/>
        <v>0.93200000000000005</v>
      </c>
      <c r="G8646" s="748" t="s">
        <v>280</v>
      </c>
      <c r="H8646" s="1337">
        <v>0.51</v>
      </c>
      <c r="I8646" s="338"/>
    </row>
    <row r="8647" spans="2:9">
      <c r="B8647" s="651" t="s">
        <v>19</v>
      </c>
      <c r="C8647" s="1356">
        <v>3255</v>
      </c>
      <c r="D8647" s="747" t="str">
        <f t="shared" si="273"/>
        <v>SC3255</v>
      </c>
      <c r="E8647" s="1336">
        <v>0.54500000000000004</v>
      </c>
      <c r="F8647" s="644">
        <f t="shared" si="274"/>
        <v>0.59099999999999997</v>
      </c>
      <c r="G8647" s="748" t="s">
        <v>280</v>
      </c>
      <c r="H8647" s="1337">
        <v>0.3</v>
      </c>
      <c r="I8647" s="338"/>
    </row>
    <row r="8648" spans="2:9">
      <c r="B8648" s="651" t="s">
        <v>19</v>
      </c>
      <c r="C8648" s="1356">
        <v>3257</v>
      </c>
      <c r="D8648" s="747" t="str">
        <f t="shared" si="273"/>
        <v>SC3257</v>
      </c>
      <c r="E8648" s="1336">
        <v>1.0029999999999999</v>
      </c>
      <c r="F8648" s="644">
        <f t="shared" si="274"/>
        <v>1.0029999999999999</v>
      </c>
      <c r="G8648" s="748" t="s">
        <v>280</v>
      </c>
      <c r="H8648" s="1337">
        <v>0.46</v>
      </c>
      <c r="I8648" s="338"/>
    </row>
    <row r="8649" spans="2:9">
      <c r="B8649" s="651" t="s">
        <v>19</v>
      </c>
      <c r="C8649" s="1356">
        <v>3270</v>
      </c>
      <c r="D8649" s="747" t="str">
        <f t="shared" si="273"/>
        <v>SC3270</v>
      </c>
      <c r="E8649" s="1336">
        <v>0.86699999999999999</v>
      </c>
      <c r="F8649" s="644">
        <f t="shared" si="274"/>
        <v>0.88</v>
      </c>
      <c r="G8649" s="748" t="s">
        <v>280</v>
      </c>
      <c r="H8649" s="1337">
        <v>0.12</v>
      </c>
      <c r="I8649" s="338"/>
    </row>
    <row r="8650" spans="2:9">
      <c r="B8650" s="651" t="s">
        <v>19</v>
      </c>
      <c r="C8650" s="1356">
        <v>3300</v>
      </c>
      <c r="D8650" s="747" t="str">
        <f t="shared" si="273"/>
        <v>SC3300</v>
      </c>
      <c r="E8650" s="1336">
        <v>0.94199999999999995</v>
      </c>
      <c r="F8650" s="644">
        <f t="shared" si="274"/>
        <v>0.94799999999999995</v>
      </c>
      <c r="G8650" s="748" t="s">
        <v>280</v>
      </c>
      <c r="H8650" s="1337">
        <v>0.53</v>
      </c>
      <c r="I8650" s="338"/>
    </row>
    <row r="8651" spans="2:9">
      <c r="B8651" s="651" t="s">
        <v>19</v>
      </c>
      <c r="C8651" s="1356">
        <v>3303</v>
      </c>
      <c r="D8651" s="747" t="str">
        <f t="shared" ref="D8651:D8714" si="275">B8651&amp;TEXT(C8651,"0000")</f>
        <v>SC3303</v>
      </c>
      <c r="E8651" s="1336">
        <v>0.91600000000000004</v>
      </c>
      <c r="F8651" s="644">
        <f t="shared" ref="F8651:F8714" si="276">IF(E8651="NA","NA",ROUND((E8651-1)*0.9+1,3))</f>
        <v>0.92400000000000004</v>
      </c>
      <c r="G8651" s="748" t="s">
        <v>280</v>
      </c>
      <c r="H8651" s="1337">
        <v>0.46</v>
      </c>
      <c r="I8651" s="338"/>
    </row>
    <row r="8652" spans="2:9">
      <c r="B8652" s="651" t="s">
        <v>19</v>
      </c>
      <c r="C8652" s="1356">
        <v>3307</v>
      </c>
      <c r="D8652" s="747" t="str">
        <f t="shared" si="275"/>
        <v>SC3307</v>
      </c>
      <c r="E8652" s="1336">
        <v>0.94799999999999995</v>
      </c>
      <c r="F8652" s="644">
        <f t="shared" si="276"/>
        <v>0.95299999999999996</v>
      </c>
      <c r="G8652" s="748" t="s">
        <v>280</v>
      </c>
      <c r="H8652" s="1337">
        <v>0.45</v>
      </c>
      <c r="I8652" s="338"/>
    </row>
    <row r="8653" spans="2:9">
      <c r="B8653" s="651" t="s">
        <v>19</v>
      </c>
      <c r="C8653" s="1356">
        <v>3315</v>
      </c>
      <c r="D8653" s="747" t="str">
        <f t="shared" si="275"/>
        <v>SC3315</v>
      </c>
      <c r="E8653" s="1336">
        <v>0.67100000000000004</v>
      </c>
      <c r="F8653" s="644">
        <f t="shared" si="276"/>
        <v>0.70399999999999996</v>
      </c>
      <c r="G8653" s="748" t="s">
        <v>280</v>
      </c>
      <c r="H8653" s="1337">
        <v>0.2</v>
      </c>
      <c r="I8653" s="338"/>
    </row>
    <row r="8654" spans="2:9">
      <c r="B8654" s="651" t="s">
        <v>19</v>
      </c>
      <c r="C8654" s="1356">
        <v>3334</v>
      </c>
      <c r="D8654" s="747" t="str">
        <f t="shared" si="275"/>
        <v>SC3334</v>
      </c>
      <c r="E8654" s="1336">
        <v>0.96399999999999997</v>
      </c>
      <c r="F8654" s="644">
        <f t="shared" si="276"/>
        <v>0.96799999999999997</v>
      </c>
      <c r="G8654" s="748" t="s">
        <v>280</v>
      </c>
      <c r="H8654" s="1337">
        <v>0.52</v>
      </c>
      <c r="I8654" s="338"/>
    </row>
    <row r="8655" spans="2:9">
      <c r="B8655" s="651" t="s">
        <v>19</v>
      </c>
      <c r="C8655" s="1356">
        <v>3336</v>
      </c>
      <c r="D8655" s="747" t="str">
        <f t="shared" si="275"/>
        <v>SC3336</v>
      </c>
      <c r="E8655" s="1336">
        <v>1.448</v>
      </c>
      <c r="F8655" s="644">
        <f t="shared" si="276"/>
        <v>1.403</v>
      </c>
      <c r="G8655" s="748" t="s">
        <v>280</v>
      </c>
      <c r="H8655" s="1337">
        <v>0.2</v>
      </c>
      <c r="I8655" s="338"/>
    </row>
    <row r="8656" spans="2:9">
      <c r="B8656" s="651" t="s">
        <v>19</v>
      </c>
      <c r="C8656" s="1356">
        <v>3365</v>
      </c>
      <c r="D8656" s="747" t="str">
        <f t="shared" si="275"/>
        <v>SC3365</v>
      </c>
      <c r="E8656" s="1336">
        <v>1.113</v>
      </c>
      <c r="F8656" s="644">
        <f t="shared" si="276"/>
        <v>1.1020000000000001</v>
      </c>
      <c r="G8656" s="748" t="s">
        <v>280</v>
      </c>
      <c r="H8656" s="1337">
        <v>0.54</v>
      </c>
      <c r="I8656" s="338"/>
    </row>
    <row r="8657" spans="2:9">
      <c r="B8657" s="651" t="s">
        <v>19</v>
      </c>
      <c r="C8657" s="1356">
        <v>3372</v>
      </c>
      <c r="D8657" s="747" t="str">
        <f t="shared" si="275"/>
        <v>SC3372</v>
      </c>
      <c r="E8657" s="1336">
        <v>1.014</v>
      </c>
      <c r="F8657" s="644">
        <f t="shared" si="276"/>
        <v>1.0129999999999999</v>
      </c>
      <c r="G8657" s="748" t="s">
        <v>280</v>
      </c>
      <c r="H8657" s="1337">
        <v>0.45</v>
      </c>
      <c r="I8657" s="338"/>
    </row>
    <row r="8658" spans="2:9">
      <c r="B8658" s="651" t="s">
        <v>19</v>
      </c>
      <c r="C8658" s="1356">
        <v>3373</v>
      </c>
      <c r="D8658" s="747" t="str">
        <f t="shared" si="275"/>
        <v>SC3373</v>
      </c>
      <c r="E8658" s="1336">
        <v>0.93200000000000005</v>
      </c>
      <c r="F8658" s="644">
        <f t="shared" si="276"/>
        <v>0.93899999999999995</v>
      </c>
      <c r="G8658" s="748" t="s">
        <v>280</v>
      </c>
      <c r="H8658" s="1337">
        <v>0.49</v>
      </c>
      <c r="I8658" s="338"/>
    </row>
    <row r="8659" spans="2:9">
      <c r="B8659" s="651" t="s">
        <v>19</v>
      </c>
      <c r="C8659" s="1356">
        <v>3383</v>
      </c>
      <c r="D8659" s="747" t="str">
        <f t="shared" si="275"/>
        <v>SC3383</v>
      </c>
      <c r="E8659" s="1336">
        <v>0.67100000000000004</v>
      </c>
      <c r="F8659" s="644">
        <f t="shared" si="276"/>
        <v>0.70399999999999996</v>
      </c>
      <c r="G8659" s="748" t="s">
        <v>280</v>
      </c>
      <c r="H8659" s="1337">
        <v>0.2</v>
      </c>
      <c r="I8659" s="338"/>
    </row>
    <row r="8660" spans="2:9">
      <c r="B8660" s="651" t="s">
        <v>19</v>
      </c>
      <c r="C8660" s="1356">
        <v>3385</v>
      </c>
      <c r="D8660" s="747" t="str">
        <f t="shared" si="275"/>
        <v>SC3385</v>
      </c>
      <c r="E8660" s="1336">
        <v>0.95099999999999996</v>
      </c>
      <c r="F8660" s="644">
        <f t="shared" si="276"/>
        <v>0.95599999999999996</v>
      </c>
      <c r="G8660" s="748" t="s">
        <v>280</v>
      </c>
      <c r="H8660" s="1337">
        <v>0.45</v>
      </c>
      <c r="I8660" s="338"/>
    </row>
    <row r="8661" spans="2:9">
      <c r="B8661" s="651" t="s">
        <v>19</v>
      </c>
      <c r="C8661" s="1356">
        <v>3400</v>
      </c>
      <c r="D8661" s="747" t="str">
        <f t="shared" si="275"/>
        <v>SC3400</v>
      </c>
      <c r="E8661" s="1336">
        <v>0.86</v>
      </c>
      <c r="F8661" s="644">
        <f t="shared" si="276"/>
        <v>0.874</v>
      </c>
      <c r="G8661" s="748" t="s">
        <v>280</v>
      </c>
      <c r="H8661" s="1337">
        <v>0.56000000000000005</v>
      </c>
      <c r="I8661" s="338"/>
    </row>
    <row r="8662" spans="2:9">
      <c r="B8662" s="651" t="s">
        <v>19</v>
      </c>
      <c r="C8662" s="1356">
        <v>3507</v>
      </c>
      <c r="D8662" s="747" t="str">
        <f t="shared" si="275"/>
        <v>SC3507</v>
      </c>
      <c r="E8662" s="1336">
        <v>0.95</v>
      </c>
      <c r="F8662" s="644">
        <f t="shared" si="276"/>
        <v>0.95499999999999996</v>
      </c>
      <c r="G8662" s="748" t="s">
        <v>280</v>
      </c>
      <c r="H8662" s="1337">
        <v>0.36</v>
      </c>
      <c r="I8662" s="338"/>
    </row>
    <row r="8663" spans="2:9">
      <c r="B8663" s="651" t="s">
        <v>19</v>
      </c>
      <c r="C8663" s="1356">
        <v>3515</v>
      </c>
      <c r="D8663" s="747" t="str">
        <f t="shared" si="275"/>
        <v>SC3515</v>
      </c>
      <c r="E8663" s="1336">
        <v>0.95699999999999996</v>
      </c>
      <c r="F8663" s="644">
        <f t="shared" si="276"/>
        <v>0.96099999999999997</v>
      </c>
      <c r="G8663" s="748" t="s">
        <v>280</v>
      </c>
      <c r="H8663" s="1337">
        <v>0.48</v>
      </c>
      <c r="I8663" s="338"/>
    </row>
    <row r="8664" spans="2:9">
      <c r="B8664" s="651" t="s">
        <v>19</v>
      </c>
      <c r="C8664" s="1356">
        <v>3548</v>
      </c>
      <c r="D8664" s="747" t="str">
        <f t="shared" si="275"/>
        <v>SC3548</v>
      </c>
      <c r="E8664" s="1336">
        <v>0.90200000000000002</v>
      </c>
      <c r="F8664" s="644">
        <f t="shared" si="276"/>
        <v>0.91200000000000003</v>
      </c>
      <c r="G8664" s="748" t="s">
        <v>280</v>
      </c>
      <c r="H8664" s="1337">
        <v>0.56000000000000005</v>
      </c>
      <c r="I8664" s="338"/>
    </row>
    <row r="8665" spans="2:9">
      <c r="B8665" s="651" t="s">
        <v>19</v>
      </c>
      <c r="C8665" s="1356">
        <v>3559</v>
      </c>
      <c r="D8665" s="747" t="str">
        <f t="shared" si="275"/>
        <v>SC3559</v>
      </c>
      <c r="E8665" s="1336">
        <v>0.90100000000000002</v>
      </c>
      <c r="F8665" s="644">
        <f t="shared" si="276"/>
        <v>0.91100000000000003</v>
      </c>
      <c r="G8665" s="748" t="s">
        <v>280</v>
      </c>
      <c r="H8665" s="1337">
        <v>0.52</v>
      </c>
      <c r="I8665" s="338"/>
    </row>
    <row r="8666" spans="2:9">
      <c r="B8666" s="651" t="s">
        <v>19</v>
      </c>
      <c r="C8666" s="1356">
        <v>3574</v>
      </c>
      <c r="D8666" s="747" t="str">
        <f t="shared" si="275"/>
        <v>SC3574</v>
      </c>
      <c r="E8666" s="1336">
        <v>0.97199999999999998</v>
      </c>
      <c r="F8666" s="644">
        <f t="shared" si="276"/>
        <v>0.97499999999999998</v>
      </c>
      <c r="G8666" s="748" t="s">
        <v>280</v>
      </c>
      <c r="H8666" s="1337">
        <v>0.38</v>
      </c>
      <c r="I8666" s="338"/>
    </row>
    <row r="8667" spans="2:9">
      <c r="B8667" s="651" t="s">
        <v>19</v>
      </c>
      <c r="C8667" s="1356">
        <v>3581</v>
      </c>
      <c r="D8667" s="747" t="str">
        <f t="shared" si="275"/>
        <v>SC3581</v>
      </c>
      <c r="E8667" s="1336">
        <v>0.93100000000000005</v>
      </c>
      <c r="F8667" s="644">
        <f t="shared" si="276"/>
        <v>0.93799999999999994</v>
      </c>
      <c r="G8667" s="748" t="s">
        <v>280</v>
      </c>
      <c r="H8667" s="1337">
        <v>0.43</v>
      </c>
      <c r="I8667" s="338"/>
    </row>
    <row r="8668" spans="2:9">
      <c r="B8668" s="651" t="s">
        <v>19</v>
      </c>
      <c r="C8668" s="1356">
        <v>3612</v>
      </c>
      <c r="D8668" s="747" t="str">
        <f t="shared" si="275"/>
        <v>SC3612</v>
      </c>
      <c r="E8668" s="1336">
        <v>0.92500000000000004</v>
      </c>
      <c r="F8668" s="644">
        <f t="shared" si="276"/>
        <v>0.93300000000000005</v>
      </c>
      <c r="G8668" s="748" t="s">
        <v>280</v>
      </c>
      <c r="H8668" s="1337">
        <v>0.49</v>
      </c>
      <c r="I8668" s="338"/>
    </row>
    <row r="8669" spans="2:9">
      <c r="B8669" s="651" t="s">
        <v>19</v>
      </c>
      <c r="C8669" s="1356">
        <v>3620</v>
      </c>
      <c r="D8669" s="747" t="str">
        <f t="shared" si="275"/>
        <v>SC3620</v>
      </c>
      <c r="E8669" s="1336">
        <v>1.1160000000000001</v>
      </c>
      <c r="F8669" s="644">
        <f t="shared" si="276"/>
        <v>1.1040000000000001</v>
      </c>
      <c r="G8669" s="748" t="s">
        <v>280</v>
      </c>
      <c r="H8669" s="1337">
        <v>0.48</v>
      </c>
      <c r="I8669" s="338"/>
    </row>
    <row r="8670" spans="2:9">
      <c r="B8670" s="651" t="s">
        <v>19</v>
      </c>
      <c r="C8670" s="1356">
        <v>3629</v>
      </c>
      <c r="D8670" s="747" t="str">
        <f t="shared" si="275"/>
        <v>SC3629</v>
      </c>
      <c r="E8670" s="1336">
        <v>0.999</v>
      </c>
      <c r="F8670" s="644">
        <f t="shared" si="276"/>
        <v>0.999</v>
      </c>
      <c r="G8670" s="748" t="s">
        <v>280</v>
      </c>
      <c r="H8670" s="1337">
        <v>0.39</v>
      </c>
      <c r="I8670" s="338"/>
    </row>
    <row r="8671" spans="2:9">
      <c r="B8671" s="651" t="s">
        <v>19</v>
      </c>
      <c r="C8671" s="1356">
        <v>3632</v>
      </c>
      <c r="D8671" s="747" t="str">
        <f t="shared" si="275"/>
        <v>SC3632</v>
      </c>
      <c r="E8671" s="1336">
        <v>1.032</v>
      </c>
      <c r="F8671" s="644">
        <f t="shared" si="276"/>
        <v>1.0289999999999999</v>
      </c>
      <c r="G8671" s="748" t="s">
        <v>280</v>
      </c>
      <c r="H8671" s="1337">
        <v>0.41</v>
      </c>
      <c r="I8671" s="338"/>
    </row>
    <row r="8672" spans="2:9">
      <c r="B8672" s="651" t="s">
        <v>19</v>
      </c>
      <c r="C8672" s="1356">
        <v>3634</v>
      </c>
      <c r="D8672" s="747" t="str">
        <f t="shared" si="275"/>
        <v>SC3634</v>
      </c>
      <c r="E8672" s="1336">
        <v>0.88900000000000001</v>
      </c>
      <c r="F8672" s="644">
        <f t="shared" si="276"/>
        <v>0.9</v>
      </c>
      <c r="G8672" s="748" t="s">
        <v>280</v>
      </c>
      <c r="H8672" s="1337">
        <v>0.44</v>
      </c>
      <c r="I8672" s="338"/>
    </row>
    <row r="8673" spans="2:9">
      <c r="B8673" s="651" t="s">
        <v>19</v>
      </c>
      <c r="C8673" s="1356">
        <v>3635</v>
      </c>
      <c r="D8673" s="747" t="str">
        <f t="shared" si="275"/>
        <v>SC3635</v>
      </c>
      <c r="E8673" s="1336">
        <v>0.95</v>
      </c>
      <c r="F8673" s="644">
        <f t="shared" si="276"/>
        <v>0.95499999999999996</v>
      </c>
      <c r="G8673" s="748" t="s">
        <v>280</v>
      </c>
      <c r="H8673" s="1337">
        <v>0.56000000000000005</v>
      </c>
      <c r="I8673" s="338"/>
    </row>
    <row r="8674" spans="2:9">
      <c r="B8674" s="651" t="s">
        <v>19</v>
      </c>
      <c r="C8674" s="1356">
        <v>3638</v>
      </c>
      <c r="D8674" s="747" t="str">
        <f t="shared" si="275"/>
        <v>SC3638</v>
      </c>
      <c r="E8674" s="1336">
        <v>0.96099999999999997</v>
      </c>
      <c r="F8674" s="644">
        <f t="shared" si="276"/>
        <v>0.96499999999999997</v>
      </c>
      <c r="G8674" s="748" t="s">
        <v>280</v>
      </c>
      <c r="H8674" s="1337">
        <v>0.43</v>
      </c>
      <c r="I8674" s="338"/>
    </row>
    <row r="8675" spans="2:9">
      <c r="B8675" s="651" t="s">
        <v>19</v>
      </c>
      <c r="C8675" s="1356">
        <v>3642</v>
      </c>
      <c r="D8675" s="747" t="str">
        <f t="shared" si="275"/>
        <v>SC3642</v>
      </c>
      <c r="E8675" s="1336">
        <v>0.86699999999999999</v>
      </c>
      <c r="F8675" s="644">
        <f t="shared" si="276"/>
        <v>0.88</v>
      </c>
      <c r="G8675" s="748" t="s">
        <v>280</v>
      </c>
      <c r="H8675" s="1337">
        <v>0.12</v>
      </c>
      <c r="I8675" s="338"/>
    </row>
    <row r="8676" spans="2:9">
      <c r="B8676" s="651" t="s">
        <v>19</v>
      </c>
      <c r="C8676" s="1356">
        <v>3643</v>
      </c>
      <c r="D8676" s="747" t="str">
        <f t="shared" si="275"/>
        <v>SC3643</v>
      </c>
      <c r="E8676" s="1336">
        <v>0.91100000000000003</v>
      </c>
      <c r="F8676" s="644">
        <f t="shared" si="276"/>
        <v>0.92</v>
      </c>
      <c r="G8676" s="748" t="s">
        <v>280</v>
      </c>
      <c r="H8676" s="1337">
        <v>0.37</v>
      </c>
      <c r="I8676" s="338"/>
    </row>
    <row r="8677" spans="2:9">
      <c r="B8677" s="651" t="s">
        <v>19</v>
      </c>
      <c r="C8677" s="1356">
        <v>3647</v>
      </c>
      <c r="D8677" s="747" t="str">
        <f t="shared" si="275"/>
        <v>SC3647</v>
      </c>
      <c r="E8677" s="1336">
        <v>0.90500000000000003</v>
      </c>
      <c r="F8677" s="644">
        <f t="shared" si="276"/>
        <v>0.91500000000000004</v>
      </c>
      <c r="G8677" s="748" t="s">
        <v>280</v>
      </c>
      <c r="H8677" s="1337">
        <v>0.67</v>
      </c>
      <c r="I8677" s="338"/>
    </row>
    <row r="8678" spans="2:9">
      <c r="B8678" s="651" t="s">
        <v>19</v>
      </c>
      <c r="C8678" s="1356">
        <v>3648</v>
      </c>
      <c r="D8678" s="747" t="str">
        <f t="shared" si="275"/>
        <v>SC3648</v>
      </c>
      <c r="E8678" s="1336">
        <v>0.90800000000000003</v>
      </c>
      <c r="F8678" s="644">
        <f t="shared" si="276"/>
        <v>0.91700000000000004</v>
      </c>
      <c r="G8678" s="748" t="s">
        <v>280</v>
      </c>
      <c r="H8678" s="1337">
        <v>0.44</v>
      </c>
      <c r="I8678" s="338"/>
    </row>
    <row r="8679" spans="2:9">
      <c r="B8679" s="651" t="s">
        <v>19</v>
      </c>
      <c r="C8679" s="1356">
        <v>3681</v>
      </c>
      <c r="D8679" s="747" t="str">
        <f t="shared" si="275"/>
        <v>SC3681</v>
      </c>
      <c r="E8679" s="1336">
        <v>0.92600000000000005</v>
      </c>
      <c r="F8679" s="644">
        <f t="shared" si="276"/>
        <v>0.93300000000000005</v>
      </c>
      <c r="G8679" s="748" t="s">
        <v>280</v>
      </c>
      <c r="H8679" s="1337">
        <v>0.35</v>
      </c>
      <c r="I8679" s="338"/>
    </row>
    <row r="8680" spans="2:9">
      <c r="B8680" s="651" t="s">
        <v>19</v>
      </c>
      <c r="C8680" s="1356">
        <v>3685</v>
      </c>
      <c r="D8680" s="747" t="str">
        <f t="shared" si="275"/>
        <v>SC3685</v>
      </c>
      <c r="E8680" s="1336">
        <v>0.90200000000000002</v>
      </c>
      <c r="F8680" s="644">
        <f t="shared" si="276"/>
        <v>0.91200000000000003</v>
      </c>
      <c r="G8680" s="748" t="s">
        <v>280</v>
      </c>
      <c r="H8680" s="1337">
        <v>0.4</v>
      </c>
      <c r="I8680" s="338"/>
    </row>
    <row r="8681" spans="2:9">
      <c r="B8681" s="651" t="s">
        <v>19</v>
      </c>
      <c r="C8681" s="1356">
        <v>3719</v>
      </c>
      <c r="D8681" s="747" t="str">
        <f t="shared" si="275"/>
        <v>SC3719</v>
      </c>
      <c r="E8681" s="1336">
        <v>1.194</v>
      </c>
      <c r="F8681" s="644">
        <f t="shared" si="276"/>
        <v>1.175</v>
      </c>
      <c r="G8681" s="748" t="s">
        <v>280</v>
      </c>
      <c r="H8681" s="1337">
        <v>0.46</v>
      </c>
      <c r="I8681" s="338"/>
    </row>
    <row r="8682" spans="2:9">
      <c r="B8682" s="651" t="s">
        <v>19</v>
      </c>
      <c r="C8682" s="1356">
        <v>3724</v>
      </c>
      <c r="D8682" s="747" t="str">
        <f t="shared" si="275"/>
        <v>SC3724</v>
      </c>
      <c r="E8682" s="1336">
        <v>1.238</v>
      </c>
      <c r="F8682" s="644">
        <f t="shared" si="276"/>
        <v>1.214</v>
      </c>
      <c r="G8682" s="748" t="s">
        <v>280</v>
      </c>
      <c r="H8682" s="1337">
        <v>0.37</v>
      </c>
      <c r="I8682" s="338"/>
    </row>
    <row r="8683" spans="2:9">
      <c r="B8683" s="651" t="s">
        <v>19</v>
      </c>
      <c r="C8683" s="1356">
        <v>3726</v>
      </c>
      <c r="D8683" s="747" t="str">
        <f t="shared" si="275"/>
        <v>SC3726</v>
      </c>
      <c r="E8683" s="1336">
        <v>1.1819999999999999</v>
      </c>
      <c r="F8683" s="644">
        <f t="shared" si="276"/>
        <v>1.1639999999999999</v>
      </c>
      <c r="G8683" s="748" t="s">
        <v>280</v>
      </c>
      <c r="H8683" s="1337">
        <v>0.44</v>
      </c>
      <c r="I8683" s="338"/>
    </row>
    <row r="8684" spans="2:9">
      <c r="B8684" s="651" t="s">
        <v>19</v>
      </c>
      <c r="C8684" s="1356">
        <v>3803</v>
      </c>
      <c r="D8684" s="747" t="str">
        <f t="shared" si="275"/>
        <v>SC3803</v>
      </c>
      <c r="E8684" s="1336">
        <v>0.94799999999999995</v>
      </c>
      <c r="F8684" s="644">
        <f t="shared" si="276"/>
        <v>0.95299999999999996</v>
      </c>
      <c r="G8684" s="748" t="s">
        <v>280</v>
      </c>
      <c r="H8684" s="1337">
        <v>0.45</v>
      </c>
      <c r="I8684" s="338"/>
    </row>
    <row r="8685" spans="2:9">
      <c r="B8685" s="651" t="s">
        <v>19</v>
      </c>
      <c r="C8685" s="1356">
        <v>3807</v>
      </c>
      <c r="D8685" s="747" t="str">
        <f t="shared" si="275"/>
        <v>SC3807</v>
      </c>
      <c r="E8685" s="1336">
        <v>0.98199999999999998</v>
      </c>
      <c r="F8685" s="644">
        <f t="shared" si="276"/>
        <v>0.98399999999999999</v>
      </c>
      <c r="G8685" s="748" t="s">
        <v>280</v>
      </c>
      <c r="H8685" s="1337">
        <v>0.47</v>
      </c>
      <c r="I8685" s="338"/>
    </row>
    <row r="8686" spans="2:9">
      <c r="B8686" s="651" t="s">
        <v>19</v>
      </c>
      <c r="C8686" s="1356">
        <v>3808</v>
      </c>
      <c r="D8686" s="747" t="str">
        <f t="shared" si="275"/>
        <v>SC3808</v>
      </c>
      <c r="E8686" s="1336">
        <v>0.99299999999999999</v>
      </c>
      <c r="F8686" s="644">
        <f t="shared" si="276"/>
        <v>0.99399999999999999</v>
      </c>
      <c r="G8686" s="748" t="s">
        <v>280</v>
      </c>
      <c r="H8686" s="1337">
        <v>1.1299999999999999</v>
      </c>
      <c r="I8686" s="338"/>
    </row>
    <row r="8687" spans="2:9">
      <c r="B8687" s="651" t="s">
        <v>19</v>
      </c>
      <c r="C8687" s="1356">
        <v>3821</v>
      </c>
      <c r="D8687" s="747" t="str">
        <f t="shared" si="275"/>
        <v>SC3821</v>
      </c>
      <c r="E8687" s="1336">
        <v>0.876</v>
      </c>
      <c r="F8687" s="644">
        <f t="shared" si="276"/>
        <v>0.88800000000000001</v>
      </c>
      <c r="G8687" s="748" t="s">
        <v>280</v>
      </c>
      <c r="H8687" s="1337">
        <v>0.56000000000000005</v>
      </c>
      <c r="I8687" s="338"/>
    </row>
    <row r="8688" spans="2:9">
      <c r="B8688" s="651" t="s">
        <v>19</v>
      </c>
      <c r="C8688" s="1356">
        <v>3822</v>
      </c>
      <c r="D8688" s="747" t="str">
        <f t="shared" si="275"/>
        <v>SC3822</v>
      </c>
      <c r="E8688" s="1336">
        <v>0.89700000000000002</v>
      </c>
      <c r="F8688" s="644">
        <f t="shared" si="276"/>
        <v>0.90700000000000003</v>
      </c>
      <c r="G8688" s="748" t="s">
        <v>280</v>
      </c>
      <c r="H8688" s="1337">
        <v>0.92</v>
      </c>
      <c r="I8688" s="338"/>
    </row>
    <row r="8689" spans="2:9">
      <c r="B8689" s="651" t="s">
        <v>19</v>
      </c>
      <c r="C8689" s="1356">
        <v>3824</v>
      </c>
      <c r="D8689" s="747" t="str">
        <f t="shared" si="275"/>
        <v>SC3824</v>
      </c>
      <c r="E8689" s="1336">
        <v>0.96599999999999997</v>
      </c>
      <c r="F8689" s="644">
        <f t="shared" si="276"/>
        <v>0.96899999999999997</v>
      </c>
      <c r="G8689" s="748" t="s">
        <v>280</v>
      </c>
      <c r="H8689" s="1337">
        <v>0.55000000000000004</v>
      </c>
      <c r="I8689" s="338"/>
    </row>
    <row r="8690" spans="2:9">
      <c r="B8690" s="651" t="s">
        <v>19</v>
      </c>
      <c r="C8690" s="1356">
        <v>3826</v>
      </c>
      <c r="D8690" s="747" t="str">
        <f t="shared" si="275"/>
        <v>SC3826</v>
      </c>
      <c r="E8690" s="1336">
        <v>1.054</v>
      </c>
      <c r="F8690" s="644">
        <f t="shared" si="276"/>
        <v>1.0489999999999999</v>
      </c>
      <c r="G8690" s="748" t="s">
        <v>280</v>
      </c>
      <c r="H8690" s="1337">
        <v>0.4</v>
      </c>
      <c r="I8690" s="338"/>
    </row>
    <row r="8691" spans="2:9">
      <c r="B8691" s="651" t="s">
        <v>19</v>
      </c>
      <c r="C8691" s="1356">
        <v>3827</v>
      </c>
      <c r="D8691" s="747" t="str">
        <f t="shared" si="275"/>
        <v>SC3827</v>
      </c>
      <c r="E8691" s="1336">
        <v>0.98499999999999999</v>
      </c>
      <c r="F8691" s="644">
        <f t="shared" si="276"/>
        <v>0.98699999999999999</v>
      </c>
      <c r="G8691" s="748" t="s">
        <v>280</v>
      </c>
      <c r="H8691" s="1337">
        <v>0.43</v>
      </c>
      <c r="I8691" s="338"/>
    </row>
    <row r="8692" spans="2:9">
      <c r="B8692" s="651" t="s">
        <v>19</v>
      </c>
      <c r="C8692" s="1356">
        <v>3830</v>
      </c>
      <c r="D8692" s="747" t="str">
        <f t="shared" si="275"/>
        <v>SC3830</v>
      </c>
      <c r="E8692" s="1336">
        <v>1.046</v>
      </c>
      <c r="F8692" s="644">
        <f t="shared" si="276"/>
        <v>1.0409999999999999</v>
      </c>
      <c r="G8692" s="748" t="s">
        <v>280</v>
      </c>
      <c r="H8692" s="1337">
        <v>0.43</v>
      </c>
      <c r="I8692" s="338"/>
    </row>
    <row r="8693" spans="2:9">
      <c r="B8693" s="651" t="s">
        <v>19</v>
      </c>
      <c r="C8693" s="1356">
        <v>3851</v>
      </c>
      <c r="D8693" s="747" t="str">
        <f t="shared" si="275"/>
        <v>SC3851</v>
      </c>
      <c r="E8693" s="1336">
        <v>0.67100000000000004</v>
      </c>
      <c r="F8693" s="644">
        <f t="shared" si="276"/>
        <v>0.70399999999999996</v>
      </c>
      <c r="G8693" s="748" t="s">
        <v>280</v>
      </c>
      <c r="H8693" s="1337">
        <v>0.2</v>
      </c>
      <c r="I8693" s="338"/>
    </row>
    <row r="8694" spans="2:9">
      <c r="B8694" s="651" t="s">
        <v>19</v>
      </c>
      <c r="C8694" s="1356">
        <v>3865</v>
      </c>
      <c r="D8694" s="747" t="str">
        <f t="shared" si="275"/>
        <v>SC3865</v>
      </c>
      <c r="E8694" s="1336">
        <v>0.91600000000000004</v>
      </c>
      <c r="F8694" s="644">
        <f t="shared" si="276"/>
        <v>0.92400000000000004</v>
      </c>
      <c r="G8694" s="748" t="s">
        <v>280</v>
      </c>
      <c r="H8694" s="1337">
        <v>0.65</v>
      </c>
      <c r="I8694" s="338"/>
    </row>
    <row r="8695" spans="2:9">
      <c r="B8695" s="651" t="s">
        <v>19</v>
      </c>
      <c r="C8695" s="1356">
        <v>3881</v>
      </c>
      <c r="D8695" s="747" t="str">
        <f t="shared" si="275"/>
        <v>SC3881</v>
      </c>
      <c r="E8695" s="1336">
        <v>0.95299999999999996</v>
      </c>
      <c r="F8695" s="644">
        <f t="shared" si="276"/>
        <v>0.95799999999999996</v>
      </c>
      <c r="G8695" s="748" t="s">
        <v>280</v>
      </c>
      <c r="H8695" s="1337">
        <v>0.52</v>
      </c>
      <c r="I8695" s="338"/>
    </row>
    <row r="8696" spans="2:9">
      <c r="B8696" s="651" t="s">
        <v>19</v>
      </c>
      <c r="C8696" s="1356">
        <v>4000</v>
      </c>
      <c r="D8696" s="747" t="str">
        <f t="shared" si="275"/>
        <v>SC4000</v>
      </c>
      <c r="E8696" s="1336">
        <v>1.24</v>
      </c>
      <c r="F8696" s="644">
        <f t="shared" si="276"/>
        <v>1.216</v>
      </c>
      <c r="G8696" s="748" t="s">
        <v>280</v>
      </c>
      <c r="H8696" s="1337">
        <v>0.57999999999999996</v>
      </c>
      <c r="I8696" s="338"/>
    </row>
    <row r="8697" spans="2:9">
      <c r="B8697" s="651" t="s">
        <v>19</v>
      </c>
      <c r="C8697" s="1356">
        <v>4021</v>
      </c>
      <c r="D8697" s="747" t="str">
        <f t="shared" si="275"/>
        <v>SC4021</v>
      </c>
      <c r="E8697" s="1336">
        <v>0.98399999999999999</v>
      </c>
      <c r="F8697" s="644">
        <f t="shared" si="276"/>
        <v>0.98599999999999999</v>
      </c>
      <c r="G8697" s="748" t="s">
        <v>280</v>
      </c>
      <c r="H8697" s="1337">
        <v>0.47</v>
      </c>
      <c r="I8697" s="338"/>
    </row>
    <row r="8698" spans="2:9">
      <c r="B8698" s="651" t="s">
        <v>19</v>
      </c>
      <c r="C8698" s="1356">
        <v>4024</v>
      </c>
      <c r="D8698" s="747" t="str">
        <f t="shared" si="275"/>
        <v>SC4024</v>
      </c>
      <c r="E8698" s="1336">
        <v>0.91600000000000004</v>
      </c>
      <c r="F8698" s="644">
        <f t="shared" si="276"/>
        <v>0.92400000000000004</v>
      </c>
      <c r="G8698" s="748" t="s">
        <v>280</v>
      </c>
      <c r="H8698" s="1337">
        <v>0.72</v>
      </c>
      <c r="I8698" s="338"/>
    </row>
    <row r="8699" spans="2:9">
      <c r="B8699" s="651" t="s">
        <v>19</v>
      </c>
      <c r="C8699" s="1356">
        <v>4034</v>
      </c>
      <c r="D8699" s="747" t="str">
        <f t="shared" si="275"/>
        <v>SC4034</v>
      </c>
      <c r="E8699" s="1336">
        <v>1.1020000000000001</v>
      </c>
      <c r="F8699" s="644">
        <f t="shared" si="276"/>
        <v>1.0920000000000001</v>
      </c>
      <c r="G8699" s="748" t="s">
        <v>280</v>
      </c>
      <c r="H8699" s="1337">
        <v>0.55000000000000004</v>
      </c>
      <c r="I8699" s="338"/>
    </row>
    <row r="8700" spans="2:9">
      <c r="B8700" s="651" t="s">
        <v>19</v>
      </c>
      <c r="C8700" s="1356">
        <v>4036</v>
      </c>
      <c r="D8700" s="747" t="str">
        <f t="shared" si="275"/>
        <v>SC4036</v>
      </c>
      <c r="E8700" s="1336">
        <v>0.98299999999999998</v>
      </c>
      <c r="F8700" s="644">
        <f t="shared" si="276"/>
        <v>0.98499999999999999</v>
      </c>
      <c r="G8700" s="748" t="s">
        <v>280</v>
      </c>
      <c r="H8700" s="1337">
        <v>0.49</v>
      </c>
      <c r="I8700" s="338"/>
    </row>
    <row r="8701" spans="2:9">
      <c r="B8701" s="651" t="s">
        <v>19</v>
      </c>
      <c r="C8701" s="1356">
        <v>4038</v>
      </c>
      <c r="D8701" s="747" t="str">
        <f t="shared" si="275"/>
        <v>SC4038</v>
      </c>
      <c r="E8701" s="1336">
        <v>0.54500000000000004</v>
      </c>
      <c r="F8701" s="644">
        <f t="shared" si="276"/>
        <v>0.59099999999999997</v>
      </c>
      <c r="G8701" s="748" t="s">
        <v>280</v>
      </c>
      <c r="H8701" s="1337">
        <v>0.3</v>
      </c>
      <c r="I8701" s="338"/>
    </row>
    <row r="8702" spans="2:9">
      <c r="B8702" s="651" t="s">
        <v>19</v>
      </c>
      <c r="C8702" s="1356">
        <v>4062</v>
      </c>
      <c r="D8702" s="747" t="str">
        <f t="shared" si="275"/>
        <v>SC4062</v>
      </c>
      <c r="E8702" s="1336">
        <v>1.038</v>
      </c>
      <c r="F8702" s="644">
        <f t="shared" si="276"/>
        <v>1.034</v>
      </c>
      <c r="G8702" s="748" t="s">
        <v>280</v>
      </c>
      <c r="H8702" s="1337">
        <v>0.5</v>
      </c>
      <c r="I8702" s="338"/>
    </row>
    <row r="8703" spans="2:9">
      <c r="B8703" s="651" t="s">
        <v>19</v>
      </c>
      <c r="C8703" s="1356">
        <v>4101</v>
      </c>
      <c r="D8703" s="747" t="str">
        <f t="shared" si="275"/>
        <v>SC4101</v>
      </c>
      <c r="E8703" s="1336">
        <v>0.89900000000000002</v>
      </c>
      <c r="F8703" s="644">
        <f t="shared" si="276"/>
        <v>0.90900000000000003</v>
      </c>
      <c r="G8703" s="748" t="s">
        <v>280</v>
      </c>
      <c r="H8703" s="1337">
        <v>0.64</v>
      </c>
      <c r="I8703" s="338"/>
    </row>
    <row r="8704" spans="2:9">
      <c r="B8704" s="651" t="s">
        <v>19</v>
      </c>
      <c r="C8704" s="1356">
        <v>4109</v>
      </c>
      <c r="D8704" s="747" t="str">
        <f t="shared" si="275"/>
        <v>SC4109</v>
      </c>
      <c r="E8704" s="1336">
        <v>0.67100000000000004</v>
      </c>
      <c r="F8704" s="644">
        <f t="shared" si="276"/>
        <v>0.70399999999999996</v>
      </c>
      <c r="G8704" s="748" t="s">
        <v>280</v>
      </c>
      <c r="H8704" s="1337">
        <v>0.2</v>
      </c>
      <c r="I8704" s="338"/>
    </row>
    <row r="8705" spans="2:9">
      <c r="B8705" s="651" t="s">
        <v>19</v>
      </c>
      <c r="C8705" s="1356">
        <v>4110</v>
      </c>
      <c r="D8705" s="747" t="str">
        <f t="shared" si="275"/>
        <v>SC4110</v>
      </c>
      <c r="E8705" s="1336">
        <v>0.94799999999999995</v>
      </c>
      <c r="F8705" s="644">
        <f t="shared" si="276"/>
        <v>0.95299999999999996</v>
      </c>
      <c r="G8705" s="748" t="s">
        <v>280</v>
      </c>
      <c r="H8705" s="1337">
        <v>0.46</v>
      </c>
      <c r="I8705" s="338"/>
    </row>
    <row r="8706" spans="2:9">
      <c r="B8706" s="651" t="s">
        <v>19</v>
      </c>
      <c r="C8706" s="1356">
        <v>4111</v>
      </c>
      <c r="D8706" s="747" t="str">
        <f t="shared" si="275"/>
        <v>SC4111</v>
      </c>
      <c r="E8706" s="1336">
        <v>0.94299999999999995</v>
      </c>
      <c r="F8706" s="644">
        <f t="shared" si="276"/>
        <v>0.94899999999999995</v>
      </c>
      <c r="G8706" s="748" t="s">
        <v>280</v>
      </c>
      <c r="H8706" s="1337">
        <v>0.48</v>
      </c>
      <c r="I8706" s="338"/>
    </row>
    <row r="8707" spans="2:9">
      <c r="B8707" s="651" t="s">
        <v>19</v>
      </c>
      <c r="C8707" s="1356">
        <v>4114</v>
      </c>
      <c r="D8707" s="747" t="str">
        <f t="shared" si="275"/>
        <v>SC4114</v>
      </c>
      <c r="E8707" s="1336">
        <v>0.86699999999999999</v>
      </c>
      <c r="F8707" s="644">
        <f t="shared" si="276"/>
        <v>0.88</v>
      </c>
      <c r="G8707" s="748" t="s">
        <v>280</v>
      </c>
      <c r="H8707" s="1337">
        <v>0.12</v>
      </c>
      <c r="I8707" s="338"/>
    </row>
    <row r="8708" spans="2:9">
      <c r="B8708" s="651" t="s">
        <v>19</v>
      </c>
      <c r="C8708" s="1356">
        <v>4130</v>
      </c>
      <c r="D8708" s="747" t="str">
        <f t="shared" si="275"/>
        <v>SC4130</v>
      </c>
      <c r="E8708" s="1336">
        <v>0.99099999999999999</v>
      </c>
      <c r="F8708" s="644">
        <f t="shared" si="276"/>
        <v>0.99199999999999999</v>
      </c>
      <c r="G8708" s="748" t="s">
        <v>280</v>
      </c>
      <c r="H8708" s="1337">
        <v>0.72</v>
      </c>
      <c r="I8708" s="338"/>
    </row>
    <row r="8709" spans="2:9">
      <c r="B8709" s="651" t="s">
        <v>19</v>
      </c>
      <c r="C8709" s="1356">
        <v>4131</v>
      </c>
      <c r="D8709" s="747" t="str">
        <f t="shared" si="275"/>
        <v>SC4131</v>
      </c>
      <c r="E8709" s="1336">
        <v>1.0509999999999999</v>
      </c>
      <c r="F8709" s="644">
        <f t="shared" si="276"/>
        <v>1.046</v>
      </c>
      <c r="G8709" s="748" t="s">
        <v>280</v>
      </c>
      <c r="H8709" s="1337">
        <v>0.43</v>
      </c>
      <c r="I8709" s="338"/>
    </row>
    <row r="8710" spans="2:9">
      <c r="B8710" s="651" t="s">
        <v>19</v>
      </c>
      <c r="C8710" s="1356">
        <v>4133</v>
      </c>
      <c r="D8710" s="747" t="str">
        <f t="shared" si="275"/>
        <v>SC4133</v>
      </c>
      <c r="E8710" s="1336">
        <v>0.94799999999999995</v>
      </c>
      <c r="F8710" s="644">
        <f t="shared" si="276"/>
        <v>0.95299999999999996</v>
      </c>
      <c r="G8710" s="748" t="s">
        <v>280</v>
      </c>
      <c r="H8710" s="1337">
        <v>0.47</v>
      </c>
      <c r="I8710" s="338"/>
    </row>
    <row r="8711" spans="2:9">
      <c r="B8711" s="651" t="s">
        <v>19</v>
      </c>
      <c r="C8711" s="1356">
        <v>4149</v>
      </c>
      <c r="D8711" s="747" t="str">
        <f t="shared" si="275"/>
        <v>SC4149</v>
      </c>
      <c r="E8711" s="1336">
        <v>0.98299999999999998</v>
      </c>
      <c r="F8711" s="644">
        <f t="shared" si="276"/>
        <v>0.98499999999999999</v>
      </c>
      <c r="G8711" s="748" t="s">
        <v>280</v>
      </c>
      <c r="H8711" s="1337">
        <v>0.47</v>
      </c>
      <c r="I8711" s="338"/>
    </row>
    <row r="8712" spans="2:9">
      <c r="B8712" s="651" t="s">
        <v>19</v>
      </c>
      <c r="C8712" s="1356">
        <v>4206</v>
      </c>
      <c r="D8712" s="747" t="str">
        <f t="shared" si="275"/>
        <v>SC4206</v>
      </c>
      <c r="E8712" s="1336">
        <v>0.90600000000000003</v>
      </c>
      <c r="F8712" s="644">
        <f t="shared" si="276"/>
        <v>0.91500000000000004</v>
      </c>
      <c r="G8712" s="748" t="s">
        <v>280</v>
      </c>
      <c r="H8712" s="1337">
        <v>0.54</v>
      </c>
      <c r="I8712" s="338"/>
    </row>
    <row r="8713" spans="2:9">
      <c r="B8713" s="651" t="s">
        <v>19</v>
      </c>
      <c r="C8713" s="1356">
        <v>4207</v>
      </c>
      <c r="D8713" s="747" t="str">
        <f t="shared" si="275"/>
        <v>SC4207</v>
      </c>
      <c r="E8713" s="1336">
        <v>0.93899999999999995</v>
      </c>
      <c r="F8713" s="644">
        <f t="shared" si="276"/>
        <v>0.94499999999999995</v>
      </c>
      <c r="G8713" s="748" t="s">
        <v>280</v>
      </c>
      <c r="H8713" s="1337">
        <v>0.44</v>
      </c>
      <c r="I8713" s="338"/>
    </row>
    <row r="8714" spans="2:9">
      <c r="B8714" s="651" t="s">
        <v>19</v>
      </c>
      <c r="C8714" s="1356">
        <v>4239</v>
      </c>
      <c r="D8714" s="747" t="str">
        <f t="shared" si="275"/>
        <v>SC4239</v>
      </c>
      <c r="E8714" s="1336">
        <v>1.05</v>
      </c>
      <c r="F8714" s="644">
        <f t="shared" si="276"/>
        <v>1.0449999999999999</v>
      </c>
      <c r="G8714" s="748" t="s">
        <v>280</v>
      </c>
      <c r="H8714" s="1337">
        <v>0.45</v>
      </c>
      <c r="I8714" s="338"/>
    </row>
    <row r="8715" spans="2:9">
      <c r="B8715" s="651" t="s">
        <v>19</v>
      </c>
      <c r="C8715" s="1356">
        <v>4240</v>
      </c>
      <c r="D8715" s="747" t="str">
        <f t="shared" ref="D8715:D8778" si="277">B8715&amp;TEXT(C8715,"0000")</f>
        <v>SC4240</v>
      </c>
      <c r="E8715" s="1336">
        <v>0.88200000000000001</v>
      </c>
      <c r="F8715" s="644">
        <f t="shared" ref="F8715:F8778" si="278">IF(E8715="NA","NA",ROUND((E8715-1)*0.9+1,3))</f>
        <v>0.89400000000000002</v>
      </c>
      <c r="G8715" s="748" t="s">
        <v>280</v>
      </c>
      <c r="H8715" s="1337">
        <v>0.6</v>
      </c>
      <c r="I8715" s="338"/>
    </row>
    <row r="8716" spans="2:9">
      <c r="B8716" s="651" t="s">
        <v>19</v>
      </c>
      <c r="C8716" s="1356">
        <v>4243</v>
      </c>
      <c r="D8716" s="747" t="str">
        <f t="shared" si="277"/>
        <v>SC4243</v>
      </c>
      <c r="E8716" s="1336">
        <v>0.94099999999999995</v>
      </c>
      <c r="F8716" s="644">
        <f t="shared" si="278"/>
        <v>0.94699999999999995</v>
      </c>
      <c r="G8716" s="748" t="s">
        <v>280</v>
      </c>
      <c r="H8716" s="1337">
        <v>0.49</v>
      </c>
      <c r="I8716" s="338"/>
    </row>
    <row r="8717" spans="2:9">
      <c r="B8717" s="651" t="s">
        <v>19</v>
      </c>
      <c r="C8717" s="1356">
        <v>4244</v>
      </c>
      <c r="D8717" s="747" t="str">
        <f t="shared" si="277"/>
        <v>SC4244</v>
      </c>
      <c r="E8717" s="1336">
        <v>0.94699999999999995</v>
      </c>
      <c r="F8717" s="644">
        <f t="shared" si="278"/>
        <v>0.95199999999999996</v>
      </c>
      <c r="G8717" s="748" t="s">
        <v>280</v>
      </c>
      <c r="H8717" s="1337">
        <v>0.5</v>
      </c>
      <c r="I8717" s="338"/>
    </row>
    <row r="8718" spans="2:9">
      <c r="B8718" s="651" t="s">
        <v>19</v>
      </c>
      <c r="C8718" s="1356">
        <v>4250</v>
      </c>
      <c r="D8718" s="747" t="str">
        <f t="shared" si="277"/>
        <v>SC4250</v>
      </c>
      <c r="E8718" s="1336">
        <v>0.94699999999999995</v>
      </c>
      <c r="F8718" s="644">
        <f t="shared" si="278"/>
        <v>0.95199999999999996</v>
      </c>
      <c r="G8718" s="748" t="s">
        <v>280</v>
      </c>
      <c r="H8718" s="1337">
        <v>0.45</v>
      </c>
      <c r="I8718" s="338"/>
    </row>
    <row r="8719" spans="2:9">
      <c r="B8719" s="651" t="s">
        <v>19</v>
      </c>
      <c r="C8719" s="1356">
        <v>4251</v>
      </c>
      <c r="D8719" s="747" t="str">
        <f t="shared" si="277"/>
        <v>SC4251</v>
      </c>
      <c r="E8719" s="1336">
        <v>0.89700000000000002</v>
      </c>
      <c r="F8719" s="644">
        <f t="shared" si="278"/>
        <v>0.90700000000000003</v>
      </c>
      <c r="G8719" s="748" t="s">
        <v>280</v>
      </c>
      <c r="H8719" s="1337">
        <v>0.56999999999999995</v>
      </c>
      <c r="I8719" s="338"/>
    </row>
    <row r="8720" spans="2:9">
      <c r="B8720" s="651" t="s">
        <v>19</v>
      </c>
      <c r="C8720" s="1356">
        <v>4263</v>
      </c>
      <c r="D8720" s="747" t="str">
        <f t="shared" si="277"/>
        <v>SC4263</v>
      </c>
      <c r="E8720" s="1336">
        <v>1.0149999999999999</v>
      </c>
      <c r="F8720" s="644">
        <f t="shared" si="278"/>
        <v>1.014</v>
      </c>
      <c r="G8720" s="748" t="s">
        <v>280</v>
      </c>
      <c r="H8720" s="1337">
        <v>0.56999999999999995</v>
      </c>
      <c r="I8720" s="338"/>
    </row>
    <row r="8721" spans="2:9">
      <c r="B8721" s="651" t="s">
        <v>19</v>
      </c>
      <c r="C8721" s="1356">
        <v>4273</v>
      </c>
      <c r="D8721" s="747" t="str">
        <f t="shared" si="277"/>
        <v>SC4273</v>
      </c>
      <c r="E8721" s="1336">
        <v>0.88600000000000001</v>
      </c>
      <c r="F8721" s="644">
        <f t="shared" si="278"/>
        <v>0.89700000000000002</v>
      </c>
      <c r="G8721" s="748" t="s">
        <v>280</v>
      </c>
      <c r="H8721" s="1337">
        <v>0.47</v>
      </c>
      <c r="I8721" s="338"/>
    </row>
    <row r="8722" spans="2:9">
      <c r="B8722" s="651" t="s">
        <v>19</v>
      </c>
      <c r="C8722" s="1356">
        <v>4279</v>
      </c>
      <c r="D8722" s="747" t="str">
        <f t="shared" si="277"/>
        <v>SC4279</v>
      </c>
      <c r="E8722" s="1336">
        <v>0.92</v>
      </c>
      <c r="F8722" s="644">
        <f t="shared" si="278"/>
        <v>0.92800000000000005</v>
      </c>
      <c r="G8722" s="748" t="s">
        <v>280</v>
      </c>
      <c r="H8722" s="1337">
        <v>0.54</v>
      </c>
      <c r="I8722" s="338"/>
    </row>
    <row r="8723" spans="2:9">
      <c r="B8723" s="651" t="s">
        <v>19</v>
      </c>
      <c r="C8723" s="1356">
        <v>4283</v>
      </c>
      <c r="D8723" s="747" t="str">
        <f t="shared" si="277"/>
        <v>SC4283</v>
      </c>
      <c r="E8723" s="1336">
        <v>0.86699999999999999</v>
      </c>
      <c r="F8723" s="644">
        <f t="shared" si="278"/>
        <v>0.88</v>
      </c>
      <c r="G8723" s="748" t="s">
        <v>280</v>
      </c>
      <c r="H8723" s="1337">
        <v>0.12</v>
      </c>
      <c r="I8723" s="338"/>
    </row>
    <row r="8724" spans="2:9">
      <c r="B8724" s="651" t="s">
        <v>19</v>
      </c>
      <c r="C8724" s="1356">
        <v>4299</v>
      </c>
      <c r="D8724" s="747" t="str">
        <f t="shared" si="277"/>
        <v>SC4299</v>
      </c>
      <c r="E8724" s="1336">
        <v>0.96299999999999997</v>
      </c>
      <c r="F8724" s="644">
        <f t="shared" si="278"/>
        <v>0.96699999999999997</v>
      </c>
      <c r="G8724" s="748" t="s">
        <v>280</v>
      </c>
      <c r="H8724" s="1337">
        <v>0.41</v>
      </c>
      <c r="I8724" s="338"/>
    </row>
    <row r="8725" spans="2:9">
      <c r="B8725" s="651" t="s">
        <v>19</v>
      </c>
      <c r="C8725" s="1356">
        <v>4304</v>
      </c>
      <c r="D8725" s="747" t="str">
        <f t="shared" si="277"/>
        <v>SC4304</v>
      </c>
      <c r="E8725" s="1336">
        <v>0.86699999999999999</v>
      </c>
      <c r="F8725" s="644">
        <f t="shared" si="278"/>
        <v>0.88</v>
      </c>
      <c r="G8725" s="748" t="s">
        <v>280</v>
      </c>
      <c r="H8725" s="1337">
        <v>0.53</v>
      </c>
      <c r="I8725" s="338"/>
    </row>
    <row r="8726" spans="2:9">
      <c r="B8726" s="651" t="s">
        <v>19</v>
      </c>
      <c r="C8726" s="1356">
        <v>4307</v>
      </c>
      <c r="D8726" s="747" t="str">
        <f t="shared" si="277"/>
        <v>SC4307</v>
      </c>
      <c r="E8726" s="1336">
        <v>0.91500000000000004</v>
      </c>
      <c r="F8726" s="644">
        <f t="shared" si="278"/>
        <v>0.92400000000000004</v>
      </c>
      <c r="G8726" s="748" t="s">
        <v>280</v>
      </c>
      <c r="H8726" s="1337">
        <v>0.49</v>
      </c>
      <c r="I8726" s="338"/>
    </row>
    <row r="8727" spans="2:9">
      <c r="B8727" s="651" t="s">
        <v>19</v>
      </c>
      <c r="C8727" s="1356">
        <v>4351</v>
      </c>
      <c r="D8727" s="747" t="str">
        <f t="shared" si="277"/>
        <v>SC4351</v>
      </c>
      <c r="E8727" s="1336">
        <v>0.92800000000000005</v>
      </c>
      <c r="F8727" s="644">
        <f t="shared" si="278"/>
        <v>0.93500000000000005</v>
      </c>
      <c r="G8727" s="748" t="s">
        <v>280</v>
      </c>
      <c r="H8727" s="1337">
        <v>0.47</v>
      </c>
      <c r="I8727" s="338"/>
    </row>
    <row r="8728" spans="2:9">
      <c r="B8728" s="651" t="s">
        <v>19</v>
      </c>
      <c r="C8728" s="1356">
        <v>4352</v>
      </c>
      <c r="D8728" s="747" t="str">
        <f t="shared" si="277"/>
        <v>SC4352</v>
      </c>
      <c r="E8728" s="1336">
        <v>0.93500000000000005</v>
      </c>
      <c r="F8728" s="644">
        <f t="shared" si="278"/>
        <v>0.94199999999999995</v>
      </c>
      <c r="G8728" s="748" t="s">
        <v>280</v>
      </c>
      <c r="H8728" s="1337">
        <v>0.48</v>
      </c>
      <c r="I8728" s="338"/>
    </row>
    <row r="8729" spans="2:9">
      <c r="B8729" s="651" t="s">
        <v>19</v>
      </c>
      <c r="C8729" s="1356">
        <v>4361</v>
      </c>
      <c r="D8729" s="747" t="str">
        <f t="shared" si="277"/>
        <v>SC4361</v>
      </c>
      <c r="E8729" s="1336">
        <v>1.0069999999999999</v>
      </c>
      <c r="F8729" s="644">
        <f t="shared" si="278"/>
        <v>1.006</v>
      </c>
      <c r="G8729" s="748" t="s">
        <v>280</v>
      </c>
      <c r="H8729" s="1337">
        <v>0.06</v>
      </c>
      <c r="I8729" s="338"/>
    </row>
    <row r="8730" spans="2:9">
      <c r="B8730" s="651" t="s">
        <v>19</v>
      </c>
      <c r="C8730" s="1356">
        <v>4410</v>
      </c>
      <c r="D8730" s="747" t="str">
        <f t="shared" si="277"/>
        <v>SC4410</v>
      </c>
      <c r="E8730" s="1336">
        <v>0.91</v>
      </c>
      <c r="F8730" s="644">
        <f t="shared" si="278"/>
        <v>0.91900000000000004</v>
      </c>
      <c r="G8730" s="748" t="s">
        <v>280</v>
      </c>
      <c r="H8730" s="1337">
        <v>0.59</v>
      </c>
      <c r="I8730" s="338"/>
    </row>
    <row r="8731" spans="2:9">
      <c r="B8731" s="651" t="s">
        <v>19</v>
      </c>
      <c r="C8731" s="1356">
        <v>4420</v>
      </c>
      <c r="D8731" s="747" t="str">
        <f t="shared" si="277"/>
        <v>SC4420</v>
      </c>
      <c r="E8731" s="1336">
        <v>0.91</v>
      </c>
      <c r="F8731" s="644">
        <f t="shared" si="278"/>
        <v>0.91900000000000004</v>
      </c>
      <c r="G8731" s="748" t="s">
        <v>280</v>
      </c>
      <c r="H8731" s="1337">
        <v>0.48</v>
      </c>
      <c r="I8731" s="338"/>
    </row>
    <row r="8732" spans="2:9">
      <c r="B8732" s="651" t="s">
        <v>19</v>
      </c>
      <c r="C8732" s="1356">
        <v>4431</v>
      </c>
      <c r="D8732" s="747" t="str">
        <f t="shared" si="277"/>
        <v>SC4431</v>
      </c>
      <c r="E8732" s="1336">
        <v>0.54500000000000004</v>
      </c>
      <c r="F8732" s="644">
        <f t="shared" si="278"/>
        <v>0.59099999999999997</v>
      </c>
      <c r="G8732" s="748" t="s">
        <v>280</v>
      </c>
      <c r="H8732" s="1337">
        <v>0.3</v>
      </c>
      <c r="I8732" s="338"/>
    </row>
    <row r="8733" spans="2:9">
      <c r="B8733" s="651" t="s">
        <v>19</v>
      </c>
      <c r="C8733" s="1356">
        <v>4432</v>
      </c>
      <c r="D8733" s="747" t="str">
        <f t="shared" si="277"/>
        <v>SC4432</v>
      </c>
      <c r="E8733" s="1336">
        <v>0.54500000000000004</v>
      </c>
      <c r="F8733" s="644">
        <f t="shared" si="278"/>
        <v>0.59099999999999997</v>
      </c>
      <c r="G8733" s="748" t="s">
        <v>280</v>
      </c>
      <c r="H8733" s="1337">
        <v>0.3</v>
      </c>
      <c r="I8733" s="338"/>
    </row>
    <row r="8734" spans="2:9">
      <c r="B8734" s="651" t="s">
        <v>19</v>
      </c>
      <c r="C8734" s="1356">
        <v>4452</v>
      </c>
      <c r="D8734" s="747" t="str">
        <f t="shared" si="277"/>
        <v>SC4452</v>
      </c>
      <c r="E8734" s="1336">
        <v>0.875</v>
      </c>
      <c r="F8734" s="644">
        <f t="shared" si="278"/>
        <v>0.88800000000000001</v>
      </c>
      <c r="G8734" s="748" t="s">
        <v>280</v>
      </c>
      <c r="H8734" s="1337">
        <v>0.51</v>
      </c>
      <c r="I8734" s="338"/>
    </row>
    <row r="8735" spans="2:9">
      <c r="B8735" s="651" t="s">
        <v>19</v>
      </c>
      <c r="C8735" s="1356">
        <v>4459</v>
      </c>
      <c r="D8735" s="747" t="str">
        <f t="shared" si="277"/>
        <v>SC4459</v>
      </c>
      <c r="E8735" s="1336">
        <v>0.97599999999999998</v>
      </c>
      <c r="F8735" s="644">
        <f t="shared" si="278"/>
        <v>0.97799999999999998</v>
      </c>
      <c r="G8735" s="748" t="s">
        <v>280</v>
      </c>
      <c r="H8735" s="1337">
        <v>0.41</v>
      </c>
      <c r="I8735" s="338"/>
    </row>
    <row r="8736" spans="2:9">
      <c r="B8736" s="651" t="s">
        <v>19</v>
      </c>
      <c r="C8736" s="1356">
        <v>4470</v>
      </c>
      <c r="D8736" s="747" t="str">
        <f t="shared" si="277"/>
        <v>SC4470</v>
      </c>
      <c r="E8736" s="1336">
        <v>0.99199999999999999</v>
      </c>
      <c r="F8736" s="644">
        <f t="shared" si="278"/>
        <v>0.99299999999999999</v>
      </c>
      <c r="G8736" s="748" t="s">
        <v>280</v>
      </c>
      <c r="H8736" s="1337">
        <v>0.51</v>
      </c>
      <c r="I8736" s="338"/>
    </row>
    <row r="8737" spans="2:9">
      <c r="B8737" s="651" t="s">
        <v>19</v>
      </c>
      <c r="C8737" s="1356">
        <v>4484</v>
      </c>
      <c r="D8737" s="747" t="str">
        <f t="shared" si="277"/>
        <v>SC4484</v>
      </c>
      <c r="E8737" s="1336">
        <v>0.87</v>
      </c>
      <c r="F8737" s="644">
        <f t="shared" si="278"/>
        <v>0.88300000000000001</v>
      </c>
      <c r="G8737" s="748" t="s">
        <v>280</v>
      </c>
      <c r="H8737" s="1337">
        <v>0.54</v>
      </c>
      <c r="I8737" s="338"/>
    </row>
    <row r="8738" spans="2:9">
      <c r="B8738" s="651" t="s">
        <v>19</v>
      </c>
      <c r="C8738" s="1356">
        <v>4493</v>
      </c>
      <c r="D8738" s="747" t="str">
        <f t="shared" si="277"/>
        <v>SC4493</v>
      </c>
      <c r="E8738" s="1336">
        <v>0.93</v>
      </c>
      <c r="F8738" s="644">
        <f t="shared" si="278"/>
        <v>0.93700000000000006</v>
      </c>
      <c r="G8738" s="748" t="s">
        <v>280</v>
      </c>
      <c r="H8738" s="1337">
        <v>0.52</v>
      </c>
      <c r="I8738" s="338"/>
    </row>
    <row r="8739" spans="2:9">
      <c r="B8739" s="651" t="s">
        <v>19</v>
      </c>
      <c r="C8739" s="1356">
        <v>4511</v>
      </c>
      <c r="D8739" s="747" t="str">
        <f t="shared" si="277"/>
        <v>SC4511</v>
      </c>
      <c r="E8739" s="1336">
        <v>1.042</v>
      </c>
      <c r="F8739" s="644">
        <f t="shared" si="278"/>
        <v>1.038</v>
      </c>
      <c r="G8739" s="748" t="s">
        <v>280</v>
      </c>
      <c r="H8739" s="1337">
        <v>0.24</v>
      </c>
      <c r="I8739" s="338"/>
    </row>
    <row r="8740" spans="2:9">
      <c r="B8740" s="651" t="s">
        <v>19</v>
      </c>
      <c r="C8740" s="1356">
        <v>4557</v>
      </c>
      <c r="D8740" s="747" t="str">
        <f t="shared" si="277"/>
        <v>SC4557</v>
      </c>
      <c r="E8740" s="1336">
        <v>0.98399999999999999</v>
      </c>
      <c r="F8740" s="644">
        <f t="shared" si="278"/>
        <v>0.98599999999999999</v>
      </c>
      <c r="G8740" s="748" t="s">
        <v>280</v>
      </c>
      <c r="H8740" s="1337">
        <v>0.42</v>
      </c>
      <c r="I8740" s="338"/>
    </row>
    <row r="8741" spans="2:9">
      <c r="B8741" s="651" t="s">
        <v>19</v>
      </c>
      <c r="C8741" s="1356">
        <v>4558</v>
      </c>
      <c r="D8741" s="747" t="str">
        <f t="shared" si="277"/>
        <v>SC4558</v>
      </c>
      <c r="E8741" s="1336">
        <v>0.95899999999999996</v>
      </c>
      <c r="F8741" s="644">
        <f t="shared" si="278"/>
        <v>0.96299999999999997</v>
      </c>
      <c r="G8741" s="748" t="s">
        <v>280</v>
      </c>
      <c r="H8741" s="1337">
        <v>0.43</v>
      </c>
      <c r="I8741" s="338"/>
    </row>
    <row r="8742" spans="2:9">
      <c r="B8742" s="651" t="s">
        <v>19</v>
      </c>
      <c r="C8742" s="1356">
        <v>4568</v>
      </c>
      <c r="D8742" s="747" t="str">
        <f t="shared" si="277"/>
        <v>SC4568</v>
      </c>
      <c r="E8742" s="1336">
        <v>1.448</v>
      </c>
      <c r="F8742" s="644">
        <f t="shared" si="278"/>
        <v>1.403</v>
      </c>
      <c r="G8742" s="748" t="s">
        <v>280</v>
      </c>
      <c r="H8742" s="1337">
        <v>0.2</v>
      </c>
      <c r="I8742" s="338"/>
    </row>
    <row r="8743" spans="2:9">
      <c r="B8743" s="651" t="s">
        <v>19</v>
      </c>
      <c r="C8743" s="1356">
        <v>4581</v>
      </c>
      <c r="D8743" s="747" t="str">
        <f t="shared" si="277"/>
        <v>SC4581</v>
      </c>
      <c r="E8743" s="1336">
        <v>1.4990000000000001</v>
      </c>
      <c r="F8743" s="644">
        <f t="shared" si="278"/>
        <v>1.4490000000000001</v>
      </c>
      <c r="G8743" s="748" t="s">
        <v>280</v>
      </c>
      <c r="H8743" s="1337">
        <v>0.41</v>
      </c>
      <c r="I8743" s="338"/>
    </row>
    <row r="8744" spans="2:9">
      <c r="B8744" s="651" t="s">
        <v>19</v>
      </c>
      <c r="C8744" s="1356">
        <v>4583</v>
      </c>
      <c r="D8744" s="747" t="str">
        <f t="shared" si="277"/>
        <v>SC4583</v>
      </c>
      <c r="E8744" s="1336">
        <v>0.91900000000000004</v>
      </c>
      <c r="F8744" s="644">
        <f t="shared" si="278"/>
        <v>0.92700000000000005</v>
      </c>
      <c r="G8744" s="748" t="s">
        <v>280</v>
      </c>
      <c r="H8744" s="1337">
        <v>0.46</v>
      </c>
      <c r="I8744" s="338"/>
    </row>
    <row r="8745" spans="2:9">
      <c r="B8745" s="651" t="s">
        <v>19</v>
      </c>
      <c r="C8745" s="1356">
        <v>4611</v>
      </c>
      <c r="D8745" s="747" t="str">
        <f t="shared" si="277"/>
        <v>SC4611</v>
      </c>
      <c r="E8745" s="1336">
        <v>0.93200000000000005</v>
      </c>
      <c r="F8745" s="644">
        <f t="shared" si="278"/>
        <v>0.93899999999999995</v>
      </c>
      <c r="G8745" s="748" t="s">
        <v>280</v>
      </c>
      <c r="H8745" s="1337">
        <v>0.39</v>
      </c>
      <c r="I8745" s="338"/>
    </row>
    <row r="8746" spans="2:9">
      <c r="B8746" s="651" t="s">
        <v>19</v>
      </c>
      <c r="C8746" s="1356">
        <v>4635</v>
      </c>
      <c r="D8746" s="747" t="str">
        <f t="shared" si="277"/>
        <v>SC4635</v>
      </c>
      <c r="E8746" s="1336">
        <v>0.94099999999999995</v>
      </c>
      <c r="F8746" s="644">
        <f t="shared" si="278"/>
        <v>0.94699999999999995</v>
      </c>
      <c r="G8746" s="748" t="s">
        <v>280</v>
      </c>
      <c r="H8746" s="1337">
        <v>0.45</v>
      </c>
      <c r="I8746" s="338"/>
    </row>
    <row r="8747" spans="2:9">
      <c r="B8747" s="651" t="s">
        <v>19</v>
      </c>
      <c r="C8747" s="1356">
        <v>4653</v>
      </c>
      <c r="D8747" s="747" t="str">
        <f t="shared" si="277"/>
        <v>SC4653</v>
      </c>
      <c r="E8747" s="1336">
        <v>0.88300000000000001</v>
      </c>
      <c r="F8747" s="644">
        <f t="shared" si="278"/>
        <v>0.89500000000000002</v>
      </c>
      <c r="G8747" s="748" t="s">
        <v>280</v>
      </c>
      <c r="H8747" s="1337">
        <v>0.55000000000000004</v>
      </c>
      <c r="I8747" s="338"/>
    </row>
    <row r="8748" spans="2:9">
      <c r="B8748" s="651" t="s">
        <v>19</v>
      </c>
      <c r="C8748" s="1356">
        <v>4665</v>
      </c>
      <c r="D8748" s="747" t="str">
        <f t="shared" si="277"/>
        <v>SC4665</v>
      </c>
      <c r="E8748" s="1336">
        <v>1.448</v>
      </c>
      <c r="F8748" s="644">
        <f t="shared" si="278"/>
        <v>1.403</v>
      </c>
      <c r="G8748" s="748" t="s">
        <v>280</v>
      </c>
      <c r="H8748" s="1337">
        <v>0.2</v>
      </c>
      <c r="I8748" s="338"/>
    </row>
    <row r="8749" spans="2:9">
      <c r="B8749" s="651" t="s">
        <v>19</v>
      </c>
      <c r="C8749" s="1356">
        <v>4670</v>
      </c>
      <c r="D8749" s="747" t="str">
        <f t="shared" si="277"/>
        <v>SC4670</v>
      </c>
      <c r="E8749" s="1336">
        <v>1.0349999999999999</v>
      </c>
      <c r="F8749" s="644">
        <f t="shared" si="278"/>
        <v>1.032</v>
      </c>
      <c r="G8749" s="748" t="s">
        <v>280</v>
      </c>
      <c r="H8749" s="1337">
        <v>0.46</v>
      </c>
      <c r="I8749" s="338"/>
    </row>
    <row r="8750" spans="2:9">
      <c r="B8750" s="651" t="s">
        <v>19</v>
      </c>
      <c r="C8750" s="1356">
        <v>4683</v>
      </c>
      <c r="D8750" s="747" t="str">
        <f t="shared" si="277"/>
        <v>SC4683</v>
      </c>
      <c r="E8750" s="1336">
        <v>0.97699999999999998</v>
      </c>
      <c r="F8750" s="644">
        <f t="shared" si="278"/>
        <v>0.97899999999999998</v>
      </c>
      <c r="G8750" s="748" t="s">
        <v>280</v>
      </c>
      <c r="H8750" s="1337">
        <v>0.47</v>
      </c>
      <c r="I8750" s="338"/>
    </row>
    <row r="8751" spans="2:9">
      <c r="B8751" s="651" t="s">
        <v>19</v>
      </c>
      <c r="C8751" s="1356">
        <v>4686</v>
      </c>
      <c r="D8751" s="747" t="str">
        <f t="shared" si="277"/>
        <v>SC4686</v>
      </c>
      <c r="E8751" s="1336">
        <v>1.448</v>
      </c>
      <c r="F8751" s="644">
        <f t="shared" si="278"/>
        <v>1.403</v>
      </c>
      <c r="G8751" s="748" t="s">
        <v>280</v>
      </c>
      <c r="H8751" s="1337">
        <v>0.2</v>
      </c>
      <c r="I8751" s="338"/>
    </row>
    <row r="8752" spans="2:9">
      <c r="B8752" s="651" t="s">
        <v>19</v>
      </c>
      <c r="C8752" s="1356">
        <v>4692</v>
      </c>
      <c r="D8752" s="747" t="str">
        <f t="shared" si="277"/>
        <v>SC4692</v>
      </c>
      <c r="E8752" s="1336">
        <v>0.90600000000000003</v>
      </c>
      <c r="F8752" s="644">
        <f t="shared" si="278"/>
        <v>0.91500000000000004</v>
      </c>
      <c r="G8752" s="748" t="s">
        <v>280</v>
      </c>
      <c r="H8752" s="1337">
        <v>0.42</v>
      </c>
      <c r="I8752" s="338"/>
    </row>
    <row r="8753" spans="2:9">
      <c r="B8753" s="651" t="s">
        <v>19</v>
      </c>
      <c r="C8753" s="1356">
        <v>4693</v>
      </c>
      <c r="D8753" s="747" t="str">
        <f t="shared" si="277"/>
        <v>SC4693</v>
      </c>
      <c r="E8753" s="1336">
        <v>0.96899999999999997</v>
      </c>
      <c r="F8753" s="644">
        <f t="shared" si="278"/>
        <v>0.97199999999999998</v>
      </c>
      <c r="G8753" s="748" t="s">
        <v>280</v>
      </c>
      <c r="H8753" s="1337">
        <v>0.43</v>
      </c>
      <c r="I8753" s="338"/>
    </row>
    <row r="8754" spans="2:9">
      <c r="B8754" s="651" t="s">
        <v>19</v>
      </c>
      <c r="C8754" s="1356">
        <v>4703</v>
      </c>
      <c r="D8754" s="747" t="str">
        <f t="shared" si="277"/>
        <v>SC4703</v>
      </c>
      <c r="E8754" s="1336">
        <v>0.94199999999999995</v>
      </c>
      <c r="F8754" s="644">
        <f t="shared" si="278"/>
        <v>0.94799999999999995</v>
      </c>
      <c r="G8754" s="748" t="s">
        <v>280</v>
      </c>
      <c r="H8754" s="1337">
        <v>0.48</v>
      </c>
      <c r="I8754" s="338"/>
    </row>
    <row r="8755" spans="2:9">
      <c r="B8755" s="651" t="s">
        <v>19</v>
      </c>
      <c r="C8755" s="1356">
        <v>4717</v>
      </c>
      <c r="D8755" s="747" t="str">
        <f t="shared" si="277"/>
        <v>SC4717</v>
      </c>
      <c r="E8755" s="1336">
        <v>0.54500000000000004</v>
      </c>
      <c r="F8755" s="644">
        <f t="shared" si="278"/>
        <v>0.59099999999999997</v>
      </c>
      <c r="G8755" s="748" t="s">
        <v>280</v>
      </c>
      <c r="H8755" s="1337">
        <v>0.3</v>
      </c>
      <c r="I8755" s="338"/>
    </row>
    <row r="8756" spans="2:9">
      <c r="B8756" s="651" t="s">
        <v>19</v>
      </c>
      <c r="C8756" s="1356">
        <v>4720</v>
      </c>
      <c r="D8756" s="747" t="str">
        <f t="shared" si="277"/>
        <v>SC4720</v>
      </c>
      <c r="E8756" s="1336">
        <v>1.016</v>
      </c>
      <c r="F8756" s="644">
        <f t="shared" si="278"/>
        <v>1.014</v>
      </c>
      <c r="G8756" s="748" t="s">
        <v>280</v>
      </c>
      <c r="H8756" s="1337">
        <v>0.47</v>
      </c>
      <c r="I8756" s="338"/>
    </row>
    <row r="8757" spans="2:9">
      <c r="B8757" s="651" t="s">
        <v>19</v>
      </c>
      <c r="C8757" s="1356">
        <v>4740</v>
      </c>
      <c r="D8757" s="747" t="str">
        <f t="shared" si="277"/>
        <v>SC4740</v>
      </c>
      <c r="E8757" s="1336">
        <v>0.98599999999999999</v>
      </c>
      <c r="F8757" s="644">
        <f t="shared" si="278"/>
        <v>0.98699999999999999</v>
      </c>
      <c r="G8757" s="748" t="s">
        <v>280</v>
      </c>
      <c r="H8757" s="1337">
        <v>0.51</v>
      </c>
      <c r="I8757" s="338"/>
    </row>
    <row r="8758" spans="2:9">
      <c r="B8758" s="651" t="s">
        <v>19</v>
      </c>
      <c r="C8758" s="1356">
        <v>4741</v>
      </c>
      <c r="D8758" s="747" t="str">
        <f t="shared" si="277"/>
        <v>SC4741</v>
      </c>
      <c r="E8758" s="1336">
        <v>0.90900000000000003</v>
      </c>
      <c r="F8758" s="644">
        <f t="shared" si="278"/>
        <v>0.91800000000000004</v>
      </c>
      <c r="G8758" s="748" t="s">
        <v>280</v>
      </c>
      <c r="H8758" s="1337">
        <v>0.49</v>
      </c>
      <c r="I8758" s="338"/>
    </row>
    <row r="8759" spans="2:9">
      <c r="B8759" s="651" t="s">
        <v>19</v>
      </c>
      <c r="C8759" s="1356">
        <v>4751</v>
      </c>
      <c r="D8759" s="747" t="str">
        <f t="shared" si="277"/>
        <v>SC4751</v>
      </c>
      <c r="E8759" s="1336">
        <v>1.448</v>
      </c>
      <c r="F8759" s="644">
        <f t="shared" si="278"/>
        <v>1.403</v>
      </c>
      <c r="G8759" s="748" t="s">
        <v>280</v>
      </c>
      <c r="H8759" s="1337">
        <v>0.2</v>
      </c>
      <c r="I8759" s="338"/>
    </row>
    <row r="8760" spans="2:9">
      <c r="B8760" s="651" t="s">
        <v>19</v>
      </c>
      <c r="C8760" s="1356">
        <v>4771</v>
      </c>
      <c r="D8760" s="747" t="str">
        <f t="shared" si="277"/>
        <v>SC4771</v>
      </c>
      <c r="E8760" s="1336">
        <v>0.90500000000000003</v>
      </c>
      <c r="F8760" s="644">
        <f t="shared" si="278"/>
        <v>0.91500000000000004</v>
      </c>
      <c r="G8760" s="748" t="s">
        <v>280</v>
      </c>
      <c r="H8760" s="1337">
        <v>0.53</v>
      </c>
      <c r="I8760" s="338"/>
    </row>
    <row r="8761" spans="2:9">
      <c r="B8761" s="651" t="s">
        <v>19</v>
      </c>
      <c r="C8761" s="1356">
        <v>4777</v>
      </c>
      <c r="D8761" s="747" t="str">
        <f t="shared" si="277"/>
        <v>SC4777</v>
      </c>
      <c r="E8761" s="1336">
        <v>2.0710000000000002</v>
      </c>
      <c r="F8761" s="644">
        <f t="shared" si="278"/>
        <v>1.964</v>
      </c>
      <c r="G8761" s="748" t="s">
        <v>280</v>
      </c>
      <c r="H8761" s="1337">
        <v>0.37</v>
      </c>
      <c r="I8761" s="338"/>
    </row>
    <row r="8762" spans="2:9">
      <c r="B8762" s="651" t="s">
        <v>19</v>
      </c>
      <c r="C8762" s="1356">
        <v>4825</v>
      </c>
      <c r="D8762" s="747" t="str">
        <f t="shared" si="277"/>
        <v>SC4825</v>
      </c>
      <c r="E8762" s="1336">
        <v>1.054</v>
      </c>
      <c r="F8762" s="644">
        <f t="shared" si="278"/>
        <v>1.0489999999999999</v>
      </c>
      <c r="G8762" s="748" t="s">
        <v>280</v>
      </c>
      <c r="H8762" s="1337">
        <v>0.37</v>
      </c>
      <c r="I8762" s="338"/>
    </row>
    <row r="8763" spans="2:9">
      <c r="B8763" s="651" t="s">
        <v>19</v>
      </c>
      <c r="C8763" s="1356">
        <v>4828</v>
      </c>
      <c r="D8763" s="747" t="str">
        <f t="shared" si="277"/>
        <v>SC4828</v>
      </c>
      <c r="E8763" s="1336">
        <v>1.05</v>
      </c>
      <c r="F8763" s="644">
        <f t="shared" si="278"/>
        <v>1.0449999999999999</v>
      </c>
      <c r="G8763" s="748" t="s">
        <v>280</v>
      </c>
      <c r="H8763" s="1337">
        <v>0.39</v>
      </c>
      <c r="I8763" s="338"/>
    </row>
    <row r="8764" spans="2:9">
      <c r="B8764" s="651" t="s">
        <v>19</v>
      </c>
      <c r="C8764" s="1356">
        <v>4829</v>
      </c>
      <c r="D8764" s="747" t="str">
        <f t="shared" si="277"/>
        <v>SC4829</v>
      </c>
      <c r="E8764" s="1336">
        <v>1.157</v>
      </c>
      <c r="F8764" s="644">
        <f t="shared" si="278"/>
        <v>1.141</v>
      </c>
      <c r="G8764" s="748" t="s">
        <v>280</v>
      </c>
      <c r="H8764" s="1337">
        <v>0.33</v>
      </c>
      <c r="I8764" s="338"/>
    </row>
    <row r="8765" spans="2:9">
      <c r="B8765" s="651" t="s">
        <v>19</v>
      </c>
      <c r="C8765" s="1356">
        <v>4902</v>
      </c>
      <c r="D8765" s="747" t="str">
        <f t="shared" si="277"/>
        <v>SC4902</v>
      </c>
      <c r="E8765" s="1336">
        <v>0.91400000000000003</v>
      </c>
      <c r="F8765" s="644">
        <f t="shared" si="278"/>
        <v>0.92300000000000004</v>
      </c>
      <c r="G8765" s="748" t="s">
        <v>280</v>
      </c>
      <c r="H8765" s="1337">
        <v>0.44</v>
      </c>
      <c r="I8765" s="338"/>
    </row>
    <row r="8766" spans="2:9">
      <c r="B8766" s="651" t="s">
        <v>19</v>
      </c>
      <c r="C8766" s="1356">
        <v>4923</v>
      </c>
      <c r="D8766" s="747" t="str">
        <f t="shared" si="277"/>
        <v>SC4923</v>
      </c>
      <c r="E8766" s="1336">
        <v>0.92800000000000005</v>
      </c>
      <c r="F8766" s="644">
        <f t="shared" si="278"/>
        <v>0.93500000000000005</v>
      </c>
      <c r="G8766" s="748" t="s">
        <v>280</v>
      </c>
      <c r="H8766" s="1337">
        <v>0.68</v>
      </c>
      <c r="I8766" s="338"/>
    </row>
    <row r="8767" spans="2:9">
      <c r="B8767" s="651" t="s">
        <v>19</v>
      </c>
      <c r="C8767" s="1356">
        <v>5020</v>
      </c>
      <c r="D8767" s="747" t="str">
        <f t="shared" si="277"/>
        <v>SC5020</v>
      </c>
      <c r="E8767" s="1336">
        <v>1.2110000000000001</v>
      </c>
      <c r="F8767" s="644">
        <f t="shared" si="278"/>
        <v>1.19</v>
      </c>
      <c r="G8767" s="748" t="s">
        <v>280</v>
      </c>
      <c r="H8767" s="1337">
        <v>0.44</v>
      </c>
      <c r="I8767" s="338"/>
    </row>
    <row r="8768" spans="2:9">
      <c r="B8768" s="651" t="s">
        <v>19</v>
      </c>
      <c r="C8768" s="1356">
        <v>5022</v>
      </c>
      <c r="D8768" s="747" t="str">
        <f t="shared" si="277"/>
        <v>SC5022</v>
      </c>
      <c r="E8768" s="1336">
        <v>1.2070000000000001</v>
      </c>
      <c r="F8768" s="644">
        <f t="shared" si="278"/>
        <v>1.1859999999999999</v>
      </c>
      <c r="G8768" s="748" t="s">
        <v>280</v>
      </c>
      <c r="H8768" s="1337">
        <v>0.6</v>
      </c>
      <c r="I8768" s="338"/>
    </row>
    <row r="8769" spans="2:9">
      <c r="B8769" s="651" t="s">
        <v>19</v>
      </c>
      <c r="C8769" s="1356">
        <v>5037</v>
      </c>
      <c r="D8769" s="747" t="str">
        <f t="shared" si="277"/>
        <v>SC5037</v>
      </c>
      <c r="E8769" s="1336">
        <v>1.212</v>
      </c>
      <c r="F8769" s="644">
        <f t="shared" si="278"/>
        <v>1.1910000000000001</v>
      </c>
      <c r="G8769" s="748" t="s">
        <v>280</v>
      </c>
      <c r="H8769" s="1337">
        <v>0.47</v>
      </c>
      <c r="I8769" s="338"/>
    </row>
    <row r="8770" spans="2:9">
      <c r="B8770" s="651" t="s">
        <v>19</v>
      </c>
      <c r="C8770" s="1356">
        <v>5040</v>
      </c>
      <c r="D8770" s="747" t="str">
        <f t="shared" si="277"/>
        <v>SC5040</v>
      </c>
      <c r="E8770" s="1336">
        <v>1.246</v>
      </c>
      <c r="F8770" s="644">
        <f t="shared" si="278"/>
        <v>1.2210000000000001</v>
      </c>
      <c r="G8770" s="748" t="s">
        <v>280</v>
      </c>
      <c r="H8770" s="1337">
        <v>0.52</v>
      </c>
      <c r="I8770" s="338"/>
    </row>
    <row r="8771" spans="2:9">
      <c r="B8771" s="651" t="s">
        <v>19</v>
      </c>
      <c r="C8771" s="1356">
        <v>5057</v>
      </c>
      <c r="D8771" s="747" t="str">
        <f t="shared" si="277"/>
        <v>SC5057</v>
      </c>
      <c r="E8771" s="1336">
        <v>1.1839999999999999</v>
      </c>
      <c r="F8771" s="644">
        <f t="shared" si="278"/>
        <v>1.1659999999999999</v>
      </c>
      <c r="G8771" s="748" t="s">
        <v>280</v>
      </c>
      <c r="H8771" s="1337">
        <v>0.44</v>
      </c>
      <c r="I8771" s="338"/>
    </row>
    <row r="8772" spans="2:9">
      <c r="B8772" s="651" t="s">
        <v>19</v>
      </c>
      <c r="C8772" s="1356">
        <v>5059</v>
      </c>
      <c r="D8772" s="747" t="str">
        <f t="shared" si="277"/>
        <v>SC5059</v>
      </c>
      <c r="E8772" s="1336">
        <v>1.208</v>
      </c>
      <c r="F8772" s="644">
        <f t="shared" si="278"/>
        <v>1.1870000000000001</v>
      </c>
      <c r="G8772" s="748" t="s">
        <v>280</v>
      </c>
      <c r="H8772" s="1337">
        <v>0.66</v>
      </c>
      <c r="I8772" s="338"/>
    </row>
    <row r="8773" spans="2:9">
      <c r="B8773" s="651" t="s">
        <v>19</v>
      </c>
      <c r="C8773" s="1356">
        <v>5102</v>
      </c>
      <c r="D8773" s="747" t="str">
        <f t="shared" si="277"/>
        <v>SC5102</v>
      </c>
      <c r="E8773" s="1336">
        <v>1.2290000000000001</v>
      </c>
      <c r="F8773" s="644">
        <f t="shared" si="278"/>
        <v>1.206</v>
      </c>
      <c r="G8773" s="748" t="s">
        <v>280</v>
      </c>
      <c r="H8773" s="1337">
        <v>0.48</v>
      </c>
      <c r="I8773" s="338"/>
    </row>
    <row r="8774" spans="2:9">
      <c r="B8774" s="651" t="s">
        <v>19</v>
      </c>
      <c r="C8774" s="1356">
        <v>5146</v>
      </c>
      <c r="D8774" s="747" t="str">
        <f t="shared" si="277"/>
        <v>SC5146</v>
      </c>
      <c r="E8774" s="1336">
        <v>1.163</v>
      </c>
      <c r="F8774" s="644">
        <f t="shared" si="278"/>
        <v>1.147</v>
      </c>
      <c r="G8774" s="748" t="s">
        <v>280</v>
      </c>
      <c r="H8774" s="1337">
        <v>0.49</v>
      </c>
      <c r="I8774" s="338"/>
    </row>
    <row r="8775" spans="2:9">
      <c r="B8775" s="651" t="s">
        <v>19</v>
      </c>
      <c r="C8775" s="1356">
        <v>5160</v>
      </c>
      <c r="D8775" s="747" t="str">
        <f t="shared" si="277"/>
        <v>SC5160</v>
      </c>
      <c r="E8775" s="1336">
        <v>1.25</v>
      </c>
      <c r="F8775" s="644">
        <f t="shared" si="278"/>
        <v>1.2250000000000001</v>
      </c>
      <c r="G8775" s="748" t="s">
        <v>280</v>
      </c>
      <c r="H8775" s="1337">
        <v>0.46</v>
      </c>
      <c r="I8775" s="338"/>
    </row>
    <row r="8776" spans="2:9">
      <c r="B8776" s="651" t="s">
        <v>19</v>
      </c>
      <c r="C8776" s="1356">
        <v>5183</v>
      </c>
      <c r="D8776" s="747" t="str">
        <f t="shared" si="277"/>
        <v>SC5183</v>
      </c>
      <c r="E8776" s="1336">
        <v>1.222</v>
      </c>
      <c r="F8776" s="644">
        <f t="shared" si="278"/>
        <v>1.2</v>
      </c>
      <c r="G8776" s="748" t="s">
        <v>280</v>
      </c>
      <c r="H8776" s="1337">
        <v>0.4</v>
      </c>
      <c r="I8776" s="338"/>
    </row>
    <row r="8777" spans="2:9">
      <c r="B8777" s="651" t="s">
        <v>19</v>
      </c>
      <c r="C8777" s="1356">
        <v>5188</v>
      </c>
      <c r="D8777" s="747" t="str">
        <f t="shared" si="277"/>
        <v>SC5188</v>
      </c>
      <c r="E8777" s="1336">
        <v>1.17</v>
      </c>
      <c r="F8777" s="644">
        <f t="shared" si="278"/>
        <v>1.153</v>
      </c>
      <c r="G8777" s="748" t="s">
        <v>280</v>
      </c>
      <c r="H8777" s="1337">
        <v>0.47</v>
      </c>
      <c r="I8777" s="338"/>
    </row>
    <row r="8778" spans="2:9">
      <c r="B8778" s="651" t="s">
        <v>19</v>
      </c>
      <c r="C8778" s="1356">
        <v>5190</v>
      </c>
      <c r="D8778" s="747" t="str">
        <f t="shared" si="277"/>
        <v>SC5190</v>
      </c>
      <c r="E8778" s="1336">
        <v>1.2869999999999999</v>
      </c>
      <c r="F8778" s="644">
        <f t="shared" si="278"/>
        <v>1.258</v>
      </c>
      <c r="G8778" s="748" t="s">
        <v>280</v>
      </c>
      <c r="H8778" s="1337">
        <v>0.41</v>
      </c>
      <c r="I8778" s="338"/>
    </row>
    <row r="8779" spans="2:9">
      <c r="B8779" s="651" t="s">
        <v>19</v>
      </c>
      <c r="C8779" s="1356">
        <v>5191</v>
      </c>
      <c r="D8779" s="747" t="str">
        <f t="shared" ref="D8779:D8842" si="279">B8779&amp;TEXT(C8779,"0000")</f>
        <v>SC5191</v>
      </c>
      <c r="E8779" s="1336">
        <v>1.155</v>
      </c>
      <c r="F8779" s="644">
        <f t="shared" ref="F8779:F8842" si="280">IF(E8779="NA","NA",ROUND((E8779-1)*0.9+1,3))</f>
        <v>1.1399999999999999</v>
      </c>
      <c r="G8779" s="748" t="s">
        <v>280</v>
      </c>
      <c r="H8779" s="1337">
        <v>0.24</v>
      </c>
      <c r="I8779" s="338"/>
    </row>
    <row r="8780" spans="2:9">
      <c r="B8780" s="651" t="s">
        <v>19</v>
      </c>
      <c r="C8780" s="1356">
        <v>5192</v>
      </c>
      <c r="D8780" s="747" t="str">
        <f t="shared" si="279"/>
        <v>SC5192</v>
      </c>
      <c r="E8780" s="1336">
        <v>1.0329999999999999</v>
      </c>
      <c r="F8780" s="644">
        <f t="shared" si="280"/>
        <v>1.03</v>
      </c>
      <c r="G8780" s="748" t="s">
        <v>280</v>
      </c>
      <c r="H8780" s="1337">
        <v>0.4</v>
      </c>
      <c r="I8780" s="338"/>
    </row>
    <row r="8781" spans="2:9">
      <c r="B8781" s="651" t="s">
        <v>19</v>
      </c>
      <c r="C8781" s="1356">
        <v>5213</v>
      </c>
      <c r="D8781" s="747" t="str">
        <f t="shared" si="279"/>
        <v>SC5213</v>
      </c>
      <c r="E8781" s="1336">
        <v>1.123</v>
      </c>
      <c r="F8781" s="644">
        <f t="shared" si="280"/>
        <v>1.111</v>
      </c>
      <c r="G8781" s="748" t="s">
        <v>280</v>
      </c>
      <c r="H8781" s="1337">
        <v>0.48</v>
      </c>
      <c r="I8781" s="338"/>
    </row>
    <row r="8782" spans="2:9">
      <c r="B8782" s="651" t="s">
        <v>19</v>
      </c>
      <c r="C8782" s="1356">
        <v>5215</v>
      </c>
      <c r="D8782" s="747" t="str">
        <f t="shared" si="279"/>
        <v>SC5215</v>
      </c>
      <c r="E8782" s="1336">
        <v>1.169</v>
      </c>
      <c r="F8782" s="644">
        <f t="shared" si="280"/>
        <v>1.1519999999999999</v>
      </c>
      <c r="G8782" s="748" t="s">
        <v>280</v>
      </c>
      <c r="H8782" s="1337">
        <v>0.53</v>
      </c>
      <c r="I8782" s="338"/>
    </row>
    <row r="8783" spans="2:9">
      <c r="B8783" s="651" t="s">
        <v>19</v>
      </c>
      <c r="C8783" s="1356">
        <v>5221</v>
      </c>
      <c r="D8783" s="747" t="str">
        <f t="shared" si="279"/>
        <v>SC5221</v>
      </c>
      <c r="E8783" s="1336">
        <v>1.22</v>
      </c>
      <c r="F8783" s="644">
        <f t="shared" si="280"/>
        <v>1.198</v>
      </c>
      <c r="G8783" s="748" t="s">
        <v>280</v>
      </c>
      <c r="H8783" s="1337">
        <v>0.44</v>
      </c>
      <c r="I8783" s="338"/>
    </row>
    <row r="8784" spans="2:9">
      <c r="B8784" s="651" t="s">
        <v>19</v>
      </c>
      <c r="C8784" s="1356">
        <v>5222</v>
      </c>
      <c r="D8784" s="747" t="str">
        <f t="shared" si="279"/>
        <v>SC5222</v>
      </c>
      <c r="E8784" s="1336">
        <v>1.236</v>
      </c>
      <c r="F8784" s="644">
        <f t="shared" si="280"/>
        <v>1.212</v>
      </c>
      <c r="G8784" s="748" t="s">
        <v>280</v>
      </c>
      <c r="H8784" s="1337">
        <v>0.77</v>
      </c>
      <c r="I8784" s="338"/>
    </row>
    <row r="8785" spans="2:9">
      <c r="B8785" s="651" t="s">
        <v>19</v>
      </c>
      <c r="C8785" s="1356">
        <v>5223</v>
      </c>
      <c r="D8785" s="747" t="str">
        <f t="shared" si="279"/>
        <v>SC5223</v>
      </c>
      <c r="E8785" s="1336">
        <v>1.2050000000000001</v>
      </c>
      <c r="F8785" s="644">
        <f t="shared" si="280"/>
        <v>1.1850000000000001</v>
      </c>
      <c r="G8785" s="748" t="s">
        <v>280</v>
      </c>
      <c r="H8785" s="1337">
        <v>0.56999999999999995</v>
      </c>
      <c r="I8785" s="338"/>
    </row>
    <row r="8786" spans="2:9">
      <c r="B8786" s="651" t="s">
        <v>19</v>
      </c>
      <c r="C8786" s="1356">
        <v>5348</v>
      </c>
      <c r="D8786" s="747" t="str">
        <f t="shared" si="279"/>
        <v>SC5348</v>
      </c>
      <c r="E8786" s="1336">
        <v>1.1719999999999999</v>
      </c>
      <c r="F8786" s="644">
        <f t="shared" si="280"/>
        <v>1.155</v>
      </c>
      <c r="G8786" s="748" t="s">
        <v>280</v>
      </c>
      <c r="H8786" s="1337">
        <v>0.46</v>
      </c>
      <c r="I8786" s="338"/>
    </row>
    <row r="8787" spans="2:9">
      <c r="B8787" s="651" t="s">
        <v>19</v>
      </c>
      <c r="C8787" s="1356">
        <v>5402</v>
      </c>
      <c r="D8787" s="747" t="str">
        <f t="shared" si="279"/>
        <v>SC5402</v>
      </c>
      <c r="E8787" s="1336">
        <v>1.177</v>
      </c>
      <c r="F8787" s="644">
        <f t="shared" si="280"/>
        <v>1.159</v>
      </c>
      <c r="G8787" s="748" t="s">
        <v>280</v>
      </c>
      <c r="H8787" s="1337">
        <v>0.47</v>
      </c>
      <c r="I8787" s="338"/>
    </row>
    <row r="8788" spans="2:9">
      <c r="B8788" s="651" t="s">
        <v>19</v>
      </c>
      <c r="C8788" s="1356">
        <v>5403</v>
      </c>
      <c r="D8788" s="747" t="str">
        <f t="shared" si="279"/>
        <v>SC5403</v>
      </c>
      <c r="E8788" s="1336">
        <v>1.141</v>
      </c>
      <c r="F8788" s="644">
        <f t="shared" si="280"/>
        <v>1.127</v>
      </c>
      <c r="G8788" s="748" t="s">
        <v>280</v>
      </c>
      <c r="H8788" s="1337">
        <v>0.6</v>
      </c>
      <c r="I8788" s="338"/>
    </row>
    <row r="8789" spans="2:9">
      <c r="B8789" s="651" t="s">
        <v>19</v>
      </c>
      <c r="C8789" s="1356">
        <v>5437</v>
      </c>
      <c r="D8789" s="747" t="str">
        <f t="shared" si="279"/>
        <v>SC5437</v>
      </c>
      <c r="E8789" s="1336">
        <v>1.117</v>
      </c>
      <c r="F8789" s="644">
        <f t="shared" si="280"/>
        <v>1.105</v>
      </c>
      <c r="G8789" s="748" t="s">
        <v>280</v>
      </c>
      <c r="H8789" s="1337">
        <v>0.62</v>
      </c>
      <c r="I8789" s="338"/>
    </row>
    <row r="8790" spans="2:9">
      <c r="B8790" s="651" t="s">
        <v>19</v>
      </c>
      <c r="C8790" s="1356">
        <v>5443</v>
      </c>
      <c r="D8790" s="747" t="str">
        <f t="shared" si="279"/>
        <v>SC5443</v>
      </c>
      <c r="E8790" s="1336">
        <v>1.1950000000000001</v>
      </c>
      <c r="F8790" s="644">
        <f t="shared" si="280"/>
        <v>1.1759999999999999</v>
      </c>
      <c r="G8790" s="748" t="s">
        <v>280</v>
      </c>
      <c r="H8790" s="1337">
        <v>0.48</v>
      </c>
      <c r="I8790" s="338"/>
    </row>
    <row r="8791" spans="2:9">
      <c r="B8791" s="651" t="s">
        <v>19</v>
      </c>
      <c r="C8791" s="1356">
        <v>5445</v>
      </c>
      <c r="D8791" s="747" t="str">
        <f t="shared" si="279"/>
        <v>SC5445</v>
      </c>
      <c r="E8791" s="1336">
        <v>1.2470000000000001</v>
      </c>
      <c r="F8791" s="644">
        <f t="shared" si="280"/>
        <v>1.222</v>
      </c>
      <c r="G8791" s="748" t="s">
        <v>280</v>
      </c>
      <c r="H8791" s="1337">
        <v>0.52</v>
      </c>
      <c r="I8791" s="338"/>
    </row>
    <row r="8792" spans="2:9">
      <c r="B8792" s="651" t="s">
        <v>19</v>
      </c>
      <c r="C8792" s="1356">
        <v>5462</v>
      </c>
      <c r="D8792" s="747" t="str">
        <f t="shared" si="279"/>
        <v>SC5462</v>
      </c>
      <c r="E8792" s="1336">
        <v>1.161</v>
      </c>
      <c r="F8792" s="644">
        <f t="shared" si="280"/>
        <v>1.145</v>
      </c>
      <c r="G8792" s="748" t="s">
        <v>280</v>
      </c>
      <c r="H8792" s="1337">
        <v>0.49</v>
      </c>
      <c r="I8792" s="338"/>
    </row>
    <row r="8793" spans="2:9">
      <c r="B8793" s="651" t="s">
        <v>19</v>
      </c>
      <c r="C8793" s="1356">
        <v>5472</v>
      </c>
      <c r="D8793" s="747" t="str">
        <f t="shared" si="279"/>
        <v>SC5472</v>
      </c>
      <c r="E8793" s="1336">
        <v>1.196</v>
      </c>
      <c r="F8793" s="644">
        <f t="shared" si="280"/>
        <v>1.1759999999999999</v>
      </c>
      <c r="G8793" s="748" t="s">
        <v>280</v>
      </c>
      <c r="H8793" s="1337">
        <v>0.46</v>
      </c>
      <c r="I8793" s="338"/>
    </row>
    <row r="8794" spans="2:9">
      <c r="B8794" s="651" t="s">
        <v>19</v>
      </c>
      <c r="C8794" s="1356">
        <v>5473</v>
      </c>
      <c r="D8794" s="747" t="str">
        <f t="shared" si="279"/>
        <v>SC5473</v>
      </c>
      <c r="E8794" s="1336">
        <v>1.2410000000000001</v>
      </c>
      <c r="F8794" s="644">
        <f t="shared" si="280"/>
        <v>1.2170000000000001</v>
      </c>
      <c r="G8794" s="748" t="s">
        <v>280</v>
      </c>
      <c r="H8794" s="1337">
        <v>0.49</v>
      </c>
      <c r="I8794" s="338"/>
    </row>
    <row r="8795" spans="2:9">
      <c r="B8795" s="651" t="s">
        <v>19</v>
      </c>
      <c r="C8795" s="1356">
        <v>5474</v>
      </c>
      <c r="D8795" s="747" t="str">
        <f t="shared" si="279"/>
        <v>SC5474</v>
      </c>
      <c r="E8795" s="1336">
        <v>1.2170000000000001</v>
      </c>
      <c r="F8795" s="644">
        <f t="shared" si="280"/>
        <v>1.1950000000000001</v>
      </c>
      <c r="G8795" s="748" t="s">
        <v>280</v>
      </c>
      <c r="H8795" s="1337">
        <v>0.54</v>
      </c>
      <c r="I8795" s="338"/>
    </row>
    <row r="8796" spans="2:9">
      <c r="B8796" s="651" t="s">
        <v>19</v>
      </c>
      <c r="C8796" s="1356">
        <v>5478</v>
      </c>
      <c r="D8796" s="747" t="str">
        <f t="shared" si="279"/>
        <v>SC5478</v>
      </c>
      <c r="E8796" s="1336">
        <v>1.107</v>
      </c>
      <c r="F8796" s="644">
        <f t="shared" si="280"/>
        <v>1.0960000000000001</v>
      </c>
      <c r="G8796" s="748" t="s">
        <v>280</v>
      </c>
      <c r="H8796" s="1337">
        <v>0.46</v>
      </c>
      <c r="I8796" s="338"/>
    </row>
    <row r="8797" spans="2:9">
      <c r="B8797" s="651" t="s">
        <v>19</v>
      </c>
      <c r="C8797" s="1356">
        <v>5479</v>
      </c>
      <c r="D8797" s="747" t="str">
        <f t="shared" si="279"/>
        <v>SC5479</v>
      </c>
      <c r="E8797" s="1336">
        <v>1.069</v>
      </c>
      <c r="F8797" s="644">
        <f t="shared" si="280"/>
        <v>1.0620000000000001</v>
      </c>
      <c r="G8797" s="748" t="s">
        <v>280</v>
      </c>
      <c r="H8797" s="1337">
        <v>0.56000000000000005</v>
      </c>
      <c r="I8797" s="338"/>
    </row>
    <row r="8798" spans="2:9">
      <c r="B8798" s="651" t="s">
        <v>19</v>
      </c>
      <c r="C8798" s="1356">
        <v>5480</v>
      </c>
      <c r="D8798" s="747" t="str">
        <f t="shared" si="279"/>
        <v>SC5480</v>
      </c>
      <c r="E8798" s="1336">
        <v>1.1830000000000001</v>
      </c>
      <c r="F8798" s="644">
        <f t="shared" si="280"/>
        <v>1.165</v>
      </c>
      <c r="G8798" s="748" t="s">
        <v>280</v>
      </c>
      <c r="H8798" s="1337">
        <v>0.5</v>
      </c>
      <c r="I8798" s="338"/>
    </row>
    <row r="8799" spans="2:9">
      <c r="B8799" s="651" t="s">
        <v>19</v>
      </c>
      <c r="C8799" s="1356">
        <v>5491</v>
      </c>
      <c r="D8799" s="747" t="str">
        <f t="shared" si="279"/>
        <v>SC5491</v>
      </c>
      <c r="E8799" s="1336">
        <v>1.181</v>
      </c>
      <c r="F8799" s="644">
        <f t="shared" si="280"/>
        <v>1.163</v>
      </c>
      <c r="G8799" s="748" t="s">
        <v>280</v>
      </c>
      <c r="H8799" s="1337">
        <v>0.48</v>
      </c>
      <c r="I8799" s="338"/>
    </row>
    <row r="8800" spans="2:9">
      <c r="B8800" s="651" t="s">
        <v>19</v>
      </c>
      <c r="C8800" s="1356">
        <v>5506</v>
      </c>
      <c r="D8800" s="747" t="str">
        <f t="shared" si="279"/>
        <v>SC5506</v>
      </c>
      <c r="E8800" s="1336">
        <v>1.2030000000000001</v>
      </c>
      <c r="F8800" s="644">
        <f t="shared" si="280"/>
        <v>1.1830000000000001</v>
      </c>
      <c r="G8800" s="748" t="s">
        <v>280</v>
      </c>
      <c r="H8800" s="1337">
        <v>0.62</v>
      </c>
      <c r="I8800" s="338"/>
    </row>
    <row r="8801" spans="2:9">
      <c r="B8801" s="651" t="s">
        <v>19</v>
      </c>
      <c r="C8801" s="1356">
        <v>5507</v>
      </c>
      <c r="D8801" s="747" t="str">
        <f t="shared" si="279"/>
        <v>SC5507</v>
      </c>
      <c r="E8801" s="1336">
        <v>1.244</v>
      </c>
      <c r="F8801" s="644">
        <f t="shared" si="280"/>
        <v>1.22</v>
      </c>
      <c r="G8801" s="748" t="s">
        <v>280</v>
      </c>
      <c r="H8801" s="1337">
        <v>0.48</v>
      </c>
      <c r="I8801" s="338"/>
    </row>
    <row r="8802" spans="2:9">
      <c r="B8802" s="651" t="s">
        <v>19</v>
      </c>
      <c r="C8802" s="1356">
        <v>5535</v>
      </c>
      <c r="D8802" s="747" t="str">
        <f t="shared" si="279"/>
        <v>SC5535</v>
      </c>
      <c r="E8802" s="1336">
        <v>1.2450000000000001</v>
      </c>
      <c r="F8802" s="644">
        <f t="shared" si="280"/>
        <v>1.2210000000000001</v>
      </c>
      <c r="G8802" s="748" t="s">
        <v>280</v>
      </c>
      <c r="H8802" s="1337">
        <v>0.5</v>
      </c>
      <c r="I8802" s="338"/>
    </row>
    <row r="8803" spans="2:9">
      <c r="B8803" s="651" t="s">
        <v>19</v>
      </c>
      <c r="C8803" s="1356">
        <v>5537</v>
      </c>
      <c r="D8803" s="747" t="str">
        <f t="shared" si="279"/>
        <v>SC5537</v>
      </c>
      <c r="E8803" s="1336">
        <v>1.147</v>
      </c>
      <c r="F8803" s="644">
        <f t="shared" si="280"/>
        <v>1.1319999999999999</v>
      </c>
      <c r="G8803" s="748" t="s">
        <v>280</v>
      </c>
      <c r="H8803" s="1337">
        <v>0.55000000000000004</v>
      </c>
      <c r="I8803" s="338"/>
    </row>
    <row r="8804" spans="2:9">
      <c r="B8804" s="651" t="s">
        <v>19</v>
      </c>
      <c r="C8804" s="1356">
        <v>5551</v>
      </c>
      <c r="D8804" s="747" t="str">
        <f t="shared" si="279"/>
        <v>SC5551</v>
      </c>
      <c r="E8804" s="1336">
        <v>1.323</v>
      </c>
      <c r="F8804" s="644">
        <f t="shared" si="280"/>
        <v>1.2909999999999999</v>
      </c>
      <c r="G8804" s="748" t="s">
        <v>280</v>
      </c>
      <c r="H8804" s="1337">
        <v>0.82</v>
      </c>
      <c r="I8804" s="338"/>
    </row>
    <row r="8805" spans="2:9">
      <c r="B8805" s="651" t="s">
        <v>19</v>
      </c>
      <c r="C8805" s="1356">
        <v>5606</v>
      </c>
      <c r="D8805" s="747" t="str">
        <f t="shared" si="279"/>
        <v>SC5606</v>
      </c>
      <c r="E8805" s="1336">
        <v>1.288</v>
      </c>
      <c r="F8805" s="644">
        <f t="shared" si="280"/>
        <v>1.2589999999999999</v>
      </c>
      <c r="G8805" s="748" t="s">
        <v>280</v>
      </c>
      <c r="H8805" s="1337">
        <v>0.11</v>
      </c>
      <c r="I8805" s="338"/>
    </row>
    <row r="8806" spans="2:9">
      <c r="B8806" s="651" t="s">
        <v>19</v>
      </c>
      <c r="C8806" s="1356">
        <v>5610</v>
      </c>
      <c r="D8806" s="747" t="str">
        <f t="shared" si="279"/>
        <v>SC5610</v>
      </c>
      <c r="E8806" s="1336">
        <v>1.109</v>
      </c>
      <c r="F8806" s="644">
        <f t="shared" si="280"/>
        <v>1.0980000000000001</v>
      </c>
      <c r="G8806" s="748" t="s">
        <v>280</v>
      </c>
      <c r="H8806" s="1337">
        <v>0.57999999999999996</v>
      </c>
      <c r="I8806" s="338"/>
    </row>
    <row r="8807" spans="2:9">
      <c r="B8807" s="651" t="s">
        <v>19</v>
      </c>
      <c r="C8807" s="1356">
        <v>5645</v>
      </c>
      <c r="D8807" s="747" t="str">
        <f t="shared" si="279"/>
        <v>SC5645</v>
      </c>
      <c r="E8807" s="1336">
        <v>1.3080000000000001</v>
      </c>
      <c r="F8807" s="644">
        <f t="shared" si="280"/>
        <v>1.2769999999999999</v>
      </c>
      <c r="G8807" s="748" t="s">
        <v>280</v>
      </c>
      <c r="H8807" s="1337">
        <v>0.95</v>
      </c>
      <c r="I8807" s="338"/>
    </row>
    <row r="8808" spans="2:9">
      <c r="B8808" s="651" t="s">
        <v>19</v>
      </c>
      <c r="C8808" s="1356">
        <v>5703</v>
      </c>
      <c r="D8808" s="747" t="str">
        <f t="shared" si="279"/>
        <v>SC5703</v>
      </c>
      <c r="E8808" s="1336">
        <v>1.1919999999999999</v>
      </c>
      <c r="F8808" s="644">
        <f t="shared" si="280"/>
        <v>1.173</v>
      </c>
      <c r="G8808" s="748" t="s">
        <v>280</v>
      </c>
      <c r="H8808" s="1337">
        <v>0.39</v>
      </c>
      <c r="I8808" s="338"/>
    </row>
    <row r="8809" spans="2:9">
      <c r="B8809" s="651" t="s">
        <v>19</v>
      </c>
      <c r="C8809" s="1356">
        <v>5705</v>
      </c>
      <c r="D8809" s="747" t="str">
        <f t="shared" si="279"/>
        <v>SC5705</v>
      </c>
      <c r="E8809" s="1336">
        <v>1.448</v>
      </c>
      <c r="F8809" s="644">
        <f t="shared" si="280"/>
        <v>1.403</v>
      </c>
      <c r="G8809" s="748" t="s">
        <v>280</v>
      </c>
      <c r="H8809" s="1337">
        <v>0.2</v>
      </c>
      <c r="I8809" s="338"/>
    </row>
    <row r="8810" spans="2:9">
      <c r="B8810" s="651" t="s">
        <v>19</v>
      </c>
      <c r="C8810" s="1356">
        <v>5951</v>
      </c>
      <c r="D8810" s="747" t="str">
        <f t="shared" si="279"/>
        <v>SC5951</v>
      </c>
      <c r="E8810" s="1336">
        <v>0.67100000000000004</v>
      </c>
      <c r="F8810" s="644">
        <f t="shared" si="280"/>
        <v>0.70399999999999996</v>
      </c>
      <c r="G8810" s="748" t="s">
        <v>280</v>
      </c>
      <c r="H8810" s="1337">
        <v>0.2</v>
      </c>
      <c r="I8810" s="338"/>
    </row>
    <row r="8811" spans="2:9">
      <c r="B8811" s="651" t="s">
        <v>19</v>
      </c>
      <c r="C8811" s="1356">
        <v>6003</v>
      </c>
      <c r="D8811" s="747" t="str">
        <f t="shared" si="279"/>
        <v>SC6003</v>
      </c>
      <c r="E8811" s="1336">
        <v>1.2649999999999999</v>
      </c>
      <c r="F8811" s="644">
        <f t="shared" si="280"/>
        <v>1.2390000000000001</v>
      </c>
      <c r="G8811" s="748" t="s">
        <v>280</v>
      </c>
      <c r="H8811" s="1337">
        <v>0.59</v>
      </c>
      <c r="I8811" s="338"/>
    </row>
    <row r="8812" spans="2:9">
      <c r="B8812" s="651" t="s">
        <v>19</v>
      </c>
      <c r="C8812" s="1356">
        <v>6005</v>
      </c>
      <c r="D8812" s="747" t="str">
        <f t="shared" si="279"/>
        <v>SC6005</v>
      </c>
      <c r="E8812" s="1336">
        <v>1.1990000000000001</v>
      </c>
      <c r="F8812" s="644">
        <f t="shared" si="280"/>
        <v>1.179</v>
      </c>
      <c r="G8812" s="748" t="s">
        <v>280</v>
      </c>
      <c r="H8812" s="1337">
        <v>0.47</v>
      </c>
      <c r="I8812" s="338"/>
    </row>
    <row r="8813" spans="2:9">
      <c r="B8813" s="651" t="s">
        <v>19</v>
      </c>
      <c r="C8813" s="1356">
        <v>6018</v>
      </c>
      <c r="D8813" s="747" t="str">
        <f t="shared" si="279"/>
        <v>SC6018</v>
      </c>
      <c r="E8813" s="1336">
        <v>1.448</v>
      </c>
      <c r="F8813" s="644">
        <f t="shared" si="280"/>
        <v>1.403</v>
      </c>
      <c r="G8813" s="748" t="s">
        <v>280</v>
      </c>
      <c r="H8813" s="1337">
        <v>0.2</v>
      </c>
      <c r="I8813" s="338"/>
    </row>
    <row r="8814" spans="2:9">
      <c r="B8814" s="651" t="s">
        <v>19</v>
      </c>
      <c r="C8814" s="1356">
        <v>6045</v>
      </c>
      <c r="D8814" s="747" t="str">
        <f t="shared" si="279"/>
        <v>SC6045</v>
      </c>
      <c r="E8814" s="1336">
        <v>1.448</v>
      </c>
      <c r="F8814" s="644">
        <f t="shared" si="280"/>
        <v>1.403</v>
      </c>
      <c r="G8814" s="748" t="s">
        <v>280</v>
      </c>
      <c r="H8814" s="1337">
        <v>0.2</v>
      </c>
      <c r="I8814" s="338"/>
    </row>
    <row r="8815" spans="2:9">
      <c r="B8815" s="651" t="s">
        <v>19</v>
      </c>
      <c r="C8815" s="1356">
        <v>6204</v>
      </c>
      <c r="D8815" s="747" t="str">
        <f t="shared" si="279"/>
        <v>SC6204</v>
      </c>
      <c r="E8815" s="1336">
        <v>1.248</v>
      </c>
      <c r="F8815" s="644">
        <f t="shared" si="280"/>
        <v>1.2230000000000001</v>
      </c>
      <c r="G8815" s="748" t="s">
        <v>280</v>
      </c>
      <c r="H8815" s="1337">
        <v>0.46</v>
      </c>
      <c r="I8815" s="338"/>
    </row>
    <row r="8816" spans="2:9">
      <c r="B8816" s="651" t="s">
        <v>19</v>
      </c>
      <c r="C8816" s="1356">
        <v>6206</v>
      </c>
      <c r="D8816" s="747" t="str">
        <f t="shared" si="279"/>
        <v>SC6206</v>
      </c>
      <c r="E8816" s="1336">
        <v>2.0710000000000002</v>
      </c>
      <c r="F8816" s="644">
        <f t="shared" si="280"/>
        <v>1.964</v>
      </c>
      <c r="G8816" s="748" t="s">
        <v>280</v>
      </c>
      <c r="H8816" s="1337">
        <v>0.37</v>
      </c>
      <c r="I8816" s="338"/>
    </row>
    <row r="8817" spans="2:9">
      <c r="B8817" s="651" t="s">
        <v>19</v>
      </c>
      <c r="C8817" s="1356">
        <v>6213</v>
      </c>
      <c r="D8817" s="747" t="str">
        <f t="shared" si="279"/>
        <v>SC6213</v>
      </c>
      <c r="E8817" s="1336">
        <v>1.4990000000000001</v>
      </c>
      <c r="F8817" s="644">
        <f t="shared" si="280"/>
        <v>1.4490000000000001</v>
      </c>
      <c r="G8817" s="748" t="s">
        <v>280</v>
      </c>
      <c r="H8817" s="1337">
        <v>0.41</v>
      </c>
      <c r="I8817" s="338"/>
    </row>
    <row r="8818" spans="2:9">
      <c r="B8818" s="651" t="s">
        <v>19</v>
      </c>
      <c r="C8818" s="1356">
        <v>6214</v>
      </c>
      <c r="D8818" s="747" t="str">
        <f t="shared" si="279"/>
        <v>SC6214</v>
      </c>
      <c r="E8818" s="1336">
        <v>2.0710000000000002</v>
      </c>
      <c r="F8818" s="644">
        <f t="shared" si="280"/>
        <v>1.964</v>
      </c>
      <c r="G8818" s="748" t="s">
        <v>280</v>
      </c>
      <c r="H8818" s="1337">
        <v>0.37</v>
      </c>
      <c r="I8818" s="338"/>
    </row>
    <row r="8819" spans="2:9">
      <c r="B8819" s="651" t="s">
        <v>19</v>
      </c>
      <c r="C8819" s="1356">
        <v>6216</v>
      </c>
      <c r="D8819" s="747" t="str">
        <f t="shared" si="279"/>
        <v>SC6216</v>
      </c>
      <c r="E8819" s="1336">
        <v>1.1830000000000001</v>
      </c>
      <c r="F8819" s="644">
        <f t="shared" si="280"/>
        <v>1.165</v>
      </c>
      <c r="G8819" s="748" t="s">
        <v>280</v>
      </c>
      <c r="H8819" s="1337">
        <v>0.44</v>
      </c>
      <c r="I8819" s="338"/>
    </row>
    <row r="8820" spans="2:9">
      <c r="B8820" s="651" t="s">
        <v>19</v>
      </c>
      <c r="C8820" s="1356">
        <v>6217</v>
      </c>
      <c r="D8820" s="747" t="str">
        <f t="shared" si="279"/>
        <v>SC6217</v>
      </c>
      <c r="E8820" s="1336">
        <v>1.226</v>
      </c>
      <c r="F8820" s="644">
        <f t="shared" si="280"/>
        <v>1.2030000000000001</v>
      </c>
      <c r="G8820" s="748" t="s">
        <v>280</v>
      </c>
      <c r="H8820" s="1337">
        <v>0.46</v>
      </c>
      <c r="I8820" s="338"/>
    </row>
    <row r="8821" spans="2:9">
      <c r="B8821" s="651" t="s">
        <v>19</v>
      </c>
      <c r="C8821" s="1356">
        <v>6229</v>
      </c>
      <c r="D8821" s="747" t="str">
        <f t="shared" si="279"/>
        <v>SC6229</v>
      </c>
      <c r="E8821" s="1336">
        <v>1.2370000000000001</v>
      </c>
      <c r="F8821" s="644">
        <f t="shared" si="280"/>
        <v>1.2130000000000001</v>
      </c>
      <c r="G8821" s="748" t="s">
        <v>280</v>
      </c>
      <c r="H8821" s="1337">
        <v>0.45</v>
      </c>
      <c r="I8821" s="338"/>
    </row>
    <row r="8822" spans="2:9">
      <c r="B8822" s="651" t="s">
        <v>19</v>
      </c>
      <c r="C8822" s="1356">
        <v>6233</v>
      </c>
      <c r="D8822" s="747" t="str">
        <f t="shared" si="279"/>
        <v>SC6233</v>
      </c>
      <c r="E8822" s="1336">
        <v>1.147</v>
      </c>
      <c r="F8822" s="644">
        <f t="shared" si="280"/>
        <v>1.1319999999999999</v>
      </c>
      <c r="G8822" s="748" t="s">
        <v>280</v>
      </c>
      <c r="H8822" s="1337">
        <v>0.44</v>
      </c>
      <c r="I8822" s="338"/>
    </row>
    <row r="8823" spans="2:9">
      <c r="B8823" s="651" t="s">
        <v>19</v>
      </c>
      <c r="C8823" s="1356">
        <v>6235</v>
      </c>
      <c r="D8823" s="747" t="str">
        <f t="shared" si="279"/>
        <v>SC6235</v>
      </c>
      <c r="E8823" s="1336">
        <v>1.1919999999999999</v>
      </c>
      <c r="F8823" s="644">
        <f t="shared" si="280"/>
        <v>1.173</v>
      </c>
      <c r="G8823" s="748" t="s">
        <v>280</v>
      </c>
      <c r="H8823" s="1337">
        <v>0.39</v>
      </c>
      <c r="I8823" s="338"/>
    </row>
    <row r="8824" spans="2:9">
      <c r="B8824" s="651" t="s">
        <v>19</v>
      </c>
      <c r="C8824" s="1356">
        <v>6236</v>
      </c>
      <c r="D8824" s="747" t="str">
        <f t="shared" si="279"/>
        <v>SC6236</v>
      </c>
      <c r="E8824" s="1336">
        <v>1.448</v>
      </c>
      <c r="F8824" s="644">
        <f t="shared" si="280"/>
        <v>1.403</v>
      </c>
      <c r="G8824" s="748" t="s">
        <v>280</v>
      </c>
      <c r="H8824" s="1337">
        <v>0.2</v>
      </c>
      <c r="I8824" s="338"/>
    </row>
    <row r="8825" spans="2:9">
      <c r="B8825" s="651" t="s">
        <v>19</v>
      </c>
      <c r="C8825" s="1356">
        <v>6237</v>
      </c>
      <c r="D8825" s="747" t="str">
        <f t="shared" si="279"/>
        <v>SC6237</v>
      </c>
      <c r="E8825" s="1336">
        <v>1.448</v>
      </c>
      <c r="F8825" s="644">
        <f t="shared" si="280"/>
        <v>1.403</v>
      </c>
      <c r="G8825" s="748" t="s">
        <v>280</v>
      </c>
      <c r="H8825" s="1337">
        <v>0.2</v>
      </c>
      <c r="I8825" s="338"/>
    </row>
    <row r="8826" spans="2:9">
      <c r="B8826" s="651" t="s">
        <v>19</v>
      </c>
      <c r="C8826" s="1356">
        <v>6251</v>
      </c>
      <c r="D8826" s="747" t="str">
        <f t="shared" si="279"/>
        <v>SC6251</v>
      </c>
      <c r="E8826" s="1336">
        <v>1.4990000000000001</v>
      </c>
      <c r="F8826" s="644">
        <f t="shared" si="280"/>
        <v>1.4490000000000001</v>
      </c>
      <c r="G8826" s="748" t="s">
        <v>280</v>
      </c>
      <c r="H8826" s="1337">
        <v>0.41</v>
      </c>
      <c r="I8826" s="338"/>
    </row>
    <row r="8827" spans="2:9">
      <c r="B8827" s="651" t="s">
        <v>19</v>
      </c>
      <c r="C8827" s="1356">
        <v>6252</v>
      </c>
      <c r="D8827" s="747" t="str">
        <f t="shared" si="279"/>
        <v>SC6252</v>
      </c>
      <c r="E8827" s="1336">
        <v>1.196</v>
      </c>
      <c r="F8827" s="644">
        <f t="shared" si="280"/>
        <v>1.1759999999999999</v>
      </c>
      <c r="G8827" s="748" t="s">
        <v>280</v>
      </c>
      <c r="H8827" s="1337">
        <v>0.46</v>
      </c>
      <c r="I8827" s="338"/>
    </row>
    <row r="8828" spans="2:9">
      <c r="B8828" s="651" t="s">
        <v>19</v>
      </c>
      <c r="C8828" s="1356">
        <v>6306</v>
      </c>
      <c r="D8828" s="747" t="str">
        <f t="shared" si="279"/>
        <v>SC6306</v>
      </c>
      <c r="E8828" s="1336">
        <v>1.133</v>
      </c>
      <c r="F8828" s="644">
        <f t="shared" si="280"/>
        <v>1.1200000000000001</v>
      </c>
      <c r="G8828" s="748" t="s">
        <v>280</v>
      </c>
      <c r="H8828" s="1337">
        <v>0.53</v>
      </c>
      <c r="I8828" s="338"/>
    </row>
    <row r="8829" spans="2:9">
      <c r="B8829" s="651" t="s">
        <v>19</v>
      </c>
      <c r="C8829" s="1356">
        <v>6319</v>
      </c>
      <c r="D8829" s="747" t="str">
        <f t="shared" si="279"/>
        <v>SC6319</v>
      </c>
      <c r="E8829" s="1336">
        <v>1.1060000000000001</v>
      </c>
      <c r="F8829" s="644">
        <f t="shared" si="280"/>
        <v>1.095</v>
      </c>
      <c r="G8829" s="748" t="s">
        <v>280</v>
      </c>
      <c r="H8829" s="1337">
        <v>0.4</v>
      </c>
      <c r="I8829" s="338"/>
    </row>
    <row r="8830" spans="2:9">
      <c r="B8830" s="651" t="s">
        <v>19</v>
      </c>
      <c r="C8830" s="1356">
        <v>6325</v>
      </c>
      <c r="D8830" s="747" t="str">
        <f t="shared" si="279"/>
        <v>SC6325</v>
      </c>
      <c r="E8830" s="1336">
        <v>1.1739999999999999</v>
      </c>
      <c r="F8830" s="644">
        <f t="shared" si="280"/>
        <v>1.157</v>
      </c>
      <c r="G8830" s="748" t="s">
        <v>280</v>
      </c>
      <c r="H8830" s="1337">
        <v>0.48</v>
      </c>
      <c r="I8830" s="338"/>
    </row>
    <row r="8831" spans="2:9">
      <c r="B8831" s="651" t="s">
        <v>19</v>
      </c>
      <c r="C8831" s="1356">
        <v>6400</v>
      </c>
      <c r="D8831" s="747" t="str">
        <f t="shared" si="279"/>
        <v>SC6400</v>
      </c>
      <c r="E8831" s="1336">
        <v>1.169</v>
      </c>
      <c r="F8831" s="644">
        <f t="shared" si="280"/>
        <v>1.1519999999999999</v>
      </c>
      <c r="G8831" s="748" t="s">
        <v>280</v>
      </c>
      <c r="H8831" s="1337">
        <v>0.47</v>
      </c>
      <c r="I8831" s="338"/>
    </row>
    <row r="8832" spans="2:9">
      <c r="B8832" s="651" t="s">
        <v>19</v>
      </c>
      <c r="C8832" s="1356">
        <v>6503</v>
      </c>
      <c r="D8832" s="747" t="str">
        <f t="shared" si="279"/>
        <v>SC6503</v>
      </c>
      <c r="E8832" s="1336">
        <v>0.97499999999999998</v>
      </c>
      <c r="F8832" s="644">
        <f t="shared" si="280"/>
        <v>0.97799999999999998</v>
      </c>
      <c r="G8832" s="748" t="s">
        <v>280</v>
      </c>
      <c r="H8832" s="1337">
        <v>0.45</v>
      </c>
      <c r="I8832" s="338"/>
    </row>
    <row r="8833" spans="2:9">
      <c r="B8833" s="651" t="s">
        <v>19</v>
      </c>
      <c r="C8833" s="1356">
        <v>6504</v>
      </c>
      <c r="D8833" s="747" t="str">
        <f t="shared" si="279"/>
        <v>SC6504</v>
      </c>
      <c r="E8833" s="1336">
        <v>0.92300000000000004</v>
      </c>
      <c r="F8833" s="644">
        <f t="shared" si="280"/>
        <v>0.93100000000000005</v>
      </c>
      <c r="G8833" s="748" t="s">
        <v>280</v>
      </c>
      <c r="H8833" s="1337">
        <v>0.48</v>
      </c>
      <c r="I8833" s="338"/>
    </row>
    <row r="8834" spans="2:9">
      <c r="B8834" s="651" t="s">
        <v>19</v>
      </c>
      <c r="C8834" s="1356">
        <v>6702</v>
      </c>
      <c r="D8834" s="747" t="str">
        <f t="shared" si="279"/>
        <v>SC6702</v>
      </c>
      <c r="E8834" s="1336">
        <v>1.448</v>
      </c>
      <c r="F8834" s="644">
        <f t="shared" si="280"/>
        <v>1.403</v>
      </c>
      <c r="G8834" s="748" t="s">
        <v>280</v>
      </c>
      <c r="H8834" s="1337">
        <v>0.2</v>
      </c>
      <c r="I8834" s="338"/>
    </row>
    <row r="8835" spans="2:9">
      <c r="B8835" s="651" t="s">
        <v>19</v>
      </c>
      <c r="C8835" s="1356">
        <v>6703</v>
      </c>
      <c r="D8835" s="747" t="str">
        <f t="shared" si="279"/>
        <v>SC6703</v>
      </c>
      <c r="E8835" s="1336">
        <v>1.448</v>
      </c>
      <c r="F8835" s="644">
        <f t="shared" si="280"/>
        <v>1.403</v>
      </c>
      <c r="G8835" s="748" t="s">
        <v>280</v>
      </c>
      <c r="H8835" s="1337">
        <v>0.2</v>
      </c>
      <c r="I8835" s="338"/>
    </row>
    <row r="8836" spans="2:9">
      <c r="B8836" s="651" t="s">
        <v>19</v>
      </c>
      <c r="C8836" s="1356">
        <v>6704</v>
      </c>
      <c r="D8836" s="747" t="str">
        <f t="shared" si="279"/>
        <v>SC6704</v>
      </c>
      <c r="E8836" s="1336">
        <v>1.448</v>
      </c>
      <c r="F8836" s="644">
        <f t="shared" si="280"/>
        <v>1.403</v>
      </c>
      <c r="G8836" s="748" t="s">
        <v>280</v>
      </c>
      <c r="H8836" s="1337">
        <v>0.2</v>
      </c>
      <c r="I8836" s="338"/>
    </row>
    <row r="8837" spans="2:9">
      <c r="B8837" s="651" t="s">
        <v>19</v>
      </c>
      <c r="C8837" s="1356">
        <v>6801</v>
      </c>
      <c r="D8837" s="747" t="str">
        <f t="shared" si="279"/>
        <v>SC6801</v>
      </c>
      <c r="E8837" s="1336">
        <v>1.448</v>
      </c>
      <c r="F8837" s="644">
        <f t="shared" si="280"/>
        <v>1.403</v>
      </c>
      <c r="G8837" s="748" t="s">
        <v>280</v>
      </c>
      <c r="H8837" s="1337">
        <v>0.2</v>
      </c>
      <c r="I8837" s="338"/>
    </row>
    <row r="8838" spans="2:9">
      <c r="B8838" s="651" t="s">
        <v>19</v>
      </c>
      <c r="C8838" s="1356">
        <v>6811</v>
      </c>
      <c r="D8838" s="747" t="str">
        <f t="shared" si="279"/>
        <v>SC6811</v>
      </c>
      <c r="E8838" s="1336">
        <v>1.1220000000000001</v>
      </c>
      <c r="F8838" s="644">
        <f t="shared" si="280"/>
        <v>1.1100000000000001</v>
      </c>
      <c r="G8838" s="748" t="s">
        <v>280</v>
      </c>
      <c r="H8838" s="1337">
        <v>0.69</v>
      </c>
      <c r="I8838" s="338"/>
    </row>
    <row r="8839" spans="2:9">
      <c r="B8839" s="651" t="s">
        <v>19</v>
      </c>
      <c r="C8839" s="1356">
        <v>6824</v>
      </c>
      <c r="D8839" s="747" t="str">
        <f t="shared" si="279"/>
        <v>SC6824</v>
      </c>
      <c r="E8839" s="1336">
        <v>1.4990000000000001</v>
      </c>
      <c r="F8839" s="644">
        <f t="shared" si="280"/>
        <v>1.4490000000000001</v>
      </c>
      <c r="G8839" s="748" t="s">
        <v>280</v>
      </c>
      <c r="H8839" s="1337">
        <v>0.41</v>
      </c>
      <c r="I8839" s="338"/>
    </row>
    <row r="8840" spans="2:9">
      <c r="B8840" s="651" t="s">
        <v>19</v>
      </c>
      <c r="C8840" s="1356">
        <v>6826</v>
      </c>
      <c r="D8840" s="747" t="str">
        <f t="shared" si="279"/>
        <v>SC6826</v>
      </c>
      <c r="E8840" s="1336">
        <v>1.448</v>
      </c>
      <c r="F8840" s="644">
        <f t="shared" si="280"/>
        <v>1.403</v>
      </c>
      <c r="G8840" s="748" t="s">
        <v>280</v>
      </c>
      <c r="H8840" s="1337">
        <v>0.2</v>
      </c>
      <c r="I8840" s="338"/>
    </row>
    <row r="8841" spans="2:9">
      <c r="B8841" s="651" t="s">
        <v>19</v>
      </c>
      <c r="C8841" s="1356">
        <v>6834</v>
      </c>
      <c r="D8841" s="747" t="str">
        <f t="shared" si="279"/>
        <v>SC6834</v>
      </c>
      <c r="E8841" s="1336">
        <v>1.0489999999999999</v>
      </c>
      <c r="F8841" s="644">
        <f t="shared" si="280"/>
        <v>1.044</v>
      </c>
      <c r="G8841" s="748" t="s">
        <v>280</v>
      </c>
      <c r="H8841" s="1337">
        <v>0.56999999999999995</v>
      </c>
      <c r="I8841" s="338"/>
    </row>
    <row r="8842" spans="2:9">
      <c r="B8842" s="651" t="s">
        <v>19</v>
      </c>
      <c r="C8842" s="1356">
        <v>6836</v>
      </c>
      <c r="D8842" s="747" t="str">
        <f t="shared" si="279"/>
        <v>SC6836</v>
      </c>
      <c r="E8842" s="1336">
        <v>1.1479999999999999</v>
      </c>
      <c r="F8842" s="644">
        <f t="shared" si="280"/>
        <v>1.133</v>
      </c>
      <c r="G8842" s="748" t="s">
        <v>280</v>
      </c>
      <c r="H8842" s="1337">
        <v>0.59</v>
      </c>
      <c r="I8842" s="338"/>
    </row>
    <row r="8843" spans="2:9">
      <c r="B8843" s="651" t="s">
        <v>19</v>
      </c>
      <c r="C8843" s="1356">
        <v>6843</v>
      </c>
      <c r="D8843" s="747" t="str">
        <f t="shared" ref="D8843:D8906" si="281">B8843&amp;TEXT(C8843,"0000")</f>
        <v>SC6843</v>
      </c>
      <c r="E8843" s="1336">
        <v>2.0710000000000002</v>
      </c>
      <c r="F8843" s="644">
        <f t="shared" ref="F8843:F8906" si="282">IF(E8843="NA","NA",ROUND((E8843-1)*0.9+1,3))</f>
        <v>1.964</v>
      </c>
      <c r="G8843" s="748" t="s">
        <v>280</v>
      </c>
      <c r="H8843" s="1337">
        <v>0.37</v>
      </c>
      <c r="I8843" s="338"/>
    </row>
    <row r="8844" spans="2:9">
      <c r="B8844" s="651" t="s">
        <v>19</v>
      </c>
      <c r="C8844" s="1356">
        <v>6845</v>
      </c>
      <c r="D8844" s="747" t="str">
        <f t="shared" si="281"/>
        <v>SC6845</v>
      </c>
      <c r="E8844" s="1336">
        <v>2.0710000000000002</v>
      </c>
      <c r="F8844" s="644">
        <f t="shared" si="282"/>
        <v>1.964</v>
      </c>
      <c r="G8844" s="748" t="s">
        <v>280</v>
      </c>
      <c r="H8844" s="1337">
        <v>0.37</v>
      </c>
      <c r="I8844" s="338"/>
    </row>
    <row r="8845" spans="2:9">
      <c r="B8845" s="651" t="s">
        <v>19</v>
      </c>
      <c r="C8845" s="1356">
        <v>6854</v>
      </c>
      <c r="D8845" s="747" t="str">
        <f t="shared" si="281"/>
        <v>SC6854</v>
      </c>
      <c r="E8845" s="1336">
        <v>2.0710000000000002</v>
      </c>
      <c r="F8845" s="644">
        <f t="shared" si="282"/>
        <v>1.964</v>
      </c>
      <c r="G8845" s="748" t="s">
        <v>280</v>
      </c>
      <c r="H8845" s="1337">
        <v>0.37</v>
      </c>
      <c r="I8845" s="338"/>
    </row>
    <row r="8846" spans="2:9">
      <c r="B8846" s="651" t="s">
        <v>19</v>
      </c>
      <c r="C8846" s="1356">
        <v>6872</v>
      </c>
      <c r="D8846" s="747" t="str">
        <f t="shared" si="281"/>
        <v>SC6872</v>
      </c>
      <c r="E8846" s="1336">
        <v>2.0710000000000002</v>
      </c>
      <c r="F8846" s="644">
        <f t="shared" si="282"/>
        <v>1.964</v>
      </c>
      <c r="G8846" s="748" t="s">
        <v>280</v>
      </c>
      <c r="H8846" s="1337">
        <v>0.37</v>
      </c>
      <c r="I8846" s="338"/>
    </row>
    <row r="8847" spans="2:9">
      <c r="B8847" s="651" t="s">
        <v>19</v>
      </c>
      <c r="C8847" s="1356">
        <v>6874</v>
      </c>
      <c r="D8847" s="747" t="str">
        <f t="shared" si="281"/>
        <v>SC6874</v>
      </c>
      <c r="E8847" s="1336">
        <v>2.0710000000000002</v>
      </c>
      <c r="F8847" s="644">
        <f t="shared" si="282"/>
        <v>1.964</v>
      </c>
      <c r="G8847" s="748" t="s">
        <v>280</v>
      </c>
      <c r="H8847" s="1337">
        <v>0.37</v>
      </c>
      <c r="I8847" s="338"/>
    </row>
    <row r="8848" spans="2:9">
      <c r="B8848" s="651" t="s">
        <v>19</v>
      </c>
      <c r="C8848" s="1356">
        <v>6882</v>
      </c>
      <c r="D8848" s="747" t="str">
        <f t="shared" si="281"/>
        <v>SC6882</v>
      </c>
      <c r="E8848" s="1336">
        <v>1.123</v>
      </c>
      <c r="F8848" s="644">
        <f t="shared" si="282"/>
        <v>1.111</v>
      </c>
      <c r="G8848" s="748" t="s">
        <v>280</v>
      </c>
      <c r="H8848" s="1337">
        <v>0.65</v>
      </c>
      <c r="I8848" s="338"/>
    </row>
    <row r="8849" spans="2:9">
      <c r="B8849" s="651" t="s">
        <v>19</v>
      </c>
      <c r="C8849" s="1356">
        <v>6884</v>
      </c>
      <c r="D8849" s="747" t="str">
        <f t="shared" si="281"/>
        <v>SC6884</v>
      </c>
      <c r="E8849" s="1336">
        <v>2.0710000000000002</v>
      </c>
      <c r="F8849" s="644">
        <f t="shared" si="282"/>
        <v>1.964</v>
      </c>
      <c r="G8849" s="748" t="s">
        <v>280</v>
      </c>
      <c r="H8849" s="1337">
        <v>0.37</v>
      </c>
      <c r="I8849" s="338"/>
    </row>
    <row r="8850" spans="2:9">
      <c r="B8850" s="651" t="s">
        <v>19</v>
      </c>
      <c r="C8850" s="1356">
        <v>7016</v>
      </c>
      <c r="D8850" s="747" t="str">
        <f t="shared" si="281"/>
        <v>SC7016</v>
      </c>
      <c r="E8850" s="1336">
        <v>2.0710000000000002</v>
      </c>
      <c r="F8850" s="644">
        <f t="shared" si="282"/>
        <v>1.964</v>
      </c>
      <c r="G8850" s="748" t="s">
        <v>280</v>
      </c>
      <c r="H8850" s="1337">
        <v>0.37</v>
      </c>
      <c r="I8850" s="338"/>
    </row>
    <row r="8851" spans="2:9">
      <c r="B8851" s="651" t="s">
        <v>19</v>
      </c>
      <c r="C8851" s="1356">
        <v>7024</v>
      </c>
      <c r="D8851" s="747" t="str">
        <f t="shared" si="281"/>
        <v>SC7024</v>
      </c>
      <c r="E8851" s="1336">
        <v>2.0710000000000002</v>
      </c>
      <c r="F8851" s="644">
        <f t="shared" si="282"/>
        <v>1.964</v>
      </c>
      <c r="G8851" s="748" t="s">
        <v>280</v>
      </c>
      <c r="H8851" s="1337">
        <v>0.37</v>
      </c>
      <c r="I8851" s="338"/>
    </row>
    <row r="8852" spans="2:9">
      <c r="B8852" s="651" t="s">
        <v>19</v>
      </c>
      <c r="C8852" s="1356">
        <v>7038</v>
      </c>
      <c r="D8852" s="747" t="str">
        <f t="shared" si="281"/>
        <v>SC7038</v>
      </c>
      <c r="E8852" s="1336">
        <v>2.0710000000000002</v>
      </c>
      <c r="F8852" s="644">
        <f t="shared" si="282"/>
        <v>1.964</v>
      </c>
      <c r="G8852" s="748" t="s">
        <v>280</v>
      </c>
      <c r="H8852" s="1337">
        <v>0.37</v>
      </c>
      <c r="I8852" s="338"/>
    </row>
    <row r="8853" spans="2:9">
      <c r="B8853" s="651" t="s">
        <v>19</v>
      </c>
      <c r="C8853" s="1356">
        <v>7046</v>
      </c>
      <c r="D8853" s="747" t="str">
        <f t="shared" si="281"/>
        <v>SC7046</v>
      </c>
      <c r="E8853" s="1336">
        <v>2.0710000000000002</v>
      </c>
      <c r="F8853" s="644">
        <f t="shared" si="282"/>
        <v>1.964</v>
      </c>
      <c r="G8853" s="748" t="s">
        <v>280</v>
      </c>
      <c r="H8853" s="1337">
        <v>0.37</v>
      </c>
      <c r="I8853" s="338"/>
    </row>
    <row r="8854" spans="2:9">
      <c r="B8854" s="651" t="s">
        <v>19</v>
      </c>
      <c r="C8854" s="1356">
        <v>7047</v>
      </c>
      <c r="D8854" s="747" t="str">
        <f t="shared" si="281"/>
        <v>SC7047</v>
      </c>
      <c r="E8854" s="1336">
        <v>2.0710000000000002</v>
      </c>
      <c r="F8854" s="644">
        <f t="shared" si="282"/>
        <v>1.964</v>
      </c>
      <c r="G8854" s="748" t="s">
        <v>280</v>
      </c>
      <c r="H8854" s="1337">
        <v>0.37</v>
      </c>
      <c r="I8854" s="338"/>
    </row>
    <row r="8855" spans="2:9">
      <c r="B8855" s="651" t="s">
        <v>19</v>
      </c>
      <c r="C8855" s="1356">
        <v>7050</v>
      </c>
      <c r="D8855" s="747" t="str">
        <f t="shared" si="281"/>
        <v>SC7050</v>
      </c>
      <c r="E8855" s="1336">
        <v>2.0710000000000002</v>
      </c>
      <c r="F8855" s="644">
        <f t="shared" si="282"/>
        <v>1.964</v>
      </c>
      <c r="G8855" s="748" t="s">
        <v>280</v>
      </c>
      <c r="H8855" s="1337">
        <v>0.37</v>
      </c>
      <c r="I8855" s="338"/>
    </row>
    <row r="8856" spans="2:9">
      <c r="B8856" s="651" t="s">
        <v>19</v>
      </c>
      <c r="C8856" s="1356">
        <v>7090</v>
      </c>
      <c r="D8856" s="747" t="str">
        <f t="shared" si="281"/>
        <v>SC7090</v>
      </c>
      <c r="E8856" s="1336">
        <v>2.0710000000000002</v>
      </c>
      <c r="F8856" s="644">
        <f t="shared" si="282"/>
        <v>1.964</v>
      </c>
      <c r="G8856" s="748" t="s">
        <v>280</v>
      </c>
      <c r="H8856" s="1337">
        <v>0.37</v>
      </c>
      <c r="I8856" s="338"/>
    </row>
    <row r="8857" spans="2:9">
      <c r="B8857" s="651" t="s">
        <v>19</v>
      </c>
      <c r="C8857" s="1356">
        <v>7098</v>
      </c>
      <c r="D8857" s="747" t="str">
        <f t="shared" si="281"/>
        <v>SC7098</v>
      </c>
      <c r="E8857" s="1336">
        <v>2.0710000000000002</v>
      </c>
      <c r="F8857" s="644">
        <f t="shared" si="282"/>
        <v>1.964</v>
      </c>
      <c r="G8857" s="748" t="s">
        <v>280</v>
      </c>
      <c r="H8857" s="1337">
        <v>0.37</v>
      </c>
      <c r="I8857" s="338"/>
    </row>
    <row r="8858" spans="2:9">
      <c r="B8858" s="651" t="s">
        <v>19</v>
      </c>
      <c r="C8858" s="1356">
        <v>7099</v>
      </c>
      <c r="D8858" s="747" t="str">
        <f t="shared" si="281"/>
        <v>SC7099</v>
      </c>
      <c r="E8858" s="1336">
        <v>2.0710000000000002</v>
      </c>
      <c r="F8858" s="644">
        <f t="shared" si="282"/>
        <v>1.964</v>
      </c>
      <c r="G8858" s="748" t="s">
        <v>280</v>
      </c>
      <c r="H8858" s="1337">
        <v>0.37</v>
      </c>
      <c r="I8858" s="338"/>
    </row>
    <row r="8859" spans="2:9">
      <c r="B8859" s="651" t="s">
        <v>19</v>
      </c>
      <c r="C8859" s="1356">
        <v>7133</v>
      </c>
      <c r="D8859" s="747" t="str">
        <f t="shared" si="281"/>
        <v>SC7133</v>
      </c>
      <c r="E8859" s="1336">
        <v>1.2010000000000001</v>
      </c>
      <c r="F8859" s="644">
        <f t="shared" si="282"/>
        <v>1.181</v>
      </c>
      <c r="G8859" s="748" t="s">
        <v>280</v>
      </c>
      <c r="H8859" s="1337">
        <v>0.56000000000000005</v>
      </c>
      <c r="I8859" s="338"/>
    </row>
    <row r="8860" spans="2:9">
      <c r="B8860" s="651" t="s">
        <v>19</v>
      </c>
      <c r="C8860" s="1356">
        <v>7151</v>
      </c>
      <c r="D8860" s="747" t="str">
        <f t="shared" si="281"/>
        <v>SC7151</v>
      </c>
      <c r="E8860" s="1336">
        <v>1.4990000000000001</v>
      </c>
      <c r="F8860" s="644">
        <f t="shared" si="282"/>
        <v>1.4490000000000001</v>
      </c>
      <c r="G8860" s="748" t="s">
        <v>280</v>
      </c>
      <c r="H8860" s="1337">
        <v>0.41</v>
      </c>
      <c r="I8860" s="338"/>
    </row>
    <row r="8861" spans="2:9">
      <c r="B8861" s="651" t="s">
        <v>19</v>
      </c>
      <c r="C8861" s="1356">
        <v>7152</v>
      </c>
      <c r="D8861" s="747" t="str">
        <f t="shared" si="281"/>
        <v>SC7152</v>
      </c>
      <c r="E8861" s="1336">
        <v>1.4990000000000001</v>
      </c>
      <c r="F8861" s="644">
        <f t="shared" si="282"/>
        <v>1.4490000000000001</v>
      </c>
      <c r="G8861" s="748" t="s">
        <v>280</v>
      </c>
      <c r="H8861" s="1337">
        <v>0.41</v>
      </c>
      <c r="I8861" s="338"/>
    </row>
    <row r="8862" spans="2:9">
      <c r="B8862" s="651" t="s">
        <v>19</v>
      </c>
      <c r="C8862" s="1356">
        <v>7153</v>
      </c>
      <c r="D8862" s="747" t="str">
        <f t="shared" si="281"/>
        <v>SC7153</v>
      </c>
      <c r="E8862" s="1336">
        <v>1.4990000000000001</v>
      </c>
      <c r="F8862" s="644">
        <f t="shared" si="282"/>
        <v>1.4490000000000001</v>
      </c>
      <c r="G8862" s="748" t="s">
        <v>280</v>
      </c>
      <c r="H8862" s="1337">
        <v>0.41</v>
      </c>
      <c r="I8862" s="338"/>
    </row>
    <row r="8863" spans="2:9">
      <c r="B8863" s="651" t="s">
        <v>19</v>
      </c>
      <c r="C8863" s="1356">
        <v>7219</v>
      </c>
      <c r="D8863" s="747" t="str">
        <f t="shared" si="281"/>
        <v>SC7219</v>
      </c>
      <c r="E8863" s="1336">
        <v>1.363</v>
      </c>
      <c r="F8863" s="644">
        <f t="shared" si="282"/>
        <v>1.327</v>
      </c>
      <c r="G8863" s="748" t="s">
        <v>280</v>
      </c>
      <c r="H8863" s="1337">
        <v>0.78</v>
      </c>
      <c r="I8863" s="338"/>
    </row>
    <row r="8864" spans="2:9">
      <c r="B8864" s="651" t="s">
        <v>19</v>
      </c>
      <c r="C8864" s="1356">
        <v>7222</v>
      </c>
      <c r="D8864" s="747" t="str">
        <f t="shared" si="281"/>
        <v>SC7222</v>
      </c>
      <c r="E8864" s="1336">
        <v>1.448</v>
      </c>
      <c r="F8864" s="644">
        <f t="shared" si="282"/>
        <v>1.403</v>
      </c>
      <c r="G8864" s="748" t="s">
        <v>280</v>
      </c>
      <c r="H8864" s="1337">
        <v>0.2</v>
      </c>
      <c r="I8864" s="338"/>
    </row>
    <row r="8865" spans="2:9">
      <c r="B8865" s="651" t="s">
        <v>19</v>
      </c>
      <c r="C8865" s="1356">
        <v>7225</v>
      </c>
      <c r="D8865" s="747" t="str">
        <f t="shared" si="281"/>
        <v>SC7225</v>
      </c>
      <c r="E8865" s="1336">
        <v>1.448</v>
      </c>
      <c r="F8865" s="644">
        <f t="shared" si="282"/>
        <v>1.403</v>
      </c>
      <c r="G8865" s="748" t="s">
        <v>280</v>
      </c>
      <c r="H8865" s="1337">
        <v>0.2</v>
      </c>
      <c r="I8865" s="338"/>
    </row>
    <row r="8866" spans="2:9">
      <c r="B8866" s="651" t="s">
        <v>19</v>
      </c>
      <c r="C8866" s="1356">
        <v>7230</v>
      </c>
      <c r="D8866" s="747" t="str">
        <f t="shared" si="281"/>
        <v>SC7230</v>
      </c>
      <c r="E8866" s="1336">
        <v>1.222</v>
      </c>
      <c r="F8866" s="644">
        <f t="shared" si="282"/>
        <v>1.2</v>
      </c>
      <c r="G8866" s="748" t="s">
        <v>280</v>
      </c>
      <c r="H8866" s="1337">
        <v>1.1399999999999999</v>
      </c>
      <c r="I8866" s="338"/>
    </row>
    <row r="8867" spans="2:9">
      <c r="B8867" s="651" t="s">
        <v>19</v>
      </c>
      <c r="C8867" s="1356">
        <v>7231</v>
      </c>
      <c r="D8867" s="747" t="str">
        <f t="shared" si="281"/>
        <v>SC7231</v>
      </c>
      <c r="E8867" s="1336">
        <v>1.103</v>
      </c>
      <c r="F8867" s="644">
        <f t="shared" si="282"/>
        <v>1.093</v>
      </c>
      <c r="G8867" s="748" t="s">
        <v>280</v>
      </c>
      <c r="H8867" s="1337">
        <v>0.92</v>
      </c>
      <c r="I8867" s="338"/>
    </row>
    <row r="8868" spans="2:9">
      <c r="B8868" s="651" t="s">
        <v>19</v>
      </c>
      <c r="C8868" s="1356">
        <v>7232</v>
      </c>
      <c r="D8868" s="747" t="str">
        <f t="shared" si="281"/>
        <v>SC7232</v>
      </c>
      <c r="E8868" s="1336">
        <v>1.155</v>
      </c>
      <c r="F8868" s="644">
        <f t="shared" si="282"/>
        <v>1.1399999999999999</v>
      </c>
      <c r="G8868" s="748" t="s">
        <v>280</v>
      </c>
      <c r="H8868" s="1337">
        <v>0.57999999999999996</v>
      </c>
      <c r="I8868" s="338"/>
    </row>
    <row r="8869" spans="2:9">
      <c r="B8869" s="651" t="s">
        <v>19</v>
      </c>
      <c r="C8869" s="1356">
        <v>7309</v>
      </c>
      <c r="D8869" s="747" t="str">
        <f t="shared" si="281"/>
        <v>SC7309</v>
      </c>
      <c r="E8869" s="1336">
        <v>2.0710000000000002</v>
      </c>
      <c r="F8869" s="644">
        <f t="shared" si="282"/>
        <v>1.964</v>
      </c>
      <c r="G8869" s="748" t="s">
        <v>280</v>
      </c>
      <c r="H8869" s="1337">
        <v>0.37</v>
      </c>
      <c r="I8869" s="338"/>
    </row>
    <row r="8870" spans="2:9">
      <c r="B8870" s="651" t="s">
        <v>19</v>
      </c>
      <c r="C8870" s="1356">
        <v>7313</v>
      </c>
      <c r="D8870" s="747" t="str">
        <f t="shared" si="281"/>
        <v>SC7313</v>
      </c>
      <c r="E8870" s="1336">
        <v>2.0710000000000002</v>
      </c>
      <c r="F8870" s="644">
        <f t="shared" si="282"/>
        <v>1.964</v>
      </c>
      <c r="G8870" s="748" t="s">
        <v>280</v>
      </c>
      <c r="H8870" s="1337">
        <v>0.37</v>
      </c>
      <c r="I8870" s="338"/>
    </row>
    <row r="8871" spans="2:9">
      <c r="B8871" s="651" t="s">
        <v>19</v>
      </c>
      <c r="C8871" s="1356">
        <v>7317</v>
      </c>
      <c r="D8871" s="747" t="str">
        <f t="shared" si="281"/>
        <v>SC7317</v>
      </c>
      <c r="E8871" s="1336">
        <v>2.0710000000000002</v>
      </c>
      <c r="F8871" s="644">
        <f t="shared" si="282"/>
        <v>1.964</v>
      </c>
      <c r="G8871" s="748" t="s">
        <v>280</v>
      </c>
      <c r="H8871" s="1337">
        <v>0.37</v>
      </c>
      <c r="I8871" s="338"/>
    </row>
    <row r="8872" spans="2:9">
      <c r="B8872" s="651" t="s">
        <v>19</v>
      </c>
      <c r="C8872" s="1356">
        <v>7327</v>
      </c>
      <c r="D8872" s="747" t="str">
        <f t="shared" si="281"/>
        <v>SC7327</v>
      </c>
      <c r="E8872" s="1336">
        <v>2.0710000000000002</v>
      </c>
      <c r="F8872" s="644">
        <f t="shared" si="282"/>
        <v>1.964</v>
      </c>
      <c r="G8872" s="748" t="s">
        <v>280</v>
      </c>
      <c r="H8872" s="1337">
        <v>0.37</v>
      </c>
      <c r="I8872" s="338"/>
    </row>
    <row r="8873" spans="2:9">
      <c r="B8873" s="651" t="s">
        <v>19</v>
      </c>
      <c r="C8873" s="1356">
        <v>7333</v>
      </c>
      <c r="D8873" s="747" t="str">
        <f t="shared" si="281"/>
        <v>SC7333</v>
      </c>
      <c r="E8873" s="1336">
        <v>2.0710000000000002</v>
      </c>
      <c r="F8873" s="644">
        <f t="shared" si="282"/>
        <v>1.964</v>
      </c>
      <c r="G8873" s="748" t="s">
        <v>280</v>
      </c>
      <c r="H8873" s="1337">
        <v>0.37</v>
      </c>
      <c r="I8873" s="338"/>
    </row>
    <row r="8874" spans="2:9">
      <c r="B8874" s="651" t="s">
        <v>19</v>
      </c>
      <c r="C8874" s="1356">
        <v>7335</v>
      </c>
      <c r="D8874" s="747" t="str">
        <f t="shared" si="281"/>
        <v>SC7335</v>
      </c>
      <c r="E8874" s="1336">
        <v>2.0710000000000002</v>
      </c>
      <c r="F8874" s="644">
        <f t="shared" si="282"/>
        <v>1.964</v>
      </c>
      <c r="G8874" s="748" t="s">
        <v>280</v>
      </c>
      <c r="H8874" s="1337">
        <v>0.37</v>
      </c>
      <c r="I8874" s="338"/>
    </row>
    <row r="8875" spans="2:9">
      <c r="B8875" s="651" t="s">
        <v>19</v>
      </c>
      <c r="C8875" s="1356">
        <v>7337</v>
      </c>
      <c r="D8875" s="747" t="str">
        <f t="shared" si="281"/>
        <v>SC7337</v>
      </c>
      <c r="E8875" s="1336">
        <v>2.0710000000000002</v>
      </c>
      <c r="F8875" s="644">
        <f t="shared" si="282"/>
        <v>1.964</v>
      </c>
      <c r="G8875" s="748" t="s">
        <v>280</v>
      </c>
      <c r="H8875" s="1337">
        <v>0.37</v>
      </c>
      <c r="I8875" s="338"/>
    </row>
    <row r="8876" spans="2:9">
      <c r="B8876" s="651" t="s">
        <v>19</v>
      </c>
      <c r="C8876" s="1356">
        <v>7350</v>
      </c>
      <c r="D8876" s="747" t="str">
        <f t="shared" si="281"/>
        <v>SC7350</v>
      </c>
      <c r="E8876" s="1336">
        <v>1.4990000000000001</v>
      </c>
      <c r="F8876" s="644">
        <f t="shared" si="282"/>
        <v>1.4490000000000001</v>
      </c>
      <c r="G8876" s="748" t="s">
        <v>280</v>
      </c>
      <c r="H8876" s="1337">
        <v>0.41</v>
      </c>
      <c r="I8876" s="338"/>
    </row>
    <row r="8877" spans="2:9">
      <c r="B8877" s="651" t="s">
        <v>19</v>
      </c>
      <c r="C8877" s="1356">
        <v>7360</v>
      </c>
      <c r="D8877" s="747" t="str">
        <f t="shared" si="281"/>
        <v>SC7360</v>
      </c>
      <c r="E8877" s="1336">
        <v>1.1659999999999999</v>
      </c>
      <c r="F8877" s="644">
        <f t="shared" si="282"/>
        <v>1.149</v>
      </c>
      <c r="G8877" s="748" t="s">
        <v>280</v>
      </c>
      <c r="H8877" s="1337">
        <v>0.57999999999999996</v>
      </c>
      <c r="I8877" s="338"/>
    </row>
    <row r="8878" spans="2:9">
      <c r="B8878" s="651" t="s">
        <v>19</v>
      </c>
      <c r="C8878" s="1356">
        <v>7370</v>
      </c>
      <c r="D8878" s="747" t="str">
        <f t="shared" si="281"/>
        <v>SC7370</v>
      </c>
      <c r="E8878" s="1336">
        <v>1.04</v>
      </c>
      <c r="F8878" s="644">
        <f t="shared" si="282"/>
        <v>1.036</v>
      </c>
      <c r="G8878" s="748" t="s">
        <v>280</v>
      </c>
      <c r="H8878" s="1337">
        <v>0.89</v>
      </c>
      <c r="I8878" s="338"/>
    </row>
    <row r="8879" spans="2:9">
      <c r="B8879" s="651" t="s">
        <v>19</v>
      </c>
      <c r="C8879" s="1356">
        <v>7380</v>
      </c>
      <c r="D8879" s="747" t="str">
        <f t="shared" si="281"/>
        <v>SC7380</v>
      </c>
      <c r="E8879" s="1336">
        <v>1.0089999999999999</v>
      </c>
      <c r="F8879" s="644">
        <f t="shared" si="282"/>
        <v>1.008</v>
      </c>
      <c r="G8879" s="748" t="s">
        <v>280</v>
      </c>
      <c r="H8879" s="1337">
        <v>0.67</v>
      </c>
      <c r="I8879" s="338"/>
    </row>
    <row r="8880" spans="2:9">
      <c r="B8880" s="651" t="s">
        <v>19</v>
      </c>
      <c r="C8880" s="1356">
        <v>7382</v>
      </c>
      <c r="D8880" s="747" t="str">
        <f t="shared" si="281"/>
        <v>SC7382</v>
      </c>
      <c r="E8880" s="1336">
        <v>1.0820000000000001</v>
      </c>
      <c r="F8880" s="644">
        <f t="shared" si="282"/>
        <v>1.0740000000000001</v>
      </c>
      <c r="G8880" s="748" t="s">
        <v>280</v>
      </c>
      <c r="H8880" s="1337">
        <v>0.67</v>
      </c>
      <c r="I8880" s="338"/>
    </row>
    <row r="8881" spans="2:9">
      <c r="B8881" s="651" t="s">
        <v>19</v>
      </c>
      <c r="C8881" s="1356">
        <v>7390</v>
      </c>
      <c r="D8881" s="747" t="str">
        <f t="shared" si="281"/>
        <v>SC7390</v>
      </c>
      <c r="E8881" s="1336">
        <v>0.89700000000000002</v>
      </c>
      <c r="F8881" s="644">
        <f t="shared" si="282"/>
        <v>0.90700000000000003</v>
      </c>
      <c r="G8881" s="748" t="s">
        <v>280</v>
      </c>
      <c r="H8881" s="1337">
        <v>0.96</v>
      </c>
      <c r="I8881" s="338"/>
    </row>
    <row r="8882" spans="2:9">
      <c r="B8882" s="651" t="s">
        <v>19</v>
      </c>
      <c r="C8882" s="1356">
        <v>7394</v>
      </c>
      <c r="D8882" s="747" t="str">
        <f t="shared" si="281"/>
        <v>SC7394</v>
      </c>
      <c r="E8882" s="1336">
        <v>1.1759999999999999</v>
      </c>
      <c r="F8882" s="644">
        <f t="shared" si="282"/>
        <v>1.1579999999999999</v>
      </c>
      <c r="G8882" s="748" t="s">
        <v>280</v>
      </c>
      <c r="H8882" s="1337">
        <v>0.61</v>
      </c>
      <c r="I8882" s="338"/>
    </row>
    <row r="8883" spans="2:9">
      <c r="B8883" s="651" t="s">
        <v>19</v>
      </c>
      <c r="C8883" s="1356">
        <v>7395</v>
      </c>
      <c r="D8883" s="747" t="str">
        <f t="shared" si="281"/>
        <v>SC7395</v>
      </c>
      <c r="E8883" s="1336">
        <v>2.0710000000000002</v>
      </c>
      <c r="F8883" s="644">
        <f t="shared" si="282"/>
        <v>1.964</v>
      </c>
      <c r="G8883" s="748" t="s">
        <v>280</v>
      </c>
      <c r="H8883" s="1337">
        <v>0.37</v>
      </c>
      <c r="I8883" s="338"/>
    </row>
    <row r="8884" spans="2:9">
      <c r="B8884" s="651" t="s">
        <v>19</v>
      </c>
      <c r="C8884" s="1356">
        <v>7398</v>
      </c>
      <c r="D8884" s="747" t="str">
        <f t="shared" si="281"/>
        <v>SC7398</v>
      </c>
      <c r="E8884" s="1336">
        <v>2.0710000000000002</v>
      </c>
      <c r="F8884" s="644">
        <f t="shared" si="282"/>
        <v>1.964</v>
      </c>
      <c r="G8884" s="748" t="s">
        <v>280</v>
      </c>
      <c r="H8884" s="1337">
        <v>0.37</v>
      </c>
      <c r="I8884" s="338"/>
    </row>
    <row r="8885" spans="2:9">
      <c r="B8885" s="651" t="s">
        <v>19</v>
      </c>
      <c r="C8885" s="1356">
        <v>7402</v>
      </c>
      <c r="D8885" s="747" t="str">
        <f t="shared" si="281"/>
        <v>SC7402</v>
      </c>
      <c r="E8885" s="1336">
        <v>0.86699999999999999</v>
      </c>
      <c r="F8885" s="644">
        <f t="shared" si="282"/>
        <v>0.88</v>
      </c>
      <c r="G8885" s="748" t="s">
        <v>280</v>
      </c>
      <c r="H8885" s="1337">
        <v>0.12</v>
      </c>
      <c r="I8885" s="338"/>
    </row>
    <row r="8886" spans="2:9">
      <c r="B8886" s="651" t="s">
        <v>19</v>
      </c>
      <c r="C8886" s="1356">
        <v>7403</v>
      </c>
      <c r="D8886" s="747" t="str">
        <f t="shared" si="281"/>
        <v>SC7403</v>
      </c>
      <c r="E8886" s="1336">
        <v>0.98299999999999998</v>
      </c>
      <c r="F8886" s="644">
        <f t="shared" si="282"/>
        <v>0.98499999999999999</v>
      </c>
      <c r="G8886" s="748" t="s">
        <v>280</v>
      </c>
      <c r="H8886" s="1337">
        <v>0.53</v>
      </c>
      <c r="I8886" s="338"/>
    </row>
    <row r="8887" spans="2:9">
      <c r="B8887" s="651" t="s">
        <v>19</v>
      </c>
      <c r="C8887" s="1356">
        <v>7405</v>
      </c>
      <c r="D8887" s="747" t="str">
        <f t="shared" si="281"/>
        <v>SC7405</v>
      </c>
      <c r="E8887" s="1336">
        <v>1.125</v>
      </c>
      <c r="F8887" s="644">
        <f t="shared" si="282"/>
        <v>1.113</v>
      </c>
      <c r="G8887" s="748" t="s">
        <v>280</v>
      </c>
      <c r="H8887" s="1337">
        <v>0.6</v>
      </c>
      <c r="I8887" s="338"/>
    </row>
    <row r="8888" spans="2:9">
      <c r="B8888" s="651" t="s">
        <v>19</v>
      </c>
      <c r="C8888" s="1356">
        <v>7420</v>
      </c>
      <c r="D8888" s="747" t="str">
        <f t="shared" si="281"/>
        <v>SC7420</v>
      </c>
      <c r="E8888" s="1336">
        <v>2.0710000000000002</v>
      </c>
      <c r="F8888" s="644">
        <f t="shared" si="282"/>
        <v>1.964</v>
      </c>
      <c r="G8888" s="748" t="s">
        <v>280</v>
      </c>
      <c r="H8888" s="1337">
        <v>0.37</v>
      </c>
      <c r="I8888" s="338"/>
    </row>
    <row r="8889" spans="2:9">
      <c r="B8889" s="651" t="s">
        <v>19</v>
      </c>
      <c r="C8889" s="1356">
        <v>7421</v>
      </c>
      <c r="D8889" s="747" t="str">
        <f t="shared" si="281"/>
        <v>SC7421</v>
      </c>
      <c r="E8889" s="1336">
        <v>1.1259999999999999</v>
      </c>
      <c r="F8889" s="644">
        <f t="shared" si="282"/>
        <v>1.113</v>
      </c>
      <c r="G8889" s="748" t="s">
        <v>280</v>
      </c>
      <c r="H8889" s="1337">
        <v>0.56000000000000005</v>
      </c>
      <c r="I8889" s="338"/>
    </row>
    <row r="8890" spans="2:9">
      <c r="B8890" s="651" t="s">
        <v>19</v>
      </c>
      <c r="C8890" s="1356">
        <v>7422</v>
      </c>
      <c r="D8890" s="747" t="str">
        <f t="shared" si="281"/>
        <v>SC7422</v>
      </c>
      <c r="E8890" s="1336">
        <v>1.2130000000000001</v>
      </c>
      <c r="F8890" s="644">
        <f t="shared" si="282"/>
        <v>1.1919999999999999</v>
      </c>
      <c r="G8890" s="748" t="s">
        <v>280</v>
      </c>
      <c r="H8890" s="1337">
        <v>0.57999999999999996</v>
      </c>
      <c r="I8890" s="338"/>
    </row>
    <row r="8891" spans="2:9">
      <c r="B8891" s="651" t="s">
        <v>19</v>
      </c>
      <c r="C8891" s="1356">
        <v>7425</v>
      </c>
      <c r="D8891" s="747" t="str">
        <f t="shared" si="281"/>
        <v>SC7425</v>
      </c>
      <c r="E8891" s="1336">
        <v>1.516</v>
      </c>
      <c r="F8891" s="644">
        <f t="shared" si="282"/>
        <v>1.464</v>
      </c>
      <c r="G8891" s="748" t="s">
        <v>280</v>
      </c>
      <c r="H8891" s="1337">
        <v>0.56000000000000005</v>
      </c>
      <c r="I8891" s="338"/>
    </row>
    <row r="8892" spans="2:9">
      <c r="B8892" s="651" t="s">
        <v>19</v>
      </c>
      <c r="C8892" s="1356">
        <v>7431</v>
      </c>
      <c r="D8892" s="747" t="str">
        <f t="shared" si="281"/>
        <v>SC7431</v>
      </c>
      <c r="E8892" s="1336">
        <v>1.2170000000000001</v>
      </c>
      <c r="F8892" s="644">
        <f t="shared" si="282"/>
        <v>1.1950000000000001</v>
      </c>
      <c r="G8892" s="748" t="s">
        <v>280</v>
      </c>
      <c r="H8892" s="1337">
        <v>0.56999999999999995</v>
      </c>
      <c r="I8892" s="338"/>
    </row>
    <row r="8893" spans="2:9">
      <c r="B8893" s="651" t="s">
        <v>19</v>
      </c>
      <c r="C8893" s="1356">
        <v>7445</v>
      </c>
      <c r="D8893" s="747" t="str">
        <f t="shared" si="281"/>
        <v>SC7445</v>
      </c>
      <c r="E8893" s="1336">
        <v>1.448</v>
      </c>
      <c r="F8893" s="644">
        <f t="shared" si="282"/>
        <v>1.403</v>
      </c>
      <c r="G8893" s="748" t="s">
        <v>280</v>
      </c>
      <c r="H8893" s="1337">
        <v>0.2</v>
      </c>
      <c r="I8893" s="338"/>
    </row>
    <row r="8894" spans="2:9">
      <c r="B8894" s="651" t="s">
        <v>19</v>
      </c>
      <c r="C8894" s="1356">
        <v>7453</v>
      </c>
      <c r="D8894" s="747" t="str">
        <f t="shared" si="281"/>
        <v>SC7453</v>
      </c>
      <c r="E8894" s="1336">
        <v>2.0710000000000002</v>
      </c>
      <c r="F8894" s="644">
        <f t="shared" si="282"/>
        <v>1.964</v>
      </c>
      <c r="G8894" s="748" t="s">
        <v>280</v>
      </c>
      <c r="H8894" s="1337">
        <v>0.37</v>
      </c>
      <c r="I8894" s="338"/>
    </row>
    <row r="8895" spans="2:9">
      <c r="B8895" s="651" t="s">
        <v>19</v>
      </c>
      <c r="C8895" s="1356">
        <v>7502</v>
      </c>
      <c r="D8895" s="747" t="str">
        <f t="shared" si="281"/>
        <v>SC7502</v>
      </c>
      <c r="E8895" s="1336">
        <v>1.111</v>
      </c>
      <c r="F8895" s="644">
        <f t="shared" si="282"/>
        <v>1.1000000000000001</v>
      </c>
      <c r="G8895" s="748" t="s">
        <v>280</v>
      </c>
      <c r="H8895" s="1337">
        <v>0.59</v>
      </c>
      <c r="I8895" s="338"/>
    </row>
    <row r="8896" spans="2:9">
      <c r="B8896" s="651" t="s">
        <v>19</v>
      </c>
      <c r="C8896" s="1356">
        <v>7515</v>
      </c>
      <c r="D8896" s="747" t="str">
        <f t="shared" si="281"/>
        <v>SC7515</v>
      </c>
      <c r="E8896" s="1336">
        <v>1.296</v>
      </c>
      <c r="F8896" s="644">
        <f t="shared" si="282"/>
        <v>1.266</v>
      </c>
      <c r="G8896" s="748" t="s">
        <v>280</v>
      </c>
      <c r="H8896" s="1337">
        <v>0.57999999999999996</v>
      </c>
      <c r="I8896" s="338"/>
    </row>
    <row r="8897" spans="2:9">
      <c r="B8897" s="651" t="s">
        <v>19</v>
      </c>
      <c r="C8897" s="1356">
        <v>7520</v>
      </c>
      <c r="D8897" s="747" t="str">
        <f t="shared" si="281"/>
        <v>SC7520</v>
      </c>
      <c r="E8897" s="1336">
        <v>1.0960000000000001</v>
      </c>
      <c r="F8897" s="644">
        <f t="shared" si="282"/>
        <v>1.0860000000000001</v>
      </c>
      <c r="G8897" s="748" t="s">
        <v>280</v>
      </c>
      <c r="H8897" s="1337">
        <v>0.48</v>
      </c>
      <c r="I8897" s="338"/>
    </row>
    <row r="8898" spans="2:9">
      <c r="B8898" s="651" t="s">
        <v>19</v>
      </c>
      <c r="C8898" s="1356">
        <v>7538</v>
      </c>
      <c r="D8898" s="747" t="str">
        <f t="shared" si="281"/>
        <v>SC7538</v>
      </c>
      <c r="E8898" s="1336">
        <v>1.226</v>
      </c>
      <c r="F8898" s="644">
        <f t="shared" si="282"/>
        <v>1.2030000000000001</v>
      </c>
      <c r="G8898" s="748" t="s">
        <v>280</v>
      </c>
      <c r="H8898" s="1337">
        <v>0.44</v>
      </c>
      <c r="I8898" s="338"/>
    </row>
    <row r="8899" spans="2:9">
      <c r="B8899" s="651" t="s">
        <v>19</v>
      </c>
      <c r="C8899" s="1356">
        <v>7539</v>
      </c>
      <c r="D8899" s="747" t="str">
        <f t="shared" si="281"/>
        <v>SC7539</v>
      </c>
      <c r="E8899" s="1336">
        <v>1.157</v>
      </c>
      <c r="F8899" s="644">
        <f t="shared" si="282"/>
        <v>1.141</v>
      </c>
      <c r="G8899" s="748" t="s">
        <v>280</v>
      </c>
      <c r="H8899" s="1337">
        <v>0.49</v>
      </c>
      <c r="I8899" s="338"/>
    </row>
    <row r="8900" spans="2:9">
      <c r="B8900" s="651" t="s">
        <v>19</v>
      </c>
      <c r="C8900" s="1356">
        <v>7540</v>
      </c>
      <c r="D8900" s="747" t="str">
        <f t="shared" si="281"/>
        <v>SC7540</v>
      </c>
      <c r="E8900" s="1336">
        <v>1.159</v>
      </c>
      <c r="F8900" s="644">
        <f t="shared" si="282"/>
        <v>1.143</v>
      </c>
      <c r="G8900" s="748" t="s">
        <v>280</v>
      </c>
      <c r="H8900" s="1337">
        <v>0.92</v>
      </c>
      <c r="I8900" s="338"/>
    </row>
    <row r="8901" spans="2:9">
      <c r="B8901" s="651" t="s">
        <v>19</v>
      </c>
      <c r="C8901" s="1356">
        <v>7580</v>
      </c>
      <c r="D8901" s="747" t="str">
        <f t="shared" si="281"/>
        <v>SC7580</v>
      </c>
      <c r="E8901" s="1336">
        <v>1.28</v>
      </c>
      <c r="F8901" s="644">
        <f t="shared" si="282"/>
        <v>1.252</v>
      </c>
      <c r="G8901" s="748" t="s">
        <v>280</v>
      </c>
      <c r="H8901" s="1337">
        <v>0.5</v>
      </c>
      <c r="I8901" s="338"/>
    </row>
    <row r="8902" spans="2:9">
      <c r="B8902" s="651" t="s">
        <v>19</v>
      </c>
      <c r="C8902" s="1356">
        <v>7590</v>
      </c>
      <c r="D8902" s="747" t="str">
        <f t="shared" si="281"/>
        <v>SC7590</v>
      </c>
      <c r="E8902" s="1336">
        <v>1.0720000000000001</v>
      </c>
      <c r="F8902" s="644">
        <f t="shared" si="282"/>
        <v>1.0649999999999999</v>
      </c>
      <c r="G8902" s="748" t="s">
        <v>280</v>
      </c>
      <c r="H8902" s="1337">
        <v>0.64</v>
      </c>
      <c r="I8902" s="338"/>
    </row>
    <row r="8903" spans="2:9">
      <c r="B8903" s="651" t="s">
        <v>19</v>
      </c>
      <c r="C8903" s="1356">
        <v>7600</v>
      </c>
      <c r="D8903" s="747" t="str">
        <f t="shared" si="281"/>
        <v>SC7600</v>
      </c>
      <c r="E8903" s="1336">
        <v>1.1399999999999999</v>
      </c>
      <c r="F8903" s="644">
        <f t="shared" si="282"/>
        <v>1.1259999999999999</v>
      </c>
      <c r="G8903" s="748" t="s">
        <v>280</v>
      </c>
      <c r="H8903" s="1337">
        <v>0.44</v>
      </c>
      <c r="I8903" s="338"/>
    </row>
    <row r="8904" spans="2:9">
      <c r="B8904" s="651" t="s">
        <v>19</v>
      </c>
      <c r="C8904" s="1356">
        <v>7605</v>
      </c>
      <c r="D8904" s="747" t="str">
        <f t="shared" si="281"/>
        <v>SC7605</v>
      </c>
      <c r="E8904" s="1336">
        <v>1.1399999999999999</v>
      </c>
      <c r="F8904" s="644">
        <f t="shared" si="282"/>
        <v>1.1259999999999999</v>
      </c>
      <c r="G8904" s="748" t="s">
        <v>280</v>
      </c>
      <c r="H8904" s="1337">
        <v>0.38</v>
      </c>
      <c r="I8904" s="338"/>
    </row>
    <row r="8905" spans="2:9">
      <c r="B8905" s="651" t="s">
        <v>19</v>
      </c>
      <c r="C8905" s="1356">
        <v>7610</v>
      </c>
      <c r="D8905" s="747" t="str">
        <f t="shared" si="281"/>
        <v>SC7610</v>
      </c>
      <c r="E8905" s="1336">
        <v>0.99299999999999999</v>
      </c>
      <c r="F8905" s="644">
        <f t="shared" si="282"/>
        <v>0.99399999999999999</v>
      </c>
      <c r="G8905" s="748" t="s">
        <v>280</v>
      </c>
      <c r="H8905" s="1337">
        <v>0.05</v>
      </c>
      <c r="I8905" s="338"/>
    </row>
    <row r="8906" spans="2:9">
      <c r="B8906" s="651" t="s">
        <v>19</v>
      </c>
      <c r="C8906" s="1356">
        <v>7705</v>
      </c>
      <c r="D8906" s="747" t="str">
        <f t="shared" si="281"/>
        <v>SC7705</v>
      </c>
      <c r="E8906" s="1336">
        <v>1.1060000000000001</v>
      </c>
      <c r="F8906" s="644">
        <f t="shared" si="282"/>
        <v>1.095</v>
      </c>
      <c r="G8906" s="748" t="s">
        <v>280</v>
      </c>
      <c r="H8906" s="1337">
        <v>0.8</v>
      </c>
      <c r="I8906" s="338"/>
    </row>
    <row r="8907" spans="2:9">
      <c r="B8907" s="651" t="s">
        <v>19</v>
      </c>
      <c r="C8907" s="1356">
        <v>7710</v>
      </c>
      <c r="D8907" s="747" t="str">
        <f t="shared" ref="D8907:D8970" si="283">B8907&amp;TEXT(C8907,"0000")</f>
        <v>SC7710</v>
      </c>
      <c r="E8907" s="1336">
        <v>1.147</v>
      </c>
      <c r="F8907" s="644">
        <f t="shared" ref="F8907:F8970" si="284">IF(E8907="NA","NA",ROUND((E8907-1)*0.9+1,3))</f>
        <v>1.1319999999999999</v>
      </c>
      <c r="G8907" s="748" t="s">
        <v>280</v>
      </c>
      <c r="H8907" s="1337">
        <v>0.55000000000000004</v>
      </c>
      <c r="I8907" s="338"/>
    </row>
    <row r="8908" spans="2:9">
      <c r="B8908" s="651" t="s">
        <v>19</v>
      </c>
      <c r="C8908" s="1356">
        <v>7711</v>
      </c>
      <c r="D8908" s="747" t="str">
        <f t="shared" si="283"/>
        <v>SC7711</v>
      </c>
      <c r="E8908" s="1336">
        <v>1.1200000000000001</v>
      </c>
      <c r="F8908" s="644">
        <f t="shared" si="284"/>
        <v>1.1080000000000001</v>
      </c>
      <c r="G8908" s="748" t="s">
        <v>280</v>
      </c>
      <c r="H8908" s="1337">
        <v>1.29</v>
      </c>
      <c r="I8908" s="338"/>
    </row>
    <row r="8909" spans="2:9">
      <c r="B8909" s="651" t="s">
        <v>19</v>
      </c>
      <c r="C8909" s="1356">
        <v>7720</v>
      </c>
      <c r="D8909" s="747" t="str">
        <f t="shared" si="283"/>
        <v>SC7720</v>
      </c>
      <c r="E8909" s="1336">
        <v>1.0189999999999999</v>
      </c>
      <c r="F8909" s="644">
        <f t="shared" si="284"/>
        <v>1.0169999999999999</v>
      </c>
      <c r="G8909" s="748" t="s">
        <v>280</v>
      </c>
      <c r="H8909" s="1337">
        <v>0.47</v>
      </c>
      <c r="I8909" s="338"/>
    </row>
    <row r="8910" spans="2:9">
      <c r="B8910" s="651" t="s">
        <v>19</v>
      </c>
      <c r="C8910" s="1356">
        <v>7855</v>
      </c>
      <c r="D8910" s="747" t="str">
        <f t="shared" si="283"/>
        <v>SC7855</v>
      </c>
      <c r="E8910" s="1336">
        <v>1.1779999999999999</v>
      </c>
      <c r="F8910" s="644">
        <f t="shared" si="284"/>
        <v>1.1599999999999999</v>
      </c>
      <c r="G8910" s="748" t="s">
        <v>280</v>
      </c>
      <c r="H8910" s="1337">
        <v>0.46</v>
      </c>
      <c r="I8910" s="338"/>
    </row>
    <row r="8911" spans="2:9">
      <c r="B8911" s="651" t="s">
        <v>19</v>
      </c>
      <c r="C8911" s="1356">
        <v>8001</v>
      </c>
      <c r="D8911" s="747" t="str">
        <f t="shared" si="283"/>
        <v>SC8001</v>
      </c>
      <c r="E8911" s="1336">
        <v>0.89800000000000002</v>
      </c>
      <c r="F8911" s="644">
        <f t="shared" si="284"/>
        <v>0.90800000000000003</v>
      </c>
      <c r="G8911" s="748" t="s">
        <v>280</v>
      </c>
      <c r="H8911" s="1337">
        <v>0.42</v>
      </c>
      <c r="I8911" s="338"/>
    </row>
    <row r="8912" spans="2:9">
      <c r="B8912" s="651" t="s">
        <v>19</v>
      </c>
      <c r="C8912" s="1356">
        <v>8002</v>
      </c>
      <c r="D8912" s="747" t="str">
        <f t="shared" si="283"/>
        <v>SC8002</v>
      </c>
      <c r="E8912" s="1336">
        <v>0.88100000000000001</v>
      </c>
      <c r="F8912" s="644">
        <f t="shared" si="284"/>
        <v>0.89300000000000002</v>
      </c>
      <c r="G8912" s="748" t="s">
        <v>280</v>
      </c>
      <c r="H8912" s="1337">
        <v>0.39</v>
      </c>
      <c r="I8912" s="338"/>
    </row>
    <row r="8913" spans="2:9">
      <c r="B8913" s="651" t="s">
        <v>19</v>
      </c>
      <c r="C8913" s="1356">
        <v>8006</v>
      </c>
      <c r="D8913" s="747" t="str">
        <f t="shared" si="283"/>
        <v>SC8006</v>
      </c>
      <c r="E8913" s="1336">
        <v>0.86099999999999999</v>
      </c>
      <c r="F8913" s="644">
        <f t="shared" si="284"/>
        <v>0.875</v>
      </c>
      <c r="G8913" s="748" t="s">
        <v>280</v>
      </c>
      <c r="H8913" s="1337">
        <v>0.35</v>
      </c>
      <c r="I8913" s="338"/>
    </row>
    <row r="8914" spans="2:9">
      <c r="B8914" s="651" t="s">
        <v>19</v>
      </c>
      <c r="C8914" s="1356">
        <v>8008</v>
      </c>
      <c r="D8914" s="747" t="str">
        <f t="shared" si="283"/>
        <v>SC8008</v>
      </c>
      <c r="E8914" s="1336">
        <v>0.78300000000000003</v>
      </c>
      <c r="F8914" s="644">
        <f t="shared" si="284"/>
        <v>0.80500000000000005</v>
      </c>
      <c r="G8914" s="748" t="s">
        <v>280</v>
      </c>
      <c r="H8914" s="1337">
        <v>0.33</v>
      </c>
      <c r="I8914" s="338"/>
    </row>
    <row r="8915" spans="2:9">
      <c r="B8915" s="651" t="s">
        <v>19</v>
      </c>
      <c r="C8915" s="1356">
        <v>8010</v>
      </c>
      <c r="D8915" s="747" t="str">
        <f t="shared" si="283"/>
        <v>SC8010</v>
      </c>
      <c r="E8915" s="1336">
        <v>0.84099999999999997</v>
      </c>
      <c r="F8915" s="644">
        <f t="shared" si="284"/>
        <v>0.85699999999999998</v>
      </c>
      <c r="G8915" s="748" t="s">
        <v>280</v>
      </c>
      <c r="H8915" s="1337">
        <v>0.28000000000000003</v>
      </c>
      <c r="I8915" s="338"/>
    </row>
    <row r="8916" spans="2:9">
      <c r="B8916" s="651" t="s">
        <v>19</v>
      </c>
      <c r="C8916" s="1356">
        <v>8013</v>
      </c>
      <c r="D8916" s="747" t="str">
        <f t="shared" si="283"/>
        <v>SC8013</v>
      </c>
      <c r="E8916" s="1336">
        <v>0.80500000000000005</v>
      </c>
      <c r="F8916" s="644">
        <f t="shared" si="284"/>
        <v>0.82499999999999996</v>
      </c>
      <c r="G8916" s="748" t="s">
        <v>280</v>
      </c>
      <c r="H8916" s="1337">
        <v>0.24</v>
      </c>
      <c r="I8916" s="338"/>
    </row>
    <row r="8917" spans="2:9">
      <c r="B8917" s="651" t="s">
        <v>19</v>
      </c>
      <c r="C8917" s="1356">
        <v>8015</v>
      </c>
      <c r="D8917" s="747" t="str">
        <f t="shared" si="283"/>
        <v>SC8015</v>
      </c>
      <c r="E8917" s="1336">
        <v>0.92600000000000005</v>
      </c>
      <c r="F8917" s="644">
        <f t="shared" si="284"/>
        <v>0.93300000000000005</v>
      </c>
      <c r="G8917" s="748" t="s">
        <v>280</v>
      </c>
      <c r="H8917" s="1337">
        <v>0.33</v>
      </c>
      <c r="I8917" s="338"/>
    </row>
    <row r="8918" spans="2:9">
      <c r="B8918" s="651" t="s">
        <v>19</v>
      </c>
      <c r="C8918" s="1356">
        <v>8017</v>
      </c>
      <c r="D8918" s="747" t="str">
        <f t="shared" si="283"/>
        <v>SC8017</v>
      </c>
      <c r="E8918" s="1336">
        <v>0.83099999999999996</v>
      </c>
      <c r="F8918" s="644">
        <f t="shared" si="284"/>
        <v>0.84799999999999998</v>
      </c>
      <c r="G8918" s="748" t="s">
        <v>280</v>
      </c>
      <c r="H8918" s="1337">
        <v>0.21</v>
      </c>
      <c r="I8918" s="338"/>
    </row>
    <row r="8919" spans="2:9">
      <c r="B8919" s="651" t="s">
        <v>19</v>
      </c>
      <c r="C8919" s="1356">
        <v>8018</v>
      </c>
      <c r="D8919" s="747" t="str">
        <f t="shared" si="283"/>
        <v>SC8018</v>
      </c>
      <c r="E8919" s="1336">
        <v>0.80700000000000005</v>
      </c>
      <c r="F8919" s="644">
        <f t="shared" si="284"/>
        <v>0.82599999999999996</v>
      </c>
      <c r="G8919" s="748" t="s">
        <v>280</v>
      </c>
      <c r="H8919" s="1337">
        <v>0.43</v>
      </c>
      <c r="I8919" s="338"/>
    </row>
    <row r="8920" spans="2:9">
      <c r="B8920" s="651" t="s">
        <v>19</v>
      </c>
      <c r="C8920" s="1356">
        <v>8021</v>
      </c>
      <c r="D8920" s="747" t="str">
        <f t="shared" si="283"/>
        <v>SC8021</v>
      </c>
      <c r="E8920" s="1336">
        <v>0.85</v>
      </c>
      <c r="F8920" s="644">
        <f t="shared" si="284"/>
        <v>0.86499999999999999</v>
      </c>
      <c r="G8920" s="748" t="s">
        <v>280</v>
      </c>
      <c r="H8920" s="1337">
        <v>0.45</v>
      </c>
      <c r="I8920" s="338"/>
    </row>
    <row r="8921" spans="2:9">
      <c r="B8921" s="651" t="s">
        <v>19</v>
      </c>
      <c r="C8921" s="1356">
        <v>8031</v>
      </c>
      <c r="D8921" s="747" t="str">
        <f t="shared" si="283"/>
        <v>SC8031</v>
      </c>
      <c r="E8921" s="1336">
        <v>0.875</v>
      </c>
      <c r="F8921" s="644">
        <f t="shared" si="284"/>
        <v>0.88800000000000001</v>
      </c>
      <c r="G8921" s="748" t="s">
        <v>280</v>
      </c>
      <c r="H8921" s="1337">
        <v>0.4</v>
      </c>
      <c r="I8921" s="338"/>
    </row>
    <row r="8922" spans="2:9">
      <c r="B8922" s="651" t="s">
        <v>19</v>
      </c>
      <c r="C8922" s="1356">
        <v>8032</v>
      </c>
      <c r="D8922" s="747" t="str">
        <f t="shared" si="283"/>
        <v>SC8032</v>
      </c>
      <c r="E8922" s="1336">
        <v>0.78300000000000003</v>
      </c>
      <c r="F8922" s="644">
        <f t="shared" si="284"/>
        <v>0.80500000000000005</v>
      </c>
      <c r="G8922" s="748" t="s">
        <v>280</v>
      </c>
      <c r="H8922" s="1337">
        <v>0.48</v>
      </c>
      <c r="I8922" s="338"/>
    </row>
    <row r="8923" spans="2:9">
      <c r="B8923" s="651" t="s">
        <v>19</v>
      </c>
      <c r="C8923" s="1356">
        <v>8033</v>
      </c>
      <c r="D8923" s="747" t="str">
        <f t="shared" si="283"/>
        <v>SC8033</v>
      </c>
      <c r="E8923" s="1336">
        <v>0.9</v>
      </c>
      <c r="F8923" s="644">
        <f t="shared" si="284"/>
        <v>0.91</v>
      </c>
      <c r="G8923" s="748" t="s">
        <v>280</v>
      </c>
      <c r="H8923" s="1337">
        <v>0.4</v>
      </c>
      <c r="I8923" s="338"/>
    </row>
    <row r="8924" spans="2:9">
      <c r="B8924" s="651" t="s">
        <v>19</v>
      </c>
      <c r="C8924" s="1356">
        <v>8037</v>
      </c>
      <c r="D8924" s="747" t="str">
        <f t="shared" si="283"/>
        <v>SC8037</v>
      </c>
      <c r="E8924" s="1336">
        <v>0.90700000000000003</v>
      </c>
      <c r="F8924" s="644">
        <f t="shared" si="284"/>
        <v>0.91600000000000004</v>
      </c>
      <c r="G8924" s="748" t="s">
        <v>280</v>
      </c>
      <c r="H8924" s="1337">
        <v>0.56000000000000005</v>
      </c>
      <c r="I8924" s="338"/>
    </row>
    <row r="8925" spans="2:9">
      <c r="B8925" s="651" t="s">
        <v>19</v>
      </c>
      <c r="C8925" s="1356">
        <v>8039</v>
      </c>
      <c r="D8925" s="747" t="str">
        <f t="shared" si="283"/>
        <v>SC8039</v>
      </c>
      <c r="E8925" s="1336">
        <v>0.90300000000000002</v>
      </c>
      <c r="F8925" s="644">
        <f t="shared" si="284"/>
        <v>0.91300000000000003</v>
      </c>
      <c r="G8925" s="748" t="s">
        <v>280</v>
      </c>
      <c r="H8925" s="1337">
        <v>0.41</v>
      </c>
      <c r="I8925" s="338"/>
    </row>
    <row r="8926" spans="2:9">
      <c r="B8926" s="651" t="s">
        <v>19</v>
      </c>
      <c r="C8926" s="1356">
        <v>8044</v>
      </c>
      <c r="D8926" s="747" t="str">
        <f t="shared" si="283"/>
        <v>SC8044</v>
      </c>
      <c r="E8926" s="1336">
        <v>0.93899999999999995</v>
      </c>
      <c r="F8926" s="644">
        <f t="shared" si="284"/>
        <v>0.94499999999999995</v>
      </c>
      <c r="G8926" s="748" t="s">
        <v>280</v>
      </c>
      <c r="H8926" s="1337">
        <v>0.49</v>
      </c>
      <c r="I8926" s="338"/>
    </row>
    <row r="8927" spans="2:9">
      <c r="B8927" s="651" t="s">
        <v>19</v>
      </c>
      <c r="C8927" s="1356">
        <v>8045</v>
      </c>
      <c r="D8927" s="747" t="str">
        <f t="shared" si="283"/>
        <v>SC8045</v>
      </c>
      <c r="E8927" s="1336">
        <v>1.0960000000000001</v>
      </c>
      <c r="F8927" s="644">
        <f t="shared" si="284"/>
        <v>1.0860000000000001</v>
      </c>
      <c r="G8927" s="748" t="s">
        <v>280</v>
      </c>
      <c r="H8927" s="1337">
        <v>0.22</v>
      </c>
      <c r="I8927" s="338"/>
    </row>
    <row r="8928" spans="2:9">
      <c r="B8928" s="651" t="s">
        <v>19</v>
      </c>
      <c r="C8928" s="1356">
        <v>8046</v>
      </c>
      <c r="D8928" s="747" t="str">
        <f t="shared" si="283"/>
        <v>SC8046</v>
      </c>
      <c r="E8928" s="1336">
        <v>0.94799999999999995</v>
      </c>
      <c r="F8928" s="644">
        <f t="shared" si="284"/>
        <v>0.95299999999999996</v>
      </c>
      <c r="G8928" s="748" t="s">
        <v>280</v>
      </c>
      <c r="H8928" s="1337">
        <v>0.37</v>
      </c>
      <c r="I8928" s="338"/>
    </row>
    <row r="8929" spans="2:9">
      <c r="B8929" s="651" t="s">
        <v>19</v>
      </c>
      <c r="C8929" s="1356">
        <v>8047</v>
      </c>
      <c r="D8929" s="747" t="str">
        <f t="shared" si="283"/>
        <v>SC8047</v>
      </c>
      <c r="E8929" s="1336">
        <v>0.94399999999999995</v>
      </c>
      <c r="F8929" s="644">
        <f t="shared" si="284"/>
        <v>0.95</v>
      </c>
      <c r="G8929" s="748" t="s">
        <v>280</v>
      </c>
      <c r="H8929" s="1337">
        <v>0.39</v>
      </c>
      <c r="I8929" s="338"/>
    </row>
    <row r="8930" spans="2:9">
      <c r="B8930" s="651" t="s">
        <v>19</v>
      </c>
      <c r="C8930" s="1356">
        <v>8058</v>
      </c>
      <c r="D8930" s="747" t="str">
        <f t="shared" si="283"/>
        <v>SC8058</v>
      </c>
      <c r="E8930" s="1336">
        <v>0.90300000000000002</v>
      </c>
      <c r="F8930" s="644">
        <f t="shared" si="284"/>
        <v>0.91300000000000003</v>
      </c>
      <c r="G8930" s="748" t="s">
        <v>280</v>
      </c>
      <c r="H8930" s="1337">
        <v>0.39</v>
      </c>
      <c r="I8930" s="338"/>
    </row>
    <row r="8931" spans="2:9">
      <c r="B8931" s="651" t="s">
        <v>19</v>
      </c>
      <c r="C8931" s="1356">
        <v>8072</v>
      </c>
      <c r="D8931" s="747" t="str">
        <f t="shared" si="283"/>
        <v>SC8072</v>
      </c>
      <c r="E8931" s="1336">
        <v>0.91900000000000004</v>
      </c>
      <c r="F8931" s="644">
        <f t="shared" si="284"/>
        <v>0.92700000000000005</v>
      </c>
      <c r="G8931" s="748" t="s">
        <v>280</v>
      </c>
      <c r="H8931" s="1337">
        <v>0.35</v>
      </c>
      <c r="I8931" s="338"/>
    </row>
    <row r="8932" spans="2:9">
      <c r="B8932" s="651" t="s">
        <v>19</v>
      </c>
      <c r="C8932" s="1356">
        <v>8102</v>
      </c>
      <c r="D8932" s="747" t="str">
        <f t="shared" si="283"/>
        <v>SC8102</v>
      </c>
      <c r="E8932" s="1336">
        <v>0.90700000000000003</v>
      </c>
      <c r="F8932" s="644">
        <f t="shared" si="284"/>
        <v>0.91600000000000004</v>
      </c>
      <c r="G8932" s="748" t="s">
        <v>280</v>
      </c>
      <c r="H8932" s="1337">
        <v>0.39</v>
      </c>
      <c r="I8932" s="338"/>
    </row>
    <row r="8933" spans="2:9">
      <c r="B8933" s="651" t="s">
        <v>19</v>
      </c>
      <c r="C8933" s="1356">
        <v>8103</v>
      </c>
      <c r="D8933" s="747" t="str">
        <f t="shared" si="283"/>
        <v>SC8103</v>
      </c>
      <c r="E8933" s="1336">
        <v>0.86799999999999999</v>
      </c>
      <c r="F8933" s="644">
        <f t="shared" si="284"/>
        <v>0.88100000000000001</v>
      </c>
      <c r="G8933" s="748" t="s">
        <v>280</v>
      </c>
      <c r="H8933" s="1337">
        <v>0.41</v>
      </c>
      <c r="I8933" s="338"/>
    </row>
    <row r="8934" spans="2:9">
      <c r="B8934" s="651" t="s">
        <v>19</v>
      </c>
      <c r="C8934" s="1356">
        <v>8106</v>
      </c>
      <c r="D8934" s="747" t="str">
        <f t="shared" si="283"/>
        <v>SC8106</v>
      </c>
      <c r="E8934" s="1336">
        <v>0.95599999999999996</v>
      </c>
      <c r="F8934" s="644">
        <f t="shared" si="284"/>
        <v>0.96</v>
      </c>
      <c r="G8934" s="748" t="s">
        <v>280</v>
      </c>
      <c r="H8934" s="1337">
        <v>0.49</v>
      </c>
      <c r="I8934" s="338"/>
    </row>
    <row r="8935" spans="2:9">
      <c r="B8935" s="651" t="s">
        <v>19</v>
      </c>
      <c r="C8935" s="1356">
        <v>8107</v>
      </c>
      <c r="D8935" s="747" t="str">
        <f t="shared" si="283"/>
        <v>SC8107</v>
      </c>
      <c r="E8935" s="1336">
        <v>1.1140000000000001</v>
      </c>
      <c r="F8935" s="644">
        <f t="shared" si="284"/>
        <v>1.103</v>
      </c>
      <c r="G8935" s="748" t="s">
        <v>280</v>
      </c>
      <c r="H8935" s="1337">
        <v>0.37</v>
      </c>
      <c r="I8935" s="338"/>
    </row>
    <row r="8936" spans="2:9">
      <c r="B8936" s="651" t="s">
        <v>19</v>
      </c>
      <c r="C8936" s="1356">
        <v>8111</v>
      </c>
      <c r="D8936" s="747" t="str">
        <f t="shared" si="283"/>
        <v>SC8111</v>
      </c>
      <c r="E8936" s="1336">
        <v>1.006</v>
      </c>
      <c r="F8936" s="644">
        <f t="shared" si="284"/>
        <v>1.0049999999999999</v>
      </c>
      <c r="G8936" s="748" t="s">
        <v>280</v>
      </c>
      <c r="H8936" s="1337">
        <v>0.37</v>
      </c>
      <c r="I8936" s="338"/>
    </row>
    <row r="8937" spans="2:9">
      <c r="B8937" s="651" t="s">
        <v>19</v>
      </c>
      <c r="C8937" s="1356">
        <v>8116</v>
      </c>
      <c r="D8937" s="747" t="str">
        <f t="shared" si="283"/>
        <v>SC8116</v>
      </c>
      <c r="E8937" s="1336">
        <v>1.0389999999999999</v>
      </c>
      <c r="F8937" s="644">
        <f t="shared" si="284"/>
        <v>1.0349999999999999</v>
      </c>
      <c r="G8937" s="748" t="s">
        <v>280</v>
      </c>
      <c r="H8937" s="1337">
        <v>0.38</v>
      </c>
      <c r="I8937" s="338"/>
    </row>
    <row r="8938" spans="2:9">
      <c r="B8938" s="651" t="s">
        <v>19</v>
      </c>
      <c r="C8938" s="1356">
        <v>8203</v>
      </c>
      <c r="D8938" s="747" t="str">
        <f t="shared" si="283"/>
        <v>SC8203</v>
      </c>
      <c r="E8938" s="1336">
        <v>0.96099999999999997</v>
      </c>
      <c r="F8938" s="644">
        <f t="shared" si="284"/>
        <v>0.96499999999999997</v>
      </c>
      <c r="G8938" s="748" t="s">
        <v>280</v>
      </c>
      <c r="H8938" s="1337">
        <v>0.59</v>
      </c>
      <c r="I8938" s="338"/>
    </row>
    <row r="8939" spans="2:9">
      <c r="B8939" s="651" t="s">
        <v>19</v>
      </c>
      <c r="C8939" s="1356">
        <v>8204</v>
      </c>
      <c r="D8939" s="747" t="str">
        <f t="shared" si="283"/>
        <v>SC8204</v>
      </c>
      <c r="E8939" s="1336">
        <v>0.89300000000000002</v>
      </c>
      <c r="F8939" s="644">
        <f t="shared" si="284"/>
        <v>0.90400000000000003</v>
      </c>
      <c r="G8939" s="748" t="s">
        <v>280</v>
      </c>
      <c r="H8939" s="1337">
        <v>0.48</v>
      </c>
      <c r="I8939" s="338"/>
    </row>
    <row r="8940" spans="2:9">
      <c r="B8940" s="651" t="s">
        <v>19</v>
      </c>
      <c r="C8940" s="1356">
        <v>8209</v>
      </c>
      <c r="D8940" s="747" t="str">
        <f t="shared" si="283"/>
        <v>SC8209</v>
      </c>
      <c r="E8940" s="1336">
        <v>0.88900000000000001</v>
      </c>
      <c r="F8940" s="644">
        <f t="shared" si="284"/>
        <v>0.9</v>
      </c>
      <c r="G8940" s="748" t="s">
        <v>280</v>
      </c>
      <c r="H8940" s="1337">
        <v>0.76</v>
      </c>
      <c r="I8940" s="338"/>
    </row>
    <row r="8941" spans="2:9">
      <c r="B8941" s="651" t="s">
        <v>19</v>
      </c>
      <c r="C8941" s="1356">
        <v>8215</v>
      </c>
      <c r="D8941" s="747" t="str">
        <f t="shared" si="283"/>
        <v>SC8215</v>
      </c>
      <c r="E8941" s="1336">
        <v>0.90200000000000002</v>
      </c>
      <c r="F8941" s="644">
        <f t="shared" si="284"/>
        <v>0.91200000000000003</v>
      </c>
      <c r="G8941" s="748" t="s">
        <v>280</v>
      </c>
      <c r="H8941" s="1337">
        <v>0.39</v>
      </c>
      <c r="I8941" s="338"/>
    </row>
    <row r="8942" spans="2:9">
      <c r="B8942" s="651" t="s">
        <v>19</v>
      </c>
      <c r="C8942" s="1356">
        <v>8227</v>
      </c>
      <c r="D8942" s="747" t="str">
        <f t="shared" si="283"/>
        <v>SC8227</v>
      </c>
      <c r="E8942" s="1336">
        <v>1.2270000000000001</v>
      </c>
      <c r="F8942" s="644">
        <f t="shared" si="284"/>
        <v>1.204</v>
      </c>
      <c r="G8942" s="748" t="s">
        <v>280</v>
      </c>
      <c r="H8942" s="1337">
        <v>0.4</v>
      </c>
      <c r="I8942" s="338"/>
    </row>
    <row r="8943" spans="2:9">
      <c r="B8943" s="651" t="s">
        <v>19</v>
      </c>
      <c r="C8943" s="1356">
        <v>8232</v>
      </c>
      <c r="D8943" s="747" t="str">
        <f t="shared" si="283"/>
        <v>SC8232</v>
      </c>
      <c r="E8943" s="1336">
        <v>1.1359999999999999</v>
      </c>
      <c r="F8943" s="644">
        <f t="shared" si="284"/>
        <v>1.1220000000000001</v>
      </c>
      <c r="G8943" s="748" t="s">
        <v>280</v>
      </c>
      <c r="H8943" s="1337">
        <v>0.54</v>
      </c>
      <c r="I8943" s="338"/>
    </row>
    <row r="8944" spans="2:9">
      <c r="B8944" s="651" t="s">
        <v>19</v>
      </c>
      <c r="C8944" s="1356">
        <v>8233</v>
      </c>
      <c r="D8944" s="747" t="str">
        <f t="shared" si="283"/>
        <v>SC8233</v>
      </c>
      <c r="E8944" s="1336">
        <v>1.448</v>
      </c>
      <c r="F8944" s="644">
        <f t="shared" si="284"/>
        <v>1.403</v>
      </c>
      <c r="G8944" s="748" t="s">
        <v>280</v>
      </c>
      <c r="H8944" s="1337">
        <v>0.2</v>
      </c>
      <c r="I8944" s="338"/>
    </row>
    <row r="8945" spans="2:9">
      <c r="B8945" s="651" t="s">
        <v>19</v>
      </c>
      <c r="C8945" s="1356">
        <v>8235</v>
      </c>
      <c r="D8945" s="747" t="str">
        <f t="shared" si="283"/>
        <v>SC8235</v>
      </c>
      <c r="E8945" s="1336">
        <v>0.88100000000000001</v>
      </c>
      <c r="F8945" s="644">
        <f t="shared" si="284"/>
        <v>0.89300000000000002</v>
      </c>
      <c r="G8945" s="748" t="s">
        <v>280</v>
      </c>
      <c r="H8945" s="1337">
        <v>0.39</v>
      </c>
      <c r="I8945" s="338"/>
    </row>
    <row r="8946" spans="2:9">
      <c r="B8946" s="651" t="s">
        <v>19</v>
      </c>
      <c r="C8946" s="1356">
        <v>8263</v>
      </c>
      <c r="D8946" s="747" t="str">
        <f t="shared" si="283"/>
        <v>SC8263</v>
      </c>
      <c r="E8946" s="1336">
        <v>0.876</v>
      </c>
      <c r="F8946" s="644">
        <f t="shared" si="284"/>
        <v>0.88800000000000001</v>
      </c>
      <c r="G8946" s="748" t="s">
        <v>280</v>
      </c>
      <c r="H8946" s="1337">
        <v>0.48</v>
      </c>
      <c r="I8946" s="338"/>
    </row>
    <row r="8947" spans="2:9">
      <c r="B8947" s="651" t="s">
        <v>19</v>
      </c>
      <c r="C8947" s="1356">
        <v>8264</v>
      </c>
      <c r="D8947" s="747" t="str">
        <f t="shared" si="283"/>
        <v>SC8264</v>
      </c>
      <c r="E8947" s="1336">
        <v>0.88700000000000001</v>
      </c>
      <c r="F8947" s="644">
        <f t="shared" si="284"/>
        <v>0.89800000000000002</v>
      </c>
      <c r="G8947" s="748" t="s">
        <v>280</v>
      </c>
      <c r="H8947" s="1337">
        <v>0.55000000000000004</v>
      </c>
      <c r="I8947" s="338"/>
    </row>
    <row r="8948" spans="2:9">
      <c r="B8948" s="651" t="s">
        <v>19</v>
      </c>
      <c r="C8948" s="1356">
        <v>8265</v>
      </c>
      <c r="D8948" s="747" t="str">
        <f t="shared" si="283"/>
        <v>SC8265</v>
      </c>
      <c r="E8948" s="1336">
        <v>1.0209999999999999</v>
      </c>
      <c r="F8948" s="644">
        <f t="shared" si="284"/>
        <v>1.0189999999999999</v>
      </c>
      <c r="G8948" s="748" t="s">
        <v>280</v>
      </c>
      <c r="H8948" s="1337">
        <v>0.59</v>
      </c>
      <c r="I8948" s="338"/>
    </row>
    <row r="8949" spans="2:9">
      <c r="B8949" s="651" t="s">
        <v>19</v>
      </c>
      <c r="C8949" s="1356">
        <v>8279</v>
      </c>
      <c r="D8949" s="747" t="str">
        <f t="shared" si="283"/>
        <v>SC8279</v>
      </c>
      <c r="E8949" s="1336">
        <v>0.89500000000000002</v>
      </c>
      <c r="F8949" s="644">
        <f t="shared" si="284"/>
        <v>0.90600000000000003</v>
      </c>
      <c r="G8949" s="748" t="s">
        <v>280</v>
      </c>
      <c r="H8949" s="1337">
        <v>0.56000000000000005</v>
      </c>
      <c r="I8949" s="338"/>
    </row>
    <row r="8950" spans="2:9">
      <c r="B8950" s="651" t="s">
        <v>19</v>
      </c>
      <c r="C8950" s="1356">
        <v>8288</v>
      </c>
      <c r="D8950" s="747" t="str">
        <f t="shared" si="283"/>
        <v>SC8288</v>
      </c>
      <c r="E8950" s="1336">
        <v>0.89200000000000002</v>
      </c>
      <c r="F8950" s="644">
        <f t="shared" si="284"/>
        <v>0.90300000000000002</v>
      </c>
      <c r="G8950" s="748" t="s">
        <v>280</v>
      </c>
      <c r="H8950" s="1337">
        <v>0.48</v>
      </c>
      <c r="I8950" s="338"/>
    </row>
    <row r="8951" spans="2:9">
      <c r="B8951" s="651" t="s">
        <v>19</v>
      </c>
      <c r="C8951" s="1356">
        <v>8291</v>
      </c>
      <c r="D8951" s="747" t="str">
        <f t="shared" si="283"/>
        <v>SC8291</v>
      </c>
      <c r="E8951" s="1336">
        <v>0.91700000000000004</v>
      </c>
      <c r="F8951" s="644">
        <f t="shared" si="284"/>
        <v>0.92500000000000004</v>
      </c>
      <c r="G8951" s="748" t="s">
        <v>280</v>
      </c>
      <c r="H8951" s="1337">
        <v>0.52</v>
      </c>
      <c r="I8951" s="338"/>
    </row>
    <row r="8952" spans="2:9">
      <c r="B8952" s="651" t="s">
        <v>19</v>
      </c>
      <c r="C8952" s="1356">
        <v>8292</v>
      </c>
      <c r="D8952" s="747" t="str">
        <f t="shared" si="283"/>
        <v>SC8292</v>
      </c>
      <c r="E8952" s="1336">
        <v>0.88</v>
      </c>
      <c r="F8952" s="644">
        <f t="shared" si="284"/>
        <v>0.89200000000000002</v>
      </c>
      <c r="G8952" s="748" t="s">
        <v>280</v>
      </c>
      <c r="H8952" s="1337">
        <v>0.74</v>
      </c>
      <c r="I8952" s="338"/>
    </row>
    <row r="8953" spans="2:9">
      <c r="B8953" s="651" t="s">
        <v>19</v>
      </c>
      <c r="C8953" s="1356">
        <v>8293</v>
      </c>
      <c r="D8953" s="747" t="str">
        <f t="shared" si="283"/>
        <v>SC8293</v>
      </c>
      <c r="E8953" s="1336">
        <v>0.89800000000000002</v>
      </c>
      <c r="F8953" s="644">
        <f t="shared" si="284"/>
        <v>0.90800000000000003</v>
      </c>
      <c r="G8953" s="748" t="s">
        <v>280</v>
      </c>
      <c r="H8953" s="1337">
        <v>1.07</v>
      </c>
      <c r="I8953" s="338"/>
    </row>
    <row r="8954" spans="2:9">
      <c r="B8954" s="651" t="s">
        <v>19</v>
      </c>
      <c r="C8954" s="1356">
        <v>8304</v>
      </c>
      <c r="D8954" s="747" t="str">
        <f t="shared" si="283"/>
        <v>SC8304</v>
      </c>
      <c r="E8954" s="1336">
        <v>0.89600000000000002</v>
      </c>
      <c r="F8954" s="644">
        <f t="shared" si="284"/>
        <v>0.90600000000000003</v>
      </c>
      <c r="G8954" s="748" t="s">
        <v>280</v>
      </c>
      <c r="H8954" s="1337">
        <v>0.45</v>
      </c>
      <c r="I8954" s="338"/>
    </row>
    <row r="8955" spans="2:9">
      <c r="B8955" s="651" t="s">
        <v>19</v>
      </c>
      <c r="C8955" s="1356">
        <v>8350</v>
      </c>
      <c r="D8955" s="747" t="str">
        <f t="shared" si="283"/>
        <v>SC8350</v>
      </c>
      <c r="E8955" s="1336">
        <v>1.2809999999999999</v>
      </c>
      <c r="F8955" s="644">
        <f t="shared" si="284"/>
        <v>1.2529999999999999</v>
      </c>
      <c r="G8955" s="748" t="s">
        <v>280</v>
      </c>
      <c r="H8955" s="1337">
        <v>0.56999999999999995</v>
      </c>
      <c r="I8955" s="338"/>
    </row>
    <row r="8956" spans="2:9">
      <c r="B8956" s="651" t="s">
        <v>19</v>
      </c>
      <c r="C8956" s="1356">
        <v>8380</v>
      </c>
      <c r="D8956" s="747" t="str">
        <f t="shared" si="283"/>
        <v>SC8380</v>
      </c>
      <c r="E8956" s="1336">
        <v>1.01</v>
      </c>
      <c r="F8956" s="644">
        <f t="shared" si="284"/>
        <v>1.0089999999999999</v>
      </c>
      <c r="G8956" s="748" t="s">
        <v>280</v>
      </c>
      <c r="H8956" s="1337">
        <v>0.4</v>
      </c>
      <c r="I8956" s="338"/>
    </row>
    <row r="8957" spans="2:9">
      <c r="B8957" s="651" t="s">
        <v>19</v>
      </c>
      <c r="C8957" s="1356">
        <v>8381</v>
      </c>
      <c r="D8957" s="747" t="str">
        <f t="shared" si="283"/>
        <v>SC8381</v>
      </c>
      <c r="E8957" s="1336">
        <v>0.877</v>
      </c>
      <c r="F8957" s="644">
        <f t="shared" si="284"/>
        <v>0.88900000000000001</v>
      </c>
      <c r="G8957" s="748" t="s">
        <v>280</v>
      </c>
      <c r="H8957" s="1337">
        <v>0.39</v>
      </c>
      <c r="I8957" s="338"/>
    </row>
    <row r="8958" spans="2:9">
      <c r="B8958" s="651" t="s">
        <v>19</v>
      </c>
      <c r="C8958" s="1356">
        <v>8385</v>
      </c>
      <c r="D8958" s="747" t="str">
        <f t="shared" si="283"/>
        <v>SC8385</v>
      </c>
      <c r="E8958" s="1336">
        <v>0.872</v>
      </c>
      <c r="F8958" s="644">
        <f t="shared" si="284"/>
        <v>0.88500000000000001</v>
      </c>
      <c r="G8958" s="748" t="s">
        <v>280</v>
      </c>
      <c r="H8958" s="1337">
        <v>0.44</v>
      </c>
      <c r="I8958" s="338"/>
    </row>
    <row r="8959" spans="2:9">
      <c r="B8959" s="651" t="s">
        <v>19</v>
      </c>
      <c r="C8959" s="1356">
        <v>8392</v>
      </c>
      <c r="D8959" s="747" t="str">
        <f t="shared" si="283"/>
        <v>SC8392</v>
      </c>
      <c r="E8959" s="1336">
        <v>0.86299999999999999</v>
      </c>
      <c r="F8959" s="644">
        <f t="shared" si="284"/>
        <v>0.877</v>
      </c>
      <c r="G8959" s="748" t="s">
        <v>280</v>
      </c>
      <c r="H8959" s="1337">
        <v>0.46</v>
      </c>
      <c r="I8959" s="338"/>
    </row>
    <row r="8960" spans="2:9">
      <c r="B8960" s="651" t="s">
        <v>19</v>
      </c>
      <c r="C8960" s="1356">
        <v>8393</v>
      </c>
      <c r="D8960" s="747" t="str">
        <f t="shared" si="283"/>
        <v>SC8393</v>
      </c>
      <c r="E8960" s="1336">
        <v>1.0649999999999999</v>
      </c>
      <c r="F8960" s="644">
        <f t="shared" si="284"/>
        <v>1.0589999999999999</v>
      </c>
      <c r="G8960" s="748" t="s">
        <v>280</v>
      </c>
      <c r="H8960" s="1337">
        <v>0.28999999999999998</v>
      </c>
      <c r="I8960" s="338"/>
    </row>
    <row r="8961" spans="2:9">
      <c r="B8961" s="651" t="s">
        <v>19</v>
      </c>
      <c r="C8961" s="1356">
        <v>8500</v>
      </c>
      <c r="D8961" s="747" t="str">
        <f t="shared" si="283"/>
        <v>SC8500</v>
      </c>
      <c r="E8961" s="1336">
        <v>0.877</v>
      </c>
      <c r="F8961" s="644">
        <f t="shared" si="284"/>
        <v>0.88900000000000001</v>
      </c>
      <c r="G8961" s="748" t="s">
        <v>280</v>
      </c>
      <c r="H8961" s="1337">
        <v>0.5</v>
      </c>
      <c r="I8961" s="338"/>
    </row>
    <row r="8962" spans="2:9">
      <c r="B8962" s="651" t="s">
        <v>19</v>
      </c>
      <c r="C8962" s="1356">
        <v>8601</v>
      </c>
      <c r="D8962" s="747" t="str">
        <f t="shared" si="283"/>
        <v>SC8601</v>
      </c>
      <c r="E8962" s="1336">
        <v>1.145</v>
      </c>
      <c r="F8962" s="644">
        <f t="shared" si="284"/>
        <v>1.131</v>
      </c>
      <c r="G8962" s="748" t="s">
        <v>280</v>
      </c>
      <c r="H8962" s="1337">
        <v>7.0000000000000007E-2</v>
      </c>
      <c r="I8962" s="338"/>
    </row>
    <row r="8963" spans="2:9">
      <c r="B8963" s="651" t="s">
        <v>19</v>
      </c>
      <c r="C8963" s="1356">
        <v>8602</v>
      </c>
      <c r="D8963" s="747" t="str">
        <f t="shared" si="283"/>
        <v>SC8602</v>
      </c>
      <c r="E8963" s="1336">
        <v>1.01</v>
      </c>
      <c r="F8963" s="644">
        <f t="shared" si="284"/>
        <v>1.0089999999999999</v>
      </c>
      <c r="G8963" s="748" t="s">
        <v>280</v>
      </c>
      <c r="H8963" s="1337">
        <v>0.06</v>
      </c>
      <c r="I8963" s="338"/>
    </row>
    <row r="8964" spans="2:9">
      <c r="B8964" s="651" t="s">
        <v>19</v>
      </c>
      <c r="C8964" s="1356">
        <v>8603</v>
      </c>
      <c r="D8964" s="747" t="str">
        <f t="shared" si="283"/>
        <v>SC8603</v>
      </c>
      <c r="E8964" s="1336">
        <v>0.94799999999999995</v>
      </c>
      <c r="F8964" s="644">
        <f t="shared" si="284"/>
        <v>0.95299999999999996</v>
      </c>
      <c r="G8964" s="748" t="s">
        <v>280</v>
      </c>
      <c r="H8964" s="1337">
        <v>0.05</v>
      </c>
      <c r="I8964" s="338"/>
    </row>
    <row r="8965" spans="2:9">
      <c r="B8965" s="651" t="s">
        <v>19</v>
      </c>
      <c r="C8965" s="1356">
        <v>8606</v>
      </c>
      <c r="D8965" s="747" t="str">
        <f t="shared" si="283"/>
        <v>SC8606</v>
      </c>
      <c r="E8965" s="1336">
        <v>0.89400000000000002</v>
      </c>
      <c r="F8965" s="644">
        <f t="shared" si="284"/>
        <v>0.90500000000000003</v>
      </c>
      <c r="G8965" s="748" t="s">
        <v>280</v>
      </c>
      <c r="H8965" s="1337">
        <v>0.42</v>
      </c>
      <c r="I8965" s="338"/>
    </row>
    <row r="8966" spans="2:9">
      <c r="B8966" s="651" t="s">
        <v>19</v>
      </c>
      <c r="C8966" s="1356">
        <v>8709</v>
      </c>
      <c r="D8966" s="747" t="str">
        <f t="shared" si="283"/>
        <v>SC8709</v>
      </c>
      <c r="E8966" s="1336">
        <v>2.0710000000000002</v>
      </c>
      <c r="F8966" s="644">
        <f t="shared" si="284"/>
        <v>1.964</v>
      </c>
      <c r="G8966" s="748" t="s">
        <v>280</v>
      </c>
      <c r="H8966" s="1337">
        <v>0.37</v>
      </c>
      <c r="I8966" s="338"/>
    </row>
    <row r="8967" spans="2:9">
      <c r="B8967" s="651" t="s">
        <v>19</v>
      </c>
      <c r="C8967" s="1356">
        <v>8719</v>
      </c>
      <c r="D8967" s="747" t="str">
        <f t="shared" si="283"/>
        <v>SC8719</v>
      </c>
      <c r="E8967" s="1336">
        <v>2.0710000000000002</v>
      </c>
      <c r="F8967" s="644">
        <f t="shared" si="284"/>
        <v>1.964</v>
      </c>
      <c r="G8967" s="748" t="s">
        <v>280</v>
      </c>
      <c r="H8967" s="1337">
        <v>0.37</v>
      </c>
      <c r="I8967" s="338"/>
    </row>
    <row r="8968" spans="2:9">
      <c r="B8968" s="651" t="s">
        <v>19</v>
      </c>
      <c r="C8968" s="1356">
        <v>8720</v>
      </c>
      <c r="D8968" s="747" t="str">
        <f t="shared" si="283"/>
        <v>SC8720</v>
      </c>
      <c r="E8968" s="1336">
        <v>1.1100000000000001</v>
      </c>
      <c r="F8968" s="644">
        <f t="shared" si="284"/>
        <v>1.099</v>
      </c>
      <c r="G8968" s="748" t="s">
        <v>280</v>
      </c>
      <c r="H8968" s="1337">
        <v>0.34</v>
      </c>
      <c r="I8968" s="338"/>
    </row>
    <row r="8969" spans="2:9">
      <c r="B8969" s="651" t="s">
        <v>19</v>
      </c>
      <c r="C8969" s="1356">
        <v>8721</v>
      </c>
      <c r="D8969" s="747" t="str">
        <f t="shared" si="283"/>
        <v>SC8721</v>
      </c>
      <c r="E8969" s="1336">
        <v>1.1160000000000001</v>
      </c>
      <c r="F8969" s="644">
        <f t="shared" si="284"/>
        <v>1.1040000000000001</v>
      </c>
      <c r="G8969" s="748" t="s">
        <v>280</v>
      </c>
      <c r="H8969" s="1337">
        <v>0.05</v>
      </c>
      <c r="I8969" s="338"/>
    </row>
    <row r="8970" spans="2:9">
      <c r="B8970" s="651" t="s">
        <v>19</v>
      </c>
      <c r="C8970" s="1356">
        <v>8723</v>
      </c>
      <c r="D8970" s="747" t="str">
        <f t="shared" si="283"/>
        <v>SC8723</v>
      </c>
      <c r="E8970" s="1336">
        <v>0.89200000000000002</v>
      </c>
      <c r="F8970" s="644">
        <f t="shared" si="284"/>
        <v>0.90300000000000002</v>
      </c>
      <c r="G8970" s="748" t="s">
        <v>280</v>
      </c>
      <c r="H8970" s="1337">
        <v>0.05</v>
      </c>
      <c r="I8970" s="338"/>
    </row>
    <row r="8971" spans="2:9">
      <c r="B8971" s="651" t="s">
        <v>19</v>
      </c>
      <c r="C8971" s="1356">
        <v>8725</v>
      </c>
      <c r="D8971" s="747" t="str">
        <f t="shared" ref="D8971:D9034" si="285">B8971&amp;TEXT(C8971,"0000")</f>
        <v>SC8725</v>
      </c>
      <c r="E8971" s="1336">
        <v>0.88700000000000001</v>
      </c>
      <c r="F8971" s="644">
        <f t="shared" ref="F8971:F9034" si="286">IF(E8971="NA","NA",ROUND((E8971-1)*0.9+1,3))</f>
        <v>0.89800000000000002</v>
      </c>
      <c r="G8971" s="748" t="s">
        <v>280</v>
      </c>
      <c r="H8971" s="1337">
        <v>0.49</v>
      </c>
      <c r="I8971" s="338"/>
    </row>
    <row r="8972" spans="2:9">
      <c r="B8972" s="651" t="s">
        <v>19</v>
      </c>
      <c r="C8972" s="1356">
        <v>8726</v>
      </c>
      <c r="D8972" s="747" t="str">
        <f t="shared" si="285"/>
        <v>SC8726</v>
      </c>
      <c r="E8972" s="1336">
        <v>1.448</v>
      </c>
      <c r="F8972" s="644">
        <f t="shared" si="286"/>
        <v>1.403</v>
      </c>
      <c r="G8972" s="748" t="s">
        <v>280</v>
      </c>
      <c r="H8972" s="1337">
        <v>0.2</v>
      </c>
      <c r="I8972" s="338"/>
    </row>
    <row r="8973" spans="2:9">
      <c r="B8973" s="651" t="s">
        <v>19</v>
      </c>
      <c r="C8973" s="1356">
        <v>8734</v>
      </c>
      <c r="D8973" s="747" t="str">
        <f t="shared" si="285"/>
        <v>SC8734</v>
      </c>
      <c r="E8973" s="1336">
        <v>1.448</v>
      </c>
      <c r="F8973" s="644">
        <f t="shared" si="286"/>
        <v>1.403</v>
      </c>
      <c r="G8973" s="748" t="s">
        <v>280</v>
      </c>
      <c r="H8973" s="1337">
        <v>0.2</v>
      </c>
      <c r="I8973" s="338"/>
    </row>
    <row r="8974" spans="2:9">
      <c r="B8974" s="651" t="s">
        <v>19</v>
      </c>
      <c r="C8974" s="1356">
        <v>8737</v>
      </c>
      <c r="D8974" s="747" t="str">
        <f t="shared" si="285"/>
        <v>SC8737</v>
      </c>
      <c r="E8974" s="1336">
        <v>1.448</v>
      </c>
      <c r="F8974" s="644">
        <f t="shared" si="286"/>
        <v>1.403</v>
      </c>
      <c r="G8974" s="748" t="s">
        <v>280</v>
      </c>
      <c r="H8974" s="1337">
        <v>0.2</v>
      </c>
      <c r="I8974" s="338"/>
    </row>
    <row r="8975" spans="2:9">
      <c r="B8975" s="651" t="s">
        <v>19</v>
      </c>
      <c r="C8975" s="1356">
        <v>8738</v>
      </c>
      <c r="D8975" s="747" t="str">
        <f t="shared" si="285"/>
        <v>SC8738</v>
      </c>
      <c r="E8975" s="1336">
        <v>1.448</v>
      </c>
      <c r="F8975" s="644">
        <f t="shared" si="286"/>
        <v>1.403</v>
      </c>
      <c r="G8975" s="748" t="s">
        <v>280</v>
      </c>
      <c r="H8975" s="1337">
        <v>0.2</v>
      </c>
      <c r="I8975" s="338"/>
    </row>
    <row r="8976" spans="2:9">
      <c r="B8976" s="651" t="s">
        <v>19</v>
      </c>
      <c r="C8976" s="1356">
        <v>8742</v>
      </c>
      <c r="D8976" s="747" t="str">
        <f t="shared" si="285"/>
        <v>SC8742</v>
      </c>
      <c r="E8976" s="1336">
        <v>1.3680000000000001</v>
      </c>
      <c r="F8976" s="644">
        <f t="shared" si="286"/>
        <v>1.331</v>
      </c>
      <c r="G8976" s="748" t="s">
        <v>280</v>
      </c>
      <c r="H8976" s="1337">
        <v>0.05</v>
      </c>
      <c r="I8976" s="338"/>
    </row>
    <row r="8977" spans="2:9">
      <c r="B8977" s="651" t="s">
        <v>19</v>
      </c>
      <c r="C8977" s="1356">
        <v>8745</v>
      </c>
      <c r="D8977" s="747" t="str">
        <f t="shared" si="285"/>
        <v>SC8745</v>
      </c>
      <c r="E8977" s="1336">
        <v>0.879</v>
      </c>
      <c r="F8977" s="644">
        <f t="shared" si="286"/>
        <v>0.89100000000000001</v>
      </c>
      <c r="G8977" s="748" t="s">
        <v>280</v>
      </c>
      <c r="H8977" s="1337">
        <v>0.39</v>
      </c>
      <c r="I8977" s="338"/>
    </row>
    <row r="8978" spans="2:9">
      <c r="B8978" s="651" t="s">
        <v>19</v>
      </c>
      <c r="C8978" s="1356">
        <v>8748</v>
      </c>
      <c r="D8978" s="747" t="str">
        <f t="shared" si="285"/>
        <v>SC8748</v>
      </c>
      <c r="E8978" s="1336">
        <v>1.1020000000000001</v>
      </c>
      <c r="F8978" s="644">
        <f t="shared" si="286"/>
        <v>1.0920000000000001</v>
      </c>
      <c r="G8978" s="748" t="s">
        <v>280</v>
      </c>
      <c r="H8978" s="1337">
        <v>7.0000000000000007E-2</v>
      </c>
      <c r="I8978" s="338"/>
    </row>
    <row r="8979" spans="2:9">
      <c r="B8979" s="651" t="s">
        <v>19</v>
      </c>
      <c r="C8979" s="1356">
        <v>8755</v>
      </c>
      <c r="D8979" s="747" t="str">
        <f t="shared" si="285"/>
        <v>SC8755</v>
      </c>
      <c r="E8979" s="1336">
        <v>1.0209999999999999</v>
      </c>
      <c r="F8979" s="644">
        <f t="shared" si="286"/>
        <v>1.0189999999999999</v>
      </c>
      <c r="G8979" s="748" t="s">
        <v>280</v>
      </c>
      <c r="H8979" s="1337">
        <v>0.05</v>
      </c>
      <c r="I8979" s="338"/>
    </row>
    <row r="8980" spans="2:9">
      <c r="B8980" s="651" t="s">
        <v>19</v>
      </c>
      <c r="C8980" s="1356">
        <v>8799</v>
      </c>
      <c r="D8980" s="747" t="str">
        <f t="shared" si="285"/>
        <v>SC8799</v>
      </c>
      <c r="E8980" s="1336">
        <v>1.0109999999999999</v>
      </c>
      <c r="F8980" s="644">
        <f t="shared" si="286"/>
        <v>1.01</v>
      </c>
      <c r="G8980" s="748" t="s">
        <v>280</v>
      </c>
      <c r="H8980" s="1337">
        <v>0.05</v>
      </c>
      <c r="I8980" s="338"/>
    </row>
    <row r="8981" spans="2:9">
      <c r="B8981" s="651" t="s">
        <v>19</v>
      </c>
      <c r="C8981" s="1356">
        <v>8800</v>
      </c>
      <c r="D8981" s="747" t="str">
        <f t="shared" si="285"/>
        <v>SC8800</v>
      </c>
      <c r="E8981" s="1336">
        <v>1.01</v>
      </c>
      <c r="F8981" s="644">
        <f t="shared" si="286"/>
        <v>1.0089999999999999</v>
      </c>
      <c r="G8981" s="748" t="s">
        <v>280</v>
      </c>
      <c r="H8981" s="1337">
        <v>0.06</v>
      </c>
      <c r="I8981" s="338"/>
    </row>
    <row r="8982" spans="2:9">
      <c r="B8982" s="651" t="s">
        <v>19</v>
      </c>
      <c r="C8982" s="1356">
        <v>8803</v>
      </c>
      <c r="D8982" s="747" t="str">
        <f t="shared" si="285"/>
        <v>SC8803</v>
      </c>
      <c r="E8982" s="1336">
        <v>1.0780000000000001</v>
      </c>
      <c r="F8982" s="644">
        <f t="shared" si="286"/>
        <v>1.07</v>
      </c>
      <c r="G8982" s="748" t="s">
        <v>280</v>
      </c>
      <c r="H8982" s="1337">
        <v>0.05</v>
      </c>
      <c r="I8982" s="338"/>
    </row>
    <row r="8983" spans="2:9">
      <c r="B8983" s="651" t="s">
        <v>19</v>
      </c>
      <c r="C8983" s="1356">
        <v>8805</v>
      </c>
      <c r="D8983" s="747" t="str">
        <f t="shared" si="285"/>
        <v>SC8805</v>
      </c>
      <c r="E8983" s="1336">
        <v>0.86699999999999999</v>
      </c>
      <c r="F8983" s="644">
        <f t="shared" si="286"/>
        <v>0.88</v>
      </c>
      <c r="G8983" s="748" t="s">
        <v>280</v>
      </c>
      <c r="H8983" s="1337">
        <v>0.12</v>
      </c>
      <c r="I8983" s="338"/>
    </row>
    <row r="8984" spans="2:9">
      <c r="B8984" s="651" t="s">
        <v>19</v>
      </c>
      <c r="C8984" s="1356">
        <v>8810</v>
      </c>
      <c r="D8984" s="747" t="str">
        <f t="shared" si="285"/>
        <v>SC8810</v>
      </c>
      <c r="E8984" s="1336">
        <v>1.0489999999999999</v>
      </c>
      <c r="F8984" s="644">
        <f t="shared" si="286"/>
        <v>1.044</v>
      </c>
      <c r="G8984" s="748" t="s">
        <v>280</v>
      </c>
      <c r="H8984" s="1337">
        <v>0.05</v>
      </c>
      <c r="I8984" s="338"/>
    </row>
    <row r="8985" spans="2:9">
      <c r="B8985" s="651" t="s">
        <v>19</v>
      </c>
      <c r="C8985" s="1356">
        <v>8814</v>
      </c>
      <c r="D8985" s="747" t="str">
        <f t="shared" si="285"/>
        <v>SC8814</v>
      </c>
      <c r="E8985" s="1336">
        <v>0.86699999999999999</v>
      </c>
      <c r="F8985" s="644">
        <f t="shared" si="286"/>
        <v>0.88</v>
      </c>
      <c r="G8985" s="748" t="s">
        <v>280</v>
      </c>
      <c r="H8985" s="1337">
        <v>0.12</v>
      </c>
      <c r="I8985" s="338"/>
    </row>
    <row r="8986" spans="2:9">
      <c r="B8986" s="651" t="s">
        <v>19</v>
      </c>
      <c r="C8986" s="1356">
        <v>8815</v>
      </c>
      <c r="D8986" s="747" t="str">
        <f t="shared" si="285"/>
        <v>SC8815</v>
      </c>
      <c r="E8986" s="1336">
        <v>0.86699999999999999</v>
      </c>
      <c r="F8986" s="644">
        <f t="shared" si="286"/>
        <v>0.88</v>
      </c>
      <c r="G8986" s="748" t="s">
        <v>280</v>
      </c>
      <c r="H8986" s="1337">
        <v>0.12</v>
      </c>
      <c r="I8986" s="338"/>
    </row>
    <row r="8987" spans="2:9">
      <c r="B8987" s="651" t="s">
        <v>19</v>
      </c>
      <c r="C8987" s="1356">
        <v>8820</v>
      </c>
      <c r="D8987" s="747" t="str">
        <f t="shared" si="285"/>
        <v>SC8820</v>
      </c>
      <c r="E8987" s="1336">
        <v>1.2210000000000001</v>
      </c>
      <c r="F8987" s="644">
        <f t="shared" si="286"/>
        <v>1.1990000000000001</v>
      </c>
      <c r="G8987" s="748" t="s">
        <v>280</v>
      </c>
      <c r="H8987" s="1337">
        <v>0.05</v>
      </c>
      <c r="I8987" s="338"/>
    </row>
    <row r="8988" spans="2:9">
      <c r="B8988" s="651" t="s">
        <v>19</v>
      </c>
      <c r="C8988" s="1356">
        <v>8824</v>
      </c>
      <c r="D8988" s="747" t="str">
        <f t="shared" si="285"/>
        <v>SC8824</v>
      </c>
      <c r="E8988" s="1336">
        <v>0.86099999999999999</v>
      </c>
      <c r="F8988" s="644">
        <f t="shared" si="286"/>
        <v>0.875</v>
      </c>
      <c r="G8988" s="748" t="s">
        <v>280</v>
      </c>
      <c r="H8988" s="1337">
        <v>0.86</v>
      </c>
      <c r="I8988" s="338"/>
    </row>
    <row r="8989" spans="2:9">
      <c r="B8989" s="651" t="s">
        <v>19</v>
      </c>
      <c r="C8989" s="1356">
        <v>8826</v>
      </c>
      <c r="D8989" s="747" t="str">
        <f t="shared" si="285"/>
        <v>SC8826</v>
      </c>
      <c r="E8989" s="1336">
        <v>0.85</v>
      </c>
      <c r="F8989" s="644">
        <f t="shared" si="286"/>
        <v>0.86499999999999999</v>
      </c>
      <c r="G8989" s="748" t="s">
        <v>280</v>
      </c>
      <c r="H8989" s="1337">
        <v>0.51</v>
      </c>
      <c r="I8989" s="338"/>
    </row>
    <row r="8990" spans="2:9">
      <c r="B8990" s="651" t="s">
        <v>19</v>
      </c>
      <c r="C8990" s="1356">
        <v>8831</v>
      </c>
      <c r="D8990" s="747" t="str">
        <f t="shared" si="285"/>
        <v>SC8831</v>
      </c>
      <c r="E8990" s="1336">
        <v>0.80400000000000005</v>
      </c>
      <c r="F8990" s="644">
        <f t="shared" si="286"/>
        <v>0.82399999999999995</v>
      </c>
      <c r="G8990" s="748" t="s">
        <v>280</v>
      </c>
      <c r="H8990" s="1337">
        <v>0.27</v>
      </c>
      <c r="I8990" s="338"/>
    </row>
    <row r="8991" spans="2:9">
      <c r="B8991" s="651" t="s">
        <v>19</v>
      </c>
      <c r="C8991" s="1356">
        <v>8832</v>
      </c>
      <c r="D8991" s="747" t="str">
        <f t="shared" si="285"/>
        <v>SC8832</v>
      </c>
      <c r="E8991" s="1336">
        <v>1.0349999999999999</v>
      </c>
      <c r="F8991" s="644">
        <f t="shared" si="286"/>
        <v>1.032</v>
      </c>
      <c r="G8991" s="748" t="s">
        <v>280</v>
      </c>
      <c r="H8991" s="1337">
        <v>0.05</v>
      </c>
      <c r="I8991" s="338"/>
    </row>
    <row r="8992" spans="2:9">
      <c r="B8992" s="651" t="s">
        <v>19</v>
      </c>
      <c r="C8992" s="1356">
        <v>8833</v>
      </c>
      <c r="D8992" s="747" t="str">
        <f t="shared" si="285"/>
        <v>SC8833</v>
      </c>
      <c r="E8992" s="1336">
        <v>1.0489999999999999</v>
      </c>
      <c r="F8992" s="644">
        <f t="shared" si="286"/>
        <v>1.044</v>
      </c>
      <c r="G8992" s="748" t="s">
        <v>280</v>
      </c>
      <c r="H8992" s="1337">
        <v>0.14000000000000001</v>
      </c>
      <c r="I8992" s="338"/>
    </row>
    <row r="8993" spans="2:9">
      <c r="B8993" s="651" t="s">
        <v>19</v>
      </c>
      <c r="C8993" s="1356">
        <v>8835</v>
      </c>
      <c r="D8993" s="747" t="str">
        <f t="shared" si="285"/>
        <v>SC8835</v>
      </c>
      <c r="E8993" s="1336">
        <v>0.84499999999999997</v>
      </c>
      <c r="F8993" s="644">
        <f t="shared" si="286"/>
        <v>0.86099999999999999</v>
      </c>
      <c r="G8993" s="748" t="s">
        <v>280</v>
      </c>
      <c r="H8993" s="1337">
        <v>0.46</v>
      </c>
      <c r="I8993" s="338"/>
    </row>
    <row r="8994" spans="2:9">
      <c r="B8994" s="651" t="s">
        <v>19</v>
      </c>
      <c r="C8994" s="1356">
        <v>8842</v>
      </c>
      <c r="D8994" s="747" t="str">
        <f t="shared" si="285"/>
        <v>SC8842</v>
      </c>
      <c r="E8994" s="1336">
        <v>0.872</v>
      </c>
      <c r="F8994" s="644">
        <f t="shared" si="286"/>
        <v>0.88500000000000001</v>
      </c>
      <c r="G8994" s="748" t="s">
        <v>280</v>
      </c>
      <c r="H8994" s="1337">
        <v>0.6</v>
      </c>
      <c r="I8994" s="338"/>
    </row>
    <row r="8995" spans="2:9">
      <c r="B8995" s="651" t="s">
        <v>19</v>
      </c>
      <c r="C8995" s="1356">
        <v>8855</v>
      </c>
      <c r="D8995" s="747" t="str">
        <f t="shared" si="285"/>
        <v>SC8855</v>
      </c>
      <c r="E8995" s="1336">
        <v>0.95199999999999996</v>
      </c>
      <c r="F8995" s="644">
        <f t="shared" si="286"/>
        <v>0.95699999999999996</v>
      </c>
      <c r="G8995" s="748" t="s">
        <v>280</v>
      </c>
      <c r="H8995" s="1337">
        <v>0.05</v>
      </c>
      <c r="I8995" s="338"/>
    </row>
    <row r="8996" spans="2:9">
      <c r="B8996" s="651" t="s">
        <v>19</v>
      </c>
      <c r="C8996" s="1356">
        <v>8856</v>
      </c>
      <c r="D8996" s="747" t="str">
        <f t="shared" si="285"/>
        <v>SC8856</v>
      </c>
      <c r="E8996" s="1336">
        <v>0.999</v>
      </c>
      <c r="F8996" s="644">
        <f t="shared" si="286"/>
        <v>0.999</v>
      </c>
      <c r="G8996" s="748" t="s">
        <v>280</v>
      </c>
      <c r="H8996" s="1337">
        <v>7.0000000000000007E-2</v>
      </c>
      <c r="I8996" s="338"/>
    </row>
    <row r="8997" spans="2:9">
      <c r="B8997" s="651" t="s">
        <v>19</v>
      </c>
      <c r="C8997" s="1356">
        <v>8864</v>
      </c>
      <c r="D8997" s="747" t="str">
        <f t="shared" si="285"/>
        <v>SC8864</v>
      </c>
      <c r="E8997" s="1336">
        <v>0.85099999999999998</v>
      </c>
      <c r="F8997" s="644">
        <f t="shared" si="286"/>
        <v>0.86599999999999999</v>
      </c>
      <c r="G8997" s="748" t="s">
        <v>280</v>
      </c>
      <c r="H8997" s="1337">
        <v>0.33</v>
      </c>
      <c r="I8997" s="338"/>
    </row>
    <row r="8998" spans="2:9">
      <c r="B8998" s="651" t="s">
        <v>19</v>
      </c>
      <c r="C8998" s="1356">
        <v>8868</v>
      </c>
      <c r="D8998" s="747" t="str">
        <f t="shared" si="285"/>
        <v>SC8868</v>
      </c>
      <c r="E8998" s="1336">
        <v>0.94199999999999995</v>
      </c>
      <c r="F8998" s="644">
        <f t="shared" si="286"/>
        <v>0.94799999999999995</v>
      </c>
      <c r="G8998" s="748" t="s">
        <v>280</v>
      </c>
      <c r="H8998" s="1337">
        <v>7.0000000000000007E-2</v>
      </c>
      <c r="I8998" s="338"/>
    </row>
    <row r="8999" spans="2:9">
      <c r="B8999" s="651" t="s">
        <v>19</v>
      </c>
      <c r="C8999" s="1356">
        <v>8869</v>
      </c>
      <c r="D8999" s="747" t="str">
        <f t="shared" si="285"/>
        <v>SC8869</v>
      </c>
      <c r="E8999" s="1336">
        <v>0.871</v>
      </c>
      <c r="F8999" s="644">
        <f t="shared" si="286"/>
        <v>0.88400000000000001</v>
      </c>
      <c r="G8999" s="748" t="s">
        <v>280</v>
      </c>
      <c r="H8999" s="1337">
        <v>0.16</v>
      </c>
      <c r="I8999" s="338"/>
    </row>
    <row r="9000" spans="2:9">
      <c r="B9000" s="651" t="s">
        <v>19</v>
      </c>
      <c r="C9000" s="1356">
        <v>8871</v>
      </c>
      <c r="D9000" s="747" t="str">
        <f t="shared" si="285"/>
        <v>SC8871</v>
      </c>
      <c r="E9000" s="1336">
        <v>0.83599999999999997</v>
      </c>
      <c r="F9000" s="644">
        <f t="shared" si="286"/>
        <v>0.85199999999999998</v>
      </c>
      <c r="G9000" s="748" t="s">
        <v>280</v>
      </c>
      <c r="H9000" s="1337">
        <v>0.05</v>
      </c>
      <c r="I9000" s="338"/>
    </row>
    <row r="9001" spans="2:9">
      <c r="B9001" s="651" t="s">
        <v>19</v>
      </c>
      <c r="C9001" s="1356">
        <v>8901</v>
      </c>
      <c r="D9001" s="747" t="str">
        <f t="shared" si="285"/>
        <v>SC8901</v>
      </c>
      <c r="E9001" s="1336">
        <v>1.276</v>
      </c>
      <c r="F9001" s="644">
        <f t="shared" si="286"/>
        <v>1.248</v>
      </c>
      <c r="G9001" s="748" t="s">
        <v>280</v>
      </c>
      <c r="H9001" s="1337">
        <v>0.05</v>
      </c>
      <c r="I9001" s="338"/>
    </row>
    <row r="9002" spans="2:9">
      <c r="B9002" s="651" t="s">
        <v>19</v>
      </c>
      <c r="C9002" s="1356">
        <v>9012</v>
      </c>
      <c r="D9002" s="747" t="str">
        <f t="shared" si="285"/>
        <v>SC9012</v>
      </c>
      <c r="E9002" s="1336">
        <v>1.1930000000000001</v>
      </c>
      <c r="F9002" s="644">
        <f t="shared" si="286"/>
        <v>1.1739999999999999</v>
      </c>
      <c r="G9002" s="748" t="s">
        <v>280</v>
      </c>
      <c r="H9002" s="1337">
        <v>0.16</v>
      </c>
      <c r="I9002" s="338"/>
    </row>
    <row r="9003" spans="2:9">
      <c r="B9003" s="651" t="s">
        <v>19</v>
      </c>
      <c r="C9003" s="1356">
        <v>9014</v>
      </c>
      <c r="D9003" s="747" t="str">
        <f t="shared" si="285"/>
        <v>SC9014</v>
      </c>
      <c r="E9003" s="1336">
        <v>1.0349999999999999</v>
      </c>
      <c r="F9003" s="644">
        <f t="shared" si="286"/>
        <v>1.032</v>
      </c>
      <c r="G9003" s="748" t="s">
        <v>280</v>
      </c>
      <c r="H9003" s="1337">
        <v>0.47</v>
      </c>
      <c r="I9003" s="338"/>
    </row>
    <row r="9004" spans="2:9">
      <c r="B9004" s="651" t="s">
        <v>19</v>
      </c>
      <c r="C9004" s="1356">
        <v>9015</v>
      </c>
      <c r="D9004" s="747" t="str">
        <f t="shared" si="285"/>
        <v>SC9015</v>
      </c>
      <c r="E9004" s="1336">
        <v>1.113</v>
      </c>
      <c r="F9004" s="644">
        <f t="shared" si="286"/>
        <v>1.1020000000000001</v>
      </c>
      <c r="G9004" s="748" t="s">
        <v>280</v>
      </c>
      <c r="H9004" s="1337">
        <v>0.48</v>
      </c>
      <c r="I9004" s="338"/>
    </row>
    <row r="9005" spans="2:9">
      <c r="B9005" s="651" t="s">
        <v>19</v>
      </c>
      <c r="C9005" s="1356">
        <v>9016</v>
      </c>
      <c r="D9005" s="747" t="str">
        <f t="shared" si="285"/>
        <v>SC9016</v>
      </c>
      <c r="E9005" s="1336">
        <v>0.92100000000000004</v>
      </c>
      <c r="F9005" s="644">
        <f t="shared" si="286"/>
        <v>0.92900000000000005</v>
      </c>
      <c r="G9005" s="748" t="s">
        <v>280</v>
      </c>
      <c r="H9005" s="1337">
        <v>0.41</v>
      </c>
      <c r="I9005" s="338"/>
    </row>
    <row r="9006" spans="2:9">
      <c r="B9006" s="651" t="s">
        <v>19</v>
      </c>
      <c r="C9006" s="1356">
        <v>9019</v>
      </c>
      <c r="D9006" s="747" t="str">
        <f t="shared" si="285"/>
        <v>SC9019</v>
      </c>
      <c r="E9006" s="1336">
        <v>1.448</v>
      </c>
      <c r="F9006" s="644">
        <f t="shared" si="286"/>
        <v>1.403</v>
      </c>
      <c r="G9006" s="748" t="s">
        <v>280</v>
      </c>
      <c r="H9006" s="1337">
        <v>0.2</v>
      </c>
      <c r="I9006" s="338"/>
    </row>
    <row r="9007" spans="2:9">
      <c r="B9007" s="651" t="s">
        <v>19</v>
      </c>
      <c r="C9007" s="1356">
        <v>9033</v>
      </c>
      <c r="D9007" s="747" t="str">
        <f t="shared" si="285"/>
        <v>SC9033</v>
      </c>
      <c r="E9007" s="1336">
        <v>0.874</v>
      </c>
      <c r="F9007" s="644">
        <f t="shared" si="286"/>
        <v>0.88700000000000001</v>
      </c>
      <c r="G9007" s="748" t="s">
        <v>280</v>
      </c>
      <c r="H9007" s="1337">
        <v>0.38</v>
      </c>
      <c r="I9007" s="338"/>
    </row>
    <row r="9008" spans="2:9">
      <c r="B9008" s="651" t="s">
        <v>19</v>
      </c>
      <c r="C9008" s="1356">
        <v>9040</v>
      </c>
      <c r="D9008" s="747" t="str">
        <f t="shared" si="285"/>
        <v>SC9040</v>
      </c>
      <c r="E9008" s="1336">
        <v>0.84599999999999997</v>
      </c>
      <c r="F9008" s="644">
        <f t="shared" si="286"/>
        <v>0.86099999999999999</v>
      </c>
      <c r="G9008" s="748" t="s">
        <v>280</v>
      </c>
      <c r="H9008" s="1337">
        <v>0.73</v>
      </c>
      <c r="I9008" s="338"/>
    </row>
    <row r="9009" spans="2:9">
      <c r="B9009" s="651" t="s">
        <v>19</v>
      </c>
      <c r="C9009" s="1356">
        <v>9052</v>
      </c>
      <c r="D9009" s="747" t="str">
        <f t="shared" si="285"/>
        <v>SC9052</v>
      </c>
      <c r="E9009" s="1336">
        <v>0.79800000000000004</v>
      </c>
      <c r="F9009" s="644">
        <f t="shared" si="286"/>
        <v>0.81799999999999995</v>
      </c>
      <c r="G9009" s="748" t="s">
        <v>280</v>
      </c>
      <c r="H9009" s="1337">
        <v>0.44</v>
      </c>
      <c r="I9009" s="338"/>
    </row>
    <row r="9010" spans="2:9">
      <c r="B9010" s="651" t="s">
        <v>19</v>
      </c>
      <c r="C9010" s="1356">
        <v>9058</v>
      </c>
      <c r="D9010" s="747" t="str">
        <f t="shared" si="285"/>
        <v>SC9058</v>
      </c>
      <c r="E9010" s="1336">
        <v>0.88200000000000001</v>
      </c>
      <c r="F9010" s="644">
        <f t="shared" si="286"/>
        <v>0.89400000000000002</v>
      </c>
      <c r="G9010" s="748" t="s">
        <v>280</v>
      </c>
      <c r="H9010" s="1337">
        <v>0.44</v>
      </c>
      <c r="I9010" s="338"/>
    </row>
    <row r="9011" spans="2:9">
      <c r="B9011" s="651" t="s">
        <v>19</v>
      </c>
      <c r="C9011" s="1356">
        <v>9060</v>
      </c>
      <c r="D9011" s="747" t="str">
        <f t="shared" si="285"/>
        <v>SC9060</v>
      </c>
      <c r="E9011" s="1336">
        <v>0.98599999999999999</v>
      </c>
      <c r="F9011" s="644">
        <f t="shared" si="286"/>
        <v>0.98699999999999999</v>
      </c>
      <c r="G9011" s="748" t="s">
        <v>280</v>
      </c>
      <c r="H9011" s="1337">
        <v>0.28999999999999998</v>
      </c>
      <c r="I9011" s="338"/>
    </row>
    <row r="9012" spans="2:9">
      <c r="B9012" s="651" t="s">
        <v>19</v>
      </c>
      <c r="C9012" s="1356">
        <v>9061</v>
      </c>
      <c r="D9012" s="747" t="str">
        <f t="shared" si="285"/>
        <v>SC9061</v>
      </c>
      <c r="E9012" s="1336">
        <v>0.86499999999999999</v>
      </c>
      <c r="F9012" s="644">
        <f t="shared" si="286"/>
        <v>0.879</v>
      </c>
      <c r="G9012" s="748" t="s">
        <v>280</v>
      </c>
      <c r="H9012" s="1337">
        <v>0.34</v>
      </c>
      <c r="I9012" s="338"/>
    </row>
    <row r="9013" spans="2:9">
      <c r="B9013" s="651" t="s">
        <v>19</v>
      </c>
      <c r="C9013" s="1356">
        <v>9063</v>
      </c>
      <c r="D9013" s="747" t="str">
        <f t="shared" si="285"/>
        <v>SC9063</v>
      </c>
      <c r="E9013" s="1336">
        <v>0.85799999999999998</v>
      </c>
      <c r="F9013" s="644">
        <f t="shared" si="286"/>
        <v>0.872</v>
      </c>
      <c r="G9013" s="748" t="s">
        <v>280</v>
      </c>
      <c r="H9013" s="1337">
        <v>0.27</v>
      </c>
      <c r="I9013" s="338"/>
    </row>
    <row r="9014" spans="2:9">
      <c r="B9014" s="651" t="s">
        <v>19</v>
      </c>
      <c r="C9014" s="1356">
        <v>9077</v>
      </c>
      <c r="D9014" s="747" t="str">
        <f t="shared" si="285"/>
        <v>SC9077</v>
      </c>
      <c r="E9014" s="1336">
        <v>0.86699999999999999</v>
      </c>
      <c r="F9014" s="644">
        <f t="shared" si="286"/>
        <v>0.88</v>
      </c>
      <c r="G9014" s="748" t="s">
        <v>280</v>
      </c>
      <c r="H9014" s="1337">
        <v>0.12</v>
      </c>
      <c r="I9014" s="338"/>
    </row>
    <row r="9015" spans="2:9">
      <c r="B9015" s="651" t="s">
        <v>19</v>
      </c>
      <c r="C9015" s="1356">
        <v>9082</v>
      </c>
      <c r="D9015" s="747" t="str">
        <f t="shared" si="285"/>
        <v>SC9082</v>
      </c>
      <c r="E9015" s="1336">
        <v>0.76800000000000002</v>
      </c>
      <c r="F9015" s="644">
        <f t="shared" si="286"/>
        <v>0.79100000000000004</v>
      </c>
      <c r="G9015" s="748" t="s">
        <v>280</v>
      </c>
      <c r="H9015" s="1337">
        <v>0.35</v>
      </c>
      <c r="I9015" s="338"/>
    </row>
    <row r="9016" spans="2:9">
      <c r="B9016" s="651" t="s">
        <v>19</v>
      </c>
      <c r="C9016" s="1356">
        <v>9083</v>
      </c>
      <c r="D9016" s="747" t="str">
        <f t="shared" si="285"/>
        <v>SC9083</v>
      </c>
      <c r="E9016" s="1336">
        <v>0.67700000000000005</v>
      </c>
      <c r="F9016" s="644">
        <f t="shared" si="286"/>
        <v>0.70899999999999996</v>
      </c>
      <c r="G9016" s="748" t="s">
        <v>280</v>
      </c>
      <c r="H9016" s="1337">
        <v>0.35</v>
      </c>
      <c r="I9016" s="338"/>
    </row>
    <row r="9017" spans="2:9">
      <c r="B9017" s="651" t="s">
        <v>19</v>
      </c>
      <c r="C9017" s="1356">
        <v>9084</v>
      </c>
      <c r="D9017" s="747" t="str">
        <f t="shared" si="285"/>
        <v>SC9084</v>
      </c>
      <c r="E9017" s="1336">
        <v>0.89700000000000002</v>
      </c>
      <c r="F9017" s="644">
        <f t="shared" si="286"/>
        <v>0.90700000000000003</v>
      </c>
      <c r="G9017" s="748" t="s">
        <v>280</v>
      </c>
      <c r="H9017" s="1337">
        <v>0.37</v>
      </c>
      <c r="I9017" s="338"/>
    </row>
    <row r="9018" spans="2:9">
      <c r="B9018" s="651" t="s">
        <v>19</v>
      </c>
      <c r="C9018" s="1356">
        <v>9088</v>
      </c>
      <c r="D9018" s="747" t="str">
        <f t="shared" si="285"/>
        <v>SC9088</v>
      </c>
      <c r="E9018" s="1336">
        <v>2.0710000000000002</v>
      </c>
      <c r="F9018" s="644">
        <f t="shared" si="286"/>
        <v>1.964</v>
      </c>
      <c r="G9018" s="748" t="s">
        <v>280</v>
      </c>
      <c r="H9018" s="1337">
        <v>0.37</v>
      </c>
      <c r="I9018" s="338"/>
    </row>
    <row r="9019" spans="2:9">
      <c r="B9019" s="651" t="s">
        <v>19</v>
      </c>
      <c r="C9019" s="1356">
        <v>9089</v>
      </c>
      <c r="D9019" s="747" t="str">
        <f t="shared" si="285"/>
        <v>SC9089</v>
      </c>
      <c r="E9019" s="1336">
        <v>0.88600000000000001</v>
      </c>
      <c r="F9019" s="644">
        <f t="shared" si="286"/>
        <v>0.89700000000000002</v>
      </c>
      <c r="G9019" s="748" t="s">
        <v>280</v>
      </c>
      <c r="H9019" s="1337">
        <v>0.39</v>
      </c>
      <c r="I9019" s="338"/>
    </row>
    <row r="9020" spans="2:9">
      <c r="B9020" s="651" t="s">
        <v>19</v>
      </c>
      <c r="C9020" s="1356">
        <v>9093</v>
      </c>
      <c r="D9020" s="747" t="str">
        <f t="shared" si="285"/>
        <v>SC9093</v>
      </c>
      <c r="E9020" s="1336">
        <v>0.84399999999999997</v>
      </c>
      <c r="F9020" s="644">
        <f t="shared" si="286"/>
        <v>0.86</v>
      </c>
      <c r="G9020" s="748" t="s">
        <v>280</v>
      </c>
      <c r="H9020" s="1337">
        <v>0.37</v>
      </c>
      <c r="I9020" s="338"/>
    </row>
    <row r="9021" spans="2:9">
      <c r="B9021" s="651" t="s">
        <v>19</v>
      </c>
      <c r="C9021" s="1356">
        <v>9101</v>
      </c>
      <c r="D9021" s="747" t="str">
        <f t="shared" si="285"/>
        <v>SC9101</v>
      </c>
      <c r="E9021" s="1336">
        <v>0.94399999999999995</v>
      </c>
      <c r="F9021" s="644">
        <f t="shared" si="286"/>
        <v>0.95</v>
      </c>
      <c r="G9021" s="748" t="s">
        <v>280</v>
      </c>
      <c r="H9021" s="1337">
        <v>0.6</v>
      </c>
      <c r="I9021" s="338"/>
    </row>
    <row r="9022" spans="2:9">
      <c r="B9022" s="651" t="s">
        <v>19</v>
      </c>
      <c r="C9022" s="1356">
        <v>9102</v>
      </c>
      <c r="D9022" s="747" t="str">
        <f t="shared" si="285"/>
        <v>SC9102</v>
      </c>
      <c r="E9022" s="1336">
        <v>0.90600000000000003</v>
      </c>
      <c r="F9022" s="644">
        <f t="shared" si="286"/>
        <v>0.91500000000000004</v>
      </c>
      <c r="G9022" s="748" t="s">
        <v>280</v>
      </c>
      <c r="H9022" s="1337">
        <v>0.44</v>
      </c>
      <c r="I9022" s="338"/>
    </row>
    <row r="9023" spans="2:9">
      <c r="B9023" s="651" t="s">
        <v>19</v>
      </c>
      <c r="C9023" s="1356">
        <v>9154</v>
      </c>
      <c r="D9023" s="747" t="str">
        <f t="shared" si="285"/>
        <v>SC9154</v>
      </c>
      <c r="E9023" s="1336">
        <v>1.1000000000000001</v>
      </c>
      <c r="F9023" s="644">
        <f t="shared" si="286"/>
        <v>1.0900000000000001</v>
      </c>
      <c r="G9023" s="748" t="s">
        <v>280</v>
      </c>
      <c r="H9023" s="1337">
        <v>0.5</v>
      </c>
      <c r="I9023" s="338"/>
    </row>
    <row r="9024" spans="2:9">
      <c r="B9024" s="651" t="s">
        <v>19</v>
      </c>
      <c r="C9024" s="1356">
        <v>9156</v>
      </c>
      <c r="D9024" s="747" t="str">
        <f t="shared" si="285"/>
        <v>SC9156</v>
      </c>
      <c r="E9024" s="1336">
        <v>0.99299999999999999</v>
      </c>
      <c r="F9024" s="644">
        <f t="shared" si="286"/>
        <v>0.99399999999999999</v>
      </c>
      <c r="G9024" s="748" t="s">
        <v>280</v>
      </c>
      <c r="H9024" s="1337">
        <v>0.09</v>
      </c>
      <c r="I9024" s="338"/>
    </row>
    <row r="9025" spans="2:9">
      <c r="B9025" s="651" t="s">
        <v>19</v>
      </c>
      <c r="C9025" s="1356">
        <v>9170</v>
      </c>
      <c r="D9025" s="747" t="str">
        <f t="shared" si="285"/>
        <v>SC9170</v>
      </c>
      <c r="E9025" s="1336">
        <v>0.91900000000000004</v>
      </c>
      <c r="F9025" s="644">
        <f t="shared" si="286"/>
        <v>0.92700000000000005</v>
      </c>
      <c r="G9025" s="748" t="s">
        <v>280</v>
      </c>
      <c r="H9025" s="1337">
        <v>0.41</v>
      </c>
      <c r="I9025" s="338"/>
    </row>
    <row r="9026" spans="2:9">
      <c r="B9026" s="651" t="s">
        <v>19</v>
      </c>
      <c r="C9026" s="1356">
        <v>9178</v>
      </c>
      <c r="D9026" s="747" t="str">
        <f t="shared" si="285"/>
        <v>SC9178</v>
      </c>
      <c r="E9026" s="1336">
        <v>1.1639999999999999</v>
      </c>
      <c r="F9026" s="644">
        <f t="shared" si="286"/>
        <v>1.1479999999999999</v>
      </c>
      <c r="G9026" s="748" t="s">
        <v>280</v>
      </c>
      <c r="H9026" s="1337">
        <v>0.66</v>
      </c>
      <c r="I9026" s="338"/>
    </row>
    <row r="9027" spans="2:9">
      <c r="B9027" s="651" t="s">
        <v>19</v>
      </c>
      <c r="C9027" s="1356">
        <v>9179</v>
      </c>
      <c r="D9027" s="747" t="str">
        <f t="shared" si="285"/>
        <v>SC9179</v>
      </c>
      <c r="E9027" s="1336">
        <v>0.67100000000000004</v>
      </c>
      <c r="F9027" s="644">
        <f t="shared" si="286"/>
        <v>0.70399999999999996</v>
      </c>
      <c r="G9027" s="748" t="s">
        <v>280</v>
      </c>
      <c r="H9027" s="1337">
        <v>0.2</v>
      </c>
      <c r="I9027" s="338"/>
    </row>
    <row r="9028" spans="2:9">
      <c r="B9028" s="651" t="s">
        <v>19</v>
      </c>
      <c r="C9028" s="1356">
        <v>9180</v>
      </c>
      <c r="D9028" s="747" t="str">
        <f t="shared" si="285"/>
        <v>SC9180</v>
      </c>
      <c r="E9028" s="1336">
        <v>1.042</v>
      </c>
      <c r="F9028" s="644">
        <f t="shared" si="286"/>
        <v>1.038</v>
      </c>
      <c r="G9028" s="748" t="s">
        <v>280</v>
      </c>
      <c r="H9028" s="1337">
        <v>0.59</v>
      </c>
      <c r="I9028" s="338"/>
    </row>
    <row r="9029" spans="2:9">
      <c r="B9029" s="651" t="s">
        <v>19</v>
      </c>
      <c r="C9029" s="1356">
        <v>9182</v>
      </c>
      <c r="D9029" s="747" t="str">
        <f t="shared" si="285"/>
        <v>SC9182</v>
      </c>
      <c r="E9029" s="1336">
        <v>1.0720000000000001</v>
      </c>
      <c r="F9029" s="644">
        <f t="shared" si="286"/>
        <v>1.0649999999999999</v>
      </c>
      <c r="G9029" s="748" t="s">
        <v>280</v>
      </c>
      <c r="H9029" s="1337">
        <v>0.59</v>
      </c>
      <c r="I9029" s="338"/>
    </row>
    <row r="9030" spans="2:9">
      <c r="B9030" s="651" t="s">
        <v>19</v>
      </c>
      <c r="C9030" s="1356">
        <v>9186</v>
      </c>
      <c r="D9030" s="747" t="str">
        <f t="shared" si="285"/>
        <v>SC9186</v>
      </c>
      <c r="E9030" s="1336">
        <v>1.073</v>
      </c>
      <c r="F9030" s="644">
        <f t="shared" si="286"/>
        <v>1.0660000000000001</v>
      </c>
      <c r="G9030" s="748" t="s">
        <v>280</v>
      </c>
      <c r="H9030" s="1337">
        <v>2.5099999999999998</v>
      </c>
      <c r="I9030" s="338"/>
    </row>
    <row r="9031" spans="2:9">
      <c r="B9031" s="651" t="s">
        <v>19</v>
      </c>
      <c r="C9031" s="1356">
        <v>9220</v>
      </c>
      <c r="D9031" s="747" t="str">
        <f t="shared" si="285"/>
        <v>SC9220</v>
      </c>
      <c r="E9031" s="1336">
        <v>0.98099999999999998</v>
      </c>
      <c r="F9031" s="644">
        <f t="shared" si="286"/>
        <v>0.98299999999999998</v>
      </c>
      <c r="G9031" s="748" t="s">
        <v>280</v>
      </c>
      <c r="H9031" s="1337">
        <v>0.54</v>
      </c>
      <c r="I9031" s="338"/>
    </row>
    <row r="9032" spans="2:9">
      <c r="B9032" s="651" t="s">
        <v>19</v>
      </c>
      <c r="C9032" s="1356">
        <v>9402</v>
      </c>
      <c r="D9032" s="747" t="str">
        <f t="shared" si="285"/>
        <v>SC9402</v>
      </c>
      <c r="E9032" s="1336">
        <v>1.1859999999999999</v>
      </c>
      <c r="F9032" s="644">
        <f t="shared" si="286"/>
        <v>1.167</v>
      </c>
      <c r="G9032" s="748" t="s">
        <v>280</v>
      </c>
      <c r="H9032" s="1337">
        <v>0.56999999999999995</v>
      </c>
      <c r="I9032" s="338"/>
    </row>
    <row r="9033" spans="2:9">
      <c r="B9033" s="651" t="s">
        <v>19</v>
      </c>
      <c r="C9033" s="1356">
        <v>9403</v>
      </c>
      <c r="D9033" s="747" t="str">
        <f t="shared" si="285"/>
        <v>SC9403</v>
      </c>
      <c r="E9033" s="1336">
        <v>1.097</v>
      </c>
      <c r="F9033" s="644">
        <f t="shared" si="286"/>
        <v>1.087</v>
      </c>
      <c r="G9033" s="748" t="s">
        <v>280</v>
      </c>
      <c r="H9033" s="1337">
        <v>0.73</v>
      </c>
      <c r="I9033" s="338"/>
    </row>
    <row r="9034" spans="2:9">
      <c r="B9034" s="651" t="s">
        <v>19</v>
      </c>
      <c r="C9034" s="1356">
        <v>9410</v>
      </c>
      <c r="D9034" s="747" t="str">
        <f t="shared" si="285"/>
        <v>SC9410</v>
      </c>
      <c r="E9034" s="1336">
        <v>0.85199999999999998</v>
      </c>
      <c r="F9034" s="644">
        <f t="shared" si="286"/>
        <v>0.86699999999999999</v>
      </c>
      <c r="G9034" s="748" t="s">
        <v>280</v>
      </c>
      <c r="H9034" s="1337">
        <v>0.44</v>
      </c>
      <c r="I9034" s="338"/>
    </row>
    <row r="9035" spans="2:9">
      <c r="B9035" s="651" t="s">
        <v>19</v>
      </c>
      <c r="C9035" s="1356">
        <v>9501</v>
      </c>
      <c r="D9035" s="747" t="str">
        <f t="shared" ref="D9035:D9098" si="287">B9035&amp;TEXT(C9035,"0000")</f>
        <v>SC9501</v>
      </c>
      <c r="E9035" s="1336">
        <v>0.90400000000000003</v>
      </c>
      <c r="F9035" s="644">
        <f t="shared" ref="F9035:F9098" si="288">IF(E9035="NA","NA",ROUND((E9035-1)*0.9+1,3))</f>
        <v>0.91400000000000003</v>
      </c>
      <c r="G9035" s="748" t="s">
        <v>280</v>
      </c>
      <c r="H9035" s="1337">
        <v>0.44</v>
      </c>
      <c r="I9035" s="338"/>
    </row>
    <row r="9036" spans="2:9">
      <c r="B9036" s="651" t="s">
        <v>19</v>
      </c>
      <c r="C9036" s="1356">
        <v>9505</v>
      </c>
      <c r="D9036" s="747" t="str">
        <f t="shared" si="287"/>
        <v>SC9505</v>
      </c>
      <c r="E9036" s="1336">
        <v>0.92800000000000005</v>
      </c>
      <c r="F9036" s="644">
        <f t="shared" si="288"/>
        <v>0.93500000000000005</v>
      </c>
      <c r="G9036" s="748" t="s">
        <v>280</v>
      </c>
      <c r="H9036" s="1337">
        <v>0.5</v>
      </c>
      <c r="I9036" s="338"/>
    </row>
    <row r="9037" spans="2:9">
      <c r="B9037" s="651" t="s">
        <v>19</v>
      </c>
      <c r="C9037" s="1356">
        <v>9519</v>
      </c>
      <c r="D9037" s="747" t="str">
        <f t="shared" si="287"/>
        <v>SC9519</v>
      </c>
      <c r="E9037" s="1336">
        <v>1.004</v>
      </c>
      <c r="F9037" s="644">
        <f t="shared" si="288"/>
        <v>1.004</v>
      </c>
      <c r="G9037" s="748" t="s">
        <v>280</v>
      </c>
      <c r="H9037" s="1337">
        <v>0.38</v>
      </c>
      <c r="I9037" s="338"/>
    </row>
    <row r="9038" spans="2:9">
      <c r="B9038" s="651" t="s">
        <v>19</v>
      </c>
      <c r="C9038" s="1356">
        <v>9521</v>
      </c>
      <c r="D9038" s="747" t="str">
        <f t="shared" si="287"/>
        <v>SC9521</v>
      </c>
      <c r="E9038" s="1336">
        <v>0.95499999999999996</v>
      </c>
      <c r="F9038" s="644">
        <f t="shared" si="288"/>
        <v>0.96</v>
      </c>
      <c r="G9038" s="748" t="s">
        <v>280</v>
      </c>
      <c r="H9038" s="1337">
        <v>0.53</v>
      </c>
      <c r="I9038" s="338"/>
    </row>
    <row r="9039" spans="2:9">
      <c r="B9039" s="651" t="s">
        <v>19</v>
      </c>
      <c r="C9039" s="1356">
        <v>9522</v>
      </c>
      <c r="D9039" s="747" t="str">
        <f t="shared" si="287"/>
        <v>SC9522</v>
      </c>
      <c r="E9039" s="1336">
        <v>1.028</v>
      </c>
      <c r="F9039" s="644">
        <f t="shared" si="288"/>
        <v>1.0249999999999999</v>
      </c>
      <c r="G9039" s="748" t="s">
        <v>280</v>
      </c>
      <c r="H9039" s="1337">
        <v>0.41</v>
      </c>
      <c r="I9039" s="338"/>
    </row>
    <row r="9040" spans="2:9">
      <c r="B9040" s="651" t="s">
        <v>19</v>
      </c>
      <c r="C9040" s="1356">
        <v>9534</v>
      </c>
      <c r="D9040" s="747" t="str">
        <f t="shared" si="287"/>
        <v>SC9534</v>
      </c>
      <c r="E9040" s="1336">
        <v>1.202</v>
      </c>
      <c r="F9040" s="644">
        <f t="shared" si="288"/>
        <v>1.1819999999999999</v>
      </c>
      <c r="G9040" s="748" t="s">
        <v>280</v>
      </c>
      <c r="H9040" s="1337">
        <v>0.48</v>
      </c>
      <c r="I9040" s="338"/>
    </row>
    <row r="9041" spans="1:9">
      <c r="B9041" s="651" t="s">
        <v>19</v>
      </c>
      <c r="C9041" s="1356">
        <v>9554</v>
      </c>
      <c r="D9041" s="747" t="str">
        <f t="shared" si="287"/>
        <v>SC9554</v>
      </c>
      <c r="E9041" s="1336">
        <v>1.19</v>
      </c>
      <c r="F9041" s="644">
        <f t="shared" si="288"/>
        <v>1.171</v>
      </c>
      <c r="G9041" s="748" t="s">
        <v>280</v>
      </c>
      <c r="H9041" s="1337">
        <v>0.75</v>
      </c>
      <c r="I9041" s="338"/>
    </row>
    <row r="9042" spans="1:9">
      <c r="B9042" s="651" t="s">
        <v>19</v>
      </c>
      <c r="C9042" s="1356">
        <v>9586</v>
      </c>
      <c r="D9042" s="747" t="str">
        <f t="shared" si="287"/>
        <v>SC9586</v>
      </c>
      <c r="E9042" s="1336">
        <v>0.89900000000000002</v>
      </c>
      <c r="F9042" s="644">
        <f t="shared" si="288"/>
        <v>0.90900000000000003</v>
      </c>
      <c r="G9042" s="748" t="s">
        <v>280</v>
      </c>
      <c r="H9042" s="1337">
        <v>0.24</v>
      </c>
      <c r="I9042" s="338"/>
    </row>
    <row r="9043" spans="1:9">
      <c r="B9043" s="651" t="s">
        <v>19</v>
      </c>
      <c r="C9043" s="1356">
        <v>9600</v>
      </c>
      <c r="D9043" s="747" t="str">
        <f t="shared" si="287"/>
        <v>SC9600</v>
      </c>
      <c r="E9043" s="1336">
        <v>0.67100000000000004</v>
      </c>
      <c r="F9043" s="644">
        <f t="shared" si="288"/>
        <v>0.70399999999999996</v>
      </c>
      <c r="G9043" s="748" t="s">
        <v>280</v>
      </c>
      <c r="H9043" s="1337">
        <v>0.2</v>
      </c>
      <c r="I9043" s="338"/>
    </row>
    <row r="9044" spans="1:9">
      <c r="B9044" s="651" t="s">
        <v>19</v>
      </c>
      <c r="C9044" s="1356">
        <v>9620</v>
      </c>
      <c r="D9044" s="747" t="str">
        <f t="shared" si="287"/>
        <v>SC9620</v>
      </c>
      <c r="E9044" s="1336">
        <v>0.86299999999999999</v>
      </c>
      <c r="F9044" s="644">
        <f t="shared" si="288"/>
        <v>0.877</v>
      </c>
      <c r="G9044" s="748" t="s">
        <v>280</v>
      </c>
      <c r="H9044" s="1337">
        <v>0.28999999999999998</v>
      </c>
      <c r="I9044" s="338"/>
    </row>
    <row r="9045" spans="1:9">
      <c r="A9045" s="651" t="s">
        <v>30</v>
      </c>
      <c r="B9045" s="651" t="s">
        <v>30</v>
      </c>
      <c r="C9045" s="1356">
        <v>5</v>
      </c>
      <c r="D9045" s="747" t="str">
        <f t="shared" si="287"/>
        <v>TN0005</v>
      </c>
      <c r="E9045" s="1336">
        <v>0.88900000000000001</v>
      </c>
      <c r="F9045" s="644">
        <f t="shared" si="288"/>
        <v>0.9</v>
      </c>
      <c r="G9045" s="748" t="s">
        <v>280</v>
      </c>
      <c r="H9045" s="1337">
        <v>0.31</v>
      </c>
      <c r="I9045" s="338"/>
    </row>
    <row r="9046" spans="1:9">
      <c r="B9046" s="651" t="s">
        <v>30</v>
      </c>
      <c r="C9046" s="1356">
        <v>8</v>
      </c>
      <c r="D9046" s="747" t="str">
        <f t="shared" si="287"/>
        <v>TN0008</v>
      </c>
      <c r="E9046" s="1336">
        <v>0.90100000000000002</v>
      </c>
      <c r="F9046" s="644">
        <f t="shared" si="288"/>
        <v>0.91100000000000003</v>
      </c>
      <c r="G9046" s="748" t="s">
        <v>280</v>
      </c>
      <c r="H9046" s="1337">
        <v>0.32</v>
      </c>
      <c r="I9046" s="338"/>
    </row>
    <row r="9047" spans="1:9">
      <c r="B9047" s="651" t="s">
        <v>30</v>
      </c>
      <c r="C9047" s="1356">
        <v>16</v>
      </c>
      <c r="D9047" s="747" t="str">
        <f t="shared" si="287"/>
        <v>TN0016</v>
      </c>
      <c r="E9047" s="1336">
        <v>0.84099999999999997</v>
      </c>
      <c r="F9047" s="644">
        <f t="shared" si="288"/>
        <v>0.85699999999999998</v>
      </c>
      <c r="G9047" s="748" t="s">
        <v>280</v>
      </c>
      <c r="H9047" s="1337">
        <v>0.62</v>
      </c>
      <c r="I9047" s="338"/>
    </row>
    <row r="9048" spans="1:9">
      <c r="B9048" s="651" t="s">
        <v>30</v>
      </c>
      <c r="C9048" s="1356">
        <v>34</v>
      </c>
      <c r="D9048" s="747" t="str">
        <f t="shared" si="287"/>
        <v>TN0034</v>
      </c>
      <c r="E9048" s="1336">
        <v>0.98899999999999999</v>
      </c>
      <c r="F9048" s="644">
        <f t="shared" si="288"/>
        <v>0.99</v>
      </c>
      <c r="G9048" s="748" t="s">
        <v>280</v>
      </c>
      <c r="H9048" s="1337">
        <v>0.31</v>
      </c>
      <c r="I9048" s="338"/>
    </row>
    <row r="9049" spans="1:9">
      <c r="B9049" s="651" t="s">
        <v>30</v>
      </c>
      <c r="C9049" s="1356">
        <v>35</v>
      </c>
      <c r="D9049" s="747" t="str">
        <f t="shared" si="287"/>
        <v>TN0035</v>
      </c>
      <c r="E9049" s="1336">
        <v>0.97599999999999998</v>
      </c>
      <c r="F9049" s="644">
        <f t="shared" si="288"/>
        <v>0.97799999999999998</v>
      </c>
      <c r="G9049" s="748" t="s">
        <v>280</v>
      </c>
      <c r="H9049" s="1337">
        <v>0.33</v>
      </c>
      <c r="I9049" s="338"/>
    </row>
    <row r="9050" spans="1:9">
      <c r="B9050" s="651" t="s">
        <v>30</v>
      </c>
      <c r="C9050" s="1356">
        <v>36</v>
      </c>
      <c r="D9050" s="747" t="str">
        <f t="shared" si="287"/>
        <v>TN0036</v>
      </c>
      <c r="E9050" s="1336">
        <v>0.84199999999999997</v>
      </c>
      <c r="F9050" s="644">
        <f t="shared" si="288"/>
        <v>0.85799999999999998</v>
      </c>
      <c r="G9050" s="748" t="s">
        <v>280</v>
      </c>
      <c r="H9050" s="1337">
        <v>0.32</v>
      </c>
      <c r="I9050" s="338"/>
    </row>
    <row r="9051" spans="1:9">
      <c r="B9051" s="651" t="s">
        <v>30</v>
      </c>
      <c r="C9051" s="1356">
        <v>37</v>
      </c>
      <c r="D9051" s="747" t="str">
        <f t="shared" si="287"/>
        <v>TN0037</v>
      </c>
      <c r="E9051" s="1336">
        <v>0.93700000000000006</v>
      </c>
      <c r="F9051" s="644">
        <f t="shared" si="288"/>
        <v>0.94299999999999995</v>
      </c>
      <c r="G9051" s="748" t="s">
        <v>280</v>
      </c>
      <c r="H9051" s="1337">
        <v>0.32</v>
      </c>
      <c r="I9051" s="338"/>
    </row>
    <row r="9052" spans="1:9">
      <c r="B9052" s="651" t="s">
        <v>30</v>
      </c>
      <c r="C9052" s="1356">
        <v>42</v>
      </c>
      <c r="D9052" s="747" t="str">
        <f t="shared" si="287"/>
        <v>TN0042</v>
      </c>
      <c r="E9052" s="1336">
        <v>0.86</v>
      </c>
      <c r="F9052" s="644">
        <f t="shared" si="288"/>
        <v>0.874</v>
      </c>
      <c r="G9052" s="748" t="s">
        <v>280</v>
      </c>
      <c r="H9052" s="1337">
        <v>0.74</v>
      </c>
      <c r="I9052" s="338"/>
    </row>
    <row r="9053" spans="1:9">
      <c r="B9053" s="651" t="s">
        <v>30</v>
      </c>
      <c r="C9053" s="1356">
        <v>50</v>
      </c>
      <c r="D9053" s="747" t="str">
        <f t="shared" si="287"/>
        <v>TN0050</v>
      </c>
      <c r="E9053" s="1336">
        <v>1.2230000000000001</v>
      </c>
      <c r="F9053" s="644">
        <f t="shared" si="288"/>
        <v>1.2010000000000001</v>
      </c>
      <c r="G9053" s="748" t="s">
        <v>280</v>
      </c>
      <c r="H9053" s="1337">
        <v>0.39</v>
      </c>
      <c r="I9053" s="338"/>
    </row>
    <row r="9054" spans="1:9">
      <c r="B9054" s="651" t="s">
        <v>30</v>
      </c>
      <c r="C9054" s="1356">
        <v>59</v>
      </c>
      <c r="D9054" s="747" t="str">
        <f t="shared" si="287"/>
        <v>TN0059</v>
      </c>
      <c r="E9054" s="1336">
        <v>1.5880000000000001</v>
      </c>
      <c r="F9054" s="644">
        <f t="shared" si="288"/>
        <v>1.5289999999999999</v>
      </c>
      <c r="G9054" s="748" t="s">
        <v>280</v>
      </c>
      <c r="H9054" s="1337">
        <v>0.44</v>
      </c>
      <c r="I9054" s="338"/>
    </row>
    <row r="9055" spans="1:9">
      <c r="B9055" s="651" t="s">
        <v>30</v>
      </c>
      <c r="C9055" s="1356">
        <v>65</v>
      </c>
      <c r="D9055" s="747" t="str">
        <f t="shared" si="287"/>
        <v>TN0065</v>
      </c>
      <c r="E9055" s="1336">
        <v>1.1279999999999999</v>
      </c>
      <c r="F9055" s="644">
        <f t="shared" si="288"/>
        <v>1.115</v>
      </c>
      <c r="G9055" s="748" t="s">
        <v>280</v>
      </c>
      <c r="H9055" s="1337">
        <v>0.16</v>
      </c>
      <c r="I9055" s="338"/>
    </row>
    <row r="9056" spans="1:9">
      <c r="B9056" s="651" t="s">
        <v>30</v>
      </c>
      <c r="C9056" s="1356">
        <v>66</v>
      </c>
      <c r="D9056" s="747" t="str">
        <f t="shared" si="287"/>
        <v>TN0066</v>
      </c>
      <c r="E9056" s="1336">
        <v>1.1279999999999999</v>
      </c>
      <c r="F9056" s="644">
        <f t="shared" si="288"/>
        <v>1.115</v>
      </c>
      <c r="G9056" s="748" t="s">
        <v>280</v>
      </c>
      <c r="H9056" s="1337">
        <v>0.16</v>
      </c>
      <c r="I9056" s="338"/>
    </row>
    <row r="9057" spans="2:9">
      <c r="B9057" s="651" t="s">
        <v>30</v>
      </c>
      <c r="C9057" s="1356">
        <v>67</v>
      </c>
      <c r="D9057" s="747" t="str">
        <f t="shared" si="287"/>
        <v>TN0067</v>
      </c>
      <c r="E9057" s="1336">
        <v>1.1279999999999999</v>
      </c>
      <c r="F9057" s="644">
        <f t="shared" si="288"/>
        <v>1.115</v>
      </c>
      <c r="G9057" s="748" t="s">
        <v>280</v>
      </c>
      <c r="H9057" s="1337">
        <v>0.16</v>
      </c>
      <c r="I9057" s="338"/>
    </row>
    <row r="9058" spans="2:9">
      <c r="B9058" s="651" t="s">
        <v>30</v>
      </c>
      <c r="C9058" s="1356">
        <v>79</v>
      </c>
      <c r="D9058" s="747" t="str">
        <f t="shared" si="287"/>
        <v>TN0079</v>
      </c>
      <c r="E9058" s="1336">
        <v>0.84</v>
      </c>
      <c r="F9058" s="644">
        <f t="shared" si="288"/>
        <v>0.85599999999999998</v>
      </c>
      <c r="G9058" s="748" t="s">
        <v>280</v>
      </c>
      <c r="H9058" s="1337">
        <v>0.32</v>
      </c>
      <c r="I9058" s="338"/>
    </row>
    <row r="9059" spans="2:9">
      <c r="B9059" s="651" t="s">
        <v>30</v>
      </c>
      <c r="C9059" s="1356">
        <v>83</v>
      </c>
      <c r="D9059" s="747" t="str">
        <f t="shared" si="287"/>
        <v>TN0083</v>
      </c>
      <c r="E9059" s="1336">
        <v>0.96799999999999997</v>
      </c>
      <c r="F9059" s="644">
        <f t="shared" si="288"/>
        <v>0.97099999999999997</v>
      </c>
      <c r="G9059" s="748" t="s">
        <v>280</v>
      </c>
      <c r="H9059" s="1337">
        <v>0.35</v>
      </c>
      <c r="I9059" s="338"/>
    </row>
    <row r="9060" spans="2:9">
      <c r="B9060" s="651" t="s">
        <v>30</v>
      </c>
      <c r="C9060" s="1356">
        <v>106</v>
      </c>
      <c r="D9060" s="747" t="str">
        <f t="shared" si="287"/>
        <v>TN0106</v>
      </c>
      <c r="E9060" s="1336">
        <v>1.204</v>
      </c>
      <c r="F9060" s="644">
        <f t="shared" si="288"/>
        <v>1.1839999999999999</v>
      </c>
      <c r="G9060" s="748" t="s">
        <v>280</v>
      </c>
      <c r="H9060" s="1337">
        <v>0.8</v>
      </c>
      <c r="I9060" s="338"/>
    </row>
    <row r="9061" spans="2:9">
      <c r="B9061" s="651" t="s">
        <v>30</v>
      </c>
      <c r="C9061" s="1356">
        <v>113</v>
      </c>
      <c r="D9061" s="747" t="str">
        <f t="shared" si="287"/>
        <v>TN0113</v>
      </c>
      <c r="E9061" s="1336">
        <v>0.82799999999999996</v>
      </c>
      <c r="F9061" s="644">
        <f t="shared" si="288"/>
        <v>0.84499999999999997</v>
      </c>
      <c r="G9061" s="748" t="s">
        <v>280</v>
      </c>
      <c r="H9061" s="1337">
        <v>0.4</v>
      </c>
      <c r="I9061" s="338"/>
    </row>
    <row r="9062" spans="2:9">
      <c r="B9062" s="651" t="s">
        <v>30</v>
      </c>
      <c r="C9062" s="1356">
        <v>170</v>
      </c>
      <c r="D9062" s="747" t="str">
        <f t="shared" si="287"/>
        <v>TN0170</v>
      </c>
      <c r="E9062" s="1336">
        <v>0.83399999999999996</v>
      </c>
      <c r="F9062" s="644">
        <f t="shared" si="288"/>
        <v>0.85099999999999998</v>
      </c>
      <c r="G9062" s="748" t="s">
        <v>280</v>
      </c>
      <c r="H9062" s="1337">
        <v>0.27</v>
      </c>
      <c r="I9062" s="338"/>
    </row>
    <row r="9063" spans="2:9">
      <c r="B9063" s="651" t="s">
        <v>30</v>
      </c>
      <c r="C9063" s="1356">
        <v>251</v>
      </c>
      <c r="D9063" s="747" t="str">
        <f t="shared" si="287"/>
        <v>TN0251</v>
      </c>
      <c r="E9063" s="1336">
        <v>1.079</v>
      </c>
      <c r="F9063" s="644">
        <f t="shared" si="288"/>
        <v>1.071</v>
      </c>
      <c r="G9063" s="748" t="s">
        <v>280</v>
      </c>
      <c r="H9063" s="1337">
        <v>0.59</v>
      </c>
      <c r="I9063" s="338"/>
    </row>
    <row r="9064" spans="2:9">
      <c r="B9064" s="651" t="s">
        <v>30</v>
      </c>
      <c r="C9064" s="1356">
        <v>401</v>
      </c>
      <c r="D9064" s="747" t="str">
        <f t="shared" si="287"/>
        <v>TN0401</v>
      </c>
      <c r="E9064" s="1336">
        <v>1.0589999999999999</v>
      </c>
      <c r="F9064" s="644">
        <f t="shared" si="288"/>
        <v>1.0529999999999999</v>
      </c>
      <c r="G9064" s="748" t="s">
        <v>280</v>
      </c>
      <c r="H9064" s="1337">
        <v>0.36</v>
      </c>
      <c r="I9064" s="338"/>
    </row>
    <row r="9065" spans="2:9">
      <c r="B9065" s="651" t="s">
        <v>30</v>
      </c>
      <c r="C9065" s="1356">
        <v>771</v>
      </c>
      <c r="D9065" s="747" t="str">
        <f t="shared" si="287"/>
        <v>TN0771</v>
      </c>
      <c r="E9065" s="1336">
        <v>1.5880000000000001</v>
      </c>
      <c r="F9065" s="644">
        <f t="shared" si="288"/>
        <v>1.5289999999999999</v>
      </c>
      <c r="G9065" s="748" t="s">
        <v>280</v>
      </c>
      <c r="H9065" s="1337">
        <v>0.44</v>
      </c>
      <c r="I9065" s="338"/>
    </row>
    <row r="9066" spans="2:9">
      <c r="B9066" s="651" t="s">
        <v>30</v>
      </c>
      <c r="C9066" s="1356">
        <v>908</v>
      </c>
      <c r="D9066" s="747" t="str">
        <f t="shared" si="287"/>
        <v>TN0908</v>
      </c>
      <c r="E9066" s="1336">
        <v>0.79</v>
      </c>
      <c r="F9066" s="644">
        <f t="shared" si="288"/>
        <v>0.81100000000000005</v>
      </c>
      <c r="G9066" s="748" t="s">
        <v>280</v>
      </c>
      <c r="H9066" s="1337">
        <v>0.1</v>
      </c>
      <c r="I9066" s="338"/>
    </row>
    <row r="9067" spans="2:9">
      <c r="B9067" s="651" t="s">
        <v>30</v>
      </c>
      <c r="C9067" s="1356">
        <v>913</v>
      </c>
      <c r="D9067" s="747" t="str">
        <f t="shared" si="287"/>
        <v>TN0913</v>
      </c>
      <c r="E9067" s="1336">
        <v>0.79</v>
      </c>
      <c r="F9067" s="644">
        <f t="shared" si="288"/>
        <v>0.81100000000000005</v>
      </c>
      <c r="G9067" s="748" t="s">
        <v>280</v>
      </c>
      <c r="H9067" s="1337">
        <v>0.1</v>
      </c>
      <c r="I9067" s="338"/>
    </row>
    <row r="9068" spans="2:9">
      <c r="B9068" s="651" t="s">
        <v>30</v>
      </c>
      <c r="C9068" s="1356">
        <v>917</v>
      </c>
      <c r="D9068" s="747" t="str">
        <f t="shared" si="287"/>
        <v>TN0917</v>
      </c>
      <c r="E9068" s="1336">
        <v>0.82299999999999995</v>
      </c>
      <c r="F9068" s="644">
        <f t="shared" si="288"/>
        <v>0.84099999999999997</v>
      </c>
      <c r="G9068" s="748" t="s">
        <v>280</v>
      </c>
      <c r="H9068" s="1337">
        <v>0.45</v>
      </c>
      <c r="I9068" s="338"/>
    </row>
    <row r="9069" spans="2:9">
      <c r="B9069" s="651" t="s">
        <v>30</v>
      </c>
      <c r="C9069" s="1356">
        <v>1005</v>
      </c>
      <c r="D9069" s="747" t="str">
        <f t="shared" si="287"/>
        <v>TN1005</v>
      </c>
      <c r="E9069" s="1336">
        <v>1.0820000000000001</v>
      </c>
      <c r="F9069" s="644">
        <f t="shared" si="288"/>
        <v>1.0740000000000001</v>
      </c>
      <c r="G9069" s="748" t="s">
        <v>280</v>
      </c>
      <c r="H9069" s="1337">
        <v>0.62</v>
      </c>
      <c r="I9069" s="338"/>
    </row>
    <row r="9070" spans="2:9">
      <c r="B9070" s="651" t="s">
        <v>30</v>
      </c>
      <c r="C9070" s="1356">
        <v>1016</v>
      </c>
      <c r="D9070" s="747" t="str">
        <f t="shared" si="287"/>
        <v>TN1016</v>
      </c>
      <c r="E9070" s="1336">
        <v>1.24</v>
      </c>
      <c r="F9070" s="644">
        <f t="shared" si="288"/>
        <v>1.216</v>
      </c>
      <c r="G9070" s="748" t="s">
        <v>280</v>
      </c>
      <c r="H9070" s="1337">
        <v>1.04</v>
      </c>
      <c r="I9070" s="338"/>
    </row>
    <row r="9071" spans="2:9">
      <c r="B9071" s="651" t="s">
        <v>30</v>
      </c>
      <c r="C9071" s="1356">
        <v>1164</v>
      </c>
      <c r="D9071" s="747" t="str">
        <f t="shared" si="287"/>
        <v>TN1164</v>
      </c>
      <c r="E9071" s="1336">
        <v>1.5880000000000001</v>
      </c>
      <c r="F9071" s="644">
        <f t="shared" si="288"/>
        <v>1.5289999999999999</v>
      </c>
      <c r="G9071" s="748" t="s">
        <v>280</v>
      </c>
      <c r="H9071" s="1337">
        <v>0.44</v>
      </c>
      <c r="I9071" s="338"/>
    </row>
    <row r="9072" spans="2:9">
      <c r="B9072" s="651" t="s">
        <v>30</v>
      </c>
      <c r="C9072" s="1356">
        <v>1165</v>
      </c>
      <c r="D9072" s="747" t="str">
        <f t="shared" si="287"/>
        <v>TN1165</v>
      </c>
      <c r="E9072" s="1336">
        <v>1.4239999999999999</v>
      </c>
      <c r="F9072" s="644">
        <f t="shared" si="288"/>
        <v>1.3819999999999999</v>
      </c>
      <c r="G9072" s="748" t="s">
        <v>280</v>
      </c>
      <c r="H9072" s="1337">
        <v>0.45</v>
      </c>
      <c r="I9072" s="338"/>
    </row>
    <row r="9073" spans="2:9">
      <c r="B9073" s="651" t="s">
        <v>30</v>
      </c>
      <c r="C9073" s="1356">
        <v>1320</v>
      </c>
      <c r="D9073" s="747" t="str">
        <f t="shared" si="287"/>
        <v>TN1320</v>
      </c>
      <c r="E9073" s="1336">
        <v>1.097</v>
      </c>
      <c r="F9073" s="644">
        <f t="shared" si="288"/>
        <v>1.087</v>
      </c>
      <c r="G9073" s="748" t="s">
        <v>280</v>
      </c>
      <c r="H9073" s="1337">
        <v>0.56000000000000005</v>
      </c>
      <c r="I9073" s="338"/>
    </row>
    <row r="9074" spans="2:9">
      <c r="B9074" s="651" t="s">
        <v>30</v>
      </c>
      <c r="C9074" s="1356">
        <v>1322</v>
      </c>
      <c r="D9074" s="747" t="str">
        <f t="shared" si="287"/>
        <v>TN1322</v>
      </c>
      <c r="E9074" s="1336">
        <v>1.3340000000000001</v>
      </c>
      <c r="F9074" s="644">
        <f t="shared" si="288"/>
        <v>1.3009999999999999</v>
      </c>
      <c r="G9074" s="748" t="s">
        <v>280</v>
      </c>
      <c r="H9074" s="1337">
        <v>0.51</v>
      </c>
      <c r="I9074" s="338"/>
    </row>
    <row r="9075" spans="2:9">
      <c r="B9075" s="651" t="s">
        <v>30</v>
      </c>
      <c r="C9075" s="1356">
        <v>1430</v>
      </c>
      <c r="D9075" s="747" t="str">
        <f t="shared" si="287"/>
        <v>TN1430</v>
      </c>
      <c r="E9075" s="1336">
        <v>1.1279999999999999</v>
      </c>
      <c r="F9075" s="644">
        <f t="shared" si="288"/>
        <v>1.115</v>
      </c>
      <c r="G9075" s="748" t="s">
        <v>280</v>
      </c>
      <c r="H9075" s="1337">
        <v>0.16</v>
      </c>
      <c r="I9075" s="338"/>
    </row>
    <row r="9076" spans="2:9">
      <c r="B9076" s="651" t="s">
        <v>30</v>
      </c>
      <c r="C9076" s="1356">
        <v>1438</v>
      </c>
      <c r="D9076" s="747" t="str">
        <f t="shared" si="287"/>
        <v>TN1438</v>
      </c>
      <c r="E9076" s="1336">
        <v>0.89200000000000002</v>
      </c>
      <c r="F9076" s="644">
        <f t="shared" si="288"/>
        <v>0.90300000000000002</v>
      </c>
      <c r="G9076" s="748" t="s">
        <v>280</v>
      </c>
      <c r="H9076" s="1337">
        <v>0.61</v>
      </c>
      <c r="I9076" s="338"/>
    </row>
    <row r="9077" spans="2:9">
      <c r="B9077" s="651" t="s">
        <v>30</v>
      </c>
      <c r="C9077" s="1356">
        <v>1452</v>
      </c>
      <c r="D9077" s="747" t="str">
        <f t="shared" si="287"/>
        <v>TN1452</v>
      </c>
      <c r="E9077" s="1336">
        <v>0.97199999999999998</v>
      </c>
      <c r="F9077" s="644">
        <f t="shared" si="288"/>
        <v>0.97499999999999998</v>
      </c>
      <c r="G9077" s="748" t="s">
        <v>280</v>
      </c>
      <c r="H9077" s="1337">
        <v>0.38</v>
      </c>
      <c r="I9077" s="338"/>
    </row>
    <row r="9078" spans="2:9">
      <c r="B9078" s="651" t="s">
        <v>30</v>
      </c>
      <c r="C9078" s="1356">
        <v>1463</v>
      </c>
      <c r="D9078" s="747" t="str">
        <f t="shared" si="287"/>
        <v>TN1463</v>
      </c>
      <c r="E9078" s="1336">
        <v>0.97199999999999998</v>
      </c>
      <c r="F9078" s="644">
        <f t="shared" si="288"/>
        <v>0.97499999999999998</v>
      </c>
      <c r="G9078" s="748" t="s">
        <v>280</v>
      </c>
      <c r="H9078" s="1337">
        <v>0.68</v>
      </c>
      <c r="I9078" s="338"/>
    </row>
    <row r="9079" spans="2:9">
      <c r="B9079" s="651" t="s">
        <v>30</v>
      </c>
      <c r="C9079" s="1356">
        <v>1472</v>
      </c>
      <c r="D9079" s="747" t="str">
        <f t="shared" si="287"/>
        <v>TN1472</v>
      </c>
      <c r="E9079" s="1336">
        <v>0.86699999999999999</v>
      </c>
      <c r="F9079" s="644">
        <f t="shared" si="288"/>
        <v>0.88</v>
      </c>
      <c r="G9079" s="748" t="s">
        <v>280</v>
      </c>
      <c r="H9079" s="1337">
        <v>0.98</v>
      </c>
      <c r="I9079" s="338"/>
    </row>
    <row r="9080" spans="2:9">
      <c r="B9080" s="651" t="s">
        <v>30</v>
      </c>
      <c r="C9080" s="1356">
        <v>1604</v>
      </c>
      <c r="D9080" s="747" t="str">
        <f t="shared" si="287"/>
        <v>TN1604</v>
      </c>
      <c r="E9080" s="1336">
        <v>1.181</v>
      </c>
      <c r="F9080" s="644">
        <f t="shared" si="288"/>
        <v>1.163</v>
      </c>
      <c r="G9080" s="748" t="s">
        <v>280</v>
      </c>
      <c r="H9080" s="1337">
        <v>0.57999999999999996</v>
      </c>
      <c r="I9080" s="338"/>
    </row>
    <row r="9081" spans="2:9">
      <c r="B9081" s="651" t="s">
        <v>30</v>
      </c>
      <c r="C9081" s="1356">
        <v>1624</v>
      </c>
      <c r="D9081" s="747" t="str">
        <f t="shared" si="287"/>
        <v>TN1624</v>
      </c>
      <c r="E9081" s="1336">
        <v>1.1879999999999999</v>
      </c>
      <c r="F9081" s="644">
        <f t="shared" si="288"/>
        <v>1.169</v>
      </c>
      <c r="G9081" s="748" t="s">
        <v>280</v>
      </c>
      <c r="H9081" s="1337">
        <v>0.53</v>
      </c>
      <c r="I9081" s="338"/>
    </row>
    <row r="9082" spans="2:9">
      <c r="B9082" s="651" t="s">
        <v>30</v>
      </c>
      <c r="C9082" s="1356">
        <v>1642</v>
      </c>
      <c r="D9082" s="747" t="str">
        <f t="shared" si="287"/>
        <v>TN1642</v>
      </c>
      <c r="E9082" s="1336">
        <v>0.94</v>
      </c>
      <c r="F9082" s="644">
        <f t="shared" si="288"/>
        <v>0.94599999999999995</v>
      </c>
      <c r="G9082" s="748" t="s">
        <v>280</v>
      </c>
      <c r="H9082" s="1337">
        <v>0.41</v>
      </c>
      <c r="I9082" s="338"/>
    </row>
    <row r="9083" spans="2:9">
      <c r="B9083" s="651" t="s">
        <v>30</v>
      </c>
      <c r="C9083" s="1356">
        <v>1654</v>
      </c>
      <c r="D9083" s="747" t="str">
        <f t="shared" si="287"/>
        <v>TN1654</v>
      </c>
      <c r="E9083" s="1336">
        <v>1.1279999999999999</v>
      </c>
      <c r="F9083" s="644">
        <f t="shared" si="288"/>
        <v>1.115</v>
      </c>
      <c r="G9083" s="748" t="s">
        <v>280</v>
      </c>
      <c r="H9083" s="1337">
        <v>0.16</v>
      </c>
      <c r="I9083" s="338"/>
    </row>
    <row r="9084" spans="2:9">
      <c r="B9084" s="651" t="s">
        <v>30</v>
      </c>
      <c r="C9084" s="1356">
        <v>1699</v>
      </c>
      <c r="D9084" s="747" t="str">
        <f t="shared" si="287"/>
        <v>TN1699</v>
      </c>
      <c r="E9084" s="1336">
        <v>0.84199999999999997</v>
      </c>
      <c r="F9084" s="644">
        <f t="shared" si="288"/>
        <v>0.85799999999999998</v>
      </c>
      <c r="G9084" s="748" t="s">
        <v>280</v>
      </c>
      <c r="H9084" s="1337">
        <v>0.49</v>
      </c>
      <c r="I9084" s="338"/>
    </row>
    <row r="9085" spans="2:9">
      <c r="B9085" s="651" t="s">
        <v>30</v>
      </c>
      <c r="C9085" s="1356">
        <v>1701</v>
      </c>
      <c r="D9085" s="747" t="str">
        <f t="shared" si="287"/>
        <v>TN1701</v>
      </c>
      <c r="E9085" s="1336">
        <v>1.026</v>
      </c>
      <c r="F9085" s="644">
        <f t="shared" si="288"/>
        <v>1.0229999999999999</v>
      </c>
      <c r="G9085" s="748" t="s">
        <v>280</v>
      </c>
      <c r="H9085" s="1337">
        <v>0.54</v>
      </c>
      <c r="I9085" s="338"/>
    </row>
    <row r="9086" spans="2:9">
      <c r="B9086" s="651" t="s">
        <v>30</v>
      </c>
      <c r="C9086" s="1356">
        <v>1710</v>
      </c>
      <c r="D9086" s="747" t="str">
        <f t="shared" si="287"/>
        <v>TN1710</v>
      </c>
      <c r="E9086" s="1336">
        <v>1.0209999999999999</v>
      </c>
      <c r="F9086" s="644">
        <f t="shared" si="288"/>
        <v>1.0189999999999999</v>
      </c>
      <c r="G9086" s="748" t="s">
        <v>280</v>
      </c>
      <c r="H9086" s="1337">
        <v>0.79</v>
      </c>
      <c r="I9086" s="338"/>
    </row>
    <row r="9087" spans="2:9">
      <c r="B9087" s="651" t="s">
        <v>30</v>
      </c>
      <c r="C9087" s="1356">
        <v>1747</v>
      </c>
      <c r="D9087" s="747" t="str">
        <f t="shared" si="287"/>
        <v>TN1747</v>
      </c>
      <c r="E9087" s="1336">
        <v>0.89300000000000002</v>
      </c>
      <c r="F9087" s="644">
        <f t="shared" si="288"/>
        <v>0.90400000000000003</v>
      </c>
      <c r="G9087" s="748" t="s">
        <v>280</v>
      </c>
      <c r="H9087" s="1337">
        <v>0.45</v>
      </c>
      <c r="I9087" s="338"/>
    </row>
    <row r="9088" spans="2:9">
      <c r="B9088" s="651" t="s">
        <v>30</v>
      </c>
      <c r="C9088" s="1356">
        <v>1748</v>
      </c>
      <c r="D9088" s="747" t="str">
        <f t="shared" si="287"/>
        <v>TN1748</v>
      </c>
      <c r="E9088" s="1336">
        <v>1.1279999999999999</v>
      </c>
      <c r="F9088" s="644">
        <f t="shared" si="288"/>
        <v>1.115</v>
      </c>
      <c r="G9088" s="748" t="s">
        <v>280</v>
      </c>
      <c r="H9088" s="1337">
        <v>0.16</v>
      </c>
      <c r="I9088" s="338"/>
    </row>
    <row r="9089" spans="2:9">
      <c r="B9089" s="651" t="s">
        <v>30</v>
      </c>
      <c r="C9089" s="1356">
        <v>1803</v>
      </c>
      <c r="D9089" s="747" t="str">
        <f t="shared" si="287"/>
        <v>TN1803</v>
      </c>
      <c r="E9089" s="1336">
        <v>0.88500000000000001</v>
      </c>
      <c r="F9089" s="644">
        <f t="shared" si="288"/>
        <v>0.89700000000000002</v>
      </c>
      <c r="G9089" s="748" t="s">
        <v>280</v>
      </c>
      <c r="H9089" s="1337">
        <v>0.45</v>
      </c>
      <c r="I9089" s="338"/>
    </row>
    <row r="9090" spans="2:9">
      <c r="B9090" s="651" t="s">
        <v>30</v>
      </c>
      <c r="C9090" s="1356">
        <v>1924</v>
      </c>
      <c r="D9090" s="747" t="str">
        <f t="shared" si="287"/>
        <v>TN1924</v>
      </c>
      <c r="E9090" s="1336">
        <v>0.92900000000000005</v>
      </c>
      <c r="F9090" s="644">
        <f t="shared" si="288"/>
        <v>0.93600000000000005</v>
      </c>
      <c r="G9090" s="748" t="s">
        <v>280</v>
      </c>
      <c r="H9090" s="1337">
        <v>0.42</v>
      </c>
      <c r="I9090" s="338"/>
    </row>
    <row r="9091" spans="2:9">
      <c r="B9091" s="651" t="s">
        <v>30</v>
      </c>
      <c r="C9091" s="1356">
        <v>1925</v>
      </c>
      <c r="D9091" s="747" t="str">
        <f t="shared" si="287"/>
        <v>TN1925</v>
      </c>
      <c r="E9091" s="1336">
        <v>0.86799999999999999</v>
      </c>
      <c r="F9091" s="644">
        <f t="shared" si="288"/>
        <v>0.88100000000000001</v>
      </c>
      <c r="G9091" s="748" t="s">
        <v>280</v>
      </c>
      <c r="H9091" s="1337">
        <v>0.43</v>
      </c>
      <c r="I9091" s="338"/>
    </row>
    <row r="9092" spans="2:9">
      <c r="B9092" s="651" t="s">
        <v>30</v>
      </c>
      <c r="C9092" s="1356">
        <v>2002</v>
      </c>
      <c r="D9092" s="747" t="str">
        <f t="shared" si="287"/>
        <v>TN2002</v>
      </c>
      <c r="E9092" s="1336">
        <v>1.0049999999999999</v>
      </c>
      <c r="F9092" s="644">
        <f t="shared" si="288"/>
        <v>1.0049999999999999</v>
      </c>
      <c r="G9092" s="748" t="s">
        <v>280</v>
      </c>
      <c r="H9092" s="1337">
        <v>0.42</v>
      </c>
      <c r="I9092" s="338"/>
    </row>
    <row r="9093" spans="2:9">
      <c r="B9093" s="651" t="s">
        <v>30</v>
      </c>
      <c r="C9093" s="1356">
        <v>2003</v>
      </c>
      <c r="D9093" s="747" t="str">
        <f t="shared" si="287"/>
        <v>TN2003</v>
      </c>
      <c r="E9093" s="1336">
        <v>1.008</v>
      </c>
      <c r="F9093" s="644">
        <f t="shared" si="288"/>
        <v>1.0069999999999999</v>
      </c>
      <c r="G9093" s="748" t="s">
        <v>280</v>
      </c>
      <c r="H9093" s="1337">
        <v>0.5</v>
      </c>
      <c r="I9093" s="338"/>
    </row>
    <row r="9094" spans="2:9">
      <c r="B9094" s="651" t="s">
        <v>30</v>
      </c>
      <c r="C9094" s="1356">
        <v>2014</v>
      </c>
      <c r="D9094" s="747" t="str">
        <f t="shared" si="287"/>
        <v>TN2014</v>
      </c>
      <c r="E9094" s="1336">
        <v>1.02</v>
      </c>
      <c r="F9094" s="644">
        <f t="shared" si="288"/>
        <v>1.018</v>
      </c>
      <c r="G9094" s="748" t="s">
        <v>280</v>
      </c>
      <c r="H9094" s="1337">
        <v>0.46</v>
      </c>
      <c r="I9094" s="338"/>
    </row>
    <row r="9095" spans="2:9">
      <c r="B9095" s="651" t="s">
        <v>30</v>
      </c>
      <c r="C9095" s="1356">
        <v>2016</v>
      </c>
      <c r="D9095" s="747" t="str">
        <f t="shared" si="287"/>
        <v>TN2016</v>
      </c>
      <c r="E9095" s="1336">
        <v>1.155</v>
      </c>
      <c r="F9095" s="644">
        <f t="shared" si="288"/>
        <v>1.1399999999999999</v>
      </c>
      <c r="G9095" s="748" t="s">
        <v>280</v>
      </c>
      <c r="H9095" s="1337">
        <v>0.47</v>
      </c>
      <c r="I9095" s="338"/>
    </row>
    <row r="9096" spans="2:9">
      <c r="B9096" s="651" t="s">
        <v>30</v>
      </c>
      <c r="C9096" s="1356">
        <v>2021</v>
      </c>
      <c r="D9096" s="747" t="str">
        <f t="shared" si="287"/>
        <v>TN2021</v>
      </c>
      <c r="E9096" s="1336">
        <v>0.93300000000000005</v>
      </c>
      <c r="F9096" s="644">
        <f t="shared" si="288"/>
        <v>0.94</v>
      </c>
      <c r="G9096" s="748" t="s">
        <v>280</v>
      </c>
      <c r="H9096" s="1337">
        <v>0.48</v>
      </c>
      <c r="I9096" s="338"/>
    </row>
    <row r="9097" spans="2:9">
      <c r="B9097" s="651" t="s">
        <v>30</v>
      </c>
      <c r="C9097" s="1356">
        <v>2039</v>
      </c>
      <c r="D9097" s="747" t="str">
        <f t="shared" si="287"/>
        <v>TN2039</v>
      </c>
      <c r="E9097" s="1336">
        <v>0.93200000000000005</v>
      </c>
      <c r="F9097" s="644">
        <f t="shared" si="288"/>
        <v>0.93899999999999995</v>
      </c>
      <c r="G9097" s="748" t="s">
        <v>280</v>
      </c>
      <c r="H9097" s="1337">
        <v>0.42</v>
      </c>
      <c r="I9097" s="338"/>
    </row>
    <row r="9098" spans="2:9">
      <c r="B9098" s="651" t="s">
        <v>30</v>
      </c>
      <c r="C9098" s="1356">
        <v>2041</v>
      </c>
      <c r="D9098" s="747" t="str">
        <f t="shared" si="287"/>
        <v>TN2041</v>
      </c>
      <c r="E9098" s="1336">
        <v>0.95799999999999996</v>
      </c>
      <c r="F9098" s="644">
        <f t="shared" si="288"/>
        <v>0.96199999999999997</v>
      </c>
      <c r="G9098" s="748" t="s">
        <v>280</v>
      </c>
      <c r="H9098" s="1337">
        <v>0.43</v>
      </c>
      <c r="I9098" s="338"/>
    </row>
    <row r="9099" spans="2:9">
      <c r="B9099" s="651" t="s">
        <v>30</v>
      </c>
      <c r="C9099" s="1356">
        <v>2065</v>
      </c>
      <c r="D9099" s="747" t="str">
        <f t="shared" ref="D9099:D9162" si="289">B9099&amp;TEXT(C9099,"0000")</f>
        <v>TN2065</v>
      </c>
      <c r="E9099" s="1336">
        <v>0.79</v>
      </c>
      <c r="F9099" s="644">
        <f t="shared" ref="F9099:F9162" si="290">IF(E9099="NA","NA",ROUND((E9099-1)*0.9+1,3))</f>
        <v>0.81100000000000005</v>
      </c>
      <c r="G9099" s="748" t="s">
        <v>280</v>
      </c>
      <c r="H9099" s="1337">
        <v>0.1</v>
      </c>
      <c r="I9099" s="338"/>
    </row>
    <row r="9100" spans="2:9">
      <c r="B9100" s="651" t="s">
        <v>30</v>
      </c>
      <c r="C9100" s="1356">
        <v>2070</v>
      </c>
      <c r="D9100" s="747" t="str">
        <f t="shared" si="289"/>
        <v>TN2070</v>
      </c>
      <c r="E9100" s="1336">
        <v>0.95699999999999996</v>
      </c>
      <c r="F9100" s="644">
        <f t="shared" si="290"/>
        <v>0.96099999999999997</v>
      </c>
      <c r="G9100" s="748" t="s">
        <v>280</v>
      </c>
      <c r="H9100" s="1337">
        <v>0.46</v>
      </c>
      <c r="I9100" s="338"/>
    </row>
    <row r="9101" spans="2:9">
      <c r="B9101" s="651" t="s">
        <v>30</v>
      </c>
      <c r="C9101" s="1356">
        <v>2081</v>
      </c>
      <c r="D9101" s="747" t="str">
        <f t="shared" si="289"/>
        <v>TN2081</v>
      </c>
      <c r="E9101" s="1336">
        <v>0.998</v>
      </c>
      <c r="F9101" s="644">
        <f t="shared" si="290"/>
        <v>0.998</v>
      </c>
      <c r="G9101" s="748" t="s">
        <v>280</v>
      </c>
      <c r="H9101" s="1337">
        <v>0.56000000000000005</v>
      </c>
      <c r="I9101" s="338"/>
    </row>
    <row r="9102" spans="2:9">
      <c r="B9102" s="651" t="s">
        <v>30</v>
      </c>
      <c r="C9102" s="1356">
        <v>2089</v>
      </c>
      <c r="D9102" s="747" t="str">
        <f t="shared" si="289"/>
        <v>TN2089</v>
      </c>
      <c r="E9102" s="1336">
        <v>0.875</v>
      </c>
      <c r="F9102" s="644">
        <f t="shared" si="290"/>
        <v>0.88800000000000001</v>
      </c>
      <c r="G9102" s="748" t="s">
        <v>280</v>
      </c>
      <c r="H9102" s="1337">
        <v>0.57999999999999996</v>
      </c>
      <c r="I9102" s="338"/>
    </row>
    <row r="9103" spans="2:9">
      <c r="B9103" s="651" t="s">
        <v>30</v>
      </c>
      <c r="C9103" s="1356">
        <v>2095</v>
      </c>
      <c r="D9103" s="747" t="str">
        <f t="shared" si="289"/>
        <v>TN2095</v>
      </c>
      <c r="E9103" s="1336">
        <v>0.93100000000000005</v>
      </c>
      <c r="F9103" s="644">
        <f t="shared" si="290"/>
        <v>0.93799999999999994</v>
      </c>
      <c r="G9103" s="748" t="s">
        <v>280</v>
      </c>
      <c r="H9103" s="1337">
        <v>0.53</v>
      </c>
      <c r="I9103" s="338"/>
    </row>
    <row r="9104" spans="2:9">
      <c r="B9104" s="651" t="s">
        <v>30</v>
      </c>
      <c r="C9104" s="1356">
        <v>2105</v>
      </c>
      <c r="D9104" s="747" t="str">
        <f t="shared" si="289"/>
        <v>TN2105</v>
      </c>
      <c r="E9104" s="1336">
        <v>0.79600000000000004</v>
      </c>
      <c r="F9104" s="644">
        <f t="shared" si="290"/>
        <v>0.81599999999999995</v>
      </c>
      <c r="G9104" s="748" t="s">
        <v>280</v>
      </c>
      <c r="H9104" s="1337">
        <v>0.16</v>
      </c>
      <c r="I9104" s="338"/>
    </row>
    <row r="9105" spans="2:9">
      <c r="B9105" s="651" t="s">
        <v>30</v>
      </c>
      <c r="C9105" s="1356">
        <v>2110</v>
      </c>
      <c r="D9105" s="747" t="str">
        <f t="shared" si="289"/>
        <v>TN2110</v>
      </c>
      <c r="E9105" s="1336">
        <v>0.79600000000000004</v>
      </c>
      <c r="F9105" s="644">
        <f t="shared" si="290"/>
        <v>0.81599999999999995</v>
      </c>
      <c r="G9105" s="748" t="s">
        <v>280</v>
      </c>
      <c r="H9105" s="1337">
        <v>0.16</v>
      </c>
      <c r="I9105" s="338"/>
    </row>
    <row r="9106" spans="2:9">
      <c r="B9106" s="651" t="s">
        <v>30</v>
      </c>
      <c r="C9106" s="1356">
        <v>2111</v>
      </c>
      <c r="D9106" s="747" t="str">
        <f t="shared" si="289"/>
        <v>TN2111</v>
      </c>
      <c r="E9106" s="1336">
        <v>1.012</v>
      </c>
      <c r="F9106" s="644">
        <f t="shared" si="290"/>
        <v>1.0109999999999999</v>
      </c>
      <c r="G9106" s="748" t="s">
        <v>280</v>
      </c>
      <c r="H9106" s="1337">
        <v>0.55000000000000004</v>
      </c>
      <c r="I9106" s="338"/>
    </row>
    <row r="9107" spans="2:9">
      <c r="B9107" s="651" t="s">
        <v>30</v>
      </c>
      <c r="C9107" s="1356">
        <v>2112</v>
      </c>
      <c r="D9107" s="747" t="str">
        <f t="shared" si="289"/>
        <v>TN2112</v>
      </c>
      <c r="E9107" s="1336">
        <v>0.91900000000000004</v>
      </c>
      <c r="F9107" s="644">
        <f t="shared" si="290"/>
        <v>0.92700000000000005</v>
      </c>
      <c r="G9107" s="748" t="s">
        <v>280</v>
      </c>
      <c r="H9107" s="1337">
        <v>0.52</v>
      </c>
      <c r="I9107" s="338"/>
    </row>
    <row r="9108" spans="2:9">
      <c r="B9108" s="651" t="s">
        <v>30</v>
      </c>
      <c r="C9108" s="1356">
        <v>2114</v>
      </c>
      <c r="D9108" s="747" t="str">
        <f t="shared" si="289"/>
        <v>TN2114</v>
      </c>
      <c r="E9108" s="1336">
        <v>0.79600000000000004</v>
      </c>
      <c r="F9108" s="644">
        <f t="shared" si="290"/>
        <v>0.81599999999999995</v>
      </c>
      <c r="G9108" s="748" t="s">
        <v>280</v>
      </c>
      <c r="H9108" s="1337">
        <v>0.16</v>
      </c>
      <c r="I9108" s="338"/>
    </row>
    <row r="9109" spans="2:9">
      <c r="B9109" s="651" t="s">
        <v>30</v>
      </c>
      <c r="C9109" s="1356">
        <v>2121</v>
      </c>
      <c r="D9109" s="747" t="str">
        <f t="shared" si="289"/>
        <v>TN2121</v>
      </c>
      <c r="E9109" s="1336">
        <v>0.96899999999999997</v>
      </c>
      <c r="F9109" s="644">
        <f t="shared" si="290"/>
        <v>0.97199999999999998</v>
      </c>
      <c r="G9109" s="748" t="s">
        <v>280</v>
      </c>
      <c r="H9109" s="1337">
        <v>0.4</v>
      </c>
      <c r="I9109" s="338"/>
    </row>
    <row r="9110" spans="2:9">
      <c r="B9110" s="651" t="s">
        <v>30</v>
      </c>
      <c r="C9110" s="1356">
        <v>2130</v>
      </c>
      <c r="D9110" s="747" t="str">
        <f t="shared" si="289"/>
        <v>TN2130</v>
      </c>
      <c r="E9110" s="1336">
        <v>0.91300000000000003</v>
      </c>
      <c r="F9110" s="644">
        <f t="shared" si="290"/>
        <v>0.92200000000000004</v>
      </c>
      <c r="G9110" s="748" t="s">
        <v>280</v>
      </c>
      <c r="H9110" s="1337">
        <v>0.41</v>
      </c>
      <c r="I9110" s="338"/>
    </row>
    <row r="9111" spans="2:9">
      <c r="B9111" s="651" t="s">
        <v>30</v>
      </c>
      <c r="C9111" s="1356">
        <v>2131</v>
      </c>
      <c r="D9111" s="747" t="str">
        <f t="shared" si="289"/>
        <v>TN2131</v>
      </c>
      <c r="E9111" s="1336">
        <v>0.93200000000000005</v>
      </c>
      <c r="F9111" s="644">
        <f t="shared" si="290"/>
        <v>0.93899999999999995</v>
      </c>
      <c r="G9111" s="748" t="s">
        <v>280</v>
      </c>
      <c r="H9111" s="1337">
        <v>0.43</v>
      </c>
      <c r="I9111" s="338"/>
    </row>
    <row r="9112" spans="2:9">
      <c r="B9112" s="651" t="s">
        <v>30</v>
      </c>
      <c r="C9112" s="1356">
        <v>2143</v>
      </c>
      <c r="D9112" s="747" t="str">
        <f t="shared" si="289"/>
        <v>TN2143</v>
      </c>
      <c r="E9112" s="1336">
        <v>0.91700000000000004</v>
      </c>
      <c r="F9112" s="644">
        <f t="shared" si="290"/>
        <v>0.92500000000000004</v>
      </c>
      <c r="G9112" s="748" t="s">
        <v>280</v>
      </c>
      <c r="H9112" s="1337">
        <v>0.4</v>
      </c>
      <c r="I9112" s="338"/>
    </row>
    <row r="9113" spans="2:9">
      <c r="B9113" s="651" t="s">
        <v>30</v>
      </c>
      <c r="C9113" s="1356">
        <v>2157</v>
      </c>
      <c r="D9113" s="747" t="str">
        <f t="shared" si="289"/>
        <v>TN2157</v>
      </c>
      <c r="E9113" s="1336">
        <v>1.0029999999999999</v>
      </c>
      <c r="F9113" s="644">
        <f t="shared" si="290"/>
        <v>1.0029999999999999</v>
      </c>
      <c r="G9113" s="748" t="s">
        <v>280</v>
      </c>
      <c r="H9113" s="1337">
        <v>0.47</v>
      </c>
      <c r="I9113" s="338"/>
    </row>
    <row r="9114" spans="2:9">
      <c r="B9114" s="651" t="s">
        <v>30</v>
      </c>
      <c r="C9114" s="1356">
        <v>2172</v>
      </c>
      <c r="D9114" s="747" t="str">
        <f t="shared" si="289"/>
        <v>TN2172</v>
      </c>
      <c r="E9114" s="1336">
        <v>0.91300000000000003</v>
      </c>
      <c r="F9114" s="644">
        <f t="shared" si="290"/>
        <v>0.92200000000000004</v>
      </c>
      <c r="G9114" s="748" t="s">
        <v>280</v>
      </c>
      <c r="H9114" s="1337">
        <v>0.43</v>
      </c>
      <c r="I9114" s="338"/>
    </row>
    <row r="9115" spans="2:9">
      <c r="B9115" s="651" t="s">
        <v>30</v>
      </c>
      <c r="C9115" s="1356">
        <v>2174</v>
      </c>
      <c r="D9115" s="747" t="str">
        <f t="shared" si="289"/>
        <v>TN2174</v>
      </c>
      <c r="E9115" s="1336">
        <v>0.96899999999999997</v>
      </c>
      <c r="F9115" s="644">
        <f t="shared" si="290"/>
        <v>0.97199999999999998</v>
      </c>
      <c r="G9115" s="748" t="s">
        <v>280</v>
      </c>
      <c r="H9115" s="1337">
        <v>0.42</v>
      </c>
      <c r="I9115" s="338"/>
    </row>
    <row r="9116" spans="2:9">
      <c r="B9116" s="651" t="s">
        <v>30</v>
      </c>
      <c r="C9116" s="1356">
        <v>2211</v>
      </c>
      <c r="D9116" s="747" t="str">
        <f t="shared" si="289"/>
        <v>TN2211</v>
      </c>
      <c r="E9116" s="1336">
        <v>1.0720000000000001</v>
      </c>
      <c r="F9116" s="644">
        <f t="shared" si="290"/>
        <v>1.0649999999999999</v>
      </c>
      <c r="G9116" s="748" t="s">
        <v>280</v>
      </c>
      <c r="H9116" s="1337">
        <v>0.52</v>
      </c>
      <c r="I9116" s="338"/>
    </row>
    <row r="9117" spans="2:9">
      <c r="B9117" s="651" t="s">
        <v>30</v>
      </c>
      <c r="C9117" s="1356">
        <v>2220</v>
      </c>
      <c r="D9117" s="747" t="str">
        <f t="shared" si="289"/>
        <v>TN2220</v>
      </c>
      <c r="E9117" s="1336">
        <v>1.0049999999999999</v>
      </c>
      <c r="F9117" s="644">
        <f t="shared" si="290"/>
        <v>1.0049999999999999</v>
      </c>
      <c r="G9117" s="748" t="s">
        <v>280</v>
      </c>
      <c r="H9117" s="1337">
        <v>0.43</v>
      </c>
      <c r="I9117" s="338"/>
    </row>
    <row r="9118" spans="2:9">
      <c r="B9118" s="651" t="s">
        <v>30</v>
      </c>
      <c r="C9118" s="1356">
        <v>2286</v>
      </c>
      <c r="D9118" s="747" t="str">
        <f t="shared" si="289"/>
        <v>TN2286</v>
      </c>
      <c r="E9118" s="1336">
        <v>0.94799999999999995</v>
      </c>
      <c r="F9118" s="644">
        <f t="shared" si="290"/>
        <v>0.95299999999999996</v>
      </c>
      <c r="G9118" s="748" t="s">
        <v>280</v>
      </c>
      <c r="H9118" s="1337">
        <v>0.36</v>
      </c>
      <c r="I9118" s="338"/>
    </row>
    <row r="9119" spans="2:9">
      <c r="B9119" s="651" t="s">
        <v>30</v>
      </c>
      <c r="C9119" s="1356">
        <v>2288</v>
      </c>
      <c r="D9119" s="747" t="str">
        <f t="shared" si="289"/>
        <v>TN2288</v>
      </c>
      <c r="E9119" s="1336">
        <v>0.97299999999999998</v>
      </c>
      <c r="F9119" s="644">
        <f t="shared" si="290"/>
        <v>0.97599999999999998</v>
      </c>
      <c r="G9119" s="748" t="s">
        <v>280</v>
      </c>
      <c r="H9119" s="1337">
        <v>0.44</v>
      </c>
      <c r="I9119" s="338"/>
    </row>
    <row r="9120" spans="2:9">
      <c r="B9120" s="651" t="s">
        <v>30</v>
      </c>
      <c r="C9120" s="1356">
        <v>2302</v>
      </c>
      <c r="D9120" s="747" t="str">
        <f t="shared" si="289"/>
        <v>TN2302</v>
      </c>
      <c r="E9120" s="1336">
        <v>0.94299999999999995</v>
      </c>
      <c r="F9120" s="644">
        <f t="shared" si="290"/>
        <v>0.94899999999999995</v>
      </c>
      <c r="G9120" s="748" t="s">
        <v>280</v>
      </c>
      <c r="H9120" s="1337">
        <v>0.41</v>
      </c>
      <c r="I9120" s="338"/>
    </row>
    <row r="9121" spans="2:9">
      <c r="B9121" s="651" t="s">
        <v>30</v>
      </c>
      <c r="C9121" s="1356">
        <v>2305</v>
      </c>
      <c r="D9121" s="747" t="str">
        <f t="shared" si="289"/>
        <v>TN2305</v>
      </c>
      <c r="E9121" s="1336">
        <v>1.1739999999999999</v>
      </c>
      <c r="F9121" s="644">
        <f t="shared" si="290"/>
        <v>1.157</v>
      </c>
      <c r="G9121" s="748" t="s">
        <v>280</v>
      </c>
      <c r="H9121" s="1337">
        <v>0.4</v>
      </c>
      <c r="I9121" s="338"/>
    </row>
    <row r="9122" spans="2:9">
      <c r="B9122" s="651" t="s">
        <v>30</v>
      </c>
      <c r="C9122" s="1356">
        <v>2361</v>
      </c>
      <c r="D9122" s="747" t="str">
        <f t="shared" si="289"/>
        <v>TN2361</v>
      </c>
      <c r="E9122" s="1336">
        <v>1.028</v>
      </c>
      <c r="F9122" s="644">
        <f t="shared" si="290"/>
        <v>1.0249999999999999</v>
      </c>
      <c r="G9122" s="748" t="s">
        <v>280</v>
      </c>
      <c r="H9122" s="1337">
        <v>0.4</v>
      </c>
      <c r="I9122" s="338"/>
    </row>
    <row r="9123" spans="2:9">
      <c r="B9123" s="651" t="s">
        <v>30</v>
      </c>
      <c r="C9123" s="1356">
        <v>2362</v>
      </c>
      <c r="D9123" s="747" t="str">
        <f t="shared" si="289"/>
        <v>TN2362</v>
      </c>
      <c r="E9123" s="1336">
        <v>0.89400000000000002</v>
      </c>
      <c r="F9123" s="644">
        <f t="shared" si="290"/>
        <v>0.90500000000000003</v>
      </c>
      <c r="G9123" s="748" t="s">
        <v>280</v>
      </c>
      <c r="H9123" s="1337">
        <v>0.41</v>
      </c>
      <c r="I9123" s="338"/>
    </row>
    <row r="9124" spans="2:9">
      <c r="B9124" s="651" t="s">
        <v>30</v>
      </c>
      <c r="C9124" s="1356">
        <v>2380</v>
      </c>
      <c r="D9124" s="747" t="str">
        <f t="shared" si="289"/>
        <v>TN2380</v>
      </c>
      <c r="E9124" s="1336">
        <v>0.91900000000000004</v>
      </c>
      <c r="F9124" s="644">
        <f t="shared" si="290"/>
        <v>0.92700000000000005</v>
      </c>
      <c r="G9124" s="748" t="s">
        <v>280</v>
      </c>
      <c r="H9124" s="1337">
        <v>0.42</v>
      </c>
      <c r="I9124" s="338"/>
    </row>
    <row r="9125" spans="2:9">
      <c r="B9125" s="651" t="s">
        <v>30</v>
      </c>
      <c r="C9125" s="1356">
        <v>2388</v>
      </c>
      <c r="D9125" s="747" t="str">
        <f t="shared" si="289"/>
        <v>TN2388</v>
      </c>
      <c r="E9125" s="1336">
        <v>0.89600000000000002</v>
      </c>
      <c r="F9125" s="644">
        <f t="shared" si="290"/>
        <v>0.90600000000000003</v>
      </c>
      <c r="G9125" s="748" t="s">
        <v>280</v>
      </c>
      <c r="H9125" s="1337">
        <v>0.43</v>
      </c>
      <c r="I9125" s="338"/>
    </row>
    <row r="9126" spans="2:9">
      <c r="B9126" s="651" t="s">
        <v>30</v>
      </c>
      <c r="C9126" s="1356">
        <v>2402</v>
      </c>
      <c r="D9126" s="747" t="str">
        <f t="shared" si="289"/>
        <v>TN2402</v>
      </c>
      <c r="E9126" s="1336">
        <v>0.94499999999999995</v>
      </c>
      <c r="F9126" s="644">
        <f t="shared" si="290"/>
        <v>0.95099999999999996</v>
      </c>
      <c r="G9126" s="748" t="s">
        <v>280</v>
      </c>
      <c r="H9126" s="1337">
        <v>0.39</v>
      </c>
      <c r="I9126" s="338"/>
    </row>
    <row r="9127" spans="2:9">
      <c r="B9127" s="651" t="s">
        <v>30</v>
      </c>
      <c r="C9127" s="1356">
        <v>2413</v>
      </c>
      <c r="D9127" s="747" t="str">
        <f t="shared" si="289"/>
        <v>TN2413</v>
      </c>
      <c r="E9127" s="1336">
        <v>1.018</v>
      </c>
      <c r="F9127" s="644">
        <f t="shared" si="290"/>
        <v>1.016</v>
      </c>
      <c r="G9127" s="748" t="s">
        <v>280</v>
      </c>
      <c r="H9127" s="1337">
        <v>0.48</v>
      </c>
      <c r="I9127" s="338"/>
    </row>
    <row r="9128" spans="2:9">
      <c r="B9128" s="651" t="s">
        <v>30</v>
      </c>
      <c r="C9128" s="1356">
        <v>2416</v>
      </c>
      <c r="D9128" s="747" t="str">
        <f t="shared" si="289"/>
        <v>TN2416</v>
      </c>
      <c r="E9128" s="1336">
        <v>0.94899999999999995</v>
      </c>
      <c r="F9128" s="644">
        <f t="shared" si="290"/>
        <v>0.95399999999999996</v>
      </c>
      <c r="G9128" s="748" t="s">
        <v>280</v>
      </c>
      <c r="H9128" s="1337">
        <v>0.43</v>
      </c>
      <c r="I9128" s="338"/>
    </row>
    <row r="9129" spans="2:9">
      <c r="B9129" s="651" t="s">
        <v>30</v>
      </c>
      <c r="C9129" s="1356">
        <v>2417</v>
      </c>
      <c r="D9129" s="747" t="str">
        <f t="shared" si="289"/>
        <v>TN2417</v>
      </c>
      <c r="E9129" s="1336">
        <v>0.95499999999999996</v>
      </c>
      <c r="F9129" s="644">
        <f t="shared" si="290"/>
        <v>0.96</v>
      </c>
      <c r="G9129" s="748" t="s">
        <v>280</v>
      </c>
      <c r="H9129" s="1337">
        <v>0.41</v>
      </c>
      <c r="I9129" s="338"/>
    </row>
    <row r="9130" spans="2:9">
      <c r="B9130" s="651" t="s">
        <v>30</v>
      </c>
      <c r="C9130" s="1356">
        <v>2501</v>
      </c>
      <c r="D9130" s="747" t="str">
        <f t="shared" si="289"/>
        <v>TN2501</v>
      </c>
      <c r="E9130" s="1336">
        <v>0.90500000000000003</v>
      </c>
      <c r="F9130" s="644">
        <f t="shared" si="290"/>
        <v>0.91500000000000004</v>
      </c>
      <c r="G9130" s="748" t="s">
        <v>280</v>
      </c>
      <c r="H9130" s="1337">
        <v>0.46</v>
      </c>
      <c r="I9130" s="338"/>
    </row>
    <row r="9131" spans="2:9">
      <c r="B9131" s="651" t="s">
        <v>30</v>
      </c>
      <c r="C9131" s="1356">
        <v>2503</v>
      </c>
      <c r="D9131" s="747" t="str">
        <f t="shared" si="289"/>
        <v>TN2503</v>
      </c>
      <c r="E9131" s="1336">
        <v>0.90200000000000002</v>
      </c>
      <c r="F9131" s="644">
        <f t="shared" si="290"/>
        <v>0.91200000000000003</v>
      </c>
      <c r="G9131" s="748" t="s">
        <v>280</v>
      </c>
      <c r="H9131" s="1337">
        <v>0.51</v>
      </c>
      <c r="I9131" s="338"/>
    </row>
    <row r="9132" spans="2:9">
      <c r="B9132" s="651" t="s">
        <v>30</v>
      </c>
      <c r="C9132" s="1356">
        <v>2570</v>
      </c>
      <c r="D9132" s="747" t="str">
        <f t="shared" si="289"/>
        <v>TN2570</v>
      </c>
      <c r="E9132" s="1336">
        <v>1.079</v>
      </c>
      <c r="F9132" s="644">
        <f t="shared" si="290"/>
        <v>1.071</v>
      </c>
      <c r="G9132" s="748" t="s">
        <v>280</v>
      </c>
      <c r="H9132" s="1337">
        <v>0.44</v>
      </c>
      <c r="I9132" s="338"/>
    </row>
    <row r="9133" spans="2:9">
      <c r="B9133" s="651" t="s">
        <v>30</v>
      </c>
      <c r="C9133" s="1356">
        <v>2585</v>
      </c>
      <c r="D9133" s="747" t="str">
        <f t="shared" si="289"/>
        <v>TN2585</v>
      </c>
      <c r="E9133" s="1336">
        <v>0.91900000000000004</v>
      </c>
      <c r="F9133" s="644">
        <f t="shared" si="290"/>
        <v>0.92700000000000005</v>
      </c>
      <c r="G9133" s="748" t="s">
        <v>280</v>
      </c>
      <c r="H9133" s="1337">
        <v>0.47</v>
      </c>
      <c r="I9133" s="338"/>
    </row>
    <row r="9134" spans="2:9">
      <c r="B9134" s="651" t="s">
        <v>30</v>
      </c>
      <c r="C9134" s="1356">
        <v>2586</v>
      </c>
      <c r="D9134" s="747" t="str">
        <f t="shared" si="289"/>
        <v>TN2586</v>
      </c>
      <c r="E9134" s="1336">
        <v>0.92500000000000004</v>
      </c>
      <c r="F9134" s="644">
        <f t="shared" si="290"/>
        <v>0.93300000000000005</v>
      </c>
      <c r="G9134" s="748" t="s">
        <v>280</v>
      </c>
      <c r="H9134" s="1337">
        <v>0.42</v>
      </c>
      <c r="I9134" s="338"/>
    </row>
    <row r="9135" spans="2:9">
      <c r="B9135" s="651" t="s">
        <v>30</v>
      </c>
      <c r="C9135" s="1356">
        <v>2587</v>
      </c>
      <c r="D9135" s="747" t="str">
        <f t="shared" si="289"/>
        <v>TN2587</v>
      </c>
      <c r="E9135" s="1336">
        <v>0.874</v>
      </c>
      <c r="F9135" s="644">
        <f t="shared" si="290"/>
        <v>0.88700000000000001</v>
      </c>
      <c r="G9135" s="748" t="s">
        <v>280</v>
      </c>
      <c r="H9135" s="1337">
        <v>0.38</v>
      </c>
      <c r="I9135" s="338"/>
    </row>
    <row r="9136" spans="2:9">
      <c r="B9136" s="651" t="s">
        <v>30</v>
      </c>
      <c r="C9136" s="1356">
        <v>2589</v>
      </c>
      <c r="D9136" s="747" t="str">
        <f t="shared" si="289"/>
        <v>TN2589</v>
      </c>
      <c r="E9136" s="1336">
        <v>0.90100000000000002</v>
      </c>
      <c r="F9136" s="644">
        <f t="shared" si="290"/>
        <v>0.91100000000000003</v>
      </c>
      <c r="G9136" s="748" t="s">
        <v>280</v>
      </c>
      <c r="H9136" s="1337">
        <v>0.4</v>
      </c>
      <c r="I9136" s="338"/>
    </row>
    <row r="9137" spans="2:9">
      <c r="B9137" s="651" t="s">
        <v>30</v>
      </c>
      <c r="C9137" s="1356">
        <v>2600</v>
      </c>
      <c r="D9137" s="747" t="str">
        <f t="shared" si="289"/>
        <v>TN2600</v>
      </c>
      <c r="E9137" s="1336">
        <v>0.79600000000000004</v>
      </c>
      <c r="F9137" s="644">
        <f t="shared" si="290"/>
        <v>0.81599999999999995</v>
      </c>
      <c r="G9137" s="748" t="s">
        <v>280</v>
      </c>
      <c r="H9137" s="1337">
        <v>0.16</v>
      </c>
      <c r="I9137" s="338"/>
    </row>
    <row r="9138" spans="2:9">
      <c r="B9138" s="651" t="s">
        <v>30</v>
      </c>
      <c r="C9138" s="1356">
        <v>2623</v>
      </c>
      <c r="D9138" s="747" t="str">
        <f t="shared" si="289"/>
        <v>TN2623</v>
      </c>
      <c r="E9138" s="1336">
        <v>1.1679999999999999</v>
      </c>
      <c r="F9138" s="644">
        <f t="shared" si="290"/>
        <v>1.151</v>
      </c>
      <c r="G9138" s="748" t="s">
        <v>280</v>
      </c>
      <c r="H9138" s="1337">
        <v>0.2</v>
      </c>
      <c r="I9138" s="338"/>
    </row>
    <row r="9139" spans="2:9">
      <c r="B9139" s="651" t="s">
        <v>30</v>
      </c>
      <c r="C9139" s="1356">
        <v>2651</v>
      </c>
      <c r="D9139" s="747" t="str">
        <f t="shared" si="289"/>
        <v>TN2651</v>
      </c>
      <c r="E9139" s="1336">
        <v>0.93200000000000005</v>
      </c>
      <c r="F9139" s="644">
        <f t="shared" si="290"/>
        <v>0.93899999999999995</v>
      </c>
      <c r="G9139" s="748" t="s">
        <v>280</v>
      </c>
      <c r="H9139" s="1337">
        <v>0.43</v>
      </c>
      <c r="I9139" s="338"/>
    </row>
    <row r="9140" spans="2:9">
      <c r="B9140" s="651" t="s">
        <v>30</v>
      </c>
      <c r="C9140" s="1356">
        <v>2660</v>
      </c>
      <c r="D9140" s="747" t="str">
        <f t="shared" si="289"/>
        <v>TN2660</v>
      </c>
      <c r="E9140" s="1336">
        <v>0.872</v>
      </c>
      <c r="F9140" s="644">
        <f t="shared" si="290"/>
        <v>0.88500000000000001</v>
      </c>
      <c r="G9140" s="748" t="s">
        <v>280</v>
      </c>
      <c r="H9140" s="1337">
        <v>0.61</v>
      </c>
      <c r="I9140" s="338"/>
    </row>
    <row r="9141" spans="2:9">
      <c r="B9141" s="651" t="s">
        <v>30</v>
      </c>
      <c r="C9141" s="1356">
        <v>2670</v>
      </c>
      <c r="D9141" s="747" t="str">
        <f t="shared" si="289"/>
        <v>TN2670</v>
      </c>
      <c r="E9141" s="1336">
        <v>0.53500000000000003</v>
      </c>
      <c r="F9141" s="644">
        <f t="shared" si="290"/>
        <v>0.58199999999999996</v>
      </c>
      <c r="G9141" s="748" t="s">
        <v>280</v>
      </c>
      <c r="H9141" s="1337">
        <v>0.2</v>
      </c>
      <c r="I9141" s="338"/>
    </row>
    <row r="9142" spans="2:9">
      <c r="B9142" s="651" t="s">
        <v>30</v>
      </c>
      <c r="C9142" s="1356">
        <v>2683</v>
      </c>
      <c r="D9142" s="747" t="str">
        <f t="shared" si="289"/>
        <v>TN2683</v>
      </c>
      <c r="E9142" s="1336">
        <v>0.93200000000000005</v>
      </c>
      <c r="F9142" s="644">
        <f t="shared" si="290"/>
        <v>0.93899999999999995</v>
      </c>
      <c r="G9142" s="748" t="s">
        <v>280</v>
      </c>
      <c r="H9142" s="1337">
        <v>0.44</v>
      </c>
      <c r="I9142" s="338"/>
    </row>
    <row r="9143" spans="2:9">
      <c r="B9143" s="651" t="s">
        <v>30</v>
      </c>
      <c r="C9143" s="1356">
        <v>2688</v>
      </c>
      <c r="D9143" s="747" t="str">
        <f t="shared" si="289"/>
        <v>TN2688</v>
      </c>
      <c r="E9143" s="1336">
        <v>0.96099999999999997</v>
      </c>
      <c r="F9143" s="644">
        <f t="shared" si="290"/>
        <v>0.96499999999999997</v>
      </c>
      <c r="G9143" s="748" t="s">
        <v>280</v>
      </c>
      <c r="H9143" s="1337">
        <v>0.44</v>
      </c>
      <c r="I9143" s="338"/>
    </row>
    <row r="9144" spans="2:9">
      <c r="B9144" s="651" t="s">
        <v>30</v>
      </c>
      <c r="C9144" s="1356">
        <v>2701</v>
      </c>
      <c r="D9144" s="747" t="str">
        <f t="shared" si="289"/>
        <v>TN2701</v>
      </c>
      <c r="E9144" s="1336">
        <v>1.153</v>
      </c>
      <c r="F9144" s="644">
        <f t="shared" si="290"/>
        <v>1.1379999999999999</v>
      </c>
      <c r="G9144" s="748" t="s">
        <v>280</v>
      </c>
      <c r="H9144" s="1337">
        <v>0.78</v>
      </c>
      <c r="I9144" s="338"/>
    </row>
    <row r="9145" spans="2:9">
      <c r="B9145" s="651" t="s">
        <v>30</v>
      </c>
      <c r="C9145" s="1356">
        <v>2702</v>
      </c>
      <c r="D9145" s="747" t="str">
        <f t="shared" si="289"/>
        <v>TN2702</v>
      </c>
      <c r="E9145" s="1336">
        <v>1.1339999999999999</v>
      </c>
      <c r="F9145" s="644">
        <f t="shared" si="290"/>
        <v>1.121</v>
      </c>
      <c r="G9145" s="748" t="s">
        <v>280</v>
      </c>
      <c r="H9145" s="1337">
        <v>1.51</v>
      </c>
      <c r="I9145" s="338"/>
    </row>
    <row r="9146" spans="2:9">
      <c r="B9146" s="651" t="s">
        <v>30</v>
      </c>
      <c r="C9146" s="1356">
        <v>2705</v>
      </c>
      <c r="D9146" s="747" t="str">
        <f t="shared" si="289"/>
        <v>TN2705</v>
      </c>
      <c r="E9146" s="1336">
        <v>1.3140000000000001</v>
      </c>
      <c r="F9146" s="644">
        <f t="shared" si="290"/>
        <v>1.2829999999999999</v>
      </c>
      <c r="G9146" s="748" t="s">
        <v>280</v>
      </c>
      <c r="H9146" s="1337">
        <v>0.89</v>
      </c>
      <c r="I9146" s="338"/>
    </row>
    <row r="9147" spans="2:9">
      <c r="B9147" s="651" t="s">
        <v>30</v>
      </c>
      <c r="C9147" s="1356">
        <v>2709</v>
      </c>
      <c r="D9147" s="747" t="str">
        <f t="shared" si="289"/>
        <v>TN2709</v>
      </c>
      <c r="E9147" s="1336">
        <v>1.0720000000000001</v>
      </c>
      <c r="F9147" s="644">
        <f t="shared" si="290"/>
        <v>1.0649999999999999</v>
      </c>
      <c r="G9147" s="748" t="s">
        <v>280</v>
      </c>
      <c r="H9147" s="1337">
        <v>0.6</v>
      </c>
      <c r="I9147" s="338"/>
    </row>
    <row r="9148" spans="2:9">
      <c r="B9148" s="651" t="s">
        <v>30</v>
      </c>
      <c r="C9148" s="1356">
        <v>2710</v>
      </c>
      <c r="D9148" s="747" t="str">
        <f t="shared" si="289"/>
        <v>TN2710</v>
      </c>
      <c r="E9148" s="1336">
        <v>0.98299999999999998</v>
      </c>
      <c r="F9148" s="644">
        <f t="shared" si="290"/>
        <v>0.98499999999999999</v>
      </c>
      <c r="G9148" s="748" t="s">
        <v>280</v>
      </c>
      <c r="H9148" s="1337">
        <v>0.84</v>
      </c>
      <c r="I9148" s="338"/>
    </row>
    <row r="9149" spans="2:9">
      <c r="B9149" s="651" t="s">
        <v>30</v>
      </c>
      <c r="C9149" s="1356">
        <v>2714</v>
      </c>
      <c r="D9149" s="747" t="str">
        <f t="shared" si="289"/>
        <v>TN2714</v>
      </c>
      <c r="E9149" s="1336">
        <v>0.79600000000000004</v>
      </c>
      <c r="F9149" s="644">
        <f t="shared" si="290"/>
        <v>0.81599999999999995</v>
      </c>
      <c r="G9149" s="748" t="s">
        <v>280</v>
      </c>
      <c r="H9149" s="1337">
        <v>0.16</v>
      </c>
      <c r="I9149" s="338"/>
    </row>
    <row r="9150" spans="2:9">
      <c r="B9150" s="651" t="s">
        <v>30</v>
      </c>
      <c r="C9150" s="1356">
        <v>2731</v>
      </c>
      <c r="D9150" s="747" t="str">
        <f t="shared" si="289"/>
        <v>TN2731</v>
      </c>
      <c r="E9150" s="1336">
        <v>0.94399999999999995</v>
      </c>
      <c r="F9150" s="644">
        <f t="shared" si="290"/>
        <v>0.95</v>
      </c>
      <c r="G9150" s="748" t="s">
        <v>280</v>
      </c>
      <c r="H9150" s="1337">
        <v>0.46</v>
      </c>
      <c r="I9150" s="338"/>
    </row>
    <row r="9151" spans="2:9">
      <c r="B9151" s="651" t="s">
        <v>30</v>
      </c>
      <c r="C9151" s="1356">
        <v>2735</v>
      </c>
      <c r="D9151" s="747" t="str">
        <f t="shared" si="289"/>
        <v>TN2735</v>
      </c>
      <c r="E9151" s="1336">
        <v>0.88700000000000001</v>
      </c>
      <c r="F9151" s="644">
        <f t="shared" si="290"/>
        <v>0.89800000000000002</v>
      </c>
      <c r="G9151" s="748" t="s">
        <v>280</v>
      </c>
      <c r="H9151" s="1337">
        <v>0.6</v>
      </c>
      <c r="I9151" s="338"/>
    </row>
    <row r="9152" spans="2:9">
      <c r="B9152" s="651" t="s">
        <v>30</v>
      </c>
      <c r="C9152" s="1356">
        <v>2759</v>
      </c>
      <c r="D9152" s="747" t="str">
        <f t="shared" si="289"/>
        <v>TN2759</v>
      </c>
      <c r="E9152" s="1336">
        <v>0.77200000000000002</v>
      </c>
      <c r="F9152" s="644">
        <f t="shared" si="290"/>
        <v>0.79500000000000004</v>
      </c>
      <c r="G9152" s="748" t="s">
        <v>280</v>
      </c>
      <c r="H9152" s="1337">
        <v>0.82</v>
      </c>
      <c r="I9152" s="338"/>
    </row>
    <row r="9153" spans="2:9">
      <c r="B9153" s="651" t="s">
        <v>30</v>
      </c>
      <c r="C9153" s="1356">
        <v>2790</v>
      </c>
      <c r="D9153" s="747" t="str">
        <f t="shared" si="289"/>
        <v>TN2790</v>
      </c>
      <c r="E9153" s="1336">
        <v>0.97299999999999998</v>
      </c>
      <c r="F9153" s="644">
        <f t="shared" si="290"/>
        <v>0.97599999999999998</v>
      </c>
      <c r="G9153" s="748" t="s">
        <v>280</v>
      </c>
      <c r="H9153" s="1337">
        <v>0.43</v>
      </c>
      <c r="I9153" s="338"/>
    </row>
    <row r="9154" spans="2:9">
      <c r="B9154" s="651" t="s">
        <v>30</v>
      </c>
      <c r="C9154" s="1356">
        <v>2797</v>
      </c>
      <c r="D9154" s="747" t="str">
        <f t="shared" si="289"/>
        <v>TN2797</v>
      </c>
      <c r="E9154" s="1336">
        <v>0.90700000000000003</v>
      </c>
      <c r="F9154" s="644">
        <f t="shared" si="290"/>
        <v>0.91600000000000004</v>
      </c>
      <c r="G9154" s="748" t="s">
        <v>280</v>
      </c>
      <c r="H9154" s="1337">
        <v>0.5</v>
      </c>
      <c r="I9154" s="338"/>
    </row>
    <row r="9155" spans="2:9">
      <c r="B9155" s="651" t="s">
        <v>30</v>
      </c>
      <c r="C9155" s="1356">
        <v>2799</v>
      </c>
      <c r="D9155" s="747" t="str">
        <f t="shared" si="289"/>
        <v>TN2799</v>
      </c>
      <c r="E9155" s="1336">
        <v>1.202</v>
      </c>
      <c r="F9155" s="644">
        <f t="shared" si="290"/>
        <v>1.1819999999999999</v>
      </c>
      <c r="G9155" s="748" t="s">
        <v>280</v>
      </c>
      <c r="H9155" s="1337">
        <v>0.45</v>
      </c>
      <c r="I9155" s="338"/>
    </row>
    <row r="9156" spans="2:9">
      <c r="B9156" s="651" t="s">
        <v>30</v>
      </c>
      <c r="C9156" s="1356">
        <v>2802</v>
      </c>
      <c r="D9156" s="747" t="str">
        <f t="shared" si="289"/>
        <v>TN2802</v>
      </c>
      <c r="E9156" s="1336">
        <v>0.94899999999999995</v>
      </c>
      <c r="F9156" s="644">
        <f t="shared" si="290"/>
        <v>0.95399999999999996</v>
      </c>
      <c r="G9156" s="748" t="s">
        <v>280</v>
      </c>
      <c r="H9156" s="1337">
        <v>0.6</v>
      </c>
      <c r="I9156" s="338"/>
    </row>
    <row r="9157" spans="2:9">
      <c r="B9157" s="651" t="s">
        <v>30</v>
      </c>
      <c r="C9157" s="1356">
        <v>2835</v>
      </c>
      <c r="D9157" s="747" t="str">
        <f t="shared" si="289"/>
        <v>TN2835</v>
      </c>
      <c r="E9157" s="1336">
        <v>0.89100000000000001</v>
      </c>
      <c r="F9157" s="644">
        <f t="shared" si="290"/>
        <v>0.90200000000000002</v>
      </c>
      <c r="G9157" s="748" t="s">
        <v>280</v>
      </c>
      <c r="H9157" s="1337">
        <v>0.39</v>
      </c>
      <c r="I9157" s="338"/>
    </row>
    <row r="9158" spans="2:9">
      <c r="B9158" s="651" t="s">
        <v>30</v>
      </c>
      <c r="C9158" s="1356">
        <v>2836</v>
      </c>
      <c r="D9158" s="747" t="str">
        <f t="shared" si="289"/>
        <v>TN2836</v>
      </c>
      <c r="E9158" s="1336">
        <v>0.96399999999999997</v>
      </c>
      <c r="F9158" s="644">
        <f t="shared" si="290"/>
        <v>0.96799999999999997</v>
      </c>
      <c r="G9158" s="748" t="s">
        <v>280</v>
      </c>
      <c r="H9158" s="1337">
        <v>0.39</v>
      </c>
      <c r="I9158" s="338"/>
    </row>
    <row r="9159" spans="2:9">
      <c r="B9159" s="651" t="s">
        <v>30</v>
      </c>
      <c r="C9159" s="1356">
        <v>2841</v>
      </c>
      <c r="D9159" s="747" t="str">
        <f t="shared" si="289"/>
        <v>TN2841</v>
      </c>
      <c r="E9159" s="1336">
        <v>0.94599999999999995</v>
      </c>
      <c r="F9159" s="644">
        <f t="shared" si="290"/>
        <v>0.95099999999999996</v>
      </c>
      <c r="G9159" s="748" t="s">
        <v>280</v>
      </c>
      <c r="H9159" s="1337">
        <v>0.49</v>
      </c>
      <c r="I9159" s="338"/>
    </row>
    <row r="9160" spans="2:9">
      <c r="B9160" s="651" t="s">
        <v>30</v>
      </c>
      <c r="C9160" s="1356">
        <v>2881</v>
      </c>
      <c r="D9160" s="747" t="str">
        <f t="shared" si="289"/>
        <v>TN2881</v>
      </c>
      <c r="E9160" s="1336">
        <v>0.91700000000000004</v>
      </c>
      <c r="F9160" s="644">
        <f t="shared" si="290"/>
        <v>0.92500000000000004</v>
      </c>
      <c r="G9160" s="748" t="s">
        <v>280</v>
      </c>
      <c r="H9160" s="1337">
        <v>0.49</v>
      </c>
      <c r="I9160" s="338"/>
    </row>
    <row r="9161" spans="2:9">
      <c r="B9161" s="651" t="s">
        <v>30</v>
      </c>
      <c r="C9161" s="1356">
        <v>2883</v>
      </c>
      <c r="D9161" s="747" t="str">
        <f t="shared" si="289"/>
        <v>TN2883</v>
      </c>
      <c r="E9161" s="1336">
        <v>0.96</v>
      </c>
      <c r="F9161" s="644">
        <f t="shared" si="290"/>
        <v>0.96399999999999997</v>
      </c>
      <c r="G9161" s="748" t="s">
        <v>280</v>
      </c>
      <c r="H9161" s="1337">
        <v>0.55000000000000004</v>
      </c>
      <c r="I9161" s="338"/>
    </row>
    <row r="9162" spans="2:9">
      <c r="B9162" s="651" t="s">
        <v>30</v>
      </c>
      <c r="C9162" s="1356">
        <v>2915</v>
      </c>
      <c r="D9162" s="747" t="str">
        <f t="shared" si="289"/>
        <v>TN2915</v>
      </c>
      <c r="E9162" s="1336">
        <v>0.92400000000000004</v>
      </c>
      <c r="F9162" s="644">
        <f t="shared" si="290"/>
        <v>0.93200000000000005</v>
      </c>
      <c r="G9162" s="748" t="s">
        <v>280</v>
      </c>
      <c r="H9162" s="1337">
        <v>0.47</v>
      </c>
      <c r="I9162" s="338"/>
    </row>
    <row r="9163" spans="2:9">
      <c r="B9163" s="651" t="s">
        <v>30</v>
      </c>
      <c r="C9163" s="1356">
        <v>2916</v>
      </c>
      <c r="D9163" s="747" t="str">
        <f t="shared" ref="D9163:D9226" si="291">B9163&amp;TEXT(C9163,"0000")</f>
        <v>TN2916</v>
      </c>
      <c r="E9163" s="1336">
        <v>0.99299999999999999</v>
      </c>
      <c r="F9163" s="644">
        <f t="shared" ref="F9163:F9226" si="292">IF(E9163="NA","NA",ROUND((E9163-1)*0.9+1,3))</f>
        <v>0.99399999999999999</v>
      </c>
      <c r="G9163" s="748" t="s">
        <v>280</v>
      </c>
      <c r="H9163" s="1337">
        <v>0.53</v>
      </c>
      <c r="I9163" s="338"/>
    </row>
    <row r="9164" spans="2:9">
      <c r="B9164" s="651" t="s">
        <v>30</v>
      </c>
      <c r="C9164" s="1356">
        <v>2923</v>
      </c>
      <c r="D9164" s="747" t="str">
        <f t="shared" si="291"/>
        <v>TN2923</v>
      </c>
      <c r="E9164" s="1336">
        <v>0.89900000000000002</v>
      </c>
      <c r="F9164" s="644">
        <f t="shared" si="292"/>
        <v>0.90900000000000003</v>
      </c>
      <c r="G9164" s="748" t="s">
        <v>280</v>
      </c>
      <c r="H9164" s="1337">
        <v>0.43</v>
      </c>
      <c r="I9164" s="338"/>
    </row>
    <row r="9165" spans="2:9">
      <c r="B9165" s="651" t="s">
        <v>30</v>
      </c>
      <c r="C9165" s="1356">
        <v>2960</v>
      </c>
      <c r="D9165" s="747" t="str">
        <f t="shared" si="291"/>
        <v>TN2960</v>
      </c>
      <c r="E9165" s="1336">
        <v>1.03</v>
      </c>
      <c r="F9165" s="644">
        <f t="shared" si="292"/>
        <v>1.0269999999999999</v>
      </c>
      <c r="G9165" s="748" t="s">
        <v>280</v>
      </c>
      <c r="H9165" s="1337">
        <v>0.41</v>
      </c>
      <c r="I9165" s="338"/>
    </row>
    <row r="9166" spans="2:9">
      <c r="B9166" s="651" t="s">
        <v>30</v>
      </c>
      <c r="C9166" s="1356">
        <v>3004</v>
      </c>
      <c r="D9166" s="747" t="str">
        <f t="shared" si="291"/>
        <v>TN3004</v>
      </c>
      <c r="E9166" s="1336">
        <v>1.08</v>
      </c>
      <c r="F9166" s="644">
        <f t="shared" si="292"/>
        <v>1.0720000000000001</v>
      </c>
      <c r="G9166" s="748" t="s">
        <v>280</v>
      </c>
      <c r="H9166" s="1337">
        <v>0.73</v>
      </c>
      <c r="I9166" s="338"/>
    </row>
    <row r="9167" spans="2:9">
      <c r="B9167" s="651" t="s">
        <v>30</v>
      </c>
      <c r="C9167" s="1356">
        <v>3018</v>
      </c>
      <c r="D9167" s="747" t="str">
        <f t="shared" si="291"/>
        <v>TN3018</v>
      </c>
      <c r="E9167" s="1336">
        <v>0.98899999999999999</v>
      </c>
      <c r="F9167" s="644">
        <f t="shared" si="292"/>
        <v>0.99</v>
      </c>
      <c r="G9167" s="748" t="s">
        <v>280</v>
      </c>
      <c r="H9167" s="1337">
        <v>0.44</v>
      </c>
      <c r="I9167" s="338"/>
    </row>
    <row r="9168" spans="2:9">
      <c r="B9168" s="651" t="s">
        <v>30</v>
      </c>
      <c r="C9168" s="1356">
        <v>3022</v>
      </c>
      <c r="D9168" s="747" t="str">
        <f t="shared" si="291"/>
        <v>TN3022</v>
      </c>
      <c r="E9168" s="1336">
        <v>0.91100000000000003</v>
      </c>
      <c r="F9168" s="644">
        <f t="shared" si="292"/>
        <v>0.92</v>
      </c>
      <c r="G9168" s="748" t="s">
        <v>280</v>
      </c>
      <c r="H9168" s="1337">
        <v>0.45</v>
      </c>
      <c r="I9168" s="338"/>
    </row>
    <row r="9169" spans="2:9">
      <c r="B9169" s="651" t="s">
        <v>30</v>
      </c>
      <c r="C9169" s="1356">
        <v>3027</v>
      </c>
      <c r="D9169" s="747" t="str">
        <f t="shared" si="291"/>
        <v>TN3027</v>
      </c>
      <c r="E9169" s="1336">
        <v>0.88900000000000001</v>
      </c>
      <c r="F9169" s="644">
        <f t="shared" si="292"/>
        <v>0.9</v>
      </c>
      <c r="G9169" s="748" t="s">
        <v>280</v>
      </c>
      <c r="H9169" s="1337">
        <v>0.54</v>
      </c>
      <c r="I9169" s="338"/>
    </row>
    <row r="9170" spans="2:9">
      <c r="B9170" s="651" t="s">
        <v>30</v>
      </c>
      <c r="C9170" s="1356">
        <v>3028</v>
      </c>
      <c r="D9170" s="747" t="str">
        <f t="shared" si="291"/>
        <v>TN3028</v>
      </c>
      <c r="E9170" s="1336">
        <v>0.95</v>
      </c>
      <c r="F9170" s="644">
        <f t="shared" si="292"/>
        <v>0.95499999999999996</v>
      </c>
      <c r="G9170" s="748" t="s">
        <v>280</v>
      </c>
      <c r="H9170" s="1337">
        <v>0.54</v>
      </c>
      <c r="I9170" s="338"/>
    </row>
    <row r="9171" spans="2:9">
      <c r="B9171" s="651" t="s">
        <v>30</v>
      </c>
      <c r="C9171" s="1356">
        <v>3030</v>
      </c>
      <c r="D9171" s="747" t="str">
        <f t="shared" si="291"/>
        <v>TN3030</v>
      </c>
      <c r="E9171" s="1336">
        <v>1.1379999999999999</v>
      </c>
      <c r="F9171" s="644">
        <f t="shared" si="292"/>
        <v>1.1240000000000001</v>
      </c>
      <c r="G9171" s="748" t="s">
        <v>280</v>
      </c>
      <c r="H9171" s="1337">
        <v>0.65</v>
      </c>
      <c r="I9171" s="338"/>
    </row>
    <row r="9172" spans="2:9">
      <c r="B9172" s="651" t="s">
        <v>30</v>
      </c>
      <c r="C9172" s="1356">
        <v>3040</v>
      </c>
      <c r="D9172" s="747" t="str">
        <f t="shared" si="291"/>
        <v>TN3040</v>
      </c>
      <c r="E9172" s="1336">
        <v>1.01</v>
      </c>
      <c r="F9172" s="644">
        <f t="shared" si="292"/>
        <v>1.0089999999999999</v>
      </c>
      <c r="G9172" s="748" t="s">
        <v>280</v>
      </c>
      <c r="H9172" s="1337">
        <v>0.53</v>
      </c>
      <c r="I9172" s="338"/>
    </row>
    <row r="9173" spans="2:9">
      <c r="B9173" s="651" t="s">
        <v>30</v>
      </c>
      <c r="C9173" s="1356">
        <v>3041</v>
      </c>
      <c r="D9173" s="747" t="str">
        <f t="shared" si="291"/>
        <v>TN3041</v>
      </c>
      <c r="E9173" s="1336">
        <v>0.95399999999999996</v>
      </c>
      <c r="F9173" s="644">
        <f t="shared" si="292"/>
        <v>0.95899999999999996</v>
      </c>
      <c r="G9173" s="748" t="s">
        <v>280</v>
      </c>
      <c r="H9173" s="1337">
        <v>0.43</v>
      </c>
      <c r="I9173" s="338"/>
    </row>
    <row r="9174" spans="2:9">
      <c r="B9174" s="651" t="s">
        <v>30</v>
      </c>
      <c r="C9174" s="1356">
        <v>3042</v>
      </c>
      <c r="D9174" s="747" t="str">
        <f t="shared" si="291"/>
        <v>TN3042</v>
      </c>
      <c r="E9174" s="1336">
        <v>1.1679999999999999</v>
      </c>
      <c r="F9174" s="644">
        <f t="shared" si="292"/>
        <v>1.151</v>
      </c>
      <c r="G9174" s="748" t="s">
        <v>280</v>
      </c>
      <c r="H9174" s="1337">
        <v>0.2</v>
      </c>
      <c r="I9174" s="338"/>
    </row>
    <row r="9175" spans="2:9">
      <c r="B9175" s="651" t="s">
        <v>30</v>
      </c>
      <c r="C9175" s="1356">
        <v>3064</v>
      </c>
      <c r="D9175" s="747" t="str">
        <f t="shared" si="291"/>
        <v>TN3064</v>
      </c>
      <c r="E9175" s="1336">
        <v>0.91300000000000003</v>
      </c>
      <c r="F9175" s="644">
        <f t="shared" si="292"/>
        <v>0.92200000000000004</v>
      </c>
      <c r="G9175" s="748" t="s">
        <v>280</v>
      </c>
      <c r="H9175" s="1337">
        <v>0.43</v>
      </c>
      <c r="I9175" s="338"/>
    </row>
    <row r="9176" spans="2:9">
      <c r="B9176" s="651" t="s">
        <v>30</v>
      </c>
      <c r="C9176" s="1356">
        <v>3076</v>
      </c>
      <c r="D9176" s="747" t="str">
        <f t="shared" si="291"/>
        <v>TN3076</v>
      </c>
      <c r="E9176" s="1336">
        <v>0.94099999999999995</v>
      </c>
      <c r="F9176" s="644">
        <f t="shared" si="292"/>
        <v>0.94699999999999995</v>
      </c>
      <c r="G9176" s="748" t="s">
        <v>280</v>
      </c>
      <c r="H9176" s="1337">
        <v>0.5</v>
      </c>
      <c r="I9176" s="338"/>
    </row>
    <row r="9177" spans="2:9">
      <c r="B9177" s="651" t="s">
        <v>30</v>
      </c>
      <c r="C9177" s="1356">
        <v>3081</v>
      </c>
      <c r="D9177" s="747" t="str">
        <f t="shared" si="291"/>
        <v>TN3081</v>
      </c>
      <c r="E9177" s="1336">
        <v>0.95899999999999996</v>
      </c>
      <c r="F9177" s="644">
        <f t="shared" si="292"/>
        <v>0.96299999999999997</v>
      </c>
      <c r="G9177" s="748" t="s">
        <v>280</v>
      </c>
      <c r="H9177" s="1337">
        <v>0.41</v>
      </c>
      <c r="I9177" s="338"/>
    </row>
    <row r="9178" spans="2:9">
      <c r="B9178" s="651" t="s">
        <v>30</v>
      </c>
      <c r="C9178" s="1356">
        <v>3082</v>
      </c>
      <c r="D9178" s="747" t="str">
        <f t="shared" si="291"/>
        <v>TN3082</v>
      </c>
      <c r="E9178" s="1336">
        <v>1.1279999999999999</v>
      </c>
      <c r="F9178" s="644">
        <f t="shared" si="292"/>
        <v>1.115</v>
      </c>
      <c r="G9178" s="748" t="s">
        <v>280</v>
      </c>
      <c r="H9178" s="1337">
        <v>0.16</v>
      </c>
      <c r="I9178" s="338"/>
    </row>
    <row r="9179" spans="2:9">
      <c r="B9179" s="651" t="s">
        <v>30</v>
      </c>
      <c r="C9179" s="1356">
        <v>3085</v>
      </c>
      <c r="D9179" s="747" t="str">
        <f t="shared" si="291"/>
        <v>TN3085</v>
      </c>
      <c r="E9179" s="1336">
        <v>0.91700000000000004</v>
      </c>
      <c r="F9179" s="644">
        <f t="shared" si="292"/>
        <v>0.92500000000000004</v>
      </c>
      <c r="G9179" s="748" t="s">
        <v>280</v>
      </c>
      <c r="H9179" s="1337">
        <v>0.41</v>
      </c>
      <c r="I9179" s="338"/>
    </row>
    <row r="9180" spans="2:9">
      <c r="B9180" s="651" t="s">
        <v>30</v>
      </c>
      <c r="C9180" s="1356">
        <v>3110</v>
      </c>
      <c r="D9180" s="747" t="str">
        <f t="shared" si="291"/>
        <v>TN3110</v>
      </c>
      <c r="E9180" s="1336">
        <v>0.91100000000000003</v>
      </c>
      <c r="F9180" s="644">
        <f t="shared" si="292"/>
        <v>0.92</v>
      </c>
      <c r="G9180" s="748" t="s">
        <v>280</v>
      </c>
      <c r="H9180" s="1337">
        <v>0.42</v>
      </c>
      <c r="I9180" s="338"/>
    </row>
    <row r="9181" spans="2:9">
      <c r="B9181" s="651" t="s">
        <v>30</v>
      </c>
      <c r="C9181" s="1356">
        <v>3111</v>
      </c>
      <c r="D9181" s="747" t="str">
        <f t="shared" si="291"/>
        <v>TN3111</v>
      </c>
      <c r="E9181" s="1336">
        <v>1.0009999999999999</v>
      </c>
      <c r="F9181" s="644">
        <f t="shared" si="292"/>
        <v>1.0009999999999999</v>
      </c>
      <c r="G9181" s="748" t="s">
        <v>280</v>
      </c>
      <c r="H9181" s="1337">
        <v>0.44</v>
      </c>
      <c r="I9181" s="338"/>
    </row>
    <row r="9182" spans="2:9">
      <c r="B9182" s="651" t="s">
        <v>30</v>
      </c>
      <c r="C9182" s="1356">
        <v>3113</v>
      </c>
      <c r="D9182" s="747" t="str">
        <f t="shared" si="291"/>
        <v>TN3113</v>
      </c>
      <c r="E9182" s="1336">
        <v>0.93799999999999994</v>
      </c>
      <c r="F9182" s="644">
        <f t="shared" si="292"/>
        <v>0.94399999999999995</v>
      </c>
      <c r="G9182" s="748" t="s">
        <v>280</v>
      </c>
      <c r="H9182" s="1337">
        <v>0.35</v>
      </c>
      <c r="I9182" s="338"/>
    </row>
    <row r="9183" spans="2:9">
      <c r="B9183" s="651" t="s">
        <v>30</v>
      </c>
      <c r="C9183" s="1356">
        <v>3114</v>
      </c>
      <c r="D9183" s="747" t="str">
        <f t="shared" si="291"/>
        <v>TN3114</v>
      </c>
      <c r="E9183" s="1336">
        <v>1.0169999999999999</v>
      </c>
      <c r="F9183" s="644">
        <f t="shared" si="292"/>
        <v>1.0149999999999999</v>
      </c>
      <c r="G9183" s="748" t="s">
        <v>280</v>
      </c>
      <c r="H9183" s="1337">
        <v>0.43</v>
      </c>
      <c r="I9183" s="338"/>
    </row>
    <row r="9184" spans="2:9">
      <c r="B9184" s="651" t="s">
        <v>30</v>
      </c>
      <c r="C9184" s="1356">
        <v>3118</v>
      </c>
      <c r="D9184" s="747" t="str">
        <f t="shared" si="291"/>
        <v>TN3118</v>
      </c>
      <c r="E9184" s="1336">
        <v>0.93100000000000005</v>
      </c>
      <c r="F9184" s="644">
        <f t="shared" si="292"/>
        <v>0.93799999999999994</v>
      </c>
      <c r="G9184" s="748" t="s">
        <v>280</v>
      </c>
      <c r="H9184" s="1337">
        <v>0.43</v>
      </c>
      <c r="I9184" s="338"/>
    </row>
    <row r="9185" spans="2:9">
      <c r="B9185" s="651" t="s">
        <v>30</v>
      </c>
      <c r="C9185" s="1356">
        <v>3119</v>
      </c>
      <c r="D9185" s="747" t="str">
        <f t="shared" si="291"/>
        <v>TN3119</v>
      </c>
      <c r="E9185" s="1336">
        <v>0.53500000000000003</v>
      </c>
      <c r="F9185" s="644">
        <f t="shared" si="292"/>
        <v>0.58199999999999996</v>
      </c>
      <c r="G9185" s="748" t="s">
        <v>280</v>
      </c>
      <c r="H9185" s="1337">
        <v>0.2</v>
      </c>
      <c r="I9185" s="338"/>
    </row>
    <row r="9186" spans="2:9">
      <c r="B9186" s="651" t="s">
        <v>30</v>
      </c>
      <c r="C9186" s="1356">
        <v>3122</v>
      </c>
      <c r="D9186" s="747" t="str">
        <f t="shared" si="291"/>
        <v>TN3122</v>
      </c>
      <c r="E9186" s="1336">
        <v>0.79600000000000004</v>
      </c>
      <c r="F9186" s="644">
        <f t="shared" si="292"/>
        <v>0.81599999999999995</v>
      </c>
      <c r="G9186" s="748" t="s">
        <v>280</v>
      </c>
      <c r="H9186" s="1337">
        <v>0.16</v>
      </c>
      <c r="I9186" s="338"/>
    </row>
    <row r="9187" spans="2:9">
      <c r="B9187" s="651" t="s">
        <v>30</v>
      </c>
      <c r="C9187" s="1356">
        <v>3126</v>
      </c>
      <c r="D9187" s="747" t="str">
        <f t="shared" si="291"/>
        <v>TN3126</v>
      </c>
      <c r="E9187" s="1336">
        <v>0.89500000000000002</v>
      </c>
      <c r="F9187" s="644">
        <f t="shared" si="292"/>
        <v>0.90600000000000003</v>
      </c>
      <c r="G9187" s="748" t="s">
        <v>280</v>
      </c>
      <c r="H9187" s="1337">
        <v>0.56999999999999995</v>
      </c>
      <c r="I9187" s="338"/>
    </row>
    <row r="9188" spans="2:9">
      <c r="B9188" s="651" t="s">
        <v>30</v>
      </c>
      <c r="C9188" s="1356">
        <v>3131</v>
      </c>
      <c r="D9188" s="747" t="str">
        <f t="shared" si="291"/>
        <v>TN3131</v>
      </c>
      <c r="E9188" s="1336">
        <v>0.92900000000000005</v>
      </c>
      <c r="F9188" s="644">
        <f t="shared" si="292"/>
        <v>0.93600000000000005</v>
      </c>
      <c r="G9188" s="748" t="s">
        <v>280</v>
      </c>
      <c r="H9188" s="1337">
        <v>0.44</v>
      </c>
      <c r="I9188" s="338"/>
    </row>
    <row r="9189" spans="2:9">
      <c r="B9189" s="651" t="s">
        <v>30</v>
      </c>
      <c r="C9189" s="1356">
        <v>3132</v>
      </c>
      <c r="D9189" s="747" t="str">
        <f t="shared" si="291"/>
        <v>TN3132</v>
      </c>
      <c r="E9189" s="1336">
        <v>0.94099999999999995</v>
      </c>
      <c r="F9189" s="644">
        <f t="shared" si="292"/>
        <v>0.94699999999999995</v>
      </c>
      <c r="G9189" s="748" t="s">
        <v>280</v>
      </c>
      <c r="H9189" s="1337">
        <v>0.43</v>
      </c>
      <c r="I9189" s="338"/>
    </row>
    <row r="9190" spans="2:9">
      <c r="B9190" s="651" t="s">
        <v>30</v>
      </c>
      <c r="C9190" s="1356">
        <v>3145</v>
      </c>
      <c r="D9190" s="747" t="str">
        <f t="shared" si="291"/>
        <v>TN3145</v>
      </c>
      <c r="E9190" s="1336">
        <v>0.97399999999999998</v>
      </c>
      <c r="F9190" s="644">
        <f t="shared" si="292"/>
        <v>0.97699999999999998</v>
      </c>
      <c r="G9190" s="748" t="s">
        <v>280</v>
      </c>
      <c r="H9190" s="1337">
        <v>0.45</v>
      </c>
      <c r="I9190" s="338"/>
    </row>
    <row r="9191" spans="2:9">
      <c r="B9191" s="651" t="s">
        <v>30</v>
      </c>
      <c r="C9191" s="1356">
        <v>3146</v>
      </c>
      <c r="D9191" s="747" t="str">
        <f t="shared" si="291"/>
        <v>TN3146</v>
      </c>
      <c r="E9191" s="1336">
        <v>1.0669999999999999</v>
      </c>
      <c r="F9191" s="644">
        <f t="shared" si="292"/>
        <v>1.06</v>
      </c>
      <c r="G9191" s="748" t="s">
        <v>280</v>
      </c>
      <c r="H9191" s="1337">
        <v>0.45</v>
      </c>
      <c r="I9191" s="338"/>
    </row>
    <row r="9192" spans="2:9">
      <c r="B9192" s="651" t="s">
        <v>30</v>
      </c>
      <c r="C9192" s="1356">
        <v>3169</v>
      </c>
      <c r="D9192" s="747" t="str">
        <f t="shared" si="291"/>
        <v>TN3169</v>
      </c>
      <c r="E9192" s="1336">
        <v>1.048</v>
      </c>
      <c r="F9192" s="644">
        <f t="shared" si="292"/>
        <v>1.0429999999999999</v>
      </c>
      <c r="G9192" s="748" t="s">
        <v>280</v>
      </c>
      <c r="H9192" s="1337">
        <v>0.61</v>
      </c>
      <c r="I9192" s="338"/>
    </row>
    <row r="9193" spans="2:9">
      <c r="B9193" s="651" t="s">
        <v>30</v>
      </c>
      <c r="C9193" s="1356">
        <v>3179</v>
      </c>
      <c r="D9193" s="747" t="str">
        <f t="shared" si="291"/>
        <v>TN3179</v>
      </c>
      <c r="E9193" s="1336">
        <v>0.998</v>
      </c>
      <c r="F9193" s="644">
        <f t="shared" si="292"/>
        <v>0.998</v>
      </c>
      <c r="G9193" s="748" t="s">
        <v>280</v>
      </c>
      <c r="H9193" s="1337">
        <v>0.43</v>
      </c>
      <c r="I9193" s="338"/>
    </row>
    <row r="9194" spans="2:9">
      <c r="B9194" s="651" t="s">
        <v>30</v>
      </c>
      <c r="C9194" s="1356">
        <v>3180</v>
      </c>
      <c r="D9194" s="747" t="str">
        <f t="shared" si="291"/>
        <v>TN3180</v>
      </c>
      <c r="E9194" s="1336">
        <v>0.91200000000000003</v>
      </c>
      <c r="F9194" s="644">
        <f t="shared" si="292"/>
        <v>0.92100000000000004</v>
      </c>
      <c r="G9194" s="748" t="s">
        <v>280</v>
      </c>
      <c r="H9194" s="1337">
        <v>0.42</v>
      </c>
      <c r="I9194" s="338"/>
    </row>
    <row r="9195" spans="2:9">
      <c r="B9195" s="651" t="s">
        <v>30</v>
      </c>
      <c r="C9195" s="1356">
        <v>3188</v>
      </c>
      <c r="D9195" s="747" t="str">
        <f t="shared" si="291"/>
        <v>TN3188</v>
      </c>
      <c r="E9195" s="1336">
        <v>0.97099999999999997</v>
      </c>
      <c r="F9195" s="644">
        <f t="shared" si="292"/>
        <v>0.97399999999999998</v>
      </c>
      <c r="G9195" s="748" t="s">
        <v>280</v>
      </c>
      <c r="H9195" s="1337">
        <v>0.43</v>
      </c>
      <c r="I9195" s="338"/>
    </row>
    <row r="9196" spans="2:9">
      <c r="B9196" s="651" t="s">
        <v>30</v>
      </c>
      <c r="C9196" s="1356">
        <v>3220</v>
      </c>
      <c r="D9196" s="747" t="str">
        <f t="shared" si="291"/>
        <v>TN3220</v>
      </c>
      <c r="E9196" s="1336">
        <v>0.97199999999999998</v>
      </c>
      <c r="F9196" s="644">
        <f t="shared" si="292"/>
        <v>0.97499999999999998</v>
      </c>
      <c r="G9196" s="748" t="s">
        <v>280</v>
      </c>
      <c r="H9196" s="1337">
        <v>0.92</v>
      </c>
      <c r="I9196" s="338"/>
    </row>
    <row r="9197" spans="2:9">
      <c r="B9197" s="651" t="s">
        <v>30</v>
      </c>
      <c r="C9197" s="1356">
        <v>3224</v>
      </c>
      <c r="D9197" s="747" t="str">
        <f t="shared" si="291"/>
        <v>TN3224</v>
      </c>
      <c r="E9197" s="1336">
        <v>0.97799999999999998</v>
      </c>
      <c r="F9197" s="644">
        <f t="shared" si="292"/>
        <v>0.98</v>
      </c>
      <c r="G9197" s="748" t="s">
        <v>280</v>
      </c>
      <c r="H9197" s="1337">
        <v>0.45</v>
      </c>
      <c r="I9197" s="338"/>
    </row>
    <row r="9198" spans="2:9">
      <c r="B9198" s="651" t="s">
        <v>30</v>
      </c>
      <c r="C9198" s="1356">
        <v>3227</v>
      </c>
      <c r="D9198" s="747" t="str">
        <f t="shared" si="291"/>
        <v>TN3227</v>
      </c>
      <c r="E9198" s="1336">
        <v>0.91800000000000004</v>
      </c>
      <c r="F9198" s="644">
        <f t="shared" si="292"/>
        <v>0.92600000000000005</v>
      </c>
      <c r="G9198" s="748" t="s">
        <v>280</v>
      </c>
      <c r="H9198" s="1337">
        <v>0.44</v>
      </c>
      <c r="I9198" s="338"/>
    </row>
    <row r="9199" spans="2:9">
      <c r="B9199" s="651" t="s">
        <v>30</v>
      </c>
      <c r="C9199" s="1356">
        <v>3240</v>
      </c>
      <c r="D9199" s="747" t="str">
        <f t="shared" si="291"/>
        <v>TN3240</v>
      </c>
      <c r="E9199" s="1336">
        <v>0.95099999999999996</v>
      </c>
      <c r="F9199" s="644">
        <f t="shared" si="292"/>
        <v>0.95599999999999996</v>
      </c>
      <c r="G9199" s="748" t="s">
        <v>280</v>
      </c>
      <c r="H9199" s="1337">
        <v>0.64</v>
      </c>
      <c r="I9199" s="338"/>
    </row>
    <row r="9200" spans="2:9">
      <c r="B9200" s="651" t="s">
        <v>30</v>
      </c>
      <c r="C9200" s="1356">
        <v>3241</v>
      </c>
      <c r="D9200" s="747" t="str">
        <f t="shared" si="291"/>
        <v>TN3241</v>
      </c>
      <c r="E9200" s="1336">
        <v>0.97</v>
      </c>
      <c r="F9200" s="644">
        <f t="shared" si="292"/>
        <v>0.97299999999999998</v>
      </c>
      <c r="G9200" s="748" t="s">
        <v>280</v>
      </c>
      <c r="H9200" s="1337">
        <v>0.37</v>
      </c>
      <c r="I9200" s="338"/>
    </row>
    <row r="9201" spans="2:9">
      <c r="B9201" s="651" t="s">
        <v>30</v>
      </c>
      <c r="C9201" s="1356">
        <v>3255</v>
      </c>
      <c r="D9201" s="747" t="str">
        <f t="shared" si="291"/>
        <v>TN3255</v>
      </c>
      <c r="E9201" s="1336">
        <v>0.53500000000000003</v>
      </c>
      <c r="F9201" s="644">
        <f t="shared" si="292"/>
        <v>0.58199999999999996</v>
      </c>
      <c r="G9201" s="748" t="s">
        <v>280</v>
      </c>
      <c r="H9201" s="1337">
        <v>0.2</v>
      </c>
      <c r="I9201" s="338"/>
    </row>
    <row r="9202" spans="2:9">
      <c r="B9202" s="651" t="s">
        <v>30</v>
      </c>
      <c r="C9202" s="1356">
        <v>3257</v>
      </c>
      <c r="D9202" s="747" t="str">
        <f t="shared" si="291"/>
        <v>TN3257</v>
      </c>
      <c r="E9202" s="1336">
        <v>0.88</v>
      </c>
      <c r="F9202" s="644">
        <f t="shared" si="292"/>
        <v>0.89200000000000002</v>
      </c>
      <c r="G9202" s="748" t="s">
        <v>280</v>
      </c>
      <c r="H9202" s="1337">
        <v>0.42</v>
      </c>
      <c r="I9202" s="338"/>
    </row>
    <row r="9203" spans="2:9">
      <c r="B9203" s="651" t="s">
        <v>30</v>
      </c>
      <c r="C9203" s="1356">
        <v>3270</v>
      </c>
      <c r="D9203" s="747" t="str">
        <f t="shared" si="291"/>
        <v>TN3270</v>
      </c>
      <c r="E9203" s="1336">
        <v>0.79</v>
      </c>
      <c r="F9203" s="644">
        <f t="shared" si="292"/>
        <v>0.81100000000000005</v>
      </c>
      <c r="G9203" s="748" t="s">
        <v>280</v>
      </c>
      <c r="H9203" s="1337">
        <v>0.1</v>
      </c>
      <c r="I9203" s="338"/>
    </row>
    <row r="9204" spans="2:9">
      <c r="B9204" s="651" t="s">
        <v>30</v>
      </c>
      <c r="C9204" s="1356">
        <v>3300</v>
      </c>
      <c r="D9204" s="747" t="str">
        <f t="shared" si="291"/>
        <v>TN3300</v>
      </c>
      <c r="E9204" s="1336">
        <v>0.96399999999999997</v>
      </c>
      <c r="F9204" s="644">
        <f t="shared" si="292"/>
        <v>0.96799999999999997</v>
      </c>
      <c r="G9204" s="748" t="s">
        <v>280</v>
      </c>
      <c r="H9204" s="1337">
        <v>1.03</v>
      </c>
      <c r="I9204" s="338"/>
    </row>
    <row r="9205" spans="2:9">
      <c r="B9205" s="651" t="s">
        <v>30</v>
      </c>
      <c r="C9205" s="1356">
        <v>3303</v>
      </c>
      <c r="D9205" s="747" t="str">
        <f t="shared" si="291"/>
        <v>TN3303</v>
      </c>
      <c r="E9205" s="1336">
        <v>0.92</v>
      </c>
      <c r="F9205" s="644">
        <f t="shared" si="292"/>
        <v>0.92800000000000005</v>
      </c>
      <c r="G9205" s="748" t="s">
        <v>280</v>
      </c>
      <c r="H9205" s="1337">
        <v>0.45</v>
      </c>
      <c r="I9205" s="338"/>
    </row>
    <row r="9206" spans="2:9">
      <c r="B9206" s="651" t="s">
        <v>30</v>
      </c>
      <c r="C9206" s="1356">
        <v>3307</v>
      </c>
      <c r="D9206" s="747" t="str">
        <f t="shared" si="291"/>
        <v>TN3307</v>
      </c>
      <c r="E9206" s="1336">
        <v>0.97499999999999998</v>
      </c>
      <c r="F9206" s="644">
        <f t="shared" si="292"/>
        <v>0.97799999999999998</v>
      </c>
      <c r="G9206" s="748" t="s">
        <v>280</v>
      </c>
      <c r="H9206" s="1337">
        <v>0.39</v>
      </c>
      <c r="I9206" s="338"/>
    </row>
    <row r="9207" spans="2:9">
      <c r="B9207" s="651" t="s">
        <v>30</v>
      </c>
      <c r="C9207" s="1356">
        <v>3315</v>
      </c>
      <c r="D9207" s="747" t="str">
        <f t="shared" si="291"/>
        <v>TN3315</v>
      </c>
      <c r="E9207" s="1336">
        <v>0.875</v>
      </c>
      <c r="F9207" s="644">
        <f t="shared" si="292"/>
        <v>0.88800000000000001</v>
      </c>
      <c r="G9207" s="748" t="s">
        <v>280</v>
      </c>
      <c r="H9207" s="1337">
        <v>0.41</v>
      </c>
      <c r="I9207" s="338"/>
    </row>
    <row r="9208" spans="2:9">
      <c r="B9208" s="651" t="s">
        <v>30</v>
      </c>
      <c r="C9208" s="1356">
        <v>3334</v>
      </c>
      <c r="D9208" s="747" t="str">
        <f t="shared" si="291"/>
        <v>TN3334</v>
      </c>
      <c r="E9208" s="1336">
        <v>0.79</v>
      </c>
      <c r="F9208" s="644">
        <f t="shared" si="292"/>
        <v>0.81100000000000005</v>
      </c>
      <c r="G9208" s="748" t="s">
        <v>280</v>
      </c>
      <c r="H9208" s="1337">
        <v>0.1</v>
      </c>
      <c r="I9208" s="338"/>
    </row>
    <row r="9209" spans="2:9">
      <c r="B9209" s="651" t="s">
        <v>30</v>
      </c>
      <c r="C9209" s="1356">
        <v>3336</v>
      </c>
      <c r="D9209" s="747" t="str">
        <f t="shared" si="291"/>
        <v>TN3336</v>
      </c>
      <c r="E9209" s="1336">
        <v>0.83799999999999997</v>
      </c>
      <c r="F9209" s="644">
        <f t="shared" si="292"/>
        <v>0.85399999999999998</v>
      </c>
      <c r="G9209" s="748" t="s">
        <v>280</v>
      </c>
      <c r="H9209" s="1337">
        <v>1.2</v>
      </c>
      <c r="I9209" s="338"/>
    </row>
    <row r="9210" spans="2:9">
      <c r="B9210" s="651" t="s">
        <v>30</v>
      </c>
      <c r="C9210" s="1356">
        <v>3365</v>
      </c>
      <c r="D9210" s="747" t="str">
        <f t="shared" si="291"/>
        <v>TN3365</v>
      </c>
      <c r="E9210" s="1336">
        <v>1.1830000000000001</v>
      </c>
      <c r="F9210" s="644">
        <f t="shared" si="292"/>
        <v>1.165</v>
      </c>
      <c r="G9210" s="748" t="s">
        <v>280</v>
      </c>
      <c r="H9210" s="1337">
        <v>0.43</v>
      </c>
      <c r="I9210" s="338"/>
    </row>
    <row r="9211" spans="2:9">
      <c r="B9211" s="651" t="s">
        <v>30</v>
      </c>
      <c r="C9211" s="1356">
        <v>3372</v>
      </c>
      <c r="D9211" s="747" t="str">
        <f t="shared" si="291"/>
        <v>TN3372</v>
      </c>
      <c r="E9211" s="1336">
        <v>0.96199999999999997</v>
      </c>
      <c r="F9211" s="644">
        <f t="shared" si="292"/>
        <v>0.96599999999999997</v>
      </c>
      <c r="G9211" s="748" t="s">
        <v>280</v>
      </c>
      <c r="H9211" s="1337">
        <v>0.38</v>
      </c>
      <c r="I9211" s="338"/>
    </row>
    <row r="9212" spans="2:9">
      <c r="B9212" s="651" t="s">
        <v>30</v>
      </c>
      <c r="C9212" s="1356">
        <v>3373</v>
      </c>
      <c r="D9212" s="747" t="str">
        <f t="shared" si="291"/>
        <v>TN3373</v>
      </c>
      <c r="E9212" s="1336">
        <v>0.89200000000000002</v>
      </c>
      <c r="F9212" s="644">
        <f t="shared" si="292"/>
        <v>0.90300000000000002</v>
      </c>
      <c r="G9212" s="748" t="s">
        <v>280</v>
      </c>
      <c r="H9212" s="1337">
        <v>0.47</v>
      </c>
      <c r="I9212" s="338"/>
    </row>
    <row r="9213" spans="2:9">
      <c r="B9213" s="651" t="s">
        <v>30</v>
      </c>
      <c r="C9213" s="1356">
        <v>3383</v>
      </c>
      <c r="D9213" s="747" t="str">
        <f t="shared" si="291"/>
        <v>TN3383</v>
      </c>
      <c r="E9213" s="1336">
        <v>1.0229999999999999</v>
      </c>
      <c r="F9213" s="644">
        <f t="shared" si="292"/>
        <v>1.0209999999999999</v>
      </c>
      <c r="G9213" s="748" t="s">
        <v>280</v>
      </c>
      <c r="H9213" s="1337">
        <v>0.4</v>
      </c>
      <c r="I9213" s="338"/>
    </row>
    <row r="9214" spans="2:9">
      <c r="B9214" s="651" t="s">
        <v>30</v>
      </c>
      <c r="C9214" s="1356">
        <v>3385</v>
      </c>
      <c r="D9214" s="747" t="str">
        <f t="shared" si="291"/>
        <v>TN3385</v>
      </c>
      <c r="E9214" s="1336">
        <v>0.79600000000000004</v>
      </c>
      <c r="F9214" s="644">
        <f t="shared" si="292"/>
        <v>0.81599999999999995</v>
      </c>
      <c r="G9214" s="748" t="s">
        <v>280</v>
      </c>
      <c r="H9214" s="1337">
        <v>0.16</v>
      </c>
      <c r="I9214" s="338"/>
    </row>
    <row r="9215" spans="2:9">
      <c r="B9215" s="651" t="s">
        <v>30</v>
      </c>
      <c r="C9215" s="1356">
        <v>3400</v>
      </c>
      <c r="D9215" s="747" t="str">
        <f t="shared" si="291"/>
        <v>TN3400</v>
      </c>
      <c r="E9215" s="1336">
        <v>0.93899999999999995</v>
      </c>
      <c r="F9215" s="644">
        <f t="shared" si="292"/>
        <v>0.94499999999999995</v>
      </c>
      <c r="G9215" s="748" t="s">
        <v>280</v>
      </c>
      <c r="H9215" s="1337">
        <v>0.48</v>
      </c>
      <c r="I9215" s="338"/>
    </row>
    <row r="9216" spans="2:9">
      <c r="B9216" s="651" t="s">
        <v>30</v>
      </c>
      <c r="C9216" s="1356">
        <v>3507</v>
      </c>
      <c r="D9216" s="747" t="str">
        <f t="shared" si="291"/>
        <v>TN3507</v>
      </c>
      <c r="E9216" s="1336">
        <v>0.88100000000000001</v>
      </c>
      <c r="F9216" s="644">
        <f t="shared" si="292"/>
        <v>0.89300000000000002</v>
      </c>
      <c r="G9216" s="748" t="s">
        <v>280</v>
      </c>
      <c r="H9216" s="1337">
        <v>0.51</v>
      </c>
      <c r="I9216" s="338"/>
    </row>
    <row r="9217" spans="2:9">
      <c r="B9217" s="651" t="s">
        <v>30</v>
      </c>
      <c r="C9217" s="1356">
        <v>3515</v>
      </c>
      <c r="D9217" s="747" t="str">
        <f t="shared" si="291"/>
        <v>TN3515</v>
      </c>
      <c r="E9217" s="1336">
        <v>0.90700000000000003</v>
      </c>
      <c r="F9217" s="644">
        <f t="shared" si="292"/>
        <v>0.91600000000000004</v>
      </c>
      <c r="G9217" s="748" t="s">
        <v>280</v>
      </c>
      <c r="H9217" s="1337">
        <v>0.39</v>
      </c>
      <c r="I9217" s="338"/>
    </row>
    <row r="9218" spans="2:9">
      <c r="B9218" s="651" t="s">
        <v>30</v>
      </c>
      <c r="C9218" s="1356">
        <v>3548</v>
      </c>
      <c r="D9218" s="747" t="str">
        <f t="shared" si="291"/>
        <v>TN3548</v>
      </c>
      <c r="E9218" s="1336">
        <v>0.91600000000000004</v>
      </c>
      <c r="F9218" s="644">
        <f t="shared" si="292"/>
        <v>0.92400000000000004</v>
      </c>
      <c r="G9218" s="748" t="s">
        <v>280</v>
      </c>
      <c r="H9218" s="1337">
        <v>0.41</v>
      </c>
      <c r="I9218" s="338"/>
    </row>
    <row r="9219" spans="2:9">
      <c r="B9219" s="651" t="s">
        <v>30</v>
      </c>
      <c r="C9219" s="1356">
        <v>3559</v>
      </c>
      <c r="D9219" s="747" t="str">
        <f t="shared" si="291"/>
        <v>TN3559</v>
      </c>
      <c r="E9219" s="1336">
        <v>0.97799999999999998</v>
      </c>
      <c r="F9219" s="644">
        <f t="shared" si="292"/>
        <v>0.98</v>
      </c>
      <c r="G9219" s="748" t="s">
        <v>280</v>
      </c>
      <c r="H9219" s="1337">
        <v>0.52</v>
      </c>
      <c r="I9219" s="338"/>
    </row>
    <row r="9220" spans="2:9">
      <c r="B9220" s="651" t="s">
        <v>30</v>
      </c>
      <c r="C9220" s="1356">
        <v>3574</v>
      </c>
      <c r="D9220" s="747" t="str">
        <f t="shared" si="291"/>
        <v>TN3574</v>
      </c>
      <c r="E9220" s="1336">
        <v>0.871</v>
      </c>
      <c r="F9220" s="644">
        <f t="shared" si="292"/>
        <v>0.88400000000000001</v>
      </c>
      <c r="G9220" s="748" t="s">
        <v>280</v>
      </c>
      <c r="H9220" s="1337">
        <v>0.37</v>
      </c>
      <c r="I9220" s="338"/>
    </row>
    <row r="9221" spans="2:9">
      <c r="B9221" s="651" t="s">
        <v>30</v>
      </c>
      <c r="C9221" s="1356">
        <v>3581</v>
      </c>
      <c r="D9221" s="747" t="str">
        <f t="shared" si="291"/>
        <v>TN3581</v>
      </c>
      <c r="E9221" s="1336">
        <v>0.95099999999999996</v>
      </c>
      <c r="F9221" s="644">
        <f t="shared" si="292"/>
        <v>0.95599999999999996</v>
      </c>
      <c r="G9221" s="748" t="s">
        <v>280</v>
      </c>
      <c r="H9221" s="1337">
        <v>0.39</v>
      </c>
      <c r="I9221" s="338"/>
    </row>
    <row r="9222" spans="2:9">
      <c r="B9222" s="651" t="s">
        <v>30</v>
      </c>
      <c r="C9222" s="1356">
        <v>3612</v>
      </c>
      <c r="D9222" s="747" t="str">
        <f t="shared" si="291"/>
        <v>TN3612</v>
      </c>
      <c r="E9222" s="1336">
        <v>0.92700000000000005</v>
      </c>
      <c r="F9222" s="644">
        <f t="shared" si="292"/>
        <v>0.93400000000000005</v>
      </c>
      <c r="G9222" s="748" t="s">
        <v>280</v>
      </c>
      <c r="H9222" s="1337">
        <v>0.39</v>
      </c>
      <c r="I9222" s="338"/>
    </row>
    <row r="9223" spans="2:9">
      <c r="B9223" s="651" t="s">
        <v>30</v>
      </c>
      <c r="C9223" s="1356">
        <v>3620</v>
      </c>
      <c r="D9223" s="747" t="str">
        <f t="shared" si="291"/>
        <v>TN3620</v>
      </c>
      <c r="E9223" s="1336">
        <v>1.095</v>
      </c>
      <c r="F9223" s="644">
        <f t="shared" si="292"/>
        <v>1.0860000000000001</v>
      </c>
      <c r="G9223" s="748" t="s">
        <v>280</v>
      </c>
      <c r="H9223" s="1337">
        <v>0.41</v>
      </c>
      <c r="I9223" s="338"/>
    </row>
    <row r="9224" spans="2:9">
      <c r="B9224" s="651" t="s">
        <v>30</v>
      </c>
      <c r="C9224" s="1356">
        <v>3629</v>
      </c>
      <c r="D9224" s="747" t="str">
        <f t="shared" si="291"/>
        <v>TN3629</v>
      </c>
      <c r="E9224" s="1336">
        <v>0.82699999999999996</v>
      </c>
      <c r="F9224" s="644">
        <f t="shared" si="292"/>
        <v>0.84399999999999997</v>
      </c>
      <c r="G9224" s="748" t="s">
        <v>280</v>
      </c>
      <c r="H9224" s="1337">
        <v>0.3</v>
      </c>
      <c r="I9224" s="338"/>
    </row>
    <row r="9225" spans="2:9">
      <c r="B9225" s="651" t="s">
        <v>30</v>
      </c>
      <c r="C9225" s="1356">
        <v>3632</v>
      </c>
      <c r="D9225" s="747" t="str">
        <f t="shared" si="291"/>
        <v>TN3632</v>
      </c>
      <c r="E9225" s="1336">
        <v>1.014</v>
      </c>
      <c r="F9225" s="644">
        <f t="shared" si="292"/>
        <v>1.0129999999999999</v>
      </c>
      <c r="G9225" s="748" t="s">
        <v>280</v>
      </c>
      <c r="H9225" s="1337">
        <v>0.46</v>
      </c>
      <c r="I9225" s="338"/>
    </row>
    <row r="9226" spans="2:9">
      <c r="B9226" s="651" t="s">
        <v>30</v>
      </c>
      <c r="C9226" s="1356">
        <v>3634</v>
      </c>
      <c r="D9226" s="747" t="str">
        <f t="shared" si="291"/>
        <v>TN3634</v>
      </c>
      <c r="E9226" s="1336">
        <v>0.97599999999999998</v>
      </c>
      <c r="F9226" s="644">
        <f t="shared" si="292"/>
        <v>0.97799999999999998</v>
      </c>
      <c r="G9226" s="748" t="s">
        <v>280</v>
      </c>
      <c r="H9226" s="1337">
        <v>0.43</v>
      </c>
      <c r="I9226" s="338"/>
    </row>
    <row r="9227" spans="2:9">
      <c r="B9227" s="651" t="s">
        <v>30</v>
      </c>
      <c r="C9227" s="1356">
        <v>3635</v>
      </c>
      <c r="D9227" s="747" t="str">
        <f t="shared" ref="D9227:D9290" si="293">B9227&amp;TEXT(C9227,"0000")</f>
        <v>TN3635</v>
      </c>
      <c r="E9227" s="1336">
        <v>0.85199999999999998</v>
      </c>
      <c r="F9227" s="644">
        <f t="shared" ref="F9227:F9290" si="294">IF(E9227="NA","NA",ROUND((E9227-1)*0.9+1,3))</f>
        <v>0.86699999999999999</v>
      </c>
      <c r="G9227" s="748" t="s">
        <v>280</v>
      </c>
      <c r="H9227" s="1337">
        <v>0.42</v>
      </c>
      <c r="I9227" s="338"/>
    </row>
    <row r="9228" spans="2:9">
      <c r="B9228" s="651" t="s">
        <v>30</v>
      </c>
      <c r="C9228" s="1356">
        <v>3638</v>
      </c>
      <c r="D9228" s="747" t="str">
        <f t="shared" si="293"/>
        <v>TN3638</v>
      </c>
      <c r="E9228" s="1336">
        <v>0.81299999999999994</v>
      </c>
      <c r="F9228" s="644">
        <f t="shared" si="294"/>
        <v>0.83199999999999996</v>
      </c>
      <c r="G9228" s="748" t="s">
        <v>280</v>
      </c>
      <c r="H9228" s="1337">
        <v>1.04</v>
      </c>
      <c r="I9228" s="338"/>
    </row>
    <row r="9229" spans="2:9">
      <c r="B9229" s="651" t="s">
        <v>30</v>
      </c>
      <c r="C9229" s="1356">
        <v>3642</v>
      </c>
      <c r="D9229" s="747" t="str">
        <f t="shared" si="293"/>
        <v>TN3642</v>
      </c>
      <c r="E9229" s="1336">
        <v>0.91500000000000004</v>
      </c>
      <c r="F9229" s="644">
        <f t="shared" si="294"/>
        <v>0.92400000000000004</v>
      </c>
      <c r="G9229" s="748" t="s">
        <v>280</v>
      </c>
      <c r="H9229" s="1337">
        <v>0.47</v>
      </c>
      <c r="I9229" s="338"/>
    </row>
    <row r="9230" spans="2:9">
      <c r="B9230" s="651" t="s">
        <v>30</v>
      </c>
      <c r="C9230" s="1356">
        <v>3643</v>
      </c>
      <c r="D9230" s="747" t="str">
        <f t="shared" si="293"/>
        <v>TN3643</v>
      </c>
      <c r="E9230" s="1336">
        <v>1.032</v>
      </c>
      <c r="F9230" s="644">
        <f t="shared" si="294"/>
        <v>1.0289999999999999</v>
      </c>
      <c r="G9230" s="748" t="s">
        <v>280</v>
      </c>
      <c r="H9230" s="1337">
        <v>0.34</v>
      </c>
      <c r="I9230" s="338"/>
    </row>
    <row r="9231" spans="2:9">
      <c r="B9231" s="651" t="s">
        <v>30</v>
      </c>
      <c r="C9231" s="1356">
        <v>3647</v>
      </c>
      <c r="D9231" s="747" t="str">
        <f t="shared" si="293"/>
        <v>TN3647</v>
      </c>
      <c r="E9231" s="1336">
        <v>0.95499999999999996</v>
      </c>
      <c r="F9231" s="644">
        <f t="shared" si="294"/>
        <v>0.96</v>
      </c>
      <c r="G9231" s="748" t="s">
        <v>280</v>
      </c>
      <c r="H9231" s="1337">
        <v>0.53</v>
      </c>
      <c r="I9231" s="338"/>
    </row>
    <row r="9232" spans="2:9">
      <c r="B9232" s="651" t="s">
        <v>30</v>
      </c>
      <c r="C9232" s="1356">
        <v>3648</v>
      </c>
      <c r="D9232" s="747" t="str">
        <f t="shared" si="293"/>
        <v>TN3648</v>
      </c>
      <c r="E9232" s="1336">
        <v>0.90900000000000003</v>
      </c>
      <c r="F9232" s="644">
        <f t="shared" si="294"/>
        <v>0.91800000000000004</v>
      </c>
      <c r="G9232" s="748" t="s">
        <v>280</v>
      </c>
      <c r="H9232" s="1337">
        <v>0.37</v>
      </c>
      <c r="I9232" s="338"/>
    </row>
    <row r="9233" spans="2:9">
      <c r="B9233" s="651" t="s">
        <v>30</v>
      </c>
      <c r="C9233" s="1356">
        <v>3681</v>
      </c>
      <c r="D9233" s="747" t="str">
        <f t="shared" si="293"/>
        <v>TN3681</v>
      </c>
      <c r="E9233" s="1336">
        <v>0.875</v>
      </c>
      <c r="F9233" s="644">
        <f t="shared" si="294"/>
        <v>0.88800000000000001</v>
      </c>
      <c r="G9233" s="748" t="s">
        <v>280</v>
      </c>
      <c r="H9233" s="1337">
        <v>0.34</v>
      </c>
      <c r="I9233" s="338"/>
    </row>
    <row r="9234" spans="2:9">
      <c r="B9234" s="651" t="s">
        <v>30</v>
      </c>
      <c r="C9234" s="1356">
        <v>3685</v>
      </c>
      <c r="D9234" s="747" t="str">
        <f t="shared" si="293"/>
        <v>TN3685</v>
      </c>
      <c r="E9234" s="1336">
        <v>1.0640000000000001</v>
      </c>
      <c r="F9234" s="644">
        <f t="shared" si="294"/>
        <v>1.0580000000000001</v>
      </c>
      <c r="G9234" s="748" t="s">
        <v>280</v>
      </c>
      <c r="H9234" s="1337">
        <v>0.31</v>
      </c>
      <c r="I9234" s="338"/>
    </row>
    <row r="9235" spans="2:9">
      <c r="B9235" s="651" t="s">
        <v>30</v>
      </c>
      <c r="C9235" s="1356">
        <v>3719</v>
      </c>
      <c r="D9235" s="747" t="str">
        <f t="shared" si="293"/>
        <v>TN3719</v>
      </c>
      <c r="E9235" s="1336">
        <v>1.218</v>
      </c>
      <c r="F9235" s="644">
        <f t="shared" si="294"/>
        <v>1.196</v>
      </c>
      <c r="G9235" s="748" t="s">
        <v>280</v>
      </c>
      <c r="H9235" s="1337">
        <v>0.4</v>
      </c>
      <c r="I9235" s="338"/>
    </row>
    <row r="9236" spans="2:9">
      <c r="B9236" s="651" t="s">
        <v>30</v>
      </c>
      <c r="C9236" s="1356">
        <v>3724</v>
      </c>
      <c r="D9236" s="747" t="str">
        <f t="shared" si="293"/>
        <v>TN3724</v>
      </c>
      <c r="E9236" s="1336">
        <v>1.1910000000000001</v>
      </c>
      <c r="F9236" s="644">
        <f t="shared" si="294"/>
        <v>1.1719999999999999</v>
      </c>
      <c r="G9236" s="748" t="s">
        <v>280</v>
      </c>
      <c r="H9236" s="1337">
        <v>0.37</v>
      </c>
      <c r="I9236" s="338"/>
    </row>
    <row r="9237" spans="2:9">
      <c r="B9237" s="651" t="s">
        <v>30</v>
      </c>
      <c r="C9237" s="1356">
        <v>3726</v>
      </c>
      <c r="D9237" s="747" t="str">
        <f t="shared" si="293"/>
        <v>TN3726</v>
      </c>
      <c r="E9237" s="1336">
        <v>1.2889999999999999</v>
      </c>
      <c r="F9237" s="644">
        <f t="shared" si="294"/>
        <v>1.26</v>
      </c>
      <c r="G9237" s="748" t="s">
        <v>280</v>
      </c>
      <c r="H9237" s="1337">
        <v>0.4</v>
      </c>
      <c r="I9237" s="338"/>
    </row>
    <row r="9238" spans="2:9">
      <c r="B9238" s="651" t="s">
        <v>30</v>
      </c>
      <c r="C9238" s="1356">
        <v>3803</v>
      </c>
      <c r="D9238" s="747" t="str">
        <f t="shared" si="293"/>
        <v>TN3803</v>
      </c>
      <c r="E9238" s="1336">
        <v>0.94799999999999995</v>
      </c>
      <c r="F9238" s="644">
        <f t="shared" si="294"/>
        <v>0.95299999999999996</v>
      </c>
      <c r="G9238" s="748" t="s">
        <v>280</v>
      </c>
      <c r="H9238" s="1337">
        <v>0.36</v>
      </c>
      <c r="I9238" s="338"/>
    </row>
    <row r="9239" spans="2:9">
      <c r="B9239" s="651" t="s">
        <v>30</v>
      </c>
      <c r="C9239" s="1356">
        <v>3807</v>
      </c>
      <c r="D9239" s="747" t="str">
        <f t="shared" si="293"/>
        <v>TN3807</v>
      </c>
      <c r="E9239" s="1336">
        <v>0.99399999999999999</v>
      </c>
      <c r="F9239" s="644">
        <f t="shared" si="294"/>
        <v>0.995</v>
      </c>
      <c r="G9239" s="748" t="s">
        <v>280</v>
      </c>
      <c r="H9239" s="1337">
        <v>0.42</v>
      </c>
      <c r="I9239" s="338"/>
    </row>
    <row r="9240" spans="2:9">
      <c r="B9240" s="651" t="s">
        <v>30</v>
      </c>
      <c r="C9240" s="1356">
        <v>3808</v>
      </c>
      <c r="D9240" s="747" t="str">
        <f t="shared" si="293"/>
        <v>TN3808</v>
      </c>
      <c r="E9240" s="1336">
        <v>0.90900000000000003</v>
      </c>
      <c r="F9240" s="644">
        <f t="shared" si="294"/>
        <v>0.91800000000000004</v>
      </c>
      <c r="G9240" s="748" t="s">
        <v>280</v>
      </c>
      <c r="H9240" s="1337">
        <v>0.48</v>
      </c>
      <c r="I9240" s="338"/>
    </row>
    <row r="9241" spans="2:9">
      <c r="B9241" s="651" t="s">
        <v>30</v>
      </c>
      <c r="C9241" s="1356">
        <v>3821</v>
      </c>
      <c r="D9241" s="747" t="str">
        <f t="shared" si="293"/>
        <v>TN3821</v>
      </c>
      <c r="E9241" s="1336">
        <v>0.876</v>
      </c>
      <c r="F9241" s="644">
        <f t="shared" si="294"/>
        <v>0.88800000000000001</v>
      </c>
      <c r="G9241" s="748" t="s">
        <v>280</v>
      </c>
      <c r="H9241" s="1337">
        <v>0.5</v>
      </c>
      <c r="I9241" s="338"/>
    </row>
    <row r="9242" spans="2:9">
      <c r="B9242" s="651" t="s">
        <v>30</v>
      </c>
      <c r="C9242" s="1356">
        <v>3822</v>
      </c>
      <c r="D9242" s="747" t="str">
        <f t="shared" si="293"/>
        <v>TN3822</v>
      </c>
      <c r="E9242" s="1336">
        <v>0.92300000000000004</v>
      </c>
      <c r="F9242" s="644">
        <f t="shared" si="294"/>
        <v>0.93100000000000005</v>
      </c>
      <c r="G9242" s="748" t="s">
        <v>280</v>
      </c>
      <c r="H9242" s="1337">
        <v>0.73</v>
      </c>
      <c r="I9242" s="338"/>
    </row>
    <row r="9243" spans="2:9">
      <c r="B9243" s="651" t="s">
        <v>30</v>
      </c>
      <c r="C9243" s="1356">
        <v>3824</v>
      </c>
      <c r="D9243" s="747" t="str">
        <f t="shared" si="293"/>
        <v>TN3824</v>
      </c>
      <c r="E9243" s="1336">
        <v>1.0089999999999999</v>
      </c>
      <c r="F9243" s="644">
        <f t="shared" si="294"/>
        <v>1.008</v>
      </c>
      <c r="G9243" s="748" t="s">
        <v>280</v>
      </c>
      <c r="H9243" s="1337">
        <v>0.47</v>
      </c>
      <c r="I9243" s="338"/>
    </row>
    <row r="9244" spans="2:9">
      <c r="B9244" s="651" t="s">
        <v>30</v>
      </c>
      <c r="C9244" s="1356">
        <v>3826</v>
      </c>
      <c r="D9244" s="747" t="str">
        <f t="shared" si="293"/>
        <v>TN3826</v>
      </c>
      <c r="E9244" s="1336">
        <v>0.93200000000000005</v>
      </c>
      <c r="F9244" s="644">
        <f t="shared" si="294"/>
        <v>0.93899999999999995</v>
      </c>
      <c r="G9244" s="748" t="s">
        <v>280</v>
      </c>
      <c r="H9244" s="1337">
        <v>0.43</v>
      </c>
      <c r="I9244" s="338"/>
    </row>
    <row r="9245" spans="2:9">
      <c r="B9245" s="651" t="s">
        <v>30</v>
      </c>
      <c r="C9245" s="1356">
        <v>3827</v>
      </c>
      <c r="D9245" s="747" t="str">
        <f t="shared" si="293"/>
        <v>TN3827</v>
      </c>
      <c r="E9245" s="1336">
        <v>0.997</v>
      </c>
      <c r="F9245" s="644">
        <f t="shared" si="294"/>
        <v>0.997</v>
      </c>
      <c r="G9245" s="748" t="s">
        <v>280</v>
      </c>
      <c r="H9245" s="1337">
        <v>0.38</v>
      </c>
      <c r="I9245" s="338"/>
    </row>
    <row r="9246" spans="2:9">
      <c r="B9246" s="651" t="s">
        <v>30</v>
      </c>
      <c r="C9246" s="1356">
        <v>3830</v>
      </c>
      <c r="D9246" s="747" t="str">
        <f t="shared" si="293"/>
        <v>TN3830</v>
      </c>
      <c r="E9246" s="1336">
        <v>1.0329999999999999</v>
      </c>
      <c r="F9246" s="644">
        <f t="shared" si="294"/>
        <v>1.03</v>
      </c>
      <c r="G9246" s="748" t="s">
        <v>280</v>
      </c>
      <c r="H9246" s="1337">
        <v>0.41</v>
      </c>
      <c r="I9246" s="338"/>
    </row>
    <row r="9247" spans="2:9">
      <c r="B9247" s="651" t="s">
        <v>30</v>
      </c>
      <c r="C9247" s="1356">
        <v>3851</v>
      </c>
      <c r="D9247" s="747" t="str">
        <f t="shared" si="293"/>
        <v>TN3851</v>
      </c>
      <c r="E9247" s="1336">
        <v>1.0429999999999999</v>
      </c>
      <c r="F9247" s="644">
        <f t="shared" si="294"/>
        <v>1.0389999999999999</v>
      </c>
      <c r="G9247" s="748" t="s">
        <v>280</v>
      </c>
      <c r="H9247" s="1337">
        <v>0.45</v>
      </c>
      <c r="I9247" s="338"/>
    </row>
    <row r="9248" spans="2:9">
      <c r="B9248" s="651" t="s">
        <v>30</v>
      </c>
      <c r="C9248" s="1356">
        <v>3865</v>
      </c>
      <c r="D9248" s="747" t="str">
        <f t="shared" si="293"/>
        <v>TN3865</v>
      </c>
      <c r="E9248" s="1336">
        <v>0.91600000000000004</v>
      </c>
      <c r="F9248" s="644">
        <f t="shared" si="294"/>
        <v>0.92400000000000004</v>
      </c>
      <c r="G9248" s="748" t="s">
        <v>280</v>
      </c>
      <c r="H9248" s="1337">
        <v>0.39</v>
      </c>
      <c r="I9248" s="338"/>
    </row>
    <row r="9249" spans="2:9">
      <c r="B9249" s="651" t="s">
        <v>30</v>
      </c>
      <c r="C9249" s="1356">
        <v>3881</v>
      </c>
      <c r="D9249" s="747" t="str">
        <f t="shared" si="293"/>
        <v>TN3881</v>
      </c>
      <c r="E9249" s="1336">
        <v>0.97099999999999997</v>
      </c>
      <c r="F9249" s="644">
        <f t="shared" si="294"/>
        <v>0.97399999999999998</v>
      </c>
      <c r="G9249" s="748" t="s">
        <v>280</v>
      </c>
      <c r="H9249" s="1337">
        <v>0.42</v>
      </c>
      <c r="I9249" s="338"/>
    </row>
    <row r="9250" spans="2:9">
      <c r="B9250" s="651" t="s">
        <v>30</v>
      </c>
      <c r="C9250" s="1356">
        <v>4000</v>
      </c>
      <c r="D9250" s="747" t="str">
        <f t="shared" si="293"/>
        <v>TN4000</v>
      </c>
      <c r="E9250" s="1336">
        <v>1.1040000000000001</v>
      </c>
      <c r="F9250" s="644">
        <f t="shared" si="294"/>
        <v>1.0940000000000001</v>
      </c>
      <c r="G9250" s="748" t="s">
        <v>280</v>
      </c>
      <c r="H9250" s="1337">
        <v>0.56000000000000005</v>
      </c>
      <c r="I9250" s="338"/>
    </row>
    <row r="9251" spans="2:9">
      <c r="B9251" s="651" t="s">
        <v>30</v>
      </c>
      <c r="C9251" s="1356">
        <v>4021</v>
      </c>
      <c r="D9251" s="747" t="str">
        <f t="shared" si="293"/>
        <v>TN4021</v>
      </c>
      <c r="E9251" s="1336">
        <v>0.88700000000000001</v>
      </c>
      <c r="F9251" s="644">
        <f t="shared" si="294"/>
        <v>0.89800000000000002</v>
      </c>
      <c r="G9251" s="748" t="s">
        <v>280</v>
      </c>
      <c r="H9251" s="1337">
        <v>0.61</v>
      </c>
      <c r="I9251" s="338"/>
    </row>
    <row r="9252" spans="2:9">
      <c r="B9252" s="651" t="s">
        <v>30</v>
      </c>
      <c r="C9252" s="1356">
        <v>4024</v>
      </c>
      <c r="D9252" s="747" t="str">
        <f t="shared" si="293"/>
        <v>TN4024</v>
      </c>
      <c r="E9252" s="1336">
        <v>0.95099999999999996</v>
      </c>
      <c r="F9252" s="644">
        <f t="shared" si="294"/>
        <v>0.95599999999999996</v>
      </c>
      <c r="G9252" s="748" t="s">
        <v>280</v>
      </c>
      <c r="H9252" s="1337">
        <v>0.43</v>
      </c>
      <c r="I9252" s="338"/>
    </row>
    <row r="9253" spans="2:9">
      <c r="B9253" s="651" t="s">
        <v>30</v>
      </c>
      <c r="C9253" s="1356">
        <v>4034</v>
      </c>
      <c r="D9253" s="747" t="str">
        <f t="shared" si="293"/>
        <v>TN4034</v>
      </c>
      <c r="E9253" s="1336">
        <v>1.028</v>
      </c>
      <c r="F9253" s="644">
        <f t="shared" si="294"/>
        <v>1.0249999999999999</v>
      </c>
      <c r="G9253" s="748" t="s">
        <v>280</v>
      </c>
      <c r="H9253" s="1337">
        <v>0.57999999999999996</v>
      </c>
      <c r="I9253" s="338"/>
    </row>
    <row r="9254" spans="2:9">
      <c r="B9254" s="651" t="s">
        <v>30</v>
      </c>
      <c r="C9254" s="1356">
        <v>4036</v>
      </c>
      <c r="D9254" s="747" t="str">
        <f t="shared" si="293"/>
        <v>TN4036</v>
      </c>
      <c r="E9254" s="1336">
        <v>0.876</v>
      </c>
      <c r="F9254" s="644">
        <f t="shared" si="294"/>
        <v>0.88800000000000001</v>
      </c>
      <c r="G9254" s="748" t="s">
        <v>280</v>
      </c>
      <c r="H9254" s="1337">
        <v>0.54</v>
      </c>
      <c r="I9254" s="338"/>
    </row>
    <row r="9255" spans="2:9">
      <c r="B9255" s="651" t="s">
        <v>30</v>
      </c>
      <c r="C9255" s="1356">
        <v>4038</v>
      </c>
      <c r="D9255" s="747" t="str">
        <f t="shared" si="293"/>
        <v>TN4038</v>
      </c>
      <c r="E9255" s="1336">
        <v>0.94799999999999995</v>
      </c>
      <c r="F9255" s="644">
        <f t="shared" si="294"/>
        <v>0.95299999999999996</v>
      </c>
      <c r="G9255" s="748" t="s">
        <v>280</v>
      </c>
      <c r="H9255" s="1337">
        <v>0.36</v>
      </c>
      <c r="I9255" s="338"/>
    </row>
    <row r="9256" spans="2:9">
      <c r="B9256" s="651" t="s">
        <v>30</v>
      </c>
      <c r="C9256" s="1356">
        <v>4062</v>
      </c>
      <c r="D9256" s="747" t="str">
        <f t="shared" si="293"/>
        <v>TN4062</v>
      </c>
      <c r="E9256" s="1336">
        <v>0.97899999999999998</v>
      </c>
      <c r="F9256" s="644">
        <f t="shared" si="294"/>
        <v>0.98099999999999998</v>
      </c>
      <c r="G9256" s="748" t="s">
        <v>280</v>
      </c>
      <c r="H9256" s="1337">
        <v>0.44</v>
      </c>
      <c r="I9256" s="338"/>
    </row>
    <row r="9257" spans="2:9">
      <c r="B9257" s="651" t="s">
        <v>30</v>
      </c>
      <c r="C9257" s="1356">
        <v>4101</v>
      </c>
      <c r="D9257" s="747" t="str">
        <f t="shared" si="293"/>
        <v>TN4101</v>
      </c>
      <c r="E9257" s="1336">
        <v>1.042</v>
      </c>
      <c r="F9257" s="644">
        <f t="shared" si="294"/>
        <v>1.038</v>
      </c>
      <c r="G9257" s="748" t="s">
        <v>280</v>
      </c>
      <c r="H9257" s="1337">
        <v>0.42</v>
      </c>
      <c r="I9257" s="338"/>
    </row>
    <row r="9258" spans="2:9">
      <c r="B9258" s="651" t="s">
        <v>30</v>
      </c>
      <c r="C9258" s="1356">
        <v>4109</v>
      </c>
      <c r="D9258" s="747" t="str">
        <f t="shared" si="293"/>
        <v>TN4109</v>
      </c>
      <c r="E9258" s="1336">
        <v>0.79600000000000004</v>
      </c>
      <c r="F9258" s="644">
        <f t="shared" si="294"/>
        <v>0.81599999999999995</v>
      </c>
      <c r="G9258" s="748" t="s">
        <v>280</v>
      </c>
      <c r="H9258" s="1337">
        <v>0.16</v>
      </c>
      <c r="I9258" s="338"/>
    </row>
    <row r="9259" spans="2:9">
      <c r="B9259" s="651" t="s">
        <v>30</v>
      </c>
      <c r="C9259" s="1356">
        <v>4110</v>
      </c>
      <c r="D9259" s="747" t="str">
        <f t="shared" si="293"/>
        <v>TN4110</v>
      </c>
      <c r="E9259" s="1336">
        <v>0.94</v>
      </c>
      <c r="F9259" s="644">
        <f t="shared" si="294"/>
        <v>0.94599999999999995</v>
      </c>
      <c r="G9259" s="748" t="s">
        <v>280</v>
      </c>
      <c r="H9259" s="1337">
        <v>0.4</v>
      </c>
      <c r="I9259" s="338"/>
    </row>
    <row r="9260" spans="2:9">
      <c r="B9260" s="651" t="s">
        <v>30</v>
      </c>
      <c r="C9260" s="1356">
        <v>4111</v>
      </c>
      <c r="D9260" s="747" t="str">
        <f t="shared" si="293"/>
        <v>TN4111</v>
      </c>
      <c r="E9260" s="1336">
        <v>0.96299999999999997</v>
      </c>
      <c r="F9260" s="644">
        <f t="shared" si="294"/>
        <v>0.96699999999999997</v>
      </c>
      <c r="G9260" s="748" t="s">
        <v>280</v>
      </c>
      <c r="H9260" s="1337">
        <v>0.5</v>
      </c>
      <c r="I9260" s="338"/>
    </row>
    <row r="9261" spans="2:9">
      <c r="B9261" s="651" t="s">
        <v>30</v>
      </c>
      <c r="C9261" s="1356">
        <v>4114</v>
      </c>
      <c r="D9261" s="747" t="str">
        <f t="shared" si="293"/>
        <v>TN4114</v>
      </c>
      <c r="E9261" s="1336">
        <v>0.90800000000000003</v>
      </c>
      <c r="F9261" s="644">
        <f t="shared" si="294"/>
        <v>0.91700000000000004</v>
      </c>
      <c r="G9261" s="748" t="s">
        <v>280</v>
      </c>
      <c r="H9261" s="1337">
        <v>1.02</v>
      </c>
      <c r="I9261" s="338"/>
    </row>
    <row r="9262" spans="2:9">
      <c r="B9262" s="651" t="s">
        <v>30</v>
      </c>
      <c r="C9262" s="1356">
        <v>4130</v>
      </c>
      <c r="D9262" s="747" t="str">
        <f t="shared" si="293"/>
        <v>TN4130</v>
      </c>
      <c r="E9262" s="1336">
        <v>0.97399999999999998</v>
      </c>
      <c r="F9262" s="644">
        <f t="shared" si="294"/>
        <v>0.97699999999999998</v>
      </c>
      <c r="G9262" s="748" t="s">
        <v>280</v>
      </c>
      <c r="H9262" s="1337">
        <v>0.45</v>
      </c>
      <c r="I9262" s="338"/>
    </row>
    <row r="9263" spans="2:9">
      <c r="B9263" s="651" t="s">
        <v>30</v>
      </c>
      <c r="C9263" s="1356">
        <v>4131</v>
      </c>
      <c r="D9263" s="747" t="str">
        <f t="shared" si="293"/>
        <v>TN4131</v>
      </c>
      <c r="E9263" s="1336">
        <v>0.92800000000000005</v>
      </c>
      <c r="F9263" s="644">
        <f t="shared" si="294"/>
        <v>0.93500000000000005</v>
      </c>
      <c r="G9263" s="748" t="s">
        <v>280</v>
      </c>
      <c r="H9263" s="1337">
        <v>0.52</v>
      </c>
      <c r="I9263" s="338"/>
    </row>
    <row r="9264" spans="2:9">
      <c r="B9264" s="651" t="s">
        <v>30</v>
      </c>
      <c r="C9264" s="1356">
        <v>4133</v>
      </c>
      <c r="D9264" s="747" t="str">
        <f t="shared" si="293"/>
        <v>TN4133</v>
      </c>
      <c r="E9264" s="1336">
        <v>0.91</v>
      </c>
      <c r="F9264" s="644">
        <f t="shared" si="294"/>
        <v>0.91900000000000004</v>
      </c>
      <c r="G9264" s="748" t="s">
        <v>280</v>
      </c>
      <c r="H9264" s="1337">
        <v>0.66</v>
      </c>
      <c r="I9264" s="338"/>
    </row>
    <row r="9265" spans="2:9">
      <c r="B9265" s="651" t="s">
        <v>30</v>
      </c>
      <c r="C9265" s="1356">
        <v>4149</v>
      </c>
      <c r="D9265" s="747" t="str">
        <f t="shared" si="293"/>
        <v>TN4149</v>
      </c>
      <c r="E9265" s="1336">
        <v>0.94899999999999995</v>
      </c>
      <c r="F9265" s="644">
        <f t="shared" si="294"/>
        <v>0.95399999999999996</v>
      </c>
      <c r="G9265" s="748" t="s">
        <v>280</v>
      </c>
      <c r="H9265" s="1337">
        <v>0.43</v>
      </c>
      <c r="I9265" s="338"/>
    </row>
    <row r="9266" spans="2:9">
      <c r="B9266" s="651" t="s">
        <v>30</v>
      </c>
      <c r="C9266" s="1356">
        <v>4206</v>
      </c>
      <c r="D9266" s="747" t="str">
        <f t="shared" si="293"/>
        <v>TN4206</v>
      </c>
      <c r="E9266" s="1336">
        <v>0.88400000000000001</v>
      </c>
      <c r="F9266" s="644">
        <f t="shared" si="294"/>
        <v>0.89600000000000002</v>
      </c>
      <c r="G9266" s="748" t="s">
        <v>280</v>
      </c>
      <c r="H9266" s="1337">
        <v>0.55000000000000004</v>
      </c>
      <c r="I9266" s="338"/>
    </row>
    <row r="9267" spans="2:9">
      <c r="B9267" s="651" t="s">
        <v>30</v>
      </c>
      <c r="C9267" s="1356">
        <v>4207</v>
      </c>
      <c r="D9267" s="747" t="str">
        <f t="shared" si="293"/>
        <v>TN4207</v>
      </c>
      <c r="E9267" s="1336">
        <v>1.1279999999999999</v>
      </c>
      <c r="F9267" s="644">
        <f t="shared" si="294"/>
        <v>1.115</v>
      </c>
      <c r="G9267" s="748" t="s">
        <v>280</v>
      </c>
      <c r="H9267" s="1337">
        <v>0.16</v>
      </c>
      <c r="I9267" s="338"/>
    </row>
    <row r="9268" spans="2:9">
      <c r="B9268" s="651" t="s">
        <v>30</v>
      </c>
      <c r="C9268" s="1356">
        <v>4239</v>
      </c>
      <c r="D9268" s="747" t="str">
        <f t="shared" si="293"/>
        <v>TN4239</v>
      </c>
      <c r="E9268" s="1336">
        <v>0.97</v>
      </c>
      <c r="F9268" s="644">
        <f t="shared" si="294"/>
        <v>0.97299999999999998</v>
      </c>
      <c r="G9268" s="748" t="s">
        <v>280</v>
      </c>
      <c r="H9268" s="1337">
        <v>0.43</v>
      </c>
      <c r="I9268" s="338"/>
    </row>
    <row r="9269" spans="2:9">
      <c r="B9269" s="651" t="s">
        <v>30</v>
      </c>
      <c r="C9269" s="1356">
        <v>4240</v>
      </c>
      <c r="D9269" s="747" t="str">
        <f t="shared" si="293"/>
        <v>TN4240</v>
      </c>
      <c r="E9269" s="1336">
        <v>0.94499999999999995</v>
      </c>
      <c r="F9269" s="644">
        <f t="shared" si="294"/>
        <v>0.95099999999999996</v>
      </c>
      <c r="G9269" s="748" t="s">
        <v>280</v>
      </c>
      <c r="H9269" s="1337">
        <v>0.45</v>
      </c>
      <c r="I9269" s="338"/>
    </row>
    <row r="9270" spans="2:9">
      <c r="B9270" s="651" t="s">
        <v>30</v>
      </c>
      <c r="C9270" s="1356">
        <v>4243</v>
      </c>
      <c r="D9270" s="747" t="str">
        <f t="shared" si="293"/>
        <v>TN4243</v>
      </c>
      <c r="E9270" s="1336">
        <v>0.91800000000000004</v>
      </c>
      <c r="F9270" s="644">
        <f t="shared" si="294"/>
        <v>0.92600000000000005</v>
      </c>
      <c r="G9270" s="748" t="s">
        <v>280</v>
      </c>
      <c r="H9270" s="1337">
        <v>0.47</v>
      </c>
      <c r="I9270" s="338"/>
    </row>
    <row r="9271" spans="2:9">
      <c r="B9271" s="651" t="s">
        <v>30</v>
      </c>
      <c r="C9271" s="1356">
        <v>4244</v>
      </c>
      <c r="D9271" s="747" t="str">
        <f t="shared" si="293"/>
        <v>TN4244</v>
      </c>
      <c r="E9271" s="1336">
        <v>0.93500000000000005</v>
      </c>
      <c r="F9271" s="644">
        <f t="shared" si="294"/>
        <v>0.94199999999999995</v>
      </c>
      <c r="G9271" s="748" t="s">
        <v>280</v>
      </c>
      <c r="H9271" s="1337">
        <v>0.41</v>
      </c>
      <c r="I9271" s="338"/>
    </row>
    <row r="9272" spans="2:9">
      <c r="B9272" s="651" t="s">
        <v>30</v>
      </c>
      <c r="C9272" s="1356">
        <v>4250</v>
      </c>
      <c r="D9272" s="747" t="str">
        <f t="shared" si="293"/>
        <v>TN4250</v>
      </c>
      <c r="E9272" s="1336">
        <v>0.95399999999999996</v>
      </c>
      <c r="F9272" s="644">
        <f t="shared" si="294"/>
        <v>0.95899999999999996</v>
      </c>
      <c r="G9272" s="748" t="s">
        <v>280</v>
      </c>
      <c r="H9272" s="1337">
        <v>0.38</v>
      </c>
      <c r="I9272" s="338"/>
    </row>
    <row r="9273" spans="2:9">
      <c r="B9273" s="651" t="s">
        <v>30</v>
      </c>
      <c r="C9273" s="1356">
        <v>4251</v>
      </c>
      <c r="D9273" s="747" t="str">
        <f t="shared" si="293"/>
        <v>TN4251</v>
      </c>
      <c r="E9273" s="1336">
        <v>0.94499999999999995</v>
      </c>
      <c r="F9273" s="644">
        <f t="shared" si="294"/>
        <v>0.95099999999999996</v>
      </c>
      <c r="G9273" s="748" t="s">
        <v>280</v>
      </c>
      <c r="H9273" s="1337">
        <v>0.41</v>
      </c>
      <c r="I9273" s="338"/>
    </row>
    <row r="9274" spans="2:9">
      <c r="B9274" s="651" t="s">
        <v>30</v>
      </c>
      <c r="C9274" s="1356">
        <v>4263</v>
      </c>
      <c r="D9274" s="747" t="str">
        <f t="shared" si="293"/>
        <v>TN4263</v>
      </c>
      <c r="E9274" s="1336">
        <v>0.90900000000000003</v>
      </c>
      <c r="F9274" s="644">
        <f t="shared" si="294"/>
        <v>0.91800000000000004</v>
      </c>
      <c r="G9274" s="748" t="s">
        <v>280</v>
      </c>
      <c r="H9274" s="1337">
        <v>0.43</v>
      </c>
      <c r="I9274" s="338"/>
    </row>
    <row r="9275" spans="2:9">
      <c r="B9275" s="651" t="s">
        <v>30</v>
      </c>
      <c r="C9275" s="1356">
        <v>4273</v>
      </c>
      <c r="D9275" s="747" t="str">
        <f t="shared" si="293"/>
        <v>TN4273</v>
      </c>
      <c r="E9275" s="1336">
        <v>0.96599999999999997</v>
      </c>
      <c r="F9275" s="644">
        <f t="shared" si="294"/>
        <v>0.96899999999999997</v>
      </c>
      <c r="G9275" s="748" t="s">
        <v>280</v>
      </c>
      <c r="H9275" s="1337">
        <v>0.43</v>
      </c>
      <c r="I9275" s="338"/>
    </row>
    <row r="9276" spans="2:9">
      <c r="B9276" s="651" t="s">
        <v>30</v>
      </c>
      <c r="C9276" s="1356">
        <v>4279</v>
      </c>
      <c r="D9276" s="747" t="str">
        <f t="shared" si="293"/>
        <v>TN4279</v>
      </c>
      <c r="E9276" s="1336">
        <v>0.98399999999999999</v>
      </c>
      <c r="F9276" s="644">
        <f t="shared" si="294"/>
        <v>0.98599999999999999</v>
      </c>
      <c r="G9276" s="748" t="s">
        <v>280</v>
      </c>
      <c r="H9276" s="1337">
        <v>0.41</v>
      </c>
      <c r="I9276" s="338"/>
    </row>
    <row r="9277" spans="2:9">
      <c r="B9277" s="651" t="s">
        <v>30</v>
      </c>
      <c r="C9277" s="1356">
        <v>4283</v>
      </c>
      <c r="D9277" s="747" t="str">
        <f t="shared" si="293"/>
        <v>TN4283</v>
      </c>
      <c r="E9277" s="1336">
        <v>0.79</v>
      </c>
      <c r="F9277" s="644">
        <f t="shared" si="294"/>
        <v>0.81100000000000005</v>
      </c>
      <c r="G9277" s="748" t="s">
        <v>280</v>
      </c>
      <c r="H9277" s="1337">
        <v>0.1</v>
      </c>
      <c r="I9277" s="338"/>
    </row>
    <row r="9278" spans="2:9">
      <c r="B9278" s="651" t="s">
        <v>30</v>
      </c>
      <c r="C9278" s="1356">
        <v>4299</v>
      </c>
      <c r="D9278" s="747" t="str">
        <f t="shared" si="293"/>
        <v>TN4299</v>
      </c>
      <c r="E9278" s="1336">
        <v>0.89100000000000001</v>
      </c>
      <c r="F9278" s="644">
        <f t="shared" si="294"/>
        <v>0.90200000000000002</v>
      </c>
      <c r="G9278" s="748" t="s">
        <v>280</v>
      </c>
      <c r="H9278" s="1337">
        <v>0.28999999999999998</v>
      </c>
      <c r="I9278" s="338"/>
    </row>
    <row r="9279" spans="2:9">
      <c r="B9279" s="651" t="s">
        <v>30</v>
      </c>
      <c r="C9279" s="1356">
        <v>4304</v>
      </c>
      <c r="D9279" s="747" t="str">
        <f t="shared" si="293"/>
        <v>TN4304</v>
      </c>
      <c r="E9279" s="1336">
        <v>0.98299999999999998</v>
      </c>
      <c r="F9279" s="644">
        <f t="shared" si="294"/>
        <v>0.98499999999999999</v>
      </c>
      <c r="G9279" s="748" t="s">
        <v>280</v>
      </c>
      <c r="H9279" s="1337">
        <v>0.53</v>
      </c>
      <c r="I9279" s="338"/>
    </row>
    <row r="9280" spans="2:9">
      <c r="B9280" s="651" t="s">
        <v>30</v>
      </c>
      <c r="C9280" s="1356">
        <v>4307</v>
      </c>
      <c r="D9280" s="747" t="str">
        <f t="shared" si="293"/>
        <v>TN4307</v>
      </c>
      <c r="E9280" s="1336">
        <v>0.86499999999999999</v>
      </c>
      <c r="F9280" s="644">
        <f t="shared" si="294"/>
        <v>0.879</v>
      </c>
      <c r="G9280" s="748" t="s">
        <v>280</v>
      </c>
      <c r="H9280" s="1337">
        <v>0.45</v>
      </c>
      <c r="I9280" s="338"/>
    </row>
    <row r="9281" spans="2:9">
      <c r="B9281" s="651" t="s">
        <v>30</v>
      </c>
      <c r="C9281" s="1356">
        <v>4351</v>
      </c>
      <c r="D9281" s="747" t="str">
        <f t="shared" si="293"/>
        <v>TN4351</v>
      </c>
      <c r="E9281" s="1336">
        <v>0.93300000000000005</v>
      </c>
      <c r="F9281" s="644">
        <f t="shared" si="294"/>
        <v>0.94</v>
      </c>
      <c r="G9281" s="748" t="s">
        <v>280</v>
      </c>
      <c r="H9281" s="1337">
        <v>0.42</v>
      </c>
      <c r="I9281" s="338"/>
    </row>
    <row r="9282" spans="2:9">
      <c r="B9282" s="651" t="s">
        <v>30</v>
      </c>
      <c r="C9282" s="1356">
        <v>4352</v>
      </c>
      <c r="D9282" s="747" t="str">
        <f t="shared" si="293"/>
        <v>TN4352</v>
      </c>
      <c r="E9282" s="1336">
        <v>0.93500000000000005</v>
      </c>
      <c r="F9282" s="644">
        <f t="shared" si="294"/>
        <v>0.94199999999999995</v>
      </c>
      <c r="G9282" s="748" t="s">
        <v>280</v>
      </c>
      <c r="H9282" s="1337">
        <v>0.43</v>
      </c>
      <c r="I9282" s="338"/>
    </row>
    <row r="9283" spans="2:9">
      <c r="B9283" s="651" t="s">
        <v>30</v>
      </c>
      <c r="C9283" s="1356">
        <v>4361</v>
      </c>
      <c r="D9283" s="747" t="str">
        <f t="shared" si="293"/>
        <v>TN4361</v>
      </c>
      <c r="E9283" s="1336">
        <v>1.0640000000000001</v>
      </c>
      <c r="F9283" s="644">
        <f t="shared" si="294"/>
        <v>1.0580000000000001</v>
      </c>
      <c r="G9283" s="748" t="s">
        <v>280</v>
      </c>
      <c r="H9283" s="1337">
        <v>7.0000000000000007E-2</v>
      </c>
      <c r="I9283" s="338"/>
    </row>
    <row r="9284" spans="2:9">
      <c r="B9284" s="651" t="s">
        <v>30</v>
      </c>
      <c r="C9284" s="1356">
        <v>4410</v>
      </c>
      <c r="D9284" s="747" t="str">
        <f t="shared" si="293"/>
        <v>TN4410</v>
      </c>
      <c r="E9284" s="1336">
        <v>0.996</v>
      </c>
      <c r="F9284" s="644">
        <f t="shared" si="294"/>
        <v>0.996</v>
      </c>
      <c r="G9284" s="748" t="s">
        <v>280</v>
      </c>
      <c r="H9284" s="1337">
        <v>0.4</v>
      </c>
      <c r="I9284" s="338"/>
    </row>
    <row r="9285" spans="2:9">
      <c r="B9285" s="651" t="s">
        <v>30</v>
      </c>
      <c r="C9285" s="1356">
        <v>4420</v>
      </c>
      <c r="D9285" s="747" t="str">
        <f t="shared" si="293"/>
        <v>TN4420</v>
      </c>
      <c r="E9285" s="1336">
        <v>0.97799999999999998</v>
      </c>
      <c r="F9285" s="644">
        <f t="shared" si="294"/>
        <v>0.98</v>
      </c>
      <c r="G9285" s="748" t="s">
        <v>280</v>
      </c>
      <c r="H9285" s="1337">
        <v>0.46</v>
      </c>
      <c r="I9285" s="338"/>
    </row>
    <row r="9286" spans="2:9">
      <c r="B9286" s="651" t="s">
        <v>30</v>
      </c>
      <c r="C9286" s="1356">
        <v>4431</v>
      </c>
      <c r="D9286" s="747" t="str">
        <f t="shared" si="293"/>
        <v>TN4431</v>
      </c>
      <c r="E9286" s="1336">
        <v>0.84699999999999998</v>
      </c>
      <c r="F9286" s="644">
        <f t="shared" si="294"/>
        <v>0.86199999999999999</v>
      </c>
      <c r="G9286" s="748" t="s">
        <v>280</v>
      </c>
      <c r="H9286" s="1337">
        <v>0.47</v>
      </c>
      <c r="I9286" s="338"/>
    </row>
    <row r="9287" spans="2:9">
      <c r="B9287" s="651" t="s">
        <v>30</v>
      </c>
      <c r="C9287" s="1356">
        <v>4432</v>
      </c>
      <c r="D9287" s="747" t="str">
        <f t="shared" si="293"/>
        <v>TN4432</v>
      </c>
      <c r="E9287" s="1336">
        <v>0.79400000000000004</v>
      </c>
      <c r="F9287" s="644">
        <f t="shared" si="294"/>
        <v>0.81499999999999995</v>
      </c>
      <c r="G9287" s="748" t="s">
        <v>280</v>
      </c>
      <c r="H9287" s="1337">
        <v>0.52</v>
      </c>
      <c r="I9287" s="338"/>
    </row>
    <row r="9288" spans="2:9">
      <c r="B9288" s="651" t="s">
        <v>30</v>
      </c>
      <c r="C9288" s="1356">
        <v>4452</v>
      </c>
      <c r="D9288" s="747" t="str">
        <f t="shared" si="293"/>
        <v>TN4452</v>
      </c>
      <c r="E9288" s="1336">
        <v>0.94299999999999995</v>
      </c>
      <c r="F9288" s="644">
        <f t="shared" si="294"/>
        <v>0.94899999999999995</v>
      </c>
      <c r="G9288" s="748" t="s">
        <v>280</v>
      </c>
      <c r="H9288" s="1337">
        <v>0.49</v>
      </c>
      <c r="I9288" s="338"/>
    </row>
    <row r="9289" spans="2:9">
      <c r="B9289" s="651" t="s">
        <v>30</v>
      </c>
      <c r="C9289" s="1356">
        <v>4459</v>
      </c>
      <c r="D9289" s="747" t="str">
        <f t="shared" si="293"/>
        <v>TN4459</v>
      </c>
      <c r="E9289" s="1336">
        <v>0.93400000000000005</v>
      </c>
      <c r="F9289" s="644">
        <f t="shared" si="294"/>
        <v>0.94099999999999995</v>
      </c>
      <c r="G9289" s="748" t="s">
        <v>280</v>
      </c>
      <c r="H9289" s="1337">
        <v>0.36</v>
      </c>
      <c r="I9289" s="338"/>
    </row>
    <row r="9290" spans="2:9">
      <c r="B9290" s="651" t="s">
        <v>30</v>
      </c>
      <c r="C9290" s="1356">
        <v>4470</v>
      </c>
      <c r="D9290" s="747" t="str">
        <f t="shared" si="293"/>
        <v>TN4470</v>
      </c>
      <c r="E9290" s="1336">
        <v>0.97399999999999998</v>
      </c>
      <c r="F9290" s="644">
        <f t="shared" si="294"/>
        <v>0.97699999999999998</v>
      </c>
      <c r="G9290" s="748" t="s">
        <v>280</v>
      </c>
      <c r="H9290" s="1337">
        <v>0.42</v>
      </c>
      <c r="I9290" s="338"/>
    </row>
    <row r="9291" spans="2:9">
      <c r="B9291" s="651" t="s">
        <v>30</v>
      </c>
      <c r="C9291" s="1356">
        <v>4484</v>
      </c>
      <c r="D9291" s="747" t="str">
        <f t="shared" ref="D9291:D9354" si="295">B9291&amp;TEXT(C9291,"0000")</f>
        <v>TN4484</v>
      </c>
      <c r="E9291" s="1336">
        <v>0.88300000000000001</v>
      </c>
      <c r="F9291" s="644">
        <f t="shared" ref="F9291:F9354" si="296">IF(E9291="NA","NA",ROUND((E9291-1)*0.9+1,3))</f>
        <v>0.89500000000000002</v>
      </c>
      <c r="G9291" s="748" t="s">
        <v>280</v>
      </c>
      <c r="H9291" s="1337">
        <v>0.51</v>
      </c>
      <c r="I9291" s="338"/>
    </row>
    <row r="9292" spans="2:9">
      <c r="B9292" s="651" t="s">
        <v>30</v>
      </c>
      <c r="C9292" s="1356">
        <v>4493</v>
      </c>
      <c r="D9292" s="747" t="str">
        <f t="shared" si="295"/>
        <v>TN4493</v>
      </c>
      <c r="E9292" s="1336">
        <v>0.97299999999999998</v>
      </c>
      <c r="F9292" s="644">
        <f t="shared" si="296"/>
        <v>0.97599999999999998</v>
      </c>
      <c r="G9292" s="748" t="s">
        <v>280</v>
      </c>
      <c r="H9292" s="1337">
        <v>0.52</v>
      </c>
      <c r="I9292" s="338"/>
    </row>
    <row r="9293" spans="2:9">
      <c r="B9293" s="651" t="s">
        <v>30</v>
      </c>
      <c r="C9293" s="1356">
        <v>4511</v>
      </c>
      <c r="D9293" s="747" t="str">
        <f t="shared" si="295"/>
        <v>TN4511</v>
      </c>
      <c r="E9293" s="1336">
        <v>0.92800000000000005</v>
      </c>
      <c r="F9293" s="644">
        <f t="shared" si="296"/>
        <v>0.93500000000000005</v>
      </c>
      <c r="G9293" s="748" t="s">
        <v>280</v>
      </c>
      <c r="H9293" s="1337">
        <v>0.15</v>
      </c>
      <c r="I9293" s="338"/>
    </row>
    <row r="9294" spans="2:9">
      <c r="B9294" s="651" t="s">
        <v>30</v>
      </c>
      <c r="C9294" s="1356">
        <v>4557</v>
      </c>
      <c r="D9294" s="747" t="str">
        <f t="shared" si="295"/>
        <v>TN4557</v>
      </c>
      <c r="E9294" s="1336">
        <v>0.98199999999999998</v>
      </c>
      <c r="F9294" s="644">
        <f t="shared" si="296"/>
        <v>0.98399999999999999</v>
      </c>
      <c r="G9294" s="748" t="s">
        <v>280</v>
      </c>
      <c r="H9294" s="1337">
        <v>0.4</v>
      </c>
      <c r="I9294" s="338"/>
    </row>
    <row r="9295" spans="2:9">
      <c r="B9295" s="651" t="s">
        <v>30</v>
      </c>
      <c r="C9295" s="1356">
        <v>4558</v>
      </c>
      <c r="D9295" s="747" t="str">
        <f t="shared" si="295"/>
        <v>TN4558</v>
      </c>
      <c r="E9295" s="1336">
        <v>0.97799999999999998</v>
      </c>
      <c r="F9295" s="644">
        <f t="shared" si="296"/>
        <v>0.98</v>
      </c>
      <c r="G9295" s="748" t="s">
        <v>280</v>
      </c>
      <c r="H9295" s="1337">
        <v>0.39</v>
      </c>
      <c r="I9295" s="338"/>
    </row>
    <row r="9296" spans="2:9">
      <c r="B9296" s="651" t="s">
        <v>30</v>
      </c>
      <c r="C9296" s="1356">
        <v>4568</v>
      </c>
      <c r="D9296" s="747" t="str">
        <f t="shared" si="295"/>
        <v>TN4568</v>
      </c>
      <c r="E9296" s="1336">
        <v>1.1279999999999999</v>
      </c>
      <c r="F9296" s="644">
        <f t="shared" si="296"/>
        <v>1.115</v>
      </c>
      <c r="G9296" s="748" t="s">
        <v>280</v>
      </c>
      <c r="H9296" s="1337">
        <v>0.16</v>
      </c>
      <c r="I9296" s="338"/>
    </row>
    <row r="9297" spans="2:9">
      <c r="B9297" s="651" t="s">
        <v>30</v>
      </c>
      <c r="C9297" s="1356">
        <v>4581</v>
      </c>
      <c r="D9297" s="747" t="str">
        <f t="shared" si="295"/>
        <v>TN4581</v>
      </c>
      <c r="E9297" s="1336">
        <v>1.4239999999999999</v>
      </c>
      <c r="F9297" s="644">
        <f t="shared" si="296"/>
        <v>1.3819999999999999</v>
      </c>
      <c r="G9297" s="748" t="s">
        <v>280</v>
      </c>
      <c r="H9297" s="1337">
        <v>0.45</v>
      </c>
      <c r="I9297" s="338"/>
    </row>
    <row r="9298" spans="2:9">
      <c r="B9298" s="651" t="s">
        <v>30</v>
      </c>
      <c r="C9298" s="1356">
        <v>4583</v>
      </c>
      <c r="D9298" s="747" t="str">
        <f t="shared" si="295"/>
        <v>TN4583</v>
      </c>
      <c r="E9298" s="1336">
        <v>0.875</v>
      </c>
      <c r="F9298" s="644">
        <f t="shared" si="296"/>
        <v>0.88800000000000001</v>
      </c>
      <c r="G9298" s="748" t="s">
        <v>280</v>
      </c>
      <c r="H9298" s="1337">
        <v>0.7</v>
      </c>
      <c r="I9298" s="338"/>
    </row>
    <row r="9299" spans="2:9">
      <c r="B9299" s="651" t="s">
        <v>30</v>
      </c>
      <c r="C9299" s="1356">
        <v>4611</v>
      </c>
      <c r="D9299" s="747" t="str">
        <f t="shared" si="295"/>
        <v>TN4611</v>
      </c>
      <c r="E9299" s="1336">
        <v>0.93</v>
      </c>
      <c r="F9299" s="644">
        <f t="shared" si="296"/>
        <v>0.93700000000000006</v>
      </c>
      <c r="G9299" s="748" t="s">
        <v>280</v>
      </c>
      <c r="H9299" s="1337">
        <v>0.41</v>
      </c>
      <c r="I9299" s="338"/>
    </row>
    <row r="9300" spans="2:9">
      <c r="B9300" s="651" t="s">
        <v>30</v>
      </c>
      <c r="C9300" s="1356">
        <v>4635</v>
      </c>
      <c r="D9300" s="747" t="str">
        <f t="shared" si="295"/>
        <v>TN4635</v>
      </c>
      <c r="E9300" s="1336">
        <v>1.0109999999999999</v>
      </c>
      <c r="F9300" s="644">
        <f t="shared" si="296"/>
        <v>1.01</v>
      </c>
      <c r="G9300" s="748" t="s">
        <v>280</v>
      </c>
      <c r="H9300" s="1337">
        <v>0.45</v>
      </c>
      <c r="I9300" s="338"/>
    </row>
    <row r="9301" spans="2:9">
      <c r="B9301" s="651" t="s">
        <v>30</v>
      </c>
      <c r="C9301" s="1356">
        <v>4653</v>
      </c>
      <c r="D9301" s="747" t="str">
        <f t="shared" si="295"/>
        <v>TN4653</v>
      </c>
      <c r="E9301" s="1336">
        <v>0.91300000000000003</v>
      </c>
      <c r="F9301" s="644">
        <f t="shared" si="296"/>
        <v>0.92200000000000004</v>
      </c>
      <c r="G9301" s="748" t="s">
        <v>280</v>
      </c>
      <c r="H9301" s="1337">
        <v>0.42</v>
      </c>
      <c r="I9301" s="338"/>
    </row>
    <row r="9302" spans="2:9">
      <c r="B9302" s="651" t="s">
        <v>30</v>
      </c>
      <c r="C9302" s="1356">
        <v>4665</v>
      </c>
      <c r="D9302" s="747" t="str">
        <f t="shared" si="295"/>
        <v>TN4665</v>
      </c>
      <c r="E9302" s="1336">
        <v>1.1279999999999999</v>
      </c>
      <c r="F9302" s="644">
        <f t="shared" si="296"/>
        <v>1.115</v>
      </c>
      <c r="G9302" s="748" t="s">
        <v>280</v>
      </c>
      <c r="H9302" s="1337">
        <v>0.16</v>
      </c>
      <c r="I9302" s="338"/>
    </row>
    <row r="9303" spans="2:9">
      <c r="B9303" s="651" t="s">
        <v>30</v>
      </c>
      <c r="C9303" s="1356">
        <v>4683</v>
      </c>
      <c r="D9303" s="747" t="str">
        <f t="shared" si="295"/>
        <v>TN4683</v>
      </c>
      <c r="E9303" s="1336">
        <v>0.89500000000000002</v>
      </c>
      <c r="F9303" s="644">
        <f t="shared" si="296"/>
        <v>0.90600000000000003</v>
      </c>
      <c r="G9303" s="748" t="s">
        <v>280</v>
      </c>
      <c r="H9303" s="1337">
        <v>0.47</v>
      </c>
      <c r="I9303" s="338"/>
    </row>
    <row r="9304" spans="2:9">
      <c r="B9304" s="651" t="s">
        <v>30</v>
      </c>
      <c r="C9304" s="1356">
        <v>4686</v>
      </c>
      <c r="D9304" s="747" t="str">
        <f t="shared" si="295"/>
        <v>TN4686</v>
      </c>
      <c r="E9304" s="1336">
        <v>0.96399999999999997</v>
      </c>
      <c r="F9304" s="644">
        <f t="shared" si="296"/>
        <v>0.96799999999999997</v>
      </c>
      <c r="G9304" s="748" t="s">
        <v>280</v>
      </c>
      <c r="H9304" s="1337">
        <v>0.39</v>
      </c>
      <c r="I9304" s="338"/>
    </row>
    <row r="9305" spans="2:9">
      <c r="B9305" s="651" t="s">
        <v>30</v>
      </c>
      <c r="C9305" s="1356">
        <v>4692</v>
      </c>
      <c r="D9305" s="747" t="str">
        <f t="shared" si="295"/>
        <v>TN4692</v>
      </c>
      <c r="E9305" s="1336">
        <v>0.96799999999999997</v>
      </c>
      <c r="F9305" s="644">
        <f t="shared" si="296"/>
        <v>0.97099999999999997</v>
      </c>
      <c r="G9305" s="748" t="s">
        <v>280</v>
      </c>
      <c r="H9305" s="1337">
        <v>0.35</v>
      </c>
      <c r="I9305" s="338"/>
    </row>
    <row r="9306" spans="2:9">
      <c r="B9306" s="651" t="s">
        <v>30</v>
      </c>
      <c r="C9306" s="1356">
        <v>4693</v>
      </c>
      <c r="D9306" s="747" t="str">
        <f t="shared" si="295"/>
        <v>TN4693</v>
      </c>
      <c r="E9306" s="1336">
        <v>0.91900000000000004</v>
      </c>
      <c r="F9306" s="644">
        <f t="shared" si="296"/>
        <v>0.92700000000000005</v>
      </c>
      <c r="G9306" s="748" t="s">
        <v>280</v>
      </c>
      <c r="H9306" s="1337">
        <v>0.28999999999999998</v>
      </c>
      <c r="I9306" s="338"/>
    </row>
    <row r="9307" spans="2:9">
      <c r="B9307" s="651" t="s">
        <v>30</v>
      </c>
      <c r="C9307" s="1356">
        <v>4703</v>
      </c>
      <c r="D9307" s="747" t="str">
        <f t="shared" si="295"/>
        <v>TN4703</v>
      </c>
      <c r="E9307" s="1336">
        <v>0.79</v>
      </c>
      <c r="F9307" s="644">
        <f t="shared" si="296"/>
        <v>0.81100000000000005</v>
      </c>
      <c r="G9307" s="748" t="s">
        <v>280</v>
      </c>
      <c r="H9307" s="1337">
        <v>0.1</v>
      </c>
      <c r="I9307" s="338"/>
    </row>
    <row r="9308" spans="2:9">
      <c r="B9308" s="651" t="s">
        <v>30</v>
      </c>
      <c r="C9308" s="1356">
        <v>4717</v>
      </c>
      <c r="D9308" s="747" t="str">
        <f t="shared" si="295"/>
        <v>TN4717</v>
      </c>
      <c r="E9308" s="1336">
        <v>0.53500000000000003</v>
      </c>
      <c r="F9308" s="644">
        <f t="shared" si="296"/>
        <v>0.58199999999999996</v>
      </c>
      <c r="G9308" s="748" t="s">
        <v>280</v>
      </c>
      <c r="H9308" s="1337">
        <v>0.2</v>
      </c>
      <c r="I9308" s="338"/>
    </row>
    <row r="9309" spans="2:9">
      <c r="B9309" s="651" t="s">
        <v>30</v>
      </c>
      <c r="C9309" s="1356">
        <v>4720</v>
      </c>
      <c r="D9309" s="747" t="str">
        <f t="shared" si="295"/>
        <v>TN4720</v>
      </c>
      <c r="E9309" s="1336">
        <v>0.98899999999999999</v>
      </c>
      <c r="F9309" s="644">
        <f t="shared" si="296"/>
        <v>0.99</v>
      </c>
      <c r="G9309" s="748" t="s">
        <v>280</v>
      </c>
      <c r="H9309" s="1337">
        <v>0.4</v>
      </c>
      <c r="I9309" s="338"/>
    </row>
    <row r="9310" spans="2:9">
      <c r="B9310" s="651" t="s">
        <v>30</v>
      </c>
      <c r="C9310" s="1356">
        <v>4740</v>
      </c>
      <c r="D9310" s="747" t="str">
        <f t="shared" si="295"/>
        <v>TN4740</v>
      </c>
      <c r="E9310" s="1336">
        <v>0.97899999999999998</v>
      </c>
      <c r="F9310" s="644">
        <f t="shared" si="296"/>
        <v>0.98099999999999998</v>
      </c>
      <c r="G9310" s="748" t="s">
        <v>280</v>
      </c>
      <c r="H9310" s="1337">
        <v>0.44</v>
      </c>
      <c r="I9310" s="338"/>
    </row>
    <row r="9311" spans="2:9">
      <c r="B9311" s="651" t="s">
        <v>30</v>
      </c>
      <c r="C9311" s="1356">
        <v>4741</v>
      </c>
      <c r="D9311" s="747" t="str">
        <f t="shared" si="295"/>
        <v>TN4741</v>
      </c>
      <c r="E9311" s="1336">
        <v>0.94899999999999995</v>
      </c>
      <c r="F9311" s="644">
        <f t="shared" si="296"/>
        <v>0.95399999999999996</v>
      </c>
      <c r="G9311" s="748" t="s">
        <v>280</v>
      </c>
      <c r="H9311" s="1337">
        <v>0.43</v>
      </c>
      <c r="I9311" s="338"/>
    </row>
    <row r="9312" spans="2:9">
      <c r="B9312" s="651" t="s">
        <v>30</v>
      </c>
      <c r="C9312" s="1356">
        <v>4751</v>
      </c>
      <c r="D9312" s="747" t="str">
        <f t="shared" si="295"/>
        <v>TN4751</v>
      </c>
      <c r="E9312" s="1336">
        <v>0.93400000000000005</v>
      </c>
      <c r="F9312" s="644">
        <f t="shared" si="296"/>
        <v>0.94099999999999995</v>
      </c>
      <c r="G9312" s="748" t="s">
        <v>280</v>
      </c>
      <c r="H9312" s="1337">
        <v>0.52</v>
      </c>
      <c r="I9312" s="338"/>
    </row>
    <row r="9313" spans="2:9">
      <c r="B9313" s="651" t="s">
        <v>30</v>
      </c>
      <c r="C9313" s="1356">
        <v>4771</v>
      </c>
      <c r="D9313" s="747" t="str">
        <f t="shared" si="295"/>
        <v>TN4771</v>
      </c>
      <c r="E9313" s="1336">
        <v>0.995</v>
      </c>
      <c r="F9313" s="644">
        <f t="shared" si="296"/>
        <v>0.996</v>
      </c>
      <c r="G9313" s="748" t="s">
        <v>280</v>
      </c>
      <c r="H9313" s="1337">
        <v>0.35</v>
      </c>
      <c r="I9313" s="338"/>
    </row>
    <row r="9314" spans="2:9">
      <c r="B9314" s="651" t="s">
        <v>30</v>
      </c>
      <c r="C9314" s="1356">
        <v>4777</v>
      </c>
      <c r="D9314" s="747" t="str">
        <f t="shared" si="295"/>
        <v>TN4777</v>
      </c>
      <c r="E9314" s="1336">
        <v>0.96599999999999997</v>
      </c>
      <c r="F9314" s="644">
        <f t="shared" si="296"/>
        <v>0.96899999999999997</v>
      </c>
      <c r="G9314" s="748" t="s">
        <v>280</v>
      </c>
      <c r="H9314" s="1337">
        <v>0.65</v>
      </c>
      <c r="I9314" s="338"/>
    </row>
    <row r="9315" spans="2:9">
      <c r="B9315" s="651" t="s">
        <v>30</v>
      </c>
      <c r="C9315" s="1356">
        <v>4825</v>
      </c>
      <c r="D9315" s="747" t="str">
        <f t="shared" si="295"/>
        <v>TN4825</v>
      </c>
      <c r="E9315" s="1336">
        <v>0.92300000000000004</v>
      </c>
      <c r="F9315" s="644">
        <f t="shared" si="296"/>
        <v>0.93100000000000005</v>
      </c>
      <c r="G9315" s="748" t="s">
        <v>280</v>
      </c>
      <c r="H9315" s="1337">
        <v>0.37</v>
      </c>
      <c r="I9315" s="338"/>
    </row>
    <row r="9316" spans="2:9">
      <c r="B9316" s="651" t="s">
        <v>30</v>
      </c>
      <c r="C9316" s="1356">
        <v>4828</v>
      </c>
      <c r="D9316" s="747" t="str">
        <f t="shared" si="295"/>
        <v>TN4828</v>
      </c>
      <c r="E9316" s="1336">
        <v>1.081</v>
      </c>
      <c r="F9316" s="644">
        <f t="shared" si="296"/>
        <v>1.073</v>
      </c>
      <c r="G9316" s="748" t="s">
        <v>280</v>
      </c>
      <c r="H9316" s="1337">
        <v>0.38</v>
      </c>
      <c r="I9316" s="338"/>
    </row>
    <row r="9317" spans="2:9">
      <c r="B9317" s="651" t="s">
        <v>30</v>
      </c>
      <c r="C9317" s="1356">
        <v>4829</v>
      </c>
      <c r="D9317" s="747" t="str">
        <f t="shared" si="295"/>
        <v>TN4829</v>
      </c>
      <c r="E9317" s="1336">
        <v>1.0960000000000001</v>
      </c>
      <c r="F9317" s="644">
        <f t="shared" si="296"/>
        <v>1.0860000000000001</v>
      </c>
      <c r="G9317" s="748" t="s">
        <v>280</v>
      </c>
      <c r="H9317" s="1337">
        <v>0.36</v>
      </c>
      <c r="I9317" s="338"/>
    </row>
    <row r="9318" spans="2:9">
      <c r="B9318" s="651" t="s">
        <v>30</v>
      </c>
      <c r="C9318" s="1356">
        <v>4902</v>
      </c>
      <c r="D9318" s="747" t="str">
        <f t="shared" si="295"/>
        <v>TN4902</v>
      </c>
      <c r="E9318" s="1336">
        <v>0.96099999999999997</v>
      </c>
      <c r="F9318" s="644">
        <f t="shared" si="296"/>
        <v>0.96499999999999997</v>
      </c>
      <c r="G9318" s="748" t="s">
        <v>280</v>
      </c>
      <c r="H9318" s="1337">
        <v>0.44</v>
      </c>
      <c r="I9318" s="338"/>
    </row>
    <row r="9319" spans="2:9">
      <c r="B9319" s="651" t="s">
        <v>30</v>
      </c>
      <c r="C9319" s="1356">
        <v>4923</v>
      </c>
      <c r="D9319" s="747" t="str">
        <f t="shared" si="295"/>
        <v>TN4923</v>
      </c>
      <c r="E9319" s="1336">
        <v>1.3360000000000001</v>
      </c>
      <c r="F9319" s="644">
        <f t="shared" si="296"/>
        <v>1.302</v>
      </c>
      <c r="G9319" s="748" t="s">
        <v>280</v>
      </c>
      <c r="H9319" s="1337">
        <v>0.41</v>
      </c>
      <c r="I9319" s="338"/>
    </row>
    <row r="9320" spans="2:9">
      <c r="B9320" s="651" t="s">
        <v>30</v>
      </c>
      <c r="C9320" s="1356">
        <v>5020</v>
      </c>
      <c r="D9320" s="747" t="str">
        <f t="shared" si="295"/>
        <v>TN5020</v>
      </c>
      <c r="E9320" s="1336">
        <v>1.298</v>
      </c>
      <c r="F9320" s="644">
        <f t="shared" si="296"/>
        <v>1.268</v>
      </c>
      <c r="G9320" s="748" t="s">
        <v>280</v>
      </c>
      <c r="H9320" s="1337">
        <v>0.46</v>
      </c>
      <c r="I9320" s="338"/>
    </row>
    <row r="9321" spans="2:9">
      <c r="B9321" s="651" t="s">
        <v>30</v>
      </c>
      <c r="C9321" s="1356">
        <v>5022</v>
      </c>
      <c r="D9321" s="747" t="str">
        <f t="shared" si="295"/>
        <v>TN5022</v>
      </c>
      <c r="E9321" s="1336">
        <v>1.218</v>
      </c>
      <c r="F9321" s="644">
        <f t="shared" si="296"/>
        <v>1.196</v>
      </c>
      <c r="G9321" s="748" t="s">
        <v>280</v>
      </c>
      <c r="H9321" s="1337">
        <v>0.64</v>
      </c>
      <c r="I9321" s="338"/>
    </row>
    <row r="9322" spans="2:9">
      <c r="B9322" s="651" t="s">
        <v>30</v>
      </c>
      <c r="C9322" s="1356">
        <v>5037</v>
      </c>
      <c r="D9322" s="747" t="str">
        <f t="shared" si="295"/>
        <v>TN5037</v>
      </c>
      <c r="E9322" s="1336">
        <v>1.351</v>
      </c>
      <c r="F9322" s="644">
        <f t="shared" si="296"/>
        <v>1.3160000000000001</v>
      </c>
      <c r="G9322" s="748" t="s">
        <v>280</v>
      </c>
      <c r="H9322" s="1337">
        <v>0.8</v>
      </c>
      <c r="I9322" s="338"/>
    </row>
    <row r="9323" spans="2:9">
      <c r="B9323" s="651" t="s">
        <v>30</v>
      </c>
      <c r="C9323" s="1356">
        <v>5040</v>
      </c>
      <c r="D9323" s="747" t="str">
        <f t="shared" si="295"/>
        <v>TN5040</v>
      </c>
      <c r="E9323" s="1336">
        <v>1.26</v>
      </c>
      <c r="F9323" s="644">
        <f t="shared" si="296"/>
        <v>1.234</v>
      </c>
      <c r="G9323" s="748" t="s">
        <v>280</v>
      </c>
      <c r="H9323" s="1337">
        <v>0.5</v>
      </c>
      <c r="I9323" s="338"/>
    </row>
    <row r="9324" spans="2:9">
      <c r="B9324" s="651" t="s">
        <v>30</v>
      </c>
      <c r="C9324" s="1356">
        <v>5057</v>
      </c>
      <c r="D9324" s="747" t="str">
        <f t="shared" si="295"/>
        <v>TN5057</v>
      </c>
      <c r="E9324" s="1336">
        <v>1.2709999999999999</v>
      </c>
      <c r="F9324" s="644">
        <f t="shared" si="296"/>
        <v>1.244</v>
      </c>
      <c r="G9324" s="748" t="s">
        <v>280</v>
      </c>
      <c r="H9324" s="1337">
        <v>0.38</v>
      </c>
      <c r="I9324" s="338"/>
    </row>
    <row r="9325" spans="2:9">
      <c r="B9325" s="651" t="s">
        <v>30</v>
      </c>
      <c r="C9325" s="1356">
        <v>5059</v>
      </c>
      <c r="D9325" s="747" t="str">
        <f t="shared" si="295"/>
        <v>TN5059</v>
      </c>
      <c r="E9325" s="1336">
        <v>1.3680000000000001</v>
      </c>
      <c r="F9325" s="644">
        <f t="shared" si="296"/>
        <v>1.331</v>
      </c>
      <c r="G9325" s="748" t="s">
        <v>280</v>
      </c>
      <c r="H9325" s="1337">
        <v>0.44</v>
      </c>
      <c r="I9325" s="338"/>
    </row>
    <row r="9326" spans="2:9">
      <c r="B9326" s="651" t="s">
        <v>30</v>
      </c>
      <c r="C9326" s="1356">
        <v>5102</v>
      </c>
      <c r="D9326" s="747" t="str">
        <f t="shared" si="295"/>
        <v>TN5102</v>
      </c>
      <c r="E9326" s="1336">
        <v>1.3740000000000001</v>
      </c>
      <c r="F9326" s="644">
        <f t="shared" si="296"/>
        <v>1.337</v>
      </c>
      <c r="G9326" s="748" t="s">
        <v>280</v>
      </c>
      <c r="H9326" s="1337">
        <v>0.46</v>
      </c>
      <c r="I9326" s="338"/>
    </row>
    <row r="9327" spans="2:9">
      <c r="B9327" s="651" t="s">
        <v>30</v>
      </c>
      <c r="C9327" s="1356">
        <v>5146</v>
      </c>
      <c r="D9327" s="747" t="str">
        <f t="shared" si="295"/>
        <v>TN5146</v>
      </c>
      <c r="E9327" s="1336">
        <v>1.1919999999999999</v>
      </c>
      <c r="F9327" s="644">
        <f t="shared" si="296"/>
        <v>1.173</v>
      </c>
      <c r="G9327" s="748" t="s">
        <v>280</v>
      </c>
      <c r="H9327" s="1337">
        <v>0.45</v>
      </c>
      <c r="I9327" s="338"/>
    </row>
    <row r="9328" spans="2:9">
      <c r="B9328" s="651" t="s">
        <v>30</v>
      </c>
      <c r="C9328" s="1356">
        <v>5160</v>
      </c>
      <c r="D9328" s="747" t="str">
        <f t="shared" si="295"/>
        <v>TN5160</v>
      </c>
      <c r="E9328" s="1336">
        <v>1.2589999999999999</v>
      </c>
      <c r="F9328" s="644">
        <f t="shared" si="296"/>
        <v>1.2330000000000001</v>
      </c>
      <c r="G9328" s="748" t="s">
        <v>280</v>
      </c>
      <c r="H9328" s="1337">
        <v>0.37</v>
      </c>
      <c r="I9328" s="338"/>
    </row>
    <row r="9329" spans="2:9">
      <c r="B9329" s="651" t="s">
        <v>30</v>
      </c>
      <c r="C9329" s="1356">
        <v>5183</v>
      </c>
      <c r="D9329" s="747" t="str">
        <f t="shared" si="295"/>
        <v>TN5183</v>
      </c>
      <c r="E9329" s="1336">
        <v>1.1100000000000001</v>
      </c>
      <c r="F9329" s="644">
        <f t="shared" si="296"/>
        <v>1.099</v>
      </c>
      <c r="G9329" s="748" t="s">
        <v>280</v>
      </c>
      <c r="H9329" s="1337">
        <v>0.28000000000000003</v>
      </c>
      <c r="I9329" s="338"/>
    </row>
    <row r="9330" spans="2:9">
      <c r="B9330" s="651" t="s">
        <v>30</v>
      </c>
      <c r="C9330" s="1356">
        <v>5188</v>
      </c>
      <c r="D9330" s="747" t="str">
        <f t="shared" si="295"/>
        <v>TN5188</v>
      </c>
      <c r="E9330" s="1336">
        <v>1.272</v>
      </c>
      <c r="F9330" s="644">
        <f t="shared" si="296"/>
        <v>1.2450000000000001</v>
      </c>
      <c r="G9330" s="748" t="s">
        <v>280</v>
      </c>
      <c r="H9330" s="1337">
        <v>0.4</v>
      </c>
      <c r="I9330" s="338"/>
    </row>
    <row r="9331" spans="2:9">
      <c r="B9331" s="651" t="s">
        <v>30</v>
      </c>
      <c r="C9331" s="1356">
        <v>5190</v>
      </c>
      <c r="D9331" s="747" t="str">
        <f t="shared" si="295"/>
        <v>TN5190</v>
      </c>
      <c r="E9331" s="1336">
        <v>1.2190000000000001</v>
      </c>
      <c r="F9331" s="644">
        <f t="shared" si="296"/>
        <v>1.1970000000000001</v>
      </c>
      <c r="G9331" s="748" t="s">
        <v>280</v>
      </c>
      <c r="H9331" s="1337">
        <v>0.28000000000000003</v>
      </c>
      <c r="I9331" s="338"/>
    </row>
    <row r="9332" spans="2:9">
      <c r="B9332" s="651" t="s">
        <v>30</v>
      </c>
      <c r="C9332" s="1356">
        <v>5191</v>
      </c>
      <c r="D9332" s="747" t="str">
        <f t="shared" si="295"/>
        <v>TN5191</v>
      </c>
      <c r="E9332" s="1336">
        <v>1.018</v>
      </c>
      <c r="F9332" s="644">
        <f t="shared" si="296"/>
        <v>1.016</v>
      </c>
      <c r="G9332" s="748" t="s">
        <v>280</v>
      </c>
      <c r="H9332" s="1337">
        <v>0.18</v>
      </c>
      <c r="I9332" s="338"/>
    </row>
    <row r="9333" spans="2:9">
      <c r="B9333" s="651" t="s">
        <v>30</v>
      </c>
      <c r="C9333" s="1356">
        <v>5192</v>
      </c>
      <c r="D9333" s="747" t="str">
        <f t="shared" si="295"/>
        <v>TN5192</v>
      </c>
      <c r="E9333" s="1336">
        <v>1.024</v>
      </c>
      <c r="F9333" s="644">
        <f t="shared" si="296"/>
        <v>1.022</v>
      </c>
      <c r="G9333" s="748" t="s">
        <v>280</v>
      </c>
      <c r="H9333" s="1337">
        <v>0.37</v>
      </c>
      <c r="I9333" s="338"/>
    </row>
    <row r="9334" spans="2:9">
      <c r="B9334" s="651" t="s">
        <v>30</v>
      </c>
      <c r="C9334" s="1356">
        <v>5213</v>
      </c>
      <c r="D9334" s="747" t="str">
        <f t="shared" si="295"/>
        <v>TN5213</v>
      </c>
      <c r="E9334" s="1336">
        <v>1.38</v>
      </c>
      <c r="F9334" s="644">
        <f t="shared" si="296"/>
        <v>1.3420000000000001</v>
      </c>
      <c r="G9334" s="748" t="s">
        <v>280</v>
      </c>
      <c r="H9334" s="1337">
        <v>0.57999999999999996</v>
      </c>
      <c r="I9334" s="338"/>
    </row>
    <row r="9335" spans="2:9">
      <c r="B9335" s="651" t="s">
        <v>30</v>
      </c>
      <c r="C9335" s="1356">
        <v>5215</v>
      </c>
      <c r="D9335" s="747" t="str">
        <f t="shared" si="295"/>
        <v>TN5215</v>
      </c>
      <c r="E9335" s="1336">
        <v>1.129</v>
      </c>
      <c r="F9335" s="644">
        <f t="shared" si="296"/>
        <v>1.1160000000000001</v>
      </c>
      <c r="G9335" s="748" t="s">
        <v>280</v>
      </c>
      <c r="H9335" s="1337">
        <v>0.43</v>
      </c>
      <c r="I9335" s="338"/>
    </row>
    <row r="9336" spans="2:9">
      <c r="B9336" s="651" t="s">
        <v>30</v>
      </c>
      <c r="C9336" s="1356">
        <v>5221</v>
      </c>
      <c r="D9336" s="747" t="str">
        <f t="shared" si="295"/>
        <v>TN5221</v>
      </c>
      <c r="E9336" s="1336">
        <v>1.2030000000000001</v>
      </c>
      <c r="F9336" s="644">
        <f t="shared" si="296"/>
        <v>1.1830000000000001</v>
      </c>
      <c r="G9336" s="748" t="s">
        <v>280</v>
      </c>
      <c r="H9336" s="1337">
        <v>0.44</v>
      </c>
      <c r="I9336" s="338"/>
    </row>
    <row r="9337" spans="2:9">
      <c r="B9337" s="651" t="s">
        <v>30</v>
      </c>
      <c r="C9337" s="1356">
        <v>5222</v>
      </c>
      <c r="D9337" s="747" t="str">
        <f t="shared" si="295"/>
        <v>TN5222</v>
      </c>
      <c r="E9337" s="1336">
        <v>1.4319999999999999</v>
      </c>
      <c r="F9337" s="644">
        <f t="shared" si="296"/>
        <v>1.389</v>
      </c>
      <c r="G9337" s="748" t="s">
        <v>280</v>
      </c>
      <c r="H9337" s="1337">
        <v>0.61</v>
      </c>
      <c r="I9337" s="338"/>
    </row>
    <row r="9338" spans="2:9">
      <c r="B9338" s="651" t="s">
        <v>30</v>
      </c>
      <c r="C9338" s="1356">
        <v>5223</v>
      </c>
      <c r="D9338" s="747" t="str">
        <f t="shared" si="295"/>
        <v>TN5223</v>
      </c>
      <c r="E9338" s="1336">
        <v>1.099</v>
      </c>
      <c r="F9338" s="644">
        <f t="shared" si="296"/>
        <v>1.089</v>
      </c>
      <c r="G9338" s="748" t="s">
        <v>280</v>
      </c>
      <c r="H9338" s="1337">
        <v>0.44</v>
      </c>
      <c r="I9338" s="338"/>
    </row>
    <row r="9339" spans="2:9">
      <c r="B9339" s="651" t="s">
        <v>30</v>
      </c>
      <c r="C9339" s="1356">
        <v>5348</v>
      </c>
      <c r="D9339" s="747" t="str">
        <f t="shared" si="295"/>
        <v>TN5348</v>
      </c>
      <c r="E9339" s="1336">
        <v>1.1240000000000001</v>
      </c>
      <c r="F9339" s="644">
        <f t="shared" si="296"/>
        <v>1.1120000000000001</v>
      </c>
      <c r="G9339" s="748" t="s">
        <v>280</v>
      </c>
      <c r="H9339" s="1337">
        <v>0.41</v>
      </c>
      <c r="I9339" s="338"/>
    </row>
    <row r="9340" spans="2:9">
      <c r="B9340" s="651" t="s">
        <v>30</v>
      </c>
      <c r="C9340" s="1356">
        <v>5402</v>
      </c>
      <c r="D9340" s="747" t="str">
        <f t="shared" si="295"/>
        <v>TN5402</v>
      </c>
      <c r="E9340" s="1336">
        <v>1.2509999999999999</v>
      </c>
      <c r="F9340" s="644">
        <f t="shared" si="296"/>
        <v>1.226</v>
      </c>
      <c r="G9340" s="748" t="s">
        <v>280</v>
      </c>
      <c r="H9340" s="1337">
        <v>0.41</v>
      </c>
      <c r="I9340" s="338"/>
    </row>
    <row r="9341" spans="2:9">
      <c r="B9341" s="651" t="s">
        <v>30</v>
      </c>
      <c r="C9341" s="1356">
        <v>5403</v>
      </c>
      <c r="D9341" s="747" t="str">
        <f t="shared" si="295"/>
        <v>TN5403</v>
      </c>
      <c r="E9341" s="1336">
        <v>1.304</v>
      </c>
      <c r="F9341" s="644">
        <f t="shared" si="296"/>
        <v>1.274</v>
      </c>
      <c r="G9341" s="748" t="s">
        <v>280</v>
      </c>
      <c r="H9341" s="1337">
        <v>0.55000000000000004</v>
      </c>
      <c r="I9341" s="338"/>
    </row>
    <row r="9342" spans="2:9">
      <c r="B9342" s="651" t="s">
        <v>30</v>
      </c>
      <c r="C9342" s="1356">
        <v>5437</v>
      </c>
      <c r="D9342" s="747" t="str">
        <f t="shared" si="295"/>
        <v>TN5437</v>
      </c>
      <c r="E9342" s="1336">
        <v>1.2529999999999999</v>
      </c>
      <c r="F9342" s="644">
        <f t="shared" si="296"/>
        <v>1.228</v>
      </c>
      <c r="G9342" s="748" t="s">
        <v>280</v>
      </c>
      <c r="H9342" s="1337">
        <v>0.6</v>
      </c>
      <c r="I9342" s="338"/>
    </row>
    <row r="9343" spans="2:9">
      <c r="B9343" s="651" t="s">
        <v>30</v>
      </c>
      <c r="C9343" s="1356">
        <v>5443</v>
      </c>
      <c r="D9343" s="747" t="str">
        <f t="shared" si="295"/>
        <v>TN5443</v>
      </c>
      <c r="E9343" s="1336">
        <v>1.206</v>
      </c>
      <c r="F9343" s="644">
        <f t="shared" si="296"/>
        <v>1.1850000000000001</v>
      </c>
      <c r="G9343" s="748" t="s">
        <v>280</v>
      </c>
      <c r="H9343" s="1337">
        <v>0.39</v>
      </c>
      <c r="I9343" s="338"/>
    </row>
    <row r="9344" spans="2:9">
      <c r="B9344" s="651" t="s">
        <v>30</v>
      </c>
      <c r="C9344" s="1356">
        <v>5445</v>
      </c>
      <c r="D9344" s="747" t="str">
        <f t="shared" si="295"/>
        <v>TN5445</v>
      </c>
      <c r="E9344" s="1336">
        <v>1.3520000000000001</v>
      </c>
      <c r="F9344" s="644">
        <f t="shared" si="296"/>
        <v>1.3169999999999999</v>
      </c>
      <c r="G9344" s="748" t="s">
        <v>280</v>
      </c>
      <c r="H9344" s="1337">
        <v>0.52</v>
      </c>
      <c r="I9344" s="338"/>
    </row>
    <row r="9345" spans="2:9">
      <c r="B9345" s="651" t="s">
        <v>30</v>
      </c>
      <c r="C9345" s="1356">
        <v>5462</v>
      </c>
      <c r="D9345" s="747" t="str">
        <f t="shared" si="295"/>
        <v>TN5462</v>
      </c>
      <c r="E9345" s="1336">
        <v>1.236</v>
      </c>
      <c r="F9345" s="644">
        <f t="shared" si="296"/>
        <v>1.212</v>
      </c>
      <c r="G9345" s="748" t="s">
        <v>280</v>
      </c>
      <c r="H9345" s="1337">
        <v>0.47</v>
      </c>
      <c r="I9345" s="338"/>
    </row>
    <row r="9346" spans="2:9">
      <c r="B9346" s="651" t="s">
        <v>30</v>
      </c>
      <c r="C9346" s="1356">
        <v>5472</v>
      </c>
      <c r="D9346" s="747" t="str">
        <f t="shared" si="295"/>
        <v>TN5472</v>
      </c>
      <c r="E9346" s="1336">
        <v>1.2130000000000001</v>
      </c>
      <c r="F9346" s="644">
        <f t="shared" si="296"/>
        <v>1.1919999999999999</v>
      </c>
      <c r="G9346" s="748" t="s">
        <v>280</v>
      </c>
      <c r="H9346" s="1337">
        <v>0.4</v>
      </c>
      <c r="I9346" s="338"/>
    </row>
    <row r="9347" spans="2:9">
      <c r="B9347" s="651" t="s">
        <v>30</v>
      </c>
      <c r="C9347" s="1356">
        <v>5473</v>
      </c>
      <c r="D9347" s="747" t="str">
        <f t="shared" si="295"/>
        <v>TN5473</v>
      </c>
      <c r="E9347" s="1336">
        <v>1.173</v>
      </c>
      <c r="F9347" s="644">
        <f t="shared" si="296"/>
        <v>1.1559999999999999</v>
      </c>
      <c r="G9347" s="748" t="s">
        <v>280</v>
      </c>
      <c r="H9347" s="1337">
        <v>0.41</v>
      </c>
      <c r="I9347" s="338"/>
    </row>
    <row r="9348" spans="2:9">
      <c r="B9348" s="651" t="s">
        <v>30</v>
      </c>
      <c r="C9348" s="1356">
        <v>5474</v>
      </c>
      <c r="D9348" s="747" t="str">
        <f t="shared" si="295"/>
        <v>TN5474</v>
      </c>
      <c r="E9348" s="1336">
        <v>1.393</v>
      </c>
      <c r="F9348" s="644">
        <f t="shared" si="296"/>
        <v>1.3540000000000001</v>
      </c>
      <c r="G9348" s="748" t="s">
        <v>280</v>
      </c>
      <c r="H9348" s="1337">
        <v>0.45</v>
      </c>
      <c r="I9348" s="338"/>
    </row>
    <row r="9349" spans="2:9">
      <c r="B9349" s="651" t="s">
        <v>30</v>
      </c>
      <c r="C9349" s="1356">
        <v>5478</v>
      </c>
      <c r="D9349" s="747" t="str">
        <f t="shared" si="295"/>
        <v>TN5478</v>
      </c>
      <c r="E9349" s="1336">
        <v>1.161</v>
      </c>
      <c r="F9349" s="644">
        <f t="shared" si="296"/>
        <v>1.145</v>
      </c>
      <c r="G9349" s="748" t="s">
        <v>280</v>
      </c>
      <c r="H9349" s="1337">
        <v>0.37</v>
      </c>
      <c r="I9349" s="338"/>
    </row>
    <row r="9350" spans="2:9">
      <c r="B9350" s="651" t="s">
        <v>30</v>
      </c>
      <c r="C9350" s="1356">
        <v>5479</v>
      </c>
      <c r="D9350" s="747" t="str">
        <f t="shared" si="295"/>
        <v>TN5479</v>
      </c>
      <c r="E9350" s="1336">
        <v>1.135</v>
      </c>
      <c r="F9350" s="644">
        <f t="shared" si="296"/>
        <v>1.1220000000000001</v>
      </c>
      <c r="G9350" s="748" t="s">
        <v>280</v>
      </c>
      <c r="H9350" s="1337">
        <v>0.54</v>
      </c>
      <c r="I9350" s="338"/>
    </row>
    <row r="9351" spans="2:9">
      <c r="B9351" s="651" t="s">
        <v>30</v>
      </c>
      <c r="C9351" s="1356">
        <v>5480</v>
      </c>
      <c r="D9351" s="747" t="str">
        <f t="shared" si="295"/>
        <v>TN5480</v>
      </c>
      <c r="E9351" s="1336">
        <v>1.2210000000000001</v>
      </c>
      <c r="F9351" s="644">
        <f t="shared" si="296"/>
        <v>1.1990000000000001</v>
      </c>
      <c r="G9351" s="748" t="s">
        <v>280</v>
      </c>
      <c r="H9351" s="1337">
        <v>0.6</v>
      </c>
      <c r="I9351" s="338"/>
    </row>
    <row r="9352" spans="2:9">
      <c r="B9352" s="651" t="s">
        <v>30</v>
      </c>
      <c r="C9352" s="1356">
        <v>5491</v>
      </c>
      <c r="D9352" s="747" t="str">
        <f t="shared" si="295"/>
        <v>TN5491</v>
      </c>
      <c r="E9352" s="1336">
        <v>1.262</v>
      </c>
      <c r="F9352" s="644">
        <f t="shared" si="296"/>
        <v>1.236</v>
      </c>
      <c r="G9352" s="748" t="s">
        <v>280</v>
      </c>
      <c r="H9352" s="1337">
        <v>0.42</v>
      </c>
      <c r="I9352" s="338"/>
    </row>
    <row r="9353" spans="2:9">
      <c r="B9353" s="651" t="s">
        <v>30</v>
      </c>
      <c r="C9353" s="1356">
        <v>5506</v>
      </c>
      <c r="D9353" s="747" t="str">
        <f t="shared" si="295"/>
        <v>TN5506</v>
      </c>
      <c r="E9353" s="1336">
        <v>1.1399999999999999</v>
      </c>
      <c r="F9353" s="644">
        <f t="shared" si="296"/>
        <v>1.1259999999999999</v>
      </c>
      <c r="G9353" s="748" t="s">
        <v>280</v>
      </c>
      <c r="H9353" s="1337">
        <v>0.55000000000000004</v>
      </c>
      <c r="I9353" s="338"/>
    </row>
    <row r="9354" spans="2:9">
      <c r="B9354" s="651" t="s">
        <v>30</v>
      </c>
      <c r="C9354" s="1356">
        <v>5507</v>
      </c>
      <c r="D9354" s="747" t="str">
        <f t="shared" si="295"/>
        <v>TN5507</v>
      </c>
      <c r="E9354" s="1336">
        <v>1.2030000000000001</v>
      </c>
      <c r="F9354" s="644">
        <f t="shared" si="296"/>
        <v>1.1830000000000001</v>
      </c>
      <c r="G9354" s="748" t="s">
        <v>280</v>
      </c>
      <c r="H9354" s="1337">
        <v>0.41</v>
      </c>
      <c r="I9354" s="338"/>
    </row>
    <row r="9355" spans="2:9">
      <c r="B9355" s="651" t="s">
        <v>30</v>
      </c>
      <c r="C9355" s="1356">
        <v>5535</v>
      </c>
      <c r="D9355" s="747" t="str">
        <f t="shared" ref="D9355:D9418" si="297">B9355&amp;TEXT(C9355,"0000")</f>
        <v>TN5535</v>
      </c>
      <c r="E9355" s="1336">
        <v>1.3029999999999999</v>
      </c>
      <c r="F9355" s="644">
        <f t="shared" ref="F9355:F9418" si="298">IF(E9355="NA","NA",ROUND((E9355-1)*0.9+1,3))</f>
        <v>1.2729999999999999</v>
      </c>
      <c r="G9355" s="748" t="s">
        <v>280</v>
      </c>
      <c r="H9355" s="1337">
        <v>0.4</v>
      </c>
      <c r="I9355" s="338"/>
    </row>
    <row r="9356" spans="2:9">
      <c r="B9356" s="651" t="s">
        <v>30</v>
      </c>
      <c r="C9356" s="1356">
        <v>5537</v>
      </c>
      <c r="D9356" s="747" t="str">
        <f t="shared" si="297"/>
        <v>TN5537</v>
      </c>
      <c r="E9356" s="1336">
        <v>1.0920000000000001</v>
      </c>
      <c r="F9356" s="644">
        <f t="shared" si="298"/>
        <v>1.083</v>
      </c>
      <c r="G9356" s="748" t="s">
        <v>280</v>
      </c>
      <c r="H9356" s="1337">
        <v>0.47</v>
      </c>
      <c r="I9356" s="338"/>
    </row>
    <row r="9357" spans="2:9">
      <c r="B9357" s="651" t="s">
        <v>30</v>
      </c>
      <c r="C9357" s="1356">
        <v>5551</v>
      </c>
      <c r="D9357" s="747" t="str">
        <f t="shared" si="297"/>
        <v>TN5551</v>
      </c>
      <c r="E9357" s="1336">
        <v>1.5760000000000001</v>
      </c>
      <c r="F9357" s="644">
        <f t="shared" si="298"/>
        <v>1.518</v>
      </c>
      <c r="G9357" s="748" t="s">
        <v>280</v>
      </c>
      <c r="H9357" s="1337">
        <v>0.79</v>
      </c>
      <c r="I9357" s="338"/>
    </row>
    <row r="9358" spans="2:9">
      <c r="B9358" s="651" t="s">
        <v>30</v>
      </c>
      <c r="C9358" s="1356">
        <v>5604</v>
      </c>
      <c r="D9358" s="747" t="str">
        <f t="shared" si="297"/>
        <v>TN5604</v>
      </c>
      <c r="E9358" s="1336">
        <v>1.254</v>
      </c>
      <c r="F9358" s="644">
        <f t="shared" si="298"/>
        <v>1.2290000000000001</v>
      </c>
      <c r="G9358" s="748" t="s">
        <v>280</v>
      </c>
      <c r="H9358" s="1337">
        <v>0.3</v>
      </c>
      <c r="I9358" s="338"/>
    </row>
    <row r="9359" spans="2:9">
      <c r="B9359" s="651" t="s">
        <v>30</v>
      </c>
      <c r="C9359" s="1356">
        <v>5606</v>
      </c>
      <c r="D9359" s="747" t="str">
        <f t="shared" si="297"/>
        <v>TN5606</v>
      </c>
      <c r="E9359" s="1336">
        <v>1.246</v>
      </c>
      <c r="F9359" s="644">
        <f t="shared" si="298"/>
        <v>1.2210000000000001</v>
      </c>
      <c r="G9359" s="748" t="s">
        <v>280</v>
      </c>
      <c r="H9359" s="1337">
        <v>0.13</v>
      </c>
      <c r="I9359" s="338"/>
    </row>
    <row r="9360" spans="2:9">
      <c r="B9360" s="651" t="s">
        <v>30</v>
      </c>
      <c r="C9360" s="1356">
        <v>5610</v>
      </c>
      <c r="D9360" s="747" t="str">
        <f t="shared" si="297"/>
        <v>TN5610</v>
      </c>
      <c r="E9360" s="1336">
        <v>1.173</v>
      </c>
      <c r="F9360" s="644">
        <f t="shared" si="298"/>
        <v>1.1559999999999999</v>
      </c>
      <c r="G9360" s="748" t="s">
        <v>280</v>
      </c>
      <c r="H9360" s="1337">
        <v>0.44</v>
      </c>
      <c r="I9360" s="338"/>
    </row>
    <row r="9361" spans="2:9">
      <c r="B9361" s="651" t="s">
        <v>30</v>
      </c>
      <c r="C9361" s="1356">
        <v>5613</v>
      </c>
      <c r="D9361" s="747" t="str">
        <f t="shared" si="297"/>
        <v>TN5613</v>
      </c>
      <c r="E9361" s="1336">
        <v>1.155</v>
      </c>
      <c r="F9361" s="644">
        <f t="shared" si="298"/>
        <v>1.1399999999999999</v>
      </c>
      <c r="G9361" s="748" t="s">
        <v>280</v>
      </c>
      <c r="H9361" s="1337">
        <v>0.5</v>
      </c>
      <c r="I9361" s="338"/>
    </row>
    <row r="9362" spans="2:9">
      <c r="B9362" s="651" t="s">
        <v>30</v>
      </c>
      <c r="C9362" s="1356">
        <v>5645</v>
      </c>
      <c r="D9362" s="747" t="str">
        <f t="shared" si="297"/>
        <v>TN5645</v>
      </c>
      <c r="E9362" s="1336">
        <v>1.5620000000000001</v>
      </c>
      <c r="F9362" s="644">
        <f t="shared" si="298"/>
        <v>1.506</v>
      </c>
      <c r="G9362" s="748" t="s">
        <v>280</v>
      </c>
      <c r="H9362" s="1337">
        <v>0.91</v>
      </c>
      <c r="I9362" s="338"/>
    </row>
    <row r="9363" spans="2:9">
      <c r="B9363" s="651" t="s">
        <v>30</v>
      </c>
      <c r="C9363" s="1356">
        <v>5703</v>
      </c>
      <c r="D9363" s="747" t="str">
        <f t="shared" si="297"/>
        <v>TN5703</v>
      </c>
      <c r="E9363" s="1336">
        <v>1.252</v>
      </c>
      <c r="F9363" s="644">
        <f t="shared" si="298"/>
        <v>1.2270000000000001</v>
      </c>
      <c r="G9363" s="748" t="s">
        <v>280</v>
      </c>
      <c r="H9363" s="1337">
        <v>0.56999999999999995</v>
      </c>
      <c r="I9363" s="338"/>
    </row>
    <row r="9364" spans="2:9">
      <c r="B9364" s="651" t="s">
        <v>30</v>
      </c>
      <c r="C9364" s="1356">
        <v>5705</v>
      </c>
      <c r="D9364" s="747" t="str">
        <f t="shared" si="297"/>
        <v>TN5705</v>
      </c>
      <c r="E9364" s="1336">
        <v>1.252</v>
      </c>
      <c r="F9364" s="644">
        <f t="shared" si="298"/>
        <v>1.2270000000000001</v>
      </c>
      <c r="G9364" s="748" t="s">
        <v>280</v>
      </c>
      <c r="H9364" s="1337">
        <v>0.41</v>
      </c>
      <c r="I9364" s="338"/>
    </row>
    <row r="9365" spans="2:9">
      <c r="B9365" s="651" t="s">
        <v>30</v>
      </c>
      <c r="C9365" s="1356">
        <v>5951</v>
      </c>
      <c r="D9365" s="747" t="str">
        <f t="shared" si="297"/>
        <v>TN5951</v>
      </c>
      <c r="E9365" s="1336">
        <v>0.79600000000000004</v>
      </c>
      <c r="F9365" s="644">
        <f t="shared" si="298"/>
        <v>0.81599999999999995</v>
      </c>
      <c r="G9365" s="748" t="s">
        <v>280</v>
      </c>
      <c r="H9365" s="1337">
        <v>0.16</v>
      </c>
      <c r="I9365" s="338"/>
    </row>
    <row r="9366" spans="2:9">
      <c r="B9366" s="651" t="s">
        <v>30</v>
      </c>
      <c r="C9366" s="1356">
        <v>6003</v>
      </c>
      <c r="D9366" s="747" t="str">
        <f t="shared" si="297"/>
        <v>TN6003</v>
      </c>
      <c r="E9366" s="1336">
        <v>1.2350000000000001</v>
      </c>
      <c r="F9366" s="644">
        <f t="shared" si="298"/>
        <v>1.212</v>
      </c>
      <c r="G9366" s="748" t="s">
        <v>280</v>
      </c>
      <c r="H9366" s="1337">
        <v>0.41</v>
      </c>
      <c r="I9366" s="338"/>
    </row>
    <row r="9367" spans="2:9">
      <c r="B9367" s="651" t="s">
        <v>30</v>
      </c>
      <c r="C9367" s="1356">
        <v>6005</v>
      </c>
      <c r="D9367" s="747" t="str">
        <f t="shared" si="297"/>
        <v>TN6005</v>
      </c>
      <c r="E9367" s="1336">
        <v>1.248</v>
      </c>
      <c r="F9367" s="644">
        <f t="shared" si="298"/>
        <v>1.2230000000000001</v>
      </c>
      <c r="G9367" s="748" t="s">
        <v>280</v>
      </c>
      <c r="H9367" s="1337">
        <v>0.43</v>
      </c>
      <c r="I9367" s="338"/>
    </row>
    <row r="9368" spans="2:9">
      <c r="B9368" s="651" t="s">
        <v>30</v>
      </c>
      <c r="C9368" s="1356">
        <v>6018</v>
      </c>
      <c r="D9368" s="747" t="str">
        <f t="shared" si="297"/>
        <v>TN6018</v>
      </c>
      <c r="E9368" s="1336">
        <v>1.1279999999999999</v>
      </c>
      <c r="F9368" s="644">
        <f t="shared" si="298"/>
        <v>1.115</v>
      </c>
      <c r="G9368" s="748" t="s">
        <v>280</v>
      </c>
      <c r="H9368" s="1337">
        <v>0.16</v>
      </c>
      <c r="I9368" s="338"/>
    </row>
    <row r="9369" spans="2:9">
      <c r="B9369" s="651" t="s">
        <v>30</v>
      </c>
      <c r="C9369" s="1356">
        <v>6045</v>
      </c>
      <c r="D9369" s="747" t="str">
        <f t="shared" si="297"/>
        <v>TN6045</v>
      </c>
      <c r="E9369" s="1336">
        <v>1.27</v>
      </c>
      <c r="F9369" s="644">
        <f t="shared" si="298"/>
        <v>1.2430000000000001</v>
      </c>
      <c r="G9369" s="748" t="s">
        <v>280</v>
      </c>
      <c r="H9369" s="1337">
        <v>0.34</v>
      </c>
      <c r="I9369" s="338"/>
    </row>
    <row r="9370" spans="2:9">
      <c r="B9370" s="651" t="s">
        <v>30</v>
      </c>
      <c r="C9370" s="1356">
        <v>6204</v>
      </c>
      <c r="D9370" s="747" t="str">
        <f t="shared" si="297"/>
        <v>TN6204</v>
      </c>
      <c r="E9370" s="1336">
        <v>1.242</v>
      </c>
      <c r="F9370" s="644">
        <f t="shared" si="298"/>
        <v>1.218</v>
      </c>
      <c r="G9370" s="748" t="s">
        <v>280</v>
      </c>
      <c r="H9370" s="1337">
        <v>0.49</v>
      </c>
      <c r="I9370" s="338"/>
    </row>
    <row r="9371" spans="2:9">
      <c r="B9371" s="651" t="s">
        <v>30</v>
      </c>
      <c r="C9371" s="1356">
        <v>6206</v>
      </c>
      <c r="D9371" s="747" t="str">
        <f t="shared" si="297"/>
        <v>TN6206</v>
      </c>
      <c r="E9371" s="1336">
        <v>1.5880000000000001</v>
      </c>
      <c r="F9371" s="644">
        <f t="shared" si="298"/>
        <v>1.5289999999999999</v>
      </c>
      <c r="G9371" s="748" t="s">
        <v>280</v>
      </c>
      <c r="H9371" s="1337">
        <v>0.44</v>
      </c>
      <c r="I9371" s="338"/>
    </row>
    <row r="9372" spans="2:9">
      <c r="B9372" s="651" t="s">
        <v>30</v>
      </c>
      <c r="C9372" s="1356">
        <v>6213</v>
      </c>
      <c r="D9372" s="747" t="str">
        <f t="shared" si="297"/>
        <v>TN6213</v>
      </c>
      <c r="E9372" s="1336">
        <v>1.2509999999999999</v>
      </c>
      <c r="F9372" s="644">
        <f t="shared" si="298"/>
        <v>1.226</v>
      </c>
      <c r="G9372" s="748" t="s">
        <v>280</v>
      </c>
      <c r="H9372" s="1337">
        <v>0.41</v>
      </c>
      <c r="I9372" s="338"/>
    </row>
    <row r="9373" spans="2:9">
      <c r="B9373" s="651" t="s">
        <v>30</v>
      </c>
      <c r="C9373" s="1356">
        <v>6214</v>
      </c>
      <c r="D9373" s="747" t="str">
        <f t="shared" si="297"/>
        <v>TN6214</v>
      </c>
      <c r="E9373" s="1336">
        <v>1.252</v>
      </c>
      <c r="F9373" s="644">
        <f t="shared" si="298"/>
        <v>1.2270000000000001</v>
      </c>
      <c r="G9373" s="748" t="s">
        <v>280</v>
      </c>
      <c r="H9373" s="1337">
        <v>0.41</v>
      </c>
      <c r="I9373" s="338"/>
    </row>
    <row r="9374" spans="2:9">
      <c r="B9374" s="651" t="s">
        <v>30</v>
      </c>
      <c r="C9374" s="1356">
        <v>6216</v>
      </c>
      <c r="D9374" s="747" t="str">
        <f t="shared" si="297"/>
        <v>TN6216</v>
      </c>
      <c r="E9374" s="1336">
        <v>1.2629999999999999</v>
      </c>
      <c r="F9374" s="644">
        <f t="shared" si="298"/>
        <v>1.2370000000000001</v>
      </c>
      <c r="G9374" s="748" t="s">
        <v>280</v>
      </c>
      <c r="H9374" s="1337">
        <v>0.45</v>
      </c>
      <c r="I9374" s="338"/>
    </row>
    <row r="9375" spans="2:9">
      <c r="B9375" s="651" t="s">
        <v>30</v>
      </c>
      <c r="C9375" s="1356">
        <v>6217</v>
      </c>
      <c r="D9375" s="747" t="str">
        <f t="shared" si="297"/>
        <v>TN6217</v>
      </c>
      <c r="E9375" s="1336">
        <v>1.3779999999999999</v>
      </c>
      <c r="F9375" s="644">
        <f t="shared" si="298"/>
        <v>1.34</v>
      </c>
      <c r="G9375" s="748" t="s">
        <v>280</v>
      </c>
      <c r="H9375" s="1337">
        <v>0.44</v>
      </c>
      <c r="I9375" s="338"/>
    </row>
    <row r="9376" spans="2:9">
      <c r="B9376" s="651" t="s">
        <v>30</v>
      </c>
      <c r="C9376" s="1356">
        <v>6229</v>
      </c>
      <c r="D9376" s="747" t="str">
        <f t="shared" si="297"/>
        <v>TN6229</v>
      </c>
      <c r="E9376" s="1336">
        <v>1.22</v>
      </c>
      <c r="F9376" s="644">
        <f t="shared" si="298"/>
        <v>1.198</v>
      </c>
      <c r="G9376" s="748" t="s">
        <v>280</v>
      </c>
      <c r="H9376" s="1337">
        <v>0.39</v>
      </c>
      <c r="I9376" s="338"/>
    </row>
    <row r="9377" spans="2:9">
      <c r="B9377" s="651" t="s">
        <v>30</v>
      </c>
      <c r="C9377" s="1356">
        <v>6233</v>
      </c>
      <c r="D9377" s="747" t="str">
        <f t="shared" si="297"/>
        <v>TN6233</v>
      </c>
      <c r="E9377" s="1336">
        <v>1.359</v>
      </c>
      <c r="F9377" s="644">
        <f t="shared" si="298"/>
        <v>1.323</v>
      </c>
      <c r="G9377" s="748" t="s">
        <v>280</v>
      </c>
      <c r="H9377" s="1337">
        <v>0.36</v>
      </c>
      <c r="I9377" s="338"/>
    </row>
    <row r="9378" spans="2:9">
      <c r="B9378" s="651" t="s">
        <v>30</v>
      </c>
      <c r="C9378" s="1356">
        <v>6235</v>
      </c>
      <c r="D9378" s="747" t="str">
        <f t="shared" si="297"/>
        <v>TN6235</v>
      </c>
      <c r="E9378" s="1336">
        <v>1.323</v>
      </c>
      <c r="F9378" s="644">
        <f t="shared" si="298"/>
        <v>1.2909999999999999</v>
      </c>
      <c r="G9378" s="748" t="s">
        <v>280</v>
      </c>
      <c r="H9378" s="1337">
        <v>0.53</v>
      </c>
      <c r="I9378" s="338"/>
    </row>
    <row r="9379" spans="2:9">
      <c r="B9379" s="651" t="s">
        <v>30</v>
      </c>
      <c r="C9379" s="1356">
        <v>6236</v>
      </c>
      <c r="D9379" s="747" t="str">
        <f t="shared" si="297"/>
        <v>TN6236</v>
      </c>
      <c r="E9379" s="1336">
        <v>1.1279999999999999</v>
      </c>
      <c r="F9379" s="644">
        <f t="shared" si="298"/>
        <v>1.115</v>
      </c>
      <c r="G9379" s="748" t="s">
        <v>280</v>
      </c>
      <c r="H9379" s="1337">
        <v>0.16</v>
      </c>
      <c r="I9379" s="338"/>
    </row>
    <row r="9380" spans="2:9">
      <c r="B9380" s="651" t="s">
        <v>30</v>
      </c>
      <c r="C9380" s="1356">
        <v>6237</v>
      </c>
      <c r="D9380" s="747" t="str">
        <f t="shared" si="297"/>
        <v>TN6237</v>
      </c>
      <c r="E9380" s="1336">
        <v>1.27</v>
      </c>
      <c r="F9380" s="644">
        <f t="shared" si="298"/>
        <v>1.2430000000000001</v>
      </c>
      <c r="G9380" s="748" t="s">
        <v>280</v>
      </c>
      <c r="H9380" s="1337">
        <v>0.34</v>
      </c>
      <c r="I9380" s="338"/>
    </row>
    <row r="9381" spans="2:9">
      <c r="B9381" s="651" t="s">
        <v>30</v>
      </c>
      <c r="C9381" s="1356">
        <v>6251</v>
      </c>
      <c r="D9381" s="747" t="str">
        <f t="shared" si="297"/>
        <v>TN6251</v>
      </c>
      <c r="E9381" s="1336">
        <v>1.3</v>
      </c>
      <c r="F9381" s="644">
        <f t="shared" si="298"/>
        <v>1.27</v>
      </c>
      <c r="G9381" s="748" t="s">
        <v>280</v>
      </c>
      <c r="H9381" s="1337">
        <v>0.4</v>
      </c>
      <c r="I9381" s="338"/>
    </row>
    <row r="9382" spans="2:9">
      <c r="B9382" s="651" t="s">
        <v>30</v>
      </c>
      <c r="C9382" s="1356">
        <v>6252</v>
      </c>
      <c r="D9382" s="747" t="str">
        <f t="shared" si="297"/>
        <v>TN6252</v>
      </c>
      <c r="E9382" s="1336">
        <v>1.2370000000000001</v>
      </c>
      <c r="F9382" s="644">
        <f t="shared" si="298"/>
        <v>1.2130000000000001</v>
      </c>
      <c r="G9382" s="748" t="s">
        <v>280</v>
      </c>
      <c r="H9382" s="1337">
        <v>0.41</v>
      </c>
      <c r="I9382" s="338"/>
    </row>
    <row r="9383" spans="2:9">
      <c r="B9383" s="651" t="s">
        <v>30</v>
      </c>
      <c r="C9383" s="1356">
        <v>6306</v>
      </c>
      <c r="D9383" s="747" t="str">
        <f t="shared" si="297"/>
        <v>TN6306</v>
      </c>
      <c r="E9383" s="1336">
        <v>1.222</v>
      </c>
      <c r="F9383" s="644">
        <f t="shared" si="298"/>
        <v>1.2</v>
      </c>
      <c r="G9383" s="748" t="s">
        <v>280</v>
      </c>
      <c r="H9383" s="1337">
        <v>0.47</v>
      </c>
      <c r="I9383" s="338"/>
    </row>
    <row r="9384" spans="2:9">
      <c r="B9384" s="651" t="s">
        <v>30</v>
      </c>
      <c r="C9384" s="1356">
        <v>6319</v>
      </c>
      <c r="D9384" s="747" t="str">
        <f t="shared" si="297"/>
        <v>TN6319</v>
      </c>
      <c r="E9384" s="1336">
        <v>1.2370000000000001</v>
      </c>
      <c r="F9384" s="644">
        <f t="shared" si="298"/>
        <v>1.2130000000000001</v>
      </c>
      <c r="G9384" s="748" t="s">
        <v>280</v>
      </c>
      <c r="H9384" s="1337">
        <v>0.46</v>
      </c>
      <c r="I9384" s="338"/>
    </row>
    <row r="9385" spans="2:9">
      <c r="B9385" s="651" t="s">
        <v>30</v>
      </c>
      <c r="C9385" s="1356">
        <v>6325</v>
      </c>
      <c r="D9385" s="747" t="str">
        <f t="shared" si="297"/>
        <v>TN6325</v>
      </c>
      <c r="E9385" s="1336">
        <v>1.161</v>
      </c>
      <c r="F9385" s="644">
        <f t="shared" si="298"/>
        <v>1.145</v>
      </c>
      <c r="G9385" s="748" t="s">
        <v>280</v>
      </c>
      <c r="H9385" s="1337">
        <v>0.37</v>
      </c>
      <c r="I9385" s="338"/>
    </row>
    <row r="9386" spans="2:9">
      <c r="B9386" s="651" t="s">
        <v>30</v>
      </c>
      <c r="C9386" s="1356">
        <v>6400</v>
      </c>
      <c r="D9386" s="747" t="str">
        <f t="shared" si="297"/>
        <v>TN6400</v>
      </c>
      <c r="E9386" s="1336">
        <v>1.1870000000000001</v>
      </c>
      <c r="F9386" s="644">
        <f t="shared" si="298"/>
        <v>1.1679999999999999</v>
      </c>
      <c r="G9386" s="748" t="s">
        <v>280</v>
      </c>
      <c r="H9386" s="1337">
        <v>0.53</v>
      </c>
      <c r="I9386" s="338"/>
    </row>
    <row r="9387" spans="2:9">
      <c r="B9387" s="651" t="s">
        <v>30</v>
      </c>
      <c r="C9387" s="1356">
        <v>6503</v>
      </c>
      <c r="D9387" s="747" t="str">
        <f t="shared" si="297"/>
        <v>TN6503</v>
      </c>
      <c r="E9387" s="1336">
        <v>0.94699999999999995</v>
      </c>
      <c r="F9387" s="644">
        <f t="shared" si="298"/>
        <v>0.95199999999999996</v>
      </c>
      <c r="G9387" s="748" t="s">
        <v>280</v>
      </c>
      <c r="H9387" s="1337">
        <v>0.38</v>
      </c>
      <c r="I9387" s="338"/>
    </row>
    <row r="9388" spans="2:9">
      <c r="B9388" s="651" t="s">
        <v>30</v>
      </c>
      <c r="C9388" s="1356">
        <v>6504</v>
      </c>
      <c r="D9388" s="747" t="str">
        <f t="shared" si="297"/>
        <v>TN6504</v>
      </c>
      <c r="E9388" s="1336">
        <v>0.88100000000000001</v>
      </c>
      <c r="F9388" s="644">
        <f t="shared" si="298"/>
        <v>0.89300000000000002</v>
      </c>
      <c r="G9388" s="748" t="s">
        <v>280</v>
      </c>
      <c r="H9388" s="1337">
        <v>0.43</v>
      </c>
      <c r="I9388" s="338"/>
    </row>
    <row r="9389" spans="2:9">
      <c r="B9389" s="651" t="s">
        <v>30</v>
      </c>
      <c r="C9389" s="1356">
        <v>6702</v>
      </c>
      <c r="D9389" s="747" t="str">
        <f t="shared" si="297"/>
        <v>TN6702</v>
      </c>
      <c r="E9389" s="1336">
        <v>1.1279999999999999</v>
      </c>
      <c r="F9389" s="644">
        <f t="shared" si="298"/>
        <v>1.115</v>
      </c>
      <c r="G9389" s="748" t="s">
        <v>280</v>
      </c>
      <c r="H9389" s="1337">
        <v>0.16</v>
      </c>
      <c r="I9389" s="338"/>
    </row>
    <row r="9390" spans="2:9">
      <c r="B9390" s="651" t="s">
        <v>30</v>
      </c>
      <c r="C9390" s="1356">
        <v>6703</v>
      </c>
      <c r="D9390" s="747" t="str">
        <f t="shared" si="297"/>
        <v>TN6703</v>
      </c>
      <c r="E9390" s="1336">
        <v>1.1279999999999999</v>
      </c>
      <c r="F9390" s="644">
        <f t="shared" si="298"/>
        <v>1.115</v>
      </c>
      <c r="G9390" s="748" t="s">
        <v>280</v>
      </c>
      <c r="H9390" s="1337">
        <v>0.16</v>
      </c>
      <c r="I9390" s="338"/>
    </row>
    <row r="9391" spans="2:9">
      <c r="B9391" s="651" t="s">
        <v>30</v>
      </c>
      <c r="C9391" s="1356">
        <v>6704</v>
      </c>
      <c r="D9391" s="747" t="str">
        <f t="shared" si="297"/>
        <v>TN6704</v>
      </c>
      <c r="E9391" s="1336">
        <v>1.1279999999999999</v>
      </c>
      <c r="F9391" s="644">
        <f t="shared" si="298"/>
        <v>1.115</v>
      </c>
      <c r="G9391" s="748" t="s">
        <v>280</v>
      </c>
      <c r="H9391" s="1337">
        <v>0.16</v>
      </c>
      <c r="I9391" s="338"/>
    </row>
    <row r="9392" spans="2:9">
      <c r="B9392" s="651" t="s">
        <v>30</v>
      </c>
      <c r="C9392" s="1356">
        <v>6801</v>
      </c>
      <c r="D9392" s="747" t="str">
        <f t="shared" si="297"/>
        <v>TN6801</v>
      </c>
      <c r="E9392" s="1336">
        <v>1.1279999999999999</v>
      </c>
      <c r="F9392" s="644">
        <f t="shared" si="298"/>
        <v>1.115</v>
      </c>
      <c r="G9392" s="748" t="s">
        <v>280</v>
      </c>
      <c r="H9392" s="1337">
        <v>0.16</v>
      </c>
      <c r="I9392" s="338"/>
    </row>
    <row r="9393" spans="2:9">
      <c r="B9393" s="651" t="s">
        <v>30</v>
      </c>
      <c r="C9393" s="1356">
        <v>6811</v>
      </c>
      <c r="D9393" s="747" t="str">
        <f t="shared" si="297"/>
        <v>TN6811</v>
      </c>
      <c r="E9393" s="1336">
        <v>1.1279999999999999</v>
      </c>
      <c r="F9393" s="644">
        <f t="shared" si="298"/>
        <v>1.115</v>
      </c>
      <c r="G9393" s="748" t="s">
        <v>280</v>
      </c>
      <c r="H9393" s="1337">
        <v>0.16</v>
      </c>
      <c r="I9393" s="338"/>
    </row>
    <row r="9394" spans="2:9">
      <c r="B9394" s="651" t="s">
        <v>30</v>
      </c>
      <c r="C9394" s="1356">
        <v>6824</v>
      </c>
      <c r="D9394" s="747" t="str">
        <f t="shared" si="297"/>
        <v>TN6824</v>
      </c>
      <c r="E9394" s="1336">
        <v>1.4239999999999999</v>
      </c>
      <c r="F9394" s="644">
        <f t="shared" si="298"/>
        <v>1.3819999999999999</v>
      </c>
      <c r="G9394" s="748" t="s">
        <v>280</v>
      </c>
      <c r="H9394" s="1337">
        <v>0.45</v>
      </c>
      <c r="I9394" s="338"/>
    </row>
    <row r="9395" spans="2:9">
      <c r="B9395" s="651" t="s">
        <v>30</v>
      </c>
      <c r="C9395" s="1356">
        <v>6826</v>
      </c>
      <c r="D9395" s="747" t="str">
        <f t="shared" si="297"/>
        <v>TN6826</v>
      </c>
      <c r="E9395" s="1336">
        <v>1.1279999999999999</v>
      </c>
      <c r="F9395" s="644">
        <f t="shared" si="298"/>
        <v>1.115</v>
      </c>
      <c r="G9395" s="748" t="s">
        <v>280</v>
      </c>
      <c r="H9395" s="1337">
        <v>0.16</v>
      </c>
      <c r="I9395" s="338"/>
    </row>
    <row r="9396" spans="2:9">
      <c r="B9396" s="651" t="s">
        <v>30</v>
      </c>
      <c r="C9396" s="1356">
        <v>6834</v>
      </c>
      <c r="D9396" s="747" t="str">
        <f t="shared" si="297"/>
        <v>TN6834</v>
      </c>
      <c r="E9396" s="1336">
        <v>0.97099999999999997</v>
      </c>
      <c r="F9396" s="644">
        <f t="shared" si="298"/>
        <v>0.97399999999999998</v>
      </c>
      <c r="G9396" s="748" t="s">
        <v>280</v>
      </c>
      <c r="H9396" s="1337">
        <v>0.47</v>
      </c>
      <c r="I9396" s="338"/>
    </row>
    <row r="9397" spans="2:9">
      <c r="B9397" s="651" t="s">
        <v>30</v>
      </c>
      <c r="C9397" s="1356">
        <v>6836</v>
      </c>
      <c r="D9397" s="747" t="str">
        <f t="shared" si="297"/>
        <v>TN6836</v>
      </c>
      <c r="E9397" s="1336">
        <v>1.1100000000000001</v>
      </c>
      <c r="F9397" s="644">
        <f t="shared" si="298"/>
        <v>1.099</v>
      </c>
      <c r="G9397" s="748" t="s">
        <v>280</v>
      </c>
      <c r="H9397" s="1337">
        <v>0.54</v>
      </c>
      <c r="I9397" s="338"/>
    </row>
    <row r="9398" spans="2:9">
      <c r="B9398" s="651" t="s">
        <v>30</v>
      </c>
      <c r="C9398" s="1356">
        <v>6843</v>
      </c>
      <c r="D9398" s="747" t="str">
        <f t="shared" si="297"/>
        <v>TN6843</v>
      </c>
      <c r="E9398" s="1336">
        <v>1.5880000000000001</v>
      </c>
      <c r="F9398" s="644">
        <f t="shared" si="298"/>
        <v>1.5289999999999999</v>
      </c>
      <c r="G9398" s="748" t="s">
        <v>280</v>
      </c>
      <c r="H9398" s="1337">
        <v>0.44</v>
      </c>
      <c r="I9398" s="338"/>
    </row>
    <row r="9399" spans="2:9">
      <c r="B9399" s="651" t="s">
        <v>30</v>
      </c>
      <c r="C9399" s="1356">
        <v>6845</v>
      </c>
      <c r="D9399" s="747" t="str">
        <f t="shared" si="297"/>
        <v>TN6845</v>
      </c>
      <c r="E9399" s="1336">
        <v>1.5880000000000001</v>
      </c>
      <c r="F9399" s="644">
        <f t="shared" si="298"/>
        <v>1.5289999999999999</v>
      </c>
      <c r="G9399" s="748" t="s">
        <v>280</v>
      </c>
      <c r="H9399" s="1337">
        <v>0.44</v>
      </c>
      <c r="I9399" s="338"/>
    </row>
    <row r="9400" spans="2:9">
      <c r="B9400" s="651" t="s">
        <v>30</v>
      </c>
      <c r="C9400" s="1356">
        <v>6854</v>
      </c>
      <c r="D9400" s="747" t="str">
        <f t="shared" si="297"/>
        <v>TN6854</v>
      </c>
      <c r="E9400" s="1336">
        <v>1.5880000000000001</v>
      </c>
      <c r="F9400" s="644">
        <f t="shared" si="298"/>
        <v>1.5289999999999999</v>
      </c>
      <c r="G9400" s="748" t="s">
        <v>280</v>
      </c>
      <c r="H9400" s="1337">
        <v>0.44</v>
      </c>
      <c r="I9400" s="338"/>
    </row>
    <row r="9401" spans="2:9">
      <c r="B9401" s="651" t="s">
        <v>30</v>
      </c>
      <c r="C9401" s="1356">
        <v>6872</v>
      </c>
      <c r="D9401" s="747" t="str">
        <f t="shared" si="297"/>
        <v>TN6872</v>
      </c>
      <c r="E9401" s="1336">
        <v>1.5880000000000001</v>
      </c>
      <c r="F9401" s="644">
        <f t="shared" si="298"/>
        <v>1.5289999999999999</v>
      </c>
      <c r="G9401" s="748" t="s">
        <v>280</v>
      </c>
      <c r="H9401" s="1337">
        <v>0.44</v>
      </c>
      <c r="I9401" s="338"/>
    </row>
    <row r="9402" spans="2:9">
      <c r="B9402" s="651" t="s">
        <v>30</v>
      </c>
      <c r="C9402" s="1356">
        <v>6874</v>
      </c>
      <c r="D9402" s="747" t="str">
        <f t="shared" si="297"/>
        <v>TN6874</v>
      </c>
      <c r="E9402" s="1336">
        <v>1.5880000000000001</v>
      </c>
      <c r="F9402" s="644">
        <f t="shared" si="298"/>
        <v>1.5289999999999999</v>
      </c>
      <c r="G9402" s="748" t="s">
        <v>280</v>
      </c>
      <c r="H9402" s="1337">
        <v>0.44</v>
      </c>
      <c r="I9402" s="338"/>
    </row>
    <row r="9403" spans="2:9">
      <c r="B9403" s="651" t="s">
        <v>30</v>
      </c>
      <c r="C9403" s="1356">
        <v>6882</v>
      </c>
      <c r="D9403" s="747" t="str">
        <f t="shared" si="297"/>
        <v>TN6882</v>
      </c>
      <c r="E9403" s="1336">
        <v>1.5880000000000001</v>
      </c>
      <c r="F9403" s="644">
        <f t="shared" si="298"/>
        <v>1.5289999999999999</v>
      </c>
      <c r="G9403" s="748" t="s">
        <v>280</v>
      </c>
      <c r="H9403" s="1337">
        <v>0.44</v>
      </c>
      <c r="I9403" s="338"/>
    </row>
    <row r="9404" spans="2:9">
      <c r="B9404" s="651" t="s">
        <v>30</v>
      </c>
      <c r="C9404" s="1356">
        <v>6884</v>
      </c>
      <c r="D9404" s="747" t="str">
        <f t="shared" si="297"/>
        <v>TN6884</v>
      </c>
      <c r="E9404" s="1336">
        <v>1.5880000000000001</v>
      </c>
      <c r="F9404" s="644">
        <f t="shared" si="298"/>
        <v>1.5289999999999999</v>
      </c>
      <c r="G9404" s="748" t="s">
        <v>280</v>
      </c>
      <c r="H9404" s="1337">
        <v>0.44</v>
      </c>
      <c r="I9404" s="338"/>
    </row>
    <row r="9405" spans="2:9">
      <c r="B9405" s="651" t="s">
        <v>30</v>
      </c>
      <c r="C9405" s="1356">
        <v>7016</v>
      </c>
      <c r="D9405" s="747" t="str">
        <f t="shared" si="297"/>
        <v>TN7016</v>
      </c>
      <c r="E9405" s="1336">
        <v>1.5880000000000001</v>
      </c>
      <c r="F9405" s="644">
        <f t="shared" si="298"/>
        <v>1.5289999999999999</v>
      </c>
      <c r="G9405" s="748" t="s">
        <v>280</v>
      </c>
      <c r="H9405" s="1337">
        <v>0.44</v>
      </c>
      <c r="I9405" s="338"/>
    </row>
    <row r="9406" spans="2:9">
      <c r="B9406" s="651" t="s">
        <v>30</v>
      </c>
      <c r="C9406" s="1356">
        <v>7024</v>
      </c>
      <c r="D9406" s="747" t="str">
        <f t="shared" si="297"/>
        <v>TN7024</v>
      </c>
      <c r="E9406" s="1336">
        <v>1.5880000000000001</v>
      </c>
      <c r="F9406" s="644">
        <f t="shared" si="298"/>
        <v>1.5289999999999999</v>
      </c>
      <c r="G9406" s="748" t="s">
        <v>280</v>
      </c>
      <c r="H9406" s="1337">
        <v>0.44</v>
      </c>
      <c r="I9406" s="338"/>
    </row>
    <row r="9407" spans="2:9">
      <c r="B9407" s="651" t="s">
        <v>30</v>
      </c>
      <c r="C9407" s="1356">
        <v>7038</v>
      </c>
      <c r="D9407" s="747" t="str">
        <f t="shared" si="297"/>
        <v>TN7038</v>
      </c>
      <c r="E9407" s="1336">
        <v>1.5880000000000001</v>
      </c>
      <c r="F9407" s="644">
        <f t="shared" si="298"/>
        <v>1.5289999999999999</v>
      </c>
      <c r="G9407" s="748" t="s">
        <v>280</v>
      </c>
      <c r="H9407" s="1337">
        <v>0.44</v>
      </c>
      <c r="I9407" s="338"/>
    </row>
    <row r="9408" spans="2:9">
      <c r="B9408" s="651" t="s">
        <v>30</v>
      </c>
      <c r="C9408" s="1356">
        <v>7046</v>
      </c>
      <c r="D9408" s="747" t="str">
        <f t="shared" si="297"/>
        <v>TN7046</v>
      </c>
      <c r="E9408" s="1336">
        <v>1.5880000000000001</v>
      </c>
      <c r="F9408" s="644">
        <f t="shared" si="298"/>
        <v>1.5289999999999999</v>
      </c>
      <c r="G9408" s="748" t="s">
        <v>280</v>
      </c>
      <c r="H9408" s="1337">
        <v>0.44</v>
      </c>
      <c r="I9408" s="338"/>
    </row>
    <row r="9409" spans="2:9">
      <c r="B9409" s="651" t="s">
        <v>30</v>
      </c>
      <c r="C9409" s="1356">
        <v>7047</v>
      </c>
      <c r="D9409" s="747" t="str">
        <f t="shared" si="297"/>
        <v>TN7047</v>
      </c>
      <c r="E9409" s="1336">
        <v>1.5880000000000001</v>
      </c>
      <c r="F9409" s="644">
        <f t="shared" si="298"/>
        <v>1.5289999999999999</v>
      </c>
      <c r="G9409" s="748" t="s">
        <v>280</v>
      </c>
      <c r="H9409" s="1337">
        <v>0.44</v>
      </c>
      <c r="I9409" s="338"/>
    </row>
    <row r="9410" spans="2:9">
      <c r="B9410" s="651" t="s">
        <v>30</v>
      </c>
      <c r="C9410" s="1356">
        <v>7050</v>
      </c>
      <c r="D9410" s="747" t="str">
        <f t="shared" si="297"/>
        <v>TN7050</v>
      </c>
      <c r="E9410" s="1336">
        <v>1.5880000000000001</v>
      </c>
      <c r="F9410" s="644">
        <f t="shared" si="298"/>
        <v>1.5289999999999999</v>
      </c>
      <c r="G9410" s="748" t="s">
        <v>280</v>
      </c>
      <c r="H9410" s="1337">
        <v>0.44</v>
      </c>
      <c r="I9410" s="338"/>
    </row>
    <row r="9411" spans="2:9">
      <c r="B9411" s="651" t="s">
        <v>30</v>
      </c>
      <c r="C9411" s="1356">
        <v>7090</v>
      </c>
      <c r="D9411" s="747" t="str">
        <f t="shared" si="297"/>
        <v>TN7090</v>
      </c>
      <c r="E9411" s="1336">
        <v>1.5880000000000001</v>
      </c>
      <c r="F9411" s="644">
        <f t="shared" si="298"/>
        <v>1.5289999999999999</v>
      </c>
      <c r="G9411" s="748" t="s">
        <v>280</v>
      </c>
      <c r="H9411" s="1337">
        <v>0.44</v>
      </c>
      <c r="I9411" s="338"/>
    </row>
    <row r="9412" spans="2:9">
      <c r="B9412" s="651" t="s">
        <v>30</v>
      </c>
      <c r="C9412" s="1356">
        <v>7098</v>
      </c>
      <c r="D9412" s="747" t="str">
        <f t="shared" si="297"/>
        <v>TN7098</v>
      </c>
      <c r="E9412" s="1336">
        <v>1.5880000000000001</v>
      </c>
      <c r="F9412" s="644">
        <f t="shared" si="298"/>
        <v>1.5289999999999999</v>
      </c>
      <c r="G9412" s="748" t="s">
        <v>280</v>
      </c>
      <c r="H9412" s="1337">
        <v>0.44</v>
      </c>
      <c r="I9412" s="338"/>
    </row>
    <row r="9413" spans="2:9">
      <c r="B9413" s="651" t="s">
        <v>30</v>
      </c>
      <c r="C9413" s="1356">
        <v>7099</v>
      </c>
      <c r="D9413" s="747" t="str">
        <f t="shared" si="297"/>
        <v>TN7099</v>
      </c>
      <c r="E9413" s="1336">
        <v>1.5880000000000001</v>
      </c>
      <c r="F9413" s="644">
        <f t="shared" si="298"/>
        <v>1.5289999999999999</v>
      </c>
      <c r="G9413" s="748" t="s">
        <v>280</v>
      </c>
      <c r="H9413" s="1337">
        <v>0.44</v>
      </c>
      <c r="I9413" s="338"/>
    </row>
    <row r="9414" spans="2:9">
      <c r="B9414" s="651" t="s">
        <v>30</v>
      </c>
      <c r="C9414" s="1356">
        <v>7133</v>
      </c>
      <c r="D9414" s="747" t="str">
        <f t="shared" si="297"/>
        <v>TN7133</v>
      </c>
      <c r="E9414" s="1336">
        <v>1.0740000000000001</v>
      </c>
      <c r="F9414" s="644">
        <f t="shared" si="298"/>
        <v>1.0669999999999999</v>
      </c>
      <c r="G9414" s="748" t="s">
        <v>280</v>
      </c>
      <c r="H9414" s="1337">
        <v>0.59</v>
      </c>
      <c r="I9414" s="338"/>
    </row>
    <row r="9415" spans="2:9">
      <c r="B9415" s="651" t="s">
        <v>30</v>
      </c>
      <c r="C9415" s="1356">
        <v>7151</v>
      </c>
      <c r="D9415" s="747" t="str">
        <f t="shared" si="297"/>
        <v>TN7151</v>
      </c>
      <c r="E9415" s="1336">
        <v>1.4239999999999999</v>
      </c>
      <c r="F9415" s="644">
        <f t="shared" si="298"/>
        <v>1.3819999999999999</v>
      </c>
      <c r="G9415" s="748" t="s">
        <v>280</v>
      </c>
      <c r="H9415" s="1337">
        <v>0.45</v>
      </c>
      <c r="I9415" s="338"/>
    </row>
    <row r="9416" spans="2:9">
      <c r="B9416" s="651" t="s">
        <v>30</v>
      </c>
      <c r="C9416" s="1356">
        <v>7152</v>
      </c>
      <c r="D9416" s="747" t="str">
        <f t="shared" si="297"/>
        <v>TN7152</v>
      </c>
      <c r="E9416" s="1336">
        <v>1.4239999999999999</v>
      </c>
      <c r="F9416" s="644">
        <f t="shared" si="298"/>
        <v>1.3819999999999999</v>
      </c>
      <c r="G9416" s="748" t="s">
        <v>280</v>
      </c>
      <c r="H9416" s="1337">
        <v>0.45</v>
      </c>
      <c r="I9416" s="338"/>
    </row>
    <row r="9417" spans="2:9">
      <c r="B9417" s="651" t="s">
        <v>30</v>
      </c>
      <c r="C9417" s="1356">
        <v>7153</v>
      </c>
      <c r="D9417" s="747" t="str">
        <f t="shared" si="297"/>
        <v>TN7153</v>
      </c>
      <c r="E9417" s="1336">
        <v>1.4239999999999999</v>
      </c>
      <c r="F9417" s="644">
        <f t="shared" si="298"/>
        <v>1.3819999999999999</v>
      </c>
      <c r="G9417" s="748" t="s">
        <v>280</v>
      </c>
      <c r="H9417" s="1337">
        <v>0.45</v>
      </c>
      <c r="I9417" s="338"/>
    </row>
    <row r="9418" spans="2:9">
      <c r="B9418" s="651" t="s">
        <v>30</v>
      </c>
      <c r="C9418" s="1356">
        <v>7219</v>
      </c>
      <c r="D9418" s="747" t="str">
        <f t="shared" si="297"/>
        <v>TN7219</v>
      </c>
      <c r="E9418" s="1336">
        <v>1.115</v>
      </c>
      <c r="F9418" s="644">
        <f t="shared" si="298"/>
        <v>1.1040000000000001</v>
      </c>
      <c r="G9418" s="748" t="s">
        <v>280</v>
      </c>
      <c r="H9418" s="1337">
        <v>0.85</v>
      </c>
      <c r="I9418" s="338"/>
    </row>
    <row r="9419" spans="2:9">
      <c r="B9419" s="651" t="s">
        <v>30</v>
      </c>
      <c r="C9419" s="1356">
        <v>7222</v>
      </c>
      <c r="D9419" s="747" t="str">
        <f t="shared" ref="D9419:D9482" si="299">B9419&amp;TEXT(C9419,"0000")</f>
        <v>TN7222</v>
      </c>
      <c r="E9419" s="1336">
        <v>1.1279999999999999</v>
      </c>
      <c r="F9419" s="644">
        <f t="shared" ref="F9419:F9482" si="300">IF(E9419="NA","NA",ROUND((E9419-1)*0.9+1,3))</f>
        <v>1.115</v>
      </c>
      <c r="G9419" s="748" t="s">
        <v>280</v>
      </c>
      <c r="H9419" s="1337">
        <v>0.16</v>
      </c>
      <c r="I9419" s="338"/>
    </row>
    <row r="9420" spans="2:9">
      <c r="B9420" s="651" t="s">
        <v>30</v>
      </c>
      <c r="C9420" s="1356">
        <v>7225</v>
      </c>
      <c r="D9420" s="747" t="str">
        <f t="shared" si="299"/>
        <v>TN7225</v>
      </c>
      <c r="E9420" s="1336">
        <v>1.1279999999999999</v>
      </c>
      <c r="F9420" s="644">
        <f t="shared" si="300"/>
        <v>1.115</v>
      </c>
      <c r="G9420" s="748" t="s">
        <v>280</v>
      </c>
      <c r="H9420" s="1337">
        <v>0.16</v>
      </c>
      <c r="I9420" s="338"/>
    </row>
    <row r="9421" spans="2:9">
      <c r="B9421" s="651" t="s">
        <v>30</v>
      </c>
      <c r="C9421" s="1356">
        <v>7230</v>
      </c>
      <c r="D9421" s="747" t="str">
        <f t="shared" si="299"/>
        <v>TN7230</v>
      </c>
      <c r="E9421" s="1336">
        <v>0.997</v>
      </c>
      <c r="F9421" s="644">
        <f t="shared" si="300"/>
        <v>0.997</v>
      </c>
      <c r="G9421" s="748" t="s">
        <v>280</v>
      </c>
      <c r="H9421" s="1337">
        <v>0.67</v>
      </c>
      <c r="I9421" s="338"/>
    </row>
    <row r="9422" spans="2:9">
      <c r="B9422" s="651" t="s">
        <v>30</v>
      </c>
      <c r="C9422" s="1356">
        <v>7231</v>
      </c>
      <c r="D9422" s="747" t="str">
        <f t="shared" si="299"/>
        <v>TN7231</v>
      </c>
      <c r="E9422" s="1336">
        <v>0.997</v>
      </c>
      <c r="F9422" s="644">
        <f t="shared" si="300"/>
        <v>0.997</v>
      </c>
      <c r="G9422" s="748" t="s">
        <v>280</v>
      </c>
      <c r="H9422" s="1337">
        <v>0.95</v>
      </c>
      <c r="I9422" s="338"/>
    </row>
    <row r="9423" spans="2:9">
      <c r="B9423" s="651" t="s">
        <v>30</v>
      </c>
      <c r="C9423" s="1356">
        <v>7232</v>
      </c>
      <c r="D9423" s="747" t="str">
        <f t="shared" si="299"/>
        <v>TN7232</v>
      </c>
      <c r="E9423" s="1336">
        <v>1.1240000000000001</v>
      </c>
      <c r="F9423" s="644">
        <f t="shared" si="300"/>
        <v>1.1120000000000001</v>
      </c>
      <c r="G9423" s="748" t="s">
        <v>280</v>
      </c>
      <c r="H9423" s="1337">
        <v>0.74</v>
      </c>
      <c r="I9423" s="338"/>
    </row>
    <row r="9424" spans="2:9">
      <c r="B9424" s="651" t="s">
        <v>30</v>
      </c>
      <c r="C9424" s="1356">
        <v>7309</v>
      </c>
      <c r="D9424" s="747" t="str">
        <f t="shared" si="299"/>
        <v>TN7309</v>
      </c>
      <c r="E9424" s="1336">
        <v>1.5880000000000001</v>
      </c>
      <c r="F9424" s="644">
        <f t="shared" si="300"/>
        <v>1.5289999999999999</v>
      </c>
      <c r="G9424" s="748" t="s">
        <v>280</v>
      </c>
      <c r="H9424" s="1337">
        <v>0.44</v>
      </c>
      <c r="I9424" s="338"/>
    </row>
    <row r="9425" spans="2:9">
      <c r="B9425" s="651" t="s">
        <v>30</v>
      </c>
      <c r="C9425" s="1356">
        <v>7313</v>
      </c>
      <c r="D9425" s="747" t="str">
        <f t="shared" si="299"/>
        <v>TN7313</v>
      </c>
      <c r="E9425" s="1336">
        <v>1.5880000000000001</v>
      </c>
      <c r="F9425" s="644">
        <f t="shared" si="300"/>
        <v>1.5289999999999999</v>
      </c>
      <c r="G9425" s="748" t="s">
        <v>280</v>
      </c>
      <c r="H9425" s="1337">
        <v>0.44</v>
      </c>
      <c r="I9425" s="338"/>
    </row>
    <row r="9426" spans="2:9">
      <c r="B9426" s="651" t="s">
        <v>30</v>
      </c>
      <c r="C9426" s="1356">
        <v>7317</v>
      </c>
      <c r="D9426" s="747" t="str">
        <f t="shared" si="299"/>
        <v>TN7317</v>
      </c>
      <c r="E9426" s="1336">
        <v>1.5880000000000001</v>
      </c>
      <c r="F9426" s="644">
        <f t="shared" si="300"/>
        <v>1.5289999999999999</v>
      </c>
      <c r="G9426" s="748" t="s">
        <v>280</v>
      </c>
      <c r="H9426" s="1337">
        <v>0.44</v>
      </c>
      <c r="I9426" s="338"/>
    </row>
    <row r="9427" spans="2:9">
      <c r="B9427" s="651" t="s">
        <v>30</v>
      </c>
      <c r="C9427" s="1356">
        <v>7327</v>
      </c>
      <c r="D9427" s="747" t="str">
        <f t="shared" si="299"/>
        <v>TN7327</v>
      </c>
      <c r="E9427" s="1336">
        <v>1.5880000000000001</v>
      </c>
      <c r="F9427" s="644">
        <f t="shared" si="300"/>
        <v>1.5289999999999999</v>
      </c>
      <c r="G9427" s="748" t="s">
        <v>280</v>
      </c>
      <c r="H9427" s="1337">
        <v>0.44</v>
      </c>
      <c r="I9427" s="338"/>
    </row>
    <row r="9428" spans="2:9">
      <c r="B9428" s="651" t="s">
        <v>30</v>
      </c>
      <c r="C9428" s="1356">
        <v>7333</v>
      </c>
      <c r="D9428" s="747" t="str">
        <f t="shared" si="299"/>
        <v>TN7333</v>
      </c>
      <c r="E9428" s="1336">
        <v>1.5880000000000001</v>
      </c>
      <c r="F9428" s="644">
        <f t="shared" si="300"/>
        <v>1.5289999999999999</v>
      </c>
      <c r="G9428" s="748" t="s">
        <v>280</v>
      </c>
      <c r="H9428" s="1337">
        <v>0.44</v>
      </c>
      <c r="I9428" s="338"/>
    </row>
    <row r="9429" spans="2:9">
      <c r="B9429" s="651" t="s">
        <v>30</v>
      </c>
      <c r="C9429" s="1356">
        <v>7335</v>
      </c>
      <c r="D9429" s="747" t="str">
        <f t="shared" si="299"/>
        <v>TN7335</v>
      </c>
      <c r="E9429" s="1336">
        <v>1.5880000000000001</v>
      </c>
      <c r="F9429" s="644">
        <f t="shared" si="300"/>
        <v>1.5289999999999999</v>
      </c>
      <c r="G9429" s="748" t="s">
        <v>280</v>
      </c>
      <c r="H9429" s="1337">
        <v>0.44</v>
      </c>
      <c r="I9429" s="338"/>
    </row>
    <row r="9430" spans="2:9">
      <c r="B9430" s="651" t="s">
        <v>30</v>
      </c>
      <c r="C9430" s="1356">
        <v>7337</v>
      </c>
      <c r="D9430" s="747" t="str">
        <f t="shared" si="299"/>
        <v>TN7337</v>
      </c>
      <c r="E9430" s="1336">
        <v>1.5880000000000001</v>
      </c>
      <c r="F9430" s="644">
        <f t="shared" si="300"/>
        <v>1.5289999999999999</v>
      </c>
      <c r="G9430" s="748" t="s">
        <v>280</v>
      </c>
      <c r="H9430" s="1337">
        <v>0.44</v>
      </c>
      <c r="I9430" s="338"/>
    </row>
    <row r="9431" spans="2:9">
      <c r="B9431" s="651" t="s">
        <v>30</v>
      </c>
      <c r="C9431" s="1356">
        <v>7350</v>
      </c>
      <c r="D9431" s="747" t="str">
        <f t="shared" si="299"/>
        <v>TN7350</v>
      </c>
      <c r="E9431" s="1336">
        <v>1.4239999999999999</v>
      </c>
      <c r="F9431" s="644">
        <f t="shared" si="300"/>
        <v>1.3819999999999999</v>
      </c>
      <c r="G9431" s="748" t="s">
        <v>280</v>
      </c>
      <c r="H9431" s="1337">
        <v>0.45</v>
      </c>
      <c r="I9431" s="338"/>
    </row>
    <row r="9432" spans="2:9">
      <c r="B9432" s="651" t="s">
        <v>30</v>
      </c>
      <c r="C9432" s="1356">
        <v>7360</v>
      </c>
      <c r="D9432" s="747" t="str">
        <f t="shared" si="299"/>
        <v>TN7360</v>
      </c>
      <c r="E9432" s="1336">
        <v>0.94699999999999995</v>
      </c>
      <c r="F9432" s="644">
        <f t="shared" si="300"/>
        <v>0.95199999999999996</v>
      </c>
      <c r="G9432" s="748" t="s">
        <v>280</v>
      </c>
      <c r="H9432" s="1337">
        <v>0.56000000000000005</v>
      </c>
      <c r="I9432" s="338"/>
    </row>
    <row r="9433" spans="2:9">
      <c r="B9433" s="651" t="s">
        <v>30</v>
      </c>
      <c r="C9433" s="1356">
        <v>7370</v>
      </c>
      <c r="D9433" s="747" t="str">
        <f t="shared" si="299"/>
        <v>TN7370</v>
      </c>
      <c r="E9433" s="1336">
        <v>0.95899999999999996</v>
      </c>
      <c r="F9433" s="644">
        <f t="shared" si="300"/>
        <v>0.96299999999999997</v>
      </c>
      <c r="G9433" s="748" t="s">
        <v>280</v>
      </c>
      <c r="H9433" s="1337">
        <v>0.66</v>
      </c>
      <c r="I9433" s="338"/>
    </row>
    <row r="9434" spans="2:9">
      <c r="B9434" s="651" t="s">
        <v>30</v>
      </c>
      <c r="C9434" s="1356">
        <v>7380</v>
      </c>
      <c r="D9434" s="747" t="str">
        <f t="shared" si="299"/>
        <v>TN7380</v>
      </c>
      <c r="E9434" s="1336">
        <v>1.095</v>
      </c>
      <c r="F9434" s="644">
        <f t="shared" si="300"/>
        <v>1.0860000000000001</v>
      </c>
      <c r="G9434" s="748" t="s">
        <v>280</v>
      </c>
      <c r="H9434" s="1337">
        <v>0.67</v>
      </c>
      <c r="I9434" s="338"/>
    </row>
    <row r="9435" spans="2:9">
      <c r="B9435" s="651" t="s">
        <v>30</v>
      </c>
      <c r="C9435" s="1356">
        <v>7382</v>
      </c>
      <c r="D9435" s="747" t="str">
        <f t="shared" si="299"/>
        <v>TN7382</v>
      </c>
      <c r="E9435" s="1336">
        <v>1.1459999999999999</v>
      </c>
      <c r="F9435" s="644">
        <f t="shared" si="300"/>
        <v>1.131</v>
      </c>
      <c r="G9435" s="748" t="s">
        <v>280</v>
      </c>
      <c r="H9435" s="1337">
        <v>0.57999999999999996</v>
      </c>
      <c r="I9435" s="338"/>
    </row>
    <row r="9436" spans="2:9">
      <c r="B9436" s="651" t="s">
        <v>30</v>
      </c>
      <c r="C9436" s="1356">
        <v>7390</v>
      </c>
      <c r="D9436" s="747" t="str">
        <f t="shared" si="299"/>
        <v>TN7390</v>
      </c>
      <c r="E9436" s="1336">
        <v>0.76800000000000002</v>
      </c>
      <c r="F9436" s="644">
        <f t="shared" si="300"/>
        <v>0.79100000000000004</v>
      </c>
      <c r="G9436" s="748" t="s">
        <v>280</v>
      </c>
      <c r="H9436" s="1337">
        <v>1.08</v>
      </c>
      <c r="I9436" s="338"/>
    </row>
    <row r="9437" spans="2:9">
      <c r="B9437" s="651" t="s">
        <v>30</v>
      </c>
      <c r="C9437" s="1356">
        <v>7394</v>
      </c>
      <c r="D9437" s="747" t="str">
        <f t="shared" si="299"/>
        <v>TN7394</v>
      </c>
      <c r="E9437" s="1336">
        <v>1.5880000000000001</v>
      </c>
      <c r="F9437" s="644">
        <f t="shared" si="300"/>
        <v>1.5289999999999999</v>
      </c>
      <c r="G9437" s="748" t="s">
        <v>280</v>
      </c>
      <c r="H9437" s="1337">
        <v>0.44</v>
      </c>
      <c r="I9437" s="338"/>
    </row>
    <row r="9438" spans="2:9">
      <c r="B9438" s="651" t="s">
        <v>30</v>
      </c>
      <c r="C9438" s="1356">
        <v>7395</v>
      </c>
      <c r="D9438" s="747" t="str">
        <f t="shared" si="299"/>
        <v>TN7395</v>
      </c>
      <c r="E9438" s="1336">
        <v>1.5880000000000001</v>
      </c>
      <c r="F9438" s="644">
        <f t="shared" si="300"/>
        <v>1.5289999999999999</v>
      </c>
      <c r="G9438" s="748" t="s">
        <v>280</v>
      </c>
      <c r="H9438" s="1337">
        <v>0.44</v>
      </c>
      <c r="I9438" s="338"/>
    </row>
    <row r="9439" spans="2:9">
      <c r="B9439" s="651" t="s">
        <v>30</v>
      </c>
      <c r="C9439" s="1356">
        <v>7398</v>
      </c>
      <c r="D9439" s="747" t="str">
        <f t="shared" si="299"/>
        <v>TN7398</v>
      </c>
      <c r="E9439" s="1336">
        <v>1.5880000000000001</v>
      </c>
      <c r="F9439" s="644">
        <f t="shared" si="300"/>
        <v>1.5289999999999999</v>
      </c>
      <c r="G9439" s="748" t="s">
        <v>280</v>
      </c>
      <c r="H9439" s="1337">
        <v>0.44</v>
      </c>
      <c r="I9439" s="338"/>
    </row>
    <row r="9440" spans="2:9">
      <c r="B9440" s="651" t="s">
        <v>30</v>
      </c>
      <c r="C9440" s="1356">
        <v>7402</v>
      </c>
      <c r="D9440" s="747" t="str">
        <f t="shared" si="299"/>
        <v>TN7402</v>
      </c>
      <c r="E9440" s="1336">
        <v>0.79</v>
      </c>
      <c r="F9440" s="644">
        <f t="shared" si="300"/>
        <v>0.81100000000000005</v>
      </c>
      <c r="G9440" s="748" t="s">
        <v>280</v>
      </c>
      <c r="H9440" s="1337">
        <v>0.1</v>
      </c>
      <c r="I9440" s="338"/>
    </row>
    <row r="9441" spans="2:9">
      <c r="B9441" s="651" t="s">
        <v>30</v>
      </c>
      <c r="C9441" s="1356">
        <v>7403</v>
      </c>
      <c r="D9441" s="747" t="str">
        <f t="shared" si="299"/>
        <v>TN7403</v>
      </c>
      <c r="E9441" s="1336">
        <v>0.998</v>
      </c>
      <c r="F9441" s="644">
        <f t="shared" si="300"/>
        <v>0.998</v>
      </c>
      <c r="G9441" s="748" t="s">
        <v>280</v>
      </c>
      <c r="H9441" s="1337">
        <v>0.46</v>
      </c>
      <c r="I9441" s="338"/>
    </row>
    <row r="9442" spans="2:9">
      <c r="B9442" s="651" t="s">
        <v>30</v>
      </c>
      <c r="C9442" s="1356">
        <v>7405</v>
      </c>
      <c r="D9442" s="747" t="str">
        <f t="shared" si="299"/>
        <v>TN7405</v>
      </c>
      <c r="E9442" s="1336">
        <v>0.875</v>
      </c>
      <c r="F9442" s="644">
        <f t="shared" si="300"/>
        <v>0.88800000000000001</v>
      </c>
      <c r="G9442" s="748" t="s">
        <v>280</v>
      </c>
      <c r="H9442" s="1337">
        <v>0.61</v>
      </c>
      <c r="I9442" s="338"/>
    </row>
    <row r="9443" spans="2:9">
      <c r="B9443" s="651" t="s">
        <v>30</v>
      </c>
      <c r="C9443" s="1356">
        <v>7420</v>
      </c>
      <c r="D9443" s="747" t="str">
        <f t="shared" si="299"/>
        <v>TN7420</v>
      </c>
      <c r="E9443" s="1336">
        <v>1.5880000000000001</v>
      </c>
      <c r="F9443" s="644">
        <f t="shared" si="300"/>
        <v>1.5289999999999999</v>
      </c>
      <c r="G9443" s="748" t="s">
        <v>280</v>
      </c>
      <c r="H9443" s="1337">
        <v>0.44</v>
      </c>
      <c r="I9443" s="338"/>
    </row>
    <row r="9444" spans="2:9">
      <c r="B9444" s="651" t="s">
        <v>30</v>
      </c>
      <c r="C9444" s="1356">
        <v>7421</v>
      </c>
      <c r="D9444" s="747" t="str">
        <f t="shared" si="299"/>
        <v>TN7421</v>
      </c>
      <c r="E9444" s="1336">
        <v>1.119</v>
      </c>
      <c r="F9444" s="644">
        <f t="shared" si="300"/>
        <v>1.107</v>
      </c>
      <c r="G9444" s="748" t="s">
        <v>280</v>
      </c>
      <c r="H9444" s="1337">
        <v>0.53</v>
      </c>
      <c r="I9444" s="338"/>
    </row>
    <row r="9445" spans="2:9">
      <c r="B9445" s="651" t="s">
        <v>30</v>
      </c>
      <c r="C9445" s="1356">
        <v>7422</v>
      </c>
      <c r="D9445" s="747" t="str">
        <f t="shared" si="299"/>
        <v>TN7422</v>
      </c>
      <c r="E9445" s="1336">
        <v>1.0840000000000001</v>
      </c>
      <c r="F9445" s="644">
        <f t="shared" si="300"/>
        <v>1.0760000000000001</v>
      </c>
      <c r="G9445" s="748" t="s">
        <v>280</v>
      </c>
      <c r="H9445" s="1337">
        <v>0.56000000000000005</v>
      </c>
      <c r="I9445" s="338"/>
    </row>
    <row r="9446" spans="2:9">
      <c r="B9446" s="651" t="s">
        <v>30</v>
      </c>
      <c r="C9446" s="1356">
        <v>7425</v>
      </c>
      <c r="D9446" s="747" t="str">
        <f t="shared" si="299"/>
        <v>TN7425</v>
      </c>
      <c r="E9446" s="1336">
        <v>1.0109999999999999</v>
      </c>
      <c r="F9446" s="644">
        <f t="shared" si="300"/>
        <v>1.01</v>
      </c>
      <c r="G9446" s="748" t="s">
        <v>280</v>
      </c>
      <c r="H9446" s="1337">
        <v>0.49</v>
      </c>
      <c r="I9446" s="338"/>
    </row>
    <row r="9447" spans="2:9">
      <c r="B9447" s="651" t="s">
        <v>30</v>
      </c>
      <c r="C9447" s="1356">
        <v>7431</v>
      </c>
      <c r="D9447" s="747" t="str">
        <f t="shared" si="299"/>
        <v>TN7431</v>
      </c>
      <c r="E9447" s="1336">
        <v>1.0389999999999999</v>
      </c>
      <c r="F9447" s="644">
        <f t="shared" si="300"/>
        <v>1.0349999999999999</v>
      </c>
      <c r="G9447" s="748" t="s">
        <v>280</v>
      </c>
      <c r="H9447" s="1337">
        <v>0.51</v>
      </c>
      <c r="I9447" s="338"/>
    </row>
    <row r="9448" spans="2:9">
      <c r="B9448" s="651" t="s">
        <v>30</v>
      </c>
      <c r="C9448" s="1356">
        <v>7445</v>
      </c>
      <c r="D9448" s="747" t="str">
        <f t="shared" si="299"/>
        <v>TN7445</v>
      </c>
      <c r="E9448" s="1336">
        <v>1.1279999999999999</v>
      </c>
      <c r="F9448" s="644">
        <f t="shared" si="300"/>
        <v>1.115</v>
      </c>
      <c r="G9448" s="748" t="s">
        <v>280</v>
      </c>
      <c r="H9448" s="1337">
        <v>0.16</v>
      </c>
      <c r="I9448" s="338"/>
    </row>
    <row r="9449" spans="2:9">
      <c r="B9449" s="651" t="s">
        <v>30</v>
      </c>
      <c r="C9449" s="1356">
        <v>7453</v>
      </c>
      <c r="D9449" s="747" t="str">
        <f t="shared" si="299"/>
        <v>TN7453</v>
      </c>
      <c r="E9449" s="1336">
        <v>1.5880000000000001</v>
      </c>
      <c r="F9449" s="644">
        <f t="shared" si="300"/>
        <v>1.5289999999999999</v>
      </c>
      <c r="G9449" s="748" t="s">
        <v>280</v>
      </c>
      <c r="H9449" s="1337">
        <v>0.44</v>
      </c>
      <c r="I9449" s="338"/>
    </row>
    <row r="9450" spans="2:9">
      <c r="B9450" s="651" t="s">
        <v>30</v>
      </c>
      <c r="C9450" s="1356">
        <v>7502</v>
      </c>
      <c r="D9450" s="747" t="str">
        <f t="shared" si="299"/>
        <v>TN7502</v>
      </c>
      <c r="E9450" s="1336">
        <v>1.131</v>
      </c>
      <c r="F9450" s="644">
        <f t="shared" si="300"/>
        <v>1.1180000000000001</v>
      </c>
      <c r="G9450" s="748" t="s">
        <v>280</v>
      </c>
      <c r="H9450" s="1337">
        <v>0.53</v>
      </c>
      <c r="I9450" s="338"/>
    </row>
    <row r="9451" spans="2:9">
      <c r="B9451" s="651" t="s">
        <v>30</v>
      </c>
      <c r="C9451" s="1356">
        <v>7515</v>
      </c>
      <c r="D9451" s="747" t="str">
        <f t="shared" si="299"/>
        <v>TN7515</v>
      </c>
      <c r="E9451" s="1336">
        <v>1.1559999999999999</v>
      </c>
      <c r="F9451" s="644">
        <f t="shared" si="300"/>
        <v>1.1399999999999999</v>
      </c>
      <c r="G9451" s="748" t="s">
        <v>280</v>
      </c>
      <c r="H9451" s="1337">
        <v>0.53</v>
      </c>
      <c r="I9451" s="338"/>
    </row>
    <row r="9452" spans="2:9">
      <c r="B9452" s="651" t="s">
        <v>30</v>
      </c>
      <c r="C9452" s="1356">
        <v>7520</v>
      </c>
      <c r="D9452" s="747" t="str">
        <f t="shared" si="299"/>
        <v>TN7520</v>
      </c>
      <c r="E9452" s="1336">
        <v>1.1060000000000001</v>
      </c>
      <c r="F9452" s="644">
        <f t="shared" si="300"/>
        <v>1.095</v>
      </c>
      <c r="G9452" s="748" t="s">
        <v>280</v>
      </c>
      <c r="H9452" s="1337">
        <v>0.45</v>
      </c>
      <c r="I9452" s="338"/>
    </row>
    <row r="9453" spans="2:9">
      <c r="B9453" s="651" t="s">
        <v>30</v>
      </c>
      <c r="C9453" s="1356">
        <v>7538</v>
      </c>
      <c r="D9453" s="747" t="str">
        <f t="shared" si="299"/>
        <v>TN7538</v>
      </c>
      <c r="E9453" s="1336">
        <v>1.454</v>
      </c>
      <c r="F9453" s="644">
        <f t="shared" si="300"/>
        <v>1.409</v>
      </c>
      <c r="G9453" s="748" t="s">
        <v>280</v>
      </c>
      <c r="H9453" s="1337">
        <v>0.44</v>
      </c>
      <c r="I9453" s="338"/>
    </row>
    <row r="9454" spans="2:9">
      <c r="B9454" s="651" t="s">
        <v>30</v>
      </c>
      <c r="C9454" s="1356">
        <v>7539</v>
      </c>
      <c r="D9454" s="747" t="str">
        <f t="shared" si="299"/>
        <v>TN7539</v>
      </c>
      <c r="E9454" s="1336">
        <v>1.121</v>
      </c>
      <c r="F9454" s="644">
        <f t="shared" si="300"/>
        <v>1.109</v>
      </c>
      <c r="G9454" s="748" t="s">
        <v>280</v>
      </c>
      <c r="H9454" s="1337">
        <v>0.5</v>
      </c>
      <c r="I9454" s="338"/>
    </row>
    <row r="9455" spans="2:9">
      <c r="B9455" s="651" t="s">
        <v>30</v>
      </c>
      <c r="C9455" s="1356">
        <v>7540</v>
      </c>
      <c r="D9455" s="747" t="str">
        <f t="shared" si="299"/>
        <v>TN7540</v>
      </c>
      <c r="E9455" s="1336">
        <v>1.1359999999999999</v>
      </c>
      <c r="F9455" s="644">
        <f t="shared" si="300"/>
        <v>1.1220000000000001</v>
      </c>
      <c r="G9455" s="748" t="s">
        <v>280</v>
      </c>
      <c r="H9455" s="1337">
        <v>0.61</v>
      </c>
      <c r="I9455" s="338"/>
    </row>
    <row r="9456" spans="2:9">
      <c r="B9456" s="651" t="s">
        <v>30</v>
      </c>
      <c r="C9456" s="1356">
        <v>7580</v>
      </c>
      <c r="D9456" s="747" t="str">
        <f t="shared" si="299"/>
        <v>TN7580</v>
      </c>
      <c r="E9456" s="1336">
        <v>1.0509999999999999</v>
      </c>
      <c r="F9456" s="644">
        <f t="shared" si="300"/>
        <v>1.046</v>
      </c>
      <c r="G9456" s="748" t="s">
        <v>280</v>
      </c>
      <c r="H9456" s="1337">
        <v>0.53</v>
      </c>
      <c r="I9456" s="338"/>
    </row>
    <row r="9457" spans="2:9">
      <c r="B9457" s="651" t="s">
        <v>30</v>
      </c>
      <c r="C9457" s="1356">
        <v>7590</v>
      </c>
      <c r="D9457" s="747" t="str">
        <f t="shared" si="299"/>
        <v>TN7590</v>
      </c>
      <c r="E9457" s="1336">
        <v>1.1919999999999999</v>
      </c>
      <c r="F9457" s="644">
        <f t="shared" si="300"/>
        <v>1.173</v>
      </c>
      <c r="G9457" s="748" t="s">
        <v>280</v>
      </c>
      <c r="H9457" s="1337">
        <v>0.55000000000000004</v>
      </c>
      <c r="I9457" s="338"/>
    </row>
    <row r="9458" spans="2:9">
      <c r="B9458" s="651" t="s">
        <v>30</v>
      </c>
      <c r="C9458" s="1356">
        <v>7600</v>
      </c>
      <c r="D9458" s="747" t="str">
        <f t="shared" si="299"/>
        <v>TN7600</v>
      </c>
      <c r="E9458" s="1336">
        <v>1.109</v>
      </c>
      <c r="F9458" s="644">
        <f t="shared" si="300"/>
        <v>1.0980000000000001</v>
      </c>
      <c r="G9458" s="748" t="s">
        <v>280</v>
      </c>
      <c r="H9458" s="1337">
        <v>0.63</v>
      </c>
      <c r="I9458" s="338"/>
    </row>
    <row r="9459" spans="2:9">
      <c r="B9459" s="651" t="s">
        <v>30</v>
      </c>
      <c r="C9459" s="1356">
        <v>7605</v>
      </c>
      <c r="D9459" s="747" t="str">
        <f t="shared" si="299"/>
        <v>TN7605</v>
      </c>
      <c r="E9459" s="1336">
        <v>1.1559999999999999</v>
      </c>
      <c r="F9459" s="644">
        <f t="shared" si="300"/>
        <v>1.1399999999999999</v>
      </c>
      <c r="G9459" s="748" t="s">
        <v>280</v>
      </c>
      <c r="H9459" s="1337">
        <v>0.31</v>
      </c>
      <c r="I9459" s="338"/>
    </row>
    <row r="9460" spans="2:9">
      <c r="B9460" s="651" t="s">
        <v>30</v>
      </c>
      <c r="C9460" s="1356">
        <v>7610</v>
      </c>
      <c r="D9460" s="747" t="str">
        <f t="shared" si="299"/>
        <v>TN7610</v>
      </c>
      <c r="E9460" s="1336">
        <v>0.92500000000000004</v>
      </c>
      <c r="F9460" s="644">
        <f t="shared" si="300"/>
        <v>0.93300000000000005</v>
      </c>
      <c r="G9460" s="748" t="s">
        <v>280</v>
      </c>
      <c r="H9460" s="1337">
        <v>0.06</v>
      </c>
      <c r="I9460" s="338"/>
    </row>
    <row r="9461" spans="2:9">
      <c r="B9461" s="651" t="s">
        <v>30</v>
      </c>
      <c r="C9461" s="1356">
        <v>7705</v>
      </c>
      <c r="D9461" s="747" t="str">
        <f t="shared" si="299"/>
        <v>TN7705</v>
      </c>
      <c r="E9461" s="1336">
        <v>0.99199999999999999</v>
      </c>
      <c r="F9461" s="644">
        <f t="shared" si="300"/>
        <v>0.99299999999999999</v>
      </c>
      <c r="G9461" s="748" t="s">
        <v>280</v>
      </c>
      <c r="H9461" s="1337">
        <v>0.76</v>
      </c>
      <c r="I9461" s="338"/>
    </row>
    <row r="9462" spans="2:9">
      <c r="B9462" s="651" t="s">
        <v>30</v>
      </c>
      <c r="C9462" s="1356">
        <v>7710</v>
      </c>
      <c r="D9462" s="747" t="str">
        <f t="shared" si="299"/>
        <v>TN7710</v>
      </c>
      <c r="E9462" s="1336">
        <v>1.1180000000000001</v>
      </c>
      <c r="F9462" s="644">
        <f t="shared" si="300"/>
        <v>1.1060000000000001</v>
      </c>
      <c r="G9462" s="748" t="s">
        <v>280</v>
      </c>
      <c r="H9462" s="1337">
        <v>0.59</v>
      </c>
      <c r="I9462" s="338"/>
    </row>
    <row r="9463" spans="2:9">
      <c r="B9463" s="651" t="s">
        <v>30</v>
      </c>
      <c r="C9463" s="1356">
        <v>7711</v>
      </c>
      <c r="D9463" s="747" t="str">
        <f t="shared" si="299"/>
        <v>TN7711</v>
      </c>
      <c r="E9463" s="1336">
        <v>1.0569999999999999</v>
      </c>
      <c r="F9463" s="644">
        <f t="shared" si="300"/>
        <v>1.0509999999999999</v>
      </c>
      <c r="G9463" s="748" t="s">
        <v>280</v>
      </c>
      <c r="H9463" s="1337">
        <v>1.21</v>
      </c>
      <c r="I9463" s="338"/>
    </row>
    <row r="9464" spans="2:9">
      <c r="B9464" s="651" t="s">
        <v>30</v>
      </c>
      <c r="C9464" s="1356">
        <v>7720</v>
      </c>
      <c r="D9464" s="747" t="str">
        <f t="shared" si="299"/>
        <v>TN7720</v>
      </c>
      <c r="E9464" s="1336">
        <v>0.93</v>
      </c>
      <c r="F9464" s="644">
        <f t="shared" si="300"/>
        <v>0.93700000000000006</v>
      </c>
      <c r="G9464" s="748" t="s">
        <v>280</v>
      </c>
      <c r="H9464" s="1337">
        <v>0.37</v>
      </c>
      <c r="I9464" s="338"/>
    </row>
    <row r="9465" spans="2:9">
      <c r="B9465" s="651" t="s">
        <v>30</v>
      </c>
      <c r="C9465" s="1356">
        <v>7855</v>
      </c>
      <c r="D9465" s="747" t="str">
        <f t="shared" si="299"/>
        <v>TN7855</v>
      </c>
      <c r="E9465" s="1336">
        <v>1.133</v>
      </c>
      <c r="F9465" s="644">
        <f t="shared" si="300"/>
        <v>1.1200000000000001</v>
      </c>
      <c r="G9465" s="748" t="s">
        <v>280</v>
      </c>
      <c r="H9465" s="1337">
        <v>0.51</v>
      </c>
      <c r="I9465" s="338"/>
    </row>
    <row r="9466" spans="2:9">
      <c r="B9466" s="651" t="s">
        <v>30</v>
      </c>
      <c r="C9466" s="1356">
        <v>8001</v>
      </c>
      <c r="D9466" s="747" t="str">
        <f t="shared" si="299"/>
        <v>TN8001</v>
      </c>
      <c r="E9466" s="1336">
        <v>0.82</v>
      </c>
      <c r="F9466" s="644">
        <f t="shared" si="300"/>
        <v>0.83799999999999997</v>
      </c>
      <c r="G9466" s="748" t="s">
        <v>280</v>
      </c>
      <c r="H9466" s="1337">
        <v>0.34</v>
      </c>
      <c r="I9466" s="338"/>
    </row>
    <row r="9467" spans="2:9">
      <c r="B9467" s="651" t="s">
        <v>30</v>
      </c>
      <c r="C9467" s="1356">
        <v>8002</v>
      </c>
      <c r="D9467" s="747" t="str">
        <f t="shared" si="299"/>
        <v>TN8002</v>
      </c>
      <c r="E9467" s="1336">
        <v>1.042</v>
      </c>
      <c r="F9467" s="644">
        <f t="shared" si="300"/>
        <v>1.038</v>
      </c>
      <c r="G9467" s="748" t="s">
        <v>280</v>
      </c>
      <c r="H9467" s="1337">
        <v>0.3</v>
      </c>
      <c r="I9467" s="338"/>
    </row>
    <row r="9468" spans="2:9">
      <c r="B9468" s="651" t="s">
        <v>30</v>
      </c>
      <c r="C9468" s="1356">
        <v>8006</v>
      </c>
      <c r="D9468" s="747" t="str">
        <f t="shared" si="299"/>
        <v>TN8006</v>
      </c>
      <c r="E9468" s="1336">
        <v>0.92800000000000005</v>
      </c>
      <c r="F9468" s="644">
        <f t="shared" si="300"/>
        <v>0.93500000000000005</v>
      </c>
      <c r="G9468" s="748" t="s">
        <v>280</v>
      </c>
      <c r="H9468" s="1337">
        <v>0.31</v>
      </c>
      <c r="I9468" s="338"/>
    </row>
    <row r="9469" spans="2:9">
      <c r="B9469" s="651" t="s">
        <v>30</v>
      </c>
      <c r="C9469" s="1356">
        <v>8008</v>
      </c>
      <c r="D9469" s="747" t="str">
        <f t="shared" si="299"/>
        <v>TN8008</v>
      </c>
      <c r="E9469" s="1336">
        <v>0.79200000000000004</v>
      </c>
      <c r="F9469" s="644">
        <f t="shared" si="300"/>
        <v>0.81299999999999994</v>
      </c>
      <c r="G9469" s="748" t="s">
        <v>280</v>
      </c>
      <c r="H9469" s="1337">
        <v>0.26</v>
      </c>
      <c r="I9469" s="338"/>
    </row>
    <row r="9470" spans="2:9">
      <c r="B9470" s="651" t="s">
        <v>30</v>
      </c>
      <c r="C9470" s="1356">
        <v>8010</v>
      </c>
      <c r="D9470" s="747" t="str">
        <f t="shared" si="299"/>
        <v>TN8010</v>
      </c>
      <c r="E9470" s="1336">
        <v>0.95099999999999996</v>
      </c>
      <c r="F9470" s="644">
        <f t="shared" si="300"/>
        <v>0.95599999999999996</v>
      </c>
      <c r="G9470" s="748" t="s">
        <v>280</v>
      </c>
      <c r="H9470" s="1337">
        <v>0.25</v>
      </c>
      <c r="I9470" s="338"/>
    </row>
    <row r="9471" spans="2:9">
      <c r="B9471" s="651" t="s">
        <v>30</v>
      </c>
      <c r="C9471" s="1356">
        <v>8013</v>
      </c>
      <c r="D9471" s="747" t="str">
        <f t="shared" si="299"/>
        <v>TN8013</v>
      </c>
      <c r="E9471" s="1336">
        <v>0.90900000000000003</v>
      </c>
      <c r="F9471" s="644">
        <f t="shared" si="300"/>
        <v>0.91800000000000004</v>
      </c>
      <c r="G9471" s="748" t="s">
        <v>280</v>
      </c>
      <c r="H9471" s="1337">
        <v>0.18</v>
      </c>
      <c r="I9471" s="338"/>
    </row>
    <row r="9472" spans="2:9">
      <c r="B9472" s="651" t="s">
        <v>30</v>
      </c>
      <c r="C9472" s="1356">
        <v>8015</v>
      </c>
      <c r="D9472" s="747" t="str">
        <f t="shared" si="299"/>
        <v>TN8015</v>
      </c>
      <c r="E9472" s="1336">
        <v>0.9</v>
      </c>
      <c r="F9472" s="644">
        <f t="shared" si="300"/>
        <v>0.91</v>
      </c>
      <c r="G9472" s="748" t="s">
        <v>280</v>
      </c>
      <c r="H9472" s="1337">
        <v>0.25</v>
      </c>
      <c r="I9472" s="338"/>
    </row>
    <row r="9473" spans="2:9">
      <c r="B9473" s="651" t="s">
        <v>30</v>
      </c>
      <c r="C9473" s="1356">
        <v>8017</v>
      </c>
      <c r="D9473" s="747" t="str">
        <f t="shared" si="299"/>
        <v>TN8017</v>
      </c>
      <c r="E9473" s="1336">
        <v>0.96299999999999997</v>
      </c>
      <c r="F9473" s="644">
        <f t="shared" si="300"/>
        <v>0.96699999999999997</v>
      </c>
      <c r="G9473" s="748" t="s">
        <v>280</v>
      </c>
      <c r="H9473" s="1337">
        <v>0.17</v>
      </c>
      <c r="I9473" s="338"/>
    </row>
    <row r="9474" spans="2:9">
      <c r="B9474" s="651" t="s">
        <v>30</v>
      </c>
      <c r="C9474" s="1356">
        <v>8018</v>
      </c>
      <c r="D9474" s="747" t="str">
        <f t="shared" si="299"/>
        <v>TN8018</v>
      </c>
      <c r="E9474" s="1336">
        <v>0.89700000000000002</v>
      </c>
      <c r="F9474" s="644">
        <f t="shared" si="300"/>
        <v>0.90700000000000003</v>
      </c>
      <c r="G9474" s="748" t="s">
        <v>280</v>
      </c>
      <c r="H9474" s="1337">
        <v>0.38</v>
      </c>
      <c r="I9474" s="338"/>
    </row>
    <row r="9475" spans="2:9">
      <c r="B9475" s="651" t="s">
        <v>30</v>
      </c>
      <c r="C9475" s="1356">
        <v>8021</v>
      </c>
      <c r="D9475" s="747" t="str">
        <f t="shared" si="299"/>
        <v>TN8021</v>
      </c>
      <c r="E9475" s="1336">
        <v>0.81299999999999994</v>
      </c>
      <c r="F9475" s="644">
        <f t="shared" si="300"/>
        <v>0.83199999999999996</v>
      </c>
      <c r="G9475" s="748" t="s">
        <v>280</v>
      </c>
      <c r="H9475" s="1337">
        <v>0.35</v>
      </c>
      <c r="I9475" s="338"/>
    </row>
    <row r="9476" spans="2:9">
      <c r="B9476" s="651" t="s">
        <v>30</v>
      </c>
      <c r="C9476" s="1356">
        <v>8031</v>
      </c>
      <c r="D9476" s="747" t="str">
        <f t="shared" si="299"/>
        <v>TN8031</v>
      </c>
      <c r="E9476" s="1336">
        <v>0.79900000000000004</v>
      </c>
      <c r="F9476" s="644">
        <f t="shared" si="300"/>
        <v>0.81899999999999995</v>
      </c>
      <c r="G9476" s="748" t="s">
        <v>280</v>
      </c>
      <c r="H9476" s="1337">
        <v>0.38</v>
      </c>
      <c r="I9476" s="338"/>
    </row>
    <row r="9477" spans="2:9">
      <c r="B9477" s="651" t="s">
        <v>30</v>
      </c>
      <c r="C9477" s="1356">
        <v>8032</v>
      </c>
      <c r="D9477" s="747" t="str">
        <f t="shared" si="299"/>
        <v>TN8032</v>
      </c>
      <c r="E9477" s="1336">
        <v>0.92700000000000005</v>
      </c>
      <c r="F9477" s="644">
        <f t="shared" si="300"/>
        <v>0.93400000000000005</v>
      </c>
      <c r="G9477" s="748" t="s">
        <v>280</v>
      </c>
      <c r="H9477" s="1337">
        <v>0.34</v>
      </c>
      <c r="I9477" s="338"/>
    </row>
    <row r="9478" spans="2:9">
      <c r="B9478" s="651" t="s">
        <v>30</v>
      </c>
      <c r="C9478" s="1356">
        <v>8033</v>
      </c>
      <c r="D9478" s="747" t="str">
        <f t="shared" si="299"/>
        <v>TN8033</v>
      </c>
      <c r="E9478" s="1336">
        <v>0.73099999999999998</v>
      </c>
      <c r="F9478" s="644">
        <f t="shared" si="300"/>
        <v>0.75800000000000001</v>
      </c>
      <c r="G9478" s="748" t="s">
        <v>280</v>
      </c>
      <c r="H9478" s="1337">
        <v>0.35</v>
      </c>
      <c r="I9478" s="338"/>
    </row>
    <row r="9479" spans="2:9">
      <c r="B9479" s="651" t="s">
        <v>30</v>
      </c>
      <c r="C9479" s="1356">
        <v>8037</v>
      </c>
      <c r="D9479" s="747" t="str">
        <f t="shared" si="299"/>
        <v>TN8037</v>
      </c>
      <c r="E9479" s="1336">
        <v>0.83399999999999996</v>
      </c>
      <c r="F9479" s="644">
        <f t="shared" si="300"/>
        <v>0.85099999999999998</v>
      </c>
      <c r="G9479" s="748" t="s">
        <v>280</v>
      </c>
      <c r="H9479" s="1337">
        <v>0.27</v>
      </c>
      <c r="I9479" s="338"/>
    </row>
    <row r="9480" spans="2:9">
      <c r="B9480" s="651" t="s">
        <v>30</v>
      </c>
      <c r="C9480" s="1356">
        <v>8039</v>
      </c>
      <c r="D9480" s="747" t="str">
        <f t="shared" si="299"/>
        <v>TN8039</v>
      </c>
      <c r="E9480" s="1336">
        <v>0.86499999999999999</v>
      </c>
      <c r="F9480" s="644">
        <f t="shared" si="300"/>
        <v>0.879</v>
      </c>
      <c r="G9480" s="748" t="s">
        <v>280</v>
      </c>
      <c r="H9480" s="1337">
        <v>0.32</v>
      </c>
      <c r="I9480" s="338"/>
    </row>
    <row r="9481" spans="2:9">
      <c r="B9481" s="651" t="s">
        <v>30</v>
      </c>
      <c r="C9481" s="1356">
        <v>8044</v>
      </c>
      <c r="D9481" s="747" t="str">
        <f t="shared" si="299"/>
        <v>TN8044</v>
      </c>
      <c r="E9481" s="1336">
        <v>0.91700000000000004</v>
      </c>
      <c r="F9481" s="644">
        <f t="shared" si="300"/>
        <v>0.92500000000000004</v>
      </c>
      <c r="G9481" s="748" t="s">
        <v>280</v>
      </c>
      <c r="H9481" s="1337">
        <v>0.34</v>
      </c>
      <c r="I9481" s="338"/>
    </row>
    <row r="9482" spans="2:9">
      <c r="B9482" s="651" t="s">
        <v>30</v>
      </c>
      <c r="C9482" s="1356">
        <v>8045</v>
      </c>
      <c r="D9482" s="747" t="str">
        <f t="shared" si="299"/>
        <v>TN8045</v>
      </c>
      <c r="E9482" s="1336">
        <v>0.98899999999999999</v>
      </c>
      <c r="F9482" s="644">
        <f t="shared" si="300"/>
        <v>0.99</v>
      </c>
      <c r="G9482" s="748" t="s">
        <v>280</v>
      </c>
      <c r="H9482" s="1337">
        <v>0.15</v>
      </c>
      <c r="I9482" s="338"/>
    </row>
    <row r="9483" spans="2:9">
      <c r="B9483" s="651" t="s">
        <v>30</v>
      </c>
      <c r="C9483" s="1356">
        <v>8046</v>
      </c>
      <c r="D9483" s="747" t="str">
        <f t="shared" ref="D9483:D9546" si="301">B9483&amp;TEXT(C9483,"0000")</f>
        <v>TN8046</v>
      </c>
      <c r="E9483" s="1336">
        <v>1.0629999999999999</v>
      </c>
      <c r="F9483" s="644">
        <f t="shared" ref="F9483:F9546" si="302">IF(E9483="NA","NA",ROUND((E9483-1)*0.9+1,3))</f>
        <v>1.0569999999999999</v>
      </c>
      <c r="G9483" s="748" t="s">
        <v>280</v>
      </c>
      <c r="H9483" s="1337">
        <v>0.28000000000000003</v>
      </c>
      <c r="I9483" s="338"/>
    </row>
    <row r="9484" spans="2:9">
      <c r="B9484" s="651" t="s">
        <v>30</v>
      </c>
      <c r="C9484" s="1356">
        <v>8047</v>
      </c>
      <c r="D9484" s="747" t="str">
        <f t="shared" si="301"/>
        <v>TN8047</v>
      </c>
      <c r="E9484" s="1336">
        <v>0.81599999999999995</v>
      </c>
      <c r="F9484" s="644">
        <f t="shared" si="302"/>
        <v>0.83399999999999996</v>
      </c>
      <c r="G9484" s="748" t="s">
        <v>280</v>
      </c>
      <c r="H9484" s="1337">
        <v>0.25</v>
      </c>
      <c r="I9484" s="338"/>
    </row>
    <row r="9485" spans="2:9">
      <c r="B9485" s="651" t="s">
        <v>30</v>
      </c>
      <c r="C9485" s="1356">
        <v>8058</v>
      </c>
      <c r="D9485" s="747" t="str">
        <f t="shared" si="301"/>
        <v>TN8058</v>
      </c>
      <c r="E9485" s="1336">
        <v>0.92700000000000005</v>
      </c>
      <c r="F9485" s="644">
        <f t="shared" si="302"/>
        <v>0.93400000000000005</v>
      </c>
      <c r="G9485" s="748" t="s">
        <v>280</v>
      </c>
      <c r="H9485" s="1337">
        <v>0.33</v>
      </c>
      <c r="I9485" s="338"/>
    </row>
    <row r="9486" spans="2:9">
      <c r="B9486" s="651" t="s">
        <v>30</v>
      </c>
      <c r="C9486" s="1356">
        <v>8072</v>
      </c>
      <c r="D9486" s="747" t="str">
        <f t="shared" si="301"/>
        <v>TN8072</v>
      </c>
      <c r="E9486" s="1336">
        <v>0.91700000000000004</v>
      </c>
      <c r="F9486" s="644">
        <f t="shared" si="302"/>
        <v>0.92500000000000004</v>
      </c>
      <c r="G9486" s="748" t="s">
        <v>280</v>
      </c>
      <c r="H9486" s="1337">
        <v>0.27</v>
      </c>
      <c r="I9486" s="338"/>
    </row>
    <row r="9487" spans="2:9">
      <c r="B9487" s="651" t="s">
        <v>30</v>
      </c>
      <c r="C9487" s="1356">
        <v>8102</v>
      </c>
      <c r="D9487" s="747" t="str">
        <f t="shared" si="301"/>
        <v>TN8102</v>
      </c>
      <c r="E9487" s="1336">
        <v>0.86599999999999999</v>
      </c>
      <c r="F9487" s="644">
        <f t="shared" si="302"/>
        <v>0.879</v>
      </c>
      <c r="G9487" s="748" t="s">
        <v>280</v>
      </c>
      <c r="H9487" s="1337">
        <v>0.31</v>
      </c>
      <c r="I9487" s="338"/>
    </row>
    <row r="9488" spans="2:9">
      <c r="B9488" s="651" t="s">
        <v>30</v>
      </c>
      <c r="C9488" s="1356">
        <v>8103</v>
      </c>
      <c r="D9488" s="747" t="str">
        <f t="shared" si="301"/>
        <v>TN8103</v>
      </c>
      <c r="E9488" s="1336">
        <v>0.82399999999999995</v>
      </c>
      <c r="F9488" s="644">
        <f t="shared" si="302"/>
        <v>0.84199999999999997</v>
      </c>
      <c r="G9488" s="748" t="s">
        <v>280</v>
      </c>
      <c r="H9488" s="1337">
        <v>0.36</v>
      </c>
      <c r="I9488" s="338"/>
    </row>
    <row r="9489" spans="2:9">
      <c r="B9489" s="651" t="s">
        <v>30</v>
      </c>
      <c r="C9489" s="1356">
        <v>8106</v>
      </c>
      <c r="D9489" s="747" t="str">
        <f t="shared" si="301"/>
        <v>TN8106</v>
      </c>
      <c r="E9489" s="1336">
        <v>0.97399999999999998</v>
      </c>
      <c r="F9489" s="644">
        <f t="shared" si="302"/>
        <v>0.97699999999999998</v>
      </c>
      <c r="G9489" s="748" t="s">
        <v>280</v>
      </c>
      <c r="H9489" s="1337">
        <v>0.51</v>
      </c>
      <c r="I9489" s="338"/>
    </row>
    <row r="9490" spans="2:9">
      <c r="B9490" s="651" t="s">
        <v>30</v>
      </c>
      <c r="C9490" s="1356">
        <v>8107</v>
      </c>
      <c r="D9490" s="747" t="str">
        <f t="shared" si="301"/>
        <v>TN8107</v>
      </c>
      <c r="E9490" s="1336">
        <v>1.046</v>
      </c>
      <c r="F9490" s="644">
        <f t="shared" si="302"/>
        <v>1.0409999999999999</v>
      </c>
      <c r="G9490" s="748" t="s">
        <v>280</v>
      </c>
      <c r="H9490" s="1337">
        <v>0.37</v>
      </c>
      <c r="I9490" s="338"/>
    </row>
    <row r="9491" spans="2:9">
      <c r="B9491" s="651" t="s">
        <v>30</v>
      </c>
      <c r="C9491" s="1356">
        <v>8111</v>
      </c>
      <c r="D9491" s="747" t="str">
        <f t="shared" si="301"/>
        <v>TN8111</v>
      </c>
      <c r="E9491" s="1336">
        <v>0.85499999999999998</v>
      </c>
      <c r="F9491" s="644">
        <f t="shared" si="302"/>
        <v>0.87</v>
      </c>
      <c r="G9491" s="748" t="s">
        <v>280</v>
      </c>
      <c r="H9491" s="1337">
        <v>0.28999999999999998</v>
      </c>
      <c r="I9491" s="338"/>
    </row>
    <row r="9492" spans="2:9">
      <c r="B9492" s="651" t="s">
        <v>30</v>
      </c>
      <c r="C9492" s="1356">
        <v>8116</v>
      </c>
      <c r="D9492" s="747" t="str">
        <f t="shared" si="301"/>
        <v>TN8116</v>
      </c>
      <c r="E9492" s="1336">
        <v>0.96199999999999997</v>
      </c>
      <c r="F9492" s="644">
        <f t="shared" si="302"/>
        <v>0.96599999999999997</v>
      </c>
      <c r="G9492" s="748" t="s">
        <v>280</v>
      </c>
      <c r="H9492" s="1337">
        <v>0.35</v>
      </c>
      <c r="I9492" s="338"/>
    </row>
    <row r="9493" spans="2:9">
      <c r="B9493" s="651" t="s">
        <v>30</v>
      </c>
      <c r="C9493" s="1356">
        <v>8203</v>
      </c>
      <c r="D9493" s="747" t="str">
        <f t="shared" si="301"/>
        <v>TN8203</v>
      </c>
      <c r="E9493" s="1336">
        <v>0.95699999999999996</v>
      </c>
      <c r="F9493" s="644">
        <f t="shared" si="302"/>
        <v>0.96099999999999997</v>
      </c>
      <c r="G9493" s="748" t="s">
        <v>280</v>
      </c>
      <c r="H9493" s="1337">
        <v>0.72</v>
      </c>
      <c r="I9493" s="338"/>
    </row>
    <row r="9494" spans="2:9">
      <c r="B9494" s="651" t="s">
        <v>30</v>
      </c>
      <c r="C9494" s="1356">
        <v>8204</v>
      </c>
      <c r="D9494" s="747" t="str">
        <f t="shared" si="301"/>
        <v>TN8204</v>
      </c>
      <c r="E9494" s="1336">
        <v>0.85699999999999998</v>
      </c>
      <c r="F9494" s="644">
        <f t="shared" si="302"/>
        <v>0.871</v>
      </c>
      <c r="G9494" s="748" t="s">
        <v>280</v>
      </c>
      <c r="H9494" s="1337">
        <v>0.41</v>
      </c>
      <c r="I9494" s="338"/>
    </row>
    <row r="9495" spans="2:9">
      <c r="B9495" s="651" t="s">
        <v>30</v>
      </c>
      <c r="C9495" s="1356">
        <v>8209</v>
      </c>
      <c r="D9495" s="747" t="str">
        <f t="shared" si="301"/>
        <v>TN8209</v>
      </c>
      <c r="E9495" s="1336">
        <v>0.878</v>
      </c>
      <c r="F9495" s="644">
        <f t="shared" si="302"/>
        <v>0.89</v>
      </c>
      <c r="G9495" s="748" t="s">
        <v>280</v>
      </c>
      <c r="H9495" s="1337">
        <v>0.43</v>
      </c>
      <c r="I9495" s="338"/>
    </row>
    <row r="9496" spans="2:9">
      <c r="B9496" s="651" t="s">
        <v>30</v>
      </c>
      <c r="C9496" s="1356">
        <v>8215</v>
      </c>
      <c r="D9496" s="747" t="str">
        <f t="shared" si="301"/>
        <v>TN8215</v>
      </c>
      <c r="E9496" s="1336">
        <v>0.93500000000000005</v>
      </c>
      <c r="F9496" s="644">
        <f t="shared" si="302"/>
        <v>0.94199999999999995</v>
      </c>
      <c r="G9496" s="748" t="s">
        <v>280</v>
      </c>
      <c r="H9496" s="1337">
        <v>0.35</v>
      </c>
      <c r="I9496" s="338"/>
    </row>
    <row r="9497" spans="2:9">
      <c r="B9497" s="651" t="s">
        <v>30</v>
      </c>
      <c r="C9497" s="1356">
        <v>8227</v>
      </c>
      <c r="D9497" s="747" t="str">
        <f t="shared" si="301"/>
        <v>TN8227</v>
      </c>
      <c r="E9497" s="1336">
        <v>1.286</v>
      </c>
      <c r="F9497" s="644">
        <f t="shared" si="302"/>
        <v>1.2569999999999999</v>
      </c>
      <c r="G9497" s="748" t="s">
        <v>280</v>
      </c>
      <c r="H9497" s="1337">
        <v>0.39</v>
      </c>
      <c r="I9497" s="338"/>
    </row>
    <row r="9498" spans="2:9">
      <c r="B9498" s="651" t="s">
        <v>30</v>
      </c>
      <c r="C9498" s="1356">
        <v>8232</v>
      </c>
      <c r="D9498" s="747" t="str">
        <f t="shared" si="301"/>
        <v>TN8232</v>
      </c>
      <c r="E9498" s="1336">
        <v>0.99299999999999999</v>
      </c>
      <c r="F9498" s="644">
        <f t="shared" si="302"/>
        <v>0.99399999999999999</v>
      </c>
      <c r="G9498" s="748" t="s">
        <v>280</v>
      </c>
      <c r="H9498" s="1337">
        <v>0.69</v>
      </c>
      <c r="I9498" s="338"/>
    </row>
    <row r="9499" spans="2:9">
      <c r="B9499" s="651" t="s">
        <v>30</v>
      </c>
      <c r="C9499" s="1356">
        <v>8233</v>
      </c>
      <c r="D9499" s="747" t="str">
        <f t="shared" si="301"/>
        <v>TN8233</v>
      </c>
      <c r="E9499" s="1336">
        <v>0.91100000000000003</v>
      </c>
      <c r="F9499" s="644">
        <f t="shared" si="302"/>
        <v>0.92</v>
      </c>
      <c r="G9499" s="748" t="s">
        <v>280</v>
      </c>
      <c r="H9499" s="1337">
        <v>0.36</v>
      </c>
      <c r="I9499" s="338"/>
    </row>
    <row r="9500" spans="2:9">
      <c r="B9500" s="651" t="s">
        <v>30</v>
      </c>
      <c r="C9500" s="1356">
        <v>8235</v>
      </c>
      <c r="D9500" s="747" t="str">
        <f t="shared" si="301"/>
        <v>TN8235</v>
      </c>
      <c r="E9500" s="1336">
        <v>1.05</v>
      </c>
      <c r="F9500" s="644">
        <f t="shared" si="302"/>
        <v>1.0449999999999999</v>
      </c>
      <c r="G9500" s="748" t="s">
        <v>280</v>
      </c>
      <c r="H9500" s="1337">
        <v>0.46</v>
      </c>
      <c r="I9500" s="338"/>
    </row>
    <row r="9501" spans="2:9">
      <c r="B9501" s="651" t="s">
        <v>30</v>
      </c>
      <c r="C9501" s="1356">
        <v>8263</v>
      </c>
      <c r="D9501" s="747" t="str">
        <f t="shared" si="301"/>
        <v>TN8263</v>
      </c>
      <c r="E9501" s="1336">
        <v>0.871</v>
      </c>
      <c r="F9501" s="644">
        <f t="shared" si="302"/>
        <v>0.88400000000000001</v>
      </c>
      <c r="G9501" s="748" t="s">
        <v>280</v>
      </c>
      <c r="H9501" s="1337">
        <v>0.31</v>
      </c>
      <c r="I9501" s="338"/>
    </row>
    <row r="9502" spans="2:9">
      <c r="B9502" s="651" t="s">
        <v>30</v>
      </c>
      <c r="C9502" s="1356">
        <v>8264</v>
      </c>
      <c r="D9502" s="747" t="str">
        <f t="shared" si="301"/>
        <v>TN8264</v>
      </c>
      <c r="E9502" s="1336">
        <v>0.92400000000000004</v>
      </c>
      <c r="F9502" s="644">
        <f t="shared" si="302"/>
        <v>0.93200000000000005</v>
      </c>
      <c r="G9502" s="748" t="s">
        <v>280</v>
      </c>
      <c r="H9502" s="1337">
        <v>0.47</v>
      </c>
      <c r="I9502" s="338"/>
    </row>
    <row r="9503" spans="2:9">
      <c r="B9503" s="651" t="s">
        <v>30</v>
      </c>
      <c r="C9503" s="1356">
        <v>8265</v>
      </c>
      <c r="D9503" s="747" t="str">
        <f t="shared" si="301"/>
        <v>TN8265</v>
      </c>
      <c r="E9503" s="1336">
        <v>0.85099999999999998</v>
      </c>
      <c r="F9503" s="644">
        <f t="shared" si="302"/>
        <v>0.86599999999999999</v>
      </c>
      <c r="G9503" s="748" t="s">
        <v>280</v>
      </c>
      <c r="H9503" s="1337">
        <v>0.56999999999999995</v>
      </c>
      <c r="I9503" s="338"/>
    </row>
    <row r="9504" spans="2:9">
      <c r="B9504" s="651" t="s">
        <v>30</v>
      </c>
      <c r="C9504" s="1356">
        <v>8279</v>
      </c>
      <c r="D9504" s="747" t="str">
        <f t="shared" si="301"/>
        <v>TN8279</v>
      </c>
      <c r="E9504" s="1336">
        <v>0.82099999999999995</v>
      </c>
      <c r="F9504" s="644">
        <f t="shared" si="302"/>
        <v>0.83899999999999997</v>
      </c>
      <c r="G9504" s="748" t="s">
        <v>280</v>
      </c>
      <c r="H9504" s="1337">
        <v>0.32</v>
      </c>
      <c r="I9504" s="338"/>
    </row>
    <row r="9505" spans="2:9">
      <c r="B9505" s="651" t="s">
        <v>30</v>
      </c>
      <c r="C9505" s="1356">
        <v>8288</v>
      </c>
      <c r="D9505" s="747" t="str">
        <f t="shared" si="301"/>
        <v>TN8288</v>
      </c>
      <c r="E9505" s="1336">
        <v>0.90100000000000002</v>
      </c>
      <c r="F9505" s="644">
        <f t="shared" si="302"/>
        <v>0.91100000000000003</v>
      </c>
      <c r="G9505" s="748" t="s">
        <v>280</v>
      </c>
      <c r="H9505" s="1337">
        <v>0.42</v>
      </c>
      <c r="I9505" s="338"/>
    </row>
    <row r="9506" spans="2:9">
      <c r="B9506" s="651" t="s">
        <v>30</v>
      </c>
      <c r="C9506" s="1356">
        <v>8291</v>
      </c>
      <c r="D9506" s="747" t="str">
        <f t="shared" si="301"/>
        <v>TN8291</v>
      </c>
      <c r="E9506" s="1336">
        <v>0.84899999999999998</v>
      </c>
      <c r="F9506" s="644">
        <f t="shared" si="302"/>
        <v>0.86399999999999999</v>
      </c>
      <c r="G9506" s="748" t="s">
        <v>280</v>
      </c>
      <c r="H9506" s="1337">
        <v>0.31</v>
      </c>
      <c r="I9506" s="338"/>
    </row>
    <row r="9507" spans="2:9">
      <c r="B9507" s="651" t="s">
        <v>30</v>
      </c>
      <c r="C9507" s="1356">
        <v>8292</v>
      </c>
      <c r="D9507" s="747" t="str">
        <f t="shared" si="301"/>
        <v>TN8292</v>
      </c>
      <c r="E9507" s="1336">
        <v>0.88100000000000001</v>
      </c>
      <c r="F9507" s="644">
        <f t="shared" si="302"/>
        <v>0.89300000000000002</v>
      </c>
      <c r="G9507" s="748" t="s">
        <v>280</v>
      </c>
      <c r="H9507" s="1337">
        <v>0.54</v>
      </c>
      <c r="I9507" s="338"/>
    </row>
    <row r="9508" spans="2:9">
      <c r="B9508" s="651" t="s">
        <v>30</v>
      </c>
      <c r="C9508" s="1356">
        <v>8293</v>
      </c>
      <c r="D9508" s="747" t="str">
        <f t="shared" si="301"/>
        <v>TN8293</v>
      </c>
      <c r="E9508" s="1336">
        <v>0.73099999999999998</v>
      </c>
      <c r="F9508" s="644">
        <f t="shared" si="302"/>
        <v>0.75800000000000001</v>
      </c>
      <c r="G9508" s="748" t="s">
        <v>280</v>
      </c>
      <c r="H9508" s="1337">
        <v>0.93</v>
      </c>
      <c r="I9508" s="338"/>
    </row>
    <row r="9509" spans="2:9">
      <c r="B9509" s="651" t="s">
        <v>30</v>
      </c>
      <c r="C9509" s="1356">
        <v>8304</v>
      </c>
      <c r="D9509" s="747" t="str">
        <f t="shared" si="301"/>
        <v>TN8304</v>
      </c>
      <c r="E9509" s="1336">
        <v>0.94599999999999995</v>
      </c>
      <c r="F9509" s="644">
        <f t="shared" si="302"/>
        <v>0.95099999999999996</v>
      </c>
      <c r="G9509" s="748" t="s">
        <v>280</v>
      </c>
      <c r="H9509" s="1337">
        <v>0.41</v>
      </c>
      <c r="I9509" s="338"/>
    </row>
    <row r="9510" spans="2:9">
      <c r="B9510" s="651" t="s">
        <v>30</v>
      </c>
      <c r="C9510" s="1356">
        <v>8350</v>
      </c>
      <c r="D9510" s="747" t="str">
        <f t="shared" si="301"/>
        <v>TN8350</v>
      </c>
      <c r="E9510" s="1336">
        <v>1.2190000000000001</v>
      </c>
      <c r="F9510" s="644">
        <f t="shared" si="302"/>
        <v>1.1970000000000001</v>
      </c>
      <c r="G9510" s="748" t="s">
        <v>280</v>
      </c>
      <c r="H9510" s="1337">
        <v>0.48</v>
      </c>
      <c r="I9510" s="338"/>
    </row>
    <row r="9511" spans="2:9">
      <c r="B9511" s="651" t="s">
        <v>30</v>
      </c>
      <c r="C9511" s="1356">
        <v>8380</v>
      </c>
      <c r="D9511" s="747" t="str">
        <f t="shared" si="301"/>
        <v>TN8380</v>
      </c>
      <c r="E9511" s="1336">
        <v>1.0049999999999999</v>
      </c>
      <c r="F9511" s="644">
        <f t="shared" si="302"/>
        <v>1.0049999999999999</v>
      </c>
      <c r="G9511" s="748" t="s">
        <v>280</v>
      </c>
      <c r="H9511" s="1337">
        <v>0.35</v>
      </c>
      <c r="I9511" s="338"/>
    </row>
    <row r="9512" spans="2:9">
      <c r="B9512" s="651" t="s">
        <v>30</v>
      </c>
      <c r="C9512" s="1356">
        <v>8381</v>
      </c>
      <c r="D9512" s="747" t="str">
        <f t="shared" si="301"/>
        <v>TN8381</v>
      </c>
      <c r="E9512" s="1336">
        <v>1.1399999999999999</v>
      </c>
      <c r="F9512" s="644">
        <f t="shared" si="302"/>
        <v>1.1259999999999999</v>
      </c>
      <c r="G9512" s="748" t="s">
        <v>280</v>
      </c>
      <c r="H9512" s="1337">
        <v>0.36</v>
      </c>
      <c r="I9512" s="338"/>
    </row>
    <row r="9513" spans="2:9">
      <c r="B9513" s="651" t="s">
        <v>30</v>
      </c>
      <c r="C9513" s="1356">
        <v>8385</v>
      </c>
      <c r="D9513" s="747" t="str">
        <f t="shared" si="301"/>
        <v>TN8385</v>
      </c>
      <c r="E9513" s="1336">
        <v>0.88200000000000001</v>
      </c>
      <c r="F9513" s="644">
        <f t="shared" si="302"/>
        <v>0.89400000000000002</v>
      </c>
      <c r="G9513" s="748" t="s">
        <v>280</v>
      </c>
      <c r="H9513" s="1337">
        <v>0.33</v>
      </c>
      <c r="I9513" s="338"/>
    </row>
    <row r="9514" spans="2:9">
      <c r="B9514" s="651" t="s">
        <v>30</v>
      </c>
      <c r="C9514" s="1356">
        <v>8392</v>
      </c>
      <c r="D9514" s="747" t="str">
        <f t="shared" si="301"/>
        <v>TN8392</v>
      </c>
      <c r="E9514" s="1336">
        <v>0.76600000000000001</v>
      </c>
      <c r="F9514" s="644">
        <f t="shared" si="302"/>
        <v>0.78900000000000003</v>
      </c>
      <c r="G9514" s="748" t="s">
        <v>280</v>
      </c>
      <c r="H9514" s="1337">
        <v>0.44</v>
      </c>
      <c r="I9514" s="338"/>
    </row>
    <row r="9515" spans="2:9">
      <c r="B9515" s="651" t="s">
        <v>30</v>
      </c>
      <c r="C9515" s="1356">
        <v>8393</v>
      </c>
      <c r="D9515" s="747" t="str">
        <f t="shared" si="301"/>
        <v>TN8393</v>
      </c>
      <c r="E9515" s="1336">
        <v>1.0740000000000001</v>
      </c>
      <c r="F9515" s="644">
        <f t="shared" si="302"/>
        <v>1.0669999999999999</v>
      </c>
      <c r="G9515" s="748" t="s">
        <v>280</v>
      </c>
      <c r="H9515" s="1337">
        <v>0.23</v>
      </c>
      <c r="I9515" s="338"/>
    </row>
    <row r="9516" spans="2:9">
      <c r="B9516" s="651" t="s">
        <v>30</v>
      </c>
      <c r="C9516" s="1356">
        <v>8500</v>
      </c>
      <c r="D9516" s="747" t="str">
        <f t="shared" si="301"/>
        <v>TN8500</v>
      </c>
      <c r="E9516" s="1336">
        <v>0.96299999999999997</v>
      </c>
      <c r="F9516" s="644">
        <f t="shared" si="302"/>
        <v>0.96699999999999997</v>
      </c>
      <c r="G9516" s="748" t="s">
        <v>280</v>
      </c>
      <c r="H9516" s="1337">
        <v>0.42</v>
      </c>
      <c r="I9516" s="338"/>
    </row>
    <row r="9517" spans="2:9">
      <c r="B9517" s="651" t="s">
        <v>30</v>
      </c>
      <c r="C9517" s="1356">
        <v>8601</v>
      </c>
      <c r="D9517" s="747" t="str">
        <f t="shared" si="301"/>
        <v>TN8601</v>
      </c>
      <c r="E9517" s="1336">
        <v>1.7549999999999999</v>
      </c>
      <c r="F9517" s="644">
        <f t="shared" si="302"/>
        <v>1.68</v>
      </c>
      <c r="G9517" s="748" t="s">
        <v>280</v>
      </c>
      <c r="H9517" s="1337">
        <v>0.05</v>
      </c>
      <c r="I9517" s="338"/>
    </row>
    <row r="9518" spans="2:9">
      <c r="B9518" s="651" t="s">
        <v>30</v>
      </c>
      <c r="C9518" s="1356">
        <v>8602</v>
      </c>
      <c r="D9518" s="747" t="str">
        <f t="shared" si="301"/>
        <v>TN8602</v>
      </c>
      <c r="E9518" s="1336">
        <v>1.004</v>
      </c>
      <c r="F9518" s="644">
        <f t="shared" si="302"/>
        <v>1.004</v>
      </c>
      <c r="G9518" s="748" t="s">
        <v>280</v>
      </c>
      <c r="H9518" s="1337">
        <v>7.0000000000000007E-2</v>
      </c>
      <c r="I9518" s="338"/>
    </row>
    <row r="9519" spans="2:9">
      <c r="B9519" s="651" t="s">
        <v>30</v>
      </c>
      <c r="C9519" s="1356">
        <v>8603</v>
      </c>
      <c r="D9519" s="747" t="str">
        <f t="shared" si="301"/>
        <v>TN8603</v>
      </c>
      <c r="E9519" s="1336">
        <v>1.224</v>
      </c>
      <c r="F9519" s="644">
        <f t="shared" si="302"/>
        <v>1.202</v>
      </c>
      <c r="G9519" s="748" t="s">
        <v>280</v>
      </c>
      <c r="H9519" s="1337">
        <v>0.05</v>
      </c>
      <c r="I9519" s="338"/>
    </row>
    <row r="9520" spans="2:9">
      <c r="B9520" s="651" t="s">
        <v>30</v>
      </c>
      <c r="C9520" s="1356">
        <v>8606</v>
      </c>
      <c r="D9520" s="747" t="str">
        <f t="shared" si="301"/>
        <v>TN8606</v>
      </c>
      <c r="E9520" s="1336">
        <v>0.86499999999999999</v>
      </c>
      <c r="F9520" s="644">
        <f t="shared" si="302"/>
        <v>0.879</v>
      </c>
      <c r="G9520" s="748" t="s">
        <v>280</v>
      </c>
      <c r="H9520" s="1337">
        <v>0.32</v>
      </c>
      <c r="I9520" s="338"/>
    </row>
    <row r="9521" spans="2:9">
      <c r="B9521" s="651" t="s">
        <v>30</v>
      </c>
      <c r="C9521" s="1356">
        <v>8709</v>
      </c>
      <c r="D9521" s="747" t="str">
        <f t="shared" si="301"/>
        <v>TN8709</v>
      </c>
      <c r="E9521" s="1336">
        <v>1.5880000000000001</v>
      </c>
      <c r="F9521" s="644">
        <f t="shared" si="302"/>
        <v>1.5289999999999999</v>
      </c>
      <c r="G9521" s="748" t="s">
        <v>280</v>
      </c>
      <c r="H9521" s="1337">
        <v>0.44</v>
      </c>
      <c r="I9521" s="338"/>
    </row>
    <row r="9522" spans="2:9">
      <c r="B9522" s="651" t="s">
        <v>30</v>
      </c>
      <c r="C9522" s="1356">
        <v>8719</v>
      </c>
      <c r="D9522" s="747" t="str">
        <f t="shared" si="301"/>
        <v>TN8719</v>
      </c>
      <c r="E9522" s="1336">
        <v>0.83399999999999996</v>
      </c>
      <c r="F9522" s="644">
        <f t="shared" si="302"/>
        <v>0.85099999999999998</v>
      </c>
      <c r="G9522" s="748" t="s">
        <v>280</v>
      </c>
      <c r="H9522" s="1337">
        <v>0.34</v>
      </c>
      <c r="I9522" s="338"/>
    </row>
    <row r="9523" spans="2:9">
      <c r="B9523" s="651" t="s">
        <v>30</v>
      </c>
      <c r="C9523" s="1356">
        <v>8720</v>
      </c>
      <c r="D9523" s="747" t="str">
        <f t="shared" si="301"/>
        <v>TN8720</v>
      </c>
      <c r="E9523" s="1336">
        <v>0.88700000000000001</v>
      </c>
      <c r="F9523" s="644">
        <f t="shared" si="302"/>
        <v>0.89800000000000002</v>
      </c>
      <c r="G9523" s="748" t="s">
        <v>280</v>
      </c>
      <c r="H9523" s="1337">
        <v>0.27</v>
      </c>
      <c r="I9523" s="338"/>
    </row>
    <row r="9524" spans="2:9">
      <c r="B9524" s="651" t="s">
        <v>30</v>
      </c>
      <c r="C9524" s="1356">
        <v>8721</v>
      </c>
      <c r="D9524" s="747" t="str">
        <f t="shared" si="301"/>
        <v>TN8721</v>
      </c>
      <c r="E9524" s="1336">
        <v>1.0009999999999999</v>
      </c>
      <c r="F9524" s="644">
        <f t="shared" si="302"/>
        <v>1.0009999999999999</v>
      </c>
      <c r="G9524" s="748" t="s">
        <v>280</v>
      </c>
      <c r="H9524" s="1337">
        <v>0.05</v>
      </c>
      <c r="I9524" s="338"/>
    </row>
    <row r="9525" spans="2:9">
      <c r="B9525" s="651" t="s">
        <v>30</v>
      </c>
      <c r="C9525" s="1356">
        <v>8723</v>
      </c>
      <c r="D9525" s="747" t="str">
        <f t="shared" si="301"/>
        <v>TN8723</v>
      </c>
      <c r="E9525" s="1336">
        <v>1.0429999999999999</v>
      </c>
      <c r="F9525" s="644">
        <f t="shared" si="302"/>
        <v>1.0389999999999999</v>
      </c>
      <c r="G9525" s="748" t="s">
        <v>280</v>
      </c>
      <c r="H9525" s="1337">
        <v>0.05</v>
      </c>
      <c r="I9525" s="338"/>
    </row>
    <row r="9526" spans="2:9">
      <c r="B9526" s="651" t="s">
        <v>30</v>
      </c>
      <c r="C9526" s="1356">
        <v>8725</v>
      </c>
      <c r="D9526" s="747" t="str">
        <f t="shared" si="301"/>
        <v>TN8725</v>
      </c>
      <c r="E9526" s="1336">
        <v>0.90300000000000002</v>
      </c>
      <c r="F9526" s="644">
        <f t="shared" si="302"/>
        <v>0.91300000000000003</v>
      </c>
      <c r="G9526" s="748" t="s">
        <v>280</v>
      </c>
      <c r="H9526" s="1337">
        <v>0.44</v>
      </c>
      <c r="I9526" s="338"/>
    </row>
    <row r="9527" spans="2:9">
      <c r="B9527" s="651" t="s">
        <v>30</v>
      </c>
      <c r="C9527" s="1356">
        <v>8726</v>
      </c>
      <c r="D9527" s="747" t="str">
        <f t="shared" si="301"/>
        <v>TN8726</v>
      </c>
      <c r="E9527" s="1336">
        <v>1.1279999999999999</v>
      </c>
      <c r="F9527" s="644">
        <f t="shared" si="302"/>
        <v>1.115</v>
      </c>
      <c r="G9527" s="748" t="s">
        <v>280</v>
      </c>
      <c r="H9527" s="1337">
        <v>0.16</v>
      </c>
      <c r="I9527" s="338"/>
    </row>
    <row r="9528" spans="2:9">
      <c r="B9528" s="651" t="s">
        <v>30</v>
      </c>
      <c r="C9528" s="1356">
        <v>8734</v>
      </c>
      <c r="D9528" s="747" t="str">
        <f t="shared" si="301"/>
        <v>TN8734</v>
      </c>
      <c r="E9528" s="1336">
        <v>1.1539999999999999</v>
      </c>
      <c r="F9528" s="644">
        <f t="shared" si="302"/>
        <v>1.139</v>
      </c>
      <c r="G9528" s="748" t="s">
        <v>280</v>
      </c>
      <c r="H9528" s="1337">
        <v>0.53</v>
      </c>
      <c r="I9528" s="338"/>
    </row>
    <row r="9529" spans="2:9">
      <c r="B9529" s="651" t="s">
        <v>30</v>
      </c>
      <c r="C9529" s="1356">
        <v>8737</v>
      </c>
      <c r="D9529" s="747" t="str">
        <f t="shared" si="301"/>
        <v>TN8737</v>
      </c>
      <c r="E9529" s="1336">
        <v>1.1279999999999999</v>
      </c>
      <c r="F9529" s="644">
        <f t="shared" si="302"/>
        <v>1.115</v>
      </c>
      <c r="G9529" s="748" t="s">
        <v>280</v>
      </c>
      <c r="H9529" s="1337">
        <v>0.16</v>
      </c>
      <c r="I9529" s="338"/>
    </row>
    <row r="9530" spans="2:9">
      <c r="B9530" s="651" t="s">
        <v>30</v>
      </c>
      <c r="C9530" s="1356">
        <v>8738</v>
      </c>
      <c r="D9530" s="747" t="str">
        <f t="shared" si="301"/>
        <v>TN8738</v>
      </c>
      <c r="E9530" s="1336">
        <v>1.1279999999999999</v>
      </c>
      <c r="F9530" s="644">
        <f t="shared" si="302"/>
        <v>1.115</v>
      </c>
      <c r="G9530" s="748" t="s">
        <v>280</v>
      </c>
      <c r="H9530" s="1337">
        <v>0.16</v>
      </c>
      <c r="I9530" s="338"/>
    </row>
    <row r="9531" spans="2:9">
      <c r="B9531" s="651" t="s">
        <v>30</v>
      </c>
      <c r="C9531" s="1356">
        <v>8742</v>
      </c>
      <c r="D9531" s="747" t="str">
        <f t="shared" si="301"/>
        <v>TN8742</v>
      </c>
      <c r="E9531" s="1336">
        <v>1.3089999999999999</v>
      </c>
      <c r="F9531" s="644">
        <f t="shared" si="302"/>
        <v>1.278</v>
      </c>
      <c r="G9531" s="748" t="s">
        <v>280</v>
      </c>
      <c r="H9531" s="1337">
        <v>0.05</v>
      </c>
      <c r="I9531" s="338"/>
    </row>
    <row r="9532" spans="2:9">
      <c r="B9532" s="651" t="s">
        <v>30</v>
      </c>
      <c r="C9532" s="1356">
        <v>8745</v>
      </c>
      <c r="D9532" s="747" t="str">
        <f t="shared" si="301"/>
        <v>TN8745</v>
      </c>
      <c r="E9532" s="1336">
        <v>0.82399999999999995</v>
      </c>
      <c r="F9532" s="644">
        <f t="shared" si="302"/>
        <v>0.84199999999999997</v>
      </c>
      <c r="G9532" s="748" t="s">
        <v>280</v>
      </c>
      <c r="H9532" s="1337">
        <v>0.35</v>
      </c>
      <c r="I9532" s="338"/>
    </row>
    <row r="9533" spans="2:9">
      <c r="B9533" s="651" t="s">
        <v>30</v>
      </c>
      <c r="C9533" s="1356">
        <v>8748</v>
      </c>
      <c r="D9533" s="747" t="str">
        <f t="shared" si="301"/>
        <v>TN8748</v>
      </c>
      <c r="E9533" s="1336">
        <v>1.079</v>
      </c>
      <c r="F9533" s="644">
        <f t="shared" si="302"/>
        <v>1.071</v>
      </c>
      <c r="G9533" s="748" t="s">
        <v>280</v>
      </c>
      <c r="H9533" s="1337">
        <v>0.05</v>
      </c>
      <c r="I9533" s="338"/>
    </row>
    <row r="9534" spans="2:9">
      <c r="B9534" s="651" t="s">
        <v>30</v>
      </c>
      <c r="C9534" s="1356">
        <v>8755</v>
      </c>
      <c r="D9534" s="747" t="str">
        <f t="shared" si="301"/>
        <v>TN8755</v>
      </c>
      <c r="E9534" s="1336">
        <v>1.0509999999999999</v>
      </c>
      <c r="F9534" s="644">
        <f t="shared" si="302"/>
        <v>1.046</v>
      </c>
      <c r="G9534" s="748" t="s">
        <v>280</v>
      </c>
      <c r="H9534" s="1337">
        <v>0.05</v>
      </c>
      <c r="I9534" s="338"/>
    </row>
    <row r="9535" spans="2:9">
      <c r="B9535" s="651" t="s">
        <v>30</v>
      </c>
      <c r="C9535" s="1356">
        <v>8799</v>
      </c>
      <c r="D9535" s="747" t="str">
        <f t="shared" si="301"/>
        <v>TN8799</v>
      </c>
      <c r="E9535" s="1336">
        <v>1.0389999999999999</v>
      </c>
      <c r="F9535" s="644">
        <f t="shared" si="302"/>
        <v>1.0349999999999999</v>
      </c>
      <c r="G9535" s="748" t="s">
        <v>280</v>
      </c>
      <c r="H9535" s="1337">
        <v>0.05</v>
      </c>
      <c r="I9535" s="338"/>
    </row>
    <row r="9536" spans="2:9">
      <c r="B9536" s="651" t="s">
        <v>30</v>
      </c>
      <c r="C9536" s="1356">
        <v>8800</v>
      </c>
      <c r="D9536" s="747" t="str">
        <f t="shared" si="301"/>
        <v>TN8800</v>
      </c>
      <c r="E9536" s="1336">
        <v>1.03</v>
      </c>
      <c r="F9536" s="644">
        <f t="shared" si="302"/>
        <v>1.0269999999999999</v>
      </c>
      <c r="G9536" s="748" t="s">
        <v>280</v>
      </c>
      <c r="H9536" s="1337">
        <v>0.05</v>
      </c>
      <c r="I9536" s="338"/>
    </row>
    <row r="9537" spans="2:9">
      <c r="B9537" s="651" t="s">
        <v>30</v>
      </c>
      <c r="C9537" s="1356">
        <v>8803</v>
      </c>
      <c r="D9537" s="747" t="str">
        <f t="shared" si="301"/>
        <v>TN8803</v>
      </c>
      <c r="E9537" s="1336">
        <v>0.93799999999999994</v>
      </c>
      <c r="F9537" s="644">
        <f t="shared" si="302"/>
        <v>0.94399999999999995</v>
      </c>
      <c r="G9537" s="748" t="s">
        <v>280</v>
      </c>
      <c r="H9537" s="1337">
        <v>0.05</v>
      </c>
      <c r="I9537" s="338"/>
    </row>
    <row r="9538" spans="2:9">
      <c r="B9538" s="651" t="s">
        <v>30</v>
      </c>
      <c r="C9538" s="1356">
        <v>8805</v>
      </c>
      <c r="D9538" s="747" t="str">
        <f t="shared" si="301"/>
        <v>TN8805</v>
      </c>
      <c r="E9538" s="1336">
        <v>1.103</v>
      </c>
      <c r="F9538" s="644">
        <f t="shared" si="302"/>
        <v>1.093</v>
      </c>
      <c r="G9538" s="748" t="s">
        <v>280</v>
      </c>
      <c r="H9538" s="1337">
        <v>0.51</v>
      </c>
      <c r="I9538" s="338"/>
    </row>
    <row r="9539" spans="2:9">
      <c r="B9539" s="651" t="s">
        <v>30</v>
      </c>
      <c r="C9539" s="1356">
        <v>8810</v>
      </c>
      <c r="D9539" s="747" t="str">
        <f t="shared" si="301"/>
        <v>TN8810</v>
      </c>
      <c r="E9539" s="1336">
        <v>1.073</v>
      </c>
      <c r="F9539" s="644">
        <f t="shared" si="302"/>
        <v>1.0660000000000001</v>
      </c>
      <c r="G9539" s="748" t="s">
        <v>280</v>
      </c>
      <c r="H9539" s="1337">
        <v>0.05</v>
      </c>
      <c r="I9539" s="338"/>
    </row>
    <row r="9540" spans="2:9">
      <c r="B9540" s="651" t="s">
        <v>30</v>
      </c>
      <c r="C9540" s="1356">
        <v>8814</v>
      </c>
      <c r="D9540" s="747" t="str">
        <f t="shared" si="301"/>
        <v>TN8814</v>
      </c>
      <c r="E9540" s="1336">
        <v>0.79</v>
      </c>
      <c r="F9540" s="644">
        <f t="shared" si="302"/>
        <v>0.81100000000000005</v>
      </c>
      <c r="G9540" s="748" t="s">
        <v>280</v>
      </c>
      <c r="H9540" s="1337">
        <v>0.1</v>
      </c>
      <c r="I9540" s="338"/>
    </row>
    <row r="9541" spans="2:9">
      <c r="B9541" s="651" t="s">
        <v>30</v>
      </c>
      <c r="C9541" s="1356">
        <v>8815</v>
      </c>
      <c r="D9541" s="747" t="str">
        <f t="shared" si="301"/>
        <v>TN8815</v>
      </c>
      <c r="E9541" s="1336">
        <v>0.79</v>
      </c>
      <c r="F9541" s="644">
        <f t="shared" si="302"/>
        <v>0.81100000000000005</v>
      </c>
      <c r="G9541" s="748" t="s">
        <v>280</v>
      </c>
      <c r="H9541" s="1337">
        <v>0.1</v>
      </c>
      <c r="I9541" s="338"/>
    </row>
    <row r="9542" spans="2:9">
      <c r="B9542" s="651" t="s">
        <v>30</v>
      </c>
      <c r="C9542" s="1356">
        <v>8820</v>
      </c>
      <c r="D9542" s="747" t="str">
        <f t="shared" si="301"/>
        <v>TN8820</v>
      </c>
      <c r="E9542" s="1336">
        <v>1.073</v>
      </c>
      <c r="F9542" s="644">
        <f t="shared" si="302"/>
        <v>1.0660000000000001</v>
      </c>
      <c r="G9542" s="748" t="s">
        <v>280</v>
      </c>
      <c r="H9542" s="1337">
        <v>0.05</v>
      </c>
      <c r="I9542" s="338"/>
    </row>
    <row r="9543" spans="2:9">
      <c r="B9543" s="651" t="s">
        <v>30</v>
      </c>
      <c r="C9543" s="1356">
        <v>8824</v>
      </c>
      <c r="D9543" s="747" t="str">
        <f t="shared" si="301"/>
        <v>TN8824</v>
      </c>
      <c r="E9543" s="1336">
        <v>0.72399999999999998</v>
      </c>
      <c r="F9543" s="644">
        <f t="shared" si="302"/>
        <v>0.752</v>
      </c>
      <c r="G9543" s="748" t="s">
        <v>280</v>
      </c>
      <c r="H9543" s="1337">
        <v>0.63</v>
      </c>
      <c r="I9543" s="338"/>
    </row>
    <row r="9544" spans="2:9">
      <c r="B9544" s="651" t="s">
        <v>30</v>
      </c>
      <c r="C9544" s="1356">
        <v>8826</v>
      </c>
      <c r="D9544" s="747" t="str">
        <f t="shared" si="301"/>
        <v>TN8826</v>
      </c>
      <c r="E9544" s="1336">
        <v>0.85599999999999998</v>
      </c>
      <c r="F9544" s="644">
        <f t="shared" si="302"/>
        <v>0.87</v>
      </c>
      <c r="G9544" s="748" t="s">
        <v>280</v>
      </c>
      <c r="H9544" s="1337">
        <v>0.37</v>
      </c>
      <c r="I9544" s="338"/>
    </row>
    <row r="9545" spans="2:9">
      <c r="B9545" s="651" t="s">
        <v>30</v>
      </c>
      <c r="C9545" s="1356">
        <v>8831</v>
      </c>
      <c r="D9545" s="747" t="str">
        <f t="shared" si="301"/>
        <v>TN8831</v>
      </c>
      <c r="E9545" s="1336">
        <v>0.77600000000000002</v>
      </c>
      <c r="F9545" s="644">
        <f t="shared" si="302"/>
        <v>0.79800000000000004</v>
      </c>
      <c r="G9545" s="748" t="s">
        <v>280</v>
      </c>
      <c r="H9545" s="1337">
        <v>0.23</v>
      </c>
      <c r="I9545" s="338"/>
    </row>
    <row r="9546" spans="2:9">
      <c r="B9546" s="651" t="s">
        <v>30</v>
      </c>
      <c r="C9546" s="1356">
        <v>8832</v>
      </c>
      <c r="D9546" s="747" t="str">
        <f t="shared" si="301"/>
        <v>TN8832</v>
      </c>
      <c r="E9546" s="1336">
        <v>1.0880000000000001</v>
      </c>
      <c r="F9546" s="644">
        <f t="shared" si="302"/>
        <v>1.079</v>
      </c>
      <c r="G9546" s="748" t="s">
        <v>280</v>
      </c>
      <c r="H9546" s="1337">
        <v>0.05</v>
      </c>
      <c r="I9546" s="338"/>
    </row>
    <row r="9547" spans="2:9">
      <c r="B9547" s="651" t="s">
        <v>30</v>
      </c>
      <c r="C9547" s="1356">
        <v>8833</v>
      </c>
      <c r="D9547" s="747" t="str">
        <f t="shared" ref="D9547:D9609" si="303">B9547&amp;TEXT(C9547,"0000")</f>
        <v>TN8833</v>
      </c>
      <c r="E9547" s="1336">
        <v>0.83499999999999996</v>
      </c>
      <c r="F9547" s="644">
        <f t="shared" ref="F9547:F9610" si="304">IF(E9547="NA","NA",ROUND((E9547-1)*0.9+1,3))</f>
        <v>0.85199999999999998</v>
      </c>
      <c r="G9547" s="748" t="s">
        <v>280</v>
      </c>
      <c r="H9547" s="1337">
        <v>0.12</v>
      </c>
      <c r="I9547" s="338"/>
    </row>
    <row r="9548" spans="2:9">
      <c r="B9548" s="651" t="s">
        <v>30</v>
      </c>
      <c r="C9548" s="1356">
        <v>8835</v>
      </c>
      <c r="D9548" s="747" t="str">
        <f t="shared" si="303"/>
        <v>TN8835</v>
      </c>
      <c r="E9548" s="1336">
        <v>0.755</v>
      </c>
      <c r="F9548" s="644">
        <f t="shared" si="304"/>
        <v>0.78</v>
      </c>
      <c r="G9548" s="748" t="s">
        <v>280</v>
      </c>
      <c r="H9548" s="1337">
        <v>0.48</v>
      </c>
      <c r="I9548" s="338"/>
    </row>
    <row r="9549" spans="2:9">
      <c r="B9549" s="651" t="s">
        <v>30</v>
      </c>
      <c r="C9549" s="1356">
        <v>8842</v>
      </c>
      <c r="D9549" s="747" t="str">
        <f t="shared" si="303"/>
        <v>TN8842</v>
      </c>
      <c r="E9549" s="1336">
        <v>0.72899999999999998</v>
      </c>
      <c r="F9549" s="644">
        <f t="shared" si="304"/>
        <v>0.75600000000000001</v>
      </c>
      <c r="G9549" s="748" t="s">
        <v>280</v>
      </c>
      <c r="H9549" s="1337">
        <v>0.42</v>
      </c>
      <c r="I9549" s="338"/>
    </row>
    <row r="9550" spans="2:9">
      <c r="B9550" s="651" t="s">
        <v>30</v>
      </c>
      <c r="C9550" s="1356">
        <v>8855</v>
      </c>
      <c r="D9550" s="747" t="str">
        <f t="shared" si="303"/>
        <v>TN8855</v>
      </c>
      <c r="E9550" s="1336">
        <v>0.96</v>
      </c>
      <c r="F9550" s="644">
        <f t="shared" si="304"/>
        <v>0.96399999999999997</v>
      </c>
      <c r="G9550" s="748" t="s">
        <v>280</v>
      </c>
      <c r="H9550" s="1337">
        <v>0.05</v>
      </c>
      <c r="I9550" s="338"/>
    </row>
    <row r="9551" spans="2:9">
      <c r="B9551" s="651" t="s">
        <v>30</v>
      </c>
      <c r="C9551" s="1356">
        <v>8856</v>
      </c>
      <c r="D9551" s="747" t="str">
        <f t="shared" si="303"/>
        <v>TN8856</v>
      </c>
      <c r="E9551" s="1336">
        <v>1.012</v>
      </c>
      <c r="F9551" s="644">
        <f t="shared" si="304"/>
        <v>1.0109999999999999</v>
      </c>
      <c r="G9551" s="748" t="s">
        <v>280</v>
      </c>
      <c r="H9551" s="1337">
        <v>0.06</v>
      </c>
      <c r="I9551" s="338"/>
    </row>
    <row r="9552" spans="2:9">
      <c r="B9552" s="651" t="s">
        <v>30</v>
      </c>
      <c r="C9552" s="1356">
        <v>8864</v>
      </c>
      <c r="D9552" s="747" t="str">
        <f t="shared" si="303"/>
        <v>TN8864</v>
      </c>
      <c r="E9552" s="1336">
        <v>0.73899999999999999</v>
      </c>
      <c r="F9552" s="644">
        <f t="shared" si="304"/>
        <v>0.76500000000000001</v>
      </c>
      <c r="G9552" s="748" t="s">
        <v>280</v>
      </c>
      <c r="H9552" s="1337">
        <v>0.34</v>
      </c>
      <c r="I9552" s="338"/>
    </row>
    <row r="9553" spans="2:9">
      <c r="B9553" s="651" t="s">
        <v>30</v>
      </c>
      <c r="C9553" s="1356">
        <v>8868</v>
      </c>
      <c r="D9553" s="747" t="str">
        <f t="shared" si="303"/>
        <v>TN8868</v>
      </c>
      <c r="E9553" s="1336">
        <v>1.0820000000000001</v>
      </c>
      <c r="F9553" s="644">
        <f t="shared" si="304"/>
        <v>1.0740000000000001</v>
      </c>
      <c r="G9553" s="748" t="s">
        <v>280</v>
      </c>
      <c r="H9553" s="1337">
        <v>0.05</v>
      </c>
      <c r="I9553" s="338"/>
    </row>
    <row r="9554" spans="2:9">
      <c r="B9554" s="651" t="s">
        <v>30</v>
      </c>
      <c r="C9554" s="1356">
        <v>8869</v>
      </c>
      <c r="D9554" s="747" t="str">
        <f t="shared" si="303"/>
        <v>TN8869</v>
      </c>
      <c r="E9554" s="1336">
        <v>0.76700000000000002</v>
      </c>
      <c r="F9554" s="644">
        <f t="shared" si="304"/>
        <v>0.79</v>
      </c>
      <c r="G9554" s="748" t="s">
        <v>280</v>
      </c>
      <c r="H9554" s="1337">
        <v>0.14000000000000001</v>
      </c>
      <c r="I9554" s="338"/>
    </row>
    <row r="9555" spans="2:9">
      <c r="B9555" s="651" t="s">
        <v>30</v>
      </c>
      <c r="C9555" s="1356">
        <v>8871</v>
      </c>
      <c r="D9555" s="747" t="str">
        <f t="shared" si="303"/>
        <v>TN8871</v>
      </c>
      <c r="E9555" s="1336">
        <v>1.2</v>
      </c>
      <c r="F9555" s="644">
        <f t="shared" si="304"/>
        <v>1.18</v>
      </c>
      <c r="G9555" s="748" t="s">
        <v>280</v>
      </c>
      <c r="H9555" s="1337">
        <v>0.05</v>
      </c>
      <c r="I9555" s="338"/>
    </row>
    <row r="9556" spans="2:9">
      <c r="B9556" s="651" t="s">
        <v>30</v>
      </c>
      <c r="C9556" s="1356">
        <v>8901</v>
      </c>
      <c r="D9556" s="747" t="str">
        <f t="shared" si="303"/>
        <v>TN8901</v>
      </c>
      <c r="E9556" s="1336">
        <v>1.1259999999999999</v>
      </c>
      <c r="F9556" s="644">
        <f t="shared" si="304"/>
        <v>1.113</v>
      </c>
      <c r="G9556" s="748" t="s">
        <v>280</v>
      </c>
      <c r="H9556" s="1337">
        <v>0.05</v>
      </c>
      <c r="I9556" s="338"/>
    </row>
    <row r="9557" spans="2:9">
      <c r="B9557" s="651" t="s">
        <v>30</v>
      </c>
      <c r="C9557" s="1356">
        <v>9012</v>
      </c>
      <c r="D9557" s="747" t="str">
        <f t="shared" si="303"/>
        <v>TN9012</v>
      </c>
      <c r="E9557" s="1336">
        <v>1.1319999999999999</v>
      </c>
      <c r="F9557" s="644">
        <f t="shared" si="304"/>
        <v>1.119</v>
      </c>
      <c r="G9557" s="748" t="s">
        <v>280</v>
      </c>
      <c r="H9557" s="1337">
        <v>0.12</v>
      </c>
      <c r="I9557" s="338"/>
    </row>
    <row r="9558" spans="2:9">
      <c r="B9558" s="651" t="s">
        <v>30</v>
      </c>
      <c r="C9558" s="1356">
        <v>9014</v>
      </c>
      <c r="D9558" s="747" t="str">
        <f t="shared" si="303"/>
        <v>TN9014</v>
      </c>
      <c r="E9558" s="1336">
        <v>0.89700000000000002</v>
      </c>
      <c r="F9558" s="644">
        <f t="shared" si="304"/>
        <v>0.90700000000000003</v>
      </c>
      <c r="G9558" s="748" t="s">
        <v>280</v>
      </c>
      <c r="H9558" s="1337">
        <v>0.38</v>
      </c>
      <c r="I9558" s="338"/>
    </row>
    <row r="9559" spans="2:9">
      <c r="B9559" s="651" t="s">
        <v>30</v>
      </c>
      <c r="C9559" s="1356">
        <v>9015</v>
      </c>
      <c r="D9559" s="747" t="str">
        <f t="shared" si="303"/>
        <v>TN9015</v>
      </c>
      <c r="E9559" s="1336">
        <v>1.0249999999999999</v>
      </c>
      <c r="F9559" s="644">
        <f t="shared" si="304"/>
        <v>1.0229999999999999</v>
      </c>
      <c r="G9559" s="748" t="s">
        <v>280</v>
      </c>
      <c r="H9559" s="1337">
        <v>0.39</v>
      </c>
      <c r="I9559" s="338"/>
    </row>
    <row r="9560" spans="2:9">
      <c r="B9560" s="651" t="s">
        <v>30</v>
      </c>
      <c r="C9560" s="1356">
        <v>9016</v>
      </c>
      <c r="D9560" s="747" t="str">
        <f t="shared" si="303"/>
        <v>TN9016</v>
      </c>
      <c r="E9560" s="1336">
        <v>0.84799999999999998</v>
      </c>
      <c r="F9560" s="644">
        <f t="shared" si="304"/>
        <v>0.86299999999999999</v>
      </c>
      <c r="G9560" s="748" t="s">
        <v>280</v>
      </c>
      <c r="H9560" s="1337">
        <v>0.34</v>
      </c>
      <c r="I9560" s="338"/>
    </row>
    <row r="9561" spans="2:9">
      <c r="B9561" s="651" t="s">
        <v>30</v>
      </c>
      <c r="C9561" s="1356">
        <v>9019</v>
      </c>
      <c r="D9561" s="747" t="str">
        <f t="shared" si="303"/>
        <v>TN9019</v>
      </c>
      <c r="E9561" s="1336">
        <v>1.1279999999999999</v>
      </c>
      <c r="F9561" s="644">
        <f t="shared" si="304"/>
        <v>1.115</v>
      </c>
      <c r="G9561" s="748" t="s">
        <v>280</v>
      </c>
      <c r="H9561" s="1337">
        <v>0.16</v>
      </c>
      <c r="I9561" s="338"/>
    </row>
    <row r="9562" spans="2:9">
      <c r="B9562" s="651" t="s">
        <v>30</v>
      </c>
      <c r="C9562" s="1356">
        <v>9033</v>
      </c>
      <c r="D9562" s="747" t="str">
        <f t="shared" si="303"/>
        <v>TN9033</v>
      </c>
      <c r="E9562" s="1336">
        <v>0.92400000000000004</v>
      </c>
      <c r="F9562" s="644">
        <f t="shared" si="304"/>
        <v>0.93200000000000005</v>
      </c>
      <c r="G9562" s="748" t="s">
        <v>280</v>
      </c>
      <c r="H9562" s="1337">
        <v>0.28999999999999998</v>
      </c>
      <c r="I9562" s="338"/>
    </row>
    <row r="9563" spans="2:9">
      <c r="B9563" s="651" t="s">
        <v>30</v>
      </c>
      <c r="C9563" s="1356">
        <v>9040</v>
      </c>
      <c r="D9563" s="747" t="str">
        <f t="shared" si="303"/>
        <v>TN9040</v>
      </c>
      <c r="E9563" s="1336">
        <v>0.91300000000000003</v>
      </c>
      <c r="F9563" s="644">
        <f t="shared" si="304"/>
        <v>0.92200000000000004</v>
      </c>
      <c r="G9563" s="748" t="s">
        <v>280</v>
      </c>
      <c r="H9563" s="1337">
        <v>0.52</v>
      </c>
      <c r="I9563" s="338"/>
    </row>
    <row r="9564" spans="2:9">
      <c r="B9564" s="651" t="s">
        <v>30</v>
      </c>
      <c r="C9564" s="1356">
        <v>9052</v>
      </c>
      <c r="D9564" s="747" t="str">
        <f t="shared" si="303"/>
        <v>TN9052</v>
      </c>
      <c r="E9564" s="1336">
        <v>0.85499999999999998</v>
      </c>
      <c r="F9564" s="644">
        <f t="shared" si="304"/>
        <v>0.87</v>
      </c>
      <c r="G9564" s="748" t="s">
        <v>280</v>
      </c>
      <c r="H9564" s="1337">
        <v>0.34</v>
      </c>
      <c r="I9564" s="338"/>
    </row>
    <row r="9565" spans="2:9">
      <c r="B9565" s="651" t="s">
        <v>30</v>
      </c>
      <c r="C9565" s="1356">
        <v>9058</v>
      </c>
      <c r="D9565" s="747" t="str">
        <f t="shared" si="303"/>
        <v>TN9058</v>
      </c>
      <c r="E9565" s="1336">
        <v>0.78400000000000003</v>
      </c>
      <c r="F9565" s="644">
        <f t="shared" si="304"/>
        <v>0.80600000000000005</v>
      </c>
      <c r="G9565" s="748" t="s">
        <v>280</v>
      </c>
      <c r="H9565" s="1337">
        <v>0.34</v>
      </c>
      <c r="I9565" s="338"/>
    </row>
    <row r="9566" spans="2:9">
      <c r="B9566" s="651" t="s">
        <v>30</v>
      </c>
      <c r="C9566" s="1356">
        <v>9060</v>
      </c>
      <c r="D9566" s="747" t="str">
        <f t="shared" si="303"/>
        <v>TN9060</v>
      </c>
      <c r="E9566" s="1336">
        <v>0.97399999999999998</v>
      </c>
      <c r="F9566" s="644">
        <f t="shared" si="304"/>
        <v>0.97699999999999998</v>
      </c>
      <c r="G9566" s="748" t="s">
        <v>280</v>
      </c>
      <c r="H9566" s="1337">
        <v>0.27</v>
      </c>
      <c r="I9566" s="338"/>
    </row>
    <row r="9567" spans="2:9">
      <c r="B9567" s="651" t="s">
        <v>30</v>
      </c>
      <c r="C9567" s="1356">
        <v>9061</v>
      </c>
      <c r="D9567" s="747" t="str">
        <f t="shared" si="303"/>
        <v>TN9061</v>
      </c>
      <c r="E9567" s="1336">
        <v>0.84599999999999997</v>
      </c>
      <c r="F9567" s="644">
        <f t="shared" si="304"/>
        <v>0.86099999999999999</v>
      </c>
      <c r="G9567" s="748" t="s">
        <v>280</v>
      </c>
      <c r="H9567" s="1337">
        <v>0.3</v>
      </c>
      <c r="I9567" s="338"/>
    </row>
    <row r="9568" spans="2:9">
      <c r="B9568" s="651" t="s">
        <v>30</v>
      </c>
      <c r="C9568" s="1356">
        <v>9063</v>
      </c>
      <c r="D9568" s="747" t="str">
        <f t="shared" si="303"/>
        <v>TN9063</v>
      </c>
      <c r="E9568" s="1336">
        <v>0.77400000000000002</v>
      </c>
      <c r="F9568" s="644">
        <f t="shared" si="304"/>
        <v>0.79700000000000004</v>
      </c>
      <c r="G9568" s="748" t="s">
        <v>280</v>
      </c>
      <c r="H9568" s="1337">
        <v>0.2</v>
      </c>
      <c r="I9568" s="338"/>
    </row>
    <row r="9569" spans="2:9">
      <c r="B9569" s="651" t="s">
        <v>30</v>
      </c>
      <c r="C9569" s="1356">
        <v>9077</v>
      </c>
      <c r="D9569" s="747" t="str">
        <f t="shared" si="303"/>
        <v>TN9077</v>
      </c>
      <c r="E9569" s="1336">
        <v>0.79</v>
      </c>
      <c r="F9569" s="644">
        <f t="shared" si="304"/>
        <v>0.81100000000000005</v>
      </c>
      <c r="G9569" s="748" t="s">
        <v>280</v>
      </c>
      <c r="H9569" s="1337">
        <v>0.1</v>
      </c>
      <c r="I9569" s="338"/>
    </row>
    <row r="9570" spans="2:9">
      <c r="B9570" s="651" t="s">
        <v>30</v>
      </c>
      <c r="C9570" s="1356">
        <v>9082</v>
      </c>
      <c r="D9570" s="747" t="str">
        <f t="shared" si="303"/>
        <v>TN9082</v>
      </c>
      <c r="E9570" s="1336">
        <v>0.73399999999999999</v>
      </c>
      <c r="F9570" s="644">
        <f t="shared" si="304"/>
        <v>0.76100000000000001</v>
      </c>
      <c r="G9570" s="748" t="s">
        <v>280</v>
      </c>
      <c r="H9570" s="1337">
        <v>0.24</v>
      </c>
      <c r="I9570" s="338"/>
    </row>
    <row r="9571" spans="2:9">
      <c r="B9571" s="651" t="s">
        <v>30</v>
      </c>
      <c r="C9571" s="1356">
        <v>9083</v>
      </c>
      <c r="D9571" s="747" t="str">
        <f t="shared" si="303"/>
        <v>TN9083</v>
      </c>
      <c r="E9571" s="1336">
        <v>0.754</v>
      </c>
      <c r="F9571" s="644">
        <f t="shared" si="304"/>
        <v>0.77900000000000003</v>
      </c>
      <c r="G9571" s="748" t="s">
        <v>280</v>
      </c>
      <c r="H9571" s="1337">
        <v>0.22</v>
      </c>
      <c r="I9571" s="338"/>
    </row>
    <row r="9572" spans="2:9">
      <c r="B9572" s="651" t="s">
        <v>30</v>
      </c>
      <c r="C9572" s="1356">
        <v>9084</v>
      </c>
      <c r="D9572" s="747" t="str">
        <f t="shared" si="303"/>
        <v>TN9084</v>
      </c>
      <c r="E9572" s="1336">
        <v>0.84499999999999997</v>
      </c>
      <c r="F9572" s="644">
        <f t="shared" si="304"/>
        <v>0.86099999999999999</v>
      </c>
      <c r="G9572" s="748" t="s">
        <v>280</v>
      </c>
      <c r="H9572" s="1337">
        <v>0.3</v>
      </c>
      <c r="I9572" s="338"/>
    </row>
    <row r="9573" spans="2:9">
      <c r="B9573" s="651" t="s">
        <v>30</v>
      </c>
      <c r="C9573" s="1356">
        <v>9088</v>
      </c>
      <c r="D9573" s="747" t="str">
        <f t="shared" si="303"/>
        <v>TN9088</v>
      </c>
      <c r="E9573" s="1336">
        <v>1.5880000000000001</v>
      </c>
      <c r="F9573" s="644">
        <f t="shared" si="304"/>
        <v>1.5289999999999999</v>
      </c>
      <c r="G9573" s="748" t="s">
        <v>280</v>
      </c>
      <c r="H9573" s="1337">
        <v>0.44</v>
      </c>
      <c r="I9573" s="338"/>
    </row>
    <row r="9574" spans="2:9">
      <c r="B9574" s="651" t="s">
        <v>30</v>
      </c>
      <c r="C9574" s="1356">
        <v>9089</v>
      </c>
      <c r="D9574" s="747" t="str">
        <f t="shared" si="303"/>
        <v>TN9089</v>
      </c>
      <c r="E9574" s="1336">
        <v>0.84799999999999998</v>
      </c>
      <c r="F9574" s="644">
        <f t="shared" si="304"/>
        <v>0.86299999999999999</v>
      </c>
      <c r="G9574" s="748" t="s">
        <v>280</v>
      </c>
      <c r="H9574" s="1337">
        <v>0.45</v>
      </c>
      <c r="I9574" s="338"/>
    </row>
    <row r="9575" spans="2:9">
      <c r="B9575" s="651" t="s">
        <v>30</v>
      </c>
      <c r="C9575" s="1356">
        <v>9093</v>
      </c>
      <c r="D9575" s="747" t="str">
        <f t="shared" si="303"/>
        <v>TN9093</v>
      </c>
      <c r="E9575" s="1336">
        <v>0.82399999999999995</v>
      </c>
      <c r="F9575" s="644">
        <f t="shared" si="304"/>
        <v>0.84199999999999997</v>
      </c>
      <c r="G9575" s="748" t="s">
        <v>280</v>
      </c>
      <c r="H9575" s="1337">
        <v>0.31</v>
      </c>
      <c r="I9575" s="338"/>
    </row>
    <row r="9576" spans="2:9">
      <c r="B9576" s="651" t="s">
        <v>30</v>
      </c>
      <c r="C9576" s="1356">
        <v>9101</v>
      </c>
      <c r="D9576" s="747" t="str">
        <f t="shared" si="303"/>
        <v>TN9101</v>
      </c>
      <c r="E9576" s="1336">
        <v>0.94299999999999995</v>
      </c>
      <c r="F9576" s="644">
        <f t="shared" si="304"/>
        <v>0.94899999999999995</v>
      </c>
      <c r="G9576" s="748" t="s">
        <v>280</v>
      </c>
      <c r="H9576" s="1337">
        <v>0.42</v>
      </c>
      <c r="I9576" s="338"/>
    </row>
    <row r="9577" spans="2:9">
      <c r="B9577" s="651" t="s">
        <v>30</v>
      </c>
      <c r="C9577" s="1356">
        <v>9102</v>
      </c>
      <c r="D9577" s="747" t="str">
        <f t="shared" si="303"/>
        <v>TN9102</v>
      </c>
      <c r="E9577" s="1336">
        <v>0.91100000000000003</v>
      </c>
      <c r="F9577" s="644">
        <f t="shared" si="304"/>
        <v>0.92</v>
      </c>
      <c r="G9577" s="748" t="s">
        <v>280</v>
      </c>
      <c r="H9577" s="1337">
        <v>0.38</v>
      </c>
      <c r="I9577" s="338"/>
    </row>
    <row r="9578" spans="2:9">
      <c r="B9578" s="651" t="s">
        <v>30</v>
      </c>
      <c r="C9578" s="1356">
        <v>9154</v>
      </c>
      <c r="D9578" s="747" t="str">
        <f t="shared" si="303"/>
        <v>TN9154</v>
      </c>
      <c r="E9578" s="1336">
        <v>1.0589999999999999</v>
      </c>
      <c r="F9578" s="644">
        <f t="shared" si="304"/>
        <v>1.0529999999999999</v>
      </c>
      <c r="G9578" s="748" t="s">
        <v>280</v>
      </c>
      <c r="H9578" s="1337">
        <v>0.35</v>
      </c>
      <c r="I9578" s="338"/>
    </row>
    <row r="9579" spans="2:9">
      <c r="B9579" s="651" t="s">
        <v>30</v>
      </c>
      <c r="C9579" s="1356">
        <v>9156</v>
      </c>
      <c r="D9579" s="747" t="str">
        <f t="shared" si="303"/>
        <v>TN9156</v>
      </c>
      <c r="E9579" s="1336">
        <v>0.997</v>
      </c>
      <c r="F9579" s="644">
        <f t="shared" si="304"/>
        <v>0.997</v>
      </c>
      <c r="G9579" s="748" t="s">
        <v>280</v>
      </c>
      <c r="H9579" s="1337">
        <v>0.06</v>
      </c>
      <c r="I9579" s="338"/>
    </row>
    <row r="9580" spans="2:9">
      <c r="B9580" s="651" t="s">
        <v>30</v>
      </c>
      <c r="C9580" s="1356">
        <v>9170</v>
      </c>
      <c r="D9580" s="747" t="str">
        <f t="shared" si="303"/>
        <v>TN9170</v>
      </c>
      <c r="E9580" s="1336">
        <v>0.92900000000000005</v>
      </c>
      <c r="F9580" s="644">
        <f t="shared" si="304"/>
        <v>0.93600000000000005</v>
      </c>
      <c r="G9580" s="748" t="s">
        <v>280</v>
      </c>
      <c r="H9580" s="1337">
        <v>0.41</v>
      </c>
      <c r="I9580" s="338"/>
    </row>
    <row r="9581" spans="2:9">
      <c r="B9581" s="651" t="s">
        <v>30</v>
      </c>
      <c r="C9581" s="1356">
        <v>9178</v>
      </c>
      <c r="D9581" s="747" t="str">
        <f t="shared" si="303"/>
        <v>TN9178</v>
      </c>
      <c r="E9581" s="1336">
        <v>0.96099999999999997</v>
      </c>
      <c r="F9581" s="644">
        <f t="shared" si="304"/>
        <v>0.96499999999999997</v>
      </c>
      <c r="G9581" s="748" t="s">
        <v>280</v>
      </c>
      <c r="H9581" s="1337">
        <v>1.2</v>
      </c>
      <c r="I9581" s="338"/>
    </row>
    <row r="9582" spans="2:9">
      <c r="B9582" s="651" t="s">
        <v>30</v>
      </c>
      <c r="C9582" s="1356">
        <v>9179</v>
      </c>
      <c r="D9582" s="747" t="str">
        <f t="shared" si="303"/>
        <v>TN9179</v>
      </c>
      <c r="E9582" s="1336">
        <v>0.79600000000000004</v>
      </c>
      <c r="F9582" s="644">
        <f t="shared" si="304"/>
        <v>0.81599999999999995</v>
      </c>
      <c r="G9582" s="748" t="s">
        <v>280</v>
      </c>
      <c r="H9582" s="1337">
        <v>0.16</v>
      </c>
      <c r="I9582" s="338"/>
    </row>
    <row r="9583" spans="2:9">
      <c r="B9583" s="651" t="s">
        <v>30</v>
      </c>
      <c r="C9583" s="1356">
        <v>9180</v>
      </c>
      <c r="D9583" s="747" t="str">
        <f t="shared" si="303"/>
        <v>TN9180</v>
      </c>
      <c r="E9583" s="1336">
        <v>1.0449999999999999</v>
      </c>
      <c r="F9583" s="644">
        <f t="shared" si="304"/>
        <v>1.0409999999999999</v>
      </c>
      <c r="G9583" s="748" t="s">
        <v>280</v>
      </c>
      <c r="H9583" s="1337">
        <v>0.59</v>
      </c>
      <c r="I9583" s="338"/>
    </row>
    <row r="9584" spans="2:9">
      <c r="B9584" s="651" t="s">
        <v>30</v>
      </c>
      <c r="C9584" s="1356">
        <v>9182</v>
      </c>
      <c r="D9584" s="747" t="str">
        <f t="shared" si="303"/>
        <v>TN9182</v>
      </c>
      <c r="E9584" s="1336">
        <v>1.0740000000000001</v>
      </c>
      <c r="F9584" s="644">
        <f t="shared" si="304"/>
        <v>1.0669999999999999</v>
      </c>
      <c r="G9584" s="748" t="s">
        <v>280</v>
      </c>
      <c r="H9584" s="1337">
        <v>0.51</v>
      </c>
      <c r="I9584" s="338"/>
    </row>
    <row r="9585" spans="2:9">
      <c r="B9585" s="651" t="s">
        <v>30</v>
      </c>
      <c r="C9585" s="1356">
        <v>9186</v>
      </c>
      <c r="D9585" s="747" t="str">
        <f t="shared" si="303"/>
        <v>TN9186</v>
      </c>
      <c r="E9585" s="1336">
        <v>1.0349999999999999</v>
      </c>
      <c r="F9585" s="644">
        <f t="shared" si="304"/>
        <v>1.032</v>
      </c>
      <c r="G9585" s="748" t="s">
        <v>280</v>
      </c>
      <c r="H9585" s="1337">
        <v>1.31</v>
      </c>
      <c r="I9585" s="338"/>
    </row>
    <row r="9586" spans="2:9">
      <c r="B9586" s="651" t="s">
        <v>30</v>
      </c>
      <c r="C9586" s="1356">
        <v>9220</v>
      </c>
      <c r="D9586" s="747" t="str">
        <f t="shared" si="303"/>
        <v>TN9220</v>
      </c>
      <c r="E9586" s="1336">
        <v>0.91600000000000004</v>
      </c>
      <c r="F9586" s="644">
        <f t="shared" si="304"/>
        <v>0.92400000000000004</v>
      </c>
      <c r="G9586" s="748" t="s">
        <v>280</v>
      </c>
      <c r="H9586" s="1337">
        <v>0.4</v>
      </c>
      <c r="I9586" s="338"/>
    </row>
    <row r="9587" spans="2:9">
      <c r="B9587" s="651" t="s">
        <v>30</v>
      </c>
      <c r="C9587" s="1356">
        <v>9402</v>
      </c>
      <c r="D9587" s="747" t="str">
        <f t="shared" si="303"/>
        <v>TN9402</v>
      </c>
      <c r="E9587" s="1336">
        <v>1.125</v>
      </c>
      <c r="F9587" s="644">
        <f t="shared" si="304"/>
        <v>1.113</v>
      </c>
      <c r="G9587" s="748" t="s">
        <v>280</v>
      </c>
      <c r="H9587" s="1337">
        <v>0.54</v>
      </c>
      <c r="I9587" s="338"/>
    </row>
    <row r="9588" spans="2:9">
      <c r="B9588" s="651" t="s">
        <v>30</v>
      </c>
      <c r="C9588" s="1356">
        <v>9403</v>
      </c>
      <c r="D9588" s="747" t="str">
        <f t="shared" si="303"/>
        <v>TN9403</v>
      </c>
      <c r="E9588" s="1336">
        <v>1.089</v>
      </c>
      <c r="F9588" s="644">
        <f t="shared" si="304"/>
        <v>1.08</v>
      </c>
      <c r="G9588" s="748" t="s">
        <v>280</v>
      </c>
      <c r="H9588" s="1337">
        <v>0.74</v>
      </c>
      <c r="I9588" s="338"/>
    </row>
    <row r="9589" spans="2:9">
      <c r="B9589" s="651" t="s">
        <v>30</v>
      </c>
      <c r="C9589" s="1356">
        <v>9410</v>
      </c>
      <c r="D9589" s="747" t="str">
        <f t="shared" si="303"/>
        <v>TN9410</v>
      </c>
      <c r="E9589" s="1336">
        <v>0.76400000000000001</v>
      </c>
      <c r="F9589" s="644">
        <f t="shared" si="304"/>
        <v>0.78800000000000003</v>
      </c>
      <c r="G9589" s="748" t="s">
        <v>280</v>
      </c>
      <c r="H9589" s="1337">
        <v>1.32</v>
      </c>
      <c r="I9589" s="338"/>
    </row>
    <row r="9590" spans="2:9">
      <c r="B9590" s="651" t="s">
        <v>30</v>
      </c>
      <c r="C9590" s="1356">
        <v>9501</v>
      </c>
      <c r="D9590" s="747" t="str">
        <f t="shared" si="303"/>
        <v>TN9501</v>
      </c>
      <c r="E9590" s="1336">
        <v>0.98099999999999998</v>
      </c>
      <c r="F9590" s="644">
        <f t="shared" si="304"/>
        <v>0.98299999999999998</v>
      </c>
      <c r="G9590" s="748" t="s">
        <v>280</v>
      </c>
      <c r="H9590" s="1337">
        <v>0.42</v>
      </c>
      <c r="I9590" s="338"/>
    </row>
    <row r="9591" spans="2:9">
      <c r="B9591" s="651" t="s">
        <v>30</v>
      </c>
      <c r="C9591" s="1356">
        <v>9505</v>
      </c>
      <c r="D9591" s="747" t="str">
        <f t="shared" si="303"/>
        <v>TN9505</v>
      </c>
      <c r="E9591" s="1336">
        <v>0.94899999999999995</v>
      </c>
      <c r="F9591" s="644">
        <f t="shared" si="304"/>
        <v>0.95399999999999996</v>
      </c>
      <c r="G9591" s="748" t="s">
        <v>280</v>
      </c>
      <c r="H9591" s="1337">
        <v>0.43</v>
      </c>
      <c r="I9591" s="338"/>
    </row>
    <row r="9592" spans="2:9">
      <c r="B9592" s="651" t="s">
        <v>30</v>
      </c>
      <c r="C9592" s="1356">
        <v>9516</v>
      </c>
      <c r="D9592" s="747" t="str">
        <f t="shared" si="303"/>
        <v>TN9516</v>
      </c>
      <c r="E9592" s="1336">
        <v>1.0289999999999999</v>
      </c>
      <c r="F9592" s="644">
        <f t="shared" si="304"/>
        <v>1.026</v>
      </c>
      <c r="G9592" s="748" t="s">
        <v>280</v>
      </c>
      <c r="H9592" s="1337">
        <v>0.35</v>
      </c>
      <c r="I9592" s="338"/>
    </row>
    <row r="9593" spans="2:9">
      <c r="B9593" s="651" t="s">
        <v>30</v>
      </c>
      <c r="C9593" s="1356">
        <v>9519</v>
      </c>
      <c r="D9593" s="747" t="str">
        <f t="shared" si="303"/>
        <v>TN9519</v>
      </c>
      <c r="E9593" s="1336">
        <v>0.85499999999999998</v>
      </c>
      <c r="F9593" s="644">
        <f t="shared" si="304"/>
        <v>0.87</v>
      </c>
      <c r="G9593" s="748" t="s">
        <v>280</v>
      </c>
      <c r="H9593" s="1337">
        <v>0.46</v>
      </c>
      <c r="I9593" s="338"/>
    </row>
    <row r="9594" spans="2:9">
      <c r="B9594" s="651" t="s">
        <v>30</v>
      </c>
      <c r="C9594" s="1356">
        <v>9521</v>
      </c>
      <c r="D9594" s="747" t="str">
        <f t="shared" si="303"/>
        <v>TN9521</v>
      </c>
      <c r="E9594" s="1336">
        <v>0.91900000000000004</v>
      </c>
      <c r="F9594" s="644">
        <f t="shared" si="304"/>
        <v>0.92700000000000005</v>
      </c>
      <c r="G9594" s="748" t="s">
        <v>280</v>
      </c>
      <c r="H9594" s="1337">
        <v>0.43</v>
      </c>
      <c r="I9594" s="338"/>
    </row>
    <row r="9595" spans="2:9">
      <c r="B9595" s="651" t="s">
        <v>30</v>
      </c>
      <c r="C9595" s="1356">
        <v>9522</v>
      </c>
      <c r="D9595" s="747" t="str">
        <f t="shared" si="303"/>
        <v>TN9522</v>
      </c>
      <c r="E9595" s="1336">
        <v>0.96499999999999997</v>
      </c>
      <c r="F9595" s="644">
        <f t="shared" si="304"/>
        <v>0.96899999999999997</v>
      </c>
      <c r="G9595" s="748" t="s">
        <v>280</v>
      </c>
      <c r="H9595" s="1337">
        <v>0.36</v>
      </c>
      <c r="I9595" s="338"/>
    </row>
    <row r="9596" spans="2:9">
      <c r="B9596" s="651" t="s">
        <v>30</v>
      </c>
      <c r="C9596" s="1356">
        <v>9534</v>
      </c>
      <c r="D9596" s="747" t="str">
        <f t="shared" si="303"/>
        <v>TN9534</v>
      </c>
      <c r="E9596" s="1336">
        <v>1.32</v>
      </c>
      <c r="F9596" s="644">
        <f t="shared" si="304"/>
        <v>1.288</v>
      </c>
      <c r="G9596" s="748" t="s">
        <v>280</v>
      </c>
      <c r="H9596" s="1337">
        <v>0.41</v>
      </c>
      <c r="I9596" s="338"/>
    </row>
    <row r="9597" spans="2:9">
      <c r="B9597" s="651" t="s">
        <v>30</v>
      </c>
      <c r="C9597" s="1356">
        <v>9554</v>
      </c>
      <c r="D9597" s="747" t="str">
        <f t="shared" si="303"/>
        <v>TN9554</v>
      </c>
      <c r="E9597" s="1336">
        <v>1.2330000000000001</v>
      </c>
      <c r="F9597" s="644">
        <f t="shared" si="304"/>
        <v>1.21</v>
      </c>
      <c r="G9597" s="748" t="s">
        <v>280</v>
      </c>
      <c r="H9597" s="1337">
        <v>0.56999999999999995</v>
      </c>
      <c r="I9597" s="338"/>
    </row>
    <row r="9598" spans="2:9">
      <c r="B9598" s="651" t="s">
        <v>30</v>
      </c>
      <c r="C9598" s="1356">
        <v>9586</v>
      </c>
      <c r="D9598" s="747" t="str">
        <f t="shared" si="303"/>
        <v>TN9586</v>
      </c>
      <c r="E9598" s="1336">
        <v>0.81899999999999995</v>
      </c>
      <c r="F9598" s="644">
        <f t="shared" si="304"/>
        <v>0.83699999999999997</v>
      </c>
      <c r="G9598" s="748" t="s">
        <v>280</v>
      </c>
      <c r="H9598" s="1337">
        <v>0.17</v>
      </c>
      <c r="I9598" s="338"/>
    </row>
    <row r="9599" spans="2:9">
      <c r="B9599" s="651" t="s">
        <v>30</v>
      </c>
      <c r="C9599" s="1356">
        <v>9600</v>
      </c>
      <c r="D9599" s="747" t="str">
        <f t="shared" si="303"/>
        <v>TN9600</v>
      </c>
      <c r="E9599" s="1336">
        <v>0.79600000000000004</v>
      </c>
      <c r="F9599" s="644">
        <f t="shared" si="304"/>
        <v>0.81599999999999995</v>
      </c>
      <c r="G9599" s="748" t="s">
        <v>280</v>
      </c>
      <c r="H9599" s="1337">
        <v>0.16</v>
      </c>
      <c r="I9599" s="338"/>
    </row>
    <row r="9600" spans="2:9">
      <c r="B9600" s="651" t="s">
        <v>30</v>
      </c>
      <c r="C9600" s="1356">
        <v>9620</v>
      </c>
      <c r="D9600" s="747" t="str">
        <f t="shared" si="303"/>
        <v>TN9620</v>
      </c>
      <c r="E9600" s="1336">
        <v>0.93</v>
      </c>
      <c r="F9600" s="644">
        <f t="shared" si="304"/>
        <v>0.93700000000000006</v>
      </c>
      <c r="G9600" s="748" t="s">
        <v>280</v>
      </c>
      <c r="H9600" s="1337">
        <v>0.24</v>
      </c>
      <c r="I9600" s="338"/>
    </row>
    <row r="9601" spans="1:9">
      <c r="A9601" s="651" t="s">
        <v>20</v>
      </c>
      <c r="B9601" s="651" t="s">
        <v>20</v>
      </c>
      <c r="C9601" s="1356">
        <v>5</v>
      </c>
      <c r="D9601" s="747" t="str">
        <f t="shared" si="303"/>
        <v>TX0005</v>
      </c>
      <c r="E9601" s="1336">
        <v>0.81699999999999995</v>
      </c>
      <c r="F9601" s="644">
        <f t="shared" si="304"/>
        <v>0.83499999999999996</v>
      </c>
      <c r="G9601" s="748" t="s">
        <v>280</v>
      </c>
      <c r="H9601" s="1337">
        <v>0.4</v>
      </c>
      <c r="I9601" s="338"/>
    </row>
    <row r="9602" spans="1:9">
      <c r="B9602" s="651" t="s">
        <v>20</v>
      </c>
      <c r="C9602" s="1356">
        <v>8</v>
      </c>
      <c r="D9602" s="747" t="str">
        <f t="shared" si="303"/>
        <v>TX0008</v>
      </c>
      <c r="E9602" s="1336">
        <v>0.75900000000000001</v>
      </c>
      <c r="F9602" s="644">
        <f t="shared" si="304"/>
        <v>0.78300000000000003</v>
      </c>
      <c r="G9602" s="748" t="s">
        <v>280</v>
      </c>
      <c r="H9602" s="1337">
        <v>0.55000000000000004</v>
      </c>
      <c r="I9602" s="338"/>
    </row>
    <row r="9603" spans="1:9">
      <c r="B9603" s="651" t="s">
        <v>20</v>
      </c>
      <c r="C9603" s="1356">
        <v>11</v>
      </c>
      <c r="D9603" s="747" t="str">
        <f t="shared" si="303"/>
        <v>TX0011</v>
      </c>
      <c r="E9603" s="1336">
        <v>0.94399999999999995</v>
      </c>
      <c r="F9603" s="644">
        <f t="shared" si="304"/>
        <v>0.95</v>
      </c>
      <c r="G9603" s="748" t="s">
        <v>280</v>
      </c>
      <c r="H9603" s="1337">
        <v>0.43</v>
      </c>
      <c r="I9603" s="338"/>
    </row>
    <row r="9604" spans="1:9">
      <c r="B9604" s="651" t="s">
        <v>20</v>
      </c>
      <c r="C9604" s="1356">
        <v>16</v>
      </c>
      <c r="D9604" s="747" t="str">
        <f t="shared" si="303"/>
        <v>TX0016</v>
      </c>
      <c r="E9604" s="1336">
        <v>0.90300000000000002</v>
      </c>
      <c r="F9604" s="644">
        <f t="shared" si="304"/>
        <v>0.91300000000000003</v>
      </c>
      <c r="G9604" s="748" t="s">
        <v>280</v>
      </c>
      <c r="H9604" s="1337">
        <v>0.5</v>
      </c>
      <c r="I9604" s="338"/>
    </row>
    <row r="9605" spans="1:9">
      <c r="B9605" s="651" t="s">
        <v>20</v>
      </c>
      <c r="C9605" s="1356">
        <v>34</v>
      </c>
      <c r="D9605" s="747" t="str">
        <f t="shared" si="303"/>
        <v>TX0034</v>
      </c>
      <c r="E9605" s="1336">
        <v>0.86</v>
      </c>
      <c r="F9605" s="644">
        <f t="shared" si="304"/>
        <v>0.874</v>
      </c>
      <c r="G9605" s="748" t="s">
        <v>280</v>
      </c>
      <c r="H9605" s="1337">
        <v>0.35</v>
      </c>
      <c r="I9605" s="338"/>
    </row>
    <row r="9606" spans="1:9">
      <c r="B9606" s="651" t="s">
        <v>20</v>
      </c>
      <c r="C9606" s="1356">
        <v>35</v>
      </c>
      <c r="D9606" s="747" t="str">
        <f t="shared" si="303"/>
        <v>TX0035</v>
      </c>
      <c r="E9606" s="1336">
        <v>0.85399999999999998</v>
      </c>
      <c r="F9606" s="644">
        <f t="shared" si="304"/>
        <v>0.86899999999999999</v>
      </c>
      <c r="G9606" s="748" t="s">
        <v>280</v>
      </c>
      <c r="H9606" s="1337">
        <v>0.38</v>
      </c>
      <c r="I9606" s="338"/>
    </row>
    <row r="9607" spans="1:9">
      <c r="B9607" s="651" t="s">
        <v>20</v>
      </c>
      <c r="C9607" s="1356">
        <v>37</v>
      </c>
      <c r="D9607" s="747" t="str">
        <f t="shared" si="303"/>
        <v>TX0037</v>
      </c>
      <c r="E9607" s="1336">
        <v>0.998</v>
      </c>
      <c r="F9607" s="644">
        <f t="shared" si="304"/>
        <v>0.998</v>
      </c>
      <c r="G9607" s="748" t="s">
        <v>280</v>
      </c>
      <c r="H9607" s="1337">
        <v>0.43</v>
      </c>
      <c r="I9607" s="338"/>
    </row>
    <row r="9608" spans="1:9">
      <c r="B9608" s="651" t="s">
        <v>20</v>
      </c>
      <c r="C9608" s="1356">
        <v>42</v>
      </c>
      <c r="D9608" s="747" t="str">
        <f t="shared" si="303"/>
        <v>TX0042</v>
      </c>
      <c r="E9608" s="1336">
        <v>0.88700000000000001</v>
      </c>
      <c r="F9608" s="644">
        <f t="shared" si="304"/>
        <v>0.89800000000000002</v>
      </c>
      <c r="G9608" s="748" t="s">
        <v>280</v>
      </c>
      <c r="H9608" s="1337">
        <v>0.56000000000000005</v>
      </c>
      <c r="I9608" s="338"/>
    </row>
    <row r="9609" spans="1:9">
      <c r="B9609" s="651" t="s">
        <v>20</v>
      </c>
      <c r="C9609" s="1356">
        <v>59</v>
      </c>
      <c r="D9609" s="747" t="str">
        <f t="shared" si="303"/>
        <v>TX0059</v>
      </c>
      <c r="E9609" s="1336">
        <v>2.0489999999999999</v>
      </c>
      <c r="F9609" s="644">
        <f t="shared" si="304"/>
        <v>1.944</v>
      </c>
      <c r="G9609" s="748" t="s">
        <v>280</v>
      </c>
      <c r="H9609" s="1337">
        <v>0.22</v>
      </c>
      <c r="I9609" s="338"/>
    </row>
    <row r="9610" spans="1:9">
      <c r="B9610" s="651" t="s">
        <v>20</v>
      </c>
      <c r="C9610" s="1356">
        <v>65</v>
      </c>
      <c r="D9610" s="747" t="str">
        <f t="shared" ref="D9610" si="305">B9610&amp;TEXT(C9610,"0000")</f>
        <v>TX0065</v>
      </c>
      <c r="E9610" s="1336">
        <v>1.135</v>
      </c>
      <c r="F9610" s="644">
        <f t="shared" si="304"/>
        <v>1.1220000000000001</v>
      </c>
      <c r="G9610" s="748" t="s">
        <v>280</v>
      </c>
      <c r="H9610" s="1337">
        <v>0.12</v>
      </c>
      <c r="I9610" s="338"/>
    </row>
    <row r="9611" spans="1:9">
      <c r="B9611" s="651" t="s">
        <v>20</v>
      </c>
      <c r="C9611" s="1356">
        <v>66</v>
      </c>
      <c r="D9611" s="747" t="str">
        <f t="shared" ref="D9611:D9674" si="306">B9611&amp;TEXT(C9611,"0000")</f>
        <v>TX0066</v>
      </c>
      <c r="E9611" s="1336">
        <v>1.135</v>
      </c>
      <c r="F9611" s="644">
        <f t="shared" ref="F9611:F9674" si="307">IF(E9611="NA","NA",ROUND((E9611-1)*0.9+1,3))</f>
        <v>1.1220000000000001</v>
      </c>
      <c r="G9611" s="748" t="s">
        <v>280</v>
      </c>
      <c r="H9611" s="1337">
        <v>0.12</v>
      </c>
    </row>
    <row r="9612" spans="1:9">
      <c r="B9612" s="651" t="s">
        <v>20</v>
      </c>
      <c r="C9612" s="1356">
        <v>67</v>
      </c>
      <c r="D9612" s="747" t="str">
        <f t="shared" si="306"/>
        <v>TX0067</v>
      </c>
      <c r="E9612" s="1336">
        <v>1.135</v>
      </c>
      <c r="F9612" s="644">
        <f t="shared" si="307"/>
        <v>1.1220000000000001</v>
      </c>
      <c r="G9612" s="748" t="s">
        <v>280</v>
      </c>
      <c r="H9612" s="1337">
        <v>0.12</v>
      </c>
    </row>
    <row r="9613" spans="1:9">
      <c r="B9613" s="651" t="s">
        <v>20</v>
      </c>
      <c r="C9613" s="1356">
        <v>79</v>
      </c>
      <c r="D9613" s="747" t="str">
        <f t="shared" si="306"/>
        <v>TX0079</v>
      </c>
      <c r="E9613" s="1336">
        <v>0.83399999999999996</v>
      </c>
      <c r="F9613" s="644">
        <f t="shared" si="307"/>
        <v>0.85099999999999998</v>
      </c>
      <c r="G9613" s="748" t="s">
        <v>280</v>
      </c>
      <c r="H9613" s="1337">
        <v>0.35</v>
      </c>
    </row>
    <row r="9614" spans="1:9">
      <c r="B9614" s="651" t="s">
        <v>20</v>
      </c>
      <c r="C9614" s="1356">
        <v>83</v>
      </c>
      <c r="D9614" s="747" t="str">
        <f t="shared" si="306"/>
        <v>TX0083</v>
      </c>
      <c r="E9614" s="1336">
        <v>0.91800000000000004</v>
      </c>
      <c r="F9614" s="644">
        <f t="shared" si="307"/>
        <v>0.92600000000000005</v>
      </c>
      <c r="G9614" s="748" t="s">
        <v>280</v>
      </c>
      <c r="H9614" s="1337">
        <v>0.57999999999999996</v>
      </c>
    </row>
    <row r="9615" spans="1:9">
      <c r="B9615" s="651" t="s">
        <v>20</v>
      </c>
      <c r="C9615" s="1356">
        <v>106</v>
      </c>
      <c r="D9615" s="747" t="str">
        <f t="shared" si="306"/>
        <v>TX0106</v>
      </c>
      <c r="E9615" s="1336">
        <v>1.0840000000000001</v>
      </c>
      <c r="F9615" s="644">
        <f t="shared" si="307"/>
        <v>1.0760000000000001</v>
      </c>
      <c r="G9615" s="748" t="s">
        <v>280</v>
      </c>
      <c r="H9615" s="1337">
        <v>0.65</v>
      </c>
    </row>
    <row r="9616" spans="1:9">
      <c r="B9616" s="651" t="s">
        <v>20</v>
      </c>
      <c r="C9616" s="1356">
        <v>113</v>
      </c>
      <c r="D9616" s="747" t="str">
        <f t="shared" si="306"/>
        <v>TX0113</v>
      </c>
      <c r="E9616" s="1336">
        <v>0.82</v>
      </c>
      <c r="F9616" s="644">
        <f t="shared" si="307"/>
        <v>0.83799999999999997</v>
      </c>
      <c r="G9616" s="748" t="s">
        <v>280</v>
      </c>
      <c r="H9616" s="1337">
        <v>0.42</v>
      </c>
    </row>
    <row r="9617" spans="2:8">
      <c r="B9617" s="651" t="s">
        <v>20</v>
      </c>
      <c r="C9617" s="1356">
        <v>401</v>
      </c>
      <c r="D9617" s="747" t="str">
        <f t="shared" si="306"/>
        <v>TX0401</v>
      </c>
      <c r="E9617" s="1336">
        <v>1.5509999999999999</v>
      </c>
      <c r="F9617" s="644">
        <f t="shared" si="307"/>
        <v>1.496</v>
      </c>
      <c r="G9617" s="748" t="s">
        <v>280</v>
      </c>
      <c r="H9617" s="1337">
        <v>0.19</v>
      </c>
    </row>
    <row r="9618" spans="2:8">
      <c r="B9618" s="651" t="s">
        <v>20</v>
      </c>
      <c r="C9618" s="1356">
        <v>908</v>
      </c>
      <c r="D9618" s="747" t="str">
        <f t="shared" si="306"/>
        <v>TX0908</v>
      </c>
      <c r="E9618" s="1336">
        <v>0.69199999999999995</v>
      </c>
      <c r="F9618" s="644">
        <f t="shared" si="307"/>
        <v>0.72299999999999998</v>
      </c>
      <c r="G9618" s="748" t="s">
        <v>280</v>
      </c>
      <c r="H9618" s="1337">
        <v>0.05</v>
      </c>
    </row>
    <row r="9619" spans="2:8">
      <c r="B9619" s="651" t="s">
        <v>20</v>
      </c>
      <c r="C9619" s="1356">
        <v>913</v>
      </c>
      <c r="D9619" s="747" t="str">
        <f t="shared" si="306"/>
        <v>TX0913</v>
      </c>
      <c r="E9619" s="1336">
        <v>0.69199999999999995</v>
      </c>
      <c r="F9619" s="644">
        <f t="shared" si="307"/>
        <v>0.72299999999999998</v>
      </c>
      <c r="G9619" s="748" t="s">
        <v>280</v>
      </c>
      <c r="H9619" s="1337">
        <v>0.05</v>
      </c>
    </row>
    <row r="9620" spans="2:8">
      <c r="B9620" s="651" t="s">
        <v>20</v>
      </c>
      <c r="C9620" s="1356">
        <v>923</v>
      </c>
      <c r="D9620" s="747" t="str">
        <f t="shared" si="306"/>
        <v>TX0923</v>
      </c>
      <c r="E9620" s="1336">
        <v>0.82199999999999995</v>
      </c>
      <c r="F9620" s="644">
        <f t="shared" si="307"/>
        <v>0.84</v>
      </c>
      <c r="G9620" s="748" t="s">
        <v>280</v>
      </c>
      <c r="H9620" s="1337">
        <v>0.35</v>
      </c>
    </row>
    <row r="9621" spans="2:8">
      <c r="B9621" s="651" t="s">
        <v>20</v>
      </c>
      <c r="C9621" s="1356">
        <v>1165</v>
      </c>
      <c r="D9621" s="747" t="str">
        <f t="shared" si="306"/>
        <v>TX1165</v>
      </c>
      <c r="E9621" s="1336">
        <v>1.2110000000000001</v>
      </c>
      <c r="F9621" s="644">
        <f t="shared" si="307"/>
        <v>1.19</v>
      </c>
      <c r="G9621" s="748" t="s">
        <v>280</v>
      </c>
      <c r="H9621" s="1337">
        <v>0.28000000000000003</v>
      </c>
    </row>
    <row r="9622" spans="2:8">
      <c r="B9622" s="651" t="s">
        <v>20</v>
      </c>
      <c r="C9622" s="1356">
        <v>1321</v>
      </c>
      <c r="D9622" s="747" t="str">
        <f t="shared" si="306"/>
        <v>TX1321</v>
      </c>
      <c r="E9622" s="1336">
        <v>1.38</v>
      </c>
      <c r="F9622" s="644">
        <f t="shared" si="307"/>
        <v>1.3420000000000001</v>
      </c>
      <c r="G9622" s="748" t="s">
        <v>280</v>
      </c>
      <c r="H9622" s="1337">
        <v>0.17</v>
      </c>
    </row>
    <row r="9623" spans="2:8">
      <c r="B9623" s="651" t="s">
        <v>20</v>
      </c>
      <c r="C9623" s="1356">
        <v>1438</v>
      </c>
      <c r="D9623" s="747" t="str">
        <f t="shared" si="306"/>
        <v>TX1438</v>
      </c>
      <c r="E9623" s="1336">
        <v>0.98299999999999998</v>
      </c>
      <c r="F9623" s="644">
        <f t="shared" si="307"/>
        <v>0.98499999999999999</v>
      </c>
      <c r="G9623" s="748" t="s">
        <v>280</v>
      </c>
      <c r="H9623" s="1337">
        <v>0.34</v>
      </c>
    </row>
    <row r="9624" spans="2:8">
      <c r="B9624" s="651" t="s">
        <v>20</v>
      </c>
      <c r="C9624" s="1356">
        <v>1463</v>
      </c>
      <c r="D9624" s="747" t="str">
        <f t="shared" si="306"/>
        <v>TX1463</v>
      </c>
      <c r="E9624" s="1336">
        <v>1.2849999999999999</v>
      </c>
      <c r="F9624" s="644">
        <f t="shared" si="307"/>
        <v>1.2569999999999999</v>
      </c>
      <c r="G9624" s="748" t="s">
        <v>280</v>
      </c>
      <c r="H9624" s="1337">
        <v>0.76</v>
      </c>
    </row>
    <row r="9625" spans="2:8">
      <c r="B9625" s="651" t="s">
        <v>20</v>
      </c>
      <c r="C9625" s="1356">
        <v>1472</v>
      </c>
      <c r="D9625" s="747" t="str">
        <f t="shared" si="306"/>
        <v>TX1472</v>
      </c>
      <c r="E9625" s="1336">
        <v>0.89500000000000002</v>
      </c>
      <c r="F9625" s="644">
        <f t="shared" si="307"/>
        <v>0.90600000000000003</v>
      </c>
      <c r="G9625" s="748" t="s">
        <v>280</v>
      </c>
      <c r="H9625" s="1337">
        <v>0.34</v>
      </c>
    </row>
    <row r="9626" spans="2:8">
      <c r="B9626" s="651" t="s">
        <v>20</v>
      </c>
      <c r="C9626" s="1356">
        <v>1701</v>
      </c>
      <c r="D9626" s="747" t="str">
        <f t="shared" si="306"/>
        <v>TX1701</v>
      </c>
      <c r="E9626" s="1336">
        <v>0.876</v>
      </c>
      <c r="F9626" s="644">
        <f t="shared" si="307"/>
        <v>0.88800000000000001</v>
      </c>
      <c r="G9626" s="748" t="s">
        <v>280</v>
      </c>
      <c r="H9626" s="1337">
        <v>0.45</v>
      </c>
    </row>
    <row r="9627" spans="2:8">
      <c r="B9627" s="651" t="s">
        <v>20</v>
      </c>
      <c r="C9627" s="1356">
        <v>1747</v>
      </c>
      <c r="D9627" s="747" t="str">
        <f t="shared" si="306"/>
        <v>TX1747</v>
      </c>
      <c r="E9627" s="1336">
        <v>0.97699999999999998</v>
      </c>
      <c r="F9627" s="644">
        <f t="shared" si="307"/>
        <v>0.97899999999999998</v>
      </c>
      <c r="G9627" s="748" t="s">
        <v>280</v>
      </c>
      <c r="H9627" s="1337">
        <v>0.39</v>
      </c>
    </row>
    <row r="9628" spans="2:8">
      <c r="B9628" s="651" t="s">
        <v>20</v>
      </c>
      <c r="C9628" s="1356">
        <v>1803</v>
      </c>
      <c r="D9628" s="747" t="str">
        <f t="shared" si="306"/>
        <v>TX1803</v>
      </c>
      <c r="E9628" s="1336">
        <v>0.86699999999999999</v>
      </c>
      <c r="F9628" s="644">
        <f t="shared" si="307"/>
        <v>0.88</v>
      </c>
      <c r="G9628" s="748" t="s">
        <v>280</v>
      </c>
      <c r="H9628" s="1337">
        <v>0.45</v>
      </c>
    </row>
    <row r="9629" spans="2:8">
      <c r="B9629" s="651" t="s">
        <v>20</v>
      </c>
      <c r="C9629" s="1356">
        <v>1924</v>
      </c>
      <c r="D9629" s="747" t="str">
        <f t="shared" si="306"/>
        <v>TX1924</v>
      </c>
      <c r="E9629" s="1336">
        <v>0.96099999999999997</v>
      </c>
      <c r="F9629" s="644">
        <f t="shared" si="307"/>
        <v>0.96499999999999997</v>
      </c>
      <c r="G9629" s="748" t="s">
        <v>280</v>
      </c>
      <c r="H9629" s="1337">
        <v>0.41</v>
      </c>
    </row>
    <row r="9630" spans="2:8">
      <c r="B9630" s="651" t="s">
        <v>20</v>
      </c>
      <c r="C9630" s="1356">
        <v>2003</v>
      </c>
      <c r="D9630" s="747" t="str">
        <f t="shared" si="306"/>
        <v>TX2003</v>
      </c>
      <c r="E9630" s="1336">
        <v>0.76400000000000001</v>
      </c>
      <c r="F9630" s="644">
        <f t="shared" si="307"/>
        <v>0.78800000000000003</v>
      </c>
      <c r="G9630" s="748" t="s">
        <v>280</v>
      </c>
      <c r="H9630" s="1337">
        <v>0.62</v>
      </c>
    </row>
    <row r="9631" spans="2:8">
      <c r="B9631" s="651" t="s">
        <v>20</v>
      </c>
      <c r="C9631" s="1356">
        <v>2014</v>
      </c>
      <c r="D9631" s="747" t="str">
        <f t="shared" si="306"/>
        <v>TX2014</v>
      </c>
      <c r="E9631" s="1336">
        <v>0.97899999999999998</v>
      </c>
      <c r="F9631" s="644">
        <f t="shared" si="307"/>
        <v>0.98099999999999998</v>
      </c>
      <c r="G9631" s="748" t="s">
        <v>280</v>
      </c>
      <c r="H9631" s="1337">
        <v>0.74</v>
      </c>
    </row>
    <row r="9632" spans="2:8">
      <c r="B9632" s="651" t="s">
        <v>20</v>
      </c>
      <c r="C9632" s="1356">
        <v>2040</v>
      </c>
      <c r="D9632" s="747" t="str">
        <f t="shared" si="306"/>
        <v>TX2040</v>
      </c>
      <c r="E9632" s="1336">
        <v>0.97499999999999998</v>
      </c>
      <c r="F9632" s="644">
        <f t="shared" si="307"/>
        <v>0.97799999999999998</v>
      </c>
      <c r="G9632" s="748" t="s">
        <v>280</v>
      </c>
      <c r="H9632" s="1337">
        <v>0.44</v>
      </c>
    </row>
    <row r="9633" spans="2:8">
      <c r="B9633" s="651" t="s">
        <v>20</v>
      </c>
      <c r="C9633" s="1356">
        <v>2041</v>
      </c>
      <c r="D9633" s="747" t="str">
        <f t="shared" si="306"/>
        <v>TX2041</v>
      </c>
      <c r="E9633" s="1336">
        <v>0.82199999999999995</v>
      </c>
      <c r="F9633" s="644">
        <f t="shared" si="307"/>
        <v>0.84</v>
      </c>
      <c r="G9633" s="748" t="s">
        <v>280</v>
      </c>
      <c r="H9633" s="1337">
        <v>0.46</v>
      </c>
    </row>
    <row r="9634" spans="2:8">
      <c r="B9634" s="651" t="s">
        <v>20</v>
      </c>
      <c r="C9634" s="1356">
        <v>2068</v>
      </c>
      <c r="D9634" s="747" t="str">
        <f t="shared" si="306"/>
        <v>TX2068</v>
      </c>
      <c r="E9634" s="1336">
        <v>0.89200000000000002</v>
      </c>
      <c r="F9634" s="644">
        <f t="shared" si="307"/>
        <v>0.90300000000000002</v>
      </c>
      <c r="G9634" s="748" t="s">
        <v>280</v>
      </c>
      <c r="H9634" s="1337">
        <v>0.42</v>
      </c>
    </row>
    <row r="9635" spans="2:8">
      <c r="B9635" s="651" t="s">
        <v>20</v>
      </c>
      <c r="C9635" s="1356">
        <v>2081</v>
      </c>
      <c r="D9635" s="747" t="str">
        <f t="shared" si="306"/>
        <v>TX2081</v>
      </c>
      <c r="E9635" s="1336">
        <v>0.94699999999999995</v>
      </c>
      <c r="F9635" s="644">
        <f t="shared" si="307"/>
        <v>0.95199999999999996</v>
      </c>
      <c r="G9635" s="748" t="s">
        <v>280</v>
      </c>
      <c r="H9635" s="1337">
        <v>0.47</v>
      </c>
    </row>
    <row r="9636" spans="2:8">
      <c r="B9636" s="651" t="s">
        <v>20</v>
      </c>
      <c r="C9636" s="1356">
        <v>2095</v>
      </c>
      <c r="D9636" s="747" t="str">
        <f t="shared" si="306"/>
        <v>TX2095</v>
      </c>
      <c r="E9636" s="1336">
        <v>0.91300000000000003</v>
      </c>
      <c r="F9636" s="644">
        <f t="shared" si="307"/>
        <v>0.92200000000000004</v>
      </c>
      <c r="G9636" s="748" t="s">
        <v>280</v>
      </c>
      <c r="H9636" s="1337">
        <v>0.53</v>
      </c>
    </row>
    <row r="9637" spans="2:8">
      <c r="B9637" s="651" t="s">
        <v>20</v>
      </c>
      <c r="C9637" s="1356">
        <v>2105</v>
      </c>
      <c r="D9637" s="747" t="str">
        <f t="shared" si="306"/>
        <v>TX2105</v>
      </c>
      <c r="E9637" s="1336">
        <v>0.80900000000000005</v>
      </c>
      <c r="F9637" s="644">
        <f t="shared" si="307"/>
        <v>0.82799999999999996</v>
      </c>
      <c r="G9637" s="748" t="s">
        <v>280</v>
      </c>
      <c r="H9637" s="1337">
        <v>0.61</v>
      </c>
    </row>
    <row r="9638" spans="2:8">
      <c r="B9638" s="651" t="s">
        <v>20</v>
      </c>
      <c r="C9638" s="1356">
        <v>2111</v>
      </c>
      <c r="D9638" s="747" t="str">
        <f t="shared" si="306"/>
        <v>TX2111</v>
      </c>
      <c r="E9638" s="1336">
        <v>0.86699999999999999</v>
      </c>
      <c r="F9638" s="644">
        <f t="shared" si="307"/>
        <v>0.88</v>
      </c>
      <c r="G9638" s="748" t="s">
        <v>280</v>
      </c>
      <c r="H9638" s="1337">
        <v>0.54</v>
      </c>
    </row>
    <row r="9639" spans="2:8">
      <c r="B9639" s="651" t="s">
        <v>20</v>
      </c>
      <c r="C9639" s="1356">
        <v>2114</v>
      </c>
      <c r="D9639" s="747" t="str">
        <f t="shared" si="306"/>
        <v>TX2114</v>
      </c>
      <c r="E9639" s="1336">
        <v>0.56899999999999995</v>
      </c>
      <c r="F9639" s="644">
        <f t="shared" si="307"/>
        <v>0.61199999999999999</v>
      </c>
      <c r="G9639" s="748" t="s">
        <v>280</v>
      </c>
      <c r="H9639" s="1337">
        <v>0.18</v>
      </c>
    </row>
    <row r="9640" spans="2:8">
      <c r="B9640" s="651" t="s">
        <v>20</v>
      </c>
      <c r="C9640" s="1356">
        <v>2121</v>
      </c>
      <c r="D9640" s="747" t="str">
        <f t="shared" si="306"/>
        <v>TX2121</v>
      </c>
      <c r="E9640" s="1336">
        <v>0.90200000000000002</v>
      </c>
      <c r="F9640" s="644">
        <f t="shared" si="307"/>
        <v>0.91200000000000003</v>
      </c>
      <c r="G9640" s="748" t="s">
        <v>280</v>
      </c>
      <c r="H9640" s="1337">
        <v>0.37</v>
      </c>
    </row>
    <row r="9641" spans="2:8">
      <c r="B9641" s="651" t="s">
        <v>20</v>
      </c>
      <c r="C9641" s="1356">
        <v>2157</v>
      </c>
      <c r="D9641" s="747" t="str">
        <f t="shared" si="306"/>
        <v>TX2157</v>
      </c>
      <c r="E9641" s="1336">
        <v>0.83199999999999996</v>
      </c>
      <c r="F9641" s="644">
        <f t="shared" si="307"/>
        <v>0.84899999999999998</v>
      </c>
      <c r="G9641" s="748" t="s">
        <v>280</v>
      </c>
      <c r="H9641" s="1337">
        <v>0.52</v>
      </c>
    </row>
    <row r="9642" spans="2:8">
      <c r="B9642" s="651" t="s">
        <v>20</v>
      </c>
      <c r="C9642" s="1356">
        <v>2172</v>
      </c>
      <c r="D9642" s="747" t="str">
        <f t="shared" si="306"/>
        <v>TX2172</v>
      </c>
      <c r="E9642" s="1336">
        <v>0.89500000000000002</v>
      </c>
      <c r="F9642" s="644">
        <f t="shared" si="307"/>
        <v>0.90600000000000003</v>
      </c>
      <c r="G9642" s="748" t="s">
        <v>280</v>
      </c>
      <c r="H9642" s="1337">
        <v>0.59</v>
      </c>
    </row>
    <row r="9643" spans="2:8">
      <c r="B9643" s="651" t="s">
        <v>20</v>
      </c>
      <c r="C9643" s="1356">
        <v>2211</v>
      </c>
      <c r="D9643" s="747" t="str">
        <f t="shared" si="306"/>
        <v>TX2211</v>
      </c>
      <c r="E9643" s="1336">
        <v>0.92900000000000005</v>
      </c>
      <c r="F9643" s="644">
        <f t="shared" si="307"/>
        <v>0.93600000000000005</v>
      </c>
      <c r="G9643" s="748" t="s">
        <v>280</v>
      </c>
      <c r="H9643" s="1337">
        <v>1.05</v>
      </c>
    </row>
    <row r="9644" spans="2:8">
      <c r="B9644" s="651" t="s">
        <v>20</v>
      </c>
      <c r="C9644" s="1356">
        <v>2220</v>
      </c>
      <c r="D9644" s="747" t="str">
        <f t="shared" si="306"/>
        <v>TX2220</v>
      </c>
      <c r="E9644" s="1336">
        <v>0.86299999999999999</v>
      </c>
      <c r="F9644" s="644">
        <f t="shared" si="307"/>
        <v>0.877</v>
      </c>
      <c r="G9644" s="748" t="s">
        <v>280</v>
      </c>
      <c r="H9644" s="1337">
        <v>0.4</v>
      </c>
    </row>
    <row r="9645" spans="2:8">
      <c r="B9645" s="651" t="s">
        <v>20</v>
      </c>
      <c r="C9645" s="1356">
        <v>2260</v>
      </c>
      <c r="D9645" s="747" t="str">
        <f t="shared" si="306"/>
        <v>TX2260</v>
      </c>
      <c r="E9645" s="1336">
        <v>1.135</v>
      </c>
      <c r="F9645" s="644">
        <f t="shared" si="307"/>
        <v>1.1220000000000001</v>
      </c>
      <c r="G9645" s="748" t="s">
        <v>280</v>
      </c>
      <c r="H9645" s="1337">
        <v>0.12</v>
      </c>
    </row>
    <row r="9646" spans="2:8">
      <c r="B9646" s="651" t="s">
        <v>20</v>
      </c>
      <c r="C9646" s="1356">
        <v>2286</v>
      </c>
      <c r="D9646" s="747" t="str">
        <f t="shared" si="306"/>
        <v>TX2286</v>
      </c>
      <c r="E9646" s="1336">
        <v>0.56899999999999995</v>
      </c>
      <c r="F9646" s="644">
        <f t="shared" si="307"/>
        <v>0.61199999999999999</v>
      </c>
      <c r="G9646" s="748" t="s">
        <v>280</v>
      </c>
      <c r="H9646" s="1337">
        <v>0.18</v>
      </c>
    </row>
    <row r="9647" spans="2:8">
      <c r="B9647" s="651" t="s">
        <v>20</v>
      </c>
      <c r="C9647" s="1356">
        <v>2288</v>
      </c>
      <c r="D9647" s="747" t="str">
        <f t="shared" si="306"/>
        <v>TX2288</v>
      </c>
      <c r="E9647" s="1336">
        <v>0.86099999999999999</v>
      </c>
      <c r="F9647" s="644">
        <f t="shared" si="307"/>
        <v>0.875</v>
      </c>
      <c r="G9647" s="748" t="s">
        <v>280</v>
      </c>
      <c r="H9647" s="1337">
        <v>2</v>
      </c>
    </row>
    <row r="9648" spans="2:8">
      <c r="B9648" s="651" t="s">
        <v>20</v>
      </c>
      <c r="C9648" s="1356">
        <v>2361</v>
      </c>
      <c r="D9648" s="747" t="str">
        <f t="shared" si="306"/>
        <v>TX2361</v>
      </c>
      <c r="E9648" s="1336">
        <v>0.69199999999999995</v>
      </c>
      <c r="F9648" s="644">
        <f t="shared" si="307"/>
        <v>0.72299999999999998</v>
      </c>
      <c r="G9648" s="748" t="s">
        <v>280</v>
      </c>
      <c r="H9648" s="1337">
        <v>0.05</v>
      </c>
    </row>
    <row r="9649" spans="2:8">
      <c r="B9649" s="651" t="s">
        <v>20</v>
      </c>
      <c r="C9649" s="1356">
        <v>2380</v>
      </c>
      <c r="D9649" s="747" t="str">
        <f t="shared" si="306"/>
        <v>TX2380</v>
      </c>
      <c r="E9649" s="1336">
        <v>0.92</v>
      </c>
      <c r="F9649" s="644">
        <f t="shared" si="307"/>
        <v>0.92800000000000005</v>
      </c>
      <c r="G9649" s="748" t="s">
        <v>280</v>
      </c>
      <c r="H9649" s="1337">
        <v>0.34</v>
      </c>
    </row>
    <row r="9650" spans="2:8">
      <c r="B9650" s="651" t="s">
        <v>20</v>
      </c>
      <c r="C9650" s="1356">
        <v>2501</v>
      </c>
      <c r="D9650" s="747" t="str">
        <f t="shared" si="306"/>
        <v>TX2501</v>
      </c>
      <c r="E9650" s="1336">
        <v>0.94299999999999995</v>
      </c>
      <c r="F9650" s="644">
        <f t="shared" si="307"/>
        <v>0.94899999999999995</v>
      </c>
      <c r="G9650" s="748" t="s">
        <v>280</v>
      </c>
      <c r="H9650" s="1337">
        <v>0.41</v>
      </c>
    </row>
    <row r="9651" spans="2:8">
      <c r="B9651" s="651" t="s">
        <v>20</v>
      </c>
      <c r="C9651" s="1356">
        <v>2503</v>
      </c>
      <c r="D9651" s="747" t="str">
        <f t="shared" si="306"/>
        <v>TX2503</v>
      </c>
      <c r="E9651" s="1336">
        <v>0.97899999999999998</v>
      </c>
      <c r="F9651" s="644">
        <f t="shared" si="307"/>
        <v>0.98099999999999998</v>
      </c>
      <c r="G9651" s="748" t="s">
        <v>280</v>
      </c>
      <c r="H9651" s="1337">
        <v>0.31</v>
      </c>
    </row>
    <row r="9652" spans="2:8">
      <c r="B9652" s="651" t="s">
        <v>20</v>
      </c>
      <c r="C9652" s="1356">
        <v>2532</v>
      </c>
      <c r="D9652" s="747" t="str">
        <f t="shared" si="306"/>
        <v>TX2532</v>
      </c>
      <c r="E9652" s="1336">
        <v>0.53400000000000003</v>
      </c>
      <c r="F9652" s="644">
        <f t="shared" si="307"/>
        <v>0.58099999999999996</v>
      </c>
      <c r="G9652" s="748" t="s">
        <v>280</v>
      </c>
      <c r="H9652" s="1337">
        <v>0.19</v>
      </c>
    </row>
    <row r="9653" spans="2:8">
      <c r="B9653" s="651" t="s">
        <v>20</v>
      </c>
      <c r="C9653" s="1356">
        <v>2534</v>
      </c>
      <c r="D9653" s="747" t="str">
        <f t="shared" si="306"/>
        <v>TX2534</v>
      </c>
      <c r="E9653" s="1336">
        <v>0.95</v>
      </c>
      <c r="F9653" s="644">
        <f t="shared" si="307"/>
        <v>0.95499999999999996</v>
      </c>
      <c r="G9653" s="748" t="s">
        <v>280</v>
      </c>
      <c r="H9653" s="1337">
        <v>0.37</v>
      </c>
    </row>
    <row r="9654" spans="2:8">
      <c r="B9654" s="651" t="s">
        <v>20</v>
      </c>
      <c r="C9654" s="1356">
        <v>2578</v>
      </c>
      <c r="D9654" s="747" t="str">
        <f t="shared" si="306"/>
        <v>TX2578</v>
      </c>
      <c r="E9654" s="1336">
        <v>0.94599999999999995</v>
      </c>
      <c r="F9654" s="644">
        <f t="shared" si="307"/>
        <v>0.95099999999999996</v>
      </c>
      <c r="G9654" s="748" t="s">
        <v>280</v>
      </c>
      <c r="H9654" s="1337">
        <v>0.4</v>
      </c>
    </row>
    <row r="9655" spans="2:8">
      <c r="B9655" s="651" t="s">
        <v>20</v>
      </c>
      <c r="C9655" s="1356">
        <v>2581</v>
      </c>
      <c r="D9655" s="747" t="str">
        <f t="shared" si="306"/>
        <v>TX2581</v>
      </c>
      <c r="E9655" s="1336">
        <v>0.86899999999999999</v>
      </c>
      <c r="F9655" s="644">
        <f t="shared" si="307"/>
        <v>0.88200000000000001</v>
      </c>
      <c r="G9655" s="748" t="s">
        <v>280</v>
      </c>
      <c r="H9655" s="1337">
        <v>0.67</v>
      </c>
    </row>
    <row r="9656" spans="2:8">
      <c r="B9656" s="651" t="s">
        <v>20</v>
      </c>
      <c r="C9656" s="1356">
        <v>2583</v>
      </c>
      <c r="D9656" s="747" t="str">
        <f t="shared" si="306"/>
        <v>TX2583</v>
      </c>
      <c r="E9656" s="1336">
        <v>0.92500000000000004</v>
      </c>
      <c r="F9656" s="644">
        <f t="shared" si="307"/>
        <v>0.93300000000000005</v>
      </c>
      <c r="G9656" s="748" t="s">
        <v>280</v>
      </c>
      <c r="H9656" s="1337">
        <v>0.34</v>
      </c>
    </row>
    <row r="9657" spans="2:8">
      <c r="B9657" s="651" t="s">
        <v>20</v>
      </c>
      <c r="C9657" s="1356">
        <v>2587</v>
      </c>
      <c r="D9657" s="747" t="str">
        <f t="shared" si="306"/>
        <v>TX2587</v>
      </c>
      <c r="E9657" s="1336">
        <v>0.88100000000000001</v>
      </c>
      <c r="F9657" s="644">
        <f t="shared" si="307"/>
        <v>0.89300000000000002</v>
      </c>
      <c r="G9657" s="748" t="s">
        <v>280</v>
      </c>
      <c r="H9657" s="1337">
        <v>0.34</v>
      </c>
    </row>
    <row r="9658" spans="2:8">
      <c r="B9658" s="651" t="s">
        <v>20</v>
      </c>
      <c r="C9658" s="1356">
        <v>2670</v>
      </c>
      <c r="D9658" s="747" t="str">
        <f t="shared" si="306"/>
        <v>TX2670</v>
      </c>
      <c r="E9658" s="1336">
        <v>0.53400000000000003</v>
      </c>
      <c r="F9658" s="644">
        <f t="shared" si="307"/>
        <v>0.58099999999999996</v>
      </c>
      <c r="G9658" s="748" t="s">
        <v>280</v>
      </c>
      <c r="H9658" s="1337">
        <v>0.19</v>
      </c>
    </row>
    <row r="9659" spans="2:8">
      <c r="B9659" s="651" t="s">
        <v>20</v>
      </c>
      <c r="C9659" s="1356">
        <v>2683</v>
      </c>
      <c r="D9659" s="747" t="str">
        <f t="shared" si="306"/>
        <v>TX2683</v>
      </c>
      <c r="E9659" s="1336">
        <v>0.998</v>
      </c>
      <c r="F9659" s="644">
        <f t="shared" si="307"/>
        <v>0.998</v>
      </c>
      <c r="G9659" s="748" t="s">
        <v>280</v>
      </c>
      <c r="H9659" s="1337">
        <v>0.43</v>
      </c>
    </row>
    <row r="9660" spans="2:8">
      <c r="B9660" s="651" t="s">
        <v>20</v>
      </c>
      <c r="C9660" s="1356">
        <v>2688</v>
      </c>
      <c r="D9660" s="747" t="str">
        <f t="shared" si="306"/>
        <v>TX2688</v>
      </c>
      <c r="E9660" s="1336">
        <v>0.93</v>
      </c>
      <c r="F9660" s="644">
        <f t="shared" si="307"/>
        <v>0.93700000000000006</v>
      </c>
      <c r="G9660" s="748" t="s">
        <v>280</v>
      </c>
      <c r="H9660" s="1337">
        <v>0.42</v>
      </c>
    </row>
    <row r="9661" spans="2:8">
      <c r="B9661" s="651" t="s">
        <v>20</v>
      </c>
      <c r="C9661" s="1356">
        <v>2702</v>
      </c>
      <c r="D9661" s="747" t="str">
        <f t="shared" si="306"/>
        <v>TX2702</v>
      </c>
      <c r="E9661" s="1336">
        <v>1.242</v>
      </c>
      <c r="F9661" s="644">
        <f t="shared" si="307"/>
        <v>1.218</v>
      </c>
      <c r="G9661" s="748" t="s">
        <v>280</v>
      </c>
      <c r="H9661" s="1337">
        <v>0.73</v>
      </c>
    </row>
    <row r="9662" spans="2:8">
      <c r="B9662" s="651" t="s">
        <v>20</v>
      </c>
      <c r="C9662" s="1356">
        <v>2710</v>
      </c>
      <c r="D9662" s="747" t="str">
        <f t="shared" si="306"/>
        <v>TX2710</v>
      </c>
      <c r="E9662" s="1336">
        <v>1.1539999999999999</v>
      </c>
      <c r="F9662" s="644">
        <f t="shared" si="307"/>
        <v>1.139</v>
      </c>
      <c r="G9662" s="748" t="s">
        <v>280</v>
      </c>
      <c r="H9662" s="1337">
        <v>0.56000000000000005</v>
      </c>
    </row>
    <row r="9663" spans="2:8">
      <c r="B9663" s="651" t="s">
        <v>20</v>
      </c>
      <c r="C9663" s="1356">
        <v>2719</v>
      </c>
      <c r="D9663" s="747" t="str">
        <f t="shared" si="306"/>
        <v>TX2719</v>
      </c>
      <c r="E9663" s="1336">
        <v>1.208</v>
      </c>
      <c r="F9663" s="644">
        <f t="shared" si="307"/>
        <v>1.1870000000000001</v>
      </c>
      <c r="G9663" s="748" t="s">
        <v>280</v>
      </c>
      <c r="H9663" s="1337">
        <v>0.44</v>
      </c>
    </row>
    <row r="9664" spans="2:8">
      <c r="B9664" s="651" t="s">
        <v>20</v>
      </c>
      <c r="C9664" s="1356">
        <v>2731</v>
      </c>
      <c r="D9664" s="747" t="str">
        <f t="shared" si="306"/>
        <v>TX2731</v>
      </c>
      <c r="E9664" s="1336">
        <v>0.90600000000000003</v>
      </c>
      <c r="F9664" s="644">
        <f t="shared" si="307"/>
        <v>0.91500000000000004</v>
      </c>
      <c r="G9664" s="748" t="s">
        <v>280</v>
      </c>
      <c r="H9664" s="1337">
        <v>0.43</v>
      </c>
    </row>
    <row r="9665" spans="2:8">
      <c r="B9665" s="651" t="s">
        <v>20</v>
      </c>
      <c r="C9665" s="1356">
        <v>2790</v>
      </c>
      <c r="D9665" s="747" t="str">
        <f t="shared" si="306"/>
        <v>TX2790</v>
      </c>
      <c r="E9665" s="1336">
        <v>0.94499999999999995</v>
      </c>
      <c r="F9665" s="644">
        <f t="shared" si="307"/>
        <v>0.95099999999999996</v>
      </c>
      <c r="G9665" s="748" t="s">
        <v>280</v>
      </c>
      <c r="H9665" s="1337">
        <v>0.38</v>
      </c>
    </row>
    <row r="9666" spans="2:8">
      <c r="B9666" s="651" t="s">
        <v>20</v>
      </c>
      <c r="C9666" s="1356">
        <v>2802</v>
      </c>
      <c r="D9666" s="747" t="str">
        <f t="shared" si="306"/>
        <v>TX2802</v>
      </c>
      <c r="E9666" s="1336">
        <v>0.85</v>
      </c>
      <c r="F9666" s="644">
        <f t="shared" si="307"/>
        <v>0.86499999999999999</v>
      </c>
      <c r="G9666" s="748" t="s">
        <v>280</v>
      </c>
      <c r="H9666" s="1337">
        <v>0.73</v>
      </c>
    </row>
    <row r="9667" spans="2:8">
      <c r="B9667" s="651" t="s">
        <v>20</v>
      </c>
      <c r="C9667" s="1356">
        <v>2835</v>
      </c>
      <c r="D9667" s="747" t="str">
        <f t="shared" si="306"/>
        <v>TX2835</v>
      </c>
      <c r="E9667" s="1336">
        <v>0.53400000000000003</v>
      </c>
      <c r="F9667" s="644">
        <f t="shared" si="307"/>
        <v>0.58099999999999996</v>
      </c>
      <c r="G9667" s="748" t="s">
        <v>280</v>
      </c>
      <c r="H9667" s="1337">
        <v>0.19</v>
      </c>
    </row>
    <row r="9668" spans="2:8">
      <c r="B9668" s="651" t="s">
        <v>20</v>
      </c>
      <c r="C9668" s="1356">
        <v>2881</v>
      </c>
      <c r="D9668" s="747" t="str">
        <f t="shared" si="306"/>
        <v>TX2881</v>
      </c>
      <c r="E9668" s="1336">
        <v>0.88500000000000001</v>
      </c>
      <c r="F9668" s="644">
        <f t="shared" si="307"/>
        <v>0.89700000000000002</v>
      </c>
      <c r="G9668" s="748" t="s">
        <v>280</v>
      </c>
      <c r="H9668" s="1337">
        <v>0.56000000000000005</v>
      </c>
    </row>
    <row r="9669" spans="2:8">
      <c r="B9669" s="651" t="s">
        <v>20</v>
      </c>
      <c r="C9669" s="1356">
        <v>2923</v>
      </c>
      <c r="D9669" s="747" t="str">
        <f t="shared" si="306"/>
        <v>TX2923</v>
      </c>
      <c r="E9669" s="1336">
        <v>0.93700000000000006</v>
      </c>
      <c r="F9669" s="644">
        <f t="shared" si="307"/>
        <v>0.94299999999999995</v>
      </c>
      <c r="G9669" s="748" t="s">
        <v>280</v>
      </c>
      <c r="H9669" s="1337">
        <v>0.33</v>
      </c>
    </row>
    <row r="9670" spans="2:8">
      <c r="B9670" s="651" t="s">
        <v>20</v>
      </c>
      <c r="C9670" s="1356">
        <v>3004</v>
      </c>
      <c r="D9670" s="747" t="str">
        <f t="shared" si="306"/>
        <v>TX3004</v>
      </c>
      <c r="E9670" s="1336">
        <v>0.97899999999999998</v>
      </c>
      <c r="F9670" s="644">
        <f t="shared" si="307"/>
        <v>0.98099999999999998</v>
      </c>
      <c r="G9670" s="748" t="s">
        <v>280</v>
      </c>
      <c r="H9670" s="1337">
        <v>0.56000000000000005</v>
      </c>
    </row>
    <row r="9671" spans="2:8">
      <c r="B9671" s="651" t="s">
        <v>20</v>
      </c>
      <c r="C9671" s="1356">
        <v>3022</v>
      </c>
      <c r="D9671" s="747" t="str">
        <f t="shared" si="306"/>
        <v>TX3022</v>
      </c>
      <c r="E9671" s="1336">
        <v>0.96799999999999997</v>
      </c>
      <c r="F9671" s="644">
        <f t="shared" si="307"/>
        <v>0.97099999999999997</v>
      </c>
      <c r="G9671" s="748" t="s">
        <v>280</v>
      </c>
      <c r="H9671" s="1337">
        <v>0.42</v>
      </c>
    </row>
    <row r="9672" spans="2:8">
      <c r="B9672" s="651" t="s">
        <v>20</v>
      </c>
      <c r="C9672" s="1356">
        <v>3027</v>
      </c>
      <c r="D9672" s="747" t="str">
        <f t="shared" si="306"/>
        <v>TX3027</v>
      </c>
      <c r="E9672" s="1336">
        <v>0.89300000000000002</v>
      </c>
      <c r="F9672" s="644">
        <f t="shared" si="307"/>
        <v>0.90400000000000003</v>
      </c>
      <c r="G9672" s="748" t="s">
        <v>280</v>
      </c>
      <c r="H9672" s="1337">
        <v>0.34</v>
      </c>
    </row>
    <row r="9673" spans="2:8">
      <c r="B9673" s="651" t="s">
        <v>20</v>
      </c>
      <c r="C9673" s="1356">
        <v>3028</v>
      </c>
      <c r="D9673" s="747" t="str">
        <f t="shared" si="306"/>
        <v>TX3028</v>
      </c>
      <c r="E9673" s="1336">
        <v>0.94099999999999995</v>
      </c>
      <c r="F9673" s="644">
        <f t="shared" si="307"/>
        <v>0.94699999999999995</v>
      </c>
      <c r="G9673" s="748" t="s">
        <v>280</v>
      </c>
      <c r="H9673" s="1337">
        <v>0.47</v>
      </c>
    </row>
    <row r="9674" spans="2:8">
      <c r="B9674" s="651" t="s">
        <v>20</v>
      </c>
      <c r="C9674" s="1356">
        <v>3040</v>
      </c>
      <c r="D9674" s="747" t="str">
        <f t="shared" si="306"/>
        <v>TX3040</v>
      </c>
      <c r="E9674" s="1336">
        <v>0.97399999999999998</v>
      </c>
      <c r="F9674" s="644">
        <f t="shared" si="307"/>
        <v>0.97699999999999998</v>
      </c>
      <c r="G9674" s="748" t="s">
        <v>280</v>
      </c>
      <c r="H9674" s="1337">
        <v>0.56000000000000005</v>
      </c>
    </row>
    <row r="9675" spans="2:8">
      <c r="B9675" s="651" t="s">
        <v>20</v>
      </c>
      <c r="C9675" s="1356">
        <v>3041</v>
      </c>
      <c r="D9675" s="747" t="str">
        <f t="shared" ref="D9675:D9738" si="308">B9675&amp;TEXT(C9675,"0000")</f>
        <v>TX3041</v>
      </c>
      <c r="E9675" s="1336">
        <v>0.95699999999999996</v>
      </c>
      <c r="F9675" s="644">
        <f t="shared" ref="F9675:F9738" si="309">IF(E9675="NA","NA",ROUND((E9675-1)*0.9+1,3))</f>
        <v>0.96099999999999997</v>
      </c>
      <c r="G9675" s="748" t="s">
        <v>280</v>
      </c>
      <c r="H9675" s="1337">
        <v>0.4</v>
      </c>
    </row>
    <row r="9676" spans="2:8">
      <c r="B9676" s="651" t="s">
        <v>20</v>
      </c>
      <c r="C9676" s="1356">
        <v>3042</v>
      </c>
      <c r="D9676" s="747" t="str">
        <f t="shared" si="308"/>
        <v>TX3042</v>
      </c>
      <c r="E9676" s="1336">
        <v>0.93100000000000005</v>
      </c>
      <c r="F9676" s="644">
        <f t="shared" si="309"/>
        <v>0.93799999999999994</v>
      </c>
      <c r="G9676" s="748" t="s">
        <v>280</v>
      </c>
      <c r="H9676" s="1337">
        <v>0.51</v>
      </c>
    </row>
    <row r="9677" spans="2:8">
      <c r="B9677" s="651" t="s">
        <v>20</v>
      </c>
      <c r="C9677" s="1356">
        <v>3064</v>
      </c>
      <c r="D9677" s="747" t="str">
        <f t="shared" si="308"/>
        <v>TX3064</v>
      </c>
      <c r="E9677" s="1336">
        <v>0.91600000000000004</v>
      </c>
      <c r="F9677" s="644">
        <f t="shared" si="309"/>
        <v>0.92400000000000004</v>
      </c>
      <c r="G9677" s="748" t="s">
        <v>280</v>
      </c>
      <c r="H9677" s="1337">
        <v>0.4</v>
      </c>
    </row>
    <row r="9678" spans="2:8">
      <c r="B9678" s="651" t="s">
        <v>20</v>
      </c>
      <c r="C9678" s="1356">
        <v>3066</v>
      </c>
      <c r="D9678" s="747" t="str">
        <f t="shared" si="308"/>
        <v>TX3066</v>
      </c>
      <c r="E9678" s="1336">
        <v>0.95699999999999996</v>
      </c>
      <c r="F9678" s="644">
        <f t="shared" si="309"/>
        <v>0.96099999999999997</v>
      </c>
      <c r="G9678" s="748" t="s">
        <v>280</v>
      </c>
      <c r="H9678" s="1337">
        <v>0.5</v>
      </c>
    </row>
    <row r="9679" spans="2:8">
      <c r="B9679" s="651" t="s">
        <v>20</v>
      </c>
      <c r="C9679" s="1356">
        <v>3081</v>
      </c>
      <c r="D9679" s="747" t="str">
        <f t="shared" si="308"/>
        <v>TX3081</v>
      </c>
      <c r="E9679" s="1336">
        <v>0.96699999999999997</v>
      </c>
      <c r="F9679" s="644">
        <f t="shared" si="309"/>
        <v>0.97</v>
      </c>
      <c r="G9679" s="748" t="s">
        <v>280</v>
      </c>
      <c r="H9679" s="1337">
        <v>0.4</v>
      </c>
    </row>
    <row r="9680" spans="2:8">
      <c r="B9680" s="651" t="s">
        <v>20</v>
      </c>
      <c r="C9680" s="1356">
        <v>3082</v>
      </c>
      <c r="D9680" s="747" t="str">
        <f t="shared" si="308"/>
        <v>TX3082</v>
      </c>
      <c r="E9680" s="1336">
        <v>1.0640000000000001</v>
      </c>
      <c r="F9680" s="644">
        <f t="shared" si="309"/>
        <v>1.0580000000000001</v>
      </c>
      <c r="G9680" s="748" t="s">
        <v>280</v>
      </c>
      <c r="H9680" s="1337">
        <v>0.4</v>
      </c>
    </row>
    <row r="9681" spans="2:8">
      <c r="B9681" s="651" t="s">
        <v>20</v>
      </c>
      <c r="C9681" s="1356">
        <v>3085</v>
      </c>
      <c r="D9681" s="747" t="str">
        <f t="shared" si="308"/>
        <v>TX3085</v>
      </c>
      <c r="E9681" s="1336">
        <v>0.93700000000000006</v>
      </c>
      <c r="F9681" s="644">
        <f t="shared" si="309"/>
        <v>0.94299999999999995</v>
      </c>
      <c r="G9681" s="748" t="s">
        <v>280</v>
      </c>
      <c r="H9681" s="1337">
        <v>0.38</v>
      </c>
    </row>
    <row r="9682" spans="2:8">
      <c r="B9682" s="651" t="s">
        <v>20</v>
      </c>
      <c r="C9682" s="1356">
        <v>3110</v>
      </c>
      <c r="D9682" s="747" t="str">
        <f t="shared" si="308"/>
        <v>TX3110</v>
      </c>
      <c r="E9682" s="1336">
        <v>1.117</v>
      </c>
      <c r="F9682" s="644">
        <f t="shared" si="309"/>
        <v>1.105</v>
      </c>
      <c r="G9682" s="748" t="s">
        <v>280</v>
      </c>
      <c r="H9682" s="1337">
        <v>0.44</v>
      </c>
    </row>
    <row r="9683" spans="2:8">
      <c r="B9683" s="651" t="s">
        <v>20</v>
      </c>
      <c r="C9683" s="1356">
        <v>3111</v>
      </c>
      <c r="D9683" s="747" t="str">
        <f t="shared" si="308"/>
        <v>TX3111</v>
      </c>
      <c r="E9683" s="1336">
        <v>1.0009999999999999</v>
      </c>
      <c r="F9683" s="644">
        <f t="shared" si="309"/>
        <v>1.0009999999999999</v>
      </c>
      <c r="G9683" s="748" t="s">
        <v>280</v>
      </c>
      <c r="H9683" s="1337">
        <v>0.39</v>
      </c>
    </row>
    <row r="9684" spans="2:8">
      <c r="B9684" s="651" t="s">
        <v>20</v>
      </c>
      <c r="C9684" s="1356">
        <v>3113</v>
      </c>
      <c r="D9684" s="747" t="str">
        <f t="shared" si="308"/>
        <v>TX3113</v>
      </c>
      <c r="E9684" s="1336">
        <v>0.96099999999999997</v>
      </c>
      <c r="F9684" s="644">
        <f t="shared" si="309"/>
        <v>0.96499999999999997</v>
      </c>
      <c r="G9684" s="748" t="s">
        <v>280</v>
      </c>
      <c r="H9684" s="1337">
        <v>0.34</v>
      </c>
    </row>
    <row r="9685" spans="2:8">
      <c r="B9685" s="651" t="s">
        <v>20</v>
      </c>
      <c r="C9685" s="1356">
        <v>3114</v>
      </c>
      <c r="D9685" s="747" t="str">
        <f t="shared" si="308"/>
        <v>TX3114</v>
      </c>
      <c r="E9685" s="1336">
        <v>0.92600000000000005</v>
      </c>
      <c r="F9685" s="644">
        <f t="shared" si="309"/>
        <v>0.93300000000000005</v>
      </c>
      <c r="G9685" s="748" t="s">
        <v>280</v>
      </c>
      <c r="H9685" s="1337">
        <v>0.32</v>
      </c>
    </row>
    <row r="9686" spans="2:8">
      <c r="B9686" s="651" t="s">
        <v>20</v>
      </c>
      <c r="C9686" s="1356">
        <v>3126</v>
      </c>
      <c r="D9686" s="747" t="str">
        <f t="shared" si="308"/>
        <v>TX3126</v>
      </c>
      <c r="E9686" s="1336">
        <v>0.998</v>
      </c>
      <c r="F9686" s="644">
        <f t="shared" si="309"/>
        <v>0.998</v>
      </c>
      <c r="G9686" s="748" t="s">
        <v>280</v>
      </c>
      <c r="H9686" s="1337">
        <v>0.26</v>
      </c>
    </row>
    <row r="9687" spans="2:8">
      <c r="B9687" s="651" t="s">
        <v>20</v>
      </c>
      <c r="C9687" s="1356">
        <v>3131</v>
      </c>
      <c r="D9687" s="747" t="str">
        <f t="shared" si="308"/>
        <v>TX3131</v>
      </c>
      <c r="E9687" s="1336">
        <v>0.91700000000000004</v>
      </c>
      <c r="F9687" s="644">
        <f t="shared" si="309"/>
        <v>0.92500000000000004</v>
      </c>
      <c r="G9687" s="748" t="s">
        <v>280</v>
      </c>
      <c r="H9687" s="1337">
        <v>0.38</v>
      </c>
    </row>
    <row r="9688" spans="2:8">
      <c r="B9688" s="651" t="s">
        <v>20</v>
      </c>
      <c r="C9688" s="1356">
        <v>3132</v>
      </c>
      <c r="D9688" s="747" t="str">
        <f t="shared" si="308"/>
        <v>TX3132</v>
      </c>
      <c r="E9688" s="1336">
        <v>0.82399999999999995</v>
      </c>
      <c r="F9688" s="644">
        <f t="shared" si="309"/>
        <v>0.84199999999999997</v>
      </c>
      <c r="G9688" s="748" t="s">
        <v>280</v>
      </c>
      <c r="H9688" s="1337">
        <v>0.45</v>
      </c>
    </row>
    <row r="9689" spans="2:8">
      <c r="B9689" s="651" t="s">
        <v>20</v>
      </c>
      <c r="C9689" s="1356">
        <v>3146</v>
      </c>
      <c r="D9689" s="747" t="str">
        <f t="shared" si="308"/>
        <v>TX3146</v>
      </c>
      <c r="E9689" s="1336">
        <v>0.872</v>
      </c>
      <c r="F9689" s="644">
        <f t="shared" si="309"/>
        <v>0.88500000000000001</v>
      </c>
      <c r="G9689" s="748" t="s">
        <v>280</v>
      </c>
      <c r="H9689" s="1337">
        <v>0.44</v>
      </c>
    </row>
    <row r="9690" spans="2:8">
      <c r="B9690" s="651" t="s">
        <v>20</v>
      </c>
      <c r="C9690" s="1356">
        <v>3179</v>
      </c>
      <c r="D9690" s="747" t="str">
        <f t="shared" si="308"/>
        <v>TX3179</v>
      </c>
      <c r="E9690" s="1336">
        <v>0.92400000000000004</v>
      </c>
      <c r="F9690" s="644">
        <f t="shared" si="309"/>
        <v>0.93200000000000005</v>
      </c>
      <c r="G9690" s="748" t="s">
        <v>280</v>
      </c>
      <c r="H9690" s="1337">
        <v>0.3</v>
      </c>
    </row>
    <row r="9691" spans="2:8">
      <c r="B9691" s="651" t="s">
        <v>20</v>
      </c>
      <c r="C9691" s="1356">
        <v>3220</v>
      </c>
      <c r="D9691" s="747" t="str">
        <f t="shared" si="308"/>
        <v>TX3220</v>
      </c>
      <c r="E9691" s="1336">
        <v>0.89600000000000002</v>
      </c>
      <c r="F9691" s="644">
        <f t="shared" si="309"/>
        <v>0.90600000000000003</v>
      </c>
      <c r="G9691" s="748" t="s">
        <v>280</v>
      </c>
      <c r="H9691" s="1337">
        <v>0.51</v>
      </c>
    </row>
    <row r="9692" spans="2:8">
      <c r="B9692" s="651" t="s">
        <v>20</v>
      </c>
      <c r="C9692" s="1356">
        <v>3224</v>
      </c>
      <c r="D9692" s="747" t="str">
        <f t="shared" si="308"/>
        <v>TX3224</v>
      </c>
      <c r="E9692" s="1336">
        <v>0.56899999999999995</v>
      </c>
      <c r="F9692" s="644">
        <f t="shared" si="309"/>
        <v>0.61199999999999999</v>
      </c>
      <c r="G9692" s="748" t="s">
        <v>280</v>
      </c>
      <c r="H9692" s="1337">
        <v>0.18</v>
      </c>
    </row>
    <row r="9693" spans="2:8">
      <c r="B9693" s="651" t="s">
        <v>20</v>
      </c>
      <c r="C9693" s="1356">
        <v>3227</v>
      </c>
      <c r="D9693" s="747" t="str">
        <f t="shared" si="308"/>
        <v>TX3227</v>
      </c>
      <c r="E9693" s="1336">
        <v>0.99299999999999999</v>
      </c>
      <c r="F9693" s="644">
        <f t="shared" si="309"/>
        <v>0.99399999999999999</v>
      </c>
      <c r="G9693" s="748" t="s">
        <v>280</v>
      </c>
      <c r="H9693" s="1337">
        <v>0.45</v>
      </c>
    </row>
    <row r="9694" spans="2:8">
      <c r="B9694" s="651" t="s">
        <v>20</v>
      </c>
      <c r="C9694" s="1356">
        <v>3255</v>
      </c>
      <c r="D9694" s="747" t="str">
        <f t="shared" si="308"/>
        <v>TX3255</v>
      </c>
      <c r="E9694" s="1336">
        <v>0.96399999999999997</v>
      </c>
      <c r="F9694" s="644">
        <f t="shared" si="309"/>
        <v>0.96799999999999997</v>
      </c>
      <c r="G9694" s="748" t="s">
        <v>280</v>
      </c>
      <c r="H9694" s="1337">
        <v>0.37</v>
      </c>
    </row>
    <row r="9695" spans="2:8">
      <c r="B9695" s="651" t="s">
        <v>20</v>
      </c>
      <c r="C9695" s="1356">
        <v>3257</v>
      </c>
      <c r="D9695" s="747" t="str">
        <f t="shared" si="308"/>
        <v>TX3257</v>
      </c>
      <c r="E9695" s="1336">
        <v>1.012</v>
      </c>
      <c r="F9695" s="644">
        <f t="shared" si="309"/>
        <v>1.0109999999999999</v>
      </c>
      <c r="G9695" s="748" t="s">
        <v>280</v>
      </c>
      <c r="H9695" s="1337">
        <v>0.47</v>
      </c>
    </row>
    <row r="9696" spans="2:8">
      <c r="B9696" s="651" t="s">
        <v>20</v>
      </c>
      <c r="C9696" s="1356">
        <v>3300</v>
      </c>
      <c r="D9696" s="747" t="str">
        <f t="shared" si="308"/>
        <v>TX3300</v>
      </c>
      <c r="E9696" s="1336">
        <v>0.69199999999999995</v>
      </c>
      <c r="F9696" s="644">
        <f t="shared" si="309"/>
        <v>0.72299999999999998</v>
      </c>
      <c r="G9696" s="748" t="s">
        <v>280</v>
      </c>
      <c r="H9696" s="1337">
        <v>0.05</v>
      </c>
    </row>
    <row r="9697" spans="2:8">
      <c r="B9697" s="651" t="s">
        <v>20</v>
      </c>
      <c r="C9697" s="1356">
        <v>3316</v>
      </c>
      <c r="D9697" s="747" t="str">
        <f t="shared" si="308"/>
        <v>TX3316</v>
      </c>
      <c r="E9697" s="1336">
        <v>0.94699999999999995</v>
      </c>
      <c r="F9697" s="644">
        <f t="shared" si="309"/>
        <v>0.95199999999999996</v>
      </c>
      <c r="G9697" s="748" t="s">
        <v>280</v>
      </c>
      <c r="H9697" s="1337">
        <v>0.34</v>
      </c>
    </row>
    <row r="9698" spans="2:8">
      <c r="B9698" s="651" t="s">
        <v>20</v>
      </c>
      <c r="C9698" s="1356">
        <v>3331</v>
      </c>
      <c r="D9698" s="747" t="str">
        <f t="shared" si="308"/>
        <v>TX3331</v>
      </c>
      <c r="E9698" s="1336">
        <v>0.93</v>
      </c>
      <c r="F9698" s="644">
        <f t="shared" si="309"/>
        <v>0.93700000000000006</v>
      </c>
      <c r="G9698" s="748" t="s">
        <v>280</v>
      </c>
      <c r="H9698" s="1337">
        <v>0.4</v>
      </c>
    </row>
    <row r="9699" spans="2:8">
      <c r="B9699" s="651" t="s">
        <v>20</v>
      </c>
      <c r="C9699" s="1356">
        <v>3365</v>
      </c>
      <c r="D9699" s="747" t="str">
        <f t="shared" si="308"/>
        <v>TX3365</v>
      </c>
      <c r="E9699" s="1336">
        <v>1.1919999999999999</v>
      </c>
      <c r="F9699" s="644">
        <f t="shared" si="309"/>
        <v>1.173</v>
      </c>
      <c r="G9699" s="748" t="s">
        <v>280</v>
      </c>
      <c r="H9699" s="1337">
        <v>0.32</v>
      </c>
    </row>
    <row r="9700" spans="2:8">
      <c r="B9700" s="651" t="s">
        <v>20</v>
      </c>
      <c r="C9700" s="1356">
        <v>3372</v>
      </c>
      <c r="D9700" s="747" t="str">
        <f t="shared" si="308"/>
        <v>TX3372</v>
      </c>
      <c r="E9700" s="1336">
        <v>1.0409999999999999</v>
      </c>
      <c r="F9700" s="644">
        <f t="shared" si="309"/>
        <v>1.0369999999999999</v>
      </c>
      <c r="G9700" s="748" t="s">
        <v>280</v>
      </c>
      <c r="H9700" s="1337">
        <v>0.38</v>
      </c>
    </row>
    <row r="9701" spans="2:8">
      <c r="B9701" s="651" t="s">
        <v>20</v>
      </c>
      <c r="C9701" s="1356">
        <v>3383</v>
      </c>
      <c r="D9701" s="747" t="str">
        <f t="shared" si="308"/>
        <v>TX3383</v>
      </c>
      <c r="E9701" s="1336">
        <v>0.94899999999999995</v>
      </c>
      <c r="F9701" s="644">
        <f t="shared" si="309"/>
        <v>0.95399999999999996</v>
      </c>
      <c r="G9701" s="748" t="s">
        <v>280</v>
      </c>
      <c r="H9701" s="1337">
        <v>0.3</v>
      </c>
    </row>
    <row r="9702" spans="2:8">
      <c r="B9702" s="651" t="s">
        <v>20</v>
      </c>
      <c r="C9702" s="1356">
        <v>3507</v>
      </c>
      <c r="D9702" s="747" t="str">
        <f t="shared" si="308"/>
        <v>TX3507</v>
      </c>
      <c r="E9702" s="1336">
        <v>0.97699999999999998</v>
      </c>
      <c r="F9702" s="644">
        <f t="shared" si="309"/>
        <v>0.97899999999999998</v>
      </c>
      <c r="G9702" s="748" t="s">
        <v>280</v>
      </c>
      <c r="H9702" s="1337">
        <v>0.35</v>
      </c>
    </row>
    <row r="9703" spans="2:8">
      <c r="B9703" s="651" t="s">
        <v>20</v>
      </c>
      <c r="C9703" s="1356">
        <v>3548</v>
      </c>
      <c r="D9703" s="747" t="str">
        <f t="shared" si="308"/>
        <v>TX3548</v>
      </c>
      <c r="E9703" s="1336">
        <v>0.92700000000000005</v>
      </c>
      <c r="F9703" s="644">
        <f t="shared" si="309"/>
        <v>0.93400000000000005</v>
      </c>
      <c r="G9703" s="748" t="s">
        <v>280</v>
      </c>
      <c r="H9703" s="1337">
        <v>0.35</v>
      </c>
    </row>
    <row r="9704" spans="2:8">
      <c r="B9704" s="651" t="s">
        <v>20</v>
      </c>
      <c r="C9704" s="1356">
        <v>3574</v>
      </c>
      <c r="D9704" s="747" t="str">
        <f t="shared" si="308"/>
        <v>TX3574</v>
      </c>
      <c r="E9704" s="1336">
        <v>0.86699999999999999</v>
      </c>
      <c r="F9704" s="644">
        <f t="shared" si="309"/>
        <v>0.88</v>
      </c>
      <c r="G9704" s="748" t="s">
        <v>280</v>
      </c>
      <c r="H9704" s="1337">
        <v>0.26</v>
      </c>
    </row>
    <row r="9705" spans="2:8">
      <c r="B9705" s="651" t="s">
        <v>20</v>
      </c>
      <c r="C9705" s="1356">
        <v>3620</v>
      </c>
      <c r="D9705" s="747" t="str">
        <f t="shared" si="308"/>
        <v>TX3620</v>
      </c>
      <c r="E9705" s="1336">
        <v>1.1339999999999999</v>
      </c>
      <c r="F9705" s="644">
        <f t="shared" si="309"/>
        <v>1.121</v>
      </c>
      <c r="G9705" s="748" t="s">
        <v>280</v>
      </c>
      <c r="H9705" s="1337">
        <v>0.36</v>
      </c>
    </row>
    <row r="9706" spans="2:8">
      <c r="B9706" s="651" t="s">
        <v>20</v>
      </c>
      <c r="C9706" s="1356">
        <v>3629</v>
      </c>
      <c r="D9706" s="747" t="str">
        <f t="shared" si="308"/>
        <v>TX3629</v>
      </c>
      <c r="E9706" s="1336">
        <v>0.92800000000000005</v>
      </c>
      <c r="F9706" s="644">
        <f t="shared" si="309"/>
        <v>0.93500000000000005</v>
      </c>
      <c r="G9706" s="748" t="s">
        <v>280</v>
      </c>
      <c r="H9706" s="1337">
        <v>0.21</v>
      </c>
    </row>
    <row r="9707" spans="2:8">
      <c r="B9707" s="651" t="s">
        <v>20</v>
      </c>
      <c r="C9707" s="1356">
        <v>3632</v>
      </c>
      <c r="D9707" s="747" t="str">
        <f t="shared" si="308"/>
        <v>TX3632</v>
      </c>
      <c r="E9707" s="1336">
        <v>1.097</v>
      </c>
      <c r="F9707" s="644">
        <f t="shared" si="309"/>
        <v>1.087</v>
      </c>
      <c r="G9707" s="748" t="s">
        <v>280</v>
      </c>
      <c r="H9707" s="1337">
        <v>0.32</v>
      </c>
    </row>
    <row r="9708" spans="2:8">
      <c r="B9708" s="651" t="s">
        <v>20</v>
      </c>
      <c r="C9708" s="1356">
        <v>3642</v>
      </c>
      <c r="D9708" s="747" t="str">
        <f t="shared" si="308"/>
        <v>TX3642</v>
      </c>
      <c r="E9708" s="1336">
        <v>0.88200000000000001</v>
      </c>
      <c r="F9708" s="644">
        <f t="shared" si="309"/>
        <v>0.89400000000000002</v>
      </c>
      <c r="G9708" s="748" t="s">
        <v>280</v>
      </c>
      <c r="H9708" s="1337">
        <v>0.52</v>
      </c>
    </row>
    <row r="9709" spans="2:8">
      <c r="B9709" s="651" t="s">
        <v>20</v>
      </c>
      <c r="C9709" s="1356">
        <v>3643</v>
      </c>
      <c r="D9709" s="747" t="str">
        <f t="shared" si="308"/>
        <v>TX3643</v>
      </c>
      <c r="E9709" s="1336">
        <v>1.1140000000000001</v>
      </c>
      <c r="F9709" s="644">
        <f t="shared" si="309"/>
        <v>1.103</v>
      </c>
      <c r="G9709" s="748" t="s">
        <v>280</v>
      </c>
      <c r="H9709" s="1337">
        <v>0.23</v>
      </c>
    </row>
    <row r="9710" spans="2:8">
      <c r="B9710" s="651" t="s">
        <v>20</v>
      </c>
      <c r="C9710" s="1356">
        <v>3647</v>
      </c>
      <c r="D9710" s="747" t="str">
        <f t="shared" si="308"/>
        <v>TX3647</v>
      </c>
      <c r="E9710" s="1336">
        <v>0.93600000000000005</v>
      </c>
      <c r="F9710" s="644">
        <f t="shared" si="309"/>
        <v>0.94199999999999995</v>
      </c>
      <c r="G9710" s="748" t="s">
        <v>280</v>
      </c>
      <c r="H9710" s="1337">
        <v>0.39</v>
      </c>
    </row>
    <row r="9711" spans="2:8">
      <c r="B9711" s="651" t="s">
        <v>20</v>
      </c>
      <c r="C9711" s="1356">
        <v>3648</v>
      </c>
      <c r="D9711" s="747" t="str">
        <f t="shared" si="308"/>
        <v>TX3648</v>
      </c>
      <c r="E9711" s="1336">
        <v>0.88300000000000001</v>
      </c>
      <c r="F9711" s="644">
        <f t="shared" si="309"/>
        <v>0.89500000000000002</v>
      </c>
      <c r="G9711" s="748" t="s">
        <v>280</v>
      </c>
      <c r="H9711" s="1337">
        <v>0.42</v>
      </c>
    </row>
    <row r="9712" spans="2:8">
      <c r="B9712" s="651" t="s">
        <v>20</v>
      </c>
      <c r="C9712" s="1356">
        <v>3681</v>
      </c>
      <c r="D9712" s="747" t="str">
        <f t="shared" si="308"/>
        <v>TX3681</v>
      </c>
      <c r="E9712" s="1336">
        <v>0.84499999999999997</v>
      </c>
      <c r="F9712" s="644">
        <f t="shared" si="309"/>
        <v>0.86099999999999999</v>
      </c>
      <c r="G9712" s="748" t="s">
        <v>280</v>
      </c>
      <c r="H9712" s="1337">
        <v>0.17</v>
      </c>
    </row>
    <row r="9713" spans="2:8">
      <c r="B9713" s="651" t="s">
        <v>20</v>
      </c>
      <c r="C9713" s="1356">
        <v>3685</v>
      </c>
      <c r="D9713" s="747" t="str">
        <f t="shared" si="308"/>
        <v>TX3685</v>
      </c>
      <c r="E9713" s="1336">
        <v>1.137</v>
      </c>
      <c r="F9713" s="644">
        <f t="shared" si="309"/>
        <v>1.123</v>
      </c>
      <c r="G9713" s="748" t="s">
        <v>280</v>
      </c>
      <c r="H9713" s="1337">
        <v>0.13</v>
      </c>
    </row>
    <row r="9714" spans="2:8">
      <c r="B9714" s="651" t="s">
        <v>20</v>
      </c>
      <c r="C9714" s="1356">
        <v>3719</v>
      </c>
      <c r="D9714" s="747" t="str">
        <f t="shared" si="308"/>
        <v>TX3719</v>
      </c>
      <c r="E9714" s="1336">
        <v>1.68</v>
      </c>
      <c r="F9714" s="644">
        <f t="shared" si="309"/>
        <v>1.6120000000000001</v>
      </c>
      <c r="G9714" s="748" t="s">
        <v>280</v>
      </c>
      <c r="H9714" s="1337">
        <v>0.09</v>
      </c>
    </row>
    <row r="9715" spans="2:8">
      <c r="B9715" s="651" t="s">
        <v>20</v>
      </c>
      <c r="C9715" s="1356">
        <v>3724</v>
      </c>
      <c r="D9715" s="747" t="str">
        <f t="shared" si="308"/>
        <v>TX3724</v>
      </c>
      <c r="E9715" s="1336">
        <v>1.256</v>
      </c>
      <c r="F9715" s="644">
        <f t="shared" si="309"/>
        <v>1.23</v>
      </c>
      <c r="G9715" s="748" t="s">
        <v>280</v>
      </c>
      <c r="H9715" s="1337">
        <v>0.28999999999999998</v>
      </c>
    </row>
    <row r="9716" spans="2:8">
      <c r="B9716" s="651" t="s">
        <v>20</v>
      </c>
      <c r="C9716" s="1356">
        <v>3726</v>
      </c>
      <c r="D9716" s="747" t="str">
        <f t="shared" si="308"/>
        <v>TX3726</v>
      </c>
      <c r="E9716" s="1336">
        <v>1.2849999999999999</v>
      </c>
      <c r="F9716" s="644">
        <f t="shared" si="309"/>
        <v>1.2569999999999999</v>
      </c>
      <c r="G9716" s="748" t="s">
        <v>280</v>
      </c>
      <c r="H9716" s="1337">
        <v>0.3</v>
      </c>
    </row>
    <row r="9717" spans="2:8">
      <c r="B9717" s="651" t="s">
        <v>20</v>
      </c>
      <c r="C9717" s="1356">
        <v>3805</v>
      </c>
      <c r="D9717" s="747" t="str">
        <f t="shared" si="308"/>
        <v>TX3805</v>
      </c>
      <c r="E9717" s="1336">
        <v>0.98699999999999999</v>
      </c>
      <c r="F9717" s="644">
        <f t="shared" si="309"/>
        <v>0.98799999999999999</v>
      </c>
      <c r="G9717" s="748" t="s">
        <v>280</v>
      </c>
      <c r="H9717" s="1337">
        <v>0.31</v>
      </c>
    </row>
    <row r="9718" spans="2:8">
      <c r="B9718" s="651" t="s">
        <v>20</v>
      </c>
      <c r="C9718" s="1356">
        <v>3807</v>
      </c>
      <c r="D9718" s="747" t="str">
        <f t="shared" si="308"/>
        <v>TX3807</v>
      </c>
      <c r="E9718" s="1336">
        <v>0.91600000000000004</v>
      </c>
      <c r="F9718" s="644">
        <f t="shared" si="309"/>
        <v>0.92400000000000004</v>
      </c>
      <c r="G9718" s="748" t="s">
        <v>280</v>
      </c>
      <c r="H9718" s="1337">
        <v>0.38</v>
      </c>
    </row>
    <row r="9719" spans="2:8">
      <c r="B9719" s="651" t="s">
        <v>20</v>
      </c>
      <c r="C9719" s="1356">
        <v>3808</v>
      </c>
      <c r="D9719" s="747" t="str">
        <f t="shared" si="308"/>
        <v>TX3808</v>
      </c>
      <c r="E9719" s="1336">
        <v>0.84599999999999997</v>
      </c>
      <c r="F9719" s="644">
        <f t="shared" si="309"/>
        <v>0.86099999999999999</v>
      </c>
      <c r="G9719" s="748" t="s">
        <v>280</v>
      </c>
      <c r="H9719" s="1337">
        <v>0.56999999999999995</v>
      </c>
    </row>
    <row r="9720" spans="2:8">
      <c r="B9720" s="651" t="s">
        <v>20</v>
      </c>
      <c r="C9720" s="1356">
        <v>3821</v>
      </c>
      <c r="D9720" s="747" t="str">
        <f t="shared" si="308"/>
        <v>TX3821</v>
      </c>
      <c r="E9720" s="1336">
        <v>0.84</v>
      </c>
      <c r="F9720" s="644">
        <f t="shared" si="309"/>
        <v>0.85599999999999998</v>
      </c>
      <c r="G9720" s="748" t="s">
        <v>280</v>
      </c>
      <c r="H9720" s="1337">
        <v>0.45</v>
      </c>
    </row>
    <row r="9721" spans="2:8">
      <c r="B9721" s="651" t="s">
        <v>20</v>
      </c>
      <c r="C9721" s="1356">
        <v>3822</v>
      </c>
      <c r="D9721" s="747" t="str">
        <f t="shared" si="308"/>
        <v>TX3822</v>
      </c>
      <c r="E9721" s="1336">
        <v>0.95799999999999996</v>
      </c>
      <c r="F9721" s="644">
        <f t="shared" si="309"/>
        <v>0.96199999999999997</v>
      </c>
      <c r="G9721" s="748" t="s">
        <v>280</v>
      </c>
      <c r="H9721" s="1337">
        <v>0.36</v>
      </c>
    </row>
    <row r="9722" spans="2:8">
      <c r="B9722" s="651" t="s">
        <v>20</v>
      </c>
      <c r="C9722" s="1356">
        <v>3823</v>
      </c>
      <c r="D9722" s="747" t="str">
        <f t="shared" si="308"/>
        <v>TX3823</v>
      </c>
      <c r="E9722" s="1336">
        <v>0.93</v>
      </c>
      <c r="F9722" s="644">
        <f t="shared" si="309"/>
        <v>0.93700000000000006</v>
      </c>
      <c r="G9722" s="748" t="s">
        <v>280</v>
      </c>
      <c r="H9722" s="1337">
        <v>0.43</v>
      </c>
    </row>
    <row r="9723" spans="2:8">
      <c r="B9723" s="651" t="s">
        <v>20</v>
      </c>
      <c r="C9723" s="1356">
        <v>3824</v>
      </c>
      <c r="D9723" s="747" t="str">
        <f t="shared" si="308"/>
        <v>TX3824</v>
      </c>
      <c r="E9723" s="1336">
        <v>0.89400000000000002</v>
      </c>
      <c r="F9723" s="644">
        <f t="shared" si="309"/>
        <v>0.90500000000000003</v>
      </c>
      <c r="G9723" s="748" t="s">
        <v>280</v>
      </c>
      <c r="H9723" s="1337">
        <v>0.42</v>
      </c>
    </row>
    <row r="9724" spans="2:8">
      <c r="B9724" s="651" t="s">
        <v>20</v>
      </c>
      <c r="C9724" s="1356">
        <v>3830</v>
      </c>
      <c r="D9724" s="747" t="str">
        <f t="shared" si="308"/>
        <v>TX3830</v>
      </c>
      <c r="E9724" s="1336">
        <v>1.0229999999999999</v>
      </c>
      <c r="F9724" s="644">
        <f t="shared" si="309"/>
        <v>1.0209999999999999</v>
      </c>
      <c r="G9724" s="748" t="s">
        <v>280</v>
      </c>
      <c r="H9724" s="1337">
        <v>0.32</v>
      </c>
    </row>
    <row r="9725" spans="2:8">
      <c r="B9725" s="651" t="s">
        <v>20</v>
      </c>
      <c r="C9725" s="1356">
        <v>3865</v>
      </c>
      <c r="D9725" s="747" t="str">
        <f t="shared" si="308"/>
        <v>TX3865</v>
      </c>
      <c r="E9725" s="1336">
        <v>0.93</v>
      </c>
      <c r="F9725" s="644">
        <f t="shared" si="309"/>
        <v>0.93700000000000006</v>
      </c>
      <c r="G9725" s="748" t="s">
        <v>280</v>
      </c>
      <c r="H9725" s="1337">
        <v>0.4</v>
      </c>
    </row>
    <row r="9726" spans="2:8">
      <c r="B9726" s="651" t="s">
        <v>20</v>
      </c>
      <c r="C9726" s="1356">
        <v>3881</v>
      </c>
      <c r="D9726" s="747" t="str">
        <f t="shared" si="308"/>
        <v>TX3881</v>
      </c>
      <c r="E9726" s="1336">
        <v>0.93200000000000005</v>
      </c>
      <c r="F9726" s="644">
        <f t="shared" si="309"/>
        <v>0.93899999999999995</v>
      </c>
      <c r="G9726" s="748" t="s">
        <v>280</v>
      </c>
      <c r="H9726" s="1337">
        <v>0.51</v>
      </c>
    </row>
    <row r="9727" spans="2:8">
      <c r="B9727" s="651" t="s">
        <v>20</v>
      </c>
      <c r="C9727" s="1356">
        <v>4000</v>
      </c>
      <c r="D9727" s="747" t="str">
        <f t="shared" si="308"/>
        <v>TX4000</v>
      </c>
      <c r="E9727" s="1336">
        <v>1.1839999999999999</v>
      </c>
      <c r="F9727" s="644">
        <f t="shared" si="309"/>
        <v>1.1659999999999999</v>
      </c>
      <c r="G9727" s="748" t="s">
        <v>280</v>
      </c>
      <c r="H9727" s="1337">
        <v>0.44</v>
      </c>
    </row>
    <row r="9728" spans="2:8">
      <c r="B9728" s="651" t="s">
        <v>20</v>
      </c>
      <c r="C9728" s="1356">
        <v>4021</v>
      </c>
      <c r="D9728" s="747" t="str">
        <f t="shared" si="308"/>
        <v>TX4021</v>
      </c>
      <c r="E9728" s="1336">
        <v>0.92800000000000005</v>
      </c>
      <c r="F9728" s="644">
        <f t="shared" si="309"/>
        <v>0.93500000000000005</v>
      </c>
      <c r="G9728" s="748" t="s">
        <v>280</v>
      </c>
      <c r="H9728" s="1337">
        <v>0.56000000000000005</v>
      </c>
    </row>
    <row r="9729" spans="2:8">
      <c r="B9729" s="651" t="s">
        <v>20</v>
      </c>
      <c r="C9729" s="1356">
        <v>4024</v>
      </c>
      <c r="D9729" s="747" t="str">
        <f t="shared" si="308"/>
        <v>TX4024</v>
      </c>
      <c r="E9729" s="1336">
        <v>0.95799999999999996</v>
      </c>
      <c r="F9729" s="644">
        <f t="shared" si="309"/>
        <v>0.96199999999999997</v>
      </c>
      <c r="G9729" s="748" t="s">
        <v>280</v>
      </c>
      <c r="H9729" s="1337">
        <v>0.41</v>
      </c>
    </row>
    <row r="9730" spans="2:8">
      <c r="B9730" s="651" t="s">
        <v>20</v>
      </c>
      <c r="C9730" s="1356">
        <v>4034</v>
      </c>
      <c r="D9730" s="747" t="str">
        <f t="shared" si="308"/>
        <v>TX4034</v>
      </c>
      <c r="E9730" s="1336">
        <v>0.93400000000000005</v>
      </c>
      <c r="F9730" s="644">
        <f t="shared" si="309"/>
        <v>0.94099999999999995</v>
      </c>
      <c r="G9730" s="748" t="s">
        <v>280</v>
      </c>
      <c r="H9730" s="1337">
        <v>0.69</v>
      </c>
    </row>
    <row r="9731" spans="2:8">
      <c r="B9731" s="651" t="s">
        <v>20</v>
      </c>
      <c r="C9731" s="1356">
        <v>4036</v>
      </c>
      <c r="D9731" s="747" t="str">
        <f t="shared" si="308"/>
        <v>TX4036</v>
      </c>
      <c r="E9731" s="1336">
        <v>0.89800000000000002</v>
      </c>
      <c r="F9731" s="644">
        <f t="shared" si="309"/>
        <v>0.90800000000000003</v>
      </c>
      <c r="G9731" s="748" t="s">
        <v>280</v>
      </c>
      <c r="H9731" s="1337">
        <v>0.36</v>
      </c>
    </row>
    <row r="9732" spans="2:8">
      <c r="B9732" s="651" t="s">
        <v>20</v>
      </c>
      <c r="C9732" s="1356">
        <v>4038</v>
      </c>
      <c r="D9732" s="747" t="str">
        <f t="shared" si="308"/>
        <v>TX4038</v>
      </c>
      <c r="E9732" s="1336">
        <v>0.91800000000000004</v>
      </c>
      <c r="F9732" s="644">
        <f t="shared" si="309"/>
        <v>0.92600000000000005</v>
      </c>
      <c r="G9732" s="748" t="s">
        <v>280</v>
      </c>
      <c r="H9732" s="1337">
        <v>0.47</v>
      </c>
    </row>
    <row r="9733" spans="2:8">
      <c r="B9733" s="651" t="s">
        <v>20</v>
      </c>
      <c r="C9733" s="1356">
        <v>4045</v>
      </c>
      <c r="D9733" s="747" t="str">
        <f t="shared" si="308"/>
        <v>TX4045</v>
      </c>
      <c r="E9733" s="1336">
        <v>0.99199999999999999</v>
      </c>
      <c r="F9733" s="644">
        <f t="shared" si="309"/>
        <v>0.99299999999999999</v>
      </c>
      <c r="G9733" s="748" t="s">
        <v>280</v>
      </c>
      <c r="H9733" s="1337">
        <v>0.38</v>
      </c>
    </row>
    <row r="9734" spans="2:8">
      <c r="B9734" s="651" t="s">
        <v>20</v>
      </c>
      <c r="C9734" s="1356">
        <v>4062</v>
      </c>
      <c r="D9734" s="747" t="str">
        <f t="shared" si="308"/>
        <v>TX4062</v>
      </c>
      <c r="E9734" s="1336">
        <v>1.0169999999999999</v>
      </c>
      <c r="F9734" s="644">
        <f t="shared" si="309"/>
        <v>1.0149999999999999</v>
      </c>
      <c r="G9734" s="748" t="s">
        <v>280</v>
      </c>
      <c r="H9734" s="1337">
        <v>0.36</v>
      </c>
    </row>
    <row r="9735" spans="2:8">
      <c r="B9735" s="651" t="s">
        <v>20</v>
      </c>
      <c r="C9735" s="1356">
        <v>4101</v>
      </c>
      <c r="D9735" s="747" t="str">
        <f t="shared" si="308"/>
        <v>TX4101</v>
      </c>
      <c r="E9735" s="1336">
        <v>0.92500000000000004</v>
      </c>
      <c r="F9735" s="644">
        <f t="shared" si="309"/>
        <v>0.93300000000000005</v>
      </c>
      <c r="G9735" s="748" t="s">
        <v>280</v>
      </c>
      <c r="H9735" s="1337">
        <v>0.56999999999999995</v>
      </c>
    </row>
    <row r="9736" spans="2:8">
      <c r="B9736" s="651" t="s">
        <v>20</v>
      </c>
      <c r="C9736" s="1356">
        <v>4112</v>
      </c>
      <c r="D9736" s="747" t="str">
        <f t="shared" si="308"/>
        <v>TX4112</v>
      </c>
      <c r="E9736" s="1336">
        <v>0.90200000000000002</v>
      </c>
      <c r="F9736" s="644">
        <f t="shared" si="309"/>
        <v>0.91200000000000003</v>
      </c>
      <c r="G9736" s="748" t="s">
        <v>280</v>
      </c>
      <c r="H9736" s="1337">
        <v>0.16</v>
      </c>
    </row>
    <row r="9737" spans="2:8">
      <c r="B9737" s="651" t="s">
        <v>20</v>
      </c>
      <c r="C9737" s="1356">
        <v>4114</v>
      </c>
      <c r="D9737" s="747" t="str">
        <f t="shared" si="308"/>
        <v>TX4114</v>
      </c>
      <c r="E9737" s="1336">
        <v>0.90100000000000002</v>
      </c>
      <c r="F9737" s="644">
        <f t="shared" si="309"/>
        <v>0.91100000000000003</v>
      </c>
      <c r="G9737" s="748" t="s">
        <v>280</v>
      </c>
      <c r="H9737" s="1337">
        <v>0.61</v>
      </c>
    </row>
    <row r="9738" spans="2:8">
      <c r="B9738" s="651" t="s">
        <v>20</v>
      </c>
      <c r="C9738" s="1356">
        <v>4130</v>
      </c>
      <c r="D9738" s="747" t="str">
        <f t="shared" si="308"/>
        <v>TX4130</v>
      </c>
      <c r="E9738" s="1336">
        <v>0.96499999999999997</v>
      </c>
      <c r="F9738" s="644">
        <f t="shared" si="309"/>
        <v>0.96899999999999997</v>
      </c>
      <c r="G9738" s="748" t="s">
        <v>280</v>
      </c>
      <c r="H9738" s="1337">
        <v>0.48</v>
      </c>
    </row>
    <row r="9739" spans="2:8">
      <c r="B9739" s="651" t="s">
        <v>20</v>
      </c>
      <c r="C9739" s="1356">
        <v>4150</v>
      </c>
      <c r="D9739" s="747" t="str">
        <f t="shared" ref="D9739:D9802" si="310">B9739&amp;TEXT(C9739,"0000")</f>
        <v>TX4150</v>
      </c>
      <c r="E9739" s="1336">
        <v>1.0069999999999999</v>
      </c>
      <c r="F9739" s="644">
        <f t="shared" ref="F9739:F9802" si="311">IF(E9739="NA","NA",ROUND((E9739-1)*0.9+1,3))</f>
        <v>1.006</v>
      </c>
      <c r="G9739" s="748" t="s">
        <v>280</v>
      </c>
      <c r="H9739" s="1337">
        <v>0.31</v>
      </c>
    </row>
    <row r="9740" spans="2:8">
      <c r="B9740" s="651" t="s">
        <v>20</v>
      </c>
      <c r="C9740" s="1356">
        <v>4206</v>
      </c>
      <c r="D9740" s="747" t="str">
        <f t="shared" si="310"/>
        <v>TX4206</v>
      </c>
      <c r="E9740" s="1336">
        <v>0.96799999999999997</v>
      </c>
      <c r="F9740" s="644">
        <f t="shared" si="311"/>
        <v>0.97099999999999997</v>
      </c>
      <c r="G9740" s="748" t="s">
        <v>280</v>
      </c>
      <c r="H9740" s="1337">
        <v>0.43</v>
      </c>
    </row>
    <row r="9741" spans="2:8">
      <c r="B9741" s="651" t="s">
        <v>20</v>
      </c>
      <c r="C9741" s="1356">
        <v>4207</v>
      </c>
      <c r="D9741" s="747" t="str">
        <f t="shared" si="310"/>
        <v>TX4207</v>
      </c>
      <c r="E9741" s="1336">
        <v>1.135</v>
      </c>
      <c r="F9741" s="644">
        <f t="shared" si="311"/>
        <v>1.1220000000000001</v>
      </c>
      <c r="G9741" s="748" t="s">
        <v>280</v>
      </c>
      <c r="H9741" s="1337">
        <v>0.12</v>
      </c>
    </row>
    <row r="9742" spans="2:8">
      <c r="B9742" s="651" t="s">
        <v>20</v>
      </c>
      <c r="C9742" s="1356">
        <v>4239</v>
      </c>
      <c r="D9742" s="747" t="str">
        <f t="shared" si="310"/>
        <v>TX4239</v>
      </c>
      <c r="E9742" s="1336">
        <v>0.94</v>
      </c>
      <c r="F9742" s="644">
        <f t="shared" si="311"/>
        <v>0.94599999999999995</v>
      </c>
      <c r="G9742" s="748" t="s">
        <v>280</v>
      </c>
      <c r="H9742" s="1337">
        <v>0.45</v>
      </c>
    </row>
    <row r="9743" spans="2:8">
      <c r="B9743" s="651" t="s">
        <v>20</v>
      </c>
      <c r="C9743" s="1356">
        <v>4243</v>
      </c>
      <c r="D9743" s="747" t="str">
        <f t="shared" si="310"/>
        <v>TX4243</v>
      </c>
      <c r="E9743" s="1336">
        <v>1.04</v>
      </c>
      <c r="F9743" s="644">
        <f t="shared" si="311"/>
        <v>1.036</v>
      </c>
      <c r="G9743" s="748" t="s">
        <v>280</v>
      </c>
      <c r="H9743" s="1337">
        <v>0.5</v>
      </c>
    </row>
    <row r="9744" spans="2:8">
      <c r="B9744" s="651" t="s">
        <v>20</v>
      </c>
      <c r="C9744" s="1356">
        <v>4244</v>
      </c>
      <c r="D9744" s="747" t="str">
        <f t="shared" si="310"/>
        <v>TX4244</v>
      </c>
      <c r="E9744" s="1336">
        <v>0.875</v>
      </c>
      <c r="F9744" s="644">
        <f t="shared" si="311"/>
        <v>0.88800000000000001</v>
      </c>
      <c r="G9744" s="748" t="s">
        <v>280</v>
      </c>
      <c r="H9744" s="1337">
        <v>0.41</v>
      </c>
    </row>
    <row r="9745" spans="2:8">
      <c r="B9745" s="651" t="s">
        <v>20</v>
      </c>
      <c r="C9745" s="1356">
        <v>4250</v>
      </c>
      <c r="D9745" s="747" t="str">
        <f t="shared" si="310"/>
        <v>TX4250</v>
      </c>
      <c r="E9745" s="1336">
        <v>0.91</v>
      </c>
      <c r="F9745" s="644">
        <f t="shared" si="311"/>
        <v>0.91900000000000004</v>
      </c>
      <c r="G9745" s="748" t="s">
        <v>280</v>
      </c>
      <c r="H9745" s="1337">
        <v>0.38</v>
      </c>
    </row>
    <row r="9746" spans="2:8">
      <c r="B9746" s="651" t="s">
        <v>20</v>
      </c>
      <c r="C9746" s="1356">
        <v>4273</v>
      </c>
      <c r="D9746" s="747" t="str">
        <f t="shared" si="310"/>
        <v>TX4273</v>
      </c>
      <c r="E9746" s="1336">
        <v>0.97599999999999998</v>
      </c>
      <c r="F9746" s="644">
        <f t="shared" si="311"/>
        <v>0.97799999999999998</v>
      </c>
      <c r="G9746" s="748" t="s">
        <v>280</v>
      </c>
      <c r="H9746" s="1337">
        <v>0.42</v>
      </c>
    </row>
    <row r="9747" spans="2:8">
      <c r="B9747" s="651" t="s">
        <v>20</v>
      </c>
      <c r="C9747" s="1356">
        <v>4279</v>
      </c>
      <c r="D9747" s="747" t="str">
        <f t="shared" si="310"/>
        <v>TX4279</v>
      </c>
      <c r="E9747" s="1336">
        <v>0.96899999999999997</v>
      </c>
      <c r="F9747" s="644">
        <f t="shared" si="311"/>
        <v>0.97199999999999998</v>
      </c>
      <c r="G9747" s="748" t="s">
        <v>280</v>
      </c>
      <c r="H9747" s="1337">
        <v>0.42</v>
      </c>
    </row>
    <row r="9748" spans="2:8">
      <c r="B9748" s="651" t="s">
        <v>20</v>
      </c>
      <c r="C9748" s="1356">
        <v>4283</v>
      </c>
      <c r="D9748" s="747" t="str">
        <f t="shared" si="310"/>
        <v>TX4283</v>
      </c>
      <c r="E9748" s="1336">
        <v>0.871</v>
      </c>
      <c r="F9748" s="644">
        <f t="shared" si="311"/>
        <v>0.88400000000000001</v>
      </c>
      <c r="G9748" s="748" t="s">
        <v>280</v>
      </c>
      <c r="H9748" s="1337">
        <v>0.57999999999999996</v>
      </c>
    </row>
    <row r="9749" spans="2:8">
      <c r="B9749" s="651" t="s">
        <v>20</v>
      </c>
      <c r="C9749" s="1356">
        <v>4299</v>
      </c>
      <c r="D9749" s="747" t="str">
        <f t="shared" si="310"/>
        <v>TX4299</v>
      </c>
      <c r="E9749" s="1336">
        <v>0.97899999999999998</v>
      </c>
      <c r="F9749" s="644">
        <f t="shared" si="311"/>
        <v>0.98099999999999998</v>
      </c>
      <c r="G9749" s="748" t="s">
        <v>280</v>
      </c>
      <c r="H9749" s="1337">
        <v>0.26</v>
      </c>
    </row>
    <row r="9750" spans="2:8">
      <c r="B9750" s="651" t="s">
        <v>20</v>
      </c>
      <c r="C9750" s="1356">
        <v>4304</v>
      </c>
      <c r="D9750" s="747" t="str">
        <f t="shared" si="310"/>
        <v>TX4304</v>
      </c>
      <c r="E9750" s="1336">
        <v>0.85699999999999998</v>
      </c>
      <c r="F9750" s="644">
        <f t="shared" si="311"/>
        <v>0.871</v>
      </c>
      <c r="G9750" s="748" t="s">
        <v>280</v>
      </c>
      <c r="H9750" s="1337">
        <v>0.54</v>
      </c>
    </row>
    <row r="9751" spans="2:8">
      <c r="B9751" s="651" t="s">
        <v>20</v>
      </c>
      <c r="C9751" s="1356">
        <v>4307</v>
      </c>
      <c r="D9751" s="747" t="str">
        <f t="shared" si="310"/>
        <v>TX4307</v>
      </c>
      <c r="E9751" s="1336">
        <v>0.92500000000000004</v>
      </c>
      <c r="F9751" s="644">
        <f t="shared" si="311"/>
        <v>0.93300000000000005</v>
      </c>
      <c r="G9751" s="748" t="s">
        <v>280</v>
      </c>
      <c r="H9751" s="1337">
        <v>0.36</v>
      </c>
    </row>
    <row r="9752" spans="2:8">
      <c r="B9752" s="651" t="s">
        <v>20</v>
      </c>
      <c r="C9752" s="1356">
        <v>4351</v>
      </c>
      <c r="D9752" s="747" t="str">
        <f t="shared" si="310"/>
        <v>TX4351</v>
      </c>
      <c r="E9752" s="1336">
        <v>0.93100000000000005</v>
      </c>
      <c r="F9752" s="644">
        <f t="shared" si="311"/>
        <v>0.93799999999999994</v>
      </c>
      <c r="G9752" s="748" t="s">
        <v>280</v>
      </c>
      <c r="H9752" s="1337">
        <v>0.28000000000000003</v>
      </c>
    </row>
    <row r="9753" spans="2:8">
      <c r="B9753" s="651" t="s">
        <v>20</v>
      </c>
      <c r="C9753" s="1356">
        <v>4360</v>
      </c>
      <c r="D9753" s="747" t="str">
        <f t="shared" si="310"/>
        <v>TX4360</v>
      </c>
      <c r="E9753" s="1336">
        <v>0.93600000000000005</v>
      </c>
      <c r="F9753" s="644">
        <f t="shared" si="311"/>
        <v>0.94199999999999995</v>
      </c>
      <c r="G9753" s="748" t="s">
        <v>280</v>
      </c>
      <c r="H9753" s="1337">
        <v>0.32</v>
      </c>
    </row>
    <row r="9754" spans="2:8">
      <c r="B9754" s="651" t="s">
        <v>20</v>
      </c>
      <c r="C9754" s="1356">
        <v>4361</v>
      </c>
      <c r="D9754" s="747" t="str">
        <f t="shared" si="310"/>
        <v>TX4361</v>
      </c>
      <c r="E9754" s="1336">
        <v>0.95899999999999996</v>
      </c>
      <c r="F9754" s="644">
        <f t="shared" si="311"/>
        <v>0.96299999999999997</v>
      </c>
      <c r="G9754" s="748" t="s">
        <v>280</v>
      </c>
      <c r="H9754" s="1337">
        <v>0.08</v>
      </c>
    </row>
    <row r="9755" spans="2:8">
      <c r="B9755" s="651" t="s">
        <v>20</v>
      </c>
      <c r="C9755" s="1356">
        <v>4362</v>
      </c>
      <c r="D9755" s="747" t="str">
        <f t="shared" si="310"/>
        <v>TX4362</v>
      </c>
      <c r="E9755" s="1336">
        <v>0.85399999999999998</v>
      </c>
      <c r="F9755" s="644">
        <f t="shared" si="311"/>
        <v>0.86899999999999999</v>
      </c>
      <c r="G9755" s="748" t="s">
        <v>280</v>
      </c>
      <c r="H9755" s="1337">
        <v>0.34</v>
      </c>
    </row>
    <row r="9756" spans="2:8">
      <c r="B9756" s="651" t="s">
        <v>20</v>
      </c>
      <c r="C9756" s="1356">
        <v>4410</v>
      </c>
      <c r="D9756" s="747" t="str">
        <f t="shared" si="310"/>
        <v>TX4410</v>
      </c>
      <c r="E9756" s="1336">
        <v>0.93400000000000005</v>
      </c>
      <c r="F9756" s="644">
        <f t="shared" si="311"/>
        <v>0.94099999999999995</v>
      </c>
      <c r="G9756" s="748" t="s">
        <v>280</v>
      </c>
      <c r="H9756" s="1337">
        <v>0.54</v>
      </c>
    </row>
    <row r="9757" spans="2:8">
      <c r="B9757" s="651" t="s">
        <v>20</v>
      </c>
      <c r="C9757" s="1356">
        <v>4420</v>
      </c>
      <c r="D9757" s="747" t="str">
        <f t="shared" si="310"/>
        <v>TX4420</v>
      </c>
      <c r="E9757" s="1336">
        <v>0.99</v>
      </c>
      <c r="F9757" s="644">
        <f t="shared" si="311"/>
        <v>0.99099999999999999</v>
      </c>
      <c r="G9757" s="748" t="s">
        <v>280</v>
      </c>
      <c r="H9757" s="1337">
        <v>0.44</v>
      </c>
    </row>
    <row r="9758" spans="2:8">
      <c r="B9758" s="651" t="s">
        <v>20</v>
      </c>
      <c r="C9758" s="1356">
        <v>4431</v>
      </c>
      <c r="D9758" s="747" t="str">
        <f t="shared" si="310"/>
        <v>TX4431</v>
      </c>
      <c r="E9758" s="1336">
        <v>0.94499999999999995</v>
      </c>
      <c r="F9758" s="644">
        <f t="shared" si="311"/>
        <v>0.95099999999999996</v>
      </c>
      <c r="G9758" s="748" t="s">
        <v>280</v>
      </c>
      <c r="H9758" s="1337">
        <v>0.33</v>
      </c>
    </row>
    <row r="9759" spans="2:8">
      <c r="B9759" s="651" t="s">
        <v>20</v>
      </c>
      <c r="C9759" s="1356">
        <v>4432</v>
      </c>
      <c r="D9759" s="747" t="str">
        <f t="shared" si="310"/>
        <v>TX4432</v>
      </c>
      <c r="E9759" s="1336">
        <v>0.56899999999999995</v>
      </c>
      <c r="F9759" s="644">
        <f t="shared" si="311"/>
        <v>0.61199999999999999</v>
      </c>
      <c r="G9759" s="748" t="s">
        <v>280</v>
      </c>
      <c r="H9759" s="1337">
        <v>0.18</v>
      </c>
    </row>
    <row r="9760" spans="2:8">
      <c r="B9760" s="651" t="s">
        <v>20</v>
      </c>
      <c r="C9760" s="1356">
        <v>4452</v>
      </c>
      <c r="D9760" s="747" t="str">
        <f t="shared" si="310"/>
        <v>TX4452</v>
      </c>
      <c r="E9760" s="1336">
        <v>0.95299999999999996</v>
      </c>
      <c r="F9760" s="644">
        <f t="shared" si="311"/>
        <v>0.95799999999999996</v>
      </c>
      <c r="G9760" s="748" t="s">
        <v>280</v>
      </c>
      <c r="H9760" s="1337">
        <v>0.43</v>
      </c>
    </row>
    <row r="9761" spans="2:8">
      <c r="B9761" s="651" t="s">
        <v>20</v>
      </c>
      <c r="C9761" s="1356">
        <v>4459</v>
      </c>
      <c r="D9761" s="747" t="str">
        <f t="shared" si="310"/>
        <v>TX4459</v>
      </c>
      <c r="E9761" s="1336">
        <v>0.91700000000000004</v>
      </c>
      <c r="F9761" s="644">
        <f t="shared" si="311"/>
        <v>0.92500000000000004</v>
      </c>
      <c r="G9761" s="748" t="s">
        <v>280</v>
      </c>
      <c r="H9761" s="1337">
        <v>0.45</v>
      </c>
    </row>
    <row r="9762" spans="2:8">
      <c r="B9762" s="651" t="s">
        <v>20</v>
      </c>
      <c r="C9762" s="1356">
        <v>4470</v>
      </c>
      <c r="D9762" s="747" t="str">
        <f t="shared" si="310"/>
        <v>TX4470</v>
      </c>
      <c r="E9762" s="1336">
        <v>1.006</v>
      </c>
      <c r="F9762" s="644">
        <f t="shared" si="311"/>
        <v>1.0049999999999999</v>
      </c>
      <c r="G9762" s="748" t="s">
        <v>280</v>
      </c>
      <c r="H9762" s="1337">
        <v>0.35</v>
      </c>
    </row>
    <row r="9763" spans="2:8">
      <c r="B9763" s="651" t="s">
        <v>20</v>
      </c>
      <c r="C9763" s="1356">
        <v>4484</v>
      </c>
      <c r="D9763" s="747" t="str">
        <f t="shared" si="310"/>
        <v>TX4484</v>
      </c>
      <c r="E9763" s="1336">
        <v>0.84599999999999997</v>
      </c>
      <c r="F9763" s="644">
        <f t="shared" si="311"/>
        <v>0.86099999999999999</v>
      </c>
      <c r="G9763" s="748" t="s">
        <v>280</v>
      </c>
      <c r="H9763" s="1337">
        <v>0.49</v>
      </c>
    </row>
    <row r="9764" spans="2:8">
      <c r="B9764" s="651" t="s">
        <v>20</v>
      </c>
      <c r="C9764" s="1356">
        <v>4511</v>
      </c>
      <c r="D9764" s="747" t="str">
        <f t="shared" si="310"/>
        <v>TX4511</v>
      </c>
      <c r="E9764" s="1336">
        <v>1.1259999999999999</v>
      </c>
      <c r="F9764" s="644">
        <f t="shared" si="311"/>
        <v>1.113</v>
      </c>
      <c r="G9764" s="748" t="s">
        <v>280</v>
      </c>
      <c r="H9764" s="1337">
        <v>0.09</v>
      </c>
    </row>
    <row r="9765" spans="2:8">
      <c r="B9765" s="651" t="s">
        <v>20</v>
      </c>
      <c r="C9765" s="1356">
        <v>4519</v>
      </c>
      <c r="D9765" s="747" t="str">
        <f t="shared" si="310"/>
        <v>TX4519</v>
      </c>
      <c r="E9765" s="1336">
        <v>0.85199999999999998</v>
      </c>
      <c r="F9765" s="644">
        <f t="shared" si="311"/>
        <v>0.86699999999999999</v>
      </c>
      <c r="G9765" s="748" t="s">
        <v>280</v>
      </c>
      <c r="H9765" s="1337">
        <v>0.47</v>
      </c>
    </row>
    <row r="9766" spans="2:8">
      <c r="B9766" s="651" t="s">
        <v>20</v>
      </c>
      <c r="C9766" s="1356">
        <v>4558</v>
      </c>
      <c r="D9766" s="747" t="str">
        <f t="shared" si="310"/>
        <v>TX4558</v>
      </c>
      <c r="E9766" s="1336">
        <v>0.92</v>
      </c>
      <c r="F9766" s="644">
        <f t="shared" si="311"/>
        <v>0.92800000000000005</v>
      </c>
      <c r="G9766" s="748" t="s">
        <v>280</v>
      </c>
      <c r="H9766" s="1337">
        <v>0.31</v>
      </c>
    </row>
    <row r="9767" spans="2:8">
      <c r="B9767" s="651" t="s">
        <v>20</v>
      </c>
      <c r="C9767" s="1356">
        <v>4568</v>
      </c>
      <c r="D9767" s="747" t="str">
        <f t="shared" si="310"/>
        <v>TX4568</v>
      </c>
      <c r="E9767" s="1336">
        <v>1.0549999999999999</v>
      </c>
      <c r="F9767" s="644">
        <f t="shared" si="311"/>
        <v>1.05</v>
      </c>
      <c r="G9767" s="748" t="s">
        <v>280</v>
      </c>
      <c r="H9767" s="1337">
        <v>0.34</v>
      </c>
    </row>
    <row r="9768" spans="2:8">
      <c r="B9768" s="651" t="s">
        <v>20</v>
      </c>
      <c r="C9768" s="1356">
        <v>4583</v>
      </c>
      <c r="D9768" s="747" t="str">
        <f t="shared" si="310"/>
        <v>TX4583</v>
      </c>
      <c r="E9768" s="1336">
        <v>1.0620000000000001</v>
      </c>
      <c r="F9768" s="644">
        <f t="shared" si="311"/>
        <v>1.056</v>
      </c>
      <c r="G9768" s="748" t="s">
        <v>280</v>
      </c>
      <c r="H9768" s="1337">
        <v>0.41</v>
      </c>
    </row>
    <row r="9769" spans="2:8">
      <c r="B9769" s="651" t="s">
        <v>20</v>
      </c>
      <c r="C9769" s="1356">
        <v>4611</v>
      </c>
      <c r="D9769" s="747" t="str">
        <f t="shared" si="310"/>
        <v>TX4611</v>
      </c>
      <c r="E9769" s="1336">
        <v>0.89700000000000002</v>
      </c>
      <c r="F9769" s="644">
        <f t="shared" si="311"/>
        <v>0.90700000000000003</v>
      </c>
      <c r="G9769" s="748" t="s">
        <v>280</v>
      </c>
      <c r="H9769" s="1337">
        <v>0.23</v>
      </c>
    </row>
    <row r="9770" spans="2:8">
      <c r="B9770" s="651" t="s">
        <v>20</v>
      </c>
      <c r="C9770" s="1356">
        <v>4635</v>
      </c>
      <c r="D9770" s="747" t="str">
        <f t="shared" si="310"/>
        <v>TX4635</v>
      </c>
      <c r="E9770" s="1336">
        <v>1.012</v>
      </c>
      <c r="F9770" s="644">
        <f t="shared" si="311"/>
        <v>1.0109999999999999</v>
      </c>
      <c r="G9770" s="748" t="s">
        <v>280</v>
      </c>
      <c r="H9770" s="1337">
        <v>0.38</v>
      </c>
    </row>
    <row r="9771" spans="2:8">
      <c r="B9771" s="651" t="s">
        <v>20</v>
      </c>
      <c r="C9771" s="1356">
        <v>4653</v>
      </c>
      <c r="D9771" s="747" t="str">
        <f t="shared" si="310"/>
        <v>TX4653</v>
      </c>
      <c r="E9771" s="1336">
        <v>0.96699999999999997</v>
      </c>
      <c r="F9771" s="644">
        <f t="shared" si="311"/>
        <v>0.97</v>
      </c>
      <c r="G9771" s="748" t="s">
        <v>280</v>
      </c>
      <c r="H9771" s="1337">
        <v>0.35</v>
      </c>
    </row>
    <row r="9772" spans="2:8">
      <c r="B9772" s="651" t="s">
        <v>20</v>
      </c>
      <c r="C9772" s="1356">
        <v>4665</v>
      </c>
      <c r="D9772" s="747" t="str">
        <f t="shared" si="310"/>
        <v>TX4665</v>
      </c>
      <c r="E9772" s="1336">
        <v>1.036</v>
      </c>
      <c r="F9772" s="644">
        <f t="shared" si="311"/>
        <v>1.032</v>
      </c>
      <c r="G9772" s="748" t="s">
        <v>280</v>
      </c>
      <c r="H9772" s="1337">
        <v>0.36</v>
      </c>
    </row>
    <row r="9773" spans="2:8">
      <c r="B9773" s="651" t="s">
        <v>20</v>
      </c>
      <c r="C9773" s="1356">
        <v>4683</v>
      </c>
      <c r="D9773" s="747" t="str">
        <f t="shared" si="310"/>
        <v>TX4683</v>
      </c>
      <c r="E9773" s="1336">
        <v>1.022</v>
      </c>
      <c r="F9773" s="644">
        <f t="shared" si="311"/>
        <v>1.02</v>
      </c>
      <c r="G9773" s="748" t="s">
        <v>280</v>
      </c>
      <c r="H9773" s="1337">
        <v>0.32</v>
      </c>
    </row>
    <row r="9774" spans="2:8">
      <c r="B9774" s="651" t="s">
        <v>20</v>
      </c>
      <c r="C9774" s="1356">
        <v>4692</v>
      </c>
      <c r="D9774" s="747" t="str">
        <f t="shared" si="310"/>
        <v>TX4692</v>
      </c>
      <c r="E9774" s="1336">
        <v>1.01</v>
      </c>
      <c r="F9774" s="644">
        <f t="shared" si="311"/>
        <v>1.0089999999999999</v>
      </c>
      <c r="G9774" s="748" t="s">
        <v>280</v>
      </c>
      <c r="H9774" s="1337">
        <v>0.27</v>
      </c>
    </row>
    <row r="9775" spans="2:8">
      <c r="B9775" s="651" t="s">
        <v>20</v>
      </c>
      <c r="C9775" s="1356">
        <v>4693</v>
      </c>
      <c r="D9775" s="747" t="str">
        <f t="shared" si="310"/>
        <v>TX4693</v>
      </c>
      <c r="E9775" s="1336">
        <v>0.93600000000000005</v>
      </c>
      <c r="F9775" s="644">
        <f t="shared" si="311"/>
        <v>0.94199999999999995</v>
      </c>
      <c r="G9775" s="748" t="s">
        <v>280</v>
      </c>
      <c r="H9775" s="1337">
        <v>0.28000000000000003</v>
      </c>
    </row>
    <row r="9776" spans="2:8">
      <c r="B9776" s="651" t="s">
        <v>20</v>
      </c>
      <c r="C9776" s="1356">
        <v>4703</v>
      </c>
      <c r="D9776" s="747" t="str">
        <f t="shared" si="310"/>
        <v>TX4703</v>
      </c>
      <c r="E9776" s="1336">
        <v>1.0109999999999999</v>
      </c>
      <c r="F9776" s="644">
        <f t="shared" si="311"/>
        <v>1.01</v>
      </c>
      <c r="G9776" s="748" t="s">
        <v>280</v>
      </c>
      <c r="H9776" s="1337">
        <v>0.46</v>
      </c>
    </row>
    <row r="9777" spans="2:8">
      <c r="B9777" s="651" t="s">
        <v>20</v>
      </c>
      <c r="C9777" s="1356">
        <v>4712</v>
      </c>
      <c r="D9777" s="747" t="str">
        <f t="shared" si="310"/>
        <v>TX4712</v>
      </c>
      <c r="E9777" s="1336">
        <v>1.097</v>
      </c>
      <c r="F9777" s="644">
        <f t="shared" si="311"/>
        <v>1.087</v>
      </c>
      <c r="G9777" s="748" t="s">
        <v>280</v>
      </c>
      <c r="H9777" s="1337">
        <v>0.33</v>
      </c>
    </row>
    <row r="9778" spans="2:8">
      <c r="B9778" s="651" t="s">
        <v>20</v>
      </c>
      <c r="C9778" s="1356">
        <v>4717</v>
      </c>
      <c r="D9778" s="747" t="str">
        <f t="shared" si="310"/>
        <v>TX4717</v>
      </c>
      <c r="E9778" s="1336">
        <v>0.53400000000000003</v>
      </c>
      <c r="F9778" s="644">
        <f t="shared" si="311"/>
        <v>0.58099999999999996</v>
      </c>
      <c r="G9778" s="748" t="s">
        <v>280</v>
      </c>
      <c r="H9778" s="1337">
        <v>0.19</v>
      </c>
    </row>
    <row r="9779" spans="2:8">
      <c r="B9779" s="651" t="s">
        <v>20</v>
      </c>
      <c r="C9779" s="1356">
        <v>4720</v>
      </c>
      <c r="D9779" s="747" t="str">
        <f t="shared" si="310"/>
        <v>TX4720</v>
      </c>
      <c r="E9779" s="1336">
        <v>0.97399999999999998</v>
      </c>
      <c r="F9779" s="644">
        <f t="shared" si="311"/>
        <v>0.97699999999999998</v>
      </c>
      <c r="G9779" s="748" t="s">
        <v>280</v>
      </c>
      <c r="H9779" s="1337">
        <v>0.32</v>
      </c>
    </row>
    <row r="9780" spans="2:8">
      <c r="B9780" s="651" t="s">
        <v>20</v>
      </c>
      <c r="C9780" s="1356">
        <v>4740</v>
      </c>
      <c r="D9780" s="747" t="str">
        <f t="shared" si="310"/>
        <v>TX4740</v>
      </c>
      <c r="E9780" s="1336">
        <v>1.119</v>
      </c>
      <c r="F9780" s="644">
        <f t="shared" si="311"/>
        <v>1.107</v>
      </c>
      <c r="G9780" s="748" t="s">
        <v>280</v>
      </c>
      <c r="H9780" s="1337">
        <v>0.12</v>
      </c>
    </row>
    <row r="9781" spans="2:8">
      <c r="B9781" s="651" t="s">
        <v>20</v>
      </c>
      <c r="C9781" s="1356">
        <v>4751</v>
      </c>
      <c r="D9781" s="747" t="str">
        <f t="shared" si="310"/>
        <v>TX4751</v>
      </c>
      <c r="E9781" s="1336">
        <v>0.95899999999999996</v>
      </c>
      <c r="F9781" s="644">
        <f t="shared" si="311"/>
        <v>0.96299999999999997</v>
      </c>
      <c r="G9781" s="748" t="s">
        <v>280</v>
      </c>
      <c r="H9781" s="1337">
        <v>0.28999999999999998</v>
      </c>
    </row>
    <row r="9782" spans="2:8">
      <c r="B9782" s="651" t="s">
        <v>20</v>
      </c>
      <c r="C9782" s="1356">
        <v>4766</v>
      </c>
      <c r="D9782" s="747" t="str">
        <f t="shared" si="310"/>
        <v>TX4766</v>
      </c>
      <c r="E9782" s="1336">
        <v>0.88300000000000001</v>
      </c>
      <c r="F9782" s="644">
        <f t="shared" si="311"/>
        <v>0.89500000000000002</v>
      </c>
      <c r="G9782" s="748" t="s">
        <v>280</v>
      </c>
      <c r="H9782" s="1337">
        <v>0.27</v>
      </c>
    </row>
    <row r="9783" spans="2:8">
      <c r="B9783" s="651" t="s">
        <v>20</v>
      </c>
      <c r="C9783" s="1356">
        <v>4777</v>
      </c>
      <c r="D9783" s="747" t="str">
        <f t="shared" si="310"/>
        <v>TX4777</v>
      </c>
      <c r="E9783" s="1336">
        <v>0.95799999999999996</v>
      </c>
      <c r="F9783" s="644">
        <f t="shared" si="311"/>
        <v>0.96199999999999997</v>
      </c>
      <c r="G9783" s="748" t="s">
        <v>280</v>
      </c>
      <c r="H9783" s="1337">
        <v>0.35</v>
      </c>
    </row>
    <row r="9784" spans="2:8">
      <c r="B9784" s="651" t="s">
        <v>20</v>
      </c>
      <c r="C9784" s="1356">
        <v>4828</v>
      </c>
      <c r="D9784" s="747" t="str">
        <f t="shared" si="310"/>
        <v>TX4828</v>
      </c>
      <c r="E9784" s="1336">
        <v>0.84599999999999997</v>
      </c>
      <c r="F9784" s="644">
        <f t="shared" si="311"/>
        <v>0.86099999999999999</v>
      </c>
      <c r="G9784" s="748" t="s">
        <v>280</v>
      </c>
      <c r="H9784" s="1337">
        <v>0.11</v>
      </c>
    </row>
    <row r="9785" spans="2:8">
      <c r="B9785" s="651" t="s">
        <v>20</v>
      </c>
      <c r="C9785" s="1356">
        <v>4829</v>
      </c>
      <c r="D9785" s="747" t="str">
        <f t="shared" si="310"/>
        <v>TX4829</v>
      </c>
      <c r="E9785" s="1336">
        <v>1.5509999999999999</v>
      </c>
      <c r="F9785" s="644">
        <f t="shared" si="311"/>
        <v>1.496</v>
      </c>
      <c r="G9785" s="748" t="s">
        <v>280</v>
      </c>
      <c r="H9785" s="1337">
        <v>0.19</v>
      </c>
    </row>
    <row r="9786" spans="2:8">
      <c r="B9786" s="651" t="s">
        <v>20</v>
      </c>
      <c r="C9786" s="1356">
        <v>4902</v>
      </c>
      <c r="D9786" s="747" t="str">
        <f t="shared" si="310"/>
        <v>TX4902</v>
      </c>
      <c r="E9786" s="1336">
        <v>0.96499999999999997</v>
      </c>
      <c r="F9786" s="644">
        <f t="shared" si="311"/>
        <v>0.96899999999999997</v>
      </c>
      <c r="G9786" s="748" t="s">
        <v>280</v>
      </c>
      <c r="H9786" s="1337">
        <v>0.37</v>
      </c>
    </row>
    <row r="9787" spans="2:8">
      <c r="B9787" s="651" t="s">
        <v>20</v>
      </c>
      <c r="C9787" s="1356">
        <v>4923</v>
      </c>
      <c r="D9787" s="747" t="str">
        <f t="shared" si="310"/>
        <v>TX4923</v>
      </c>
      <c r="E9787" s="1336">
        <v>0.94299999999999995</v>
      </c>
      <c r="F9787" s="644">
        <f t="shared" si="311"/>
        <v>0.94899999999999995</v>
      </c>
      <c r="G9787" s="748" t="s">
        <v>280</v>
      </c>
      <c r="H9787" s="1337">
        <v>0.34</v>
      </c>
    </row>
    <row r="9788" spans="2:8">
      <c r="B9788" s="651" t="s">
        <v>20</v>
      </c>
      <c r="C9788" s="1356">
        <v>5022</v>
      </c>
      <c r="D9788" s="747" t="str">
        <f t="shared" si="310"/>
        <v>TX5022</v>
      </c>
      <c r="E9788" s="1336">
        <v>1.1739999999999999</v>
      </c>
      <c r="F9788" s="644">
        <f t="shared" si="311"/>
        <v>1.157</v>
      </c>
      <c r="G9788" s="748" t="s">
        <v>280</v>
      </c>
      <c r="H9788" s="1337">
        <v>0.54</v>
      </c>
    </row>
    <row r="9789" spans="2:8">
      <c r="B9789" s="651" t="s">
        <v>20</v>
      </c>
      <c r="C9789" s="1356">
        <v>5040</v>
      </c>
      <c r="D9789" s="747" t="str">
        <f t="shared" si="310"/>
        <v>TX5040</v>
      </c>
      <c r="E9789" s="1336">
        <v>1.514</v>
      </c>
      <c r="F9789" s="644">
        <f t="shared" si="311"/>
        <v>1.4630000000000001</v>
      </c>
      <c r="G9789" s="748" t="s">
        <v>280</v>
      </c>
      <c r="H9789" s="1337">
        <v>0.74</v>
      </c>
    </row>
    <row r="9790" spans="2:8">
      <c r="B9790" s="651" t="s">
        <v>20</v>
      </c>
      <c r="C9790" s="1356">
        <v>5041</v>
      </c>
      <c r="D9790" s="747" t="str">
        <f t="shared" si="310"/>
        <v>TX5041</v>
      </c>
      <c r="E9790" s="1336">
        <v>1.5389999999999999</v>
      </c>
      <c r="F9790" s="644">
        <f t="shared" si="311"/>
        <v>1.4850000000000001</v>
      </c>
      <c r="G9790" s="748" t="s">
        <v>280</v>
      </c>
      <c r="H9790" s="1337">
        <v>0.34</v>
      </c>
    </row>
    <row r="9791" spans="2:8">
      <c r="B9791" s="651" t="s">
        <v>20</v>
      </c>
      <c r="C9791" s="1356">
        <v>5057</v>
      </c>
      <c r="D9791" s="747" t="str">
        <f t="shared" si="310"/>
        <v>TX5057</v>
      </c>
      <c r="E9791" s="1336">
        <v>1.4039999999999999</v>
      </c>
      <c r="F9791" s="644">
        <f t="shared" si="311"/>
        <v>1.3640000000000001</v>
      </c>
      <c r="G9791" s="748" t="s">
        <v>280</v>
      </c>
      <c r="H9791" s="1337">
        <v>0.35</v>
      </c>
    </row>
    <row r="9792" spans="2:8">
      <c r="B9792" s="651" t="s">
        <v>20</v>
      </c>
      <c r="C9792" s="1356">
        <v>5070</v>
      </c>
      <c r="D9792" s="747" t="str">
        <f t="shared" si="310"/>
        <v>TX5070</v>
      </c>
      <c r="E9792" s="1336">
        <v>1.2969999999999999</v>
      </c>
      <c r="F9792" s="644">
        <f t="shared" si="311"/>
        <v>1.2669999999999999</v>
      </c>
      <c r="G9792" s="748" t="s">
        <v>280</v>
      </c>
      <c r="H9792" s="1337">
        <v>0.45</v>
      </c>
    </row>
    <row r="9793" spans="2:8">
      <c r="B9793" s="651" t="s">
        <v>20</v>
      </c>
      <c r="C9793" s="1356">
        <v>5102</v>
      </c>
      <c r="D9793" s="747" t="str">
        <f t="shared" si="310"/>
        <v>TX5102</v>
      </c>
      <c r="E9793" s="1336">
        <v>1.2270000000000001</v>
      </c>
      <c r="F9793" s="644">
        <f t="shared" si="311"/>
        <v>1.204</v>
      </c>
      <c r="G9793" s="748" t="s">
        <v>280</v>
      </c>
      <c r="H9793" s="1337">
        <v>0.43</v>
      </c>
    </row>
    <row r="9794" spans="2:8">
      <c r="B9794" s="651" t="s">
        <v>20</v>
      </c>
      <c r="C9794" s="1356">
        <v>5160</v>
      </c>
      <c r="D9794" s="747" t="str">
        <f t="shared" si="310"/>
        <v>TX5160</v>
      </c>
      <c r="E9794" s="1336">
        <v>1.292</v>
      </c>
      <c r="F9794" s="644">
        <f t="shared" si="311"/>
        <v>1.2629999999999999</v>
      </c>
      <c r="G9794" s="748" t="s">
        <v>280</v>
      </c>
      <c r="H9794" s="1337">
        <v>0.31</v>
      </c>
    </row>
    <row r="9795" spans="2:8">
      <c r="B9795" s="651" t="s">
        <v>20</v>
      </c>
      <c r="C9795" s="1356">
        <v>5183</v>
      </c>
      <c r="D9795" s="747" t="str">
        <f t="shared" si="310"/>
        <v>TX5183</v>
      </c>
      <c r="E9795" s="1336">
        <v>1.07</v>
      </c>
      <c r="F9795" s="644">
        <f t="shared" si="311"/>
        <v>1.0629999999999999</v>
      </c>
      <c r="G9795" s="748" t="s">
        <v>280</v>
      </c>
      <c r="H9795" s="1337">
        <v>0.38</v>
      </c>
    </row>
    <row r="9796" spans="2:8">
      <c r="B9796" s="651" t="s">
        <v>20</v>
      </c>
      <c r="C9796" s="1356">
        <v>5190</v>
      </c>
      <c r="D9796" s="747" t="str">
        <f t="shared" si="310"/>
        <v>TX5190</v>
      </c>
      <c r="E9796" s="1336">
        <v>1.24</v>
      </c>
      <c r="F9796" s="644">
        <f t="shared" si="311"/>
        <v>1.216</v>
      </c>
      <c r="G9796" s="748" t="s">
        <v>280</v>
      </c>
      <c r="H9796" s="1337">
        <v>0.32</v>
      </c>
    </row>
    <row r="9797" spans="2:8">
      <c r="B9797" s="651" t="s">
        <v>20</v>
      </c>
      <c r="C9797" s="1356">
        <v>5191</v>
      </c>
      <c r="D9797" s="747" t="str">
        <f t="shared" si="310"/>
        <v>TX5191</v>
      </c>
      <c r="E9797" s="1336">
        <v>1.1240000000000001</v>
      </c>
      <c r="F9797" s="644">
        <f t="shared" si="311"/>
        <v>1.1120000000000001</v>
      </c>
      <c r="G9797" s="748" t="s">
        <v>280</v>
      </c>
      <c r="H9797" s="1337">
        <v>0.11</v>
      </c>
    </row>
    <row r="9798" spans="2:8">
      <c r="B9798" s="651" t="s">
        <v>20</v>
      </c>
      <c r="C9798" s="1356">
        <v>5192</v>
      </c>
      <c r="D9798" s="747" t="str">
        <f t="shared" si="310"/>
        <v>TX5192</v>
      </c>
      <c r="E9798" s="1336">
        <v>0.95299999999999996</v>
      </c>
      <c r="F9798" s="644">
        <f t="shared" si="311"/>
        <v>0.95799999999999996</v>
      </c>
      <c r="G9798" s="748" t="s">
        <v>280</v>
      </c>
      <c r="H9798" s="1337">
        <v>0.42</v>
      </c>
    </row>
    <row r="9799" spans="2:8">
      <c r="B9799" s="651" t="s">
        <v>20</v>
      </c>
      <c r="C9799" s="1356">
        <v>5200</v>
      </c>
      <c r="D9799" s="747" t="str">
        <f t="shared" si="310"/>
        <v>TX5200</v>
      </c>
      <c r="E9799" s="1336">
        <v>1.093</v>
      </c>
      <c r="F9799" s="644">
        <f t="shared" si="311"/>
        <v>1.0840000000000001</v>
      </c>
      <c r="G9799" s="748" t="s">
        <v>280</v>
      </c>
      <c r="H9799" s="1337">
        <v>0.42</v>
      </c>
    </row>
    <row r="9800" spans="2:8">
      <c r="B9800" s="651" t="s">
        <v>20</v>
      </c>
      <c r="C9800" s="1356">
        <v>5203</v>
      </c>
      <c r="D9800" s="747" t="str">
        <f t="shared" si="310"/>
        <v>TX5203</v>
      </c>
      <c r="E9800" s="1336">
        <v>1.3260000000000001</v>
      </c>
      <c r="F9800" s="644">
        <f t="shared" si="311"/>
        <v>1.2929999999999999</v>
      </c>
      <c r="G9800" s="748" t="s">
        <v>280</v>
      </c>
      <c r="H9800" s="1337">
        <v>0.5</v>
      </c>
    </row>
    <row r="9801" spans="2:8">
      <c r="B9801" s="651" t="s">
        <v>20</v>
      </c>
      <c r="C9801" s="1356">
        <v>5213</v>
      </c>
      <c r="D9801" s="747" t="str">
        <f t="shared" si="310"/>
        <v>TX5213</v>
      </c>
      <c r="E9801" s="1336">
        <v>1.2929999999999999</v>
      </c>
      <c r="F9801" s="644">
        <f t="shared" si="311"/>
        <v>1.264</v>
      </c>
      <c r="G9801" s="748" t="s">
        <v>280</v>
      </c>
      <c r="H9801" s="1337">
        <v>0.37</v>
      </c>
    </row>
    <row r="9802" spans="2:8">
      <c r="B9802" s="651" t="s">
        <v>20</v>
      </c>
      <c r="C9802" s="1356">
        <v>5220</v>
      </c>
      <c r="D9802" s="747" t="str">
        <f t="shared" si="310"/>
        <v>TX5220</v>
      </c>
      <c r="E9802" s="1336">
        <v>1.1919999999999999</v>
      </c>
      <c r="F9802" s="644">
        <f t="shared" si="311"/>
        <v>1.173</v>
      </c>
      <c r="G9802" s="748" t="s">
        <v>280</v>
      </c>
      <c r="H9802" s="1337">
        <v>0.39</v>
      </c>
    </row>
    <row r="9803" spans="2:8">
      <c r="B9803" s="651" t="s">
        <v>20</v>
      </c>
      <c r="C9803" s="1356">
        <v>5348</v>
      </c>
      <c r="D9803" s="747" t="str">
        <f t="shared" ref="D9803:D9866" si="312">B9803&amp;TEXT(C9803,"0000")</f>
        <v>TX5348</v>
      </c>
      <c r="E9803" s="1336">
        <v>1.0429999999999999</v>
      </c>
      <c r="F9803" s="644">
        <f t="shared" ref="F9803:F9866" si="313">IF(E9803="NA","NA",ROUND((E9803-1)*0.9+1,3))</f>
        <v>1.0389999999999999</v>
      </c>
      <c r="G9803" s="748" t="s">
        <v>280</v>
      </c>
      <c r="H9803" s="1337">
        <v>0.32</v>
      </c>
    </row>
    <row r="9804" spans="2:8">
      <c r="B9804" s="651" t="s">
        <v>20</v>
      </c>
      <c r="C9804" s="1356">
        <v>5403</v>
      </c>
      <c r="D9804" s="747" t="str">
        <f t="shared" si="312"/>
        <v>TX5403</v>
      </c>
      <c r="E9804" s="1336">
        <v>1.1819999999999999</v>
      </c>
      <c r="F9804" s="644">
        <f t="shared" si="313"/>
        <v>1.1639999999999999</v>
      </c>
      <c r="G9804" s="748" t="s">
        <v>280</v>
      </c>
      <c r="H9804" s="1337">
        <v>0.5</v>
      </c>
    </row>
    <row r="9805" spans="2:8">
      <c r="B9805" s="651" t="s">
        <v>20</v>
      </c>
      <c r="C9805" s="1356">
        <v>5437</v>
      </c>
      <c r="D9805" s="747" t="str">
        <f t="shared" si="312"/>
        <v>TX5437</v>
      </c>
      <c r="E9805" s="1336">
        <v>1.111</v>
      </c>
      <c r="F9805" s="644">
        <f t="shared" si="313"/>
        <v>1.1000000000000001</v>
      </c>
      <c r="G9805" s="748" t="s">
        <v>280</v>
      </c>
      <c r="H9805" s="1337">
        <v>0.45</v>
      </c>
    </row>
    <row r="9806" spans="2:8">
      <c r="B9806" s="651" t="s">
        <v>20</v>
      </c>
      <c r="C9806" s="1356">
        <v>5443</v>
      </c>
      <c r="D9806" s="747" t="str">
        <f t="shared" si="312"/>
        <v>TX5443</v>
      </c>
      <c r="E9806" s="1336">
        <v>1.236</v>
      </c>
      <c r="F9806" s="644">
        <f t="shared" si="313"/>
        <v>1.212</v>
      </c>
      <c r="G9806" s="748" t="s">
        <v>280</v>
      </c>
      <c r="H9806" s="1337">
        <v>0.31</v>
      </c>
    </row>
    <row r="9807" spans="2:8">
      <c r="B9807" s="651" t="s">
        <v>20</v>
      </c>
      <c r="C9807" s="1356">
        <v>5462</v>
      </c>
      <c r="D9807" s="747" t="str">
        <f t="shared" si="312"/>
        <v>TX5462</v>
      </c>
      <c r="E9807" s="1336">
        <v>1.2050000000000001</v>
      </c>
      <c r="F9807" s="644">
        <f t="shared" si="313"/>
        <v>1.1850000000000001</v>
      </c>
      <c r="G9807" s="748" t="s">
        <v>280</v>
      </c>
      <c r="H9807" s="1337">
        <v>0.56999999999999995</v>
      </c>
    </row>
    <row r="9808" spans="2:8">
      <c r="B9808" s="651" t="s">
        <v>20</v>
      </c>
      <c r="C9808" s="1356">
        <v>5474</v>
      </c>
      <c r="D9808" s="747" t="str">
        <f t="shared" si="312"/>
        <v>TX5474</v>
      </c>
      <c r="E9808" s="1336">
        <v>1.3080000000000001</v>
      </c>
      <c r="F9808" s="644">
        <f t="shared" si="313"/>
        <v>1.2769999999999999</v>
      </c>
      <c r="G9808" s="748" t="s">
        <v>280</v>
      </c>
      <c r="H9808" s="1337">
        <v>0.36</v>
      </c>
    </row>
    <row r="9809" spans="2:8">
      <c r="B9809" s="651" t="s">
        <v>20</v>
      </c>
      <c r="C9809" s="1356">
        <v>5479</v>
      </c>
      <c r="D9809" s="747" t="str">
        <f t="shared" si="312"/>
        <v>TX5479</v>
      </c>
      <c r="E9809" s="1336">
        <v>1.1100000000000001</v>
      </c>
      <c r="F9809" s="644">
        <f t="shared" si="313"/>
        <v>1.099</v>
      </c>
      <c r="G9809" s="748" t="s">
        <v>280</v>
      </c>
      <c r="H9809" s="1337">
        <v>0.61</v>
      </c>
    </row>
    <row r="9810" spans="2:8">
      <c r="B9810" s="651" t="s">
        <v>20</v>
      </c>
      <c r="C9810" s="1356">
        <v>5491</v>
      </c>
      <c r="D9810" s="747" t="str">
        <f t="shared" si="312"/>
        <v>TX5491</v>
      </c>
      <c r="E9810" s="1336">
        <v>1.2070000000000001</v>
      </c>
      <c r="F9810" s="644">
        <f t="shared" si="313"/>
        <v>1.1859999999999999</v>
      </c>
      <c r="G9810" s="748" t="s">
        <v>280</v>
      </c>
      <c r="H9810" s="1337">
        <v>0.3</v>
      </c>
    </row>
    <row r="9811" spans="2:8">
      <c r="B9811" s="651" t="s">
        <v>20</v>
      </c>
      <c r="C9811" s="1356">
        <v>5506</v>
      </c>
      <c r="D9811" s="747" t="str">
        <f t="shared" si="312"/>
        <v>TX5506</v>
      </c>
      <c r="E9811" s="1336">
        <v>1.1910000000000001</v>
      </c>
      <c r="F9811" s="644">
        <f t="shared" si="313"/>
        <v>1.1719999999999999</v>
      </c>
      <c r="G9811" s="748" t="s">
        <v>280</v>
      </c>
      <c r="H9811" s="1337">
        <v>0.52</v>
      </c>
    </row>
    <row r="9812" spans="2:8">
      <c r="B9812" s="651" t="s">
        <v>20</v>
      </c>
      <c r="C9812" s="1356">
        <v>5536</v>
      </c>
      <c r="D9812" s="747" t="str">
        <f t="shared" si="312"/>
        <v>TX5536</v>
      </c>
      <c r="E9812" s="1336">
        <v>1.0640000000000001</v>
      </c>
      <c r="F9812" s="644">
        <f t="shared" si="313"/>
        <v>1.0580000000000001</v>
      </c>
      <c r="G9812" s="748" t="s">
        <v>280</v>
      </c>
      <c r="H9812" s="1337">
        <v>0.38</v>
      </c>
    </row>
    <row r="9813" spans="2:8">
      <c r="B9813" s="651" t="s">
        <v>20</v>
      </c>
      <c r="C9813" s="1356">
        <v>5538</v>
      </c>
      <c r="D9813" s="747" t="str">
        <f t="shared" si="312"/>
        <v>TX5538</v>
      </c>
      <c r="E9813" s="1336">
        <v>1.4390000000000001</v>
      </c>
      <c r="F9813" s="644">
        <f t="shared" si="313"/>
        <v>1.395</v>
      </c>
      <c r="G9813" s="748" t="s">
        <v>280</v>
      </c>
      <c r="H9813" s="1337">
        <v>0.59</v>
      </c>
    </row>
    <row r="9814" spans="2:8">
      <c r="B9814" s="651" t="s">
        <v>20</v>
      </c>
      <c r="C9814" s="1356">
        <v>5551</v>
      </c>
      <c r="D9814" s="747" t="str">
        <f t="shared" si="312"/>
        <v>TX5551</v>
      </c>
      <c r="E9814" s="1336">
        <v>1.179</v>
      </c>
      <c r="F9814" s="644">
        <f t="shared" si="313"/>
        <v>1.161</v>
      </c>
      <c r="G9814" s="748" t="s">
        <v>280</v>
      </c>
      <c r="H9814" s="1337">
        <v>0.76</v>
      </c>
    </row>
    <row r="9815" spans="2:8">
      <c r="B9815" s="651" t="s">
        <v>20</v>
      </c>
      <c r="C9815" s="1356">
        <v>5606</v>
      </c>
      <c r="D9815" s="747" t="str">
        <f t="shared" si="312"/>
        <v>TX5606</v>
      </c>
      <c r="E9815" s="1336">
        <v>1.411</v>
      </c>
      <c r="F9815" s="644">
        <f t="shared" si="313"/>
        <v>1.37</v>
      </c>
      <c r="G9815" s="748" t="s">
        <v>280</v>
      </c>
      <c r="H9815" s="1337">
        <v>0.06</v>
      </c>
    </row>
    <row r="9816" spans="2:8">
      <c r="B9816" s="651" t="s">
        <v>20</v>
      </c>
      <c r="C9816" s="1356">
        <v>5701</v>
      </c>
      <c r="D9816" s="747" t="str">
        <f t="shared" si="312"/>
        <v>TX5701</v>
      </c>
      <c r="E9816" s="1336">
        <v>0.875</v>
      </c>
      <c r="F9816" s="644">
        <f t="shared" si="313"/>
        <v>0.88800000000000001</v>
      </c>
      <c r="G9816" s="748" t="s">
        <v>280</v>
      </c>
      <c r="H9816" s="1337">
        <v>0.36</v>
      </c>
    </row>
    <row r="9817" spans="2:8">
      <c r="B9817" s="651" t="s">
        <v>20</v>
      </c>
      <c r="C9817" s="1356">
        <v>6003</v>
      </c>
      <c r="D9817" s="747" t="str">
        <f t="shared" si="312"/>
        <v>TX6003</v>
      </c>
      <c r="E9817" s="1336">
        <v>1.1970000000000001</v>
      </c>
      <c r="F9817" s="644">
        <f t="shared" si="313"/>
        <v>1.177</v>
      </c>
      <c r="G9817" s="748" t="s">
        <v>280</v>
      </c>
      <c r="H9817" s="1337">
        <v>0.44</v>
      </c>
    </row>
    <row r="9818" spans="2:8">
      <c r="B9818" s="651" t="s">
        <v>20</v>
      </c>
      <c r="C9818" s="1356">
        <v>6045</v>
      </c>
      <c r="D9818" s="747" t="str">
        <f t="shared" si="312"/>
        <v>TX6045</v>
      </c>
      <c r="E9818" s="1336">
        <v>1.2230000000000001</v>
      </c>
      <c r="F9818" s="644">
        <f t="shared" si="313"/>
        <v>1.2010000000000001</v>
      </c>
      <c r="G9818" s="748" t="s">
        <v>280</v>
      </c>
      <c r="H9818" s="1337">
        <v>0.3</v>
      </c>
    </row>
    <row r="9819" spans="2:8">
      <c r="B9819" s="651" t="s">
        <v>20</v>
      </c>
      <c r="C9819" s="1356">
        <v>6202</v>
      </c>
      <c r="D9819" s="747" t="str">
        <f t="shared" si="312"/>
        <v>TX6202</v>
      </c>
      <c r="E9819" s="1336">
        <v>1.5209999999999999</v>
      </c>
      <c r="F9819" s="644">
        <f t="shared" si="313"/>
        <v>1.4690000000000001</v>
      </c>
      <c r="G9819" s="748" t="s">
        <v>280</v>
      </c>
      <c r="H9819" s="1337">
        <v>0.76</v>
      </c>
    </row>
    <row r="9820" spans="2:8">
      <c r="B9820" s="651" t="s">
        <v>20</v>
      </c>
      <c r="C9820" s="1356">
        <v>6203</v>
      </c>
      <c r="D9820" s="747" t="str">
        <f t="shared" si="312"/>
        <v>TX6203</v>
      </c>
      <c r="E9820" s="1336">
        <v>1.409</v>
      </c>
      <c r="F9820" s="644">
        <f t="shared" si="313"/>
        <v>1.3680000000000001</v>
      </c>
      <c r="G9820" s="748" t="s">
        <v>280</v>
      </c>
      <c r="H9820" s="1337">
        <v>0.2</v>
      </c>
    </row>
    <row r="9821" spans="2:8">
      <c r="B9821" s="651" t="s">
        <v>20</v>
      </c>
      <c r="C9821" s="1356">
        <v>6204</v>
      </c>
      <c r="D9821" s="747" t="str">
        <f t="shared" si="312"/>
        <v>TX6204</v>
      </c>
      <c r="E9821" s="1336">
        <v>1.3260000000000001</v>
      </c>
      <c r="F9821" s="644">
        <f t="shared" si="313"/>
        <v>1.2929999999999999</v>
      </c>
      <c r="G9821" s="748" t="s">
        <v>280</v>
      </c>
      <c r="H9821" s="1337">
        <v>0.63</v>
      </c>
    </row>
    <row r="9822" spans="2:8">
      <c r="B9822" s="651" t="s">
        <v>20</v>
      </c>
      <c r="C9822" s="1356">
        <v>6205</v>
      </c>
      <c r="D9822" s="747" t="str">
        <f t="shared" si="312"/>
        <v>TX6205</v>
      </c>
      <c r="E9822" s="1336">
        <v>1.135</v>
      </c>
      <c r="F9822" s="644">
        <f t="shared" si="313"/>
        <v>1.1220000000000001</v>
      </c>
      <c r="G9822" s="748" t="s">
        <v>280</v>
      </c>
      <c r="H9822" s="1337">
        <v>0.12</v>
      </c>
    </row>
    <row r="9823" spans="2:8">
      <c r="B9823" s="651" t="s">
        <v>20</v>
      </c>
      <c r="C9823" s="1356">
        <v>6206</v>
      </c>
      <c r="D9823" s="747" t="str">
        <f t="shared" si="312"/>
        <v>TX6206</v>
      </c>
      <c r="E9823" s="1336">
        <v>1.349</v>
      </c>
      <c r="F9823" s="644">
        <f t="shared" si="313"/>
        <v>1.3140000000000001</v>
      </c>
      <c r="G9823" s="748" t="s">
        <v>280</v>
      </c>
      <c r="H9823" s="1337">
        <v>0.26</v>
      </c>
    </row>
    <row r="9824" spans="2:8">
      <c r="B9824" s="651" t="s">
        <v>20</v>
      </c>
      <c r="C9824" s="1356">
        <v>6213</v>
      </c>
      <c r="D9824" s="747" t="str">
        <f t="shared" si="312"/>
        <v>TX6213</v>
      </c>
      <c r="E9824" s="1336">
        <v>1.504</v>
      </c>
      <c r="F9824" s="644">
        <f t="shared" si="313"/>
        <v>1.454</v>
      </c>
      <c r="G9824" s="748" t="s">
        <v>280</v>
      </c>
      <c r="H9824" s="1337">
        <v>0.21</v>
      </c>
    </row>
    <row r="9825" spans="2:8">
      <c r="B9825" s="651" t="s">
        <v>20</v>
      </c>
      <c r="C9825" s="1356">
        <v>6216</v>
      </c>
      <c r="D9825" s="747" t="str">
        <f t="shared" si="312"/>
        <v>TX6216</v>
      </c>
      <c r="E9825" s="1336">
        <v>1.333</v>
      </c>
      <c r="F9825" s="644">
        <f t="shared" si="313"/>
        <v>1.3</v>
      </c>
      <c r="G9825" s="748" t="s">
        <v>280</v>
      </c>
      <c r="H9825" s="1337">
        <v>0.36</v>
      </c>
    </row>
    <row r="9826" spans="2:8">
      <c r="B9826" s="651" t="s">
        <v>20</v>
      </c>
      <c r="C9826" s="1356">
        <v>6219</v>
      </c>
      <c r="D9826" s="747" t="str">
        <f t="shared" si="312"/>
        <v>TX6219</v>
      </c>
      <c r="E9826" s="1336">
        <v>1.2989999999999999</v>
      </c>
      <c r="F9826" s="644">
        <f t="shared" si="313"/>
        <v>1.2689999999999999</v>
      </c>
      <c r="G9826" s="748" t="s">
        <v>280</v>
      </c>
      <c r="H9826" s="1337">
        <v>0.37</v>
      </c>
    </row>
    <row r="9827" spans="2:8">
      <c r="B9827" s="651" t="s">
        <v>20</v>
      </c>
      <c r="C9827" s="1356">
        <v>6229</v>
      </c>
      <c r="D9827" s="747" t="str">
        <f t="shared" si="312"/>
        <v>TX6229</v>
      </c>
      <c r="E9827" s="1336">
        <v>1.1679999999999999</v>
      </c>
      <c r="F9827" s="644">
        <f t="shared" si="313"/>
        <v>1.151</v>
      </c>
      <c r="G9827" s="748" t="s">
        <v>280</v>
      </c>
      <c r="H9827" s="1337">
        <v>0.33</v>
      </c>
    </row>
    <row r="9828" spans="2:8">
      <c r="B9828" s="651" t="s">
        <v>20</v>
      </c>
      <c r="C9828" s="1356">
        <v>6233</v>
      </c>
      <c r="D9828" s="747" t="str">
        <f t="shared" si="312"/>
        <v>TX6233</v>
      </c>
      <c r="E9828" s="1336">
        <v>1.4670000000000001</v>
      </c>
      <c r="F9828" s="644">
        <f t="shared" si="313"/>
        <v>1.42</v>
      </c>
      <c r="G9828" s="748" t="s">
        <v>280</v>
      </c>
      <c r="H9828" s="1337">
        <v>0.16</v>
      </c>
    </row>
    <row r="9829" spans="2:8">
      <c r="B9829" s="651" t="s">
        <v>20</v>
      </c>
      <c r="C9829" s="1356">
        <v>6237</v>
      </c>
      <c r="D9829" s="747" t="str">
        <f t="shared" si="312"/>
        <v>TX6237</v>
      </c>
      <c r="E9829" s="1336">
        <v>1.4630000000000001</v>
      </c>
      <c r="F9829" s="644">
        <f t="shared" si="313"/>
        <v>1.417</v>
      </c>
      <c r="G9829" s="748" t="s">
        <v>280</v>
      </c>
      <c r="H9829" s="1337">
        <v>0.18</v>
      </c>
    </row>
    <row r="9830" spans="2:8">
      <c r="B9830" s="651" t="s">
        <v>20</v>
      </c>
      <c r="C9830" s="1356">
        <v>6238</v>
      </c>
      <c r="D9830" s="747" t="str">
        <f t="shared" si="312"/>
        <v>TX6238</v>
      </c>
      <c r="E9830" s="1336">
        <v>1.218</v>
      </c>
      <c r="F9830" s="644">
        <f t="shared" si="313"/>
        <v>1.196</v>
      </c>
      <c r="G9830" s="748" t="s">
        <v>280</v>
      </c>
      <c r="H9830" s="1337">
        <v>0.61</v>
      </c>
    </row>
    <row r="9831" spans="2:8">
      <c r="B9831" s="651" t="s">
        <v>20</v>
      </c>
      <c r="C9831" s="1356">
        <v>6306</v>
      </c>
      <c r="D9831" s="747" t="str">
        <f t="shared" si="312"/>
        <v>TX6306</v>
      </c>
      <c r="E9831" s="1336">
        <v>1.4059999999999999</v>
      </c>
      <c r="F9831" s="644">
        <f t="shared" si="313"/>
        <v>1.365</v>
      </c>
      <c r="G9831" s="748" t="s">
        <v>280</v>
      </c>
      <c r="H9831" s="1337">
        <v>0.44</v>
      </c>
    </row>
    <row r="9832" spans="2:8">
      <c r="B9832" s="651" t="s">
        <v>20</v>
      </c>
      <c r="C9832" s="1356">
        <v>6319</v>
      </c>
      <c r="D9832" s="747" t="str">
        <f t="shared" si="312"/>
        <v>TX6319</v>
      </c>
      <c r="E9832" s="1336">
        <v>1.1040000000000001</v>
      </c>
      <c r="F9832" s="644">
        <f t="shared" si="313"/>
        <v>1.0940000000000001</v>
      </c>
      <c r="G9832" s="748" t="s">
        <v>280</v>
      </c>
      <c r="H9832" s="1337">
        <v>0.37</v>
      </c>
    </row>
    <row r="9833" spans="2:8">
      <c r="B9833" s="651" t="s">
        <v>20</v>
      </c>
      <c r="C9833" s="1356">
        <v>6400</v>
      </c>
      <c r="D9833" s="747" t="str">
        <f t="shared" si="312"/>
        <v>TX6400</v>
      </c>
      <c r="E9833" s="1336">
        <v>1.099</v>
      </c>
      <c r="F9833" s="644">
        <f t="shared" si="313"/>
        <v>1.089</v>
      </c>
      <c r="G9833" s="748" t="s">
        <v>280</v>
      </c>
      <c r="H9833" s="1337">
        <v>0.48</v>
      </c>
    </row>
    <row r="9834" spans="2:8">
      <c r="B9834" s="651" t="s">
        <v>20</v>
      </c>
      <c r="C9834" s="1356">
        <v>6504</v>
      </c>
      <c r="D9834" s="747" t="str">
        <f t="shared" si="312"/>
        <v>TX6504</v>
      </c>
      <c r="E9834" s="1336">
        <v>0.77200000000000002</v>
      </c>
      <c r="F9834" s="644">
        <f t="shared" si="313"/>
        <v>0.79500000000000004</v>
      </c>
      <c r="G9834" s="748" t="s">
        <v>280</v>
      </c>
      <c r="H9834" s="1337">
        <v>0.6</v>
      </c>
    </row>
    <row r="9835" spans="2:8">
      <c r="B9835" s="651" t="s">
        <v>20</v>
      </c>
      <c r="C9835" s="1356">
        <v>6823</v>
      </c>
      <c r="D9835" s="747" t="str">
        <f t="shared" si="312"/>
        <v>TX6823</v>
      </c>
      <c r="E9835" s="1336">
        <v>1.0329999999999999</v>
      </c>
      <c r="F9835" s="644">
        <f t="shared" si="313"/>
        <v>1.03</v>
      </c>
      <c r="G9835" s="748" t="s">
        <v>280</v>
      </c>
      <c r="H9835" s="1337">
        <v>0.5</v>
      </c>
    </row>
    <row r="9836" spans="2:8">
      <c r="B9836" s="651" t="s">
        <v>20</v>
      </c>
      <c r="C9836" s="1356">
        <v>6824</v>
      </c>
      <c r="D9836" s="747" t="str">
        <f t="shared" si="312"/>
        <v>TX6824</v>
      </c>
      <c r="E9836" s="1336">
        <v>1.5509999999999999</v>
      </c>
      <c r="F9836" s="644">
        <f t="shared" si="313"/>
        <v>1.496</v>
      </c>
      <c r="G9836" s="748" t="s">
        <v>280</v>
      </c>
      <c r="H9836" s="1337">
        <v>0.19</v>
      </c>
    </row>
    <row r="9837" spans="2:8">
      <c r="B9837" s="651" t="s">
        <v>20</v>
      </c>
      <c r="C9837" s="1356">
        <v>6843</v>
      </c>
      <c r="D9837" s="747" t="str">
        <f t="shared" si="312"/>
        <v>TX6843</v>
      </c>
      <c r="E9837" s="1336">
        <v>2.0489999999999999</v>
      </c>
      <c r="F9837" s="644">
        <f t="shared" si="313"/>
        <v>1.944</v>
      </c>
      <c r="G9837" s="748" t="s">
        <v>280</v>
      </c>
      <c r="H9837" s="1337">
        <v>0.22</v>
      </c>
    </row>
    <row r="9838" spans="2:8">
      <c r="B9838" s="651" t="s">
        <v>20</v>
      </c>
      <c r="C9838" s="1356">
        <v>6872</v>
      </c>
      <c r="D9838" s="747" t="str">
        <f t="shared" si="312"/>
        <v>TX6872</v>
      </c>
      <c r="E9838" s="1336">
        <v>2.0489999999999999</v>
      </c>
      <c r="F9838" s="644">
        <f t="shared" si="313"/>
        <v>1.944</v>
      </c>
      <c r="G9838" s="748" t="s">
        <v>280</v>
      </c>
      <c r="H9838" s="1337">
        <v>0.22</v>
      </c>
    </row>
    <row r="9839" spans="2:8">
      <c r="B9839" s="651" t="s">
        <v>20</v>
      </c>
      <c r="C9839" s="1356">
        <v>6874</v>
      </c>
      <c r="D9839" s="747" t="str">
        <f t="shared" si="312"/>
        <v>TX6874</v>
      </c>
      <c r="E9839" s="1336">
        <v>2.0489999999999999</v>
      </c>
      <c r="F9839" s="644">
        <f t="shared" si="313"/>
        <v>1.944</v>
      </c>
      <c r="G9839" s="748" t="s">
        <v>280</v>
      </c>
      <c r="H9839" s="1337">
        <v>0.22</v>
      </c>
    </row>
    <row r="9840" spans="2:8">
      <c r="B9840" s="651" t="s">
        <v>20</v>
      </c>
      <c r="C9840" s="1356">
        <v>7016</v>
      </c>
      <c r="D9840" s="747" t="str">
        <f t="shared" si="312"/>
        <v>TX7016</v>
      </c>
      <c r="E9840" s="1336">
        <v>1.0860000000000001</v>
      </c>
      <c r="F9840" s="644">
        <f t="shared" si="313"/>
        <v>1.077</v>
      </c>
      <c r="G9840" s="748" t="s">
        <v>280</v>
      </c>
      <c r="H9840" s="1337">
        <v>0.43</v>
      </c>
    </row>
    <row r="9841" spans="2:8">
      <c r="B9841" s="651" t="s">
        <v>20</v>
      </c>
      <c r="C9841" s="1356">
        <v>7024</v>
      </c>
      <c r="D9841" s="747" t="str">
        <f t="shared" si="312"/>
        <v>TX7024</v>
      </c>
      <c r="E9841" s="1336">
        <v>2.0489999999999999</v>
      </c>
      <c r="F9841" s="644">
        <f t="shared" si="313"/>
        <v>1.944</v>
      </c>
      <c r="G9841" s="748" t="s">
        <v>280</v>
      </c>
      <c r="H9841" s="1337">
        <v>0.22</v>
      </c>
    </row>
    <row r="9842" spans="2:8">
      <c r="B9842" s="651" t="s">
        <v>20</v>
      </c>
      <c r="C9842" s="1356">
        <v>7046</v>
      </c>
      <c r="D9842" s="747" t="str">
        <f t="shared" si="312"/>
        <v>TX7046</v>
      </c>
      <c r="E9842" s="1336">
        <v>2.0489999999999999</v>
      </c>
      <c r="F9842" s="644">
        <f t="shared" si="313"/>
        <v>1.944</v>
      </c>
      <c r="G9842" s="748" t="s">
        <v>280</v>
      </c>
      <c r="H9842" s="1337">
        <v>0.22</v>
      </c>
    </row>
    <row r="9843" spans="2:8">
      <c r="B9843" s="651" t="s">
        <v>20</v>
      </c>
      <c r="C9843" s="1356">
        <v>7047</v>
      </c>
      <c r="D9843" s="747" t="str">
        <f t="shared" si="312"/>
        <v>TX7047</v>
      </c>
      <c r="E9843" s="1336">
        <v>2.0489999999999999</v>
      </c>
      <c r="F9843" s="644">
        <f t="shared" si="313"/>
        <v>1.944</v>
      </c>
      <c r="G9843" s="748" t="s">
        <v>280</v>
      </c>
      <c r="H9843" s="1337">
        <v>0.22</v>
      </c>
    </row>
    <row r="9844" spans="2:8">
      <c r="B9844" s="651" t="s">
        <v>20</v>
      </c>
      <c r="C9844" s="1356">
        <v>7098</v>
      </c>
      <c r="D9844" s="747" t="str">
        <f t="shared" si="312"/>
        <v>TX7098</v>
      </c>
      <c r="E9844" s="1336">
        <v>2.0489999999999999</v>
      </c>
      <c r="F9844" s="644">
        <f t="shared" si="313"/>
        <v>1.944</v>
      </c>
      <c r="G9844" s="748" t="s">
        <v>280</v>
      </c>
      <c r="H9844" s="1337">
        <v>0.22</v>
      </c>
    </row>
    <row r="9845" spans="2:8">
      <c r="B9845" s="651" t="s">
        <v>20</v>
      </c>
      <c r="C9845" s="1356">
        <v>7099</v>
      </c>
      <c r="D9845" s="747" t="str">
        <f t="shared" si="312"/>
        <v>TX7099</v>
      </c>
      <c r="E9845" s="1336">
        <v>2.0489999999999999</v>
      </c>
      <c r="F9845" s="644">
        <f t="shared" si="313"/>
        <v>1.944</v>
      </c>
      <c r="G9845" s="748" t="s">
        <v>280</v>
      </c>
      <c r="H9845" s="1337">
        <v>0.22</v>
      </c>
    </row>
    <row r="9846" spans="2:8">
      <c r="B9846" s="651" t="s">
        <v>20</v>
      </c>
      <c r="C9846" s="1356">
        <v>7133</v>
      </c>
      <c r="D9846" s="747" t="str">
        <f t="shared" si="312"/>
        <v>TX7133</v>
      </c>
      <c r="E9846" s="1336">
        <v>1.131</v>
      </c>
      <c r="F9846" s="644">
        <f t="shared" si="313"/>
        <v>1.1180000000000001</v>
      </c>
      <c r="G9846" s="748" t="s">
        <v>280</v>
      </c>
      <c r="H9846" s="1337">
        <v>0.43</v>
      </c>
    </row>
    <row r="9847" spans="2:8">
      <c r="B9847" s="651" t="s">
        <v>20</v>
      </c>
      <c r="C9847" s="1356">
        <v>7134</v>
      </c>
      <c r="D9847" s="747" t="str">
        <f t="shared" si="312"/>
        <v>TX7134</v>
      </c>
      <c r="E9847" s="1336">
        <v>2.0489999999999999</v>
      </c>
      <c r="F9847" s="644">
        <f t="shared" si="313"/>
        <v>1.944</v>
      </c>
      <c r="G9847" s="748" t="s">
        <v>280</v>
      </c>
      <c r="H9847" s="1337">
        <v>0.22</v>
      </c>
    </row>
    <row r="9848" spans="2:8">
      <c r="B9848" s="651" t="s">
        <v>20</v>
      </c>
      <c r="C9848" s="1356">
        <v>7135</v>
      </c>
      <c r="D9848" s="747" t="str">
        <f t="shared" si="312"/>
        <v>TX7135</v>
      </c>
      <c r="E9848" s="1336">
        <v>2.0489999999999999</v>
      </c>
      <c r="F9848" s="644">
        <f t="shared" si="313"/>
        <v>1.944</v>
      </c>
      <c r="G9848" s="748" t="s">
        <v>280</v>
      </c>
      <c r="H9848" s="1337">
        <v>0.22</v>
      </c>
    </row>
    <row r="9849" spans="2:8">
      <c r="B9849" s="651" t="s">
        <v>20</v>
      </c>
      <c r="C9849" s="1356">
        <v>7219</v>
      </c>
      <c r="D9849" s="747" t="str">
        <f t="shared" si="312"/>
        <v>TX7219</v>
      </c>
      <c r="E9849" s="1336">
        <v>1.2889999999999999</v>
      </c>
      <c r="F9849" s="644">
        <f t="shared" si="313"/>
        <v>1.26</v>
      </c>
      <c r="G9849" s="748" t="s">
        <v>280</v>
      </c>
      <c r="H9849" s="1337">
        <v>0.69</v>
      </c>
    </row>
    <row r="9850" spans="2:8">
      <c r="B9850" s="651" t="s">
        <v>20</v>
      </c>
      <c r="C9850" s="1356">
        <v>7225</v>
      </c>
      <c r="D9850" s="747" t="str">
        <f t="shared" si="312"/>
        <v>TX7225</v>
      </c>
      <c r="E9850" s="1336">
        <v>1.135</v>
      </c>
      <c r="F9850" s="644">
        <f t="shared" si="313"/>
        <v>1.1220000000000001</v>
      </c>
      <c r="G9850" s="748" t="s">
        <v>280</v>
      </c>
      <c r="H9850" s="1337">
        <v>0.12</v>
      </c>
    </row>
    <row r="9851" spans="2:8">
      <c r="B9851" s="651" t="s">
        <v>20</v>
      </c>
      <c r="C9851" s="1356">
        <v>7230</v>
      </c>
      <c r="D9851" s="747" t="str">
        <f t="shared" si="312"/>
        <v>TX7230</v>
      </c>
      <c r="E9851" s="1336">
        <v>1.135</v>
      </c>
      <c r="F9851" s="644">
        <f t="shared" si="313"/>
        <v>1.1220000000000001</v>
      </c>
      <c r="G9851" s="748" t="s">
        <v>280</v>
      </c>
      <c r="H9851" s="1337">
        <v>0.91</v>
      </c>
    </row>
    <row r="9852" spans="2:8">
      <c r="B9852" s="651" t="s">
        <v>20</v>
      </c>
      <c r="C9852" s="1356">
        <v>7309</v>
      </c>
      <c r="D9852" s="747" t="str">
        <f t="shared" si="312"/>
        <v>TX7309</v>
      </c>
      <c r="E9852" s="1336">
        <v>2.0489999999999999</v>
      </c>
      <c r="F9852" s="644">
        <f t="shared" si="313"/>
        <v>1.944</v>
      </c>
      <c r="G9852" s="748" t="s">
        <v>280</v>
      </c>
      <c r="H9852" s="1337">
        <v>0.22</v>
      </c>
    </row>
    <row r="9853" spans="2:8">
      <c r="B9853" s="651" t="s">
        <v>20</v>
      </c>
      <c r="C9853" s="1356">
        <v>7313</v>
      </c>
      <c r="D9853" s="747" t="str">
        <f t="shared" si="312"/>
        <v>TX7313</v>
      </c>
      <c r="E9853" s="1336">
        <v>2.0489999999999999</v>
      </c>
      <c r="F9853" s="644">
        <f t="shared" si="313"/>
        <v>1.944</v>
      </c>
      <c r="G9853" s="748" t="s">
        <v>280</v>
      </c>
      <c r="H9853" s="1337">
        <v>0.22</v>
      </c>
    </row>
    <row r="9854" spans="2:8">
      <c r="B9854" s="651" t="s">
        <v>20</v>
      </c>
      <c r="C9854" s="1356">
        <v>7317</v>
      </c>
      <c r="D9854" s="747" t="str">
        <f t="shared" si="312"/>
        <v>TX7317</v>
      </c>
      <c r="E9854" s="1336">
        <v>2.0489999999999999</v>
      </c>
      <c r="F9854" s="644">
        <f t="shared" si="313"/>
        <v>1.944</v>
      </c>
      <c r="G9854" s="748" t="s">
        <v>280</v>
      </c>
      <c r="H9854" s="1337">
        <v>0.22</v>
      </c>
    </row>
    <row r="9855" spans="2:8">
      <c r="B9855" s="651" t="s">
        <v>20</v>
      </c>
      <c r="C9855" s="1356">
        <v>7327</v>
      </c>
      <c r="D9855" s="747" t="str">
        <f t="shared" si="312"/>
        <v>TX7327</v>
      </c>
      <c r="E9855" s="1336">
        <v>2.0489999999999999</v>
      </c>
      <c r="F9855" s="644">
        <f t="shared" si="313"/>
        <v>1.944</v>
      </c>
      <c r="G9855" s="748" t="s">
        <v>280</v>
      </c>
      <c r="H9855" s="1337">
        <v>0.22</v>
      </c>
    </row>
    <row r="9856" spans="2:8">
      <c r="B9856" s="651" t="s">
        <v>20</v>
      </c>
      <c r="C9856" s="1356">
        <v>7350</v>
      </c>
      <c r="D9856" s="747" t="str">
        <f t="shared" si="312"/>
        <v>TX7350</v>
      </c>
      <c r="E9856" s="1336">
        <v>1.5509999999999999</v>
      </c>
      <c r="F9856" s="644">
        <f t="shared" si="313"/>
        <v>1.496</v>
      </c>
      <c r="G9856" s="748" t="s">
        <v>280</v>
      </c>
      <c r="H9856" s="1337">
        <v>0.19</v>
      </c>
    </row>
    <row r="9857" spans="2:8">
      <c r="B9857" s="651" t="s">
        <v>20</v>
      </c>
      <c r="C9857" s="1356">
        <v>7360</v>
      </c>
      <c r="D9857" s="747" t="str">
        <f t="shared" si="312"/>
        <v>TX7360</v>
      </c>
      <c r="E9857" s="1336">
        <v>0.93300000000000005</v>
      </c>
      <c r="F9857" s="644">
        <f t="shared" si="313"/>
        <v>0.94</v>
      </c>
      <c r="G9857" s="748" t="s">
        <v>280</v>
      </c>
      <c r="H9857" s="1337">
        <v>0.53</v>
      </c>
    </row>
    <row r="9858" spans="2:8">
      <c r="B9858" s="651" t="s">
        <v>20</v>
      </c>
      <c r="C9858" s="1356">
        <v>7380</v>
      </c>
      <c r="D9858" s="747" t="str">
        <f t="shared" si="312"/>
        <v>TX7380</v>
      </c>
      <c r="E9858" s="1336">
        <v>0.95699999999999996</v>
      </c>
      <c r="F9858" s="644">
        <f t="shared" si="313"/>
        <v>0.96099999999999997</v>
      </c>
      <c r="G9858" s="748" t="s">
        <v>280</v>
      </c>
      <c r="H9858" s="1337">
        <v>0.65</v>
      </c>
    </row>
    <row r="9859" spans="2:8">
      <c r="B9859" s="651" t="s">
        <v>20</v>
      </c>
      <c r="C9859" s="1356">
        <v>7382</v>
      </c>
      <c r="D9859" s="747" t="str">
        <f t="shared" si="312"/>
        <v>TX7382</v>
      </c>
      <c r="E9859" s="1336">
        <v>0.88500000000000001</v>
      </c>
      <c r="F9859" s="644">
        <f t="shared" si="313"/>
        <v>0.89700000000000002</v>
      </c>
      <c r="G9859" s="748" t="s">
        <v>280</v>
      </c>
      <c r="H9859" s="1337">
        <v>0.87</v>
      </c>
    </row>
    <row r="9860" spans="2:8">
      <c r="B9860" s="651" t="s">
        <v>20</v>
      </c>
      <c r="C9860" s="1356">
        <v>7390</v>
      </c>
      <c r="D9860" s="747" t="str">
        <f t="shared" si="312"/>
        <v>TX7390</v>
      </c>
      <c r="E9860" s="1336">
        <v>0.6</v>
      </c>
      <c r="F9860" s="644">
        <f t="shared" si="313"/>
        <v>0.64</v>
      </c>
      <c r="G9860" s="748" t="s">
        <v>280</v>
      </c>
      <c r="H9860" s="1337">
        <v>0.98</v>
      </c>
    </row>
    <row r="9861" spans="2:8">
      <c r="B9861" s="651" t="s">
        <v>20</v>
      </c>
      <c r="C9861" s="1356">
        <v>7405</v>
      </c>
      <c r="D9861" s="747" t="str">
        <f t="shared" si="312"/>
        <v>TX7405</v>
      </c>
      <c r="E9861" s="1336">
        <v>1.046</v>
      </c>
      <c r="F9861" s="644">
        <f t="shared" si="313"/>
        <v>1.0409999999999999</v>
      </c>
      <c r="G9861" s="748" t="s">
        <v>280</v>
      </c>
      <c r="H9861" s="1337">
        <v>0.39</v>
      </c>
    </row>
    <row r="9862" spans="2:8">
      <c r="B9862" s="651" t="s">
        <v>20</v>
      </c>
      <c r="C9862" s="1356">
        <v>7418</v>
      </c>
      <c r="D9862" s="747" t="str">
        <f t="shared" si="312"/>
        <v>TX7418</v>
      </c>
      <c r="E9862" s="1336">
        <v>1.2490000000000001</v>
      </c>
      <c r="F9862" s="644">
        <f t="shared" si="313"/>
        <v>1.224</v>
      </c>
      <c r="G9862" s="748" t="s">
        <v>280</v>
      </c>
      <c r="H9862" s="1337">
        <v>0.4</v>
      </c>
    </row>
    <row r="9863" spans="2:8">
      <c r="B9863" s="651" t="s">
        <v>20</v>
      </c>
      <c r="C9863" s="1356">
        <v>7421</v>
      </c>
      <c r="D9863" s="747" t="str">
        <f t="shared" si="312"/>
        <v>TX7421</v>
      </c>
      <c r="E9863" s="1336">
        <v>0.96799999999999997</v>
      </c>
      <c r="F9863" s="644">
        <f t="shared" si="313"/>
        <v>0.97099999999999997</v>
      </c>
      <c r="G9863" s="748" t="s">
        <v>280</v>
      </c>
      <c r="H9863" s="1337">
        <v>0.3</v>
      </c>
    </row>
    <row r="9864" spans="2:8">
      <c r="B9864" s="651" t="s">
        <v>20</v>
      </c>
      <c r="C9864" s="1356">
        <v>7422</v>
      </c>
      <c r="D9864" s="747" t="str">
        <f t="shared" si="312"/>
        <v>TX7422</v>
      </c>
      <c r="E9864" s="1336">
        <v>1.327</v>
      </c>
      <c r="F9864" s="644">
        <f t="shared" si="313"/>
        <v>1.294</v>
      </c>
      <c r="G9864" s="748" t="s">
        <v>280</v>
      </c>
      <c r="H9864" s="1337">
        <v>0.28000000000000003</v>
      </c>
    </row>
    <row r="9865" spans="2:8">
      <c r="B9865" s="651" t="s">
        <v>20</v>
      </c>
      <c r="C9865" s="1356">
        <v>7423</v>
      </c>
      <c r="D9865" s="747" t="str">
        <f t="shared" si="312"/>
        <v>TX7423</v>
      </c>
      <c r="E9865" s="1336">
        <v>1.0649999999999999</v>
      </c>
      <c r="F9865" s="644">
        <f t="shared" si="313"/>
        <v>1.0589999999999999</v>
      </c>
      <c r="G9865" s="748" t="s">
        <v>280</v>
      </c>
      <c r="H9865" s="1337">
        <v>0.32</v>
      </c>
    </row>
    <row r="9866" spans="2:8">
      <c r="B9866" s="651" t="s">
        <v>20</v>
      </c>
      <c r="C9866" s="1356">
        <v>7502</v>
      </c>
      <c r="D9866" s="747" t="str">
        <f t="shared" si="312"/>
        <v>TX7502</v>
      </c>
      <c r="E9866" s="1336">
        <v>1.0960000000000001</v>
      </c>
      <c r="F9866" s="644">
        <f t="shared" si="313"/>
        <v>1.0860000000000001</v>
      </c>
      <c r="G9866" s="748" t="s">
        <v>280</v>
      </c>
      <c r="H9866" s="1337">
        <v>0.35</v>
      </c>
    </row>
    <row r="9867" spans="2:8">
      <c r="B9867" s="651" t="s">
        <v>20</v>
      </c>
      <c r="C9867" s="1356">
        <v>7515</v>
      </c>
      <c r="D9867" s="747" t="str">
        <f t="shared" ref="D9867:D9930" si="314">B9867&amp;TEXT(C9867,"0000")</f>
        <v>TX7515</v>
      </c>
      <c r="E9867" s="1336">
        <v>1.212</v>
      </c>
      <c r="F9867" s="644">
        <f t="shared" ref="F9867:F9930" si="315">IF(E9867="NA","NA",ROUND((E9867-1)*0.9+1,3))</f>
        <v>1.1910000000000001</v>
      </c>
      <c r="G9867" s="748" t="s">
        <v>280</v>
      </c>
      <c r="H9867" s="1337">
        <v>0.21</v>
      </c>
    </row>
    <row r="9868" spans="2:8">
      <c r="B9868" s="651" t="s">
        <v>20</v>
      </c>
      <c r="C9868" s="1356">
        <v>7520</v>
      </c>
      <c r="D9868" s="747" t="str">
        <f t="shared" si="314"/>
        <v>TX7520</v>
      </c>
      <c r="E9868" s="1336">
        <v>0.86</v>
      </c>
      <c r="F9868" s="644">
        <f t="shared" si="315"/>
        <v>0.874</v>
      </c>
      <c r="G9868" s="748" t="s">
        <v>280</v>
      </c>
      <c r="H9868" s="1337">
        <v>0.41</v>
      </c>
    </row>
    <row r="9869" spans="2:8">
      <c r="B9869" s="651" t="s">
        <v>20</v>
      </c>
      <c r="C9869" s="1356">
        <v>7538</v>
      </c>
      <c r="D9869" s="747" t="str">
        <f t="shared" si="314"/>
        <v>TX7538</v>
      </c>
      <c r="E9869" s="1336">
        <v>1.5780000000000001</v>
      </c>
      <c r="F9869" s="644">
        <f t="shared" si="315"/>
        <v>1.52</v>
      </c>
      <c r="G9869" s="748" t="s">
        <v>280</v>
      </c>
      <c r="H9869" s="1337">
        <v>0.4</v>
      </c>
    </row>
    <row r="9870" spans="2:8">
      <c r="B9870" s="651" t="s">
        <v>20</v>
      </c>
      <c r="C9870" s="1356">
        <v>7539</v>
      </c>
      <c r="D9870" s="747" t="str">
        <f t="shared" si="314"/>
        <v>TX7539</v>
      </c>
      <c r="E9870" s="1336">
        <v>1.0529999999999999</v>
      </c>
      <c r="F9870" s="644">
        <f t="shared" si="315"/>
        <v>1.048</v>
      </c>
      <c r="G9870" s="748" t="s">
        <v>280</v>
      </c>
      <c r="H9870" s="1337">
        <v>0.17</v>
      </c>
    </row>
    <row r="9871" spans="2:8">
      <c r="B9871" s="651" t="s">
        <v>20</v>
      </c>
      <c r="C9871" s="1356">
        <v>7580</v>
      </c>
      <c r="D9871" s="747" t="str">
        <f t="shared" si="314"/>
        <v>TX7580</v>
      </c>
      <c r="E9871" s="1336">
        <v>1.0469999999999999</v>
      </c>
      <c r="F9871" s="644">
        <f t="shared" si="315"/>
        <v>1.042</v>
      </c>
      <c r="G9871" s="748" t="s">
        <v>280</v>
      </c>
      <c r="H9871" s="1337">
        <v>0.47</v>
      </c>
    </row>
    <row r="9872" spans="2:8">
      <c r="B9872" s="651" t="s">
        <v>20</v>
      </c>
      <c r="C9872" s="1356">
        <v>7590</v>
      </c>
      <c r="D9872" s="747" t="str">
        <f t="shared" si="314"/>
        <v>TX7590</v>
      </c>
      <c r="E9872" s="1336">
        <v>1.099</v>
      </c>
      <c r="F9872" s="644">
        <f t="shared" si="315"/>
        <v>1.089</v>
      </c>
      <c r="G9872" s="748" t="s">
        <v>280</v>
      </c>
      <c r="H9872" s="1337">
        <v>0.44</v>
      </c>
    </row>
    <row r="9873" spans="2:8">
      <c r="B9873" s="651" t="s">
        <v>20</v>
      </c>
      <c r="C9873" s="1356">
        <v>7600</v>
      </c>
      <c r="D9873" s="747" t="str">
        <f t="shared" si="314"/>
        <v>TX7600</v>
      </c>
      <c r="E9873" s="1336">
        <v>1.085</v>
      </c>
      <c r="F9873" s="644">
        <f t="shared" si="315"/>
        <v>1.077</v>
      </c>
      <c r="G9873" s="748" t="s">
        <v>280</v>
      </c>
      <c r="H9873" s="1337">
        <v>0.3</v>
      </c>
    </row>
    <row r="9874" spans="2:8">
      <c r="B9874" s="651" t="s">
        <v>20</v>
      </c>
      <c r="C9874" s="1356">
        <v>7602</v>
      </c>
      <c r="D9874" s="747" t="str">
        <f t="shared" si="314"/>
        <v>TX7602</v>
      </c>
      <c r="E9874" s="1336">
        <v>1.1200000000000001</v>
      </c>
      <c r="F9874" s="644">
        <f t="shared" si="315"/>
        <v>1.1080000000000001</v>
      </c>
      <c r="G9874" s="748" t="s">
        <v>280</v>
      </c>
      <c r="H9874" s="1337">
        <v>0.4</v>
      </c>
    </row>
    <row r="9875" spans="2:8">
      <c r="B9875" s="651" t="s">
        <v>20</v>
      </c>
      <c r="C9875" s="1356">
        <v>7610</v>
      </c>
      <c r="D9875" s="747" t="str">
        <f t="shared" si="314"/>
        <v>TX7610</v>
      </c>
      <c r="E9875" s="1336">
        <v>1.024</v>
      </c>
      <c r="F9875" s="644">
        <f t="shared" si="315"/>
        <v>1.022</v>
      </c>
      <c r="G9875" s="748" t="s">
        <v>280</v>
      </c>
      <c r="H9875" s="1337">
        <v>0.05</v>
      </c>
    </row>
    <row r="9876" spans="2:8">
      <c r="B9876" s="651" t="s">
        <v>20</v>
      </c>
      <c r="C9876" s="1356">
        <v>7704</v>
      </c>
      <c r="D9876" s="747" t="str">
        <f t="shared" si="314"/>
        <v>TX7704</v>
      </c>
      <c r="E9876" s="1336">
        <v>0.69799999999999995</v>
      </c>
      <c r="F9876" s="644">
        <f t="shared" si="315"/>
        <v>0.72799999999999998</v>
      </c>
      <c r="G9876" s="748" t="s">
        <v>280</v>
      </c>
      <c r="H9876" s="1337">
        <v>1.94</v>
      </c>
    </row>
    <row r="9877" spans="2:8">
      <c r="B9877" s="651" t="s">
        <v>20</v>
      </c>
      <c r="C9877" s="1356">
        <v>7720</v>
      </c>
      <c r="D9877" s="747" t="str">
        <f t="shared" si="314"/>
        <v>TX7720</v>
      </c>
      <c r="E9877" s="1336">
        <v>0.82899999999999996</v>
      </c>
      <c r="F9877" s="644">
        <f t="shared" si="315"/>
        <v>0.84599999999999997</v>
      </c>
      <c r="G9877" s="748" t="s">
        <v>280</v>
      </c>
      <c r="H9877" s="1337">
        <v>0.36</v>
      </c>
    </row>
    <row r="9878" spans="2:8">
      <c r="B9878" s="651" t="s">
        <v>20</v>
      </c>
      <c r="C9878" s="1356">
        <v>7855</v>
      </c>
      <c r="D9878" s="747" t="str">
        <f t="shared" si="314"/>
        <v>TX7855</v>
      </c>
      <c r="E9878" s="1336">
        <v>1.302</v>
      </c>
      <c r="F9878" s="644">
        <f t="shared" si="315"/>
        <v>1.272</v>
      </c>
      <c r="G9878" s="748" t="s">
        <v>280</v>
      </c>
      <c r="H9878" s="1337">
        <v>0.35</v>
      </c>
    </row>
    <row r="9879" spans="2:8">
      <c r="B9879" s="651" t="s">
        <v>20</v>
      </c>
      <c r="C9879" s="1356">
        <v>8002</v>
      </c>
      <c r="D9879" s="747" t="str">
        <f t="shared" si="314"/>
        <v>TX8002</v>
      </c>
      <c r="E9879" s="1336">
        <v>0.86099999999999999</v>
      </c>
      <c r="F9879" s="644">
        <f t="shared" si="315"/>
        <v>0.875</v>
      </c>
      <c r="G9879" s="748" t="s">
        <v>280</v>
      </c>
      <c r="H9879" s="1337">
        <v>0.33</v>
      </c>
    </row>
    <row r="9880" spans="2:8">
      <c r="B9880" s="651" t="s">
        <v>20</v>
      </c>
      <c r="C9880" s="1356">
        <v>8006</v>
      </c>
      <c r="D9880" s="747" t="str">
        <f t="shared" si="314"/>
        <v>TX8006</v>
      </c>
      <c r="E9880" s="1336">
        <v>0.755</v>
      </c>
      <c r="F9880" s="644">
        <f t="shared" si="315"/>
        <v>0.78</v>
      </c>
      <c r="G9880" s="748" t="s">
        <v>280</v>
      </c>
      <c r="H9880" s="1337">
        <v>0.34</v>
      </c>
    </row>
    <row r="9881" spans="2:8">
      <c r="B9881" s="651" t="s">
        <v>20</v>
      </c>
      <c r="C9881" s="1356">
        <v>8008</v>
      </c>
      <c r="D9881" s="747" t="str">
        <f t="shared" si="314"/>
        <v>TX8008</v>
      </c>
      <c r="E9881" s="1336">
        <v>0.96099999999999997</v>
      </c>
      <c r="F9881" s="644">
        <f t="shared" si="315"/>
        <v>0.96499999999999997</v>
      </c>
      <c r="G9881" s="748" t="s">
        <v>280</v>
      </c>
      <c r="H9881" s="1337">
        <v>0.16</v>
      </c>
    </row>
    <row r="9882" spans="2:8">
      <c r="B9882" s="651" t="s">
        <v>20</v>
      </c>
      <c r="C9882" s="1356">
        <v>8013</v>
      </c>
      <c r="D9882" s="747" t="str">
        <f t="shared" si="314"/>
        <v>TX8013</v>
      </c>
      <c r="E9882" s="1336">
        <v>0.92800000000000005</v>
      </c>
      <c r="F9882" s="644">
        <f t="shared" si="315"/>
        <v>0.93500000000000005</v>
      </c>
      <c r="G9882" s="748" t="s">
        <v>280</v>
      </c>
      <c r="H9882" s="1337">
        <v>0.15</v>
      </c>
    </row>
    <row r="9883" spans="2:8">
      <c r="B9883" s="651" t="s">
        <v>20</v>
      </c>
      <c r="C9883" s="1356">
        <v>8015</v>
      </c>
      <c r="D9883" s="747" t="str">
        <f t="shared" si="314"/>
        <v>TX8015</v>
      </c>
      <c r="E9883" s="1336">
        <v>0.69199999999999995</v>
      </c>
      <c r="F9883" s="644">
        <f t="shared" si="315"/>
        <v>0.72299999999999998</v>
      </c>
      <c r="G9883" s="748" t="s">
        <v>280</v>
      </c>
      <c r="H9883" s="1337">
        <v>0.05</v>
      </c>
    </row>
    <row r="9884" spans="2:8">
      <c r="B9884" s="651" t="s">
        <v>20</v>
      </c>
      <c r="C9884" s="1356">
        <v>8017</v>
      </c>
      <c r="D9884" s="747" t="str">
        <f t="shared" si="314"/>
        <v>TX8017</v>
      </c>
      <c r="E9884" s="1336">
        <v>0.86499999999999999</v>
      </c>
      <c r="F9884" s="644">
        <f t="shared" si="315"/>
        <v>0.879</v>
      </c>
      <c r="G9884" s="748" t="s">
        <v>280</v>
      </c>
      <c r="H9884" s="1337">
        <v>0.26</v>
      </c>
    </row>
    <row r="9885" spans="2:8">
      <c r="B9885" s="651" t="s">
        <v>20</v>
      </c>
      <c r="C9885" s="1356">
        <v>8018</v>
      </c>
      <c r="D9885" s="747" t="str">
        <f t="shared" si="314"/>
        <v>TX8018</v>
      </c>
      <c r="E9885" s="1336">
        <v>0.96399999999999997</v>
      </c>
      <c r="F9885" s="644">
        <f t="shared" si="315"/>
        <v>0.96799999999999997</v>
      </c>
      <c r="G9885" s="748" t="s">
        <v>280</v>
      </c>
      <c r="H9885" s="1337">
        <v>0.46</v>
      </c>
    </row>
    <row r="9886" spans="2:8">
      <c r="B9886" s="651" t="s">
        <v>20</v>
      </c>
      <c r="C9886" s="1356">
        <v>8032</v>
      </c>
      <c r="D9886" s="747" t="str">
        <f t="shared" si="314"/>
        <v>TX8032</v>
      </c>
      <c r="E9886" s="1336">
        <v>0.82799999999999996</v>
      </c>
      <c r="F9886" s="644">
        <f t="shared" si="315"/>
        <v>0.84499999999999997</v>
      </c>
      <c r="G9886" s="748" t="s">
        <v>280</v>
      </c>
      <c r="H9886" s="1337">
        <v>0.5</v>
      </c>
    </row>
    <row r="9887" spans="2:8">
      <c r="B9887" s="651" t="s">
        <v>20</v>
      </c>
      <c r="C9887" s="1356">
        <v>8033</v>
      </c>
      <c r="D9887" s="747" t="str">
        <f t="shared" si="314"/>
        <v>TX8033</v>
      </c>
      <c r="E9887" s="1336">
        <v>0.68100000000000005</v>
      </c>
      <c r="F9887" s="644">
        <f t="shared" si="315"/>
        <v>0.71299999999999997</v>
      </c>
      <c r="G9887" s="748" t="s">
        <v>280</v>
      </c>
      <c r="H9887" s="1337">
        <v>0.57999999999999996</v>
      </c>
    </row>
    <row r="9888" spans="2:8">
      <c r="B9888" s="651" t="s">
        <v>20</v>
      </c>
      <c r="C9888" s="1356">
        <v>8034</v>
      </c>
      <c r="D9888" s="747" t="str">
        <f t="shared" si="314"/>
        <v>TX8034</v>
      </c>
      <c r="E9888" s="1336">
        <v>0.75700000000000001</v>
      </c>
      <c r="F9888" s="644">
        <f t="shared" si="315"/>
        <v>0.78100000000000003</v>
      </c>
      <c r="G9888" s="748" t="s">
        <v>280</v>
      </c>
      <c r="H9888" s="1337">
        <v>0.71</v>
      </c>
    </row>
    <row r="9889" spans="2:8">
      <c r="B9889" s="651" t="s">
        <v>20</v>
      </c>
      <c r="C9889" s="1356">
        <v>8039</v>
      </c>
      <c r="D9889" s="747" t="str">
        <f t="shared" si="314"/>
        <v>TX8039</v>
      </c>
      <c r="E9889" s="1336">
        <v>0.85699999999999998</v>
      </c>
      <c r="F9889" s="644">
        <f t="shared" si="315"/>
        <v>0.871</v>
      </c>
      <c r="G9889" s="748" t="s">
        <v>280</v>
      </c>
      <c r="H9889" s="1337">
        <v>0.35</v>
      </c>
    </row>
    <row r="9890" spans="2:8">
      <c r="B9890" s="651" t="s">
        <v>20</v>
      </c>
      <c r="C9890" s="1356">
        <v>8044</v>
      </c>
      <c r="D9890" s="747" t="str">
        <f t="shared" si="314"/>
        <v>TX8044</v>
      </c>
      <c r="E9890" s="1336">
        <v>0.872</v>
      </c>
      <c r="F9890" s="644">
        <f t="shared" si="315"/>
        <v>0.88500000000000001</v>
      </c>
      <c r="G9890" s="748" t="s">
        <v>280</v>
      </c>
      <c r="H9890" s="1337">
        <v>0.55000000000000004</v>
      </c>
    </row>
    <row r="9891" spans="2:8">
      <c r="B9891" s="651" t="s">
        <v>20</v>
      </c>
      <c r="C9891" s="1356">
        <v>8045</v>
      </c>
      <c r="D9891" s="747" t="str">
        <f t="shared" si="314"/>
        <v>TX8045</v>
      </c>
      <c r="E9891" s="1336">
        <v>0.86699999999999999</v>
      </c>
      <c r="F9891" s="644">
        <f t="shared" si="315"/>
        <v>0.88</v>
      </c>
      <c r="G9891" s="748" t="s">
        <v>280</v>
      </c>
      <c r="H9891" s="1337">
        <v>0.15</v>
      </c>
    </row>
    <row r="9892" spans="2:8">
      <c r="B9892" s="651" t="s">
        <v>20</v>
      </c>
      <c r="C9892" s="1356">
        <v>8047</v>
      </c>
      <c r="D9892" s="747" t="str">
        <f t="shared" si="314"/>
        <v>TX8047</v>
      </c>
      <c r="E9892" s="1336">
        <v>0.88600000000000001</v>
      </c>
      <c r="F9892" s="644">
        <f t="shared" si="315"/>
        <v>0.89700000000000002</v>
      </c>
      <c r="G9892" s="748" t="s">
        <v>280</v>
      </c>
      <c r="H9892" s="1337">
        <v>0.34</v>
      </c>
    </row>
    <row r="9893" spans="2:8">
      <c r="B9893" s="651" t="s">
        <v>20</v>
      </c>
      <c r="C9893" s="1356">
        <v>8058</v>
      </c>
      <c r="D9893" s="747" t="str">
        <f t="shared" si="314"/>
        <v>TX8058</v>
      </c>
      <c r="E9893" s="1336">
        <v>0.86899999999999999</v>
      </c>
      <c r="F9893" s="644">
        <f t="shared" si="315"/>
        <v>0.88200000000000001</v>
      </c>
      <c r="G9893" s="748" t="s">
        <v>280</v>
      </c>
      <c r="H9893" s="1337">
        <v>0.35</v>
      </c>
    </row>
    <row r="9894" spans="2:8">
      <c r="B9894" s="651" t="s">
        <v>20</v>
      </c>
      <c r="C9894" s="1356">
        <v>8102</v>
      </c>
      <c r="D9894" s="747" t="str">
        <f t="shared" si="314"/>
        <v>TX8102</v>
      </c>
      <c r="E9894" s="1336">
        <v>1.0249999999999999</v>
      </c>
      <c r="F9894" s="644">
        <f t="shared" si="315"/>
        <v>1.0229999999999999</v>
      </c>
      <c r="G9894" s="748" t="s">
        <v>280</v>
      </c>
      <c r="H9894" s="1337">
        <v>0.48</v>
      </c>
    </row>
    <row r="9895" spans="2:8">
      <c r="B9895" s="651" t="s">
        <v>20</v>
      </c>
      <c r="C9895" s="1356">
        <v>8103</v>
      </c>
      <c r="D9895" s="747" t="str">
        <f t="shared" si="314"/>
        <v>TX8103</v>
      </c>
      <c r="E9895" s="1336">
        <v>0.83599999999999997</v>
      </c>
      <c r="F9895" s="644">
        <f t="shared" si="315"/>
        <v>0.85199999999999998</v>
      </c>
      <c r="G9895" s="748" t="s">
        <v>280</v>
      </c>
      <c r="H9895" s="1337">
        <v>0.32</v>
      </c>
    </row>
    <row r="9896" spans="2:8">
      <c r="B9896" s="651" t="s">
        <v>20</v>
      </c>
      <c r="C9896" s="1356">
        <v>8106</v>
      </c>
      <c r="D9896" s="747" t="str">
        <f t="shared" si="314"/>
        <v>TX8106</v>
      </c>
      <c r="E9896" s="1336">
        <v>1.095</v>
      </c>
      <c r="F9896" s="644">
        <f t="shared" si="315"/>
        <v>1.0860000000000001</v>
      </c>
      <c r="G9896" s="748" t="s">
        <v>280</v>
      </c>
      <c r="H9896" s="1337">
        <v>0.66</v>
      </c>
    </row>
    <row r="9897" spans="2:8">
      <c r="B9897" s="651" t="s">
        <v>20</v>
      </c>
      <c r="C9897" s="1356">
        <v>8107</v>
      </c>
      <c r="D9897" s="747" t="str">
        <f t="shared" si="314"/>
        <v>TX8107</v>
      </c>
      <c r="E9897" s="1336">
        <v>1.1180000000000001</v>
      </c>
      <c r="F9897" s="644">
        <f t="shared" si="315"/>
        <v>1.1060000000000001</v>
      </c>
      <c r="G9897" s="748" t="s">
        <v>280</v>
      </c>
      <c r="H9897" s="1337">
        <v>0.32</v>
      </c>
    </row>
    <row r="9898" spans="2:8">
      <c r="B9898" s="651" t="s">
        <v>20</v>
      </c>
      <c r="C9898" s="1356">
        <v>8113</v>
      </c>
      <c r="D9898" s="747" t="str">
        <f t="shared" si="314"/>
        <v>TX8113</v>
      </c>
      <c r="E9898" s="1336">
        <v>1.119</v>
      </c>
      <c r="F9898" s="644">
        <f t="shared" si="315"/>
        <v>1.107</v>
      </c>
      <c r="G9898" s="748" t="s">
        <v>280</v>
      </c>
      <c r="H9898" s="1337">
        <v>0.56999999999999995</v>
      </c>
    </row>
    <row r="9899" spans="2:8">
      <c r="B9899" s="651" t="s">
        <v>20</v>
      </c>
      <c r="C9899" s="1356">
        <v>8209</v>
      </c>
      <c r="D9899" s="747" t="str">
        <f t="shared" si="314"/>
        <v>TX8209</v>
      </c>
      <c r="E9899" s="1336">
        <v>0.73</v>
      </c>
      <c r="F9899" s="644">
        <f t="shared" si="315"/>
        <v>0.75700000000000001</v>
      </c>
      <c r="G9899" s="748" t="s">
        <v>280</v>
      </c>
      <c r="H9899" s="1337">
        <v>1.2</v>
      </c>
    </row>
    <row r="9900" spans="2:8">
      <c r="B9900" s="651" t="s">
        <v>20</v>
      </c>
      <c r="C9900" s="1356">
        <v>8215</v>
      </c>
      <c r="D9900" s="747" t="str">
        <f t="shared" si="314"/>
        <v>TX8215</v>
      </c>
      <c r="E9900" s="1336">
        <v>0.92</v>
      </c>
      <c r="F9900" s="644">
        <f t="shared" si="315"/>
        <v>0.92800000000000005</v>
      </c>
      <c r="G9900" s="748" t="s">
        <v>280</v>
      </c>
      <c r="H9900" s="1337">
        <v>0.39</v>
      </c>
    </row>
    <row r="9901" spans="2:8">
      <c r="B9901" s="651" t="s">
        <v>20</v>
      </c>
      <c r="C9901" s="1356">
        <v>8227</v>
      </c>
      <c r="D9901" s="747" t="str">
        <f t="shared" si="314"/>
        <v>TX8227</v>
      </c>
      <c r="E9901" s="1336">
        <v>1.2170000000000001</v>
      </c>
      <c r="F9901" s="644">
        <f t="shared" si="315"/>
        <v>1.1950000000000001</v>
      </c>
      <c r="G9901" s="748" t="s">
        <v>280</v>
      </c>
      <c r="H9901" s="1337">
        <v>0.22</v>
      </c>
    </row>
    <row r="9902" spans="2:8">
      <c r="B9902" s="651" t="s">
        <v>20</v>
      </c>
      <c r="C9902" s="1356">
        <v>8231</v>
      </c>
      <c r="D9902" s="747" t="str">
        <f t="shared" si="314"/>
        <v>TX8231</v>
      </c>
      <c r="E9902" s="1336">
        <v>0.98</v>
      </c>
      <c r="F9902" s="644">
        <f t="shared" si="315"/>
        <v>0.98199999999999998</v>
      </c>
      <c r="G9902" s="748" t="s">
        <v>280</v>
      </c>
      <c r="H9902" s="1337">
        <v>0.46</v>
      </c>
    </row>
    <row r="9903" spans="2:8">
      <c r="B9903" s="651" t="s">
        <v>20</v>
      </c>
      <c r="C9903" s="1356">
        <v>8234</v>
      </c>
      <c r="D9903" s="747" t="str">
        <f t="shared" si="314"/>
        <v>TX8234</v>
      </c>
      <c r="E9903" s="1336">
        <v>0.99</v>
      </c>
      <c r="F9903" s="644">
        <f t="shared" si="315"/>
        <v>0.99099999999999999</v>
      </c>
      <c r="G9903" s="748" t="s">
        <v>280</v>
      </c>
      <c r="H9903" s="1337">
        <v>0.7</v>
      </c>
    </row>
    <row r="9904" spans="2:8">
      <c r="B9904" s="651" t="s">
        <v>20</v>
      </c>
      <c r="C9904" s="1356">
        <v>8264</v>
      </c>
      <c r="D9904" s="747" t="str">
        <f t="shared" si="314"/>
        <v>TX8264</v>
      </c>
      <c r="E9904" s="1336">
        <v>0.85599999999999998</v>
      </c>
      <c r="F9904" s="644">
        <f t="shared" si="315"/>
        <v>0.87</v>
      </c>
      <c r="G9904" s="748" t="s">
        <v>280</v>
      </c>
      <c r="H9904" s="1337">
        <v>0.64</v>
      </c>
    </row>
    <row r="9905" spans="2:8">
      <c r="B9905" s="651" t="s">
        <v>20</v>
      </c>
      <c r="C9905" s="1356">
        <v>8265</v>
      </c>
      <c r="D9905" s="747" t="str">
        <f t="shared" si="314"/>
        <v>TX8265</v>
      </c>
      <c r="E9905" s="1336">
        <v>0.88300000000000001</v>
      </c>
      <c r="F9905" s="644">
        <f t="shared" si="315"/>
        <v>0.89500000000000002</v>
      </c>
      <c r="G9905" s="748" t="s">
        <v>280</v>
      </c>
      <c r="H9905" s="1337">
        <v>0.82</v>
      </c>
    </row>
    <row r="9906" spans="2:8">
      <c r="B9906" s="651" t="s">
        <v>20</v>
      </c>
      <c r="C9906" s="1356">
        <v>8288</v>
      </c>
      <c r="D9906" s="747" t="str">
        <f t="shared" si="314"/>
        <v>TX8288</v>
      </c>
      <c r="E9906" s="1336">
        <v>0.82399999999999995</v>
      </c>
      <c r="F9906" s="644">
        <f t="shared" si="315"/>
        <v>0.84199999999999997</v>
      </c>
      <c r="G9906" s="748" t="s">
        <v>280</v>
      </c>
      <c r="H9906" s="1337">
        <v>0.8</v>
      </c>
    </row>
    <row r="9907" spans="2:8">
      <c r="B9907" s="651" t="s">
        <v>20</v>
      </c>
      <c r="C9907" s="1356">
        <v>8292</v>
      </c>
      <c r="D9907" s="747" t="str">
        <f t="shared" si="314"/>
        <v>TX8292</v>
      </c>
      <c r="E9907" s="1336">
        <v>0.95299999999999996</v>
      </c>
      <c r="F9907" s="644">
        <f t="shared" si="315"/>
        <v>0.95799999999999996</v>
      </c>
      <c r="G9907" s="748" t="s">
        <v>280</v>
      </c>
      <c r="H9907" s="1337">
        <v>0.5</v>
      </c>
    </row>
    <row r="9908" spans="2:8">
      <c r="B9908" s="651" t="s">
        <v>20</v>
      </c>
      <c r="C9908" s="1356">
        <v>8293</v>
      </c>
      <c r="D9908" s="747" t="str">
        <f t="shared" si="314"/>
        <v>TX8293</v>
      </c>
      <c r="E9908" s="1336">
        <v>0.80800000000000005</v>
      </c>
      <c r="F9908" s="644">
        <f t="shared" si="315"/>
        <v>0.82699999999999996</v>
      </c>
      <c r="G9908" s="748" t="s">
        <v>280</v>
      </c>
      <c r="H9908" s="1337">
        <v>1.46</v>
      </c>
    </row>
    <row r="9909" spans="2:8">
      <c r="B9909" s="651" t="s">
        <v>20</v>
      </c>
      <c r="C9909" s="1356">
        <v>8304</v>
      </c>
      <c r="D9909" s="747" t="str">
        <f t="shared" si="314"/>
        <v>TX8304</v>
      </c>
      <c r="E9909" s="1336">
        <v>1.014</v>
      </c>
      <c r="F9909" s="644">
        <f t="shared" si="315"/>
        <v>1.0129999999999999</v>
      </c>
      <c r="G9909" s="748" t="s">
        <v>280</v>
      </c>
      <c r="H9909" s="1337">
        <v>0.49</v>
      </c>
    </row>
    <row r="9910" spans="2:8">
      <c r="B9910" s="651" t="s">
        <v>20</v>
      </c>
      <c r="C9910" s="1356">
        <v>8350</v>
      </c>
      <c r="D9910" s="747" t="str">
        <f t="shared" si="314"/>
        <v>TX8350</v>
      </c>
      <c r="E9910" s="1336">
        <v>1.1759999999999999</v>
      </c>
      <c r="F9910" s="644">
        <f t="shared" si="315"/>
        <v>1.1579999999999999</v>
      </c>
      <c r="G9910" s="748" t="s">
        <v>280</v>
      </c>
      <c r="H9910" s="1337">
        <v>0.52</v>
      </c>
    </row>
    <row r="9911" spans="2:8">
      <c r="B9911" s="651" t="s">
        <v>20</v>
      </c>
      <c r="C9911" s="1356">
        <v>8385</v>
      </c>
      <c r="D9911" s="747" t="str">
        <f t="shared" si="314"/>
        <v>TX8385</v>
      </c>
      <c r="E9911" s="1336">
        <v>0.90300000000000002</v>
      </c>
      <c r="F9911" s="644">
        <f t="shared" si="315"/>
        <v>0.91300000000000003</v>
      </c>
      <c r="G9911" s="748" t="s">
        <v>280</v>
      </c>
      <c r="H9911" s="1337">
        <v>0.62</v>
      </c>
    </row>
    <row r="9912" spans="2:8">
      <c r="B9912" s="651" t="s">
        <v>20</v>
      </c>
      <c r="C9912" s="1356">
        <v>8387</v>
      </c>
      <c r="D9912" s="747" t="str">
        <f t="shared" si="314"/>
        <v>TX8387</v>
      </c>
      <c r="E9912" s="1336">
        <v>0.86699999999999999</v>
      </c>
      <c r="F9912" s="644">
        <f t="shared" si="315"/>
        <v>0.88</v>
      </c>
      <c r="G9912" s="748" t="s">
        <v>280</v>
      </c>
      <c r="H9912" s="1337">
        <v>0.28999999999999998</v>
      </c>
    </row>
    <row r="9913" spans="2:8">
      <c r="B9913" s="651" t="s">
        <v>20</v>
      </c>
      <c r="C9913" s="1356">
        <v>8391</v>
      </c>
      <c r="D9913" s="747" t="str">
        <f t="shared" si="314"/>
        <v>TX8391</v>
      </c>
      <c r="E9913" s="1336">
        <v>0.90900000000000003</v>
      </c>
      <c r="F9913" s="644">
        <f t="shared" si="315"/>
        <v>0.91800000000000004</v>
      </c>
      <c r="G9913" s="748" t="s">
        <v>280</v>
      </c>
      <c r="H9913" s="1337">
        <v>0.27</v>
      </c>
    </row>
    <row r="9914" spans="2:8">
      <c r="B9914" s="651" t="s">
        <v>20</v>
      </c>
      <c r="C9914" s="1356">
        <v>8601</v>
      </c>
      <c r="D9914" s="747" t="str">
        <f t="shared" si="314"/>
        <v>TX8601</v>
      </c>
      <c r="E9914" s="1336">
        <v>1.1890000000000001</v>
      </c>
      <c r="F9914" s="644">
        <f t="shared" si="315"/>
        <v>1.17</v>
      </c>
      <c r="G9914" s="748" t="s">
        <v>280</v>
      </c>
      <c r="H9914" s="1337">
        <v>0.05</v>
      </c>
    </row>
    <row r="9915" spans="2:8">
      <c r="B9915" s="651" t="s">
        <v>20</v>
      </c>
      <c r="C9915" s="1356">
        <v>8606</v>
      </c>
      <c r="D9915" s="747" t="str">
        <f t="shared" si="314"/>
        <v>TX8606</v>
      </c>
      <c r="E9915" s="1336">
        <v>1.0409999999999999</v>
      </c>
      <c r="F9915" s="644">
        <f t="shared" si="315"/>
        <v>1.0369999999999999</v>
      </c>
      <c r="G9915" s="748" t="s">
        <v>280</v>
      </c>
      <c r="H9915" s="1337">
        <v>0.28000000000000003</v>
      </c>
    </row>
    <row r="9916" spans="2:8">
      <c r="B9916" s="651" t="s">
        <v>20</v>
      </c>
      <c r="C9916" s="1356">
        <v>8607</v>
      </c>
      <c r="D9916" s="747" t="str">
        <f t="shared" si="314"/>
        <v>TX8607</v>
      </c>
      <c r="E9916" s="1336">
        <v>1.0189999999999999</v>
      </c>
      <c r="F9916" s="644">
        <f t="shared" si="315"/>
        <v>1.0169999999999999</v>
      </c>
      <c r="G9916" s="748" t="s">
        <v>280</v>
      </c>
      <c r="H9916" s="1337">
        <v>0.32</v>
      </c>
    </row>
    <row r="9917" spans="2:8">
      <c r="B9917" s="651" t="s">
        <v>20</v>
      </c>
      <c r="C9917" s="1356">
        <v>8709</v>
      </c>
      <c r="D9917" s="747" t="str">
        <f t="shared" si="314"/>
        <v>TX8709</v>
      </c>
      <c r="E9917" s="1336">
        <v>2.0489999999999999</v>
      </c>
      <c r="F9917" s="644">
        <f t="shared" si="315"/>
        <v>1.944</v>
      </c>
      <c r="G9917" s="748" t="s">
        <v>280</v>
      </c>
      <c r="H9917" s="1337">
        <v>0.22</v>
      </c>
    </row>
    <row r="9918" spans="2:8">
      <c r="B9918" s="651" t="s">
        <v>20</v>
      </c>
      <c r="C9918" s="1356">
        <v>8720</v>
      </c>
      <c r="D9918" s="747" t="str">
        <f t="shared" si="314"/>
        <v>TX8720</v>
      </c>
      <c r="E9918" s="1336">
        <v>1.135</v>
      </c>
      <c r="F9918" s="644">
        <f t="shared" si="315"/>
        <v>1.1220000000000001</v>
      </c>
      <c r="G9918" s="748" t="s">
        <v>280</v>
      </c>
      <c r="H9918" s="1337">
        <v>0.12</v>
      </c>
    </row>
    <row r="9919" spans="2:8">
      <c r="B9919" s="651" t="s">
        <v>20</v>
      </c>
      <c r="C9919" s="1356">
        <v>8726</v>
      </c>
      <c r="D9919" s="747" t="str">
        <f t="shared" si="314"/>
        <v>TX8726</v>
      </c>
      <c r="E9919" s="1336">
        <v>2.0489999999999999</v>
      </c>
      <c r="F9919" s="644">
        <f t="shared" si="315"/>
        <v>1.944</v>
      </c>
      <c r="G9919" s="748" t="s">
        <v>280</v>
      </c>
      <c r="H9919" s="1337">
        <v>0.22</v>
      </c>
    </row>
    <row r="9920" spans="2:8">
      <c r="B9920" s="651" t="s">
        <v>20</v>
      </c>
      <c r="C9920" s="1356">
        <v>8742</v>
      </c>
      <c r="D9920" s="747" t="str">
        <f t="shared" si="314"/>
        <v>TX8742</v>
      </c>
      <c r="E9920" s="1336">
        <v>1.2430000000000001</v>
      </c>
      <c r="F9920" s="644">
        <f t="shared" si="315"/>
        <v>1.2190000000000001</v>
      </c>
      <c r="G9920" s="748" t="s">
        <v>280</v>
      </c>
      <c r="H9920" s="1337">
        <v>0.05</v>
      </c>
    </row>
    <row r="9921" spans="2:8">
      <c r="B9921" s="651" t="s">
        <v>20</v>
      </c>
      <c r="C9921" s="1356">
        <v>8748</v>
      </c>
      <c r="D9921" s="747" t="str">
        <f t="shared" si="314"/>
        <v>TX8748</v>
      </c>
      <c r="E9921" s="1336">
        <v>1.1100000000000001</v>
      </c>
      <c r="F9921" s="644">
        <f t="shared" si="315"/>
        <v>1.099</v>
      </c>
      <c r="G9921" s="748" t="s">
        <v>280</v>
      </c>
      <c r="H9921" s="1337">
        <v>0.05</v>
      </c>
    </row>
    <row r="9922" spans="2:8">
      <c r="B9922" s="651" t="s">
        <v>20</v>
      </c>
      <c r="C9922" s="1356">
        <v>8752</v>
      </c>
      <c r="D9922" s="747" t="str">
        <f t="shared" si="314"/>
        <v>TX8752</v>
      </c>
      <c r="E9922" s="1336">
        <v>0.93100000000000005</v>
      </c>
      <c r="F9922" s="644">
        <f t="shared" si="315"/>
        <v>0.93799999999999994</v>
      </c>
      <c r="G9922" s="748" t="s">
        <v>280</v>
      </c>
      <c r="H9922" s="1337">
        <v>0.36</v>
      </c>
    </row>
    <row r="9923" spans="2:8">
      <c r="B9923" s="651" t="s">
        <v>20</v>
      </c>
      <c r="C9923" s="1356">
        <v>8754</v>
      </c>
      <c r="D9923" s="747" t="str">
        <f t="shared" si="314"/>
        <v>TX8754</v>
      </c>
      <c r="E9923" s="1336">
        <v>0.91800000000000004</v>
      </c>
      <c r="F9923" s="644">
        <f t="shared" si="315"/>
        <v>0.92600000000000005</v>
      </c>
      <c r="G9923" s="748" t="s">
        <v>280</v>
      </c>
      <c r="H9923" s="1337">
        <v>0.21</v>
      </c>
    </row>
    <row r="9924" spans="2:8">
      <c r="B9924" s="651" t="s">
        <v>20</v>
      </c>
      <c r="C9924" s="1356">
        <v>8755</v>
      </c>
      <c r="D9924" s="747" t="str">
        <f t="shared" si="314"/>
        <v>TX8755</v>
      </c>
      <c r="E9924" s="1336">
        <v>0.96</v>
      </c>
      <c r="F9924" s="644">
        <f t="shared" si="315"/>
        <v>0.96399999999999997</v>
      </c>
      <c r="G9924" s="748" t="s">
        <v>280</v>
      </c>
      <c r="H9924" s="1337">
        <v>0.05</v>
      </c>
    </row>
    <row r="9925" spans="2:8">
      <c r="B9925" s="651" t="s">
        <v>20</v>
      </c>
      <c r="C9925" s="1356">
        <v>8803</v>
      </c>
      <c r="D9925" s="747" t="str">
        <f t="shared" si="314"/>
        <v>TX8803</v>
      </c>
      <c r="E9925" s="1336">
        <v>1.111</v>
      </c>
      <c r="F9925" s="644">
        <f t="shared" si="315"/>
        <v>1.1000000000000001</v>
      </c>
      <c r="G9925" s="748" t="s">
        <v>280</v>
      </c>
      <c r="H9925" s="1337">
        <v>0.05</v>
      </c>
    </row>
    <row r="9926" spans="2:8">
      <c r="B9926" s="651" t="s">
        <v>20</v>
      </c>
      <c r="C9926" s="1356">
        <v>8809</v>
      </c>
      <c r="D9926" s="747" t="str">
        <f t="shared" si="314"/>
        <v>TX8809</v>
      </c>
      <c r="E9926" s="1336">
        <v>1.292</v>
      </c>
      <c r="F9926" s="644">
        <f t="shared" si="315"/>
        <v>1.2629999999999999</v>
      </c>
      <c r="G9926" s="748" t="s">
        <v>280</v>
      </c>
      <c r="H9926" s="1337">
        <v>0.05</v>
      </c>
    </row>
    <row r="9927" spans="2:8">
      <c r="B9927" s="651" t="s">
        <v>20</v>
      </c>
      <c r="C9927" s="1356">
        <v>8810</v>
      </c>
      <c r="D9927" s="747" t="str">
        <f t="shared" si="314"/>
        <v>TX8810</v>
      </c>
      <c r="E9927" s="1336">
        <v>1.0149999999999999</v>
      </c>
      <c r="F9927" s="644">
        <f t="shared" si="315"/>
        <v>1.014</v>
      </c>
      <c r="G9927" s="748" t="s">
        <v>280</v>
      </c>
      <c r="H9927" s="1337">
        <v>0.05</v>
      </c>
    </row>
    <row r="9928" spans="2:8">
      <c r="B9928" s="651" t="s">
        <v>20</v>
      </c>
      <c r="C9928" s="1356">
        <v>8820</v>
      </c>
      <c r="D9928" s="747" t="str">
        <f t="shared" si="314"/>
        <v>TX8820</v>
      </c>
      <c r="E9928" s="1336">
        <v>1.016</v>
      </c>
      <c r="F9928" s="644">
        <f t="shared" si="315"/>
        <v>1.014</v>
      </c>
      <c r="G9928" s="748" t="s">
        <v>280</v>
      </c>
      <c r="H9928" s="1337">
        <v>0.05</v>
      </c>
    </row>
    <row r="9929" spans="2:8">
      <c r="B9929" s="651" t="s">
        <v>20</v>
      </c>
      <c r="C9929" s="1356">
        <v>8824</v>
      </c>
      <c r="D9929" s="747" t="str">
        <f t="shared" si="314"/>
        <v>TX8824</v>
      </c>
      <c r="E9929" s="1336">
        <v>0.56899999999999995</v>
      </c>
      <c r="F9929" s="644">
        <f t="shared" si="315"/>
        <v>0.61199999999999999</v>
      </c>
      <c r="G9929" s="748" t="s">
        <v>280</v>
      </c>
      <c r="H9929" s="1337">
        <v>0.18</v>
      </c>
    </row>
    <row r="9930" spans="2:8">
      <c r="B9930" s="651" t="s">
        <v>20</v>
      </c>
      <c r="C9930" s="1356">
        <v>8826</v>
      </c>
      <c r="D9930" s="747" t="str">
        <f t="shared" si="314"/>
        <v>TX8826</v>
      </c>
      <c r="E9930" s="1336">
        <v>0.69199999999999995</v>
      </c>
      <c r="F9930" s="644">
        <f t="shared" si="315"/>
        <v>0.72299999999999998</v>
      </c>
      <c r="G9930" s="748" t="s">
        <v>280</v>
      </c>
      <c r="H9930" s="1337">
        <v>0.05</v>
      </c>
    </row>
    <row r="9931" spans="2:8">
      <c r="B9931" s="651" t="s">
        <v>20</v>
      </c>
      <c r="C9931" s="1356">
        <v>8828</v>
      </c>
      <c r="D9931" s="747" t="str">
        <f t="shared" ref="D9931:D9977" si="316">B9931&amp;TEXT(C9931,"0000")</f>
        <v>TX8828</v>
      </c>
      <c r="E9931" s="1336">
        <v>0.72099999999999997</v>
      </c>
      <c r="F9931" s="644">
        <f t="shared" ref="F9931:F9978" si="317">IF(E9931="NA","NA",ROUND((E9931-1)*0.9+1,3))</f>
        <v>0.749</v>
      </c>
      <c r="G9931" s="748" t="s">
        <v>280</v>
      </c>
      <c r="H9931" s="1337">
        <v>0.55000000000000004</v>
      </c>
    </row>
    <row r="9932" spans="2:8">
      <c r="B9932" s="651" t="s">
        <v>20</v>
      </c>
      <c r="C9932" s="1356">
        <v>8831</v>
      </c>
      <c r="D9932" s="747" t="str">
        <f t="shared" si="316"/>
        <v>TX8831</v>
      </c>
      <c r="E9932" s="1336">
        <v>0.74399999999999999</v>
      </c>
      <c r="F9932" s="644">
        <f t="shared" si="317"/>
        <v>0.77</v>
      </c>
      <c r="G9932" s="748" t="s">
        <v>280</v>
      </c>
      <c r="H9932" s="1337">
        <v>0.22</v>
      </c>
    </row>
    <row r="9933" spans="2:8">
      <c r="B9933" s="651" t="s">
        <v>20</v>
      </c>
      <c r="C9933" s="1356">
        <v>8832</v>
      </c>
      <c r="D9933" s="747" t="str">
        <f t="shared" si="316"/>
        <v>TX8832</v>
      </c>
      <c r="E9933" s="1336">
        <v>0.997</v>
      </c>
      <c r="F9933" s="644">
        <f t="shared" si="317"/>
        <v>0.997</v>
      </c>
      <c r="G9933" s="748" t="s">
        <v>280</v>
      </c>
      <c r="H9933" s="1337">
        <v>0.05</v>
      </c>
    </row>
    <row r="9934" spans="2:8">
      <c r="B9934" s="651" t="s">
        <v>20</v>
      </c>
      <c r="C9934" s="1356">
        <v>8833</v>
      </c>
      <c r="D9934" s="747" t="str">
        <f t="shared" si="316"/>
        <v>TX8833</v>
      </c>
      <c r="E9934" s="1336">
        <v>0.78700000000000003</v>
      </c>
      <c r="F9934" s="644">
        <f t="shared" si="317"/>
        <v>0.80800000000000005</v>
      </c>
      <c r="G9934" s="748" t="s">
        <v>280</v>
      </c>
      <c r="H9934" s="1337">
        <v>0.15</v>
      </c>
    </row>
    <row r="9935" spans="2:8">
      <c r="B9935" s="651" t="s">
        <v>20</v>
      </c>
      <c r="C9935" s="1356">
        <v>8837</v>
      </c>
      <c r="D9935" s="747" t="str">
        <f t="shared" si="316"/>
        <v>TX8837</v>
      </c>
      <c r="E9935" s="1336">
        <v>0.60399999999999998</v>
      </c>
      <c r="F9935" s="644">
        <f t="shared" si="317"/>
        <v>0.64400000000000002</v>
      </c>
      <c r="G9935" s="748" t="s">
        <v>280</v>
      </c>
      <c r="H9935" s="1337">
        <v>0.72</v>
      </c>
    </row>
    <row r="9936" spans="2:8">
      <c r="B9936" s="651" t="s">
        <v>20</v>
      </c>
      <c r="C9936" s="1356">
        <v>8838</v>
      </c>
      <c r="D9936" s="747" t="str">
        <f t="shared" si="316"/>
        <v>TX8838</v>
      </c>
      <c r="E9936" s="1336">
        <v>0.94099999999999995</v>
      </c>
      <c r="F9936" s="644">
        <f t="shared" si="317"/>
        <v>0.94699999999999995</v>
      </c>
      <c r="G9936" s="748" t="s">
        <v>280</v>
      </c>
      <c r="H9936" s="1337">
        <v>0.05</v>
      </c>
    </row>
    <row r="9937" spans="2:8">
      <c r="B9937" s="651" t="s">
        <v>20</v>
      </c>
      <c r="C9937" s="1356">
        <v>8858</v>
      </c>
      <c r="D9937" s="747" t="str">
        <f t="shared" si="316"/>
        <v>TX8858</v>
      </c>
      <c r="E9937" s="1336">
        <v>1.0509999999999999</v>
      </c>
      <c r="F9937" s="644">
        <f t="shared" si="317"/>
        <v>1.046</v>
      </c>
      <c r="G9937" s="748" t="s">
        <v>280</v>
      </c>
      <c r="H9937" s="1337">
        <v>0.36</v>
      </c>
    </row>
    <row r="9938" spans="2:8">
      <c r="B9938" s="651" t="s">
        <v>20</v>
      </c>
      <c r="C9938" s="1356">
        <v>8868</v>
      </c>
      <c r="D9938" s="747" t="str">
        <f t="shared" si="316"/>
        <v>TX8868</v>
      </c>
      <c r="E9938" s="1336">
        <v>0.76</v>
      </c>
      <c r="F9938" s="644">
        <f t="shared" si="317"/>
        <v>0.78400000000000003</v>
      </c>
      <c r="G9938" s="748" t="s">
        <v>280</v>
      </c>
      <c r="H9938" s="1337">
        <v>0.09</v>
      </c>
    </row>
    <row r="9939" spans="2:8">
      <c r="B9939" s="651" t="s">
        <v>20</v>
      </c>
      <c r="C9939" s="1356">
        <v>8901</v>
      </c>
      <c r="D9939" s="747" t="str">
        <f t="shared" si="316"/>
        <v>TX8901</v>
      </c>
      <c r="E9939" s="1336">
        <v>0.85499999999999998</v>
      </c>
      <c r="F9939" s="644">
        <f t="shared" si="317"/>
        <v>0.87</v>
      </c>
      <c r="G9939" s="748" t="s">
        <v>280</v>
      </c>
      <c r="H9939" s="1337">
        <v>0.05</v>
      </c>
    </row>
    <row r="9940" spans="2:8">
      <c r="B9940" s="651" t="s">
        <v>20</v>
      </c>
      <c r="C9940" s="1356">
        <v>9014</v>
      </c>
      <c r="D9940" s="747" t="str">
        <f t="shared" si="316"/>
        <v>TX9014</v>
      </c>
      <c r="E9940" s="1336">
        <v>0.90700000000000003</v>
      </c>
      <c r="F9940" s="644">
        <f t="shared" si="317"/>
        <v>0.91600000000000004</v>
      </c>
      <c r="G9940" s="748" t="s">
        <v>280</v>
      </c>
      <c r="H9940" s="1337">
        <v>0.43</v>
      </c>
    </row>
    <row r="9941" spans="2:8">
      <c r="B9941" s="651" t="s">
        <v>20</v>
      </c>
      <c r="C9941" s="1356">
        <v>9015</v>
      </c>
      <c r="D9941" s="747" t="str">
        <f t="shared" si="316"/>
        <v>TX9015</v>
      </c>
      <c r="E9941" s="1336">
        <v>0.92100000000000004</v>
      </c>
      <c r="F9941" s="644">
        <f t="shared" si="317"/>
        <v>0.92900000000000005</v>
      </c>
      <c r="G9941" s="748" t="s">
        <v>280</v>
      </c>
      <c r="H9941" s="1337">
        <v>0.39</v>
      </c>
    </row>
    <row r="9942" spans="2:8">
      <c r="B9942" s="651" t="s">
        <v>20</v>
      </c>
      <c r="C9942" s="1356">
        <v>9016</v>
      </c>
      <c r="D9942" s="747" t="str">
        <f t="shared" si="316"/>
        <v>TX9016</v>
      </c>
      <c r="E9942" s="1336">
        <v>0.76200000000000001</v>
      </c>
      <c r="F9942" s="644">
        <f t="shared" si="317"/>
        <v>0.78600000000000003</v>
      </c>
      <c r="G9942" s="748" t="s">
        <v>280</v>
      </c>
      <c r="H9942" s="1337">
        <v>0.43</v>
      </c>
    </row>
    <row r="9943" spans="2:8">
      <c r="B9943" s="651" t="s">
        <v>20</v>
      </c>
      <c r="C9943" s="1356">
        <v>9019</v>
      </c>
      <c r="D9943" s="747" t="str">
        <f t="shared" si="316"/>
        <v>TX9019</v>
      </c>
      <c r="E9943" s="1336">
        <v>1.135</v>
      </c>
      <c r="F9943" s="644">
        <f t="shared" si="317"/>
        <v>1.1220000000000001</v>
      </c>
      <c r="G9943" s="748" t="s">
        <v>280</v>
      </c>
      <c r="H9943" s="1337">
        <v>0.12</v>
      </c>
    </row>
    <row r="9944" spans="2:8">
      <c r="B9944" s="651" t="s">
        <v>20</v>
      </c>
      <c r="C9944" s="1356">
        <v>9032</v>
      </c>
      <c r="D9944" s="747" t="str">
        <f t="shared" si="316"/>
        <v>TX9032</v>
      </c>
      <c r="E9944" s="1336">
        <v>0.84</v>
      </c>
      <c r="F9944" s="644">
        <f t="shared" si="317"/>
        <v>0.85599999999999998</v>
      </c>
      <c r="G9944" s="748" t="s">
        <v>280</v>
      </c>
      <c r="H9944" s="1337">
        <v>0.64</v>
      </c>
    </row>
    <row r="9945" spans="2:8">
      <c r="B9945" s="651" t="s">
        <v>20</v>
      </c>
      <c r="C9945" s="1356">
        <v>9033</v>
      </c>
      <c r="D9945" s="747" t="str">
        <f t="shared" si="316"/>
        <v>TX9033</v>
      </c>
      <c r="E9945" s="1336">
        <v>0.79600000000000004</v>
      </c>
      <c r="F9945" s="644">
        <f t="shared" si="317"/>
        <v>0.81599999999999995</v>
      </c>
      <c r="G9945" s="748" t="s">
        <v>280</v>
      </c>
      <c r="H9945" s="1337">
        <v>0.6</v>
      </c>
    </row>
    <row r="9946" spans="2:8">
      <c r="B9946" s="651" t="s">
        <v>20</v>
      </c>
      <c r="C9946" s="1356">
        <v>9040</v>
      </c>
      <c r="D9946" s="747" t="str">
        <f t="shared" si="316"/>
        <v>TX9040</v>
      </c>
      <c r="E9946" s="1336">
        <v>0.75800000000000001</v>
      </c>
      <c r="F9946" s="644">
        <f t="shared" si="317"/>
        <v>0.78200000000000003</v>
      </c>
      <c r="G9946" s="748" t="s">
        <v>280</v>
      </c>
      <c r="H9946" s="1337">
        <v>0.72</v>
      </c>
    </row>
    <row r="9947" spans="2:8">
      <c r="B9947" s="651" t="s">
        <v>20</v>
      </c>
      <c r="C9947" s="1356">
        <v>9052</v>
      </c>
      <c r="D9947" s="747" t="str">
        <f t="shared" si="316"/>
        <v>TX9052</v>
      </c>
      <c r="E9947" s="1336">
        <v>0.77300000000000002</v>
      </c>
      <c r="F9947" s="644">
        <f t="shared" si="317"/>
        <v>0.79600000000000004</v>
      </c>
      <c r="G9947" s="748" t="s">
        <v>280</v>
      </c>
      <c r="H9947" s="1337">
        <v>0.42</v>
      </c>
    </row>
    <row r="9948" spans="2:8">
      <c r="B9948" s="651" t="s">
        <v>20</v>
      </c>
      <c r="C9948" s="1356">
        <v>9058</v>
      </c>
      <c r="D9948" s="747" t="str">
        <f t="shared" si="316"/>
        <v>TX9058</v>
      </c>
      <c r="E9948" s="1336">
        <v>0.77100000000000002</v>
      </c>
      <c r="F9948" s="644">
        <f t="shared" si="317"/>
        <v>0.79400000000000004</v>
      </c>
      <c r="G9948" s="748" t="s">
        <v>280</v>
      </c>
      <c r="H9948" s="1337">
        <v>0.36</v>
      </c>
    </row>
    <row r="9949" spans="2:8">
      <c r="B9949" s="651" t="s">
        <v>20</v>
      </c>
      <c r="C9949" s="1356">
        <v>9060</v>
      </c>
      <c r="D9949" s="747" t="str">
        <f t="shared" si="316"/>
        <v>TX9060</v>
      </c>
      <c r="E9949" s="1336">
        <v>0.72299999999999998</v>
      </c>
      <c r="F9949" s="644">
        <f t="shared" si="317"/>
        <v>0.751</v>
      </c>
      <c r="G9949" s="748" t="s">
        <v>280</v>
      </c>
      <c r="H9949" s="1337">
        <v>0.31</v>
      </c>
    </row>
    <row r="9950" spans="2:8">
      <c r="B9950" s="651" t="s">
        <v>20</v>
      </c>
      <c r="C9950" s="1356">
        <v>9061</v>
      </c>
      <c r="D9950" s="747" t="str">
        <f t="shared" si="316"/>
        <v>TX9061</v>
      </c>
      <c r="E9950" s="1336">
        <v>0.80600000000000005</v>
      </c>
      <c r="F9950" s="644">
        <f t="shared" si="317"/>
        <v>0.82499999999999996</v>
      </c>
      <c r="G9950" s="748" t="s">
        <v>280</v>
      </c>
      <c r="H9950" s="1337">
        <v>0.31</v>
      </c>
    </row>
    <row r="9951" spans="2:8">
      <c r="B9951" s="651" t="s">
        <v>20</v>
      </c>
      <c r="C9951" s="1356">
        <v>9063</v>
      </c>
      <c r="D9951" s="747" t="str">
        <f t="shared" si="316"/>
        <v>TX9063</v>
      </c>
      <c r="E9951" s="1336">
        <v>0.66500000000000004</v>
      </c>
      <c r="F9951" s="644">
        <f t="shared" si="317"/>
        <v>0.69899999999999995</v>
      </c>
      <c r="G9951" s="748" t="s">
        <v>280</v>
      </c>
      <c r="H9951" s="1337">
        <v>0.22</v>
      </c>
    </row>
    <row r="9952" spans="2:8">
      <c r="B9952" s="651" t="s">
        <v>20</v>
      </c>
      <c r="C9952" s="1356">
        <v>9079</v>
      </c>
      <c r="D9952" s="747" t="str">
        <f t="shared" si="316"/>
        <v>TX9079</v>
      </c>
      <c r="E9952" s="1336">
        <v>0.65300000000000002</v>
      </c>
      <c r="F9952" s="644">
        <f t="shared" si="317"/>
        <v>0.68799999999999994</v>
      </c>
      <c r="G9952" s="748" t="s">
        <v>280</v>
      </c>
      <c r="H9952" s="1337">
        <v>0.27</v>
      </c>
    </row>
    <row r="9953" spans="2:8">
      <c r="B9953" s="651" t="s">
        <v>20</v>
      </c>
      <c r="C9953" s="1356">
        <v>9080</v>
      </c>
      <c r="D9953" s="747" t="str">
        <f t="shared" si="316"/>
        <v>TX9080</v>
      </c>
      <c r="E9953" s="1336">
        <v>0.86099999999999999</v>
      </c>
      <c r="F9953" s="644">
        <f t="shared" si="317"/>
        <v>0.875</v>
      </c>
      <c r="G9953" s="748" t="s">
        <v>280</v>
      </c>
      <c r="H9953" s="1337">
        <v>0.36</v>
      </c>
    </row>
    <row r="9954" spans="2:8">
      <c r="B9954" s="651" t="s">
        <v>20</v>
      </c>
      <c r="C9954" s="1356">
        <v>9089</v>
      </c>
      <c r="D9954" s="747" t="str">
        <f t="shared" si="316"/>
        <v>TX9089</v>
      </c>
      <c r="E9954" s="1336">
        <v>0.82499999999999996</v>
      </c>
      <c r="F9954" s="644">
        <f t="shared" si="317"/>
        <v>0.84299999999999997</v>
      </c>
      <c r="G9954" s="748" t="s">
        <v>280</v>
      </c>
      <c r="H9954" s="1337">
        <v>0.33</v>
      </c>
    </row>
    <row r="9955" spans="2:8">
      <c r="B9955" s="651" t="s">
        <v>20</v>
      </c>
      <c r="C9955" s="1356">
        <v>9093</v>
      </c>
      <c r="D9955" s="747" t="str">
        <f t="shared" si="316"/>
        <v>TX9093</v>
      </c>
      <c r="E9955" s="1336">
        <v>0.76600000000000001</v>
      </c>
      <c r="F9955" s="644">
        <f t="shared" si="317"/>
        <v>0.78900000000000003</v>
      </c>
      <c r="G9955" s="748" t="s">
        <v>280</v>
      </c>
      <c r="H9955" s="1337">
        <v>0.31</v>
      </c>
    </row>
    <row r="9956" spans="2:8">
      <c r="B9956" s="651" t="s">
        <v>20</v>
      </c>
      <c r="C9956" s="1356">
        <v>9101</v>
      </c>
      <c r="D9956" s="747" t="str">
        <f t="shared" si="316"/>
        <v>TX9101</v>
      </c>
      <c r="E9956" s="1336">
        <v>0.68600000000000005</v>
      </c>
      <c r="F9956" s="644">
        <f t="shared" si="317"/>
        <v>0.71699999999999997</v>
      </c>
      <c r="G9956" s="748" t="s">
        <v>280</v>
      </c>
      <c r="H9956" s="1337">
        <v>0.69</v>
      </c>
    </row>
    <row r="9957" spans="2:8">
      <c r="B9957" s="651" t="s">
        <v>20</v>
      </c>
      <c r="C9957" s="1356">
        <v>9102</v>
      </c>
      <c r="D9957" s="747" t="str">
        <f t="shared" si="316"/>
        <v>TX9102</v>
      </c>
      <c r="E9957" s="1336">
        <v>0.99</v>
      </c>
      <c r="F9957" s="644">
        <f t="shared" si="317"/>
        <v>0.99099999999999999</v>
      </c>
      <c r="G9957" s="748" t="s">
        <v>280</v>
      </c>
      <c r="H9957" s="1337">
        <v>0.44</v>
      </c>
    </row>
    <row r="9958" spans="2:8">
      <c r="B9958" s="651" t="s">
        <v>20</v>
      </c>
      <c r="C9958" s="1356">
        <v>9154</v>
      </c>
      <c r="D9958" s="747" t="str">
        <f t="shared" si="316"/>
        <v>TX9154</v>
      </c>
      <c r="E9958" s="1336">
        <v>0.84499999999999997</v>
      </c>
      <c r="F9958" s="644">
        <f t="shared" si="317"/>
        <v>0.86099999999999999</v>
      </c>
      <c r="G9958" s="748" t="s">
        <v>280</v>
      </c>
      <c r="H9958" s="1337">
        <v>0.31</v>
      </c>
    </row>
    <row r="9959" spans="2:8">
      <c r="B9959" s="651" t="s">
        <v>20</v>
      </c>
      <c r="C9959" s="1356">
        <v>9156</v>
      </c>
      <c r="D9959" s="747" t="str">
        <f t="shared" si="316"/>
        <v>TX9156</v>
      </c>
      <c r="E9959" s="1336">
        <v>0.91100000000000003</v>
      </c>
      <c r="F9959" s="644">
        <f t="shared" si="317"/>
        <v>0.92</v>
      </c>
      <c r="G9959" s="748" t="s">
        <v>280</v>
      </c>
      <c r="H9959" s="1337">
        <v>0.13</v>
      </c>
    </row>
    <row r="9960" spans="2:8">
      <c r="B9960" s="651" t="s">
        <v>20</v>
      </c>
      <c r="C9960" s="1356">
        <v>9170</v>
      </c>
      <c r="D9960" s="747" t="str">
        <f t="shared" si="316"/>
        <v>TX9170</v>
      </c>
      <c r="E9960" s="1336">
        <v>0.91400000000000003</v>
      </c>
      <c r="F9960" s="644">
        <f t="shared" si="317"/>
        <v>0.92300000000000004</v>
      </c>
      <c r="G9960" s="748" t="s">
        <v>280</v>
      </c>
      <c r="H9960" s="1337">
        <v>0.56000000000000005</v>
      </c>
    </row>
    <row r="9961" spans="2:8">
      <c r="B9961" s="651" t="s">
        <v>20</v>
      </c>
      <c r="C9961" s="1356">
        <v>9178</v>
      </c>
      <c r="D9961" s="747" t="str">
        <f t="shared" si="316"/>
        <v>TX9178</v>
      </c>
      <c r="E9961" s="1336">
        <v>0.96199999999999997</v>
      </c>
      <c r="F9961" s="644">
        <f t="shared" si="317"/>
        <v>0.96599999999999997</v>
      </c>
      <c r="G9961" s="748" t="s">
        <v>280</v>
      </c>
      <c r="H9961" s="1337">
        <v>0.85</v>
      </c>
    </row>
    <row r="9962" spans="2:8">
      <c r="B9962" s="651" t="s">
        <v>20</v>
      </c>
      <c r="C9962" s="1356">
        <v>9179</v>
      </c>
      <c r="D9962" s="747" t="str">
        <f t="shared" si="316"/>
        <v>TX9179</v>
      </c>
      <c r="E9962" s="1336">
        <v>0.71299999999999997</v>
      </c>
      <c r="F9962" s="644">
        <f t="shared" si="317"/>
        <v>0.74199999999999999</v>
      </c>
      <c r="G9962" s="748" t="s">
        <v>280</v>
      </c>
      <c r="H9962" s="1337">
        <v>3.13</v>
      </c>
    </row>
    <row r="9963" spans="2:8">
      <c r="B9963" s="651" t="s">
        <v>20</v>
      </c>
      <c r="C9963" s="1356">
        <v>9182</v>
      </c>
      <c r="D9963" s="747" t="str">
        <f t="shared" si="316"/>
        <v>TX9182</v>
      </c>
      <c r="E9963" s="1336">
        <v>1.0509999999999999</v>
      </c>
      <c r="F9963" s="644">
        <f t="shared" si="317"/>
        <v>1.046</v>
      </c>
      <c r="G9963" s="748" t="s">
        <v>280</v>
      </c>
      <c r="H9963" s="1337">
        <v>0.36</v>
      </c>
    </row>
    <row r="9964" spans="2:8">
      <c r="B9964" s="651" t="s">
        <v>20</v>
      </c>
      <c r="C9964" s="1356">
        <v>9186</v>
      </c>
      <c r="D9964" s="747" t="str">
        <f t="shared" si="316"/>
        <v>TX9186</v>
      </c>
      <c r="E9964" s="1336">
        <v>1.238</v>
      </c>
      <c r="F9964" s="644">
        <f t="shared" si="317"/>
        <v>1.214</v>
      </c>
      <c r="G9964" s="748" t="s">
        <v>280</v>
      </c>
      <c r="H9964" s="1337">
        <v>0.52</v>
      </c>
    </row>
    <row r="9965" spans="2:8">
      <c r="B9965" s="651" t="s">
        <v>20</v>
      </c>
      <c r="C9965" s="1356">
        <v>9220</v>
      </c>
      <c r="D9965" s="747" t="str">
        <f t="shared" si="316"/>
        <v>TX9220</v>
      </c>
      <c r="E9965" s="1336">
        <v>0.88100000000000001</v>
      </c>
      <c r="F9965" s="644">
        <f t="shared" si="317"/>
        <v>0.89300000000000002</v>
      </c>
      <c r="G9965" s="748" t="s">
        <v>280</v>
      </c>
      <c r="H9965" s="1337">
        <v>0.45</v>
      </c>
    </row>
    <row r="9966" spans="2:8">
      <c r="B9966" s="651" t="s">
        <v>20</v>
      </c>
      <c r="C9966" s="1356">
        <v>9402</v>
      </c>
      <c r="D9966" s="747" t="str">
        <f t="shared" si="316"/>
        <v>TX9402</v>
      </c>
      <c r="E9966" s="1336">
        <v>1.0680000000000001</v>
      </c>
      <c r="F9966" s="644">
        <f t="shared" si="317"/>
        <v>1.0609999999999999</v>
      </c>
      <c r="G9966" s="748" t="s">
        <v>280</v>
      </c>
      <c r="H9966" s="1337">
        <v>0.72</v>
      </c>
    </row>
    <row r="9967" spans="2:8">
      <c r="B9967" s="651" t="s">
        <v>20</v>
      </c>
      <c r="C9967" s="1356">
        <v>9501</v>
      </c>
      <c r="D9967" s="747" t="str">
        <f t="shared" si="316"/>
        <v>TX9501</v>
      </c>
      <c r="E9967" s="1336">
        <v>0.94399999999999995</v>
      </c>
      <c r="F9967" s="644">
        <f t="shared" si="317"/>
        <v>0.95</v>
      </c>
      <c r="G9967" s="748" t="s">
        <v>280</v>
      </c>
      <c r="H9967" s="1337">
        <v>0.35</v>
      </c>
    </row>
    <row r="9968" spans="2:8">
      <c r="B9968" s="651" t="s">
        <v>20</v>
      </c>
      <c r="C9968" s="1356">
        <v>9522</v>
      </c>
      <c r="D9968" s="747" t="str">
        <f t="shared" si="316"/>
        <v>TX9522</v>
      </c>
      <c r="E9968" s="1336">
        <v>0.86799999999999999</v>
      </c>
      <c r="F9968" s="644">
        <f t="shared" si="317"/>
        <v>0.88100000000000001</v>
      </c>
      <c r="G9968" s="748" t="s">
        <v>280</v>
      </c>
      <c r="H9968" s="1337">
        <v>0.36</v>
      </c>
    </row>
    <row r="9969" spans="1:8">
      <c r="B9969" s="651" t="s">
        <v>20</v>
      </c>
      <c r="C9969" s="1356">
        <v>9529</v>
      </c>
      <c r="D9969" s="747" t="str">
        <f t="shared" si="316"/>
        <v>TX9529</v>
      </c>
      <c r="E9969" s="1336">
        <v>1.3779999999999999</v>
      </c>
      <c r="F9969" s="644">
        <f t="shared" si="317"/>
        <v>1.34</v>
      </c>
      <c r="G9969" s="748" t="s">
        <v>280</v>
      </c>
      <c r="H9969" s="1337">
        <v>0.27</v>
      </c>
    </row>
    <row r="9970" spans="1:8">
      <c r="B9970" s="651" t="s">
        <v>20</v>
      </c>
      <c r="C9970" s="1356">
        <v>9554</v>
      </c>
      <c r="D9970" s="747" t="str">
        <f t="shared" si="316"/>
        <v>TX9554</v>
      </c>
      <c r="E9970" s="1336">
        <v>1.147</v>
      </c>
      <c r="F9970" s="644">
        <f t="shared" si="317"/>
        <v>1.1319999999999999</v>
      </c>
      <c r="G9970" s="748" t="s">
        <v>280</v>
      </c>
      <c r="H9970" s="1337">
        <v>0.44</v>
      </c>
    </row>
    <row r="9971" spans="1:8">
      <c r="B9971" s="651" t="s">
        <v>20</v>
      </c>
      <c r="C9971" s="1356">
        <v>9586</v>
      </c>
      <c r="D9971" s="747" t="str">
        <f t="shared" si="316"/>
        <v>TX9586</v>
      </c>
      <c r="E9971" s="1336">
        <v>0.87</v>
      </c>
      <c r="F9971" s="644">
        <f t="shared" si="317"/>
        <v>0.88300000000000001</v>
      </c>
      <c r="G9971" s="748" t="s">
        <v>280</v>
      </c>
      <c r="H9971" s="1337">
        <v>0.19</v>
      </c>
    </row>
    <row r="9972" spans="1:8">
      <c r="B9972" s="651" t="s">
        <v>20</v>
      </c>
      <c r="C9972" s="1356">
        <v>9600</v>
      </c>
      <c r="D9972" s="747" t="str">
        <f t="shared" si="316"/>
        <v>TX9600</v>
      </c>
      <c r="E9972" s="1336">
        <v>0.92600000000000005</v>
      </c>
      <c r="F9972" s="644">
        <f t="shared" si="317"/>
        <v>0.93300000000000005</v>
      </c>
      <c r="G9972" s="748" t="s">
        <v>280</v>
      </c>
      <c r="H9972" s="1337">
        <v>0.37</v>
      </c>
    </row>
    <row r="9973" spans="1:8">
      <c r="B9973" s="651" t="s">
        <v>20</v>
      </c>
      <c r="C9973" s="1356">
        <v>9620</v>
      </c>
      <c r="D9973" s="747" t="str">
        <f t="shared" si="316"/>
        <v>TX9620</v>
      </c>
      <c r="E9973" s="1336">
        <v>0.90500000000000003</v>
      </c>
      <c r="F9973" s="644">
        <f t="shared" si="317"/>
        <v>0.91500000000000004</v>
      </c>
      <c r="G9973" s="748" t="s">
        <v>280</v>
      </c>
      <c r="H9973" s="1337">
        <v>0.26</v>
      </c>
    </row>
    <row r="9974" spans="1:8">
      <c r="B9974" s="651" t="s">
        <v>20</v>
      </c>
      <c r="C9974" s="1356">
        <v>9984</v>
      </c>
      <c r="D9974" s="747" t="str">
        <f t="shared" si="316"/>
        <v>TX9984</v>
      </c>
      <c r="E9974" s="1336">
        <v>1.5509999999999999</v>
      </c>
      <c r="F9974" s="644">
        <f t="shared" si="317"/>
        <v>1.496</v>
      </c>
      <c r="G9974" s="748" t="s">
        <v>280</v>
      </c>
      <c r="H9974" s="1337">
        <v>0.19</v>
      </c>
    </row>
    <row r="9975" spans="1:8">
      <c r="B9975" s="651" t="s">
        <v>20</v>
      </c>
      <c r="C9975" s="1356">
        <v>9985</v>
      </c>
      <c r="D9975" s="747" t="str">
        <f t="shared" si="316"/>
        <v>TX9985</v>
      </c>
      <c r="E9975" s="1336">
        <v>1.5509999999999999</v>
      </c>
      <c r="F9975" s="644">
        <f t="shared" si="317"/>
        <v>1.496</v>
      </c>
      <c r="G9975" s="748" t="s">
        <v>280</v>
      </c>
      <c r="H9975" s="1337">
        <v>0.19</v>
      </c>
    </row>
    <row r="9976" spans="1:8">
      <c r="A9976" s="651" t="s">
        <v>31</v>
      </c>
      <c r="B9976" s="651" t="s">
        <v>31</v>
      </c>
      <c r="C9976" s="1356">
        <v>5</v>
      </c>
      <c r="D9976" s="747" t="str">
        <f t="shared" si="316"/>
        <v>VA0005</v>
      </c>
      <c r="E9976" s="1336">
        <v>0.89300000000000002</v>
      </c>
      <c r="F9976" s="644">
        <f t="shared" si="317"/>
        <v>0.90400000000000003</v>
      </c>
      <c r="G9976" s="748" t="s">
        <v>280</v>
      </c>
      <c r="H9976" s="1337">
        <v>0.23</v>
      </c>
    </row>
    <row r="9977" spans="1:8">
      <c r="B9977" s="651" t="s">
        <v>31</v>
      </c>
      <c r="C9977" s="1356">
        <v>8</v>
      </c>
      <c r="D9977" s="747" t="str">
        <f t="shared" si="316"/>
        <v>VA0008</v>
      </c>
      <c r="E9977" s="1336">
        <v>0.875</v>
      </c>
      <c r="F9977" s="644">
        <f t="shared" si="317"/>
        <v>0.88800000000000001</v>
      </c>
      <c r="G9977" s="748" t="s">
        <v>280</v>
      </c>
      <c r="H9977" s="1337">
        <v>0.21</v>
      </c>
    </row>
    <row r="9978" spans="1:8">
      <c r="B9978" s="651" t="s">
        <v>31</v>
      </c>
      <c r="C9978" s="1356">
        <v>16</v>
      </c>
      <c r="D9978" s="747" t="str">
        <f t="shared" ref="D9978:D9996" si="318">B9978&amp;TEXT(C9978,"0000")</f>
        <v>VA0016</v>
      </c>
      <c r="E9978" s="1336">
        <v>0.92700000000000005</v>
      </c>
      <c r="F9978" s="644">
        <f t="shared" si="317"/>
        <v>0.93400000000000005</v>
      </c>
      <c r="G9978" s="748" t="s">
        <v>280</v>
      </c>
      <c r="H9978" s="1337">
        <v>0.36</v>
      </c>
    </row>
    <row r="9979" spans="1:8">
      <c r="B9979" s="651" t="s">
        <v>31</v>
      </c>
      <c r="C9979" s="1356">
        <v>34</v>
      </c>
      <c r="D9979" s="747" t="str">
        <f t="shared" si="318"/>
        <v>VA0034</v>
      </c>
      <c r="E9979" s="1336">
        <v>0.90900000000000003</v>
      </c>
      <c r="F9979" s="644">
        <f t="shared" ref="F9979:F9996" si="319">IF(E9979="NA","NA",ROUND((E9979-1)*0.9+1,3))</f>
        <v>0.91800000000000004</v>
      </c>
      <c r="G9979" s="748" t="s">
        <v>280</v>
      </c>
      <c r="H9979" s="1337">
        <v>0.26</v>
      </c>
    </row>
    <row r="9980" spans="1:8">
      <c r="B9980" s="651" t="s">
        <v>31</v>
      </c>
      <c r="C9980" s="1356">
        <v>35</v>
      </c>
      <c r="D9980" s="747" t="str">
        <f t="shared" si="318"/>
        <v>VA0035</v>
      </c>
      <c r="E9980" s="1336">
        <v>0.99099999999999999</v>
      </c>
      <c r="F9980" s="644">
        <f t="shared" si="319"/>
        <v>0.99199999999999999</v>
      </c>
      <c r="G9980" s="748" t="s">
        <v>280</v>
      </c>
      <c r="H9980" s="1337">
        <v>0.26</v>
      </c>
    </row>
    <row r="9981" spans="1:8">
      <c r="B9981" s="651" t="s">
        <v>31</v>
      </c>
      <c r="C9981" s="1356">
        <v>36</v>
      </c>
      <c r="D9981" s="747" t="str">
        <f t="shared" si="318"/>
        <v>VA0036</v>
      </c>
      <c r="E9981" s="1336">
        <v>0.96</v>
      </c>
      <c r="F9981" s="644">
        <f t="shared" si="319"/>
        <v>0.96399999999999997</v>
      </c>
      <c r="G9981" s="748" t="s">
        <v>280</v>
      </c>
      <c r="H9981" s="1337">
        <v>0.28999999999999998</v>
      </c>
    </row>
    <row r="9982" spans="1:8">
      <c r="B9982" s="651" t="s">
        <v>31</v>
      </c>
      <c r="C9982" s="1356">
        <v>37</v>
      </c>
      <c r="D9982" s="747" t="str">
        <f t="shared" si="318"/>
        <v>VA0037</v>
      </c>
      <c r="E9982" s="1336">
        <v>0.91100000000000003</v>
      </c>
      <c r="F9982" s="644">
        <f t="shared" si="319"/>
        <v>0.92</v>
      </c>
      <c r="G9982" s="748" t="s">
        <v>280</v>
      </c>
      <c r="H9982" s="1337">
        <v>0.28999999999999998</v>
      </c>
    </row>
    <row r="9983" spans="1:8">
      <c r="B9983" s="651" t="s">
        <v>31</v>
      </c>
      <c r="C9983" s="1356">
        <v>42</v>
      </c>
      <c r="D9983" s="747" t="str">
        <f t="shared" si="318"/>
        <v>VA0042</v>
      </c>
      <c r="E9983" s="1336">
        <v>0.95799999999999996</v>
      </c>
      <c r="F9983" s="644">
        <f t="shared" si="319"/>
        <v>0.96199999999999997</v>
      </c>
      <c r="G9983" s="748" t="s">
        <v>280</v>
      </c>
      <c r="H9983" s="1337">
        <v>0.48</v>
      </c>
    </row>
    <row r="9984" spans="1:8">
      <c r="B9984" s="651" t="s">
        <v>31</v>
      </c>
      <c r="C9984" s="1356">
        <v>50</v>
      </c>
      <c r="D9984" s="747" t="str">
        <f t="shared" si="318"/>
        <v>VA0050</v>
      </c>
      <c r="E9984" s="1336">
        <v>1.1599999999999999</v>
      </c>
      <c r="F9984" s="644">
        <f t="shared" si="319"/>
        <v>1.1439999999999999</v>
      </c>
      <c r="G9984" s="748" t="s">
        <v>280</v>
      </c>
      <c r="H9984" s="1337">
        <v>0.35</v>
      </c>
    </row>
    <row r="9985" spans="2:8">
      <c r="B9985" s="651" t="s">
        <v>31</v>
      </c>
      <c r="C9985" s="1356">
        <v>79</v>
      </c>
      <c r="D9985" s="747" t="str">
        <f t="shared" si="318"/>
        <v>VA0079</v>
      </c>
      <c r="E9985" s="1336">
        <v>0.92</v>
      </c>
      <c r="F9985" s="644">
        <f t="shared" si="319"/>
        <v>0.92800000000000005</v>
      </c>
      <c r="G9985" s="748" t="s">
        <v>280</v>
      </c>
      <c r="H9985" s="1337">
        <v>0.22</v>
      </c>
    </row>
    <row r="9986" spans="2:8">
      <c r="B9986" s="651" t="s">
        <v>31</v>
      </c>
      <c r="C9986" s="1356">
        <v>83</v>
      </c>
      <c r="D9986" s="747" t="str">
        <f t="shared" si="318"/>
        <v>VA0083</v>
      </c>
      <c r="E9986" s="1336">
        <v>0.95499999999999996</v>
      </c>
      <c r="F9986" s="644">
        <f t="shared" si="319"/>
        <v>0.96</v>
      </c>
      <c r="G9986" s="748" t="s">
        <v>280</v>
      </c>
      <c r="H9986" s="1337">
        <v>0.33</v>
      </c>
    </row>
    <row r="9987" spans="2:8">
      <c r="B9987" s="651" t="s">
        <v>31</v>
      </c>
      <c r="C9987" s="1356">
        <v>106</v>
      </c>
      <c r="D9987" s="747" t="str">
        <f t="shared" si="318"/>
        <v>VA0106</v>
      </c>
      <c r="E9987" s="1336">
        <v>1.0860000000000001</v>
      </c>
      <c r="F9987" s="644">
        <f t="shared" si="319"/>
        <v>1.077</v>
      </c>
      <c r="G9987" s="748" t="s">
        <v>280</v>
      </c>
      <c r="H9987" s="1337">
        <v>0.75</v>
      </c>
    </row>
    <row r="9988" spans="2:8">
      <c r="B9988" s="651" t="s">
        <v>31</v>
      </c>
      <c r="C9988" s="1356">
        <v>113</v>
      </c>
      <c r="D9988" s="747" t="str">
        <f t="shared" si="318"/>
        <v>VA0113</v>
      </c>
      <c r="E9988" s="1336">
        <v>0.84799999999999998</v>
      </c>
      <c r="F9988" s="644">
        <f t="shared" si="319"/>
        <v>0.86299999999999999</v>
      </c>
      <c r="G9988" s="748" t="s">
        <v>280</v>
      </c>
      <c r="H9988" s="1337">
        <v>0.28999999999999998</v>
      </c>
    </row>
    <row r="9989" spans="2:8">
      <c r="B9989" s="651" t="s">
        <v>31</v>
      </c>
      <c r="C9989" s="1356">
        <v>161</v>
      </c>
      <c r="D9989" s="747" t="str">
        <f t="shared" si="318"/>
        <v>VA0161</v>
      </c>
      <c r="E9989" s="1336">
        <v>2.0070000000000001</v>
      </c>
      <c r="F9989" s="644">
        <f t="shared" si="319"/>
        <v>1.9059999999999999</v>
      </c>
      <c r="G9989" s="748" t="s">
        <v>280</v>
      </c>
      <c r="H9989" s="1337">
        <v>0.28999999999999998</v>
      </c>
    </row>
    <row r="9990" spans="2:8">
      <c r="B9990" s="651" t="s">
        <v>31</v>
      </c>
      <c r="C9990" s="1356">
        <v>162</v>
      </c>
      <c r="D9990" s="747" t="str">
        <f t="shared" si="318"/>
        <v>VA0162</v>
      </c>
      <c r="E9990" s="1336">
        <v>2.0070000000000001</v>
      </c>
      <c r="F9990" s="644">
        <f t="shared" si="319"/>
        <v>1.9059999999999999</v>
      </c>
      <c r="G9990" s="748" t="s">
        <v>280</v>
      </c>
      <c r="H9990" s="1337">
        <v>0.28999999999999998</v>
      </c>
    </row>
    <row r="9991" spans="2:8">
      <c r="B9991" s="651" t="s">
        <v>31</v>
      </c>
      <c r="C9991" s="1356">
        <v>170</v>
      </c>
      <c r="D9991" s="747" t="str">
        <f t="shared" si="318"/>
        <v>VA0170</v>
      </c>
      <c r="E9991" s="1336">
        <v>0.86799999999999999</v>
      </c>
      <c r="F9991" s="644">
        <f t="shared" si="319"/>
        <v>0.88100000000000001</v>
      </c>
      <c r="G9991" s="748" t="s">
        <v>280</v>
      </c>
      <c r="H9991" s="1337">
        <v>0.24</v>
      </c>
    </row>
    <row r="9992" spans="2:8">
      <c r="B9992" s="651" t="s">
        <v>31</v>
      </c>
      <c r="C9992" s="1356">
        <v>251</v>
      </c>
      <c r="D9992" s="747" t="str">
        <f t="shared" si="318"/>
        <v>VA0251</v>
      </c>
      <c r="E9992" s="1336">
        <v>0.96799999999999997</v>
      </c>
      <c r="F9992" s="644">
        <f t="shared" si="319"/>
        <v>0.97099999999999997</v>
      </c>
      <c r="G9992" s="748" t="s">
        <v>280</v>
      </c>
      <c r="H9992" s="1337">
        <v>0.73</v>
      </c>
    </row>
    <row r="9993" spans="2:8">
      <c r="B9993" s="651" t="s">
        <v>31</v>
      </c>
      <c r="C9993" s="1356">
        <v>401</v>
      </c>
      <c r="D9993" s="747" t="str">
        <f t="shared" si="318"/>
        <v>VA0401</v>
      </c>
      <c r="E9993" s="1336">
        <v>1.367</v>
      </c>
      <c r="F9993" s="644">
        <f t="shared" si="319"/>
        <v>1.33</v>
      </c>
      <c r="G9993" s="748" t="s">
        <v>280</v>
      </c>
      <c r="H9993" s="1337">
        <v>0.28999999999999998</v>
      </c>
    </row>
    <row r="9994" spans="2:8">
      <c r="B9994" s="651" t="s">
        <v>31</v>
      </c>
      <c r="C9994" s="1356">
        <v>771</v>
      </c>
      <c r="D9994" s="747" t="str">
        <f t="shared" si="318"/>
        <v>VA0771</v>
      </c>
      <c r="E9994" s="1336">
        <v>2.0070000000000001</v>
      </c>
      <c r="F9994" s="644">
        <f t="shared" si="319"/>
        <v>1.9059999999999999</v>
      </c>
      <c r="G9994" s="748" t="s">
        <v>280</v>
      </c>
      <c r="H9994" s="1337">
        <v>0.28999999999999998</v>
      </c>
    </row>
    <row r="9995" spans="2:8">
      <c r="B9995" s="651" t="s">
        <v>31</v>
      </c>
      <c r="C9995" s="1356">
        <v>908</v>
      </c>
      <c r="D9995" s="747" t="str">
        <f t="shared" si="318"/>
        <v>VA0908</v>
      </c>
      <c r="E9995" s="1336">
        <v>0.79200000000000004</v>
      </c>
      <c r="F9995" s="644">
        <f t="shared" si="319"/>
        <v>0.81299999999999994</v>
      </c>
      <c r="G9995" s="748" t="s">
        <v>280</v>
      </c>
      <c r="H9995" s="1337">
        <v>0.04</v>
      </c>
    </row>
    <row r="9996" spans="2:8">
      <c r="B9996" s="651" t="s">
        <v>31</v>
      </c>
      <c r="C9996" s="1356">
        <v>913</v>
      </c>
      <c r="D9996" s="747" t="str">
        <f t="shared" si="318"/>
        <v>VA0913</v>
      </c>
      <c r="E9996" s="1336">
        <v>0.79200000000000004</v>
      </c>
      <c r="F9996" s="644">
        <f t="shared" si="319"/>
        <v>0.81299999999999994</v>
      </c>
      <c r="G9996" s="748" t="s">
        <v>280</v>
      </c>
      <c r="H9996" s="1337">
        <v>0.04</v>
      </c>
    </row>
    <row r="9997" spans="2:8">
      <c r="B9997" s="651" t="s">
        <v>31</v>
      </c>
      <c r="C9997" s="1356">
        <v>917</v>
      </c>
      <c r="D9997" s="747" t="str">
        <f t="shared" ref="D9997:D10060" si="320">B9997&amp;TEXT(C9997,"0000")</f>
        <v>VA0917</v>
      </c>
      <c r="E9997" s="1336">
        <v>0.80800000000000005</v>
      </c>
      <c r="F9997" s="644">
        <f t="shared" ref="F9997:F10060" si="321">IF(E9997="NA","NA",ROUND((E9997-1)*0.9+1,3))</f>
        <v>0.82699999999999996</v>
      </c>
      <c r="G9997" s="748" t="s">
        <v>280</v>
      </c>
      <c r="H9997" s="1337">
        <v>0.35</v>
      </c>
    </row>
    <row r="9998" spans="2:8">
      <c r="B9998" s="651" t="s">
        <v>31</v>
      </c>
      <c r="C9998" s="1356">
        <v>1005</v>
      </c>
      <c r="D9998" s="747" t="str">
        <f t="shared" si="320"/>
        <v>VA1005</v>
      </c>
      <c r="E9998" s="1336">
        <v>1.21</v>
      </c>
      <c r="F9998" s="644">
        <f t="shared" si="321"/>
        <v>1.1890000000000001</v>
      </c>
      <c r="G9998" s="748" t="s">
        <v>280</v>
      </c>
      <c r="H9998" s="1337">
        <v>0.42</v>
      </c>
    </row>
    <row r="9999" spans="2:8">
      <c r="B9999" s="651" t="s">
        <v>31</v>
      </c>
      <c r="C9999" s="1356">
        <v>1016</v>
      </c>
      <c r="D9999" s="747" t="str">
        <f t="shared" si="320"/>
        <v>VA1016</v>
      </c>
      <c r="E9999" s="1336">
        <v>1.1379999999999999</v>
      </c>
      <c r="F9999" s="644">
        <f t="shared" si="321"/>
        <v>1.1240000000000001</v>
      </c>
      <c r="G9999" s="748" t="s">
        <v>280</v>
      </c>
      <c r="H9999" s="1337">
        <v>0.66</v>
      </c>
    </row>
    <row r="10000" spans="2:8">
      <c r="B10000" s="651" t="s">
        <v>31</v>
      </c>
      <c r="C10000" s="1356">
        <v>1164</v>
      </c>
      <c r="D10000" s="747" t="str">
        <f t="shared" si="320"/>
        <v>VA1164</v>
      </c>
      <c r="E10000" s="1336">
        <v>2.0070000000000001</v>
      </c>
      <c r="F10000" s="644">
        <f t="shared" si="321"/>
        <v>1.9059999999999999</v>
      </c>
      <c r="G10000" s="748" t="s">
        <v>280</v>
      </c>
      <c r="H10000" s="1337">
        <v>0.28999999999999998</v>
      </c>
    </row>
    <row r="10001" spans="2:8">
      <c r="B10001" s="651" t="s">
        <v>31</v>
      </c>
      <c r="C10001" s="1356">
        <v>1165</v>
      </c>
      <c r="D10001" s="747" t="str">
        <f t="shared" si="320"/>
        <v>VA1165</v>
      </c>
      <c r="E10001" s="1336">
        <v>1.034</v>
      </c>
      <c r="F10001" s="644">
        <f t="shared" si="321"/>
        <v>1.0309999999999999</v>
      </c>
      <c r="G10001" s="748" t="s">
        <v>280</v>
      </c>
      <c r="H10001" s="1337">
        <v>0.42</v>
      </c>
    </row>
    <row r="10002" spans="2:8">
      <c r="B10002" s="651" t="s">
        <v>31</v>
      </c>
      <c r="C10002" s="1356">
        <v>1320</v>
      </c>
      <c r="D10002" s="747" t="str">
        <f t="shared" si="320"/>
        <v>VA1320</v>
      </c>
      <c r="E10002" s="1336">
        <v>1.099</v>
      </c>
      <c r="F10002" s="644">
        <f t="shared" si="321"/>
        <v>1.089</v>
      </c>
      <c r="G10002" s="748" t="s">
        <v>280</v>
      </c>
      <c r="H10002" s="1337">
        <v>0.4</v>
      </c>
    </row>
    <row r="10003" spans="2:8">
      <c r="B10003" s="651" t="s">
        <v>31</v>
      </c>
      <c r="C10003" s="1356">
        <v>1322</v>
      </c>
      <c r="D10003" s="747" t="str">
        <f t="shared" si="320"/>
        <v>VA1322</v>
      </c>
      <c r="E10003" s="1336">
        <v>1.2529999999999999</v>
      </c>
      <c r="F10003" s="644">
        <f t="shared" si="321"/>
        <v>1.228</v>
      </c>
      <c r="G10003" s="748" t="s">
        <v>280</v>
      </c>
      <c r="H10003" s="1337">
        <v>0.32</v>
      </c>
    </row>
    <row r="10004" spans="2:8">
      <c r="B10004" s="651" t="s">
        <v>31</v>
      </c>
      <c r="C10004" s="1356">
        <v>1430</v>
      </c>
      <c r="D10004" s="747" t="str">
        <f t="shared" si="320"/>
        <v>VA1430</v>
      </c>
      <c r="E10004" s="1336">
        <v>1.2869999999999999</v>
      </c>
      <c r="F10004" s="644">
        <f t="shared" si="321"/>
        <v>1.258</v>
      </c>
      <c r="G10004" s="748" t="s">
        <v>280</v>
      </c>
      <c r="H10004" s="1337">
        <v>0.08</v>
      </c>
    </row>
    <row r="10005" spans="2:8">
      <c r="B10005" s="651" t="s">
        <v>31</v>
      </c>
      <c r="C10005" s="1356">
        <v>1438</v>
      </c>
      <c r="D10005" s="747" t="str">
        <f t="shared" si="320"/>
        <v>VA1438</v>
      </c>
      <c r="E10005" s="1336">
        <v>1.367</v>
      </c>
      <c r="F10005" s="644">
        <f t="shared" si="321"/>
        <v>1.33</v>
      </c>
      <c r="G10005" s="748" t="s">
        <v>280</v>
      </c>
      <c r="H10005" s="1337">
        <v>0.28999999999999998</v>
      </c>
    </row>
    <row r="10006" spans="2:8">
      <c r="B10006" s="651" t="s">
        <v>31</v>
      </c>
      <c r="C10006" s="1356">
        <v>1452</v>
      </c>
      <c r="D10006" s="747" t="str">
        <f t="shared" si="320"/>
        <v>VA1452</v>
      </c>
      <c r="E10006" s="1336">
        <v>0.91600000000000004</v>
      </c>
      <c r="F10006" s="644">
        <f t="shared" si="321"/>
        <v>0.92400000000000004</v>
      </c>
      <c r="G10006" s="748" t="s">
        <v>280</v>
      </c>
      <c r="H10006" s="1337">
        <v>0.23</v>
      </c>
    </row>
    <row r="10007" spans="2:8">
      <c r="B10007" s="651" t="s">
        <v>31</v>
      </c>
      <c r="C10007" s="1356">
        <v>1463</v>
      </c>
      <c r="D10007" s="747" t="str">
        <f t="shared" si="320"/>
        <v>VA1463</v>
      </c>
      <c r="E10007" s="1336">
        <v>0.91600000000000004</v>
      </c>
      <c r="F10007" s="644">
        <f t="shared" si="321"/>
        <v>0.92400000000000004</v>
      </c>
      <c r="G10007" s="748" t="s">
        <v>280</v>
      </c>
      <c r="H10007" s="1337">
        <v>0.31</v>
      </c>
    </row>
    <row r="10008" spans="2:8">
      <c r="B10008" s="651" t="s">
        <v>31</v>
      </c>
      <c r="C10008" s="1356">
        <v>1472</v>
      </c>
      <c r="D10008" s="747" t="str">
        <f t="shared" si="320"/>
        <v>VA1472</v>
      </c>
      <c r="E10008" s="1336">
        <v>1.367</v>
      </c>
      <c r="F10008" s="644">
        <f t="shared" si="321"/>
        <v>1.33</v>
      </c>
      <c r="G10008" s="748" t="s">
        <v>280</v>
      </c>
      <c r="H10008" s="1337">
        <v>0.28999999999999998</v>
      </c>
    </row>
    <row r="10009" spans="2:8">
      <c r="B10009" s="651" t="s">
        <v>31</v>
      </c>
      <c r="C10009" s="1356">
        <v>1624</v>
      </c>
      <c r="D10009" s="747" t="str">
        <f t="shared" si="320"/>
        <v>VA1624</v>
      </c>
      <c r="E10009" s="1336">
        <v>1.1719999999999999</v>
      </c>
      <c r="F10009" s="644">
        <f t="shared" si="321"/>
        <v>1.155</v>
      </c>
      <c r="G10009" s="748" t="s">
        <v>280</v>
      </c>
      <c r="H10009" s="1337">
        <v>0.34</v>
      </c>
    </row>
    <row r="10010" spans="2:8">
      <c r="B10010" s="651" t="s">
        <v>31</v>
      </c>
      <c r="C10010" s="1356">
        <v>1642</v>
      </c>
      <c r="D10010" s="747" t="str">
        <f t="shared" si="320"/>
        <v>VA1642</v>
      </c>
      <c r="E10010" s="1336">
        <v>1.2869999999999999</v>
      </c>
      <c r="F10010" s="644">
        <f t="shared" si="321"/>
        <v>1.258</v>
      </c>
      <c r="G10010" s="748" t="s">
        <v>280</v>
      </c>
      <c r="H10010" s="1337">
        <v>0.08</v>
      </c>
    </row>
    <row r="10011" spans="2:8">
      <c r="B10011" s="651" t="s">
        <v>31</v>
      </c>
      <c r="C10011" s="1356">
        <v>1654</v>
      </c>
      <c r="D10011" s="747" t="str">
        <f t="shared" si="320"/>
        <v>VA1654</v>
      </c>
      <c r="E10011" s="1336">
        <v>1.2869999999999999</v>
      </c>
      <c r="F10011" s="644">
        <f t="shared" si="321"/>
        <v>1.258</v>
      </c>
      <c r="G10011" s="748" t="s">
        <v>280</v>
      </c>
      <c r="H10011" s="1337">
        <v>0.08</v>
      </c>
    </row>
    <row r="10012" spans="2:8">
      <c r="B10012" s="651" t="s">
        <v>31</v>
      </c>
      <c r="C10012" s="1356">
        <v>1699</v>
      </c>
      <c r="D10012" s="747" t="str">
        <f t="shared" si="320"/>
        <v>VA1699</v>
      </c>
      <c r="E10012" s="1336">
        <v>0.94899999999999995</v>
      </c>
      <c r="F10012" s="644">
        <f t="shared" si="321"/>
        <v>0.95399999999999996</v>
      </c>
      <c r="G10012" s="748" t="s">
        <v>280</v>
      </c>
      <c r="H10012" s="1337">
        <v>0.28999999999999998</v>
      </c>
    </row>
    <row r="10013" spans="2:8">
      <c r="B10013" s="651" t="s">
        <v>31</v>
      </c>
      <c r="C10013" s="1356">
        <v>1701</v>
      </c>
      <c r="D10013" s="747" t="str">
        <f t="shared" si="320"/>
        <v>VA1701</v>
      </c>
      <c r="E10013" s="1336">
        <v>0.98499999999999999</v>
      </c>
      <c r="F10013" s="644">
        <f t="shared" si="321"/>
        <v>0.98699999999999999</v>
      </c>
      <c r="G10013" s="748" t="s">
        <v>280</v>
      </c>
      <c r="H10013" s="1337">
        <v>0.24</v>
      </c>
    </row>
    <row r="10014" spans="2:8">
      <c r="B10014" s="651" t="s">
        <v>31</v>
      </c>
      <c r="C10014" s="1356">
        <v>1710</v>
      </c>
      <c r="D10014" s="747" t="str">
        <f t="shared" si="320"/>
        <v>VA1710</v>
      </c>
      <c r="E10014" s="1336">
        <v>1.0089999999999999</v>
      </c>
      <c r="F10014" s="644">
        <f t="shared" si="321"/>
        <v>1.008</v>
      </c>
      <c r="G10014" s="748" t="s">
        <v>280</v>
      </c>
      <c r="H10014" s="1337">
        <v>0.42</v>
      </c>
    </row>
    <row r="10015" spans="2:8">
      <c r="B10015" s="651" t="s">
        <v>31</v>
      </c>
      <c r="C10015" s="1356">
        <v>1747</v>
      </c>
      <c r="D10015" s="747" t="str">
        <f t="shared" si="320"/>
        <v>VA1747</v>
      </c>
      <c r="E10015" s="1336">
        <v>0.88</v>
      </c>
      <c r="F10015" s="644">
        <f t="shared" si="321"/>
        <v>0.89200000000000002</v>
      </c>
      <c r="G10015" s="748" t="s">
        <v>280</v>
      </c>
      <c r="H10015" s="1337">
        <v>0.36</v>
      </c>
    </row>
    <row r="10016" spans="2:8">
      <c r="B10016" s="651" t="s">
        <v>31</v>
      </c>
      <c r="C10016" s="1356">
        <v>1748</v>
      </c>
      <c r="D10016" s="747" t="str">
        <f t="shared" si="320"/>
        <v>VA1748</v>
      </c>
      <c r="E10016" s="1336">
        <v>1.2869999999999999</v>
      </c>
      <c r="F10016" s="644">
        <f t="shared" si="321"/>
        <v>1.258</v>
      </c>
      <c r="G10016" s="748" t="s">
        <v>280</v>
      </c>
      <c r="H10016" s="1337">
        <v>0.08</v>
      </c>
    </row>
    <row r="10017" spans="2:8">
      <c r="B10017" s="651" t="s">
        <v>31</v>
      </c>
      <c r="C10017" s="1356">
        <v>1803</v>
      </c>
      <c r="D10017" s="747" t="str">
        <f t="shared" si="320"/>
        <v>VA1803</v>
      </c>
      <c r="E10017" s="1336">
        <v>1.0489999999999999</v>
      </c>
      <c r="F10017" s="644">
        <f t="shared" si="321"/>
        <v>1.044</v>
      </c>
      <c r="G10017" s="748" t="s">
        <v>280</v>
      </c>
      <c r="H10017" s="1337">
        <v>0.4</v>
      </c>
    </row>
    <row r="10018" spans="2:8">
      <c r="B10018" s="651" t="s">
        <v>31</v>
      </c>
      <c r="C10018" s="1356">
        <v>1924</v>
      </c>
      <c r="D10018" s="747" t="str">
        <f t="shared" si="320"/>
        <v>VA1924</v>
      </c>
      <c r="E10018" s="1336">
        <v>0.69499999999999995</v>
      </c>
      <c r="F10018" s="644">
        <f t="shared" si="321"/>
        <v>0.72599999999999998</v>
      </c>
      <c r="G10018" s="748" t="s">
        <v>280</v>
      </c>
      <c r="H10018" s="1337">
        <v>0.11</v>
      </c>
    </row>
    <row r="10019" spans="2:8">
      <c r="B10019" s="651" t="s">
        <v>31</v>
      </c>
      <c r="C10019" s="1356">
        <v>1925</v>
      </c>
      <c r="D10019" s="747" t="str">
        <f t="shared" si="320"/>
        <v>VA1925</v>
      </c>
      <c r="E10019" s="1336">
        <v>0.90600000000000003</v>
      </c>
      <c r="F10019" s="644">
        <f t="shared" si="321"/>
        <v>0.91500000000000004</v>
      </c>
      <c r="G10019" s="748" t="s">
        <v>280</v>
      </c>
      <c r="H10019" s="1337">
        <v>0.35</v>
      </c>
    </row>
    <row r="10020" spans="2:8">
      <c r="B10020" s="651" t="s">
        <v>31</v>
      </c>
      <c r="C10020" s="1356">
        <v>2002</v>
      </c>
      <c r="D10020" s="747" t="str">
        <f t="shared" si="320"/>
        <v>VA2002</v>
      </c>
      <c r="E10020" s="1336">
        <v>0.81100000000000005</v>
      </c>
      <c r="F10020" s="644">
        <f t="shared" si="321"/>
        <v>0.83</v>
      </c>
      <c r="G10020" s="748" t="s">
        <v>280</v>
      </c>
      <c r="H10020" s="1337">
        <v>0.35</v>
      </c>
    </row>
    <row r="10021" spans="2:8">
      <c r="B10021" s="651" t="s">
        <v>31</v>
      </c>
      <c r="C10021" s="1356">
        <v>2003</v>
      </c>
      <c r="D10021" s="747" t="str">
        <f t="shared" si="320"/>
        <v>VA2003</v>
      </c>
      <c r="E10021" s="1336">
        <v>0.92200000000000004</v>
      </c>
      <c r="F10021" s="644">
        <f t="shared" si="321"/>
        <v>0.93</v>
      </c>
      <c r="G10021" s="748" t="s">
        <v>280</v>
      </c>
      <c r="H10021" s="1337">
        <v>0.28999999999999998</v>
      </c>
    </row>
    <row r="10022" spans="2:8">
      <c r="B10022" s="651" t="s">
        <v>31</v>
      </c>
      <c r="C10022" s="1356">
        <v>2014</v>
      </c>
      <c r="D10022" s="747" t="str">
        <f t="shared" si="320"/>
        <v>VA2014</v>
      </c>
      <c r="E10022" s="1336">
        <v>0.92800000000000005</v>
      </c>
      <c r="F10022" s="644">
        <f t="shared" si="321"/>
        <v>0.93500000000000005</v>
      </c>
      <c r="G10022" s="748" t="s">
        <v>280</v>
      </c>
      <c r="H10022" s="1337">
        <v>0.23</v>
      </c>
    </row>
    <row r="10023" spans="2:8">
      <c r="B10023" s="651" t="s">
        <v>31</v>
      </c>
      <c r="C10023" s="1356">
        <v>2016</v>
      </c>
      <c r="D10023" s="747" t="str">
        <f t="shared" si="320"/>
        <v>VA2016</v>
      </c>
      <c r="E10023" s="1336">
        <v>0.69499999999999995</v>
      </c>
      <c r="F10023" s="644">
        <f t="shared" si="321"/>
        <v>0.72599999999999998</v>
      </c>
      <c r="G10023" s="748" t="s">
        <v>280</v>
      </c>
      <c r="H10023" s="1337">
        <v>0.11</v>
      </c>
    </row>
    <row r="10024" spans="2:8">
      <c r="B10024" s="651" t="s">
        <v>31</v>
      </c>
      <c r="C10024" s="1356">
        <v>2021</v>
      </c>
      <c r="D10024" s="747" t="str">
        <f t="shared" si="320"/>
        <v>VA2021</v>
      </c>
      <c r="E10024" s="1336">
        <v>0.92600000000000005</v>
      </c>
      <c r="F10024" s="644">
        <f t="shared" si="321"/>
        <v>0.93300000000000005</v>
      </c>
      <c r="G10024" s="748" t="s">
        <v>280</v>
      </c>
      <c r="H10024" s="1337">
        <v>0.28000000000000003</v>
      </c>
    </row>
    <row r="10025" spans="2:8">
      <c r="B10025" s="651" t="s">
        <v>31</v>
      </c>
      <c r="C10025" s="1356">
        <v>2039</v>
      </c>
      <c r="D10025" s="747" t="str">
        <f t="shared" si="320"/>
        <v>VA2039</v>
      </c>
      <c r="E10025" s="1336">
        <v>0.97099999999999997</v>
      </c>
      <c r="F10025" s="644">
        <f t="shared" si="321"/>
        <v>0.97399999999999998</v>
      </c>
      <c r="G10025" s="748" t="s">
        <v>280</v>
      </c>
      <c r="H10025" s="1337">
        <v>0.26</v>
      </c>
    </row>
    <row r="10026" spans="2:8">
      <c r="B10026" s="651" t="s">
        <v>31</v>
      </c>
      <c r="C10026" s="1356">
        <v>2041</v>
      </c>
      <c r="D10026" s="747" t="str">
        <f t="shared" si="320"/>
        <v>VA2041</v>
      </c>
      <c r="E10026" s="1336">
        <v>0.89100000000000001</v>
      </c>
      <c r="F10026" s="644">
        <f t="shared" si="321"/>
        <v>0.90200000000000002</v>
      </c>
      <c r="G10026" s="748" t="s">
        <v>280</v>
      </c>
      <c r="H10026" s="1337">
        <v>0.27</v>
      </c>
    </row>
    <row r="10027" spans="2:8">
      <c r="B10027" s="651" t="s">
        <v>31</v>
      </c>
      <c r="C10027" s="1356">
        <v>2065</v>
      </c>
      <c r="D10027" s="747" t="str">
        <f t="shared" si="320"/>
        <v>VA2065</v>
      </c>
      <c r="E10027" s="1336">
        <v>0.93100000000000005</v>
      </c>
      <c r="F10027" s="644">
        <f t="shared" si="321"/>
        <v>0.93799999999999994</v>
      </c>
      <c r="G10027" s="748" t="s">
        <v>280</v>
      </c>
      <c r="H10027" s="1337">
        <v>0.33</v>
      </c>
    </row>
    <row r="10028" spans="2:8">
      <c r="B10028" s="651" t="s">
        <v>31</v>
      </c>
      <c r="C10028" s="1356">
        <v>2070</v>
      </c>
      <c r="D10028" s="747" t="str">
        <f t="shared" si="320"/>
        <v>VA2070</v>
      </c>
      <c r="E10028" s="1336">
        <v>0.90600000000000003</v>
      </c>
      <c r="F10028" s="644">
        <f t="shared" si="321"/>
        <v>0.91500000000000004</v>
      </c>
      <c r="G10028" s="748" t="s">
        <v>280</v>
      </c>
      <c r="H10028" s="1337">
        <v>0.28000000000000003</v>
      </c>
    </row>
    <row r="10029" spans="2:8">
      <c r="B10029" s="651" t="s">
        <v>31</v>
      </c>
      <c r="C10029" s="1356">
        <v>2081</v>
      </c>
      <c r="D10029" s="747" t="str">
        <f t="shared" si="320"/>
        <v>VA2081</v>
      </c>
      <c r="E10029" s="1336">
        <v>0.92700000000000005</v>
      </c>
      <c r="F10029" s="644">
        <f t="shared" si="321"/>
        <v>0.93400000000000005</v>
      </c>
      <c r="G10029" s="748" t="s">
        <v>280</v>
      </c>
      <c r="H10029" s="1337">
        <v>0.37</v>
      </c>
    </row>
    <row r="10030" spans="2:8">
      <c r="B10030" s="651" t="s">
        <v>31</v>
      </c>
      <c r="C10030" s="1356">
        <v>2089</v>
      </c>
      <c r="D10030" s="747" t="str">
        <f t="shared" si="320"/>
        <v>VA2089</v>
      </c>
      <c r="E10030" s="1336">
        <v>0.89500000000000002</v>
      </c>
      <c r="F10030" s="644">
        <f t="shared" si="321"/>
        <v>0.90600000000000003</v>
      </c>
      <c r="G10030" s="748" t="s">
        <v>280</v>
      </c>
      <c r="H10030" s="1337">
        <v>0.24</v>
      </c>
    </row>
    <row r="10031" spans="2:8">
      <c r="B10031" s="651" t="s">
        <v>31</v>
      </c>
      <c r="C10031" s="1356">
        <v>2095</v>
      </c>
      <c r="D10031" s="747" t="str">
        <f t="shared" si="320"/>
        <v>VA2095</v>
      </c>
      <c r="E10031" s="1336">
        <v>0.9</v>
      </c>
      <c r="F10031" s="644">
        <f t="shared" si="321"/>
        <v>0.91</v>
      </c>
      <c r="G10031" s="748" t="s">
        <v>280</v>
      </c>
      <c r="H10031" s="1337">
        <v>0.32</v>
      </c>
    </row>
    <row r="10032" spans="2:8">
      <c r="B10032" s="651" t="s">
        <v>31</v>
      </c>
      <c r="C10032" s="1356">
        <v>2105</v>
      </c>
      <c r="D10032" s="747" t="str">
        <f t="shared" si="320"/>
        <v>VA2105</v>
      </c>
      <c r="E10032" s="1336">
        <v>1.002</v>
      </c>
      <c r="F10032" s="644">
        <f t="shared" si="321"/>
        <v>1.002</v>
      </c>
      <c r="G10032" s="748" t="s">
        <v>280</v>
      </c>
      <c r="H10032" s="1337">
        <v>0.24</v>
      </c>
    </row>
    <row r="10033" spans="2:8">
      <c r="B10033" s="651" t="s">
        <v>31</v>
      </c>
      <c r="C10033" s="1356">
        <v>2110</v>
      </c>
      <c r="D10033" s="747" t="str">
        <f t="shared" si="320"/>
        <v>VA2110</v>
      </c>
      <c r="E10033" s="1336">
        <v>0.69499999999999995</v>
      </c>
      <c r="F10033" s="644">
        <f t="shared" si="321"/>
        <v>0.72599999999999998</v>
      </c>
      <c r="G10033" s="748" t="s">
        <v>280</v>
      </c>
      <c r="H10033" s="1337">
        <v>0.11</v>
      </c>
    </row>
    <row r="10034" spans="2:8">
      <c r="B10034" s="651" t="s">
        <v>31</v>
      </c>
      <c r="C10034" s="1356">
        <v>2111</v>
      </c>
      <c r="D10034" s="747" t="str">
        <f t="shared" si="320"/>
        <v>VA2111</v>
      </c>
      <c r="E10034" s="1336">
        <v>0.97699999999999998</v>
      </c>
      <c r="F10034" s="644">
        <f t="shared" si="321"/>
        <v>0.97899999999999998</v>
      </c>
      <c r="G10034" s="748" t="s">
        <v>280</v>
      </c>
      <c r="H10034" s="1337">
        <v>0.26</v>
      </c>
    </row>
    <row r="10035" spans="2:8">
      <c r="B10035" s="651" t="s">
        <v>31</v>
      </c>
      <c r="C10035" s="1356">
        <v>2112</v>
      </c>
      <c r="D10035" s="747" t="str">
        <f t="shared" si="320"/>
        <v>VA2112</v>
      </c>
      <c r="E10035" s="1336">
        <v>0.88300000000000001</v>
      </c>
      <c r="F10035" s="644">
        <f t="shared" si="321"/>
        <v>0.89500000000000002</v>
      </c>
      <c r="G10035" s="748" t="s">
        <v>280</v>
      </c>
      <c r="H10035" s="1337">
        <v>0.37</v>
      </c>
    </row>
    <row r="10036" spans="2:8">
      <c r="B10036" s="651" t="s">
        <v>31</v>
      </c>
      <c r="C10036" s="1356">
        <v>2114</v>
      </c>
      <c r="D10036" s="747" t="str">
        <f t="shared" si="320"/>
        <v>VA2114</v>
      </c>
      <c r="E10036" s="1336">
        <v>0.86299999999999999</v>
      </c>
      <c r="F10036" s="644">
        <f t="shared" si="321"/>
        <v>0.877</v>
      </c>
      <c r="G10036" s="748" t="s">
        <v>280</v>
      </c>
      <c r="H10036" s="1337">
        <v>0.28999999999999998</v>
      </c>
    </row>
    <row r="10037" spans="2:8">
      <c r="B10037" s="651" t="s">
        <v>31</v>
      </c>
      <c r="C10037" s="1356">
        <v>2121</v>
      </c>
      <c r="D10037" s="747" t="str">
        <f t="shared" si="320"/>
        <v>VA2121</v>
      </c>
      <c r="E10037" s="1336">
        <v>0.95099999999999996</v>
      </c>
      <c r="F10037" s="644">
        <f t="shared" si="321"/>
        <v>0.95599999999999996</v>
      </c>
      <c r="G10037" s="748" t="s">
        <v>280</v>
      </c>
      <c r="H10037" s="1337">
        <v>0.24</v>
      </c>
    </row>
    <row r="10038" spans="2:8">
      <c r="B10038" s="651" t="s">
        <v>31</v>
      </c>
      <c r="C10038" s="1356">
        <v>2130</v>
      </c>
      <c r="D10038" s="747" t="str">
        <f t="shared" si="320"/>
        <v>VA2130</v>
      </c>
      <c r="E10038" s="1336">
        <v>0.98199999999999998</v>
      </c>
      <c r="F10038" s="644">
        <f t="shared" si="321"/>
        <v>0.98399999999999999</v>
      </c>
      <c r="G10038" s="748" t="s">
        <v>280</v>
      </c>
      <c r="H10038" s="1337">
        <v>0.3</v>
      </c>
    </row>
    <row r="10039" spans="2:8">
      <c r="B10039" s="651" t="s">
        <v>31</v>
      </c>
      <c r="C10039" s="1356">
        <v>2131</v>
      </c>
      <c r="D10039" s="747" t="str">
        <f t="shared" si="320"/>
        <v>VA2131</v>
      </c>
      <c r="E10039" s="1336">
        <v>1.0309999999999999</v>
      </c>
      <c r="F10039" s="644">
        <f t="shared" si="321"/>
        <v>1.028</v>
      </c>
      <c r="G10039" s="748" t="s">
        <v>280</v>
      </c>
      <c r="H10039" s="1337">
        <v>0.33</v>
      </c>
    </row>
    <row r="10040" spans="2:8">
      <c r="B10040" s="651" t="s">
        <v>31</v>
      </c>
      <c r="C10040" s="1356">
        <v>2143</v>
      </c>
      <c r="D10040" s="747" t="str">
        <f t="shared" si="320"/>
        <v>VA2143</v>
      </c>
      <c r="E10040" s="1336">
        <v>0.94099999999999995</v>
      </c>
      <c r="F10040" s="644">
        <f t="shared" si="321"/>
        <v>0.94699999999999995</v>
      </c>
      <c r="G10040" s="748" t="s">
        <v>280</v>
      </c>
      <c r="H10040" s="1337">
        <v>0.28000000000000003</v>
      </c>
    </row>
    <row r="10041" spans="2:8">
      <c r="B10041" s="651" t="s">
        <v>31</v>
      </c>
      <c r="C10041" s="1356">
        <v>2157</v>
      </c>
      <c r="D10041" s="747" t="str">
        <f t="shared" si="320"/>
        <v>VA2157</v>
      </c>
      <c r="E10041" s="1336">
        <v>0.85799999999999998</v>
      </c>
      <c r="F10041" s="644">
        <f t="shared" si="321"/>
        <v>0.872</v>
      </c>
      <c r="G10041" s="748" t="s">
        <v>280</v>
      </c>
      <c r="H10041" s="1337">
        <v>0.43</v>
      </c>
    </row>
    <row r="10042" spans="2:8">
      <c r="B10042" s="651" t="s">
        <v>31</v>
      </c>
      <c r="C10042" s="1356">
        <v>2172</v>
      </c>
      <c r="D10042" s="747" t="str">
        <f t="shared" si="320"/>
        <v>VA2172</v>
      </c>
      <c r="E10042" s="1336">
        <v>0.89200000000000002</v>
      </c>
      <c r="F10042" s="644">
        <f t="shared" si="321"/>
        <v>0.90300000000000002</v>
      </c>
      <c r="G10042" s="748" t="s">
        <v>280</v>
      </c>
      <c r="H10042" s="1337">
        <v>0.24</v>
      </c>
    </row>
    <row r="10043" spans="2:8">
      <c r="B10043" s="651" t="s">
        <v>31</v>
      </c>
      <c r="C10043" s="1356">
        <v>2174</v>
      </c>
      <c r="D10043" s="747" t="str">
        <f t="shared" si="320"/>
        <v>VA2174</v>
      </c>
      <c r="E10043" s="1336">
        <v>0.96699999999999997</v>
      </c>
      <c r="F10043" s="644">
        <f t="shared" si="321"/>
        <v>0.97</v>
      </c>
      <c r="G10043" s="748" t="s">
        <v>280</v>
      </c>
      <c r="H10043" s="1337">
        <v>0.28000000000000003</v>
      </c>
    </row>
    <row r="10044" spans="2:8">
      <c r="B10044" s="651" t="s">
        <v>31</v>
      </c>
      <c r="C10044" s="1356">
        <v>2211</v>
      </c>
      <c r="D10044" s="747" t="str">
        <f t="shared" si="320"/>
        <v>VA2211</v>
      </c>
      <c r="E10044" s="1336">
        <v>1.2869999999999999</v>
      </c>
      <c r="F10044" s="644">
        <f t="shared" si="321"/>
        <v>1.258</v>
      </c>
      <c r="G10044" s="748" t="s">
        <v>280</v>
      </c>
      <c r="H10044" s="1337">
        <v>0.08</v>
      </c>
    </row>
    <row r="10045" spans="2:8">
      <c r="B10045" s="651" t="s">
        <v>31</v>
      </c>
      <c r="C10045" s="1356">
        <v>2220</v>
      </c>
      <c r="D10045" s="747" t="str">
        <f t="shared" si="320"/>
        <v>VA2220</v>
      </c>
      <c r="E10045" s="1336">
        <v>0.94099999999999995</v>
      </c>
      <c r="F10045" s="644">
        <f t="shared" si="321"/>
        <v>0.94699999999999995</v>
      </c>
      <c r="G10045" s="748" t="s">
        <v>280</v>
      </c>
      <c r="H10045" s="1337">
        <v>0.25</v>
      </c>
    </row>
    <row r="10046" spans="2:8">
      <c r="B10046" s="651" t="s">
        <v>31</v>
      </c>
      <c r="C10046" s="1356">
        <v>2286</v>
      </c>
      <c r="D10046" s="747" t="str">
        <f t="shared" si="320"/>
        <v>VA2286</v>
      </c>
      <c r="E10046" s="1336">
        <v>0.69499999999999995</v>
      </c>
      <c r="F10046" s="644">
        <f t="shared" si="321"/>
        <v>0.72599999999999998</v>
      </c>
      <c r="G10046" s="748" t="s">
        <v>280</v>
      </c>
      <c r="H10046" s="1337">
        <v>0.11</v>
      </c>
    </row>
    <row r="10047" spans="2:8">
      <c r="B10047" s="651" t="s">
        <v>31</v>
      </c>
      <c r="C10047" s="1356">
        <v>2288</v>
      </c>
      <c r="D10047" s="747" t="str">
        <f t="shared" si="320"/>
        <v>VA2288</v>
      </c>
      <c r="E10047" s="1336">
        <v>0.69499999999999995</v>
      </c>
      <c r="F10047" s="644">
        <f t="shared" si="321"/>
        <v>0.72599999999999998</v>
      </c>
      <c r="G10047" s="748" t="s">
        <v>280</v>
      </c>
      <c r="H10047" s="1337">
        <v>0.11</v>
      </c>
    </row>
    <row r="10048" spans="2:8">
      <c r="B10048" s="651" t="s">
        <v>31</v>
      </c>
      <c r="C10048" s="1356">
        <v>2302</v>
      </c>
      <c r="D10048" s="747" t="str">
        <f t="shared" si="320"/>
        <v>VA2302</v>
      </c>
      <c r="E10048" s="1336">
        <v>0.96499999999999997</v>
      </c>
      <c r="F10048" s="644">
        <f t="shared" si="321"/>
        <v>0.96899999999999997</v>
      </c>
      <c r="G10048" s="748" t="s">
        <v>280</v>
      </c>
      <c r="H10048" s="1337">
        <v>0.26</v>
      </c>
    </row>
    <row r="10049" spans="2:8">
      <c r="B10049" s="651" t="s">
        <v>31</v>
      </c>
      <c r="C10049" s="1356">
        <v>2305</v>
      </c>
      <c r="D10049" s="747" t="str">
        <f t="shared" si="320"/>
        <v>VA2305</v>
      </c>
      <c r="E10049" s="1336">
        <v>0.94899999999999995</v>
      </c>
      <c r="F10049" s="644">
        <f t="shared" si="321"/>
        <v>0.95399999999999996</v>
      </c>
      <c r="G10049" s="748" t="s">
        <v>280</v>
      </c>
      <c r="H10049" s="1337">
        <v>0.28000000000000003</v>
      </c>
    </row>
    <row r="10050" spans="2:8">
      <c r="B10050" s="651" t="s">
        <v>31</v>
      </c>
      <c r="C10050" s="1356">
        <v>2361</v>
      </c>
      <c r="D10050" s="747" t="str">
        <f t="shared" si="320"/>
        <v>VA2361</v>
      </c>
      <c r="E10050" s="1336">
        <v>0.79200000000000004</v>
      </c>
      <c r="F10050" s="644">
        <f t="shared" si="321"/>
        <v>0.81299999999999994</v>
      </c>
      <c r="G10050" s="748" t="s">
        <v>280</v>
      </c>
      <c r="H10050" s="1337">
        <v>0.04</v>
      </c>
    </row>
    <row r="10051" spans="2:8">
      <c r="B10051" s="651" t="s">
        <v>31</v>
      </c>
      <c r="C10051" s="1356">
        <v>2362</v>
      </c>
      <c r="D10051" s="747" t="str">
        <f t="shared" si="320"/>
        <v>VA2362</v>
      </c>
      <c r="E10051" s="1336">
        <v>0.94499999999999995</v>
      </c>
      <c r="F10051" s="644">
        <f t="shared" si="321"/>
        <v>0.95099999999999996</v>
      </c>
      <c r="G10051" s="748" t="s">
        <v>280</v>
      </c>
      <c r="H10051" s="1337">
        <v>0.25</v>
      </c>
    </row>
    <row r="10052" spans="2:8">
      <c r="B10052" s="651" t="s">
        <v>31</v>
      </c>
      <c r="C10052" s="1356">
        <v>2380</v>
      </c>
      <c r="D10052" s="747" t="str">
        <f t="shared" si="320"/>
        <v>VA2380</v>
      </c>
      <c r="E10052" s="1336">
        <v>0.95799999999999996</v>
      </c>
      <c r="F10052" s="644">
        <f t="shared" si="321"/>
        <v>0.96199999999999997</v>
      </c>
      <c r="G10052" s="748" t="s">
        <v>280</v>
      </c>
      <c r="H10052" s="1337">
        <v>0.24</v>
      </c>
    </row>
    <row r="10053" spans="2:8">
      <c r="B10053" s="651" t="s">
        <v>31</v>
      </c>
      <c r="C10053" s="1356">
        <v>2388</v>
      </c>
      <c r="D10053" s="747" t="str">
        <f t="shared" si="320"/>
        <v>VA2388</v>
      </c>
      <c r="E10053" s="1336">
        <v>0.98699999999999999</v>
      </c>
      <c r="F10053" s="644">
        <f t="shared" si="321"/>
        <v>0.98799999999999999</v>
      </c>
      <c r="G10053" s="748" t="s">
        <v>280</v>
      </c>
      <c r="H10053" s="1337">
        <v>0.23</v>
      </c>
    </row>
    <row r="10054" spans="2:8">
      <c r="B10054" s="651" t="s">
        <v>31</v>
      </c>
      <c r="C10054" s="1356">
        <v>2402</v>
      </c>
      <c r="D10054" s="747" t="str">
        <f t="shared" si="320"/>
        <v>VA2402</v>
      </c>
      <c r="E10054" s="1336">
        <v>0.92500000000000004</v>
      </c>
      <c r="F10054" s="644">
        <f t="shared" si="321"/>
        <v>0.93300000000000005</v>
      </c>
      <c r="G10054" s="748" t="s">
        <v>280</v>
      </c>
      <c r="H10054" s="1337">
        <v>0.25</v>
      </c>
    </row>
    <row r="10055" spans="2:8">
      <c r="B10055" s="651" t="s">
        <v>31</v>
      </c>
      <c r="C10055" s="1356">
        <v>2413</v>
      </c>
      <c r="D10055" s="747" t="str">
        <f t="shared" si="320"/>
        <v>VA2413</v>
      </c>
      <c r="E10055" s="1336">
        <v>0.90400000000000003</v>
      </c>
      <c r="F10055" s="644">
        <f t="shared" si="321"/>
        <v>0.91400000000000003</v>
      </c>
      <c r="G10055" s="748" t="s">
        <v>280</v>
      </c>
      <c r="H10055" s="1337">
        <v>0.27</v>
      </c>
    </row>
    <row r="10056" spans="2:8">
      <c r="B10056" s="651" t="s">
        <v>31</v>
      </c>
      <c r="C10056" s="1356">
        <v>2416</v>
      </c>
      <c r="D10056" s="747" t="str">
        <f t="shared" si="320"/>
        <v>VA2416</v>
      </c>
      <c r="E10056" s="1336">
        <v>0.90500000000000003</v>
      </c>
      <c r="F10056" s="644">
        <f t="shared" si="321"/>
        <v>0.91500000000000004</v>
      </c>
      <c r="G10056" s="748" t="s">
        <v>280</v>
      </c>
      <c r="H10056" s="1337">
        <v>0.27</v>
      </c>
    </row>
    <row r="10057" spans="2:8">
      <c r="B10057" s="651" t="s">
        <v>31</v>
      </c>
      <c r="C10057" s="1356">
        <v>2417</v>
      </c>
      <c r="D10057" s="747" t="str">
        <f t="shared" si="320"/>
        <v>VA2417</v>
      </c>
      <c r="E10057" s="1336">
        <v>0.91</v>
      </c>
      <c r="F10057" s="644">
        <f t="shared" si="321"/>
        <v>0.91900000000000004</v>
      </c>
      <c r="G10057" s="748" t="s">
        <v>280</v>
      </c>
      <c r="H10057" s="1337">
        <v>0.3</v>
      </c>
    </row>
    <row r="10058" spans="2:8">
      <c r="B10058" s="651" t="s">
        <v>31</v>
      </c>
      <c r="C10058" s="1356">
        <v>2501</v>
      </c>
      <c r="D10058" s="747" t="str">
        <f t="shared" si="320"/>
        <v>VA2501</v>
      </c>
      <c r="E10058" s="1336">
        <v>0.83899999999999997</v>
      </c>
      <c r="F10058" s="644">
        <f t="shared" si="321"/>
        <v>0.85499999999999998</v>
      </c>
      <c r="G10058" s="748" t="s">
        <v>280</v>
      </c>
      <c r="H10058" s="1337">
        <v>0.22</v>
      </c>
    </row>
    <row r="10059" spans="2:8">
      <c r="B10059" s="651" t="s">
        <v>31</v>
      </c>
      <c r="C10059" s="1356">
        <v>2503</v>
      </c>
      <c r="D10059" s="747" t="str">
        <f t="shared" si="320"/>
        <v>VA2503</v>
      </c>
      <c r="E10059" s="1336">
        <v>0.92600000000000005</v>
      </c>
      <c r="F10059" s="644">
        <f t="shared" si="321"/>
        <v>0.93300000000000005</v>
      </c>
      <c r="G10059" s="748" t="s">
        <v>280</v>
      </c>
      <c r="H10059" s="1337">
        <v>0.24</v>
      </c>
    </row>
    <row r="10060" spans="2:8">
      <c r="B10060" s="651" t="s">
        <v>31</v>
      </c>
      <c r="C10060" s="1356">
        <v>2570</v>
      </c>
      <c r="D10060" s="747" t="str">
        <f t="shared" si="320"/>
        <v>VA2570</v>
      </c>
      <c r="E10060" s="1336">
        <v>0.86799999999999999</v>
      </c>
      <c r="F10060" s="644">
        <f t="shared" si="321"/>
        <v>0.88100000000000001</v>
      </c>
      <c r="G10060" s="748" t="s">
        <v>280</v>
      </c>
      <c r="H10060" s="1337">
        <v>0.28999999999999998</v>
      </c>
    </row>
    <row r="10061" spans="2:8">
      <c r="B10061" s="651" t="s">
        <v>31</v>
      </c>
      <c r="C10061" s="1356">
        <v>2585</v>
      </c>
      <c r="D10061" s="747" t="str">
        <f t="shared" ref="D10061:D10124" si="322">B10061&amp;TEXT(C10061,"0000")</f>
        <v>VA2585</v>
      </c>
      <c r="E10061" s="1336">
        <v>0.84299999999999997</v>
      </c>
      <c r="F10061" s="644">
        <f t="shared" ref="F10061:F10124" si="323">IF(E10061="NA","NA",ROUND((E10061-1)*0.9+1,3))</f>
        <v>0.85899999999999999</v>
      </c>
      <c r="G10061" s="748" t="s">
        <v>280</v>
      </c>
      <c r="H10061" s="1337">
        <v>0.37</v>
      </c>
    </row>
    <row r="10062" spans="2:8">
      <c r="B10062" s="651" t="s">
        <v>31</v>
      </c>
      <c r="C10062" s="1356">
        <v>2586</v>
      </c>
      <c r="D10062" s="747" t="str">
        <f t="shared" si="322"/>
        <v>VA2586</v>
      </c>
      <c r="E10062" s="1336">
        <v>0.96299999999999997</v>
      </c>
      <c r="F10062" s="644">
        <f t="shared" si="323"/>
        <v>0.96699999999999997</v>
      </c>
      <c r="G10062" s="748" t="s">
        <v>280</v>
      </c>
      <c r="H10062" s="1337">
        <v>0.24</v>
      </c>
    </row>
    <row r="10063" spans="2:8">
      <c r="B10063" s="651" t="s">
        <v>31</v>
      </c>
      <c r="C10063" s="1356">
        <v>2587</v>
      </c>
      <c r="D10063" s="747" t="str">
        <f t="shared" si="322"/>
        <v>VA2587</v>
      </c>
      <c r="E10063" s="1336">
        <v>0.85</v>
      </c>
      <c r="F10063" s="644">
        <f t="shared" si="323"/>
        <v>0.86499999999999999</v>
      </c>
      <c r="G10063" s="748" t="s">
        <v>280</v>
      </c>
      <c r="H10063" s="1337">
        <v>0.23</v>
      </c>
    </row>
    <row r="10064" spans="2:8">
      <c r="B10064" s="651" t="s">
        <v>31</v>
      </c>
      <c r="C10064" s="1356">
        <v>2589</v>
      </c>
      <c r="D10064" s="747" t="str">
        <f t="shared" si="322"/>
        <v>VA2589</v>
      </c>
      <c r="E10064" s="1336">
        <v>0.94799999999999995</v>
      </c>
      <c r="F10064" s="644">
        <f t="shared" si="323"/>
        <v>0.95299999999999996</v>
      </c>
      <c r="G10064" s="748" t="s">
        <v>280</v>
      </c>
      <c r="H10064" s="1337">
        <v>0.23</v>
      </c>
    </row>
    <row r="10065" spans="2:8">
      <c r="B10065" s="651" t="s">
        <v>31</v>
      </c>
      <c r="C10065" s="1356">
        <v>2600</v>
      </c>
      <c r="D10065" s="747" t="str">
        <f t="shared" si="322"/>
        <v>VA2600</v>
      </c>
      <c r="E10065" s="1336">
        <v>0.69499999999999995</v>
      </c>
      <c r="F10065" s="644">
        <f t="shared" si="323"/>
        <v>0.72599999999999998</v>
      </c>
      <c r="G10065" s="748" t="s">
        <v>280</v>
      </c>
      <c r="H10065" s="1337">
        <v>0.11</v>
      </c>
    </row>
    <row r="10066" spans="2:8">
      <c r="B10066" s="651" t="s">
        <v>31</v>
      </c>
      <c r="C10066" s="1356">
        <v>2623</v>
      </c>
      <c r="D10066" s="747" t="str">
        <f t="shared" si="322"/>
        <v>VA2623</v>
      </c>
      <c r="E10066" s="1336">
        <v>0.96899999999999997</v>
      </c>
      <c r="F10066" s="644">
        <f t="shared" si="323"/>
        <v>0.97199999999999998</v>
      </c>
      <c r="G10066" s="748" t="s">
        <v>280</v>
      </c>
      <c r="H10066" s="1337">
        <v>0.11</v>
      </c>
    </row>
    <row r="10067" spans="2:8">
      <c r="B10067" s="651" t="s">
        <v>31</v>
      </c>
      <c r="C10067" s="1356">
        <v>2651</v>
      </c>
      <c r="D10067" s="747" t="str">
        <f t="shared" si="322"/>
        <v>VA2651</v>
      </c>
      <c r="E10067" s="1336">
        <v>0.92500000000000004</v>
      </c>
      <c r="F10067" s="644">
        <f t="shared" si="323"/>
        <v>0.93300000000000005</v>
      </c>
      <c r="G10067" s="748" t="s">
        <v>280</v>
      </c>
      <c r="H10067" s="1337">
        <v>0.25</v>
      </c>
    </row>
    <row r="10068" spans="2:8">
      <c r="B10068" s="651" t="s">
        <v>31</v>
      </c>
      <c r="C10068" s="1356">
        <v>2660</v>
      </c>
      <c r="D10068" s="747" t="str">
        <f t="shared" si="322"/>
        <v>VA2660</v>
      </c>
      <c r="E10068" s="1336">
        <v>0.69499999999999995</v>
      </c>
      <c r="F10068" s="644">
        <f t="shared" si="323"/>
        <v>0.72599999999999998</v>
      </c>
      <c r="G10068" s="748" t="s">
        <v>280</v>
      </c>
      <c r="H10068" s="1337">
        <v>0.11</v>
      </c>
    </row>
    <row r="10069" spans="2:8">
      <c r="B10069" s="651" t="s">
        <v>31</v>
      </c>
      <c r="C10069" s="1356">
        <v>2670</v>
      </c>
      <c r="D10069" s="747" t="str">
        <f t="shared" si="322"/>
        <v>VA2670</v>
      </c>
      <c r="E10069" s="1336">
        <v>0.54400000000000004</v>
      </c>
      <c r="F10069" s="644">
        <f t="shared" si="323"/>
        <v>0.59</v>
      </c>
      <c r="G10069" s="748" t="s">
        <v>280</v>
      </c>
      <c r="H10069" s="1337">
        <v>0.17</v>
      </c>
    </row>
    <row r="10070" spans="2:8">
      <c r="B10070" s="651" t="s">
        <v>31</v>
      </c>
      <c r="C10070" s="1356">
        <v>2683</v>
      </c>
      <c r="D10070" s="747" t="str">
        <f t="shared" si="322"/>
        <v>VA2683</v>
      </c>
      <c r="E10070" s="1336">
        <v>0.69499999999999995</v>
      </c>
      <c r="F10070" s="644">
        <f t="shared" si="323"/>
        <v>0.72599999999999998</v>
      </c>
      <c r="G10070" s="748" t="s">
        <v>280</v>
      </c>
      <c r="H10070" s="1337">
        <v>0.11</v>
      </c>
    </row>
    <row r="10071" spans="2:8">
      <c r="B10071" s="651" t="s">
        <v>31</v>
      </c>
      <c r="C10071" s="1356">
        <v>2688</v>
      </c>
      <c r="D10071" s="747" t="str">
        <f t="shared" si="322"/>
        <v>VA2688</v>
      </c>
      <c r="E10071" s="1336">
        <v>0.92500000000000004</v>
      </c>
      <c r="F10071" s="644">
        <f t="shared" si="323"/>
        <v>0.93300000000000005</v>
      </c>
      <c r="G10071" s="748" t="s">
        <v>280</v>
      </c>
      <c r="H10071" s="1337">
        <v>0.26</v>
      </c>
    </row>
    <row r="10072" spans="2:8">
      <c r="B10072" s="651" t="s">
        <v>31</v>
      </c>
      <c r="C10072" s="1356">
        <v>2701</v>
      </c>
      <c r="D10072" s="747" t="str">
        <f t="shared" si="322"/>
        <v>VA2701</v>
      </c>
      <c r="E10072" s="1336">
        <v>1.1890000000000001</v>
      </c>
      <c r="F10072" s="644">
        <f t="shared" si="323"/>
        <v>1.17</v>
      </c>
      <c r="G10072" s="748" t="s">
        <v>280</v>
      </c>
      <c r="H10072" s="1337">
        <v>0.52</v>
      </c>
    </row>
    <row r="10073" spans="2:8">
      <c r="B10073" s="651" t="s">
        <v>31</v>
      </c>
      <c r="C10073" s="1356">
        <v>2702</v>
      </c>
      <c r="D10073" s="747" t="str">
        <f t="shared" si="322"/>
        <v>VA2702</v>
      </c>
      <c r="E10073" s="1336">
        <v>1.014</v>
      </c>
      <c r="F10073" s="644">
        <f t="shared" si="323"/>
        <v>1.0129999999999999</v>
      </c>
      <c r="G10073" s="748" t="s">
        <v>280</v>
      </c>
      <c r="H10073" s="1337">
        <v>0.7</v>
      </c>
    </row>
    <row r="10074" spans="2:8">
      <c r="B10074" s="651" t="s">
        <v>31</v>
      </c>
      <c r="C10074" s="1356">
        <v>2710</v>
      </c>
      <c r="D10074" s="747" t="str">
        <f t="shared" si="322"/>
        <v>VA2710</v>
      </c>
      <c r="E10074" s="1336">
        <v>1.163</v>
      </c>
      <c r="F10074" s="644">
        <f t="shared" si="323"/>
        <v>1.147</v>
      </c>
      <c r="G10074" s="748" t="s">
        <v>280</v>
      </c>
      <c r="H10074" s="1337">
        <v>0.52</v>
      </c>
    </row>
    <row r="10075" spans="2:8">
      <c r="B10075" s="651" t="s">
        <v>31</v>
      </c>
      <c r="C10075" s="1356">
        <v>2714</v>
      </c>
      <c r="D10075" s="747" t="str">
        <f t="shared" si="322"/>
        <v>VA2714</v>
      </c>
      <c r="E10075" s="1336">
        <v>0.97199999999999998</v>
      </c>
      <c r="F10075" s="644">
        <f t="shared" si="323"/>
        <v>0.97499999999999998</v>
      </c>
      <c r="G10075" s="748" t="s">
        <v>280</v>
      </c>
      <c r="H10075" s="1337">
        <v>0.33</v>
      </c>
    </row>
    <row r="10076" spans="2:8">
      <c r="B10076" s="651" t="s">
        <v>31</v>
      </c>
      <c r="C10076" s="1356">
        <v>2725</v>
      </c>
      <c r="D10076" s="747" t="str">
        <f t="shared" si="322"/>
        <v>VA2725</v>
      </c>
      <c r="E10076" s="1336">
        <v>1.0489999999999999</v>
      </c>
      <c r="F10076" s="644">
        <f t="shared" si="323"/>
        <v>1.044</v>
      </c>
      <c r="G10076" s="748" t="s">
        <v>280</v>
      </c>
      <c r="H10076" s="1337">
        <v>0.39</v>
      </c>
    </row>
    <row r="10077" spans="2:8">
      <c r="B10077" s="651" t="s">
        <v>31</v>
      </c>
      <c r="C10077" s="1356">
        <v>2731</v>
      </c>
      <c r="D10077" s="747" t="str">
        <f t="shared" si="322"/>
        <v>VA2731</v>
      </c>
      <c r="E10077" s="1336">
        <v>1</v>
      </c>
      <c r="F10077" s="644">
        <f t="shared" si="323"/>
        <v>1</v>
      </c>
      <c r="G10077" s="748" t="s">
        <v>280</v>
      </c>
      <c r="H10077" s="1337">
        <v>0.28999999999999998</v>
      </c>
    </row>
    <row r="10078" spans="2:8">
      <c r="B10078" s="651" t="s">
        <v>31</v>
      </c>
      <c r="C10078" s="1356">
        <v>2735</v>
      </c>
      <c r="D10078" s="747" t="str">
        <f t="shared" si="322"/>
        <v>VA2735</v>
      </c>
      <c r="E10078" s="1336">
        <v>0.98299999999999998</v>
      </c>
      <c r="F10078" s="644">
        <f t="shared" si="323"/>
        <v>0.98499999999999999</v>
      </c>
      <c r="G10078" s="748" t="s">
        <v>280</v>
      </c>
      <c r="H10078" s="1337">
        <v>0.33</v>
      </c>
    </row>
    <row r="10079" spans="2:8">
      <c r="B10079" s="651" t="s">
        <v>31</v>
      </c>
      <c r="C10079" s="1356">
        <v>2759</v>
      </c>
      <c r="D10079" s="747" t="str">
        <f t="shared" si="322"/>
        <v>VA2759</v>
      </c>
      <c r="E10079" s="1336">
        <v>0.93600000000000005</v>
      </c>
      <c r="F10079" s="644">
        <f t="shared" si="323"/>
        <v>0.94199999999999995</v>
      </c>
      <c r="G10079" s="748" t="s">
        <v>280</v>
      </c>
      <c r="H10079" s="1337">
        <v>0.41</v>
      </c>
    </row>
    <row r="10080" spans="2:8">
      <c r="B10080" s="651" t="s">
        <v>31</v>
      </c>
      <c r="C10080" s="1356">
        <v>2790</v>
      </c>
      <c r="D10080" s="747" t="str">
        <f t="shared" si="322"/>
        <v>VA2790</v>
      </c>
      <c r="E10080" s="1336">
        <v>0.91100000000000003</v>
      </c>
      <c r="F10080" s="644">
        <f t="shared" si="323"/>
        <v>0.92</v>
      </c>
      <c r="G10080" s="748" t="s">
        <v>280</v>
      </c>
      <c r="H10080" s="1337">
        <v>0.26</v>
      </c>
    </row>
    <row r="10081" spans="2:8">
      <c r="B10081" s="651" t="s">
        <v>31</v>
      </c>
      <c r="C10081" s="1356">
        <v>2797</v>
      </c>
      <c r="D10081" s="747" t="str">
        <f t="shared" si="322"/>
        <v>VA2797</v>
      </c>
      <c r="E10081" s="1336">
        <v>0.89900000000000002</v>
      </c>
      <c r="F10081" s="644">
        <f t="shared" si="323"/>
        <v>0.90900000000000003</v>
      </c>
      <c r="G10081" s="748" t="s">
        <v>280</v>
      </c>
      <c r="H10081" s="1337">
        <v>0.35</v>
      </c>
    </row>
    <row r="10082" spans="2:8">
      <c r="B10082" s="651" t="s">
        <v>31</v>
      </c>
      <c r="C10082" s="1356">
        <v>2799</v>
      </c>
      <c r="D10082" s="747" t="str">
        <f t="shared" si="322"/>
        <v>VA2799</v>
      </c>
      <c r="E10082" s="1336">
        <v>1.2689999999999999</v>
      </c>
      <c r="F10082" s="644">
        <f t="shared" si="323"/>
        <v>1.242</v>
      </c>
      <c r="G10082" s="748" t="s">
        <v>280</v>
      </c>
      <c r="H10082" s="1337">
        <v>0.36</v>
      </c>
    </row>
    <row r="10083" spans="2:8">
      <c r="B10083" s="651" t="s">
        <v>31</v>
      </c>
      <c r="C10083" s="1356">
        <v>2802</v>
      </c>
      <c r="D10083" s="747" t="str">
        <f t="shared" si="322"/>
        <v>VA2802</v>
      </c>
      <c r="E10083" s="1336">
        <v>0.91900000000000004</v>
      </c>
      <c r="F10083" s="644">
        <f t="shared" si="323"/>
        <v>0.92700000000000005</v>
      </c>
      <c r="G10083" s="748" t="s">
        <v>280</v>
      </c>
      <c r="H10083" s="1337">
        <v>0.22</v>
      </c>
    </row>
    <row r="10084" spans="2:8">
      <c r="B10084" s="651" t="s">
        <v>31</v>
      </c>
      <c r="C10084" s="1356">
        <v>2835</v>
      </c>
      <c r="D10084" s="747" t="str">
        <f t="shared" si="322"/>
        <v>VA2835</v>
      </c>
      <c r="E10084" s="1336">
        <v>0.96799999999999997</v>
      </c>
      <c r="F10084" s="644">
        <f t="shared" si="323"/>
        <v>0.97099999999999997</v>
      </c>
      <c r="G10084" s="748" t="s">
        <v>280</v>
      </c>
      <c r="H10084" s="1337">
        <v>0.28999999999999998</v>
      </c>
    </row>
    <row r="10085" spans="2:8">
      <c r="B10085" s="651" t="s">
        <v>31</v>
      </c>
      <c r="C10085" s="1356">
        <v>2836</v>
      </c>
      <c r="D10085" s="747" t="str">
        <f t="shared" si="322"/>
        <v>VA2836</v>
      </c>
      <c r="E10085" s="1336">
        <v>0.54400000000000004</v>
      </c>
      <c r="F10085" s="644">
        <f t="shared" si="323"/>
        <v>0.59</v>
      </c>
      <c r="G10085" s="748" t="s">
        <v>280</v>
      </c>
      <c r="H10085" s="1337">
        <v>0.17</v>
      </c>
    </row>
    <row r="10086" spans="2:8">
      <c r="B10086" s="651" t="s">
        <v>31</v>
      </c>
      <c r="C10086" s="1356">
        <v>2841</v>
      </c>
      <c r="D10086" s="747" t="str">
        <f t="shared" si="322"/>
        <v>VA2841</v>
      </c>
      <c r="E10086" s="1336">
        <v>0.90900000000000003</v>
      </c>
      <c r="F10086" s="644">
        <f t="shared" si="323"/>
        <v>0.91800000000000004</v>
      </c>
      <c r="G10086" s="748" t="s">
        <v>280</v>
      </c>
      <c r="H10086" s="1337">
        <v>0.3</v>
      </c>
    </row>
    <row r="10087" spans="2:8">
      <c r="B10087" s="651" t="s">
        <v>31</v>
      </c>
      <c r="C10087" s="1356">
        <v>2881</v>
      </c>
      <c r="D10087" s="747" t="str">
        <f t="shared" si="322"/>
        <v>VA2881</v>
      </c>
      <c r="E10087" s="1336">
        <v>0.94299999999999995</v>
      </c>
      <c r="F10087" s="644">
        <f t="shared" si="323"/>
        <v>0.94899999999999995</v>
      </c>
      <c r="G10087" s="748" t="s">
        <v>280</v>
      </c>
      <c r="H10087" s="1337">
        <v>0.28000000000000003</v>
      </c>
    </row>
    <row r="10088" spans="2:8">
      <c r="B10088" s="651" t="s">
        <v>31</v>
      </c>
      <c r="C10088" s="1356">
        <v>2883</v>
      </c>
      <c r="D10088" s="747" t="str">
        <f t="shared" si="322"/>
        <v>VA2883</v>
      </c>
      <c r="E10088" s="1336">
        <v>0.91500000000000004</v>
      </c>
      <c r="F10088" s="644">
        <f t="shared" si="323"/>
        <v>0.92400000000000004</v>
      </c>
      <c r="G10088" s="748" t="s">
        <v>280</v>
      </c>
      <c r="H10088" s="1337">
        <v>0.3</v>
      </c>
    </row>
    <row r="10089" spans="2:8">
      <c r="B10089" s="651" t="s">
        <v>31</v>
      </c>
      <c r="C10089" s="1356">
        <v>2915</v>
      </c>
      <c r="D10089" s="747" t="str">
        <f t="shared" si="322"/>
        <v>VA2915</v>
      </c>
      <c r="E10089" s="1336">
        <v>0.96899999999999997</v>
      </c>
      <c r="F10089" s="644">
        <f t="shared" si="323"/>
        <v>0.97199999999999998</v>
      </c>
      <c r="G10089" s="748" t="s">
        <v>280</v>
      </c>
      <c r="H10089" s="1337">
        <v>0.11</v>
      </c>
    </row>
    <row r="10090" spans="2:8">
      <c r="B10090" s="651" t="s">
        <v>31</v>
      </c>
      <c r="C10090" s="1356">
        <v>2916</v>
      </c>
      <c r="D10090" s="747" t="str">
        <f t="shared" si="322"/>
        <v>VA2916</v>
      </c>
      <c r="E10090" s="1336">
        <v>0.88400000000000001</v>
      </c>
      <c r="F10090" s="644">
        <f t="shared" si="323"/>
        <v>0.89600000000000002</v>
      </c>
      <c r="G10090" s="748" t="s">
        <v>280</v>
      </c>
      <c r="H10090" s="1337">
        <v>0.26</v>
      </c>
    </row>
    <row r="10091" spans="2:8">
      <c r="B10091" s="651" t="s">
        <v>31</v>
      </c>
      <c r="C10091" s="1356">
        <v>2923</v>
      </c>
      <c r="D10091" s="747" t="str">
        <f t="shared" si="322"/>
        <v>VA2923</v>
      </c>
      <c r="E10091" s="1336">
        <v>0.98799999999999999</v>
      </c>
      <c r="F10091" s="644">
        <f t="shared" si="323"/>
        <v>0.98899999999999999</v>
      </c>
      <c r="G10091" s="748" t="s">
        <v>280</v>
      </c>
      <c r="H10091" s="1337">
        <v>0.24</v>
      </c>
    </row>
    <row r="10092" spans="2:8">
      <c r="B10092" s="651" t="s">
        <v>31</v>
      </c>
      <c r="C10092" s="1356">
        <v>2960</v>
      </c>
      <c r="D10092" s="747" t="str">
        <f t="shared" si="322"/>
        <v>VA2960</v>
      </c>
      <c r="E10092" s="1336">
        <v>0.91600000000000004</v>
      </c>
      <c r="F10092" s="644">
        <f t="shared" si="323"/>
        <v>0.92400000000000004</v>
      </c>
      <c r="G10092" s="748" t="s">
        <v>280</v>
      </c>
      <c r="H10092" s="1337">
        <v>0.27</v>
      </c>
    </row>
    <row r="10093" spans="2:8">
      <c r="B10093" s="651" t="s">
        <v>31</v>
      </c>
      <c r="C10093" s="1356">
        <v>3004</v>
      </c>
      <c r="D10093" s="747" t="str">
        <f t="shared" si="322"/>
        <v>VA3004</v>
      </c>
      <c r="E10093" s="1336">
        <v>0.91100000000000003</v>
      </c>
      <c r="F10093" s="644">
        <f t="shared" si="323"/>
        <v>0.92</v>
      </c>
      <c r="G10093" s="748" t="s">
        <v>280</v>
      </c>
      <c r="H10093" s="1337">
        <v>0.3</v>
      </c>
    </row>
    <row r="10094" spans="2:8">
      <c r="B10094" s="651" t="s">
        <v>31</v>
      </c>
      <c r="C10094" s="1356">
        <v>3018</v>
      </c>
      <c r="D10094" s="747" t="str">
        <f t="shared" si="322"/>
        <v>VA3018</v>
      </c>
      <c r="E10094" s="1336">
        <v>1.2869999999999999</v>
      </c>
      <c r="F10094" s="644">
        <f t="shared" si="323"/>
        <v>1.258</v>
      </c>
      <c r="G10094" s="748" t="s">
        <v>280</v>
      </c>
      <c r="H10094" s="1337">
        <v>0.08</v>
      </c>
    </row>
    <row r="10095" spans="2:8">
      <c r="B10095" s="651" t="s">
        <v>31</v>
      </c>
      <c r="C10095" s="1356">
        <v>3022</v>
      </c>
      <c r="D10095" s="747" t="str">
        <f t="shared" si="322"/>
        <v>VA3022</v>
      </c>
      <c r="E10095" s="1336">
        <v>0.78900000000000003</v>
      </c>
      <c r="F10095" s="644">
        <f t="shared" si="323"/>
        <v>0.81</v>
      </c>
      <c r="G10095" s="748" t="s">
        <v>280</v>
      </c>
      <c r="H10095" s="1337">
        <v>1.05</v>
      </c>
    </row>
    <row r="10096" spans="2:8">
      <c r="B10096" s="651" t="s">
        <v>31</v>
      </c>
      <c r="C10096" s="1356">
        <v>3027</v>
      </c>
      <c r="D10096" s="747" t="str">
        <f t="shared" si="322"/>
        <v>VA3027</v>
      </c>
      <c r="E10096" s="1336">
        <v>0.877</v>
      </c>
      <c r="F10096" s="644">
        <f t="shared" si="323"/>
        <v>0.88900000000000001</v>
      </c>
      <c r="G10096" s="748" t="s">
        <v>280</v>
      </c>
      <c r="H10096" s="1337">
        <v>1.04</v>
      </c>
    </row>
    <row r="10097" spans="2:8">
      <c r="B10097" s="651" t="s">
        <v>31</v>
      </c>
      <c r="C10097" s="1356">
        <v>3028</v>
      </c>
      <c r="D10097" s="747" t="str">
        <f t="shared" si="322"/>
        <v>VA3028</v>
      </c>
      <c r="E10097" s="1336">
        <v>0.86799999999999999</v>
      </c>
      <c r="F10097" s="644">
        <f t="shared" si="323"/>
        <v>0.88100000000000001</v>
      </c>
      <c r="G10097" s="748" t="s">
        <v>280</v>
      </c>
      <c r="H10097" s="1337">
        <v>0.81</v>
      </c>
    </row>
    <row r="10098" spans="2:8">
      <c r="B10098" s="651" t="s">
        <v>31</v>
      </c>
      <c r="C10098" s="1356">
        <v>3030</v>
      </c>
      <c r="D10098" s="747" t="str">
        <f t="shared" si="322"/>
        <v>VA3030</v>
      </c>
      <c r="E10098" s="1336">
        <v>0.96799999999999997</v>
      </c>
      <c r="F10098" s="644">
        <f t="shared" si="323"/>
        <v>0.97099999999999997</v>
      </c>
      <c r="G10098" s="748" t="s">
        <v>280</v>
      </c>
      <c r="H10098" s="1337">
        <v>0.41</v>
      </c>
    </row>
    <row r="10099" spans="2:8">
      <c r="B10099" s="651" t="s">
        <v>31</v>
      </c>
      <c r="C10099" s="1356">
        <v>3040</v>
      </c>
      <c r="D10099" s="747" t="str">
        <f t="shared" si="322"/>
        <v>VA3040</v>
      </c>
      <c r="E10099" s="1336">
        <v>0.96199999999999997</v>
      </c>
      <c r="F10099" s="644">
        <f t="shared" si="323"/>
        <v>0.96599999999999997</v>
      </c>
      <c r="G10099" s="748" t="s">
        <v>280</v>
      </c>
      <c r="H10099" s="1337">
        <v>0.34</v>
      </c>
    </row>
    <row r="10100" spans="2:8">
      <c r="B10100" s="651" t="s">
        <v>31</v>
      </c>
      <c r="C10100" s="1356">
        <v>3041</v>
      </c>
      <c r="D10100" s="747" t="str">
        <f t="shared" si="322"/>
        <v>VA3041</v>
      </c>
      <c r="E10100" s="1336">
        <v>0.90700000000000003</v>
      </c>
      <c r="F10100" s="644">
        <f t="shared" si="323"/>
        <v>0.91600000000000004</v>
      </c>
      <c r="G10100" s="748" t="s">
        <v>280</v>
      </c>
      <c r="H10100" s="1337">
        <v>0.41</v>
      </c>
    </row>
    <row r="10101" spans="2:8">
      <c r="B10101" s="651" t="s">
        <v>31</v>
      </c>
      <c r="C10101" s="1356">
        <v>3042</v>
      </c>
      <c r="D10101" s="747" t="str">
        <f t="shared" si="322"/>
        <v>VA3042</v>
      </c>
      <c r="E10101" s="1336">
        <v>0.96899999999999997</v>
      </c>
      <c r="F10101" s="644">
        <f t="shared" si="323"/>
        <v>0.97199999999999998</v>
      </c>
      <c r="G10101" s="748" t="s">
        <v>280</v>
      </c>
      <c r="H10101" s="1337">
        <v>0.11</v>
      </c>
    </row>
    <row r="10102" spans="2:8">
      <c r="B10102" s="651" t="s">
        <v>31</v>
      </c>
      <c r="C10102" s="1356">
        <v>3064</v>
      </c>
      <c r="D10102" s="747" t="str">
        <f t="shared" si="322"/>
        <v>VA3064</v>
      </c>
      <c r="E10102" s="1336">
        <v>0.98099999999999998</v>
      </c>
      <c r="F10102" s="644">
        <f t="shared" si="323"/>
        <v>0.98299999999999998</v>
      </c>
      <c r="G10102" s="748" t="s">
        <v>280</v>
      </c>
      <c r="H10102" s="1337">
        <v>0.27</v>
      </c>
    </row>
    <row r="10103" spans="2:8">
      <c r="B10103" s="651" t="s">
        <v>31</v>
      </c>
      <c r="C10103" s="1356">
        <v>3076</v>
      </c>
      <c r="D10103" s="747" t="str">
        <f t="shared" si="322"/>
        <v>VA3076</v>
      </c>
      <c r="E10103" s="1336">
        <v>0.91200000000000003</v>
      </c>
      <c r="F10103" s="644">
        <f t="shared" si="323"/>
        <v>0.92100000000000004</v>
      </c>
      <c r="G10103" s="748" t="s">
        <v>280</v>
      </c>
      <c r="H10103" s="1337">
        <v>0.27</v>
      </c>
    </row>
    <row r="10104" spans="2:8">
      <c r="B10104" s="651" t="s">
        <v>31</v>
      </c>
      <c r="C10104" s="1356">
        <v>3081</v>
      </c>
      <c r="D10104" s="747" t="str">
        <f t="shared" si="322"/>
        <v>VA3081</v>
      </c>
      <c r="E10104" s="1336">
        <v>0.93600000000000005</v>
      </c>
      <c r="F10104" s="644">
        <f t="shared" si="323"/>
        <v>0.94199999999999995</v>
      </c>
      <c r="G10104" s="748" t="s">
        <v>280</v>
      </c>
      <c r="H10104" s="1337">
        <v>0.3</v>
      </c>
    </row>
    <row r="10105" spans="2:8">
      <c r="B10105" s="651" t="s">
        <v>31</v>
      </c>
      <c r="C10105" s="1356">
        <v>3082</v>
      </c>
      <c r="D10105" s="747" t="str">
        <f t="shared" si="322"/>
        <v>VA3082</v>
      </c>
      <c r="E10105" s="1336">
        <v>1.2869999999999999</v>
      </c>
      <c r="F10105" s="644">
        <f t="shared" si="323"/>
        <v>1.258</v>
      </c>
      <c r="G10105" s="748" t="s">
        <v>280</v>
      </c>
      <c r="H10105" s="1337">
        <v>0.08</v>
      </c>
    </row>
    <row r="10106" spans="2:8">
      <c r="B10106" s="651" t="s">
        <v>31</v>
      </c>
      <c r="C10106" s="1356">
        <v>3085</v>
      </c>
      <c r="D10106" s="747" t="str">
        <f t="shared" si="322"/>
        <v>VA3085</v>
      </c>
      <c r="E10106" s="1336">
        <v>0.86899999999999999</v>
      </c>
      <c r="F10106" s="644">
        <f t="shared" si="323"/>
        <v>0.88200000000000001</v>
      </c>
      <c r="G10106" s="748" t="s">
        <v>280</v>
      </c>
      <c r="H10106" s="1337">
        <v>0.37</v>
      </c>
    </row>
    <row r="10107" spans="2:8">
      <c r="B10107" s="651" t="s">
        <v>31</v>
      </c>
      <c r="C10107" s="1356">
        <v>3110</v>
      </c>
      <c r="D10107" s="747" t="str">
        <f t="shared" si="322"/>
        <v>VA3110</v>
      </c>
      <c r="E10107" s="1336">
        <v>0.90300000000000002</v>
      </c>
      <c r="F10107" s="644">
        <f t="shared" si="323"/>
        <v>0.91300000000000003</v>
      </c>
      <c r="G10107" s="748" t="s">
        <v>280</v>
      </c>
      <c r="H10107" s="1337">
        <v>0.25</v>
      </c>
    </row>
    <row r="10108" spans="2:8">
      <c r="B10108" s="651" t="s">
        <v>31</v>
      </c>
      <c r="C10108" s="1356">
        <v>3111</v>
      </c>
      <c r="D10108" s="747" t="str">
        <f t="shared" si="322"/>
        <v>VA3111</v>
      </c>
      <c r="E10108" s="1336">
        <v>0.94899999999999995</v>
      </c>
      <c r="F10108" s="644">
        <f t="shared" si="323"/>
        <v>0.95399999999999996</v>
      </c>
      <c r="G10108" s="748" t="s">
        <v>280</v>
      </c>
      <c r="H10108" s="1337">
        <v>0.24</v>
      </c>
    </row>
    <row r="10109" spans="2:8">
      <c r="B10109" s="651" t="s">
        <v>31</v>
      </c>
      <c r="C10109" s="1356">
        <v>3113</v>
      </c>
      <c r="D10109" s="747" t="str">
        <f t="shared" si="322"/>
        <v>VA3113</v>
      </c>
      <c r="E10109" s="1336">
        <v>0.91200000000000003</v>
      </c>
      <c r="F10109" s="644">
        <f t="shared" si="323"/>
        <v>0.92100000000000004</v>
      </c>
      <c r="G10109" s="748" t="s">
        <v>280</v>
      </c>
      <c r="H10109" s="1337">
        <v>0.24</v>
      </c>
    </row>
    <row r="10110" spans="2:8">
      <c r="B10110" s="651" t="s">
        <v>31</v>
      </c>
      <c r="C10110" s="1356">
        <v>3114</v>
      </c>
      <c r="D10110" s="747" t="str">
        <f t="shared" si="322"/>
        <v>VA3114</v>
      </c>
      <c r="E10110" s="1336">
        <v>0.79200000000000004</v>
      </c>
      <c r="F10110" s="644">
        <f t="shared" si="323"/>
        <v>0.81299999999999994</v>
      </c>
      <c r="G10110" s="748" t="s">
        <v>280</v>
      </c>
      <c r="H10110" s="1337">
        <v>0.04</v>
      </c>
    </row>
    <row r="10111" spans="2:8">
      <c r="B10111" s="651" t="s">
        <v>31</v>
      </c>
      <c r="C10111" s="1356">
        <v>3118</v>
      </c>
      <c r="D10111" s="747" t="str">
        <f t="shared" si="322"/>
        <v>VA3118</v>
      </c>
      <c r="E10111" s="1336">
        <v>0.82099999999999995</v>
      </c>
      <c r="F10111" s="644">
        <f t="shared" si="323"/>
        <v>0.83899999999999997</v>
      </c>
      <c r="G10111" s="748" t="s">
        <v>280</v>
      </c>
      <c r="H10111" s="1337">
        <v>0.54</v>
      </c>
    </row>
    <row r="10112" spans="2:8">
      <c r="B10112" s="651" t="s">
        <v>31</v>
      </c>
      <c r="C10112" s="1356">
        <v>3119</v>
      </c>
      <c r="D10112" s="747" t="str">
        <f t="shared" si="322"/>
        <v>VA3119</v>
      </c>
      <c r="E10112" s="1336">
        <v>0.54400000000000004</v>
      </c>
      <c r="F10112" s="644">
        <f t="shared" si="323"/>
        <v>0.59</v>
      </c>
      <c r="G10112" s="748" t="s">
        <v>280</v>
      </c>
      <c r="H10112" s="1337">
        <v>0.17</v>
      </c>
    </row>
    <row r="10113" spans="2:8">
      <c r="B10113" s="651" t="s">
        <v>31</v>
      </c>
      <c r="C10113" s="1356">
        <v>3122</v>
      </c>
      <c r="D10113" s="747" t="str">
        <f t="shared" si="322"/>
        <v>VA3122</v>
      </c>
      <c r="E10113" s="1336">
        <v>0.94799999999999995</v>
      </c>
      <c r="F10113" s="644">
        <f t="shared" si="323"/>
        <v>0.95299999999999996</v>
      </c>
      <c r="G10113" s="748" t="s">
        <v>280</v>
      </c>
      <c r="H10113" s="1337">
        <v>0.23</v>
      </c>
    </row>
    <row r="10114" spans="2:8">
      <c r="B10114" s="651" t="s">
        <v>31</v>
      </c>
      <c r="C10114" s="1356">
        <v>3126</v>
      </c>
      <c r="D10114" s="747" t="str">
        <f t="shared" si="322"/>
        <v>VA3126</v>
      </c>
      <c r="E10114" s="1336">
        <v>0.92600000000000005</v>
      </c>
      <c r="F10114" s="644">
        <f t="shared" si="323"/>
        <v>0.93300000000000005</v>
      </c>
      <c r="G10114" s="748" t="s">
        <v>280</v>
      </c>
      <c r="H10114" s="1337">
        <v>0.27</v>
      </c>
    </row>
    <row r="10115" spans="2:8">
      <c r="B10115" s="651" t="s">
        <v>31</v>
      </c>
      <c r="C10115" s="1356">
        <v>3131</v>
      </c>
      <c r="D10115" s="747" t="str">
        <f t="shared" si="322"/>
        <v>VA3131</v>
      </c>
      <c r="E10115" s="1336">
        <v>0.94299999999999995</v>
      </c>
      <c r="F10115" s="644">
        <f t="shared" si="323"/>
        <v>0.94899999999999995</v>
      </c>
      <c r="G10115" s="748" t="s">
        <v>280</v>
      </c>
      <c r="H10115" s="1337">
        <v>0.25</v>
      </c>
    </row>
    <row r="10116" spans="2:8">
      <c r="B10116" s="651" t="s">
        <v>31</v>
      </c>
      <c r="C10116" s="1356">
        <v>3132</v>
      </c>
      <c r="D10116" s="747" t="str">
        <f t="shared" si="322"/>
        <v>VA3132</v>
      </c>
      <c r="E10116" s="1336">
        <v>0.88500000000000001</v>
      </c>
      <c r="F10116" s="644">
        <f t="shared" si="323"/>
        <v>0.89700000000000002</v>
      </c>
      <c r="G10116" s="748" t="s">
        <v>280</v>
      </c>
      <c r="H10116" s="1337">
        <v>0.23</v>
      </c>
    </row>
    <row r="10117" spans="2:8">
      <c r="B10117" s="651" t="s">
        <v>31</v>
      </c>
      <c r="C10117" s="1356">
        <v>3145</v>
      </c>
      <c r="D10117" s="747" t="str">
        <f t="shared" si="322"/>
        <v>VA3145</v>
      </c>
      <c r="E10117" s="1336">
        <v>0.79200000000000004</v>
      </c>
      <c r="F10117" s="644">
        <f t="shared" si="323"/>
        <v>0.81299999999999994</v>
      </c>
      <c r="G10117" s="748" t="s">
        <v>280</v>
      </c>
      <c r="H10117" s="1337">
        <v>0.04</v>
      </c>
    </row>
    <row r="10118" spans="2:8">
      <c r="B10118" s="651" t="s">
        <v>31</v>
      </c>
      <c r="C10118" s="1356">
        <v>3146</v>
      </c>
      <c r="D10118" s="747" t="str">
        <f t="shared" si="322"/>
        <v>VA3146</v>
      </c>
      <c r="E10118" s="1336">
        <v>0.92500000000000004</v>
      </c>
      <c r="F10118" s="644">
        <f t="shared" si="323"/>
        <v>0.93300000000000005</v>
      </c>
      <c r="G10118" s="748" t="s">
        <v>280</v>
      </c>
      <c r="H10118" s="1337">
        <v>0.27</v>
      </c>
    </row>
    <row r="10119" spans="2:8">
      <c r="B10119" s="651" t="s">
        <v>31</v>
      </c>
      <c r="C10119" s="1356">
        <v>3169</v>
      </c>
      <c r="D10119" s="747" t="str">
        <f t="shared" si="322"/>
        <v>VA3169</v>
      </c>
      <c r="E10119" s="1336">
        <v>0.91600000000000004</v>
      </c>
      <c r="F10119" s="644">
        <f t="shared" si="323"/>
        <v>0.92400000000000004</v>
      </c>
      <c r="G10119" s="748" t="s">
        <v>280</v>
      </c>
      <c r="H10119" s="1337">
        <v>0.24</v>
      </c>
    </row>
    <row r="10120" spans="2:8">
      <c r="B10120" s="651" t="s">
        <v>31</v>
      </c>
      <c r="C10120" s="1356">
        <v>3179</v>
      </c>
      <c r="D10120" s="747" t="str">
        <f t="shared" si="322"/>
        <v>VA3179</v>
      </c>
      <c r="E10120" s="1336">
        <v>1.002</v>
      </c>
      <c r="F10120" s="644">
        <f t="shared" si="323"/>
        <v>1.002</v>
      </c>
      <c r="G10120" s="748" t="s">
        <v>280</v>
      </c>
      <c r="H10120" s="1337">
        <v>0.21</v>
      </c>
    </row>
    <row r="10121" spans="2:8">
      <c r="B10121" s="651" t="s">
        <v>31</v>
      </c>
      <c r="C10121" s="1356">
        <v>3180</v>
      </c>
      <c r="D10121" s="747" t="str">
        <f t="shared" si="322"/>
        <v>VA3180</v>
      </c>
      <c r="E10121" s="1336">
        <v>0.92400000000000004</v>
      </c>
      <c r="F10121" s="644">
        <f t="shared" si="323"/>
        <v>0.93200000000000005</v>
      </c>
      <c r="G10121" s="748" t="s">
        <v>280</v>
      </c>
      <c r="H10121" s="1337">
        <v>0.25</v>
      </c>
    </row>
    <row r="10122" spans="2:8">
      <c r="B10122" s="651" t="s">
        <v>31</v>
      </c>
      <c r="C10122" s="1356">
        <v>3188</v>
      </c>
      <c r="D10122" s="747" t="str">
        <f t="shared" si="322"/>
        <v>VA3188</v>
      </c>
      <c r="E10122" s="1336">
        <v>1.35</v>
      </c>
      <c r="F10122" s="644">
        <f t="shared" si="323"/>
        <v>1.3149999999999999</v>
      </c>
      <c r="G10122" s="748" t="s">
        <v>280</v>
      </c>
      <c r="H10122" s="1337">
        <v>0.28999999999999998</v>
      </c>
    </row>
    <row r="10123" spans="2:8">
      <c r="B10123" s="651" t="s">
        <v>31</v>
      </c>
      <c r="C10123" s="1356">
        <v>3220</v>
      </c>
      <c r="D10123" s="747" t="str">
        <f t="shared" si="322"/>
        <v>VA3220</v>
      </c>
      <c r="E10123" s="1336">
        <v>0.97099999999999997</v>
      </c>
      <c r="F10123" s="644">
        <f t="shared" si="323"/>
        <v>0.97399999999999998</v>
      </c>
      <c r="G10123" s="748" t="s">
        <v>280</v>
      </c>
      <c r="H10123" s="1337">
        <v>0.24</v>
      </c>
    </row>
    <row r="10124" spans="2:8">
      <c r="B10124" s="651" t="s">
        <v>31</v>
      </c>
      <c r="C10124" s="1356">
        <v>3224</v>
      </c>
      <c r="D10124" s="747" t="str">
        <f t="shared" si="322"/>
        <v>VA3224</v>
      </c>
      <c r="E10124" s="1336">
        <v>0.69499999999999995</v>
      </c>
      <c r="F10124" s="644">
        <f t="shared" si="323"/>
        <v>0.72599999999999998</v>
      </c>
      <c r="G10124" s="748" t="s">
        <v>280</v>
      </c>
      <c r="H10124" s="1337">
        <v>0.11</v>
      </c>
    </row>
    <row r="10125" spans="2:8">
      <c r="B10125" s="651" t="s">
        <v>31</v>
      </c>
      <c r="C10125" s="1356">
        <v>3227</v>
      </c>
      <c r="D10125" s="747" t="str">
        <f t="shared" ref="D10125:D10188" si="324">B10125&amp;TEXT(C10125,"0000")</f>
        <v>VA3227</v>
      </c>
      <c r="E10125" s="1336">
        <v>0.92800000000000005</v>
      </c>
      <c r="F10125" s="644">
        <f t="shared" ref="F10125:F10188" si="325">IF(E10125="NA","NA",ROUND((E10125-1)*0.9+1,3))</f>
        <v>0.93500000000000005</v>
      </c>
      <c r="G10125" s="748" t="s">
        <v>280</v>
      </c>
      <c r="H10125" s="1337">
        <v>0.27</v>
      </c>
    </row>
    <row r="10126" spans="2:8">
      <c r="B10126" s="651" t="s">
        <v>31</v>
      </c>
      <c r="C10126" s="1356">
        <v>3240</v>
      </c>
      <c r="D10126" s="747" t="str">
        <f t="shared" si="324"/>
        <v>VA3240</v>
      </c>
      <c r="E10126" s="1336">
        <v>0.94799999999999995</v>
      </c>
      <c r="F10126" s="644">
        <f t="shared" si="325"/>
        <v>0.95299999999999996</v>
      </c>
      <c r="G10126" s="748" t="s">
        <v>280</v>
      </c>
      <c r="H10126" s="1337">
        <v>0.23</v>
      </c>
    </row>
    <row r="10127" spans="2:8">
      <c r="B10127" s="651" t="s">
        <v>31</v>
      </c>
      <c r="C10127" s="1356">
        <v>3241</v>
      </c>
      <c r="D10127" s="747" t="str">
        <f t="shared" si="324"/>
        <v>VA3241</v>
      </c>
      <c r="E10127" s="1336">
        <v>1.0840000000000001</v>
      </c>
      <c r="F10127" s="644">
        <f t="shared" si="325"/>
        <v>1.0760000000000001</v>
      </c>
      <c r="G10127" s="748" t="s">
        <v>280</v>
      </c>
      <c r="H10127" s="1337">
        <v>0.32</v>
      </c>
    </row>
    <row r="10128" spans="2:8">
      <c r="B10128" s="651" t="s">
        <v>31</v>
      </c>
      <c r="C10128" s="1356">
        <v>3255</v>
      </c>
      <c r="D10128" s="747" t="str">
        <f t="shared" si="324"/>
        <v>VA3255</v>
      </c>
      <c r="E10128" s="1336">
        <v>0.54400000000000004</v>
      </c>
      <c r="F10128" s="644">
        <f t="shared" si="325"/>
        <v>0.59</v>
      </c>
      <c r="G10128" s="748" t="s">
        <v>280</v>
      </c>
      <c r="H10128" s="1337">
        <v>0.17</v>
      </c>
    </row>
    <row r="10129" spans="2:8">
      <c r="B10129" s="651" t="s">
        <v>31</v>
      </c>
      <c r="C10129" s="1356">
        <v>3257</v>
      </c>
      <c r="D10129" s="747" t="str">
        <f t="shared" si="324"/>
        <v>VA3257</v>
      </c>
      <c r="E10129" s="1336">
        <v>0.90200000000000002</v>
      </c>
      <c r="F10129" s="644">
        <f t="shared" si="325"/>
        <v>0.91200000000000003</v>
      </c>
      <c r="G10129" s="748" t="s">
        <v>280</v>
      </c>
      <c r="H10129" s="1337">
        <v>0.25</v>
      </c>
    </row>
    <row r="10130" spans="2:8">
      <c r="B10130" s="651" t="s">
        <v>31</v>
      </c>
      <c r="C10130" s="1356">
        <v>3270</v>
      </c>
      <c r="D10130" s="747" t="str">
        <f t="shared" si="324"/>
        <v>VA3270</v>
      </c>
      <c r="E10130" s="1336">
        <v>0.94799999999999995</v>
      </c>
      <c r="F10130" s="644">
        <f t="shared" si="325"/>
        <v>0.95299999999999996</v>
      </c>
      <c r="G10130" s="748" t="s">
        <v>280</v>
      </c>
      <c r="H10130" s="1337">
        <v>0.23</v>
      </c>
    </row>
    <row r="10131" spans="2:8">
      <c r="B10131" s="651" t="s">
        <v>31</v>
      </c>
      <c r="C10131" s="1356">
        <v>3300</v>
      </c>
      <c r="D10131" s="747" t="str">
        <f t="shared" si="324"/>
        <v>VA3300</v>
      </c>
      <c r="E10131" s="1336">
        <v>0.79200000000000004</v>
      </c>
      <c r="F10131" s="644">
        <f t="shared" si="325"/>
        <v>0.81299999999999994</v>
      </c>
      <c r="G10131" s="748" t="s">
        <v>280</v>
      </c>
      <c r="H10131" s="1337">
        <v>0.04</v>
      </c>
    </row>
    <row r="10132" spans="2:8">
      <c r="B10132" s="651" t="s">
        <v>31</v>
      </c>
      <c r="C10132" s="1356">
        <v>3303</v>
      </c>
      <c r="D10132" s="747" t="str">
        <f t="shared" si="324"/>
        <v>VA3303</v>
      </c>
      <c r="E10132" s="1336">
        <v>0.69499999999999995</v>
      </c>
      <c r="F10132" s="644">
        <f t="shared" si="325"/>
        <v>0.72599999999999998</v>
      </c>
      <c r="G10132" s="748" t="s">
        <v>280</v>
      </c>
      <c r="H10132" s="1337">
        <v>0.11</v>
      </c>
    </row>
    <row r="10133" spans="2:8">
      <c r="B10133" s="651" t="s">
        <v>31</v>
      </c>
      <c r="C10133" s="1356">
        <v>3307</v>
      </c>
      <c r="D10133" s="747" t="str">
        <f t="shared" si="324"/>
        <v>VA3307</v>
      </c>
      <c r="E10133" s="1336">
        <v>0.92500000000000004</v>
      </c>
      <c r="F10133" s="644">
        <f t="shared" si="325"/>
        <v>0.93300000000000005</v>
      </c>
      <c r="G10133" s="748" t="s">
        <v>280</v>
      </c>
      <c r="H10133" s="1337">
        <v>0.26</v>
      </c>
    </row>
    <row r="10134" spans="2:8">
      <c r="B10134" s="651" t="s">
        <v>31</v>
      </c>
      <c r="C10134" s="1356">
        <v>3315</v>
      </c>
      <c r="D10134" s="747" t="str">
        <f t="shared" si="324"/>
        <v>VA3315</v>
      </c>
      <c r="E10134" s="1336">
        <v>0.69499999999999995</v>
      </c>
      <c r="F10134" s="644">
        <f t="shared" si="325"/>
        <v>0.72599999999999998</v>
      </c>
      <c r="G10134" s="748" t="s">
        <v>280</v>
      </c>
      <c r="H10134" s="1337">
        <v>0.11</v>
      </c>
    </row>
    <row r="10135" spans="2:8">
      <c r="B10135" s="651" t="s">
        <v>31</v>
      </c>
      <c r="C10135" s="1356">
        <v>3334</v>
      </c>
      <c r="D10135" s="747" t="str">
        <f t="shared" si="324"/>
        <v>VA3334</v>
      </c>
      <c r="E10135" s="1336">
        <v>0.94299999999999995</v>
      </c>
      <c r="F10135" s="644">
        <f t="shared" si="325"/>
        <v>0.94899999999999995</v>
      </c>
      <c r="G10135" s="748" t="s">
        <v>280</v>
      </c>
      <c r="H10135" s="1337">
        <v>0.25</v>
      </c>
    </row>
    <row r="10136" spans="2:8">
      <c r="B10136" s="651" t="s">
        <v>31</v>
      </c>
      <c r="C10136" s="1356">
        <v>3336</v>
      </c>
      <c r="D10136" s="747" t="str">
        <f t="shared" si="324"/>
        <v>VA3336</v>
      </c>
      <c r="E10136" s="1336">
        <v>0.92400000000000004</v>
      </c>
      <c r="F10136" s="644">
        <f t="shared" si="325"/>
        <v>0.93200000000000005</v>
      </c>
      <c r="G10136" s="748" t="s">
        <v>280</v>
      </c>
      <c r="H10136" s="1337">
        <v>0.27</v>
      </c>
    </row>
    <row r="10137" spans="2:8">
      <c r="B10137" s="651" t="s">
        <v>31</v>
      </c>
      <c r="C10137" s="1356">
        <v>3365</v>
      </c>
      <c r="D10137" s="747" t="str">
        <f t="shared" si="324"/>
        <v>VA3365</v>
      </c>
      <c r="E10137" s="1336">
        <v>1.117</v>
      </c>
      <c r="F10137" s="644">
        <f t="shared" si="325"/>
        <v>1.105</v>
      </c>
      <c r="G10137" s="748" t="s">
        <v>280</v>
      </c>
      <c r="H10137" s="1337">
        <v>0.37</v>
      </c>
    </row>
    <row r="10138" spans="2:8">
      <c r="B10138" s="651" t="s">
        <v>31</v>
      </c>
      <c r="C10138" s="1356">
        <v>3372</v>
      </c>
      <c r="D10138" s="747" t="str">
        <f t="shared" si="324"/>
        <v>VA3372</v>
      </c>
      <c r="E10138" s="1336">
        <v>0.89900000000000002</v>
      </c>
      <c r="F10138" s="644">
        <f t="shared" si="325"/>
        <v>0.90900000000000003</v>
      </c>
      <c r="G10138" s="748" t="s">
        <v>280</v>
      </c>
      <c r="H10138" s="1337">
        <v>0.25</v>
      </c>
    </row>
    <row r="10139" spans="2:8">
      <c r="B10139" s="651" t="s">
        <v>31</v>
      </c>
      <c r="C10139" s="1356">
        <v>3373</v>
      </c>
      <c r="D10139" s="747" t="str">
        <f t="shared" si="324"/>
        <v>VA3373</v>
      </c>
      <c r="E10139" s="1336">
        <v>1.204</v>
      </c>
      <c r="F10139" s="644">
        <f t="shared" si="325"/>
        <v>1.1839999999999999</v>
      </c>
      <c r="G10139" s="748" t="s">
        <v>280</v>
      </c>
      <c r="H10139" s="1337">
        <v>0.28999999999999998</v>
      </c>
    </row>
    <row r="10140" spans="2:8">
      <c r="B10140" s="651" t="s">
        <v>31</v>
      </c>
      <c r="C10140" s="1356">
        <v>3383</v>
      </c>
      <c r="D10140" s="747" t="str">
        <f t="shared" si="324"/>
        <v>VA3383</v>
      </c>
      <c r="E10140" s="1336">
        <v>1.1919999999999999</v>
      </c>
      <c r="F10140" s="644">
        <f t="shared" si="325"/>
        <v>1.173</v>
      </c>
      <c r="G10140" s="748" t="s">
        <v>280</v>
      </c>
      <c r="H10140" s="1337">
        <v>0.23</v>
      </c>
    </row>
    <row r="10141" spans="2:8">
      <c r="B10141" s="651" t="s">
        <v>31</v>
      </c>
      <c r="C10141" s="1356">
        <v>3385</v>
      </c>
      <c r="D10141" s="747" t="str">
        <f t="shared" si="324"/>
        <v>VA3385</v>
      </c>
      <c r="E10141" s="1336">
        <v>0.94299999999999995</v>
      </c>
      <c r="F10141" s="644">
        <f t="shared" si="325"/>
        <v>0.94899999999999995</v>
      </c>
      <c r="G10141" s="748" t="s">
        <v>280</v>
      </c>
      <c r="H10141" s="1337">
        <v>0.28000000000000003</v>
      </c>
    </row>
    <row r="10142" spans="2:8">
      <c r="B10142" s="651" t="s">
        <v>31</v>
      </c>
      <c r="C10142" s="1356">
        <v>3400</v>
      </c>
      <c r="D10142" s="747" t="str">
        <f t="shared" si="324"/>
        <v>VA3400</v>
      </c>
      <c r="E10142" s="1336">
        <v>0.96699999999999997</v>
      </c>
      <c r="F10142" s="644">
        <f t="shared" si="325"/>
        <v>0.97</v>
      </c>
      <c r="G10142" s="748" t="s">
        <v>280</v>
      </c>
      <c r="H10142" s="1337">
        <v>0.27</v>
      </c>
    </row>
    <row r="10143" spans="2:8">
      <c r="B10143" s="651" t="s">
        <v>31</v>
      </c>
      <c r="C10143" s="1356">
        <v>3507</v>
      </c>
      <c r="D10143" s="747" t="str">
        <f t="shared" si="324"/>
        <v>VA3507</v>
      </c>
      <c r="E10143" s="1336">
        <v>1.038</v>
      </c>
      <c r="F10143" s="644">
        <f t="shared" si="325"/>
        <v>1.034</v>
      </c>
      <c r="G10143" s="748" t="s">
        <v>280</v>
      </c>
      <c r="H10143" s="1337">
        <v>0.27</v>
      </c>
    </row>
    <row r="10144" spans="2:8">
      <c r="B10144" s="651" t="s">
        <v>31</v>
      </c>
      <c r="C10144" s="1356">
        <v>3515</v>
      </c>
      <c r="D10144" s="747" t="str">
        <f t="shared" si="324"/>
        <v>VA3515</v>
      </c>
      <c r="E10144" s="1336">
        <v>0.93300000000000005</v>
      </c>
      <c r="F10144" s="644">
        <f t="shared" si="325"/>
        <v>0.94</v>
      </c>
      <c r="G10144" s="748" t="s">
        <v>280</v>
      </c>
      <c r="H10144" s="1337">
        <v>0.26</v>
      </c>
    </row>
    <row r="10145" spans="2:8">
      <c r="B10145" s="651" t="s">
        <v>31</v>
      </c>
      <c r="C10145" s="1356">
        <v>3548</v>
      </c>
      <c r="D10145" s="747" t="str">
        <f t="shared" si="324"/>
        <v>VA3548</v>
      </c>
      <c r="E10145" s="1336">
        <v>0.91300000000000003</v>
      </c>
      <c r="F10145" s="644">
        <f t="shared" si="325"/>
        <v>0.92200000000000004</v>
      </c>
      <c r="G10145" s="748" t="s">
        <v>280</v>
      </c>
      <c r="H10145" s="1337">
        <v>0.25</v>
      </c>
    </row>
    <row r="10146" spans="2:8">
      <c r="B10146" s="651" t="s">
        <v>31</v>
      </c>
      <c r="C10146" s="1356">
        <v>3559</v>
      </c>
      <c r="D10146" s="747" t="str">
        <f t="shared" si="324"/>
        <v>VA3559</v>
      </c>
      <c r="E10146" s="1336">
        <v>0.90700000000000003</v>
      </c>
      <c r="F10146" s="644">
        <f t="shared" si="325"/>
        <v>0.91600000000000004</v>
      </c>
      <c r="G10146" s="748" t="s">
        <v>280</v>
      </c>
      <c r="H10146" s="1337">
        <v>0.24</v>
      </c>
    </row>
    <row r="10147" spans="2:8">
      <c r="B10147" s="651" t="s">
        <v>31</v>
      </c>
      <c r="C10147" s="1356">
        <v>3574</v>
      </c>
      <c r="D10147" s="747" t="str">
        <f t="shared" si="324"/>
        <v>VA3574</v>
      </c>
      <c r="E10147" s="1336">
        <v>0.86599999999999999</v>
      </c>
      <c r="F10147" s="644">
        <f t="shared" si="325"/>
        <v>0.879</v>
      </c>
      <c r="G10147" s="748" t="s">
        <v>280</v>
      </c>
      <c r="H10147" s="1337">
        <v>0.22</v>
      </c>
    </row>
    <row r="10148" spans="2:8">
      <c r="B10148" s="651" t="s">
        <v>31</v>
      </c>
      <c r="C10148" s="1356">
        <v>3581</v>
      </c>
      <c r="D10148" s="747" t="str">
        <f t="shared" si="324"/>
        <v>VA3581</v>
      </c>
      <c r="E10148" s="1336">
        <v>0.89800000000000002</v>
      </c>
      <c r="F10148" s="644">
        <f t="shared" si="325"/>
        <v>0.90800000000000003</v>
      </c>
      <c r="G10148" s="748" t="s">
        <v>280</v>
      </c>
      <c r="H10148" s="1337">
        <v>0.28000000000000003</v>
      </c>
    </row>
    <row r="10149" spans="2:8">
      <c r="B10149" s="651" t="s">
        <v>31</v>
      </c>
      <c r="C10149" s="1356">
        <v>3612</v>
      </c>
      <c r="D10149" s="747" t="str">
        <f t="shared" si="324"/>
        <v>VA3612</v>
      </c>
      <c r="E10149" s="1336">
        <v>0.95299999999999996</v>
      </c>
      <c r="F10149" s="644">
        <f t="shared" si="325"/>
        <v>0.95799999999999996</v>
      </c>
      <c r="G10149" s="748" t="s">
        <v>280</v>
      </c>
      <c r="H10149" s="1337">
        <v>0.23</v>
      </c>
    </row>
    <row r="10150" spans="2:8">
      <c r="B10150" s="651" t="s">
        <v>31</v>
      </c>
      <c r="C10150" s="1356">
        <v>3620</v>
      </c>
      <c r="D10150" s="747" t="str">
        <f t="shared" si="324"/>
        <v>VA3620</v>
      </c>
      <c r="E10150" s="1336">
        <v>0.92</v>
      </c>
      <c r="F10150" s="644">
        <f t="shared" si="325"/>
        <v>0.92800000000000005</v>
      </c>
      <c r="G10150" s="748" t="s">
        <v>280</v>
      </c>
      <c r="H10150" s="1337">
        <v>0.27</v>
      </c>
    </row>
    <row r="10151" spans="2:8">
      <c r="B10151" s="651" t="s">
        <v>31</v>
      </c>
      <c r="C10151" s="1356">
        <v>3629</v>
      </c>
      <c r="D10151" s="747" t="str">
        <f t="shared" si="324"/>
        <v>VA3629</v>
      </c>
      <c r="E10151" s="1336">
        <v>0.97399999999999998</v>
      </c>
      <c r="F10151" s="644">
        <f t="shared" si="325"/>
        <v>0.97699999999999998</v>
      </c>
      <c r="G10151" s="748" t="s">
        <v>280</v>
      </c>
      <c r="H10151" s="1337">
        <v>0.21</v>
      </c>
    </row>
    <row r="10152" spans="2:8">
      <c r="B10152" s="651" t="s">
        <v>31</v>
      </c>
      <c r="C10152" s="1356">
        <v>3632</v>
      </c>
      <c r="D10152" s="747" t="str">
        <f t="shared" si="324"/>
        <v>VA3632</v>
      </c>
      <c r="E10152" s="1336">
        <v>0.96499999999999997</v>
      </c>
      <c r="F10152" s="644">
        <f t="shared" si="325"/>
        <v>0.96899999999999997</v>
      </c>
      <c r="G10152" s="748" t="s">
        <v>280</v>
      </c>
      <c r="H10152" s="1337">
        <v>0.22</v>
      </c>
    </row>
    <row r="10153" spans="2:8">
      <c r="B10153" s="651" t="s">
        <v>31</v>
      </c>
      <c r="C10153" s="1356">
        <v>3634</v>
      </c>
      <c r="D10153" s="747" t="str">
        <f t="shared" si="324"/>
        <v>VA3634</v>
      </c>
      <c r="E10153" s="1336">
        <v>0.92800000000000005</v>
      </c>
      <c r="F10153" s="644">
        <f t="shared" si="325"/>
        <v>0.93500000000000005</v>
      </c>
      <c r="G10153" s="748" t="s">
        <v>280</v>
      </c>
      <c r="H10153" s="1337">
        <v>0.23</v>
      </c>
    </row>
    <row r="10154" spans="2:8">
      <c r="B10154" s="651" t="s">
        <v>31</v>
      </c>
      <c r="C10154" s="1356">
        <v>3635</v>
      </c>
      <c r="D10154" s="747" t="str">
        <f t="shared" si="324"/>
        <v>VA3635</v>
      </c>
      <c r="E10154" s="1336">
        <v>0.94099999999999995</v>
      </c>
      <c r="F10154" s="644">
        <f t="shared" si="325"/>
        <v>0.94699999999999995</v>
      </c>
      <c r="G10154" s="748" t="s">
        <v>280</v>
      </c>
      <c r="H10154" s="1337">
        <v>0.25</v>
      </c>
    </row>
    <row r="10155" spans="2:8">
      <c r="B10155" s="651" t="s">
        <v>31</v>
      </c>
      <c r="C10155" s="1356">
        <v>3638</v>
      </c>
      <c r="D10155" s="747" t="str">
        <f t="shared" si="324"/>
        <v>VA3638</v>
      </c>
      <c r="E10155" s="1336">
        <v>1.1359999999999999</v>
      </c>
      <c r="F10155" s="644">
        <f t="shared" si="325"/>
        <v>1.1220000000000001</v>
      </c>
      <c r="G10155" s="748" t="s">
        <v>280</v>
      </c>
      <c r="H10155" s="1337">
        <v>0.25</v>
      </c>
    </row>
    <row r="10156" spans="2:8">
      <c r="B10156" s="651" t="s">
        <v>31</v>
      </c>
      <c r="C10156" s="1356">
        <v>3642</v>
      </c>
      <c r="D10156" s="747" t="str">
        <f t="shared" si="324"/>
        <v>VA3642</v>
      </c>
      <c r="E10156" s="1336">
        <v>0.94299999999999995</v>
      </c>
      <c r="F10156" s="644">
        <f t="shared" si="325"/>
        <v>0.94899999999999995</v>
      </c>
      <c r="G10156" s="748" t="s">
        <v>280</v>
      </c>
      <c r="H10156" s="1337">
        <v>0.25</v>
      </c>
    </row>
    <row r="10157" spans="2:8">
      <c r="B10157" s="651" t="s">
        <v>31</v>
      </c>
      <c r="C10157" s="1356">
        <v>3643</v>
      </c>
      <c r="D10157" s="747" t="str">
        <f t="shared" si="324"/>
        <v>VA3643</v>
      </c>
      <c r="E10157" s="1336">
        <v>0.95399999999999996</v>
      </c>
      <c r="F10157" s="644">
        <f t="shared" si="325"/>
        <v>0.95899999999999996</v>
      </c>
      <c r="G10157" s="748" t="s">
        <v>280</v>
      </c>
      <c r="H10157" s="1337">
        <v>0.23</v>
      </c>
    </row>
    <row r="10158" spans="2:8">
      <c r="B10158" s="651" t="s">
        <v>31</v>
      </c>
      <c r="C10158" s="1356">
        <v>3647</v>
      </c>
      <c r="D10158" s="747" t="str">
        <f t="shared" si="324"/>
        <v>VA3647</v>
      </c>
      <c r="E10158" s="1336">
        <v>0.91600000000000004</v>
      </c>
      <c r="F10158" s="644">
        <f t="shared" si="325"/>
        <v>0.92400000000000004</v>
      </c>
      <c r="G10158" s="748" t="s">
        <v>280</v>
      </c>
      <c r="H10158" s="1337">
        <v>0.87</v>
      </c>
    </row>
    <row r="10159" spans="2:8">
      <c r="B10159" s="651" t="s">
        <v>31</v>
      </c>
      <c r="C10159" s="1356">
        <v>3648</v>
      </c>
      <c r="D10159" s="747" t="str">
        <f t="shared" si="324"/>
        <v>VA3648</v>
      </c>
      <c r="E10159" s="1336">
        <v>0.94</v>
      </c>
      <c r="F10159" s="644">
        <f t="shared" si="325"/>
        <v>0.94599999999999995</v>
      </c>
      <c r="G10159" s="748" t="s">
        <v>280</v>
      </c>
      <c r="H10159" s="1337">
        <v>0.25</v>
      </c>
    </row>
    <row r="10160" spans="2:8">
      <c r="B10160" s="651" t="s">
        <v>31</v>
      </c>
      <c r="C10160" s="1356">
        <v>3681</v>
      </c>
      <c r="D10160" s="747" t="str">
        <f t="shared" si="324"/>
        <v>VA3681</v>
      </c>
      <c r="E10160" s="1336">
        <v>0.89</v>
      </c>
      <c r="F10160" s="644">
        <f t="shared" si="325"/>
        <v>0.90100000000000002</v>
      </c>
      <c r="G10160" s="748" t="s">
        <v>280</v>
      </c>
      <c r="H10160" s="1337">
        <v>0.17</v>
      </c>
    </row>
    <row r="10161" spans="2:8">
      <c r="B10161" s="651" t="s">
        <v>31</v>
      </c>
      <c r="C10161" s="1356">
        <v>3685</v>
      </c>
      <c r="D10161" s="747" t="str">
        <f t="shared" si="324"/>
        <v>VA3685</v>
      </c>
      <c r="E10161" s="1336">
        <v>1.085</v>
      </c>
      <c r="F10161" s="644">
        <f t="shared" si="325"/>
        <v>1.077</v>
      </c>
      <c r="G10161" s="748" t="s">
        <v>280</v>
      </c>
      <c r="H10161" s="1337">
        <v>0.19</v>
      </c>
    </row>
    <row r="10162" spans="2:8">
      <c r="B10162" s="651" t="s">
        <v>31</v>
      </c>
      <c r="C10162" s="1356">
        <v>3719</v>
      </c>
      <c r="D10162" s="747" t="str">
        <f t="shared" si="324"/>
        <v>VA3719</v>
      </c>
      <c r="E10162" s="1336">
        <v>1.228</v>
      </c>
      <c r="F10162" s="644">
        <f t="shared" si="325"/>
        <v>1.2050000000000001</v>
      </c>
      <c r="G10162" s="748" t="s">
        <v>280</v>
      </c>
      <c r="H10162" s="1337">
        <v>0.31</v>
      </c>
    </row>
    <row r="10163" spans="2:8">
      <c r="B10163" s="651" t="s">
        <v>31</v>
      </c>
      <c r="C10163" s="1356">
        <v>3724</v>
      </c>
      <c r="D10163" s="747" t="str">
        <f t="shared" si="324"/>
        <v>VA3724</v>
      </c>
      <c r="E10163" s="1336">
        <v>1.1599999999999999</v>
      </c>
      <c r="F10163" s="644">
        <f t="shared" si="325"/>
        <v>1.1439999999999999</v>
      </c>
      <c r="G10163" s="748" t="s">
        <v>280</v>
      </c>
      <c r="H10163" s="1337">
        <v>0.25</v>
      </c>
    </row>
    <row r="10164" spans="2:8">
      <c r="B10164" s="651" t="s">
        <v>31</v>
      </c>
      <c r="C10164" s="1356">
        <v>3726</v>
      </c>
      <c r="D10164" s="747" t="str">
        <f t="shared" si="324"/>
        <v>VA3726</v>
      </c>
      <c r="E10164" s="1336">
        <v>1.2230000000000001</v>
      </c>
      <c r="F10164" s="644">
        <f t="shared" si="325"/>
        <v>1.2010000000000001</v>
      </c>
      <c r="G10164" s="748" t="s">
        <v>280</v>
      </c>
      <c r="H10164" s="1337">
        <v>0.28999999999999998</v>
      </c>
    </row>
    <row r="10165" spans="2:8">
      <c r="B10165" s="651" t="s">
        <v>31</v>
      </c>
      <c r="C10165" s="1356">
        <v>3803</v>
      </c>
      <c r="D10165" s="747" t="str">
        <f t="shared" si="324"/>
        <v>VA3803</v>
      </c>
      <c r="E10165" s="1336">
        <v>0.79200000000000004</v>
      </c>
      <c r="F10165" s="644">
        <f t="shared" si="325"/>
        <v>0.81299999999999994</v>
      </c>
      <c r="G10165" s="748" t="s">
        <v>280</v>
      </c>
      <c r="H10165" s="1337">
        <v>0.04</v>
      </c>
    </row>
    <row r="10166" spans="2:8">
      <c r="B10166" s="651" t="s">
        <v>31</v>
      </c>
      <c r="C10166" s="1356">
        <v>3807</v>
      </c>
      <c r="D10166" s="747" t="str">
        <f t="shared" si="324"/>
        <v>VA3807</v>
      </c>
      <c r="E10166" s="1336">
        <v>0.95199999999999996</v>
      </c>
      <c r="F10166" s="644">
        <f t="shared" si="325"/>
        <v>0.95699999999999996</v>
      </c>
      <c r="G10166" s="748" t="s">
        <v>280</v>
      </c>
      <c r="H10166" s="1337">
        <v>0.25</v>
      </c>
    </row>
    <row r="10167" spans="2:8">
      <c r="B10167" s="651" t="s">
        <v>31</v>
      </c>
      <c r="C10167" s="1356">
        <v>3808</v>
      </c>
      <c r="D10167" s="747" t="str">
        <f t="shared" si="324"/>
        <v>VA3808</v>
      </c>
      <c r="E10167" s="1336">
        <v>0.92600000000000005</v>
      </c>
      <c r="F10167" s="644">
        <f t="shared" si="325"/>
        <v>0.93300000000000005</v>
      </c>
      <c r="G10167" s="748" t="s">
        <v>280</v>
      </c>
      <c r="H10167" s="1337">
        <v>0.27</v>
      </c>
    </row>
    <row r="10168" spans="2:8">
      <c r="B10168" s="651" t="s">
        <v>31</v>
      </c>
      <c r="C10168" s="1356">
        <v>3821</v>
      </c>
      <c r="D10168" s="747" t="str">
        <f t="shared" si="324"/>
        <v>VA3821</v>
      </c>
      <c r="E10168" s="1336">
        <v>0.79200000000000004</v>
      </c>
      <c r="F10168" s="644">
        <f t="shared" si="325"/>
        <v>0.81299999999999994</v>
      </c>
      <c r="G10168" s="748" t="s">
        <v>280</v>
      </c>
      <c r="H10168" s="1337">
        <v>0.49</v>
      </c>
    </row>
    <row r="10169" spans="2:8">
      <c r="B10169" s="651" t="s">
        <v>31</v>
      </c>
      <c r="C10169" s="1356">
        <v>3822</v>
      </c>
      <c r="D10169" s="747" t="str">
        <f t="shared" si="324"/>
        <v>VA3822</v>
      </c>
      <c r="E10169" s="1336">
        <v>0.98499999999999999</v>
      </c>
      <c r="F10169" s="644">
        <f t="shared" si="325"/>
        <v>0.98699999999999999</v>
      </c>
      <c r="G10169" s="748" t="s">
        <v>280</v>
      </c>
      <c r="H10169" s="1337">
        <v>0.23</v>
      </c>
    </row>
    <row r="10170" spans="2:8">
      <c r="B10170" s="651" t="s">
        <v>31</v>
      </c>
      <c r="C10170" s="1356">
        <v>3824</v>
      </c>
      <c r="D10170" s="747" t="str">
        <f t="shared" si="324"/>
        <v>VA3824</v>
      </c>
      <c r="E10170" s="1336">
        <v>1.0149999999999999</v>
      </c>
      <c r="F10170" s="644">
        <f t="shared" si="325"/>
        <v>1.014</v>
      </c>
      <c r="G10170" s="748" t="s">
        <v>280</v>
      </c>
      <c r="H10170" s="1337">
        <v>0.28000000000000003</v>
      </c>
    </row>
    <row r="10171" spans="2:8">
      <c r="B10171" s="651" t="s">
        <v>31</v>
      </c>
      <c r="C10171" s="1356">
        <v>3826</v>
      </c>
      <c r="D10171" s="747" t="str">
        <f t="shared" si="324"/>
        <v>VA3826</v>
      </c>
      <c r="E10171" s="1336">
        <v>0.90600000000000003</v>
      </c>
      <c r="F10171" s="644">
        <f t="shared" si="325"/>
        <v>0.91500000000000004</v>
      </c>
      <c r="G10171" s="748" t="s">
        <v>280</v>
      </c>
      <c r="H10171" s="1337">
        <v>0.28000000000000003</v>
      </c>
    </row>
    <row r="10172" spans="2:8">
      <c r="B10172" s="651" t="s">
        <v>31</v>
      </c>
      <c r="C10172" s="1356">
        <v>3827</v>
      </c>
      <c r="D10172" s="747" t="str">
        <f t="shared" si="324"/>
        <v>VA3827</v>
      </c>
      <c r="E10172" s="1336">
        <v>1.101</v>
      </c>
      <c r="F10172" s="644">
        <f t="shared" si="325"/>
        <v>1.091</v>
      </c>
      <c r="G10172" s="748" t="s">
        <v>280</v>
      </c>
      <c r="H10172" s="1337">
        <v>0.23</v>
      </c>
    </row>
    <row r="10173" spans="2:8">
      <c r="B10173" s="651" t="s">
        <v>31</v>
      </c>
      <c r="C10173" s="1356">
        <v>3830</v>
      </c>
      <c r="D10173" s="747" t="str">
        <f t="shared" si="324"/>
        <v>VA3830</v>
      </c>
      <c r="E10173" s="1336">
        <v>0.88600000000000001</v>
      </c>
      <c r="F10173" s="644">
        <f t="shared" si="325"/>
        <v>0.89700000000000002</v>
      </c>
      <c r="G10173" s="748" t="s">
        <v>280</v>
      </c>
      <c r="H10173" s="1337">
        <v>0.23</v>
      </c>
    </row>
    <row r="10174" spans="2:8">
      <c r="B10174" s="651" t="s">
        <v>31</v>
      </c>
      <c r="C10174" s="1356">
        <v>3851</v>
      </c>
      <c r="D10174" s="747" t="str">
        <f t="shared" si="324"/>
        <v>VA3851</v>
      </c>
      <c r="E10174" s="1336">
        <v>0.91500000000000004</v>
      </c>
      <c r="F10174" s="644">
        <f t="shared" si="325"/>
        <v>0.92400000000000004</v>
      </c>
      <c r="G10174" s="748" t="s">
        <v>280</v>
      </c>
      <c r="H10174" s="1337">
        <v>0.28000000000000003</v>
      </c>
    </row>
    <row r="10175" spans="2:8">
      <c r="B10175" s="651" t="s">
        <v>31</v>
      </c>
      <c r="C10175" s="1356">
        <v>3865</v>
      </c>
      <c r="D10175" s="747" t="str">
        <f t="shared" si="324"/>
        <v>VA3865</v>
      </c>
      <c r="E10175" s="1336">
        <v>0.92400000000000004</v>
      </c>
      <c r="F10175" s="644">
        <f t="shared" si="325"/>
        <v>0.93200000000000005</v>
      </c>
      <c r="G10175" s="748" t="s">
        <v>280</v>
      </c>
      <c r="H10175" s="1337">
        <v>0.33</v>
      </c>
    </row>
    <row r="10176" spans="2:8">
      <c r="B10176" s="651" t="s">
        <v>31</v>
      </c>
      <c r="C10176" s="1356">
        <v>3881</v>
      </c>
      <c r="D10176" s="747" t="str">
        <f t="shared" si="324"/>
        <v>VA3881</v>
      </c>
      <c r="E10176" s="1336">
        <v>0.93700000000000006</v>
      </c>
      <c r="F10176" s="644">
        <f t="shared" si="325"/>
        <v>0.94299999999999995</v>
      </c>
      <c r="G10176" s="748" t="s">
        <v>280</v>
      </c>
      <c r="H10176" s="1337">
        <v>0.27</v>
      </c>
    </row>
    <row r="10177" spans="2:8">
      <c r="B10177" s="651" t="s">
        <v>31</v>
      </c>
      <c r="C10177" s="1356">
        <v>4000</v>
      </c>
      <c r="D10177" s="747" t="str">
        <f t="shared" si="324"/>
        <v>VA4000</v>
      </c>
      <c r="E10177" s="1336">
        <v>1.073</v>
      </c>
      <c r="F10177" s="644">
        <f t="shared" si="325"/>
        <v>1.0660000000000001</v>
      </c>
      <c r="G10177" s="748" t="s">
        <v>280</v>
      </c>
      <c r="H10177" s="1337">
        <v>0.41</v>
      </c>
    </row>
    <row r="10178" spans="2:8">
      <c r="B10178" s="651" t="s">
        <v>31</v>
      </c>
      <c r="C10178" s="1356">
        <v>4021</v>
      </c>
      <c r="D10178" s="747" t="str">
        <f t="shared" si="324"/>
        <v>VA4021</v>
      </c>
      <c r="E10178" s="1336">
        <v>1.0069999999999999</v>
      </c>
      <c r="F10178" s="644">
        <f t="shared" si="325"/>
        <v>1.006</v>
      </c>
      <c r="G10178" s="748" t="s">
        <v>280</v>
      </c>
      <c r="H10178" s="1337">
        <v>0.27</v>
      </c>
    </row>
    <row r="10179" spans="2:8">
      <c r="B10179" s="651" t="s">
        <v>31</v>
      </c>
      <c r="C10179" s="1356">
        <v>4024</v>
      </c>
      <c r="D10179" s="747" t="str">
        <f t="shared" si="324"/>
        <v>VA4024</v>
      </c>
      <c r="E10179" s="1336">
        <v>0.93300000000000005</v>
      </c>
      <c r="F10179" s="644">
        <f t="shared" si="325"/>
        <v>0.94</v>
      </c>
      <c r="G10179" s="748" t="s">
        <v>280</v>
      </c>
      <c r="H10179" s="1337">
        <v>0.34</v>
      </c>
    </row>
    <row r="10180" spans="2:8">
      <c r="B10180" s="651" t="s">
        <v>31</v>
      </c>
      <c r="C10180" s="1356">
        <v>4034</v>
      </c>
      <c r="D10180" s="747" t="str">
        <f t="shared" si="324"/>
        <v>VA4034</v>
      </c>
      <c r="E10180" s="1336">
        <v>0.94199999999999995</v>
      </c>
      <c r="F10180" s="644">
        <f t="shared" si="325"/>
        <v>0.94799999999999995</v>
      </c>
      <c r="G10180" s="748" t="s">
        <v>280</v>
      </c>
      <c r="H10180" s="1337">
        <v>0.36</v>
      </c>
    </row>
    <row r="10181" spans="2:8">
      <c r="B10181" s="651" t="s">
        <v>31</v>
      </c>
      <c r="C10181" s="1356">
        <v>4036</v>
      </c>
      <c r="D10181" s="747" t="str">
        <f t="shared" si="324"/>
        <v>VA4036</v>
      </c>
      <c r="E10181" s="1336">
        <v>0.879</v>
      </c>
      <c r="F10181" s="644">
        <f t="shared" si="325"/>
        <v>0.89100000000000001</v>
      </c>
      <c r="G10181" s="748" t="s">
        <v>280</v>
      </c>
      <c r="H10181" s="1337">
        <v>0.27</v>
      </c>
    </row>
    <row r="10182" spans="2:8">
      <c r="B10182" s="651" t="s">
        <v>31</v>
      </c>
      <c r="C10182" s="1356">
        <v>4038</v>
      </c>
      <c r="D10182" s="747" t="str">
        <f t="shared" si="324"/>
        <v>VA4038</v>
      </c>
      <c r="E10182" s="1336">
        <v>0.96499999999999997</v>
      </c>
      <c r="F10182" s="644">
        <f t="shared" si="325"/>
        <v>0.96899999999999997</v>
      </c>
      <c r="G10182" s="748" t="s">
        <v>280</v>
      </c>
      <c r="H10182" s="1337">
        <v>0.24</v>
      </c>
    </row>
    <row r="10183" spans="2:8">
      <c r="B10183" s="651" t="s">
        <v>31</v>
      </c>
      <c r="C10183" s="1356">
        <v>4062</v>
      </c>
      <c r="D10183" s="747" t="str">
        <f t="shared" si="324"/>
        <v>VA4062</v>
      </c>
      <c r="E10183" s="1336">
        <v>0.96599999999999997</v>
      </c>
      <c r="F10183" s="644">
        <f t="shared" si="325"/>
        <v>0.96899999999999997</v>
      </c>
      <c r="G10183" s="748" t="s">
        <v>280</v>
      </c>
      <c r="H10183" s="1337">
        <v>0.24</v>
      </c>
    </row>
    <row r="10184" spans="2:8">
      <c r="B10184" s="651" t="s">
        <v>31</v>
      </c>
      <c r="C10184" s="1356">
        <v>4101</v>
      </c>
      <c r="D10184" s="747" t="str">
        <f t="shared" si="324"/>
        <v>VA4101</v>
      </c>
      <c r="E10184" s="1336">
        <v>0.91100000000000003</v>
      </c>
      <c r="F10184" s="644">
        <f t="shared" si="325"/>
        <v>0.92</v>
      </c>
      <c r="G10184" s="748" t="s">
        <v>280</v>
      </c>
      <c r="H10184" s="1337">
        <v>0.34</v>
      </c>
    </row>
    <row r="10185" spans="2:8">
      <c r="B10185" s="651" t="s">
        <v>31</v>
      </c>
      <c r="C10185" s="1356">
        <v>4109</v>
      </c>
      <c r="D10185" s="747" t="str">
        <f t="shared" si="324"/>
        <v>VA4109</v>
      </c>
      <c r="E10185" s="1336">
        <v>0.92500000000000004</v>
      </c>
      <c r="F10185" s="644">
        <f t="shared" si="325"/>
        <v>0.93300000000000005</v>
      </c>
      <c r="G10185" s="748" t="s">
        <v>280</v>
      </c>
      <c r="H10185" s="1337">
        <v>0.26</v>
      </c>
    </row>
    <row r="10186" spans="2:8">
      <c r="B10186" s="651" t="s">
        <v>31</v>
      </c>
      <c r="C10186" s="1356">
        <v>4110</v>
      </c>
      <c r="D10186" s="747" t="str">
        <f t="shared" si="324"/>
        <v>VA4110</v>
      </c>
      <c r="E10186" s="1336">
        <v>0.93899999999999995</v>
      </c>
      <c r="F10186" s="644">
        <f t="shared" si="325"/>
        <v>0.94499999999999995</v>
      </c>
      <c r="G10186" s="748" t="s">
        <v>280</v>
      </c>
      <c r="H10186" s="1337">
        <v>0.35</v>
      </c>
    </row>
    <row r="10187" spans="2:8">
      <c r="B10187" s="651" t="s">
        <v>31</v>
      </c>
      <c r="C10187" s="1356">
        <v>4111</v>
      </c>
      <c r="D10187" s="747" t="str">
        <f t="shared" si="324"/>
        <v>VA4111</v>
      </c>
      <c r="E10187" s="1336">
        <v>0.91900000000000004</v>
      </c>
      <c r="F10187" s="644">
        <f t="shared" si="325"/>
        <v>0.92700000000000005</v>
      </c>
      <c r="G10187" s="748" t="s">
        <v>280</v>
      </c>
      <c r="H10187" s="1337">
        <v>0.27</v>
      </c>
    </row>
    <row r="10188" spans="2:8">
      <c r="B10188" s="651" t="s">
        <v>31</v>
      </c>
      <c r="C10188" s="1356">
        <v>4114</v>
      </c>
      <c r="D10188" s="747" t="str">
        <f t="shared" si="324"/>
        <v>VA4114</v>
      </c>
      <c r="E10188" s="1336">
        <v>0.94599999999999995</v>
      </c>
      <c r="F10188" s="644">
        <f t="shared" si="325"/>
        <v>0.95099999999999996</v>
      </c>
      <c r="G10188" s="748" t="s">
        <v>280</v>
      </c>
      <c r="H10188" s="1337">
        <v>0.24</v>
      </c>
    </row>
    <row r="10189" spans="2:8">
      <c r="B10189" s="651" t="s">
        <v>31</v>
      </c>
      <c r="C10189" s="1356">
        <v>4130</v>
      </c>
      <c r="D10189" s="747" t="str">
        <f t="shared" ref="D10189:D10252" si="326">B10189&amp;TEXT(C10189,"0000")</f>
        <v>VA4130</v>
      </c>
      <c r="E10189" s="1336">
        <v>0.877</v>
      </c>
      <c r="F10189" s="644">
        <f t="shared" ref="F10189:F10252" si="327">IF(E10189="NA","NA",ROUND((E10189-1)*0.9+1,3))</f>
        <v>0.88900000000000001</v>
      </c>
      <c r="G10189" s="748" t="s">
        <v>280</v>
      </c>
      <c r="H10189" s="1337">
        <v>0.33</v>
      </c>
    </row>
    <row r="10190" spans="2:8">
      <c r="B10190" s="651" t="s">
        <v>31</v>
      </c>
      <c r="C10190" s="1356">
        <v>4131</v>
      </c>
      <c r="D10190" s="747" t="str">
        <f t="shared" si="326"/>
        <v>VA4131</v>
      </c>
      <c r="E10190" s="1336">
        <v>1.024</v>
      </c>
      <c r="F10190" s="644">
        <f t="shared" si="327"/>
        <v>1.022</v>
      </c>
      <c r="G10190" s="748" t="s">
        <v>280</v>
      </c>
      <c r="H10190" s="1337">
        <v>0.44</v>
      </c>
    </row>
    <row r="10191" spans="2:8">
      <c r="B10191" s="651" t="s">
        <v>31</v>
      </c>
      <c r="C10191" s="1356">
        <v>4133</v>
      </c>
      <c r="D10191" s="747" t="str">
        <f t="shared" si="326"/>
        <v>VA4133</v>
      </c>
      <c r="E10191" s="1336">
        <v>0.92400000000000004</v>
      </c>
      <c r="F10191" s="644">
        <f t="shared" si="327"/>
        <v>0.93200000000000005</v>
      </c>
      <c r="G10191" s="748" t="s">
        <v>280</v>
      </c>
      <c r="H10191" s="1337">
        <v>0.28000000000000003</v>
      </c>
    </row>
    <row r="10192" spans="2:8">
      <c r="B10192" s="651" t="s">
        <v>31</v>
      </c>
      <c r="C10192" s="1356">
        <v>4149</v>
      </c>
      <c r="D10192" s="747" t="str">
        <f t="shared" si="326"/>
        <v>VA4149</v>
      </c>
      <c r="E10192" s="1336">
        <v>0.91400000000000003</v>
      </c>
      <c r="F10192" s="644">
        <f t="shared" si="327"/>
        <v>0.92300000000000004</v>
      </c>
      <c r="G10192" s="748" t="s">
        <v>280</v>
      </c>
      <c r="H10192" s="1337">
        <v>0.25</v>
      </c>
    </row>
    <row r="10193" spans="2:8">
      <c r="B10193" s="651" t="s">
        <v>31</v>
      </c>
      <c r="C10193" s="1356">
        <v>4206</v>
      </c>
      <c r="D10193" s="747" t="str">
        <f t="shared" si="326"/>
        <v>VA4206</v>
      </c>
      <c r="E10193" s="1336">
        <v>0.95799999999999996</v>
      </c>
      <c r="F10193" s="644">
        <f t="shared" si="327"/>
        <v>0.96199999999999997</v>
      </c>
      <c r="G10193" s="748" t="s">
        <v>280</v>
      </c>
      <c r="H10193" s="1337">
        <v>0.3</v>
      </c>
    </row>
    <row r="10194" spans="2:8">
      <c r="B10194" s="651" t="s">
        <v>31</v>
      </c>
      <c r="C10194" s="1356">
        <v>4207</v>
      </c>
      <c r="D10194" s="747" t="str">
        <f t="shared" si="326"/>
        <v>VA4207</v>
      </c>
      <c r="E10194" s="1336">
        <v>0.94199999999999995</v>
      </c>
      <c r="F10194" s="644">
        <f t="shared" si="327"/>
        <v>0.94799999999999995</v>
      </c>
      <c r="G10194" s="748" t="s">
        <v>280</v>
      </c>
      <c r="H10194" s="1337">
        <v>0.25</v>
      </c>
    </row>
    <row r="10195" spans="2:8">
      <c r="B10195" s="651" t="s">
        <v>31</v>
      </c>
      <c r="C10195" s="1356">
        <v>4239</v>
      </c>
      <c r="D10195" s="747" t="str">
        <f t="shared" si="326"/>
        <v>VA4239</v>
      </c>
      <c r="E10195" s="1336">
        <v>1.0289999999999999</v>
      </c>
      <c r="F10195" s="644">
        <f t="shared" si="327"/>
        <v>1.026</v>
      </c>
      <c r="G10195" s="748" t="s">
        <v>280</v>
      </c>
      <c r="H10195" s="1337">
        <v>0.24</v>
      </c>
    </row>
    <row r="10196" spans="2:8">
      <c r="B10196" s="651" t="s">
        <v>31</v>
      </c>
      <c r="C10196" s="1356">
        <v>4240</v>
      </c>
      <c r="D10196" s="747" t="str">
        <f t="shared" si="326"/>
        <v>VA4240</v>
      </c>
      <c r="E10196" s="1336">
        <v>0.94899999999999995</v>
      </c>
      <c r="F10196" s="644">
        <f t="shared" si="327"/>
        <v>0.95399999999999996</v>
      </c>
      <c r="G10196" s="748" t="s">
        <v>280</v>
      </c>
      <c r="H10196" s="1337">
        <v>0.28000000000000003</v>
      </c>
    </row>
    <row r="10197" spans="2:8">
      <c r="B10197" s="651" t="s">
        <v>31</v>
      </c>
      <c r="C10197" s="1356">
        <v>4243</v>
      </c>
      <c r="D10197" s="747" t="str">
        <f t="shared" si="326"/>
        <v>VA4243</v>
      </c>
      <c r="E10197" s="1336">
        <v>0.93700000000000006</v>
      </c>
      <c r="F10197" s="644">
        <f t="shared" si="327"/>
        <v>0.94299999999999995</v>
      </c>
      <c r="G10197" s="748" t="s">
        <v>280</v>
      </c>
      <c r="H10197" s="1337">
        <v>0.31</v>
      </c>
    </row>
    <row r="10198" spans="2:8">
      <c r="B10198" s="651" t="s">
        <v>31</v>
      </c>
      <c r="C10198" s="1356">
        <v>4244</v>
      </c>
      <c r="D10198" s="747" t="str">
        <f t="shared" si="326"/>
        <v>VA4244</v>
      </c>
      <c r="E10198" s="1336">
        <v>1.018</v>
      </c>
      <c r="F10198" s="644">
        <f t="shared" si="327"/>
        <v>1.016</v>
      </c>
      <c r="G10198" s="748" t="s">
        <v>280</v>
      </c>
      <c r="H10198" s="1337">
        <v>0.24</v>
      </c>
    </row>
    <row r="10199" spans="2:8">
      <c r="B10199" s="651" t="s">
        <v>31</v>
      </c>
      <c r="C10199" s="1356">
        <v>4250</v>
      </c>
      <c r="D10199" s="747" t="str">
        <f t="shared" si="326"/>
        <v>VA4250</v>
      </c>
      <c r="E10199" s="1336">
        <v>0.95399999999999996</v>
      </c>
      <c r="F10199" s="644">
        <f t="shared" si="327"/>
        <v>0.95899999999999996</v>
      </c>
      <c r="G10199" s="748" t="s">
        <v>280</v>
      </c>
      <c r="H10199" s="1337">
        <v>0.25</v>
      </c>
    </row>
    <row r="10200" spans="2:8">
      <c r="B10200" s="651" t="s">
        <v>31</v>
      </c>
      <c r="C10200" s="1356">
        <v>4251</v>
      </c>
      <c r="D10200" s="747" t="str">
        <f t="shared" si="326"/>
        <v>VA4251</v>
      </c>
      <c r="E10200" s="1336">
        <v>0.94699999999999995</v>
      </c>
      <c r="F10200" s="644">
        <f t="shared" si="327"/>
        <v>0.95199999999999996</v>
      </c>
      <c r="G10200" s="748" t="s">
        <v>280</v>
      </c>
      <c r="H10200" s="1337">
        <v>0.26</v>
      </c>
    </row>
    <row r="10201" spans="2:8">
      <c r="B10201" s="651" t="s">
        <v>31</v>
      </c>
      <c r="C10201" s="1356">
        <v>4263</v>
      </c>
      <c r="D10201" s="747" t="str">
        <f t="shared" si="326"/>
        <v>VA4263</v>
      </c>
      <c r="E10201" s="1336">
        <v>1.016</v>
      </c>
      <c r="F10201" s="644">
        <f t="shared" si="327"/>
        <v>1.014</v>
      </c>
      <c r="G10201" s="748" t="s">
        <v>280</v>
      </c>
      <c r="H10201" s="1337">
        <v>0.27</v>
      </c>
    </row>
    <row r="10202" spans="2:8">
      <c r="B10202" s="651" t="s">
        <v>31</v>
      </c>
      <c r="C10202" s="1356">
        <v>4273</v>
      </c>
      <c r="D10202" s="747" t="str">
        <f t="shared" si="326"/>
        <v>VA4273</v>
      </c>
      <c r="E10202" s="1336">
        <v>0.92900000000000005</v>
      </c>
      <c r="F10202" s="644">
        <f t="shared" si="327"/>
        <v>0.93600000000000005</v>
      </c>
      <c r="G10202" s="748" t="s">
        <v>280</v>
      </c>
      <c r="H10202" s="1337">
        <v>0.26</v>
      </c>
    </row>
    <row r="10203" spans="2:8">
      <c r="B10203" s="651" t="s">
        <v>31</v>
      </c>
      <c r="C10203" s="1356">
        <v>4279</v>
      </c>
      <c r="D10203" s="747" t="str">
        <f t="shared" si="326"/>
        <v>VA4279</v>
      </c>
      <c r="E10203" s="1336">
        <v>0.95799999999999996</v>
      </c>
      <c r="F10203" s="644">
        <f t="shared" si="327"/>
        <v>0.96199999999999997</v>
      </c>
      <c r="G10203" s="748" t="s">
        <v>280</v>
      </c>
      <c r="H10203" s="1337">
        <v>0.28000000000000003</v>
      </c>
    </row>
    <row r="10204" spans="2:8">
      <c r="B10204" s="651" t="s">
        <v>31</v>
      </c>
      <c r="C10204" s="1356">
        <v>4283</v>
      </c>
      <c r="D10204" s="747" t="str">
        <f t="shared" si="326"/>
        <v>VA4283</v>
      </c>
      <c r="E10204" s="1336">
        <v>0.86899999999999999</v>
      </c>
      <c r="F10204" s="644">
        <f t="shared" si="327"/>
        <v>0.88200000000000001</v>
      </c>
      <c r="G10204" s="748" t="s">
        <v>280</v>
      </c>
      <c r="H10204" s="1337">
        <v>0.59</v>
      </c>
    </row>
    <row r="10205" spans="2:8">
      <c r="B10205" s="651" t="s">
        <v>31</v>
      </c>
      <c r="C10205" s="1356">
        <v>4299</v>
      </c>
      <c r="D10205" s="747" t="str">
        <f t="shared" si="326"/>
        <v>VA4299</v>
      </c>
      <c r="E10205" s="1336">
        <v>0.95699999999999996</v>
      </c>
      <c r="F10205" s="644">
        <f t="shared" si="327"/>
        <v>0.96099999999999997</v>
      </c>
      <c r="G10205" s="748" t="s">
        <v>280</v>
      </c>
      <c r="H10205" s="1337">
        <v>0.21</v>
      </c>
    </row>
    <row r="10206" spans="2:8">
      <c r="B10206" s="651" t="s">
        <v>31</v>
      </c>
      <c r="C10206" s="1356">
        <v>4304</v>
      </c>
      <c r="D10206" s="747" t="str">
        <f t="shared" si="326"/>
        <v>VA4304</v>
      </c>
      <c r="E10206" s="1336">
        <v>0.94399999999999995</v>
      </c>
      <c r="F10206" s="644">
        <f t="shared" si="327"/>
        <v>0.95</v>
      </c>
      <c r="G10206" s="748" t="s">
        <v>280</v>
      </c>
      <c r="H10206" s="1337">
        <v>0.24</v>
      </c>
    </row>
    <row r="10207" spans="2:8">
      <c r="B10207" s="651" t="s">
        <v>31</v>
      </c>
      <c r="C10207" s="1356">
        <v>4307</v>
      </c>
      <c r="D10207" s="747" t="str">
        <f t="shared" si="326"/>
        <v>VA4307</v>
      </c>
      <c r="E10207" s="1336">
        <v>0.91800000000000004</v>
      </c>
      <c r="F10207" s="644">
        <f t="shared" si="327"/>
        <v>0.92600000000000005</v>
      </c>
      <c r="G10207" s="748" t="s">
        <v>280</v>
      </c>
      <c r="H10207" s="1337">
        <v>0.26</v>
      </c>
    </row>
    <row r="10208" spans="2:8">
      <c r="B10208" s="651" t="s">
        <v>31</v>
      </c>
      <c r="C10208" s="1356">
        <v>4351</v>
      </c>
      <c r="D10208" s="747" t="str">
        <f t="shared" si="326"/>
        <v>VA4351</v>
      </c>
      <c r="E10208" s="1336">
        <v>0.89900000000000002</v>
      </c>
      <c r="F10208" s="644">
        <f t="shared" si="327"/>
        <v>0.90900000000000003</v>
      </c>
      <c r="G10208" s="748" t="s">
        <v>280</v>
      </c>
      <c r="H10208" s="1337">
        <v>0.25</v>
      </c>
    </row>
    <row r="10209" spans="2:8">
      <c r="B10209" s="651" t="s">
        <v>31</v>
      </c>
      <c r="C10209" s="1356">
        <v>4352</v>
      </c>
      <c r="D10209" s="747" t="str">
        <f t="shared" si="326"/>
        <v>VA4352</v>
      </c>
      <c r="E10209" s="1336">
        <v>0.94</v>
      </c>
      <c r="F10209" s="644">
        <f t="shared" si="327"/>
        <v>0.94599999999999995</v>
      </c>
      <c r="G10209" s="748" t="s">
        <v>280</v>
      </c>
      <c r="H10209" s="1337">
        <v>0.25</v>
      </c>
    </row>
    <row r="10210" spans="2:8">
      <c r="B10210" s="651" t="s">
        <v>31</v>
      </c>
      <c r="C10210" s="1356">
        <v>4361</v>
      </c>
      <c r="D10210" s="747" t="str">
        <f t="shared" si="326"/>
        <v>VA4361</v>
      </c>
      <c r="E10210" s="1336">
        <v>1.069</v>
      </c>
      <c r="F10210" s="644">
        <f t="shared" si="327"/>
        <v>1.0620000000000001</v>
      </c>
      <c r="G10210" s="748" t="s">
        <v>280</v>
      </c>
      <c r="H10210" s="1337">
        <v>0.05</v>
      </c>
    </row>
    <row r="10211" spans="2:8">
      <c r="B10211" s="651" t="s">
        <v>31</v>
      </c>
      <c r="C10211" s="1356">
        <v>4410</v>
      </c>
      <c r="D10211" s="747" t="str">
        <f t="shared" si="326"/>
        <v>VA4410</v>
      </c>
      <c r="E10211" s="1336">
        <v>0.95899999999999996</v>
      </c>
      <c r="F10211" s="644">
        <f t="shared" si="327"/>
        <v>0.96299999999999997</v>
      </c>
      <c r="G10211" s="748" t="s">
        <v>280</v>
      </c>
      <c r="H10211" s="1337">
        <v>0.27</v>
      </c>
    </row>
    <row r="10212" spans="2:8">
      <c r="B10212" s="651" t="s">
        <v>31</v>
      </c>
      <c r="C10212" s="1356">
        <v>4420</v>
      </c>
      <c r="D10212" s="747" t="str">
        <f t="shared" si="326"/>
        <v>VA4420</v>
      </c>
      <c r="E10212" s="1336">
        <v>0.89600000000000002</v>
      </c>
      <c r="F10212" s="644">
        <f t="shared" si="327"/>
        <v>0.90600000000000003</v>
      </c>
      <c r="G10212" s="748" t="s">
        <v>280</v>
      </c>
      <c r="H10212" s="1337">
        <v>0.28000000000000003</v>
      </c>
    </row>
    <row r="10213" spans="2:8">
      <c r="B10213" s="651" t="s">
        <v>31</v>
      </c>
      <c r="C10213" s="1356">
        <v>4431</v>
      </c>
      <c r="D10213" s="747" t="str">
        <f t="shared" si="326"/>
        <v>VA4431</v>
      </c>
      <c r="E10213" s="1336">
        <v>0.94299999999999995</v>
      </c>
      <c r="F10213" s="644">
        <f t="shared" si="327"/>
        <v>0.94899999999999995</v>
      </c>
      <c r="G10213" s="748" t="s">
        <v>280</v>
      </c>
      <c r="H10213" s="1337">
        <v>0.25</v>
      </c>
    </row>
    <row r="10214" spans="2:8">
      <c r="B10214" s="651" t="s">
        <v>31</v>
      </c>
      <c r="C10214" s="1356">
        <v>4432</v>
      </c>
      <c r="D10214" s="747" t="str">
        <f t="shared" si="326"/>
        <v>VA4432</v>
      </c>
      <c r="E10214" s="1336">
        <v>0.54400000000000004</v>
      </c>
      <c r="F10214" s="644">
        <f t="shared" si="327"/>
        <v>0.59</v>
      </c>
      <c r="G10214" s="748" t="s">
        <v>280</v>
      </c>
      <c r="H10214" s="1337">
        <v>0.17</v>
      </c>
    </row>
    <row r="10215" spans="2:8">
      <c r="B10215" s="651" t="s">
        <v>31</v>
      </c>
      <c r="C10215" s="1356">
        <v>4452</v>
      </c>
      <c r="D10215" s="747" t="str">
        <f t="shared" si="326"/>
        <v>VA4452</v>
      </c>
      <c r="E10215" s="1336">
        <v>0.90100000000000002</v>
      </c>
      <c r="F10215" s="644">
        <f t="shared" si="327"/>
        <v>0.91100000000000003</v>
      </c>
      <c r="G10215" s="748" t="s">
        <v>280</v>
      </c>
      <c r="H10215" s="1337">
        <v>0.27</v>
      </c>
    </row>
    <row r="10216" spans="2:8">
      <c r="B10216" s="651" t="s">
        <v>31</v>
      </c>
      <c r="C10216" s="1356">
        <v>4459</v>
      </c>
      <c r="D10216" s="747" t="str">
        <f t="shared" si="326"/>
        <v>VA4459</v>
      </c>
      <c r="E10216" s="1336">
        <v>1.087</v>
      </c>
      <c r="F10216" s="644">
        <f t="shared" si="327"/>
        <v>1.0780000000000001</v>
      </c>
      <c r="G10216" s="748" t="s">
        <v>280</v>
      </c>
      <c r="H10216" s="1337">
        <v>0.21</v>
      </c>
    </row>
    <row r="10217" spans="2:8">
      <c r="B10217" s="651" t="s">
        <v>31</v>
      </c>
      <c r="C10217" s="1356">
        <v>4470</v>
      </c>
      <c r="D10217" s="747" t="str">
        <f t="shared" si="326"/>
        <v>VA4470</v>
      </c>
      <c r="E10217" s="1336">
        <v>0.96699999999999997</v>
      </c>
      <c r="F10217" s="644">
        <f t="shared" si="327"/>
        <v>0.97</v>
      </c>
      <c r="G10217" s="748" t="s">
        <v>280</v>
      </c>
      <c r="H10217" s="1337">
        <v>0.25</v>
      </c>
    </row>
    <row r="10218" spans="2:8">
      <c r="B10218" s="651" t="s">
        <v>31</v>
      </c>
      <c r="C10218" s="1356">
        <v>4484</v>
      </c>
      <c r="D10218" s="747" t="str">
        <f t="shared" si="326"/>
        <v>VA4484</v>
      </c>
      <c r="E10218" s="1336">
        <v>0.873</v>
      </c>
      <c r="F10218" s="644">
        <f t="shared" si="327"/>
        <v>0.88600000000000001</v>
      </c>
      <c r="G10218" s="748" t="s">
        <v>280</v>
      </c>
      <c r="H10218" s="1337">
        <v>0.24</v>
      </c>
    </row>
    <row r="10219" spans="2:8">
      <c r="B10219" s="651" t="s">
        <v>31</v>
      </c>
      <c r="C10219" s="1356">
        <v>4493</v>
      </c>
      <c r="D10219" s="747" t="str">
        <f t="shared" si="326"/>
        <v>VA4493</v>
      </c>
      <c r="E10219" s="1336">
        <v>0.98899999999999999</v>
      </c>
      <c r="F10219" s="644">
        <f t="shared" si="327"/>
        <v>0.99</v>
      </c>
      <c r="G10219" s="748" t="s">
        <v>280</v>
      </c>
      <c r="H10219" s="1337">
        <v>0.24</v>
      </c>
    </row>
    <row r="10220" spans="2:8">
      <c r="B10220" s="651" t="s">
        <v>31</v>
      </c>
      <c r="C10220" s="1356">
        <v>4511</v>
      </c>
      <c r="D10220" s="747" t="str">
        <f t="shared" si="326"/>
        <v>VA4511</v>
      </c>
      <c r="E10220" s="1336">
        <v>0.91</v>
      </c>
      <c r="F10220" s="644">
        <f t="shared" si="327"/>
        <v>0.91900000000000004</v>
      </c>
      <c r="G10220" s="748" t="s">
        <v>280</v>
      </c>
      <c r="H10220" s="1337">
        <v>0.14000000000000001</v>
      </c>
    </row>
    <row r="10221" spans="2:8">
      <c r="B10221" s="651" t="s">
        <v>31</v>
      </c>
      <c r="C10221" s="1356">
        <v>4557</v>
      </c>
      <c r="D10221" s="747" t="str">
        <f t="shared" si="326"/>
        <v>VA4557</v>
      </c>
      <c r="E10221" s="1336">
        <v>0.96</v>
      </c>
      <c r="F10221" s="644">
        <f t="shared" si="327"/>
        <v>0.96399999999999997</v>
      </c>
      <c r="G10221" s="748" t="s">
        <v>280</v>
      </c>
      <c r="H10221" s="1337">
        <v>0.23</v>
      </c>
    </row>
    <row r="10222" spans="2:8">
      <c r="B10222" s="651" t="s">
        <v>31</v>
      </c>
      <c r="C10222" s="1356">
        <v>4558</v>
      </c>
      <c r="D10222" s="747" t="str">
        <f t="shared" si="326"/>
        <v>VA4558</v>
      </c>
      <c r="E10222" s="1336">
        <v>0.98499999999999999</v>
      </c>
      <c r="F10222" s="644">
        <f t="shared" si="327"/>
        <v>0.98699999999999999</v>
      </c>
      <c r="G10222" s="748" t="s">
        <v>280</v>
      </c>
      <c r="H10222" s="1337">
        <v>0.24</v>
      </c>
    </row>
    <row r="10223" spans="2:8">
      <c r="B10223" s="651" t="s">
        <v>31</v>
      </c>
      <c r="C10223" s="1356">
        <v>4568</v>
      </c>
      <c r="D10223" s="747" t="str">
        <f t="shared" si="326"/>
        <v>VA4568</v>
      </c>
      <c r="E10223" s="1336">
        <v>0.88800000000000001</v>
      </c>
      <c r="F10223" s="644">
        <f t="shared" si="327"/>
        <v>0.89900000000000002</v>
      </c>
      <c r="G10223" s="748" t="s">
        <v>280</v>
      </c>
      <c r="H10223" s="1337">
        <v>0.32</v>
      </c>
    </row>
    <row r="10224" spans="2:8">
      <c r="B10224" s="651" t="s">
        <v>31</v>
      </c>
      <c r="C10224" s="1356">
        <v>4581</v>
      </c>
      <c r="D10224" s="747" t="str">
        <f t="shared" si="326"/>
        <v>VA4581</v>
      </c>
      <c r="E10224" s="1336">
        <v>1.367</v>
      </c>
      <c r="F10224" s="644">
        <f t="shared" si="327"/>
        <v>1.33</v>
      </c>
      <c r="G10224" s="748" t="s">
        <v>280</v>
      </c>
      <c r="H10224" s="1337">
        <v>0.28999999999999998</v>
      </c>
    </row>
    <row r="10225" spans="2:8">
      <c r="B10225" s="651" t="s">
        <v>31</v>
      </c>
      <c r="C10225" s="1356">
        <v>4583</v>
      </c>
      <c r="D10225" s="747" t="str">
        <f t="shared" si="326"/>
        <v>VA4583</v>
      </c>
      <c r="E10225" s="1336">
        <v>0.96499999999999997</v>
      </c>
      <c r="F10225" s="644">
        <f t="shared" si="327"/>
        <v>0.96899999999999997</v>
      </c>
      <c r="G10225" s="748" t="s">
        <v>280</v>
      </c>
      <c r="H10225" s="1337">
        <v>0.26</v>
      </c>
    </row>
    <row r="10226" spans="2:8">
      <c r="B10226" s="651" t="s">
        <v>31</v>
      </c>
      <c r="C10226" s="1356">
        <v>4611</v>
      </c>
      <c r="D10226" s="747" t="str">
        <f t="shared" si="326"/>
        <v>VA4611</v>
      </c>
      <c r="E10226" s="1336">
        <v>0.90800000000000003</v>
      </c>
      <c r="F10226" s="644">
        <f t="shared" si="327"/>
        <v>0.91700000000000004</v>
      </c>
      <c r="G10226" s="748" t="s">
        <v>280</v>
      </c>
      <c r="H10226" s="1337">
        <v>0.21</v>
      </c>
    </row>
    <row r="10227" spans="2:8">
      <c r="B10227" s="651" t="s">
        <v>31</v>
      </c>
      <c r="C10227" s="1356">
        <v>4635</v>
      </c>
      <c r="D10227" s="747" t="str">
        <f t="shared" si="326"/>
        <v>VA4635</v>
      </c>
      <c r="E10227" s="1336">
        <v>1.1120000000000001</v>
      </c>
      <c r="F10227" s="644">
        <f t="shared" si="327"/>
        <v>1.101</v>
      </c>
      <c r="G10227" s="748" t="s">
        <v>280</v>
      </c>
      <c r="H10227" s="1337">
        <v>0.24</v>
      </c>
    </row>
    <row r="10228" spans="2:8">
      <c r="B10228" s="651" t="s">
        <v>31</v>
      </c>
      <c r="C10228" s="1356">
        <v>4653</v>
      </c>
      <c r="D10228" s="747" t="str">
        <f t="shared" si="326"/>
        <v>VA4653</v>
      </c>
      <c r="E10228" s="1336">
        <v>0.91600000000000004</v>
      </c>
      <c r="F10228" s="644">
        <f t="shared" si="327"/>
        <v>0.92400000000000004</v>
      </c>
      <c r="G10228" s="748" t="s">
        <v>280</v>
      </c>
      <c r="H10228" s="1337">
        <v>0.25</v>
      </c>
    </row>
    <row r="10229" spans="2:8">
      <c r="B10229" s="651" t="s">
        <v>31</v>
      </c>
      <c r="C10229" s="1356">
        <v>4665</v>
      </c>
      <c r="D10229" s="747" t="str">
        <f t="shared" si="326"/>
        <v>VA4665</v>
      </c>
      <c r="E10229" s="1336">
        <v>1.2869999999999999</v>
      </c>
      <c r="F10229" s="644">
        <f t="shared" si="327"/>
        <v>1.258</v>
      </c>
      <c r="G10229" s="748" t="s">
        <v>280</v>
      </c>
      <c r="H10229" s="1337">
        <v>0.08</v>
      </c>
    </row>
    <row r="10230" spans="2:8">
      <c r="B10230" s="651" t="s">
        <v>31</v>
      </c>
      <c r="C10230" s="1356">
        <v>4683</v>
      </c>
      <c r="D10230" s="747" t="str">
        <f t="shared" si="326"/>
        <v>VA4683</v>
      </c>
      <c r="E10230" s="1336">
        <v>0.91700000000000004</v>
      </c>
      <c r="F10230" s="644">
        <f t="shared" si="327"/>
        <v>0.92500000000000004</v>
      </c>
      <c r="G10230" s="748" t="s">
        <v>280</v>
      </c>
      <c r="H10230" s="1337">
        <v>0.28999999999999998</v>
      </c>
    </row>
    <row r="10231" spans="2:8">
      <c r="B10231" s="651" t="s">
        <v>31</v>
      </c>
      <c r="C10231" s="1356">
        <v>4686</v>
      </c>
      <c r="D10231" s="747" t="str">
        <f t="shared" si="326"/>
        <v>VA4686</v>
      </c>
      <c r="E10231" s="1336">
        <v>1.2869999999999999</v>
      </c>
      <c r="F10231" s="644">
        <f t="shared" si="327"/>
        <v>1.258</v>
      </c>
      <c r="G10231" s="748" t="s">
        <v>280</v>
      </c>
      <c r="H10231" s="1337">
        <v>0.08</v>
      </c>
    </row>
    <row r="10232" spans="2:8">
      <c r="B10232" s="651" t="s">
        <v>31</v>
      </c>
      <c r="C10232" s="1356">
        <v>4692</v>
      </c>
      <c r="D10232" s="747" t="str">
        <f t="shared" si="326"/>
        <v>VA4692</v>
      </c>
      <c r="E10232" s="1336">
        <v>0.85299999999999998</v>
      </c>
      <c r="F10232" s="644">
        <f t="shared" si="327"/>
        <v>0.86799999999999999</v>
      </c>
      <c r="G10232" s="748" t="s">
        <v>280</v>
      </c>
      <c r="H10232" s="1337">
        <v>0.21</v>
      </c>
    </row>
    <row r="10233" spans="2:8">
      <c r="B10233" s="651" t="s">
        <v>31</v>
      </c>
      <c r="C10233" s="1356">
        <v>4693</v>
      </c>
      <c r="D10233" s="747" t="str">
        <f t="shared" si="326"/>
        <v>VA4693</v>
      </c>
      <c r="E10233" s="1336">
        <v>0.91</v>
      </c>
      <c r="F10233" s="644">
        <f t="shared" si="327"/>
        <v>0.91900000000000004</v>
      </c>
      <c r="G10233" s="748" t="s">
        <v>280</v>
      </c>
      <c r="H10233" s="1337">
        <v>0.21</v>
      </c>
    </row>
    <row r="10234" spans="2:8">
      <c r="B10234" s="651" t="s">
        <v>31</v>
      </c>
      <c r="C10234" s="1356">
        <v>4703</v>
      </c>
      <c r="D10234" s="747" t="str">
        <f t="shared" si="326"/>
        <v>VA4703</v>
      </c>
      <c r="E10234" s="1336">
        <v>0.79200000000000004</v>
      </c>
      <c r="F10234" s="644">
        <f t="shared" si="327"/>
        <v>0.81299999999999994</v>
      </c>
      <c r="G10234" s="748" t="s">
        <v>280</v>
      </c>
      <c r="H10234" s="1337">
        <v>0.04</v>
      </c>
    </row>
    <row r="10235" spans="2:8">
      <c r="B10235" s="651" t="s">
        <v>31</v>
      </c>
      <c r="C10235" s="1356">
        <v>4717</v>
      </c>
      <c r="D10235" s="747" t="str">
        <f t="shared" si="326"/>
        <v>VA4717</v>
      </c>
      <c r="E10235" s="1336">
        <v>0.54400000000000004</v>
      </c>
      <c r="F10235" s="644">
        <f t="shared" si="327"/>
        <v>0.59</v>
      </c>
      <c r="G10235" s="748" t="s">
        <v>280</v>
      </c>
      <c r="H10235" s="1337">
        <v>0.17</v>
      </c>
    </row>
    <row r="10236" spans="2:8">
      <c r="B10236" s="651" t="s">
        <v>31</v>
      </c>
      <c r="C10236" s="1356">
        <v>4720</v>
      </c>
      <c r="D10236" s="747" t="str">
        <f t="shared" si="326"/>
        <v>VA4720</v>
      </c>
      <c r="E10236" s="1336">
        <v>1.0309999999999999</v>
      </c>
      <c r="F10236" s="644">
        <f t="shared" si="327"/>
        <v>1.028</v>
      </c>
      <c r="G10236" s="748" t="s">
        <v>280</v>
      </c>
      <c r="H10236" s="1337">
        <v>0.3</v>
      </c>
    </row>
    <row r="10237" spans="2:8">
      <c r="B10237" s="651" t="s">
        <v>31</v>
      </c>
      <c r="C10237" s="1356">
        <v>4740</v>
      </c>
      <c r="D10237" s="747" t="str">
        <f t="shared" si="326"/>
        <v>VA4740</v>
      </c>
      <c r="E10237" s="1336">
        <v>0.96699999999999997</v>
      </c>
      <c r="F10237" s="644">
        <f t="shared" si="327"/>
        <v>0.97</v>
      </c>
      <c r="G10237" s="748" t="s">
        <v>280</v>
      </c>
      <c r="H10237" s="1337">
        <v>0.26</v>
      </c>
    </row>
    <row r="10238" spans="2:8">
      <c r="B10238" s="651" t="s">
        <v>31</v>
      </c>
      <c r="C10238" s="1356">
        <v>4741</v>
      </c>
      <c r="D10238" s="747" t="str">
        <f t="shared" si="326"/>
        <v>VA4741</v>
      </c>
      <c r="E10238" s="1336">
        <v>0.90400000000000003</v>
      </c>
      <c r="F10238" s="644">
        <f t="shared" si="327"/>
        <v>0.91400000000000003</v>
      </c>
      <c r="G10238" s="748" t="s">
        <v>280</v>
      </c>
      <c r="H10238" s="1337">
        <v>0.31</v>
      </c>
    </row>
    <row r="10239" spans="2:8">
      <c r="B10239" s="651" t="s">
        <v>31</v>
      </c>
      <c r="C10239" s="1356">
        <v>4751</v>
      </c>
      <c r="D10239" s="747" t="str">
        <f t="shared" si="326"/>
        <v>VA4751</v>
      </c>
      <c r="E10239" s="1336">
        <v>1.2869999999999999</v>
      </c>
      <c r="F10239" s="644">
        <f t="shared" si="327"/>
        <v>1.258</v>
      </c>
      <c r="G10239" s="748" t="s">
        <v>280</v>
      </c>
      <c r="H10239" s="1337">
        <v>0.08</v>
      </c>
    </row>
    <row r="10240" spans="2:8">
      <c r="B10240" s="651" t="s">
        <v>31</v>
      </c>
      <c r="C10240" s="1356">
        <v>4771</v>
      </c>
      <c r="D10240" s="747" t="str">
        <f t="shared" si="326"/>
        <v>VA4771</v>
      </c>
      <c r="E10240" s="1336">
        <v>0.94799999999999995</v>
      </c>
      <c r="F10240" s="644">
        <f t="shared" si="327"/>
        <v>0.95299999999999996</v>
      </c>
      <c r="G10240" s="748" t="s">
        <v>280</v>
      </c>
      <c r="H10240" s="1337">
        <v>0.23</v>
      </c>
    </row>
    <row r="10241" spans="2:8">
      <c r="B10241" s="651" t="s">
        <v>31</v>
      </c>
      <c r="C10241" s="1356">
        <v>4777</v>
      </c>
      <c r="D10241" s="747" t="str">
        <f t="shared" si="326"/>
        <v>VA4777</v>
      </c>
      <c r="E10241" s="1336">
        <v>0.84399999999999997</v>
      </c>
      <c r="F10241" s="644">
        <f t="shared" si="327"/>
        <v>0.86</v>
      </c>
      <c r="G10241" s="748" t="s">
        <v>280</v>
      </c>
      <c r="H10241" s="1337">
        <v>0.88</v>
      </c>
    </row>
    <row r="10242" spans="2:8">
      <c r="B10242" s="651" t="s">
        <v>31</v>
      </c>
      <c r="C10242" s="1356">
        <v>4825</v>
      </c>
      <c r="D10242" s="747" t="str">
        <f t="shared" si="326"/>
        <v>VA4825</v>
      </c>
      <c r="E10242" s="1336">
        <v>0.92</v>
      </c>
      <c r="F10242" s="644">
        <f t="shared" si="327"/>
        <v>0.92800000000000005</v>
      </c>
      <c r="G10242" s="748" t="s">
        <v>280</v>
      </c>
      <c r="H10242" s="1337">
        <v>0.23</v>
      </c>
    </row>
    <row r="10243" spans="2:8">
      <c r="B10243" s="651" t="s">
        <v>31</v>
      </c>
      <c r="C10243" s="1356">
        <v>4828</v>
      </c>
      <c r="D10243" s="747" t="str">
        <f t="shared" si="326"/>
        <v>VA4828</v>
      </c>
      <c r="E10243" s="1336">
        <v>0.89300000000000002</v>
      </c>
      <c r="F10243" s="644">
        <f t="shared" si="327"/>
        <v>0.90400000000000003</v>
      </c>
      <c r="G10243" s="748" t="s">
        <v>280</v>
      </c>
      <c r="H10243" s="1337">
        <v>0.26</v>
      </c>
    </row>
    <row r="10244" spans="2:8">
      <c r="B10244" s="651" t="s">
        <v>31</v>
      </c>
      <c r="C10244" s="1356">
        <v>4829</v>
      </c>
      <c r="D10244" s="747" t="str">
        <f t="shared" si="326"/>
        <v>VA4829</v>
      </c>
      <c r="E10244" s="1336">
        <v>0.98099999999999998</v>
      </c>
      <c r="F10244" s="644">
        <f t="shared" si="327"/>
        <v>0.98299999999999998</v>
      </c>
      <c r="G10244" s="748" t="s">
        <v>280</v>
      </c>
      <c r="H10244" s="1337">
        <v>0.22</v>
      </c>
    </row>
    <row r="10245" spans="2:8">
      <c r="B10245" s="651" t="s">
        <v>31</v>
      </c>
      <c r="C10245" s="1356">
        <v>4902</v>
      </c>
      <c r="D10245" s="747" t="str">
        <f t="shared" si="326"/>
        <v>VA4902</v>
      </c>
      <c r="E10245" s="1336">
        <v>0.9</v>
      </c>
      <c r="F10245" s="644">
        <f t="shared" si="327"/>
        <v>0.91</v>
      </c>
      <c r="G10245" s="748" t="s">
        <v>280</v>
      </c>
      <c r="H10245" s="1337">
        <v>0.24</v>
      </c>
    </row>
    <row r="10246" spans="2:8">
      <c r="B10246" s="651" t="s">
        <v>31</v>
      </c>
      <c r="C10246" s="1356">
        <v>4923</v>
      </c>
      <c r="D10246" s="747" t="str">
        <f t="shared" si="326"/>
        <v>VA4923</v>
      </c>
      <c r="E10246" s="1336">
        <v>0.92500000000000004</v>
      </c>
      <c r="F10246" s="644">
        <f t="shared" si="327"/>
        <v>0.93300000000000005</v>
      </c>
      <c r="G10246" s="748" t="s">
        <v>280</v>
      </c>
      <c r="H10246" s="1337">
        <v>0.25</v>
      </c>
    </row>
    <row r="10247" spans="2:8">
      <c r="B10247" s="651" t="s">
        <v>31</v>
      </c>
      <c r="C10247" s="1356">
        <v>5020</v>
      </c>
      <c r="D10247" s="747" t="str">
        <f t="shared" si="326"/>
        <v>VA5020</v>
      </c>
      <c r="E10247" s="1336">
        <v>1.26</v>
      </c>
      <c r="F10247" s="644">
        <f t="shared" si="327"/>
        <v>1.234</v>
      </c>
      <c r="G10247" s="748" t="s">
        <v>280</v>
      </c>
      <c r="H10247" s="1337">
        <v>0.35</v>
      </c>
    </row>
    <row r="10248" spans="2:8">
      <c r="B10248" s="651" t="s">
        <v>31</v>
      </c>
      <c r="C10248" s="1356">
        <v>5022</v>
      </c>
      <c r="D10248" s="747" t="str">
        <f t="shared" si="326"/>
        <v>VA5022</v>
      </c>
      <c r="E10248" s="1336">
        <v>1.1859999999999999</v>
      </c>
      <c r="F10248" s="644">
        <f t="shared" si="327"/>
        <v>1.167</v>
      </c>
      <c r="G10248" s="748" t="s">
        <v>280</v>
      </c>
      <c r="H10248" s="1337">
        <v>0.43</v>
      </c>
    </row>
    <row r="10249" spans="2:8">
      <c r="B10249" s="651" t="s">
        <v>31</v>
      </c>
      <c r="C10249" s="1356">
        <v>5037</v>
      </c>
      <c r="D10249" s="747" t="str">
        <f t="shared" si="326"/>
        <v>VA5037</v>
      </c>
      <c r="E10249" s="1336">
        <v>1.304</v>
      </c>
      <c r="F10249" s="644">
        <f t="shared" si="327"/>
        <v>1.274</v>
      </c>
      <c r="G10249" s="748" t="s">
        <v>280</v>
      </c>
      <c r="H10249" s="1337">
        <v>0.32</v>
      </c>
    </row>
    <row r="10250" spans="2:8">
      <c r="B10250" s="651" t="s">
        <v>31</v>
      </c>
      <c r="C10250" s="1356">
        <v>5040</v>
      </c>
      <c r="D10250" s="747" t="str">
        <f t="shared" si="326"/>
        <v>VA5040</v>
      </c>
      <c r="E10250" s="1336">
        <v>1.3340000000000001</v>
      </c>
      <c r="F10250" s="644">
        <f t="shared" si="327"/>
        <v>1.3009999999999999</v>
      </c>
      <c r="G10250" s="748" t="s">
        <v>280</v>
      </c>
      <c r="H10250" s="1337">
        <v>0.39</v>
      </c>
    </row>
    <row r="10251" spans="2:8">
      <c r="B10251" s="651" t="s">
        <v>31</v>
      </c>
      <c r="C10251" s="1356">
        <v>5057</v>
      </c>
      <c r="D10251" s="747" t="str">
        <f t="shared" si="326"/>
        <v>VA5057</v>
      </c>
      <c r="E10251" s="1336">
        <v>1.2789999999999999</v>
      </c>
      <c r="F10251" s="644">
        <f t="shared" si="327"/>
        <v>1.2509999999999999</v>
      </c>
      <c r="G10251" s="748" t="s">
        <v>280</v>
      </c>
      <c r="H10251" s="1337">
        <v>0.34</v>
      </c>
    </row>
    <row r="10252" spans="2:8">
      <c r="B10252" s="651" t="s">
        <v>31</v>
      </c>
      <c r="C10252" s="1356">
        <v>5059</v>
      </c>
      <c r="D10252" s="747" t="str">
        <f t="shared" si="326"/>
        <v>VA5059</v>
      </c>
      <c r="E10252" s="1336">
        <v>1.351</v>
      </c>
      <c r="F10252" s="644">
        <f t="shared" si="327"/>
        <v>1.3160000000000001</v>
      </c>
      <c r="G10252" s="748" t="s">
        <v>280</v>
      </c>
      <c r="H10252" s="1337">
        <v>0.36</v>
      </c>
    </row>
    <row r="10253" spans="2:8">
      <c r="B10253" s="651" t="s">
        <v>31</v>
      </c>
      <c r="C10253" s="1356">
        <v>5102</v>
      </c>
      <c r="D10253" s="747" t="str">
        <f t="shared" ref="D10253:D10316" si="328">B10253&amp;TEXT(C10253,"0000")</f>
        <v>VA5102</v>
      </c>
      <c r="E10253" s="1336">
        <v>1.2410000000000001</v>
      </c>
      <c r="F10253" s="644">
        <f t="shared" ref="F10253:F10316" si="329">IF(E10253="NA","NA",ROUND((E10253-1)*0.9+1,3))</f>
        <v>1.2170000000000001</v>
      </c>
      <c r="G10253" s="748" t="s">
        <v>280</v>
      </c>
      <c r="H10253" s="1337">
        <v>0.32</v>
      </c>
    </row>
    <row r="10254" spans="2:8">
      <c r="B10254" s="651" t="s">
        <v>31</v>
      </c>
      <c r="C10254" s="1356">
        <v>5146</v>
      </c>
      <c r="D10254" s="747" t="str">
        <f t="shared" si="328"/>
        <v>VA5146</v>
      </c>
      <c r="E10254" s="1336">
        <v>1.1539999999999999</v>
      </c>
      <c r="F10254" s="644">
        <f t="shared" si="329"/>
        <v>1.139</v>
      </c>
      <c r="G10254" s="748" t="s">
        <v>280</v>
      </c>
      <c r="H10254" s="1337">
        <v>0.32</v>
      </c>
    </row>
    <row r="10255" spans="2:8">
      <c r="B10255" s="651" t="s">
        <v>31</v>
      </c>
      <c r="C10255" s="1356">
        <v>5160</v>
      </c>
      <c r="D10255" s="747" t="str">
        <f t="shared" si="328"/>
        <v>VA5160</v>
      </c>
      <c r="E10255" s="1336">
        <v>1.2669999999999999</v>
      </c>
      <c r="F10255" s="644">
        <f t="shared" si="329"/>
        <v>1.24</v>
      </c>
      <c r="G10255" s="748" t="s">
        <v>280</v>
      </c>
      <c r="H10255" s="1337">
        <v>0.28999999999999998</v>
      </c>
    </row>
    <row r="10256" spans="2:8">
      <c r="B10256" s="651" t="s">
        <v>31</v>
      </c>
      <c r="C10256" s="1356">
        <v>5183</v>
      </c>
      <c r="D10256" s="747" t="str">
        <f t="shared" si="328"/>
        <v>VA5183</v>
      </c>
      <c r="E10256" s="1336">
        <v>1.0780000000000001</v>
      </c>
      <c r="F10256" s="644">
        <f t="shared" si="329"/>
        <v>1.07</v>
      </c>
      <c r="G10256" s="748" t="s">
        <v>280</v>
      </c>
      <c r="H10256" s="1337">
        <v>0.28999999999999998</v>
      </c>
    </row>
    <row r="10257" spans="2:8">
      <c r="B10257" s="651" t="s">
        <v>31</v>
      </c>
      <c r="C10257" s="1356">
        <v>5188</v>
      </c>
      <c r="D10257" s="747" t="str">
        <f t="shared" si="328"/>
        <v>VA5188</v>
      </c>
      <c r="E10257" s="1336">
        <v>1.167</v>
      </c>
      <c r="F10257" s="644">
        <f t="shared" si="329"/>
        <v>1.1499999999999999</v>
      </c>
      <c r="G10257" s="748" t="s">
        <v>280</v>
      </c>
      <c r="H10257" s="1337">
        <v>0.27</v>
      </c>
    </row>
    <row r="10258" spans="2:8">
      <c r="B10258" s="651" t="s">
        <v>31</v>
      </c>
      <c r="C10258" s="1356">
        <v>5190</v>
      </c>
      <c r="D10258" s="747" t="str">
        <f t="shared" si="328"/>
        <v>VA5190</v>
      </c>
      <c r="E10258" s="1336">
        <v>1.137</v>
      </c>
      <c r="F10258" s="644">
        <f t="shared" si="329"/>
        <v>1.123</v>
      </c>
      <c r="G10258" s="748" t="s">
        <v>280</v>
      </c>
      <c r="H10258" s="1337">
        <v>0.21</v>
      </c>
    </row>
    <row r="10259" spans="2:8">
      <c r="B10259" s="651" t="s">
        <v>31</v>
      </c>
      <c r="C10259" s="1356">
        <v>5191</v>
      </c>
      <c r="D10259" s="747" t="str">
        <f t="shared" si="328"/>
        <v>VA5191</v>
      </c>
      <c r="E10259" s="1336">
        <v>0.90200000000000002</v>
      </c>
      <c r="F10259" s="644">
        <f t="shared" si="329"/>
        <v>0.91200000000000003</v>
      </c>
      <c r="G10259" s="748" t="s">
        <v>280</v>
      </c>
      <c r="H10259" s="1337">
        <v>0.11</v>
      </c>
    </row>
    <row r="10260" spans="2:8">
      <c r="B10260" s="651" t="s">
        <v>31</v>
      </c>
      <c r="C10260" s="1356">
        <v>5192</v>
      </c>
      <c r="D10260" s="747" t="str">
        <f t="shared" si="328"/>
        <v>VA5192</v>
      </c>
      <c r="E10260" s="1336">
        <v>1.071</v>
      </c>
      <c r="F10260" s="644">
        <f t="shared" si="329"/>
        <v>1.0640000000000001</v>
      </c>
      <c r="G10260" s="748" t="s">
        <v>280</v>
      </c>
      <c r="H10260" s="1337">
        <v>0.24</v>
      </c>
    </row>
    <row r="10261" spans="2:8">
      <c r="B10261" s="651" t="s">
        <v>31</v>
      </c>
      <c r="C10261" s="1356">
        <v>5213</v>
      </c>
      <c r="D10261" s="747" t="str">
        <f t="shared" si="328"/>
        <v>VA5213</v>
      </c>
      <c r="E10261" s="1336">
        <v>1.476</v>
      </c>
      <c r="F10261" s="644">
        <f t="shared" si="329"/>
        <v>1.4279999999999999</v>
      </c>
      <c r="G10261" s="748" t="s">
        <v>280</v>
      </c>
      <c r="H10261" s="1337">
        <v>0.36</v>
      </c>
    </row>
    <row r="10262" spans="2:8">
      <c r="B10262" s="651" t="s">
        <v>31</v>
      </c>
      <c r="C10262" s="1356">
        <v>5215</v>
      </c>
      <c r="D10262" s="747" t="str">
        <f t="shared" si="328"/>
        <v>VA5215</v>
      </c>
      <c r="E10262" s="1336">
        <v>1.2010000000000001</v>
      </c>
      <c r="F10262" s="644">
        <f t="shared" si="329"/>
        <v>1.181</v>
      </c>
      <c r="G10262" s="748" t="s">
        <v>280</v>
      </c>
      <c r="H10262" s="1337">
        <v>0.4</v>
      </c>
    </row>
    <row r="10263" spans="2:8">
      <c r="B10263" s="651" t="s">
        <v>31</v>
      </c>
      <c r="C10263" s="1356">
        <v>5221</v>
      </c>
      <c r="D10263" s="747" t="str">
        <f t="shared" si="328"/>
        <v>VA5221</v>
      </c>
      <c r="E10263" s="1336">
        <v>1.3640000000000001</v>
      </c>
      <c r="F10263" s="644">
        <f t="shared" si="329"/>
        <v>1.3280000000000001</v>
      </c>
      <c r="G10263" s="748" t="s">
        <v>280</v>
      </c>
      <c r="H10263" s="1337">
        <v>0.28000000000000003</v>
      </c>
    </row>
    <row r="10264" spans="2:8">
      <c r="B10264" s="651" t="s">
        <v>31</v>
      </c>
      <c r="C10264" s="1356">
        <v>5222</v>
      </c>
      <c r="D10264" s="747" t="str">
        <f t="shared" si="328"/>
        <v>VA5222</v>
      </c>
      <c r="E10264" s="1336">
        <v>1.3280000000000001</v>
      </c>
      <c r="F10264" s="644">
        <f t="shared" si="329"/>
        <v>1.2949999999999999</v>
      </c>
      <c r="G10264" s="748" t="s">
        <v>280</v>
      </c>
      <c r="H10264" s="1337">
        <v>0.31</v>
      </c>
    </row>
    <row r="10265" spans="2:8">
      <c r="B10265" s="651" t="s">
        <v>31</v>
      </c>
      <c r="C10265" s="1356">
        <v>5223</v>
      </c>
      <c r="D10265" s="747" t="str">
        <f t="shared" si="328"/>
        <v>VA5223</v>
      </c>
      <c r="E10265" s="1336">
        <v>1.163</v>
      </c>
      <c r="F10265" s="644">
        <f t="shared" si="329"/>
        <v>1.147</v>
      </c>
      <c r="G10265" s="748" t="s">
        <v>280</v>
      </c>
      <c r="H10265" s="1337">
        <v>0.4</v>
      </c>
    </row>
    <row r="10266" spans="2:8">
      <c r="B10266" s="651" t="s">
        <v>31</v>
      </c>
      <c r="C10266" s="1356">
        <v>5348</v>
      </c>
      <c r="D10266" s="747" t="str">
        <f t="shared" si="328"/>
        <v>VA5348</v>
      </c>
      <c r="E10266" s="1336">
        <v>1.133</v>
      </c>
      <c r="F10266" s="644">
        <f t="shared" si="329"/>
        <v>1.1200000000000001</v>
      </c>
      <c r="G10266" s="748" t="s">
        <v>280</v>
      </c>
      <c r="H10266" s="1337">
        <v>0.32</v>
      </c>
    </row>
    <row r="10267" spans="2:8">
      <c r="B10267" s="651" t="s">
        <v>31</v>
      </c>
      <c r="C10267" s="1356">
        <v>5402</v>
      </c>
      <c r="D10267" s="747" t="str">
        <f t="shared" si="328"/>
        <v>VA5402</v>
      </c>
      <c r="E10267" s="1336">
        <v>1.2170000000000001</v>
      </c>
      <c r="F10267" s="644">
        <f t="shared" si="329"/>
        <v>1.1950000000000001</v>
      </c>
      <c r="G10267" s="748" t="s">
        <v>280</v>
      </c>
      <c r="H10267" s="1337">
        <v>0.41</v>
      </c>
    </row>
    <row r="10268" spans="2:8">
      <c r="B10268" s="651" t="s">
        <v>31</v>
      </c>
      <c r="C10268" s="1356">
        <v>5403</v>
      </c>
      <c r="D10268" s="747" t="str">
        <f t="shared" si="328"/>
        <v>VA5403</v>
      </c>
      <c r="E10268" s="1336">
        <v>1.3520000000000001</v>
      </c>
      <c r="F10268" s="644">
        <f t="shared" si="329"/>
        <v>1.3169999999999999</v>
      </c>
      <c r="G10268" s="748" t="s">
        <v>280</v>
      </c>
      <c r="H10268" s="1337">
        <v>0.35</v>
      </c>
    </row>
    <row r="10269" spans="2:8">
      <c r="B10269" s="651" t="s">
        <v>31</v>
      </c>
      <c r="C10269" s="1356">
        <v>5437</v>
      </c>
      <c r="D10269" s="747" t="str">
        <f t="shared" si="328"/>
        <v>VA5437</v>
      </c>
      <c r="E10269" s="1336">
        <v>1.2769999999999999</v>
      </c>
      <c r="F10269" s="644">
        <f t="shared" si="329"/>
        <v>1.2490000000000001</v>
      </c>
      <c r="G10269" s="748" t="s">
        <v>280</v>
      </c>
      <c r="H10269" s="1337">
        <v>0.4</v>
      </c>
    </row>
    <row r="10270" spans="2:8">
      <c r="B10270" s="651" t="s">
        <v>31</v>
      </c>
      <c r="C10270" s="1356">
        <v>5443</v>
      </c>
      <c r="D10270" s="747" t="str">
        <f t="shared" si="328"/>
        <v>VA5443</v>
      </c>
      <c r="E10270" s="1336">
        <v>1.1850000000000001</v>
      </c>
      <c r="F10270" s="644">
        <f t="shared" si="329"/>
        <v>1.167</v>
      </c>
      <c r="G10270" s="748" t="s">
        <v>280</v>
      </c>
      <c r="H10270" s="1337">
        <v>0.47</v>
      </c>
    </row>
    <row r="10271" spans="2:8">
      <c r="B10271" s="651" t="s">
        <v>31</v>
      </c>
      <c r="C10271" s="1356">
        <v>5445</v>
      </c>
      <c r="D10271" s="747" t="str">
        <f t="shared" si="328"/>
        <v>VA5445</v>
      </c>
      <c r="E10271" s="1336">
        <v>1.284</v>
      </c>
      <c r="F10271" s="644">
        <f t="shared" si="329"/>
        <v>1.256</v>
      </c>
      <c r="G10271" s="748" t="s">
        <v>280</v>
      </c>
      <c r="H10271" s="1337">
        <v>0.32</v>
      </c>
    </row>
    <row r="10272" spans="2:8">
      <c r="B10272" s="651" t="s">
        <v>31</v>
      </c>
      <c r="C10272" s="1356">
        <v>5462</v>
      </c>
      <c r="D10272" s="747" t="str">
        <f t="shared" si="328"/>
        <v>VA5462</v>
      </c>
      <c r="E10272" s="1336">
        <v>1.23</v>
      </c>
      <c r="F10272" s="644">
        <f t="shared" si="329"/>
        <v>1.2070000000000001</v>
      </c>
      <c r="G10272" s="748" t="s">
        <v>280</v>
      </c>
      <c r="H10272" s="1337">
        <v>0.33</v>
      </c>
    </row>
    <row r="10273" spans="2:8">
      <c r="B10273" s="651" t="s">
        <v>31</v>
      </c>
      <c r="C10273" s="1356">
        <v>5472</v>
      </c>
      <c r="D10273" s="747" t="str">
        <f t="shared" si="328"/>
        <v>VA5472</v>
      </c>
      <c r="E10273" s="1336">
        <v>1.298</v>
      </c>
      <c r="F10273" s="644">
        <f t="shared" si="329"/>
        <v>1.268</v>
      </c>
      <c r="G10273" s="748" t="s">
        <v>280</v>
      </c>
      <c r="H10273" s="1337">
        <v>0.34</v>
      </c>
    </row>
    <row r="10274" spans="2:8">
      <c r="B10274" s="651" t="s">
        <v>31</v>
      </c>
      <c r="C10274" s="1356">
        <v>5473</v>
      </c>
      <c r="D10274" s="747" t="str">
        <f t="shared" si="328"/>
        <v>VA5473</v>
      </c>
      <c r="E10274" s="1336">
        <v>1.234</v>
      </c>
      <c r="F10274" s="644">
        <f t="shared" si="329"/>
        <v>1.2110000000000001</v>
      </c>
      <c r="G10274" s="748" t="s">
        <v>280</v>
      </c>
      <c r="H10274" s="1337">
        <v>0.37</v>
      </c>
    </row>
    <row r="10275" spans="2:8">
      <c r="B10275" s="651" t="s">
        <v>31</v>
      </c>
      <c r="C10275" s="1356">
        <v>5474</v>
      </c>
      <c r="D10275" s="747" t="str">
        <f t="shared" si="328"/>
        <v>VA5474</v>
      </c>
      <c r="E10275" s="1336">
        <v>1.323</v>
      </c>
      <c r="F10275" s="644">
        <f t="shared" si="329"/>
        <v>1.2909999999999999</v>
      </c>
      <c r="G10275" s="748" t="s">
        <v>280</v>
      </c>
      <c r="H10275" s="1337">
        <v>0.32</v>
      </c>
    </row>
    <row r="10276" spans="2:8">
      <c r="B10276" s="651" t="s">
        <v>31</v>
      </c>
      <c r="C10276" s="1356">
        <v>5478</v>
      </c>
      <c r="D10276" s="747" t="str">
        <f t="shared" si="328"/>
        <v>VA5478</v>
      </c>
      <c r="E10276" s="1336">
        <v>1.3260000000000001</v>
      </c>
      <c r="F10276" s="644">
        <f t="shared" si="329"/>
        <v>1.2929999999999999</v>
      </c>
      <c r="G10276" s="748" t="s">
        <v>280</v>
      </c>
      <c r="H10276" s="1337">
        <v>0.27</v>
      </c>
    </row>
    <row r="10277" spans="2:8">
      <c r="B10277" s="651" t="s">
        <v>31</v>
      </c>
      <c r="C10277" s="1356">
        <v>5479</v>
      </c>
      <c r="D10277" s="747" t="str">
        <f t="shared" si="328"/>
        <v>VA5479</v>
      </c>
      <c r="E10277" s="1336">
        <v>1.1060000000000001</v>
      </c>
      <c r="F10277" s="644">
        <f t="shared" si="329"/>
        <v>1.095</v>
      </c>
      <c r="G10277" s="748" t="s">
        <v>280</v>
      </c>
      <c r="H10277" s="1337">
        <v>0.38</v>
      </c>
    </row>
    <row r="10278" spans="2:8">
      <c r="B10278" s="651" t="s">
        <v>31</v>
      </c>
      <c r="C10278" s="1356">
        <v>5480</v>
      </c>
      <c r="D10278" s="747" t="str">
        <f t="shared" si="328"/>
        <v>VA5480</v>
      </c>
      <c r="E10278" s="1336">
        <v>1.1559999999999999</v>
      </c>
      <c r="F10278" s="644">
        <f t="shared" si="329"/>
        <v>1.1399999999999999</v>
      </c>
      <c r="G10278" s="748" t="s">
        <v>280</v>
      </c>
      <c r="H10278" s="1337">
        <v>0.34</v>
      </c>
    </row>
    <row r="10279" spans="2:8">
      <c r="B10279" s="651" t="s">
        <v>31</v>
      </c>
      <c r="C10279" s="1356">
        <v>5491</v>
      </c>
      <c r="D10279" s="747" t="str">
        <f t="shared" si="328"/>
        <v>VA5491</v>
      </c>
      <c r="E10279" s="1336">
        <v>1.2450000000000001</v>
      </c>
      <c r="F10279" s="644">
        <f t="shared" si="329"/>
        <v>1.2210000000000001</v>
      </c>
      <c r="G10279" s="748" t="s">
        <v>280</v>
      </c>
      <c r="H10279" s="1337">
        <v>0.31</v>
      </c>
    </row>
    <row r="10280" spans="2:8">
      <c r="B10280" s="651" t="s">
        <v>31</v>
      </c>
      <c r="C10280" s="1356">
        <v>5506</v>
      </c>
      <c r="D10280" s="747" t="str">
        <f t="shared" si="328"/>
        <v>VA5506</v>
      </c>
      <c r="E10280" s="1336">
        <v>1.1060000000000001</v>
      </c>
      <c r="F10280" s="644">
        <f t="shared" si="329"/>
        <v>1.095</v>
      </c>
      <c r="G10280" s="748" t="s">
        <v>280</v>
      </c>
      <c r="H10280" s="1337">
        <v>0.45</v>
      </c>
    </row>
    <row r="10281" spans="2:8">
      <c r="B10281" s="651" t="s">
        <v>31</v>
      </c>
      <c r="C10281" s="1356">
        <v>5507</v>
      </c>
      <c r="D10281" s="747" t="str">
        <f t="shared" si="328"/>
        <v>VA5507</v>
      </c>
      <c r="E10281" s="1336">
        <v>1.218</v>
      </c>
      <c r="F10281" s="644">
        <f t="shared" si="329"/>
        <v>1.196</v>
      </c>
      <c r="G10281" s="748" t="s">
        <v>280</v>
      </c>
      <c r="H10281" s="1337">
        <v>0.28999999999999998</v>
      </c>
    </row>
    <row r="10282" spans="2:8">
      <c r="B10282" s="651" t="s">
        <v>31</v>
      </c>
      <c r="C10282" s="1356">
        <v>5535</v>
      </c>
      <c r="D10282" s="747" t="str">
        <f t="shared" si="328"/>
        <v>VA5535</v>
      </c>
      <c r="E10282" s="1336">
        <v>1.3089999999999999</v>
      </c>
      <c r="F10282" s="644">
        <f t="shared" si="329"/>
        <v>1.278</v>
      </c>
      <c r="G10282" s="748" t="s">
        <v>280</v>
      </c>
      <c r="H10282" s="1337">
        <v>0.32</v>
      </c>
    </row>
    <row r="10283" spans="2:8">
      <c r="B10283" s="651" t="s">
        <v>31</v>
      </c>
      <c r="C10283" s="1356">
        <v>5537</v>
      </c>
      <c r="D10283" s="747" t="str">
        <f t="shared" si="328"/>
        <v>VA5537</v>
      </c>
      <c r="E10283" s="1336">
        <v>1.0169999999999999</v>
      </c>
      <c r="F10283" s="644">
        <f t="shared" si="329"/>
        <v>1.0149999999999999</v>
      </c>
      <c r="G10283" s="748" t="s">
        <v>280</v>
      </c>
      <c r="H10283" s="1337">
        <v>0.35</v>
      </c>
    </row>
    <row r="10284" spans="2:8">
      <c r="B10284" s="651" t="s">
        <v>31</v>
      </c>
      <c r="C10284" s="1356">
        <v>5551</v>
      </c>
      <c r="D10284" s="747" t="str">
        <f t="shared" si="328"/>
        <v>VA5551</v>
      </c>
      <c r="E10284" s="1336">
        <v>1.2669999999999999</v>
      </c>
      <c r="F10284" s="644">
        <f t="shared" si="329"/>
        <v>1.24</v>
      </c>
      <c r="G10284" s="748" t="s">
        <v>280</v>
      </c>
      <c r="H10284" s="1337">
        <v>0.52</v>
      </c>
    </row>
    <row r="10285" spans="2:8">
      <c r="B10285" s="651" t="s">
        <v>31</v>
      </c>
      <c r="C10285" s="1356">
        <v>5606</v>
      </c>
      <c r="D10285" s="747" t="str">
        <f t="shared" si="328"/>
        <v>VA5606</v>
      </c>
      <c r="E10285" s="1336">
        <v>1.4319999999999999</v>
      </c>
      <c r="F10285" s="644">
        <f t="shared" si="329"/>
        <v>1.389</v>
      </c>
      <c r="G10285" s="748" t="s">
        <v>280</v>
      </c>
      <c r="H10285" s="1337">
        <v>0.1</v>
      </c>
    </row>
    <row r="10286" spans="2:8">
      <c r="B10286" s="651" t="s">
        <v>31</v>
      </c>
      <c r="C10286" s="1356">
        <v>5610</v>
      </c>
      <c r="D10286" s="747" t="str">
        <f t="shared" si="328"/>
        <v>VA5610</v>
      </c>
      <c r="E10286" s="1336">
        <v>1.103</v>
      </c>
      <c r="F10286" s="644">
        <f t="shared" si="329"/>
        <v>1.093</v>
      </c>
      <c r="G10286" s="748" t="s">
        <v>280</v>
      </c>
      <c r="H10286" s="1337">
        <v>0.39</v>
      </c>
    </row>
    <row r="10287" spans="2:8">
      <c r="B10287" s="651" t="s">
        <v>31</v>
      </c>
      <c r="C10287" s="1356">
        <v>5645</v>
      </c>
      <c r="D10287" s="747" t="str">
        <f t="shared" si="328"/>
        <v>VA5645</v>
      </c>
      <c r="E10287" s="1336">
        <v>1.377</v>
      </c>
      <c r="F10287" s="644">
        <f t="shared" si="329"/>
        <v>1.339</v>
      </c>
      <c r="G10287" s="748" t="s">
        <v>280</v>
      </c>
      <c r="H10287" s="1337">
        <v>0.61</v>
      </c>
    </row>
    <row r="10288" spans="2:8">
      <c r="B10288" s="651" t="s">
        <v>31</v>
      </c>
      <c r="C10288" s="1356">
        <v>5651</v>
      </c>
      <c r="D10288" s="747" t="str">
        <f t="shared" si="328"/>
        <v>VA5651</v>
      </c>
      <c r="E10288" s="1336">
        <v>1.256</v>
      </c>
      <c r="F10288" s="644">
        <f t="shared" si="329"/>
        <v>1.23</v>
      </c>
      <c r="G10288" s="748" t="s">
        <v>280</v>
      </c>
      <c r="H10288" s="1337">
        <v>0.4</v>
      </c>
    </row>
    <row r="10289" spans="2:8">
      <c r="B10289" s="651" t="s">
        <v>31</v>
      </c>
      <c r="C10289" s="1356">
        <v>5703</v>
      </c>
      <c r="D10289" s="747" t="str">
        <f t="shared" si="328"/>
        <v>VA5703</v>
      </c>
      <c r="E10289" s="1336">
        <v>1.206</v>
      </c>
      <c r="F10289" s="644">
        <f t="shared" si="329"/>
        <v>1.1850000000000001</v>
      </c>
      <c r="G10289" s="748" t="s">
        <v>280</v>
      </c>
      <c r="H10289" s="1337">
        <v>0.31</v>
      </c>
    </row>
    <row r="10290" spans="2:8">
      <c r="B10290" s="651" t="s">
        <v>31</v>
      </c>
      <c r="C10290" s="1356">
        <v>5705</v>
      </c>
      <c r="D10290" s="747" t="str">
        <f t="shared" si="328"/>
        <v>VA5705</v>
      </c>
      <c r="E10290" s="1336">
        <v>1.2869999999999999</v>
      </c>
      <c r="F10290" s="644">
        <f t="shared" si="329"/>
        <v>1.258</v>
      </c>
      <c r="G10290" s="748" t="s">
        <v>280</v>
      </c>
      <c r="H10290" s="1337">
        <v>0.08</v>
      </c>
    </row>
    <row r="10291" spans="2:8">
      <c r="B10291" s="651" t="s">
        <v>31</v>
      </c>
      <c r="C10291" s="1356">
        <v>5951</v>
      </c>
      <c r="D10291" s="747" t="str">
        <f t="shared" si="328"/>
        <v>VA5951</v>
      </c>
      <c r="E10291" s="1336">
        <v>0.69499999999999995</v>
      </c>
      <c r="F10291" s="644">
        <f t="shared" si="329"/>
        <v>0.72599999999999998</v>
      </c>
      <c r="G10291" s="748" t="s">
        <v>280</v>
      </c>
      <c r="H10291" s="1337">
        <v>0.11</v>
      </c>
    </row>
    <row r="10292" spans="2:8">
      <c r="B10292" s="651" t="s">
        <v>31</v>
      </c>
      <c r="C10292" s="1356">
        <v>6003</v>
      </c>
      <c r="D10292" s="747" t="str">
        <f t="shared" si="328"/>
        <v>VA6003</v>
      </c>
      <c r="E10292" s="1336">
        <v>1.246</v>
      </c>
      <c r="F10292" s="644">
        <f t="shared" si="329"/>
        <v>1.2210000000000001</v>
      </c>
      <c r="G10292" s="748" t="s">
        <v>280</v>
      </c>
      <c r="H10292" s="1337">
        <v>0.32</v>
      </c>
    </row>
    <row r="10293" spans="2:8">
      <c r="B10293" s="651" t="s">
        <v>31</v>
      </c>
      <c r="C10293" s="1356">
        <v>6005</v>
      </c>
      <c r="D10293" s="747" t="str">
        <f t="shared" si="328"/>
        <v>VA6005</v>
      </c>
      <c r="E10293" s="1336">
        <v>1.18</v>
      </c>
      <c r="F10293" s="644">
        <f t="shared" si="329"/>
        <v>1.1619999999999999</v>
      </c>
      <c r="G10293" s="748" t="s">
        <v>280</v>
      </c>
      <c r="H10293" s="1337">
        <v>0.31</v>
      </c>
    </row>
    <row r="10294" spans="2:8">
      <c r="B10294" s="651" t="s">
        <v>31</v>
      </c>
      <c r="C10294" s="1356">
        <v>6018</v>
      </c>
      <c r="D10294" s="747" t="str">
        <f t="shared" si="328"/>
        <v>VA6018</v>
      </c>
      <c r="E10294" s="1336">
        <v>1.254</v>
      </c>
      <c r="F10294" s="644">
        <f t="shared" si="329"/>
        <v>1.2290000000000001</v>
      </c>
      <c r="G10294" s="748" t="s">
        <v>280</v>
      </c>
      <c r="H10294" s="1337">
        <v>0.31</v>
      </c>
    </row>
    <row r="10295" spans="2:8">
      <c r="B10295" s="651" t="s">
        <v>31</v>
      </c>
      <c r="C10295" s="1356">
        <v>6045</v>
      </c>
      <c r="D10295" s="747" t="str">
        <f t="shared" si="328"/>
        <v>VA6045</v>
      </c>
      <c r="E10295" s="1336">
        <v>1.2869999999999999</v>
      </c>
      <c r="F10295" s="644">
        <f t="shared" si="329"/>
        <v>1.258</v>
      </c>
      <c r="G10295" s="748" t="s">
        <v>280</v>
      </c>
      <c r="H10295" s="1337">
        <v>0.08</v>
      </c>
    </row>
    <row r="10296" spans="2:8">
      <c r="B10296" s="651" t="s">
        <v>31</v>
      </c>
      <c r="C10296" s="1356">
        <v>6204</v>
      </c>
      <c r="D10296" s="747" t="str">
        <f t="shared" si="328"/>
        <v>VA6204</v>
      </c>
      <c r="E10296" s="1336">
        <v>1.22</v>
      </c>
      <c r="F10296" s="644">
        <f t="shared" si="329"/>
        <v>1.198</v>
      </c>
      <c r="G10296" s="748" t="s">
        <v>280</v>
      </c>
      <c r="H10296" s="1337">
        <v>0.39</v>
      </c>
    </row>
    <row r="10297" spans="2:8">
      <c r="B10297" s="651" t="s">
        <v>31</v>
      </c>
      <c r="C10297" s="1356">
        <v>6206</v>
      </c>
      <c r="D10297" s="747" t="str">
        <f t="shared" si="328"/>
        <v>VA6206</v>
      </c>
      <c r="E10297" s="1336">
        <v>2.0070000000000001</v>
      </c>
      <c r="F10297" s="644">
        <f t="shared" si="329"/>
        <v>1.9059999999999999</v>
      </c>
      <c r="G10297" s="748" t="s">
        <v>280</v>
      </c>
      <c r="H10297" s="1337">
        <v>0.28999999999999998</v>
      </c>
    </row>
    <row r="10298" spans="2:8">
      <c r="B10298" s="651" t="s">
        <v>31</v>
      </c>
      <c r="C10298" s="1356">
        <v>6213</v>
      </c>
      <c r="D10298" s="747" t="str">
        <f t="shared" si="328"/>
        <v>VA6213</v>
      </c>
      <c r="E10298" s="1336">
        <v>1.228</v>
      </c>
      <c r="F10298" s="644">
        <f t="shared" si="329"/>
        <v>1.2050000000000001</v>
      </c>
      <c r="G10298" s="748" t="s">
        <v>280</v>
      </c>
      <c r="H10298" s="1337">
        <v>0.31</v>
      </c>
    </row>
    <row r="10299" spans="2:8">
      <c r="B10299" s="651" t="s">
        <v>31</v>
      </c>
      <c r="C10299" s="1356">
        <v>6214</v>
      </c>
      <c r="D10299" s="747" t="str">
        <f t="shared" si="328"/>
        <v>VA6214</v>
      </c>
      <c r="E10299" s="1336">
        <v>2.0070000000000001</v>
      </c>
      <c r="F10299" s="644">
        <f t="shared" si="329"/>
        <v>1.9059999999999999</v>
      </c>
      <c r="G10299" s="748" t="s">
        <v>280</v>
      </c>
      <c r="H10299" s="1337">
        <v>0.28999999999999998</v>
      </c>
    </row>
    <row r="10300" spans="2:8">
      <c r="B10300" s="651" t="s">
        <v>31</v>
      </c>
      <c r="C10300" s="1356">
        <v>6216</v>
      </c>
      <c r="D10300" s="747" t="str">
        <f t="shared" si="328"/>
        <v>VA6216</v>
      </c>
      <c r="E10300" s="1336">
        <v>1.337</v>
      </c>
      <c r="F10300" s="644">
        <f t="shared" si="329"/>
        <v>1.3029999999999999</v>
      </c>
      <c r="G10300" s="748" t="s">
        <v>280</v>
      </c>
      <c r="H10300" s="1337">
        <v>0.3</v>
      </c>
    </row>
    <row r="10301" spans="2:8">
      <c r="B10301" s="651" t="s">
        <v>31</v>
      </c>
      <c r="C10301" s="1356">
        <v>6217</v>
      </c>
      <c r="D10301" s="747" t="str">
        <f t="shared" si="328"/>
        <v>VA6217</v>
      </c>
      <c r="E10301" s="1336">
        <v>1.3169999999999999</v>
      </c>
      <c r="F10301" s="644">
        <f t="shared" si="329"/>
        <v>1.2849999999999999</v>
      </c>
      <c r="G10301" s="748" t="s">
        <v>280</v>
      </c>
      <c r="H10301" s="1337">
        <v>0.31</v>
      </c>
    </row>
    <row r="10302" spans="2:8">
      <c r="B10302" s="651" t="s">
        <v>31</v>
      </c>
      <c r="C10302" s="1356">
        <v>6229</v>
      </c>
      <c r="D10302" s="747" t="str">
        <f t="shared" si="328"/>
        <v>VA6229</v>
      </c>
      <c r="E10302" s="1336">
        <v>1.2030000000000001</v>
      </c>
      <c r="F10302" s="644">
        <f t="shared" si="329"/>
        <v>1.1830000000000001</v>
      </c>
      <c r="G10302" s="748" t="s">
        <v>280</v>
      </c>
      <c r="H10302" s="1337">
        <v>0.34</v>
      </c>
    </row>
    <row r="10303" spans="2:8">
      <c r="B10303" s="651" t="s">
        <v>31</v>
      </c>
      <c r="C10303" s="1356">
        <v>6233</v>
      </c>
      <c r="D10303" s="747" t="str">
        <f t="shared" si="328"/>
        <v>VA6233</v>
      </c>
      <c r="E10303" s="1336">
        <v>1.272</v>
      </c>
      <c r="F10303" s="644">
        <f t="shared" si="329"/>
        <v>1.2450000000000001</v>
      </c>
      <c r="G10303" s="748" t="s">
        <v>280</v>
      </c>
      <c r="H10303" s="1337">
        <v>0.28999999999999998</v>
      </c>
    </row>
    <row r="10304" spans="2:8">
      <c r="B10304" s="651" t="s">
        <v>31</v>
      </c>
      <c r="C10304" s="1356">
        <v>6235</v>
      </c>
      <c r="D10304" s="747" t="str">
        <f t="shared" si="328"/>
        <v>VA6235</v>
      </c>
      <c r="E10304" s="1336">
        <v>1.228</v>
      </c>
      <c r="F10304" s="644">
        <f t="shared" si="329"/>
        <v>1.2050000000000001</v>
      </c>
      <c r="G10304" s="748" t="s">
        <v>280</v>
      </c>
      <c r="H10304" s="1337">
        <v>0.34</v>
      </c>
    </row>
    <row r="10305" spans="2:8">
      <c r="B10305" s="651" t="s">
        <v>31</v>
      </c>
      <c r="C10305" s="1356">
        <v>6236</v>
      </c>
      <c r="D10305" s="747" t="str">
        <f t="shared" si="328"/>
        <v>VA6236</v>
      </c>
      <c r="E10305" s="1336">
        <v>1.2869999999999999</v>
      </c>
      <c r="F10305" s="644">
        <f t="shared" si="329"/>
        <v>1.258</v>
      </c>
      <c r="G10305" s="748" t="s">
        <v>280</v>
      </c>
      <c r="H10305" s="1337">
        <v>0.08</v>
      </c>
    </row>
    <row r="10306" spans="2:8">
      <c r="B10306" s="651" t="s">
        <v>31</v>
      </c>
      <c r="C10306" s="1356">
        <v>6237</v>
      </c>
      <c r="D10306" s="747" t="str">
        <f t="shared" si="328"/>
        <v>VA6237</v>
      </c>
      <c r="E10306" s="1336">
        <v>1.2290000000000001</v>
      </c>
      <c r="F10306" s="644">
        <f t="shared" si="329"/>
        <v>1.206</v>
      </c>
      <c r="G10306" s="748" t="s">
        <v>280</v>
      </c>
      <c r="H10306" s="1337">
        <v>0.31</v>
      </c>
    </row>
    <row r="10307" spans="2:8">
      <c r="B10307" s="651" t="s">
        <v>31</v>
      </c>
      <c r="C10307" s="1356">
        <v>6251</v>
      </c>
      <c r="D10307" s="747" t="str">
        <f t="shared" si="328"/>
        <v>VA6251</v>
      </c>
      <c r="E10307" s="1336">
        <v>1.2529999999999999</v>
      </c>
      <c r="F10307" s="644">
        <f t="shared" si="329"/>
        <v>1.228</v>
      </c>
      <c r="G10307" s="748" t="s">
        <v>280</v>
      </c>
      <c r="H10307" s="1337">
        <v>0.3</v>
      </c>
    </row>
    <row r="10308" spans="2:8">
      <c r="B10308" s="651" t="s">
        <v>31</v>
      </c>
      <c r="C10308" s="1356">
        <v>6252</v>
      </c>
      <c r="D10308" s="747" t="str">
        <f t="shared" si="328"/>
        <v>VA6252</v>
      </c>
      <c r="E10308" s="1336">
        <v>1.1819999999999999</v>
      </c>
      <c r="F10308" s="644">
        <f t="shared" si="329"/>
        <v>1.1639999999999999</v>
      </c>
      <c r="G10308" s="748" t="s">
        <v>280</v>
      </c>
      <c r="H10308" s="1337">
        <v>0.32</v>
      </c>
    </row>
    <row r="10309" spans="2:8">
      <c r="B10309" s="651" t="s">
        <v>31</v>
      </c>
      <c r="C10309" s="1356">
        <v>6306</v>
      </c>
      <c r="D10309" s="747" t="str">
        <f t="shared" si="328"/>
        <v>VA6306</v>
      </c>
      <c r="E10309" s="1336">
        <v>1.2030000000000001</v>
      </c>
      <c r="F10309" s="644">
        <f t="shared" si="329"/>
        <v>1.1830000000000001</v>
      </c>
      <c r="G10309" s="748" t="s">
        <v>280</v>
      </c>
      <c r="H10309" s="1337">
        <v>0.31</v>
      </c>
    </row>
    <row r="10310" spans="2:8">
      <c r="B10310" s="651" t="s">
        <v>31</v>
      </c>
      <c r="C10310" s="1356">
        <v>6319</v>
      </c>
      <c r="D10310" s="747" t="str">
        <f t="shared" si="328"/>
        <v>VA6319</v>
      </c>
      <c r="E10310" s="1336">
        <v>1.3049999999999999</v>
      </c>
      <c r="F10310" s="644">
        <f t="shared" si="329"/>
        <v>1.2749999999999999</v>
      </c>
      <c r="G10310" s="748" t="s">
        <v>280</v>
      </c>
      <c r="H10310" s="1337">
        <v>0.28000000000000003</v>
      </c>
    </row>
    <row r="10311" spans="2:8">
      <c r="B10311" s="651" t="s">
        <v>31</v>
      </c>
      <c r="C10311" s="1356">
        <v>6325</v>
      </c>
      <c r="D10311" s="747" t="str">
        <f t="shared" si="328"/>
        <v>VA6325</v>
      </c>
      <c r="E10311" s="1336">
        <v>1.0960000000000001</v>
      </c>
      <c r="F10311" s="644">
        <f t="shared" si="329"/>
        <v>1.0860000000000001</v>
      </c>
      <c r="G10311" s="748" t="s">
        <v>280</v>
      </c>
      <c r="H10311" s="1337">
        <v>0.32</v>
      </c>
    </row>
    <row r="10312" spans="2:8">
      <c r="B10312" s="651" t="s">
        <v>31</v>
      </c>
      <c r="C10312" s="1356">
        <v>6400</v>
      </c>
      <c r="D10312" s="747" t="str">
        <f t="shared" si="328"/>
        <v>VA6400</v>
      </c>
      <c r="E10312" s="1336">
        <v>1.22</v>
      </c>
      <c r="F10312" s="644">
        <f t="shared" si="329"/>
        <v>1.198</v>
      </c>
      <c r="G10312" s="748" t="s">
        <v>280</v>
      </c>
      <c r="H10312" s="1337">
        <v>0.38</v>
      </c>
    </row>
    <row r="10313" spans="2:8">
      <c r="B10313" s="651" t="s">
        <v>31</v>
      </c>
      <c r="C10313" s="1356">
        <v>6503</v>
      </c>
      <c r="D10313" s="747" t="str">
        <f t="shared" si="328"/>
        <v>VA6503</v>
      </c>
      <c r="E10313" s="1336">
        <v>1.0249999999999999</v>
      </c>
      <c r="F10313" s="644">
        <f t="shared" si="329"/>
        <v>1.0229999999999999</v>
      </c>
      <c r="G10313" s="748" t="s">
        <v>280</v>
      </c>
      <c r="H10313" s="1337">
        <v>0.28999999999999998</v>
      </c>
    </row>
    <row r="10314" spans="2:8">
      <c r="B10314" s="651" t="s">
        <v>31</v>
      </c>
      <c r="C10314" s="1356">
        <v>6504</v>
      </c>
      <c r="D10314" s="747" t="str">
        <f t="shared" si="328"/>
        <v>VA6504</v>
      </c>
      <c r="E10314" s="1336">
        <v>0.97299999999999998</v>
      </c>
      <c r="F10314" s="644">
        <f t="shared" si="329"/>
        <v>0.97599999999999998</v>
      </c>
      <c r="G10314" s="748" t="s">
        <v>280</v>
      </c>
      <c r="H10314" s="1337">
        <v>0.28999999999999998</v>
      </c>
    </row>
    <row r="10315" spans="2:8">
      <c r="B10315" s="651" t="s">
        <v>31</v>
      </c>
      <c r="C10315" s="1356">
        <v>6702</v>
      </c>
      <c r="D10315" s="747" t="str">
        <f t="shared" si="328"/>
        <v>VA6702</v>
      </c>
      <c r="E10315" s="1336">
        <v>1.2869999999999999</v>
      </c>
      <c r="F10315" s="644">
        <f t="shared" si="329"/>
        <v>1.258</v>
      </c>
      <c r="G10315" s="748" t="s">
        <v>280</v>
      </c>
      <c r="H10315" s="1337">
        <v>0.08</v>
      </c>
    </row>
    <row r="10316" spans="2:8">
      <c r="B10316" s="651" t="s">
        <v>31</v>
      </c>
      <c r="C10316" s="1356">
        <v>6703</v>
      </c>
      <c r="D10316" s="747" t="str">
        <f t="shared" si="328"/>
        <v>VA6703</v>
      </c>
      <c r="E10316" s="1336">
        <v>1.2869999999999999</v>
      </c>
      <c r="F10316" s="644">
        <f t="shared" si="329"/>
        <v>1.258</v>
      </c>
      <c r="G10316" s="748" t="s">
        <v>280</v>
      </c>
      <c r="H10316" s="1337">
        <v>0.08</v>
      </c>
    </row>
    <row r="10317" spans="2:8">
      <c r="B10317" s="651" t="s">
        <v>31</v>
      </c>
      <c r="C10317" s="1356">
        <v>6704</v>
      </c>
      <c r="D10317" s="747" t="str">
        <f t="shared" ref="D10317:D10380" si="330">B10317&amp;TEXT(C10317,"0000")</f>
        <v>VA6704</v>
      </c>
      <c r="E10317" s="1336">
        <v>1.2869999999999999</v>
      </c>
      <c r="F10317" s="644">
        <f t="shared" ref="F10317:F10380" si="331">IF(E10317="NA","NA",ROUND((E10317-1)*0.9+1,3))</f>
        <v>1.258</v>
      </c>
      <c r="G10317" s="748" t="s">
        <v>280</v>
      </c>
      <c r="H10317" s="1337">
        <v>0.08</v>
      </c>
    </row>
    <row r="10318" spans="2:8">
      <c r="B10318" s="651" t="s">
        <v>31</v>
      </c>
      <c r="C10318" s="1356">
        <v>6801</v>
      </c>
      <c r="D10318" s="747" t="str">
        <f t="shared" si="330"/>
        <v>VA6801</v>
      </c>
      <c r="E10318" s="1336">
        <v>1.2869999999999999</v>
      </c>
      <c r="F10318" s="644">
        <f t="shared" si="331"/>
        <v>1.258</v>
      </c>
      <c r="G10318" s="748" t="s">
        <v>280</v>
      </c>
      <c r="H10318" s="1337">
        <v>0.08</v>
      </c>
    </row>
    <row r="10319" spans="2:8">
      <c r="B10319" s="651" t="s">
        <v>31</v>
      </c>
      <c r="C10319" s="1356">
        <v>6811</v>
      </c>
      <c r="D10319" s="747" t="str">
        <f t="shared" si="330"/>
        <v>VA6811</v>
      </c>
      <c r="E10319" s="1336">
        <v>1.2869999999999999</v>
      </c>
      <c r="F10319" s="644">
        <f t="shared" si="331"/>
        <v>1.258</v>
      </c>
      <c r="G10319" s="748" t="s">
        <v>280</v>
      </c>
      <c r="H10319" s="1337">
        <v>0.08</v>
      </c>
    </row>
    <row r="10320" spans="2:8">
      <c r="B10320" s="651" t="s">
        <v>31</v>
      </c>
      <c r="C10320" s="1356">
        <v>6824</v>
      </c>
      <c r="D10320" s="747" t="str">
        <f t="shared" si="330"/>
        <v>VA6824</v>
      </c>
      <c r="E10320" s="1336">
        <v>1.367</v>
      </c>
      <c r="F10320" s="644">
        <f t="shared" si="331"/>
        <v>1.33</v>
      </c>
      <c r="G10320" s="748" t="s">
        <v>280</v>
      </c>
      <c r="H10320" s="1337">
        <v>0.28999999999999998</v>
      </c>
    </row>
    <row r="10321" spans="2:8">
      <c r="B10321" s="651" t="s">
        <v>31</v>
      </c>
      <c r="C10321" s="1356">
        <v>6826</v>
      </c>
      <c r="D10321" s="747" t="str">
        <f t="shared" si="330"/>
        <v>VA6826</v>
      </c>
      <c r="E10321" s="1336">
        <v>1.2869999999999999</v>
      </c>
      <c r="F10321" s="644">
        <f t="shared" si="331"/>
        <v>1.258</v>
      </c>
      <c r="G10321" s="748" t="s">
        <v>280</v>
      </c>
      <c r="H10321" s="1337">
        <v>0.08</v>
      </c>
    </row>
    <row r="10322" spans="2:8">
      <c r="B10322" s="651" t="s">
        <v>31</v>
      </c>
      <c r="C10322" s="1356">
        <v>6834</v>
      </c>
      <c r="D10322" s="747" t="str">
        <f t="shared" si="330"/>
        <v>VA6834</v>
      </c>
      <c r="E10322" s="1336">
        <v>1.0609999999999999</v>
      </c>
      <c r="F10322" s="644">
        <f t="shared" si="331"/>
        <v>1.0549999999999999</v>
      </c>
      <c r="G10322" s="748" t="s">
        <v>280</v>
      </c>
      <c r="H10322" s="1337">
        <v>0.41</v>
      </c>
    </row>
    <row r="10323" spans="2:8">
      <c r="B10323" s="651" t="s">
        <v>31</v>
      </c>
      <c r="C10323" s="1356">
        <v>6836</v>
      </c>
      <c r="D10323" s="747" t="str">
        <f t="shared" si="330"/>
        <v>VA6836</v>
      </c>
      <c r="E10323" s="1336">
        <v>1.0720000000000001</v>
      </c>
      <c r="F10323" s="644">
        <f t="shared" si="331"/>
        <v>1.0649999999999999</v>
      </c>
      <c r="G10323" s="748" t="s">
        <v>280</v>
      </c>
      <c r="H10323" s="1337">
        <v>0.42</v>
      </c>
    </row>
    <row r="10324" spans="2:8">
      <c r="B10324" s="651" t="s">
        <v>31</v>
      </c>
      <c r="C10324" s="1356">
        <v>6843</v>
      </c>
      <c r="D10324" s="747" t="str">
        <f t="shared" si="330"/>
        <v>VA6843</v>
      </c>
      <c r="E10324" s="1336">
        <v>2.0070000000000001</v>
      </c>
      <c r="F10324" s="644">
        <f t="shared" si="331"/>
        <v>1.9059999999999999</v>
      </c>
      <c r="G10324" s="748" t="s">
        <v>280</v>
      </c>
      <c r="H10324" s="1337">
        <v>0.28999999999999998</v>
      </c>
    </row>
    <row r="10325" spans="2:8">
      <c r="B10325" s="651" t="s">
        <v>31</v>
      </c>
      <c r="C10325" s="1356">
        <v>6845</v>
      </c>
      <c r="D10325" s="747" t="str">
        <f t="shared" si="330"/>
        <v>VA6845</v>
      </c>
      <c r="E10325" s="1336">
        <v>2.0070000000000001</v>
      </c>
      <c r="F10325" s="644">
        <f t="shared" si="331"/>
        <v>1.9059999999999999</v>
      </c>
      <c r="G10325" s="748" t="s">
        <v>280</v>
      </c>
      <c r="H10325" s="1337">
        <v>0.28999999999999998</v>
      </c>
    </row>
    <row r="10326" spans="2:8">
      <c r="B10326" s="651" t="s">
        <v>31</v>
      </c>
      <c r="C10326" s="1356">
        <v>6854</v>
      </c>
      <c r="D10326" s="747" t="str">
        <f t="shared" si="330"/>
        <v>VA6854</v>
      </c>
      <c r="E10326" s="1336">
        <v>2.0070000000000001</v>
      </c>
      <c r="F10326" s="644">
        <f t="shared" si="331"/>
        <v>1.9059999999999999</v>
      </c>
      <c r="G10326" s="748" t="s">
        <v>280</v>
      </c>
      <c r="H10326" s="1337">
        <v>0.28999999999999998</v>
      </c>
    </row>
    <row r="10327" spans="2:8">
      <c r="B10327" s="651" t="s">
        <v>31</v>
      </c>
      <c r="C10327" s="1356">
        <v>6872</v>
      </c>
      <c r="D10327" s="747" t="str">
        <f t="shared" si="330"/>
        <v>VA6872</v>
      </c>
      <c r="E10327" s="1336">
        <v>2.0070000000000001</v>
      </c>
      <c r="F10327" s="644">
        <f t="shared" si="331"/>
        <v>1.9059999999999999</v>
      </c>
      <c r="G10327" s="748" t="s">
        <v>280</v>
      </c>
      <c r="H10327" s="1337">
        <v>0.28999999999999998</v>
      </c>
    </row>
    <row r="10328" spans="2:8">
      <c r="B10328" s="651" t="s">
        <v>31</v>
      </c>
      <c r="C10328" s="1356">
        <v>6874</v>
      </c>
      <c r="D10328" s="747" t="str">
        <f t="shared" si="330"/>
        <v>VA6874</v>
      </c>
      <c r="E10328" s="1336">
        <v>2.0070000000000001</v>
      </c>
      <c r="F10328" s="644">
        <f t="shared" si="331"/>
        <v>1.9059999999999999</v>
      </c>
      <c r="G10328" s="748" t="s">
        <v>280</v>
      </c>
      <c r="H10328" s="1337">
        <v>0.28999999999999998</v>
      </c>
    </row>
    <row r="10329" spans="2:8">
      <c r="B10329" s="651" t="s">
        <v>31</v>
      </c>
      <c r="C10329" s="1356">
        <v>6882</v>
      </c>
      <c r="D10329" s="747" t="str">
        <f t="shared" si="330"/>
        <v>VA6882</v>
      </c>
      <c r="E10329" s="1336">
        <v>1.0269999999999999</v>
      </c>
      <c r="F10329" s="644">
        <f t="shared" si="331"/>
        <v>1.024</v>
      </c>
      <c r="G10329" s="748" t="s">
        <v>280</v>
      </c>
      <c r="H10329" s="1337">
        <v>0.41</v>
      </c>
    </row>
    <row r="10330" spans="2:8">
      <c r="B10330" s="651" t="s">
        <v>31</v>
      </c>
      <c r="C10330" s="1356">
        <v>6884</v>
      </c>
      <c r="D10330" s="747" t="str">
        <f t="shared" si="330"/>
        <v>VA6884</v>
      </c>
      <c r="E10330" s="1336">
        <v>2.0070000000000001</v>
      </c>
      <c r="F10330" s="644">
        <f t="shared" si="331"/>
        <v>1.9059999999999999</v>
      </c>
      <c r="G10330" s="748" t="s">
        <v>280</v>
      </c>
      <c r="H10330" s="1337">
        <v>0.28999999999999998</v>
      </c>
    </row>
    <row r="10331" spans="2:8">
      <c r="B10331" s="651" t="s">
        <v>31</v>
      </c>
      <c r="C10331" s="1356">
        <v>7016</v>
      </c>
      <c r="D10331" s="747" t="str">
        <f t="shared" si="330"/>
        <v>VA7016</v>
      </c>
      <c r="E10331" s="1336">
        <v>0.5</v>
      </c>
      <c r="F10331" s="644">
        <f t="shared" si="331"/>
        <v>0.55000000000000004</v>
      </c>
      <c r="G10331" s="748" t="s">
        <v>280</v>
      </c>
      <c r="H10331" s="1337">
        <v>0.65</v>
      </c>
    </row>
    <row r="10332" spans="2:8">
      <c r="B10332" s="651" t="s">
        <v>31</v>
      </c>
      <c r="C10332" s="1356">
        <v>7024</v>
      </c>
      <c r="D10332" s="747" t="str">
        <f t="shared" si="330"/>
        <v>VA7024</v>
      </c>
      <c r="E10332" s="1336">
        <v>2.0070000000000001</v>
      </c>
      <c r="F10332" s="644">
        <f t="shared" si="331"/>
        <v>1.9059999999999999</v>
      </c>
      <c r="G10332" s="748" t="s">
        <v>280</v>
      </c>
      <c r="H10332" s="1337">
        <v>0.28999999999999998</v>
      </c>
    </row>
    <row r="10333" spans="2:8">
      <c r="B10333" s="651" t="s">
        <v>31</v>
      </c>
      <c r="C10333" s="1356">
        <v>7038</v>
      </c>
      <c r="D10333" s="747" t="str">
        <f t="shared" si="330"/>
        <v>VA7038</v>
      </c>
      <c r="E10333" s="1336">
        <v>2.0070000000000001</v>
      </c>
      <c r="F10333" s="644">
        <f t="shared" si="331"/>
        <v>1.9059999999999999</v>
      </c>
      <c r="G10333" s="748" t="s">
        <v>280</v>
      </c>
      <c r="H10333" s="1337">
        <v>0.28999999999999998</v>
      </c>
    </row>
    <row r="10334" spans="2:8">
      <c r="B10334" s="651" t="s">
        <v>31</v>
      </c>
      <c r="C10334" s="1356">
        <v>7046</v>
      </c>
      <c r="D10334" s="747" t="str">
        <f t="shared" si="330"/>
        <v>VA7046</v>
      </c>
      <c r="E10334" s="1336">
        <v>2.0070000000000001</v>
      </c>
      <c r="F10334" s="644">
        <f t="shared" si="331"/>
        <v>1.9059999999999999</v>
      </c>
      <c r="G10334" s="748" t="s">
        <v>280</v>
      </c>
      <c r="H10334" s="1337">
        <v>0.28999999999999998</v>
      </c>
    </row>
    <row r="10335" spans="2:8">
      <c r="B10335" s="651" t="s">
        <v>31</v>
      </c>
      <c r="C10335" s="1356">
        <v>7047</v>
      </c>
      <c r="D10335" s="747" t="str">
        <f t="shared" si="330"/>
        <v>VA7047</v>
      </c>
      <c r="E10335" s="1336">
        <v>2.0070000000000001</v>
      </c>
      <c r="F10335" s="644">
        <f t="shared" si="331"/>
        <v>1.9059999999999999</v>
      </c>
      <c r="G10335" s="748" t="s">
        <v>280</v>
      </c>
      <c r="H10335" s="1337">
        <v>0.28999999999999998</v>
      </c>
    </row>
    <row r="10336" spans="2:8">
      <c r="B10336" s="651" t="s">
        <v>31</v>
      </c>
      <c r="C10336" s="1356">
        <v>7050</v>
      </c>
      <c r="D10336" s="747" t="str">
        <f t="shared" si="330"/>
        <v>VA7050</v>
      </c>
      <c r="E10336" s="1336">
        <v>2.0070000000000001</v>
      </c>
      <c r="F10336" s="644">
        <f t="shared" si="331"/>
        <v>1.9059999999999999</v>
      </c>
      <c r="G10336" s="748" t="s">
        <v>280</v>
      </c>
      <c r="H10336" s="1337">
        <v>0.28999999999999998</v>
      </c>
    </row>
    <row r="10337" spans="2:8">
      <c r="B10337" s="651" t="s">
        <v>31</v>
      </c>
      <c r="C10337" s="1356">
        <v>7069</v>
      </c>
      <c r="D10337" s="747" t="str">
        <f t="shared" si="330"/>
        <v>VA7069</v>
      </c>
      <c r="E10337" s="1336">
        <v>2.0070000000000001</v>
      </c>
      <c r="F10337" s="644">
        <f t="shared" si="331"/>
        <v>1.9059999999999999</v>
      </c>
      <c r="G10337" s="748" t="s">
        <v>280</v>
      </c>
      <c r="H10337" s="1337">
        <v>0.28999999999999998</v>
      </c>
    </row>
    <row r="10338" spans="2:8">
      <c r="B10338" s="651" t="s">
        <v>31</v>
      </c>
      <c r="C10338" s="1356">
        <v>7076</v>
      </c>
      <c r="D10338" s="747" t="str">
        <f t="shared" si="330"/>
        <v>VA7076</v>
      </c>
      <c r="E10338" s="1336">
        <v>2.0070000000000001</v>
      </c>
      <c r="F10338" s="644">
        <f t="shared" si="331"/>
        <v>1.9059999999999999</v>
      </c>
      <c r="G10338" s="748" t="s">
        <v>280</v>
      </c>
      <c r="H10338" s="1337">
        <v>0.28999999999999998</v>
      </c>
    </row>
    <row r="10339" spans="2:8">
      <c r="B10339" s="651" t="s">
        <v>31</v>
      </c>
      <c r="C10339" s="1356">
        <v>7090</v>
      </c>
      <c r="D10339" s="747" t="str">
        <f t="shared" si="330"/>
        <v>VA7090</v>
      </c>
      <c r="E10339" s="1336">
        <v>2.0070000000000001</v>
      </c>
      <c r="F10339" s="644">
        <f t="shared" si="331"/>
        <v>1.9059999999999999</v>
      </c>
      <c r="G10339" s="748" t="s">
        <v>280</v>
      </c>
      <c r="H10339" s="1337">
        <v>0.28999999999999998</v>
      </c>
    </row>
    <row r="10340" spans="2:8">
      <c r="B10340" s="651" t="s">
        <v>31</v>
      </c>
      <c r="C10340" s="1356">
        <v>7094</v>
      </c>
      <c r="D10340" s="747" t="str">
        <f t="shared" si="330"/>
        <v>VA7094</v>
      </c>
      <c r="E10340" s="1336">
        <v>2.0070000000000001</v>
      </c>
      <c r="F10340" s="644">
        <f t="shared" si="331"/>
        <v>1.9059999999999999</v>
      </c>
      <c r="G10340" s="748" t="s">
        <v>280</v>
      </c>
      <c r="H10340" s="1337">
        <v>0.28999999999999998</v>
      </c>
    </row>
    <row r="10341" spans="2:8">
      <c r="B10341" s="651" t="s">
        <v>31</v>
      </c>
      <c r="C10341" s="1356">
        <v>7098</v>
      </c>
      <c r="D10341" s="747" t="str">
        <f t="shared" si="330"/>
        <v>VA7098</v>
      </c>
      <c r="E10341" s="1336">
        <v>2.0070000000000001</v>
      </c>
      <c r="F10341" s="644">
        <f t="shared" si="331"/>
        <v>1.9059999999999999</v>
      </c>
      <c r="G10341" s="748" t="s">
        <v>280</v>
      </c>
      <c r="H10341" s="1337">
        <v>0.28999999999999998</v>
      </c>
    </row>
    <row r="10342" spans="2:8">
      <c r="B10342" s="651" t="s">
        <v>31</v>
      </c>
      <c r="C10342" s="1356">
        <v>7099</v>
      </c>
      <c r="D10342" s="747" t="str">
        <f t="shared" si="330"/>
        <v>VA7099</v>
      </c>
      <c r="E10342" s="1336">
        <v>2.0070000000000001</v>
      </c>
      <c r="F10342" s="644">
        <f t="shared" si="331"/>
        <v>1.9059999999999999</v>
      </c>
      <c r="G10342" s="748" t="s">
        <v>280</v>
      </c>
      <c r="H10342" s="1337">
        <v>0.28999999999999998</v>
      </c>
    </row>
    <row r="10343" spans="2:8">
      <c r="B10343" s="651" t="s">
        <v>31</v>
      </c>
      <c r="C10343" s="1356">
        <v>7133</v>
      </c>
      <c r="D10343" s="747" t="str">
        <f t="shared" si="330"/>
        <v>VA7133</v>
      </c>
      <c r="E10343" s="1336">
        <v>1.367</v>
      </c>
      <c r="F10343" s="644">
        <f t="shared" si="331"/>
        <v>1.33</v>
      </c>
      <c r="G10343" s="748" t="s">
        <v>280</v>
      </c>
      <c r="H10343" s="1337">
        <v>0.28999999999999998</v>
      </c>
    </row>
    <row r="10344" spans="2:8">
      <c r="B10344" s="651" t="s">
        <v>31</v>
      </c>
      <c r="C10344" s="1356">
        <v>7151</v>
      </c>
      <c r="D10344" s="747" t="str">
        <f t="shared" si="330"/>
        <v>VA7151</v>
      </c>
      <c r="E10344" s="1336">
        <v>1.367</v>
      </c>
      <c r="F10344" s="644">
        <f t="shared" si="331"/>
        <v>1.33</v>
      </c>
      <c r="G10344" s="748" t="s">
        <v>280</v>
      </c>
      <c r="H10344" s="1337">
        <v>0.28999999999999998</v>
      </c>
    </row>
    <row r="10345" spans="2:8">
      <c r="B10345" s="651" t="s">
        <v>31</v>
      </c>
      <c r="C10345" s="1356">
        <v>7152</v>
      </c>
      <c r="D10345" s="747" t="str">
        <f t="shared" si="330"/>
        <v>VA7152</v>
      </c>
      <c r="E10345" s="1336">
        <v>1.367</v>
      </c>
      <c r="F10345" s="644">
        <f t="shared" si="331"/>
        <v>1.33</v>
      </c>
      <c r="G10345" s="748" t="s">
        <v>280</v>
      </c>
      <c r="H10345" s="1337">
        <v>0.28999999999999998</v>
      </c>
    </row>
    <row r="10346" spans="2:8">
      <c r="B10346" s="651" t="s">
        <v>31</v>
      </c>
      <c r="C10346" s="1356">
        <v>7153</v>
      </c>
      <c r="D10346" s="747" t="str">
        <f t="shared" si="330"/>
        <v>VA7153</v>
      </c>
      <c r="E10346" s="1336">
        <v>1.367</v>
      </c>
      <c r="F10346" s="644">
        <f t="shared" si="331"/>
        <v>1.33</v>
      </c>
      <c r="G10346" s="748" t="s">
        <v>280</v>
      </c>
      <c r="H10346" s="1337">
        <v>0.28999999999999998</v>
      </c>
    </row>
    <row r="10347" spans="2:8">
      <c r="B10347" s="651" t="s">
        <v>31</v>
      </c>
      <c r="C10347" s="1356">
        <v>7222</v>
      </c>
      <c r="D10347" s="747" t="str">
        <f t="shared" si="330"/>
        <v>VA7222</v>
      </c>
      <c r="E10347" s="1336">
        <v>1.2869999999999999</v>
      </c>
      <c r="F10347" s="644">
        <f t="shared" si="331"/>
        <v>1.258</v>
      </c>
      <c r="G10347" s="748" t="s">
        <v>280</v>
      </c>
      <c r="H10347" s="1337">
        <v>0.08</v>
      </c>
    </row>
    <row r="10348" spans="2:8">
      <c r="B10348" s="651" t="s">
        <v>31</v>
      </c>
      <c r="C10348" s="1356">
        <v>7225</v>
      </c>
      <c r="D10348" s="747" t="str">
        <f t="shared" si="330"/>
        <v>VA7225</v>
      </c>
      <c r="E10348" s="1336">
        <v>1.2869999999999999</v>
      </c>
      <c r="F10348" s="644">
        <f t="shared" si="331"/>
        <v>1.258</v>
      </c>
      <c r="G10348" s="748" t="s">
        <v>280</v>
      </c>
      <c r="H10348" s="1337">
        <v>0.08</v>
      </c>
    </row>
    <row r="10349" spans="2:8">
      <c r="B10349" s="651" t="s">
        <v>31</v>
      </c>
      <c r="C10349" s="1356">
        <v>7228</v>
      </c>
      <c r="D10349" s="747" t="str">
        <f t="shared" si="330"/>
        <v>VA7228</v>
      </c>
      <c r="E10349" s="1336">
        <v>1.1140000000000001</v>
      </c>
      <c r="F10349" s="644">
        <f t="shared" si="331"/>
        <v>1.103</v>
      </c>
      <c r="G10349" s="748" t="s">
        <v>280</v>
      </c>
      <c r="H10349" s="1337">
        <v>0.55000000000000004</v>
      </c>
    </row>
    <row r="10350" spans="2:8">
      <c r="B10350" s="651" t="s">
        <v>31</v>
      </c>
      <c r="C10350" s="1356">
        <v>7229</v>
      </c>
      <c r="D10350" s="747" t="str">
        <f t="shared" si="330"/>
        <v>VA7229</v>
      </c>
      <c r="E10350" s="1336">
        <v>1.1679999999999999</v>
      </c>
      <c r="F10350" s="644">
        <f t="shared" si="331"/>
        <v>1.151</v>
      </c>
      <c r="G10350" s="748" t="s">
        <v>280</v>
      </c>
      <c r="H10350" s="1337">
        <v>0.59</v>
      </c>
    </row>
    <row r="10351" spans="2:8">
      <c r="B10351" s="651" t="s">
        <v>31</v>
      </c>
      <c r="C10351" s="1356">
        <v>7230</v>
      </c>
      <c r="D10351" s="747" t="str">
        <f t="shared" si="330"/>
        <v>VA7230</v>
      </c>
      <c r="E10351" s="1336">
        <v>1.069</v>
      </c>
      <c r="F10351" s="644">
        <f t="shared" si="331"/>
        <v>1.0620000000000001</v>
      </c>
      <c r="G10351" s="748" t="s">
        <v>280</v>
      </c>
      <c r="H10351" s="1337">
        <v>0.69</v>
      </c>
    </row>
    <row r="10352" spans="2:8">
      <c r="B10352" s="651" t="s">
        <v>31</v>
      </c>
      <c r="C10352" s="1356">
        <v>7231</v>
      </c>
      <c r="D10352" s="747" t="str">
        <f t="shared" si="330"/>
        <v>VA7231</v>
      </c>
      <c r="E10352" s="1336">
        <v>1.119</v>
      </c>
      <c r="F10352" s="644">
        <f t="shared" si="331"/>
        <v>1.107</v>
      </c>
      <c r="G10352" s="748" t="s">
        <v>280</v>
      </c>
      <c r="H10352" s="1337">
        <v>0.69</v>
      </c>
    </row>
    <row r="10353" spans="2:8">
      <c r="B10353" s="651" t="s">
        <v>31</v>
      </c>
      <c r="C10353" s="1356">
        <v>7232</v>
      </c>
      <c r="D10353" s="747" t="str">
        <f t="shared" si="330"/>
        <v>VA7232</v>
      </c>
      <c r="E10353" s="1336">
        <v>1.073</v>
      </c>
      <c r="F10353" s="644">
        <f t="shared" si="331"/>
        <v>1.0660000000000001</v>
      </c>
      <c r="G10353" s="748" t="s">
        <v>280</v>
      </c>
      <c r="H10353" s="1337">
        <v>0.44</v>
      </c>
    </row>
    <row r="10354" spans="2:8">
      <c r="B10354" s="651" t="s">
        <v>31</v>
      </c>
      <c r="C10354" s="1356">
        <v>7309</v>
      </c>
      <c r="D10354" s="747" t="str">
        <f t="shared" si="330"/>
        <v>VA7309</v>
      </c>
      <c r="E10354" s="1336">
        <v>2.0070000000000001</v>
      </c>
      <c r="F10354" s="644">
        <f t="shared" si="331"/>
        <v>1.9059999999999999</v>
      </c>
      <c r="G10354" s="748" t="s">
        <v>280</v>
      </c>
      <c r="H10354" s="1337">
        <v>0.28999999999999998</v>
      </c>
    </row>
    <row r="10355" spans="2:8">
      <c r="B10355" s="651" t="s">
        <v>31</v>
      </c>
      <c r="C10355" s="1356">
        <v>7313</v>
      </c>
      <c r="D10355" s="747" t="str">
        <f t="shared" si="330"/>
        <v>VA7313</v>
      </c>
      <c r="E10355" s="1336">
        <v>2.0070000000000001</v>
      </c>
      <c r="F10355" s="644">
        <f t="shared" si="331"/>
        <v>1.9059999999999999</v>
      </c>
      <c r="G10355" s="748" t="s">
        <v>280</v>
      </c>
      <c r="H10355" s="1337">
        <v>0.28999999999999998</v>
      </c>
    </row>
    <row r="10356" spans="2:8">
      <c r="B10356" s="651" t="s">
        <v>31</v>
      </c>
      <c r="C10356" s="1356">
        <v>7317</v>
      </c>
      <c r="D10356" s="747" t="str">
        <f t="shared" si="330"/>
        <v>VA7317</v>
      </c>
      <c r="E10356" s="1336">
        <v>2.0070000000000001</v>
      </c>
      <c r="F10356" s="644">
        <f t="shared" si="331"/>
        <v>1.9059999999999999</v>
      </c>
      <c r="G10356" s="748" t="s">
        <v>280</v>
      </c>
      <c r="H10356" s="1337">
        <v>0.28999999999999998</v>
      </c>
    </row>
    <row r="10357" spans="2:8">
      <c r="B10357" s="651" t="s">
        <v>31</v>
      </c>
      <c r="C10357" s="1356">
        <v>7327</v>
      </c>
      <c r="D10357" s="747" t="str">
        <f t="shared" si="330"/>
        <v>VA7327</v>
      </c>
      <c r="E10357" s="1336">
        <v>2.0070000000000001</v>
      </c>
      <c r="F10357" s="644">
        <f t="shared" si="331"/>
        <v>1.9059999999999999</v>
      </c>
      <c r="G10357" s="748" t="s">
        <v>280</v>
      </c>
      <c r="H10357" s="1337">
        <v>0.28999999999999998</v>
      </c>
    </row>
    <row r="10358" spans="2:8">
      <c r="B10358" s="651" t="s">
        <v>31</v>
      </c>
      <c r="C10358" s="1356">
        <v>7333</v>
      </c>
      <c r="D10358" s="747" t="str">
        <f t="shared" si="330"/>
        <v>VA7333</v>
      </c>
      <c r="E10358" s="1336">
        <v>2.0070000000000001</v>
      </c>
      <c r="F10358" s="644">
        <f t="shared" si="331"/>
        <v>1.9059999999999999</v>
      </c>
      <c r="G10358" s="748" t="s">
        <v>280</v>
      </c>
      <c r="H10358" s="1337">
        <v>0.28999999999999998</v>
      </c>
    </row>
    <row r="10359" spans="2:8">
      <c r="B10359" s="651" t="s">
        <v>31</v>
      </c>
      <c r="C10359" s="1356">
        <v>7335</v>
      </c>
      <c r="D10359" s="747" t="str">
        <f t="shared" si="330"/>
        <v>VA7335</v>
      </c>
      <c r="E10359" s="1336">
        <v>2.0070000000000001</v>
      </c>
      <c r="F10359" s="644">
        <f t="shared" si="331"/>
        <v>1.9059999999999999</v>
      </c>
      <c r="G10359" s="748" t="s">
        <v>280</v>
      </c>
      <c r="H10359" s="1337">
        <v>0.28999999999999998</v>
      </c>
    </row>
    <row r="10360" spans="2:8">
      <c r="B10360" s="651" t="s">
        <v>31</v>
      </c>
      <c r="C10360" s="1356">
        <v>7337</v>
      </c>
      <c r="D10360" s="747" t="str">
        <f t="shared" si="330"/>
        <v>VA7337</v>
      </c>
      <c r="E10360" s="1336">
        <v>2.0070000000000001</v>
      </c>
      <c r="F10360" s="644">
        <f t="shared" si="331"/>
        <v>1.9059999999999999</v>
      </c>
      <c r="G10360" s="748" t="s">
        <v>280</v>
      </c>
      <c r="H10360" s="1337">
        <v>0.28999999999999998</v>
      </c>
    </row>
    <row r="10361" spans="2:8">
      <c r="B10361" s="651" t="s">
        <v>31</v>
      </c>
      <c r="C10361" s="1356">
        <v>7350</v>
      </c>
      <c r="D10361" s="747" t="str">
        <f t="shared" si="330"/>
        <v>VA7350</v>
      </c>
      <c r="E10361" s="1336">
        <v>1.367</v>
      </c>
      <c r="F10361" s="644">
        <f t="shared" si="331"/>
        <v>1.33</v>
      </c>
      <c r="G10361" s="748" t="s">
        <v>280</v>
      </c>
      <c r="H10361" s="1337">
        <v>0.28999999999999998</v>
      </c>
    </row>
    <row r="10362" spans="2:8">
      <c r="B10362" s="651" t="s">
        <v>31</v>
      </c>
      <c r="C10362" s="1356">
        <v>7360</v>
      </c>
      <c r="D10362" s="747" t="str">
        <f t="shared" si="330"/>
        <v>VA7360</v>
      </c>
      <c r="E10362" s="1336">
        <v>1.0069999999999999</v>
      </c>
      <c r="F10362" s="644">
        <f t="shared" si="331"/>
        <v>1.006</v>
      </c>
      <c r="G10362" s="748" t="s">
        <v>280</v>
      </c>
      <c r="H10362" s="1337">
        <v>0.44</v>
      </c>
    </row>
    <row r="10363" spans="2:8">
      <c r="B10363" s="651" t="s">
        <v>31</v>
      </c>
      <c r="C10363" s="1356">
        <v>7370</v>
      </c>
      <c r="D10363" s="747" t="str">
        <f t="shared" si="330"/>
        <v>VA7370</v>
      </c>
      <c r="E10363" s="1336">
        <v>1.0129999999999999</v>
      </c>
      <c r="F10363" s="644">
        <f t="shared" si="331"/>
        <v>1.012</v>
      </c>
      <c r="G10363" s="748" t="s">
        <v>280</v>
      </c>
      <c r="H10363" s="1337">
        <v>0.7</v>
      </c>
    </row>
    <row r="10364" spans="2:8">
      <c r="B10364" s="651" t="s">
        <v>31</v>
      </c>
      <c r="C10364" s="1356">
        <v>7380</v>
      </c>
      <c r="D10364" s="747" t="str">
        <f t="shared" si="330"/>
        <v>VA7380</v>
      </c>
      <c r="E10364" s="1336">
        <v>0.91500000000000004</v>
      </c>
      <c r="F10364" s="644">
        <f t="shared" si="331"/>
        <v>0.92400000000000004</v>
      </c>
      <c r="G10364" s="748" t="s">
        <v>280</v>
      </c>
      <c r="H10364" s="1337">
        <v>0.48</v>
      </c>
    </row>
    <row r="10365" spans="2:8">
      <c r="B10365" s="651" t="s">
        <v>31</v>
      </c>
      <c r="C10365" s="1356">
        <v>7382</v>
      </c>
      <c r="D10365" s="747" t="str">
        <f t="shared" si="330"/>
        <v>VA7382</v>
      </c>
      <c r="E10365" s="1336">
        <v>0.88800000000000001</v>
      </c>
      <c r="F10365" s="644">
        <f t="shared" si="331"/>
        <v>0.89900000000000002</v>
      </c>
      <c r="G10365" s="748" t="s">
        <v>280</v>
      </c>
      <c r="H10365" s="1337">
        <v>0.54</v>
      </c>
    </row>
    <row r="10366" spans="2:8">
      <c r="B10366" s="651" t="s">
        <v>31</v>
      </c>
      <c r="C10366" s="1356">
        <v>7390</v>
      </c>
      <c r="D10366" s="747" t="str">
        <f t="shared" si="330"/>
        <v>VA7390</v>
      </c>
      <c r="E10366" s="1336">
        <v>0.81599999999999995</v>
      </c>
      <c r="F10366" s="644">
        <f t="shared" si="331"/>
        <v>0.83399999999999996</v>
      </c>
      <c r="G10366" s="748" t="s">
        <v>280</v>
      </c>
      <c r="H10366" s="1337">
        <v>0.38</v>
      </c>
    </row>
    <row r="10367" spans="2:8">
      <c r="B10367" s="651" t="s">
        <v>31</v>
      </c>
      <c r="C10367" s="1356">
        <v>7394</v>
      </c>
      <c r="D10367" s="747" t="str">
        <f t="shared" si="330"/>
        <v>VA7394</v>
      </c>
      <c r="E10367" s="1336">
        <v>2.0070000000000001</v>
      </c>
      <c r="F10367" s="644">
        <f t="shared" si="331"/>
        <v>1.9059999999999999</v>
      </c>
      <c r="G10367" s="748" t="s">
        <v>280</v>
      </c>
      <c r="H10367" s="1337">
        <v>0.28999999999999998</v>
      </c>
    </row>
    <row r="10368" spans="2:8">
      <c r="B10368" s="651" t="s">
        <v>31</v>
      </c>
      <c r="C10368" s="1356">
        <v>7395</v>
      </c>
      <c r="D10368" s="747" t="str">
        <f t="shared" si="330"/>
        <v>VA7395</v>
      </c>
      <c r="E10368" s="1336">
        <v>2.0070000000000001</v>
      </c>
      <c r="F10368" s="644">
        <f t="shared" si="331"/>
        <v>1.9059999999999999</v>
      </c>
      <c r="G10368" s="748" t="s">
        <v>280</v>
      </c>
      <c r="H10368" s="1337">
        <v>0.28999999999999998</v>
      </c>
    </row>
    <row r="10369" spans="2:8">
      <c r="B10369" s="651" t="s">
        <v>31</v>
      </c>
      <c r="C10369" s="1356">
        <v>7398</v>
      </c>
      <c r="D10369" s="747" t="str">
        <f t="shared" si="330"/>
        <v>VA7398</v>
      </c>
      <c r="E10369" s="1336">
        <v>2.0070000000000001</v>
      </c>
      <c r="F10369" s="644">
        <f t="shared" si="331"/>
        <v>1.9059999999999999</v>
      </c>
      <c r="G10369" s="748" t="s">
        <v>280</v>
      </c>
      <c r="H10369" s="1337">
        <v>0.28999999999999998</v>
      </c>
    </row>
    <row r="10370" spans="2:8">
      <c r="B10370" s="651" t="s">
        <v>31</v>
      </c>
      <c r="C10370" s="1356">
        <v>7402</v>
      </c>
      <c r="D10370" s="747" t="str">
        <f t="shared" si="330"/>
        <v>VA7402</v>
      </c>
      <c r="E10370" s="1336">
        <v>1.056</v>
      </c>
      <c r="F10370" s="644">
        <f t="shared" si="331"/>
        <v>1.05</v>
      </c>
      <c r="G10370" s="748" t="s">
        <v>280</v>
      </c>
      <c r="H10370" s="1337">
        <v>0.05</v>
      </c>
    </row>
    <row r="10371" spans="2:8">
      <c r="B10371" s="651" t="s">
        <v>31</v>
      </c>
      <c r="C10371" s="1356">
        <v>7403</v>
      </c>
      <c r="D10371" s="747" t="str">
        <f t="shared" si="330"/>
        <v>VA7403</v>
      </c>
      <c r="E10371" s="1336">
        <v>0.92800000000000005</v>
      </c>
      <c r="F10371" s="644">
        <f t="shared" si="331"/>
        <v>0.93500000000000005</v>
      </c>
      <c r="G10371" s="748" t="s">
        <v>280</v>
      </c>
      <c r="H10371" s="1337">
        <v>0.33</v>
      </c>
    </row>
    <row r="10372" spans="2:8">
      <c r="B10372" s="651" t="s">
        <v>31</v>
      </c>
      <c r="C10372" s="1356">
        <v>7405</v>
      </c>
      <c r="D10372" s="747" t="str">
        <f t="shared" si="330"/>
        <v>VA7405</v>
      </c>
      <c r="E10372" s="1336">
        <v>0.86699999999999999</v>
      </c>
      <c r="F10372" s="644">
        <f t="shared" si="331"/>
        <v>0.88</v>
      </c>
      <c r="G10372" s="748" t="s">
        <v>280</v>
      </c>
      <c r="H10372" s="1337">
        <v>0.57999999999999996</v>
      </c>
    </row>
    <row r="10373" spans="2:8">
      <c r="B10373" s="651" t="s">
        <v>31</v>
      </c>
      <c r="C10373" s="1356">
        <v>7420</v>
      </c>
      <c r="D10373" s="747" t="str">
        <f t="shared" si="330"/>
        <v>VA7420</v>
      </c>
      <c r="E10373" s="1336">
        <v>0.97199999999999998</v>
      </c>
      <c r="F10373" s="644">
        <f t="shared" si="331"/>
        <v>0.97499999999999998</v>
      </c>
      <c r="G10373" s="748" t="s">
        <v>280</v>
      </c>
      <c r="H10373" s="1337">
        <v>0.65</v>
      </c>
    </row>
    <row r="10374" spans="2:8">
      <c r="B10374" s="651" t="s">
        <v>31</v>
      </c>
      <c r="C10374" s="1356">
        <v>7421</v>
      </c>
      <c r="D10374" s="747" t="str">
        <f t="shared" si="330"/>
        <v>VA7421</v>
      </c>
      <c r="E10374" s="1336">
        <v>0.98799999999999999</v>
      </c>
      <c r="F10374" s="644">
        <f t="shared" si="331"/>
        <v>0.98899999999999999</v>
      </c>
      <c r="G10374" s="748" t="s">
        <v>280</v>
      </c>
      <c r="H10374" s="1337">
        <v>0.41</v>
      </c>
    </row>
    <row r="10375" spans="2:8">
      <c r="B10375" s="651" t="s">
        <v>31</v>
      </c>
      <c r="C10375" s="1356">
        <v>7422</v>
      </c>
      <c r="D10375" s="747" t="str">
        <f t="shared" si="330"/>
        <v>VA7422</v>
      </c>
      <c r="E10375" s="1336">
        <v>1.196</v>
      </c>
      <c r="F10375" s="644">
        <f t="shared" si="331"/>
        <v>1.1759999999999999</v>
      </c>
      <c r="G10375" s="748" t="s">
        <v>280</v>
      </c>
      <c r="H10375" s="1337">
        <v>0.39</v>
      </c>
    </row>
    <row r="10376" spans="2:8">
      <c r="B10376" s="651" t="s">
        <v>31</v>
      </c>
      <c r="C10376" s="1356">
        <v>7425</v>
      </c>
      <c r="D10376" s="747" t="str">
        <f t="shared" si="330"/>
        <v>VA7425</v>
      </c>
      <c r="E10376" s="1336">
        <v>1.042</v>
      </c>
      <c r="F10376" s="644">
        <f t="shared" si="331"/>
        <v>1.038</v>
      </c>
      <c r="G10376" s="748" t="s">
        <v>280</v>
      </c>
      <c r="H10376" s="1337">
        <v>0.4</v>
      </c>
    </row>
    <row r="10377" spans="2:8">
      <c r="B10377" s="651" t="s">
        <v>31</v>
      </c>
      <c r="C10377" s="1356">
        <v>7431</v>
      </c>
      <c r="D10377" s="747" t="str">
        <f t="shared" si="330"/>
        <v>VA7431</v>
      </c>
      <c r="E10377" s="1336">
        <v>1.431</v>
      </c>
      <c r="F10377" s="644">
        <f t="shared" si="331"/>
        <v>1.3879999999999999</v>
      </c>
      <c r="G10377" s="748" t="s">
        <v>280</v>
      </c>
      <c r="H10377" s="1337">
        <v>0.38</v>
      </c>
    </row>
    <row r="10378" spans="2:8">
      <c r="B10378" s="651" t="s">
        <v>31</v>
      </c>
      <c r="C10378" s="1356">
        <v>7445</v>
      </c>
      <c r="D10378" s="747" t="str">
        <f t="shared" si="330"/>
        <v>VA7445</v>
      </c>
      <c r="E10378" s="1336">
        <v>1.2869999999999999</v>
      </c>
      <c r="F10378" s="644">
        <f t="shared" si="331"/>
        <v>1.258</v>
      </c>
      <c r="G10378" s="748" t="s">
        <v>280</v>
      </c>
      <c r="H10378" s="1337">
        <v>0.08</v>
      </c>
    </row>
    <row r="10379" spans="2:8">
      <c r="B10379" s="651" t="s">
        <v>31</v>
      </c>
      <c r="C10379" s="1356">
        <v>7453</v>
      </c>
      <c r="D10379" s="747" t="str">
        <f t="shared" si="330"/>
        <v>VA7453</v>
      </c>
      <c r="E10379" s="1336">
        <v>2.0070000000000001</v>
      </c>
      <c r="F10379" s="644">
        <f t="shared" si="331"/>
        <v>1.9059999999999999</v>
      </c>
      <c r="G10379" s="748" t="s">
        <v>280</v>
      </c>
      <c r="H10379" s="1337">
        <v>0.28999999999999998</v>
      </c>
    </row>
    <row r="10380" spans="2:8">
      <c r="B10380" s="651" t="s">
        <v>31</v>
      </c>
      <c r="C10380" s="1356">
        <v>7502</v>
      </c>
      <c r="D10380" s="747" t="str">
        <f t="shared" si="330"/>
        <v>VA7502</v>
      </c>
      <c r="E10380" s="1336">
        <v>0.89</v>
      </c>
      <c r="F10380" s="644">
        <f t="shared" si="331"/>
        <v>0.90100000000000002</v>
      </c>
      <c r="G10380" s="748" t="s">
        <v>280</v>
      </c>
      <c r="H10380" s="1337">
        <v>0.59</v>
      </c>
    </row>
    <row r="10381" spans="2:8">
      <c r="B10381" s="651" t="s">
        <v>31</v>
      </c>
      <c r="C10381" s="1356">
        <v>7515</v>
      </c>
      <c r="D10381" s="747" t="str">
        <f t="shared" ref="D10381:D10444" si="332">B10381&amp;TEXT(C10381,"0000")</f>
        <v>VA7515</v>
      </c>
      <c r="E10381" s="1336">
        <v>1.048</v>
      </c>
      <c r="F10381" s="644">
        <f t="shared" ref="F10381:F10444" si="333">IF(E10381="NA","NA",ROUND((E10381-1)*0.9+1,3))</f>
        <v>1.0429999999999999</v>
      </c>
      <c r="G10381" s="748" t="s">
        <v>280</v>
      </c>
      <c r="H10381" s="1337">
        <v>0.39</v>
      </c>
    </row>
    <row r="10382" spans="2:8">
      <c r="B10382" s="651" t="s">
        <v>31</v>
      </c>
      <c r="C10382" s="1356">
        <v>7520</v>
      </c>
      <c r="D10382" s="747" t="str">
        <f t="shared" si="332"/>
        <v>VA7520</v>
      </c>
      <c r="E10382" s="1336">
        <v>1.0580000000000001</v>
      </c>
      <c r="F10382" s="644">
        <f t="shared" si="333"/>
        <v>1.052</v>
      </c>
      <c r="G10382" s="748" t="s">
        <v>280</v>
      </c>
      <c r="H10382" s="1337">
        <v>0.41</v>
      </c>
    </row>
    <row r="10383" spans="2:8">
      <c r="B10383" s="651" t="s">
        <v>31</v>
      </c>
      <c r="C10383" s="1356">
        <v>7538</v>
      </c>
      <c r="D10383" s="747" t="str">
        <f t="shared" si="332"/>
        <v>VA7538</v>
      </c>
      <c r="E10383" s="1336">
        <v>1.373</v>
      </c>
      <c r="F10383" s="644">
        <f t="shared" si="333"/>
        <v>1.3360000000000001</v>
      </c>
      <c r="G10383" s="748" t="s">
        <v>280</v>
      </c>
      <c r="H10383" s="1337">
        <v>0.33</v>
      </c>
    </row>
    <row r="10384" spans="2:8">
      <c r="B10384" s="651" t="s">
        <v>31</v>
      </c>
      <c r="C10384" s="1356">
        <v>7539</v>
      </c>
      <c r="D10384" s="747" t="str">
        <f t="shared" si="332"/>
        <v>VA7539</v>
      </c>
      <c r="E10384" s="1336">
        <v>1.0429999999999999</v>
      </c>
      <c r="F10384" s="644">
        <f t="shared" si="333"/>
        <v>1.0389999999999999</v>
      </c>
      <c r="G10384" s="748" t="s">
        <v>280</v>
      </c>
      <c r="H10384" s="1337">
        <v>0.36</v>
      </c>
    </row>
    <row r="10385" spans="2:8">
      <c r="B10385" s="651" t="s">
        <v>31</v>
      </c>
      <c r="C10385" s="1356">
        <v>7540</v>
      </c>
      <c r="D10385" s="747" t="str">
        <f t="shared" si="332"/>
        <v>VA7540</v>
      </c>
      <c r="E10385" s="1336">
        <v>1.214</v>
      </c>
      <c r="F10385" s="644">
        <f t="shared" si="333"/>
        <v>1.1930000000000001</v>
      </c>
      <c r="G10385" s="748" t="s">
        <v>280</v>
      </c>
      <c r="H10385" s="1337">
        <v>0.33</v>
      </c>
    </row>
    <row r="10386" spans="2:8">
      <c r="B10386" s="651" t="s">
        <v>31</v>
      </c>
      <c r="C10386" s="1356">
        <v>7580</v>
      </c>
      <c r="D10386" s="747" t="str">
        <f t="shared" si="332"/>
        <v>VA7580</v>
      </c>
      <c r="E10386" s="1336">
        <v>1.0620000000000001</v>
      </c>
      <c r="F10386" s="644">
        <f t="shared" si="333"/>
        <v>1.056</v>
      </c>
      <c r="G10386" s="748" t="s">
        <v>280</v>
      </c>
      <c r="H10386" s="1337">
        <v>0.35</v>
      </c>
    </row>
    <row r="10387" spans="2:8">
      <c r="B10387" s="651" t="s">
        <v>31</v>
      </c>
      <c r="C10387" s="1356">
        <v>7590</v>
      </c>
      <c r="D10387" s="747" t="str">
        <f t="shared" si="332"/>
        <v>VA7590</v>
      </c>
      <c r="E10387" s="1336">
        <v>1.1020000000000001</v>
      </c>
      <c r="F10387" s="644">
        <f t="shared" si="333"/>
        <v>1.0920000000000001</v>
      </c>
      <c r="G10387" s="748" t="s">
        <v>280</v>
      </c>
      <c r="H10387" s="1337">
        <v>0.45</v>
      </c>
    </row>
    <row r="10388" spans="2:8">
      <c r="B10388" s="651" t="s">
        <v>31</v>
      </c>
      <c r="C10388" s="1356">
        <v>7600</v>
      </c>
      <c r="D10388" s="747" t="str">
        <f t="shared" si="332"/>
        <v>VA7600</v>
      </c>
      <c r="E10388" s="1336">
        <v>1.0680000000000001</v>
      </c>
      <c r="F10388" s="644">
        <f t="shared" si="333"/>
        <v>1.0609999999999999</v>
      </c>
      <c r="G10388" s="748" t="s">
        <v>280</v>
      </c>
      <c r="H10388" s="1337">
        <v>0.37</v>
      </c>
    </row>
    <row r="10389" spans="2:8">
      <c r="B10389" s="651" t="s">
        <v>31</v>
      </c>
      <c r="C10389" s="1356">
        <v>7601</v>
      </c>
      <c r="D10389" s="747" t="str">
        <f t="shared" si="332"/>
        <v>VA7601</v>
      </c>
      <c r="E10389" s="1336">
        <v>1.288</v>
      </c>
      <c r="F10389" s="644">
        <f t="shared" si="333"/>
        <v>1.2589999999999999</v>
      </c>
      <c r="G10389" s="748" t="s">
        <v>280</v>
      </c>
      <c r="H10389" s="1337">
        <v>0.31</v>
      </c>
    </row>
    <row r="10390" spans="2:8">
      <c r="B10390" s="651" t="s">
        <v>31</v>
      </c>
      <c r="C10390" s="1356">
        <v>7605</v>
      </c>
      <c r="D10390" s="747" t="str">
        <f t="shared" si="332"/>
        <v>VA7605</v>
      </c>
      <c r="E10390" s="1336">
        <v>1.103</v>
      </c>
      <c r="F10390" s="644">
        <f t="shared" si="333"/>
        <v>1.093</v>
      </c>
      <c r="G10390" s="748" t="s">
        <v>280</v>
      </c>
      <c r="H10390" s="1337">
        <v>0.21</v>
      </c>
    </row>
    <row r="10391" spans="2:8">
      <c r="B10391" s="651" t="s">
        <v>31</v>
      </c>
      <c r="C10391" s="1356">
        <v>7610</v>
      </c>
      <c r="D10391" s="747" t="str">
        <f t="shared" si="332"/>
        <v>VA7610</v>
      </c>
      <c r="E10391" s="1336">
        <v>0.88300000000000001</v>
      </c>
      <c r="F10391" s="644">
        <f t="shared" si="333"/>
        <v>0.89500000000000002</v>
      </c>
      <c r="G10391" s="748" t="s">
        <v>280</v>
      </c>
      <c r="H10391" s="1337">
        <v>0.05</v>
      </c>
    </row>
    <row r="10392" spans="2:8">
      <c r="B10392" s="651" t="s">
        <v>31</v>
      </c>
      <c r="C10392" s="1356">
        <v>7611</v>
      </c>
      <c r="D10392" s="747" t="str">
        <f t="shared" si="332"/>
        <v>VA7611</v>
      </c>
      <c r="E10392" s="1336">
        <v>1.2569999999999999</v>
      </c>
      <c r="F10392" s="644">
        <f t="shared" si="333"/>
        <v>1.2310000000000001</v>
      </c>
      <c r="G10392" s="748" t="s">
        <v>280</v>
      </c>
      <c r="H10392" s="1337">
        <v>0.32</v>
      </c>
    </row>
    <row r="10393" spans="2:8">
      <c r="B10393" s="651" t="s">
        <v>31</v>
      </c>
      <c r="C10393" s="1356">
        <v>7612</v>
      </c>
      <c r="D10393" s="747" t="str">
        <f t="shared" si="332"/>
        <v>VA7612</v>
      </c>
      <c r="E10393" s="1336">
        <v>1.1559999999999999</v>
      </c>
      <c r="F10393" s="644">
        <f t="shared" si="333"/>
        <v>1.1399999999999999</v>
      </c>
      <c r="G10393" s="748" t="s">
        <v>280</v>
      </c>
      <c r="H10393" s="1337">
        <v>0.35</v>
      </c>
    </row>
    <row r="10394" spans="2:8">
      <c r="B10394" s="651" t="s">
        <v>31</v>
      </c>
      <c r="C10394" s="1356">
        <v>7613</v>
      </c>
      <c r="D10394" s="747" t="str">
        <f t="shared" si="332"/>
        <v>VA7613</v>
      </c>
      <c r="E10394" s="1336">
        <v>1.1180000000000001</v>
      </c>
      <c r="F10394" s="644">
        <f t="shared" si="333"/>
        <v>1.1060000000000001</v>
      </c>
      <c r="G10394" s="748" t="s">
        <v>280</v>
      </c>
      <c r="H10394" s="1337">
        <v>0.34</v>
      </c>
    </row>
    <row r="10395" spans="2:8">
      <c r="B10395" s="651" t="s">
        <v>31</v>
      </c>
      <c r="C10395" s="1356">
        <v>7705</v>
      </c>
      <c r="D10395" s="747" t="str">
        <f t="shared" si="332"/>
        <v>VA7705</v>
      </c>
      <c r="E10395" s="1336">
        <v>0.91200000000000003</v>
      </c>
      <c r="F10395" s="644">
        <f t="shared" si="333"/>
        <v>0.92100000000000004</v>
      </c>
      <c r="G10395" s="748" t="s">
        <v>280</v>
      </c>
      <c r="H10395" s="1337">
        <v>0.55000000000000004</v>
      </c>
    </row>
    <row r="10396" spans="2:8">
      <c r="B10396" s="651" t="s">
        <v>31</v>
      </c>
      <c r="C10396" s="1356">
        <v>7710</v>
      </c>
      <c r="D10396" s="747" t="str">
        <f t="shared" si="332"/>
        <v>VA7710</v>
      </c>
      <c r="E10396" s="1336">
        <v>1.036</v>
      </c>
      <c r="F10396" s="644">
        <f t="shared" si="333"/>
        <v>1.032</v>
      </c>
      <c r="G10396" s="748" t="s">
        <v>280</v>
      </c>
      <c r="H10396" s="1337">
        <v>0.41</v>
      </c>
    </row>
    <row r="10397" spans="2:8">
      <c r="B10397" s="651" t="s">
        <v>31</v>
      </c>
      <c r="C10397" s="1356">
        <v>7711</v>
      </c>
      <c r="D10397" s="747" t="str">
        <f t="shared" si="332"/>
        <v>VA7711</v>
      </c>
      <c r="E10397" s="1336">
        <v>0.92</v>
      </c>
      <c r="F10397" s="644">
        <f t="shared" si="333"/>
        <v>0.92800000000000005</v>
      </c>
      <c r="G10397" s="748" t="s">
        <v>280</v>
      </c>
      <c r="H10397" s="1337">
        <v>1.86</v>
      </c>
    </row>
    <row r="10398" spans="2:8">
      <c r="B10398" s="651" t="s">
        <v>31</v>
      </c>
      <c r="C10398" s="1356">
        <v>7720</v>
      </c>
      <c r="D10398" s="747" t="str">
        <f t="shared" si="332"/>
        <v>VA7720</v>
      </c>
      <c r="E10398" s="1336">
        <v>0.95399999999999996</v>
      </c>
      <c r="F10398" s="644">
        <f t="shared" si="333"/>
        <v>0.95899999999999996</v>
      </c>
      <c r="G10398" s="748" t="s">
        <v>280</v>
      </c>
      <c r="H10398" s="1337">
        <v>0.35</v>
      </c>
    </row>
    <row r="10399" spans="2:8">
      <c r="B10399" s="651" t="s">
        <v>31</v>
      </c>
      <c r="C10399" s="1356">
        <v>7723</v>
      </c>
      <c r="D10399" s="747" t="str">
        <f t="shared" si="332"/>
        <v>VA7723</v>
      </c>
      <c r="E10399" s="1336">
        <v>0.92600000000000005</v>
      </c>
      <c r="F10399" s="644">
        <f t="shared" si="333"/>
        <v>0.93300000000000005</v>
      </c>
      <c r="G10399" s="748" t="s">
        <v>280</v>
      </c>
      <c r="H10399" s="1337">
        <v>0.26</v>
      </c>
    </row>
    <row r="10400" spans="2:8">
      <c r="B10400" s="651" t="s">
        <v>31</v>
      </c>
      <c r="C10400" s="1356">
        <v>7727</v>
      </c>
      <c r="D10400" s="747" t="str">
        <f t="shared" si="332"/>
        <v>VA7727</v>
      </c>
      <c r="E10400" s="1336">
        <v>2.0070000000000001</v>
      </c>
      <c r="F10400" s="644">
        <f t="shared" si="333"/>
        <v>1.9059999999999999</v>
      </c>
      <c r="G10400" s="748" t="s">
        <v>280</v>
      </c>
      <c r="H10400" s="1337">
        <v>0.28999999999999998</v>
      </c>
    </row>
    <row r="10401" spans="2:8">
      <c r="B10401" s="651" t="s">
        <v>31</v>
      </c>
      <c r="C10401" s="1356">
        <v>7855</v>
      </c>
      <c r="D10401" s="747" t="str">
        <f t="shared" si="332"/>
        <v>VA7855</v>
      </c>
      <c r="E10401" s="1336">
        <v>1.18</v>
      </c>
      <c r="F10401" s="644">
        <f t="shared" si="333"/>
        <v>1.1619999999999999</v>
      </c>
      <c r="G10401" s="748" t="s">
        <v>280</v>
      </c>
      <c r="H10401" s="1337">
        <v>0.28999999999999998</v>
      </c>
    </row>
    <row r="10402" spans="2:8">
      <c r="B10402" s="651" t="s">
        <v>31</v>
      </c>
      <c r="C10402" s="1356">
        <v>8001</v>
      </c>
      <c r="D10402" s="747" t="str">
        <f t="shared" si="332"/>
        <v>VA8001</v>
      </c>
      <c r="E10402" s="1336">
        <v>0.88200000000000001</v>
      </c>
      <c r="F10402" s="644">
        <f t="shared" si="333"/>
        <v>0.89400000000000002</v>
      </c>
      <c r="G10402" s="748" t="s">
        <v>280</v>
      </c>
      <c r="H10402" s="1337">
        <v>0.24</v>
      </c>
    </row>
    <row r="10403" spans="2:8">
      <c r="B10403" s="651" t="s">
        <v>31</v>
      </c>
      <c r="C10403" s="1356">
        <v>8002</v>
      </c>
      <c r="D10403" s="747" t="str">
        <f t="shared" si="332"/>
        <v>VA8002</v>
      </c>
      <c r="E10403" s="1336">
        <v>0.85799999999999998</v>
      </c>
      <c r="F10403" s="644">
        <f t="shared" si="333"/>
        <v>0.872</v>
      </c>
      <c r="G10403" s="748" t="s">
        <v>280</v>
      </c>
      <c r="H10403" s="1337">
        <v>0.23</v>
      </c>
    </row>
    <row r="10404" spans="2:8">
      <c r="B10404" s="651" t="s">
        <v>31</v>
      </c>
      <c r="C10404" s="1356">
        <v>8006</v>
      </c>
      <c r="D10404" s="747" t="str">
        <f t="shared" si="332"/>
        <v>VA8006</v>
      </c>
      <c r="E10404" s="1336">
        <v>0.86899999999999999</v>
      </c>
      <c r="F10404" s="644">
        <f t="shared" si="333"/>
        <v>0.88200000000000001</v>
      </c>
      <c r="G10404" s="748" t="s">
        <v>280</v>
      </c>
      <c r="H10404" s="1337">
        <v>0.18</v>
      </c>
    </row>
    <row r="10405" spans="2:8">
      <c r="B10405" s="651" t="s">
        <v>31</v>
      </c>
      <c r="C10405" s="1356">
        <v>8008</v>
      </c>
      <c r="D10405" s="747" t="str">
        <f t="shared" si="332"/>
        <v>VA8008</v>
      </c>
      <c r="E10405" s="1336">
        <v>0.78400000000000003</v>
      </c>
      <c r="F10405" s="644">
        <f t="shared" si="333"/>
        <v>0.80600000000000005</v>
      </c>
      <c r="G10405" s="748" t="s">
        <v>280</v>
      </c>
      <c r="H10405" s="1337">
        <v>0.18</v>
      </c>
    </row>
    <row r="10406" spans="2:8">
      <c r="B10406" s="651" t="s">
        <v>31</v>
      </c>
      <c r="C10406" s="1356">
        <v>8010</v>
      </c>
      <c r="D10406" s="747" t="str">
        <f t="shared" si="332"/>
        <v>VA8010</v>
      </c>
      <c r="E10406" s="1336">
        <v>0.95199999999999996</v>
      </c>
      <c r="F10406" s="644">
        <f t="shared" si="333"/>
        <v>0.95699999999999996</v>
      </c>
      <c r="G10406" s="748" t="s">
        <v>280</v>
      </c>
      <c r="H10406" s="1337">
        <v>0.17</v>
      </c>
    </row>
    <row r="10407" spans="2:8">
      <c r="B10407" s="651" t="s">
        <v>31</v>
      </c>
      <c r="C10407" s="1356">
        <v>8013</v>
      </c>
      <c r="D10407" s="747" t="str">
        <f t="shared" si="332"/>
        <v>VA8013</v>
      </c>
      <c r="E10407" s="1336">
        <v>1.0049999999999999</v>
      </c>
      <c r="F10407" s="644">
        <f t="shared" si="333"/>
        <v>1.0049999999999999</v>
      </c>
      <c r="G10407" s="748" t="s">
        <v>280</v>
      </c>
      <c r="H10407" s="1337">
        <v>0.14000000000000001</v>
      </c>
    </row>
    <row r="10408" spans="2:8">
      <c r="B10408" s="651" t="s">
        <v>31</v>
      </c>
      <c r="C10408" s="1356">
        <v>8015</v>
      </c>
      <c r="D10408" s="747" t="str">
        <f t="shared" si="332"/>
        <v>VA8015</v>
      </c>
      <c r="E10408" s="1336">
        <v>0.878</v>
      </c>
      <c r="F10408" s="644">
        <f t="shared" si="333"/>
        <v>0.89</v>
      </c>
      <c r="G10408" s="748" t="s">
        <v>280</v>
      </c>
      <c r="H10408" s="1337">
        <v>0.19</v>
      </c>
    </row>
    <row r="10409" spans="2:8">
      <c r="B10409" s="651" t="s">
        <v>31</v>
      </c>
      <c r="C10409" s="1356">
        <v>8017</v>
      </c>
      <c r="D10409" s="747" t="str">
        <f t="shared" si="332"/>
        <v>VA8017</v>
      </c>
      <c r="E10409" s="1336">
        <v>0.85899999999999999</v>
      </c>
      <c r="F10409" s="644">
        <f t="shared" si="333"/>
        <v>0.873</v>
      </c>
      <c r="G10409" s="748" t="s">
        <v>280</v>
      </c>
      <c r="H10409" s="1337">
        <v>0.14000000000000001</v>
      </c>
    </row>
    <row r="10410" spans="2:8">
      <c r="B10410" s="651" t="s">
        <v>31</v>
      </c>
      <c r="C10410" s="1356">
        <v>8018</v>
      </c>
      <c r="D10410" s="747" t="str">
        <f t="shared" si="332"/>
        <v>VA8018</v>
      </c>
      <c r="E10410" s="1336">
        <v>0.8</v>
      </c>
      <c r="F10410" s="644">
        <f t="shared" si="333"/>
        <v>0.82</v>
      </c>
      <c r="G10410" s="748" t="s">
        <v>280</v>
      </c>
      <c r="H10410" s="1337">
        <v>0.28999999999999998</v>
      </c>
    </row>
    <row r="10411" spans="2:8">
      <c r="B10411" s="651" t="s">
        <v>31</v>
      </c>
      <c r="C10411" s="1356">
        <v>8021</v>
      </c>
      <c r="D10411" s="747" t="str">
        <f t="shared" si="332"/>
        <v>VA8021</v>
      </c>
      <c r="E10411" s="1336">
        <v>0.86399999999999999</v>
      </c>
      <c r="F10411" s="644">
        <f t="shared" si="333"/>
        <v>0.878</v>
      </c>
      <c r="G10411" s="748" t="s">
        <v>280</v>
      </c>
      <c r="H10411" s="1337">
        <v>0.24</v>
      </c>
    </row>
    <row r="10412" spans="2:8">
      <c r="B10412" s="651" t="s">
        <v>31</v>
      </c>
      <c r="C10412" s="1356">
        <v>8031</v>
      </c>
      <c r="D10412" s="747" t="str">
        <f t="shared" si="332"/>
        <v>VA8031</v>
      </c>
      <c r="E10412" s="1336">
        <v>0.89300000000000002</v>
      </c>
      <c r="F10412" s="644">
        <f t="shared" si="333"/>
        <v>0.90400000000000003</v>
      </c>
      <c r="G10412" s="748" t="s">
        <v>280</v>
      </c>
      <c r="H10412" s="1337">
        <v>0.26</v>
      </c>
    </row>
    <row r="10413" spans="2:8">
      <c r="B10413" s="651" t="s">
        <v>31</v>
      </c>
      <c r="C10413" s="1356">
        <v>8032</v>
      </c>
      <c r="D10413" s="747" t="str">
        <f t="shared" si="332"/>
        <v>VA8032</v>
      </c>
      <c r="E10413" s="1336">
        <v>0.83799999999999997</v>
      </c>
      <c r="F10413" s="644">
        <f t="shared" si="333"/>
        <v>0.85399999999999998</v>
      </c>
      <c r="G10413" s="748" t="s">
        <v>280</v>
      </c>
      <c r="H10413" s="1337">
        <v>0.24</v>
      </c>
    </row>
    <row r="10414" spans="2:8">
      <c r="B10414" s="651" t="s">
        <v>31</v>
      </c>
      <c r="C10414" s="1356">
        <v>8033</v>
      </c>
      <c r="D10414" s="747" t="str">
        <f t="shared" si="332"/>
        <v>VA8033</v>
      </c>
      <c r="E10414" s="1336">
        <v>0.91700000000000004</v>
      </c>
      <c r="F10414" s="644">
        <f t="shared" si="333"/>
        <v>0.92500000000000004</v>
      </c>
      <c r="G10414" s="748" t="s">
        <v>280</v>
      </c>
      <c r="H10414" s="1337">
        <v>0.26</v>
      </c>
    </row>
    <row r="10415" spans="2:8">
      <c r="B10415" s="651" t="s">
        <v>31</v>
      </c>
      <c r="C10415" s="1356">
        <v>8037</v>
      </c>
      <c r="D10415" s="747" t="str">
        <f t="shared" si="332"/>
        <v>VA8037</v>
      </c>
      <c r="E10415" s="1336">
        <v>0.69499999999999995</v>
      </c>
      <c r="F10415" s="644">
        <f t="shared" si="333"/>
        <v>0.72599999999999998</v>
      </c>
      <c r="G10415" s="748" t="s">
        <v>280</v>
      </c>
      <c r="H10415" s="1337">
        <v>0.11</v>
      </c>
    </row>
    <row r="10416" spans="2:8">
      <c r="B10416" s="651" t="s">
        <v>31</v>
      </c>
      <c r="C10416" s="1356">
        <v>8039</v>
      </c>
      <c r="D10416" s="747" t="str">
        <f t="shared" si="332"/>
        <v>VA8039</v>
      </c>
      <c r="E10416" s="1336">
        <v>0.90900000000000003</v>
      </c>
      <c r="F10416" s="644">
        <f t="shared" si="333"/>
        <v>0.91800000000000004</v>
      </c>
      <c r="G10416" s="748" t="s">
        <v>280</v>
      </c>
      <c r="H10416" s="1337">
        <v>0.22</v>
      </c>
    </row>
    <row r="10417" spans="2:8">
      <c r="B10417" s="651" t="s">
        <v>31</v>
      </c>
      <c r="C10417" s="1356">
        <v>8044</v>
      </c>
      <c r="D10417" s="747" t="str">
        <f t="shared" si="332"/>
        <v>VA8044</v>
      </c>
      <c r="E10417" s="1336">
        <v>0.875</v>
      </c>
      <c r="F10417" s="644">
        <f t="shared" si="333"/>
        <v>0.88800000000000001</v>
      </c>
      <c r="G10417" s="748" t="s">
        <v>280</v>
      </c>
      <c r="H10417" s="1337">
        <v>0.27</v>
      </c>
    </row>
    <row r="10418" spans="2:8">
      <c r="B10418" s="651" t="s">
        <v>31</v>
      </c>
      <c r="C10418" s="1356">
        <v>8045</v>
      </c>
      <c r="D10418" s="747" t="str">
        <f t="shared" si="332"/>
        <v>VA8045</v>
      </c>
      <c r="E10418" s="1336">
        <v>0.88900000000000001</v>
      </c>
      <c r="F10418" s="644">
        <f t="shared" si="333"/>
        <v>0.9</v>
      </c>
      <c r="G10418" s="748" t="s">
        <v>280</v>
      </c>
      <c r="H10418" s="1337">
        <v>0.16</v>
      </c>
    </row>
    <row r="10419" spans="2:8">
      <c r="B10419" s="651" t="s">
        <v>31</v>
      </c>
      <c r="C10419" s="1356">
        <v>8046</v>
      </c>
      <c r="D10419" s="747" t="str">
        <f t="shared" si="332"/>
        <v>VA8046</v>
      </c>
      <c r="E10419" s="1336">
        <v>0.93500000000000005</v>
      </c>
      <c r="F10419" s="644">
        <f t="shared" si="333"/>
        <v>0.94199999999999995</v>
      </c>
      <c r="G10419" s="748" t="s">
        <v>280</v>
      </c>
      <c r="H10419" s="1337">
        <v>0.24</v>
      </c>
    </row>
    <row r="10420" spans="2:8">
      <c r="B10420" s="651" t="s">
        <v>31</v>
      </c>
      <c r="C10420" s="1356">
        <v>8047</v>
      </c>
      <c r="D10420" s="747" t="str">
        <f t="shared" si="332"/>
        <v>VA8047</v>
      </c>
      <c r="E10420" s="1336">
        <v>0.85699999999999998</v>
      </c>
      <c r="F10420" s="644">
        <f t="shared" si="333"/>
        <v>0.871</v>
      </c>
      <c r="G10420" s="748" t="s">
        <v>280</v>
      </c>
      <c r="H10420" s="1337">
        <v>0.21</v>
      </c>
    </row>
    <row r="10421" spans="2:8">
      <c r="B10421" s="651" t="s">
        <v>31</v>
      </c>
      <c r="C10421" s="1356">
        <v>8058</v>
      </c>
      <c r="D10421" s="747" t="str">
        <f t="shared" si="332"/>
        <v>VA8058</v>
      </c>
      <c r="E10421" s="1336">
        <v>0.96399999999999997</v>
      </c>
      <c r="F10421" s="644">
        <f t="shared" si="333"/>
        <v>0.96799999999999997</v>
      </c>
      <c r="G10421" s="748" t="s">
        <v>280</v>
      </c>
      <c r="H10421" s="1337">
        <v>0.2</v>
      </c>
    </row>
    <row r="10422" spans="2:8">
      <c r="B10422" s="651" t="s">
        <v>31</v>
      </c>
      <c r="C10422" s="1356">
        <v>8072</v>
      </c>
      <c r="D10422" s="747" t="str">
        <f t="shared" si="332"/>
        <v>VA8072</v>
      </c>
      <c r="E10422" s="1336">
        <v>0.87</v>
      </c>
      <c r="F10422" s="644">
        <f t="shared" si="333"/>
        <v>0.88300000000000001</v>
      </c>
      <c r="G10422" s="748" t="s">
        <v>280</v>
      </c>
      <c r="H10422" s="1337">
        <v>0.19</v>
      </c>
    </row>
    <row r="10423" spans="2:8">
      <c r="B10423" s="651" t="s">
        <v>31</v>
      </c>
      <c r="C10423" s="1356">
        <v>8102</v>
      </c>
      <c r="D10423" s="747" t="str">
        <f t="shared" si="332"/>
        <v>VA8102</v>
      </c>
      <c r="E10423" s="1336">
        <v>0.85099999999999998</v>
      </c>
      <c r="F10423" s="644">
        <f t="shared" si="333"/>
        <v>0.86599999999999999</v>
      </c>
      <c r="G10423" s="748" t="s">
        <v>280</v>
      </c>
      <c r="H10423" s="1337">
        <v>0.22</v>
      </c>
    </row>
    <row r="10424" spans="2:8">
      <c r="B10424" s="651" t="s">
        <v>31</v>
      </c>
      <c r="C10424" s="1356">
        <v>8103</v>
      </c>
      <c r="D10424" s="747" t="str">
        <f t="shared" si="332"/>
        <v>VA8103</v>
      </c>
      <c r="E10424" s="1336">
        <v>0.83</v>
      </c>
      <c r="F10424" s="644">
        <f t="shared" si="333"/>
        <v>0.84699999999999998</v>
      </c>
      <c r="G10424" s="748" t="s">
        <v>280</v>
      </c>
      <c r="H10424" s="1337">
        <v>0.36</v>
      </c>
    </row>
    <row r="10425" spans="2:8">
      <c r="B10425" s="651" t="s">
        <v>31</v>
      </c>
      <c r="C10425" s="1356">
        <v>8106</v>
      </c>
      <c r="D10425" s="747" t="str">
        <f t="shared" si="332"/>
        <v>VA8106</v>
      </c>
      <c r="E10425" s="1336">
        <v>0.98099999999999998</v>
      </c>
      <c r="F10425" s="644">
        <f t="shared" si="333"/>
        <v>0.98299999999999998</v>
      </c>
      <c r="G10425" s="748" t="s">
        <v>280</v>
      </c>
      <c r="H10425" s="1337">
        <v>0.44</v>
      </c>
    </row>
    <row r="10426" spans="2:8">
      <c r="B10426" s="651" t="s">
        <v>31</v>
      </c>
      <c r="C10426" s="1356">
        <v>8107</v>
      </c>
      <c r="D10426" s="747" t="str">
        <f t="shared" si="332"/>
        <v>VA8107</v>
      </c>
      <c r="E10426" s="1336">
        <v>1.028</v>
      </c>
      <c r="F10426" s="644">
        <f t="shared" si="333"/>
        <v>1.0249999999999999</v>
      </c>
      <c r="G10426" s="748" t="s">
        <v>280</v>
      </c>
      <c r="H10426" s="1337">
        <v>0.24</v>
      </c>
    </row>
    <row r="10427" spans="2:8">
      <c r="B10427" s="651" t="s">
        <v>31</v>
      </c>
      <c r="C10427" s="1356">
        <v>8111</v>
      </c>
      <c r="D10427" s="747" t="str">
        <f t="shared" si="332"/>
        <v>VA8111</v>
      </c>
      <c r="E10427" s="1336">
        <v>0.90600000000000003</v>
      </c>
      <c r="F10427" s="644">
        <f t="shared" si="333"/>
        <v>0.91500000000000004</v>
      </c>
      <c r="G10427" s="748" t="s">
        <v>280</v>
      </c>
      <c r="H10427" s="1337">
        <v>0.22</v>
      </c>
    </row>
    <row r="10428" spans="2:8">
      <c r="B10428" s="651" t="s">
        <v>31</v>
      </c>
      <c r="C10428" s="1356">
        <v>8116</v>
      </c>
      <c r="D10428" s="747" t="str">
        <f t="shared" si="332"/>
        <v>VA8116</v>
      </c>
      <c r="E10428" s="1336">
        <v>0.91500000000000004</v>
      </c>
      <c r="F10428" s="644">
        <f t="shared" si="333"/>
        <v>0.92400000000000004</v>
      </c>
      <c r="G10428" s="748" t="s">
        <v>280</v>
      </c>
      <c r="H10428" s="1337">
        <v>0.25</v>
      </c>
    </row>
    <row r="10429" spans="2:8">
      <c r="B10429" s="651" t="s">
        <v>31</v>
      </c>
      <c r="C10429" s="1356">
        <v>8203</v>
      </c>
      <c r="D10429" s="747" t="str">
        <f t="shared" si="332"/>
        <v>VA8203</v>
      </c>
      <c r="E10429" s="1336">
        <v>0.96499999999999997</v>
      </c>
      <c r="F10429" s="644">
        <f t="shared" si="333"/>
        <v>0.96899999999999997</v>
      </c>
      <c r="G10429" s="748" t="s">
        <v>280</v>
      </c>
      <c r="H10429" s="1337">
        <v>0.34</v>
      </c>
    </row>
    <row r="10430" spans="2:8">
      <c r="B10430" s="651" t="s">
        <v>31</v>
      </c>
      <c r="C10430" s="1356">
        <v>8204</v>
      </c>
      <c r="D10430" s="747" t="str">
        <f t="shared" si="332"/>
        <v>VA8204</v>
      </c>
      <c r="E10430" s="1336">
        <v>1.01</v>
      </c>
      <c r="F10430" s="644">
        <f t="shared" si="333"/>
        <v>1.0089999999999999</v>
      </c>
      <c r="G10430" s="748" t="s">
        <v>280</v>
      </c>
      <c r="H10430" s="1337">
        <v>0.26</v>
      </c>
    </row>
    <row r="10431" spans="2:8">
      <c r="B10431" s="651" t="s">
        <v>31</v>
      </c>
      <c r="C10431" s="1356">
        <v>8209</v>
      </c>
      <c r="D10431" s="747" t="str">
        <f t="shared" si="332"/>
        <v>VA8209</v>
      </c>
      <c r="E10431" s="1336">
        <v>0.871</v>
      </c>
      <c r="F10431" s="644">
        <f t="shared" si="333"/>
        <v>0.88400000000000001</v>
      </c>
      <c r="G10431" s="748" t="s">
        <v>280</v>
      </c>
      <c r="H10431" s="1337">
        <v>0.24</v>
      </c>
    </row>
    <row r="10432" spans="2:8">
      <c r="B10432" s="651" t="s">
        <v>31</v>
      </c>
      <c r="C10432" s="1356">
        <v>8215</v>
      </c>
      <c r="D10432" s="747" t="str">
        <f t="shared" si="332"/>
        <v>VA8215</v>
      </c>
      <c r="E10432" s="1336">
        <v>0.93600000000000005</v>
      </c>
      <c r="F10432" s="644">
        <f t="shared" si="333"/>
        <v>0.94199999999999995</v>
      </c>
      <c r="G10432" s="748" t="s">
        <v>280</v>
      </c>
      <c r="H10432" s="1337">
        <v>0.36</v>
      </c>
    </row>
    <row r="10433" spans="2:8">
      <c r="B10433" s="651" t="s">
        <v>31</v>
      </c>
      <c r="C10433" s="1356">
        <v>8227</v>
      </c>
      <c r="D10433" s="747" t="str">
        <f t="shared" si="332"/>
        <v>VA8227</v>
      </c>
      <c r="E10433" s="1336">
        <v>1.5069999999999999</v>
      </c>
      <c r="F10433" s="644">
        <f t="shared" si="333"/>
        <v>1.456</v>
      </c>
      <c r="G10433" s="748" t="s">
        <v>280</v>
      </c>
      <c r="H10433" s="1337">
        <v>0.32</v>
      </c>
    </row>
    <row r="10434" spans="2:8">
      <c r="B10434" s="651" t="s">
        <v>31</v>
      </c>
      <c r="C10434" s="1356">
        <v>8232</v>
      </c>
      <c r="D10434" s="747" t="str">
        <f t="shared" si="332"/>
        <v>VA8232</v>
      </c>
      <c r="E10434" s="1336">
        <v>0.98599999999999999</v>
      </c>
      <c r="F10434" s="644">
        <f t="shared" si="333"/>
        <v>0.98699999999999999</v>
      </c>
      <c r="G10434" s="748" t="s">
        <v>280</v>
      </c>
      <c r="H10434" s="1337">
        <v>0.39</v>
      </c>
    </row>
    <row r="10435" spans="2:8">
      <c r="B10435" s="651" t="s">
        <v>31</v>
      </c>
      <c r="C10435" s="1356">
        <v>8233</v>
      </c>
      <c r="D10435" s="747" t="str">
        <f t="shared" si="332"/>
        <v>VA8233</v>
      </c>
      <c r="E10435" s="1336">
        <v>0.84799999999999998</v>
      </c>
      <c r="F10435" s="644">
        <f t="shared" si="333"/>
        <v>0.86299999999999999</v>
      </c>
      <c r="G10435" s="748" t="s">
        <v>280</v>
      </c>
      <c r="H10435" s="1337">
        <v>0.22</v>
      </c>
    </row>
    <row r="10436" spans="2:8">
      <c r="B10436" s="651" t="s">
        <v>31</v>
      </c>
      <c r="C10436" s="1356">
        <v>8235</v>
      </c>
      <c r="D10436" s="747" t="str">
        <f t="shared" si="332"/>
        <v>VA8235</v>
      </c>
      <c r="E10436" s="1336">
        <v>0.871</v>
      </c>
      <c r="F10436" s="644">
        <f t="shared" si="333"/>
        <v>0.88400000000000001</v>
      </c>
      <c r="G10436" s="748" t="s">
        <v>280</v>
      </c>
      <c r="H10436" s="1337">
        <v>0.27</v>
      </c>
    </row>
    <row r="10437" spans="2:8">
      <c r="B10437" s="651" t="s">
        <v>31</v>
      </c>
      <c r="C10437" s="1356">
        <v>8263</v>
      </c>
      <c r="D10437" s="747" t="str">
        <f t="shared" si="332"/>
        <v>VA8263</v>
      </c>
      <c r="E10437" s="1336">
        <v>1.181</v>
      </c>
      <c r="F10437" s="644">
        <f t="shared" si="333"/>
        <v>1.163</v>
      </c>
      <c r="G10437" s="748" t="s">
        <v>280</v>
      </c>
      <c r="H10437" s="1337">
        <v>0.31</v>
      </c>
    </row>
    <row r="10438" spans="2:8">
      <c r="B10438" s="651" t="s">
        <v>31</v>
      </c>
      <c r="C10438" s="1356">
        <v>8264</v>
      </c>
      <c r="D10438" s="747" t="str">
        <f t="shared" si="332"/>
        <v>VA8264</v>
      </c>
      <c r="E10438" s="1336">
        <v>0.91200000000000003</v>
      </c>
      <c r="F10438" s="644">
        <f t="shared" si="333"/>
        <v>0.92100000000000004</v>
      </c>
      <c r="G10438" s="748" t="s">
        <v>280</v>
      </c>
      <c r="H10438" s="1337">
        <v>0.4</v>
      </c>
    </row>
    <row r="10439" spans="2:8">
      <c r="B10439" s="651" t="s">
        <v>31</v>
      </c>
      <c r="C10439" s="1356">
        <v>8265</v>
      </c>
      <c r="D10439" s="747" t="str">
        <f t="shared" si="332"/>
        <v>VA8265</v>
      </c>
      <c r="E10439" s="1336">
        <v>1.018</v>
      </c>
      <c r="F10439" s="644">
        <f t="shared" si="333"/>
        <v>1.016</v>
      </c>
      <c r="G10439" s="748" t="s">
        <v>280</v>
      </c>
      <c r="H10439" s="1337">
        <v>0.25</v>
      </c>
    </row>
    <row r="10440" spans="2:8">
      <c r="B10440" s="651" t="s">
        <v>31</v>
      </c>
      <c r="C10440" s="1356">
        <v>8279</v>
      </c>
      <c r="D10440" s="747" t="str">
        <f t="shared" si="332"/>
        <v>VA8279</v>
      </c>
      <c r="E10440" s="1336">
        <v>0.93100000000000005</v>
      </c>
      <c r="F10440" s="644">
        <f t="shared" si="333"/>
        <v>0.93799999999999994</v>
      </c>
      <c r="G10440" s="748" t="s">
        <v>280</v>
      </c>
      <c r="H10440" s="1337">
        <v>0.35</v>
      </c>
    </row>
    <row r="10441" spans="2:8">
      <c r="B10441" s="651" t="s">
        <v>31</v>
      </c>
      <c r="C10441" s="1356">
        <v>8288</v>
      </c>
      <c r="D10441" s="747" t="str">
        <f t="shared" si="332"/>
        <v>VA8288</v>
      </c>
      <c r="E10441" s="1336">
        <v>0.875</v>
      </c>
      <c r="F10441" s="644">
        <f t="shared" si="333"/>
        <v>0.88800000000000001</v>
      </c>
      <c r="G10441" s="748" t="s">
        <v>280</v>
      </c>
      <c r="H10441" s="1337">
        <v>0.4</v>
      </c>
    </row>
    <row r="10442" spans="2:8">
      <c r="B10442" s="651" t="s">
        <v>31</v>
      </c>
      <c r="C10442" s="1356">
        <v>8291</v>
      </c>
      <c r="D10442" s="747" t="str">
        <f t="shared" si="332"/>
        <v>VA8291</v>
      </c>
      <c r="E10442" s="1336">
        <v>0.90700000000000003</v>
      </c>
      <c r="F10442" s="644">
        <f t="shared" si="333"/>
        <v>0.91600000000000004</v>
      </c>
      <c r="G10442" s="748" t="s">
        <v>280</v>
      </c>
      <c r="H10442" s="1337">
        <v>0.31</v>
      </c>
    </row>
    <row r="10443" spans="2:8">
      <c r="B10443" s="651" t="s">
        <v>31</v>
      </c>
      <c r="C10443" s="1356">
        <v>8292</v>
      </c>
      <c r="D10443" s="747" t="str">
        <f t="shared" si="332"/>
        <v>VA8292</v>
      </c>
      <c r="E10443" s="1336">
        <v>0.751</v>
      </c>
      <c r="F10443" s="644">
        <f t="shared" si="333"/>
        <v>0.77600000000000002</v>
      </c>
      <c r="G10443" s="748" t="s">
        <v>280</v>
      </c>
      <c r="H10443" s="1337">
        <v>0.35</v>
      </c>
    </row>
    <row r="10444" spans="2:8">
      <c r="B10444" s="651" t="s">
        <v>31</v>
      </c>
      <c r="C10444" s="1356">
        <v>8293</v>
      </c>
      <c r="D10444" s="747" t="str">
        <f t="shared" si="332"/>
        <v>VA8293</v>
      </c>
      <c r="E10444" s="1336">
        <v>0.97699999999999998</v>
      </c>
      <c r="F10444" s="644">
        <f t="shared" si="333"/>
        <v>0.97899999999999998</v>
      </c>
      <c r="G10444" s="748" t="s">
        <v>280</v>
      </c>
      <c r="H10444" s="1337">
        <v>0.72</v>
      </c>
    </row>
    <row r="10445" spans="2:8">
      <c r="B10445" s="651" t="s">
        <v>31</v>
      </c>
      <c r="C10445" s="1356">
        <v>8304</v>
      </c>
      <c r="D10445" s="747" t="str">
        <f t="shared" ref="D10445:D10508" si="334">B10445&amp;TEXT(C10445,"0000")</f>
        <v>VA8304</v>
      </c>
      <c r="E10445" s="1336">
        <v>0.92</v>
      </c>
      <c r="F10445" s="644">
        <f t="shared" ref="F10445:F10508" si="335">IF(E10445="NA","NA",ROUND((E10445-1)*0.9+1,3))</f>
        <v>0.92800000000000005</v>
      </c>
      <c r="G10445" s="748" t="s">
        <v>280</v>
      </c>
      <c r="H10445" s="1337">
        <v>0.24</v>
      </c>
    </row>
    <row r="10446" spans="2:8">
      <c r="B10446" s="651" t="s">
        <v>31</v>
      </c>
      <c r="C10446" s="1356">
        <v>8350</v>
      </c>
      <c r="D10446" s="747" t="str">
        <f t="shared" si="334"/>
        <v>VA8350</v>
      </c>
      <c r="E10446" s="1336">
        <v>1.0860000000000001</v>
      </c>
      <c r="F10446" s="644">
        <f t="shared" si="335"/>
        <v>1.077</v>
      </c>
      <c r="G10446" s="748" t="s">
        <v>280</v>
      </c>
      <c r="H10446" s="1337">
        <v>0.39</v>
      </c>
    </row>
    <row r="10447" spans="2:8">
      <c r="B10447" s="651" t="s">
        <v>31</v>
      </c>
      <c r="C10447" s="1356">
        <v>8380</v>
      </c>
      <c r="D10447" s="747" t="str">
        <f t="shared" si="334"/>
        <v>VA8380</v>
      </c>
      <c r="E10447" s="1336">
        <v>1.0900000000000001</v>
      </c>
      <c r="F10447" s="644">
        <f t="shared" si="335"/>
        <v>1.081</v>
      </c>
      <c r="G10447" s="748" t="s">
        <v>280</v>
      </c>
      <c r="H10447" s="1337">
        <v>0.23</v>
      </c>
    </row>
    <row r="10448" spans="2:8">
      <c r="B10448" s="651" t="s">
        <v>31</v>
      </c>
      <c r="C10448" s="1356">
        <v>8381</v>
      </c>
      <c r="D10448" s="747" t="str">
        <f t="shared" si="334"/>
        <v>VA8381</v>
      </c>
      <c r="E10448" s="1336">
        <v>0.85899999999999999</v>
      </c>
      <c r="F10448" s="644">
        <f t="shared" si="335"/>
        <v>0.873</v>
      </c>
      <c r="G10448" s="748" t="s">
        <v>280</v>
      </c>
      <c r="H10448" s="1337">
        <v>0.22</v>
      </c>
    </row>
    <row r="10449" spans="2:8">
      <c r="B10449" s="651" t="s">
        <v>31</v>
      </c>
      <c r="C10449" s="1356">
        <v>8385</v>
      </c>
      <c r="D10449" s="747" t="str">
        <f t="shared" si="334"/>
        <v>VA8385</v>
      </c>
      <c r="E10449" s="1336">
        <v>0.89800000000000002</v>
      </c>
      <c r="F10449" s="644">
        <f t="shared" si="335"/>
        <v>0.90800000000000003</v>
      </c>
      <c r="G10449" s="748" t="s">
        <v>280</v>
      </c>
      <c r="H10449" s="1337">
        <v>0.27</v>
      </c>
    </row>
    <row r="10450" spans="2:8">
      <c r="B10450" s="651" t="s">
        <v>31</v>
      </c>
      <c r="C10450" s="1356">
        <v>8392</v>
      </c>
      <c r="D10450" s="747" t="str">
        <f t="shared" si="334"/>
        <v>VA8392</v>
      </c>
      <c r="E10450" s="1336">
        <v>0.92600000000000005</v>
      </c>
      <c r="F10450" s="644">
        <f t="shared" si="335"/>
        <v>0.93300000000000005</v>
      </c>
      <c r="G10450" s="748" t="s">
        <v>280</v>
      </c>
      <c r="H10450" s="1337">
        <v>0.23</v>
      </c>
    </row>
    <row r="10451" spans="2:8">
      <c r="B10451" s="651" t="s">
        <v>31</v>
      </c>
      <c r="C10451" s="1356">
        <v>8393</v>
      </c>
      <c r="D10451" s="747" t="str">
        <f t="shared" si="334"/>
        <v>VA8393</v>
      </c>
      <c r="E10451" s="1336">
        <v>0.98599999999999999</v>
      </c>
      <c r="F10451" s="644">
        <f t="shared" si="335"/>
        <v>0.98699999999999999</v>
      </c>
      <c r="G10451" s="748" t="s">
        <v>280</v>
      </c>
      <c r="H10451" s="1337">
        <v>0.15</v>
      </c>
    </row>
    <row r="10452" spans="2:8">
      <c r="B10452" s="651" t="s">
        <v>31</v>
      </c>
      <c r="C10452" s="1356">
        <v>8500</v>
      </c>
      <c r="D10452" s="747" t="str">
        <f t="shared" si="334"/>
        <v>VA8500</v>
      </c>
      <c r="E10452" s="1336">
        <v>0.99099999999999999</v>
      </c>
      <c r="F10452" s="644">
        <f t="shared" si="335"/>
        <v>0.99199999999999999</v>
      </c>
      <c r="G10452" s="748" t="s">
        <v>280</v>
      </c>
      <c r="H10452" s="1337">
        <v>0.32</v>
      </c>
    </row>
    <row r="10453" spans="2:8">
      <c r="B10453" s="651" t="s">
        <v>31</v>
      </c>
      <c r="C10453" s="1356">
        <v>8601</v>
      </c>
      <c r="D10453" s="747" t="str">
        <f t="shared" si="334"/>
        <v>VA8601</v>
      </c>
      <c r="E10453" s="1336">
        <v>1.0409999999999999</v>
      </c>
      <c r="F10453" s="644">
        <f t="shared" si="335"/>
        <v>1.0369999999999999</v>
      </c>
      <c r="G10453" s="748" t="s">
        <v>280</v>
      </c>
      <c r="H10453" s="1337">
        <v>0.05</v>
      </c>
    </row>
    <row r="10454" spans="2:8">
      <c r="B10454" s="651" t="s">
        <v>31</v>
      </c>
      <c r="C10454" s="1356">
        <v>8602</v>
      </c>
      <c r="D10454" s="747" t="str">
        <f t="shared" si="334"/>
        <v>VA8602</v>
      </c>
      <c r="E10454" s="1336">
        <v>1.194</v>
      </c>
      <c r="F10454" s="644">
        <f t="shared" si="335"/>
        <v>1.175</v>
      </c>
      <c r="G10454" s="748" t="s">
        <v>280</v>
      </c>
      <c r="H10454" s="1337">
        <v>7.0000000000000007E-2</v>
      </c>
    </row>
    <row r="10455" spans="2:8">
      <c r="B10455" s="651" t="s">
        <v>31</v>
      </c>
      <c r="C10455" s="1356">
        <v>8603</v>
      </c>
      <c r="D10455" s="747" t="str">
        <f t="shared" si="334"/>
        <v>VA8603</v>
      </c>
      <c r="E10455" s="1336">
        <v>1.0049999999999999</v>
      </c>
      <c r="F10455" s="644">
        <f t="shared" si="335"/>
        <v>1.0049999999999999</v>
      </c>
      <c r="G10455" s="748" t="s">
        <v>280</v>
      </c>
      <c r="H10455" s="1337">
        <v>0.05</v>
      </c>
    </row>
    <row r="10456" spans="2:8">
      <c r="B10456" s="651" t="s">
        <v>31</v>
      </c>
      <c r="C10456" s="1356">
        <v>8606</v>
      </c>
      <c r="D10456" s="747" t="str">
        <f t="shared" si="334"/>
        <v>VA8606</v>
      </c>
      <c r="E10456" s="1336">
        <v>0.877</v>
      </c>
      <c r="F10456" s="644">
        <f t="shared" si="335"/>
        <v>0.88900000000000001</v>
      </c>
      <c r="G10456" s="748" t="s">
        <v>280</v>
      </c>
      <c r="H10456" s="1337">
        <v>0.22</v>
      </c>
    </row>
    <row r="10457" spans="2:8">
      <c r="B10457" s="651" t="s">
        <v>31</v>
      </c>
      <c r="C10457" s="1356">
        <v>8709</v>
      </c>
      <c r="D10457" s="747" t="str">
        <f t="shared" si="334"/>
        <v>VA8709</v>
      </c>
      <c r="E10457" s="1336">
        <v>2.0070000000000001</v>
      </c>
      <c r="F10457" s="644">
        <f t="shared" si="335"/>
        <v>1.9059999999999999</v>
      </c>
      <c r="G10457" s="748" t="s">
        <v>280</v>
      </c>
      <c r="H10457" s="1337">
        <v>0.28999999999999998</v>
      </c>
    </row>
    <row r="10458" spans="2:8">
      <c r="B10458" s="651" t="s">
        <v>31</v>
      </c>
      <c r="C10458" s="1356">
        <v>8719</v>
      </c>
      <c r="D10458" s="747" t="str">
        <f t="shared" si="334"/>
        <v>VA8719</v>
      </c>
      <c r="E10458" s="1336">
        <v>0.88300000000000001</v>
      </c>
      <c r="F10458" s="644">
        <f t="shared" si="335"/>
        <v>0.89500000000000002</v>
      </c>
      <c r="G10458" s="748" t="s">
        <v>280</v>
      </c>
      <c r="H10458" s="1337">
        <v>0.22</v>
      </c>
    </row>
    <row r="10459" spans="2:8">
      <c r="B10459" s="651" t="s">
        <v>31</v>
      </c>
      <c r="C10459" s="1356">
        <v>8720</v>
      </c>
      <c r="D10459" s="747" t="str">
        <f t="shared" si="334"/>
        <v>VA8720</v>
      </c>
      <c r="E10459" s="1336">
        <v>0.96599999999999997</v>
      </c>
      <c r="F10459" s="644">
        <f t="shared" si="335"/>
        <v>0.96899999999999997</v>
      </c>
      <c r="G10459" s="748" t="s">
        <v>280</v>
      </c>
      <c r="H10459" s="1337">
        <v>0.19</v>
      </c>
    </row>
    <row r="10460" spans="2:8">
      <c r="B10460" s="651" t="s">
        <v>31</v>
      </c>
      <c r="C10460" s="1356">
        <v>8721</v>
      </c>
      <c r="D10460" s="747" t="str">
        <f t="shared" si="334"/>
        <v>VA8721</v>
      </c>
      <c r="E10460" s="1336">
        <v>1.0449999999999999</v>
      </c>
      <c r="F10460" s="644">
        <f t="shared" si="335"/>
        <v>1.0409999999999999</v>
      </c>
      <c r="G10460" s="748" t="s">
        <v>280</v>
      </c>
      <c r="H10460" s="1337">
        <v>0.05</v>
      </c>
    </row>
    <row r="10461" spans="2:8">
      <c r="B10461" s="651" t="s">
        <v>31</v>
      </c>
      <c r="C10461" s="1356">
        <v>8725</v>
      </c>
      <c r="D10461" s="747" t="str">
        <f t="shared" si="334"/>
        <v>VA8725</v>
      </c>
      <c r="E10461" s="1336">
        <v>0.88500000000000001</v>
      </c>
      <c r="F10461" s="644">
        <f t="shared" si="335"/>
        <v>0.89700000000000002</v>
      </c>
      <c r="G10461" s="748" t="s">
        <v>280</v>
      </c>
      <c r="H10461" s="1337">
        <v>0.22</v>
      </c>
    </row>
    <row r="10462" spans="2:8">
      <c r="B10462" s="651" t="s">
        <v>31</v>
      </c>
      <c r="C10462" s="1356">
        <v>8726</v>
      </c>
      <c r="D10462" s="747" t="str">
        <f t="shared" si="334"/>
        <v>VA8726</v>
      </c>
      <c r="E10462" s="1336">
        <v>1.2869999999999999</v>
      </c>
      <c r="F10462" s="644">
        <f t="shared" si="335"/>
        <v>1.258</v>
      </c>
      <c r="G10462" s="748" t="s">
        <v>280</v>
      </c>
      <c r="H10462" s="1337">
        <v>0.08</v>
      </c>
    </row>
    <row r="10463" spans="2:8">
      <c r="B10463" s="651" t="s">
        <v>31</v>
      </c>
      <c r="C10463" s="1356">
        <v>8734</v>
      </c>
      <c r="D10463" s="747" t="str">
        <f t="shared" si="334"/>
        <v>VA8734</v>
      </c>
      <c r="E10463" s="1336">
        <v>1.2869999999999999</v>
      </c>
      <c r="F10463" s="644">
        <f t="shared" si="335"/>
        <v>1.258</v>
      </c>
      <c r="G10463" s="748" t="s">
        <v>280</v>
      </c>
      <c r="H10463" s="1337">
        <v>0.08</v>
      </c>
    </row>
    <row r="10464" spans="2:8">
      <c r="B10464" s="651" t="s">
        <v>31</v>
      </c>
      <c r="C10464" s="1356">
        <v>8737</v>
      </c>
      <c r="D10464" s="747" t="str">
        <f t="shared" si="334"/>
        <v>VA8737</v>
      </c>
      <c r="E10464" s="1336">
        <v>1.2869999999999999</v>
      </c>
      <c r="F10464" s="644">
        <f t="shared" si="335"/>
        <v>1.258</v>
      </c>
      <c r="G10464" s="748" t="s">
        <v>280</v>
      </c>
      <c r="H10464" s="1337">
        <v>0.08</v>
      </c>
    </row>
    <row r="10465" spans="2:8">
      <c r="B10465" s="651" t="s">
        <v>31</v>
      </c>
      <c r="C10465" s="1356">
        <v>8738</v>
      </c>
      <c r="D10465" s="747" t="str">
        <f t="shared" si="334"/>
        <v>VA8738</v>
      </c>
      <c r="E10465" s="1336">
        <v>1.2869999999999999</v>
      </c>
      <c r="F10465" s="644">
        <f t="shared" si="335"/>
        <v>1.258</v>
      </c>
      <c r="G10465" s="748" t="s">
        <v>280</v>
      </c>
      <c r="H10465" s="1337">
        <v>0.08</v>
      </c>
    </row>
    <row r="10466" spans="2:8">
      <c r="B10466" s="651" t="s">
        <v>31</v>
      </c>
      <c r="C10466" s="1356">
        <v>8742</v>
      </c>
      <c r="D10466" s="747" t="str">
        <f t="shared" si="334"/>
        <v>VA8742</v>
      </c>
      <c r="E10466" s="1336">
        <v>1.1870000000000001</v>
      </c>
      <c r="F10466" s="644">
        <f t="shared" si="335"/>
        <v>1.1679999999999999</v>
      </c>
      <c r="G10466" s="748" t="s">
        <v>280</v>
      </c>
      <c r="H10466" s="1337">
        <v>0.05</v>
      </c>
    </row>
    <row r="10467" spans="2:8">
      <c r="B10467" s="651" t="s">
        <v>31</v>
      </c>
      <c r="C10467" s="1356">
        <v>8745</v>
      </c>
      <c r="D10467" s="747" t="str">
        <f t="shared" si="334"/>
        <v>VA8745</v>
      </c>
      <c r="E10467" s="1336">
        <v>0.92300000000000004</v>
      </c>
      <c r="F10467" s="644">
        <f t="shared" si="335"/>
        <v>0.93100000000000005</v>
      </c>
      <c r="G10467" s="748" t="s">
        <v>280</v>
      </c>
      <c r="H10467" s="1337">
        <v>0.23</v>
      </c>
    </row>
    <row r="10468" spans="2:8">
      <c r="B10468" s="651" t="s">
        <v>31</v>
      </c>
      <c r="C10468" s="1356">
        <v>8748</v>
      </c>
      <c r="D10468" s="747" t="str">
        <f t="shared" si="334"/>
        <v>VA8748</v>
      </c>
      <c r="E10468" s="1336">
        <v>1.135</v>
      </c>
      <c r="F10468" s="644">
        <f t="shared" si="335"/>
        <v>1.1220000000000001</v>
      </c>
      <c r="G10468" s="748" t="s">
        <v>280</v>
      </c>
      <c r="H10468" s="1337">
        <v>0.05</v>
      </c>
    </row>
    <row r="10469" spans="2:8">
      <c r="B10469" s="651" t="s">
        <v>31</v>
      </c>
      <c r="C10469" s="1356">
        <v>8755</v>
      </c>
      <c r="D10469" s="747" t="str">
        <f t="shared" si="334"/>
        <v>VA8755</v>
      </c>
      <c r="E10469" s="1336">
        <v>0.95199999999999996</v>
      </c>
      <c r="F10469" s="644">
        <f t="shared" si="335"/>
        <v>0.95699999999999996</v>
      </c>
      <c r="G10469" s="748" t="s">
        <v>280</v>
      </c>
      <c r="H10469" s="1337">
        <v>0.05</v>
      </c>
    </row>
    <row r="10470" spans="2:8">
      <c r="B10470" s="651" t="s">
        <v>31</v>
      </c>
      <c r="C10470" s="1356">
        <v>8799</v>
      </c>
      <c r="D10470" s="747" t="str">
        <f t="shared" si="334"/>
        <v>VA8799</v>
      </c>
      <c r="E10470" s="1336">
        <v>1.0069999999999999</v>
      </c>
      <c r="F10470" s="644">
        <f t="shared" si="335"/>
        <v>1.006</v>
      </c>
      <c r="G10470" s="748" t="s">
        <v>280</v>
      </c>
      <c r="H10470" s="1337">
        <v>0.05</v>
      </c>
    </row>
    <row r="10471" spans="2:8">
      <c r="B10471" s="651" t="s">
        <v>31</v>
      </c>
      <c r="C10471" s="1356">
        <v>8800</v>
      </c>
      <c r="D10471" s="747" t="str">
        <f t="shared" si="334"/>
        <v>VA8800</v>
      </c>
      <c r="E10471" s="1336">
        <v>1.0820000000000001</v>
      </c>
      <c r="F10471" s="644">
        <f t="shared" si="335"/>
        <v>1.0740000000000001</v>
      </c>
      <c r="G10471" s="748" t="s">
        <v>280</v>
      </c>
      <c r="H10471" s="1337">
        <v>0.06</v>
      </c>
    </row>
    <row r="10472" spans="2:8">
      <c r="B10472" s="651" t="s">
        <v>31</v>
      </c>
      <c r="C10472" s="1356">
        <v>8803</v>
      </c>
      <c r="D10472" s="747" t="str">
        <f t="shared" si="334"/>
        <v>VA8803</v>
      </c>
      <c r="E10472" s="1336">
        <v>1.1319999999999999</v>
      </c>
      <c r="F10472" s="644">
        <f t="shared" si="335"/>
        <v>1.119</v>
      </c>
      <c r="G10472" s="748" t="s">
        <v>280</v>
      </c>
      <c r="H10472" s="1337">
        <v>0.05</v>
      </c>
    </row>
    <row r="10473" spans="2:8">
      <c r="B10473" s="651" t="s">
        <v>31</v>
      </c>
      <c r="C10473" s="1356">
        <v>8805</v>
      </c>
      <c r="D10473" s="747" t="str">
        <f t="shared" si="334"/>
        <v>VA8805</v>
      </c>
      <c r="E10473" s="1336">
        <v>0.79200000000000004</v>
      </c>
      <c r="F10473" s="644">
        <f t="shared" si="335"/>
        <v>0.81299999999999994</v>
      </c>
      <c r="G10473" s="748" t="s">
        <v>280</v>
      </c>
      <c r="H10473" s="1337">
        <v>0.04</v>
      </c>
    </row>
    <row r="10474" spans="2:8">
      <c r="B10474" s="651" t="s">
        <v>31</v>
      </c>
      <c r="C10474" s="1356">
        <v>8810</v>
      </c>
      <c r="D10474" s="747" t="str">
        <f t="shared" si="334"/>
        <v>VA8810</v>
      </c>
      <c r="E10474" s="1336">
        <v>1.08</v>
      </c>
      <c r="F10474" s="644">
        <f t="shared" si="335"/>
        <v>1.0720000000000001</v>
      </c>
      <c r="G10474" s="748" t="s">
        <v>280</v>
      </c>
      <c r="H10474" s="1337">
        <v>0.05</v>
      </c>
    </row>
    <row r="10475" spans="2:8">
      <c r="B10475" s="651" t="s">
        <v>31</v>
      </c>
      <c r="C10475" s="1356">
        <v>8814</v>
      </c>
      <c r="D10475" s="747" t="str">
        <f t="shared" si="334"/>
        <v>VA8814</v>
      </c>
      <c r="E10475" s="1336">
        <v>0.79200000000000004</v>
      </c>
      <c r="F10475" s="644">
        <f t="shared" si="335"/>
        <v>0.81299999999999994</v>
      </c>
      <c r="G10475" s="748" t="s">
        <v>280</v>
      </c>
      <c r="H10475" s="1337">
        <v>0.04</v>
      </c>
    </row>
    <row r="10476" spans="2:8">
      <c r="B10476" s="651" t="s">
        <v>31</v>
      </c>
      <c r="C10476" s="1356">
        <v>8815</v>
      </c>
      <c r="D10476" s="747" t="str">
        <f t="shared" si="334"/>
        <v>VA8815</v>
      </c>
      <c r="E10476" s="1336">
        <v>0.79200000000000004</v>
      </c>
      <c r="F10476" s="644">
        <f t="shared" si="335"/>
        <v>0.81299999999999994</v>
      </c>
      <c r="G10476" s="748" t="s">
        <v>280</v>
      </c>
      <c r="H10476" s="1337">
        <v>0.04</v>
      </c>
    </row>
    <row r="10477" spans="2:8">
      <c r="B10477" s="651" t="s">
        <v>31</v>
      </c>
      <c r="C10477" s="1356">
        <v>8820</v>
      </c>
      <c r="D10477" s="747" t="str">
        <f t="shared" si="334"/>
        <v>VA8820</v>
      </c>
      <c r="E10477" s="1336">
        <v>1.5940000000000001</v>
      </c>
      <c r="F10477" s="644">
        <f t="shared" si="335"/>
        <v>1.5349999999999999</v>
      </c>
      <c r="G10477" s="748" t="s">
        <v>280</v>
      </c>
      <c r="H10477" s="1337">
        <v>0.05</v>
      </c>
    </row>
    <row r="10478" spans="2:8">
      <c r="B10478" s="651" t="s">
        <v>31</v>
      </c>
      <c r="C10478" s="1356">
        <v>8824</v>
      </c>
      <c r="D10478" s="747" t="str">
        <f t="shared" si="334"/>
        <v>VA8824</v>
      </c>
      <c r="E10478" s="1336">
        <v>0.76300000000000001</v>
      </c>
      <c r="F10478" s="644">
        <f t="shared" si="335"/>
        <v>0.78700000000000003</v>
      </c>
      <c r="G10478" s="748" t="s">
        <v>280</v>
      </c>
      <c r="H10478" s="1337">
        <v>0.37</v>
      </c>
    </row>
    <row r="10479" spans="2:8">
      <c r="B10479" s="651" t="s">
        <v>31</v>
      </c>
      <c r="C10479" s="1356">
        <v>8826</v>
      </c>
      <c r="D10479" s="747" t="str">
        <f t="shared" si="334"/>
        <v>VA8826</v>
      </c>
      <c r="E10479" s="1336">
        <v>0.86499999999999999</v>
      </c>
      <c r="F10479" s="644">
        <f t="shared" si="335"/>
        <v>0.879</v>
      </c>
      <c r="G10479" s="748" t="s">
        <v>280</v>
      </c>
      <c r="H10479" s="1337">
        <v>0.21</v>
      </c>
    </row>
    <row r="10480" spans="2:8">
      <c r="B10480" s="651" t="s">
        <v>31</v>
      </c>
      <c r="C10480" s="1356">
        <v>8831</v>
      </c>
      <c r="D10480" s="747" t="str">
        <f t="shared" si="334"/>
        <v>VA8831</v>
      </c>
      <c r="E10480" s="1336">
        <v>0.78400000000000003</v>
      </c>
      <c r="F10480" s="644">
        <f t="shared" si="335"/>
        <v>0.80600000000000005</v>
      </c>
      <c r="G10480" s="748" t="s">
        <v>280</v>
      </c>
      <c r="H10480" s="1337">
        <v>0.15</v>
      </c>
    </row>
    <row r="10481" spans="2:8">
      <c r="B10481" s="651" t="s">
        <v>31</v>
      </c>
      <c r="C10481" s="1356">
        <v>8832</v>
      </c>
      <c r="D10481" s="747" t="str">
        <f t="shared" si="334"/>
        <v>VA8832</v>
      </c>
      <c r="E10481" s="1336">
        <v>1.077</v>
      </c>
      <c r="F10481" s="644">
        <f t="shared" si="335"/>
        <v>1.069</v>
      </c>
      <c r="G10481" s="748" t="s">
        <v>280</v>
      </c>
      <c r="H10481" s="1337">
        <v>0.05</v>
      </c>
    </row>
    <row r="10482" spans="2:8">
      <c r="B10482" s="651" t="s">
        <v>31</v>
      </c>
      <c r="C10482" s="1356">
        <v>8833</v>
      </c>
      <c r="D10482" s="747" t="str">
        <f t="shared" si="334"/>
        <v>VA8833</v>
      </c>
      <c r="E10482" s="1336">
        <v>0.98899999999999999</v>
      </c>
      <c r="F10482" s="644">
        <f t="shared" si="335"/>
        <v>0.99</v>
      </c>
      <c r="G10482" s="748" t="s">
        <v>280</v>
      </c>
      <c r="H10482" s="1337">
        <v>0.06</v>
      </c>
    </row>
    <row r="10483" spans="2:8">
      <c r="B10483" s="651" t="s">
        <v>31</v>
      </c>
      <c r="C10483" s="1356">
        <v>8835</v>
      </c>
      <c r="D10483" s="747" t="str">
        <f t="shared" si="334"/>
        <v>VA8835</v>
      </c>
      <c r="E10483" s="1336">
        <v>0.83099999999999996</v>
      </c>
      <c r="F10483" s="644">
        <f t="shared" si="335"/>
        <v>0.84799999999999998</v>
      </c>
      <c r="G10483" s="748" t="s">
        <v>280</v>
      </c>
      <c r="H10483" s="1337">
        <v>0.3</v>
      </c>
    </row>
    <row r="10484" spans="2:8">
      <c r="B10484" s="651" t="s">
        <v>31</v>
      </c>
      <c r="C10484" s="1356">
        <v>8861</v>
      </c>
      <c r="D10484" s="747" t="str">
        <f t="shared" si="334"/>
        <v>VA8861</v>
      </c>
      <c r="E10484" s="1336">
        <v>0.77400000000000002</v>
      </c>
      <c r="F10484" s="644">
        <f t="shared" si="335"/>
        <v>0.79700000000000004</v>
      </c>
      <c r="G10484" s="748" t="s">
        <v>280</v>
      </c>
      <c r="H10484" s="1337">
        <v>0.17</v>
      </c>
    </row>
    <row r="10485" spans="2:8">
      <c r="B10485" s="651" t="s">
        <v>31</v>
      </c>
      <c r="C10485" s="1356">
        <v>8868</v>
      </c>
      <c r="D10485" s="747" t="str">
        <f t="shared" si="334"/>
        <v>VA8868</v>
      </c>
      <c r="E10485" s="1336">
        <v>0.91600000000000004</v>
      </c>
      <c r="F10485" s="644">
        <f t="shared" si="335"/>
        <v>0.92400000000000004</v>
      </c>
      <c r="G10485" s="748" t="s">
        <v>280</v>
      </c>
      <c r="H10485" s="1337">
        <v>0.05</v>
      </c>
    </row>
    <row r="10486" spans="2:8">
      <c r="B10486" s="651" t="s">
        <v>31</v>
      </c>
      <c r="C10486" s="1356">
        <v>8869</v>
      </c>
      <c r="D10486" s="747" t="str">
        <f t="shared" si="334"/>
        <v>VA8869</v>
      </c>
      <c r="E10486" s="1336">
        <v>0.83199999999999996</v>
      </c>
      <c r="F10486" s="644">
        <f t="shared" si="335"/>
        <v>0.84899999999999998</v>
      </c>
      <c r="G10486" s="748" t="s">
        <v>280</v>
      </c>
      <c r="H10486" s="1337">
        <v>0.11</v>
      </c>
    </row>
    <row r="10487" spans="2:8">
      <c r="B10487" s="651" t="s">
        <v>31</v>
      </c>
      <c r="C10487" s="1356">
        <v>8871</v>
      </c>
      <c r="D10487" s="747" t="str">
        <f t="shared" si="334"/>
        <v>VA8871</v>
      </c>
      <c r="E10487" s="1336">
        <v>0.86099999999999999</v>
      </c>
      <c r="F10487" s="644">
        <f t="shared" si="335"/>
        <v>0.875</v>
      </c>
      <c r="G10487" s="748" t="s">
        <v>280</v>
      </c>
      <c r="H10487" s="1337">
        <v>0.05</v>
      </c>
    </row>
    <row r="10488" spans="2:8">
      <c r="B10488" s="651" t="s">
        <v>31</v>
      </c>
      <c r="C10488" s="1356">
        <v>8901</v>
      </c>
      <c r="D10488" s="747" t="str">
        <f t="shared" si="334"/>
        <v>VA8901</v>
      </c>
      <c r="E10488" s="1336">
        <v>0.84799999999999998</v>
      </c>
      <c r="F10488" s="644">
        <f t="shared" si="335"/>
        <v>0.86299999999999999</v>
      </c>
      <c r="G10488" s="748" t="s">
        <v>280</v>
      </c>
      <c r="H10488" s="1337">
        <v>0.05</v>
      </c>
    </row>
    <row r="10489" spans="2:8">
      <c r="B10489" s="651" t="s">
        <v>31</v>
      </c>
      <c r="C10489" s="1356">
        <v>9012</v>
      </c>
      <c r="D10489" s="747" t="str">
        <f t="shared" si="334"/>
        <v>VA9012</v>
      </c>
      <c r="E10489" s="1336">
        <v>1</v>
      </c>
      <c r="F10489" s="644">
        <f t="shared" si="335"/>
        <v>1</v>
      </c>
      <c r="G10489" s="748" t="s">
        <v>280</v>
      </c>
      <c r="H10489" s="1337">
        <v>0.08</v>
      </c>
    </row>
    <row r="10490" spans="2:8">
      <c r="B10490" s="651" t="s">
        <v>31</v>
      </c>
      <c r="C10490" s="1356">
        <v>9014</v>
      </c>
      <c r="D10490" s="747" t="str">
        <f t="shared" si="334"/>
        <v>VA9014</v>
      </c>
      <c r="E10490" s="1336">
        <v>0.90300000000000002</v>
      </c>
      <c r="F10490" s="644">
        <f t="shared" si="335"/>
        <v>0.91300000000000003</v>
      </c>
      <c r="G10490" s="748" t="s">
        <v>280</v>
      </c>
      <c r="H10490" s="1337">
        <v>0.28999999999999998</v>
      </c>
    </row>
    <row r="10491" spans="2:8">
      <c r="B10491" s="651" t="s">
        <v>31</v>
      </c>
      <c r="C10491" s="1356">
        <v>9015</v>
      </c>
      <c r="D10491" s="747" t="str">
        <f t="shared" si="334"/>
        <v>VA9015</v>
      </c>
      <c r="E10491" s="1336">
        <v>0.94299999999999995</v>
      </c>
      <c r="F10491" s="644">
        <f t="shared" si="335"/>
        <v>0.94899999999999995</v>
      </c>
      <c r="G10491" s="748" t="s">
        <v>280</v>
      </c>
      <c r="H10491" s="1337">
        <v>0.24</v>
      </c>
    </row>
    <row r="10492" spans="2:8">
      <c r="B10492" s="651" t="s">
        <v>31</v>
      </c>
      <c r="C10492" s="1356">
        <v>9016</v>
      </c>
      <c r="D10492" s="747" t="str">
        <f t="shared" si="334"/>
        <v>VA9016</v>
      </c>
      <c r="E10492" s="1336">
        <v>0.97499999999999998</v>
      </c>
      <c r="F10492" s="644">
        <f t="shared" si="335"/>
        <v>0.97799999999999998</v>
      </c>
      <c r="G10492" s="748" t="s">
        <v>280</v>
      </c>
      <c r="H10492" s="1337">
        <v>0.21</v>
      </c>
    </row>
    <row r="10493" spans="2:8">
      <c r="B10493" s="651" t="s">
        <v>31</v>
      </c>
      <c r="C10493" s="1356">
        <v>9019</v>
      </c>
      <c r="D10493" s="747" t="str">
        <f t="shared" si="334"/>
        <v>VA9019</v>
      </c>
      <c r="E10493" s="1336">
        <v>1.002</v>
      </c>
      <c r="F10493" s="644">
        <f t="shared" si="335"/>
        <v>1.002</v>
      </c>
      <c r="G10493" s="748" t="s">
        <v>280</v>
      </c>
      <c r="H10493" s="1337">
        <v>0.42</v>
      </c>
    </row>
    <row r="10494" spans="2:8">
      <c r="B10494" s="651" t="s">
        <v>31</v>
      </c>
      <c r="C10494" s="1356">
        <v>9033</v>
      </c>
      <c r="D10494" s="747" t="str">
        <f t="shared" si="334"/>
        <v>VA9033</v>
      </c>
      <c r="E10494" s="1336">
        <v>0.85399999999999998</v>
      </c>
      <c r="F10494" s="644">
        <f t="shared" si="335"/>
        <v>0.86899999999999999</v>
      </c>
      <c r="G10494" s="748" t="s">
        <v>280</v>
      </c>
      <c r="H10494" s="1337">
        <v>0.23</v>
      </c>
    </row>
    <row r="10495" spans="2:8">
      <c r="B10495" s="651" t="s">
        <v>31</v>
      </c>
      <c r="C10495" s="1356">
        <v>9040</v>
      </c>
      <c r="D10495" s="747" t="str">
        <f t="shared" si="334"/>
        <v>VA9040</v>
      </c>
      <c r="E10495" s="1336">
        <v>0.89500000000000002</v>
      </c>
      <c r="F10495" s="644">
        <f t="shared" si="335"/>
        <v>0.90600000000000003</v>
      </c>
      <c r="G10495" s="748" t="s">
        <v>280</v>
      </c>
      <c r="H10495" s="1337">
        <v>0.28999999999999998</v>
      </c>
    </row>
    <row r="10496" spans="2:8">
      <c r="B10496" s="651" t="s">
        <v>31</v>
      </c>
      <c r="C10496" s="1356">
        <v>9052</v>
      </c>
      <c r="D10496" s="747" t="str">
        <f t="shared" si="334"/>
        <v>VA9052</v>
      </c>
      <c r="E10496" s="1336">
        <v>0.85099999999999998</v>
      </c>
      <c r="F10496" s="644">
        <f t="shared" si="335"/>
        <v>0.86599999999999999</v>
      </c>
      <c r="G10496" s="748" t="s">
        <v>280</v>
      </c>
      <c r="H10496" s="1337">
        <v>0.27</v>
      </c>
    </row>
    <row r="10497" spans="2:8">
      <c r="B10497" s="651" t="s">
        <v>31</v>
      </c>
      <c r="C10497" s="1356">
        <v>9058</v>
      </c>
      <c r="D10497" s="747" t="str">
        <f t="shared" si="334"/>
        <v>VA9058</v>
      </c>
      <c r="E10497" s="1336">
        <v>0.80800000000000005</v>
      </c>
      <c r="F10497" s="644">
        <f t="shared" si="335"/>
        <v>0.82699999999999996</v>
      </c>
      <c r="G10497" s="748" t="s">
        <v>280</v>
      </c>
      <c r="H10497" s="1337">
        <v>0.28000000000000003</v>
      </c>
    </row>
    <row r="10498" spans="2:8">
      <c r="B10498" s="651" t="s">
        <v>31</v>
      </c>
      <c r="C10498" s="1356">
        <v>9060</v>
      </c>
      <c r="D10498" s="747" t="str">
        <f t="shared" si="334"/>
        <v>VA9060</v>
      </c>
      <c r="E10498" s="1336">
        <v>0.92900000000000005</v>
      </c>
      <c r="F10498" s="644">
        <f t="shared" si="335"/>
        <v>0.93600000000000005</v>
      </c>
      <c r="G10498" s="748" t="s">
        <v>280</v>
      </c>
      <c r="H10498" s="1337">
        <v>0.19</v>
      </c>
    </row>
    <row r="10499" spans="2:8">
      <c r="B10499" s="651" t="s">
        <v>31</v>
      </c>
      <c r="C10499" s="1356">
        <v>9061</v>
      </c>
      <c r="D10499" s="747" t="str">
        <f t="shared" si="334"/>
        <v>VA9061</v>
      </c>
      <c r="E10499" s="1336">
        <v>0.874</v>
      </c>
      <c r="F10499" s="644">
        <f t="shared" si="335"/>
        <v>0.88700000000000001</v>
      </c>
      <c r="G10499" s="748" t="s">
        <v>280</v>
      </c>
      <c r="H10499" s="1337">
        <v>0.2</v>
      </c>
    </row>
    <row r="10500" spans="2:8">
      <c r="B10500" s="651" t="s">
        <v>31</v>
      </c>
      <c r="C10500" s="1356">
        <v>9063</v>
      </c>
      <c r="D10500" s="747" t="str">
        <f t="shared" si="334"/>
        <v>VA9063</v>
      </c>
      <c r="E10500" s="1336">
        <v>1.085</v>
      </c>
      <c r="F10500" s="644">
        <f t="shared" si="335"/>
        <v>1.077</v>
      </c>
      <c r="G10500" s="748" t="s">
        <v>280</v>
      </c>
      <c r="H10500" s="1337">
        <v>0.14000000000000001</v>
      </c>
    </row>
    <row r="10501" spans="2:8">
      <c r="B10501" s="651" t="s">
        <v>31</v>
      </c>
      <c r="C10501" s="1356">
        <v>9077</v>
      </c>
      <c r="D10501" s="747" t="str">
        <f t="shared" si="334"/>
        <v>VA9077</v>
      </c>
      <c r="E10501" s="1336">
        <v>0.79200000000000004</v>
      </c>
      <c r="F10501" s="644">
        <f t="shared" si="335"/>
        <v>0.81299999999999994</v>
      </c>
      <c r="G10501" s="748" t="s">
        <v>280</v>
      </c>
      <c r="H10501" s="1337">
        <v>0.04</v>
      </c>
    </row>
    <row r="10502" spans="2:8">
      <c r="B10502" s="651" t="s">
        <v>31</v>
      </c>
      <c r="C10502" s="1356">
        <v>9082</v>
      </c>
      <c r="D10502" s="747" t="str">
        <f t="shared" si="334"/>
        <v>VA9082</v>
      </c>
      <c r="E10502" s="1336">
        <v>0.72899999999999998</v>
      </c>
      <c r="F10502" s="644">
        <f t="shared" si="335"/>
        <v>0.75600000000000001</v>
      </c>
      <c r="G10502" s="748" t="s">
        <v>280</v>
      </c>
      <c r="H10502" s="1337">
        <v>0.2</v>
      </c>
    </row>
    <row r="10503" spans="2:8">
      <c r="B10503" s="651" t="s">
        <v>31</v>
      </c>
      <c r="C10503" s="1356">
        <v>9083</v>
      </c>
      <c r="D10503" s="747" t="str">
        <f t="shared" si="334"/>
        <v>VA9083</v>
      </c>
      <c r="E10503" s="1336">
        <v>0.72599999999999998</v>
      </c>
      <c r="F10503" s="644">
        <f t="shared" si="335"/>
        <v>0.753</v>
      </c>
      <c r="G10503" s="748" t="s">
        <v>280</v>
      </c>
      <c r="H10503" s="1337">
        <v>0.2</v>
      </c>
    </row>
    <row r="10504" spans="2:8">
      <c r="B10504" s="651" t="s">
        <v>31</v>
      </c>
      <c r="C10504" s="1356">
        <v>9084</v>
      </c>
      <c r="D10504" s="747" t="str">
        <f t="shared" si="334"/>
        <v>VA9084</v>
      </c>
      <c r="E10504" s="1336">
        <v>0.86099999999999999</v>
      </c>
      <c r="F10504" s="644">
        <f t="shared" si="335"/>
        <v>0.875</v>
      </c>
      <c r="G10504" s="748" t="s">
        <v>280</v>
      </c>
      <c r="H10504" s="1337">
        <v>0.21</v>
      </c>
    </row>
    <row r="10505" spans="2:8">
      <c r="B10505" s="651" t="s">
        <v>31</v>
      </c>
      <c r="C10505" s="1356">
        <v>9088</v>
      </c>
      <c r="D10505" s="747" t="str">
        <f t="shared" si="334"/>
        <v>VA9088</v>
      </c>
      <c r="E10505" s="1336">
        <v>2.0070000000000001</v>
      </c>
      <c r="F10505" s="644">
        <f t="shared" si="335"/>
        <v>1.9059999999999999</v>
      </c>
      <c r="G10505" s="748" t="s">
        <v>280</v>
      </c>
      <c r="H10505" s="1337">
        <v>0.28999999999999998</v>
      </c>
    </row>
    <row r="10506" spans="2:8">
      <c r="B10506" s="651" t="s">
        <v>31</v>
      </c>
      <c r="C10506" s="1356">
        <v>9089</v>
      </c>
      <c r="D10506" s="747" t="str">
        <f t="shared" si="334"/>
        <v>VA9089</v>
      </c>
      <c r="E10506" s="1336">
        <v>0.85499999999999998</v>
      </c>
      <c r="F10506" s="644">
        <f t="shared" si="335"/>
        <v>0.87</v>
      </c>
      <c r="G10506" s="748" t="s">
        <v>280</v>
      </c>
      <c r="H10506" s="1337">
        <v>0.3</v>
      </c>
    </row>
    <row r="10507" spans="2:8">
      <c r="B10507" s="651" t="s">
        <v>31</v>
      </c>
      <c r="C10507" s="1356">
        <v>9093</v>
      </c>
      <c r="D10507" s="747" t="str">
        <f t="shared" si="334"/>
        <v>VA9093</v>
      </c>
      <c r="E10507" s="1336">
        <v>0.878</v>
      </c>
      <c r="F10507" s="644">
        <f t="shared" si="335"/>
        <v>0.89</v>
      </c>
      <c r="G10507" s="748" t="s">
        <v>280</v>
      </c>
      <c r="H10507" s="1337">
        <v>0.22</v>
      </c>
    </row>
    <row r="10508" spans="2:8">
      <c r="B10508" s="651" t="s">
        <v>31</v>
      </c>
      <c r="C10508" s="1356">
        <v>9101</v>
      </c>
      <c r="D10508" s="747" t="str">
        <f t="shared" si="334"/>
        <v>VA9101</v>
      </c>
      <c r="E10508" s="1336">
        <v>1.0349999999999999</v>
      </c>
      <c r="F10508" s="644">
        <f t="shared" si="335"/>
        <v>1.032</v>
      </c>
      <c r="G10508" s="748" t="s">
        <v>280</v>
      </c>
      <c r="H10508" s="1337">
        <v>0.3</v>
      </c>
    </row>
    <row r="10509" spans="2:8">
      <c r="B10509" s="651" t="s">
        <v>31</v>
      </c>
      <c r="C10509" s="1356">
        <v>9102</v>
      </c>
      <c r="D10509" s="747" t="str">
        <f t="shared" ref="D10509:D10572" si="336">B10509&amp;TEXT(C10509,"0000")</f>
        <v>VA9102</v>
      </c>
      <c r="E10509" s="1336">
        <v>0.93899999999999995</v>
      </c>
      <c r="F10509" s="644">
        <f t="shared" ref="F10509:F10572" si="337">IF(E10509="NA","NA",ROUND((E10509-1)*0.9+1,3))</f>
        <v>0.94499999999999995</v>
      </c>
      <c r="G10509" s="748" t="s">
        <v>280</v>
      </c>
      <c r="H10509" s="1337">
        <v>0.27</v>
      </c>
    </row>
    <row r="10510" spans="2:8">
      <c r="B10510" s="651" t="s">
        <v>31</v>
      </c>
      <c r="C10510" s="1356">
        <v>9110</v>
      </c>
      <c r="D10510" s="747" t="str">
        <f t="shared" si="336"/>
        <v>VA9110</v>
      </c>
      <c r="E10510" s="1336">
        <v>0.77600000000000002</v>
      </c>
      <c r="F10510" s="644">
        <f t="shared" si="337"/>
        <v>0.79800000000000004</v>
      </c>
      <c r="G10510" s="748" t="s">
        <v>280</v>
      </c>
      <c r="H10510" s="1337">
        <v>0.42</v>
      </c>
    </row>
    <row r="10511" spans="2:8">
      <c r="B10511" s="651" t="s">
        <v>31</v>
      </c>
      <c r="C10511" s="1356">
        <v>9154</v>
      </c>
      <c r="D10511" s="747" t="str">
        <f t="shared" si="336"/>
        <v>VA9154</v>
      </c>
      <c r="E10511" s="1336">
        <v>0.94799999999999995</v>
      </c>
      <c r="F10511" s="644">
        <f t="shared" si="337"/>
        <v>0.95299999999999996</v>
      </c>
      <c r="G10511" s="748" t="s">
        <v>280</v>
      </c>
      <c r="H10511" s="1337">
        <v>0.34</v>
      </c>
    </row>
    <row r="10512" spans="2:8">
      <c r="B10512" s="651" t="s">
        <v>31</v>
      </c>
      <c r="C10512" s="1356">
        <v>9156</v>
      </c>
      <c r="D10512" s="747" t="str">
        <f t="shared" si="336"/>
        <v>VA9156</v>
      </c>
      <c r="E10512" s="1336">
        <v>0.98699999999999999</v>
      </c>
      <c r="F10512" s="644">
        <f t="shared" si="337"/>
        <v>0.98799999999999999</v>
      </c>
      <c r="G10512" s="748" t="s">
        <v>280</v>
      </c>
      <c r="H10512" s="1337">
        <v>0.05</v>
      </c>
    </row>
    <row r="10513" spans="2:8">
      <c r="B10513" s="651" t="s">
        <v>31</v>
      </c>
      <c r="C10513" s="1356">
        <v>9170</v>
      </c>
      <c r="D10513" s="747" t="str">
        <f t="shared" si="336"/>
        <v>VA9170</v>
      </c>
      <c r="E10513" s="1336">
        <v>0.94399999999999995</v>
      </c>
      <c r="F10513" s="644">
        <f t="shared" si="337"/>
        <v>0.95</v>
      </c>
      <c r="G10513" s="748" t="s">
        <v>280</v>
      </c>
      <c r="H10513" s="1337">
        <v>0.28000000000000003</v>
      </c>
    </row>
    <row r="10514" spans="2:8">
      <c r="B10514" s="651" t="s">
        <v>31</v>
      </c>
      <c r="C10514" s="1356">
        <v>9178</v>
      </c>
      <c r="D10514" s="747" t="str">
        <f t="shared" si="336"/>
        <v>VA9178</v>
      </c>
      <c r="E10514" s="1336">
        <v>0.98899999999999999</v>
      </c>
      <c r="F10514" s="644">
        <f t="shared" si="337"/>
        <v>0.99</v>
      </c>
      <c r="G10514" s="748" t="s">
        <v>280</v>
      </c>
      <c r="H10514" s="1337">
        <v>0.49</v>
      </c>
    </row>
    <row r="10515" spans="2:8">
      <c r="B10515" s="651" t="s">
        <v>31</v>
      </c>
      <c r="C10515" s="1356">
        <v>9179</v>
      </c>
      <c r="D10515" s="747" t="str">
        <f t="shared" si="336"/>
        <v>VA9179</v>
      </c>
      <c r="E10515" s="1336">
        <v>0.749</v>
      </c>
      <c r="F10515" s="644">
        <f t="shared" si="337"/>
        <v>0.77400000000000002</v>
      </c>
      <c r="G10515" s="748" t="s">
        <v>280</v>
      </c>
      <c r="H10515" s="1337">
        <v>5.82</v>
      </c>
    </row>
    <row r="10516" spans="2:8">
      <c r="B10516" s="651" t="s">
        <v>31</v>
      </c>
      <c r="C10516" s="1356">
        <v>9180</v>
      </c>
      <c r="D10516" s="747" t="str">
        <f t="shared" si="336"/>
        <v>VA9180</v>
      </c>
      <c r="E10516" s="1336">
        <v>0.98099999999999998</v>
      </c>
      <c r="F10516" s="644">
        <f t="shared" si="337"/>
        <v>0.98299999999999998</v>
      </c>
      <c r="G10516" s="748" t="s">
        <v>280</v>
      </c>
      <c r="H10516" s="1337">
        <v>0.5</v>
      </c>
    </row>
    <row r="10517" spans="2:8">
      <c r="B10517" s="651" t="s">
        <v>31</v>
      </c>
      <c r="C10517" s="1356">
        <v>9182</v>
      </c>
      <c r="D10517" s="747" t="str">
        <f t="shared" si="336"/>
        <v>VA9182</v>
      </c>
      <c r="E10517" s="1336">
        <v>0.95699999999999996</v>
      </c>
      <c r="F10517" s="644">
        <f t="shared" si="337"/>
        <v>0.96099999999999997</v>
      </c>
      <c r="G10517" s="748" t="s">
        <v>280</v>
      </c>
      <c r="H10517" s="1337">
        <v>0.42</v>
      </c>
    </row>
    <row r="10518" spans="2:8">
      <c r="B10518" s="651" t="s">
        <v>31</v>
      </c>
      <c r="C10518" s="1356">
        <v>9186</v>
      </c>
      <c r="D10518" s="747" t="str">
        <f t="shared" si="336"/>
        <v>VA9186</v>
      </c>
      <c r="E10518" s="1336">
        <v>0.90900000000000003</v>
      </c>
      <c r="F10518" s="644">
        <f t="shared" si="337"/>
        <v>0.91800000000000004</v>
      </c>
      <c r="G10518" s="748" t="s">
        <v>280</v>
      </c>
      <c r="H10518" s="1337">
        <v>1.8</v>
      </c>
    </row>
    <row r="10519" spans="2:8">
      <c r="B10519" s="651" t="s">
        <v>31</v>
      </c>
      <c r="C10519" s="1356">
        <v>9220</v>
      </c>
      <c r="D10519" s="747" t="str">
        <f t="shared" si="336"/>
        <v>VA9220</v>
      </c>
      <c r="E10519" s="1336">
        <v>0.89100000000000001</v>
      </c>
      <c r="F10519" s="644">
        <f t="shared" si="337"/>
        <v>0.90200000000000002</v>
      </c>
      <c r="G10519" s="748" t="s">
        <v>280</v>
      </c>
      <c r="H10519" s="1337">
        <v>0.25</v>
      </c>
    </row>
    <row r="10520" spans="2:8">
      <c r="B10520" s="651" t="s">
        <v>31</v>
      </c>
      <c r="C10520" s="1356">
        <v>9402</v>
      </c>
      <c r="D10520" s="747" t="str">
        <f t="shared" si="336"/>
        <v>VA9402</v>
      </c>
      <c r="E10520" s="1336">
        <v>1.25</v>
      </c>
      <c r="F10520" s="644">
        <f t="shared" si="337"/>
        <v>1.2250000000000001</v>
      </c>
      <c r="G10520" s="748" t="s">
        <v>280</v>
      </c>
      <c r="H10520" s="1337">
        <v>0.42</v>
      </c>
    </row>
    <row r="10521" spans="2:8">
      <c r="B10521" s="651" t="s">
        <v>31</v>
      </c>
      <c r="C10521" s="1356">
        <v>9403</v>
      </c>
      <c r="D10521" s="747" t="str">
        <f t="shared" si="336"/>
        <v>VA9403</v>
      </c>
      <c r="E10521" s="1336">
        <v>0.99199999999999999</v>
      </c>
      <c r="F10521" s="644">
        <f t="shared" si="337"/>
        <v>0.99299999999999999</v>
      </c>
      <c r="G10521" s="748" t="s">
        <v>280</v>
      </c>
      <c r="H10521" s="1337">
        <v>0.72</v>
      </c>
    </row>
    <row r="10522" spans="2:8">
      <c r="B10522" s="651" t="s">
        <v>31</v>
      </c>
      <c r="C10522" s="1356">
        <v>9410</v>
      </c>
      <c r="D10522" s="747" t="str">
        <f t="shared" si="336"/>
        <v>VA9410</v>
      </c>
      <c r="E10522" s="1336">
        <v>0.95</v>
      </c>
      <c r="F10522" s="644">
        <f t="shared" si="337"/>
        <v>0.95499999999999996</v>
      </c>
      <c r="G10522" s="748" t="s">
        <v>280</v>
      </c>
      <c r="H10522" s="1337">
        <v>0.24</v>
      </c>
    </row>
    <row r="10523" spans="2:8">
      <c r="B10523" s="651" t="s">
        <v>31</v>
      </c>
      <c r="C10523" s="1356">
        <v>9411</v>
      </c>
      <c r="D10523" s="747" t="str">
        <f t="shared" si="336"/>
        <v>VA9411</v>
      </c>
      <c r="E10523" s="1336">
        <v>1.2869999999999999</v>
      </c>
      <c r="F10523" s="644">
        <f t="shared" si="337"/>
        <v>1.258</v>
      </c>
      <c r="G10523" s="748" t="s">
        <v>280</v>
      </c>
      <c r="H10523" s="1337">
        <v>0.08</v>
      </c>
    </row>
    <row r="10524" spans="2:8">
      <c r="B10524" s="651" t="s">
        <v>31</v>
      </c>
      <c r="C10524" s="1356">
        <v>9501</v>
      </c>
      <c r="D10524" s="747" t="str">
        <f t="shared" si="336"/>
        <v>VA9501</v>
      </c>
      <c r="E10524" s="1336">
        <v>1.036</v>
      </c>
      <c r="F10524" s="644">
        <f t="shared" si="337"/>
        <v>1.032</v>
      </c>
      <c r="G10524" s="748" t="s">
        <v>280</v>
      </c>
      <c r="H10524" s="1337">
        <v>0.23</v>
      </c>
    </row>
    <row r="10525" spans="2:8">
      <c r="B10525" s="651" t="s">
        <v>31</v>
      </c>
      <c r="C10525" s="1356">
        <v>9505</v>
      </c>
      <c r="D10525" s="747" t="str">
        <f t="shared" si="336"/>
        <v>VA9505</v>
      </c>
      <c r="E10525" s="1336">
        <v>0.98199999999999998</v>
      </c>
      <c r="F10525" s="644">
        <f t="shared" si="337"/>
        <v>0.98399999999999999</v>
      </c>
      <c r="G10525" s="748" t="s">
        <v>280</v>
      </c>
      <c r="H10525" s="1337">
        <v>0.25</v>
      </c>
    </row>
    <row r="10526" spans="2:8">
      <c r="B10526" s="651" t="s">
        <v>31</v>
      </c>
      <c r="C10526" s="1356">
        <v>9516</v>
      </c>
      <c r="D10526" s="747" t="str">
        <f t="shared" si="336"/>
        <v>VA9516</v>
      </c>
      <c r="E10526" s="1336">
        <v>0.92500000000000004</v>
      </c>
      <c r="F10526" s="644">
        <f t="shared" si="337"/>
        <v>0.93300000000000005</v>
      </c>
      <c r="G10526" s="748" t="s">
        <v>280</v>
      </c>
      <c r="H10526" s="1337">
        <v>0.24</v>
      </c>
    </row>
    <row r="10527" spans="2:8">
      <c r="B10527" s="651" t="s">
        <v>31</v>
      </c>
      <c r="C10527" s="1356">
        <v>9519</v>
      </c>
      <c r="D10527" s="747" t="str">
        <f t="shared" si="336"/>
        <v>VA9519</v>
      </c>
      <c r="E10527" s="1336">
        <v>1.0489999999999999</v>
      </c>
      <c r="F10527" s="644">
        <f t="shared" si="337"/>
        <v>1.044</v>
      </c>
      <c r="G10527" s="748" t="s">
        <v>280</v>
      </c>
      <c r="H10527" s="1337">
        <v>0.3</v>
      </c>
    </row>
    <row r="10528" spans="2:8">
      <c r="B10528" s="651" t="s">
        <v>31</v>
      </c>
      <c r="C10528" s="1356">
        <v>9521</v>
      </c>
      <c r="D10528" s="747" t="str">
        <f t="shared" si="336"/>
        <v>VA9521</v>
      </c>
      <c r="E10528" s="1336">
        <v>1.0129999999999999</v>
      </c>
      <c r="F10528" s="644">
        <f t="shared" si="337"/>
        <v>1.012</v>
      </c>
      <c r="G10528" s="748" t="s">
        <v>280</v>
      </c>
      <c r="H10528" s="1337">
        <v>0.23</v>
      </c>
    </row>
    <row r="10529" spans="1:8">
      <c r="B10529" s="651" t="s">
        <v>31</v>
      </c>
      <c r="C10529" s="1356">
        <v>9522</v>
      </c>
      <c r="D10529" s="747" t="str">
        <f t="shared" si="336"/>
        <v>VA9522</v>
      </c>
      <c r="E10529" s="1336">
        <v>0.99199999999999999</v>
      </c>
      <c r="F10529" s="644">
        <f t="shared" si="337"/>
        <v>0.99299999999999999</v>
      </c>
      <c r="G10529" s="748" t="s">
        <v>280</v>
      </c>
      <c r="H10529" s="1337">
        <v>0.22</v>
      </c>
    </row>
    <row r="10530" spans="1:8">
      <c r="B10530" s="651" t="s">
        <v>31</v>
      </c>
      <c r="C10530" s="1356">
        <v>9534</v>
      </c>
      <c r="D10530" s="747" t="str">
        <f t="shared" si="336"/>
        <v>VA9534</v>
      </c>
      <c r="E10530" s="1336">
        <v>1.29</v>
      </c>
      <c r="F10530" s="644">
        <f t="shared" si="337"/>
        <v>1.2609999999999999</v>
      </c>
      <c r="G10530" s="748" t="s">
        <v>280</v>
      </c>
      <c r="H10530" s="1337">
        <v>0.28999999999999998</v>
      </c>
    </row>
    <row r="10531" spans="1:8">
      <c r="B10531" s="651" t="s">
        <v>31</v>
      </c>
      <c r="C10531" s="1356">
        <v>9554</v>
      </c>
      <c r="D10531" s="747" t="str">
        <f t="shared" si="336"/>
        <v>VA9554</v>
      </c>
      <c r="E10531" s="1336">
        <v>1.2070000000000001</v>
      </c>
      <c r="F10531" s="644">
        <f t="shared" si="337"/>
        <v>1.1859999999999999</v>
      </c>
      <c r="G10531" s="748" t="s">
        <v>280</v>
      </c>
      <c r="H10531" s="1337">
        <v>0.39</v>
      </c>
    </row>
    <row r="10532" spans="1:8">
      <c r="B10532" s="651" t="s">
        <v>31</v>
      </c>
      <c r="C10532" s="1356">
        <v>9586</v>
      </c>
      <c r="D10532" s="747" t="str">
        <f t="shared" si="336"/>
        <v>VA9586</v>
      </c>
      <c r="E10532" s="1336">
        <v>0.76500000000000001</v>
      </c>
      <c r="F10532" s="644">
        <f t="shared" si="337"/>
        <v>0.78900000000000003</v>
      </c>
      <c r="G10532" s="748" t="s">
        <v>280</v>
      </c>
      <c r="H10532" s="1337">
        <v>0.1</v>
      </c>
    </row>
    <row r="10533" spans="1:8">
      <c r="B10533" s="651" t="s">
        <v>31</v>
      </c>
      <c r="C10533" s="1356">
        <v>9600</v>
      </c>
      <c r="D10533" s="747" t="str">
        <f t="shared" si="336"/>
        <v>VA9600</v>
      </c>
      <c r="E10533" s="1336">
        <v>0.69499999999999995</v>
      </c>
      <c r="F10533" s="644">
        <f t="shared" si="337"/>
        <v>0.72599999999999998</v>
      </c>
      <c r="G10533" s="748" t="s">
        <v>280</v>
      </c>
      <c r="H10533" s="1337">
        <v>0.11</v>
      </c>
    </row>
    <row r="10534" spans="1:8">
      <c r="B10534" s="651" t="s">
        <v>31</v>
      </c>
      <c r="C10534" s="1356">
        <v>9620</v>
      </c>
      <c r="D10534" s="747" t="str">
        <f t="shared" si="336"/>
        <v>VA9620</v>
      </c>
      <c r="E10534" s="1336">
        <v>0.99099999999999999</v>
      </c>
      <c r="F10534" s="644">
        <f t="shared" si="337"/>
        <v>0.99199999999999999</v>
      </c>
      <c r="G10534" s="748" t="s">
        <v>280</v>
      </c>
      <c r="H10534" s="1337">
        <v>0.18</v>
      </c>
    </row>
    <row r="10535" spans="1:8">
      <c r="A10535" s="651" t="s">
        <v>17</v>
      </c>
      <c r="B10535" s="651" t="s">
        <v>17</v>
      </c>
      <c r="C10535" s="1356">
        <v>5</v>
      </c>
      <c r="D10535" s="747" t="str">
        <f t="shared" si="336"/>
        <v>WI0005</v>
      </c>
      <c r="E10535" s="1336">
        <v>1.01</v>
      </c>
      <c r="F10535" s="644">
        <f t="shared" si="337"/>
        <v>1.0089999999999999</v>
      </c>
      <c r="G10535" s="748" t="s">
        <v>280</v>
      </c>
      <c r="H10535" s="1337">
        <v>0.45</v>
      </c>
    </row>
    <row r="10536" spans="1:8">
      <c r="B10536" s="651" t="s">
        <v>17</v>
      </c>
      <c r="C10536" s="1356">
        <v>6</v>
      </c>
      <c r="D10536" s="747" t="str">
        <f t="shared" si="336"/>
        <v>WI0006</v>
      </c>
      <c r="E10536" s="1336">
        <v>0.95499999999999996</v>
      </c>
      <c r="F10536" s="644">
        <f t="shared" si="337"/>
        <v>0.96</v>
      </c>
      <c r="G10536" s="748" t="s">
        <v>280</v>
      </c>
      <c r="H10536" s="1337">
        <v>0.59</v>
      </c>
    </row>
    <row r="10537" spans="1:8">
      <c r="B10537" s="651" t="s">
        <v>17</v>
      </c>
      <c r="C10537" s="1356">
        <v>8</v>
      </c>
      <c r="D10537" s="747" t="str">
        <f t="shared" si="336"/>
        <v>WI0008</v>
      </c>
      <c r="E10537" s="1336">
        <v>0.92600000000000005</v>
      </c>
      <c r="F10537" s="644">
        <f t="shared" si="337"/>
        <v>0.93300000000000005</v>
      </c>
      <c r="G10537" s="748" t="s">
        <v>280</v>
      </c>
      <c r="H10537" s="1337">
        <v>0.69</v>
      </c>
    </row>
    <row r="10538" spans="1:8">
      <c r="B10538" s="651" t="s">
        <v>17</v>
      </c>
      <c r="C10538" s="1356">
        <v>16</v>
      </c>
      <c r="D10538" s="747" t="str">
        <f t="shared" si="336"/>
        <v>WI0016</v>
      </c>
      <c r="E10538" s="1336">
        <v>0.97899999999999998</v>
      </c>
      <c r="F10538" s="644">
        <f t="shared" si="337"/>
        <v>0.98099999999999998</v>
      </c>
      <c r="G10538" s="748" t="s">
        <v>280</v>
      </c>
      <c r="H10538" s="1337">
        <v>0.69</v>
      </c>
    </row>
    <row r="10539" spans="1:8">
      <c r="B10539" s="651" t="s">
        <v>17</v>
      </c>
      <c r="C10539" s="1356">
        <v>34</v>
      </c>
      <c r="D10539" s="747" t="str">
        <f t="shared" si="336"/>
        <v>WI0034</v>
      </c>
      <c r="E10539" s="1336">
        <v>1.0980000000000001</v>
      </c>
      <c r="F10539" s="644">
        <f t="shared" si="337"/>
        <v>1.0880000000000001</v>
      </c>
      <c r="G10539" s="748" t="s">
        <v>280</v>
      </c>
      <c r="H10539" s="1337">
        <v>0.33</v>
      </c>
    </row>
    <row r="10540" spans="1:8">
      <c r="B10540" s="651" t="s">
        <v>17</v>
      </c>
      <c r="C10540" s="1356">
        <v>35</v>
      </c>
      <c r="D10540" s="747" t="str">
        <f t="shared" si="336"/>
        <v>WI0035</v>
      </c>
      <c r="E10540" s="1336">
        <v>0.96699999999999997</v>
      </c>
      <c r="F10540" s="644">
        <f t="shared" si="337"/>
        <v>0.97</v>
      </c>
      <c r="G10540" s="748" t="s">
        <v>280</v>
      </c>
      <c r="H10540" s="1337">
        <v>0.33</v>
      </c>
    </row>
    <row r="10541" spans="1:8">
      <c r="B10541" s="651" t="s">
        <v>17</v>
      </c>
      <c r="C10541" s="1356">
        <v>42</v>
      </c>
      <c r="D10541" s="747" t="str">
        <f t="shared" si="336"/>
        <v>WI0042</v>
      </c>
      <c r="E10541" s="1336">
        <v>0.94199999999999995</v>
      </c>
      <c r="F10541" s="644">
        <f t="shared" si="337"/>
        <v>0.94799999999999995</v>
      </c>
      <c r="G10541" s="748" t="s">
        <v>280</v>
      </c>
      <c r="H10541" s="1337">
        <v>1.08</v>
      </c>
    </row>
    <row r="10542" spans="1:8">
      <c r="B10542" s="651" t="s">
        <v>17</v>
      </c>
      <c r="C10542" s="1356">
        <v>50</v>
      </c>
      <c r="D10542" s="747" t="str">
        <f t="shared" si="336"/>
        <v>WI0050</v>
      </c>
      <c r="E10542" s="1336">
        <v>1.2609999999999999</v>
      </c>
      <c r="F10542" s="644">
        <f t="shared" si="337"/>
        <v>1.2350000000000001</v>
      </c>
      <c r="G10542" s="748" t="s">
        <v>280</v>
      </c>
      <c r="H10542" s="1337">
        <v>0.62</v>
      </c>
    </row>
    <row r="10543" spans="1:8">
      <c r="B10543" s="651" t="s">
        <v>17</v>
      </c>
      <c r="C10543" s="1356">
        <v>79</v>
      </c>
      <c r="D10543" s="747" t="str">
        <f t="shared" si="336"/>
        <v>WI0079</v>
      </c>
      <c r="E10543" s="1336">
        <v>0.91900000000000004</v>
      </c>
      <c r="F10543" s="644">
        <f t="shared" si="337"/>
        <v>0.92700000000000005</v>
      </c>
      <c r="G10543" s="748" t="s">
        <v>280</v>
      </c>
      <c r="H10543" s="1337">
        <v>0.35</v>
      </c>
    </row>
    <row r="10544" spans="1:8">
      <c r="B10544" s="651" t="s">
        <v>17</v>
      </c>
      <c r="C10544" s="1356">
        <v>106</v>
      </c>
      <c r="D10544" s="747" t="str">
        <f t="shared" si="336"/>
        <v>WI0106</v>
      </c>
      <c r="E10544" s="1336">
        <v>1.893</v>
      </c>
      <c r="F10544" s="644">
        <f t="shared" si="337"/>
        <v>1.804</v>
      </c>
      <c r="G10544" s="748" t="s">
        <v>280</v>
      </c>
      <c r="H10544" s="1337">
        <v>0.79</v>
      </c>
    </row>
    <row r="10545" spans="2:8">
      <c r="B10545" s="651" t="s">
        <v>17</v>
      </c>
      <c r="C10545" s="1356">
        <v>108</v>
      </c>
      <c r="D10545" s="747" t="str">
        <f t="shared" si="336"/>
        <v>WI0108</v>
      </c>
      <c r="E10545" s="1336">
        <v>0.94699999999999995</v>
      </c>
      <c r="F10545" s="644">
        <f t="shared" si="337"/>
        <v>0.95199999999999996</v>
      </c>
      <c r="G10545" s="748" t="s">
        <v>280</v>
      </c>
      <c r="H10545" s="1337">
        <v>0.37</v>
      </c>
    </row>
    <row r="10546" spans="2:8">
      <c r="B10546" s="651" t="s">
        <v>17</v>
      </c>
      <c r="C10546" s="1356">
        <v>113</v>
      </c>
      <c r="D10546" s="747" t="str">
        <f t="shared" si="336"/>
        <v>WI0113</v>
      </c>
      <c r="E10546" s="1336">
        <v>0.97199999999999998</v>
      </c>
      <c r="F10546" s="644">
        <f t="shared" si="337"/>
        <v>0.97499999999999998</v>
      </c>
      <c r="G10546" s="748" t="s">
        <v>280</v>
      </c>
      <c r="H10546" s="1337">
        <v>0.28000000000000003</v>
      </c>
    </row>
    <row r="10547" spans="2:8">
      <c r="B10547" s="651" t="s">
        <v>17</v>
      </c>
      <c r="C10547" s="1356">
        <v>170</v>
      </c>
      <c r="D10547" s="747" t="str">
        <f t="shared" si="336"/>
        <v>WI0170</v>
      </c>
      <c r="E10547" s="1336">
        <v>0.91</v>
      </c>
      <c r="F10547" s="644">
        <f t="shared" si="337"/>
        <v>0.91900000000000004</v>
      </c>
      <c r="G10547" s="748" t="s">
        <v>280</v>
      </c>
      <c r="H10547" s="1337">
        <v>0.31</v>
      </c>
    </row>
    <row r="10548" spans="2:8">
      <c r="B10548" s="651" t="s">
        <v>17</v>
      </c>
      <c r="C10548" s="1356">
        <v>251</v>
      </c>
      <c r="D10548" s="747" t="str">
        <f t="shared" si="336"/>
        <v>WI0251</v>
      </c>
      <c r="E10548" s="1336">
        <v>0.99099999999999999</v>
      </c>
      <c r="F10548" s="644">
        <f t="shared" si="337"/>
        <v>0.99199999999999999</v>
      </c>
      <c r="G10548" s="748" t="s">
        <v>280</v>
      </c>
      <c r="H10548" s="1337">
        <v>0.21</v>
      </c>
    </row>
    <row r="10549" spans="2:8">
      <c r="B10549" s="651" t="s">
        <v>17</v>
      </c>
      <c r="C10549" s="1356">
        <v>771</v>
      </c>
      <c r="D10549" s="747" t="str">
        <f t="shared" si="336"/>
        <v>WI0771</v>
      </c>
      <c r="E10549" s="1336">
        <v>1.45</v>
      </c>
      <c r="F10549" s="644">
        <f t="shared" si="337"/>
        <v>1.405</v>
      </c>
      <c r="G10549" s="748" t="s">
        <v>280</v>
      </c>
      <c r="H10549" s="1337">
        <v>0.75</v>
      </c>
    </row>
    <row r="10550" spans="2:8">
      <c r="B10550" s="651" t="s">
        <v>17</v>
      </c>
      <c r="C10550" s="1356">
        <v>908</v>
      </c>
      <c r="D10550" s="747" t="str">
        <f t="shared" si="336"/>
        <v>WI0908</v>
      </c>
      <c r="E10550" s="1336">
        <v>0.94</v>
      </c>
      <c r="F10550" s="644">
        <f t="shared" si="337"/>
        <v>0.94599999999999995</v>
      </c>
      <c r="G10550" s="748" t="s">
        <v>280</v>
      </c>
      <c r="H10550" s="1337">
        <v>0.05</v>
      </c>
    </row>
    <row r="10551" spans="2:8">
      <c r="B10551" s="651" t="s">
        <v>17</v>
      </c>
      <c r="C10551" s="1356">
        <v>913</v>
      </c>
      <c r="D10551" s="747" t="str">
        <f t="shared" si="336"/>
        <v>WI0913</v>
      </c>
      <c r="E10551" s="1336">
        <v>0.94399999999999995</v>
      </c>
      <c r="F10551" s="644">
        <f t="shared" si="337"/>
        <v>0.95</v>
      </c>
      <c r="G10551" s="748" t="s">
        <v>280</v>
      </c>
      <c r="H10551" s="1337">
        <v>0.05</v>
      </c>
    </row>
    <row r="10552" spans="2:8">
      <c r="B10552" s="651" t="s">
        <v>17</v>
      </c>
      <c r="C10552" s="1356">
        <v>917</v>
      </c>
      <c r="D10552" s="747" t="str">
        <f t="shared" si="336"/>
        <v>WI0917</v>
      </c>
      <c r="E10552" s="1336">
        <v>0.73299999999999998</v>
      </c>
      <c r="F10552" s="644">
        <f t="shared" si="337"/>
        <v>0.76</v>
      </c>
      <c r="G10552" s="748" t="s">
        <v>280</v>
      </c>
      <c r="H10552" s="1337">
        <v>1.32</v>
      </c>
    </row>
    <row r="10553" spans="2:8">
      <c r="B10553" s="651" t="s">
        <v>17</v>
      </c>
      <c r="C10553" s="1356">
        <v>1164</v>
      </c>
      <c r="D10553" s="747" t="str">
        <f t="shared" si="336"/>
        <v>WI1164</v>
      </c>
      <c r="E10553" s="1336">
        <v>0.96199999999999997</v>
      </c>
      <c r="F10553" s="644">
        <f t="shared" si="337"/>
        <v>0.96599999999999997</v>
      </c>
      <c r="G10553" s="748" t="s">
        <v>280</v>
      </c>
      <c r="H10553" s="1337">
        <v>0.19</v>
      </c>
    </row>
    <row r="10554" spans="2:8">
      <c r="B10554" s="651" t="s">
        <v>17</v>
      </c>
      <c r="C10554" s="1356">
        <v>1165</v>
      </c>
      <c r="D10554" s="747" t="str">
        <f t="shared" si="336"/>
        <v>WI1165</v>
      </c>
      <c r="E10554" s="1336">
        <v>0.99</v>
      </c>
      <c r="F10554" s="644">
        <f t="shared" si="337"/>
        <v>0.99099999999999999</v>
      </c>
      <c r="G10554" s="748" t="s">
        <v>280</v>
      </c>
      <c r="H10554" s="1337">
        <v>0.22</v>
      </c>
    </row>
    <row r="10555" spans="2:8">
      <c r="B10555" s="651" t="s">
        <v>17</v>
      </c>
      <c r="C10555" s="1356">
        <v>1320</v>
      </c>
      <c r="D10555" s="747" t="str">
        <f t="shared" si="336"/>
        <v>WI1320</v>
      </c>
      <c r="E10555" s="1336">
        <v>0.96199999999999997</v>
      </c>
      <c r="F10555" s="644">
        <f t="shared" si="337"/>
        <v>0.96599999999999997</v>
      </c>
      <c r="G10555" s="748" t="s">
        <v>280</v>
      </c>
      <c r="H10555" s="1337">
        <v>0.21</v>
      </c>
    </row>
    <row r="10556" spans="2:8">
      <c r="B10556" s="651" t="s">
        <v>17</v>
      </c>
      <c r="C10556" s="1356">
        <v>1430</v>
      </c>
      <c r="D10556" s="747" t="str">
        <f t="shared" si="336"/>
        <v>WI1430</v>
      </c>
      <c r="E10556" s="1336">
        <v>0.98799999999999999</v>
      </c>
      <c r="F10556" s="644">
        <f t="shared" si="337"/>
        <v>0.98899999999999999</v>
      </c>
      <c r="G10556" s="748" t="s">
        <v>280</v>
      </c>
      <c r="H10556" s="1337">
        <v>0.21</v>
      </c>
    </row>
    <row r="10557" spans="2:8">
      <c r="B10557" s="651" t="s">
        <v>17</v>
      </c>
      <c r="C10557" s="1356">
        <v>1438</v>
      </c>
      <c r="D10557" s="747" t="str">
        <f t="shared" si="336"/>
        <v>WI1438</v>
      </c>
      <c r="E10557" s="1336">
        <v>1.093</v>
      </c>
      <c r="F10557" s="644">
        <f t="shared" si="337"/>
        <v>1.0840000000000001</v>
      </c>
      <c r="G10557" s="748" t="s">
        <v>280</v>
      </c>
      <c r="H10557" s="1337">
        <v>0.46</v>
      </c>
    </row>
    <row r="10558" spans="2:8">
      <c r="B10558" s="651" t="s">
        <v>17</v>
      </c>
      <c r="C10558" s="1356">
        <v>1452</v>
      </c>
      <c r="D10558" s="747" t="str">
        <f t="shared" si="336"/>
        <v>WI1452</v>
      </c>
      <c r="E10558" s="1336">
        <v>0.96</v>
      </c>
      <c r="F10558" s="644">
        <f t="shared" si="337"/>
        <v>0.96399999999999997</v>
      </c>
      <c r="G10558" s="748" t="s">
        <v>280</v>
      </c>
      <c r="H10558" s="1337">
        <v>0.2</v>
      </c>
    </row>
    <row r="10559" spans="2:8">
      <c r="B10559" s="651" t="s">
        <v>17</v>
      </c>
      <c r="C10559" s="1356">
        <v>1463</v>
      </c>
      <c r="D10559" s="747" t="str">
        <f t="shared" si="336"/>
        <v>WI1463</v>
      </c>
      <c r="E10559" s="1336">
        <v>1.083</v>
      </c>
      <c r="F10559" s="644">
        <f t="shared" si="337"/>
        <v>1.075</v>
      </c>
      <c r="G10559" s="748" t="s">
        <v>280</v>
      </c>
      <c r="H10559" s="1337">
        <v>0.68</v>
      </c>
    </row>
    <row r="10560" spans="2:8">
      <c r="B10560" s="651" t="s">
        <v>17</v>
      </c>
      <c r="C10560" s="1356">
        <v>1624</v>
      </c>
      <c r="D10560" s="747" t="str">
        <f t="shared" si="336"/>
        <v>WI1624</v>
      </c>
      <c r="E10560" s="1336">
        <v>1.2330000000000001</v>
      </c>
      <c r="F10560" s="644">
        <f t="shared" si="337"/>
        <v>1.21</v>
      </c>
      <c r="G10560" s="748" t="s">
        <v>280</v>
      </c>
      <c r="H10560" s="1337">
        <v>0.21</v>
      </c>
    </row>
    <row r="10561" spans="2:8">
      <c r="B10561" s="651" t="s">
        <v>17</v>
      </c>
      <c r="C10561" s="1356">
        <v>1642</v>
      </c>
      <c r="D10561" s="747" t="str">
        <f t="shared" si="336"/>
        <v>WI1642</v>
      </c>
      <c r="E10561" s="1336">
        <v>1.0720000000000001</v>
      </c>
      <c r="F10561" s="644">
        <f t="shared" si="337"/>
        <v>1.0649999999999999</v>
      </c>
      <c r="G10561" s="748" t="s">
        <v>280</v>
      </c>
      <c r="H10561" s="1337">
        <v>0.21</v>
      </c>
    </row>
    <row r="10562" spans="2:8">
      <c r="B10562" s="651" t="s">
        <v>17</v>
      </c>
      <c r="C10562" s="1356">
        <v>1654</v>
      </c>
      <c r="D10562" s="747" t="str">
        <f t="shared" si="336"/>
        <v>WI1654</v>
      </c>
      <c r="E10562" s="1336">
        <v>1.0149999999999999</v>
      </c>
      <c r="F10562" s="644">
        <f t="shared" si="337"/>
        <v>1.014</v>
      </c>
      <c r="G10562" s="748" t="s">
        <v>280</v>
      </c>
      <c r="H10562" s="1337">
        <v>0.28000000000000003</v>
      </c>
    </row>
    <row r="10563" spans="2:8">
      <c r="B10563" s="651" t="s">
        <v>17</v>
      </c>
      <c r="C10563" s="1356">
        <v>1699</v>
      </c>
      <c r="D10563" s="747" t="str">
        <f t="shared" si="336"/>
        <v>WI1699</v>
      </c>
      <c r="E10563" s="1336">
        <v>1.06</v>
      </c>
      <c r="F10563" s="644">
        <f t="shared" si="337"/>
        <v>1.054</v>
      </c>
      <c r="G10563" s="748" t="s">
        <v>280</v>
      </c>
      <c r="H10563" s="1337">
        <v>0.21</v>
      </c>
    </row>
    <row r="10564" spans="2:8">
      <c r="B10564" s="651" t="s">
        <v>17</v>
      </c>
      <c r="C10564" s="1356">
        <v>1701</v>
      </c>
      <c r="D10564" s="747" t="str">
        <f t="shared" si="336"/>
        <v>WI1701</v>
      </c>
      <c r="E10564" s="1336">
        <v>1.081</v>
      </c>
      <c r="F10564" s="644">
        <f t="shared" si="337"/>
        <v>1.073</v>
      </c>
      <c r="G10564" s="748" t="s">
        <v>280</v>
      </c>
      <c r="H10564" s="1337">
        <v>0.24</v>
      </c>
    </row>
    <row r="10565" spans="2:8">
      <c r="B10565" s="651" t="s">
        <v>17</v>
      </c>
      <c r="C10565" s="1356">
        <v>1710</v>
      </c>
      <c r="D10565" s="747" t="str">
        <f t="shared" si="336"/>
        <v>WI1710</v>
      </c>
      <c r="E10565" s="1336">
        <v>1.008</v>
      </c>
      <c r="F10565" s="644">
        <f t="shared" si="337"/>
        <v>1.0069999999999999</v>
      </c>
      <c r="G10565" s="748" t="s">
        <v>280</v>
      </c>
      <c r="H10565" s="1337">
        <v>0.26</v>
      </c>
    </row>
    <row r="10566" spans="2:8">
      <c r="B10566" s="651" t="s">
        <v>17</v>
      </c>
      <c r="C10566" s="1356">
        <v>1741</v>
      </c>
      <c r="D10566" s="747" t="str">
        <f t="shared" si="336"/>
        <v>WI1741</v>
      </c>
      <c r="E10566" s="1336">
        <v>1.0089999999999999</v>
      </c>
      <c r="F10566" s="644">
        <f t="shared" si="337"/>
        <v>1.008</v>
      </c>
      <c r="G10566" s="748" t="s">
        <v>280</v>
      </c>
      <c r="H10566" s="1337">
        <v>0.18</v>
      </c>
    </row>
    <row r="10567" spans="2:8">
      <c r="B10567" s="651" t="s">
        <v>17</v>
      </c>
      <c r="C10567" s="1356">
        <v>1747</v>
      </c>
      <c r="D10567" s="747" t="str">
        <f t="shared" si="336"/>
        <v>WI1747</v>
      </c>
      <c r="E10567" s="1336">
        <v>0.89200000000000002</v>
      </c>
      <c r="F10567" s="644">
        <f t="shared" si="337"/>
        <v>0.90300000000000002</v>
      </c>
      <c r="G10567" s="748" t="s">
        <v>280</v>
      </c>
      <c r="H10567" s="1337">
        <v>0.2</v>
      </c>
    </row>
    <row r="10568" spans="2:8">
      <c r="B10568" s="651" t="s">
        <v>17</v>
      </c>
      <c r="C10568" s="1356">
        <v>1748</v>
      </c>
      <c r="D10568" s="747" t="str">
        <f t="shared" si="336"/>
        <v>WI1748</v>
      </c>
      <c r="E10568" s="1336">
        <v>0.94799999999999995</v>
      </c>
      <c r="F10568" s="644">
        <f t="shared" si="337"/>
        <v>0.95299999999999996</v>
      </c>
      <c r="G10568" s="748" t="s">
        <v>280</v>
      </c>
      <c r="H10568" s="1337">
        <v>0.24</v>
      </c>
    </row>
    <row r="10569" spans="2:8">
      <c r="B10569" s="651" t="s">
        <v>17</v>
      </c>
      <c r="C10569" s="1356">
        <v>1803</v>
      </c>
      <c r="D10569" s="747" t="str">
        <f t="shared" si="336"/>
        <v>WI1803</v>
      </c>
      <c r="E10569" s="1336">
        <v>1.018</v>
      </c>
      <c r="F10569" s="644">
        <f t="shared" si="337"/>
        <v>1.016</v>
      </c>
      <c r="G10569" s="748" t="s">
        <v>280</v>
      </c>
      <c r="H10569" s="1337">
        <v>0.34</v>
      </c>
    </row>
    <row r="10570" spans="2:8">
      <c r="B10570" s="651" t="s">
        <v>17</v>
      </c>
      <c r="C10570" s="1356">
        <v>1924</v>
      </c>
      <c r="D10570" s="747" t="str">
        <f t="shared" si="336"/>
        <v>WI1924</v>
      </c>
      <c r="E10570" s="1336">
        <v>0.98299999999999998</v>
      </c>
      <c r="F10570" s="644">
        <f t="shared" si="337"/>
        <v>0.98499999999999999</v>
      </c>
      <c r="G10570" s="748" t="s">
        <v>280</v>
      </c>
      <c r="H10570" s="1337">
        <v>0.38</v>
      </c>
    </row>
    <row r="10571" spans="2:8">
      <c r="B10571" s="651" t="s">
        <v>17</v>
      </c>
      <c r="C10571" s="1356">
        <v>1925</v>
      </c>
      <c r="D10571" s="747" t="str">
        <f t="shared" si="336"/>
        <v>WI1925</v>
      </c>
      <c r="E10571" s="1336">
        <v>1.8160000000000001</v>
      </c>
      <c r="F10571" s="644">
        <f t="shared" si="337"/>
        <v>1.734</v>
      </c>
      <c r="G10571" s="748" t="s">
        <v>280</v>
      </c>
      <c r="H10571" s="1337">
        <v>0.78</v>
      </c>
    </row>
    <row r="10572" spans="2:8">
      <c r="B10572" s="651" t="s">
        <v>17</v>
      </c>
      <c r="C10572" s="1356">
        <v>2002</v>
      </c>
      <c r="D10572" s="747" t="str">
        <f t="shared" si="336"/>
        <v>WI2002</v>
      </c>
      <c r="E10572" s="1336">
        <v>0.95799999999999996</v>
      </c>
      <c r="F10572" s="644">
        <f t="shared" si="337"/>
        <v>0.96199999999999997</v>
      </c>
      <c r="G10572" s="748" t="s">
        <v>280</v>
      </c>
      <c r="H10572" s="1337">
        <v>0.32</v>
      </c>
    </row>
    <row r="10573" spans="2:8">
      <c r="B10573" s="651" t="s">
        <v>17</v>
      </c>
      <c r="C10573" s="1356">
        <v>2003</v>
      </c>
      <c r="D10573" s="747" t="str">
        <f t="shared" ref="D10573:D10635" si="338">B10573&amp;TEXT(C10573,"0000")</f>
        <v>WI2003</v>
      </c>
      <c r="E10573" s="1336">
        <v>0.89200000000000002</v>
      </c>
      <c r="F10573" s="644">
        <f t="shared" ref="F10573:F10635" si="339">IF(E10573="NA","NA",ROUND((E10573-1)*0.9+1,3))</f>
        <v>0.90300000000000002</v>
      </c>
      <c r="G10573" s="748" t="s">
        <v>280</v>
      </c>
      <c r="H10573" s="1337">
        <v>0.57999999999999996</v>
      </c>
    </row>
    <row r="10574" spans="2:8">
      <c r="B10574" s="651" t="s">
        <v>17</v>
      </c>
      <c r="C10574" s="1356">
        <v>2014</v>
      </c>
      <c r="D10574" s="747" t="str">
        <f t="shared" si="338"/>
        <v>WI2014</v>
      </c>
      <c r="E10574" s="1336">
        <v>1.0660000000000001</v>
      </c>
      <c r="F10574" s="644">
        <f t="shared" si="339"/>
        <v>1.0589999999999999</v>
      </c>
      <c r="G10574" s="748" t="s">
        <v>280</v>
      </c>
      <c r="H10574" s="1337">
        <v>0.62</v>
      </c>
    </row>
    <row r="10575" spans="2:8">
      <c r="B10575" s="651" t="s">
        <v>17</v>
      </c>
      <c r="C10575" s="1356">
        <v>2016</v>
      </c>
      <c r="D10575" s="747" t="str">
        <f t="shared" si="338"/>
        <v>WI2016</v>
      </c>
      <c r="E10575" s="1336">
        <v>0.83099999999999996</v>
      </c>
      <c r="F10575" s="644">
        <f t="shared" si="339"/>
        <v>0.84799999999999998</v>
      </c>
      <c r="G10575" s="748" t="s">
        <v>280</v>
      </c>
      <c r="H10575" s="1337">
        <v>0.35</v>
      </c>
    </row>
    <row r="10576" spans="2:8">
      <c r="B10576" s="651" t="s">
        <v>17</v>
      </c>
      <c r="C10576" s="1356">
        <v>2021</v>
      </c>
      <c r="D10576" s="747" t="str">
        <f t="shared" si="338"/>
        <v>WI2021</v>
      </c>
      <c r="E10576" s="1336">
        <v>1.0289999999999999</v>
      </c>
      <c r="F10576" s="644">
        <f t="shared" si="339"/>
        <v>1.026</v>
      </c>
      <c r="G10576" s="748" t="s">
        <v>280</v>
      </c>
      <c r="H10576" s="1337">
        <v>0.26</v>
      </c>
    </row>
    <row r="10577" spans="2:8">
      <c r="B10577" s="651" t="s">
        <v>17</v>
      </c>
      <c r="C10577" s="1356">
        <v>2039</v>
      </c>
      <c r="D10577" s="747" t="str">
        <f t="shared" si="338"/>
        <v>WI2039</v>
      </c>
      <c r="E10577" s="1336">
        <v>0.89</v>
      </c>
      <c r="F10577" s="644">
        <f t="shared" si="339"/>
        <v>0.90100000000000002</v>
      </c>
      <c r="G10577" s="748" t="s">
        <v>280</v>
      </c>
      <c r="H10577" s="1337">
        <v>0.32</v>
      </c>
    </row>
    <row r="10578" spans="2:8">
      <c r="B10578" s="651" t="s">
        <v>17</v>
      </c>
      <c r="C10578" s="1356">
        <v>2041</v>
      </c>
      <c r="D10578" s="747" t="str">
        <f t="shared" si="338"/>
        <v>WI2041</v>
      </c>
      <c r="E10578" s="1336">
        <v>1.0049999999999999</v>
      </c>
      <c r="F10578" s="644">
        <f t="shared" si="339"/>
        <v>1.0049999999999999</v>
      </c>
      <c r="G10578" s="748" t="s">
        <v>280</v>
      </c>
      <c r="H10578" s="1337">
        <v>0.39</v>
      </c>
    </row>
    <row r="10579" spans="2:8">
      <c r="B10579" s="651" t="s">
        <v>17</v>
      </c>
      <c r="C10579" s="1356">
        <v>2065</v>
      </c>
      <c r="D10579" s="747" t="str">
        <f t="shared" si="338"/>
        <v>WI2065</v>
      </c>
      <c r="E10579" s="1336">
        <v>1.0720000000000001</v>
      </c>
      <c r="F10579" s="644">
        <f t="shared" si="339"/>
        <v>1.0649999999999999</v>
      </c>
      <c r="G10579" s="748" t="s">
        <v>280</v>
      </c>
      <c r="H10579" s="1337">
        <v>0.32</v>
      </c>
    </row>
    <row r="10580" spans="2:8">
      <c r="B10580" s="651" t="s">
        <v>17</v>
      </c>
      <c r="C10580" s="1356">
        <v>2070</v>
      </c>
      <c r="D10580" s="747" t="str">
        <f t="shared" si="338"/>
        <v>WI2070</v>
      </c>
      <c r="E10580" s="1336">
        <v>0.81499999999999995</v>
      </c>
      <c r="F10580" s="644">
        <f t="shared" si="339"/>
        <v>0.83399999999999996</v>
      </c>
      <c r="G10580" s="748" t="s">
        <v>280</v>
      </c>
      <c r="H10580" s="1337">
        <v>0.48</v>
      </c>
    </row>
    <row r="10581" spans="2:8">
      <c r="B10581" s="651" t="s">
        <v>17</v>
      </c>
      <c r="C10581" s="1356">
        <v>2081</v>
      </c>
      <c r="D10581" s="747" t="str">
        <f t="shared" si="338"/>
        <v>WI2081</v>
      </c>
      <c r="E10581" s="1336">
        <v>1.548</v>
      </c>
      <c r="F10581" s="644">
        <f t="shared" si="339"/>
        <v>1.4930000000000001</v>
      </c>
      <c r="G10581" s="748" t="s">
        <v>280</v>
      </c>
      <c r="H10581" s="1337">
        <v>1.05</v>
      </c>
    </row>
    <row r="10582" spans="2:8">
      <c r="B10582" s="651" t="s">
        <v>17</v>
      </c>
      <c r="C10582" s="1356">
        <v>2089</v>
      </c>
      <c r="D10582" s="747" t="str">
        <f t="shared" si="338"/>
        <v>WI2089</v>
      </c>
      <c r="E10582" s="1336">
        <v>0.80100000000000005</v>
      </c>
      <c r="F10582" s="644">
        <f t="shared" si="339"/>
        <v>0.82099999999999995</v>
      </c>
      <c r="G10582" s="748" t="s">
        <v>280</v>
      </c>
      <c r="H10582" s="1337">
        <v>0.8</v>
      </c>
    </row>
    <row r="10583" spans="2:8">
      <c r="B10583" s="651" t="s">
        <v>17</v>
      </c>
      <c r="C10583" s="1356">
        <v>2095</v>
      </c>
      <c r="D10583" s="747" t="str">
        <f t="shared" si="338"/>
        <v>WI2095</v>
      </c>
      <c r="E10583" s="1336">
        <v>0.98899999999999999</v>
      </c>
      <c r="F10583" s="644">
        <f t="shared" si="339"/>
        <v>0.99</v>
      </c>
      <c r="G10583" s="748" t="s">
        <v>280</v>
      </c>
      <c r="H10583" s="1337">
        <v>0.63</v>
      </c>
    </row>
    <row r="10584" spans="2:8">
      <c r="B10584" s="651" t="s">
        <v>17</v>
      </c>
      <c r="C10584" s="1356">
        <v>2105</v>
      </c>
      <c r="D10584" s="747" t="str">
        <f t="shared" si="338"/>
        <v>WI2105</v>
      </c>
      <c r="E10584" s="1336">
        <v>1.1160000000000001</v>
      </c>
      <c r="F10584" s="644">
        <f t="shared" si="339"/>
        <v>1.1040000000000001</v>
      </c>
      <c r="G10584" s="748" t="s">
        <v>280</v>
      </c>
      <c r="H10584" s="1337">
        <v>0.4</v>
      </c>
    </row>
    <row r="10585" spans="2:8">
      <c r="B10585" s="651" t="s">
        <v>17</v>
      </c>
      <c r="C10585" s="1356">
        <v>2110</v>
      </c>
      <c r="D10585" s="747" t="str">
        <f t="shared" si="338"/>
        <v>WI2110</v>
      </c>
      <c r="E10585" s="1336">
        <v>0.95699999999999996</v>
      </c>
      <c r="F10585" s="644">
        <f t="shared" si="339"/>
        <v>0.96099999999999997</v>
      </c>
      <c r="G10585" s="748" t="s">
        <v>280</v>
      </c>
      <c r="H10585" s="1337">
        <v>0.24</v>
      </c>
    </row>
    <row r="10586" spans="2:8">
      <c r="B10586" s="651" t="s">
        <v>17</v>
      </c>
      <c r="C10586" s="1356">
        <v>2111</v>
      </c>
      <c r="D10586" s="747" t="str">
        <f t="shared" si="338"/>
        <v>WI2111</v>
      </c>
      <c r="E10586" s="1336">
        <v>1.0620000000000001</v>
      </c>
      <c r="F10586" s="644">
        <f t="shared" si="339"/>
        <v>1.056</v>
      </c>
      <c r="G10586" s="748" t="s">
        <v>280</v>
      </c>
      <c r="H10586" s="1337">
        <v>0.27</v>
      </c>
    </row>
    <row r="10587" spans="2:8">
      <c r="B10587" s="651" t="s">
        <v>17</v>
      </c>
      <c r="C10587" s="1356">
        <v>2112</v>
      </c>
      <c r="D10587" s="747" t="str">
        <f t="shared" si="338"/>
        <v>WI2112</v>
      </c>
      <c r="E10587" s="1336">
        <v>0.93</v>
      </c>
      <c r="F10587" s="644">
        <f t="shared" si="339"/>
        <v>0.93700000000000006</v>
      </c>
      <c r="G10587" s="748" t="s">
        <v>280</v>
      </c>
      <c r="H10587" s="1337">
        <v>0.4</v>
      </c>
    </row>
    <row r="10588" spans="2:8">
      <c r="B10588" s="651" t="s">
        <v>17</v>
      </c>
      <c r="C10588" s="1356">
        <v>2121</v>
      </c>
      <c r="D10588" s="747" t="str">
        <f t="shared" si="338"/>
        <v>WI2121</v>
      </c>
      <c r="E10588" s="1336">
        <v>1.542</v>
      </c>
      <c r="F10588" s="644">
        <f t="shared" si="339"/>
        <v>1.488</v>
      </c>
      <c r="G10588" s="748" t="s">
        <v>280</v>
      </c>
      <c r="H10588" s="1337">
        <v>0.27</v>
      </c>
    </row>
    <row r="10589" spans="2:8">
      <c r="B10589" s="651" t="s">
        <v>17</v>
      </c>
      <c r="C10589" s="1356">
        <v>2131</v>
      </c>
      <c r="D10589" s="747" t="str">
        <f t="shared" si="338"/>
        <v>WI2131</v>
      </c>
      <c r="E10589" s="1336">
        <v>0.91900000000000004</v>
      </c>
      <c r="F10589" s="644">
        <f t="shared" si="339"/>
        <v>0.92700000000000005</v>
      </c>
      <c r="G10589" s="748" t="s">
        <v>280</v>
      </c>
      <c r="H10589" s="1337">
        <v>0.25</v>
      </c>
    </row>
    <row r="10590" spans="2:8">
      <c r="B10590" s="651" t="s">
        <v>17</v>
      </c>
      <c r="C10590" s="1356">
        <v>2143</v>
      </c>
      <c r="D10590" s="747" t="str">
        <f t="shared" si="338"/>
        <v>WI2143</v>
      </c>
      <c r="E10590" s="1336">
        <v>0.98799999999999999</v>
      </c>
      <c r="F10590" s="644">
        <f t="shared" si="339"/>
        <v>0.98899999999999999</v>
      </c>
      <c r="G10590" s="748" t="s">
        <v>280</v>
      </c>
      <c r="H10590" s="1337">
        <v>0.33</v>
      </c>
    </row>
    <row r="10591" spans="2:8">
      <c r="B10591" s="651" t="s">
        <v>17</v>
      </c>
      <c r="C10591" s="1356">
        <v>2157</v>
      </c>
      <c r="D10591" s="747" t="str">
        <f t="shared" si="338"/>
        <v>WI2157</v>
      </c>
      <c r="E10591" s="1336">
        <v>0.63400000000000001</v>
      </c>
      <c r="F10591" s="644">
        <f t="shared" si="339"/>
        <v>0.67100000000000004</v>
      </c>
      <c r="G10591" s="748" t="s">
        <v>280</v>
      </c>
      <c r="H10591" s="1337">
        <v>0.73</v>
      </c>
    </row>
    <row r="10592" spans="2:8">
      <c r="B10592" s="651" t="s">
        <v>17</v>
      </c>
      <c r="C10592" s="1356">
        <v>2174</v>
      </c>
      <c r="D10592" s="747" t="str">
        <f t="shared" si="338"/>
        <v>WI2174</v>
      </c>
      <c r="E10592" s="1336">
        <v>0.97899999999999998</v>
      </c>
      <c r="F10592" s="644">
        <f t="shared" si="339"/>
        <v>0.98099999999999998</v>
      </c>
      <c r="G10592" s="748" t="s">
        <v>280</v>
      </c>
      <c r="H10592" s="1337">
        <v>0.21</v>
      </c>
    </row>
    <row r="10593" spans="2:8">
      <c r="B10593" s="651" t="s">
        <v>17</v>
      </c>
      <c r="C10593" s="1356">
        <v>2220</v>
      </c>
      <c r="D10593" s="747" t="str">
        <f t="shared" si="338"/>
        <v>WI2220</v>
      </c>
      <c r="E10593" s="1336">
        <v>0.97399999999999998</v>
      </c>
      <c r="F10593" s="644">
        <f t="shared" si="339"/>
        <v>0.97699999999999998</v>
      </c>
      <c r="G10593" s="748" t="s">
        <v>280</v>
      </c>
      <c r="H10593" s="1337">
        <v>0.21</v>
      </c>
    </row>
    <row r="10594" spans="2:8">
      <c r="B10594" s="651" t="s">
        <v>17</v>
      </c>
      <c r="C10594" s="1356">
        <v>2288</v>
      </c>
      <c r="D10594" s="747" t="str">
        <f t="shared" si="338"/>
        <v>WI2288</v>
      </c>
      <c r="E10594" s="1336">
        <v>1.0049999999999999</v>
      </c>
      <c r="F10594" s="644">
        <f t="shared" si="339"/>
        <v>1.0049999999999999</v>
      </c>
      <c r="G10594" s="748" t="s">
        <v>280</v>
      </c>
      <c r="H10594" s="1337">
        <v>0.24</v>
      </c>
    </row>
    <row r="10595" spans="2:8">
      <c r="B10595" s="651" t="s">
        <v>17</v>
      </c>
      <c r="C10595" s="1356">
        <v>2302</v>
      </c>
      <c r="D10595" s="747" t="str">
        <f t="shared" si="338"/>
        <v>WI2302</v>
      </c>
      <c r="E10595" s="1336">
        <v>0.93899999999999995</v>
      </c>
      <c r="F10595" s="644">
        <f t="shared" si="339"/>
        <v>0.94499999999999995</v>
      </c>
      <c r="G10595" s="748" t="s">
        <v>280</v>
      </c>
      <c r="H10595" s="1337">
        <v>0.37</v>
      </c>
    </row>
    <row r="10596" spans="2:8">
      <c r="B10596" s="651" t="s">
        <v>17</v>
      </c>
      <c r="C10596" s="1356">
        <v>2305</v>
      </c>
      <c r="D10596" s="747" t="str">
        <f t="shared" si="338"/>
        <v>WI2305</v>
      </c>
      <c r="E10596" s="1336">
        <v>1.139</v>
      </c>
      <c r="F10596" s="644">
        <f t="shared" si="339"/>
        <v>1.125</v>
      </c>
      <c r="G10596" s="748" t="s">
        <v>280</v>
      </c>
      <c r="H10596" s="1337">
        <v>0.28000000000000003</v>
      </c>
    </row>
    <row r="10597" spans="2:8">
      <c r="B10597" s="651" t="s">
        <v>17</v>
      </c>
      <c r="C10597" s="1356">
        <v>2361</v>
      </c>
      <c r="D10597" s="747" t="str">
        <f t="shared" si="338"/>
        <v>WI2361</v>
      </c>
      <c r="E10597" s="1336">
        <v>0.95199999999999996</v>
      </c>
      <c r="F10597" s="644">
        <f t="shared" si="339"/>
        <v>0.95699999999999996</v>
      </c>
      <c r="G10597" s="748" t="s">
        <v>280</v>
      </c>
      <c r="H10597" s="1337">
        <v>0.22</v>
      </c>
    </row>
    <row r="10598" spans="2:8">
      <c r="B10598" s="651" t="s">
        <v>17</v>
      </c>
      <c r="C10598" s="1356">
        <v>2362</v>
      </c>
      <c r="D10598" s="747" t="str">
        <f t="shared" si="338"/>
        <v>WI2362</v>
      </c>
      <c r="E10598" s="1336">
        <v>1.0049999999999999</v>
      </c>
      <c r="F10598" s="644">
        <f t="shared" si="339"/>
        <v>1.0049999999999999</v>
      </c>
      <c r="G10598" s="748" t="s">
        <v>280</v>
      </c>
      <c r="H10598" s="1337">
        <v>0.23</v>
      </c>
    </row>
    <row r="10599" spans="2:8">
      <c r="B10599" s="651" t="s">
        <v>17</v>
      </c>
      <c r="C10599" s="1356">
        <v>2380</v>
      </c>
      <c r="D10599" s="747" t="str">
        <f t="shared" si="338"/>
        <v>WI2380</v>
      </c>
      <c r="E10599" s="1336">
        <v>1.0649999999999999</v>
      </c>
      <c r="F10599" s="644">
        <f t="shared" si="339"/>
        <v>1.0589999999999999</v>
      </c>
      <c r="G10599" s="748" t="s">
        <v>280</v>
      </c>
      <c r="H10599" s="1337">
        <v>0.27</v>
      </c>
    </row>
    <row r="10600" spans="2:8">
      <c r="B10600" s="651" t="s">
        <v>17</v>
      </c>
      <c r="C10600" s="1356">
        <v>2388</v>
      </c>
      <c r="D10600" s="747" t="str">
        <f t="shared" si="338"/>
        <v>WI2388</v>
      </c>
      <c r="E10600" s="1336">
        <v>0.92600000000000005</v>
      </c>
      <c r="F10600" s="644">
        <f t="shared" si="339"/>
        <v>0.93300000000000005</v>
      </c>
      <c r="G10600" s="748" t="s">
        <v>280</v>
      </c>
      <c r="H10600" s="1337">
        <v>0.3</v>
      </c>
    </row>
    <row r="10601" spans="2:8">
      <c r="B10601" s="651" t="s">
        <v>17</v>
      </c>
      <c r="C10601" s="1356">
        <v>2402</v>
      </c>
      <c r="D10601" s="747" t="str">
        <f t="shared" si="338"/>
        <v>WI2402</v>
      </c>
      <c r="E10601" s="1336">
        <v>0.995</v>
      </c>
      <c r="F10601" s="644">
        <f t="shared" si="339"/>
        <v>0.996</v>
      </c>
      <c r="G10601" s="748" t="s">
        <v>280</v>
      </c>
      <c r="H10601" s="1337">
        <v>0.28000000000000003</v>
      </c>
    </row>
    <row r="10602" spans="2:8">
      <c r="B10602" s="651" t="s">
        <v>17</v>
      </c>
      <c r="C10602" s="1356">
        <v>2413</v>
      </c>
      <c r="D10602" s="747" t="str">
        <f t="shared" si="338"/>
        <v>WI2413</v>
      </c>
      <c r="E10602" s="1336">
        <v>0.94199999999999995</v>
      </c>
      <c r="F10602" s="644">
        <f t="shared" si="339"/>
        <v>0.94799999999999995</v>
      </c>
      <c r="G10602" s="748" t="s">
        <v>280</v>
      </c>
      <c r="H10602" s="1337">
        <v>0.28999999999999998</v>
      </c>
    </row>
    <row r="10603" spans="2:8">
      <c r="B10603" s="651" t="s">
        <v>17</v>
      </c>
      <c r="C10603" s="1356">
        <v>2417</v>
      </c>
      <c r="D10603" s="747" t="str">
        <f t="shared" si="338"/>
        <v>WI2417</v>
      </c>
      <c r="E10603" s="1336">
        <v>0.95799999999999996</v>
      </c>
      <c r="F10603" s="644">
        <f t="shared" si="339"/>
        <v>0.96199999999999997</v>
      </c>
      <c r="G10603" s="748" t="s">
        <v>280</v>
      </c>
      <c r="H10603" s="1337">
        <v>0.25</v>
      </c>
    </row>
    <row r="10604" spans="2:8">
      <c r="B10604" s="651" t="s">
        <v>17</v>
      </c>
      <c r="C10604" s="1356">
        <v>2501</v>
      </c>
      <c r="D10604" s="747" t="str">
        <f t="shared" si="338"/>
        <v>WI2501</v>
      </c>
      <c r="E10604" s="1336">
        <v>0.79700000000000004</v>
      </c>
      <c r="F10604" s="644">
        <f t="shared" si="339"/>
        <v>0.81699999999999995</v>
      </c>
      <c r="G10604" s="748" t="s">
        <v>280</v>
      </c>
      <c r="H10604" s="1337">
        <v>0.47</v>
      </c>
    </row>
    <row r="10605" spans="2:8">
      <c r="B10605" s="651" t="s">
        <v>17</v>
      </c>
      <c r="C10605" s="1356">
        <v>2503</v>
      </c>
      <c r="D10605" s="747" t="str">
        <f t="shared" si="338"/>
        <v>WI2503</v>
      </c>
      <c r="E10605" s="1336">
        <v>1.0669999999999999</v>
      </c>
      <c r="F10605" s="644">
        <f t="shared" si="339"/>
        <v>1.06</v>
      </c>
      <c r="G10605" s="748" t="s">
        <v>280</v>
      </c>
      <c r="H10605" s="1337">
        <v>0.22</v>
      </c>
    </row>
    <row r="10606" spans="2:8">
      <c r="B10606" s="651" t="s">
        <v>17</v>
      </c>
      <c r="C10606" s="1356">
        <v>2534</v>
      </c>
      <c r="D10606" s="747" t="str">
        <f t="shared" si="338"/>
        <v>WI2534</v>
      </c>
      <c r="E10606" s="1336">
        <v>0.98899999999999999</v>
      </c>
      <c r="F10606" s="644">
        <f t="shared" si="339"/>
        <v>0.99</v>
      </c>
      <c r="G10606" s="748" t="s">
        <v>280</v>
      </c>
      <c r="H10606" s="1337">
        <v>0.22</v>
      </c>
    </row>
    <row r="10607" spans="2:8">
      <c r="B10607" s="651" t="s">
        <v>17</v>
      </c>
      <c r="C10607" s="1356">
        <v>2570</v>
      </c>
      <c r="D10607" s="747" t="str">
        <f t="shared" si="338"/>
        <v>WI2570</v>
      </c>
      <c r="E10607" s="1336">
        <v>0.94199999999999995</v>
      </c>
      <c r="F10607" s="644">
        <f t="shared" si="339"/>
        <v>0.94799999999999995</v>
      </c>
      <c r="G10607" s="748" t="s">
        <v>280</v>
      </c>
      <c r="H10607" s="1337">
        <v>0.65</v>
      </c>
    </row>
    <row r="10608" spans="2:8">
      <c r="B10608" s="651" t="s">
        <v>17</v>
      </c>
      <c r="C10608" s="1356">
        <v>2585</v>
      </c>
      <c r="D10608" s="747" t="str">
        <f t="shared" si="338"/>
        <v>WI2585</v>
      </c>
      <c r="E10608" s="1336">
        <v>0.96199999999999997</v>
      </c>
      <c r="F10608" s="644">
        <f t="shared" si="339"/>
        <v>0.96599999999999997</v>
      </c>
      <c r="G10608" s="748" t="s">
        <v>280</v>
      </c>
      <c r="H10608" s="1337">
        <v>0.6</v>
      </c>
    </row>
    <row r="10609" spans="2:8">
      <c r="B10609" s="651" t="s">
        <v>17</v>
      </c>
      <c r="C10609" s="1356">
        <v>2586</v>
      </c>
      <c r="D10609" s="747" t="str">
        <f t="shared" si="338"/>
        <v>WI2586</v>
      </c>
      <c r="E10609" s="1336">
        <v>1.3120000000000001</v>
      </c>
      <c r="F10609" s="644">
        <f t="shared" si="339"/>
        <v>1.2809999999999999</v>
      </c>
      <c r="G10609" s="748" t="s">
        <v>280</v>
      </c>
      <c r="H10609" s="1337">
        <v>0.28000000000000003</v>
      </c>
    </row>
    <row r="10610" spans="2:8">
      <c r="B10610" s="651" t="s">
        <v>17</v>
      </c>
      <c r="C10610" s="1356">
        <v>2587</v>
      </c>
      <c r="D10610" s="747" t="str">
        <f t="shared" si="338"/>
        <v>WI2587</v>
      </c>
      <c r="E10610" s="1336">
        <v>1.01</v>
      </c>
      <c r="F10610" s="644">
        <f t="shared" si="339"/>
        <v>1.0089999999999999</v>
      </c>
      <c r="G10610" s="748" t="s">
        <v>280</v>
      </c>
      <c r="H10610" s="1337">
        <v>0.28999999999999998</v>
      </c>
    </row>
    <row r="10611" spans="2:8">
      <c r="B10611" s="651" t="s">
        <v>17</v>
      </c>
      <c r="C10611" s="1356">
        <v>2600</v>
      </c>
      <c r="D10611" s="747" t="str">
        <f t="shared" si="338"/>
        <v>WI2600</v>
      </c>
      <c r="E10611" s="1336">
        <v>1.044</v>
      </c>
      <c r="F10611" s="644">
        <f t="shared" si="339"/>
        <v>1.04</v>
      </c>
      <c r="G10611" s="748" t="s">
        <v>280</v>
      </c>
      <c r="H10611" s="1337">
        <v>0.34</v>
      </c>
    </row>
    <row r="10612" spans="2:8">
      <c r="B10612" s="651" t="s">
        <v>17</v>
      </c>
      <c r="C10612" s="1356">
        <v>2623</v>
      </c>
      <c r="D10612" s="747" t="str">
        <f t="shared" si="338"/>
        <v>WI2623</v>
      </c>
      <c r="E10612" s="1336">
        <v>1.1140000000000001</v>
      </c>
      <c r="F10612" s="644">
        <f t="shared" si="339"/>
        <v>1.103</v>
      </c>
      <c r="G10612" s="748" t="s">
        <v>280</v>
      </c>
      <c r="H10612" s="1337">
        <v>0.45</v>
      </c>
    </row>
    <row r="10613" spans="2:8">
      <c r="B10613" s="651" t="s">
        <v>17</v>
      </c>
      <c r="C10613" s="1356">
        <v>2651</v>
      </c>
      <c r="D10613" s="747" t="str">
        <f t="shared" si="338"/>
        <v>WI2651</v>
      </c>
      <c r="E10613" s="1336">
        <v>1.2370000000000001</v>
      </c>
      <c r="F10613" s="644">
        <f t="shared" si="339"/>
        <v>1.2130000000000001</v>
      </c>
      <c r="G10613" s="748" t="s">
        <v>280</v>
      </c>
      <c r="H10613" s="1337">
        <v>0.24</v>
      </c>
    </row>
    <row r="10614" spans="2:8">
      <c r="B10614" s="651" t="s">
        <v>17</v>
      </c>
      <c r="C10614" s="1356">
        <v>2660</v>
      </c>
      <c r="D10614" s="747" t="str">
        <f t="shared" si="338"/>
        <v>WI2660</v>
      </c>
      <c r="E10614" s="1336">
        <v>1.2150000000000001</v>
      </c>
      <c r="F10614" s="644">
        <f t="shared" si="339"/>
        <v>1.194</v>
      </c>
      <c r="G10614" s="748" t="s">
        <v>280</v>
      </c>
      <c r="H10614" s="1337">
        <v>0.45</v>
      </c>
    </row>
    <row r="10615" spans="2:8">
      <c r="B10615" s="651" t="s">
        <v>17</v>
      </c>
      <c r="C10615" s="1356">
        <v>2688</v>
      </c>
      <c r="D10615" s="747" t="str">
        <f t="shared" si="338"/>
        <v>WI2688</v>
      </c>
      <c r="E10615" s="1336">
        <v>0.94699999999999995</v>
      </c>
      <c r="F10615" s="644">
        <f t="shared" si="339"/>
        <v>0.95199999999999996</v>
      </c>
      <c r="G10615" s="748" t="s">
        <v>280</v>
      </c>
      <c r="H10615" s="1337">
        <v>0.22</v>
      </c>
    </row>
    <row r="10616" spans="2:8">
      <c r="B10616" s="651" t="s">
        <v>17</v>
      </c>
      <c r="C10616" s="1356">
        <v>2702</v>
      </c>
      <c r="D10616" s="747" t="str">
        <f t="shared" si="338"/>
        <v>WI2702</v>
      </c>
      <c r="E10616" s="1336">
        <v>1.3049999999999999</v>
      </c>
      <c r="F10616" s="644">
        <f t="shared" si="339"/>
        <v>1.2749999999999999</v>
      </c>
      <c r="G10616" s="748" t="s">
        <v>280</v>
      </c>
      <c r="H10616" s="1337">
        <v>1.03</v>
      </c>
    </row>
    <row r="10617" spans="2:8">
      <c r="B10617" s="651" t="s">
        <v>17</v>
      </c>
      <c r="C10617" s="1356">
        <v>2709</v>
      </c>
      <c r="D10617" s="747" t="str">
        <f t="shared" si="338"/>
        <v>WI2709</v>
      </c>
      <c r="E10617" s="1336">
        <v>1.2849999999999999</v>
      </c>
      <c r="F10617" s="644">
        <f t="shared" si="339"/>
        <v>1.2569999999999999</v>
      </c>
      <c r="G10617" s="748" t="s">
        <v>280</v>
      </c>
      <c r="H10617" s="1337">
        <v>0.43</v>
      </c>
    </row>
    <row r="10618" spans="2:8">
      <c r="B10618" s="651" t="s">
        <v>17</v>
      </c>
      <c r="C10618" s="1356">
        <v>2710</v>
      </c>
      <c r="D10618" s="747" t="str">
        <f t="shared" si="338"/>
        <v>WI2710</v>
      </c>
      <c r="E10618" s="1336">
        <v>1.17</v>
      </c>
      <c r="F10618" s="644">
        <f t="shared" si="339"/>
        <v>1.153</v>
      </c>
      <c r="G10618" s="748" t="s">
        <v>280</v>
      </c>
      <c r="H10618" s="1337">
        <v>1.1399999999999999</v>
      </c>
    </row>
    <row r="10619" spans="2:8">
      <c r="B10619" s="651" t="s">
        <v>17</v>
      </c>
      <c r="C10619" s="1356">
        <v>2714</v>
      </c>
      <c r="D10619" s="747" t="str">
        <f t="shared" si="338"/>
        <v>WI2714</v>
      </c>
      <c r="E10619" s="1336">
        <v>0.877</v>
      </c>
      <c r="F10619" s="644">
        <f t="shared" si="339"/>
        <v>0.88900000000000001</v>
      </c>
      <c r="G10619" s="748" t="s">
        <v>280</v>
      </c>
      <c r="H10619" s="1337">
        <v>0.41</v>
      </c>
    </row>
    <row r="10620" spans="2:8">
      <c r="B10620" s="651" t="s">
        <v>17</v>
      </c>
      <c r="C10620" s="1356">
        <v>2731</v>
      </c>
      <c r="D10620" s="747" t="str">
        <f t="shared" si="338"/>
        <v>WI2731</v>
      </c>
      <c r="E10620" s="1336">
        <v>0.98099999999999998</v>
      </c>
      <c r="F10620" s="644">
        <f t="shared" si="339"/>
        <v>0.98299999999999998</v>
      </c>
      <c r="G10620" s="748" t="s">
        <v>280</v>
      </c>
      <c r="H10620" s="1337">
        <v>0.71</v>
      </c>
    </row>
    <row r="10621" spans="2:8">
      <c r="B10621" s="651" t="s">
        <v>17</v>
      </c>
      <c r="C10621" s="1356">
        <v>2735</v>
      </c>
      <c r="D10621" s="747" t="str">
        <f t="shared" si="338"/>
        <v>WI2735</v>
      </c>
      <c r="E10621" s="1336">
        <v>0.98899999999999999</v>
      </c>
      <c r="F10621" s="644">
        <f t="shared" si="339"/>
        <v>0.99</v>
      </c>
      <c r="G10621" s="748" t="s">
        <v>280</v>
      </c>
      <c r="H10621" s="1337">
        <v>0.31</v>
      </c>
    </row>
    <row r="10622" spans="2:8">
      <c r="B10622" s="651" t="s">
        <v>17</v>
      </c>
      <c r="C10622" s="1356">
        <v>2759</v>
      </c>
      <c r="D10622" s="747" t="str">
        <f t="shared" si="338"/>
        <v>WI2759</v>
      </c>
      <c r="E10622" s="1336">
        <v>0.80300000000000005</v>
      </c>
      <c r="F10622" s="644">
        <f t="shared" si="339"/>
        <v>0.82299999999999995</v>
      </c>
      <c r="G10622" s="748" t="s">
        <v>280</v>
      </c>
      <c r="H10622" s="1337">
        <v>1.1100000000000001</v>
      </c>
    </row>
    <row r="10623" spans="2:8">
      <c r="B10623" s="651" t="s">
        <v>17</v>
      </c>
      <c r="C10623" s="1356">
        <v>2790</v>
      </c>
      <c r="D10623" s="747" t="str">
        <f t="shared" si="338"/>
        <v>WI2790</v>
      </c>
      <c r="E10623" s="1336">
        <v>0.94199999999999995</v>
      </c>
      <c r="F10623" s="644">
        <f t="shared" si="339"/>
        <v>0.94799999999999995</v>
      </c>
      <c r="G10623" s="748" t="s">
        <v>280</v>
      </c>
      <c r="H10623" s="1337">
        <v>0.31</v>
      </c>
    </row>
    <row r="10624" spans="2:8">
      <c r="B10624" s="651" t="s">
        <v>17</v>
      </c>
      <c r="C10624" s="1356">
        <v>2797</v>
      </c>
      <c r="D10624" s="747" t="str">
        <f t="shared" si="338"/>
        <v>WI2797</v>
      </c>
      <c r="E10624" s="1336">
        <v>0.90400000000000003</v>
      </c>
      <c r="F10624" s="644">
        <f t="shared" si="339"/>
        <v>0.91400000000000003</v>
      </c>
      <c r="G10624" s="748" t="s">
        <v>280</v>
      </c>
      <c r="H10624" s="1337">
        <v>0.56000000000000005</v>
      </c>
    </row>
    <row r="10625" spans="2:8">
      <c r="B10625" s="651" t="s">
        <v>17</v>
      </c>
      <c r="C10625" s="1356">
        <v>2799</v>
      </c>
      <c r="D10625" s="747" t="str">
        <f t="shared" si="338"/>
        <v>WI2799</v>
      </c>
      <c r="E10625" s="1336">
        <v>0.93200000000000005</v>
      </c>
      <c r="F10625" s="644">
        <f t="shared" si="339"/>
        <v>0.93899999999999995</v>
      </c>
      <c r="G10625" s="748" t="s">
        <v>280</v>
      </c>
      <c r="H10625" s="1337">
        <v>1.02</v>
      </c>
    </row>
    <row r="10626" spans="2:8">
      <c r="B10626" s="651" t="s">
        <v>17</v>
      </c>
      <c r="C10626" s="1356">
        <v>2802</v>
      </c>
      <c r="D10626" s="747" t="str">
        <f t="shared" si="338"/>
        <v>WI2802</v>
      </c>
      <c r="E10626" s="1336">
        <v>0.95199999999999996</v>
      </c>
      <c r="F10626" s="644">
        <f t="shared" si="339"/>
        <v>0.95699999999999996</v>
      </c>
      <c r="G10626" s="748" t="s">
        <v>280</v>
      </c>
      <c r="H10626" s="1337">
        <v>0.7</v>
      </c>
    </row>
    <row r="10627" spans="2:8">
      <c r="B10627" s="651" t="s">
        <v>17</v>
      </c>
      <c r="C10627" s="1356">
        <v>2835</v>
      </c>
      <c r="D10627" s="747" t="str">
        <f t="shared" si="338"/>
        <v>WI2835</v>
      </c>
      <c r="E10627" s="1336">
        <v>0.95799999999999996</v>
      </c>
      <c r="F10627" s="644">
        <f t="shared" si="339"/>
        <v>0.96199999999999997</v>
      </c>
      <c r="G10627" s="748" t="s">
        <v>280</v>
      </c>
      <c r="H10627" s="1337">
        <v>0.33</v>
      </c>
    </row>
    <row r="10628" spans="2:8">
      <c r="B10628" s="651" t="s">
        <v>17</v>
      </c>
      <c r="C10628" s="1356">
        <v>2836</v>
      </c>
      <c r="D10628" s="747" t="str">
        <f t="shared" si="338"/>
        <v>WI2836</v>
      </c>
      <c r="E10628" s="1336">
        <v>1.032</v>
      </c>
      <c r="F10628" s="644">
        <f t="shared" si="339"/>
        <v>1.0289999999999999</v>
      </c>
      <c r="G10628" s="748" t="s">
        <v>280</v>
      </c>
      <c r="H10628" s="1337">
        <v>0.26</v>
      </c>
    </row>
    <row r="10629" spans="2:8">
      <c r="B10629" s="651" t="s">
        <v>17</v>
      </c>
      <c r="C10629" s="1356">
        <v>2841</v>
      </c>
      <c r="D10629" s="747" t="str">
        <f t="shared" si="338"/>
        <v>WI2841</v>
      </c>
      <c r="E10629" s="1336">
        <v>1.052</v>
      </c>
      <c r="F10629" s="644">
        <f t="shared" si="339"/>
        <v>1.0469999999999999</v>
      </c>
      <c r="G10629" s="748" t="s">
        <v>280</v>
      </c>
      <c r="H10629" s="1337">
        <v>0.36</v>
      </c>
    </row>
    <row r="10630" spans="2:8">
      <c r="B10630" s="651" t="s">
        <v>17</v>
      </c>
      <c r="C10630" s="1356">
        <v>2881</v>
      </c>
      <c r="D10630" s="747" t="str">
        <f t="shared" si="338"/>
        <v>WI2881</v>
      </c>
      <c r="E10630" s="1336">
        <v>0.98499999999999999</v>
      </c>
      <c r="F10630" s="644">
        <f t="shared" si="339"/>
        <v>0.98699999999999999</v>
      </c>
      <c r="G10630" s="748" t="s">
        <v>280</v>
      </c>
      <c r="H10630" s="1337">
        <v>0.59</v>
      </c>
    </row>
    <row r="10631" spans="2:8">
      <c r="B10631" s="651" t="s">
        <v>17</v>
      </c>
      <c r="C10631" s="1356">
        <v>2883</v>
      </c>
      <c r="D10631" s="747" t="str">
        <f t="shared" si="338"/>
        <v>WI2883</v>
      </c>
      <c r="E10631" s="1336">
        <v>0.5</v>
      </c>
      <c r="F10631" s="644">
        <f t="shared" si="339"/>
        <v>0.55000000000000004</v>
      </c>
      <c r="G10631" s="748" t="s">
        <v>280</v>
      </c>
      <c r="H10631" s="1337">
        <v>1.17</v>
      </c>
    </row>
    <row r="10632" spans="2:8">
      <c r="B10632" s="651" t="s">
        <v>17</v>
      </c>
      <c r="C10632" s="1356">
        <v>2915</v>
      </c>
      <c r="D10632" s="747" t="str">
        <f t="shared" si="338"/>
        <v>WI2915</v>
      </c>
      <c r="E10632" s="1336">
        <v>0.96</v>
      </c>
      <c r="F10632" s="644">
        <f t="shared" si="339"/>
        <v>0.96399999999999997</v>
      </c>
      <c r="G10632" s="748" t="s">
        <v>280</v>
      </c>
      <c r="H10632" s="1337">
        <v>0.27</v>
      </c>
    </row>
    <row r="10633" spans="2:8">
      <c r="B10633" s="651" t="s">
        <v>17</v>
      </c>
      <c r="C10633" s="1356">
        <v>2916</v>
      </c>
      <c r="D10633" s="747" t="str">
        <f t="shared" si="338"/>
        <v>WI2916</v>
      </c>
      <c r="E10633" s="1336">
        <v>1.1020000000000001</v>
      </c>
      <c r="F10633" s="644">
        <f t="shared" si="339"/>
        <v>1.0920000000000001</v>
      </c>
      <c r="G10633" s="748" t="s">
        <v>280</v>
      </c>
      <c r="H10633" s="1337">
        <v>0.57999999999999996</v>
      </c>
    </row>
    <row r="10634" spans="2:8">
      <c r="B10634" s="651" t="s">
        <v>17</v>
      </c>
      <c r="C10634" s="1356">
        <v>2923</v>
      </c>
      <c r="D10634" s="747" t="str">
        <f t="shared" si="338"/>
        <v>WI2923</v>
      </c>
      <c r="E10634" s="1336">
        <v>0.96499999999999997</v>
      </c>
      <c r="F10634" s="644">
        <f t="shared" si="339"/>
        <v>0.96899999999999997</v>
      </c>
      <c r="G10634" s="748" t="s">
        <v>280</v>
      </c>
      <c r="H10634" s="1337">
        <v>0.24</v>
      </c>
    </row>
    <row r="10635" spans="2:8">
      <c r="B10635" s="651" t="s">
        <v>17</v>
      </c>
      <c r="C10635" s="1356">
        <v>2960</v>
      </c>
      <c r="D10635" s="747" t="str">
        <f t="shared" si="338"/>
        <v>WI2960</v>
      </c>
      <c r="E10635" s="1336">
        <v>1.0780000000000001</v>
      </c>
      <c r="F10635" s="644">
        <f t="shared" si="339"/>
        <v>1.07</v>
      </c>
      <c r="G10635" s="748" t="s">
        <v>280</v>
      </c>
      <c r="H10635" s="1337">
        <v>0.3</v>
      </c>
    </row>
    <row r="10636" spans="2:8">
      <c r="B10636" s="651" t="s">
        <v>17</v>
      </c>
      <c r="C10636" s="1356">
        <v>3004</v>
      </c>
      <c r="D10636" s="747" t="str">
        <f t="shared" ref="D10636:D10698" si="340">B10636&amp;TEXT(C10636,"0000")</f>
        <v>WI3004</v>
      </c>
      <c r="E10636" s="1336">
        <v>1.2410000000000001</v>
      </c>
      <c r="F10636" s="644">
        <f t="shared" ref="F10636:F10698" si="341">IF(E10636="NA","NA",ROUND((E10636-1)*0.9+1,3))</f>
        <v>1.2170000000000001</v>
      </c>
      <c r="G10636" s="748" t="s">
        <v>280</v>
      </c>
      <c r="H10636" s="1337">
        <v>0.27</v>
      </c>
    </row>
    <row r="10637" spans="2:8">
      <c r="B10637" s="651" t="s">
        <v>17</v>
      </c>
      <c r="C10637" s="1356">
        <v>3018</v>
      </c>
      <c r="D10637" s="747" t="str">
        <f t="shared" si="340"/>
        <v>WI3018</v>
      </c>
      <c r="E10637" s="1336">
        <v>1.093</v>
      </c>
      <c r="F10637" s="644">
        <f t="shared" si="341"/>
        <v>1.0840000000000001</v>
      </c>
      <c r="G10637" s="748" t="s">
        <v>280</v>
      </c>
      <c r="H10637" s="1337">
        <v>0.27</v>
      </c>
    </row>
    <row r="10638" spans="2:8">
      <c r="B10638" s="651" t="s">
        <v>17</v>
      </c>
      <c r="C10638" s="1356">
        <v>3022</v>
      </c>
      <c r="D10638" s="747" t="str">
        <f t="shared" si="340"/>
        <v>WI3022</v>
      </c>
      <c r="E10638" s="1336">
        <v>0.998</v>
      </c>
      <c r="F10638" s="644">
        <f t="shared" si="341"/>
        <v>0.998</v>
      </c>
      <c r="G10638" s="748" t="s">
        <v>280</v>
      </c>
      <c r="H10638" s="1337">
        <v>0.35</v>
      </c>
    </row>
    <row r="10639" spans="2:8">
      <c r="B10639" s="651" t="s">
        <v>17</v>
      </c>
      <c r="C10639" s="1356">
        <v>3027</v>
      </c>
      <c r="D10639" s="747" t="str">
        <f t="shared" si="340"/>
        <v>WI3027</v>
      </c>
      <c r="E10639" s="1336">
        <v>1.4339999999999999</v>
      </c>
      <c r="F10639" s="644">
        <f t="shared" si="341"/>
        <v>1.391</v>
      </c>
      <c r="G10639" s="748" t="s">
        <v>280</v>
      </c>
      <c r="H10639" s="1337">
        <v>0.3</v>
      </c>
    </row>
    <row r="10640" spans="2:8">
      <c r="B10640" s="651" t="s">
        <v>17</v>
      </c>
      <c r="C10640" s="1356">
        <v>3028</v>
      </c>
      <c r="D10640" s="747" t="str">
        <f t="shared" si="340"/>
        <v>WI3028</v>
      </c>
      <c r="E10640" s="1336">
        <v>1.147</v>
      </c>
      <c r="F10640" s="644">
        <f t="shared" si="341"/>
        <v>1.1319999999999999</v>
      </c>
      <c r="G10640" s="748" t="s">
        <v>280</v>
      </c>
      <c r="H10640" s="1337">
        <v>0.28999999999999998</v>
      </c>
    </row>
    <row r="10641" spans="2:8">
      <c r="B10641" s="651" t="s">
        <v>17</v>
      </c>
      <c r="C10641" s="1356">
        <v>3030</v>
      </c>
      <c r="D10641" s="747" t="str">
        <f t="shared" si="340"/>
        <v>WI3030</v>
      </c>
      <c r="E10641" s="1336">
        <v>1.1020000000000001</v>
      </c>
      <c r="F10641" s="644">
        <f t="shared" si="341"/>
        <v>1.0920000000000001</v>
      </c>
      <c r="G10641" s="748" t="s">
        <v>280</v>
      </c>
      <c r="H10641" s="1337">
        <v>0.75</v>
      </c>
    </row>
    <row r="10642" spans="2:8">
      <c r="B10642" s="651" t="s">
        <v>17</v>
      </c>
      <c r="C10642" s="1356">
        <v>3040</v>
      </c>
      <c r="D10642" s="747" t="str">
        <f t="shared" si="340"/>
        <v>WI3040</v>
      </c>
      <c r="E10642" s="1336">
        <v>0.96299999999999997</v>
      </c>
      <c r="F10642" s="644">
        <f t="shared" si="341"/>
        <v>0.96699999999999997</v>
      </c>
      <c r="G10642" s="748" t="s">
        <v>280</v>
      </c>
      <c r="H10642" s="1337">
        <v>0.46</v>
      </c>
    </row>
    <row r="10643" spans="2:8">
      <c r="B10643" s="651" t="s">
        <v>17</v>
      </c>
      <c r="C10643" s="1356">
        <v>3041</v>
      </c>
      <c r="D10643" s="747" t="str">
        <f t="shared" si="340"/>
        <v>WI3041</v>
      </c>
      <c r="E10643" s="1336">
        <v>0.85</v>
      </c>
      <c r="F10643" s="644">
        <f t="shared" si="341"/>
        <v>0.86499999999999999</v>
      </c>
      <c r="G10643" s="748" t="s">
        <v>280</v>
      </c>
      <c r="H10643" s="1337">
        <v>0.34</v>
      </c>
    </row>
    <row r="10644" spans="2:8">
      <c r="B10644" s="651" t="s">
        <v>17</v>
      </c>
      <c r="C10644" s="1356">
        <v>3042</v>
      </c>
      <c r="D10644" s="747" t="str">
        <f t="shared" si="340"/>
        <v>WI3042</v>
      </c>
      <c r="E10644" s="1336">
        <v>0.91100000000000003</v>
      </c>
      <c r="F10644" s="644">
        <f t="shared" si="341"/>
        <v>0.92</v>
      </c>
      <c r="G10644" s="748" t="s">
        <v>280</v>
      </c>
      <c r="H10644" s="1337">
        <v>0.31</v>
      </c>
    </row>
    <row r="10645" spans="2:8">
      <c r="B10645" s="651" t="s">
        <v>17</v>
      </c>
      <c r="C10645" s="1356">
        <v>3064</v>
      </c>
      <c r="D10645" s="747" t="str">
        <f t="shared" si="340"/>
        <v>WI3064</v>
      </c>
      <c r="E10645" s="1336">
        <v>0.88800000000000001</v>
      </c>
      <c r="F10645" s="644">
        <f t="shared" si="341"/>
        <v>0.89900000000000002</v>
      </c>
      <c r="G10645" s="748" t="s">
        <v>280</v>
      </c>
      <c r="H10645" s="1337">
        <v>0.5</v>
      </c>
    </row>
    <row r="10646" spans="2:8">
      <c r="B10646" s="651" t="s">
        <v>17</v>
      </c>
      <c r="C10646" s="1356">
        <v>3066</v>
      </c>
      <c r="D10646" s="747" t="str">
        <f t="shared" si="340"/>
        <v>WI3066</v>
      </c>
      <c r="E10646" s="1336">
        <v>1.01</v>
      </c>
      <c r="F10646" s="644">
        <f t="shared" si="341"/>
        <v>1.0089999999999999</v>
      </c>
      <c r="G10646" s="748" t="s">
        <v>280</v>
      </c>
      <c r="H10646" s="1337">
        <v>0.47</v>
      </c>
    </row>
    <row r="10647" spans="2:8">
      <c r="B10647" s="651" t="s">
        <v>17</v>
      </c>
      <c r="C10647" s="1356">
        <v>3076</v>
      </c>
      <c r="D10647" s="747" t="str">
        <f t="shared" si="340"/>
        <v>WI3076</v>
      </c>
      <c r="E10647" s="1336">
        <v>0.88200000000000001</v>
      </c>
      <c r="F10647" s="644">
        <f t="shared" si="341"/>
        <v>0.89400000000000002</v>
      </c>
      <c r="G10647" s="748" t="s">
        <v>280</v>
      </c>
      <c r="H10647" s="1337">
        <v>0.45</v>
      </c>
    </row>
    <row r="10648" spans="2:8">
      <c r="B10648" s="651" t="s">
        <v>17</v>
      </c>
      <c r="C10648" s="1356">
        <v>3081</v>
      </c>
      <c r="D10648" s="747" t="str">
        <f t="shared" si="340"/>
        <v>WI3081</v>
      </c>
      <c r="E10648" s="1336">
        <v>0.76400000000000001</v>
      </c>
      <c r="F10648" s="644">
        <f t="shared" si="341"/>
        <v>0.78800000000000003</v>
      </c>
      <c r="G10648" s="748" t="s">
        <v>280</v>
      </c>
      <c r="H10648" s="1337">
        <v>1.05</v>
      </c>
    </row>
    <row r="10649" spans="2:8">
      <c r="B10649" s="651" t="s">
        <v>17</v>
      </c>
      <c r="C10649" s="1356">
        <v>3082</v>
      </c>
      <c r="D10649" s="747" t="str">
        <f t="shared" si="340"/>
        <v>WI3082</v>
      </c>
      <c r="E10649" s="1336">
        <v>1.208</v>
      </c>
      <c r="F10649" s="644">
        <f t="shared" si="341"/>
        <v>1.1870000000000001</v>
      </c>
      <c r="G10649" s="748" t="s">
        <v>280</v>
      </c>
      <c r="H10649" s="1337">
        <v>0.59</v>
      </c>
    </row>
    <row r="10650" spans="2:8">
      <c r="B10650" s="651" t="s">
        <v>17</v>
      </c>
      <c r="C10650" s="1356">
        <v>3085</v>
      </c>
      <c r="D10650" s="747" t="str">
        <f t="shared" si="340"/>
        <v>WI3085</v>
      </c>
      <c r="E10650" s="1336">
        <v>1.149</v>
      </c>
      <c r="F10650" s="644">
        <f t="shared" si="341"/>
        <v>1.1339999999999999</v>
      </c>
      <c r="G10650" s="748" t="s">
        <v>280</v>
      </c>
      <c r="H10650" s="1337">
        <v>0.76</v>
      </c>
    </row>
    <row r="10651" spans="2:8">
      <c r="B10651" s="651" t="s">
        <v>17</v>
      </c>
      <c r="C10651" s="1356">
        <v>3110</v>
      </c>
      <c r="D10651" s="747" t="str">
        <f t="shared" si="340"/>
        <v>WI3110</v>
      </c>
      <c r="E10651" s="1336">
        <v>1.1499999999999999</v>
      </c>
      <c r="F10651" s="644">
        <f t="shared" si="341"/>
        <v>1.135</v>
      </c>
      <c r="G10651" s="748" t="s">
        <v>280</v>
      </c>
      <c r="H10651" s="1337">
        <v>1.62</v>
      </c>
    </row>
    <row r="10652" spans="2:8">
      <c r="B10652" s="651" t="s">
        <v>17</v>
      </c>
      <c r="C10652" s="1356">
        <v>3111</v>
      </c>
      <c r="D10652" s="747" t="str">
        <f t="shared" si="340"/>
        <v>WI3111</v>
      </c>
      <c r="E10652" s="1336">
        <v>0.98</v>
      </c>
      <c r="F10652" s="644">
        <f t="shared" si="341"/>
        <v>0.98199999999999998</v>
      </c>
      <c r="G10652" s="748" t="s">
        <v>280</v>
      </c>
      <c r="H10652" s="1337">
        <v>0.28000000000000003</v>
      </c>
    </row>
    <row r="10653" spans="2:8">
      <c r="B10653" s="651" t="s">
        <v>17</v>
      </c>
      <c r="C10653" s="1356">
        <v>3113</v>
      </c>
      <c r="D10653" s="747" t="str">
        <f t="shared" si="340"/>
        <v>WI3113</v>
      </c>
      <c r="E10653" s="1336">
        <v>0.91500000000000004</v>
      </c>
      <c r="F10653" s="644">
        <f t="shared" si="341"/>
        <v>0.92400000000000004</v>
      </c>
      <c r="G10653" s="748" t="s">
        <v>280</v>
      </c>
      <c r="H10653" s="1337">
        <v>0.27</v>
      </c>
    </row>
    <row r="10654" spans="2:8">
      <c r="B10654" s="651" t="s">
        <v>17</v>
      </c>
      <c r="C10654" s="1356">
        <v>3114</v>
      </c>
      <c r="D10654" s="747" t="str">
        <f t="shared" si="340"/>
        <v>WI3114</v>
      </c>
      <c r="E10654" s="1336">
        <v>1.151</v>
      </c>
      <c r="F10654" s="644">
        <f t="shared" si="341"/>
        <v>1.1359999999999999</v>
      </c>
      <c r="G10654" s="748" t="s">
        <v>280</v>
      </c>
      <c r="H10654" s="1337">
        <v>0.39</v>
      </c>
    </row>
    <row r="10655" spans="2:8">
      <c r="B10655" s="651" t="s">
        <v>17</v>
      </c>
      <c r="C10655" s="1356">
        <v>3118</v>
      </c>
      <c r="D10655" s="747" t="str">
        <f t="shared" si="340"/>
        <v>WI3118</v>
      </c>
      <c r="E10655" s="1336">
        <v>0.996</v>
      </c>
      <c r="F10655" s="644">
        <f t="shared" si="341"/>
        <v>0.996</v>
      </c>
      <c r="G10655" s="748" t="s">
        <v>280</v>
      </c>
      <c r="H10655" s="1337">
        <v>0.22</v>
      </c>
    </row>
    <row r="10656" spans="2:8">
      <c r="B10656" s="651" t="s">
        <v>17</v>
      </c>
      <c r="C10656" s="1356">
        <v>3119</v>
      </c>
      <c r="D10656" s="747" t="str">
        <f t="shared" si="340"/>
        <v>WI3119</v>
      </c>
      <c r="E10656" s="1336">
        <v>1.0229999999999999</v>
      </c>
      <c r="F10656" s="644">
        <f t="shared" si="341"/>
        <v>1.0209999999999999</v>
      </c>
      <c r="G10656" s="748" t="s">
        <v>280</v>
      </c>
      <c r="H10656" s="1337">
        <v>0.2</v>
      </c>
    </row>
    <row r="10657" spans="2:8">
      <c r="B10657" s="651" t="s">
        <v>17</v>
      </c>
      <c r="C10657" s="1356">
        <v>3122</v>
      </c>
      <c r="D10657" s="747" t="str">
        <f t="shared" si="340"/>
        <v>WI3122</v>
      </c>
      <c r="E10657" s="1336">
        <v>1.052</v>
      </c>
      <c r="F10657" s="644">
        <f t="shared" si="341"/>
        <v>1.0469999999999999</v>
      </c>
      <c r="G10657" s="748" t="s">
        <v>280</v>
      </c>
      <c r="H10657" s="1337">
        <v>0.27</v>
      </c>
    </row>
    <row r="10658" spans="2:8">
      <c r="B10658" s="651" t="s">
        <v>17</v>
      </c>
      <c r="C10658" s="1356">
        <v>3126</v>
      </c>
      <c r="D10658" s="747" t="str">
        <f t="shared" si="340"/>
        <v>WI3126</v>
      </c>
      <c r="E10658" s="1336">
        <v>0.96799999999999997</v>
      </c>
      <c r="F10658" s="644">
        <f t="shared" si="341"/>
        <v>0.97099999999999997</v>
      </c>
      <c r="G10658" s="748" t="s">
        <v>280</v>
      </c>
      <c r="H10658" s="1337">
        <v>0.25</v>
      </c>
    </row>
    <row r="10659" spans="2:8">
      <c r="B10659" s="651" t="s">
        <v>17</v>
      </c>
      <c r="C10659" s="1356">
        <v>3131</v>
      </c>
      <c r="D10659" s="747" t="str">
        <f t="shared" si="340"/>
        <v>WI3131</v>
      </c>
      <c r="E10659" s="1336">
        <v>0.64</v>
      </c>
      <c r="F10659" s="644">
        <f t="shared" si="341"/>
        <v>0.67600000000000005</v>
      </c>
      <c r="G10659" s="748" t="s">
        <v>280</v>
      </c>
      <c r="H10659" s="1337">
        <v>0.7</v>
      </c>
    </row>
    <row r="10660" spans="2:8">
      <c r="B10660" s="651" t="s">
        <v>17</v>
      </c>
      <c r="C10660" s="1356">
        <v>3132</v>
      </c>
      <c r="D10660" s="747" t="str">
        <f t="shared" si="340"/>
        <v>WI3132</v>
      </c>
      <c r="E10660" s="1336">
        <v>0.88600000000000001</v>
      </c>
      <c r="F10660" s="644">
        <f t="shared" si="341"/>
        <v>0.89700000000000002</v>
      </c>
      <c r="G10660" s="748" t="s">
        <v>280</v>
      </c>
      <c r="H10660" s="1337">
        <v>0.31</v>
      </c>
    </row>
    <row r="10661" spans="2:8">
      <c r="B10661" s="651" t="s">
        <v>17</v>
      </c>
      <c r="C10661" s="1356">
        <v>3145</v>
      </c>
      <c r="D10661" s="747" t="str">
        <f t="shared" si="340"/>
        <v>WI3145</v>
      </c>
      <c r="E10661" s="1336">
        <v>1.0449999999999999</v>
      </c>
      <c r="F10661" s="644">
        <f t="shared" si="341"/>
        <v>1.0409999999999999</v>
      </c>
      <c r="G10661" s="748" t="s">
        <v>280</v>
      </c>
      <c r="H10661" s="1337">
        <v>0.28999999999999998</v>
      </c>
    </row>
    <row r="10662" spans="2:8">
      <c r="B10662" s="651" t="s">
        <v>17</v>
      </c>
      <c r="C10662" s="1356">
        <v>3146</v>
      </c>
      <c r="D10662" s="747" t="str">
        <f t="shared" si="340"/>
        <v>WI3146</v>
      </c>
      <c r="E10662" s="1336">
        <v>0.83099999999999996</v>
      </c>
      <c r="F10662" s="644">
        <f t="shared" si="341"/>
        <v>0.84799999999999998</v>
      </c>
      <c r="G10662" s="748" t="s">
        <v>280</v>
      </c>
      <c r="H10662" s="1337">
        <v>0.44</v>
      </c>
    </row>
    <row r="10663" spans="2:8">
      <c r="B10663" s="651" t="s">
        <v>17</v>
      </c>
      <c r="C10663" s="1356">
        <v>3169</v>
      </c>
      <c r="D10663" s="747" t="str">
        <f t="shared" si="340"/>
        <v>WI3169</v>
      </c>
      <c r="E10663" s="1336">
        <v>0.94499999999999995</v>
      </c>
      <c r="F10663" s="644">
        <f t="shared" si="341"/>
        <v>0.95099999999999996</v>
      </c>
      <c r="G10663" s="748" t="s">
        <v>280</v>
      </c>
      <c r="H10663" s="1337">
        <v>0.27</v>
      </c>
    </row>
    <row r="10664" spans="2:8">
      <c r="B10664" s="651" t="s">
        <v>17</v>
      </c>
      <c r="C10664" s="1356">
        <v>3179</v>
      </c>
      <c r="D10664" s="747" t="str">
        <f t="shared" si="340"/>
        <v>WI3179</v>
      </c>
      <c r="E10664" s="1336">
        <v>0.94799999999999995</v>
      </c>
      <c r="F10664" s="644">
        <f t="shared" si="341"/>
        <v>0.95299999999999996</v>
      </c>
      <c r="G10664" s="748" t="s">
        <v>280</v>
      </c>
      <c r="H10664" s="1337">
        <v>0.3</v>
      </c>
    </row>
    <row r="10665" spans="2:8">
      <c r="B10665" s="651" t="s">
        <v>17</v>
      </c>
      <c r="C10665" s="1356">
        <v>3180</v>
      </c>
      <c r="D10665" s="747" t="str">
        <f t="shared" si="340"/>
        <v>WI3180</v>
      </c>
      <c r="E10665" s="1336">
        <v>1.0469999999999999</v>
      </c>
      <c r="F10665" s="644">
        <f t="shared" si="341"/>
        <v>1.042</v>
      </c>
      <c r="G10665" s="748" t="s">
        <v>280</v>
      </c>
      <c r="H10665" s="1337">
        <v>0.23</v>
      </c>
    </row>
    <row r="10666" spans="2:8">
      <c r="B10666" s="651" t="s">
        <v>17</v>
      </c>
      <c r="C10666" s="1356">
        <v>3188</v>
      </c>
      <c r="D10666" s="747" t="str">
        <f t="shared" si="340"/>
        <v>WI3188</v>
      </c>
      <c r="E10666" s="1336">
        <v>1.19</v>
      </c>
      <c r="F10666" s="644">
        <f t="shared" si="341"/>
        <v>1.171</v>
      </c>
      <c r="G10666" s="748" t="s">
        <v>280</v>
      </c>
      <c r="H10666" s="1337">
        <v>0.31</v>
      </c>
    </row>
    <row r="10667" spans="2:8">
      <c r="B10667" s="651" t="s">
        <v>17</v>
      </c>
      <c r="C10667" s="1356">
        <v>3220</v>
      </c>
      <c r="D10667" s="747" t="str">
        <f t="shared" si="340"/>
        <v>WI3220</v>
      </c>
      <c r="E10667" s="1336">
        <v>0.93700000000000006</v>
      </c>
      <c r="F10667" s="644">
        <f t="shared" si="341"/>
        <v>0.94299999999999995</v>
      </c>
      <c r="G10667" s="748" t="s">
        <v>280</v>
      </c>
      <c r="H10667" s="1337">
        <v>0.18</v>
      </c>
    </row>
    <row r="10668" spans="2:8">
      <c r="B10668" s="651" t="s">
        <v>17</v>
      </c>
      <c r="C10668" s="1356">
        <v>3224</v>
      </c>
      <c r="D10668" s="747" t="str">
        <f t="shared" si="340"/>
        <v>WI3224</v>
      </c>
      <c r="E10668" s="1336">
        <v>0.97399999999999998</v>
      </c>
      <c r="F10668" s="644">
        <f t="shared" si="341"/>
        <v>0.97699999999999998</v>
      </c>
      <c r="G10668" s="748" t="s">
        <v>280</v>
      </c>
      <c r="H10668" s="1337">
        <v>0.35</v>
      </c>
    </row>
    <row r="10669" spans="2:8">
      <c r="B10669" s="651" t="s">
        <v>17</v>
      </c>
      <c r="C10669" s="1356">
        <v>3227</v>
      </c>
      <c r="D10669" s="747" t="str">
        <f t="shared" si="340"/>
        <v>WI3227</v>
      </c>
      <c r="E10669" s="1336">
        <v>1.03</v>
      </c>
      <c r="F10669" s="644">
        <f t="shared" si="341"/>
        <v>1.0269999999999999</v>
      </c>
      <c r="G10669" s="748" t="s">
        <v>280</v>
      </c>
      <c r="H10669" s="1337">
        <v>0.48</v>
      </c>
    </row>
    <row r="10670" spans="2:8">
      <c r="B10670" s="651" t="s">
        <v>17</v>
      </c>
      <c r="C10670" s="1356">
        <v>3241</v>
      </c>
      <c r="D10670" s="747" t="str">
        <f t="shared" si="340"/>
        <v>WI3241</v>
      </c>
      <c r="E10670" s="1336">
        <v>0.92700000000000005</v>
      </c>
      <c r="F10670" s="644">
        <f t="shared" si="341"/>
        <v>0.93400000000000005</v>
      </c>
      <c r="G10670" s="748" t="s">
        <v>280</v>
      </c>
      <c r="H10670" s="1337">
        <v>0.19</v>
      </c>
    </row>
    <row r="10671" spans="2:8">
      <c r="B10671" s="651" t="s">
        <v>17</v>
      </c>
      <c r="C10671" s="1356">
        <v>3255</v>
      </c>
      <c r="D10671" s="747" t="str">
        <f t="shared" si="340"/>
        <v>WI3255</v>
      </c>
      <c r="E10671" s="1336">
        <v>0.94499999999999995</v>
      </c>
      <c r="F10671" s="644">
        <f t="shared" si="341"/>
        <v>0.95099999999999996</v>
      </c>
      <c r="G10671" s="748" t="s">
        <v>280</v>
      </c>
      <c r="H10671" s="1337">
        <v>0.23</v>
      </c>
    </row>
    <row r="10672" spans="2:8">
      <c r="B10672" s="651" t="s">
        <v>17</v>
      </c>
      <c r="C10672" s="1356">
        <v>3257</v>
      </c>
      <c r="D10672" s="747" t="str">
        <f t="shared" si="340"/>
        <v>WI3257</v>
      </c>
      <c r="E10672" s="1336">
        <v>0.999</v>
      </c>
      <c r="F10672" s="644">
        <f t="shared" si="341"/>
        <v>0.999</v>
      </c>
      <c r="G10672" s="748" t="s">
        <v>280</v>
      </c>
      <c r="H10672" s="1337">
        <v>0.37</v>
      </c>
    </row>
    <row r="10673" spans="2:8">
      <c r="B10673" s="651" t="s">
        <v>17</v>
      </c>
      <c r="C10673" s="1356">
        <v>3270</v>
      </c>
      <c r="D10673" s="747" t="str">
        <f t="shared" si="340"/>
        <v>WI3270</v>
      </c>
      <c r="E10673" s="1336">
        <v>1.075</v>
      </c>
      <c r="F10673" s="644">
        <f t="shared" si="341"/>
        <v>1.0680000000000001</v>
      </c>
      <c r="G10673" s="748" t="s">
        <v>280</v>
      </c>
      <c r="H10673" s="1337">
        <v>0.35</v>
      </c>
    </row>
    <row r="10674" spans="2:8">
      <c r="B10674" s="651" t="s">
        <v>17</v>
      </c>
      <c r="C10674" s="1356">
        <v>3300</v>
      </c>
      <c r="D10674" s="747" t="str">
        <f t="shared" si="340"/>
        <v>WI3300</v>
      </c>
      <c r="E10674" s="1336">
        <v>1.133</v>
      </c>
      <c r="F10674" s="644">
        <f t="shared" si="341"/>
        <v>1.1200000000000001</v>
      </c>
      <c r="G10674" s="748" t="s">
        <v>280</v>
      </c>
      <c r="H10674" s="1337">
        <v>0.43</v>
      </c>
    </row>
    <row r="10675" spans="2:8">
      <c r="B10675" s="651" t="s">
        <v>17</v>
      </c>
      <c r="C10675" s="1356">
        <v>3303</v>
      </c>
      <c r="D10675" s="747" t="str">
        <f t="shared" si="340"/>
        <v>WI3303</v>
      </c>
      <c r="E10675" s="1336">
        <v>0.98699999999999999</v>
      </c>
      <c r="F10675" s="644">
        <f t="shared" si="341"/>
        <v>0.98799999999999999</v>
      </c>
      <c r="G10675" s="748" t="s">
        <v>280</v>
      </c>
      <c r="H10675" s="1337">
        <v>0.21</v>
      </c>
    </row>
    <row r="10676" spans="2:8">
      <c r="B10676" s="651" t="s">
        <v>17</v>
      </c>
      <c r="C10676" s="1356">
        <v>3307</v>
      </c>
      <c r="D10676" s="747" t="str">
        <f t="shared" si="340"/>
        <v>WI3307</v>
      </c>
      <c r="E10676" s="1336">
        <v>1.1299999999999999</v>
      </c>
      <c r="F10676" s="644">
        <f t="shared" si="341"/>
        <v>1.117</v>
      </c>
      <c r="G10676" s="748" t="s">
        <v>280</v>
      </c>
      <c r="H10676" s="1337">
        <v>0.37</v>
      </c>
    </row>
    <row r="10677" spans="2:8">
      <c r="B10677" s="651" t="s">
        <v>17</v>
      </c>
      <c r="C10677" s="1356">
        <v>3315</v>
      </c>
      <c r="D10677" s="747" t="str">
        <f t="shared" si="340"/>
        <v>WI3315</v>
      </c>
      <c r="E10677" s="1336">
        <v>1.0529999999999999</v>
      </c>
      <c r="F10677" s="644">
        <f t="shared" si="341"/>
        <v>1.048</v>
      </c>
      <c r="G10677" s="748" t="s">
        <v>280</v>
      </c>
      <c r="H10677" s="1337">
        <v>0.24</v>
      </c>
    </row>
    <row r="10678" spans="2:8">
      <c r="B10678" s="651" t="s">
        <v>17</v>
      </c>
      <c r="C10678" s="1356">
        <v>3334</v>
      </c>
      <c r="D10678" s="747" t="str">
        <f t="shared" si="340"/>
        <v>WI3334</v>
      </c>
      <c r="E10678" s="1336">
        <v>1</v>
      </c>
      <c r="F10678" s="644">
        <f t="shared" si="341"/>
        <v>1</v>
      </c>
      <c r="G10678" s="748" t="s">
        <v>280</v>
      </c>
      <c r="H10678" s="1337">
        <v>0.21</v>
      </c>
    </row>
    <row r="10679" spans="2:8">
      <c r="B10679" s="651" t="s">
        <v>17</v>
      </c>
      <c r="C10679" s="1356">
        <v>3336</v>
      </c>
      <c r="D10679" s="747" t="str">
        <f t="shared" si="340"/>
        <v>WI3336</v>
      </c>
      <c r="E10679" s="1336">
        <v>1.079</v>
      </c>
      <c r="F10679" s="644">
        <f t="shared" si="341"/>
        <v>1.071</v>
      </c>
      <c r="G10679" s="748" t="s">
        <v>280</v>
      </c>
      <c r="H10679" s="1337">
        <v>0.44</v>
      </c>
    </row>
    <row r="10680" spans="2:8">
      <c r="B10680" s="651" t="s">
        <v>17</v>
      </c>
      <c r="C10680" s="1356">
        <v>3365</v>
      </c>
      <c r="D10680" s="747" t="str">
        <f t="shared" si="340"/>
        <v>WI3365</v>
      </c>
      <c r="E10680" s="1336">
        <v>0.97699999999999998</v>
      </c>
      <c r="F10680" s="644">
        <f t="shared" si="341"/>
        <v>0.97899999999999998</v>
      </c>
      <c r="G10680" s="748" t="s">
        <v>280</v>
      </c>
      <c r="H10680" s="1337">
        <v>0.63</v>
      </c>
    </row>
    <row r="10681" spans="2:8">
      <c r="B10681" s="651" t="s">
        <v>17</v>
      </c>
      <c r="C10681" s="1356">
        <v>3372</v>
      </c>
      <c r="D10681" s="747" t="str">
        <f t="shared" si="340"/>
        <v>WI3372</v>
      </c>
      <c r="E10681" s="1336">
        <v>1.165</v>
      </c>
      <c r="F10681" s="644">
        <f t="shared" si="341"/>
        <v>1.149</v>
      </c>
      <c r="G10681" s="748" t="s">
        <v>280</v>
      </c>
      <c r="H10681" s="1337">
        <v>0.45</v>
      </c>
    </row>
    <row r="10682" spans="2:8">
      <c r="B10682" s="651" t="s">
        <v>17</v>
      </c>
      <c r="C10682" s="1356">
        <v>3373</v>
      </c>
      <c r="D10682" s="747" t="str">
        <f t="shared" si="340"/>
        <v>WI3373</v>
      </c>
      <c r="E10682" s="1336">
        <v>0.92200000000000004</v>
      </c>
      <c r="F10682" s="644">
        <f t="shared" si="341"/>
        <v>0.93</v>
      </c>
      <c r="G10682" s="748" t="s">
        <v>280</v>
      </c>
      <c r="H10682" s="1337">
        <v>0.26</v>
      </c>
    </row>
    <row r="10683" spans="2:8">
      <c r="B10683" s="651" t="s">
        <v>17</v>
      </c>
      <c r="C10683" s="1356">
        <v>3383</v>
      </c>
      <c r="D10683" s="747" t="str">
        <f t="shared" si="340"/>
        <v>WI3383</v>
      </c>
      <c r="E10683" s="1336">
        <v>0.97799999999999998</v>
      </c>
      <c r="F10683" s="644">
        <f t="shared" si="341"/>
        <v>0.98</v>
      </c>
      <c r="G10683" s="748" t="s">
        <v>280</v>
      </c>
      <c r="H10683" s="1337">
        <v>0.2</v>
      </c>
    </row>
    <row r="10684" spans="2:8">
      <c r="B10684" s="651" t="s">
        <v>17</v>
      </c>
      <c r="C10684" s="1356">
        <v>3385</v>
      </c>
      <c r="D10684" s="747" t="str">
        <f t="shared" si="340"/>
        <v>WI3385</v>
      </c>
      <c r="E10684" s="1336">
        <v>0.97599999999999998</v>
      </c>
      <c r="F10684" s="644">
        <f t="shared" si="341"/>
        <v>0.97799999999999998</v>
      </c>
      <c r="G10684" s="748" t="s">
        <v>280</v>
      </c>
      <c r="H10684" s="1337">
        <v>0.21</v>
      </c>
    </row>
    <row r="10685" spans="2:8">
      <c r="B10685" s="651" t="s">
        <v>17</v>
      </c>
      <c r="C10685" s="1356">
        <v>3400</v>
      </c>
      <c r="D10685" s="747" t="str">
        <f t="shared" si="340"/>
        <v>WI3400</v>
      </c>
      <c r="E10685" s="1336">
        <v>1.089</v>
      </c>
      <c r="F10685" s="644">
        <f t="shared" si="341"/>
        <v>1.08</v>
      </c>
      <c r="G10685" s="748" t="s">
        <v>280</v>
      </c>
      <c r="H10685" s="1337">
        <v>0.56999999999999995</v>
      </c>
    </row>
    <row r="10686" spans="2:8">
      <c r="B10686" s="651" t="s">
        <v>17</v>
      </c>
      <c r="C10686" s="1356">
        <v>3507</v>
      </c>
      <c r="D10686" s="747" t="str">
        <f t="shared" si="340"/>
        <v>WI3507</v>
      </c>
      <c r="E10686" s="1336">
        <v>1.004</v>
      </c>
      <c r="F10686" s="644">
        <f t="shared" si="341"/>
        <v>1.004</v>
      </c>
      <c r="G10686" s="748" t="s">
        <v>280</v>
      </c>
      <c r="H10686" s="1337">
        <v>0.47</v>
      </c>
    </row>
    <row r="10687" spans="2:8">
      <c r="B10687" s="651" t="s">
        <v>17</v>
      </c>
      <c r="C10687" s="1356">
        <v>3515</v>
      </c>
      <c r="D10687" s="747" t="str">
        <f t="shared" si="340"/>
        <v>WI3515</v>
      </c>
      <c r="E10687" s="1336">
        <v>0.998</v>
      </c>
      <c r="F10687" s="644">
        <f t="shared" si="341"/>
        <v>0.998</v>
      </c>
      <c r="G10687" s="748" t="s">
        <v>280</v>
      </c>
      <c r="H10687" s="1337">
        <v>0.21</v>
      </c>
    </row>
    <row r="10688" spans="2:8">
      <c r="B10688" s="651" t="s">
        <v>17</v>
      </c>
      <c r="C10688" s="1356">
        <v>3548</v>
      </c>
      <c r="D10688" s="747" t="str">
        <f t="shared" si="340"/>
        <v>WI3548</v>
      </c>
      <c r="E10688" s="1336">
        <v>1.083</v>
      </c>
      <c r="F10688" s="644">
        <f t="shared" si="341"/>
        <v>1.075</v>
      </c>
      <c r="G10688" s="748" t="s">
        <v>280</v>
      </c>
      <c r="H10688" s="1337">
        <v>0.19</v>
      </c>
    </row>
    <row r="10689" spans="2:8">
      <c r="B10689" s="651" t="s">
        <v>17</v>
      </c>
      <c r="C10689" s="1356">
        <v>3559</v>
      </c>
      <c r="D10689" s="747" t="str">
        <f t="shared" si="340"/>
        <v>WI3559</v>
      </c>
      <c r="E10689" s="1336">
        <v>0.96499999999999997</v>
      </c>
      <c r="F10689" s="644">
        <f t="shared" si="341"/>
        <v>0.96899999999999997</v>
      </c>
      <c r="G10689" s="748" t="s">
        <v>280</v>
      </c>
      <c r="H10689" s="1337">
        <v>0.22</v>
      </c>
    </row>
    <row r="10690" spans="2:8">
      <c r="B10690" s="651" t="s">
        <v>17</v>
      </c>
      <c r="C10690" s="1356">
        <v>3574</v>
      </c>
      <c r="D10690" s="747" t="str">
        <f t="shared" si="340"/>
        <v>WI3574</v>
      </c>
      <c r="E10690" s="1336">
        <v>1.036</v>
      </c>
      <c r="F10690" s="644">
        <f t="shared" si="341"/>
        <v>1.032</v>
      </c>
      <c r="G10690" s="748" t="s">
        <v>280</v>
      </c>
      <c r="H10690" s="1337">
        <v>0.27</v>
      </c>
    </row>
    <row r="10691" spans="2:8">
      <c r="B10691" s="651" t="s">
        <v>17</v>
      </c>
      <c r="C10691" s="1356">
        <v>3581</v>
      </c>
      <c r="D10691" s="747" t="str">
        <f t="shared" si="340"/>
        <v>WI3581</v>
      </c>
      <c r="E10691" s="1336">
        <v>0.93200000000000005</v>
      </c>
      <c r="F10691" s="644">
        <f t="shared" si="341"/>
        <v>0.93899999999999995</v>
      </c>
      <c r="G10691" s="748" t="s">
        <v>280</v>
      </c>
      <c r="H10691" s="1337">
        <v>0.21</v>
      </c>
    </row>
    <row r="10692" spans="2:8">
      <c r="B10692" s="651" t="s">
        <v>17</v>
      </c>
      <c r="C10692" s="1356">
        <v>3612</v>
      </c>
      <c r="D10692" s="747" t="str">
        <f t="shared" si="340"/>
        <v>WI3612</v>
      </c>
      <c r="E10692" s="1336">
        <v>0.96599999999999997</v>
      </c>
      <c r="F10692" s="644">
        <f t="shared" si="341"/>
        <v>0.96899999999999997</v>
      </c>
      <c r="G10692" s="748" t="s">
        <v>280</v>
      </c>
      <c r="H10692" s="1337">
        <v>0.33</v>
      </c>
    </row>
    <row r="10693" spans="2:8">
      <c r="B10693" s="651" t="s">
        <v>17</v>
      </c>
      <c r="C10693" s="1356">
        <v>3620</v>
      </c>
      <c r="D10693" s="747" t="str">
        <f t="shared" si="340"/>
        <v>WI3620</v>
      </c>
      <c r="E10693" s="1336">
        <v>0.95599999999999996</v>
      </c>
      <c r="F10693" s="644">
        <f t="shared" si="341"/>
        <v>0.96</v>
      </c>
      <c r="G10693" s="748" t="s">
        <v>280</v>
      </c>
      <c r="H10693" s="1337">
        <v>0.39</v>
      </c>
    </row>
    <row r="10694" spans="2:8">
      <c r="B10694" s="651" t="s">
        <v>17</v>
      </c>
      <c r="C10694" s="1356">
        <v>3629</v>
      </c>
      <c r="D10694" s="747" t="str">
        <f t="shared" si="340"/>
        <v>WI3629</v>
      </c>
      <c r="E10694" s="1336">
        <v>0.91100000000000003</v>
      </c>
      <c r="F10694" s="644">
        <f t="shared" si="341"/>
        <v>0.92</v>
      </c>
      <c r="G10694" s="748" t="s">
        <v>280</v>
      </c>
      <c r="H10694" s="1337">
        <v>0.34</v>
      </c>
    </row>
    <row r="10695" spans="2:8">
      <c r="B10695" s="651" t="s">
        <v>17</v>
      </c>
      <c r="C10695" s="1356">
        <v>3632</v>
      </c>
      <c r="D10695" s="747" t="str">
        <f t="shared" si="340"/>
        <v>WI3632</v>
      </c>
      <c r="E10695" s="1336">
        <v>0.90400000000000003</v>
      </c>
      <c r="F10695" s="644">
        <f t="shared" si="341"/>
        <v>0.91400000000000003</v>
      </c>
      <c r="G10695" s="748" t="s">
        <v>280</v>
      </c>
      <c r="H10695" s="1337">
        <v>0.42</v>
      </c>
    </row>
    <row r="10696" spans="2:8">
      <c r="B10696" s="651" t="s">
        <v>17</v>
      </c>
      <c r="C10696" s="1356">
        <v>3634</v>
      </c>
      <c r="D10696" s="747" t="str">
        <f t="shared" si="340"/>
        <v>WI3634</v>
      </c>
      <c r="E10696" s="1336">
        <v>1.083</v>
      </c>
      <c r="F10696" s="644">
        <f t="shared" si="341"/>
        <v>1.075</v>
      </c>
      <c r="G10696" s="748" t="s">
        <v>280</v>
      </c>
      <c r="H10696" s="1337">
        <v>0.28999999999999998</v>
      </c>
    </row>
    <row r="10697" spans="2:8">
      <c r="B10697" s="651" t="s">
        <v>17</v>
      </c>
      <c r="C10697" s="1356">
        <v>3635</v>
      </c>
      <c r="D10697" s="747" t="str">
        <f t="shared" si="340"/>
        <v>WI3635</v>
      </c>
      <c r="E10697" s="1336">
        <v>1.0029999999999999</v>
      </c>
      <c r="F10697" s="644">
        <f t="shared" si="341"/>
        <v>1.0029999999999999</v>
      </c>
      <c r="G10697" s="748" t="s">
        <v>280</v>
      </c>
      <c r="H10697" s="1337">
        <v>0.28000000000000003</v>
      </c>
    </row>
    <row r="10698" spans="2:8">
      <c r="B10698" s="651" t="s">
        <v>17</v>
      </c>
      <c r="C10698" s="1356">
        <v>3638</v>
      </c>
      <c r="D10698" s="747" t="str">
        <f t="shared" si="340"/>
        <v>WI3638</v>
      </c>
      <c r="E10698" s="1336">
        <v>0.93100000000000005</v>
      </c>
      <c r="F10698" s="644">
        <f t="shared" si="341"/>
        <v>0.93799999999999994</v>
      </c>
      <c r="G10698" s="748" t="s">
        <v>280</v>
      </c>
      <c r="H10698" s="1337">
        <v>0.23</v>
      </c>
    </row>
    <row r="10699" spans="2:8">
      <c r="B10699" s="651" t="s">
        <v>17</v>
      </c>
      <c r="C10699" s="1356">
        <v>3642</v>
      </c>
      <c r="D10699" s="747" t="str">
        <f t="shared" ref="D10699:D10762" si="342">B10699&amp;TEXT(C10699,"0000")</f>
        <v>WI3642</v>
      </c>
      <c r="E10699" s="1336">
        <v>0.95499999999999996</v>
      </c>
      <c r="F10699" s="644">
        <f t="shared" ref="F10699:F10762" si="343">IF(E10699="NA","NA",ROUND((E10699-1)*0.9+1,3))</f>
        <v>0.96</v>
      </c>
      <c r="G10699" s="748" t="s">
        <v>280</v>
      </c>
      <c r="H10699" s="1337">
        <v>0.27</v>
      </c>
    </row>
    <row r="10700" spans="2:8">
      <c r="B10700" s="651" t="s">
        <v>17</v>
      </c>
      <c r="C10700" s="1356">
        <v>3643</v>
      </c>
      <c r="D10700" s="747" t="str">
        <f t="shared" si="342"/>
        <v>WI3643</v>
      </c>
      <c r="E10700" s="1336">
        <v>0.96</v>
      </c>
      <c r="F10700" s="644">
        <f t="shared" si="343"/>
        <v>0.96399999999999997</v>
      </c>
      <c r="G10700" s="748" t="s">
        <v>280</v>
      </c>
      <c r="H10700" s="1337">
        <v>0.35</v>
      </c>
    </row>
    <row r="10701" spans="2:8">
      <c r="B10701" s="651" t="s">
        <v>17</v>
      </c>
      <c r="C10701" s="1356">
        <v>3647</v>
      </c>
      <c r="D10701" s="747" t="str">
        <f t="shared" si="342"/>
        <v>WI3647</v>
      </c>
      <c r="E10701" s="1336">
        <v>1.3280000000000001</v>
      </c>
      <c r="F10701" s="644">
        <f t="shared" si="343"/>
        <v>1.2949999999999999</v>
      </c>
      <c r="G10701" s="748" t="s">
        <v>280</v>
      </c>
      <c r="H10701" s="1337">
        <v>0.41</v>
      </c>
    </row>
    <row r="10702" spans="2:8">
      <c r="B10702" s="651" t="s">
        <v>17</v>
      </c>
      <c r="C10702" s="1356">
        <v>3648</v>
      </c>
      <c r="D10702" s="747" t="str">
        <f t="shared" si="342"/>
        <v>WI3648</v>
      </c>
      <c r="E10702" s="1336">
        <v>1.0469999999999999</v>
      </c>
      <c r="F10702" s="644">
        <f t="shared" si="343"/>
        <v>1.042</v>
      </c>
      <c r="G10702" s="748" t="s">
        <v>280</v>
      </c>
      <c r="H10702" s="1337">
        <v>0.2</v>
      </c>
    </row>
    <row r="10703" spans="2:8">
      <c r="B10703" s="651" t="s">
        <v>17</v>
      </c>
      <c r="C10703" s="1356">
        <v>3681</v>
      </c>
      <c r="D10703" s="747" t="str">
        <f t="shared" si="342"/>
        <v>WI3681</v>
      </c>
      <c r="E10703" s="1336">
        <v>0.77</v>
      </c>
      <c r="F10703" s="644">
        <f t="shared" si="343"/>
        <v>0.79300000000000004</v>
      </c>
      <c r="G10703" s="748" t="s">
        <v>280</v>
      </c>
      <c r="H10703" s="1337">
        <v>0.19</v>
      </c>
    </row>
    <row r="10704" spans="2:8">
      <c r="B10704" s="651" t="s">
        <v>17</v>
      </c>
      <c r="C10704" s="1356">
        <v>3685</v>
      </c>
      <c r="D10704" s="747" t="str">
        <f t="shared" si="342"/>
        <v>WI3685</v>
      </c>
      <c r="E10704" s="1336">
        <v>0.89400000000000002</v>
      </c>
      <c r="F10704" s="644">
        <f t="shared" si="343"/>
        <v>0.90500000000000003</v>
      </c>
      <c r="G10704" s="748" t="s">
        <v>280</v>
      </c>
      <c r="H10704" s="1337">
        <v>0.17</v>
      </c>
    </row>
    <row r="10705" spans="2:8">
      <c r="B10705" s="651" t="s">
        <v>17</v>
      </c>
      <c r="C10705" s="1356">
        <v>3719</v>
      </c>
      <c r="D10705" s="747" t="str">
        <f t="shared" si="342"/>
        <v>WI3719</v>
      </c>
      <c r="E10705" s="1336">
        <v>1.139</v>
      </c>
      <c r="F10705" s="644">
        <f t="shared" si="343"/>
        <v>1.125</v>
      </c>
      <c r="G10705" s="748" t="s">
        <v>280</v>
      </c>
      <c r="H10705" s="1337">
        <v>0.21</v>
      </c>
    </row>
    <row r="10706" spans="2:8">
      <c r="B10706" s="651" t="s">
        <v>17</v>
      </c>
      <c r="C10706" s="1356">
        <v>3724</v>
      </c>
      <c r="D10706" s="747" t="str">
        <f t="shared" si="342"/>
        <v>WI3724</v>
      </c>
      <c r="E10706" s="1336">
        <v>1.3129999999999999</v>
      </c>
      <c r="F10706" s="644">
        <f t="shared" si="343"/>
        <v>1.282</v>
      </c>
      <c r="G10706" s="748" t="s">
        <v>280</v>
      </c>
      <c r="H10706" s="1337">
        <v>0.46</v>
      </c>
    </row>
    <row r="10707" spans="2:8">
      <c r="B10707" s="651" t="s">
        <v>17</v>
      </c>
      <c r="C10707" s="1356">
        <v>3726</v>
      </c>
      <c r="D10707" s="747" t="str">
        <f t="shared" si="342"/>
        <v>WI3726</v>
      </c>
      <c r="E10707" s="1336">
        <v>1.282</v>
      </c>
      <c r="F10707" s="644">
        <f t="shared" si="343"/>
        <v>1.254</v>
      </c>
      <c r="G10707" s="748" t="s">
        <v>280</v>
      </c>
      <c r="H10707" s="1337">
        <v>0.32</v>
      </c>
    </row>
    <row r="10708" spans="2:8">
      <c r="B10708" s="651" t="s">
        <v>17</v>
      </c>
      <c r="C10708" s="1356">
        <v>3803</v>
      </c>
      <c r="D10708" s="747" t="str">
        <f t="shared" si="342"/>
        <v>WI3803</v>
      </c>
      <c r="E10708" s="1336">
        <v>0.91400000000000003</v>
      </c>
      <c r="F10708" s="644">
        <f t="shared" si="343"/>
        <v>0.92300000000000004</v>
      </c>
      <c r="G10708" s="748" t="s">
        <v>280</v>
      </c>
      <c r="H10708" s="1337">
        <v>0.35</v>
      </c>
    </row>
    <row r="10709" spans="2:8">
      <c r="B10709" s="651" t="s">
        <v>17</v>
      </c>
      <c r="C10709" s="1356">
        <v>3807</v>
      </c>
      <c r="D10709" s="747" t="str">
        <f t="shared" si="342"/>
        <v>WI3807</v>
      </c>
      <c r="E10709" s="1336">
        <v>0.91</v>
      </c>
      <c r="F10709" s="644">
        <f t="shared" si="343"/>
        <v>0.91900000000000004</v>
      </c>
      <c r="G10709" s="748" t="s">
        <v>280</v>
      </c>
      <c r="H10709" s="1337">
        <v>0.27</v>
      </c>
    </row>
    <row r="10710" spans="2:8">
      <c r="B10710" s="651" t="s">
        <v>17</v>
      </c>
      <c r="C10710" s="1356">
        <v>3808</v>
      </c>
      <c r="D10710" s="747" t="str">
        <f t="shared" si="342"/>
        <v>WI3808</v>
      </c>
      <c r="E10710" s="1336">
        <v>0.96599999999999997</v>
      </c>
      <c r="F10710" s="644">
        <f t="shared" si="343"/>
        <v>0.96899999999999997</v>
      </c>
      <c r="G10710" s="748" t="s">
        <v>280</v>
      </c>
      <c r="H10710" s="1337">
        <v>0.23</v>
      </c>
    </row>
    <row r="10711" spans="2:8">
      <c r="B10711" s="651" t="s">
        <v>17</v>
      </c>
      <c r="C10711" s="1356">
        <v>3821</v>
      </c>
      <c r="D10711" s="747" t="str">
        <f t="shared" si="342"/>
        <v>WI3821</v>
      </c>
      <c r="E10711" s="1336">
        <v>1.1779999999999999</v>
      </c>
      <c r="F10711" s="644">
        <f t="shared" si="343"/>
        <v>1.1599999999999999</v>
      </c>
      <c r="G10711" s="748" t="s">
        <v>280</v>
      </c>
      <c r="H10711" s="1337">
        <v>0.85</v>
      </c>
    </row>
    <row r="10712" spans="2:8">
      <c r="B10712" s="651" t="s">
        <v>17</v>
      </c>
      <c r="C10712" s="1356">
        <v>3822</v>
      </c>
      <c r="D10712" s="747" t="str">
        <f t="shared" si="342"/>
        <v>WI3822</v>
      </c>
      <c r="E10712" s="1336">
        <v>1.085</v>
      </c>
      <c r="F10712" s="644">
        <f t="shared" si="343"/>
        <v>1.077</v>
      </c>
      <c r="G10712" s="748" t="s">
        <v>280</v>
      </c>
      <c r="H10712" s="1337">
        <v>0.52</v>
      </c>
    </row>
    <row r="10713" spans="2:8">
      <c r="B10713" s="651" t="s">
        <v>17</v>
      </c>
      <c r="C10713" s="1356">
        <v>3824</v>
      </c>
      <c r="D10713" s="747" t="str">
        <f t="shared" si="342"/>
        <v>WI3824</v>
      </c>
      <c r="E10713" s="1336">
        <v>1.046</v>
      </c>
      <c r="F10713" s="644">
        <f t="shared" si="343"/>
        <v>1.0409999999999999</v>
      </c>
      <c r="G10713" s="748" t="s">
        <v>280</v>
      </c>
      <c r="H10713" s="1337">
        <v>0.5</v>
      </c>
    </row>
    <row r="10714" spans="2:8">
      <c r="B10714" s="651" t="s">
        <v>17</v>
      </c>
      <c r="C10714" s="1356">
        <v>3826</v>
      </c>
      <c r="D10714" s="747" t="str">
        <f t="shared" si="342"/>
        <v>WI3826</v>
      </c>
      <c r="E10714" s="1336">
        <v>1.177</v>
      </c>
      <c r="F10714" s="644">
        <f t="shared" si="343"/>
        <v>1.159</v>
      </c>
      <c r="G10714" s="748" t="s">
        <v>280</v>
      </c>
      <c r="H10714" s="1337">
        <v>0.21</v>
      </c>
    </row>
    <row r="10715" spans="2:8">
      <c r="B10715" s="651" t="s">
        <v>17</v>
      </c>
      <c r="C10715" s="1356">
        <v>3827</v>
      </c>
      <c r="D10715" s="747" t="str">
        <f t="shared" si="342"/>
        <v>WI3827</v>
      </c>
      <c r="E10715" s="1336">
        <v>0.97199999999999998</v>
      </c>
      <c r="F10715" s="644">
        <f t="shared" si="343"/>
        <v>0.97499999999999998</v>
      </c>
      <c r="G10715" s="748" t="s">
        <v>280</v>
      </c>
      <c r="H10715" s="1337">
        <v>0.33</v>
      </c>
    </row>
    <row r="10716" spans="2:8">
      <c r="B10716" s="651" t="s">
        <v>17</v>
      </c>
      <c r="C10716" s="1356">
        <v>3830</v>
      </c>
      <c r="D10716" s="747" t="str">
        <f t="shared" si="342"/>
        <v>WI3830</v>
      </c>
      <c r="E10716" s="1336">
        <v>0.88800000000000001</v>
      </c>
      <c r="F10716" s="644">
        <f t="shared" si="343"/>
        <v>0.89900000000000002</v>
      </c>
      <c r="G10716" s="748" t="s">
        <v>280</v>
      </c>
      <c r="H10716" s="1337">
        <v>0.18</v>
      </c>
    </row>
    <row r="10717" spans="2:8">
      <c r="B10717" s="651" t="s">
        <v>17</v>
      </c>
      <c r="C10717" s="1356">
        <v>3851</v>
      </c>
      <c r="D10717" s="747" t="str">
        <f t="shared" si="342"/>
        <v>WI3851</v>
      </c>
      <c r="E10717" s="1336">
        <v>0.85899999999999999</v>
      </c>
      <c r="F10717" s="644">
        <f t="shared" si="343"/>
        <v>0.873</v>
      </c>
      <c r="G10717" s="748" t="s">
        <v>280</v>
      </c>
      <c r="H10717" s="1337">
        <v>0.34</v>
      </c>
    </row>
    <row r="10718" spans="2:8">
      <c r="B10718" s="651" t="s">
        <v>17</v>
      </c>
      <c r="C10718" s="1356">
        <v>3865</v>
      </c>
      <c r="D10718" s="747" t="str">
        <f t="shared" si="342"/>
        <v>WI3865</v>
      </c>
      <c r="E10718" s="1336">
        <v>1.1359999999999999</v>
      </c>
      <c r="F10718" s="644">
        <f t="shared" si="343"/>
        <v>1.1220000000000001</v>
      </c>
      <c r="G10718" s="748" t="s">
        <v>280</v>
      </c>
      <c r="H10718" s="1337">
        <v>0.18</v>
      </c>
    </row>
    <row r="10719" spans="2:8">
      <c r="B10719" s="651" t="s">
        <v>17</v>
      </c>
      <c r="C10719" s="1356">
        <v>3881</v>
      </c>
      <c r="D10719" s="747" t="str">
        <f t="shared" si="342"/>
        <v>WI3881</v>
      </c>
      <c r="E10719" s="1336">
        <v>0.95099999999999996</v>
      </c>
      <c r="F10719" s="644">
        <f t="shared" si="343"/>
        <v>0.95599999999999996</v>
      </c>
      <c r="G10719" s="748" t="s">
        <v>280</v>
      </c>
      <c r="H10719" s="1337">
        <v>0.47</v>
      </c>
    </row>
    <row r="10720" spans="2:8">
      <c r="B10720" s="651" t="s">
        <v>17</v>
      </c>
      <c r="C10720" s="1356">
        <v>4000</v>
      </c>
      <c r="D10720" s="747" t="str">
        <f t="shared" si="342"/>
        <v>WI4000</v>
      </c>
      <c r="E10720" s="1336">
        <v>1.093</v>
      </c>
      <c r="F10720" s="644">
        <f t="shared" si="343"/>
        <v>1.0840000000000001</v>
      </c>
      <c r="G10720" s="748" t="s">
        <v>280</v>
      </c>
      <c r="H10720" s="1337">
        <v>0.44</v>
      </c>
    </row>
    <row r="10721" spans="2:8">
      <c r="B10721" s="651" t="s">
        <v>17</v>
      </c>
      <c r="C10721" s="1356">
        <v>4021</v>
      </c>
      <c r="D10721" s="747" t="str">
        <f t="shared" si="342"/>
        <v>WI4021</v>
      </c>
      <c r="E10721" s="1336">
        <v>0.91300000000000003</v>
      </c>
      <c r="F10721" s="644">
        <f t="shared" si="343"/>
        <v>0.92200000000000004</v>
      </c>
      <c r="G10721" s="748" t="s">
        <v>280</v>
      </c>
      <c r="H10721" s="1337">
        <v>0.4</v>
      </c>
    </row>
    <row r="10722" spans="2:8">
      <c r="B10722" s="651" t="s">
        <v>17</v>
      </c>
      <c r="C10722" s="1356">
        <v>4024</v>
      </c>
      <c r="D10722" s="747" t="str">
        <f t="shared" si="342"/>
        <v>WI4024</v>
      </c>
      <c r="E10722" s="1336">
        <v>0.98099999999999998</v>
      </c>
      <c r="F10722" s="644">
        <f t="shared" si="343"/>
        <v>0.98299999999999998</v>
      </c>
      <c r="G10722" s="748" t="s">
        <v>280</v>
      </c>
      <c r="H10722" s="1337">
        <v>0.26</v>
      </c>
    </row>
    <row r="10723" spans="2:8">
      <c r="B10723" s="651" t="s">
        <v>17</v>
      </c>
      <c r="C10723" s="1356">
        <v>4034</v>
      </c>
      <c r="D10723" s="747" t="str">
        <f t="shared" si="342"/>
        <v>WI4034</v>
      </c>
      <c r="E10723" s="1336">
        <v>1.5640000000000001</v>
      </c>
      <c r="F10723" s="644">
        <f t="shared" si="343"/>
        <v>1.508</v>
      </c>
      <c r="G10723" s="748" t="s">
        <v>280</v>
      </c>
      <c r="H10723" s="1337">
        <v>1.27</v>
      </c>
    </row>
    <row r="10724" spans="2:8">
      <c r="B10724" s="651" t="s">
        <v>17</v>
      </c>
      <c r="C10724" s="1356">
        <v>4036</v>
      </c>
      <c r="D10724" s="747" t="str">
        <f t="shared" si="342"/>
        <v>WI4036</v>
      </c>
      <c r="E10724" s="1336">
        <v>1.101</v>
      </c>
      <c r="F10724" s="644">
        <f t="shared" si="343"/>
        <v>1.091</v>
      </c>
      <c r="G10724" s="748" t="s">
        <v>280</v>
      </c>
      <c r="H10724" s="1337">
        <v>0.26</v>
      </c>
    </row>
    <row r="10725" spans="2:8">
      <c r="B10725" s="651" t="s">
        <v>17</v>
      </c>
      <c r="C10725" s="1356">
        <v>4038</v>
      </c>
      <c r="D10725" s="747" t="str">
        <f t="shared" si="342"/>
        <v>WI4038</v>
      </c>
      <c r="E10725" s="1336">
        <v>1.1970000000000001</v>
      </c>
      <c r="F10725" s="644">
        <f t="shared" si="343"/>
        <v>1.177</v>
      </c>
      <c r="G10725" s="748" t="s">
        <v>280</v>
      </c>
      <c r="H10725" s="1337">
        <v>0.4</v>
      </c>
    </row>
    <row r="10726" spans="2:8">
      <c r="B10726" s="651" t="s">
        <v>17</v>
      </c>
      <c r="C10726" s="1356">
        <v>4054</v>
      </c>
      <c r="D10726" s="747" t="str">
        <f t="shared" si="342"/>
        <v>WI4054</v>
      </c>
      <c r="E10726" s="1336">
        <v>1.0049999999999999</v>
      </c>
      <c r="F10726" s="644">
        <f t="shared" si="343"/>
        <v>1.0049999999999999</v>
      </c>
      <c r="G10726" s="748" t="s">
        <v>280</v>
      </c>
      <c r="H10726" s="1337">
        <v>0.3</v>
      </c>
    </row>
    <row r="10727" spans="2:8">
      <c r="B10727" s="651" t="s">
        <v>17</v>
      </c>
      <c r="C10727" s="1356">
        <v>4062</v>
      </c>
      <c r="D10727" s="747" t="str">
        <f t="shared" si="342"/>
        <v>WI4062</v>
      </c>
      <c r="E10727" s="1336">
        <v>0.91200000000000003</v>
      </c>
      <c r="F10727" s="644">
        <f t="shared" si="343"/>
        <v>0.92100000000000004</v>
      </c>
      <c r="G10727" s="748" t="s">
        <v>280</v>
      </c>
      <c r="H10727" s="1337">
        <v>0.23</v>
      </c>
    </row>
    <row r="10728" spans="2:8">
      <c r="B10728" s="651" t="s">
        <v>17</v>
      </c>
      <c r="C10728" s="1356">
        <v>4101</v>
      </c>
      <c r="D10728" s="747" t="str">
        <f t="shared" si="342"/>
        <v>WI4101</v>
      </c>
      <c r="E10728" s="1336">
        <v>1.01</v>
      </c>
      <c r="F10728" s="644">
        <f t="shared" si="343"/>
        <v>1.0089999999999999</v>
      </c>
      <c r="G10728" s="748" t="s">
        <v>280</v>
      </c>
      <c r="H10728" s="1337">
        <v>0.21</v>
      </c>
    </row>
    <row r="10729" spans="2:8">
      <c r="B10729" s="651" t="s">
        <v>17</v>
      </c>
      <c r="C10729" s="1356">
        <v>4110</v>
      </c>
      <c r="D10729" s="747" t="str">
        <f t="shared" si="342"/>
        <v>WI4110</v>
      </c>
      <c r="E10729" s="1336">
        <v>0.96399999999999997</v>
      </c>
      <c r="F10729" s="644">
        <f t="shared" si="343"/>
        <v>0.96799999999999997</v>
      </c>
      <c r="G10729" s="748" t="s">
        <v>280</v>
      </c>
      <c r="H10729" s="1337">
        <v>0.28000000000000003</v>
      </c>
    </row>
    <row r="10730" spans="2:8">
      <c r="B10730" s="651" t="s">
        <v>17</v>
      </c>
      <c r="C10730" s="1356">
        <v>4111</v>
      </c>
      <c r="D10730" s="747" t="str">
        <f t="shared" si="342"/>
        <v>WI4111</v>
      </c>
      <c r="E10730" s="1336">
        <v>1.026</v>
      </c>
      <c r="F10730" s="644">
        <f t="shared" si="343"/>
        <v>1.0229999999999999</v>
      </c>
      <c r="G10730" s="748" t="s">
        <v>280</v>
      </c>
      <c r="H10730" s="1337">
        <v>0.25</v>
      </c>
    </row>
    <row r="10731" spans="2:8">
      <c r="B10731" s="651" t="s">
        <v>17</v>
      </c>
      <c r="C10731" s="1356">
        <v>4114</v>
      </c>
      <c r="D10731" s="747" t="str">
        <f t="shared" si="342"/>
        <v>WI4114</v>
      </c>
      <c r="E10731" s="1336">
        <v>1.4379999999999999</v>
      </c>
      <c r="F10731" s="644">
        <f t="shared" si="343"/>
        <v>1.3939999999999999</v>
      </c>
      <c r="G10731" s="748" t="s">
        <v>280</v>
      </c>
      <c r="H10731" s="1337">
        <v>0.31</v>
      </c>
    </row>
    <row r="10732" spans="2:8">
      <c r="B10732" s="651" t="s">
        <v>17</v>
      </c>
      <c r="C10732" s="1356">
        <v>4130</v>
      </c>
      <c r="D10732" s="747" t="str">
        <f t="shared" si="342"/>
        <v>WI4130</v>
      </c>
      <c r="E10732" s="1336">
        <v>1.111</v>
      </c>
      <c r="F10732" s="644">
        <f t="shared" si="343"/>
        <v>1.1000000000000001</v>
      </c>
      <c r="G10732" s="748" t="s">
        <v>280</v>
      </c>
      <c r="H10732" s="1337">
        <v>0.36</v>
      </c>
    </row>
    <row r="10733" spans="2:8">
      <c r="B10733" s="651" t="s">
        <v>17</v>
      </c>
      <c r="C10733" s="1356">
        <v>4131</v>
      </c>
      <c r="D10733" s="747" t="str">
        <f t="shared" si="342"/>
        <v>WI4131</v>
      </c>
      <c r="E10733" s="1336">
        <v>1.0009999999999999</v>
      </c>
      <c r="F10733" s="644">
        <f t="shared" si="343"/>
        <v>1.0009999999999999</v>
      </c>
      <c r="G10733" s="748" t="s">
        <v>280</v>
      </c>
      <c r="H10733" s="1337">
        <v>0.21</v>
      </c>
    </row>
    <row r="10734" spans="2:8">
      <c r="B10734" s="651" t="s">
        <v>17</v>
      </c>
      <c r="C10734" s="1356">
        <v>4133</v>
      </c>
      <c r="D10734" s="747" t="str">
        <f t="shared" si="342"/>
        <v>WI4133</v>
      </c>
      <c r="E10734" s="1336">
        <v>0.95399999999999996</v>
      </c>
      <c r="F10734" s="644">
        <f t="shared" si="343"/>
        <v>0.95899999999999996</v>
      </c>
      <c r="G10734" s="748" t="s">
        <v>280</v>
      </c>
      <c r="H10734" s="1337">
        <v>0.19</v>
      </c>
    </row>
    <row r="10735" spans="2:8">
      <c r="B10735" s="651" t="s">
        <v>17</v>
      </c>
      <c r="C10735" s="1356">
        <v>4149</v>
      </c>
      <c r="D10735" s="747" t="str">
        <f t="shared" si="342"/>
        <v>WI4149</v>
      </c>
      <c r="E10735" s="1336">
        <v>1.3260000000000001</v>
      </c>
      <c r="F10735" s="644">
        <f t="shared" si="343"/>
        <v>1.2929999999999999</v>
      </c>
      <c r="G10735" s="748" t="s">
        <v>280</v>
      </c>
      <c r="H10735" s="1337">
        <v>0.61</v>
      </c>
    </row>
    <row r="10736" spans="2:8">
      <c r="B10736" s="651" t="s">
        <v>17</v>
      </c>
      <c r="C10736" s="1356">
        <v>4206</v>
      </c>
      <c r="D10736" s="747" t="str">
        <f t="shared" si="342"/>
        <v>WI4206</v>
      </c>
      <c r="E10736" s="1336">
        <v>0.96699999999999997</v>
      </c>
      <c r="F10736" s="644">
        <f t="shared" si="343"/>
        <v>0.97</v>
      </c>
      <c r="G10736" s="748" t="s">
        <v>280</v>
      </c>
      <c r="H10736" s="1337">
        <v>0.21</v>
      </c>
    </row>
    <row r="10737" spans="2:8">
      <c r="B10737" s="651" t="s">
        <v>17</v>
      </c>
      <c r="C10737" s="1356">
        <v>4207</v>
      </c>
      <c r="D10737" s="747" t="str">
        <f t="shared" si="342"/>
        <v>WI4207</v>
      </c>
      <c r="E10737" s="1336">
        <v>1.0309999999999999</v>
      </c>
      <c r="F10737" s="644">
        <f t="shared" si="343"/>
        <v>1.028</v>
      </c>
      <c r="G10737" s="748" t="s">
        <v>280</v>
      </c>
      <c r="H10737" s="1337">
        <v>0.22</v>
      </c>
    </row>
    <row r="10738" spans="2:8">
      <c r="B10738" s="651" t="s">
        <v>17</v>
      </c>
      <c r="C10738" s="1356">
        <v>4239</v>
      </c>
      <c r="D10738" s="747" t="str">
        <f t="shared" si="342"/>
        <v>WI4239</v>
      </c>
      <c r="E10738" s="1336">
        <v>0.97499999999999998</v>
      </c>
      <c r="F10738" s="644">
        <f t="shared" si="343"/>
        <v>0.97799999999999998</v>
      </c>
      <c r="G10738" s="748" t="s">
        <v>280</v>
      </c>
      <c r="H10738" s="1337">
        <v>0.44</v>
      </c>
    </row>
    <row r="10739" spans="2:8">
      <c r="B10739" s="651" t="s">
        <v>17</v>
      </c>
      <c r="C10739" s="1356">
        <v>4240</v>
      </c>
      <c r="D10739" s="747" t="str">
        <f t="shared" si="342"/>
        <v>WI4240</v>
      </c>
      <c r="E10739" s="1336">
        <v>0.99299999999999999</v>
      </c>
      <c r="F10739" s="644">
        <f t="shared" si="343"/>
        <v>0.99399999999999999</v>
      </c>
      <c r="G10739" s="748" t="s">
        <v>280</v>
      </c>
      <c r="H10739" s="1337">
        <v>0.26</v>
      </c>
    </row>
    <row r="10740" spans="2:8">
      <c r="B10740" s="651" t="s">
        <v>17</v>
      </c>
      <c r="C10740" s="1356">
        <v>4243</v>
      </c>
      <c r="D10740" s="747" t="str">
        <f t="shared" si="342"/>
        <v>WI4243</v>
      </c>
      <c r="E10740" s="1336">
        <v>0.81200000000000006</v>
      </c>
      <c r="F10740" s="644">
        <f t="shared" si="343"/>
        <v>0.83099999999999996</v>
      </c>
      <c r="G10740" s="748" t="s">
        <v>280</v>
      </c>
      <c r="H10740" s="1337">
        <v>0.37</v>
      </c>
    </row>
    <row r="10741" spans="2:8">
      <c r="B10741" s="651" t="s">
        <v>17</v>
      </c>
      <c r="C10741" s="1356">
        <v>4244</v>
      </c>
      <c r="D10741" s="747" t="str">
        <f t="shared" si="342"/>
        <v>WI4244</v>
      </c>
      <c r="E10741" s="1336">
        <v>1.1299999999999999</v>
      </c>
      <c r="F10741" s="644">
        <f t="shared" si="343"/>
        <v>1.117</v>
      </c>
      <c r="G10741" s="748" t="s">
        <v>280</v>
      </c>
      <c r="H10741" s="1337">
        <v>0.26</v>
      </c>
    </row>
    <row r="10742" spans="2:8">
      <c r="B10742" s="651" t="s">
        <v>17</v>
      </c>
      <c r="C10742" s="1356">
        <v>4250</v>
      </c>
      <c r="D10742" s="747" t="str">
        <f t="shared" si="342"/>
        <v>WI4250</v>
      </c>
      <c r="E10742" s="1336">
        <v>1.198</v>
      </c>
      <c r="F10742" s="644">
        <f t="shared" si="343"/>
        <v>1.1779999999999999</v>
      </c>
      <c r="G10742" s="748" t="s">
        <v>280</v>
      </c>
      <c r="H10742" s="1337">
        <v>0.31</v>
      </c>
    </row>
    <row r="10743" spans="2:8">
      <c r="B10743" s="651" t="s">
        <v>17</v>
      </c>
      <c r="C10743" s="1356">
        <v>4251</v>
      </c>
      <c r="D10743" s="747" t="str">
        <f t="shared" si="342"/>
        <v>WI4251</v>
      </c>
      <c r="E10743" s="1336">
        <v>0.92700000000000005</v>
      </c>
      <c r="F10743" s="644">
        <f t="shared" si="343"/>
        <v>0.93400000000000005</v>
      </c>
      <c r="G10743" s="748" t="s">
        <v>280</v>
      </c>
      <c r="H10743" s="1337">
        <v>0.23</v>
      </c>
    </row>
    <row r="10744" spans="2:8">
      <c r="B10744" s="651" t="s">
        <v>17</v>
      </c>
      <c r="C10744" s="1356">
        <v>4263</v>
      </c>
      <c r="D10744" s="747" t="str">
        <f t="shared" si="342"/>
        <v>WI4263</v>
      </c>
      <c r="E10744" s="1336">
        <v>1.1100000000000001</v>
      </c>
      <c r="F10744" s="644">
        <f t="shared" si="343"/>
        <v>1.099</v>
      </c>
      <c r="G10744" s="748" t="s">
        <v>280</v>
      </c>
      <c r="H10744" s="1337">
        <v>0.34</v>
      </c>
    </row>
    <row r="10745" spans="2:8">
      <c r="B10745" s="651" t="s">
        <v>17</v>
      </c>
      <c r="C10745" s="1356">
        <v>4273</v>
      </c>
      <c r="D10745" s="747" t="str">
        <f t="shared" si="342"/>
        <v>WI4273</v>
      </c>
      <c r="E10745" s="1336">
        <v>1.0189999999999999</v>
      </c>
      <c r="F10745" s="644">
        <f t="shared" si="343"/>
        <v>1.0169999999999999</v>
      </c>
      <c r="G10745" s="748" t="s">
        <v>280</v>
      </c>
      <c r="H10745" s="1337">
        <v>0.24</v>
      </c>
    </row>
    <row r="10746" spans="2:8">
      <c r="B10746" s="651" t="s">
        <v>17</v>
      </c>
      <c r="C10746" s="1356">
        <v>4279</v>
      </c>
      <c r="D10746" s="747" t="str">
        <f t="shared" si="342"/>
        <v>WI4279</v>
      </c>
      <c r="E10746" s="1336">
        <v>0.90600000000000003</v>
      </c>
      <c r="F10746" s="644">
        <f t="shared" si="343"/>
        <v>0.91500000000000004</v>
      </c>
      <c r="G10746" s="748" t="s">
        <v>280</v>
      </c>
      <c r="H10746" s="1337">
        <v>0.32</v>
      </c>
    </row>
    <row r="10747" spans="2:8">
      <c r="B10747" s="651" t="s">
        <v>17</v>
      </c>
      <c r="C10747" s="1356">
        <v>4283</v>
      </c>
      <c r="D10747" s="747" t="str">
        <f t="shared" si="342"/>
        <v>WI4283</v>
      </c>
      <c r="E10747" s="1336">
        <v>0.96199999999999997</v>
      </c>
      <c r="F10747" s="644">
        <f t="shared" si="343"/>
        <v>0.96599999999999997</v>
      </c>
      <c r="G10747" s="748" t="s">
        <v>280</v>
      </c>
      <c r="H10747" s="1337">
        <v>0.22</v>
      </c>
    </row>
    <row r="10748" spans="2:8">
      <c r="B10748" s="651" t="s">
        <v>17</v>
      </c>
      <c r="C10748" s="1356">
        <v>4299</v>
      </c>
      <c r="D10748" s="747" t="str">
        <f t="shared" si="342"/>
        <v>WI4299</v>
      </c>
      <c r="E10748" s="1336">
        <v>0.81799999999999995</v>
      </c>
      <c r="F10748" s="644">
        <f t="shared" si="343"/>
        <v>0.83599999999999997</v>
      </c>
      <c r="G10748" s="748" t="s">
        <v>280</v>
      </c>
      <c r="H10748" s="1337">
        <v>0.34</v>
      </c>
    </row>
    <row r="10749" spans="2:8">
      <c r="B10749" s="651" t="s">
        <v>17</v>
      </c>
      <c r="C10749" s="1356">
        <v>4304</v>
      </c>
      <c r="D10749" s="747" t="str">
        <f t="shared" si="342"/>
        <v>WI4304</v>
      </c>
      <c r="E10749" s="1336">
        <v>1.1559999999999999</v>
      </c>
      <c r="F10749" s="644">
        <f t="shared" si="343"/>
        <v>1.1399999999999999</v>
      </c>
      <c r="G10749" s="748" t="s">
        <v>280</v>
      </c>
      <c r="H10749" s="1337">
        <v>0.85</v>
      </c>
    </row>
    <row r="10750" spans="2:8">
      <c r="B10750" s="651" t="s">
        <v>17</v>
      </c>
      <c r="C10750" s="1356">
        <v>4307</v>
      </c>
      <c r="D10750" s="747" t="str">
        <f t="shared" si="342"/>
        <v>WI4307</v>
      </c>
      <c r="E10750" s="1336">
        <v>0.90400000000000003</v>
      </c>
      <c r="F10750" s="644">
        <f t="shared" si="343"/>
        <v>0.91400000000000003</v>
      </c>
      <c r="G10750" s="748" t="s">
        <v>280</v>
      </c>
      <c r="H10750" s="1337">
        <v>0.27</v>
      </c>
    </row>
    <row r="10751" spans="2:8">
      <c r="B10751" s="651" t="s">
        <v>17</v>
      </c>
      <c r="C10751" s="1356">
        <v>4351</v>
      </c>
      <c r="D10751" s="747" t="str">
        <f t="shared" si="342"/>
        <v>WI4351</v>
      </c>
      <c r="E10751" s="1336">
        <v>1.004</v>
      </c>
      <c r="F10751" s="644">
        <f t="shared" si="343"/>
        <v>1.004</v>
      </c>
      <c r="G10751" s="748" t="s">
        <v>280</v>
      </c>
      <c r="H10751" s="1337">
        <v>0.21</v>
      </c>
    </row>
    <row r="10752" spans="2:8">
      <c r="B10752" s="651" t="s">
        <v>17</v>
      </c>
      <c r="C10752" s="1356">
        <v>4352</v>
      </c>
      <c r="D10752" s="747" t="str">
        <f t="shared" si="342"/>
        <v>WI4352</v>
      </c>
      <c r="E10752" s="1336">
        <v>0.90100000000000002</v>
      </c>
      <c r="F10752" s="644">
        <f t="shared" si="343"/>
        <v>0.91100000000000003</v>
      </c>
      <c r="G10752" s="748" t="s">
        <v>280</v>
      </c>
      <c r="H10752" s="1337">
        <v>0.2</v>
      </c>
    </row>
    <row r="10753" spans="2:8">
      <c r="B10753" s="651" t="s">
        <v>17</v>
      </c>
      <c r="C10753" s="1356">
        <v>4361</v>
      </c>
      <c r="D10753" s="747" t="str">
        <f t="shared" si="342"/>
        <v>WI4361</v>
      </c>
      <c r="E10753" s="1336">
        <v>1.018</v>
      </c>
      <c r="F10753" s="644">
        <f t="shared" si="343"/>
        <v>1.016</v>
      </c>
      <c r="G10753" s="748" t="s">
        <v>280</v>
      </c>
      <c r="H10753" s="1337">
        <v>0.17</v>
      </c>
    </row>
    <row r="10754" spans="2:8">
      <c r="B10754" s="651" t="s">
        <v>17</v>
      </c>
      <c r="C10754" s="1356">
        <v>4410</v>
      </c>
      <c r="D10754" s="747" t="str">
        <f t="shared" si="342"/>
        <v>WI4410</v>
      </c>
      <c r="E10754" s="1336">
        <v>0.9</v>
      </c>
      <c r="F10754" s="644">
        <f t="shared" si="343"/>
        <v>0.91</v>
      </c>
      <c r="G10754" s="748" t="s">
        <v>280</v>
      </c>
      <c r="H10754" s="1337">
        <v>0.51</v>
      </c>
    </row>
    <row r="10755" spans="2:8">
      <c r="B10755" s="651" t="s">
        <v>17</v>
      </c>
      <c r="C10755" s="1356">
        <v>4420</v>
      </c>
      <c r="D10755" s="747" t="str">
        <f t="shared" si="342"/>
        <v>WI4420</v>
      </c>
      <c r="E10755" s="1336">
        <v>1.01</v>
      </c>
      <c r="F10755" s="644">
        <f t="shared" si="343"/>
        <v>1.0089999999999999</v>
      </c>
      <c r="G10755" s="748" t="s">
        <v>280</v>
      </c>
      <c r="H10755" s="1337">
        <v>0.23</v>
      </c>
    </row>
    <row r="10756" spans="2:8">
      <c r="B10756" s="651" t="s">
        <v>17</v>
      </c>
      <c r="C10756" s="1356">
        <v>4431</v>
      </c>
      <c r="D10756" s="747" t="str">
        <f t="shared" si="342"/>
        <v>WI4431</v>
      </c>
      <c r="E10756" s="1336">
        <v>0.96599999999999997</v>
      </c>
      <c r="F10756" s="644">
        <f t="shared" si="343"/>
        <v>0.96899999999999997</v>
      </c>
      <c r="G10756" s="748" t="s">
        <v>280</v>
      </c>
      <c r="H10756" s="1337">
        <v>0.21</v>
      </c>
    </row>
    <row r="10757" spans="2:8">
      <c r="B10757" s="651" t="s">
        <v>17</v>
      </c>
      <c r="C10757" s="1356">
        <v>4432</v>
      </c>
      <c r="D10757" s="747" t="str">
        <f t="shared" si="342"/>
        <v>WI4432</v>
      </c>
      <c r="E10757" s="1336">
        <v>0.96</v>
      </c>
      <c r="F10757" s="644">
        <f t="shared" si="343"/>
        <v>0.96399999999999997</v>
      </c>
      <c r="G10757" s="748" t="s">
        <v>280</v>
      </c>
      <c r="H10757" s="1337">
        <v>0.23</v>
      </c>
    </row>
    <row r="10758" spans="2:8">
      <c r="B10758" s="651" t="s">
        <v>17</v>
      </c>
      <c r="C10758" s="1356">
        <v>4452</v>
      </c>
      <c r="D10758" s="747" t="str">
        <f t="shared" si="342"/>
        <v>WI4452</v>
      </c>
      <c r="E10758" s="1336">
        <v>0.98399999999999999</v>
      </c>
      <c r="F10758" s="644">
        <f t="shared" si="343"/>
        <v>0.98599999999999999</v>
      </c>
      <c r="G10758" s="748" t="s">
        <v>280</v>
      </c>
      <c r="H10758" s="1337">
        <v>0.5</v>
      </c>
    </row>
    <row r="10759" spans="2:8">
      <c r="B10759" s="651" t="s">
        <v>17</v>
      </c>
      <c r="C10759" s="1356">
        <v>4459</v>
      </c>
      <c r="D10759" s="747" t="str">
        <f t="shared" si="342"/>
        <v>WI4459</v>
      </c>
      <c r="E10759" s="1336">
        <v>0.82799999999999996</v>
      </c>
      <c r="F10759" s="644">
        <f t="shared" si="343"/>
        <v>0.84499999999999997</v>
      </c>
      <c r="G10759" s="748" t="s">
        <v>280</v>
      </c>
      <c r="H10759" s="1337">
        <v>0.33</v>
      </c>
    </row>
    <row r="10760" spans="2:8">
      <c r="B10760" s="651" t="s">
        <v>17</v>
      </c>
      <c r="C10760" s="1356">
        <v>4470</v>
      </c>
      <c r="D10760" s="747" t="str">
        <f t="shared" si="342"/>
        <v>WI4470</v>
      </c>
      <c r="E10760" s="1336">
        <v>0.99299999999999999</v>
      </c>
      <c r="F10760" s="644">
        <f t="shared" si="343"/>
        <v>0.99399999999999999</v>
      </c>
      <c r="G10760" s="748" t="s">
        <v>280</v>
      </c>
      <c r="H10760" s="1337">
        <v>0.24</v>
      </c>
    </row>
    <row r="10761" spans="2:8">
      <c r="B10761" s="651" t="s">
        <v>17</v>
      </c>
      <c r="C10761" s="1356">
        <v>4484</v>
      </c>
      <c r="D10761" s="747" t="str">
        <f t="shared" si="342"/>
        <v>WI4484</v>
      </c>
      <c r="E10761" s="1336">
        <v>0.78400000000000003</v>
      </c>
      <c r="F10761" s="644">
        <f t="shared" si="343"/>
        <v>0.80600000000000005</v>
      </c>
      <c r="G10761" s="748" t="s">
        <v>280</v>
      </c>
      <c r="H10761" s="1337">
        <v>0.44</v>
      </c>
    </row>
    <row r="10762" spans="2:8">
      <c r="B10762" s="651" t="s">
        <v>17</v>
      </c>
      <c r="C10762" s="1356">
        <v>4493</v>
      </c>
      <c r="D10762" s="747" t="str">
        <f t="shared" si="342"/>
        <v>WI4493</v>
      </c>
      <c r="E10762" s="1336">
        <v>0.96399999999999997</v>
      </c>
      <c r="F10762" s="644">
        <f t="shared" si="343"/>
        <v>0.96799999999999997</v>
      </c>
      <c r="G10762" s="748" t="s">
        <v>280</v>
      </c>
      <c r="H10762" s="1337">
        <v>0.51</v>
      </c>
    </row>
    <row r="10763" spans="2:8">
      <c r="B10763" s="651" t="s">
        <v>17</v>
      </c>
      <c r="C10763" s="1356">
        <v>4511</v>
      </c>
      <c r="D10763" s="747" t="str">
        <f t="shared" ref="D10763:D10826" si="344">B10763&amp;TEXT(C10763,"0000")</f>
        <v>WI4511</v>
      </c>
      <c r="E10763" s="1336">
        <v>0.94799999999999995</v>
      </c>
      <c r="F10763" s="644">
        <f t="shared" ref="F10763:F10826" si="345">IF(E10763="NA","NA",ROUND((E10763-1)*0.9+1,3))</f>
        <v>0.95299999999999996</v>
      </c>
      <c r="G10763" s="748" t="s">
        <v>280</v>
      </c>
      <c r="H10763" s="1337">
        <v>0.1</v>
      </c>
    </row>
    <row r="10764" spans="2:8">
      <c r="B10764" s="651" t="s">
        <v>17</v>
      </c>
      <c r="C10764" s="1356">
        <v>4557</v>
      </c>
      <c r="D10764" s="747" t="str">
        <f t="shared" si="344"/>
        <v>WI4557</v>
      </c>
      <c r="E10764" s="1336">
        <v>0.93400000000000005</v>
      </c>
      <c r="F10764" s="644">
        <f t="shared" si="345"/>
        <v>0.94099999999999995</v>
      </c>
      <c r="G10764" s="748" t="s">
        <v>280</v>
      </c>
      <c r="H10764" s="1337">
        <v>0.21</v>
      </c>
    </row>
    <row r="10765" spans="2:8">
      <c r="B10765" s="651" t="s">
        <v>17</v>
      </c>
      <c r="C10765" s="1356">
        <v>4558</v>
      </c>
      <c r="D10765" s="747" t="str">
        <f t="shared" si="344"/>
        <v>WI4558</v>
      </c>
      <c r="E10765" s="1336">
        <v>0.95299999999999996</v>
      </c>
      <c r="F10765" s="644">
        <f t="shared" si="345"/>
        <v>0.95799999999999996</v>
      </c>
      <c r="G10765" s="748" t="s">
        <v>280</v>
      </c>
      <c r="H10765" s="1337">
        <v>0.25</v>
      </c>
    </row>
    <row r="10766" spans="2:8">
      <c r="B10766" s="651" t="s">
        <v>17</v>
      </c>
      <c r="C10766" s="1356">
        <v>4568</v>
      </c>
      <c r="D10766" s="747" t="str">
        <f t="shared" si="344"/>
        <v>WI4568</v>
      </c>
      <c r="E10766" s="1336">
        <v>0.93799999999999994</v>
      </c>
      <c r="F10766" s="644">
        <f t="shared" si="345"/>
        <v>0.94399999999999995</v>
      </c>
      <c r="G10766" s="748" t="s">
        <v>280</v>
      </c>
      <c r="H10766" s="1337">
        <v>0.21</v>
      </c>
    </row>
    <row r="10767" spans="2:8">
      <c r="B10767" s="651" t="s">
        <v>17</v>
      </c>
      <c r="C10767" s="1356">
        <v>4583</v>
      </c>
      <c r="D10767" s="747" t="str">
        <f t="shared" si="344"/>
        <v>WI4583</v>
      </c>
      <c r="E10767" s="1336">
        <v>0.99199999999999999</v>
      </c>
      <c r="F10767" s="644">
        <f t="shared" si="345"/>
        <v>0.99299999999999999</v>
      </c>
      <c r="G10767" s="748" t="s">
        <v>280</v>
      </c>
      <c r="H10767" s="1337">
        <v>0.24</v>
      </c>
    </row>
    <row r="10768" spans="2:8">
      <c r="B10768" s="651" t="s">
        <v>17</v>
      </c>
      <c r="C10768" s="1356">
        <v>4611</v>
      </c>
      <c r="D10768" s="747" t="str">
        <f t="shared" si="344"/>
        <v>WI4611</v>
      </c>
      <c r="E10768" s="1336">
        <v>0.878</v>
      </c>
      <c r="F10768" s="644">
        <f t="shared" si="345"/>
        <v>0.89</v>
      </c>
      <c r="G10768" s="748" t="s">
        <v>280</v>
      </c>
      <c r="H10768" s="1337">
        <v>0.25</v>
      </c>
    </row>
    <row r="10769" spans="2:8">
      <c r="B10769" s="651" t="s">
        <v>17</v>
      </c>
      <c r="C10769" s="1356">
        <v>4635</v>
      </c>
      <c r="D10769" s="747" t="str">
        <f t="shared" si="344"/>
        <v>WI4635</v>
      </c>
      <c r="E10769" s="1336">
        <v>1.359</v>
      </c>
      <c r="F10769" s="644">
        <f t="shared" si="345"/>
        <v>1.323</v>
      </c>
      <c r="G10769" s="748" t="s">
        <v>280</v>
      </c>
      <c r="H10769" s="1337">
        <v>0.28000000000000003</v>
      </c>
    </row>
    <row r="10770" spans="2:8">
      <c r="B10770" s="651" t="s">
        <v>17</v>
      </c>
      <c r="C10770" s="1356">
        <v>4653</v>
      </c>
      <c r="D10770" s="747" t="str">
        <f t="shared" si="344"/>
        <v>WI4653</v>
      </c>
      <c r="E10770" s="1336">
        <v>0.91700000000000004</v>
      </c>
      <c r="F10770" s="644">
        <f t="shared" si="345"/>
        <v>0.92500000000000004</v>
      </c>
      <c r="G10770" s="748" t="s">
        <v>280</v>
      </c>
      <c r="H10770" s="1337">
        <v>0.23</v>
      </c>
    </row>
    <row r="10771" spans="2:8">
      <c r="B10771" s="651" t="s">
        <v>17</v>
      </c>
      <c r="C10771" s="1356">
        <v>4665</v>
      </c>
      <c r="D10771" s="747" t="str">
        <f t="shared" si="344"/>
        <v>WI4665</v>
      </c>
      <c r="E10771" s="1336">
        <v>0.85799999999999998</v>
      </c>
      <c r="F10771" s="644">
        <f t="shared" si="345"/>
        <v>0.872</v>
      </c>
      <c r="G10771" s="748" t="s">
        <v>280</v>
      </c>
      <c r="H10771" s="1337">
        <v>0.45</v>
      </c>
    </row>
    <row r="10772" spans="2:8">
      <c r="B10772" s="651" t="s">
        <v>17</v>
      </c>
      <c r="C10772" s="1356">
        <v>4683</v>
      </c>
      <c r="D10772" s="747" t="str">
        <f t="shared" si="344"/>
        <v>WI4683</v>
      </c>
      <c r="E10772" s="1336">
        <v>0.96699999999999997</v>
      </c>
      <c r="F10772" s="644">
        <f t="shared" si="345"/>
        <v>0.97</v>
      </c>
      <c r="G10772" s="748" t="s">
        <v>280</v>
      </c>
      <c r="H10772" s="1337">
        <v>0.22</v>
      </c>
    </row>
    <row r="10773" spans="2:8">
      <c r="B10773" s="651" t="s">
        <v>17</v>
      </c>
      <c r="C10773" s="1356">
        <v>4686</v>
      </c>
      <c r="D10773" s="747" t="str">
        <f t="shared" si="344"/>
        <v>WI4686</v>
      </c>
      <c r="E10773" s="1336">
        <v>0.96299999999999997</v>
      </c>
      <c r="F10773" s="644">
        <f t="shared" si="345"/>
        <v>0.96699999999999997</v>
      </c>
      <c r="G10773" s="748" t="s">
        <v>280</v>
      </c>
      <c r="H10773" s="1337">
        <v>0.27</v>
      </c>
    </row>
    <row r="10774" spans="2:8">
      <c r="B10774" s="651" t="s">
        <v>17</v>
      </c>
      <c r="C10774" s="1356">
        <v>4692</v>
      </c>
      <c r="D10774" s="747" t="str">
        <f t="shared" si="344"/>
        <v>WI4692</v>
      </c>
      <c r="E10774" s="1336">
        <v>0.89100000000000001</v>
      </c>
      <c r="F10774" s="644">
        <f t="shared" si="345"/>
        <v>0.90200000000000002</v>
      </c>
      <c r="G10774" s="748" t="s">
        <v>280</v>
      </c>
      <c r="H10774" s="1337">
        <v>0.2</v>
      </c>
    </row>
    <row r="10775" spans="2:8">
      <c r="B10775" s="651" t="s">
        <v>17</v>
      </c>
      <c r="C10775" s="1356">
        <v>4693</v>
      </c>
      <c r="D10775" s="747" t="str">
        <f t="shared" si="344"/>
        <v>WI4693</v>
      </c>
      <c r="E10775" s="1336">
        <v>0.94899999999999995</v>
      </c>
      <c r="F10775" s="644">
        <f t="shared" si="345"/>
        <v>0.95399999999999996</v>
      </c>
      <c r="G10775" s="748" t="s">
        <v>280</v>
      </c>
      <c r="H10775" s="1337">
        <v>0.21</v>
      </c>
    </row>
    <row r="10776" spans="2:8">
      <c r="B10776" s="651" t="s">
        <v>17</v>
      </c>
      <c r="C10776" s="1356">
        <v>4703</v>
      </c>
      <c r="D10776" s="747" t="str">
        <f t="shared" si="344"/>
        <v>WI4703</v>
      </c>
      <c r="E10776" s="1336">
        <v>0.93700000000000006</v>
      </c>
      <c r="F10776" s="644">
        <f t="shared" si="345"/>
        <v>0.94299999999999995</v>
      </c>
      <c r="G10776" s="748" t="s">
        <v>280</v>
      </c>
      <c r="H10776" s="1337">
        <v>0.21</v>
      </c>
    </row>
    <row r="10777" spans="2:8">
      <c r="B10777" s="651" t="s">
        <v>17</v>
      </c>
      <c r="C10777" s="1356">
        <v>4720</v>
      </c>
      <c r="D10777" s="747" t="str">
        <f t="shared" si="344"/>
        <v>WI4720</v>
      </c>
      <c r="E10777" s="1336">
        <v>0.91800000000000004</v>
      </c>
      <c r="F10777" s="644">
        <f t="shared" si="345"/>
        <v>0.92600000000000005</v>
      </c>
      <c r="G10777" s="748" t="s">
        <v>280</v>
      </c>
      <c r="H10777" s="1337">
        <v>0.27</v>
      </c>
    </row>
    <row r="10778" spans="2:8">
      <c r="B10778" s="651" t="s">
        <v>17</v>
      </c>
      <c r="C10778" s="1356">
        <v>4740</v>
      </c>
      <c r="D10778" s="747" t="str">
        <f t="shared" si="344"/>
        <v>WI4740</v>
      </c>
      <c r="E10778" s="1336">
        <v>1.377</v>
      </c>
      <c r="F10778" s="644">
        <f t="shared" si="345"/>
        <v>1.339</v>
      </c>
      <c r="G10778" s="748" t="s">
        <v>280</v>
      </c>
      <c r="H10778" s="1337">
        <v>0.2</v>
      </c>
    </row>
    <row r="10779" spans="2:8">
      <c r="B10779" s="651" t="s">
        <v>17</v>
      </c>
      <c r="C10779" s="1356">
        <v>4741</v>
      </c>
      <c r="D10779" s="747" t="str">
        <f t="shared" si="344"/>
        <v>WI4741</v>
      </c>
      <c r="E10779" s="1336">
        <v>0.95799999999999996</v>
      </c>
      <c r="F10779" s="644">
        <f t="shared" si="345"/>
        <v>0.96199999999999997</v>
      </c>
      <c r="G10779" s="748" t="s">
        <v>280</v>
      </c>
      <c r="H10779" s="1337">
        <v>0.22</v>
      </c>
    </row>
    <row r="10780" spans="2:8">
      <c r="B10780" s="651" t="s">
        <v>17</v>
      </c>
      <c r="C10780" s="1356">
        <v>4751</v>
      </c>
      <c r="D10780" s="747" t="str">
        <f t="shared" si="344"/>
        <v>WI4751</v>
      </c>
      <c r="E10780" s="1336">
        <v>1.0569999999999999</v>
      </c>
      <c r="F10780" s="644">
        <f t="shared" si="345"/>
        <v>1.0509999999999999</v>
      </c>
      <c r="G10780" s="748" t="s">
        <v>280</v>
      </c>
      <c r="H10780" s="1337">
        <v>0.56000000000000005</v>
      </c>
    </row>
    <row r="10781" spans="2:8">
      <c r="B10781" s="651" t="s">
        <v>17</v>
      </c>
      <c r="C10781" s="1356">
        <v>4771</v>
      </c>
      <c r="D10781" s="747" t="str">
        <f t="shared" si="344"/>
        <v>WI4771</v>
      </c>
      <c r="E10781" s="1336">
        <v>1.026</v>
      </c>
      <c r="F10781" s="644">
        <f t="shared" si="345"/>
        <v>1.0229999999999999</v>
      </c>
      <c r="G10781" s="748" t="s">
        <v>280</v>
      </c>
      <c r="H10781" s="1337">
        <v>0.3</v>
      </c>
    </row>
    <row r="10782" spans="2:8">
      <c r="B10782" s="651" t="s">
        <v>17</v>
      </c>
      <c r="C10782" s="1356">
        <v>4777</v>
      </c>
      <c r="D10782" s="747" t="str">
        <f t="shared" si="344"/>
        <v>WI4777</v>
      </c>
      <c r="E10782" s="1336">
        <v>0.96599999999999997</v>
      </c>
      <c r="F10782" s="644">
        <f t="shared" si="345"/>
        <v>0.96899999999999997</v>
      </c>
      <c r="G10782" s="748" t="s">
        <v>280</v>
      </c>
      <c r="H10782" s="1337">
        <v>0.21</v>
      </c>
    </row>
    <row r="10783" spans="2:8">
      <c r="B10783" s="651" t="s">
        <v>17</v>
      </c>
      <c r="C10783" s="1356">
        <v>4825</v>
      </c>
      <c r="D10783" s="747" t="str">
        <f t="shared" si="344"/>
        <v>WI4825</v>
      </c>
      <c r="E10783" s="1336">
        <v>1.04</v>
      </c>
      <c r="F10783" s="644">
        <f t="shared" si="345"/>
        <v>1.036</v>
      </c>
      <c r="G10783" s="748" t="s">
        <v>280</v>
      </c>
      <c r="H10783" s="1337">
        <v>0.15</v>
      </c>
    </row>
    <row r="10784" spans="2:8">
      <c r="B10784" s="651" t="s">
        <v>17</v>
      </c>
      <c r="C10784" s="1356">
        <v>4828</v>
      </c>
      <c r="D10784" s="747" t="str">
        <f t="shared" si="344"/>
        <v>WI4828</v>
      </c>
      <c r="E10784" s="1336">
        <v>1.0029999999999999</v>
      </c>
      <c r="F10784" s="644">
        <f t="shared" si="345"/>
        <v>1.0029999999999999</v>
      </c>
      <c r="G10784" s="748" t="s">
        <v>280</v>
      </c>
      <c r="H10784" s="1337">
        <v>0.23</v>
      </c>
    </row>
    <row r="10785" spans="2:8">
      <c r="B10785" s="651" t="s">
        <v>17</v>
      </c>
      <c r="C10785" s="1356">
        <v>4829</v>
      </c>
      <c r="D10785" s="747" t="str">
        <f t="shared" si="344"/>
        <v>WI4829</v>
      </c>
      <c r="E10785" s="1336">
        <v>0.98799999999999999</v>
      </c>
      <c r="F10785" s="644">
        <f t="shared" si="345"/>
        <v>0.98899999999999999</v>
      </c>
      <c r="G10785" s="748" t="s">
        <v>280</v>
      </c>
      <c r="H10785" s="1337">
        <v>0.2</v>
      </c>
    </row>
    <row r="10786" spans="2:8">
      <c r="B10786" s="651" t="s">
        <v>17</v>
      </c>
      <c r="C10786" s="1356">
        <v>4902</v>
      </c>
      <c r="D10786" s="747" t="str">
        <f t="shared" si="344"/>
        <v>WI4902</v>
      </c>
      <c r="E10786" s="1336">
        <v>0.89600000000000002</v>
      </c>
      <c r="F10786" s="644">
        <f t="shared" si="345"/>
        <v>0.90600000000000003</v>
      </c>
      <c r="G10786" s="748" t="s">
        <v>280</v>
      </c>
      <c r="H10786" s="1337">
        <v>0.27</v>
      </c>
    </row>
    <row r="10787" spans="2:8">
      <c r="B10787" s="651" t="s">
        <v>17</v>
      </c>
      <c r="C10787" s="1356">
        <v>4923</v>
      </c>
      <c r="D10787" s="747" t="str">
        <f t="shared" si="344"/>
        <v>WI4923</v>
      </c>
      <c r="E10787" s="1336">
        <v>1.0389999999999999</v>
      </c>
      <c r="F10787" s="644">
        <f t="shared" si="345"/>
        <v>1.0349999999999999</v>
      </c>
      <c r="G10787" s="748" t="s">
        <v>280</v>
      </c>
      <c r="H10787" s="1337">
        <v>0.24</v>
      </c>
    </row>
    <row r="10788" spans="2:8">
      <c r="B10788" s="651" t="s">
        <v>17</v>
      </c>
      <c r="C10788" s="1356">
        <v>5020</v>
      </c>
      <c r="D10788" s="747" t="str">
        <f t="shared" si="344"/>
        <v>WI5020</v>
      </c>
      <c r="E10788" s="1336">
        <v>1.196</v>
      </c>
      <c r="F10788" s="644">
        <f t="shared" si="345"/>
        <v>1.1759999999999999</v>
      </c>
      <c r="G10788" s="748" t="s">
        <v>280</v>
      </c>
      <c r="H10788" s="1337">
        <v>0.28000000000000003</v>
      </c>
    </row>
    <row r="10789" spans="2:8">
      <c r="B10789" s="651" t="s">
        <v>17</v>
      </c>
      <c r="C10789" s="1356">
        <v>5022</v>
      </c>
      <c r="D10789" s="747" t="str">
        <f t="shared" si="344"/>
        <v>WI5022</v>
      </c>
      <c r="E10789" s="1336">
        <v>1.833</v>
      </c>
      <c r="F10789" s="644">
        <f t="shared" si="345"/>
        <v>1.75</v>
      </c>
      <c r="G10789" s="748" t="s">
        <v>280</v>
      </c>
      <c r="H10789" s="1337">
        <v>0.84</v>
      </c>
    </row>
    <row r="10790" spans="2:8">
      <c r="B10790" s="651" t="s">
        <v>17</v>
      </c>
      <c r="C10790" s="1356">
        <v>5037</v>
      </c>
      <c r="D10790" s="747" t="str">
        <f t="shared" si="344"/>
        <v>WI5037</v>
      </c>
      <c r="E10790" s="1336">
        <v>1.0509999999999999</v>
      </c>
      <c r="F10790" s="644">
        <f t="shared" si="345"/>
        <v>1.046</v>
      </c>
      <c r="G10790" s="748" t="s">
        <v>280</v>
      </c>
      <c r="H10790" s="1337">
        <v>0.22</v>
      </c>
    </row>
    <row r="10791" spans="2:8">
      <c r="B10791" s="651" t="s">
        <v>17</v>
      </c>
      <c r="C10791" s="1356">
        <v>5040</v>
      </c>
      <c r="D10791" s="747" t="str">
        <f t="shared" si="344"/>
        <v>WI5040</v>
      </c>
      <c r="E10791" s="1336">
        <v>1.63</v>
      </c>
      <c r="F10791" s="644">
        <f t="shared" si="345"/>
        <v>1.5669999999999999</v>
      </c>
      <c r="G10791" s="748" t="s">
        <v>280</v>
      </c>
      <c r="H10791" s="1337">
        <v>0.56999999999999995</v>
      </c>
    </row>
    <row r="10792" spans="2:8">
      <c r="B10792" s="651" t="s">
        <v>17</v>
      </c>
      <c r="C10792" s="1356">
        <v>5057</v>
      </c>
      <c r="D10792" s="747" t="str">
        <f t="shared" si="344"/>
        <v>WI5057</v>
      </c>
      <c r="E10792" s="1336">
        <v>1.2270000000000001</v>
      </c>
      <c r="F10792" s="644">
        <f t="shared" si="345"/>
        <v>1.204</v>
      </c>
      <c r="G10792" s="748" t="s">
        <v>280</v>
      </c>
      <c r="H10792" s="1337">
        <v>0.28000000000000003</v>
      </c>
    </row>
    <row r="10793" spans="2:8">
      <c r="B10793" s="651" t="s">
        <v>17</v>
      </c>
      <c r="C10793" s="1356">
        <v>5059</v>
      </c>
      <c r="D10793" s="747" t="str">
        <f t="shared" si="344"/>
        <v>WI5059</v>
      </c>
      <c r="E10793" s="1336">
        <v>1.2210000000000001</v>
      </c>
      <c r="F10793" s="644">
        <f t="shared" si="345"/>
        <v>1.1990000000000001</v>
      </c>
      <c r="G10793" s="748" t="s">
        <v>280</v>
      </c>
      <c r="H10793" s="1337">
        <v>0.51</v>
      </c>
    </row>
    <row r="10794" spans="2:8">
      <c r="B10794" s="651" t="s">
        <v>17</v>
      </c>
      <c r="C10794" s="1356">
        <v>5086</v>
      </c>
      <c r="D10794" s="747" t="str">
        <f t="shared" si="344"/>
        <v>WI5086</v>
      </c>
      <c r="E10794" s="1336">
        <v>1.38</v>
      </c>
      <c r="F10794" s="644">
        <f t="shared" si="345"/>
        <v>1.3420000000000001</v>
      </c>
      <c r="G10794" s="748" t="s">
        <v>280</v>
      </c>
      <c r="H10794" s="1337">
        <v>0.8</v>
      </c>
    </row>
    <row r="10795" spans="2:8">
      <c r="B10795" s="651" t="s">
        <v>17</v>
      </c>
      <c r="C10795" s="1356">
        <v>5102</v>
      </c>
      <c r="D10795" s="747" t="str">
        <f t="shared" si="344"/>
        <v>WI5102</v>
      </c>
      <c r="E10795" s="1336">
        <v>1.397</v>
      </c>
      <c r="F10795" s="644">
        <f t="shared" si="345"/>
        <v>1.357</v>
      </c>
      <c r="G10795" s="748" t="s">
        <v>280</v>
      </c>
      <c r="H10795" s="1337">
        <v>0.78</v>
      </c>
    </row>
    <row r="10796" spans="2:8">
      <c r="B10796" s="651" t="s">
        <v>17</v>
      </c>
      <c r="C10796" s="1356">
        <v>5146</v>
      </c>
      <c r="D10796" s="747" t="str">
        <f t="shared" si="344"/>
        <v>WI5146</v>
      </c>
      <c r="E10796" s="1336">
        <v>1.048</v>
      </c>
      <c r="F10796" s="644">
        <f t="shared" si="345"/>
        <v>1.0429999999999999</v>
      </c>
      <c r="G10796" s="748" t="s">
        <v>280</v>
      </c>
      <c r="H10796" s="1337">
        <v>0.55000000000000004</v>
      </c>
    </row>
    <row r="10797" spans="2:8">
      <c r="B10797" s="651" t="s">
        <v>17</v>
      </c>
      <c r="C10797" s="1356">
        <v>5160</v>
      </c>
      <c r="D10797" s="747" t="str">
        <f t="shared" si="344"/>
        <v>WI5160</v>
      </c>
      <c r="E10797" s="1336">
        <v>1.244</v>
      </c>
      <c r="F10797" s="644">
        <f t="shared" si="345"/>
        <v>1.22</v>
      </c>
      <c r="G10797" s="748" t="s">
        <v>280</v>
      </c>
      <c r="H10797" s="1337">
        <v>0.21</v>
      </c>
    </row>
    <row r="10798" spans="2:8">
      <c r="B10798" s="651" t="s">
        <v>17</v>
      </c>
      <c r="C10798" s="1356">
        <v>5183</v>
      </c>
      <c r="D10798" s="747" t="str">
        <f t="shared" si="344"/>
        <v>WI5183</v>
      </c>
      <c r="E10798" s="1336">
        <v>1.1759999999999999</v>
      </c>
      <c r="F10798" s="644">
        <f t="shared" si="345"/>
        <v>1.1579999999999999</v>
      </c>
      <c r="G10798" s="748" t="s">
        <v>280</v>
      </c>
      <c r="H10798" s="1337">
        <v>0.39</v>
      </c>
    </row>
    <row r="10799" spans="2:8">
      <c r="B10799" s="651" t="s">
        <v>17</v>
      </c>
      <c r="C10799" s="1356">
        <v>5184</v>
      </c>
      <c r="D10799" s="747" t="str">
        <f t="shared" si="344"/>
        <v>WI5184</v>
      </c>
      <c r="E10799" s="1336">
        <v>1.446</v>
      </c>
      <c r="F10799" s="644">
        <f t="shared" si="345"/>
        <v>1.401</v>
      </c>
      <c r="G10799" s="748" t="s">
        <v>280</v>
      </c>
      <c r="H10799" s="1337">
        <v>0.28000000000000003</v>
      </c>
    </row>
    <row r="10800" spans="2:8">
      <c r="B10800" s="651" t="s">
        <v>17</v>
      </c>
      <c r="C10800" s="1356">
        <v>5188</v>
      </c>
      <c r="D10800" s="747" t="str">
        <f t="shared" si="344"/>
        <v>WI5188</v>
      </c>
      <c r="E10800" s="1336">
        <v>1.159</v>
      </c>
      <c r="F10800" s="644">
        <f t="shared" si="345"/>
        <v>1.143</v>
      </c>
      <c r="G10800" s="748" t="s">
        <v>280</v>
      </c>
      <c r="H10800" s="1337">
        <v>0.25</v>
      </c>
    </row>
    <row r="10801" spans="2:8">
      <c r="B10801" s="651" t="s">
        <v>17</v>
      </c>
      <c r="C10801" s="1356">
        <v>5190</v>
      </c>
      <c r="D10801" s="747" t="str">
        <f t="shared" si="344"/>
        <v>WI5190</v>
      </c>
      <c r="E10801" s="1336">
        <v>1.4770000000000001</v>
      </c>
      <c r="F10801" s="644">
        <f t="shared" si="345"/>
        <v>1.429</v>
      </c>
      <c r="G10801" s="748" t="s">
        <v>280</v>
      </c>
      <c r="H10801" s="1337">
        <v>0.33</v>
      </c>
    </row>
    <row r="10802" spans="2:8">
      <c r="B10802" s="651" t="s">
        <v>17</v>
      </c>
      <c r="C10802" s="1356">
        <v>5191</v>
      </c>
      <c r="D10802" s="747" t="str">
        <f t="shared" si="344"/>
        <v>WI5191</v>
      </c>
      <c r="E10802" s="1336">
        <v>1.095</v>
      </c>
      <c r="F10802" s="644">
        <f t="shared" si="345"/>
        <v>1.0860000000000001</v>
      </c>
      <c r="G10802" s="748" t="s">
        <v>280</v>
      </c>
      <c r="H10802" s="1337">
        <v>0.15</v>
      </c>
    </row>
    <row r="10803" spans="2:8">
      <c r="B10803" s="651" t="s">
        <v>17</v>
      </c>
      <c r="C10803" s="1356">
        <v>5192</v>
      </c>
      <c r="D10803" s="747" t="str">
        <f t="shared" si="344"/>
        <v>WI5192</v>
      </c>
      <c r="E10803" s="1336">
        <v>0.875</v>
      </c>
      <c r="F10803" s="644">
        <f t="shared" si="345"/>
        <v>0.88800000000000001</v>
      </c>
      <c r="G10803" s="748" t="s">
        <v>280</v>
      </c>
      <c r="H10803" s="1337">
        <v>0.42</v>
      </c>
    </row>
    <row r="10804" spans="2:8">
      <c r="B10804" s="651" t="s">
        <v>17</v>
      </c>
      <c r="C10804" s="1356">
        <v>5213</v>
      </c>
      <c r="D10804" s="747" t="str">
        <f t="shared" si="344"/>
        <v>WI5213</v>
      </c>
      <c r="E10804" s="1336">
        <v>1.466</v>
      </c>
      <c r="F10804" s="644">
        <f t="shared" si="345"/>
        <v>1.419</v>
      </c>
      <c r="G10804" s="748" t="s">
        <v>280</v>
      </c>
      <c r="H10804" s="1337">
        <v>0.69</v>
      </c>
    </row>
    <row r="10805" spans="2:8">
      <c r="B10805" s="651" t="s">
        <v>17</v>
      </c>
      <c r="C10805" s="1356">
        <v>5215</v>
      </c>
      <c r="D10805" s="747" t="str">
        <f t="shared" si="344"/>
        <v>WI5215</v>
      </c>
      <c r="E10805" s="1336">
        <v>1.0640000000000001</v>
      </c>
      <c r="F10805" s="644">
        <f t="shared" si="345"/>
        <v>1.0580000000000001</v>
      </c>
      <c r="G10805" s="748" t="s">
        <v>280</v>
      </c>
      <c r="H10805" s="1337">
        <v>0.98</v>
      </c>
    </row>
    <row r="10806" spans="2:8">
      <c r="B10806" s="651" t="s">
        <v>17</v>
      </c>
      <c r="C10806" s="1356">
        <v>5221</v>
      </c>
      <c r="D10806" s="747" t="str">
        <f t="shared" si="344"/>
        <v>WI5221</v>
      </c>
      <c r="E10806" s="1336">
        <v>1.3779999999999999</v>
      </c>
      <c r="F10806" s="644">
        <f t="shared" si="345"/>
        <v>1.34</v>
      </c>
      <c r="G10806" s="748" t="s">
        <v>280</v>
      </c>
      <c r="H10806" s="1337">
        <v>0.64</v>
      </c>
    </row>
    <row r="10807" spans="2:8">
      <c r="B10807" s="651" t="s">
        <v>17</v>
      </c>
      <c r="C10807" s="1356">
        <v>5222</v>
      </c>
      <c r="D10807" s="747" t="str">
        <f t="shared" si="344"/>
        <v>WI5222</v>
      </c>
      <c r="E10807" s="1336">
        <v>1.752</v>
      </c>
      <c r="F10807" s="644">
        <f t="shared" si="345"/>
        <v>1.677</v>
      </c>
      <c r="G10807" s="748" t="s">
        <v>280</v>
      </c>
      <c r="H10807" s="1337">
        <v>0.54</v>
      </c>
    </row>
    <row r="10808" spans="2:8">
      <c r="B10808" s="651" t="s">
        <v>17</v>
      </c>
      <c r="C10808" s="1356">
        <v>5223</v>
      </c>
      <c r="D10808" s="747" t="str">
        <f t="shared" si="344"/>
        <v>WI5223</v>
      </c>
      <c r="E10808" s="1336">
        <v>0.89900000000000002</v>
      </c>
      <c r="F10808" s="644">
        <f t="shared" si="345"/>
        <v>0.90900000000000003</v>
      </c>
      <c r="G10808" s="748" t="s">
        <v>280</v>
      </c>
      <c r="H10808" s="1337">
        <v>0.54</v>
      </c>
    </row>
    <row r="10809" spans="2:8">
      <c r="B10809" s="651" t="s">
        <v>17</v>
      </c>
      <c r="C10809" s="1356">
        <v>5348</v>
      </c>
      <c r="D10809" s="747" t="str">
        <f t="shared" si="344"/>
        <v>WI5348</v>
      </c>
      <c r="E10809" s="1336">
        <v>1.4419999999999999</v>
      </c>
      <c r="F10809" s="644">
        <f t="shared" si="345"/>
        <v>1.3979999999999999</v>
      </c>
      <c r="G10809" s="748" t="s">
        <v>280</v>
      </c>
      <c r="H10809" s="1337">
        <v>0.73</v>
      </c>
    </row>
    <row r="10810" spans="2:8">
      <c r="B10810" s="651" t="s">
        <v>17</v>
      </c>
      <c r="C10810" s="1356">
        <v>5402</v>
      </c>
      <c r="D10810" s="747" t="str">
        <f t="shared" si="344"/>
        <v>WI5402</v>
      </c>
      <c r="E10810" s="1336">
        <v>1.024</v>
      </c>
      <c r="F10810" s="644">
        <f t="shared" si="345"/>
        <v>1.022</v>
      </c>
      <c r="G10810" s="748" t="s">
        <v>280</v>
      </c>
      <c r="H10810" s="1337">
        <v>0.32</v>
      </c>
    </row>
    <row r="10811" spans="2:8">
      <c r="B10811" s="651" t="s">
        <v>17</v>
      </c>
      <c r="C10811" s="1356">
        <v>5403</v>
      </c>
      <c r="D10811" s="747" t="str">
        <f t="shared" si="344"/>
        <v>WI5403</v>
      </c>
      <c r="E10811" s="1336">
        <v>1.2470000000000001</v>
      </c>
      <c r="F10811" s="644">
        <f t="shared" si="345"/>
        <v>1.222</v>
      </c>
      <c r="G10811" s="748" t="s">
        <v>280</v>
      </c>
      <c r="H10811" s="1337">
        <v>0.87</v>
      </c>
    </row>
    <row r="10812" spans="2:8">
      <c r="B10812" s="651" t="s">
        <v>17</v>
      </c>
      <c r="C10812" s="1356">
        <v>5437</v>
      </c>
      <c r="D10812" s="747" t="str">
        <f t="shared" si="344"/>
        <v>WI5437</v>
      </c>
      <c r="E10812" s="1336">
        <v>1.5489999999999999</v>
      </c>
      <c r="F10812" s="644">
        <f t="shared" si="345"/>
        <v>1.494</v>
      </c>
      <c r="G10812" s="748" t="s">
        <v>280</v>
      </c>
      <c r="H10812" s="1337">
        <v>0.94</v>
      </c>
    </row>
    <row r="10813" spans="2:8">
      <c r="B10813" s="651" t="s">
        <v>17</v>
      </c>
      <c r="C10813" s="1356">
        <v>5443</v>
      </c>
      <c r="D10813" s="747" t="str">
        <f t="shared" si="344"/>
        <v>WI5443</v>
      </c>
      <c r="E10813" s="1336">
        <v>1.1100000000000001</v>
      </c>
      <c r="F10813" s="644">
        <f t="shared" si="345"/>
        <v>1.099</v>
      </c>
      <c r="G10813" s="748" t="s">
        <v>280</v>
      </c>
      <c r="H10813" s="1337">
        <v>0.23</v>
      </c>
    </row>
    <row r="10814" spans="2:8">
      <c r="B10814" s="651" t="s">
        <v>17</v>
      </c>
      <c r="C10814" s="1356">
        <v>5445</v>
      </c>
      <c r="D10814" s="747" t="str">
        <f t="shared" si="344"/>
        <v>WI5445</v>
      </c>
      <c r="E10814" s="1336">
        <v>1.66</v>
      </c>
      <c r="F10814" s="644">
        <f t="shared" si="345"/>
        <v>1.5940000000000001</v>
      </c>
      <c r="G10814" s="748" t="s">
        <v>280</v>
      </c>
      <c r="H10814" s="1337">
        <v>0.51</v>
      </c>
    </row>
    <row r="10815" spans="2:8">
      <c r="B10815" s="651" t="s">
        <v>17</v>
      </c>
      <c r="C10815" s="1356">
        <v>5462</v>
      </c>
      <c r="D10815" s="747" t="str">
        <f t="shared" si="344"/>
        <v>WI5462</v>
      </c>
      <c r="E10815" s="1336">
        <v>1.2549999999999999</v>
      </c>
      <c r="F10815" s="644">
        <f t="shared" si="345"/>
        <v>1.23</v>
      </c>
      <c r="G10815" s="748" t="s">
        <v>280</v>
      </c>
      <c r="H10815" s="1337">
        <v>0.64</v>
      </c>
    </row>
    <row r="10816" spans="2:8">
      <c r="B10816" s="651" t="s">
        <v>17</v>
      </c>
      <c r="C10816" s="1356">
        <v>5474</v>
      </c>
      <c r="D10816" s="747" t="str">
        <f t="shared" si="344"/>
        <v>WI5474</v>
      </c>
      <c r="E10816" s="1336">
        <v>1.7070000000000001</v>
      </c>
      <c r="F10816" s="644">
        <f t="shared" si="345"/>
        <v>1.6359999999999999</v>
      </c>
      <c r="G10816" s="748" t="s">
        <v>280</v>
      </c>
      <c r="H10816" s="1337">
        <v>0.73</v>
      </c>
    </row>
    <row r="10817" spans="2:8">
      <c r="B10817" s="651" t="s">
        <v>17</v>
      </c>
      <c r="C10817" s="1356">
        <v>5478</v>
      </c>
      <c r="D10817" s="747" t="str">
        <f t="shared" si="344"/>
        <v>WI5478</v>
      </c>
      <c r="E10817" s="1336">
        <v>1.1379999999999999</v>
      </c>
      <c r="F10817" s="644">
        <f t="shared" si="345"/>
        <v>1.1240000000000001</v>
      </c>
      <c r="G10817" s="748" t="s">
        <v>280</v>
      </c>
      <c r="H10817" s="1337">
        <v>0.66</v>
      </c>
    </row>
    <row r="10818" spans="2:8">
      <c r="B10818" s="651" t="s">
        <v>17</v>
      </c>
      <c r="C10818" s="1356">
        <v>5479</v>
      </c>
      <c r="D10818" s="747" t="str">
        <f t="shared" si="344"/>
        <v>WI5479</v>
      </c>
      <c r="E10818" s="1336">
        <v>1.1499999999999999</v>
      </c>
      <c r="F10818" s="644">
        <f t="shared" si="345"/>
        <v>1.135</v>
      </c>
      <c r="G10818" s="748" t="s">
        <v>280</v>
      </c>
      <c r="H10818" s="1337">
        <v>0.74</v>
      </c>
    </row>
    <row r="10819" spans="2:8">
      <c r="B10819" s="651" t="s">
        <v>17</v>
      </c>
      <c r="C10819" s="1356">
        <v>5480</v>
      </c>
      <c r="D10819" s="747" t="str">
        <f t="shared" si="344"/>
        <v>WI5480</v>
      </c>
      <c r="E10819" s="1336">
        <v>1.117</v>
      </c>
      <c r="F10819" s="644">
        <f t="shared" si="345"/>
        <v>1.105</v>
      </c>
      <c r="G10819" s="748" t="s">
        <v>280</v>
      </c>
      <c r="H10819" s="1337">
        <v>0.41</v>
      </c>
    </row>
    <row r="10820" spans="2:8">
      <c r="B10820" s="651" t="s">
        <v>17</v>
      </c>
      <c r="C10820" s="1356">
        <v>5491</v>
      </c>
      <c r="D10820" s="747" t="str">
        <f t="shared" si="344"/>
        <v>WI5491</v>
      </c>
      <c r="E10820" s="1336">
        <v>0.96799999999999997</v>
      </c>
      <c r="F10820" s="644">
        <f t="shared" si="345"/>
        <v>0.97099999999999997</v>
      </c>
      <c r="G10820" s="748" t="s">
        <v>280</v>
      </c>
      <c r="H10820" s="1337">
        <v>0.23</v>
      </c>
    </row>
    <row r="10821" spans="2:8">
      <c r="B10821" s="651" t="s">
        <v>17</v>
      </c>
      <c r="C10821" s="1356">
        <v>5507</v>
      </c>
      <c r="D10821" s="747" t="str">
        <f t="shared" si="344"/>
        <v>WI5507</v>
      </c>
      <c r="E10821" s="1336">
        <v>1.7230000000000001</v>
      </c>
      <c r="F10821" s="644">
        <f t="shared" si="345"/>
        <v>1.651</v>
      </c>
      <c r="G10821" s="748" t="s">
        <v>280</v>
      </c>
      <c r="H10821" s="1337">
        <v>0.53</v>
      </c>
    </row>
    <row r="10822" spans="2:8">
      <c r="B10822" s="651" t="s">
        <v>17</v>
      </c>
      <c r="C10822" s="1356">
        <v>5535</v>
      </c>
      <c r="D10822" s="747" t="str">
        <f t="shared" si="344"/>
        <v>WI5535</v>
      </c>
      <c r="E10822" s="1336">
        <v>1.772</v>
      </c>
      <c r="F10822" s="644">
        <f t="shared" si="345"/>
        <v>1.6950000000000001</v>
      </c>
      <c r="G10822" s="748" t="s">
        <v>280</v>
      </c>
      <c r="H10822" s="1337">
        <v>0.71</v>
      </c>
    </row>
    <row r="10823" spans="2:8">
      <c r="B10823" s="651" t="s">
        <v>17</v>
      </c>
      <c r="C10823" s="1356">
        <v>5537</v>
      </c>
      <c r="D10823" s="747" t="str">
        <f t="shared" si="344"/>
        <v>WI5537</v>
      </c>
      <c r="E10823" s="1336">
        <v>1.202</v>
      </c>
      <c r="F10823" s="644">
        <f t="shared" si="345"/>
        <v>1.1819999999999999</v>
      </c>
      <c r="G10823" s="748" t="s">
        <v>280</v>
      </c>
      <c r="H10823" s="1337">
        <v>0.47</v>
      </c>
    </row>
    <row r="10824" spans="2:8">
      <c r="B10824" s="651" t="s">
        <v>17</v>
      </c>
      <c r="C10824" s="1356">
        <v>5551</v>
      </c>
      <c r="D10824" s="747" t="str">
        <f t="shared" si="344"/>
        <v>WI5551</v>
      </c>
      <c r="E10824" s="1336">
        <v>1.9410000000000001</v>
      </c>
      <c r="F10824" s="644">
        <f t="shared" si="345"/>
        <v>1.847</v>
      </c>
      <c r="G10824" s="748" t="s">
        <v>280</v>
      </c>
      <c r="H10824" s="1337">
        <v>1.51</v>
      </c>
    </row>
    <row r="10825" spans="2:8">
      <c r="B10825" s="651" t="s">
        <v>17</v>
      </c>
      <c r="C10825" s="1356">
        <v>5606</v>
      </c>
      <c r="D10825" s="747" t="str">
        <f t="shared" si="344"/>
        <v>WI5606</v>
      </c>
      <c r="E10825" s="1336">
        <v>1.286</v>
      </c>
      <c r="F10825" s="644">
        <f t="shared" si="345"/>
        <v>1.2569999999999999</v>
      </c>
      <c r="G10825" s="748" t="s">
        <v>280</v>
      </c>
      <c r="H10825" s="1337">
        <v>0.14000000000000001</v>
      </c>
    </row>
    <row r="10826" spans="2:8">
      <c r="B10826" s="651" t="s">
        <v>17</v>
      </c>
      <c r="C10826" s="1356">
        <v>5610</v>
      </c>
      <c r="D10826" s="747" t="str">
        <f t="shared" si="344"/>
        <v>WI5610</v>
      </c>
      <c r="E10826" s="1336">
        <v>0.95399999999999996</v>
      </c>
      <c r="F10826" s="644">
        <f t="shared" si="345"/>
        <v>0.95899999999999996</v>
      </c>
      <c r="G10826" s="748" t="s">
        <v>280</v>
      </c>
      <c r="H10826" s="1337">
        <v>0.37</v>
      </c>
    </row>
    <row r="10827" spans="2:8">
      <c r="B10827" s="651" t="s">
        <v>17</v>
      </c>
      <c r="C10827" s="1356">
        <v>5645</v>
      </c>
      <c r="D10827" s="747" t="str">
        <f t="shared" ref="D10827:D10890" si="346">B10827&amp;TEXT(C10827,"0000")</f>
        <v>WI5645</v>
      </c>
      <c r="E10827" s="1336">
        <v>1.56</v>
      </c>
      <c r="F10827" s="644">
        <f t="shared" ref="F10827:F10890" si="347">IF(E10827="NA","NA",ROUND((E10827-1)*0.9+1,3))</f>
        <v>1.504</v>
      </c>
      <c r="G10827" s="748" t="s">
        <v>280</v>
      </c>
      <c r="H10827" s="1337">
        <v>1.32</v>
      </c>
    </row>
    <row r="10828" spans="2:8">
      <c r="B10828" s="651" t="s">
        <v>17</v>
      </c>
      <c r="C10828" s="1356">
        <v>5703</v>
      </c>
      <c r="D10828" s="747" t="str">
        <f t="shared" si="346"/>
        <v>WI5703</v>
      </c>
      <c r="E10828" s="1336">
        <v>1.026</v>
      </c>
      <c r="F10828" s="644">
        <f t="shared" si="347"/>
        <v>1.0229999999999999</v>
      </c>
      <c r="G10828" s="748" t="s">
        <v>280</v>
      </c>
      <c r="H10828" s="1337">
        <v>0.56999999999999995</v>
      </c>
    </row>
    <row r="10829" spans="2:8">
      <c r="B10829" s="651" t="s">
        <v>17</v>
      </c>
      <c r="C10829" s="1356">
        <v>5705</v>
      </c>
      <c r="D10829" s="747" t="str">
        <f t="shared" si="346"/>
        <v>WI5705</v>
      </c>
      <c r="E10829" s="1336">
        <v>0.98599999999999999</v>
      </c>
      <c r="F10829" s="644">
        <f t="shared" si="347"/>
        <v>0.98699999999999999</v>
      </c>
      <c r="G10829" s="748" t="s">
        <v>280</v>
      </c>
      <c r="H10829" s="1337">
        <v>0.21</v>
      </c>
    </row>
    <row r="10830" spans="2:8">
      <c r="B10830" s="651" t="s">
        <v>17</v>
      </c>
      <c r="C10830" s="1356">
        <v>5951</v>
      </c>
      <c r="D10830" s="747" t="str">
        <f t="shared" si="346"/>
        <v>WI5951</v>
      </c>
      <c r="E10830" s="1336">
        <v>0.96099999999999997</v>
      </c>
      <c r="F10830" s="644">
        <f t="shared" si="347"/>
        <v>0.96499999999999997</v>
      </c>
      <c r="G10830" s="748" t="s">
        <v>280</v>
      </c>
      <c r="H10830" s="1337">
        <v>0.3</v>
      </c>
    </row>
    <row r="10831" spans="2:8">
      <c r="B10831" s="651" t="s">
        <v>17</v>
      </c>
      <c r="C10831" s="1356">
        <v>6002</v>
      </c>
      <c r="D10831" s="747" t="str">
        <f t="shared" si="346"/>
        <v>WI6002</v>
      </c>
      <c r="E10831" s="1336">
        <v>1.145</v>
      </c>
      <c r="F10831" s="644">
        <f t="shared" si="347"/>
        <v>1.131</v>
      </c>
      <c r="G10831" s="748" t="s">
        <v>280</v>
      </c>
      <c r="H10831" s="1337">
        <v>0.21</v>
      </c>
    </row>
    <row r="10832" spans="2:8">
      <c r="B10832" s="651" t="s">
        <v>17</v>
      </c>
      <c r="C10832" s="1356">
        <v>6003</v>
      </c>
      <c r="D10832" s="747" t="str">
        <f t="shared" si="346"/>
        <v>WI6003</v>
      </c>
      <c r="E10832" s="1336">
        <v>1.052</v>
      </c>
      <c r="F10832" s="644">
        <f t="shared" si="347"/>
        <v>1.0469999999999999</v>
      </c>
      <c r="G10832" s="748" t="s">
        <v>280</v>
      </c>
      <c r="H10832" s="1337">
        <v>0.24</v>
      </c>
    </row>
    <row r="10833" spans="2:8">
      <c r="B10833" s="651" t="s">
        <v>17</v>
      </c>
      <c r="C10833" s="1356">
        <v>6005</v>
      </c>
      <c r="D10833" s="747" t="str">
        <f t="shared" si="346"/>
        <v>WI6005</v>
      </c>
      <c r="E10833" s="1336">
        <v>1.0069999999999999</v>
      </c>
      <c r="F10833" s="644">
        <f t="shared" si="347"/>
        <v>1.006</v>
      </c>
      <c r="G10833" s="748" t="s">
        <v>280</v>
      </c>
      <c r="H10833" s="1337">
        <v>0.3</v>
      </c>
    </row>
    <row r="10834" spans="2:8">
      <c r="B10834" s="651" t="s">
        <v>17</v>
      </c>
      <c r="C10834" s="1356">
        <v>6045</v>
      </c>
      <c r="D10834" s="747" t="str">
        <f t="shared" si="346"/>
        <v>WI6045</v>
      </c>
      <c r="E10834" s="1336">
        <v>0.998</v>
      </c>
      <c r="F10834" s="644">
        <f t="shared" si="347"/>
        <v>0.998</v>
      </c>
      <c r="G10834" s="748" t="s">
        <v>280</v>
      </c>
      <c r="H10834" s="1337">
        <v>0.22</v>
      </c>
    </row>
    <row r="10835" spans="2:8">
      <c r="B10835" s="651" t="s">
        <v>17</v>
      </c>
      <c r="C10835" s="1356">
        <v>6204</v>
      </c>
      <c r="D10835" s="747" t="str">
        <f t="shared" si="346"/>
        <v>WI6204</v>
      </c>
      <c r="E10835" s="1336">
        <v>1.3640000000000001</v>
      </c>
      <c r="F10835" s="644">
        <f t="shared" si="347"/>
        <v>1.3280000000000001</v>
      </c>
      <c r="G10835" s="748" t="s">
        <v>280</v>
      </c>
      <c r="H10835" s="1337">
        <v>0.51</v>
      </c>
    </row>
    <row r="10836" spans="2:8">
      <c r="B10836" s="651" t="s">
        <v>17</v>
      </c>
      <c r="C10836" s="1356">
        <v>6206</v>
      </c>
      <c r="D10836" s="747" t="str">
        <f t="shared" si="346"/>
        <v>WI6206</v>
      </c>
      <c r="E10836" s="1336">
        <v>0.99299999999999999</v>
      </c>
      <c r="F10836" s="644">
        <f t="shared" si="347"/>
        <v>0.99399999999999999</v>
      </c>
      <c r="G10836" s="748" t="s">
        <v>280</v>
      </c>
      <c r="H10836" s="1337">
        <v>0.21</v>
      </c>
    </row>
    <row r="10837" spans="2:8">
      <c r="B10837" s="651" t="s">
        <v>17</v>
      </c>
      <c r="C10837" s="1356">
        <v>6213</v>
      </c>
      <c r="D10837" s="747" t="str">
        <f t="shared" si="346"/>
        <v>WI6213</v>
      </c>
      <c r="E10837" s="1336">
        <v>0.97499999999999998</v>
      </c>
      <c r="F10837" s="644">
        <f t="shared" si="347"/>
        <v>0.97799999999999998</v>
      </c>
      <c r="G10837" s="748" t="s">
        <v>280</v>
      </c>
      <c r="H10837" s="1337">
        <v>0.21</v>
      </c>
    </row>
    <row r="10838" spans="2:8">
      <c r="B10838" s="651" t="s">
        <v>17</v>
      </c>
      <c r="C10838" s="1356">
        <v>6216</v>
      </c>
      <c r="D10838" s="747" t="str">
        <f t="shared" si="346"/>
        <v>WI6216</v>
      </c>
      <c r="E10838" s="1336">
        <v>0.99199999999999999</v>
      </c>
      <c r="F10838" s="644">
        <f t="shared" si="347"/>
        <v>0.99299999999999999</v>
      </c>
      <c r="G10838" s="748" t="s">
        <v>280</v>
      </c>
      <c r="H10838" s="1337">
        <v>0.21</v>
      </c>
    </row>
    <row r="10839" spans="2:8">
      <c r="B10839" s="651" t="s">
        <v>17</v>
      </c>
      <c r="C10839" s="1356">
        <v>6217</v>
      </c>
      <c r="D10839" s="747" t="str">
        <f t="shared" si="346"/>
        <v>WI6217</v>
      </c>
      <c r="E10839" s="1336">
        <v>1.39</v>
      </c>
      <c r="F10839" s="644">
        <f t="shared" si="347"/>
        <v>1.351</v>
      </c>
      <c r="G10839" s="748" t="s">
        <v>280</v>
      </c>
      <c r="H10839" s="1337">
        <v>0.48</v>
      </c>
    </row>
    <row r="10840" spans="2:8">
      <c r="B10840" s="651" t="s">
        <v>17</v>
      </c>
      <c r="C10840" s="1356">
        <v>6229</v>
      </c>
      <c r="D10840" s="747" t="str">
        <f t="shared" si="346"/>
        <v>WI6229</v>
      </c>
      <c r="E10840" s="1336">
        <v>1.1479999999999999</v>
      </c>
      <c r="F10840" s="644">
        <f t="shared" si="347"/>
        <v>1.133</v>
      </c>
      <c r="G10840" s="748" t="s">
        <v>280</v>
      </c>
      <c r="H10840" s="1337">
        <v>0.37</v>
      </c>
    </row>
    <row r="10841" spans="2:8">
      <c r="B10841" s="651" t="s">
        <v>17</v>
      </c>
      <c r="C10841" s="1356">
        <v>6233</v>
      </c>
      <c r="D10841" s="747" t="str">
        <f t="shared" si="346"/>
        <v>WI6233</v>
      </c>
      <c r="E10841" s="1336">
        <v>1.21</v>
      </c>
      <c r="F10841" s="644">
        <f t="shared" si="347"/>
        <v>1.1890000000000001</v>
      </c>
      <c r="G10841" s="748" t="s">
        <v>280</v>
      </c>
      <c r="H10841" s="1337">
        <v>0.24</v>
      </c>
    </row>
    <row r="10842" spans="2:8">
      <c r="B10842" s="651" t="s">
        <v>17</v>
      </c>
      <c r="C10842" s="1356">
        <v>6235</v>
      </c>
      <c r="D10842" s="747" t="str">
        <f t="shared" si="346"/>
        <v>WI6235</v>
      </c>
      <c r="E10842" s="1336">
        <v>1.101</v>
      </c>
      <c r="F10842" s="644">
        <f t="shared" si="347"/>
        <v>1.091</v>
      </c>
      <c r="G10842" s="748" t="s">
        <v>280</v>
      </c>
      <c r="H10842" s="1337">
        <v>0.25</v>
      </c>
    </row>
    <row r="10843" spans="2:8">
      <c r="B10843" s="651" t="s">
        <v>17</v>
      </c>
      <c r="C10843" s="1356">
        <v>6237</v>
      </c>
      <c r="D10843" s="747" t="str">
        <f t="shared" si="346"/>
        <v>WI6237</v>
      </c>
      <c r="E10843" s="1336">
        <v>0.99399999999999999</v>
      </c>
      <c r="F10843" s="644">
        <f t="shared" si="347"/>
        <v>0.995</v>
      </c>
      <c r="G10843" s="748" t="s">
        <v>280</v>
      </c>
      <c r="H10843" s="1337">
        <v>0.21</v>
      </c>
    </row>
    <row r="10844" spans="2:8">
      <c r="B10844" s="651" t="s">
        <v>17</v>
      </c>
      <c r="C10844" s="1356">
        <v>6251</v>
      </c>
      <c r="D10844" s="747" t="str">
        <f t="shared" si="346"/>
        <v>WI6251</v>
      </c>
      <c r="E10844" s="1336">
        <v>1.0249999999999999</v>
      </c>
      <c r="F10844" s="644">
        <f t="shared" si="347"/>
        <v>1.0229999999999999</v>
      </c>
      <c r="G10844" s="748" t="s">
        <v>280</v>
      </c>
      <c r="H10844" s="1337">
        <v>0.24</v>
      </c>
    </row>
    <row r="10845" spans="2:8">
      <c r="B10845" s="651" t="s">
        <v>17</v>
      </c>
      <c r="C10845" s="1356">
        <v>6252</v>
      </c>
      <c r="D10845" s="747" t="str">
        <f t="shared" si="346"/>
        <v>WI6252</v>
      </c>
      <c r="E10845" s="1336">
        <v>1.1579999999999999</v>
      </c>
      <c r="F10845" s="644">
        <f t="shared" si="347"/>
        <v>1.1419999999999999</v>
      </c>
      <c r="G10845" s="748" t="s">
        <v>280</v>
      </c>
      <c r="H10845" s="1337">
        <v>0.22</v>
      </c>
    </row>
    <row r="10846" spans="2:8">
      <c r="B10846" s="651" t="s">
        <v>17</v>
      </c>
      <c r="C10846" s="1356">
        <v>6306</v>
      </c>
      <c r="D10846" s="747" t="str">
        <f t="shared" si="346"/>
        <v>WI6306</v>
      </c>
      <c r="E10846" s="1336">
        <v>1.6160000000000001</v>
      </c>
      <c r="F10846" s="644">
        <f t="shared" si="347"/>
        <v>1.554</v>
      </c>
      <c r="G10846" s="748" t="s">
        <v>280</v>
      </c>
      <c r="H10846" s="1337">
        <v>0.32</v>
      </c>
    </row>
    <row r="10847" spans="2:8">
      <c r="B10847" s="651" t="s">
        <v>17</v>
      </c>
      <c r="C10847" s="1356">
        <v>6319</v>
      </c>
      <c r="D10847" s="747" t="str">
        <f t="shared" si="346"/>
        <v>WI6319</v>
      </c>
      <c r="E10847" s="1336">
        <v>1.1160000000000001</v>
      </c>
      <c r="F10847" s="644">
        <f t="shared" si="347"/>
        <v>1.1040000000000001</v>
      </c>
      <c r="G10847" s="748" t="s">
        <v>280</v>
      </c>
      <c r="H10847" s="1337">
        <v>0.2</v>
      </c>
    </row>
    <row r="10848" spans="2:8">
      <c r="B10848" s="651" t="s">
        <v>17</v>
      </c>
      <c r="C10848" s="1356">
        <v>6325</v>
      </c>
      <c r="D10848" s="747" t="str">
        <f t="shared" si="346"/>
        <v>WI6325</v>
      </c>
      <c r="E10848" s="1336">
        <v>1.0900000000000001</v>
      </c>
      <c r="F10848" s="644">
        <f t="shared" si="347"/>
        <v>1.081</v>
      </c>
      <c r="G10848" s="748" t="s">
        <v>280</v>
      </c>
      <c r="H10848" s="1337">
        <v>0.39</v>
      </c>
    </row>
    <row r="10849" spans="2:8">
      <c r="B10849" s="651" t="s">
        <v>17</v>
      </c>
      <c r="C10849" s="1356">
        <v>6400</v>
      </c>
      <c r="D10849" s="747" t="str">
        <f t="shared" si="346"/>
        <v>WI6400</v>
      </c>
      <c r="E10849" s="1336">
        <v>1.0009999999999999</v>
      </c>
      <c r="F10849" s="644">
        <f t="shared" si="347"/>
        <v>1.0009999999999999</v>
      </c>
      <c r="G10849" s="748" t="s">
        <v>280</v>
      </c>
      <c r="H10849" s="1337">
        <v>0.66</v>
      </c>
    </row>
    <row r="10850" spans="2:8">
      <c r="B10850" s="651" t="s">
        <v>17</v>
      </c>
      <c r="C10850" s="1356">
        <v>6504</v>
      </c>
      <c r="D10850" s="747" t="str">
        <f t="shared" si="346"/>
        <v>WI6504</v>
      </c>
      <c r="E10850" s="1336">
        <v>0.95799999999999996</v>
      </c>
      <c r="F10850" s="644">
        <f t="shared" si="347"/>
        <v>0.96199999999999997</v>
      </c>
      <c r="G10850" s="748" t="s">
        <v>280</v>
      </c>
      <c r="H10850" s="1337">
        <v>0.38</v>
      </c>
    </row>
    <row r="10851" spans="2:8">
      <c r="B10851" s="651" t="s">
        <v>17</v>
      </c>
      <c r="C10851" s="1356">
        <v>6702</v>
      </c>
      <c r="D10851" s="747" t="str">
        <f t="shared" si="346"/>
        <v>WI6702</v>
      </c>
      <c r="E10851" s="1336">
        <v>0.998</v>
      </c>
      <c r="F10851" s="644">
        <f t="shared" si="347"/>
        <v>0.998</v>
      </c>
      <c r="G10851" s="748" t="s">
        <v>280</v>
      </c>
      <c r="H10851" s="1337">
        <v>0.21</v>
      </c>
    </row>
    <row r="10852" spans="2:8">
      <c r="B10852" s="651" t="s">
        <v>17</v>
      </c>
      <c r="C10852" s="1356">
        <v>6703</v>
      </c>
      <c r="D10852" s="747" t="str">
        <f t="shared" si="346"/>
        <v>WI6703</v>
      </c>
      <c r="E10852" s="1336">
        <v>1.006</v>
      </c>
      <c r="F10852" s="644">
        <f t="shared" si="347"/>
        <v>1.0049999999999999</v>
      </c>
      <c r="G10852" s="748" t="s">
        <v>280</v>
      </c>
      <c r="H10852" s="1337">
        <v>0.22</v>
      </c>
    </row>
    <row r="10853" spans="2:8">
      <c r="B10853" s="651" t="s">
        <v>17</v>
      </c>
      <c r="C10853" s="1356">
        <v>6704</v>
      </c>
      <c r="D10853" s="747" t="str">
        <f t="shared" si="346"/>
        <v>WI6704</v>
      </c>
      <c r="E10853" s="1336">
        <v>1.006</v>
      </c>
      <c r="F10853" s="644">
        <f t="shared" si="347"/>
        <v>1.0049999999999999</v>
      </c>
      <c r="G10853" s="748" t="s">
        <v>280</v>
      </c>
      <c r="H10853" s="1337">
        <v>0.22</v>
      </c>
    </row>
    <row r="10854" spans="2:8">
      <c r="B10854" s="651" t="s">
        <v>17</v>
      </c>
      <c r="C10854" s="1356">
        <v>6801</v>
      </c>
      <c r="D10854" s="747" t="str">
        <f t="shared" si="346"/>
        <v>WI6801</v>
      </c>
      <c r="E10854" s="1336">
        <v>0.998</v>
      </c>
      <c r="F10854" s="644">
        <f t="shared" si="347"/>
        <v>0.998</v>
      </c>
      <c r="G10854" s="748" t="s">
        <v>280</v>
      </c>
      <c r="H10854" s="1337">
        <v>0.21</v>
      </c>
    </row>
    <row r="10855" spans="2:8">
      <c r="B10855" s="651" t="s">
        <v>17</v>
      </c>
      <c r="C10855" s="1356">
        <v>6811</v>
      </c>
      <c r="D10855" s="747" t="str">
        <f t="shared" si="346"/>
        <v>WI6811</v>
      </c>
      <c r="E10855" s="1336">
        <v>0.96899999999999997</v>
      </c>
      <c r="F10855" s="644">
        <f t="shared" si="347"/>
        <v>0.97199999999999998</v>
      </c>
      <c r="G10855" s="748" t="s">
        <v>280</v>
      </c>
      <c r="H10855" s="1337">
        <v>0.21</v>
      </c>
    </row>
    <row r="10856" spans="2:8">
      <c r="B10856" s="651" t="s">
        <v>17</v>
      </c>
      <c r="C10856" s="1356">
        <v>6824</v>
      </c>
      <c r="D10856" s="747" t="str">
        <f t="shared" si="346"/>
        <v>WI6824</v>
      </c>
      <c r="E10856" s="1336">
        <v>0.998</v>
      </c>
      <c r="F10856" s="644">
        <f t="shared" si="347"/>
        <v>0.998</v>
      </c>
      <c r="G10856" s="748" t="s">
        <v>280</v>
      </c>
      <c r="H10856" s="1337">
        <v>0.6</v>
      </c>
    </row>
    <row r="10857" spans="2:8">
      <c r="B10857" s="651" t="s">
        <v>17</v>
      </c>
      <c r="C10857" s="1356">
        <v>6826</v>
      </c>
      <c r="D10857" s="747" t="str">
        <f t="shared" si="346"/>
        <v>WI6826</v>
      </c>
      <c r="E10857" s="1336">
        <v>0.99</v>
      </c>
      <c r="F10857" s="644">
        <f t="shared" si="347"/>
        <v>0.99099999999999999</v>
      </c>
      <c r="G10857" s="748" t="s">
        <v>280</v>
      </c>
      <c r="H10857" s="1337">
        <v>0.28999999999999998</v>
      </c>
    </row>
    <row r="10858" spans="2:8">
      <c r="B10858" s="651" t="s">
        <v>17</v>
      </c>
      <c r="C10858" s="1356">
        <v>6834</v>
      </c>
      <c r="D10858" s="747" t="str">
        <f t="shared" si="346"/>
        <v>WI6834</v>
      </c>
      <c r="E10858" s="1336">
        <v>0.94799999999999995</v>
      </c>
      <c r="F10858" s="644">
        <f t="shared" si="347"/>
        <v>0.95299999999999996</v>
      </c>
      <c r="G10858" s="748" t="s">
        <v>280</v>
      </c>
      <c r="H10858" s="1337">
        <v>0.45</v>
      </c>
    </row>
    <row r="10859" spans="2:8">
      <c r="B10859" s="651" t="s">
        <v>17</v>
      </c>
      <c r="C10859" s="1356">
        <v>6836</v>
      </c>
      <c r="D10859" s="747" t="str">
        <f t="shared" si="346"/>
        <v>WI6836</v>
      </c>
      <c r="E10859" s="1336">
        <v>0.85299999999999998</v>
      </c>
      <c r="F10859" s="644">
        <f t="shared" si="347"/>
        <v>0.86799999999999999</v>
      </c>
      <c r="G10859" s="748" t="s">
        <v>280</v>
      </c>
      <c r="H10859" s="1337">
        <v>0.51</v>
      </c>
    </row>
    <row r="10860" spans="2:8">
      <c r="B10860" s="651" t="s">
        <v>17</v>
      </c>
      <c r="C10860" s="1356">
        <v>6843</v>
      </c>
      <c r="D10860" s="747" t="str">
        <f t="shared" si="346"/>
        <v>WI6843</v>
      </c>
      <c r="E10860" s="1336">
        <v>0.94599999999999995</v>
      </c>
      <c r="F10860" s="644">
        <f t="shared" si="347"/>
        <v>0.95099999999999996</v>
      </c>
      <c r="G10860" s="748" t="s">
        <v>280</v>
      </c>
      <c r="H10860" s="1337">
        <v>0.24</v>
      </c>
    </row>
    <row r="10861" spans="2:8">
      <c r="B10861" s="651" t="s">
        <v>17</v>
      </c>
      <c r="C10861" s="1356">
        <v>6845</v>
      </c>
      <c r="D10861" s="747" t="str">
        <f t="shared" si="346"/>
        <v>WI6845</v>
      </c>
      <c r="E10861" s="1336">
        <v>0.96599999999999997</v>
      </c>
      <c r="F10861" s="644">
        <f t="shared" si="347"/>
        <v>0.96899999999999997</v>
      </c>
      <c r="G10861" s="748" t="s">
        <v>280</v>
      </c>
      <c r="H10861" s="1337">
        <v>0.23</v>
      </c>
    </row>
    <row r="10862" spans="2:8">
      <c r="B10862" s="651" t="s">
        <v>17</v>
      </c>
      <c r="C10862" s="1356">
        <v>6854</v>
      </c>
      <c r="D10862" s="747" t="str">
        <f t="shared" si="346"/>
        <v>WI6854</v>
      </c>
      <c r="E10862" s="1336">
        <v>0.98699999999999999</v>
      </c>
      <c r="F10862" s="644">
        <f t="shared" si="347"/>
        <v>0.98799999999999999</v>
      </c>
      <c r="G10862" s="748" t="s">
        <v>280</v>
      </c>
      <c r="H10862" s="1337">
        <v>0.19</v>
      </c>
    </row>
    <row r="10863" spans="2:8">
      <c r="B10863" s="651" t="s">
        <v>17</v>
      </c>
      <c r="C10863" s="1356">
        <v>6872</v>
      </c>
      <c r="D10863" s="747" t="str">
        <f t="shared" si="346"/>
        <v>WI6872</v>
      </c>
      <c r="E10863" s="1336">
        <v>0.78300000000000003</v>
      </c>
      <c r="F10863" s="644">
        <f t="shared" si="347"/>
        <v>0.80500000000000005</v>
      </c>
      <c r="G10863" s="748" t="s">
        <v>280</v>
      </c>
      <c r="H10863" s="1337">
        <v>0.92</v>
      </c>
    </row>
    <row r="10864" spans="2:8">
      <c r="B10864" s="651" t="s">
        <v>17</v>
      </c>
      <c r="C10864" s="1356">
        <v>6874</v>
      </c>
      <c r="D10864" s="747" t="str">
        <f t="shared" si="346"/>
        <v>WI6874</v>
      </c>
      <c r="E10864" s="1336">
        <v>1.0229999999999999</v>
      </c>
      <c r="F10864" s="644">
        <f t="shared" si="347"/>
        <v>1.0209999999999999</v>
      </c>
      <c r="G10864" s="748" t="s">
        <v>280</v>
      </c>
      <c r="H10864" s="1337">
        <v>0.27</v>
      </c>
    </row>
    <row r="10865" spans="2:8">
      <c r="B10865" s="651" t="s">
        <v>17</v>
      </c>
      <c r="C10865" s="1356">
        <v>6884</v>
      </c>
      <c r="D10865" s="747" t="str">
        <f t="shared" si="346"/>
        <v>WI6884</v>
      </c>
      <c r="E10865" s="1336">
        <v>0.95499999999999996</v>
      </c>
      <c r="F10865" s="644">
        <f t="shared" si="347"/>
        <v>0.96</v>
      </c>
      <c r="G10865" s="748" t="s">
        <v>280</v>
      </c>
      <c r="H10865" s="1337">
        <v>0.24</v>
      </c>
    </row>
    <row r="10866" spans="2:8">
      <c r="B10866" s="651" t="s">
        <v>17</v>
      </c>
      <c r="C10866" s="1356">
        <v>7016</v>
      </c>
      <c r="D10866" s="747" t="str">
        <f t="shared" si="346"/>
        <v>WI7016</v>
      </c>
      <c r="E10866" s="1336">
        <v>0.95499999999999996</v>
      </c>
      <c r="F10866" s="644">
        <f t="shared" si="347"/>
        <v>0.96</v>
      </c>
      <c r="G10866" s="748" t="s">
        <v>280</v>
      </c>
      <c r="H10866" s="1337">
        <v>0.32</v>
      </c>
    </row>
    <row r="10867" spans="2:8">
      <c r="B10867" s="651" t="s">
        <v>17</v>
      </c>
      <c r="C10867" s="1356">
        <v>7024</v>
      </c>
      <c r="D10867" s="747" t="str">
        <f t="shared" si="346"/>
        <v>WI7024</v>
      </c>
      <c r="E10867" s="1336">
        <v>0.94199999999999995</v>
      </c>
      <c r="F10867" s="644">
        <f t="shared" si="347"/>
        <v>0.94799999999999995</v>
      </c>
      <c r="G10867" s="748" t="s">
        <v>280</v>
      </c>
      <c r="H10867" s="1337">
        <v>0.36</v>
      </c>
    </row>
    <row r="10868" spans="2:8">
      <c r="B10868" s="651" t="s">
        <v>17</v>
      </c>
      <c r="C10868" s="1356">
        <v>7038</v>
      </c>
      <c r="D10868" s="747" t="str">
        <f t="shared" si="346"/>
        <v>WI7038</v>
      </c>
      <c r="E10868" s="1336">
        <v>0.96399999999999997</v>
      </c>
      <c r="F10868" s="644">
        <f t="shared" si="347"/>
        <v>0.96799999999999997</v>
      </c>
      <c r="G10868" s="748" t="s">
        <v>280</v>
      </c>
      <c r="H10868" s="1337">
        <v>0.24</v>
      </c>
    </row>
    <row r="10869" spans="2:8">
      <c r="B10869" s="651" t="s">
        <v>17</v>
      </c>
      <c r="C10869" s="1356">
        <v>7047</v>
      </c>
      <c r="D10869" s="747" t="str">
        <f t="shared" si="346"/>
        <v>WI7047</v>
      </c>
      <c r="E10869" s="1336">
        <v>1.5640000000000001</v>
      </c>
      <c r="F10869" s="644">
        <f t="shared" si="347"/>
        <v>1.508</v>
      </c>
      <c r="G10869" s="748" t="s">
        <v>280</v>
      </c>
      <c r="H10869" s="1337">
        <v>0.6</v>
      </c>
    </row>
    <row r="10870" spans="2:8">
      <c r="B10870" s="651" t="s">
        <v>17</v>
      </c>
      <c r="C10870" s="1356">
        <v>7050</v>
      </c>
      <c r="D10870" s="747" t="str">
        <f t="shared" si="346"/>
        <v>WI7050</v>
      </c>
      <c r="E10870" s="1336">
        <v>0.996</v>
      </c>
      <c r="F10870" s="644">
        <f t="shared" si="347"/>
        <v>0.996</v>
      </c>
      <c r="G10870" s="748" t="s">
        <v>280</v>
      </c>
      <c r="H10870" s="1337">
        <v>0.2</v>
      </c>
    </row>
    <row r="10871" spans="2:8">
      <c r="B10871" s="651" t="s">
        <v>17</v>
      </c>
      <c r="C10871" s="1356">
        <v>7090</v>
      </c>
      <c r="D10871" s="747" t="str">
        <f t="shared" si="346"/>
        <v>WI7090</v>
      </c>
      <c r="E10871" s="1336">
        <v>1.0089999999999999</v>
      </c>
      <c r="F10871" s="644">
        <f t="shared" si="347"/>
        <v>1.008</v>
      </c>
      <c r="G10871" s="748" t="s">
        <v>280</v>
      </c>
      <c r="H10871" s="1337">
        <v>0.25</v>
      </c>
    </row>
    <row r="10872" spans="2:8">
      <c r="B10872" s="651" t="s">
        <v>17</v>
      </c>
      <c r="C10872" s="1356">
        <v>7133</v>
      </c>
      <c r="D10872" s="747" t="str">
        <f t="shared" si="346"/>
        <v>WI7133</v>
      </c>
      <c r="E10872" s="1336">
        <v>0.96</v>
      </c>
      <c r="F10872" s="644">
        <f t="shared" si="347"/>
        <v>0.96399999999999997</v>
      </c>
      <c r="G10872" s="748" t="s">
        <v>280</v>
      </c>
      <c r="H10872" s="1337">
        <v>0.25</v>
      </c>
    </row>
    <row r="10873" spans="2:8">
      <c r="B10873" s="651" t="s">
        <v>17</v>
      </c>
      <c r="C10873" s="1356">
        <v>7151</v>
      </c>
      <c r="D10873" s="747" t="str">
        <f t="shared" si="346"/>
        <v>WI7151</v>
      </c>
      <c r="E10873" s="1336">
        <v>1.145</v>
      </c>
      <c r="F10873" s="644">
        <f t="shared" si="347"/>
        <v>1.131</v>
      </c>
      <c r="G10873" s="748" t="s">
        <v>280</v>
      </c>
      <c r="H10873" s="1337">
        <v>0.21</v>
      </c>
    </row>
    <row r="10874" spans="2:8">
      <c r="B10874" s="651" t="s">
        <v>17</v>
      </c>
      <c r="C10874" s="1356">
        <v>7152</v>
      </c>
      <c r="D10874" s="747" t="str">
        <f t="shared" si="346"/>
        <v>WI7152</v>
      </c>
      <c r="E10874" s="1336">
        <v>1.3380000000000001</v>
      </c>
      <c r="F10874" s="644">
        <f t="shared" si="347"/>
        <v>1.304</v>
      </c>
      <c r="G10874" s="748" t="s">
        <v>280</v>
      </c>
      <c r="H10874" s="1337">
        <v>0.61</v>
      </c>
    </row>
    <row r="10875" spans="2:8">
      <c r="B10875" s="651" t="s">
        <v>17</v>
      </c>
      <c r="C10875" s="1356">
        <v>7153</v>
      </c>
      <c r="D10875" s="747" t="str">
        <f t="shared" si="346"/>
        <v>WI7153</v>
      </c>
      <c r="E10875" s="1336">
        <v>1.012</v>
      </c>
      <c r="F10875" s="644">
        <f t="shared" si="347"/>
        <v>1.0109999999999999</v>
      </c>
      <c r="G10875" s="748" t="s">
        <v>280</v>
      </c>
      <c r="H10875" s="1337">
        <v>0.24</v>
      </c>
    </row>
    <row r="10876" spans="2:8">
      <c r="B10876" s="651" t="s">
        <v>17</v>
      </c>
      <c r="C10876" s="1356">
        <v>7219</v>
      </c>
      <c r="D10876" s="747" t="str">
        <f t="shared" si="346"/>
        <v>WI7219</v>
      </c>
      <c r="E10876" s="1336">
        <v>1.417</v>
      </c>
      <c r="F10876" s="644">
        <f t="shared" si="347"/>
        <v>1.375</v>
      </c>
      <c r="G10876" s="748" t="s">
        <v>280</v>
      </c>
      <c r="H10876" s="1337">
        <v>0.74</v>
      </c>
    </row>
    <row r="10877" spans="2:8">
      <c r="B10877" s="651" t="s">
        <v>17</v>
      </c>
      <c r="C10877" s="1356">
        <v>7222</v>
      </c>
      <c r="D10877" s="747" t="str">
        <f t="shared" si="346"/>
        <v>WI7222</v>
      </c>
      <c r="E10877" s="1336">
        <v>0.99399999999999999</v>
      </c>
      <c r="F10877" s="644">
        <f t="shared" si="347"/>
        <v>0.995</v>
      </c>
      <c r="G10877" s="748" t="s">
        <v>280</v>
      </c>
      <c r="H10877" s="1337">
        <v>0.21</v>
      </c>
    </row>
    <row r="10878" spans="2:8">
      <c r="B10878" s="651" t="s">
        <v>17</v>
      </c>
      <c r="C10878" s="1356">
        <v>7225</v>
      </c>
      <c r="D10878" s="747" t="str">
        <f t="shared" si="346"/>
        <v>WI7225</v>
      </c>
      <c r="E10878" s="1336">
        <v>1.3320000000000001</v>
      </c>
      <c r="F10878" s="644">
        <f t="shared" si="347"/>
        <v>1.2989999999999999</v>
      </c>
      <c r="G10878" s="748" t="s">
        <v>280</v>
      </c>
      <c r="H10878" s="1337">
        <v>0.62</v>
      </c>
    </row>
    <row r="10879" spans="2:8">
      <c r="B10879" s="651" t="s">
        <v>17</v>
      </c>
      <c r="C10879" s="1356">
        <v>7230</v>
      </c>
      <c r="D10879" s="747" t="str">
        <f t="shared" si="346"/>
        <v>WI7230</v>
      </c>
      <c r="E10879" s="1336">
        <v>1.0249999999999999</v>
      </c>
      <c r="F10879" s="644">
        <f t="shared" si="347"/>
        <v>1.0229999999999999</v>
      </c>
      <c r="G10879" s="748" t="s">
        <v>280</v>
      </c>
      <c r="H10879" s="1337">
        <v>0.38</v>
      </c>
    </row>
    <row r="10880" spans="2:8">
      <c r="B10880" s="651" t="s">
        <v>17</v>
      </c>
      <c r="C10880" s="1356">
        <v>7231</v>
      </c>
      <c r="D10880" s="747" t="str">
        <f t="shared" si="346"/>
        <v>WI7231</v>
      </c>
      <c r="E10880" s="1336">
        <v>0.88900000000000001</v>
      </c>
      <c r="F10880" s="644">
        <f t="shared" si="347"/>
        <v>0.9</v>
      </c>
      <c r="G10880" s="748" t="s">
        <v>280</v>
      </c>
      <c r="H10880" s="1337">
        <v>1.63</v>
      </c>
    </row>
    <row r="10881" spans="2:8">
      <c r="B10881" s="651" t="s">
        <v>17</v>
      </c>
      <c r="C10881" s="1356">
        <v>7232</v>
      </c>
      <c r="D10881" s="747" t="str">
        <f t="shared" si="346"/>
        <v>WI7232</v>
      </c>
      <c r="E10881" s="1336">
        <v>1.262</v>
      </c>
      <c r="F10881" s="644">
        <f t="shared" si="347"/>
        <v>1.236</v>
      </c>
      <c r="G10881" s="748" t="s">
        <v>280</v>
      </c>
      <c r="H10881" s="1337">
        <v>0.36</v>
      </c>
    </row>
    <row r="10882" spans="2:8">
      <c r="B10882" s="651" t="s">
        <v>17</v>
      </c>
      <c r="C10882" s="1356">
        <v>7309</v>
      </c>
      <c r="D10882" s="747" t="str">
        <f t="shared" si="346"/>
        <v>WI7309</v>
      </c>
      <c r="E10882" s="1336">
        <v>0.98199999999999998</v>
      </c>
      <c r="F10882" s="644">
        <f t="shared" si="347"/>
        <v>0.98399999999999999</v>
      </c>
      <c r="G10882" s="748" t="s">
        <v>280</v>
      </c>
      <c r="H10882" s="1337">
        <v>0.21</v>
      </c>
    </row>
    <row r="10883" spans="2:8">
      <c r="B10883" s="651" t="s">
        <v>17</v>
      </c>
      <c r="C10883" s="1356">
        <v>7313</v>
      </c>
      <c r="D10883" s="747" t="str">
        <f t="shared" si="346"/>
        <v>WI7313</v>
      </c>
      <c r="E10883" s="1336">
        <v>0.98599999999999999</v>
      </c>
      <c r="F10883" s="644">
        <f t="shared" si="347"/>
        <v>0.98699999999999999</v>
      </c>
      <c r="G10883" s="748" t="s">
        <v>280</v>
      </c>
      <c r="H10883" s="1337">
        <v>0.7</v>
      </c>
    </row>
    <row r="10884" spans="2:8">
      <c r="B10884" s="651" t="s">
        <v>17</v>
      </c>
      <c r="C10884" s="1356">
        <v>7317</v>
      </c>
      <c r="D10884" s="747" t="str">
        <f t="shared" si="346"/>
        <v>WI7317</v>
      </c>
      <c r="E10884" s="1336">
        <v>1.034</v>
      </c>
      <c r="F10884" s="644">
        <f t="shared" si="347"/>
        <v>1.0309999999999999</v>
      </c>
      <c r="G10884" s="748" t="s">
        <v>280</v>
      </c>
      <c r="H10884" s="1337">
        <v>0.24</v>
      </c>
    </row>
    <row r="10885" spans="2:8">
      <c r="B10885" s="651" t="s">
        <v>17</v>
      </c>
      <c r="C10885" s="1356">
        <v>7327</v>
      </c>
      <c r="D10885" s="747" t="str">
        <f t="shared" si="346"/>
        <v>WI7327</v>
      </c>
      <c r="E10885" s="1336">
        <v>1.5640000000000001</v>
      </c>
      <c r="F10885" s="644">
        <f t="shared" si="347"/>
        <v>1.508</v>
      </c>
      <c r="G10885" s="748" t="s">
        <v>280</v>
      </c>
      <c r="H10885" s="1337">
        <v>0.6</v>
      </c>
    </row>
    <row r="10886" spans="2:8">
      <c r="B10886" s="651" t="s">
        <v>17</v>
      </c>
      <c r="C10886" s="1356">
        <v>7333</v>
      </c>
      <c r="D10886" s="747" t="str">
        <f t="shared" si="346"/>
        <v>WI7333</v>
      </c>
      <c r="E10886" s="1336">
        <v>0.97599999999999998</v>
      </c>
      <c r="F10886" s="644">
        <f t="shared" si="347"/>
        <v>0.97799999999999998</v>
      </c>
      <c r="G10886" s="748" t="s">
        <v>280</v>
      </c>
      <c r="H10886" s="1337">
        <v>0.38</v>
      </c>
    </row>
    <row r="10887" spans="2:8">
      <c r="B10887" s="651" t="s">
        <v>17</v>
      </c>
      <c r="C10887" s="1356">
        <v>7335</v>
      </c>
      <c r="D10887" s="747" t="str">
        <f t="shared" si="346"/>
        <v>WI7335</v>
      </c>
      <c r="E10887" s="1336">
        <v>0.91</v>
      </c>
      <c r="F10887" s="644">
        <f t="shared" si="347"/>
        <v>0.91900000000000004</v>
      </c>
      <c r="G10887" s="748" t="s">
        <v>280</v>
      </c>
      <c r="H10887" s="1337">
        <v>0.2</v>
      </c>
    </row>
    <row r="10888" spans="2:8">
      <c r="B10888" s="651" t="s">
        <v>17</v>
      </c>
      <c r="C10888" s="1356">
        <v>7337</v>
      </c>
      <c r="D10888" s="747" t="str">
        <f t="shared" si="346"/>
        <v>WI7337</v>
      </c>
      <c r="E10888" s="1336">
        <v>1.5640000000000001</v>
      </c>
      <c r="F10888" s="644">
        <f t="shared" si="347"/>
        <v>1.508</v>
      </c>
      <c r="G10888" s="748" t="s">
        <v>280</v>
      </c>
      <c r="H10888" s="1337">
        <v>0.6</v>
      </c>
    </row>
    <row r="10889" spans="2:8">
      <c r="B10889" s="651" t="s">
        <v>17</v>
      </c>
      <c r="C10889" s="1356">
        <v>7350</v>
      </c>
      <c r="D10889" s="747" t="str">
        <f t="shared" si="346"/>
        <v>WI7350</v>
      </c>
      <c r="E10889" s="1336">
        <v>0.96699999999999997</v>
      </c>
      <c r="F10889" s="644">
        <f t="shared" si="347"/>
        <v>0.97</v>
      </c>
      <c r="G10889" s="748" t="s">
        <v>280</v>
      </c>
      <c r="H10889" s="1337">
        <v>0.21</v>
      </c>
    </row>
    <row r="10890" spans="2:8">
      <c r="B10890" s="651" t="s">
        <v>17</v>
      </c>
      <c r="C10890" s="1356">
        <v>7360</v>
      </c>
      <c r="D10890" s="747" t="str">
        <f t="shared" si="346"/>
        <v>WI7360</v>
      </c>
      <c r="E10890" s="1336">
        <v>0.89500000000000002</v>
      </c>
      <c r="F10890" s="644">
        <f t="shared" si="347"/>
        <v>0.90600000000000003</v>
      </c>
      <c r="G10890" s="748" t="s">
        <v>280</v>
      </c>
      <c r="H10890" s="1337">
        <v>0.39</v>
      </c>
    </row>
    <row r="10891" spans="2:8">
      <c r="B10891" s="651" t="s">
        <v>17</v>
      </c>
      <c r="C10891" s="1356">
        <v>7370</v>
      </c>
      <c r="D10891" s="747" t="str">
        <f t="shared" ref="D10891:D10954" si="348">B10891&amp;TEXT(C10891,"0000")</f>
        <v>WI7370</v>
      </c>
      <c r="E10891" s="1336">
        <v>0.89100000000000001</v>
      </c>
      <c r="F10891" s="644">
        <f t="shared" ref="F10891:F10954" si="349">IF(E10891="NA","NA",ROUND((E10891-1)*0.9+1,3))</f>
        <v>0.90200000000000002</v>
      </c>
      <c r="G10891" s="748" t="s">
        <v>280</v>
      </c>
      <c r="H10891" s="1337">
        <v>0.63</v>
      </c>
    </row>
    <row r="10892" spans="2:8">
      <c r="B10892" s="651" t="s">
        <v>17</v>
      </c>
      <c r="C10892" s="1356">
        <v>7380</v>
      </c>
      <c r="D10892" s="747" t="str">
        <f t="shared" si="348"/>
        <v>WI7380</v>
      </c>
      <c r="E10892" s="1336">
        <v>1.077</v>
      </c>
      <c r="F10892" s="644">
        <f t="shared" si="349"/>
        <v>1.069</v>
      </c>
      <c r="G10892" s="748" t="s">
        <v>280</v>
      </c>
      <c r="H10892" s="1337">
        <v>0.74</v>
      </c>
    </row>
    <row r="10893" spans="2:8">
      <c r="B10893" s="651" t="s">
        <v>17</v>
      </c>
      <c r="C10893" s="1356">
        <v>7382</v>
      </c>
      <c r="D10893" s="747" t="str">
        <f t="shared" si="348"/>
        <v>WI7382</v>
      </c>
      <c r="E10893" s="1336">
        <v>0.78500000000000003</v>
      </c>
      <c r="F10893" s="644">
        <f t="shared" si="349"/>
        <v>0.80700000000000005</v>
      </c>
      <c r="G10893" s="748" t="s">
        <v>280</v>
      </c>
      <c r="H10893" s="1337">
        <v>0.77</v>
      </c>
    </row>
    <row r="10894" spans="2:8">
      <c r="B10894" s="651" t="s">
        <v>17</v>
      </c>
      <c r="C10894" s="1356">
        <v>7390</v>
      </c>
      <c r="D10894" s="747" t="str">
        <f t="shared" si="348"/>
        <v>WI7390</v>
      </c>
      <c r="E10894" s="1336">
        <v>0.93400000000000005</v>
      </c>
      <c r="F10894" s="644">
        <f t="shared" si="349"/>
        <v>0.94099999999999995</v>
      </c>
      <c r="G10894" s="748" t="s">
        <v>280</v>
      </c>
      <c r="H10894" s="1337">
        <v>0.8</v>
      </c>
    </row>
    <row r="10895" spans="2:8">
      <c r="B10895" s="651" t="s">
        <v>17</v>
      </c>
      <c r="C10895" s="1356">
        <v>7394</v>
      </c>
      <c r="D10895" s="747" t="str">
        <f t="shared" si="348"/>
        <v>WI7394</v>
      </c>
      <c r="E10895" s="1336">
        <v>0.98</v>
      </c>
      <c r="F10895" s="644">
        <f t="shared" si="349"/>
        <v>0.98199999999999998</v>
      </c>
      <c r="G10895" s="748" t="s">
        <v>280</v>
      </c>
      <c r="H10895" s="1337">
        <v>0.21</v>
      </c>
    </row>
    <row r="10896" spans="2:8">
      <c r="B10896" s="651" t="s">
        <v>17</v>
      </c>
      <c r="C10896" s="1356">
        <v>7395</v>
      </c>
      <c r="D10896" s="747" t="str">
        <f t="shared" si="348"/>
        <v>WI7395</v>
      </c>
      <c r="E10896" s="1336">
        <v>0.96799999999999997</v>
      </c>
      <c r="F10896" s="644">
        <f t="shared" si="349"/>
        <v>0.97099999999999997</v>
      </c>
      <c r="G10896" s="748" t="s">
        <v>280</v>
      </c>
      <c r="H10896" s="1337">
        <v>0.22</v>
      </c>
    </row>
    <row r="10897" spans="2:8">
      <c r="B10897" s="651" t="s">
        <v>17</v>
      </c>
      <c r="C10897" s="1356">
        <v>7398</v>
      </c>
      <c r="D10897" s="747" t="str">
        <f t="shared" si="348"/>
        <v>WI7398</v>
      </c>
      <c r="E10897" s="1336">
        <v>1.004</v>
      </c>
      <c r="F10897" s="644">
        <f t="shared" si="349"/>
        <v>1.004</v>
      </c>
      <c r="G10897" s="748" t="s">
        <v>280</v>
      </c>
      <c r="H10897" s="1337">
        <v>0.21</v>
      </c>
    </row>
    <row r="10898" spans="2:8">
      <c r="B10898" s="651" t="s">
        <v>17</v>
      </c>
      <c r="C10898" s="1356">
        <v>7402</v>
      </c>
      <c r="D10898" s="747" t="str">
        <f t="shared" si="348"/>
        <v>WI7402</v>
      </c>
      <c r="E10898" s="1336">
        <v>0.91400000000000003</v>
      </c>
      <c r="F10898" s="644">
        <f t="shared" si="349"/>
        <v>0.92300000000000004</v>
      </c>
      <c r="G10898" s="748" t="s">
        <v>280</v>
      </c>
      <c r="H10898" s="1337">
        <v>0.2</v>
      </c>
    </row>
    <row r="10899" spans="2:8">
      <c r="B10899" s="651" t="s">
        <v>17</v>
      </c>
      <c r="C10899" s="1356">
        <v>7403</v>
      </c>
      <c r="D10899" s="747" t="str">
        <f t="shared" si="348"/>
        <v>WI7403</v>
      </c>
      <c r="E10899" s="1336">
        <v>0.85299999999999998</v>
      </c>
      <c r="F10899" s="644">
        <f t="shared" si="349"/>
        <v>0.86799999999999999</v>
      </c>
      <c r="G10899" s="748" t="s">
        <v>280</v>
      </c>
      <c r="H10899" s="1337">
        <v>0.94</v>
      </c>
    </row>
    <row r="10900" spans="2:8">
      <c r="B10900" s="651" t="s">
        <v>17</v>
      </c>
      <c r="C10900" s="1356">
        <v>7405</v>
      </c>
      <c r="D10900" s="747" t="str">
        <f t="shared" si="348"/>
        <v>WI7405</v>
      </c>
      <c r="E10900" s="1336">
        <v>1.034</v>
      </c>
      <c r="F10900" s="644">
        <f t="shared" si="349"/>
        <v>1.0309999999999999</v>
      </c>
      <c r="G10900" s="748" t="s">
        <v>280</v>
      </c>
      <c r="H10900" s="1337">
        <v>0.23</v>
      </c>
    </row>
    <row r="10901" spans="2:8">
      <c r="B10901" s="651" t="s">
        <v>17</v>
      </c>
      <c r="C10901" s="1356">
        <v>7420</v>
      </c>
      <c r="D10901" s="747" t="str">
        <f t="shared" si="348"/>
        <v>WI7420</v>
      </c>
      <c r="E10901" s="1336">
        <v>1.23</v>
      </c>
      <c r="F10901" s="644">
        <f t="shared" si="349"/>
        <v>1.2070000000000001</v>
      </c>
      <c r="G10901" s="748" t="s">
        <v>280</v>
      </c>
      <c r="H10901" s="1337">
        <v>0.26</v>
      </c>
    </row>
    <row r="10902" spans="2:8">
      <c r="B10902" s="651" t="s">
        <v>17</v>
      </c>
      <c r="C10902" s="1356">
        <v>7421</v>
      </c>
      <c r="D10902" s="747" t="str">
        <f t="shared" si="348"/>
        <v>WI7421</v>
      </c>
      <c r="E10902" s="1336">
        <v>1.0309999999999999</v>
      </c>
      <c r="F10902" s="644">
        <f t="shared" si="349"/>
        <v>1.028</v>
      </c>
      <c r="G10902" s="748" t="s">
        <v>280</v>
      </c>
      <c r="H10902" s="1337">
        <v>0.18</v>
      </c>
    </row>
    <row r="10903" spans="2:8">
      <c r="B10903" s="651" t="s">
        <v>17</v>
      </c>
      <c r="C10903" s="1356">
        <v>7422</v>
      </c>
      <c r="D10903" s="747" t="str">
        <f t="shared" si="348"/>
        <v>WI7422</v>
      </c>
      <c r="E10903" s="1336">
        <v>1.19</v>
      </c>
      <c r="F10903" s="644">
        <f t="shared" si="349"/>
        <v>1.171</v>
      </c>
      <c r="G10903" s="748" t="s">
        <v>280</v>
      </c>
      <c r="H10903" s="1337">
        <v>0.23</v>
      </c>
    </row>
    <row r="10904" spans="2:8">
      <c r="B10904" s="651" t="s">
        <v>17</v>
      </c>
      <c r="C10904" s="1356">
        <v>7425</v>
      </c>
      <c r="D10904" s="747" t="str">
        <f t="shared" si="348"/>
        <v>WI7425</v>
      </c>
      <c r="E10904" s="1336">
        <v>0.96099999999999997</v>
      </c>
      <c r="F10904" s="644">
        <f t="shared" si="349"/>
        <v>0.96499999999999997</v>
      </c>
      <c r="G10904" s="748" t="s">
        <v>280</v>
      </c>
      <c r="H10904" s="1337">
        <v>0.21</v>
      </c>
    </row>
    <row r="10905" spans="2:8">
      <c r="B10905" s="651" t="s">
        <v>17</v>
      </c>
      <c r="C10905" s="1356">
        <v>7431</v>
      </c>
      <c r="D10905" s="747" t="str">
        <f t="shared" si="348"/>
        <v>WI7431</v>
      </c>
      <c r="E10905" s="1336">
        <v>0.84699999999999998</v>
      </c>
      <c r="F10905" s="644">
        <f t="shared" si="349"/>
        <v>0.86199999999999999</v>
      </c>
      <c r="G10905" s="748" t="s">
        <v>280</v>
      </c>
      <c r="H10905" s="1337">
        <v>0.18</v>
      </c>
    </row>
    <row r="10906" spans="2:8">
      <c r="B10906" s="651" t="s">
        <v>17</v>
      </c>
      <c r="C10906" s="1356">
        <v>7445</v>
      </c>
      <c r="D10906" s="747" t="str">
        <f t="shared" si="348"/>
        <v>WI7445</v>
      </c>
      <c r="E10906" s="1336">
        <v>1.45</v>
      </c>
      <c r="F10906" s="644">
        <f t="shared" si="349"/>
        <v>1.405</v>
      </c>
      <c r="G10906" s="748" t="s">
        <v>280</v>
      </c>
      <c r="H10906" s="1337">
        <v>0.75</v>
      </c>
    </row>
    <row r="10907" spans="2:8">
      <c r="B10907" s="651" t="s">
        <v>17</v>
      </c>
      <c r="C10907" s="1356">
        <v>7453</v>
      </c>
      <c r="D10907" s="747" t="str">
        <f t="shared" si="348"/>
        <v>WI7453</v>
      </c>
      <c r="E10907" s="1336">
        <v>1.45</v>
      </c>
      <c r="F10907" s="644">
        <f t="shared" si="349"/>
        <v>1.405</v>
      </c>
      <c r="G10907" s="748" t="s">
        <v>280</v>
      </c>
      <c r="H10907" s="1337">
        <v>0.75</v>
      </c>
    </row>
    <row r="10908" spans="2:8">
      <c r="B10908" s="651" t="s">
        <v>17</v>
      </c>
      <c r="C10908" s="1356">
        <v>7502</v>
      </c>
      <c r="D10908" s="747" t="str">
        <f t="shared" si="348"/>
        <v>WI7502</v>
      </c>
      <c r="E10908" s="1336">
        <v>0.95299999999999996</v>
      </c>
      <c r="F10908" s="644">
        <f t="shared" si="349"/>
        <v>0.95799999999999996</v>
      </c>
      <c r="G10908" s="748" t="s">
        <v>280</v>
      </c>
      <c r="H10908" s="1337">
        <v>0.24</v>
      </c>
    </row>
    <row r="10909" spans="2:8">
      <c r="B10909" s="651" t="s">
        <v>17</v>
      </c>
      <c r="C10909" s="1356">
        <v>7515</v>
      </c>
      <c r="D10909" s="747" t="str">
        <f t="shared" si="348"/>
        <v>WI7515</v>
      </c>
      <c r="E10909" s="1336">
        <v>1.1279999999999999</v>
      </c>
      <c r="F10909" s="644">
        <f t="shared" si="349"/>
        <v>1.115</v>
      </c>
      <c r="G10909" s="748" t="s">
        <v>280</v>
      </c>
      <c r="H10909" s="1337">
        <v>0.17</v>
      </c>
    </row>
    <row r="10910" spans="2:8">
      <c r="B10910" s="651" t="s">
        <v>17</v>
      </c>
      <c r="C10910" s="1356">
        <v>7520</v>
      </c>
      <c r="D10910" s="747" t="str">
        <f t="shared" si="348"/>
        <v>WI7520</v>
      </c>
      <c r="E10910" s="1336">
        <v>1.077</v>
      </c>
      <c r="F10910" s="644">
        <f t="shared" si="349"/>
        <v>1.069</v>
      </c>
      <c r="G10910" s="748" t="s">
        <v>280</v>
      </c>
      <c r="H10910" s="1337">
        <v>0.34</v>
      </c>
    </row>
    <row r="10911" spans="2:8">
      <c r="B10911" s="651" t="s">
        <v>17</v>
      </c>
      <c r="C10911" s="1356">
        <v>7538</v>
      </c>
      <c r="D10911" s="747" t="str">
        <f t="shared" si="348"/>
        <v>WI7538</v>
      </c>
      <c r="E10911" s="1336">
        <v>1.298</v>
      </c>
      <c r="F10911" s="644">
        <f t="shared" si="349"/>
        <v>1.268</v>
      </c>
      <c r="G10911" s="748" t="s">
        <v>280</v>
      </c>
      <c r="H10911" s="1337">
        <v>0.22</v>
      </c>
    </row>
    <row r="10912" spans="2:8">
      <c r="B10912" s="651" t="s">
        <v>17</v>
      </c>
      <c r="C10912" s="1356">
        <v>7539</v>
      </c>
      <c r="D10912" s="747" t="str">
        <f t="shared" si="348"/>
        <v>WI7539</v>
      </c>
      <c r="E10912" s="1336">
        <v>1.4470000000000001</v>
      </c>
      <c r="F10912" s="644">
        <f t="shared" si="349"/>
        <v>1.4019999999999999</v>
      </c>
      <c r="G10912" s="748" t="s">
        <v>280</v>
      </c>
      <c r="H10912" s="1337">
        <v>0.13</v>
      </c>
    </row>
    <row r="10913" spans="2:8">
      <c r="B10913" s="651" t="s">
        <v>17</v>
      </c>
      <c r="C10913" s="1356">
        <v>7540</v>
      </c>
      <c r="D10913" s="747" t="str">
        <f t="shared" si="348"/>
        <v>WI7540</v>
      </c>
      <c r="E10913" s="1336">
        <v>1.133</v>
      </c>
      <c r="F10913" s="644">
        <f t="shared" si="349"/>
        <v>1.1200000000000001</v>
      </c>
      <c r="G10913" s="748" t="s">
        <v>280</v>
      </c>
      <c r="H10913" s="1337">
        <v>0.33</v>
      </c>
    </row>
    <row r="10914" spans="2:8">
      <c r="B10914" s="651" t="s">
        <v>17</v>
      </c>
      <c r="C10914" s="1356">
        <v>7580</v>
      </c>
      <c r="D10914" s="747" t="str">
        <f t="shared" si="348"/>
        <v>WI7580</v>
      </c>
      <c r="E10914" s="1336">
        <v>0.98599999999999999</v>
      </c>
      <c r="F10914" s="644">
        <f t="shared" si="349"/>
        <v>0.98699999999999999</v>
      </c>
      <c r="G10914" s="748" t="s">
        <v>280</v>
      </c>
      <c r="H10914" s="1337">
        <v>0.24</v>
      </c>
    </row>
    <row r="10915" spans="2:8">
      <c r="B10915" s="651" t="s">
        <v>17</v>
      </c>
      <c r="C10915" s="1356">
        <v>7590</v>
      </c>
      <c r="D10915" s="747" t="str">
        <f t="shared" si="348"/>
        <v>WI7590</v>
      </c>
      <c r="E10915" s="1336">
        <v>1.0029999999999999</v>
      </c>
      <c r="F10915" s="644">
        <f t="shared" si="349"/>
        <v>1.0029999999999999</v>
      </c>
      <c r="G10915" s="748" t="s">
        <v>280</v>
      </c>
      <c r="H10915" s="1337">
        <v>0.24</v>
      </c>
    </row>
    <row r="10916" spans="2:8">
      <c r="B10916" s="651" t="s">
        <v>17</v>
      </c>
      <c r="C10916" s="1356">
        <v>7600</v>
      </c>
      <c r="D10916" s="747" t="str">
        <f t="shared" si="348"/>
        <v>WI7600</v>
      </c>
      <c r="E10916" s="1336">
        <v>1.111</v>
      </c>
      <c r="F10916" s="644">
        <f t="shared" si="349"/>
        <v>1.1000000000000001</v>
      </c>
      <c r="G10916" s="748" t="s">
        <v>280</v>
      </c>
      <c r="H10916" s="1337">
        <v>0.72</v>
      </c>
    </row>
    <row r="10917" spans="2:8">
      <c r="B10917" s="651" t="s">
        <v>17</v>
      </c>
      <c r="C10917" s="1356">
        <v>7605</v>
      </c>
      <c r="D10917" s="747" t="str">
        <f t="shared" si="348"/>
        <v>WI7605</v>
      </c>
      <c r="E10917" s="1336">
        <v>0.95799999999999996</v>
      </c>
      <c r="F10917" s="644">
        <f t="shared" si="349"/>
        <v>0.96199999999999997</v>
      </c>
      <c r="G10917" s="748" t="s">
        <v>280</v>
      </c>
      <c r="H10917" s="1337">
        <v>0.61</v>
      </c>
    </row>
    <row r="10918" spans="2:8">
      <c r="B10918" s="651" t="s">
        <v>17</v>
      </c>
      <c r="C10918" s="1356">
        <v>7610</v>
      </c>
      <c r="D10918" s="747" t="str">
        <f t="shared" si="348"/>
        <v>WI7610</v>
      </c>
      <c r="E10918" s="1336">
        <v>0.97699999999999998</v>
      </c>
      <c r="F10918" s="644">
        <f t="shared" si="349"/>
        <v>0.97899999999999998</v>
      </c>
      <c r="G10918" s="748" t="s">
        <v>280</v>
      </c>
      <c r="H10918" s="1337">
        <v>7.0000000000000007E-2</v>
      </c>
    </row>
    <row r="10919" spans="2:8">
      <c r="B10919" s="651" t="s">
        <v>17</v>
      </c>
      <c r="C10919" s="1356">
        <v>7704</v>
      </c>
      <c r="D10919" s="747" t="str">
        <f t="shared" si="348"/>
        <v>WI7704</v>
      </c>
      <c r="E10919" s="1336">
        <v>0.76</v>
      </c>
      <c r="F10919" s="644">
        <f t="shared" si="349"/>
        <v>0.78400000000000003</v>
      </c>
      <c r="G10919" s="748" t="s">
        <v>280</v>
      </c>
      <c r="H10919" s="1337">
        <v>0.53</v>
      </c>
    </row>
    <row r="10920" spans="2:8">
      <c r="B10920" s="651" t="s">
        <v>17</v>
      </c>
      <c r="C10920" s="1356">
        <v>7705</v>
      </c>
      <c r="D10920" s="747" t="str">
        <f t="shared" si="348"/>
        <v>WI7705</v>
      </c>
      <c r="E10920" s="1336">
        <v>0.79900000000000004</v>
      </c>
      <c r="F10920" s="644">
        <f t="shared" si="349"/>
        <v>0.81899999999999995</v>
      </c>
      <c r="G10920" s="748" t="s">
        <v>280</v>
      </c>
      <c r="H10920" s="1337">
        <v>0.57999999999999996</v>
      </c>
    </row>
    <row r="10921" spans="2:8">
      <c r="B10921" s="651" t="s">
        <v>17</v>
      </c>
      <c r="C10921" s="1356">
        <v>7709</v>
      </c>
      <c r="D10921" s="747" t="str">
        <f t="shared" si="348"/>
        <v>WI7709</v>
      </c>
      <c r="E10921" s="1336">
        <v>1.63</v>
      </c>
      <c r="F10921" s="644">
        <f t="shared" si="349"/>
        <v>1.5669999999999999</v>
      </c>
      <c r="G10921" s="748" t="s">
        <v>280</v>
      </c>
      <c r="H10921" s="1337">
        <v>0.05</v>
      </c>
    </row>
    <row r="10922" spans="2:8">
      <c r="B10922" s="651" t="s">
        <v>17</v>
      </c>
      <c r="C10922" s="1356">
        <v>7710</v>
      </c>
      <c r="D10922" s="747" t="str">
        <f t="shared" si="348"/>
        <v>WI7710</v>
      </c>
      <c r="E10922" s="1336">
        <v>0.98199999999999998</v>
      </c>
      <c r="F10922" s="644">
        <f t="shared" si="349"/>
        <v>0.98399999999999999</v>
      </c>
      <c r="G10922" s="748" t="s">
        <v>280</v>
      </c>
      <c r="H10922" s="1337">
        <v>0.34</v>
      </c>
    </row>
    <row r="10923" spans="2:8">
      <c r="B10923" s="651" t="s">
        <v>17</v>
      </c>
      <c r="C10923" s="1356">
        <v>7720</v>
      </c>
      <c r="D10923" s="747" t="str">
        <f t="shared" si="348"/>
        <v>WI7720</v>
      </c>
      <c r="E10923" s="1336">
        <v>0.95</v>
      </c>
      <c r="F10923" s="644">
        <f t="shared" si="349"/>
        <v>0.95499999999999996</v>
      </c>
      <c r="G10923" s="748" t="s">
        <v>280</v>
      </c>
      <c r="H10923" s="1337">
        <v>0.35</v>
      </c>
    </row>
    <row r="10924" spans="2:8">
      <c r="B10924" s="651" t="s">
        <v>17</v>
      </c>
      <c r="C10924" s="1356">
        <v>7855</v>
      </c>
      <c r="D10924" s="747" t="str">
        <f t="shared" si="348"/>
        <v>WI7855</v>
      </c>
      <c r="E10924" s="1336">
        <v>1.0980000000000001</v>
      </c>
      <c r="F10924" s="644">
        <f t="shared" si="349"/>
        <v>1.0880000000000001</v>
      </c>
      <c r="G10924" s="748" t="s">
        <v>280</v>
      </c>
      <c r="H10924" s="1337">
        <v>0.28999999999999998</v>
      </c>
    </row>
    <row r="10925" spans="2:8">
      <c r="B10925" s="651" t="s">
        <v>17</v>
      </c>
      <c r="C10925" s="1356">
        <v>8001</v>
      </c>
      <c r="D10925" s="747" t="str">
        <f t="shared" si="348"/>
        <v>WI8001</v>
      </c>
      <c r="E10925" s="1336">
        <v>0.83299999999999996</v>
      </c>
      <c r="F10925" s="644">
        <f t="shared" si="349"/>
        <v>0.85</v>
      </c>
      <c r="G10925" s="748" t="s">
        <v>280</v>
      </c>
      <c r="H10925" s="1337">
        <v>0.33</v>
      </c>
    </row>
    <row r="10926" spans="2:8">
      <c r="B10926" s="651" t="s">
        <v>17</v>
      </c>
      <c r="C10926" s="1356">
        <v>8002</v>
      </c>
      <c r="D10926" s="747" t="str">
        <f t="shared" si="348"/>
        <v>WI8002</v>
      </c>
      <c r="E10926" s="1336">
        <v>0.82599999999999996</v>
      </c>
      <c r="F10926" s="644">
        <f t="shared" si="349"/>
        <v>0.84299999999999997</v>
      </c>
      <c r="G10926" s="748" t="s">
        <v>280</v>
      </c>
      <c r="H10926" s="1337">
        <v>0.34</v>
      </c>
    </row>
    <row r="10927" spans="2:8">
      <c r="B10927" s="651" t="s">
        <v>17</v>
      </c>
      <c r="C10927" s="1356">
        <v>8006</v>
      </c>
      <c r="D10927" s="747" t="str">
        <f t="shared" si="348"/>
        <v>WI8006</v>
      </c>
      <c r="E10927" s="1336">
        <v>0.60399999999999998</v>
      </c>
      <c r="F10927" s="644">
        <f t="shared" si="349"/>
        <v>0.64400000000000002</v>
      </c>
      <c r="G10927" s="748" t="s">
        <v>280</v>
      </c>
      <c r="H10927" s="1337">
        <v>0.95</v>
      </c>
    </row>
    <row r="10928" spans="2:8">
      <c r="B10928" s="651" t="s">
        <v>17</v>
      </c>
      <c r="C10928" s="1356">
        <v>8008</v>
      </c>
      <c r="D10928" s="747" t="str">
        <f t="shared" si="348"/>
        <v>WI8008</v>
      </c>
      <c r="E10928" s="1336">
        <v>0.77900000000000003</v>
      </c>
      <c r="F10928" s="644">
        <f t="shared" si="349"/>
        <v>0.80100000000000005</v>
      </c>
      <c r="G10928" s="748" t="s">
        <v>280</v>
      </c>
      <c r="H10928" s="1337">
        <v>0.25</v>
      </c>
    </row>
    <row r="10929" spans="2:8">
      <c r="B10929" s="651" t="s">
        <v>17</v>
      </c>
      <c r="C10929" s="1356">
        <v>8010</v>
      </c>
      <c r="D10929" s="747" t="str">
        <f t="shared" si="348"/>
        <v>WI8010</v>
      </c>
      <c r="E10929" s="1336">
        <v>0.88200000000000001</v>
      </c>
      <c r="F10929" s="644">
        <f t="shared" si="349"/>
        <v>0.89400000000000002</v>
      </c>
      <c r="G10929" s="748" t="s">
        <v>280</v>
      </c>
      <c r="H10929" s="1337">
        <v>0.38</v>
      </c>
    </row>
    <row r="10930" spans="2:8">
      <c r="B10930" s="651" t="s">
        <v>17</v>
      </c>
      <c r="C10930" s="1356">
        <v>8013</v>
      </c>
      <c r="D10930" s="747" t="str">
        <f t="shared" si="348"/>
        <v>WI8013</v>
      </c>
      <c r="E10930" s="1336">
        <v>0.92</v>
      </c>
      <c r="F10930" s="644">
        <f t="shared" si="349"/>
        <v>0.92800000000000005</v>
      </c>
      <c r="G10930" s="748" t="s">
        <v>280</v>
      </c>
      <c r="H10930" s="1337">
        <v>0.11</v>
      </c>
    </row>
    <row r="10931" spans="2:8">
      <c r="B10931" s="651" t="s">
        <v>17</v>
      </c>
      <c r="C10931" s="1356">
        <v>8015</v>
      </c>
      <c r="D10931" s="747" t="str">
        <f t="shared" si="348"/>
        <v>WI8015</v>
      </c>
      <c r="E10931" s="1336">
        <v>0.85299999999999998</v>
      </c>
      <c r="F10931" s="644">
        <f t="shared" si="349"/>
        <v>0.86799999999999999</v>
      </c>
      <c r="G10931" s="748" t="s">
        <v>280</v>
      </c>
      <c r="H10931" s="1337">
        <v>0.2</v>
      </c>
    </row>
    <row r="10932" spans="2:8">
      <c r="B10932" s="651" t="s">
        <v>17</v>
      </c>
      <c r="C10932" s="1356">
        <v>8017</v>
      </c>
      <c r="D10932" s="747" t="str">
        <f t="shared" si="348"/>
        <v>WI8017</v>
      </c>
      <c r="E10932" s="1336">
        <v>0.78800000000000003</v>
      </c>
      <c r="F10932" s="644">
        <f t="shared" si="349"/>
        <v>0.80900000000000005</v>
      </c>
      <c r="G10932" s="748" t="s">
        <v>280</v>
      </c>
      <c r="H10932" s="1337">
        <v>0.3</v>
      </c>
    </row>
    <row r="10933" spans="2:8">
      <c r="B10933" s="651" t="s">
        <v>17</v>
      </c>
      <c r="C10933" s="1356">
        <v>8018</v>
      </c>
      <c r="D10933" s="747" t="str">
        <f t="shared" si="348"/>
        <v>WI8018</v>
      </c>
      <c r="E10933" s="1336">
        <v>0.79400000000000004</v>
      </c>
      <c r="F10933" s="644">
        <f t="shared" si="349"/>
        <v>0.81499999999999995</v>
      </c>
      <c r="G10933" s="748" t="s">
        <v>280</v>
      </c>
      <c r="H10933" s="1337">
        <v>0.5</v>
      </c>
    </row>
    <row r="10934" spans="2:8">
      <c r="B10934" s="651" t="s">
        <v>17</v>
      </c>
      <c r="C10934" s="1356">
        <v>8021</v>
      </c>
      <c r="D10934" s="747" t="str">
        <f t="shared" si="348"/>
        <v>WI8021</v>
      </c>
      <c r="E10934" s="1336">
        <v>0.92900000000000005</v>
      </c>
      <c r="F10934" s="644">
        <f t="shared" si="349"/>
        <v>0.93600000000000005</v>
      </c>
      <c r="G10934" s="748" t="s">
        <v>280</v>
      </c>
      <c r="H10934" s="1337">
        <v>0.39</v>
      </c>
    </row>
    <row r="10935" spans="2:8">
      <c r="B10935" s="651" t="s">
        <v>17</v>
      </c>
      <c r="C10935" s="1356">
        <v>8031</v>
      </c>
      <c r="D10935" s="747" t="str">
        <f t="shared" si="348"/>
        <v>WI8031</v>
      </c>
      <c r="E10935" s="1336">
        <v>0.83399999999999996</v>
      </c>
      <c r="F10935" s="644">
        <f t="shared" si="349"/>
        <v>0.85099999999999998</v>
      </c>
      <c r="G10935" s="748" t="s">
        <v>280</v>
      </c>
      <c r="H10935" s="1337">
        <v>0.32</v>
      </c>
    </row>
    <row r="10936" spans="2:8">
      <c r="B10936" s="651" t="s">
        <v>17</v>
      </c>
      <c r="C10936" s="1356">
        <v>8032</v>
      </c>
      <c r="D10936" s="747" t="str">
        <f t="shared" si="348"/>
        <v>WI8032</v>
      </c>
      <c r="E10936" s="1336">
        <v>0.63100000000000001</v>
      </c>
      <c r="F10936" s="644">
        <f t="shared" si="349"/>
        <v>0.66800000000000004</v>
      </c>
      <c r="G10936" s="748" t="s">
        <v>280</v>
      </c>
      <c r="H10936" s="1337">
        <v>0.75</v>
      </c>
    </row>
    <row r="10937" spans="2:8">
      <c r="B10937" s="651" t="s">
        <v>17</v>
      </c>
      <c r="C10937" s="1356">
        <v>8033</v>
      </c>
      <c r="D10937" s="747" t="str">
        <f t="shared" si="348"/>
        <v>WI8033</v>
      </c>
      <c r="E10937" s="1336">
        <v>0.65800000000000003</v>
      </c>
      <c r="F10937" s="644">
        <f t="shared" si="349"/>
        <v>0.69199999999999995</v>
      </c>
      <c r="G10937" s="748" t="s">
        <v>280</v>
      </c>
      <c r="H10937" s="1337">
        <v>0.57999999999999996</v>
      </c>
    </row>
    <row r="10938" spans="2:8">
      <c r="B10938" s="651" t="s">
        <v>17</v>
      </c>
      <c r="C10938" s="1356">
        <v>8037</v>
      </c>
      <c r="D10938" s="747" t="str">
        <f t="shared" si="348"/>
        <v>WI8037</v>
      </c>
      <c r="E10938" s="1336">
        <v>1.2749999999999999</v>
      </c>
      <c r="F10938" s="644">
        <f t="shared" si="349"/>
        <v>1.248</v>
      </c>
      <c r="G10938" s="748" t="s">
        <v>280</v>
      </c>
      <c r="H10938" s="1337">
        <v>0.62</v>
      </c>
    </row>
    <row r="10939" spans="2:8">
      <c r="B10939" s="651" t="s">
        <v>17</v>
      </c>
      <c r="C10939" s="1356">
        <v>8039</v>
      </c>
      <c r="D10939" s="747" t="str">
        <f t="shared" si="348"/>
        <v>WI8039</v>
      </c>
      <c r="E10939" s="1336">
        <v>0.91500000000000004</v>
      </c>
      <c r="F10939" s="644">
        <f t="shared" si="349"/>
        <v>0.92400000000000004</v>
      </c>
      <c r="G10939" s="748" t="s">
        <v>280</v>
      </c>
      <c r="H10939" s="1337">
        <v>0.37</v>
      </c>
    </row>
    <row r="10940" spans="2:8">
      <c r="B10940" s="651" t="s">
        <v>17</v>
      </c>
      <c r="C10940" s="1356">
        <v>8044</v>
      </c>
      <c r="D10940" s="747" t="str">
        <f t="shared" si="348"/>
        <v>WI8044</v>
      </c>
      <c r="E10940" s="1336">
        <v>0.97699999999999998</v>
      </c>
      <c r="F10940" s="644">
        <f t="shared" si="349"/>
        <v>0.97899999999999998</v>
      </c>
      <c r="G10940" s="748" t="s">
        <v>280</v>
      </c>
      <c r="H10940" s="1337">
        <v>0.52</v>
      </c>
    </row>
    <row r="10941" spans="2:8">
      <c r="B10941" s="651" t="s">
        <v>17</v>
      </c>
      <c r="C10941" s="1356">
        <v>8045</v>
      </c>
      <c r="D10941" s="747" t="str">
        <f t="shared" si="348"/>
        <v>WI8045</v>
      </c>
      <c r="E10941" s="1336">
        <v>0.874</v>
      </c>
      <c r="F10941" s="644">
        <f t="shared" si="349"/>
        <v>0.88700000000000001</v>
      </c>
      <c r="G10941" s="748" t="s">
        <v>280</v>
      </c>
      <c r="H10941" s="1337">
        <v>0.09</v>
      </c>
    </row>
    <row r="10942" spans="2:8">
      <c r="B10942" s="651" t="s">
        <v>17</v>
      </c>
      <c r="C10942" s="1356">
        <v>8046</v>
      </c>
      <c r="D10942" s="747" t="str">
        <f t="shared" si="348"/>
        <v>WI8046</v>
      </c>
      <c r="E10942" s="1336">
        <v>1.022</v>
      </c>
      <c r="F10942" s="644">
        <f t="shared" si="349"/>
        <v>1.02</v>
      </c>
      <c r="G10942" s="748" t="s">
        <v>280</v>
      </c>
      <c r="H10942" s="1337">
        <v>0.4</v>
      </c>
    </row>
    <row r="10943" spans="2:8">
      <c r="B10943" s="651" t="s">
        <v>17</v>
      </c>
      <c r="C10943" s="1356">
        <v>8047</v>
      </c>
      <c r="D10943" s="747" t="str">
        <f t="shared" si="348"/>
        <v>WI8047</v>
      </c>
      <c r="E10943" s="1336">
        <v>1.0469999999999999</v>
      </c>
      <c r="F10943" s="644">
        <f t="shared" si="349"/>
        <v>1.042</v>
      </c>
      <c r="G10943" s="748" t="s">
        <v>280</v>
      </c>
      <c r="H10943" s="1337">
        <v>0.21</v>
      </c>
    </row>
    <row r="10944" spans="2:8">
      <c r="B10944" s="651" t="s">
        <v>17</v>
      </c>
      <c r="C10944" s="1356">
        <v>8058</v>
      </c>
      <c r="D10944" s="747" t="str">
        <f t="shared" si="348"/>
        <v>WI8058</v>
      </c>
      <c r="E10944" s="1336">
        <v>1.014</v>
      </c>
      <c r="F10944" s="644">
        <f t="shared" si="349"/>
        <v>1.0129999999999999</v>
      </c>
      <c r="G10944" s="748" t="s">
        <v>280</v>
      </c>
      <c r="H10944" s="1337">
        <v>0.54</v>
      </c>
    </row>
    <row r="10945" spans="2:8">
      <c r="B10945" s="651" t="s">
        <v>17</v>
      </c>
      <c r="C10945" s="1356">
        <v>8072</v>
      </c>
      <c r="D10945" s="747" t="str">
        <f t="shared" si="348"/>
        <v>WI8072</v>
      </c>
      <c r="E10945" s="1336">
        <v>0.82699999999999996</v>
      </c>
      <c r="F10945" s="644">
        <f t="shared" si="349"/>
        <v>0.84399999999999997</v>
      </c>
      <c r="G10945" s="748" t="s">
        <v>280</v>
      </c>
      <c r="H10945" s="1337">
        <v>0.19</v>
      </c>
    </row>
    <row r="10946" spans="2:8">
      <c r="B10946" s="651" t="s">
        <v>17</v>
      </c>
      <c r="C10946" s="1356">
        <v>8102</v>
      </c>
      <c r="D10946" s="747" t="str">
        <f t="shared" si="348"/>
        <v>WI8102</v>
      </c>
      <c r="E10946" s="1336">
        <v>0.93200000000000005</v>
      </c>
      <c r="F10946" s="644">
        <f t="shared" si="349"/>
        <v>0.93899999999999995</v>
      </c>
      <c r="G10946" s="748" t="s">
        <v>280</v>
      </c>
      <c r="H10946" s="1337">
        <v>0.23</v>
      </c>
    </row>
    <row r="10947" spans="2:8">
      <c r="B10947" s="651" t="s">
        <v>17</v>
      </c>
      <c r="C10947" s="1356">
        <v>8103</v>
      </c>
      <c r="D10947" s="747" t="str">
        <f t="shared" si="348"/>
        <v>WI8103</v>
      </c>
      <c r="E10947" s="1336">
        <v>0.97799999999999998</v>
      </c>
      <c r="F10947" s="644">
        <f t="shared" si="349"/>
        <v>0.98</v>
      </c>
      <c r="G10947" s="748" t="s">
        <v>280</v>
      </c>
      <c r="H10947" s="1337">
        <v>0.21</v>
      </c>
    </row>
    <row r="10948" spans="2:8">
      <c r="B10948" s="651" t="s">
        <v>17</v>
      </c>
      <c r="C10948" s="1356">
        <v>8106</v>
      </c>
      <c r="D10948" s="747" t="str">
        <f t="shared" si="348"/>
        <v>WI8106</v>
      </c>
      <c r="E10948" s="1336">
        <v>1.41</v>
      </c>
      <c r="F10948" s="644">
        <f t="shared" si="349"/>
        <v>1.369</v>
      </c>
      <c r="G10948" s="748" t="s">
        <v>280</v>
      </c>
      <c r="H10948" s="1337">
        <v>0.65</v>
      </c>
    </row>
    <row r="10949" spans="2:8">
      <c r="B10949" s="651" t="s">
        <v>17</v>
      </c>
      <c r="C10949" s="1356">
        <v>8107</v>
      </c>
      <c r="D10949" s="747" t="str">
        <f t="shared" si="348"/>
        <v>WI8107</v>
      </c>
      <c r="E10949" s="1336">
        <v>1.103</v>
      </c>
      <c r="F10949" s="644">
        <f t="shared" si="349"/>
        <v>1.093</v>
      </c>
      <c r="G10949" s="748" t="s">
        <v>280</v>
      </c>
      <c r="H10949" s="1337">
        <v>0.38</v>
      </c>
    </row>
    <row r="10950" spans="2:8">
      <c r="B10950" s="651" t="s">
        <v>17</v>
      </c>
      <c r="C10950" s="1356">
        <v>8111</v>
      </c>
      <c r="D10950" s="747" t="str">
        <f t="shared" si="348"/>
        <v>WI8111</v>
      </c>
      <c r="E10950" s="1336">
        <v>1.105</v>
      </c>
      <c r="F10950" s="644">
        <f t="shared" si="349"/>
        <v>1.095</v>
      </c>
      <c r="G10950" s="748" t="s">
        <v>280</v>
      </c>
      <c r="H10950" s="1337">
        <v>0.31</v>
      </c>
    </row>
    <row r="10951" spans="2:8">
      <c r="B10951" s="651" t="s">
        <v>17</v>
      </c>
      <c r="C10951" s="1356">
        <v>8116</v>
      </c>
      <c r="D10951" s="747" t="str">
        <f t="shared" si="348"/>
        <v>WI8116</v>
      </c>
      <c r="E10951" s="1336">
        <v>1.143</v>
      </c>
      <c r="F10951" s="644">
        <f t="shared" si="349"/>
        <v>1.129</v>
      </c>
      <c r="G10951" s="748" t="s">
        <v>280</v>
      </c>
      <c r="H10951" s="1337">
        <v>0.43</v>
      </c>
    </row>
    <row r="10952" spans="2:8">
      <c r="B10952" s="651" t="s">
        <v>17</v>
      </c>
      <c r="C10952" s="1356">
        <v>8203</v>
      </c>
      <c r="D10952" s="747" t="str">
        <f t="shared" si="348"/>
        <v>WI8203</v>
      </c>
      <c r="E10952" s="1336">
        <v>0.96499999999999997</v>
      </c>
      <c r="F10952" s="644">
        <f t="shared" si="349"/>
        <v>0.96899999999999997</v>
      </c>
      <c r="G10952" s="748" t="s">
        <v>280</v>
      </c>
      <c r="H10952" s="1337">
        <v>0.41</v>
      </c>
    </row>
    <row r="10953" spans="2:8">
      <c r="B10953" s="651" t="s">
        <v>17</v>
      </c>
      <c r="C10953" s="1356">
        <v>8204</v>
      </c>
      <c r="D10953" s="747" t="str">
        <f t="shared" si="348"/>
        <v>WI8204</v>
      </c>
      <c r="E10953" s="1336">
        <v>0.94399999999999995</v>
      </c>
      <c r="F10953" s="644">
        <f t="shared" si="349"/>
        <v>0.95</v>
      </c>
      <c r="G10953" s="748" t="s">
        <v>280</v>
      </c>
      <c r="H10953" s="1337">
        <v>0.28000000000000003</v>
      </c>
    </row>
    <row r="10954" spans="2:8">
      <c r="B10954" s="651" t="s">
        <v>17</v>
      </c>
      <c r="C10954" s="1356">
        <v>8209</v>
      </c>
      <c r="D10954" s="747" t="str">
        <f t="shared" si="348"/>
        <v>WI8209</v>
      </c>
      <c r="E10954" s="1336">
        <v>0.94799999999999995</v>
      </c>
      <c r="F10954" s="644">
        <f t="shared" si="349"/>
        <v>0.95299999999999996</v>
      </c>
      <c r="G10954" s="748" t="s">
        <v>280</v>
      </c>
      <c r="H10954" s="1337">
        <v>0.44</v>
      </c>
    </row>
    <row r="10955" spans="2:8">
      <c r="B10955" s="651" t="s">
        <v>17</v>
      </c>
      <c r="C10955" s="1356">
        <v>8215</v>
      </c>
      <c r="D10955" s="747" t="str">
        <f t="shared" ref="D10955:D11018" si="350">B10955&amp;TEXT(C10955,"0000")</f>
        <v>WI8215</v>
      </c>
      <c r="E10955" s="1336">
        <v>1.3759999999999999</v>
      </c>
      <c r="F10955" s="644">
        <f t="shared" ref="F10955:F11018" si="351">IF(E10955="NA","NA",ROUND((E10955-1)*0.9+1,3))</f>
        <v>1.3380000000000001</v>
      </c>
      <c r="G10955" s="748" t="s">
        <v>280</v>
      </c>
      <c r="H10955" s="1337">
        <v>0.51</v>
      </c>
    </row>
    <row r="10956" spans="2:8">
      <c r="B10956" s="651" t="s">
        <v>17</v>
      </c>
      <c r="C10956" s="1356">
        <v>8227</v>
      </c>
      <c r="D10956" s="747" t="str">
        <f t="shared" si="350"/>
        <v>WI8227</v>
      </c>
      <c r="E10956" s="1336">
        <v>1.3380000000000001</v>
      </c>
      <c r="F10956" s="644">
        <f t="shared" si="351"/>
        <v>1.304</v>
      </c>
      <c r="G10956" s="748" t="s">
        <v>280</v>
      </c>
      <c r="H10956" s="1337">
        <v>0.33</v>
      </c>
    </row>
    <row r="10957" spans="2:8">
      <c r="B10957" s="651" t="s">
        <v>17</v>
      </c>
      <c r="C10957" s="1356">
        <v>8232</v>
      </c>
      <c r="D10957" s="747" t="str">
        <f t="shared" si="350"/>
        <v>WI8232</v>
      </c>
      <c r="E10957" s="1336">
        <v>1.085</v>
      </c>
      <c r="F10957" s="644">
        <f t="shared" si="351"/>
        <v>1.077</v>
      </c>
      <c r="G10957" s="748" t="s">
        <v>280</v>
      </c>
      <c r="H10957" s="1337">
        <v>0.54</v>
      </c>
    </row>
    <row r="10958" spans="2:8">
      <c r="B10958" s="651" t="s">
        <v>17</v>
      </c>
      <c r="C10958" s="1356">
        <v>8233</v>
      </c>
      <c r="D10958" s="747" t="str">
        <f t="shared" si="350"/>
        <v>WI8233</v>
      </c>
      <c r="E10958" s="1336">
        <v>0.97499999999999998</v>
      </c>
      <c r="F10958" s="644">
        <f t="shared" si="351"/>
        <v>0.97799999999999998</v>
      </c>
      <c r="G10958" s="748" t="s">
        <v>280</v>
      </c>
      <c r="H10958" s="1337">
        <v>0.21</v>
      </c>
    </row>
    <row r="10959" spans="2:8">
      <c r="B10959" s="651" t="s">
        <v>17</v>
      </c>
      <c r="C10959" s="1356">
        <v>8235</v>
      </c>
      <c r="D10959" s="747" t="str">
        <f t="shared" si="350"/>
        <v>WI8235</v>
      </c>
      <c r="E10959" s="1336">
        <v>1.145</v>
      </c>
      <c r="F10959" s="644">
        <f t="shared" si="351"/>
        <v>1.131</v>
      </c>
      <c r="G10959" s="748" t="s">
        <v>280</v>
      </c>
      <c r="H10959" s="1337">
        <v>0.53</v>
      </c>
    </row>
    <row r="10960" spans="2:8">
      <c r="B10960" s="651" t="s">
        <v>17</v>
      </c>
      <c r="C10960" s="1356">
        <v>8263</v>
      </c>
      <c r="D10960" s="747" t="str">
        <f t="shared" si="350"/>
        <v>WI8263</v>
      </c>
      <c r="E10960" s="1336">
        <v>1.012</v>
      </c>
      <c r="F10960" s="644">
        <f t="shared" si="351"/>
        <v>1.0109999999999999</v>
      </c>
      <c r="G10960" s="748" t="s">
        <v>280</v>
      </c>
      <c r="H10960" s="1337">
        <v>0.26</v>
      </c>
    </row>
    <row r="10961" spans="2:8">
      <c r="B10961" s="651" t="s">
        <v>17</v>
      </c>
      <c r="C10961" s="1356">
        <v>8264</v>
      </c>
      <c r="D10961" s="747" t="str">
        <f t="shared" si="350"/>
        <v>WI8264</v>
      </c>
      <c r="E10961" s="1336">
        <v>1.3959999999999999</v>
      </c>
      <c r="F10961" s="644">
        <f t="shared" si="351"/>
        <v>1.3560000000000001</v>
      </c>
      <c r="G10961" s="748" t="s">
        <v>280</v>
      </c>
      <c r="H10961" s="1337">
        <v>0.56000000000000005</v>
      </c>
    </row>
    <row r="10962" spans="2:8">
      <c r="B10962" s="651" t="s">
        <v>17</v>
      </c>
      <c r="C10962" s="1356">
        <v>8265</v>
      </c>
      <c r="D10962" s="747" t="str">
        <f t="shared" si="350"/>
        <v>WI8265</v>
      </c>
      <c r="E10962" s="1336">
        <v>1.2669999999999999</v>
      </c>
      <c r="F10962" s="644">
        <f t="shared" si="351"/>
        <v>1.24</v>
      </c>
      <c r="G10962" s="748" t="s">
        <v>280</v>
      </c>
      <c r="H10962" s="1337">
        <v>0.68</v>
      </c>
    </row>
    <row r="10963" spans="2:8">
      <c r="B10963" s="651" t="s">
        <v>17</v>
      </c>
      <c r="C10963" s="1356">
        <v>8279</v>
      </c>
      <c r="D10963" s="747" t="str">
        <f t="shared" si="350"/>
        <v>WI8279</v>
      </c>
      <c r="E10963" s="1336">
        <v>1.0349999999999999</v>
      </c>
      <c r="F10963" s="644">
        <f t="shared" si="351"/>
        <v>1.032</v>
      </c>
      <c r="G10963" s="748" t="s">
        <v>280</v>
      </c>
      <c r="H10963" s="1337">
        <v>0.57999999999999996</v>
      </c>
    </row>
    <row r="10964" spans="2:8">
      <c r="B10964" s="651" t="s">
        <v>17</v>
      </c>
      <c r="C10964" s="1356">
        <v>8288</v>
      </c>
      <c r="D10964" s="747" t="str">
        <f t="shared" si="350"/>
        <v>WI8288</v>
      </c>
      <c r="E10964" s="1336">
        <v>1.0289999999999999</v>
      </c>
      <c r="F10964" s="644">
        <f t="shared" si="351"/>
        <v>1.026</v>
      </c>
      <c r="G10964" s="748" t="s">
        <v>280</v>
      </c>
      <c r="H10964" s="1337">
        <v>0.64</v>
      </c>
    </row>
    <row r="10965" spans="2:8">
      <c r="B10965" s="651" t="s">
        <v>17</v>
      </c>
      <c r="C10965" s="1356">
        <v>8291</v>
      </c>
      <c r="D10965" s="747" t="str">
        <f t="shared" si="350"/>
        <v>WI8291</v>
      </c>
      <c r="E10965" s="1336">
        <v>1.03</v>
      </c>
      <c r="F10965" s="644">
        <f t="shared" si="351"/>
        <v>1.0269999999999999</v>
      </c>
      <c r="G10965" s="748" t="s">
        <v>280</v>
      </c>
      <c r="H10965" s="1337">
        <v>0.47</v>
      </c>
    </row>
    <row r="10966" spans="2:8">
      <c r="B10966" s="651" t="s">
        <v>17</v>
      </c>
      <c r="C10966" s="1356">
        <v>8292</v>
      </c>
      <c r="D10966" s="747" t="str">
        <f t="shared" si="350"/>
        <v>WI8292</v>
      </c>
      <c r="E10966" s="1336">
        <v>0.88</v>
      </c>
      <c r="F10966" s="644">
        <f t="shared" si="351"/>
        <v>0.89200000000000002</v>
      </c>
      <c r="G10966" s="748" t="s">
        <v>280</v>
      </c>
      <c r="H10966" s="1337">
        <v>0.86</v>
      </c>
    </row>
    <row r="10967" spans="2:8">
      <c r="B10967" s="651" t="s">
        <v>17</v>
      </c>
      <c r="C10967" s="1356">
        <v>8293</v>
      </c>
      <c r="D10967" s="747" t="str">
        <f t="shared" si="350"/>
        <v>WI8293</v>
      </c>
      <c r="E10967" s="1336">
        <v>0.79700000000000004</v>
      </c>
      <c r="F10967" s="644">
        <f t="shared" si="351"/>
        <v>0.81699999999999995</v>
      </c>
      <c r="G10967" s="748" t="s">
        <v>280</v>
      </c>
      <c r="H10967" s="1337">
        <v>2.0099999999999998</v>
      </c>
    </row>
    <row r="10968" spans="2:8">
      <c r="B10968" s="651" t="s">
        <v>17</v>
      </c>
      <c r="C10968" s="1356">
        <v>8304</v>
      </c>
      <c r="D10968" s="747" t="str">
        <f t="shared" si="350"/>
        <v>WI8304</v>
      </c>
      <c r="E10968" s="1336">
        <v>1.37</v>
      </c>
      <c r="F10968" s="644">
        <f t="shared" si="351"/>
        <v>1.333</v>
      </c>
      <c r="G10968" s="748" t="s">
        <v>280</v>
      </c>
      <c r="H10968" s="1337">
        <v>0.3</v>
      </c>
    </row>
    <row r="10969" spans="2:8">
      <c r="B10969" s="651" t="s">
        <v>17</v>
      </c>
      <c r="C10969" s="1356">
        <v>8350</v>
      </c>
      <c r="D10969" s="747" t="str">
        <f t="shared" si="350"/>
        <v>WI8350</v>
      </c>
      <c r="E10969" s="1336">
        <v>1.212</v>
      </c>
      <c r="F10969" s="644">
        <f t="shared" si="351"/>
        <v>1.1910000000000001</v>
      </c>
      <c r="G10969" s="748" t="s">
        <v>280</v>
      </c>
      <c r="H10969" s="1337">
        <v>0.57999999999999996</v>
      </c>
    </row>
    <row r="10970" spans="2:8">
      <c r="B10970" s="651" t="s">
        <v>17</v>
      </c>
      <c r="C10970" s="1356">
        <v>8380</v>
      </c>
      <c r="D10970" s="747" t="str">
        <f t="shared" si="350"/>
        <v>WI8380</v>
      </c>
      <c r="E10970" s="1336">
        <v>1.131</v>
      </c>
      <c r="F10970" s="644">
        <f t="shared" si="351"/>
        <v>1.1180000000000001</v>
      </c>
      <c r="G10970" s="748" t="s">
        <v>280</v>
      </c>
      <c r="H10970" s="1337">
        <v>0.43</v>
      </c>
    </row>
    <row r="10971" spans="2:8">
      <c r="B10971" s="651" t="s">
        <v>17</v>
      </c>
      <c r="C10971" s="1356">
        <v>8381</v>
      </c>
      <c r="D10971" s="747" t="str">
        <f t="shared" si="350"/>
        <v>WI8381</v>
      </c>
      <c r="E10971" s="1336">
        <v>0.97</v>
      </c>
      <c r="F10971" s="644">
        <f t="shared" si="351"/>
        <v>0.97299999999999998</v>
      </c>
      <c r="G10971" s="748" t="s">
        <v>280</v>
      </c>
      <c r="H10971" s="1337">
        <v>0.3</v>
      </c>
    </row>
    <row r="10972" spans="2:8">
      <c r="B10972" s="651" t="s">
        <v>17</v>
      </c>
      <c r="C10972" s="1356">
        <v>8385</v>
      </c>
      <c r="D10972" s="747" t="str">
        <f t="shared" si="350"/>
        <v>WI8385</v>
      </c>
      <c r="E10972" s="1336">
        <v>1.0449999999999999</v>
      </c>
      <c r="F10972" s="644">
        <f t="shared" si="351"/>
        <v>1.0409999999999999</v>
      </c>
      <c r="G10972" s="748" t="s">
        <v>280</v>
      </c>
      <c r="H10972" s="1337">
        <v>0.34</v>
      </c>
    </row>
    <row r="10973" spans="2:8">
      <c r="B10973" s="651" t="s">
        <v>17</v>
      </c>
      <c r="C10973" s="1356">
        <v>8392</v>
      </c>
      <c r="D10973" s="747" t="str">
        <f t="shared" si="350"/>
        <v>WI8392</v>
      </c>
      <c r="E10973" s="1336">
        <v>0.746</v>
      </c>
      <c r="F10973" s="644">
        <f t="shared" si="351"/>
        <v>0.77100000000000002</v>
      </c>
      <c r="G10973" s="748" t="s">
        <v>280</v>
      </c>
      <c r="H10973" s="1337">
        <v>0.46</v>
      </c>
    </row>
    <row r="10974" spans="2:8">
      <c r="B10974" s="651" t="s">
        <v>17</v>
      </c>
      <c r="C10974" s="1356">
        <v>8393</v>
      </c>
      <c r="D10974" s="747" t="str">
        <f t="shared" si="350"/>
        <v>WI8393</v>
      </c>
      <c r="E10974" s="1336">
        <v>1.2969999999999999</v>
      </c>
      <c r="F10974" s="644">
        <f t="shared" si="351"/>
        <v>1.2669999999999999</v>
      </c>
      <c r="G10974" s="748" t="s">
        <v>280</v>
      </c>
      <c r="H10974" s="1337">
        <v>0.33</v>
      </c>
    </row>
    <row r="10975" spans="2:8">
      <c r="B10975" s="651" t="s">
        <v>17</v>
      </c>
      <c r="C10975" s="1356">
        <v>8500</v>
      </c>
      <c r="D10975" s="747" t="str">
        <f t="shared" si="350"/>
        <v>WI8500</v>
      </c>
      <c r="E10975" s="1336">
        <v>1.018</v>
      </c>
      <c r="F10975" s="644">
        <f t="shared" si="351"/>
        <v>1.016</v>
      </c>
      <c r="G10975" s="748" t="s">
        <v>280</v>
      </c>
      <c r="H10975" s="1337">
        <v>0.68</v>
      </c>
    </row>
    <row r="10976" spans="2:8">
      <c r="B10976" s="651" t="s">
        <v>17</v>
      </c>
      <c r="C10976" s="1356">
        <v>8601</v>
      </c>
      <c r="D10976" s="747" t="str">
        <f t="shared" si="350"/>
        <v>WI8601</v>
      </c>
      <c r="E10976" s="1336">
        <v>1.395</v>
      </c>
      <c r="F10976" s="644">
        <f t="shared" si="351"/>
        <v>1.3560000000000001</v>
      </c>
      <c r="G10976" s="748" t="s">
        <v>280</v>
      </c>
      <c r="H10976" s="1337">
        <v>7.0000000000000007E-2</v>
      </c>
    </row>
    <row r="10977" spans="2:8">
      <c r="B10977" s="651" t="s">
        <v>17</v>
      </c>
      <c r="C10977" s="1356">
        <v>8602</v>
      </c>
      <c r="D10977" s="747" t="str">
        <f t="shared" si="350"/>
        <v>WI8602</v>
      </c>
      <c r="E10977" s="1336">
        <v>0.96199999999999997</v>
      </c>
      <c r="F10977" s="644">
        <f t="shared" si="351"/>
        <v>0.96599999999999997</v>
      </c>
      <c r="G10977" s="748" t="s">
        <v>280</v>
      </c>
      <c r="H10977" s="1337">
        <v>0.25</v>
      </c>
    </row>
    <row r="10978" spans="2:8">
      <c r="B10978" s="651" t="s">
        <v>17</v>
      </c>
      <c r="C10978" s="1356">
        <v>8606</v>
      </c>
      <c r="D10978" s="747" t="str">
        <f t="shared" si="350"/>
        <v>WI8606</v>
      </c>
      <c r="E10978" s="1336">
        <v>0.95899999999999996</v>
      </c>
      <c r="F10978" s="644">
        <f t="shared" si="351"/>
        <v>0.96299999999999997</v>
      </c>
      <c r="G10978" s="748" t="s">
        <v>280</v>
      </c>
      <c r="H10978" s="1337">
        <v>0.21</v>
      </c>
    </row>
    <row r="10979" spans="2:8">
      <c r="B10979" s="651" t="s">
        <v>17</v>
      </c>
      <c r="C10979" s="1356">
        <v>8709</v>
      </c>
      <c r="D10979" s="747" t="str">
        <f t="shared" si="350"/>
        <v>WI8709</v>
      </c>
      <c r="E10979" s="1336">
        <v>0.999</v>
      </c>
      <c r="F10979" s="644">
        <f t="shared" si="351"/>
        <v>0.999</v>
      </c>
      <c r="G10979" s="748" t="s">
        <v>280</v>
      </c>
      <c r="H10979" s="1337">
        <v>0.21</v>
      </c>
    </row>
    <row r="10980" spans="2:8">
      <c r="B10980" s="651" t="s">
        <v>17</v>
      </c>
      <c r="C10980" s="1356">
        <v>8719</v>
      </c>
      <c r="D10980" s="747" t="str">
        <f t="shared" si="350"/>
        <v>WI8719</v>
      </c>
      <c r="E10980" s="1336">
        <v>0.99</v>
      </c>
      <c r="F10980" s="644">
        <f t="shared" si="351"/>
        <v>0.99099999999999999</v>
      </c>
      <c r="G10980" s="748" t="s">
        <v>280</v>
      </c>
      <c r="H10980" s="1337">
        <v>0.23</v>
      </c>
    </row>
    <row r="10981" spans="2:8">
      <c r="B10981" s="651" t="s">
        <v>17</v>
      </c>
      <c r="C10981" s="1356">
        <v>8720</v>
      </c>
      <c r="D10981" s="747" t="str">
        <f t="shared" si="350"/>
        <v>WI8720</v>
      </c>
      <c r="E10981" s="1336">
        <v>1.0089999999999999</v>
      </c>
      <c r="F10981" s="644">
        <f t="shared" si="351"/>
        <v>1.008</v>
      </c>
      <c r="G10981" s="748" t="s">
        <v>280</v>
      </c>
      <c r="H10981" s="1337">
        <v>0.16</v>
      </c>
    </row>
    <row r="10982" spans="2:8">
      <c r="B10982" s="651" t="s">
        <v>17</v>
      </c>
      <c r="C10982" s="1356">
        <v>8721</v>
      </c>
      <c r="D10982" s="747" t="str">
        <f t="shared" si="350"/>
        <v>WI8721</v>
      </c>
      <c r="E10982" s="1336">
        <v>1.861</v>
      </c>
      <c r="F10982" s="644">
        <f t="shared" si="351"/>
        <v>1.7749999999999999</v>
      </c>
      <c r="G10982" s="748" t="s">
        <v>280</v>
      </c>
      <c r="H10982" s="1337">
        <v>0.05</v>
      </c>
    </row>
    <row r="10983" spans="2:8">
      <c r="B10983" s="651" t="s">
        <v>17</v>
      </c>
      <c r="C10983" s="1356">
        <v>8723</v>
      </c>
      <c r="D10983" s="747" t="str">
        <f t="shared" si="350"/>
        <v>WI8723</v>
      </c>
      <c r="E10983" s="1336">
        <v>1.0349999999999999</v>
      </c>
      <c r="F10983" s="644">
        <f t="shared" si="351"/>
        <v>1.032</v>
      </c>
      <c r="G10983" s="748" t="s">
        <v>280</v>
      </c>
      <c r="H10983" s="1337">
        <v>0.05</v>
      </c>
    </row>
    <row r="10984" spans="2:8">
      <c r="B10984" s="651" t="s">
        <v>17</v>
      </c>
      <c r="C10984" s="1356">
        <v>8726</v>
      </c>
      <c r="D10984" s="747" t="str">
        <f t="shared" si="350"/>
        <v>WI8726</v>
      </c>
      <c r="E10984" s="1336">
        <v>0.99199999999999999</v>
      </c>
      <c r="F10984" s="644">
        <f t="shared" si="351"/>
        <v>0.99299999999999999</v>
      </c>
      <c r="G10984" s="748" t="s">
        <v>280</v>
      </c>
      <c r="H10984" s="1337">
        <v>0.21</v>
      </c>
    </row>
    <row r="10985" spans="2:8">
      <c r="B10985" s="651" t="s">
        <v>17</v>
      </c>
      <c r="C10985" s="1356">
        <v>8734</v>
      </c>
      <c r="D10985" s="747" t="str">
        <f t="shared" si="350"/>
        <v>WI8734</v>
      </c>
      <c r="E10985" s="1336">
        <v>0.97899999999999998</v>
      </c>
      <c r="F10985" s="644">
        <f t="shared" si="351"/>
        <v>0.98099999999999998</v>
      </c>
      <c r="G10985" s="748" t="s">
        <v>280</v>
      </c>
      <c r="H10985" s="1337">
        <v>0.21</v>
      </c>
    </row>
    <row r="10986" spans="2:8">
      <c r="B10986" s="651" t="s">
        <v>17</v>
      </c>
      <c r="C10986" s="1356">
        <v>8737</v>
      </c>
      <c r="D10986" s="747" t="str">
        <f t="shared" si="350"/>
        <v>WI8737</v>
      </c>
      <c r="E10986" s="1336">
        <v>0.82399999999999995</v>
      </c>
      <c r="F10986" s="644">
        <f t="shared" si="351"/>
        <v>0.84199999999999997</v>
      </c>
      <c r="G10986" s="748" t="s">
        <v>280</v>
      </c>
      <c r="H10986" s="1337">
        <v>0.23</v>
      </c>
    </row>
    <row r="10987" spans="2:8">
      <c r="B10987" s="651" t="s">
        <v>17</v>
      </c>
      <c r="C10987" s="1356">
        <v>8738</v>
      </c>
      <c r="D10987" s="747" t="str">
        <f t="shared" si="350"/>
        <v>WI8738</v>
      </c>
      <c r="E10987" s="1336">
        <v>0.82399999999999995</v>
      </c>
      <c r="F10987" s="644">
        <f t="shared" si="351"/>
        <v>0.84199999999999997</v>
      </c>
      <c r="G10987" s="748" t="s">
        <v>280</v>
      </c>
      <c r="H10987" s="1337">
        <v>0.23</v>
      </c>
    </row>
    <row r="10988" spans="2:8">
      <c r="B10988" s="651" t="s">
        <v>17</v>
      </c>
      <c r="C10988" s="1356">
        <v>8742</v>
      </c>
      <c r="D10988" s="747" t="str">
        <f t="shared" si="350"/>
        <v>WI8742</v>
      </c>
      <c r="E10988" s="1336">
        <v>1.0620000000000001</v>
      </c>
      <c r="F10988" s="644">
        <f t="shared" si="351"/>
        <v>1.056</v>
      </c>
      <c r="G10988" s="748" t="s">
        <v>280</v>
      </c>
      <c r="H10988" s="1337">
        <v>0.06</v>
      </c>
    </row>
    <row r="10989" spans="2:8">
      <c r="B10989" s="651" t="s">
        <v>17</v>
      </c>
      <c r="C10989" s="1356">
        <v>8745</v>
      </c>
      <c r="D10989" s="747" t="str">
        <f t="shared" si="350"/>
        <v>WI8745</v>
      </c>
      <c r="E10989" s="1336">
        <v>0.95599999999999996</v>
      </c>
      <c r="F10989" s="644">
        <f t="shared" si="351"/>
        <v>0.96</v>
      </c>
      <c r="G10989" s="748" t="s">
        <v>280</v>
      </c>
      <c r="H10989" s="1337">
        <v>0.36</v>
      </c>
    </row>
    <row r="10990" spans="2:8">
      <c r="B10990" s="651" t="s">
        <v>17</v>
      </c>
      <c r="C10990" s="1356">
        <v>8748</v>
      </c>
      <c r="D10990" s="747" t="str">
        <f t="shared" si="350"/>
        <v>WI8748</v>
      </c>
      <c r="E10990" s="1336">
        <v>1.4350000000000001</v>
      </c>
      <c r="F10990" s="644">
        <f t="shared" si="351"/>
        <v>1.3919999999999999</v>
      </c>
      <c r="G10990" s="748" t="s">
        <v>280</v>
      </c>
      <c r="H10990" s="1337">
        <v>7.0000000000000007E-2</v>
      </c>
    </row>
    <row r="10991" spans="2:8">
      <c r="B10991" s="651" t="s">
        <v>17</v>
      </c>
      <c r="C10991" s="1356">
        <v>8755</v>
      </c>
      <c r="D10991" s="747" t="str">
        <f t="shared" si="350"/>
        <v>WI8755</v>
      </c>
      <c r="E10991" s="1336">
        <v>0.97799999999999998</v>
      </c>
      <c r="F10991" s="644">
        <f t="shared" si="351"/>
        <v>0.98</v>
      </c>
      <c r="G10991" s="748" t="s">
        <v>280</v>
      </c>
      <c r="H10991" s="1337">
        <v>0.12</v>
      </c>
    </row>
    <row r="10992" spans="2:8">
      <c r="B10992" s="651" t="s">
        <v>17</v>
      </c>
      <c r="C10992" s="1356">
        <v>8800</v>
      </c>
      <c r="D10992" s="747" t="str">
        <f t="shared" si="350"/>
        <v>WI8800</v>
      </c>
      <c r="E10992" s="1336">
        <v>0.89600000000000002</v>
      </c>
      <c r="F10992" s="644">
        <f t="shared" si="351"/>
        <v>0.90600000000000003</v>
      </c>
      <c r="G10992" s="748" t="s">
        <v>280</v>
      </c>
      <c r="H10992" s="1337">
        <v>0.28999999999999998</v>
      </c>
    </row>
    <row r="10993" spans="2:8">
      <c r="B10993" s="651" t="s">
        <v>17</v>
      </c>
      <c r="C10993" s="1356">
        <v>8803</v>
      </c>
      <c r="D10993" s="747" t="str">
        <f t="shared" si="350"/>
        <v>WI8803</v>
      </c>
      <c r="E10993" s="1336">
        <v>1.359</v>
      </c>
      <c r="F10993" s="644">
        <f t="shared" si="351"/>
        <v>1.323</v>
      </c>
      <c r="G10993" s="748" t="s">
        <v>280</v>
      </c>
      <c r="H10993" s="1337">
        <v>0.05</v>
      </c>
    </row>
    <row r="10994" spans="2:8">
      <c r="B10994" s="651" t="s">
        <v>17</v>
      </c>
      <c r="C10994" s="1356">
        <v>8805</v>
      </c>
      <c r="D10994" s="747" t="str">
        <f t="shared" si="350"/>
        <v>WI8805</v>
      </c>
      <c r="E10994" s="1336">
        <v>0.99199999999999999</v>
      </c>
      <c r="F10994" s="644">
        <f t="shared" si="351"/>
        <v>0.99299999999999999</v>
      </c>
      <c r="G10994" s="748" t="s">
        <v>280</v>
      </c>
      <c r="H10994" s="1337">
        <v>0.21</v>
      </c>
    </row>
    <row r="10995" spans="2:8">
      <c r="B10995" s="651" t="s">
        <v>17</v>
      </c>
      <c r="C10995" s="1356">
        <v>8810</v>
      </c>
      <c r="D10995" s="747" t="str">
        <f t="shared" si="350"/>
        <v>WI8810</v>
      </c>
      <c r="E10995" s="1336">
        <v>1.052</v>
      </c>
      <c r="F10995" s="644">
        <f t="shared" si="351"/>
        <v>1.0469999999999999</v>
      </c>
      <c r="G10995" s="748" t="s">
        <v>280</v>
      </c>
      <c r="H10995" s="1337">
        <v>0.05</v>
      </c>
    </row>
    <row r="10996" spans="2:8">
      <c r="B10996" s="651" t="s">
        <v>17</v>
      </c>
      <c r="C10996" s="1356">
        <v>8814</v>
      </c>
      <c r="D10996" s="747" t="str">
        <f t="shared" si="350"/>
        <v>WI8814</v>
      </c>
      <c r="E10996" s="1336">
        <v>0.82399999999999995</v>
      </c>
      <c r="F10996" s="644">
        <f t="shared" si="351"/>
        <v>0.84199999999999997</v>
      </c>
      <c r="G10996" s="748" t="s">
        <v>280</v>
      </c>
      <c r="H10996" s="1337">
        <v>0.23</v>
      </c>
    </row>
    <row r="10997" spans="2:8">
      <c r="B10997" s="651" t="s">
        <v>17</v>
      </c>
      <c r="C10997" s="1356">
        <v>8815</v>
      </c>
      <c r="D10997" s="747" t="str">
        <f t="shared" si="350"/>
        <v>WI8815</v>
      </c>
      <c r="E10997" s="1336">
        <v>0.998</v>
      </c>
      <c r="F10997" s="644">
        <f t="shared" si="351"/>
        <v>0.998</v>
      </c>
      <c r="G10997" s="748" t="s">
        <v>280</v>
      </c>
      <c r="H10997" s="1337">
        <v>0.21</v>
      </c>
    </row>
    <row r="10998" spans="2:8">
      <c r="B10998" s="651" t="s">
        <v>17</v>
      </c>
      <c r="C10998" s="1356">
        <v>8820</v>
      </c>
      <c r="D10998" s="747" t="str">
        <f t="shared" si="350"/>
        <v>WI8820</v>
      </c>
      <c r="E10998" s="1336">
        <v>0.99099999999999999</v>
      </c>
      <c r="F10998" s="644">
        <f t="shared" si="351"/>
        <v>0.99199999999999999</v>
      </c>
      <c r="G10998" s="748" t="s">
        <v>280</v>
      </c>
      <c r="H10998" s="1337">
        <v>0.05</v>
      </c>
    </row>
    <row r="10999" spans="2:8">
      <c r="B10999" s="651" t="s">
        <v>17</v>
      </c>
      <c r="C10999" s="1356">
        <v>8824</v>
      </c>
      <c r="D10999" s="747" t="str">
        <f t="shared" si="350"/>
        <v>WI8824</v>
      </c>
      <c r="E10999" s="1336">
        <v>0.66700000000000004</v>
      </c>
      <c r="F10999" s="644">
        <f t="shared" si="351"/>
        <v>0.7</v>
      </c>
      <c r="G10999" s="748" t="s">
        <v>280</v>
      </c>
      <c r="H10999" s="1337">
        <v>0.8</v>
      </c>
    </row>
    <row r="11000" spans="2:8">
      <c r="B11000" s="651" t="s">
        <v>17</v>
      </c>
      <c r="C11000" s="1356">
        <v>8825</v>
      </c>
      <c r="D11000" s="747" t="str">
        <f t="shared" si="350"/>
        <v>WI8825</v>
      </c>
      <c r="E11000" s="1336">
        <v>0.83399999999999996</v>
      </c>
      <c r="F11000" s="644">
        <f t="shared" si="351"/>
        <v>0.85099999999999998</v>
      </c>
      <c r="G11000" s="748" t="s">
        <v>280</v>
      </c>
      <c r="H11000" s="1337">
        <v>0.35</v>
      </c>
    </row>
    <row r="11001" spans="2:8">
      <c r="B11001" s="651" t="s">
        <v>17</v>
      </c>
      <c r="C11001" s="1356">
        <v>8826</v>
      </c>
      <c r="D11001" s="747" t="str">
        <f t="shared" si="350"/>
        <v>WI8826</v>
      </c>
      <c r="E11001" s="1336">
        <v>0.83699999999999997</v>
      </c>
      <c r="F11001" s="644">
        <f t="shared" si="351"/>
        <v>0.85299999999999998</v>
      </c>
      <c r="G11001" s="748" t="s">
        <v>280</v>
      </c>
      <c r="H11001" s="1337">
        <v>0.46</v>
      </c>
    </row>
    <row r="11002" spans="2:8">
      <c r="B11002" s="651" t="s">
        <v>17</v>
      </c>
      <c r="C11002" s="1356">
        <v>8829</v>
      </c>
      <c r="D11002" s="747" t="str">
        <f t="shared" si="350"/>
        <v>WI8829</v>
      </c>
      <c r="E11002" s="1336">
        <v>0.70099999999999996</v>
      </c>
      <c r="F11002" s="644">
        <f t="shared" si="351"/>
        <v>0.73099999999999998</v>
      </c>
      <c r="G11002" s="748" t="s">
        <v>280</v>
      </c>
      <c r="H11002" s="1337">
        <v>0.46</v>
      </c>
    </row>
    <row r="11003" spans="2:8">
      <c r="B11003" s="651" t="s">
        <v>17</v>
      </c>
      <c r="C11003" s="1356">
        <v>8831</v>
      </c>
      <c r="D11003" s="747" t="str">
        <f t="shared" si="350"/>
        <v>WI8831</v>
      </c>
      <c r="E11003" s="1336">
        <v>0.77100000000000002</v>
      </c>
      <c r="F11003" s="644">
        <f t="shared" si="351"/>
        <v>0.79400000000000004</v>
      </c>
      <c r="G11003" s="748" t="s">
        <v>280</v>
      </c>
      <c r="H11003" s="1337">
        <v>0.26</v>
      </c>
    </row>
    <row r="11004" spans="2:8">
      <c r="B11004" s="651" t="s">
        <v>17</v>
      </c>
      <c r="C11004" s="1356">
        <v>8832</v>
      </c>
      <c r="D11004" s="747" t="str">
        <f t="shared" si="350"/>
        <v>WI8832</v>
      </c>
      <c r="E11004" s="1336">
        <v>0.98799999999999999</v>
      </c>
      <c r="F11004" s="644">
        <f t="shared" si="351"/>
        <v>0.98899999999999999</v>
      </c>
      <c r="G11004" s="748" t="s">
        <v>280</v>
      </c>
      <c r="H11004" s="1337">
        <v>0.05</v>
      </c>
    </row>
    <row r="11005" spans="2:8">
      <c r="B11005" s="651" t="s">
        <v>17</v>
      </c>
      <c r="C11005" s="1356">
        <v>8833</v>
      </c>
      <c r="D11005" s="747" t="str">
        <f t="shared" si="350"/>
        <v>WI8833</v>
      </c>
      <c r="E11005" s="1336">
        <v>0.84599999999999997</v>
      </c>
      <c r="F11005" s="644">
        <f t="shared" si="351"/>
        <v>0.86099999999999999</v>
      </c>
      <c r="G11005" s="748" t="s">
        <v>280</v>
      </c>
      <c r="H11005" s="1337">
        <v>0.14000000000000001</v>
      </c>
    </row>
    <row r="11006" spans="2:8">
      <c r="B11006" s="651" t="s">
        <v>17</v>
      </c>
      <c r="C11006" s="1356">
        <v>8835</v>
      </c>
      <c r="D11006" s="747" t="str">
        <f t="shared" si="350"/>
        <v>WI8835</v>
      </c>
      <c r="E11006" s="1336">
        <v>0.73899999999999999</v>
      </c>
      <c r="F11006" s="644">
        <f t="shared" si="351"/>
        <v>0.76500000000000001</v>
      </c>
      <c r="G11006" s="748" t="s">
        <v>280</v>
      </c>
      <c r="H11006" s="1337">
        <v>0.42</v>
      </c>
    </row>
    <row r="11007" spans="2:8">
      <c r="B11007" s="651" t="s">
        <v>17</v>
      </c>
      <c r="C11007" s="1356">
        <v>8842</v>
      </c>
      <c r="D11007" s="747" t="str">
        <f t="shared" si="350"/>
        <v>WI8842</v>
      </c>
      <c r="E11007" s="1336">
        <v>0.72899999999999998</v>
      </c>
      <c r="F11007" s="644">
        <f t="shared" si="351"/>
        <v>0.75600000000000001</v>
      </c>
      <c r="G11007" s="748" t="s">
        <v>280</v>
      </c>
      <c r="H11007" s="1337">
        <v>0.67</v>
      </c>
    </row>
    <row r="11008" spans="2:8">
      <c r="B11008" s="651" t="s">
        <v>17</v>
      </c>
      <c r="C11008" s="1356">
        <v>8855</v>
      </c>
      <c r="D11008" s="747" t="str">
        <f t="shared" si="350"/>
        <v>WI8855</v>
      </c>
      <c r="E11008" s="1336">
        <v>1.2649999999999999</v>
      </c>
      <c r="F11008" s="644">
        <f t="shared" si="351"/>
        <v>1.2390000000000001</v>
      </c>
      <c r="G11008" s="748" t="s">
        <v>280</v>
      </c>
      <c r="H11008" s="1337">
        <v>0.05</v>
      </c>
    </row>
    <row r="11009" spans="2:8">
      <c r="B11009" s="651" t="s">
        <v>17</v>
      </c>
      <c r="C11009" s="1356">
        <v>8856</v>
      </c>
      <c r="D11009" s="747" t="str">
        <f t="shared" si="350"/>
        <v>WI8856</v>
      </c>
      <c r="E11009" s="1336">
        <v>0.90400000000000003</v>
      </c>
      <c r="F11009" s="644">
        <f t="shared" si="351"/>
        <v>0.91400000000000003</v>
      </c>
      <c r="G11009" s="748" t="s">
        <v>280</v>
      </c>
      <c r="H11009" s="1337">
        <v>0.21</v>
      </c>
    </row>
    <row r="11010" spans="2:8">
      <c r="B11010" s="651" t="s">
        <v>17</v>
      </c>
      <c r="C11010" s="1356">
        <v>8857</v>
      </c>
      <c r="D11010" s="747" t="str">
        <f t="shared" si="350"/>
        <v>WI8857</v>
      </c>
      <c r="E11010" s="1336">
        <v>0.92600000000000005</v>
      </c>
      <c r="F11010" s="644">
        <f t="shared" si="351"/>
        <v>0.93300000000000005</v>
      </c>
      <c r="G11010" s="748" t="s">
        <v>280</v>
      </c>
      <c r="H11010" s="1337">
        <v>0.21</v>
      </c>
    </row>
    <row r="11011" spans="2:8">
      <c r="B11011" s="651" t="s">
        <v>17</v>
      </c>
      <c r="C11011" s="1356">
        <v>8868</v>
      </c>
      <c r="D11011" s="747" t="str">
        <f t="shared" si="350"/>
        <v>WI8868</v>
      </c>
      <c r="E11011" s="1336">
        <v>1.012</v>
      </c>
      <c r="F11011" s="644">
        <f t="shared" si="351"/>
        <v>1.0109999999999999</v>
      </c>
      <c r="G11011" s="748" t="s">
        <v>280</v>
      </c>
      <c r="H11011" s="1337">
        <v>0.06</v>
      </c>
    </row>
    <row r="11012" spans="2:8">
      <c r="B11012" s="651" t="s">
        <v>17</v>
      </c>
      <c r="C11012" s="1356">
        <v>8869</v>
      </c>
      <c r="D11012" s="747" t="str">
        <f t="shared" si="350"/>
        <v>WI8869</v>
      </c>
      <c r="E11012" s="1336">
        <v>0.70899999999999996</v>
      </c>
      <c r="F11012" s="644">
        <f t="shared" si="351"/>
        <v>0.73799999999999999</v>
      </c>
      <c r="G11012" s="748" t="s">
        <v>280</v>
      </c>
      <c r="H11012" s="1337">
        <v>0.22</v>
      </c>
    </row>
    <row r="11013" spans="2:8">
      <c r="B11013" s="651" t="s">
        <v>17</v>
      </c>
      <c r="C11013" s="1356">
        <v>8871</v>
      </c>
      <c r="D11013" s="747" t="str">
        <f t="shared" si="350"/>
        <v>WI8871</v>
      </c>
      <c r="E11013" s="1336">
        <v>1.1359999999999999</v>
      </c>
      <c r="F11013" s="644">
        <f t="shared" si="351"/>
        <v>1.1220000000000001</v>
      </c>
      <c r="G11013" s="748" t="s">
        <v>280</v>
      </c>
      <c r="H11013" s="1337">
        <v>0.1</v>
      </c>
    </row>
    <row r="11014" spans="2:8">
      <c r="B11014" s="651" t="s">
        <v>17</v>
      </c>
      <c r="C11014" s="1356">
        <v>8901</v>
      </c>
      <c r="D11014" s="747" t="str">
        <f t="shared" si="350"/>
        <v>WI8901</v>
      </c>
      <c r="E11014" s="1336">
        <v>0.88500000000000001</v>
      </c>
      <c r="F11014" s="644">
        <f t="shared" si="351"/>
        <v>0.89700000000000002</v>
      </c>
      <c r="G11014" s="748" t="s">
        <v>280</v>
      </c>
      <c r="H11014" s="1337">
        <v>0.05</v>
      </c>
    </row>
    <row r="11015" spans="2:8">
      <c r="B11015" s="651" t="s">
        <v>17</v>
      </c>
      <c r="C11015" s="1356">
        <v>9012</v>
      </c>
      <c r="D11015" s="747" t="str">
        <f t="shared" si="350"/>
        <v>WI9012</v>
      </c>
      <c r="E11015" s="1336">
        <v>1.048</v>
      </c>
      <c r="F11015" s="644">
        <f t="shared" si="351"/>
        <v>1.0429999999999999</v>
      </c>
      <c r="G11015" s="748" t="s">
        <v>280</v>
      </c>
      <c r="H11015" s="1337">
        <v>0.21</v>
      </c>
    </row>
    <row r="11016" spans="2:8">
      <c r="B11016" s="651" t="s">
        <v>17</v>
      </c>
      <c r="C11016" s="1356">
        <v>9014</v>
      </c>
      <c r="D11016" s="747" t="str">
        <f t="shared" si="350"/>
        <v>WI9014</v>
      </c>
      <c r="E11016" s="1336">
        <v>0.91800000000000004</v>
      </c>
      <c r="F11016" s="644">
        <f t="shared" si="351"/>
        <v>0.92600000000000005</v>
      </c>
      <c r="G11016" s="748" t="s">
        <v>280</v>
      </c>
      <c r="H11016" s="1337">
        <v>0.63</v>
      </c>
    </row>
    <row r="11017" spans="2:8">
      <c r="B11017" s="651" t="s">
        <v>17</v>
      </c>
      <c r="C11017" s="1356">
        <v>9015</v>
      </c>
      <c r="D11017" s="747" t="str">
        <f t="shared" si="350"/>
        <v>WI9015</v>
      </c>
      <c r="E11017" s="1336">
        <v>1.2889999999999999</v>
      </c>
      <c r="F11017" s="644">
        <f t="shared" si="351"/>
        <v>1.26</v>
      </c>
      <c r="G11017" s="748" t="s">
        <v>280</v>
      </c>
      <c r="H11017" s="1337">
        <v>0.53</v>
      </c>
    </row>
    <row r="11018" spans="2:8">
      <c r="B11018" s="651" t="s">
        <v>17</v>
      </c>
      <c r="C11018" s="1356">
        <v>9016</v>
      </c>
      <c r="D11018" s="747" t="str">
        <f t="shared" si="350"/>
        <v>WI9016</v>
      </c>
      <c r="E11018" s="1336">
        <v>0.93200000000000005</v>
      </c>
      <c r="F11018" s="644">
        <f t="shared" si="351"/>
        <v>0.93899999999999995</v>
      </c>
      <c r="G11018" s="748" t="s">
        <v>280</v>
      </c>
      <c r="H11018" s="1337">
        <v>0.47</v>
      </c>
    </row>
    <row r="11019" spans="2:8">
      <c r="B11019" s="651" t="s">
        <v>17</v>
      </c>
      <c r="C11019" s="1356">
        <v>9019</v>
      </c>
      <c r="D11019" s="747" t="str">
        <f t="shared" ref="D11019:D11064" si="352">B11019&amp;TEXT(C11019,"0000")</f>
        <v>WI9019</v>
      </c>
      <c r="E11019" s="1336">
        <v>0.96899999999999997</v>
      </c>
      <c r="F11019" s="644">
        <f t="shared" ref="F11019:F11064" si="353">IF(E11019="NA","NA",ROUND((E11019-1)*0.9+1,3))</f>
        <v>0.97199999999999998</v>
      </c>
      <c r="G11019" s="748" t="s">
        <v>280</v>
      </c>
      <c r="H11019" s="1337">
        <v>0.21</v>
      </c>
    </row>
    <row r="11020" spans="2:8">
      <c r="B11020" s="651" t="s">
        <v>17</v>
      </c>
      <c r="C11020" s="1356">
        <v>9033</v>
      </c>
      <c r="D11020" s="747" t="str">
        <f t="shared" si="352"/>
        <v>WI9033</v>
      </c>
      <c r="E11020" s="1336">
        <v>0.86499999999999999</v>
      </c>
      <c r="F11020" s="644">
        <f t="shared" si="353"/>
        <v>0.879</v>
      </c>
      <c r="G11020" s="748" t="s">
        <v>280</v>
      </c>
      <c r="H11020" s="1337">
        <v>0.25</v>
      </c>
    </row>
    <row r="11021" spans="2:8">
      <c r="B11021" s="651" t="s">
        <v>17</v>
      </c>
      <c r="C11021" s="1356">
        <v>9040</v>
      </c>
      <c r="D11021" s="747" t="str">
        <f t="shared" si="352"/>
        <v>WI9040</v>
      </c>
      <c r="E11021" s="1336">
        <v>0.80300000000000005</v>
      </c>
      <c r="F11021" s="644">
        <f t="shared" si="353"/>
        <v>0.82299999999999995</v>
      </c>
      <c r="G11021" s="748" t="s">
        <v>280</v>
      </c>
      <c r="H11021" s="1337">
        <v>0.92</v>
      </c>
    </row>
    <row r="11022" spans="2:8">
      <c r="B11022" s="651" t="s">
        <v>17</v>
      </c>
      <c r="C11022" s="1356">
        <v>9044</v>
      </c>
      <c r="D11022" s="747" t="str">
        <f t="shared" si="352"/>
        <v>WI9044</v>
      </c>
      <c r="E11022" s="1336">
        <v>0.80700000000000005</v>
      </c>
      <c r="F11022" s="644">
        <f t="shared" si="353"/>
        <v>0.82599999999999996</v>
      </c>
      <c r="G11022" s="748" t="s">
        <v>280</v>
      </c>
      <c r="H11022" s="1337">
        <v>0.4</v>
      </c>
    </row>
    <row r="11023" spans="2:8">
      <c r="B11023" s="651" t="s">
        <v>17</v>
      </c>
      <c r="C11023" s="1356">
        <v>9052</v>
      </c>
      <c r="D11023" s="747" t="str">
        <f t="shared" si="352"/>
        <v>WI9052</v>
      </c>
      <c r="E11023" s="1336">
        <v>0.71399999999999997</v>
      </c>
      <c r="F11023" s="644">
        <f t="shared" si="353"/>
        <v>0.74299999999999999</v>
      </c>
      <c r="G11023" s="748" t="s">
        <v>280</v>
      </c>
      <c r="H11023" s="1337">
        <v>0.46</v>
      </c>
    </row>
    <row r="11024" spans="2:8">
      <c r="B11024" s="651" t="s">
        <v>17</v>
      </c>
      <c r="C11024" s="1356">
        <v>9058</v>
      </c>
      <c r="D11024" s="747" t="str">
        <f t="shared" si="352"/>
        <v>WI9058</v>
      </c>
      <c r="E11024" s="1336">
        <v>0.63800000000000001</v>
      </c>
      <c r="F11024" s="644">
        <f t="shared" si="353"/>
        <v>0.67400000000000004</v>
      </c>
      <c r="G11024" s="748" t="s">
        <v>280</v>
      </c>
      <c r="H11024" s="1337">
        <v>0.43</v>
      </c>
    </row>
    <row r="11025" spans="2:8">
      <c r="B11025" s="651" t="s">
        <v>17</v>
      </c>
      <c r="C11025" s="1356">
        <v>9060</v>
      </c>
      <c r="D11025" s="747" t="str">
        <f t="shared" si="352"/>
        <v>WI9060</v>
      </c>
      <c r="E11025" s="1336">
        <v>0.97599999999999998</v>
      </c>
      <c r="F11025" s="644">
        <f t="shared" si="353"/>
        <v>0.97799999999999998</v>
      </c>
      <c r="G11025" s="748" t="s">
        <v>280</v>
      </c>
      <c r="H11025" s="1337">
        <v>0.26</v>
      </c>
    </row>
    <row r="11026" spans="2:8">
      <c r="B11026" s="651" t="s">
        <v>17</v>
      </c>
      <c r="C11026" s="1356">
        <v>9061</v>
      </c>
      <c r="D11026" s="747" t="str">
        <f t="shared" si="352"/>
        <v>WI9061</v>
      </c>
      <c r="E11026" s="1336">
        <v>0.88400000000000001</v>
      </c>
      <c r="F11026" s="644">
        <f t="shared" si="353"/>
        <v>0.89600000000000002</v>
      </c>
      <c r="G11026" s="748" t="s">
        <v>280</v>
      </c>
      <c r="H11026" s="1337">
        <v>0.24</v>
      </c>
    </row>
    <row r="11027" spans="2:8">
      <c r="B11027" s="651" t="s">
        <v>17</v>
      </c>
      <c r="C11027" s="1356">
        <v>9063</v>
      </c>
      <c r="D11027" s="747" t="str">
        <f t="shared" si="352"/>
        <v>WI9063</v>
      </c>
      <c r="E11027" s="1336">
        <v>0.86</v>
      </c>
      <c r="F11027" s="644">
        <f t="shared" si="353"/>
        <v>0.874</v>
      </c>
      <c r="G11027" s="748" t="s">
        <v>280</v>
      </c>
      <c r="H11027" s="1337">
        <v>0.23</v>
      </c>
    </row>
    <row r="11028" spans="2:8">
      <c r="B11028" s="651" t="s">
        <v>17</v>
      </c>
      <c r="C11028" s="1356">
        <v>9077</v>
      </c>
      <c r="D11028" s="747" t="str">
        <f t="shared" si="352"/>
        <v>WI9077</v>
      </c>
      <c r="E11028" s="1336">
        <v>0.88700000000000001</v>
      </c>
      <c r="F11028" s="644">
        <f t="shared" si="353"/>
        <v>0.89800000000000002</v>
      </c>
      <c r="G11028" s="748" t="s">
        <v>280</v>
      </c>
      <c r="H11028" s="1337">
        <v>0.13</v>
      </c>
    </row>
    <row r="11029" spans="2:8">
      <c r="B11029" s="651" t="s">
        <v>17</v>
      </c>
      <c r="C11029" s="1356">
        <v>9082</v>
      </c>
      <c r="D11029" s="747" t="str">
        <f t="shared" si="352"/>
        <v>WI9082</v>
      </c>
      <c r="E11029" s="1336">
        <v>0.64800000000000002</v>
      </c>
      <c r="F11029" s="644">
        <f t="shared" si="353"/>
        <v>0.68300000000000005</v>
      </c>
      <c r="G11029" s="748" t="s">
        <v>280</v>
      </c>
      <c r="H11029" s="1337">
        <v>0.39</v>
      </c>
    </row>
    <row r="11030" spans="2:8">
      <c r="B11030" s="651" t="s">
        <v>17</v>
      </c>
      <c r="C11030" s="1356">
        <v>9083</v>
      </c>
      <c r="D11030" s="747" t="str">
        <f t="shared" si="352"/>
        <v>WI9083</v>
      </c>
      <c r="E11030" s="1336">
        <v>0.54</v>
      </c>
      <c r="F11030" s="644">
        <f t="shared" si="353"/>
        <v>0.58599999999999997</v>
      </c>
      <c r="G11030" s="748" t="s">
        <v>280</v>
      </c>
      <c r="H11030" s="1337">
        <v>0.34</v>
      </c>
    </row>
    <row r="11031" spans="2:8">
      <c r="B11031" s="651" t="s">
        <v>17</v>
      </c>
      <c r="C11031" s="1356">
        <v>9084</v>
      </c>
      <c r="D11031" s="747" t="str">
        <f t="shared" si="352"/>
        <v>WI9084</v>
      </c>
      <c r="E11031" s="1336">
        <v>0.88100000000000001</v>
      </c>
      <c r="F11031" s="644">
        <f t="shared" si="353"/>
        <v>0.89300000000000002</v>
      </c>
      <c r="G11031" s="748" t="s">
        <v>280</v>
      </c>
      <c r="H11031" s="1337">
        <v>0.3</v>
      </c>
    </row>
    <row r="11032" spans="2:8">
      <c r="B11032" s="651" t="s">
        <v>17</v>
      </c>
      <c r="C11032" s="1356">
        <v>9089</v>
      </c>
      <c r="D11032" s="747" t="str">
        <f t="shared" si="352"/>
        <v>WI9089</v>
      </c>
      <c r="E11032" s="1336">
        <v>0.96499999999999997</v>
      </c>
      <c r="F11032" s="644">
        <f t="shared" si="353"/>
        <v>0.96899999999999997</v>
      </c>
      <c r="G11032" s="748" t="s">
        <v>280</v>
      </c>
      <c r="H11032" s="1337">
        <v>0.21</v>
      </c>
    </row>
    <row r="11033" spans="2:8">
      <c r="B11033" s="651" t="s">
        <v>17</v>
      </c>
      <c r="C11033" s="1356">
        <v>9093</v>
      </c>
      <c r="D11033" s="747" t="str">
        <f t="shared" si="352"/>
        <v>WI9093</v>
      </c>
      <c r="E11033" s="1336">
        <v>0.97799999999999998</v>
      </c>
      <c r="F11033" s="644">
        <f t="shared" si="353"/>
        <v>0.98</v>
      </c>
      <c r="G11033" s="748" t="s">
        <v>280</v>
      </c>
      <c r="H11033" s="1337">
        <v>0.23</v>
      </c>
    </row>
    <row r="11034" spans="2:8">
      <c r="B11034" s="651" t="s">
        <v>17</v>
      </c>
      <c r="C11034" s="1356">
        <v>9101</v>
      </c>
      <c r="D11034" s="747" t="str">
        <f t="shared" si="352"/>
        <v>WI9101</v>
      </c>
      <c r="E11034" s="1336">
        <v>0.82099999999999995</v>
      </c>
      <c r="F11034" s="644">
        <f t="shared" si="353"/>
        <v>0.83899999999999997</v>
      </c>
      <c r="G11034" s="748" t="s">
        <v>280</v>
      </c>
      <c r="H11034" s="1337">
        <v>0.75</v>
      </c>
    </row>
    <row r="11035" spans="2:8">
      <c r="B11035" s="651" t="s">
        <v>17</v>
      </c>
      <c r="C11035" s="1356">
        <v>9102</v>
      </c>
      <c r="D11035" s="747" t="str">
        <f t="shared" si="352"/>
        <v>WI9102</v>
      </c>
      <c r="E11035" s="1336">
        <v>0.96299999999999997</v>
      </c>
      <c r="F11035" s="644">
        <f t="shared" si="353"/>
        <v>0.96699999999999997</v>
      </c>
      <c r="G11035" s="748" t="s">
        <v>280</v>
      </c>
      <c r="H11035" s="1337">
        <v>0.25</v>
      </c>
    </row>
    <row r="11036" spans="2:8">
      <c r="B11036" s="651" t="s">
        <v>17</v>
      </c>
      <c r="C11036" s="1356">
        <v>9154</v>
      </c>
      <c r="D11036" s="747" t="str">
        <f t="shared" si="352"/>
        <v>WI9154</v>
      </c>
      <c r="E11036" s="1336">
        <v>0.91600000000000004</v>
      </c>
      <c r="F11036" s="644">
        <f t="shared" si="353"/>
        <v>0.92400000000000004</v>
      </c>
      <c r="G11036" s="748" t="s">
        <v>280</v>
      </c>
      <c r="H11036" s="1337">
        <v>0.26</v>
      </c>
    </row>
    <row r="11037" spans="2:8">
      <c r="B11037" s="651" t="s">
        <v>17</v>
      </c>
      <c r="C11037" s="1356">
        <v>9156</v>
      </c>
      <c r="D11037" s="747" t="str">
        <f t="shared" si="352"/>
        <v>WI9156</v>
      </c>
      <c r="E11037" s="1336">
        <v>1.044</v>
      </c>
      <c r="F11037" s="644">
        <f t="shared" si="353"/>
        <v>1.04</v>
      </c>
      <c r="G11037" s="748" t="s">
        <v>280</v>
      </c>
      <c r="H11037" s="1337">
        <v>0.32</v>
      </c>
    </row>
    <row r="11038" spans="2:8">
      <c r="B11038" s="651" t="s">
        <v>17</v>
      </c>
      <c r="C11038" s="1356">
        <v>9170</v>
      </c>
      <c r="D11038" s="747" t="str">
        <f t="shared" si="352"/>
        <v>WI9170</v>
      </c>
      <c r="E11038" s="1336">
        <v>1.2969999999999999</v>
      </c>
      <c r="F11038" s="644">
        <f t="shared" si="353"/>
        <v>1.2669999999999999</v>
      </c>
      <c r="G11038" s="748" t="s">
        <v>280</v>
      </c>
      <c r="H11038" s="1337">
        <v>0.56999999999999995</v>
      </c>
    </row>
    <row r="11039" spans="2:8">
      <c r="B11039" s="651" t="s">
        <v>17</v>
      </c>
      <c r="C11039" s="1356">
        <v>9178</v>
      </c>
      <c r="D11039" s="747" t="str">
        <f t="shared" si="352"/>
        <v>WI9178</v>
      </c>
      <c r="E11039" s="1336">
        <v>1.075</v>
      </c>
      <c r="F11039" s="644">
        <f t="shared" si="353"/>
        <v>1.0680000000000001</v>
      </c>
      <c r="G11039" s="748" t="s">
        <v>280</v>
      </c>
      <c r="H11039" s="1337">
        <v>0.5</v>
      </c>
    </row>
    <row r="11040" spans="2:8">
      <c r="B11040" s="651" t="s">
        <v>17</v>
      </c>
      <c r="C11040" s="1356">
        <v>9179</v>
      </c>
      <c r="D11040" s="747" t="str">
        <f t="shared" si="352"/>
        <v>WI9179</v>
      </c>
      <c r="E11040" s="1336">
        <v>0.93700000000000006</v>
      </c>
      <c r="F11040" s="644">
        <f t="shared" si="353"/>
        <v>0.94299999999999995</v>
      </c>
      <c r="G11040" s="748" t="s">
        <v>280</v>
      </c>
      <c r="H11040" s="1337">
        <v>0.34</v>
      </c>
    </row>
    <row r="11041" spans="2:8">
      <c r="B11041" s="651" t="s">
        <v>17</v>
      </c>
      <c r="C11041" s="1356">
        <v>9180</v>
      </c>
      <c r="D11041" s="747" t="str">
        <f t="shared" si="352"/>
        <v>WI9180</v>
      </c>
      <c r="E11041" s="1336">
        <v>1.161</v>
      </c>
      <c r="F11041" s="644">
        <f t="shared" si="353"/>
        <v>1.145</v>
      </c>
      <c r="G11041" s="748" t="s">
        <v>280</v>
      </c>
      <c r="H11041" s="1337">
        <v>0.7</v>
      </c>
    </row>
    <row r="11042" spans="2:8">
      <c r="B11042" s="651" t="s">
        <v>17</v>
      </c>
      <c r="C11042" s="1356">
        <v>9182</v>
      </c>
      <c r="D11042" s="747" t="str">
        <f t="shared" si="352"/>
        <v>WI9182</v>
      </c>
      <c r="E11042" s="1336">
        <v>0.98799999999999999</v>
      </c>
      <c r="F11042" s="644">
        <f t="shared" si="353"/>
        <v>0.98899999999999999</v>
      </c>
      <c r="G11042" s="748" t="s">
        <v>280</v>
      </c>
      <c r="H11042" s="1337">
        <v>0.24</v>
      </c>
    </row>
    <row r="11043" spans="2:8">
      <c r="B11043" s="651" t="s">
        <v>17</v>
      </c>
      <c r="C11043" s="1356">
        <v>9186</v>
      </c>
      <c r="D11043" s="747" t="str">
        <f t="shared" si="352"/>
        <v>WI9186</v>
      </c>
      <c r="E11043" s="1336">
        <v>1.0189999999999999</v>
      </c>
      <c r="F11043" s="644">
        <f t="shared" si="353"/>
        <v>1.0169999999999999</v>
      </c>
      <c r="G11043" s="748" t="s">
        <v>280</v>
      </c>
      <c r="H11043" s="1337">
        <v>0.43</v>
      </c>
    </row>
    <row r="11044" spans="2:8">
      <c r="B11044" s="651" t="s">
        <v>17</v>
      </c>
      <c r="C11044" s="1356">
        <v>9220</v>
      </c>
      <c r="D11044" s="747" t="str">
        <f t="shared" si="352"/>
        <v>WI9220</v>
      </c>
      <c r="E11044" s="1336">
        <v>0.98899999999999999</v>
      </c>
      <c r="F11044" s="644">
        <f t="shared" si="353"/>
        <v>0.99</v>
      </c>
      <c r="G11044" s="748" t="s">
        <v>280</v>
      </c>
      <c r="H11044" s="1337">
        <v>0.32</v>
      </c>
    </row>
    <row r="11045" spans="2:8">
      <c r="B11045" s="651" t="s">
        <v>17</v>
      </c>
      <c r="C11045" s="1356">
        <v>9402</v>
      </c>
      <c r="D11045" s="747" t="str">
        <f t="shared" si="352"/>
        <v>WI9402</v>
      </c>
      <c r="E11045" s="1336">
        <v>1.3440000000000001</v>
      </c>
      <c r="F11045" s="644">
        <f t="shared" si="353"/>
        <v>1.31</v>
      </c>
      <c r="G11045" s="748" t="s">
        <v>280</v>
      </c>
      <c r="H11045" s="1337">
        <v>0.45</v>
      </c>
    </row>
    <row r="11046" spans="2:8">
      <c r="B11046" s="651" t="s">
        <v>17</v>
      </c>
      <c r="C11046" s="1356">
        <v>9403</v>
      </c>
      <c r="D11046" s="747" t="str">
        <f t="shared" si="352"/>
        <v>WI9403</v>
      </c>
      <c r="E11046" s="1336">
        <v>1.415</v>
      </c>
      <c r="F11046" s="644">
        <f t="shared" si="353"/>
        <v>1.3740000000000001</v>
      </c>
      <c r="G11046" s="748" t="s">
        <v>280</v>
      </c>
      <c r="H11046" s="1337">
        <v>0.8</v>
      </c>
    </row>
    <row r="11047" spans="2:8">
      <c r="B11047" s="651" t="s">
        <v>17</v>
      </c>
      <c r="C11047" s="1356">
        <v>9410</v>
      </c>
      <c r="D11047" s="747" t="str">
        <f t="shared" si="352"/>
        <v>WI9410</v>
      </c>
      <c r="E11047" s="1336">
        <v>1.044</v>
      </c>
      <c r="F11047" s="644">
        <f t="shared" si="353"/>
        <v>1.04</v>
      </c>
      <c r="G11047" s="748" t="s">
        <v>280</v>
      </c>
      <c r="H11047" s="1337">
        <v>0.23</v>
      </c>
    </row>
    <row r="11048" spans="2:8">
      <c r="B11048" s="651" t="s">
        <v>17</v>
      </c>
      <c r="C11048" s="1356">
        <v>9412</v>
      </c>
      <c r="D11048" s="747" t="str">
        <f t="shared" si="352"/>
        <v>WI9412</v>
      </c>
      <c r="E11048" s="1336">
        <v>0.85199999999999998</v>
      </c>
      <c r="F11048" s="644">
        <f t="shared" si="353"/>
        <v>0.86699999999999999</v>
      </c>
      <c r="G11048" s="748" t="s">
        <v>280</v>
      </c>
      <c r="H11048" s="1337">
        <v>0.51</v>
      </c>
    </row>
    <row r="11049" spans="2:8">
      <c r="B11049" s="651" t="s">
        <v>17</v>
      </c>
      <c r="C11049" s="1356">
        <v>9413</v>
      </c>
      <c r="D11049" s="747" t="str">
        <f t="shared" si="352"/>
        <v>WI9413</v>
      </c>
      <c r="E11049" s="1336">
        <v>1.087</v>
      </c>
      <c r="F11049" s="644">
        <f t="shared" si="353"/>
        <v>1.0780000000000001</v>
      </c>
      <c r="G11049" s="748" t="s">
        <v>280</v>
      </c>
      <c r="H11049" s="1337">
        <v>0.49</v>
      </c>
    </row>
    <row r="11050" spans="2:8">
      <c r="B11050" s="651" t="s">
        <v>17</v>
      </c>
      <c r="C11050" s="1356">
        <v>9414</v>
      </c>
      <c r="D11050" s="747" t="str">
        <f t="shared" si="352"/>
        <v>WI9414</v>
      </c>
      <c r="E11050" s="1336">
        <v>1.0900000000000001</v>
      </c>
      <c r="F11050" s="644">
        <f t="shared" si="353"/>
        <v>1.081</v>
      </c>
      <c r="G11050" s="748" t="s">
        <v>280</v>
      </c>
      <c r="H11050" s="1337">
        <v>0.56999999999999995</v>
      </c>
    </row>
    <row r="11051" spans="2:8">
      <c r="B11051" s="651" t="s">
        <v>17</v>
      </c>
      <c r="C11051" s="1356">
        <v>9428</v>
      </c>
      <c r="D11051" s="747" t="str">
        <f t="shared" si="352"/>
        <v>WI9428</v>
      </c>
      <c r="E11051" s="1336">
        <v>0.97</v>
      </c>
      <c r="F11051" s="644">
        <f t="shared" si="353"/>
        <v>0.97299999999999998</v>
      </c>
      <c r="G11051" s="748" t="s">
        <v>280</v>
      </c>
      <c r="H11051" s="1337">
        <v>0.21</v>
      </c>
    </row>
    <row r="11052" spans="2:8">
      <c r="B11052" s="651" t="s">
        <v>17</v>
      </c>
      <c r="C11052" s="1356">
        <v>9447</v>
      </c>
      <c r="D11052" s="747" t="str">
        <f t="shared" si="352"/>
        <v>WI9447</v>
      </c>
      <c r="E11052" s="1336">
        <v>0.82399999999999995</v>
      </c>
      <c r="F11052" s="644">
        <f t="shared" si="353"/>
        <v>0.84199999999999997</v>
      </c>
      <c r="G11052" s="748" t="s">
        <v>280</v>
      </c>
      <c r="H11052" s="1337">
        <v>0.23</v>
      </c>
    </row>
    <row r="11053" spans="2:8">
      <c r="B11053" s="651" t="s">
        <v>17</v>
      </c>
      <c r="C11053" s="1356">
        <v>9501</v>
      </c>
      <c r="D11053" s="747" t="str">
        <f t="shared" si="352"/>
        <v>WI9501</v>
      </c>
      <c r="E11053" s="1336">
        <v>0.76700000000000002</v>
      </c>
      <c r="F11053" s="644">
        <f t="shared" si="353"/>
        <v>0.79</v>
      </c>
      <c r="G11053" s="748" t="s">
        <v>280</v>
      </c>
      <c r="H11053" s="1337">
        <v>0.55000000000000004</v>
      </c>
    </row>
    <row r="11054" spans="2:8">
      <c r="B11054" s="651" t="s">
        <v>17</v>
      </c>
      <c r="C11054" s="1356">
        <v>9505</v>
      </c>
      <c r="D11054" s="747" t="str">
        <f t="shared" si="352"/>
        <v>WI9505</v>
      </c>
      <c r="E11054" s="1336">
        <v>0.95599999999999996</v>
      </c>
      <c r="F11054" s="644">
        <f t="shared" si="353"/>
        <v>0.96</v>
      </c>
      <c r="G11054" s="748" t="s">
        <v>280</v>
      </c>
      <c r="H11054" s="1337">
        <v>0.32</v>
      </c>
    </row>
    <row r="11055" spans="2:8">
      <c r="B11055" s="651" t="s">
        <v>17</v>
      </c>
      <c r="C11055" s="1356">
        <v>9519</v>
      </c>
      <c r="D11055" s="747" t="str">
        <f t="shared" si="352"/>
        <v>WI9519</v>
      </c>
      <c r="E11055" s="1336">
        <v>1.252</v>
      </c>
      <c r="F11055" s="644">
        <f t="shared" si="353"/>
        <v>1.2270000000000001</v>
      </c>
      <c r="G11055" s="748" t="s">
        <v>280</v>
      </c>
      <c r="H11055" s="1337">
        <v>0.63</v>
      </c>
    </row>
    <row r="11056" spans="2:8">
      <c r="B11056" s="651" t="s">
        <v>17</v>
      </c>
      <c r="C11056" s="1356">
        <v>9521</v>
      </c>
      <c r="D11056" s="747" t="str">
        <f t="shared" si="352"/>
        <v>WI9521</v>
      </c>
      <c r="E11056" s="1336">
        <v>1.2050000000000001</v>
      </c>
      <c r="F11056" s="644">
        <f t="shared" si="353"/>
        <v>1.1850000000000001</v>
      </c>
      <c r="G11056" s="748" t="s">
        <v>280</v>
      </c>
      <c r="H11056" s="1337">
        <v>0.42</v>
      </c>
    </row>
    <row r="11057" spans="1:8">
      <c r="B11057" s="651" t="s">
        <v>17</v>
      </c>
      <c r="C11057" s="1356">
        <v>9522</v>
      </c>
      <c r="D11057" s="747" t="str">
        <f t="shared" si="352"/>
        <v>WI9522</v>
      </c>
      <c r="E11057" s="1336">
        <v>0.5</v>
      </c>
      <c r="F11057" s="644">
        <f t="shared" si="353"/>
        <v>0.55000000000000004</v>
      </c>
      <c r="G11057" s="748" t="s">
        <v>280</v>
      </c>
      <c r="H11057" s="1337">
        <v>0.68</v>
      </c>
    </row>
    <row r="11058" spans="1:8">
      <c r="B11058" s="651" t="s">
        <v>17</v>
      </c>
      <c r="C11058" s="1356">
        <v>9529</v>
      </c>
      <c r="D11058" s="747" t="str">
        <f t="shared" si="352"/>
        <v>WI9529</v>
      </c>
      <c r="E11058" s="1336">
        <v>1.01</v>
      </c>
      <c r="F11058" s="644">
        <f t="shared" si="353"/>
        <v>1.0089999999999999</v>
      </c>
      <c r="G11058" s="748" t="s">
        <v>280</v>
      </c>
      <c r="H11058" s="1337">
        <v>0.25</v>
      </c>
    </row>
    <row r="11059" spans="1:8">
      <c r="B11059" s="651" t="s">
        <v>17</v>
      </c>
      <c r="C11059" s="1356">
        <v>9534</v>
      </c>
      <c r="D11059" s="747" t="str">
        <f t="shared" si="352"/>
        <v>WI9534</v>
      </c>
      <c r="E11059" s="1336">
        <v>1.323</v>
      </c>
      <c r="F11059" s="644">
        <f t="shared" si="353"/>
        <v>1.2909999999999999</v>
      </c>
      <c r="G11059" s="748" t="s">
        <v>280</v>
      </c>
      <c r="H11059" s="1337">
        <v>0.28000000000000003</v>
      </c>
    </row>
    <row r="11060" spans="1:8">
      <c r="B11060" s="651" t="s">
        <v>17</v>
      </c>
      <c r="C11060" s="1356">
        <v>9554</v>
      </c>
      <c r="D11060" s="747" t="str">
        <f t="shared" si="352"/>
        <v>WI9554</v>
      </c>
      <c r="E11060" s="1336">
        <v>1.1100000000000001</v>
      </c>
      <c r="F11060" s="644">
        <f t="shared" si="353"/>
        <v>1.099</v>
      </c>
      <c r="G11060" s="748" t="s">
        <v>280</v>
      </c>
      <c r="H11060" s="1337">
        <v>0.42</v>
      </c>
    </row>
    <row r="11061" spans="1:8">
      <c r="B11061" s="651" t="s">
        <v>17</v>
      </c>
      <c r="C11061" s="1356">
        <v>9586</v>
      </c>
      <c r="D11061" s="747" t="str">
        <f t="shared" si="352"/>
        <v>WI9586</v>
      </c>
      <c r="E11061" s="1336">
        <v>0.74199999999999999</v>
      </c>
      <c r="F11061" s="644">
        <f t="shared" si="353"/>
        <v>0.76800000000000002</v>
      </c>
      <c r="G11061" s="748" t="s">
        <v>280</v>
      </c>
      <c r="H11061" s="1337">
        <v>0.17</v>
      </c>
    </row>
    <row r="11062" spans="1:8">
      <c r="B11062" s="651" t="s">
        <v>17</v>
      </c>
      <c r="C11062" s="1356">
        <v>9600</v>
      </c>
      <c r="D11062" s="747" t="str">
        <f t="shared" si="352"/>
        <v>WI9600</v>
      </c>
      <c r="E11062" s="1336">
        <v>1.079</v>
      </c>
      <c r="F11062" s="644">
        <f t="shared" si="353"/>
        <v>1.071</v>
      </c>
      <c r="G11062" s="748" t="s">
        <v>280</v>
      </c>
      <c r="H11062" s="1337">
        <v>0.38</v>
      </c>
    </row>
    <row r="11063" spans="1:8">
      <c r="B11063" s="651" t="s">
        <v>17</v>
      </c>
      <c r="C11063" s="1356">
        <v>9620</v>
      </c>
      <c r="D11063" s="747" t="str">
        <f t="shared" si="352"/>
        <v>WI9620</v>
      </c>
      <c r="E11063" s="1336">
        <v>1.302</v>
      </c>
      <c r="F11063" s="644">
        <f t="shared" si="353"/>
        <v>1.272</v>
      </c>
      <c r="G11063" s="748" t="s">
        <v>280</v>
      </c>
      <c r="H11063" s="1337">
        <v>0.19</v>
      </c>
    </row>
    <row r="11064" spans="1:8">
      <c r="A11064" s="651" t="s">
        <v>17</v>
      </c>
      <c r="B11064" s="651" t="s">
        <v>17</v>
      </c>
      <c r="C11064" s="1356">
        <v>9894</v>
      </c>
      <c r="D11064" s="747" t="str">
        <f t="shared" si="352"/>
        <v>WI9894</v>
      </c>
      <c r="E11064" s="1336">
        <v>1.0429999999999999</v>
      </c>
      <c r="F11064" s="644">
        <f t="shared" si="353"/>
        <v>1.0389999999999999</v>
      </c>
      <c r="G11064" s="748" t="s">
        <v>280</v>
      </c>
      <c r="H11064" s="1337">
        <v>0.19</v>
      </c>
    </row>
  </sheetData>
  <customSheetViews>
    <customSheetView guid="{B070D993-A558-4B1C-AC4E-67FBCE430B77}" topLeftCell="A9">
      <selection activeCell="G9" sqref="G9"/>
      <pageMargins left="0.7" right="0.7" top="0.75" bottom="0.75" header="0.3" footer="0.3"/>
    </customSheetView>
    <customSheetView guid="{66336E0E-D3CE-4BCD-8706-2E622954FB7A}" topLeftCell="I1">
      <selection activeCell="M11" sqref="M11"/>
      <pageMargins left="0.7" right="0.7" top="0.75" bottom="0.75" header="0.3" footer="0.3"/>
    </customSheetView>
    <customSheetView guid="{8F017303-F4E6-4F2E-AE6E-4863CE4BAD60}" showPageBreaks="1">
      <pane ySplit="10" topLeftCell="A11" activePane="bottomLeft" state="frozen"/>
      <selection pane="bottomLeft" activeCell="M20" sqref="M20"/>
      <pageMargins left="0.7" right="0.7" top="0.75" bottom="0.75" header="0.3" footer="0.3"/>
      <pageSetup orientation="portrait" r:id="rId1"/>
    </customSheetView>
    <customSheetView guid="{2D067A2B-544F-4687-B463-591ABEF3DC76}" topLeftCell="B1">
      <selection activeCell="M166" sqref="M166"/>
      <pageMargins left="0.7" right="0.7" top="0.75" bottom="0.75" header="0.3" footer="0.3"/>
    </customSheetView>
    <customSheetView guid="{DEED4BF7-CD74-46B8-9246-650AA2D336A3}">
      <selection activeCell="M2" sqref="M2"/>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C35CCEBD-5DD6-40D5-B0B9-29A308324E1F}">
      <selection activeCell="M20" sqref="M20"/>
      <pageMargins left="0.7" right="0.7" top="0.75" bottom="0.75" header="0.3" footer="0.3"/>
      <pageSetup orientation="portrait" verticalDpi="0" r:id="rId2"/>
    </customSheetView>
    <customSheetView guid="{4C13BEF0-D969-4F7C-9C90-218A9EA7683E}" topLeftCell="D1">
      <selection activeCell="X9" sqref="X9"/>
      <pageMargins left="0.7" right="0.7" top="0.75" bottom="0.75" header="0.3" footer="0.3"/>
    </customSheetView>
  </customSheetViews>
  <pageMargins left="0.7" right="0.7" top="0.75" bottom="0.75" header="0.3" footer="0.3"/>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ColWidth="8.88671875" defaultRowHeight="14.4"/>
  <sheetData>
    <row r="1" spans="1:35">
      <c r="A1" s="2" t="s">
        <v>48</v>
      </c>
    </row>
    <row r="2" spans="1:35">
      <c r="A2" s="21" t="s">
        <v>104</v>
      </c>
    </row>
    <row r="3" spans="1:35">
      <c r="A3" s="26" t="s">
        <v>46</v>
      </c>
      <c r="B3" s="27" t="s">
        <v>43</v>
      </c>
      <c r="C3" s="27"/>
      <c r="D3" s="488">
        <v>1</v>
      </c>
      <c r="E3" s="488">
        <v>2</v>
      </c>
      <c r="F3" s="488">
        <v>3</v>
      </c>
      <c r="G3" s="488">
        <v>4</v>
      </c>
      <c r="H3" s="488">
        <v>5</v>
      </c>
      <c r="I3" s="488">
        <v>6</v>
      </c>
      <c r="J3" s="488">
        <v>7</v>
      </c>
      <c r="K3" s="488">
        <v>8</v>
      </c>
      <c r="L3" s="488">
        <v>9</v>
      </c>
      <c r="M3" s="488">
        <v>10</v>
      </c>
      <c r="N3" s="488">
        <v>11</v>
      </c>
      <c r="O3" s="488">
        <v>12</v>
      </c>
      <c r="P3" s="488">
        <v>15</v>
      </c>
      <c r="Q3" s="488">
        <v>18</v>
      </c>
      <c r="R3" s="488">
        <v>21</v>
      </c>
      <c r="S3" s="488">
        <v>24</v>
      </c>
      <c r="T3" s="488">
        <v>27</v>
      </c>
      <c r="U3" s="488">
        <v>30</v>
      </c>
      <c r="V3" s="488">
        <v>33</v>
      </c>
      <c r="W3" s="488">
        <v>36</v>
      </c>
      <c r="X3" s="488">
        <v>39</v>
      </c>
      <c r="Y3" s="488">
        <v>42</v>
      </c>
      <c r="Z3" s="488">
        <v>45</v>
      </c>
      <c r="AA3" s="488">
        <v>48</v>
      </c>
      <c r="AB3" s="488">
        <v>51</v>
      </c>
      <c r="AC3" s="488">
        <v>54</v>
      </c>
      <c r="AD3" s="488">
        <v>57</v>
      </c>
      <c r="AE3" s="488">
        <v>60</v>
      </c>
      <c r="AF3" s="488">
        <v>63</v>
      </c>
      <c r="AG3" s="488">
        <v>66</v>
      </c>
      <c r="AH3" s="488">
        <v>69</v>
      </c>
      <c r="AI3" s="488">
        <v>72</v>
      </c>
    </row>
    <row r="4" spans="1:35">
      <c r="A4" s="21" t="s">
        <v>5</v>
      </c>
      <c r="B4" s="21" t="s">
        <v>44</v>
      </c>
      <c r="C4" s="21"/>
      <c r="D4" s="644">
        <v>2.1999999999999999E-2</v>
      </c>
      <c r="E4" s="644">
        <v>5.6000000000000001E-2</v>
      </c>
      <c r="F4" s="644">
        <v>9.6000000000000002E-2</v>
      </c>
      <c r="G4" s="644">
        <v>0.14199999999999999</v>
      </c>
      <c r="H4" s="644">
        <v>0.19</v>
      </c>
      <c r="I4" s="644">
        <v>0.24099999999999999</v>
      </c>
      <c r="J4" s="644">
        <v>0.29499999999999998</v>
      </c>
      <c r="K4" s="644">
        <v>0.35</v>
      </c>
      <c r="L4" s="644">
        <v>0.40799999999999997</v>
      </c>
      <c r="M4" s="644">
        <v>0.46700000000000003</v>
      </c>
      <c r="N4" s="644">
        <v>0.52700000000000002</v>
      </c>
      <c r="O4" s="644">
        <v>0.58799999999999997</v>
      </c>
      <c r="P4" s="644">
        <v>0.66700000000000004</v>
      </c>
      <c r="Q4" s="644">
        <v>0.72299999999999998</v>
      </c>
      <c r="R4" s="644">
        <v>0.76500000000000001</v>
      </c>
      <c r="S4" s="644">
        <v>0.79800000000000004</v>
      </c>
      <c r="T4" s="644">
        <v>0.82099999999999995</v>
      </c>
      <c r="U4" s="644">
        <v>0.84099999999999997</v>
      </c>
      <c r="V4" s="644">
        <v>0.85799999999999998</v>
      </c>
      <c r="W4" s="644">
        <v>0.873</v>
      </c>
      <c r="X4" s="644">
        <v>0.88200000000000001</v>
      </c>
      <c r="Y4" s="644">
        <v>0.89</v>
      </c>
      <c r="Z4" s="644">
        <v>0.89700000000000002</v>
      </c>
      <c r="AA4" s="644">
        <v>0.90300000000000002</v>
      </c>
      <c r="AB4" s="644">
        <v>0.90400000000000003</v>
      </c>
      <c r="AC4" s="644">
        <v>0.90500000000000003</v>
      </c>
      <c r="AD4" s="644">
        <v>0.90600000000000003</v>
      </c>
      <c r="AE4" s="644">
        <v>0.90700000000000003</v>
      </c>
      <c r="AF4" s="644">
        <v>0.91</v>
      </c>
      <c r="AG4" s="644">
        <v>0.91200000000000003</v>
      </c>
      <c r="AH4" s="644">
        <v>0.91500000000000004</v>
      </c>
      <c r="AI4" s="644">
        <v>0.91700000000000004</v>
      </c>
    </row>
    <row r="5" spans="1:35">
      <c r="A5" s="21" t="s">
        <v>41</v>
      </c>
      <c r="B5" s="21" t="s">
        <v>44</v>
      </c>
      <c r="C5" s="21"/>
      <c r="D5" s="644">
        <v>0.03</v>
      </c>
      <c r="E5" s="644">
        <v>7.1999999999999995E-2</v>
      </c>
      <c r="F5" s="644">
        <v>0.11899999999999999</v>
      </c>
      <c r="G5" s="644">
        <v>0.17</v>
      </c>
      <c r="H5" s="644">
        <v>0.224</v>
      </c>
      <c r="I5" s="644">
        <v>0.27900000000000003</v>
      </c>
      <c r="J5" s="644">
        <v>0.33700000000000002</v>
      </c>
      <c r="K5" s="644">
        <v>0.39600000000000002</v>
      </c>
      <c r="L5" s="644">
        <v>0.45700000000000002</v>
      </c>
      <c r="M5" s="644">
        <v>0.51800000000000002</v>
      </c>
      <c r="N5" s="644">
        <v>0.58099999999999996</v>
      </c>
      <c r="O5" s="644">
        <v>0.64400000000000002</v>
      </c>
      <c r="P5" s="644">
        <v>0.70399999999999996</v>
      </c>
      <c r="Q5" s="644">
        <v>0.745</v>
      </c>
      <c r="R5" s="644">
        <v>0.77600000000000002</v>
      </c>
      <c r="S5" s="644">
        <v>0.8</v>
      </c>
      <c r="T5" s="644">
        <v>0.81499999999999995</v>
      </c>
      <c r="U5" s="644">
        <v>0.82699999999999996</v>
      </c>
      <c r="V5" s="644">
        <v>0.83699999999999997</v>
      </c>
      <c r="W5" s="644">
        <v>0.84599999999999997</v>
      </c>
      <c r="X5" s="644">
        <v>0.85699999999999998</v>
      </c>
      <c r="Y5" s="644">
        <v>0.86599999999999999</v>
      </c>
      <c r="Z5" s="644">
        <v>0.874</v>
      </c>
      <c r="AA5" s="644">
        <v>0.88100000000000001</v>
      </c>
      <c r="AB5" s="644">
        <v>0.88900000000000001</v>
      </c>
      <c r="AC5" s="644">
        <v>0.89500000000000002</v>
      </c>
      <c r="AD5" s="644">
        <v>0.90100000000000002</v>
      </c>
      <c r="AE5" s="644">
        <v>0.90600000000000003</v>
      </c>
      <c r="AF5" s="644">
        <v>0.91</v>
      </c>
      <c r="AG5" s="644">
        <v>0.91300000000000003</v>
      </c>
      <c r="AH5" s="644">
        <v>0.91600000000000004</v>
      </c>
      <c r="AI5" s="644">
        <v>0.91900000000000004</v>
      </c>
    </row>
    <row r="6" spans="1:35">
      <c r="A6" s="21" t="s">
        <v>7</v>
      </c>
      <c r="B6" s="21" t="s">
        <v>44</v>
      </c>
      <c r="C6" s="21"/>
      <c r="D6" s="644">
        <v>3.1E-2</v>
      </c>
      <c r="E6" s="644">
        <v>7.5999999999999998E-2</v>
      </c>
      <c r="F6" s="644">
        <v>0.127</v>
      </c>
      <c r="G6" s="644">
        <v>0.182</v>
      </c>
      <c r="H6" s="644">
        <v>0.23899999999999999</v>
      </c>
      <c r="I6" s="644">
        <v>0.3</v>
      </c>
      <c r="J6" s="644">
        <v>0.36199999999999999</v>
      </c>
      <c r="K6" s="644">
        <v>0.42599999999999999</v>
      </c>
      <c r="L6" s="644">
        <v>0.49099999999999999</v>
      </c>
      <c r="M6" s="644">
        <v>0.55700000000000005</v>
      </c>
      <c r="N6" s="644">
        <v>0.625</v>
      </c>
      <c r="O6" s="644">
        <v>0.69299999999999995</v>
      </c>
      <c r="P6" s="644">
        <v>0.74</v>
      </c>
      <c r="Q6" s="644">
        <v>0.77100000000000002</v>
      </c>
      <c r="R6" s="644">
        <v>0.79400000000000004</v>
      </c>
      <c r="S6" s="644">
        <v>0.81200000000000006</v>
      </c>
      <c r="T6" s="644">
        <v>0.83499999999999996</v>
      </c>
      <c r="U6" s="644">
        <v>0.85299999999999998</v>
      </c>
      <c r="V6" s="644">
        <v>0.86899999999999999</v>
      </c>
      <c r="W6" s="644">
        <v>0.88300000000000001</v>
      </c>
      <c r="X6" s="644">
        <v>0.89400000000000002</v>
      </c>
      <c r="Y6" s="644">
        <v>0.90300000000000002</v>
      </c>
      <c r="Z6" s="644">
        <v>0.91200000000000003</v>
      </c>
      <c r="AA6" s="644">
        <v>0.91900000000000004</v>
      </c>
      <c r="AB6" s="644">
        <v>0.92600000000000005</v>
      </c>
      <c r="AC6" s="644">
        <v>0.93300000000000005</v>
      </c>
      <c r="AD6" s="644">
        <v>0.93899999999999995</v>
      </c>
      <c r="AE6" s="644">
        <v>0.94399999999999995</v>
      </c>
      <c r="AF6" s="644">
        <v>0.94399999999999995</v>
      </c>
      <c r="AG6" s="644">
        <v>0.94499999999999995</v>
      </c>
      <c r="AH6" s="644">
        <v>0.94499999999999995</v>
      </c>
      <c r="AI6" s="644">
        <v>0.94499999999999995</v>
      </c>
    </row>
    <row r="7" spans="1:35">
      <c r="A7" s="21" t="s">
        <v>24</v>
      </c>
      <c r="B7" s="21" t="s">
        <v>44</v>
      </c>
      <c r="C7" s="21"/>
      <c r="D7" s="644">
        <v>2.4E-2</v>
      </c>
      <c r="E7" s="644">
        <v>0.06</v>
      </c>
      <c r="F7" s="644">
        <v>0.10199999999999999</v>
      </c>
      <c r="G7" s="644">
        <v>0.14799999999999999</v>
      </c>
      <c r="H7" s="644">
        <v>0.19800000000000001</v>
      </c>
      <c r="I7" s="644">
        <v>0.25</v>
      </c>
      <c r="J7" s="644">
        <v>0.30399999999999999</v>
      </c>
      <c r="K7" s="644">
        <v>0.36</v>
      </c>
      <c r="L7" s="644">
        <v>0.41699999999999998</v>
      </c>
      <c r="M7" s="644">
        <v>0.47499999999999998</v>
      </c>
      <c r="N7" s="644">
        <v>0.53500000000000003</v>
      </c>
      <c r="O7" s="644">
        <v>0.59599999999999997</v>
      </c>
      <c r="P7" s="644">
        <v>0.68700000000000006</v>
      </c>
      <c r="Q7" s="644">
        <v>0.748</v>
      </c>
      <c r="R7" s="644">
        <v>0.79400000000000004</v>
      </c>
      <c r="S7" s="644">
        <v>0.82899999999999996</v>
      </c>
      <c r="T7" s="644">
        <v>0.85199999999999998</v>
      </c>
      <c r="U7" s="644">
        <v>0.87</v>
      </c>
      <c r="V7" s="644">
        <v>0.88500000000000001</v>
      </c>
      <c r="W7" s="644">
        <v>0.89800000000000002</v>
      </c>
      <c r="X7" s="644">
        <v>0.90800000000000003</v>
      </c>
      <c r="Y7" s="644">
        <v>0.91600000000000004</v>
      </c>
      <c r="Z7" s="644">
        <v>0.92400000000000004</v>
      </c>
      <c r="AA7" s="644">
        <v>0.93</v>
      </c>
      <c r="AB7" s="644">
        <v>0.93700000000000006</v>
      </c>
      <c r="AC7" s="644">
        <v>0.94299999999999995</v>
      </c>
      <c r="AD7" s="644">
        <v>0.94799999999999995</v>
      </c>
      <c r="AE7" s="644">
        <v>0.95199999999999996</v>
      </c>
      <c r="AF7" s="644">
        <v>0.95599999999999996</v>
      </c>
      <c r="AG7" s="644">
        <v>0.95799999999999996</v>
      </c>
      <c r="AH7" s="644">
        <v>0.96099999999999997</v>
      </c>
      <c r="AI7" s="644">
        <v>0.96299999999999997</v>
      </c>
    </row>
    <row r="8" spans="1:35">
      <c r="A8" s="21" t="s">
        <v>25</v>
      </c>
      <c r="B8" s="21" t="s">
        <v>44</v>
      </c>
      <c r="C8" s="21"/>
      <c r="D8" s="644">
        <v>4.1000000000000002E-2</v>
      </c>
      <c r="E8" s="644">
        <v>9.1999999999999998E-2</v>
      </c>
      <c r="F8" s="644">
        <v>0.14799999999999999</v>
      </c>
      <c r="G8" s="644">
        <v>0.20699999999999999</v>
      </c>
      <c r="H8" s="644">
        <v>0.26800000000000002</v>
      </c>
      <c r="I8" s="644">
        <v>0.33100000000000002</v>
      </c>
      <c r="J8" s="644">
        <v>0.39400000000000002</v>
      </c>
      <c r="K8" s="644">
        <v>0.45900000000000002</v>
      </c>
      <c r="L8" s="644">
        <v>0.52500000000000002</v>
      </c>
      <c r="M8" s="644">
        <v>0.59099999999999997</v>
      </c>
      <c r="N8" s="644">
        <v>0.65800000000000003</v>
      </c>
      <c r="O8" s="644">
        <v>0.72599999999999998</v>
      </c>
      <c r="P8" s="644">
        <v>0.78300000000000003</v>
      </c>
      <c r="Q8" s="644">
        <v>0.82099999999999995</v>
      </c>
      <c r="R8" s="644">
        <v>0.84799999999999998</v>
      </c>
      <c r="S8" s="644">
        <v>0.87</v>
      </c>
      <c r="T8" s="644">
        <v>0.88700000000000001</v>
      </c>
      <c r="U8" s="644">
        <v>0.90100000000000002</v>
      </c>
      <c r="V8" s="644">
        <v>0.91200000000000003</v>
      </c>
      <c r="W8" s="644">
        <v>0.92300000000000004</v>
      </c>
      <c r="X8" s="644">
        <v>0.92900000000000005</v>
      </c>
      <c r="Y8" s="644">
        <v>0.93500000000000005</v>
      </c>
      <c r="Z8" s="644">
        <v>0.94</v>
      </c>
      <c r="AA8" s="644">
        <v>0.94399999999999995</v>
      </c>
      <c r="AB8" s="644">
        <v>0.94599999999999995</v>
      </c>
      <c r="AC8" s="644">
        <v>0.94799999999999995</v>
      </c>
      <c r="AD8" s="644">
        <v>0.94899999999999995</v>
      </c>
      <c r="AE8" s="644">
        <v>0.95099999999999996</v>
      </c>
      <c r="AF8" s="644">
        <v>0.95199999999999996</v>
      </c>
      <c r="AG8" s="644">
        <v>0.95399999999999996</v>
      </c>
      <c r="AH8" s="644">
        <v>0.95599999999999996</v>
      </c>
      <c r="AI8" s="644">
        <v>0.95699999999999996</v>
      </c>
    </row>
    <row r="9" spans="1:35">
      <c r="A9" s="21" t="s">
        <v>6</v>
      </c>
      <c r="B9" s="21" t="s">
        <v>44</v>
      </c>
      <c r="C9" s="21"/>
      <c r="D9" s="644">
        <v>1.6E-2</v>
      </c>
      <c r="E9" s="644">
        <v>4.4999999999999998E-2</v>
      </c>
      <c r="F9" s="644">
        <v>0.08</v>
      </c>
      <c r="G9" s="644">
        <v>0.11899999999999999</v>
      </c>
      <c r="H9" s="644">
        <v>0.16300000000000001</v>
      </c>
      <c r="I9" s="644">
        <v>0.20899999999999999</v>
      </c>
      <c r="J9" s="644">
        <v>0.25800000000000001</v>
      </c>
      <c r="K9" s="644">
        <v>0.31</v>
      </c>
      <c r="L9" s="644">
        <v>0.36299999999999999</v>
      </c>
      <c r="M9" s="644">
        <v>0.41799999999999998</v>
      </c>
      <c r="N9" s="644">
        <v>0.47499999999999998</v>
      </c>
      <c r="O9" s="644">
        <v>0.53300000000000003</v>
      </c>
      <c r="P9" s="644">
        <v>0.64200000000000002</v>
      </c>
      <c r="Q9" s="644">
        <v>0.71899999999999997</v>
      </c>
      <c r="R9" s="644">
        <v>0.77700000000000002</v>
      </c>
      <c r="S9" s="644">
        <v>0.82299999999999995</v>
      </c>
      <c r="T9" s="644">
        <v>0.84299999999999997</v>
      </c>
      <c r="U9" s="644">
        <v>0.86099999999999999</v>
      </c>
      <c r="V9" s="644">
        <v>0.875</v>
      </c>
      <c r="W9" s="644">
        <v>0.88700000000000001</v>
      </c>
      <c r="X9" s="644">
        <v>0.89500000000000002</v>
      </c>
      <c r="Y9" s="644">
        <v>0.90200000000000002</v>
      </c>
      <c r="Z9" s="644">
        <v>0.90800000000000003</v>
      </c>
      <c r="AA9" s="644">
        <v>0.91400000000000003</v>
      </c>
      <c r="AB9" s="644">
        <v>0.92200000000000004</v>
      </c>
      <c r="AC9" s="644">
        <v>0.92900000000000005</v>
      </c>
      <c r="AD9" s="644">
        <v>0.93500000000000005</v>
      </c>
      <c r="AE9" s="644">
        <v>0.94099999999999995</v>
      </c>
      <c r="AF9" s="644">
        <v>0.94299999999999995</v>
      </c>
      <c r="AG9" s="644">
        <v>0.94499999999999995</v>
      </c>
      <c r="AH9" s="644">
        <v>0.94699999999999995</v>
      </c>
      <c r="AI9" s="644">
        <v>0.94899999999999995</v>
      </c>
    </row>
    <row r="10" spans="1:35">
      <c r="A10" s="21" t="s">
        <v>23</v>
      </c>
      <c r="B10" s="21" t="s">
        <v>44</v>
      </c>
      <c r="C10" s="21"/>
      <c r="D10" s="644">
        <v>6.2E-2</v>
      </c>
      <c r="E10" s="644">
        <v>0.13100000000000001</v>
      </c>
      <c r="F10" s="644">
        <v>0.20200000000000001</v>
      </c>
      <c r="G10" s="644">
        <v>0.27400000000000002</v>
      </c>
      <c r="H10" s="644">
        <v>0.34699999999999998</v>
      </c>
      <c r="I10" s="644">
        <v>0.42</v>
      </c>
      <c r="J10" s="644">
        <v>0.49399999999999999</v>
      </c>
      <c r="K10" s="644">
        <v>0.56799999999999995</v>
      </c>
      <c r="L10" s="644">
        <v>0.64200000000000002</v>
      </c>
      <c r="M10" s="644">
        <v>0.71699999999999997</v>
      </c>
      <c r="N10" s="644">
        <v>0.79200000000000004</v>
      </c>
      <c r="O10" s="644">
        <v>0.86699999999999999</v>
      </c>
      <c r="P10" s="644">
        <v>0.90900000000000003</v>
      </c>
      <c r="Q10" s="644">
        <v>0.93600000000000005</v>
      </c>
      <c r="R10" s="644">
        <v>0.95599999999999996</v>
      </c>
      <c r="S10" s="644">
        <v>0.97</v>
      </c>
      <c r="T10" s="644">
        <v>0.97399999999999998</v>
      </c>
      <c r="U10" s="644">
        <v>0.97699999999999998</v>
      </c>
      <c r="V10" s="644">
        <v>0.97899999999999998</v>
      </c>
      <c r="W10" s="644">
        <v>0.98099999999999998</v>
      </c>
      <c r="X10" s="644">
        <v>0.98199999999999998</v>
      </c>
      <c r="Y10" s="644">
        <v>0.98199999999999998</v>
      </c>
      <c r="Z10" s="644">
        <v>0.98199999999999998</v>
      </c>
      <c r="AA10" s="644">
        <v>0.98199999999999998</v>
      </c>
      <c r="AB10" s="644">
        <v>0.98299999999999998</v>
      </c>
      <c r="AC10" s="644">
        <v>0.98299999999999998</v>
      </c>
      <c r="AD10" s="644">
        <v>0.98299999999999998</v>
      </c>
      <c r="AE10" s="644">
        <v>0.98299999999999998</v>
      </c>
      <c r="AF10" s="644">
        <v>0.98399999999999999</v>
      </c>
      <c r="AG10" s="644">
        <v>0.98399999999999999</v>
      </c>
      <c r="AH10" s="644">
        <v>0.98399999999999999</v>
      </c>
      <c r="AI10" s="644">
        <v>0.98399999999999999</v>
      </c>
    </row>
    <row r="11" spans="1:35">
      <c r="A11" s="21" t="s">
        <v>26</v>
      </c>
      <c r="B11" s="21" t="s">
        <v>44</v>
      </c>
      <c r="C11" s="21"/>
      <c r="D11" s="644">
        <v>2.8000000000000001E-2</v>
      </c>
      <c r="E11" s="644">
        <v>6.8000000000000005E-2</v>
      </c>
      <c r="F11" s="644">
        <v>0.113</v>
      </c>
      <c r="G11" s="644">
        <v>0.161</v>
      </c>
      <c r="H11" s="644">
        <v>0.21199999999999999</v>
      </c>
      <c r="I11" s="644">
        <v>0.26500000000000001</v>
      </c>
      <c r="J11" s="644">
        <v>0.31900000000000001</v>
      </c>
      <c r="K11" s="644">
        <v>0.375</v>
      </c>
      <c r="L11" s="644">
        <v>0.433</v>
      </c>
      <c r="M11" s="644">
        <v>0.49099999999999999</v>
      </c>
      <c r="N11" s="644">
        <v>0.55100000000000005</v>
      </c>
      <c r="O11" s="644">
        <v>0.61099999999999999</v>
      </c>
      <c r="P11" s="644">
        <v>0.67200000000000004</v>
      </c>
      <c r="Q11" s="644">
        <v>0.71399999999999997</v>
      </c>
      <c r="R11" s="644">
        <v>0.746</v>
      </c>
      <c r="S11" s="644">
        <v>0.77200000000000002</v>
      </c>
      <c r="T11" s="644">
        <v>0.79600000000000004</v>
      </c>
      <c r="U11" s="644">
        <v>0.81699999999999995</v>
      </c>
      <c r="V11" s="644">
        <v>0.83399999999999996</v>
      </c>
      <c r="W11" s="644">
        <v>0.85</v>
      </c>
      <c r="X11" s="644">
        <v>0.86</v>
      </c>
      <c r="Y11" s="644">
        <v>0.86799999999999999</v>
      </c>
      <c r="Z11" s="644">
        <v>0.876</v>
      </c>
      <c r="AA11" s="644">
        <v>0.88300000000000001</v>
      </c>
      <c r="AB11" s="644">
        <v>0.88700000000000001</v>
      </c>
      <c r="AC11" s="644">
        <v>0.89100000000000001</v>
      </c>
      <c r="AD11" s="644">
        <v>0.89400000000000002</v>
      </c>
      <c r="AE11" s="644">
        <v>0.89700000000000002</v>
      </c>
      <c r="AF11" s="644">
        <v>0.9</v>
      </c>
      <c r="AG11" s="644">
        <v>0.90300000000000002</v>
      </c>
      <c r="AH11" s="644">
        <v>0.90600000000000003</v>
      </c>
      <c r="AI11" s="644">
        <v>0.90900000000000003</v>
      </c>
    </row>
    <row r="12" spans="1:35">
      <c r="A12" s="21" t="s">
        <v>32</v>
      </c>
      <c r="B12" s="21" t="s">
        <v>44</v>
      </c>
      <c r="C12" s="21"/>
      <c r="D12" s="644">
        <v>1.9E-2</v>
      </c>
      <c r="E12" s="644">
        <v>4.8000000000000001E-2</v>
      </c>
      <c r="F12" s="644">
        <v>8.3000000000000004E-2</v>
      </c>
      <c r="G12" s="644">
        <v>0.123</v>
      </c>
      <c r="H12" s="644">
        <v>0.16500000000000001</v>
      </c>
      <c r="I12" s="644">
        <v>0.21</v>
      </c>
      <c r="J12" s="644">
        <v>0.25800000000000001</v>
      </c>
      <c r="K12" s="644">
        <v>0.307</v>
      </c>
      <c r="L12" s="644">
        <v>0.35799999999999998</v>
      </c>
      <c r="M12" s="644">
        <v>0.41</v>
      </c>
      <c r="N12" s="644">
        <v>0.46400000000000002</v>
      </c>
      <c r="O12" s="644">
        <v>0.51900000000000002</v>
      </c>
      <c r="P12" s="644">
        <v>0.59099999999999997</v>
      </c>
      <c r="Q12" s="644">
        <v>0.64200000000000002</v>
      </c>
      <c r="R12" s="644">
        <v>0.68200000000000005</v>
      </c>
      <c r="S12" s="644">
        <v>0.71399999999999997</v>
      </c>
      <c r="T12" s="644">
        <v>0.73899999999999999</v>
      </c>
      <c r="U12" s="644">
        <v>0.76</v>
      </c>
      <c r="V12" s="644">
        <v>0.77800000000000002</v>
      </c>
      <c r="W12" s="644">
        <v>0.79400000000000004</v>
      </c>
      <c r="X12" s="644">
        <v>0.80700000000000005</v>
      </c>
      <c r="Y12" s="644">
        <v>0.81899999999999995</v>
      </c>
      <c r="Z12" s="644">
        <v>0.82899999999999996</v>
      </c>
      <c r="AA12" s="644">
        <v>0.83899999999999997</v>
      </c>
      <c r="AB12" s="644">
        <v>0.84799999999999998</v>
      </c>
      <c r="AC12" s="644">
        <v>0.85699999999999998</v>
      </c>
      <c r="AD12" s="644">
        <v>0.86499999999999999</v>
      </c>
      <c r="AE12" s="644">
        <v>0.872</v>
      </c>
      <c r="AF12" s="644">
        <v>0.88</v>
      </c>
      <c r="AG12" s="644">
        <v>0.88800000000000001</v>
      </c>
      <c r="AH12" s="644">
        <v>0.89500000000000002</v>
      </c>
      <c r="AI12" s="644">
        <v>0.90200000000000002</v>
      </c>
    </row>
    <row r="13" spans="1:35">
      <c r="A13" s="21" t="s">
        <v>27</v>
      </c>
      <c r="B13" s="21" t="s">
        <v>44</v>
      </c>
      <c r="C13" s="21"/>
      <c r="D13" s="644">
        <v>4.1000000000000002E-2</v>
      </c>
      <c r="E13" s="644">
        <v>9.1999999999999998E-2</v>
      </c>
      <c r="F13" s="644">
        <v>0.14799999999999999</v>
      </c>
      <c r="G13" s="644">
        <v>0.20699999999999999</v>
      </c>
      <c r="H13" s="644">
        <v>0.26800000000000002</v>
      </c>
      <c r="I13" s="644">
        <v>0.32900000000000001</v>
      </c>
      <c r="J13" s="644">
        <v>0.39300000000000002</v>
      </c>
      <c r="K13" s="644">
        <v>0.45700000000000002</v>
      </c>
      <c r="L13" s="644">
        <v>0.52200000000000002</v>
      </c>
      <c r="M13" s="644">
        <v>0.58699999999999997</v>
      </c>
      <c r="N13" s="644">
        <v>0.65300000000000002</v>
      </c>
      <c r="O13" s="644">
        <v>0.72</v>
      </c>
      <c r="P13" s="644">
        <v>0.78600000000000003</v>
      </c>
      <c r="Q13" s="644">
        <v>0.83</v>
      </c>
      <c r="R13" s="644">
        <v>0.86099999999999999</v>
      </c>
      <c r="S13" s="644">
        <v>0.88500000000000001</v>
      </c>
      <c r="T13" s="644">
        <v>0.90600000000000003</v>
      </c>
      <c r="U13" s="644">
        <v>0.92400000000000004</v>
      </c>
      <c r="V13" s="644">
        <v>0.93899999999999995</v>
      </c>
      <c r="W13" s="644">
        <v>0.95099999999999996</v>
      </c>
      <c r="X13" s="644">
        <v>0.95699999999999996</v>
      </c>
      <c r="Y13" s="644">
        <v>0.96099999999999997</v>
      </c>
      <c r="Z13" s="644">
        <v>0.96499999999999997</v>
      </c>
      <c r="AA13" s="644">
        <v>0.96899999999999997</v>
      </c>
      <c r="AB13" s="644">
        <v>0.97</v>
      </c>
      <c r="AC13" s="644">
        <v>0.97099999999999997</v>
      </c>
      <c r="AD13" s="644">
        <v>0.97199999999999998</v>
      </c>
      <c r="AE13" s="644">
        <v>0.97199999999999998</v>
      </c>
      <c r="AF13" s="644">
        <v>0.97299999999999998</v>
      </c>
      <c r="AG13" s="644">
        <v>0.97299999999999998</v>
      </c>
      <c r="AH13" s="644">
        <v>0.97299999999999998</v>
      </c>
      <c r="AI13" s="644">
        <v>0.97299999999999998</v>
      </c>
    </row>
    <row r="14" spans="1:35">
      <c r="A14" s="21" t="s">
        <v>63</v>
      </c>
      <c r="B14" s="21" t="s">
        <v>44</v>
      </c>
      <c r="C14" s="21"/>
      <c r="D14" s="644">
        <v>2.5999999999999999E-2</v>
      </c>
      <c r="E14" s="644">
        <v>6.0999999999999999E-2</v>
      </c>
      <c r="F14" s="644">
        <v>0.1</v>
      </c>
      <c r="G14" s="644">
        <v>0.14099999999999999</v>
      </c>
      <c r="H14" s="644">
        <v>0.185</v>
      </c>
      <c r="I14" s="644">
        <v>0.23</v>
      </c>
      <c r="J14" s="644">
        <v>0.27700000000000002</v>
      </c>
      <c r="K14" s="644">
        <v>0.32400000000000001</v>
      </c>
      <c r="L14" s="644">
        <v>0.373</v>
      </c>
      <c r="M14" s="644">
        <v>0.42299999999999999</v>
      </c>
      <c r="N14" s="644">
        <v>0.47299999999999998</v>
      </c>
      <c r="O14" s="644">
        <v>0.52500000000000002</v>
      </c>
      <c r="P14" s="644">
        <v>0.59599999999999997</v>
      </c>
      <c r="Q14" s="644">
        <v>0.64700000000000002</v>
      </c>
      <c r="R14" s="644">
        <v>0.68600000000000005</v>
      </c>
      <c r="S14" s="644">
        <v>0.71799999999999997</v>
      </c>
      <c r="T14" s="644">
        <v>0.73899999999999999</v>
      </c>
      <c r="U14" s="644">
        <v>0.75700000000000001</v>
      </c>
      <c r="V14" s="644">
        <v>0.77300000000000002</v>
      </c>
      <c r="W14" s="644">
        <v>0.78700000000000003</v>
      </c>
      <c r="X14" s="644">
        <v>0.79800000000000004</v>
      </c>
      <c r="Y14" s="644">
        <v>0.80800000000000005</v>
      </c>
      <c r="Z14" s="644">
        <v>0.81699999999999995</v>
      </c>
      <c r="AA14" s="644">
        <v>0.82499999999999996</v>
      </c>
      <c r="AB14" s="644">
        <v>0.83199999999999996</v>
      </c>
      <c r="AC14" s="644">
        <v>0.83699999999999997</v>
      </c>
      <c r="AD14" s="644">
        <v>0.84299999999999997</v>
      </c>
      <c r="AE14" s="644">
        <v>0.84799999999999998</v>
      </c>
      <c r="AF14" s="644">
        <v>0.85099999999999998</v>
      </c>
      <c r="AG14" s="644">
        <v>0.85399999999999998</v>
      </c>
      <c r="AH14" s="644">
        <v>0.85699999999999998</v>
      </c>
      <c r="AI14" s="644">
        <v>0.85899999999999999</v>
      </c>
    </row>
    <row r="15" spans="1:35">
      <c r="A15" s="21" t="s">
        <v>28</v>
      </c>
      <c r="B15" s="21" t="s">
        <v>44</v>
      </c>
      <c r="C15" s="21"/>
      <c r="D15" s="644">
        <v>3.6999999999999998E-2</v>
      </c>
      <c r="E15" s="644">
        <v>8.5999999999999993E-2</v>
      </c>
      <c r="F15" s="644">
        <v>0.14099999999999999</v>
      </c>
      <c r="G15" s="644">
        <v>0.2</v>
      </c>
      <c r="H15" s="644">
        <v>0.26100000000000001</v>
      </c>
      <c r="I15" s="644">
        <v>0.32300000000000001</v>
      </c>
      <c r="J15" s="644">
        <v>0.38800000000000001</v>
      </c>
      <c r="K15" s="644">
        <v>0.45300000000000001</v>
      </c>
      <c r="L15" s="644">
        <v>0.52</v>
      </c>
      <c r="M15" s="644">
        <v>0.58699999999999997</v>
      </c>
      <c r="N15" s="644">
        <v>0.65600000000000003</v>
      </c>
      <c r="O15" s="644">
        <v>0.72499999999999998</v>
      </c>
      <c r="P15" s="644">
        <v>0.78800000000000003</v>
      </c>
      <c r="Q15" s="644">
        <v>0.83</v>
      </c>
      <c r="R15" s="644">
        <v>0.86099999999999999</v>
      </c>
      <c r="S15" s="644">
        <v>0.88400000000000001</v>
      </c>
      <c r="T15" s="644">
        <v>0.89400000000000002</v>
      </c>
      <c r="U15" s="644">
        <v>0.90100000000000002</v>
      </c>
      <c r="V15" s="644">
        <v>0.90800000000000003</v>
      </c>
      <c r="W15" s="644">
        <v>0.91300000000000003</v>
      </c>
      <c r="X15" s="644">
        <v>0.91900000000000004</v>
      </c>
      <c r="Y15" s="644">
        <v>0.92300000000000004</v>
      </c>
      <c r="Z15" s="644">
        <v>0.92700000000000005</v>
      </c>
      <c r="AA15" s="644">
        <v>0.93100000000000005</v>
      </c>
      <c r="AB15" s="644">
        <v>0.93799999999999994</v>
      </c>
      <c r="AC15" s="644">
        <v>0.94299999999999995</v>
      </c>
      <c r="AD15" s="644">
        <v>0.94899999999999995</v>
      </c>
      <c r="AE15" s="644">
        <v>0.95299999999999996</v>
      </c>
      <c r="AF15" s="644">
        <v>0.95599999999999996</v>
      </c>
      <c r="AG15" s="644">
        <v>0.95799999999999996</v>
      </c>
      <c r="AH15" s="644">
        <v>0.96</v>
      </c>
      <c r="AI15" s="644">
        <v>0.96199999999999997</v>
      </c>
    </row>
    <row r="16" spans="1:35">
      <c r="A16" s="21" t="s">
        <v>18</v>
      </c>
      <c r="B16" s="21" t="s">
        <v>44</v>
      </c>
      <c r="C16" s="21"/>
      <c r="D16" s="644">
        <v>0.03</v>
      </c>
      <c r="E16" s="644">
        <v>7.1999999999999995E-2</v>
      </c>
      <c r="F16" s="644">
        <v>0.12</v>
      </c>
      <c r="G16" s="644">
        <v>0.17299999999999999</v>
      </c>
      <c r="H16" s="644">
        <v>0.22700000000000001</v>
      </c>
      <c r="I16" s="644">
        <v>0.28499999999999998</v>
      </c>
      <c r="J16" s="644">
        <v>0.34399999999999997</v>
      </c>
      <c r="K16" s="644">
        <v>0.40400000000000003</v>
      </c>
      <c r="L16" s="644">
        <v>0.46600000000000003</v>
      </c>
      <c r="M16" s="644">
        <v>0.52900000000000003</v>
      </c>
      <c r="N16" s="644">
        <v>0.59299999999999997</v>
      </c>
      <c r="O16" s="644">
        <v>0.65800000000000003</v>
      </c>
      <c r="P16" s="644">
        <v>0.73499999999999999</v>
      </c>
      <c r="Q16" s="644">
        <v>0.78700000000000003</v>
      </c>
      <c r="R16" s="644">
        <v>0.82499999999999996</v>
      </c>
      <c r="S16" s="644">
        <v>0.85499999999999998</v>
      </c>
      <c r="T16" s="644">
        <v>0.873</v>
      </c>
      <c r="U16" s="644">
        <v>0.88900000000000001</v>
      </c>
      <c r="V16" s="644">
        <v>0.90200000000000002</v>
      </c>
      <c r="W16" s="644">
        <v>0.91300000000000003</v>
      </c>
      <c r="X16" s="644">
        <v>0.92100000000000004</v>
      </c>
      <c r="Y16" s="644">
        <v>0.92800000000000005</v>
      </c>
      <c r="Z16" s="644">
        <v>0.93400000000000005</v>
      </c>
      <c r="AA16" s="644">
        <v>0.94</v>
      </c>
      <c r="AB16" s="644">
        <v>0.94399999999999995</v>
      </c>
      <c r="AC16" s="644">
        <v>0.94799999999999995</v>
      </c>
      <c r="AD16" s="644">
        <v>0.95099999999999996</v>
      </c>
      <c r="AE16" s="644">
        <v>0.95399999999999996</v>
      </c>
      <c r="AF16" s="644">
        <v>0.95699999999999996</v>
      </c>
      <c r="AG16" s="644">
        <v>0.95899999999999996</v>
      </c>
      <c r="AH16" s="644">
        <v>0.96199999999999997</v>
      </c>
      <c r="AI16" s="644">
        <v>0.96399999999999997</v>
      </c>
    </row>
    <row r="17" spans="1:35">
      <c r="A17" s="21" t="s">
        <v>22</v>
      </c>
      <c r="B17" s="21" t="s">
        <v>44</v>
      </c>
      <c r="C17" s="21"/>
      <c r="D17" s="644">
        <v>1.7000000000000001E-2</v>
      </c>
      <c r="E17" s="644">
        <v>4.3999999999999997E-2</v>
      </c>
      <c r="F17" s="644">
        <v>7.5999999999999998E-2</v>
      </c>
      <c r="G17" s="644">
        <v>0.113</v>
      </c>
      <c r="H17" s="644">
        <v>0.152</v>
      </c>
      <c r="I17" s="644">
        <v>0.19400000000000001</v>
      </c>
      <c r="J17" s="644">
        <v>0.23799999999999999</v>
      </c>
      <c r="K17" s="644">
        <v>0.28399999999999997</v>
      </c>
      <c r="L17" s="644">
        <v>0.33200000000000002</v>
      </c>
      <c r="M17" s="644">
        <v>0.38100000000000001</v>
      </c>
      <c r="N17" s="644">
        <v>0.43099999999999999</v>
      </c>
      <c r="O17" s="644">
        <v>0.48299999999999998</v>
      </c>
      <c r="P17" s="644">
        <v>0.56699999999999995</v>
      </c>
      <c r="Q17" s="644">
        <v>0.628</v>
      </c>
      <c r="R17" s="644">
        <v>0.67600000000000005</v>
      </c>
      <c r="S17" s="644">
        <v>0.71499999999999997</v>
      </c>
      <c r="T17" s="644">
        <v>0.73799999999999999</v>
      </c>
      <c r="U17" s="644">
        <v>0.75800000000000001</v>
      </c>
      <c r="V17" s="644">
        <v>0.77500000000000002</v>
      </c>
      <c r="W17" s="644">
        <v>0.79100000000000004</v>
      </c>
      <c r="X17" s="644">
        <v>0.80200000000000005</v>
      </c>
      <c r="Y17" s="644">
        <v>0.81200000000000006</v>
      </c>
      <c r="Z17" s="644">
        <v>0.82099999999999995</v>
      </c>
      <c r="AA17" s="644">
        <v>0.82899999999999996</v>
      </c>
      <c r="AB17" s="644">
        <v>0.83599999999999997</v>
      </c>
      <c r="AC17" s="644">
        <v>0.84299999999999997</v>
      </c>
      <c r="AD17" s="644">
        <v>0.84899999999999998</v>
      </c>
      <c r="AE17" s="644">
        <v>0.85399999999999998</v>
      </c>
      <c r="AF17" s="644">
        <v>0.85799999999999998</v>
      </c>
      <c r="AG17" s="644">
        <v>0.86099999999999999</v>
      </c>
      <c r="AH17" s="644">
        <v>0.86399999999999999</v>
      </c>
      <c r="AI17" s="644">
        <v>0.86699999999999999</v>
      </c>
    </row>
    <row r="18" spans="1:35">
      <c r="A18" s="21" t="s">
        <v>16</v>
      </c>
      <c r="B18" s="21" t="s">
        <v>44</v>
      </c>
      <c r="C18" s="21"/>
      <c r="D18" s="644">
        <v>4.2000000000000003E-2</v>
      </c>
      <c r="E18" s="644">
        <v>9.6000000000000002E-2</v>
      </c>
      <c r="F18" s="644">
        <v>0.155</v>
      </c>
      <c r="G18" s="644">
        <v>0.217</v>
      </c>
      <c r="H18" s="644">
        <v>0.28100000000000003</v>
      </c>
      <c r="I18" s="644">
        <v>0.34699999999999998</v>
      </c>
      <c r="J18" s="644">
        <v>0.41399999999999998</v>
      </c>
      <c r="K18" s="644">
        <v>0.48199999999999998</v>
      </c>
      <c r="L18" s="644">
        <v>0.55100000000000005</v>
      </c>
      <c r="M18" s="644">
        <v>0.621</v>
      </c>
      <c r="N18" s="644">
        <v>0.69199999999999995</v>
      </c>
      <c r="O18" s="644">
        <v>0.76300000000000001</v>
      </c>
      <c r="P18" s="644">
        <v>0.82699999999999996</v>
      </c>
      <c r="Q18" s="644">
        <v>0.86899999999999999</v>
      </c>
      <c r="R18" s="644">
        <v>0.89900000000000002</v>
      </c>
      <c r="S18" s="644">
        <v>0.92200000000000004</v>
      </c>
      <c r="T18" s="644">
        <v>0.92600000000000005</v>
      </c>
      <c r="U18" s="644">
        <v>0.92900000000000005</v>
      </c>
      <c r="V18" s="644">
        <v>0.93100000000000005</v>
      </c>
      <c r="W18" s="644">
        <v>0.93300000000000005</v>
      </c>
      <c r="X18" s="644">
        <v>0.93899999999999995</v>
      </c>
      <c r="Y18" s="644">
        <v>0.94399999999999995</v>
      </c>
      <c r="Z18" s="644">
        <v>0.94899999999999995</v>
      </c>
      <c r="AA18" s="644">
        <v>0.95299999999999996</v>
      </c>
      <c r="AB18" s="644">
        <v>0.95299999999999996</v>
      </c>
      <c r="AC18" s="644">
        <v>0.95399999999999996</v>
      </c>
      <c r="AD18" s="644">
        <v>0.95499999999999996</v>
      </c>
      <c r="AE18" s="644">
        <v>0.95499999999999996</v>
      </c>
      <c r="AF18" s="644">
        <v>0.95599999999999996</v>
      </c>
      <c r="AG18" s="644">
        <v>0.95699999999999996</v>
      </c>
      <c r="AH18" s="644">
        <v>0.95799999999999996</v>
      </c>
      <c r="AI18" s="644">
        <v>0.95899999999999996</v>
      </c>
    </row>
    <row r="19" spans="1:35">
      <c r="A19" s="21" t="s">
        <v>71</v>
      </c>
      <c r="B19" s="21" t="s">
        <v>44</v>
      </c>
      <c r="C19" s="21"/>
      <c r="D19" s="644">
        <v>2.5999999999999999E-2</v>
      </c>
      <c r="E19" s="644">
        <v>6.5000000000000002E-2</v>
      </c>
      <c r="F19" s="644">
        <v>0.11</v>
      </c>
      <c r="G19" s="644">
        <v>0.16</v>
      </c>
      <c r="H19" s="644">
        <v>0.21199999999999999</v>
      </c>
      <c r="I19" s="644">
        <v>0.26600000000000001</v>
      </c>
      <c r="J19" s="644">
        <v>0.32300000000000001</v>
      </c>
      <c r="K19" s="644">
        <v>0.38200000000000001</v>
      </c>
      <c r="L19" s="644">
        <v>0.442</v>
      </c>
      <c r="M19" s="644">
        <v>0.503</v>
      </c>
      <c r="N19" s="644">
        <v>0.56499999999999995</v>
      </c>
      <c r="O19" s="644">
        <v>0.629</v>
      </c>
      <c r="P19" s="644">
        <v>0.7</v>
      </c>
      <c r="Q19" s="644">
        <v>0.749</v>
      </c>
      <c r="R19" s="644">
        <v>0.78600000000000003</v>
      </c>
      <c r="S19" s="644">
        <v>0.81399999999999995</v>
      </c>
      <c r="T19" s="644">
        <v>0.83</v>
      </c>
      <c r="U19" s="644">
        <v>0.84299999999999997</v>
      </c>
      <c r="V19" s="644">
        <v>0.85499999999999998</v>
      </c>
      <c r="W19" s="644">
        <v>0.86399999999999999</v>
      </c>
      <c r="X19" s="644">
        <v>0.873</v>
      </c>
      <c r="Y19" s="644">
        <v>0.88100000000000001</v>
      </c>
      <c r="Z19" s="644">
        <v>0.88800000000000001</v>
      </c>
      <c r="AA19" s="644">
        <v>0.89500000000000002</v>
      </c>
      <c r="AB19" s="644">
        <v>0.9</v>
      </c>
      <c r="AC19" s="644">
        <v>0.90400000000000003</v>
      </c>
      <c r="AD19" s="644">
        <v>0.90800000000000003</v>
      </c>
      <c r="AE19" s="644">
        <v>0.91200000000000003</v>
      </c>
      <c r="AF19" s="644">
        <v>0.91600000000000004</v>
      </c>
      <c r="AG19" s="644">
        <v>0.92</v>
      </c>
      <c r="AH19" s="644">
        <v>0.92400000000000004</v>
      </c>
      <c r="AI19" s="644">
        <v>0.92700000000000005</v>
      </c>
    </row>
    <row r="20" spans="1:35">
      <c r="A20" s="21" t="s">
        <v>21</v>
      </c>
      <c r="B20" s="21" t="s">
        <v>44</v>
      </c>
      <c r="C20" s="21"/>
      <c r="D20" s="644">
        <v>3.5000000000000003E-2</v>
      </c>
      <c r="E20" s="644">
        <v>8.2000000000000003E-2</v>
      </c>
      <c r="F20" s="644">
        <v>0.13200000000000001</v>
      </c>
      <c r="G20" s="644">
        <v>0.186</v>
      </c>
      <c r="H20" s="644">
        <v>0.24199999999999999</v>
      </c>
      <c r="I20" s="644">
        <v>0.3</v>
      </c>
      <c r="J20" s="644">
        <v>0.35899999999999999</v>
      </c>
      <c r="K20" s="644">
        <v>0.42</v>
      </c>
      <c r="L20" s="644">
        <v>0.48099999999999998</v>
      </c>
      <c r="M20" s="644">
        <v>0.54300000000000004</v>
      </c>
      <c r="N20" s="644">
        <v>0.60599999999999998</v>
      </c>
      <c r="O20" s="644">
        <v>0.67</v>
      </c>
      <c r="P20" s="644">
        <v>0.70899999999999996</v>
      </c>
      <c r="Q20" s="644">
        <v>0.73499999999999999</v>
      </c>
      <c r="R20" s="644">
        <v>0.78200000000000003</v>
      </c>
      <c r="S20" s="644">
        <v>0.81799999999999995</v>
      </c>
      <c r="T20" s="644">
        <v>0.84799999999999998</v>
      </c>
      <c r="U20" s="644">
        <v>0.873</v>
      </c>
      <c r="V20" s="644">
        <v>0.88700000000000001</v>
      </c>
      <c r="W20" s="644">
        <v>0.9</v>
      </c>
      <c r="X20" s="644">
        <v>0.91100000000000003</v>
      </c>
      <c r="Y20" s="644">
        <v>0.92100000000000004</v>
      </c>
      <c r="Z20" s="644">
        <v>0.92400000000000004</v>
      </c>
      <c r="AA20" s="644">
        <v>0.92700000000000005</v>
      </c>
      <c r="AB20" s="644">
        <v>0.93</v>
      </c>
      <c r="AC20" s="644">
        <v>0.93300000000000005</v>
      </c>
      <c r="AD20" s="644">
        <v>0.93500000000000005</v>
      </c>
      <c r="AE20" s="644">
        <v>0.93600000000000005</v>
      </c>
      <c r="AF20" s="644">
        <v>0.93799999999999994</v>
      </c>
      <c r="AG20" s="644">
        <v>0.93899999999999995</v>
      </c>
      <c r="AH20" s="644">
        <v>0.94</v>
      </c>
      <c r="AI20" s="644">
        <v>0.94099999999999995</v>
      </c>
    </row>
    <row r="21" spans="1:35">
      <c r="A21" s="21" t="s">
        <v>19</v>
      </c>
      <c r="B21" s="21" t="s">
        <v>44</v>
      </c>
      <c r="C21" s="21"/>
      <c r="D21" s="644">
        <v>2.3E-2</v>
      </c>
      <c r="E21" s="644">
        <v>5.7000000000000002E-2</v>
      </c>
      <c r="F21" s="644">
        <v>9.8000000000000004E-2</v>
      </c>
      <c r="G21" s="644">
        <v>0.14299999999999999</v>
      </c>
      <c r="H21" s="644">
        <v>0.191</v>
      </c>
      <c r="I21" s="644">
        <v>0.24099999999999999</v>
      </c>
      <c r="J21" s="644">
        <v>0.29399999999999998</v>
      </c>
      <c r="K21" s="644">
        <v>0.34799999999999998</v>
      </c>
      <c r="L21" s="644">
        <v>0.40500000000000003</v>
      </c>
      <c r="M21" s="644">
        <v>0.46200000000000002</v>
      </c>
      <c r="N21" s="644">
        <v>0.52100000000000002</v>
      </c>
      <c r="O21" s="644">
        <v>0.58099999999999996</v>
      </c>
      <c r="P21" s="644">
        <v>0.66600000000000004</v>
      </c>
      <c r="Q21" s="644">
        <v>0.72599999999999998</v>
      </c>
      <c r="R21" s="644">
        <v>0.77</v>
      </c>
      <c r="S21" s="644">
        <v>0.80500000000000005</v>
      </c>
      <c r="T21" s="644">
        <v>0.83</v>
      </c>
      <c r="U21" s="644">
        <v>0.85</v>
      </c>
      <c r="V21" s="644">
        <v>0.86699999999999999</v>
      </c>
      <c r="W21" s="644">
        <v>0.88200000000000001</v>
      </c>
      <c r="X21" s="644">
        <v>0.89200000000000002</v>
      </c>
      <c r="Y21" s="644">
        <v>0.90100000000000002</v>
      </c>
      <c r="Z21" s="644">
        <v>0.91</v>
      </c>
      <c r="AA21" s="644">
        <v>0.91700000000000004</v>
      </c>
      <c r="AB21" s="644">
        <v>0.92200000000000004</v>
      </c>
      <c r="AC21" s="644">
        <v>0.92600000000000005</v>
      </c>
      <c r="AD21" s="644">
        <v>0.93</v>
      </c>
      <c r="AE21" s="644">
        <v>0.93400000000000005</v>
      </c>
      <c r="AF21" s="644">
        <v>0.93600000000000005</v>
      </c>
      <c r="AG21" s="644">
        <v>0.93700000000000006</v>
      </c>
      <c r="AH21" s="644">
        <v>0.93899999999999995</v>
      </c>
      <c r="AI21" s="644">
        <v>0.94</v>
      </c>
    </row>
    <row r="22" spans="1:35">
      <c r="A22" s="21" t="s">
        <v>30</v>
      </c>
      <c r="B22" s="21" t="s">
        <v>44</v>
      </c>
      <c r="C22" s="21"/>
      <c r="D22" s="644">
        <v>3.5999999999999997E-2</v>
      </c>
      <c r="E22" s="644">
        <v>8.6999999999999994E-2</v>
      </c>
      <c r="F22" s="644">
        <v>0.14599999999999999</v>
      </c>
      <c r="G22" s="644">
        <v>0.21</v>
      </c>
      <c r="H22" s="644">
        <v>0.27700000000000002</v>
      </c>
      <c r="I22" s="644">
        <v>0.34699999999999998</v>
      </c>
      <c r="J22" s="644">
        <v>0.41899999999999998</v>
      </c>
      <c r="K22" s="644">
        <v>0.49199999999999999</v>
      </c>
      <c r="L22" s="644">
        <v>0.56799999999999995</v>
      </c>
      <c r="M22" s="644">
        <v>0.64400000000000002</v>
      </c>
      <c r="N22" s="644">
        <v>0.72199999999999998</v>
      </c>
      <c r="O22" s="644">
        <v>0.8</v>
      </c>
      <c r="P22" s="644">
        <v>0.83599999999999997</v>
      </c>
      <c r="Q22" s="644">
        <v>0.85799999999999998</v>
      </c>
      <c r="R22" s="644">
        <v>0.875</v>
      </c>
      <c r="S22" s="644">
        <v>0.88700000000000001</v>
      </c>
      <c r="T22" s="644">
        <v>0.89300000000000002</v>
      </c>
      <c r="U22" s="644">
        <v>0.89900000000000002</v>
      </c>
      <c r="V22" s="644">
        <v>0.90300000000000002</v>
      </c>
      <c r="W22" s="644">
        <v>0.90600000000000003</v>
      </c>
      <c r="X22" s="644">
        <v>0.91600000000000004</v>
      </c>
      <c r="Y22" s="644">
        <v>0.92400000000000004</v>
      </c>
      <c r="Z22" s="644">
        <v>0.93200000000000005</v>
      </c>
      <c r="AA22" s="644">
        <v>0.93799999999999994</v>
      </c>
      <c r="AB22" s="644">
        <v>0.94299999999999995</v>
      </c>
      <c r="AC22" s="644">
        <v>0.94699999999999995</v>
      </c>
      <c r="AD22" s="644">
        <v>0.95099999999999996</v>
      </c>
      <c r="AE22" s="644">
        <v>0.95399999999999996</v>
      </c>
      <c r="AF22" s="644">
        <v>0.95599999999999996</v>
      </c>
      <c r="AG22" s="644">
        <v>0.95899999999999996</v>
      </c>
      <c r="AH22" s="644">
        <v>0.96099999999999997</v>
      </c>
      <c r="AI22" s="644">
        <v>0.96299999999999997</v>
      </c>
    </row>
    <row r="23" spans="1:35">
      <c r="A23" s="21" t="s">
        <v>20</v>
      </c>
      <c r="B23" s="21" t="s">
        <v>44</v>
      </c>
      <c r="C23" s="21"/>
      <c r="D23" s="644">
        <v>4.2000000000000003E-2</v>
      </c>
      <c r="E23" s="644">
        <v>9.9000000000000005E-2</v>
      </c>
      <c r="F23" s="644">
        <v>0.161</v>
      </c>
      <c r="G23" s="644">
        <v>0.22800000000000001</v>
      </c>
      <c r="H23" s="644">
        <v>0.29599999999999999</v>
      </c>
      <c r="I23" s="644">
        <v>0.36599999999999999</v>
      </c>
      <c r="J23" s="644">
        <v>0.438</v>
      </c>
      <c r="K23" s="644">
        <v>0.51100000000000001</v>
      </c>
      <c r="L23" s="644">
        <v>0.58399999999999996</v>
      </c>
      <c r="M23" s="644">
        <v>0.65900000000000003</v>
      </c>
      <c r="N23" s="644">
        <v>0.73399999999999999</v>
      </c>
      <c r="O23" s="644">
        <v>0.80900000000000005</v>
      </c>
      <c r="P23" s="644">
        <v>0.87</v>
      </c>
      <c r="Q23" s="644">
        <v>0.90800000000000003</v>
      </c>
      <c r="R23" s="644">
        <v>0.93300000000000005</v>
      </c>
      <c r="S23" s="644">
        <v>0.95099999999999996</v>
      </c>
      <c r="T23" s="644">
        <v>0.96</v>
      </c>
      <c r="U23" s="644">
        <v>0.96599999999999997</v>
      </c>
      <c r="V23" s="644">
        <v>0.97199999999999998</v>
      </c>
      <c r="W23" s="644">
        <v>0.97599999999999998</v>
      </c>
      <c r="X23" s="644">
        <v>0.97899999999999998</v>
      </c>
      <c r="Y23" s="644">
        <v>0.98099999999999998</v>
      </c>
      <c r="Z23" s="644">
        <v>0.98199999999999998</v>
      </c>
      <c r="AA23" s="644">
        <v>0.98399999999999999</v>
      </c>
      <c r="AB23" s="644">
        <v>0.98499999999999999</v>
      </c>
      <c r="AC23" s="644">
        <v>0.98499999999999999</v>
      </c>
      <c r="AD23" s="644">
        <v>0.98599999999999999</v>
      </c>
      <c r="AE23" s="644">
        <v>0.98699999999999999</v>
      </c>
      <c r="AF23" s="644">
        <v>0.98799999999999999</v>
      </c>
      <c r="AG23" s="644">
        <v>0.99</v>
      </c>
      <c r="AH23" s="644">
        <v>0.99099999999999999</v>
      </c>
      <c r="AI23" s="644">
        <v>0.99299999999999999</v>
      </c>
    </row>
    <row r="24" spans="1:35">
      <c r="A24" s="21" t="s">
        <v>31</v>
      </c>
      <c r="B24" s="21" t="s">
        <v>44</v>
      </c>
      <c r="C24" s="21"/>
      <c r="D24" s="644">
        <v>2.8000000000000001E-2</v>
      </c>
      <c r="E24" s="644">
        <v>6.7000000000000004E-2</v>
      </c>
      <c r="F24" s="644">
        <v>0.111</v>
      </c>
      <c r="G24" s="644">
        <v>0.158</v>
      </c>
      <c r="H24" s="644">
        <v>0.20699999999999999</v>
      </c>
      <c r="I24" s="644">
        <v>0.25900000000000001</v>
      </c>
      <c r="J24" s="644">
        <v>0.312</v>
      </c>
      <c r="K24" s="644">
        <v>0.36599999999999999</v>
      </c>
      <c r="L24" s="644">
        <v>0.42199999999999999</v>
      </c>
      <c r="M24" s="644">
        <v>0.47899999999999998</v>
      </c>
      <c r="N24" s="644">
        <v>0.53700000000000003</v>
      </c>
      <c r="O24" s="644">
        <v>0.59499999999999997</v>
      </c>
      <c r="P24" s="644">
        <v>0.67100000000000004</v>
      </c>
      <c r="Q24" s="644">
        <v>0.72299999999999998</v>
      </c>
      <c r="R24" s="644">
        <v>0.76300000000000001</v>
      </c>
      <c r="S24" s="644">
        <v>0.79400000000000004</v>
      </c>
      <c r="T24" s="644">
        <v>0.81799999999999995</v>
      </c>
      <c r="U24" s="644">
        <v>0.83799999999999997</v>
      </c>
      <c r="V24" s="644">
        <v>0.85499999999999998</v>
      </c>
      <c r="W24" s="644">
        <v>0.87</v>
      </c>
      <c r="X24" s="644">
        <v>0.88</v>
      </c>
      <c r="Y24" s="644">
        <v>0.88900000000000001</v>
      </c>
      <c r="Z24" s="644">
        <v>0.89700000000000002</v>
      </c>
      <c r="AA24" s="644">
        <v>0.90400000000000003</v>
      </c>
      <c r="AB24" s="644">
        <v>0.90800000000000003</v>
      </c>
      <c r="AC24" s="644">
        <v>0.91200000000000003</v>
      </c>
      <c r="AD24" s="644">
        <v>0.91600000000000004</v>
      </c>
      <c r="AE24" s="644">
        <v>0.91900000000000004</v>
      </c>
      <c r="AF24" s="644">
        <v>0.92200000000000004</v>
      </c>
      <c r="AG24" s="644">
        <v>0.92500000000000004</v>
      </c>
      <c r="AH24" s="644">
        <v>0.92800000000000005</v>
      </c>
      <c r="AI24" s="644">
        <v>0.93</v>
      </c>
    </row>
    <row r="25" spans="1:35">
      <c r="A25" s="21" t="s">
        <v>17</v>
      </c>
      <c r="B25" s="21" t="s">
        <v>44</v>
      </c>
      <c r="C25" s="21"/>
      <c r="D25" s="644">
        <v>3.7999999999999999E-2</v>
      </c>
      <c r="E25" s="644">
        <v>8.5999999999999993E-2</v>
      </c>
      <c r="F25" s="644">
        <v>0.13700000000000001</v>
      </c>
      <c r="G25" s="644">
        <v>0.192</v>
      </c>
      <c r="H25" s="644">
        <v>0.248</v>
      </c>
      <c r="I25" s="644">
        <v>0.30599999999999999</v>
      </c>
      <c r="J25" s="644">
        <v>0.36499999999999999</v>
      </c>
      <c r="K25" s="644">
        <v>0.42499999999999999</v>
      </c>
      <c r="L25" s="644">
        <v>0.48599999999999999</v>
      </c>
      <c r="M25" s="644">
        <v>0.54800000000000004</v>
      </c>
      <c r="N25" s="644">
        <v>0.61</v>
      </c>
      <c r="O25" s="644">
        <v>0.67300000000000004</v>
      </c>
      <c r="P25" s="644">
        <v>0.746</v>
      </c>
      <c r="Q25" s="644">
        <v>0.79600000000000004</v>
      </c>
      <c r="R25" s="644">
        <v>0.83199999999999996</v>
      </c>
      <c r="S25" s="644">
        <v>0.86099999999999999</v>
      </c>
      <c r="T25" s="644">
        <v>0.875</v>
      </c>
      <c r="U25" s="644">
        <v>0.88700000000000001</v>
      </c>
      <c r="V25" s="644">
        <v>0.89700000000000002</v>
      </c>
      <c r="W25" s="644">
        <v>0.90500000000000003</v>
      </c>
      <c r="X25" s="644">
        <v>0.91200000000000003</v>
      </c>
      <c r="Y25" s="644">
        <v>0.91700000000000004</v>
      </c>
      <c r="Z25" s="644">
        <v>0.92200000000000004</v>
      </c>
      <c r="AA25" s="644">
        <v>0.92700000000000005</v>
      </c>
      <c r="AB25" s="644">
        <v>0.93</v>
      </c>
      <c r="AC25" s="644">
        <v>0.93300000000000005</v>
      </c>
      <c r="AD25" s="644">
        <v>0.93500000000000005</v>
      </c>
      <c r="AE25" s="644">
        <v>0.93700000000000006</v>
      </c>
      <c r="AF25" s="644">
        <v>0.93799999999999994</v>
      </c>
      <c r="AG25" s="644">
        <v>0.93899999999999995</v>
      </c>
      <c r="AH25" s="644">
        <v>0.94</v>
      </c>
      <c r="AI25" s="644">
        <v>0.94099999999999995</v>
      </c>
    </row>
    <row r="26" spans="1:35">
      <c r="A26" s="34" t="s">
        <v>47</v>
      </c>
      <c r="B26" s="34" t="s">
        <v>44</v>
      </c>
      <c r="C26" s="34"/>
      <c r="D26" s="1433">
        <v>3.1E-2</v>
      </c>
      <c r="E26" s="1433">
        <v>7.4999999999999997E-2</v>
      </c>
      <c r="F26" s="1433">
        <v>0.123</v>
      </c>
      <c r="G26" s="1433">
        <v>0.17599999999999999</v>
      </c>
      <c r="H26" s="1433">
        <v>0.23100000000000001</v>
      </c>
      <c r="I26" s="1433">
        <v>0.28799999999999998</v>
      </c>
      <c r="J26" s="1433">
        <v>0.34599999999999997</v>
      </c>
      <c r="K26" s="1433">
        <v>0.40600000000000003</v>
      </c>
      <c r="L26" s="1433">
        <v>0.46800000000000003</v>
      </c>
      <c r="M26" s="1433">
        <v>0.53</v>
      </c>
      <c r="N26" s="1433">
        <v>0.59299999999999997</v>
      </c>
      <c r="O26" s="1433">
        <v>0.65800000000000003</v>
      </c>
      <c r="P26" s="1433">
        <v>0.72899999999999998</v>
      </c>
      <c r="Q26" s="1433">
        <v>0.77700000000000002</v>
      </c>
      <c r="R26" s="1433">
        <v>0.81299999999999994</v>
      </c>
      <c r="S26" s="1433">
        <v>0.84</v>
      </c>
      <c r="T26" s="1433">
        <v>0.85899999999999999</v>
      </c>
      <c r="U26" s="1433">
        <v>0.875</v>
      </c>
      <c r="V26" s="1433">
        <v>0.88800000000000001</v>
      </c>
      <c r="W26" s="1433">
        <v>0.89900000000000002</v>
      </c>
      <c r="X26" s="1433">
        <v>0.90800000000000003</v>
      </c>
      <c r="Y26" s="1433">
        <v>0.91600000000000004</v>
      </c>
      <c r="Z26" s="1433">
        <v>0.92200000000000004</v>
      </c>
      <c r="AA26" s="1433">
        <v>0.92800000000000005</v>
      </c>
      <c r="AB26" s="1433">
        <v>0.93300000000000005</v>
      </c>
      <c r="AC26" s="1433">
        <v>0.93700000000000006</v>
      </c>
      <c r="AD26" s="1433">
        <v>0.94099999999999995</v>
      </c>
      <c r="AE26" s="1433">
        <v>0.94499999999999995</v>
      </c>
      <c r="AF26" s="1433">
        <v>0.94799999999999995</v>
      </c>
      <c r="AG26" s="1433">
        <v>0.95</v>
      </c>
      <c r="AH26" s="1433">
        <v>0.95299999999999996</v>
      </c>
      <c r="AI26" s="1433">
        <v>0.95499999999999996</v>
      </c>
    </row>
    <row r="27" spans="1:35">
      <c r="A27" s="21" t="s">
        <v>5</v>
      </c>
      <c r="B27" s="21" t="s">
        <v>45</v>
      </c>
      <c r="C27" s="21"/>
      <c r="D27" s="644">
        <v>3.0000000000000001E-3</v>
      </c>
      <c r="E27" s="644">
        <v>0.01</v>
      </c>
      <c r="F27" s="644">
        <v>0.02</v>
      </c>
      <c r="G27" s="644">
        <v>3.3000000000000002E-2</v>
      </c>
      <c r="H27" s="644">
        <v>4.8000000000000001E-2</v>
      </c>
      <c r="I27" s="644">
        <v>6.5000000000000002E-2</v>
      </c>
      <c r="J27" s="644">
        <v>8.4000000000000005E-2</v>
      </c>
      <c r="K27" s="644">
        <v>0.105</v>
      </c>
      <c r="L27" s="644">
        <v>0.128</v>
      </c>
      <c r="M27" s="644">
        <v>0.152</v>
      </c>
      <c r="N27" s="644">
        <v>0.17799999999999999</v>
      </c>
      <c r="O27" s="644">
        <v>0.20599999999999999</v>
      </c>
      <c r="P27" s="644">
        <v>0.29699999999999999</v>
      </c>
      <c r="Q27" s="644">
        <v>0.374</v>
      </c>
      <c r="R27" s="644">
        <v>0.439</v>
      </c>
      <c r="S27" s="644">
        <v>0.496</v>
      </c>
      <c r="T27" s="644">
        <v>0.54600000000000004</v>
      </c>
      <c r="U27" s="644">
        <v>0.59199999999999997</v>
      </c>
      <c r="V27" s="644">
        <v>0.63200000000000001</v>
      </c>
      <c r="W27" s="644">
        <v>0.66900000000000004</v>
      </c>
      <c r="X27" s="644">
        <v>0.69799999999999995</v>
      </c>
      <c r="Y27" s="644">
        <v>0.72299999999999998</v>
      </c>
      <c r="Z27" s="644">
        <v>0.747</v>
      </c>
      <c r="AA27" s="644">
        <v>0.76900000000000002</v>
      </c>
      <c r="AB27" s="644">
        <v>0.78300000000000003</v>
      </c>
      <c r="AC27" s="644">
        <v>0.79500000000000004</v>
      </c>
      <c r="AD27" s="644">
        <v>0.80700000000000005</v>
      </c>
      <c r="AE27" s="644">
        <v>0.81799999999999995</v>
      </c>
      <c r="AF27" s="644">
        <v>0.82499999999999996</v>
      </c>
      <c r="AG27" s="644">
        <v>0.83199999999999996</v>
      </c>
      <c r="AH27" s="644">
        <v>0.83899999999999997</v>
      </c>
      <c r="AI27" s="644">
        <v>0.84499999999999997</v>
      </c>
    </row>
    <row r="28" spans="1:35">
      <c r="A28" s="21" t="s">
        <v>41</v>
      </c>
      <c r="B28" s="21" t="s">
        <v>45</v>
      </c>
      <c r="C28" s="21"/>
      <c r="D28" s="644">
        <v>1.2E-2</v>
      </c>
      <c r="E28" s="644">
        <v>0.03</v>
      </c>
      <c r="F28" s="644">
        <v>5.2999999999999999E-2</v>
      </c>
      <c r="G28" s="644">
        <v>7.8E-2</v>
      </c>
      <c r="H28" s="644">
        <v>0.105</v>
      </c>
      <c r="I28" s="644">
        <v>0.13400000000000001</v>
      </c>
      <c r="J28" s="644">
        <v>0.16400000000000001</v>
      </c>
      <c r="K28" s="644">
        <v>0.19600000000000001</v>
      </c>
      <c r="L28" s="644">
        <v>0.22900000000000001</v>
      </c>
      <c r="M28" s="644">
        <v>0.26300000000000001</v>
      </c>
      <c r="N28" s="644">
        <v>0.29799999999999999</v>
      </c>
      <c r="O28" s="644">
        <v>0.33400000000000002</v>
      </c>
      <c r="P28" s="644">
        <v>0.42399999999999999</v>
      </c>
      <c r="Q28" s="644">
        <v>0.49199999999999999</v>
      </c>
      <c r="R28" s="644">
        <v>0.54600000000000004</v>
      </c>
      <c r="S28" s="644">
        <v>0.59099999999999997</v>
      </c>
      <c r="T28" s="644">
        <v>0.61499999999999999</v>
      </c>
      <c r="U28" s="644">
        <v>0.63500000000000001</v>
      </c>
      <c r="V28" s="644">
        <v>0.65400000000000003</v>
      </c>
      <c r="W28" s="644">
        <v>0.67100000000000004</v>
      </c>
      <c r="X28" s="644">
        <v>0.68300000000000005</v>
      </c>
      <c r="Y28" s="644">
        <v>0.69499999999999995</v>
      </c>
      <c r="Z28" s="644">
        <v>0.70599999999999996</v>
      </c>
      <c r="AA28" s="644">
        <v>0.71599999999999997</v>
      </c>
      <c r="AB28" s="644">
        <v>0.72499999999999998</v>
      </c>
      <c r="AC28" s="644">
        <v>0.73299999999999998</v>
      </c>
      <c r="AD28" s="644">
        <v>0.74099999999999999</v>
      </c>
      <c r="AE28" s="644">
        <v>0.748</v>
      </c>
      <c r="AF28" s="644">
        <v>0.754</v>
      </c>
      <c r="AG28" s="644">
        <v>0.75900000000000001</v>
      </c>
      <c r="AH28" s="644">
        <v>0.76400000000000001</v>
      </c>
      <c r="AI28" s="644">
        <v>0.76900000000000002</v>
      </c>
    </row>
    <row r="29" spans="1:35">
      <c r="A29" s="21" t="s">
        <v>7</v>
      </c>
      <c r="B29" s="21" t="s">
        <v>45</v>
      </c>
      <c r="C29" s="21"/>
      <c r="D29" s="644">
        <v>6.0000000000000001E-3</v>
      </c>
      <c r="E29" s="644">
        <v>1.7999999999999999E-2</v>
      </c>
      <c r="F29" s="644">
        <v>3.5000000000000003E-2</v>
      </c>
      <c r="G29" s="644">
        <v>5.5E-2</v>
      </c>
      <c r="H29" s="644">
        <v>7.9000000000000001E-2</v>
      </c>
      <c r="I29" s="644">
        <v>0.106</v>
      </c>
      <c r="J29" s="644">
        <v>0.13600000000000001</v>
      </c>
      <c r="K29" s="644">
        <v>0.16800000000000001</v>
      </c>
      <c r="L29" s="644">
        <v>0.20200000000000001</v>
      </c>
      <c r="M29" s="644">
        <v>0.23799999999999999</v>
      </c>
      <c r="N29" s="644">
        <v>0.27600000000000002</v>
      </c>
      <c r="O29" s="644">
        <v>0.315</v>
      </c>
      <c r="P29" s="644">
        <v>0.439</v>
      </c>
      <c r="Q29" s="644">
        <v>0.53600000000000003</v>
      </c>
      <c r="R29" s="644">
        <v>0.61399999999999999</v>
      </c>
      <c r="S29" s="644">
        <v>0.68</v>
      </c>
      <c r="T29" s="644">
        <v>0.71699999999999997</v>
      </c>
      <c r="U29" s="644">
        <v>0.75</v>
      </c>
      <c r="V29" s="644">
        <v>0.77700000000000002</v>
      </c>
      <c r="W29" s="644">
        <v>0.80200000000000005</v>
      </c>
      <c r="X29" s="644">
        <v>0.81200000000000006</v>
      </c>
      <c r="Y29" s="644">
        <v>0.82199999999999995</v>
      </c>
      <c r="Z29" s="644">
        <v>0.83</v>
      </c>
      <c r="AA29" s="644">
        <v>0.83699999999999997</v>
      </c>
      <c r="AB29" s="644">
        <v>0.85699999999999998</v>
      </c>
      <c r="AC29" s="644">
        <v>0.874</v>
      </c>
      <c r="AD29" s="644">
        <v>0.89</v>
      </c>
      <c r="AE29" s="644">
        <v>0.90400000000000003</v>
      </c>
      <c r="AF29" s="644">
        <v>0.91600000000000004</v>
      </c>
      <c r="AG29" s="644">
        <v>0.92700000000000005</v>
      </c>
      <c r="AH29" s="644">
        <v>0.93600000000000005</v>
      </c>
      <c r="AI29" s="644">
        <v>0.94499999999999995</v>
      </c>
    </row>
    <row r="30" spans="1:35">
      <c r="A30" s="21" t="s">
        <v>24</v>
      </c>
      <c r="B30" s="21" t="s">
        <v>45</v>
      </c>
      <c r="C30" s="21"/>
      <c r="D30" s="644">
        <v>5.0000000000000001E-3</v>
      </c>
      <c r="E30" s="644">
        <v>1.4E-2</v>
      </c>
      <c r="F30" s="644">
        <v>2.5999999999999999E-2</v>
      </c>
      <c r="G30" s="644">
        <v>4.1000000000000002E-2</v>
      </c>
      <c r="H30" s="644">
        <v>5.8999999999999997E-2</v>
      </c>
      <c r="I30" s="644">
        <v>7.8E-2</v>
      </c>
      <c r="J30" s="644">
        <v>9.9000000000000005E-2</v>
      </c>
      <c r="K30" s="644">
        <v>0.122</v>
      </c>
      <c r="L30" s="644">
        <v>0.14599999999999999</v>
      </c>
      <c r="M30" s="644">
        <v>0.17100000000000001</v>
      </c>
      <c r="N30" s="644">
        <v>0.19800000000000001</v>
      </c>
      <c r="O30" s="644">
        <v>0.22600000000000001</v>
      </c>
      <c r="P30" s="644">
        <v>0.34100000000000003</v>
      </c>
      <c r="Q30" s="644">
        <v>0.432</v>
      </c>
      <c r="R30" s="644">
        <v>0.50700000000000001</v>
      </c>
      <c r="S30" s="644">
        <v>0.57099999999999995</v>
      </c>
      <c r="T30" s="644">
        <v>0.61899999999999999</v>
      </c>
      <c r="U30" s="644">
        <v>0.66100000000000003</v>
      </c>
      <c r="V30" s="644">
        <v>0.69799999999999995</v>
      </c>
      <c r="W30" s="644">
        <v>0.73199999999999998</v>
      </c>
      <c r="X30" s="644">
        <v>0.754</v>
      </c>
      <c r="Y30" s="644">
        <v>0.77400000000000002</v>
      </c>
      <c r="Z30" s="644">
        <v>0.79300000000000004</v>
      </c>
      <c r="AA30" s="644">
        <v>0.81</v>
      </c>
      <c r="AB30" s="644">
        <v>0.82199999999999995</v>
      </c>
      <c r="AC30" s="644">
        <v>0.83299999999999996</v>
      </c>
      <c r="AD30" s="644">
        <v>0.84299999999999997</v>
      </c>
      <c r="AE30" s="644">
        <v>0.85299999999999998</v>
      </c>
      <c r="AF30" s="644">
        <v>0.85899999999999999</v>
      </c>
      <c r="AG30" s="644">
        <v>0.86599999999999999</v>
      </c>
      <c r="AH30" s="644">
        <v>0.871</v>
      </c>
      <c r="AI30" s="644">
        <v>0.877</v>
      </c>
    </row>
    <row r="31" spans="1:35">
      <c r="A31" s="21" t="s">
        <v>25</v>
      </c>
      <c r="B31" s="21" t="s">
        <v>45</v>
      </c>
      <c r="C31" s="21"/>
      <c r="D31" s="644">
        <v>6.0000000000000001E-3</v>
      </c>
      <c r="E31" s="644">
        <v>1.7000000000000001E-2</v>
      </c>
      <c r="F31" s="644">
        <v>3.3000000000000002E-2</v>
      </c>
      <c r="G31" s="644">
        <v>0.05</v>
      </c>
      <c r="H31" s="644">
        <v>7.0999999999999994E-2</v>
      </c>
      <c r="I31" s="644">
        <v>9.2999999999999999E-2</v>
      </c>
      <c r="J31" s="644">
        <v>0.11799999999999999</v>
      </c>
      <c r="K31" s="644">
        <v>0.14399999999999999</v>
      </c>
      <c r="L31" s="644">
        <v>0.17100000000000001</v>
      </c>
      <c r="M31" s="644">
        <v>0.2</v>
      </c>
      <c r="N31" s="644">
        <v>0.23100000000000001</v>
      </c>
      <c r="O31" s="644">
        <v>0.26200000000000001</v>
      </c>
      <c r="P31" s="644">
        <v>0.35599999999999998</v>
      </c>
      <c r="Q31" s="644">
        <v>0.43</v>
      </c>
      <c r="R31" s="644">
        <v>0.49</v>
      </c>
      <c r="S31" s="644">
        <v>0.54100000000000004</v>
      </c>
      <c r="T31" s="644">
        <v>0.58499999999999996</v>
      </c>
      <c r="U31" s="644">
        <v>0.624</v>
      </c>
      <c r="V31" s="644">
        <v>0.65800000000000003</v>
      </c>
      <c r="W31" s="644">
        <v>0.68899999999999995</v>
      </c>
      <c r="X31" s="644">
        <v>0.71499999999999997</v>
      </c>
      <c r="Y31" s="644">
        <v>0.73799999999999999</v>
      </c>
      <c r="Z31" s="644">
        <v>0.76</v>
      </c>
      <c r="AA31" s="644">
        <v>0.77900000000000003</v>
      </c>
      <c r="AB31" s="644">
        <v>0.79300000000000004</v>
      </c>
      <c r="AC31" s="644">
        <v>0.80500000000000005</v>
      </c>
      <c r="AD31" s="644">
        <v>0.81699999999999995</v>
      </c>
      <c r="AE31" s="644">
        <v>0.82699999999999996</v>
      </c>
      <c r="AF31" s="644">
        <v>0.83399999999999996</v>
      </c>
      <c r="AG31" s="644">
        <v>0.84099999999999997</v>
      </c>
      <c r="AH31" s="644">
        <v>0.84699999999999998</v>
      </c>
      <c r="AI31" s="644">
        <v>0.85299999999999998</v>
      </c>
    </row>
    <row r="32" spans="1:35">
      <c r="A32" s="21" t="s">
        <v>6</v>
      </c>
      <c r="B32" s="21" t="s">
        <v>45</v>
      </c>
      <c r="C32" s="21"/>
      <c r="D32" s="644">
        <v>2E-3</v>
      </c>
      <c r="E32" s="644">
        <v>7.0000000000000001E-3</v>
      </c>
      <c r="F32" s="644">
        <v>1.4999999999999999E-2</v>
      </c>
      <c r="G32" s="644">
        <v>2.5000000000000001E-2</v>
      </c>
      <c r="H32" s="644">
        <v>3.7999999999999999E-2</v>
      </c>
      <c r="I32" s="644">
        <v>5.3999999999999999E-2</v>
      </c>
      <c r="J32" s="644">
        <v>7.0999999999999994E-2</v>
      </c>
      <c r="K32" s="644">
        <v>9.0999999999999998E-2</v>
      </c>
      <c r="L32" s="644">
        <v>0.114</v>
      </c>
      <c r="M32" s="644">
        <v>0.13800000000000001</v>
      </c>
      <c r="N32" s="644">
        <v>0.16400000000000001</v>
      </c>
      <c r="O32" s="644">
        <v>0.192</v>
      </c>
      <c r="P32" s="644">
        <v>0.27500000000000002</v>
      </c>
      <c r="Q32" s="644">
        <v>0.34799999999999998</v>
      </c>
      <c r="R32" s="644">
        <v>0.41299999999999998</v>
      </c>
      <c r="S32" s="644">
        <v>0.47099999999999997</v>
      </c>
      <c r="T32" s="644">
        <v>0.52</v>
      </c>
      <c r="U32" s="644">
        <v>0.56499999999999995</v>
      </c>
      <c r="V32" s="644">
        <v>0.60499999999999998</v>
      </c>
      <c r="W32" s="644">
        <v>0.64100000000000001</v>
      </c>
      <c r="X32" s="644">
        <v>0.68</v>
      </c>
      <c r="Y32" s="644">
        <v>0.71599999999999997</v>
      </c>
      <c r="Z32" s="644">
        <v>0.749</v>
      </c>
      <c r="AA32" s="644">
        <v>0.77800000000000002</v>
      </c>
      <c r="AB32" s="644">
        <v>0.79700000000000004</v>
      </c>
      <c r="AC32" s="644">
        <v>0.81399999999999995</v>
      </c>
      <c r="AD32" s="644">
        <v>0.83</v>
      </c>
      <c r="AE32" s="644">
        <v>0.84399999999999997</v>
      </c>
      <c r="AF32" s="644">
        <v>0.84899999999999998</v>
      </c>
      <c r="AG32" s="644">
        <v>0.85399999999999998</v>
      </c>
      <c r="AH32" s="644">
        <v>0.85899999999999999</v>
      </c>
      <c r="AI32" s="644">
        <v>0.86299999999999999</v>
      </c>
    </row>
    <row r="33" spans="1:35">
      <c r="A33" s="21" t="s">
        <v>23</v>
      </c>
      <c r="B33" s="21" t="s">
        <v>45</v>
      </c>
      <c r="C33" s="21"/>
      <c r="D33" s="644">
        <v>1.2999999999999999E-2</v>
      </c>
      <c r="E33" s="644">
        <v>3.5000000000000003E-2</v>
      </c>
      <c r="F33" s="644">
        <v>6.3E-2</v>
      </c>
      <c r="G33" s="644">
        <v>9.4E-2</v>
      </c>
      <c r="H33" s="644">
        <v>0.128</v>
      </c>
      <c r="I33" s="644">
        <v>0.16400000000000001</v>
      </c>
      <c r="J33" s="644">
        <v>0.20200000000000001</v>
      </c>
      <c r="K33" s="644">
        <v>0.24299999999999999</v>
      </c>
      <c r="L33" s="644">
        <v>0.28399999999999997</v>
      </c>
      <c r="M33" s="644">
        <v>0.32800000000000001</v>
      </c>
      <c r="N33" s="644">
        <v>0.372</v>
      </c>
      <c r="O33" s="644">
        <v>0.41799999999999998</v>
      </c>
      <c r="P33" s="644">
        <v>0.55000000000000004</v>
      </c>
      <c r="Q33" s="644">
        <v>0.64400000000000002</v>
      </c>
      <c r="R33" s="644">
        <v>0.71599999999999997</v>
      </c>
      <c r="S33" s="644">
        <v>0.77400000000000002</v>
      </c>
      <c r="T33" s="644">
        <v>0.80400000000000005</v>
      </c>
      <c r="U33" s="644">
        <v>0.82899999999999996</v>
      </c>
      <c r="V33" s="644">
        <v>0.85099999999999998</v>
      </c>
      <c r="W33" s="644">
        <v>0.87</v>
      </c>
      <c r="X33" s="644">
        <v>0.88200000000000001</v>
      </c>
      <c r="Y33" s="644">
        <v>0.89400000000000002</v>
      </c>
      <c r="Z33" s="644">
        <v>0.90400000000000003</v>
      </c>
      <c r="AA33" s="644">
        <v>0.91300000000000003</v>
      </c>
      <c r="AB33" s="644">
        <v>0.92</v>
      </c>
      <c r="AC33" s="644">
        <v>0.92700000000000005</v>
      </c>
      <c r="AD33" s="644">
        <v>0.93300000000000005</v>
      </c>
      <c r="AE33" s="644">
        <v>0.93799999999999994</v>
      </c>
      <c r="AF33" s="644">
        <v>0.94199999999999995</v>
      </c>
      <c r="AG33" s="644">
        <v>0.94499999999999995</v>
      </c>
      <c r="AH33" s="644">
        <v>0.94799999999999995</v>
      </c>
      <c r="AI33" s="644">
        <v>0.95099999999999996</v>
      </c>
    </row>
    <row r="34" spans="1:35">
      <c r="A34" s="21" t="s">
        <v>26</v>
      </c>
      <c r="B34" s="21" t="s">
        <v>45</v>
      </c>
      <c r="C34" s="21"/>
      <c r="D34" s="644">
        <v>6.0000000000000001E-3</v>
      </c>
      <c r="E34" s="644">
        <v>1.7000000000000001E-2</v>
      </c>
      <c r="F34" s="644">
        <v>3.1E-2</v>
      </c>
      <c r="G34" s="644">
        <v>4.7E-2</v>
      </c>
      <c r="H34" s="644">
        <v>6.6000000000000003E-2</v>
      </c>
      <c r="I34" s="644">
        <v>8.5999999999999993E-2</v>
      </c>
      <c r="J34" s="644">
        <v>0.107</v>
      </c>
      <c r="K34" s="644">
        <v>0.13</v>
      </c>
      <c r="L34" s="644">
        <v>0.154</v>
      </c>
      <c r="M34" s="644">
        <v>0.17899999999999999</v>
      </c>
      <c r="N34" s="644">
        <v>0.20499999999999999</v>
      </c>
      <c r="O34" s="644">
        <v>0.23300000000000001</v>
      </c>
      <c r="P34" s="644">
        <v>0.309</v>
      </c>
      <c r="Q34" s="644">
        <v>0.37</v>
      </c>
      <c r="R34" s="644">
        <v>0.42</v>
      </c>
      <c r="S34" s="644">
        <v>0.46300000000000002</v>
      </c>
      <c r="T34" s="644">
        <v>0.499</v>
      </c>
      <c r="U34" s="644">
        <v>0.53100000000000003</v>
      </c>
      <c r="V34" s="644">
        <v>0.55900000000000005</v>
      </c>
      <c r="W34" s="644">
        <v>0.58499999999999996</v>
      </c>
      <c r="X34" s="644">
        <v>0.60699999999999998</v>
      </c>
      <c r="Y34" s="644">
        <v>0.626</v>
      </c>
      <c r="Z34" s="644">
        <v>0.64400000000000002</v>
      </c>
      <c r="AA34" s="644">
        <v>0.66100000000000003</v>
      </c>
      <c r="AB34" s="644">
        <v>0.67100000000000004</v>
      </c>
      <c r="AC34" s="644">
        <v>0.68100000000000005</v>
      </c>
      <c r="AD34" s="644">
        <v>0.69</v>
      </c>
      <c r="AE34" s="644">
        <v>0.69899999999999995</v>
      </c>
      <c r="AF34" s="644">
        <v>0.70599999999999996</v>
      </c>
      <c r="AG34" s="644">
        <v>0.71299999999999997</v>
      </c>
      <c r="AH34" s="644">
        <v>0.71899999999999997</v>
      </c>
      <c r="AI34" s="644">
        <v>0.72499999999999998</v>
      </c>
    </row>
    <row r="35" spans="1:35">
      <c r="A35" s="21" t="s">
        <v>32</v>
      </c>
      <c r="B35" s="21" t="s">
        <v>45</v>
      </c>
      <c r="C35" s="21"/>
      <c r="D35" s="644">
        <v>3.0000000000000001E-3</v>
      </c>
      <c r="E35" s="644">
        <v>8.9999999999999993E-3</v>
      </c>
      <c r="F35" s="644">
        <v>1.7999999999999999E-2</v>
      </c>
      <c r="G35" s="644">
        <v>2.9000000000000001E-2</v>
      </c>
      <c r="H35" s="644">
        <v>4.1000000000000002E-2</v>
      </c>
      <c r="I35" s="644">
        <v>5.6000000000000001E-2</v>
      </c>
      <c r="J35" s="644">
        <v>7.0999999999999994E-2</v>
      </c>
      <c r="K35" s="644">
        <v>8.8999999999999996E-2</v>
      </c>
      <c r="L35" s="644">
        <v>0.107</v>
      </c>
      <c r="M35" s="644">
        <v>0.127</v>
      </c>
      <c r="N35" s="644">
        <v>0.14799999999999999</v>
      </c>
      <c r="O35" s="644">
        <v>0.17</v>
      </c>
      <c r="P35" s="644">
        <v>0.23599999999999999</v>
      </c>
      <c r="Q35" s="644">
        <v>0.29099999999999998</v>
      </c>
      <c r="R35" s="644">
        <v>0.33800000000000002</v>
      </c>
      <c r="S35" s="644">
        <v>0.38</v>
      </c>
      <c r="T35" s="644">
        <v>0.41899999999999998</v>
      </c>
      <c r="U35" s="644">
        <v>0.45300000000000001</v>
      </c>
      <c r="V35" s="644">
        <v>0.48499999999999999</v>
      </c>
      <c r="W35" s="644">
        <v>0.51400000000000001</v>
      </c>
      <c r="X35" s="644">
        <v>0.53700000000000003</v>
      </c>
      <c r="Y35" s="644">
        <v>0.55800000000000005</v>
      </c>
      <c r="Z35" s="644">
        <v>0.57699999999999996</v>
      </c>
      <c r="AA35" s="644">
        <v>0.59599999999999997</v>
      </c>
      <c r="AB35" s="644">
        <v>0.61199999999999999</v>
      </c>
      <c r="AC35" s="644">
        <v>0.627</v>
      </c>
      <c r="AD35" s="644">
        <v>0.64100000000000001</v>
      </c>
      <c r="AE35" s="644">
        <v>0.65500000000000003</v>
      </c>
      <c r="AF35" s="644">
        <v>0.66700000000000004</v>
      </c>
      <c r="AG35" s="644">
        <v>0.67900000000000005</v>
      </c>
      <c r="AH35" s="644">
        <v>0.69</v>
      </c>
      <c r="AI35" s="644">
        <v>0.70099999999999996</v>
      </c>
    </row>
    <row r="36" spans="1:35">
      <c r="A36" s="21" t="s">
        <v>27</v>
      </c>
      <c r="B36" s="21" t="s">
        <v>45</v>
      </c>
      <c r="C36" s="21"/>
      <c r="D36" s="644">
        <v>8.0000000000000002E-3</v>
      </c>
      <c r="E36" s="644">
        <v>2.1999999999999999E-2</v>
      </c>
      <c r="F36" s="644">
        <v>4.1000000000000002E-2</v>
      </c>
      <c r="G36" s="644">
        <v>6.3E-2</v>
      </c>
      <c r="H36" s="644">
        <v>8.7999999999999995E-2</v>
      </c>
      <c r="I36" s="644">
        <v>0.115</v>
      </c>
      <c r="J36" s="644">
        <v>0.14399999999999999</v>
      </c>
      <c r="K36" s="644">
        <v>0.17499999999999999</v>
      </c>
      <c r="L36" s="644">
        <v>0.20799999999999999</v>
      </c>
      <c r="M36" s="644">
        <v>0.24199999999999999</v>
      </c>
      <c r="N36" s="644">
        <v>0.27700000000000002</v>
      </c>
      <c r="O36" s="644">
        <v>0.314</v>
      </c>
      <c r="P36" s="644">
        <v>0.40699999999999997</v>
      </c>
      <c r="Q36" s="644">
        <v>0.47699999999999998</v>
      </c>
      <c r="R36" s="644">
        <v>0.53500000000000003</v>
      </c>
      <c r="S36" s="644">
        <v>0.58199999999999996</v>
      </c>
      <c r="T36" s="644">
        <v>0.627</v>
      </c>
      <c r="U36" s="644">
        <v>0.66700000000000004</v>
      </c>
      <c r="V36" s="644">
        <v>0.70099999999999996</v>
      </c>
      <c r="W36" s="644">
        <v>0.73199999999999998</v>
      </c>
      <c r="X36" s="644">
        <v>0.75900000000000001</v>
      </c>
      <c r="Y36" s="644">
        <v>0.78300000000000003</v>
      </c>
      <c r="Z36" s="644">
        <v>0.80500000000000005</v>
      </c>
      <c r="AA36" s="644">
        <v>0.82499999999999996</v>
      </c>
      <c r="AB36" s="644">
        <v>0.83799999999999997</v>
      </c>
      <c r="AC36" s="644">
        <v>0.85099999999999998</v>
      </c>
      <c r="AD36" s="644">
        <v>0.86299999999999999</v>
      </c>
      <c r="AE36" s="644">
        <v>0.873</v>
      </c>
      <c r="AF36" s="644">
        <v>0.879</v>
      </c>
      <c r="AG36" s="644">
        <v>0.88500000000000001</v>
      </c>
      <c r="AH36" s="644">
        <v>0.89</v>
      </c>
      <c r="AI36" s="644">
        <v>0.89400000000000002</v>
      </c>
    </row>
    <row r="37" spans="1:35">
      <c r="A37" s="21" t="s">
        <v>63</v>
      </c>
      <c r="B37" s="21" t="s">
        <v>45</v>
      </c>
      <c r="C37" s="21"/>
      <c r="D37" s="644">
        <v>6.0000000000000001E-3</v>
      </c>
      <c r="E37" s="644">
        <v>1.6E-2</v>
      </c>
      <c r="F37" s="644">
        <v>2.9000000000000001E-2</v>
      </c>
      <c r="G37" s="644">
        <v>4.3999999999999997E-2</v>
      </c>
      <c r="H37" s="644">
        <v>6.0999999999999999E-2</v>
      </c>
      <c r="I37" s="644">
        <v>7.9000000000000001E-2</v>
      </c>
      <c r="J37" s="644">
        <v>9.8000000000000004E-2</v>
      </c>
      <c r="K37" s="644">
        <v>0.11899999999999999</v>
      </c>
      <c r="L37" s="644">
        <v>0.14099999999999999</v>
      </c>
      <c r="M37" s="644">
        <v>0.16400000000000001</v>
      </c>
      <c r="N37" s="644">
        <v>0.187</v>
      </c>
      <c r="O37" s="644">
        <v>0.21199999999999999</v>
      </c>
      <c r="P37" s="644">
        <v>0.29899999999999999</v>
      </c>
      <c r="Q37" s="644">
        <v>0.36799999999999999</v>
      </c>
      <c r="R37" s="644">
        <v>0.42399999999999999</v>
      </c>
      <c r="S37" s="644">
        <v>0.47199999999999998</v>
      </c>
      <c r="T37" s="644">
        <v>0.51100000000000001</v>
      </c>
      <c r="U37" s="644">
        <v>0.54500000000000004</v>
      </c>
      <c r="V37" s="644">
        <v>0.57499999999999996</v>
      </c>
      <c r="W37" s="644">
        <v>0.60299999999999998</v>
      </c>
      <c r="X37" s="644">
        <v>0.622</v>
      </c>
      <c r="Y37" s="644">
        <v>0.64</v>
      </c>
      <c r="Z37" s="644">
        <v>0.65700000000000003</v>
      </c>
      <c r="AA37" s="644">
        <v>0.67200000000000004</v>
      </c>
      <c r="AB37" s="644">
        <v>0.68400000000000005</v>
      </c>
      <c r="AC37" s="644">
        <v>0.69399999999999995</v>
      </c>
      <c r="AD37" s="644">
        <v>0.70399999999999996</v>
      </c>
      <c r="AE37" s="644">
        <v>0.71299999999999997</v>
      </c>
      <c r="AF37" s="644">
        <v>0.71899999999999997</v>
      </c>
      <c r="AG37" s="644">
        <v>0.72499999999999998</v>
      </c>
      <c r="AH37" s="644">
        <v>0.73099999999999998</v>
      </c>
      <c r="AI37" s="644">
        <v>0.73599999999999999</v>
      </c>
    </row>
    <row r="38" spans="1:35">
      <c r="A38" s="21" t="s">
        <v>28</v>
      </c>
      <c r="B38" s="21" t="s">
        <v>45</v>
      </c>
      <c r="C38" s="21"/>
      <c r="D38" s="644">
        <v>7.0000000000000001E-3</v>
      </c>
      <c r="E38" s="644">
        <v>1.9E-2</v>
      </c>
      <c r="F38" s="644">
        <v>3.5999999999999997E-2</v>
      </c>
      <c r="G38" s="644">
        <v>5.5E-2</v>
      </c>
      <c r="H38" s="644">
        <v>7.6999999999999999E-2</v>
      </c>
      <c r="I38" s="644">
        <v>0.10100000000000001</v>
      </c>
      <c r="J38" s="644">
        <v>0.128</v>
      </c>
      <c r="K38" s="644">
        <v>0.156</v>
      </c>
      <c r="L38" s="644">
        <v>0.185</v>
      </c>
      <c r="M38" s="644">
        <v>0.216</v>
      </c>
      <c r="N38" s="644">
        <v>0.249</v>
      </c>
      <c r="O38" s="644">
        <v>0.28299999999999997</v>
      </c>
      <c r="P38" s="644">
        <v>0.38400000000000001</v>
      </c>
      <c r="Q38" s="644">
        <v>0.46300000000000002</v>
      </c>
      <c r="R38" s="644">
        <v>0.52700000000000002</v>
      </c>
      <c r="S38" s="644">
        <v>0.58199999999999996</v>
      </c>
      <c r="T38" s="644">
        <v>0.61799999999999999</v>
      </c>
      <c r="U38" s="644">
        <v>0.64900000000000002</v>
      </c>
      <c r="V38" s="644">
        <v>0.67700000000000005</v>
      </c>
      <c r="W38" s="644">
        <v>0.70199999999999996</v>
      </c>
      <c r="X38" s="644">
        <v>0.72099999999999997</v>
      </c>
      <c r="Y38" s="644">
        <v>0.73899999999999999</v>
      </c>
      <c r="Z38" s="644">
        <v>0.75600000000000001</v>
      </c>
      <c r="AA38" s="644">
        <v>0.77</v>
      </c>
      <c r="AB38" s="644">
        <v>0.78400000000000003</v>
      </c>
      <c r="AC38" s="644">
        <v>0.79700000000000004</v>
      </c>
      <c r="AD38" s="644">
        <v>0.80800000000000005</v>
      </c>
      <c r="AE38" s="644">
        <v>0.81899999999999995</v>
      </c>
      <c r="AF38" s="644">
        <v>0.82799999999999996</v>
      </c>
      <c r="AG38" s="644">
        <v>0.83599999999999997</v>
      </c>
      <c r="AH38" s="644">
        <v>0.84299999999999997</v>
      </c>
      <c r="AI38" s="644">
        <v>0.85</v>
      </c>
    </row>
    <row r="39" spans="1:35">
      <c r="A39" s="21" t="s">
        <v>18</v>
      </c>
      <c r="B39" s="21" t="s">
        <v>45</v>
      </c>
      <c r="C39" s="21"/>
      <c r="D39" s="644">
        <v>4.0000000000000001E-3</v>
      </c>
      <c r="E39" s="644">
        <v>1.2999999999999999E-2</v>
      </c>
      <c r="F39" s="644">
        <v>2.5000000000000001E-2</v>
      </c>
      <c r="G39" s="644">
        <v>0.04</v>
      </c>
      <c r="H39" s="644">
        <v>5.7000000000000002E-2</v>
      </c>
      <c r="I39" s="644">
        <v>7.5999999999999998E-2</v>
      </c>
      <c r="J39" s="644">
        <v>9.7000000000000003E-2</v>
      </c>
      <c r="K39" s="644">
        <v>0.11899999999999999</v>
      </c>
      <c r="L39" s="644">
        <v>0.14399999999999999</v>
      </c>
      <c r="M39" s="644">
        <v>0.16900000000000001</v>
      </c>
      <c r="N39" s="644">
        <v>0.19600000000000001</v>
      </c>
      <c r="O39" s="644">
        <v>0.224</v>
      </c>
      <c r="P39" s="644">
        <v>0.33400000000000002</v>
      </c>
      <c r="Q39" s="644">
        <v>0.42199999999999999</v>
      </c>
      <c r="R39" s="644">
        <v>0.49399999999999999</v>
      </c>
      <c r="S39" s="644">
        <v>0.55600000000000005</v>
      </c>
      <c r="T39" s="644">
        <v>0.60699999999999998</v>
      </c>
      <c r="U39" s="644">
        <v>0.65200000000000002</v>
      </c>
      <c r="V39" s="644">
        <v>0.69199999999999995</v>
      </c>
      <c r="W39" s="644">
        <v>0.72699999999999998</v>
      </c>
      <c r="X39" s="644">
        <v>0.751</v>
      </c>
      <c r="Y39" s="644">
        <v>0.77300000000000002</v>
      </c>
      <c r="Z39" s="644">
        <v>0.79200000000000004</v>
      </c>
      <c r="AA39" s="644">
        <v>0.81</v>
      </c>
      <c r="AB39" s="644">
        <v>0.82299999999999995</v>
      </c>
      <c r="AC39" s="644">
        <v>0.83499999999999996</v>
      </c>
      <c r="AD39" s="644">
        <v>0.84599999999999997</v>
      </c>
      <c r="AE39" s="644">
        <v>0.85599999999999998</v>
      </c>
      <c r="AF39" s="644">
        <v>0.86399999999999999</v>
      </c>
      <c r="AG39" s="644">
        <v>0.871</v>
      </c>
      <c r="AH39" s="644">
        <v>0.877</v>
      </c>
      <c r="AI39" s="644">
        <v>0.88300000000000001</v>
      </c>
    </row>
    <row r="40" spans="1:35">
      <c r="A40" s="21" t="s">
        <v>22</v>
      </c>
      <c r="B40" s="21" t="s">
        <v>45</v>
      </c>
      <c r="C40" s="21"/>
      <c r="D40" s="644">
        <v>4.0000000000000001E-3</v>
      </c>
      <c r="E40" s="644">
        <v>1.2E-2</v>
      </c>
      <c r="F40" s="644">
        <v>2.3E-2</v>
      </c>
      <c r="G40" s="644">
        <v>3.6999999999999998E-2</v>
      </c>
      <c r="H40" s="644">
        <v>5.1999999999999998E-2</v>
      </c>
      <c r="I40" s="644">
        <v>7.0000000000000007E-2</v>
      </c>
      <c r="J40" s="644">
        <v>8.7999999999999995E-2</v>
      </c>
      <c r="K40" s="644">
        <v>0.109</v>
      </c>
      <c r="L40" s="644">
        <v>0.13</v>
      </c>
      <c r="M40" s="644">
        <v>0.153</v>
      </c>
      <c r="N40" s="644">
        <v>0.17699999999999999</v>
      </c>
      <c r="O40" s="644">
        <v>0.20300000000000001</v>
      </c>
      <c r="P40" s="644">
        <v>0.27200000000000002</v>
      </c>
      <c r="Q40" s="644">
        <v>0.32900000000000001</v>
      </c>
      <c r="R40" s="644">
        <v>0.377</v>
      </c>
      <c r="S40" s="644">
        <v>0.41899999999999998</v>
      </c>
      <c r="T40" s="644">
        <v>0.45500000000000002</v>
      </c>
      <c r="U40" s="644">
        <v>0.48699999999999999</v>
      </c>
      <c r="V40" s="644">
        <v>0.51500000000000001</v>
      </c>
      <c r="W40" s="644">
        <v>0.54200000000000004</v>
      </c>
      <c r="X40" s="644">
        <v>0.56599999999999995</v>
      </c>
      <c r="Y40" s="644">
        <v>0.58899999999999997</v>
      </c>
      <c r="Z40" s="644">
        <v>0.61</v>
      </c>
      <c r="AA40" s="644">
        <v>0.63</v>
      </c>
      <c r="AB40" s="644">
        <v>0.64600000000000002</v>
      </c>
      <c r="AC40" s="644">
        <v>0.66100000000000003</v>
      </c>
      <c r="AD40" s="644">
        <v>0.67600000000000005</v>
      </c>
      <c r="AE40" s="644">
        <v>0.68899999999999995</v>
      </c>
      <c r="AF40" s="644">
        <v>0.69899999999999995</v>
      </c>
      <c r="AG40" s="644">
        <v>0.70899999999999996</v>
      </c>
      <c r="AH40" s="644">
        <v>0.71799999999999997</v>
      </c>
      <c r="AI40" s="644">
        <v>0.72699999999999998</v>
      </c>
    </row>
    <row r="41" spans="1:35">
      <c r="A41" s="21" t="s">
        <v>16</v>
      </c>
      <c r="B41" s="21" t="s">
        <v>45</v>
      </c>
      <c r="C41" s="21"/>
      <c r="D41" s="644">
        <v>7.0000000000000001E-3</v>
      </c>
      <c r="E41" s="644">
        <v>0.02</v>
      </c>
      <c r="F41" s="644">
        <v>3.5999999999999997E-2</v>
      </c>
      <c r="G41" s="644">
        <v>5.7000000000000002E-2</v>
      </c>
      <c r="H41" s="644">
        <v>7.9000000000000001E-2</v>
      </c>
      <c r="I41" s="644">
        <v>0.105</v>
      </c>
      <c r="J41" s="644">
        <v>0.13200000000000001</v>
      </c>
      <c r="K41" s="644">
        <v>0.161</v>
      </c>
      <c r="L41" s="644">
        <v>0.191</v>
      </c>
      <c r="M41" s="644">
        <v>0.223</v>
      </c>
      <c r="N41" s="644">
        <v>0.25700000000000001</v>
      </c>
      <c r="O41" s="644">
        <v>0.29199999999999998</v>
      </c>
      <c r="P41" s="644">
        <v>0.42799999999999999</v>
      </c>
      <c r="Q41" s="644">
        <v>0.53100000000000003</v>
      </c>
      <c r="R41" s="644">
        <v>0.61399999999999999</v>
      </c>
      <c r="S41" s="644">
        <v>0.68200000000000005</v>
      </c>
      <c r="T41" s="644">
        <v>0.73499999999999999</v>
      </c>
      <c r="U41" s="644">
        <v>0.78</v>
      </c>
      <c r="V41" s="644">
        <v>0.81899999999999995</v>
      </c>
      <c r="W41" s="644">
        <v>0.85399999999999998</v>
      </c>
      <c r="X41" s="644">
        <v>0.86199999999999999</v>
      </c>
      <c r="Y41" s="644">
        <v>0.87</v>
      </c>
      <c r="Z41" s="644">
        <v>0.877</v>
      </c>
      <c r="AA41" s="644">
        <v>0.88300000000000001</v>
      </c>
      <c r="AB41" s="644">
        <v>0.88700000000000001</v>
      </c>
      <c r="AC41" s="644">
        <v>0.89100000000000001</v>
      </c>
      <c r="AD41" s="644">
        <v>0.89500000000000002</v>
      </c>
      <c r="AE41" s="644">
        <v>0.89800000000000002</v>
      </c>
      <c r="AF41" s="644">
        <v>0.90700000000000003</v>
      </c>
      <c r="AG41" s="644">
        <v>0.91500000000000004</v>
      </c>
      <c r="AH41" s="644">
        <v>0.92200000000000004</v>
      </c>
      <c r="AI41" s="644">
        <v>0.92800000000000005</v>
      </c>
    </row>
    <row r="42" spans="1:35">
      <c r="A42" s="21" t="s">
        <v>71</v>
      </c>
      <c r="B42" s="21" t="s">
        <v>45</v>
      </c>
      <c r="C42" s="21"/>
      <c r="D42" s="644">
        <v>4.0000000000000001E-3</v>
      </c>
      <c r="E42" s="644">
        <v>1.4E-2</v>
      </c>
      <c r="F42" s="644">
        <v>2.5999999999999999E-2</v>
      </c>
      <c r="G42" s="644">
        <v>4.1000000000000002E-2</v>
      </c>
      <c r="H42" s="644">
        <v>5.8999999999999997E-2</v>
      </c>
      <c r="I42" s="644">
        <v>7.8E-2</v>
      </c>
      <c r="J42" s="644">
        <v>0.1</v>
      </c>
      <c r="K42" s="644">
        <v>0.123</v>
      </c>
      <c r="L42" s="644">
        <v>0.14699999999999999</v>
      </c>
      <c r="M42" s="644">
        <v>0.17299999999999999</v>
      </c>
      <c r="N42" s="644">
        <v>0.20100000000000001</v>
      </c>
      <c r="O42" s="644">
        <v>0.23</v>
      </c>
      <c r="P42" s="644">
        <v>0.32100000000000001</v>
      </c>
      <c r="Q42" s="644">
        <v>0.39500000000000002</v>
      </c>
      <c r="R42" s="644">
        <v>0.45700000000000002</v>
      </c>
      <c r="S42" s="644">
        <v>0.51</v>
      </c>
      <c r="T42" s="644">
        <v>0.55400000000000005</v>
      </c>
      <c r="U42" s="644">
        <v>0.59399999999999997</v>
      </c>
      <c r="V42" s="644">
        <v>0.629</v>
      </c>
      <c r="W42" s="644">
        <v>0.66100000000000003</v>
      </c>
      <c r="X42" s="644">
        <v>0.68700000000000006</v>
      </c>
      <c r="Y42" s="644">
        <v>0.71099999999999997</v>
      </c>
      <c r="Z42" s="644">
        <v>0.73299999999999998</v>
      </c>
      <c r="AA42" s="644">
        <v>0.753</v>
      </c>
      <c r="AB42" s="644">
        <v>0.76900000000000002</v>
      </c>
      <c r="AC42" s="644">
        <v>0.78400000000000003</v>
      </c>
      <c r="AD42" s="644">
        <v>0.79700000000000004</v>
      </c>
      <c r="AE42" s="644">
        <v>0.81</v>
      </c>
      <c r="AF42" s="644">
        <v>0.81799999999999995</v>
      </c>
      <c r="AG42" s="644">
        <v>0.82699999999999996</v>
      </c>
      <c r="AH42" s="644">
        <v>0.83399999999999996</v>
      </c>
      <c r="AI42" s="644">
        <v>0.84099999999999997</v>
      </c>
    </row>
    <row r="43" spans="1:35">
      <c r="A43" s="21" t="s">
        <v>21</v>
      </c>
      <c r="B43" s="21" t="s">
        <v>45</v>
      </c>
      <c r="C43" s="21"/>
      <c r="D43" s="644">
        <v>1.2E-2</v>
      </c>
      <c r="E43" s="644">
        <v>3.1E-2</v>
      </c>
      <c r="F43" s="644">
        <v>5.3999999999999999E-2</v>
      </c>
      <c r="G43" s="644">
        <v>0.08</v>
      </c>
      <c r="H43" s="644">
        <v>0.108</v>
      </c>
      <c r="I43" s="644">
        <v>0.13800000000000001</v>
      </c>
      <c r="J43" s="644">
        <v>0.17</v>
      </c>
      <c r="K43" s="644">
        <v>0.20399999999999999</v>
      </c>
      <c r="L43" s="644">
        <v>0.23899999999999999</v>
      </c>
      <c r="M43" s="644">
        <v>0.27500000000000002</v>
      </c>
      <c r="N43" s="644">
        <v>0.313</v>
      </c>
      <c r="O43" s="644">
        <v>0.35099999999999998</v>
      </c>
      <c r="P43" s="644">
        <v>0.4</v>
      </c>
      <c r="Q43" s="644">
        <v>0.436</v>
      </c>
      <c r="R43" s="644">
        <v>0.501</v>
      </c>
      <c r="S43" s="644">
        <v>0.55400000000000005</v>
      </c>
      <c r="T43" s="644">
        <v>0.6</v>
      </c>
      <c r="U43" s="644">
        <v>0.64</v>
      </c>
      <c r="V43" s="644">
        <v>0.66900000000000004</v>
      </c>
      <c r="W43" s="644">
        <v>0.69399999999999995</v>
      </c>
      <c r="X43" s="644">
        <v>0.71699999999999997</v>
      </c>
      <c r="Y43" s="644">
        <v>0.73699999999999999</v>
      </c>
      <c r="Z43" s="644">
        <v>0.75</v>
      </c>
      <c r="AA43" s="644">
        <v>0.76200000000000001</v>
      </c>
      <c r="AB43" s="644">
        <v>0.77300000000000002</v>
      </c>
      <c r="AC43" s="644">
        <v>0.78400000000000003</v>
      </c>
      <c r="AD43" s="644">
        <v>0.79</v>
      </c>
      <c r="AE43" s="644">
        <v>0.79600000000000004</v>
      </c>
      <c r="AF43" s="644">
        <v>0.80200000000000005</v>
      </c>
      <c r="AG43" s="644">
        <v>0.80700000000000005</v>
      </c>
      <c r="AH43" s="644">
        <v>0.81200000000000006</v>
      </c>
      <c r="AI43" s="644">
        <v>0.81699999999999995</v>
      </c>
    </row>
    <row r="44" spans="1:35">
      <c r="A44" s="21" t="s">
        <v>19</v>
      </c>
      <c r="B44" s="21" t="s">
        <v>45</v>
      </c>
      <c r="C44" s="21"/>
      <c r="D44" s="644">
        <v>3.0000000000000001E-3</v>
      </c>
      <c r="E44" s="644">
        <v>1.0999999999999999E-2</v>
      </c>
      <c r="F44" s="644">
        <v>2.1000000000000001E-2</v>
      </c>
      <c r="G44" s="644">
        <v>3.3000000000000002E-2</v>
      </c>
      <c r="H44" s="644">
        <v>4.7E-2</v>
      </c>
      <c r="I44" s="644">
        <v>6.3E-2</v>
      </c>
      <c r="J44" s="644">
        <v>0.08</v>
      </c>
      <c r="K44" s="644">
        <v>9.9000000000000005E-2</v>
      </c>
      <c r="L44" s="644">
        <v>0.11899999999999999</v>
      </c>
      <c r="M44" s="644">
        <v>0.14099999999999999</v>
      </c>
      <c r="N44" s="644">
        <v>0.16400000000000001</v>
      </c>
      <c r="O44" s="644">
        <v>0.187</v>
      </c>
      <c r="P44" s="644">
        <v>0.28899999999999998</v>
      </c>
      <c r="Q44" s="644">
        <v>0.372</v>
      </c>
      <c r="R44" s="644">
        <v>0.441</v>
      </c>
      <c r="S44" s="644">
        <v>0.5</v>
      </c>
      <c r="T44" s="644">
        <v>0.55800000000000005</v>
      </c>
      <c r="U44" s="644">
        <v>0.60899999999999999</v>
      </c>
      <c r="V44" s="644">
        <v>0.65400000000000003</v>
      </c>
      <c r="W44" s="644">
        <v>0.69599999999999995</v>
      </c>
      <c r="X44" s="644">
        <v>0.72499999999999998</v>
      </c>
      <c r="Y44" s="644">
        <v>0.753</v>
      </c>
      <c r="Z44" s="644">
        <v>0.77800000000000002</v>
      </c>
      <c r="AA44" s="644">
        <v>0.80100000000000005</v>
      </c>
      <c r="AB44" s="644">
        <v>0.81399999999999995</v>
      </c>
      <c r="AC44" s="644">
        <v>0.82699999999999996</v>
      </c>
      <c r="AD44" s="644">
        <v>0.83899999999999997</v>
      </c>
      <c r="AE44" s="644">
        <v>0.85</v>
      </c>
      <c r="AF44" s="644">
        <v>0.85599999999999998</v>
      </c>
      <c r="AG44" s="644">
        <v>0.86199999999999999</v>
      </c>
      <c r="AH44" s="644">
        <v>0.86699999999999999</v>
      </c>
      <c r="AI44" s="644">
        <v>0.872</v>
      </c>
    </row>
    <row r="45" spans="1:35">
      <c r="A45" s="21" t="s">
        <v>30</v>
      </c>
      <c r="B45" s="21" t="s">
        <v>45</v>
      </c>
      <c r="C45" s="21"/>
      <c r="D45" s="644">
        <v>8.9999999999999993E-3</v>
      </c>
      <c r="E45" s="644">
        <v>2.4E-2</v>
      </c>
      <c r="F45" s="644">
        <v>4.3999999999999997E-2</v>
      </c>
      <c r="G45" s="644">
        <v>6.6000000000000003E-2</v>
      </c>
      <c r="H45" s="644">
        <v>9.0999999999999998E-2</v>
      </c>
      <c r="I45" s="644">
        <v>0.11799999999999999</v>
      </c>
      <c r="J45" s="644">
        <v>0.14599999999999999</v>
      </c>
      <c r="K45" s="644">
        <v>0.17699999999999999</v>
      </c>
      <c r="L45" s="644">
        <v>0.20799999999999999</v>
      </c>
      <c r="M45" s="644">
        <v>0.24099999999999999</v>
      </c>
      <c r="N45" s="644">
        <v>0.27600000000000002</v>
      </c>
      <c r="O45" s="644">
        <v>0.311</v>
      </c>
      <c r="P45" s="644">
        <v>0.41499999999999998</v>
      </c>
      <c r="Q45" s="644">
        <v>0.49399999999999999</v>
      </c>
      <c r="R45" s="644">
        <v>0.55700000000000005</v>
      </c>
      <c r="S45" s="644">
        <v>0.61</v>
      </c>
      <c r="T45" s="644">
        <v>0.64400000000000002</v>
      </c>
      <c r="U45" s="644">
        <v>0.67400000000000004</v>
      </c>
      <c r="V45" s="644">
        <v>0.7</v>
      </c>
      <c r="W45" s="644">
        <v>0.72299999999999998</v>
      </c>
      <c r="X45" s="644">
        <v>0.74099999999999999</v>
      </c>
      <c r="Y45" s="644">
        <v>0.75700000000000001</v>
      </c>
      <c r="Z45" s="644">
        <v>0.77100000000000002</v>
      </c>
      <c r="AA45" s="644">
        <v>0.78500000000000003</v>
      </c>
      <c r="AB45" s="644">
        <v>0.79500000000000004</v>
      </c>
      <c r="AC45" s="644">
        <v>0.80400000000000005</v>
      </c>
      <c r="AD45" s="644">
        <v>0.81299999999999994</v>
      </c>
      <c r="AE45" s="644">
        <v>0.82099999999999995</v>
      </c>
      <c r="AF45" s="644">
        <v>0.82599999999999996</v>
      </c>
      <c r="AG45" s="644">
        <v>0.83099999999999996</v>
      </c>
      <c r="AH45" s="644">
        <v>0.83599999999999997</v>
      </c>
      <c r="AI45" s="644">
        <v>0.84099999999999997</v>
      </c>
    </row>
    <row r="46" spans="1:35">
      <c r="A46" s="21" t="s">
        <v>20</v>
      </c>
      <c r="B46" s="21" t="s">
        <v>45</v>
      </c>
      <c r="C46" s="21"/>
      <c r="D46" s="644">
        <v>1.0999999999999999E-2</v>
      </c>
      <c r="E46" s="644">
        <v>2.9000000000000001E-2</v>
      </c>
      <c r="F46" s="644">
        <v>5.1999999999999998E-2</v>
      </c>
      <c r="G46" s="644">
        <v>7.8E-2</v>
      </c>
      <c r="H46" s="644">
        <v>0.107</v>
      </c>
      <c r="I46" s="644">
        <v>0.13800000000000001</v>
      </c>
      <c r="J46" s="644">
        <v>0.17100000000000001</v>
      </c>
      <c r="K46" s="644">
        <v>0.20499999999999999</v>
      </c>
      <c r="L46" s="644">
        <v>0.24099999999999999</v>
      </c>
      <c r="M46" s="644">
        <v>0.27900000000000003</v>
      </c>
      <c r="N46" s="644">
        <v>0.318</v>
      </c>
      <c r="O46" s="644">
        <v>0.35799999999999998</v>
      </c>
      <c r="P46" s="644">
        <v>0.47299999999999998</v>
      </c>
      <c r="Q46" s="644">
        <v>0.55900000000000005</v>
      </c>
      <c r="R46" s="644">
        <v>0.627</v>
      </c>
      <c r="S46" s="644">
        <v>0.68300000000000005</v>
      </c>
      <c r="T46" s="644">
        <v>0.71699999999999997</v>
      </c>
      <c r="U46" s="644">
        <v>0.747</v>
      </c>
      <c r="V46" s="644">
        <v>0.77300000000000002</v>
      </c>
      <c r="W46" s="644">
        <v>0.79600000000000004</v>
      </c>
      <c r="X46" s="644">
        <v>0.80800000000000005</v>
      </c>
      <c r="Y46" s="644">
        <v>0.82</v>
      </c>
      <c r="Z46" s="644">
        <v>0.83</v>
      </c>
      <c r="AA46" s="644">
        <v>0.83899999999999997</v>
      </c>
      <c r="AB46" s="644">
        <v>0.84499999999999997</v>
      </c>
      <c r="AC46" s="644">
        <v>0.85099999999999998</v>
      </c>
      <c r="AD46" s="644">
        <v>0.85599999999999998</v>
      </c>
      <c r="AE46" s="644">
        <v>0.86099999999999999</v>
      </c>
      <c r="AF46" s="644">
        <v>0.86499999999999999</v>
      </c>
      <c r="AG46" s="644">
        <v>0.86799999999999999</v>
      </c>
      <c r="AH46" s="644">
        <v>0.871</v>
      </c>
      <c r="AI46" s="644">
        <v>0.874</v>
      </c>
    </row>
    <row r="47" spans="1:35">
      <c r="A47" s="21" t="s">
        <v>31</v>
      </c>
      <c r="B47" s="21" t="s">
        <v>45</v>
      </c>
      <c r="C47" s="21"/>
      <c r="D47" s="644">
        <v>6.0000000000000001E-3</v>
      </c>
      <c r="E47" s="644">
        <v>1.7999999999999999E-2</v>
      </c>
      <c r="F47" s="644">
        <v>3.4000000000000002E-2</v>
      </c>
      <c r="G47" s="644">
        <v>5.1999999999999998E-2</v>
      </c>
      <c r="H47" s="644">
        <v>7.1999999999999995E-2</v>
      </c>
      <c r="I47" s="644">
        <v>9.5000000000000001E-2</v>
      </c>
      <c r="J47" s="644">
        <v>0.11899999999999999</v>
      </c>
      <c r="K47" s="644">
        <v>0.14499999999999999</v>
      </c>
      <c r="L47" s="644">
        <v>0.17199999999999999</v>
      </c>
      <c r="M47" s="644">
        <v>0.20100000000000001</v>
      </c>
      <c r="N47" s="644">
        <v>0.23100000000000001</v>
      </c>
      <c r="O47" s="644">
        <v>0.26200000000000001</v>
      </c>
      <c r="P47" s="644">
        <v>0.36099999999999999</v>
      </c>
      <c r="Q47" s="644">
        <v>0.438</v>
      </c>
      <c r="R47" s="644">
        <v>0.502</v>
      </c>
      <c r="S47" s="644">
        <v>0.55500000000000005</v>
      </c>
      <c r="T47" s="644">
        <v>0.59599999999999997</v>
      </c>
      <c r="U47" s="644">
        <v>0.63200000000000001</v>
      </c>
      <c r="V47" s="644">
        <v>0.66400000000000003</v>
      </c>
      <c r="W47" s="644">
        <v>0.69199999999999995</v>
      </c>
      <c r="X47" s="644">
        <v>0.71499999999999997</v>
      </c>
      <c r="Y47" s="644">
        <v>0.73599999999999999</v>
      </c>
      <c r="Z47" s="644">
        <v>0.755</v>
      </c>
      <c r="AA47" s="644">
        <v>0.77200000000000002</v>
      </c>
      <c r="AB47" s="644">
        <v>0.78500000000000003</v>
      </c>
      <c r="AC47" s="644">
        <v>0.79800000000000004</v>
      </c>
      <c r="AD47" s="644">
        <v>0.81</v>
      </c>
      <c r="AE47" s="644">
        <v>0.82099999999999995</v>
      </c>
      <c r="AF47" s="644">
        <v>0.82699999999999996</v>
      </c>
      <c r="AG47" s="644">
        <v>0.83199999999999996</v>
      </c>
      <c r="AH47" s="644">
        <v>0.83799999999999997</v>
      </c>
      <c r="AI47" s="644">
        <v>0.84299999999999997</v>
      </c>
    </row>
    <row r="48" spans="1:35">
      <c r="A48" s="21" t="s">
        <v>17</v>
      </c>
      <c r="B48" s="21" t="s">
        <v>45</v>
      </c>
      <c r="C48" s="21"/>
      <c r="D48" s="644">
        <v>0.01</v>
      </c>
      <c r="E48" s="644">
        <v>2.8000000000000001E-2</v>
      </c>
      <c r="F48" s="644">
        <v>4.9000000000000002E-2</v>
      </c>
      <c r="G48" s="644">
        <v>7.3999999999999996E-2</v>
      </c>
      <c r="H48" s="644">
        <v>0.10100000000000001</v>
      </c>
      <c r="I48" s="644">
        <v>0.13</v>
      </c>
      <c r="J48" s="644">
        <v>0.16200000000000001</v>
      </c>
      <c r="K48" s="644">
        <v>0.19400000000000001</v>
      </c>
      <c r="L48" s="644">
        <v>0.22800000000000001</v>
      </c>
      <c r="M48" s="644">
        <v>0.26400000000000001</v>
      </c>
      <c r="N48" s="644">
        <v>0.3</v>
      </c>
      <c r="O48" s="644">
        <v>0.33800000000000002</v>
      </c>
      <c r="P48" s="644">
        <v>0.443</v>
      </c>
      <c r="Q48" s="644">
        <v>0.52200000000000002</v>
      </c>
      <c r="R48" s="644">
        <v>0.58499999999999996</v>
      </c>
      <c r="S48" s="644">
        <v>0.63700000000000001</v>
      </c>
      <c r="T48" s="644">
        <v>0.66800000000000004</v>
      </c>
      <c r="U48" s="644">
        <v>0.69399999999999995</v>
      </c>
      <c r="V48" s="644">
        <v>0.71599999999999997</v>
      </c>
      <c r="W48" s="644">
        <v>0.73699999999999999</v>
      </c>
      <c r="X48" s="644">
        <v>0.754</v>
      </c>
      <c r="Y48" s="644">
        <v>0.77</v>
      </c>
      <c r="Z48" s="644">
        <v>0.78500000000000003</v>
      </c>
      <c r="AA48" s="644">
        <v>0.79800000000000004</v>
      </c>
      <c r="AB48" s="644">
        <v>0.80900000000000005</v>
      </c>
      <c r="AC48" s="644">
        <v>0.81899999999999995</v>
      </c>
      <c r="AD48" s="644">
        <v>0.82799999999999996</v>
      </c>
      <c r="AE48" s="644">
        <v>0.83699999999999997</v>
      </c>
      <c r="AF48" s="644">
        <v>0.84299999999999997</v>
      </c>
      <c r="AG48" s="644">
        <v>0.84799999999999998</v>
      </c>
      <c r="AH48" s="644">
        <v>0.85399999999999998</v>
      </c>
      <c r="AI48" s="644">
        <v>0.85899999999999999</v>
      </c>
    </row>
    <row r="49" spans="1:35">
      <c r="A49" s="34" t="s">
        <v>47</v>
      </c>
      <c r="B49" s="34" t="s">
        <v>45</v>
      </c>
      <c r="C49" s="34"/>
      <c r="D49" s="1433">
        <v>7.0000000000000001E-3</v>
      </c>
      <c r="E49" s="1433">
        <v>1.9E-2</v>
      </c>
      <c r="F49" s="1433">
        <v>3.5000000000000003E-2</v>
      </c>
      <c r="G49" s="1433">
        <v>5.3999999999999999E-2</v>
      </c>
      <c r="H49" s="1433">
        <v>7.4999999999999997E-2</v>
      </c>
      <c r="I49" s="1433">
        <v>9.8000000000000004E-2</v>
      </c>
      <c r="J49" s="1433">
        <v>0.123</v>
      </c>
      <c r="K49" s="1433">
        <v>0.15</v>
      </c>
      <c r="L49" s="1433">
        <v>0.17799999999999999</v>
      </c>
      <c r="M49" s="1433">
        <v>0.20799999999999999</v>
      </c>
      <c r="N49" s="1433">
        <v>0.23899999999999999</v>
      </c>
      <c r="O49" s="1433">
        <v>0.27100000000000002</v>
      </c>
      <c r="P49" s="1433">
        <v>0.372</v>
      </c>
      <c r="Q49" s="1433">
        <v>0.45</v>
      </c>
      <c r="R49" s="1433">
        <v>0.51500000000000001</v>
      </c>
      <c r="S49" s="1433">
        <v>0.56799999999999995</v>
      </c>
      <c r="T49" s="1433">
        <v>0.60899999999999999</v>
      </c>
      <c r="U49" s="1433">
        <v>0.64400000000000002</v>
      </c>
      <c r="V49" s="1433">
        <v>0.67600000000000005</v>
      </c>
      <c r="W49" s="1433">
        <v>0.70399999999999996</v>
      </c>
      <c r="X49" s="1433">
        <v>0.72599999999999998</v>
      </c>
      <c r="Y49" s="1433">
        <v>0.745</v>
      </c>
      <c r="Z49" s="1433">
        <v>0.76300000000000001</v>
      </c>
      <c r="AA49" s="1433">
        <v>0.77900000000000003</v>
      </c>
      <c r="AB49" s="1433">
        <v>0.79200000000000004</v>
      </c>
      <c r="AC49" s="1433">
        <v>0.80400000000000005</v>
      </c>
      <c r="AD49" s="1433">
        <v>0.81499999999999995</v>
      </c>
      <c r="AE49" s="1433">
        <v>0.82499999999999996</v>
      </c>
      <c r="AF49" s="1433">
        <v>0.83199999999999996</v>
      </c>
      <c r="AG49" s="1433">
        <v>0.83799999999999997</v>
      </c>
      <c r="AH49" s="1433">
        <v>0.84399999999999997</v>
      </c>
      <c r="AI49" s="1433">
        <v>0.85</v>
      </c>
    </row>
    <row r="51" spans="1:35">
      <c r="A51" s="191" t="s">
        <v>476</v>
      </c>
      <c r="B51" s="191" t="s">
        <v>756</v>
      </c>
    </row>
    <row r="5039" spans="16:18">
      <c r="P5039" t="str">
        <f>IFERROR(MATCH($C5039,$R$5039:$R$5055,0)&gt;0,"")</f>
        <v/>
      </c>
      <c r="R5039" s="1434">
        <v>400</v>
      </c>
    </row>
    <row r="5040" spans="16:18">
      <c r="P5040" t="str">
        <f t="shared" ref="P5040:P5103" si="0">IFERROR(MATCH($C5040,$R$5039:$R$5055,0)&gt;0,"")</f>
        <v/>
      </c>
      <c r="R5040" s="1434">
        <v>1605</v>
      </c>
    </row>
    <row r="5041" spans="16:18">
      <c r="P5041" t="str">
        <f t="shared" si="0"/>
        <v/>
      </c>
      <c r="R5041" s="1434">
        <v>2300</v>
      </c>
    </row>
    <row r="5042" spans="16:18">
      <c r="P5042" t="str">
        <f t="shared" si="0"/>
        <v/>
      </c>
      <c r="R5042" s="1434">
        <v>2386</v>
      </c>
    </row>
    <row r="5043" spans="16:18">
      <c r="P5043" t="str">
        <f t="shared" si="0"/>
        <v/>
      </c>
      <c r="R5043" s="1434">
        <v>2791</v>
      </c>
    </row>
    <row r="5044" spans="16:18">
      <c r="P5044" t="str">
        <f t="shared" si="0"/>
        <v/>
      </c>
      <c r="R5044" s="1434">
        <v>2804</v>
      </c>
    </row>
    <row r="5045" spans="16:18">
      <c r="P5045" t="str">
        <f t="shared" si="0"/>
        <v/>
      </c>
      <c r="R5045" s="1434">
        <v>2913</v>
      </c>
    </row>
    <row r="5046" spans="16:18">
      <c r="P5046" t="str">
        <f t="shared" si="0"/>
        <v/>
      </c>
      <c r="R5046" s="1434">
        <v>2942</v>
      </c>
    </row>
    <row r="5047" spans="16:18">
      <c r="P5047" t="str">
        <f t="shared" si="0"/>
        <v/>
      </c>
      <c r="R5047" s="1434">
        <v>4311</v>
      </c>
    </row>
    <row r="5048" spans="16:18">
      <c r="P5048" t="str">
        <f t="shared" si="0"/>
        <v/>
      </c>
      <c r="R5048" s="1434">
        <v>4565</v>
      </c>
    </row>
    <row r="5049" spans="16:18">
      <c r="P5049" t="str">
        <f t="shared" si="0"/>
        <v/>
      </c>
      <c r="R5049" s="1434">
        <v>4586</v>
      </c>
    </row>
    <row r="5050" spans="16:18">
      <c r="P5050" t="str">
        <f t="shared" si="0"/>
        <v/>
      </c>
      <c r="R5050" s="1434">
        <v>4761</v>
      </c>
    </row>
    <row r="5051" spans="16:18">
      <c r="P5051" t="str">
        <f t="shared" si="0"/>
        <v/>
      </c>
      <c r="R5051" s="1434">
        <v>4940</v>
      </c>
    </row>
    <row r="5052" spans="16:18">
      <c r="P5052" t="str">
        <f t="shared" si="0"/>
        <v/>
      </c>
      <c r="R5052" s="1434">
        <v>6260</v>
      </c>
    </row>
    <row r="5053" spans="16:18">
      <c r="P5053" t="str">
        <f t="shared" si="0"/>
        <v/>
      </c>
      <c r="R5053" s="1434">
        <v>7570</v>
      </c>
    </row>
    <row r="5054" spans="16:18">
      <c r="P5054" t="str">
        <f t="shared" si="0"/>
        <v/>
      </c>
      <c r="R5054" s="1434">
        <v>8105</v>
      </c>
    </row>
    <row r="5055" spans="16:18">
      <c r="P5055" t="str">
        <f t="shared" si="0"/>
        <v/>
      </c>
      <c r="R5055" s="1434">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B070D993-A558-4B1C-AC4E-67FBCE430B77}">
      <selection activeCell="F14" sqref="F14"/>
      <pageMargins left="0.7" right="0.7" top="0.75" bottom="0.75" header="0.3" footer="0.3"/>
      <pageSetup orientation="portrait" r:id="rId1"/>
    </customSheetView>
    <customSheetView guid="{66336E0E-D3CE-4BCD-8706-2E622954FB7A}">
      <selection activeCell="F14" sqref="F14"/>
      <pageMargins left="0.7" right="0.7" top="0.75" bottom="0.75" header="0.3" footer="0.3"/>
      <pageSetup orientation="portrait" r:id="rId2"/>
    </customSheetView>
    <customSheetView guid="{8F017303-F4E6-4F2E-AE6E-4863CE4BAD60}" showPageBreaks="1">
      <selection activeCell="F14" sqref="F14"/>
      <pageMargins left="0.7" right="0.7" top="0.75" bottom="0.75" header="0.3" footer="0.3"/>
      <pageSetup orientation="portrait" r:id="rId3"/>
    </customSheetView>
    <customSheetView guid="{2D067A2B-544F-4687-B463-591ABEF3DC76}">
      <selection activeCell="F14" sqref="F14"/>
      <pageMargins left="0.7" right="0.7" top="0.75" bottom="0.75" header="0.3" footer="0.3"/>
      <pageSetup orientation="portrait" r:id="rId4"/>
    </customSheetView>
    <customSheetView guid="{DEED4BF7-CD74-46B8-9246-650AA2D336A3}">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1A9FFAA3-8773-4515-8E34-9D2DD27FCA39}">
      <selection activeCell="F14" sqref="F14"/>
      <pageMargins left="0.7" right="0.7" top="0.75" bottom="0.75" header="0.3" footer="0.3"/>
      <pageSetup orientation="portrait" r:id="rId24"/>
    </customSheetView>
    <customSheetView guid="{C35CCEBD-5DD6-40D5-B0B9-29A308324E1F}">
      <selection activeCell="N16" sqref="N16"/>
      <pageMargins left="0.7" right="0.7" top="0.75" bottom="0.75" header="0.3" footer="0.3"/>
      <pageSetup orientation="portrait" r:id="rId25"/>
    </customSheetView>
    <customSheetView guid="{4C13BEF0-D969-4F7C-9C90-218A9EA7683E}" scale="85">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AD5" activePane="bottomRight" state="frozen"/>
      <selection pane="topRight" activeCell="B1" sqref="B1"/>
      <selection pane="bottomLeft" activeCell="A5" sqref="A5"/>
      <selection pane="bottomRight" activeCell="O644" sqref="O644"/>
    </sheetView>
  </sheetViews>
  <sheetFormatPr defaultColWidth="9" defaultRowHeight="14.4"/>
  <cols>
    <col min="1" max="1" width="10.44140625" style="6" bestFit="1" customWidth="1"/>
    <col min="2" max="2" width="9" style="7"/>
    <col min="3" max="45" width="10.6640625" style="6" customWidth="1"/>
    <col min="46" max="47" width="10.6640625" style="6"/>
    <col min="48" max="48" width="10.88671875" style="6" bestFit="1" customWidth="1"/>
    <col min="49" max="54" width="10.6640625" style="6"/>
    <col min="55" max="55" width="12" style="6" customWidth="1"/>
    <col min="56" max="56" width="11.5546875" style="6" bestFit="1" customWidth="1"/>
    <col min="57" max="62" width="9" style="6"/>
    <col min="63" max="63" width="9" style="691"/>
    <col min="64" max="16384" width="9" style="6"/>
  </cols>
  <sheetData>
    <row r="1" spans="1:63" ht="15" customHeight="1">
      <c r="A1" s="3"/>
      <c r="B1" s="4" t="s">
        <v>49</v>
      </c>
      <c r="C1" s="263"/>
      <c r="D1" s="5"/>
      <c r="E1" s="5"/>
      <c r="F1" s="1475">
        <v>44515</v>
      </c>
      <c r="G1" s="1472">
        <v>44515</v>
      </c>
      <c r="H1" s="5"/>
      <c r="I1" s="5"/>
      <c r="J1" s="5"/>
      <c r="K1" s="5"/>
      <c r="L1" s="1472">
        <v>44515</v>
      </c>
      <c r="M1" s="1475">
        <v>44515</v>
      </c>
      <c r="N1" s="353"/>
      <c r="O1" s="1475">
        <v>44515</v>
      </c>
      <c r="P1" s="5"/>
      <c r="Q1" s="1472">
        <v>44515</v>
      </c>
      <c r="R1" s="1475">
        <v>44515</v>
      </c>
      <c r="S1" s="5"/>
      <c r="T1" s="1465">
        <v>44515</v>
      </c>
      <c r="U1" s="5"/>
      <c r="V1" s="5"/>
      <c r="W1" s="1465">
        <v>44515</v>
      </c>
      <c r="X1" s="5"/>
      <c r="Y1" s="1472">
        <v>44515</v>
      </c>
      <c r="Z1" s="1465">
        <v>44515</v>
      </c>
      <c r="AA1" s="1465">
        <v>44515</v>
      </c>
      <c r="AB1" s="5"/>
      <c r="AC1" s="5"/>
      <c r="AD1" s="1465">
        <v>44515</v>
      </c>
      <c r="AE1" s="5"/>
      <c r="AF1" s="5"/>
      <c r="AG1" s="5"/>
      <c r="AH1" s="1475">
        <v>44515</v>
      </c>
      <c r="AI1" s="5"/>
      <c r="AJ1" s="1475">
        <v>44515</v>
      </c>
      <c r="AK1" s="263">
        <v>43784</v>
      </c>
      <c r="AL1" s="5"/>
      <c r="AM1" s="1465">
        <v>44515</v>
      </c>
      <c r="AN1" s="5"/>
      <c r="AO1" s="1475">
        <v>44515</v>
      </c>
      <c r="AP1" s="5"/>
      <c r="AQ1" s="1475">
        <v>44515</v>
      </c>
      <c r="AR1" s="5"/>
      <c r="AS1" s="1475">
        <v>44515</v>
      </c>
      <c r="AT1" s="1475">
        <v>44515</v>
      </c>
      <c r="AU1" s="5"/>
      <c r="AV1" s="1472">
        <v>44515</v>
      </c>
      <c r="AW1" s="5"/>
      <c r="AX1" s="5"/>
      <c r="AY1" s="1475">
        <v>44515</v>
      </c>
      <c r="AZ1" s="5"/>
      <c r="BA1" s="5"/>
      <c r="BB1" s="5"/>
    </row>
    <row r="2" spans="1:63" s="3" customFormat="1">
      <c r="A2" s="1296"/>
      <c r="B2" s="7"/>
      <c r="C2" s="6"/>
      <c r="D2" s="6"/>
      <c r="E2" s="6"/>
      <c r="F2" s="1"/>
      <c r="G2" s="1"/>
      <c r="H2" s="265"/>
      <c r="I2" s="265"/>
      <c r="J2" s="265"/>
      <c r="K2" s="265"/>
      <c r="L2" s="1"/>
      <c r="M2"/>
      <c r="N2" s="355"/>
      <c r="O2" s="364"/>
      <c r="P2" s="265"/>
      <c r="Q2" s="1"/>
      <c r="R2" s="364"/>
      <c r="S2" s="265"/>
      <c r="T2" s="1"/>
      <c r="U2" s="265"/>
      <c r="V2" s="265"/>
      <c r="W2" s="364"/>
      <c r="X2" s="265"/>
      <c r="Y2" s="1"/>
      <c r="Z2" s="364"/>
      <c r="AA2" s="364"/>
      <c r="AB2" s="265"/>
      <c r="AC2" s="265"/>
      <c r="AD2" s="663"/>
      <c r="AE2" s="265"/>
      <c r="AF2" s="265"/>
      <c r="AG2" s="265"/>
      <c r="AH2" s="364"/>
      <c r="AI2" s="265"/>
      <c r="AJ2" s="17"/>
      <c r="AK2" s="664"/>
      <c r="AL2" s="265"/>
      <c r="AM2"/>
      <c r="AN2" s="265"/>
      <c r="AO2" s="664"/>
      <c r="AP2" s="265"/>
      <c r="AQ2" s="393"/>
      <c r="AR2" s="265"/>
      <c r="AS2" s="17"/>
      <c r="AT2" s="393"/>
      <c r="AU2" s="265"/>
      <c r="AV2" s="393"/>
      <c r="AW2" s="265"/>
      <c r="AX2" s="265"/>
      <c r="AY2" s="393"/>
      <c r="AZ2" s="179"/>
      <c r="BA2" s="179"/>
      <c r="BB2" s="179"/>
      <c r="BC2" s="6"/>
      <c r="BD2" s="6"/>
      <c r="BK2" s="692"/>
    </row>
    <row r="3" spans="1:63" s="3" customFormat="1" ht="15" customHeight="1">
      <c r="B3" s="4" t="s">
        <v>106</v>
      </c>
      <c r="F3" s="1466" t="s">
        <v>795</v>
      </c>
      <c r="G3" s="1466" t="s">
        <v>795</v>
      </c>
      <c r="L3" s="1466" t="s">
        <v>806</v>
      </c>
      <c r="M3" s="1466" t="s">
        <v>795</v>
      </c>
      <c r="O3" s="1466" t="s">
        <v>795</v>
      </c>
      <c r="Q3" s="1466" t="s">
        <v>795</v>
      </c>
      <c r="R3" s="1466" t="s">
        <v>806</v>
      </c>
      <c r="T3" s="1466" t="s">
        <v>795</v>
      </c>
      <c r="W3" s="1466" t="s">
        <v>795</v>
      </c>
      <c r="Y3" s="1466" t="s">
        <v>795</v>
      </c>
      <c r="Z3" s="1466" t="s">
        <v>806</v>
      </c>
      <c r="AA3" s="1466" t="s">
        <v>795</v>
      </c>
      <c r="AD3" s="1466" t="s">
        <v>806</v>
      </c>
      <c r="AH3" s="1466" t="s">
        <v>795</v>
      </c>
      <c r="AJ3" s="1466" t="s">
        <v>795</v>
      </c>
      <c r="AK3" s="3" t="s">
        <v>418</v>
      </c>
      <c r="AM3" s="1466" t="s">
        <v>795</v>
      </c>
      <c r="AO3" s="1466" t="s">
        <v>806</v>
      </c>
      <c r="AQ3" s="1466" t="s">
        <v>795</v>
      </c>
      <c r="AS3" s="1466" t="s">
        <v>806</v>
      </c>
      <c r="AT3" s="1466" t="s">
        <v>806</v>
      </c>
      <c r="AV3" s="1466" t="s">
        <v>806</v>
      </c>
      <c r="AY3" s="1466" t="s">
        <v>795</v>
      </c>
      <c r="BK3" s="692"/>
    </row>
    <row r="4" spans="1:63" s="3" customFormat="1" ht="15" customHeight="1">
      <c r="A4" s="6" t="s">
        <v>105</v>
      </c>
      <c r="B4" s="4" t="s">
        <v>46</v>
      </c>
      <c r="C4" s="3" t="s">
        <v>50</v>
      </c>
      <c r="D4" s="3" t="s">
        <v>51</v>
      </c>
      <c r="E4" s="3" t="s">
        <v>52</v>
      </c>
      <c r="F4" s="3" t="s">
        <v>41</v>
      </c>
      <c r="G4" s="364" t="s">
        <v>5</v>
      </c>
      <c r="H4" s="3" t="s">
        <v>53</v>
      </c>
      <c r="I4" s="3" t="s">
        <v>54</v>
      </c>
      <c r="J4" s="3" t="s">
        <v>55</v>
      </c>
      <c r="K4" s="3" t="s">
        <v>56</v>
      </c>
      <c r="L4" s="364" t="s">
        <v>7</v>
      </c>
      <c r="M4" s="3" t="s">
        <v>24</v>
      </c>
      <c r="N4" s="3" t="s">
        <v>57</v>
      </c>
      <c r="O4" s="364" t="s">
        <v>25</v>
      </c>
      <c r="P4" s="3" t="s">
        <v>58</v>
      </c>
      <c r="Q4" s="3" t="s">
        <v>6</v>
      </c>
      <c r="R4" s="3" t="s">
        <v>23</v>
      </c>
      <c r="S4" s="3" t="s">
        <v>59</v>
      </c>
      <c r="T4" s="1" t="s">
        <v>26</v>
      </c>
      <c r="U4" s="3" t="s">
        <v>60</v>
      </c>
      <c r="V4" s="3" t="s">
        <v>61</v>
      </c>
      <c r="W4" s="364" t="s">
        <v>32</v>
      </c>
      <c r="X4" s="3" t="s">
        <v>62</v>
      </c>
      <c r="Y4" s="3" t="s">
        <v>27</v>
      </c>
      <c r="Z4" s="364" t="s">
        <v>63</v>
      </c>
      <c r="AA4" s="364" t="s">
        <v>28</v>
      </c>
      <c r="AB4" s="3" t="s">
        <v>64</v>
      </c>
      <c r="AC4" s="3" t="s">
        <v>65</v>
      </c>
      <c r="AD4" s="3" t="s">
        <v>18</v>
      </c>
      <c r="AE4" s="3" t="s">
        <v>66</v>
      </c>
      <c r="AF4" s="3" t="s">
        <v>67</v>
      </c>
      <c r="AG4" s="3" t="s">
        <v>68</v>
      </c>
      <c r="AH4" s="3" t="s">
        <v>22</v>
      </c>
      <c r="AI4" s="3" t="s">
        <v>69</v>
      </c>
      <c r="AJ4" s="3" t="s">
        <v>16</v>
      </c>
      <c r="AK4" s="3" t="s">
        <v>29</v>
      </c>
      <c r="AL4" s="3" t="s">
        <v>70</v>
      </c>
      <c r="AM4" s="364" t="s">
        <v>71</v>
      </c>
      <c r="AN4" s="3" t="s">
        <v>72</v>
      </c>
      <c r="AO4" s="3" t="s">
        <v>21</v>
      </c>
      <c r="AP4" s="3" t="s">
        <v>73</v>
      </c>
      <c r="AQ4" s="3" t="s">
        <v>19</v>
      </c>
      <c r="AR4" s="3" t="s">
        <v>74</v>
      </c>
      <c r="AS4" s="3" t="s">
        <v>30</v>
      </c>
      <c r="AT4" s="3" t="s">
        <v>20</v>
      </c>
      <c r="AU4" s="3" t="s">
        <v>75</v>
      </c>
      <c r="AV4" s="393" t="s">
        <v>31</v>
      </c>
      <c r="AW4" s="3" t="s">
        <v>76</v>
      </c>
      <c r="AX4" s="3" t="s">
        <v>77</v>
      </c>
      <c r="AY4" s="3" t="s">
        <v>17</v>
      </c>
      <c r="AZ4" s="3" t="s">
        <v>78</v>
      </c>
      <c r="BA4" s="3" t="s">
        <v>79</v>
      </c>
      <c r="BB4" s="3" t="s">
        <v>80</v>
      </c>
      <c r="BC4" s="3" t="s">
        <v>301</v>
      </c>
      <c r="BD4" s="3" t="s">
        <v>302</v>
      </c>
      <c r="BK4" s="692"/>
    </row>
    <row r="5" spans="1:63" s="3" customFormat="1" ht="15" customHeight="1">
      <c r="B5" s="4"/>
      <c r="O5" s="364"/>
      <c r="W5" s="364"/>
      <c r="Z5" s="364"/>
      <c r="AA5" s="364"/>
      <c r="BK5" s="692"/>
    </row>
    <row r="6" spans="1:63" s="3" customFormat="1" ht="15" customHeight="1">
      <c r="A6" s="6"/>
      <c r="B6" s="7" t="s">
        <v>81</v>
      </c>
      <c r="O6" s="364"/>
      <c r="W6" s="364"/>
      <c r="Z6" s="364"/>
      <c r="AA6" s="364"/>
      <c r="BK6" s="692"/>
    </row>
    <row r="7" spans="1:63" s="3" customFormat="1" ht="15" customHeight="1">
      <c r="A7" s="6"/>
      <c r="B7" s="7" t="s">
        <v>82</v>
      </c>
      <c r="G7" s="3" t="s">
        <v>111</v>
      </c>
      <c r="L7" s="3" t="s">
        <v>111</v>
      </c>
      <c r="O7" s="364"/>
      <c r="W7" s="364"/>
      <c r="Z7" s="364"/>
      <c r="AA7" s="364"/>
      <c r="BC7" s="491"/>
      <c r="BK7" s="692"/>
    </row>
    <row r="8" spans="1:63" ht="15" customHeight="1">
      <c r="A8" s="217">
        <v>1</v>
      </c>
      <c r="B8" s="218">
        <v>1</v>
      </c>
      <c r="C8" s="219">
        <v>1</v>
      </c>
      <c r="D8" s="219">
        <v>1</v>
      </c>
      <c r="E8" s="219">
        <v>1</v>
      </c>
      <c r="F8" s="219">
        <v>1.19743633539821</v>
      </c>
      <c r="G8" s="219">
        <v>1.0050161296602784</v>
      </c>
      <c r="H8" s="219">
        <v>1</v>
      </c>
      <c r="I8" s="219">
        <v>1</v>
      </c>
      <c r="J8" s="219">
        <v>1</v>
      </c>
      <c r="K8" s="219">
        <v>1</v>
      </c>
      <c r="L8" s="219">
        <v>1.3511711684314813</v>
      </c>
      <c r="M8" s="219">
        <v>1.3839609404986328</v>
      </c>
      <c r="N8" s="219">
        <v>1</v>
      </c>
      <c r="O8" s="219">
        <v>1.1251738844826951</v>
      </c>
      <c r="P8" s="219">
        <v>1</v>
      </c>
      <c r="Q8" s="219">
        <v>1.1967313735167262</v>
      </c>
      <c r="R8" s="219">
        <v>1.1747622028158673</v>
      </c>
      <c r="S8" s="219">
        <v>1</v>
      </c>
      <c r="T8" s="219">
        <v>1.3319991281288535</v>
      </c>
      <c r="U8" s="219">
        <v>1</v>
      </c>
      <c r="V8" s="219">
        <v>1</v>
      </c>
      <c r="W8" s="219">
        <v>1.3851528342852519</v>
      </c>
      <c r="X8" s="219">
        <v>1</v>
      </c>
      <c r="Y8" s="219">
        <v>1.1271740629260791</v>
      </c>
      <c r="Z8" s="219">
        <v>1.3359648700684843</v>
      </c>
      <c r="AA8" s="219">
        <v>1.1779574160566209</v>
      </c>
      <c r="AB8" s="219">
        <v>1</v>
      </c>
      <c r="AC8" s="219">
        <v>1</v>
      </c>
      <c r="AD8" s="219">
        <v>1.2018482251853424</v>
      </c>
      <c r="AE8" s="219">
        <v>1</v>
      </c>
      <c r="AF8" s="219">
        <v>1</v>
      </c>
      <c r="AG8" s="219">
        <v>1</v>
      </c>
      <c r="AH8" s="219">
        <v>1.3297597097446445</v>
      </c>
      <c r="AI8" s="219">
        <v>1</v>
      </c>
      <c r="AJ8" s="219">
        <v>1.4490862147890704</v>
      </c>
      <c r="AK8" s="219">
        <v>1.3887147122671177</v>
      </c>
      <c r="AL8" s="219">
        <v>1</v>
      </c>
      <c r="AM8" s="219">
        <v>1.0570055786586297</v>
      </c>
      <c r="AN8" s="219">
        <v>1</v>
      </c>
      <c r="AO8" s="219">
        <v>1.1691867616844744</v>
      </c>
      <c r="AP8" s="219">
        <v>1</v>
      </c>
      <c r="AQ8" s="219">
        <v>1.2772245812468224</v>
      </c>
      <c r="AR8" s="219">
        <v>1</v>
      </c>
      <c r="AS8" s="219">
        <v>1.0374703618648931</v>
      </c>
      <c r="AT8" s="219">
        <v>1.3937507351003273</v>
      </c>
      <c r="AU8" s="219">
        <v>1</v>
      </c>
      <c r="AV8" s="219">
        <v>1.1375591758452368</v>
      </c>
      <c r="AW8" s="219">
        <v>1</v>
      </c>
      <c r="AX8" s="219">
        <v>1</v>
      </c>
      <c r="AY8" s="219">
        <v>1.1282273901213022</v>
      </c>
      <c r="AZ8" s="219">
        <v>1</v>
      </c>
      <c r="BA8" s="219">
        <v>1</v>
      </c>
      <c r="BB8" s="219">
        <v>1</v>
      </c>
      <c r="BC8" s="220">
        <f>SUM(C8:BB8)</f>
        <v>57.362333792777036</v>
      </c>
      <c r="BD8" s="220">
        <f>SUM(BC8,BC167,BC326,BC485)-SUM(BC9,BC168,BC327,BC486)</f>
        <v>0</v>
      </c>
      <c r="BE8" s="6" t="b">
        <f>BD8=0</f>
        <v>1</v>
      </c>
    </row>
    <row r="9" spans="1:63" ht="15" customHeight="1">
      <c r="A9" s="221">
        <v>40179</v>
      </c>
      <c r="B9" s="222">
        <f t="shared" ref="B9:B72" si="0">DATEVALUE(TEXT(A9,"mm/dd/yyy"))</f>
        <v>40179</v>
      </c>
      <c r="C9" s="223">
        <v>1</v>
      </c>
      <c r="D9" s="223">
        <v>1</v>
      </c>
      <c r="E9" s="223">
        <v>1</v>
      </c>
      <c r="F9" s="223">
        <v>1.19743633539821</v>
      </c>
      <c r="G9" s="223">
        <v>1.0050161296602784</v>
      </c>
      <c r="H9" s="223">
        <v>1</v>
      </c>
      <c r="I9" s="223">
        <v>1</v>
      </c>
      <c r="J9" s="223">
        <v>1</v>
      </c>
      <c r="K9" s="223">
        <v>1</v>
      </c>
      <c r="L9" s="223">
        <v>1.3511711684314813</v>
      </c>
      <c r="M9" s="223">
        <v>1.3839609404986328</v>
      </c>
      <c r="N9" s="223">
        <v>1</v>
      </c>
      <c r="O9" s="223">
        <v>1.1251738844826951</v>
      </c>
      <c r="P9" s="223">
        <v>1</v>
      </c>
      <c r="Q9" s="223">
        <v>1.1967313735167262</v>
      </c>
      <c r="R9" s="223">
        <v>1.1747622028158673</v>
      </c>
      <c r="S9" s="223">
        <v>1</v>
      </c>
      <c r="T9" s="223">
        <v>1.3319991281288535</v>
      </c>
      <c r="U9" s="223">
        <v>1</v>
      </c>
      <c r="V9" s="223">
        <v>1</v>
      </c>
      <c r="W9" s="223">
        <v>1.3851528342852519</v>
      </c>
      <c r="X9" s="223">
        <v>1</v>
      </c>
      <c r="Y9" s="223">
        <v>1.1271740629260791</v>
      </c>
      <c r="Z9" s="223">
        <v>1.3359648700684843</v>
      </c>
      <c r="AA9" s="223">
        <v>1.1779574160566209</v>
      </c>
      <c r="AB9" s="223">
        <v>1</v>
      </c>
      <c r="AC9" s="223">
        <v>1</v>
      </c>
      <c r="AD9" s="360">
        <v>1.2018482251853424</v>
      </c>
      <c r="AE9" s="223">
        <v>1</v>
      </c>
      <c r="AF9" s="223">
        <v>1</v>
      </c>
      <c r="AG9" s="223">
        <v>1</v>
      </c>
      <c r="AH9" s="223">
        <v>1.3297597097446445</v>
      </c>
      <c r="AI9" s="223">
        <v>1</v>
      </c>
      <c r="AJ9" s="223">
        <v>1.4490862147890704</v>
      </c>
      <c r="AK9" s="223">
        <v>1.3887147122671177</v>
      </c>
      <c r="AL9" s="223">
        <v>1</v>
      </c>
      <c r="AM9" s="223">
        <v>1.0570055786586297</v>
      </c>
      <c r="AN9" s="223">
        <v>1</v>
      </c>
      <c r="AO9" s="223">
        <v>1.1691867616844744</v>
      </c>
      <c r="AP9" s="223">
        <v>1</v>
      </c>
      <c r="AQ9" s="223">
        <v>1.2772245812468224</v>
      </c>
      <c r="AR9" s="223">
        <v>1</v>
      </c>
      <c r="AS9" s="223">
        <v>1.0374703618648931</v>
      </c>
      <c r="AT9" s="363">
        <v>1.3937507351003273</v>
      </c>
      <c r="AU9" s="223">
        <v>1</v>
      </c>
      <c r="AV9" s="223">
        <v>1.1375591758452368</v>
      </c>
      <c r="AW9" s="223">
        <v>1</v>
      </c>
      <c r="AX9" s="223">
        <v>1</v>
      </c>
      <c r="AY9" s="223">
        <v>1.1282273901213022</v>
      </c>
      <c r="AZ9" s="223">
        <v>1</v>
      </c>
      <c r="BA9" s="223">
        <v>1</v>
      </c>
      <c r="BB9" s="223">
        <v>1</v>
      </c>
      <c r="BC9" s="220">
        <f>SUM(C9:BB9)</f>
        <v>57.362333792777036</v>
      </c>
      <c r="BD9" s="21"/>
    </row>
    <row r="10" spans="1:63" ht="15" customHeight="1">
      <c r="A10" s="221">
        <v>40210</v>
      </c>
      <c r="B10" s="222">
        <f t="shared" si="0"/>
        <v>40210</v>
      </c>
      <c r="C10" s="223">
        <v>1</v>
      </c>
      <c r="D10" s="223">
        <v>1</v>
      </c>
      <c r="E10" s="223">
        <v>1</v>
      </c>
      <c r="F10" s="223">
        <v>1.1941595044786573</v>
      </c>
      <c r="G10" s="223">
        <v>1.0044164412960024</v>
      </c>
      <c r="H10" s="223">
        <v>1</v>
      </c>
      <c r="I10" s="223">
        <v>1</v>
      </c>
      <c r="J10" s="223">
        <v>1</v>
      </c>
      <c r="K10" s="223">
        <v>1</v>
      </c>
      <c r="L10" s="223">
        <v>1.3505930917457303</v>
      </c>
      <c r="M10" s="223">
        <v>1.3798658075428829</v>
      </c>
      <c r="N10" s="223">
        <v>1</v>
      </c>
      <c r="O10" s="223">
        <v>1.123130876600438</v>
      </c>
      <c r="P10" s="223">
        <v>1</v>
      </c>
      <c r="Q10" s="223">
        <v>1.1951330874772355</v>
      </c>
      <c r="R10" s="223">
        <v>1.1745363226822561</v>
      </c>
      <c r="S10" s="223">
        <v>1</v>
      </c>
      <c r="T10" s="223">
        <v>1.3307699000922608</v>
      </c>
      <c r="U10" s="223">
        <v>1</v>
      </c>
      <c r="V10" s="223">
        <v>1</v>
      </c>
      <c r="W10" s="223">
        <v>1.3723998217324342</v>
      </c>
      <c r="X10" s="223">
        <v>1</v>
      </c>
      <c r="Y10" s="223">
        <v>1.1280022522202051</v>
      </c>
      <c r="Z10" s="223">
        <v>1.3331785386598243</v>
      </c>
      <c r="AA10" s="223">
        <v>1.178159873215481</v>
      </c>
      <c r="AB10" s="223">
        <v>1</v>
      </c>
      <c r="AC10" s="223">
        <v>1</v>
      </c>
      <c r="AD10" s="360">
        <v>1.1995757214323413</v>
      </c>
      <c r="AE10" s="223">
        <v>1</v>
      </c>
      <c r="AF10" s="223">
        <v>1</v>
      </c>
      <c r="AG10" s="223">
        <v>1</v>
      </c>
      <c r="AH10" s="223">
        <v>1.3275882569682294</v>
      </c>
      <c r="AI10" s="223">
        <v>1</v>
      </c>
      <c r="AJ10" s="223">
        <v>1.447823986071594</v>
      </c>
      <c r="AK10" s="223">
        <v>1.3883579823939971</v>
      </c>
      <c r="AL10" s="223">
        <v>1</v>
      </c>
      <c r="AM10" s="223">
        <v>1.0546973970524949</v>
      </c>
      <c r="AN10" s="223">
        <v>1</v>
      </c>
      <c r="AO10" s="223">
        <v>1.1677386434023747</v>
      </c>
      <c r="AP10" s="223">
        <v>1</v>
      </c>
      <c r="AQ10" s="223">
        <v>1.2774598115086555</v>
      </c>
      <c r="AR10" s="223">
        <v>1</v>
      </c>
      <c r="AS10" s="223">
        <v>1.0353981030318185</v>
      </c>
      <c r="AT10" s="363">
        <v>1.3903339377949706</v>
      </c>
      <c r="AU10" s="223">
        <v>1</v>
      </c>
      <c r="AV10" s="223">
        <v>1.1367206799963552</v>
      </c>
      <c r="AW10" s="223">
        <v>1</v>
      </c>
      <c r="AX10" s="223">
        <v>1</v>
      </c>
      <c r="AY10" s="223">
        <v>1.1271091079189663</v>
      </c>
      <c r="AZ10" s="223">
        <v>1</v>
      </c>
      <c r="BA10" s="223">
        <v>1</v>
      </c>
      <c r="BB10" s="223">
        <v>1</v>
      </c>
      <c r="BC10" s="338"/>
      <c r="BD10" s="21"/>
    </row>
    <row r="11" spans="1:63" ht="15" customHeight="1">
      <c r="A11" s="221">
        <v>40238</v>
      </c>
      <c r="B11" s="222">
        <f t="shared" si="0"/>
        <v>40238</v>
      </c>
      <c r="C11" s="223">
        <v>1</v>
      </c>
      <c r="D11" s="223">
        <v>1</v>
      </c>
      <c r="E11" s="223">
        <v>1</v>
      </c>
      <c r="F11" s="223">
        <v>1.1908699357376804</v>
      </c>
      <c r="G11" s="223">
        <v>1.0039078234990113</v>
      </c>
      <c r="H11" s="223">
        <v>1</v>
      </c>
      <c r="I11" s="223">
        <v>1</v>
      </c>
      <c r="J11" s="223">
        <v>1</v>
      </c>
      <c r="K11" s="223">
        <v>1</v>
      </c>
      <c r="L11" s="223">
        <v>1.3499733970178089</v>
      </c>
      <c r="M11" s="223">
        <v>1.3760092582021195</v>
      </c>
      <c r="N11" s="223">
        <v>1</v>
      </c>
      <c r="O11" s="223">
        <v>1.1211344755747226</v>
      </c>
      <c r="P11" s="223">
        <v>1</v>
      </c>
      <c r="Q11" s="223">
        <v>1.1934523217141908</v>
      </c>
      <c r="R11" s="223">
        <v>1.1742514647344713</v>
      </c>
      <c r="S11" s="223">
        <v>1</v>
      </c>
      <c r="T11" s="223">
        <v>1.3292996865238984</v>
      </c>
      <c r="U11" s="223">
        <v>1</v>
      </c>
      <c r="V11" s="223">
        <v>1</v>
      </c>
      <c r="W11" s="223">
        <v>1.3606904189363918</v>
      </c>
      <c r="X11" s="223">
        <v>1</v>
      </c>
      <c r="Y11" s="223">
        <v>1.128804984920424</v>
      </c>
      <c r="Z11" s="223">
        <v>1.3304623230761108</v>
      </c>
      <c r="AA11" s="223">
        <v>1.178310444589507</v>
      </c>
      <c r="AB11" s="223">
        <v>1</v>
      </c>
      <c r="AC11" s="223">
        <v>1</v>
      </c>
      <c r="AD11" s="360">
        <v>1.1974173713057468</v>
      </c>
      <c r="AE11" s="223">
        <v>1</v>
      </c>
      <c r="AF11" s="223">
        <v>1</v>
      </c>
      <c r="AG11" s="223">
        <v>1</v>
      </c>
      <c r="AH11" s="223">
        <v>1.3253854559841338</v>
      </c>
      <c r="AI11" s="223">
        <v>1</v>
      </c>
      <c r="AJ11" s="223">
        <v>1.446304097267642</v>
      </c>
      <c r="AK11" s="223">
        <v>1.3873846562504137</v>
      </c>
      <c r="AL11" s="223">
        <v>1</v>
      </c>
      <c r="AM11" s="223">
        <v>1.054547855521164</v>
      </c>
      <c r="AN11" s="223">
        <v>1</v>
      </c>
      <c r="AO11" s="223">
        <v>1.1662832415726714</v>
      </c>
      <c r="AP11" s="223">
        <v>1</v>
      </c>
      <c r="AQ11" s="223">
        <v>1.2773438457683362</v>
      </c>
      <c r="AR11" s="223">
        <v>1</v>
      </c>
      <c r="AS11" s="223">
        <v>1.033633408483065</v>
      </c>
      <c r="AT11" s="363">
        <v>1.3868129674248997</v>
      </c>
      <c r="AU11" s="223">
        <v>1</v>
      </c>
      <c r="AV11" s="223">
        <v>1.1360121711299851</v>
      </c>
      <c r="AW11" s="223">
        <v>1</v>
      </c>
      <c r="AX11" s="223">
        <v>1</v>
      </c>
      <c r="AY11" s="223">
        <v>1.1259496843350072</v>
      </c>
      <c r="AZ11" s="223">
        <v>1</v>
      </c>
      <c r="BA11" s="223">
        <v>1</v>
      </c>
      <c r="BB11" s="223">
        <v>1</v>
      </c>
      <c r="BC11" s="693"/>
      <c r="BD11" s="21"/>
    </row>
    <row r="12" spans="1:63" ht="15" customHeight="1">
      <c r="A12" s="221">
        <v>40269</v>
      </c>
      <c r="B12" s="222">
        <f t="shared" si="0"/>
        <v>40269</v>
      </c>
      <c r="C12" s="223">
        <v>1</v>
      </c>
      <c r="D12" s="223">
        <v>1</v>
      </c>
      <c r="E12" s="223">
        <v>1</v>
      </c>
      <c r="F12" s="223">
        <v>1.1881208747958951</v>
      </c>
      <c r="G12" s="223">
        <v>1.0034887546849993</v>
      </c>
      <c r="H12" s="223">
        <v>1</v>
      </c>
      <c r="I12" s="223">
        <v>1</v>
      </c>
      <c r="J12" s="223">
        <v>1</v>
      </c>
      <c r="K12" s="223">
        <v>1</v>
      </c>
      <c r="L12" s="223">
        <v>1.3493124087757258</v>
      </c>
      <c r="M12" s="223">
        <v>1.3723883539885511</v>
      </c>
      <c r="N12" s="223">
        <v>1</v>
      </c>
      <c r="O12" s="223">
        <v>1.1191844413620924</v>
      </c>
      <c r="P12" s="223">
        <v>1</v>
      </c>
      <c r="Q12" s="223">
        <v>1.1916923966161328</v>
      </c>
      <c r="R12" s="223">
        <v>1.1739078973544286</v>
      </c>
      <c r="S12" s="223">
        <v>1</v>
      </c>
      <c r="T12" s="223">
        <v>1.3275918963250914</v>
      </c>
      <c r="U12" s="223">
        <v>1</v>
      </c>
      <c r="V12" s="223">
        <v>1</v>
      </c>
      <c r="W12" s="223">
        <v>1.3499418739217859</v>
      </c>
      <c r="X12" s="223">
        <v>1</v>
      </c>
      <c r="Y12" s="223">
        <v>1.1295826742947686</v>
      </c>
      <c r="Z12" s="223">
        <v>1.3281575112174906</v>
      </c>
      <c r="AA12" s="223">
        <v>1.1784098994766325</v>
      </c>
      <c r="AB12" s="223">
        <v>1</v>
      </c>
      <c r="AC12" s="223">
        <v>1</v>
      </c>
      <c r="AD12" s="360">
        <v>1.195370705991301</v>
      </c>
      <c r="AE12" s="223">
        <v>1</v>
      </c>
      <c r="AF12" s="223">
        <v>1</v>
      </c>
      <c r="AG12" s="223">
        <v>1</v>
      </c>
      <c r="AH12" s="223">
        <v>1.3231515293725975</v>
      </c>
      <c r="AI12" s="223">
        <v>1</v>
      </c>
      <c r="AJ12" s="223">
        <v>1.4451622286347732</v>
      </c>
      <c r="AK12" s="223">
        <v>1.3859230532561124</v>
      </c>
      <c r="AL12" s="223">
        <v>1</v>
      </c>
      <c r="AM12" s="223">
        <v>1.0565550733063531</v>
      </c>
      <c r="AN12" s="223">
        <v>1</v>
      </c>
      <c r="AO12" s="223">
        <v>1.1648212830132554</v>
      </c>
      <c r="AP12" s="223">
        <v>1</v>
      </c>
      <c r="AQ12" s="223">
        <v>1.2768810800909585</v>
      </c>
      <c r="AR12" s="223">
        <v>1</v>
      </c>
      <c r="AS12" s="223">
        <v>1.0321818402588474</v>
      </c>
      <c r="AT12" s="363">
        <v>1.3831302914486987</v>
      </c>
      <c r="AU12" s="223">
        <v>1</v>
      </c>
      <c r="AV12" s="223">
        <v>1.1354319502418495</v>
      </c>
      <c r="AW12" s="223">
        <v>1</v>
      </c>
      <c r="AX12" s="223">
        <v>1</v>
      </c>
      <c r="AY12" s="223">
        <v>1.1247495488682462</v>
      </c>
      <c r="AZ12" s="223">
        <v>1</v>
      </c>
      <c r="BA12" s="223">
        <v>1</v>
      </c>
      <c r="BB12" s="223">
        <v>1</v>
      </c>
      <c r="BC12" s="21"/>
      <c r="BD12" s="21"/>
    </row>
    <row r="13" spans="1:63" ht="15" customHeight="1">
      <c r="A13" s="221">
        <v>40299</v>
      </c>
      <c r="B13" s="222">
        <f t="shared" si="0"/>
        <v>40299</v>
      </c>
      <c r="C13" s="223">
        <v>1</v>
      </c>
      <c r="D13" s="223">
        <v>1</v>
      </c>
      <c r="E13" s="223">
        <v>1</v>
      </c>
      <c r="F13" s="223">
        <v>1.185912965577304</v>
      </c>
      <c r="G13" s="223">
        <v>1.0031591814794945</v>
      </c>
      <c r="H13" s="223">
        <v>1</v>
      </c>
      <c r="I13" s="223">
        <v>1</v>
      </c>
      <c r="J13" s="223">
        <v>1</v>
      </c>
      <c r="K13" s="223">
        <v>1</v>
      </c>
      <c r="L13" s="223">
        <v>1.3486097752101827</v>
      </c>
      <c r="M13" s="223">
        <v>1.3690040042884495</v>
      </c>
      <c r="N13" s="223">
        <v>1</v>
      </c>
      <c r="O13" s="223">
        <v>1.1172812876819762</v>
      </c>
      <c r="P13" s="223">
        <v>1</v>
      </c>
      <c r="Q13" s="223">
        <v>1.1898531507348868</v>
      </c>
      <c r="R13" s="223">
        <v>1.1735049222777632</v>
      </c>
      <c r="S13" s="223">
        <v>1</v>
      </c>
      <c r="T13" s="223">
        <v>1.3256460498232818</v>
      </c>
      <c r="U13" s="223">
        <v>1</v>
      </c>
      <c r="V13" s="223">
        <v>1</v>
      </c>
      <c r="W13" s="223">
        <v>1.3400904245471039</v>
      </c>
      <c r="X13" s="223">
        <v>1</v>
      </c>
      <c r="Y13" s="223">
        <v>1.1303353235876694</v>
      </c>
      <c r="Z13" s="223">
        <v>1.3262623991065701</v>
      </c>
      <c r="AA13" s="223">
        <v>1.1784581679015824</v>
      </c>
      <c r="AB13" s="223">
        <v>1</v>
      </c>
      <c r="AC13" s="223">
        <v>1</v>
      </c>
      <c r="AD13" s="360">
        <v>1.1934350977151365</v>
      </c>
      <c r="AE13" s="223">
        <v>1</v>
      </c>
      <c r="AF13" s="223">
        <v>1</v>
      </c>
      <c r="AG13" s="223">
        <v>1</v>
      </c>
      <c r="AH13" s="223">
        <v>1.3208861894878006</v>
      </c>
      <c r="AI13" s="223">
        <v>1</v>
      </c>
      <c r="AJ13" s="223">
        <v>1.4443977104489938</v>
      </c>
      <c r="AK13" s="223">
        <v>1.3840977420980567</v>
      </c>
      <c r="AL13" s="223">
        <v>1</v>
      </c>
      <c r="AM13" s="223">
        <v>1.0592147758132053</v>
      </c>
      <c r="AN13" s="223">
        <v>1</v>
      </c>
      <c r="AO13" s="223">
        <v>1.1633533823109041</v>
      </c>
      <c r="AP13" s="223">
        <v>1</v>
      </c>
      <c r="AQ13" s="223">
        <v>1.2760702142057587</v>
      </c>
      <c r="AR13" s="223">
        <v>1</v>
      </c>
      <c r="AS13" s="223">
        <v>1.0304678837155758</v>
      </c>
      <c r="AT13" s="363">
        <v>1.3792856966701084</v>
      </c>
      <c r="AU13" s="223">
        <v>1</v>
      </c>
      <c r="AV13" s="223">
        <v>1.1349804294647903</v>
      </c>
      <c r="AW13" s="223">
        <v>1</v>
      </c>
      <c r="AX13" s="223">
        <v>1</v>
      </c>
      <c r="AY13" s="223">
        <v>1.1235084611834991</v>
      </c>
      <c r="AZ13" s="223">
        <v>1</v>
      </c>
      <c r="BA13" s="223">
        <v>1</v>
      </c>
      <c r="BB13" s="223">
        <v>1</v>
      </c>
      <c r="BC13" s="21"/>
      <c r="BD13" s="21"/>
    </row>
    <row r="14" spans="1:63" ht="15" customHeight="1">
      <c r="A14" s="221">
        <v>40330</v>
      </c>
      <c r="B14" s="222">
        <f t="shared" si="0"/>
        <v>40330</v>
      </c>
      <c r="C14" s="223">
        <v>1</v>
      </c>
      <c r="D14" s="223">
        <v>1</v>
      </c>
      <c r="E14" s="223">
        <v>1</v>
      </c>
      <c r="F14" s="223">
        <v>1.1836945021468648</v>
      </c>
      <c r="G14" s="223">
        <v>1.0029190524143381</v>
      </c>
      <c r="H14" s="223">
        <v>1</v>
      </c>
      <c r="I14" s="223">
        <v>1</v>
      </c>
      <c r="J14" s="223">
        <v>1</v>
      </c>
      <c r="K14" s="223">
        <v>1</v>
      </c>
      <c r="L14" s="223">
        <v>1.3478651564227757</v>
      </c>
      <c r="M14" s="223">
        <v>1.3658570749105274</v>
      </c>
      <c r="N14" s="223">
        <v>1</v>
      </c>
      <c r="O14" s="223">
        <v>1.1154255056699451</v>
      </c>
      <c r="P14" s="223">
        <v>1</v>
      </c>
      <c r="Q14" s="223">
        <v>1.1879344298526975</v>
      </c>
      <c r="R14" s="223">
        <v>1.1730418596613164</v>
      </c>
      <c r="S14" s="223">
        <v>1</v>
      </c>
      <c r="T14" s="223">
        <v>1.3234616885725834</v>
      </c>
      <c r="U14" s="223">
        <v>1</v>
      </c>
      <c r="V14" s="223">
        <v>1</v>
      </c>
      <c r="W14" s="223">
        <v>1.3310772138446192</v>
      </c>
      <c r="X14" s="223">
        <v>1</v>
      </c>
      <c r="Y14" s="223">
        <v>1.1310629364404254</v>
      </c>
      <c r="Z14" s="223">
        <v>1.3244318625713598</v>
      </c>
      <c r="AA14" s="223">
        <v>1.1784551809047301</v>
      </c>
      <c r="AB14" s="223">
        <v>1</v>
      </c>
      <c r="AC14" s="223">
        <v>1</v>
      </c>
      <c r="AD14" s="360">
        <v>1.1916099485141312</v>
      </c>
      <c r="AE14" s="223">
        <v>1</v>
      </c>
      <c r="AF14" s="223">
        <v>1</v>
      </c>
      <c r="AG14" s="223">
        <v>1</v>
      </c>
      <c r="AH14" s="223">
        <v>1.3185891579729274</v>
      </c>
      <c r="AI14" s="223">
        <v>1</v>
      </c>
      <c r="AJ14" s="223">
        <v>1.4433783751335099</v>
      </c>
      <c r="AK14" s="223">
        <v>1.3819131501603077</v>
      </c>
      <c r="AL14" s="223">
        <v>1</v>
      </c>
      <c r="AM14" s="223">
        <v>1.0625243631586556</v>
      </c>
      <c r="AN14" s="223">
        <v>1</v>
      </c>
      <c r="AO14" s="223">
        <v>1.1618801297769992</v>
      </c>
      <c r="AP14" s="223">
        <v>1</v>
      </c>
      <c r="AQ14" s="223">
        <v>1.2749099790920178</v>
      </c>
      <c r="AR14" s="223">
        <v>1</v>
      </c>
      <c r="AS14" s="223">
        <v>1.0284897398671924</v>
      </c>
      <c r="AT14" s="363">
        <v>1.3753382245994299</v>
      </c>
      <c r="AU14" s="223">
        <v>1</v>
      </c>
      <c r="AV14" s="223">
        <v>1.1346580153787025</v>
      </c>
      <c r="AW14" s="223">
        <v>1</v>
      </c>
      <c r="AX14" s="223">
        <v>1</v>
      </c>
      <c r="AY14" s="223">
        <v>1.1222261863550043</v>
      </c>
      <c r="AZ14" s="223">
        <v>1</v>
      </c>
      <c r="BA14" s="223">
        <v>1</v>
      </c>
      <c r="BB14" s="223">
        <v>1</v>
      </c>
      <c r="BC14" s="21"/>
      <c r="BD14" s="21"/>
    </row>
    <row r="15" spans="1:63" ht="15" customHeight="1">
      <c r="A15" s="221">
        <v>40360</v>
      </c>
      <c r="B15" s="222">
        <f t="shared" si="0"/>
        <v>40360</v>
      </c>
      <c r="C15" s="223">
        <v>1</v>
      </c>
      <c r="D15" s="223">
        <v>1</v>
      </c>
      <c r="E15" s="223">
        <v>1</v>
      </c>
      <c r="F15" s="223">
        <v>1.1815978866286334</v>
      </c>
      <c r="G15" s="223">
        <v>1.0027683144960795</v>
      </c>
      <c r="H15" s="223">
        <v>1</v>
      </c>
      <c r="I15" s="223">
        <v>1</v>
      </c>
      <c r="J15" s="223">
        <v>1</v>
      </c>
      <c r="K15" s="223">
        <v>1</v>
      </c>
      <c r="L15" s="223">
        <v>1.3470782017497804</v>
      </c>
      <c r="M15" s="223">
        <v>1.3629484460431083</v>
      </c>
      <c r="N15" s="223">
        <v>1</v>
      </c>
      <c r="O15" s="223">
        <v>1.1136175966700845</v>
      </c>
      <c r="P15" s="223">
        <v>1</v>
      </c>
      <c r="Q15" s="223">
        <v>1.1856263525201931</v>
      </c>
      <c r="R15" s="223">
        <v>1.1725180026590338</v>
      </c>
      <c r="S15" s="223">
        <v>1</v>
      </c>
      <c r="T15" s="223">
        <v>1.3212238941436913</v>
      </c>
      <c r="U15" s="223">
        <v>1</v>
      </c>
      <c r="V15" s="223">
        <v>1</v>
      </c>
      <c r="W15" s="223">
        <v>1.3225986985614304</v>
      </c>
      <c r="X15" s="223">
        <v>1</v>
      </c>
      <c r="Y15" s="223">
        <v>1.1315752496052092</v>
      </c>
      <c r="Z15" s="223">
        <v>1.3226648521315005</v>
      </c>
      <c r="AA15" s="223">
        <v>1.1784008659421592</v>
      </c>
      <c r="AB15" s="223">
        <v>1</v>
      </c>
      <c r="AC15" s="223">
        <v>1</v>
      </c>
      <c r="AD15" s="360">
        <v>1.1899717495625066</v>
      </c>
      <c r="AE15" s="223">
        <v>1</v>
      </c>
      <c r="AF15" s="223">
        <v>1</v>
      </c>
      <c r="AG15" s="223">
        <v>1</v>
      </c>
      <c r="AH15" s="223">
        <v>1.3171474024209235</v>
      </c>
      <c r="AI15" s="223">
        <v>1</v>
      </c>
      <c r="AJ15" s="223">
        <v>1.4421042298250084</v>
      </c>
      <c r="AK15" s="223">
        <v>1.3793798270529434</v>
      </c>
      <c r="AL15" s="223">
        <v>1</v>
      </c>
      <c r="AM15" s="223">
        <v>1.0656777968349866</v>
      </c>
      <c r="AN15" s="223">
        <v>1</v>
      </c>
      <c r="AO15" s="223">
        <v>1.1603738876936125</v>
      </c>
      <c r="AP15" s="223">
        <v>1</v>
      </c>
      <c r="AQ15" s="223">
        <v>1.2733847277594665</v>
      </c>
      <c r="AR15" s="223">
        <v>1</v>
      </c>
      <c r="AS15" s="223">
        <v>1.0258867888192404</v>
      </c>
      <c r="AT15" s="363">
        <v>1.3704977533476812</v>
      </c>
      <c r="AU15" s="223">
        <v>1</v>
      </c>
      <c r="AV15" s="223">
        <v>1.1344651361703386</v>
      </c>
      <c r="AW15" s="223">
        <v>1</v>
      </c>
      <c r="AX15" s="223">
        <v>1</v>
      </c>
      <c r="AY15" s="223">
        <v>1.1203559037109001</v>
      </c>
      <c r="AZ15" s="223">
        <v>1</v>
      </c>
      <c r="BA15" s="223">
        <v>1</v>
      </c>
      <c r="BB15" s="223">
        <v>1</v>
      </c>
      <c r="BC15" s="21"/>
      <c r="BD15" s="21"/>
    </row>
    <row r="16" spans="1:63" ht="15" customHeight="1">
      <c r="A16" s="221">
        <v>40391</v>
      </c>
      <c r="B16" s="222">
        <f t="shared" si="0"/>
        <v>40391</v>
      </c>
      <c r="C16" s="223">
        <v>1</v>
      </c>
      <c r="D16" s="223">
        <v>1</v>
      </c>
      <c r="E16" s="223">
        <v>1</v>
      </c>
      <c r="F16" s="223">
        <v>1.1796241710303785</v>
      </c>
      <c r="G16" s="223">
        <v>1.0027083803524308</v>
      </c>
      <c r="H16" s="223">
        <v>1</v>
      </c>
      <c r="I16" s="223">
        <v>1</v>
      </c>
      <c r="J16" s="223">
        <v>1</v>
      </c>
      <c r="K16" s="223">
        <v>1</v>
      </c>
      <c r="L16" s="223">
        <v>1.3462478670524722</v>
      </c>
      <c r="M16" s="223">
        <v>1.3602828899989543</v>
      </c>
      <c r="N16" s="223">
        <v>1</v>
      </c>
      <c r="O16" s="223">
        <v>1.1118588406332064</v>
      </c>
      <c r="P16" s="223">
        <v>1</v>
      </c>
      <c r="Q16" s="223">
        <v>1.1830579885090518</v>
      </c>
      <c r="R16" s="223">
        <v>1.1719316432911435</v>
      </c>
      <c r="S16" s="223">
        <v>1</v>
      </c>
      <c r="T16" s="223">
        <v>1.3189275869720847</v>
      </c>
      <c r="U16" s="223">
        <v>1</v>
      </c>
      <c r="V16" s="223">
        <v>1</v>
      </c>
      <c r="W16" s="223">
        <v>1.314610585908585</v>
      </c>
      <c r="X16" s="223">
        <v>1</v>
      </c>
      <c r="Y16" s="223">
        <v>1.1318719795357393</v>
      </c>
      <c r="Z16" s="223">
        <v>1.3209613696525018</v>
      </c>
      <c r="AA16" s="223">
        <v>1.1782943077218861</v>
      </c>
      <c r="AB16" s="223">
        <v>1</v>
      </c>
      <c r="AC16" s="223">
        <v>1</v>
      </c>
      <c r="AD16" s="360">
        <v>1.1885214910696813</v>
      </c>
      <c r="AE16" s="223">
        <v>1</v>
      </c>
      <c r="AF16" s="223">
        <v>1</v>
      </c>
      <c r="AG16" s="223">
        <v>1</v>
      </c>
      <c r="AH16" s="223">
        <v>1.3165588556201973</v>
      </c>
      <c r="AI16" s="223">
        <v>1</v>
      </c>
      <c r="AJ16" s="223">
        <v>1.4404508053923872</v>
      </c>
      <c r="AK16" s="223">
        <v>1.3765130988144547</v>
      </c>
      <c r="AL16" s="223">
        <v>1</v>
      </c>
      <c r="AM16" s="223">
        <v>1.0686724556195975</v>
      </c>
      <c r="AN16" s="223">
        <v>1</v>
      </c>
      <c r="AO16" s="223">
        <v>1.1588353009138801</v>
      </c>
      <c r="AP16" s="223">
        <v>1</v>
      </c>
      <c r="AQ16" s="223">
        <v>1.2714843044470652</v>
      </c>
      <c r="AR16" s="223">
        <v>1</v>
      </c>
      <c r="AS16" s="223">
        <v>1.0226635468537895</v>
      </c>
      <c r="AT16" s="363">
        <v>1.3647680598890721</v>
      </c>
      <c r="AU16" s="223">
        <v>1</v>
      </c>
      <c r="AV16" s="223">
        <v>1.134404351770234</v>
      </c>
      <c r="AW16" s="223">
        <v>1</v>
      </c>
      <c r="AX16" s="223">
        <v>1</v>
      </c>
      <c r="AY16" s="223">
        <v>1.1178976004827799</v>
      </c>
      <c r="AZ16" s="223">
        <v>1</v>
      </c>
      <c r="BA16" s="223">
        <v>1</v>
      </c>
      <c r="BB16" s="223">
        <v>1</v>
      </c>
      <c r="BC16" s="21"/>
      <c r="BD16" s="21"/>
    </row>
    <row r="17" spans="1:54" ht="15" customHeight="1">
      <c r="A17" s="221">
        <v>40422</v>
      </c>
      <c r="B17" s="222">
        <f t="shared" si="0"/>
        <v>40422</v>
      </c>
      <c r="C17" s="223">
        <v>1</v>
      </c>
      <c r="D17" s="223">
        <v>1</v>
      </c>
      <c r="E17" s="223">
        <v>1</v>
      </c>
      <c r="F17" s="223">
        <v>1.1776432239628631</v>
      </c>
      <c r="G17" s="223">
        <v>1.002734807821438</v>
      </c>
      <c r="H17" s="223">
        <v>1</v>
      </c>
      <c r="I17" s="223">
        <v>1</v>
      </c>
      <c r="J17" s="223">
        <v>1</v>
      </c>
      <c r="K17" s="223">
        <v>1</v>
      </c>
      <c r="L17" s="223">
        <v>1.3453759295920005</v>
      </c>
      <c r="M17" s="223">
        <v>1.3578494296298016</v>
      </c>
      <c r="N17" s="223">
        <v>1</v>
      </c>
      <c r="O17" s="223">
        <v>1.1101473095638019</v>
      </c>
      <c r="P17" s="223">
        <v>1</v>
      </c>
      <c r="Q17" s="223">
        <v>1.180543555072745</v>
      </c>
      <c r="R17" s="223">
        <v>1.1712851471096666</v>
      </c>
      <c r="S17" s="223">
        <v>1</v>
      </c>
      <c r="T17" s="223">
        <v>1.3163979456621555</v>
      </c>
      <c r="U17" s="223">
        <v>1</v>
      </c>
      <c r="V17" s="223">
        <v>1</v>
      </c>
      <c r="W17" s="223">
        <v>1.3072725027937306</v>
      </c>
      <c r="X17" s="223">
        <v>1</v>
      </c>
      <c r="Y17" s="223">
        <v>1.1321447398368558</v>
      </c>
      <c r="Z17" s="223">
        <v>1.3193173929445723</v>
      </c>
      <c r="AA17" s="223">
        <v>1.1781379650287778</v>
      </c>
      <c r="AB17" s="223">
        <v>1</v>
      </c>
      <c r="AC17" s="223">
        <v>1</v>
      </c>
      <c r="AD17" s="360">
        <v>1.1871759678379599</v>
      </c>
      <c r="AE17" s="223">
        <v>1</v>
      </c>
      <c r="AF17" s="223">
        <v>1</v>
      </c>
      <c r="AG17" s="223">
        <v>1</v>
      </c>
      <c r="AH17" s="223">
        <v>1.3159364554800679</v>
      </c>
      <c r="AI17" s="223">
        <v>1</v>
      </c>
      <c r="AJ17" s="223">
        <v>1.438435991906327</v>
      </c>
      <c r="AK17" s="223">
        <v>1.3733395078692274</v>
      </c>
      <c r="AL17" s="223">
        <v>1</v>
      </c>
      <c r="AM17" s="223">
        <v>1.0714460684233826</v>
      </c>
      <c r="AN17" s="223">
        <v>1</v>
      </c>
      <c r="AO17" s="223">
        <v>1.1572934754330593</v>
      </c>
      <c r="AP17" s="223">
        <v>1</v>
      </c>
      <c r="AQ17" s="223">
        <v>1.2692362972434681</v>
      </c>
      <c r="AR17" s="223">
        <v>1</v>
      </c>
      <c r="AS17" s="223">
        <v>1.0191999088662993</v>
      </c>
      <c r="AT17" s="363">
        <v>1.3589492730054615</v>
      </c>
      <c r="AU17" s="223">
        <v>1</v>
      </c>
      <c r="AV17" s="223">
        <v>1.1344696793942506</v>
      </c>
      <c r="AW17" s="223">
        <v>1</v>
      </c>
      <c r="AX17" s="223">
        <v>1</v>
      </c>
      <c r="AY17" s="223">
        <v>1.1154004947918066</v>
      </c>
      <c r="AZ17" s="223">
        <v>1</v>
      </c>
      <c r="BA17" s="223">
        <v>1</v>
      </c>
      <c r="BB17" s="223">
        <v>1</v>
      </c>
    </row>
    <row r="18" spans="1:54" ht="15" customHeight="1">
      <c r="A18" s="221">
        <v>40452</v>
      </c>
      <c r="B18" s="222">
        <f t="shared" si="0"/>
        <v>40452</v>
      </c>
      <c r="C18" s="223">
        <v>1</v>
      </c>
      <c r="D18" s="223">
        <v>1</v>
      </c>
      <c r="E18" s="223">
        <v>1</v>
      </c>
      <c r="F18" s="223">
        <v>1.1756557273564954</v>
      </c>
      <c r="G18" s="223">
        <v>1.0028475461941222</v>
      </c>
      <c r="H18" s="223">
        <v>1</v>
      </c>
      <c r="I18" s="223">
        <v>1</v>
      </c>
      <c r="J18" s="223">
        <v>1</v>
      </c>
      <c r="K18" s="223">
        <v>1</v>
      </c>
      <c r="L18" s="223">
        <v>1.3444620517390233</v>
      </c>
      <c r="M18" s="223">
        <v>1.3553160154246742</v>
      </c>
      <c r="N18" s="223">
        <v>1</v>
      </c>
      <c r="O18" s="223">
        <v>1.1084834708664824</v>
      </c>
      <c r="P18" s="223">
        <v>1</v>
      </c>
      <c r="Q18" s="223">
        <v>1.177953157183071</v>
      </c>
      <c r="R18" s="223">
        <v>1.1705778173303325</v>
      </c>
      <c r="S18" s="223">
        <v>1</v>
      </c>
      <c r="T18" s="223">
        <v>1.3133790952053825</v>
      </c>
      <c r="U18" s="223">
        <v>1</v>
      </c>
      <c r="V18" s="223">
        <v>1</v>
      </c>
      <c r="W18" s="223">
        <v>1.3005356628661719</v>
      </c>
      <c r="X18" s="223">
        <v>1</v>
      </c>
      <c r="Y18" s="223">
        <v>1.1323935364436668</v>
      </c>
      <c r="Z18" s="223">
        <v>1.3177319348397623</v>
      </c>
      <c r="AA18" s="223">
        <v>1.1779317639715701</v>
      </c>
      <c r="AB18" s="223">
        <v>1</v>
      </c>
      <c r="AC18" s="223">
        <v>1</v>
      </c>
      <c r="AD18" s="360">
        <v>1.185934622901013</v>
      </c>
      <c r="AE18" s="223">
        <v>1</v>
      </c>
      <c r="AF18" s="223">
        <v>1</v>
      </c>
      <c r="AG18" s="223">
        <v>1</v>
      </c>
      <c r="AH18" s="223">
        <v>1.3152799349076938</v>
      </c>
      <c r="AI18" s="223">
        <v>1</v>
      </c>
      <c r="AJ18" s="223">
        <v>1.4361860179585917</v>
      </c>
      <c r="AK18" s="223">
        <v>1.3693801493365549</v>
      </c>
      <c r="AL18" s="223">
        <v>1</v>
      </c>
      <c r="AM18" s="223">
        <v>1.0739991086877367</v>
      </c>
      <c r="AN18" s="223">
        <v>1</v>
      </c>
      <c r="AO18" s="223">
        <v>1.1557489826564225</v>
      </c>
      <c r="AP18" s="223">
        <v>1</v>
      </c>
      <c r="AQ18" s="223">
        <v>1.2666393164646998</v>
      </c>
      <c r="AR18" s="223">
        <v>1</v>
      </c>
      <c r="AS18" s="223">
        <v>1.0154940166602944</v>
      </c>
      <c r="AT18" s="363">
        <v>1.3530413774978467</v>
      </c>
      <c r="AU18" s="223">
        <v>1</v>
      </c>
      <c r="AV18" s="223">
        <v>1.1346615567562359</v>
      </c>
      <c r="AW18" s="223">
        <v>1</v>
      </c>
      <c r="AX18" s="223">
        <v>1</v>
      </c>
      <c r="AY18" s="223">
        <v>1.1134896048573968</v>
      </c>
      <c r="AZ18" s="223">
        <v>1</v>
      </c>
      <c r="BA18" s="223">
        <v>1</v>
      </c>
      <c r="BB18" s="223">
        <v>1</v>
      </c>
    </row>
    <row r="19" spans="1:54" ht="15" customHeight="1">
      <c r="A19" s="221">
        <v>40483</v>
      </c>
      <c r="B19" s="222">
        <f t="shared" si="0"/>
        <v>40483</v>
      </c>
      <c r="C19" s="223">
        <v>1</v>
      </c>
      <c r="D19" s="223">
        <v>1</v>
      </c>
      <c r="E19" s="223">
        <v>1</v>
      </c>
      <c r="F19" s="223">
        <v>1.1736621164813101</v>
      </c>
      <c r="G19" s="223">
        <v>1.0030494723940471</v>
      </c>
      <c r="H19" s="223">
        <v>1</v>
      </c>
      <c r="I19" s="223">
        <v>1</v>
      </c>
      <c r="J19" s="223">
        <v>1</v>
      </c>
      <c r="K19" s="223">
        <v>1</v>
      </c>
      <c r="L19" s="223">
        <v>1.3435044856980465</v>
      </c>
      <c r="M19" s="223">
        <v>1.3526876321674726</v>
      </c>
      <c r="N19" s="223">
        <v>1</v>
      </c>
      <c r="O19" s="223">
        <v>1.1068693877490354</v>
      </c>
      <c r="P19" s="223">
        <v>1</v>
      </c>
      <c r="Q19" s="223">
        <v>1.1752840710033674</v>
      </c>
      <c r="R19" s="223">
        <v>1.1698069134493776</v>
      </c>
      <c r="S19" s="223">
        <v>1</v>
      </c>
      <c r="T19" s="223">
        <v>1.3098647893171977</v>
      </c>
      <c r="U19" s="223">
        <v>1</v>
      </c>
      <c r="V19" s="223">
        <v>1</v>
      </c>
      <c r="W19" s="223">
        <v>1.2943750711203799</v>
      </c>
      <c r="X19" s="223">
        <v>1</v>
      </c>
      <c r="Y19" s="223">
        <v>1.1326175632601065</v>
      </c>
      <c r="Z19" s="223">
        <v>1.3162060329906453</v>
      </c>
      <c r="AA19" s="223">
        <v>1.1776739417619282</v>
      </c>
      <c r="AB19" s="223">
        <v>1</v>
      </c>
      <c r="AC19" s="223">
        <v>1</v>
      </c>
      <c r="AD19" s="360">
        <v>1.1848004576430538</v>
      </c>
      <c r="AE19" s="223">
        <v>1</v>
      </c>
      <c r="AF19" s="223">
        <v>1</v>
      </c>
      <c r="AG19" s="223">
        <v>1</v>
      </c>
      <c r="AH19" s="223">
        <v>1.3145878787804433</v>
      </c>
      <c r="AI19" s="223">
        <v>1</v>
      </c>
      <c r="AJ19" s="223">
        <v>1.4336929127276454</v>
      </c>
      <c r="AK19" s="223">
        <v>1.3641417261423587</v>
      </c>
      <c r="AL19" s="223">
        <v>1</v>
      </c>
      <c r="AM19" s="223">
        <v>1.0763245357789248</v>
      </c>
      <c r="AN19" s="223">
        <v>1</v>
      </c>
      <c r="AO19" s="223">
        <v>1.1542022809266754</v>
      </c>
      <c r="AP19" s="223">
        <v>1</v>
      </c>
      <c r="AQ19" s="223">
        <v>1.2636801764783672</v>
      </c>
      <c r="AR19" s="223">
        <v>1</v>
      </c>
      <c r="AS19" s="223">
        <v>1.0115358680807953</v>
      </c>
      <c r="AT19" s="363">
        <v>1.3470413393146206</v>
      </c>
      <c r="AU19" s="223">
        <v>1</v>
      </c>
      <c r="AV19" s="223">
        <v>1.1349847047419763</v>
      </c>
      <c r="AW19" s="223">
        <v>1</v>
      </c>
      <c r="AX19" s="223">
        <v>1</v>
      </c>
      <c r="AY19" s="223">
        <v>1.1121620283629587</v>
      </c>
      <c r="AZ19" s="223">
        <v>1</v>
      </c>
      <c r="BA19" s="223">
        <v>1</v>
      </c>
      <c r="BB19" s="223">
        <v>1</v>
      </c>
    </row>
    <row r="20" spans="1:54" ht="15" customHeight="1">
      <c r="A20" s="221">
        <v>40513</v>
      </c>
      <c r="B20" s="222">
        <f t="shared" si="0"/>
        <v>40513</v>
      </c>
      <c r="C20" s="223">
        <v>1</v>
      </c>
      <c r="D20" s="223">
        <v>1</v>
      </c>
      <c r="E20" s="223">
        <v>1</v>
      </c>
      <c r="F20" s="223">
        <v>1.1716630916344704</v>
      </c>
      <c r="G20" s="223">
        <v>1.0033405343642776</v>
      </c>
      <c r="H20" s="223">
        <v>1</v>
      </c>
      <c r="I20" s="223">
        <v>1</v>
      </c>
      <c r="J20" s="223">
        <v>1</v>
      </c>
      <c r="K20" s="223">
        <v>1</v>
      </c>
      <c r="L20" s="223">
        <v>1.3425028833647559</v>
      </c>
      <c r="M20" s="223">
        <v>1.3502941594789635</v>
      </c>
      <c r="N20" s="223">
        <v>1</v>
      </c>
      <c r="O20" s="223">
        <v>1.1053055317672786</v>
      </c>
      <c r="P20" s="223">
        <v>1</v>
      </c>
      <c r="Q20" s="223">
        <v>1.1725361394273854</v>
      </c>
      <c r="R20" s="223">
        <v>1.1689717056155391</v>
      </c>
      <c r="S20" s="223">
        <v>1</v>
      </c>
      <c r="T20" s="223">
        <v>1.3061121883354896</v>
      </c>
      <c r="U20" s="223">
        <v>1</v>
      </c>
      <c r="V20" s="223">
        <v>1</v>
      </c>
      <c r="W20" s="223">
        <v>1.2887439686194853</v>
      </c>
      <c r="X20" s="223">
        <v>1</v>
      </c>
      <c r="Y20" s="223">
        <v>1.1328168274651846</v>
      </c>
      <c r="Z20" s="223">
        <v>1.3147386851471061</v>
      </c>
      <c r="AA20" s="223">
        <v>1.1773644194496591</v>
      </c>
      <c r="AB20" s="223">
        <v>1</v>
      </c>
      <c r="AC20" s="223">
        <v>1</v>
      </c>
      <c r="AD20" s="360">
        <v>1.1837729143121485</v>
      </c>
      <c r="AE20" s="223">
        <v>1</v>
      </c>
      <c r="AF20" s="223">
        <v>1</v>
      </c>
      <c r="AG20" s="223">
        <v>1</v>
      </c>
      <c r="AH20" s="223">
        <v>1.3138600105811458</v>
      </c>
      <c r="AI20" s="223">
        <v>1</v>
      </c>
      <c r="AJ20" s="223">
        <v>1.4307942127445676</v>
      </c>
      <c r="AK20" s="223">
        <v>1.3576171983945065</v>
      </c>
      <c r="AL20" s="223">
        <v>1</v>
      </c>
      <c r="AM20" s="223">
        <v>1.0784227939093711</v>
      </c>
      <c r="AN20" s="223">
        <v>1</v>
      </c>
      <c r="AO20" s="223">
        <v>1.1526539528453286</v>
      </c>
      <c r="AP20" s="223">
        <v>1</v>
      </c>
      <c r="AQ20" s="223">
        <v>1.2603574151586405</v>
      </c>
      <c r="AR20" s="223">
        <v>1</v>
      </c>
      <c r="AS20" s="223">
        <v>1.0073235565231202</v>
      </c>
      <c r="AT20" s="363">
        <v>1.3409491454244371</v>
      </c>
      <c r="AU20" s="223">
        <v>1</v>
      </c>
      <c r="AV20" s="223">
        <v>1.1354395922570741</v>
      </c>
      <c r="AW20" s="223">
        <v>1</v>
      </c>
      <c r="AX20" s="223">
        <v>1</v>
      </c>
      <c r="AY20" s="223">
        <v>1.1107908565803488</v>
      </c>
      <c r="AZ20" s="223">
        <v>1</v>
      </c>
      <c r="BA20" s="223">
        <v>1</v>
      </c>
      <c r="BB20" s="223">
        <v>1</v>
      </c>
    </row>
    <row r="21" spans="1:54" ht="15" customHeight="1">
      <c r="A21" s="221">
        <v>40544</v>
      </c>
      <c r="B21" s="222">
        <f t="shared" si="0"/>
        <v>40544</v>
      </c>
      <c r="C21" s="223">
        <v>1</v>
      </c>
      <c r="D21" s="223">
        <v>1</v>
      </c>
      <c r="E21" s="223">
        <v>1</v>
      </c>
      <c r="F21" s="223">
        <v>1.1696902430938056</v>
      </c>
      <c r="G21" s="223">
        <v>1.003727731503486</v>
      </c>
      <c r="H21" s="223">
        <v>1</v>
      </c>
      <c r="I21" s="223">
        <v>1</v>
      </c>
      <c r="J21" s="223">
        <v>1</v>
      </c>
      <c r="K21" s="223">
        <v>1</v>
      </c>
      <c r="L21" s="223">
        <v>1.34147063464417</v>
      </c>
      <c r="M21" s="223">
        <v>1.3480521081498786</v>
      </c>
      <c r="N21" s="223">
        <v>1</v>
      </c>
      <c r="O21" s="223">
        <v>1.1037552956361758</v>
      </c>
      <c r="P21" s="223">
        <v>1</v>
      </c>
      <c r="Q21" s="223">
        <v>1.1701295512089425</v>
      </c>
      <c r="R21" s="223">
        <v>1.1683721958528257</v>
      </c>
      <c r="S21" s="223">
        <v>1</v>
      </c>
      <c r="T21" s="223">
        <v>1.3021672909601059</v>
      </c>
      <c r="U21" s="223">
        <v>1</v>
      </c>
      <c r="V21" s="223">
        <v>1</v>
      </c>
      <c r="W21" s="223">
        <v>1.2835113497241946</v>
      </c>
      <c r="X21" s="223">
        <v>1</v>
      </c>
      <c r="Y21" s="223">
        <v>1.1329483127780329</v>
      </c>
      <c r="Z21" s="223">
        <v>1.3132994524556654</v>
      </c>
      <c r="AA21" s="223">
        <v>1.1765699742458293</v>
      </c>
      <c r="AB21" s="223">
        <v>1</v>
      </c>
      <c r="AC21" s="223">
        <v>1</v>
      </c>
      <c r="AD21" s="360">
        <v>1.1836730347776558</v>
      </c>
      <c r="AE21" s="223">
        <v>1</v>
      </c>
      <c r="AF21" s="223">
        <v>1</v>
      </c>
      <c r="AG21" s="223">
        <v>1</v>
      </c>
      <c r="AH21" s="223">
        <v>1.3130904381012141</v>
      </c>
      <c r="AI21" s="223">
        <v>1</v>
      </c>
      <c r="AJ21" s="223">
        <v>1.4275397027538692</v>
      </c>
      <c r="AK21" s="223">
        <v>1.3499675171639245</v>
      </c>
      <c r="AL21" s="223">
        <v>1</v>
      </c>
      <c r="AM21" s="223">
        <v>1.0803336310815657</v>
      </c>
      <c r="AN21" s="223">
        <v>1</v>
      </c>
      <c r="AO21" s="223">
        <v>1.1511110292499158</v>
      </c>
      <c r="AP21" s="223">
        <v>1</v>
      </c>
      <c r="AQ21" s="223">
        <v>1.2568974944446611</v>
      </c>
      <c r="AR21" s="223">
        <v>1</v>
      </c>
      <c r="AS21" s="223">
        <v>1.0027548553437762</v>
      </c>
      <c r="AT21" s="363">
        <v>1.3347867210372841</v>
      </c>
      <c r="AU21" s="223">
        <v>1</v>
      </c>
      <c r="AV21" s="223">
        <v>1.1357761027610014</v>
      </c>
      <c r="AW21" s="223">
        <v>1</v>
      </c>
      <c r="AX21" s="223">
        <v>1</v>
      </c>
      <c r="AY21" s="223">
        <v>1.1093865402264609</v>
      </c>
      <c r="AZ21" s="223">
        <v>1</v>
      </c>
      <c r="BA21" s="223">
        <v>1</v>
      </c>
      <c r="BB21" s="223">
        <v>1</v>
      </c>
    </row>
    <row r="22" spans="1:54" ht="15" customHeight="1">
      <c r="A22" s="221">
        <v>40575</v>
      </c>
      <c r="B22" s="222">
        <f t="shared" si="0"/>
        <v>40575</v>
      </c>
      <c r="C22" s="223">
        <v>1</v>
      </c>
      <c r="D22" s="223">
        <v>1</v>
      </c>
      <c r="E22" s="223">
        <v>1</v>
      </c>
      <c r="F22" s="223">
        <v>1.167824307639898</v>
      </c>
      <c r="G22" s="223">
        <v>1.0042294444744628</v>
      </c>
      <c r="H22" s="223">
        <v>1</v>
      </c>
      <c r="I22" s="223">
        <v>1</v>
      </c>
      <c r="J22" s="223">
        <v>1</v>
      </c>
      <c r="K22" s="223">
        <v>1</v>
      </c>
      <c r="L22" s="223">
        <v>1.3404432353266491</v>
      </c>
      <c r="M22" s="223">
        <v>1.3457439661576296</v>
      </c>
      <c r="N22" s="223">
        <v>1</v>
      </c>
      <c r="O22" s="223">
        <v>1.1021965491112786</v>
      </c>
      <c r="P22" s="223">
        <v>1</v>
      </c>
      <c r="Q22" s="223">
        <v>1.1682560809149776</v>
      </c>
      <c r="R22" s="223">
        <v>1.168052538701396</v>
      </c>
      <c r="S22" s="223">
        <v>1</v>
      </c>
      <c r="T22" s="223">
        <v>1.2981497843912346</v>
      </c>
      <c r="U22" s="223">
        <v>1</v>
      </c>
      <c r="V22" s="223">
        <v>1</v>
      </c>
      <c r="W22" s="223">
        <v>1.2784499822660949</v>
      </c>
      <c r="X22" s="223">
        <v>1</v>
      </c>
      <c r="Y22" s="223">
        <v>1.1329017899510794</v>
      </c>
      <c r="Z22" s="223">
        <v>1.3118116779883762</v>
      </c>
      <c r="AA22" s="223">
        <v>1.1752824026677184</v>
      </c>
      <c r="AB22" s="223">
        <v>1</v>
      </c>
      <c r="AC22" s="223">
        <v>1</v>
      </c>
      <c r="AD22" s="360">
        <v>1.1844033785080155</v>
      </c>
      <c r="AE22" s="223">
        <v>1</v>
      </c>
      <c r="AF22" s="223">
        <v>1</v>
      </c>
      <c r="AG22" s="223">
        <v>1</v>
      </c>
      <c r="AH22" s="223">
        <v>1.312264405694497</v>
      </c>
      <c r="AI22" s="223">
        <v>1</v>
      </c>
      <c r="AJ22" s="223">
        <v>1.4243294188206614</v>
      </c>
      <c r="AK22" s="223">
        <v>1.3415668449096803</v>
      </c>
      <c r="AL22" s="223">
        <v>1</v>
      </c>
      <c r="AM22" s="223">
        <v>1.0821583298059352</v>
      </c>
      <c r="AN22" s="223">
        <v>1</v>
      </c>
      <c r="AO22" s="223">
        <v>1.1495903976231672</v>
      </c>
      <c r="AP22" s="223">
        <v>1</v>
      </c>
      <c r="AQ22" s="223">
        <v>1.2534734192706622</v>
      </c>
      <c r="AR22" s="223">
        <v>1</v>
      </c>
      <c r="AS22" s="223">
        <v>0.99806862052858714</v>
      </c>
      <c r="AT22" s="363">
        <v>1.3286107524744271</v>
      </c>
      <c r="AU22" s="223">
        <v>1</v>
      </c>
      <c r="AV22" s="223">
        <v>1.1358851960312113</v>
      </c>
      <c r="AW22" s="223">
        <v>1</v>
      </c>
      <c r="AX22" s="223">
        <v>1</v>
      </c>
      <c r="AY22" s="223">
        <v>1.1079766178678603</v>
      </c>
      <c r="AZ22" s="223">
        <v>1</v>
      </c>
      <c r="BA22" s="223">
        <v>1</v>
      </c>
      <c r="BB22" s="223">
        <v>1</v>
      </c>
    </row>
    <row r="23" spans="1:54" ht="15" customHeight="1">
      <c r="A23" s="221">
        <v>40603</v>
      </c>
      <c r="B23" s="222">
        <f t="shared" si="0"/>
        <v>40603</v>
      </c>
      <c r="C23" s="223">
        <v>1</v>
      </c>
      <c r="D23" s="223">
        <v>1</v>
      </c>
      <c r="E23" s="223">
        <v>1</v>
      </c>
      <c r="F23" s="223">
        <v>1.1661153022696125</v>
      </c>
      <c r="G23" s="223">
        <v>1.0048587839082324</v>
      </c>
      <c r="H23" s="223">
        <v>1</v>
      </c>
      <c r="I23" s="223">
        <v>1</v>
      </c>
      <c r="J23" s="223">
        <v>1</v>
      </c>
      <c r="K23" s="223">
        <v>1</v>
      </c>
      <c r="L23" s="223">
        <v>1.33944227371082</v>
      </c>
      <c r="M23" s="223">
        <v>1.3432395382958393</v>
      </c>
      <c r="N23" s="223">
        <v>1</v>
      </c>
      <c r="O23" s="223">
        <v>1.1006450171751168</v>
      </c>
      <c r="P23" s="223">
        <v>1</v>
      </c>
      <c r="Q23" s="223">
        <v>1.169305149777166</v>
      </c>
      <c r="R23" s="223">
        <v>1.1677555544340892</v>
      </c>
      <c r="S23" s="223">
        <v>1</v>
      </c>
      <c r="T23" s="223">
        <v>1.2941292557586022</v>
      </c>
      <c r="U23" s="223">
        <v>1</v>
      </c>
      <c r="V23" s="223">
        <v>1</v>
      </c>
      <c r="W23" s="223">
        <v>1.2734498199637105</v>
      </c>
      <c r="X23" s="223">
        <v>1</v>
      </c>
      <c r="Y23" s="223">
        <v>1.1326109467653094</v>
      </c>
      <c r="Z23" s="223">
        <v>1.3102298043139851</v>
      </c>
      <c r="AA23" s="223">
        <v>1.1739261103340486</v>
      </c>
      <c r="AB23" s="223">
        <v>1</v>
      </c>
      <c r="AC23" s="223">
        <v>1</v>
      </c>
      <c r="AD23" s="360">
        <v>1.1850467504703233</v>
      </c>
      <c r="AE23" s="223">
        <v>1</v>
      </c>
      <c r="AF23" s="223">
        <v>1</v>
      </c>
      <c r="AG23" s="223">
        <v>1</v>
      </c>
      <c r="AH23" s="223">
        <v>1.3113722597246653</v>
      </c>
      <c r="AI23" s="223">
        <v>1</v>
      </c>
      <c r="AJ23" s="223">
        <v>1.4213483180134392</v>
      </c>
      <c r="AK23" s="223">
        <v>1.3326285969032607</v>
      </c>
      <c r="AL23" s="223">
        <v>1</v>
      </c>
      <c r="AM23" s="223">
        <v>1.0827733162524149</v>
      </c>
      <c r="AN23" s="223">
        <v>1</v>
      </c>
      <c r="AO23" s="223">
        <v>1.1481018839787565</v>
      </c>
      <c r="AP23" s="223">
        <v>1</v>
      </c>
      <c r="AQ23" s="223">
        <v>1.2500250930185643</v>
      </c>
      <c r="AR23" s="223">
        <v>1</v>
      </c>
      <c r="AS23" s="223">
        <v>0.9936015298108245</v>
      </c>
      <c r="AT23" s="363">
        <v>1.322454517976924</v>
      </c>
      <c r="AU23" s="223">
        <v>1</v>
      </c>
      <c r="AV23" s="223">
        <v>1.1359099128480714</v>
      </c>
      <c r="AW23" s="223">
        <v>1</v>
      </c>
      <c r="AX23" s="223">
        <v>1</v>
      </c>
      <c r="AY23" s="223">
        <v>1.1065774141276696</v>
      </c>
      <c r="AZ23" s="223">
        <v>1</v>
      </c>
      <c r="BA23" s="223">
        <v>1</v>
      </c>
      <c r="BB23" s="223">
        <v>1</v>
      </c>
    </row>
    <row r="24" spans="1:54" ht="15" customHeight="1">
      <c r="A24" s="221">
        <v>40634</v>
      </c>
      <c r="B24" s="222">
        <f t="shared" si="0"/>
        <v>40634</v>
      </c>
      <c r="C24" s="223">
        <v>1</v>
      </c>
      <c r="D24" s="223">
        <v>1</v>
      </c>
      <c r="E24" s="223">
        <v>1</v>
      </c>
      <c r="F24" s="223">
        <v>1.1645804940590161</v>
      </c>
      <c r="G24" s="223">
        <v>1.0056142615261299</v>
      </c>
      <c r="H24" s="223">
        <v>1</v>
      </c>
      <c r="I24" s="223">
        <v>1</v>
      </c>
      <c r="J24" s="223">
        <v>1</v>
      </c>
      <c r="K24" s="223">
        <v>1</v>
      </c>
      <c r="L24" s="223">
        <v>1.3384680490182321</v>
      </c>
      <c r="M24" s="223">
        <v>1.3405411605003592</v>
      </c>
      <c r="N24" s="223">
        <v>1</v>
      </c>
      <c r="O24" s="223">
        <v>1.0991009577469983</v>
      </c>
      <c r="P24" s="223">
        <v>1</v>
      </c>
      <c r="Q24" s="223">
        <v>1.1731998785177464</v>
      </c>
      <c r="R24" s="223">
        <v>1.1674810367609438</v>
      </c>
      <c r="S24" s="223">
        <v>1</v>
      </c>
      <c r="T24" s="223">
        <v>1.2901058084324366</v>
      </c>
      <c r="U24" s="223">
        <v>1</v>
      </c>
      <c r="V24" s="223">
        <v>1</v>
      </c>
      <c r="W24" s="223">
        <v>1.268510007362543</v>
      </c>
      <c r="X24" s="223">
        <v>1</v>
      </c>
      <c r="Y24" s="223">
        <v>1.1320822356384264</v>
      </c>
      <c r="Z24" s="223">
        <v>1.3084067844344505</v>
      </c>
      <c r="AA24" s="223">
        <v>1.1725027317563959</v>
      </c>
      <c r="AB24" s="223">
        <v>1</v>
      </c>
      <c r="AC24" s="223">
        <v>1</v>
      </c>
      <c r="AD24" s="360">
        <v>1.1856041885792328</v>
      </c>
      <c r="AE24" s="223">
        <v>1</v>
      </c>
      <c r="AF24" s="223">
        <v>1</v>
      </c>
      <c r="AG24" s="223">
        <v>1</v>
      </c>
      <c r="AH24" s="223">
        <v>1.3104149369105502</v>
      </c>
      <c r="AI24" s="223">
        <v>1</v>
      </c>
      <c r="AJ24" s="223">
        <v>1.41859494390126</v>
      </c>
      <c r="AK24" s="223">
        <v>1.3234428919225256</v>
      </c>
      <c r="AL24" s="223">
        <v>1</v>
      </c>
      <c r="AM24" s="223">
        <v>1.0821832392063497</v>
      </c>
      <c r="AN24" s="223">
        <v>1</v>
      </c>
      <c r="AO24" s="223">
        <v>1.1466444121750601</v>
      </c>
      <c r="AP24" s="223">
        <v>1</v>
      </c>
      <c r="AQ24" s="223">
        <v>1.2465529912526463</v>
      </c>
      <c r="AR24" s="223">
        <v>1</v>
      </c>
      <c r="AS24" s="223">
        <v>0.98935139212664325</v>
      </c>
      <c r="AT24" s="363">
        <v>1.3163076118722996</v>
      </c>
      <c r="AU24" s="223">
        <v>1</v>
      </c>
      <c r="AV24" s="223">
        <v>1.1358507836027301</v>
      </c>
      <c r="AW24" s="223">
        <v>1</v>
      </c>
      <c r="AX24" s="223">
        <v>1</v>
      </c>
      <c r="AY24" s="223">
        <v>1.1051889111201096</v>
      </c>
      <c r="AZ24" s="223">
        <v>1</v>
      </c>
      <c r="BA24" s="223">
        <v>1</v>
      </c>
      <c r="BB24" s="223">
        <v>1</v>
      </c>
    </row>
    <row r="25" spans="1:54" ht="15" customHeight="1">
      <c r="A25" s="221">
        <v>40664</v>
      </c>
      <c r="B25" s="222">
        <f t="shared" si="0"/>
        <v>40664</v>
      </c>
      <c r="C25" s="223">
        <v>1</v>
      </c>
      <c r="D25" s="223">
        <v>1</v>
      </c>
      <c r="E25" s="223">
        <v>1</v>
      </c>
      <c r="F25" s="223">
        <v>1.1632207309990363</v>
      </c>
      <c r="G25" s="223">
        <v>1.0064964603332491</v>
      </c>
      <c r="H25" s="223">
        <v>1</v>
      </c>
      <c r="I25" s="223">
        <v>1</v>
      </c>
      <c r="J25" s="223">
        <v>1</v>
      </c>
      <c r="K25" s="223">
        <v>1</v>
      </c>
      <c r="L25" s="223">
        <v>1.337521296429985</v>
      </c>
      <c r="M25" s="223">
        <v>1.3376479995423305</v>
      </c>
      <c r="N25" s="223">
        <v>1</v>
      </c>
      <c r="O25" s="223">
        <v>1.0975647481894777</v>
      </c>
      <c r="P25" s="223">
        <v>1</v>
      </c>
      <c r="Q25" s="223">
        <v>1.1772471715216566</v>
      </c>
      <c r="R25" s="223">
        <v>1.1672291487523014</v>
      </c>
      <c r="S25" s="223">
        <v>1</v>
      </c>
      <c r="T25" s="223">
        <v>1.2860794979350445</v>
      </c>
      <c r="U25" s="223">
        <v>1</v>
      </c>
      <c r="V25" s="223">
        <v>1</v>
      </c>
      <c r="W25" s="223">
        <v>1.2636306744955408</v>
      </c>
      <c r="X25" s="223">
        <v>1</v>
      </c>
      <c r="Y25" s="223">
        <v>1.1313181870284634</v>
      </c>
      <c r="Z25" s="223">
        <v>1.306343144844756</v>
      </c>
      <c r="AA25" s="223">
        <v>1.1710127966465642</v>
      </c>
      <c r="AB25" s="223">
        <v>1</v>
      </c>
      <c r="AC25" s="223">
        <v>1</v>
      </c>
      <c r="AD25" s="360">
        <v>1.1860753220502691</v>
      </c>
      <c r="AE25" s="223">
        <v>1</v>
      </c>
      <c r="AF25" s="223">
        <v>1</v>
      </c>
      <c r="AG25" s="223">
        <v>1</v>
      </c>
      <c r="AH25" s="223">
        <v>1.3093923059601389</v>
      </c>
      <c r="AI25" s="223">
        <v>1</v>
      </c>
      <c r="AJ25" s="223">
        <v>1.4160715780020166</v>
      </c>
      <c r="AK25" s="223">
        <v>1.3143007430268663</v>
      </c>
      <c r="AL25" s="223">
        <v>1</v>
      </c>
      <c r="AM25" s="223">
        <v>1.0814488099351478</v>
      </c>
      <c r="AN25" s="223">
        <v>1</v>
      </c>
      <c r="AO25" s="223">
        <v>1.1452174197821592</v>
      </c>
      <c r="AP25" s="223">
        <v>1</v>
      </c>
      <c r="AQ25" s="223">
        <v>1.243057199439511</v>
      </c>
      <c r="AR25" s="223">
        <v>1</v>
      </c>
      <c r="AS25" s="223">
        <v>0.98531955830607254</v>
      </c>
      <c r="AT25" s="363">
        <v>1.3101702020928137</v>
      </c>
      <c r="AU25" s="223">
        <v>1</v>
      </c>
      <c r="AV25" s="223">
        <v>1.1357069596543807</v>
      </c>
      <c r="AW25" s="223">
        <v>1</v>
      </c>
      <c r="AX25" s="223">
        <v>1</v>
      </c>
      <c r="AY25" s="223">
        <v>1.1038112667578361</v>
      </c>
      <c r="AZ25" s="223">
        <v>1</v>
      </c>
      <c r="BA25" s="223">
        <v>1</v>
      </c>
      <c r="BB25" s="223">
        <v>1</v>
      </c>
    </row>
    <row r="26" spans="1:54" ht="15" customHeight="1">
      <c r="A26" s="221">
        <v>40695</v>
      </c>
      <c r="B26" s="222">
        <f t="shared" si="0"/>
        <v>40695</v>
      </c>
      <c r="C26" s="223">
        <v>1</v>
      </c>
      <c r="D26" s="223">
        <v>1</v>
      </c>
      <c r="E26" s="223">
        <v>1</v>
      </c>
      <c r="F26" s="223">
        <v>1.1620182469299447</v>
      </c>
      <c r="G26" s="223">
        <v>1.0075059478417472</v>
      </c>
      <c r="H26" s="223">
        <v>1</v>
      </c>
      <c r="I26" s="223">
        <v>1</v>
      </c>
      <c r="J26" s="223">
        <v>1</v>
      </c>
      <c r="K26" s="223">
        <v>1</v>
      </c>
      <c r="L26" s="223">
        <v>1.3366027252176953</v>
      </c>
      <c r="M26" s="223">
        <v>1.3345592587738666</v>
      </c>
      <c r="N26" s="223">
        <v>1</v>
      </c>
      <c r="O26" s="223">
        <v>1.0960367508185238</v>
      </c>
      <c r="P26" s="223">
        <v>1</v>
      </c>
      <c r="Q26" s="223">
        <v>1.1814479869741512</v>
      </c>
      <c r="R26" s="223">
        <v>1.167000049242632</v>
      </c>
      <c r="S26" s="223">
        <v>1</v>
      </c>
      <c r="T26" s="223">
        <v>1.282050377990976</v>
      </c>
      <c r="U26" s="223">
        <v>1</v>
      </c>
      <c r="V26" s="223">
        <v>1</v>
      </c>
      <c r="W26" s="223">
        <v>1.2588119435607188</v>
      </c>
      <c r="X26" s="223">
        <v>1</v>
      </c>
      <c r="Y26" s="223">
        <v>1.130321228747488</v>
      </c>
      <c r="Z26" s="223">
        <v>1.3041883264324987</v>
      </c>
      <c r="AA26" s="223">
        <v>1.1694568128890654</v>
      </c>
      <c r="AB26" s="223">
        <v>1</v>
      </c>
      <c r="AC26" s="223">
        <v>1</v>
      </c>
      <c r="AD26" s="360">
        <v>1.1864597920757327</v>
      </c>
      <c r="AE26" s="223">
        <v>1</v>
      </c>
      <c r="AF26" s="223">
        <v>1</v>
      </c>
      <c r="AG26" s="223">
        <v>1</v>
      </c>
      <c r="AH26" s="223">
        <v>1.3083042402489713</v>
      </c>
      <c r="AI26" s="223">
        <v>1</v>
      </c>
      <c r="AJ26" s="223">
        <v>1.4137804330150048</v>
      </c>
      <c r="AK26" s="223">
        <v>1.3052099650194484</v>
      </c>
      <c r="AL26" s="223">
        <v>1</v>
      </c>
      <c r="AM26" s="223">
        <v>1.0805683921081017</v>
      </c>
      <c r="AN26" s="223">
        <v>1</v>
      </c>
      <c r="AO26" s="223">
        <v>1.1438203670488023</v>
      </c>
      <c r="AP26" s="223">
        <v>1</v>
      </c>
      <c r="AQ26" s="223">
        <v>1.2395377999702828</v>
      </c>
      <c r="AR26" s="223">
        <v>1</v>
      </c>
      <c r="AS26" s="223">
        <v>0.98150732187888778</v>
      </c>
      <c r="AT26" s="363">
        <v>1.3040526008756592</v>
      </c>
      <c r="AU26" s="223">
        <v>1</v>
      </c>
      <c r="AV26" s="223">
        <v>1.1354776153395614</v>
      </c>
      <c r="AW26" s="223">
        <v>1</v>
      </c>
      <c r="AX26" s="223">
        <v>1</v>
      </c>
      <c r="AY26" s="223">
        <v>1.1024446342377254</v>
      </c>
      <c r="AZ26" s="223">
        <v>1</v>
      </c>
      <c r="BA26" s="223">
        <v>1</v>
      </c>
      <c r="BB26" s="223">
        <v>1</v>
      </c>
    </row>
    <row r="27" spans="1:54" ht="15" customHeight="1">
      <c r="A27" s="221">
        <v>40725</v>
      </c>
      <c r="B27" s="222">
        <f t="shared" si="0"/>
        <v>40725</v>
      </c>
      <c r="C27" s="223">
        <v>1</v>
      </c>
      <c r="D27" s="223">
        <v>1</v>
      </c>
      <c r="E27" s="223">
        <v>1</v>
      </c>
      <c r="F27" s="223">
        <v>1.1610805624759757</v>
      </c>
      <c r="G27" s="223">
        <v>1.0086433139312712</v>
      </c>
      <c r="H27" s="223">
        <v>1</v>
      </c>
      <c r="I27" s="223">
        <v>1</v>
      </c>
      <c r="J27" s="223">
        <v>1</v>
      </c>
      <c r="K27" s="223">
        <v>1</v>
      </c>
      <c r="L27" s="223">
        <v>1.3357130660796692</v>
      </c>
      <c r="M27" s="223">
        <v>1.331274124843381</v>
      </c>
      <c r="N27" s="223">
        <v>1</v>
      </c>
      <c r="O27" s="223">
        <v>1.0945173371034325</v>
      </c>
      <c r="P27" s="223">
        <v>1</v>
      </c>
      <c r="Q27" s="223">
        <v>1.185807161808881</v>
      </c>
      <c r="R27" s="223">
        <v>1.1667939034370201</v>
      </c>
      <c r="S27" s="223">
        <v>1</v>
      </c>
      <c r="T27" s="223">
        <v>1.2779112459434312</v>
      </c>
      <c r="U27" s="223">
        <v>1</v>
      </c>
      <c r="V27" s="223">
        <v>1</v>
      </c>
      <c r="W27" s="223">
        <v>1.2545136128976382</v>
      </c>
      <c r="X27" s="223">
        <v>1</v>
      </c>
      <c r="Y27" s="223">
        <v>1.1292945604021092</v>
      </c>
      <c r="Z27" s="223">
        <v>1.3019426965416798</v>
      </c>
      <c r="AA27" s="223">
        <v>1.167835300458792</v>
      </c>
      <c r="AB27" s="223">
        <v>1</v>
      </c>
      <c r="AC27" s="223">
        <v>1</v>
      </c>
      <c r="AD27" s="360">
        <v>1.1867937819423</v>
      </c>
      <c r="AE27" s="223">
        <v>1</v>
      </c>
      <c r="AF27" s="223">
        <v>1</v>
      </c>
      <c r="AG27" s="223">
        <v>1</v>
      </c>
      <c r="AH27" s="223">
        <v>1.3064532670083444</v>
      </c>
      <c r="AI27" s="223">
        <v>1</v>
      </c>
      <c r="AJ27" s="223">
        <v>1.4117238006138506</v>
      </c>
      <c r="AK27" s="223">
        <v>1.2961690603894283</v>
      </c>
      <c r="AL27" s="223">
        <v>1</v>
      </c>
      <c r="AM27" s="223">
        <v>1.079789165373066</v>
      </c>
      <c r="AN27" s="223">
        <v>1</v>
      </c>
      <c r="AO27" s="223">
        <v>1.142381012208779</v>
      </c>
      <c r="AP27" s="223">
        <v>1</v>
      </c>
      <c r="AQ27" s="223">
        <v>1.2360940956411488</v>
      </c>
      <c r="AR27" s="223">
        <v>1</v>
      </c>
      <c r="AS27" s="223">
        <v>0.97904051436957473</v>
      </c>
      <c r="AT27" s="363">
        <v>1.29901757270052</v>
      </c>
      <c r="AU27" s="223">
        <v>1</v>
      </c>
      <c r="AV27" s="223">
        <v>1.1351618928278</v>
      </c>
      <c r="AW27" s="223">
        <v>1</v>
      </c>
      <c r="AX27" s="223">
        <v>1</v>
      </c>
      <c r="AY27" s="223">
        <v>1.1015802303083342</v>
      </c>
      <c r="AZ27" s="223">
        <v>1</v>
      </c>
      <c r="BA27" s="223">
        <v>1</v>
      </c>
      <c r="BB27" s="223">
        <v>1</v>
      </c>
    </row>
    <row r="28" spans="1:54" ht="15" customHeight="1">
      <c r="A28" s="221">
        <v>40756</v>
      </c>
      <c r="B28" s="222">
        <f t="shared" si="0"/>
        <v>40756</v>
      </c>
      <c r="C28" s="223">
        <v>1</v>
      </c>
      <c r="D28" s="223">
        <v>1</v>
      </c>
      <c r="E28" s="223">
        <v>1</v>
      </c>
      <c r="F28" s="223">
        <v>1.1604123811887677</v>
      </c>
      <c r="G28" s="223">
        <v>1.0099112483762585</v>
      </c>
      <c r="H28" s="223">
        <v>1</v>
      </c>
      <c r="I28" s="223">
        <v>1</v>
      </c>
      <c r="J28" s="223">
        <v>1</v>
      </c>
      <c r="K28" s="223">
        <v>1</v>
      </c>
      <c r="L28" s="223">
        <v>1.3348535214882906</v>
      </c>
      <c r="M28" s="223">
        <v>1.327788574650002</v>
      </c>
      <c r="N28" s="223">
        <v>1</v>
      </c>
      <c r="O28" s="223">
        <v>1.0930070163107195</v>
      </c>
      <c r="P28" s="223">
        <v>1</v>
      </c>
      <c r="Q28" s="223">
        <v>1.1903260419045401</v>
      </c>
      <c r="R28" s="223">
        <v>1.1666112539395515</v>
      </c>
      <c r="S28" s="223">
        <v>1</v>
      </c>
      <c r="T28" s="223">
        <v>1.2736621048392089</v>
      </c>
      <c r="U28" s="223">
        <v>1</v>
      </c>
      <c r="V28" s="223">
        <v>1</v>
      </c>
      <c r="W28" s="223">
        <v>1.2507318965839715</v>
      </c>
      <c r="X28" s="223">
        <v>1</v>
      </c>
      <c r="Y28" s="223">
        <v>1.1282371033444345</v>
      </c>
      <c r="Z28" s="223">
        <v>1.2996051312450896</v>
      </c>
      <c r="AA28" s="223">
        <v>1.16614770024337</v>
      </c>
      <c r="AB28" s="223">
        <v>1</v>
      </c>
      <c r="AC28" s="223">
        <v>1</v>
      </c>
      <c r="AD28" s="360">
        <v>1.1870753622860737</v>
      </c>
      <c r="AE28" s="223">
        <v>1</v>
      </c>
      <c r="AF28" s="223">
        <v>1</v>
      </c>
      <c r="AG28" s="223">
        <v>1</v>
      </c>
      <c r="AH28" s="223">
        <v>1.3038388552317928</v>
      </c>
      <c r="AI28" s="223">
        <v>1</v>
      </c>
      <c r="AJ28" s="223">
        <v>1.4101863517320024</v>
      </c>
      <c r="AK28" s="223">
        <v>1.2871773717788797</v>
      </c>
      <c r="AL28" s="223">
        <v>1</v>
      </c>
      <c r="AM28" s="223">
        <v>1.0791078070244255</v>
      </c>
      <c r="AN28" s="223">
        <v>1</v>
      </c>
      <c r="AO28" s="223">
        <v>1.1408993480986074</v>
      </c>
      <c r="AP28" s="223">
        <v>1</v>
      </c>
      <c r="AQ28" s="223">
        <v>1.2327252536632065</v>
      </c>
      <c r="AR28" s="223">
        <v>1</v>
      </c>
      <c r="AS28" s="223">
        <v>0.97791671340071462</v>
      </c>
      <c r="AT28" s="363">
        <v>1.2950600073897893</v>
      </c>
      <c r="AU28" s="223">
        <v>1</v>
      </c>
      <c r="AV28" s="223">
        <v>1.134757513441746</v>
      </c>
      <c r="AW28" s="223">
        <v>1</v>
      </c>
      <c r="AX28" s="223">
        <v>1</v>
      </c>
      <c r="AY28" s="223">
        <v>1.1012175784561435</v>
      </c>
      <c r="AZ28" s="223">
        <v>1</v>
      </c>
      <c r="BA28" s="223">
        <v>1</v>
      </c>
      <c r="BB28" s="223">
        <v>1</v>
      </c>
    </row>
    <row r="29" spans="1:54" ht="15" customHeight="1">
      <c r="A29" s="221">
        <v>40787</v>
      </c>
      <c r="B29" s="222">
        <f t="shared" si="0"/>
        <v>40787</v>
      </c>
      <c r="C29" s="223">
        <v>1</v>
      </c>
      <c r="D29" s="223">
        <v>1</v>
      </c>
      <c r="E29" s="223">
        <v>1</v>
      </c>
      <c r="F29" s="223">
        <v>1.1599033305987765</v>
      </c>
      <c r="G29" s="223">
        <v>1.0113066411419125</v>
      </c>
      <c r="H29" s="223">
        <v>1</v>
      </c>
      <c r="I29" s="223">
        <v>1</v>
      </c>
      <c r="J29" s="223">
        <v>1</v>
      </c>
      <c r="K29" s="223">
        <v>1</v>
      </c>
      <c r="L29" s="223">
        <v>1.3340223826411546</v>
      </c>
      <c r="M29" s="223">
        <v>1.3241068854441647</v>
      </c>
      <c r="N29" s="223">
        <v>1</v>
      </c>
      <c r="O29" s="223">
        <v>1.0915037991161827</v>
      </c>
      <c r="P29" s="223">
        <v>1</v>
      </c>
      <c r="Q29" s="223">
        <v>1.194991585849013</v>
      </c>
      <c r="R29" s="223">
        <v>1.1664510688434166</v>
      </c>
      <c r="S29" s="223">
        <v>1</v>
      </c>
      <c r="T29" s="223">
        <v>1.269406047724253</v>
      </c>
      <c r="U29" s="223">
        <v>1</v>
      </c>
      <c r="V29" s="223">
        <v>1</v>
      </c>
      <c r="W29" s="223">
        <v>1.2469971228054264</v>
      </c>
      <c r="X29" s="223">
        <v>1</v>
      </c>
      <c r="Y29" s="223">
        <v>1.1269594667005194</v>
      </c>
      <c r="Z29" s="223">
        <v>1.297176932211265</v>
      </c>
      <c r="AA29" s="223">
        <v>1.164395686971027</v>
      </c>
      <c r="AB29" s="223">
        <v>1</v>
      </c>
      <c r="AC29" s="223">
        <v>1</v>
      </c>
      <c r="AD29" s="360">
        <v>1.1872694595452025</v>
      </c>
      <c r="AE29" s="223">
        <v>1</v>
      </c>
      <c r="AF29" s="223">
        <v>1</v>
      </c>
      <c r="AG29" s="223">
        <v>1</v>
      </c>
      <c r="AH29" s="223">
        <v>1.3011597445390031</v>
      </c>
      <c r="AI29" s="223">
        <v>1</v>
      </c>
      <c r="AJ29" s="223">
        <v>1.4091522694006016</v>
      </c>
      <c r="AK29" s="223">
        <v>1.2782311795770152</v>
      </c>
      <c r="AL29" s="223">
        <v>1</v>
      </c>
      <c r="AM29" s="223">
        <v>1.0783938698068523</v>
      </c>
      <c r="AN29" s="223">
        <v>1</v>
      </c>
      <c r="AO29" s="223">
        <v>1.139443827541877</v>
      </c>
      <c r="AP29" s="223">
        <v>1</v>
      </c>
      <c r="AQ29" s="223">
        <v>1.2293311641088702</v>
      </c>
      <c r="AR29" s="223">
        <v>1.0860000000000001</v>
      </c>
      <c r="AS29" s="223">
        <v>0.97699464383160306</v>
      </c>
      <c r="AT29" s="363">
        <v>1.2911075777461165</v>
      </c>
      <c r="AU29" s="223">
        <v>1</v>
      </c>
      <c r="AV29" s="223">
        <v>1.1342672181395255</v>
      </c>
      <c r="AW29" s="223">
        <v>1</v>
      </c>
      <c r="AX29" s="223">
        <v>1</v>
      </c>
      <c r="AY29" s="223">
        <v>1.100864272376648</v>
      </c>
      <c r="AZ29" s="223">
        <v>1</v>
      </c>
      <c r="BA29" s="223">
        <v>1</v>
      </c>
      <c r="BB29" s="223">
        <v>1</v>
      </c>
    </row>
    <row r="30" spans="1:54" ht="15" customHeight="1">
      <c r="A30" s="221">
        <v>40817</v>
      </c>
      <c r="B30" s="222">
        <f t="shared" si="0"/>
        <v>40817</v>
      </c>
      <c r="C30" s="223">
        <v>1</v>
      </c>
      <c r="D30" s="223">
        <v>1</v>
      </c>
      <c r="E30" s="223">
        <v>1</v>
      </c>
      <c r="F30" s="223">
        <v>1.159554736683458</v>
      </c>
      <c r="G30" s="223">
        <v>1.0128300831979355</v>
      </c>
      <c r="H30" s="223">
        <v>1</v>
      </c>
      <c r="I30" s="223">
        <v>1</v>
      </c>
      <c r="J30" s="223">
        <v>1</v>
      </c>
      <c r="K30" s="223">
        <v>1</v>
      </c>
      <c r="L30" s="223">
        <v>1.3332203661787851</v>
      </c>
      <c r="M30" s="223">
        <v>1.3206262645680089</v>
      </c>
      <c r="N30" s="223">
        <v>1</v>
      </c>
      <c r="O30" s="223">
        <v>1.0900080516026458</v>
      </c>
      <c r="P30" s="223">
        <v>1</v>
      </c>
      <c r="Q30" s="223">
        <v>1.1998047715038997</v>
      </c>
      <c r="R30" s="223">
        <v>1.1663135274072158</v>
      </c>
      <c r="S30" s="223">
        <v>1</v>
      </c>
      <c r="T30" s="223">
        <v>1.2653985888112673</v>
      </c>
      <c r="U30" s="223">
        <v>1</v>
      </c>
      <c r="V30" s="223">
        <v>1</v>
      </c>
      <c r="W30" s="223">
        <v>1.2433094575935533</v>
      </c>
      <c r="X30" s="223">
        <v>1</v>
      </c>
      <c r="Y30" s="223">
        <v>1.1254640211091995</v>
      </c>
      <c r="Z30" s="223">
        <v>1.2946584608040272</v>
      </c>
      <c r="AA30" s="223">
        <v>1.1625797656421282</v>
      </c>
      <c r="AB30" s="223">
        <v>1</v>
      </c>
      <c r="AC30" s="223">
        <v>1</v>
      </c>
      <c r="AD30" s="360">
        <v>1.1873757260431308</v>
      </c>
      <c r="AE30" s="223">
        <v>1</v>
      </c>
      <c r="AF30" s="223">
        <v>1</v>
      </c>
      <c r="AG30" s="223">
        <v>1</v>
      </c>
      <c r="AH30" s="223">
        <v>1.2984158138260165</v>
      </c>
      <c r="AI30" s="223">
        <v>1</v>
      </c>
      <c r="AJ30" s="223">
        <v>1.4083371500510076</v>
      </c>
      <c r="AK30" s="223">
        <v>1.2698247325484127</v>
      </c>
      <c r="AL30" s="223">
        <v>1</v>
      </c>
      <c r="AM30" s="223">
        <v>1.0776457922306399</v>
      </c>
      <c r="AN30" s="223">
        <v>1</v>
      </c>
      <c r="AO30" s="223">
        <v>1.1380139390683717</v>
      </c>
      <c r="AP30" s="223">
        <v>1</v>
      </c>
      <c r="AQ30" s="223">
        <v>1.2259119185272565</v>
      </c>
      <c r="AR30" s="223">
        <v>1</v>
      </c>
      <c r="AS30" s="223">
        <v>0.97627572667489926</v>
      </c>
      <c r="AT30" s="363">
        <v>1.2871604132401266</v>
      </c>
      <c r="AU30" s="223">
        <v>1</v>
      </c>
      <c r="AV30" s="223">
        <v>1.1336901712909961</v>
      </c>
      <c r="AW30" s="223">
        <v>1</v>
      </c>
      <c r="AX30" s="223">
        <v>1</v>
      </c>
      <c r="AY30" s="223">
        <v>1.099995473616189</v>
      </c>
      <c r="AZ30" s="223">
        <v>1</v>
      </c>
      <c r="BA30" s="223">
        <v>1</v>
      </c>
      <c r="BB30" s="223">
        <v>1</v>
      </c>
    </row>
    <row r="31" spans="1:54" ht="15" customHeight="1">
      <c r="A31" s="221">
        <v>40848</v>
      </c>
      <c r="B31" s="222">
        <f t="shared" si="0"/>
        <v>40848</v>
      </c>
      <c r="C31" s="223">
        <v>1</v>
      </c>
      <c r="D31" s="223">
        <v>1</v>
      </c>
      <c r="E31" s="223">
        <v>1</v>
      </c>
      <c r="F31" s="223">
        <v>1.1593714761688774</v>
      </c>
      <c r="G31" s="223">
        <v>1.0144837411730327</v>
      </c>
      <c r="H31" s="223">
        <v>1</v>
      </c>
      <c r="I31" s="223">
        <v>1</v>
      </c>
      <c r="J31" s="223">
        <v>1</v>
      </c>
      <c r="K31" s="223">
        <v>1</v>
      </c>
      <c r="L31" s="223">
        <v>1.3324501014728747</v>
      </c>
      <c r="M31" s="223">
        <v>1.3173468055239921</v>
      </c>
      <c r="N31" s="223">
        <v>1</v>
      </c>
      <c r="O31" s="223">
        <v>1.0885223278899083</v>
      </c>
      <c r="P31" s="223">
        <v>1</v>
      </c>
      <c r="Q31" s="223">
        <v>1.2047720548915004</v>
      </c>
      <c r="R31" s="223">
        <v>1.1661996218253561</v>
      </c>
      <c r="S31" s="223">
        <v>1</v>
      </c>
      <c r="T31" s="223">
        <v>1.2616419656299533</v>
      </c>
      <c r="U31" s="223">
        <v>1</v>
      </c>
      <c r="V31" s="223">
        <v>1</v>
      </c>
      <c r="W31" s="223">
        <v>1.2396734532286589</v>
      </c>
      <c r="X31" s="223">
        <v>1</v>
      </c>
      <c r="Y31" s="223">
        <v>1.1237480826970501</v>
      </c>
      <c r="Z31" s="223">
        <v>1.2920506019812987</v>
      </c>
      <c r="AA31" s="223">
        <v>1.1607003139780896</v>
      </c>
      <c r="AB31" s="223">
        <v>1</v>
      </c>
      <c r="AC31" s="223">
        <v>1</v>
      </c>
      <c r="AD31" s="360">
        <v>1.1873932856945415</v>
      </c>
      <c r="AE31" s="223">
        <v>1</v>
      </c>
      <c r="AF31" s="223">
        <v>1</v>
      </c>
      <c r="AG31" s="223">
        <v>1</v>
      </c>
      <c r="AH31" s="223">
        <v>1.2956071492981969</v>
      </c>
      <c r="AI31" s="223">
        <v>1</v>
      </c>
      <c r="AJ31" s="223">
        <v>1.4077495064290702</v>
      </c>
      <c r="AK31" s="223">
        <v>1.2624586006330842</v>
      </c>
      <c r="AL31" s="223">
        <v>1</v>
      </c>
      <c r="AM31" s="223">
        <v>1.0768656048212961</v>
      </c>
      <c r="AN31" s="223">
        <v>1</v>
      </c>
      <c r="AO31" s="223">
        <v>1.1366114770207885</v>
      </c>
      <c r="AP31" s="223">
        <v>1</v>
      </c>
      <c r="AQ31" s="223">
        <v>1.222468453230243</v>
      </c>
      <c r="AR31" s="223">
        <v>1</v>
      </c>
      <c r="AS31" s="223">
        <v>0.97576868492809199</v>
      </c>
      <c r="AT31" s="363">
        <v>1.2832227026253074</v>
      </c>
      <c r="AU31" s="223">
        <v>1</v>
      </c>
      <c r="AV31" s="223">
        <v>1.1330233950218052</v>
      </c>
      <c r="AW31" s="223">
        <v>1</v>
      </c>
      <c r="AX31" s="223">
        <v>1</v>
      </c>
      <c r="AY31" s="223">
        <v>1.0986127879996708</v>
      </c>
      <c r="AZ31" s="223">
        <v>1</v>
      </c>
      <c r="BA31" s="223">
        <v>1</v>
      </c>
      <c r="BB31" s="223">
        <v>1</v>
      </c>
    </row>
    <row r="32" spans="1:54" ht="15" customHeight="1">
      <c r="A32" s="221">
        <v>40878</v>
      </c>
      <c r="B32" s="222">
        <f t="shared" si="0"/>
        <v>40878</v>
      </c>
      <c r="C32" s="223">
        <v>1</v>
      </c>
      <c r="D32" s="223">
        <v>1</v>
      </c>
      <c r="E32" s="223">
        <v>1</v>
      </c>
      <c r="F32" s="223">
        <v>1.1593549169739814</v>
      </c>
      <c r="G32" s="223">
        <v>1.0162682225414958</v>
      </c>
      <c r="H32" s="223">
        <v>1</v>
      </c>
      <c r="I32" s="223">
        <v>1</v>
      </c>
      <c r="J32" s="223">
        <v>1</v>
      </c>
      <c r="K32" s="223">
        <v>1</v>
      </c>
      <c r="L32" s="223">
        <v>1.3317123088999945</v>
      </c>
      <c r="M32" s="223">
        <v>1.313872506114647</v>
      </c>
      <c r="N32" s="223">
        <v>1</v>
      </c>
      <c r="O32" s="223">
        <v>1.0870469854276308</v>
      </c>
      <c r="P32" s="223">
        <v>1</v>
      </c>
      <c r="Q32" s="223">
        <v>1.2098944199935604</v>
      </c>
      <c r="R32" s="223">
        <v>1.1661095228884224</v>
      </c>
      <c r="S32" s="223">
        <v>1</v>
      </c>
      <c r="T32" s="223">
        <v>1.2578786484674365</v>
      </c>
      <c r="U32" s="223">
        <v>1</v>
      </c>
      <c r="V32" s="223">
        <v>1</v>
      </c>
      <c r="W32" s="223">
        <v>1.2360892662284244</v>
      </c>
      <c r="X32" s="223">
        <v>1</v>
      </c>
      <c r="Y32" s="223">
        <v>1.1218140240614447</v>
      </c>
      <c r="Z32" s="223">
        <v>1.2893537106471546</v>
      </c>
      <c r="AA32" s="223">
        <v>1.1587578286320996</v>
      </c>
      <c r="AB32" s="223">
        <v>1</v>
      </c>
      <c r="AC32" s="223">
        <v>1</v>
      </c>
      <c r="AD32" s="360">
        <v>1.1873217685279187</v>
      </c>
      <c r="AE32" s="223">
        <v>1</v>
      </c>
      <c r="AF32" s="223">
        <v>1</v>
      </c>
      <c r="AG32" s="223">
        <v>1</v>
      </c>
      <c r="AH32" s="223">
        <v>1.292733620000424</v>
      </c>
      <c r="AI32" s="223">
        <v>1</v>
      </c>
      <c r="AJ32" s="223">
        <v>1.4075541064266237</v>
      </c>
      <c r="AK32" s="223">
        <v>1.2561400856734539</v>
      </c>
      <c r="AL32" s="223">
        <v>1</v>
      </c>
      <c r="AM32" s="223">
        <v>1.0760517412166859</v>
      </c>
      <c r="AN32" s="223">
        <v>1</v>
      </c>
      <c r="AO32" s="223">
        <v>1.1352359100196907</v>
      </c>
      <c r="AP32" s="223">
        <v>1</v>
      </c>
      <c r="AQ32" s="223">
        <v>1.2190008586701435</v>
      </c>
      <c r="AR32" s="223">
        <v>1</v>
      </c>
      <c r="AS32" s="223">
        <v>0.97547493607441393</v>
      </c>
      <c r="AT32" s="363">
        <v>1.2792945610032458</v>
      </c>
      <c r="AU32" s="223">
        <v>1</v>
      </c>
      <c r="AV32" s="223">
        <v>1.1322660069681871</v>
      </c>
      <c r="AW32" s="223">
        <v>1</v>
      </c>
      <c r="AX32" s="223">
        <v>1</v>
      </c>
      <c r="AY32" s="223">
        <v>1.0972423290052724</v>
      </c>
      <c r="AZ32" s="223">
        <v>1</v>
      </c>
      <c r="BA32" s="223">
        <v>1</v>
      </c>
      <c r="BB32" s="223">
        <v>1</v>
      </c>
    </row>
    <row r="33" spans="1:54" ht="15" customHeight="1">
      <c r="A33" s="221">
        <v>40909</v>
      </c>
      <c r="B33" s="222">
        <f t="shared" si="0"/>
        <v>40909</v>
      </c>
      <c r="C33" s="223">
        <v>1</v>
      </c>
      <c r="D33" s="223">
        <v>1</v>
      </c>
      <c r="E33" s="223">
        <v>1</v>
      </c>
      <c r="F33" s="223">
        <v>1.1594439517840747</v>
      </c>
      <c r="G33" s="223">
        <v>1.0181945610140988</v>
      </c>
      <c r="H33" s="223">
        <v>1</v>
      </c>
      <c r="I33" s="223">
        <v>1</v>
      </c>
      <c r="J33" s="223">
        <v>1</v>
      </c>
      <c r="K33" s="223">
        <v>1</v>
      </c>
      <c r="L33" s="223">
        <v>1.3310043114013301</v>
      </c>
      <c r="M33" s="223">
        <v>1.3102747100245982</v>
      </c>
      <c r="N33" s="223">
        <v>1</v>
      </c>
      <c r="O33" s="223">
        <v>1.0855908859936794</v>
      </c>
      <c r="P33" s="223">
        <v>1</v>
      </c>
      <c r="Q33" s="223">
        <v>1.2147965306453636</v>
      </c>
      <c r="R33" s="223">
        <v>1.1660283914610843</v>
      </c>
      <c r="S33" s="223">
        <v>1</v>
      </c>
      <c r="T33" s="223">
        <v>1.2541425483189004</v>
      </c>
      <c r="U33" s="223">
        <v>1</v>
      </c>
      <c r="V33" s="223">
        <v>1</v>
      </c>
      <c r="W33" s="223">
        <v>1.2326228892714708</v>
      </c>
      <c r="X33" s="223">
        <v>1</v>
      </c>
      <c r="Y33" s="223">
        <v>1.1197109231577305</v>
      </c>
      <c r="Z33" s="223">
        <v>1.2866282233457165</v>
      </c>
      <c r="AA33" s="223">
        <v>1.1567628682362332</v>
      </c>
      <c r="AB33" s="223">
        <v>1</v>
      </c>
      <c r="AC33" s="223">
        <v>1</v>
      </c>
      <c r="AD33" s="360">
        <v>1.1863207301356287</v>
      </c>
      <c r="AE33" s="223">
        <v>1</v>
      </c>
      <c r="AF33" s="223">
        <v>1</v>
      </c>
      <c r="AG33" s="223">
        <v>1</v>
      </c>
      <c r="AH33" s="223">
        <v>1.2898213417025897</v>
      </c>
      <c r="AI33" s="223">
        <v>1</v>
      </c>
      <c r="AJ33" s="223">
        <v>1.4074534870720432</v>
      </c>
      <c r="AK33" s="223">
        <v>1.2508315076145655</v>
      </c>
      <c r="AL33" s="223">
        <v>1</v>
      </c>
      <c r="AM33" s="223">
        <v>1.0752574775733321</v>
      </c>
      <c r="AN33" s="223">
        <v>1</v>
      </c>
      <c r="AO33" s="223">
        <v>1.1338867678418676</v>
      </c>
      <c r="AP33" s="223">
        <v>1</v>
      </c>
      <c r="AQ33" s="223">
        <v>1.2155277331702787</v>
      </c>
      <c r="AR33" s="223">
        <v>1</v>
      </c>
      <c r="AS33" s="223">
        <v>0.97543516236619987</v>
      </c>
      <c r="AT33" s="363">
        <v>1.2754089153485881</v>
      </c>
      <c r="AU33" s="223">
        <v>1</v>
      </c>
      <c r="AV33" s="223">
        <v>1.1313510338517569</v>
      </c>
      <c r="AW33" s="223">
        <v>1</v>
      </c>
      <c r="AX33" s="223">
        <v>1</v>
      </c>
      <c r="AY33" s="223">
        <v>1.0958907034435654</v>
      </c>
      <c r="AZ33" s="223">
        <v>1</v>
      </c>
      <c r="BA33" s="223">
        <v>1</v>
      </c>
      <c r="BB33" s="223">
        <v>1</v>
      </c>
    </row>
    <row r="34" spans="1:54" ht="15" customHeight="1">
      <c r="A34" s="221">
        <v>40940</v>
      </c>
      <c r="B34" s="222">
        <f t="shared" si="0"/>
        <v>40940</v>
      </c>
      <c r="C34" s="223">
        <v>1</v>
      </c>
      <c r="D34" s="223">
        <v>1</v>
      </c>
      <c r="E34" s="223">
        <v>1</v>
      </c>
      <c r="F34" s="223">
        <v>1.1594843213039283</v>
      </c>
      <c r="G34" s="223">
        <v>1.0202838942073136</v>
      </c>
      <c r="H34" s="223">
        <v>1</v>
      </c>
      <c r="I34" s="223">
        <v>1</v>
      </c>
      <c r="J34" s="223">
        <v>1</v>
      </c>
      <c r="K34" s="223">
        <v>1</v>
      </c>
      <c r="L34" s="223">
        <v>1.3303173267870418</v>
      </c>
      <c r="M34" s="223">
        <v>1.306732669480124</v>
      </c>
      <c r="N34" s="223">
        <v>1</v>
      </c>
      <c r="O34" s="223">
        <v>1.0841727087581359</v>
      </c>
      <c r="P34" s="223">
        <v>1</v>
      </c>
      <c r="Q34" s="223">
        <v>1.2194213342979012</v>
      </c>
      <c r="R34" s="223">
        <v>1.1659197387249769</v>
      </c>
      <c r="S34" s="223">
        <v>1</v>
      </c>
      <c r="T34" s="223">
        <v>1.2505147152790526</v>
      </c>
      <c r="U34" s="223">
        <v>1</v>
      </c>
      <c r="V34" s="223">
        <v>1</v>
      </c>
      <c r="W34" s="223">
        <v>1.2293210300603734</v>
      </c>
      <c r="X34" s="223">
        <v>1</v>
      </c>
      <c r="Y34" s="223">
        <v>1.1175607620613903</v>
      </c>
      <c r="Z34" s="223">
        <v>1.2840213470273913</v>
      </c>
      <c r="AA34" s="223">
        <v>1.1547289461982266</v>
      </c>
      <c r="AB34" s="223">
        <v>1</v>
      </c>
      <c r="AC34" s="223">
        <v>1</v>
      </c>
      <c r="AD34" s="360">
        <v>1.1844389099642614</v>
      </c>
      <c r="AE34" s="223">
        <v>1</v>
      </c>
      <c r="AF34" s="223">
        <v>1</v>
      </c>
      <c r="AG34" s="223">
        <v>1</v>
      </c>
      <c r="AH34" s="223">
        <v>1.2869355265997031</v>
      </c>
      <c r="AI34" s="223">
        <v>1</v>
      </c>
      <c r="AJ34" s="223">
        <v>1.4070149550168995</v>
      </c>
      <c r="AK34" s="223">
        <v>1.2464768478900752</v>
      </c>
      <c r="AL34" s="223">
        <v>1</v>
      </c>
      <c r="AM34" s="223">
        <v>1.0746140134536102</v>
      </c>
      <c r="AN34" s="223">
        <v>1</v>
      </c>
      <c r="AO34" s="223">
        <v>1.1325630263772748</v>
      </c>
      <c r="AP34" s="223">
        <v>1</v>
      </c>
      <c r="AQ34" s="223">
        <v>1.2120941532923357</v>
      </c>
      <c r="AR34" s="223">
        <v>1</v>
      </c>
      <c r="AS34" s="223">
        <v>0.97555784842283388</v>
      </c>
      <c r="AT34" s="363">
        <v>1.2716438740828295</v>
      </c>
      <c r="AU34" s="223">
        <v>1</v>
      </c>
      <c r="AV34" s="223">
        <v>1.1303241567962112</v>
      </c>
      <c r="AW34" s="223">
        <v>1</v>
      </c>
      <c r="AX34" s="223">
        <v>1</v>
      </c>
      <c r="AY34" s="223">
        <v>1.0945733422850683</v>
      </c>
      <c r="AZ34" s="223">
        <v>1</v>
      </c>
      <c r="BA34" s="223">
        <v>1</v>
      </c>
      <c r="BB34" s="223">
        <v>1</v>
      </c>
    </row>
    <row r="35" spans="1:54" ht="15" customHeight="1">
      <c r="A35" s="221">
        <v>40969</v>
      </c>
      <c r="B35" s="222">
        <f t="shared" si="0"/>
        <v>40969</v>
      </c>
      <c r="C35" s="223">
        <v>1</v>
      </c>
      <c r="D35" s="223">
        <v>1</v>
      </c>
      <c r="E35" s="223">
        <v>1</v>
      </c>
      <c r="F35" s="223">
        <v>1.1593851748862196</v>
      </c>
      <c r="G35" s="223">
        <v>1.0225497815448161</v>
      </c>
      <c r="H35" s="223">
        <v>1</v>
      </c>
      <c r="I35" s="223">
        <v>1</v>
      </c>
      <c r="J35" s="223">
        <v>1</v>
      </c>
      <c r="K35" s="223">
        <v>1</v>
      </c>
      <c r="L35" s="223">
        <v>1.3296456571028086</v>
      </c>
      <c r="M35" s="223">
        <v>1.3033505019772293</v>
      </c>
      <c r="N35" s="223">
        <v>1</v>
      </c>
      <c r="O35" s="223">
        <v>1.0828022446482524</v>
      </c>
      <c r="P35" s="223">
        <v>1</v>
      </c>
      <c r="Q35" s="223">
        <v>1.2213850716710561</v>
      </c>
      <c r="R35" s="223">
        <v>1.1657619190795387</v>
      </c>
      <c r="S35" s="223">
        <v>1</v>
      </c>
      <c r="T35" s="223">
        <v>1.2470420842237622</v>
      </c>
      <c r="U35" s="223">
        <v>1</v>
      </c>
      <c r="V35" s="223">
        <v>1</v>
      </c>
      <c r="W35" s="223">
        <v>1.2261650895778957</v>
      </c>
      <c r="X35" s="223">
        <v>1</v>
      </c>
      <c r="Y35" s="223">
        <v>1.1154330875792215</v>
      </c>
      <c r="Z35" s="223">
        <v>1.2816183280336515</v>
      </c>
      <c r="AA35" s="223">
        <v>1.1526578540551196</v>
      </c>
      <c r="AB35" s="223">
        <v>1</v>
      </c>
      <c r="AC35" s="223">
        <v>1</v>
      </c>
      <c r="AD35" s="360">
        <v>1.1825636180557104</v>
      </c>
      <c r="AE35" s="223">
        <v>1</v>
      </c>
      <c r="AF35" s="223">
        <v>1</v>
      </c>
      <c r="AG35" s="223">
        <v>1</v>
      </c>
      <c r="AH35" s="223">
        <v>1.2841140743849062</v>
      </c>
      <c r="AI35" s="223">
        <v>1</v>
      </c>
      <c r="AJ35" s="223">
        <v>1.406269376879774</v>
      </c>
      <c r="AK35" s="223">
        <v>1.243050438728736</v>
      </c>
      <c r="AL35" s="223">
        <v>1</v>
      </c>
      <c r="AM35" s="223">
        <v>1.0730019912195541</v>
      </c>
      <c r="AN35" s="223">
        <v>1</v>
      </c>
      <c r="AO35" s="223">
        <v>1.1312641907013397</v>
      </c>
      <c r="AP35" s="223">
        <v>1</v>
      </c>
      <c r="AQ35" s="223">
        <v>1.2087261596754493</v>
      </c>
      <c r="AR35" s="223">
        <v>1</v>
      </c>
      <c r="AS35" s="223">
        <v>0.97667457362635224</v>
      </c>
      <c r="AT35" s="363">
        <v>1.2680443851937606</v>
      </c>
      <c r="AU35" s="223">
        <v>1</v>
      </c>
      <c r="AV35" s="223">
        <v>1.1292958596522649</v>
      </c>
      <c r="AW35" s="223">
        <v>1</v>
      </c>
      <c r="AX35" s="223">
        <v>1</v>
      </c>
      <c r="AY35" s="223">
        <v>1.0932991900299833</v>
      </c>
      <c r="AZ35" s="223">
        <v>1</v>
      </c>
      <c r="BA35" s="223">
        <v>1</v>
      </c>
      <c r="BB35" s="223">
        <v>1</v>
      </c>
    </row>
    <row r="36" spans="1:54" ht="15" customHeight="1">
      <c r="A36" s="221">
        <v>41000</v>
      </c>
      <c r="B36" s="222">
        <f t="shared" si="0"/>
        <v>41000</v>
      </c>
      <c r="C36" s="223">
        <v>1</v>
      </c>
      <c r="D36" s="223">
        <v>1</v>
      </c>
      <c r="E36" s="223">
        <v>1</v>
      </c>
      <c r="F36" s="223">
        <v>1.1590814460261984</v>
      </c>
      <c r="G36" s="223">
        <v>1.0249913461245903</v>
      </c>
      <c r="H36" s="223">
        <v>1</v>
      </c>
      <c r="I36" s="223">
        <v>1</v>
      </c>
      <c r="J36" s="223">
        <v>1</v>
      </c>
      <c r="K36" s="223">
        <v>1</v>
      </c>
      <c r="L36" s="223">
        <v>1.3289881296027464</v>
      </c>
      <c r="M36" s="223">
        <v>1.3001252024198422</v>
      </c>
      <c r="N36" s="223">
        <v>1</v>
      </c>
      <c r="O36" s="223">
        <v>1.0814780070069878</v>
      </c>
      <c r="P36" s="223">
        <v>1</v>
      </c>
      <c r="Q36" s="223">
        <v>1.2206757228059391</v>
      </c>
      <c r="R36" s="223">
        <v>1.1655548149143002</v>
      </c>
      <c r="S36" s="223">
        <v>1</v>
      </c>
      <c r="T36" s="223">
        <v>1.2437218839962434</v>
      </c>
      <c r="U36" s="223">
        <v>1</v>
      </c>
      <c r="V36" s="223">
        <v>1</v>
      </c>
      <c r="W36" s="223">
        <v>1.2231522514119928</v>
      </c>
      <c r="X36" s="223">
        <v>1</v>
      </c>
      <c r="Y36" s="223">
        <v>1.1133257189632422</v>
      </c>
      <c r="Z36" s="223">
        <v>1.2794900936492934</v>
      </c>
      <c r="AA36" s="223">
        <v>1.1505494724217948</v>
      </c>
      <c r="AB36" s="223">
        <v>1</v>
      </c>
      <c r="AC36" s="223">
        <v>1</v>
      </c>
      <c r="AD36" s="360">
        <v>1.1806943027752628</v>
      </c>
      <c r="AE36" s="223">
        <v>1</v>
      </c>
      <c r="AF36" s="223">
        <v>1</v>
      </c>
      <c r="AG36" s="223">
        <v>1</v>
      </c>
      <c r="AH36" s="223">
        <v>1.2813558135611958</v>
      </c>
      <c r="AI36" s="223">
        <v>1</v>
      </c>
      <c r="AJ36" s="223">
        <v>1.4052192484056238</v>
      </c>
      <c r="AK36" s="223">
        <v>1.240136096643558</v>
      </c>
      <c r="AL36" s="223">
        <v>1</v>
      </c>
      <c r="AM36" s="223">
        <v>1.0704177774463537</v>
      </c>
      <c r="AN36" s="223">
        <v>1</v>
      </c>
      <c r="AO36" s="223">
        <v>1.1299896244156442</v>
      </c>
      <c r="AP36" s="223">
        <v>1</v>
      </c>
      <c r="AQ36" s="223">
        <v>1.2054225274039152</v>
      </c>
      <c r="AR36" s="223">
        <v>1</v>
      </c>
      <c r="AS36" s="223">
        <v>0.97878291610277057</v>
      </c>
      <c r="AT36" s="363">
        <v>1.2644504433398689</v>
      </c>
      <c r="AU36" s="223">
        <v>1</v>
      </c>
      <c r="AV36" s="223">
        <v>1.1282656823083208</v>
      </c>
      <c r="AW36" s="223">
        <v>1</v>
      </c>
      <c r="AX36" s="223">
        <v>1</v>
      </c>
      <c r="AY36" s="223">
        <v>1.0920672424266871</v>
      </c>
      <c r="AZ36" s="223">
        <v>1</v>
      </c>
      <c r="BA36" s="223">
        <v>1</v>
      </c>
      <c r="BB36" s="223">
        <v>1</v>
      </c>
    </row>
    <row r="37" spans="1:54" ht="15" customHeight="1">
      <c r="A37" s="221">
        <v>41030</v>
      </c>
      <c r="B37" s="222">
        <f t="shared" si="0"/>
        <v>41030</v>
      </c>
      <c r="C37" s="223">
        <v>1</v>
      </c>
      <c r="D37" s="223">
        <v>1</v>
      </c>
      <c r="E37" s="223">
        <v>1</v>
      </c>
      <c r="F37" s="223">
        <v>1.1585716064210148</v>
      </c>
      <c r="G37" s="223">
        <v>1.02761061833246</v>
      </c>
      <c r="H37" s="223">
        <v>1</v>
      </c>
      <c r="I37" s="223">
        <v>1</v>
      </c>
      <c r="J37" s="223">
        <v>1</v>
      </c>
      <c r="K37" s="223">
        <v>1</v>
      </c>
      <c r="L37" s="223">
        <v>1.3283438065426882</v>
      </c>
      <c r="M37" s="223">
        <v>1.2970563340934473</v>
      </c>
      <c r="N37" s="223">
        <v>1</v>
      </c>
      <c r="O37" s="223">
        <v>1.0801992725329721</v>
      </c>
      <c r="P37" s="223">
        <v>1</v>
      </c>
      <c r="Q37" s="223">
        <v>1.2199859649360767</v>
      </c>
      <c r="R37" s="223">
        <v>1.1652975011018789</v>
      </c>
      <c r="S37" s="223">
        <v>1</v>
      </c>
      <c r="T37" s="223">
        <v>1.2405538376237897</v>
      </c>
      <c r="U37" s="223">
        <v>1</v>
      </c>
      <c r="V37" s="223">
        <v>1</v>
      </c>
      <c r="W37" s="223">
        <v>1.2202820470254587</v>
      </c>
      <c r="X37" s="223">
        <v>1</v>
      </c>
      <c r="Y37" s="223">
        <v>1.1112368271133417</v>
      </c>
      <c r="Z37" s="223">
        <v>1.2776361063062314</v>
      </c>
      <c r="AA37" s="223">
        <v>1.148403077431722</v>
      </c>
      <c r="AB37" s="223">
        <v>1</v>
      </c>
      <c r="AC37" s="223">
        <v>1</v>
      </c>
      <c r="AD37" s="360">
        <v>1.1788305144061353</v>
      </c>
      <c r="AE37" s="223">
        <v>1</v>
      </c>
      <c r="AF37" s="223">
        <v>1</v>
      </c>
      <c r="AG37" s="223">
        <v>1</v>
      </c>
      <c r="AH37" s="223">
        <v>1.2786606092461505</v>
      </c>
      <c r="AI37" s="223">
        <v>1</v>
      </c>
      <c r="AJ37" s="223">
        <v>1.4038620754917599</v>
      </c>
      <c r="AK37" s="223">
        <v>1.2373168198992044</v>
      </c>
      <c r="AL37" s="223">
        <v>1</v>
      </c>
      <c r="AM37" s="223">
        <v>1.0679348919239928</v>
      </c>
      <c r="AN37" s="223">
        <v>1</v>
      </c>
      <c r="AO37" s="223">
        <v>1.1287390906752213</v>
      </c>
      <c r="AP37" s="223">
        <v>1</v>
      </c>
      <c r="AQ37" s="223">
        <v>1.202183087209117</v>
      </c>
      <c r="AR37" s="223">
        <v>1</v>
      </c>
      <c r="AS37" s="223">
        <v>0.98092056540079042</v>
      </c>
      <c r="AT37" s="363">
        <v>1.2608608607976968</v>
      </c>
      <c r="AU37" s="223">
        <v>1</v>
      </c>
      <c r="AV37" s="223">
        <v>1.127233135376472</v>
      </c>
      <c r="AW37" s="223">
        <v>1</v>
      </c>
      <c r="AX37" s="223">
        <v>1</v>
      </c>
      <c r="AY37" s="223">
        <v>1.090877189447377</v>
      </c>
      <c r="AZ37" s="223">
        <v>1</v>
      </c>
      <c r="BA37" s="223">
        <v>1</v>
      </c>
      <c r="BB37" s="223">
        <v>1</v>
      </c>
    </row>
    <row r="38" spans="1:54" ht="15" customHeight="1">
      <c r="A38" s="221">
        <v>41061</v>
      </c>
      <c r="B38" s="222">
        <f t="shared" si="0"/>
        <v>41061</v>
      </c>
      <c r="C38" s="223">
        <v>1</v>
      </c>
      <c r="D38" s="223">
        <v>1</v>
      </c>
      <c r="E38" s="223">
        <v>1</v>
      </c>
      <c r="F38" s="223">
        <v>1.1579193333869084</v>
      </c>
      <c r="G38" s="223">
        <v>1.0304095895875889</v>
      </c>
      <c r="H38" s="223">
        <v>1</v>
      </c>
      <c r="I38" s="223">
        <v>1</v>
      </c>
      <c r="J38" s="223">
        <v>1</v>
      </c>
      <c r="K38" s="223">
        <v>1</v>
      </c>
      <c r="L38" s="223">
        <v>1.3277117833932968</v>
      </c>
      <c r="M38" s="223">
        <v>1.2941434713546698</v>
      </c>
      <c r="N38" s="223">
        <v>1</v>
      </c>
      <c r="O38" s="223">
        <v>1.0789653464847393</v>
      </c>
      <c r="P38" s="223">
        <v>1</v>
      </c>
      <c r="Q38" s="223">
        <v>1.2193961026366638</v>
      </c>
      <c r="R38" s="223">
        <v>1.1649890827062104</v>
      </c>
      <c r="S38" s="223">
        <v>1</v>
      </c>
      <c r="T38" s="223">
        <v>1.2375376726643017</v>
      </c>
      <c r="U38" s="223">
        <v>1</v>
      </c>
      <c r="V38" s="223">
        <v>1</v>
      </c>
      <c r="W38" s="223">
        <v>1.2175540248328529</v>
      </c>
      <c r="X38" s="223">
        <v>1</v>
      </c>
      <c r="Y38" s="223">
        <v>1.1091646594351301</v>
      </c>
      <c r="Z38" s="223">
        <v>1.2759811751417234</v>
      </c>
      <c r="AA38" s="223">
        <v>1.1462179750029107</v>
      </c>
      <c r="AB38" s="223">
        <v>1</v>
      </c>
      <c r="AC38" s="223">
        <v>1</v>
      </c>
      <c r="AD38" s="360">
        <v>1.1769718214696174</v>
      </c>
      <c r="AE38" s="223">
        <v>1</v>
      </c>
      <c r="AF38" s="223">
        <v>1</v>
      </c>
      <c r="AG38" s="223">
        <v>1</v>
      </c>
      <c r="AH38" s="223">
        <v>1.2760283315635506</v>
      </c>
      <c r="AI38" s="223">
        <v>1</v>
      </c>
      <c r="AJ38" s="223">
        <v>1.4021954468243663</v>
      </c>
      <c r="AK38" s="223">
        <v>1.2345789842551314</v>
      </c>
      <c r="AL38" s="223">
        <v>1</v>
      </c>
      <c r="AM38" s="223">
        <v>1.0655537352315492</v>
      </c>
      <c r="AN38" s="223">
        <v>1</v>
      </c>
      <c r="AO38" s="223">
        <v>1.1275123618744027</v>
      </c>
      <c r="AP38" s="223">
        <v>1</v>
      </c>
      <c r="AQ38" s="223">
        <v>1.1990076757990902</v>
      </c>
      <c r="AR38" s="223">
        <v>1</v>
      </c>
      <c r="AS38" s="223">
        <v>0.98308598342716702</v>
      </c>
      <c r="AT38" s="363">
        <v>1.2574309654817097</v>
      </c>
      <c r="AU38" s="223">
        <v>1</v>
      </c>
      <c r="AV38" s="223">
        <v>1.1261977467153033</v>
      </c>
      <c r="AW38" s="223">
        <v>1</v>
      </c>
      <c r="AX38" s="223">
        <v>1</v>
      </c>
      <c r="AY38" s="223">
        <v>1.0897287332703873</v>
      </c>
      <c r="AZ38" s="223">
        <v>1</v>
      </c>
      <c r="BA38" s="223">
        <v>1</v>
      </c>
      <c r="BB38" s="223">
        <v>1</v>
      </c>
    </row>
    <row r="39" spans="1:54" ht="15" customHeight="1">
      <c r="A39" s="221">
        <v>41091</v>
      </c>
      <c r="B39" s="222">
        <f t="shared" si="0"/>
        <v>41091</v>
      </c>
      <c r="C39" s="223">
        <v>1</v>
      </c>
      <c r="D39" s="223">
        <v>1</v>
      </c>
      <c r="E39" s="223">
        <v>1</v>
      </c>
      <c r="F39" s="223">
        <v>1.1572162187303585</v>
      </c>
      <c r="G39" s="223">
        <v>1.0333903455634106</v>
      </c>
      <c r="H39" s="223">
        <v>1</v>
      </c>
      <c r="I39" s="223">
        <v>1</v>
      </c>
      <c r="J39" s="223">
        <v>1</v>
      </c>
      <c r="K39" s="223">
        <v>1</v>
      </c>
      <c r="L39" s="223">
        <v>1.3270911284825087</v>
      </c>
      <c r="M39" s="223">
        <v>1.2913861713180443</v>
      </c>
      <c r="N39" s="223">
        <v>1</v>
      </c>
      <c r="O39" s="223">
        <v>1.0777755162976199</v>
      </c>
      <c r="P39" s="223">
        <v>1</v>
      </c>
      <c r="Q39" s="223">
        <v>1.2189775756029648</v>
      </c>
      <c r="R39" s="223">
        <v>1.1646286352600612</v>
      </c>
      <c r="S39" s="223">
        <v>1</v>
      </c>
      <c r="T39" s="223">
        <v>1.2346732716989679</v>
      </c>
      <c r="U39" s="223">
        <v>1</v>
      </c>
      <c r="V39" s="223">
        <v>1</v>
      </c>
      <c r="W39" s="223">
        <v>1.2151138306933509</v>
      </c>
      <c r="X39" s="223">
        <v>1</v>
      </c>
      <c r="Y39" s="223">
        <v>1.1072039634970332</v>
      </c>
      <c r="Z39" s="223">
        <v>1.2745248461953083</v>
      </c>
      <c r="AA39" s="223">
        <v>1.1439934544857613</v>
      </c>
      <c r="AB39" s="223">
        <v>1</v>
      </c>
      <c r="AC39" s="223">
        <v>1</v>
      </c>
      <c r="AD39" s="360">
        <v>1.1748462524259218</v>
      </c>
      <c r="AE39" s="223">
        <v>1</v>
      </c>
      <c r="AF39" s="223">
        <v>1</v>
      </c>
      <c r="AG39" s="223">
        <v>1</v>
      </c>
      <c r="AH39" s="223">
        <v>1.2735494981849995</v>
      </c>
      <c r="AI39" s="223">
        <v>1</v>
      </c>
      <c r="AJ39" s="223">
        <v>1.4002168727903752</v>
      </c>
      <c r="AK39" s="223">
        <v>1.2319371404313109</v>
      </c>
      <c r="AL39" s="223">
        <v>1</v>
      </c>
      <c r="AM39" s="223">
        <v>1.0632726958420975</v>
      </c>
      <c r="AN39" s="223">
        <v>1</v>
      </c>
      <c r="AO39" s="223">
        <v>1.1262495594753741</v>
      </c>
      <c r="AP39" s="223">
        <v>1</v>
      </c>
      <c r="AQ39" s="223">
        <v>1.196342697962163</v>
      </c>
      <c r="AR39" s="223">
        <v>1</v>
      </c>
      <c r="AS39" s="223">
        <v>0.98487441868379344</v>
      </c>
      <c r="AT39" s="363">
        <v>1.2541289888117961</v>
      </c>
      <c r="AU39" s="223">
        <v>1</v>
      </c>
      <c r="AV39" s="223">
        <v>1.1251590299366305</v>
      </c>
      <c r="AW39" s="223">
        <v>1</v>
      </c>
      <c r="AX39" s="223">
        <v>1</v>
      </c>
      <c r="AY39" s="223">
        <v>1.0881306983650549</v>
      </c>
      <c r="AZ39" s="223">
        <v>1</v>
      </c>
      <c r="BA39" s="223">
        <v>1</v>
      </c>
      <c r="BB39" s="223">
        <v>1</v>
      </c>
    </row>
    <row r="40" spans="1:54" ht="15" customHeight="1">
      <c r="A40" s="221">
        <v>41122</v>
      </c>
      <c r="B40" s="222">
        <f t="shared" si="0"/>
        <v>41122</v>
      </c>
      <c r="C40" s="223">
        <v>1</v>
      </c>
      <c r="D40" s="223">
        <v>1</v>
      </c>
      <c r="E40" s="223">
        <v>1</v>
      </c>
      <c r="F40" s="223">
        <v>1.1564556337152525</v>
      </c>
      <c r="G40" s="223">
        <v>1.0365579807418774</v>
      </c>
      <c r="H40" s="223">
        <v>1</v>
      </c>
      <c r="I40" s="223">
        <v>1</v>
      </c>
      <c r="J40" s="223">
        <v>1</v>
      </c>
      <c r="K40" s="223">
        <v>1</v>
      </c>
      <c r="L40" s="223">
        <v>1.3264810994963567</v>
      </c>
      <c r="M40" s="223">
        <v>1.2887865382738077</v>
      </c>
      <c r="N40" s="223">
        <v>1</v>
      </c>
      <c r="O40" s="223">
        <v>1.0766297976308246</v>
      </c>
      <c r="P40" s="223">
        <v>1</v>
      </c>
      <c r="Q40" s="223">
        <v>1.2186116917831298</v>
      </c>
      <c r="R40" s="223">
        <v>1.1642143816042472</v>
      </c>
      <c r="S40" s="223">
        <v>1</v>
      </c>
      <c r="T40" s="223">
        <v>1.2319628419546302</v>
      </c>
      <c r="U40" s="223">
        <v>1</v>
      </c>
      <c r="V40" s="223">
        <v>1</v>
      </c>
      <c r="W40" s="223">
        <v>1.2129622833995841</v>
      </c>
      <c r="X40" s="223">
        <v>1</v>
      </c>
      <c r="Y40" s="223">
        <v>1.1053526301013363</v>
      </c>
      <c r="Z40" s="223">
        <v>1.2732699256824656</v>
      </c>
      <c r="AA40" s="223">
        <v>1.1417281656108447</v>
      </c>
      <c r="AB40" s="223">
        <v>1</v>
      </c>
      <c r="AC40" s="223">
        <v>1</v>
      </c>
      <c r="AD40" s="360">
        <v>1.1725569182701006</v>
      </c>
      <c r="AE40" s="223">
        <v>1</v>
      </c>
      <c r="AF40" s="223">
        <v>1</v>
      </c>
      <c r="AG40" s="223">
        <v>1</v>
      </c>
      <c r="AH40" s="223">
        <v>1.2712248486077871</v>
      </c>
      <c r="AI40" s="223">
        <v>1</v>
      </c>
      <c r="AJ40" s="223">
        <v>1.3978792599731906</v>
      </c>
      <c r="AK40" s="223">
        <v>1.2294229859350769</v>
      </c>
      <c r="AL40" s="223">
        <v>1</v>
      </c>
      <c r="AM40" s="223">
        <v>1.0610966939212125</v>
      </c>
      <c r="AN40" s="223">
        <v>1</v>
      </c>
      <c r="AO40" s="223">
        <v>1.1249508681323881</v>
      </c>
      <c r="AP40" s="223">
        <v>1</v>
      </c>
      <c r="AQ40" s="223">
        <v>1.1941901752457365</v>
      </c>
      <c r="AR40" s="223">
        <v>1</v>
      </c>
      <c r="AS40" s="223">
        <v>0.98628346498769004</v>
      </c>
      <c r="AT40" s="363">
        <v>1.2509564672684419</v>
      </c>
      <c r="AU40" s="223">
        <v>1</v>
      </c>
      <c r="AV40" s="223">
        <v>1.1241164455873895</v>
      </c>
      <c r="AW40" s="223">
        <v>1</v>
      </c>
      <c r="AX40" s="223">
        <v>1</v>
      </c>
      <c r="AY40" s="223">
        <v>1.0860841975331565</v>
      </c>
      <c r="AZ40" s="223">
        <v>1</v>
      </c>
      <c r="BA40" s="223">
        <v>1</v>
      </c>
      <c r="BB40" s="223">
        <v>1</v>
      </c>
    </row>
    <row r="41" spans="1:54" ht="15" customHeight="1">
      <c r="A41" s="221">
        <v>41153</v>
      </c>
      <c r="B41" s="222">
        <f t="shared" si="0"/>
        <v>41153</v>
      </c>
      <c r="C41" s="223">
        <v>1</v>
      </c>
      <c r="D41" s="223">
        <v>1</v>
      </c>
      <c r="E41" s="223">
        <v>1</v>
      </c>
      <c r="F41" s="223">
        <v>1.1555452906609329</v>
      </c>
      <c r="G41" s="223">
        <v>1.0399027656810613</v>
      </c>
      <c r="H41" s="223">
        <v>1</v>
      </c>
      <c r="I41" s="223">
        <v>1</v>
      </c>
      <c r="J41" s="223">
        <v>1</v>
      </c>
      <c r="K41" s="223">
        <v>1</v>
      </c>
      <c r="L41" s="223">
        <v>1.325881250374904</v>
      </c>
      <c r="M41" s="223">
        <v>1.2863412192889674</v>
      </c>
      <c r="N41" s="223">
        <v>1</v>
      </c>
      <c r="O41" s="223">
        <v>1.0755272957775159</v>
      </c>
      <c r="P41" s="223">
        <v>1</v>
      </c>
      <c r="Q41" s="223">
        <v>1.2182250912267509</v>
      </c>
      <c r="R41" s="223">
        <v>1.1637481238076388</v>
      </c>
      <c r="S41" s="223">
        <v>1</v>
      </c>
      <c r="T41" s="223">
        <v>1.2294028537552677</v>
      </c>
      <c r="U41" s="223">
        <v>1</v>
      </c>
      <c r="V41" s="223">
        <v>1</v>
      </c>
      <c r="W41" s="223">
        <v>1.2109476691375445</v>
      </c>
      <c r="X41" s="223">
        <v>1</v>
      </c>
      <c r="Y41" s="223">
        <v>1.1035136792532587</v>
      </c>
      <c r="Z41" s="223">
        <v>1.27220973843018</v>
      </c>
      <c r="AA41" s="223">
        <v>1.1394254316961907</v>
      </c>
      <c r="AB41" s="223">
        <v>1</v>
      </c>
      <c r="AC41" s="223">
        <v>1</v>
      </c>
      <c r="AD41" s="360">
        <v>1.1703773360460732</v>
      </c>
      <c r="AE41" s="223">
        <v>1</v>
      </c>
      <c r="AF41" s="223">
        <v>1</v>
      </c>
      <c r="AG41" s="223">
        <v>1</v>
      </c>
      <c r="AH41" s="223">
        <v>1.26896270789623</v>
      </c>
      <c r="AI41" s="223">
        <v>1</v>
      </c>
      <c r="AJ41" s="223">
        <v>1.3952039803785143</v>
      </c>
      <c r="AK41" s="223">
        <v>1.2270427867658198</v>
      </c>
      <c r="AL41" s="223">
        <v>1</v>
      </c>
      <c r="AM41" s="223">
        <v>1.0591448128268821</v>
      </c>
      <c r="AN41" s="223">
        <v>1</v>
      </c>
      <c r="AO41" s="223">
        <v>1.1236759702021308</v>
      </c>
      <c r="AP41" s="223">
        <v>1</v>
      </c>
      <c r="AQ41" s="223">
        <v>1.1921029194101604</v>
      </c>
      <c r="AR41" s="223">
        <v>1</v>
      </c>
      <c r="AS41" s="223">
        <v>0.98771294068251192</v>
      </c>
      <c r="AT41" s="363">
        <v>1.2479393253207458</v>
      </c>
      <c r="AU41" s="223">
        <v>1</v>
      </c>
      <c r="AV41" s="223">
        <v>1.1230704864138656</v>
      </c>
      <c r="AW41" s="223">
        <v>1</v>
      </c>
      <c r="AX41" s="223">
        <v>1</v>
      </c>
      <c r="AY41" s="223">
        <v>1.0840786759306003</v>
      </c>
      <c r="AZ41" s="223">
        <v>1</v>
      </c>
      <c r="BA41" s="223">
        <v>1</v>
      </c>
      <c r="BB41" s="223">
        <v>1</v>
      </c>
    </row>
    <row r="42" spans="1:54" ht="15" customHeight="1">
      <c r="A42" s="221">
        <v>41183</v>
      </c>
      <c r="B42" s="222">
        <f t="shared" si="0"/>
        <v>41183</v>
      </c>
      <c r="C42" s="223">
        <v>1</v>
      </c>
      <c r="D42" s="223">
        <v>1</v>
      </c>
      <c r="E42" s="223">
        <v>1</v>
      </c>
      <c r="F42" s="223">
        <v>1.1544829562460195</v>
      </c>
      <c r="G42" s="223">
        <v>1.0434267904961636</v>
      </c>
      <c r="H42" s="223">
        <v>1</v>
      </c>
      <c r="I42" s="223">
        <v>1</v>
      </c>
      <c r="J42" s="223">
        <v>1</v>
      </c>
      <c r="K42" s="223">
        <v>1</v>
      </c>
      <c r="L42" s="223">
        <v>1.3252906723565896</v>
      </c>
      <c r="M42" s="223">
        <v>1.284070244394234</v>
      </c>
      <c r="N42" s="223">
        <v>1</v>
      </c>
      <c r="O42" s="223">
        <v>1.0744673215801215</v>
      </c>
      <c r="P42" s="223">
        <v>1</v>
      </c>
      <c r="Q42" s="223">
        <v>1.217853455269001</v>
      </c>
      <c r="R42" s="223">
        <v>1.1632289519738528</v>
      </c>
      <c r="S42" s="223">
        <v>1</v>
      </c>
      <c r="T42" s="223">
        <v>1.2269930020558444</v>
      </c>
      <c r="U42" s="223">
        <v>1</v>
      </c>
      <c r="V42" s="223">
        <v>1</v>
      </c>
      <c r="W42" s="223">
        <v>1.2090695417303672</v>
      </c>
      <c r="X42" s="223">
        <v>1</v>
      </c>
      <c r="Y42" s="223">
        <v>1.1016853959151707</v>
      </c>
      <c r="Z42" s="223">
        <v>1.2713438445286018</v>
      </c>
      <c r="AA42" s="223">
        <v>1.1370845681889195</v>
      </c>
      <c r="AB42" s="223">
        <v>1</v>
      </c>
      <c r="AC42" s="223">
        <v>1</v>
      </c>
      <c r="AD42" s="360">
        <v>1.168509323498429</v>
      </c>
      <c r="AE42" s="223">
        <v>1</v>
      </c>
      <c r="AF42" s="223">
        <v>1</v>
      </c>
      <c r="AG42" s="223">
        <v>1</v>
      </c>
      <c r="AH42" s="223">
        <v>1.266762942071993</v>
      </c>
      <c r="AI42" s="223">
        <v>1</v>
      </c>
      <c r="AJ42" s="223">
        <v>1.3922383168915122</v>
      </c>
      <c r="AK42" s="223">
        <v>1.2247792829185238</v>
      </c>
      <c r="AL42" s="223">
        <v>1</v>
      </c>
      <c r="AM42" s="223">
        <v>1.0574170126783458</v>
      </c>
      <c r="AN42" s="223">
        <v>1</v>
      </c>
      <c r="AO42" s="223">
        <v>1.122424634127571</v>
      </c>
      <c r="AP42" s="223">
        <v>1</v>
      </c>
      <c r="AQ42" s="223">
        <v>1.1900807531337256</v>
      </c>
      <c r="AR42" s="223">
        <v>1</v>
      </c>
      <c r="AS42" s="223">
        <v>0.98916127262799836</v>
      </c>
      <c r="AT42" s="363">
        <v>1.2450767337544568</v>
      </c>
      <c r="AU42" s="223">
        <v>1</v>
      </c>
      <c r="AV42" s="223">
        <v>1.1220206781246864</v>
      </c>
      <c r="AW42" s="223">
        <v>1</v>
      </c>
      <c r="AX42" s="223">
        <v>1</v>
      </c>
      <c r="AY42" s="223">
        <v>1.0826388425308657</v>
      </c>
      <c r="AZ42" s="223">
        <v>1</v>
      </c>
      <c r="BA42" s="223">
        <v>1</v>
      </c>
      <c r="BB42" s="223">
        <v>1</v>
      </c>
    </row>
    <row r="43" spans="1:54" ht="15" customHeight="1">
      <c r="A43" s="221">
        <v>41214</v>
      </c>
      <c r="B43" s="222">
        <f t="shared" si="0"/>
        <v>41214</v>
      </c>
      <c r="C43" s="223">
        <v>1</v>
      </c>
      <c r="D43" s="223">
        <v>1</v>
      </c>
      <c r="E43" s="223">
        <v>1</v>
      </c>
      <c r="F43" s="223">
        <v>1.1532631660171111</v>
      </c>
      <c r="G43" s="223">
        <v>1.0471409293059715</v>
      </c>
      <c r="H43" s="223">
        <v>1</v>
      </c>
      <c r="I43" s="223">
        <v>1</v>
      </c>
      <c r="J43" s="223">
        <v>1</v>
      </c>
      <c r="K43" s="223">
        <v>1</v>
      </c>
      <c r="L43" s="223">
        <v>1.3247078524477436</v>
      </c>
      <c r="M43" s="223">
        <v>1.2819729261686286</v>
      </c>
      <c r="N43" s="223">
        <v>1</v>
      </c>
      <c r="O43" s="223">
        <v>1.0734487054343029</v>
      </c>
      <c r="P43" s="223">
        <v>1</v>
      </c>
      <c r="Q43" s="223">
        <v>1.2174954647859149</v>
      </c>
      <c r="R43" s="223">
        <v>1.1626541422504146</v>
      </c>
      <c r="S43" s="223">
        <v>1</v>
      </c>
      <c r="T43" s="223">
        <v>1.2247335857571788</v>
      </c>
      <c r="U43" s="223">
        <v>1</v>
      </c>
      <c r="V43" s="223">
        <v>1</v>
      </c>
      <c r="W43" s="223">
        <v>1.2073292997501723</v>
      </c>
      <c r="X43" s="223">
        <v>1</v>
      </c>
      <c r="Y43" s="223">
        <v>1.0998640730950222</v>
      </c>
      <c r="Z43" s="223">
        <v>1.2706748108611046</v>
      </c>
      <c r="AA43" s="223">
        <v>1.1347015663344133</v>
      </c>
      <c r="AB43" s="223">
        <v>1</v>
      </c>
      <c r="AC43" s="223">
        <v>1</v>
      </c>
      <c r="AD43" s="360">
        <v>1.1669488083524728</v>
      </c>
      <c r="AE43" s="223">
        <v>1</v>
      </c>
      <c r="AF43" s="223">
        <v>1</v>
      </c>
      <c r="AG43" s="223">
        <v>1</v>
      </c>
      <c r="AH43" s="223">
        <v>1.2646251363286456</v>
      </c>
      <c r="AI43" s="223">
        <v>1</v>
      </c>
      <c r="AJ43" s="223">
        <v>1.3889711317893929</v>
      </c>
      <c r="AK43" s="223">
        <v>1.2226211743745878</v>
      </c>
      <c r="AL43" s="223">
        <v>1</v>
      </c>
      <c r="AM43" s="223">
        <v>1.0559161744659189</v>
      </c>
      <c r="AN43" s="223">
        <v>1</v>
      </c>
      <c r="AO43" s="223">
        <v>1.121196019968137</v>
      </c>
      <c r="AP43" s="223">
        <v>1</v>
      </c>
      <c r="AQ43" s="223">
        <v>1.1881240110331555</v>
      </c>
      <c r="AR43" s="223">
        <v>1</v>
      </c>
      <c r="AS43" s="223">
        <v>0.99062710769692841</v>
      </c>
      <c r="AT43" s="363">
        <v>1.2423692474765449</v>
      </c>
      <c r="AU43" s="223">
        <v>1</v>
      </c>
      <c r="AV43" s="223">
        <v>1.1209656570619846</v>
      </c>
      <c r="AW43" s="223">
        <v>1</v>
      </c>
      <c r="AX43" s="223">
        <v>1</v>
      </c>
      <c r="AY43" s="223">
        <v>1.0817646702415029</v>
      </c>
      <c r="AZ43" s="223">
        <v>1</v>
      </c>
      <c r="BA43" s="223">
        <v>1</v>
      </c>
      <c r="BB43" s="223">
        <v>1</v>
      </c>
    </row>
    <row r="44" spans="1:54" ht="15" customHeight="1">
      <c r="A44" s="221">
        <v>41244</v>
      </c>
      <c r="B44" s="222">
        <f t="shared" si="0"/>
        <v>41244</v>
      </c>
      <c r="C44" s="223">
        <v>1</v>
      </c>
      <c r="D44" s="223">
        <v>1</v>
      </c>
      <c r="E44" s="223">
        <v>1</v>
      </c>
      <c r="F44" s="223">
        <v>1.1518836200100755</v>
      </c>
      <c r="G44" s="223">
        <v>1.0510474127135949</v>
      </c>
      <c r="H44" s="223">
        <v>1</v>
      </c>
      <c r="I44" s="223">
        <v>1</v>
      </c>
      <c r="J44" s="223">
        <v>1</v>
      </c>
      <c r="K44" s="223">
        <v>1</v>
      </c>
      <c r="L44" s="223">
        <v>1.32413187316115</v>
      </c>
      <c r="M44" s="223">
        <v>1.2800276955494432</v>
      </c>
      <c r="N44" s="223">
        <v>1</v>
      </c>
      <c r="O44" s="223">
        <v>1.0724707604242101</v>
      </c>
      <c r="P44" s="223">
        <v>1</v>
      </c>
      <c r="Q44" s="223">
        <v>1.2171497358261165</v>
      </c>
      <c r="R44" s="223">
        <v>1.1620227707809301</v>
      </c>
      <c r="S44" s="223">
        <v>1</v>
      </c>
      <c r="T44" s="223">
        <v>1.2226242880598002</v>
      </c>
      <c r="U44" s="223">
        <v>1</v>
      </c>
      <c r="V44" s="223">
        <v>1</v>
      </c>
      <c r="W44" s="223">
        <v>1.2057264933296394</v>
      </c>
      <c r="X44" s="223">
        <v>1</v>
      </c>
      <c r="Y44" s="223">
        <v>1.0980480092562377</v>
      </c>
      <c r="Z44" s="223">
        <v>1.2702022048514097</v>
      </c>
      <c r="AA44" s="223">
        <v>1.1322757470597988</v>
      </c>
      <c r="AB44" s="223">
        <v>1</v>
      </c>
      <c r="AC44" s="223">
        <v>1</v>
      </c>
      <c r="AD44" s="360">
        <v>1.1653884375279224</v>
      </c>
      <c r="AE44" s="223">
        <v>1</v>
      </c>
      <c r="AF44" s="223">
        <v>1</v>
      </c>
      <c r="AG44" s="223">
        <v>1</v>
      </c>
      <c r="AH44" s="223">
        <v>1.2625491599922194</v>
      </c>
      <c r="AI44" s="223">
        <v>1</v>
      </c>
      <c r="AJ44" s="223">
        <v>1.3853999126500145</v>
      </c>
      <c r="AK44" s="223">
        <v>1.2205662045041905</v>
      </c>
      <c r="AL44" s="223">
        <v>1</v>
      </c>
      <c r="AM44" s="223">
        <v>1.0546422543830474</v>
      </c>
      <c r="AN44" s="223">
        <v>1</v>
      </c>
      <c r="AO44" s="223">
        <v>1.1199899023512152</v>
      </c>
      <c r="AP44" s="223">
        <v>1</v>
      </c>
      <c r="AQ44" s="223">
        <v>1.1862325144157975</v>
      </c>
      <c r="AR44" s="223">
        <v>1</v>
      </c>
      <c r="AS44" s="223">
        <v>0.99210885283028516</v>
      </c>
      <c r="AT44" s="363">
        <v>1.2398160341919346</v>
      </c>
      <c r="AU44" s="223">
        <v>1</v>
      </c>
      <c r="AV44" s="223">
        <v>1.1199049440170921</v>
      </c>
      <c r="AW44" s="223">
        <v>1</v>
      </c>
      <c r="AX44" s="223">
        <v>1</v>
      </c>
      <c r="AY44" s="223">
        <v>1.0809299168226194</v>
      </c>
      <c r="AZ44" s="223">
        <v>1</v>
      </c>
      <c r="BA44" s="223">
        <v>1</v>
      </c>
      <c r="BB44" s="223">
        <v>1</v>
      </c>
    </row>
    <row r="45" spans="1:54" ht="15" customHeight="1">
      <c r="A45" s="221">
        <v>41275</v>
      </c>
      <c r="B45" s="222">
        <f t="shared" si="0"/>
        <v>41275</v>
      </c>
      <c r="C45" s="223">
        <v>1</v>
      </c>
      <c r="D45" s="223">
        <v>1</v>
      </c>
      <c r="E45" s="223">
        <v>1</v>
      </c>
      <c r="F45" s="223">
        <v>1.1503480742779237</v>
      </c>
      <c r="G45" s="223">
        <v>1.0550254082628521</v>
      </c>
      <c r="H45" s="223">
        <v>1</v>
      </c>
      <c r="I45" s="223">
        <v>1</v>
      </c>
      <c r="J45" s="223">
        <v>1</v>
      </c>
      <c r="K45" s="223">
        <v>1</v>
      </c>
      <c r="L45" s="223">
        <v>1.3238370408276423</v>
      </c>
      <c r="M45" s="223">
        <v>1.2781150685460911</v>
      </c>
      <c r="N45" s="223">
        <v>1</v>
      </c>
      <c r="O45" s="223">
        <v>1.0715073603424201</v>
      </c>
      <c r="P45" s="223">
        <v>1</v>
      </c>
      <c r="Q45" s="223">
        <v>1.2167781759844749</v>
      </c>
      <c r="R45" s="223">
        <v>1.1613336210332001</v>
      </c>
      <c r="S45" s="223">
        <v>1</v>
      </c>
      <c r="T45" s="223">
        <v>1.2206158487326773</v>
      </c>
      <c r="U45" s="223">
        <v>1</v>
      </c>
      <c r="V45" s="223">
        <v>1</v>
      </c>
      <c r="W45" s="223">
        <v>1.2041848402279505</v>
      </c>
      <c r="X45" s="223">
        <v>1</v>
      </c>
      <c r="Y45" s="223">
        <v>1.0962704225606681</v>
      </c>
      <c r="Z45" s="223">
        <v>1.269866636394094</v>
      </c>
      <c r="AA45" s="223">
        <v>1.1296680046801564</v>
      </c>
      <c r="AB45" s="223">
        <v>1</v>
      </c>
      <c r="AC45" s="223">
        <v>1</v>
      </c>
      <c r="AD45" s="360">
        <v>1.163832007193712</v>
      </c>
      <c r="AE45" s="223">
        <v>1</v>
      </c>
      <c r="AF45" s="223">
        <v>1</v>
      </c>
      <c r="AG45" s="223">
        <v>1</v>
      </c>
      <c r="AH45" s="223">
        <v>1.2605348357163613</v>
      </c>
      <c r="AI45" s="223">
        <v>1</v>
      </c>
      <c r="AJ45" s="223">
        <v>1.3816534185656748</v>
      </c>
      <c r="AK45" s="223">
        <v>1.2186175601331699</v>
      </c>
      <c r="AL45" s="223">
        <v>1</v>
      </c>
      <c r="AM45" s="223">
        <v>1.0535474352852963</v>
      </c>
      <c r="AN45" s="223">
        <v>1</v>
      </c>
      <c r="AO45" s="223">
        <v>1.1187978315962848</v>
      </c>
      <c r="AP45" s="223">
        <v>1</v>
      </c>
      <c r="AQ45" s="223">
        <v>1.1844437600471103</v>
      </c>
      <c r="AR45" s="223">
        <v>1</v>
      </c>
      <c r="AS45" s="223">
        <v>0.99351284453107969</v>
      </c>
      <c r="AT45" s="363">
        <v>1.2373398298814389</v>
      </c>
      <c r="AU45" s="223">
        <v>1</v>
      </c>
      <c r="AV45" s="223">
        <v>1.1189139159970727</v>
      </c>
      <c r="AW45" s="223">
        <v>1</v>
      </c>
      <c r="AX45" s="223">
        <v>1</v>
      </c>
      <c r="AY45" s="223">
        <v>1.080113732186551</v>
      </c>
      <c r="AZ45" s="223">
        <v>1</v>
      </c>
      <c r="BA45" s="223">
        <v>1</v>
      </c>
      <c r="BB45" s="223">
        <v>1</v>
      </c>
    </row>
    <row r="46" spans="1:54" ht="15" customHeight="1">
      <c r="A46" s="221">
        <v>41306</v>
      </c>
      <c r="B46" s="222">
        <f t="shared" si="0"/>
        <v>41306</v>
      </c>
      <c r="C46" s="223">
        <v>1</v>
      </c>
      <c r="D46" s="223">
        <v>1</v>
      </c>
      <c r="E46" s="223">
        <v>1</v>
      </c>
      <c r="F46" s="223">
        <v>1.1486636224027185</v>
      </c>
      <c r="G46" s="223">
        <v>1.0587646726610191</v>
      </c>
      <c r="H46" s="223">
        <v>1</v>
      </c>
      <c r="I46" s="223">
        <v>1</v>
      </c>
      <c r="J46" s="223">
        <v>1</v>
      </c>
      <c r="K46" s="223">
        <v>1</v>
      </c>
      <c r="L46" s="223">
        <v>1.3238113171531312</v>
      </c>
      <c r="M46" s="223">
        <v>1.2762570327199112</v>
      </c>
      <c r="N46" s="223">
        <v>1</v>
      </c>
      <c r="O46" s="223">
        <v>1.0704933480212306</v>
      </c>
      <c r="P46" s="223">
        <v>1</v>
      </c>
      <c r="Q46" s="223">
        <v>1.2162487237658826</v>
      </c>
      <c r="R46" s="223">
        <v>1.160537049319124</v>
      </c>
      <c r="S46" s="223">
        <v>1</v>
      </c>
      <c r="T46" s="223">
        <v>1.2185881101274962</v>
      </c>
      <c r="U46" s="223">
        <v>1</v>
      </c>
      <c r="V46" s="223">
        <v>1</v>
      </c>
      <c r="W46" s="223">
        <v>1.2025812005303704</v>
      </c>
      <c r="X46" s="223">
        <v>1</v>
      </c>
      <c r="Y46" s="223">
        <v>1.0946199066888618</v>
      </c>
      <c r="Z46" s="223">
        <v>1.26952376232464</v>
      </c>
      <c r="AA46" s="223">
        <v>1.1269387734989378</v>
      </c>
      <c r="AB46" s="223">
        <v>1</v>
      </c>
      <c r="AC46" s="223">
        <v>1</v>
      </c>
      <c r="AD46" s="360">
        <v>1.1622903000194216</v>
      </c>
      <c r="AE46" s="223">
        <v>1</v>
      </c>
      <c r="AF46" s="223">
        <v>1</v>
      </c>
      <c r="AG46" s="223">
        <v>1</v>
      </c>
      <c r="AH46" s="223">
        <v>1.2585845325181952</v>
      </c>
      <c r="AI46" s="223">
        <v>1</v>
      </c>
      <c r="AJ46" s="223">
        <v>1.3779725921042258</v>
      </c>
      <c r="AK46" s="223">
        <v>1.2167831212511524</v>
      </c>
      <c r="AL46" s="223">
        <v>1</v>
      </c>
      <c r="AM46" s="223">
        <v>1.0525178981777168</v>
      </c>
      <c r="AN46" s="223">
        <v>1</v>
      </c>
      <c r="AO46" s="223">
        <v>1.1175991379848602</v>
      </c>
      <c r="AP46" s="223">
        <v>1</v>
      </c>
      <c r="AQ46" s="223">
        <v>1.1828580558881669</v>
      </c>
      <c r="AR46" s="223">
        <v>1</v>
      </c>
      <c r="AS46" s="223">
        <v>0.99487382568735727</v>
      </c>
      <c r="AT46" s="363">
        <v>1.234749171474141</v>
      </c>
      <c r="AU46" s="223">
        <v>1</v>
      </c>
      <c r="AV46" s="223">
        <v>1.1179647509093831</v>
      </c>
      <c r="AW46" s="223">
        <v>1</v>
      </c>
      <c r="AX46" s="223">
        <v>1</v>
      </c>
      <c r="AY46" s="223">
        <v>1.0792639563501278</v>
      </c>
      <c r="AZ46" s="223">
        <v>1</v>
      </c>
      <c r="BA46" s="223">
        <v>1</v>
      </c>
      <c r="BB46" s="223">
        <v>1</v>
      </c>
    </row>
    <row r="47" spans="1:54" ht="15" customHeight="1">
      <c r="A47" s="221">
        <v>41334</v>
      </c>
      <c r="B47" s="222">
        <f t="shared" si="0"/>
        <v>41334</v>
      </c>
      <c r="C47" s="223">
        <v>1</v>
      </c>
      <c r="D47" s="223">
        <v>1</v>
      </c>
      <c r="E47" s="223">
        <v>1</v>
      </c>
      <c r="F47" s="223">
        <v>1.146829900112927</v>
      </c>
      <c r="G47" s="223">
        <v>1.0620788212729251</v>
      </c>
      <c r="H47" s="223">
        <v>1</v>
      </c>
      <c r="I47" s="223">
        <v>1</v>
      </c>
      <c r="J47" s="223">
        <v>1</v>
      </c>
      <c r="K47" s="223">
        <v>1</v>
      </c>
      <c r="L47" s="223">
        <v>1.3237684882580685</v>
      </c>
      <c r="M47" s="223">
        <v>1.2745984553088132</v>
      </c>
      <c r="N47" s="223">
        <v>1</v>
      </c>
      <c r="O47" s="223">
        <v>1.0693902300315115</v>
      </c>
      <c r="P47" s="223">
        <v>1</v>
      </c>
      <c r="Q47" s="223">
        <v>1.2155042202921371</v>
      </c>
      <c r="R47" s="223">
        <v>1.1595833899465744</v>
      </c>
      <c r="S47" s="223">
        <v>1</v>
      </c>
      <c r="T47" s="223">
        <v>1.2164727754514657</v>
      </c>
      <c r="U47" s="223">
        <v>1</v>
      </c>
      <c r="V47" s="223">
        <v>1</v>
      </c>
      <c r="W47" s="223">
        <v>1.2008709548121779</v>
      </c>
      <c r="X47" s="223">
        <v>1</v>
      </c>
      <c r="Y47" s="223">
        <v>1.0931509131051951</v>
      </c>
      <c r="Z47" s="223">
        <v>1.2690919041807751</v>
      </c>
      <c r="AA47" s="223">
        <v>1.1242868749951116</v>
      </c>
      <c r="AB47" s="223">
        <v>1</v>
      </c>
      <c r="AC47" s="223">
        <v>1</v>
      </c>
      <c r="AD47" s="360">
        <v>1.1607704274072848</v>
      </c>
      <c r="AE47" s="223">
        <v>1</v>
      </c>
      <c r="AF47" s="223">
        <v>1</v>
      </c>
      <c r="AG47" s="223">
        <v>1</v>
      </c>
      <c r="AH47" s="223">
        <v>1.2567019462084008</v>
      </c>
      <c r="AI47" s="223">
        <v>1</v>
      </c>
      <c r="AJ47" s="223">
        <v>1.3744636226328835</v>
      </c>
      <c r="AK47" s="223">
        <v>1.2150684317855007</v>
      </c>
      <c r="AL47" s="223">
        <v>1</v>
      </c>
      <c r="AM47" s="223">
        <v>1.0514918170865983</v>
      </c>
      <c r="AN47" s="223">
        <v>1</v>
      </c>
      <c r="AO47" s="223">
        <v>1.1163819178978862</v>
      </c>
      <c r="AP47" s="223">
        <v>1</v>
      </c>
      <c r="AQ47" s="223">
        <v>1.1815397303788813</v>
      </c>
      <c r="AR47" s="223">
        <v>1</v>
      </c>
      <c r="AS47" s="223">
        <v>0.99536002420300262</v>
      </c>
      <c r="AT47" s="363">
        <v>1.2319322283472738</v>
      </c>
      <c r="AU47" s="223">
        <v>1</v>
      </c>
      <c r="AV47" s="223">
        <v>1.1169539682055187</v>
      </c>
      <c r="AW47" s="223">
        <v>1</v>
      </c>
      <c r="AX47" s="223">
        <v>1</v>
      </c>
      <c r="AY47" s="223">
        <v>1.0783496998143356</v>
      </c>
      <c r="AZ47" s="223">
        <v>1</v>
      </c>
      <c r="BA47" s="223">
        <v>1</v>
      </c>
      <c r="BB47" s="223">
        <v>1</v>
      </c>
    </row>
    <row r="48" spans="1:54" ht="15" customHeight="1">
      <c r="A48" s="221">
        <v>41365</v>
      </c>
      <c r="B48" s="222">
        <f t="shared" si="0"/>
        <v>41365</v>
      </c>
      <c r="C48" s="223">
        <v>1</v>
      </c>
      <c r="D48" s="223">
        <v>1</v>
      </c>
      <c r="E48" s="223">
        <v>1</v>
      </c>
      <c r="F48" s="223">
        <v>1.1444629947461951</v>
      </c>
      <c r="G48" s="223">
        <v>1.0649723115983389</v>
      </c>
      <c r="H48" s="223">
        <v>1</v>
      </c>
      <c r="I48" s="223">
        <v>1</v>
      </c>
      <c r="J48" s="223">
        <v>1</v>
      </c>
      <c r="K48" s="223">
        <v>1</v>
      </c>
      <c r="L48" s="223">
        <v>1.3237097367724051</v>
      </c>
      <c r="M48" s="223">
        <v>1.273138294751357</v>
      </c>
      <c r="N48" s="223">
        <v>1</v>
      </c>
      <c r="O48" s="223">
        <v>1.0681998436834854</v>
      </c>
      <c r="P48" s="223">
        <v>1</v>
      </c>
      <c r="Q48" s="223">
        <v>1.2145851688481819</v>
      </c>
      <c r="R48" s="223">
        <v>1.1584754544423825</v>
      </c>
      <c r="S48" s="223">
        <v>1</v>
      </c>
      <c r="T48" s="223">
        <v>1.2142718298450825</v>
      </c>
      <c r="U48" s="223">
        <v>1</v>
      </c>
      <c r="V48" s="223">
        <v>1</v>
      </c>
      <c r="W48" s="223">
        <v>1.1990562204438029</v>
      </c>
      <c r="X48" s="223">
        <v>1</v>
      </c>
      <c r="Y48" s="223">
        <v>1.0918601733166549</v>
      </c>
      <c r="Z48" s="223">
        <v>1.2673413226539472</v>
      </c>
      <c r="AA48" s="223">
        <v>1.1217116710383361</v>
      </c>
      <c r="AB48" s="223">
        <v>1</v>
      </c>
      <c r="AC48" s="223">
        <v>1</v>
      </c>
      <c r="AD48" s="360">
        <v>1.1592726625645904</v>
      </c>
      <c r="AE48" s="223">
        <v>1</v>
      </c>
      <c r="AF48" s="223">
        <v>1</v>
      </c>
      <c r="AG48" s="223">
        <v>1</v>
      </c>
      <c r="AH48" s="223">
        <v>1.2548863718544601</v>
      </c>
      <c r="AI48" s="223">
        <v>1</v>
      </c>
      <c r="AJ48" s="223">
        <v>1.3711241695740934</v>
      </c>
      <c r="AK48" s="223">
        <v>1.2134709944680349</v>
      </c>
      <c r="AL48" s="223">
        <v>1</v>
      </c>
      <c r="AM48" s="223">
        <v>1.0504700621679983</v>
      </c>
      <c r="AN48" s="223">
        <v>1</v>
      </c>
      <c r="AO48" s="223">
        <v>1.1151465821527233</v>
      </c>
      <c r="AP48" s="223">
        <v>1</v>
      </c>
      <c r="AQ48" s="223">
        <v>1.1804855111520642</v>
      </c>
      <c r="AR48" s="223">
        <v>1</v>
      </c>
      <c r="AS48" s="223">
        <v>0.9949718084950735</v>
      </c>
      <c r="AT48" s="363">
        <v>1.2289960750553206</v>
      </c>
      <c r="AU48" s="223">
        <v>1</v>
      </c>
      <c r="AV48" s="223">
        <v>1.1158826531694859</v>
      </c>
      <c r="AW48" s="223">
        <v>1</v>
      </c>
      <c r="AX48" s="223">
        <v>1</v>
      </c>
      <c r="AY48" s="223">
        <v>1.0773718389733931</v>
      </c>
      <c r="AZ48" s="223">
        <v>1</v>
      </c>
      <c r="BA48" s="223">
        <v>1</v>
      </c>
      <c r="BB48" s="223">
        <v>1</v>
      </c>
    </row>
    <row r="49" spans="1:54" ht="15" customHeight="1">
      <c r="A49" s="221">
        <v>41395</v>
      </c>
      <c r="B49" s="222">
        <f t="shared" si="0"/>
        <v>41395</v>
      </c>
      <c r="C49" s="223">
        <v>1</v>
      </c>
      <c r="D49" s="223">
        <v>1</v>
      </c>
      <c r="E49" s="223">
        <v>1</v>
      </c>
      <c r="F49" s="223">
        <v>1.1415660653218596</v>
      </c>
      <c r="G49" s="223">
        <v>1.0674426737951002</v>
      </c>
      <c r="H49" s="223">
        <v>1</v>
      </c>
      <c r="I49" s="223">
        <v>1</v>
      </c>
      <c r="J49" s="223">
        <v>1</v>
      </c>
      <c r="K49" s="223">
        <v>1</v>
      </c>
      <c r="L49" s="223">
        <v>1.3236359810978988</v>
      </c>
      <c r="M49" s="223">
        <v>1.2718787704052401</v>
      </c>
      <c r="N49" s="223">
        <v>1</v>
      </c>
      <c r="O49" s="223">
        <v>1.0669225927974986</v>
      </c>
      <c r="P49" s="223">
        <v>1</v>
      </c>
      <c r="Q49" s="223">
        <v>1.2134922840630467</v>
      </c>
      <c r="R49" s="223">
        <v>1.1572135270259416</v>
      </c>
      <c r="S49" s="223">
        <v>1</v>
      </c>
      <c r="T49" s="223">
        <v>1.2119858515446011</v>
      </c>
      <c r="U49" s="223">
        <v>1</v>
      </c>
      <c r="V49" s="223">
        <v>1</v>
      </c>
      <c r="W49" s="223">
        <v>1.1971373999816823</v>
      </c>
      <c r="X49" s="223">
        <v>1</v>
      </c>
      <c r="Y49" s="223">
        <v>1.0907473460700605</v>
      </c>
      <c r="Z49" s="223">
        <v>1.2642744355435156</v>
      </c>
      <c r="AA49" s="223">
        <v>1.1192137759306255</v>
      </c>
      <c r="AB49" s="223">
        <v>1</v>
      </c>
      <c r="AC49" s="223">
        <v>1</v>
      </c>
      <c r="AD49" s="360">
        <v>1.1577976358415147</v>
      </c>
      <c r="AE49" s="223">
        <v>1</v>
      </c>
      <c r="AF49" s="223">
        <v>1</v>
      </c>
      <c r="AG49" s="223">
        <v>1</v>
      </c>
      <c r="AH49" s="223">
        <v>1.2531382034336969</v>
      </c>
      <c r="AI49" s="223">
        <v>1</v>
      </c>
      <c r="AJ49" s="223">
        <v>1.3679546610183044</v>
      </c>
      <c r="AK49" s="223">
        <v>1.2119902368840341</v>
      </c>
      <c r="AL49" s="223">
        <v>1</v>
      </c>
      <c r="AM49" s="223">
        <v>1.049519454381791</v>
      </c>
      <c r="AN49" s="223">
        <v>1</v>
      </c>
      <c r="AO49" s="223">
        <v>1.1138932436598257</v>
      </c>
      <c r="AP49" s="223">
        <v>1</v>
      </c>
      <c r="AQ49" s="223">
        <v>1.1796964631714719</v>
      </c>
      <c r="AR49" s="223">
        <v>1</v>
      </c>
      <c r="AS49" s="223">
        <v>0.99467136958748326</v>
      </c>
      <c r="AT49" s="363">
        <v>1.2259411005649206</v>
      </c>
      <c r="AU49" s="223">
        <v>1</v>
      </c>
      <c r="AV49" s="223">
        <v>1.1147508989308101</v>
      </c>
      <c r="AW49" s="223">
        <v>1</v>
      </c>
      <c r="AX49" s="223">
        <v>1</v>
      </c>
      <c r="AY49" s="223">
        <v>1.0763302050193306</v>
      </c>
      <c r="AZ49" s="223">
        <v>1</v>
      </c>
      <c r="BA49" s="223">
        <v>1</v>
      </c>
      <c r="BB49" s="223">
        <v>1</v>
      </c>
    </row>
    <row r="50" spans="1:54" ht="15" customHeight="1">
      <c r="A50" s="221">
        <v>41426</v>
      </c>
      <c r="B50" s="222">
        <f t="shared" si="0"/>
        <v>41426</v>
      </c>
      <c r="C50" s="223">
        <v>1</v>
      </c>
      <c r="D50" s="223">
        <v>1</v>
      </c>
      <c r="E50" s="223">
        <v>1</v>
      </c>
      <c r="F50" s="223">
        <v>1.1385285810482719</v>
      </c>
      <c r="G50" s="223">
        <v>1.0694874873489908</v>
      </c>
      <c r="H50" s="223">
        <v>1</v>
      </c>
      <c r="I50" s="223">
        <v>1</v>
      </c>
      <c r="J50" s="223">
        <v>1</v>
      </c>
      <c r="K50" s="223">
        <v>1</v>
      </c>
      <c r="L50" s="223">
        <v>1.3235481070062296</v>
      </c>
      <c r="M50" s="223">
        <v>1.2708220381562765</v>
      </c>
      <c r="N50" s="223">
        <v>1</v>
      </c>
      <c r="O50" s="223">
        <v>1.0655588654590671</v>
      </c>
      <c r="P50" s="223">
        <v>1</v>
      </c>
      <c r="Q50" s="223">
        <v>1.2121445866477938</v>
      </c>
      <c r="R50" s="223">
        <v>1.1557978844484822</v>
      </c>
      <c r="S50" s="223">
        <v>1</v>
      </c>
      <c r="T50" s="223">
        <v>1.209615396863881</v>
      </c>
      <c r="U50" s="223">
        <v>1</v>
      </c>
      <c r="V50" s="223">
        <v>1</v>
      </c>
      <c r="W50" s="223">
        <v>1.1951148812076529</v>
      </c>
      <c r="X50" s="223">
        <v>1</v>
      </c>
      <c r="Y50" s="223">
        <v>1.089812105910946</v>
      </c>
      <c r="Z50" s="223">
        <v>1.2611252570198856</v>
      </c>
      <c r="AA50" s="223">
        <v>1.1167937795855334</v>
      </c>
      <c r="AB50" s="223">
        <v>1</v>
      </c>
      <c r="AC50" s="223">
        <v>1</v>
      </c>
      <c r="AD50" s="360">
        <v>1.1563459522653041</v>
      </c>
      <c r="AE50" s="223">
        <v>1</v>
      </c>
      <c r="AF50" s="223">
        <v>1</v>
      </c>
      <c r="AG50" s="223">
        <v>1</v>
      </c>
      <c r="AH50" s="223">
        <v>1.2514578225708048</v>
      </c>
      <c r="AI50" s="223">
        <v>1</v>
      </c>
      <c r="AJ50" s="223">
        <v>1.3649555014894497</v>
      </c>
      <c r="AK50" s="223">
        <v>1.2106172374303736</v>
      </c>
      <c r="AL50" s="223">
        <v>1</v>
      </c>
      <c r="AM50" s="223">
        <v>1.0486409632510829</v>
      </c>
      <c r="AN50" s="223">
        <v>1</v>
      </c>
      <c r="AO50" s="223">
        <v>1.1126220108092761</v>
      </c>
      <c r="AP50" s="223">
        <v>1</v>
      </c>
      <c r="AQ50" s="223">
        <v>1.1791736244861024</v>
      </c>
      <c r="AR50" s="223">
        <v>1</v>
      </c>
      <c r="AS50" s="223">
        <v>0.99446014207261335</v>
      </c>
      <c r="AT50" s="363">
        <v>1.2226647558759667</v>
      </c>
      <c r="AU50" s="223">
        <v>1</v>
      </c>
      <c r="AV50" s="223">
        <v>1.1135587957835482</v>
      </c>
      <c r="AW50" s="223">
        <v>1</v>
      </c>
      <c r="AX50" s="223">
        <v>1</v>
      </c>
      <c r="AY50" s="223">
        <v>1.0752246321822034</v>
      </c>
      <c r="AZ50" s="223">
        <v>1</v>
      </c>
      <c r="BA50" s="223">
        <v>1</v>
      </c>
      <c r="BB50" s="223">
        <v>1</v>
      </c>
    </row>
    <row r="51" spans="1:54" ht="15" customHeight="1">
      <c r="A51" s="221">
        <v>41456</v>
      </c>
      <c r="B51" s="222">
        <f t="shared" si="0"/>
        <v>41456</v>
      </c>
      <c r="C51" s="223">
        <v>1</v>
      </c>
      <c r="D51" s="223">
        <v>1</v>
      </c>
      <c r="E51" s="223">
        <v>1</v>
      </c>
      <c r="F51" s="223">
        <v>1.1355157985114328</v>
      </c>
      <c r="G51" s="223">
        <v>1.0711042192220206</v>
      </c>
      <c r="H51" s="223">
        <v>1</v>
      </c>
      <c r="I51" s="223">
        <v>1</v>
      </c>
      <c r="J51" s="223">
        <v>1</v>
      </c>
      <c r="K51" s="223">
        <v>1</v>
      </c>
      <c r="L51" s="223">
        <v>1.323447026744496</v>
      </c>
      <c r="M51" s="223">
        <v>1.2699703344648039</v>
      </c>
      <c r="N51" s="223">
        <v>1</v>
      </c>
      <c r="O51" s="223">
        <v>1.0641090599147285</v>
      </c>
      <c r="P51" s="223">
        <v>1</v>
      </c>
      <c r="Q51" s="223">
        <v>1.2105581907257079</v>
      </c>
      <c r="R51" s="223">
        <v>1.1542288144152357</v>
      </c>
      <c r="S51" s="223">
        <v>1</v>
      </c>
      <c r="T51" s="223">
        <v>1.2071636738832046</v>
      </c>
      <c r="U51" s="223">
        <v>1</v>
      </c>
      <c r="V51" s="223">
        <v>1</v>
      </c>
      <c r="W51" s="223">
        <v>1.1934644121274642</v>
      </c>
      <c r="X51" s="223">
        <v>1</v>
      </c>
      <c r="Y51" s="223">
        <v>1.089574604433269</v>
      </c>
      <c r="Z51" s="223">
        <v>1.2578942768029666</v>
      </c>
      <c r="AA51" s="223">
        <v>1.1142290070742926</v>
      </c>
      <c r="AB51" s="223">
        <v>1</v>
      </c>
      <c r="AC51" s="223">
        <v>1</v>
      </c>
      <c r="AD51" s="360">
        <v>1.1551199750743351</v>
      </c>
      <c r="AE51" s="223">
        <v>1</v>
      </c>
      <c r="AF51" s="223">
        <v>1</v>
      </c>
      <c r="AG51" s="223">
        <v>1</v>
      </c>
      <c r="AH51" s="223">
        <v>1.2498162208931274</v>
      </c>
      <c r="AI51" s="223">
        <v>1</v>
      </c>
      <c r="AJ51" s="223">
        <v>1.3621270989816157</v>
      </c>
      <c r="AK51" s="223">
        <v>1.2093192379055147</v>
      </c>
      <c r="AL51" s="223">
        <v>1</v>
      </c>
      <c r="AM51" s="223">
        <v>1.0477697042429097</v>
      </c>
      <c r="AN51" s="223">
        <v>1</v>
      </c>
      <c r="AO51" s="223">
        <v>1.111454351381493</v>
      </c>
      <c r="AP51" s="223">
        <v>1</v>
      </c>
      <c r="AQ51" s="223">
        <v>1.1785354196701907</v>
      </c>
      <c r="AR51" s="223">
        <v>1</v>
      </c>
      <c r="AS51" s="223">
        <v>0.99437321156965663</v>
      </c>
      <c r="AT51" s="363">
        <v>1.2193129369355153</v>
      </c>
      <c r="AU51" s="223">
        <v>1</v>
      </c>
      <c r="AV51" s="223">
        <v>1.1123064372038127</v>
      </c>
      <c r="AW51" s="223">
        <v>1</v>
      </c>
      <c r="AX51" s="223">
        <v>1</v>
      </c>
      <c r="AY51" s="223">
        <v>1.0745916872783157</v>
      </c>
      <c r="AZ51" s="223">
        <v>1</v>
      </c>
      <c r="BA51" s="223">
        <v>1</v>
      </c>
      <c r="BB51" s="223">
        <v>1</v>
      </c>
    </row>
    <row r="52" spans="1:54" ht="15" customHeight="1">
      <c r="A52" s="221">
        <v>41487</v>
      </c>
      <c r="B52" s="222">
        <f t="shared" si="0"/>
        <v>41487</v>
      </c>
      <c r="C52" s="223">
        <v>1</v>
      </c>
      <c r="D52" s="223">
        <v>1</v>
      </c>
      <c r="E52" s="223">
        <v>1</v>
      </c>
      <c r="F52" s="223">
        <v>1.1325253695456283</v>
      </c>
      <c r="G52" s="223">
        <v>1.0722832858668567</v>
      </c>
      <c r="H52" s="223">
        <v>1</v>
      </c>
      <c r="I52" s="223">
        <v>1</v>
      </c>
      <c r="J52" s="223">
        <v>1</v>
      </c>
      <c r="K52" s="223">
        <v>1</v>
      </c>
      <c r="L52" s="223">
        <v>1.3233334330274746</v>
      </c>
      <c r="M52" s="223">
        <v>1.2693292660742428</v>
      </c>
      <c r="N52" s="223">
        <v>1</v>
      </c>
      <c r="O52" s="223">
        <v>1.0625721605032545</v>
      </c>
      <c r="P52" s="223">
        <v>1</v>
      </c>
      <c r="Q52" s="223">
        <v>1.2088136536247613</v>
      </c>
      <c r="R52" s="223">
        <v>1.1525040911518045</v>
      </c>
      <c r="S52" s="223">
        <v>1</v>
      </c>
      <c r="T52" s="223">
        <v>1.20463024957562</v>
      </c>
      <c r="U52" s="223">
        <v>1</v>
      </c>
      <c r="V52" s="223">
        <v>1</v>
      </c>
      <c r="W52" s="223">
        <v>1.1921846089589523</v>
      </c>
      <c r="X52" s="223">
        <v>1</v>
      </c>
      <c r="Y52" s="223">
        <v>1.0900407132908267</v>
      </c>
      <c r="Z52" s="223">
        <v>1.2545806394928993</v>
      </c>
      <c r="AA52" s="223">
        <v>1.1115217064986367</v>
      </c>
      <c r="AB52" s="223">
        <v>1</v>
      </c>
      <c r="AC52" s="223">
        <v>1</v>
      </c>
      <c r="AD52" s="360">
        <v>1.1540173714672763</v>
      </c>
      <c r="AE52" s="223">
        <v>1</v>
      </c>
      <c r="AF52" s="223">
        <v>1</v>
      </c>
      <c r="AG52" s="223">
        <v>1</v>
      </c>
      <c r="AH52" s="223">
        <v>1.2482151170599454</v>
      </c>
      <c r="AI52" s="223">
        <v>1</v>
      </c>
      <c r="AJ52" s="223">
        <v>1.3596197045853218</v>
      </c>
      <c r="AK52" s="223">
        <v>1.2080579772576323</v>
      </c>
      <c r="AL52" s="223">
        <v>1</v>
      </c>
      <c r="AM52" s="223">
        <v>1.0559394029094509</v>
      </c>
      <c r="AN52" s="223">
        <v>1</v>
      </c>
      <c r="AO52" s="223">
        <v>1.1103899233975978</v>
      </c>
      <c r="AP52" s="223">
        <v>1</v>
      </c>
      <c r="AQ52" s="223">
        <v>1.1777885006747604</v>
      </c>
      <c r="AR52" s="223">
        <v>1</v>
      </c>
      <c r="AS52" s="223">
        <v>0.99441367556831806</v>
      </c>
      <c r="AT52" s="363">
        <v>1.2158821607659147</v>
      </c>
      <c r="AU52" s="223">
        <v>1</v>
      </c>
      <c r="AV52" s="223">
        <v>1.1109929290462637</v>
      </c>
      <c r="AW52" s="223">
        <v>1</v>
      </c>
      <c r="AX52" s="223">
        <v>1</v>
      </c>
      <c r="AY52" s="223">
        <v>1.0744293055749665</v>
      </c>
      <c r="AZ52" s="223">
        <v>1</v>
      </c>
      <c r="BA52" s="223">
        <v>1</v>
      </c>
      <c r="BB52" s="223">
        <v>1</v>
      </c>
    </row>
    <row r="53" spans="1:54" ht="15" customHeight="1">
      <c r="A53" s="221">
        <v>41518</v>
      </c>
      <c r="B53" s="222">
        <f t="shared" si="0"/>
        <v>41518</v>
      </c>
      <c r="C53" s="223">
        <v>1</v>
      </c>
      <c r="D53" s="223">
        <v>1</v>
      </c>
      <c r="E53" s="223">
        <v>1</v>
      </c>
      <c r="F53" s="223">
        <v>1.1293989938797084</v>
      </c>
      <c r="G53" s="223">
        <v>1.0730434739839889</v>
      </c>
      <c r="H53" s="223">
        <v>1</v>
      </c>
      <c r="I53" s="223">
        <v>1</v>
      </c>
      <c r="J53" s="223">
        <v>1</v>
      </c>
      <c r="K53" s="223">
        <v>1</v>
      </c>
      <c r="L53" s="223">
        <v>1.3232087655870131</v>
      </c>
      <c r="M53" s="223">
        <v>1.2688907161255154</v>
      </c>
      <c r="N53" s="223">
        <v>1</v>
      </c>
      <c r="O53" s="223">
        <v>1.0609527430124448</v>
      </c>
      <c r="P53" s="223">
        <v>1</v>
      </c>
      <c r="Q53" s="223">
        <v>1.206905051293669</v>
      </c>
      <c r="R53" s="223">
        <v>1.1506315141424601</v>
      </c>
      <c r="S53" s="223">
        <v>1</v>
      </c>
      <c r="T53" s="223">
        <v>1.2020174433567756</v>
      </c>
      <c r="U53" s="223">
        <v>1</v>
      </c>
      <c r="V53" s="223">
        <v>1</v>
      </c>
      <c r="W53" s="223">
        <v>1.1908054689708865</v>
      </c>
      <c r="X53" s="223">
        <v>1</v>
      </c>
      <c r="Y53" s="223">
        <v>1.0906839343194643</v>
      </c>
      <c r="Z53" s="223">
        <v>1.2511887880397361</v>
      </c>
      <c r="AA53" s="223">
        <v>1.1088921405931349</v>
      </c>
      <c r="AB53" s="223">
        <v>1</v>
      </c>
      <c r="AC53" s="223">
        <v>1</v>
      </c>
      <c r="AD53" s="360">
        <v>1.1528356332996317</v>
      </c>
      <c r="AE53" s="223">
        <v>1</v>
      </c>
      <c r="AF53" s="223">
        <v>1</v>
      </c>
      <c r="AG53" s="223">
        <v>1</v>
      </c>
      <c r="AH53" s="223">
        <v>1.2466810904204479</v>
      </c>
      <c r="AI53" s="223">
        <v>1</v>
      </c>
      <c r="AJ53" s="223">
        <v>1.3574201622546906</v>
      </c>
      <c r="AK53" s="223">
        <v>1.2068184561508695</v>
      </c>
      <c r="AL53" s="223">
        <v>1</v>
      </c>
      <c r="AM53" s="223">
        <v>1.0731247157931665</v>
      </c>
      <c r="AN53" s="223">
        <v>1</v>
      </c>
      <c r="AO53" s="223">
        <v>1.1093081953871886</v>
      </c>
      <c r="AP53" s="223">
        <v>1</v>
      </c>
      <c r="AQ53" s="223">
        <v>1.1773044219793851</v>
      </c>
      <c r="AR53" s="223">
        <v>1</v>
      </c>
      <c r="AS53" s="223">
        <v>0.99454489465726637</v>
      </c>
      <c r="AT53" s="363">
        <v>1.2122380371713222</v>
      </c>
      <c r="AU53" s="223">
        <v>1</v>
      </c>
      <c r="AV53" s="223">
        <v>1.1096213165056201</v>
      </c>
      <c r="AW53" s="223">
        <v>1</v>
      </c>
      <c r="AX53" s="223">
        <v>1</v>
      </c>
      <c r="AY53" s="223">
        <v>1.0742029874193362</v>
      </c>
      <c r="AZ53" s="223">
        <v>1</v>
      </c>
      <c r="BA53" s="223">
        <v>1</v>
      </c>
      <c r="BB53" s="223">
        <v>1</v>
      </c>
    </row>
    <row r="54" spans="1:54" ht="15" customHeight="1">
      <c r="A54" s="221">
        <v>41548</v>
      </c>
      <c r="B54" s="222">
        <f t="shared" si="0"/>
        <v>41548</v>
      </c>
      <c r="C54" s="223">
        <v>1</v>
      </c>
      <c r="D54" s="223">
        <v>1</v>
      </c>
      <c r="E54" s="223">
        <v>1</v>
      </c>
      <c r="F54" s="223">
        <v>1.1261367709378951</v>
      </c>
      <c r="G54" s="223">
        <v>1.073382238852554</v>
      </c>
      <c r="H54" s="223">
        <v>1</v>
      </c>
      <c r="I54" s="223">
        <v>1</v>
      </c>
      <c r="J54" s="223">
        <v>1</v>
      </c>
      <c r="K54" s="223">
        <v>1</v>
      </c>
      <c r="L54" s="223">
        <v>1.3230738982621797</v>
      </c>
      <c r="M54" s="223">
        <v>1.2687599405461669</v>
      </c>
      <c r="N54" s="223">
        <v>1</v>
      </c>
      <c r="O54" s="223">
        <v>1.0592511847546429</v>
      </c>
      <c r="P54" s="223">
        <v>1</v>
      </c>
      <c r="Q54" s="223">
        <v>1.2048324734701814</v>
      </c>
      <c r="R54" s="223">
        <v>1.148611366491723</v>
      </c>
      <c r="S54" s="223">
        <v>1</v>
      </c>
      <c r="T54" s="223">
        <v>1.1993257960460537</v>
      </c>
      <c r="U54" s="223">
        <v>1</v>
      </c>
      <c r="V54" s="223">
        <v>1</v>
      </c>
      <c r="W54" s="223">
        <v>1.1893273736253345</v>
      </c>
      <c r="X54" s="223">
        <v>1</v>
      </c>
      <c r="Y54" s="223">
        <v>1.0915039810732021</v>
      </c>
      <c r="Z54" s="223">
        <v>1.247719184529487</v>
      </c>
      <c r="AA54" s="223">
        <v>1.1063408776602424</v>
      </c>
      <c r="AB54" s="223">
        <v>1</v>
      </c>
      <c r="AC54" s="223">
        <v>1</v>
      </c>
      <c r="AD54" s="360">
        <v>1.1513731001604885</v>
      </c>
      <c r="AE54" s="223">
        <v>1</v>
      </c>
      <c r="AF54" s="223">
        <v>1</v>
      </c>
      <c r="AG54" s="223">
        <v>1</v>
      </c>
      <c r="AH54" s="223">
        <v>1.2452145210442296</v>
      </c>
      <c r="AI54" s="223">
        <v>1</v>
      </c>
      <c r="AJ54" s="223">
        <v>1.3553761773324939</v>
      </c>
      <c r="AK54" s="223">
        <v>1.2055800154457219</v>
      </c>
      <c r="AL54" s="223">
        <v>1</v>
      </c>
      <c r="AM54" s="223">
        <v>1.0902654416368673</v>
      </c>
      <c r="AN54" s="223">
        <v>1</v>
      </c>
      <c r="AO54" s="223">
        <v>1.1082092731632867</v>
      </c>
      <c r="AP54" s="223">
        <v>1</v>
      </c>
      <c r="AQ54" s="223">
        <v>1.1770842971577256</v>
      </c>
      <c r="AR54" s="223">
        <v>1</v>
      </c>
      <c r="AS54" s="223">
        <v>0.99476833714190493</v>
      </c>
      <c r="AT54" s="363">
        <v>1.2083810983639773</v>
      </c>
      <c r="AU54" s="223">
        <v>1</v>
      </c>
      <c r="AV54" s="223">
        <v>1.1081916904785518</v>
      </c>
      <c r="AW54" s="223">
        <v>1</v>
      </c>
      <c r="AX54" s="223">
        <v>1</v>
      </c>
      <c r="AY54" s="223">
        <v>1.0739125578547852</v>
      </c>
      <c r="AZ54" s="223">
        <v>1</v>
      </c>
      <c r="BA54" s="223">
        <v>1</v>
      </c>
      <c r="BB54" s="223">
        <v>1</v>
      </c>
    </row>
    <row r="55" spans="1:54" ht="15" customHeight="1">
      <c r="A55" s="221">
        <v>41579</v>
      </c>
      <c r="B55" s="222">
        <f t="shared" si="0"/>
        <v>41579</v>
      </c>
      <c r="C55" s="223">
        <v>1</v>
      </c>
      <c r="D55" s="223">
        <v>1</v>
      </c>
      <c r="E55" s="223">
        <v>1</v>
      </c>
      <c r="F55" s="223">
        <v>1.1227341948922402</v>
      </c>
      <c r="G55" s="223">
        <v>1.0732828021902781</v>
      </c>
      <c r="H55" s="223">
        <v>1</v>
      </c>
      <c r="I55" s="223">
        <v>1</v>
      </c>
      <c r="J55" s="223">
        <v>1</v>
      </c>
      <c r="K55" s="223">
        <v>1</v>
      </c>
      <c r="L55" s="223">
        <v>1.3229293278235421</v>
      </c>
      <c r="M55" s="223">
        <v>1.2689716412792471</v>
      </c>
      <c r="N55" s="223">
        <v>1</v>
      </c>
      <c r="O55" s="223">
        <v>1.0574650637331706</v>
      </c>
      <c r="P55" s="223">
        <v>1</v>
      </c>
      <c r="Q55" s="223">
        <v>1.2025910012783185</v>
      </c>
      <c r="R55" s="223">
        <v>1.1464389211305563</v>
      </c>
      <c r="S55" s="223">
        <v>1</v>
      </c>
      <c r="T55" s="223">
        <v>1.1965531550898438</v>
      </c>
      <c r="U55" s="223">
        <v>1</v>
      </c>
      <c r="V55" s="223">
        <v>1</v>
      </c>
      <c r="W55" s="223">
        <v>1.1877473357744366</v>
      </c>
      <c r="X55" s="223">
        <v>1</v>
      </c>
      <c r="Y55" s="223">
        <v>1.092506575236631</v>
      </c>
      <c r="Z55" s="223">
        <v>1.244169636569163</v>
      </c>
      <c r="AA55" s="223">
        <v>1.1038711176196998</v>
      </c>
      <c r="AB55" s="223">
        <v>1</v>
      </c>
      <c r="AC55" s="223">
        <v>1</v>
      </c>
      <c r="AD55" s="360">
        <v>1.1496326009394235</v>
      </c>
      <c r="AE55" s="223">
        <v>1</v>
      </c>
      <c r="AF55" s="223">
        <v>1</v>
      </c>
      <c r="AG55" s="223">
        <v>1</v>
      </c>
      <c r="AH55" s="223">
        <v>1.2438180636881102</v>
      </c>
      <c r="AI55" s="223">
        <v>1</v>
      </c>
      <c r="AJ55" s="223">
        <v>1.3534934367875355</v>
      </c>
      <c r="AK55" s="223">
        <v>1.2042939774559387</v>
      </c>
      <c r="AL55" s="223">
        <v>1</v>
      </c>
      <c r="AM55" s="223">
        <v>1.1073612050548554</v>
      </c>
      <c r="AN55" s="223">
        <v>1</v>
      </c>
      <c r="AO55" s="223">
        <v>1.1070926754031376</v>
      </c>
      <c r="AP55" s="223">
        <v>1</v>
      </c>
      <c r="AQ55" s="223">
        <v>1.1771381589072469</v>
      </c>
      <c r="AR55" s="223">
        <v>1</v>
      </c>
      <c r="AS55" s="223">
        <v>0.99508855768141413</v>
      </c>
      <c r="AT55" s="363">
        <v>1.2043046496950016</v>
      </c>
      <c r="AU55" s="223">
        <v>1</v>
      </c>
      <c r="AV55" s="223">
        <v>1.1067021724737773</v>
      </c>
      <c r="AW55" s="223">
        <v>1</v>
      </c>
      <c r="AX55" s="223">
        <v>1</v>
      </c>
      <c r="AY55" s="223">
        <v>1.0735556719331965</v>
      </c>
      <c r="AZ55" s="223">
        <v>1</v>
      </c>
      <c r="BA55" s="223">
        <v>1</v>
      </c>
      <c r="BB55" s="223">
        <v>1</v>
      </c>
    </row>
    <row r="56" spans="1:54" ht="15" customHeight="1">
      <c r="A56" s="221">
        <v>41609</v>
      </c>
      <c r="B56" s="222">
        <f t="shared" si="0"/>
        <v>41609</v>
      </c>
      <c r="C56" s="223">
        <v>1</v>
      </c>
      <c r="D56" s="223">
        <v>1</v>
      </c>
      <c r="E56" s="223">
        <v>1</v>
      </c>
      <c r="F56" s="223">
        <v>1.1191913748522149</v>
      </c>
      <c r="G56" s="223">
        <v>1.0727424659072593</v>
      </c>
      <c r="H56" s="223">
        <v>1</v>
      </c>
      <c r="I56" s="223">
        <v>1</v>
      </c>
      <c r="J56" s="223">
        <v>1</v>
      </c>
      <c r="K56" s="223">
        <v>1</v>
      </c>
      <c r="L56" s="223">
        <v>1.3227759521943931</v>
      </c>
      <c r="M56" s="223">
        <v>1.2694248204195413</v>
      </c>
      <c r="N56" s="223">
        <v>1</v>
      </c>
      <c r="O56" s="223">
        <v>1.0555947647910029</v>
      </c>
      <c r="P56" s="223">
        <v>1</v>
      </c>
      <c r="Q56" s="223">
        <v>1.2001813142956737</v>
      </c>
      <c r="R56" s="223">
        <v>1.1441144739222771</v>
      </c>
      <c r="S56" s="223">
        <v>1</v>
      </c>
      <c r="T56" s="223">
        <v>1.1937000732089567</v>
      </c>
      <c r="U56" s="223">
        <v>1</v>
      </c>
      <c r="V56" s="223">
        <v>1</v>
      </c>
      <c r="W56" s="223">
        <v>1.1860657462765418</v>
      </c>
      <c r="X56" s="223">
        <v>1</v>
      </c>
      <c r="Y56" s="223">
        <v>1.0936914304404322</v>
      </c>
      <c r="Z56" s="223">
        <v>1.24054061421744</v>
      </c>
      <c r="AA56" s="223">
        <v>1.1014834394781658</v>
      </c>
      <c r="AB56" s="223">
        <v>1</v>
      </c>
      <c r="AC56" s="223">
        <v>1</v>
      </c>
      <c r="AD56" s="360">
        <v>1.1479216591988639</v>
      </c>
      <c r="AE56" s="223">
        <v>1</v>
      </c>
      <c r="AF56" s="223">
        <v>1</v>
      </c>
      <c r="AG56" s="223">
        <v>1</v>
      </c>
      <c r="AH56" s="223">
        <v>1.2424921123143513</v>
      </c>
      <c r="AI56" s="223">
        <v>1</v>
      </c>
      <c r="AJ56" s="223">
        <v>1.3517723735897067</v>
      </c>
      <c r="AK56" s="223">
        <v>1.2029365079096808</v>
      </c>
      <c r="AL56" s="223">
        <v>1</v>
      </c>
      <c r="AM56" s="223">
        <v>1.1244132133798146</v>
      </c>
      <c r="AN56" s="223">
        <v>1</v>
      </c>
      <c r="AO56" s="223">
        <v>1.105958509802899</v>
      </c>
      <c r="AP56" s="223">
        <v>1</v>
      </c>
      <c r="AQ56" s="223">
        <v>1.1774671756792618</v>
      </c>
      <c r="AR56" s="223">
        <v>1</v>
      </c>
      <c r="AS56" s="223">
        <v>0.99550709208397048</v>
      </c>
      <c r="AT56" s="363">
        <v>1.2000092511969036</v>
      </c>
      <c r="AU56" s="223">
        <v>1</v>
      </c>
      <c r="AV56" s="223">
        <v>1.105152856790135</v>
      </c>
      <c r="AW56" s="223">
        <v>1</v>
      </c>
      <c r="AX56" s="223">
        <v>1</v>
      </c>
      <c r="AY56" s="223">
        <v>1.0731321435473977</v>
      </c>
      <c r="AZ56" s="223">
        <v>1</v>
      </c>
      <c r="BA56" s="223">
        <v>1</v>
      </c>
      <c r="BB56" s="223">
        <v>1</v>
      </c>
    </row>
    <row r="57" spans="1:54" ht="15" customHeight="1">
      <c r="A57" s="221">
        <v>41640</v>
      </c>
      <c r="B57" s="222">
        <f t="shared" si="0"/>
        <v>41640</v>
      </c>
      <c r="C57" s="223">
        <v>1</v>
      </c>
      <c r="D57" s="223">
        <v>1</v>
      </c>
      <c r="E57" s="223">
        <v>1</v>
      </c>
      <c r="F57" s="223">
        <v>1.1155707961955947</v>
      </c>
      <c r="G57" s="223">
        <v>1.0718666933718213</v>
      </c>
      <c r="H57" s="223">
        <v>1</v>
      </c>
      <c r="I57" s="223">
        <v>1</v>
      </c>
      <c r="J57" s="223">
        <v>1</v>
      </c>
      <c r="K57" s="223">
        <v>1</v>
      </c>
      <c r="L57" s="223">
        <v>1.3223108843392775</v>
      </c>
      <c r="M57" s="223">
        <v>1.2701414819746835</v>
      </c>
      <c r="N57" s="223">
        <v>1</v>
      </c>
      <c r="O57" s="223">
        <v>1.0536877732368608</v>
      </c>
      <c r="P57" s="223">
        <v>1</v>
      </c>
      <c r="Q57" s="223">
        <v>1.1976324043767244</v>
      </c>
      <c r="R57" s="223">
        <v>1.1413874691838497</v>
      </c>
      <c r="S57" s="223">
        <v>1</v>
      </c>
      <c r="T57" s="223">
        <v>1.1900532053481141</v>
      </c>
      <c r="U57" s="223">
        <v>1</v>
      </c>
      <c r="V57" s="223">
        <v>1</v>
      </c>
      <c r="W57" s="223">
        <v>1.1843326134335947</v>
      </c>
      <c r="X57" s="223">
        <v>1</v>
      </c>
      <c r="Y57" s="223">
        <v>1.0950132224217146</v>
      </c>
      <c r="Z57" s="223">
        <v>1.2368124509866094</v>
      </c>
      <c r="AA57" s="223">
        <v>1.0994393669245326</v>
      </c>
      <c r="AB57" s="223">
        <v>1</v>
      </c>
      <c r="AC57" s="223">
        <v>1</v>
      </c>
      <c r="AD57" s="360">
        <v>1.1462268131260958</v>
      </c>
      <c r="AE57" s="223">
        <v>1</v>
      </c>
      <c r="AF57" s="223">
        <v>1</v>
      </c>
      <c r="AG57" s="223">
        <v>1</v>
      </c>
      <c r="AH57" s="223">
        <v>1.2411802671312668</v>
      </c>
      <c r="AI57" s="223">
        <v>1</v>
      </c>
      <c r="AJ57" s="223">
        <v>1.3501613135204682</v>
      </c>
      <c r="AK57" s="223">
        <v>1.2014618930419732</v>
      </c>
      <c r="AL57" s="223">
        <v>1</v>
      </c>
      <c r="AM57" s="223">
        <v>1.1414387720289407</v>
      </c>
      <c r="AN57" s="223">
        <v>1</v>
      </c>
      <c r="AO57" s="223">
        <v>1.1048081329486976</v>
      </c>
      <c r="AP57" s="223">
        <v>1</v>
      </c>
      <c r="AQ57" s="223">
        <v>1.1779601699418401</v>
      </c>
      <c r="AR57" s="223">
        <v>1</v>
      </c>
      <c r="AS57" s="223">
        <v>1.0005105550482329</v>
      </c>
      <c r="AT57" s="363">
        <v>1.1955732368636827</v>
      </c>
      <c r="AU57" s="223">
        <v>1</v>
      </c>
      <c r="AV57" s="223">
        <v>1.103614415143678</v>
      </c>
      <c r="AW57" s="223">
        <v>1</v>
      </c>
      <c r="AX57" s="223">
        <v>1</v>
      </c>
      <c r="AY57" s="223">
        <v>1.0726496408418764</v>
      </c>
      <c r="AZ57" s="223">
        <v>1</v>
      </c>
      <c r="BA57" s="223">
        <v>1</v>
      </c>
      <c r="BB57" s="223">
        <v>1</v>
      </c>
    </row>
    <row r="58" spans="1:54" ht="15" customHeight="1">
      <c r="A58" s="221">
        <v>41671</v>
      </c>
      <c r="B58" s="222">
        <f t="shared" si="0"/>
        <v>41671</v>
      </c>
      <c r="C58" s="223">
        <v>1</v>
      </c>
      <c r="D58" s="223">
        <v>1</v>
      </c>
      <c r="E58" s="223">
        <v>1</v>
      </c>
      <c r="F58" s="223">
        <v>1.1120338184984107</v>
      </c>
      <c r="G58" s="223">
        <v>1.0709329225714557</v>
      </c>
      <c r="H58" s="223">
        <v>1</v>
      </c>
      <c r="I58" s="223">
        <v>1</v>
      </c>
      <c r="J58" s="223">
        <v>1</v>
      </c>
      <c r="K58" s="223">
        <v>1</v>
      </c>
      <c r="L58" s="223">
        <v>1.3214725059777281</v>
      </c>
      <c r="M58" s="223">
        <v>1.2709177622510395</v>
      </c>
      <c r="N58" s="223">
        <v>1</v>
      </c>
      <c r="O58" s="223">
        <v>1.0517953546150929</v>
      </c>
      <c r="P58" s="223">
        <v>1</v>
      </c>
      <c r="Q58" s="223">
        <v>1.1950158946442486</v>
      </c>
      <c r="R58" s="223">
        <v>1.1384648372705457</v>
      </c>
      <c r="S58" s="223">
        <v>1</v>
      </c>
      <c r="T58" s="223">
        <v>1.1856045910733779</v>
      </c>
      <c r="U58" s="223">
        <v>1</v>
      </c>
      <c r="V58" s="223">
        <v>1</v>
      </c>
      <c r="W58" s="223">
        <v>1.1825376913629477</v>
      </c>
      <c r="X58" s="223">
        <v>1</v>
      </c>
      <c r="Y58" s="223">
        <v>1.0963555417884596</v>
      </c>
      <c r="Z58" s="223">
        <v>1.232933457694577</v>
      </c>
      <c r="AA58" s="223">
        <v>1.0976563355695648</v>
      </c>
      <c r="AB58" s="223">
        <v>1</v>
      </c>
      <c r="AC58" s="223">
        <v>1</v>
      </c>
      <c r="AD58" s="360">
        <v>1.1445122668664234</v>
      </c>
      <c r="AE58" s="223">
        <v>1</v>
      </c>
      <c r="AF58" s="223">
        <v>1</v>
      </c>
      <c r="AG58" s="223">
        <v>1</v>
      </c>
      <c r="AH58" s="223">
        <v>1.2397361402478344</v>
      </c>
      <c r="AI58" s="223">
        <v>1</v>
      </c>
      <c r="AJ58" s="223">
        <v>1.348520640966238</v>
      </c>
      <c r="AK58" s="223">
        <v>1.1997366430701966</v>
      </c>
      <c r="AL58" s="223">
        <v>1</v>
      </c>
      <c r="AM58" s="223">
        <v>1.1584799091684317</v>
      </c>
      <c r="AN58" s="223">
        <v>1</v>
      </c>
      <c r="AO58" s="223">
        <v>1.1036448276444604</v>
      </c>
      <c r="AP58" s="223">
        <v>1</v>
      </c>
      <c r="AQ58" s="223">
        <v>1.1783274102726002</v>
      </c>
      <c r="AR58" s="223">
        <v>1</v>
      </c>
      <c r="AS58" s="223">
        <v>1.0098854376623978</v>
      </c>
      <c r="AT58" s="363">
        <v>1.1911977863866043</v>
      </c>
      <c r="AU58" s="223">
        <v>1</v>
      </c>
      <c r="AV58" s="223">
        <v>1.1021197234516631</v>
      </c>
      <c r="AW58" s="223">
        <v>1</v>
      </c>
      <c r="AX58" s="223">
        <v>1</v>
      </c>
      <c r="AY58" s="223">
        <v>1.072128533680536</v>
      </c>
      <c r="AZ58" s="223">
        <v>1</v>
      </c>
      <c r="BA58" s="223">
        <v>1</v>
      </c>
      <c r="BB58" s="223">
        <v>1</v>
      </c>
    </row>
    <row r="59" spans="1:54" ht="15" customHeight="1">
      <c r="A59" s="221">
        <v>41699</v>
      </c>
      <c r="B59" s="222">
        <f t="shared" si="0"/>
        <v>41699</v>
      </c>
      <c r="C59" s="223">
        <v>1</v>
      </c>
      <c r="D59" s="223">
        <v>1</v>
      </c>
      <c r="E59" s="223">
        <v>1</v>
      </c>
      <c r="F59" s="223">
        <v>1.1086772798000051</v>
      </c>
      <c r="G59" s="223">
        <v>1.0701044818146326</v>
      </c>
      <c r="H59" s="223">
        <v>1</v>
      </c>
      <c r="I59" s="223">
        <v>1</v>
      </c>
      <c r="J59" s="223">
        <v>1</v>
      </c>
      <c r="K59" s="223">
        <v>1</v>
      </c>
      <c r="L59" s="223">
        <v>1.3205018272651581</v>
      </c>
      <c r="M59" s="223">
        <v>1.2715059015036076</v>
      </c>
      <c r="N59" s="223">
        <v>1</v>
      </c>
      <c r="O59" s="223">
        <v>1.0499202434273718</v>
      </c>
      <c r="P59" s="223">
        <v>1</v>
      </c>
      <c r="Q59" s="223">
        <v>1.1923743919674215</v>
      </c>
      <c r="R59" s="223">
        <v>1.1358024113112475</v>
      </c>
      <c r="S59" s="223">
        <v>1</v>
      </c>
      <c r="T59" s="223">
        <v>1.1810585893195791</v>
      </c>
      <c r="U59" s="223">
        <v>1</v>
      </c>
      <c r="V59" s="223">
        <v>1</v>
      </c>
      <c r="W59" s="223">
        <v>1.1806193619067216</v>
      </c>
      <c r="X59" s="223">
        <v>1</v>
      </c>
      <c r="Y59" s="223">
        <v>1.0976503746482202</v>
      </c>
      <c r="Z59" s="223">
        <v>1.2288705134728197</v>
      </c>
      <c r="AA59" s="223">
        <v>1.0957916829824887</v>
      </c>
      <c r="AB59" s="223">
        <v>1</v>
      </c>
      <c r="AC59" s="223">
        <v>1</v>
      </c>
      <c r="AD59" s="360">
        <v>1.1428540751315459</v>
      </c>
      <c r="AE59" s="223">
        <v>1</v>
      </c>
      <c r="AF59" s="223">
        <v>1</v>
      </c>
      <c r="AG59" s="223">
        <v>1</v>
      </c>
      <c r="AH59" s="223">
        <v>1.2380711529879715</v>
      </c>
      <c r="AI59" s="223">
        <v>1</v>
      </c>
      <c r="AJ59" s="223">
        <v>1.3467651933525748</v>
      </c>
      <c r="AK59" s="223">
        <v>1.1976776651683212</v>
      </c>
      <c r="AL59" s="223">
        <v>1</v>
      </c>
      <c r="AM59" s="223">
        <v>1.1755605736186279</v>
      </c>
      <c r="AN59" s="223">
        <v>1</v>
      </c>
      <c r="AO59" s="223">
        <v>1.102470251125371</v>
      </c>
      <c r="AP59" s="223">
        <v>1</v>
      </c>
      <c r="AQ59" s="223">
        <v>1.178394929034617</v>
      </c>
      <c r="AR59" s="223">
        <v>1</v>
      </c>
      <c r="AS59" s="223">
        <v>1.0189332295531817</v>
      </c>
      <c r="AT59" s="363">
        <v>1.1870022303728676</v>
      </c>
      <c r="AU59" s="223">
        <v>1</v>
      </c>
      <c r="AV59" s="223">
        <v>1.1006301618250407</v>
      </c>
      <c r="AW59" s="223">
        <v>1</v>
      </c>
      <c r="AX59" s="223">
        <v>1</v>
      </c>
      <c r="AY59" s="223">
        <v>1.0715806431248829</v>
      </c>
      <c r="AZ59" s="223">
        <v>1</v>
      </c>
      <c r="BA59" s="223">
        <v>1</v>
      </c>
      <c r="BB59" s="223">
        <v>1</v>
      </c>
    </row>
    <row r="60" spans="1:54" ht="15" customHeight="1">
      <c r="A60" s="221">
        <v>41730</v>
      </c>
      <c r="B60" s="222">
        <f t="shared" si="0"/>
        <v>41730</v>
      </c>
      <c r="C60" s="223">
        <v>1</v>
      </c>
      <c r="D60" s="223">
        <v>1</v>
      </c>
      <c r="E60" s="223">
        <v>1</v>
      </c>
      <c r="F60" s="223">
        <v>1.1059911542071295</v>
      </c>
      <c r="G60" s="223">
        <v>1.0693795118684923</v>
      </c>
      <c r="H60" s="223">
        <v>1</v>
      </c>
      <c r="I60" s="223">
        <v>1</v>
      </c>
      <c r="J60" s="223">
        <v>1</v>
      </c>
      <c r="K60" s="223">
        <v>1</v>
      </c>
      <c r="L60" s="223">
        <v>1.3193999112650232</v>
      </c>
      <c r="M60" s="223">
        <v>1.2719075559354021</v>
      </c>
      <c r="N60" s="223">
        <v>1</v>
      </c>
      <c r="O60" s="223">
        <v>1.0480624409389565</v>
      </c>
      <c r="P60" s="223">
        <v>1</v>
      </c>
      <c r="Q60" s="223">
        <v>1.1897108123929598</v>
      </c>
      <c r="R60" s="223">
        <v>1.1333973376594508</v>
      </c>
      <c r="S60" s="223">
        <v>1</v>
      </c>
      <c r="T60" s="223">
        <v>1.1764168169042701</v>
      </c>
      <c r="U60" s="223">
        <v>1</v>
      </c>
      <c r="V60" s="223">
        <v>1</v>
      </c>
      <c r="W60" s="223">
        <v>1.178579827784219</v>
      </c>
      <c r="X60" s="223">
        <v>1</v>
      </c>
      <c r="Y60" s="223">
        <v>1.0988989180060547</v>
      </c>
      <c r="Z60" s="223">
        <v>1.2257549037846751</v>
      </c>
      <c r="AA60" s="223">
        <v>1.0938463326787877</v>
      </c>
      <c r="AB60" s="223">
        <v>1</v>
      </c>
      <c r="AC60" s="223">
        <v>1</v>
      </c>
      <c r="AD60" s="360">
        <v>1.1412528588112365</v>
      </c>
      <c r="AE60" s="223">
        <v>1</v>
      </c>
      <c r="AF60" s="223">
        <v>1</v>
      </c>
      <c r="AG60" s="223">
        <v>1</v>
      </c>
      <c r="AH60" s="223">
        <v>1.2361889819307073</v>
      </c>
      <c r="AI60" s="223">
        <v>1</v>
      </c>
      <c r="AJ60" s="223">
        <v>1.3448966644901441</v>
      </c>
      <c r="AK60" s="223">
        <v>1.1951810048908937</v>
      </c>
      <c r="AL60" s="223">
        <v>1</v>
      </c>
      <c r="AM60" s="223">
        <v>1.1926788744846843</v>
      </c>
      <c r="AN60" s="223">
        <v>1</v>
      </c>
      <c r="AO60" s="223">
        <v>1.1012845199503087</v>
      </c>
      <c r="AP60" s="223">
        <v>1</v>
      </c>
      <c r="AQ60" s="223">
        <v>1.1781915130669522</v>
      </c>
      <c r="AR60" s="223">
        <v>1</v>
      </c>
      <c r="AS60" s="223">
        <v>1.0276577442752977</v>
      </c>
      <c r="AT60" s="363">
        <v>1.1833415825199212</v>
      </c>
      <c r="AU60" s="223">
        <v>1</v>
      </c>
      <c r="AV60" s="223">
        <v>1.0991458592910992</v>
      </c>
      <c r="AW60" s="223">
        <v>1</v>
      </c>
      <c r="AX60" s="223">
        <v>1</v>
      </c>
      <c r="AY60" s="223">
        <v>1.071006988096608</v>
      </c>
      <c r="AZ60" s="223">
        <v>1</v>
      </c>
      <c r="BA60" s="223">
        <v>1</v>
      </c>
      <c r="BB60" s="223">
        <v>1</v>
      </c>
    </row>
    <row r="61" spans="1:54" ht="15" customHeight="1">
      <c r="A61" s="221">
        <v>41760</v>
      </c>
      <c r="B61" s="222">
        <f t="shared" si="0"/>
        <v>41760</v>
      </c>
      <c r="C61" s="223">
        <v>1</v>
      </c>
      <c r="D61" s="223">
        <v>1</v>
      </c>
      <c r="E61" s="223">
        <v>1</v>
      </c>
      <c r="F61" s="223">
        <v>1.1039725818445316</v>
      </c>
      <c r="G61" s="223">
        <v>1.0687578502433943</v>
      </c>
      <c r="H61" s="223">
        <v>1</v>
      </c>
      <c r="I61" s="223">
        <v>1</v>
      </c>
      <c r="J61" s="223">
        <v>1</v>
      </c>
      <c r="K61" s="223">
        <v>1</v>
      </c>
      <c r="L61" s="223">
        <v>1.3181656778990156</v>
      </c>
      <c r="M61" s="223">
        <v>1.2721213106322793</v>
      </c>
      <c r="N61" s="223">
        <v>1</v>
      </c>
      <c r="O61" s="223">
        <v>1.0462222290511243</v>
      </c>
      <c r="P61" s="223">
        <v>1</v>
      </c>
      <c r="Q61" s="223">
        <v>1.1870254675051817</v>
      </c>
      <c r="R61" s="223">
        <v>1.1312509848397803</v>
      </c>
      <c r="S61" s="223">
        <v>1</v>
      </c>
      <c r="T61" s="223">
        <v>1.1716793278201163</v>
      </c>
      <c r="U61" s="223">
        <v>1</v>
      </c>
      <c r="V61" s="223">
        <v>1</v>
      </c>
      <c r="W61" s="223">
        <v>1.1764193072446603</v>
      </c>
      <c r="X61" s="223">
        <v>1</v>
      </c>
      <c r="Y61" s="223">
        <v>1.1001016088596061</v>
      </c>
      <c r="Z61" s="223">
        <v>1.2235847494811751</v>
      </c>
      <c r="AA61" s="223">
        <v>1.0918198879825616</v>
      </c>
      <c r="AB61" s="223">
        <v>1</v>
      </c>
      <c r="AC61" s="223">
        <v>1</v>
      </c>
      <c r="AD61" s="360">
        <v>1.1396110267094288</v>
      </c>
      <c r="AE61" s="223">
        <v>1</v>
      </c>
      <c r="AF61" s="223">
        <v>1</v>
      </c>
      <c r="AG61" s="223">
        <v>1</v>
      </c>
      <c r="AH61" s="223">
        <v>1.2340897406093192</v>
      </c>
      <c r="AI61" s="223">
        <v>1</v>
      </c>
      <c r="AJ61" s="223">
        <v>1.3429148979263683</v>
      </c>
      <c r="AK61" s="223">
        <v>1.1920046148936716</v>
      </c>
      <c r="AL61" s="223">
        <v>1</v>
      </c>
      <c r="AM61" s="223">
        <v>1.2098233322162617</v>
      </c>
      <c r="AN61" s="223">
        <v>1</v>
      </c>
      <c r="AO61" s="223">
        <v>1.1000875679854309</v>
      </c>
      <c r="AP61" s="223">
        <v>1</v>
      </c>
      <c r="AQ61" s="223">
        <v>1.1777160749268958</v>
      </c>
      <c r="AR61" s="223">
        <v>1</v>
      </c>
      <c r="AS61" s="223">
        <v>1.0360574989905682</v>
      </c>
      <c r="AT61" s="363">
        <v>1.1802155451654168</v>
      </c>
      <c r="AU61" s="223">
        <v>1</v>
      </c>
      <c r="AV61" s="223">
        <v>1.0976670294913013</v>
      </c>
      <c r="AW61" s="223">
        <v>1</v>
      </c>
      <c r="AX61" s="223">
        <v>1</v>
      </c>
      <c r="AY61" s="223">
        <v>1.0704081617045655</v>
      </c>
      <c r="AZ61" s="223">
        <v>1</v>
      </c>
      <c r="BA61" s="223">
        <v>1</v>
      </c>
      <c r="BB61" s="223">
        <v>1</v>
      </c>
    </row>
    <row r="62" spans="1:54" ht="15" customHeight="1">
      <c r="A62" s="221">
        <v>41791</v>
      </c>
      <c r="B62" s="222">
        <f t="shared" si="0"/>
        <v>41791</v>
      </c>
      <c r="C62" s="223">
        <v>1</v>
      </c>
      <c r="D62" s="223">
        <v>1</v>
      </c>
      <c r="E62" s="223">
        <v>1</v>
      </c>
      <c r="F62" s="223">
        <v>1.102126322430415</v>
      </c>
      <c r="G62" s="223">
        <v>1.068239340167199</v>
      </c>
      <c r="H62" s="223">
        <v>1</v>
      </c>
      <c r="I62" s="223">
        <v>1</v>
      </c>
      <c r="J62" s="223">
        <v>1</v>
      </c>
      <c r="K62" s="223">
        <v>1</v>
      </c>
      <c r="L62" s="223">
        <v>1.3167980897608744</v>
      </c>
      <c r="M62" s="223">
        <v>1.2721457827179183</v>
      </c>
      <c r="N62" s="223">
        <v>1</v>
      </c>
      <c r="O62" s="223">
        <v>1.0443998776415084</v>
      </c>
      <c r="P62" s="223">
        <v>1</v>
      </c>
      <c r="Q62" s="223">
        <v>1.1843186555730159</v>
      </c>
      <c r="R62" s="223">
        <v>1.1293646805767954</v>
      </c>
      <c r="S62" s="223">
        <v>1</v>
      </c>
      <c r="T62" s="223">
        <v>1.1668461810631792</v>
      </c>
      <c r="U62" s="223">
        <v>1</v>
      </c>
      <c r="V62" s="223">
        <v>1</v>
      </c>
      <c r="W62" s="223">
        <v>1.1741380138327628</v>
      </c>
      <c r="X62" s="223">
        <v>1</v>
      </c>
      <c r="Y62" s="223">
        <v>1.1012588690286447</v>
      </c>
      <c r="Z62" s="223">
        <v>1.2212298809370863</v>
      </c>
      <c r="AA62" s="223">
        <v>1.0897119675651723</v>
      </c>
      <c r="AB62" s="223">
        <v>1</v>
      </c>
      <c r="AC62" s="223">
        <v>1</v>
      </c>
      <c r="AD62" s="360">
        <v>1.1379287207184539</v>
      </c>
      <c r="AE62" s="223">
        <v>1</v>
      </c>
      <c r="AF62" s="223">
        <v>1</v>
      </c>
      <c r="AG62" s="223">
        <v>1</v>
      </c>
      <c r="AH62" s="223">
        <v>1.2317735363508144</v>
      </c>
      <c r="AI62" s="223">
        <v>1</v>
      </c>
      <c r="AJ62" s="223">
        <v>1.3408197456005662</v>
      </c>
      <c r="AK62" s="223">
        <v>1.1880396648112548</v>
      </c>
      <c r="AL62" s="223">
        <v>1</v>
      </c>
      <c r="AM62" s="223">
        <v>1.2269925740903707</v>
      </c>
      <c r="AN62" s="223">
        <v>1</v>
      </c>
      <c r="AO62" s="223">
        <v>1.0988793313888487</v>
      </c>
      <c r="AP62" s="223">
        <v>1</v>
      </c>
      <c r="AQ62" s="223">
        <v>1.1769426279514486</v>
      </c>
      <c r="AR62" s="223">
        <v>1</v>
      </c>
      <c r="AS62" s="223">
        <v>1.044131061501524</v>
      </c>
      <c r="AT62" s="363">
        <v>1.1772655028044401</v>
      </c>
      <c r="AU62" s="223">
        <v>1</v>
      </c>
      <c r="AV62" s="223">
        <v>1.0961938776571514</v>
      </c>
      <c r="AW62" s="223">
        <v>1</v>
      </c>
      <c r="AX62" s="223">
        <v>1</v>
      </c>
      <c r="AY62" s="223">
        <v>1.0697847347058174</v>
      </c>
      <c r="AZ62" s="223">
        <v>1</v>
      </c>
      <c r="BA62" s="223">
        <v>1</v>
      </c>
      <c r="BB62" s="223">
        <v>1</v>
      </c>
    </row>
    <row r="63" spans="1:54" ht="15" customHeight="1">
      <c r="A63" s="221">
        <v>41821</v>
      </c>
      <c r="B63" s="222">
        <f t="shared" si="0"/>
        <v>41821</v>
      </c>
      <c r="C63" s="223">
        <v>1</v>
      </c>
      <c r="D63" s="223">
        <v>1</v>
      </c>
      <c r="E63" s="223">
        <v>1</v>
      </c>
      <c r="F63" s="223">
        <v>1.1004275808608284</v>
      </c>
      <c r="G63" s="223">
        <v>1.0678238201319084</v>
      </c>
      <c r="H63" s="223">
        <v>1</v>
      </c>
      <c r="I63" s="223">
        <v>1</v>
      </c>
      <c r="J63" s="223">
        <v>1</v>
      </c>
      <c r="K63" s="223">
        <v>1</v>
      </c>
      <c r="L63" s="223">
        <v>1.3155988936432201</v>
      </c>
      <c r="M63" s="223">
        <v>1.2719795289002853</v>
      </c>
      <c r="N63" s="223">
        <v>1</v>
      </c>
      <c r="O63" s="223">
        <v>1.0425956625986297</v>
      </c>
      <c r="P63" s="223">
        <v>1</v>
      </c>
      <c r="Q63" s="223">
        <v>1.1815694569103745</v>
      </c>
      <c r="R63" s="223">
        <v>1.1275691481453574</v>
      </c>
      <c r="S63" s="223">
        <v>1</v>
      </c>
      <c r="T63" s="223">
        <v>1.1621013150755568</v>
      </c>
      <c r="U63" s="223">
        <v>1</v>
      </c>
      <c r="V63" s="223">
        <v>1</v>
      </c>
      <c r="W63" s="223">
        <v>1.1717405180677569</v>
      </c>
      <c r="X63" s="223">
        <v>1</v>
      </c>
      <c r="Y63" s="223">
        <v>1.1017644497128578</v>
      </c>
      <c r="Z63" s="223">
        <v>1.2186902846229415</v>
      </c>
      <c r="AA63" s="223">
        <v>1.0877454598207474</v>
      </c>
      <c r="AB63" s="223">
        <v>1</v>
      </c>
      <c r="AC63" s="223">
        <v>1</v>
      </c>
      <c r="AD63" s="360">
        <v>1.1362431479728543</v>
      </c>
      <c r="AE63" s="223">
        <v>1</v>
      </c>
      <c r="AF63" s="223">
        <v>1</v>
      </c>
      <c r="AG63" s="223">
        <v>1</v>
      </c>
      <c r="AH63" s="223">
        <v>1.2294055851278212</v>
      </c>
      <c r="AI63" s="223">
        <v>1</v>
      </c>
      <c r="AJ63" s="223">
        <v>1.3386110579497901</v>
      </c>
      <c r="AK63" s="223">
        <v>1.1833160461790979</v>
      </c>
      <c r="AL63" s="223">
        <v>1</v>
      </c>
      <c r="AM63" s="223">
        <v>1.2441953986445951</v>
      </c>
      <c r="AN63" s="223">
        <v>1</v>
      </c>
      <c r="AO63" s="223">
        <v>1.0978469823232766</v>
      </c>
      <c r="AP63" s="223">
        <v>1</v>
      </c>
      <c r="AQ63" s="223">
        <v>1.1756229028058351</v>
      </c>
      <c r="AR63" s="223">
        <v>1</v>
      </c>
      <c r="AS63" s="223">
        <v>1.0517580691446349</v>
      </c>
      <c r="AT63" s="363">
        <v>1.1742873326990217</v>
      </c>
      <c r="AU63" s="223">
        <v>1</v>
      </c>
      <c r="AV63" s="223">
        <v>1.0947266143021448</v>
      </c>
      <c r="AW63" s="223">
        <v>1</v>
      </c>
      <c r="AX63" s="223">
        <v>1</v>
      </c>
      <c r="AY63" s="223">
        <v>1.0691244090680556</v>
      </c>
      <c r="AZ63" s="223">
        <v>1</v>
      </c>
      <c r="BA63" s="223">
        <v>1</v>
      </c>
      <c r="BB63" s="223">
        <v>1</v>
      </c>
    </row>
    <row r="64" spans="1:54" ht="15" customHeight="1">
      <c r="A64" s="221">
        <v>41852</v>
      </c>
      <c r="B64" s="222">
        <f t="shared" si="0"/>
        <v>41852</v>
      </c>
      <c r="C64" s="223">
        <v>1</v>
      </c>
      <c r="D64" s="223">
        <v>1</v>
      </c>
      <c r="E64" s="223">
        <v>1</v>
      </c>
      <c r="F64" s="223">
        <v>1.0988801888801465</v>
      </c>
      <c r="G64" s="223">
        <v>1.0675128174855488</v>
      </c>
      <c r="H64" s="223">
        <v>1</v>
      </c>
      <c r="I64" s="223">
        <v>1</v>
      </c>
      <c r="J64" s="223">
        <v>1</v>
      </c>
      <c r="K64" s="223">
        <v>1</v>
      </c>
      <c r="L64" s="223">
        <v>1.3145631774467619</v>
      </c>
      <c r="M64" s="223">
        <v>1.2716179644480454</v>
      </c>
      <c r="N64" s="223">
        <v>1</v>
      </c>
      <c r="O64" s="223">
        <v>1.0408101541451753</v>
      </c>
      <c r="P64" s="223">
        <v>1</v>
      </c>
      <c r="Q64" s="223">
        <v>1.1787433165834533</v>
      </c>
      <c r="R64" s="223">
        <v>1.12586927923312</v>
      </c>
      <c r="S64" s="223">
        <v>1</v>
      </c>
      <c r="T64" s="223">
        <v>1.1574429903223042</v>
      </c>
      <c r="U64" s="223">
        <v>1</v>
      </c>
      <c r="V64" s="223">
        <v>1</v>
      </c>
      <c r="W64" s="223">
        <v>1.1692253464958542</v>
      </c>
      <c r="X64" s="223">
        <v>1</v>
      </c>
      <c r="Y64" s="223">
        <v>1.1016150760024597</v>
      </c>
      <c r="Z64" s="223">
        <v>1.215962922442654</v>
      </c>
      <c r="AA64" s="223">
        <v>1.0859182728889822</v>
      </c>
      <c r="AB64" s="223">
        <v>1</v>
      </c>
      <c r="AC64" s="223">
        <v>1</v>
      </c>
      <c r="AD64" s="360">
        <v>1.1345537378845416</v>
      </c>
      <c r="AE64" s="223">
        <v>1</v>
      </c>
      <c r="AF64" s="223">
        <v>1</v>
      </c>
      <c r="AG64" s="223">
        <v>1</v>
      </c>
      <c r="AH64" s="223">
        <v>1.2269823183894519</v>
      </c>
      <c r="AI64" s="223">
        <v>1</v>
      </c>
      <c r="AJ64" s="223">
        <v>1.3363139675004836</v>
      </c>
      <c r="AK64" s="223">
        <v>1.1778421267118757</v>
      </c>
      <c r="AL64" s="223">
        <v>1</v>
      </c>
      <c r="AM64" s="223">
        <v>1.252398426304181</v>
      </c>
      <c r="AN64" s="223">
        <v>1</v>
      </c>
      <c r="AO64" s="223">
        <v>1.0969901475235135</v>
      </c>
      <c r="AP64" s="223">
        <v>1</v>
      </c>
      <c r="AQ64" s="223">
        <v>1.1737497984103911</v>
      </c>
      <c r="AR64" s="223">
        <v>1</v>
      </c>
      <c r="AS64" s="223">
        <v>1.0589324284193493</v>
      </c>
      <c r="AT64" s="363">
        <v>1.1712842574824998</v>
      </c>
      <c r="AU64" s="223">
        <v>1</v>
      </c>
      <c r="AV64" s="223">
        <v>1.093265544901715</v>
      </c>
      <c r="AW64" s="223">
        <v>1</v>
      </c>
      <c r="AX64" s="223">
        <v>1</v>
      </c>
      <c r="AY64" s="223">
        <v>1.0684274029137084</v>
      </c>
      <c r="AZ64" s="223">
        <v>1</v>
      </c>
      <c r="BA64" s="223">
        <v>1</v>
      </c>
      <c r="BB64" s="223">
        <v>1</v>
      </c>
    </row>
    <row r="65" spans="1:54" ht="15" customHeight="1">
      <c r="A65" s="221">
        <v>41883</v>
      </c>
      <c r="B65" s="222">
        <f t="shared" si="0"/>
        <v>41883</v>
      </c>
      <c r="C65" s="223">
        <v>1</v>
      </c>
      <c r="D65" s="223">
        <v>1</v>
      </c>
      <c r="E65" s="223">
        <v>1</v>
      </c>
      <c r="F65" s="223">
        <v>1.0975017541135677</v>
      </c>
      <c r="G65" s="223">
        <v>1.0673011271666304</v>
      </c>
      <c r="H65" s="223">
        <v>1</v>
      </c>
      <c r="I65" s="223">
        <v>1</v>
      </c>
      <c r="J65" s="223">
        <v>1</v>
      </c>
      <c r="K65" s="223">
        <v>1</v>
      </c>
      <c r="L65" s="223">
        <v>1.313392339442919</v>
      </c>
      <c r="M65" s="223">
        <v>1.2710691847071474</v>
      </c>
      <c r="N65" s="223">
        <v>1</v>
      </c>
      <c r="O65" s="223">
        <v>1.0390426957407004</v>
      </c>
      <c r="P65" s="223">
        <v>1</v>
      </c>
      <c r="Q65" s="223">
        <v>1.1758629106706959</v>
      </c>
      <c r="R65" s="223">
        <v>1.1244233704875917</v>
      </c>
      <c r="S65" s="223">
        <v>1</v>
      </c>
      <c r="T65" s="223">
        <v>1.1526918867347127</v>
      </c>
      <c r="U65" s="223">
        <v>1</v>
      </c>
      <c r="V65" s="223">
        <v>1</v>
      </c>
      <c r="W65" s="223">
        <v>1.1665945280856238</v>
      </c>
      <c r="X65" s="223">
        <v>1</v>
      </c>
      <c r="Y65" s="223">
        <v>1.1014173289647509</v>
      </c>
      <c r="Z65" s="223">
        <v>1.213056874057068</v>
      </c>
      <c r="AA65" s="223">
        <v>1.0840104919763054</v>
      </c>
      <c r="AB65" s="223">
        <v>1</v>
      </c>
      <c r="AC65" s="223">
        <v>1</v>
      </c>
      <c r="AD65" s="360">
        <v>1.1328254872955741</v>
      </c>
      <c r="AE65" s="223">
        <v>1</v>
      </c>
      <c r="AF65" s="223">
        <v>1</v>
      </c>
      <c r="AG65" s="223">
        <v>1</v>
      </c>
      <c r="AH65" s="223">
        <v>1.2243492780387868</v>
      </c>
      <c r="AI65" s="223">
        <v>1</v>
      </c>
      <c r="AJ65" s="223">
        <v>1.3339349853288969</v>
      </c>
      <c r="AK65" s="223">
        <v>1.1716653069838932</v>
      </c>
      <c r="AL65" s="223">
        <v>1</v>
      </c>
      <c r="AM65" s="223">
        <v>1.2516247130043614</v>
      </c>
      <c r="AN65" s="223">
        <v>1</v>
      </c>
      <c r="AO65" s="223">
        <v>1.0961219816229992</v>
      </c>
      <c r="AP65" s="223">
        <v>1</v>
      </c>
      <c r="AQ65" s="223">
        <v>1.1715832955595986</v>
      </c>
      <c r="AR65" s="223">
        <v>1</v>
      </c>
      <c r="AS65" s="223">
        <v>1.0657885301580985</v>
      </c>
      <c r="AT65" s="363">
        <v>1.168451641203698</v>
      </c>
      <c r="AU65" s="223">
        <v>1</v>
      </c>
      <c r="AV65" s="223">
        <v>1.0918105606997153</v>
      </c>
      <c r="AW65" s="223">
        <v>1</v>
      </c>
      <c r="AX65" s="223">
        <v>1</v>
      </c>
      <c r="AY65" s="223">
        <v>1.067708313308583</v>
      </c>
      <c r="AZ65" s="223">
        <v>1</v>
      </c>
      <c r="BA65" s="223">
        <v>1</v>
      </c>
      <c r="BB65" s="223">
        <v>1</v>
      </c>
    </row>
    <row r="66" spans="1:54" ht="15" customHeight="1">
      <c r="A66" s="221">
        <v>41913</v>
      </c>
      <c r="B66" s="222">
        <f t="shared" si="0"/>
        <v>41913</v>
      </c>
      <c r="C66" s="223">
        <v>1</v>
      </c>
      <c r="D66" s="223">
        <v>1</v>
      </c>
      <c r="E66" s="223">
        <v>1</v>
      </c>
      <c r="F66" s="223">
        <v>1.0962926680090255</v>
      </c>
      <c r="G66" s="223">
        <v>1.0671885943655479</v>
      </c>
      <c r="H66" s="223">
        <v>1</v>
      </c>
      <c r="I66" s="223">
        <v>1</v>
      </c>
      <c r="J66" s="223">
        <v>1</v>
      </c>
      <c r="K66" s="223">
        <v>1</v>
      </c>
      <c r="L66" s="223">
        <v>1.3120853838127093</v>
      </c>
      <c r="M66" s="223">
        <v>1.2702258252567067</v>
      </c>
      <c r="N66" s="223">
        <v>1</v>
      </c>
      <c r="O66" s="223">
        <v>1.0372935458513615</v>
      </c>
      <c r="P66" s="223">
        <v>1</v>
      </c>
      <c r="Q66" s="223">
        <v>1.1729631996859329</v>
      </c>
      <c r="R66" s="223">
        <v>1.1232327491962355</v>
      </c>
      <c r="S66" s="223">
        <v>1</v>
      </c>
      <c r="T66" s="223">
        <v>1.1478480927277512</v>
      </c>
      <c r="U66" s="223">
        <v>1</v>
      </c>
      <c r="V66" s="223">
        <v>1</v>
      </c>
      <c r="W66" s="223">
        <v>1.1638482822077059</v>
      </c>
      <c r="X66" s="223">
        <v>1</v>
      </c>
      <c r="Y66" s="223">
        <v>1.1011716055888903</v>
      </c>
      <c r="Z66" s="223">
        <v>1.2099721368502701</v>
      </c>
      <c r="AA66" s="223">
        <v>1.0820217493563518</v>
      </c>
      <c r="AB66" s="223">
        <v>1</v>
      </c>
      <c r="AC66" s="223">
        <v>1</v>
      </c>
      <c r="AD66" s="360">
        <v>1.1317716967081592</v>
      </c>
      <c r="AE66" s="223">
        <v>1</v>
      </c>
      <c r="AF66" s="223">
        <v>1</v>
      </c>
      <c r="AG66" s="223">
        <v>1</v>
      </c>
      <c r="AH66" s="223">
        <v>1.2215065666618876</v>
      </c>
      <c r="AI66" s="223">
        <v>1</v>
      </c>
      <c r="AJ66" s="223">
        <v>1.3314479962295591</v>
      </c>
      <c r="AK66" s="223">
        <v>1.1649381114453414</v>
      </c>
      <c r="AL66" s="223">
        <v>1</v>
      </c>
      <c r="AM66" s="223">
        <v>1.2509341507532903</v>
      </c>
      <c r="AN66" s="223">
        <v>1</v>
      </c>
      <c r="AO66" s="223">
        <v>1.0952424242393579</v>
      </c>
      <c r="AP66" s="223">
        <v>1</v>
      </c>
      <c r="AQ66" s="223">
        <v>1.1691223471382217</v>
      </c>
      <c r="AR66" s="223">
        <v>1</v>
      </c>
      <c r="AS66" s="223">
        <v>1.0723249397801102</v>
      </c>
      <c r="AT66" s="363">
        <v>1.1657890344449819</v>
      </c>
      <c r="AU66" s="223">
        <v>1</v>
      </c>
      <c r="AV66" s="223">
        <v>1.090361860863986</v>
      </c>
      <c r="AW66" s="223">
        <v>1</v>
      </c>
      <c r="AX66" s="223">
        <v>1</v>
      </c>
      <c r="AY66" s="223">
        <v>1.0669676982302927</v>
      </c>
      <c r="AZ66" s="223">
        <v>1</v>
      </c>
      <c r="BA66" s="223">
        <v>1</v>
      </c>
      <c r="BB66" s="223">
        <v>1</v>
      </c>
    </row>
    <row r="67" spans="1:54" ht="15" customHeight="1">
      <c r="A67" s="221">
        <v>41944</v>
      </c>
      <c r="B67" s="222">
        <f t="shared" si="0"/>
        <v>41944</v>
      </c>
      <c r="C67" s="223">
        <v>1</v>
      </c>
      <c r="D67" s="223">
        <v>1</v>
      </c>
      <c r="E67" s="223">
        <v>1</v>
      </c>
      <c r="F67" s="223">
        <v>1.0952590464229375</v>
      </c>
      <c r="G67" s="223">
        <v>1.0671784310720818</v>
      </c>
      <c r="H67" s="223">
        <v>1</v>
      </c>
      <c r="I67" s="223">
        <v>1</v>
      </c>
      <c r="J67" s="223">
        <v>1</v>
      </c>
      <c r="K67" s="223">
        <v>1</v>
      </c>
      <c r="L67" s="223">
        <v>1.3106367404275459</v>
      </c>
      <c r="M67" s="223">
        <v>1.2690539576254312</v>
      </c>
      <c r="N67" s="223">
        <v>1</v>
      </c>
      <c r="O67" s="223">
        <v>1.0355635724652639</v>
      </c>
      <c r="P67" s="223">
        <v>1</v>
      </c>
      <c r="Q67" s="223">
        <v>1.1700437997852031</v>
      </c>
      <c r="R67" s="223">
        <v>1.1223073569885638</v>
      </c>
      <c r="S67" s="223">
        <v>1</v>
      </c>
      <c r="T67" s="223">
        <v>1.1429085576920153</v>
      </c>
      <c r="U67" s="223">
        <v>1</v>
      </c>
      <c r="V67" s="223">
        <v>1</v>
      </c>
      <c r="W67" s="223">
        <v>1.1609829103035714</v>
      </c>
      <c r="X67" s="223">
        <v>1</v>
      </c>
      <c r="Y67" s="223">
        <v>1.1008766625017954</v>
      </c>
      <c r="Z67" s="223">
        <v>1.2067026542739039</v>
      </c>
      <c r="AA67" s="223">
        <v>1.0799489471080557</v>
      </c>
      <c r="AB67" s="223">
        <v>1</v>
      </c>
      <c r="AC67" s="223">
        <v>1</v>
      </c>
      <c r="AD67" s="360">
        <v>1.1313898580619925</v>
      </c>
      <c r="AE67" s="223">
        <v>1</v>
      </c>
      <c r="AF67" s="223">
        <v>1</v>
      </c>
      <c r="AG67" s="223">
        <v>1</v>
      </c>
      <c r="AH67" s="223">
        <v>1.2184471734346989</v>
      </c>
      <c r="AI67" s="223">
        <v>1</v>
      </c>
      <c r="AJ67" s="223">
        <v>1.3288492020716396</v>
      </c>
      <c r="AK67" s="223">
        <v>1.1579698990394984</v>
      </c>
      <c r="AL67" s="223">
        <v>1</v>
      </c>
      <c r="AM67" s="223">
        <v>1.2503281246582429</v>
      </c>
      <c r="AN67" s="223">
        <v>1</v>
      </c>
      <c r="AO67" s="223">
        <v>1.0943510309390774</v>
      </c>
      <c r="AP67" s="223">
        <v>1</v>
      </c>
      <c r="AQ67" s="223">
        <v>1.1663559509531458</v>
      </c>
      <c r="AR67" s="223">
        <v>1</v>
      </c>
      <c r="AS67" s="223">
        <v>1.0785294340430855</v>
      </c>
      <c r="AT67" s="363">
        <v>1.1633017609534502</v>
      </c>
      <c r="AU67" s="223">
        <v>1</v>
      </c>
      <c r="AV67" s="223">
        <v>1.0889198496427122</v>
      </c>
      <c r="AW67" s="223">
        <v>1</v>
      </c>
      <c r="AX67" s="223">
        <v>1</v>
      </c>
      <c r="AY67" s="223">
        <v>1.0662053649018133</v>
      </c>
      <c r="AZ67" s="223">
        <v>1</v>
      </c>
      <c r="BA67" s="223">
        <v>1</v>
      </c>
      <c r="BB67" s="223">
        <v>1</v>
      </c>
    </row>
    <row r="68" spans="1:54" ht="15" customHeight="1">
      <c r="A68" s="221">
        <v>41974</v>
      </c>
      <c r="B68" s="222">
        <f t="shared" si="0"/>
        <v>41974</v>
      </c>
      <c r="C68" s="223">
        <v>1</v>
      </c>
      <c r="D68" s="223">
        <v>1</v>
      </c>
      <c r="E68" s="223">
        <v>1</v>
      </c>
      <c r="F68" s="223">
        <v>1.09440128696931</v>
      </c>
      <c r="G68" s="223">
        <v>1.0672704781762965</v>
      </c>
      <c r="H68" s="223">
        <v>1</v>
      </c>
      <c r="I68" s="223">
        <v>1</v>
      </c>
      <c r="J68" s="223">
        <v>1</v>
      </c>
      <c r="K68" s="223">
        <v>1</v>
      </c>
      <c r="L68" s="223">
        <v>1.3090453948055825</v>
      </c>
      <c r="M68" s="223">
        <v>1.2676576977076774</v>
      </c>
      <c r="N68" s="223">
        <v>1</v>
      </c>
      <c r="O68" s="223">
        <v>1.0338530372962689</v>
      </c>
      <c r="P68" s="223">
        <v>1</v>
      </c>
      <c r="Q68" s="223">
        <v>1.1671049971774661</v>
      </c>
      <c r="R68" s="223">
        <v>1.121648574967502</v>
      </c>
      <c r="S68" s="223">
        <v>1</v>
      </c>
      <c r="T68" s="223">
        <v>1.1378733854538094</v>
      </c>
      <c r="U68" s="223">
        <v>1</v>
      </c>
      <c r="V68" s="223">
        <v>1</v>
      </c>
      <c r="W68" s="223">
        <v>1.1579986435000573</v>
      </c>
      <c r="X68" s="223">
        <v>1</v>
      </c>
      <c r="Y68" s="223">
        <v>1.1005329080162023</v>
      </c>
      <c r="Z68" s="223">
        <v>1.2032484303752455</v>
      </c>
      <c r="AA68" s="223">
        <v>1.0777917096603851</v>
      </c>
      <c r="AB68" s="223">
        <v>1</v>
      </c>
      <c r="AC68" s="223">
        <v>1</v>
      </c>
      <c r="AD68" s="360">
        <v>1.1309655836883046</v>
      </c>
      <c r="AE68" s="223">
        <v>1</v>
      </c>
      <c r="AF68" s="223">
        <v>1</v>
      </c>
      <c r="AG68" s="223">
        <v>1</v>
      </c>
      <c r="AH68" s="223">
        <v>1.2151711990174996</v>
      </c>
      <c r="AI68" s="223">
        <v>1</v>
      </c>
      <c r="AJ68" s="223">
        <v>1.3261384597683865</v>
      </c>
      <c r="AK68" s="223">
        <v>1.150954243289781</v>
      </c>
      <c r="AL68" s="223">
        <v>1</v>
      </c>
      <c r="AM68" s="223">
        <v>1.2498051109558614</v>
      </c>
      <c r="AN68" s="223">
        <v>1</v>
      </c>
      <c r="AO68" s="223">
        <v>1.0934477395427928</v>
      </c>
      <c r="AP68" s="223">
        <v>1</v>
      </c>
      <c r="AQ68" s="223">
        <v>1.1632830069328046</v>
      </c>
      <c r="AR68" s="223">
        <v>1</v>
      </c>
      <c r="AS68" s="223">
        <v>1.0844005321915682</v>
      </c>
      <c r="AT68" s="363">
        <v>1.1609893464233967</v>
      </c>
      <c r="AU68" s="223">
        <v>1</v>
      </c>
      <c r="AV68" s="223">
        <v>1.0874847299728121</v>
      </c>
      <c r="AW68" s="223">
        <v>1</v>
      </c>
      <c r="AX68" s="223">
        <v>1</v>
      </c>
      <c r="AY68" s="223">
        <v>1.0654218844181653</v>
      </c>
      <c r="AZ68" s="223">
        <v>1</v>
      </c>
      <c r="BA68" s="223">
        <v>1</v>
      </c>
      <c r="BB68" s="223">
        <v>1</v>
      </c>
    </row>
    <row r="69" spans="1:54" ht="15" customHeight="1">
      <c r="A69" s="221">
        <v>42005</v>
      </c>
      <c r="B69" s="222">
        <f t="shared" si="0"/>
        <v>42005</v>
      </c>
      <c r="C69" s="223">
        <v>1</v>
      </c>
      <c r="D69" s="223">
        <v>1</v>
      </c>
      <c r="E69" s="223">
        <v>1</v>
      </c>
      <c r="F69" s="223">
        <v>1.0936918130163662</v>
      </c>
      <c r="G69" s="223">
        <v>1.0674308955455842</v>
      </c>
      <c r="H69" s="223">
        <v>1</v>
      </c>
      <c r="I69" s="223">
        <v>1</v>
      </c>
      <c r="J69" s="223">
        <v>1</v>
      </c>
      <c r="K69" s="223">
        <v>1</v>
      </c>
      <c r="L69" s="223">
        <v>1.3055352100106725</v>
      </c>
      <c r="M69" s="223">
        <v>1.2649698176679964</v>
      </c>
      <c r="N69" s="223">
        <v>1</v>
      </c>
      <c r="O69" s="223">
        <v>1.0321551173036005</v>
      </c>
      <c r="P69" s="223">
        <v>1</v>
      </c>
      <c r="Q69" s="223">
        <v>1.1641165673257861</v>
      </c>
      <c r="R69" s="223">
        <v>1.1202367426085837</v>
      </c>
      <c r="S69" s="223">
        <v>1</v>
      </c>
      <c r="T69" s="223">
        <v>1.133544282519211</v>
      </c>
      <c r="U69" s="223">
        <v>1</v>
      </c>
      <c r="V69" s="223">
        <v>1</v>
      </c>
      <c r="W69" s="223">
        <v>1.1549762851557186</v>
      </c>
      <c r="X69" s="223">
        <v>1</v>
      </c>
      <c r="Y69" s="223">
        <v>1.1001300017416207</v>
      </c>
      <c r="Z69" s="223">
        <v>1.1996844634193793</v>
      </c>
      <c r="AA69" s="223">
        <v>1.0753480664366086</v>
      </c>
      <c r="AB69" s="223">
        <v>1</v>
      </c>
      <c r="AC69" s="223">
        <v>1</v>
      </c>
      <c r="AD69" s="360">
        <v>1.1301694055838751</v>
      </c>
      <c r="AE69" s="223">
        <v>1</v>
      </c>
      <c r="AF69" s="223">
        <v>1</v>
      </c>
      <c r="AG69" s="223">
        <v>1</v>
      </c>
      <c r="AH69" s="223">
        <v>1.2117456379408695</v>
      </c>
      <c r="AI69" s="223">
        <v>1</v>
      </c>
      <c r="AJ69" s="223">
        <v>1.3233527352070282</v>
      </c>
      <c r="AK69" s="223">
        <v>1.1439468940874999</v>
      </c>
      <c r="AL69" s="223">
        <v>1</v>
      </c>
      <c r="AM69" s="223">
        <v>1.2493743921129763</v>
      </c>
      <c r="AN69" s="223">
        <v>1</v>
      </c>
      <c r="AO69" s="223">
        <v>1.0925333772712453</v>
      </c>
      <c r="AP69" s="223">
        <v>1</v>
      </c>
      <c r="AQ69" s="223">
        <v>1.1599467865743731</v>
      </c>
      <c r="AR69" s="223">
        <v>1</v>
      </c>
      <c r="AS69" s="223">
        <v>1.0856478139548151</v>
      </c>
      <c r="AT69" s="363">
        <v>1.1588476920593171</v>
      </c>
      <c r="AU69" s="223">
        <v>1</v>
      </c>
      <c r="AV69" s="223">
        <v>1.0861537094923726</v>
      </c>
      <c r="AW69" s="223">
        <v>1</v>
      </c>
      <c r="AX69" s="223">
        <v>1</v>
      </c>
      <c r="AY69" s="223">
        <v>1.0646440735927896</v>
      </c>
      <c r="AZ69" s="223">
        <v>1</v>
      </c>
      <c r="BA69" s="223">
        <v>1</v>
      </c>
      <c r="BB69" s="223">
        <v>1</v>
      </c>
    </row>
    <row r="70" spans="1:54" ht="15" customHeight="1">
      <c r="A70" s="221">
        <v>42036</v>
      </c>
      <c r="B70" s="222">
        <f t="shared" si="0"/>
        <v>42036</v>
      </c>
      <c r="C70" s="223">
        <v>1</v>
      </c>
      <c r="D70" s="223">
        <v>1</v>
      </c>
      <c r="E70" s="223">
        <v>1</v>
      </c>
      <c r="F70" s="223">
        <v>1.0930585915989952</v>
      </c>
      <c r="G70" s="223">
        <v>1.0675725765331823</v>
      </c>
      <c r="H70" s="223">
        <v>1</v>
      </c>
      <c r="I70" s="223">
        <v>1</v>
      </c>
      <c r="J70" s="223">
        <v>1</v>
      </c>
      <c r="K70" s="223">
        <v>1</v>
      </c>
      <c r="L70" s="223">
        <v>1.300242479776536</v>
      </c>
      <c r="M70" s="223">
        <v>1.2611283586829654</v>
      </c>
      <c r="N70" s="223">
        <v>1</v>
      </c>
      <c r="O70" s="223">
        <v>1.0305204607598393</v>
      </c>
      <c r="P70" s="223">
        <v>1</v>
      </c>
      <c r="Q70" s="223">
        <v>1.1611502786585595</v>
      </c>
      <c r="R70" s="223">
        <v>1.1179514462262552</v>
      </c>
      <c r="S70" s="223">
        <v>1</v>
      </c>
      <c r="T70" s="223">
        <v>1.1301563801045293</v>
      </c>
      <c r="U70" s="223">
        <v>1</v>
      </c>
      <c r="V70" s="223">
        <v>1</v>
      </c>
      <c r="W70" s="223">
        <v>1.1521242292208016</v>
      </c>
      <c r="X70" s="223">
        <v>1</v>
      </c>
      <c r="Y70" s="223">
        <v>1.0996403796005856</v>
      </c>
      <c r="Z70" s="223">
        <v>1.1962042284216745</v>
      </c>
      <c r="AA70" s="223">
        <v>1.0728128319191341</v>
      </c>
      <c r="AB70" s="223">
        <v>1</v>
      </c>
      <c r="AC70" s="223">
        <v>1</v>
      </c>
      <c r="AD70" s="360">
        <v>1.1290338106049775</v>
      </c>
      <c r="AE70" s="223">
        <v>1</v>
      </c>
      <c r="AF70" s="223">
        <v>1</v>
      </c>
      <c r="AG70" s="223">
        <v>1</v>
      </c>
      <c r="AH70" s="223">
        <v>1.2083431456362876</v>
      </c>
      <c r="AI70" s="223">
        <v>1</v>
      </c>
      <c r="AJ70" s="223">
        <v>1.3205881285988361</v>
      </c>
      <c r="AK70" s="223">
        <v>1.1371073672725422</v>
      </c>
      <c r="AL70" s="223">
        <v>1</v>
      </c>
      <c r="AM70" s="223">
        <v>1.2490626328127057</v>
      </c>
      <c r="AN70" s="223">
        <v>1</v>
      </c>
      <c r="AO70" s="223">
        <v>1.0916101650995049</v>
      </c>
      <c r="AP70" s="223">
        <v>1</v>
      </c>
      <c r="AQ70" s="223">
        <v>1.1564612620117065</v>
      </c>
      <c r="AR70" s="223">
        <v>1</v>
      </c>
      <c r="AS70" s="223">
        <v>1.0825434578679183</v>
      </c>
      <c r="AT70" s="363">
        <v>1.1568670495058877</v>
      </c>
      <c r="AU70" s="223">
        <v>1</v>
      </c>
      <c r="AV70" s="223">
        <v>1.0850274893437575</v>
      </c>
      <c r="AW70" s="223">
        <v>1</v>
      </c>
      <c r="AX70" s="223">
        <v>1</v>
      </c>
      <c r="AY70" s="223">
        <v>1.0639399564305878</v>
      </c>
      <c r="AZ70" s="223">
        <v>1</v>
      </c>
      <c r="BA70" s="223">
        <v>1</v>
      </c>
      <c r="BB70" s="223">
        <v>1</v>
      </c>
    </row>
    <row r="71" spans="1:54" ht="15" customHeight="1">
      <c r="A71" s="221">
        <v>42064</v>
      </c>
      <c r="B71" s="222">
        <f t="shared" si="0"/>
        <v>42064</v>
      </c>
      <c r="C71" s="223">
        <v>1</v>
      </c>
      <c r="D71" s="223">
        <v>1</v>
      </c>
      <c r="E71" s="223">
        <v>1</v>
      </c>
      <c r="F71" s="223">
        <v>1.0924601551433299</v>
      </c>
      <c r="G71" s="223">
        <v>1.0676438803543276</v>
      </c>
      <c r="H71" s="223">
        <v>1</v>
      </c>
      <c r="I71" s="223">
        <v>1</v>
      </c>
      <c r="J71" s="223">
        <v>1</v>
      </c>
      <c r="K71" s="223">
        <v>1</v>
      </c>
      <c r="L71" s="223">
        <v>1.2950769308421832</v>
      </c>
      <c r="M71" s="223">
        <v>1.2573603300049681</v>
      </c>
      <c r="N71" s="223">
        <v>1</v>
      </c>
      <c r="O71" s="223">
        <v>1.02900679838831</v>
      </c>
      <c r="P71" s="223">
        <v>1</v>
      </c>
      <c r="Q71" s="223">
        <v>1.1583386780573675</v>
      </c>
      <c r="R71" s="223">
        <v>1.1156964623929866</v>
      </c>
      <c r="S71" s="223">
        <v>1</v>
      </c>
      <c r="T71" s="223">
        <v>1.1271417478310368</v>
      </c>
      <c r="U71" s="223">
        <v>1</v>
      </c>
      <c r="V71" s="223">
        <v>1</v>
      </c>
      <c r="W71" s="223">
        <v>1.1495683519316147</v>
      </c>
      <c r="X71" s="223">
        <v>1</v>
      </c>
      <c r="Y71" s="223">
        <v>1.0990460781653277</v>
      </c>
      <c r="Z71" s="223">
        <v>1.1929228042958573</v>
      </c>
      <c r="AA71" s="223">
        <v>1.0705815061551804</v>
      </c>
      <c r="AB71" s="223">
        <v>1</v>
      </c>
      <c r="AC71" s="223">
        <v>1</v>
      </c>
      <c r="AD71" s="360">
        <v>1.1278222046185848</v>
      </c>
      <c r="AE71" s="223">
        <v>1</v>
      </c>
      <c r="AF71" s="223">
        <v>1</v>
      </c>
      <c r="AG71" s="223">
        <v>1</v>
      </c>
      <c r="AH71" s="223">
        <v>1.2050655491359303</v>
      </c>
      <c r="AI71" s="223">
        <v>1</v>
      </c>
      <c r="AJ71" s="223">
        <v>1.3179029326490104</v>
      </c>
      <c r="AK71" s="223">
        <v>1.130533591660579</v>
      </c>
      <c r="AL71" s="223">
        <v>1</v>
      </c>
      <c r="AM71" s="223">
        <v>1.2488876480273299</v>
      </c>
      <c r="AN71" s="223">
        <v>1</v>
      </c>
      <c r="AO71" s="223">
        <v>1.0906792266577681</v>
      </c>
      <c r="AP71" s="223">
        <v>1</v>
      </c>
      <c r="AQ71" s="223">
        <v>1.1528917613106022</v>
      </c>
      <c r="AR71" s="223">
        <v>1</v>
      </c>
      <c r="AS71" s="223">
        <v>1.0796439471115673</v>
      </c>
      <c r="AT71" s="363">
        <v>1.1550119413844437</v>
      </c>
      <c r="AU71" s="223">
        <v>1</v>
      </c>
      <c r="AV71" s="223">
        <v>1.0841099322891168</v>
      </c>
      <c r="AW71" s="223">
        <v>1</v>
      </c>
      <c r="AX71" s="223">
        <v>1</v>
      </c>
      <c r="AY71" s="223">
        <v>1.0633503894105727</v>
      </c>
      <c r="AZ71" s="223">
        <v>1</v>
      </c>
      <c r="BA71" s="223">
        <v>1</v>
      </c>
      <c r="BB71" s="223">
        <v>1</v>
      </c>
    </row>
    <row r="72" spans="1:54" ht="15" customHeight="1">
      <c r="A72" s="221">
        <v>42095</v>
      </c>
      <c r="B72" s="222">
        <f t="shared" si="0"/>
        <v>42095</v>
      </c>
      <c r="C72" s="223">
        <v>1</v>
      </c>
      <c r="D72" s="223">
        <v>1</v>
      </c>
      <c r="E72" s="223">
        <v>1</v>
      </c>
      <c r="F72" s="223">
        <v>1.0916489376122946</v>
      </c>
      <c r="G72" s="223">
        <v>1.0676459968220873</v>
      </c>
      <c r="H72" s="223">
        <v>1</v>
      </c>
      <c r="I72" s="223">
        <v>1</v>
      </c>
      <c r="J72" s="223">
        <v>1</v>
      </c>
      <c r="K72" s="223">
        <v>1</v>
      </c>
      <c r="L72" s="223">
        <v>1.2900367658145127</v>
      </c>
      <c r="M72" s="223">
        <v>1.253664355917538</v>
      </c>
      <c r="N72" s="223">
        <v>1</v>
      </c>
      <c r="O72" s="223">
        <v>1.0276118188985284</v>
      </c>
      <c r="P72" s="223">
        <v>1</v>
      </c>
      <c r="Q72" s="223">
        <v>1.1557090298416004</v>
      </c>
      <c r="R72" s="223">
        <v>1.1134702920637392</v>
      </c>
      <c r="S72" s="223">
        <v>1</v>
      </c>
      <c r="T72" s="223">
        <v>1.1244946754446286</v>
      </c>
      <c r="U72" s="223">
        <v>1</v>
      </c>
      <c r="V72" s="223">
        <v>1</v>
      </c>
      <c r="W72" s="223">
        <v>1.1473041102889434</v>
      </c>
      <c r="X72" s="223">
        <v>1</v>
      </c>
      <c r="Y72" s="223">
        <v>1.0983485134939779</v>
      </c>
      <c r="Z72" s="223">
        <v>1.1897686448252611</v>
      </c>
      <c r="AA72" s="223">
        <v>1.0686497405141151</v>
      </c>
      <c r="AB72" s="223">
        <v>1</v>
      </c>
      <c r="AC72" s="223">
        <v>1</v>
      </c>
      <c r="AD72" s="360">
        <v>1.1265336829474348</v>
      </c>
      <c r="AE72" s="223">
        <v>1</v>
      </c>
      <c r="AF72" s="223">
        <v>1</v>
      </c>
      <c r="AG72" s="223">
        <v>1</v>
      </c>
      <c r="AH72" s="223">
        <v>1.2019101924553584</v>
      </c>
      <c r="AI72" s="223">
        <v>1</v>
      </c>
      <c r="AJ72" s="223">
        <v>1.3152979174934099</v>
      </c>
      <c r="AK72" s="223">
        <v>1.1243309996725501</v>
      </c>
      <c r="AL72" s="223">
        <v>1</v>
      </c>
      <c r="AM72" s="223">
        <v>1.2488468807157471</v>
      </c>
      <c r="AN72" s="223">
        <v>1</v>
      </c>
      <c r="AO72" s="223">
        <v>1.0897406006016557</v>
      </c>
      <c r="AP72" s="223">
        <v>1</v>
      </c>
      <c r="AQ72" s="223">
        <v>1.1492150905341376</v>
      </c>
      <c r="AR72" s="223">
        <v>1</v>
      </c>
      <c r="AS72" s="223">
        <v>1.07694612297079</v>
      </c>
      <c r="AT72" s="363">
        <v>1.1528519287664993</v>
      </c>
      <c r="AU72" s="223">
        <v>1</v>
      </c>
      <c r="AV72" s="223">
        <v>1.0833979787817092</v>
      </c>
      <c r="AW72" s="223">
        <v>1</v>
      </c>
      <c r="AX72" s="223">
        <v>1</v>
      </c>
      <c r="AY72" s="223">
        <v>1.0628729779411392</v>
      </c>
      <c r="AZ72" s="223">
        <v>1</v>
      </c>
      <c r="BA72" s="223">
        <v>1</v>
      </c>
      <c r="BB72" s="223">
        <v>1</v>
      </c>
    </row>
    <row r="73" spans="1:54" ht="15" customHeight="1">
      <c r="A73" s="221">
        <v>42125</v>
      </c>
      <c r="B73" s="222">
        <f t="shared" ref="B73:B136" si="1">DATEVALUE(TEXT(A73,"mm/dd/yyy"))</f>
        <v>42125</v>
      </c>
      <c r="C73" s="223">
        <v>1</v>
      </c>
      <c r="D73" s="223">
        <v>1</v>
      </c>
      <c r="E73" s="223">
        <v>1</v>
      </c>
      <c r="F73" s="223">
        <v>1.0906241652979229</v>
      </c>
      <c r="G73" s="223">
        <v>1.0675789814158612</v>
      </c>
      <c r="H73" s="223">
        <v>1</v>
      </c>
      <c r="I73" s="223">
        <v>1</v>
      </c>
      <c r="J73" s="223">
        <v>1</v>
      </c>
      <c r="K73" s="223">
        <v>1</v>
      </c>
      <c r="L73" s="223">
        <v>1.2851222373727758</v>
      </c>
      <c r="M73" s="223">
        <v>1.2500402452575976</v>
      </c>
      <c r="N73" s="223">
        <v>1</v>
      </c>
      <c r="O73" s="223">
        <v>1.0263351624269994</v>
      </c>
      <c r="P73" s="223">
        <v>1</v>
      </c>
      <c r="Q73" s="223">
        <v>1.1532603520683298</v>
      </c>
      <c r="R73" s="223">
        <v>1.1112719066825247</v>
      </c>
      <c r="S73" s="223">
        <v>1</v>
      </c>
      <c r="T73" s="223">
        <v>1.1222154787750394</v>
      </c>
      <c r="U73" s="223">
        <v>1</v>
      </c>
      <c r="V73" s="223">
        <v>1</v>
      </c>
      <c r="W73" s="223">
        <v>1.1453317437282857</v>
      </c>
      <c r="X73" s="223">
        <v>1</v>
      </c>
      <c r="Y73" s="223">
        <v>1.0975474065468629</v>
      </c>
      <c r="Z73" s="223">
        <v>1.1867409934257005</v>
      </c>
      <c r="AA73" s="223">
        <v>1.0670181068891427</v>
      </c>
      <c r="AB73" s="223">
        <v>1</v>
      </c>
      <c r="AC73" s="223">
        <v>1</v>
      </c>
      <c r="AD73" s="360">
        <v>1.1252652312055762</v>
      </c>
      <c r="AE73" s="223">
        <v>1</v>
      </c>
      <c r="AF73" s="223">
        <v>1</v>
      </c>
      <c r="AG73" s="223">
        <v>1</v>
      </c>
      <c r="AH73" s="223">
        <v>1.1988764268009426</v>
      </c>
      <c r="AI73" s="223">
        <v>1</v>
      </c>
      <c r="AJ73" s="223">
        <v>1.3127751526298497</v>
      </c>
      <c r="AK73" s="223">
        <v>1.1187420244199198</v>
      </c>
      <c r="AL73" s="223">
        <v>1</v>
      </c>
      <c r="AM73" s="223">
        <v>1.2488186641385965</v>
      </c>
      <c r="AN73" s="223">
        <v>1</v>
      </c>
      <c r="AO73" s="223">
        <v>1.088794200050486</v>
      </c>
      <c r="AP73" s="223">
        <v>1</v>
      </c>
      <c r="AQ73" s="223">
        <v>1.1454317216230103</v>
      </c>
      <c r="AR73" s="223">
        <v>1</v>
      </c>
      <c r="AS73" s="223">
        <v>1.0744501215613382</v>
      </c>
      <c r="AT73" s="363">
        <v>1.1504193715076345</v>
      </c>
      <c r="AU73" s="223">
        <v>1</v>
      </c>
      <c r="AV73" s="223">
        <v>1.0828919446846133</v>
      </c>
      <c r="AW73" s="223">
        <v>1</v>
      </c>
      <c r="AX73" s="223">
        <v>1</v>
      </c>
      <c r="AY73" s="223">
        <v>1.0625071726538282</v>
      </c>
      <c r="AZ73" s="223">
        <v>1</v>
      </c>
      <c r="BA73" s="223">
        <v>1</v>
      </c>
      <c r="BB73" s="223">
        <v>1</v>
      </c>
    </row>
    <row r="74" spans="1:54" ht="15" customHeight="1">
      <c r="A74" s="221">
        <v>42156</v>
      </c>
      <c r="B74" s="222">
        <f t="shared" si="1"/>
        <v>42156</v>
      </c>
      <c r="C74" s="223">
        <v>1</v>
      </c>
      <c r="D74" s="223">
        <v>1</v>
      </c>
      <c r="E74" s="223">
        <v>1</v>
      </c>
      <c r="F74" s="223">
        <v>1.0896319214669306</v>
      </c>
      <c r="G74" s="223">
        <v>1.0674428877160806</v>
      </c>
      <c r="H74" s="223">
        <v>1</v>
      </c>
      <c r="I74" s="223">
        <v>1</v>
      </c>
      <c r="J74" s="223">
        <v>1</v>
      </c>
      <c r="K74" s="223">
        <v>1</v>
      </c>
      <c r="L74" s="223">
        <v>1.2803335849197557</v>
      </c>
      <c r="M74" s="223">
        <v>1.2464878161846462</v>
      </c>
      <c r="N74" s="223">
        <v>1</v>
      </c>
      <c r="O74" s="223">
        <v>1.0251764862135857</v>
      </c>
      <c r="P74" s="223">
        <v>1</v>
      </c>
      <c r="Q74" s="223">
        <v>1.1509917019840739</v>
      </c>
      <c r="R74" s="223">
        <v>1.1091003089413785</v>
      </c>
      <c r="S74" s="223">
        <v>1</v>
      </c>
      <c r="T74" s="223">
        <v>1.120304464121717</v>
      </c>
      <c r="U74" s="223">
        <v>1</v>
      </c>
      <c r="V74" s="223">
        <v>1</v>
      </c>
      <c r="W74" s="223">
        <v>1.1436514854940856</v>
      </c>
      <c r="X74" s="223">
        <v>1</v>
      </c>
      <c r="Y74" s="223">
        <v>1.0966424851120096</v>
      </c>
      <c r="Z74" s="223">
        <v>1.183906736190248</v>
      </c>
      <c r="AA74" s="223">
        <v>1.0656871680688154</v>
      </c>
      <c r="AB74" s="223">
        <v>1</v>
      </c>
      <c r="AC74" s="223">
        <v>1</v>
      </c>
      <c r="AD74" s="360">
        <v>1.1240161262672645</v>
      </c>
      <c r="AE74" s="223">
        <v>1</v>
      </c>
      <c r="AF74" s="223">
        <v>1</v>
      </c>
      <c r="AG74" s="223">
        <v>1</v>
      </c>
      <c r="AH74" s="223">
        <v>1.1959636274033814</v>
      </c>
      <c r="AI74" s="223">
        <v>1</v>
      </c>
      <c r="AJ74" s="223">
        <v>1.3103366266817971</v>
      </c>
      <c r="AK74" s="223">
        <v>1.1138842378375244</v>
      </c>
      <c r="AL74" s="223">
        <v>1</v>
      </c>
      <c r="AM74" s="223">
        <v>1.248802712243319</v>
      </c>
      <c r="AN74" s="223">
        <v>1</v>
      </c>
      <c r="AO74" s="223">
        <v>1.0878399413884119</v>
      </c>
      <c r="AP74" s="223">
        <v>1</v>
      </c>
      <c r="AQ74" s="223">
        <v>1.1415670360246415</v>
      </c>
      <c r="AR74" s="223">
        <v>1</v>
      </c>
      <c r="AS74" s="223">
        <v>1.0721560637381633</v>
      </c>
      <c r="AT74" s="363">
        <v>1.1481420009088257</v>
      </c>
      <c r="AU74" s="223">
        <v>1</v>
      </c>
      <c r="AV74" s="223">
        <v>1.0825921403352459</v>
      </c>
      <c r="AW74" s="223">
        <v>1</v>
      </c>
      <c r="AX74" s="223">
        <v>1</v>
      </c>
      <c r="AY74" s="223">
        <v>1.0622524481446602</v>
      </c>
      <c r="AZ74" s="223">
        <v>1</v>
      </c>
      <c r="BA74" s="223">
        <v>1</v>
      </c>
      <c r="BB74" s="223">
        <v>1</v>
      </c>
    </row>
    <row r="75" spans="1:54" ht="15" customHeight="1">
      <c r="A75" s="221">
        <v>42186</v>
      </c>
      <c r="B75" s="222">
        <f t="shared" si="1"/>
        <v>42186</v>
      </c>
      <c r="C75" s="223">
        <v>1</v>
      </c>
      <c r="D75" s="223">
        <v>1</v>
      </c>
      <c r="E75" s="223">
        <v>1</v>
      </c>
      <c r="F75" s="223">
        <v>1.0886790243321331</v>
      </c>
      <c r="G75" s="223">
        <v>1.0672377709764929</v>
      </c>
      <c r="H75" s="223">
        <v>1</v>
      </c>
      <c r="I75" s="223">
        <v>1</v>
      </c>
      <c r="J75" s="223">
        <v>1</v>
      </c>
      <c r="K75" s="223">
        <v>1</v>
      </c>
      <c r="L75" s="223">
        <v>1.2754192658449928</v>
      </c>
      <c r="M75" s="223">
        <v>1.2430068840341506</v>
      </c>
      <c r="N75" s="223">
        <v>1</v>
      </c>
      <c r="O75" s="223">
        <v>1.0241354417021988</v>
      </c>
      <c r="P75" s="223">
        <v>1</v>
      </c>
      <c r="Q75" s="223">
        <v>1.1489921479707901</v>
      </c>
      <c r="R75" s="223">
        <v>1.1070940737429447</v>
      </c>
      <c r="S75" s="223">
        <v>1</v>
      </c>
      <c r="T75" s="223">
        <v>1.1184263017840828</v>
      </c>
      <c r="U75" s="223">
        <v>1</v>
      </c>
      <c r="V75" s="223">
        <v>1</v>
      </c>
      <c r="W75" s="223">
        <v>1.1418221173291681</v>
      </c>
      <c r="X75" s="223">
        <v>1</v>
      </c>
      <c r="Y75" s="223">
        <v>1.0956372877150939</v>
      </c>
      <c r="Z75" s="223">
        <v>1.1812651392645903</v>
      </c>
      <c r="AA75" s="223">
        <v>1.0646575153416131</v>
      </c>
      <c r="AB75" s="223">
        <v>1</v>
      </c>
      <c r="AC75" s="223">
        <v>1</v>
      </c>
      <c r="AD75" s="360">
        <v>1.1227718722904854</v>
      </c>
      <c r="AE75" s="223">
        <v>1</v>
      </c>
      <c r="AF75" s="223">
        <v>1</v>
      </c>
      <c r="AG75" s="223">
        <v>1</v>
      </c>
      <c r="AH75" s="223">
        <v>1.1931010959683874</v>
      </c>
      <c r="AI75" s="223">
        <v>1</v>
      </c>
      <c r="AJ75" s="223">
        <v>1.3080011249387729</v>
      </c>
      <c r="AK75" s="223">
        <v>1.109737878983551</v>
      </c>
      <c r="AL75" s="223">
        <v>1</v>
      </c>
      <c r="AM75" s="223">
        <v>1.24892003931159</v>
      </c>
      <c r="AN75" s="223">
        <v>1</v>
      </c>
      <c r="AO75" s="223">
        <v>1.0866109092291925</v>
      </c>
      <c r="AP75" s="223">
        <v>1</v>
      </c>
      <c r="AQ75" s="223">
        <v>1.137944790013756</v>
      </c>
      <c r="AR75" s="223">
        <v>1</v>
      </c>
      <c r="AS75" s="223">
        <v>1.0701465512601858</v>
      </c>
      <c r="AT75" s="363">
        <v>1.146145830194983</v>
      </c>
      <c r="AU75" s="223">
        <v>1</v>
      </c>
      <c r="AV75" s="223">
        <v>1.0824988912596873</v>
      </c>
      <c r="AW75" s="223">
        <v>1</v>
      </c>
      <c r="AX75" s="223">
        <v>1</v>
      </c>
      <c r="AY75" s="223">
        <v>1.0621010441174525</v>
      </c>
      <c r="AZ75" s="223">
        <v>1</v>
      </c>
      <c r="BA75" s="223">
        <v>1</v>
      </c>
      <c r="BB75" s="223">
        <v>1</v>
      </c>
    </row>
    <row r="76" spans="1:54" ht="15" customHeight="1">
      <c r="A76" s="221">
        <v>42217</v>
      </c>
      <c r="B76" s="222">
        <f t="shared" si="1"/>
        <v>42217</v>
      </c>
      <c r="C76" s="223">
        <v>1</v>
      </c>
      <c r="D76" s="223">
        <v>1</v>
      </c>
      <c r="E76" s="223">
        <v>1</v>
      </c>
      <c r="F76" s="223">
        <v>1.0877657980146669</v>
      </c>
      <c r="G76" s="223">
        <v>1.0669625548116144</v>
      </c>
      <c r="H76" s="223">
        <v>1</v>
      </c>
      <c r="I76" s="223">
        <v>1</v>
      </c>
      <c r="J76" s="223">
        <v>1</v>
      </c>
      <c r="K76" s="223">
        <v>1</v>
      </c>
      <c r="L76" s="223">
        <v>1.2703831807367472</v>
      </c>
      <c r="M76" s="223">
        <v>1.2395984394801509</v>
      </c>
      <c r="N76" s="223">
        <v>1</v>
      </c>
      <c r="O76" s="223">
        <v>1.0232136143833763</v>
      </c>
      <c r="P76" s="223">
        <v>1</v>
      </c>
      <c r="Q76" s="223">
        <v>1.1472642594643123</v>
      </c>
      <c r="R76" s="223">
        <v>1.1052532387220162</v>
      </c>
      <c r="S76" s="223">
        <v>1</v>
      </c>
      <c r="T76" s="223">
        <v>1.1165880632364606</v>
      </c>
      <c r="U76" s="223">
        <v>1</v>
      </c>
      <c r="V76" s="223">
        <v>1</v>
      </c>
      <c r="W76" s="223">
        <v>1.1398488448941051</v>
      </c>
      <c r="X76" s="223">
        <v>1</v>
      </c>
      <c r="Y76" s="223">
        <v>1.094529562922038</v>
      </c>
      <c r="Z76" s="223">
        <v>1.1788186276709345</v>
      </c>
      <c r="AA76" s="223">
        <v>1.0639346890740113</v>
      </c>
      <c r="AB76" s="223">
        <v>1</v>
      </c>
      <c r="AC76" s="223">
        <v>1</v>
      </c>
      <c r="AD76" s="360">
        <v>1.1215316765499075</v>
      </c>
      <c r="AE76" s="223">
        <v>1</v>
      </c>
      <c r="AF76" s="223">
        <v>1</v>
      </c>
      <c r="AG76" s="223">
        <v>1</v>
      </c>
      <c r="AH76" s="223">
        <v>1.1902897944943092</v>
      </c>
      <c r="AI76" s="223">
        <v>1</v>
      </c>
      <c r="AJ76" s="223">
        <v>1.3056370555780061</v>
      </c>
      <c r="AK76" s="223">
        <v>1.1062872450233365</v>
      </c>
      <c r="AL76" s="223">
        <v>1</v>
      </c>
      <c r="AM76" s="223">
        <v>1.2491724732360248</v>
      </c>
      <c r="AN76" s="223">
        <v>1</v>
      </c>
      <c r="AO76" s="223">
        <v>1.0851070395631868</v>
      </c>
      <c r="AP76" s="223">
        <v>1</v>
      </c>
      <c r="AQ76" s="223">
        <v>1.1345636196841569</v>
      </c>
      <c r="AR76" s="223">
        <v>1</v>
      </c>
      <c r="AS76" s="223">
        <v>1.068424139048713</v>
      </c>
      <c r="AT76" s="363">
        <v>1.1444325258809189</v>
      </c>
      <c r="AU76" s="223">
        <v>1</v>
      </c>
      <c r="AV76" s="223">
        <v>1.0826159140724307</v>
      </c>
      <c r="AW76" s="223">
        <v>1</v>
      </c>
      <c r="AX76" s="223">
        <v>1</v>
      </c>
      <c r="AY76" s="223">
        <v>1.0620542460048719</v>
      </c>
      <c r="AZ76" s="223">
        <v>1</v>
      </c>
      <c r="BA76" s="223">
        <v>1</v>
      </c>
      <c r="BB76" s="223">
        <v>1</v>
      </c>
    </row>
    <row r="77" spans="1:54" ht="15" customHeight="1">
      <c r="A77" s="221">
        <v>42248</v>
      </c>
      <c r="B77" s="222">
        <f t="shared" si="1"/>
        <v>42248</v>
      </c>
      <c r="C77" s="223">
        <v>1</v>
      </c>
      <c r="D77" s="223">
        <v>1</v>
      </c>
      <c r="E77" s="223">
        <v>1</v>
      </c>
      <c r="F77" s="223">
        <v>1.0868838218583545</v>
      </c>
      <c r="G77" s="223">
        <v>1.0666198327930849</v>
      </c>
      <c r="H77" s="223">
        <v>1</v>
      </c>
      <c r="I77" s="223">
        <v>1</v>
      </c>
      <c r="J77" s="223">
        <v>1</v>
      </c>
      <c r="K77" s="223">
        <v>1</v>
      </c>
      <c r="L77" s="223">
        <v>1.2654714227079953</v>
      </c>
      <c r="M77" s="223">
        <v>1.236258085933434</v>
      </c>
      <c r="N77" s="223">
        <v>1</v>
      </c>
      <c r="O77" s="223">
        <v>1.0224045584430426</v>
      </c>
      <c r="P77" s="223">
        <v>1</v>
      </c>
      <c r="Q77" s="223">
        <v>1.14570737068535</v>
      </c>
      <c r="R77" s="223">
        <v>1.1034378915241609</v>
      </c>
      <c r="S77" s="223">
        <v>1</v>
      </c>
      <c r="T77" s="223">
        <v>1.1151094914137205</v>
      </c>
      <c r="U77" s="223">
        <v>1</v>
      </c>
      <c r="V77" s="223">
        <v>1</v>
      </c>
      <c r="W77" s="223">
        <v>1.1381598537300084</v>
      </c>
      <c r="X77" s="223">
        <v>1</v>
      </c>
      <c r="Y77" s="223">
        <v>1.0933183741916199</v>
      </c>
      <c r="Z77" s="223">
        <v>1.1765556182795343</v>
      </c>
      <c r="AA77" s="223">
        <v>1.0635066555430224</v>
      </c>
      <c r="AB77" s="223">
        <v>1</v>
      </c>
      <c r="AC77" s="223">
        <v>1</v>
      </c>
      <c r="AD77" s="360">
        <v>1.1203051453028281</v>
      </c>
      <c r="AE77" s="223">
        <v>1</v>
      </c>
      <c r="AF77" s="223">
        <v>1</v>
      </c>
      <c r="AG77" s="223">
        <v>1</v>
      </c>
      <c r="AH77" s="223">
        <v>1.1875911878310335</v>
      </c>
      <c r="AI77" s="223">
        <v>1</v>
      </c>
      <c r="AJ77" s="223">
        <v>1.3032209343218819</v>
      </c>
      <c r="AK77" s="223">
        <v>1.1034802972626676</v>
      </c>
      <c r="AL77" s="223">
        <v>1</v>
      </c>
      <c r="AM77" s="223">
        <v>1.2495551723301117</v>
      </c>
      <c r="AN77" s="223">
        <v>1</v>
      </c>
      <c r="AO77" s="223">
        <v>1.0835940065652614</v>
      </c>
      <c r="AP77" s="223">
        <v>1</v>
      </c>
      <c r="AQ77" s="223">
        <v>1.1311016776105152</v>
      </c>
      <c r="AR77" s="223">
        <v>1</v>
      </c>
      <c r="AS77" s="223">
        <v>1.0668949969188581</v>
      </c>
      <c r="AT77" s="363">
        <v>1.1428681174425259</v>
      </c>
      <c r="AU77" s="223">
        <v>1</v>
      </c>
      <c r="AV77" s="223">
        <v>1.0829350398011064</v>
      </c>
      <c r="AW77" s="223">
        <v>1</v>
      </c>
      <c r="AX77" s="223">
        <v>1</v>
      </c>
      <c r="AY77" s="223">
        <v>1.0621142089101605</v>
      </c>
      <c r="AZ77" s="223">
        <v>1</v>
      </c>
      <c r="BA77" s="223">
        <v>1</v>
      </c>
      <c r="BB77" s="223">
        <v>1</v>
      </c>
    </row>
    <row r="78" spans="1:54" ht="15" customHeight="1">
      <c r="A78" s="221">
        <v>42278</v>
      </c>
      <c r="B78" s="222">
        <f t="shared" si="1"/>
        <v>42278</v>
      </c>
      <c r="C78" s="223">
        <v>1</v>
      </c>
      <c r="D78" s="223">
        <v>1</v>
      </c>
      <c r="E78" s="223">
        <v>1</v>
      </c>
      <c r="F78" s="223">
        <v>1.0860329346953639</v>
      </c>
      <c r="G78" s="223">
        <v>1.0662096590469909</v>
      </c>
      <c r="H78" s="223">
        <v>1</v>
      </c>
      <c r="I78" s="223">
        <v>1</v>
      </c>
      <c r="J78" s="223">
        <v>1</v>
      </c>
      <c r="K78" s="223">
        <v>1</v>
      </c>
      <c r="L78" s="223">
        <v>1.2606842029666319</v>
      </c>
      <c r="M78" s="223">
        <v>1.233026682349103</v>
      </c>
      <c r="N78" s="223">
        <v>1</v>
      </c>
      <c r="O78" s="223">
        <v>1.0217079616927272</v>
      </c>
      <c r="P78" s="223">
        <v>1</v>
      </c>
      <c r="Q78" s="223">
        <v>1.1443194100096419</v>
      </c>
      <c r="R78" s="223">
        <v>1.1016470515092052</v>
      </c>
      <c r="S78" s="223">
        <v>1</v>
      </c>
      <c r="T78" s="223">
        <v>1.113990911133367</v>
      </c>
      <c r="U78" s="223">
        <v>1</v>
      </c>
      <c r="V78" s="223">
        <v>1</v>
      </c>
      <c r="W78" s="223">
        <v>1.1367553952560898</v>
      </c>
      <c r="X78" s="223">
        <v>1</v>
      </c>
      <c r="Y78" s="223">
        <v>1.0920034486691013</v>
      </c>
      <c r="Z78" s="223">
        <v>1.1744754047490691</v>
      </c>
      <c r="AA78" s="223">
        <v>1.0633740334423052</v>
      </c>
      <c r="AB78" s="223">
        <v>1</v>
      </c>
      <c r="AC78" s="223">
        <v>1</v>
      </c>
      <c r="AD78" s="360">
        <v>1.1183784244462851</v>
      </c>
      <c r="AE78" s="223">
        <v>1</v>
      </c>
      <c r="AF78" s="223">
        <v>1</v>
      </c>
      <c r="AG78" s="223">
        <v>1</v>
      </c>
      <c r="AH78" s="223">
        <v>1.1850046671385353</v>
      </c>
      <c r="AI78" s="223">
        <v>1</v>
      </c>
      <c r="AJ78" s="223">
        <v>1.30088685328946</v>
      </c>
      <c r="AK78" s="223">
        <v>1.1011853598792842</v>
      </c>
      <c r="AL78" s="223">
        <v>1</v>
      </c>
      <c r="AM78" s="223">
        <v>1.2500677863353136</v>
      </c>
      <c r="AN78" s="223">
        <v>1</v>
      </c>
      <c r="AO78" s="223">
        <v>1.0820717319070461</v>
      </c>
      <c r="AP78" s="223">
        <v>1</v>
      </c>
      <c r="AQ78" s="223">
        <v>1.1275593442029097</v>
      </c>
      <c r="AR78" s="223">
        <v>1</v>
      </c>
      <c r="AS78" s="223">
        <v>1.0655592151065474</v>
      </c>
      <c r="AT78" s="363">
        <v>1.1414524833973916</v>
      </c>
      <c r="AU78" s="223">
        <v>1</v>
      </c>
      <c r="AV78" s="223">
        <v>1.0834566081527655</v>
      </c>
      <c r="AW78" s="223">
        <v>1</v>
      </c>
      <c r="AX78" s="223">
        <v>1</v>
      </c>
      <c r="AY78" s="223">
        <v>1.0613712697997799</v>
      </c>
      <c r="AZ78" s="223">
        <v>1</v>
      </c>
      <c r="BA78" s="223">
        <v>1</v>
      </c>
      <c r="BB78" s="223">
        <v>1</v>
      </c>
    </row>
    <row r="79" spans="1:54" ht="15" customHeight="1">
      <c r="A79" s="221">
        <v>42309</v>
      </c>
      <c r="B79" s="222">
        <f t="shared" si="1"/>
        <v>42309</v>
      </c>
      <c r="C79" s="223">
        <v>1</v>
      </c>
      <c r="D79" s="223">
        <v>1</v>
      </c>
      <c r="E79" s="223">
        <v>1</v>
      </c>
      <c r="F79" s="223">
        <v>1.0852136790149083</v>
      </c>
      <c r="G79" s="223">
        <v>1.065730677052646</v>
      </c>
      <c r="H79" s="223">
        <v>1</v>
      </c>
      <c r="I79" s="223">
        <v>1</v>
      </c>
      <c r="J79" s="223">
        <v>1</v>
      </c>
      <c r="K79" s="223">
        <v>1</v>
      </c>
      <c r="L79" s="223">
        <v>1.2560271088802504</v>
      </c>
      <c r="M79" s="223">
        <v>1.2299070049424261</v>
      </c>
      <c r="N79" s="223">
        <v>1</v>
      </c>
      <c r="O79" s="223">
        <v>1.0211277180719929</v>
      </c>
      <c r="P79" s="223">
        <v>1</v>
      </c>
      <c r="Q79" s="223">
        <v>1.1431057316115742</v>
      </c>
      <c r="R79" s="223">
        <v>1.0998792820424661</v>
      </c>
      <c r="S79" s="223">
        <v>1</v>
      </c>
      <c r="T79" s="223">
        <v>1.1132434984650057</v>
      </c>
      <c r="U79" s="223">
        <v>1</v>
      </c>
      <c r="V79" s="223">
        <v>1</v>
      </c>
      <c r="W79" s="223">
        <v>1.1356445974770248</v>
      </c>
      <c r="X79" s="223">
        <v>1</v>
      </c>
      <c r="Y79" s="223">
        <v>1.0905828116224505</v>
      </c>
      <c r="Z79" s="223">
        <v>1.17258501967401</v>
      </c>
      <c r="AA79" s="223">
        <v>1.0635451171947186</v>
      </c>
      <c r="AB79" s="223">
        <v>1</v>
      </c>
      <c r="AC79" s="223">
        <v>1</v>
      </c>
      <c r="AD79" s="360">
        <v>1.1157549694620243</v>
      </c>
      <c r="AE79" s="223">
        <v>1</v>
      </c>
      <c r="AF79" s="223">
        <v>1</v>
      </c>
      <c r="AG79" s="223">
        <v>1</v>
      </c>
      <c r="AH79" s="223">
        <v>1.1825352905199737</v>
      </c>
      <c r="AI79" s="223">
        <v>1</v>
      </c>
      <c r="AJ79" s="223">
        <v>1.2986411638902833</v>
      </c>
      <c r="AK79" s="223">
        <v>1.0991384563157447</v>
      </c>
      <c r="AL79" s="223">
        <v>1</v>
      </c>
      <c r="AM79" s="223">
        <v>1.248449775368387</v>
      </c>
      <c r="AN79" s="223">
        <v>1</v>
      </c>
      <c r="AO79" s="223">
        <v>1.0805414888832234</v>
      </c>
      <c r="AP79" s="223">
        <v>1</v>
      </c>
      <c r="AQ79" s="223">
        <v>1.1239367503025004</v>
      </c>
      <c r="AR79" s="223">
        <v>1</v>
      </c>
      <c r="AS79" s="223">
        <v>1.0644241618839472</v>
      </c>
      <c r="AT79" s="363">
        <v>1.1401899467888934</v>
      </c>
      <c r="AU79" s="223">
        <v>1</v>
      </c>
      <c r="AV79" s="223">
        <v>1.0841860599516882</v>
      </c>
      <c r="AW79" s="223">
        <v>1</v>
      </c>
      <c r="AX79" s="223">
        <v>1</v>
      </c>
      <c r="AY79" s="223">
        <v>1.0598288599021481</v>
      </c>
      <c r="AZ79" s="223">
        <v>1</v>
      </c>
      <c r="BA79" s="223">
        <v>1</v>
      </c>
      <c r="BB79" s="223">
        <v>1</v>
      </c>
    </row>
    <row r="80" spans="1:54" ht="15" customHeight="1">
      <c r="A80" s="221">
        <v>42339</v>
      </c>
      <c r="B80" s="222">
        <f t="shared" si="1"/>
        <v>42339</v>
      </c>
      <c r="C80" s="223">
        <v>1</v>
      </c>
      <c r="D80" s="223">
        <v>1</v>
      </c>
      <c r="E80" s="223">
        <v>1</v>
      </c>
      <c r="F80" s="223">
        <v>1.084425884045402</v>
      </c>
      <c r="G80" s="223">
        <v>1.0651829415060101</v>
      </c>
      <c r="H80" s="223">
        <v>1</v>
      </c>
      <c r="I80" s="223">
        <v>1</v>
      </c>
      <c r="J80" s="223">
        <v>1</v>
      </c>
      <c r="K80" s="223">
        <v>1</v>
      </c>
      <c r="L80" s="223">
        <v>1.2515003461855969</v>
      </c>
      <c r="M80" s="223">
        <v>1.2268577380436227</v>
      </c>
      <c r="N80" s="223">
        <v>1</v>
      </c>
      <c r="O80" s="223">
        <v>1.0206635061830205</v>
      </c>
      <c r="P80" s="223">
        <v>1</v>
      </c>
      <c r="Q80" s="223">
        <v>1.1420654130198948</v>
      </c>
      <c r="R80" s="223">
        <v>1.0981335520187292</v>
      </c>
      <c r="S80" s="223">
        <v>1</v>
      </c>
      <c r="T80" s="223">
        <v>1.1128675749575936</v>
      </c>
      <c r="U80" s="223">
        <v>1</v>
      </c>
      <c r="V80" s="223">
        <v>1</v>
      </c>
      <c r="W80" s="223">
        <v>1.1348277096397821</v>
      </c>
      <c r="X80" s="223">
        <v>1</v>
      </c>
      <c r="Y80" s="223">
        <v>1.0890561681817914</v>
      </c>
      <c r="Z80" s="223">
        <v>1.1708837319852783</v>
      </c>
      <c r="AA80" s="223">
        <v>1.0640205478823195</v>
      </c>
      <c r="AB80" s="223">
        <v>1</v>
      </c>
      <c r="AC80" s="223">
        <v>1</v>
      </c>
      <c r="AD80" s="360">
        <v>1.1131486015938834</v>
      </c>
      <c r="AE80" s="223">
        <v>1</v>
      </c>
      <c r="AF80" s="223">
        <v>1</v>
      </c>
      <c r="AG80" s="223">
        <v>1</v>
      </c>
      <c r="AH80" s="223">
        <v>1.180182432608512</v>
      </c>
      <c r="AI80" s="223">
        <v>1</v>
      </c>
      <c r="AJ80" s="223">
        <v>1.2964858421202206</v>
      </c>
      <c r="AK80" s="223">
        <v>1.0971700468713597</v>
      </c>
      <c r="AL80" s="223">
        <v>1</v>
      </c>
      <c r="AM80" s="223">
        <v>1.2447036305602563</v>
      </c>
      <c r="AN80" s="223">
        <v>1</v>
      </c>
      <c r="AO80" s="223">
        <v>1.0790031909953866</v>
      </c>
      <c r="AP80" s="223">
        <v>1</v>
      </c>
      <c r="AQ80" s="223">
        <v>1.120234276945254</v>
      </c>
      <c r="AR80" s="223">
        <v>1</v>
      </c>
      <c r="AS80" s="223">
        <v>1.0634899076077895</v>
      </c>
      <c r="AT80" s="363">
        <v>1.1390803816788007</v>
      </c>
      <c r="AU80" s="223">
        <v>1</v>
      </c>
      <c r="AV80" s="223">
        <v>1.0851237452091982</v>
      </c>
      <c r="AW80" s="223">
        <v>1</v>
      </c>
      <c r="AX80" s="223">
        <v>1</v>
      </c>
      <c r="AY80" s="223">
        <v>1.0583968337401954</v>
      </c>
      <c r="AZ80" s="223">
        <v>1</v>
      </c>
      <c r="BA80" s="223">
        <v>1</v>
      </c>
      <c r="BB80" s="223">
        <v>1</v>
      </c>
    </row>
    <row r="81" spans="1:54" ht="15" customHeight="1">
      <c r="A81" s="221">
        <v>42370</v>
      </c>
      <c r="B81" s="222">
        <f t="shared" si="1"/>
        <v>42370</v>
      </c>
      <c r="C81" s="223">
        <v>1</v>
      </c>
      <c r="D81" s="223">
        <v>1</v>
      </c>
      <c r="E81" s="223">
        <v>1</v>
      </c>
      <c r="F81" s="223">
        <v>1.0836482427631695</v>
      </c>
      <c r="G81" s="223">
        <v>1.0645737662766452</v>
      </c>
      <c r="H81" s="223">
        <v>1</v>
      </c>
      <c r="I81" s="223">
        <v>1</v>
      </c>
      <c r="J81" s="223">
        <v>1</v>
      </c>
      <c r="K81" s="223">
        <v>1</v>
      </c>
      <c r="L81" s="223">
        <v>1.2482539632924963</v>
      </c>
      <c r="M81" s="223">
        <v>1.2239224509076263</v>
      </c>
      <c r="N81" s="223">
        <v>1</v>
      </c>
      <c r="O81" s="223">
        <v>1.0203014583812717</v>
      </c>
      <c r="P81" s="223">
        <v>1</v>
      </c>
      <c r="Q81" s="223">
        <v>1.1411446568943417</v>
      </c>
      <c r="R81" s="223">
        <v>1.0964552048960763</v>
      </c>
      <c r="S81" s="223">
        <v>1</v>
      </c>
      <c r="T81" s="223">
        <v>1.112795838287612</v>
      </c>
      <c r="U81" s="223">
        <v>1</v>
      </c>
      <c r="V81" s="223">
        <v>1</v>
      </c>
      <c r="W81" s="223">
        <v>1.1342138327993521</v>
      </c>
      <c r="X81" s="223">
        <v>1</v>
      </c>
      <c r="Y81" s="223">
        <v>1.0874521037435556</v>
      </c>
      <c r="Z81" s="223">
        <v>1.1693286250118993</v>
      </c>
      <c r="AA81" s="223">
        <v>1.0647141309126624</v>
      </c>
      <c r="AB81" s="223">
        <v>1</v>
      </c>
      <c r="AC81" s="223">
        <v>1</v>
      </c>
      <c r="AD81" s="360">
        <v>1.1108918850149849</v>
      </c>
      <c r="AE81" s="223">
        <v>1</v>
      </c>
      <c r="AF81" s="223">
        <v>1</v>
      </c>
      <c r="AG81" s="223">
        <v>1</v>
      </c>
      <c r="AH81" s="223">
        <v>1.1779155260410219</v>
      </c>
      <c r="AI81" s="223">
        <v>1</v>
      </c>
      <c r="AJ81" s="223">
        <v>1.2942892237721948</v>
      </c>
      <c r="AK81" s="223">
        <v>1.0952778612806489</v>
      </c>
      <c r="AL81" s="223">
        <v>1</v>
      </c>
      <c r="AM81" s="223">
        <v>1.2409882404489883</v>
      </c>
      <c r="AN81" s="223">
        <v>1</v>
      </c>
      <c r="AO81" s="223">
        <v>1.0774618575070452</v>
      </c>
      <c r="AP81" s="223">
        <v>1</v>
      </c>
      <c r="AQ81" s="223">
        <v>1.1165324824754588</v>
      </c>
      <c r="AR81" s="223">
        <v>1</v>
      </c>
      <c r="AS81" s="223">
        <v>1.0625537151143509</v>
      </c>
      <c r="AT81" s="363">
        <v>1.1380638809464743</v>
      </c>
      <c r="AU81" s="223">
        <v>1</v>
      </c>
      <c r="AV81" s="223">
        <v>1.086068106665885</v>
      </c>
      <c r="AW81" s="223">
        <v>1</v>
      </c>
      <c r="AX81" s="223">
        <v>1</v>
      </c>
      <c r="AY81" s="223">
        <v>1.0570393364254265</v>
      </c>
      <c r="AZ81" s="223">
        <v>1</v>
      </c>
      <c r="BA81" s="223">
        <v>1</v>
      </c>
      <c r="BB81" s="223">
        <v>1</v>
      </c>
    </row>
    <row r="82" spans="1:54" ht="15" customHeight="1">
      <c r="A82" s="221">
        <v>42401</v>
      </c>
      <c r="B82" s="222">
        <f t="shared" si="1"/>
        <v>42401</v>
      </c>
      <c r="C82" s="223">
        <v>1</v>
      </c>
      <c r="D82" s="223">
        <v>1</v>
      </c>
      <c r="E82" s="223">
        <v>1</v>
      </c>
      <c r="F82" s="223">
        <v>1.0828294362941613</v>
      </c>
      <c r="G82" s="223">
        <v>1.0639232465254229</v>
      </c>
      <c r="H82" s="223">
        <v>1</v>
      </c>
      <c r="I82" s="223">
        <v>1</v>
      </c>
      <c r="J82" s="223">
        <v>1</v>
      </c>
      <c r="K82" s="223">
        <v>1</v>
      </c>
      <c r="L82" s="223">
        <v>1.2408067662217674</v>
      </c>
      <c r="M82" s="223">
        <v>1.2209421479480502</v>
      </c>
      <c r="N82" s="223">
        <v>1</v>
      </c>
      <c r="O82" s="223">
        <v>1.0200035392082076</v>
      </c>
      <c r="P82" s="223">
        <v>1</v>
      </c>
      <c r="Q82" s="223">
        <v>1.1402092378650588</v>
      </c>
      <c r="R82" s="223">
        <v>1.0947460848091974</v>
      </c>
      <c r="S82" s="223">
        <v>1</v>
      </c>
      <c r="T82" s="223">
        <v>1.1128536364270771</v>
      </c>
      <c r="U82" s="223">
        <v>1</v>
      </c>
      <c r="V82" s="223">
        <v>1</v>
      </c>
      <c r="W82" s="223">
        <v>1.1335746102208704</v>
      </c>
      <c r="X82" s="223">
        <v>1</v>
      </c>
      <c r="Y82" s="223">
        <v>1.0858439435012222</v>
      </c>
      <c r="Z82" s="223">
        <v>1.1678117533674108</v>
      </c>
      <c r="AA82" s="223">
        <v>1.0653834637552522</v>
      </c>
      <c r="AB82" s="223">
        <v>1</v>
      </c>
      <c r="AC82" s="223">
        <v>1</v>
      </c>
      <c r="AD82" s="360">
        <v>1.1089626787322233</v>
      </c>
      <c r="AE82" s="223">
        <v>1</v>
      </c>
      <c r="AF82" s="223">
        <v>1</v>
      </c>
      <c r="AG82" s="223">
        <v>1</v>
      </c>
      <c r="AH82" s="223">
        <v>1.1756583467377648</v>
      </c>
      <c r="AI82" s="223">
        <v>1</v>
      </c>
      <c r="AJ82" s="223">
        <v>1.2919721245408333</v>
      </c>
      <c r="AK82" s="223">
        <v>1.0934578059860556</v>
      </c>
      <c r="AL82" s="223">
        <v>1</v>
      </c>
      <c r="AM82" s="223">
        <v>1.237045319250822</v>
      </c>
      <c r="AN82" s="223">
        <v>1</v>
      </c>
      <c r="AO82" s="223">
        <v>1.0759302078372155</v>
      </c>
      <c r="AP82" s="223">
        <v>1</v>
      </c>
      <c r="AQ82" s="223">
        <v>1.1130261358866413</v>
      </c>
      <c r="AR82" s="223">
        <v>1</v>
      </c>
      <c r="AS82" s="223">
        <v>1.0615351872328909</v>
      </c>
      <c r="AT82" s="363">
        <v>1.1369920614499689</v>
      </c>
      <c r="AU82" s="223">
        <v>1</v>
      </c>
      <c r="AV82" s="223">
        <v>1.0867955088037826</v>
      </c>
      <c r="AW82" s="223">
        <v>1</v>
      </c>
      <c r="AX82" s="223">
        <v>1</v>
      </c>
      <c r="AY82" s="223">
        <v>1.0556678312044054</v>
      </c>
      <c r="AZ82" s="223">
        <v>1</v>
      </c>
      <c r="BA82" s="223">
        <v>1</v>
      </c>
      <c r="BB82" s="223">
        <v>1</v>
      </c>
    </row>
    <row r="83" spans="1:54" ht="15" customHeight="1">
      <c r="A83" s="221">
        <v>42430</v>
      </c>
      <c r="B83" s="222">
        <f t="shared" si="1"/>
        <v>42430</v>
      </c>
      <c r="C83" s="223">
        <v>1</v>
      </c>
      <c r="D83" s="223">
        <v>1</v>
      </c>
      <c r="E83" s="223">
        <v>1</v>
      </c>
      <c r="F83" s="223">
        <v>1.0819402949142087</v>
      </c>
      <c r="G83" s="223">
        <v>1.0632431090768306</v>
      </c>
      <c r="H83" s="223">
        <v>1</v>
      </c>
      <c r="I83" s="223">
        <v>1</v>
      </c>
      <c r="J83" s="223">
        <v>1</v>
      </c>
      <c r="K83" s="223">
        <v>1</v>
      </c>
      <c r="L83" s="223">
        <v>1.2279445860428044</v>
      </c>
      <c r="M83" s="223">
        <v>1.2177153738387971</v>
      </c>
      <c r="N83" s="223">
        <v>1</v>
      </c>
      <c r="O83" s="223">
        <v>1.0197478749234437</v>
      </c>
      <c r="P83" s="223">
        <v>1</v>
      </c>
      <c r="Q83" s="223">
        <v>1.1391805996397486</v>
      </c>
      <c r="R83" s="223">
        <v>1.0928626889662933</v>
      </c>
      <c r="S83" s="223">
        <v>1</v>
      </c>
      <c r="T83" s="223">
        <v>1.1129404013525808</v>
      </c>
      <c r="U83" s="223">
        <v>1</v>
      </c>
      <c r="V83" s="223">
        <v>1</v>
      </c>
      <c r="W83" s="223">
        <v>1.1327773720785386</v>
      </c>
      <c r="X83" s="223">
        <v>1</v>
      </c>
      <c r="Y83" s="223">
        <v>1.0842749202448057</v>
      </c>
      <c r="Z83" s="223">
        <v>1.1662714778136778</v>
      </c>
      <c r="AA83" s="223">
        <v>1.0658775538977001</v>
      </c>
      <c r="AB83" s="223">
        <v>1</v>
      </c>
      <c r="AC83" s="223">
        <v>1</v>
      </c>
      <c r="AD83" s="360">
        <v>1.1070066687868609</v>
      </c>
      <c r="AE83" s="223">
        <v>1</v>
      </c>
      <c r="AF83" s="223">
        <v>1</v>
      </c>
      <c r="AG83" s="223">
        <v>1</v>
      </c>
      <c r="AH83" s="223">
        <v>1.1733669535773907</v>
      </c>
      <c r="AI83" s="223">
        <v>1</v>
      </c>
      <c r="AJ83" s="223">
        <v>1.2895884316214841</v>
      </c>
      <c r="AK83" s="223">
        <v>1.0917086964025169</v>
      </c>
      <c r="AL83" s="223">
        <v>1</v>
      </c>
      <c r="AM83" s="223">
        <v>1.2327249720434788</v>
      </c>
      <c r="AN83" s="223">
        <v>1</v>
      </c>
      <c r="AO83" s="223">
        <v>1.0744159046201651</v>
      </c>
      <c r="AP83" s="223">
        <v>1</v>
      </c>
      <c r="AQ83" s="223">
        <v>1.109828351200109</v>
      </c>
      <c r="AR83" s="223">
        <v>1</v>
      </c>
      <c r="AS83" s="223">
        <v>1.0613044987519007</v>
      </c>
      <c r="AT83" s="363">
        <v>1.135811607552407</v>
      </c>
      <c r="AU83" s="223">
        <v>1</v>
      </c>
      <c r="AV83" s="223">
        <v>1.0872874176834362</v>
      </c>
      <c r="AW83" s="223">
        <v>1</v>
      </c>
      <c r="AX83" s="223">
        <v>1</v>
      </c>
      <c r="AY83" s="223">
        <v>1.0542312768052458</v>
      </c>
      <c r="AZ83" s="223">
        <v>1</v>
      </c>
      <c r="BA83" s="223">
        <v>1</v>
      </c>
      <c r="BB83" s="223">
        <v>1</v>
      </c>
    </row>
    <row r="84" spans="1:54" ht="15" customHeight="1">
      <c r="A84" s="221">
        <v>42461</v>
      </c>
      <c r="B84" s="222">
        <f t="shared" si="1"/>
        <v>42461</v>
      </c>
      <c r="C84" s="223">
        <v>1</v>
      </c>
      <c r="D84" s="223">
        <v>1</v>
      </c>
      <c r="E84" s="223">
        <v>1</v>
      </c>
      <c r="F84" s="223">
        <v>1.0817387253893078</v>
      </c>
      <c r="G84" s="223">
        <v>1.0625339200924295</v>
      </c>
      <c r="H84" s="223">
        <v>1</v>
      </c>
      <c r="I84" s="223">
        <v>1</v>
      </c>
      <c r="J84" s="223">
        <v>1</v>
      </c>
      <c r="K84" s="223">
        <v>1</v>
      </c>
      <c r="L84" s="223">
        <v>1.2150826321663655</v>
      </c>
      <c r="M84" s="223">
        <v>1.2142461776424978</v>
      </c>
      <c r="N84" s="223">
        <v>1</v>
      </c>
      <c r="O84" s="223">
        <v>1.0195348475767023</v>
      </c>
      <c r="P84" s="223">
        <v>1</v>
      </c>
      <c r="Q84" s="223">
        <v>1.13806000643962</v>
      </c>
      <c r="R84" s="223">
        <v>1.0907780983255935</v>
      </c>
      <c r="S84" s="223">
        <v>1</v>
      </c>
      <c r="T84" s="223">
        <v>1.1130567019005224</v>
      </c>
      <c r="U84" s="223">
        <v>1</v>
      </c>
      <c r="V84" s="223">
        <v>1</v>
      </c>
      <c r="W84" s="223">
        <v>1.1318243676246609</v>
      </c>
      <c r="X84" s="223">
        <v>1</v>
      </c>
      <c r="Y84" s="223">
        <v>1.0827451300099298</v>
      </c>
      <c r="Z84" s="223">
        <v>1.1646101267643125</v>
      </c>
      <c r="AA84" s="223">
        <v>1.0661990454552552</v>
      </c>
      <c r="AB84" s="223">
        <v>1</v>
      </c>
      <c r="AC84" s="223">
        <v>1</v>
      </c>
      <c r="AD84" s="360">
        <v>1.1050251846875978</v>
      </c>
      <c r="AE84" s="223">
        <v>1</v>
      </c>
      <c r="AF84" s="223">
        <v>1</v>
      </c>
      <c r="AG84" s="223">
        <v>1</v>
      </c>
      <c r="AH84" s="223">
        <v>1.1710421151483348</v>
      </c>
      <c r="AI84" s="223">
        <v>1</v>
      </c>
      <c r="AJ84" s="223">
        <v>1.2871372073963161</v>
      </c>
      <c r="AK84" s="223">
        <v>1.0900291011386707</v>
      </c>
      <c r="AL84" s="223">
        <v>1</v>
      </c>
      <c r="AM84" s="223">
        <v>1.2280331748184696</v>
      </c>
      <c r="AN84" s="223">
        <v>1</v>
      </c>
      <c r="AO84" s="223">
        <v>1.0729189325256625</v>
      </c>
      <c r="AP84" s="223">
        <v>1</v>
      </c>
      <c r="AQ84" s="223">
        <v>1.1069136547911711</v>
      </c>
      <c r="AR84" s="223">
        <v>1</v>
      </c>
      <c r="AS84" s="223">
        <v>1.0618646585401728</v>
      </c>
      <c r="AT84" s="363">
        <v>1.1348163280450736</v>
      </c>
      <c r="AU84" s="223">
        <v>1</v>
      </c>
      <c r="AV84" s="223">
        <v>1.0875475457432076</v>
      </c>
      <c r="AW84" s="223">
        <v>1</v>
      </c>
      <c r="AX84" s="223">
        <v>1</v>
      </c>
      <c r="AY84" s="223">
        <v>1.0527308685509515</v>
      </c>
      <c r="AZ84" s="223">
        <v>1</v>
      </c>
      <c r="BA84" s="223">
        <v>1</v>
      </c>
      <c r="BB84" s="223">
        <v>1</v>
      </c>
    </row>
    <row r="85" spans="1:54" ht="15" customHeight="1">
      <c r="A85" s="221">
        <v>42491</v>
      </c>
      <c r="B85" s="222">
        <f t="shared" si="1"/>
        <v>42491</v>
      </c>
      <c r="C85" s="223">
        <v>1</v>
      </c>
      <c r="D85" s="223">
        <v>1</v>
      </c>
      <c r="E85" s="223">
        <v>1</v>
      </c>
      <c r="F85" s="223">
        <v>1.0822268016440062</v>
      </c>
      <c r="G85" s="223">
        <v>1.0617957691647568</v>
      </c>
      <c r="H85" s="223">
        <v>1</v>
      </c>
      <c r="I85" s="223">
        <v>1</v>
      </c>
      <c r="J85" s="223">
        <v>1</v>
      </c>
      <c r="K85" s="223">
        <v>1</v>
      </c>
      <c r="L85" s="223">
        <v>1.2022216676959714</v>
      </c>
      <c r="M85" s="223">
        <v>1.2105346376219528</v>
      </c>
      <c r="N85" s="223">
        <v>1</v>
      </c>
      <c r="O85" s="223">
        <v>1.0193655411735869</v>
      </c>
      <c r="P85" s="223">
        <v>1</v>
      </c>
      <c r="Q85" s="223">
        <v>1.1368480157909209</v>
      </c>
      <c r="R85" s="223">
        <v>1.088492611275381</v>
      </c>
      <c r="S85" s="223">
        <v>1</v>
      </c>
      <c r="T85" s="223">
        <v>1.1129641892262641</v>
      </c>
      <c r="U85" s="223">
        <v>1</v>
      </c>
      <c r="V85" s="223">
        <v>1</v>
      </c>
      <c r="W85" s="223">
        <v>1.1307152873225668</v>
      </c>
      <c r="X85" s="223">
        <v>1</v>
      </c>
      <c r="Y85" s="223">
        <v>1.0812553089871442</v>
      </c>
      <c r="Z85" s="223">
        <v>1.1628294570110524</v>
      </c>
      <c r="AA85" s="223">
        <v>1.0663477428712944</v>
      </c>
      <c r="AB85" s="223">
        <v>1</v>
      </c>
      <c r="AC85" s="223">
        <v>1</v>
      </c>
      <c r="AD85" s="360">
        <v>1.1030191294102452</v>
      </c>
      <c r="AE85" s="223">
        <v>1</v>
      </c>
      <c r="AF85" s="223">
        <v>1</v>
      </c>
      <c r="AG85" s="223">
        <v>1</v>
      </c>
      <c r="AH85" s="223">
        <v>1.1686840506174161</v>
      </c>
      <c r="AI85" s="223">
        <v>1</v>
      </c>
      <c r="AJ85" s="223">
        <v>1.2846164215021181</v>
      </c>
      <c r="AK85" s="223">
        <v>1.0884187300772479</v>
      </c>
      <c r="AL85" s="223">
        <v>1</v>
      </c>
      <c r="AM85" s="223">
        <v>1.2231278390502052</v>
      </c>
      <c r="AN85" s="223">
        <v>1</v>
      </c>
      <c r="AO85" s="223">
        <v>1.0714395589080075</v>
      </c>
      <c r="AP85" s="223">
        <v>1</v>
      </c>
      <c r="AQ85" s="223">
        <v>1.1042819179932961</v>
      </c>
      <c r="AR85" s="223">
        <v>1</v>
      </c>
      <c r="AS85" s="223">
        <v>1.0624755765339602</v>
      </c>
      <c r="AT85" s="363">
        <v>1.1339747101745674</v>
      </c>
      <c r="AU85" s="223">
        <v>1</v>
      </c>
      <c r="AV85" s="223">
        <v>1.0875757991782611</v>
      </c>
      <c r="AW85" s="223">
        <v>1</v>
      </c>
      <c r="AX85" s="223">
        <v>1</v>
      </c>
      <c r="AY85" s="223">
        <v>1.0511667523432806</v>
      </c>
      <c r="AZ85" s="223">
        <v>1</v>
      </c>
      <c r="BA85" s="223">
        <v>1</v>
      </c>
      <c r="BB85" s="223">
        <v>1</v>
      </c>
    </row>
    <row r="86" spans="1:54" ht="15" customHeight="1">
      <c r="A86" s="221">
        <v>42522</v>
      </c>
      <c r="B86" s="222">
        <f t="shared" si="1"/>
        <v>42522</v>
      </c>
      <c r="C86" s="223">
        <v>1</v>
      </c>
      <c r="D86" s="223">
        <v>1</v>
      </c>
      <c r="E86" s="223">
        <v>1</v>
      </c>
      <c r="F86" s="223">
        <v>1.0826505590392104</v>
      </c>
      <c r="G86" s="223">
        <v>1.0610287426974312</v>
      </c>
      <c r="H86" s="223">
        <v>1</v>
      </c>
      <c r="I86" s="223">
        <v>1</v>
      </c>
      <c r="J86" s="223">
        <v>1</v>
      </c>
      <c r="K86" s="223">
        <v>1</v>
      </c>
      <c r="L86" s="223">
        <v>1.1879239110383162</v>
      </c>
      <c r="M86" s="223">
        <v>1.2065808326082592</v>
      </c>
      <c r="N86" s="223">
        <v>1</v>
      </c>
      <c r="O86" s="223">
        <v>1.0192410077667504</v>
      </c>
      <c r="P86" s="223">
        <v>1</v>
      </c>
      <c r="Q86" s="223">
        <v>1.1355451637015179</v>
      </c>
      <c r="R86" s="223">
        <v>1.0860365103088834</v>
      </c>
      <c r="S86" s="223">
        <v>1</v>
      </c>
      <c r="T86" s="223">
        <v>1.1126615431940974</v>
      </c>
      <c r="U86" s="223">
        <v>1</v>
      </c>
      <c r="V86" s="223">
        <v>1</v>
      </c>
      <c r="W86" s="223">
        <v>1.1294498265920265</v>
      </c>
      <c r="X86" s="223">
        <v>1</v>
      </c>
      <c r="Y86" s="223">
        <v>1.0798061668311647</v>
      </c>
      <c r="Z86" s="223">
        <v>1.1610304577762807</v>
      </c>
      <c r="AA86" s="223">
        <v>1.0663234471327177</v>
      </c>
      <c r="AB86" s="223">
        <v>1</v>
      </c>
      <c r="AC86" s="223">
        <v>1</v>
      </c>
      <c r="AD86" s="360">
        <v>1.1009893683805556</v>
      </c>
      <c r="AE86" s="223">
        <v>1</v>
      </c>
      <c r="AF86" s="223">
        <v>1</v>
      </c>
      <c r="AG86" s="223">
        <v>1</v>
      </c>
      <c r="AH86" s="223">
        <v>1.1662929710000707</v>
      </c>
      <c r="AI86" s="223">
        <v>1</v>
      </c>
      <c r="AJ86" s="223">
        <v>1.2820241224739004</v>
      </c>
      <c r="AK86" s="223">
        <v>1.0868773040669264</v>
      </c>
      <c r="AL86" s="223">
        <v>1</v>
      </c>
      <c r="AM86" s="223">
        <v>1.218008286542571</v>
      </c>
      <c r="AN86" s="223">
        <v>1</v>
      </c>
      <c r="AO86" s="223">
        <v>1.0699780411507884</v>
      </c>
      <c r="AP86" s="223">
        <v>1</v>
      </c>
      <c r="AQ86" s="223">
        <v>1.1019535694902942</v>
      </c>
      <c r="AR86" s="223">
        <v>1</v>
      </c>
      <c r="AS86" s="223">
        <v>1.0631383944015329</v>
      </c>
      <c r="AT86" s="363">
        <v>1.1329966859073928</v>
      </c>
      <c r="AU86" s="223">
        <v>1</v>
      </c>
      <c r="AV86" s="223">
        <v>1.0873720809402156</v>
      </c>
      <c r="AW86" s="223">
        <v>1</v>
      </c>
      <c r="AX86" s="223">
        <v>1</v>
      </c>
      <c r="AY86" s="223">
        <v>1.0495390668718063</v>
      </c>
      <c r="AZ86" s="223">
        <v>1</v>
      </c>
      <c r="BA86" s="223">
        <v>1</v>
      </c>
      <c r="BB86" s="223">
        <v>1</v>
      </c>
    </row>
    <row r="87" spans="1:54" ht="15" customHeight="1">
      <c r="A87" s="221">
        <v>42552</v>
      </c>
      <c r="B87" s="222">
        <f t="shared" si="1"/>
        <v>42552</v>
      </c>
      <c r="C87" s="223">
        <v>1</v>
      </c>
      <c r="D87" s="223">
        <v>1</v>
      </c>
      <c r="E87" s="223">
        <v>1</v>
      </c>
      <c r="F87" s="223">
        <v>1.0830106181754398</v>
      </c>
      <c r="G87" s="223">
        <v>1.0602329296666801</v>
      </c>
      <c r="H87" s="223">
        <v>1</v>
      </c>
      <c r="I87" s="223">
        <v>1</v>
      </c>
      <c r="J87" s="223">
        <v>1</v>
      </c>
      <c r="K87" s="223">
        <v>1</v>
      </c>
      <c r="L87" s="223">
        <v>1.172141943819476</v>
      </c>
      <c r="M87" s="223">
        <v>1.2023848471655016</v>
      </c>
      <c r="N87" s="223">
        <v>1</v>
      </c>
      <c r="O87" s="223">
        <v>1.0191623377596637</v>
      </c>
      <c r="P87" s="223">
        <v>1</v>
      </c>
      <c r="Q87" s="223">
        <v>1.1341155019838569</v>
      </c>
      <c r="R87" s="223">
        <v>1.0833514072600208</v>
      </c>
      <c r="S87" s="223">
        <v>1</v>
      </c>
      <c r="T87" s="223">
        <v>1.1123725063405048</v>
      </c>
      <c r="U87" s="223">
        <v>1</v>
      </c>
      <c r="V87" s="223">
        <v>1</v>
      </c>
      <c r="W87" s="223">
        <v>1.1280691151974795</v>
      </c>
      <c r="X87" s="223">
        <v>1</v>
      </c>
      <c r="Y87" s="223">
        <v>1.0787746627828829</v>
      </c>
      <c r="Z87" s="223">
        <v>1.1592143682584044</v>
      </c>
      <c r="AA87" s="223">
        <v>1.066125942459675</v>
      </c>
      <c r="AB87" s="223">
        <v>1</v>
      </c>
      <c r="AC87" s="223">
        <v>1</v>
      </c>
      <c r="AD87" s="360">
        <v>1.0989736569608557</v>
      </c>
      <c r="AE87" s="223">
        <v>1</v>
      </c>
      <c r="AF87" s="223">
        <v>1</v>
      </c>
      <c r="AG87" s="223">
        <v>1</v>
      </c>
      <c r="AH87" s="223">
        <v>1.1636166975784337</v>
      </c>
      <c r="AI87" s="223">
        <v>1</v>
      </c>
      <c r="AJ87" s="223">
        <v>1.2793415626861409</v>
      </c>
      <c r="AK87" s="223">
        <v>1.0854175411928095</v>
      </c>
      <c r="AL87" s="223">
        <v>1</v>
      </c>
      <c r="AM87" s="223">
        <v>1.2125158219684902</v>
      </c>
      <c r="AN87" s="223">
        <v>1</v>
      </c>
      <c r="AO87" s="223">
        <v>1.0685970641529172</v>
      </c>
      <c r="AP87" s="223">
        <v>1</v>
      </c>
      <c r="AQ87" s="223">
        <v>1.0994995040410269</v>
      </c>
      <c r="AR87" s="223">
        <v>1</v>
      </c>
      <c r="AS87" s="223">
        <v>1.0637573465949226</v>
      </c>
      <c r="AT87" s="363">
        <v>1.1317929929049555</v>
      </c>
      <c r="AU87" s="223">
        <v>1</v>
      </c>
      <c r="AV87" s="223">
        <v>1.0869362842571721</v>
      </c>
      <c r="AW87" s="223">
        <v>1</v>
      </c>
      <c r="AX87" s="223">
        <v>1</v>
      </c>
      <c r="AY87" s="223">
        <v>1.047010652950495</v>
      </c>
      <c r="AZ87" s="223">
        <v>1</v>
      </c>
      <c r="BA87" s="223">
        <v>1</v>
      </c>
      <c r="BB87" s="223">
        <v>1</v>
      </c>
    </row>
    <row r="88" spans="1:54" ht="15" customHeight="1">
      <c r="A88" s="221">
        <v>42583</v>
      </c>
      <c r="B88" s="222">
        <f t="shared" si="1"/>
        <v>42583</v>
      </c>
      <c r="C88" s="223">
        <v>1</v>
      </c>
      <c r="D88" s="223">
        <v>1</v>
      </c>
      <c r="E88" s="223">
        <v>1</v>
      </c>
      <c r="F88" s="223">
        <v>1.0833068670738804</v>
      </c>
      <c r="G88" s="223">
        <v>1.0594079468274247</v>
      </c>
      <c r="H88" s="223">
        <v>1</v>
      </c>
      <c r="I88" s="223">
        <v>1</v>
      </c>
      <c r="J88" s="223">
        <v>1</v>
      </c>
      <c r="K88" s="223">
        <v>1</v>
      </c>
      <c r="L88" s="223">
        <v>1.1563179750525621</v>
      </c>
      <c r="M88" s="223">
        <v>1.1979427987436553</v>
      </c>
      <c r="N88" s="223">
        <v>1</v>
      </c>
      <c r="O88" s="223">
        <v>1.0191313769121833</v>
      </c>
      <c r="P88" s="223">
        <v>1</v>
      </c>
      <c r="Q88" s="223">
        <v>1.1326281357035684</v>
      </c>
      <c r="R88" s="223">
        <v>1.0804349587272668</v>
      </c>
      <c r="S88" s="223">
        <v>1</v>
      </c>
      <c r="T88" s="223">
        <v>1.1120989706675053</v>
      </c>
      <c r="U88" s="223">
        <v>1</v>
      </c>
      <c r="V88" s="223">
        <v>1</v>
      </c>
      <c r="W88" s="223">
        <v>1.1265704312825517</v>
      </c>
      <c r="X88" s="223">
        <v>1</v>
      </c>
      <c r="Y88" s="223">
        <v>1.0781615372540734</v>
      </c>
      <c r="Z88" s="223">
        <v>1.1573821392948009</v>
      </c>
      <c r="AA88" s="223">
        <v>1.0657521632647353</v>
      </c>
      <c r="AB88" s="223">
        <v>1</v>
      </c>
      <c r="AC88" s="223">
        <v>1</v>
      </c>
      <c r="AD88" s="360">
        <v>1.0969728347276828</v>
      </c>
      <c r="AE88" s="223">
        <v>1</v>
      </c>
      <c r="AF88" s="223">
        <v>1</v>
      </c>
      <c r="AG88" s="223">
        <v>1</v>
      </c>
      <c r="AH88" s="223">
        <v>1.1606554559807407</v>
      </c>
      <c r="AI88" s="223">
        <v>1</v>
      </c>
      <c r="AJ88" s="223">
        <v>1.2766702898481561</v>
      </c>
      <c r="AK88" s="223">
        <v>1.0840670956954159</v>
      </c>
      <c r="AL88" s="223">
        <v>1</v>
      </c>
      <c r="AM88" s="223">
        <v>1.2066442790457528</v>
      </c>
      <c r="AN88" s="223">
        <v>1</v>
      </c>
      <c r="AO88" s="223">
        <v>1.0672971902693342</v>
      </c>
      <c r="AP88" s="223">
        <v>1</v>
      </c>
      <c r="AQ88" s="223">
        <v>1.0969252824808913</v>
      </c>
      <c r="AR88" s="223">
        <v>1</v>
      </c>
      <c r="AS88" s="223">
        <v>1.0643340410265434</v>
      </c>
      <c r="AT88" s="363">
        <v>1.1303622138444123</v>
      </c>
      <c r="AU88" s="223">
        <v>1</v>
      </c>
      <c r="AV88" s="223">
        <v>1.0862644912042656</v>
      </c>
      <c r="AW88" s="223">
        <v>1</v>
      </c>
      <c r="AX88" s="223">
        <v>1</v>
      </c>
      <c r="AY88" s="223">
        <v>1.0435816054432858</v>
      </c>
      <c r="AZ88" s="223">
        <v>1</v>
      </c>
      <c r="BA88" s="223">
        <v>1</v>
      </c>
      <c r="BB88" s="223">
        <v>1</v>
      </c>
    </row>
    <row r="89" spans="1:54" ht="15" customHeight="1">
      <c r="A89" s="221">
        <v>42614</v>
      </c>
      <c r="B89" s="222">
        <f t="shared" si="1"/>
        <v>42614</v>
      </c>
      <c r="C89" s="223">
        <v>1</v>
      </c>
      <c r="D89" s="223">
        <v>1</v>
      </c>
      <c r="E89" s="223">
        <v>1</v>
      </c>
      <c r="F89" s="223">
        <v>1.083543091612875</v>
      </c>
      <c r="G89" s="223">
        <v>1.0585561359493485</v>
      </c>
      <c r="H89" s="223">
        <v>1</v>
      </c>
      <c r="I89" s="223">
        <v>1</v>
      </c>
      <c r="J89" s="223">
        <v>1</v>
      </c>
      <c r="K89" s="223">
        <v>1</v>
      </c>
      <c r="L89" s="223">
        <v>1.1405044495542556</v>
      </c>
      <c r="M89" s="223">
        <v>1.1932674018345535</v>
      </c>
      <c r="N89" s="223">
        <v>1</v>
      </c>
      <c r="O89" s="223">
        <v>1.0191471932847138</v>
      </c>
      <c r="P89" s="223">
        <v>1</v>
      </c>
      <c r="Q89" s="223">
        <v>1.1311250079146953</v>
      </c>
      <c r="R89" s="223">
        <v>1.0773532985572878</v>
      </c>
      <c r="S89" s="223">
        <v>1</v>
      </c>
      <c r="T89" s="223">
        <v>1.111853829617186</v>
      </c>
      <c r="U89" s="223">
        <v>1</v>
      </c>
      <c r="V89" s="223">
        <v>1</v>
      </c>
      <c r="W89" s="223">
        <v>1.1249191621821624</v>
      </c>
      <c r="X89" s="223">
        <v>1</v>
      </c>
      <c r="Y89" s="223">
        <v>1.0775903069073123</v>
      </c>
      <c r="Z89" s="223">
        <v>1.155537146831165</v>
      </c>
      <c r="AA89" s="223">
        <v>1.0652081712638299</v>
      </c>
      <c r="AB89" s="223">
        <v>1</v>
      </c>
      <c r="AC89" s="223">
        <v>1</v>
      </c>
      <c r="AD89" s="360">
        <v>1.0949544873621493</v>
      </c>
      <c r="AE89" s="223">
        <v>1</v>
      </c>
      <c r="AF89" s="223">
        <v>1</v>
      </c>
      <c r="AG89" s="223">
        <v>1</v>
      </c>
      <c r="AH89" s="223">
        <v>1.1576657195398268</v>
      </c>
      <c r="AI89" s="223">
        <v>1</v>
      </c>
      <c r="AJ89" s="223">
        <v>1.2740332505084855</v>
      </c>
      <c r="AK89" s="223">
        <v>1.0828326487475275</v>
      </c>
      <c r="AL89" s="223">
        <v>1</v>
      </c>
      <c r="AM89" s="223">
        <v>1.2004099379141728</v>
      </c>
      <c r="AN89" s="223">
        <v>1</v>
      </c>
      <c r="AO89" s="223">
        <v>1.0660169456450943</v>
      </c>
      <c r="AP89" s="223">
        <v>1</v>
      </c>
      <c r="AQ89" s="223">
        <v>1.0946480936148211</v>
      </c>
      <c r="AR89" s="223">
        <v>1</v>
      </c>
      <c r="AS89" s="223">
        <v>1.0649641531193135</v>
      </c>
      <c r="AT89" s="363">
        <v>1.1288010279586469</v>
      </c>
      <c r="AU89" s="223">
        <v>1</v>
      </c>
      <c r="AV89" s="223">
        <v>1.0853663138813698</v>
      </c>
      <c r="AW89" s="223">
        <v>1</v>
      </c>
      <c r="AX89" s="223">
        <v>1</v>
      </c>
      <c r="AY89" s="223">
        <v>1.0400925381109105</v>
      </c>
      <c r="AZ89" s="223">
        <v>1</v>
      </c>
      <c r="BA89" s="223">
        <v>1</v>
      </c>
      <c r="BB89" s="223">
        <v>1</v>
      </c>
    </row>
    <row r="90" spans="1:54" ht="15" customHeight="1">
      <c r="A90" s="221">
        <v>42644</v>
      </c>
      <c r="B90" s="222">
        <f t="shared" si="1"/>
        <v>42644</v>
      </c>
      <c r="C90" s="223">
        <v>1</v>
      </c>
      <c r="D90" s="223">
        <v>1</v>
      </c>
      <c r="E90" s="223">
        <v>1</v>
      </c>
      <c r="F90" s="223">
        <v>1.0837200647155012</v>
      </c>
      <c r="G90" s="223">
        <v>1.0576775812035522</v>
      </c>
      <c r="H90" s="223">
        <v>1</v>
      </c>
      <c r="I90" s="223">
        <v>1</v>
      </c>
      <c r="J90" s="223">
        <v>1</v>
      </c>
      <c r="K90" s="223">
        <v>1</v>
      </c>
      <c r="L90" s="223">
        <v>1.1247020698874428</v>
      </c>
      <c r="M90" s="223">
        <v>1.1883660618562593</v>
      </c>
      <c r="N90" s="223">
        <v>1</v>
      </c>
      <c r="O90" s="223">
        <v>1.019210842996811</v>
      </c>
      <c r="P90" s="223">
        <v>1</v>
      </c>
      <c r="Q90" s="223">
        <v>1.1295366547660566</v>
      </c>
      <c r="R90" s="223">
        <v>1.0741066306225304</v>
      </c>
      <c r="S90" s="223">
        <v>1</v>
      </c>
      <c r="T90" s="223">
        <v>1.1116380975825537</v>
      </c>
      <c r="U90" s="223">
        <v>1</v>
      </c>
      <c r="V90" s="223">
        <v>1</v>
      </c>
      <c r="W90" s="223">
        <v>1.123114968845327</v>
      </c>
      <c r="X90" s="223">
        <v>1</v>
      </c>
      <c r="Y90" s="223">
        <v>1.0770616683627767</v>
      </c>
      <c r="Z90" s="223">
        <v>1.1536805645650301</v>
      </c>
      <c r="AA90" s="223">
        <v>1.0644937100672875</v>
      </c>
      <c r="AB90" s="223">
        <v>1</v>
      </c>
      <c r="AC90" s="223">
        <v>1</v>
      </c>
      <c r="AD90" s="360">
        <v>1.0929194395425967</v>
      </c>
      <c r="AE90" s="223">
        <v>1</v>
      </c>
      <c r="AF90" s="223">
        <v>1</v>
      </c>
      <c r="AG90" s="223">
        <v>1</v>
      </c>
      <c r="AH90" s="223">
        <v>1.1546476902997562</v>
      </c>
      <c r="AI90" s="223">
        <v>1</v>
      </c>
      <c r="AJ90" s="223">
        <v>1.2713267418005485</v>
      </c>
      <c r="AK90" s="223">
        <v>1.0817137685792944</v>
      </c>
      <c r="AL90" s="223">
        <v>1</v>
      </c>
      <c r="AM90" s="223">
        <v>1.1938127752940186</v>
      </c>
      <c r="AN90" s="223">
        <v>1</v>
      </c>
      <c r="AO90" s="223">
        <v>1.0647565756568813</v>
      </c>
      <c r="AP90" s="223">
        <v>1</v>
      </c>
      <c r="AQ90" s="223">
        <v>1.0926680105941191</v>
      </c>
      <c r="AR90" s="223">
        <v>1</v>
      </c>
      <c r="AS90" s="223">
        <v>1.065648819423002</v>
      </c>
      <c r="AT90" s="363">
        <v>1.1271100170595731</v>
      </c>
      <c r="AU90" s="223">
        <v>1</v>
      </c>
      <c r="AV90" s="223">
        <v>1.0842416195021243</v>
      </c>
      <c r="AW90" s="223">
        <v>1</v>
      </c>
      <c r="AX90" s="223">
        <v>1</v>
      </c>
      <c r="AY90" s="223">
        <v>1.0374527369363862</v>
      </c>
      <c r="AZ90" s="223">
        <v>1</v>
      </c>
      <c r="BA90" s="223">
        <v>1</v>
      </c>
      <c r="BB90" s="223">
        <v>1</v>
      </c>
    </row>
    <row r="91" spans="1:54" ht="15" customHeight="1">
      <c r="A91" s="221">
        <v>42675</v>
      </c>
      <c r="B91" s="222">
        <f t="shared" si="1"/>
        <v>42675</v>
      </c>
      <c r="C91" s="223">
        <v>1</v>
      </c>
      <c r="D91" s="223">
        <v>1</v>
      </c>
      <c r="E91" s="223">
        <v>1</v>
      </c>
      <c r="F91" s="223">
        <v>1.0838368784773091</v>
      </c>
      <c r="G91" s="223">
        <v>1.056770579414571</v>
      </c>
      <c r="H91" s="223">
        <v>1</v>
      </c>
      <c r="I91" s="223">
        <v>1</v>
      </c>
      <c r="J91" s="223">
        <v>1</v>
      </c>
      <c r="K91" s="223">
        <v>1</v>
      </c>
      <c r="L91" s="223">
        <v>1.1089107244031047</v>
      </c>
      <c r="M91" s="223">
        <v>1.1832308568012526</v>
      </c>
      <c r="N91" s="223">
        <v>1</v>
      </c>
      <c r="O91" s="223">
        <v>1.0193245940253157</v>
      </c>
      <c r="P91" s="223">
        <v>1</v>
      </c>
      <c r="Q91" s="223">
        <v>1.1278601904183534</v>
      </c>
      <c r="R91" s="223">
        <v>1.070690867262837</v>
      </c>
      <c r="S91" s="223">
        <v>1</v>
      </c>
      <c r="T91" s="223">
        <v>1.107586747969671</v>
      </c>
      <c r="U91" s="223">
        <v>1</v>
      </c>
      <c r="V91" s="223">
        <v>1</v>
      </c>
      <c r="W91" s="223">
        <v>1.1211530967269947</v>
      </c>
      <c r="X91" s="223">
        <v>1</v>
      </c>
      <c r="Y91" s="223">
        <v>1.0765759289384715</v>
      </c>
      <c r="Z91" s="223">
        <v>1.1518116089040746</v>
      </c>
      <c r="AA91" s="223">
        <v>1.0636050707899356</v>
      </c>
      <c r="AB91" s="223">
        <v>1</v>
      </c>
      <c r="AC91" s="223">
        <v>1</v>
      </c>
      <c r="AD91" s="360">
        <v>1.090865564461611</v>
      </c>
      <c r="AE91" s="223">
        <v>1</v>
      </c>
      <c r="AF91" s="223">
        <v>1</v>
      </c>
      <c r="AG91" s="223">
        <v>1</v>
      </c>
      <c r="AH91" s="223">
        <v>1.1515987590559058</v>
      </c>
      <c r="AI91" s="223">
        <v>1</v>
      </c>
      <c r="AJ91" s="223">
        <v>1.2685448709088472</v>
      </c>
      <c r="AK91" s="223">
        <v>1.0807148217628477</v>
      </c>
      <c r="AL91" s="223">
        <v>1</v>
      </c>
      <c r="AM91" s="223">
        <v>1.1891050857241885</v>
      </c>
      <c r="AN91" s="223">
        <v>1</v>
      </c>
      <c r="AO91" s="223">
        <v>1.063515328254824</v>
      </c>
      <c r="AP91" s="223">
        <v>1</v>
      </c>
      <c r="AQ91" s="223">
        <v>1.0909926904677141</v>
      </c>
      <c r="AR91" s="223">
        <v>1</v>
      </c>
      <c r="AS91" s="223">
        <v>1.0663902534827663</v>
      </c>
      <c r="AT91" s="363">
        <v>1.1252859426367416</v>
      </c>
      <c r="AU91" s="223">
        <v>1</v>
      </c>
      <c r="AV91" s="223">
        <v>1.0828843498159781</v>
      </c>
      <c r="AW91" s="223">
        <v>1</v>
      </c>
      <c r="AX91" s="223">
        <v>1</v>
      </c>
      <c r="AY91" s="223">
        <v>1.0356599811081117</v>
      </c>
      <c r="AZ91" s="223">
        <v>1</v>
      </c>
      <c r="BA91" s="223">
        <v>1</v>
      </c>
      <c r="BB91" s="223">
        <v>1</v>
      </c>
    </row>
    <row r="92" spans="1:54" ht="15" customHeight="1">
      <c r="A92" s="221">
        <v>42705</v>
      </c>
      <c r="B92" s="222">
        <f t="shared" si="1"/>
        <v>42705</v>
      </c>
      <c r="C92" s="223">
        <v>1</v>
      </c>
      <c r="D92" s="223">
        <v>1</v>
      </c>
      <c r="E92" s="223">
        <v>1</v>
      </c>
      <c r="F92" s="223">
        <v>1.0838943310677613</v>
      </c>
      <c r="G92" s="223">
        <v>1.055835218058317</v>
      </c>
      <c r="H92" s="223">
        <v>1</v>
      </c>
      <c r="I92" s="223">
        <v>1</v>
      </c>
      <c r="J92" s="223">
        <v>1</v>
      </c>
      <c r="K92" s="223">
        <v>1</v>
      </c>
      <c r="L92" s="223">
        <v>1.0931311362625626</v>
      </c>
      <c r="M92" s="223">
        <v>1.177855232758529</v>
      </c>
      <c r="N92" s="223">
        <v>1</v>
      </c>
      <c r="O92" s="223">
        <v>1.0194895555220971</v>
      </c>
      <c r="P92" s="223">
        <v>1</v>
      </c>
      <c r="Q92" s="223">
        <v>1.1260961465397363</v>
      </c>
      <c r="R92" s="223">
        <v>1.06710621463509</v>
      </c>
      <c r="S92" s="223">
        <v>1</v>
      </c>
      <c r="T92" s="223">
        <v>1.0997095364753016</v>
      </c>
      <c r="U92" s="223">
        <v>1</v>
      </c>
      <c r="V92" s="223">
        <v>1</v>
      </c>
      <c r="W92" s="223">
        <v>1.119033199505068</v>
      </c>
      <c r="X92" s="223">
        <v>1</v>
      </c>
      <c r="Y92" s="223">
        <v>1.0761338120442745</v>
      </c>
      <c r="Z92" s="223">
        <v>1.149931480276819</v>
      </c>
      <c r="AA92" s="223">
        <v>1.0625419865290344</v>
      </c>
      <c r="AB92" s="223">
        <v>1</v>
      </c>
      <c r="AC92" s="223">
        <v>1</v>
      </c>
      <c r="AD92" s="360">
        <v>1.0887937019549312</v>
      </c>
      <c r="AE92" s="223">
        <v>1</v>
      </c>
      <c r="AF92" s="223">
        <v>1</v>
      </c>
      <c r="AG92" s="223">
        <v>1</v>
      </c>
      <c r="AH92" s="223">
        <v>1.1485191346015746</v>
      </c>
      <c r="AI92" s="223">
        <v>1</v>
      </c>
      <c r="AJ92" s="223">
        <v>1.2656856958522038</v>
      </c>
      <c r="AK92" s="223">
        <v>1.0798353644639798</v>
      </c>
      <c r="AL92" s="223">
        <v>1</v>
      </c>
      <c r="AM92" s="223">
        <v>1.1862840151794156</v>
      </c>
      <c r="AN92" s="223">
        <v>1</v>
      </c>
      <c r="AO92" s="223">
        <v>1.0622934610488108</v>
      </c>
      <c r="AP92" s="223">
        <v>1</v>
      </c>
      <c r="AQ92" s="223">
        <v>1.0895875932468628</v>
      </c>
      <c r="AR92" s="223">
        <v>1</v>
      </c>
      <c r="AS92" s="223">
        <v>1.067189635344179</v>
      </c>
      <c r="AT92" s="363">
        <v>1.1233294001506615</v>
      </c>
      <c r="AU92" s="223">
        <v>1</v>
      </c>
      <c r="AV92" s="223">
        <v>1.0812943656395755</v>
      </c>
      <c r="AW92" s="223">
        <v>1</v>
      </c>
      <c r="AX92" s="223">
        <v>1</v>
      </c>
      <c r="AY92" s="223">
        <v>1.0338040334772873</v>
      </c>
      <c r="AZ92" s="223">
        <v>1</v>
      </c>
      <c r="BA92" s="223">
        <v>1</v>
      </c>
      <c r="BB92" s="223">
        <v>1</v>
      </c>
    </row>
    <row r="93" spans="1:54" ht="15" customHeight="1">
      <c r="A93" s="221">
        <v>42736</v>
      </c>
      <c r="B93" s="222">
        <f t="shared" si="1"/>
        <v>42736</v>
      </c>
      <c r="C93" s="223">
        <v>1</v>
      </c>
      <c r="D93" s="223">
        <v>1</v>
      </c>
      <c r="E93" s="223">
        <v>1</v>
      </c>
      <c r="F93" s="223">
        <v>1.0839023356509969</v>
      </c>
      <c r="G93" s="223">
        <v>1.0548777128262303</v>
      </c>
      <c r="H93" s="223">
        <v>1</v>
      </c>
      <c r="I93" s="223">
        <v>1</v>
      </c>
      <c r="J93" s="223">
        <v>1</v>
      </c>
      <c r="K93" s="223">
        <v>1</v>
      </c>
      <c r="L93" s="223">
        <v>1.0780228244766579</v>
      </c>
      <c r="M93" s="223">
        <v>1.1733492231236813</v>
      </c>
      <c r="N93" s="223">
        <v>1</v>
      </c>
      <c r="O93" s="223">
        <v>1.0219531381567681</v>
      </c>
      <c r="P93" s="223">
        <v>1</v>
      </c>
      <c r="Q93" s="223">
        <v>1.124290717664099</v>
      </c>
      <c r="R93" s="223">
        <v>1.064563842635692</v>
      </c>
      <c r="S93" s="223">
        <v>1</v>
      </c>
      <c r="T93" s="223">
        <v>1.0918390234413835</v>
      </c>
      <c r="U93" s="223">
        <v>1</v>
      </c>
      <c r="V93" s="223">
        <v>1</v>
      </c>
      <c r="W93" s="223">
        <v>1.1167986265370853</v>
      </c>
      <c r="X93" s="223">
        <v>1</v>
      </c>
      <c r="Y93" s="223">
        <v>1.0757023669879751</v>
      </c>
      <c r="Z93" s="223">
        <v>1.14803778258818</v>
      </c>
      <c r="AA93" s="223">
        <v>1.0615551544199635</v>
      </c>
      <c r="AB93" s="223">
        <v>1</v>
      </c>
      <c r="AC93" s="223">
        <v>1</v>
      </c>
      <c r="AD93" s="360">
        <v>1.0866921181817235</v>
      </c>
      <c r="AE93" s="223">
        <v>1</v>
      </c>
      <c r="AF93" s="223">
        <v>1</v>
      </c>
      <c r="AG93" s="223">
        <v>1</v>
      </c>
      <c r="AH93" s="223">
        <v>1.1454150251496837</v>
      </c>
      <c r="AI93" s="223">
        <v>1</v>
      </c>
      <c r="AJ93" s="223">
        <v>1.2628778672497027</v>
      </c>
      <c r="AK93" s="223">
        <v>1.0790307846314044</v>
      </c>
      <c r="AL93" s="223">
        <v>1</v>
      </c>
      <c r="AM93" s="223">
        <v>1.1831895034534212</v>
      </c>
      <c r="AN93" s="223">
        <v>1</v>
      </c>
      <c r="AO93" s="223">
        <v>1.057490798720276</v>
      </c>
      <c r="AP93" s="223">
        <v>1</v>
      </c>
      <c r="AQ93" s="223">
        <v>1.0883573331191292</v>
      </c>
      <c r="AR93" s="223">
        <v>1</v>
      </c>
      <c r="AS93" s="223">
        <v>1.0681808860268389</v>
      </c>
      <c r="AT93" s="363">
        <v>1.1212605512900991</v>
      </c>
      <c r="AU93" s="223">
        <v>1</v>
      </c>
      <c r="AV93" s="223">
        <v>1.0794867421338379</v>
      </c>
      <c r="AW93" s="223">
        <v>1</v>
      </c>
      <c r="AX93" s="223">
        <v>1</v>
      </c>
      <c r="AY93" s="223">
        <v>1.0318873571774139</v>
      </c>
      <c r="AZ93" s="223">
        <v>1</v>
      </c>
      <c r="BA93" s="223">
        <v>1</v>
      </c>
      <c r="BB93" s="223">
        <v>1</v>
      </c>
    </row>
    <row r="94" spans="1:54" ht="15" customHeight="1">
      <c r="A94" s="221">
        <v>42767</v>
      </c>
      <c r="B94" s="222">
        <f t="shared" si="1"/>
        <v>42767</v>
      </c>
      <c r="C94" s="223">
        <v>1</v>
      </c>
      <c r="D94" s="223">
        <v>1</v>
      </c>
      <c r="E94" s="223">
        <v>1</v>
      </c>
      <c r="F94" s="223">
        <v>1.0838818311134777</v>
      </c>
      <c r="G94" s="223">
        <v>1.053912688964302</v>
      </c>
      <c r="H94" s="223">
        <v>1</v>
      </c>
      <c r="I94" s="223">
        <v>1</v>
      </c>
      <c r="J94" s="223">
        <v>1</v>
      </c>
      <c r="K94" s="223">
        <v>1</v>
      </c>
      <c r="L94" s="223">
        <v>1.0689616112774469</v>
      </c>
      <c r="M94" s="223">
        <v>1.1698929670677067</v>
      </c>
      <c r="N94" s="223">
        <v>1</v>
      </c>
      <c r="O94" s="223">
        <v>1.0266099957345081</v>
      </c>
      <c r="P94" s="223">
        <v>1</v>
      </c>
      <c r="Q94" s="223">
        <v>1.1225360053564959</v>
      </c>
      <c r="R94" s="223">
        <v>1.0630843416177895</v>
      </c>
      <c r="S94" s="223">
        <v>1</v>
      </c>
      <c r="T94" s="223">
        <v>1.0838590226103053</v>
      </c>
      <c r="U94" s="223">
        <v>1</v>
      </c>
      <c r="V94" s="223">
        <v>1</v>
      </c>
      <c r="W94" s="223">
        <v>1.114555043065949</v>
      </c>
      <c r="X94" s="223">
        <v>1</v>
      </c>
      <c r="Y94" s="223">
        <v>1.075196180839245</v>
      </c>
      <c r="Z94" s="223">
        <v>1.1461207604910677</v>
      </c>
      <c r="AA94" s="223">
        <v>1.0606529111995548</v>
      </c>
      <c r="AB94" s="223">
        <v>1</v>
      </c>
      <c r="AC94" s="223">
        <v>1</v>
      </c>
      <c r="AD94" s="360">
        <v>1.08452768635465</v>
      </c>
      <c r="AE94" s="223">
        <v>1</v>
      </c>
      <c r="AF94" s="223">
        <v>1</v>
      </c>
      <c r="AG94" s="223">
        <v>1</v>
      </c>
      <c r="AH94" s="223">
        <v>1.1423006576243775</v>
      </c>
      <c r="AI94" s="223">
        <v>1</v>
      </c>
      <c r="AJ94" s="223">
        <v>1.2602684618417148</v>
      </c>
      <c r="AK94" s="223">
        <v>1.0781919385058285</v>
      </c>
      <c r="AL94" s="223">
        <v>1</v>
      </c>
      <c r="AM94" s="223">
        <v>1.1800779667494232</v>
      </c>
      <c r="AN94" s="223">
        <v>1</v>
      </c>
      <c r="AO94" s="223">
        <v>1.0491940105759434</v>
      </c>
      <c r="AP94" s="223">
        <v>1</v>
      </c>
      <c r="AQ94" s="223">
        <v>1.0871023978205996</v>
      </c>
      <c r="AR94" s="223">
        <v>1</v>
      </c>
      <c r="AS94" s="223">
        <v>1.0692621933461366</v>
      </c>
      <c r="AT94" s="363">
        <v>1.1191245756742556</v>
      </c>
      <c r="AU94" s="223">
        <v>1</v>
      </c>
      <c r="AV94" s="223">
        <v>1.0775579682327154</v>
      </c>
      <c r="AW94" s="223">
        <v>1</v>
      </c>
      <c r="AX94" s="223">
        <v>1</v>
      </c>
      <c r="AY94" s="223">
        <v>1.0299130347483318</v>
      </c>
      <c r="AZ94" s="223">
        <v>1</v>
      </c>
      <c r="BA94" s="223">
        <v>1</v>
      </c>
      <c r="BB94" s="223">
        <v>1</v>
      </c>
    </row>
    <row r="95" spans="1:54" ht="15" customHeight="1">
      <c r="A95" s="221">
        <v>42795</v>
      </c>
      <c r="B95" s="222">
        <f t="shared" si="1"/>
        <v>42795</v>
      </c>
      <c r="C95" s="223">
        <v>1</v>
      </c>
      <c r="D95" s="223">
        <v>1</v>
      </c>
      <c r="E95" s="223">
        <v>1</v>
      </c>
      <c r="F95" s="223">
        <v>1.0838431565184887</v>
      </c>
      <c r="G95" s="223">
        <v>1.0529481340325952</v>
      </c>
      <c r="H95" s="223">
        <v>1</v>
      </c>
      <c r="I95" s="223">
        <v>1</v>
      </c>
      <c r="J95" s="223">
        <v>1</v>
      </c>
      <c r="K95" s="223">
        <v>1</v>
      </c>
      <c r="L95" s="223">
        <v>1.0652496136375871</v>
      </c>
      <c r="M95" s="223">
        <v>1.1665525133889953</v>
      </c>
      <c r="N95" s="223">
        <v>1</v>
      </c>
      <c r="O95" s="223">
        <v>1.0311081285208186</v>
      </c>
      <c r="P95" s="223">
        <v>1</v>
      </c>
      <c r="Q95" s="223">
        <v>1.1208073028609449</v>
      </c>
      <c r="R95" s="223">
        <v>1.0614742917067779</v>
      </c>
      <c r="S95" s="223">
        <v>1</v>
      </c>
      <c r="T95" s="223">
        <v>1.0756981089356685</v>
      </c>
      <c r="U95" s="223">
        <v>1</v>
      </c>
      <c r="V95" s="223">
        <v>1</v>
      </c>
      <c r="W95" s="223">
        <v>1.1123620969450791</v>
      </c>
      <c r="X95" s="223">
        <v>1</v>
      </c>
      <c r="Y95" s="223">
        <v>1.0745634520306842</v>
      </c>
      <c r="Z95" s="223">
        <v>1.1441731219322655</v>
      </c>
      <c r="AA95" s="223">
        <v>1.0595898365148466</v>
      </c>
      <c r="AB95" s="223">
        <v>1</v>
      </c>
      <c r="AC95" s="223">
        <v>1</v>
      </c>
      <c r="AD95" s="360">
        <v>1.0822791013993227</v>
      </c>
      <c r="AE95" s="223">
        <v>1</v>
      </c>
      <c r="AF95" s="223">
        <v>1</v>
      </c>
      <c r="AG95" s="223">
        <v>1</v>
      </c>
      <c r="AH95" s="223">
        <v>1.1391837698503402</v>
      </c>
      <c r="AI95" s="223">
        <v>1</v>
      </c>
      <c r="AJ95" s="223">
        <v>1.2578768675529644</v>
      </c>
      <c r="AK95" s="223">
        <v>1.077256332007875</v>
      </c>
      <c r="AL95" s="223">
        <v>1</v>
      </c>
      <c r="AM95" s="223">
        <v>1.1770951881335556</v>
      </c>
      <c r="AN95" s="223">
        <v>1</v>
      </c>
      <c r="AO95" s="223">
        <v>1.0410912752543937</v>
      </c>
      <c r="AP95" s="223">
        <v>1</v>
      </c>
      <c r="AQ95" s="223">
        <v>1.0856888033577723</v>
      </c>
      <c r="AR95" s="223">
        <v>1</v>
      </c>
      <c r="AS95" s="223">
        <v>1.0694549959003468</v>
      </c>
      <c r="AT95" s="363">
        <v>1.1169447750000141</v>
      </c>
      <c r="AU95" s="223">
        <v>1</v>
      </c>
      <c r="AV95" s="223">
        <v>1.075585522899033</v>
      </c>
      <c r="AW95" s="223">
        <v>1</v>
      </c>
      <c r="AX95" s="223">
        <v>1</v>
      </c>
      <c r="AY95" s="223">
        <v>1.0278807792141327</v>
      </c>
      <c r="AZ95" s="223">
        <v>1</v>
      </c>
      <c r="BA95" s="223">
        <v>1</v>
      </c>
      <c r="BB95" s="223">
        <v>1</v>
      </c>
    </row>
    <row r="96" spans="1:54" ht="15" customHeight="1">
      <c r="A96" s="221">
        <v>42826</v>
      </c>
      <c r="B96" s="222">
        <f t="shared" si="1"/>
        <v>42826</v>
      </c>
      <c r="C96" s="223">
        <v>1</v>
      </c>
      <c r="D96" s="223">
        <v>1</v>
      </c>
      <c r="E96" s="223">
        <v>1</v>
      </c>
      <c r="F96" s="223">
        <v>1.0831801689231595</v>
      </c>
      <c r="G96" s="223">
        <v>1.0519840404083447</v>
      </c>
      <c r="H96" s="223">
        <v>1</v>
      </c>
      <c r="I96" s="223">
        <v>1</v>
      </c>
      <c r="J96" s="223">
        <v>1</v>
      </c>
      <c r="K96" s="223">
        <v>1</v>
      </c>
      <c r="L96" s="223">
        <v>1.0614728819286465</v>
      </c>
      <c r="M96" s="223">
        <v>1.1633256806633701</v>
      </c>
      <c r="N96" s="223">
        <v>1</v>
      </c>
      <c r="O96" s="223">
        <v>1.0354488773290424</v>
      </c>
      <c r="P96" s="223">
        <v>1</v>
      </c>
      <c r="Q96" s="223">
        <v>1.1190360184881489</v>
      </c>
      <c r="R96" s="223">
        <v>1.0597508568863878</v>
      </c>
      <c r="S96" s="223">
        <v>1</v>
      </c>
      <c r="T96" s="223">
        <v>1.0673576526487334</v>
      </c>
      <c r="U96" s="223">
        <v>1</v>
      </c>
      <c r="V96" s="223">
        <v>1</v>
      </c>
      <c r="W96" s="223">
        <v>1.1102191538277366</v>
      </c>
      <c r="X96" s="223">
        <v>1</v>
      </c>
      <c r="Y96" s="223">
        <v>1.073805431319772</v>
      </c>
      <c r="Z96" s="223">
        <v>1.1424012459903434</v>
      </c>
      <c r="AA96" s="223">
        <v>1.0583683953002025</v>
      </c>
      <c r="AB96" s="223">
        <v>1</v>
      </c>
      <c r="AC96" s="223">
        <v>1</v>
      </c>
      <c r="AD96" s="360">
        <v>1.0799373132936567</v>
      </c>
      <c r="AE96" s="223">
        <v>1</v>
      </c>
      <c r="AF96" s="223">
        <v>1</v>
      </c>
      <c r="AG96" s="223">
        <v>1</v>
      </c>
      <c r="AH96" s="223">
        <v>1.1360646335049192</v>
      </c>
      <c r="AI96" s="223">
        <v>1</v>
      </c>
      <c r="AJ96" s="223">
        <v>1.2557057362630704</v>
      </c>
      <c r="AK96" s="223">
        <v>1.0762260978371381</v>
      </c>
      <c r="AL96" s="223">
        <v>1</v>
      </c>
      <c r="AM96" s="223">
        <v>1.1742405946753782</v>
      </c>
      <c r="AN96" s="223">
        <v>1</v>
      </c>
      <c r="AO96" s="223">
        <v>1.0331811962234205</v>
      </c>
      <c r="AP96" s="223">
        <v>1</v>
      </c>
      <c r="AQ96" s="223">
        <v>1.0841286832856729</v>
      </c>
      <c r="AR96" s="223">
        <v>1</v>
      </c>
      <c r="AS96" s="223">
        <v>1.0687582021697004</v>
      </c>
      <c r="AT96" s="363">
        <v>1.1150074578052169</v>
      </c>
      <c r="AU96" s="223">
        <v>1</v>
      </c>
      <c r="AV96" s="223">
        <v>1.0735700151388567</v>
      </c>
      <c r="AW96" s="223">
        <v>1</v>
      </c>
      <c r="AX96" s="223">
        <v>1</v>
      </c>
      <c r="AY96" s="223">
        <v>1.0257916622022789</v>
      </c>
      <c r="AZ96" s="223">
        <v>1</v>
      </c>
      <c r="BA96" s="223">
        <v>1</v>
      </c>
      <c r="BB96" s="223">
        <v>1</v>
      </c>
    </row>
    <row r="97" spans="1:54" ht="15" customHeight="1">
      <c r="A97" s="221">
        <v>42856</v>
      </c>
      <c r="B97" s="222">
        <f t="shared" si="1"/>
        <v>42856</v>
      </c>
      <c r="C97" s="223">
        <v>1</v>
      </c>
      <c r="D97" s="223">
        <v>1</v>
      </c>
      <c r="E97" s="223">
        <v>1</v>
      </c>
      <c r="F97" s="223">
        <v>1.0818919968223562</v>
      </c>
      <c r="G97" s="223">
        <v>1.0510204080291177</v>
      </c>
      <c r="H97" s="223">
        <v>1</v>
      </c>
      <c r="I97" s="223">
        <v>1</v>
      </c>
      <c r="J97" s="223">
        <v>1</v>
      </c>
      <c r="K97" s="223">
        <v>1</v>
      </c>
      <c r="L97" s="223">
        <v>1.0576308544198323</v>
      </c>
      <c r="M97" s="223">
        <v>1.1602121471910773</v>
      </c>
      <c r="N97" s="223">
        <v>1</v>
      </c>
      <c r="O97" s="223">
        <v>1.0396309992887607</v>
      </c>
      <c r="P97" s="223">
        <v>1</v>
      </c>
      <c r="Q97" s="223">
        <v>1.117222453457198</v>
      </c>
      <c r="R97" s="223">
        <v>1.0579137698670882</v>
      </c>
      <c r="S97" s="223">
        <v>1</v>
      </c>
      <c r="T97" s="223">
        <v>1.059075475529188</v>
      </c>
      <c r="U97" s="223">
        <v>1</v>
      </c>
      <c r="V97" s="223">
        <v>1</v>
      </c>
      <c r="W97" s="223">
        <v>1.1081263991289128</v>
      </c>
      <c r="X97" s="223">
        <v>1</v>
      </c>
      <c r="Y97" s="223">
        <v>1.0729213212683741</v>
      </c>
      <c r="Z97" s="223">
        <v>1.1408040233410814</v>
      </c>
      <c r="AA97" s="223">
        <v>1.0569884549783988</v>
      </c>
      <c r="AB97" s="223">
        <v>1</v>
      </c>
      <c r="AC97" s="223">
        <v>1</v>
      </c>
      <c r="AD97" s="360">
        <v>1.0775023411475508</v>
      </c>
      <c r="AE97" s="223">
        <v>1</v>
      </c>
      <c r="AF97" s="223">
        <v>1</v>
      </c>
      <c r="AG97" s="223">
        <v>1</v>
      </c>
      <c r="AH97" s="223">
        <v>1.1329434812751791</v>
      </c>
      <c r="AI97" s="223">
        <v>1</v>
      </c>
      <c r="AJ97" s="223">
        <v>1.2537613484726198</v>
      </c>
      <c r="AK97" s="223">
        <v>1.0751018132068659</v>
      </c>
      <c r="AL97" s="223">
        <v>1</v>
      </c>
      <c r="AM97" s="223">
        <v>1.1717319276404001</v>
      </c>
      <c r="AN97" s="223">
        <v>1</v>
      </c>
      <c r="AO97" s="223">
        <v>1.0254655572724771</v>
      </c>
      <c r="AP97" s="223">
        <v>1</v>
      </c>
      <c r="AQ97" s="223">
        <v>1.0824216932030182</v>
      </c>
      <c r="AR97" s="223">
        <v>1</v>
      </c>
      <c r="AS97" s="223">
        <v>1.0679121991877836</v>
      </c>
      <c r="AT97" s="363">
        <v>1.1133125846975154</v>
      </c>
      <c r="AU97" s="223">
        <v>1</v>
      </c>
      <c r="AV97" s="223">
        <v>1.0715113499623798</v>
      </c>
      <c r="AW97" s="223">
        <v>1</v>
      </c>
      <c r="AX97" s="223">
        <v>1</v>
      </c>
      <c r="AY97" s="223">
        <v>1.0236458198297831</v>
      </c>
      <c r="AZ97" s="223">
        <v>1</v>
      </c>
      <c r="BA97" s="223">
        <v>1</v>
      </c>
      <c r="BB97" s="223">
        <v>1</v>
      </c>
    </row>
    <row r="98" spans="1:54" ht="15" customHeight="1">
      <c r="A98" s="221">
        <v>42887</v>
      </c>
      <c r="B98" s="222">
        <f t="shared" si="1"/>
        <v>42887</v>
      </c>
      <c r="C98" s="223">
        <v>1</v>
      </c>
      <c r="D98" s="223">
        <v>1</v>
      </c>
      <c r="E98" s="223">
        <v>1</v>
      </c>
      <c r="F98" s="223">
        <v>1.0805840166285525</v>
      </c>
      <c r="G98" s="223">
        <v>1.0500572368325216</v>
      </c>
      <c r="H98" s="223">
        <v>1</v>
      </c>
      <c r="I98" s="223">
        <v>1</v>
      </c>
      <c r="J98" s="223">
        <v>1</v>
      </c>
      <c r="K98" s="223">
        <v>1</v>
      </c>
      <c r="L98" s="223">
        <v>1.0551615067217783</v>
      </c>
      <c r="M98" s="223">
        <v>1.1572115989316478</v>
      </c>
      <c r="N98" s="223">
        <v>1</v>
      </c>
      <c r="O98" s="223">
        <v>1.0436532879940938</v>
      </c>
      <c r="P98" s="223">
        <v>1</v>
      </c>
      <c r="Q98" s="223">
        <v>1.1153668961988892</v>
      </c>
      <c r="R98" s="223">
        <v>1.0559473898343397</v>
      </c>
      <c r="S98" s="223">
        <v>1</v>
      </c>
      <c r="T98" s="223">
        <v>1.0508523809142858</v>
      </c>
      <c r="U98" s="223">
        <v>1</v>
      </c>
      <c r="V98" s="223">
        <v>1</v>
      </c>
      <c r="W98" s="223">
        <v>1.1060840123357356</v>
      </c>
      <c r="X98" s="223">
        <v>1</v>
      </c>
      <c r="Y98" s="223">
        <v>1.071910355552989</v>
      </c>
      <c r="Z98" s="223">
        <v>1.1391738498285309</v>
      </c>
      <c r="AA98" s="223">
        <v>1.0554498859434736</v>
      </c>
      <c r="AB98" s="223">
        <v>1</v>
      </c>
      <c r="AC98" s="223">
        <v>1</v>
      </c>
      <c r="AD98" s="360">
        <v>1.0749845596528158</v>
      </c>
      <c r="AE98" s="223">
        <v>1</v>
      </c>
      <c r="AF98" s="223">
        <v>1</v>
      </c>
      <c r="AG98" s="223">
        <v>1</v>
      </c>
      <c r="AH98" s="223">
        <v>1.1298205363289073</v>
      </c>
      <c r="AI98" s="223">
        <v>1</v>
      </c>
      <c r="AJ98" s="223">
        <v>1.2520497981706413</v>
      </c>
      <c r="AK98" s="223">
        <v>1.0738840327236701</v>
      </c>
      <c r="AL98" s="223">
        <v>1</v>
      </c>
      <c r="AM98" s="223">
        <v>1.1695706469189542</v>
      </c>
      <c r="AN98" s="223">
        <v>1</v>
      </c>
      <c r="AO98" s="223">
        <v>1.0179461061082418</v>
      </c>
      <c r="AP98" s="223">
        <v>1</v>
      </c>
      <c r="AQ98" s="223">
        <v>1.0805574023351827</v>
      </c>
      <c r="AR98" s="223">
        <v>1</v>
      </c>
      <c r="AS98" s="223">
        <v>1.0669161311970579</v>
      </c>
      <c r="AT98" s="363">
        <v>1.111574828509738</v>
      </c>
      <c r="AU98" s="223">
        <v>1</v>
      </c>
      <c r="AV98" s="223">
        <v>1.0694094372801419</v>
      </c>
      <c r="AW98" s="223">
        <v>1</v>
      </c>
      <c r="AX98" s="223">
        <v>1</v>
      </c>
      <c r="AY98" s="223">
        <v>1.0214433806413701</v>
      </c>
      <c r="AZ98" s="223">
        <v>1</v>
      </c>
      <c r="BA98" s="223">
        <v>1</v>
      </c>
      <c r="BB98" s="223">
        <v>1</v>
      </c>
    </row>
    <row r="99" spans="1:54" ht="15" customHeight="1">
      <c r="A99" s="221">
        <v>42917</v>
      </c>
      <c r="B99" s="222">
        <f t="shared" si="1"/>
        <v>42917</v>
      </c>
      <c r="C99" s="223">
        <v>1</v>
      </c>
      <c r="D99" s="223">
        <v>1</v>
      </c>
      <c r="E99" s="223">
        <v>1</v>
      </c>
      <c r="F99" s="223">
        <v>1.0793120848739817</v>
      </c>
      <c r="G99" s="223">
        <v>1.0490945267520597</v>
      </c>
      <c r="H99" s="223">
        <v>1</v>
      </c>
      <c r="I99" s="223">
        <v>1</v>
      </c>
      <c r="J99" s="223">
        <v>1</v>
      </c>
      <c r="K99" s="223">
        <v>1</v>
      </c>
      <c r="L99" s="223">
        <v>1.0540614307666019</v>
      </c>
      <c r="M99" s="223">
        <v>1.1543237086330944</v>
      </c>
      <c r="N99" s="223">
        <v>1</v>
      </c>
      <c r="O99" s="223">
        <v>1.0470456993888055</v>
      </c>
      <c r="P99" s="223">
        <v>1</v>
      </c>
      <c r="Q99" s="223">
        <v>1.11341075384521</v>
      </c>
      <c r="R99" s="223">
        <v>1.0538122682240842</v>
      </c>
      <c r="S99" s="223">
        <v>1</v>
      </c>
      <c r="T99" s="223">
        <v>1.0427526225238877</v>
      </c>
      <c r="U99" s="223">
        <v>1</v>
      </c>
      <c r="V99" s="223">
        <v>1</v>
      </c>
      <c r="W99" s="223">
        <v>1.1039532956699691</v>
      </c>
      <c r="X99" s="223">
        <v>1</v>
      </c>
      <c r="Y99" s="223">
        <v>1.070401459718173</v>
      </c>
      <c r="Z99" s="223">
        <v>1.1375100812405012</v>
      </c>
      <c r="AA99" s="223">
        <v>1.0537525528924012</v>
      </c>
      <c r="AB99" s="223">
        <v>1</v>
      </c>
      <c r="AC99" s="223">
        <v>1</v>
      </c>
      <c r="AD99" s="360">
        <v>1.0723068768738653</v>
      </c>
      <c r="AE99" s="223">
        <v>1</v>
      </c>
      <c r="AF99" s="223">
        <v>1</v>
      </c>
      <c r="AG99" s="223">
        <v>1</v>
      </c>
      <c r="AH99" s="223">
        <v>1.1272214233653186</v>
      </c>
      <c r="AI99" s="223">
        <v>1</v>
      </c>
      <c r="AJ99" s="223">
        <v>1.2466152779212525</v>
      </c>
      <c r="AK99" s="223">
        <v>1.0725677991459015</v>
      </c>
      <c r="AL99" s="223">
        <v>1</v>
      </c>
      <c r="AM99" s="223">
        <v>1.1675420027860983</v>
      </c>
      <c r="AN99" s="223">
        <v>1</v>
      </c>
      <c r="AO99" s="223">
        <v>1.0105588716059704</v>
      </c>
      <c r="AP99" s="223">
        <v>1</v>
      </c>
      <c r="AQ99" s="223">
        <v>1.0792604930089313</v>
      </c>
      <c r="AR99" s="223">
        <v>1</v>
      </c>
      <c r="AS99" s="223">
        <v>1.0656925802702628</v>
      </c>
      <c r="AT99" s="363">
        <v>1.1097368509262222</v>
      </c>
      <c r="AU99" s="223">
        <v>1</v>
      </c>
      <c r="AV99" s="223">
        <v>1.0681843930909485</v>
      </c>
      <c r="AW99" s="223">
        <v>1</v>
      </c>
      <c r="AX99" s="223">
        <v>1</v>
      </c>
      <c r="AY99" s="223">
        <v>1.0200134787010566</v>
      </c>
      <c r="AZ99" s="223">
        <v>1</v>
      </c>
      <c r="BA99" s="223">
        <v>1</v>
      </c>
      <c r="BB99" s="223">
        <v>1</v>
      </c>
    </row>
    <row r="100" spans="1:54" ht="15" customHeight="1">
      <c r="A100" s="221">
        <v>42948</v>
      </c>
      <c r="B100" s="222">
        <f t="shared" si="1"/>
        <v>42948</v>
      </c>
      <c r="C100" s="223">
        <v>1</v>
      </c>
      <c r="D100" s="223">
        <v>1</v>
      </c>
      <c r="E100" s="223">
        <v>1</v>
      </c>
      <c r="F100" s="223">
        <v>1.0780754633806231</v>
      </c>
      <c r="G100" s="223">
        <v>1.04813228527848</v>
      </c>
      <c r="H100" s="223">
        <v>1</v>
      </c>
      <c r="I100" s="223">
        <v>1</v>
      </c>
      <c r="J100" s="223">
        <v>1</v>
      </c>
      <c r="K100" s="223">
        <v>1</v>
      </c>
      <c r="L100" s="223">
        <v>1.0528876248026651</v>
      </c>
      <c r="M100" s="223">
        <v>1.151549993179469</v>
      </c>
      <c r="N100" s="223">
        <v>1</v>
      </c>
      <c r="O100" s="223">
        <v>1.0498044485708653</v>
      </c>
      <c r="P100" s="223">
        <v>1</v>
      </c>
      <c r="Q100" s="223">
        <v>1.1113538566526278</v>
      </c>
      <c r="R100" s="223">
        <v>1.0515066865932958</v>
      </c>
      <c r="S100" s="223">
        <v>1</v>
      </c>
      <c r="T100" s="223">
        <v>1.0347706694320951</v>
      </c>
      <c r="U100" s="223">
        <v>1</v>
      </c>
      <c r="V100" s="223">
        <v>1</v>
      </c>
      <c r="W100" s="223">
        <v>1.1017354428917496</v>
      </c>
      <c r="X100" s="223">
        <v>1</v>
      </c>
      <c r="Y100" s="223">
        <v>1.0683922806571164</v>
      </c>
      <c r="Z100" s="223">
        <v>1.1358115264873498</v>
      </c>
      <c r="AA100" s="223">
        <v>1.0518937164094535</v>
      </c>
      <c r="AB100" s="223">
        <v>1</v>
      </c>
      <c r="AC100" s="223">
        <v>1</v>
      </c>
      <c r="AD100" s="360">
        <v>1.0694684762440627</v>
      </c>
      <c r="AE100" s="223">
        <v>1</v>
      </c>
      <c r="AF100" s="223">
        <v>1</v>
      </c>
      <c r="AG100" s="223">
        <v>1</v>
      </c>
      <c r="AH100" s="223">
        <v>1.1251458971810873</v>
      </c>
      <c r="AI100" s="223">
        <v>1</v>
      </c>
      <c r="AJ100" s="223">
        <v>1.2375727529405696</v>
      </c>
      <c r="AK100" s="223">
        <v>1.071140755849167</v>
      </c>
      <c r="AL100" s="223">
        <v>1</v>
      </c>
      <c r="AM100" s="223">
        <v>1.165649607588356</v>
      </c>
      <c r="AN100" s="223">
        <v>1</v>
      </c>
      <c r="AO100" s="223">
        <v>1.0033093422039985</v>
      </c>
      <c r="AP100" s="223">
        <v>1</v>
      </c>
      <c r="AQ100" s="223">
        <v>1.078527772670838</v>
      </c>
      <c r="AR100" s="223">
        <v>1</v>
      </c>
      <c r="AS100" s="223">
        <v>1.0642392603590962</v>
      </c>
      <c r="AT100" s="363">
        <v>1.1077985330195439</v>
      </c>
      <c r="AU100" s="223">
        <v>1</v>
      </c>
      <c r="AV100" s="223">
        <v>1.06783106402826</v>
      </c>
      <c r="AW100" s="223">
        <v>1</v>
      </c>
      <c r="AX100" s="223">
        <v>1</v>
      </c>
      <c r="AY100" s="223">
        <v>1.0193543176519302</v>
      </c>
      <c r="AZ100" s="223">
        <v>1</v>
      </c>
      <c r="BA100" s="223">
        <v>1</v>
      </c>
      <c r="BB100" s="223">
        <v>1</v>
      </c>
    </row>
    <row r="101" spans="1:54" ht="15" customHeight="1">
      <c r="A101" s="221">
        <v>42979</v>
      </c>
      <c r="B101" s="222">
        <f t="shared" si="1"/>
        <v>42979</v>
      </c>
      <c r="C101" s="223">
        <v>1</v>
      </c>
      <c r="D101" s="223">
        <v>1</v>
      </c>
      <c r="E101" s="223">
        <v>1</v>
      </c>
      <c r="F101" s="223">
        <v>1.0768186854790061</v>
      </c>
      <c r="G101" s="223">
        <v>1.0471704896724137</v>
      </c>
      <c r="H101" s="223">
        <v>1</v>
      </c>
      <c r="I101" s="223">
        <v>1</v>
      </c>
      <c r="J101" s="223">
        <v>1</v>
      </c>
      <c r="K101" s="223">
        <v>1</v>
      </c>
      <c r="L101" s="223">
        <v>1.0516431646463635</v>
      </c>
      <c r="M101" s="223">
        <v>1.1488846219594615</v>
      </c>
      <c r="N101" s="223">
        <v>1</v>
      </c>
      <c r="O101" s="223">
        <v>1.0524052545966576</v>
      </c>
      <c r="P101" s="223">
        <v>1</v>
      </c>
      <c r="Q101" s="223">
        <v>1.1092575939441485</v>
      </c>
      <c r="R101" s="223">
        <v>1.0490765268051723</v>
      </c>
      <c r="S101" s="223">
        <v>1</v>
      </c>
      <c r="T101" s="223">
        <v>1.0266102155684271</v>
      </c>
      <c r="U101" s="223">
        <v>1</v>
      </c>
      <c r="V101" s="223">
        <v>1</v>
      </c>
      <c r="W101" s="223">
        <v>1.0995671733441694</v>
      </c>
      <c r="X101" s="223">
        <v>1</v>
      </c>
      <c r="Y101" s="223">
        <v>1.0662591770157788</v>
      </c>
      <c r="Z101" s="223">
        <v>1.1340792826766228</v>
      </c>
      <c r="AA101" s="223">
        <v>1.0498810640650167</v>
      </c>
      <c r="AB101" s="223">
        <v>1</v>
      </c>
      <c r="AC101" s="223">
        <v>1</v>
      </c>
      <c r="AD101" s="360">
        <v>1.0665509673605815</v>
      </c>
      <c r="AE101" s="223">
        <v>1</v>
      </c>
      <c r="AF101" s="223">
        <v>1</v>
      </c>
      <c r="AG101" s="223">
        <v>1</v>
      </c>
      <c r="AH101" s="223">
        <v>1.1230684310785164</v>
      </c>
      <c r="AI101" s="223">
        <v>1</v>
      </c>
      <c r="AJ101" s="223">
        <v>1.2289045481269463</v>
      </c>
      <c r="AK101" s="223">
        <v>1.0696040558779627</v>
      </c>
      <c r="AL101" s="223">
        <v>1</v>
      </c>
      <c r="AM101" s="223">
        <v>1.1638881743432494</v>
      </c>
      <c r="AN101" s="223">
        <v>1</v>
      </c>
      <c r="AO101" s="223">
        <v>0.99625556959696515</v>
      </c>
      <c r="AP101" s="223">
        <v>1</v>
      </c>
      <c r="AQ101" s="223">
        <v>1.0776412453850333</v>
      </c>
      <c r="AR101" s="223">
        <v>1</v>
      </c>
      <c r="AS101" s="223">
        <v>1.0627175278466596</v>
      </c>
      <c r="AT101" s="363">
        <v>1.1058201277424387</v>
      </c>
      <c r="AU101" s="223">
        <v>1</v>
      </c>
      <c r="AV101" s="223">
        <v>1.0674273849249496</v>
      </c>
      <c r="AW101" s="223">
        <v>1</v>
      </c>
      <c r="AX101" s="223">
        <v>1</v>
      </c>
      <c r="AY101" s="223">
        <v>1.0186388791051599</v>
      </c>
      <c r="AZ101" s="223">
        <v>1</v>
      </c>
      <c r="BA101" s="223">
        <v>1</v>
      </c>
      <c r="BB101" s="223">
        <v>1</v>
      </c>
    </row>
    <row r="102" spans="1:54" ht="15" customHeight="1">
      <c r="A102" s="221">
        <v>43009</v>
      </c>
      <c r="B102" s="222">
        <f t="shared" si="1"/>
        <v>43009</v>
      </c>
      <c r="C102" s="223">
        <v>1</v>
      </c>
      <c r="D102" s="223">
        <v>1</v>
      </c>
      <c r="E102" s="223">
        <v>1</v>
      </c>
      <c r="F102" s="223">
        <v>1.0755415252726179</v>
      </c>
      <c r="G102" s="223">
        <v>1.0462091398637914</v>
      </c>
      <c r="H102" s="223">
        <v>1</v>
      </c>
      <c r="I102" s="223">
        <v>1</v>
      </c>
      <c r="J102" s="223">
        <v>1</v>
      </c>
      <c r="K102" s="223">
        <v>1</v>
      </c>
      <c r="L102" s="223">
        <v>1.0503275355842248</v>
      </c>
      <c r="M102" s="223">
        <v>1.1462124649357177</v>
      </c>
      <c r="N102" s="223">
        <v>1</v>
      </c>
      <c r="O102" s="223">
        <v>1.054846898845007</v>
      </c>
      <c r="P102" s="223">
        <v>1</v>
      </c>
      <c r="Q102" s="223">
        <v>1.1071222389849273</v>
      </c>
      <c r="R102" s="223">
        <v>1.0465214872478374</v>
      </c>
      <c r="S102" s="223">
        <v>1</v>
      </c>
      <c r="T102" s="223">
        <v>1.0182696829219373</v>
      </c>
      <c r="U102" s="223">
        <v>1</v>
      </c>
      <c r="V102" s="223">
        <v>1</v>
      </c>
      <c r="W102" s="223">
        <v>1.0974486629613278</v>
      </c>
      <c r="X102" s="223">
        <v>1</v>
      </c>
      <c r="Y102" s="223">
        <v>1.064001402210355</v>
      </c>
      <c r="Z102" s="223">
        <v>1.1323127374580719</v>
      </c>
      <c r="AA102" s="223">
        <v>1.0477144608609714</v>
      </c>
      <c r="AB102" s="223">
        <v>1</v>
      </c>
      <c r="AC102" s="223">
        <v>1</v>
      </c>
      <c r="AD102" s="360">
        <v>1.0635543049690144</v>
      </c>
      <c r="AE102" s="223">
        <v>1</v>
      </c>
      <c r="AF102" s="223">
        <v>1</v>
      </c>
      <c r="AG102" s="223">
        <v>1</v>
      </c>
      <c r="AH102" s="223">
        <v>1.1209892396102228</v>
      </c>
      <c r="AI102" s="223">
        <v>1</v>
      </c>
      <c r="AJ102" s="223">
        <v>1.220541401561944</v>
      </c>
      <c r="AK102" s="223">
        <v>1.0679582945321726</v>
      </c>
      <c r="AL102" s="223">
        <v>1</v>
      </c>
      <c r="AM102" s="223">
        <v>1.162259055716061</v>
      </c>
      <c r="AN102" s="223">
        <v>1</v>
      </c>
      <c r="AO102" s="223">
        <v>0.98939939531693699</v>
      </c>
      <c r="AP102" s="223">
        <v>1</v>
      </c>
      <c r="AQ102" s="223">
        <v>1.0766105671586643</v>
      </c>
      <c r="AR102" s="223">
        <v>1</v>
      </c>
      <c r="AS102" s="223">
        <v>1.0611262616576076</v>
      </c>
      <c r="AT102" s="363">
        <v>1.1038019238760315</v>
      </c>
      <c r="AU102" s="223">
        <v>1</v>
      </c>
      <c r="AV102" s="223">
        <v>1.0669733151713259</v>
      </c>
      <c r="AW102" s="223">
        <v>1</v>
      </c>
      <c r="AX102" s="223">
        <v>1</v>
      </c>
      <c r="AY102" s="223">
        <v>1.01786728397143</v>
      </c>
      <c r="AZ102" s="223">
        <v>1</v>
      </c>
      <c r="BA102" s="223">
        <v>1</v>
      </c>
      <c r="BB102" s="223">
        <v>1</v>
      </c>
    </row>
    <row r="103" spans="1:54" ht="15" customHeight="1">
      <c r="A103" s="221">
        <v>43040</v>
      </c>
      <c r="B103" s="222">
        <f t="shared" si="1"/>
        <v>43040</v>
      </c>
      <c r="C103" s="223">
        <v>1</v>
      </c>
      <c r="D103" s="223">
        <v>1</v>
      </c>
      <c r="E103" s="223">
        <v>1</v>
      </c>
      <c r="F103" s="223">
        <v>1.074243072808732</v>
      </c>
      <c r="G103" s="223">
        <v>1.0452482508947931</v>
      </c>
      <c r="H103" s="223">
        <v>1</v>
      </c>
      <c r="I103" s="223">
        <v>1</v>
      </c>
      <c r="J103" s="223">
        <v>1</v>
      </c>
      <c r="K103" s="223">
        <v>1</v>
      </c>
      <c r="L103" s="223">
        <v>1.0489378291981175</v>
      </c>
      <c r="M103" s="223">
        <v>1.1435371148967777</v>
      </c>
      <c r="N103" s="223">
        <v>1</v>
      </c>
      <c r="O103" s="223">
        <v>1.0571228030012279</v>
      </c>
      <c r="P103" s="223">
        <v>1</v>
      </c>
      <c r="Q103" s="223">
        <v>1.1049467281615557</v>
      </c>
      <c r="R103" s="223">
        <v>1.0438370471988201</v>
      </c>
      <c r="S103" s="223">
        <v>1</v>
      </c>
      <c r="T103" s="223">
        <v>1.0136097814517881</v>
      </c>
      <c r="U103" s="223">
        <v>1</v>
      </c>
      <c r="V103" s="223">
        <v>1</v>
      </c>
      <c r="W103" s="223">
        <v>1.0953817688077794</v>
      </c>
      <c r="X103" s="223">
        <v>1</v>
      </c>
      <c r="Y103" s="223">
        <v>1.0616140126834785</v>
      </c>
      <c r="Z103" s="223">
        <v>1.1305101391104284</v>
      </c>
      <c r="AA103" s="223">
        <v>1.0453885561714165</v>
      </c>
      <c r="AB103" s="223">
        <v>1</v>
      </c>
      <c r="AC103" s="223">
        <v>1</v>
      </c>
      <c r="AD103" s="360">
        <v>1.0604757645803904</v>
      </c>
      <c r="AE103" s="223">
        <v>1</v>
      </c>
      <c r="AF103" s="223">
        <v>1</v>
      </c>
      <c r="AG103" s="223">
        <v>1</v>
      </c>
      <c r="AH103" s="223">
        <v>1.118908469965505</v>
      </c>
      <c r="AI103" s="223">
        <v>1</v>
      </c>
      <c r="AJ103" s="223">
        <v>1.2124997102099988</v>
      </c>
      <c r="AK103" s="223">
        <v>1.0661994820987817</v>
      </c>
      <c r="AL103" s="223">
        <v>1</v>
      </c>
      <c r="AM103" s="223">
        <v>1.1607680269071379</v>
      </c>
      <c r="AN103" s="223">
        <v>1</v>
      </c>
      <c r="AO103" s="223">
        <v>0.98274932182552721</v>
      </c>
      <c r="AP103" s="223">
        <v>1</v>
      </c>
      <c r="AQ103" s="223">
        <v>1.0754299756241061</v>
      </c>
      <c r="AR103" s="223">
        <v>1</v>
      </c>
      <c r="AS103" s="223">
        <v>1.0593822052143969</v>
      </c>
      <c r="AT103" s="363">
        <v>1.1017428486965231</v>
      </c>
      <c r="AU103" s="223">
        <v>1</v>
      </c>
      <c r="AV103" s="223">
        <v>1.0664671087854258</v>
      </c>
      <c r="AW103" s="223">
        <v>1</v>
      </c>
      <c r="AX103" s="223">
        <v>1</v>
      </c>
      <c r="AY103" s="223">
        <v>1.0170377425328592</v>
      </c>
      <c r="AZ103" s="223">
        <v>1</v>
      </c>
      <c r="BA103" s="223">
        <v>1</v>
      </c>
      <c r="BB103" s="223">
        <v>1</v>
      </c>
    </row>
    <row r="104" spans="1:54" ht="15" customHeight="1">
      <c r="A104" s="221">
        <v>43070</v>
      </c>
      <c r="B104" s="222">
        <f t="shared" si="1"/>
        <v>43070</v>
      </c>
      <c r="C104" s="223">
        <v>1</v>
      </c>
      <c r="D104" s="223">
        <v>1</v>
      </c>
      <c r="E104" s="223">
        <v>1</v>
      </c>
      <c r="F104" s="223">
        <v>1.0729230933619234</v>
      </c>
      <c r="G104" s="223">
        <v>1.0442878226891277</v>
      </c>
      <c r="H104" s="223">
        <v>1</v>
      </c>
      <c r="I104" s="223">
        <v>1</v>
      </c>
      <c r="J104" s="223">
        <v>1</v>
      </c>
      <c r="K104" s="223">
        <v>1</v>
      </c>
      <c r="L104" s="223">
        <v>1.0474735173281413</v>
      </c>
      <c r="M104" s="223">
        <v>1.1409732932704604</v>
      </c>
      <c r="N104" s="223">
        <v>1</v>
      </c>
      <c r="O104" s="223">
        <v>1.0592316977517089</v>
      </c>
      <c r="P104" s="223">
        <v>1</v>
      </c>
      <c r="Q104" s="223">
        <v>1.102731338217156</v>
      </c>
      <c r="R104" s="223">
        <v>1.0410229036356968</v>
      </c>
      <c r="S104" s="223">
        <v>1</v>
      </c>
      <c r="T104" s="223">
        <v>1.0126201760256159</v>
      </c>
      <c r="U104" s="223">
        <v>1</v>
      </c>
      <c r="V104" s="223">
        <v>1</v>
      </c>
      <c r="W104" s="223">
        <v>1.093366673113531</v>
      </c>
      <c r="X104" s="223">
        <v>1</v>
      </c>
      <c r="Y104" s="223">
        <v>1.059096246316453</v>
      </c>
      <c r="Z104" s="223">
        <v>1.1286708614186132</v>
      </c>
      <c r="AA104" s="223">
        <v>1.0429032074722364</v>
      </c>
      <c r="AB104" s="223">
        <v>1</v>
      </c>
      <c r="AC104" s="223">
        <v>1</v>
      </c>
      <c r="AD104" s="360">
        <v>1.0573153045351011</v>
      </c>
      <c r="AE104" s="223">
        <v>1</v>
      </c>
      <c r="AF104" s="223">
        <v>1</v>
      </c>
      <c r="AG104" s="223">
        <v>1</v>
      </c>
      <c r="AH104" s="223">
        <v>1.1168263401024987</v>
      </c>
      <c r="AI104" s="223">
        <v>1</v>
      </c>
      <c r="AJ104" s="223">
        <v>1.2047860031541242</v>
      </c>
      <c r="AK104" s="223">
        <v>1.0643282276418693</v>
      </c>
      <c r="AL104" s="223">
        <v>1</v>
      </c>
      <c r="AM104" s="223">
        <v>1.1594164479022726</v>
      </c>
      <c r="AN104" s="223">
        <v>1</v>
      </c>
      <c r="AO104" s="223">
        <v>0.97630730237985386</v>
      </c>
      <c r="AP104" s="223">
        <v>1</v>
      </c>
      <c r="AQ104" s="223">
        <v>1.0741233351646502</v>
      </c>
      <c r="AR104" s="223">
        <v>1</v>
      </c>
      <c r="AS104" s="223">
        <v>1.0574844616566286</v>
      </c>
      <c r="AT104" s="363">
        <v>1.0996431946242973</v>
      </c>
      <c r="AU104" s="223">
        <v>1</v>
      </c>
      <c r="AV104" s="223">
        <v>1.0659087268338743</v>
      </c>
      <c r="AW104" s="223">
        <v>1</v>
      </c>
      <c r="AX104" s="223">
        <v>1</v>
      </c>
      <c r="AY104" s="223">
        <v>1.0161503733728159</v>
      </c>
      <c r="AZ104" s="223">
        <v>1</v>
      </c>
      <c r="BA104" s="223">
        <v>1</v>
      </c>
      <c r="BB104" s="223">
        <v>1</v>
      </c>
    </row>
    <row r="105" spans="1:54" ht="15" customHeight="1">
      <c r="A105" s="221">
        <v>43101</v>
      </c>
      <c r="B105" s="222">
        <f t="shared" si="1"/>
        <v>43101</v>
      </c>
      <c r="C105" s="223">
        <v>1</v>
      </c>
      <c r="D105" s="223">
        <v>1</v>
      </c>
      <c r="E105" s="223">
        <v>1</v>
      </c>
      <c r="F105" s="223">
        <v>1.0715610651729108</v>
      </c>
      <c r="G105" s="223">
        <v>1.0433227373133926</v>
      </c>
      <c r="H105" s="223">
        <v>1</v>
      </c>
      <c r="I105" s="223">
        <v>1</v>
      </c>
      <c r="J105" s="223">
        <v>1</v>
      </c>
      <c r="K105" s="223">
        <v>1</v>
      </c>
      <c r="L105" s="223">
        <v>1.0459424078151993</v>
      </c>
      <c r="M105" s="223">
        <v>1.1385071683096133</v>
      </c>
      <c r="N105" s="223">
        <v>1</v>
      </c>
      <c r="O105" s="223">
        <v>1.0589308494656733</v>
      </c>
      <c r="P105" s="223">
        <v>1</v>
      </c>
      <c r="Q105" s="223">
        <v>1.1004911892131461</v>
      </c>
      <c r="R105" s="223">
        <v>1.0381577987783275</v>
      </c>
      <c r="S105" s="223">
        <v>1</v>
      </c>
      <c r="T105" s="223">
        <v>1.011133489906066</v>
      </c>
      <c r="U105" s="223">
        <v>1</v>
      </c>
      <c r="V105" s="223">
        <v>1</v>
      </c>
      <c r="W105" s="223">
        <v>1.0913567411821765</v>
      </c>
      <c r="X105" s="223">
        <v>1</v>
      </c>
      <c r="Y105" s="223">
        <v>1.0564965952493615</v>
      </c>
      <c r="Z105" s="223">
        <v>1.1268053562475513</v>
      </c>
      <c r="AA105" s="223">
        <v>1.0402151637579566</v>
      </c>
      <c r="AB105" s="223">
        <v>1</v>
      </c>
      <c r="AC105" s="223">
        <v>1</v>
      </c>
      <c r="AD105" s="360">
        <v>1.0541259892222301</v>
      </c>
      <c r="AE105" s="223">
        <v>1</v>
      </c>
      <c r="AF105" s="223">
        <v>1</v>
      </c>
      <c r="AG105" s="223">
        <v>1</v>
      </c>
      <c r="AH105" s="223">
        <v>1.1147446442503606</v>
      </c>
      <c r="AI105" s="223">
        <v>1</v>
      </c>
      <c r="AJ105" s="223">
        <v>1.1973021176115204</v>
      </c>
      <c r="AK105" s="223">
        <v>1.0623686218449384</v>
      </c>
      <c r="AL105" s="223">
        <v>1</v>
      </c>
      <c r="AM105" s="223">
        <v>1.1581890356092046</v>
      </c>
      <c r="AN105" s="223">
        <v>1</v>
      </c>
      <c r="AO105" s="223">
        <v>0.9736243914401993</v>
      </c>
      <c r="AP105" s="223">
        <v>1</v>
      </c>
      <c r="AQ105" s="223">
        <v>1.0727264327502195</v>
      </c>
      <c r="AR105" s="223">
        <v>1</v>
      </c>
      <c r="AS105" s="223">
        <v>1.0554284864568584</v>
      </c>
      <c r="AT105" s="363">
        <v>1.0975074620002614</v>
      </c>
      <c r="AU105" s="223">
        <v>1</v>
      </c>
      <c r="AV105" s="223">
        <v>1.0653342203693827</v>
      </c>
      <c r="AW105" s="223">
        <v>1</v>
      </c>
      <c r="AX105" s="223">
        <v>1</v>
      </c>
      <c r="AY105" s="223">
        <v>1.0152193810261676</v>
      </c>
      <c r="AZ105" s="223">
        <v>1</v>
      </c>
      <c r="BA105" s="223">
        <v>1</v>
      </c>
      <c r="BB105" s="223">
        <v>1</v>
      </c>
    </row>
    <row r="106" spans="1:54" ht="15" customHeight="1">
      <c r="A106" s="221">
        <v>43132</v>
      </c>
      <c r="B106" s="222">
        <f t="shared" si="1"/>
        <v>43132</v>
      </c>
      <c r="C106" s="223">
        <v>1</v>
      </c>
      <c r="D106" s="223">
        <v>1</v>
      </c>
      <c r="E106" s="223">
        <v>1</v>
      </c>
      <c r="F106" s="223">
        <v>1.0701042592177241</v>
      </c>
      <c r="G106" s="223">
        <v>1.0423398138456546</v>
      </c>
      <c r="H106" s="223">
        <v>1</v>
      </c>
      <c r="I106" s="223">
        <v>1</v>
      </c>
      <c r="J106" s="223">
        <v>1</v>
      </c>
      <c r="K106" s="223">
        <v>1</v>
      </c>
      <c r="L106" s="223">
        <v>1.0444216838468816</v>
      </c>
      <c r="M106" s="223">
        <v>1.1361036502647821</v>
      </c>
      <c r="N106" s="223">
        <v>1</v>
      </c>
      <c r="O106" s="223">
        <v>1.0563360198771872</v>
      </c>
      <c r="P106" s="223">
        <v>1</v>
      </c>
      <c r="Q106" s="223">
        <v>1.0982293020291836</v>
      </c>
      <c r="R106" s="223">
        <v>1.0354458133980036</v>
      </c>
      <c r="S106" s="223">
        <v>1</v>
      </c>
      <c r="T106" s="223">
        <v>1.0120549954911098</v>
      </c>
      <c r="U106" s="223">
        <v>1</v>
      </c>
      <c r="V106" s="223">
        <v>1</v>
      </c>
      <c r="W106" s="223">
        <v>1.0892311353740654</v>
      </c>
      <c r="X106" s="223">
        <v>1</v>
      </c>
      <c r="Y106" s="223">
        <v>1.0539417361324461</v>
      </c>
      <c r="Z106" s="223">
        <v>1.1249417349259363</v>
      </c>
      <c r="AA106" s="223">
        <v>1.0375090596196472</v>
      </c>
      <c r="AB106" s="223">
        <v>1</v>
      </c>
      <c r="AC106" s="223">
        <v>1</v>
      </c>
      <c r="AD106" s="360">
        <v>1.051045042863656</v>
      </c>
      <c r="AE106" s="223">
        <v>1</v>
      </c>
      <c r="AF106" s="223">
        <v>1</v>
      </c>
      <c r="AG106" s="223">
        <v>1</v>
      </c>
      <c r="AH106" s="223">
        <v>1.1126676030338409</v>
      </c>
      <c r="AI106" s="223">
        <v>1</v>
      </c>
      <c r="AJ106" s="223">
        <v>1.1898094190635367</v>
      </c>
      <c r="AK106" s="223">
        <v>1.0603767103440418</v>
      </c>
      <c r="AL106" s="223">
        <v>1</v>
      </c>
      <c r="AM106" s="223">
        <v>1.1570436270064233</v>
      </c>
      <c r="AN106" s="223">
        <v>1</v>
      </c>
      <c r="AO106" s="223">
        <v>0.97448344483738747</v>
      </c>
      <c r="AP106" s="223">
        <v>1</v>
      </c>
      <c r="AQ106" s="223">
        <v>1.0712981643001971</v>
      </c>
      <c r="AR106" s="223">
        <v>1</v>
      </c>
      <c r="AS106" s="223">
        <v>1.053328618302918</v>
      </c>
      <c r="AT106" s="363">
        <v>1.0953466971364971</v>
      </c>
      <c r="AU106" s="223">
        <v>1</v>
      </c>
      <c r="AV106" s="223">
        <v>1.0647780129413353</v>
      </c>
      <c r="AW106" s="223">
        <v>1</v>
      </c>
      <c r="AX106" s="223">
        <v>1</v>
      </c>
      <c r="AY106" s="223">
        <v>1.0142811787253272</v>
      </c>
      <c r="AZ106" s="223">
        <v>1</v>
      </c>
      <c r="BA106" s="223">
        <v>1</v>
      </c>
      <c r="BB106" s="223">
        <v>1</v>
      </c>
    </row>
    <row r="107" spans="1:54" ht="15" customHeight="1">
      <c r="A107" s="221">
        <v>43160</v>
      </c>
      <c r="B107" s="222">
        <f t="shared" si="1"/>
        <v>43160</v>
      </c>
      <c r="C107" s="223">
        <v>1</v>
      </c>
      <c r="D107" s="223">
        <v>1</v>
      </c>
      <c r="E107" s="223">
        <v>1</v>
      </c>
      <c r="F107" s="223">
        <v>1.0685197843282792</v>
      </c>
      <c r="G107" s="223">
        <v>1.0413310546344239</v>
      </c>
      <c r="H107" s="223">
        <v>1</v>
      </c>
      <c r="I107" s="223">
        <v>1</v>
      </c>
      <c r="J107" s="223">
        <v>1</v>
      </c>
      <c r="K107" s="223">
        <v>1</v>
      </c>
      <c r="L107" s="223">
        <v>1.0429796309618917</v>
      </c>
      <c r="M107" s="223">
        <v>1.1337431562742979</v>
      </c>
      <c r="N107" s="223">
        <v>1</v>
      </c>
      <c r="O107" s="223">
        <v>1.0538024014941392</v>
      </c>
      <c r="P107" s="223">
        <v>1</v>
      </c>
      <c r="Q107" s="223">
        <v>1.0959661508356202</v>
      </c>
      <c r="R107" s="223">
        <v>1.0330101695201754</v>
      </c>
      <c r="S107" s="223">
        <v>1</v>
      </c>
      <c r="T107" s="223">
        <v>1.0157069703471722</v>
      </c>
      <c r="U107" s="223">
        <v>1</v>
      </c>
      <c r="V107" s="223">
        <v>1</v>
      </c>
      <c r="W107" s="223">
        <v>1.0869165545225565</v>
      </c>
      <c r="X107" s="223">
        <v>1</v>
      </c>
      <c r="Y107" s="223">
        <v>1.0515073423840193</v>
      </c>
      <c r="Z107" s="223">
        <v>1.123096684879491</v>
      </c>
      <c r="AA107" s="223">
        <v>1.0350103898983329</v>
      </c>
      <c r="AB107" s="223">
        <v>1</v>
      </c>
      <c r="AC107" s="223">
        <v>1</v>
      </c>
      <c r="AD107" s="360">
        <v>1.0481553604191935</v>
      </c>
      <c r="AE107" s="223">
        <v>1</v>
      </c>
      <c r="AF107" s="223">
        <v>1</v>
      </c>
      <c r="AG107" s="223">
        <v>1</v>
      </c>
      <c r="AH107" s="223">
        <v>1.1105977078691631</v>
      </c>
      <c r="AI107" s="223">
        <v>1</v>
      </c>
      <c r="AJ107" s="223">
        <v>1.1821731645921816</v>
      </c>
      <c r="AK107" s="223">
        <v>1.0583829202270416</v>
      </c>
      <c r="AL107" s="223">
        <v>1</v>
      </c>
      <c r="AM107" s="223">
        <v>1.1559560201409327</v>
      </c>
      <c r="AN107" s="223">
        <v>1</v>
      </c>
      <c r="AO107" s="223">
        <v>0.97511982262029195</v>
      </c>
      <c r="AP107" s="223">
        <v>1</v>
      </c>
      <c r="AQ107" s="223">
        <v>1.0698933636528745</v>
      </c>
      <c r="AR107" s="223">
        <v>1</v>
      </c>
      <c r="AS107" s="223">
        <v>1.051300737696097</v>
      </c>
      <c r="AT107" s="363">
        <v>1.0931668632028722</v>
      </c>
      <c r="AU107" s="223">
        <v>1</v>
      </c>
      <c r="AV107" s="223">
        <v>1.0642377642397107</v>
      </c>
      <c r="AW107" s="223">
        <v>1</v>
      </c>
      <c r="AX107" s="223">
        <v>1</v>
      </c>
      <c r="AY107" s="223">
        <v>1.0133569889054967</v>
      </c>
      <c r="AZ107" s="223">
        <v>1</v>
      </c>
      <c r="BA107" s="223">
        <v>1</v>
      </c>
      <c r="BB107" s="223">
        <v>1</v>
      </c>
    </row>
    <row r="108" spans="1:54" ht="15" customHeight="1">
      <c r="A108" s="221">
        <v>43191</v>
      </c>
      <c r="B108" s="222">
        <f t="shared" si="1"/>
        <v>43191</v>
      </c>
      <c r="C108" s="223">
        <v>1</v>
      </c>
      <c r="D108" s="223">
        <v>1</v>
      </c>
      <c r="E108" s="223">
        <v>1</v>
      </c>
      <c r="F108" s="223">
        <v>1.0668873361984978</v>
      </c>
      <c r="G108" s="223">
        <v>1.0402969880565291</v>
      </c>
      <c r="H108" s="223">
        <v>1</v>
      </c>
      <c r="I108" s="223">
        <v>1</v>
      </c>
      <c r="J108" s="223">
        <v>1</v>
      </c>
      <c r="K108" s="223">
        <v>1</v>
      </c>
      <c r="L108" s="223">
        <v>1.0416157387015073</v>
      </c>
      <c r="M108" s="223">
        <v>1.1314250195280482</v>
      </c>
      <c r="N108" s="223">
        <v>1</v>
      </c>
      <c r="O108" s="223">
        <v>1.0513291237254905</v>
      </c>
      <c r="P108" s="223">
        <v>1</v>
      </c>
      <c r="Q108" s="223">
        <v>1.0937341477808287</v>
      </c>
      <c r="R108" s="223">
        <v>1.0308191587123152</v>
      </c>
      <c r="S108" s="223">
        <v>1</v>
      </c>
      <c r="T108" s="223">
        <v>1.01922229432085</v>
      </c>
      <c r="U108" s="223">
        <v>1</v>
      </c>
      <c r="V108" s="223">
        <v>1</v>
      </c>
      <c r="W108" s="223">
        <v>1.0844159767970614</v>
      </c>
      <c r="X108" s="223">
        <v>1</v>
      </c>
      <c r="Y108" s="223">
        <v>1.0491914697054803</v>
      </c>
      <c r="Z108" s="223">
        <v>1.1209601242896072</v>
      </c>
      <c r="AA108" s="223">
        <v>1.0327163791862475</v>
      </c>
      <c r="AB108" s="223">
        <v>1</v>
      </c>
      <c r="AC108" s="223">
        <v>1</v>
      </c>
      <c r="AD108" s="360">
        <v>1.0454347047143469</v>
      </c>
      <c r="AE108" s="223">
        <v>1</v>
      </c>
      <c r="AF108" s="223">
        <v>1</v>
      </c>
      <c r="AG108" s="223">
        <v>1</v>
      </c>
      <c r="AH108" s="223">
        <v>1.10853480609002</v>
      </c>
      <c r="AI108" s="223">
        <v>1</v>
      </c>
      <c r="AJ108" s="223">
        <v>1.1743900974530144</v>
      </c>
      <c r="AK108" s="223">
        <v>1.0563873143717477</v>
      </c>
      <c r="AL108" s="223">
        <v>1</v>
      </c>
      <c r="AM108" s="223">
        <v>1.1549247586375051</v>
      </c>
      <c r="AN108" s="223">
        <v>1</v>
      </c>
      <c r="AO108" s="223">
        <v>0.97553551934001637</v>
      </c>
      <c r="AP108" s="223">
        <v>1</v>
      </c>
      <c r="AQ108" s="223">
        <v>1.0684812293551254</v>
      </c>
      <c r="AR108" s="223">
        <v>1</v>
      </c>
      <c r="AS108" s="223">
        <v>1.0493436035427233</v>
      </c>
      <c r="AT108" s="363">
        <v>1.0906698141739501</v>
      </c>
      <c r="AU108" s="223">
        <v>1</v>
      </c>
      <c r="AV108" s="223">
        <v>1.06371352720664</v>
      </c>
      <c r="AW108" s="223">
        <v>1</v>
      </c>
      <c r="AX108" s="223">
        <v>1</v>
      </c>
      <c r="AY108" s="223">
        <v>1.0124464008292673</v>
      </c>
      <c r="AZ108" s="223">
        <v>1</v>
      </c>
      <c r="BA108" s="223">
        <v>1</v>
      </c>
      <c r="BB108" s="223">
        <v>1</v>
      </c>
    </row>
    <row r="109" spans="1:54" ht="15" customHeight="1">
      <c r="A109" s="221">
        <v>43221</v>
      </c>
      <c r="B109" s="222">
        <f t="shared" si="1"/>
        <v>43221</v>
      </c>
      <c r="C109" s="223">
        <v>1</v>
      </c>
      <c r="D109" s="223">
        <v>1</v>
      </c>
      <c r="E109" s="223">
        <v>1</v>
      </c>
      <c r="F109" s="223">
        <v>1.0652067084839869</v>
      </c>
      <c r="G109" s="223">
        <v>1.0392377270499638</v>
      </c>
      <c r="H109" s="223">
        <v>1</v>
      </c>
      <c r="I109" s="223">
        <v>1</v>
      </c>
      <c r="J109" s="223">
        <v>1</v>
      </c>
      <c r="K109" s="223">
        <v>1</v>
      </c>
      <c r="L109" s="223">
        <v>1.0403307749770834</v>
      </c>
      <c r="M109" s="223">
        <v>1.1291492665153935</v>
      </c>
      <c r="N109" s="223">
        <v>1</v>
      </c>
      <c r="O109" s="223">
        <v>1.0489163043438889</v>
      </c>
      <c r="P109" s="223">
        <v>1</v>
      </c>
      <c r="Q109" s="223">
        <v>1.0915329510211456</v>
      </c>
      <c r="R109" s="223">
        <v>1.0288728624271466</v>
      </c>
      <c r="S109" s="223">
        <v>1</v>
      </c>
      <c r="T109" s="223">
        <v>1.0226010838116912</v>
      </c>
      <c r="U109" s="223">
        <v>1</v>
      </c>
      <c r="V109" s="223">
        <v>1</v>
      </c>
      <c r="W109" s="223">
        <v>1.0817293351626149</v>
      </c>
      <c r="X109" s="223">
        <v>1</v>
      </c>
      <c r="Y109" s="223">
        <v>1.0469941146791157</v>
      </c>
      <c r="Z109" s="223">
        <v>1.1185321286488594</v>
      </c>
      <c r="AA109" s="223">
        <v>1.0306276113386417</v>
      </c>
      <c r="AB109" s="223">
        <v>1</v>
      </c>
      <c r="AC109" s="223">
        <v>1</v>
      </c>
      <c r="AD109" s="360">
        <v>1.042883106585597</v>
      </c>
      <c r="AE109" s="223">
        <v>1</v>
      </c>
      <c r="AF109" s="223">
        <v>1</v>
      </c>
      <c r="AG109" s="223">
        <v>1</v>
      </c>
      <c r="AH109" s="223">
        <v>1.1064788599549831</v>
      </c>
      <c r="AI109" s="223">
        <v>1</v>
      </c>
      <c r="AJ109" s="223">
        <v>1.1664545338186274</v>
      </c>
      <c r="AK109" s="223">
        <v>1.054389925515673</v>
      </c>
      <c r="AL109" s="223">
        <v>1</v>
      </c>
      <c r="AM109" s="223">
        <v>1.1536461640886841</v>
      </c>
      <c r="AN109" s="223">
        <v>1</v>
      </c>
      <c r="AO109" s="223">
        <v>0.97874517030077113</v>
      </c>
      <c r="AP109" s="223">
        <v>1</v>
      </c>
      <c r="AQ109" s="223">
        <v>1.0670617212768683</v>
      </c>
      <c r="AR109" s="223">
        <v>1</v>
      </c>
      <c r="AS109" s="223">
        <v>1.0474571349692712</v>
      </c>
      <c r="AT109" s="363">
        <v>1.0878559305324478</v>
      </c>
      <c r="AU109" s="223">
        <v>1</v>
      </c>
      <c r="AV109" s="223">
        <v>1.063205613262425</v>
      </c>
      <c r="AW109" s="223">
        <v>1</v>
      </c>
      <c r="AX109" s="223">
        <v>1</v>
      </c>
      <c r="AY109" s="223">
        <v>1.0115492282017526</v>
      </c>
      <c r="AZ109" s="223">
        <v>1</v>
      </c>
      <c r="BA109" s="223">
        <v>1</v>
      </c>
      <c r="BB109" s="223">
        <v>1</v>
      </c>
    </row>
    <row r="110" spans="1:54" ht="15" customHeight="1">
      <c r="A110" s="221">
        <v>43252</v>
      </c>
      <c r="B110" s="222">
        <f t="shared" si="1"/>
        <v>43252</v>
      </c>
      <c r="C110" s="223">
        <v>1</v>
      </c>
      <c r="D110" s="223">
        <v>1</v>
      </c>
      <c r="E110" s="223">
        <v>1</v>
      </c>
      <c r="F110" s="223">
        <v>1.0633996528836989</v>
      </c>
      <c r="G110" s="223">
        <v>1.0381533803743086</v>
      </c>
      <c r="H110" s="223">
        <v>1</v>
      </c>
      <c r="I110" s="223">
        <v>1</v>
      </c>
      <c r="J110" s="223">
        <v>1</v>
      </c>
      <c r="K110" s="223">
        <v>1</v>
      </c>
      <c r="L110" s="223">
        <v>1.0391254801927732</v>
      </c>
      <c r="M110" s="223">
        <v>1.1269159218508547</v>
      </c>
      <c r="N110" s="223">
        <v>1</v>
      </c>
      <c r="O110" s="223">
        <v>1.0465640565461038</v>
      </c>
      <c r="P110" s="223">
        <v>1</v>
      </c>
      <c r="Q110" s="223">
        <v>1.0893622329699062</v>
      </c>
      <c r="R110" s="223">
        <v>1.0271989207914527</v>
      </c>
      <c r="S110" s="223">
        <v>1</v>
      </c>
      <c r="T110" s="223">
        <v>1.0258434524893776</v>
      </c>
      <c r="U110" s="223">
        <v>1</v>
      </c>
      <c r="V110" s="223">
        <v>1</v>
      </c>
      <c r="W110" s="223">
        <v>1.0788565684122697</v>
      </c>
      <c r="X110" s="223">
        <v>1</v>
      </c>
      <c r="Y110" s="223">
        <v>1.0449152720328507</v>
      </c>
      <c r="Z110" s="223">
        <v>1.1161224321030925</v>
      </c>
      <c r="AA110" s="223">
        <v>1.0287446554773509</v>
      </c>
      <c r="AB110" s="223">
        <v>1</v>
      </c>
      <c r="AC110" s="223">
        <v>1</v>
      </c>
      <c r="AD110" s="360">
        <v>1.0405199389080186</v>
      </c>
      <c r="AE110" s="223">
        <v>1</v>
      </c>
      <c r="AF110" s="223">
        <v>1</v>
      </c>
      <c r="AG110" s="223">
        <v>1</v>
      </c>
      <c r="AH110" s="223">
        <v>1.1044298332042057</v>
      </c>
      <c r="AI110" s="223">
        <v>1</v>
      </c>
      <c r="AJ110" s="223">
        <v>1.1583609515954303</v>
      </c>
      <c r="AK110" s="223">
        <v>1.052390784987467</v>
      </c>
      <c r="AL110" s="223">
        <v>1</v>
      </c>
      <c r="AM110" s="223">
        <v>1.1521203720329773</v>
      </c>
      <c r="AN110" s="223">
        <v>1</v>
      </c>
      <c r="AO110" s="223">
        <v>0.98474313739252795</v>
      </c>
      <c r="AP110" s="223">
        <v>1</v>
      </c>
      <c r="AQ110" s="223">
        <v>1.0656652336191894</v>
      </c>
      <c r="AR110" s="223">
        <v>1</v>
      </c>
      <c r="AS110" s="223">
        <v>1.0456412541324309</v>
      </c>
      <c r="AT110" s="363">
        <v>1.0850239161013138</v>
      </c>
      <c r="AU110" s="223">
        <v>1</v>
      </c>
      <c r="AV110" s="223">
        <v>1.0627143199980202</v>
      </c>
      <c r="AW110" s="223">
        <v>1</v>
      </c>
      <c r="AX110" s="223">
        <v>1</v>
      </c>
      <c r="AY110" s="223">
        <v>1.0106652921124597</v>
      </c>
      <c r="AZ110" s="223">
        <v>1</v>
      </c>
      <c r="BA110" s="223">
        <v>1</v>
      </c>
      <c r="BB110" s="223">
        <v>1</v>
      </c>
    </row>
    <row r="111" spans="1:54" ht="15" customHeight="1">
      <c r="A111" s="221">
        <v>43282</v>
      </c>
      <c r="B111" s="222">
        <f t="shared" si="1"/>
        <v>43282</v>
      </c>
      <c r="C111" s="223">
        <v>1</v>
      </c>
      <c r="D111" s="223">
        <v>1</v>
      </c>
      <c r="E111" s="223">
        <v>1</v>
      </c>
      <c r="F111" s="223">
        <v>1.0614428907492957</v>
      </c>
      <c r="G111" s="223">
        <v>1.037044059864606</v>
      </c>
      <c r="H111" s="223">
        <v>1</v>
      </c>
      <c r="I111" s="223">
        <v>1</v>
      </c>
      <c r="J111" s="223">
        <v>1</v>
      </c>
      <c r="K111" s="223">
        <v>1</v>
      </c>
      <c r="L111" s="223">
        <v>1.0380006166897262</v>
      </c>
      <c r="M111" s="223">
        <v>1.1247250099275377</v>
      </c>
      <c r="N111" s="223">
        <v>1</v>
      </c>
      <c r="O111" s="223">
        <v>1.0446184599319486</v>
      </c>
      <c r="P111" s="223">
        <v>1</v>
      </c>
      <c r="Q111" s="223">
        <v>1.0871894310532724</v>
      </c>
      <c r="R111" s="223">
        <v>1.0259836302196197</v>
      </c>
      <c r="S111" s="223">
        <v>1</v>
      </c>
      <c r="T111" s="223">
        <v>1.029100444472232</v>
      </c>
      <c r="U111" s="223">
        <v>1</v>
      </c>
      <c r="V111" s="223">
        <v>1</v>
      </c>
      <c r="W111" s="223">
        <v>1.0763400009917086</v>
      </c>
      <c r="X111" s="223">
        <v>1</v>
      </c>
      <c r="Y111" s="223">
        <v>1.0429290378856184</v>
      </c>
      <c r="Z111" s="223">
        <v>1.1137309140566736</v>
      </c>
      <c r="AA111" s="223">
        <v>1.0270681040293441</v>
      </c>
      <c r="AB111" s="223">
        <v>1</v>
      </c>
      <c r="AC111" s="223">
        <v>1</v>
      </c>
      <c r="AD111" s="360">
        <v>1.0384339163456293</v>
      </c>
      <c r="AE111" s="223">
        <v>1</v>
      </c>
      <c r="AF111" s="223">
        <v>1</v>
      </c>
      <c r="AG111" s="223">
        <v>1</v>
      </c>
      <c r="AH111" s="223">
        <v>1.1020333338698913</v>
      </c>
      <c r="AI111" s="223">
        <v>1</v>
      </c>
      <c r="AJ111" s="223">
        <v>1.1540657435138719</v>
      </c>
      <c r="AK111" s="223">
        <v>1.0503899401449175</v>
      </c>
      <c r="AL111" s="223">
        <v>1</v>
      </c>
      <c r="AM111" s="223">
        <v>1.150650676724168</v>
      </c>
      <c r="AN111" s="223">
        <v>1</v>
      </c>
      <c r="AO111" s="223">
        <v>0.99055329507400192</v>
      </c>
      <c r="AP111" s="223">
        <v>1</v>
      </c>
      <c r="AQ111" s="223">
        <v>1.0637335831883787</v>
      </c>
      <c r="AR111" s="223">
        <v>1</v>
      </c>
      <c r="AS111" s="223">
        <v>1.0440511260642726</v>
      </c>
      <c r="AT111" s="363">
        <v>1.0822808804471691</v>
      </c>
      <c r="AU111" s="223">
        <v>1</v>
      </c>
      <c r="AV111" s="223">
        <v>1.0613197438427346</v>
      </c>
      <c r="AW111" s="223">
        <v>1</v>
      </c>
      <c r="AX111" s="223">
        <v>1</v>
      </c>
      <c r="AY111" s="223">
        <v>1.0098073415566446</v>
      </c>
      <c r="AZ111" s="223">
        <v>1</v>
      </c>
      <c r="BA111" s="223">
        <v>1</v>
      </c>
      <c r="BB111" s="223">
        <v>1</v>
      </c>
    </row>
    <row r="112" spans="1:54" ht="15" customHeight="1">
      <c r="A112" s="221">
        <v>43313</v>
      </c>
      <c r="B112" s="222">
        <f t="shared" si="1"/>
        <v>43313</v>
      </c>
      <c r="C112" s="223">
        <v>1</v>
      </c>
      <c r="D112" s="223">
        <v>1</v>
      </c>
      <c r="E112" s="223">
        <v>1</v>
      </c>
      <c r="F112" s="223">
        <v>1.0593337045474023</v>
      </c>
      <c r="G112" s="223">
        <v>1.0359094673946445</v>
      </c>
      <c r="H112" s="223">
        <v>1</v>
      </c>
      <c r="I112" s="223">
        <v>1</v>
      </c>
      <c r="J112" s="223">
        <v>1</v>
      </c>
      <c r="K112" s="223">
        <v>1</v>
      </c>
      <c r="L112" s="223">
        <v>1.0369582626582736</v>
      </c>
      <c r="M112" s="223">
        <v>1.1225772497135698</v>
      </c>
      <c r="N112" s="223">
        <v>1</v>
      </c>
      <c r="O112" s="223">
        <v>1.0430806715393639</v>
      </c>
      <c r="P112" s="223">
        <v>1</v>
      </c>
      <c r="Q112" s="223">
        <v>1.0850147417435934</v>
      </c>
      <c r="R112" s="223">
        <v>1.0252311772121065</v>
      </c>
      <c r="S112" s="223">
        <v>1</v>
      </c>
      <c r="T112" s="223">
        <v>1.0323697766537472</v>
      </c>
      <c r="U112" s="223">
        <v>1</v>
      </c>
      <c r="V112" s="223">
        <v>1</v>
      </c>
      <c r="W112" s="223">
        <v>1.0741762652508753</v>
      </c>
      <c r="X112" s="223">
        <v>1</v>
      </c>
      <c r="Y112" s="223">
        <v>1.0410375238638301</v>
      </c>
      <c r="Z112" s="223">
        <v>1.1113577529930498</v>
      </c>
      <c r="AA112" s="223">
        <v>1.025601937593092</v>
      </c>
      <c r="AB112" s="223">
        <v>1</v>
      </c>
      <c r="AC112" s="223">
        <v>1</v>
      </c>
      <c r="AD112" s="360">
        <v>1.0366273830534054</v>
      </c>
      <c r="AE112" s="223">
        <v>1</v>
      </c>
      <c r="AF112" s="223">
        <v>1</v>
      </c>
      <c r="AG112" s="223">
        <v>1</v>
      </c>
      <c r="AH112" s="223">
        <v>1.099289881046134</v>
      </c>
      <c r="AI112" s="223">
        <v>1</v>
      </c>
      <c r="AJ112" s="223">
        <v>1.1535148470412864</v>
      </c>
      <c r="AK112" s="223">
        <v>1.0483874260720654</v>
      </c>
      <c r="AL112" s="223">
        <v>1</v>
      </c>
      <c r="AM112" s="223">
        <v>1.1492374819093387</v>
      </c>
      <c r="AN112" s="223">
        <v>1</v>
      </c>
      <c r="AO112" s="223">
        <v>0.99616975034660304</v>
      </c>
      <c r="AP112" s="223">
        <v>1</v>
      </c>
      <c r="AQ112" s="223">
        <v>1.0612671781598921</v>
      </c>
      <c r="AR112" s="223">
        <v>1</v>
      </c>
      <c r="AS112" s="223">
        <v>1.0426872198400261</v>
      </c>
      <c r="AT112" s="363">
        <v>1.0796263457257176</v>
      </c>
      <c r="AU112" s="223">
        <v>1</v>
      </c>
      <c r="AV112" s="223">
        <v>1.0590268155731368</v>
      </c>
      <c r="AW112" s="223">
        <v>1</v>
      </c>
      <c r="AX112" s="223">
        <v>1</v>
      </c>
      <c r="AY112" s="223">
        <v>1.0089753888810833</v>
      </c>
      <c r="AZ112" s="223">
        <v>1</v>
      </c>
      <c r="BA112" s="223">
        <v>1</v>
      </c>
      <c r="BB112" s="223">
        <v>1</v>
      </c>
    </row>
    <row r="113" spans="1:54" ht="15" customHeight="1">
      <c r="A113" s="221">
        <v>43344</v>
      </c>
      <c r="B113" s="222">
        <f t="shared" si="1"/>
        <v>43344</v>
      </c>
      <c r="C113" s="223">
        <v>1</v>
      </c>
      <c r="D113" s="223">
        <v>1</v>
      </c>
      <c r="E113" s="223">
        <v>1</v>
      </c>
      <c r="F113" s="223">
        <v>1.0571006396821354</v>
      </c>
      <c r="G113" s="223">
        <v>1.0347509277446247</v>
      </c>
      <c r="H113" s="223">
        <v>1</v>
      </c>
      <c r="I113" s="223">
        <v>1</v>
      </c>
      <c r="J113" s="223">
        <v>1</v>
      </c>
      <c r="K113" s="223">
        <v>1</v>
      </c>
      <c r="L113" s="223">
        <v>1.0359951226086217</v>
      </c>
      <c r="M113" s="223">
        <v>1.1204705738136493</v>
      </c>
      <c r="N113" s="223">
        <v>1</v>
      </c>
      <c r="O113" s="223">
        <v>1.0416018835688767</v>
      </c>
      <c r="P113" s="223">
        <v>1</v>
      </c>
      <c r="Q113" s="223">
        <v>1.0828686545201587</v>
      </c>
      <c r="R113" s="223">
        <v>1.0247419197881635</v>
      </c>
      <c r="S113" s="223">
        <v>1</v>
      </c>
      <c r="T113" s="223">
        <v>1.0355071806516369</v>
      </c>
      <c r="U113" s="223">
        <v>1</v>
      </c>
      <c r="V113" s="223">
        <v>1</v>
      </c>
      <c r="W113" s="223">
        <v>1.0718318545846173</v>
      </c>
      <c r="X113" s="223">
        <v>1</v>
      </c>
      <c r="Y113" s="223">
        <v>1.0392609473052472</v>
      </c>
      <c r="Z113" s="223">
        <v>1.1090019515840421</v>
      </c>
      <c r="AA113" s="223">
        <v>1.0243365296662521</v>
      </c>
      <c r="AB113" s="223">
        <v>1</v>
      </c>
      <c r="AC113" s="223">
        <v>1</v>
      </c>
      <c r="AD113" s="360">
        <v>1.035001865292456</v>
      </c>
      <c r="AE113" s="223">
        <v>1</v>
      </c>
      <c r="AF113" s="223">
        <v>1</v>
      </c>
      <c r="AG113" s="223">
        <v>1</v>
      </c>
      <c r="AH113" s="223">
        <v>1.096553858192719</v>
      </c>
      <c r="AI113" s="223">
        <v>1</v>
      </c>
      <c r="AJ113" s="223">
        <v>1.1527215874055621</v>
      </c>
      <c r="AK113" s="223">
        <v>1.0463833677466228</v>
      </c>
      <c r="AL113" s="223">
        <v>1</v>
      </c>
      <c r="AM113" s="223">
        <v>1.1478775836724611</v>
      </c>
      <c r="AN113" s="223">
        <v>1</v>
      </c>
      <c r="AO113" s="223">
        <v>1.0015561799537633</v>
      </c>
      <c r="AP113" s="223">
        <v>1</v>
      </c>
      <c r="AQ113" s="223">
        <v>1.0588231068079785</v>
      </c>
      <c r="AR113" s="223">
        <v>1</v>
      </c>
      <c r="AS113" s="223">
        <v>1.0413130025587776</v>
      </c>
      <c r="AT113" s="363">
        <v>1.0769538243107617</v>
      </c>
      <c r="AU113" s="223">
        <v>1</v>
      </c>
      <c r="AV113" s="223">
        <v>1.0567590812051528</v>
      </c>
      <c r="AW113" s="223">
        <v>1</v>
      </c>
      <c r="AX113" s="223">
        <v>1</v>
      </c>
      <c r="AY113" s="223">
        <v>1.0081556845069908</v>
      </c>
      <c r="AZ113" s="223">
        <v>1</v>
      </c>
      <c r="BA113" s="223">
        <v>1</v>
      </c>
      <c r="BB113" s="223">
        <v>1</v>
      </c>
    </row>
    <row r="114" spans="1:54" ht="15" customHeight="1">
      <c r="A114" s="221">
        <v>43374</v>
      </c>
      <c r="B114" s="222">
        <f t="shared" si="1"/>
        <v>43374</v>
      </c>
      <c r="C114" s="223">
        <v>1</v>
      </c>
      <c r="D114" s="223">
        <v>1</v>
      </c>
      <c r="E114" s="223">
        <v>1</v>
      </c>
      <c r="F114" s="223">
        <v>1.0547433100582562</v>
      </c>
      <c r="G114" s="223">
        <v>1.0335685475143153</v>
      </c>
      <c r="H114" s="223">
        <v>1</v>
      </c>
      <c r="I114" s="223">
        <v>1</v>
      </c>
      <c r="J114" s="223">
        <v>1</v>
      </c>
      <c r="K114" s="223">
        <v>1</v>
      </c>
      <c r="L114" s="223">
        <v>1.035111926442466</v>
      </c>
      <c r="M114" s="223">
        <v>1.1185247534996237</v>
      </c>
      <c r="N114" s="223">
        <v>1</v>
      </c>
      <c r="O114" s="223">
        <v>1.0401822019441562</v>
      </c>
      <c r="P114" s="223">
        <v>1</v>
      </c>
      <c r="Q114" s="223">
        <v>1.0807508550077252</v>
      </c>
      <c r="R114" s="223">
        <v>1.0245161932375171</v>
      </c>
      <c r="S114" s="223">
        <v>1</v>
      </c>
      <c r="T114" s="223">
        <v>1.0385127753333407</v>
      </c>
      <c r="U114" s="223">
        <v>1</v>
      </c>
      <c r="V114" s="223">
        <v>1</v>
      </c>
      <c r="W114" s="223">
        <v>1.069306723387706</v>
      </c>
      <c r="X114" s="223">
        <v>1</v>
      </c>
      <c r="Y114" s="223">
        <v>1.0375992906873812</v>
      </c>
      <c r="Z114" s="223">
        <v>1.1066633962049435</v>
      </c>
      <c r="AA114" s="223">
        <v>1.0232724663168224</v>
      </c>
      <c r="AB114" s="223">
        <v>1</v>
      </c>
      <c r="AC114" s="223">
        <v>1</v>
      </c>
      <c r="AD114" s="360">
        <v>1.0335575616498254</v>
      </c>
      <c r="AE114" s="223">
        <v>1</v>
      </c>
      <c r="AF114" s="223">
        <v>1</v>
      </c>
      <c r="AG114" s="223">
        <v>1</v>
      </c>
      <c r="AH114" s="223">
        <v>1.0938252274820015</v>
      </c>
      <c r="AI114" s="223">
        <v>1</v>
      </c>
      <c r="AJ114" s="223">
        <v>1.1516954293435526</v>
      </c>
      <c r="AK114" s="223">
        <v>1.0443777948877622</v>
      </c>
      <c r="AL114" s="223">
        <v>1</v>
      </c>
      <c r="AM114" s="223">
        <v>1.1465704933041896</v>
      </c>
      <c r="AN114" s="223">
        <v>1</v>
      </c>
      <c r="AO114" s="223">
        <v>1.0067109020642335</v>
      </c>
      <c r="AP114" s="223">
        <v>1</v>
      </c>
      <c r="AQ114" s="223">
        <v>1.0563814186538687</v>
      </c>
      <c r="AR114" s="223">
        <v>1</v>
      </c>
      <c r="AS114" s="223">
        <v>1.0399286600877553</v>
      </c>
      <c r="AT114" s="363">
        <v>1.0742632055281367</v>
      </c>
      <c r="AU114" s="223">
        <v>1</v>
      </c>
      <c r="AV114" s="223">
        <v>1.0545167811925127</v>
      </c>
      <c r="AW114" s="223">
        <v>1</v>
      </c>
      <c r="AX114" s="223">
        <v>1</v>
      </c>
      <c r="AY114" s="223">
        <v>1.0073480550849887</v>
      </c>
      <c r="AZ114" s="223">
        <v>1</v>
      </c>
      <c r="BA114" s="223">
        <v>1</v>
      </c>
      <c r="BB114" s="223">
        <v>1</v>
      </c>
    </row>
    <row r="115" spans="1:54" ht="15" customHeight="1">
      <c r="A115" s="221">
        <v>43405</v>
      </c>
      <c r="B115" s="222">
        <f t="shared" si="1"/>
        <v>43405</v>
      </c>
      <c r="C115" s="223">
        <v>1</v>
      </c>
      <c r="D115" s="223">
        <v>1</v>
      </c>
      <c r="E115" s="223">
        <v>1</v>
      </c>
      <c r="F115" s="223">
        <v>1.0522571320828449</v>
      </c>
      <c r="G115" s="223">
        <v>1.032361621151175</v>
      </c>
      <c r="H115" s="223">
        <v>1</v>
      </c>
      <c r="I115" s="223">
        <v>1</v>
      </c>
      <c r="J115" s="223">
        <v>1</v>
      </c>
      <c r="K115" s="223">
        <v>1</v>
      </c>
      <c r="L115" s="223">
        <v>1.0343120878288237</v>
      </c>
      <c r="M115" s="223">
        <v>1.1167405552296981</v>
      </c>
      <c r="N115" s="223">
        <v>1</v>
      </c>
      <c r="O115" s="223">
        <v>1.0388237320636238</v>
      </c>
      <c r="P115" s="223">
        <v>1</v>
      </c>
      <c r="Q115" s="223">
        <v>1.0786620009596488</v>
      </c>
      <c r="R115" s="223">
        <v>1.0245632588582492</v>
      </c>
      <c r="S115" s="223">
        <v>1</v>
      </c>
      <c r="T115" s="223">
        <v>1.0413822084123363</v>
      </c>
      <c r="U115" s="223">
        <v>1</v>
      </c>
      <c r="V115" s="223">
        <v>1</v>
      </c>
      <c r="W115" s="223">
        <v>1.0665947045666109</v>
      </c>
      <c r="X115" s="223">
        <v>1</v>
      </c>
      <c r="Y115" s="223">
        <v>1.0360564309269438</v>
      </c>
      <c r="Z115" s="223">
        <v>1.1043425625222261</v>
      </c>
      <c r="AA115" s="223">
        <v>1.0224171440219862</v>
      </c>
      <c r="AB115" s="223">
        <v>1</v>
      </c>
      <c r="AC115" s="223">
        <v>1</v>
      </c>
      <c r="AD115" s="360">
        <v>1.032300808031676</v>
      </c>
      <c r="AE115" s="223">
        <v>1</v>
      </c>
      <c r="AF115" s="223">
        <v>1</v>
      </c>
      <c r="AG115" s="223">
        <v>1</v>
      </c>
      <c r="AH115" s="223">
        <v>1.0911042031615381</v>
      </c>
      <c r="AI115" s="223">
        <v>1</v>
      </c>
      <c r="AJ115" s="223">
        <v>1.1504229567307944</v>
      </c>
      <c r="AK115" s="223">
        <v>1.0423706845811933</v>
      </c>
      <c r="AL115" s="223">
        <v>1</v>
      </c>
      <c r="AM115" s="223">
        <v>1.145317533125416</v>
      </c>
      <c r="AN115" s="223">
        <v>1</v>
      </c>
      <c r="AO115" s="223">
        <v>1.0116244104887357</v>
      </c>
      <c r="AP115" s="223">
        <v>1</v>
      </c>
      <c r="AQ115" s="223">
        <v>1.0539428705444955</v>
      </c>
      <c r="AR115" s="223">
        <v>1</v>
      </c>
      <c r="AS115" s="223">
        <v>1.0386138419148012</v>
      </c>
      <c r="AT115" s="363">
        <v>1.0715537697114792</v>
      </c>
      <c r="AU115" s="223">
        <v>1</v>
      </c>
      <c r="AV115" s="223">
        <v>1.0523010070561738</v>
      </c>
      <c r="AW115" s="223">
        <v>1</v>
      </c>
      <c r="AX115" s="223">
        <v>1</v>
      </c>
      <c r="AY115" s="223">
        <v>1.00655274349316</v>
      </c>
      <c r="AZ115" s="223">
        <v>1</v>
      </c>
      <c r="BA115" s="223">
        <v>1</v>
      </c>
      <c r="BB115" s="223">
        <v>1</v>
      </c>
    </row>
    <row r="116" spans="1:54" ht="15" customHeight="1">
      <c r="A116" s="221">
        <v>43435</v>
      </c>
      <c r="B116" s="222">
        <f t="shared" si="1"/>
        <v>43435</v>
      </c>
      <c r="C116" s="223">
        <v>1</v>
      </c>
      <c r="D116" s="223">
        <v>1</v>
      </c>
      <c r="E116" s="223">
        <v>1</v>
      </c>
      <c r="F116" s="223">
        <v>1.0496417111669194</v>
      </c>
      <c r="G116" s="223">
        <v>1.0311302578145878</v>
      </c>
      <c r="H116" s="223">
        <v>1</v>
      </c>
      <c r="I116" s="223">
        <v>1</v>
      </c>
      <c r="J116" s="223">
        <v>1</v>
      </c>
      <c r="K116" s="223">
        <v>1</v>
      </c>
      <c r="L116" s="223">
        <v>1.0335963567324282</v>
      </c>
      <c r="M116" s="223">
        <v>1.1149975836239623</v>
      </c>
      <c r="N116" s="223">
        <v>1</v>
      </c>
      <c r="O116" s="223">
        <v>1.0375265820676807</v>
      </c>
      <c r="P116" s="223">
        <v>1</v>
      </c>
      <c r="Q116" s="223">
        <v>1.0766017734578961</v>
      </c>
      <c r="R116" s="223">
        <v>1.0248834713297528</v>
      </c>
      <c r="S116" s="223">
        <v>1</v>
      </c>
      <c r="T116" s="223">
        <v>1.0441156045745228</v>
      </c>
      <c r="U116" s="223">
        <v>1</v>
      </c>
      <c r="V116" s="223">
        <v>1</v>
      </c>
      <c r="W116" s="223">
        <v>1.0636957575218768</v>
      </c>
      <c r="X116" s="223">
        <v>1</v>
      </c>
      <c r="Y116" s="223">
        <v>1.0346323462839102</v>
      </c>
      <c r="Z116" s="223">
        <v>1.1020393350624091</v>
      </c>
      <c r="AA116" s="223">
        <v>1.0217711781014649</v>
      </c>
      <c r="AB116" s="223">
        <v>1</v>
      </c>
      <c r="AC116" s="223">
        <v>1</v>
      </c>
      <c r="AD116" s="360">
        <v>1.0312318118995505</v>
      </c>
      <c r="AE116" s="223">
        <v>1</v>
      </c>
      <c r="AF116" s="223">
        <v>1</v>
      </c>
      <c r="AG116" s="223">
        <v>1</v>
      </c>
      <c r="AH116" s="223">
        <v>1.0883907466541607</v>
      </c>
      <c r="AI116" s="223">
        <v>1</v>
      </c>
      <c r="AJ116" s="223">
        <v>1.1488982068352658</v>
      </c>
      <c r="AK116" s="223">
        <v>1.0403620668844553</v>
      </c>
      <c r="AL116" s="223">
        <v>1</v>
      </c>
      <c r="AM116" s="223">
        <v>1.1400987550353086</v>
      </c>
      <c r="AN116" s="223">
        <v>1</v>
      </c>
      <c r="AO116" s="223">
        <v>1.0162949129916832</v>
      </c>
      <c r="AP116" s="223">
        <v>1</v>
      </c>
      <c r="AQ116" s="223">
        <v>1.0515274229780032</v>
      </c>
      <c r="AR116" s="223">
        <v>1</v>
      </c>
      <c r="AS116" s="223">
        <v>1.0373684731124282</v>
      </c>
      <c r="AT116" s="363">
        <v>1.0688254042101297</v>
      </c>
      <c r="AU116" s="223">
        <v>1</v>
      </c>
      <c r="AV116" s="223">
        <v>1.0501120006202591</v>
      </c>
      <c r="AW116" s="223">
        <v>1</v>
      </c>
      <c r="AX116" s="223">
        <v>1</v>
      </c>
      <c r="AY116" s="223">
        <v>1.005769573065088</v>
      </c>
      <c r="AZ116" s="223">
        <v>1</v>
      </c>
      <c r="BA116" s="223">
        <v>1</v>
      </c>
      <c r="BB116" s="223">
        <v>1</v>
      </c>
    </row>
    <row r="117" spans="1:54" ht="15" customHeight="1">
      <c r="A117" s="221">
        <v>43466</v>
      </c>
      <c r="B117" s="222">
        <f t="shared" si="1"/>
        <v>43466</v>
      </c>
      <c r="C117" s="223">
        <v>1</v>
      </c>
      <c r="D117" s="223">
        <v>1</v>
      </c>
      <c r="E117" s="223">
        <v>1</v>
      </c>
      <c r="F117" s="223">
        <v>1.0469475278909</v>
      </c>
      <c r="G117" s="223">
        <v>1.0298860941602686</v>
      </c>
      <c r="H117" s="223">
        <v>1</v>
      </c>
      <c r="I117" s="223">
        <v>1</v>
      </c>
      <c r="J117" s="223">
        <v>1</v>
      </c>
      <c r="K117" s="223">
        <v>1</v>
      </c>
      <c r="L117" s="223">
        <v>1.0329423667298427</v>
      </c>
      <c r="M117" s="223">
        <v>1.1109591391655917</v>
      </c>
      <c r="N117" s="223">
        <v>1</v>
      </c>
      <c r="O117" s="223">
        <v>1.0363026700565514</v>
      </c>
      <c r="P117" s="223">
        <v>1</v>
      </c>
      <c r="Q117" s="223">
        <v>1.0746021605151164</v>
      </c>
      <c r="R117" s="223">
        <v>1.0253733466931303</v>
      </c>
      <c r="S117" s="223">
        <v>1</v>
      </c>
      <c r="T117" s="223">
        <v>1.0472391768530338</v>
      </c>
      <c r="U117" s="223">
        <v>1</v>
      </c>
      <c r="V117" s="223">
        <v>1</v>
      </c>
      <c r="W117" s="223">
        <v>1.0606740066745226</v>
      </c>
      <c r="X117" s="223">
        <v>1</v>
      </c>
      <c r="Y117" s="223">
        <v>1.0333130451012762</v>
      </c>
      <c r="Z117" s="223">
        <v>1.0997518618490967</v>
      </c>
      <c r="AA117" s="223">
        <v>1.0215446186768307</v>
      </c>
      <c r="AB117" s="223">
        <v>1</v>
      </c>
      <c r="AC117" s="223">
        <v>1</v>
      </c>
      <c r="AD117" s="360">
        <v>1.0303167353020146</v>
      </c>
      <c r="AE117" s="223">
        <v>1</v>
      </c>
      <c r="AF117" s="223">
        <v>1</v>
      </c>
      <c r="AG117" s="223">
        <v>1</v>
      </c>
      <c r="AH117" s="223">
        <v>1.0856846157641313</v>
      </c>
      <c r="AI117" s="223">
        <v>1</v>
      </c>
      <c r="AJ117" s="223">
        <v>1.1452369771230606</v>
      </c>
      <c r="AK117" s="223">
        <v>1.0383584680902069</v>
      </c>
      <c r="AL117" s="223">
        <v>1</v>
      </c>
      <c r="AM117" s="223">
        <v>1.1308992578789148</v>
      </c>
      <c r="AN117" s="223">
        <v>1</v>
      </c>
      <c r="AO117" s="223">
        <v>1.02077720756019</v>
      </c>
      <c r="AP117" s="223">
        <v>1</v>
      </c>
      <c r="AQ117" s="223">
        <v>1.0491305574858392</v>
      </c>
      <c r="AR117" s="223">
        <v>1</v>
      </c>
      <c r="AS117" s="223">
        <v>1.0363056890591835</v>
      </c>
      <c r="AT117" s="363">
        <v>1.0660911232954948</v>
      </c>
      <c r="AU117" s="223">
        <v>1</v>
      </c>
      <c r="AV117" s="223">
        <v>1.0481009254486269</v>
      </c>
      <c r="AW117" s="223">
        <v>1</v>
      </c>
      <c r="AX117" s="223">
        <v>1</v>
      </c>
      <c r="AY117" s="223">
        <v>1.005014330406844</v>
      </c>
      <c r="AZ117" s="223">
        <v>1</v>
      </c>
      <c r="BA117" s="223">
        <v>1</v>
      </c>
      <c r="BB117" s="223">
        <v>1</v>
      </c>
    </row>
    <row r="118" spans="1:54" ht="15" customHeight="1">
      <c r="A118" s="221">
        <v>43497</v>
      </c>
      <c r="B118" s="222">
        <f t="shared" si="1"/>
        <v>43497</v>
      </c>
      <c r="C118" s="223">
        <v>1</v>
      </c>
      <c r="D118" s="223">
        <v>1</v>
      </c>
      <c r="E118" s="223">
        <v>1</v>
      </c>
      <c r="F118" s="223">
        <v>1.0443057537154319</v>
      </c>
      <c r="G118" s="223">
        <v>1.028658939896067</v>
      </c>
      <c r="H118" s="223">
        <v>1</v>
      </c>
      <c r="I118" s="223">
        <v>1</v>
      </c>
      <c r="J118" s="223">
        <v>1</v>
      </c>
      <c r="K118" s="223">
        <v>1</v>
      </c>
      <c r="L118" s="223">
        <v>1.0322907031699022</v>
      </c>
      <c r="M118" s="223">
        <v>1.1046083313568305</v>
      </c>
      <c r="N118" s="223">
        <v>1</v>
      </c>
      <c r="O118" s="223">
        <v>1.0351185014603854</v>
      </c>
      <c r="P118" s="223">
        <v>1</v>
      </c>
      <c r="Q118" s="223">
        <v>1.072693533212103</v>
      </c>
      <c r="R118" s="223">
        <v>1.0258381137814936</v>
      </c>
      <c r="S118" s="223">
        <v>1</v>
      </c>
      <c r="T118" s="223">
        <v>1.0480117549353125</v>
      </c>
      <c r="U118" s="223">
        <v>1</v>
      </c>
      <c r="V118" s="223">
        <v>1</v>
      </c>
      <c r="W118" s="223">
        <v>1.0576951018698397</v>
      </c>
      <c r="X118" s="223">
        <v>1</v>
      </c>
      <c r="Y118" s="223">
        <v>1.0320623412204843</v>
      </c>
      <c r="Z118" s="223">
        <v>1.0974755543767654</v>
      </c>
      <c r="AA118" s="223">
        <v>1.0215987748961139</v>
      </c>
      <c r="AB118" s="223">
        <v>1</v>
      </c>
      <c r="AC118" s="223">
        <v>1</v>
      </c>
      <c r="AD118" s="360">
        <v>1.0294673643121857</v>
      </c>
      <c r="AE118" s="223">
        <v>1</v>
      </c>
      <c r="AF118" s="223">
        <v>1</v>
      </c>
      <c r="AG118" s="223">
        <v>1</v>
      </c>
      <c r="AH118" s="223">
        <v>1.0829852450182371</v>
      </c>
      <c r="AI118" s="223">
        <v>1</v>
      </c>
      <c r="AJ118" s="223">
        <v>1.1395680595680815</v>
      </c>
      <c r="AK118" s="223">
        <v>1.0363765534640448</v>
      </c>
      <c r="AL118" s="223">
        <v>1</v>
      </c>
      <c r="AM118" s="223">
        <v>1.121689128749811</v>
      </c>
      <c r="AN118" s="223">
        <v>1</v>
      </c>
      <c r="AO118" s="223">
        <v>1.025216102907234</v>
      </c>
      <c r="AP118" s="223">
        <v>1</v>
      </c>
      <c r="AQ118" s="223">
        <v>1.0467405818375861</v>
      </c>
      <c r="AR118" s="223">
        <v>1</v>
      </c>
      <c r="AS118" s="223">
        <v>1.0354021201378307</v>
      </c>
      <c r="AT118" s="363">
        <v>1.0633846310131494</v>
      </c>
      <c r="AU118" s="223">
        <v>1</v>
      </c>
      <c r="AV118" s="223">
        <v>1.0462872833429711</v>
      </c>
      <c r="AW118" s="223">
        <v>1</v>
      </c>
      <c r="AX118" s="223">
        <v>1</v>
      </c>
      <c r="AY118" s="223">
        <v>1.0043279569750765</v>
      </c>
      <c r="AZ118" s="223">
        <v>1</v>
      </c>
      <c r="BA118" s="223">
        <v>1</v>
      </c>
      <c r="BB118" s="223">
        <v>1</v>
      </c>
    </row>
    <row r="119" spans="1:54" ht="15" customHeight="1">
      <c r="A119" s="221">
        <v>43525</v>
      </c>
      <c r="B119" s="222">
        <f t="shared" si="1"/>
        <v>43525</v>
      </c>
      <c r="C119" s="223">
        <v>1</v>
      </c>
      <c r="D119" s="223">
        <v>1</v>
      </c>
      <c r="E119" s="223">
        <v>1</v>
      </c>
      <c r="F119" s="223">
        <v>1.0417948180531316</v>
      </c>
      <c r="G119" s="223">
        <v>1.027466548898438</v>
      </c>
      <c r="H119" s="223">
        <v>1</v>
      </c>
      <c r="I119" s="223">
        <v>1</v>
      </c>
      <c r="J119" s="223">
        <v>1</v>
      </c>
      <c r="K119" s="223">
        <v>1</v>
      </c>
      <c r="L119" s="223">
        <v>1.0316057071857552</v>
      </c>
      <c r="M119" s="223">
        <v>1.0982656449796036</v>
      </c>
      <c r="N119" s="223">
        <v>1</v>
      </c>
      <c r="O119" s="223">
        <v>1.0339297986962708</v>
      </c>
      <c r="P119" s="223">
        <v>1</v>
      </c>
      <c r="Q119" s="223">
        <v>1.0708412485133998</v>
      </c>
      <c r="R119" s="223">
        <v>1.0261909825426176</v>
      </c>
      <c r="S119" s="223">
        <v>1</v>
      </c>
      <c r="T119" s="223">
        <v>1.0460331713440092</v>
      </c>
      <c r="U119" s="223">
        <v>1</v>
      </c>
      <c r="V119" s="223">
        <v>1</v>
      </c>
      <c r="W119" s="223">
        <v>1.0548573748488121</v>
      </c>
      <c r="X119" s="223">
        <v>1</v>
      </c>
      <c r="Y119" s="223">
        <v>1.0308598557339084</v>
      </c>
      <c r="Z119" s="223">
        <v>1.0952078842977739</v>
      </c>
      <c r="AA119" s="223">
        <v>1.0215882028211902</v>
      </c>
      <c r="AB119" s="223">
        <v>1</v>
      </c>
      <c r="AC119" s="223">
        <v>1</v>
      </c>
      <c r="AD119" s="360">
        <v>1.0286319095208385</v>
      </c>
      <c r="AE119" s="223">
        <v>1</v>
      </c>
      <c r="AF119" s="223">
        <v>1</v>
      </c>
      <c r="AG119" s="223">
        <v>1</v>
      </c>
      <c r="AH119" s="223">
        <v>1.0802924006998766</v>
      </c>
      <c r="AI119" s="223">
        <v>1</v>
      </c>
      <c r="AJ119" s="223">
        <v>1.1338973898478413</v>
      </c>
      <c r="AK119" s="223">
        <v>1.034426252788569</v>
      </c>
      <c r="AL119" s="223">
        <v>1</v>
      </c>
      <c r="AM119" s="223">
        <v>1.1124343309847127</v>
      </c>
      <c r="AN119" s="223">
        <v>1</v>
      </c>
      <c r="AO119" s="223">
        <v>1.0296965760198722</v>
      </c>
      <c r="AP119" s="223">
        <v>1</v>
      </c>
      <c r="AQ119" s="223">
        <v>1.0443507063821111</v>
      </c>
      <c r="AR119" s="223">
        <v>1</v>
      </c>
      <c r="AS119" s="223">
        <v>1.0345224258933463</v>
      </c>
      <c r="AT119" s="363">
        <v>1.0607260747934104</v>
      </c>
      <c r="AU119" s="223">
        <v>1</v>
      </c>
      <c r="AV119" s="223">
        <v>1.0445397734105664</v>
      </c>
      <c r="AW119" s="223">
        <v>1</v>
      </c>
      <c r="AX119" s="223">
        <v>1</v>
      </c>
      <c r="AY119" s="223">
        <v>1.0037354820200326</v>
      </c>
      <c r="AZ119" s="223">
        <v>1</v>
      </c>
      <c r="BA119" s="223">
        <v>1</v>
      </c>
      <c r="BB119" s="223">
        <v>1</v>
      </c>
    </row>
    <row r="120" spans="1:54" ht="15" customHeight="1">
      <c r="A120" s="221">
        <v>43556</v>
      </c>
      <c r="B120" s="222">
        <f t="shared" si="1"/>
        <v>43556</v>
      </c>
      <c r="C120" s="223">
        <v>1</v>
      </c>
      <c r="D120" s="223">
        <v>1</v>
      </c>
      <c r="E120" s="223">
        <v>1</v>
      </c>
      <c r="F120" s="223">
        <v>1.0394685839389208</v>
      </c>
      <c r="G120" s="223">
        <v>1.0263082211632422</v>
      </c>
      <c r="H120" s="223">
        <v>1</v>
      </c>
      <c r="I120" s="223">
        <v>1</v>
      </c>
      <c r="J120" s="223">
        <v>1</v>
      </c>
      <c r="K120" s="223">
        <v>1</v>
      </c>
      <c r="L120" s="223">
        <v>1.0308872249376009</v>
      </c>
      <c r="M120" s="223">
        <v>1.0919309245555668</v>
      </c>
      <c r="N120" s="223">
        <v>1</v>
      </c>
      <c r="O120" s="223">
        <v>1.0327367831488619</v>
      </c>
      <c r="P120" s="223">
        <v>1</v>
      </c>
      <c r="Q120" s="223">
        <v>1.0690115288085225</v>
      </c>
      <c r="R120" s="223">
        <v>1.0264611951699891</v>
      </c>
      <c r="S120" s="223">
        <v>1</v>
      </c>
      <c r="T120" s="223">
        <v>1.0441708164219001</v>
      </c>
      <c r="U120" s="223">
        <v>1</v>
      </c>
      <c r="V120" s="223">
        <v>1</v>
      </c>
      <c r="W120" s="223">
        <v>1.0521583337604736</v>
      </c>
      <c r="X120" s="223">
        <v>1</v>
      </c>
      <c r="Y120" s="223">
        <v>1.0297045785748098</v>
      </c>
      <c r="Z120" s="223">
        <v>1.0931316877037802</v>
      </c>
      <c r="AA120" s="223">
        <v>1.0215130958061112</v>
      </c>
      <c r="AB120" s="223">
        <v>1</v>
      </c>
      <c r="AC120" s="223">
        <v>1</v>
      </c>
      <c r="AD120" s="360">
        <v>1.0278081335429305</v>
      </c>
      <c r="AE120" s="223">
        <v>1</v>
      </c>
      <c r="AF120" s="223">
        <v>1</v>
      </c>
      <c r="AG120" s="223">
        <v>1</v>
      </c>
      <c r="AH120" s="223">
        <v>1.0776059474501625</v>
      </c>
      <c r="AI120" s="223">
        <v>1</v>
      </c>
      <c r="AJ120" s="223">
        <v>1.1282250445785877</v>
      </c>
      <c r="AK120" s="223">
        <v>1.0325066722258989</v>
      </c>
      <c r="AL120" s="223">
        <v>1</v>
      </c>
      <c r="AM120" s="223">
        <v>1.1031351811917647</v>
      </c>
      <c r="AN120" s="223">
        <v>1</v>
      </c>
      <c r="AO120" s="223">
        <v>1.0342176446356237</v>
      </c>
      <c r="AP120" s="223">
        <v>1</v>
      </c>
      <c r="AQ120" s="223">
        <v>1.0419624977662227</v>
      </c>
      <c r="AR120" s="223">
        <v>1</v>
      </c>
      <c r="AS120" s="223">
        <v>1.0332584810956464</v>
      </c>
      <c r="AT120" s="363">
        <v>1.058385267360213</v>
      </c>
      <c r="AU120" s="223">
        <v>1</v>
      </c>
      <c r="AV120" s="223">
        <v>1.0428569510858292</v>
      </c>
      <c r="AW120" s="223">
        <v>1</v>
      </c>
      <c r="AX120" s="223">
        <v>1</v>
      </c>
      <c r="AY120" s="223">
        <v>1.0032349317009044</v>
      </c>
      <c r="AZ120" s="223">
        <v>1</v>
      </c>
      <c r="BA120" s="223">
        <v>1</v>
      </c>
      <c r="BB120" s="223">
        <v>1</v>
      </c>
    </row>
    <row r="121" spans="1:54" ht="15" customHeight="1">
      <c r="A121" s="221">
        <v>43586</v>
      </c>
      <c r="B121" s="222">
        <f t="shared" si="1"/>
        <v>43586</v>
      </c>
      <c r="C121" s="223">
        <v>1</v>
      </c>
      <c r="D121" s="223">
        <v>1</v>
      </c>
      <c r="E121" s="223">
        <v>1</v>
      </c>
      <c r="F121" s="223">
        <v>1.0373269539452168</v>
      </c>
      <c r="G121" s="223">
        <v>1.0251838157730959</v>
      </c>
      <c r="H121" s="223">
        <v>1</v>
      </c>
      <c r="I121" s="223">
        <v>1</v>
      </c>
      <c r="J121" s="223">
        <v>1</v>
      </c>
      <c r="K121" s="223">
        <v>1</v>
      </c>
      <c r="L121" s="223">
        <v>1.0301345558473873</v>
      </c>
      <c r="M121" s="223">
        <v>1.0856041453027607</v>
      </c>
      <c r="N121" s="223">
        <v>1</v>
      </c>
      <c r="O121" s="223">
        <v>1.0315396044904559</v>
      </c>
      <c r="P121" s="223">
        <v>1</v>
      </c>
      <c r="Q121" s="223">
        <v>1.0672042356242359</v>
      </c>
      <c r="R121" s="223">
        <v>1.0266485857791985</v>
      </c>
      <c r="S121" s="223">
        <v>1</v>
      </c>
      <c r="T121" s="223">
        <v>1.0424245093286442</v>
      </c>
      <c r="U121" s="223">
        <v>1</v>
      </c>
      <c r="V121" s="223">
        <v>1</v>
      </c>
      <c r="W121" s="223">
        <v>1.0495977570128041</v>
      </c>
      <c r="X121" s="223">
        <v>1</v>
      </c>
      <c r="Y121" s="223">
        <v>1.0285962751217506</v>
      </c>
      <c r="Z121" s="223">
        <v>1.0912468483675866</v>
      </c>
      <c r="AA121" s="223">
        <v>1.0213725870692398</v>
      </c>
      <c r="AB121" s="223">
        <v>1</v>
      </c>
      <c r="AC121" s="223">
        <v>1</v>
      </c>
      <c r="AD121" s="360">
        <v>1.0269949946021442</v>
      </c>
      <c r="AE121" s="223">
        <v>1</v>
      </c>
      <c r="AF121" s="223">
        <v>1</v>
      </c>
      <c r="AG121" s="223">
        <v>1</v>
      </c>
      <c r="AH121" s="223">
        <v>1.0749258548878307</v>
      </c>
      <c r="AI121" s="223">
        <v>1</v>
      </c>
      <c r="AJ121" s="223">
        <v>1.1225510723499819</v>
      </c>
      <c r="AK121" s="223">
        <v>1.0306174250182776</v>
      </c>
      <c r="AL121" s="223">
        <v>1</v>
      </c>
      <c r="AM121" s="223">
        <v>1.0940014017066839</v>
      </c>
      <c r="AN121" s="223">
        <v>1</v>
      </c>
      <c r="AO121" s="223">
        <v>1.0357627126823408</v>
      </c>
      <c r="AP121" s="223">
        <v>1</v>
      </c>
      <c r="AQ121" s="223">
        <v>1.0395759578249038</v>
      </c>
      <c r="AR121" s="223">
        <v>1</v>
      </c>
      <c r="AS121" s="223">
        <v>1.0316103706219191</v>
      </c>
      <c r="AT121" s="363">
        <v>1.0563614289771006</v>
      </c>
      <c r="AU121" s="223">
        <v>1</v>
      </c>
      <c r="AV121" s="223">
        <v>1.0412384355775581</v>
      </c>
      <c r="AW121" s="223">
        <v>1</v>
      </c>
      <c r="AX121" s="223">
        <v>1</v>
      </c>
      <c r="AY121" s="223">
        <v>1.0028258423514604</v>
      </c>
      <c r="AZ121" s="223">
        <v>1</v>
      </c>
      <c r="BA121" s="223">
        <v>1</v>
      </c>
      <c r="BB121" s="223">
        <v>1</v>
      </c>
    </row>
    <row r="122" spans="1:54" ht="15" customHeight="1">
      <c r="A122" s="221">
        <v>43617</v>
      </c>
      <c r="B122" s="222">
        <f t="shared" si="1"/>
        <v>43617</v>
      </c>
      <c r="C122" s="223">
        <v>1</v>
      </c>
      <c r="D122" s="223">
        <v>1</v>
      </c>
      <c r="E122" s="223">
        <v>1</v>
      </c>
      <c r="F122" s="223">
        <v>1.0353139579450938</v>
      </c>
      <c r="G122" s="223">
        <v>1.024093196994825</v>
      </c>
      <c r="H122" s="223">
        <v>1</v>
      </c>
      <c r="I122" s="223">
        <v>1</v>
      </c>
      <c r="J122" s="223">
        <v>1</v>
      </c>
      <c r="K122" s="223">
        <v>1</v>
      </c>
      <c r="L122" s="223">
        <v>1.0293470239791582</v>
      </c>
      <c r="M122" s="223">
        <v>1.0792852833402282</v>
      </c>
      <c r="N122" s="223">
        <v>1</v>
      </c>
      <c r="O122" s="223">
        <v>1.030338406614052</v>
      </c>
      <c r="P122" s="223">
        <v>1</v>
      </c>
      <c r="Q122" s="223">
        <v>1.0654192360658716</v>
      </c>
      <c r="R122" s="223">
        <v>1.0267252469629742</v>
      </c>
      <c r="S122" s="223">
        <v>1</v>
      </c>
      <c r="T122" s="223">
        <v>1.0407940741807178</v>
      </c>
      <c r="U122" s="223">
        <v>1</v>
      </c>
      <c r="V122" s="223">
        <v>1</v>
      </c>
      <c r="W122" s="223">
        <v>1.0471754270891371</v>
      </c>
      <c r="X122" s="223">
        <v>1</v>
      </c>
      <c r="Y122" s="223">
        <v>1.0275347197784197</v>
      </c>
      <c r="Z122" s="223">
        <v>1.0893702318716307</v>
      </c>
      <c r="AA122" s="223">
        <v>1.0211658356015252</v>
      </c>
      <c r="AB122" s="223">
        <v>1</v>
      </c>
      <c r="AC122" s="223">
        <v>1</v>
      </c>
      <c r="AD122" s="360">
        <v>1.0261923553000234</v>
      </c>
      <c r="AE122" s="223">
        <v>1</v>
      </c>
      <c r="AF122" s="223">
        <v>1</v>
      </c>
      <c r="AG122" s="223">
        <v>1</v>
      </c>
      <c r="AH122" s="223">
        <v>1.072252093806634</v>
      </c>
      <c r="AI122" s="223">
        <v>1</v>
      </c>
      <c r="AJ122" s="223">
        <v>1.1168755196584699</v>
      </c>
      <c r="AK122" s="223">
        <v>1.0287581401649477</v>
      </c>
      <c r="AL122" s="223">
        <v>1</v>
      </c>
      <c r="AM122" s="223">
        <v>1.0850321747234619</v>
      </c>
      <c r="AN122" s="223">
        <v>1</v>
      </c>
      <c r="AO122" s="223">
        <v>1.0343355004129124</v>
      </c>
      <c r="AP122" s="223">
        <v>1</v>
      </c>
      <c r="AQ122" s="223">
        <v>1.0371895204514567</v>
      </c>
      <c r="AR122" s="223">
        <v>1</v>
      </c>
      <c r="AS122" s="223">
        <v>1.0299860347551888</v>
      </c>
      <c r="AT122" s="363">
        <v>1.0543828832054276</v>
      </c>
      <c r="AU122" s="223">
        <v>1</v>
      </c>
      <c r="AV122" s="223">
        <v>1.03968386151707</v>
      </c>
      <c r="AW122" s="223">
        <v>1</v>
      </c>
      <c r="AX122" s="223">
        <v>1</v>
      </c>
      <c r="AY122" s="223">
        <v>1.0025077682988939</v>
      </c>
      <c r="AZ122" s="223">
        <v>1</v>
      </c>
      <c r="BA122" s="223">
        <v>1</v>
      </c>
      <c r="BB122" s="223">
        <v>1</v>
      </c>
    </row>
    <row r="123" spans="1:54" ht="15" customHeight="1">
      <c r="A123" s="221">
        <v>43647</v>
      </c>
      <c r="B123" s="222">
        <f t="shared" si="1"/>
        <v>43647</v>
      </c>
      <c r="C123" s="223">
        <v>1</v>
      </c>
      <c r="D123" s="223">
        <v>1</v>
      </c>
      <c r="E123" s="223">
        <v>1</v>
      </c>
      <c r="F123" s="223">
        <v>1.0334313011233029</v>
      </c>
      <c r="G123" s="223">
        <v>1.023036225226859</v>
      </c>
      <c r="H123" s="223">
        <v>1</v>
      </c>
      <c r="I123" s="223">
        <v>1</v>
      </c>
      <c r="J123" s="223">
        <v>1</v>
      </c>
      <c r="K123" s="223">
        <v>1</v>
      </c>
      <c r="L123" s="223">
        <v>1.0285239329012916</v>
      </c>
      <c r="M123" s="223">
        <v>1.0729743140953891</v>
      </c>
      <c r="N123" s="223">
        <v>1</v>
      </c>
      <c r="O123" s="223">
        <v>1.0292561673285665</v>
      </c>
      <c r="P123" s="223">
        <v>1</v>
      </c>
      <c r="Q123" s="223">
        <v>1.0634177115671584</v>
      </c>
      <c r="R123" s="223">
        <v>1.0265617101158402</v>
      </c>
      <c r="S123" s="223">
        <v>1</v>
      </c>
      <c r="T123" s="223">
        <v>1.0392793283477937</v>
      </c>
      <c r="U123" s="223">
        <v>1</v>
      </c>
      <c r="V123" s="223">
        <v>1</v>
      </c>
      <c r="W123" s="223">
        <v>1.0448513198723228</v>
      </c>
      <c r="X123" s="223">
        <v>1</v>
      </c>
      <c r="Y123" s="223">
        <v>1.0265494372475747</v>
      </c>
      <c r="Z123" s="223">
        <v>1.0875017908401423</v>
      </c>
      <c r="AA123" s="223">
        <v>1.0208919699942187</v>
      </c>
      <c r="AB123" s="223">
        <v>1</v>
      </c>
      <c r="AC123" s="223">
        <v>1</v>
      </c>
      <c r="AD123" s="360">
        <v>1.0253877299107412</v>
      </c>
      <c r="AE123" s="223">
        <v>1</v>
      </c>
      <c r="AF123" s="223">
        <v>1</v>
      </c>
      <c r="AG123" s="223">
        <v>1</v>
      </c>
      <c r="AH123" s="223">
        <v>1.0694936198776235</v>
      </c>
      <c r="AI123" s="223">
        <v>1</v>
      </c>
      <c r="AJ123" s="223">
        <v>1.1111984340146239</v>
      </c>
      <c r="AK123" s="223">
        <v>1.0269284380013806</v>
      </c>
      <c r="AL123" s="223">
        <v>1</v>
      </c>
      <c r="AM123" s="223">
        <v>1.0760165262585393</v>
      </c>
      <c r="AN123" s="223">
        <v>1</v>
      </c>
      <c r="AO123" s="223">
        <v>1.0329146994354059</v>
      </c>
      <c r="AP123" s="223">
        <v>1</v>
      </c>
      <c r="AQ123" s="223">
        <v>1.0352008202258887</v>
      </c>
      <c r="AR123" s="223">
        <v>1</v>
      </c>
      <c r="AS123" s="223">
        <v>1.0282921690619458</v>
      </c>
      <c r="AT123" s="363">
        <v>1.0523679624435975</v>
      </c>
      <c r="AU123" s="223">
        <v>1</v>
      </c>
      <c r="AV123" s="223">
        <v>1.0380901256155852</v>
      </c>
      <c r="AW123" s="223">
        <v>1</v>
      </c>
      <c r="AX123" s="223">
        <v>1</v>
      </c>
      <c r="AY123" s="223">
        <v>1.0022684024080151</v>
      </c>
      <c r="AZ123" s="223">
        <v>1</v>
      </c>
      <c r="BA123" s="223">
        <v>1</v>
      </c>
      <c r="BB123" s="223">
        <v>1</v>
      </c>
    </row>
    <row r="124" spans="1:54" ht="15" customHeight="1">
      <c r="A124" s="221">
        <v>43678</v>
      </c>
      <c r="B124" s="222">
        <f t="shared" si="1"/>
        <v>43678</v>
      </c>
      <c r="C124" s="223">
        <v>1</v>
      </c>
      <c r="D124" s="223">
        <v>1</v>
      </c>
      <c r="E124" s="223">
        <v>1</v>
      </c>
      <c r="F124" s="223">
        <v>1.0316813726253697</v>
      </c>
      <c r="G124" s="223">
        <v>1.0220133131192386</v>
      </c>
      <c r="H124" s="223">
        <v>1</v>
      </c>
      <c r="I124" s="223">
        <v>1</v>
      </c>
      <c r="J124" s="223">
        <v>1</v>
      </c>
      <c r="K124" s="223">
        <v>1</v>
      </c>
      <c r="L124" s="223">
        <v>1.0276640052319814</v>
      </c>
      <c r="M124" s="223">
        <v>1.0666713424897472</v>
      </c>
      <c r="N124" s="223">
        <v>1</v>
      </c>
      <c r="O124" s="223">
        <v>1.0282928126250555</v>
      </c>
      <c r="P124" s="223">
        <v>1</v>
      </c>
      <c r="Q124" s="223">
        <v>1.0612000635855277</v>
      </c>
      <c r="R124" s="223">
        <v>1.0261556604193633</v>
      </c>
      <c r="S124" s="223">
        <v>1</v>
      </c>
      <c r="T124" s="223">
        <v>1.0378819848715184</v>
      </c>
      <c r="U124" s="223">
        <v>1</v>
      </c>
      <c r="V124" s="223">
        <v>1</v>
      </c>
      <c r="W124" s="223">
        <v>1.0426271705856482</v>
      </c>
      <c r="X124" s="223">
        <v>1</v>
      </c>
      <c r="Y124" s="223">
        <v>1.0256408864134416</v>
      </c>
      <c r="Z124" s="223">
        <v>1.0856416123068007</v>
      </c>
      <c r="AA124" s="223">
        <v>1.0205490161015429</v>
      </c>
      <c r="AB124" s="223">
        <v>1</v>
      </c>
      <c r="AC124" s="223">
        <v>1</v>
      </c>
      <c r="AD124" s="360">
        <v>1.0245804153948597</v>
      </c>
      <c r="AE124" s="223">
        <v>1</v>
      </c>
      <c r="AF124" s="223">
        <v>1</v>
      </c>
      <c r="AG124" s="223">
        <v>1</v>
      </c>
      <c r="AH124" s="223">
        <v>1.0666506139331806</v>
      </c>
      <c r="AI124" s="223">
        <v>1</v>
      </c>
      <c r="AJ124" s="223">
        <v>1.1054560879526605</v>
      </c>
      <c r="AK124" s="223">
        <v>1.0251284275199428</v>
      </c>
      <c r="AL124" s="223">
        <v>1</v>
      </c>
      <c r="AM124" s="223">
        <v>1.0669532925361496</v>
      </c>
      <c r="AN124" s="223">
        <v>1</v>
      </c>
      <c r="AO124" s="223">
        <v>1.0315007627188433</v>
      </c>
      <c r="AP124" s="223">
        <v>1</v>
      </c>
      <c r="AQ124" s="223">
        <v>1.0336097889643365</v>
      </c>
      <c r="AR124" s="223">
        <v>1</v>
      </c>
      <c r="AS124" s="223">
        <v>1.0265292299243176</v>
      </c>
      <c r="AT124" s="363">
        <v>1.0503171450806497</v>
      </c>
      <c r="AU124" s="223">
        <v>1</v>
      </c>
      <c r="AV124" s="223">
        <v>1.0364580681729618</v>
      </c>
      <c r="AW124" s="223">
        <v>1</v>
      </c>
      <c r="AX124" s="223">
        <v>1</v>
      </c>
      <c r="AY124" s="223">
        <v>1.0021087701486158</v>
      </c>
      <c r="AZ124" s="223">
        <v>1</v>
      </c>
      <c r="BA124" s="223">
        <v>1</v>
      </c>
      <c r="BB124" s="223">
        <v>1</v>
      </c>
    </row>
    <row r="125" spans="1:54" ht="15" customHeight="1">
      <c r="A125" s="221">
        <v>43709</v>
      </c>
      <c r="B125" s="222">
        <f t="shared" si="1"/>
        <v>43709</v>
      </c>
      <c r="C125" s="223">
        <v>1</v>
      </c>
      <c r="D125" s="223">
        <v>1</v>
      </c>
      <c r="E125" s="223">
        <v>1</v>
      </c>
      <c r="F125" s="223">
        <v>1.0300554942290865</v>
      </c>
      <c r="G125" s="223">
        <v>1.0210215170505574</v>
      </c>
      <c r="H125" s="223">
        <v>1</v>
      </c>
      <c r="I125" s="223">
        <v>1</v>
      </c>
      <c r="J125" s="223">
        <v>1</v>
      </c>
      <c r="K125" s="223">
        <v>1</v>
      </c>
      <c r="L125" s="223">
        <v>1.02676695992755</v>
      </c>
      <c r="M125" s="223">
        <v>1.0603739242071721</v>
      </c>
      <c r="N125" s="223">
        <v>1</v>
      </c>
      <c r="O125" s="223">
        <v>1.0273243690547618</v>
      </c>
      <c r="P125" s="223">
        <v>1</v>
      </c>
      <c r="Q125" s="223">
        <v>1.0590021712144793</v>
      </c>
      <c r="R125" s="223">
        <v>1.025640265701466</v>
      </c>
      <c r="S125" s="223">
        <v>1</v>
      </c>
      <c r="T125" s="223">
        <v>1.0365946141833773</v>
      </c>
      <c r="U125" s="223">
        <v>1</v>
      </c>
      <c r="V125" s="223">
        <v>1</v>
      </c>
      <c r="W125" s="223">
        <v>1.0405336982098532</v>
      </c>
      <c r="X125" s="223">
        <v>1</v>
      </c>
      <c r="Y125" s="223">
        <v>1.0247762853809101</v>
      </c>
      <c r="Z125" s="223">
        <v>1.0837874057341879</v>
      </c>
      <c r="AA125" s="223">
        <v>1.0201385712097402</v>
      </c>
      <c r="AB125" s="223">
        <v>1</v>
      </c>
      <c r="AC125" s="223">
        <v>1</v>
      </c>
      <c r="AD125" s="360">
        <v>1.0237797963268704</v>
      </c>
      <c r="AE125" s="223">
        <v>1</v>
      </c>
      <c r="AF125" s="223">
        <v>1</v>
      </c>
      <c r="AG125" s="223">
        <v>1</v>
      </c>
      <c r="AH125" s="223">
        <v>1.0638117585819447</v>
      </c>
      <c r="AI125" s="223">
        <v>1</v>
      </c>
      <c r="AJ125" s="223">
        <v>1.0996470336557815</v>
      </c>
      <c r="AK125" s="223">
        <v>1.0233563285437828</v>
      </c>
      <c r="AL125" s="223">
        <v>1</v>
      </c>
      <c r="AM125" s="223">
        <v>1.0578426739512818</v>
      </c>
      <c r="AN125" s="223">
        <v>1</v>
      </c>
      <c r="AO125" s="223">
        <v>1.0301313634272258</v>
      </c>
      <c r="AP125" s="223">
        <v>1</v>
      </c>
      <c r="AQ125" s="223">
        <v>1.032019072816488</v>
      </c>
      <c r="AR125" s="223">
        <v>1</v>
      </c>
      <c r="AS125" s="223">
        <v>1.0247887626438614</v>
      </c>
      <c r="AT125" s="363">
        <v>1.0483074680249405</v>
      </c>
      <c r="AU125" s="223">
        <v>1</v>
      </c>
      <c r="AV125" s="223">
        <v>1.0348856168543867</v>
      </c>
      <c r="AW125" s="223">
        <v>1</v>
      </c>
      <c r="AX125" s="223">
        <v>1</v>
      </c>
      <c r="AY125" s="223">
        <v>1.0020364057788671</v>
      </c>
      <c r="AZ125" s="223">
        <v>1</v>
      </c>
      <c r="BA125" s="223">
        <v>1</v>
      </c>
      <c r="BB125" s="223">
        <v>1</v>
      </c>
    </row>
    <row r="126" spans="1:54" ht="15" customHeight="1">
      <c r="A126" s="221">
        <v>43739</v>
      </c>
      <c r="B126" s="222">
        <f t="shared" si="1"/>
        <v>43739</v>
      </c>
      <c r="C126" s="223">
        <v>1</v>
      </c>
      <c r="D126" s="223">
        <v>1</v>
      </c>
      <c r="E126" s="223">
        <v>1</v>
      </c>
      <c r="F126" s="223">
        <v>1.0285537615152143</v>
      </c>
      <c r="G126" s="223">
        <v>1.0200607058654989</v>
      </c>
      <c r="H126" s="223">
        <v>1</v>
      </c>
      <c r="I126" s="223">
        <v>1</v>
      </c>
      <c r="J126" s="223">
        <v>1</v>
      </c>
      <c r="K126" s="223">
        <v>1</v>
      </c>
      <c r="L126" s="223">
        <v>1.0258321354718183</v>
      </c>
      <c r="M126" s="223">
        <v>1.0539773436009787</v>
      </c>
      <c r="N126" s="223">
        <v>1</v>
      </c>
      <c r="O126" s="223">
        <v>1.0263509882323527</v>
      </c>
      <c r="P126" s="223">
        <v>1</v>
      </c>
      <c r="Q126" s="223">
        <v>1.0568239131418811</v>
      </c>
      <c r="R126" s="223">
        <v>1.0250152001673776</v>
      </c>
      <c r="S126" s="223">
        <v>1</v>
      </c>
      <c r="T126" s="223">
        <v>1.0354170442300377</v>
      </c>
      <c r="U126" s="223">
        <v>1</v>
      </c>
      <c r="V126" s="223">
        <v>1</v>
      </c>
      <c r="W126" s="223">
        <v>1.0385706858967407</v>
      </c>
      <c r="X126" s="223">
        <v>1</v>
      </c>
      <c r="Y126" s="223">
        <v>1.023955418225301</v>
      </c>
      <c r="Z126" s="223">
        <v>1.0819391351156982</v>
      </c>
      <c r="AA126" s="223">
        <v>1.0196597922733508</v>
      </c>
      <c r="AB126" s="223">
        <v>1</v>
      </c>
      <c r="AC126" s="223">
        <v>1</v>
      </c>
      <c r="AD126" s="360">
        <v>1.0229847754486254</v>
      </c>
      <c r="AE126" s="223">
        <v>1</v>
      </c>
      <c r="AF126" s="223">
        <v>1</v>
      </c>
      <c r="AG126" s="223">
        <v>1</v>
      </c>
      <c r="AH126" s="223">
        <v>1.0609770326511563</v>
      </c>
      <c r="AI126" s="223">
        <v>1</v>
      </c>
      <c r="AJ126" s="223">
        <v>1.0938351430215105</v>
      </c>
      <c r="AK126" s="223">
        <v>1.0216117829216369</v>
      </c>
      <c r="AL126" s="223">
        <v>1</v>
      </c>
      <c r="AM126" s="223">
        <v>1.0486842887629755</v>
      </c>
      <c r="AN126" s="223">
        <v>1</v>
      </c>
      <c r="AO126" s="223">
        <v>1.0288061837963753</v>
      </c>
      <c r="AP126" s="223">
        <v>1</v>
      </c>
      <c r="AQ126" s="223">
        <v>1.0304384326590506</v>
      </c>
      <c r="AR126" s="223">
        <v>1</v>
      </c>
      <c r="AS126" s="223">
        <v>1.0230708851557353</v>
      </c>
      <c r="AT126" s="363">
        <v>1.0463386252468811</v>
      </c>
      <c r="AU126" s="223">
        <v>1</v>
      </c>
      <c r="AV126" s="223">
        <v>1.0333724229326102</v>
      </c>
      <c r="AW126" s="223">
        <v>1</v>
      </c>
      <c r="AX126" s="223">
        <v>1</v>
      </c>
      <c r="AY126" s="223">
        <v>1.0020508794694545</v>
      </c>
      <c r="AZ126" s="223">
        <v>1</v>
      </c>
      <c r="BA126" s="223">
        <v>1</v>
      </c>
      <c r="BB126" s="223">
        <v>1</v>
      </c>
    </row>
    <row r="127" spans="1:54" ht="15" customHeight="1">
      <c r="A127" s="221">
        <v>43770</v>
      </c>
      <c r="B127" s="222">
        <f t="shared" si="1"/>
        <v>43770</v>
      </c>
      <c r="C127" s="223">
        <v>1</v>
      </c>
      <c r="D127" s="223">
        <v>1</v>
      </c>
      <c r="E127" s="223">
        <v>1</v>
      </c>
      <c r="F127" s="223">
        <v>1.0271814921997697</v>
      </c>
      <c r="G127" s="223">
        <v>1.0191330114390871</v>
      </c>
      <c r="H127" s="223">
        <v>1</v>
      </c>
      <c r="I127" s="223">
        <v>1</v>
      </c>
      <c r="J127" s="223">
        <v>1</v>
      </c>
      <c r="K127" s="223">
        <v>1</v>
      </c>
      <c r="L127" s="223">
        <v>1.0248590870644629</v>
      </c>
      <c r="M127" s="223">
        <v>1.0474841242429913</v>
      </c>
      <c r="N127" s="223">
        <v>1</v>
      </c>
      <c r="O127" s="223">
        <v>1.0253740121540527</v>
      </c>
      <c r="P127" s="223">
        <v>1</v>
      </c>
      <c r="Q127" s="223">
        <v>1.0546676509275006</v>
      </c>
      <c r="R127" s="223">
        <v>1.0242774529766847</v>
      </c>
      <c r="S127" s="223">
        <v>1</v>
      </c>
      <c r="T127" s="223">
        <v>1.034354462344679</v>
      </c>
      <c r="U127" s="223">
        <v>1</v>
      </c>
      <c r="V127" s="223">
        <v>1</v>
      </c>
      <c r="W127" s="223">
        <v>1.0367442249109229</v>
      </c>
      <c r="X127" s="223">
        <v>1</v>
      </c>
      <c r="Y127" s="223">
        <v>1.0231800482959879</v>
      </c>
      <c r="Z127" s="223">
        <v>1.0791213518282019</v>
      </c>
      <c r="AA127" s="223">
        <v>1.0191105155253313</v>
      </c>
      <c r="AB127" s="223">
        <v>1</v>
      </c>
      <c r="AC127" s="223">
        <v>1</v>
      </c>
      <c r="AD127" s="360">
        <v>1.0221952684416578</v>
      </c>
      <c r="AE127" s="223">
        <v>1</v>
      </c>
      <c r="AF127" s="223">
        <v>1</v>
      </c>
      <c r="AG127" s="223">
        <v>1</v>
      </c>
      <c r="AH127" s="223">
        <v>1.0581487191343055</v>
      </c>
      <c r="AI127" s="223">
        <v>1</v>
      </c>
      <c r="AJ127" s="223">
        <v>1.0880220511209382</v>
      </c>
      <c r="AK127" s="223">
        <v>1.0198953812663984</v>
      </c>
      <c r="AL127" s="223">
        <v>1</v>
      </c>
      <c r="AM127" s="223">
        <v>1.0394779402714767</v>
      </c>
      <c r="AN127" s="223">
        <v>1</v>
      </c>
      <c r="AO127" s="223">
        <v>1.0275275636404446</v>
      </c>
      <c r="AP127" s="223">
        <v>1</v>
      </c>
      <c r="AQ127" s="223">
        <v>1.0288675305832458</v>
      </c>
      <c r="AR127" s="223">
        <v>1</v>
      </c>
      <c r="AS127" s="223">
        <v>1.021377256956393</v>
      </c>
      <c r="AT127" s="363">
        <v>1.0444136362840708</v>
      </c>
      <c r="AU127" s="223">
        <v>1</v>
      </c>
      <c r="AV127" s="223">
        <v>1.0319217179391156</v>
      </c>
      <c r="AW127" s="223">
        <v>1</v>
      </c>
      <c r="AX127" s="223">
        <v>1</v>
      </c>
      <c r="AY127" s="223">
        <v>1.0021541678047781</v>
      </c>
      <c r="AZ127" s="223">
        <v>1</v>
      </c>
      <c r="BA127" s="223">
        <v>1</v>
      </c>
      <c r="BB127" s="223">
        <v>1</v>
      </c>
    </row>
    <row r="128" spans="1:54" ht="15" customHeight="1">
      <c r="A128" s="221">
        <v>43800</v>
      </c>
      <c r="B128" s="222">
        <f t="shared" si="1"/>
        <v>43800</v>
      </c>
      <c r="C128" s="223">
        <v>1</v>
      </c>
      <c r="D128" s="223">
        <v>1</v>
      </c>
      <c r="E128" s="223">
        <v>1</v>
      </c>
      <c r="F128" s="223">
        <v>1.0259387726151086</v>
      </c>
      <c r="G128" s="223">
        <v>1.0182382973539075</v>
      </c>
      <c r="H128" s="223">
        <v>1</v>
      </c>
      <c r="I128" s="223">
        <v>1</v>
      </c>
      <c r="J128" s="223">
        <v>1</v>
      </c>
      <c r="K128" s="223">
        <v>1</v>
      </c>
      <c r="L128" s="223">
        <v>1.0238471272064855</v>
      </c>
      <c r="M128" s="223">
        <v>1.0409991962738816</v>
      </c>
      <c r="N128" s="223">
        <v>1</v>
      </c>
      <c r="O128" s="223">
        <v>1.0243935848076176</v>
      </c>
      <c r="P128" s="223">
        <v>1</v>
      </c>
      <c r="Q128" s="223">
        <v>1.0525332534639433</v>
      </c>
      <c r="R128" s="223">
        <v>1.0234266652522441</v>
      </c>
      <c r="S128" s="223">
        <v>1</v>
      </c>
      <c r="T128" s="223">
        <v>1.0334066817625456</v>
      </c>
      <c r="U128" s="223">
        <v>1</v>
      </c>
      <c r="V128" s="223">
        <v>1</v>
      </c>
      <c r="W128" s="223">
        <v>1.0350540778649944</v>
      </c>
      <c r="X128" s="223">
        <v>1</v>
      </c>
      <c r="Y128" s="223">
        <v>1.0224499520262387</v>
      </c>
      <c r="Z128" s="223">
        <v>1.0753350939973687</v>
      </c>
      <c r="AA128" s="223">
        <v>1.0184898562427047</v>
      </c>
      <c r="AB128" s="223">
        <v>1</v>
      </c>
      <c r="AC128" s="223">
        <v>1</v>
      </c>
      <c r="AD128" s="360">
        <v>1.0214101477844744</v>
      </c>
      <c r="AE128" s="223">
        <v>1</v>
      </c>
      <c r="AF128" s="223">
        <v>1</v>
      </c>
      <c r="AG128" s="223">
        <v>1</v>
      </c>
      <c r="AH128" s="223">
        <v>1.0553267882863664</v>
      </c>
      <c r="AI128" s="223">
        <v>1</v>
      </c>
      <c r="AJ128" s="223">
        <v>1.0822078008856244</v>
      </c>
      <c r="AK128" s="223">
        <v>1.0182067596025324</v>
      </c>
      <c r="AL128" s="223">
        <v>1</v>
      </c>
      <c r="AM128" s="223">
        <v>1.0342426826608169</v>
      </c>
      <c r="AN128" s="223">
        <v>1</v>
      </c>
      <c r="AO128" s="223">
        <v>1.0262951727079483</v>
      </c>
      <c r="AP128" s="223">
        <v>1</v>
      </c>
      <c r="AQ128" s="223">
        <v>1.0272966181301246</v>
      </c>
      <c r="AR128" s="223">
        <v>1</v>
      </c>
      <c r="AS128" s="223">
        <v>1.0197079922572418</v>
      </c>
      <c r="AT128" s="363">
        <v>1.0425321824106524</v>
      </c>
      <c r="AU128" s="223">
        <v>1</v>
      </c>
      <c r="AV128" s="223">
        <v>1.0305331411775671</v>
      </c>
      <c r="AW128" s="223">
        <v>1</v>
      </c>
      <c r="AX128" s="223">
        <v>1</v>
      </c>
      <c r="AY128" s="223">
        <v>1.0023458286390328</v>
      </c>
      <c r="AZ128" s="223">
        <v>1</v>
      </c>
      <c r="BA128" s="223">
        <v>1</v>
      </c>
      <c r="BB128" s="223">
        <v>1</v>
      </c>
    </row>
    <row r="129" spans="1:63" s="3" customFormat="1" ht="15" customHeight="1">
      <c r="A129" s="221">
        <v>43831</v>
      </c>
      <c r="B129" s="222">
        <f t="shared" si="1"/>
        <v>43831</v>
      </c>
      <c r="C129" s="223">
        <v>1</v>
      </c>
      <c r="D129" s="223">
        <v>1</v>
      </c>
      <c r="E129" s="223">
        <v>1</v>
      </c>
      <c r="F129" s="223">
        <v>1.0248007829518697</v>
      </c>
      <c r="G129" s="223">
        <v>1.0173730662336686</v>
      </c>
      <c r="H129" s="223">
        <v>1</v>
      </c>
      <c r="I129" s="223">
        <v>1</v>
      </c>
      <c r="J129" s="223">
        <v>1</v>
      </c>
      <c r="K129" s="223">
        <v>1</v>
      </c>
      <c r="L129" s="223">
        <v>1.0228037928024556</v>
      </c>
      <c r="M129" s="223">
        <v>1.0368516773905108</v>
      </c>
      <c r="N129" s="223">
        <v>1</v>
      </c>
      <c r="O129" s="223">
        <v>1.0234112430536726</v>
      </c>
      <c r="P129" s="223">
        <v>1</v>
      </c>
      <c r="Q129" s="223">
        <v>1.0501640838490502</v>
      </c>
      <c r="R129" s="223">
        <v>1.0225136866667259</v>
      </c>
      <c r="S129" s="223">
        <v>1</v>
      </c>
      <c r="T129" s="223">
        <v>1.0323782283485563</v>
      </c>
      <c r="U129" s="223">
        <v>1</v>
      </c>
      <c r="V129" s="223">
        <v>1</v>
      </c>
      <c r="W129" s="223">
        <v>1.0334737678450039</v>
      </c>
      <c r="X129" s="223">
        <v>1</v>
      </c>
      <c r="Y129" s="223">
        <v>1.0217490105964813</v>
      </c>
      <c r="Z129" s="223">
        <v>1.0715579263709689</v>
      </c>
      <c r="AA129" s="223">
        <v>1.0178117586947857</v>
      </c>
      <c r="AB129" s="223">
        <v>1</v>
      </c>
      <c r="AC129" s="223">
        <v>1</v>
      </c>
      <c r="AD129" s="360">
        <v>1.0206280815993354</v>
      </c>
      <c r="AE129" s="223">
        <v>1</v>
      </c>
      <c r="AF129" s="223">
        <v>1</v>
      </c>
      <c r="AG129" s="223">
        <v>1</v>
      </c>
      <c r="AH129" s="223">
        <v>1.0525107360075032</v>
      </c>
      <c r="AI129" s="223">
        <v>1</v>
      </c>
      <c r="AJ129" s="223">
        <v>1.0767833925751187</v>
      </c>
      <c r="AK129" s="223">
        <v>1.0165405961966059</v>
      </c>
      <c r="AL129" s="223">
        <v>1</v>
      </c>
      <c r="AM129" s="223">
        <v>1.0328967166448304</v>
      </c>
      <c r="AN129" s="223">
        <v>1</v>
      </c>
      <c r="AO129" s="223">
        <v>1.0251003028951422</v>
      </c>
      <c r="AP129" s="223">
        <v>1</v>
      </c>
      <c r="AQ129" s="223">
        <v>1.0257256833063397</v>
      </c>
      <c r="AR129" s="223">
        <v>1</v>
      </c>
      <c r="AS129" s="223">
        <v>1.0180588219905693</v>
      </c>
      <c r="AT129" s="363">
        <v>1.0406860901410435</v>
      </c>
      <c r="AU129" s="223">
        <v>1</v>
      </c>
      <c r="AV129" s="223">
        <v>1.0291946074801281</v>
      </c>
      <c r="AW129" s="223">
        <v>1</v>
      </c>
      <c r="AX129" s="223">
        <v>1</v>
      </c>
      <c r="AY129" s="223">
        <v>1.0026084574175875</v>
      </c>
      <c r="AZ129" s="223">
        <v>1</v>
      </c>
      <c r="BA129" s="223">
        <v>1</v>
      </c>
      <c r="BB129" s="223">
        <v>1</v>
      </c>
      <c r="BK129" s="692"/>
    </row>
    <row r="130" spans="1:63" s="3" customFormat="1" ht="15" customHeight="1">
      <c r="A130" s="221">
        <v>43862</v>
      </c>
      <c r="B130" s="222">
        <f t="shared" si="1"/>
        <v>43862</v>
      </c>
      <c r="C130" s="223">
        <v>1</v>
      </c>
      <c r="D130" s="223">
        <v>1</v>
      </c>
      <c r="E130" s="223">
        <v>1</v>
      </c>
      <c r="F130" s="223">
        <v>1.023703417279213</v>
      </c>
      <c r="G130" s="223">
        <v>1.016527964598771</v>
      </c>
      <c r="H130" s="223">
        <v>1</v>
      </c>
      <c r="I130" s="223">
        <v>1</v>
      </c>
      <c r="J130" s="223">
        <v>1</v>
      </c>
      <c r="K130" s="223">
        <v>1</v>
      </c>
      <c r="L130" s="223">
        <v>1.02174995093627</v>
      </c>
      <c r="M130" s="223">
        <v>1.035038989418672</v>
      </c>
      <c r="N130" s="223">
        <v>1</v>
      </c>
      <c r="O130" s="223">
        <v>1.0224308332016161</v>
      </c>
      <c r="P130" s="223">
        <v>1</v>
      </c>
      <c r="Q130" s="223">
        <v>1.0475511856932198</v>
      </c>
      <c r="R130" s="223">
        <v>1.02159741716249</v>
      </c>
      <c r="S130" s="223">
        <v>1</v>
      </c>
      <c r="T130" s="223">
        <v>1.0312119557891082</v>
      </c>
      <c r="U130" s="223">
        <v>1</v>
      </c>
      <c r="V130" s="223">
        <v>1</v>
      </c>
      <c r="W130" s="223">
        <v>1.0319354597099328</v>
      </c>
      <c r="X130" s="223">
        <v>1</v>
      </c>
      <c r="Y130" s="223">
        <v>1.0210375579352464</v>
      </c>
      <c r="Z130" s="223">
        <v>1.0677874744213323</v>
      </c>
      <c r="AA130" s="223">
        <v>1.0171140016164046</v>
      </c>
      <c r="AB130" s="223">
        <v>1</v>
      </c>
      <c r="AC130" s="223">
        <v>1</v>
      </c>
      <c r="AD130" s="360">
        <v>1.0198477056861042</v>
      </c>
      <c r="AE130" s="223">
        <v>1</v>
      </c>
      <c r="AF130" s="223">
        <v>1</v>
      </c>
      <c r="AG130" s="223">
        <v>1</v>
      </c>
      <c r="AH130" s="223">
        <v>1.049699443859414</v>
      </c>
      <c r="AI130" s="223">
        <v>1</v>
      </c>
      <c r="AJ130" s="223">
        <v>1.0717541580139822</v>
      </c>
      <c r="AK130" s="223">
        <v>1.0148838120764088</v>
      </c>
      <c r="AL130" s="223">
        <v>1</v>
      </c>
      <c r="AM130" s="223">
        <v>1.0314463164841001</v>
      </c>
      <c r="AN130" s="223">
        <v>1</v>
      </c>
      <c r="AO130" s="223">
        <v>1.0239211766995759</v>
      </c>
      <c r="AP130" s="223">
        <v>1</v>
      </c>
      <c r="AQ130" s="223">
        <v>1.0241546954634182</v>
      </c>
      <c r="AR130" s="223">
        <v>1</v>
      </c>
      <c r="AS130" s="223">
        <v>1.016418617228916</v>
      </c>
      <c r="AT130" s="363">
        <v>1.0388549658280817</v>
      </c>
      <c r="AU130" s="223">
        <v>1</v>
      </c>
      <c r="AV130" s="223">
        <v>1.0278756695236495</v>
      </c>
      <c r="AW130" s="223">
        <v>1</v>
      </c>
      <c r="AX130" s="223">
        <v>1</v>
      </c>
      <c r="AY130" s="223">
        <v>1.00289795652558</v>
      </c>
      <c r="AZ130" s="223">
        <v>1</v>
      </c>
      <c r="BA130" s="223">
        <v>1</v>
      </c>
      <c r="BB130" s="223">
        <v>1</v>
      </c>
      <c r="BK130" s="692"/>
    </row>
    <row r="131" spans="1:63" ht="15" customHeight="1">
      <c r="A131" s="221">
        <v>43891</v>
      </c>
      <c r="B131" s="222">
        <f t="shared" si="1"/>
        <v>43891</v>
      </c>
      <c r="C131" s="223">
        <v>1</v>
      </c>
      <c r="D131" s="223">
        <v>1</v>
      </c>
      <c r="E131" s="223">
        <v>1</v>
      </c>
      <c r="F131" s="223">
        <v>1.0226095495496217</v>
      </c>
      <c r="G131" s="223">
        <v>1.0156975876702916</v>
      </c>
      <c r="H131" s="223">
        <v>1</v>
      </c>
      <c r="I131" s="223">
        <v>1</v>
      </c>
      <c r="J131" s="223">
        <v>1</v>
      </c>
      <c r="K131" s="223">
        <v>1</v>
      </c>
      <c r="L131" s="223">
        <v>1.0206979527885385</v>
      </c>
      <c r="M131" s="223">
        <v>1.0332295525857382</v>
      </c>
      <c r="N131" s="223">
        <v>1</v>
      </c>
      <c r="O131" s="223">
        <v>1.0214546702731184</v>
      </c>
      <c r="P131" s="223">
        <v>1</v>
      </c>
      <c r="Q131" s="223">
        <v>1.044942525092442</v>
      </c>
      <c r="R131" s="223">
        <v>1.0206838700918353</v>
      </c>
      <c r="S131" s="223">
        <v>1</v>
      </c>
      <c r="T131" s="223">
        <v>1.0300479772525126</v>
      </c>
      <c r="U131" s="223">
        <v>1</v>
      </c>
      <c r="V131" s="223">
        <v>1</v>
      </c>
      <c r="W131" s="223">
        <v>1.0303999066704896</v>
      </c>
      <c r="X131" s="223">
        <v>1</v>
      </c>
      <c r="Y131" s="223">
        <v>1.0202927630039316</v>
      </c>
      <c r="Z131" s="223">
        <v>1.0640225052299934</v>
      </c>
      <c r="AA131" s="223">
        <v>1.0164188097555102</v>
      </c>
      <c r="AB131" s="223">
        <v>1</v>
      </c>
      <c r="AC131" s="223">
        <v>1</v>
      </c>
      <c r="AD131" s="360">
        <v>1.0190685048186785</v>
      </c>
      <c r="AE131" s="223">
        <v>1</v>
      </c>
      <c r="AF131" s="223">
        <v>1</v>
      </c>
      <c r="AG131" s="223">
        <v>1</v>
      </c>
      <c r="AH131" s="223">
        <v>1.0468923798602003</v>
      </c>
      <c r="AI131" s="223">
        <v>1</v>
      </c>
      <c r="AJ131" s="223">
        <v>1.0667344080689178</v>
      </c>
      <c r="AK131" s="223">
        <v>1.0132289260249669</v>
      </c>
      <c r="AL131" s="223">
        <v>1</v>
      </c>
      <c r="AM131" s="223">
        <v>1.0299980163526368</v>
      </c>
      <c r="AN131" s="223">
        <v>1</v>
      </c>
      <c r="AO131" s="223">
        <v>1.0227453154550235</v>
      </c>
      <c r="AP131" s="223">
        <v>1</v>
      </c>
      <c r="AQ131" s="223">
        <v>1.0225836359328477</v>
      </c>
      <c r="AR131" s="223">
        <v>1</v>
      </c>
      <c r="AS131" s="223">
        <v>1.0147809652047475</v>
      </c>
      <c r="AT131" s="363">
        <v>1.037027139623373</v>
      </c>
      <c r="AU131" s="223">
        <v>1</v>
      </c>
      <c r="AV131" s="223">
        <v>1.026558802902249</v>
      </c>
      <c r="AW131" s="223">
        <v>1</v>
      </c>
      <c r="AX131" s="223">
        <v>1</v>
      </c>
      <c r="AY131" s="223">
        <v>1.0031888649135146</v>
      </c>
      <c r="AZ131" s="223">
        <v>1</v>
      </c>
      <c r="BA131" s="223">
        <v>1</v>
      </c>
      <c r="BB131" s="223">
        <v>1</v>
      </c>
    </row>
    <row r="132" spans="1:63" ht="15" customHeight="1">
      <c r="A132" s="221">
        <v>43922</v>
      </c>
      <c r="B132" s="222">
        <f t="shared" si="1"/>
        <v>43922</v>
      </c>
      <c r="C132" s="223">
        <v>1</v>
      </c>
      <c r="D132" s="223">
        <v>1</v>
      </c>
      <c r="E132" s="223">
        <v>1</v>
      </c>
      <c r="F132" s="223">
        <v>1.021518886955989</v>
      </c>
      <c r="G132" s="223">
        <v>1.0148816546526789</v>
      </c>
      <c r="H132" s="223">
        <v>1</v>
      </c>
      <c r="I132" s="223">
        <v>1</v>
      </c>
      <c r="J132" s="223">
        <v>1</v>
      </c>
      <c r="K132" s="223">
        <v>1</v>
      </c>
      <c r="L132" s="223">
        <v>1.0196477620655402</v>
      </c>
      <c r="M132" s="223">
        <v>1.0314233014593754</v>
      </c>
      <c r="N132" s="223">
        <v>1</v>
      </c>
      <c r="O132" s="223">
        <v>1.020482669518455</v>
      </c>
      <c r="P132" s="223">
        <v>1</v>
      </c>
      <c r="Q132" s="223">
        <v>1.0423380170182617</v>
      </c>
      <c r="R132" s="223">
        <v>1.0197874220108449</v>
      </c>
      <c r="S132" s="223">
        <v>1</v>
      </c>
      <c r="T132" s="223">
        <v>1.0288862468607609</v>
      </c>
      <c r="U132" s="223">
        <v>1</v>
      </c>
      <c r="V132" s="223">
        <v>1</v>
      </c>
      <c r="W132" s="223">
        <v>1.0288670531519493</v>
      </c>
      <c r="X132" s="223">
        <v>1</v>
      </c>
      <c r="Y132" s="223">
        <v>1.0195153249930005</v>
      </c>
      <c r="Z132" s="223">
        <v>1.0598078979456182</v>
      </c>
      <c r="AA132" s="223">
        <v>1.0157261346585083</v>
      </c>
      <c r="AB132" s="223">
        <v>1</v>
      </c>
      <c r="AC132" s="223">
        <v>1</v>
      </c>
      <c r="AD132" s="360">
        <v>1.0183210195428407</v>
      </c>
      <c r="AE132" s="223">
        <v>1</v>
      </c>
      <c r="AF132" s="223">
        <v>1</v>
      </c>
      <c r="AG132" s="223">
        <v>1</v>
      </c>
      <c r="AH132" s="223">
        <v>1.0440894609514866</v>
      </c>
      <c r="AI132" s="223">
        <v>1</v>
      </c>
      <c r="AJ132" s="223">
        <v>1.0617239459776844</v>
      </c>
      <c r="AK132" s="223">
        <v>1.011575905162184</v>
      </c>
      <c r="AL132" s="223">
        <v>1</v>
      </c>
      <c r="AM132" s="223">
        <v>1.0285517752373494</v>
      </c>
      <c r="AN132" s="223">
        <v>1</v>
      </c>
      <c r="AO132" s="223">
        <v>1.0215726559457352</v>
      </c>
      <c r="AP132" s="223">
        <v>1</v>
      </c>
      <c r="AQ132" s="223">
        <v>1.0210518247456126</v>
      </c>
      <c r="AR132" s="223">
        <v>1</v>
      </c>
      <c r="AS132" s="223">
        <v>1.0135536700328784</v>
      </c>
      <c r="AT132" s="363">
        <v>1.0352449600489724</v>
      </c>
      <c r="AU132" s="223">
        <v>1</v>
      </c>
      <c r="AV132" s="223">
        <v>1.0252439662750434</v>
      </c>
      <c r="AW132" s="223">
        <v>1</v>
      </c>
      <c r="AX132" s="223">
        <v>1</v>
      </c>
      <c r="AY132" s="223">
        <v>1.0034811598655216</v>
      </c>
      <c r="AZ132" s="223">
        <v>1</v>
      </c>
      <c r="BA132" s="223">
        <v>1</v>
      </c>
      <c r="BB132" s="223">
        <v>1</v>
      </c>
    </row>
    <row r="133" spans="1:63" ht="15" customHeight="1">
      <c r="A133" s="221">
        <v>43952</v>
      </c>
      <c r="B133" s="222">
        <f t="shared" si="1"/>
        <v>43952</v>
      </c>
      <c r="C133" s="223">
        <v>1</v>
      </c>
      <c r="D133" s="223">
        <v>1</v>
      </c>
      <c r="E133" s="223">
        <v>1</v>
      </c>
      <c r="F133" s="223">
        <v>1.0204314187415429</v>
      </c>
      <c r="G133" s="223">
        <v>1.0140801216885174</v>
      </c>
      <c r="H133" s="223">
        <v>1</v>
      </c>
      <c r="I133" s="223">
        <v>1</v>
      </c>
      <c r="J133" s="223">
        <v>1</v>
      </c>
      <c r="K133" s="223">
        <v>1</v>
      </c>
      <c r="L133" s="223">
        <v>1.0185993721449873</v>
      </c>
      <c r="M133" s="223">
        <v>1.0296202229106646</v>
      </c>
      <c r="N133" s="223">
        <v>1</v>
      </c>
      <c r="O133" s="223">
        <v>1.019514814606179</v>
      </c>
      <c r="P133" s="223">
        <v>1</v>
      </c>
      <c r="Q133" s="223">
        <v>1.0397376446168631</v>
      </c>
      <c r="R133" s="223">
        <v>1.0189080544751938</v>
      </c>
      <c r="S133" s="223">
        <v>1</v>
      </c>
      <c r="T133" s="223">
        <v>1.0277267556487943</v>
      </c>
      <c r="U133" s="223">
        <v>1</v>
      </c>
      <c r="V133" s="223">
        <v>1</v>
      </c>
      <c r="W133" s="223">
        <v>1.0273368879026585</v>
      </c>
      <c r="X133" s="223">
        <v>1</v>
      </c>
      <c r="Y133" s="223">
        <v>1.0187054069684134</v>
      </c>
      <c r="Z133" s="223">
        <v>1.0551444506258474</v>
      </c>
      <c r="AA133" s="223">
        <v>1.0150359692063149</v>
      </c>
      <c r="AB133" s="223">
        <v>1</v>
      </c>
      <c r="AC133" s="223">
        <v>1</v>
      </c>
      <c r="AD133" s="360">
        <v>1.0176052205999548</v>
      </c>
      <c r="AE133" s="223">
        <v>1</v>
      </c>
      <c r="AF133" s="223">
        <v>1</v>
      </c>
      <c r="AG133" s="223">
        <v>1</v>
      </c>
      <c r="AH133" s="223">
        <v>1.0412906721066237</v>
      </c>
      <c r="AI133" s="223">
        <v>1</v>
      </c>
      <c r="AJ133" s="223">
        <v>1.0567227275890607</v>
      </c>
      <c r="AK133" s="223">
        <v>1.009924747181584</v>
      </c>
      <c r="AL133" s="223">
        <v>1</v>
      </c>
      <c r="AM133" s="223">
        <v>1.0271075859163599</v>
      </c>
      <c r="AN133" s="223">
        <v>1</v>
      </c>
      <c r="AO133" s="223">
        <v>1.0204031875406323</v>
      </c>
      <c r="AP133" s="223">
        <v>1</v>
      </c>
      <c r="AQ133" s="223">
        <v>1.0195593099484346</v>
      </c>
      <c r="AR133" s="223">
        <v>1</v>
      </c>
      <c r="AS133" s="223">
        <v>1.0127367537111689</v>
      </c>
      <c r="AT133" s="363">
        <v>1.0335083241885332</v>
      </c>
      <c r="AU133" s="223">
        <v>1</v>
      </c>
      <c r="AV133" s="223">
        <v>1.0239311516251144</v>
      </c>
      <c r="AW133" s="223">
        <v>1</v>
      </c>
      <c r="AX133" s="223">
        <v>1</v>
      </c>
      <c r="AY133" s="223">
        <v>1.0037748414121708</v>
      </c>
      <c r="AZ133" s="223">
        <v>1</v>
      </c>
      <c r="BA133" s="223">
        <v>1</v>
      </c>
      <c r="BB133" s="223">
        <v>1</v>
      </c>
    </row>
    <row r="134" spans="1:63" ht="15" customHeight="1">
      <c r="A134" s="221">
        <v>43983</v>
      </c>
      <c r="B134" s="222">
        <f t="shared" si="1"/>
        <v>43983</v>
      </c>
      <c r="C134" s="223">
        <v>1</v>
      </c>
      <c r="D134" s="223">
        <v>1</v>
      </c>
      <c r="E134" s="223">
        <v>1</v>
      </c>
      <c r="F134" s="223">
        <v>1.0193473597047047</v>
      </c>
      <c r="G134" s="223">
        <v>1.0132929464803337</v>
      </c>
      <c r="H134" s="223">
        <v>1</v>
      </c>
      <c r="I134" s="223">
        <v>1</v>
      </c>
      <c r="J134" s="223">
        <v>1</v>
      </c>
      <c r="K134" s="223">
        <v>1</v>
      </c>
      <c r="L134" s="223">
        <v>1.0175527766575618</v>
      </c>
      <c r="M134" s="223">
        <v>1.027820304308761</v>
      </c>
      <c r="N134" s="223">
        <v>1</v>
      </c>
      <c r="O134" s="223">
        <v>1.0185510899076025</v>
      </c>
      <c r="P134" s="223">
        <v>1</v>
      </c>
      <c r="Q134" s="223">
        <v>1.0371413916732413</v>
      </c>
      <c r="R134" s="223">
        <v>1.0180313182136191</v>
      </c>
      <c r="S134" s="223">
        <v>1</v>
      </c>
      <c r="T134" s="223">
        <v>1.0265694949957949</v>
      </c>
      <c r="U134" s="223">
        <v>1</v>
      </c>
      <c r="V134" s="223">
        <v>1</v>
      </c>
      <c r="W134" s="223">
        <v>1.0258094000989222</v>
      </c>
      <c r="X134" s="223">
        <v>1</v>
      </c>
      <c r="Y134" s="223">
        <v>1.0178631657962531</v>
      </c>
      <c r="Z134" s="223">
        <v>1.0504879414398682</v>
      </c>
      <c r="AA134" s="223">
        <v>1.0143483065816645</v>
      </c>
      <c r="AB134" s="223">
        <v>1</v>
      </c>
      <c r="AC134" s="223">
        <v>1</v>
      </c>
      <c r="AD134" s="360">
        <v>1.0168905177444447</v>
      </c>
      <c r="AE134" s="223">
        <v>1</v>
      </c>
      <c r="AF134" s="223">
        <v>1</v>
      </c>
      <c r="AG134" s="223">
        <v>1</v>
      </c>
      <c r="AH134" s="223">
        <v>1.038495998858989</v>
      </c>
      <c r="AI134" s="223">
        <v>1</v>
      </c>
      <c r="AJ134" s="223">
        <v>1.0517307105083082</v>
      </c>
      <c r="AK134" s="223">
        <v>1.0082754498480782</v>
      </c>
      <c r="AL134" s="223">
        <v>1</v>
      </c>
      <c r="AM134" s="223">
        <v>1.0256654414356952</v>
      </c>
      <c r="AN134" s="223">
        <v>1</v>
      </c>
      <c r="AO134" s="223">
        <v>1.0192369000437131</v>
      </c>
      <c r="AP134" s="223">
        <v>1</v>
      </c>
      <c r="AQ134" s="223">
        <v>1.0180668193298479</v>
      </c>
      <c r="AR134" s="223">
        <v>1</v>
      </c>
      <c r="AS134" s="223">
        <v>1.0119223794070642</v>
      </c>
      <c r="AT134" s="363">
        <v>1.0317747171211507</v>
      </c>
      <c r="AU134" s="223">
        <v>1</v>
      </c>
      <c r="AV134" s="223">
        <v>1.0226203512371499</v>
      </c>
      <c r="AW134" s="223">
        <v>1</v>
      </c>
      <c r="AX134" s="223">
        <v>1</v>
      </c>
      <c r="AY134" s="223">
        <v>1.0040699095982191</v>
      </c>
      <c r="AZ134" s="223">
        <v>1</v>
      </c>
      <c r="BA134" s="223">
        <v>1</v>
      </c>
      <c r="BB134" s="223">
        <v>1</v>
      </c>
    </row>
    <row r="135" spans="1:63" ht="15" customHeight="1">
      <c r="A135" s="221">
        <v>44013</v>
      </c>
      <c r="B135" s="222">
        <f t="shared" si="1"/>
        <v>44013</v>
      </c>
      <c r="C135" s="223">
        <v>1</v>
      </c>
      <c r="D135" s="223">
        <v>1</v>
      </c>
      <c r="E135" s="223">
        <v>1</v>
      </c>
      <c r="F135" s="223">
        <v>1.0182692173203727</v>
      </c>
      <c r="G135" s="223">
        <v>1.0125200854701513</v>
      </c>
      <c r="H135" s="223">
        <v>1</v>
      </c>
      <c r="I135" s="223">
        <v>1</v>
      </c>
      <c r="J135" s="223">
        <v>1</v>
      </c>
      <c r="K135" s="223">
        <v>1</v>
      </c>
      <c r="L135" s="223">
        <v>1.0165079690619965</v>
      </c>
      <c r="M135" s="223">
        <v>1.0260235326782388</v>
      </c>
      <c r="N135" s="223">
        <v>1</v>
      </c>
      <c r="O135" s="223">
        <v>1.0175676928319968</v>
      </c>
      <c r="P135" s="223">
        <v>1</v>
      </c>
      <c r="Q135" s="223">
        <v>1.0344995336836043</v>
      </c>
      <c r="R135" s="223">
        <v>1.0171574756093835</v>
      </c>
      <c r="S135" s="223">
        <v>1</v>
      </c>
      <c r="T135" s="223">
        <v>1.0251115146393268</v>
      </c>
      <c r="U135" s="223">
        <v>1</v>
      </c>
      <c r="V135" s="223">
        <v>1</v>
      </c>
      <c r="W135" s="223">
        <v>1.024286359059202</v>
      </c>
      <c r="X135" s="223">
        <v>1</v>
      </c>
      <c r="Y135" s="223">
        <v>1.0170177215938481</v>
      </c>
      <c r="Z135" s="223">
        <v>1.0458383382312815</v>
      </c>
      <c r="AA135" s="223">
        <v>1.0136631398141493</v>
      </c>
      <c r="AB135" s="223">
        <v>1</v>
      </c>
      <c r="AC135" s="223">
        <v>1</v>
      </c>
      <c r="AD135" s="360">
        <v>1.0161572415842814</v>
      </c>
      <c r="AE135" s="223">
        <v>1</v>
      </c>
      <c r="AF135" s="223">
        <v>1</v>
      </c>
      <c r="AG135" s="223">
        <v>1</v>
      </c>
      <c r="AH135" s="223">
        <v>1.0358225001688393</v>
      </c>
      <c r="AI135" s="223">
        <v>1</v>
      </c>
      <c r="AJ135" s="223">
        <v>1.0467478512678445</v>
      </c>
      <c r="AK135" s="223">
        <v>1.0066280253896092</v>
      </c>
      <c r="AL135" s="223">
        <v>1</v>
      </c>
      <c r="AM135" s="223">
        <v>1.0242253346454477</v>
      </c>
      <c r="AN135" s="223">
        <v>1</v>
      </c>
      <c r="AO135" s="223">
        <v>1.0181166481862012</v>
      </c>
      <c r="AP135" s="223">
        <v>1</v>
      </c>
      <c r="AQ135" s="223">
        <v>1.0165982187772686</v>
      </c>
      <c r="AR135" s="223">
        <v>1</v>
      </c>
      <c r="AS135" s="223">
        <v>1.0112415373855452</v>
      </c>
      <c r="AT135" s="363">
        <v>1.0300888184576988</v>
      </c>
      <c r="AU135" s="223">
        <v>1</v>
      </c>
      <c r="AV135" s="223">
        <v>1.0214142861345477</v>
      </c>
      <c r="AW135" s="223">
        <v>1</v>
      </c>
      <c r="AX135" s="223">
        <v>1</v>
      </c>
      <c r="AY135" s="223">
        <v>1.0042942712408169</v>
      </c>
      <c r="AZ135" s="223">
        <v>1</v>
      </c>
      <c r="BA135" s="223">
        <v>1</v>
      </c>
      <c r="BB135" s="223">
        <v>1</v>
      </c>
    </row>
    <row r="136" spans="1:63" ht="15" customHeight="1">
      <c r="A136" s="221">
        <v>44044</v>
      </c>
      <c r="B136" s="222">
        <f t="shared" si="1"/>
        <v>44044</v>
      </c>
      <c r="C136" s="223">
        <v>1</v>
      </c>
      <c r="D136" s="223">
        <v>1</v>
      </c>
      <c r="E136" s="223">
        <v>1</v>
      </c>
      <c r="F136" s="223">
        <v>1.0171970274003999</v>
      </c>
      <c r="G136" s="223">
        <v>1.0117617299098167</v>
      </c>
      <c r="H136" s="223">
        <v>1</v>
      </c>
      <c r="I136" s="223">
        <v>1</v>
      </c>
      <c r="J136" s="223">
        <v>1</v>
      </c>
      <c r="K136" s="223">
        <v>1</v>
      </c>
      <c r="L136" s="223">
        <v>1.015464972167345</v>
      </c>
      <c r="M136" s="223">
        <v>1.0242299467102569</v>
      </c>
      <c r="N136" s="223">
        <v>1</v>
      </c>
      <c r="O136" s="223">
        <v>1.0165647095738368</v>
      </c>
      <c r="P136" s="223">
        <v>1</v>
      </c>
      <c r="Q136" s="223">
        <v>1.0318121719195685</v>
      </c>
      <c r="R136" s="223">
        <v>1.0162865573020239</v>
      </c>
      <c r="S136" s="223">
        <v>1</v>
      </c>
      <c r="T136" s="223">
        <v>1.023353149884271</v>
      </c>
      <c r="U136" s="223">
        <v>1</v>
      </c>
      <c r="V136" s="223">
        <v>1</v>
      </c>
      <c r="W136" s="223">
        <v>1.0227677930563921</v>
      </c>
      <c r="X136" s="223">
        <v>1</v>
      </c>
      <c r="Y136" s="223">
        <v>1.0161687046810848</v>
      </c>
      <c r="Z136" s="223">
        <v>1.0411957222519095</v>
      </c>
      <c r="AA136" s="223">
        <v>1.012980502923692</v>
      </c>
      <c r="AB136" s="223">
        <v>1</v>
      </c>
      <c r="AC136" s="223">
        <v>1</v>
      </c>
      <c r="AD136" s="360">
        <v>1.0154054231782874</v>
      </c>
      <c r="AE136" s="223">
        <v>1</v>
      </c>
      <c r="AF136" s="223">
        <v>1</v>
      </c>
      <c r="AG136" s="223">
        <v>1</v>
      </c>
      <c r="AH136" s="223">
        <v>1.0332700854217785</v>
      </c>
      <c r="AI136" s="223">
        <v>1</v>
      </c>
      <c r="AJ136" s="223">
        <v>1.0417767359104526</v>
      </c>
      <c r="AK136" s="223">
        <v>1.0049825319402386</v>
      </c>
      <c r="AL136" s="223">
        <v>1</v>
      </c>
      <c r="AM136" s="223">
        <v>1.0227872918365846</v>
      </c>
      <c r="AN136" s="223">
        <v>1</v>
      </c>
      <c r="AO136" s="223">
        <v>1.017042422162409</v>
      </c>
      <c r="AP136" s="223">
        <v>1</v>
      </c>
      <c r="AQ136" s="223">
        <v>1.0151535160968608</v>
      </c>
      <c r="AR136" s="223">
        <v>1</v>
      </c>
      <c r="AS136" s="223">
        <v>1.0106942746858587</v>
      </c>
      <c r="AT136" s="363">
        <v>1.02845057095371</v>
      </c>
      <c r="AU136" s="223">
        <v>1</v>
      </c>
      <c r="AV136" s="223">
        <v>1.0203128119926399</v>
      </c>
      <c r="AW136" s="223">
        <v>1</v>
      </c>
      <c r="AX136" s="223">
        <v>1</v>
      </c>
      <c r="AY136" s="223">
        <v>1.0044479945919249</v>
      </c>
      <c r="AZ136" s="223">
        <v>1</v>
      </c>
      <c r="BA136" s="223">
        <v>1</v>
      </c>
      <c r="BB136" s="223">
        <v>1</v>
      </c>
    </row>
    <row r="137" spans="1:63" ht="15" customHeight="1">
      <c r="A137" s="221">
        <v>44075</v>
      </c>
      <c r="B137" s="222">
        <f t="shared" ref="B137:B152" si="2">DATEVALUE(TEXT(A137,"mm/dd/yyy"))</f>
        <v>44075</v>
      </c>
      <c r="C137" s="223">
        <v>1</v>
      </c>
      <c r="D137" s="223">
        <v>1</v>
      </c>
      <c r="E137" s="223">
        <v>1</v>
      </c>
      <c r="F137" s="223">
        <v>1.0161290717697495</v>
      </c>
      <c r="G137" s="223">
        <v>1.0110183063663409</v>
      </c>
      <c r="H137" s="223">
        <v>1</v>
      </c>
      <c r="I137" s="223">
        <v>1</v>
      </c>
      <c r="J137" s="223">
        <v>1</v>
      </c>
      <c r="K137" s="223">
        <v>1</v>
      </c>
      <c r="L137" s="223">
        <v>1.0144251183666027</v>
      </c>
      <c r="M137" s="223">
        <v>1.0224414153594552</v>
      </c>
      <c r="N137" s="223">
        <v>1</v>
      </c>
      <c r="O137" s="223">
        <v>1.0155670611511765</v>
      </c>
      <c r="P137" s="223">
        <v>1</v>
      </c>
      <c r="Q137" s="223">
        <v>1.0291305967982614</v>
      </c>
      <c r="R137" s="223">
        <v>1.0154191446564738</v>
      </c>
      <c r="S137" s="223">
        <v>1</v>
      </c>
      <c r="T137" s="223">
        <v>1.0215990813985594</v>
      </c>
      <c r="U137" s="223">
        <v>1</v>
      </c>
      <c r="V137" s="223">
        <v>1</v>
      </c>
      <c r="W137" s="223">
        <v>1.0212535969211523</v>
      </c>
      <c r="X137" s="223">
        <v>1</v>
      </c>
      <c r="Y137" s="223">
        <v>1.0152893466082211</v>
      </c>
      <c r="Z137" s="223">
        <v>1.0365615739838565</v>
      </c>
      <c r="AA137" s="223">
        <v>1.0123012062711996</v>
      </c>
      <c r="AB137" s="223">
        <v>1</v>
      </c>
      <c r="AC137" s="223">
        <v>1</v>
      </c>
      <c r="AD137" s="360">
        <v>1.0146554452812748</v>
      </c>
      <c r="AE137" s="223">
        <v>1</v>
      </c>
      <c r="AF137" s="223">
        <v>1</v>
      </c>
      <c r="AG137" s="223">
        <v>1</v>
      </c>
      <c r="AH137" s="223">
        <v>1.0307234301183557</v>
      </c>
      <c r="AI137" s="223">
        <v>1</v>
      </c>
      <c r="AJ137" s="223">
        <v>1.0368184909721598</v>
      </c>
      <c r="AK137" s="223">
        <v>1.0033366620815583</v>
      </c>
      <c r="AL137" s="223">
        <v>1</v>
      </c>
      <c r="AM137" s="223">
        <v>1.0213529389406104</v>
      </c>
      <c r="AN137" s="223">
        <v>1</v>
      </c>
      <c r="AO137" s="223">
        <v>1.0159722536016129</v>
      </c>
      <c r="AP137" s="223">
        <v>1</v>
      </c>
      <c r="AQ137" s="223">
        <v>1.0137085024796171</v>
      </c>
      <c r="AR137" s="223">
        <v>1</v>
      </c>
      <c r="AS137" s="223">
        <v>1.0101502279609702</v>
      </c>
      <c r="AT137" s="363">
        <v>1.0268169037448307</v>
      </c>
      <c r="AU137" s="223">
        <v>1</v>
      </c>
      <c r="AV137" s="223">
        <v>1.0192144485485033</v>
      </c>
      <c r="AW137" s="223">
        <v>1</v>
      </c>
      <c r="AX137" s="223">
        <v>1</v>
      </c>
      <c r="AY137" s="223">
        <v>1.0046026100236942</v>
      </c>
      <c r="AZ137" s="223">
        <v>1</v>
      </c>
      <c r="BA137" s="223">
        <v>1</v>
      </c>
      <c r="BB137" s="223">
        <v>1</v>
      </c>
    </row>
    <row r="138" spans="1:63" ht="15" customHeight="1">
      <c r="A138" s="221">
        <v>44105</v>
      </c>
      <c r="B138" s="222">
        <f t="shared" si="2"/>
        <v>44105</v>
      </c>
      <c r="C138" s="223">
        <v>1</v>
      </c>
      <c r="D138" s="223">
        <v>1</v>
      </c>
      <c r="E138" s="223">
        <v>1</v>
      </c>
      <c r="F138" s="223">
        <v>1.0150653303095705</v>
      </c>
      <c r="G138" s="223">
        <v>1.0102897711405963</v>
      </c>
      <c r="H138" s="223">
        <v>1</v>
      </c>
      <c r="I138" s="223">
        <v>1</v>
      </c>
      <c r="J138" s="223">
        <v>1</v>
      </c>
      <c r="K138" s="223">
        <v>1</v>
      </c>
      <c r="L138" s="223">
        <v>1.0133883948166993</v>
      </c>
      <c r="M138" s="223">
        <v>1.0207697493328241</v>
      </c>
      <c r="N138" s="223">
        <v>1</v>
      </c>
      <c r="O138" s="223">
        <v>1.0145747218933914</v>
      </c>
      <c r="P138" s="223">
        <v>1</v>
      </c>
      <c r="Q138" s="223">
        <v>1.0264547846886114</v>
      </c>
      <c r="R138" s="223">
        <v>1.0145552175513937</v>
      </c>
      <c r="S138" s="223">
        <v>1</v>
      </c>
      <c r="T138" s="223">
        <v>1.0198492917164754</v>
      </c>
      <c r="U138" s="223">
        <v>1</v>
      </c>
      <c r="V138" s="223">
        <v>1</v>
      </c>
      <c r="W138" s="223">
        <v>1.0197437529371287</v>
      </c>
      <c r="X138" s="223">
        <v>1</v>
      </c>
      <c r="Y138" s="223">
        <v>1.0143797971873383</v>
      </c>
      <c r="Z138" s="223">
        <v>1.0319358541479229</v>
      </c>
      <c r="AA138" s="223">
        <v>1.0116252361043256</v>
      </c>
      <c r="AB138" s="223">
        <v>1</v>
      </c>
      <c r="AC138" s="223">
        <v>1</v>
      </c>
      <c r="AD138" s="360">
        <v>1.0139073043788167</v>
      </c>
      <c r="AE138" s="223">
        <v>1</v>
      </c>
      <c r="AF138" s="223">
        <v>1</v>
      </c>
      <c r="AG138" s="223">
        <v>1</v>
      </c>
      <c r="AH138" s="223">
        <v>1.0281825130215692</v>
      </c>
      <c r="AI138" s="223">
        <v>1</v>
      </c>
      <c r="AJ138" s="223">
        <v>1.0318705731933369</v>
      </c>
      <c r="AK138" s="223">
        <v>1.0016904195403609</v>
      </c>
      <c r="AL138" s="223">
        <v>1</v>
      </c>
      <c r="AM138" s="223">
        <v>1.0199222632611338</v>
      </c>
      <c r="AN138" s="223">
        <v>1</v>
      </c>
      <c r="AO138" s="223">
        <v>1.0149061254410521</v>
      </c>
      <c r="AP138" s="223">
        <v>1</v>
      </c>
      <c r="AQ138" s="223">
        <v>1.0122631779689377</v>
      </c>
      <c r="AR138" s="223">
        <v>1</v>
      </c>
      <c r="AS138" s="223">
        <v>1.0096093833191171</v>
      </c>
      <c r="AT138" s="363">
        <v>1.0251877976221229</v>
      </c>
      <c r="AU138" s="223">
        <v>1</v>
      </c>
      <c r="AV138" s="223">
        <v>1.0181191840041515</v>
      </c>
      <c r="AW138" s="223">
        <v>1</v>
      </c>
      <c r="AX138" s="223">
        <v>1</v>
      </c>
      <c r="AY138" s="223">
        <v>1.0047581142778128</v>
      </c>
      <c r="AZ138" s="223">
        <v>1</v>
      </c>
      <c r="BA138" s="223">
        <v>1</v>
      </c>
      <c r="BB138" s="223">
        <v>1</v>
      </c>
    </row>
    <row r="139" spans="1:63" ht="15" customHeight="1">
      <c r="A139" s="221">
        <v>44136</v>
      </c>
      <c r="B139" s="222">
        <f t="shared" si="2"/>
        <v>44136</v>
      </c>
      <c r="C139" s="223">
        <v>1</v>
      </c>
      <c r="D139" s="223">
        <v>1</v>
      </c>
      <c r="E139" s="223">
        <v>1</v>
      </c>
      <c r="F139" s="223">
        <v>1.0140049085149834</v>
      </c>
      <c r="G139" s="223">
        <v>1.0095753789968667</v>
      </c>
      <c r="H139" s="223">
        <v>1</v>
      </c>
      <c r="I139" s="223">
        <v>1</v>
      </c>
      <c r="J139" s="223">
        <v>1</v>
      </c>
      <c r="K139" s="223">
        <v>1</v>
      </c>
      <c r="L139" s="223">
        <v>1.012353421201063</v>
      </c>
      <c r="M139" s="223">
        <v>1.0192127332346055</v>
      </c>
      <c r="N139" s="223">
        <v>1</v>
      </c>
      <c r="O139" s="223">
        <v>1.013586483531828</v>
      </c>
      <c r="P139" s="223">
        <v>1</v>
      </c>
      <c r="Q139" s="223">
        <v>1.0237830958690861</v>
      </c>
      <c r="R139" s="223">
        <v>1.0136938474229262</v>
      </c>
      <c r="S139" s="223">
        <v>1</v>
      </c>
      <c r="T139" s="223">
        <v>1.0181022766202914</v>
      </c>
      <c r="U139" s="223">
        <v>1</v>
      </c>
      <c r="V139" s="223">
        <v>1</v>
      </c>
      <c r="W139" s="223">
        <v>1.0182365102256794</v>
      </c>
      <c r="X139" s="223">
        <v>1</v>
      </c>
      <c r="Y139" s="223">
        <v>1.0134386886678943</v>
      </c>
      <c r="Z139" s="223">
        <v>1.0282944259983269</v>
      </c>
      <c r="AA139" s="223">
        <v>1.0109517213289103</v>
      </c>
      <c r="AB139" s="223">
        <v>1</v>
      </c>
      <c r="AC139" s="223">
        <v>1</v>
      </c>
      <c r="AD139" s="360">
        <v>1.0131602760674294</v>
      </c>
      <c r="AE139" s="223">
        <v>1</v>
      </c>
      <c r="AF139" s="223">
        <v>1</v>
      </c>
      <c r="AG139" s="223">
        <v>1</v>
      </c>
      <c r="AH139" s="223">
        <v>1.0256453448644103</v>
      </c>
      <c r="AI139" s="223">
        <v>1</v>
      </c>
      <c r="AJ139" s="223">
        <v>1.0269316027117363</v>
      </c>
      <c r="AK139" s="223">
        <v>1.0000460970018143</v>
      </c>
      <c r="AL139" s="223">
        <v>1</v>
      </c>
      <c r="AM139" s="223">
        <v>1.0184935863843547</v>
      </c>
      <c r="AN139" s="223">
        <v>1</v>
      </c>
      <c r="AO139" s="223">
        <v>1.0138430129938969</v>
      </c>
      <c r="AP139" s="223">
        <v>1</v>
      </c>
      <c r="AQ139" s="223">
        <v>1.0108178925166047</v>
      </c>
      <c r="AR139" s="223">
        <v>1</v>
      </c>
      <c r="AS139" s="223">
        <v>1.0090710562412755</v>
      </c>
      <c r="AT139" s="363">
        <v>1.0235614600861791</v>
      </c>
      <c r="AU139" s="223">
        <v>1</v>
      </c>
      <c r="AV139" s="223">
        <v>1.0170255548130964</v>
      </c>
      <c r="AW139" s="223">
        <v>1</v>
      </c>
      <c r="AX139" s="223">
        <v>1</v>
      </c>
      <c r="AY139" s="223">
        <v>1.0049150884747065</v>
      </c>
      <c r="AZ139" s="223">
        <v>1</v>
      </c>
      <c r="BA139" s="223">
        <v>1</v>
      </c>
      <c r="BB139" s="223">
        <v>1</v>
      </c>
    </row>
    <row r="140" spans="1:63" ht="15" customHeight="1">
      <c r="A140" s="221">
        <v>44166</v>
      </c>
      <c r="B140" s="222">
        <f t="shared" si="2"/>
        <v>44166</v>
      </c>
      <c r="C140" s="223">
        <v>1</v>
      </c>
      <c r="D140" s="223">
        <v>1</v>
      </c>
      <c r="E140" s="223">
        <v>1</v>
      </c>
      <c r="F140" s="223">
        <v>1.0129477960786002</v>
      </c>
      <c r="G140" s="223">
        <v>1.0088750871180268</v>
      </c>
      <c r="H140" s="223">
        <v>1</v>
      </c>
      <c r="I140" s="223">
        <v>1</v>
      </c>
      <c r="J140" s="223">
        <v>1</v>
      </c>
      <c r="K140" s="223">
        <v>1</v>
      </c>
      <c r="L140" s="223">
        <v>1.0113201912366909</v>
      </c>
      <c r="M140" s="223">
        <v>1.0176582532050724</v>
      </c>
      <c r="N140" s="223">
        <v>1</v>
      </c>
      <c r="O140" s="223">
        <v>1.0126023308407557</v>
      </c>
      <c r="P140" s="223">
        <v>1</v>
      </c>
      <c r="Q140" s="223">
        <v>1.0211155139063368</v>
      </c>
      <c r="R140" s="223">
        <v>1.012835024191147</v>
      </c>
      <c r="S140" s="223">
        <v>1</v>
      </c>
      <c r="T140" s="223">
        <v>1.0163580255015199</v>
      </c>
      <c r="U140" s="223">
        <v>1</v>
      </c>
      <c r="V140" s="223">
        <v>1</v>
      </c>
      <c r="W140" s="223">
        <v>1.0167318581119669</v>
      </c>
      <c r="X140" s="223">
        <v>1</v>
      </c>
      <c r="Y140" s="223">
        <v>1.0124661772602961</v>
      </c>
      <c r="Z140" s="223">
        <v>1.0256361746631335</v>
      </c>
      <c r="AA140" s="223">
        <v>1.0102806553873658</v>
      </c>
      <c r="AB140" s="223">
        <v>1</v>
      </c>
      <c r="AC140" s="223">
        <v>1</v>
      </c>
      <c r="AD140" s="360">
        <v>1.0124143579237317</v>
      </c>
      <c r="AE140" s="223">
        <v>1</v>
      </c>
      <c r="AF140" s="223">
        <v>1</v>
      </c>
      <c r="AG140" s="223">
        <v>1</v>
      </c>
      <c r="AH140" s="223">
        <v>1.0231119120690917</v>
      </c>
      <c r="AI140" s="223">
        <v>1</v>
      </c>
      <c r="AJ140" s="223">
        <v>1.0220015378077552</v>
      </c>
      <c r="AK140" s="223">
        <v>0.99840369191986245</v>
      </c>
      <c r="AL140" s="223">
        <v>1</v>
      </c>
      <c r="AM140" s="223">
        <v>1.0170669013890181</v>
      </c>
      <c r="AN140" s="223">
        <v>1</v>
      </c>
      <c r="AO140" s="223">
        <v>1.0127829067162721</v>
      </c>
      <c r="AP140" s="223">
        <v>1</v>
      </c>
      <c r="AQ140" s="223">
        <v>1.0093726463519079</v>
      </c>
      <c r="AR140" s="223">
        <v>1</v>
      </c>
      <c r="AS140" s="223">
        <v>1.0085352401896315</v>
      </c>
      <c r="AT140" s="363">
        <v>1.0219378794470502</v>
      </c>
      <c r="AU140" s="223">
        <v>1</v>
      </c>
      <c r="AV140" s="223">
        <v>1.0159335550468838</v>
      </c>
      <c r="AW140" s="223">
        <v>1</v>
      </c>
      <c r="AX140" s="223">
        <v>1</v>
      </c>
      <c r="AY140" s="223">
        <v>1.0050735328647291</v>
      </c>
      <c r="AZ140" s="223">
        <v>1</v>
      </c>
      <c r="BA140" s="223">
        <v>1</v>
      </c>
      <c r="BB140" s="223">
        <v>1</v>
      </c>
    </row>
    <row r="141" spans="1:63" ht="15" customHeight="1">
      <c r="A141" s="221">
        <v>44197</v>
      </c>
      <c r="B141" s="222">
        <f t="shared" si="2"/>
        <v>44197</v>
      </c>
      <c r="C141" s="223">
        <v>1</v>
      </c>
      <c r="D141" s="223">
        <v>1</v>
      </c>
      <c r="E141" s="223">
        <v>1</v>
      </c>
      <c r="F141" s="223">
        <v>1.0118815856423227</v>
      </c>
      <c r="G141" s="223">
        <v>1.008180978199319</v>
      </c>
      <c r="H141" s="223">
        <v>1</v>
      </c>
      <c r="I141" s="223">
        <v>1</v>
      </c>
      <c r="J141" s="223">
        <v>1</v>
      </c>
      <c r="K141" s="223">
        <v>1</v>
      </c>
      <c r="L141" s="223">
        <v>1.0102886586872553</v>
      </c>
      <c r="M141" s="223">
        <v>1.01610337310585</v>
      </c>
      <c r="N141" s="223">
        <v>1</v>
      </c>
      <c r="O141" s="223">
        <v>1.0116142782749229</v>
      </c>
      <c r="P141" s="223">
        <v>1</v>
      </c>
      <c r="Q141" s="223">
        <v>1.0187000335350163</v>
      </c>
      <c r="R141" s="223">
        <v>1.0119635102301012</v>
      </c>
      <c r="S141" s="223">
        <v>1</v>
      </c>
      <c r="T141" s="223">
        <v>1.0146164816759584</v>
      </c>
      <c r="U141" s="223">
        <v>1</v>
      </c>
      <c r="V141" s="223">
        <v>1</v>
      </c>
      <c r="W141" s="223">
        <v>1.0152255894330873</v>
      </c>
      <c r="X141" s="223">
        <v>1</v>
      </c>
      <c r="Y141" s="223">
        <v>1.0114595445748247</v>
      </c>
      <c r="Z141" s="223">
        <v>1.0229761477832675</v>
      </c>
      <c r="AA141" s="223">
        <v>1.0096009466242573</v>
      </c>
      <c r="AB141" s="223">
        <v>1</v>
      </c>
      <c r="AC141" s="223">
        <v>1</v>
      </c>
      <c r="AD141" s="360">
        <v>1.0116501972634562</v>
      </c>
      <c r="AE141" s="223">
        <v>1</v>
      </c>
      <c r="AF141" s="223">
        <v>1</v>
      </c>
      <c r="AG141" s="223">
        <v>1</v>
      </c>
      <c r="AH141" s="223">
        <v>1.0205821346246116</v>
      </c>
      <c r="AI141" s="223">
        <v>1</v>
      </c>
      <c r="AJ141" s="223">
        <v>1.0186555296860145</v>
      </c>
      <c r="AK141" s="223">
        <v>0.99676323518063115</v>
      </c>
      <c r="AL141" s="223">
        <v>1</v>
      </c>
      <c r="AM141" s="223">
        <v>1.0157268716509438</v>
      </c>
      <c r="AN141" s="223">
        <v>1</v>
      </c>
      <c r="AO141" s="223">
        <v>1.0117167022130871</v>
      </c>
      <c r="AP141" s="223">
        <v>1</v>
      </c>
      <c r="AQ141" s="223">
        <v>1.0079232435634151</v>
      </c>
      <c r="AR141" s="223">
        <v>1</v>
      </c>
      <c r="AS141" s="223">
        <v>1.0079918094088618</v>
      </c>
      <c r="AT141" s="363">
        <v>1.0203169899805646</v>
      </c>
      <c r="AU141" s="223">
        <v>1</v>
      </c>
      <c r="AV141" s="223">
        <v>1.0146776160876225</v>
      </c>
      <c r="AW141" s="223">
        <v>1</v>
      </c>
      <c r="AX141" s="223">
        <v>1</v>
      </c>
      <c r="AY141" s="223">
        <v>1.0052038040384528</v>
      </c>
      <c r="AZ141" s="223">
        <v>1</v>
      </c>
      <c r="BA141" s="223">
        <v>1</v>
      </c>
      <c r="BB141" s="223">
        <v>1</v>
      </c>
    </row>
    <row r="142" spans="1:63" ht="15" customHeight="1">
      <c r="A142" s="221">
        <v>44228</v>
      </c>
      <c r="B142" s="222">
        <f t="shared" si="2"/>
        <v>44228</v>
      </c>
      <c r="C142" s="223">
        <v>1</v>
      </c>
      <c r="D142" s="223">
        <v>1</v>
      </c>
      <c r="E142" s="223">
        <v>1</v>
      </c>
      <c r="F142" s="223">
        <v>1.0107739816659085</v>
      </c>
      <c r="G142" s="223">
        <v>1.0074732632359709</v>
      </c>
      <c r="H142" s="223">
        <v>1</v>
      </c>
      <c r="I142" s="223">
        <v>1</v>
      </c>
      <c r="J142" s="223">
        <v>1</v>
      </c>
      <c r="K142" s="223">
        <v>1</v>
      </c>
      <c r="L142" s="223">
        <v>1.0092585871119213</v>
      </c>
      <c r="M142" s="223">
        <v>1.014540393219181</v>
      </c>
      <c r="N142" s="223">
        <v>1</v>
      </c>
      <c r="O142" s="223">
        <v>1.0106014666560243</v>
      </c>
      <c r="P142" s="223">
        <v>1</v>
      </c>
      <c r="Q142" s="223">
        <v>1.0165235299955773</v>
      </c>
      <c r="R142" s="223">
        <v>1.011039701055972</v>
      </c>
      <c r="S142" s="223">
        <v>1</v>
      </c>
      <c r="T142" s="223">
        <v>1.0128773949934813</v>
      </c>
      <c r="U142" s="223">
        <v>1</v>
      </c>
      <c r="V142" s="223">
        <v>1</v>
      </c>
      <c r="W142" s="223">
        <v>1.0137067202849035</v>
      </c>
      <c r="X142" s="223">
        <v>1</v>
      </c>
      <c r="Y142" s="223">
        <v>1.010409959018538</v>
      </c>
      <c r="Z142" s="223">
        <v>1.0202977461028901</v>
      </c>
      <c r="AA142" s="223">
        <v>1.0088837886549538</v>
      </c>
      <c r="AB142" s="223">
        <v>1</v>
      </c>
      <c r="AC142" s="223">
        <v>1</v>
      </c>
      <c r="AD142" s="360">
        <v>1.0108179787203766</v>
      </c>
      <c r="AE142" s="223">
        <v>1</v>
      </c>
      <c r="AF142" s="223">
        <v>1</v>
      </c>
      <c r="AG142" s="223">
        <v>1</v>
      </c>
      <c r="AH142" s="223">
        <v>1.0180556934684941</v>
      </c>
      <c r="AI142" s="223">
        <v>1</v>
      </c>
      <c r="AJ142" s="223">
        <v>1.0168673843423424</v>
      </c>
      <c r="AK142" s="223">
        <v>0.99512490199993331</v>
      </c>
      <c r="AL142" s="223">
        <v>1</v>
      </c>
      <c r="AM142" s="223">
        <v>1.0144675382770312</v>
      </c>
      <c r="AN142" s="223">
        <v>1</v>
      </c>
      <c r="AO142" s="223">
        <v>1.0106207234833464</v>
      </c>
      <c r="AP142" s="223">
        <v>1</v>
      </c>
      <c r="AQ142" s="223">
        <v>1.0064588398187917</v>
      </c>
      <c r="AR142" s="223">
        <v>1</v>
      </c>
      <c r="AS142" s="223">
        <v>1.007414419806429</v>
      </c>
      <c r="AT142" s="363">
        <v>1.0186985010017693</v>
      </c>
      <c r="AU142" s="223">
        <v>1</v>
      </c>
      <c r="AV142" s="223">
        <v>1.0132576269331941</v>
      </c>
      <c r="AW142" s="223">
        <v>1</v>
      </c>
      <c r="AX142" s="223">
        <v>1</v>
      </c>
      <c r="AY142" s="223">
        <v>1.0052293166442667</v>
      </c>
      <c r="AZ142" s="223">
        <v>1</v>
      </c>
      <c r="BA142" s="223">
        <v>1</v>
      </c>
      <c r="BB142" s="223">
        <v>1</v>
      </c>
    </row>
    <row r="143" spans="1:63" ht="15" customHeight="1">
      <c r="A143" s="221">
        <v>44256</v>
      </c>
      <c r="B143" s="222">
        <f t="shared" si="2"/>
        <v>44256</v>
      </c>
      <c r="C143" s="223">
        <v>1</v>
      </c>
      <c r="D143" s="223">
        <v>1</v>
      </c>
      <c r="E143" s="223">
        <v>1</v>
      </c>
      <c r="F143" s="223">
        <v>1.0096050190030494</v>
      </c>
      <c r="G143" s="223">
        <v>1.0067403239706612</v>
      </c>
      <c r="H143" s="223">
        <v>1</v>
      </c>
      <c r="I143" s="223">
        <v>1</v>
      </c>
      <c r="J143" s="223">
        <v>1</v>
      </c>
      <c r="K143" s="223">
        <v>1</v>
      </c>
      <c r="L143" s="223">
        <v>1.0082298108251651</v>
      </c>
      <c r="M143" s="223">
        <v>1.0129645810798298</v>
      </c>
      <c r="N143" s="223">
        <v>1</v>
      </c>
      <c r="O143" s="223">
        <v>1.0095509234882043</v>
      </c>
      <c r="P143" s="223">
        <v>1</v>
      </c>
      <c r="Q143" s="223">
        <v>1.014324912800316</v>
      </c>
      <c r="R143" s="223">
        <v>1.0100391831832793</v>
      </c>
      <c r="S143" s="223">
        <v>1</v>
      </c>
      <c r="T143" s="223">
        <v>1.0111406089781128</v>
      </c>
      <c r="U143" s="223">
        <v>1</v>
      </c>
      <c r="V143" s="223">
        <v>1</v>
      </c>
      <c r="W143" s="223">
        <v>1.0121684949794525</v>
      </c>
      <c r="X143" s="223">
        <v>1</v>
      </c>
      <c r="Y143" s="223">
        <v>1.0093108444465755</v>
      </c>
      <c r="Z143" s="223">
        <v>1.0175907761339877</v>
      </c>
      <c r="AA143" s="223">
        <v>1.008111432343288</v>
      </c>
      <c r="AB143" s="223">
        <v>1</v>
      </c>
      <c r="AC143" s="223">
        <v>1</v>
      </c>
      <c r="AD143" s="360">
        <v>1.0098874992111697</v>
      </c>
      <c r="AE143" s="223">
        <v>1</v>
      </c>
      <c r="AF143" s="223">
        <v>1</v>
      </c>
      <c r="AG143" s="223">
        <v>1</v>
      </c>
      <c r="AH143" s="223">
        <v>1.0155323997279295</v>
      </c>
      <c r="AI143" s="223">
        <v>1</v>
      </c>
      <c r="AJ143" s="223">
        <v>1.0150357676587209</v>
      </c>
      <c r="AK143" s="223">
        <v>0.99348886456490304</v>
      </c>
      <c r="AL143" s="223">
        <v>1</v>
      </c>
      <c r="AM143" s="223">
        <v>1.0131982883665025</v>
      </c>
      <c r="AN143" s="223">
        <v>1</v>
      </c>
      <c r="AO143" s="223">
        <v>1.0094803589658063</v>
      </c>
      <c r="AP143" s="223">
        <v>1</v>
      </c>
      <c r="AQ143" s="223">
        <v>1.0049727819250931</v>
      </c>
      <c r="AR143" s="223">
        <v>1</v>
      </c>
      <c r="AS143" s="223">
        <v>1.0067867745742711</v>
      </c>
      <c r="AT143" s="363">
        <v>1.01708222353543</v>
      </c>
      <c r="AU143" s="223">
        <v>1</v>
      </c>
      <c r="AV143" s="223">
        <v>1.0118390676137123</v>
      </c>
      <c r="AW143" s="223">
        <v>1</v>
      </c>
      <c r="AX143" s="223">
        <v>1</v>
      </c>
      <c r="AY143" s="223">
        <v>1.0051032146352721</v>
      </c>
      <c r="AZ143" s="223">
        <v>1</v>
      </c>
      <c r="BA143" s="223">
        <v>1</v>
      </c>
      <c r="BB143" s="223">
        <v>1</v>
      </c>
    </row>
    <row r="144" spans="1:63" ht="15" customHeight="1">
      <c r="A144" s="221">
        <v>44287</v>
      </c>
      <c r="B144" s="222">
        <f t="shared" si="2"/>
        <v>44287</v>
      </c>
      <c r="C144" s="223">
        <v>1</v>
      </c>
      <c r="D144" s="223">
        <v>1</v>
      </c>
      <c r="E144" s="223">
        <v>1</v>
      </c>
      <c r="F144" s="223">
        <v>1.0083750701656955</v>
      </c>
      <c r="G144" s="223">
        <v>1.0059826509420364</v>
      </c>
      <c r="H144" s="223">
        <v>1</v>
      </c>
      <c r="I144" s="223">
        <v>1</v>
      </c>
      <c r="J144" s="223">
        <v>1</v>
      </c>
      <c r="K144" s="223">
        <v>1</v>
      </c>
      <c r="L144" s="223">
        <v>1.0072023070318075</v>
      </c>
      <c r="M144" s="223">
        <v>1.0113761328568616</v>
      </c>
      <c r="N144" s="223">
        <v>1</v>
      </c>
      <c r="O144" s="223">
        <v>1.008462951578861</v>
      </c>
      <c r="P144" s="223">
        <v>1</v>
      </c>
      <c r="Q144" s="223">
        <v>1.0121044803192627</v>
      </c>
      <c r="R144" s="223">
        <v>1.0089630324228764</v>
      </c>
      <c r="S144" s="223">
        <v>1</v>
      </c>
      <c r="T144" s="223">
        <v>1.0094060804972964</v>
      </c>
      <c r="U144" s="223">
        <v>1</v>
      </c>
      <c r="V144" s="223">
        <v>1</v>
      </c>
      <c r="W144" s="223">
        <v>1.0106111945792049</v>
      </c>
      <c r="X144" s="223">
        <v>1</v>
      </c>
      <c r="Y144" s="223">
        <v>1.008162951892229</v>
      </c>
      <c r="Z144" s="223">
        <v>1.0153257198935055</v>
      </c>
      <c r="AA144" s="223">
        <v>1.0072846300734235</v>
      </c>
      <c r="AB144" s="223">
        <v>1</v>
      </c>
      <c r="AC144" s="223">
        <v>1</v>
      </c>
      <c r="AD144" s="360">
        <v>1.0088608118275777</v>
      </c>
      <c r="AE144" s="223">
        <v>1</v>
      </c>
      <c r="AF144" s="223">
        <v>1</v>
      </c>
      <c r="AG144" s="223">
        <v>1</v>
      </c>
      <c r="AH144" s="223">
        <v>1.0130121941411345</v>
      </c>
      <c r="AI144" s="223">
        <v>1</v>
      </c>
      <c r="AJ144" s="223">
        <v>1.0131611599457759</v>
      </c>
      <c r="AK144" s="223">
        <v>0.99185508135381939</v>
      </c>
      <c r="AL144" s="223">
        <v>1</v>
      </c>
      <c r="AM144" s="223">
        <v>1.0119192435360966</v>
      </c>
      <c r="AN144" s="223">
        <v>1</v>
      </c>
      <c r="AO144" s="223">
        <v>1.0082961612183183</v>
      </c>
      <c r="AP144" s="223">
        <v>1</v>
      </c>
      <c r="AQ144" s="223">
        <v>1.0034654084347308</v>
      </c>
      <c r="AR144" s="223">
        <v>1</v>
      </c>
      <c r="AS144" s="223">
        <v>1.0061094591700908</v>
      </c>
      <c r="AT144" s="363">
        <v>1.0152425564887042</v>
      </c>
      <c r="AU144" s="223">
        <v>1</v>
      </c>
      <c r="AV144" s="223">
        <v>1.0104219123795883</v>
      </c>
      <c r="AW144" s="223">
        <v>1</v>
      </c>
      <c r="AX144" s="223">
        <v>1</v>
      </c>
      <c r="AY144" s="223">
        <v>1.0048280619013965</v>
      </c>
      <c r="AZ144" s="223">
        <v>1</v>
      </c>
      <c r="BA144" s="223">
        <v>1</v>
      </c>
      <c r="BB144" s="223">
        <v>1</v>
      </c>
    </row>
    <row r="145" spans="1:54" ht="15" customHeight="1">
      <c r="A145" s="221">
        <v>44317</v>
      </c>
      <c r="B145" s="222">
        <f t="shared" si="2"/>
        <v>44317</v>
      </c>
      <c r="C145" s="223">
        <v>1</v>
      </c>
      <c r="D145" s="223">
        <v>1</v>
      </c>
      <c r="E145" s="223">
        <v>1</v>
      </c>
      <c r="F145" s="223">
        <v>1.007083841834858</v>
      </c>
      <c r="G145" s="223">
        <v>1.0052003288893414</v>
      </c>
      <c r="H145" s="223">
        <v>1</v>
      </c>
      <c r="I145" s="223">
        <v>1</v>
      </c>
      <c r="J145" s="223">
        <v>1</v>
      </c>
      <c r="K145" s="223">
        <v>1</v>
      </c>
      <c r="L145" s="223">
        <v>1.0061760738043675</v>
      </c>
      <c r="M145" s="223">
        <v>1.0097750378041712</v>
      </c>
      <c r="N145" s="223">
        <v>1</v>
      </c>
      <c r="O145" s="223">
        <v>1.0073372419877211</v>
      </c>
      <c r="P145" s="223">
        <v>1</v>
      </c>
      <c r="Q145" s="223">
        <v>1.0098621738796179</v>
      </c>
      <c r="R145" s="223">
        <v>1.0078110849690611</v>
      </c>
      <c r="S145" s="223">
        <v>1</v>
      </c>
      <c r="T145" s="223">
        <v>1.0076738034558663</v>
      </c>
      <c r="U145" s="223">
        <v>1</v>
      </c>
      <c r="V145" s="223">
        <v>1</v>
      </c>
      <c r="W145" s="223">
        <v>1.0090347878404462</v>
      </c>
      <c r="X145" s="223">
        <v>1</v>
      </c>
      <c r="Y145" s="223">
        <v>1.0069662328915479</v>
      </c>
      <c r="Z145" s="223">
        <v>1.0135016612779473</v>
      </c>
      <c r="AA145" s="223">
        <v>1.0064032421082589</v>
      </c>
      <c r="AB145" s="223">
        <v>1</v>
      </c>
      <c r="AC145" s="223">
        <v>1</v>
      </c>
      <c r="AD145" s="360">
        <v>1.0077383895430709</v>
      </c>
      <c r="AE145" s="223">
        <v>1</v>
      </c>
      <c r="AF145" s="223">
        <v>1</v>
      </c>
      <c r="AG145" s="223">
        <v>1</v>
      </c>
      <c r="AH145" s="223">
        <v>1.0104950681027054</v>
      </c>
      <c r="AI145" s="223">
        <v>1</v>
      </c>
      <c r="AJ145" s="223">
        <v>1.0112433383209543</v>
      </c>
      <c r="AK145" s="223">
        <v>0.99022354780981814</v>
      </c>
      <c r="AL145" s="223">
        <v>1</v>
      </c>
      <c r="AM145" s="223">
        <v>1.0105196309323499</v>
      </c>
      <c r="AN145" s="223">
        <v>1</v>
      </c>
      <c r="AO145" s="223">
        <v>1.0070679649990346</v>
      </c>
      <c r="AP145" s="223">
        <v>1</v>
      </c>
      <c r="AQ145" s="223">
        <v>1.0019367084557846</v>
      </c>
      <c r="AR145" s="223">
        <v>1</v>
      </c>
      <c r="AS145" s="223">
        <v>1.0053822454274111</v>
      </c>
      <c r="AT145" s="363">
        <v>1.0131797190096339</v>
      </c>
      <c r="AU145" s="223">
        <v>1</v>
      </c>
      <c r="AV145" s="223">
        <v>1.0090061585051666</v>
      </c>
      <c r="AW145" s="223">
        <v>1</v>
      </c>
      <c r="AX145" s="223">
        <v>1</v>
      </c>
      <c r="AY145" s="223">
        <v>1.0044039770192352</v>
      </c>
      <c r="AZ145" s="223">
        <v>1</v>
      </c>
      <c r="BA145" s="223">
        <v>1</v>
      </c>
      <c r="BB145" s="223">
        <v>1</v>
      </c>
    </row>
    <row r="146" spans="1:54" ht="15" customHeight="1">
      <c r="A146" s="221">
        <v>44348</v>
      </c>
      <c r="B146" s="222">
        <f t="shared" si="2"/>
        <v>44348</v>
      </c>
      <c r="C146" s="223">
        <v>1</v>
      </c>
      <c r="D146" s="223">
        <v>1</v>
      </c>
      <c r="E146" s="223">
        <v>1</v>
      </c>
      <c r="F146" s="223">
        <v>1.0057314242492212</v>
      </c>
      <c r="G146" s="223">
        <v>1.0043934395067204</v>
      </c>
      <c r="H146" s="223">
        <v>1</v>
      </c>
      <c r="I146" s="223">
        <v>1</v>
      </c>
      <c r="J146" s="223">
        <v>1</v>
      </c>
      <c r="K146" s="223">
        <v>1</v>
      </c>
      <c r="L146" s="223">
        <v>1.0051511092844008</v>
      </c>
      <c r="M146" s="223">
        <v>1.0081612857426479</v>
      </c>
      <c r="N146" s="223">
        <v>1</v>
      </c>
      <c r="O146" s="223">
        <v>1.006173497469661</v>
      </c>
      <c r="P146" s="223">
        <v>1</v>
      </c>
      <c r="Q146" s="223">
        <v>1.007597937253033</v>
      </c>
      <c r="R146" s="223">
        <v>1.0065831825398557</v>
      </c>
      <c r="S146" s="223">
        <v>1</v>
      </c>
      <c r="T146" s="223">
        <v>1.0059437719824829</v>
      </c>
      <c r="U146" s="223">
        <v>1</v>
      </c>
      <c r="V146" s="223">
        <v>1</v>
      </c>
      <c r="W146" s="223">
        <v>1.0074392449049023</v>
      </c>
      <c r="X146" s="223">
        <v>1</v>
      </c>
      <c r="Y146" s="223">
        <v>1.0057206406756118</v>
      </c>
      <c r="Z146" s="223">
        <v>1.0116476362960114</v>
      </c>
      <c r="AA146" s="223">
        <v>1.0054671336250227</v>
      </c>
      <c r="AB146" s="223">
        <v>1</v>
      </c>
      <c r="AC146" s="223">
        <v>1</v>
      </c>
      <c r="AD146" s="360">
        <v>1.0065206872888444</v>
      </c>
      <c r="AE146" s="223">
        <v>1</v>
      </c>
      <c r="AF146" s="223">
        <v>1</v>
      </c>
      <c r="AG146" s="223">
        <v>1</v>
      </c>
      <c r="AH146" s="223">
        <v>1.0079810133142386</v>
      </c>
      <c r="AI146" s="223">
        <v>1</v>
      </c>
      <c r="AJ146" s="223">
        <v>1.0092820885743574</v>
      </c>
      <c r="AK146" s="223">
        <v>0.98859425953291669</v>
      </c>
      <c r="AL146" s="223">
        <v>1</v>
      </c>
      <c r="AM146" s="223">
        <v>1.0089994879040396</v>
      </c>
      <c r="AN146" s="223">
        <v>1</v>
      </c>
      <c r="AO146" s="223">
        <v>1.0057956111279041</v>
      </c>
      <c r="AP146" s="223">
        <v>1</v>
      </c>
      <c r="AQ146" s="223">
        <v>1.0003866714397369</v>
      </c>
      <c r="AR146" s="223">
        <v>1</v>
      </c>
      <c r="AS146" s="223">
        <v>1.0046049131399832</v>
      </c>
      <c r="AT146" s="363">
        <v>1.0111194813106883</v>
      </c>
      <c r="AU146" s="223">
        <v>1</v>
      </c>
      <c r="AV146" s="223">
        <v>1.0075918033585995</v>
      </c>
      <c r="AW146" s="223">
        <v>1</v>
      </c>
      <c r="AX146" s="223">
        <v>1</v>
      </c>
      <c r="AY146" s="223">
        <v>1.0038310729698547</v>
      </c>
      <c r="AZ146" s="223">
        <v>1</v>
      </c>
      <c r="BA146" s="223">
        <v>1</v>
      </c>
      <c r="BB146" s="223">
        <v>1</v>
      </c>
    </row>
    <row r="147" spans="1:54" ht="15" customHeight="1">
      <c r="A147" s="221">
        <v>44378</v>
      </c>
      <c r="B147" s="222">
        <f t="shared" si="2"/>
        <v>44378</v>
      </c>
      <c r="C147" s="223">
        <v>1</v>
      </c>
      <c r="D147" s="223">
        <v>1</v>
      </c>
      <c r="E147" s="223">
        <v>1</v>
      </c>
      <c r="F147" s="223">
        <v>1.0043192683440108</v>
      </c>
      <c r="G147" s="223">
        <v>1.0035620668909626</v>
      </c>
      <c r="H147" s="223">
        <v>1</v>
      </c>
      <c r="I147" s="223">
        <v>1</v>
      </c>
      <c r="J147" s="223">
        <v>1</v>
      </c>
      <c r="K147" s="223">
        <v>1</v>
      </c>
      <c r="L147" s="223">
        <v>1.0041274115586369</v>
      </c>
      <c r="M147" s="223">
        <v>1.0065348663787153</v>
      </c>
      <c r="N147" s="223">
        <v>1</v>
      </c>
      <c r="O147" s="223">
        <v>1.0049716515885712</v>
      </c>
      <c r="P147" s="223">
        <v>1</v>
      </c>
      <c r="Q147" s="223">
        <v>1.0056576148034131</v>
      </c>
      <c r="R147" s="223">
        <v>1.0052807017262706</v>
      </c>
      <c r="S147" s="223">
        <v>1</v>
      </c>
      <c r="T147" s="223">
        <v>1.0042209027928048</v>
      </c>
      <c r="U147" s="223">
        <v>1</v>
      </c>
      <c r="V147" s="223">
        <v>1</v>
      </c>
      <c r="W147" s="223">
        <v>1.0058269752501969</v>
      </c>
      <c r="X147" s="223">
        <v>1</v>
      </c>
      <c r="Y147" s="223">
        <v>1.0044009697301428</v>
      </c>
      <c r="Z147" s="223">
        <v>1.0097635951741777</v>
      </c>
      <c r="AA147" s="223">
        <v>1.0044761657178614</v>
      </c>
      <c r="AB147" s="223">
        <v>1</v>
      </c>
      <c r="AC147" s="223">
        <v>1</v>
      </c>
      <c r="AD147" s="360">
        <v>1.0052101474119919</v>
      </c>
      <c r="AE147" s="223">
        <v>1</v>
      </c>
      <c r="AF147" s="223">
        <v>1</v>
      </c>
      <c r="AG147" s="223">
        <v>1</v>
      </c>
      <c r="AH147" s="223">
        <v>1.0054822747473866</v>
      </c>
      <c r="AI147" s="223">
        <v>1</v>
      </c>
      <c r="AJ147" s="223">
        <v>1.0072771908642424</v>
      </c>
      <c r="AK147" s="223">
        <v>0.98696718400580241</v>
      </c>
      <c r="AL147" s="223">
        <v>1</v>
      </c>
      <c r="AM147" s="223">
        <v>1.0074695876804027</v>
      </c>
      <c r="AN147" s="223">
        <v>1</v>
      </c>
      <c r="AO147" s="223">
        <v>1.0044804228881001</v>
      </c>
      <c r="AP147" s="223">
        <v>1</v>
      </c>
      <c r="AQ147" s="223">
        <v>0.99882931487063464</v>
      </c>
      <c r="AR147" s="223">
        <v>1</v>
      </c>
      <c r="AS147" s="223">
        <v>1.0037772353692036</v>
      </c>
      <c r="AT147" s="363">
        <v>1.0090661155989393</v>
      </c>
      <c r="AU147" s="223">
        <v>1</v>
      </c>
      <c r="AV147" s="223">
        <v>1.0061788442264188</v>
      </c>
      <c r="AW147" s="223">
        <v>1</v>
      </c>
      <c r="AX147" s="223">
        <v>1</v>
      </c>
      <c r="AY147" s="223">
        <v>1.003110265023621</v>
      </c>
      <c r="AZ147" s="223">
        <v>1</v>
      </c>
      <c r="BA147" s="223">
        <v>1</v>
      </c>
      <c r="BB147" s="223">
        <v>1</v>
      </c>
    </row>
    <row r="148" spans="1:54" ht="15" customHeight="1">
      <c r="A148" s="221">
        <v>44409</v>
      </c>
      <c r="B148" s="222">
        <f t="shared" si="2"/>
        <v>44409</v>
      </c>
      <c r="C148" s="223">
        <v>1</v>
      </c>
      <c r="D148" s="223">
        <v>1</v>
      </c>
      <c r="E148" s="223">
        <v>1</v>
      </c>
      <c r="F148" s="223">
        <v>1.0028460052368129</v>
      </c>
      <c r="G148" s="223">
        <v>1.0027058934509752</v>
      </c>
      <c r="H148" s="223">
        <v>1</v>
      </c>
      <c r="I148" s="223">
        <v>1</v>
      </c>
      <c r="J148" s="223">
        <v>1</v>
      </c>
      <c r="K148" s="223">
        <v>1</v>
      </c>
      <c r="L148" s="223">
        <v>1.0031049994881767</v>
      </c>
      <c r="M148" s="223">
        <v>1.004895561983163</v>
      </c>
      <c r="N148" s="223">
        <v>1</v>
      </c>
      <c r="O148" s="223">
        <v>1.0037307456026028</v>
      </c>
      <c r="P148" s="223">
        <v>1</v>
      </c>
      <c r="Q148" s="223">
        <v>1.0040405608185543</v>
      </c>
      <c r="R148" s="223">
        <v>1.0039024324345873</v>
      </c>
      <c r="S148" s="223">
        <v>1</v>
      </c>
      <c r="T148" s="223">
        <v>1.002505220768126</v>
      </c>
      <c r="U148" s="223">
        <v>1</v>
      </c>
      <c r="V148" s="223">
        <v>1</v>
      </c>
      <c r="W148" s="223">
        <v>1.0041977409470986</v>
      </c>
      <c r="X148" s="223">
        <v>1</v>
      </c>
      <c r="Y148" s="223">
        <v>1.0030063314721409</v>
      </c>
      <c r="Z148" s="223">
        <v>1.0078489966181148</v>
      </c>
      <c r="AA148" s="223">
        <v>1.003429300553476</v>
      </c>
      <c r="AB148" s="223">
        <v>1</v>
      </c>
      <c r="AC148" s="223">
        <v>1</v>
      </c>
      <c r="AD148" s="360">
        <v>1.0038059076594157</v>
      </c>
      <c r="AE148" s="223">
        <v>1</v>
      </c>
      <c r="AF148" s="223">
        <v>1</v>
      </c>
      <c r="AG148" s="223">
        <v>1</v>
      </c>
      <c r="AH148" s="223">
        <v>1.0029988850898459</v>
      </c>
      <c r="AI148" s="223">
        <v>1</v>
      </c>
      <c r="AJ148" s="223">
        <v>1.0052334856755447</v>
      </c>
      <c r="AK148" s="223">
        <v>0.98534229573850551</v>
      </c>
      <c r="AL148" s="223">
        <v>1</v>
      </c>
      <c r="AM148" s="223">
        <v>1.0059297328192107</v>
      </c>
      <c r="AN148" s="223">
        <v>1</v>
      </c>
      <c r="AO148" s="223">
        <v>1.0031214441628449</v>
      </c>
      <c r="AP148" s="223">
        <v>1</v>
      </c>
      <c r="AQ148" s="223">
        <v>0.99726431576497543</v>
      </c>
      <c r="AR148" s="223">
        <v>1</v>
      </c>
      <c r="AS148" s="223">
        <v>1.002898160444619</v>
      </c>
      <c r="AT148" s="363">
        <v>1.0070196484353384</v>
      </c>
      <c r="AU148" s="223">
        <v>1</v>
      </c>
      <c r="AV148" s="223">
        <v>1.0047673012868537</v>
      </c>
      <c r="AW148" s="223">
        <v>1</v>
      </c>
      <c r="AX148" s="223">
        <v>1</v>
      </c>
      <c r="AY148" s="223">
        <v>1.0022391992499915</v>
      </c>
      <c r="AZ148" s="223">
        <v>1</v>
      </c>
      <c r="BA148" s="223">
        <v>1</v>
      </c>
      <c r="BB148" s="223">
        <v>1</v>
      </c>
    </row>
    <row r="149" spans="1:54" ht="15" customHeight="1">
      <c r="A149" s="221">
        <v>44440</v>
      </c>
      <c r="B149" s="222">
        <f t="shared" si="2"/>
        <v>44440</v>
      </c>
      <c r="C149" s="223">
        <v>1</v>
      </c>
      <c r="D149" s="223">
        <v>1</v>
      </c>
      <c r="E149" s="223">
        <v>1</v>
      </c>
      <c r="F149" s="223">
        <v>1.0013126424936973</v>
      </c>
      <c r="G149" s="223">
        <v>1.0018261960516845</v>
      </c>
      <c r="H149" s="223">
        <v>1</v>
      </c>
      <c r="I149" s="223">
        <v>1</v>
      </c>
      <c r="J149" s="223">
        <v>1</v>
      </c>
      <c r="K149" s="223">
        <v>1</v>
      </c>
      <c r="L149" s="223">
        <v>1.0020838091159283</v>
      </c>
      <c r="M149" s="223">
        <v>1.0032439869521186</v>
      </c>
      <c r="N149" s="223">
        <v>1</v>
      </c>
      <c r="O149" s="223">
        <v>1.0024521390203971</v>
      </c>
      <c r="P149" s="223">
        <v>1</v>
      </c>
      <c r="Q149" s="223">
        <v>1.0024017000900565</v>
      </c>
      <c r="R149" s="223">
        <v>1.0024506174409387</v>
      </c>
      <c r="S149" s="223">
        <v>1</v>
      </c>
      <c r="T149" s="223">
        <v>1.0007916825441727</v>
      </c>
      <c r="U149" s="223">
        <v>1</v>
      </c>
      <c r="V149" s="223">
        <v>1</v>
      </c>
      <c r="W149" s="223">
        <v>1.0025501145021563</v>
      </c>
      <c r="X149" s="223">
        <v>1</v>
      </c>
      <c r="Y149" s="223">
        <v>1.0015642130128777</v>
      </c>
      <c r="Z149" s="223">
        <v>1.0059052743757273</v>
      </c>
      <c r="AA149" s="223">
        <v>1.0023291157098924</v>
      </c>
      <c r="AB149" s="223">
        <v>1</v>
      </c>
      <c r="AC149" s="223">
        <v>1</v>
      </c>
      <c r="AD149" s="360">
        <v>1.0023112626448238</v>
      </c>
      <c r="AE149" s="223">
        <v>1</v>
      </c>
      <c r="AF149" s="223">
        <v>1</v>
      </c>
      <c r="AG149" s="223">
        <v>1</v>
      </c>
      <c r="AH149" s="223">
        <v>1.0005184246692711</v>
      </c>
      <c r="AI149" s="223">
        <v>1</v>
      </c>
      <c r="AJ149" s="223">
        <v>1.0031534489011282</v>
      </c>
      <c r="AK149" s="223">
        <v>0.98372168308124142</v>
      </c>
      <c r="AL149" s="223">
        <v>1</v>
      </c>
      <c r="AM149" s="223">
        <v>1.0043803708042334</v>
      </c>
      <c r="AN149" s="223">
        <v>1</v>
      </c>
      <c r="AO149" s="223">
        <v>1.0017191665828447</v>
      </c>
      <c r="AP149" s="223">
        <v>1</v>
      </c>
      <c r="AQ149" s="223">
        <v>0.99567872027058879</v>
      </c>
      <c r="AR149" s="223">
        <v>1</v>
      </c>
      <c r="AS149" s="223">
        <v>1.0019699675208511</v>
      </c>
      <c r="AT149" s="363">
        <v>1.0049756580918296</v>
      </c>
      <c r="AU149" s="223">
        <v>1</v>
      </c>
      <c r="AV149" s="223">
        <v>1.0033571035281119</v>
      </c>
      <c r="AW149" s="223">
        <v>1</v>
      </c>
      <c r="AX149" s="223">
        <v>1</v>
      </c>
      <c r="AY149" s="223">
        <v>1.0012244593181014</v>
      </c>
      <c r="AZ149" s="223">
        <v>1</v>
      </c>
      <c r="BA149" s="223">
        <v>1</v>
      </c>
      <c r="BB149" s="223">
        <v>1</v>
      </c>
    </row>
    <row r="150" spans="1:54" ht="15" customHeight="1">
      <c r="A150" s="221">
        <v>44470</v>
      </c>
      <c r="B150" s="222">
        <f t="shared" si="2"/>
        <v>44470</v>
      </c>
      <c r="C150" s="223">
        <v>1</v>
      </c>
      <c r="D150" s="223">
        <v>1</v>
      </c>
      <c r="E150" s="223">
        <v>1</v>
      </c>
      <c r="F150" s="223">
        <v>0.99971894703609354</v>
      </c>
      <c r="G150" s="223">
        <v>1.0009230551160304</v>
      </c>
      <c r="H150" s="223">
        <v>1</v>
      </c>
      <c r="I150" s="223">
        <v>1</v>
      </c>
      <c r="J150" s="223">
        <v>1</v>
      </c>
      <c r="K150" s="223">
        <v>1</v>
      </c>
      <c r="L150" s="223">
        <v>1.0010638386120887</v>
      </c>
      <c r="M150" s="223">
        <v>1.0015816440745344</v>
      </c>
      <c r="N150" s="223">
        <v>1</v>
      </c>
      <c r="O150" s="223">
        <v>1.0011355417171401</v>
      </c>
      <c r="P150" s="223">
        <v>1</v>
      </c>
      <c r="Q150" s="223">
        <v>1.0007409801422102</v>
      </c>
      <c r="R150" s="223">
        <v>1.0009250989364524</v>
      </c>
      <c r="S150" s="223">
        <v>1</v>
      </c>
      <c r="T150" s="223">
        <v>0.99908028237403179</v>
      </c>
      <c r="U150" s="223">
        <v>1</v>
      </c>
      <c r="V150" s="223">
        <v>1</v>
      </c>
      <c r="W150" s="223">
        <v>1.0008840667842998</v>
      </c>
      <c r="X150" s="223">
        <v>1</v>
      </c>
      <c r="Y150" s="223">
        <v>1.0000745690331292</v>
      </c>
      <c r="Z150" s="223">
        <v>1.0039323818417505</v>
      </c>
      <c r="AA150" s="223">
        <v>1.0011754779698046</v>
      </c>
      <c r="AB150" s="223">
        <v>1</v>
      </c>
      <c r="AC150" s="223">
        <v>1</v>
      </c>
      <c r="AD150" s="360">
        <v>1.0007266532951826</v>
      </c>
      <c r="AE150" s="223">
        <v>1</v>
      </c>
      <c r="AF150" s="223">
        <v>1</v>
      </c>
      <c r="AG150" s="223">
        <v>1</v>
      </c>
      <c r="AH150" s="223">
        <v>0.99804088531171842</v>
      </c>
      <c r="AI150" s="223">
        <v>1</v>
      </c>
      <c r="AJ150" s="223">
        <v>1.001031670702371</v>
      </c>
      <c r="AK150" s="223">
        <v>0.98210533586904325</v>
      </c>
      <c r="AL150" s="223">
        <v>1</v>
      </c>
      <c r="AM150" s="223">
        <v>1.0028214660458383</v>
      </c>
      <c r="AN150" s="223">
        <v>1</v>
      </c>
      <c r="AO150" s="223">
        <v>1.0002734349924089</v>
      </c>
      <c r="AP150" s="223">
        <v>1</v>
      </c>
      <c r="AQ150" s="223">
        <v>0.99407251767201066</v>
      </c>
      <c r="AR150" s="223">
        <v>1</v>
      </c>
      <c r="AS150" s="223">
        <v>1.0009924387855342</v>
      </c>
      <c r="AT150" s="363">
        <v>1.0029341370170073</v>
      </c>
      <c r="AU150" s="223">
        <v>1</v>
      </c>
      <c r="AV150" s="223">
        <v>1.0019482483434536</v>
      </c>
      <c r="AW150" s="223">
        <v>1</v>
      </c>
      <c r="AX150" s="223">
        <v>1</v>
      </c>
      <c r="AY150" s="223">
        <v>1.0000661513550715</v>
      </c>
      <c r="AZ150" s="223">
        <v>1</v>
      </c>
      <c r="BA150" s="223">
        <v>1</v>
      </c>
      <c r="BB150" s="223">
        <v>1</v>
      </c>
    </row>
    <row r="151" spans="1:54" ht="15" customHeight="1">
      <c r="A151" s="221">
        <v>44501</v>
      </c>
      <c r="B151" s="222">
        <f t="shared" si="2"/>
        <v>44501</v>
      </c>
      <c r="C151" s="223">
        <v>1</v>
      </c>
      <c r="D151" s="223">
        <v>1</v>
      </c>
      <c r="E151" s="223">
        <v>1</v>
      </c>
      <c r="F151" s="223">
        <v>0.99806264892318775</v>
      </c>
      <c r="G151" s="223">
        <v>0.99999575343959146</v>
      </c>
      <c r="H151" s="223">
        <v>1</v>
      </c>
      <c r="I151" s="223">
        <v>1</v>
      </c>
      <c r="J151" s="223">
        <v>1</v>
      </c>
      <c r="K151" s="223">
        <v>1</v>
      </c>
      <c r="L151" s="223">
        <v>1.0000451275650979</v>
      </c>
      <c r="M151" s="223">
        <v>0.9999081406648288</v>
      </c>
      <c r="N151" s="223">
        <v>1</v>
      </c>
      <c r="O151" s="223">
        <v>0.99977938680708633</v>
      </c>
      <c r="P151" s="223">
        <v>1</v>
      </c>
      <c r="Q151" s="223">
        <v>0.99905760972568891</v>
      </c>
      <c r="R151" s="223">
        <v>0.99932322603375279</v>
      </c>
      <c r="S151" s="223">
        <v>1</v>
      </c>
      <c r="T151" s="223">
        <v>0.99737108720129408</v>
      </c>
      <c r="U151" s="223">
        <v>1</v>
      </c>
      <c r="V151" s="223">
        <v>1</v>
      </c>
      <c r="W151" s="223">
        <v>0.99919894551429667</v>
      </c>
      <c r="X151" s="223">
        <v>1</v>
      </c>
      <c r="Y151" s="223">
        <v>0.9985357447686225</v>
      </c>
      <c r="Z151" s="223">
        <v>1.0019292855982489</v>
      </c>
      <c r="AA151" s="223">
        <v>0.99996644687275915</v>
      </c>
      <c r="AB151" s="223">
        <v>1</v>
      </c>
      <c r="AC151" s="223">
        <v>1</v>
      </c>
      <c r="AD151" s="360">
        <v>0.99904945387750954</v>
      </c>
      <c r="AE151" s="223">
        <v>1</v>
      </c>
      <c r="AF151" s="223">
        <v>1</v>
      </c>
      <c r="AG151" s="223">
        <v>1</v>
      </c>
      <c r="AH151" s="223">
        <v>0.99556635815851613</v>
      </c>
      <c r="AI151" s="223">
        <v>1</v>
      </c>
      <c r="AJ151" s="223">
        <v>0.99886653398082015</v>
      </c>
      <c r="AK151" s="223">
        <v>0.98049108715430344</v>
      </c>
      <c r="AL151" s="223">
        <v>1</v>
      </c>
      <c r="AM151" s="223">
        <v>1.0012526609615133</v>
      </c>
      <c r="AN151" s="223">
        <v>1</v>
      </c>
      <c r="AO151" s="223">
        <v>0.99878262695233044</v>
      </c>
      <c r="AP151" s="223">
        <v>1</v>
      </c>
      <c r="AQ151" s="223">
        <v>0.99244499905147276</v>
      </c>
      <c r="AR151" s="223">
        <v>1</v>
      </c>
      <c r="AS151" s="223">
        <v>0.99996369169293264</v>
      </c>
      <c r="AT151" s="363">
        <v>1.0008951616419814</v>
      </c>
      <c r="AU151" s="223">
        <v>1</v>
      </c>
      <c r="AV151" s="223">
        <v>1.0005407787284093</v>
      </c>
      <c r="AW151" s="223">
        <v>1</v>
      </c>
      <c r="AX151" s="223">
        <v>1</v>
      </c>
      <c r="AY151" s="223">
        <v>0.99875950960180704</v>
      </c>
      <c r="AZ151" s="223">
        <v>1</v>
      </c>
      <c r="BA151" s="223">
        <v>1</v>
      </c>
      <c r="BB151" s="223">
        <v>1</v>
      </c>
    </row>
    <row r="152" spans="1:54" ht="15" customHeight="1">
      <c r="A152" s="221">
        <v>44531</v>
      </c>
      <c r="B152" s="222">
        <f t="shared" si="2"/>
        <v>44531</v>
      </c>
      <c r="C152" s="223">
        <v>1</v>
      </c>
      <c r="D152" s="223">
        <v>1</v>
      </c>
      <c r="E152" s="223">
        <v>1</v>
      </c>
      <c r="F152" s="223">
        <v>0.99634350857039677</v>
      </c>
      <c r="G152" s="223">
        <v>0.99904437355368714</v>
      </c>
      <c r="H152" s="223">
        <v>1</v>
      </c>
      <c r="I152" s="223">
        <v>1</v>
      </c>
      <c r="J152" s="223">
        <v>1</v>
      </c>
      <c r="K152" s="223">
        <v>1</v>
      </c>
      <c r="L152" s="223">
        <v>0.99902767409741255</v>
      </c>
      <c r="M152" s="223">
        <v>0.99822198872285794</v>
      </c>
      <c r="N152" s="223">
        <v>1</v>
      </c>
      <c r="O152" s="223">
        <v>0.99838337756744511</v>
      </c>
      <c r="P152" s="223">
        <v>1</v>
      </c>
      <c r="Q152" s="223">
        <v>0.99735153562706669</v>
      </c>
      <c r="R152" s="223">
        <v>0.99764483591688102</v>
      </c>
      <c r="S152" s="223">
        <v>1</v>
      </c>
      <c r="T152" s="223">
        <v>0.99566409113817866</v>
      </c>
      <c r="U152" s="223">
        <v>1</v>
      </c>
      <c r="V152" s="223">
        <v>1</v>
      </c>
      <c r="W152" s="223">
        <v>0.99749472130093031</v>
      </c>
      <c r="X152" s="223">
        <v>1</v>
      </c>
      <c r="Y152" s="223">
        <v>0.99694769357784851</v>
      </c>
      <c r="Z152" s="223">
        <v>0.99989593847172265</v>
      </c>
      <c r="AA152" s="223">
        <v>0.99870188541534377</v>
      </c>
      <c r="AB152" s="223">
        <v>1</v>
      </c>
      <c r="AC152" s="223">
        <v>1</v>
      </c>
      <c r="AD152" s="360">
        <v>0.99728011488111135</v>
      </c>
      <c r="AE152" s="223">
        <v>1</v>
      </c>
      <c r="AF152" s="223">
        <v>1</v>
      </c>
      <c r="AG152" s="223">
        <v>1</v>
      </c>
      <c r="AH152" s="223">
        <v>0.99309483481780436</v>
      </c>
      <c r="AI152" s="223">
        <v>1</v>
      </c>
      <c r="AJ152" s="223">
        <v>0.99665782403942083</v>
      </c>
      <c r="AK152" s="223">
        <v>0.97887893284041727</v>
      </c>
      <c r="AL152" s="223">
        <v>1</v>
      </c>
      <c r="AM152" s="223">
        <v>0.99967391943355299</v>
      </c>
      <c r="AN152" s="223">
        <v>1</v>
      </c>
      <c r="AO152" s="223">
        <v>0.99724658339802186</v>
      </c>
      <c r="AP152" s="223">
        <v>1</v>
      </c>
      <c r="AQ152" s="223">
        <v>0.99079615331352833</v>
      </c>
      <c r="AR152" s="223">
        <v>1</v>
      </c>
      <c r="AS152" s="223">
        <v>0.99888350213865473</v>
      </c>
      <c r="AT152" s="363">
        <v>0.9988587242242476</v>
      </c>
      <c r="AU152" s="223">
        <v>1</v>
      </c>
      <c r="AV152" s="223">
        <v>0.99913469200009486</v>
      </c>
      <c r="AW152" s="223">
        <v>1</v>
      </c>
      <c r="AX152" s="223">
        <v>1</v>
      </c>
      <c r="AY152" s="223">
        <v>0.99730464021073961</v>
      </c>
      <c r="AZ152" s="223">
        <v>1</v>
      </c>
      <c r="BA152" s="223">
        <v>1</v>
      </c>
      <c r="BB152" s="223">
        <v>1</v>
      </c>
    </row>
    <row r="153" spans="1:54" ht="15" customHeight="1">
      <c r="A153" s="221">
        <v>44562</v>
      </c>
      <c r="B153" s="222">
        <f>DATEVALUE(TEXT(A153,"mm/dd/yyy"))</f>
        <v>44562</v>
      </c>
      <c r="C153" s="223">
        <v>1</v>
      </c>
      <c r="D153" s="223">
        <v>1</v>
      </c>
      <c r="E153" s="223">
        <v>1</v>
      </c>
      <c r="F153" s="223">
        <v>0.99457387399730757</v>
      </c>
      <c r="G153" s="223">
        <v>0.9980764737765091</v>
      </c>
      <c r="H153" s="223">
        <v>1</v>
      </c>
      <c r="I153" s="223">
        <v>1</v>
      </c>
      <c r="J153" s="223">
        <v>1</v>
      </c>
      <c r="K153" s="223">
        <v>1</v>
      </c>
      <c r="L153" s="223">
        <v>0.99800736197087636</v>
      </c>
      <c r="M153" s="223">
        <v>0.99652610566455468</v>
      </c>
      <c r="N153" s="223">
        <v>1</v>
      </c>
      <c r="O153" s="223">
        <v>0.99695526559770009</v>
      </c>
      <c r="P153" s="223">
        <v>1</v>
      </c>
      <c r="Q153" s="223">
        <v>0.9956276199966505</v>
      </c>
      <c r="R153" s="223">
        <v>0.99590522855257269</v>
      </c>
      <c r="S153" s="223">
        <v>1</v>
      </c>
      <c r="T153" s="223">
        <v>0.99395319567442919</v>
      </c>
      <c r="U153" s="223">
        <v>1</v>
      </c>
      <c r="V153" s="223">
        <v>1</v>
      </c>
      <c r="W153" s="223">
        <v>0.99577556582293703</v>
      </c>
      <c r="X153" s="223">
        <v>1</v>
      </c>
      <c r="Y153" s="223">
        <v>0.99532026617879188</v>
      </c>
      <c r="Z153" s="223">
        <v>0.9978386866586878</v>
      </c>
      <c r="AA153" s="223">
        <v>0.99739281263373036</v>
      </c>
      <c r="AB153" s="223">
        <v>1</v>
      </c>
      <c r="AC153" s="223">
        <v>1</v>
      </c>
      <c r="AD153" s="360">
        <v>0.99543952514554213</v>
      </c>
      <c r="AE153" s="223">
        <v>1</v>
      </c>
      <c r="AF153" s="223">
        <v>1</v>
      </c>
      <c r="AG153" s="223">
        <v>1</v>
      </c>
      <c r="AH153" s="223">
        <v>0.99062320893993638</v>
      </c>
      <c r="AI153" s="223">
        <v>1</v>
      </c>
      <c r="AJ153" s="223">
        <v>0.99441681308477459</v>
      </c>
      <c r="AK153" s="223">
        <v>1</v>
      </c>
      <c r="AL153" s="223">
        <v>1</v>
      </c>
      <c r="AM153" s="223">
        <v>0.99808739018437787</v>
      </c>
      <c r="AN153" s="223">
        <v>1</v>
      </c>
      <c r="AO153" s="223">
        <v>0.99567429164087629</v>
      </c>
      <c r="AP153" s="223">
        <v>1</v>
      </c>
      <c r="AQ153" s="223">
        <v>0.98913016905212015</v>
      </c>
      <c r="AR153" s="223">
        <v>1</v>
      </c>
      <c r="AS153" s="223">
        <v>0.99776190090455574</v>
      </c>
      <c r="AT153" s="363">
        <v>0.99682120388510209</v>
      </c>
      <c r="AU153" s="223">
        <v>1</v>
      </c>
      <c r="AV153" s="223">
        <v>0.99772719889883021</v>
      </c>
      <c r="AW153" s="223">
        <v>1</v>
      </c>
      <c r="AX153" s="223">
        <v>1</v>
      </c>
      <c r="AY153" s="223">
        <v>0.99573089159192563</v>
      </c>
      <c r="AZ153" s="223">
        <v>1</v>
      </c>
      <c r="BA153" s="223">
        <v>1</v>
      </c>
      <c r="BB153" s="223">
        <v>1</v>
      </c>
    </row>
    <row r="154" spans="1:54" ht="15" customHeight="1">
      <c r="A154" s="221">
        <v>44593</v>
      </c>
      <c r="B154" s="222">
        <f t="shared" ref="B154:B164" si="3">DATEVALUE(TEXT(A154,"mm/dd/yyy"))</f>
        <v>44593</v>
      </c>
      <c r="C154" s="223">
        <v>1</v>
      </c>
      <c r="D154" s="223">
        <v>1</v>
      </c>
      <c r="E154" s="223">
        <v>1</v>
      </c>
      <c r="F154" s="223">
        <v>0.9927860883991021</v>
      </c>
      <c r="G154" s="223">
        <v>0.99711140960396694</v>
      </c>
      <c r="H154" s="223">
        <v>1</v>
      </c>
      <c r="I154" s="223">
        <v>1</v>
      </c>
      <c r="J154" s="223">
        <v>1</v>
      </c>
      <c r="K154" s="223">
        <v>1</v>
      </c>
      <c r="L154" s="223">
        <v>0.99697351454854344</v>
      </c>
      <c r="M154" s="223">
        <v>0.99482804356011378</v>
      </c>
      <c r="N154" s="223">
        <v>1</v>
      </c>
      <c r="O154" s="223">
        <v>0.99551562428147933</v>
      </c>
      <c r="P154" s="223">
        <v>1</v>
      </c>
      <c r="Q154" s="223">
        <v>0.99389851934561158</v>
      </c>
      <c r="R154" s="223">
        <v>0.99414422949578918</v>
      </c>
      <c r="S154" s="223">
        <v>1</v>
      </c>
      <c r="T154" s="223">
        <v>0.99222263952029555</v>
      </c>
      <c r="U154" s="223">
        <v>1</v>
      </c>
      <c r="V154" s="223">
        <v>1</v>
      </c>
      <c r="W154" s="223">
        <v>0.99405230794371702</v>
      </c>
      <c r="X154" s="223">
        <v>1</v>
      </c>
      <c r="Y154" s="223">
        <v>0.99367899672206927</v>
      </c>
      <c r="Z154" s="223">
        <v>0.99577401012121236</v>
      </c>
      <c r="AA154" s="223">
        <v>0.9960679475986548</v>
      </c>
      <c r="AB154" s="223">
        <v>1</v>
      </c>
      <c r="AC154" s="223">
        <v>1</v>
      </c>
      <c r="AD154" s="360">
        <v>0.99358077164558101</v>
      </c>
      <c r="AE154" s="223">
        <v>1</v>
      </c>
      <c r="AF154" s="223">
        <v>1</v>
      </c>
      <c r="AG154" s="223">
        <v>1</v>
      </c>
      <c r="AH154" s="223">
        <v>0.98814346961553823</v>
      </c>
      <c r="AI154" s="223">
        <v>1</v>
      </c>
      <c r="AJ154" s="223">
        <v>0.99216714489446312</v>
      </c>
      <c r="AK154" s="223">
        <v>1</v>
      </c>
      <c r="AL154" s="223">
        <v>1</v>
      </c>
      <c r="AM154" s="223">
        <v>0.99649869050075512</v>
      </c>
      <c r="AN154" s="223">
        <v>1</v>
      </c>
      <c r="AO154" s="223">
        <v>0.99408926280461363</v>
      </c>
      <c r="AP154" s="223">
        <v>1</v>
      </c>
      <c r="AQ154" s="223">
        <v>0.98745788736783102</v>
      </c>
      <c r="AR154" s="223">
        <v>1</v>
      </c>
      <c r="AS154" s="223">
        <v>0.99662521586952046</v>
      </c>
      <c r="AT154" s="363">
        <v>0.99477323861167932</v>
      </c>
      <c r="AU154" s="223">
        <v>1</v>
      </c>
      <c r="AV154" s="223">
        <v>0.99630620574654727</v>
      </c>
      <c r="AW154" s="223">
        <v>1</v>
      </c>
      <c r="AX154" s="223">
        <v>1</v>
      </c>
      <c r="AY154" s="223">
        <v>0.99411388747432505</v>
      </c>
      <c r="AZ154" s="223">
        <v>1</v>
      </c>
      <c r="BA154" s="223">
        <v>1</v>
      </c>
      <c r="BB154" s="223">
        <v>1</v>
      </c>
    </row>
    <row r="155" spans="1:54" ht="15" customHeight="1">
      <c r="A155" s="221">
        <v>44621</v>
      </c>
      <c r="B155" s="222">
        <f t="shared" si="3"/>
        <v>44621</v>
      </c>
      <c r="C155" s="223">
        <v>1</v>
      </c>
      <c r="D155" s="223">
        <v>1</v>
      </c>
      <c r="E155" s="223">
        <v>1</v>
      </c>
      <c r="F155" s="223">
        <v>0.99099900097706572</v>
      </c>
      <c r="G155" s="223">
        <v>0.99616059852506156</v>
      </c>
      <c r="H155" s="223">
        <v>1</v>
      </c>
      <c r="I155" s="223">
        <v>1</v>
      </c>
      <c r="J155" s="223">
        <v>1</v>
      </c>
      <c r="K155" s="223">
        <v>1</v>
      </c>
      <c r="L155" s="223">
        <v>0.99591952446842891</v>
      </c>
      <c r="M155" s="223">
        <v>0.99313222232122911</v>
      </c>
      <c r="N155" s="223">
        <v>1</v>
      </c>
      <c r="O155" s="223">
        <v>0.9940764780881991</v>
      </c>
      <c r="P155" s="223">
        <v>1</v>
      </c>
      <c r="Q155" s="223">
        <v>0.99217162712309503</v>
      </c>
      <c r="R155" s="223">
        <v>0.99238502884399549</v>
      </c>
      <c r="S155" s="223">
        <v>1</v>
      </c>
      <c r="T155" s="223">
        <v>0.99046276776651632</v>
      </c>
      <c r="U155" s="223">
        <v>1</v>
      </c>
      <c r="V155" s="223">
        <v>1</v>
      </c>
      <c r="W155" s="223">
        <v>0.99233127460133319</v>
      </c>
      <c r="X155" s="223">
        <v>1</v>
      </c>
      <c r="Y155" s="223">
        <v>0.99203873902855855</v>
      </c>
      <c r="Z155" s="223">
        <v>0.99371152214166625</v>
      </c>
      <c r="AA155" s="223">
        <v>0.99474401265453349</v>
      </c>
      <c r="AB155" s="223">
        <v>1</v>
      </c>
      <c r="AC155" s="223">
        <v>1</v>
      </c>
      <c r="AD155" s="360">
        <v>0.99173469806452663</v>
      </c>
      <c r="AE155" s="223">
        <v>1</v>
      </c>
      <c r="AF155" s="223">
        <v>1</v>
      </c>
      <c r="AG155" s="223">
        <v>1</v>
      </c>
      <c r="AH155" s="223">
        <v>0.98565075506783206</v>
      </c>
      <c r="AI155" s="223">
        <v>1</v>
      </c>
      <c r="AJ155" s="223">
        <v>0.98992036810779405</v>
      </c>
      <c r="AK155" s="223">
        <v>1</v>
      </c>
      <c r="AL155" s="223">
        <v>1</v>
      </c>
      <c r="AM155" s="223">
        <v>0.99491110838279229</v>
      </c>
      <c r="AN155" s="223">
        <v>1</v>
      </c>
      <c r="AO155" s="223">
        <v>0.99250520138277287</v>
      </c>
      <c r="AP155" s="223">
        <v>1</v>
      </c>
      <c r="AQ155" s="223">
        <v>0.9857856056835419</v>
      </c>
      <c r="AR155" s="223">
        <v>1</v>
      </c>
      <c r="AS155" s="223">
        <v>0.99548879168303783</v>
      </c>
      <c r="AT155" s="363">
        <v>0.99270909308335287</v>
      </c>
      <c r="AU155" s="223">
        <v>1</v>
      </c>
      <c r="AV155" s="223">
        <v>0.99486240574072193</v>
      </c>
      <c r="AW155" s="223">
        <v>1</v>
      </c>
      <c r="AX155" s="223">
        <v>1</v>
      </c>
      <c r="AY155" s="223">
        <v>0.9924975264275776</v>
      </c>
      <c r="AZ155" s="223">
        <v>1</v>
      </c>
      <c r="BA155" s="223">
        <v>1</v>
      </c>
      <c r="BB155" s="223">
        <v>1</v>
      </c>
    </row>
    <row r="156" spans="1:54" ht="15" customHeight="1">
      <c r="A156" s="221">
        <v>44652</v>
      </c>
      <c r="B156" s="222">
        <f t="shared" si="3"/>
        <v>44652</v>
      </c>
      <c r="C156" s="223">
        <v>1</v>
      </c>
      <c r="D156" s="223">
        <v>1</v>
      </c>
      <c r="E156" s="223">
        <v>1</v>
      </c>
      <c r="F156" s="223">
        <v>0.98921185023086677</v>
      </c>
      <c r="G156" s="223">
        <v>0.99522376142839053</v>
      </c>
      <c r="H156" s="223">
        <v>1</v>
      </c>
      <c r="I156" s="223">
        <v>1</v>
      </c>
      <c r="J156" s="223">
        <v>1</v>
      </c>
      <c r="K156" s="223">
        <v>1</v>
      </c>
      <c r="L156" s="223">
        <v>0.99484558800056633</v>
      </c>
      <c r="M156" s="223">
        <v>0.99143860047093824</v>
      </c>
      <c r="N156" s="223">
        <v>1</v>
      </c>
      <c r="O156" s="223">
        <v>0.99263782204300244</v>
      </c>
      <c r="P156" s="223">
        <v>1</v>
      </c>
      <c r="Q156" s="223">
        <v>0.99044690253106848</v>
      </c>
      <c r="R156" s="223">
        <v>0.99062759550293589</v>
      </c>
      <c r="S156" s="223">
        <v>1</v>
      </c>
      <c r="T156" s="223">
        <v>0.98867400450147969</v>
      </c>
      <c r="U156" s="223">
        <v>1</v>
      </c>
      <c r="V156" s="223">
        <v>1</v>
      </c>
      <c r="W156" s="223">
        <v>0.99061242466019372</v>
      </c>
      <c r="X156" s="223">
        <v>1</v>
      </c>
      <c r="Y156" s="223">
        <v>0.99039947735161971</v>
      </c>
      <c r="Z156" s="223">
        <v>0.9916544741082749</v>
      </c>
      <c r="AA156" s="223">
        <v>0.99342099266535977</v>
      </c>
      <c r="AB156" s="223">
        <v>1</v>
      </c>
      <c r="AC156" s="223">
        <v>1</v>
      </c>
      <c r="AD156" s="360">
        <v>0.989900974861461</v>
      </c>
      <c r="AE156" s="223">
        <v>1</v>
      </c>
      <c r="AF156" s="223">
        <v>1</v>
      </c>
      <c r="AG156" s="223">
        <v>1</v>
      </c>
      <c r="AH156" s="223">
        <v>0.98314527013163555</v>
      </c>
      <c r="AI156" s="223">
        <v>1</v>
      </c>
      <c r="AJ156" s="223">
        <v>0.98767642956281254</v>
      </c>
      <c r="AK156" s="223">
        <v>1</v>
      </c>
      <c r="AL156" s="223">
        <v>1</v>
      </c>
      <c r="AM156" s="223">
        <v>0.99332462581174408</v>
      </c>
      <c r="AN156" s="223">
        <v>1</v>
      </c>
      <c r="AO156" s="223">
        <v>0.99092209236144968</v>
      </c>
      <c r="AP156" s="223">
        <v>1</v>
      </c>
      <c r="AQ156" s="223">
        <v>0.98411332399925278</v>
      </c>
      <c r="AR156" s="223">
        <v>1</v>
      </c>
      <c r="AS156" s="223">
        <v>0.99435262597446528</v>
      </c>
      <c r="AT156" s="363">
        <v>0.9906335309465234</v>
      </c>
      <c r="AU156" s="223">
        <v>1</v>
      </c>
      <c r="AV156" s="223">
        <v>0.99339612097833274</v>
      </c>
      <c r="AW156" s="223">
        <v>1</v>
      </c>
      <c r="AX156" s="223">
        <v>1</v>
      </c>
      <c r="AY156" s="223">
        <v>0.99088180087908662</v>
      </c>
      <c r="AZ156" s="223">
        <v>1</v>
      </c>
      <c r="BA156" s="223">
        <v>1</v>
      </c>
      <c r="BB156" s="223">
        <v>1</v>
      </c>
    </row>
    <row r="157" spans="1:54" ht="15" customHeight="1">
      <c r="A157" s="221">
        <v>44682</v>
      </c>
      <c r="B157" s="222">
        <f t="shared" si="3"/>
        <v>44682</v>
      </c>
      <c r="C157" s="223">
        <v>1</v>
      </c>
      <c r="D157" s="223">
        <v>1</v>
      </c>
      <c r="E157" s="223">
        <v>1</v>
      </c>
      <c r="F157" s="223">
        <v>0.98742464124027063</v>
      </c>
      <c r="G157" s="223">
        <v>0.99430084848903344</v>
      </c>
      <c r="H157" s="223">
        <v>1</v>
      </c>
      <c r="I157" s="223">
        <v>1</v>
      </c>
      <c r="J157" s="223">
        <v>1</v>
      </c>
      <c r="K157" s="223">
        <v>1</v>
      </c>
      <c r="L157" s="223">
        <v>0.99375157533296521</v>
      </c>
      <c r="M157" s="223">
        <v>0.98974717260531964</v>
      </c>
      <c r="N157" s="223">
        <v>1</v>
      </c>
      <c r="O157" s="223">
        <v>0.99119965917394681</v>
      </c>
      <c r="P157" s="223">
        <v>1</v>
      </c>
      <c r="Q157" s="223">
        <v>0.98872434032387568</v>
      </c>
      <c r="R157" s="223">
        <v>0.98887192734226315</v>
      </c>
      <c r="S157" s="223">
        <v>1</v>
      </c>
      <c r="T157" s="223">
        <v>0.98685630064039409</v>
      </c>
      <c r="U157" s="223">
        <v>1</v>
      </c>
      <c r="V157" s="223">
        <v>1</v>
      </c>
      <c r="W157" s="223">
        <v>0.98889575279589781</v>
      </c>
      <c r="X157" s="223">
        <v>1</v>
      </c>
      <c r="Y157" s="223">
        <v>0.98876121225696334</v>
      </c>
      <c r="Z157" s="223">
        <v>0.9896028661212567</v>
      </c>
      <c r="AA157" s="223">
        <v>0.99209888748533293</v>
      </c>
      <c r="AB157" s="223">
        <v>1</v>
      </c>
      <c r="AC157" s="223">
        <v>1</v>
      </c>
      <c r="AD157" s="360">
        <v>0.9880794760365581</v>
      </c>
      <c r="AE157" s="223">
        <v>1</v>
      </c>
      <c r="AF157" s="223">
        <v>1</v>
      </c>
      <c r="AG157" s="223">
        <v>1</v>
      </c>
      <c r="AH157" s="223">
        <v>0.98062701047229439</v>
      </c>
      <c r="AI157" s="223">
        <v>1</v>
      </c>
      <c r="AJ157" s="223">
        <v>0.98543532264487865</v>
      </c>
      <c r="AK157" s="223">
        <v>1</v>
      </c>
      <c r="AL157" s="223">
        <v>1</v>
      </c>
      <c r="AM157" s="223">
        <v>0.99174030514235367</v>
      </c>
      <c r="AN157" s="223">
        <v>1</v>
      </c>
      <c r="AO157" s="223">
        <v>0.98933993632447048</v>
      </c>
      <c r="AP157" s="223">
        <v>1</v>
      </c>
      <c r="AQ157" s="223">
        <v>0.98244104231496343</v>
      </c>
      <c r="AR157" s="223">
        <v>1</v>
      </c>
      <c r="AS157" s="223">
        <v>0.99321672059534083</v>
      </c>
      <c r="AT157" s="363">
        <v>0.988546450022046</v>
      </c>
      <c r="AU157" s="223">
        <v>1</v>
      </c>
      <c r="AV157" s="223">
        <v>0.99190730536506289</v>
      </c>
      <c r="AW157" s="223">
        <v>1</v>
      </c>
      <c r="AX157" s="223">
        <v>1</v>
      </c>
      <c r="AY157" s="223">
        <v>0.98926671364242968</v>
      </c>
      <c r="AZ157" s="223">
        <v>1</v>
      </c>
      <c r="BA157" s="223">
        <v>1</v>
      </c>
      <c r="BB157" s="223">
        <v>1</v>
      </c>
    </row>
    <row r="158" spans="1:54" ht="15" customHeight="1">
      <c r="A158" s="221">
        <v>44713</v>
      </c>
      <c r="B158" s="222">
        <f t="shared" si="3"/>
        <v>44713</v>
      </c>
      <c r="C158" s="223">
        <v>1</v>
      </c>
      <c r="D158" s="223">
        <v>1</v>
      </c>
      <c r="E158" s="223">
        <v>1</v>
      </c>
      <c r="F158" s="223">
        <v>0.98563813274564094</v>
      </c>
      <c r="G158" s="223">
        <v>0.99339181168389945</v>
      </c>
      <c r="H158" s="223">
        <v>1</v>
      </c>
      <c r="I158" s="223">
        <v>1</v>
      </c>
      <c r="J158" s="223">
        <v>1</v>
      </c>
      <c r="K158" s="223">
        <v>1</v>
      </c>
      <c r="L158" s="223">
        <v>0.99263736169900962</v>
      </c>
      <c r="M158" s="223">
        <v>0.98805793351141935</v>
      </c>
      <c r="N158" s="223">
        <v>1</v>
      </c>
      <c r="O158" s="223">
        <v>0.98976199238085472</v>
      </c>
      <c r="P158" s="223">
        <v>1</v>
      </c>
      <c r="Q158" s="223">
        <v>0.98700393544167353</v>
      </c>
      <c r="R158" s="223">
        <v>0.98711802229250556</v>
      </c>
      <c r="S158" s="223">
        <v>1</v>
      </c>
      <c r="T158" s="223">
        <v>0.98500960911360302</v>
      </c>
      <c r="U158" s="223">
        <v>1</v>
      </c>
      <c r="V158" s="223">
        <v>1</v>
      </c>
      <c r="W158" s="223">
        <v>0.98718125387266265</v>
      </c>
      <c r="X158" s="223">
        <v>1</v>
      </c>
      <c r="Y158" s="223">
        <v>0.98712394427712569</v>
      </c>
      <c r="Z158" s="223">
        <v>0.98755340866125996</v>
      </c>
      <c r="AA158" s="223">
        <v>0.99077769696480511</v>
      </c>
      <c r="AB158" s="223">
        <v>1</v>
      </c>
      <c r="AC158" s="223">
        <v>1</v>
      </c>
      <c r="AD158" s="360">
        <v>0.98627008067175037</v>
      </c>
      <c r="AE158" s="223">
        <v>1</v>
      </c>
      <c r="AF158" s="223">
        <v>1</v>
      </c>
      <c r="AG158" s="223">
        <v>1</v>
      </c>
      <c r="AH158" s="223">
        <v>0.97809597206551957</v>
      </c>
      <c r="AI158" s="223">
        <v>1</v>
      </c>
      <c r="AJ158" s="223">
        <v>0.98319704097061289</v>
      </c>
      <c r="AK158" s="223">
        <v>1</v>
      </c>
      <c r="AL158" s="223">
        <v>1</v>
      </c>
      <c r="AM158" s="223">
        <v>0.99015814847786054</v>
      </c>
      <c r="AN158" s="223">
        <v>1</v>
      </c>
      <c r="AO158" s="223">
        <v>0.98775873382227919</v>
      </c>
      <c r="AP158" s="223">
        <v>1</v>
      </c>
      <c r="AQ158" s="223">
        <v>0.98076876063067431</v>
      </c>
      <c r="AR158" s="223">
        <v>1</v>
      </c>
      <c r="AS158" s="223">
        <v>0.99208107732310558</v>
      </c>
      <c r="AT158" s="363">
        <v>0.98644318826623567</v>
      </c>
      <c r="AU158" s="223">
        <v>1</v>
      </c>
      <c r="AV158" s="223">
        <v>0.99039591468183352</v>
      </c>
      <c r="AW158" s="223">
        <v>1</v>
      </c>
      <c r="AX158" s="223">
        <v>1</v>
      </c>
      <c r="AY158" s="223">
        <v>0.98765226741031653</v>
      </c>
      <c r="AZ158" s="223">
        <v>1</v>
      </c>
      <c r="BA158" s="223">
        <v>1</v>
      </c>
      <c r="BB158" s="223">
        <v>1</v>
      </c>
    </row>
    <row r="159" spans="1:54" ht="15" customHeight="1">
      <c r="A159" s="221">
        <v>44743</v>
      </c>
      <c r="B159" s="222">
        <f t="shared" si="3"/>
        <v>44743</v>
      </c>
      <c r="C159" s="223">
        <v>1</v>
      </c>
      <c r="D159" s="223">
        <v>1</v>
      </c>
      <c r="E159" s="223">
        <v>1</v>
      </c>
      <c r="F159" s="223">
        <v>0.98385348436990039</v>
      </c>
      <c r="G159" s="223">
        <v>0.99249660158921316</v>
      </c>
      <c r="H159" s="223">
        <v>1</v>
      </c>
      <c r="I159" s="223">
        <v>1</v>
      </c>
      <c r="J159" s="223">
        <v>1</v>
      </c>
      <c r="K159" s="223">
        <v>1</v>
      </c>
      <c r="L159" s="223">
        <v>0.99150281905060245</v>
      </c>
      <c r="M159" s="223">
        <v>0.98637087781966726</v>
      </c>
      <c r="N159" s="223">
        <v>1</v>
      </c>
      <c r="O159" s="223">
        <v>0.9883249264717392</v>
      </c>
      <c r="P159" s="223">
        <v>1</v>
      </c>
      <c r="Q159" s="223">
        <v>0.98528904908339432</v>
      </c>
      <c r="R159" s="223">
        <v>0.98536846779966714</v>
      </c>
      <c r="S159" s="223">
        <v>1</v>
      </c>
      <c r="T159" s="223">
        <v>0.98313861476266462</v>
      </c>
      <c r="U159" s="223">
        <v>1</v>
      </c>
      <c r="V159" s="223">
        <v>1</v>
      </c>
      <c r="W159" s="223">
        <v>0.98547189346510022</v>
      </c>
      <c r="X159" s="223">
        <v>1</v>
      </c>
      <c r="Y159" s="223">
        <v>0.98545492106397869</v>
      </c>
      <c r="Z159" s="223">
        <v>0.98550609870695816</v>
      </c>
      <c r="AA159" s="223">
        <v>0.98945742094040512</v>
      </c>
      <c r="AB159" s="223">
        <v>1</v>
      </c>
      <c r="AC159" s="223">
        <v>1</v>
      </c>
      <c r="AD159" s="360">
        <v>0.98447581600775014</v>
      </c>
      <c r="AE159" s="223">
        <v>1</v>
      </c>
      <c r="AF159" s="223">
        <v>1</v>
      </c>
      <c r="AG159" s="223">
        <v>1</v>
      </c>
      <c r="AH159" s="223">
        <v>0.97556439978694676</v>
      </c>
      <c r="AI159" s="223">
        <v>1</v>
      </c>
      <c r="AJ159" s="223">
        <v>0.98096157796230921</v>
      </c>
      <c r="AK159" s="223">
        <v>1</v>
      </c>
      <c r="AL159" s="223">
        <v>1</v>
      </c>
      <c r="AM159" s="223">
        <v>0.9885770956056612</v>
      </c>
      <c r="AN159" s="223">
        <v>1</v>
      </c>
      <c r="AO159" s="223">
        <v>0.98617964391360946</v>
      </c>
      <c r="AP159" s="223">
        <v>1</v>
      </c>
      <c r="AQ159" s="223">
        <v>0.97911056924605833</v>
      </c>
      <c r="AR159" s="223">
        <v>1</v>
      </c>
      <c r="AS159" s="223">
        <v>0.990945697979707</v>
      </c>
      <c r="AT159" s="363">
        <v>0.98432872191934995</v>
      </c>
      <c r="AU159" s="223">
        <v>1</v>
      </c>
      <c r="AV159" s="223">
        <v>0.98886190363247084</v>
      </c>
      <c r="AW159" s="223">
        <v>1</v>
      </c>
      <c r="AX159" s="223">
        <v>1</v>
      </c>
      <c r="AY159" s="223">
        <v>0.98603914512108415</v>
      </c>
      <c r="AZ159" s="223">
        <v>1</v>
      </c>
      <c r="BA159" s="223">
        <v>1</v>
      </c>
      <c r="BB159" s="223">
        <v>1</v>
      </c>
    </row>
    <row r="160" spans="1:54" ht="15" customHeight="1">
      <c r="A160" s="221">
        <v>44774</v>
      </c>
      <c r="B160" s="222">
        <f t="shared" si="3"/>
        <v>44774</v>
      </c>
      <c r="C160" s="223">
        <v>1</v>
      </c>
      <c r="D160" s="223">
        <v>1</v>
      </c>
      <c r="E160" s="223">
        <v>1</v>
      </c>
      <c r="F160" s="223">
        <v>0.98207071964294701</v>
      </c>
      <c r="G160" s="223">
        <v>0.99161539565043033</v>
      </c>
      <c r="H160" s="223">
        <v>1</v>
      </c>
      <c r="I160" s="223">
        <v>1</v>
      </c>
      <c r="J160" s="223">
        <v>1</v>
      </c>
      <c r="K160" s="223">
        <v>1</v>
      </c>
      <c r="L160" s="223">
        <v>0.99034748695743346</v>
      </c>
      <c r="M160" s="223">
        <v>0.98468603597130233</v>
      </c>
      <c r="N160" s="223">
        <v>1</v>
      </c>
      <c r="O160" s="223">
        <v>0.98688847340557084</v>
      </c>
      <c r="P160" s="223">
        <v>1</v>
      </c>
      <c r="Q160" s="223">
        <v>0.98357970215988744</v>
      </c>
      <c r="R160" s="223">
        <v>0.98362328386461151</v>
      </c>
      <c r="S160" s="223">
        <v>1</v>
      </c>
      <c r="T160" s="223">
        <v>0.98124277213960454</v>
      </c>
      <c r="U160" s="223">
        <v>1</v>
      </c>
      <c r="V160" s="223">
        <v>1</v>
      </c>
      <c r="W160" s="223">
        <v>0.98376769360122762</v>
      </c>
      <c r="X160" s="223">
        <v>1</v>
      </c>
      <c r="Y160" s="223">
        <v>0.98375418518098512</v>
      </c>
      <c r="Z160" s="223">
        <v>0.98346096843601416</v>
      </c>
      <c r="AA160" s="223">
        <v>0.98813807423174305</v>
      </c>
      <c r="AB160" s="223">
        <v>1</v>
      </c>
      <c r="AC160" s="223">
        <v>1</v>
      </c>
      <c r="AD160" s="360">
        <v>0.98269674713134925</v>
      </c>
      <c r="AE160" s="223">
        <v>1</v>
      </c>
      <c r="AF160" s="223">
        <v>1</v>
      </c>
      <c r="AG160" s="223">
        <v>1</v>
      </c>
      <c r="AH160" s="223">
        <v>0.97303209627928766</v>
      </c>
      <c r="AI160" s="223">
        <v>1</v>
      </c>
      <c r="AJ160" s="223">
        <v>0.97873710263992275</v>
      </c>
      <c r="AK160" s="223">
        <v>1</v>
      </c>
      <c r="AL160" s="223">
        <v>1</v>
      </c>
      <c r="AM160" s="223">
        <v>0.98699716455203179</v>
      </c>
      <c r="AN160" s="223">
        <v>1</v>
      </c>
      <c r="AO160" s="223">
        <v>0.98460268582295485</v>
      </c>
      <c r="AP160" s="223">
        <v>1</v>
      </c>
      <c r="AQ160" s="223">
        <v>0.97746646816111538</v>
      </c>
      <c r="AR160" s="223">
        <v>1</v>
      </c>
      <c r="AS160" s="223">
        <v>0.9898105886989601</v>
      </c>
      <c r="AT160" s="363">
        <v>0.98220285564305843</v>
      </c>
      <c r="AU160" s="223">
        <v>1</v>
      </c>
      <c r="AV160" s="223">
        <v>0.98730485649303046</v>
      </c>
      <c r="AW160" s="223">
        <v>1</v>
      </c>
      <c r="AX160" s="223">
        <v>1</v>
      </c>
      <c r="AY160" s="223">
        <v>0.98442736449785351</v>
      </c>
      <c r="AZ160" s="223">
        <v>1</v>
      </c>
      <c r="BA160" s="223">
        <v>1</v>
      </c>
      <c r="BB160" s="223">
        <v>1</v>
      </c>
    </row>
    <row r="161" spans="1:55" ht="15" customHeight="1">
      <c r="A161" s="221">
        <v>44805</v>
      </c>
      <c r="B161" s="222">
        <f t="shared" si="3"/>
        <v>44805</v>
      </c>
      <c r="C161" s="223">
        <v>1</v>
      </c>
      <c r="D161" s="223">
        <v>1</v>
      </c>
      <c r="E161" s="223">
        <v>1</v>
      </c>
      <c r="F161" s="223">
        <v>0.98028865852584679</v>
      </c>
      <c r="G161" s="223">
        <v>0.99074747111797501</v>
      </c>
      <c r="H161" s="223">
        <v>1</v>
      </c>
      <c r="I161" s="223">
        <v>1</v>
      </c>
      <c r="J161" s="223">
        <v>1</v>
      </c>
      <c r="K161" s="223">
        <v>1</v>
      </c>
      <c r="L161" s="223">
        <v>0.98917225507426809</v>
      </c>
      <c r="M161" s="223">
        <v>0.98300329593368463</v>
      </c>
      <c r="N161" s="223">
        <v>1</v>
      </c>
      <c r="O161" s="223">
        <v>0.98545251008726975</v>
      </c>
      <c r="P161" s="223">
        <v>1</v>
      </c>
      <c r="Q161" s="223">
        <v>0.98187240964874845</v>
      </c>
      <c r="R161" s="223">
        <v>0.98187978636201345</v>
      </c>
      <c r="S161" s="223">
        <v>1</v>
      </c>
      <c r="T161" s="223">
        <v>0.97931871596076792</v>
      </c>
      <c r="U161" s="223">
        <v>1</v>
      </c>
      <c r="V161" s="223">
        <v>1</v>
      </c>
      <c r="W161" s="223">
        <v>0.98206556481951934</v>
      </c>
      <c r="X161" s="223">
        <v>1</v>
      </c>
      <c r="Y161" s="223">
        <v>0.98205446407974961</v>
      </c>
      <c r="Z161" s="223">
        <v>0.98141790958836705</v>
      </c>
      <c r="AA161" s="223">
        <v>0.98681961170593657</v>
      </c>
      <c r="AB161" s="223">
        <v>1</v>
      </c>
      <c r="AC161" s="223">
        <v>1</v>
      </c>
      <c r="AD161" s="360">
        <v>0.98092902007965621</v>
      </c>
      <c r="AE161" s="223">
        <v>1</v>
      </c>
      <c r="AF161" s="223">
        <v>1</v>
      </c>
      <c r="AG161" s="223">
        <v>1</v>
      </c>
      <c r="AH161" s="223">
        <v>0.97048745299097361</v>
      </c>
      <c r="AI161" s="223">
        <v>1</v>
      </c>
      <c r="AJ161" s="223">
        <v>0.97652345026984388</v>
      </c>
      <c r="AK161" s="223">
        <v>1</v>
      </c>
      <c r="AL161" s="223">
        <v>1</v>
      </c>
      <c r="AM161" s="223">
        <v>0.98541830096142069</v>
      </c>
      <c r="AN161" s="223">
        <v>1</v>
      </c>
      <c r="AO161" s="223">
        <v>0.98302665731720151</v>
      </c>
      <c r="AP161" s="223">
        <v>1</v>
      </c>
      <c r="AQ161" s="223">
        <v>0.97582236707617243</v>
      </c>
      <c r="AR161" s="223">
        <v>1</v>
      </c>
      <c r="AS161" s="223">
        <v>0.98867573806374953</v>
      </c>
      <c r="AT161" s="363">
        <v>0.98006141833189775</v>
      </c>
      <c r="AU161" s="223">
        <v>1</v>
      </c>
      <c r="AV161" s="223">
        <v>0.98572584693169807</v>
      </c>
      <c r="AW161" s="223">
        <v>1</v>
      </c>
      <c r="AX161" s="223">
        <v>1</v>
      </c>
      <c r="AY161" s="223">
        <v>0.98281622004217761</v>
      </c>
      <c r="AZ161" s="223">
        <v>1</v>
      </c>
      <c r="BA161" s="223">
        <v>1</v>
      </c>
      <c r="BB161" s="223">
        <v>1</v>
      </c>
      <c r="BC161" s="21"/>
    </row>
    <row r="162" spans="1:55" ht="15" customHeight="1">
      <c r="A162" s="221">
        <v>44835</v>
      </c>
      <c r="B162" s="222">
        <f t="shared" si="3"/>
        <v>44835</v>
      </c>
      <c r="C162" s="223">
        <v>1</v>
      </c>
      <c r="D162" s="223">
        <v>1</v>
      </c>
      <c r="E162" s="223">
        <v>1</v>
      </c>
      <c r="F162" s="223">
        <v>0.97850730427577493</v>
      </c>
      <c r="G162" s="223">
        <v>0.98989278076043175</v>
      </c>
      <c r="H162" s="223">
        <v>1</v>
      </c>
      <c r="I162" s="223">
        <v>1</v>
      </c>
      <c r="J162" s="223">
        <v>1</v>
      </c>
      <c r="K162" s="223">
        <v>1</v>
      </c>
      <c r="L162" s="223">
        <v>0.98797700203241745</v>
      </c>
      <c r="M162" s="223">
        <v>0.98132421022436855</v>
      </c>
      <c r="N162" s="223">
        <v>1</v>
      </c>
      <c r="O162" s="223">
        <v>0.98401703928974071</v>
      </c>
      <c r="P162" s="223">
        <v>1</v>
      </c>
      <c r="Q162" s="223">
        <v>0.98016716662820125</v>
      </c>
      <c r="R162" s="223">
        <v>0.98013797323959351</v>
      </c>
      <c r="S162" s="223">
        <v>1</v>
      </c>
      <c r="T162" s="223">
        <v>0.97736640221996685</v>
      </c>
      <c r="U162" s="223">
        <v>1</v>
      </c>
      <c r="V162" s="223">
        <v>1</v>
      </c>
      <c r="W162" s="223">
        <v>0.98036550211728779</v>
      </c>
      <c r="X162" s="223">
        <v>1</v>
      </c>
      <c r="Y162" s="223">
        <v>0.98035575821314758</v>
      </c>
      <c r="Z162" s="223">
        <v>0.9793769192251075</v>
      </c>
      <c r="AA162" s="223">
        <v>0.98550203318030893</v>
      </c>
      <c r="AB162" s="223">
        <v>1</v>
      </c>
      <c r="AC162" s="223">
        <v>1</v>
      </c>
      <c r="AD162" s="360">
        <v>0.9791725183944584</v>
      </c>
      <c r="AE162" s="223">
        <v>1</v>
      </c>
      <c r="AF162" s="223">
        <v>1</v>
      </c>
      <c r="AG162" s="223">
        <v>1</v>
      </c>
      <c r="AH162" s="223">
        <v>0.96793046736235044</v>
      </c>
      <c r="AI162" s="223">
        <v>1</v>
      </c>
      <c r="AJ162" s="223">
        <v>0.97431246266425475</v>
      </c>
      <c r="AK162" s="223">
        <v>1</v>
      </c>
      <c r="AL162" s="223">
        <v>1</v>
      </c>
      <c r="AM162" s="223">
        <v>0.98384050474428675</v>
      </c>
      <c r="AN162" s="223">
        <v>1</v>
      </c>
      <c r="AO162" s="223">
        <v>0.98145155886114444</v>
      </c>
      <c r="AP162" s="223">
        <v>1</v>
      </c>
      <c r="AQ162" s="223">
        <v>0.97417826599122936</v>
      </c>
      <c r="AR162" s="223">
        <v>1</v>
      </c>
      <c r="AS162" s="223">
        <v>0.98754114779435198</v>
      </c>
      <c r="AT162" s="363">
        <v>0.97790435327066227</v>
      </c>
      <c r="AU162" s="223">
        <v>1</v>
      </c>
      <c r="AV162" s="223">
        <v>0.98412483225809511</v>
      </c>
      <c r="AW162" s="223">
        <v>1</v>
      </c>
      <c r="AX162" s="223">
        <v>1</v>
      </c>
      <c r="AY162" s="223">
        <v>0.98120571429311376</v>
      </c>
      <c r="AZ162" s="223">
        <v>1</v>
      </c>
      <c r="BA162" s="223">
        <v>1</v>
      </c>
      <c r="BB162" s="223">
        <v>1</v>
      </c>
      <c r="BC162" s="21"/>
    </row>
    <row r="163" spans="1:55" ht="15" customHeight="1">
      <c r="A163" s="221">
        <v>44866</v>
      </c>
      <c r="B163" s="222">
        <f t="shared" si="3"/>
        <v>44866</v>
      </c>
      <c r="C163" s="223">
        <v>1</v>
      </c>
      <c r="D163" s="223">
        <v>1</v>
      </c>
      <c r="E163" s="223">
        <v>1</v>
      </c>
      <c r="F163" s="223">
        <v>0.97672668396864737</v>
      </c>
      <c r="G163" s="223">
        <v>0.98905172769459149</v>
      </c>
      <c r="H163" s="223">
        <v>1</v>
      </c>
      <c r="I163" s="223">
        <v>1</v>
      </c>
      <c r="J163" s="223">
        <v>1</v>
      </c>
      <c r="K163" s="223">
        <v>1</v>
      </c>
      <c r="L163" s="223">
        <v>0.98676093254533115</v>
      </c>
      <c r="M163" s="223">
        <v>0.97964884059101687</v>
      </c>
      <c r="N163" s="223">
        <v>1</v>
      </c>
      <c r="O163" s="223">
        <v>0.98258208036246419</v>
      </c>
      <c r="P163" s="223">
        <v>1</v>
      </c>
      <c r="Q163" s="223">
        <v>0.97846403782751645</v>
      </c>
      <c r="R163" s="223">
        <v>0.97839789960309964</v>
      </c>
      <c r="S163" s="223">
        <v>1</v>
      </c>
      <c r="T163" s="223">
        <v>0.97538483085132144</v>
      </c>
      <c r="U163" s="223">
        <v>1</v>
      </c>
      <c r="V163" s="223">
        <v>1</v>
      </c>
      <c r="W163" s="223">
        <v>0.97866757070816135</v>
      </c>
      <c r="X163" s="223">
        <v>1</v>
      </c>
      <c r="Y163" s="223">
        <v>0.97865810241987139</v>
      </c>
      <c r="Z163" s="223">
        <v>0.97733806461680617</v>
      </c>
      <c r="AA163" s="223">
        <v>0.98418536843650506</v>
      </c>
      <c r="AB163" s="223">
        <v>1</v>
      </c>
      <c r="AC163" s="223">
        <v>1</v>
      </c>
      <c r="AD163" s="360">
        <v>0.9774275108862297</v>
      </c>
      <c r="AE163" s="223">
        <v>1</v>
      </c>
      <c r="AF163" s="223">
        <v>1</v>
      </c>
      <c r="AG163" s="223">
        <v>1</v>
      </c>
      <c r="AH163" s="223">
        <v>0.96536071867944473</v>
      </c>
      <c r="AI163" s="223">
        <v>1</v>
      </c>
      <c r="AJ163" s="223">
        <v>0.97210422423577569</v>
      </c>
      <c r="AK163" s="223">
        <v>1</v>
      </c>
      <c r="AL163" s="223">
        <v>1</v>
      </c>
      <c r="AM163" s="223">
        <v>0.98226381198507351</v>
      </c>
      <c r="AN163" s="223">
        <v>1</v>
      </c>
      <c r="AO163" s="223">
        <v>0.97987742241823961</v>
      </c>
      <c r="AP163" s="223">
        <v>1</v>
      </c>
      <c r="AQ163" s="223">
        <v>0.97253416490628641</v>
      </c>
      <c r="AR163" s="223">
        <v>1</v>
      </c>
      <c r="AS163" s="223">
        <v>0.98640682836723914</v>
      </c>
      <c r="AT163" s="363">
        <v>0.97573107639668799</v>
      </c>
      <c r="AU163" s="223">
        <v>1</v>
      </c>
      <c r="AV163" s="223">
        <v>0.9825010255998925</v>
      </c>
      <c r="AW163" s="223">
        <v>1</v>
      </c>
      <c r="AX163" s="223">
        <v>1</v>
      </c>
      <c r="AY163" s="223">
        <v>0.97959587132993253</v>
      </c>
      <c r="AZ163" s="223">
        <v>1</v>
      </c>
      <c r="BA163" s="223">
        <v>1</v>
      </c>
      <c r="BB163" s="223">
        <v>1</v>
      </c>
      <c r="BC163" s="21"/>
    </row>
    <row r="164" spans="1:55" ht="15" customHeight="1">
      <c r="A164" s="221">
        <v>44896</v>
      </c>
      <c r="B164" s="222">
        <f t="shared" si="3"/>
        <v>44896</v>
      </c>
      <c r="C164" s="223">
        <v>1</v>
      </c>
      <c r="D164" s="223">
        <v>1</v>
      </c>
      <c r="E164" s="223">
        <v>1</v>
      </c>
      <c r="F164" s="223">
        <v>0.97494680089630481</v>
      </c>
      <c r="G164" s="223">
        <v>0.98822426347320436</v>
      </c>
      <c r="H164" s="223">
        <v>1</v>
      </c>
      <c r="I164" s="223">
        <v>1</v>
      </c>
      <c r="J164" s="223">
        <v>1</v>
      </c>
      <c r="K164" s="223">
        <v>1</v>
      </c>
      <c r="L164" s="223">
        <v>0.98552392277892487</v>
      </c>
      <c r="M164" s="223">
        <v>0.97797561959373291</v>
      </c>
      <c r="N164" s="223">
        <v>1</v>
      </c>
      <c r="O164" s="223">
        <v>0.98114763611325539</v>
      </c>
      <c r="P164" s="223">
        <v>1</v>
      </c>
      <c r="Q164" s="223">
        <v>0.97676301819042599</v>
      </c>
      <c r="R164" s="223">
        <v>0.97665956331619452</v>
      </c>
      <c r="S164" s="223">
        <v>1</v>
      </c>
      <c r="T164" s="223">
        <v>0.97337395715526509</v>
      </c>
      <c r="U164" s="223">
        <v>1</v>
      </c>
      <c r="V164" s="223">
        <v>1</v>
      </c>
      <c r="W164" s="223">
        <v>0.97697176545281006</v>
      </c>
      <c r="X164" s="223">
        <v>1</v>
      </c>
      <c r="Y164" s="223">
        <v>0.97696149713857761</v>
      </c>
      <c r="Z164" s="223">
        <v>0.97530134271443125</v>
      </c>
      <c r="AA164" s="223">
        <v>0.98286961726930311</v>
      </c>
      <c r="AB164" s="223">
        <v>1</v>
      </c>
      <c r="AC164" s="223">
        <v>1</v>
      </c>
      <c r="AD164" s="360">
        <v>0.97569387910011396</v>
      </c>
      <c r="AE164" s="223">
        <v>1</v>
      </c>
      <c r="AF164" s="223">
        <v>1</v>
      </c>
      <c r="AG164" s="223">
        <v>1</v>
      </c>
      <c r="AH164" s="223">
        <v>0.9627782046025497</v>
      </c>
      <c r="AI164" s="223">
        <v>1</v>
      </c>
      <c r="AJ164" s="223">
        <v>0.96989872867479521</v>
      </c>
      <c r="AK164" s="223">
        <v>1</v>
      </c>
      <c r="AL164" s="223">
        <v>1</v>
      </c>
      <c r="AM164" s="223">
        <v>0.9806882225678627</v>
      </c>
      <c r="AN164" s="223">
        <v>1</v>
      </c>
      <c r="AO164" s="223">
        <v>0.97830424844127428</v>
      </c>
      <c r="AP164" s="223">
        <v>1</v>
      </c>
      <c r="AQ164" s="223">
        <v>0.97089006382134335</v>
      </c>
      <c r="AR164" s="223">
        <v>1</v>
      </c>
      <c r="AS164" s="223">
        <v>0.98527278153292508</v>
      </c>
      <c r="AT164" s="363">
        <v>0.97354153022049361</v>
      </c>
      <c r="AU164" s="223">
        <v>1</v>
      </c>
      <c r="AV164" s="223">
        <v>0.98085438356296772</v>
      </c>
      <c r="AW164" s="223">
        <v>1</v>
      </c>
      <c r="AX164" s="223">
        <v>1</v>
      </c>
      <c r="AY164" s="223">
        <v>0.97798669371975799</v>
      </c>
      <c r="AZ164" s="223">
        <v>1</v>
      </c>
      <c r="BA164" s="223">
        <v>1</v>
      </c>
      <c r="BB164" s="223">
        <v>1</v>
      </c>
      <c r="BC164" s="21"/>
    </row>
    <row r="165" spans="1:55" ht="15" customHeight="1">
      <c r="A165" s="193"/>
      <c r="B165" s="193"/>
      <c r="C165" s="3"/>
      <c r="D165" s="3"/>
      <c r="E165" s="3"/>
      <c r="F165" s="3"/>
      <c r="G165" s="3"/>
      <c r="H165" s="3"/>
      <c r="I165" s="3"/>
      <c r="J165" s="3"/>
      <c r="K165" s="3"/>
      <c r="L165" s="3"/>
      <c r="M165" s="3"/>
      <c r="N165" s="3"/>
      <c r="O165" s="364"/>
      <c r="P165" s="3"/>
      <c r="Q165" s="3"/>
      <c r="R165" s="3"/>
      <c r="S165" s="3"/>
      <c r="T165" s="3"/>
      <c r="U165" s="3"/>
      <c r="V165" s="3"/>
      <c r="W165" s="364"/>
      <c r="X165" s="3"/>
      <c r="Y165" s="3"/>
      <c r="Z165" s="364"/>
      <c r="AA165" s="364"/>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3"/>
      <c r="B166" s="7" t="s">
        <v>401</v>
      </c>
      <c r="C166" s="3"/>
      <c r="D166" s="3"/>
      <c r="E166" s="3"/>
      <c r="F166" s="3"/>
      <c r="G166" s="3"/>
      <c r="H166" s="3"/>
      <c r="I166" s="3"/>
      <c r="J166" s="3"/>
      <c r="K166" s="3"/>
      <c r="L166" s="3"/>
      <c r="M166" s="3"/>
      <c r="N166" s="3"/>
      <c r="O166" s="364"/>
      <c r="P166" s="3"/>
      <c r="Q166" s="3"/>
      <c r="R166" s="3"/>
      <c r="S166" s="3"/>
      <c r="T166" s="3"/>
      <c r="U166" s="3"/>
      <c r="V166" s="3"/>
      <c r="W166" s="364"/>
      <c r="X166" s="3"/>
      <c r="Y166" s="3"/>
      <c r="Z166" s="364"/>
      <c r="AA166" s="364"/>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4">
        <f t="shared" ref="A167:B186" si="4">A8</f>
        <v>1</v>
      </c>
      <c r="B167" s="225">
        <f t="shared" si="4"/>
        <v>1</v>
      </c>
      <c r="C167" s="219">
        <v>1</v>
      </c>
      <c r="D167" s="219">
        <v>1</v>
      </c>
      <c r="E167" s="219">
        <v>1</v>
      </c>
      <c r="F167" s="219">
        <v>1</v>
      </c>
      <c r="G167" s="219">
        <v>1.0432702640219411</v>
      </c>
      <c r="H167" s="219">
        <v>1</v>
      </c>
      <c r="I167" s="219">
        <v>1</v>
      </c>
      <c r="J167" s="219">
        <v>1</v>
      </c>
      <c r="K167" s="219">
        <v>1</v>
      </c>
      <c r="L167" s="219">
        <v>1.0649999999999999</v>
      </c>
      <c r="M167" s="219">
        <v>1</v>
      </c>
      <c r="N167" s="219">
        <v>1</v>
      </c>
      <c r="O167" s="365">
        <v>1</v>
      </c>
      <c r="P167" s="219">
        <v>1</v>
      </c>
      <c r="Q167" s="219">
        <v>1</v>
      </c>
      <c r="R167" s="219">
        <v>1</v>
      </c>
      <c r="S167" s="219">
        <v>1</v>
      </c>
      <c r="T167" s="219">
        <v>1</v>
      </c>
      <c r="U167" s="219">
        <v>1</v>
      </c>
      <c r="V167" s="219">
        <v>1</v>
      </c>
      <c r="W167" s="365">
        <v>1</v>
      </c>
      <c r="X167" s="219">
        <v>1</v>
      </c>
      <c r="Y167" s="219">
        <v>1</v>
      </c>
      <c r="Z167" s="365">
        <v>1</v>
      </c>
      <c r="AA167" s="365">
        <v>1</v>
      </c>
      <c r="AB167" s="219">
        <v>1</v>
      </c>
      <c r="AC167" s="219">
        <v>1</v>
      </c>
      <c r="AD167" s="219">
        <v>1</v>
      </c>
      <c r="AE167" s="219">
        <v>1</v>
      </c>
      <c r="AF167" s="219">
        <v>1</v>
      </c>
      <c r="AG167" s="219">
        <v>1</v>
      </c>
      <c r="AH167" s="219">
        <v>1</v>
      </c>
      <c r="AI167" s="219">
        <v>1</v>
      </c>
      <c r="AJ167" s="219">
        <v>1</v>
      </c>
      <c r="AK167" s="219">
        <v>1</v>
      </c>
      <c r="AL167" s="219">
        <v>1</v>
      </c>
      <c r="AM167" s="219">
        <v>1</v>
      </c>
      <c r="AN167" s="219">
        <v>1</v>
      </c>
      <c r="AO167" s="219">
        <v>1</v>
      </c>
      <c r="AP167" s="219">
        <v>1</v>
      </c>
      <c r="AQ167" s="219">
        <v>1</v>
      </c>
      <c r="AR167" s="219">
        <v>1</v>
      </c>
      <c r="AS167" s="219">
        <v>1</v>
      </c>
      <c r="AT167" s="219">
        <v>1</v>
      </c>
      <c r="AU167" s="219">
        <v>1</v>
      </c>
      <c r="AV167" s="219">
        <v>1</v>
      </c>
      <c r="AW167" s="219">
        <v>1</v>
      </c>
      <c r="AX167" s="219">
        <v>1</v>
      </c>
      <c r="AY167" s="219">
        <v>1</v>
      </c>
      <c r="AZ167" s="219">
        <v>1</v>
      </c>
      <c r="BA167" s="219">
        <v>1</v>
      </c>
      <c r="BB167" s="219">
        <v>1</v>
      </c>
      <c r="BC167" s="362">
        <f>SUM(C167:BB167)</f>
        <v>52.10827026402194</v>
      </c>
    </row>
    <row r="168" spans="1:55" ht="15" customHeight="1">
      <c r="A168" s="224">
        <f t="shared" si="4"/>
        <v>40179</v>
      </c>
      <c r="B168" s="225">
        <f t="shared" si="4"/>
        <v>40179</v>
      </c>
      <c r="C168" s="223">
        <v>1</v>
      </c>
      <c r="D168" s="223">
        <v>1</v>
      </c>
      <c r="E168" s="223">
        <v>1</v>
      </c>
      <c r="F168" s="223">
        <v>1</v>
      </c>
      <c r="G168" s="223">
        <v>1.0432702640219411</v>
      </c>
      <c r="H168" s="223">
        <v>1</v>
      </c>
      <c r="I168" s="223">
        <v>1</v>
      </c>
      <c r="J168" s="223">
        <v>1</v>
      </c>
      <c r="K168" s="223">
        <v>1</v>
      </c>
      <c r="L168" s="223">
        <v>1.0649999999999999</v>
      </c>
      <c r="M168" s="223">
        <v>1</v>
      </c>
      <c r="N168" s="223">
        <v>1</v>
      </c>
      <c r="O168" s="360">
        <v>1</v>
      </c>
      <c r="P168" s="223">
        <v>1</v>
      </c>
      <c r="Q168" s="223">
        <v>1</v>
      </c>
      <c r="R168" s="223">
        <v>1</v>
      </c>
      <c r="S168" s="223">
        <v>1</v>
      </c>
      <c r="T168" s="223">
        <v>1</v>
      </c>
      <c r="U168" s="223">
        <v>1</v>
      </c>
      <c r="V168" s="223">
        <v>1</v>
      </c>
      <c r="W168" s="360">
        <v>1</v>
      </c>
      <c r="X168" s="223">
        <v>1</v>
      </c>
      <c r="Y168" s="223">
        <v>1</v>
      </c>
      <c r="Z168" s="360">
        <v>1</v>
      </c>
      <c r="AA168" s="360">
        <v>1</v>
      </c>
      <c r="AB168" s="223">
        <v>1</v>
      </c>
      <c r="AC168" s="223">
        <v>1</v>
      </c>
      <c r="AD168" s="223">
        <v>1</v>
      </c>
      <c r="AE168" s="223">
        <v>1</v>
      </c>
      <c r="AF168" s="223">
        <v>1</v>
      </c>
      <c r="AG168" s="223">
        <v>1</v>
      </c>
      <c r="AH168" s="223">
        <v>1</v>
      </c>
      <c r="AI168" s="223">
        <v>1</v>
      </c>
      <c r="AJ168" s="223">
        <v>1</v>
      </c>
      <c r="AK168" s="223">
        <v>1</v>
      </c>
      <c r="AL168" s="223">
        <v>1</v>
      </c>
      <c r="AM168" s="223">
        <v>1</v>
      </c>
      <c r="AN168" s="223">
        <v>1</v>
      </c>
      <c r="AO168" s="223">
        <v>1</v>
      </c>
      <c r="AP168" s="223">
        <v>1</v>
      </c>
      <c r="AQ168" s="223">
        <v>1</v>
      </c>
      <c r="AR168" s="223">
        <v>1</v>
      </c>
      <c r="AS168" s="223">
        <v>1</v>
      </c>
      <c r="AT168" s="223">
        <v>1</v>
      </c>
      <c r="AU168" s="223">
        <v>1</v>
      </c>
      <c r="AV168" s="223">
        <v>1</v>
      </c>
      <c r="AW168" s="223">
        <v>1</v>
      </c>
      <c r="AX168" s="223">
        <v>1</v>
      </c>
      <c r="AY168" s="223">
        <v>1</v>
      </c>
      <c r="AZ168" s="223">
        <v>1</v>
      </c>
      <c r="BA168" s="223">
        <v>1</v>
      </c>
      <c r="BB168" s="223">
        <v>1</v>
      </c>
      <c r="BC168" s="362">
        <f>SUM(C168:BB168)</f>
        <v>52.10827026402194</v>
      </c>
    </row>
    <row r="169" spans="1:55" ht="15" customHeight="1">
      <c r="A169" s="224">
        <f t="shared" si="4"/>
        <v>40210</v>
      </c>
      <c r="B169" s="225">
        <f t="shared" ref="B169" si="5">B10</f>
        <v>40210</v>
      </c>
      <c r="C169" s="223">
        <v>1</v>
      </c>
      <c r="D169" s="223">
        <v>1</v>
      </c>
      <c r="E169" s="223">
        <v>1</v>
      </c>
      <c r="F169" s="223">
        <v>1</v>
      </c>
      <c r="G169" s="223">
        <v>1.0432702640219411</v>
      </c>
      <c r="H169" s="223">
        <v>1</v>
      </c>
      <c r="I169" s="223">
        <v>1</v>
      </c>
      <c r="J169" s="223">
        <v>1</v>
      </c>
      <c r="K169" s="223">
        <v>1</v>
      </c>
      <c r="L169" s="223">
        <v>1.0649999999999999</v>
      </c>
      <c r="M169" s="223">
        <v>1</v>
      </c>
      <c r="N169" s="223">
        <v>1</v>
      </c>
      <c r="O169" s="360">
        <v>1</v>
      </c>
      <c r="P169" s="223">
        <v>1</v>
      </c>
      <c r="Q169" s="223">
        <v>1</v>
      </c>
      <c r="R169" s="223">
        <v>1</v>
      </c>
      <c r="S169" s="223">
        <v>1</v>
      </c>
      <c r="T169" s="223">
        <v>1</v>
      </c>
      <c r="U169" s="223">
        <v>1</v>
      </c>
      <c r="V169" s="223">
        <v>1</v>
      </c>
      <c r="W169" s="360">
        <v>1</v>
      </c>
      <c r="X169" s="223">
        <v>1</v>
      </c>
      <c r="Y169" s="223">
        <v>1</v>
      </c>
      <c r="Z169" s="360">
        <v>1</v>
      </c>
      <c r="AA169" s="360">
        <v>1</v>
      </c>
      <c r="AB169" s="223">
        <v>1</v>
      </c>
      <c r="AC169" s="223">
        <v>1</v>
      </c>
      <c r="AD169" s="223">
        <v>1</v>
      </c>
      <c r="AE169" s="223">
        <v>1</v>
      </c>
      <c r="AF169" s="223">
        <v>1</v>
      </c>
      <c r="AG169" s="223">
        <v>1</v>
      </c>
      <c r="AH169" s="223">
        <v>1</v>
      </c>
      <c r="AI169" s="223">
        <v>1</v>
      </c>
      <c r="AJ169" s="223">
        <v>1</v>
      </c>
      <c r="AK169" s="223">
        <v>1</v>
      </c>
      <c r="AL169" s="223">
        <v>1</v>
      </c>
      <c r="AM169" s="223">
        <v>1</v>
      </c>
      <c r="AN169" s="223">
        <v>1</v>
      </c>
      <c r="AO169" s="223">
        <v>1</v>
      </c>
      <c r="AP169" s="223">
        <v>1</v>
      </c>
      <c r="AQ169" s="223">
        <v>1</v>
      </c>
      <c r="AR169" s="223">
        <v>1</v>
      </c>
      <c r="AS169" s="223">
        <v>1</v>
      </c>
      <c r="AT169" s="223">
        <v>1</v>
      </c>
      <c r="AU169" s="223">
        <v>1</v>
      </c>
      <c r="AV169" s="223">
        <v>1</v>
      </c>
      <c r="AW169" s="223">
        <v>1</v>
      </c>
      <c r="AX169" s="223">
        <v>1</v>
      </c>
      <c r="AY169" s="223">
        <v>1</v>
      </c>
      <c r="AZ169" s="223">
        <v>1</v>
      </c>
      <c r="BA169" s="223">
        <v>1</v>
      </c>
      <c r="BB169" s="223">
        <v>1</v>
      </c>
      <c r="BC169" s="21"/>
    </row>
    <row r="170" spans="1:55" ht="15" customHeight="1">
      <c r="A170" s="224">
        <f t="shared" si="4"/>
        <v>40238</v>
      </c>
      <c r="B170" s="225">
        <f t="shared" ref="B170" si="6">B11</f>
        <v>40238</v>
      </c>
      <c r="C170" s="223">
        <v>1</v>
      </c>
      <c r="D170" s="223">
        <v>1</v>
      </c>
      <c r="E170" s="223">
        <v>1</v>
      </c>
      <c r="F170" s="223">
        <v>1</v>
      </c>
      <c r="G170" s="223">
        <v>1.0432702640219411</v>
      </c>
      <c r="H170" s="223">
        <v>1</v>
      </c>
      <c r="I170" s="223">
        <v>1</v>
      </c>
      <c r="J170" s="223">
        <v>1</v>
      </c>
      <c r="K170" s="223">
        <v>1</v>
      </c>
      <c r="L170" s="223">
        <v>1.0649999999999999</v>
      </c>
      <c r="M170" s="223">
        <v>1</v>
      </c>
      <c r="N170" s="223">
        <v>1</v>
      </c>
      <c r="O170" s="360">
        <v>1</v>
      </c>
      <c r="P170" s="223">
        <v>1</v>
      </c>
      <c r="Q170" s="223">
        <v>1</v>
      </c>
      <c r="R170" s="223">
        <v>1</v>
      </c>
      <c r="S170" s="223">
        <v>1</v>
      </c>
      <c r="T170" s="223">
        <v>1</v>
      </c>
      <c r="U170" s="223">
        <v>1</v>
      </c>
      <c r="V170" s="223">
        <v>1</v>
      </c>
      <c r="W170" s="360">
        <v>1</v>
      </c>
      <c r="X170" s="223">
        <v>1</v>
      </c>
      <c r="Y170" s="223">
        <v>1</v>
      </c>
      <c r="Z170" s="360">
        <v>1</v>
      </c>
      <c r="AA170" s="360">
        <v>1</v>
      </c>
      <c r="AB170" s="223">
        <v>1</v>
      </c>
      <c r="AC170" s="223">
        <v>1</v>
      </c>
      <c r="AD170" s="223">
        <v>1</v>
      </c>
      <c r="AE170" s="223">
        <v>1</v>
      </c>
      <c r="AF170" s="223">
        <v>1</v>
      </c>
      <c r="AG170" s="223">
        <v>1</v>
      </c>
      <c r="AH170" s="223">
        <v>1</v>
      </c>
      <c r="AI170" s="223">
        <v>1</v>
      </c>
      <c r="AJ170" s="223">
        <v>1</v>
      </c>
      <c r="AK170" s="223">
        <v>1</v>
      </c>
      <c r="AL170" s="223">
        <v>1</v>
      </c>
      <c r="AM170" s="223">
        <v>1</v>
      </c>
      <c r="AN170" s="223">
        <v>1</v>
      </c>
      <c r="AO170" s="223">
        <v>1</v>
      </c>
      <c r="AP170" s="223">
        <v>1</v>
      </c>
      <c r="AQ170" s="223">
        <v>1</v>
      </c>
      <c r="AR170" s="223">
        <v>1</v>
      </c>
      <c r="AS170" s="223">
        <v>1</v>
      </c>
      <c r="AT170" s="223">
        <v>1</v>
      </c>
      <c r="AU170" s="223">
        <v>1</v>
      </c>
      <c r="AV170" s="223">
        <v>1</v>
      </c>
      <c r="AW170" s="223">
        <v>1</v>
      </c>
      <c r="AX170" s="223">
        <v>1</v>
      </c>
      <c r="AY170" s="223">
        <v>1</v>
      </c>
      <c r="AZ170" s="223">
        <v>1</v>
      </c>
      <c r="BA170" s="223">
        <v>1</v>
      </c>
      <c r="BB170" s="223">
        <v>1</v>
      </c>
      <c r="BC170" s="21"/>
    </row>
    <row r="171" spans="1:55" ht="15" customHeight="1">
      <c r="A171" s="224">
        <f t="shared" si="4"/>
        <v>40269</v>
      </c>
      <c r="B171" s="225">
        <f t="shared" ref="B171" si="7">B12</f>
        <v>40269</v>
      </c>
      <c r="C171" s="223">
        <v>1</v>
      </c>
      <c r="D171" s="223">
        <v>1</v>
      </c>
      <c r="E171" s="223">
        <v>1</v>
      </c>
      <c r="F171" s="223">
        <v>1</v>
      </c>
      <c r="G171" s="223">
        <v>1.0432702640219411</v>
      </c>
      <c r="H171" s="223">
        <v>1</v>
      </c>
      <c r="I171" s="223">
        <v>1</v>
      </c>
      <c r="J171" s="223">
        <v>1</v>
      </c>
      <c r="K171" s="223">
        <v>1</v>
      </c>
      <c r="L171" s="223">
        <v>1.0649999999999999</v>
      </c>
      <c r="M171" s="223">
        <v>1</v>
      </c>
      <c r="N171" s="223">
        <v>1</v>
      </c>
      <c r="O171" s="360">
        <v>1</v>
      </c>
      <c r="P171" s="223">
        <v>1</v>
      </c>
      <c r="Q171" s="223">
        <v>1</v>
      </c>
      <c r="R171" s="223">
        <v>1</v>
      </c>
      <c r="S171" s="223">
        <v>1</v>
      </c>
      <c r="T171" s="223">
        <v>1</v>
      </c>
      <c r="U171" s="223">
        <v>1</v>
      </c>
      <c r="V171" s="223">
        <v>1</v>
      </c>
      <c r="W171" s="360">
        <v>1</v>
      </c>
      <c r="X171" s="223">
        <v>1</v>
      </c>
      <c r="Y171" s="223">
        <v>1</v>
      </c>
      <c r="Z171" s="360">
        <v>1</v>
      </c>
      <c r="AA171" s="360">
        <v>1</v>
      </c>
      <c r="AB171" s="223">
        <v>1</v>
      </c>
      <c r="AC171" s="223">
        <v>1</v>
      </c>
      <c r="AD171" s="223">
        <v>1</v>
      </c>
      <c r="AE171" s="223">
        <v>1</v>
      </c>
      <c r="AF171" s="223">
        <v>1</v>
      </c>
      <c r="AG171" s="223">
        <v>1</v>
      </c>
      <c r="AH171" s="223">
        <v>1</v>
      </c>
      <c r="AI171" s="223">
        <v>1</v>
      </c>
      <c r="AJ171" s="223">
        <v>1</v>
      </c>
      <c r="AK171" s="223">
        <v>1</v>
      </c>
      <c r="AL171" s="223">
        <v>1</v>
      </c>
      <c r="AM171" s="223">
        <v>1</v>
      </c>
      <c r="AN171" s="223">
        <v>1</v>
      </c>
      <c r="AO171" s="223">
        <v>1</v>
      </c>
      <c r="AP171" s="223">
        <v>1</v>
      </c>
      <c r="AQ171" s="223">
        <v>1</v>
      </c>
      <c r="AR171" s="223">
        <v>1</v>
      </c>
      <c r="AS171" s="223">
        <v>1</v>
      </c>
      <c r="AT171" s="223">
        <v>1</v>
      </c>
      <c r="AU171" s="223">
        <v>1</v>
      </c>
      <c r="AV171" s="223">
        <v>1</v>
      </c>
      <c r="AW171" s="223">
        <v>1</v>
      </c>
      <c r="AX171" s="223">
        <v>1</v>
      </c>
      <c r="AY171" s="223">
        <v>1</v>
      </c>
      <c r="AZ171" s="223">
        <v>1</v>
      </c>
      <c r="BA171" s="223">
        <v>1</v>
      </c>
      <c r="BB171" s="223">
        <v>1</v>
      </c>
      <c r="BC171" s="21"/>
    </row>
    <row r="172" spans="1:55" ht="15" customHeight="1">
      <c r="A172" s="224">
        <f t="shared" si="4"/>
        <v>40299</v>
      </c>
      <c r="B172" s="225">
        <f t="shared" ref="B172" si="8">B13</f>
        <v>40299</v>
      </c>
      <c r="C172" s="223">
        <v>1</v>
      </c>
      <c r="D172" s="223">
        <v>1</v>
      </c>
      <c r="E172" s="223">
        <v>1</v>
      </c>
      <c r="F172" s="223">
        <v>1</v>
      </c>
      <c r="G172" s="223">
        <v>1.0432702640219411</v>
      </c>
      <c r="H172" s="223">
        <v>1</v>
      </c>
      <c r="I172" s="223">
        <v>1</v>
      </c>
      <c r="J172" s="223">
        <v>1</v>
      </c>
      <c r="K172" s="223">
        <v>1</v>
      </c>
      <c r="L172" s="223">
        <v>1.0649999999999999</v>
      </c>
      <c r="M172" s="223">
        <v>1</v>
      </c>
      <c r="N172" s="223">
        <v>1</v>
      </c>
      <c r="O172" s="360">
        <v>1</v>
      </c>
      <c r="P172" s="223">
        <v>1</v>
      </c>
      <c r="Q172" s="223">
        <v>1</v>
      </c>
      <c r="R172" s="223">
        <v>1</v>
      </c>
      <c r="S172" s="223">
        <v>1</v>
      </c>
      <c r="T172" s="223">
        <v>1</v>
      </c>
      <c r="U172" s="223">
        <v>1</v>
      </c>
      <c r="V172" s="223">
        <v>1</v>
      </c>
      <c r="W172" s="360">
        <v>1</v>
      </c>
      <c r="X172" s="223">
        <v>1</v>
      </c>
      <c r="Y172" s="223">
        <v>1</v>
      </c>
      <c r="Z172" s="360">
        <v>1</v>
      </c>
      <c r="AA172" s="360">
        <v>1</v>
      </c>
      <c r="AB172" s="223">
        <v>1</v>
      </c>
      <c r="AC172" s="223">
        <v>1</v>
      </c>
      <c r="AD172" s="223">
        <v>1</v>
      </c>
      <c r="AE172" s="223">
        <v>1</v>
      </c>
      <c r="AF172" s="223">
        <v>1</v>
      </c>
      <c r="AG172" s="223">
        <v>1</v>
      </c>
      <c r="AH172" s="223">
        <v>1</v>
      </c>
      <c r="AI172" s="223">
        <v>1</v>
      </c>
      <c r="AJ172" s="223">
        <v>1</v>
      </c>
      <c r="AK172" s="223">
        <v>1</v>
      </c>
      <c r="AL172" s="223">
        <v>1</v>
      </c>
      <c r="AM172" s="223">
        <v>1</v>
      </c>
      <c r="AN172" s="223">
        <v>1</v>
      </c>
      <c r="AO172" s="223">
        <v>1</v>
      </c>
      <c r="AP172" s="223">
        <v>1</v>
      </c>
      <c r="AQ172" s="223">
        <v>1</v>
      </c>
      <c r="AR172" s="223">
        <v>1</v>
      </c>
      <c r="AS172" s="223">
        <v>1</v>
      </c>
      <c r="AT172" s="223">
        <v>1</v>
      </c>
      <c r="AU172" s="223">
        <v>1</v>
      </c>
      <c r="AV172" s="223">
        <v>1</v>
      </c>
      <c r="AW172" s="223">
        <v>1</v>
      </c>
      <c r="AX172" s="223">
        <v>1</v>
      </c>
      <c r="AY172" s="223">
        <v>1</v>
      </c>
      <c r="AZ172" s="223">
        <v>1</v>
      </c>
      <c r="BA172" s="223">
        <v>1</v>
      </c>
      <c r="BB172" s="223">
        <v>1</v>
      </c>
      <c r="BC172" s="21"/>
    </row>
    <row r="173" spans="1:55" ht="15" customHeight="1">
      <c r="A173" s="224">
        <f t="shared" si="4"/>
        <v>40330</v>
      </c>
      <c r="B173" s="225">
        <f t="shared" ref="B173" si="9">B14</f>
        <v>40330</v>
      </c>
      <c r="C173" s="223">
        <v>1</v>
      </c>
      <c r="D173" s="223">
        <v>1</v>
      </c>
      <c r="E173" s="223">
        <v>1</v>
      </c>
      <c r="F173" s="223">
        <v>1</v>
      </c>
      <c r="G173" s="223">
        <v>1.0432702640219411</v>
      </c>
      <c r="H173" s="223">
        <v>1</v>
      </c>
      <c r="I173" s="223">
        <v>1</v>
      </c>
      <c r="J173" s="223">
        <v>1</v>
      </c>
      <c r="K173" s="223">
        <v>1</v>
      </c>
      <c r="L173" s="223">
        <v>1.0649999999999999</v>
      </c>
      <c r="M173" s="223">
        <v>1</v>
      </c>
      <c r="N173" s="223">
        <v>1</v>
      </c>
      <c r="O173" s="360">
        <v>1</v>
      </c>
      <c r="P173" s="223">
        <v>1</v>
      </c>
      <c r="Q173" s="223">
        <v>1</v>
      </c>
      <c r="R173" s="223">
        <v>1</v>
      </c>
      <c r="S173" s="223">
        <v>1</v>
      </c>
      <c r="T173" s="223">
        <v>1</v>
      </c>
      <c r="U173" s="223">
        <v>1</v>
      </c>
      <c r="V173" s="223">
        <v>1</v>
      </c>
      <c r="W173" s="360">
        <v>1</v>
      </c>
      <c r="X173" s="223">
        <v>1</v>
      </c>
      <c r="Y173" s="223">
        <v>1</v>
      </c>
      <c r="Z173" s="360">
        <v>1</v>
      </c>
      <c r="AA173" s="360">
        <v>1</v>
      </c>
      <c r="AB173" s="223">
        <v>1</v>
      </c>
      <c r="AC173" s="223">
        <v>1</v>
      </c>
      <c r="AD173" s="223">
        <v>1</v>
      </c>
      <c r="AE173" s="223">
        <v>1</v>
      </c>
      <c r="AF173" s="223">
        <v>1</v>
      </c>
      <c r="AG173" s="223">
        <v>1</v>
      </c>
      <c r="AH173" s="223">
        <v>1</v>
      </c>
      <c r="AI173" s="223">
        <v>1</v>
      </c>
      <c r="AJ173" s="223">
        <v>1</v>
      </c>
      <c r="AK173" s="223">
        <v>1</v>
      </c>
      <c r="AL173" s="223">
        <v>1</v>
      </c>
      <c r="AM173" s="223">
        <v>1</v>
      </c>
      <c r="AN173" s="223">
        <v>1</v>
      </c>
      <c r="AO173" s="223">
        <v>1</v>
      </c>
      <c r="AP173" s="223">
        <v>1</v>
      </c>
      <c r="AQ173" s="223">
        <v>1</v>
      </c>
      <c r="AR173" s="223">
        <v>1</v>
      </c>
      <c r="AS173" s="223">
        <v>1</v>
      </c>
      <c r="AT173" s="223">
        <v>1</v>
      </c>
      <c r="AU173" s="223">
        <v>1</v>
      </c>
      <c r="AV173" s="223">
        <v>1</v>
      </c>
      <c r="AW173" s="223">
        <v>1</v>
      </c>
      <c r="AX173" s="223">
        <v>1</v>
      </c>
      <c r="AY173" s="223">
        <v>1</v>
      </c>
      <c r="AZ173" s="223">
        <v>1</v>
      </c>
      <c r="BA173" s="223">
        <v>1</v>
      </c>
      <c r="BB173" s="223">
        <v>1</v>
      </c>
      <c r="BC173" s="21"/>
    </row>
    <row r="174" spans="1:55" ht="15" customHeight="1">
      <c r="A174" s="224">
        <f t="shared" si="4"/>
        <v>40360</v>
      </c>
      <c r="B174" s="225">
        <f t="shared" ref="B174" si="10">B15</f>
        <v>40360</v>
      </c>
      <c r="C174" s="223">
        <v>1</v>
      </c>
      <c r="D174" s="223">
        <v>1</v>
      </c>
      <c r="E174" s="223">
        <v>1</v>
      </c>
      <c r="F174" s="223">
        <v>1</v>
      </c>
      <c r="G174" s="223">
        <v>1.0432702640219411</v>
      </c>
      <c r="H174" s="223">
        <v>1</v>
      </c>
      <c r="I174" s="223">
        <v>1</v>
      </c>
      <c r="J174" s="223">
        <v>1</v>
      </c>
      <c r="K174" s="223">
        <v>1</v>
      </c>
      <c r="L174" s="223">
        <v>1.0649999999999999</v>
      </c>
      <c r="M174" s="223">
        <v>1</v>
      </c>
      <c r="N174" s="223">
        <v>1</v>
      </c>
      <c r="O174" s="360">
        <v>1</v>
      </c>
      <c r="P174" s="223">
        <v>1</v>
      </c>
      <c r="Q174" s="223">
        <v>1</v>
      </c>
      <c r="R174" s="223">
        <v>1</v>
      </c>
      <c r="S174" s="223">
        <v>1</v>
      </c>
      <c r="T174" s="223">
        <v>1</v>
      </c>
      <c r="U174" s="223">
        <v>1</v>
      </c>
      <c r="V174" s="223">
        <v>1</v>
      </c>
      <c r="W174" s="360">
        <v>1</v>
      </c>
      <c r="X174" s="223">
        <v>1</v>
      </c>
      <c r="Y174" s="223">
        <v>1</v>
      </c>
      <c r="Z174" s="360">
        <v>1</v>
      </c>
      <c r="AA174" s="360">
        <v>1</v>
      </c>
      <c r="AB174" s="223">
        <v>1</v>
      </c>
      <c r="AC174" s="223">
        <v>1</v>
      </c>
      <c r="AD174" s="223">
        <v>1</v>
      </c>
      <c r="AE174" s="223">
        <v>1</v>
      </c>
      <c r="AF174" s="223">
        <v>1</v>
      </c>
      <c r="AG174" s="223">
        <v>1</v>
      </c>
      <c r="AH174" s="223">
        <v>1</v>
      </c>
      <c r="AI174" s="223">
        <v>1</v>
      </c>
      <c r="AJ174" s="223">
        <v>1</v>
      </c>
      <c r="AK174" s="223">
        <v>1</v>
      </c>
      <c r="AL174" s="223">
        <v>1</v>
      </c>
      <c r="AM174" s="223">
        <v>1</v>
      </c>
      <c r="AN174" s="223">
        <v>1</v>
      </c>
      <c r="AO174" s="223">
        <v>1</v>
      </c>
      <c r="AP174" s="223">
        <v>1</v>
      </c>
      <c r="AQ174" s="223">
        <v>1</v>
      </c>
      <c r="AR174" s="223">
        <v>1</v>
      </c>
      <c r="AS174" s="223">
        <v>1</v>
      </c>
      <c r="AT174" s="223">
        <v>1</v>
      </c>
      <c r="AU174" s="223">
        <v>1</v>
      </c>
      <c r="AV174" s="223">
        <v>1</v>
      </c>
      <c r="AW174" s="223">
        <v>1</v>
      </c>
      <c r="AX174" s="223">
        <v>1</v>
      </c>
      <c r="AY174" s="223">
        <v>1</v>
      </c>
      <c r="AZ174" s="223">
        <v>1</v>
      </c>
      <c r="BA174" s="223">
        <v>1</v>
      </c>
      <c r="BB174" s="223">
        <v>1</v>
      </c>
      <c r="BC174" s="21"/>
    </row>
    <row r="175" spans="1:55" ht="15" customHeight="1">
      <c r="A175" s="224">
        <f t="shared" si="4"/>
        <v>40391</v>
      </c>
      <c r="B175" s="225">
        <f t="shared" ref="B175" si="11">B16</f>
        <v>40391</v>
      </c>
      <c r="C175" s="223">
        <v>1</v>
      </c>
      <c r="D175" s="223">
        <v>1</v>
      </c>
      <c r="E175" s="223">
        <v>1</v>
      </c>
      <c r="F175" s="223">
        <v>1</v>
      </c>
      <c r="G175" s="223">
        <v>1.0432702640219411</v>
      </c>
      <c r="H175" s="223">
        <v>1</v>
      </c>
      <c r="I175" s="223">
        <v>1</v>
      </c>
      <c r="J175" s="223">
        <v>1</v>
      </c>
      <c r="K175" s="223">
        <v>1</v>
      </c>
      <c r="L175" s="223">
        <v>1.0649999999999999</v>
      </c>
      <c r="M175" s="223">
        <v>1</v>
      </c>
      <c r="N175" s="223">
        <v>1</v>
      </c>
      <c r="O175" s="360">
        <v>1</v>
      </c>
      <c r="P175" s="223">
        <v>1</v>
      </c>
      <c r="Q175" s="223">
        <v>1</v>
      </c>
      <c r="R175" s="223">
        <v>1</v>
      </c>
      <c r="S175" s="223">
        <v>1</v>
      </c>
      <c r="T175" s="223">
        <v>1</v>
      </c>
      <c r="U175" s="223">
        <v>1</v>
      </c>
      <c r="V175" s="223">
        <v>1</v>
      </c>
      <c r="W175" s="360">
        <v>1</v>
      </c>
      <c r="X175" s="223">
        <v>1</v>
      </c>
      <c r="Y175" s="223">
        <v>1</v>
      </c>
      <c r="Z175" s="360">
        <v>1</v>
      </c>
      <c r="AA175" s="360">
        <v>1</v>
      </c>
      <c r="AB175" s="223">
        <v>1</v>
      </c>
      <c r="AC175" s="223">
        <v>1</v>
      </c>
      <c r="AD175" s="223">
        <v>1</v>
      </c>
      <c r="AE175" s="223">
        <v>1</v>
      </c>
      <c r="AF175" s="223">
        <v>1</v>
      </c>
      <c r="AG175" s="223">
        <v>1</v>
      </c>
      <c r="AH175" s="223">
        <v>1</v>
      </c>
      <c r="AI175" s="223">
        <v>1</v>
      </c>
      <c r="AJ175" s="223">
        <v>1</v>
      </c>
      <c r="AK175" s="223">
        <v>1</v>
      </c>
      <c r="AL175" s="223">
        <v>1</v>
      </c>
      <c r="AM175" s="223">
        <v>1</v>
      </c>
      <c r="AN175" s="223">
        <v>1</v>
      </c>
      <c r="AO175" s="223">
        <v>1</v>
      </c>
      <c r="AP175" s="223">
        <v>1</v>
      </c>
      <c r="AQ175" s="223">
        <v>1</v>
      </c>
      <c r="AR175" s="223">
        <v>1</v>
      </c>
      <c r="AS175" s="223">
        <v>1</v>
      </c>
      <c r="AT175" s="223">
        <v>1</v>
      </c>
      <c r="AU175" s="223">
        <v>1</v>
      </c>
      <c r="AV175" s="223">
        <v>1</v>
      </c>
      <c r="AW175" s="223">
        <v>1</v>
      </c>
      <c r="AX175" s="223">
        <v>1</v>
      </c>
      <c r="AY175" s="223">
        <v>1</v>
      </c>
      <c r="AZ175" s="223">
        <v>1</v>
      </c>
      <c r="BA175" s="223">
        <v>1</v>
      </c>
      <c r="BB175" s="223">
        <v>1</v>
      </c>
      <c r="BC175" s="21"/>
    </row>
    <row r="176" spans="1:55" ht="15" customHeight="1">
      <c r="A176" s="224">
        <f t="shared" si="4"/>
        <v>40422</v>
      </c>
      <c r="B176" s="225">
        <f t="shared" ref="B176" si="12">B17</f>
        <v>40422</v>
      </c>
      <c r="C176" s="223">
        <v>1</v>
      </c>
      <c r="D176" s="223">
        <v>1</v>
      </c>
      <c r="E176" s="223">
        <v>1</v>
      </c>
      <c r="F176" s="223">
        <v>1</v>
      </c>
      <c r="G176" s="223">
        <v>1.0432702640219411</v>
      </c>
      <c r="H176" s="223">
        <v>1</v>
      </c>
      <c r="I176" s="223">
        <v>1</v>
      </c>
      <c r="J176" s="223">
        <v>1</v>
      </c>
      <c r="K176" s="223">
        <v>1</v>
      </c>
      <c r="L176" s="223">
        <v>1.0649999999999999</v>
      </c>
      <c r="M176" s="223">
        <v>1</v>
      </c>
      <c r="N176" s="223">
        <v>1</v>
      </c>
      <c r="O176" s="360">
        <v>1</v>
      </c>
      <c r="P176" s="223">
        <v>1</v>
      </c>
      <c r="Q176" s="223">
        <v>1</v>
      </c>
      <c r="R176" s="223">
        <v>1</v>
      </c>
      <c r="S176" s="223">
        <v>1</v>
      </c>
      <c r="T176" s="223">
        <v>1</v>
      </c>
      <c r="U176" s="223">
        <v>1</v>
      </c>
      <c r="V176" s="223">
        <v>1</v>
      </c>
      <c r="W176" s="360">
        <v>1</v>
      </c>
      <c r="X176" s="223">
        <v>1</v>
      </c>
      <c r="Y176" s="223">
        <v>1</v>
      </c>
      <c r="Z176" s="360">
        <v>1</v>
      </c>
      <c r="AA176" s="360">
        <v>1</v>
      </c>
      <c r="AB176" s="223">
        <v>1</v>
      </c>
      <c r="AC176" s="223">
        <v>1</v>
      </c>
      <c r="AD176" s="223">
        <v>1</v>
      </c>
      <c r="AE176" s="223">
        <v>1</v>
      </c>
      <c r="AF176" s="223">
        <v>1</v>
      </c>
      <c r="AG176" s="223">
        <v>1</v>
      </c>
      <c r="AH176" s="223">
        <v>1</v>
      </c>
      <c r="AI176" s="223">
        <v>1</v>
      </c>
      <c r="AJ176" s="223">
        <v>1</v>
      </c>
      <c r="AK176" s="223">
        <v>1</v>
      </c>
      <c r="AL176" s="223">
        <v>1</v>
      </c>
      <c r="AM176" s="223">
        <v>1</v>
      </c>
      <c r="AN176" s="223">
        <v>1</v>
      </c>
      <c r="AO176" s="223">
        <v>1</v>
      </c>
      <c r="AP176" s="223">
        <v>1</v>
      </c>
      <c r="AQ176" s="223">
        <v>1</v>
      </c>
      <c r="AR176" s="223">
        <v>1</v>
      </c>
      <c r="AS176" s="223">
        <v>1</v>
      </c>
      <c r="AT176" s="223">
        <v>1</v>
      </c>
      <c r="AU176" s="223">
        <v>1</v>
      </c>
      <c r="AV176" s="223">
        <v>1</v>
      </c>
      <c r="AW176" s="223">
        <v>1</v>
      </c>
      <c r="AX176" s="223">
        <v>1</v>
      </c>
      <c r="AY176" s="223">
        <v>1</v>
      </c>
      <c r="AZ176" s="223">
        <v>1</v>
      </c>
      <c r="BA176" s="223">
        <v>1</v>
      </c>
      <c r="BB176" s="223">
        <v>1</v>
      </c>
      <c r="BC176" s="21"/>
    </row>
    <row r="177" spans="1:54" ht="15" customHeight="1">
      <c r="A177" s="224">
        <f t="shared" si="4"/>
        <v>40452</v>
      </c>
      <c r="B177" s="225">
        <f t="shared" ref="B177" si="13">B18</f>
        <v>40452</v>
      </c>
      <c r="C177" s="223">
        <v>1</v>
      </c>
      <c r="D177" s="223">
        <v>1</v>
      </c>
      <c r="E177" s="223">
        <v>1</v>
      </c>
      <c r="F177" s="223">
        <v>1</v>
      </c>
      <c r="G177" s="223">
        <v>1.0432702640219411</v>
      </c>
      <c r="H177" s="223">
        <v>1</v>
      </c>
      <c r="I177" s="223">
        <v>1</v>
      </c>
      <c r="J177" s="223">
        <v>1</v>
      </c>
      <c r="K177" s="223">
        <v>1</v>
      </c>
      <c r="L177" s="223">
        <v>1.0649999999999999</v>
      </c>
      <c r="M177" s="223">
        <v>1</v>
      </c>
      <c r="N177" s="223">
        <v>1</v>
      </c>
      <c r="O177" s="360">
        <v>1</v>
      </c>
      <c r="P177" s="223">
        <v>1</v>
      </c>
      <c r="Q177" s="223">
        <v>1</v>
      </c>
      <c r="R177" s="223">
        <v>1</v>
      </c>
      <c r="S177" s="223">
        <v>1</v>
      </c>
      <c r="T177" s="223">
        <v>1</v>
      </c>
      <c r="U177" s="223">
        <v>1</v>
      </c>
      <c r="V177" s="223">
        <v>1</v>
      </c>
      <c r="W177" s="360">
        <v>1</v>
      </c>
      <c r="X177" s="223">
        <v>1</v>
      </c>
      <c r="Y177" s="223">
        <v>1</v>
      </c>
      <c r="Z177" s="360">
        <v>1</v>
      </c>
      <c r="AA177" s="360">
        <v>1</v>
      </c>
      <c r="AB177" s="223">
        <v>1</v>
      </c>
      <c r="AC177" s="223">
        <v>1</v>
      </c>
      <c r="AD177" s="223">
        <v>1</v>
      </c>
      <c r="AE177" s="223">
        <v>1</v>
      </c>
      <c r="AF177" s="223">
        <v>1</v>
      </c>
      <c r="AG177" s="223">
        <v>1</v>
      </c>
      <c r="AH177" s="223">
        <v>1</v>
      </c>
      <c r="AI177" s="223">
        <v>1</v>
      </c>
      <c r="AJ177" s="223">
        <v>1</v>
      </c>
      <c r="AK177" s="223">
        <v>1</v>
      </c>
      <c r="AL177" s="223">
        <v>1</v>
      </c>
      <c r="AM177" s="223">
        <v>1</v>
      </c>
      <c r="AN177" s="223">
        <v>1</v>
      </c>
      <c r="AO177" s="223">
        <v>1</v>
      </c>
      <c r="AP177" s="223">
        <v>1</v>
      </c>
      <c r="AQ177" s="223">
        <v>1</v>
      </c>
      <c r="AR177" s="223">
        <v>1</v>
      </c>
      <c r="AS177" s="223">
        <v>1</v>
      </c>
      <c r="AT177" s="223">
        <v>1</v>
      </c>
      <c r="AU177" s="223">
        <v>1</v>
      </c>
      <c r="AV177" s="223">
        <v>1</v>
      </c>
      <c r="AW177" s="223">
        <v>1</v>
      </c>
      <c r="AX177" s="223">
        <v>1</v>
      </c>
      <c r="AY177" s="223">
        <v>1</v>
      </c>
      <c r="AZ177" s="223">
        <v>1</v>
      </c>
      <c r="BA177" s="223">
        <v>1</v>
      </c>
      <c r="BB177" s="223">
        <v>1</v>
      </c>
    </row>
    <row r="178" spans="1:54" ht="15" customHeight="1">
      <c r="A178" s="224">
        <f t="shared" si="4"/>
        <v>40483</v>
      </c>
      <c r="B178" s="225">
        <f t="shared" ref="B178" si="14">B19</f>
        <v>40483</v>
      </c>
      <c r="C178" s="223">
        <v>1</v>
      </c>
      <c r="D178" s="223">
        <v>1</v>
      </c>
      <c r="E178" s="223">
        <v>1</v>
      </c>
      <c r="F178" s="223">
        <v>1</v>
      </c>
      <c r="G178" s="223">
        <v>1.0432702640219411</v>
      </c>
      <c r="H178" s="223">
        <v>1</v>
      </c>
      <c r="I178" s="223">
        <v>1</v>
      </c>
      <c r="J178" s="223">
        <v>1</v>
      </c>
      <c r="K178" s="223">
        <v>1</v>
      </c>
      <c r="L178" s="223">
        <v>1.0649999999999999</v>
      </c>
      <c r="M178" s="223">
        <v>1</v>
      </c>
      <c r="N178" s="223">
        <v>1</v>
      </c>
      <c r="O178" s="360">
        <v>1</v>
      </c>
      <c r="P178" s="223">
        <v>1</v>
      </c>
      <c r="Q178" s="223">
        <v>1</v>
      </c>
      <c r="R178" s="223">
        <v>1</v>
      </c>
      <c r="S178" s="223">
        <v>1</v>
      </c>
      <c r="T178" s="223">
        <v>1</v>
      </c>
      <c r="U178" s="223">
        <v>1</v>
      </c>
      <c r="V178" s="223">
        <v>1</v>
      </c>
      <c r="W178" s="360">
        <v>1</v>
      </c>
      <c r="X178" s="223">
        <v>1</v>
      </c>
      <c r="Y178" s="223">
        <v>1</v>
      </c>
      <c r="Z178" s="360">
        <v>1</v>
      </c>
      <c r="AA178" s="360">
        <v>1</v>
      </c>
      <c r="AB178" s="223">
        <v>1</v>
      </c>
      <c r="AC178" s="223">
        <v>1</v>
      </c>
      <c r="AD178" s="223">
        <v>1</v>
      </c>
      <c r="AE178" s="223">
        <v>1</v>
      </c>
      <c r="AF178" s="223">
        <v>1</v>
      </c>
      <c r="AG178" s="223">
        <v>1</v>
      </c>
      <c r="AH178" s="223">
        <v>1</v>
      </c>
      <c r="AI178" s="223">
        <v>1</v>
      </c>
      <c r="AJ178" s="223">
        <v>1</v>
      </c>
      <c r="AK178" s="223">
        <v>1</v>
      </c>
      <c r="AL178" s="223">
        <v>1</v>
      </c>
      <c r="AM178" s="223">
        <v>1</v>
      </c>
      <c r="AN178" s="223">
        <v>1</v>
      </c>
      <c r="AO178" s="223">
        <v>1</v>
      </c>
      <c r="AP178" s="223">
        <v>1</v>
      </c>
      <c r="AQ178" s="223">
        <v>1</v>
      </c>
      <c r="AR178" s="223">
        <v>1</v>
      </c>
      <c r="AS178" s="223">
        <v>1</v>
      </c>
      <c r="AT178" s="223">
        <v>1</v>
      </c>
      <c r="AU178" s="223">
        <v>1</v>
      </c>
      <c r="AV178" s="223">
        <v>1</v>
      </c>
      <c r="AW178" s="223">
        <v>1</v>
      </c>
      <c r="AX178" s="223">
        <v>1</v>
      </c>
      <c r="AY178" s="223">
        <v>1</v>
      </c>
      <c r="AZ178" s="223">
        <v>1</v>
      </c>
      <c r="BA178" s="223">
        <v>1</v>
      </c>
      <c r="BB178" s="223">
        <v>1</v>
      </c>
    </row>
    <row r="179" spans="1:54" ht="15" customHeight="1">
      <c r="A179" s="224">
        <f t="shared" si="4"/>
        <v>40513</v>
      </c>
      <c r="B179" s="225">
        <f t="shared" ref="B179" si="15">B20</f>
        <v>40513</v>
      </c>
      <c r="C179" s="223">
        <v>1</v>
      </c>
      <c r="D179" s="223">
        <v>1</v>
      </c>
      <c r="E179" s="223">
        <v>1</v>
      </c>
      <c r="F179" s="223">
        <v>1</v>
      </c>
      <c r="G179" s="223">
        <v>1.0432702640219411</v>
      </c>
      <c r="H179" s="223">
        <v>1</v>
      </c>
      <c r="I179" s="223">
        <v>1</v>
      </c>
      <c r="J179" s="223">
        <v>1</v>
      </c>
      <c r="K179" s="223">
        <v>1</v>
      </c>
      <c r="L179" s="223">
        <v>1.0649999999999999</v>
      </c>
      <c r="M179" s="223">
        <v>1</v>
      </c>
      <c r="N179" s="223">
        <v>1</v>
      </c>
      <c r="O179" s="360">
        <v>1</v>
      </c>
      <c r="P179" s="223">
        <v>1</v>
      </c>
      <c r="Q179" s="223">
        <v>1</v>
      </c>
      <c r="R179" s="223">
        <v>1</v>
      </c>
      <c r="S179" s="223">
        <v>1</v>
      </c>
      <c r="T179" s="223">
        <v>1</v>
      </c>
      <c r="U179" s="223">
        <v>1</v>
      </c>
      <c r="V179" s="223">
        <v>1</v>
      </c>
      <c r="W179" s="360">
        <v>1</v>
      </c>
      <c r="X179" s="223">
        <v>1</v>
      </c>
      <c r="Y179" s="223">
        <v>1</v>
      </c>
      <c r="Z179" s="360">
        <v>1</v>
      </c>
      <c r="AA179" s="360">
        <v>1</v>
      </c>
      <c r="AB179" s="223">
        <v>1</v>
      </c>
      <c r="AC179" s="223">
        <v>1</v>
      </c>
      <c r="AD179" s="223">
        <v>1</v>
      </c>
      <c r="AE179" s="223">
        <v>1</v>
      </c>
      <c r="AF179" s="223">
        <v>1</v>
      </c>
      <c r="AG179" s="223">
        <v>1</v>
      </c>
      <c r="AH179" s="223">
        <v>1</v>
      </c>
      <c r="AI179" s="223">
        <v>1</v>
      </c>
      <c r="AJ179" s="223">
        <v>1</v>
      </c>
      <c r="AK179" s="223">
        <v>1</v>
      </c>
      <c r="AL179" s="223">
        <v>1</v>
      </c>
      <c r="AM179" s="223">
        <v>1</v>
      </c>
      <c r="AN179" s="223">
        <v>1</v>
      </c>
      <c r="AO179" s="223">
        <v>1</v>
      </c>
      <c r="AP179" s="223">
        <v>1</v>
      </c>
      <c r="AQ179" s="223">
        <v>1</v>
      </c>
      <c r="AR179" s="223">
        <v>1</v>
      </c>
      <c r="AS179" s="223">
        <v>1</v>
      </c>
      <c r="AT179" s="223">
        <v>1</v>
      </c>
      <c r="AU179" s="223">
        <v>1</v>
      </c>
      <c r="AV179" s="223">
        <v>1</v>
      </c>
      <c r="AW179" s="223">
        <v>1</v>
      </c>
      <c r="AX179" s="223">
        <v>1</v>
      </c>
      <c r="AY179" s="223">
        <v>1</v>
      </c>
      <c r="AZ179" s="223">
        <v>1</v>
      </c>
      <c r="BA179" s="223">
        <v>1</v>
      </c>
      <c r="BB179" s="223">
        <v>1</v>
      </c>
    </row>
    <row r="180" spans="1:54" ht="15" customHeight="1">
      <c r="A180" s="224">
        <f t="shared" si="4"/>
        <v>40544</v>
      </c>
      <c r="B180" s="225">
        <f t="shared" ref="B180" si="16">B21</f>
        <v>40544</v>
      </c>
      <c r="C180" s="223">
        <v>1</v>
      </c>
      <c r="D180" s="223">
        <v>1</v>
      </c>
      <c r="E180" s="223">
        <v>1</v>
      </c>
      <c r="F180" s="223">
        <v>1</v>
      </c>
      <c r="G180" s="223">
        <v>1.0432702640219411</v>
      </c>
      <c r="H180" s="223">
        <v>1</v>
      </c>
      <c r="I180" s="223">
        <v>1</v>
      </c>
      <c r="J180" s="223">
        <v>1</v>
      </c>
      <c r="K180" s="223">
        <v>1</v>
      </c>
      <c r="L180" s="223">
        <v>1.0649999999999999</v>
      </c>
      <c r="M180" s="223">
        <v>1</v>
      </c>
      <c r="N180" s="223">
        <v>1</v>
      </c>
      <c r="O180" s="360">
        <v>1</v>
      </c>
      <c r="P180" s="223">
        <v>1</v>
      </c>
      <c r="Q180" s="223">
        <v>1</v>
      </c>
      <c r="R180" s="223">
        <v>1</v>
      </c>
      <c r="S180" s="223">
        <v>1</v>
      </c>
      <c r="T180" s="223">
        <v>1</v>
      </c>
      <c r="U180" s="223">
        <v>1</v>
      </c>
      <c r="V180" s="223">
        <v>1</v>
      </c>
      <c r="W180" s="360">
        <v>1</v>
      </c>
      <c r="X180" s="223">
        <v>1</v>
      </c>
      <c r="Y180" s="223">
        <v>1</v>
      </c>
      <c r="Z180" s="360">
        <v>1</v>
      </c>
      <c r="AA180" s="360">
        <v>1</v>
      </c>
      <c r="AB180" s="223">
        <v>1</v>
      </c>
      <c r="AC180" s="223">
        <v>1</v>
      </c>
      <c r="AD180" s="223">
        <v>1</v>
      </c>
      <c r="AE180" s="223">
        <v>1</v>
      </c>
      <c r="AF180" s="223">
        <v>1</v>
      </c>
      <c r="AG180" s="223">
        <v>1</v>
      </c>
      <c r="AH180" s="223">
        <v>1</v>
      </c>
      <c r="AI180" s="223">
        <v>1</v>
      </c>
      <c r="AJ180" s="223">
        <v>1</v>
      </c>
      <c r="AK180" s="223">
        <v>1</v>
      </c>
      <c r="AL180" s="223">
        <v>1</v>
      </c>
      <c r="AM180" s="223">
        <v>1</v>
      </c>
      <c r="AN180" s="223">
        <v>1</v>
      </c>
      <c r="AO180" s="223">
        <v>1</v>
      </c>
      <c r="AP180" s="223">
        <v>1</v>
      </c>
      <c r="AQ180" s="223">
        <v>1</v>
      </c>
      <c r="AR180" s="223">
        <v>1</v>
      </c>
      <c r="AS180" s="223">
        <v>1</v>
      </c>
      <c r="AT180" s="223">
        <v>1</v>
      </c>
      <c r="AU180" s="223">
        <v>1</v>
      </c>
      <c r="AV180" s="223">
        <v>1</v>
      </c>
      <c r="AW180" s="223">
        <v>1</v>
      </c>
      <c r="AX180" s="223">
        <v>1</v>
      </c>
      <c r="AY180" s="223">
        <v>1</v>
      </c>
      <c r="AZ180" s="223">
        <v>1</v>
      </c>
      <c r="BA180" s="223">
        <v>1</v>
      </c>
      <c r="BB180" s="223">
        <v>1</v>
      </c>
    </row>
    <row r="181" spans="1:54" ht="15" customHeight="1">
      <c r="A181" s="224">
        <f t="shared" si="4"/>
        <v>40575</v>
      </c>
      <c r="B181" s="225">
        <f t="shared" ref="B181" si="17">B22</f>
        <v>40575</v>
      </c>
      <c r="C181" s="223">
        <v>1</v>
      </c>
      <c r="D181" s="223">
        <v>1</v>
      </c>
      <c r="E181" s="223">
        <v>1</v>
      </c>
      <c r="F181" s="223">
        <v>1</v>
      </c>
      <c r="G181" s="223">
        <v>1.0432702640219411</v>
      </c>
      <c r="H181" s="223">
        <v>1</v>
      </c>
      <c r="I181" s="223">
        <v>1</v>
      </c>
      <c r="J181" s="223">
        <v>1</v>
      </c>
      <c r="K181" s="223">
        <v>1</v>
      </c>
      <c r="L181" s="223">
        <v>1.0649999999999999</v>
      </c>
      <c r="M181" s="223">
        <v>1</v>
      </c>
      <c r="N181" s="223">
        <v>1</v>
      </c>
      <c r="O181" s="360">
        <v>1</v>
      </c>
      <c r="P181" s="223">
        <v>1</v>
      </c>
      <c r="Q181" s="223">
        <v>1</v>
      </c>
      <c r="R181" s="223">
        <v>1</v>
      </c>
      <c r="S181" s="223">
        <v>1</v>
      </c>
      <c r="T181" s="223">
        <v>1</v>
      </c>
      <c r="U181" s="223">
        <v>1</v>
      </c>
      <c r="V181" s="223">
        <v>1</v>
      </c>
      <c r="W181" s="360">
        <v>1</v>
      </c>
      <c r="X181" s="223">
        <v>1</v>
      </c>
      <c r="Y181" s="223">
        <v>1</v>
      </c>
      <c r="Z181" s="360">
        <v>1</v>
      </c>
      <c r="AA181" s="360">
        <v>1</v>
      </c>
      <c r="AB181" s="223">
        <v>1</v>
      </c>
      <c r="AC181" s="223">
        <v>1</v>
      </c>
      <c r="AD181" s="223">
        <v>1</v>
      </c>
      <c r="AE181" s="223">
        <v>1</v>
      </c>
      <c r="AF181" s="223">
        <v>1</v>
      </c>
      <c r="AG181" s="223">
        <v>1</v>
      </c>
      <c r="AH181" s="223">
        <v>1</v>
      </c>
      <c r="AI181" s="223">
        <v>1</v>
      </c>
      <c r="AJ181" s="223">
        <v>1</v>
      </c>
      <c r="AK181" s="223">
        <v>1</v>
      </c>
      <c r="AL181" s="223">
        <v>1</v>
      </c>
      <c r="AM181" s="223">
        <v>1</v>
      </c>
      <c r="AN181" s="223">
        <v>1</v>
      </c>
      <c r="AO181" s="223">
        <v>1</v>
      </c>
      <c r="AP181" s="223">
        <v>1</v>
      </c>
      <c r="AQ181" s="223">
        <v>1</v>
      </c>
      <c r="AR181" s="223">
        <v>1</v>
      </c>
      <c r="AS181" s="223">
        <v>1</v>
      </c>
      <c r="AT181" s="223">
        <v>1</v>
      </c>
      <c r="AU181" s="223">
        <v>1</v>
      </c>
      <c r="AV181" s="223">
        <v>1</v>
      </c>
      <c r="AW181" s="223">
        <v>1</v>
      </c>
      <c r="AX181" s="223">
        <v>1</v>
      </c>
      <c r="AY181" s="223">
        <v>1</v>
      </c>
      <c r="AZ181" s="223">
        <v>1</v>
      </c>
      <c r="BA181" s="223">
        <v>1</v>
      </c>
      <c r="BB181" s="223">
        <v>1</v>
      </c>
    </row>
    <row r="182" spans="1:54" ht="15" customHeight="1">
      <c r="A182" s="224">
        <f t="shared" si="4"/>
        <v>40603</v>
      </c>
      <c r="B182" s="225">
        <f t="shared" ref="B182" si="18">B23</f>
        <v>40603</v>
      </c>
      <c r="C182" s="223">
        <v>1</v>
      </c>
      <c r="D182" s="223">
        <v>1</v>
      </c>
      <c r="E182" s="223">
        <v>1</v>
      </c>
      <c r="F182" s="223">
        <v>1</v>
      </c>
      <c r="G182" s="223">
        <v>1.0432702640219411</v>
      </c>
      <c r="H182" s="223">
        <v>1</v>
      </c>
      <c r="I182" s="223">
        <v>1</v>
      </c>
      <c r="J182" s="223">
        <v>1</v>
      </c>
      <c r="K182" s="223">
        <v>1</v>
      </c>
      <c r="L182" s="223">
        <v>1.0649999999999999</v>
      </c>
      <c r="M182" s="223">
        <v>1</v>
      </c>
      <c r="N182" s="223">
        <v>1</v>
      </c>
      <c r="O182" s="360">
        <v>1</v>
      </c>
      <c r="P182" s="223">
        <v>1</v>
      </c>
      <c r="Q182" s="223">
        <v>1</v>
      </c>
      <c r="R182" s="223">
        <v>1</v>
      </c>
      <c r="S182" s="223">
        <v>1</v>
      </c>
      <c r="T182" s="223">
        <v>1</v>
      </c>
      <c r="U182" s="223">
        <v>1</v>
      </c>
      <c r="V182" s="223">
        <v>1</v>
      </c>
      <c r="W182" s="360">
        <v>1</v>
      </c>
      <c r="X182" s="223">
        <v>1</v>
      </c>
      <c r="Y182" s="223">
        <v>1</v>
      </c>
      <c r="Z182" s="360">
        <v>1</v>
      </c>
      <c r="AA182" s="360">
        <v>1</v>
      </c>
      <c r="AB182" s="223">
        <v>1</v>
      </c>
      <c r="AC182" s="223">
        <v>1</v>
      </c>
      <c r="AD182" s="223">
        <v>1</v>
      </c>
      <c r="AE182" s="223">
        <v>1</v>
      </c>
      <c r="AF182" s="223">
        <v>1</v>
      </c>
      <c r="AG182" s="223">
        <v>1</v>
      </c>
      <c r="AH182" s="223">
        <v>1</v>
      </c>
      <c r="AI182" s="223">
        <v>1</v>
      </c>
      <c r="AJ182" s="223">
        <v>1</v>
      </c>
      <c r="AK182" s="223">
        <v>1</v>
      </c>
      <c r="AL182" s="223">
        <v>1</v>
      </c>
      <c r="AM182" s="223">
        <v>1</v>
      </c>
      <c r="AN182" s="223">
        <v>1</v>
      </c>
      <c r="AO182" s="223">
        <v>1</v>
      </c>
      <c r="AP182" s="223">
        <v>1</v>
      </c>
      <c r="AQ182" s="223">
        <v>1</v>
      </c>
      <c r="AR182" s="223">
        <v>1</v>
      </c>
      <c r="AS182" s="223">
        <v>1</v>
      </c>
      <c r="AT182" s="223">
        <v>1</v>
      </c>
      <c r="AU182" s="223">
        <v>1</v>
      </c>
      <c r="AV182" s="223">
        <v>1</v>
      </c>
      <c r="AW182" s="223">
        <v>1</v>
      </c>
      <c r="AX182" s="223">
        <v>1</v>
      </c>
      <c r="AY182" s="223">
        <v>1</v>
      </c>
      <c r="AZ182" s="223">
        <v>1</v>
      </c>
      <c r="BA182" s="223">
        <v>1</v>
      </c>
      <c r="BB182" s="223">
        <v>1</v>
      </c>
    </row>
    <row r="183" spans="1:54" ht="15" customHeight="1">
      <c r="A183" s="224">
        <f t="shared" si="4"/>
        <v>40634</v>
      </c>
      <c r="B183" s="225">
        <f t="shared" ref="B183" si="19">B24</f>
        <v>40634</v>
      </c>
      <c r="C183" s="223">
        <v>1</v>
      </c>
      <c r="D183" s="223">
        <v>1</v>
      </c>
      <c r="E183" s="223">
        <v>1</v>
      </c>
      <c r="F183" s="223">
        <v>1</v>
      </c>
      <c r="G183" s="223">
        <v>1.0432702640219411</v>
      </c>
      <c r="H183" s="223">
        <v>1</v>
      </c>
      <c r="I183" s="223">
        <v>1</v>
      </c>
      <c r="J183" s="223">
        <v>1</v>
      </c>
      <c r="K183" s="223">
        <v>1</v>
      </c>
      <c r="L183" s="223">
        <v>1.0649999999999999</v>
      </c>
      <c r="M183" s="223">
        <v>1</v>
      </c>
      <c r="N183" s="223">
        <v>1</v>
      </c>
      <c r="O183" s="360">
        <v>1</v>
      </c>
      <c r="P183" s="223">
        <v>1</v>
      </c>
      <c r="Q183" s="223">
        <v>1</v>
      </c>
      <c r="R183" s="223">
        <v>1</v>
      </c>
      <c r="S183" s="223">
        <v>1</v>
      </c>
      <c r="T183" s="223">
        <v>1</v>
      </c>
      <c r="U183" s="223">
        <v>1</v>
      </c>
      <c r="V183" s="223">
        <v>1</v>
      </c>
      <c r="W183" s="360">
        <v>1</v>
      </c>
      <c r="X183" s="223">
        <v>1</v>
      </c>
      <c r="Y183" s="223">
        <v>1</v>
      </c>
      <c r="Z183" s="360">
        <v>1</v>
      </c>
      <c r="AA183" s="360">
        <v>1</v>
      </c>
      <c r="AB183" s="223">
        <v>1</v>
      </c>
      <c r="AC183" s="223">
        <v>1</v>
      </c>
      <c r="AD183" s="223">
        <v>1</v>
      </c>
      <c r="AE183" s="223">
        <v>1</v>
      </c>
      <c r="AF183" s="223">
        <v>1</v>
      </c>
      <c r="AG183" s="223">
        <v>1</v>
      </c>
      <c r="AH183" s="223">
        <v>1</v>
      </c>
      <c r="AI183" s="223">
        <v>1</v>
      </c>
      <c r="AJ183" s="223">
        <v>1</v>
      </c>
      <c r="AK183" s="223">
        <v>1</v>
      </c>
      <c r="AL183" s="223">
        <v>1</v>
      </c>
      <c r="AM183" s="223">
        <v>1</v>
      </c>
      <c r="AN183" s="223">
        <v>1</v>
      </c>
      <c r="AO183" s="223">
        <v>1</v>
      </c>
      <c r="AP183" s="223">
        <v>1</v>
      </c>
      <c r="AQ183" s="223">
        <v>1</v>
      </c>
      <c r="AR183" s="223">
        <v>1</v>
      </c>
      <c r="AS183" s="223">
        <v>1</v>
      </c>
      <c r="AT183" s="223">
        <v>1</v>
      </c>
      <c r="AU183" s="223">
        <v>1</v>
      </c>
      <c r="AV183" s="223">
        <v>1</v>
      </c>
      <c r="AW183" s="223">
        <v>1</v>
      </c>
      <c r="AX183" s="223">
        <v>1</v>
      </c>
      <c r="AY183" s="223">
        <v>1</v>
      </c>
      <c r="AZ183" s="223">
        <v>1</v>
      </c>
      <c r="BA183" s="223">
        <v>1</v>
      </c>
      <c r="BB183" s="223">
        <v>1</v>
      </c>
    </row>
    <row r="184" spans="1:54" ht="15" customHeight="1">
      <c r="A184" s="224">
        <f t="shared" si="4"/>
        <v>40664</v>
      </c>
      <c r="B184" s="225">
        <f t="shared" ref="B184" si="20">B25</f>
        <v>40664</v>
      </c>
      <c r="C184" s="223">
        <v>1</v>
      </c>
      <c r="D184" s="223">
        <v>1</v>
      </c>
      <c r="E184" s="223">
        <v>1</v>
      </c>
      <c r="F184" s="223">
        <v>1</v>
      </c>
      <c r="G184" s="223">
        <v>1.0432702640219411</v>
      </c>
      <c r="H184" s="223">
        <v>1</v>
      </c>
      <c r="I184" s="223">
        <v>1</v>
      </c>
      <c r="J184" s="223">
        <v>1</v>
      </c>
      <c r="K184" s="223">
        <v>1</v>
      </c>
      <c r="L184" s="223">
        <v>1.0649999999999999</v>
      </c>
      <c r="M184" s="223">
        <v>1</v>
      </c>
      <c r="N184" s="223">
        <v>1</v>
      </c>
      <c r="O184" s="360">
        <v>1</v>
      </c>
      <c r="P184" s="223">
        <v>1</v>
      </c>
      <c r="Q184" s="223">
        <v>1</v>
      </c>
      <c r="R184" s="223">
        <v>1</v>
      </c>
      <c r="S184" s="223">
        <v>1</v>
      </c>
      <c r="T184" s="223">
        <v>1</v>
      </c>
      <c r="U184" s="223">
        <v>1</v>
      </c>
      <c r="V184" s="223">
        <v>1</v>
      </c>
      <c r="W184" s="360">
        <v>1</v>
      </c>
      <c r="X184" s="223">
        <v>1</v>
      </c>
      <c r="Y184" s="223">
        <v>1</v>
      </c>
      <c r="Z184" s="360">
        <v>1</v>
      </c>
      <c r="AA184" s="360">
        <v>1</v>
      </c>
      <c r="AB184" s="223">
        <v>1</v>
      </c>
      <c r="AC184" s="223">
        <v>1</v>
      </c>
      <c r="AD184" s="223">
        <v>1</v>
      </c>
      <c r="AE184" s="223">
        <v>1</v>
      </c>
      <c r="AF184" s="223">
        <v>1</v>
      </c>
      <c r="AG184" s="223">
        <v>1</v>
      </c>
      <c r="AH184" s="223">
        <v>1</v>
      </c>
      <c r="AI184" s="223">
        <v>1</v>
      </c>
      <c r="AJ184" s="223">
        <v>1</v>
      </c>
      <c r="AK184" s="223">
        <v>1</v>
      </c>
      <c r="AL184" s="223">
        <v>1</v>
      </c>
      <c r="AM184" s="223">
        <v>1</v>
      </c>
      <c r="AN184" s="223">
        <v>1</v>
      </c>
      <c r="AO184" s="223">
        <v>1</v>
      </c>
      <c r="AP184" s="223">
        <v>1</v>
      </c>
      <c r="AQ184" s="223">
        <v>1</v>
      </c>
      <c r="AR184" s="223">
        <v>1</v>
      </c>
      <c r="AS184" s="223">
        <v>1</v>
      </c>
      <c r="AT184" s="223">
        <v>1</v>
      </c>
      <c r="AU184" s="223">
        <v>1</v>
      </c>
      <c r="AV184" s="223">
        <v>1</v>
      </c>
      <c r="AW184" s="223">
        <v>1</v>
      </c>
      <c r="AX184" s="223">
        <v>1</v>
      </c>
      <c r="AY184" s="223">
        <v>1</v>
      </c>
      <c r="AZ184" s="223">
        <v>1</v>
      </c>
      <c r="BA184" s="223">
        <v>1</v>
      </c>
      <c r="BB184" s="223">
        <v>1</v>
      </c>
    </row>
    <row r="185" spans="1:54" ht="15" customHeight="1">
      <c r="A185" s="224">
        <f t="shared" si="4"/>
        <v>40695</v>
      </c>
      <c r="B185" s="225">
        <f t="shared" ref="B185" si="21">B26</f>
        <v>40695</v>
      </c>
      <c r="C185" s="223">
        <v>1</v>
      </c>
      <c r="D185" s="223">
        <v>1</v>
      </c>
      <c r="E185" s="223">
        <v>1</v>
      </c>
      <c r="F185" s="223">
        <v>1</v>
      </c>
      <c r="G185" s="223">
        <v>1.0432702640219411</v>
      </c>
      <c r="H185" s="223">
        <v>1</v>
      </c>
      <c r="I185" s="223">
        <v>1</v>
      </c>
      <c r="J185" s="223">
        <v>1</v>
      </c>
      <c r="K185" s="223">
        <v>1</v>
      </c>
      <c r="L185" s="223">
        <v>1.0649999999999999</v>
      </c>
      <c r="M185" s="223">
        <v>1</v>
      </c>
      <c r="N185" s="223">
        <v>1</v>
      </c>
      <c r="O185" s="360">
        <v>1</v>
      </c>
      <c r="P185" s="223">
        <v>1</v>
      </c>
      <c r="Q185" s="223">
        <v>1</v>
      </c>
      <c r="R185" s="223">
        <v>1</v>
      </c>
      <c r="S185" s="223">
        <v>1</v>
      </c>
      <c r="T185" s="223">
        <v>1</v>
      </c>
      <c r="U185" s="223">
        <v>1</v>
      </c>
      <c r="V185" s="223">
        <v>1</v>
      </c>
      <c r="W185" s="360">
        <v>1</v>
      </c>
      <c r="X185" s="223">
        <v>1</v>
      </c>
      <c r="Y185" s="223">
        <v>1</v>
      </c>
      <c r="Z185" s="360">
        <v>1</v>
      </c>
      <c r="AA185" s="360">
        <v>1</v>
      </c>
      <c r="AB185" s="223">
        <v>1</v>
      </c>
      <c r="AC185" s="223">
        <v>1</v>
      </c>
      <c r="AD185" s="223">
        <v>1</v>
      </c>
      <c r="AE185" s="223">
        <v>1</v>
      </c>
      <c r="AF185" s="223">
        <v>1</v>
      </c>
      <c r="AG185" s="223">
        <v>1</v>
      </c>
      <c r="AH185" s="223">
        <v>1</v>
      </c>
      <c r="AI185" s="223">
        <v>1</v>
      </c>
      <c r="AJ185" s="223">
        <v>1</v>
      </c>
      <c r="AK185" s="223">
        <v>1</v>
      </c>
      <c r="AL185" s="223">
        <v>1</v>
      </c>
      <c r="AM185" s="223">
        <v>1</v>
      </c>
      <c r="AN185" s="223">
        <v>1</v>
      </c>
      <c r="AO185" s="223">
        <v>1</v>
      </c>
      <c r="AP185" s="223">
        <v>1</v>
      </c>
      <c r="AQ185" s="223">
        <v>1</v>
      </c>
      <c r="AR185" s="223">
        <v>1</v>
      </c>
      <c r="AS185" s="223">
        <v>1</v>
      </c>
      <c r="AT185" s="223">
        <v>1</v>
      </c>
      <c r="AU185" s="223">
        <v>1</v>
      </c>
      <c r="AV185" s="223">
        <v>1</v>
      </c>
      <c r="AW185" s="223">
        <v>1</v>
      </c>
      <c r="AX185" s="223">
        <v>1</v>
      </c>
      <c r="AY185" s="223">
        <v>1</v>
      </c>
      <c r="AZ185" s="223">
        <v>1</v>
      </c>
      <c r="BA185" s="223">
        <v>1</v>
      </c>
      <c r="BB185" s="223">
        <v>1</v>
      </c>
    </row>
    <row r="186" spans="1:54" ht="15" customHeight="1">
      <c r="A186" s="224">
        <f t="shared" si="4"/>
        <v>40725</v>
      </c>
      <c r="B186" s="225">
        <f t="shared" ref="B186" si="22">B27</f>
        <v>40725</v>
      </c>
      <c r="C186" s="223">
        <v>1</v>
      </c>
      <c r="D186" s="223">
        <v>1</v>
      </c>
      <c r="E186" s="223">
        <v>1</v>
      </c>
      <c r="F186" s="223">
        <v>1</v>
      </c>
      <c r="G186" s="223">
        <v>1.0432702640219411</v>
      </c>
      <c r="H186" s="223">
        <v>1</v>
      </c>
      <c r="I186" s="223">
        <v>1</v>
      </c>
      <c r="J186" s="223">
        <v>1</v>
      </c>
      <c r="K186" s="223">
        <v>1</v>
      </c>
      <c r="L186" s="223">
        <v>1.0649999999999999</v>
      </c>
      <c r="M186" s="223">
        <v>1</v>
      </c>
      <c r="N186" s="223">
        <v>1</v>
      </c>
      <c r="O186" s="360">
        <v>1</v>
      </c>
      <c r="P186" s="223">
        <v>1</v>
      </c>
      <c r="Q186" s="223">
        <v>1</v>
      </c>
      <c r="R186" s="223">
        <v>1</v>
      </c>
      <c r="S186" s="223">
        <v>1</v>
      </c>
      <c r="T186" s="223">
        <v>1</v>
      </c>
      <c r="U186" s="223">
        <v>1</v>
      </c>
      <c r="V186" s="223">
        <v>1</v>
      </c>
      <c r="W186" s="360">
        <v>1</v>
      </c>
      <c r="X186" s="223">
        <v>1</v>
      </c>
      <c r="Y186" s="223">
        <v>1</v>
      </c>
      <c r="Z186" s="360">
        <v>1</v>
      </c>
      <c r="AA186" s="360">
        <v>1</v>
      </c>
      <c r="AB186" s="223">
        <v>1</v>
      </c>
      <c r="AC186" s="223">
        <v>1</v>
      </c>
      <c r="AD186" s="223">
        <v>1</v>
      </c>
      <c r="AE186" s="223">
        <v>1</v>
      </c>
      <c r="AF186" s="223">
        <v>1</v>
      </c>
      <c r="AG186" s="223">
        <v>1</v>
      </c>
      <c r="AH186" s="223">
        <v>1</v>
      </c>
      <c r="AI186" s="223">
        <v>1</v>
      </c>
      <c r="AJ186" s="223">
        <v>1</v>
      </c>
      <c r="AK186" s="223">
        <v>1</v>
      </c>
      <c r="AL186" s="223">
        <v>1</v>
      </c>
      <c r="AM186" s="223">
        <v>1</v>
      </c>
      <c r="AN186" s="223">
        <v>1</v>
      </c>
      <c r="AO186" s="223">
        <v>1</v>
      </c>
      <c r="AP186" s="223">
        <v>1</v>
      </c>
      <c r="AQ186" s="223">
        <v>1</v>
      </c>
      <c r="AR186" s="223">
        <v>1</v>
      </c>
      <c r="AS186" s="223">
        <v>1</v>
      </c>
      <c r="AT186" s="223">
        <v>1</v>
      </c>
      <c r="AU186" s="223">
        <v>1</v>
      </c>
      <c r="AV186" s="223">
        <v>1</v>
      </c>
      <c r="AW186" s="223">
        <v>1</v>
      </c>
      <c r="AX186" s="223">
        <v>1</v>
      </c>
      <c r="AY186" s="223">
        <v>1</v>
      </c>
      <c r="AZ186" s="223">
        <v>1</v>
      </c>
      <c r="BA186" s="223">
        <v>1</v>
      </c>
      <c r="BB186" s="223">
        <v>1</v>
      </c>
    </row>
    <row r="187" spans="1:54" ht="15" customHeight="1">
      <c r="A187" s="224">
        <f t="shared" ref="A187:B206" si="23">A28</f>
        <v>40756</v>
      </c>
      <c r="B187" s="225">
        <f t="shared" si="23"/>
        <v>40756</v>
      </c>
      <c r="C187" s="223">
        <v>1</v>
      </c>
      <c r="D187" s="223">
        <v>1</v>
      </c>
      <c r="E187" s="223">
        <v>1</v>
      </c>
      <c r="F187" s="223">
        <v>1</v>
      </c>
      <c r="G187" s="223">
        <v>1.0432702640219411</v>
      </c>
      <c r="H187" s="223">
        <v>1</v>
      </c>
      <c r="I187" s="223">
        <v>1</v>
      </c>
      <c r="J187" s="223">
        <v>1</v>
      </c>
      <c r="K187" s="223">
        <v>1</v>
      </c>
      <c r="L187" s="223">
        <v>1.0649999999999999</v>
      </c>
      <c r="M187" s="223">
        <v>1</v>
      </c>
      <c r="N187" s="223">
        <v>1</v>
      </c>
      <c r="O187" s="360">
        <v>1</v>
      </c>
      <c r="P187" s="223">
        <v>1</v>
      </c>
      <c r="Q187" s="223">
        <v>1</v>
      </c>
      <c r="R187" s="223">
        <v>1</v>
      </c>
      <c r="S187" s="223">
        <v>1</v>
      </c>
      <c r="T187" s="223">
        <v>1</v>
      </c>
      <c r="U187" s="223">
        <v>1</v>
      </c>
      <c r="V187" s="223">
        <v>1</v>
      </c>
      <c r="W187" s="360">
        <v>1</v>
      </c>
      <c r="X187" s="223">
        <v>1</v>
      </c>
      <c r="Y187" s="223">
        <v>1</v>
      </c>
      <c r="Z187" s="360">
        <v>1</v>
      </c>
      <c r="AA187" s="360">
        <v>1</v>
      </c>
      <c r="AB187" s="223">
        <v>1</v>
      </c>
      <c r="AC187" s="223">
        <v>1</v>
      </c>
      <c r="AD187" s="223">
        <v>1</v>
      </c>
      <c r="AE187" s="223">
        <v>1</v>
      </c>
      <c r="AF187" s="223">
        <v>1</v>
      </c>
      <c r="AG187" s="223">
        <v>1</v>
      </c>
      <c r="AH187" s="223">
        <v>1</v>
      </c>
      <c r="AI187" s="223">
        <v>1</v>
      </c>
      <c r="AJ187" s="223">
        <v>1</v>
      </c>
      <c r="AK187" s="223">
        <v>1</v>
      </c>
      <c r="AL187" s="223">
        <v>1</v>
      </c>
      <c r="AM187" s="223">
        <v>1</v>
      </c>
      <c r="AN187" s="223">
        <v>1</v>
      </c>
      <c r="AO187" s="223">
        <v>1</v>
      </c>
      <c r="AP187" s="223">
        <v>1</v>
      </c>
      <c r="AQ187" s="223">
        <v>1</v>
      </c>
      <c r="AR187" s="223">
        <v>1</v>
      </c>
      <c r="AS187" s="223">
        <v>1</v>
      </c>
      <c r="AT187" s="223">
        <v>1</v>
      </c>
      <c r="AU187" s="223">
        <v>1</v>
      </c>
      <c r="AV187" s="223">
        <v>1</v>
      </c>
      <c r="AW187" s="223">
        <v>1</v>
      </c>
      <c r="AX187" s="223">
        <v>1</v>
      </c>
      <c r="AY187" s="223">
        <v>1</v>
      </c>
      <c r="AZ187" s="223">
        <v>1</v>
      </c>
      <c r="BA187" s="223">
        <v>1</v>
      </c>
      <c r="BB187" s="223">
        <v>1</v>
      </c>
    </row>
    <row r="188" spans="1:54" ht="15" customHeight="1">
      <c r="A188" s="224">
        <f t="shared" si="23"/>
        <v>40787</v>
      </c>
      <c r="B188" s="225">
        <f t="shared" si="23"/>
        <v>40787</v>
      </c>
      <c r="C188" s="223">
        <v>1</v>
      </c>
      <c r="D188" s="223">
        <v>1</v>
      </c>
      <c r="E188" s="223">
        <v>1</v>
      </c>
      <c r="F188" s="223">
        <v>1</v>
      </c>
      <c r="G188" s="223">
        <v>1.0432702640219411</v>
      </c>
      <c r="H188" s="223">
        <v>1</v>
      </c>
      <c r="I188" s="223">
        <v>1</v>
      </c>
      <c r="J188" s="223">
        <v>1</v>
      </c>
      <c r="K188" s="223">
        <v>1</v>
      </c>
      <c r="L188" s="223">
        <v>1.0649999999999999</v>
      </c>
      <c r="M188" s="223">
        <v>1</v>
      </c>
      <c r="N188" s="223">
        <v>1</v>
      </c>
      <c r="O188" s="360">
        <v>1</v>
      </c>
      <c r="P188" s="223">
        <v>1</v>
      </c>
      <c r="Q188" s="223">
        <v>1</v>
      </c>
      <c r="R188" s="223">
        <v>1</v>
      </c>
      <c r="S188" s="223">
        <v>1</v>
      </c>
      <c r="T188" s="223">
        <v>1</v>
      </c>
      <c r="U188" s="223">
        <v>1</v>
      </c>
      <c r="V188" s="223">
        <v>1</v>
      </c>
      <c r="W188" s="360">
        <v>1</v>
      </c>
      <c r="X188" s="223">
        <v>1</v>
      </c>
      <c r="Y188" s="223">
        <v>1</v>
      </c>
      <c r="Z188" s="360">
        <v>1</v>
      </c>
      <c r="AA188" s="360">
        <v>1</v>
      </c>
      <c r="AB188" s="223">
        <v>1</v>
      </c>
      <c r="AC188" s="223">
        <v>1</v>
      </c>
      <c r="AD188" s="223">
        <v>1</v>
      </c>
      <c r="AE188" s="223">
        <v>1</v>
      </c>
      <c r="AF188" s="223">
        <v>1</v>
      </c>
      <c r="AG188" s="223">
        <v>1</v>
      </c>
      <c r="AH188" s="223">
        <v>1</v>
      </c>
      <c r="AI188" s="223">
        <v>1</v>
      </c>
      <c r="AJ188" s="223">
        <v>1</v>
      </c>
      <c r="AK188" s="223">
        <v>1</v>
      </c>
      <c r="AL188" s="223">
        <v>1</v>
      </c>
      <c r="AM188" s="223">
        <v>1</v>
      </c>
      <c r="AN188" s="223">
        <v>1</v>
      </c>
      <c r="AO188" s="223">
        <v>1</v>
      </c>
      <c r="AP188" s="223">
        <v>1</v>
      </c>
      <c r="AQ188" s="223">
        <v>1</v>
      </c>
      <c r="AR188" s="223">
        <v>1</v>
      </c>
      <c r="AS188" s="223">
        <v>1</v>
      </c>
      <c r="AT188" s="223">
        <v>1</v>
      </c>
      <c r="AU188" s="223">
        <v>1</v>
      </c>
      <c r="AV188" s="223">
        <v>1</v>
      </c>
      <c r="AW188" s="223">
        <v>1</v>
      </c>
      <c r="AX188" s="223">
        <v>1</v>
      </c>
      <c r="AY188" s="223">
        <v>1</v>
      </c>
      <c r="AZ188" s="223">
        <v>1</v>
      </c>
      <c r="BA188" s="223">
        <v>1</v>
      </c>
      <c r="BB188" s="223">
        <v>1</v>
      </c>
    </row>
    <row r="189" spans="1:54" ht="15" customHeight="1">
      <c r="A189" s="224">
        <f t="shared" si="23"/>
        <v>40817</v>
      </c>
      <c r="B189" s="225">
        <f t="shared" si="23"/>
        <v>40817</v>
      </c>
      <c r="C189" s="223">
        <v>1</v>
      </c>
      <c r="D189" s="223">
        <v>1</v>
      </c>
      <c r="E189" s="223">
        <v>1</v>
      </c>
      <c r="F189" s="223">
        <v>1</v>
      </c>
      <c r="G189" s="223">
        <v>1.0432702640219411</v>
      </c>
      <c r="H189" s="223">
        <v>1</v>
      </c>
      <c r="I189" s="223">
        <v>1</v>
      </c>
      <c r="J189" s="223">
        <v>1</v>
      </c>
      <c r="K189" s="223">
        <v>1</v>
      </c>
      <c r="L189" s="223">
        <v>1.0649999999999999</v>
      </c>
      <c r="M189" s="223">
        <v>1</v>
      </c>
      <c r="N189" s="223">
        <v>1</v>
      </c>
      <c r="O189" s="360">
        <v>1</v>
      </c>
      <c r="P189" s="223">
        <v>1</v>
      </c>
      <c r="Q189" s="223">
        <v>1</v>
      </c>
      <c r="R189" s="223">
        <v>1</v>
      </c>
      <c r="S189" s="223">
        <v>1</v>
      </c>
      <c r="T189" s="223">
        <v>1</v>
      </c>
      <c r="U189" s="223">
        <v>1</v>
      </c>
      <c r="V189" s="223">
        <v>1</v>
      </c>
      <c r="W189" s="360">
        <v>1</v>
      </c>
      <c r="X189" s="223">
        <v>1</v>
      </c>
      <c r="Y189" s="223">
        <v>1</v>
      </c>
      <c r="Z189" s="360">
        <v>1</v>
      </c>
      <c r="AA189" s="360">
        <v>1</v>
      </c>
      <c r="AB189" s="223">
        <v>1</v>
      </c>
      <c r="AC189" s="223">
        <v>1</v>
      </c>
      <c r="AD189" s="223">
        <v>1</v>
      </c>
      <c r="AE189" s="223">
        <v>1</v>
      </c>
      <c r="AF189" s="223">
        <v>1</v>
      </c>
      <c r="AG189" s="223">
        <v>1</v>
      </c>
      <c r="AH189" s="223">
        <v>1</v>
      </c>
      <c r="AI189" s="223">
        <v>1</v>
      </c>
      <c r="AJ189" s="223">
        <v>1</v>
      </c>
      <c r="AK189" s="223">
        <v>1</v>
      </c>
      <c r="AL189" s="223">
        <v>1</v>
      </c>
      <c r="AM189" s="223">
        <v>1</v>
      </c>
      <c r="AN189" s="223">
        <v>1</v>
      </c>
      <c r="AO189" s="223">
        <v>1</v>
      </c>
      <c r="AP189" s="223">
        <v>1</v>
      </c>
      <c r="AQ189" s="223">
        <v>1</v>
      </c>
      <c r="AR189" s="223">
        <v>1</v>
      </c>
      <c r="AS189" s="223">
        <v>1</v>
      </c>
      <c r="AT189" s="223">
        <v>1</v>
      </c>
      <c r="AU189" s="223">
        <v>1</v>
      </c>
      <c r="AV189" s="223">
        <v>1</v>
      </c>
      <c r="AW189" s="223">
        <v>1</v>
      </c>
      <c r="AX189" s="223">
        <v>1</v>
      </c>
      <c r="AY189" s="223">
        <v>1</v>
      </c>
      <c r="AZ189" s="223">
        <v>1</v>
      </c>
      <c r="BA189" s="223">
        <v>1</v>
      </c>
      <c r="BB189" s="223">
        <v>1</v>
      </c>
    </row>
    <row r="190" spans="1:54" ht="15" customHeight="1">
      <c r="A190" s="224">
        <f t="shared" si="23"/>
        <v>40848</v>
      </c>
      <c r="B190" s="225">
        <f t="shared" si="23"/>
        <v>40848</v>
      </c>
      <c r="C190" s="223">
        <v>1</v>
      </c>
      <c r="D190" s="223">
        <v>1</v>
      </c>
      <c r="E190" s="223">
        <v>1</v>
      </c>
      <c r="F190" s="223">
        <v>1</v>
      </c>
      <c r="G190" s="223">
        <v>1.0432702640219411</v>
      </c>
      <c r="H190" s="223">
        <v>1</v>
      </c>
      <c r="I190" s="223">
        <v>1</v>
      </c>
      <c r="J190" s="223">
        <v>1</v>
      </c>
      <c r="K190" s="223">
        <v>1</v>
      </c>
      <c r="L190" s="223">
        <v>1.0649999999999999</v>
      </c>
      <c r="M190" s="223">
        <v>1</v>
      </c>
      <c r="N190" s="223">
        <v>1</v>
      </c>
      <c r="O190" s="360">
        <v>1</v>
      </c>
      <c r="P190" s="223">
        <v>1</v>
      </c>
      <c r="Q190" s="223">
        <v>1</v>
      </c>
      <c r="R190" s="223">
        <v>1</v>
      </c>
      <c r="S190" s="223">
        <v>1</v>
      </c>
      <c r="T190" s="223">
        <v>1</v>
      </c>
      <c r="U190" s="223">
        <v>1</v>
      </c>
      <c r="V190" s="223">
        <v>1</v>
      </c>
      <c r="W190" s="360">
        <v>1</v>
      </c>
      <c r="X190" s="223">
        <v>1</v>
      </c>
      <c r="Y190" s="223">
        <v>1</v>
      </c>
      <c r="Z190" s="360">
        <v>1</v>
      </c>
      <c r="AA190" s="360">
        <v>1</v>
      </c>
      <c r="AB190" s="223">
        <v>1</v>
      </c>
      <c r="AC190" s="223">
        <v>1</v>
      </c>
      <c r="AD190" s="223">
        <v>1</v>
      </c>
      <c r="AE190" s="223">
        <v>1</v>
      </c>
      <c r="AF190" s="223">
        <v>1</v>
      </c>
      <c r="AG190" s="223">
        <v>1</v>
      </c>
      <c r="AH190" s="223">
        <v>1</v>
      </c>
      <c r="AI190" s="223">
        <v>1</v>
      </c>
      <c r="AJ190" s="223">
        <v>1</v>
      </c>
      <c r="AK190" s="223">
        <v>1</v>
      </c>
      <c r="AL190" s="223">
        <v>1</v>
      </c>
      <c r="AM190" s="223">
        <v>1</v>
      </c>
      <c r="AN190" s="223">
        <v>1</v>
      </c>
      <c r="AO190" s="223">
        <v>1</v>
      </c>
      <c r="AP190" s="223">
        <v>1</v>
      </c>
      <c r="AQ190" s="223">
        <v>1</v>
      </c>
      <c r="AR190" s="223">
        <v>1</v>
      </c>
      <c r="AS190" s="223">
        <v>1</v>
      </c>
      <c r="AT190" s="223">
        <v>1</v>
      </c>
      <c r="AU190" s="223">
        <v>1</v>
      </c>
      <c r="AV190" s="223">
        <v>1</v>
      </c>
      <c r="AW190" s="223">
        <v>1</v>
      </c>
      <c r="AX190" s="223">
        <v>1</v>
      </c>
      <c r="AY190" s="223">
        <v>1</v>
      </c>
      <c r="AZ190" s="223">
        <v>1</v>
      </c>
      <c r="BA190" s="223">
        <v>1</v>
      </c>
      <c r="BB190" s="223">
        <v>1</v>
      </c>
    </row>
    <row r="191" spans="1:54" ht="15" customHeight="1">
      <c r="A191" s="224">
        <f t="shared" si="23"/>
        <v>40878</v>
      </c>
      <c r="B191" s="225">
        <f t="shared" si="23"/>
        <v>40878</v>
      </c>
      <c r="C191" s="223">
        <v>1</v>
      </c>
      <c r="D191" s="223">
        <v>1</v>
      </c>
      <c r="E191" s="223">
        <v>1</v>
      </c>
      <c r="F191" s="223">
        <v>1</v>
      </c>
      <c r="G191" s="223">
        <v>1.0432702640219411</v>
      </c>
      <c r="H191" s="223">
        <v>1</v>
      </c>
      <c r="I191" s="223">
        <v>1</v>
      </c>
      <c r="J191" s="223">
        <v>1</v>
      </c>
      <c r="K191" s="223">
        <v>1</v>
      </c>
      <c r="L191" s="223">
        <v>1.0649999999999999</v>
      </c>
      <c r="M191" s="223">
        <v>1</v>
      </c>
      <c r="N191" s="223">
        <v>1</v>
      </c>
      <c r="O191" s="360">
        <v>1</v>
      </c>
      <c r="P191" s="223">
        <v>1</v>
      </c>
      <c r="Q191" s="223">
        <v>1</v>
      </c>
      <c r="R191" s="223">
        <v>1</v>
      </c>
      <c r="S191" s="223">
        <v>1</v>
      </c>
      <c r="T191" s="223">
        <v>1</v>
      </c>
      <c r="U191" s="223">
        <v>1</v>
      </c>
      <c r="V191" s="223">
        <v>1</v>
      </c>
      <c r="W191" s="360">
        <v>1</v>
      </c>
      <c r="X191" s="223">
        <v>1</v>
      </c>
      <c r="Y191" s="223">
        <v>1</v>
      </c>
      <c r="Z191" s="360">
        <v>1</v>
      </c>
      <c r="AA191" s="360">
        <v>1</v>
      </c>
      <c r="AB191" s="223">
        <v>1</v>
      </c>
      <c r="AC191" s="223">
        <v>1</v>
      </c>
      <c r="AD191" s="223">
        <v>1</v>
      </c>
      <c r="AE191" s="223">
        <v>1</v>
      </c>
      <c r="AF191" s="223">
        <v>1</v>
      </c>
      <c r="AG191" s="223">
        <v>1</v>
      </c>
      <c r="AH191" s="223">
        <v>1</v>
      </c>
      <c r="AI191" s="223">
        <v>1</v>
      </c>
      <c r="AJ191" s="223">
        <v>1</v>
      </c>
      <c r="AK191" s="223">
        <v>1</v>
      </c>
      <c r="AL191" s="223">
        <v>1</v>
      </c>
      <c r="AM191" s="223">
        <v>1</v>
      </c>
      <c r="AN191" s="223">
        <v>1</v>
      </c>
      <c r="AO191" s="223">
        <v>1</v>
      </c>
      <c r="AP191" s="223">
        <v>1</v>
      </c>
      <c r="AQ191" s="223">
        <v>1</v>
      </c>
      <c r="AR191" s="223">
        <v>1</v>
      </c>
      <c r="AS191" s="223">
        <v>1</v>
      </c>
      <c r="AT191" s="223">
        <v>1</v>
      </c>
      <c r="AU191" s="223">
        <v>1</v>
      </c>
      <c r="AV191" s="223">
        <v>1</v>
      </c>
      <c r="AW191" s="223">
        <v>1</v>
      </c>
      <c r="AX191" s="223">
        <v>1</v>
      </c>
      <c r="AY191" s="223">
        <v>1</v>
      </c>
      <c r="AZ191" s="223">
        <v>1</v>
      </c>
      <c r="BA191" s="223">
        <v>1</v>
      </c>
      <c r="BB191" s="223">
        <v>1</v>
      </c>
    </row>
    <row r="192" spans="1:54" ht="15" customHeight="1">
      <c r="A192" s="224">
        <f t="shared" si="23"/>
        <v>40909</v>
      </c>
      <c r="B192" s="225">
        <f t="shared" si="23"/>
        <v>40909</v>
      </c>
      <c r="C192" s="223">
        <v>1</v>
      </c>
      <c r="D192" s="223">
        <v>1</v>
      </c>
      <c r="E192" s="223">
        <v>1</v>
      </c>
      <c r="F192" s="223">
        <v>1</v>
      </c>
      <c r="G192" s="223">
        <v>1.0432487076359309</v>
      </c>
      <c r="H192" s="223">
        <v>1</v>
      </c>
      <c r="I192" s="223">
        <v>1</v>
      </c>
      <c r="J192" s="223">
        <v>1</v>
      </c>
      <c r="K192" s="223">
        <v>1</v>
      </c>
      <c r="L192" s="223">
        <v>1.0649999999999999</v>
      </c>
      <c r="M192" s="223">
        <v>1</v>
      </c>
      <c r="N192" s="223">
        <v>1</v>
      </c>
      <c r="O192" s="360">
        <v>1</v>
      </c>
      <c r="P192" s="223">
        <v>1</v>
      </c>
      <c r="Q192" s="223">
        <v>1</v>
      </c>
      <c r="R192" s="223">
        <v>1</v>
      </c>
      <c r="S192" s="223">
        <v>1</v>
      </c>
      <c r="T192" s="223">
        <v>1</v>
      </c>
      <c r="U192" s="223">
        <v>1</v>
      </c>
      <c r="V192" s="223">
        <v>1</v>
      </c>
      <c r="W192" s="360">
        <v>1</v>
      </c>
      <c r="X192" s="223">
        <v>1</v>
      </c>
      <c r="Y192" s="223">
        <v>1</v>
      </c>
      <c r="Z192" s="360">
        <v>1</v>
      </c>
      <c r="AA192" s="360">
        <v>1</v>
      </c>
      <c r="AB192" s="223">
        <v>1</v>
      </c>
      <c r="AC192" s="223">
        <v>1</v>
      </c>
      <c r="AD192" s="223">
        <v>1</v>
      </c>
      <c r="AE192" s="223">
        <v>1</v>
      </c>
      <c r="AF192" s="223">
        <v>1</v>
      </c>
      <c r="AG192" s="223">
        <v>1</v>
      </c>
      <c r="AH192" s="223">
        <v>1</v>
      </c>
      <c r="AI192" s="223">
        <v>1</v>
      </c>
      <c r="AJ192" s="223">
        <v>1</v>
      </c>
      <c r="AK192" s="223">
        <v>1</v>
      </c>
      <c r="AL192" s="223">
        <v>1</v>
      </c>
      <c r="AM192" s="223">
        <v>1</v>
      </c>
      <c r="AN192" s="223">
        <v>1</v>
      </c>
      <c r="AO192" s="223">
        <v>1</v>
      </c>
      <c r="AP192" s="223">
        <v>1</v>
      </c>
      <c r="AQ192" s="223">
        <v>1</v>
      </c>
      <c r="AR192" s="223">
        <v>1</v>
      </c>
      <c r="AS192" s="223">
        <v>1</v>
      </c>
      <c r="AT192" s="223">
        <v>1</v>
      </c>
      <c r="AU192" s="223">
        <v>1</v>
      </c>
      <c r="AV192" s="223">
        <v>1</v>
      </c>
      <c r="AW192" s="223">
        <v>1</v>
      </c>
      <c r="AX192" s="223">
        <v>1</v>
      </c>
      <c r="AY192" s="223">
        <v>1</v>
      </c>
      <c r="AZ192" s="223">
        <v>1</v>
      </c>
      <c r="BA192" s="223">
        <v>1</v>
      </c>
      <c r="BB192" s="223">
        <v>1</v>
      </c>
    </row>
    <row r="193" spans="1:54" ht="15" customHeight="1">
      <c r="A193" s="224">
        <f t="shared" si="23"/>
        <v>40940</v>
      </c>
      <c r="B193" s="225">
        <f t="shared" si="23"/>
        <v>40940</v>
      </c>
      <c r="C193" s="223">
        <v>1</v>
      </c>
      <c r="D193" s="223">
        <v>1</v>
      </c>
      <c r="E193" s="223">
        <v>1</v>
      </c>
      <c r="F193" s="223">
        <v>1</v>
      </c>
      <c r="G193" s="223">
        <v>1.0431542773490814</v>
      </c>
      <c r="H193" s="223">
        <v>1</v>
      </c>
      <c r="I193" s="223">
        <v>1</v>
      </c>
      <c r="J193" s="223">
        <v>1</v>
      </c>
      <c r="K193" s="223">
        <v>1</v>
      </c>
      <c r="L193" s="223">
        <v>1.0649999999999999</v>
      </c>
      <c r="M193" s="223">
        <v>1</v>
      </c>
      <c r="N193" s="223">
        <v>1</v>
      </c>
      <c r="O193" s="360">
        <v>1</v>
      </c>
      <c r="P193" s="223">
        <v>1</v>
      </c>
      <c r="Q193" s="223">
        <v>1</v>
      </c>
      <c r="R193" s="223">
        <v>1</v>
      </c>
      <c r="S193" s="223">
        <v>1</v>
      </c>
      <c r="T193" s="223">
        <v>1</v>
      </c>
      <c r="U193" s="223">
        <v>1</v>
      </c>
      <c r="V193" s="223">
        <v>1</v>
      </c>
      <c r="W193" s="360">
        <v>1</v>
      </c>
      <c r="X193" s="223">
        <v>1</v>
      </c>
      <c r="Y193" s="223">
        <v>1</v>
      </c>
      <c r="Z193" s="360">
        <v>1</v>
      </c>
      <c r="AA193" s="360">
        <v>1</v>
      </c>
      <c r="AB193" s="223">
        <v>1</v>
      </c>
      <c r="AC193" s="223">
        <v>1</v>
      </c>
      <c r="AD193" s="223">
        <v>1</v>
      </c>
      <c r="AE193" s="223">
        <v>1</v>
      </c>
      <c r="AF193" s="223">
        <v>1</v>
      </c>
      <c r="AG193" s="223">
        <v>1</v>
      </c>
      <c r="AH193" s="223">
        <v>1</v>
      </c>
      <c r="AI193" s="223">
        <v>1</v>
      </c>
      <c r="AJ193" s="223">
        <v>1</v>
      </c>
      <c r="AK193" s="223">
        <v>1</v>
      </c>
      <c r="AL193" s="223">
        <v>1</v>
      </c>
      <c r="AM193" s="223">
        <v>1</v>
      </c>
      <c r="AN193" s="223">
        <v>1</v>
      </c>
      <c r="AO193" s="223">
        <v>1</v>
      </c>
      <c r="AP193" s="223">
        <v>1</v>
      </c>
      <c r="AQ193" s="223">
        <v>1</v>
      </c>
      <c r="AR193" s="223">
        <v>1</v>
      </c>
      <c r="AS193" s="223">
        <v>1</v>
      </c>
      <c r="AT193" s="223">
        <v>1</v>
      </c>
      <c r="AU193" s="223">
        <v>1</v>
      </c>
      <c r="AV193" s="223">
        <v>1</v>
      </c>
      <c r="AW193" s="223">
        <v>1</v>
      </c>
      <c r="AX193" s="223">
        <v>1</v>
      </c>
      <c r="AY193" s="223">
        <v>1</v>
      </c>
      <c r="AZ193" s="223">
        <v>1</v>
      </c>
      <c r="BA193" s="223">
        <v>1</v>
      </c>
      <c r="BB193" s="223">
        <v>1</v>
      </c>
    </row>
    <row r="194" spans="1:54" ht="15" customHeight="1">
      <c r="A194" s="224">
        <f t="shared" si="23"/>
        <v>40969</v>
      </c>
      <c r="B194" s="225">
        <f t="shared" si="23"/>
        <v>40969</v>
      </c>
      <c r="C194" s="223">
        <v>1</v>
      </c>
      <c r="D194" s="223">
        <v>1</v>
      </c>
      <c r="E194" s="223">
        <v>1</v>
      </c>
      <c r="F194" s="223">
        <v>1</v>
      </c>
      <c r="G194" s="223">
        <v>1.0429573331142445</v>
      </c>
      <c r="H194" s="223">
        <v>1</v>
      </c>
      <c r="I194" s="223">
        <v>1</v>
      </c>
      <c r="J194" s="223">
        <v>1</v>
      </c>
      <c r="K194" s="223">
        <v>1</v>
      </c>
      <c r="L194" s="223">
        <v>1.0649999999999999</v>
      </c>
      <c r="M194" s="223">
        <v>1</v>
      </c>
      <c r="N194" s="223">
        <v>1</v>
      </c>
      <c r="O194" s="360">
        <v>1</v>
      </c>
      <c r="P194" s="223">
        <v>1</v>
      </c>
      <c r="Q194" s="223">
        <v>1</v>
      </c>
      <c r="R194" s="223">
        <v>1</v>
      </c>
      <c r="S194" s="223">
        <v>1</v>
      </c>
      <c r="T194" s="223">
        <v>1</v>
      </c>
      <c r="U194" s="223">
        <v>1</v>
      </c>
      <c r="V194" s="223">
        <v>1</v>
      </c>
      <c r="W194" s="360">
        <v>1</v>
      </c>
      <c r="X194" s="223">
        <v>1</v>
      </c>
      <c r="Y194" s="223">
        <v>1</v>
      </c>
      <c r="Z194" s="360">
        <v>1</v>
      </c>
      <c r="AA194" s="360">
        <v>1</v>
      </c>
      <c r="AB194" s="223">
        <v>1</v>
      </c>
      <c r="AC194" s="223">
        <v>1</v>
      </c>
      <c r="AD194" s="223">
        <v>1</v>
      </c>
      <c r="AE194" s="223">
        <v>1</v>
      </c>
      <c r="AF194" s="223">
        <v>1</v>
      </c>
      <c r="AG194" s="223">
        <v>1</v>
      </c>
      <c r="AH194" s="223">
        <v>1</v>
      </c>
      <c r="AI194" s="223">
        <v>1</v>
      </c>
      <c r="AJ194" s="223">
        <v>1</v>
      </c>
      <c r="AK194" s="223">
        <v>1</v>
      </c>
      <c r="AL194" s="223">
        <v>1</v>
      </c>
      <c r="AM194" s="223">
        <v>1</v>
      </c>
      <c r="AN194" s="223">
        <v>1</v>
      </c>
      <c r="AO194" s="223">
        <v>1</v>
      </c>
      <c r="AP194" s="223">
        <v>1</v>
      </c>
      <c r="AQ194" s="223">
        <v>1</v>
      </c>
      <c r="AR194" s="223">
        <v>1</v>
      </c>
      <c r="AS194" s="223">
        <v>1</v>
      </c>
      <c r="AT194" s="223">
        <v>1</v>
      </c>
      <c r="AU194" s="223">
        <v>1</v>
      </c>
      <c r="AV194" s="223">
        <v>1</v>
      </c>
      <c r="AW194" s="223">
        <v>1</v>
      </c>
      <c r="AX194" s="223">
        <v>1</v>
      </c>
      <c r="AY194" s="223">
        <v>1</v>
      </c>
      <c r="AZ194" s="223">
        <v>1</v>
      </c>
      <c r="BA194" s="223">
        <v>1</v>
      </c>
      <c r="BB194" s="223">
        <v>1</v>
      </c>
    </row>
    <row r="195" spans="1:54" ht="15" customHeight="1">
      <c r="A195" s="224">
        <f t="shared" si="23"/>
        <v>41000</v>
      </c>
      <c r="B195" s="225">
        <f t="shared" si="23"/>
        <v>41000</v>
      </c>
      <c r="C195" s="223">
        <v>1</v>
      </c>
      <c r="D195" s="223">
        <v>1</v>
      </c>
      <c r="E195" s="223">
        <v>1</v>
      </c>
      <c r="F195" s="223">
        <v>1</v>
      </c>
      <c r="G195" s="223">
        <v>1.0426597623936427</v>
      </c>
      <c r="H195" s="223">
        <v>1</v>
      </c>
      <c r="I195" s="223">
        <v>1</v>
      </c>
      <c r="J195" s="223">
        <v>1</v>
      </c>
      <c r="K195" s="223">
        <v>1</v>
      </c>
      <c r="L195" s="223">
        <v>1.0649999999999999</v>
      </c>
      <c r="M195" s="223">
        <v>1</v>
      </c>
      <c r="N195" s="223">
        <v>1</v>
      </c>
      <c r="O195" s="360">
        <v>1</v>
      </c>
      <c r="P195" s="223">
        <v>1</v>
      </c>
      <c r="Q195" s="223">
        <v>1</v>
      </c>
      <c r="R195" s="223">
        <v>1</v>
      </c>
      <c r="S195" s="223">
        <v>1</v>
      </c>
      <c r="T195" s="223">
        <v>1</v>
      </c>
      <c r="U195" s="223">
        <v>1</v>
      </c>
      <c r="V195" s="223">
        <v>1</v>
      </c>
      <c r="W195" s="360">
        <v>1</v>
      </c>
      <c r="X195" s="223">
        <v>1</v>
      </c>
      <c r="Y195" s="223">
        <v>1</v>
      </c>
      <c r="Z195" s="360">
        <v>1</v>
      </c>
      <c r="AA195" s="360">
        <v>1</v>
      </c>
      <c r="AB195" s="223">
        <v>1</v>
      </c>
      <c r="AC195" s="223">
        <v>1</v>
      </c>
      <c r="AD195" s="223">
        <v>1</v>
      </c>
      <c r="AE195" s="223">
        <v>1</v>
      </c>
      <c r="AF195" s="223">
        <v>1</v>
      </c>
      <c r="AG195" s="223">
        <v>1</v>
      </c>
      <c r="AH195" s="223">
        <v>1</v>
      </c>
      <c r="AI195" s="223">
        <v>1</v>
      </c>
      <c r="AJ195" s="223">
        <v>1</v>
      </c>
      <c r="AK195" s="223">
        <v>1</v>
      </c>
      <c r="AL195" s="223">
        <v>1</v>
      </c>
      <c r="AM195" s="223">
        <v>1</v>
      </c>
      <c r="AN195" s="223">
        <v>1</v>
      </c>
      <c r="AO195" s="223">
        <v>1</v>
      </c>
      <c r="AP195" s="223">
        <v>1</v>
      </c>
      <c r="AQ195" s="223">
        <v>1</v>
      </c>
      <c r="AR195" s="223">
        <v>1</v>
      </c>
      <c r="AS195" s="223">
        <v>1</v>
      </c>
      <c r="AT195" s="223">
        <v>1</v>
      </c>
      <c r="AU195" s="223">
        <v>1</v>
      </c>
      <c r="AV195" s="223">
        <v>1</v>
      </c>
      <c r="AW195" s="223">
        <v>1</v>
      </c>
      <c r="AX195" s="223">
        <v>1</v>
      </c>
      <c r="AY195" s="223">
        <v>1</v>
      </c>
      <c r="AZ195" s="223">
        <v>1</v>
      </c>
      <c r="BA195" s="223">
        <v>1</v>
      </c>
      <c r="BB195" s="223">
        <v>1</v>
      </c>
    </row>
    <row r="196" spans="1:54" ht="15" customHeight="1">
      <c r="A196" s="224">
        <f t="shared" si="23"/>
        <v>41030</v>
      </c>
      <c r="B196" s="225">
        <f t="shared" si="23"/>
        <v>41030</v>
      </c>
      <c r="C196" s="223">
        <v>1</v>
      </c>
      <c r="D196" s="223">
        <v>1</v>
      </c>
      <c r="E196" s="223">
        <v>1</v>
      </c>
      <c r="F196" s="223">
        <v>1</v>
      </c>
      <c r="G196" s="223">
        <v>1.0422618021968728</v>
      </c>
      <c r="H196" s="223">
        <v>1</v>
      </c>
      <c r="I196" s="223">
        <v>1</v>
      </c>
      <c r="J196" s="223">
        <v>1</v>
      </c>
      <c r="K196" s="223">
        <v>1</v>
      </c>
      <c r="L196" s="223">
        <v>1.0649999999999999</v>
      </c>
      <c r="M196" s="223">
        <v>1</v>
      </c>
      <c r="N196" s="223">
        <v>1</v>
      </c>
      <c r="O196" s="360">
        <v>1</v>
      </c>
      <c r="P196" s="223">
        <v>1</v>
      </c>
      <c r="Q196" s="223">
        <v>1</v>
      </c>
      <c r="R196" s="223">
        <v>1</v>
      </c>
      <c r="S196" s="223">
        <v>1</v>
      </c>
      <c r="T196" s="223">
        <v>1</v>
      </c>
      <c r="U196" s="223">
        <v>1</v>
      </c>
      <c r="V196" s="223">
        <v>1</v>
      </c>
      <c r="W196" s="360">
        <v>1</v>
      </c>
      <c r="X196" s="223">
        <v>1</v>
      </c>
      <c r="Y196" s="223">
        <v>1</v>
      </c>
      <c r="Z196" s="360">
        <v>1</v>
      </c>
      <c r="AA196" s="360">
        <v>1</v>
      </c>
      <c r="AB196" s="223">
        <v>1</v>
      </c>
      <c r="AC196" s="223">
        <v>1</v>
      </c>
      <c r="AD196" s="223">
        <v>1</v>
      </c>
      <c r="AE196" s="223">
        <v>1</v>
      </c>
      <c r="AF196" s="223">
        <v>1</v>
      </c>
      <c r="AG196" s="223">
        <v>1</v>
      </c>
      <c r="AH196" s="223">
        <v>1</v>
      </c>
      <c r="AI196" s="223">
        <v>1</v>
      </c>
      <c r="AJ196" s="223">
        <v>1</v>
      </c>
      <c r="AK196" s="223">
        <v>1</v>
      </c>
      <c r="AL196" s="223">
        <v>1</v>
      </c>
      <c r="AM196" s="223">
        <v>1</v>
      </c>
      <c r="AN196" s="223">
        <v>1</v>
      </c>
      <c r="AO196" s="223">
        <v>1</v>
      </c>
      <c r="AP196" s="223">
        <v>1</v>
      </c>
      <c r="AQ196" s="223">
        <v>1</v>
      </c>
      <c r="AR196" s="223">
        <v>1</v>
      </c>
      <c r="AS196" s="223">
        <v>1</v>
      </c>
      <c r="AT196" s="223">
        <v>1</v>
      </c>
      <c r="AU196" s="223">
        <v>1</v>
      </c>
      <c r="AV196" s="223">
        <v>1</v>
      </c>
      <c r="AW196" s="223">
        <v>1</v>
      </c>
      <c r="AX196" s="223">
        <v>1</v>
      </c>
      <c r="AY196" s="223">
        <v>1</v>
      </c>
      <c r="AZ196" s="223">
        <v>1</v>
      </c>
      <c r="BA196" s="223">
        <v>1</v>
      </c>
      <c r="BB196" s="223">
        <v>1</v>
      </c>
    </row>
    <row r="197" spans="1:54" ht="15" customHeight="1">
      <c r="A197" s="224">
        <f t="shared" si="23"/>
        <v>41061</v>
      </c>
      <c r="B197" s="225">
        <f t="shared" si="23"/>
        <v>41061</v>
      </c>
      <c r="C197" s="223">
        <v>1</v>
      </c>
      <c r="D197" s="223">
        <v>1</v>
      </c>
      <c r="E197" s="223">
        <v>1</v>
      </c>
      <c r="F197" s="223">
        <v>1</v>
      </c>
      <c r="G197" s="223">
        <v>1.0417636810916824</v>
      </c>
      <c r="H197" s="223">
        <v>1</v>
      </c>
      <c r="I197" s="223">
        <v>1</v>
      </c>
      <c r="J197" s="223">
        <v>1</v>
      </c>
      <c r="K197" s="223">
        <v>1</v>
      </c>
      <c r="L197" s="223">
        <v>1.0649999999999999</v>
      </c>
      <c r="M197" s="223">
        <v>1</v>
      </c>
      <c r="N197" s="223">
        <v>1</v>
      </c>
      <c r="O197" s="360">
        <v>1</v>
      </c>
      <c r="P197" s="223">
        <v>1</v>
      </c>
      <c r="Q197" s="223">
        <v>1</v>
      </c>
      <c r="R197" s="223">
        <v>1</v>
      </c>
      <c r="S197" s="223">
        <v>1</v>
      </c>
      <c r="T197" s="223">
        <v>1</v>
      </c>
      <c r="U197" s="223">
        <v>1</v>
      </c>
      <c r="V197" s="223">
        <v>1</v>
      </c>
      <c r="W197" s="360">
        <v>1</v>
      </c>
      <c r="X197" s="223">
        <v>1</v>
      </c>
      <c r="Y197" s="223">
        <v>1</v>
      </c>
      <c r="Z197" s="360">
        <v>1</v>
      </c>
      <c r="AA197" s="360">
        <v>1</v>
      </c>
      <c r="AB197" s="223">
        <v>1</v>
      </c>
      <c r="AC197" s="223">
        <v>1</v>
      </c>
      <c r="AD197" s="223">
        <v>1</v>
      </c>
      <c r="AE197" s="223">
        <v>1</v>
      </c>
      <c r="AF197" s="223">
        <v>1</v>
      </c>
      <c r="AG197" s="223">
        <v>1</v>
      </c>
      <c r="AH197" s="223">
        <v>1</v>
      </c>
      <c r="AI197" s="223">
        <v>1</v>
      </c>
      <c r="AJ197" s="223">
        <v>1</v>
      </c>
      <c r="AK197" s="223">
        <v>1</v>
      </c>
      <c r="AL197" s="223">
        <v>1</v>
      </c>
      <c r="AM197" s="223">
        <v>1</v>
      </c>
      <c r="AN197" s="223">
        <v>1</v>
      </c>
      <c r="AO197" s="223">
        <v>1</v>
      </c>
      <c r="AP197" s="223">
        <v>1</v>
      </c>
      <c r="AQ197" s="223">
        <v>1</v>
      </c>
      <c r="AR197" s="223">
        <v>1</v>
      </c>
      <c r="AS197" s="223">
        <v>1</v>
      </c>
      <c r="AT197" s="223">
        <v>1</v>
      </c>
      <c r="AU197" s="223">
        <v>1</v>
      </c>
      <c r="AV197" s="223">
        <v>1</v>
      </c>
      <c r="AW197" s="223">
        <v>1</v>
      </c>
      <c r="AX197" s="223">
        <v>1</v>
      </c>
      <c r="AY197" s="223">
        <v>1</v>
      </c>
      <c r="AZ197" s="223">
        <v>1</v>
      </c>
      <c r="BA197" s="223">
        <v>1</v>
      </c>
      <c r="BB197" s="223">
        <v>1</v>
      </c>
    </row>
    <row r="198" spans="1:54" ht="15" customHeight="1">
      <c r="A198" s="224">
        <f t="shared" si="23"/>
        <v>41091</v>
      </c>
      <c r="B198" s="225">
        <f t="shared" si="23"/>
        <v>41091</v>
      </c>
      <c r="C198" s="223">
        <v>1</v>
      </c>
      <c r="D198" s="223">
        <v>1</v>
      </c>
      <c r="E198" s="223">
        <v>1</v>
      </c>
      <c r="F198" s="223">
        <v>1</v>
      </c>
      <c r="G198" s="223">
        <v>1.0411656344456459</v>
      </c>
      <c r="H198" s="223">
        <v>1</v>
      </c>
      <c r="I198" s="223">
        <v>1</v>
      </c>
      <c r="J198" s="223">
        <v>1</v>
      </c>
      <c r="K198" s="223">
        <v>1</v>
      </c>
      <c r="L198" s="223">
        <v>1.0649999999999999</v>
      </c>
      <c r="M198" s="223">
        <v>1</v>
      </c>
      <c r="N198" s="223">
        <v>1</v>
      </c>
      <c r="O198" s="360">
        <v>1</v>
      </c>
      <c r="P198" s="223">
        <v>1</v>
      </c>
      <c r="Q198" s="223">
        <v>1</v>
      </c>
      <c r="R198" s="223">
        <v>1</v>
      </c>
      <c r="S198" s="223">
        <v>1</v>
      </c>
      <c r="T198" s="223">
        <v>1</v>
      </c>
      <c r="U198" s="223">
        <v>1</v>
      </c>
      <c r="V198" s="223">
        <v>1</v>
      </c>
      <c r="W198" s="360">
        <v>1</v>
      </c>
      <c r="X198" s="223">
        <v>1</v>
      </c>
      <c r="Y198" s="223">
        <v>1</v>
      </c>
      <c r="Z198" s="360">
        <v>1</v>
      </c>
      <c r="AA198" s="360">
        <v>1</v>
      </c>
      <c r="AB198" s="223">
        <v>1</v>
      </c>
      <c r="AC198" s="223">
        <v>1</v>
      </c>
      <c r="AD198" s="223">
        <v>1</v>
      </c>
      <c r="AE198" s="223">
        <v>1</v>
      </c>
      <c r="AF198" s="223">
        <v>1</v>
      </c>
      <c r="AG198" s="223">
        <v>1</v>
      </c>
      <c r="AH198" s="223">
        <v>1</v>
      </c>
      <c r="AI198" s="223">
        <v>1</v>
      </c>
      <c r="AJ198" s="223">
        <v>1</v>
      </c>
      <c r="AK198" s="223">
        <v>1</v>
      </c>
      <c r="AL198" s="223">
        <v>1</v>
      </c>
      <c r="AM198" s="223">
        <v>1</v>
      </c>
      <c r="AN198" s="223">
        <v>1</v>
      </c>
      <c r="AO198" s="223">
        <v>1</v>
      </c>
      <c r="AP198" s="223">
        <v>1</v>
      </c>
      <c r="AQ198" s="223">
        <v>1</v>
      </c>
      <c r="AR198" s="223">
        <v>1</v>
      </c>
      <c r="AS198" s="223">
        <v>1</v>
      </c>
      <c r="AT198" s="223">
        <v>1</v>
      </c>
      <c r="AU198" s="223">
        <v>1</v>
      </c>
      <c r="AV198" s="223">
        <v>1</v>
      </c>
      <c r="AW198" s="223">
        <v>1</v>
      </c>
      <c r="AX198" s="223">
        <v>1</v>
      </c>
      <c r="AY198" s="223">
        <v>1</v>
      </c>
      <c r="AZ198" s="223">
        <v>1</v>
      </c>
      <c r="BA198" s="223">
        <v>1</v>
      </c>
      <c r="BB198" s="223">
        <v>1</v>
      </c>
    </row>
    <row r="199" spans="1:54" ht="15" customHeight="1">
      <c r="A199" s="224">
        <f t="shared" si="23"/>
        <v>41122</v>
      </c>
      <c r="B199" s="225">
        <f t="shared" si="23"/>
        <v>41122</v>
      </c>
      <c r="C199" s="223">
        <v>1</v>
      </c>
      <c r="D199" s="223">
        <v>1</v>
      </c>
      <c r="E199" s="223">
        <v>1</v>
      </c>
      <c r="F199" s="223">
        <v>1</v>
      </c>
      <c r="G199" s="223">
        <v>1.0404662586762476</v>
      </c>
      <c r="H199" s="223">
        <v>1</v>
      </c>
      <c r="I199" s="223">
        <v>1</v>
      </c>
      <c r="J199" s="223">
        <v>1</v>
      </c>
      <c r="K199" s="223">
        <v>1</v>
      </c>
      <c r="L199" s="223">
        <v>1.0649999999999999</v>
      </c>
      <c r="M199" s="223">
        <v>1</v>
      </c>
      <c r="N199" s="223">
        <v>1</v>
      </c>
      <c r="O199" s="360">
        <v>1</v>
      </c>
      <c r="P199" s="223">
        <v>1</v>
      </c>
      <c r="Q199" s="223">
        <v>1</v>
      </c>
      <c r="R199" s="223">
        <v>1</v>
      </c>
      <c r="S199" s="223">
        <v>1</v>
      </c>
      <c r="T199" s="223">
        <v>1</v>
      </c>
      <c r="U199" s="223">
        <v>1</v>
      </c>
      <c r="V199" s="223">
        <v>1</v>
      </c>
      <c r="W199" s="360">
        <v>1</v>
      </c>
      <c r="X199" s="223">
        <v>1</v>
      </c>
      <c r="Y199" s="223">
        <v>1</v>
      </c>
      <c r="Z199" s="360">
        <v>1</v>
      </c>
      <c r="AA199" s="360">
        <v>1</v>
      </c>
      <c r="AB199" s="223">
        <v>1</v>
      </c>
      <c r="AC199" s="223">
        <v>1</v>
      </c>
      <c r="AD199" s="223">
        <v>1</v>
      </c>
      <c r="AE199" s="223">
        <v>1</v>
      </c>
      <c r="AF199" s="223">
        <v>1</v>
      </c>
      <c r="AG199" s="223">
        <v>1</v>
      </c>
      <c r="AH199" s="223">
        <v>1</v>
      </c>
      <c r="AI199" s="223">
        <v>1</v>
      </c>
      <c r="AJ199" s="223">
        <v>1</v>
      </c>
      <c r="AK199" s="223">
        <v>1</v>
      </c>
      <c r="AL199" s="223">
        <v>1</v>
      </c>
      <c r="AM199" s="223">
        <v>1</v>
      </c>
      <c r="AN199" s="223">
        <v>1</v>
      </c>
      <c r="AO199" s="223">
        <v>1</v>
      </c>
      <c r="AP199" s="223">
        <v>1</v>
      </c>
      <c r="AQ199" s="223">
        <v>1</v>
      </c>
      <c r="AR199" s="223">
        <v>1</v>
      </c>
      <c r="AS199" s="223">
        <v>1</v>
      </c>
      <c r="AT199" s="223">
        <v>1</v>
      </c>
      <c r="AU199" s="223">
        <v>1</v>
      </c>
      <c r="AV199" s="223">
        <v>1</v>
      </c>
      <c r="AW199" s="223">
        <v>1</v>
      </c>
      <c r="AX199" s="223">
        <v>1</v>
      </c>
      <c r="AY199" s="223">
        <v>1</v>
      </c>
      <c r="AZ199" s="223">
        <v>1</v>
      </c>
      <c r="BA199" s="223">
        <v>1</v>
      </c>
      <c r="BB199" s="223">
        <v>1</v>
      </c>
    </row>
    <row r="200" spans="1:54" ht="15" customHeight="1">
      <c r="A200" s="224">
        <f t="shared" si="23"/>
        <v>41153</v>
      </c>
      <c r="B200" s="225">
        <f t="shared" si="23"/>
        <v>41153</v>
      </c>
      <c r="C200" s="223">
        <v>1</v>
      </c>
      <c r="D200" s="223">
        <v>1</v>
      </c>
      <c r="E200" s="223">
        <v>1</v>
      </c>
      <c r="F200" s="223">
        <v>1</v>
      </c>
      <c r="G200" s="223">
        <v>1.0396706719620432</v>
      </c>
      <c r="H200" s="223">
        <v>1</v>
      </c>
      <c r="I200" s="223">
        <v>1</v>
      </c>
      <c r="J200" s="223">
        <v>1</v>
      </c>
      <c r="K200" s="223">
        <v>1</v>
      </c>
      <c r="L200" s="223">
        <v>1.0649999999999999</v>
      </c>
      <c r="M200" s="223">
        <v>1</v>
      </c>
      <c r="N200" s="223">
        <v>1</v>
      </c>
      <c r="O200" s="360">
        <v>1</v>
      </c>
      <c r="P200" s="223">
        <v>1</v>
      </c>
      <c r="Q200" s="223">
        <v>1</v>
      </c>
      <c r="R200" s="223">
        <v>1</v>
      </c>
      <c r="S200" s="223">
        <v>1</v>
      </c>
      <c r="T200" s="223">
        <v>1</v>
      </c>
      <c r="U200" s="223">
        <v>1</v>
      </c>
      <c r="V200" s="223">
        <v>1</v>
      </c>
      <c r="W200" s="360">
        <v>1</v>
      </c>
      <c r="X200" s="223">
        <v>1</v>
      </c>
      <c r="Y200" s="223">
        <v>1</v>
      </c>
      <c r="Z200" s="360">
        <v>1</v>
      </c>
      <c r="AA200" s="360">
        <v>1</v>
      </c>
      <c r="AB200" s="223">
        <v>1</v>
      </c>
      <c r="AC200" s="223">
        <v>1</v>
      </c>
      <c r="AD200" s="223">
        <v>1</v>
      </c>
      <c r="AE200" s="223">
        <v>1</v>
      </c>
      <c r="AF200" s="223">
        <v>1</v>
      </c>
      <c r="AG200" s="223">
        <v>1</v>
      </c>
      <c r="AH200" s="223">
        <v>1</v>
      </c>
      <c r="AI200" s="223">
        <v>1</v>
      </c>
      <c r="AJ200" s="223">
        <v>1</v>
      </c>
      <c r="AK200" s="223">
        <v>1</v>
      </c>
      <c r="AL200" s="223">
        <v>1</v>
      </c>
      <c r="AM200" s="223">
        <v>1</v>
      </c>
      <c r="AN200" s="223">
        <v>1</v>
      </c>
      <c r="AO200" s="223">
        <v>1</v>
      </c>
      <c r="AP200" s="223">
        <v>1</v>
      </c>
      <c r="AQ200" s="223">
        <v>1</v>
      </c>
      <c r="AR200" s="223">
        <v>1</v>
      </c>
      <c r="AS200" s="223">
        <v>1</v>
      </c>
      <c r="AT200" s="223">
        <v>1</v>
      </c>
      <c r="AU200" s="223">
        <v>1</v>
      </c>
      <c r="AV200" s="223">
        <v>1</v>
      </c>
      <c r="AW200" s="223">
        <v>1</v>
      </c>
      <c r="AX200" s="223">
        <v>1</v>
      </c>
      <c r="AY200" s="223">
        <v>1</v>
      </c>
      <c r="AZ200" s="223">
        <v>1</v>
      </c>
      <c r="BA200" s="223">
        <v>1</v>
      </c>
      <c r="BB200" s="223">
        <v>1</v>
      </c>
    </row>
    <row r="201" spans="1:54" ht="15" customHeight="1">
      <c r="A201" s="224">
        <f t="shared" si="23"/>
        <v>41183</v>
      </c>
      <c r="B201" s="225">
        <f t="shared" si="23"/>
        <v>41183</v>
      </c>
      <c r="C201" s="223">
        <v>1</v>
      </c>
      <c r="D201" s="223">
        <v>1</v>
      </c>
      <c r="E201" s="223">
        <v>1</v>
      </c>
      <c r="F201" s="223">
        <v>1</v>
      </c>
      <c r="G201" s="223">
        <v>1.038779099611491</v>
      </c>
      <c r="H201" s="223">
        <v>1</v>
      </c>
      <c r="I201" s="223">
        <v>1</v>
      </c>
      <c r="J201" s="223">
        <v>1</v>
      </c>
      <c r="K201" s="223">
        <v>1</v>
      </c>
      <c r="L201" s="223">
        <v>1.0649999999999999</v>
      </c>
      <c r="M201" s="223">
        <v>1</v>
      </c>
      <c r="N201" s="223">
        <v>1</v>
      </c>
      <c r="O201" s="360">
        <v>1</v>
      </c>
      <c r="P201" s="223">
        <v>1</v>
      </c>
      <c r="Q201" s="223">
        <v>1</v>
      </c>
      <c r="R201" s="223">
        <v>1</v>
      </c>
      <c r="S201" s="223">
        <v>1</v>
      </c>
      <c r="T201" s="223">
        <v>1</v>
      </c>
      <c r="U201" s="223">
        <v>1</v>
      </c>
      <c r="V201" s="223">
        <v>1</v>
      </c>
      <c r="W201" s="360">
        <v>1</v>
      </c>
      <c r="X201" s="223">
        <v>1</v>
      </c>
      <c r="Y201" s="223">
        <v>1</v>
      </c>
      <c r="Z201" s="360">
        <v>1</v>
      </c>
      <c r="AA201" s="360">
        <v>1</v>
      </c>
      <c r="AB201" s="223">
        <v>1</v>
      </c>
      <c r="AC201" s="223">
        <v>1</v>
      </c>
      <c r="AD201" s="223">
        <v>1</v>
      </c>
      <c r="AE201" s="223">
        <v>1</v>
      </c>
      <c r="AF201" s="223">
        <v>1</v>
      </c>
      <c r="AG201" s="223">
        <v>1</v>
      </c>
      <c r="AH201" s="223">
        <v>1</v>
      </c>
      <c r="AI201" s="223">
        <v>1</v>
      </c>
      <c r="AJ201" s="223">
        <v>1</v>
      </c>
      <c r="AK201" s="223">
        <v>1</v>
      </c>
      <c r="AL201" s="223">
        <v>1</v>
      </c>
      <c r="AM201" s="223">
        <v>1</v>
      </c>
      <c r="AN201" s="223">
        <v>1</v>
      </c>
      <c r="AO201" s="223">
        <v>1</v>
      </c>
      <c r="AP201" s="223">
        <v>1</v>
      </c>
      <c r="AQ201" s="223">
        <v>1</v>
      </c>
      <c r="AR201" s="223">
        <v>1</v>
      </c>
      <c r="AS201" s="223">
        <v>1</v>
      </c>
      <c r="AT201" s="223">
        <v>1</v>
      </c>
      <c r="AU201" s="223">
        <v>1</v>
      </c>
      <c r="AV201" s="223">
        <v>1</v>
      </c>
      <c r="AW201" s="223">
        <v>1</v>
      </c>
      <c r="AX201" s="223">
        <v>1</v>
      </c>
      <c r="AY201" s="223">
        <v>1</v>
      </c>
      <c r="AZ201" s="223">
        <v>1</v>
      </c>
      <c r="BA201" s="223">
        <v>1</v>
      </c>
      <c r="BB201" s="223">
        <v>1</v>
      </c>
    </row>
    <row r="202" spans="1:54" ht="15" customHeight="1">
      <c r="A202" s="224">
        <f t="shared" si="23"/>
        <v>41214</v>
      </c>
      <c r="B202" s="225">
        <f t="shared" si="23"/>
        <v>41214</v>
      </c>
      <c r="C202" s="223">
        <v>1</v>
      </c>
      <c r="D202" s="223">
        <v>1</v>
      </c>
      <c r="E202" s="223">
        <v>1</v>
      </c>
      <c r="F202" s="223">
        <v>1</v>
      </c>
      <c r="G202" s="223">
        <v>1.0377885050429965</v>
      </c>
      <c r="H202" s="223">
        <v>1</v>
      </c>
      <c r="I202" s="223">
        <v>1</v>
      </c>
      <c r="J202" s="223">
        <v>1</v>
      </c>
      <c r="K202" s="223">
        <v>1</v>
      </c>
      <c r="L202" s="223">
        <v>1.0649999999999999</v>
      </c>
      <c r="M202" s="223">
        <v>1</v>
      </c>
      <c r="N202" s="223">
        <v>1</v>
      </c>
      <c r="O202" s="360">
        <v>1</v>
      </c>
      <c r="P202" s="223">
        <v>1</v>
      </c>
      <c r="Q202" s="223">
        <v>1</v>
      </c>
      <c r="R202" s="223">
        <v>1</v>
      </c>
      <c r="S202" s="223">
        <v>1</v>
      </c>
      <c r="T202" s="223">
        <v>1</v>
      </c>
      <c r="U202" s="223">
        <v>1</v>
      </c>
      <c r="V202" s="223">
        <v>1</v>
      </c>
      <c r="W202" s="360">
        <v>1</v>
      </c>
      <c r="X202" s="223">
        <v>1</v>
      </c>
      <c r="Y202" s="223">
        <v>1</v>
      </c>
      <c r="Z202" s="360">
        <v>1</v>
      </c>
      <c r="AA202" s="360">
        <v>1</v>
      </c>
      <c r="AB202" s="223">
        <v>1</v>
      </c>
      <c r="AC202" s="223">
        <v>1</v>
      </c>
      <c r="AD202" s="223">
        <v>1</v>
      </c>
      <c r="AE202" s="223">
        <v>1</v>
      </c>
      <c r="AF202" s="223">
        <v>1</v>
      </c>
      <c r="AG202" s="223">
        <v>1</v>
      </c>
      <c r="AH202" s="223">
        <v>1</v>
      </c>
      <c r="AI202" s="223">
        <v>1</v>
      </c>
      <c r="AJ202" s="223">
        <v>1</v>
      </c>
      <c r="AK202" s="223">
        <v>1</v>
      </c>
      <c r="AL202" s="223">
        <v>1</v>
      </c>
      <c r="AM202" s="223">
        <v>1</v>
      </c>
      <c r="AN202" s="223">
        <v>1</v>
      </c>
      <c r="AO202" s="223">
        <v>1</v>
      </c>
      <c r="AP202" s="223">
        <v>1</v>
      </c>
      <c r="AQ202" s="223">
        <v>1</v>
      </c>
      <c r="AR202" s="223">
        <v>1</v>
      </c>
      <c r="AS202" s="223">
        <v>1</v>
      </c>
      <c r="AT202" s="223">
        <v>1</v>
      </c>
      <c r="AU202" s="223">
        <v>1</v>
      </c>
      <c r="AV202" s="223">
        <v>1</v>
      </c>
      <c r="AW202" s="223">
        <v>1</v>
      </c>
      <c r="AX202" s="223">
        <v>1</v>
      </c>
      <c r="AY202" s="223">
        <v>1</v>
      </c>
      <c r="AZ202" s="223">
        <v>1</v>
      </c>
      <c r="BA202" s="223">
        <v>1</v>
      </c>
      <c r="BB202" s="223">
        <v>1</v>
      </c>
    </row>
    <row r="203" spans="1:54" ht="15" customHeight="1">
      <c r="A203" s="224">
        <f t="shared" si="23"/>
        <v>41244</v>
      </c>
      <c r="B203" s="225">
        <f t="shared" si="23"/>
        <v>41244</v>
      </c>
      <c r="C203" s="223">
        <v>1</v>
      </c>
      <c r="D203" s="223">
        <v>1</v>
      </c>
      <c r="E203" s="223">
        <v>1</v>
      </c>
      <c r="F203" s="223">
        <v>1</v>
      </c>
      <c r="G203" s="223">
        <v>1.036699119624183</v>
      </c>
      <c r="H203" s="223">
        <v>1</v>
      </c>
      <c r="I203" s="223">
        <v>1</v>
      </c>
      <c r="J203" s="223">
        <v>1</v>
      </c>
      <c r="K203" s="223">
        <v>1</v>
      </c>
      <c r="L203" s="223">
        <v>1.0649999999999999</v>
      </c>
      <c r="M203" s="223">
        <v>1</v>
      </c>
      <c r="N203" s="223">
        <v>1</v>
      </c>
      <c r="O203" s="360">
        <v>1</v>
      </c>
      <c r="P203" s="223">
        <v>1</v>
      </c>
      <c r="Q203" s="223">
        <v>1</v>
      </c>
      <c r="R203" s="223">
        <v>1</v>
      </c>
      <c r="S203" s="223">
        <v>1</v>
      </c>
      <c r="T203" s="223">
        <v>1</v>
      </c>
      <c r="U203" s="223">
        <v>1</v>
      </c>
      <c r="V203" s="223">
        <v>1</v>
      </c>
      <c r="W203" s="360">
        <v>1</v>
      </c>
      <c r="X203" s="223">
        <v>1</v>
      </c>
      <c r="Y203" s="223">
        <v>1</v>
      </c>
      <c r="Z203" s="360">
        <v>1</v>
      </c>
      <c r="AA203" s="360">
        <v>1</v>
      </c>
      <c r="AB203" s="223">
        <v>1</v>
      </c>
      <c r="AC203" s="223">
        <v>1</v>
      </c>
      <c r="AD203" s="223">
        <v>1</v>
      </c>
      <c r="AE203" s="223">
        <v>1</v>
      </c>
      <c r="AF203" s="223">
        <v>1</v>
      </c>
      <c r="AG203" s="223">
        <v>1</v>
      </c>
      <c r="AH203" s="223">
        <v>1</v>
      </c>
      <c r="AI203" s="223">
        <v>1</v>
      </c>
      <c r="AJ203" s="223">
        <v>1</v>
      </c>
      <c r="AK203" s="223">
        <v>1</v>
      </c>
      <c r="AL203" s="223">
        <v>1</v>
      </c>
      <c r="AM203" s="223">
        <v>1</v>
      </c>
      <c r="AN203" s="223">
        <v>1</v>
      </c>
      <c r="AO203" s="223">
        <v>1</v>
      </c>
      <c r="AP203" s="223">
        <v>1</v>
      </c>
      <c r="AQ203" s="223">
        <v>1</v>
      </c>
      <c r="AR203" s="223">
        <v>1</v>
      </c>
      <c r="AS203" s="223">
        <v>1</v>
      </c>
      <c r="AT203" s="223">
        <v>1</v>
      </c>
      <c r="AU203" s="223">
        <v>1</v>
      </c>
      <c r="AV203" s="223">
        <v>1</v>
      </c>
      <c r="AW203" s="223">
        <v>1</v>
      </c>
      <c r="AX203" s="223">
        <v>1</v>
      </c>
      <c r="AY203" s="223">
        <v>1</v>
      </c>
      <c r="AZ203" s="223">
        <v>1</v>
      </c>
      <c r="BA203" s="223">
        <v>1</v>
      </c>
      <c r="BB203" s="223">
        <v>1</v>
      </c>
    </row>
    <row r="204" spans="1:54" ht="15" customHeight="1">
      <c r="A204" s="224">
        <f t="shared" si="23"/>
        <v>41275</v>
      </c>
      <c r="B204" s="225">
        <f t="shared" si="23"/>
        <v>41275</v>
      </c>
      <c r="C204" s="223">
        <v>1</v>
      </c>
      <c r="D204" s="223">
        <v>1</v>
      </c>
      <c r="E204" s="223">
        <v>1</v>
      </c>
      <c r="F204" s="223">
        <v>1</v>
      </c>
      <c r="G204" s="223">
        <v>1.0355113854351234</v>
      </c>
      <c r="H204" s="223">
        <v>1</v>
      </c>
      <c r="I204" s="223">
        <v>1</v>
      </c>
      <c r="J204" s="223">
        <v>1</v>
      </c>
      <c r="K204" s="223">
        <v>1</v>
      </c>
      <c r="L204" s="223">
        <v>1.0649999999999999</v>
      </c>
      <c r="M204" s="223">
        <v>1</v>
      </c>
      <c r="N204" s="223">
        <v>1</v>
      </c>
      <c r="O204" s="360">
        <v>1</v>
      </c>
      <c r="P204" s="223">
        <v>1</v>
      </c>
      <c r="Q204" s="223">
        <v>1</v>
      </c>
      <c r="R204" s="223">
        <v>1</v>
      </c>
      <c r="S204" s="223">
        <v>1</v>
      </c>
      <c r="T204" s="223">
        <v>1</v>
      </c>
      <c r="U204" s="223">
        <v>1</v>
      </c>
      <c r="V204" s="223">
        <v>1</v>
      </c>
      <c r="W204" s="360">
        <v>1</v>
      </c>
      <c r="X204" s="223">
        <v>1</v>
      </c>
      <c r="Y204" s="223">
        <v>1</v>
      </c>
      <c r="Z204" s="360">
        <v>1</v>
      </c>
      <c r="AA204" s="360">
        <v>1</v>
      </c>
      <c r="AB204" s="223">
        <v>1</v>
      </c>
      <c r="AC204" s="223">
        <v>1</v>
      </c>
      <c r="AD204" s="223">
        <v>1</v>
      </c>
      <c r="AE204" s="223">
        <v>1</v>
      </c>
      <c r="AF204" s="223">
        <v>1</v>
      </c>
      <c r="AG204" s="223">
        <v>1</v>
      </c>
      <c r="AH204" s="223">
        <v>1</v>
      </c>
      <c r="AI204" s="223">
        <v>1</v>
      </c>
      <c r="AJ204" s="223">
        <v>1</v>
      </c>
      <c r="AK204" s="223">
        <v>1</v>
      </c>
      <c r="AL204" s="223">
        <v>1</v>
      </c>
      <c r="AM204" s="223">
        <v>1</v>
      </c>
      <c r="AN204" s="223">
        <v>1</v>
      </c>
      <c r="AO204" s="223">
        <v>1</v>
      </c>
      <c r="AP204" s="223">
        <v>1</v>
      </c>
      <c r="AQ204" s="223">
        <v>1</v>
      </c>
      <c r="AR204" s="223">
        <v>1</v>
      </c>
      <c r="AS204" s="223">
        <v>1</v>
      </c>
      <c r="AT204" s="223">
        <v>1</v>
      </c>
      <c r="AU204" s="223">
        <v>1</v>
      </c>
      <c r="AV204" s="223">
        <v>1</v>
      </c>
      <c r="AW204" s="223">
        <v>1</v>
      </c>
      <c r="AX204" s="223">
        <v>1</v>
      </c>
      <c r="AY204" s="223">
        <v>1</v>
      </c>
      <c r="AZ204" s="223">
        <v>1</v>
      </c>
      <c r="BA204" s="223">
        <v>1</v>
      </c>
      <c r="BB204" s="223">
        <v>1</v>
      </c>
    </row>
    <row r="205" spans="1:54" ht="15" customHeight="1">
      <c r="A205" s="224">
        <f t="shared" si="23"/>
        <v>41306</v>
      </c>
      <c r="B205" s="225">
        <f t="shared" si="23"/>
        <v>41306</v>
      </c>
      <c r="C205" s="223">
        <v>1</v>
      </c>
      <c r="D205" s="223">
        <v>1</v>
      </c>
      <c r="E205" s="223">
        <v>1</v>
      </c>
      <c r="F205" s="223">
        <v>1</v>
      </c>
      <c r="G205" s="223">
        <v>1.0342220039250642</v>
      </c>
      <c r="H205" s="223">
        <v>1</v>
      </c>
      <c r="I205" s="223">
        <v>1</v>
      </c>
      <c r="J205" s="223">
        <v>1</v>
      </c>
      <c r="K205" s="223">
        <v>1</v>
      </c>
      <c r="L205" s="223">
        <v>1.0649999999999999</v>
      </c>
      <c r="M205" s="223">
        <v>1</v>
      </c>
      <c r="N205" s="223">
        <v>1</v>
      </c>
      <c r="O205" s="360">
        <v>1</v>
      </c>
      <c r="P205" s="223">
        <v>1</v>
      </c>
      <c r="Q205" s="223">
        <v>1</v>
      </c>
      <c r="R205" s="223">
        <v>1</v>
      </c>
      <c r="S205" s="223">
        <v>1</v>
      </c>
      <c r="T205" s="223">
        <v>1</v>
      </c>
      <c r="U205" s="223">
        <v>1</v>
      </c>
      <c r="V205" s="223">
        <v>1</v>
      </c>
      <c r="W205" s="360">
        <v>1</v>
      </c>
      <c r="X205" s="223">
        <v>1</v>
      </c>
      <c r="Y205" s="223">
        <v>1</v>
      </c>
      <c r="Z205" s="360">
        <v>1</v>
      </c>
      <c r="AA205" s="360">
        <v>1</v>
      </c>
      <c r="AB205" s="223">
        <v>1</v>
      </c>
      <c r="AC205" s="223">
        <v>1</v>
      </c>
      <c r="AD205" s="223">
        <v>1</v>
      </c>
      <c r="AE205" s="223">
        <v>1</v>
      </c>
      <c r="AF205" s="223">
        <v>1</v>
      </c>
      <c r="AG205" s="223">
        <v>1</v>
      </c>
      <c r="AH205" s="223">
        <v>1</v>
      </c>
      <c r="AI205" s="223">
        <v>1</v>
      </c>
      <c r="AJ205" s="223">
        <v>1</v>
      </c>
      <c r="AK205" s="223">
        <v>1</v>
      </c>
      <c r="AL205" s="223">
        <v>1</v>
      </c>
      <c r="AM205" s="223">
        <v>1</v>
      </c>
      <c r="AN205" s="223">
        <v>1</v>
      </c>
      <c r="AO205" s="223">
        <v>1</v>
      </c>
      <c r="AP205" s="223">
        <v>1</v>
      </c>
      <c r="AQ205" s="223">
        <v>1</v>
      </c>
      <c r="AR205" s="223">
        <v>1</v>
      </c>
      <c r="AS205" s="223">
        <v>1</v>
      </c>
      <c r="AT205" s="223">
        <v>1</v>
      </c>
      <c r="AU205" s="223">
        <v>1</v>
      </c>
      <c r="AV205" s="223">
        <v>1</v>
      </c>
      <c r="AW205" s="223">
        <v>1</v>
      </c>
      <c r="AX205" s="223">
        <v>1</v>
      </c>
      <c r="AY205" s="223">
        <v>1</v>
      </c>
      <c r="AZ205" s="223">
        <v>1</v>
      </c>
      <c r="BA205" s="223">
        <v>1</v>
      </c>
      <c r="BB205" s="223">
        <v>1</v>
      </c>
    </row>
    <row r="206" spans="1:54" ht="15" customHeight="1">
      <c r="A206" s="224">
        <f t="shared" si="23"/>
        <v>41334</v>
      </c>
      <c r="B206" s="225">
        <f t="shared" si="23"/>
        <v>41334</v>
      </c>
      <c r="C206" s="223">
        <v>1</v>
      </c>
      <c r="D206" s="223">
        <v>1</v>
      </c>
      <c r="E206" s="223">
        <v>1</v>
      </c>
      <c r="F206" s="223">
        <v>1</v>
      </c>
      <c r="G206" s="223">
        <v>1.0328261187166734</v>
      </c>
      <c r="H206" s="223">
        <v>1</v>
      </c>
      <c r="I206" s="223">
        <v>1</v>
      </c>
      <c r="J206" s="223">
        <v>1</v>
      </c>
      <c r="K206" s="223">
        <v>1</v>
      </c>
      <c r="L206" s="223">
        <v>1.0649999999999999</v>
      </c>
      <c r="M206" s="223">
        <v>1</v>
      </c>
      <c r="N206" s="223">
        <v>1</v>
      </c>
      <c r="O206" s="360">
        <v>1</v>
      </c>
      <c r="P206" s="223">
        <v>1</v>
      </c>
      <c r="Q206" s="223">
        <v>1</v>
      </c>
      <c r="R206" s="223">
        <v>1</v>
      </c>
      <c r="S206" s="223">
        <v>1</v>
      </c>
      <c r="T206" s="223">
        <v>1</v>
      </c>
      <c r="U206" s="223">
        <v>1</v>
      </c>
      <c r="V206" s="223">
        <v>1</v>
      </c>
      <c r="W206" s="360">
        <v>1</v>
      </c>
      <c r="X206" s="223">
        <v>1</v>
      </c>
      <c r="Y206" s="223">
        <v>1</v>
      </c>
      <c r="Z206" s="360">
        <v>1</v>
      </c>
      <c r="AA206" s="360">
        <v>1</v>
      </c>
      <c r="AB206" s="223">
        <v>1</v>
      </c>
      <c r="AC206" s="223">
        <v>1</v>
      </c>
      <c r="AD206" s="223">
        <v>1</v>
      </c>
      <c r="AE206" s="223">
        <v>1</v>
      </c>
      <c r="AF206" s="223">
        <v>1</v>
      </c>
      <c r="AG206" s="223">
        <v>1</v>
      </c>
      <c r="AH206" s="223">
        <v>1</v>
      </c>
      <c r="AI206" s="223">
        <v>1</v>
      </c>
      <c r="AJ206" s="223">
        <v>1</v>
      </c>
      <c r="AK206" s="223">
        <v>1</v>
      </c>
      <c r="AL206" s="223">
        <v>1</v>
      </c>
      <c r="AM206" s="223">
        <v>1</v>
      </c>
      <c r="AN206" s="223">
        <v>1</v>
      </c>
      <c r="AO206" s="223">
        <v>1</v>
      </c>
      <c r="AP206" s="223">
        <v>1</v>
      </c>
      <c r="AQ206" s="223">
        <v>1</v>
      </c>
      <c r="AR206" s="223">
        <v>1</v>
      </c>
      <c r="AS206" s="223">
        <v>1</v>
      </c>
      <c r="AT206" s="223">
        <v>1</v>
      </c>
      <c r="AU206" s="223">
        <v>1</v>
      </c>
      <c r="AV206" s="223">
        <v>1</v>
      </c>
      <c r="AW206" s="223">
        <v>1</v>
      </c>
      <c r="AX206" s="223">
        <v>1</v>
      </c>
      <c r="AY206" s="223">
        <v>1</v>
      </c>
      <c r="AZ206" s="223">
        <v>1</v>
      </c>
      <c r="BA206" s="223">
        <v>1</v>
      </c>
      <c r="BB206" s="223">
        <v>1</v>
      </c>
    </row>
    <row r="207" spans="1:54" ht="15" customHeight="1">
      <c r="A207" s="224">
        <f t="shared" ref="A207:B226" si="24">A48</f>
        <v>41365</v>
      </c>
      <c r="B207" s="225">
        <f t="shared" si="24"/>
        <v>41365</v>
      </c>
      <c r="C207" s="223">
        <v>1</v>
      </c>
      <c r="D207" s="223">
        <v>1</v>
      </c>
      <c r="E207" s="223">
        <v>1</v>
      </c>
      <c r="F207" s="223">
        <v>1</v>
      </c>
      <c r="G207" s="223">
        <v>1.0313261998991294</v>
      </c>
      <c r="H207" s="223">
        <v>1</v>
      </c>
      <c r="I207" s="223">
        <v>1</v>
      </c>
      <c r="J207" s="223">
        <v>1</v>
      </c>
      <c r="K207" s="223">
        <v>1</v>
      </c>
      <c r="L207" s="223">
        <v>1.0649999999999999</v>
      </c>
      <c r="M207" s="223">
        <v>1</v>
      </c>
      <c r="N207" s="223">
        <v>1</v>
      </c>
      <c r="O207" s="360">
        <v>1</v>
      </c>
      <c r="P207" s="223">
        <v>1</v>
      </c>
      <c r="Q207" s="223">
        <v>1</v>
      </c>
      <c r="R207" s="223">
        <v>1</v>
      </c>
      <c r="S207" s="223">
        <v>1</v>
      </c>
      <c r="T207" s="223">
        <v>1</v>
      </c>
      <c r="U207" s="223">
        <v>1</v>
      </c>
      <c r="V207" s="223">
        <v>1</v>
      </c>
      <c r="W207" s="360">
        <v>1</v>
      </c>
      <c r="X207" s="223">
        <v>1</v>
      </c>
      <c r="Y207" s="223">
        <v>1</v>
      </c>
      <c r="Z207" s="360">
        <v>1</v>
      </c>
      <c r="AA207" s="360">
        <v>1</v>
      </c>
      <c r="AB207" s="223">
        <v>1</v>
      </c>
      <c r="AC207" s="223">
        <v>1</v>
      </c>
      <c r="AD207" s="223">
        <v>1</v>
      </c>
      <c r="AE207" s="223">
        <v>1</v>
      </c>
      <c r="AF207" s="223">
        <v>1</v>
      </c>
      <c r="AG207" s="223">
        <v>1</v>
      </c>
      <c r="AH207" s="223">
        <v>1</v>
      </c>
      <c r="AI207" s="223">
        <v>1</v>
      </c>
      <c r="AJ207" s="223">
        <v>1</v>
      </c>
      <c r="AK207" s="223">
        <v>1</v>
      </c>
      <c r="AL207" s="223">
        <v>1</v>
      </c>
      <c r="AM207" s="223">
        <v>1</v>
      </c>
      <c r="AN207" s="223">
        <v>1</v>
      </c>
      <c r="AO207" s="223">
        <v>1</v>
      </c>
      <c r="AP207" s="223">
        <v>1</v>
      </c>
      <c r="AQ207" s="223">
        <v>1</v>
      </c>
      <c r="AR207" s="223">
        <v>1</v>
      </c>
      <c r="AS207" s="223">
        <v>1</v>
      </c>
      <c r="AT207" s="223">
        <v>1</v>
      </c>
      <c r="AU207" s="223">
        <v>1</v>
      </c>
      <c r="AV207" s="223">
        <v>1</v>
      </c>
      <c r="AW207" s="223">
        <v>1</v>
      </c>
      <c r="AX207" s="223">
        <v>1</v>
      </c>
      <c r="AY207" s="223">
        <v>1</v>
      </c>
      <c r="AZ207" s="223">
        <v>1</v>
      </c>
      <c r="BA207" s="223">
        <v>1</v>
      </c>
      <c r="BB207" s="223">
        <v>1</v>
      </c>
    </row>
    <row r="208" spans="1:54" ht="15" customHeight="1">
      <c r="A208" s="224">
        <f t="shared" si="24"/>
        <v>41395</v>
      </c>
      <c r="B208" s="225">
        <f t="shared" si="24"/>
        <v>41395</v>
      </c>
      <c r="C208" s="223">
        <v>1</v>
      </c>
      <c r="D208" s="223">
        <v>1</v>
      </c>
      <c r="E208" s="223">
        <v>1</v>
      </c>
      <c r="F208" s="223">
        <v>1</v>
      </c>
      <c r="G208" s="223">
        <v>1.0297230056380309</v>
      </c>
      <c r="H208" s="223">
        <v>1</v>
      </c>
      <c r="I208" s="223">
        <v>1</v>
      </c>
      <c r="J208" s="223">
        <v>1</v>
      </c>
      <c r="K208" s="223">
        <v>1</v>
      </c>
      <c r="L208" s="223">
        <v>1.0649999999999999</v>
      </c>
      <c r="M208" s="223">
        <v>1</v>
      </c>
      <c r="N208" s="223">
        <v>1</v>
      </c>
      <c r="O208" s="360">
        <v>1</v>
      </c>
      <c r="P208" s="223">
        <v>1</v>
      </c>
      <c r="Q208" s="223">
        <v>1</v>
      </c>
      <c r="R208" s="223">
        <v>1</v>
      </c>
      <c r="S208" s="223">
        <v>1</v>
      </c>
      <c r="T208" s="223">
        <v>1</v>
      </c>
      <c r="U208" s="223">
        <v>1</v>
      </c>
      <c r="V208" s="223">
        <v>1</v>
      </c>
      <c r="W208" s="360">
        <v>1</v>
      </c>
      <c r="X208" s="223">
        <v>1</v>
      </c>
      <c r="Y208" s="223">
        <v>1</v>
      </c>
      <c r="Z208" s="360">
        <v>1</v>
      </c>
      <c r="AA208" s="360">
        <v>1</v>
      </c>
      <c r="AB208" s="223">
        <v>1</v>
      </c>
      <c r="AC208" s="223">
        <v>1</v>
      </c>
      <c r="AD208" s="223">
        <v>1</v>
      </c>
      <c r="AE208" s="223">
        <v>1</v>
      </c>
      <c r="AF208" s="223">
        <v>1</v>
      </c>
      <c r="AG208" s="223">
        <v>1</v>
      </c>
      <c r="AH208" s="223">
        <v>1</v>
      </c>
      <c r="AI208" s="223">
        <v>1</v>
      </c>
      <c r="AJ208" s="223">
        <v>1</v>
      </c>
      <c r="AK208" s="223">
        <v>1</v>
      </c>
      <c r="AL208" s="223">
        <v>1</v>
      </c>
      <c r="AM208" s="223">
        <v>1</v>
      </c>
      <c r="AN208" s="223">
        <v>1</v>
      </c>
      <c r="AO208" s="223">
        <v>1</v>
      </c>
      <c r="AP208" s="223">
        <v>1</v>
      </c>
      <c r="AQ208" s="223">
        <v>1</v>
      </c>
      <c r="AR208" s="223">
        <v>1</v>
      </c>
      <c r="AS208" s="223">
        <v>1</v>
      </c>
      <c r="AT208" s="223">
        <v>1</v>
      </c>
      <c r="AU208" s="223">
        <v>1</v>
      </c>
      <c r="AV208" s="223">
        <v>1</v>
      </c>
      <c r="AW208" s="223">
        <v>1</v>
      </c>
      <c r="AX208" s="223">
        <v>1</v>
      </c>
      <c r="AY208" s="223">
        <v>1</v>
      </c>
      <c r="AZ208" s="223">
        <v>1</v>
      </c>
      <c r="BA208" s="223">
        <v>1</v>
      </c>
      <c r="BB208" s="223">
        <v>1</v>
      </c>
    </row>
    <row r="209" spans="1:54" ht="15" customHeight="1">
      <c r="A209" s="224">
        <f t="shared" si="24"/>
        <v>41426</v>
      </c>
      <c r="B209" s="225">
        <f t="shared" si="24"/>
        <v>41426</v>
      </c>
      <c r="C209" s="223">
        <v>1</v>
      </c>
      <c r="D209" s="223">
        <v>1</v>
      </c>
      <c r="E209" s="223">
        <v>1</v>
      </c>
      <c r="F209" s="223">
        <v>1</v>
      </c>
      <c r="G209" s="223">
        <v>1.0280172635432101</v>
      </c>
      <c r="H209" s="223">
        <v>1</v>
      </c>
      <c r="I209" s="223">
        <v>1</v>
      </c>
      <c r="J209" s="223">
        <v>1</v>
      </c>
      <c r="K209" s="223">
        <v>1</v>
      </c>
      <c r="L209" s="223">
        <v>1.0649999999999999</v>
      </c>
      <c r="M209" s="223">
        <v>1</v>
      </c>
      <c r="N209" s="223">
        <v>1</v>
      </c>
      <c r="O209" s="360">
        <v>1</v>
      </c>
      <c r="P209" s="223">
        <v>1</v>
      </c>
      <c r="Q209" s="223">
        <v>1</v>
      </c>
      <c r="R209" s="223">
        <v>1</v>
      </c>
      <c r="S209" s="223">
        <v>1</v>
      </c>
      <c r="T209" s="223">
        <v>1</v>
      </c>
      <c r="U209" s="223">
        <v>1</v>
      </c>
      <c r="V209" s="223">
        <v>1</v>
      </c>
      <c r="W209" s="360">
        <v>1</v>
      </c>
      <c r="X209" s="223">
        <v>1</v>
      </c>
      <c r="Y209" s="223">
        <v>1</v>
      </c>
      <c r="Z209" s="360">
        <v>1</v>
      </c>
      <c r="AA209" s="360">
        <v>1</v>
      </c>
      <c r="AB209" s="223">
        <v>1</v>
      </c>
      <c r="AC209" s="223">
        <v>1</v>
      </c>
      <c r="AD209" s="223">
        <v>1</v>
      </c>
      <c r="AE209" s="223">
        <v>1</v>
      </c>
      <c r="AF209" s="223">
        <v>1</v>
      </c>
      <c r="AG209" s="223">
        <v>1</v>
      </c>
      <c r="AH209" s="223">
        <v>1</v>
      </c>
      <c r="AI209" s="223">
        <v>1</v>
      </c>
      <c r="AJ209" s="223">
        <v>1</v>
      </c>
      <c r="AK209" s="223">
        <v>1</v>
      </c>
      <c r="AL209" s="223">
        <v>1</v>
      </c>
      <c r="AM209" s="223">
        <v>1</v>
      </c>
      <c r="AN209" s="223">
        <v>1</v>
      </c>
      <c r="AO209" s="223">
        <v>1</v>
      </c>
      <c r="AP209" s="223">
        <v>1</v>
      </c>
      <c r="AQ209" s="223">
        <v>1</v>
      </c>
      <c r="AR209" s="223">
        <v>1</v>
      </c>
      <c r="AS209" s="223">
        <v>1</v>
      </c>
      <c r="AT209" s="223">
        <v>1</v>
      </c>
      <c r="AU209" s="223">
        <v>1</v>
      </c>
      <c r="AV209" s="223">
        <v>1</v>
      </c>
      <c r="AW209" s="223">
        <v>1</v>
      </c>
      <c r="AX209" s="223">
        <v>1</v>
      </c>
      <c r="AY209" s="223">
        <v>1</v>
      </c>
      <c r="AZ209" s="223">
        <v>1</v>
      </c>
      <c r="BA209" s="223">
        <v>1</v>
      </c>
      <c r="BB209" s="223">
        <v>1</v>
      </c>
    </row>
    <row r="210" spans="1:54" ht="15" customHeight="1">
      <c r="A210" s="224">
        <f t="shared" si="24"/>
        <v>41456</v>
      </c>
      <c r="B210" s="225">
        <f t="shared" si="24"/>
        <v>41456</v>
      </c>
      <c r="C210" s="223">
        <v>1</v>
      </c>
      <c r="D210" s="223">
        <v>1</v>
      </c>
      <c r="E210" s="223">
        <v>1</v>
      </c>
      <c r="F210" s="223">
        <v>1</v>
      </c>
      <c r="G210" s="223">
        <v>1.0262097192404513</v>
      </c>
      <c r="H210" s="223">
        <v>1</v>
      </c>
      <c r="I210" s="223">
        <v>1</v>
      </c>
      <c r="J210" s="223">
        <v>1</v>
      </c>
      <c r="K210" s="223">
        <v>1</v>
      </c>
      <c r="L210" s="223">
        <v>1.0649999999999999</v>
      </c>
      <c r="M210" s="223">
        <v>1</v>
      </c>
      <c r="N210" s="223">
        <v>1</v>
      </c>
      <c r="O210" s="360">
        <v>1</v>
      </c>
      <c r="P210" s="223">
        <v>1</v>
      </c>
      <c r="Q210" s="223">
        <v>1</v>
      </c>
      <c r="R210" s="223">
        <v>1</v>
      </c>
      <c r="S210" s="223">
        <v>1</v>
      </c>
      <c r="T210" s="223">
        <v>1</v>
      </c>
      <c r="U210" s="223">
        <v>1</v>
      </c>
      <c r="V210" s="223">
        <v>1</v>
      </c>
      <c r="W210" s="360">
        <v>1</v>
      </c>
      <c r="X210" s="223">
        <v>1</v>
      </c>
      <c r="Y210" s="223">
        <v>1</v>
      </c>
      <c r="Z210" s="360">
        <v>1</v>
      </c>
      <c r="AA210" s="360">
        <v>1</v>
      </c>
      <c r="AB210" s="223">
        <v>1</v>
      </c>
      <c r="AC210" s="223">
        <v>1</v>
      </c>
      <c r="AD210" s="223">
        <v>1</v>
      </c>
      <c r="AE210" s="223">
        <v>1</v>
      </c>
      <c r="AF210" s="223">
        <v>1</v>
      </c>
      <c r="AG210" s="223">
        <v>1</v>
      </c>
      <c r="AH210" s="223">
        <v>1</v>
      </c>
      <c r="AI210" s="223">
        <v>1</v>
      </c>
      <c r="AJ210" s="223">
        <v>1</v>
      </c>
      <c r="AK210" s="223">
        <v>1</v>
      </c>
      <c r="AL210" s="223">
        <v>1</v>
      </c>
      <c r="AM210" s="223">
        <v>1</v>
      </c>
      <c r="AN210" s="223">
        <v>1</v>
      </c>
      <c r="AO210" s="223">
        <v>1</v>
      </c>
      <c r="AP210" s="223">
        <v>1</v>
      </c>
      <c r="AQ210" s="223">
        <v>1</v>
      </c>
      <c r="AR210" s="223">
        <v>1</v>
      </c>
      <c r="AS210" s="223">
        <v>1</v>
      </c>
      <c r="AT210" s="223">
        <v>1</v>
      </c>
      <c r="AU210" s="223">
        <v>1</v>
      </c>
      <c r="AV210" s="223">
        <v>1</v>
      </c>
      <c r="AW210" s="223">
        <v>1</v>
      </c>
      <c r="AX210" s="223">
        <v>1</v>
      </c>
      <c r="AY210" s="223">
        <v>1</v>
      </c>
      <c r="AZ210" s="223">
        <v>1</v>
      </c>
      <c r="BA210" s="223">
        <v>1</v>
      </c>
      <c r="BB210" s="223">
        <v>1</v>
      </c>
    </row>
    <row r="211" spans="1:54" ht="15" customHeight="1">
      <c r="A211" s="224">
        <f t="shared" si="24"/>
        <v>41487</v>
      </c>
      <c r="B211" s="225">
        <f t="shared" si="24"/>
        <v>41487</v>
      </c>
      <c r="C211" s="223">
        <v>1</v>
      </c>
      <c r="D211" s="223">
        <v>1</v>
      </c>
      <c r="E211" s="223">
        <v>1</v>
      </c>
      <c r="F211" s="223">
        <v>1</v>
      </c>
      <c r="G211" s="223">
        <v>1.024299443208154</v>
      </c>
      <c r="H211" s="223">
        <v>1</v>
      </c>
      <c r="I211" s="223">
        <v>1</v>
      </c>
      <c r="J211" s="223">
        <v>1</v>
      </c>
      <c r="K211" s="223">
        <v>1</v>
      </c>
      <c r="L211" s="223">
        <v>1.0649999999999999</v>
      </c>
      <c r="M211" s="223">
        <v>1</v>
      </c>
      <c r="N211" s="223">
        <v>1</v>
      </c>
      <c r="O211" s="360">
        <v>1</v>
      </c>
      <c r="P211" s="223">
        <v>1</v>
      </c>
      <c r="Q211" s="223">
        <v>1</v>
      </c>
      <c r="R211" s="223">
        <v>1</v>
      </c>
      <c r="S211" s="223">
        <v>1</v>
      </c>
      <c r="T211" s="223">
        <v>1</v>
      </c>
      <c r="U211" s="223">
        <v>1</v>
      </c>
      <c r="V211" s="223">
        <v>1</v>
      </c>
      <c r="W211" s="360">
        <v>1</v>
      </c>
      <c r="X211" s="223">
        <v>1</v>
      </c>
      <c r="Y211" s="223">
        <v>1</v>
      </c>
      <c r="Z211" s="360">
        <v>1</v>
      </c>
      <c r="AA211" s="360">
        <v>1</v>
      </c>
      <c r="AB211" s="223">
        <v>1</v>
      </c>
      <c r="AC211" s="223">
        <v>1</v>
      </c>
      <c r="AD211" s="223">
        <v>1</v>
      </c>
      <c r="AE211" s="223">
        <v>1</v>
      </c>
      <c r="AF211" s="223">
        <v>1</v>
      </c>
      <c r="AG211" s="223">
        <v>1</v>
      </c>
      <c r="AH211" s="223">
        <v>1</v>
      </c>
      <c r="AI211" s="223">
        <v>1</v>
      </c>
      <c r="AJ211" s="223">
        <v>1</v>
      </c>
      <c r="AK211" s="223">
        <v>1</v>
      </c>
      <c r="AL211" s="223">
        <v>1</v>
      </c>
      <c r="AM211" s="223">
        <v>1</v>
      </c>
      <c r="AN211" s="223">
        <v>1</v>
      </c>
      <c r="AO211" s="223">
        <v>1</v>
      </c>
      <c r="AP211" s="223">
        <v>1</v>
      </c>
      <c r="AQ211" s="223">
        <v>1</v>
      </c>
      <c r="AR211" s="223">
        <v>1</v>
      </c>
      <c r="AS211" s="223">
        <v>1</v>
      </c>
      <c r="AT211" s="223">
        <v>1</v>
      </c>
      <c r="AU211" s="223">
        <v>1</v>
      </c>
      <c r="AV211" s="223">
        <v>1</v>
      </c>
      <c r="AW211" s="223">
        <v>1</v>
      </c>
      <c r="AX211" s="223">
        <v>1</v>
      </c>
      <c r="AY211" s="223">
        <v>1</v>
      </c>
      <c r="AZ211" s="223">
        <v>1</v>
      </c>
      <c r="BA211" s="223">
        <v>1</v>
      </c>
      <c r="BB211" s="223">
        <v>1</v>
      </c>
    </row>
    <row r="212" spans="1:54" ht="15" customHeight="1">
      <c r="A212" s="224">
        <f t="shared" si="24"/>
        <v>41518</v>
      </c>
      <c r="B212" s="225">
        <f t="shared" si="24"/>
        <v>41518</v>
      </c>
      <c r="C212" s="223">
        <v>1</v>
      </c>
      <c r="D212" s="223">
        <v>1</v>
      </c>
      <c r="E212" s="223">
        <v>1</v>
      </c>
      <c r="F212" s="223">
        <v>1</v>
      </c>
      <c r="G212" s="223">
        <v>1.0222920814504493</v>
      </c>
      <c r="H212" s="223">
        <v>1</v>
      </c>
      <c r="I212" s="223">
        <v>1</v>
      </c>
      <c r="J212" s="223">
        <v>1</v>
      </c>
      <c r="K212" s="223">
        <v>1</v>
      </c>
      <c r="L212" s="223">
        <v>1.0649999999999999</v>
      </c>
      <c r="M212" s="223">
        <v>1</v>
      </c>
      <c r="N212" s="223">
        <v>1</v>
      </c>
      <c r="O212" s="360">
        <v>1</v>
      </c>
      <c r="P212" s="223">
        <v>1</v>
      </c>
      <c r="Q212" s="223">
        <v>1</v>
      </c>
      <c r="R212" s="223">
        <v>1</v>
      </c>
      <c r="S212" s="223">
        <v>1</v>
      </c>
      <c r="T212" s="223">
        <v>1</v>
      </c>
      <c r="U212" s="223">
        <v>1</v>
      </c>
      <c r="V212" s="223">
        <v>1</v>
      </c>
      <c r="W212" s="360">
        <v>1</v>
      </c>
      <c r="X212" s="223">
        <v>1</v>
      </c>
      <c r="Y212" s="223">
        <v>1</v>
      </c>
      <c r="Z212" s="360">
        <v>1</v>
      </c>
      <c r="AA212" s="360">
        <v>1</v>
      </c>
      <c r="AB212" s="223">
        <v>1</v>
      </c>
      <c r="AC212" s="223">
        <v>1</v>
      </c>
      <c r="AD212" s="223">
        <v>1</v>
      </c>
      <c r="AE212" s="223">
        <v>1</v>
      </c>
      <c r="AF212" s="223">
        <v>1</v>
      </c>
      <c r="AG212" s="223">
        <v>1</v>
      </c>
      <c r="AH212" s="223">
        <v>1</v>
      </c>
      <c r="AI212" s="223">
        <v>1</v>
      </c>
      <c r="AJ212" s="223">
        <v>1</v>
      </c>
      <c r="AK212" s="223">
        <v>1</v>
      </c>
      <c r="AL212" s="223">
        <v>1</v>
      </c>
      <c r="AM212" s="223">
        <v>1</v>
      </c>
      <c r="AN212" s="223">
        <v>1</v>
      </c>
      <c r="AO212" s="223">
        <v>1</v>
      </c>
      <c r="AP212" s="223">
        <v>1</v>
      </c>
      <c r="AQ212" s="223">
        <v>1</v>
      </c>
      <c r="AR212" s="223">
        <v>1</v>
      </c>
      <c r="AS212" s="223">
        <v>1</v>
      </c>
      <c r="AT212" s="223">
        <v>1</v>
      </c>
      <c r="AU212" s="223">
        <v>1</v>
      </c>
      <c r="AV212" s="223">
        <v>1</v>
      </c>
      <c r="AW212" s="223">
        <v>1</v>
      </c>
      <c r="AX212" s="223">
        <v>1</v>
      </c>
      <c r="AY212" s="223">
        <v>1</v>
      </c>
      <c r="AZ212" s="223">
        <v>1</v>
      </c>
      <c r="BA212" s="223">
        <v>1</v>
      </c>
      <c r="BB212" s="223">
        <v>1</v>
      </c>
    </row>
    <row r="213" spans="1:54" ht="15" customHeight="1">
      <c r="A213" s="224">
        <f t="shared" si="24"/>
        <v>41548</v>
      </c>
      <c r="B213" s="225">
        <f t="shared" si="24"/>
        <v>41548</v>
      </c>
      <c r="C213" s="223">
        <v>1</v>
      </c>
      <c r="D213" s="223">
        <v>1</v>
      </c>
      <c r="E213" s="223">
        <v>1</v>
      </c>
      <c r="F213" s="223">
        <v>1</v>
      </c>
      <c r="G213" s="223">
        <v>1.0201883375052549</v>
      </c>
      <c r="H213" s="223">
        <v>1</v>
      </c>
      <c r="I213" s="223">
        <v>1</v>
      </c>
      <c r="J213" s="223">
        <v>1</v>
      </c>
      <c r="K213" s="223">
        <v>1</v>
      </c>
      <c r="L213" s="223">
        <v>1.0649999999999999</v>
      </c>
      <c r="M213" s="223">
        <v>1</v>
      </c>
      <c r="N213" s="223">
        <v>1</v>
      </c>
      <c r="O213" s="360">
        <v>1</v>
      </c>
      <c r="P213" s="223">
        <v>1</v>
      </c>
      <c r="Q213" s="223">
        <v>1</v>
      </c>
      <c r="R213" s="223">
        <v>1</v>
      </c>
      <c r="S213" s="223">
        <v>1</v>
      </c>
      <c r="T213" s="223">
        <v>1</v>
      </c>
      <c r="U213" s="223">
        <v>1</v>
      </c>
      <c r="V213" s="223">
        <v>1</v>
      </c>
      <c r="W213" s="360">
        <v>1</v>
      </c>
      <c r="X213" s="223">
        <v>1</v>
      </c>
      <c r="Y213" s="223">
        <v>1</v>
      </c>
      <c r="Z213" s="360">
        <v>1</v>
      </c>
      <c r="AA213" s="360">
        <v>1</v>
      </c>
      <c r="AB213" s="223">
        <v>1</v>
      </c>
      <c r="AC213" s="223">
        <v>1</v>
      </c>
      <c r="AD213" s="223">
        <v>1</v>
      </c>
      <c r="AE213" s="223">
        <v>1</v>
      </c>
      <c r="AF213" s="223">
        <v>1</v>
      </c>
      <c r="AG213" s="223">
        <v>1</v>
      </c>
      <c r="AH213" s="223">
        <v>1</v>
      </c>
      <c r="AI213" s="223">
        <v>1</v>
      </c>
      <c r="AJ213" s="223">
        <v>1</v>
      </c>
      <c r="AK213" s="223">
        <v>1</v>
      </c>
      <c r="AL213" s="223">
        <v>1</v>
      </c>
      <c r="AM213" s="223">
        <v>1</v>
      </c>
      <c r="AN213" s="223">
        <v>1</v>
      </c>
      <c r="AO213" s="223">
        <v>1</v>
      </c>
      <c r="AP213" s="223">
        <v>1</v>
      </c>
      <c r="AQ213" s="223">
        <v>1</v>
      </c>
      <c r="AR213" s="223">
        <v>1</v>
      </c>
      <c r="AS213" s="223">
        <v>1</v>
      </c>
      <c r="AT213" s="223">
        <v>1</v>
      </c>
      <c r="AU213" s="223">
        <v>1</v>
      </c>
      <c r="AV213" s="223">
        <v>1</v>
      </c>
      <c r="AW213" s="223">
        <v>1</v>
      </c>
      <c r="AX213" s="223">
        <v>1</v>
      </c>
      <c r="AY213" s="223">
        <v>1</v>
      </c>
      <c r="AZ213" s="223">
        <v>1</v>
      </c>
      <c r="BA213" s="223">
        <v>1</v>
      </c>
      <c r="BB213" s="223">
        <v>1</v>
      </c>
    </row>
    <row r="214" spans="1:54" ht="15" customHeight="1">
      <c r="A214" s="224">
        <f t="shared" si="24"/>
        <v>41579</v>
      </c>
      <c r="B214" s="225">
        <f t="shared" si="24"/>
        <v>41579</v>
      </c>
      <c r="C214" s="223">
        <v>1</v>
      </c>
      <c r="D214" s="223">
        <v>1</v>
      </c>
      <c r="E214" s="223">
        <v>1</v>
      </c>
      <c r="F214" s="223">
        <v>1</v>
      </c>
      <c r="G214" s="223">
        <v>1.0179856190626939</v>
      </c>
      <c r="H214" s="223">
        <v>1</v>
      </c>
      <c r="I214" s="223">
        <v>1</v>
      </c>
      <c r="J214" s="223">
        <v>1</v>
      </c>
      <c r="K214" s="223">
        <v>1</v>
      </c>
      <c r="L214" s="223">
        <v>1.0649999999999999</v>
      </c>
      <c r="M214" s="223">
        <v>1</v>
      </c>
      <c r="N214" s="223">
        <v>1</v>
      </c>
      <c r="O214" s="360">
        <v>1</v>
      </c>
      <c r="P214" s="223">
        <v>1</v>
      </c>
      <c r="Q214" s="223">
        <v>1</v>
      </c>
      <c r="R214" s="223">
        <v>1</v>
      </c>
      <c r="S214" s="223">
        <v>1</v>
      </c>
      <c r="T214" s="223">
        <v>1</v>
      </c>
      <c r="U214" s="223">
        <v>1</v>
      </c>
      <c r="V214" s="223">
        <v>1</v>
      </c>
      <c r="W214" s="360">
        <v>1</v>
      </c>
      <c r="X214" s="223">
        <v>1</v>
      </c>
      <c r="Y214" s="223">
        <v>1</v>
      </c>
      <c r="Z214" s="360">
        <v>1</v>
      </c>
      <c r="AA214" s="360">
        <v>1</v>
      </c>
      <c r="AB214" s="223">
        <v>1</v>
      </c>
      <c r="AC214" s="223">
        <v>1</v>
      </c>
      <c r="AD214" s="223">
        <v>1</v>
      </c>
      <c r="AE214" s="223">
        <v>1</v>
      </c>
      <c r="AF214" s="223">
        <v>1</v>
      </c>
      <c r="AG214" s="223">
        <v>1</v>
      </c>
      <c r="AH214" s="223">
        <v>1</v>
      </c>
      <c r="AI214" s="223">
        <v>1</v>
      </c>
      <c r="AJ214" s="223">
        <v>1</v>
      </c>
      <c r="AK214" s="223">
        <v>1</v>
      </c>
      <c r="AL214" s="223">
        <v>1</v>
      </c>
      <c r="AM214" s="223">
        <v>1</v>
      </c>
      <c r="AN214" s="223">
        <v>1</v>
      </c>
      <c r="AO214" s="223">
        <v>1</v>
      </c>
      <c r="AP214" s="223">
        <v>1</v>
      </c>
      <c r="AQ214" s="223">
        <v>1</v>
      </c>
      <c r="AR214" s="223">
        <v>1</v>
      </c>
      <c r="AS214" s="223">
        <v>1</v>
      </c>
      <c r="AT214" s="223">
        <v>1</v>
      </c>
      <c r="AU214" s="223">
        <v>1</v>
      </c>
      <c r="AV214" s="223">
        <v>1</v>
      </c>
      <c r="AW214" s="223">
        <v>1</v>
      </c>
      <c r="AX214" s="223">
        <v>1</v>
      </c>
      <c r="AY214" s="223">
        <v>1</v>
      </c>
      <c r="AZ214" s="223">
        <v>1</v>
      </c>
      <c r="BA214" s="223">
        <v>1</v>
      </c>
      <c r="BB214" s="223">
        <v>1</v>
      </c>
    </row>
    <row r="215" spans="1:54" ht="15" customHeight="1">
      <c r="A215" s="224">
        <f t="shared" si="24"/>
        <v>41609</v>
      </c>
      <c r="B215" s="225">
        <f t="shared" si="24"/>
        <v>41609</v>
      </c>
      <c r="C215" s="223">
        <v>1</v>
      </c>
      <c r="D215" s="223">
        <v>1</v>
      </c>
      <c r="E215" s="223">
        <v>1</v>
      </c>
      <c r="F215" s="223">
        <v>1</v>
      </c>
      <c r="G215" s="223">
        <v>1.0156846417829741</v>
      </c>
      <c r="H215" s="223">
        <v>1</v>
      </c>
      <c r="I215" s="223">
        <v>1</v>
      </c>
      <c r="J215" s="223">
        <v>1</v>
      </c>
      <c r="K215" s="223">
        <v>1</v>
      </c>
      <c r="L215" s="223">
        <v>1.0649999999999999</v>
      </c>
      <c r="M215" s="223">
        <v>1</v>
      </c>
      <c r="N215" s="223">
        <v>1</v>
      </c>
      <c r="O215" s="360">
        <v>1</v>
      </c>
      <c r="P215" s="223">
        <v>1</v>
      </c>
      <c r="Q215" s="223">
        <v>1</v>
      </c>
      <c r="R215" s="223">
        <v>1</v>
      </c>
      <c r="S215" s="223">
        <v>1</v>
      </c>
      <c r="T215" s="223">
        <v>1</v>
      </c>
      <c r="U215" s="223">
        <v>1</v>
      </c>
      <c r="V215" s="223">
        <v>1</v>
      </c>
      <c r="W215" s="360">
        <v>1</v>
      </c>
      <c r="X215" s="223">
        <v>1</v>
      </c>
      <c r="Y215" s="223">
        <v>1</v>
      </c>
      <c r="Z215" s="360">
        <v>1</v>
      </c>
      <c r="AA215" s="360">
        <v>1</v>
      </c>
      <c r="AB215" s="223">
        <v>1</v>
      </c>
      <c r="AC215" s="223">
        <v>1</v>
      </c>
      <c r="AD215" s="223">
        <v>1</v>
      </c>
      <c r="AE215" s="223">
        <v>1</v>
      </c>
      <c r="AF215" s="223">
        <v>1</v>
      </c>
      <c r="AG215" s="223">
        <v>1</v>
      </c>
      <c r="AH215" s="223">
        <v>1</v>
      </c>
      <c r="AI215" s="223">
        <v>1</v>
      </c>
      <c r="AJ215" s="223">
        <v>1</v>
      </c>
      <c r="AK215" s="223">
        <v>1</v>
      </c>
      <c r="AL215" s="223">
        <v>1</v>
      </c>
      <c r="AM215" s="223">
        <v>1</v>
      </c>
      <c r="AN215" s="223">
        <v>1</v>
      </c>
      <c r="AO215" s="223">
        <v>1</v>
      </c>
      <c r="AP215" s="223">
        <v>1</v>
      </c>
      <c r="AQ215" s="223">
        <v>1</v>
      </c>
      <c r="AR215" s="223">
        <v>1</v>
      </c>
      <c r="AS215" s="223">
        <v>1</v>
      </c>
      <c r="AT215" s="223">
        <v>1</v>
      </c>
      <c r="AU215" s="223">
        <v>1</v>
      </c>
      <c r="AV215" s="223">
        <v>1</v>
      </c>
      <c r="AW215" s="223">
        <v>1</v>
      </c>
      <c r="AX215" s="223">
        <v>1</v>
      </c>
      <c r="AY215" s="223">
        <v>1</v>
      </c>
      <c r="AZ215" s="223">
        <v>1</v>
      </c>
      <c r="BA215" s="223">
        <v>1</v>
      </c>
      <c r="BB215" s="223">
        <v>1</v>
      </c>
    </row>
    <row r="216" spans="1:54" ht="15" customHeight="1">
      <c r="A216" s="224">
        <f t="shared" si="24"/>
        <v>41640</v>
      </c>
      <c r="B216" s="225">
        <f t="shared" si="24"/>
        <v>41640</v>
      </c>
      <c r="C216" s="223">
        <v>1</v>
      </c>
      <c r="D216" s="223">
        <v>1</v>
      </c>
      <c r="E216" s="223">
        <v>1</v>
      </c>
      <c r="F216" s="223">
        <v>1</v>
      </c>
      <c r="G216" s="223">
        <v>1.0133458693622961</v>
      </c>
      <c r="H216" s="223">
        <v>1</v>
      </c>
      <c r="I216" s="223">
        <v>1</v>
      </c>
      <c r="J216" s="223">
        <v>1</v>
      </c>
      <c r="K216" s="223">
        <v>1</v>
      </c>
      <c r="L216" s="223">
        <v>1.0649999999999999</v>
      </c>
      <c r="M216" s="223">
        <v>1</v>
      </c>
      <c r="N216" s="223">
        <v>1</v>
      </c>
      <c r="O216" s="360">
        <v>1</v>
      </c>
      <c r="P216" s="223">
        <v>1</v>
      </c>
      <c r="Q216" s="223">
        <v>1</v>
      </c>
      <c r="R216" s="223">
        <v>1</v>
      </c>
      <c r="S216" s="223">
        <v>1</v>
      </c>
      <c r="T216" s="223">
        <v>1</v>
      </c>
      <c r="U216" s="223">
        <v>1</v>
      </c>
      <c r="V216" s="223">
        <v>1</v>
      </c>
      <c r="W216" s="360">
        <v>1</v>
      </c>
      <c r="X216" s="223">
        <v>1</v>
      </c>
      <c r="Y216" s="223">
        <v>1</v>
      </c>
      <c r="Z216" s="360">
        <v>1</v>
      </c>
      <c r="AA216" s="360">
        <v>1</v>
      </c>
      <c r="AB216" s="223">
        <v>1</v>
      </c>
      <c r="AC216" s="223">
        <v>1</v>
      </c>
      <c r="AD216" s="223">
        <v>1</v>
      </c>
      <c r="AE216" s="223">
        <v>1</v>
      </c>
      <c r="AF216" s="223">
        <v>1</v>
      </c>
      <c r="AG216" s="223">
        <v>1</v>
      </c>
      <c r="AH216" s="223">
        <v>1</v>
      </c>
      <c r="AI216" s="223">
        <v>1</v>
      </c>
      <c r="AJ216" s="223">
        <v>1</v>
      </c>
      <c r="AK216" s="223">
        <v>1</v>
      </c>
      <c r="AL216" s="223">
        <v>1</v>
      </c>
      <c r="AM216" s="223">
        <v>1</v>
      </c>
      <c r="AN216" s="223">
        <v>1</v>
      </c>
      <c r="AO216" s="223">
        <v>1</v>
      </c>
      <c r="AP216" s="223">
        <v>1</v>
      </c>
      <c r="AQ216" s="223">
        <v>1</v>
      </c>
      <c r="AR216" s="223">
        <v>1</v>
      </c>
      <c r="AS216" s="223">
        <v>1</v>
      </c>
      <c r="AT216" s="223">
        <v>1</v>
      </c>
      <c r="AU216" s="223">
        <v>1</v>
      </c>
      <c r="AV216" s="223">
        <v>1</v>
      </c>
      <c r="AW216" s="223">
        <v>1</v>
      </c>
      <c r="AX216" s="223">
        <v>1</v>
      </c>
      <c r="AY216" s="223">
        <v>1</v>
      </c>
      <c r="AZ216" s="223">
        <v>1</v>
      </c>
      <c r="BA216" s="223">
        <v>1</v>
      </c>
      <c r="BB216" s="223">
        <v>1</v>
      </c>
    </row>
    <row r="217" spans="1:54" ht="15" customHeight="1">
      <c r="A217" s="224">
        <f t="shared" si="24"/>
        <v>41671</v>
      </c>
      <c r="B217" s="225">
        <f t="shared" si="24"/>
        <v>41671</v>
      </c>
      <c r="C217" s="223">
        <v>1</v>
      </c>
      <c r="D217" s="223">
        <v>1</v>
      </c>
      <c r="E217" s="223">
        <v>1</v>
      </c>
      <c r="F217" s="223">
        <v>1</v>
      </c>
      <c r="G217" s="223">
        <v>1.0111238258240427</v>
      </c>
      <c r="H217" s="223">
        <v>1</v>
      </c>
      <c r="I217" s="223">
        <v>1</v>
      </c>
      <c r="J217" s="223">
        <v>1</v>
      </c>
      <c r="K217" s="223">
        <v>1</v>
      </c>
      <c r="L217" s="223">
        <v>1.0649999999999999</v>
      </c>
      <c r="M217" s="223">
        <v>1</v>
      </c>
      <c r="N217" s="223">
        <v>1</v>
      </c>
      <c r="O217" s="360">
        <v>1</v>
      </c>
      <c r="P217" s="223">
        <v>1</v>
      </c>
      <c r="Q217" s="223">
        <v>1</v>
      </c>
      <c r="R217" s="223">
        <v>1</v>
      </c>
      <c r="S217" s="223">
        <v>1</v>
      </c>
      <c r="T217" s="223">
        <v>1</v>
      </c>
      <c r="U217" s="223">
        <v>1</v>
      </c>
      <c r="V217" s="223">
        <v>1</v>
      </c>
      <c r="W217" s="360">
        <v>1</v>
      </c>
      <c r="X217" s="223">
        <v>1</v>
      </c>
      <c r="Y217" s="223">
        <v>1</v>
      </c>
      <c r="Z217" s="360">
        <v>1</v>
      </c>
      <c r="AA217" s="360">
        <v>1</v>
      </c>
      <c r="AB217" s="223">
        <v>1</v>
      </c>
      <c r="AC217" s="223">
        <v>1</v>
      </c>
      <c r="AD217" s="223">
        <v>1</v>
      </c>
      <c r="AE217" s="223">
        <v>1</v>
      </c>
      <c r="AF217" s="223">
        <v>1</v>
      </c>
      <c r="AG217" s="223">
        <v>1</v>
      </c>
      <c r="AH217" s="223">
        <v>1</v>
      </c>
      <c r="AI217" s="223">
        <v>1</v>
      </c>
      <c r="AJ217" s="223">
        <v>1</v>
      </c>
      <c r="AK217" s="223">
        <v>1</v>
      </c>
      <c r="AL217" s="223">
        <v>1</v>
      </c>
      <c r="AM217" s="223">
        <v>1</v>
      </c>
      <c r="AN217" s="223">
        <v>1</v>
      </c>
      <c r="AO217" s="223">
        <v>1</v>
      </c>
      <c r="AP217" s="223">
        <v>1</v>
      </c>
      <c r="AQ217" s="223">
        <v>1</v>
      </c>
      <c r="AR217" s="223">
        <v>1</v>
      </c>
      <c r="AS217" s="223">
        <v>1</v>
      </c>
      <c r="AT217" s="223">
        <v>1</v>
      </c>
      <c r="AU217" s="223">
        <v>1</v>
      </c>
      <c r="AV217" s="223">
        <v>1</v>
      </c>
      <c r="AW217" s="223">
        <v>1</v>
      </c>
      <c r="AX217" s="223">
        <v>1</v>
      </c>
      <c r="AY217" s="223">
        <v>1</v>
      </c>
      <c r="AZ217" s="223">
        <v>1</v>
      </c>
      <c r="BA217" s="223">
        <v>1</v>
      </c>
      <c r="BB217" s="223">
        <v>1</v>
      </c>
    </row>
    <row r="218" spans="1:54" ht="15" customHeight="1">
      <c r="A218" s="224">
        <f t="shared" si="24"/>
        <v>41699</v>
      </c>
      <c r="B218" s="225">
        <f t="shared" si="24"/>
        <v>41699</v>
      </c>
      <c r="C218" s="223">
        <v>1</v>
      </c>
      <c r="D218" s="223">
        <v>1</v>
      </c>
      <c r="E218" s="223">
        <v>1</v>
      </c>
      <c r="F218" s="223">
        <v>1</v>
      </c>
      <c r="G218" s="223">
        <v>1.0091107999321083</v>
      </c>
      <c r="H218" s="223">
        <v>1</v>
      </c>
      <c r="I218" s="223">
        <v>1</v>
      </c>
      <c r="J218" s="223">
        <v>1</v>
      </c>
      <c r="K218" s="223">
        <v>1</v>
      </c>
      <c r="L218" s="223">
        <v>1.0649999999999999</v>
      </c>
      <c r="M218" s="223">
        <v>1</v>
      </c>
      <c r="N218" s="223">
        <v>1</v>
      </c>
      <c r="O218" s="360">
        <v>1</v>
      </c>
      <c r="P218" s="223">
        <v>1</v>
      </c>
      <c r="Q218" s="223">
        <v>1</v>
      </c>
      <c r="R218" s="223">
        <v>1</v>
      </c>
      <c r="S218" s="223">
        <v>1</v>
      </c>
      <c r="T218" s="223">
        <v>1</v>
      </c>
      <c r="U218" s="223">
        <v>1</v>
      </c>
      <c r="V218" s="223">
        <v>1</v>
      </c>
      <c r="W218" s="360">
        <v>1</v>
      </c>
      <c r="X218" s="223">
        <v>1</v>
      </c>
      <c r="Y218" s="223">
        <v>1</v>
      </c>
      <c r="Z218" s="360">
        <v>1</v>
      </c>
      <c r="AA218" s="360">
        <v>1</v>
      </c>
      <c r="AB218" s="223">
        <v>1</v>
      </c>
      <c r="AC218" s="223">
        <v>1</v>
      </c>
      <c r="AD218" s="223">
        <v>1</v>
      </c>
      <c r="AE218" s="223">
        <v>1</v>
      </c>
      <c r="AF218" s="223">
        <v>1</v>
      </c>
      <c r="AG218" s="223">
        <v>1</v>
      </c>
      <c r="AH218" s="223">
        <v>1</v>
      </c>
      <c r="AI218" s="223">
        <v>1</v>
      </c>
      <c r="AJ218" s="223">
        <v>1</v>
      </c>
      <c r="AK218" s="223">
        <v>1</v>
      </c>
      <c r="AL218" s="223">
        <v>1</v>
      </c>
      <c r="AM218" s="223">
        <v>1</v>
      </c>
      <c r="AN218" s="223">
        <v>1</v>
      </c>
      <c r="AO218" s="223">
        <v>1</v>
      </c>
      <c r="AP218" s="223">
        <v>1</v>
      </c>
      <c r="AQ218" s="223">
        <v>1</v>
      </c>
      <c r="AR218" s="223">
        <v>1</v>
      </c>
      <c r="AS218" s="223">
        <v>1</v>
      </c>
      <c r="AT218" s="223">
        <v>1</v>
      </c>
      <c r="AU218" s="223">
        <v>1</v>
      </c>
      <c r="AV218" s="223">
        <v>1</v>
      </c>
      <c r="AW218" s="223">
        <v>1</v>
      </c>
      <c r="AX218" s="223">
        <v>1</v>
      </c>
      <c r="AY218" s="223">
        <v>1</v>
      </c>
      <c r="AZ218" s="223">
        <v>1</v>
      </c>
      <c r="BA218" s="223">
        <v>1</v>
      </c>
      <c r="BB218" s="223">
        <v>1</v>
      </c>
    </row>
    <row r="219" spans="1:54" ht="15" customHeight="1">
      <c r="A219" s="224">
        <f t="shared" si="24"/>
        <v>41730</v>
      </c>
      <c r="B219" s="225">
        <f t="shared" si="24"/>
        <v>41730</v>
      </c>
      <c r="C219" s="223">
        <v>1</v>
      </c>
      <c r="D219" s="223">
        <v>1</v>
      </c>
      <c r="E219" s="223">
        <v>1</v>
      </c>
      <c r="F219" s="223">
        <v>1</v>
      </c>
      <c r="G219" s="223">
        <v>1.0073024341350925</v>
      </c>
      <c r="H219" s="223">
        <v>1</v>
      </c>
      <c r="I219" s="223">
        <v>1</v>
      </c>
      <c r="J219" s="223">
        <v>1</v>
      </c>
      <c r="K219" s="223">
        <v>1</v>
      </c>
      <c r="L219" s="223">
        <v>1.0649999999999999</v>
      </c>
      <c r="M219" s="223">
        <v>1</v>
      </c>
      <c r="N219" s="223">
        <v>1</v>
      </c>
      <c r="O219" s="360">
        <v>1</v>
      </c>
      <c r="P219" s="223">
        <v>1</v>
      </c>
      <c r="Q219" s="223">
        <v>1</v>
      </c>
      <c r="R219" s="223">
        <v>1</v>
      </c>
      <c r="S219" s="223">
        <v>1</v>
      </c>
      <c r="T219" s="223">
        <v>1</v>
      </c>
      <c r="U219" s="223">
        <v>1</v>
      </c>
      <c r="V219" s="223">
        <v>1</v>
      </c>
      <c r="W219" s="360">
        <v>1</v>
      </c>
      <c r="X219" s="223">
        <v>1</v>
      </c>
      <c r="Y219" s="223">
        <v>1</v>
      </c>
      <c r="Z219" s="360">
        <v>1</v>
      </c>
      <c r="AA219" s="360">
        <v>1</v>
      </c>
      <c r="AB219" s="223">
        <v>1</v>
      </c>
      <c r="AC219" s="223">
        <v>1</v>
      </c>
      <c r="AD219" s="223">
        <v>1</v>
      </c>
      <c r="AE219" s="223">
        <v>1</v>
      </c>
      <c r="AF219" s="223">
        <v>1</v>
      </c>
      <c r="AG219" s="223">
        <v>1</v>
      </c>
      <c r="AH219" s="223">
        <v>1</v>
      </c>
      <c r="AI219" s="223">
        <v>1</v>
      </c>
      <c r="AJ219" s="223">
        <v>1</v>
      </c>
      <c r="AK219" s="223">
        <v>1</v>
      </c>
      <c r="AL219" s="223">
        <v>1</v>
      </c>
      <c r="AM219" s="223">
        <v>1</v>
      </c>
      <c r="AN219" s="223">
        <v>1</v>
      </c>
      <c r="AO219" s="223">
        <v>1</v>
      </c>
      <c r="AP219" s="223">
        <v>1</v>
      </c>
      <c r="AQ219" s="223">
        <v>1</v>
      </c>
      <c r="AR219" s="223">
        <v>1</v>
      </c>
      <c r="AS219" s="223">
        <v>1</v>
      </c>
      <c r="AT219" s="223">
        <v>1</v>
      </c>
      <c r="AU219" s="223">
        <v>1</v>
      </c>
      <c r="AV219" s="223">
        <v>1</v>
      </c>
      <c r="AW219" s="223">
        <v>1</v>
      </c>
      <c r="AX219" s="223">
        <v>1</v>
      </c>
      <c r="AY219" s="223">
        <v>1</v>
      </c>
      <c r="AZ219" s="223">
        <v>1</v>
      </c>
      <c r="BA219" s="223">
        <v>1</v>
      </c>
      <c r="BB219" s="223">
        <v>1</v>
      </c>
    </row>
    <row r="220" spans="1:54" ht="15" customHeight="1">
      <c r="A220" s="224">
        <f t="shared" si="24"/>
        <v>41760</v>
      </c>
      <c r="B220" s="225">
        <f t="shared" si="24"/>
        <v>41760</v>
      </c>
      <c r="C220" s="223">
        <v>1</v>
      </c>
      <c r="D220" s="223">
        <v>1</v>
      </c>
      <c r="E220" s="223">
        <v>1</v>
      </c>
      <c r="F220" s="223">
        <v>1</v>
      </c>
      <c r="G220" s="223">
        <v>1.0056977332577992</v>
      </c>
      <c r="H220" s="223">
        <v>1</v>
      </c>
      <c r="I220" s="223">
        <v>1</v>
      </c>
      <c r="J220" s="223">
        <v>1</v>
      </c>
      <c r="K220" s="223">
        <v>1</v>
      </c>
      <c r="L220" s="223">
        <v>1.0649999999999999</v>
      </c>
      <c r="M220" s="223">
        <v>1</v>
      </c>
      <c r="N220" s="223">
        <v>1</v>
      </c>
      <c r="O220" s="360">
        <v>1</v>
      </c>
      <c r="P220" s="223">
        <v>1</v>
      </c>
      <c r="Q220" s="223">
        <v>1</v>
      </c>
      <c r="R220" s="223">
        <v>1</v>
      </c>
      <c r="S220" s="223">
        <v>1</v>
      </c>
      <c r="T220" s="223">
        <v>1</v>
      </c>
      <c r="U220" s="223">
        <v>1</v>
      </c>
      <c r="V220" s="223">
        <v>1</v>
      </c>
      <c r="W220" s="360">
        <v>1</v>
      </c>
      <c r="X220" s="223">
        <v>1</v>
      </c>
      <c r="Y220" s="223">
        <v>1</v>
      </c>
      <c r="Z220" s="360">
        <v>1</v>
      </c>
      <c r="AA220" s="360">
        <v>1</v>
      </c>
      <c r="AB220" s="223">
        <v>1</v>
      </c>
      <c r="AC220" s="223">
        <v>1</v>
      </c>
      <c r="AD220" s="223">
        <v>1</v>
      </c>
      <c r="AE220" s="223">
        <v>1</v>
      </c>
      <c r="AF220" s="223">
        <v>1</v>
      </c>
      <c r="AG220" s="223">
        <v>1</v>
      </c>
      <c r="AH220" s="223">
        <v>1</v>
      </c>
      <c r="AI220" s="223">
        <v>1</v>
      </c>
      <c r="AJ220" s="223">
        <v>1</v>
      </c>
      <c r="AK220" s="223">
        <v>1</v>
      </c>
      <c r="AL220" s="223">
        <v>1</v>
      </c>
      <c r="AM220" s="223">
        <v>1</v>
      </c>
      <c r="AN220" s="223">
        <v>1</v>
      </c>
      <c r="AO220" s="223">
        <v>1</v>
      </c>
      <c r="AP220" s="223">
        <v>1</v>
      </c>
      <c r="AQ220" s="223">
        <v>1</v>
      </c>
      <c r="AR220" s="223">
        <v>1</v>
      </c>
      <c r="AS220" s="223">
        <v>1</v>
      </c>
      <c r="AT220" s="223">
        <v>1</v>
      </c>
      <c r="AU220" s="223">
        <v>1</v>
      </c>
      <c r="AV220" s="223">
        <v>1</v>
      </c>
      <c r="AW220" s="223">
        <v>1</v>
      </c>
      <c r="AX220" s="223">
        <v>1</v>
      </c>
      <c r="AY220" s="223">
        <v>1</v>
      </c>
      <c r="AZ220" s="223">
        <v>1</v>
      </c>
      <c r="BA220" s="223">
        <v>1</v>
      </c>
      <c r="BB220" s="223">
        <v>1</v>
      </c>
    </row>
    <row r="221" spans="1:54" ht="15" customHeight="1">
      <c r="A221" s="224">
        <f t="shared" si="24"/>
        <v>41791</v>
      </c>
      <c r="B221" s="225">
        <f t="shared" si="24"/>
        <v>41791</v>
      </c>
      <c r="C221" s="223">
        <v>1</v>
      </c>
      <c r="D221" s="223">
        <v>1</v>
      </c>
      <c r="E221" s="223">
        <v>1</v>
      </c>
      <c r="F221" s="223">
        <v>1</v>
      </c>
      <c r="G221" s="223">
        <v>1.0042957411226485</v>
      </c>
      <c r="H221" s="223">
        <v>1</v>
      </c>
      <c r="I221" s="223">
        <v>1</v>
      </c>
      <c r="J221" s="223">
        <v>1</v>
      </c>
      <c r="K221" s="223">
        <v>1</v>
      </c>
      <c r="L221" s="223">
        <v>1.0649999999999999</v>
      </c>
      <c r="M221" s="223">
        <v>1</v>
      </c>
      <c r="N221" s="223">
        <v>1</v>
      </c>
      <c r="O221" s="360">
        <v>1</v>
      </c>
      <c r="P221" s="223">
        <v>1</v>
      </c>
      <c r="Q221" s="223">
        <v>1</v>
      </c>
      <c r="R221" s="223">
        <v>1</v>
      </c>
      <c r="S221" s="223">
        <v>1</v>
      </c>
      <c r="T221" s="223">
        <v>1</v>
      </c>
      <c r="U221" s="223">
        <v>1</v>
      </c>
      <c r="V221" s="223">
        <v>1</v>
      </c>
      <c r="W221" s="360">
        <v>1</v>
      </c>
      <c r="X221" s="223">
        <v>1</v>
      </c>
      <c r="Y221" s="223">
        <v>1</v>
      </c>
      <c r="Z221" s="360">
        <v>1</v>
      </c>
      <c r="AA221" s="360">
        <v>1</v>
      </c>
      <c r="AB221" s="223">
        <v>1</v>
      </c>
      <c r="AC221" s="223">
        <v>1</v>
      </c>
      <c r="AD221" s="223">
        <v>1</v>
      </c>
      <c r="AE221" s="223">
        <v>1</v>
      </c>
      <c r="AF221" s="223">
        <v>1</v>
      </c>
      <c r="AG221" s="223">
        <v>1</v>
      </c>
      <c r="AH221" s="223">
        <v>1</v>
      </c>
      <c r="AI221" s="223">
        <v>1</v>
      </c>
      <c r="AJ221" s="223">
        <v>1</v>
      </c>
      <c r="AK221" s="223">
        <v>1</v>
      </c>
      <c r="AL221" s="223">
        <v>1</v>
      </c>
      <c r="AM221" s="223">
        <v>1</v>
      </c>
      <c r="AN221" s="223">
        <v>1</v>
      </c>
      <c r="AO221" s="223">
        <v>1</v>
      </c>
      <c r="AP221" s="223">
        <v>1</v>
      </c>
      <c r="AQ221" s="223">
        <v>1</v>
      </c>
      <c r="AR221" s="223">
        <v>1</v>
      </c>
      <c r="AS221" s="223">
        <v>1</v>
      </c>
      <c r="AT221" s="223">
        <v>1</v>
      </c>
      <c r="AU221" s="223">
        <v>1</v>
      </c>
      <c r="AV221" s="223">
        <v>1</v>
      </c>
      <c r="AW221" s="223">
        <v>1</v>
      </c>
      <c r="AX221" s="223">
        <v>1</v>
      </c>
      <c r="AY221" s="223">
        <v>1</v>
      </c>
      <c r="AZ221" s="223">
        <v>1</v>
      </c>
      <c r="BA221" s="223">
        <v>1</v>
      </c>
      <c r="BB221" s="223">
        <v>1</v>
      </c>
    </row>
    <row r="222" spans="1:54" ht="15" customHeight="1">
      <c r="A222" s="224">
        <f t="shared" si="24"/>
        <v>41821</v>
      </c>
      <c r="B222" s="225">
        <f t="shared" si="24"/>
        <v>41821</v>
      </c>
      <c r="C222" s="223">
        <v>1</v>
      </c>
      <c r="D222" s="223">
        <v>1</v>
      </c>
      <c r="E222" s="223">
        <v>1</v>
      </c>
      <c r="F222" s="223">
        <v>1</v>
      </c>
      <c r="G222" s="223">
        <v>1.0030954767362821</v>
      </c>
      <c r="H222" s="223">
        <v>1</v>
      </c>
      <c r="I222" s="223">
        <v>1</v>
      </c>
      <c r="J222" s="223">
        <v>1</v>
      </c>
      <c r="K222" s="223">
        <v>1</v>
      </c>
      <c r="L222" s="223">
        <v>1.0649999999999999</v>
      </c>
      <c r="M222" s="223">
        <v>1</v>
      </c>
      <c r="N222" s="223">
        <v>1</v>
      </c>
      <c r="O222" s="360">
        <v>1</v>
      </c>
      <c r="P222" s="223">
        <v>1</v>
      </c>
      <c r="Q222" s="223">
        <v>1</v>
      </c>
      <c r="R222" s="223">
        <v>1</v>
      </c>
      <c r="S222" s="223">
        <v>1</v>
      </c>
      <c r="T222" s="223">
        <v>1</v>
      </c>
      <c r="U222" s="223">
        <v>1</v>
      </c>
      <c r="V222" s="223">
        <v>1</v>
      </c>
      <c r="W222" s="360">
        <v>1</v>
      </c>
      <c r="X222" s="223">
        <v>1</v>
      </c>
      <c r="Y222" s="223">
        <v>1</v>
      </c>
      <c r="Z222" s="360">
        <v>1</v>
      </c>
      <c r="AA222" s="360">
        <v>1</v>
      </c>
      <c r="AB222" s="223">
        <v>1</v>
      </c>
      <c r="AC222" s="223">
        <v>1</v>
      </c>
      <c r="AD222" s="223">
        <v>1</v>
      </c>
      <c r="AE222" s="223">
        <v>1</v>
      </c>
      <c r="AF222" s="223">
        <v>1</v>
      </c>
      <c r="AG222" s="223">
        <v>1</v>
      </c>
      <c r="AH222" s="223">
        <v>1</v>
      </c>
      <c r="AI222" s="223">
        <v>1</v>
      </c>
      <c r="AJ222" s="223">
        <v>1</v>
      </c>
      <c r="AK222" s="223">
        <v>1</v>
      </c>
      <c r="AL222" s="223">
        <v>1</v>
      </c>
      <c r="AM222" s="223">
        <v>1</v>
      </c>
      <c r="AN222" s="223">
        <v>1</v>
      </c>
      <c r="AO222" s="223">
        <v>1</v>
      </c>
      <c r="AP222" s="223">
        <v>1</v>
      </c>
      <c r="AQ222" s="223">
        <v>1</v>
      </c>
      <c r="AR222" s="223">
        <v>1</v>
      </c>
      <c r="AS222" s="223">
        <v>1</v>
      </c>
      <c r="AT222" s="223">
        <v>1</v>
      </c>
      <c r="AU222" s="223">
        <v>1</v>
      </c>
      <c r="AV222" s="223">
        <v>1</v>
      </c>
      <c r="AW222" s="223">
        <v>1</v>
      </c>
      <c r="AX222" s="223">
        <v>1</v>
      </c>
      <c r="AY222" s="223">
        <v>1</v>
      </c>
      <c r="AZ222" s="223">
        <v>1</v>
      </c>
      <c r="BA222" s="223">
        <v>1</v>
      </c>
      <c r="BB222" s="223">
        <v>1</v>
      </c>
    </row>
    <row r="223" spans="1:54" ht="15" customHeight="1">
      <c r="A223" s="224">
        <f t="shared" si="24"/>
        <v>41852</v>
      </c>
      <c r="B223" s="225">
        <f t="shared" si="24"/>
        <v>41852</v>
      </c>
      <c r="C223" s="223">
        <v>1</v>
      </c>
      <c r="D223" s="223">
        <v>1</v>
      </c>
      <c r="E223" s="223">
        <v>1</v>
      </c>
      <c r="F223" s="223">
        <v>1</v>
      </c>
      <c r="G223" s="223">
        <v>1.0020992732028162</v>
      </c>
      <c r="H223" s="223">
        <v>1</v>
      </c>
      <c r="I223" s="223">
        <v>1</v>
      </c>
      <c r="J223" s="223">
        <v>1</v>
      </c>
      <c r="K223" s="223">
        <v>1</v>
      </c>
      <c r="L223" s="223">
        <v>1.0649999999999999</v>
      </c>
      <c r="M223" s="223">
        <v>1</v>
      </c>
      <c r="N223" s="223">
        <v>1</v>
      </c>
      <c r="O223" s="360">
        <v>1</v>
      </c>
      <c r="P223" s="223">
        <v>1</v>
      </c>
      <c r="Q223" s="223">
        <v>1</v>
      </c>
      <c r="R223" s="223">
        <v>1</v>
      </c>
      <c r="S223" s="223">
        <v>1</v>
      </c>
      <c r="T223" s="223">
        <v>1</v>
      </c>
      <c r="U223" s="223">
        <v>1</v>
      </c>
      <c r="V223" s="223">
        <v>1</v>
      </c>
      <c r="W223" s="360">
        <v>1</v>
      </c>
      <c r="X223" s="223">
        <v>1</v>
      </c>
      <c r="Y223" s="223">
        <v>1</v>
      </c>
      <c r="Z223" s="360">
        <v>1</v>
      </c>
      <c r="AA223" s="360">
        <v>1</v>
      </c>
      <c r="AB223" s="223">
        <v>1</v>
      </c>
      <c r="AC223" s="223">
        <v>1</v>
      </c>
      <c r="AD223" s="223">
        <v>1</v>
      </c>
      <c r="AE223" s="223">
        <v>1</v>
      </c>
      <c r="AF223" s="223">
        <v>1</v>
      </c>
      <c r="AG223" s="223">
        <v>1</v>
      </c>
      <c r="AH223" s="223">
        <v>1</v>
      </c>
      <c r="AI223" s="223">
        <v>1</v>
      </c>
      <c r="AJ223" s="223">
        <v>1</v>
      </c>
      <c r="AK223" s="223">
        <v>1</v>
      </c>
      <c r="AL223" s="223">
        <v>1</v>
      </c>
      <c r="AM223" s="223">
        <v>1</v>
      </c>
      <c r="AN223" s="223">
        <v>1</v>
      </c>
      <c r="AO223" s="223">
        <v>1</v>
      </c>
      <c r="AP223" s="223">
        <v>1</v>
      </c>
      <c r="AQ223" s="223">
        <v>1</v>
      </c>
      <c r="AR223" s="223">
        <v>1</v>
      </c>
      <c r="AS223" s="223">
        <v>1</v>
      </c>
      <c r="AT223" s="223">
        <v>1</v>
      </c>
      <c r="AU223" s="223">
        <v>1</v>
      </c>
      <c r="AV223" s="223">
        <v>1</v>
      </c>
      <c r="AW223" s="223">
        <v>1</v>
      </c>
      <c r="AX223" s="223">
        <v>1</v>
      </c>
      <c r="AY223" s="223">
        <v>1</v>
      </c>
      <c r="AZ223" s="223">
        <v>1</v>
      </c>
      <c r="BA223" s="223">
        <v>1</v>
      </c>
      <c r="BB223" s="223">
        <v>1</v>
      </c>
    </row>
    <row r="224" spans="1:54" ht="15" customHeight="1">
      <c r="A224" s="224">
        <f t="shared" si="24"/>
        <v>41883</v>
      </c>
      <c r="B224" s="225">
        <f t="shared" si="24"/>
        <v>41883</v>
      </c>
      <c r="C224" s="223">
        <v>1</v>
      </c>
      <c r="D224" s="223">
        <v>1</v>
      </c>
      <c r="E224" s="223">
        <v>1</v>
      </c>
      <c r="F224" s="223">
        <v>1</v>
      </c>
      <c r="G224" s="223">
        <v>1.001296366339564</v>
      </c>
      <c r="H224" s="223">
        <v>1</v>
      </c>
      <c r="I224" s="223">
        <v>1</v>
      </c>
      <c r="J224" s="223">
        <v>1</v>
      </c>
      <c r="K224" s="223">
        <v>1</v>
      </c>
      <c r="L224" s="223">
        <v>1.0649999999999999</v>
      </c>
      <c r="M224" s="223">
        <v>1</v>
      </c>
      <c r="N224" s="223">
        <v>1</v>
      </c>
      <c r="O224" s="360">
        <v>1</v>
      </c>
      <c r="P224" s="223">
        <v>1</v>
      </c>
      <c r="Q224" s="223">
        <v>1</v>
      </c>
      <c r="R224" s="223">
        <v>1</v>
      </c>
      <c r="S224" s="223">
        <v>1</v>
      </c>
      <c r="T224" s="223">
        <v>1</v>
      </c>
      <c r="U224" s="223">
        <v>1</v>
      </c>
      <c r="V224" s="223">
        <v>1</v>
      </c>
      <c r="W224" s="360">
        <v>1</v>
      </c>
      <c r="X224" s="223">
        <v>1</v>
      </c>
      <c r="Y224" s="223">
        <v>1</v>
      </c>
      <c r="Z224" s="360">
        <v>1</v>
      </c>
      <c r="AA224" s="360">
        <v>1</v>
      </c>
      <c r="AB224" s="223">
        <v>1</v>
      </c>
      <c r="AC224" s="223">
        <v>1</v>
      </c>
      <c r="AD224" s="223">
        <v>1</v>
      </c>
      <c r="AE224" s="223">
        <v>1</v>
      </c>
      <c r="AF224" s="223">
        <v>1</v>
      </c>
      <c r="AG224" s="223">
        <v>1</v>
      </c>
      <c r="AH224" s="223">
        <v>1</v>
      </c>
      <c r="AI224" s="223">
        <v>1</v>
      </c>
      <c r="AJ224" s="223">
        <v>1</v>
      </c>
      <c r="AK224" s="223">
        <v>1</v>
      </c>
      <c r="AL224" s="223">
        <v>1</v>
      </c>
      <c r="AM224" s="223">
        <v>1</v>
      </c>
      <c r="AN224" s="223">
        <v>1</v>
      </c>
      <c r="AO224" s="223">
        <v>1</v>
      </c>
      <c r="AP224" s="223">
        <v>1</v>
      </c>
      <c r="AQ224" s="223">
        <v>1</v>
      </c>
      <c r="AR224" s="223">
        <v>1</v>
      </c>
      <c r="AS224" s="223">
        <v>1</v>
      </c>
      <c r="AT224" s="223">
        <v>1</v>
      </c>
      <c r="AU224" s="223">
        <v>1</v>
      </c>
      <c r="AV224" s="223">
        <v>1</v>
      </c>
      <c r="AW224" s="223">
        <v>1</v>
      </c>
      <c r="AX224" s="223">
        <v>1</v>
      </c>
      <c r="AY224" s="223">
        <v>1</v>
      </c>
      <c r="AZ224" s="223">
        <v>1</v>
      </c>
      <c r="BA224" s="223">
        <v>1</v>
      </c>
      <c r="BB224" s="223">
        <v>1</v>
      </c>
    </row>
    <row r="225" spans="1:54" ht="15" customHeight="1">
      <c r="A225" s="224">
        <f t="shared" si="24"/>
        <v>41913</v>
      </c>
      <c r="B225" s="225">
        <f t="shared" si="24"/>
        <v>41913</v>
      </c>
      <c r="C225" s="223">
        <v>1</v>
      </c>
      <c r="D225" s="223">
        <v>1</v>
      </c>
      <c r="E225" s="223">
        <v>1</v>
      </c>
      <c r="F225" s="223">
        <v>1</v>
      </c>
      <c r="G225" s="223">
        <v>1.0006858273001487</v>
      </c>
      <c r="H225" s="223">
        <v>1</v>
      </c>
      <c r="I225" s="223">
        <v>1</v>
      </c>
      <c r="J225" s="223">
        <v>1</v>
      </c>
      <c r="K225" s="223">
        <v>1</v>
      </c>
      <c r="L225" s="223">
        <v>1.0649999999999999</v>
      </c>
      <c r="M225" s="223">
        <v>1</v>
      </c>
      <c r="N225" s="223">
        <v>1</v>
      </c>
      <c r="O225" s="360">
        <v>1</v>
      </c>
      <c r="P225" s="223">
        <v>1</v>
      </c>
      <c r="Q225" s="223">
        <v>1</v>
      </c>
      <c r="R225" s="223">
        <v>1</v>
      </c>
      <c r="S225" s="223">
        <v>1</v>
      </c>
      <c r="T225" s="223">
        <v>1</v>
      </c>
      <c r="U225" s="223">
        <v>1</v>
      </c>
      <c r="V225" s="223">
        <v>1</v>
      </c>
      <c r="W225" s="360">
        <v>1</v>
      </c>
      <c r="X225" s="223">
        <v>1</v>
      </c>
      <c r="Y225" s="223">
        <v>1</v>
      </c>
      <c r="Z225" s="360">
        <v>1</v>
      </c>
      <c r="AA225" s="360">
        <v>1</v>
      </c>
      <c r="AB225" s="223">
        <v>1</v>
      </c>
      <c r="AC225" s="223">
        <v>1</v>
      </c>
      <c r="AD225" s="223">
        <v>1</v>
      </c>
      <c r="AE225" s="223">
        <v>1</v>
      </c>
      <c r="AF225" s="223">
        <v>1</v>
      </c>
      <c r="AG225" s="223">
        <v>1</v>
      </c>
      <c r="AH225" s="223">
        <v>1</v>
      </c>
      <c r="AI225" s="223">
        <v>1</v>
      </c>
      <c r="AJ225" s="223">
        <v>1</v>
      </c>
      <c r="AK225" s="223">
        <v>1</v>
      </c>
      <c r="AL225" s="223">
        <v>1</v>
      </c>
      <c r="AM225" s="223">
        <v>1</v>
      </c>
      <c r="AN225" s="223">
        <v>1</v>
      </c>
      <c r="AO225" s="223">
        <v>1</v>
      </c>
      <c r="AP225" s="223">
        <v>1</v>
      </c>
      <c r="AQ225" s="223">
        <v>1</v>
      </c>
      <c r="AR225" s="223">
        <v>1</v>
      </c>
      <c r="AS225" s="223">
        <v>1</v>
      </c>
      <c r="AT225" s="223">
        <v>1</v>
      </c>
      <c r="AU225" s="223">
        <v>1</v>
      </c>
      <c r="AV225" s="223">
        <v>1</v>
      </c>
      <c r="AW225" s="223">
        <v>1</v>
      </c>
      <c r="AX225" s="223">
        <v>1</v>
      </c>
      <c r="AY225" s="223">
        <v>1</v>
      </c>
      <c r="AZ225" s="223">
        <v>1</v>
      </c>
      <c r="BA225" s="223">
        <v>1</v>
      </c>
      <c r="BB225" s="223">
        <v>1</v>
      </c>
    </row>
    <row r="226" spans="1:54" ht="15" customHeight="1">
      <c r="A226" s="224">
        <f t="shared" si="24"/>
        <v>41944</v>
      </c>
      <c r="B226" s="225">
        <f t="shared" si="24"/>
        <v>41944</v>
      </c>
      <c r="C226" s="223">
        <v>1</v>
      </c>
      <c r="D226" s="223">
        <v>1</v>
      </c>
      <c r="E226" s="223">
        <v>1</v>
      </c>
      <c r="F226" s="223">
        <v>1</v>
      </c>
      <c r="G226" s="223">
        <v>1.0002732849760423</v>
      </c>
      <c r="H226" s="223">
        <v>1</v>
      </c>
      <c r="I226" s="223">
        <v>1</v>
      </c>
      <c r="J226" s="223">
        <v>1</v>
      </c>
      <c r="K226" s="223">
        <v>1</v>
      </c>
      <c r="L226" s="223">
        <v>1.0649999999999999</v>
      </c>
      <c r="M226" s="223">
        <v>1</v>
      </c>
      <c r="N226" s="223">
        <v>1</v>
      </c>
      <c r="O226" s="360">
        <v>1</v>
      </c>
      <c r="P226" s="223">
        <v>1</v>
      </c>
      <c r="Q226" s="223">
        <v>1</v>
      </c>
      <c r="R226" s="223">
        <v>1</v>
      </c>
      <c r="S226" s="223">
        <v>1</v>
      </c>
      <c r="T226" s="223">
        <v>1</v>
      </c>
      <c r="U226" s="223">
        <v>1</v>
      </c>
      <c r="V226" s="223">
        <v>1</v>
      </c>
      <c r="W226" s="360">
        <v>1</v>
      </c>
      <c r="X226" s="223">
        <v>1</v>
      </c>
      <c r="Y226" s="223">
        <v>1</v>
      </c>
      <c r="Z226" s="360">
        <v>1</v>
      </c>
      <c r="AA226" s="360">
        <v>1</v>
      </c>
      <c r="AB226" s="223">
        <v>1</v>
      </c>
      <c r="AC226" s="223">
        <v>1</v>
      </c>
      <c r="AD226" s="223">
        <v>1</v>
      </c>
      <c r="AE226" s="223">
        <v>1</v>
      </c>
      <c r="AF226" s="223">
        <v>1</v>
      </c>
      <c r="AG226" s="223">
        <v>1</v>
      </c>
      <c r="AH226" s="223">
        <v>1</v>
      </c>
      <c r="AI226" s="223">
        <v>1</v>
      </c>
      <c r="AJ226" s="223">
        <v>1</v>
      </c>
      <c r="AK226" s="223">
        <v>1</v>
      </c>
      <c r="AL226" s="223">
        <v>1</v>
      </c>
      <c r="AM226" s="223">
        <v>1</v>
      </c>
      <c r="AN226" s="223">
        <v>1</v>
      </c>
      <c r="AO226" s="223">
        <v>1</v>
      </c>
      <c r="AP226" s="223">
        <v>1</v>
      </c>
      <c r="AQ226" s="223">
        <v>1</v>
      </c>
      <c r="AR226" s="223">
        <v>1</v>
      </c>
      <c r="AS226" s="223">
        <v>1</v>
      </c>
      <c r="AT226" s="223">
        <v>1</v>
      </c>
      <c r="AU226" s="223">
        <v>1</v>
      </c>
      <c r="AV226" s="223">
        <v>1</v>
      </c>
      <c r="AW226" s="223">
        <v>1</v>
      </c>
      <c r="AX226" s="223">
        <v>1</v>
      </c>
      <c r="AY226" s="223">
        <v>1</v>
      </c>
      <c r="AZ226" s="223">
        <v>1</v>
      </c>
      <c r="BA226" s="223">
        <v>1</v>
      </c>
      <c r="BB226" s="223">
        <v>1</v>
      </c>
    </row>
    <row r="227" spans="1:54" ht="15" customHeight="1">
      <c r="A227" s="224">
        <f t="shared" ref="A227:B246" si="25">A68</f>
        <v>41974</v>
      </c>
      <c r="B227" s="225">
        <f t="shared" si="25"/>
        <v>41974</v>
      </c>
      <c r="C227" s="223">
        <v>1</v>
      </c>
      <c r="D227" s="223">
        <v>1</v>
      </c>
      <c r="E227" s="223">
        <v>1</v>
      </c>
      <c r="F227" s="223">
        <v>1</v>
      </c>
      <c r="G227" s="223">
        <v>1.0000577923394136</v>
      </c>
      <c r="H227" s="223">
        <v>1</v>
      </c>
      <c r="I227" s="223">
        <v>1</v>
      </c>
      <c r="J227" s="223">
        <v>1</v>
      </c>
      <c r="K227" s="223">
        <v>1</v>
      </c>
      <c r="L227" s="223">
        <v>1.0649999999999999</v>
      </c>
      <c r="M227" s="223">
        <v>1</v>
      </c>
      <c r="N227" s="223">
        <v>1</v>
      </c>
      <c r="O227" s="360">
        <v>1</v>
      </c>
      <c r="P227" s="223">
        <v>1</v>
      </c>
      <c r="Q227" s="223">
        <v>1</v>
      </c>
      <c r="R227" s="223">
        <v>1</v>
      </c>
      <c r="S227" s="223">
        <v>1</v>
      </c>
      <c r="T227" s="223">
        <v>1</v>
      </c>
      <c r="U227" s="223">
        <v>1</v>
      </c>
      <c r="V227" s="223">
        <v>1</v>
      </c>
      <c r="W227" s="360">
        <v>1</v>
      </c>
      <c r="X227" s="223">
        <v>1</v>
      </c>
      <c r="Y227" s="223">
        <v>1</v>
      </c>
      <c r="Z227" s="360">
        <v>1</v>
      </c>
      <c r="AA227" s="360">
        <v>1</v>
      </c>
      <c r="AB227" s="223">
        <v>1</v>
      </c>
      <c r="AC227" s="223">
        <v>1</v>
      </c>
      <c r="AD227" s="223">
        <v>1</v>
      </c>
      <c r="AE227" s="223">
        <v>1</v>
      </c>
      <c r="AF227" s="223">
        <v>1</v>
      </c>
      <c r="AG227" s="223">
        <v>1</v>
      </c>
      <c r="AH227" s="223">
        <v>1</v>
      </c>
      <c r="AI227" s="223">
        <v>1</v>
      </c>
      <c r="AJ227" s="223">
        <v>1</v>
      </c>
      <c r="AK227" s="223">
        <v>1</v>
      </c>
      <c r="AL227" s="223">
        <v>1</v>
      </c>
      <c r="AM227" s="223">
        <v>1</v>
      </c>
      <c r="AN227" s="223">
        <v>1</v>
      </c>
      <c r="AO227" s="223">
        <v>1</v>
      </c>
      <c r="AP227" s="223">
        <v>1</v>
      </c>
      <c r="AQ227" s="223">
        <v>1</v>
      </c>
      <c r="AR227" s="223">
        <v>1</v>
      </c>
      <c r="AS227" s="223">
        <v>1</v>
      </c>
      <c r="AT227" s="223">
        <v>1</v>
      </c>
      <c r="AU227" s="223">
        <v>1</v>
      </c>
      <c r="AV227" s="223">
        <v>1</v>
      </c>
      <c r="AW227" s="223">
        <v>1</v>
      </c>
      <c r="AX227" s="223">
        <v>1</v>
      </c>
      <c r="AY227" s="223">
        <v>1</v>
      </c>
      <c r="AZ227" s="223">
        <v>1</v>
      </c>
      <c r="BA227" s="223">
        <v>1</v>
      </c>
      <c r="BB227" s="223">
        <v>1</v>
      </c>
    </row>
    <row r="228" spans="1:54" ht="15" customHeight="1">
      <c r="A228" s="224">
        <f t="shared" si="25"/>
        <v>42005</v>
      </c>
      <c r="B228" s="225">
        <f t="shared" si="25"/>
        <v>42005</v>
      </c>
      <c r="C228" s="223">
        <v>1</v>
      </c>
      <c r="D228" s="223">
        <v>1</v>
      </c>
      <c r="E228" s="223">
        <v>1</v>
      </c>
      <c r="F228" s="223">
        <v>1</v>
      </c>
      <c r="G228" s="223">
        <v>1</v>
      </c>
      <c r="H228" s="223">
        <v>1</v>
      </c>
      <c r="I228" s="223">
        <v>1</v>
      </c>
      <c r="J228" s="223">
        <v>1</v>
      </c>
      <c r="K228" s="223">
        <v>1</v>
      </c>
      <c r="L228" s="223">
        <v>1.0649999999999999</v>
      </c>
      <c r="M228" s="223">
        <v>1</v>
      </c>
      <c r="N228" s="223">
        <v>1</v>
      </c>
      <c r="O228" s="360">
        <v>1</v>
      </c>
      <c r="P228" s="223">
        <v>1</v>
      </c>
      <c r="Q228" s="223">
        <v>1</v>
      </c>
      <c r="R228" s="223">
        <v>1</v>
      </c>
      <c r="S228" s="223">
        <v>1</v>
      </c>
      <c r="T228" s="223">
        <v>1</v>
      </c>
      <c r="U228" s="223">
        <v>1</v>
      </c>
      <c r="V228" s="223">
        <v>1</v>
      </c>
      <c r="W228" s="360">
        <v>1</v>
      </c>
      <c r="X228" s="223">
        <v>1</v>
      </c>
      <c r="Y228" s="223">
        <v>1</v>
      </c>
      <c r="Z228" s="360">
        <v>1</v>
      </c>
      <c r="AA228" s="360">
        <v>1</v>
      </c>
      <c r="AB228" s="223">
        <v>1</v>
      </c>
      <c r="AC228" s="223">
        <v>1</v>
      </c>
      <c r="AD228" s="223">
        <v>1</v>
      </c>
      <c r="AE228" s="223">
        <v>1</v>
      </c>
      <c r="AF228" s="223">
        <v>1</v>
      </c>
      <c r="AG228" s="223">
        <v>1</v>
      </c>
      <c r="AH228" s="223">
        <v>1</v>
      </c>
      <c r="AI228" s="223">
        <v>1</v>
      </c>
      <c r="AJ228" s="223">
        <v>1</v>
      </c>
      <c r="AK228" s="223">
        <v>1</v>
      </c>
      <c r="AL228" s="223">
        <v>1</v>
      </c>
      <c r="AM228" s="223">
        <v>1</v>
      </c>
      <c r="AN228" s="223">
        <v>1</v>
      </c>
      <c r="AO228" s="223">
        <v>1</v>
      </c>
      <c r="AP228" s="223">
        <v>1</v>
      </c>
      <c r="AQ228" s="223">
        <v>1</v>
      </c>
      <c r="AR228" s="223">
        <v>1</v>
      </c>
      <c r="AS228" s="223">
        <v>1</v>
      </c>
      <c r="AT228" s="223">
        <v>1</v>
      </c>
      <c r="AU228" s="223">
        <v>1</v>
      </c>
      <c r="AV228" s="223">
        <v>1</v>
      </c>
      <c r="AW228" s="223">
        <v>1</v>
      </c>
      <c r="AX228" s="223">
        <v>1</v>
      </c>
      <c r="AY228" s="223">
        <v>1</v>
      </c>
      <c r="AZ228" s="223">
        <v>1</v>
      </c>
      <c r="BA228" s="223">
        <v>1</v>
      </c>
      <c r="BB228" s="223">
        <v>1</v>
      </c>
    </row>
    <row r="229" spans="1:54" ht="15" customHeight="1">
      <c r="A229" s="224">
        <f t="shared" si="25"/>
        <v>42036</v>
      </c>
      <c r="B229" s="225">
        <f t="shared" si="25"/>
        <v>42036</v>
      </c>
      <c r="C229" s="223">
        <v>1</v>
      </c>
      <c r="D229" s="223">
        <v>1</v>
      </c>
      <c r="E229" s="223">
        <v>1</v>
      </c>
      <c r="F229" s="223">
        <v>1</v>
      </c>
      <c r="G229" s="223">
        <v>1</v>
      </c>
      <c r="H229" s="223">
        <v>1</v>
      </c>
      <c r="I229" s="223">
        <v>1</v>
      </c>
      <c r="J229" s="223">
        <v>1</v>
      </c>
      <c r="K229" s="223">
        <v>1</v>
      </c>
      <c r="L229" s="223">
        <v>1.0649999999999999</v>
      </c>
      <c r="M229" s="223">
        <v>1</v>
      </c>
      <c r="N229" s="223">
        <v>1</v>
      </c>
      <c r="O229" s="360">
        <v>1</v>
      </c>
      <c r="P229" s="223">
        <v>1</v>
      </c>
      <c r="Q229" s="223">
        <v>1</v>
      </c>
      <c r="R229" s="223">
        <v>1</v>
      </c>
      <c r="S229" s="223">
        <v>1</v>
      </c>
      <c r="T229" s="223">
        <v>1</v>
      </c>
      <c r="U229" s="223">
        <v>1</v>
      </c>
      <c r="V229" s="223">
        <v>1</v>
      </c>
      <c r="W229" s="360">
        <v>1</v>
      </c>
      <c r="X229" s="223">
        <v>1</v>
      </c>
      <c r="Y229" s="223">
        <v>1</v>
      </c>
      <c r="Z229" s="360">
        <v>1</v>
      </c>
      <c r="AA229" s="360">
        <v>1</v>
      </c>
      <c r="AB229" s="223">
        <v>1</v>
      </c>
      <c r="AC229" s="223">
        <v>1</v>
      </c>
      <c r="AD229" s="223">
        <v>1</v>
      </c>
      <c r="AE229" s="223">
        <v>1</v>
      </c>
      <c r="AF229" s="223">
        <v>1</v>
      </c>
      <c r="AG229" s="223">
        <v>1</v>
      </c>
      <c r="AH229" s="223">
        <v>1</v>
      </c>
      <c r="AI229" s="223">
        <v>1</v>
      </c>
      <c r="AJ229" s="223">
        <v>1</v>
      </c>
      <c r="AK229" s="223">
        <v>1</v>
      </c>
      <c r="AL229" s="223">
        <v>1</v>
      </c>
      <c r="AM229" s="223">
        <v>1</v>
      </c>
      <c r="AN229" s="223">
        <v>1</v>
      </c>
      <c r="AO229" s="223">
        <v>1</v>
      </c>
      <c r="AP229" s="223">
        <v>1</v>
      </c>
      <c r="AQ229" s="223">
        <v>1</v>
      </c>
      <c r="AR229" s="223">
        <v>1</v>
      </c>
      <c r="AS229" s="223">
        <v>1</v>
      </c>
      <c r="AT229" s="223">
        <v>1</v>
      </c>
      <c r="AU229" s="223">
        <v>1</v>
      </c>
      <c r="AV229" s="223">
        <v>1</v>
      </c>
      <c r="AW229" s="223">
        <v>1</v>
      </c>
      <c r="AX229" s="223">
        <v>1</v>
      </c>
      <c r="AY229" s="223">
        <v>1</v>
      </c>
      <c r="AZ229" s="223">
        <v>1</v>
      </c>
      <c r="BA229" s="223">
        <v>1</v>
      </c>
      <c r="BB229" s="223">
        <v>1</v>
      </c>
    </row>
    <row r="230" spans="1:54" ht="15" customHeight="1">
      <c r="A230" s="224">
        <f t="shared" si="25"/>
        <v>42064</v>
      </c>
      <c r="B230" s="225">
        <f t="shared" si="25"/>
        <v>42064</v>
      </c>
      <c r="C230" s="223">
        <v>1</v>
      </c>
      <c r="D230" s="223">
        <v>1</v>
      </c>
      <c r="E230" s="223">
        <v>1</v>
      </c>
      <c r="F230" s="223">
        <v>1</v>
      </c>
      <c r="G230" s="223">
        <v>1</v>
      </c>
      <c r="H230" s="223">
        <v>1</v>
      </c>
      <c r="I230" s="223">
        <v>1</v>
      </c>
      <c r="J230" s="223">
        <v>1</v>
      </c>
      <c r="K230" s="223">
        <v>1</v>
      </c>
      <c r="L230" s="223">
        <v>1.0649999999999999</v>
      </c>
      <c r="M230" s="223">
        <v>1</v>
      </c>
      <c r="N230" s="223">
        <v>1</v>
      </c>
      <c r="O230" s="360">
        <v>1</v>
      </c>
      <c r="P230" s="223">
        <v>1</v>
      </c>
      <c r="Q230" s="223">
        <v>1</v>
      </c>
      <c r="R230" s="223">
        <v>1</v>
      </c>
      <c r="S230" s="223">
        <v>1</v>
      </c>
      <c r="T230" s="223">
        <v>1</v>
      </c>
      <c r="U230" s="223">
        <v>1</v>
      </c>
      <c r="V230" s="223">
        <v>1</v>
      </c>
      <c r="W230" s="360">
        <v>1</v>
      </c>
      <c r="X230" s="223">
        <v>1</v>
      </c>
      <c r="Y230" s="223">
        <v>1</v>
      </c>
      <c r="Z230" s="360">
        <v>1</v>
      </c>
      <c r="AA230" s="360">
        <v>1</v>
      </c>
      <c r="AB230" s="223">
        <v>1</v>
      </c>
      <c r="AC230" s="223">
        <v>1</v>
      </c>
      <c r="AD230" s="223">
        <v>1</v>
      </c>
      <c r="AE230" s="223">
        <v>1</v>
      </c>
      <c r="AF230" s="223">
        <v>1</v>
      </c>
      <c r="AG230" s="223">
        <v>1</v>
      </c>
      <c r="AH230" s="223">
        <v>1</v>
      </c>
      <c r="AI230" s="223">
        <v>1</v>
      </c>
      <c r="AJ230" s="223">
        <v>1</v>
      </c>
      <c r="AK230" s="223">
        <v>1</v>
      </c>
      <c r="AL230" s="223">
        <v>1</v>
      </c>
      <c r="AM230" s="223">
        <v>1</v>
      </c>
      <c r="AN230" s="223">
        <v>1</v>
      </c>
      <c r="AO230" s="223">
        <v>1</v>
      </c>
      <c r="AP230" s="223">
        <v>1</v>
      </c>
      <c r="AQ230" s="223">
        <v>1</v>
      </c>
      <c r="AR230" s="223">
        <v>1</v>
      </c>
      <c r="AS230" s="223">
        <v>1</v>
      </c>
      <c r="AT230" s="223">
        <v>1</v>
      </c>
      <c r="AU230" s="223">
        <v>1</v>
      </c>
      <c r="AV230" s="223">
        <v>1</v>
      </c>
      <c r="AW230" s="223">
        <v>1</v>
      </c>
      <c r="AX230" s="223">
        <v>1</v>
      </c>
      <c r="AY230" s="223">
        <v>1</v>
      </c>
      <c r="AZ230" s="223">
        <v>1</v>
      </c>
      <c r="BA230" s="223">
        <v>1</v>
      </c>
      <c r="BB230" s="223">
        <v>1</v>
      </c>
    </row>
    <row r="231" spans="1:54" ht="15" customHeight="1">
      <c r="A231" s="224">
        <f t="shared" si="25"/>
        <v>42095</v>
      </c>
      <c r="B231" s="225">
        <f t="shared" si="25"/>
        <v>42095</v>
      </c>
      <c r="C231" s="223">
        <v>1</v>
      </c>
      <c r="D231" s="223">
        <v>1</v>
      </c>
      <c r="E231" s="223">
        <v>1</v>
      </c>
      <c r="F231" s="223">
        <v>1</v>
      </c>
      <c r="G231" s="223">
        <v>1</v>
      </c>
      <c r="H231" s="223">
        <v>1</v>
      </c>
      <c r="I231" s="223">
        <v>1</v>
      </c>
      <c r="J231" s="223">
        <v>1</v>
      </c>
      <c r="K231" s="223">
        <v>1</v>
      </c>
      <c r="L231" s="223">
        <v>1.0649999999999999</v>
      </c>
      <c r="M231" s="223">
        <v>1</v>
      </c>
      <c r="N231" s="223">
        <v>1</v>
      </c>
      <c r="O231" s="360">
        <v>1</v>
      </c>
      <c r="P231" s="223">
        <v>1</v>
      </c>
      <c r="Q231" s="223">
        <v>1</v>
      </c>
      <c r="R231" s="223">
        <v>1</v>
      </c>
      <c r="S231" s="223">
        <v>1</v>
      </c>
      <c r="T231" s="223">
        <v>1</v>
      </c>
      <c r="U231" s="223">
        <v>1</v>
      </c>
      <c r="V231" s="223">
        <v>1</v>
      </c>
      <c r="W231" s="360">
        <v>1</v>
      </c>
      <c r="X231" s="223">
        <v>1</v>
      </c>
      <c r="Y231" s="223">
        <v>1</v>
      </c>
      <c r="Z231" s="360">
        <v>1</v>
      </c>
      <c r="AA231" s="360">
        <v>1</v>
      </c>
      <c r="AB231" s="223">
        <v>1</v>
      </c>
      <c r="AC231" s="223">
        <v>1</v>
      </c>
      <c r="AD231" s="223">
        <v>1</v>
      </c>
      <c r="AE231" s="223">
        <v>1</v>
      </c>
      <c r="AF231" s="223">
        <v>1</v>
      </c>
      <c r="AG231" s="223">
        <v>1</v>
      </c>
      <c r="AH231" s="223">
        <v>1</v>
      </c>
      <c r="AI231" s="223">
        <v>1</v>
      </c>
      <c r="AJ231" s="223">
        <v>1</v>
      </c>
      <c r="AK231" s="223">
        <v>1</v>
      </c>
      <c r="AL231" s="223">
        <v>1</v>
      </c>
      <c r="AM231" s="223">
        <v>1</v>
      </c>
      <c r="AN231" s="223">
        <v>1</v>
      </c>
      <c r="AO231" s="223">
        <v>1</v>
      </c>
      <c r="AP231" s="223">
        <v>1</v>
      </c>
      <c r="AQ231" s="223">
        <v>1</v>
      </c>
      <c r="AR231" s="223">
        <v>1</v>
      </c>
      <c r="AS231" s="223">
        <v>1</v>
      </c>
      <c r="AT231" s="223">
        <v>1</v>
      </c>
      <c r="AU231" s="223">
        <v>1</v>
      </c>
      <c r="AV231" s="223">
        <v>1</v>
      </c>
      <c r="AW231" s="223">
        <v>1</v>
      </c>
      <c r="AX231" s="223">
        <v>1</v>
      </c>
      <c r="AY231" s="223">
        <v>1</v>
      </c>
      <c r="AZ231" s="223">
        <v>1</v>
      </c>
      <c r="BA231" s="223">
        <v>1</v>
      </c>
      <c r="BB231" s="223">
        <v>1</v>
      </c>
    </row>
    <row r="232" spans="1:54" ht="15" customHeight="1">
      <c r="A232" s="224">
        <f t="shared" si="25"/>
        <v>42125</v>
      </c>
      <c r="B232" s="225">
        <f t="shared" si="25"/>
        <v>42125</v>
      </c>
      <c r="C232" s="223">
        <v>1</v>
      </c>
      <c r="D232" s="223">
        <v>1</v>
      </c>
      <c r="E232" s="223">
        <v>1</v>
      </c>
      <c r="F232" s="223">
        <v>1</v>
      </c>
      <c r="G232" s="223">
        <v>1</v>
      </c>
      <c r="H232" s="223">
        <v>1</v>
      </c>
      <c r="I232" s="223">
        <v>1</v>
      </c>
      <c r="J232" s="223">
        <v>1</v>
      </c>
      <c r="K232" s="223">
        <v>1</v>
      </c>
      <c r="L232" s="223">
        <v>1.0649999999999999</v>
      </c>
      <c r="M232" s="223">
        <v>1</v>
      </c>
      <c r="N232" s="223">
        <v>1</v>
      </c>
      <c r="O232" s="360">
        <v>1</v>
      </c>
      <c r="P232" s="223">
        <v>1</v>
      </c>
      <c r="Q232" s="223">
        <v>1</v>
      </c>
      <c r="R232" s="223">
        <v>1</v>
      </c>
      <c r="S232" s="223">
        <v>1</v>
      </c>
      <c r="T232" s="223">
        <v>1</v>
      </c>
      <c r="U232" s="223">
        <v>1</v>
      </c>
      <c r="V232" s="223">
        <v>1</v>
      </c>
      <c r="W232" s="360">
        <v>1</v>
      </c>
      <c r="X232" s="223">
        <v>1</v>
      </c>
      <c r="Y232" s="223">
        <v>1</v>
      </c>
      <c r="Z232" s="360">
        <v>1</v>
      </c>
      <c r="AA232" s="360">
        <v>1</v>
      </c>
      <c r="AB232" s="223">
        <v>1</v>
      </c>
      <c r="AC232" s="223">
        <v>1</v>
      </c>
      <c r="AD232" s="223">
        <v>1</v>
      </c>
      <c r="AE232" s="223">
        <v>1</v>
      </c>
      <c r="AF232" s="223">
        <v>1</v>
      </c>
      <c r="AG232" s="223">
        <v>1</v>
      </c>
      <c r="AH232" s="223">
        <v>1</v>
      </c>
      <c r="AI232" s="223">
        <v>1</v>
      </c>
      <c r="AJ232" s="223">
        <v>1</v>
      </c>
      <c r="AK232" s="223">
        <v>1</v>
      </c>
      <c r="AL232" s="223">
        <v>1</v>
      </c>
      <c r="AM232" s="223">
        <v>1</v>
      </c>
      <c r="AN232" s="223">
        <v>1</v>
      </c>
      <c r="AO232" s="223">
        <v>1</v>
      </c>
      <c r="AP232" s="223">
        <v>1</v>
      </c>
      <c r="AQ232" s="223">
        <v>1</v>
      </c>
      <c r="AR232" s="223">
        <v>1</v>
      </c>
      <c r="AS232" s="223">
        <v>1</v>
      </c>
      <c r="AT232" s="223">
        <v>1</v>
      </c>
      <c r="AU232" s="223">
        <v>1</v>
      </c>
      <c r="AV232" s="223">
        <v>1</v>
      </c>
      <c r="AW232" s="223">
        <v>1</v>
      </c>
      <c r="AX232" s="223">
        <v>1</v>
      </c>
      <c r="AY232" s="223">
        <v>1</v>
      </c>
      <c r="AZ232" s="223">
        <v>1</v>
      </c>
      <c r="BA232" s="223">
        <v>1</v>
      </c>
      <c r="BB232" s="223">
        <v>1</v>
      </c>
    </row>
    <row r="233" spans="1:54" ht="15" customHeight="1">
      <c r="A233" s="224">
        <f t="shared" si="25"/>
        <v>42156</v>
      </c>
      <c r="B233" s="225">
        <f t="shared" si="25"/>
        <v>42156</v>
      </c>
      <c r="C233" s="223">
        <v>1</v>
      </c>
      <c r="D233" s="223">
        <v>1</v>
      </c>
      <c r="E233" s="223">
        <v>1</v>
      </c>
      <c r="F233" s="223">
        <v>1</v>
      </c>
      <c r="G233" s="223">
        <v>1</v>
      </c>
      <c r="H233" s="223">
        <v>1</v>
      </c>
      <c r="I233" s="223">
        <v>1</v>
      </c>
      <c r="J233" s="223">
        <v>1</v>
      </c>
      <c r="K233" s="223">
        <v>1</v>
      </c>
      <c r="L233" s="223">
        <v>1.0649999999999999</v>
      </c>
      <c r="M233" s="223">
        <v>1</v>
      </c>
      <c r="N233" s="223">
        <v>1</v>
      </c>
      <c r="O233" s="360">
        <v>1</v>
      </c>
      <c r="P233" s="223">
        <v>1</v>
      </c>
      <c r="Q233" s="223">
        <v>1</v>
      </c>
      <c r="R233" s="223">
        <v>1</v>
      </c>
      <c r="S233" s="223">
        <v>1</v>
      </c>
      <c r="T233" s="223">
        <v>1</v>
      </c>
      <c r="U233" s="223">
        <v>1</v>
      </c>
      <c r="V233" s="223">
        <v>1</v>
      </c>
      <c r="W233" s="360">
        <v>1</v>
      </c>
      <c r="X233" s="223">
        <v>1</v>
      </c>
      <c r="Y233" s="223">
        <v>1</v>
      </c>
      <c r="Z233" s="360">
        <v>1</v>
      </c>
      <c r="AA233" s="360">
        <v>1</v>
      </c>
      <c r="AB233" s="223">
        <v>1</v>
      </c>
      <c r="AC233" s="223">
        <v>1</v>
      </c>
      <c r="AD233" s="223">
        <v>1</v>
      </c>
      <c r="AE233" s="223">
        <v>1</v>
      </c>
      <c r="AF233" s="223">
        <v>1</v>
      </c>
      <c r="AG233" s="223">
        <v>1</v>
      </c>
      <c r="AH233" s="223">
        <v>1</v>
      </c>
      <c r="AI233" s="223">
        <v>1</v>
      </c>
      <c r="AJ233" s="223">
        <v>1</v>
      </c>
      <c r="AK233" s="223">
        <v>1</v>
      </c>
      <c r="AL233" s="223">
        <v>1</v>
      </c>
      <c r="AM233" s="223">
        <v>1</v>
      </c>
      <c r="AN233" s="223">
        <v>1</v>
      </c>
      <c r="AO233" s="223">
        <v>1</v>
      </c>
      <c r="AP233" s="223">
        <v>1</v>
      </c>
      <c r="AQ233" s="223">
        <v>1</v>
      </c>
      <c r="AR233" s="223">
        <v>1</v>
      </c>
      <c r="AS233" s="223">
        <v>1</v>
      </c>
      <c r="AT233" s="223">
        <v>1</v>
      </c>
      <c r="AU233" s="223">
        <v>1</v>
      </c>
      <c r="AV233" s="223">
        <v>1</v>
      </c>
      <c r="AW233" s="223">
        <v>1</v>
      </c>
      <c r="AX233" s="223">
        <v>1</v>
      </c>
      <c r="AY233" s="223">
        <v>1</v>
      </c>
      <c r="AZ233" s="223">
        <v>1</v>
      </c>
      <c r="BA233" s="223">
        <v>1</v>
      </c>
      <c r="BB233" s="223">
        <v>1</v>
      </c>
    </row>
    <row r="234" spans="1:54" ht="15" customHeight="1">
      <c r="A234" s="224">
        <f t="shared" si="25"/>
        <v>42186</v>
      </c>
      <c r="B234" s="225">
        <f t="shared" si="25"/>
        <v>42186</v>
      </c>
      <c r="C234" s="223">
        <v>1</v>
      </c>
      <c r="D234" s="223">
        <v>1</v>
      </c>
      <c r="E234" s="223">
        <v>1</v>
      </c>
      <c r="F234" s="223">
        <v>1</v>
      </c>
      <c r="G234" s="223">
        <v>1</v>
      </c>
      <c r="H234" s="223">
        <v>1</v>
      </c>
      <c r="I234" s="223">
        <v>1</v>
      </c>
      <c r="J234" s="223">
        <v>1</v>
      </c>
      <c r="K234" s="223">
        <v>1</v>
      </c>
      <c r="L234" s="223">
        <v>1.0649999999999999</v>
      </c>
      <c r="M234" s="223">
        <v>1</v>
      </c>
      <c r="N234" s="223">
        <v>1</v>
      </c>
      <c r="O234" s="360">
        <v>1</v>
      </c>
      <c r="P234" s="223">
        <v>1</v>
      </c>
      <c r="Q234" s="223">
        <v>1</v>
      </c>
      <c r="R234" s="223">
        <v>1</v>
      </c>
      <c r="S234" s="223">
        <v>1</v>
      </c>
      <c r="T234" s="223">
        <v>1</v>
      </c>
      <c r="U234" s="223">
        <v>1</v>
      </c>
      <c r="V234" s="223">
        <v>1</v>
      </c>
      <c r="W234" s="360">
        <v>1</v>
      </c>
      <c r="X234" s="223">
        <v>1</v>
      </c>
      <c r="Y234" s="223">
        <v>1</v>
      </c>
      <c r="Z234" s="360">
        <v>1</v>
      </c>
      <c r="AA234" s="360">
        <v>1</v>
      </c>
      <c r="AB234" s="223">
        <v>1</v>
      </c>
      <c r="AC234" s="223">
        <v>1</v>
      </c>
      <c r="AD234" s="223">
        <v>1</v>
      </c>
      <c r="AE234" s="223">
        <v>1</v>
      </c>
      <c r="AF234" s="223">
        <v>1</v>
      </c>
      <c r="AG234" s="223">
        <v>1</v>
      </c>
      <c r="AH234" s="223">
        <v>1</v>
      </c>
      <c r="AI234" s="223">
        <v>1</v>
      </c>
      <c r="AJ234" s="223">
        <v>1</v>
      </c>
      <c r="AK234" s="223">
        <v>1</v>
      </c>
      <c r="AL234" s="223">
        <v>1</v>
      </c>
      <c r="AM234" s="223">
        <v>1</v>
      </c>
      <c r="AN234" s="223">
        <v>1</v>
      </c>
      <c r="AO234" s="223">
        <v>1</v>
      </c>
      <c r="AP234" s="223">
        <v>1</v>
      </c>
      <c r="AQ234" s="223">
        <v>1</v>
      </c>
      <c r="AR234" s="223">
        <v>1</v>
      </c>
      <c r="AS234" s="223">
        <v>1</v>
      </c>
      <c r="AT234" s="223">
        <v>1</v>
      </c>
      <c r="AU234" s="223">
        <v>1</v>
      </c>
      <c r="AV234" s="223">
        <v>1</v>
      </c>
      <c r="AW234" s="223">
        <v>1</v>
      </c>
      <c r="AX234" s="223">
        <v>1</v>
      </c>
      <c r="AY234" s="223">
        <v>1</v>
      </c>
      <c r="AZ234" s="223">
        <v>1</v>
      </c>
      <c r="BA234" s="223">
        <v>1</v>
      </c>
      <c r="BB234" s="223">
        <v>1</v>
      </c>
    </row>
    <row r="235" spans="1:54" ht="15" customHeight="1">
      <c r="A235" s="224">
        <f t="shared" si="25"/>
        <v>42217</v>
      </c>
      <c r="B235" s="225">
        <f t="shared" si="25"/>
        <v>42217</v>
      </c>
      <c r="C235" s="223">
        <v>1</v>
      </c>
      <c r="D235" s="223">
        <v>1</v>
      </c>
      <c r="E235" s="223">
        <v>1</v>
      </c>
      <c r="F235" s="223">
        <v>1</v>
      </c>
      <c r="G235" s="223">
        <v>1</v>
      </c>
      <c r="H235" s="223">
        <v>1</v>
      </c>
      <c r="I235" s="223">
        <v>1</v>
      </c>
      <c r="J235" s="223">
        <v>1</v>
      </c>
      <c r="K235" s="223">
        <v>1</v>
      </c>
      <c r="L235" s="223">
        <v>1.0649999999999999</v>
      </c>
      <c r="M235" s="223">
        <v>1</v>
      </c>
      <c r="N235" s="223">
        <v>1</v>
      </c>
      <c r="O235" s="360">
        <v>1</v>
      </c>
      <c r="P235" s="223">
        <v>1</v>
      </c>
      <c r="Q235" s="223">
        <v>1</v>
      </c>
      <c r="R235" s="223">
        <v>1</v>
      </c>
      <c r="S235" s="223">
        <v>1</v>
      </c>
      <c r="T235" s="223">
        <v>1</v>
      </c>
      <c r="U235" s="223">
        <v>1</v>
      </c>
      <c r="V235" s="223">
        <v>1</v>
      </c>
      <c r="W235" s="360">
        <v>1</v>
      </c>
      <c r="X235" s="223">
        <v>1</v>
      </c>
      <c r="Y235" s="223">
        <v>1</v>
      </c>
      <c r="Z235" s="360">
        <v>1</v>
      </c>
      <c r="AA235" s="360">
        <v>1</v>
      </c>
      <c r="AB235" s="223">
        <v>1</v>
      </c>
      <c r="AC235" s="223">
        <v>1</v>
      </c>
      <c r="AD235" s="223">
        <v>1</v>
      </c>
      <c r="AE235" s="223">
        <v>1</v>
      </c>
      <c r="AF235" s="223">
        <v>1</v>
      </c>
      <c r="AG235" s="223">
        <v>1</v>
      </c>
      <c r="AH235" s="223">
        <v>1</v>
      </c>
      <c r="AI235" s="223">
        <v>1</v>
      </c>
      <c r="AJ235" s="223">
        <v>1</v>
      </c>
      <c r="AK235" s="223">
        <v>1</v>
      </c>
      <c r="AL235" s="223">
        <v>1</v>
      </c>
      <c r="AM235" s="223">
        <v>1</v>
      </c>
      <c r="AN235" s="223">
        <v>1</v>
      </c>
      <c r="AO235" s="223">
        <v>1</v>
      </c>
      <c r="AP235" s="223">
        <v>1</v>
      </c>
      <c r="AQ235" s="223">
        <v>1</v>
      </c>
      <c r="AR235" s="223">
        <v>1</v>
      </c>
      <c r="AS235" s="223">
        <v>1</v>
      </c>
      <c r="AT235" s="223">
        <v>1</v>
      </c>
      <c r="AU235" s="223">
        <v>1</v>
      </c>
      <c r="AV235" s="223">
        <v>1</v>
      </c>
      <c r="AW235" s="223">
        <v>1</v>
      </c>
      <c r="AX235" s="223">
        <v>1</v>
      </c>
      <c r="AY235" s="223">
        <v>1</v>
      </c>
      <c r="AZ235" s="223">
        <v>1</v>
      </c>
      <c r="BA235" s="223">
        <v>1</v>
      </c>
      <c r="BB235" s="223">
        <v>1</v>
      </c>
    </row>
    <row r="236" spans="1:54" ht="15" customHeight="1">
      <c r="A236" s="224">
        <f t="shared" si="25"/>
        <v>42248</v>
      </c>
      <c r="B236" s="225">
        <f t="shared" si="25"/>
        <v>42248</v>
      </c>
      <c r="C236" s="223">
        <v>1</v>
      </c>
      <c r="D236" s="223">
        <v>1</v>
      </c>
      <c r="E236" s="223">
        <v>1</v>
      </c>
      <c r="F236" s="223">
        <v>1</v>
      </c>
      <c r="G236" s="223">
        <v>1</v>
      </c>
      <c r="H236" s="223">
        <v>1</v>
      </c>
      <c r="I236" s="223">
        <v>1</v>
      </c>
      <c r="J236" s="223">
        <v>1</v>
      </c>
      <c r="K236" s="223">
        <v>1</v>
      </c>
      <c r="L236" s="223">
        <v>1.0649999999999999</v>
      </c>
      <c r="M236" s="223">
        <v>1</v>
      </c>
      <c r="N236" s="223">
        <v>1</v>
      </c>
      <c r="O236" s="360">
        <v>1</v>
      </c>
      <c r="P236" s="223">
        <v>1</v>
      </c>
      <c r="Q236" s="223">
        <v>1</v>
      </c>
      <c r="R236" s="223">
        <v>1</v>
      </c>
      <c r="S236" s="223">
        <v>1</v>
      </c>
      <c r="T236" s="223">
        <v>1</v>
      </c>
      <c r="U236" s="223">
        <v>1</v>
      </c>
      <c r="V236" s="223">
        <v>1</v>
      </c>
      <c r="W236" s="360">
        <v>1</v>
      </c>
      <c r="X236" s="223">
        <v>1</v>
      </c>
      <c r="Y236" s="223">
        <v>1</v>
      </c>
      <c r="Z236" s="360">
        <v>1</v>
      </c>
      <c r="AA236" s="360">
        <v>1</v>
      </c>
      <c r="AB236" s="223">
        <v>1</v>
      </c>
      <c r="AC236" s="223">
        <v>1</v>
      </c>
      <c r="AD236" s="223">
        <v>1</v>
      </c>
      <c r="AE236" s="223">
        <v>1</v>
      </c>
      <c r="AF236" s="223">
        <v>1</v>
      </c>
      <c r="AG236" s="223">
        <v>1</v>
      </c>
      <c r="AH236" s="223">
        <v>1</v>
      </c>
      <c r="AI236" s="223">
        <v>1</v>
      </c>
      <c r="AJ236" s="223">
        <v>1</v>
      </c>
      <c r="AK236" s="223">
        <v>1</v>
      </c>
      <c r="AL236" s="223">
        <v>1</v>
      </c>
      <c r="AM236" s="223">
        <v>1</v>
      </c>
      <c r="AN236" s="223">
        <v>1</v>
      </c>
      <c r="AO236" s="223">
        <v>1</v>
      </c>
      <c r="AP236" s="223">
        <v>1</v>
      </c>
      <c r="AQ236" s="223">
        <v>1</v>
      </c>
      <c r="AR236" s="223">
        <v>1</v>
      </c>
      <c r="AS236" s="223">
        <v>1</v>
      </c>
      <c r="AT236" s="223">
        <v>1</v>
      </c>
      <c r="AU236" s="223">
        <v>1</v>
      </c>
      <c r="AV236" s="223">
        <v>1</v>
      </c>
      <c r="AW236" s="223">
        <v>1</v>
      </c>
      <c r="AX236" s="223">
        <v>1</v>
      </c>
      <c r="AY236" s="223">
        <v>1</v>
      </c>
      <c r="AZ236" s="223">
        <v>1</v>
      </c>
      <c r="BA236" s="223">
        <v>1</v>
      </c>
      <c r="BB236" s="223">
        <v>1</v>
      </c>
    </row>
    <row r="237" spans="1:54" ht="15" customHeight="1">
      <c r="A237" s="224">
        <f t="shared" si="25"/>
        <v>42278</v>
      </c>
      <c r="B237" s="225">
        <f t="shared" si="25"/>
        <v>42278</v>
      </c>
      <c r="C237" s="223">
        <v>1</v>
      </c>
      <c r="D237" s="223">
        <v>1</v>
      </c>
      <c r="E237" s="223">
        <v>1</v>
      </c>
      <c r="F237" s="223">
        <v>1</v>
      </c>
      <c r="G237" s="223">
        <v>1</v>
      </c>
      <c r="H237" s="223">
        <v>1</v>
      </c>
      <c r="I237" s="223">
        <v>1</v>
      </c>
      <c r="J237" s="223">
        <v>1</v>
      </c>
      <c r="K237" s="223">
        <v>1</v>
      </c>
      <c r="L237" s="223">
        <v>1.0649999999999999</v>
      </c>
      <c r="M237" s="223">
        <v>1</v>
      </c>
      <c r="N237" s="223">
        <v>1</v>
      </c>
      <c r="O237" s="360">
        <v>1</v>
      </c>
      <c r="P237" s="223">
        <v>1</v>
      </c>
      <c r="Q237" s="223">
        <v>1</v>
      </c>
      <c r="R237" s="223">
        <v>1</v>
      </c>
      <c r="S237" s="223">
        <v>1</v>
      </c>
      <c r="T237" s="223">
        <v>1</v>
      </c>
      <c r="U237" s="223">
        <v>1</v>
      </c>
      <c r="V237" s="223">
        <v>1</v>
      </c>
      <c r="W237" s="360">
        <v>1</v>
      </c>
      <c r="X237" s="223">
        <v>1</v>
      </c>
      <c r="Y237" s="223">
        <v>1</v>
      </c>
      <c r="Z237" s="360">
        <v>1</v>
      </c>
      <c r="AA237" s="360">
        <v>1</v>
      </c>
      <c r="AB237" s="223">
        <v>1</v>
      </c>
      <c r="AC237" s="223">
        <v>1</v>
      </c>
      <c r="AD237" s="223">
        <v>1</v>
      </c>
      <c r="AE237" s="223">
        <v>1</v>
      </c>
      <c r="AF237" s="223">
        <v>1</v>
      </c>
      <c r="AG237" s="223">
        <v>1</v>
      </c>
      <c r="AH237" s="223">
        <v>1</v>
      </c>
      <c r="AI237" s="223">
        <v>1</v>
      </c>
      <c r="AJ237" s="223">
        <v>1</v>
      </c>
      <c r="AK237" s="223">
        <v>1</v>
      </c>
      <c r="AL237" s="223">
        <v>1</v>
      </c>
      <c r="AM237" s="223">
        <v>1</v>
      </c>
      <c r="AN237" s="223">
        <v>1</v>
      </c>
      <c r="AO237" s="223">
        <v>1</v>
      </c>
      <c r="AP237" s="223">
        <v>1</v>
      </c>
      <c r="AQ237" s="223">
        <v>1</v>
      </c>
      <c r="AR237" s="223">
        <v>1</v>
      </c>
      <c r="AS237" s="223">
        <v>1</v>
      </c>
      <c r="AT237" s="223">
        <v>1</v>
      </c>
      <c r="AU237" s="223">
        <v>1</v>
      </c>
      <c r="AV237" s="223">
        <v>1</v>
      </c>
      <c r="AW237" s="223">
        <v>1</v>
      </c>
      <c r="AX237" s="223">
        <v>1</v>
      </c>
      <c r="AY237" s="223">
        <v>1</v>
      </c>
      <c r="AZ237" s="223">
        <v>1</v>
      </c>
      <c r="BA237" s="223">
        <v>1</v>
      </c>
      <c r="BB237" s="223">
        <v>1</v>
      </c>
    </row>
    <row r="238" spans="1:54" ht="15" customHeight="1">
      <c r="A238" s="224">
        <f t="shared" si="25"/>
        <v>42309</v>
      </c>
      <c r="B238" s="225">
        <f t="shared" si="25"/>
        <v>42309</v>
      </c>
      <c r="C238" s="223">
        <v>1</v>
      </c>
      <c r="D238" s="223">
        <v>1</v>
      </c>
      <c r="E238" s="223">
        <v>1</v>
      </c>
      <c r="F238" s="223">
        <v>1</v>
      </c>
      <c r="G238" s="223">
        <v>1</v>
      </c>
      <c r="H238" s="223">
        <v>1</v>
      </c>
      <c r="I238" s="223">
        <v>1</v>
      </c>
      <c r="J238" s="223">
        <v>1</v>
      </c>
      <c r="K238" s="223">
        <v>1</v>
      </c>
      <c r="L238" s="223">
        <v>1.0649999999999999</v>
      </c>
      <c r="M238" s="223">
        <v>1</v>
      </c>
      <c r="N238" s="223">
        <v>1</v>
      </c>
      <c r="O238" s="360">
        <v>1</v>
      </c>
      <c r="P238" s="223">
        <v>1</v>
      </c>
      <c r="Q238" s="223">
        <v>1</v>
      </c>
      <c r="R238" s="223">
        <v>1</v>
      </c>
      <c r="S238" s="223">
        <v>1</v>
      </c>
      <c r="T238" s="223">
        <v>1</v>
      </c>
      <c r="U238" s="223">
        <v>1</v>
      </c>
      <c r="V238" s="223">
        <v>1</v>
      </c>
      <c r="W238" s="360">
        <v>1</v>
      </c>
      <c r="X238" s="223">
        <v>1</v>
      </c>
      <c r="Y238" s="223">
        <v>1</v>
      </c>
      <c r="Z238" s="360">
        <v>1</v>
      </c>
      <c r="AA238" s="360">
        <v>1</v>
      </c>
      <c r="AB238" s="223">
        <v>1</v>
      </c>
      <c r="AC238" s="223">
        <v>1</v>
      </c>
      <c r="AD238" s="223">
        <v>1</v>
      </c>
      <c r="AE238" s="223">
        <v>1</v>
      </c>
      <c r="AF238" s="223">
        <v>1</v>
      </c>
      <c r="AG238" s="223">
        <v>1</v>
      </c>
      <c r="AH238" s="223">
        <v>1</v>
      </c>
      <c r="AI238" s="223">
        <v>1</v>
      </c>
      <c r="AJ238" s="223">
        <v>1</v>
      </c>
      <c r="AK238" s="223">
        <v>1</v>
      </c>
      <c r="AL238" s="223">
        <v>1</v>
      </c>
      <c r="AM238" s="223">
        <v>1</v>
      </c>
      <c r="AN238" s="223">
        <v>1</v>
      </c>
      <c r="AO238" s="223">
        <v>1</v>
      </c>
      <c r="AP238" s="223">
        <v>1</v>
      </c>
      <c r="AQ238" s="223">
        <v>1</v>
      </c>
      <c r="AR238" s="223">
        <v>1</v>
      </c>
      <c r="AS238" s="223">
        <v>1</v>
      </c>
      <c r="AT238" s="223">
        <v>1</v>
      </c>
      <c r="AU238" s="223">
        <v>1</v>
      </c>
      <c r="AV238" s="223">
        <v>1</v>
      </c>
      <c r="AW238" s="223">
        <v>1</v>
      </c>
      <c r="AX238" s="223">
        <v>1</v>
      </c>
      <c r="AY238" s="223">
        <v>1</v>
      </c>
      <c r="AZ238" s="223">
        <v>1</v>
      </c>
      <c r="BA238" s="223">
        <v>1</v>
      </c>
      <c r="BB238" s="223">
        <v>1</v>
      </c>
    </row>
    <row r="239" spans="1:54" ht="15" customHeight="1">
      <c r="A239" s="224">
        <f t="shared" si="25"/>
        <v>42339</v>
      </c>
      <c r="B239" s="225">
        <f t="shared" si="25"/>
        <v>42339</v>
      </c>
      <c r="C239" s="223">
        <v>1</v>
      </c>
      <c r="D239" s="223">
        <v>1</v>
      </c>
      <c r="E239" s="223">
        <v>1</v>
      </c>
      <c r="F239" s="223">
        <v>1</v>
      </c>
      <c r="G239" s="223">
        <v>1</v>
      </c>
      <c r="H239" s="223">
        <v>1</v>
      </c>
      <c r="I239" s="223">
        <v>1</v>
      </c>
      <c r="J239" s="223">
        <v>1</v>
      </c>
      <c r="K239" s="223">
        <v>1</v>
      </c>
      <c r="L239" s="223">
        <v>1.0649999999999999</v>
      </c>
      <c r="M239" s="223">
        <v>1</v>
      </c>
      <c r="N239" s="223">
        <v>1</v>
      </c>
      <c r="O239" s="360">
        <v>1</v>
      </c>
      <c r="P239" s="223">
        <v>1</v>
      </c>
      <c r="Q239" s="223">
        <v>1</v>
      </c>
      <c r="R239" s="223">
        <v>1</v>
      </c>
      <c r="S239" s="223">
        <v>1</v>
      </c>
      <c r="T239" s="223">
        <v>1</v>
      </c>
      <c r="U239" s="223">
        <v>1</v>
      </c>
      <c r="V239" s="223">
        <v>1</v>
      </c>
      <c r="W239" s="360">
        <v>1</v>
      </c>
      <c r="X239" s="223">
        <v>1</v>
      </c>
      <c r="Y239" s="223">
        <v>1</v>
      </c>
      <c r="Z239" s="360">
        <v>1</v>
      </c>
      <c r="AA239" s="360">
        <v>1</v>
      </c>
      <c r="AB239" s="223">
        <v>1</v>
      </c>
      <c r="AC239" s="223">
        <v>1</v>
      </c>
      <c r="AD239" s="223">
        <v>1</v>
      </c>
      <c r="AE239" s="223">
        <v>1</v>
      </c>
      <c r="AF239" s="223">
        <v>1</v>
      </c>
      <c r="AG239" s="223">
        <v>1</v>
      </c>
      <c r="AH239" s="223">
        <v>1</v>
      </c>
      <c r="AI239" s="223">
        <v>1</v>
      </c>
      <c r="AJ239" s="223">
        <v>1</v>
      </c>
      <c r="AK239" s="223">
        <v>1</v>
      </c>
      <c r="AL239" s="223">
        <v>1</v>
      </c>
      <c r="AM239" s="223">
        <v>1</v>
      </c>
      <c r="AN239" s="223">
        <v>1</v>
      </c>
      <c r="AO239" s="223">
        <v>1</v>
      </c>
      <c r="AP239" s="223">
        <v>1</v>
      </c>
      <c r="AQ239" s="223">
        <v>1</v>
      </c>
      <c r="AR239" s="223">
        <v>1</v>
      </c>
      <c r="AS239" s="223">
        <v>1</v>
      </c>
      <c r="AT239" s="223">
        <v>1</v>
      </c>
      <c r="AU239" s="223">
        <v>1</v>
      </c>
      <c r="AV239" s="223">
        <v>1</v>
      </c>
      <c r="AW239" s="223">
        <v>1</v>
      </c>
      <c r="AX239" s="223">
        <v>1</v>
      </c>
      <c r="AY239" s="223">
        <v>1</v>
      </c>
      <c r="AZ239" s="223">
        <v>1</v>
      </c>
      <c r="BA239" s="223">
        <v>1</v>
      </c>
      <c r="BB239" s="223">
        <v>1</v>
      </c>
    </row>
    <row r="240" spans="1:54" ht="15" customHeight="1">
      <c r="A240" s="224">
        <f t="shared" si="25"/>
        <v>42370</v>
      </c>
      <c r="B240" s="225">
        <f t="shared" si="25"/>
        <v>42370</v>
      </c>
      <c r="C240" s="223">
        <v>1</v>
      </c>
      <c r="D240" s="223">
        <v>1</v>
      </c>
      <c r="E240" s="223">
        <v>1</v>
      </c>
      <c r="F240" s="223">
        <v>1</v>
      </c>
      <c r="G240" s="223">
        <v>1</v>
      </c>
      <c r="H240" s="223">
        <v>1</v>
      </c>
      <c r="I240" s="223">
        <v>1</v>
      </c>
      <c r="J240" s="223">
        <v>1</v>
      </c>
      <c r="K240" s="223">
        <v>1</v>
      </c>
      <c r="L240" s="223">
        <v>1.0649999999999999</v>
      </c>
      <c r="M240" s="223">
        <v>1</v>
      </c>
      <c r="N240" s="223">
        <v>1</v>
      </c>
      <c r="O240" s="360">
        <v>1</v>
      </c>
      <c r="P240" s="223">
        <v>1</v>
      </c>
      <c r="Q240" s="223">
        <v>1</v>
      </c>
      <c r="R240" s="223">
        <v>1</v>
      </c>
      <c r="S240" s="223">
        <v>1</v>
      </c>
      <c r="T240" s="223">
        <v>1</v>
      </c>
      <c r="U240" s="223">
        <v>1</v>
      </c>
      <c r="V240" s="223">
        <v>1</v>
      </c>
      <c r="W240" s="360">
        <v>1</v>
      </c>
      <c r="X240" s="223">
        <v>1</v>
      </c>
      <c r="Y240" s="223">
        <v>1</v>
      </c>
      <c r="Z240" s="360">
        <v>1</v>
      </c>
      <c r="AA240" s="360">
        <v>1</v>
      </c>
      <c r="AB240" s="223">
        <v>1</v>
      </c>
      <c r="AC240" s="223">
        <v>1</v>
      </c>
      <c r="AD240" s="223">
        <v>1</v>
      </c>
      <c r="AE240" s="223">
        <v>1</v>
      </c>
      <c r="AF240" s="223">
        <v>1</v>
      </c>
      <c r="AG240" s="223">
        <v>1</v>
      </c>
      <c r="AH240" s="223">
        <v>1</v>
      </c>
      <c r="AI240" s="223">
        <v>1</v>
      </c>
      <c r="AJ240" s="223">
        <v>1</v>
      </c>
      <c r="AK240" s="223">
        <v>1</v>
      </c>
      <c r="AL240" s="223">
        <v>1</v>
      </c>
      <c r="AM240" s="223">
        <v>1</v>
      </c>
      <c r="AN240" s="223">
        <v>1</v>
      </c>
      <c r="AO240" s="223">
        <v>1</v>
      </c>
      <c r="AP240" s="223">
        <v>1</v>
      </c>
      <c r="AQ240" s="223">
        <v>1</v>
      </c>
      <c r="AR240" s="223">
        <v>1</v>
      </c>
      <c r="AS240" s="223">
        <v>1</v>
      </c>
      <c r="AT240" s="223">
        <v>1</v>
      </c>
      <c r="AU240" s="223">
        <v>1</v>
      </c>
      <c r="AV240" s="223">
        <v>1</v>
      </c>
      <c r="AW240" s="223">
        <v>1</v>
      </c>
      <c r="AX240" s="223">
        <v>1</v>
      </c>
      <c r="AY240" s="223">
        <v>1</v>
      </c>
      <c r="AZ240" s="223">
        <v>1</v>
      </c>
      <c r="BA240" s="223">
        <v>1</v>
      </c>
      <c r="BB240" s="223">
        <v>1</v>
      </c>
    </row>
    <row r="241" spans="1:54" ht="15" customHeight="1">
      <c r="A241" s="224">
        <f t="shared" si="25"/>
        <v>42401</v>
      </c>
      <c r="B241" s="225">
        <f t="shared" si="25"/>
        <v>42401</v>
      </c>
      <c r="C241" s="223">
        <v>1</v>
      </c>
      <c r="D241" s="223">
        <v>1</v>
      </c>
      <c r="E241" s="223">
        <v>1</v>
      </c>
      <c r="F241" s="223">
        <v>1</v>
      </c>
      <c r="G241" s="223">
        <v>1</v>
      </c>
      <c r="H241" s="223">
        <v>1</v>
      </c>
      <c r="I241" s="223">
        <v>1</v>
      </c>
      <c r="J241" s="223">
        <v>1</v>
      </c>
      <c r="K241" s="223">
        <v>1</v>
      </c>
      <c r="L241" s="223">
        <v>1.0622916666666664</v>
      </c>
      <c r="M241" s="223">
        <v>1</v>
      </c>
      <c r="N241" s="223">
        <v>1</v>
      </c>
      <c r="O241" s="360">
        <v>1</v>
      </c>
      <c r="P241" s="223">
        <v>1</v>
      </c>
      <c r="Q241" s="223">
        <v>1</v>
      </c>
      <c r="R241" s="223">
        <v>1</v>
      </c>
      <c r="S241" s="223">
        <v>1</v>
      </c>
      <c r="T241" s="223">
        <v>1</v>
      </c>
      <c r="U241" s="223">
        <v>1</v>
      </c>
      <c r="V241" s="223">
        <v>1</v>
      </c>
      <c r="W241" s="360">
        <v>1</v>
      </c>
      <c r="X241" s="223">
        <v>1</v>
      </c>
      <c r="Y241" s="223">
        <v>1</v>
      </c>
      <c r="Z241" s="360">
        <v>1</v>
      </c>
      <c r="AA241" s="360">
        <v>1</v>
      </c>
      <c r="AB241" s="223">
        <v>1</v>
      </c>
      <c r="AC241" s="223">
        <v>1</v>
      </c>
      <c r="AD241" s="223">
        <v>1</v>
      </c>
      <c r="AE241" s="223">
        <v>1</v>
      </c>
      <c r="AF241" s="223">
        <v>1</v>
      </c>
      <c r="AG241" s="223">
        <v>1</v>
      </c>
      <c r="AH241" s="223">
        <v>1</v>
      </c>
      <c r="AI241" s="223">
        <v>1</v>
      </c>
      <c r="AJ241" s="223">
        <v>1</v>
      </c>
      <c r="AK241" s="223">
        <v>1</v>
      </c>
      <c r="AL241" s="223">
        <v>1</v>
      </c>
      <c r="AM241" s="223">
        <v>1</v>
      </c>
      <c r="AN241" s="223">
        <v>1</v>
      </c>
      <c r="AO241" s="223">
        <v>1</v>
      </c>
      <c r="AP241" s="223">
        <v>1</v>
      </c>
      <c r="AQ241" s="223">
        <v>1</v>
      </c>
      <c r="AR241" s="223">
        <v>1</v>
      </c>
      <c r="AS241" s="223">
        <v>1</v>
      </c>
      <c r="AT241" s="223">
        <v>1</v>
      </c>
      <c r="AU241" s="223">
        <v>1</v>
      </c>
      <c r="AV241" s="223">
        <v>1</v>
      </c>
      <c r="AW241" s="223">
        <v>1</v>
      </c>
      <c r="AX241" s="223">
        <v>1</v>
      </c>
      <c r="AY241" s="223">
        <v>1</v>
      </c>
      <c r="AZ241" s="223">
        <v>1</v>
      </c>
      <c r="BA241" s="223">
        <v>1</v>
      </c>
      <c r="BB241" s="223">
        <v>1</v>
      </c>
    </row>
    <row r="242" spans="1:54" ht="15" customHeight="1">
      <c r="A242" s="224">
        <f t="shared" si="25"/>
        <v>42430</v>
      </c>
      <c r="B242" s="225">
        <f t="shared" si="25"/>
        <v>42430</v>
      </c>
      <c r="C242" s="223">
        <v>1</v>
      </c>
      <c r="D242" s="223">
        <v>1</v>
      </c>
      <c r="E242" s="223">
        <v>1</v>
      </c>
      <c r="F242" s="223">
        <v>1</v>
      </c>
      <c r="G242" s="223">
        <v>1</v>
      </c>
      <c r="H242" s="223">
        <v>1</v>
      </c>
      <c r="I242" s="223">
        <v>1</v>
      </c>
      <c r="J242" s="223">
        <v>1</v>
      </c>
      <c r="K242" s="223">
        <v>1</v>
      </c>
      <c r="L242" s="223">
        <v>1.0568749999999998</v>
      </c>
      <c r="M242" s="223">
        <v>1</v>
      </c>
      <c r="N242" s="223">
        <v>1</v>
      </c>
      <c r="O242" s="360">
        <v>1</v>
      </c>
      <c r="P242" s="223">
        <v>1</v>
      </c>
      <c r="Q242" s="223">
        <v>1</v>
      </c>
      <c r="R242" s="223">
        <v>1</v>
      </c>
      <c r="S242" s="223">
        <v>1</v>
      </c>
      <c r="T242" s="223">
        <v>1</v>
      </c>
      <c r="U242" s="223">
        <v>1</v>
      </c>
      <c r="V242" s="223">
        <v>1</v>
      </c>
      <c r="W242" s="360">
        <v>1</v>
      </c>
      <c r="X242" s="223">
        <v>1</v>
      </c>
      <c r="Y242" s="223">
        <v>1</v>
      </c>
      <c r="Z242" s="360">
        <v>1</v>
      </c>
      <c r="AA242" s="360">
        <v>1</v>
      </c>
      <c r="AB242" s="223">
        <v>1</v>
      </c>
      <c r="AC242" s="223">
        <v>1</v>
      </c>
      <c r="AD242" s="223">
        <v>1</v>
      </c>
      <c r="AE242" s="223">
        <v>1</v>
      </c>
      <c r="AF242" s="223">
        <v>1</v>
      </c>
      <c r="AG242" s="223">
        <v>1</v>
      </c>
      <c r="AH242" s="223">
        <v>1</v>
      </c>
      <c r="AI242" s="223">
        <v>1</v>
      </c>
      <c r="AJ242" s="223">
        <v>1</v>
      </c>
      <c r="AK242" s="223">
        <v>1</v>
      </c>
      <c r="AL242" s="223">
        <v>1</v>
      </c>
      <c r="AM242" s="223">
        <v>1</v>
      </c>
      <c r="AN242" s="223">
        <v>1</v>
      </c>
      <c r="AO242" s="223">
        <v>1</v>
      </c>
      <c r="AP242" s="223">
        <v>1</v>
      </c>
      <c r="AQ242" s="223">
        <v>1</v>
      </c>
      <c r="AR242" s="223">
        <v>1</v>
      </c>
      <c r="AS242" s="223">
        <v>1</v>
      </c>
      <c r="AT242" s="223">
        <v>1</v>
      </c>
      <c r="AU242" s="223">
        <v>1</v>
      </c>
      <c r="AV242" s="223">
        <v>1</v>
      </c>
      <c r="AW242" s="223">
        <v>1</v>
      </c>
      <c r="AX242" s="223">
        <v>1</v>
      </c>
      <c r="AY242" s="223">
        <v>1</v>
      </c>
      <c r="AZ242" s="223">
        <v>1</v>
      </c>
      <c r="BA242" s="223">
        <v>1</v>
      </c>
      <c r="BB242" s="223">
        <v>1</v>
      </c>
    </row>
    <row r="243" spans="1:54" ht="15" customHeight="1">
      <c r="A243" s="224">
        <f t="shared" si="25"/>
        <v>42461</v>
      </c>
      <c r="B243" s="225">
        <f t="shared" si="25"/>
        <v>42461</v>
      </c>
      <c r="C243" s="223">
        <v>1</v>
      </c>
      <c r="D243" s="223">
        <v>1</v>
      </c>
      <c r="E243" s="223">
        <v>1</v>
      </c>
      <c r="F243" s="223">
        <v>1</v>
      </c>
      <c r="G243" s="223">
        <v>1</v>
      </c>
      <c r="H243" s="223">
        <v>1</v>
      </c>
      <c r="I243" s="223">
        <v>1</v>
      </c>
      <c r="J243" s="223">
        <v>1</v>
      </c>
      <c r="K243" s="223">
        <v>1</v>
      </c>
      <c r="L243" s="223">
        <v>1.0514583333333332</v>
      </c>
      <c r="M243" s="223">
        <v>1</v>
      </c>
      <c r="N243" s="223">
        <v>1</v>
      </c>
      <c r="O243" s="360">
        <v>1</v>
      </c>
      <c r="P243" s="223">
        <v>1</v>
      </c>
      <c r="Q243" s="223">
        <v>1</v>
      </c>
      <c r="R243" s="223">
        <v>1</v>
      </c>
      <c r="S243" s="223">
        <v>1</v>
      </c>
      <c r="T243" s="223">
        <v>1</v>
      </c>
      <c r="U243" s="223">
        <v>1</v>
      </c>
      <c r="V243" s="223">
        <v>1</v>
      </c>
      <c r="W243" s="360">
        <v>1</v>
      </c>
      <c r="X243" s="223">
        <v>1</v>
      </c>
      <c r="Y243" s="223">
        <v>1</v>
      </c>
      <c r="Z243" s="360">
        <v>1</v>
      </c>
      <c r="AA243" s="360">
        <v>1</v>
      </c>
      <c r="AB243" s="223">
        <v>1</v>
      </c>
      <c r="AC243" s="223">
        <v>1</v>
      </c>
      <c r="AD243" s="223">
        <v>1</v>
      </c>
      <c r="AE243" s="223">
        <v>1</v>
      </c>
      <c r="AF243" s="223">
        <v>1</v>
      </c>
      <c r="AG243" s="223">
        <v>1</v>
      </c>
      <c r="AH243" s="223">
        <v>1</v>
      </c>
      <c r="AI243" s="223">
        <v>1</v>
      </c>
      <c r="AJ243" s="223">
        <v>1</v>
      </c>
      <c r="AK243" s="223">
        <v>1</v>
      </c>
      <c r="AL243" s="223">
        <v>1</v>
      </c>
      <c r="AM243" s="223">
        <v>1</v>
      </c>
      <c r="AN243" s="223">
        <v>1</v>
      </c>
      <c r="AO243" s="223">
        <v>1</v>
      </c>
      <c r="AP243" s="223">
        <v>1</v>
      </c>
      <c r="AQ243" s="223">
        <v>1</v>
      </c>
      <c r="AR243" s="223">
        <v>1</v>
      </c>
      <c r="AS243" s="223">
        <v>1</v>
      </c>
      <c r="AT243" s="223">
        <v>1</v>
      </c>
      <c r="AU243" s="223">
        <v>1</v>
      </c>
      <c r="AV243" s="223">
        <v>1</v>
      </c>
      <c r="AW243" s="223">
        <v>1</v>
      </c>
      <c r="AX243" s="223">
        <v>1</v>
      </c>
      <c r="AY243" s="223">
        <v>1</v>
      </c>
      <c r="AZ243" s="223">
        <v>1</v>
      </c>
      <c r="BA243" s="223">
        <v>1</v>
      </c>
      <c r="BB243" s="223">
        <v>1</v>
      </c>
    </row>
    <row r="244" spans="1:54" ht="15" customHeight="1">
      <c r="A244" s="224">
        <f t="shared" si="25"/>
        <v>42491</v>
      </c>
      <c r="B244" s="225">
        <f t="shared" si="25"/>
        <v>42491</v>
      </c>
      <c r="C244" s="223">
        <v>1</v>
      </c>
      <c r="D244" s="223">
        <v>1</v>
      </c>
      <c r="E244" s="223">
        <v>1</v>
      </c>
      <c r="F244" s="223">
        <v>1</v>
      </c>
      <c r="G244" s="223">
        <v>1</v>
      </c>
      <c r="H244" s="223">
        <v>1</v>
      </c>
      <c r="I244" s="223">
        <v>1</v>
      </c>
      <c r="J244" s="223">
        <v>1</v>
      </c>
      <c r="K244" s="223">
        <v>1</v>
      </c>
      <c r="L244" s="223">
        <v>1.0460416666666665</v>
      </c>
      <c r="M244" s="223">
        <v>1</v>
      </c>
      <c r="N244" s="223">
        <v>1</v>
      </c>
      <c r="O244" s="360">
        <v>1</v>
      </c>
      <c r="P244" s="223">
        <v>1</v>
      </c>
      <c r="Q244" s="223">
        <v>1</v>
      </c>
      <c r="R244" s="223">
        <v>1</v>
      </c>
      <c r="S244" s="223">
        <v>1</v>
      </c>
      <c r="T244" s="223">
        <v>1</v>
      </c>
      <c r="U244" s="223">
        <v>1</v>
      </c>
      <c r="V244" s="223">
        <v>1</v>
      </c>
      <c r="W244" s="360">
        <v>1</v>
      </c>
      <c r="X244" s="223">
        <v>1</v>
      </c>
      <c r="Y244" s="223">
        <v>1</v>
      </c>
      <c r="Z244" s="360">
        <v>1</v>
      </c>
      <c r="AA244" s="360">
        <v>1</v>
      </c>
      <c r="AB244" s="223">
        <v>1</v>
      </c>
      <c r="AC244" s="223">
        <v>1</v>
      </c>
      <c r="AD244" s="223">
        <v>1</v>
      </c>
      <c r="AE244" s="223">
        <v>1</v>
      </c>
      <c r="AF244" s="223">
        <v>1</v>
      </c>
      <c r="AG244" s="223">
        <v>1</v>
      </c>
      <c r="AH244" s="223">
        <v>1</v>
      </c>
      <c r="AI244" s="223">
        <v>1</v>
      </c>
      <c r="AJ244" s="223">
        <v>1</v>
      </c>
      <c r="AK244" s="223">
        <v>1</v>
      </c>
      <c r="AL244" s="223">
        <v>1</v>
      </c>
      <c r="AM244" s="223">
        <v>1</v>
      </c>
      <c r="AN244" s="223">
        <v>1</v>
      </c>
      <c r="AO244" s="223">
        <v>1</v>
      </c>
      <c r="AP244" s="223">
        <v>1</v>
      </c>
      <c r="AQ244" s="223">
        <v>1</v>
      </c>
      <c r="AR244" s="223">
        <v>1</v>
      </c>
      <c r="AS244" s="223">
        <v>1</v>
      </c>
      <c r="AT244" s="223">
        <v>1</v>
      </c>
      <c r="AU244" s="223">
        <v>1</v>
      </c>
      <c r="AV244" s="223">
        <v>1</v>
      </c>
      <c r="AW244" s="223">
        <v>1</v>
      </c>
      <c r="AX244" s="223">
        <v>1</v>
      </c>
      <c r="AY244" s="223">
        <v>1</v>
      </c>
      <c r="AZ244" s="223">
        <v>1</v>
      </c>
      <c r="BA244" s="223">
        <v>1</v>
      </c>
      <c r="BB244" s="223">
        <v>1</v>
      </c>
    </row>
    <row r="245" spans="1:54" ht="15" customHeight="1">
      <c r="A245" s="224">
        <f t="shared" si="25"/>
        <v>42522</v>
      </c>
      <c r="B245" s="225">
        <f t="shared" si="25"/>
        <v>42522</v>
      </c>
      <c r="C245" s="223">
        <v>1</v>
      </c>
      <c r="D245" s="223">
        <v>1</v>
      </c>
      <c r="E245" s="223">
        <v>1</v>
      </c>
      <c r="F245" s="223">
        <v>1</v>
      </c>
      <c r="G245" s="223">
        <v>1</v>
      </c>
      <c r="H245" s="223">
        <v>1</v>
      </c>
      <c r="I245" s="223">
        <v>1</v>
      </c>
      <c r="J245" s="223">
        <v>1</v>
      </c>
      <c r="K245" s="223">
        <v>1</v>
      </c>
      <c r="L245" s="223">
        <v>1.0406249999999999</v>
      </c>
      <c r="M245" s="223">
        <v>1</v>
      </c>
      <c r="N245" s="223">
        <v>1</v>
      </c>
      <c r="O245" s="360">
        <v>1</v>
      </c>
      <c r="P245" s="223">
        <v>1</v>
      </c>
      <c r="Q245" s="223">
        <v>1</v>
      </c>
      <c r="R245" s="223">
        <v>1</v>
      </c>
      <c r="S245" s="223">
        <v>1</v>
      </c>
      <c r="T245" s="223">
        <v>1</v>
      </c>
      <c r="U245" s="223">
        <v>1</v>
      </c>
      <c r="V245" s="223">
        <v>1</v>
      </c>
      <c r="W245" s="360">
        <v>1</v>
      </c>
      <c r="X245" s="223">
        <v>1</v>
      </c>
      <c r="Y245" s="223">
        <v>1</v>
      </c>
      <c r="Z245" s="360">
        <v>1</v>
      </c>
      <c r="AA245" s="360">
        <v>1</v>
      </c>
      <c r="AB245" s="223">
        <v>1</v>
      </c>
      <c r="AC245" s="223">
        <v>1</v>
      </c>
      <c r="AD245" s="223">
        <v>1</v>
      </c>
      <c r="AE245" s="223">
        <v>1</v>
      </c>
      <c r="AF245" s="223">
        <v>1</v>
      </c>
      <c r="AG245" s="223">
        <v>1</v>
      </c>
      <c r="AH245" s="223">
        <v>1</v>
      </c>
      <c r="AI245" s="223">
        <v>1</v>
      </c>
      <c r="AJ245" s="223">
        <v>1</v>
      </c>
      <c r="AK245" s="223">
        <v>1</v>
      </c>
      <c r="AL245" s="223">
        <v>1</v>
      </c>
      <c r="AM245" s="223">
        <v>1</v>
      </c>
      <c r="AN245" s="223">
        <v>1</v>
      </c>
      <c r="AO245" s="223">
        <v>1</v>
      </c>
      <c r="AP245" s="223">
        <v>1</v>
      </c>
      <c r="AQ245" s="223">
        <v>1</v>
      </c>
      <c r="AR245" s="223">
        <v>1</v>
      </c>
      <c r="AS245" s="223">
        <v>1</v>
      </c>
      <c r="AT245" s="223">
        <v>1</v>
      </c>
      <c r="AU245" s="223">
        <v>1</v>
      </c>
      <c r="AV245" s="223">
        <v>1</v>
      </c>
      <c r="AW245" s="223">
        <v>1</v>
      </c>
      <c r="AX245" s="223">
        <v>1</v>
      </c>
      <c r="AY245" s="223">
        <v>1</v>
      </c>
      <c r="AZ245" s="223">
        <v>1</v>
      </c>
      <c r="BA245" s="223">
        <v>1</v>
      </c>
      <c r="BB245" s="223">
        <v>1</v>
      </c>
    </row>
    <row r="246" spans="1:54" ht="15" customHeight="1">
      <c r="A246" s="224">
        <f t="shared" si="25"/>
        <v>42552</v>
      </c>
      <c r="B246" s="225">
        <f t="shared" si="25"/>
        <v>42552</v>
      </c>
      <c r="C246" s="223">
        <v>1</v>
      </c>
      <c r="D246" s="223">
        <v>1</v>
      </c>
      <c r="E246" s="223">
        <v>1</v>
      </c>
      <c r="F246" s="223">
        <v>1</v>
      </c>
      <c r="G246" s="223">
        <v>1</v>
      </c>
      <c r="H246" s="223">
        <v>1</v>
      </c>
      <c r="I246" s="223">
        <v>1</v>
      </c>
      <c r="J246" s="223">
        <v>1</v>
      </c>
      <c r="K246" s="223">
        <v>1</v>
      </c>
      <c r="L246" s="223">
        <v>1.0352083333333333</v>
      </c>
      <c r="M246" s="223">
        <v>1</v>
      </c>
      <c r="N246" s="223">
        <v>1</v>
      </c>
      <c r="O246" s="360">
        <v>1</v>
      </c>
      <c r="P246" s="223">
        <v>1</v>
      </c>
      <c r="Q246" s="223">
        <v>1</v>
      </c>
      <c r="R246" s="223">
        <v>1</v>
      </c>
      <c r="S246" s="223">
        <v>1</v>
      </c>
      <c r="T246" s="223">
        <v>1</v>
      </c>
      <c r="U246" s="223">
        <v>1</v>
      </c>
      <c r="V246" s="223">
        <v>1</v>
      </c>
      <c r="W246" s="360">
        <v>1</v>
      </c>
      <c r="X246" s="223">
        <v>1</v>
      </c>
      <c r="Y246" s="223">
        <v>1</v>
      </c>
      <c r="Z246" s="360">
        <v>1</v>
      </c>
      <c r="AA246" s="360">
        <v>1</v>
      </c>
      <c r="AB246" s="223">
        <v>1</v>
      </c>
      <c r="AC246" s="223">
        <v>1</v>
      </c>
      <c r="AD246" s="223">
        <v>1</v>
      </c>
      <c r="AE246" s="223">
        <v>1</v>
      </c>
      <c r="AF246" s="223">
        <v>1</v>
      </c>
      <c r="AG246" s="223">
        <v>1</v>
      </c>
      <c r="AH246" s="223">
        <v>1</v>
      </c>
      <c r="AI246" s="223">
        <v>1</v>
      </c>
      <c r="AJ246" s="223">
        <v>1</v>
      </c>
      <c r="AK246" s="223">
        <v>1</v>
      </c>
      <c r="AL246" s="223">
        <v>1</v>
      </c>
      <c r="AM246" s="223">
        <v>1</v>
      </c>
      <c r="AN246" s="223">
        <v>1</v>
      </c>
      <c r="AO246" s="223">
        <v>1</v>
      </c>
      <c r="AP246" s="223">
        <v>1</v>
      </c>
      <c r="AQ246" s="223">
        <v>1</v>
      </c>
      <c r="AR246" s="223">
        <v>1</v>
      </c>
      <c r="AS246" s="223">
        <v>1</v>
      </c>
      <c r="AT246" s="223">
        <v>1</v>
      </c>
      <c r="AU246" s="223">
        <v>1</v>
      </c>
      <c r="AV246" s="223">
        <v>1</v>
      </c>
      <c r="AW246" s="223">
        <v>1</v>
      </c>
      <c r="AX246" s="223">
        <v>1</v>
      </c>
      <c r="AY246" s="223">
        <v>1</v>
      </c>
      <c r="AZ246" s="223">
        <v>1</v>
      </c>
      <c r="BA246" s="223">
        <v>1</v>
      </c>
      <c r="BB246" s="223">
        <v>1</v>
      </c>
    </row>
    <row r="247" spans="1:54" ht="15" customHeight="1">
      <c r="A247" s="224">
        <f t="shared" ref="A247:B266" si="26">A88</f>
        <v>42583</v>
      </c>
      <c r="B247" s="225">
        <f t="shared" si="26"/>
        <v>42583</v>
      </c>
      <c r="C247" s="223">
        <v>1</v>
      </c>
      <c r="D247" s="223">
        <v>1</v>
      </c>
      <c r="E247" s="223">
        <v>1</v>
      </c>
      <c r="F247" s="223">
        <v>1</v>
      </c>
      <c r="G247" s="223">
        <v>1</v>
      </c>
      <c r="H247" s="223">
        <v>1</v>
      </c>
      <c r="I247" s="223">
        <v>1</v>
      </c>
      <c r="J247" s="223">
        <v>1</v>
      </c>
      <c r="K247" s="223">
        <v>1</v>
      </c>
      <c r="L247" s="223">
        <v>1.0297916666666667</v>
      </c>
      <c r="M247" s="223">
        <v>1</v>
      </c>
      <c r="N247" s="223">
        <v>1</v>
      </c>
      <c r="O247" s="360">
        <v>1</v>
      </c>
      <c r="P247" s="223">
        <v>1</v>
      </c>
      <c r="Q247" s="223">
        <v>1</v>
      </c>
      <c r="R247" s="223">
        <v>1</v>
      </c>
      <c r="S247" s="223">
        <v>1</v>
      </c>
      <c r="T247" s="223">
        <v>1</v>
      </c>
      <c r="U247" s="223">
        <v>1</v>
      </c>
      <c r="V247" s="223">
        <v>1</v>
      </c>
      <c r="W247" s="360">
        <v>1</v>
      </c>
      <c r="X247" s="223">
        <v>1</v>
      </c>
      <c r="Y247" s="223">
        <v>1</v>
      </c>
      <c r="Z247" s="360">
        <v>1</v>
      </c>
      <c r="AA247" s="360">
        <v>1</v>
      </c>
      <c r="AB247" s="223">
        <v>1</v>
      </c>
      <c r="AC247" s="223">
        <v>1</v>
      </c>
      <c r="AD247" s="223">
        <v>1</v>
      </c>
      <c r="AE247" s="223">
        <v>1</v>
      </c>
      <c r="AF247" s="223">
        <v>1</v>
      </c>
      <c r="AG247" s="223">
        <v>1</v>
      </c>
      <c r="AH247" s="223">
        <v>1</v>
      </c>
      <c r="AI247" s="223">
        <v>1</v>
      </c>
      <c r="AJ247" s="223">
        <v>1</v>
      </c>
      <c r="AK247" s="223">
        <v>1</v>
      </c>
      <c r="AL247" s="223">
        <v>1</v>
      </c>
      <c r="AM247" s="223">
        <v>1</v>
      </c>
      <c r="AN247" s="223">
        <v>1</v>
      </c>
      <c r="AO247" s="223">
        <v>1</v>
      </c>
      <c r="AP247" s="223">
        <v>1</v>
      </c>
      <c r="AQ247" s="223">
        <v>1</v>
      </c>
      <c r="AR247" s="223">
        <v>1</v>
      </c>
      <c r="AS247" s="223">
        <v>1</v>
      </c>
      <c r="AT247" s="223">
        <v>1</v>
      </c>
      <c r="AU247" s="223">
        <v>1</v>
      </c>
      <c r="AV247" s="223">
        <v>1</v>
      </c>
      <c r="AW247" s="223">
        <v>1</v>
      </c>
      <c r="AX247" s="223">
        <v>1</v>
      </c>
      <c r="AY247" s="223">
        <v>1</v>
      </c>
      <c r="AZ247" s="223">
        <v>1</v>
      </c>
      <c r="BA247" s="223">
        <v>1</v>
      </c>
      <c r="BB247" s="223">
        <v>1</v>
      </c>
    </row>
    <row r="248" spans="1:54" ht="15" customHeight="1">
      <c r="A248" s="224">
        <f t="shared" si="26"/>
        <v>42614</v>
      </c>
      <c r="B248" s="225">
        <f t="shared" si="26"/>
        <v>42614</v>
      </c>
      <c r="C248" s="223">
        <v>1</v>
      </c>
      <c r="D248" s="223">
        <v>1</v>
      </c>
      <c r="E248" s="223">
        <v>1</v>
      </c>
      <c r="F248" s="223">
        <v>1</v>
      </c>
      <c r="G248" s="223">
        <v>1</v>
      </c>
      <c r="H248" s="223">
        <v>1</v>
      </c>
      <c r="I248" s="223">
        <v>1</v>
      </c>
      <c r="J248" s="223">
        <v>1</v>
      </c>
      <c r="K248" s="223">
        <v>1</v>
      </c>
      <c r="L248" s="223">
        <v>1.024375</v>
      </c>
      <c r="M248" s="223">
        <v>1</v>
      </c>
      <c r="N248" s="223">
        <v>1</v>
      </c>
      <c r="O248" s="360">
        <v>1</v>
      </c>
      <c r="P248" s="223">
        <v>1</v>
      </c>
      <c r="Q248" s="223">
        <v>1</v>
      </c>
      <c r="R248" s="223">
        <v>1</v>
      </c>
      <c r="S248" s="223">
        <v>1</v>
      </c>
      <c r="T248" s="223">
        <v>1</v>
      </c>
      <c r="U248" s="223">
        <v>1</v>
      </c>
      <c r="V248" s="223">
        <v>1</v>
      </c>
      <c r="W248" s="360">
        <v>1</v>
      </c>
      <c r="X248" s="223">
        <v>1</v>
      </c>
      <c r="Y248" s="223">
        <v>1</v>
      </c>
      <c r="Z248" s="360">
        <v>1</v>
      </c>
      <c r="AA248" s="360">
        <v>1</v>
      </c>
      <c r="AB248" s="223">
        <v>1</v>
      </c>
      <c r="AC248" s="223">
        <v>1</v>
      </c>
      <c r="AD248" s="223">
        <v>1</v>
      </c>
      <c r="AE248" s="223">
        <v>1</v>
      </c>
      <c r="AF248" s="223">
        <v>1</v>
      </c>
      <c r="AG248" s="223">
        <v>1</v>
      </c>
      <c r="AH248" s="223">
        <v>1</v>
      </c>
      <c r="AI248" s="223">
        <v>1</v>
      </c>
      <c r="AJ248" s="223">
        <v>1</v>
      </c>
      <c r="AK248" s="223">
        <v>1</v>
      </c>
      <c r="AL248" s="223">
        <v>1</v>
      </c>
      <c r="AM248" s="223">
        <v>1</v>
      </c>
      <c r="AN248" s="223">
        <v>1</v>
      </c>
      <c r="AO248" s="223">
        <v>1</v>
      </c>
      <c r="AP248" s="223">
        <v>1</v>
      </c>
      <c r="AQ248" s="223">
        <v>1</v>
      </c>
      <c r="AR248" s="223">
        <v>1</v>
      </c>
      <c r="AS248" s="223">
        <v>1</v>
      </c>
      <c r="AT248" s="223">
        <v>1</v>
      </c>
      <c r="AU248" s="223">
        <v>1</v>
      </c>
      <c r="AV248" s="223">
        <v>1</v>
      </c>
      <c r="AW248" s="223">
        <v>1</v>
      </c>
      <c r="AX248" s="223">
        <v>1</v>
      </c>
      <c r="AY248" s="223">
        <v>1</v>
      </c>
      <c r="AZ248" s="223">
        <v>1</v>
      </c>
      <c r="BA248" s="223">
        <v>1</v>
      </c>
      <c r="BB248" s="223">
        <v>1</v>
      </c>
    </row>
    <row r="249" spans="1:54" ht="15" customHeight="1">
      <c r="A249" s="224">
        <f t="shared" si="26"/>
        <v>42644</v>
      </c>
      <c r="B249" s="225">
        <f t="shared" si="26"/>
        <v>42644</v>
      </c>
      <c r="C249" s="223">
        <v>1</v>
      </c>
      <c r="D249" s="223">
        <v>1</v>
      </c>
      <c r="E249" s="223">
        <v>1</v>
      </c>
      <c r="F249" s="223">
        <v>1</v>
      </c>
      <c r="G249" s="223">
        <v>1</v>
      </c>
      <c r="H249" s="223">
        <v>1</v>
      </c>
      <c r="I249" s="223">
        <v>1</v>
      </c>
      <c r="J249" s="223">
        <v>1</v>
      </c>
      <c r="K249" s="223">
        <v>1</v>
      </c>
      <c r="L249" s="223">
        <v>1.0189583333333334</v>
      </c>
      <c r="M249" s="223">
        <v>1</v>
      </c>
      <c r="N249" s="223">
        <v>1</v>
      </c>
      <c r="O249" s="360">
        <v>1</v>
      </c>
      <c r="P249" s="223">
        <v>1</v>
      </c>
      <c r="Q249" s="223">
        <v>1</v>
      </c>
      <c r="R249" s="223">
        <v>1</v>
      </c>
      <c r="S249" s="223">
        <v>1</v>
      </c>
      <c r="T249" s="223">
        <v>1</v>
      </c>
      <c r="U249" s="223">
        <v>1</v>
      </c>
      <c r="V249" s="223">
        <v>1</v>
      </c>
      <c r="W249" s="360">
        <v>1</v>
      </c>
      <c r="X249" s="223">
        <v>1</v>
      </c>
      <c r="Y249" s="223">
        <v>1</v>
      </c>
      <c r="Z249" s="360">
        <v>1</v>
      </c>
      <c r="AA249" s="360">
        <v>1</v>
      </c>
      <c r="AB249" s="223">
        <v>1</v>
      </c>
      <c r="AC249" s="223">
        <v>1</v>
      </c>
      <c r="AD249" s="223">
        <v>1</v>
      </c>
      <c r="AE249" s="223">
        <v>1</v>
      </c>
      <c r="AF249" s="223">
        <v>1</v>
      </c>
      <c r="AG249" s="223">
        <v>1</v>
      </c>
      <c r="AH249" s="223">
        <v>1</v>
      </c>
      <c r="AI249" s="223">
        <v>1</v>
      </c>
      <c r="AJ249" s="223">
        <v>1</v>
      </c>
      <c r="AK249" s="223">
        <v>1</v>
      </c>
      <c r="AL249" s="223">
        <v>1</v>
      </c>
      <c r="AM249" s="223">
        <v>1</v>
      </c>
      <c r="AN249" s="223">
        <v>1</v>
      </c>
      <c r="AO249" s="223">
        <v>1</v>
      </c>
      <c r="AP249" s="223">
        <v>1</v>
      </c>
      <c r="AQ249" s="223">
        <v>1</v>
      </c>
      <c r="AR249" s="223">
        <v>1</v>
      </c>
      <c r="AS249" s="223">
        <v>1</v>
      </c>
      <c r="AT249" s="223">
        <v>1</v>
      </c>
      <c r="AU249" s="223">
        <v>1</v>
      </c>
      <c r="AV249" s="223">
        <v>1</v>
      </c>
      <c r="AW249" s="223">
        <v>1</v>
      </c>
      <c r="AX249" s="223">
        <v>1</v>
      </c>
      <c r="AY249" s="223">
        <v>1</v>
      </c>
      <c r="AZ249" s="223">
        <v>1</v>
      </c>
      <c r="BA249" s="223">
        <v>1</v>
      </c>
      <c r="BB249" s="223">
        <v>1</v>
      </c>
    </row>
    <row r="250" spans="1:54" ht="15" customHeight="1">
      <c r="A250" s="224">
        <f t="shared" si="26"/>
        <v>42675</v>
      </c>
      <c r="B250" s="225">
        <f t="shared" si="26"/>
        <v>42675</v>
      </c>
      <c r="C250" s="223">
        <v>1</v>
      </c>
      <c r="D250" s="223">
        <v>1</v>
      </c>
      <c r="E250" s="223">
        <v>1</v>
      </c>
      <c r="F250" s="223">
        <v>1</v>
      </c>
      <c r="G250" s="223">
        <v>1</v>
      </c>
      <c r="H250" s="223">
        <v>1</v>
      </c>
      <c r="I250" s="223">
        <v>1</v>
      </c>
      <c r="J250" s="223">
        <v>1</v>
      </c>
      <c r="K250" s="223">
        <v>1</v>
      </c>
      <c r="L250" s="223">
        <v>1.0135416666666668</v>
      </c>
      <c r="M250" s="223">
        <v>1</v>
      </c>
      <c r="N250" s="223">
        <v>1</v>
      </c>
      <c r="O250" s="360">
        <v>1</v>
      </c>
      <c r="P250" s="223">
        <v>1</v>
      </c>
      <c r="Q250" s="223">
        <v>1</v>
      </c>
      <c r="R250" s="223">
        <v>1</v>
      </c>
      <c r="S250" s="223">
        <v>1</v>
      </c>
      <c r="T250" s="223">
        <v>1</v>
      </c>
      <c r="U250" s="223">
        <v>1</v>
      </c>
      <c r="V250" s="223">
        <v>1</v>
      </c>
      <c r="W250" s="360">
        <v>1</v>
      </c>
      <c r="X250" s="223">
        <v>1</v>
      </c>
      <c r="Y250" s="223">
        <v>1</v>
      </c>
      <c r="Z250" s="360">
        <v>1</v>
      </c>
      <c r="AA250" s="360">
        <v>1</v>
      </c>
      <c r="AB250" s="223">
        <v>1</v>
      </c>
      <c r="AC250" s="223">
        <v>1</v>
      </c>
      <c r="AD250" s="223">
        <v>1</v>
      </c>
      <c r="AE250" s="223">
        <v>1</v>
      </c>
      <c r="AF250" s="223">
        <v>1</v>
      </c>
      <c r="AG250" s="223">
        <v>1</v>
      </c>
      <c r="AH250" s="223">
        <v>1</v>
      </c>
      <c r="AI250" s="223">
        <v>1</v>
      </c>
      <c r="AJ250" s="223">
        <v>1</v>
      </c>
      <c r="AK250" s="223">
        <v>1</v>
      </c>
      <c r="AL250" s="223">
        <v>1</v>
      </c>
      <c r="AM250" s="223">
        <v>1</v>
      </c>
      <c r="AN250" s="223">
        <v>1</v>
      </c>
      <c r="AO250" s="223">
        <v>1</v>
      </c>
      <c r="AP250" s="223">
        <v>1</v>
      </c>
      <c r="AQ250" s="223">
        <v>1</v>
      </c>
      <c r="AR250" s="223">
        <v>1</v>
      </c>
      <c r="AS250" s="223">
        <v>1</v>
      </c>
      <c r="AT250" s="223">
        <v>1</v>
      </c>
      <c r="AU250" s="223">
        <v>1</v>
      </c>
      <c r="AV250" s="223">
        <v>1</v>
      </c>
      <c r="AW250" s="223">
        <v>1</v>
      </c>
      <c r="AX250" s="223">
        <v>1</v>
      </c>
      <c r="AY250" s="223">
        <v>1</v>
      </c>
      <c r="AZ250" s="223">
        <v>1</v>
      </c>
      <c r="BA250" s="223">
        <v>1</v>
      </c>
      <c r="BB250" s="223">
        <v>1</v>
      </c>
    </row>
    <row r="251" spans="1:54" ht="15" customHeight="1">
      <c r="A251" s="224">
        <f t="shared" si="26"/>
        <v>42705</v>
      </c>
      <c r="B251" s="225">
        <f t="shared" si="26"/>
        <v>42705</v>
      </c>
      <c r="C251" s="223">
        <v>1</v>
      </c>
      <c r="D251" s="223">
        <v>1</v>
      </c>
      <c r="E251" s="223">
        <v>1</v>
      </c>
      <c r="F251" s="223">
        <v>1</v>
      </c>
      <c r="G251" s="223">
        <v>1</v>
      </c>
      <c r="H251" s="223">
        <v>1</v>
      </c>
      <c r="I251" s="223">
        <v>1</v>
      </c>
      <c r="J251" s="223">
        <v>1</v>
      </c>
      <c r="K251" s="223">
        <v>1</v>
      </c>
      <c r="L251" s="223">
        <v>1.0081250000000002</v>
      </c>
      <c r="M251" s="223">
        <v>1</v>
      </c>
      <c r="N251" s="223">
        <v>1</v>
      </c>
      <c r="O251" s="360">
        <v>1</v>
      </c>
      <c r="P251" s="223">
        <v>1</v>
      </c>
      <c r="Q251" s="223">
        <v>1</v>
      </c>
      <c r="R251" s="223">
        <v>1</v>
      </c>
      <c r="S251" s="223">
        <v>1</v>
      </c>
      <c r="T251" s="223">
        <v>1</v>
      </c>
      <c r="U251" s="223">
        <v>1</v>
      </c>
      <c r="V251" s="223">
        <v>1</v>
      </c>
      <c r="W251" s="360">
        <v>1</v>
      </c>
      <c r="X251" s="223">
        <v>1</v>
      </c>
      <c r="Y251" s="223">
        <v>1</v>
      </c>
      <c r="Z251" s="360">
        <v>1</v>
      </c>
      <c r="AA251" s="360">
        <v>1</v>
      </c>
      <c r="AB251" s="223">
        <v>1</v>
      </c>
      <c r="AC251" s="223">
        <v>1</v>
      </c>
      <c r="AD251" s="223">
        <v>1</v>
      </c>
      <c r="AE251" s="223">
        <v>1</v>
      </c>
      <c r="AF251" s="223">
        <v>1</v>
      </c>
      <c r="AG251" s="223">
        <v>1</v>
      </c>
      <c r="AH251" s="223">
        <v>1</v>
      </c>
      <c r="AI251" s="223">
        <v>1</v>
      </c>
      <c r="AJ251" s="223">
        <v>1</v>
      </c>
      <c r="AK251" s="223">
        <v>1</v>
      </c>
      <c r="AL251" s="223">
        <v>1</v>
      </c>
      <c r="AM251" s="223">
        <v>1</v>
      </c>
      <c r="AN251" s="223">
        <v>1</v>
      </c>
      <c r="AO251" s="223">
        <v>1</v>
      </c>
      <c r="AP251" s="223">
        <v>1</v>
      </c>
      <c r="AQ251" s="223">
        <v>1</v>
      </c>
      <c r="AR251" s="223">
        <v>1</v>
      </c>
      <c r="AS251" s="223">
        <v>1</v>
      </c>
      <c r="AT251" s="223">
        <v>1</v>
      </c>
      <c r="AU251" s="223">
        <v>1</v>
      </c>
      <c r="AV251" s="223">
        <v>1</v>
      </c>
      <c r="AW251" s="223">
        <v>1</v>
      </c>
      <c r="AX251" s="223">
        <v>1</v>
      </c>
      <c r="AY251" s="223">
        <v>1</v>
      </c>
      <c r="AZ251" s="223">
        <v>1</v>
      </c>
      <c r="BA251" s="223">
        <v>1</v>
      </c>
      <c r="BB251" s="223">
        <v>1</v>
      </c>
    </row>
    <row r="252" spans="1:54" ht="15" customHeight="1">
      <c r="A252" s="224">
        <f t="shared" si="26"/>
        <v>42736</v>
      </c>
      <c r="B252" s="225">
        <f t="shared" si="26"/>
        <v>42736</v>
      </c>
      <c r="C252" s="223">
        <v>1</v>
      </c>
      <c r="D252" s="223">
        <v>1</v>
      </c>
      <c r="E252" s="223">
        <v>1</v>
      </c>
      <c r="F252" s="223">
        <v>1</v>
      </c>
      <c r="G252" s="223">
        <v>1</v>
      </c>
      <c r="H252" s="223">
        <v>1</v>
      </c>
      <c r="I252" s="223">
        <v>1</v>
      </c>
      <c r="J252" s="223">
        <v>1</v>
      </c>
      <c r="K252" s="223">
        <v>1</v>
      </c>
      <c r="L252" s="223">
        <v>1.0027083333333335</v>
      </c>
      <c r="M252" s="223">
        <v>1</v>
      </c>
      <c r="N252" s="223">
        <v>1</v>
      </c>
      <c r="O252" s="360">
        <v>1</v>
      </c>
      <c r="P252" s="223">
        <v>1</v>
      </c>
      <c r="Q252" s="223">
        <v>1</v>
      </c>
      <c r="R252" s="223">
        <v>1</v>
      </c>
      <c r="S252" s="223">
        <v>1</v>
      </c>
      <c r="T252" s="223">
        <v>1</v>
      </c>
      <c r="U252" s="223">
        <v>1</v>
      </c>
      <c r="V252" s="223">
        <v>1</v>
      </c>
      <c r="W252" s="360">
        <v>1</v>
      </c>
      <c r="X252" s="223">
        <v>1</v>
      </c>
      <c r="Y252" s="223">
        <v>1</v>
      </c>
      <c r="Z252" s="360">
        <v>1</v>
      </c>
      <c r="AA252" s="360">
        <v>1</v>
      </c>
      <c r="AB252" s="223">
        <v>1</v>
      </c>
      <c r="AC252" s="223">
        <v>1</v>
      </c>
      <c r="AD252" s="223">
        <v>1</v>
      </c>
      <c r="AE252" s="223">
        <v>1</v>
      </c>
      <c r="AF252" s="223">
        <v>1</v>
      </c>
      <c r="AG252" s="223">
        <v>1</v>
      </c>
      <c r="AH252" s="223">
        <v>1</v>
      </c>
      <c r="AI252" s="223">
        <v>1</v>
      </c>
      <c r="AJ252" s="223">
        <v>1</v>
      </c>
      <c r="AK252" s="223">
        <v>1</v>
      </c>
      <c r="AL252" s="223">
        <v>1</v>
      </c>
      <c r="AM252" s="223">
        <v>1</v>
      </c>
      <c r="AN252" s="223">
        <v>1</v>
      </c>
      <c r="AO252" s="223">
        <v>1</v>
      </c>
      <c r="AP252" s="223">
        <v>1</v>
      </c>
      <c r="AQ252" s="223">
        <v>1</v>
      </c>
      <c r="AR252" s="223">
        <v>1</v>
      </c>
      <c r="AS252" s="223">
        <v>1</v>
      </c>
      <c r="AT252" s="223">
        <v>1</v>
      </c>
      <c r="AU252" s="223">
        <v>1</v>
      </c>
      <c r="AV252" s="223">
        <v>1</v>
      </c>
      <c r="AW252" s="223">
        <v>1</v>
      </c>
      <c r="AX252" s="223">
        <v>1</v>
      </c>
      <c r="AY252" s="223">
        <v>1</v>
      </c>
      <c r="AZ252" s="223">
        <v>1</v>
      </c>
      <c r="BA252" s="223">
        <v>1</v>
      </c>
      <c r="BB252" s="223">
        <v>1</v>
      </c>
    </row>
    <row r="253" spans="1:54" ht="15" customHeight="1">
      <c r="A253" s="224">
        <f t="shared" si="26"/>
        <v>42767</v>
      </c>
      <c r="B253" s="225">
        <f t="shared" si="26"/>
        <v>42767</v>
      </c>
      <c r="C253" s="223">
        <v>1</v>
      </c>
      <c r="D253" s="223">
        <v>1</v>
      </c>
      <c r="E253" s="223">
        <v>1</v>
      </c>
      <c r="F253" s="223">
        <v>1</v>
      </c>
      <c r="G253" s="223">
        <v>1</v>
      </c>
      <c r="H253" s="223">
        <v>1</v>
      </c>
      <c r="I253" s="223">
        <v>1</v>
      </c>
      <c r="J253" s="223">
        <v>1</v>
      </c>
      <c r="K253" s="223">
        <v>1</v>
      </c>
      <c r="L253" s="223">
        <v>1</v>
      </c>
      <c r="M253" s="223">
        <v>1</v>
      </c>
      <c r="N253" s="223">
        <v>1</v>
      </c>
      <c r="O253" s="360">
        <v>1</v>
      </c>
      <c r="P253" s="223">
        <v>1</v>
      </c>
      <c r="Q253" s="223">
        <v>1</v>
      </c>
      <c r="R253" s="223">
        <v>1</v>
      </c>
      <c r="S253" s="223">
        <v>1</v>
      </c>
      <c r="T253" s="223">
        <v>1</v>
      </c>
      <c r="U253" s="223">
        <v>1</v>
      </c>
      <c r="V253" s="223">
        <v>1</v>
      </c>
      <c r="W253" s="360">
        <v>1</v>
      </c>
      <c r="X253" s="223">
        <v>1</v>
      </c>
      <c r="Y253" s="223">
        <v>1</v>
      </c>
      <c r="Z253" s="360">
        <v>1</v>
      </c>
      <c r="AA253" s="360">
        <v>1</v>
      </c>
      <c r="AB253" s="223">
        <v>1</v>
      </c>
      <c r="AC253" s="223">
        <v>1</v>
      </c>
      <c r="AD253" s="223">
        <v>1</v>
      </c>
      <c r="AE253" s="223">
        <v>1</v>
      </c>
      <c r="AF253" s="223">
        <v>1</v>
      </c>
      <c r="AG253" s="223">
        <v>1</v>
      </c>
      <c r="AH253" s="223">
        <v>1</v>
      </c>
      <c r="AI253" s="223">
        <v>1</v>
      </c>
      <c r="AJ253" s="223">
        <v>1</v>
      </c>
      <c r="AK253" s="223">
        <v>1</v>
      </c>
      <c r="AL253" s="223">
        <v>1</v>
      </c>
      <c r="AM253" s="223">
        <v>1</v>
      </c>
      <c r="AN253" s="223">
        <v>1</v>
      </c>
      <c r="AO253" s="223">
        <v>1</v>
      </c>
      <c r="AP253" s="223">
        <v>1</v>
      </c>
      <c r="AQ253" s="223">
        <v>1</v>
      </c>
      <c r="AR253" s="223">
        <v>1</v>
      </c>
      <c r="AS253" s="223">
        <v>1</v>
      </c>
      <c r="AT253" s="223">
        <v>1</v>
      </c>
      <c r="AU253" s="223">
        <v>1</v>
      </c>
      <c r="AV253" s="223">
        <v>1</v>
      </c>
      <c r="AW253" s="223">
        <v>1</v>
      </c>
      <c r="AX253" s="223">
        <v>1</v>
      </c>
      <c r="AY253" s="223">
        <v>1</v>
      </c>
      <c r="AZ253" s="223">
        <v>1</v>
      </c>
      <c r="BA253" s="223">
        <v>1</v>
      </c>
      <c r="BB253" s="223">
        <v>1</v>
      </c>
    </row>
    <row r="254" spans="1:54" ht="15" customHeight="1">
      <c r="A254" s="224">
        <f t="shared" si="26"/>
        <v>42795</v>
      </c>
      <c r="B254" s="225">
        <f t="shared" si="26"/>
        <v>42795</v>
      </c>
      <c r="C254" s="223">
        <v>1</v>
      </c>
      <c r="D254" s="223">
        <v>1</v>
      </c>
      <c r="E254" s="223">
        <v>1</v>
      </c>
      <c r="F254" s="223">
        <v>1</v>
      </c>
      <c r="G254" s="223">
        <v>1</v>
      </c>
      <c r="H254" s="223">
        <v>1</v>
      </c>
      <c r="I254" s="223">
        <v>1</v>
      </c>
      <c r="J254" s="223">
        <v>1</v>
      </c>
      <c r="K254" s="223">
        <v>1</v>
      </c>
      <c r="L254" s="223">
        <v>1</v>
      </c>
      <c r="M254" s="223">
        <v>1</v>
      </c>
      <c r="N254" s="223">
        <v>1</v>
      </c>
      <c r="O254" s="360">
        <v>1</v>
      </c>
      <c r="P254" s="223">
        <v>1</v>
      </c>
      <c r="Q254" s="223">
        <v>1</v>
      </c>
      <c r="R254" s="223">
        <v>1</v>
      </c>
      <c r="S254" s="223">
        <v>1</v>
      </c>
      <c r="T254" s="223">
        <v>1</v>
      </c>
      <c r="U254" s="223">
        <v>1</v>
      </c>
      <c r="V254" s="223">
        <v>1</v>
      </c>
      <c r="W254" s="360">
        <v>1</v>
      </c>
      <c r="X254" s="223">
        <v>1</v>
      </c>
      <c r="Y254" s="223">
        <v>1</v>
      </c>
      <c r="Z254" s="360">
        <v>1</v>
      </c>
      <c r="AA254" s="360">
        <v>1</v>
      </c>
      <c r="AB254" s="223">
        <v>1</v>
      </c>
      <c r="AC254" s="223">
        <v>1</v>
      </c>
      <c r="AD254" s="223">
        <v>1</v>
      </c>
      <c r="AE254" s="223">
        <v>1</v>
      </c>
      <c r="AF254" s="223">
        <v>1</v>
      </c>
      <c r="AG254" s="223">
        <v>1</v>
      </c>
      <c r="AH254" s="223">
        <v>1</v>
      </c>
      <c r="AI254" s="223">
        <v>1</v>
      </c>
      <c r="AJ254" s="223">
        <v>1</v>
      </c>
      <c r="AK254" s="223">
        <v>1</v>
      </c>
      <c r="AL254" s="223">
        <v>1</v>
      </c>
      <c r="AM254" s="223">
        <v>1</v>
      </c>
      <c r="AN254" s="223">
        <v>1</v>
      </c>
      <c r="AO254" s="223">
        <v>1</v>
      </c>
      <c r="AP254" s="223">
        <v>1</v>
      </c>
      <c r="AQ254" s="223">
        <v>1</v>
      </c>
      <c r="AR254" s="223">
        <v>1</v>
      </c>
      <c r="AS254" s="223">
        <v>1</v>
      </c>
      <c r="AT254" s="223">
        <v>1</v>
      </c>
      <c r="AU254" s="223">
        <v>1</v>
      </c>
      <c r="AV254" s="223">
        <v>1</v>
      </c>
      <c r="AW254" s="223">
        <v>1</v>
      </c>
      <c r="AX254" s="223">
        <v>1</v>
      </c>
      <c r="AY254" s="223">
        <v>1</v>
      </c>
      <c r="AZ254" s="223">
        <v>1</v>
      </c>
      <c r="BA254" s="223">
        <v>1</v>
      </c>
      <c r="BB254" s="223">
        <v>1</v>
      </c>
    </row>
    <row r="255" spans="1:54" ht="15" customHeight="1">
      <c r="A255" s="224">
        <f t="shared" si="26"/>
        <v>42826</v>
      </c>
      <c r="B255" s="225">
        <f t="shared" si="26"/>
        <v>42826</v>
      </c>
      <c r="C255" s="223">
        <v>1</v>
      </c>
      <c r="D255" s="223">
        <v>1</v>
      </c>
      <c r="E255" s="223">
        <v>1</v>
      </c>
      <c r="F255" s="223">
        <v>1</v>
      </c>
      <c r="G255" s="223">
        <v>1</v>
      </c>
      <c r="H255" s="223">
        <v>1</v>
      </c>
      <c r="I255" s="223">
        <v>1</v>
      </c>
      <c r="J255" s="223">
        <v>1</v>
      </c>
      <c r="K255" s="223">
        <v>1</v>
      </c>
      <c r="L255" s="223">
        <v>1</v>
      </c>
      <c r="M255" s="223">
        <v>1</v>
      </c>
      <c r="N255" s="223">
        <v>1</v>
      </c>
      <c r="O255" s="360">
        <v>1</v>
      </c>
      <c r="P255" s="223">
        <v>1</v>
      </c>
      <c r="Q255" s="223">
        <v>1</v>
      </c>
      <c r="R255" s="223">
        <v>1</v>
      </c>
      <c r="S255" s="223">
        <v>1</v>
      </c>
      <c r="T255" s="223">
        <v>1</v>
      </c>
      <c r="U255" s="223">
        <v>1</v>
      </c>
      <c r="V255" s="223">
        <v>1</v>
      </c>
      <c r="W255" s="360">
        <v>1</v>
      </c>
      <c r="X255" s="223">
        <v>1</v>
      </c>
      <c r="Y255" s="223">
        <v>1</v>
      </c>
      <c r="Z255" s="360">
        <v>1</v>
      </c>
      <c r="AA255" s="360">
        <v>1</v>
      </c>
      <c r="AB255" s="223">
        <v>1</v>
      </c>
      <c r="AC255" s="223">
        <v>1</v>
      </c>
      <c r="AD255" s="223">
        <v>1</v>
      </c>
      <c r="AE255" s="223">
        <v>1</v>
      </c>
      <c r="AF255" s="223">
        <v>1</v>
      </c>
      <c r="AG255" s="223">
        <v>1</v>
      </c>
      <c r="AH255" s="223">
        <v>1</v>
      </c>
      <c r="AI255" s="223">
        <v>1</v>
      </c>
      <c r="AJ255" s="223">
        <v>1</v>
      </c>
      <c r="AK255" s="223">
        <v>1</v>
      </c>
      <c r="AL255" s="223">
        <v>1</v>
      </c>
      <c r="AM255" s="223">
        <v>1</v>
      </c>
      <c r="AN255" s="223">
        <v>1</v>
      </c>
      <c r="AO255" s="223">
        <v>1</v>
      </c>
      <c r="AP255" s="223">
        <v>1</v>
      </c>
      <c r="AQ255" s="223">
        <v>1</v>
      </c>
      <c r="AR255" s="223">
        <v>1</v>
      </c>
      <c r="AS255" s="223">
        <v>1</v>
      </c>
      <c r="AT255" s="223">
        <v>1</v>
      </c>
      <c r="AU255" s="223">
        <v>1</v>
      </c>
      <c r="AV255" s="223">
        <v>1</v>
      </c>
      <c r="AW255" s="223">
        <v>1</v>
      </c>
      <c r="AX255" s="223">
        <v>1</v>
      </c>
      <c r="AY255" s="223">
        <v>1</v>
      </c>
      <c r="AZ255" s="223">
        <v>1</v>
      </c>
      <c r="BA255" s="223">
        <v>1</v>
      </c>
      <c r="BB255" s="223">
        <v>1</v>
      </c>
    </row>
    <row r="256" spans="1:54" ht="15" customHeight="1">
      <c r="A256" s="224">
        <f t="shared" si="26"/>
        <v>42856</v>
      </c>
      <c r="B256" s="225">
        <f t="shared" si="26"/>
        <v>42856</v>
      </c>
      <c r="C256" s="223">
        <v>1</v>
      </c>
      <c r="D256" s="223">
        <v>1</v>
      </c>
      <c r="E256" s="223">
        <v>1</v>
      </c>
      <c r="F256" s="223">
        <v>1</v>
      </c>
      <c r="G256" s="223">
        <v>1</v>
      </c>
      <c r="H256" s="223">
        <v>1</v>
      </c>
      <c r="I256" s="223">
        <v>1</v>
      </c>
      <c r="J256" s="223">
        <v>1</v>
      </c>
      <c r="K256" s="223">
        <v>1</v>
      </c>
      <c r="L256" s="223">
        <v>1</v>
      </c>
      <c r="M256" s="223">
        <v>1</v>
      </c>
      <c r="N256" s="223">
        <v>1</v>
      </c>
      <c r="O256" s="360">
        <v>1</v>
      </c>
      <c r="P256" s="223">
        <v>1</v>
      </c>
      <c r="Q256" s="223">
        <v>1</v>
      </c>
      <c r="R256" s="223">
        <v>1</v>
      </c>
      <c r="S256" s="223">
        <v>1</v>
      </c>
      <c r="T256" s="223">
        <v>1</v>
      </c>
      <c r="U256" s="223">
        <v>1</v>
      </c>
      <c r="V256" s="223">
        <v>1</v>
      </c>
      <c r="W256" s="360">
        <v>1</v>
      </c>
      <c r="X256" s="223">
        <v>1</v>
      </c>
      <c r="Y256" s="223">
        <v>1</v>
      </c>
      <c r="Z256" s="360">
        <v>1</v>
      </c>
      <c r="AA256" s="360">
        <v>1</v>
      </c>
      <c r="AB256" s="223">
        <v>1</v>
      </c>
      <c r="AC256" s="223">
        <v>1</v>
      </c>
      <c r="AD256" s="223">
        <v>1</v>
      </c>
      <c r="AE256" s="223">
        <v>1</v>
      </c>
      <c r="AF256" s="223">
        <v>1</v>
      </c>
      <c r="AG256" s="223">
        <v>1</v>
      </c>
      <c r="AH256" s="223">
        <v>1</v>
      </c>
      <c r="AI256" s="223">
        <v>1</v>
      </c>
      <c r="AJ256" s="223">
        <v>1</v>
      </c>
      <c r="AK256" s="223">
        <v>1</v>
      </c>
      <c r="AL256" s="223">
        <v>1</v>
      </c>
      <c r="AM256" s="223">
        <v>1</v>
      </c>
      <c r="AN256" s="223">
        <v>1</v>
      </c>
      <c r="AO256" s="223">
        <v>1</v>
      </c>
      <c r="AP256" s="223">
        <v>1</v>
      </c>
      <c r="AQ256" s="223">
        <v>1</v>
      </c>
      <c r="AR256" s="223">
        <v>1</v>
      </c>
      <c r="AS256" s="223">
        <v>1</v>
      </c>
      <c r="AT256" s="223">
        <v>1</v>
      </c>
      <c r="AU256" s="223">
        <v>1</v>
      </c>
      <c r="AV256" s="223">
        <v>1</v>
      </c>
      <c r="AW256" s="223">
        <v>1</v>
      </c>
      <c r="AX256" s="223">
        <v>1</v>
      </c>
      <c r="AY256" s="223">
        <v>1</v>
      </c>
      <c r="AZ256" s="223">
        <v>1</v>
      </c>
      <c r="BA256" s="223">
        <v>1</v>
      </c>
      <c r="BB256" s="223">
        <v>1</v>
      </c>
    </row>
    <row r="257" spans="1:54" ht="15" customHeight="1">
      <c r="A257" s="224">
        <f t="shared" si="26"/>
        <v>42887</v>
      </c>
      <c r="B257" s="225">
        <f t="shared" si="26"/>
        <v>42887</v>
      </c>
      <c r="C257" s="223">
        <v>1</v>
      </c>
      <c r="D257" s="223">
        <v>1</v>
      </c>
      <c r="E257" s="223">
        <v>1</v>
      </c>
      <c r="F257" s="223">
        <v>1</v>
      </c>
      <c r="G257" s="223">
        <v>1</v>
      </c>
      <c r="H257" s="223">
        <v>1</v>
      </c>
      <c r="I257" s="223">
        <v>1</v>
      </c>
      <c r="J257" s="223">
        <v>1</v>
      </c>
      <c r="K257" s="223">
        <v>1</v>
      </c>
      <c r="L257" s="223">
        <v>1</v>
      </c>
      <c r="M257" s="223">
        <v>1</v>
      </c>
      <c r="N257" s="223">
        <v>1</v>
      </c>
      <c r="O257" s="360">
        <v>1</v>
      </c>
      <c r="P257" s="223">
        <v>1</v>
      </c>
      <c r="Q257" s="223">
        <v>1</v>
      </c>
      <c r="R257" s="223">
        <v>1</v>
      </c>
      <c r="S257" s="223">
        <v>1</v>
      </c>
      <c r="T257" s="223">
        <v>1</v>
      </c>
      <c r="U257" s="223">
        <v>1</v>
      </c>
      <c r="V257" s="223">
        <v>1</v>
      </c>
      <c r="W257" s="360">
        <v>1</v>
      </c>
      <c r="X257" s="223">
        <v>1</v>
      </c>
      <c r="Y257" s="223">
        <v>1</v>
      </c>
      <c r="Z257" s="360">
        <v>1</v>
      </c>
      <c r="AA257" s="360">
        <v>1</v>
      </c>
      <c r="AB257" s="223">
        <v>1</v>
      </c>
      <c r="AC257" s="223">
        <v>1</v>
      </c>
      <c r="AD257" s="223">
        <v>1</v>
      </c>
      <c r="AE257" s="223">
        <v>1</v>
      </c>
      <c r="AF257" s="223">
        <v>1</v>
      </c>
      <c r="AG257" s="223">
        <v>1</v>
      </c>
      <c r="AH257" s="223">
        <v>1</v>
      </c>
      <c r="AI257" s="223">
        <v>1</v>
      </c>
      <c r="AJ257" s="223">
        <v>1</v>
      </c>
      <c r="AK257" s="223">
        <v>1</v>
      </c>
      <c r="AL257" s="223">
        <v>1</v>
      </c>
      <c r="AM257" s="223">
        <v>1</v>
      </c>
      <c r="AN257" s="223">
        <v>1</v>
      </c>
      <c r="AO257" s="223">
        <v>1</v>
      </c>
      <c r="AP257" s="223">
        <v>1</v>
      </c>
      <c r="AQ257" s="223">
        <v>1</v>
      </c>
      <c r="AR257" s="223">
        <v>1</v>
      </c>
      <c r="AS257" s="223">
        <v>1</v>
      </c>
      <c r="AT257" s="223">
        <v>1</v>
      </c>
      <c r="AU257" s="223">
        <v>1</v>
      </c>
      <c r="AV257" s="223">
        <v>1</v>
      </c>
      <c r="AW257" s="223">
        <v>1</v>
      </c>
      <c r="AX257" s="223">
        <v>1</v>
      </c>
      <c r="AY257" s="223">
        <v>1</v>
      </c>
      <c r="AZ257" s="223">
        <v>1</v>
      </c>
      <c r="BA257" s="223">
        <v>1</v>
      </c>
      <c r="BB257" s="223">
        <v>1</v>
      </c>
    </row>
    <row r="258" spans="1:54" ht="15" customHeight="1">
      <c r="A258" s="224">
        <f t="shared" si="26"/>
        <v>42917</v>
      </c>
      <c r="B258" s="225">
        <f t="shared" si="26"/>
        <v>42917</v>
      </c>
      <c r="C258" s="223">
        <v>1</v>
      </c>
      <c r="D258" s="223">
        <v>1</v>
      </c>
      <c r="E258" s="223">
        <v>1</v>
      </c>
      <c r="F258" s="223">
        <v>1</v>
      </c>
      <c r="G258" s="223">
        <v>1</v>
      </c>
      <c r="H258" s="223">
        <v>1</v>
      </c>
      <c r="I258" s="223">
        <v>1</v>
      </c>
      <c r="J258" s="223">
        <v>1</v>
      </c>
      <c r="K258" s="223">
        <v>1</v>
      </c>
      <c r="L258" s="223">
        <v>1</v>
      </c>
      <c r="M258" s="223">
        <v>1</v>
      </c>
      <c r="N258" s="223">
        <v>1</v>
      </c>
      <c r="O258" s="360">
        <v>1</v>
      </c>
      <c r="P258" s="223">
        <v>1</v>
      </c>
      <c r="Q258" s="223">
        <v>1</v>
      </c>
      <c r="R258" s="223">
        <v>1</v>
      </c>
      <c r="S258" s="223">
        <v>1</v>
      </c>
      <c r="T258" s="223">
        <v>1</v>
      </c>
      <c r="U258" s="223">
        <v>1</v>
      </c>
      <c r="V258" s="223">
        <v>1</v>
      </c>
      <c r="W258" s="360">
        <v>1</v>
      </c>
      <c r="X258" s="223">
        <v>1</v>
      </c>
      <c r="Y258" s="223">
        <v>1</v>
      </c>
      <c r="Z258" s="360">
        <v>1</v>
      </c>
      <c r="AA258" s="360">
        <v>1</v>
      </c>
      <c r="AB258" s="223">
        <v>1</v>
      </c>
      <c r="AC258" s="223">
        <v>1</v>
      </c>
      <c r="AD258" s="223">
        <v>1</v>
      </c>
      <c r="AE258" s="223">
        <v>1</v>
      </c>
      <c r="AF258" s="223">
        <v>1</v>
      </c>
      <c r="AG258" s="223">
        <v>1</v>
      </c>
      <c r="AH258" s="223">
        <v>1</v>
      </c>
      <c r="AI258" s="223">
        <v>1</v>
      </c>
      <c r="AJ258" s="223">
        <v>1</v>
      </c>
      <c r="AK258" s="223">
        <v>1</v>
      </c>
      <c r="AL258" s="223">
        <v>1</v>
      </c>
      <c r="AM258" s="223">
        <v>1</v>
      </c>
      <c r="AN258" s="223">
        <v>1</v>
      </c>
      <c r="AO258" s="223">
        <v>1</v>
      </c>
      <c r="AP258" s="223">
        <v>1</v>
      </c>
      <c r="AQ258" s="223">
        <v>1</v>
      </c>
      <c r="AR258" s="223">
        <v>1</v>
      </c>
      <c r="AS258" s="223">
        <v>1</v>
      </c>
      <c r="AT258" s="223">
        <v>1</v>
      </c>
      <c r="AU258" s="223">
        <v>1</v>
      </c>
      <c r="AV258" s="223">
        <v>1</v>
      </c>
      <c r="AW258" s="223">
        <v>1</v>
      </c>
      <c r="AX258" s="223">
        <v>1</v>
      </c>
      <c r="AY258" s="223">
        <v>1</v>
      </c>
      <c r="AZ258" s="223">
        <v>1</v>
      </c>
      <c r="BA258" s="223">
        <v>1</v>
      </c>
      <c r="BB258" s="223">
        <v>1</v>
      </c>
    </row>
    <row r="259" spans="1:54" ht="15" customHeight="1">
      <c r="A259" s="224">
        <f t="shared" si="26"/>
        <v>42948</v>
      </c>
      <c r="B259" s="225">
        <f t="shared" si="26"/>
        <v>42948</v>
      </c>
      <c r="C259" s="223">
        <v>1</v>
      </c>
      <c r="D259" s="223">
        <v>1</v>
      </c>
      <c r="E259" s="223">
        <v>1</v>
      </c>
      <c r="F259" s="223">
        <v>1</v>
      </c>
      <c r="G259" s="223">
        <v>1</v>
      </c>
      <c r="H259" s="223">
        <v>1</v>
      </c>
      <c r="I259" s="223">
        <v>1</v>
      </c>
      <c r="J259" s="223">
        <v>1</v>
      </c>
      <c r="K259" s="223">
        <v>1</v>
      </c>
      <c r="L259" s="223">
        <v>1</v>
      </c>
      <c r="M259" s="223">
        <v>1</v>
      </c>
      <c r="N259" s="223">
        <v>1</v>
      </c>
      <c r="O259" s="360">
        <v>1</v>
      </c>
      <c r="P259" s="223">
        <v>1</v>
      </c>
      <c r="Q259" s="223">
        <v>1</v>
      </c>
      <c r="R259" s="223">
        <v>1</v>
      </c>
      <c r="S259" s="223">
        <v>1</v>
      </c>
      <c r="T259" s="223">
        <v>1</v>
      </c>
      <c r="U259" s="223">
        <v>1</v>
      </c>
      <c r="V259" s="223">
        <v>1</v>
      </c>
      <c r="W259" s="360">
        <v>1</v>
      </c>
      <c r="X259" s="223">
        <v>1</v>
      </c>
      <c r="Y259" s="223">
        <v>1</v>
      </c>
      <c r="Z259" s="360">
        <v>1</v>
      </c>
      <c r="AA259" s="360">
        <v>1</v>
      </c>
      <c r="AB259" s="223">
        <v>1</v>
      </c>
      <c r="AC259" s="223">
        <v>1</v>
      </c>
      <c r="AD259" s="223">
        <v>1</v>
      </c>
      <c r="AE259" s="223">
        <v>1</v>
      </c>
      <c r="AF259" s="223">
        <v>1</v>
      </c>
      <c r="AG259" s="223">
        <v>1</v>
      </c>
      <c r="AH259" s="223">
        <v>1</v>
      </c>
      <c r="AI259" s="223">
        <v>1</v>
      </c>
      <c r="AJ259" s="223">
        <v>1</v>
      </c>
      <c r="AK259" s="223">
        <v>1</v>
      </c>
      <c r="AL259" s="223">
        <v>1</v>
      </c>
      <c r="AM259" s="223">
        <v>1</v>
      </c>
      <c r="AN259" s="223">
        <v>1</v>
      </c>
      <c r="AO259" s="223">
        <v>1</v>
      </c>
      <c r="AP259" s="223">
        <v>1</v>
      </c>
      <c r="AQ259" s="223">
        <v>1</v>
      </c>
      <c r="AR259" s="223">
        <v>1</v>
      </c>
      <c r="AS259" s="223">
        <v>1</v>
      </c>
      <c r="AT259" s="223">
        <v>1</v>
      </c>
      <c r="AU259" s="223">
        <v>1</v>
      </c>
      <c r="AV259" s="223">
        <v>1</v>
      </c>
      <c r="AW259" s="223">
        <v>1</v>
      </c>
      <c r="AX259" s="223">
        <v>1</v>
      </c>
      <c r="AY259" s="223">
        <v>1</v>
      </c>
      <c r="AZ259" s="223">
        <v>1</v>
      </c>
      <c r="BA259" s="223">
        <v>1</v>
      </c>
      <c r="BB259" s="223">
        <v>1</v>
      </c>
    </row>
    <row r="260" spans="1:54" ht="15" customHeight="1">
      <c r="A260" s="224">
        <f t="shared" si="26"/>
        <v>42979</v>
      </c>
      <c r="B260" s="225">
        <f t="shared" si="26"/>
        <v>42979</v>
      </c>
      <c r="C260" s="223">
        <v>1</v>
      </c>
      <c r="D260" s="223">
        <v>1</v>
      </c>
      <c r="E260" s="223">
        <v>1</v>
      </c>
      <c r="F260" s="223">
        <v>1</v>
      </c>
      <c r="G260" s="223">
        <v>1</v>
      </c>
      <c r="H260" s="223">
        <v>1</v>
      </c>
      <c r="I260" s="223">
        <v>1</v>
      </c>
      <c r="J260" s="223">
        <v>1</v>
      </c>
      <c r="K260" s="223">
        <v>1</v>
      </c>
      <c r="L260" s="223">
        <v>1</v>
      </c>
      <c r="M260" s="223">
        <v>1</v>
      </c>
      <c r="N260" s="223">
        <v>1</v>
      </c>
      <c r="O260" s="360">
        <v>1</v>
      </c>
      <c r="P260" s="223">
        <v>1</v>
      </c>
      <c r="Q260" s="223">
        <v>1</v>
      </c>
      <c r="R260" s="223">
        <v>1</v>
      </c>
      <c r="S260" s="223">
        <v>1</v>
      </c>
      <c r="T260" s="223">
        <v>1</v>
      </c>
      <c r="U260" s="223">
        <v>1</v>
      </c>
      <c r="V260" s="223">
        <v>1</v>
      </c>
      <c r="W260" s="360">
        <v>1</v>
      </c>
      <c r="X260" s="223">
        <v>1</v>
      </c>
      <c r="Y260" s="223">
        <v>1</v>
      </c>
      <c r="Z260" s="360">
        <v>1</v>
      </c>
      <c r="AA260" s="360">
        <v>1</v>
      </c>
      <c r="AB260" s="223">
        <v>1</v>
      </c>
      <c r="AC260" s="223">
        <v>1</v>
      </c>
      <c r="AD260" s="223">
        <v>1</v>
      </c>
      <c r="AE260" s="223">
        <v>1</v>
      </c>
      <c r="AF260" s="223">
        <v>1</v>
      </c>
      <c r="AG260" s="223">
        <v>1</v>
      </c>
      <c r="AH260" s="223">
        <v>1</v>
      </c>
      <c r="AI260" s="223">
        <v>1</v>
      </c>
      <c r="AJ260" s="223">
        <v>1</v>
      </c>
      <c r="AK260" s="223">
        <v>1</v>
      </c>
      <c r="AL260" s="223">
        <v>1</v>
      </c>
      <c r="AM260" s="223">
        <v>1</v>
      </c>
      <c r="AN260" s="223">
        <v>1</v>
      </c>
      <c r="AO260" s="223">
        <v>1</v>
      </c>
      <c r="AP260" s="223">
        <v>1</v>
      </c>
      <c r="AQ260" s="223">
        <v>1</v>
      </c>
      <c r="AR260" s="223">
        <v>1</v>
      </c>
      <c r="AS260" s="223">
        <v>1</v>
      </c>
      <c r="AT260" s="223">
        <v>1</v>
      </c>
      <c r="AU260" s="223">
        <v>1</v>
      </c>
      <c r="AV260" s="223">
        <v>1</v>
      </c>
      <c r="AW260" s="223">
        <v>1</v>
      </c>
      <c r="AX260" s="223">
        <v>1</v>
      </c>
      <c r="AY260" s="223">
        <v>1</v>
      </c>
      <c r="AZ260" s="223">
        <v>1</v>
      </c>
      <c r="BA260" s="223">
        <v>1</v>
      </c>
      <c r="BB260" s="223">
        <v>1</v>
      </c>
    </row>
    <row r="261" spans="1:54" ht="15" customHeight="1">
      <c r="A261" s="224">
        <f t="shared" si="26"/>
        <v>43009</v>
      </c>
      <c r="B261" s="225">
        <f t="shared" si="26"/>
        <v>43009</v>
      </c>
      <c r="C261" s="223">
        <v>1</v>
      </c>
      <c r="D261" s="223">
        <v>1</v>
      </c>
      <c r="E261" s="223">
        <v>1</v>
      </c>
      <c r="F261" s="223">
        <v>1</v>
      </c>
      <c r="G261" s="223">
        <v>1</v>
      </c>
      <c r="H261" s="223">
        <v>1</v>
      </c>
      <c r="I261" s="223">
        <v>1</v>
      </c>
      <c r="J261" s="223">
        <v>1</v>
      </c>
      <c r="K261" s="223">
        <v>1</v>
      </c>
      <c r="L261" s="223">
        <v>1</v>
      </c>
      <c r="M261" s="223">
        <v>1</v>
      </c>
      <c r="N261" s="223">
        <v>1</v>
      </c>
      <c r="O261" s="360">
        <v>1</v>
      </c>
      <c r="P261" s="223">
        <v>1</v>
      </c>
      <c r="Q261" s="223">
        <v>1</v>
      </c>
      <c r="R261" s="223">
        <v>1</v>
      </c>
      <c r="S261" s="223">
        <v>1</v>
      </c>
      <c r="T261" s="223">
        <v>1</v>
      </c>
      <c r="U261" s="223">
        <v>1</v>
      </c>
      <c r="V261" s="223">
        <v>1</v>
      </c>
      <c r="W261" s="360">
        <v>1</v>
      </c>
      <c r="X261" s="223">
        <v>1</v>
      </c>
      <c r="Y261" s="223">
        <v>1</v>
      </c>
      <c r="Z261" s="360">
        <v>1</v>
      </c>
      <c r="AA261" s="360">
        <v>1</v>
      </c>
      <c r="AB261" s="223">
        <v>1</v>
      </c>
      <c r="AC261" s="223">
        <v>1</v>
      </c>
      <c r="AD261" s="223">
        <v>1</v>
      </c>
      <c r="AE261" s="223">
        <v>1</v>
      </c>
      <c r="AF261" s="223">
        <v>1</v>
      </c>
      <c r="AG261" s="223">
        <v>1</v>
      </c>
      <c r="AH261" s="223">
        <v>1</v>
      </c>
      <c r="AI261" s="223">
        <v>1</v>
      </c>
      <c r="AJ261" s="223">
        <v>1</v>
      </c>
      <c r="AK261" s="223">
        <v>1</v>
      </c>
      <c r="AL261" s="223">
        <v>1</v>
      </c>
      <c r="AM261" s="223">
        <v>1</v>
      </c>
      <c r="AN261" s="223">
        <v>1</v>
      </c>
      <c r="AO261" s="223">
        <v>1</v>
      </c>
      <c r="AP261" s="223">
        <v>1</v>
      </c>
      <c r="AQ261" s="223">
        <v>1</v>
      </c>
      <c r="AR261" s="223">
        <v>1</v>
      </c>
      <c r="AS261" s="223">
        <v>1</v>
      </c>
      <c r="AT261" s="223">
        <v>1</v>
      </c>
      <c r="AU261" s="223">
        <v>1</v>
      </c>
      <c r="AV261" s="223">
        <v>1</v>
      </c>
      <c r="AW261" s="223">
        <v>1</v>
      </c>
      <c r="AX261" s="223">
        <v>1</v>
      </c>
      <c r="AY261" s="223">
        <v>1</v>
      </c>
      <c r="AZ261" s="223">
        <v>1</v>
      </c>
      <c r="BA261" s="223">
        <v>1</v>
      </c>
      <c r="BB261" s="223">
        <v>1</v>
      </c>
    </row>
    <row r="262" spans="1:54" ht="15" customHeight="1">
      <c r="A262" s="224">
        <f t="shared" si="26"/>
        <v>43040</v>
      </c>
      <c r="B262" s="225">
        <f t="shared" si="26"/>
        <v>43040</v>
      </c>
      <c r="C262" s="223">
        <v>1</v>
      </c>
      <c r="D262" s="223">
        <v>1</v>
      </c>
      <c r="E262" s="223">
        <v>1</v>
      </c>
      <c r="F262" s="223">
        <v>1</v>
      </c>
      <c r="G262" s="223">
        <v>1</v>
      </c>
      <c r="H262" s="223">
        <v>1</v>
      </c>
      <c r="I262" s="223">
        <v>1</v>
      </c>
      <c r="J262" s="223">
        <v>1</v>
      </c>
      <c r="K262" s="223">
        <v>1</v>
      </c>
      <c r="L262" s="223">
        <v>1</v>
      </c>
      <c r="M262" s="223">
        <v>1</v>
      </c>
      <c r="N262" s="223">
        <v>1</v>
      </c>
      <c r="O262" s="360">
        <v>1</v>
      </c>
      <c r="P262" s="223">
        <v>1</v>
      </c>
      <c r="Q262" s="223">
        <v>1</v>
      </c>
      <c r="R262" s="223">
        <v>1</v>
      </c>
      <c r="S262" s="223">
        <v>1</v>
      </c>
      <c r="T262" s="223">
        <v>1</v>
      </c>
      <c r="U262" s="223">
        <v>1</v>
      </c>
      <c r="V262" s="223">
        <v>1</v>
      </c>
      <c r="W262" s="360">
        <v>1</v>
      </c>
      <c r="X262" s="223">
        <v>1</v>
      </c>
      <c r="Y262" s="223">
        <v>1</v>
      </c>
      <c r="Z262" s="360">
        <v>1</v>
      </c>
      <c r="AA262" s="360">
        <v>1</v>
      </c>
      <c r="AB262" s="223">
        <v>1</v>
      </c>
      <c r="AC262" s="223">
        <v>1</v>
      </c>
      <c r="AD262" s="223">
        <v>1</v>
      </c>
      <c r="AE262" s="223">
        <v>1</v>
      </c>
      <c r="AF262" s="223">
        <v>1</v>
      </c>
      <c r="AG262" s="223">
        <v>1</v>
      </c>
      <c r="AH262" s="223">
        <v>1</v>
      </c>
      <c r="AI262" s="223">
        <v>1</v>
      </c>
      <c r="AJ262" s="223">
        <v>1</v>
      </c>
      <c r="AK262" s="223">
        <v>1</v>
      </c>
      <c r="AL262" s="223">
        <v>1</v>
      </c>
      <c r="AM262" s="223">
        <v>1</v>
      </c>
      <c r="AN262" s="223">
        <v>1</v>
      </c>
      <c r="AO262" s="223">
        <v>1</v>
      </c>
      <c r="AP262" s="223">
        <v>1</v>
      </c>
      <c r="AQ262" s="223">
        <v>1</v>
      </c>
      <c r="AR262" s="223">
        <v>1</v>
      </c>
      <c r="AS262" s="223">
        <v>1</v>
      </c>
      <c r="AT262" s="223">
        <v>1</v>
      </c>
      <c r="AU262" s="223">
        <v>1</v>
      </c>
      <c r="AV262" s="223">
        <v>1</v>
      </c>
      <c r="AW262" s="223">
        <v>1</v>
      </c>
      <c r="AX262" s="223">
        <v>1</v>
      </c>
      <c r="AY262" s="223">
        <v>1</v>
      </c>
      <c r="AZ262" s="223">
        <v>1</v>
      </c>
      <c r="BA262" s="223">
        <v>1</v>
      </c>
      <c r="BB262" s="223">
        <v>1</v>
      </c>
    </row>
    <row r="263" spans="1:54" ht="15" customHeight="1">
      <c r="A263" s="224">
        <f t="shared" si="26"/>
        <v>43070</v>
      </c>
      <c r="B263" s="225">
        <f t="shared" si="26"/>
        <v>43070</v>
      </c>
      <c r="C263" s="223">
        <v>1</v>
      </c>
      <c r="D263" s="223">
        <v>1</v>
      </c>
      <c r="E263" s="223">
        <v>1</v>
      </c>
      <c r="F263" s="223">
        <v>1</v>
      </c>
      <c r="G263" s="223">
        <v>1</v>
      </c>
      <c r="H263" s="223">
        <v>1</v>
      </c>
      <c r="I263" s="223">
        <v>1</v>
      </c>
      <c r="J263" s="223">
        <v>1</v>
      </c>
      <c r="K263" s="223">
        <v>1</v>
      </c>
      <c r="L263" s="223">
        <v>1</v>
      </c>
      <c r="M263" s="223">
        <v>1</v>
      </c>
      <c r="N263" s="223">
        <v>1</v>
      </c>
      <c r="O263" s="360">
        <v>1</v>
      </c>
      <c r="P263" s="223">
        <v>1</v>
      </c>
      <c r="Q263" s="223">
        <v>1</v>
      </c>
      <c r="R263" s="223">
        <v>1</v>
      </c>
      <c r="S263" s="223">
        <v>1</v>
      </c>
      <c r="T263" s="223">
        <v>1</v>
      </c>
      <c r="U263" s="223">
        <v>1</v>
      </c>
      <c r="V263" s="223">
        <v>1</v>
      </c>
      <c r="W263" s="360">
        <v>1</v>
      </c>
      <c r="X263" s="223">
        <v>1</v>
      </c>
      <c r="Y263" s="223">
        <v>1</v>
      </c>
      <c r="Z263" s="360">
        <v>1</v>
      </c>
      <c r="AA263" s="360">
        <v>1</v>
      </c>
      <c r="AB263" s="223">
        <v>1</v>
      </c>
      <c r="AC263" s="223">
        <v>1</v>
      </c>
      <c r="AD263" s="223">
        <v>1</v>
      </c>
      <c r="AE263" s="223">
        <v>1</v>
      </c>
      <c r="AF263" s="223">
        <v>1</v>
      </c>
      <c r="AG263" s="223">
        <v>1</v>
      </c>
      <c r="AH263" s="223">
        <v>1</v>
      </c>
      <c r="AI263" s="223">
        <v>1</v>
      </c>
      <c r="AJ263" s="223">
        <v>1</v>
      </c>
      <c r="AK263" s="223">
        <v>1</v>
      </c>
      <c r="AL263" s="223">
        <v>1</v>
      </c>
      <c r="AM263" s="223">
        <v>1</v>
      </c>
      <c r="AN263" s="223">
        <v>1</v>
      </c>
      <c r="AO263" s="223">
        <v>1</v>
      </c>
      <c r="AP263" s="223">
        <v>1</v>
      </c>
      <c r="AQ263" s="223">
        <v>1</v>
      </c>
      <c r="AR263" s="223">
        <v>1</v>
      </c>
      <c r="AS263" s="223">
        <v>1</v>
      </c>
      <c r="AT263" s="223">
        <v>1</v>
      </c>
      <c r="AU263" s="223">
        <v>1</v>
      </c>
      <c r="AV263" s="223">
        <v>1</v>
      </c>
      <c r="AW263" s="223">
        <v>1</v>
      </c>
      <c r="AX263" s="223">
        <v>1</v>
      </c>
      <c r="AY263" s="223">
        <v>1</v>
      </c>
      <c r="AZ263" s="223">
        <v>1</v>
      </c>
      <c r="BA263" s="223">
        <v>1</v>
      </c>
      <c r="BB263" s="223">
        <v>1</v>
      </c>
    </row>
    <row r="264" spans="1:54">
      <c r="A264" s="224">
        <f t="shared" si="26"/>
        <v>43101</v>
      </c>
      <c r="B264" s="225">
        <f t="shared" si="26"/>
        <v>43101</v>
      </c>
      <c r="C264" s="223">
        <v>1</v>
      </c>
      <c r="D264" s="223">
        <v>1</v>
      </c>
      <c r="E264" s="223">
        <v>1</v>
      </c>
      <c r="F264" s="223">
        <v>1</v>
      </c>
      <c r="G264" s="223">
        <v>1</v>
      </c>
      <c r="H264" s="223">
        <v>1</v>
      </c>
      <c r="I264" s="223">
        <v>1</v>
      </c>
      <c r="J264" s="223">
        <v>1</v>
      </c>
      <c r="K264" s="223">
        <v>1</v>
      </c>
      <c r="L264" s="223">
        <v>1</v>
      </c>
      <c r="M264" s="223">
        <v>1</v>
      </c>
      <c r="N264" s="223">
        <v>1</v>
      </c>
      <c r="O264" s="360">
        <v>1</v>
      </c>
      <c r="P264" s="223">
        <v>1</v>
      </c>
      <c r="Q264" s="223">
        <v>1</v>
      </c>
      <c r="R264" s="223">
        <v>1</v>
      </c>
      <c r="S264" s="223">
        <v>1</v>
      </c>
      <c r="T264" s="223">
        <v>1</v>
      </c>
      <c r="U264" s="223">
        <v>1</v>
      </c>
      <c r="V264" s="223">
        <v>1</v>
      </c>
      <c r="W264" s="360">
        <v>1</v>
      </c>
      <c r="X264" s="223">
        <v>1</v>
      </c>
      <c r="Y264" s="223">
        <v>1</v>
      </c>
      <c r="Z264" s="360">
        <v>1</v>
      </c>
      <c r="AA264" s="360">
        <v>1</v>
      </c>
      <c r="AB264" s="223">
        <v>1</v>
      </c>
      <c r="AC264" s="223">
        <v>1</v>
      </c>
      <c r="AD264" s="223">
        <v>1</v>
      </c>
      <c r="AE264" s="223">
        <v>1</v>
      </c>
      <c r="AF264" s="223">
        <v>1</v>
      </c>
      <c r="AG264" s="223">
        <v>1</v>
      </c>
      <c r="AH264" s="223">
        <v>1</v>
      </c>
      <c r="AI264" s="223">
        <v>1</v>
      </c>
      <c r="AJ264" s="223">
        <v>1</v>
      </c>
      <c r="AK264" s="223">
        <v>1</v>
      </c>
      <c r="AL264" s="223">
        <v>1</v>
      </c>
      <c r="AM264" s="223">
        <v>1</v>
      </c>
      <c r="AN264" s="223">
        <v>1</v>
      </c>
      <c r="AO264" s="223">
        <v>1</v>
      </c>
      <c r="AP264" s="223">
        <v>1</v>
      </c>
      <c r="AQ264" s="223">
        <v>1</v>
      </c>
      <c r="AR264" s="223">
        <v>1</v>
      </c>
      <c r="AS264" s="223">
        <v>1</v>
      </c>
      <c r="AT264" s="223">
        <v>1</v>
      </c>
      <c r="AU264" s="223">
        <v>1</v>
      </c>
      <c r="AV264" s="223">
        <v>1</v>
      </c>
      <c r="AW264" s="223">
        <v>1</v>
      </c>
      <c r="AX264" s="223">
        <v>1</v>
      </c>
      <c r="AY264" s="223">
        <v>1</v>
      </c>
      <c r="AZ264" s="223">
        <v>1</v>
      </c>
      <c r="BA264" s="223">
        <v>1</v>
      </c>
      <c r="BB264" s="223">
        <v>1</v>
      </c>
    </row>
    <row r="265" spans="1:54" ht="15" customHeight="1">
      <c r="A265" s="224">
        <f t="shared" si="26"/>
        <v>43132</v>
      </c>
      <c r="B265" s="225">
        <f t="shared" si="26"/>
        <v>43132</v>
      </c>
      <c r="C265" s="223">
        <v>1</v>
      </c>
      <c r="D265" s="223">
        <v>1</v>
      </c>
      <c r="E265" s="223">
        <v>1</v>
      </c>
      <c r="F265" s="223">
        <v>1</v>
      </c>
      <c r="G265" s="223">
        <v>1</v>
      </c>
      <c r="H265" s="223">
        <v>1</v>
      </c>
      <c r="I265" s="223">
        <v>1</v>
      </c>
      <c r="J265" s="223">
        <v>1</v>
      </c>
      <c r="K265" s="223">
        <v>1</v>
      </c>
      <c r="L265" s="223">
        <v>1</v>
      </c>
      <c r="M265" s="223">
        <v>1</v>
      </c>
      <c r="N265" s="223">
        <v>1</v>
      </c>
      <c r="O265" s="360">
        <v>1</v>
      </c>
      <c r="P265" s="223">
        <v>1</v>
      </c>
      <c r="Q265" s="223">
        <v>1</v>
      </c>
      <c r="R265" s="223">
        <v>1</v>
      </c>
      <c r="S265" s="223">
        <v>1</v>
      </c>
      <c r="T265" s="223">
        <v>1</v>
      </c>
      <c r="U265" s="223">
        <v>1</v>
      </c>
      <c r="V265" s="223">
        <v>1</v>
      </c>
      <c r="W265" s="360">
        <v>1</v>
      </c>
      <c r="X265" s="223">
        <v>1</v>
      </c>
      <c r="Y265" s="223">
        <v>1</v>
      </c>
      <c r="Z265" s="360">
        <v>1</v>
      </c>
      <c r="AA265" s="360">
        <v>1</v>
      </c>
      <c r="AB265" s="223">
        <v>1</v>
      </c>
      <c r="AC265" s="223">
        <v>1</v>
      </c>
      <c r="AD265" s="223">
        <v>1</v>
      </c>
      <c r="AE265" s="223">
        <v>1</v>
      </c>
      <c r="AF265" s="223">
        <v>1</v>
      </c>
      <c r="AG265" s="223">
        <v>1</v>
      </c>
      <c r="AH265" s="223">
        <v>1</v>
      </c>
      <c r="AI265" s="223">
        <v>1</v>
      </c>
      <c r="AJ265" s="223">
        <v>1</v>
      </c>
      <c r="AK265" s="223">
        <v>1</v>
      </c>
      <c r="AL265" s="223">
        <v>1</v>
      </c>
      <c r="AM265" s="223">
        <v>1</v>
      </c>
      <c r="AN265" s="223">
        <v>1</v>
      </c>
      <c r="AO265" s="223">
        <v>1</v>
      </c>
      <c r="AP265" s="223">
        <v>1</v>
      </c>
      <c r="AQ265" s="223">
        <v>1</v>
      </c>
      <c r="AR265" s="223">
        <v>1</v>
      </c>
      <c r="AS265" s="223">
        <v>1</v>
      </c>
      <c r="AT265" s="223">
        <v>1</v>
      </c>
      <c r="AU265" s="223">
        <v>1</v>
      </c>
      <c r="AV265" s="223">
        <v>1</v>
      </c>
      <c r="AW265" s="223">
        <v>1</v>
      </c>
      <c r="AX265" s="223">
        <v>1</v>
      </c>
      <c r="AY265" s="223">
        <v>1</v>
      </c>
      <c r="AZ265" s="223">
        <v>1</v>
      </c>
      <c r="BA265" s="223">
        <v>1</v>
      </c>
      <c r="BB265" s="223">
        <v>1</v>
      </c>
    </row>
    <row r="266" spans="1:54" ht="15" customHeight="1">
      <c r="A266" s="224">
        <f t="shared" si="26"/>
        <v>43160</v>
      </c>
      <c r="B266" s="225">
        <f t="shared" si="26"/>
        <v>43160</v>
      </c>
      <c r="C266" s="223">
        <v>1</v>
      </c>
      <c r="D266" s="223">
        <v>1</v>
      </c>
      <c r="E266" s="223">
        <v>1</v>
      </c>
      <c r="F266" s="223">
        <v>1</v>
      </c>
      <c r="G266" s="223">
        <v>1</v>
      </c>
      <c r="H266" s="223">
        <v>1</v>
      </c>
      <c r="I266" s="223">
        <v>1</v>
      </c>
      <c r="J266" s="223">
        <v>1</v>
      </c>
      <c r="K266" s="223">
        <v>1</v>
      </c>
      <c r="L266" s="223">
        <v>1</v>
      </c>
      <c r="M266" s="223">
        <v>1</v>
      </c>
      <c r="N266" s="223">
        <v>1</v>
      </c>
      <c r="O266" s="360">
        <v>1</v>
      </c>
      <c r="P266" s="223">
        <v>1</v>
      </c>
      <c r="Q266" s="223">
        <v>1</v>
      </c>
      <c r="R266" s="223">
        <v>1</v>
      </c>
      <c r="S266" s="223">
        <v>1</v>
      </c>
      <c r="T266" s="223">
        <v>1</v>
      </c>
      <c r="U266" s="223">
        <v>1</v>
      </c>
      <c r="V266" s="223">
        <v>1</v>
      </c>
      <c r="W266" s="360">
        <v>1</v>
      </c>
      <c r="X266" s="223">
        <v>1</v>
      </c>
      <c r="Y266" s="223">
        <v>1</v>
      </c>
      <c r="Z266" s="360">
        <v>1</v>
      </c>
      <c r="AA266" s="360">
        <v>1</v>
      </c>
      <c r="AB266" s="223">
        <v>1</v>
      </c>
      <c r="AC266" s="223">
        <v>1</v>
      </c>
      <c r="AD266" s="223">
        <v>1</v>
      </c>
      <c r="AE266" s="223">
        <v>1</v>
      </c>
      <c r="AF266" s="223">
        <v>1</v>
      </c>
      <c r="AG266" s="223">
        <v>1</v>
      </c>
      <c r="AH266" s="223">
        <v>1</v>
      </c>
      <c r="AI266" s="223">
        <v>1</v>
      </c>
      <c r="AJ266" s="223">
        <v>1</v>
      </c>
      <c r="AK266" s="223">
        <v>1</v>
      </c>
      <c r="AL266" s="223">
        <v>1</v>
      </c>
      <c r="AM266" s="223">
        <v>1</v>
      </c>
      <c r="AN266" s="223">
        <v>1</v>
      </c>
      <c r="AO266" s="223">
        <v>1</v>
      </c>
      <c r="AP266" s="223">
        <v>1</v>
      </c>
      <c r="AQ266" s="223">
        <v>1</v>
      </c>
      <c r="AR266" s="223">
        <v>1</v>
      </c>
      <c r="AS266" s="223">
        <v>1</v>
      </c>
      <c r="AT266" s="223">
        <v>1</v>
      </c>
      <c r="AU266" s="223">
        <v>1</v>
      </c>
      <c r="AV266" s="223">
        <v>1</v>
      </c>
      <c r="AW266" s="223">
        <v>1</v>
      </c>
      <c r="AX266" s="223">
        <v>1</v>
      </c>
      <c r="AY266" s="223">
        <v>1</v>
      </c>
      <c r="AZ266" s="223">
        <v>1</v>
      </c>
      <c r="BA266" s="223">
        <v>1</v>
      </c>
      <c r="BB266" s="223">
        <v>1</v>
      </c>
    </row>
    <row r="267" spans="1:54" ht="15" customHeight="1">
      <c r="A267" s="224">
        <f t="shared" ref="A267:B286" si="27">A108</f>
        <v>43191</v>
      </c>
      <c r="B267" s="225">
        <f t="shared" si="27"/>
        <v>43191</v>
      </c>
      <c r="C267" s="223">
        <v>1</v>
      </c>
      <c r="D267" s="223">
        <v>1</v>
      </c>
      <c r="E267" s="223">
        <v>1</v>
      </c>
      <c r="F267" s="223">
        <v>1</v>
      </c>
      <c r="G267" s="223">
        <v>1</v>
      </c>
      <c r="H267" s="223">
        <v>1</v>
      </c>
      <c r="I267" s="223">
        <v>1</v>
      </c>
      <c r="J267" s="223">
        <v>1</v>
      </c>
      <c r="K267" s="223">
        <v>1</v>
      </c>
      <c r="L267" s="223">
        <v>1</v>
      </c>
      <c r="M267" s="223">
        <v>1</v>
      </c>
      <c r="N267" s="223">
        <v>1</v>
      </c>
      <c r="O267" s="360">
        <v>1</v>
      </c>
      <c r="P267" s="223">
        <v>1</v>
      </c>
      <c r="Q267" s="223">
        <v>1</v>
      </c>
      <c r="R267" s="223">
        <v>1</v>
      </c>
      <c r="S267" s="223">
        <v>1</v>
      </c>
      <c r="T267" s="223">
        <v>1</v>
      </c>
      <c r="U267" s="223">
        <v>1</v>
      </c>
      <c r="V267" s="223">
        <v>1</v>
      </c>
      <c r="W267" s="360">
        <v>1</v>
      </c>
      <c r="X267" s="223">
        <v>1</v>
      </c>
      <c r="Y267" s="223">
        <v>1</v>
      </c>
      <c r="Z267" s="360">
        <v>1</v>
      </c>
      <c r="AA267" s="360">
        <v>1</v>
      </c>
      <c r="AB267" s="223">
        <v>1</v>
      </c>
      <c r="AC267" s="223">
        <v>1</v>
      </c>
      <c r="AD267" s="223">
        <v>1</v>
      </c>
      <c r="AE267" s="223">
        <v>1</v>
      </c>
      <c r="AF267" s="223">
        <v>1</v>
      </c>
      <c r="AG267" s="223">
        <v>1</v>
      </c>
      <c r="AH267" s="223">
        <v>1</v>
      </c>
      <c r="AI267" s="223">
        <v>1</v>
      </c>
      <c r="AJ267" s="223">
        <v>1</v>
      </c>
      <c r="AK267" s="223">
        <v>1</v>
      </c>
      <c r="AL267" s="223">
        <v>1</v>
      </c>
      <c r="AM267" s="223">
        <v>1</v>
      </c>
      <c r="AN267" s="223">
        <v>1</v>
      </c>
      <c r="AO267" s="223">
        <v>1</v>
      </c>
      <c r="AP267" s="223">
        <v>1</v>
      </c>
      <c r="AQ267" s="223">
        <v>1</v>
      </c>
      <c r="AR267" s="223">
        <v>1</v>
      </c>
      <c r="AS267" s="223">
        <v>1</v>
      </c>
      <c r="AT267" s="223">
        <v>1</v>
      </c>
      <c r="AU267" s="223">
        <v>1</v>
      </c>
      <c r="AV267" s="223">
        <v>1</v>
      </c>
      <c r="AW267" s="223">
        <v>1</v>
      </c>
      <c r="AX267" s="223">
        <v>1</v>
      </c>
      <c r="AY267" s="223">
        <v>1</v>
      </c>
      <c r="AZ267" s="223">
        <v>1</v>
      </c>
      <c r="BA267" s="223">
        <v>1</v>
      </c>
      <c r="BB267" s="223">
        <v>1</v>
      </c>
    </row>
    <row r="268" spans="1:54" ht="15" customHeight="1">
      <c r="A268" s="224">
        <f t="shared" si="27"/>
        <v>43221</v>
      </c>
      <c r="B268" s="225">
        <f t="shared" si="27"/>
        <v>43221</v>
      </c>
      <c r="C268" s="223">
        <v>1</v>
      </c>
      <c r="D268" s="223">
        <v>1</v>
      </c>
      <c r="E268" s="223">
        <v>1</v>
      </c>
      <c r="F268" s="223">
        <v>1</v>
      </c>
      <c r="G268" s="223">
        <v>1</v>
      </c>
      <c r="H268" s="223">
        <v>1</v>
      </c>
      <c r="I268" s="223">
        <v>1</v>
      </c>
      <c r="J268" s="223">
        <v>1</v>
      </c>
      <c r="K268" s="223">
        <v>1</v>
      </c>
      <c r="L268" s="223">
        <v>1</v>
      </c>
      <c r="M268" s="223">
        <v>1</v>
      </c>
      <c r="N268" s="223">
        <v>1</v>
      </c>
      <c r="O268" s="360">
        <v>1</v>
      </c>
      <c r="P268" s="223">
        <v>1</v>
      </c>
      <c r="Q268" s="223">
        <v>1</v>
      </c>
      <c r="R268" s="223">
        <v>1</v>
      </c>
      <c r="S268" s="223">
        <v>1</v>
      </c>
      <c r="T268" s="223">
        <v>1</v>
      </c>
      <c r="U268" s="223">
        <v>1</v>
      </c>
      <c r="V268" s="223">
        <v>1</v>
      </c>
      <c r="W268" s="360">
        <v>1</v>
      </c>
      <c r="X268" s="223">
        <v>1</v>
      </c>
      <c r="Y268" s="223">
        <v>1</v>
      </c>
      <c r="Z268" s="360">
        <v>1</v>
      </c>
      <c r="AA268" s="360">
        <v>1</v>
      </c>
      <c r="AB268" s="223">
        <v>1</v>
      </c>
      <c r="AC268" s="223">
        <v>1</v>
      </c>
      <c r="AD268" s="223">
        <v>1</v>
      </c>
      <c r="AE268" s="223">
        <v>1</v>
      </c>
      <c r="AF268" s="223">
        <v>1</v>
      </c>
      <c r="AG268" s="223">
        <v>1</v>
      </c>
      <c r="AH268" s="223">
        <v>1</v>
      </c>
      <c r="AI268" s="223">
        <v>1</v>
      </c>
      <c r="AJ268" s="223">
        <v>1</v>
      </c>
      <c r="AK268" s="223">
        <v>1</v>
      </c>
      <c r="AL268" s="223">
        <v>1</v>
      </c>
      <c r="AM268" s="223">
        <v>1</v>
      </c>
      <c r="AN268" s="223">
        <v>1</v>
      </c>
      <c r="AO268" s="223">
        <v>1</v>
      </c>
      <c r="AP268" s="223">
        <v>1</v>
      </c>
      <c r="AQ268" s="223">
        <v>1</v>
      </c>
      <c r="AR268" s="223">
        <v>1</v>
      </c>
      <c r="AS268" s="223">
        <v>1</v>
      </c>
      <c r="AT268" s="223">
        <v>1</v>
      </c>
      <c r="AU268" s="223">
        <v>1</v>
      </c>
      <c r="AV268" s="223">
        <v>1</v>
      </c>
      <c r="AW268" s="223">
        <v>1</v>
      </c>
      <c r="AX268" s="223">
        <v>1</v>
      </c>
      <c r="AY268" s="223">
        <v>1</v>
      </c>
      <c r="AZ268" s="223">
        <v>1</v>
      </c>
      <c r="BA268" s="223">
        <v>1</v>
      </c>
      <c r="BB268" s="223">
        <v>1</v>
      </c>
    </row>
    <row r="269" spans="1:54" ht="15" customHeight="1">
      <c r="A269" s="224">
        <f t="shared" si="27"/>
        <v>43252</v>
      </c>
      <c r="B269" s="225">
        <f t="shared" si="27"/>
        <v>43252</v>
      </c>
      <c r="C269" s="223">
        <v>1</v>
      </c>
      <c r="D269" s="223">
        <v>1</v>
      </c>
      <c r="E269" s="223">
        <v>1</v>
      </c>
      <c r="F269" s="223">
        <v>1</v>
      </c>
      <c r="G269" s="223">
        <v>1</v>
      </c>
      <c r="H269" s="223">
        <v>1</v>
      </c>
      <c r="I269" s="223">
        <v>1</v>
      </c>
      <c r="J269" s="223">
        <v>1</v>
      </c>
      <c r="K269" s="223">
        <v>1</v>
      </c>
      <c r="L269" s="223">
        <v>1</v>
      </c>
      <c r="M269" s="223">
        <v>1</v>
      </c>
      <c r="N269" s="223">
        <v>1</v>
      </c>
      <c r="O269" s="360">
        <v>1</v>
      </c>
      <c r="P269" s="223">
        <v>1</v>
      </c>
      <c r="Q269" s="223">
        <v>1</v>
      </c>
      <c r="R269" s="223">
        <v>1</v>
      </c>
      <c r="S269" s="223">
        <v>1</v>
      </c>
      <c r="T269" s="223">
        <v>1</v>
      </c>
      <c r="U269" s="223">
        <v>1</v>
      </c>
      <c r="V269" s="223">
        <v>1</v>
      </c>
      <c r="W269" s="360">
        <v>1</v>
      </c>
      <c r="X269" s="223">
        <v>1</v>
      </c>
      <c r="Y269" s="223">
        <v>1</v>
      </c>
      <c r="Z269" s="360">
        <v>1</v>
      </c>
      <c r="AA269" s="360">
        <v>1</v>
      </c>
      <c r="AB269" s="223">
        <v>1</v>
      </c>
      <c r="AC269" s="223">
        <v>1</v>
      </c>
      <c r="AD269" s="223">
        <v>1</v>
      </c>
      <c r="AE269" s="223">
        <v>1</v>
      </c>
      <c r="AF269" s="223">
        <v>1</v>
      </c>
      <c r="AG269" s="223">
        <v>1</v>
      </c>
      <c r="AH269" s="223">
        <v>1</v>
      </c>
      <c r="AI269" s="223">
        <v>1</v>
      </c>
      <c r="AJ269" s="223">
        <v>1</v>
      </c>
      <c r="AK269" s="223">
        <v>1</v>
      </c>
      <c r="AL269" s="223">
        <v>1</v>
      </c>
      <c r="AM269" s="223">
        <v>1</v>
      </c>
      <c r="AN269" s="223">
        <v>1</v>
      </c>
      <c r="AO269" s="223">
        <v>1</v>
      </c>
      <c r="AP269" s="223">
        <v>1</v>
      </c>
      <c r="AQ269" s="223">
        <v>1</v>
      </c>
      <c r="AR269" s="223">
        <v>1</v>
      </c>
      <c r="AS269" s="223">
        <v>1</v>
      </c>
      <c r="AT269" s="223">
        <v>1</v>
      </c>
      <c r="AU269" s="223">
        <v>1</v>
      </c>
      <c r="AV269" s="223">
        <v>1</v>
      </c>
      <c r="AW269" s="223">
        <v>1</v>
      </c>
      <c r="AX269" s="223">
        <v>1</v>
      </c>
      <c r="AY269" s="223">
        <v>1</v>
      </c>
      <c r="AZ269" s="223">
        <v>1</v>
      </c>
      <c r="BA269" s="223">
        <v>1</v>
      </c>
      <c r="BB269" s="223">
        <v>1</v>
      </c>
    </row>
    <row r="270" spans="1:54" ht="15" customHeight="1">
      <c r="A270" s="224">
        <f t="shared" si="27"/>
        <v>43282</v>
      </c>
      <c r="B270" s="225">
        <f t="shared" si="27"/>
        <v>43282</v>
      </c>
      <c r="C270" s="223">
        <v>1</v>
      </c>
      <c r="D270" s="223">
        <v>1</v>
      </c>
      <c r="E270" s="223">
        <v>1</v>
      </c>
      <c r="F270" s="223">
        <v>1</v>
      </c>
      <c r="G270" s="223">
        <v>1</v>
      </c>
      <c r="H270" s="223">
        <v>1</v>
      </c>
      <c r="I270" s="223">
        <v>1</v>
      </c>
      <c r="J270" s="223">
        <v>1</v>
      </c>
      <c r="K270" s="223">
        <v>1</v>
      </c>
      <c r="L270" s="223">
        <v>1</v>
      </c>
      <c r="M270" s="223">
        <v>1</v>
      </c>
      <c r="N270" s="223">
        <v>1</v>
      </c>
      <c r="O270" s="360">
        <v>1</v>
      </c>
      <c r="P270" s="223">
        <v>1</v>
      </c>
      <c r="Q270" s="223">
        <v>1</v>
      </c>
      <c r="R270" s="223">
        <v>1</v>
      </c>
      <c r="S270" s="223">
        <v>1</v>
      </c>
      <c r="T270" s="223">
        <v>1</v>
      </c>
      <c r="U270" s="223">
        <v>1</v>
      </c>
      <c r="V270" s="223">
        <v>1</v>
      </c>
      <c r="W270" s="360">
        <v>1</v>
      </c>
      <c r="X270" s="223">
        <v>1</v>
      </c>
      <c r="Y270" s="223">
        <v>1</v>
      </c>
      <c r="Z270" s="360">
        <v>1</v>
      </c>
      <c r="AA270" s="360">
        <v>1</v>
      </c>
      <c r="AB270" s="223">
        <v>1</v>
      </c>
      <c r="AC270" s="223">
        <v>1</v>
      </c>
      <c r="AD270" s="223">
        <v>1</v>
      </c>
      <c r="AE270" s="223">
        <v>1</v>
      </c>
      <c r="AF270" s="223">
        <v>1</v>
      </c>
      <c r="AG270" s="223">
        <v>1</v>
      </c>
      <c r="AH270" s="223">
        <v>1</v>
      </c>
      <c r="AI270" s="223">
        <v>1</v>
      </c>
      <c r="AJ270" s="223">
        <v>1</v>
      </c>
      <c r="AK270" s="223">
        <v>1</v>
      </c>
      <c r="AL270" s="223">
        <v>1</v>
      </c>
      <c r="AM270" s="223">
        <v>1</v>
      </c>
      <c r="AN270" s="223">
        <v>1</v>
      </c>
      <c r="AO270" s="223">
        <v>1</v>
      </c>
      <c r="AP270" s="223">
        <v>1</v>
      </c>
      <c r="AQ270" s="223">
        <v>1</v>
      </c>
      <c r="AR270" s="223">
        <v>1</v>
      </c>
      <c r="AS270" s="223">
        <v>1</v>
      </c>
      <c r="AT270" s="223">
        <v>1</v>
      </c>
      <c r="AU270" s="223">
        <v>1</v>
      </c>
      <c r="AV270" s="223">
        <v>1</v>
      </c>
      <c r="AW270" s="223">
        <v>1</v>
      </c>
      <c r="AX270" s="223">
        <v>1</v>
      </c>
      <c r="AY270" s="223">
        <v>1</v>
      </c>
      <c r="AZ270" s="223">
        <v>1</v>
      </c>
      <c r="BA270" s="223">
        <v>1</v>
      </c>
      <c r="BB270" s="223">
        <v>1</v>
      </c>
    </row>
    <row r="271" spans="1:54" ht="15" customHeight="1">
      <c r="A271" s="224">
        <f t="shared" si="27"/>
        <v>43313</v>
      </c>
      <c r="B271" s="225">
        <f t="shared" si="27"/>
        <v>43313</v>
      </c>
      <c r="C271" s="223">
        <v>1</v>
      </c>
      <c r="D271" s="223">
        <v>1</v>
      </c>
      <c r="E271" s="223">
        <v>1</v>
      </c>
      <c r="F271" s="223">
        <v>1</v>
      </c>
      <c r="G271" s="223">
        <v>1</v>
      </c>
      <c r="H271" s="223">
        <v>1</v>
      </c>
      <c r="I271" s="223">
        <v>1</v>
      </c>
      <c r="J271" s="223">
        <v>1</v>
      </c>
      <c r="K271" s="223">
        <v>1</v>
      </c>
      <c r="L271" s="223">
        <v>1</v>
      </c>
      <c r="M271" s="223">
        <v>1</v>
      </c>
      <c r="N271" s="223">
        <v>1</v>
      </c>
      <c r="O271" s="360">
        <v>1</v>
      </c>
      <c r="P271" s="223">
        <v>1</v>
      </c>
      <c r="Q271" s="223">
        <v>1</v>
      </c>
      <c r="R271" s="223">
        <v>1</v>
      </c>
      <c r="S271" s="223">
        <v>1</v>
      </c>
      <c r="T271" s="223">
        <v>1</v>
      </c>
      <c r="U271" s="223">
        <v>1</v>
      </c>
      <c r="V271" s="223">
        <v>1</v>
      </c>
      <c r="W271" s="360">
        <v>1</v>
      </c>
      <c r="X271" s="223">
        <v>1</v>
      </c>
      <c r="Y271" s="223">
        <v>1</v>
      </c>
      <c r="Z271" s="360">
        <v>1</v>
      </c>
      <c r="AA271" s="360">
        <v>1</v>
      </c>
      <c r="AB271" s="223">
        <v>1</v>
      </c>
      <c r="AC271" s="223">
        <v>1</v>
      </c>
      <c r="AD271" s="223">
        <v>1</v>
      </c>
      <c r="AE271" s="223">
        <v>1</v>
      </c>
      <c r="AF271" s="223">
        <v>1</v>
      </c>
      <c r="AG271" s="223">
        <v>1</v>
      </c>
      <c r="AH271" s="223">
        <v>1</v>
      </c>
      <c r="AI271" s="223">
        <v>1</v>
      </c>
      <c r="AJ271" s="223">
        <v>1</v>
      </c>
      <c r="AK271" s="223">
        <v>1</v>
      </c>
      <c r="AL271" s="223">
        <v>1</v>
      </c>
      <c r="AM271" s="223">
        <v>1</v>
      </c>
      <c r="AN271" s="223">
        <v>1</v>
      </c>
      <c r="AO271" s="223">
        <v>1</v>
      </c>
      <c r="AP271" s="223">
        <v>1</v>
      </c>
      <c r="AQ271" s="223">
        <v>1</v>
      </c>
      <c r="AR271" s="223">
        <v>1</v>
      </c>
      <c r="AS271" s="223">
        <v>1</v>
      </c>
      <c r="AT271" s="223">
        <v>1</v>
      </c>
      <c r="AU271" s="223">
        <v>1</v>
      </c>
      <c r="AV271" s="223">
        <v>1</v>
      </c>
      <c r="AW271" s="223">
        <v>1</v>
      </c>
      <c r="AX271" s="223">
        <v>1</v>
      </c>
      <c r="AY271" s="223">
        <v>1</v>
      </c>
      <c r="AZ271" s="223">
        <v>1</v>
      </c>
      <c r="BA271" s="223">
        <v>1</v>
      </c>
      <c r="BB271" s="223">
        <v>1</v>
      </c>
    </row>
    <row r="272" spans="1:54" ht="15" customHeight="1">
      <c r="A272" s="224">
        <f t="shared" si="27"/>
        <v>43344</v>
      </c>
      <c r="B272" s="225">
        <f t="shared" si="27"/>
        <v>43344</v>
      </c>
      <c r="C272" s="223">
        <v>1</v>
      </c>
      <c r="D272" s="223">
        <v>1</v>
      </c>
      <c r="E272" s="223">
        <v>1</v>
      </c>
      <c r="F272" s="223">
        <v>1</v>
      </c>
      <c r="G272" s="223">
        <v>1</v>
      </c>
      <c r="H272" s="223">
        <v>1</v>
      </c>
      <c r="I272" s="223">
        <v>1</v>
      </c>
      <c r="J272" s="223">
        <v>1</v>
      </c>
      <c r="K272" s="223">
        <v>1</v>
      </c>
      <c r="L272" s="223">
        <v>1</v>
      </c>
      <c r="M272" s="223">
        <v>1</v>
      </c>
      <c r="N272" s="223">
        <v>1</v>
      </c>
      <c r="O272" s="360">
        <v>1</v>
      </c>
      <c r="P272" s="223">
        <v>1</v>
      </c>
      <c r="Q272" s="223">
        <v>1</v>
      </c>
      <c r="R272" s="223">
        <v>1</v>
      </c>
      <c r="S272" s="223">
        <v>1</v>
      </c>
      <c r="T272" s="223">
        <v>1</v>
      </c>
      <c r="U272" s="223">
        <v>1</v>
      </c>
      <c r="V272" s="223">
        <v>1</v>
      </c>
      <c r="W272" s="360">
        <v>1</v>
      </c>
      <c r="X272" s="223">
        <v>1</v>
      </c>
      <c r="Y272" s="223">
        <v>1</v>
      </c>
      <c r="Z272" s="360">
        <v>1</v>
      </c>
      <c r="AA272" s="360">
        <v>1</v>
      </c>
      <c r="AB272" s="223">
        <v>1</v>
      </c>
      <c r="AC272" s="223">
        <v>1</v>
      </c>
      <c r="AD272" s="223">
        <v>1</v>
      </c>
      <c r="AE272" s="223">
        <v>1</v>
      </c>
      <c r="AF272" s="223">
        <v>1</v>
      </c>
      <c r="AG272" s="223">
        <v>1</v>
      </c>
      <c r="AH272" s="223">
        <v>1</v>
      </c>
      <c r="AI272" s="223">
        <v>1</v>
      </c>
      <c r="AJ272" s="223">
        <v>1</v>
      </c>
      <c r="AK272" s="223">
        <v>1</v>
      </c>
      <c r="AL272" s="223">
        <v>1</v>
      </c>
      <c r="AM272" s="223">
        <v>1</v>
      </c>
      <c r="AN272" s="223">
        <v>1</v>
      </c>
      <c r="AO272" s="223">
        <v>1</v>
      </c>
      <c r="AP272" s="223">
        <v>1</v>
      </c>
      <c r="AQ272" s="223">
        <v>1</v>
      </c>
      <c r="AR272" s="223">
        <v>1</v>
      </c>
      <c r="AS272" s="223">
        <v>1</v>
      </c>
      <c r="AT272" s="223">
        <v>1</v>
      </c>
      <c r="AU272" s="223">
        <v>1</v>
      </c>
      <c r="AV272" s="223">
        <v>1</v>
      </c>
      <c r="AW272" s="223">
        <v>1</v>
      </c>
      <c r="AX272" s="223">
        <v>1</v>
      </c>
      <c r="AY272" s="223">
        <v>1</v>
      </c>
      <c r="AZ272" s="223">
        <v>1</v>
      </c>
      <c r="BA272" s="223">
        <v>1</v>
      </c>
      <c r="BB272" s="223">
        <v>1</v>
      </c>
    </row>
    <row r="273" spans="1:54" ht="15" customHeight="1">
      <c r="A273" s="224">
        <f t="shared" si="27"/>
        <v>43374</v>
      </c>
      <c r="B273" s="225">
        <f t="shared" si="27"/>
        <v>43374</v>
      </c>
      <c r="C273" s="223">
        <v>1</v>
      </c>
      <c r="D273" s="223">
        <v>1</v>
      </c>
      <c r="E273" s="223">
        <v>1</v>
      </c>
      <c r="F273" s="223">
        <v>1</v>
      </c>
      <c r="G273" s="223">
        <v>1</v>
      </c>
      <c r="H273" s="223">
        <v>1</v>
      </c>
      <c r="I273" s="223">
        <v>1</v>
      </c>
      <c r="J273" s="223">
        <v>1</v>
      </c>
      <c r="K273" s="223">
        <v>1</v>
      </c>
      <c r="L273" s="223">
        <v>1</v>
      </c>
      <c r="M273" s="223">
        <v>1</v>
      </c>
      <c r="N273" s="223">
        <v>1</v>
      </c>
      <c r="O273" s="360">
        <v>1</v>
      </c>
      <c r="P273" s="223">
        <v>1</v>
      </c>
      <c r="Q273" s="223">
        <v>1</v>
      </c>
      <c r="R273" s="223">
        <v>1</v>
      </c>
      <c r="S273" s="223">
        <v>1</v>
      </c>
      <c r="T273" s="223">
        <v>1</v>
      </c>
      <c r="U273" s="223">
        <v>1</v>
      </c>
      <c r="V273" s="223">
        <v>1</v>
      </c>
      <c r="W273" s="360">
        <v>1</v>
      </c>
      <c r="X273" s="223">
        <v>1</v>
      </c>
      <c r="Y273" s="223">
        <v>1</v>
      </c>
      <c r="Z273" s="360">
        <v>1</v>
      </c>
      <c r="AA273" s="360">
        <v>1</v>
      </c>
      <c r="AB273" s="223">
        <v>1</v>
      </c>
      <c r="AC273" s="223">
        <v>1</v>
      </c>
      <c r="AD273" s="223">
        <v>1</v>
      </c>
      <c r="AE273" s="223">
        <v>1</v>
      </c>
      <c r="AF273" s="223">
        <v>1</v>
      </c>
      <c r="AG273" s="223">
        <v>1</v>
      </c>
      <c r="AH273" s="223">
        <v>1</v>
      </c>
      <c r="AI273" s="223">
        <v>1</v>
      </c>
      <c r="AJ273" s="223">
        <v>1</v>
      </c>
      <c r="AK273" s="223">
        <v>1</v>
      </c>
      <c r="AL273" s="223">
        <v>1</v>
      </c>
      <c r="AM273" s="223">
        <v>1</v>
      </c>
      <c r="AN273" s="223">
        <v>1</v>
      </c>
      <c r="AO273" s="223">
        <v>1</v>
      </c>
      <c r="AP273" s="223">
        <v>1</v>
      </c>
      <c r="AQ273" s="223">
        <v>1</v>
      </c>
      <c r="AR273" s="223">
        <v>1</v>
      </c>
      <c r="AS273" s="223">
        <v>1</v>
      </c>
      <c r="AT273" s="223">
        <v>1</v>
      </c>
      <c r="AU273" s="223">
        <v>1</v>
      </c>
      <c r="AV273" s="223">
        <v>1</v>
      </c>
      <c r="AW273" s="223">
        <v>1</v>
      </c>
      <c r="AX273" s="223">
        <v>1</v>
      </c>
      <c r="AY273" s="223">
        <v>1</v>
      </c>
      <c r="AZ273" s="223">
        <v>1</v>
      </c>
      <c r="BA273" s="223">
        <v>1</v>
      </c>
      <c r="BB273" s="223">
        <v>1</v>
      </c>
    </row>
    <row r="274" spans="1:54" ht="15" customHeight="1">
      <c r="A274" s="224">
        <f t="shared" si="27"/>
        <v>43405</v>
      </c>
      <c r="B274" s="225">
        <f t="shared" si="27"/>
        <v>43405</v>
      </c>
      <c r="C274" s="223">
        <v>1</v>
      </c>
      <c r="D274" s="223">
        <v>1</v>
      </c>
      <c r="E274" s="223">
        <v>1</v>
      </c>
      <c r="F274" s="223">
        <v>1</v>
      </c>
      <c r="G274" s="223">
        <v>1</v>
      </c>
      <c r="H274" s="223">
        <v>1</v>
      </c>
      <c r="I274" s="223">
        <v>1</v>
      </c>
      <c r="J274" s="223">
        <v>1</v>
      </c>
      <c r="K274" s="223">
        <v>1</v>
      </c>
      <c r="L274" s="223">
        <v>1</v>
      </c>
      <c r="M274" s="223">
        <v>1</v>
      </c>
      <c r="N274" s="223">
        <v>1</v>
      </c>
      <c r="O274" s="360">
        <v>1</v>
      </c>
      <c r="P274" s="223">
        <v>1</v>
      </c>
      <c r="Q274" s="223">
        <v>1</v>
      </c>
      <c r="R274" s="223">
        <v>1</v>
      </c>
      <c r="S274" s="223">
        <v>1</v>
      </c>
      <c r="T274" s="223">
        <v>1</v>
      </c>
      <c r="U274" s="223">
        <v>1</v>
      </c>
      <c r="V274" s="223">
        <v>1</v>
      </c>
      <c r="W274" s="360">
        <v>1</v>
      </c>
      <c r="X274" s="223">
        <v>1</v>
      </c>
      <c r="Y274" s="223">
        <v>1</v>
      </c>
      <c r="Z274" s="360">
        <v>1</v>
      </c>
      <c r="AA274" s="360">
        <v>1</v>
      </c>
      <c r="AB274" s="223">
        <v>1</v>
      </c>
      <c r="AC274" s="223">
        <v>1</v>
      </c>
      <c r="AD274" s="223">
        <v>1</v>
      </c>
      <c r="AE274" s="223">
        <v>1</v>
      </c>
      <c r="AF274" s="223">
        <v>1</v>
      </c>
      <c r="AG274" s="223">
        <v>1</v>
      </c>
      <c r="AH274" s="223">
        <v>1</v>
      </c>
      <c r="AI274" s="223">
        <v>1</v>
      </c>
      <c r="AJ274" s="223">
        <v>1</v>
      </c>
      <c r="AK274" s="223">
        <v>1</v>
      </c>
      <c r="AL274" s="223">
        <v>1</v>
      </c>
      <c r="AM274" s="223">
        <v>1</v>
      </c>
      <c r="AN274" s="223">
        <v>1</v>
      </c>
      <c r="AO274" s="223">
        <v>1</v>
      </c>
      <c r="AP274" s="223">
        <v>1</v>
      </c>
      <c r="AQ274" s="223">
        <v>1</v>
      </c>
      <c r="AR274" s="223">
        <v>1</v>
      </c>
      <c r="AS274" s="223">
        <v>1</v>
      </c>
      <c r="AT274" s="223">
        <v>1</v>
      </c>
      <c r="AU274" s="223">
        <v>1</v>
      </c>
      <c r="AV274" s="223">
        <v>1</v>
      </c>
      <c r="AW274" s="223">
        <v>1</v>
      </c>
      <c r="AX274" s="223">
        <v>1</v>
      </c>
      <c r="AY274" s="223">
        <v>1</v>
      </c>
      <c r="AZ274" s="223">
        <v>1</v>
      </c>
      <c r="BA274" s="223">
        <v>1</v>
      </c>
      <c r="BB274" s="223">
        <v>1</v>
      </c>
    </row>
    <row r="275" spans="1:54" ht="15" customHeight="1">
      <c r="A275" s="224">
        <f t="shared" si="27"/>
        <v>43435</v>
      </c>
      <c r="B275" s="225">
        <f t="shared" si="27"/>
        <v>43435</v>
      </c>
      <c r="C275" s="223">
        <v>1</v>
      </c>
      <c r="D275" s="223">
        <v>1</v>
      </c>
      <c r="E275" s="223">
        <v>1</v>
      </c>
      <c r="F275" s="223">
        <v>1</v>
      </c>
      <c r="G275" s="223">
        <v>1</v>
      </c>
      <c r="H275" s="223">
        <v>1</v>
      </c>
      <c r="I275" s="223">
        <v>1</v>
      </c>
      <c r="J275" s="223">
        <v>1</v>
      </c>
      <c r="K275" s="223">
        <v>1</v>
      </c>
      <c r="L275" s="223">
        <v>1</v>
      </c>
      <c r="M275" s="223">
        <v>1</v>
      </c>
      <c r="N275" s="223">
        <v>1</v>
      </c>
      <c r="O275" s="360">
        <v>1</v>
      </c>
      <c r="P275" s="223">
        <v>1</v>
      </c>
      <c r="Q275" s="223">
        <v>1</v>
      </c>
      <c r="R275" s="223">
        <v>1</v>
      </c>
      <c r="S275" s="223">
        <v>1</v>
      </c>
      <c r="T275" s="223">
        <v>1</v>
      </c>
      <c r="U275" s="223">
        <v>1</v>
      </c>
      <c r="V275" s="223">
        <v>1</v>
      </c>
      <c r="W275" s="360">
        <v>1</v>
      </c>
      <c r="X275" s="223">
        <v>1</v>
      </c>
      <c r="Y275" s="223">
        <v>1</v>
      </c>
      <c r="Z275" s="360">
        <v>1</v>
      </c>
      <c r="AA275" s="360">
        <v>1</v>
      </c>
      <c r="AB275" s="223">
        <v>1</v>
      </c>
      <c r="AC275" s="223">
        <v>1</v>
      </c>
      <c r="AD275" s="223">
        <v>1</v>
      </c>
      <c r="AE275" s="223">
        <v>1</v>
      </c>
      <c r="AF275" s="223">
        <v>1</v>
      </c>
      <c r="AG275" s="223">
        <v>1</v>
      </c>
      <c r="AH275" s="223">
        <v>1</v>
      </c>
      <c r="AI275" s="223">
        <v>1</v>
      </c>
      <c r="AJ275" s="223">
        <v>1</v>
      </c>
      <c r="AK275" s="223">
        <v>1</v>
      </c>
      <c r="AL275" s="223">
        <v>1</v>
      </c>
      <c r="AM275" s="223">
        <v>1</v>
      </c>
      <c r="AN275" s="223">
        <v>1</v>
      </c>
      <c r="AO275" s="223">
        <v>1</v>
      </c>
      <c r="AP275" s="223">
        <v>1</v>
      </c>
      <c r="AQ275" s="223">
        <v>1</v>
      </c>
      <c r="AR275" s="223">
        <v>1</v>
      </c>
      <c r="AS275" s="223">
        <v>1</v>
      </c>
      <c r="AT275" s="223">
        <v>1</v>
      </c>
      <c r="AU275" s="223">
        <v>1</v>
      </c>
      <c r="AV275" s="223">
        <v>1</v>
      </c>
      <c r="AW275" s="223">
        <v>1</v>
      </c>
      <c r="AX275" s="223">
        <v>1</v>
      </c>
      <c r="AY275" s="223">
        <v>1</v>
      </c>
      <c r="AZ275" s="223">
        <v>1</v>
      </c>
      <c r="BA275" s="223">
        <v>1</v>
      </c>
      <c r="BB275" s="223">
        <v>1</v>
      </c>
    </row>
    <row r="276" spans="1:54" ht="15" customHeight="1">
      <c r="A276" s="224">
        <f t="shared" si="27"/>
        <v>43466</v>
      </c>
      <c r="B276" s="225">
        <f t="shared" si="27"/>
        <v>43466</v>
      </c>
      <c r="C276" s="223">
        <v>1</v>
      </c>
      <c r="D276" s="223">
        <v>1</v>
      </c>
      <c r="E276" s="223">
        <v>1</v>
      </c>
      <c r="F276" s="223">
        <v>1</v>
      </c>
      <c r="G276" s="223">
        <v>1</v>
      </c>
      <c r="H276" s="223">
        <v>1</v>
      </c>
      <c r="I276" s="223">
        <v>1</v>
      </c>
      <c r="J276" s="223">
        <v>1</v>
      </c>
      <c r="K276" s="223">
        <v>1</v>
      </c>
      <c r="L276" s="223">
        <v>1</v>
      </c>
      <c r="M276" s="223">
        <v>1</v>
      </c>
      <c r="N276" s="223">
        <v>1</v>
      </c>
      <c r="O276" s="360">
        <v>1</v>
      </c>
      <c r="P276" s="223">
        <v>1</v>
      </c>
      <c r="Q276" s="223">
        <v>1</v>
      </c>
      <c r="R276" s="223">
        <v>1</v>
      </c>
      <c r="S276" s="223">
        <v>1</v>
      </c>
      <c r="T276" s="223">
        <v>1</v>
      </c>
      <c r="U276" s="223">
        <v>1</v>
      </c>
      <c r="V276" s="223">
        <v>1</v>
      </c>
      <c r="W276" s="360">
        <v>1</v>
      </c>
      <c r="X276" s="223">
        <v>1</v>
      </c>
      <c r="Y276" s="223">
        <v>1</v>
      </c>
      <c r="Z276" s="360">
        <v>1</v>
      </c>
      <c r="AA276" s="360">
        <v>1</v>
      </c>
      <c r="AB276" s="223">
        <v>1</v>
      </c>
      <c r="AC276" s="223">
        <v>1</v>
      </c>
      <c r="AD276" s="223">
        <v>1</v>
      </c>
      <c r="AE276" s="223">
        <v>1</v>
      </c>
      <c r="AF276" s="223">
        <v>1</v>
      </c>
      <c r="AG276" s="223">
        <v>1</v>
      </c>
      <c r="AH276" s="223">
        <v>1</v>
      </c>
      <c r="AI276" s="223">
        <v>1</v>
      </c>
      <c r="AJ276" s="223">
        <v>1</v>
      </c>
      <c r="AK276" s="223">
        <v>1</v>
      </c>
      <c r="AL276" s="223">
        <v>1</v>
      </c>
      <c r="AM276" s="223">
        <v>1</v>
      </c>
      <c r="AN276" s="223">
        <v>1</v>
      </c>
      <c r="AO276" s="223">
        <v>1</v>
      </c>
      <c r="AP276" s="223">
        <v>1</v>
      </c>
      <c r="AQ276" s="223">
        <v>1</v>
      </c>
      <c r="AR276" s="223">
        <v>1</v>
      </c>
      <c r="AS276" s="223">
        <v>1</v>
      </c>
      <c r="AT276" s="223">
        <v>1</v>
      </c>
      <c r="AU276" s="223">
        <v>1</v>
      </c>
      <c r="AV276" s="223">
        <v>1</v>
      </c>
      <c r="AW276" s="223">
        <v>1</v>
      </c>
      <c r="AX276" s="223">
        <v>1</v>
      </c>
      <c r="AY276" s="223">
        <v>1</v>
      </c>
      <c r="AZ276" s="223">
        <v>1</v>
      </c>
      <c r="BA276" s="223">
        <v>1</v>
      </c>
      <c r="BB276" s="223">
        <v>1</v>
      </c>
    </row>
    <row r="277" spans="1:54" ht="15" customHeight="1">
      <c r="A277" s="224">
        <f t="shared" si="27"/>
        <v>43497</v>
      </c>
      <c r="B277" s="225">
        <f t="shared" si="27"/>
        <v>43497</v>
      </c>
      <c r="C277" s="223">
        <v>1</v>
      </c>
      <c r="D277" s="223">
        <v>1</v>
      </c>
      <c r="E277" s="223">
        <v>1</v>
      </c>
      <c r="F277" s="223">
        <v>1</v>
      </c>
      <c r="G277" s="223">
        <v>1</v>
      </c>
      <c r="H277" s="223">
        <v>1</v>
      </c>
      <c r="I277" s="223">
        <v>1</v>
      </c>
      <c r="J277" s="223">
        <v>1</v>
      </c>
      <c r="K277" s="223">
        <v>1</v>
      </c>
      <c r="L277" s="223">
        <v>1</v>
      </c>
      <c r="M277" s="223">
        <v>1</v>
      </c>
      <c r="N277" s="223">
        <v>1</v>
      </c>
      <c r="O277" s="360">
        <v>1</v>
      </c>
      <c r="P277" s="223">
        <v>1</v>
      </c>
      <c r="Q277" s="223">
        <v>1</v>
      </c>
      <c r="R277" s="223">
        <v>1</v>
      </c>
      <c r="S277" s="223">
        <v>1</v>
      </c>
      <c r="T277" s="223">
        <v>1</v>
      </c>
      <c r="U277" s="223">
        <v>1</v>
      </c>
      <c r="V277" s="223">
        <v>1</v>
      </c>
      <c r="W277" s="360">
        <v>1</v>
      </c>
      <c r="X277" s="223">
        <v>1</v>
      </c>
      <c r="Y277" s="223">
        <v>1</v>
      </c>
      <c r="Z277" s="360">
        <v>1</v>
      </c>
      <c r="AA277" s="360">
        <v>1</v>
      </c>
      <c r="AB277" s="223">
        <v>1</v>
      </c>
      <c r="AC277" s="223">
        <v>1</v>
      </c>
      <c r="AD277" s="223">
        <v>1</v>
      </c>
      <c r="AE277" s="223">
        <v>1</v>
      </c>
      <c r="AF277" s="223">
        <v>1</v>
      </c>
      <c r="AG277" s="223">
        <v>1</v>
      </c>
      <c r="AH277" s="223">
        <v>1</v>
      </c>
      <c r="AI277" s="223">
        <v>1</v>
      </c>
      <c r="AJ277" s="223">
        <v>1</v>
      </c>
      <c r="AK277" s="223">
        <v>1</v>
      </c>
      <c r="AL277" s="223">
        <v>1</v>
      </c>
      <c r="AM277" s="223">
        <v>1</v>
      </c>
      <c r="AN277" s="223">
        <v>1</v>
      </c>
      <c r="AO277" s="223">
        <v>1</v>
      </c>
      <c r="AP277" s="223">
        <v>1</v>
      </c>
      <c r="AQ277" s="223">
        <v>1</v>
      </c>
      <c r="AR277" s="223">
        <v>1</v>
      </c>
      <c r="AS277" s="223">
        <v>1</v>
      </c>
      <c r="AT277" s="223">
        <v>1</v>
      </c>
      <c r="AU277" s="223">
        <v>1</v>
      </c>
      <c r="AV277" s="223">
        <v>1</v>
      </c>
      <c r="AW277" s="223">
        <v>1</v>
      </c>
      <c r="AX277" s="223">
        <v>1</v>
      </c>
      <c r="AY277" s="223">
        <v>1</v>
      </c>
      <c r="AZ277" s="223">
        <v>1</v>
      </c>
      <c r="BA277" s="223">
        <v>1</v>
      </c>
      <c r="BB277" s="223">
        <v>1</v>
      </c>
    </row>
    <row r="278" spans="1:54" ht="15" customHeight="1">
      <c r="A278" s="224">
        <f t="shared" si="27"/>
        <v>43525</v>
      </c>
      <c r="B278" s="225">
        <f t="shared" si="27"/>
        <v>43525</v>
      </c>
      <c r="C278" s="223">
        <v>1</v>
      </c>
      <c r="D278" s="223">
        <v>1</v>
      </c>
      <c r="E278" s="223">
        <v>1</v>
      </c>
      <c r="F278" s="223">
        <v>1</v>
      </c>
      <c r="G278" s="223">
        <v>1</v>
      </c>
      <c r="H278" s="223">
        <v>1</v>
      </c>
      <c r="I278" s="223">
        <v>1</v>
      </c>
      <c r="J278" s="223">
        <v>1</v>
      </c>
      <c r="K278" s="223">
        <v>1</v>
      </c>
      <c r="L278" s="223">
        <v>1</v>
      </c>
      <c r="M278" s="223">
        <v>1</v>
      </c>
      <c r="N278" s="223">
        <v>1</v>
      </c>
      <c r="O278" s="360">
        <v>1</v>
      </c>
      <c r="P278" s="223">
        <v>1</v>
      </c>
      <c r="Q278" s="223">
        <v>1</v>
      </c>
      <c r="R278" s="223">
        <v>1</v>
      </c>
      <c r="S278" s="223">
        <v>1</v>
      </c>
      <c r="T278" s="223">
        <v>1</v>
      </c>
      <c r="U278" s="223">
        <v>1</v>
      </c>
      <c r="V278" s="223">
        <v>1</v>
      </c>
      <c r="W278" s="360">
        <v>1</v>
      </c>
      <c r="X278" s="223">
        <v>1</v>
      </c>
      <c r="Y278" s="223">
        <v>1</v>
      </c>
      <c r="Z278" s="360">
        <v>1</v>
      </c>
      <c r="AA278" s="360">
        <v>1</v>
      </c>
      <c r="AB278" s="223">
        <v>1</v>
      </c>
      <c r="AC278" s="223">
        <v>1</v>
      </c>
      <c r="AD278" s="223">
        <v>1</v>
      </c>
      <c r="AE278" s="223">
        <v>1</v>
      </c>
      <c r="AF278" s="223">
        <v>1</v>
      </c>
      <c r="AG278" s="223">
        <v>1</v>
      </c>
      <c r="AH278" s="223">
        <v>1</v>
      </c>
      <c r="AI278" s="223">
        <v>1</v>
      </c>
      <c r="AJ278" s="223">
        <v>1</v>
      </c>
      <c r="AK278" s="223">
        <v>1</v>
      </c>
      <c r="AL278" s="223">
        <v>1</v>
      </c>
      <c r="AM278" s="223">
        <v>1</v>
      </c>
      <c r="AN278" s="223">
        <v>1</v>
      </c>
      <c r="AO278" s="223">
        <v>1</v>
      </c>
      <c r="AP278" s="223">
        <v>1</v>
      </c>
      <c r="AQ278" s="223">
        <v>1</v>
      </c>
      <c r="AR278" s="223">
        <v>1</v>
      </c>
      <c r="AS278" s="223">
        <v>1</v>
      </c>
      <c r="AT278" s="223">
        <v>1</v>
      </c>
      <c r="AU278" s="223">
        <v>1</v>
      </c>
      <c r="AV278" s="223">
        <v>1</v>
      </c>
      <c r="AW278" s="223">
        <v>1</v>
      </c>
      <c r="AX278" s="223">
        <v>1</v>
      </c>
      <c r="AY278" s="223">
        <v>1</v>
      </c>
      <c r="AZ278" s="223">
        <v>1</v>
      </c>
      <c r="BA278" s="223">
        <v>1</v>
      </c>
      <c r="BB278" s="223">
        <v>1</v>
      </c>
    </row>
    <row r="279" spans="1:54" ht="15" customHeight="1">
      <c r="A279" s="224">
        <f t="shared" si="27"/>
        <v>43556</v>
      </c>
      <c r="B279" s="225">
        <f t="shared" si="27"/>
        <v>43556</v>
      </c>
      <c r="C279" s="223">
        <v>1</v>
      </c>
      <c r="D279" s="223">
        <v>1</v>
      </c>
      <c r="E279" s="223">
        <v>1</v>
      </c>
      <c r="F279" s="223">
        <v>1</v>
      </c>
      <c r="G279" s="223">
        <v>1</v>
      </c>
      <c r="H279" s="223">
        <v>1</v>
      </c>
      <c r="I279" s="223">
        <v>1</v>
      </c>
      <c r="J279" s="223">
        <v>1</v>
      </c>
      <c r="K279" s="223">
        <v>1</v>
      </c>
      <c r="L279" s="223">
        <v>1</v>
      </c>
      <c r="M279" s="223">
        <v>1</v>
      </c>
      <c r="N279" s="223">
        <v>1</v>
      </c>
      <c r="O279" s="360">
        <v>1</v>
      </c>
      <c r="P279" s="223">
        <v>1</v>
      </c>
      <c r="Q279" s="223">
        <v>1</v>
      </c>
      <c r="R279" s="223">
        <v>1</v>
      </c>
      <c r="S279" s="223">
        <v>1</v>
      </c>
      <c r="T279" s="223">
        <v>1</v>
      </c>
      <c r="U279" s="223">
        <v>1</v>
      </c>
      <c r="V279" s="223">
        <v>1</v>
      </c>
      <c r="W279" s="360">
        <v>1</v>
      </c>
      <c r="X279" s="223">
        <v>1</v>
      </c>
      <c r="Y279" s="223">
        <v>1</v>
      </c>
      <c r="Z279" s="360">
        <v>1</v>
      </c>
      <c r="AA279" s="360">
        <v>1</v>
      </c>
      <c r="AB279" s="223">
        <v>1</v>
      </c>
      <c r="AC279" s="223">
        <v>1</v>
      </c>
      <c r="AD279" s="223">
        <v>1</v>
      </c>
      <c r="AE279" s="223">
        <v>1</v>
      </c>
      <c r="AF279" s="223">
        <v>1</v>
      </c>
      <c r="AG279" s="223">
        <v>1</v>
      </c>
      <c r="AH279" s="223">
        <v>1</v>
      </c>
      <c r="AI279" s="223">
        <v>1</v>
      </c>
      <c r="AJ279" s="223">
        <v>1</v>
      </c>
      <c r="AK279" s="223">
        <v>1</v>
      </c>
      <c r="AL279" s="223">
        <v>1</v>
      </c>
      <c r="AM279" s="223">
        <v>1</v>
      </c>
      <c r="AN279" s="223">
        <v>1</v>
      </c>
      <c r="AO279" s="223">
        <v>1</v>
      </c>
      <c r="AP279" s="223">
        <v>1</v>
      </c>
      <c r="AQ279" s="223">
        <v>1</v>
      </c>
      <c r="AR279" s="223">
        <v>1</v>
      </c>
      <c r="AS279" s="223">
        <v>1</v>
      </c>
      <c r="AT279" s="223">
        <v>1</v>
      </c>
      <c r="AU279" s="223">
        <v>1</v>
      </c>
      <c r="AV279" s="223">
        <v>1</v>
      </c>
      <c r="AW279" s="223">
        <v>1</v>
      </c>
      <c r="AX279" s="223">
        <v>1</v>
      </c>
      <c r="AY279" s="223">
        <v>1</v>
      </c>
      <c r="AZ279" s="223">
        <v>1</v>
      </c>
      <c r="BA279" s="223">
        <v>1</v>
      </c>
      <c r="BB279" s="223">
        <v>1</v>
      </c>
    </row>
    <row r="280" spans="1:54" ht="15" customHeight="1">
      <c r="A280" s="224">
        <f t="shared" si="27"/>
        <v>43586</v>
      </c>
      <c r="B280" s="225">
        <f t="shared" si="27"/>
        <v>43586</v>
      </c>
      <c r="C280" s="223">
        <v>1</v>
      </c>
      <c r="D280" s="223">
        <v>1</v>
      </c>
      <c r="E280" s="223">
        <v>1</v>
      </c>
      <c r="F280" s="223">
        <v>1</v>
      </c>
      <c r="G280" s="223">
        <v>1</v>
      </c>
      <c r="H280" s="223">
        <v>1</v>
      </c>
      <c r="I280" s="223">
        <v>1</v>
      </c>
      <c r="J280" s="223">
        <v>1</v>
      </c>
      <c r="K280" s="223">
        <v>1</v>
      </c>
      <c r="L280" s="223">
        <v>1</v>
      </c>
      <c r="M280" s="223">
        <v>1</v>
      </c>
      <c r="N280" s="223">
        <v>1</v>
      </c>
      <c r="O280" s="360">
        <v>1</v>
      </c>
      <c r="P280" s="223">
        <v>1</v>
      </c>
      <c r="Q280" s="223">
        <v>1</v>
      </c>
      <c r="R280" s="223">
        <v>1</v>
      </c>
      <c r="S280" s="223">
        <v>1</v>
      </c>
      <c r="T280" s="223">
        <v>1</v>
      </c>
      <c r="U280" s="223">
        <v>1</v>
      </c>
      <c r="V280" s="223">
        <v>1</v>
      </c>
      <c r="W280" s="360">
        <v>1</v>
      </c>
      <c r="X280" s="223">
        <v>1</v>
      </c>
      <c r="Y280" s="223">
        <v>1</v>
      </c>
      <c r="Z280" s="360">
        <v>1</v>
      </c>
      <c r="AA280" s="360">
        <v>1</v>
      </c>
      <c r="AB280" s="223">
        <v>1</v>
      </c>
      <c r="AC280" s="223">
        <v>1</v>
      </c>
      <c r="AD280" s="223">
        <v>1</v>
      </c>
      <c r="AE280" s="223">
        <v>1</v>
      </c>
      <c r="AF280" s="223">
        <v>1</v>
      </c>
      <c r="AG280" s="223">
        <v>1</v>
      </c>
      <c r="AH280" s="223">
        <v>1</v>
      </c>
      <c r="AI280" s="223">
        <v>1</v>
      </c>
      <c r="AJ280" s="223">
        <v>1</v>
      </c>
      <c r="AK280" s="223">
        <v>1</v>
      </c>
      <c r="AL280" s="223">
        <v>1</v>
      </c>
      <c r="AM280" s="223">
        <v>1</v>
      </c>
      <c r="AN280" s="223">
        <v>1</v>
      </c>
      <c r="AO280" s="223">
        <v>1</v>
      </c>
      <c r="AP280" s="223">
        <v>1</v>
      </c>
      <c r="AQ280" s="223">
        <v>1</v>
      </c>
      <c r="AR280" s="223">
        <v>1</v>
      </c>
      <c r="AS280" s="223">
        <v>1</v>
      </c>
      <c r="AT280" s="223">
        <v>1</v>
      </c>
      <c r="AU280" s="223">
        <v>1</v>
      </c>
      <c r="AV280" s="223">
        <v>1</v>
      </c>
      <c r="AW280" s="223">
        <v>1</v>
      </c>
      <c r="AX280" s="223">
        <v>1</v>
      </c>
      <c r="AY280" s="223">
        <v>1</v>
      </c>
      <c r="AZ280" s="223">
        <v>1</v>
      </c>
      <c r="BA280" s="223">
        <v>1</v>
      </c>
      <c r="BB280" s="223">
        <v>1</v>
      </c>
    </row>
    <row r="281" spans="1:54" ht="15" customHeight="1">
      <c r="A281" s="224">
        <f t="shared" si="27"/>
        <v>43617</v>
      </c>
      <c r="B281" s="225">
        <f t="shared" si="27"/>
        <v>43617</v>
      </c>
      <c r="C281" s="223">
        <v>1</v>
      </c>
      <c r="D281" s="223">
        <v>1</v>
      </c>
      <c r="E281" s="223">
        <v>1</v>
      </c>
      <c r="F281" s="223">
        <v>1</v>
      </c>
      <c r="G281" s="223">
        <v>1</v>
      </c>
      <c r="H281" s="223">
        <v>1</v>
      </c>
      <c r="I281" s="223">
        <v>1</v>
      </c>
      <c r="J281" s="223">
        <v>1</v>
      </c>
      <c r="K281" s="223">
        <v>1</v>
      </c>
      <c r="L281" s="223">
        <v>1</v>
      </c>
      <c r="M281" s="223">
        <v>1</v>
      </c>
      <c r="N281" s="223">
        <v>1</v>
      </c>
      <c r="O281" s="360">
        <v>1</v>
      </c>
      <c r="P281" s="223">
        <v>1</v>
      </c>
      <c r="Q281" s="223">
        <v>1</v>
      </c>
      <c r="R281" s="223">
        <v>1</v>
      </c>
      <c r="S281" s="223">
        <v>1</v>
      </c>
      <c r="T281" s="223">
        <v>1</v>
      </c>
      <c r="U281" s="223">
        <v>1</v>
      </c>
      <c r="V281" s="223">
        <v>1</v>
      </c>
      <c r="W281" s="360">
        <v>1</v>
      </c>
      <c r="X281" s="223">
        <v>1</v>
      </c>
      <c r="Y281" s="223">
        <v>1</v>
      </c>
      <c r="Z281" s="360">
        <v>1</v>
      </c>
      <c r="AA281" s="360">
        <v>1</v>
      </c>
      <c r="AB281" s="223">
        <v>1</v>
      </c>
      <c r="AC281" s="223">
        <v>1</v>
      </c>
      <c r="AD281" s="223">
        <v>1</v>
      </c>
      <c r="AE281" s="223">
        <v>1</v>
      </c>
      <c r="AF281" s="223">
        <v>1</v>
      </c>
      <c r="AG281" s="223">
        <v>1</v>
      </c>
      <c r="AH281" s="223">
        <v>1</v>
      </c>
      <c r="AI281" s="223">
        <v>1</v>
      </c>
      <c r="AJ281" s="223">
        <v>1</v>
      </c>
      <c r="AK281" s="223">
        <v>1</v>
      </c>
      <c r="AL281" s="223">
        <v>1</v>
      </c>
      <c r="AM281" s="223">
        <v>1</v>
      </c>
      <c r="AN281" s="223">
        <v>1</v>
      </c>
      <c r="AO281" s="223">
        <v>1</v>
      </c>
      <c r="AP281" s="223">
        <v>1</v>
      </c>
      <c r="AQ281" s="223">
        <v>1</v>
      </c>
      <c r="AR281" s="223">
        <v>1</v>
      </c>
      <c r="AS281" s="223">
        <v>1</v>
      </c>
      <c r="AT281" s="223">
        <v>1</v>
      </c>
      <c r="AU281" s="223">
        <v>1</v>
      </c>
      <c r="AV281" s="223">
        <v>1</v>
      </c>
      <c r="AW281" s="223">
        <v>1</v>
      </c>
      <c r="AX281" s="223">
        <v>1</v>
      </c>
      <c r="AY281" s="223">
        <v>1</v>
      </c>
      <c r="AZ281" s="223">
        <v>1</v>
      </c>
      <c r="BA281" s="223">
        <v>1</v>
      </c>
      <c r="BB281" s="223">
        <v>1</v>
      </c>
    </row>
    <row r="282" spans="1:54" ht="15" customHeight="1">
      <c r="A282" s="224">
        <f t="shared" si="27"/>
        <v>43647</v>
      </c>
      <c r="B282" s="225">
        <f t="shared" si="27"/>
        <v>43647</v>
      </c>
      <c r="C282" s="223">
        <v>1</v>
      </c>
      <c r="D282" s="223">
        <v>1</v>
      </c>
      <c r="E282" s="223">
        <v>1</v>
      </c>
      <c r="F282" s="223">
        <v>1</v>
      </c>
      <c r="G282" s="223">
        <v>1</v>
      </c>
      <c r="H282" s="223">
        <v>1</v>
      </c>
      <c r="I282" s="223">
        <v>1</v>
      </c>
      <c r="J282" s="223">
        <v>1</v>
      </c>
      <c r="K282" s="223">
        <v>1</v>
      </c>
      <c r="L282" s="223">
        <v>1</v>
      </c>
      <c r="M282" s="223">
        <v>1</v>
      </c>
      <c r="N282" s="223">
        <v>1</v>
      </c>
      <c r="O282" s="360">
        <v>1</v>
      </c>
      <c r="P282" s="223">
        <v>1</v>
      </c>
      <c r="Q282" s="223">
        <v>1</v>
      </c>
      <c r="R282" s="223">
        <v>1</v>
      </c>
      <c r="S282" s="223">
        <v>1</v>
      </c>
      <c r="T282" s="223">
        <v>1</v>
      </c>
      <c r="U282" s="223">
        <v>1</v>
      </c>
      <c r="V282" s="223">
        <v>1</v>
      </c>
      <c r="W282" s="360">
        <v>1</v>
      </c>
      <c r="X282" s="223">
        <v>1</v>
      </c>
      <c r="Y282" s="223">
        <v>1</v>
      </c>
      <c r="Z282" s="360">
        <v>1</v>
      </c>
      <c r="AA282" s="360">
        <v>1</v>
      </c>
      <c r="AB282" s="223">
        <v>1</v>
      </c>
      <c r="AC282" s="223">
        <v>1</v>
      </c>
      <c r="AD282" s="223">
        <v>1</v>
      </c>
      <c r="AE282" s="223">
        <v>1</v>
      </c>
      <c r="AF282" s="223">
        <v>1</v>
      </c>
      <c r="AG282" s="223">
        <v>1</v>
      </c>
      <c r="AH282" s="223">
        <v>1</v>
      </c>
      <c r="AI282" s="223">
        <v>1</v>
      </c>
      <c r="AJ282" s="223">
        <v>1</v>
      </c>
      <c r="AK282" s="223">
        <v>1</v>
      </c>
      <c r="AL282" s="223">
        <v>1</v>
      </c>
      <c r="AM282" s="223">
        <v>1</v>
      </c>
      <c r="AN282" s="223">
        <v>1</v>
      </c>
      <c r="AO282" s="223">
        <v>1</v>
      </c>
      <c r="AP282" s="223">
        <v>1</v>
      </c>
      <c r="AQ282" s="223">
        <v>1</v>
      </c>
      <c r="AR282" s="223">
        <v>1</v>
      </c>
      <c r="AS282" s="223">
        <v>1</v>
      </c>
      <c r="AT282" s="223">
        <v>1</v>
      </c>
      <c r="AU282" s="223">
        <v>1</v>
      </c>
      <c r="AV282" s="223">
        <v>1</v>
      </c>
      <c r="AW282" s="223">
        <v>1</v>
      </c>
      <c r="AX282" s="223">
        <v>1</v>
      </c>
      <c r="AY282" s="223">
        <v>1</v>
      </c>
      <c r="AZ282" s="223">
        <v>1</v>
      </c>
      <c r="BA282" s="223">
        <v>1</v>
      </c>
      <c r="BB282" s="223">
        <v>1</v>
      </c>
    </row>
    <row r="283" spans="1:54" ht="15" customHeight="1">
      <c r="A283" s="224">
        <f t="shared" si="27"/>
        <v>43678</v>
      </c>
      <c r="B283" s="225">
        <f t="shared" si="27"/>
        <v>43678</v>
      </c>
      <c r="C283" s="223">
        <v>1</v>
      </c>
      <c r="D283" s="223">
        <v>1</v>
      </c>
      <c r="E283" s="223">
        <v>1</v>
      </c>
      <c r="F283" s="223">
        <v>1</v>
      </c>
      <c r="G283" s="223">
        <v>1</v>
      </c>
      <c r="H283" s="223">
        <v>1</v>
      </c>
      <c r="I283" s="223">
        <v>1</v>
      </c>
      <c r="J283" s="223">
        <v>1</v>
      </c>
      <c r="K283" s="223">
        <v>1</v>
      </c>
      <c r="L283" s="223">
        <v>1</v>
      </c>
      <c r="M283" s="223">
        <v>1</v>
      </c>
      <c r="N283" s="223">
        <v>1</v>
      </c>
      <c r="O283" s="360">
        <v>1</v>
      </c>
      <c r="P283" s="223">
        <v>1</v>
      </c>
      <c r="Q283" s="223">
        <v>1</v>
      </c>
      <c r="R283" s="223">
        <v>1</v>
      </c>
      <c r="S283" s="223">
        <v>1</v>
      </c>
      <c r="T283" s="223">
        <v>1</v>
      </c>
      <c r="U283" s="223">
        <v>1</v>
      </c>
      <c r="V283" s="223">
        <v>1</v>
      </c>
      <c r="W283" s="360">
        <v>1</v>
      </c>
      <c r="X283" s="223">
        <v>1</v>
      </c>
      <c r="Y283" s="223">
        <v>1</v>
      </c>
      <c r="Z283" s="360">
        <v>1</v>
      </c>
      <c r="AA283" s="360">
        <v>1</v>
      </c>
      <c r="AB283" s="223">
        <v>1</v>
      </c>
      <c r="AC283" s="223">
        <v>1</v>
      </c>
      <c r="AD283" s="223">
        <v>1</v>
      </c>
      <c r="AE283" s="223">
        <v>1</v>
      </c>
      <c r="AF283" s="223">
        <v>1</v>
      </c>
      <c r="AG283" s="223">
        <v>1</v>
      </c>
      <c r="AH283" s="223">
        <v>1</v>
      </c>
      <c r="AI283" s="223">
        <v>1</v>
      </c>
      <c r="AJ283" s="223">
        <v>1</v>
      </c>
      <c r="AK283" s="223">
        <v>1</v>
      </c>
      <c r="AL283" s="223">
        <v>1</v>
      </c>
      <c r="AM283" s="223">
        <v>1</v>
      </c>
      <c r="AN283" s="223">
        <v>1</v>
      </c>
      <c r="AO283" s="223">
        <v>1</v>
      </c>
      <c r="AP283" s="223">
        <v>1</v>
      </c>
      <c r="AQ283" s="223">
        <v>1</v>
      </c>
      <c r="AR283" s="223">
        <v>1</v>
      </c>
      <c r="AS283" s="223">
        <v>1</v>
      </c>
      <c r="AT283" s="223">
        <v>1</v>
      </c>
      <c r="AU283" s="223">
        <v>1</v>
      </c>
      <c r="AV283" s="223">
        <v>1</v>
      </c>
      <c r="AW283" s="223">
        <v>1</v>
      </c>
      <c r="AX283" s="223">
        <v>1</v>
      </c>
      <c r="AY283" s="223">
        <v>1</v>
      </c>
      <c r="AZ283" s="223">
        <v>1</v>
      </c>
      <c r="BA283" s="223">
        <v>1</v>
      </c>
      <c r="BB283" s="223">
        <v>1</v>
      </c>
    </row>
    <row r="284" spans="1:54" ht="15" customHeight="1">
      <c r="A284" s="224">
        <f t="shared" si="27"/>
        <v>43709</v>
      </c>
      <c r="B284" s="225">
        <f t="shared" si="27"/>
        <v>43709</v>
      </c>
      <c r="C284" s="223">
        <v>1</v>
      </c>
      <c r="D284" s="223">
        <v>1</v>
      </c>
      <c r="E284" s="223">
        <v>1</v>
      </c>
      <c r="F284" s="223">
        <v>1</v>
      </c>
      <c r="G284" s="223">
        <v>1</v>
      </c>
      <c r="H284" s="223">
        <v>1</v>
      </c>
      <c r="I284" s="223">
        <v>1</v>
      </c>
      <c r="J284" s="223">
        <v>1</v>
      </c>
      <c r="K284" s="223">
        <v>1</v>
      </c>
      <c r="L284" s="223">
        <v>1</v>
      </c>
      <c r="M284" s="223">
        <v>1</v>
      </c>
      <c r="N284" s="223">
        <v>1</v>
      </c>
      <c r="O284" s="360">
        <v>1</v>
      </c>
      <c r="P284" s="223">
        <v>1</v>
      </c>
      <c r="Q284" s="223">
        <v>1</v>
      </c>
      <c r="R284" s="223">
        <v>1</v>
      </c>
      <c r="S284" s="223">
        <v>1</v>
      </c>
      <c r="T284" s="223">
        <v>1</v>
      </c>
      <c r="U284" s="223">
        <v>1</v>
      </c>
      <c r="V284" s="223">
        <v>1</v>
      </c>
      <c r="W284" s="360">
        <v>1</v>
      </c>
      <c r="X284" s="223">
        <v>1</v>
      </c>
      <c r="Y284" s="223">
        <v>1</v>
      </c>
      <c r="Z284" s="360">
        <v>1</v>
      </c>
      <c r="AA284" s="360">
        <v>1</v>
      </c>
      <c r="AB284" s="223">
        <v>1</v>
      </c>
      <c r="AC284" s="223">
        <v>1</v>
      </c>
      <c r="AD284" s="223">
        <v>1</v>
      </c>
      <c r="AE284" s="223">
        <v>1</v>
      </c>
      <c r="AF284" s="223">
        <v>1</v>
      </c>
      <c r="AG284" s="223">
        <v>1</v>
      </c>
      <c r="AH284" s="223">
        <v>1</v>
      </c>
      <c r="AI284" s="223">
        <v>1</v>
      </c>
      <c r="AJ284" s="223">
        <v>1</v>
      </c>
      <c r="AK284" s="223">
        <v>1</v>
      </c>
      <c r="AL284" s="223">
        <v>1</v>
      </c>
      <c r="AM284" s="223">
        <v>1</v>
      </c>
      <c r="AN284" s="223">
        <v>1</v>
      </c>
      <c r="AO284" s="223">
        <v>1</v>
      </c>
      <c r="AP284" s="223">
        <v>1</v>
      </c>
      <c r="AQ284" s="223">
        <v>1</v>
      </c>
      <c r="AR284" s="223">
        <v>1</v>
      </c>
      <c r="AS284" s="223">
        <v>1</v>
      </c>
      <c r="AT284" s="223">
        <v>1</v>
      </c>
      <c r="AU284" s="223">
        <v>1</v>
      </c>
      <c r="AV284" s="223">
        <v>1</v>
      </c>
      <c r="AW284" s="223">
        <v>1</v>
      </c>
      <c r="AX284" s="223">
        <v>1</v>
      </c>
      <c r="AY284" s="223">
        <v>1</v>
      </c>
      <c r="AZ284" s="223">
        <v>1</v>
      </c>
      <c r="BA284" s="223">
        <v>1</v>
      </c>
      <c r="BB284" s="223">
        <v>1</v>
      </c>
    </row>
    <row r="285" spans="1:54" ht="15" customHeight="1">
      <c r="A285" s="224">
        <f t="shared" si="27"/>
        <v>43739</v>
      </c>
      <c r="B285" s="225">
        <f t="shared" si="27"/>
        <v>43739</v>
      </c>
      <c r="C285" s="223">
        <v>1</v>
      </c>
      <c r="D285" s="223">
        <v>1</v>
      </c>
      <c r="E285" s="223">
        <v>1</v>
      </c>
      <c r="F285" s="223">
        <v>1</v>
      </c>
      <c r="G285" s="223">
        <v>1</v>
      </c>
      <c r="H285" s="223">
        <v>1</v>
      </c>
      <c r="I285" s="223">
        <v>1</v>
      </c>
      <c r="J285" s="223">
        <v>1</v>
      </c>
      <c r="K285" s="223">
        <v>1</v>
      </c>
      <c r="L285" s="223">
        <v>1</v>
      </c>
      <c r="M285" s="223">
        <v>1</v>
      </c>
      <c r="N285" s="223">
        <v>1</v>
      </c>
      <c r="O285" s="360">
        <v>1</v>
      </c>
      <c r="P285" s="223">
        <v>1</v>
      </c>
      <c r="Q285" s="223">
        <v>1</v>
      </c>
      <c r="R285" s="223">
        <v>1</v>
      </c>
      <c r="S285" s="223">
        <v>1</v>
      </c>
      <c r="T285" s="223">
        <v>1</v>
      </c>
      <c r="U285" s="223">
        <v>1</v>
      </c>
      <c r="V285" s="223">
        <v>1</v>
      </c>
      <c r="W285" s="360">
        <v>1</v>
      </c>
      <c r="X285" s="223">
        <v>1</v>
      </c>
      <c r="Y285" s="223">
        <v>1</v>
      </c>
      <c r="Z285" s="360">
        <v>1</v>
      </c>
      <c r="AA285" s="360">
        <v>1</v>
      </c>
      <c r="AB285" s="223">
        <v>1</v>
      </c>
      <c r="AC285" s="223">
        <v>1</v>
      </c>
      <c r="AD285" s="223">
        <v>1</v>
      </c>
      <c r="AE285" s="223">
        <v>1</v>
      </c>
      <c r="AF285" s="223">
        <v>1</v>
      </c>
      <c r="AG285" s="223">
        <v>1</v>
      </c>
      <c r="AH285" s="223">
        <v>1</v>
      </c>
      <c r="AI285" s="223">
        <v>1</v>
      </c>
      <c r="AJ285" s="223">
        <v>1</v>
      </c>
      <c r="AK285" s="223">
        <v>1</v>
      </c>
      <c r="AL285" s="223">
        <v>1</v>
      </c>
      <c r="AM285" s="223">
        <v>1</v>
      </c>
      <c r="AN285" s="223">
        <v>1</v>
      </c>
      <c r="AO285" s="223">
        <v>1</v>
      </c>
      <c r="AP285" s="223">
        <v>1</v>
      </c>
      <c r="AQ285" s="223">
        <v>1</v>
      </c>
      <c r="AR285" s="223">
        <v>1</v>
      </c>
      <c r="AS285" s="223">
        <v>1</v>
      </c>
      <c r="AT285" s="223">
        <v>1</v>
      </c>
      <c r="AU285" s="223">
        <v>1</v>
      </c>
      <c r="AV285" s="223">
        <v>1</v>
      </c>
      <c r="AW285" s="223">
        <v>1</v>
      </c>
      <c r="AX285" s="223">
        <v>1</v>
      </c>
      <c r="AY285" s="223">
        <v>1</v>
      </c>
      <c r="AZ285" s="223">
        <v>1</v>
      </c>
      <c r="BA285" s="223">
        <v>1</v>
      </c>
      <c r="BB285" s="223">
        <v>1</v>
      </c>
    </row>
    <row r="286" spans="1:54" ht="15" customHeight="1">
      <c r="A286" s="224">
        <f t="shared" si="27"/>
        <v>43770</v>
      </c>
      <c r="B286" s="225">
        <f t="shared" si="27"/>
        <v>43770</v>
      </c>
      <c r="C286" s="223">
        <v>1</v>
      </c>
      <c r="D286" s="223">
        <v>1</v>
      </c>
      <c r="E286" s="223">
        <v>1</v>
      </c>
      <c r="F286" s="223">
        <v>1</v>
      </c>
      <c r="G286" s="223">
        <v>1</v>
      </c>
      <c r="H286" s="223">
        <v>1</v>
      </c>
      <c r="I286" s="223">
        <v>1</v>
      </c>
      <c r="J286" s="223">
        <v>1</v>
      </c>
      <c r="K286" s="223">
        <v>1</v>
      </c>
      <c r="L286" s="223">
        <v>1</v>
      </c>
      <c r="M286" s="223">
        <v>1</v>
      </c>
      <c r="N286" s="223">
        <v>1</v>
      </c>
      <c r="O286" s="360">
        <v>1</v>
      </c>
      <c r="P286" s="223">
        <v>1</v>
      </c>
      <c r="Q286" s="223">
        <v>1</v>
      </c>
      <c r="R286" s="223">
        <v>1</v>
      </c>
      <c r="S286" s="223">
        <v>1</v>
      </c>
      <c r="T286" s="223">
        <v>1</v>
      </c>
      <c r="U286" s="223">
        <v>1</v>
      </c>
      <c r="V286" s="223">
        <v>1</v>
      </c>
      <c r="W286" s="360">
        <v>1</v>
      </c>
      <c r="X286" s="223">
        <v>1</v>
      </c>
      <c r="Y286" s="223">
        <v>1</v>
      </c>
      <c r="Z286" s="360">
        <v>1</v>
      </c>
      <c r="AA286" s="360">
        <v>1</v>
      </c>
      <c r="AB286" s="223">
        <v>1</v>
      </c>
      <c r="AC286" s="223">
        <v>1</v>
      </c>
      <c r="AD286" s="223">
        <v>1</v>
      </c>
      <c r="AE286" s="223">
        <v>1</v>
      </c>
      <c r="AF286" s="223">
        <v>1</v>
      </c>
      <c r="AG286" s="223">
        <v>1</v>
      </c>
      <c r="AH286" s="223">
        <v>1</v>
      </c>
      <c r="AI286" s="223">
        <v>1</v>
      </c>
      <c r="AJ286" s="223">
        <v>1</v>
      </c>
      <c r="AK286" s="223">
        <v>1</v>
      </c>
      <c r="AL286" s="223">
        <v>1</v>
      </c>
      <c r="AM286" s="223">
        <v>1</v>
      </c>
      <c r="AN286" s="223">
        <v>1</v>
      </c>
      <c r="AO286" s="223">
        <v>1</v>
      </c>
      <c r="AP286" s="223">
        <v>1</v>
      </c>
      <c r="AQ286" s="223">
        <v>1</v>
      </c>
      <c r="AR286" s="223">
        <v>1</v>
      </c>
      <c r="AS286" s="223">
        <v>1</v>
      </c>
      <c r="AT286" s="223">
        <v>1</v>
      </c>
      <c r="AU286" s="223">
        <v>1</v>
      </c>
      <c r="AV286" s="223">
        <v>1</v>
      </c>
      <c r="AW286" s="223">
        <v>1</v>
      </c>
      <c r="AX286" s="223">
        <v>1</v>
      </c>
      <c r="AY286" s="223">
        <v>1</v>
      </c>
      <c r="AZ286" s="223">
        <v>1</v>
      </c>
      <c r="BA286" s="223">
        <v>1</v>
      </c>
      <c r="BB286" s="223">
        <v>1</v>
      </c>
    </row>
    <row r="287" spans="1:54" ht="15" customHeight="1">
      <c r="A287" s="224">
        <f t="shared" ref="A287:B306" si="28">A128</f>
        <v>43800</v>
      </c>
      <c r="B287" s="225">
        <f t="shared" si="28"/>
        <v>43800</v>
      </c>
      <c r="C287" s="223">
        <v>1</v>
      </c>
      <c r="D287" s="223">
        <v>1</v>
      </c>
      <c r="E287" s="223">
        <v>1</v>
      </c>
      <c r="F287" s="223">
        <v>1</v>
      </c>
      <c r="G287" s="223">
        <v>1</v>
      </c>
      <c r="H287" s="223">
        <v>1</v>
      </c>
      <c r="I287" s="223">
        <v>1</v>
      </c>
      <c r="J287" s="223">
        <v>1</v>
      </c>
      <c r="K287" s="223">
        <v>1</v>
      </c>
      <c r="L287" s="223">
        <v>1</v>
      </c>
      <c r="M287" s="223">
        <v>1</v>
      </c>
      <c r="N287" s="223">
        <v>1</v>
      </c>
      <c r="O287" s="360">
        <v>1</v>
      </c>
      <c r="P287" s="223">
        <v>1</v>
      </c>
      <c r="Q287" s="223">
        <v>1</v>
      </c>
      <c r="R287" s="223">
        <v>1</v>
      </c>
      <c r="S287" s="223">
        <v>1</v>
      </c>
      <c r="T287" s="223">
        <v>1</v>
      </c>
      <c r="U287" s="223">
        <v>1</v>
      </c>
      <c r="V287" s="223">
        <v>1</v>
      </c>
      <c r="W287" s="360">
        <v>1</v>
      </c>
      <c r="X287" s="223">
        <v>1</v>
      </c>
      <c r="Y287" s="223">
        <v>1</v>
      </c>
      <c r="Z287" s="360">
        <v>1</v>
      </c>
      <c r="AA287" s="360">
        <v>1</v>
      </c>
      <c r="AB287" s="223">
        <v>1</v>
      </c>
      <c r="AC287" s="223">
        <v>1</v>
      </c>
      <c r="AD287" s="223">
        <v>1</v>
      </c>
      <c r="AE287" s="223">
        <v>1</v>
      </c>
      <c r="AF287" s="223">
        <v>1</v>
      </c>
      <c r="AG287" s="223">
        <v>1</v>
      </c>
      <c r="AH287" s="223">
        <v>1</v>
      </c>
      <c r="AI287" s="223">
        <v>1</v>
      </c>
      <c r="AJ287" s="223">
        <v>1</v>
      </c>
      <c r="AK287" s="223">
        <v>1</v>
      </c>
      <c r="AL287" s="223">
        <v>1</v>
      </c>
      <c r="AM287" s="223">
        <v>1</v>
      </c>
      <c r="AN287" s="223">
        <v>1</v>
      </c>
      <c r="AO287" s="223">
        <v>1</v>
      </c>
      <c r="AP287" s="223">
        <v>1</v>
      </c>
      <c r="AQ287" s="223">
        <v>1</v>
      </c>
      <c r="AR287" s="223">
        <v>1</v>
      </c>
      <c r="AS287" s="223">
        <v>1</v>
      </c>
      <c r="AT287" s="223">
        <v>1</v>
      </c>
      <c r="AU287" s="223">
        <v>1</v>
      </c>
      <c r="AV287" s="223">
        <v>1</v>
      </c>
      <c r="AW287" s="223">
        <v>1</v>
      </c>
      <c r="AX287" s="223">
        <v>1</v>
      </c>
      <c r="AY287" s="223">
        <v>1</v>
      </c>
      <c r="AZ287" s="223">
        <v>1</v>
      </c>
      <c r="BA287" s="223">
        <v>1</v>
      </c>
      <c r="BB287" s="223">
        <v>1</v>
      </c>
    </row>
    <row r="288" spans="1:54" ht="15" customHeight="1">
      <c r="A288" s="224">
        <f t="shared" si="28"/>
        <v>43831</v>
      </c>
      <c r="B288" s="225">
        <f t="shared" si="28"/>
        <v>43831</v>
      </c>
      <c r="C288" s="223">
        <v>1</v>
      </c>
      <c r="D288" s="223">
        <v>1</v>
      </c>
      <c r="E288" s="223">
        <v>1</v>
      </c>
      <c r="F288" s="223">
        <v>1</v>
      </c>
      <c r="G288" s="223">
        <v>1</v>
      </c>
      <c r="H288" s="223">
        <v>1</v>
      </c>
      <c r="I288" s="223">
        <v>1</v>
      </c>
      <c r="J288" s="223">
        <v>1</v>
      </c>
      <c r="K288" s="223">
        <v>1</v>
      </c>
      <c r="L288" s="223">
        <v>1</v>
      </c>
      <c r="M288" s="223">
        <v>1</v>
      </c>
      <c r="N288" s="223">
        <v>1</v>
      </c>
      <c r="O288" s="360">
        <v>1</v>
      </c>
      <c r="P288" s="223">
        <v>1</v>
      </c>
      <c r="Q288" s="223">
        <v>1</v>
      </c>
      <c r="R288" s="223">
        <v>1</v>
      </c>
      <c r="S288" s="223">
        <v>1</v>
      </c>
      <c r="T288" s="223">
        <v>1</v>
      </c>
      <c r="U288" s="223">
        <v>1</v>
      </c>
      <c r="V288" s="223">
        <v>1</v>
      </c>
      <c r="W288" s="360">
        <v>1</v>
      </c>
      <c r="X288" s="223">
        <v>1</v>
      </c>
      <c r="Y288" s="223">
        <v>1</v>
      </c>
      <c r="Z288" s="360">
        <v>1</v>
      </c>
      <c r="AA288" s="360">
        <v>1</v>
      </c>
      <c r="AB288" s="223">
        <v>1</v>
      </c>
      <c r="AC288" s="223">
        <v>1</v>
      </c>
      <c r="AD288" s="223">
        <v>1</v>
      </c>
      <c r="AE288" s="223">
        <v>1</v>
      </c>
      <c r="AF288" s="223">
        <v>1</v>
      </c>
      <c r="AG288" s="223">
        <v>1</v>
      </c>
      <c r="AH288" s="223">
        <v>1</v>
      </c>
      <c r="AI288" s="223">
        <v>1</v>
      </c>
      <c r="AJ288" s="223">
        <v>1</v>
      </c>
      <c r="AK288" s="223">
        <v>1</v>
      </c>
      <c r="AL288" s="223">
        <v>1</v>
      </c>
      <c r="AM288" s="223">
        <v>1</v>
      </c>
      <c r="AN288" s="223">
        <v>1</v>
      </c>
      <c r="AO288" s="223">
        <v>1</v>
      </c>
      <c r="AP288" s="223">
        <v>1</v>
      </c>
      <c r="AQ288" s="223">
        <v>1</v>
      </c>
      <c r="AR288" s="223">
        <v>1</v>
      </c>
      <c r="AS288" s="223">
        <v>1</v>
      </c>
      <c r="AT288" s="223">
        <v>1</v>
      </c>
      <c r="AU288" s="223">
        <v>1</v>
      </c>
      <c r="AV288" s="223">
        <v>1</v>
      </c>
      <c r="AW288" s="223">
        <v>1</v>
      </c>
      <c r="AX288" s="223">
        <v>1</v>
      </c>
      <c r="AY288" s="223">
        <v>1</v>
      </c>
      <c r="AZ288" s="223">
        <v>1</v>
      </c>
      <c r="BA288" s="223">
        <v>1</v>
      </c>
      <c r="BB288" s="223">
        <v>1</v>
      </c>
    </row>
    <row r="289" spans="1:54" ht="15" customHeight="1">
      <c r="A289" s="224">
        <f t="shared" si="28"/>
        <v>43862</v>
      </c>
      <c r="B289" s="225">
        <f t="shared" si="28"/>
        <v>43862</v>
      </c>
      <c r="C289" s="223">
        <v>1</v>
      </c>
      <c r="D289" s="223">
        <v>1</v>
      </c>
      <c r="E289" s="223">
        <v>1</v>
      </c>
      <c r="F289" s="223">
        <v>1</v>
      </c>
      <c r="G289" s="223">
        <v>1</v>
      </c>
      <c r="H289" s="223">
        <v>1</v>
      </c>
      <c r="I289" s="223">
        <v>1</v>
      </c>
      <c r="J289" s="223">
        <v>1</v>
      </c>
      <c r="K289" s="223">
        <v>1</v>
      </c>
      <c r="L289" s="223">
        <v>1</v>
      </c>
      <c r="M289" s="223">
        <v>1</v>
      </c>
      <c r="N289" s="223">
        <v>1</v>
      </c>
      <c r="O289" s="360">
        <v>1</v>
      </c>
      <c r="P289" s="223">
        <v>1</v>
      </c>
      <c r="Q289" s="223">
        <v>1</v>
      </c>
      <c r="R289" s="223">
        <v>1</v>
      </c>
      <c r="S289" s="223">
        <v>1</v>
      </c>
      <c r="T289" s="223">
        <v>1</v>
      </c>
      <c r="U289" s="223">
        <v>1</v>
      </c>
      <c r="V289" s="223">
        <v>1</v>
      </c>
      <c r="W289" s="360">
        <v>1</v>
      </c>
      <c r="X289" s="223">
        <v>1</v>
      </c>
      <c r="Y289" s="223">
        <v>1</v>
      </c>
      <c r="Z289" s="360">
        <v>1</v>
      </c>
      <c r="AA289" s="360">
        <v>1</v>
      </c>
      <c r="AB289" s="223">
        <v>1</v>
      </c>
      <c r="AC289" s="223">
        <v>1</v>
      </c>
      <c r="AD289" s="223">
        <v>1</v>
      </c>
      <c r="AE289" s="223">
        <v>1</v>
      </c>
      <c r="AF289" s="223">
        <v>1</v>
      </c>
      <c r="AG289" s="223">
        <v>1</v>
      </c>
      <c r="AH289" s="223">
        <v>1</v>
      </c>
      <c r="AI289" s="223">
        <v>1</v>
      </c>
      <c r="AJ289" s="223">
        <v>1</v>
      </c>
      <c r="AK289" s="223">
        <v>1</v>
      </c>
      <c r="AL289" s="223">
        <v>1</v>
      </c>
      <c r="AM289" s="223">
        <v>1</v>
      </c>
      <c r="AN289" s="223">
        <v>1</v>
      </c>
      <c r="AO289" s="223">
        <v>1</v>
      </c>
      <c r="AP289" s="223">
        <v>1</v>
      </c>
      <c r="AQ289" s="223">
        <v>1</v>
      </c>
      <c r="AR289" s="223">
        <v>1</v>
      </c>
      <c r="AS289" s="223">
        <v>1</v>
      </c>
      <c r="AT289" s="223">
        <v>1</v>
      </c>
      <c r="AU289" s="223">
        <v>1</v>
      </c>
      <c r="AV289" s="223">
        <v>1</v>
      </c>
      <c r="AW289" s="223">
        <v>1</v>
      </c>
      <c r="AX289" s="223">
        <v>1</v>
      </c>
      <c r="AY289" s="223">
        <v>1</v>
      </c>
      <c r="AZ289" s="223">
        <v>1</v>
      </c>
      <c r="BA289" s="223">
        <v>1</v>
      </c>
      <c r="BB289" s="223">
        <v>1</v>
      </c>
    </row>
    <row r="290" spans="1:54" ht="15" customHeight="1">
      <c r="A290" s="224">
        <f t="shared" si="28"/>
        <v>43891</v>
      </c>
      <c r="B290" s="225">
        <f t="shared" si="28"/>
        <v>43891</v>
      </c>
      <c r="C290" s="223">
        <v>1</v>
      </c>
      <c r="D290" s="223">
        <v>1</v>
      </c>
      <c r="E290" s="223">
        <v>1</v>
      </c>
      <c r="F290" s="223">
        <v>1</v>
      </c>
      <c r="G290" s="223">
        <v>1</v>
      </c>
      <c r="H290" s="223">
        <v>1</v>
      </c>
      <c r="I290" s="223">
        <v>1</v>
      </c>
      <c r="J290" s="223">
        <v>1</v>
      </c>
      <c r="K290" s="223">
        <v>1</v>
      </c>
      <c r="L290" s="223">
        <v>1</v>
      </c>
      <c r="M290" s="223">
        <v>1</v>
      </c>
      <c r="N290" s="223">
        <v>1</v>
      </c>
      <c r="O290" s="360">
        <v>1</v>
      </c>
      <c r="P290" s="223">
        <v>1</v>
      </c>
      <c r="Q290" s="223">
        <v>1</v>
      </c>
      <c r="R290" s="223">
        <v>1</v>
      </c>
      <c r="S290" s="223">
        <v>1</v>
      </c>
      <c r="T290" s="223">
        <v>1</v>
      </c>
      <c r="U290" s="223">
        <v>1</v>
      </c>
      <c r="V290" s="223">
        <v>1</v>
      </c>
      <c r="W290" s="360">
        <v>1</v>
      </c>
      <c r="X290" s="223">
        <v>1</v>
      </c>
      <c r="Y290" s="223">
        <v>1</v>
      </c>
      <c r="Z290" s="360">
        <v>1</v>
      </c>
      <c r="AA290" s="360">
        <v>1</v>
      </c>
      <c r="AB290" s="223">
        <v>1</v>
      </c>
      <c r="AC290" s="223">
        <v>1</v>
      </c>
      <c r="AD290" s="223">
        <v>1</v>
      </c>
      <c r="AE290" s="223">
        <v>1</v>
      </c>
      <c r="AF290" s="223">
        <v>1</v>
      </c>
      <c r="AG290" s="223">
        <v>1</v>
      </c>
      <c r="AH290" s="223">
        <v>1</v>
      </c>
      <c r="AI290" s="223">
        <v>1</v>
      </c>
      <c r="AJ290" s="223">
        <v>1</v>
      </c>
      <c r="AK290" s="223">
        <v>1</v>
      </c>
      <c r="AL290" s="223">
        <v>1</v>
      </c>
      <c r="AM290" s="223">
        <v>1</v>
      </c>
      <c r="AN290" s="223">
        <v>1</v>
      </c>
      <c r="AO290" s="223">
        <v>1</v>
      </c>
      <c r="AP290" s="223">
        <v>1</v>
      </c>
      <c r="AQ290" s="223">
        <v>1</v>
      </c>
      <c r="AR290" s="223">
        <v>1</v>
      </c>
      <c r="AS290" s="223">
        <v>1</v>
      </c>
      <c r="AT290" s="223">
        <v>1</v>
      </c>
      <c r="AU290" s="223">
        <v>1</v>
      </c>
      <c r="AV290" s="223">
        <v>1</v>
      </c>
      <c r="AW290" s="223">
        <v>1</v>
      </c>
      <c r="AX290" s="223">
        <v>1</v>
      </c>
      <c r="AY290" s="223">
        <v>1</v>
      </c>
      <c r="AZ290" s="223">
        <v>1</v>
      </c>
      <c r="BA290" s="223">
        <v>1</v>
      </c>
      <c r="BB290" s="223">
        <v>1</v>
      </c>
    </row>
    <row r="291" spans="1:54" ht="15" customHeight="1">
      <c r="A291" s="224">
        <f t="shared" si="28"/>
        <v>43922</v>
      </c>
      <c r="B291" s="225">
        <f t="shared" si="28"/>
        <v>43922</v>
      </c>
      <c r="C291" s="223">
        <v>1</v>
      </c>
      <c r="D291" s="223">
        <v>1</v>
      </c>
      <c r="E291" s="223">
        <v>1</v>
      </c>
      <c r="F291" s="223">
        <v>1</v>
      </c>
      <c r="G291" s="223">
        <v>1</v>
      </c>
      <c r="H291" s="223">
        <v>1</v>
      </c>
      <c r="I291" s="223">
        <v>1</v>
      </c>
      <c r="J291" s="223">
        <v>1</v>
      </c>
      <c r="K291" s="223">
        <v>1</v>
      </c>
      <c r="L291" s="223">
        <v>1</v>
      </c>
      <c r="M291" s="223">
        <v>1</v>
      </c>
      <c r="N291" s="223">
        <v>1</v>
      </c>
      <c r="O291" s="360">
        <v>1</v>
      </c>
      <c r="P291" s="223">
        <v>1</v>
      </c>
      <c r="Q291" s="223">
        <v>1</v>
      </c>
      <c r="R291" s="223">
        <v>1</v>
      </c>
      <c r="S291" s="223">
        <v>1</v>
      </c>
      <c r="T291" s="223">
        <v>1</v>
      </c>
      <c r="U291" s="223">
        <v>1</v>
      </c>
      <c r="V291" s="223">
        <v>1</v>
      </c>
      <c r="W291" s="360">
        <v>1</v>
      </c>
      <c r="X291" s="223">
        <v>1</v>
      </c>
      <c r="Y291" s="223">
        <v>1</v>
      </c>
      <c r="Z291" s="360">
        <v>1</v>
      </c>
      <c r="AA291" s="360">
        <v>1</v>
      </c>
      <c r="AB291" s="223">
        <v>1</v>
      </c>
      <c r="AC291" s="223">
        <v>1</v>
      </c>
      <c r="AD291" s="223">
        <v>1</v>
      </c>
      <c r="AE291" s="223">
        <v>1</v>
      </c>
      <c r="AF291" s="223">
        <v>1</v>
      </c>
      <c r="AG291" s="223">
        <v>1</v>
      </c>
      <c r="AH291" s="223">
        <v>1</v>
      </c>
      <c r="AI291" s="223">
        <v>1</v>
      </c>
      <c r="AJ291" s="223">
        <v>1</v>
      </c>
      <c r="AK291" s="223">
        <v>1</v>
      </c>
      <c r="AL291" s="223">
        <v>1</v>
      </c>
      <c r="AM291" s="223">
        <v>1</v>
      </c>
      <c r="AN291" s="223">
        <v>1</v>
      </c>
      <c r="AO291" s="223">
        <v>1</v>
      </c>
      <c r="AP291" s="223">
        <v>1</v>
      </c>
      <c r="AQ291" s="223">
        <v>1</v>
      </c>
      <c r="AR291" s="223">
        <v>1</v>
      </c>
      <c r="AS291" s="223">
        <v>1</v>
      </c>
      <c r="AT291" s="223">
        <v>1</v>
      </c>
      <c r="AU291" s="223">
        <v>1</v>
      </c>
      <c r="AV291" s="223">
        <v>1</v>
      </c>
      <c r="AW291" s="223">
        <v>1</v>
      </c>
      <c r="AX291" s="223">
        <v>1</v>
      </c>
      <c r="AY291" s="223">
        <v>1</v>
      </c>
      <c r="AZ291" s="223">
        <v>1</v>
      </c>
      <c r="BA291" s="223">
        <v>1</v>
      </c>
      <c r="BB291" s="223">
        <v>1</v>
      </c>
    </row>
    <row r="292" spans="1:54" ht="15" customHeight="1">
      <c r="A292" s="224">
        <f t="shared" si="28"/>
        <v>43952</v>
      </c>
      <c r="B292" s="225">
        <f t="shared" si="28"/>
        <v>43952</v>
      </c>
      <c r="C292" s="223">
        <v>1</v>
      </c>
      <c r="D292" s="223">
        <v>1</v>
      </c>
      <c r="E292" s="223">
        <v>1</v>
      </c>
      <c r="F292" s="223">
        <v>1</v>
      </c>
      <c r="G292" s="223">
        <v>1</v>
      </c>
      <c r="H292" s="223">
        <v>1</v>
      </c>
      <c r="I292" s="223">
        <v>1</v>
      </c>
      <c r="J292" s="223">
        <v>1</v>
      </c>
      <c r="K292" s="223">
        <v>1</v>
      </c>
      <c r="L292" s="223">
        <v>1</v>
      </c>
      <c r="M292" s="223">
        <v>1</v>
      </c>
      <c r="N292" s="223">
        <v>1</v>
      </c>
      <c r="O292" s="360">
        <v>1</v>
      </c>
      <c r="P292" s="223">
        <v>1</v>
      </c>
      <c r="Q292" s="223">
        <v>1</v>
      </c>
      <c r="R292" s="223">
        <v>1</v>
      </c>
      <c r="S292" s="223">
        <v>1</v>
      </c>
      <c r="T292" s="223">
        <v>1</v>
      </c>
      <c r="U292" s="223">
        <v>1</v>
      </c>
      <c r="V292" s="223">
        <v>1</v>
      </c>
      <c r="W292" s="360">
        <v>1</v>
      </c>
      <c r="X292" s="223">
        <v>1</v>
      </c>
      <c r="Y292" s="223">
        <v>1</v>
      </c>
      <c r="Z292" s="360">
        <v>1</v>
      </c>
      <c r="AA292" s="360">
        <v>1</v>
      </c>
      <c r="AB292" s="223">
        <v>1</v>
      </c>
      <c r="AC292" s="223">
        <v>1</v>
      </c>
      <c r="AD292" s="223">
        <v>1</v>
      </c>
      <c r="AE292" s="223">
        <v>1</v>
      </c>
      <c r="AF292" s="223">
        <v>1</v>
      </c>
      <c r="AG292" s="223">
        <v>1</v>
      </c>
      <c r="AH292" s="223">
        <v>1</v>
      </c>
      <c r="AI292" s="223">
        <v>1</v>
      </c>
      <c r="AJ292" s="223">
        <v>1</v>
      </c>
      <c r="AK292" s="223">
        <v>1</v>
      </c>
      <c r="AL292" s="223">
        <v>1</v>
      </c>
      <c r="AM292" s="223">
        <v>1</v>
      </c>
      <c r="AN292" s="223">
        <v>1</v>
      </c>
      <c r="AO292" s="223">
        <v>1</v>
      </c>
      <c r="AP292" s="223">
        <v>1</v>
      </c>
      <c r="AQ292" s="223">
        <v>1</v>
      </c>
      <c r="AR292" s="223">
        <v>1</v>
      </c>
      <c r="AS292" s="223">
        <v>1</v>
      </c>
      <c r="AT292" s="223">
        <v>1</v>
      </c>
      <c r="AU292" s="223">
        <v>1</v>
      </c>
      <c r="AV292" s="223">
        <v>1</v>
      </c>
      <c r="AW292" s="223">
        <v>1</v>
      </c>
      <c r="AX292" s="223">
        <v>1</v>
      </c>
      <c r="AY292" s="223">
        <v>1</v>
      </c>
      <c r="AZ292" s="223">
        <v>1</v>
      </c>
      <c r="BA292" s="223">
        <v>1</v>
      </c>
      <c r="BB292" s="223">
        <v>1</v>
      </c>
    </row>
    <row r="293" spans="1:54" ht="15" customHeight="1">
      <c r="A293" s="224">
        <f t="shared" si="28"/>
        <v>43983</v>
      </c>
      <c r="B293" s="225">
        <f t="shared" si="28"/>
        <v>43983</v>
      </c>
      <c r="C293" s="223">
        <v>1</v>
      </c>
      <c r="D293" s="223">
        <v>1</v>
      </c>
      <c r="E293" s="223">
        <v>1</v>
      </c>
      <c r="F293" s="223">
        <v>1</v>
      </c>
      <c r="G293" s="223">
        <v>1</v>
      </c>
      <c r="H293" s="223">
        <v>1</v>
      </c>
      <c r="I293" s="223">
        <v>1</v>
      </c>
      <c r="J293" s="223">
        <v>1</v>
      </c>
      <c r="K293" s="223">
        <v>1</v>
      </c>
      <c r="L293" s="223">
        <v>1</v>
      </c>
      <c r="M293" s="223">
        <v>1</v>
      </c>
      <c r="N293" s="223">
        <v>1</v>
      </c>
      <c r="O293" s="360">
        <v>1</v>
      </c>
      <c r="P293" s="223">
        <v>1</v>
      </c>
      <c r="Q293" s="223">
        <v>1</v>
      </c>
      <c r="R293" s="223">
        <v>1</v>
      </c>
      <c r="S293" s="223">
        <v>1</v>
      </c>
      <c r="T293" s="223">
        <v>1</v>
      </c>
      <c r="U293" s="223">
        <v>1</v>
      </c>
      <c r="V293" s="223">
        <v>1</v>
      </c>
      <c r="W293" s="360">
        <v>1</v>
      </c>
      <c r="X293" s="223">
        <v>1</v>
      </c>
      <c r="Y293" s="223">
        <v>1</v>
      </c>
      <c r="Z293" s="360">
        <v>1</v>
      </c>
      <c r="AA293" s="360">
        <v>1</v>
      </c>
      <c r="AB293" s="223">
        <v>1</v>
      </c>
      <c r="AC293" s="223">
        <v>1</v>
      </c>
      <c r="AD293" s="223">
        <v>1</v>
      </c>
      <c r="AE293" s="223">
        <v>1</v>
      </c>
      <c r="AF293" s="223">
        <v>1</v>
      </c>
      <c r="AG293" s="223">
        <v>1</v>
      </c>
      <c r="AH293" s="223">
        <v>1</v>
      </c>
      <c r="AI293" s="223">
        <v>1</v>
      </c>
      <c r="AJ293" s="223">
        <v>1</v>
      </c>
      <c r="AK293" s="223">
        <v>1</v>
      </c>
      <c r="AL293" s="223">
        <v>1</v>
      </c>
      <c r="AM293" s="223">
        <v>1</v>
      </c>
      <c r="AN293" s="223">
        <v>1</v>
      </c>
      <c r="AO293" s="223">
        <v>1</v>
      </c>
      <c r="AP293" s="223">
        <v>1</v>
      </c>
      <c r="AQ293" s="223">
        <v>1</v>
      </c>
      <c r="AR293" s="223">
        <v>1</v>
      </c>
      <c r="AS293" s="223">
        <v>1</v>
      </c>
      <c r="AT293" s="223">
        <v>1</v>
      </c>
      <c r="AU293" s="223">
        <v>1</v>
      </c>
      <c r="AV293" s="223">
        <v>1</v>
      </c>
      <c r="AW293" s="223">
        <v>1</v>
      </c>
      <c r="AX293" s="223">
        <v>1</v>
      </c>
      <c r="AY293" s="223">
        <v>1</v>
      </c>
      <c r="AZ293" s="223">
        <v>1</v>
      </c>
      <c r="BA293" s="223">
        <v>1</v>
      </c>
      <c r="BB293" s="223">
        <v>1</v>
      </c>
    </row>
    <row r="294" spans="1:54" ht="15" customHeight="1">
      <c r="A294" s="224">
        <f t="shared" si="28"/>
        <v>44013</v>
      </c>
      <c r="B294" s="225">
        <f t="shared" si="28"/>
        <v>44013</v>
      </c>
      <c r="C294" s="223">
        <v>1</v>
      </c>
      <c r="D294" s="223">
        <v>1</v>
      </c>
      <c r="E294" s="223">
        <v>1</v>
      </c>
      <c r="F294" s="223">
        <v>1</v>
      </c>
      <c r="G294" s="223">
        <v>1</v>
      </c>
      <c r="H294" s="223">
        <v>1</v>
      </c>
      <c r="I294" s="223">
        <v>1</v>
      </c>
      <c r="J294" s="223">
        <v>1</v>
      </c>
      <c r="K294" s="223">
        <v>1</v>
      </c>
      <c r="L294" s="223">
        <v>1</v>
      </c>
      <c r="M294" s="223">
        <v>1</v>
      </c>
      <c r="N294" s="223">
        <v>1</v>
      </c>
      <c r="O294" s="360">
        <v>1</v>
      </c>
      <c r="P294" s="223">
        <v>1</v>
      </c>
      <c r="Q294" s="223">
        <v>1</v>
      </c>
      <c r="R294" s="223">
        <v>1</v>
      </c>
      <c r="S294" s="223">
        <v>1</v>
      </c>
      <c r="T294" s="223">
        <v>1</v>
      </c>
      <c r="U294" s="223">
        <v>1</v>
      </c>
      <c r="V294" s="223">
        <v>1</v>
      </c>
      <c r="W294" s="360">
        <v>1</v>
      </c>
      <c r="X294" s="223">
        <v>1</v>
      </c>
      <c r="Y294" s="223">
        <v>1</v>
      </c>
      <c r="Z294" s="360">
        <v>1</v>
      </c>
      <c r="AA294" s="360">
        <v>1</v>
      </c>
      <c r="AB294" s="223">
        <v>1</v>
      </c>
      <c r="AC294" s="223">
        <v>1</v>
      </c>
      <c r="AD294" s="223">
        <v>1</v>
      </c>
      <c r="AE294" s="223">
        <v>1</v>
      </c>
      <c r="AF294" s="223">
        <v>1</v>
      </c>
      <c r="AG294" s="223">
        <v>1</v>
      </c>
      <c r="AH294" s="223">
        <v>1</v>
      </c>
      <c r="AI294" s="223">
        <v>1</v>
      </c>
      <c r="AJ294" s="223">
        <v>1</v>
      </c>
      <c r="AK294" s="223">
        <v>1</v>
      </c>
      <c r="AL294" s="223">
        <v>1</v>
      </c>
      <c r="AM294" s="223">
        <v>1</v>
      </c>
      <c r="AN294" s="223">
        <v>1</v>
      </c>
      <c r="AO294" s="223">
        <v>1</v>
      </c>
      <c r="AP294" s="223">
        <v>1</v>
      </c>
      <c r="AQ294" s="223">
        <v>1</v>
      </c>
      <c r="AR294" s="223">
        <v>1</v>
      </c>
      <c r="AS294" s="223">
        <v>1</v>
      </c>
      <c r="AT294" s="223">
        <v>1</v>
      </c>
      <c r="AU294" s="223">
        <v>1</v>
      </c>
      <c r="AV294" s="223">
        <v>1</v>
      </c>
      <c r="AW294" s="223">
        <v>1</v>
      </c>
      <c r="AX294" s="223">
        <v>1</v>
      </c>
      <c r="AY294" s="223">
        <v>1</v>
      </c>
      <c r="AZ294" s="223">
        <v>1</v>
      </c>
      <c r="BA294" s="223">
        <v>1</v>
      </c>
      <c r="BB294" s="223">
        <v>1</v>
      </c>
    </row>
    <row r="295" spans="1:54" ht="15" customHeight="1">
      <c r="A295" s="224">
        <f t="shared" si="28"/>
        <v>44044</v>
      </c>
      <c r="B295" s="225">
        <f t="shared" si="28"/>
        <v>44044</v>
      </c>
      <c r="C295" s="223">
        <v>1</v>
      </c>
      <c r="D295" s="223">
        <v>1</v>
      </c>
      <c r="E295" s="223">
        <v>1</v>
      </c>
      <c r="F295" s="223">
        <v>1</v>
      </c>
      <c r="G295" s="223">
        <v>1</v>
      </c>
      <c r="H295" s="223">
        <v>1</v>
      </c>
      <c r="I295" s="223">
        <v>1</v>
      </c>
      <c r="J295" s="223">
        <v>1</v>
      </c>
      <c r="K295" s="223">
        <v>1</v>
      </c>
      <c r="L295" s="223">
        <v>1</v>
      </c>
      <c r="M295" s="223">
        <v>1</v>
      </c>
      <c r="N295" s="223">
        <v>1</v>
      </c>
      <c r="O295" s="360">
        <v>1</v>
      </c>
      <c r="P295" s="223">
        <v>1</v>
      </c>
      <c r="Q295" s="223">
        <v>1</v>
      </c>
      <c r="R295" s="223">
        <v>1</v>
      </c>
      <c r="S295" s="223">
        <v>1</v>
      </c>
      <c r="T295" s="223">
        <v>1</v>
      </c>
      <c r="U295" s="223">
        <v>1</v>
      </c>
      <c r="V295" s="223">
        <v>1</v>
      </c>
      <c r="W295" s="360">
        <v>1</v>
      </c>
      <c r="X295" s="223">
        <v>1</v>
      </c>
      <c r="Y295" s="223">
        <v>1</v>
      </c>
      <c r="Z295" s="360">
        <v>1</v>
      </c>
      <c r="AA295" s="360">
        <v>1</v>
      </c>
      <c r="AB295" s="223">
        <v>1</v>
      </c>
      <c r="AC295" s="223">
        <v>1</v>
      </c>
      <c r="AD295" s="223">
        <v>1</v>
      </c>
      <c r="AE295" s="223">
        <v>1</v>
      </c>
      <c r="AF295" s="223">
        <v>1</v>
      </c>
      <c r="AG295" s="223">
        <v>1</v>
      </c>
      <c r="AH295" s="223">
        <v>1</v>
      </c>
      <c r="AI295" s="223">
        <v>1</v>
      </c>
      <c r="AJ295" s="223">
        <v>1</v>
      </c>
      <c r="AK295" s="223">
        <v>1</v>
      </c>
      <c r="AL295" s="223">
        <v>1</v>
      </c>
      <c r="AM295" s="223">
        <v>1</v>
      </c>
      <c r="AN295" s="223">
        <v>1</v>
      </c>
      <c r="AO295" s="223">
        <v>1</v>
      </c>
      <c r="AP295" s="223">
        <v>1</v>
      </c>
      <c r="AQ295" s="223">
        <v>1</v>
      </c>
      <c r="AR295" s="223">
        <v>1</v>
      </c>
      <c r="AS295" s="223">
        <v>1</v>
      </c>
      <c r="AT295" s="223">
        <v>1</v>
      </c>
      <c r="AU295" s="223">
        <v>1</v>
      </c>
      <c r="AV295" s="223">
        <v>1</v>
      </c>
      <c r="AW295" s="223">
        <v>1</v>
      </c>
      <c r="AX295" s="223">
        <v>1</v>
      </c>
      <c r="AY295" s="223">
        <v>1</v>
      </c>
      <c r="AZ295" s="223">
        <v>1</v>
      </c>
      <c r="BA295" s="223">
        <v>1</v>
      </c>
      <c r="BB295" s="223">
        <v>1</v>
      </c>
    </row>
    <row r="296" spans="1:54" ht="15" customHeight="1">
      <c r="A296" s="224">
        <f t="shared" si="28"/>
        <v>44075</v>
      </c>
      <c r="B296" s="225">
        <f t="shared" si="28"/>
        <v>44075</v>
      </c>
      <c r="C296" s="223">
        <v>1</v>
      </c>
      <c r="D296" s="223">
        <v>1</v>
      </c>
      <c r="E296" s="223">
        <v>1</v>
      </c>
      <c r="F296" s="223">
        <v>1</v>
      </c>
      <c r="G296" s="223">
        <v>1</v>
      </c>
      <c r="H296" s="223">
        <v>1</v>
      </c>
      <c r="I296" s="223">
        <v>1</v>
      </c>
      <c r="J296" s="223">
        <v>1</v>
      </c>
      <c r="K296" s="223">
        <v>1</v>
      </c>
      <c r="L296" s="223">
        <v>1</v>
      </c>
      <c r="M296" s="223">
        <v>1</v>
      </c>
      <c r="N296" s="223">
        <v>1</v>
      </c>
      <c r="O296" s="360">
        <v>1</v>
      </c>
      <c r="P296" s="223">
        <v>1</v>
      </c>
      <c r="Q296" s="223">
        <v>1</v>
      </c>
      <c r="R296" s="223">
        <v>1</v>
      </c>
      <c r="S296" s="223">
        <v>1</v>
      </c>
      <c r="T296" s="223">
        <v>1</v>
      </c>
      <c r="U296" s="223">
        <v>1</v>
      </c>
      <c r="V296" s="223">
        <v>1</v>
      </c>
      <c r="W296" s="360">
        <v>1</v>
      </c>
      <c r="X296" s="223">
        <v>1</v>
      </c>
      <c r="Y296" s="223">
        <v>1</v>
      </c>
      <c r="Z296" s="360">
        <v>1</v>
      </c>
      <c r="AA296" s="360">
        <v>1</v>
      </c>
      <c r="AB296" s="223">
        <v>1</v>
      </c>
      <c r="AC296" s="223">
        <v>1</v>
      </c>
      <c r="AD296" s="223">
        <v>1</v>
      </c>
      <c r="AE296" s="223">
        <v>1</v>
      </c>
      <c r="AF296" s="223">
        <v>1</v>
      </c>
      <c r="AG296" s="223">
        <v>1</v>
      </c>
      <c r="AH296" s="223">
        <v>1</v>
      </c>
      <c r="AI296" s="223">
        <v>1</v>
      </c>
      <c r="AJ296" s="223">
        <v>1</v>
      </c>
      <c r="AK296" s="223">
        <v>1</v>
      </c>
      <c r="AL296" s="223">
        <v>1</v>
      </c>
      <c r="AM296" s="223">
        <v>1</v>
      </c>
      <c r="AN296" s="223">
        <v>1</v>
      </c>
      <c r="AO296" s="223">
        <v>1</v>
      </c>
      <c r="AP296" s="223">
        <v>1</v>
      </c>
      <c r="AQ296" s="223">
        <v>1</v>
      </c>
      <c r="AR296" s="223">
        <v>1</v>
      </c>
      <c r="AS296" s="223">
        <v>1</v>
      </c>
      <c r="AT296" s="223">
        <v>1</v>
      </c>
      <c r="AU296" s="223">
        <v>1</v>
      </c>
      <c r="AV296" s="223">
        <v>1</v>
      </c>
      <c r="AW296" s="223">
        <v>1</v>
      </c>
      <c r="AX296" s="223">
        <v>1</v>
      </c>
      <c r="AY296" s="223">
        <v>1</v>
      </c>
      <c r="AZ296" s="223">
        <v>1</v>
      </c>
      <c r="BA296" s="223">
        <v>1</v>
      </c>
      <c r="BB296" s="223">
        <v>1</v>
      </c>
    </row>
    <row r="297" spans="1:54" ht="15" customHeight="1">
      <c r="A297" s="224">
        <f t="shared" si="28"/>
        <v>44105</v>
      </c>
      <c r="B297" s="225">
        <f t="shared" si="28"/>
        <v>44105</v>
      </c>
      <c r="C297" s="223">
        <v>1</v>
      </c>
      <c r="D297" s="223">
        <v>1</v>
      </c>
      <c r="E297" s="223">
        <v>1</v>
      </c>
      <c r="F297" s="223">
        <v>1</v>
      </c>
      <c r="G297" s="223">
        <v>1</v>
      </c>
      <c r="H297" s="223">
        <v>1</v>
      </c>
      <c r="I297" s="223">
        <v>1</v>
      </c>
      <c r="J297" s="223">
        <v>1</v>
      </c>
      <c r="K297" s="223">
        <v>1</v>
      </c>
      <c r="L297" s="223">
        <v>1</v>
      </c>
      <c r="M297" s="223">
        <v>1</v>
      </c>
      <c r="N297" s="223">
        <v>1</v>
      </c>
      <c r="O297" s="360">
        <v>1</v>
      </c>
      <c r="P297" s="223">
        <v>1</v>
      </c>
      <c r="Q297" s="223">
        <v>1</v>
      </c>
      <c r="R297" s="223">
        <v>1</v>
      </c>
      <c r="S297" s="223">
        <v>1</v>
      </c>
      <c r="T297" s="223">
        <v>1</v>
      </c>
      <c r="U297" s="223">
        <v>1</v>
      </c>
      <c r="V297" s="223">
        <v>1</v>
      </c>
      <c r="W297" s="360">
        <v>1</v>
      </c>
      <c r="X297" s="223">
        <v>1</v>
      </c>
      <c r="Y297" s="223">
        <v>1</v>
      </c>
      <c r="Z297" s="360">
        <v>1</v>
      </c>
      <c r="AA297" s="360">
        <v>1</v>
      </c>
      <c r="AB297" s="223">
        <v>1</v>
      </c>
      <c r="AC297" s="223">
        <v>1</v>
      </c>
      <c r="AD297" s="223">
        <v>1</v>
      </c>
      <c r="AE297" s="223">
        <v>1</v>
      </c>
      <c r="AF297" s="223">
        <v>1</v>
      </c>
      <c r="AG297" s="223">
        <v>1</v>
      </c>
      <c r="AH297" s="223">
        <v>1</v>
      </c>
      <c r="AI297" s="223">
        <v>1</v>
      </c>
      <c r="AJ297" s="223">
        <v>1</v>
      </c>
      <c r="AK297" s="223">
        <v>1</v>
      </c>
      <c r="AL297" s="223">
        <v>1</v>
      </c>
      <c r="AM297" s="223">
        <v>1</v>
      </c>
      <c r="AN297" s="223">
        <v>1</v>
      </c>
      <c r="AO297" s="223">
        <v>1</v>
      </c>
      <c r="AP297" s="223">
        <v>1</v>
      </c>
      <c r="AQ297" s="223">
        <v>1</v>
      </c>
      <c r="AR297" s="223">
        <v>1</v>
      </c>
      <c r="AS297" s="223">
        <v>1</v>
      </c>
      <c r="AT297" s="223">
        <v>1</v>
      </c>
      <c r="AU297" s="223">
        <v>1</v>
      </c>
      <c r="AV297" s="223">
        <v>1</v>
      </c>
      <c r="AW297" s="223">
        <v>1</v>
      </c>
      <c r="AX297" s="223">
        <v>1</v>
      </c>
      <c r="AY297" s="223">
        <v>1</v>
      </c>
      <c r="AZ297" s="223">
        <v>1</v>
      </c>
      <c r="BA297" s="223">
        <v>1</v>
      </c>
      <c r="BB297" s="223">
        <v>1</v>
      </c>
    </row>
    <row r="298" spans="1:54" ht="15" customHeight="1">
      <c r="A298" s="224">
        <f t="shared" si="28"/>
        <v>44136</v>
      </c>
      <c r="B298" s="225">
        <f t="shared" si="28"/>
        <v>44136</v>
      </c>
      <c r="C298" s="223">
        <v>1</v>
      </c>
      <c r="D298" s="223">
        <v>1</v>
      </c>
      <c r="E298" s="223">
        <v>1</v>
      </c>
      <c r="F298" s="223">
        <v>1</v>
      </c>
      <c r="G298" s="223">
        <v>1</v>
      </c>
      <c r="H298" s="223">
        <v>1</v>
      </c>
      <c r="I298" s="223">
        <v>1</v>
      </c>
      <c r="J298" s="223">
        <v>1</v>
      </c>
      <c r="K298" s="223">
        <v>1</v>
      </c>
      <c r="L298" s="223">
        <v>1</v>
      </c>
      <c r="M298" s="223">
        <v>1</v>
      </c>
      <c r="N298" s="223">
        <v>1</v>
      </c>
      <c r="O298" s="360">
        <v>1</v>
      </c>
      <c r="P298" s="223">
        <v>1</v>
      </c>
      <c r="Q298" s="223">
        <v>1</v>
      </c>
      <c r="R298" s="223">
        <v>1</v>
      </c>
      <c r="S298" s="223">
        <v>1</v>
      </c>
      <c r="T298" s="223">
        <v>1</v>
      </c>
      <c r="U298" s="223">
        <v>1</v>
      </c>
      <c r="V298" s="223">
        <v>1</v>
      </c>
      <c r="W298" s="360">
        <v>1</v>
      </c>
      <c r="X298" s="223">
        <v>1</v>
      </c>
      <c r="Y298" s="223">
        <v>1</v>
      </c>
      <c r="Z298" s="360">
        <v>1</v>
      </c>
      <c r="AA298" s="360">
        <v>1</v>
      </c>
      <c r="AB298" s="223">
        <v>1</v>
      </c>
      <c r="AC298" s="223">
        <v>1</v>
      </c>
      <c r="AD298" s="223">
        <v>1</v>
      </c>
      <c r="AE298" s="223">
        <v>1</v>
      </c>
      <c r="AF298" s="223">
        <v>1</v>
      </c>
      <c r="AG298" s="223">
        <v>1</v>
      </c>
      <c r="AH298" s="223">
        <v>1</v>
      </c>
      <c r="AI298" s="223">
        <v>1</v>
      </c>
      <c r="AJ298" s="223">
        <v>1</v>
      </c>
      <c r="AK298" s="223">
        <v>1</v>
      </c>
      <c r="AL298" s="223">
        <v>1</v>
      </c>
      <c r="AM298" s="223">
        <v>1</v>
      </c>
      <c r="AN298" s="223">
        <v>1</v>
      </c>
      <c r="AO298" s="223">
        <v>1</v>
      </c>
      <c r="AP298" s="223">
        <v>1</v>
      </c>
      <c r="AQ298" s="223">
        <v>1</v>
      </c>
      <c r="AR298" s="223">
        <v>1</v>
      </c>
      <c r="AS298" s="223">
        <v>1</v>
      </c>
      <c r="AT298" s="223">
        <v>1</v>
      </c>
      <c r="AU298" s="223">
        <v>1</v>
      </c>
      <c r="AV298" s="223">
        <v>1</v>
      </c>
      <c r="AW298" s="223">
        <v>1</v>
      </c>
      <c r="AX298" s="223">
        <v>1</v>
      </c>
      <c r="AY298" s="223">
        <v>1</v>
      </c>
      <c r="AZ298" s="223">
        <v>1</v>
      </c>
      <c r="BA298" s="223">
        <v>1</v>
      </c>
      <c r="BB298" s="223">
        <v>1</v>
      </c>
    </row>
    <row r="299" spans="1:54" ht="15" customHeight="1">
      <c r="A299" s="224">
        <f t="shared" si="28"/>
        <v>44166</v>
      </c>
      <c r="B299" s="225">
        <f t="shared" si="28"/>
        <v>44166</v>
      </c>
      <c r="C299" s="223">
        <v>1</v>
      </c>
      <c r="D299" s="223">
        <v>1</v>
      </c>
      <c r="E299" s="223">
        <v>1</v>
      </c>
      <c r="F299" s="223">
        <v>1</v>
      </c>
      <c r="G299" s="223">
        <v>1</v>
      </c>
      <c r="H299" s="223">
        <v>1</v>
      </c>
      <c r="I299" s="223">
        <v>1</v>
      </c>
      <c r="J299" s="223">
        <v>1</v>
      </c>
      <c r="K299" s="223">
        <v>1</v>
      </c>
      <c r="L299" s="223">
        <v>1</v>
      </c>
      <c r="M299" s="223">
        <v>1</v>
      </c>
      <c r="N299" s="223">
        <v>1</v>
      </c>
      <c r="O299" s="360">
        <v>1</v>
      </c>
      <c r="P299" s="223">
        <v>1</v>
      </c>
      <c r="Q299" s="223">
        <v>1</v>
      </c>
      <c r="R299" s="223">
        <v>1</v>
      </c>
      <c r="S299" s="223">
        <v>1</v>
      </c>
      <c r="T299" s="223">
        <v>1</v>
      </c>
      <c r="U299" s="223">
        <v>1</v>
      </c>
      <c r="V299" s="223">
        <v>1</v>
      </c>
      <c r="W299" s="360">
        <v>1</v>
      </c>
      <c r="X299" s="223">
        <v>1</v>
      </c>
      <c r="Y299" s="223">
        <v>1</v>
      </c>
      <c r="Z299" s="360">
        <v>1</v>
      </c>
      <c r="AA299" s="360">
        <v>1</v>
      </c>
      <c r="AB299" s="223">
        <v>1</v>
      </c>
      <c r="AC299" s="223">
        <v>1</v>
      </c>
      <c r="AD299" s="223">
        <v>1</v>
      </c>
      <c r="AE299" s="223">
        <v>1</v>
      </c>
      <c r="AF299" s="223">
        <v>1</v>
      </c>
      <c r="AG299" s="223">
        <v>1</v>
      </c>
      <c r="AH299" s="223">
        <v>1</v>
      </c>
      <c r="AI299" s="223">
        <v>1</v>
      </c>
      <c r="AJ299" s="223">
        <v>1</v>
      </c>
      <c r="AK299" s="223">
        <v>1</v>
      </c>
      <c r="AL299" s="223">
        <v>1</v>
      </c>
      <c r="AM299" s="223">
        <v>1</v>
      </c>
      <c r="AN299" s="223">
        <v>1</v>
      </c>
      <c r="AO299" s="223">
        <v>1</v>
      </c>
      <c r="AP299" s="223">
        <v>1</v>
      </c>
      <c r="AQ299" s="223">
        <v>1</v>
      </c>
      <c r="AR299" s="223">
        <v>1</v>
      </c>
      <c r="AS299" s="223">
        <v>1</v>
      </c>
      <c r="AT299" s="223">
        <v>1</v>
      </c>
      <c r="AU299" s="223">
        <v>1</v>
      </c>
      <c r="AV299" s="223">
        <v>1</v>
      </c>
      <c r="AW299" s="223">
        <v>1</v>
      </c>
      <c r="AX299" s="223">
        <v>1</v>
      </c>
      <c r="AY299" s="223">
        <v>1</v>
      </c>
      <c r="AZ299" s="223">
        <v>1</v>
      </c>
      <c r="BA299" s="223">
        <v>1</v>
      </c>
      <c r="BB299" s="223">
        <v>1</v>
      </c>
    </row>
    <row r="300" spans="1:54" ht="15" customHeight="1">
      <c r="A300" s="224">
        <f t="shared" si="28"/>
        <v>44197</v>
      </c>
      <c r="B300" s="225">
        <f t="shared" si="28"/>
        <v>44197</v>
      </c>
      <c r="C300" s="223">
        <v>1</v>
      </c>
      <c r="D300" s="223">
        <v>1</v>
      </c>
      <c r="E300" s="223">
        <v>1</v>
      </c>
      <c r="F300" s="223">
        <v>1</v>
      </c>
      <c r="G300" s="223">
        <v>1</v>
      </c>
      <c r="H300" s="223">
        <v>1</v>
      </c>
      <c r="I300" s="223">
        <v>1</v>
      </c>
      <c r="J300" s="223">
        <v>1</v>
      </c>
      <c r="K300" s="223">
        <v>1</v>
      </c>
      <c r="L300" s="223">
        <v>1</v>
      </c>
      <c r="M300" s="223">
        <v>1</v>
      </c>
      <c r="N300" s="223">
        <v>1</v>
      </c>
      <c r="O300" s="360">
        <v>1</v>
      </c>
      <c r="P300" s="223">
        <v>1</v>
      </c>
      <c r="Q300" s="223">
        <v>1</v>
      </c>
      <c r="R300" s="223">
        <v>1</v>
      </c>
      <c r="S300" s="223">
        <v>1</v>
      </c>
      <c r="T300" s="223">
        <v>1</v>
      </c>
      <c r="U300" s="223">
        <v>1</v>
      </c>
      <c r="V300" s="223">
        <v>1</v>
      </c>
      <c r="W300" s="360">
        <v>1</v>
      </c>
      <c r="X300" s="223">
        <v>1</v>
      </c>
      <c r="Y300" s="223">
        <v>1</v>
      </c>
      <c r="Z300" s="360">
        <v>1</v>
      </c>
      <c r="AA300" s="360">
        <v>1</v>
      </c>
      <c r="AB300" s="223">
        <v>1</v>
      </c>
      <c r="AC300" s="223">
        <v>1</v>
      </c>
      <c r="AD300" s="223">
        <v>1</v>
      </c>
      <c r="AE300" s="223">
        <v>1</v>
      </c>
      <c r="AF300" s="223">
        <v>1</v>
      </c>
      <c r="AG300" s="223">
        <v>1</v>
      </c>
      <c r="AH300" s="223">
        <v>1</v>
      </c>
      <c r="AI300" s="223">
        <v>1</v>
      </c>
      <c r="AJ300" s="223">
        <v>1</v>
      </c>
      <c r="AK300" s="223">
        <v>1</v>
      </c>
      <c r="AL300" s="223">
        <v>1</v>
      </c>
      <c r="AM300" s="223">
        <v>1</v>
      </c>
      <c r="AN300" s="223">
        <v>1</v>
      </c>
      <c r="AO300" s="223">
        <v>1</v>
      </c>
      <c r="AP300" s="223">
        <v>1</v>
      </c>
      <c r="AQ300" s="223">
        <v>1</v>
      </c>
      <c r="AR300" s="223">
        <v>1</v>
      </c>
      <c r="AS300" s="223">
        <v>1</v>
      </c>
      <c r="AT300" s="223">
        <v>1</v>
      </c>
      <c r="AU300" s="223">
        <v>1</v>
      </c>
      <c r="AV300" s="223">
        <v>1</v>
      </c>
      <c r="AW300" s="223">
        <v>1</v>
      </c>
      <c r="AX300" s="223">
        <v>1</v>
      </c>
      <c r="AY300" s="223">
        <v>1</v>
      </c>
      <c r="AZ300" s="223">
        <v>1</v>
      </c>
      <c r="BA300" s="223">
        <v>1</v>
      </c>
      <c r="BB300" s="223">
        <v>1</v>
      </c>
    </row>
    <row r="301" spans="1:54" ht="15" customHeight="1">
      <c r="A301" s="224">
        <f t="shared" si="28"/>
        <v>44228</v>
      </c>
      <c r="B301" s="225">
        <f t="shared" si="28"/>
        <v>44228</v>
      </c>
      <c r="C301" s="223">
        <v>1</v>
      </c>
      <c r="D301" s="223">
        <v>1</v>
      </c>
      <c r="E301" s="223">
        <v>1</v>
      </c>
      <c r="F301" s="223">
        <v>1</v>
      </c>
      <c r="G301" s="223">
        <v>1</v>
      </c>
      <c r="H301" s="223">
        <v>1</v>
      </c>
      <c r="I301" s="223">
        <v>1</v>
      </c>
      <c r="J301" s="223">
        <v>1</v>
      </c>
      <c r="K301" s="223">
        <v>1</v>
      </c>
      <c r="L301" s="223">
        <v>1</v>
      </c>
      <c r="M301" s="223">
        <v>1</v>
      </c>
      <c r="N301" s="223">
        <v>1</v>
      </c>
      <c r="O301" s="360">
        <v>1</v>
      </c>
      <c r="P301" s="223">
        <v>1</v>
      </c>
      <c r="Q301" s="223">
        <v>1</v>
      </c>
      <c r="R301" s="223">
        <v>1</v>
      </c>
      <c r="S301" s="223">
        <v>1</v>
      </c>
      <c r="T301" s="223">
        <v>1</v>
      </c>
      <c r="U301" s="223">
        <v>1</v>
      </c>
      <c r="V301" s="223">
        <v>1</v>
      </c>
      <c r="W301" s="360">
        <v>1</v>
      </c>
      <c r="X301" s="223">
        <v>1</v>
      </c>
      <c r="Y301" s="223">
        <v>1</v>
      </c>
      <c r="Z301" s="360">
        <v>1</v>
      </c>
      <c r="AA301" s="360">
        <v>1</v>
      </c>
      <c r="AB301" s="223">
        <v>1</v>
      </c>
      <c r="AC301" s="223">
        <v>1</v>
      </c>
      <c r="AD301" s="223">
        <v>1</v>
      </c>
      <c r="AE301" s="223">
        <v>1</v>
      </c>
      <c r="AF301" s="223">
        <v>1</v>
      </c>
      <c r="AG301" s="223">
        <v>1</v>
      </c>
      <c r="AH301" s="223">
        <v>1</v>
      </c>
      <c r="AI301" s="223">
        <v>1</v>
      </c>
      <c r="AJ301" s="223">
        <v>1</v>
      </c>
      <c r="AK301" s="223">
        <v>1</v>
      </c>
      <c r="AL301" s="223">
        <v>1</v>
      </c>
      <c r="AM301" s="223">
        <v>1</v>
      </c>
      <c r="AN301" s="223">
        <v>1</v>
      </c>
      <c r="AO301" s="223">
        <v>1</v>
      </c>
      <c r="AP301" s="223">
        <v>1</v>
      </c>
      <c r="AQ301" s="223">
        <v>1</v>
      </c>
      <c r="AR301" s="223">
        <v>1</v>
      </c>
      <c r="AS301" s="223">
        <v>1</v>
      </c>
      <c r="AT301" s="223">
        <v>1</v>
      </c>
      <c r="AU301" s="223">
        <v>1</v>
      </c>
      <c r="AV301" s="223">
        <v>1</v>
      </c>
      <c r="AW301" s="223">
        <v>1</v>
      </c>
      <c r="AX301" s="223">
        <v>1</v>
      </c>
      <c r="AY301" s="223">
        <v>1</v>
      </c>
      <c r="AZ301" s="223">
        <v>1</v>
      </c>
      <c r="BA301" s="223">
        <v>1</v>
      </c>
      <c r="BB301" s="223">
        <v>1</v>
      </c>
    </row>
    <row r="302" spans="1:54" ht="15" customHeight="1">
      <c r="A302" s="224">
        <f t="shared" si="28"/>
        <v>44256</v>
      </c>
      <c r="B302" s="225">
        <f t="shared" si="28"/>
        <v>44256</v>
      </c>
      <c r="C302" s="223">
        <v>1</v>
      </c>
      <c r="D302" s="223">
        <v>1</v>
      </c>
      <c r="E302" s="223">
        <v>1</v>
      </c>
      <c r="F302" s="223">
        <v>1</v>
      </c>
      <c r="G302" s="223">
        <v>1</v>
      </c>
      <c r="H302" s="223">
        <v>1</v>
      </c>
      <c r="I302" s="223">
        <v>1</v>
      </c>
      <c r="J302" s="223">
        <v>1</v>
      </c>
      <c r="K302" s="223">
        <v>1</v>
      </c>
      <c r="L302" s="223">
        <v>1</v>
      </c>
      <c r="M302" s="223">
        <v>1</v>
      </c>
      <c r="N302" s="223">
        <v>1</v>
      </c>
      <c r="O302" s="360">
        <v>1</v>
      </c>
      <c r="P302" s="223">
        <v>1</v>
      </c>
      <c r="Q302" s="223">
        <v>1</v>
      </c>
      <c r="R302" s="223">
        <v>1</v>
      </c>
      <c r="S302" s="223">
        <v>1</v>
      </c>
      <c r="T302" s="223">
        <v>1</v>
      </c>
      <c r="U302" s="223">
        <v>1</v>
      </c>
      <c r="V302" s="223">
        <v>1</v>
      </c>
      <c r="W302" s="360">
        <v>1</v>
      </c>
      <c r="X302" s="223">
        <v>1</v>
      </c>
      <c r="Y302" s="223">
        <v>1</v>
      </c>
      <c r="Z302" s="360">
        <v>1</v>
      </c>
      <c r="AA302" s="360">
        <v>1</v>
      </c>
      <c r="AB302" s="223">
        <v>1</v>
      </c>
      <c r="AC302" s="223">
        <v>1</v>
      </c>
      <c r="AD302" s="223">
        <v>1</v>
      </c>
      <c r="AE302" s="223">
        <v>1</v>
      </c>
      <c r="AF302" s="223">
        <v>1</v>
      </c>
      <c r="AG302" s="223">
        <v>1</v>
      </c>
      <c r="AH302" s="223">
        <v>1</v>
      </c>
      <c r="AI302" s="223">
        <v>1</v>
      </c>
      <c r="AJ302" s="223">
        <v>1</v>
      </c>
      <c r="AK302" s="223">
        <v>1</v>
      </c>
      <c r="AL302" s="223">
        <v>1</v>
      </c>
      <c r="AM302" s="223">
        <v>1</v>
      </c>
      <c r="AN302" s="223">
        <v>1</v>
      </c>
      <c r="AO302" s="223">
        <v>1</v>
      </c>
      <c r="AP302" s="223">
        <v>1</v>
      </c>
      <c r="AQ302" s="223">
        <v>1</v>
      </c>
      <c r="AR302" s="223">
        <v>1</v>
      </c>
      <c r="AS302" s="223">
        <v>1</v>
      </c>
      <c r="AT302" s="223">
        <v>1</v>
      </c>
      <c r="AU302" s="223">
        <v>1</v>
      </c>
      <c r="AV302" s="223">
        <v>1</v>
      </c>
      <c r="AW302" s="223">
        <v>1</v>
      </c>
      <c r="AX302" s="223">
        <v>1</v>
      </c>
      <c r="AY302" s="223">
        <v>1</v>
      </c>
      <c r="AZ302" s="223">
        <v>1</v>
      </c>
      <c r="BA302" s="223">
        <v>1</v>
      </c>
      <c r="BB302" s="223">
        <v>1</v>
      </c>
    </row>
    <row r="303" spans="1:54" ht="15" customHeight="1">
      <c r="A303" s="224">
        <f t="shared" si="28"/>
        <v>44287</v>
      </c>
      <c r="B303" s="225">
        <f t="shared" si="28"/>
        <v>44287</v>
      </c>
      <c r="C303" s="223">
        <v>1</v>
      </c>
      <c r="D303" s="223">
        <v>1</v>
      </c>
      <c r="E303" s="223">
        <v>1</v>
      </c>
      <c r="F303" s="223">
        <v>1</v>
      </c>
      <c r="G303" s="223">
        <v>1</v>
      </c>
      <c r="H303" s="223">
        <v>1</v>
      </c>
      <c r="I303" s="223">
        <v>1</v>
      </c>
      <c r="J303" s="223">
        <v>1</v>
      </c>
      <c r="K303" s="223">
        <v>1</v>
      </c>
      <c r="L303" s="223">
        <v>1</v>
      </c>
      <c r="M303" s="223">
        <v>1</v>
      </c>
      <c r="N303" s="223">
        <v>1</v>
      </c>
      <c r="O303" s="360">
        <v>1</v>
      </c>
      <c r="P303" s="223">
        <v>1</v>
      </c>
      <c r="Q303" s="223">
        <v>1</v>
      </c>
      <c r="R303" s="223">
        <v>1</v>
      </c>
      <c r="S303" s="223">
        <v>1</v>
      </c>
      <c r="T303" s="223">
        <v>1</v>
      </c>
      <c r="U303" s="223">
        <v>1</v>
      </c>
      <c r="V303" s="223">
        <v>1</v>
      </c>
      <c r="W303" s="360">
        <v>1</v>
      </c>
      <c r="X303" s="223">
        <v>1</v>
      </c>
      <c r="Y303" s="223">
        <v>1</v>
      </c>
      <c r="Z303" s="360">
        <v>1</v>
      </c>
      <c r="AA303" s="360">
        <v>1</v>
      </c>
      <c r="AB303" s="223">
        <v>1</v>
      </c>
      <c r="AC303" s="223">
        <v>1</v>
      </c>
      <c r="AD303" s="223">
        <v>1</v>
      </c>
      <c r="AE303" s="223">
        <v>1</v>
      </c>
      <c r="AF303" s="223">
        <v>1</v>
      </c>
      <c r="AG303" s="223">
        <v>1</v>
      </c>
      <c r="AH303" s="223">
        <v>1</v>
      </c>
      <c r="AI303" s="223">
        <v>1</v>
      </c>
      <c r="AJ303" s="223">
        <v>1</v>
      </c>
      <c r="AK303" s="223">
        <v>1</v>
      </c>
      <c r="AL303" s="223">
        <v>1</v>
      </c>
      <c r="AM303" s="223">
        <v>1</v>
      </c>
      <c r="AN303" s="223">
        <v>1</v>
      </c>
      <c r="AO303" s="223">
        <v>1</v>
      </c>
      <c r="AP303" s="223">
        <v>1</v>
      </c>
      <c r="AQ303" s="223">
        <v>1</v>
      </c>
      <c r="AR303" s="223">
        <v>1</v>
      </c>
      <c r="AS303" s="223">
        <v>1</v>
      </c>
      <c r="AT303" s="223">
        <v>1</v>
      </c>
      <c r="AU303" s="223">
        <v>1</v>
      </c>
      <c r="AV303" s="223">
        <v>1</v>
      </c>
      <c r="AW303" s="223">
        <v>1</v>
      </c>
      <c r="AX303" s="223">
        <v>1</v>
      </c>
      <c r="AY303" s="223">
        <v>1</v>
      </c>
      <c r="AZ303" s="223">
        <v>1</v>
      </c>
      <c r="BA303" s="223">
        <v>1</v>
      </c>
      <c r="BB303" s="223">
        <v>1</v>
      </c>
    </row>
    <row r="304" spans="1:54" ht="15" customHeight="1">
      <c r="A304" s="224">
        <f t="shared" si="28"/>
        <v>44317</v>
      </c>
      <c r="B304" s="225">
        <f t="shared" si="28"/>
        <v>44317</v>
      </c>
      <c r="C304" s="223">
        <v>1</v>
      </c>
      <c r="D304" s="223">
        <v>1</v>
      </c>
      <c r="E304" s="223">
        <v>1</v>
      </c>
      <c r="F304" s="223">
        <v>1</v>
      </c>
      <c r="G304" s="223">
        <v>1</v>
      </c>
      <c r="H304" s="223">
        <v>1</v>
      </c>
      <c r="I304" s="223">
        <v>1</v>
      </c>
      <c r="J304" s="223">
        <v>1</v>
      </c>
      <c r="K304" s="223">
        <v>1</v>
      </c>
      <c r="L304" s="223">
        <v>1</v>
      </c>
      <c r="M304" s="223">
        <v>1</v>
      </c>
      <c r="N304" s="223">
        <v>1</v>
      </c>
      <c r="O304" s="360">
        <v>1</v>
      </c>
      <c r="P304" s="223">
        <v>1</v>
      </c>
      <c r="Q304" s="223">
        <v>1</v>
      </c>
      <c r="R304" s="223">
        <v>1</v>
      </c>
      <c r="S304" s="223">
        <v>1</v>
      </c>
      <c r="T304" s="223">
        <v>1</v>
      </c>
      <c r="U304" s="223">
        <v>1</v>
      </c>
      <c r="V304" s="223">
        <v>1</v>
      </c>
      <c r="W304" s="360">
        <v>1</v>
      </c>
      <c r="X304" s="223">
        <v>1</v>
      </c>
      <c r="Y304" s="223">
        <v>1</v>
      </c>
      <c r="Z304" s="360">
        <v>1</v>
      </c>
      <c r="AA304" s="360">
        <v>1</v>
      </c>
      <c r="AB304" s="223">
        <v>1</v>
      </c>
      <c r="AC304" s="223">
        <v>1</v>
      </c>
      <c r="AD304" s="223">
        <v>1</v>
      </c>
      <c r="AE304" s="223">
        <v>1</v>
      </c>
      <c r="AF304" s="223">
        <v>1</v>
      </c>
      <c r="AG304" s="223">
        <v>1</v>
      </c>
      <c r="AH304" s="223">
        <v>1</v>
      </c>
      <c r="AI304" s="223">
        <v>1</v>
      </c>
      <c r="AJ304" s="223">
        <v>1</v>
      </c>
      <c r="AK304" s="223">
        <v>1</v>
      </c>
      <c r="AL304" s="223">
        <v>1</v>
      </c>
      <c r="AM304" s="223">
        <v>1</v>
      </c>
      <c r="AN304" s="223">
        <v>1</v>
      </c>
      <c r="AO304" s="223">
        <v>1</v>
      </c>
      <c r="AP304" s="223">
        <v>1</v>
      </c>
      <c r="AQ304" s="223">
        <v>1</v>
      </c>
      <c r="AR304" s="223">
        <v>1</v>
      </c>
      <c r="AS304" s="223">
        <v>1</v>
      </c>
      <c r="AT304" s="223">
        <v>1</v>
      </c>
      <c r="AU304" s="223">
        <v>1</v>
      </c>
      <c r="AV304" s="223">
        <v>1</v>
      </c>
      <c r="AW304" s="223">
        <v>1</v>
      </c>
      <c r="AX304" s="223">
        <v>1</v>
      </c>
      <c r="AY304" s="223">
        <v>1</v>
      </c>
      <c r="AZ304" s="223">
        <v>1</v>
      </c>
      <c r="BA304" s="223">
        <v>1</v>
      </c>
      <c r="BB304" s="223">
        <v>1</v>
      </c>
    </row>
    <row r="305" spans="1:54" ht="15" customHeight="1">
      <c r="A305" s="224">
        <f t="shared" si="28"/>
        <v>44348</v>
      </c>
      <c r="B305" s="225">
        <f t="shared" si="28"/>
        <v>44348</v>
      </c>
      <c r="C305" s="223">
        <v>1</v>
      </c>
      <c r="D305" s="223">
        <v>1</v>
      </c>
      <c r="E305" s="223">
        <v>1</v>
      </c>
      <c r="F305" s="223">
        <v>1</v>
      </c>
      <c r="G305" s="223">
        <v>1</v>
      </c>
      <c r="H305" s="223">
        <v>1</v>
      </c>
      <c r="I305" s="223">
        <v>1</v>
      </c>
      <c r="J305" s="223">
        <v>1</v>
      </c>
      <c r="K305" s="223">
        <v>1</v>
      </c>
      <c r="L305" s="223">
        <v>1</v>
      </c>
      <c r="M305" s="223">
        <v>1</v>
      </c>
      <c r="N305" s="223">
        <v>1</v>
      </c>
      <c r="O305" s="360">
        <v>1</v>
      </c>
      <c r="P305" s="223">
        <v>1</v>
      </c>
      <c r="Q305" s="223">
        <v>1</v>
      </c>
      <c r="R305" s="223">
        <v>1</v>
      </c>
      <c r="S305" s="223">
        <v>1</v>
      </c>
      <c r="T305" s="223">
        <v>1</v>
      </c>
      <c r="U305" s="223">
        <v>1</v>
      </c>
      <c r="V305" s="223">
        <v>1</v>
      </c>
      <c r="W305" s="360">
        <v>1</v>
      </c>
      <c r="X305" s="223">
        <v>1</v>
      </c>
      <c r="Y305" s="223">
        <v>1</v>
      </c>
      <c r="Z305" s="360">
        <v>1</v>
      </c>
      <c r="AA305" s="360">
        <v>1</v>
      </c>
      <c r="AB305" s="223">
        <v>1</v>
      </c>
      <c r="AC305" s="223">
        <v>1</v>
      </c>
      <c r="AD305" s="223">
        <v>1</v>
      </c>
      <c r="AE305" s="223">
        <v>1</v>
      </c>
      <c r="AF305" s="223">
        <v>1</v>
      </c>
      <c r="AG305" s="223">
        <v>1</v>
      </c>
      <c r="AH305" s="223">
        <v>1</v>
      </c>
      <c r="AI305" s="223">
        <v>1</v>
      </c>
      <c r="AJ305" s="223">
        <v>1</v>
      </c>
      <c r="AK305" s="223">
        <v>1</v>
      </c>
      <c r="AL305" s="223">
        <v>1</v>
      </c>
      <c r="AM305" s="223">
        <v>1</v>
      </c>
      <c r="AN305" s="223">
        <v>1</v>
      </c>
      <c r="AO305" s="223">
        <v>1</v>
      </c>
      <c r="AP305" s="223">
        <v>1</v>
      </c>
      <c r="AQ305" s="223">
        <v>1</v>
      </c>
      <c r="AR305" s="223">
        <v>1</v>
      </c>
      <c r="AS305" s="223">
        <v>1</v>
      </c>
      <c r="AT305" s="223">
        <v>1</v>
      </c>
      <c r="AU305" s="223">
        <v>1</v>
      </c>
      <c r="AV305" s="223">
        <v>1</v>
      </c>
      <c r="AW305" s="223">
        <v>1</v>
      </c>
      <c r="AX305" s="223">
        <v>1</v>
      </c>
      <c r="AY305" s="223">
        <v>1</v>
      </c>
      <c r="AZ305" s="223">
        <v>1</v>
      </c>
      <c r="BA305" s="223">
        <v>1</v>
      </c>
      <c r="BB305" s="223">
        <v>1</v>
      </c>
    </row>
    <row r="306" spans="1:54" ht="15" customHeight="1">
      <c r="A306" s="224">
        <f t="shared" si="28"/>
        <v>44378</v>
      </c>
      <c r="B306" s="225">
        <f t="shared" si="28"/>
        <v>44378</v>
      </c>
      <c r="C306" s="223">
        <v>1</v>
      </c>
      <c r="D306" s="223">
        <v>1</v>
      </c>
      <c r="E306" s="223">
        <v>1</v>
      </c>
      <c r="F306" s="223">
        <v>1</v>
      </c>
      <c r="G306" s="223">
        <v>1</v>
      </c>
      <c r="H306" s="223">
        <v>1</v>
      </c>
      <c r="I306" s="223">
        <v>1</v>
      </c>
      <c r="J306" s="223">
        <v>1</v>
      </c>
      <c r="K306" s="223">
        <v>1</v>
      </c>
      <c r="L306" s="223">
        <v>1</v>
      </c>
      <c r="M306" s="223">
        <v>1</v>
      </c>
      <c r="N306" s="223">
        <v>1</v>
      </c>
      <c r="O306" s="360">
        <v>1</v>
      </c>
      <c r="P306" s="223">
        <v>1</v>
      </c>
      <c r="Q306" s="223">
        <v>1</v>
      </c>
      <c r="R306" s="223">
        <v>1</v>
      </c>
      <c r="S306" s="223">
        <v>1</v>
      </c>
      <c r="T306" s="223">
        <v>1</v>
      </c>
      <c r="U306" s="223">
        <v>1</v>
      </c>
      <c r="V306" s="223">
        <v>1</v>
      </c>
      <c r="W306" s="360">
        <v>1</v>
      </c>
      <c r="X306" s="223">
        <v>1</v>
      </c>
      <c r="Y306" s="223">
        <v>1</v>
      </c>
      <c r="Z306" s="360">
        <v>1</v>
      </c>
      <c r="AA306" s="360">
        <v>1</v>
      </c>
      <c r="AB306" s="223">
        <v>1</v>
      </c>
      <c r="AC306" s="223">
        <v>1</v>
      </c>
      <c r="AD306" s="223">
        <v>1</v>
      </c>
      <c r="AE306" s="223">
        <v>1</v>
      </c>
      <c r="AF306" s="223">
        <v>1</v>
      </c>
      <c r="AG306" s="223">
        <v>1</v>
      </c>
      <c r="AH306" s="223">
        <v>1</v>
      </c>
      <c r="AI306" s="223">
        <v>1</v>
      </c>
      <c r="AJ306" s="223">
        <v>1</v>
      </c>
      <c r="AK306" s="223">
        <v>1</v>
      </c>
      <c r="AL306" s="223">
        <v>1</v>
      </c>
      <c r="AM306" s="223">
        <v>1</v>
      </c>
      <c r="AN306" s="223">
        <v>1</v>
      </c>
      <c r="AO306" s="223">
        <v>1</v>
      </c>
      <c r="AP306" s="223">
        <v>1</v>
      </c>
      <c r="AQ306" s="223">
        <v>1</v>
      </c>
      <c r="AR306" s="223">
        <v>1</v>
      </c>
      <c r="AS306" s="223">
        <v>1</v>
      </c>
      <c r="AT306" s="223">
        <v>1</v>
      </c>
      <c r="AU306" s="223">
        <v>1</v>
      </c>
      <c r="AV306" s="223">
        <v>1</v>
      </c>
      <c r="AW306" s="223">
        <v>1</v>
      </c>
      <c r="AX306" s="223">
        <v>1</v>
      </c>
      <c r="AY306" s="223">
        <v>1</v>
      </c>
      <c r="AZ306" s="223">
        <v>1</v>
      </c>
      <c r="BA306" s="223">
        <v>1</v>
      </c>
      <c r="BB306" s="223">
        <v>1</v>
      </c>
    </row>
    <row r="307" spans="1:54" ht="15" customHeight="1">
      <c r="A307" s="224">
        <f t="shared" ref="A307:B323" si="29">A148</f>
        <v>44409</v>
      </c>
      <c r="B307" s="225">
        <f t="shared" si="29"/>
        <v>44409</v>
      </c>
      <c r="C307" s="223">
        <v>1</v>
      </c>
      <c r="D307" s="223">
        <v>1</v>
      </c>
      <c r="E307" s="223">
        <v>1</v>
      </c>
      <c r="F307" s="223">
        <v>1</v>
      </c>
      <c r="G307" s="223">
        <v>1</v>
      </c>
      <c r="H307" s="223">
        <v>1</v>
      </c>
      <c r="I307" s="223">
        <v>1</v>
      </c>
      <c r="J307" s="223">
        <v>1</v>
      </c>
      <c r="K307" s="223">
        <v>1</v>
      </c>
      <c r="L307" s="223">
        <v>1</v>
      </c>
      <c r="M307" s="223">
        <v>1</v>
      </c>
      <c r="N307" s="223">
        <v>1</v>
      </c>
      <c r="O307" s="360">
        <v>1</v>
      </c>
      <c r="P307" s="223">
        <v>1</v>
      </c>
      <c r="Q307" s="223">
        <v>1</v>
      </c>
      <c r="R307" s="223">
        <v>1</v>
      </c>
      <c r="S307" s="223">
        <v>1</v>
      </c>
      <c r="T307" s="223">
        <v>1</v>
      </c>
      <c r="U307" s="223">
        <v>1</v>
      </c>
      <c r="V307" s="223">
        <v>1</v>
      </c>
      <c r="W307" s="360">
        <v>1</v>
      </c>
      <c r="X307" s="223">
        <v>1</v>
      </c>
      <c r="Y307" s="223">
        <v>1</v>
      </c>
      <c r="Z307" s="360">
        <v>1</v>
      </c>
      <c r="AA307" s="360">
        <v>1</v>
      </c>
      <c r="AB307" s="223">
        <v>1</v>
      </c>
      <c r="AC307" s="223">
        <v>1</v>
      </c>
      <c r="AD307" s="223">
        <v>1</v>
      </c>
      <c r="AE307" s="223">
        <v>1</v>
      </c>
      <c r="AF307" s="223">
        <v>1</v>
      </c>
      <c r="AG307" s="223">
        <v>1</v>
      </c>
      <c r="AH307" s="223">
        <v>1</v>
      </c>
      <c r="AI307" s="223">
        <v>1</v>
      </c>
      <c r="AJ307" s="223">
        <v>1</v>
      </c>
      <c r="AK307" s="223">
        <v>1</v>
      </c>
      <c r="AL307" s="223">
        <v>1</v>
      </c>
      <c r="AM307" s="223">
        <v>1</v>
      </c>
      <c r="AN307" s="223">
        <v>1</v>
      </c>
      <c r="AO307" s="223">
        <v>1</v>
      </c>
      <c r="AP307" s="223">
        <v>1</v>
      </c>
      <c r="AQ307" s="223">
        <v>1</v>
      </c>
      <c r="AR307" s="223">
        <v>1</v>
      </c>
      <c r="AS307" s="223">
        <v>1</v>
      </c>
      <c r="AT307" s="223">
        <v>1</v>
      </c>
      <c r="AU307" s="223">
        <v>1</v>
      </c>
      <c r="AV307" s="223">
        <v>1</v>
      </c>
      <c r="AW307" s="223">
        <v>1</v>
      </c>
      <c r="AX307" s="223">
        <v>1</v>
      </c>
      <c r="AY307" s="223">
        <v>1</v>
      </c>
      <c r="AZ307" s="223">
        <v>1</v>
      </c>
      <c r="BA307" s="223">
        <v>1</v>
      </c>
      <c r="BB307" s="223">
        <v>1</v>
      </c>
    </row>
    <row r="308" spans="1:54" ht="15" customHeight="1">
      <c r="A308" s="224">
        <f t="shared" si="29"/>
        <v>44440</v>
      </c>
      <c r="B308" s="225">
        <f t="shared" si="29"/>
        <v>44440</v>
      </c>
      <c r="C308" s="223">
        <v>1</v>
      </c>
      <c r="D308" s="223">
        <v>1</v>
      </c>
      <c r="E308" s="223">
        <v>1</v>
      </c>
      <c r="F308" s="223">
        <v>1</v>
      </c>
      <c r="G308" s="223">
        <v>1</v>
      </c>
      <c r="H308" s="223">
        <v>1</v>
      </c>
      <c r="I308" s="223">
        <v>1</v>
      </c>
      <c r="J308" s="223">
        <v>1</v>
      </c>
      <c r="K308" s="223">
        <v>1</v>
      </c>
      <c r="L308" s="223">
        <v>1</v>
      </c>
      <c r="M308" s="223">
        <v>1</v>
      </c>
      <c r="N308" s="223">
        <v>1</v>
      </c>
      <c r="O308" s="360">
        <v>1</v>
      </c>
      <c r="P308" s="223">
        <v>1</v>
      </c>
      <c r="Q308" s="223">
        <v>1</v>
      </c>
      <c r="R308" s="223">
        <v>1</v>
      </c>
      <c r="S308" s="223">
        <v>1</v>
      </c>
      <c r="T308" s="223">
        <v>1</v>
      </c>
      <c r="U308" s="223">
        <v>1</v>
      </c>
      <c r="V308" s="223">
        <v>1</v>
      </c>
      <c r="W308" s="360">
        <v>1</v>
      </c>
      <c r="X308" s="223">
        <v>1</v>
      </c>
      <c r="Y308" s="223">
        <v>1</v>
      </c>
      <c r="Z308" s="360">
        <v>1</v>
      </c>
      <c r="AA308" s="360">
        <v>1</v>
      </c>
      <c r="AB308" s="223">
        <v>1</v>
      </c>
      <c r="AC308" s="223">
        <v>1</v>
      </c>
      <c r="AD308" s="223">
        <v>1</v>
      </c>
      <c r="AE308" s="223">
        <v>1</v>
      </c>
      <c r="AF308" s="223">
        <v>1</v>
      </c>
      <c r="AG308" s="223">
        <v>1</v>
      </c>
      <c r="AH308" s="223">
        <v>1</v>
      </c>
      <c r="AI308" s="223">
        <v>1</v>
      </c>
      <c r="AJ308" s="223">
        <v>1</v>
      </c>
      <c r="AK308" s="223">
        <v>1</v>
      </c>
      <c r="AL308" s="223">
        <v>1</v>
      </c>
      <c r="AM308" s="223">
        <v>1</v>
      </c>
      <c r="AN308" s="223">
        <v>1</v>
      </c>
      <c r="AO308" s="223">
        <v>1</v>
      </c>
      <c r="AP308" s="223">
        <v>1</v>
      </c>
      <c r="AQ308" s="223">
        <v>1</v>
      </c>
      <c r="AR308" s="223">
        <v>1</v>
      </c>
      <c r="AS308" s="223">
        <v>1</v>
      </c>
      <c r="AT308" s="223">
        <v>1</v>
      </c>
      <c r="AU308" s="223">
        <v>1</v>
      </c>
      <c r="AV308" s="223">
        <v>1</v>
      </c>
      <c r="AW308" s="223">
        <v>1</v>
      </c>
      <c r="AX308" s="223">
        <v>1</v>
      </c>
      <c r="AY308" s="223">
        <v>1</v>
      </c>
      <c r="AZ308" s="223">
        <v>1</v>
      </c>
      <c r="BA308" s="223">
        <v>1</v>
      </c>
      <c r="BB308" s="223">
        <v>1</v>
      </c>
    </row>
    <row r="309" spans="1:54" ht="15" customHeight="1">
      <c r="A309" s="224">
        <f t="shared" si="29"/>
        <v>44470</v>
      </c>
      <c r="B309" s="225">
        <f t="shared" si="29"/>
        <v>44470</v>
      </c>
      <c r="C309" s="223">
        <v>1</v>
      </c>
      <c r="D309" s="223">
        <v>1</v>
      </c>
      <c r="E309" s="223">
        <v>1</v>
      </c>
      <c r="F309" s="223">
        <v>1</v>
      </c>
      <c r="G309" s="223">
        <v>1</v>
      </c>
      <c r="H309" s="223">
        <v>1</v>
      </c>
      <c r="I309" s="223">
        <v>1</v>
      </c>
      <c r="J309" s="223">
        <v>1</v>
      </c>
      <c r="K309" s="223">
        <v>1</v>
      </c>
      <c r="L309" s="223">
        <v>1</v>
      </c>
      <c r="M309" s="223">
        <v>1</v>
      </c>
      <c r="N309" s="223">
        <v>1</v>
      </c>
      <c r="O309" s="360">
        <v>1</v>
      </c>
      <c r="P309" s="223">
        <v>1</v>
      </c>
      <c r="Q309" s="223">
        <v>1</v>
      </c>
      <c r="R309" s="223">
        <v>1</v>
      </c>
      <c r="S309" s="223">
        <v>1</v>
      </c>
      <c r="T309" s="223">
        <v>1</v>
      </c>
      <c r="U309" s="223">
        <v>1</v>
      </c>
      <c r="V309" s="223">
        <v>1</v>
      </c>
      <c r="W309" s="360">
        <v>1</v>
      </c>
      <c r="X309" s="223">
        <v>1</v>
      </c>
      <c r="Y309" s="223">
        <v>1</v>
      </c>
      <c r="Z309" s="360">
        <v>1</v>
      </c>
      <c r="AA309" s="360">
        <v>1</v>
      </c>
      <c r="AB309" s="223">
        <v>1</v>
      </c>
      <c r="AC309" s="223">
        <v>1</v>
      </c>
      <c r="AD309" s="223">
        <v>1</v>
      </c>
      <c r="AE309" s="223">
        <v>1</v>
      </c>
      <c r="AF309" s="223">
        <v>1</v>
      </c>
      <c r="AG309" s="223">
        <v>1</v>
      </c>
      <c r="AH309" s="223">
        <v>1</v>
      </c>
      <c r="AI309" s="223">
        <v>1</v>
      </c>
      <c r="AJ309" s="223">
        <v>1</v>
      </c>
      <c r="AK309" s="223">
        <v>1</v>
      </c>
      <c r="AL309" s="223">
        <v>1</v>
      </c>
      <c r="AM309" s="223">
        <v>1</v>
      </c>
      <c r="AN309" s="223">
        <v>1</v>
      </c>
      <c r="AO309" s="223">
        <v>1</v>
      </c>
      <c r="AP309" s="223">
        <v>1</v>
      </c>
      <c r="AQ309" s="223">
        <v>1</v>
      </c>
      <c r="AR309" s="223">
        <v>1</v>
      </c>
      <c r="AS309" s="223">
        <v>1</v>
      </c>
      <c r="AT309" s="223">
        <v>1</v>
      </c>
      <c r="AU309" s="223">
        <v>1</v>
      </c>
      <c r="AV309" s="223">
        <v>1</v>
      </c>
      <c r="AW309" s="223">
        <v>1</v>
      </c>
      <c r="AX309" s="223">
        <v>1</v>
      </c>
      <c r="AY309" s="223">
        <v>1</v>
      </c>
      <c r="AZ309" s="223">
        <v>1</v>
      </c>
      <c r="BA309" s="223">
        <v>1</v>
      </c>
      <c r="BB309" s="223">
        <v>1</v>
      </c>
    </row>
    <row r="310" spans="1:54" ht="15" customHeight="1">
      <c r="A310" s="224">
        <f t="shared" si="29"/>
        <v>44501</v>
      </c>
      <c r="B310" s="225">
        <f t="shared" si="29"/>
        <v>44501</v>
      </c>
      <c r="C310" s="223">
        <v>1</v>
      </c>
      <c r="D310" s="223">
        <v>1</v>
      </c>
      <c r="E310" s="223">
        <v>1</v>
      </c>
      <c r="F310" s="223">
        <v>1</v>
      </c>
      <c r="G310" s="223">
        <v>1</v>
      </c>
      <c r="H310" s="223">
        <v>1</v>
      </c>
      <c r="I310" s="223">
        <v>1</v>
      </c>
      <c r="J310" s="223">
        <v>1</v>
      </c>
      <c r="K310" s="223">
        <v>1</v>
      </c>
      <c r="L310" s="223">
        <v>1</v>
      </c>
      <c r="M310" s="223">
        <v>1</v>
      </c>
      <c r="N310" s="223">
        <v>1</v>
      </c>
      <c r="O310" s="360">
        <v>1</v>
      </c>
      <c r="P310" s="223">
        <v>1</v>
      </c>
      <c r="Q310" s="223">
        <v>1</v>
      </c>
      <c r="R310" s="223">
        <v>1</v>
      </c>
      <c r="S310" s="223">
        <v>1</v>
      </c>
      <c r="T310" s="223">
        <v>1</v>
      </c>
      <c r="U310" s="223">
        <v>1</v>
      </c>
      <c r="V310" s="223">
        <v>1</v>
      </c>
      <c r="W310" s="360">
        <v>1</v>
      </c>
      <c r="X310" s="223">
        <v>1</v>
      </c>
      <c r="Y310" s="223">
        <v>1</v>
      </c>
      <c r="Z310" s="360">
        <v>1</v>
      </c>
      <c r="AA310" s="360">
        <v>1</v>
      </c>
      <c r="AB310" s="223">
        <v>1</v>
      </c>
      <c r="AC310" s="223">
        <v>1</v>
      </c>
      <c r="AD310" s="223">
        <v>1</v>
      </c>
      <c r="AE310" s="223">
        <v>1</v>
      </c>
      <c r="AF310" s="223">
        <v>1</v>
      </c>
      <c r="AG310" s="223">
        <v>1</v>
      </c>
      <c r="AH310" s="223">
        <v>1</v>
      </c>
      <c r="AI310" s="223">
        <v>1</v>
      </c>
      <c r="AJ310" s="223">
        <v>1</v>
      </c>
      <c r="AK310" s="223">
        <v>1</v>
      </c>
      <c r="AL310" s="223">
        <v>1</v>
      </c>
      <c r="AM310" s="223">
        <v>1</v>
      </c>
      <c r="AN310" s="223">
        <v>1</v>
      </c>
      <c r="AO310" s="223">
        <v>1</v>
      </c>
      <c r="AP310" s="223">
        <v>1</v>
      </c>
      <c r="AQ310" s="223">
        <v>1</v>
      </c>
      <c r="AR310" s="223">
        <v>1</v>
      </c>
      <c r="AS310" s="223">
        <v>1</v>
      </c>
      <c r="AT310" s="223">
        <v>1</v>
      </c>
      <c r="AU310" s="223">
        <v>1</v>
      </c>
      <c r="AV310" s="223">
        <v>1</v>
      </c>
      <c r="AW310" s="223">
        <v>1</v>
      </c>
      <c r="AX310" s="223">
        <v>1</v>
      </c>
      <c r="AY310" s="223">
        <v>1</v>
      </c>
      <c r="AZ310" s="223">
        <v>1</v>
      </c>
      <c r="BA310" s="223">
        <v>1</v>
      </c>
      <c r="BB310" s="223">
        <v>1</v>
      </c>
    </row>
    <row r="311" spans="1:54" ht="15" customHeight="1">
      <c r="A311" s="224">
        <f t="shared" si="29"/>
        <v>44531</v>
      </c>
      <c r="B311" s="225">
        <f t="shared" si="29"/>
        <v>44531</v>
      </c>
      <c r="C311" s="223">
        <v>1</v>
      </c>
      <c r="D311" s="223">
        <v>1</v>
      </c>
      <c r="E311" s="223">
        <v>1</v>
      </c>
      <c r="F311" s="223">
        <v>1</v>
      </c>
      <c r="G311" s="223">
        <v>1</v>
      </c>
      <c r="H311" s="223">
        <v>1</v>
      </c>
      <c r="I311" s="223">
        <v>1</v>
      </c>
      <c r="J311" s="223">
        <v>1</v>
      </c>
      <c r="K311" s="223">
        <v>1</v>
      </c>
      <c r="L311" s="223">
        <v>1</v>
      </c>
      <c r="M311" s="223">
        <v>1</v>
      </c>
      <c r="N311" s="223">
        <v>1</v>
      </c>
      <c r="O311" s="360">
        <v>1</v>
      </c>
      <c r="P311" s="223">
        <v>1</v>
      </c>
      <c r="Q311" s="223">
        <v>1</v>
      </c>
      <c r="R311" s="223">
        <v>1</v>
      </c>
      <c r="S311" s="223">
        <v>1</v>
      </c>
      <c r="T311" s="223">
        <v>1</v>
      </c>
      <c r="U311" s="223">
        <v>1</v>
      </c>
      <c r="V311" s="223">
        <v>1</v>
      </c>
      <c r="W311" s="360">
        <v>1</v>
      </c>
      <c r="X311" s="223">
        <v>1</v>
      </c>
      <c r="Y311" s="223">
        <v>1</v>
      </c>
      <c r="Z311" s="360">
        <v>1</v>
      </c>
      <c r="AA311" s="360">
        <v>1</v>
      </c>
      <c r="AB311" s="223">
        <v>1</v>
      </c>
      <c r="AC311" s="223">
        <v>1</v>
      </c>
      <c r="AD311" s="223">
        <v>1</v>
      </c>
      <c r="AE311" s="223">
        <v>1</v>
      </c>
      <c r="AF311" s="223">
        <v>1</v>
      </c>
      <c r="AG311" s="223">
        <v>1</v>
      </c>
      <c r="AH311" s="223">
        <v>1</v>
      </c>
      <c r="AI311" s="223">
        <v>1</v>
      </c>
      <c r="AJ311" s="223">
        <v>1</v>
      </c>
      <c r="AK311" s="223">
        <v>1</v>
      </c>
      <c r="AL311" s="223">
        <v>1</v>
      </c>
      <c r="AM311" s="223">
        <v>1</v>
      </c>
      <c r="AN311" s="223">
        <v>1</v>
      </c>
      <c r="AO311" s="223">
        <v>1</v>
      </c>
      <c r="AP311" s="223">
        <v>1</v>
      </c>
      <c r="AQ311" s="223">
        <v>1</v>
      </c>
      <c r="AR311" s="223">
        <v>1</v>
      </c>
      <c r="AS311" s="223">
        <v>1</v>
      </c>
      <c r="AT311" s="223">
        <v>1</v>
      </c>
      <c r="AU311" s="223">
        <v>1</v>
      </c>
      <c r="AV311" s="223">
        <v>1</v>
      </c>
      <c r="AW311" s="223">
        <v>1</v>
      </c>
      <c r="AX311" s="223">
        <v>1</v>
      </c>
      <c r="AY311" s="223">
        <v>1</v>
      </c>
      <c r="AZ311" s="223">
        <v>1</v>
      </c>
      <c r="BA311" s="223">
        <v>1</v>
      </c>
      <c r="BB311" s="223">
        <v>1</v>
      </c>
    </row>
    <row r="312" spans="1:54" ht="15" customHeight="1">
      <c r="A312" s="224">
        <f t="shared" si="29"/>
        <v>44562</v>
      </c>
      <c r="B312" s="225">
        <f t="shared" si="29"/>
        <v>44562</v>
      </c>
      <c r="C312" s="223">
        <v>1</v>
      </c>
      <c r="D312" s="223">
        <v>1</v>
      </c>
      <c r="E312" s="223">
        <v>1</v>
      </c>
      <c r="F312" s="223">
        <v>1</v>
      </c>
      <c r="G312" s="223">
        <v>1</v>
      </c>
      <c r="H312" s="223">
        <v>1</v>
      </c>
      <c r="I312" s="223">
        <v>1</v>
      </c>
      <c r="J312" s="223">
        <v>1</v>
      </c>
      <c r="K312" s="223">
        <v>1</v>
      </c>
      <c r="L312" s="223">
        <v>1</v>
      </c>
      <c r="M312" s="223">
        <v>1</v>
      </c>
      <c r="N312" s="223">
        <v>1</v>
      </c>
      <c r="O312" s="360">
        <v>1</v>
      </c>
      <c r="P312" s="223">
        <v>1</v>
      </c>
      <c r="Q312" s="223">
        <v>1</v>
      </c>
      <c r="R312" s="223">
        <v>1</v>
      </c>
      <c r="S312" s="223">
        <v>1</v>
      </c>
      <c r="T312" s="223">
        <v>1</v>
      </c>
      <c r="U312" s="223">
        <v>1</v>
      </c>
      <c r="V312" s="223">
        <v>1</v>
      </c>
      <c r="W312" s="360">
        <v>1</v>
      </c>
      <c r="X312" s="223">
        <v>1</v>
      </c>
      <c r="Y312" s="223">
        <v>1</v>
      </c>
      <c r="Z312" s="360">
        <v>1</v>
      </c>
      <c r="AA312" s="360">
        <v>1</v>
      </c>
      <c r="AB312" s="223">
        <v>1</v>
      </c>
      <c r="AC312" s="223">
        <v>1</v>
      </c>
      <c r="AD312" s="223">
        <v>1</v>
      </c>
      <c r="AE312" s="223">
        <v>1</v>
      </c>
      <c r="AF312" s="223">
        <v>1</v>
      </c>
      <c r="AG312" s="223">
        <v>1</v>
      </c>
      <c r="AH312" s="223">
        <v>1</v>
      </c>
      <c r="AI312" s="223">
        <v>1</v>
      </c>
      <c r="AJ312" s="223">
        <v>1</v>
      </c>
      <c r="AK312" s="223">
        <v>1</v>
      </c>
      <c r="AL312" s="223">
        <v>1</v>
      </c>
      <c r="AM312" s="223">
        <v>1</v>
      </c>
      <c r="AN312" s="223">
        <v>1</v>
      </c>
      <c r="AO312" s="223">
        <v>1</v>
      </c>
      <c r="AP312" s="223">
        <v>1</v>
      </c>
      <c r="AQ312" s="223">
        <v>1</v>
      </c>
      <c r="AR312" s="223">
        <v>1</v>
      </c>
      <c r="AS312" s="223">
        <v>1</v>
      </c>
      <c r="AT312" s="223">
        <v>1</v>
      </c>
      <c r="AU312" s="223">
        <v>1</v>
      </c>
      <c r="AV312" s="223">
        <v>1</v>
      </c>
      <c r="AW312" s="223">
        <v>1</v>
      </c>
      <c r="AX312" s="223">
        <v>1</v>
      </c>
      <c r="AY312" s="223">
        <v>1</v>
      </c>
      <c r="AZ312" s="223">
        <v>1</v>
      </c>
      <c r="BA312" s="223">
        <v>1</v>
      </c>
      <c r="BB312" s="223">
        <v>1</v>
      </c>
    </row>
    <row r="313" spans="1:54" ht="15" customHeight="1">
      <c r="A313" s="224">
        <f t="shared" si="29"/>
        <v>44593</v>
      </c>
      <c r="B313" s="225">
        <f t="shared" si="29"/>
        <v>44593</v>
      </c>
      <c r="C313" s="223">
        <v>1</v>
      </c>
      <c r="D313" s="223">
        <v>1</v>
      </c>
      <c r="E313" s="223">
        <v>1</v>
      </c>
      <c r="F313" s="223">
        <v>1</v>
      </c>
      <c r="G313" s="223">
        <v>1</v>
      </c>
      <c r="H313" s="223">
        <v>1</v>
      </c>
      <c r="I313" s="223">
        <v>1</v>
      </c>
      <c r="J313" s="223">
        <v>1</v>
      </c>
      <c r="K313" s="223">
        <v>1</v>
      </c>
      <c r="L313" s="223">
        <v>1</v>
      </c>
      <c r="M313" s="223">
        <v>1</v>
      </c>
      <c r="N313" s="223">
        <v>1</v>
      </c>
      <c r="O313" s="360">
        <v>1</v>
      </c>
      <c r="P313" s="223">
        <v>1</v>
      </c>
      <c r="Q313" s="223">
        <v>1</v>
      </c>
      <c r="R313" s="223">
        <v>1</v>
      </c>
      <c r="S313" s="223">
        <v>1</v>
      </c>
      <c r="T313" s="223">
        <v>1</v>
      </c>
      <c r="U313" s="223">
        <v>1</v>
      </c>
      <c r="V313" s="223">
        <v>1</v>
      </c>
      <c r="W313" s="360">
        <v>1</v>
      </c>
      <c r="X313" s="223">
        <v>1</v>
      </c>
      <c r="Y313" s="223">
        <v>1</v>
      </c>
      <c r="Z313" s="360">
        <v>1</v>
      </c>
      <c r="AA313" s="360">
        <v>1</v>
      </c>
      <c r="AB313" s="223">
        <v>1</v>
      </c>
      <c r="AC313" s="223">
        <v>1</v>
      </c>
      <c r="AD313" s="223">
        <v>1</v>
      </c>
      <c r="AE313" s="223">
        <v>1</v>
      </c>
      <c r="AF313" s="223">
        <v>1</v>
      </c>
      <c r="AG313" s="223">
        <v>1</v>
      </c>
      <c r="AH313" s="223">
        <v>1</v>
      </c>
      <c r="AI313" s="223">
        <v>1</v>
      </c>
      <c r="AJ313" s="223">
        <v>1</v>
      </c>
      <c r="AK313" s="223">
        <v>1</v>
      </c>
      <c r="AL313" s="223">
        <v>1</v>
      </c>
      <c r="AM313" s="223">
        <v>1</v>
      </c>
      <c r="AN313" s="223">
        <v>1</v>
      </c>
      <c r="AO313" s="223">
        <v>1</v>
      </c>
      <c r="AP313" s="223">
        <v>1</v>
      </c>
      <c r="AQ313" s="223">
        <v>1</v>
      </c>
      <c r="AR313" s="223">
        <v>1</v>
      </c>
      <c r="AS313" s="223">
        <v>1</v>
      </c>
      <c r="AT313" s="223">
        <v>1</v>
      </c>
      <c r="AU313" s="223">
        <v>1</v>
      </c>
      <c r="AV313" s="223">
        <v>1</v>
      </c>
      <c r="AW313" s="223">
        <v>1</v>
      </c>
      <c r="AX313" s="223">
        <v>1</v>
      </c>
      <c r="AY313" s="223">
        <v>1</v>
      </c>
      <c r="AZ313" s="223">
        <v>1</v>
      </c>
      <c r="BA313" s="223">
        <v>1</v>
      </c>
      <c r="BB313" s="223">
        <v>1</v>
      </c>
    </row>
    <row r="314" spans="1:54" ht="15" customHeight="1">
      <c r="A314" s="224">
        <f t="shared" si="29"/>
        <v>44621</v>
      </c>
      <c r="B314" s="225">
        <f t="shared" si="29"/>
        <v>44621</v>
      </c>
      <c r="C314" s="223">
        <v>1</v>
      </c>
      <c r="D314" s="223">
        <v>1</v>
      </c>
      <c r="E314" s="223">
        <v>1</v>
      </c>
      <c r="F314" s="223">
        <v>1</v>
      </c>
      <c r="G314" s="223">
        <v>1</v>
      </c>
      <c r="H314" s="223">
        <v>1</v>
      </c>
      <c r="I314" s="223">
        <v>1</v>
      </c>
      <c r="J314" s="223">
        <v>1</v>
      </c>
      <c r="K314" s="223">
        <v>1</v>
      </c>
      <c r="L314" s="223">
        <v>1</v>
      </c>
      <c r="M314" s="223">
        <v>1</v>
      </c>
      <c r="N314" s="223">
        <v>1</v>
      </c>
      <c r="O314" s="360">
        <v>1</v>
      </c>
      <c r="P314" s="223">
        <v>1</v>
      </c>
      <c r="Q314" s="223">
        <v>1</v>
      </c>
      <c r="R314" s="223">
        <v>1</v>
      </c>
      <c r="S314" s="223">
        <v>1</v>
      </c>
      <c r="T314" s="223">
        <v>1</v>
      </c>
      <c r="U314" s="223">
        <v>1</v>
      </c>
      <c r="V314" s="223">
        <v>1</v>
      </c>
      <c r="W314" s="360">
        <v>1</v>
      </c>
      <c r="X314" s="223">
        <v>1</v>
      </c>
      <c r="Y314" s="223">
        <v>1</v>
      </c>
      <c r="Z314" s="360">
        <v>1</v>
      </c>
      <c r="AA314" s="360">
        <v>1</v>
      </c>
      <c r="AB314" s="223">
        <v>1</v>
      </c>
      <c r="AC314" s="223">
        <v>1</v>
      </c>
      <c r="AD314" s="223">
        <v>1</v>
      </c>
      <c r="AE314" s="223">
        <v>1</v>
      </c>
      <c r="AF314" s="223">
        <v>1</v>
      </c>
      <c r="AG314" s="223">
        <v>1</v>
      </c>
      <c r="AH314" s="223">
        <v>1</v>
      </c>
      <c r="AI314" s="223">
        <v>1</v>
      </c>
      <c r="AJ314" s="223">
        <v>1</v>
      </c>
      <c r="AK314" s="223">
        <v>1</v>
      </c>
      <c r="AL314" s="223">
        <v>1</v>
      </c>
      <c r="AM314" s="223">
        <v>1</v>
      </c>
      <c r="AN314" s="223">
        <v>1</v>
      </c>
      <c r="AO314" s="223">
        <v>1</v>
      </c>
      <c r="AP314" s="223">
        <v>1</v>
      </c>
      <c r="AQ314" s="223">
        <v>1</v>
      </c>
      <c r="AR314" s="223">
        <v>1</v>
      </c>
      <c r="AS314" s="223">
        <v>1</v>
      </c>
      <c r="AT314" s="223">
        <v>1</v>
      </c>
      <c r="AU314" s="223">
        <v>1</v>
      </c>
      <c r="AV314" s="223">
        <v>1</v>
      </c>
      <c r="AW314" s="223">
        <v>1</v>
      </c>
      <c r="AX314" s="223">
        <v>1</v>
      </c>
      <c r="AY314" s="223">
        <v>1</v>
      </c>
      <c r="AZ314" s="223">
        <v>1</v>
      </c>
      <c r="BA314" s="223">
        <v>1</v>
      </c>
      <c r="BB314" s="223">
        <v>1</v>
      </c>
    </row>
    <row r="315" spans="1:54" ht="15" customHeight="1">
      <c r="A315" s="224">
        <f t="shared" si="29"/>
        <v>44652</v>
      </c>
      <c r="B315" s="225">
        <f t="shared" si="29"/>
        <v>44652</v>
      </c>
      <c r="C315" s="223">
        <v>1</v>
      </c>
      <c r="D315" s="223">
        <v>1</v>
      </c>
      <c r="E315" s="223">
        <v>1</v>
      </c>
      <c r="F315" s="223">
        <v>1</v>
      </c>
      <c r="G315" s="223">
        <v>1</v>
      </c>
      <c r="H315" s="223">
        <v>1</v>
      </c>
      <c r="I315" s="223">
        <v>1</v>
      </c>
      <c r="J315" s="223">
        <v>1</v>
      </c>
      <c r="K315" s="223">
        <v>1</v>
      </c>
      <c r="L315" s="223">
        <v>1</v>
      </c>
      <c r="M315" s="223">
        <v>1</v>
      </c>
      <c r="N315" s="223">
        <v>1</v>
      </c>
      <c r="O315" s="360">
        <v>1</v>
      </c>
      <c r="P315" s="223">
        <v>1</v>
      </c>
      <c r="Q315" s="223">
        <v>1</v>
      </c>
      <c r="R315" s="223">
        <v>1</v>
      </c>
      <c r="S315" s="223">
        <v>1</v>
      </c>
      <c r="T315" s="223">
        <v>1</v>
      </c>
      <c r="U315" s="223">
        <v>1</v>
      </c>
      <c r="V315" s="223">
        <v>1</v>
      </c>
      <c r="W315" s="360">
        <v>1</v>
      </c>
      <c r="X315" s="223">
        <v>1</v>
      </c>
      <c r="Y315" s="223">
        <v>1</v>
      </c>
      <c r="Z315" s="360">
        <v>1</v>
      </c>
      <c r="AA315" s="360">
        <v>1</v>
      </c>
      <c r="AB315" s="223">
        <v>1</v>
      </c>
      <c r="AC315" s="223">
        <v>1</v>
      </c>
      <c r="AD315" s="223">
        <v>1</v>
      </c>
      <c r="AE315" s="223">
        <v>1</v>
      </c>
      <c r="AF315" s="223">
        <v>1</v>
      </c>
      <c r="AG315" s="223">
        <v>1</v>
      </c>
      <c r="AH315" s="223">
        <v>1</v>
      </c>
      <c r="AI315" s="223">
        <v>1</v>
      </c>
      <c r="AJ315" s="223">
        <v>1</v>
      </c>
      <c r="AK315" s="223">
        <v>1</v>
      </c>
      <c r="AL315" s="223">
        <v>1</v>
      </c>
      <c r="AM315" s="223">
        <v>1</v>
      </c>
      <c r="AN315" s="223">
        <v>1</v>
      </c>
      <c r="AO315" s="223">
        <v>1</v>
      </c>
      <c r="AP315" s="223">
        <v>1</v>
      </c>
      <c r="AQ315" s="223">
        <v>1</v>
      </c>
      <c r="AR315" s="223">
        <v>1</v>
      </c>
      <c r="AS315" s="223">
        <v>1</v>
      </c>
      <c r="AT315" s="223">
        <v>1</v>
      </c>
      <c r="AU315" s="223">
        <v>1</v>
      </c>
      <c r="AV315" s="223">
        <v>1</v>
      </c>
      <c r="AW315" s="223">
        <v>1</v>
      </c>
      <c r="AX315" s="223">
        <v>1</v>
      </c>
      <c r="AY315" s="223">
        <v>1</v>
      </c>
      <c r="AZ315" s="223">
        <v>1</v>
      </c>
      <c r="BA315" s="223">
        <v>1</v>
      </c>
      <c r="BB315" s="223">
        <v>1</v>
      </c>
    </row>
    <row r="316" spans="1:54" ht="15" customHeight="1">
      <c r="A316" s="224">
        <f t="shared" si="29"/>
        <v>44682</v>
      </c>
      <c r="B316" s="225">
        <f t="shared" si="29"/>
        <v>44682</v>
      </c>
      <c r="C316" s="223">
        <v>1</v>
      </c>
      <c r="D316" s="223">
        <v>1</v>
      </c>
      <c r="E316" s="223">
        <v>1</v>
      </c>
      <c r="F316" s="223">
        <v>1</v>
      </c>
      <c r="G316" s="223">
        <v>1</v>
      </c>
      <c r="H316" s="223">
        <v>1</v>
      </c>
      <c r="I316" s="223">
        <v>1</v>
      </c>
      <c r="J316" s="223">
        <v>1</v>
      </c>
      <c r="K316" s="223">
        <v>1</v>
      </c>
      <c r="L316" s="223">
        <v>1</v>
      </c>
      <c r="M316" s="223">
        <v>1</v>
      </c>
      <c r="N316" s="223">
        <v>1</v>
      </c>
      <c r="O316" s="360">
        <v>1</v>
      </c>
      <c r="P316" s="223">
        <v>1</v>
      </c>
      <c r="Q316" s="223">
        <v>1</v>
      </c>
      <c r="R316" s="223">
        <v>1</v>
      </c>
      <c r="S316" s="223">
        <v>1</v>
      </c>
      <c r="T316" s="223">
        <v>1</v>
      </c>
      <c r="U316" s="223">
        <v>1</v>
      </c>
      <c r="V316" s="223">
        <v>1</v>
      </c>
      <c r="W316" s="360">
        <v>1</v>
      </c>
      <c r="X316" s="223">
        <v>1</v>
      </c>
      <c r="Y316" s="223">
        <v>1</v>
      </c>
      <c r="Z316" s="360">
        <v>1</v>
      </c>
      <c r="AA316" s="360">
        <v>1</v>
      </c>
      <c r="AB316" s="223">
        <v>1</v>
      </c>
      <c r="AC316" s="223">
        <v>1</v>
      </c>
      <c r="AD316" s="223">
        <v>1</v>
      </c>
      <c r="AE316" s="223">
        <v>1</v>
      </c>
      <c r="AF316" s="223">
        <v>1</v>
      </c>
      <c r="AG316" s="223">
        <v>1</v>
      </c>
      <c r="AH316" s="223">
        <v>1</v>
      </c>
      <c r="AI316" s="223">
        <v>1</v>
      </c>
      <c r="AJ316" s="223">
        <v>1</v>
      </c>
      <c r="AK316" s="223">
        <v>1</v>
      </c>
      <c r="AL316" s="223">
        <v>1</v>
      </c>
      <c r="AM316" s="223">
        <v>1</v>
      </c>
      <c r="AN316" s="223">
        <v>1</v>
      </c>
      <c r="AO316" s="223">
        <v>1</v>
      </c>
      <c r="AP316" s="223">
        <v>1</v>
      </c>
      <c r="AQ316" s="223">
        <v>1</v>
      </c>
      <c r="AR316" s="223">
        <v>1</v>
      </c>
      <c r="AS316" s="223">
        <v>1</v>
      </c>
      <c r="AT316" s="223">
        <v>1</v>
      </c>
      <c r="AU316" s="223">
        <v>1</v>
      </c>
      <c r="AV316" s="223">
        <v>1</v>
      </c>
      <c r="AW316" s="223">
        <v>1</v>
      </c>
      <c r="AX316" s="223">
        <v>1</v>
      </c>
      <c r="AY316" s="223">
        <v>1</v>
      </c>
      <c r="AZ316" s="223">
        <v>1</v>
      </c>
      <c r="BA316" s="223">
        <v>1</v>
      </c>
      <c r="BB316" s="223">
        <v>1</v>
      </c>
    </row>
    <row r="317" spans="1:54" ht="15" customHeight="1">
      <c r="A317" s="224">
        <f t="shared" si="29"/>
        <v>44713</v>
      </c>
      <c r="B317" s="225">
        <f t="shared" si="29"/>
        <v>44713</v>
      </c>
      <c r="C317" s="223">
        <v>1</v>
      </c>
      <c r="D317" s="223">
        <v>1</v>
      </c>
      <c r="E317" s="223">
        <v>1</v>
      </c>
      <c r="F317" s="223">
        <v>1</v>
      </c>
      <c r="G317" s="223">
        <v>1</v>
      </c>
      <c r="H317" s="223">
        <v>1</v>
      </c>
      <c r="I317" s="223">
        <v>1</v>
      </c>
      <c r="J317" s="223">
        <v>1</v>
      </c>
      <c r="K317" s="223">
        <v>1</v>
      </c>
      <c r="L317" s="223">
        <v>1</v>
      </c>
      <c r="M317" s="223">
        <v>1</v>
      </c>
      <c r="N317" s="223">
        <v>1</v>
      </c>
      <c r="O317" s="360">
        <v>1</v>
      </c>
      <c r="P317" s="223">
        <v>1</v>
      </c>
      <c r="Q317" s="223">
        <v>1</v>
      </c>
      <c r="R317" s="223">
        <v>1</v>
      </c>
      <c r="S317" s="223">
        <v>1</v>
      </c>
      <c r="T317" s="223">
        <v>1</v>
      </c>
      <c r="U317" s="223">
        <v>1</v>
      </c>
      <c r="V317" s="223">
        <v>1</v>
      </c>
      <c r="W317" s="360">
        <v>1</v>
      </c>
      <c r="X317" s="223">
        <v>1</v>
      </c>
      <c r="Y317" s="223">
        <v>1</v>
      </c>
      <c r="Z317" s="360">
        <v>1</v>
      </c>
      <c r="AA317" s="360">
        <v>1</v>
      </c>
      <c r="AB317" s="223">
        <v>1</v>
      </c>
      <c r="AC317" s="223">
        <v>1</v>
      </c>
      <c r="AD317" s="223">
        <v>1</v>
      </c>
      <c r="AE317" s="223">
        <v>1</v>
      </c>
      <c r="AF317" s="223">
        <v>1</v>
      </c>
      <c r="AG317" s="223">
        <v>1</v>
      </c>
      <c r="AH317" s="223">
        <v>1</v>
      </c>
      <c r="AI317" s="223">
        <v>1</v>
      </c>
      <c r="AJ317" s="223">
        <v>1</v>
      </c>
      <c r="AK317" s="223">
        <v>1</v>
      </c>
      <c r="AL317" s="223">
        <v>1</v>
      </c>
      <c r="AM317" s="223">
        <v>1</v>
      </c>
      <c r="AN317" s="223">
        <v>1</v>
      </c>
      <c r="AO317" s="223">
        <v>1</v>
      </c>
      <c r="AP317" s="223">
        <v>1</v>
      </c>
      <c r="AQ317" s="223">
        <v>1</v>
      </c>
      <c r="AR317" s="223">
        <v>1</v>
      </c>
      <c r="AS317" s="223">
        <v>1</v>
      </c>
      <c r="AT317" s="223">
        <v>1</v>
      </c>
      <c r="AU317" s="223">
        <v>1</v>
      </c>
      <c r="AV317" s="223">
        <v>1</v>
      </c>
      <c r="AW317" s="223">
        <v>1</v>
      </c>
      <c r="AX317" s="223">
        <v>1</v>
      </c>
      <c r="AY317" s="223">
        <v>1</v>
      </c>
      <c r="AZ317" s="223">
        <v>1</v>
      </c>
      <c r="BA317" s="223">
        <v>1</v>
      </c>
      <c r="BB317" s="223">
        <v>1</v>
      </c>
    </row>
    <row r="318" spans="1:54" ht="15" customHeight="1">
      <c r="A318" s="224">
        <f t="shared" si="29"/>
        <v>44743</v>
      </c>
      <c r="B318" s="225">
        <f t="shared" si="29"/>
        <v>44743</v>
      </c>
      <c r="C318" s="223">
        <v>1</v>
      </c>
      <c r="D318" s="223">
        <v>1</v>
      </c>
      <c r="E318" s="223">
        <v>1</v>
      </c>
      <c r="F318" s="223">
        <v>1</v>
      </c>
      <c r="G318" s="223">
        <v>1</v>
      </c>
      <c r="H318" s="223">
        <v>1</v>
      </c>
      <c r="I318" s="223">
        <v>1</v>
      </c>
      <c r="J318" s="223">
        <v>1</v>
      </c>
      <c r="K318" s="223">
        <v>1</v>
      </c>
      <c r="L318" s="223">
        <v>1</v>
      </c>
      <c r="M318" s="223">
        <v>1</v>
      </c>
      <c r="N318" s="223">
        <v>1</v>
      </c>
      <c r="O318" s="360">
        <v>1</v>
      </c>
      <c r="P318" s="223">
        <v>1</v>
      </c>
      <c r="Q318" s="223">
        <v>1</v>
      </c>
      <c r="R318" s="223">
        <v>1</v>
      </c>
      <c r="S318" s="223">
        <v>1</v>
      </c>
      <c r="T318" s="223">
        <v>1</v>
      </c>
      <c r="U318" s="223">
        <v>1</v>
      </c>
      <c r="V318" s="223">
        <v>1</v>
      </c>
      <c r="W318" s="360">
        <v>1</v>
      </c>
      <c r="X318" s="223">
        <v>1</v>
      </c>
      <c r="Y318" s="223">
        <v>1</v>
      </c>
      <c r="Z318" s="360">
        <v>1</v>
      </c>
      <c r="AA318" s="360">
        <v>1</v>
      </c>
      <c r="AB318" s="223">
        <v>1</v>
      </c>
      <c r="AC318" s="223">
        <v>1</v>
      </c>
      <c r="AD318" s="223">
        <v>1</v>
      </c>
      <c r="AE318" s="223">
        <v>1</v>
      </c>
      <c r="AF318" s="223">
        <v>1</v>
      </c>
      <c r="AG318" s="223">
        <v>1</v>
      </c>
      <c r="AH318" s="223">
        <v>1</v>
      </c>
      <c r="AI318" s="223">
        <v>1</v>
      </c>
      <c r="AJ318" s="223">
        <v>1</v>
      </c>
      <c r="AK318" s="223">
        <v>1</v>
      </c>
      <c r="AL318" s="223">
        <v>1</v>
      </c>
      <c r="AM318" s="223">
        <v>1</v>
      </c>
      <c r="AN318" s="223">
        <v>1</v>
      </c>
      <c r="AO318" s="223">
        <v>1</v>
      </c>
      <c r="AP318" s="223">
        <v>1</v>
      </c>
      <c r="AQ318" s="223">
        <v>1</v>
      </c>
      <c r="AR318" s="223">
        <v>1</v>
      </c>
      <c r="AS318" s="223">
        <v>1</v>
      </c>
      <c r="AT318" s="223">
        <v>1</v>
      </c>
      <c r="AU318" s="223">
        <v>1</v>
      </c>
      <c r="AV318" s="223">
        <v>1</v>
      </c>
      <c r="AW318" s="223">
        <v>1</v>
      </c>
      <c r="AX318" s="223">
        <v>1</v>
      </c>
      <c r="AY318" s="223">
        <v>1</v>
      </c>
      <c r="AZ318" s="223">
        <v>1</v>
      </c>
      <c r="BA318" s="223">
        <v>1</v>
      </c>
      <c r="BB318" s="223">
        <v>1</v>
      </c>
    </row>
    <row r="319" spans="1:54" ht="15" customHeight="1">
      <c r="A319" s="224">
        <f t="shared" si="29"/>
        <v>44774</v>
      </c>
      <c r="B319" s="225">
        <f t="shared" si="29"/>
        <v>44774</v>
      </c>
      <c r="C319" s="223">
        <v>1</v>
      </c>
      <c r="D319" s="223">
        <v>1</v>
      </c>
      <c r="E319" s="223">
        <v>1</v>
      </c>
      <c r="F319" s="223">
        <v>1</v>
      </c>
      <c r="G319" s="223">
        <v>1</v>
      </c>
      <c r="H319" s="223">
        <v>1</v>
      </c>
      <c r="I319" s="223">
        <v>1</v>
      </c>
      <c r="J319" s="223">
        <v>1</v>
      </c>
      <c r="K319" s="223">
        <v>1</v>
      </c>
      <c r="L319" s="223">
        <v>1</v>
      </c>
      <c r="M319" s="223">
        <v>1</v>
      </c>
      <c r="N319" s="223">
        <v>1</v>
      </c>
      <c r="O319" s="360">
        <v>1</v>
      </c>
      <c r="P319" s="223">
        <v>1</v>
      </c>
      <c r="Q319" s="223">
        <v>1</v>
      </c>
      <c r="R319" s="223">
        <v>1</v>
      </c>
      <c r="S319" s="223">
        <v>1</v>
      </c>
      <c r="T319" s="223">
        <v>1</v>
      </c>
      <c r="U319" s="223">
        <v>1</v>
      </c>
      <c r="V319" s="223">
        <v>1</v>
      </c>
      <c r="W319" s="360">
        <v>1</v>
      </c>
      <c r="X319" s="223">
        <v>1</v>
      </c>
      <c r="Y319" s="223">
        <v>1</v>
      </c>
      <c r="Z319" s="360">
        <v>1</v>
      </c>
      <c r="AA319" s="360">
        <v>1</v>
      </c>
      <c r="AB319" s="223">
        <v>1</v>
      </c>
      <c r="AC319" s="223">
        <v>1</v>
      </c>
      <c r="AD319" s="223">
        <v>1</v>
      </c>
      <c r="AE319" s="223">
        <v>1</v>
      </c>
      <c r="AF319" s="223">
        <v>1</v>
      </c>
      <c r="AG319" s="223">
        <v>1</v>
      </c>
      <c r="AH319" s="223">
        <v>1</v>
      </c>
      <c r="AI319" s="223">
        <v>1</v>
      </c>
      <c r="AJ319" s="223">
        <v>1</v>
      </c>
      <c r="AK319" s="223">
        <v>1</v>
      </c>
      <c r="AL319" s="223">
        <v>1</v>
      </c>
      <c r="AM319" s="223">
        <v>1</v>
      </c>
      <c r="AN319" s="223">
        <v>1</v>
      </c>
      <c r="AO319" s="223">
        <v>1</v>
      </c>
      <c r="AP319" s="223">
        <v>1</v>
      </c>
      <c r="AQ319" s="223">
        <v>1</v>
      </c>
      <c r="AR319" s="223">
        <v>1</v>
      </c>
      <c r="AS319" s="223">
        <v>1</v>
      </c>
      <c r="AT319" s="223">
        <v>1</v>
      </c>
      <c r="AU319" s="223">
        <v>1</v>
      </c>
      <c r="AV319" s="223">
        <v>1</v>
      </c>
      <c r="AW319" s="223">
        <v>1</v>
      </c>
      <c r="AX319" s="223">
        <v>1</v>
      </c>
      <c r="AY319" s="223">
        <v>1</v>
      </c>
      <c r="AZ319" s="223">
        <v>1</v>
      </c>
      <c r="BA319" s="223">
        <v>1</v>
      </c>
      <c r="BB319" s="223">
        <v>1</v>
      </c>
    </row>
    <row r="320" spans="1:54" ht="15" customHeight="1">
      <c r="A320" s="224">
        <f t="shared" si="29"/>
        <v>44805</v>
      </c>
      <c r="B320" s="225">
        <f t="shared" si="29"/>
        <v>44805</v>
      </c>
      <c r="C320" s="223">
        <v>1</v>
      </c>
      <c r="D320" s="223">
        <v>1</v>
      </c>
      <c r="E320" s="223">
        <v>1</v>
      </c>
      <c r="F320" s="223">
        <v>1</v>
      </c>
      <c r="G320" s="223">
        <v>1</v>
      </c>
      <c r="H320" s="223">
        <v>1</v>
      </c>
      <c r="I320" s="223">
        <v>1</v>
      </c>
      <c r="J320" s="223">
        <v>1</v>
      </c>
      <c r="K320" s="223">
        <v>1</v>
      </c>
      <c r="L320" s="223">
        <v>1</v>
      </c>
      <c r="M320" s="223">
        <v>1</v>
      </c>
      <c r="N320" s="223">
        <v>1</v>
      </c>
      <c r="O320" s="360">
        <v>1</v>
      </c>
      <c r="P320" s="223">
        <v>1</v>
      </c>
      <c r="Q320" s="223">
        <v>1</v>
      </c>
      <c r="R320" s="223">
        <v>1</v>
      </c>
      <c r="S320" s="223">
        <v>1</v>
      </c>
      <c r="T320" s="223">
        <v>1</v>
      </c>
      <c r="U320" s="223">
        <v>1</v>
      </c>
      <c r="V320" s="223">
        <v>1</v>
      </c>
      <c r="W320" s="360">
        <v>1</v>
      </c>
      <c r="X320" s="223">
        <v>1</v>
      </c>
      <c r="Y320" s="223">
        <v>1</v>
      </c>
      <c r="Z320" s="360">
        <v>1</v>
      </c>
      <c r="AA320" s="360">
        <v>1</v>
      </c>
      <c r="AB320" s="223">
        <v>1</v>
      </c>
      <c r="AC320" s="223">
        <v>1</v>
      </c>
      <c r="AD320" s="223">
        <v>1</v>
      </c>
      <c r="AE320" s="223">
        <v>1</v>
      </c>
      <c r="AF320" s="223">
        <v>1</v>
      </c>
      <c r="AG320" s="223">
        <v>1</v>
      </c>
      <c r="AH320" s="223">
        <v>1</v>
      </c>
      <c r="AI320" s="223">
        <v>1</v>
      </c>
      <c r="AJ320" s="223">
        <v>1</v>
      </c>
      <c r="AK320" s="223">
        <v>1</v>
      </c>
      <c r="AL320" s="223">
        <v>1</v>
      </c>
      <c r="AM320" s="223">
        <v>1</v>
      </c>
      <c r="AN320" s="223">
        <v>1</v>
      </c>
      <c r="AO320" s="223">
        <v>1</v>
      </c>
      <c r="AP320" s="223">
        <v>1</v>
      </c>
      <c r="AQ320" s="223">
        <v>1</v>
      </c>
      <c r="AR320" s="223">
        <v>1</v>
      </c>
      <c r="AS320" s="223">
        <v>1</v>
      </c>
      <c r="AT320" s="223">
        <v>1</v>
      </c>
      <c r="AU320" s="223">
        <v>1</v>
      </c>
      <c r="AV320" s="223">
        <v>1</v>
      </c>
      <c r="AW320" s="223">
        <v>1</v>
      </c>
      <c r="AX320" s="223">
        <v>1</v>
      </c>
      <c r="AY320" s="223">
        <v>1</v>
      </c>
      <c r="AZ320" s="223">
        <v>1</v>
      </c>
      <c r="BA320" s="223">
        <v>1</v>
      </c>
      <c r="BB320" s="223">
        <v>1</v>
      </c>
    </row>
    <row r="321" spans="1:55" ht="15" customHeight="1">
      <c r="A321" s="224">
        <f t="shared" si="29"/>
        <v>44835</v>
      </c>
      <c r="B321" s="225">
        <f t="shared" si="29"/>
        <v>44835</v>
      </c>
      <c r="C321" s="223">
        <v>1</v>
      </c>
      <c r="D321" s="223">
        <v>1</v>
      </c>
      <c r="E321" s="223">
        <v>1</v>
      </c>
      <c r="F321" s="223">
        <v>1</v>
      </c>
      <c r="G321" s="223">
        <v>1</v>
      </c>
      <c r="H321" s="223">
        <v>1</v>
      </c>
      <c r="I321" s="223">
        <v>1</v>
      </c>
      <c r="J321" s="223">
        <v>1</v>
      </c>
      <c r="K321" s="223">
        <v>1</v>
      </c>
      <c r="L321" s="223">
        <v>1</v>
      </c>
      <c r="M321" s="223">
        <v>1</v>
      </c>
      <c r="N321" s="223">
        <v>1</v>
      </c>
      <c r="O321" s="360">
        <v>1</v>
      </c>
      <c r="P321" s="223">
        <v>1</v>
      </c>
      <c r="Q321" s="223">
        <v>1</v>
      </c>
      <c r="R321" s="223">
        <v>1</v>
      </c>
      <c r="S321" s="223">
        <v>1</v>
      </c>
      <c r="T321" s="223">
        <v>1</v>
      </c>
      <c r="U321" s="223">
        <v>1</v>
      </c>
      <c r="V321" s="223">
        <v>1</v>
      </c>
      <c r="W321" s="360">
        <v>1</v>
      </c>
      <c r="X321" s="223">
        <v>1</v>
      </c>
      <c r="Y321" s="223">
        <v>1</v>
      </c>
      <c r="Z321" s="360">
        <v>1</v>
      </c>
      <c r="AA321" s="360">
        <v>1</v>
      </c>
      <c r="AB321" s="223">
        <v>1</v>
      </c>
      <c r="AC321" s="223">
        <v>1</v>
      </c>
      <c r="AD321" s="223">
        <v>1</v>
      </c>
      <c r="AE321" s="223">
        <v>1</v>
      </c>
      <c r="AF321" s="223">
        <v>1</v>
      </c>
      <c r="AG321" s="223">
        <v>1</v>
      </c>
      <c r="AH321" s="223">
        <v>1</v>
      </c>
      <c r="AI321" s="223">
        <v>1</v>
      </c>
      <c r="AJ321" s="223">
        <v>1</v>
      </c>
      <c r="AK321" s="223">
        <v>1</v>
      </c>
      <c r="AL321" s="223">
        <v>1</v>
      </c>
      <c r="AM321" s="223">
        <v>1</v>
      </c>
      <c r="AN321" s="223">
        <v>1</v>
      </c>
      <c r="AO321" s="223">
        <v>1</v>
      </c>
      <c r="AP321" s="223">
        <v>1</v>
      </c>
      <c r="AQ321" s="223">
        <v>1</v>
      </c>
      <c r="AR321" s="223">
        <v>1</v>
      </c>
      <c r="AS321" s="223">
        <v>1</v>
      </c>
      <c r="AT321" s="223">
        <v>1</v>
      </c>
      <c r="AU321" s="223">
        <v>1</v>
      </c>
      <c r="AV321" s="223">
        <v>1</v>
      </c>
      <c r="AW321" s="223">
        <v>1</v>
      </c>
      <c r="AX321" s="223">
        <v>1</v>
      </c>
      <c r="AY321" s="223">
        <v>1</v>
      </c>
      <c r="AZ321" s="223">
        <v>1</v>
      </c>
      <c r="BA321" s="223">
        <v>1</v>
      </c>
      <c r="BB321" s="223">
        <v>1</v>
      </c>
      <c r="BC321" s="21"/>
    </row>
    <row r="322" spans="1:55" ht="15" customHeight="1">
      <c r="A322" s="224">
        <f t="shared" si="29"/>
        <v>44866</v>
      </c>
      <c r="B322" s="225">
        <f t="shared" si="29"/>
        <v>44866</v>
      </c>
      <c r="C322" s="223">
        <v>1</v>
      </c>
      <c r="D322" s="223">
        <v>1</v>
      </c>
      <c r="E322" s="223">
        <v>1</v>
      </c>
      <c r="F322" s="223">
        <v>1</v>
      </c>
      <c r="G322" s="223">
        <v>1</v>
      </c>
      <c r="H322" s="223">
        <v>1</v>
      </c>
      <c r="I322" s="223">
        <v>1</v>
      </c>
      <c r="J322" s="223">
        <v>1</v>
      </c>
      <c r="K322" s="223">
        <v>1</v>
      </c>
      <c r="L322" s="223">
        <v>1</v>
      </c>
      <c r="M322" s="223">
        <v>1</v>
      </c>
      <c r="N322" s="223">
        <v>1</v>
      </c>
      <c r="O322" s="360">
        <v>1</v>
      </c>
      <c r="P322" s="223">
        <v>1</v>
      </c>
      <c r="Q322" s="223">
        <v>1</v>
      </c>
      <c r="R322" s="223">
        <v>1</v>
      </c>
      <c r="S322" s="223">
        <v>1</v>
      </c>
      <c r="T322" s="223">
        <v>1</v>
      </c>
      <c r="U322" s="223">
        <v>1</v>
      </c>
      <c r="V322" s="223">
        <v>1</v>
      </c>
      <c r="W322" s="360">
        <v>1</v>
      </c>
      <c r="X322" s="223">
        <v>1</v>
      </c>
      <c r="Y322" s="223">
        <v>1</v>
      </c>
      <c r="Z322" s="360">
        <v>1</v>
      </c>
      <c r="AA322" s="360">
        <v>1</v>
      </c>
      <c r="AB322" s="223">
        <v>1</v>
      </c>
      <c r="AC322" s="223">
        <v>1</v>
      </c>
      <c r="AD322" s="223">
        <v>1</v>
      </c>
      <c r="AE322" s="223">
        <v>1</v>
      </c>
      <c r="AF322" s="223">
        <v>1</v>
      </c>
      <c r="AG322" s="223">
        <v>1</v>
      </c>
      <c r="AH322" s="223">
        <v>1</v>
      </c>
      <c r="AI322" s="223">
        <v>1</v>
      </c>
      <c r="AJ322" s="223">
        <v>1</v>
      </c>
      <c r="AK322" s="223">
        <v>1</v>
      </c>
      <c r="AL322" s="223">
        <v>1</v>
      </c>
      <c r="AM322" s="223">
        <v>1</v>
      </c>
      <c r="AN322" s="223">
        <v>1</v>
      </c>
      <c r="AO322" s="223">
        <v>1</v>
      </c>
      <c r="AP322" s="223">
        <v>1</v>
      </c>
      <c r="AQ322" s="223">
        <v>1</v>
      </c>
      <c r="AR322" s="223">
        <v>1</v>
      </c>
      <c r="AS322" s="223">
        <v>1</v>
      </c>
      <c r="AT322" s="223">
        <v>1</v>
      </c>
      <c r="AU322" s="223">
        <v>1</v>
      </c>
      <c r="AV322" s="223">
        <v>1</v>
      </c>
      <c r="AW322" s="223">
        <v>1</v>
      </c>
      <c r="AX322" s="223">
        <v>1</v>
      </c>
      <c r="AY322" s="223">
        <v>1</v>
      </c>
      <c r="AZ322" s="223">
        <v>1</v>
      </c>
      <c r="BA322" s="223">
        <v>1</v>
      </c>
      <c r="BB322" s="223">
        <v>1</v>
      </c>
      <c r="BC322" s="21"/>
    </row>
    <row r="323" spans="1:55" ht="15" customHeight="1">
      <c r="A323" s="224">
        <f t="shared" si="29"/>
        <v>44896</v>
      </c>
      <c r="B323" s="225">
        <f t="shared" si="29"/>
        <v>44896</v>
      </c>
      <c r="C323" s="223">
        <v>1</v>
      </c>
      <c r="D323" s="223">
        <v>1</v>
      </c>
      <c r="E323" s="223">
        <v>1</v>
      </c>
      <c r="F323" s="223">
        <v>1</v>
      </c>
      <c r="G323" s="223">
        <v>1</v>
      </c>
      <c r="H323" s="223">
        <v>1</v>
      </c>
      <c r="I323" s="223">
        <v>1</v>
      </c>
      <c r="J323" s="223">
        <v>1</v>
      </c>
      <c r="K323" s="223">
        <v>1</v>
      </c>
      <c r="L323" s="223">
        <v>1</v>
      </c>
      <c r="M323" s="223">
        <v>1</v>
      </c>
      <c r="N323" s="223">
        <v>1</v>
      </c>
      <c r="O323" s="360">
        <v>1</v>
      </c>
      <c r="P323" s="223">
        <v>1</v>
      </c>
      <c r="Q323" s="223">
        <v>1</v>
      </c>
      <c r="R323" s="223">
        <v>1</v>
      </c>
      <c r="S323" s="223">
        <v>1</v>
      </c>
      <c r="T323" s="223">
        <v>1</v>
      </c>
      <c r="U323" s="223">
        <v>1</v>
      </c>
      <c r="V323" s="223">
        <v>1</v>
      </c>
      <c r="W323" s="360">
        <v>1</v>
      </c>
      <c r="X323" s="223">
        <v>1</v>
      </c>
      <c r="Y323" s="223">
        <v>1</v>
      </c>
      <c r="Z323" s="360">
        <v>1</v>
      </c>
      <c r="AA323" s="360">
        <v>1</v>
      </c>
      <c r="AB323" s="223">
        <v>1</v>
      </c>
      <c r="AC323" s="223">
        <v>1</v>
      </c>
      <c r="AD323" s="223">
        <v>1</v>
      </c>
      <c r="AE323" s="223">
        <v>1</v>
      </c>
      <c r="AF323" s="223">
        <v>1</v>
      </c>
      <c r="AG323" s="223">
        <v>1</v>
      </c>
      <c r="AH323" s="223">
        <v>1</v>
      </c>
      <c r="AI323" s="223">
        <v>1</v>
      </c>
      <c r="AJ323" s="223">
        <v>1</v>
      </c>
      <c r="AK323" s="223">
        <v>1</v>
      </c>
      <c r="AL323" s="223">
        <v>1</v>
      </c>
      <c r="AM323" s="223">
        <v>1</v>
      </c>
      <c r="AN323" s="223">
        <v>1</v>
      </c>
      <c r="AO323" s="223">
        <v>1</v>
      </c>
      <c r="AP323" s="223">
        <v>1</v>
      </c>
      <c r="AQ323" s="223">
        <v>1</v>
      </c>
      <c r="AR323" s="223">
        <v>1</v>
      </c>
      <c r="AS323" s="223">
        <v>1</v>
      </c>
      <c r="AT323" s="223">
        <v>1</v>
      </c>
      <c r="AU323" s="223">
        <v>1</v>
      </c>
      <c r="AV323" s="223">
        <v>1</v>
      </c>
      <c r="AW323" s="223">
        <v>1</v>
      </c>
      <c r="AX323" s="223">
        <v>1</v>
      </c>
      <c r="AY323" s="223">
        <v>1</v>
      </c>
      <c r="AZ323" s="223">
        <v>1</v>
      </c>
      <c r="BA323" s="223">
        <v>1</v>
      </c>
      <c r="BB323" s="223">
        <v>1</v>
      </c>
      <c r="BC323" s="21"/>
    </row>
    <row r="324" spans="1:55" ht="15" customHeight="1">
      <c r="A324" s="193"/>
      <c r="B324" s="193"/>
      <c r="C324" s="194"/>
      <c r="D324" s="194"/>
      <c r="E324" s="194"/>
      <c r="F324" s="195"/>
      <c r="G324" s="195"/>
      <c r="H324" s="194"/>
      <c r="I324" s="194"/>
      <c r="J324" s="194"/>
      <c r="K324" s="194"/>
      <c r="L324" s="195"/>
      <c r="M324" s="216"/>
      <c r="N324" s="194"/>
      <c r="O324" s="366"/>
      <c r="P324" s="194"/>
      <c r="Q324" s="196"/>
      <c r="R324"/>
      <c r="S324" s="196"/>
      <c r="T324" s="196"/>
      <c r="U324" s="196"/>
      <c r="V324" s="196"/>
      <c r="W324" s="366"/>
      <c r="X324" s="196"/>
      <c r="Y324" s="196"/>
      <c r="Z324" s="366"/>
      <c r="AA324" s="366"/>
      <c r="AB324" s="196"/>
      <c r="AC324" s="196"/>
      <c r="AD324" s="196"/>
      <c r="AE324" s="196"/>
      <c r="AF324" s="196"/>
      <c r="AG324" s="196"/>
      <c r="AH324" s="196"/>
      <c r="AI324" s="196"/>
      <c r="AJ324" s="195"/>
      <c r="AK324" s="195"/>
      <c r="AL324" s="196"/>
      <c r="AM324" s="196"/>
      <c r="AN324" s="196"/>
      <c r="AO324" s="195"/>
      <c r="AP324" s="196"/>
      <c r="AQ324" s="196"/>
      <c r="AR324" s="196"/>
      <c r="AS324" s="196"/>
      <c r="AT324" s="196"/>
      <c r="AU324" s="196"/>
      <c r="AV324" s="196"/>
      <c r="AW324" s="196"/>
      <c r="AX324" s="196"/>
      <c r="AY324" s="196"/>
      <c r="AZ324" s="196"/>
      <c r="BA324" s="196"/>
      <c r="BB324" s="196"/>
    </row>
    <row r="325" spans="1:55" ht="15" customHeight="1">
      <c r="A325" s="197"/>
      <c r="B325" s="7" t="s">
        <v>83</v>
      </c>
      <c r="C325" s="197"/>
      <c r="D325" s="197"/>
      <c r="E325" s="197"/>
      <c r="F325" s="197"/>
      <c r="G325" s="197"/>
      <c r="H325" s="197"/>
      <c r="I325" s="197"/>
      <c r="J325" s="197"/>
      <c r="K325" s="197"/>
      <c r="L325" s="197"/>
      <c r="M325" s="197"/>
      <c r="N325" s="197"/>
      <c r="O325" s="366"/>
      <c r="P325" s="197"/>
      <c r="Q325" s="197"/>
      <c r="R325" s="197"/>
      <c r="S325" s="197"/>
      <c r="T325" s="197"/>
      <c r="U325" s="197"/>
      <c r="V325" s="197"/>
      <c r="W325" s="366"/>
      <c r="X325" s="197"/>
      <c r="Y325" s="197"/>
      <c r="Z325" s="366"/>
      <c r="AA325" s="366"/>
      <c r="AB325" s="197"/>
      <c r="AC325" s="197"/>
      <c r="AD325" s="197"/>
      <c r="AE325" s="197"/>
      <c r="AF325" s="197"/>
      <c r="AG325" s="197"/>
      <c r="AH325" s="197"/>
      <c r="AI325" s="197"/>
      <c r="AJ325" s="197"/>
      <c r="AK325" s="197"/>
      <c r="AL325" s="197"/>
      <c r="AM325" s="197"/>
      <c r="AN325" s="197"/>
      <c r="AO325" s="197"/>
      <c r="AP325" s="197"/>
      <c r="AQ325" s="197"/>
      <c r="AR325" s="197"/>
      <c r="AS325" s="197"/>
      <c r="AT325" s="197"/>
      <c r="AU325" s="197"/>
      <c r="AV325" s="197"/>
      <c r="AW325" s="197"/>
      <c r="AX325" s="197"/>
      <c r="AY325" s="197"/>
      <c r="AZ325" s="197"/>
      <c r="BA325" s="197"/>
      <c r="BB325" s="197"/>
    </row>
    <row r="326" spans="1:55" ht="15" customHeight="1">
      <c r="A326" s="224">
        <f t="shared" ref="A326:B345" si="30">A8</f>
        <v>1</v>
      </c>
      <c r="B326" s="225">
        <f t="shared" si="30"/>
        <v>1</v>
      </c>
      <c r="C326" s="219">
        <v>1</v>
      </c>
      <c r="D326" s="219">
        <v>1</v>
      </c>
      <c r="E326" s="219">
        <v>1</v>
      </c>
      <c r="F326" s="219">
        <v>0.6106578260880825</v>
      </c>
      <c r="G326" s="219">
        <v>0.98129029681016899</v>
      </c>
      <c r="H326" s="219">
        <v>1</v>
      </c>
      <c r="I326" s="219">
        <v>1</v>
      </c>
      <c r="J326" s="219">
        <v>1</v>
      </c>
      <c r="K326" s="219">
        <v>1</v>
      </c>
      <c r="L326" s="219">
        <v>0.68180578553151516</v>
      </c>
      <c r="M326" s="219">
        <v>0.9124192075271903</v>
      </c>
      <c r="N326" s="219">
        <v>1</v>
      </c>
      <c r="O326" s="219">
        <v>0.71736629292621168</v>
      </c>
      <c r="P326" s="219">
        <v>1</v>
      </c>
      <c r="Q326" s="219">
        <v>0.72931664088385451</v>
      </c>
      <c r="R326" s="219">
        <v>0.74377036995169554</v>
      </c>
      <c r="S326" s="219">
        <v>1</v>
      </c>
      <c r="T326" s="219">
        <v>0.67524422579787435</v>
      </c>
      <c r="U326" s="219">
        <v>1</v>
      </c>
      <c r="V326" s="219">
        <v>1</v>
      </c>
      <c r="W326" s="219">
        <v>0.80062063907510528</v>
      </c>
      <c r="X326" s="219">
        <v>1</v>
      </c>
      <c r="Y326" s="219">
        <v>0.66659929164691134</v>
      </c>
      <c r="Z326" s="219">
        <v>0.92214334142420973</v>
      </c>
      <c r="AA326" s="219">
        <v>0.77942597426724469</v>
      </c>
      <c r="AB326" s="219">
        <v>1</v>
      </c>
      <c r="AC326" s="219">
        <v>1</v>
      </c>
      <c r="AD326" s="219">
        <v>0.78524965128396296</v>
      </c>
      <c r="AE326" s="219">
        <v>1</v>
      </c>
      <c r="AF326" s="219">
        <v>1</v>
      </c>
      <c r="AG326" s="219">
        <v>1</v>
      </c>
      <c r="AH326" s="219">
        <v>0.91312193521776164</v>
      </c>
      <c r="AI326" s="219">
        <v>1</v>
      </c>
      <c r="AJ326" s="219">
        <v>0.75030987633584767</v>
      </c>
      <c r="AK326" s="219">
        <v>0.82525976603984674</v>
      </c>
      <c r="AL326" s="219">
        <v>1</v>
      </c>
      <c r="AM326" s="219">
        <v>0.56366481776090638</v>
      </c>
      <c r="AN326" s="219">
        <v>1</v>
      </c>
      <c r="AO326" s="219">
        <v>0.75952747109326624</v>
      </c>
      <c r="AP326" s="219">
        <v>1</v>
      </c>
      <c r="AQ326" s="219">
        <v>0.80179588286753811</v>
      </c>
      <c r="AR326" s="219">
        <v>1</v>
      </c>
      <c r="AS326" s="219">
        <v>0.58025465580118507</v>
      </c>
      <c r="AT326" s="219">
        <v>0.5866013179132602</v>
      </c>
      <c r="AU326" s="219">
        <v>1</v>
      </c>
      <c r="AV326" s="219">
        <v>0.75345635569253289</v>
      </c>
      <c r="AW326" s="219">
        <v>1</v>
      </c>
      <c r="AX326" s="219">
        <v>1</v>
      </c>
      <c r="AY326" s="219">
        <v>0.77288088566457391</v>
      </c>
      <c r="AZ326" s="219">
        <v>1</v>
      </c>
      <c r="BA326" s="219">
        <v>1</v>
      </c>
      <c r="BB326" s="219">
        <v>1</v>
      </c>
      <c r="BC326" s="220">
        <f>SUM(C326:BB326)</f>
        <v>46.312782507600758</v>
      </c>
    </row>
    <row r="327" spans="1:55" ht="15" customHeight="1">
      <c r="A327" s="224">
        <f t="shared" si="30"/>
        <v>40179</v>
      </c>
      <c r="B327" s="225">
        <f t="shared" si="30"/>
        <v>40179</v>
      </c>
      <c r="C327" s="223">
        <v>1</v>
      </c>
      <c r="D327" s="223">
        <v>1</v>
      </c>
      <c r="E327" s="223">
        <v>1</v>
      </c>
      <c r="F327" s="223">
        <v>0.6106578260880825</v>
      </c>
      <c r="G327" s="223">
        <v>0.98129029681016899</v>
      </c>
      <c r="H327" s="223">
        <v>1</v>
      </c>
      <c r="I327" s="223">
        <v>1</v>
      </c>
      <c r="J327" s="223">
        <v>1</v>
      </c>
      <c r="K327" s="223">
        <v>1</v>
      </c>
      <c r="L327" s="223">
        <v>0.68180578553151516</v>
      </c>
      <c r="M327" s="223">
        <v>0.9124192075271903</v>
      </c>
      <c r="N327" s="223">
        <v>1</v>
      </c>
      <c r="O327" s="223">
        <v>0.71736629292621168</v>
      </c>
      <c r="P327" s="223">
        <v>1</v>
      </c>
      <c r="Q327" s="223">
        <v>0.72931664088385451</v>
      </c>
      <c r="R327" s="223">
        <v>0.74377036995169554</v>
      </c>
      <c r="S327" s="223">
        <v>1</v>
      </c>
      <c r="T327" s="223">
        <v>0.67524422579787435</v>
      </c>
      <c r="U327" s="223">
        <v>1</v>
      </c>
      <c r="V327" s="223">
        <v>1</v>
      </c>
      <c r="W327" s="223">
        <v>0.80062063907510528</v>
      </c>
      <c r="X327" s="223">
        <v>1</v>
      </c>
      <c r="Y327" s="223">
        <v>0.66659929164691134</v>
      </c>
      <c r="Z327" s="223">
        <v>0.92214334142420973</v>
      </c>
      <c r="AA327" s="223">
        <v>0.77942597426724469</v>
      </c>
      <c r="AB327" s="223">
        <v>1</v>
      </c>
      <c r="AC327" s="223">
        <v>1</v>
      </c>
      <c r="AD327" s="360">
        <v>0.78524965128396296</v>
      </c>
      <c r="AE327" s="223">
        <v>1</v>
      </c>
      <c r="AF327" s="223">
        <v>1</v>
      </c>
      <c r="AG327" s="223">
        <v>1</v>
      </c>
      <c r="AH327" s="223">
        <v>0.91312193521776164</v>
      </c>
      <c r="AI327" s="223">
        <v>1</v>
      </c>
      <c r="AJ327" s="223">
        <v>0.75030987633584767</v>
      </c>
      <c r="AK327" s="223">
        <v>0.82525976603984674</v>
      </c>
      <c r="AL327" s="223">
        <v>1</v>
      </c>
      <c r="AM327" s="223">
        <v>0.56366481776090638</v>
      </c>
      <c r="AN327" s="223">
        <v>1</v>
      </c>
      <c r="AO327" s="223">
        <v>0.75952747109326624</v>
      </c>
      <c r="AP327" s="223">
        <v>1</v>
      </c>
      <c r="AQ327" s="223">
        <v>0.80179588286753811</v>
      </c>
      <c r="AR327" s="223">
        <v>1</v>
      </c>
      <c r="AS327" s="223">
        <v>0.58025465580118507</v>
      </c>
      <c r="AT327" s="363">
        <v>0.5866013179132602</v>
      </c>
      <c r="AU327" s="223">
        <v>1</v>
      </c>
      <c r="AV327" s="223">
        <v>0.75345635569253289</v>
      </c>
      <c r="AW327" s="223">
        <v>1</v>
      </c>
      <c r="AX327" s="223">
        <v>1</v>
      </c>
      <c r="AY327" s="223">
        <v>0.77288088566457391</v>
      </c>
      <c r="AZ327" s="223">
        <v>1</v>
      </c>
      <c r="BA327" s="223">
        <v>1</v>
      </c>
      <c r="BB327" s="223">
        <v>1</v>
      </c>
      <c r="BC327" s="220">
        <f>SUM(C327:BB327)</f>
        <v>46.312782507600758</v>
      </c>
    </row>
    <row r="328" spans="1:55" ht="15" customHeight="1">
      <c r="A328" s="224">
        <f t="shared" si="30"/>
        <v>40210</v>
      </c>
      <c r="B328" s="225">
        <f t="shared" si="30"/>
        <v>40210</v>
      </c>
      <c r="C328" s="223">
        <v>1</v>
      </c>
      <c r="D328" s="223">
        <v>1</v>
      </c>
      <c r="E328" s="223">
        <v>1</v>
      </c>
      <c r="F328" s="223">
        <v>0.60867579302863517</v>
      </c>
      <c r="G328" s="223">
        <v>0.9763398141259706</v>
      </c>
      <c r="H328" s="223">
        <v>1</v>
      </c>
      <c r="I328" s="223">
        <v>1</v>
      </c>
      <c r="J328" s="223">
        <v>1</v>
      </c>
      <c r="K328" s="223">
        <v>1</v>
      </c>
      <c r="L328" s="223">
        <v>0.67978829173662292</v>
      </c>
      <c r="M328" s="223">
        <v>0.91064258597729708</v>
      </c>
      <c r="N328" s="223">
        <v>1</v>
      </c>
      <c r="O328" s="223">
        <v>0.71826887044424237</v>
      </c>
      <c r="P328" s="223">
        <v>1</v>
      </c>
      <c r="Q328" s="223">
        <v>0.72850982953678212</v>
      </c>
      <c r="R328" s="223">
        <v>0.74467956149452152</v>
      </c>
      <c r="S328" s="223">
        <v>1</v>
      </c>
      <c r="T328" s="223">
        <v>0.67640088441326329</v>
      </c>
      <c r="U328" s="223">
        <v>1</v>
      </c>
      <c r="V328" s="223">
        <v>1</v>
      </c>
      <c r="W328" s="223">
        <v>0.79898180275763864</v>
      </c>
      <c r="X328" s="223">
        <v>1</v>
      </c>
      <c r="Y328" s="223">
        <v>0.66743858199214257</v>
      </c>
      <c r="Z328" s="223">
        <v>0.92176965894359997</v>
      </c>
      <c r="AA328" s="223">
        <v>0.7794322117871233</v>
      </c>
      <c r="AB328" s="223">
        <v>1</v>
      </c>
      <c r="AC328" s="223">
        <v>1</v>
      </c>
      <c r="AD328" s="360">
        <v>0.78391502824796255</v>
      </c>
      <c r="AE328" s="223">
        <v>1</v>
      </c>
      <c r="AF328" s="223">
        <v>1</v>
      </c>
      <c r="AG328" s="223">
        <v>1</v>
      </c>
      <c r="AH328" s="223">
        <v>0.91141420987301047</v>
      </c>
      <c r="AI328" s="223">
        <v>1</v>
      </c>
      <c r="AJ328" s="223">
        <v>0.74809451553544704</v>
      </c>
      <c r="AK328" s="223">
        <v>0.82631171168215756</v>
      </c>
      <c r="AL328" s="223">
        <v>1</v>
      </c>
      <c r="AM328" s="223">
        <v>0.56500924628180904</v>
      </c>
      <c r="AN328" s="223">
        <v>1</v>
      </c>
      <c r="AO328" s="223">
        <v>0.75923251482409893</v>
      </c>
      <c r="AP328" s="223">
        <v>1</v>
      </c>
      <c r="AQ328" s="223">
        <v>0.80053655421280956</v>
      </c>
      <c r="AR328" s="223">
        <v>1</v>
      </c>
      <c r="AS328" s="223">
        <v>0.57798224769988127</v>
      </c>
      <c r="AT328" s="363">
        <v>0.58654037207197729</v>
      </c>
      <c r="AU328" s="223">
        <v>1</v>
      </c>
      <c r="AV328" s="223">
        <v>0.75265351446003004</v>
      </c>
      <c r="AW328" s="223">
        <v>1</v>
      </c>
      <c r="AX328" s="223">
        <v>1</v>
      </c>
      <c r="AY328" s="223">
        <v>0.77450536650208102</v>
      </c>
      <c r="AZ328" s="223">
        <v>1</v>
      </c>
      <c r="BA328" s="223">
        <v>1</v>
      </c>
      <c r="BB328" s="223">
        <v>1</v>
      </c>
      <c r="BC328" s="21"/>
    </row>
    <row r="329" spans="1:55" ht="15" customHeight="1">
      <c r="A329" s="224">
        <f t="shared" si="30"/>
        <v>40238</v>
      </c>
      <c r="B329" s="225">
        <f t="shared" si="30"/>
        <v>40238</v>
      </c>
      <c r="C329" s="223">
        <v>1</v>
      </c>
      <c r="D329" s="223">
        <v>1</v>
      </c>
      <c r="E329" s="223">
        <v>1</v>
      </c>
      <c r="F329" s="223">
        <v>0.60669520125680365</v>
      </c>
      <c r="G329" s="223">
        <v>0.97188431081703708</v>
      </c>
      <c r="H329" s="223">
        <v>1</v>
      </c>
      <c r="I329" s="223">
        <v>1</v>
      </c>
      <c r="J329" s="223">
        <v>1</v>
      </c>
      <c r="K329" s="223">
        <v>1</v>
      </c>
      <c r="L329" s="223">
        <v>0.67794078747887299</v>
      </c>
      <c r="M329" s="223">
        <v>0.90877846445511423</v>
      </c>
      <c r="N329" s="223">
        <v>1</v>
      </c>
      <c r="O329" s="223">
        <v>0.71924963795747265</v>
      </c>
      <c r="P329" s="223">
        <v>1</v>
      </c>
      <c r="Q329" s="223">
        <v>0.72793697921081413</v>
      </c>
      <c r="R329" s="223">
        <v>0.74558987944155697</v>
      </c>
      <c r="S329" s="223">
        <v>1</v>
      </c>
      <c r="T329" s="223">
        <v>0.67766124538478856</v>
      </c>
      <c r="U329" s="223">
        <v>1</v>
      </c>
      <c r="V329" s="223">
        <v>1</v>
      </c>
      <c r="W329" s="223">
        <v>0.79746081790410883</v>
      </c>
      <c r="X329" s="223">
        <v>1</v>
      </c>
      <c r="Y329" s="223">
        <v>0.66856777727002792</v>
      </c>
      <c r="Z329" s="223">
        <v>0.92151019600041495</v>
      </c>
      <c r="AA329" s="223">
        <v>0.77941963031240158</v>
      </c>
      <c r="AB329" s="223">
        <v>1</v>
      </c>
      <c r="AC329" s="223">
        <v>1</v>
      </c>
      <c r="AD329" s="360">
        <v>0.78261376401483695</v>
      </c>
      <c r="AE329" s="223">
        <v>1</v>
      </c>
      <c r="AF329" s="223">
        <v>1</v>
      </c>
      <c r="AG329" s="223">
        <v>1</v>
      </c>
      <c r="AH329" s="223">
        <v>0.90995154137548184</v>
      </c>
      <c r="AI329" s="223">
        <v>1</v>
      </c>
      <c r="AJ329" s="223">
        <v>0.74599829459310596</v>
      </c>
      <c r="AK329" s="223">
        <v>0.82737979394787819</v>
      </c>
      <c r="AL329" s="223">
        <v>1</v>
      </c>
      <c r="AM329" s="223">
        <v>0.56644489335090964</v>
      </c>
      <c r="AN329" s="223">
        <v>1</v>
      </c>
      <c r="AO329" s="223">
        <v>0.75902956300172419</v>
      </c>
      <c r="AP329" s="223">
        <v>1</v>
      </c>
      <c r="AQ329" s="223">
        <v>0.79938690578625882</v>
      </c>
      <c r="AR329" s="223">
        <v>1</v>
      </c>
      <c r="AS329" s="223">
        <v>0.57600884895837079</v>
      </c>
      <c r="AT329" s="363">
        <v>0.58656832568435913</v>
      </c>
      <c r="AU329" s="223">
        <v>1</v>
      </c>
      <c r="AV329" s="223">
        <v>0.75201710865641636</v>
      </c>
      <c r="AW329" s="223">
        <v>1</v>
      </c>
      <c r="AX329" s="223">
        <v>1</v>
      </c>
      <c r="AY329" s="223">
        <v>0.77599540145562973</v>
      </c>
      <c r="AZ329" s="223">
        <v>1</v>
      </c>
      <c r="BA329" s="223">
        <v>1</v>
      </c>
      <c r="BB329" s="223">
        <v>1</v>
      </c>
      <c r="BC329" s="21"/>
    </row>
    <row r="330" spans="1:55" ht="15" customHeight="1">
      <c r="A330" s="224">
        <f t="shared" si="30"/>
        <v>40269</v>
      </c>
      <c r="B330" s="225">
        <f t="shared" si="30"/>
        <v>40269</v>
      </c>
      <c r="C330" s="223">
        <v>1</v>
      </c>
      <c r="D330" s="223">
        <v>1</v>
      </c>
      <c r="E330" s="223">
        <v>1</v>
      </c>
      <c r="F330" s="223">
        <v>0.6047160527287434</v>
      </c>
      <c r="G330" s="223">
        <v>0.96791051103621817</v>
      </c>
      <c r="H330" s="223">
        <v>1</v>
      </c>
      <c r="I330" s="223">
        <v>1</v>
      </c>
      <c r="J330" s="223">
        <v>1</v>
      </c>
      <c r="K330" s="223">
        <v>1</v>
      </c>
      <c r="L330" s="223">
        <v>0.67625934383717246</v>
      </c>
      <c r="M330" s="223">
        <v>0.90682912377222036</v>
      </c>
      <c r="N330" s="223">
        <v>1</v>
      </c>
      <c r="O330" s="223">
        <v>0.72030788141213742</v>
      </c>
      <c r="P330" s="223">
        <v>1</v>
      </c>
      <c r="Q330" s="223">
        <v>0.72759476752149532</v>
      </c>
      <c r="R330" s="223">
        <v>0.74650130832992245</v>
      </c>
      <c r="S330" s="223">
        <v>1</v>
      </c>
      <c r="T330" s="223">
        <v>0.67902462877607395</v>
      </c>
      <c r="U330" s="223">
        <v>1</v>
      </c>
      <c r="V330" s="223">
        <v>1</v>
      </c>
      <c r="W330" s="223">
        <v>0.79605516305002355</v>
      </c>
      <c r="X330" s="223">
        <v>1</v>
      </c>
      <c r="Y330" s="223">
        <v>0.66998610876101417</v>
      </c>
      <c r="Z330" s="223">
        <v>0.9213632063199314</v>
      </c>
      <c r="AA330" s="223">
        <v>0.77938854174481831</v>
      </c>
      <c r="AB330" s="223">
        <v>1</v>
      </c>
      <c r="AC330" s="223">
        <v>1</v>
      </c>
      <c r="AD330" s="360">
        <v>0.78134512770133246</v>
      </c>
      <c r="AE330" s="223">
        <v>1</v>
      </c>
      <c r="AF330" s="223">
        <v>1</v>
      </c>
      <c r="AG330" s="223">
        <v>1</v>
      </c>
      <c r="AH330" s="223">
        <v>0.90872943761749769</v>
      </c>
      <c r="AI330" s="223">
        <v>1</v>
      </c>
      <c r="AJ330" s="223">
        <v>0.74401826394750947</v>
      </c>
      <c r="AK330" s="223">
        <v>0.8284638352297844</v>
      </c>
      <c r="AL330" s="223">
        <v>1</v>
      </c>
      <c r="AM330" s="223">
        <v>0.56797139558349918</v>
      </c>
      <c r="AN330" s="223">
        <v>1</v>
      </c>
      <c r="AO330" s="223">
        <v>0.75891721021201763</v>
      </c>
      <c r="AP330" s="223">
        <v>1</v>
      </c>
      <c r="AQ330" s="223">
        <v>0.79834477754352584</v>
      </c>
      <c r="AR330" s="223">
        <v>1</v>
      </c>
      <c r="AS330" s="223">
        <v>0.57432790570627135</v>
      </c>
      <c r="AT330" s="363">
        <v>0.5866839745474085</v>
      </c>
      <c r="AU330" s="223">
        <v>1</v>
      </c>
      <c r="AV330" s="223">
        <v>0.7515444730680686</v>
      </c>
      <c r="AW330" s="223">
        <v>1</v>
      </c>
      <c r="AX330" s="223">
        <v>1</v>
      </c>
      <c r="AY330" s="223">
        <v>0.77735252090700357</v>
      </c>
      <c r="AZ330" s="223">
        <v>1</v>
      </c>
      <c r="BA330" s="223">
        <v>1</v>
      </c>
      <c r="BB330" s="223">
        <v>1</v>
      </c>
      <c r="BC330" s="21"/>
    </row>
    <row r="331" spans="1:55" ht="15" customHeight="1">
      <c r="A331" s="224">
        <f t="shared" si="30"/>
        <v>40299</v>
      </c>
      <c r="B331" s="225">
        <f t="shared" si="30"/>
        <v>40299</v>
      </c>
      <c r="C331" s="223">
        <v>1</v>
      </c>
      <c r="D331" s="223">
        <v>1</v>
      </c>
      <c r="E331" s="223">
        <v>1</v>
      </c>
      <c r="F331" s="223">
        <v>0.60273837244650708</v>
      </c>
      <c r="G331" s="223">
        <v>0.96441312671976298</v>
      </c>
      <c r="H331" s="223">
        <v>1</v>
      </c>
      <c r="I331" s="223">
        <v>1</v>
      </c>
      <c r="J331" s="223">
        <v>1</v>
      </c>
      <c r="K331" s="223">
        <v>1</v>
      </c>
      <c r="L331" s="223">
        <v>0.67474276607995842</v>
      </c>
      <c r="M331" s="223">
        <v>0.90479543752723779</v>
      </c>
      <c r="N331" s="223">
        <v>1</v>
      </c>
      <c r="O331" s="223">
        <v>0.72144416158912217</v>
      </c>
      <c r="P331" s="223">
        <v>1</v>
      </c>
      <c r="Q331" s="223">
        <v>0.72748365921284985</v>
      </c>
      <c r="R331" s="223">
        <v>0.74741385091910872</v>
      </c>
      <c r="S331" s="223">
        <v>1</v>
      </c>
      <c r="T331" s="223">
        <v>0.68049205535748813</v>
      </c>
      <c r="U331" s="223">
        <v>1</v>
      </c>
      <c r="V331" s="223">
        <v>1</v>
      </c>
      <c r="W331" s="223">
        <v>0.7947642117612389</v>
      </c>
      <c r="X331" s="223">
        <v>1</v>
      </c>
      <c r="Y331" s="223">
        <v>0.67169762172514136</v>
      </c>
      <c r="Z331" s="223">
        <v>0.92132878791905659</v>
      </c>
      <c r="AA331" s="223">
        <v>0.77933895458443736</v>
      </c>
      <c r="AB331" s="223">
        <v>1</v>
      </c>
      <c r="AC331" s="223">
        <v>1</v>
      </c>
      <c r="AD331" s="360">
        <v>0.78010892465713277</v>
      </c>
      <c r="AE331" s="223">
        <v>1</v>
      </c>
      <c r="AF331" s="223">
        <v>1</v>
      </c>
      <c r="AG331" s="223">
        <v>1</v>
      </c>
      <c r="AH331" s="223">
        <v>0.90774735525168571</v>
      </c>
      <c r="AI331" s="223">
        <v>1</v>
      </c>
      <c r="AJ331" s="223">
        <v>0.7421533899183016</v>
      </c>
      <c r="AK331" s="223">
        <v>0.82956392005979562</v>
      </c>
      <c r="AL331" s="223">
        <v>1</v>
      </c>
      <c r="AM331" s="223">
        <v>0.56958989563119489</v>
      </c>
      <c r="AN331" s="223">
        <v>1</v>
      </c>
      <c r="AO331" s="223">
        <v>0.75889553663695508</v>
      </c>
      <c r="AP331" s="223">
        <v>1</v>
      </c>
      <c r="AQ331" s="223">
        <v>0.79740977413062553</v>
      </c>
      <c r="AR331" s="223">
        <v>1</v>
      </c>
      <c r="AS331" s="223">
        <v>0.57293768628523623</v>
      </c>
      <c r="AT331" s="363">
        <v>0.58688755321988673</v>
      </c>
      <c r="AU331" s="223">
        <v>1</v>
      </c>
      <c r="AV331" s="223">
        <v>0.75123562896234952</v>
      </c>
      <c r="AW331" s="223">
        <v>1</v>
      </c>
      <c r="AX331" s="223">
        <v>1</v>
      </c>
      <c r="AY331" s="223">
        <v>0.77857607183008748</v>
      </c>
      <c r="AZ331" s="223">
        <v>1</v>
      </c>
      <c r="BA331" s="223">
        <v>1</v>
      </c>
      <c r="BB331" s="223">
        <v>1</v>
      </c>
      <c r="BC331" s="21"/>
    </row>
    <row r="332" spans="1:55" ht="15" customHeight="1">
      <c r="A332" s="224">
        <f t="shared" si="30"/>
        <v>40330</v>
      </c>
      <c r="B332" s="225">
        <f t="shared" si="30"/>
        <v>40330</v>
      </c>
      <c r="C332" s="223">
        <v>1</v>
      </c>
      <c r="D332" s="223">
        <v>1</v>
      </c>
      <c r="E332" s="223">
        <v>1</v>
      </c>
      <c r="F332" s="223">
        <v>0.60076218403193471</v>
      </c>
      <c r="G332" s="223">
        <v>0.96138712533292192</v>
      </c>
      <c r="H332" s="223">
        <v>1</v>
      </c>
      <c r="I332" s="223">
        <v>1</v>
      </c>
      <c r="J332" s="223">
        <v>1</v>
      </c>
      <c r="K332" s="223">
        <v>1</v>
      </c>
      <c r="L332" s="223">
        <v>0.67338990921486963</v>
      </c>
      <c r="M332" s="223">
        <v>0.90267824155515874</v>
      </c>
      <c r="N332" s="223">
        <v>1</v>
      </c>
      <c r="O332" s="223">
        <v>0.72265902574918151</v>
      </c>
      <c r="P332" s="223">
        <v>1</v>
      </c>
      <c r="Q332" s="223">
        <v>0.7276041099665761</v>
      </c>
      <c r="R332" s="223">
        <v>0.74832750988939134</v>
      </c>
      <c r="S332" s="223">
        <v>1</v>
      </c>
      <c r="T332" s="223">
        <v>0.68206452441219578</v>
      </c>
      <c r="U332" s="223">
        <v>1</v>
      </c>
      <c r="V332" s="223">
        <v>1</v>
      </c>
      <c r="W332" s="223">
        <v>0.79358736195036861</v>
      </c>
      <c r="X332" s="223">
        <v>1</v>
      </c>
      <c r="Y332" s="223">
        <v>0.6737063033404419</v>
      </c>
      <c r="Z332" s="223">
        <v>0.92140703610064079</v>
      </c>
      <c r="AA332" s="223">
        <v>0.7792708770507305</v>
      </c>
      <c r="AB332" s="223">
        <v>1</v>
      </c>
      <c r="AC332" s="223">
        <v>1</v>
      </c>
      <c r="AD332" s="360">
        <v>0.77890496778826679</v>
      </c>
      <c r="AE332" s="223">
        <v>1</v>
      </c>
      <c r="AF332" s="223">
        <v>1</v>
      </c>
      <c r="AG332" s="223">
        <v>1</v>
      </c>
      <c r="AH332" s="223">
        <v>0.90700477326868101</v>
      </c>
      <c r="AI332" s="223">
        <v>1</v>
      </c>
      <c r="AJ332" s="223">
        <v>0.74040268264838793</v>
      </c>
      <c r="AK332" s="223">
        <v>0.83068013073912361</v>
      </c>
      <c r="AL332" s="223">
        <v>1</v>
      </c>
      <c r="AM332" s="223">
        <v>0.57130151542433516</v>
      </c>
      <c r="AN332" s="223">
        <v>1</v>
      </c>
      <c r="AO332" s="223">
        <v>0.75896462022250244</v>
      </c>
      <c r="AP332" s="223">
        <v>1</v>
      </c>
      <c r="AQ332" s="223">
        <v>0.79658151490426199</v>
      </c>
      <c r="AR332" s="223">
        <v>1</v>
      </c>
      <c r="AS332" s="223">
        <v>0.57183654104803094</v>
      </c>
      <c r="AT332" s="363">
        <v>0.58717928978414802</v>
      </c>
      <c r="AU332" s="223">
        <v>1</v>
      </c>
      <c r="AV332" s="223">
        <v>0.75109059856667004</v>
      </c>
      <c r="AW332" s="223">
        <v>1</v>
      </c>
      <c r="AX332" s="223">
        <v>1</v>
      </c>
      <c r="AY332" s="223">
        <v>0.77966541796262434</v>
      </c>
      <c r="AZ332" s="223">
        <v>1</v>
      </c>
      <c r="BA332" s="223">
        <v>1</v>
      </c>
      <c r="BB332" s="223">
        <v>1</v>
      </c>
      <c r="BC332" s="21"/>
    </row>
    <row r="333" spans="1:55" ht="15" customHeight="1">
      <c r="A333" s="224">
        <f t="shared" si="30"/>
        <v>40360</v>
      </c>
      <c r="B333" s="225">
        <f t="shared" si="30"/>
        <v>40360</v>
      </c>
      <c r="C333" s="223">
        <v>1</v>
      </c>
      <c r="D333" s="223">
        <v>1</v>
      </c>
      <c r="E333" s="223">
        <v>1</v>
      </c>
      <c r="F333" s="223">
        <v>0.59878751131387387</v>
      </c>
      <c r="G333" s="223">
        <v>0.9588273924270001</v>
      </c>
      <c r="H333" s="223">
        <v>1</v>
      </c>
      <c r="I333" s="223">
        <v>1</v>
      </c>
      <c r="J333" s="223">
        <v>1</v>
      </c>
      <c r="K333" s="223">
        <v>1</v>
      </c>
      <c r="L333" s="223">
        <v>0.67219960150747282</v>
      </c>
      <c r="M333" s="223">
        <v>0.90047838978490391</v>
      </c>
      <c r="N333" s="223">
        <v>1</v>
      </c>
      <c r="O333" s="223">
        <v>0.72395304416630168</v>
      </c>
      <c r="P333" s="223">
        <v>1</v>
      </c>
      <c r="Q333" s="223">
        <v>0.7279565968246855</v>
      </c>
      <c r="R333" s="223">
        <v>0.74924228802056603</v>
      </c>
      <c r="S333" s="223">
        <v>1</v>
      </c>
      <c r="T333" s="223">
        <v>0.68374308052532418</v>
      </c>
      <c r="U333" s="223">
        <v>1</v>
      </c>
      <c r="V333" s="223">
        <v>1</v>
      </c>
      <c r="W333" s="223">
        <v>0.79252399569975496</v>
      </c>
      <c r="X333" s="223">
        <v>1</v>
      </c>
      <c r="Y333" s="223">
        <v>0.67601635035297813</v>
      </c>
      <c r="Z333" s="223">
        <v>0.92159804980838522</v>
      </c>
      <c r="AA333" s="223">
        <v>0.77918431763054818</v>
      </c>
      <c r="AB333" s="223">
        <v>1</v>
      </c>
      <c r="AC333" s="223">
        <v>1</v>
      </c>
      <c r="AD333" s="360">
        <v>0.77773306507339057</v>
      </c>
      <c r="AE333" s="223">
        <v>1</v>
      </c>
      <c r="AF333" s="223">
        <v>1</v>
      </c>
      <c r="AG333" s="223">
        <v>1</v>
      </c>
      <c r="AH333" s="223">
        <v>0.9065011582271999</v>
      </c>
      <c r="AI333" s="223">
        <v>1</v>
      </c>
      <c r="AJ333" s="223">
        <v>0.7387651299721566</v>
      </c>
      <c r="AK333" s="223">
        <v>0.83181255282876754</v>
      </c>
      <c r="AL333" s="223">
        <v>1</v>
      </c>
      <c r="AM333" s="223">
        <v>0.57310743126722297</v>
      </c>
      <c r="AN333" s="223">
        <v>1</v>
      </c>
      <c r="AO333" s="223">
        <v>0.75912454187610368</v>
      </c>
      <c r="AP333" s="223">
        <v>1</v>
      </c>
      <c r="AQ333" s="223">
        <v>0.79585960854181137</v>
      </c>
      <c r="AR333" s="223">
        <v>1</v>
      </c>
      <c r="AS333" s="223">
        <v>0.5710227919322286</v>
      </c>
      <c r="AT333" s="363">
        <v>0.58755942105866543</v>
      </c>
      <c r="AU333" s="223">
        <v>1</v>
      </c>
      <c r="AV333" s="223">
        <v>0.75110940655128355</v>
      </c>
      <c r="AW333" s="223">
        <v>1</v>
      </c>
      <c r="AX333" s="223">
        <v>1</v>
      </c>
      <c r="AY333" s="223">
        <v>0.78061989734825843</v>
      </c>
      <c r="AZ333" s="223">
        <v>1</v>
      </c>
      <c r="BA333" s="223">
        <v>1</v>
      </c>
      <c r="BB333" s="223">
        <v>1</v>
      </c>
      <c r="BC333" s="21"/>
    </row>
    <row r="334" spans="1:55" ht="15" customHeight="1">
      <c r="A334" s="224">
        <f t="shared" si="30"/>
        <v>40391</v>
      </c>
      <c r="B334" s="225">
        <f t="shared" si="30"/>
        <v>40391</v>
      </c>
      <c r="C334" s="223">
        <v>1</v>
      </c>
      <c r="D334" s="223">
        <v>1</v>
      </c>
      <c r="E334" s="223">
        <v>1</v>
      </c>
      <c r="F334" s="223">
        <v>0.59681440239262928</v>
      </c>
      <c r="G334" s="223">
        <v>0.95673654239960271</v>
      </c>
      <c r="H334" s="223">
        <v>1</v>
      </c>
      <c r="I334" s="223">
        <v>1</v>
      </c>
      <c r="J334" s="223">
        <v>1</v>
      </c>
      <c r="K334" s="223">
        <v>1</v>
      </c>
      <c r="L334" s="223">
        <v>0.67117334739647416</v>
      </c>
      <c r="M334" s="223">
        <v>0.89819537136605154</v>
      </c>
      <c r="N334" s="223">
        <v>1</v>
      </c>
      <c r="O334" s="223">
        <v>0.72532808961246353</v>
      </c>
      <c r="P334" s="223">
        <v>1</v>
      </c>
      <c r="Q334" s="223">
        <v>0.72854540700037185</v>
      </c>
      <c r="R334" s="223">
        <v>0.75015820644969611</v>
      </c>
      <c r="S334" s="223">
        <v>1</v>
      </c>
      <c r="T334" s="223">
        <v>0.68553051974664869</v>
      </c>
      <c r="U334" s="223">
        <v>1</v>
      </c>
      <c r="V334" s="223">
        <v>1</v>
      </c>
      <c r="W334" s="223">
        <v>0.79157535973741877</v>
      </c>
      <c r="X334" s="223">
        <v>1</v>
      </c>
      <c r="Y334" s="223">
        <v>0.67863697955898283</v>
      </c>
      <c r="Z334" s="223">
        <v>0.92190377707303306</v>
      </c>
      <c r="AA334" s="223">
        <v>0.77907898182230761</v>
      </c>
      <c r="AB334" s="223">
        <v>1</v>
      </c>
      <c r="AC334" s="223">
        <v>1</v>
      </c>
      <c r="AD334" s="360">
        <v>0.77659355128530172</v>
      </c>
      <c r="AE334" s="223">
        <v>1</v>
      </c>
      <c r="AF334" s="223">
        <v>1</v>
      </c>
      <c r="AG334" s="223">
        <v>1</v>
      </c>
      <c r="AH334" s="223">
        <v>0.90623989914346104</v>
      </c>
      <c r="AI334" s="223">
        <v>1</v>
      </c>
      <c r="AJ334" s="223">
        <v>0.7372415854095562</v>
      </c>
      <c r="AK334" s="223">
        <v>0.83296153817787411</v>
      </c>
      <c r="AL334" s="223">
        <v>1</v>
      </c>
      <c r="AM334" s="223">
        <v>0.57501038282061467</v>
      </c>
      <c r="AN334" s="223">
        <v>1</v>
      </c>
      <c r="AO334" s="223">
        <v>0.75937687202322779</v>
      </c>
      <c r="AP334" s="223">
        <v>1</v>
      </c>
      <c r="AQ334" s="223">
        <v>0.79524540923266807</v>
      </c>
      <c r="AR334" s="223">
        <v>1</v>
      </c>
      <c r="AS334" s="223">
        <v>0.57049949877872952</v>
      </c>
      <c r="AT334" s="363">
        <v>0.58802963411161868</v>
      </c>
      <c r="AU334" s="223">
        <v>1</v>
      </c>
      <c r="AV334" s="223">
        <v>0.75129476518782023</v>
      </c>
      <c r="AW334" s="223">
        <v>1</v>
      </c>
      <c r="AX334" s="223">
        <v>1</v>
      </c>
      <c r="AY334" s="223">
        <v>0.78143663251202622</v>
      </c>
      <c r="AZ334" s="223">
        <v>1</v>
      </c>
      <c r="BA334" s="223">
        <v>1</v>
      </c>
      <c r="BB334" s="223">
        <v>1</v>
      </c>
      <c r="BC334" s="21"/>
    </row>
    <row r="335" spans="1:55" ht="15" customHeight="1">
      <c r="A335" s="224">
        <f t="shared" si="30"/>
        <v>40422</v>
      </c>
      <c r="B335" s="225">
        <f t="shared" si="30"/>
        <v>40422</v>
      </c>
      <c r="C335" s="223">
        <v>1</v>
      </c>
      <c r="D335" s="223">
        <v>1</v>
      </c>
      <c r="E335" s="223">
        <v>1</v>
      </c>
      <c r="F335" s="223">
        <v>0.59484280251025556</v>
      </c>
      <c r="G335" s="223">
        <v>0.9550873309920711</v>
      </c>
      <c r="H335" s="223">
        <v>1</v>
      </c>
      <c r="I335" s="223">
        <v>1</v>
      </c>
      <c r="J335" s="223">
        <v>1</v>
      </c>
      <c r="K335" s="223">
        <v>1</v>
      </c>
      <c r="L335" s="223">
        <v>0.67030215070364885</v>
      </c>
      <c r="M335" s="223">
        <v>0.89583397905760398</v>
      </c>
      <c r="N335" s="223">
        <v>1</v>
      </c>
      <c r="O335" s="223">
        <v>0.7267807751196752</v>
      </c>
      <c r="P335" s="223">
        <v>1</v>
      </c>
      <c r="Q335" s="223">
        <v>0.72935955590711021</v>
      </c>
      <c r="R335" s="223">
        <v>0.75107521257826904</v>
      </c>
      <c r="S335" s="223">
        <v>1</v>
      </c>
      <c r="T335" s="223">
        <v>0.68742255725457202</v>
      </c>
      <c r="U335" s="223">
        <v>1</v>
      </c>
      <c r="V335" s="223">
        <v>1</v>
      </c>
      <c r="W335" s="223">
        <v>0.79073534146496327</v>
      </c>
      <c r="X335" s="223">
        <v>1</v>
      </c>
      <c r="Y335" s="223">
        <v>0.68155717000656624</v>
      </c>
      <c r="Z335" s="223">
        <v>0.9223187591549793</v>
      </c>
      <c r="AA335" s="223">
        <v>0.7789557859603321</v>
      </c>
      <c r="AB335" s="223">
        <v>1</v>
      </c>
      <c r="AC335" s="223">
        <v>1</v>
      </c>
      <c r="AD335" s="360">
        <v>0.77548468483018484</v>
      </c>
      <c r="AE335" s="223">
        <v>1</v>
      </c>
      <c r="AF335" s="223">
        <v>1</v>
      </c>
      <c r="AG335" s="223">
        <v>1</v>
      </c>
      <c r="AH335" s="223">
        <v>0.90620878700638463</v>
      </c>
      <c r="AI335" s="223">
        <v>1</v>
      </c>
      <c r="AJ335" s="223">
        <v>0.7358256198849209</v>
      </c>
      <c r="AK335" s="223">
        <v>0.83412636503870718</v>
      </c>
      <c r="AL335" s="223">
        <v>1</v>
      </c>
      <c r="AM335" s="223">
        <v>0.57700678917917425</v>
      </c>
      <c r="AN335" s="223">
        <v>1</v>
      </c>
      <c r="AO335" s="223">
        <v>0.75971721441668505</v>
      </c>
      <c r="AP335" s="223">
        <v>1</v>
      </c>
      <c r="AQ335" s="223">
        <v>0.79473334878203239</v>
      </c>
      <c r="AR335" s="223">
        <v>1</v>
      </c>
      <c r="AS335" s="223">
        <v>0.57025110989246608</v>
      </c>
      <c r="AT335" s="363">
        <v>0.58858579019724955</v>
      </c>
      <c r="AU335" s="223">
        <v>1</v>
      </c>
      <c r="AV335" s="223">
        <v>0.75163864137714431</v>
      </c>
      <c r="AW335" s="223">
        <v>1</v>
      </c>
      <c r="AX335" s="223">
        <v>1</v>
      </c>
      <c r="AY335" s="223">
        <v>0.78212167096048768</v>
      </c>
      <c r="AZ335" s="223">
        <v>1</v>
      </c>
      <c r="BA335" s="223">
        <v>1</v>
      </c>
      <c r="BB335" s="223">
        <v>1</v>
      </c>
      <c r="BC335" s="21"/>
    </row>
    <row r="336" spans="1:55" ht="15" customHeight="1">
      <c r="A336" s="224">
        <f t="shared" si="30"/>
        <v>40452</v>
      </c>
      <c r="B336" s="225">
        <f t="shared" si="30"/>
        <v>40452</v>
      </c>
      <c r="C336" s="223">
        <v>1</v>
      </c>
      <c r="D336" s="223">
        <v>1</v>
      </c>
      <c r="E336" s="223">
        <v>1</v>
      </c>
      <c r="F336" s="223">
        <v>0.59287273310768185</v>
      </c>
      <c r="G336" s="223">
        <v>0.95387504858513539</v>
      </c>
      <c r="H336" s="223">
        <v>1</v>
      </c>
      <c r="I336" s="223">
        <v>1</v>
      </c>
      <c r="J336" s="223">
        <v>1</v>
      </c>
      <c r="K336" s="223">
        <v>1</v>
      </c>
      <c r="L336" s="223">
        <v>0.66958491025640465</v>
      </c>
      <c r="M336" s="223">
        <v>0.893395011354847</v>
      </c>
      <c r="N336" s="223">
        <v>1</v>
      </c>
      <c r="O336" s="223">
        <v>0.72831166631999922</v>
      </c>
      <c r="P336" s="223">
        <v>1</v>
      </c>
      <c r="Q336" s="223">
        <v>0.73039952301016153</v>
      </c>
      <c r="R336" s="223">
        <v>0.75199330912459672</v>
      </c>
      <c r="S336" s="223">
        <v>1</v>
      </c>
      <c r="T336" s="223">
        <v>0.68942023899203464</v>
      </c>
      <c r="U336" s="223">
        <v>1</v>
      </c>
      <c r="V336" s="223">
        <v>1</v>
      </c>
      <c r="W336" s="223">
        <v>0.79000335524612897</v>
      </c>
      <c r="X336" s="223">
        <v>1</v>
      </c>
      <c r="Y336" s="223">
        <v>0.68478121309117856</v>
      </c>
      <c r="Z336" s="223">
        <v>0.92284309310108548</v>
      </c>
      <c r="AA336" s="223">
        <v>0.77881473823419556</v>
      </c>
      <c r="AB336" s="223">
        <v>1</v>
      </c>
      <c r="AC336" s="223">
        <v>1</v>
      </c>
      <c r="AD336" s="360">
        <v>0.77440628369974729</v>
      </c>
      <c r="AE336" s="223">
        <v>1</v>
      </c>
      <c r="AF336" s="223">
        <v>1</v>
      </c>
      <c r="AG336" s="223">
        <v>1</v>
      </c>
      <c r="AH336" s="223">
        <v>0.90640731990497359</v>
      </c>
      <c r="AI336" s="223">
        <v>1</v>
      </c>
      <c r="AJ336" s="223">
        <v>0.73451628447356232</v>
      </c>
      <c r="AK336" s="223">
        <v>0.8353071176789042</v>
      </c>
      <c r="AL336" s="223">
        <v>1</v>
      </c>
      <c r="AM336" s="223">
        <v>0.57909783884054422</v>
      </c>
      <c r="AN336" s="223">
        <v>1</v>
      </c>
      <c r="AO336" s="223">
        <v>0.7601456483658221</v>
      </c>
      <c r="AP336" s="223">
        <v>1</v>
      </c>
      <c r="AQ336" s="223">
        <v>0.79432305441690709</v>
      </c>
      <c r="AR336" s="223">
        <v>1</v>
      </c>
      <c r="AS336" s="223">
        <v>0.57027607644363831</v>
      </c>
      <c r="AT336" s="363">
        <v>0.58922812168077843</v>
      </c>
      <c r="AU336" s="223">
        <v>1</v>
      </c>
      <c r="AV336" s="223">
        <v>0.75214106389809143</v>
      </c>
      <c r="AW336" s="223">
        <v>1</v>
      </c>
      <c r="AX336" s="223">
        <v>1</v>
      </c>
      <c r="AY336" s="223">
        <v>0.7826743592619998</v>
      </c>
      <c r="AZ336" s="223">
        <v>1</v>
      </c>
      <c r="BA336" s="223">
        <v>1</v>
      </c>
      <c r="BB336" s="223">
        <v>1</v>
      </c>
      <c r="BC336" s="21"/>
    </row>
    <row r="337" spans="1:54" ht="15" customHeight="1">
      <c r="A337" s="224">
        <f t="shared" si="30"/>
        <v>40483</v>
      </c>
      <c r="B337" s="225">
        <f t="shared" si="30"/>
        <v>40483</v>
      </c>
      <c r="C337" s="223">
        <v>1</v>
      </c>
      <c r="D337" s="223">
        <v>1</v>
      </c>
      <c r="E337" s="223">
        <v>1</v>
      </c>
      <c r="F337" s="223">
        <v>0.59090426630624027</v>
      </c>
      <c r="G337" s="223">
        <v>0.95311002442552439</v>
      </c>
      <c r="H337" s="223">
        <v>1</v>
      </c>
      <c r="I337" s="223">
        <v>1</v>
      </c>
      <c r="J337" s="223">
        <v>1</v>
      </c>
      <c r="K337" s="223">
        <v>1</v>
      </c>
      <c r="L337" s="223">
        <v>0.66902578996914364</v>
      </c>
      <c r="M337" s="223">
        <v>0.89087660227195586</v>
      </c>
      <c r="N337" s="223">
        <v>1</v>
      </c>
      <c r="O337" s="223">
        <v>0.72992396595853937</v>
      </c>
      <c r="P337" s="223">
        <v>1</v>
      </c>
      <c r="Q337" s="223">
        <v>0.73167343281101449</v>
      </c>
      <c r="R337" s="223">
        <v>0.75291253569079153</v>
      </c>
      <c r="S337" s="223">
        <v>1</v>
      </c>
      <c r="T337" s="223">
        <v>0.69152816956688967</v>
      </c>
      <c r="U337" s="223">
        <v>1</v>
      </c>
      <c r="V337" s="223">
        <v>1</v>
      </c>
      <c r="W337" s="223">
        <v>0.78938250056976311</v>
      </c>
      <c r="X337" s="223">
        <v>1</v>
      </c>
      <c r="Y337" s="223">
        <v>0.68832363817564013</v>
      </c>
      <c r="Z337" s="223">
        <v>0.92348058005456579</v>
      </c>
      <c r="AA337" s="223">
        <v>0.77865524141075571</v>
      </c>
      <c r="AB337" s="223">
        <v>1</v>
      </c>
      <c r="AC337" s="223">
        <v>1</v>
      </c>
      <c r="AD337" s="360">
        <v>0.77335920575893968</v>
      </c>
      <c r="AE337" s="223">
        <v>1</v>
      </c>
      <c r="AF337" s="223">
        <v>1</v>
      </c>
      <c r="AG337" s="223">
        <v>1</v>
      </c>
      <c r="AH337" s="223">
        <v>0.90684280143525386</v>
      </c>
      <c r="AI337" s="223">
        <v>1</v>
      </c>
      <c r="AJ337" s="223">
        <v>0.73331628540624516</v>
      </c>
      <c r="AK337" s="223">
        <v>0.83650441795338193</v>
      </c>
      <c r="AL337" s="223">
        <v>1</v>
      </c>
      <c r="AM337" s="223">
        <v>0.58128790652686213</v>
      </c>
      <c r="AN337" s="223">
        <v>1</v>
      </c>
      <c r="AO337" s="223">
        <v>0.76066523707486278</v>
      </c>
      <c r="AP337" s="223">
        <v>1</v>
      </c>
      <c r="AQ337" s="223">
        <v>0.79401761711072583</v>
      </c>
      <c r="AR337" s="223">
        <v>1</v>
      </c>
      <c r="AS337" s="223">
        <v>0.5705821898626674</v>
      </c>
      <c r="AT337" s="363">
        <v>0.58995977558593449</v>
      </c>
      <c r="AU337" s="223">
        <v>1</v>
      </c>
      <c r="AV337" s="223">
        <v>0.75280743662544658</v>
      </c>
      <c r="AW337" s="223">
        <v>1</v>
      </c>
      <c r="AX337" s="223">
        <v>1</v>
      </c>
      <c r="AY337" s="223">
        <v>0.783089574647021</v>
      </c>
      <c r="AZ337" s="223">
        <v>1</v>
      </c>
      <c r="BA337" s="223">
        <v>1</v>
      </c>
      <c r="BB337" s="223">
        <v>1</v>
      </c>
    </row>
    <row r="338" spans="1:54" ht="15" customHeight="1">
      <c r="A338" s="224">
        <f t="shared" si="30"/>
        <v>40513</v>
      </c>
      <c r="B338" s="225">
        <f t="shared" si="30"/>
        <v>40513</v>
      </c>
      <c r="C338" s="223">
        <v>1</v>
      </c>
      <c r="D338" s="223">
        <v>1</v>
      </c>
      <c r="E338" s="223">
        <v>1</v>
      </c>
      <c r="F338" s="223">
        <v>0.5889374232340836</v>
      </c>
      <c r="G338" s="223">
        <v>0.95278754236780083</v>
      </c>
      <c r="H338" s="223">
        <v>1</v>
      </c>
      <c r="I338" s="223">
        <v>1</v>
      </c>
      <c r="J338" s="223">
        <v>1</v>
      </c>
      <c r="K338" s="223">
        <v>1</v>
      </c>
      <c r="L338" s="223">
        <v>0.66862367257294231</v>
      </c>
      <c r="M338" s="223">
        <v>0.88827955928873459</v>
      </c>
      <c r="N338" s="223">
        <v>1</v>
      </c>
      <c r="O338" s="223">
        <v>0.73161826867383983</v>
      </c>
      <c r="P338" s="223">
        <v>1</v>
      </c>
      <c r="Q338" s="223">
        <v>0.73318179356678315</v>
      </c>
      <c r="R338" s="223">
        <v>0.75383289510777729</v>
      </c>
      <c r="S338" s="223">
        <v>1</v>
      </c>
      <c r="T338" s="223">
        <v>0.69374745553227013</v>
      </c>
      <c r="U338" s="223">
        <v>1</v>
      </c>
      <c r="V338" s="223">
        <v>1</v>
      </c>
      <c r="W338" s="223">
        <v>0.78887217996578729</v>
      </c>
      <c r="X338" s="223">
        <v>1</v>
      </c>
      <c r="Y338" s="223">
        <v>0.69218905043655887</v>
      </c>
      <c r="Z338" s="223">
        <v>0.92423132127725316</v>
      </c>
      <c r="AA338" s="223">
        <v>0.77847730394426828</v>
      </c>
      <c r="AB338" s="223">
        <v>1</v>
      </c>
      <c r="AC338" s="223">
        <v>1</v>
      </c>
      <c r="AD338" s="360">
        <v>0.7723432653131036</v>
      </c>
      <c r="AE338" s="223">
        <v>1</v>
      </c>
      <c r="AF338" s="223">
        <v>1</v>
      </c>
      <c r="AG338" s="223">
        <v>1</v>
      </c>
      <c r="AH338" s="223">
        <v>0.90751472207583905</v>
      </c>
      <c r="AI338" s="223">
        <v>1</v>
      </c>
      <c r="AJ338" s="223">
        <v>0.73222466143119291</v>
      </c>
      <c r="AK338" s="223">
        <v>0.83771835403576178</v>
      </c>
      <c r="AL338" s="223">
        <v>1</v>
      </c>
      <c r="AM338" s="223">
        <v>0.58357825720356526</v>
      </c>
      <c r="AN338" s="223">
        <v>1</v>
      </c>
      <c r="AO338" s="223">
        <v>0.76127606326591835</v>
      </c>
      <c r="AP338" s="223">
        <v>1</v>
      </c>
      <c r="AQ338" s="223">
        <v>0.79381665528793377</v>
      </c>
      <c r="AR338" s="223">
        <v>1</v>
      </c>
      <c r="AS338" s="223">
        <v>0.57116789739257823</v>
      </c>
      <c r="AT338" s="363">
        <v>0.59078099444719023</v>
      </c>
      <c r="AU338" s="223">
        <v>1</v>
      </c>
      <c r="AV338" s="223">
        <v>0.75363779267150444</v>
      </c>
      <c r="AW338" s="223">
        <v>1</v>
      </c>
      <c r="AX338" s="223">
        <v>1</v>
      </c>
      <c r="AY338" s="223">
        <v>0.78336663234479376</v>
      </c>
      <c r="AZ338" s="223">
        <v>1</v>
      </c>
      <c r="BA338" s="223">
        <v>1</v>
      </c>
      <c r="BB338" s="223">
        <v>1</v>
      </c>
    </row>
    <row r="339" spans="1:54" ht="15" customHeight="1">
      <c r="A339" s="224">
        <f t="shared" si="30"/>
        <v>40544</v>
      </c>
      <c r="B339" s="225">
        <f t="shared" si="30"/>
        <v>40544</v>
      </c>
      <c r="C339" s="223">
        <v>1</v>
      </c>
      <c r="D339" s="223">
        <v>1</v>
      </c>
      <c r="E339" s="223">
        <v>1</v>
      </c>
      <c r="F339" s="223">
        <v>0.58703216676662029</v>
      </c>
      <c r="G339" s="223">
        <v>0.95276936999042394</v>
      </c>
      <c r="H339" s="223">
        <v>1</v>
      </c>
      <c r="I339" s="223">
        <v>1</v>
      </c>
      <c r="J339" s="223">
        <v>1</v>
      </c>
      <c r="K339" s="223">
        <v>1</v>
      </c>
      <c r="L339" s="223">
        <v>0.66838473591057779</v>
      </c>
      <c r="M339" s="223">
        <v>0.88567005446795455</v>
      </c>
      <c r="N339" s="223">
        <v>1</v>
      </c>
      <c r="O339" s="223">
        <v>0.73339980025671492</v>
      </c>
      <c r="P339" s="223">
        <v>1</v>
      </c>
      <c r="Q339" s="223">
        <v>0.73489869186583101</v>
      </c>
      <c r="R339" s="223">
        <v>0.75480354972813002</v>
      </c>
      <c r="S339" s="223">
        <v>1</v>
      </c>
      <c r="T339" s="223">
        <v>0.69605038625407234</v>
      </c>
      <c r="U339" s="223">
        <v>1</v>
      </c>
      <c r="V339" s="223">
        <v>1</v>
      </c>
      <c r="W339" s="223">
        <v>0.78849821717373203</v>
      </c>
      <c r="X339" s="223">
        <v>1</v>
      </c>
      <c r="Y339" s="223">
        <v>0.69628221912831034</v>
      </c>
      <c r="Z339" s="223">
        <v>0.92506680917677364</v>
      </c>
      <c r="AA339" s="223">
        <v>0.7783335804101964</v>
      </c>
      <c r="AB339" s="223">
        <v>1</v>
      </c>
      <c r="AC339" s="223">
        <v>1</v>
      </c>
      <c r="AD339" s="360">
        <v>0.77139373649514353</v>
      </c>
      <c r="AE339" s="223">
        <v>1</v>
      </c>
      <c r="AF339" s="223">
        <v>1</v>
      </c>
      <c r="AG339" s="223">
        <v>1</v>
      </c>
      <c r="AH339" s="223">
        <v>0.90838708387903611</v>
      </c>
      <c r="AI339" s="223">
        <v>1</v>
      </c>
      <c r="AJ339" s="223">
        <v>0.73124134891587012</v>
      </c>
      <c r="AK339" s="223">
        <v>0.83894773081144869</v>
      </c>
      <c r="AL339" s="223">
        <v>1</v>
      </c>
      <c r="AM339" s="223">
        <v>0.58598527855570415</v>
      </c>
      <c r="AN339" s="223">
        <v>1</v>
      </c>
      <c r="AO339" s="223">
        <v>0.76199028618674647</v>
      </c>
      <c r="AP339" s="223">
        <v>1</v>
      </c>
      <c r="AQ339" s="223">
        <v>0.7937171932455872</v>
      </c>
      <c r="AR339" s="223">
        <v>1</v>
      </c>
      <c r="AS339" s="223">
        <v>0.57201548308361616</v>
      </c>
      <c r="AT339" s="363">
        <v>0.59173588858898063</v>
      </c>
      <c r="AU339" s="223">
        <v>1</v>
      </c>
      <c r="AV339" s="223">
        <v>0.75461556942255281</v>
      </c>
      <c r="AW339" s="223">
        <v>1</v>
      </c>
      <c r="AX339" s="223">
        <v>1</v>
      </c>
      <c r="AY339" s="223">
        <v>0.78353270101300299</v>
      </c>
      <c r="AZ339" s="223">
        <v>1</v>
      </c>
      <c r="BA339" s="223">
        <v>1</v>
      </c>
      <c r="BB339" s="223">
        <v>1</v>
      </c>
    </row>
    <row r="340" spans="1:54" ht="15" customHeight="1">
      <c r="A340" s="224">
        <f t="shared" si="30"/>
        <v>40575</v>
      </c>
      <c r="B340" s="225">
        <f t="shared" si="30"/>
        <v>40575</v>
      </c>
      <c r="C340" s="223">
        <v>1</v>
      </c>
      <c r="D340" s="223">
        <v>1</v>
      </c>
      <c r="E340" s="223">
        <v>1</v>
      </c>
      <c r="F340" s="223">
        <v>0.58534322185452625</v>
      </c>
      <c r="G340" s="223">
        <v>0.95270751641264628</v>
      </c>
      <c r="H340" s="223">
        <v>1</v>
      </c>
      <c r="I340" s="223">
        <v>1</v>
      </c>
      <c r="J340" s="223">
        <v>1</v>
      </c>
      <c r="K340" s="223">
        <v>1</v>
      </c>
      <c r="L340" s="223">
        <v>0.66832737384594643</v>
      </c>
      <c r="M340" s="223">
        <v>0.88321704324463712</v>
      </c>
      <c r="N340" s="223">
        <v>1</v>
      </c>
      <c r="O340" s="223">
        <v>0.7352814363236021</v>
      </c>
      <c r="P340" s="223">
        <v>1</v>
      </c>
      <c r="Q340" s="223">
        <v>0.73675668208052159</v>
      </c>
      <c r="R340" s="223">
        <v>0.75595264662509798</v>
      </c>
      <c r="S340" s="223">
        <v>1</v>
      </c>
      <c r="T340" s="223">
        <v>0.69836315117198056</v>
      </c>
      <c r="U340" s="223">
        <v>1</v>
      </c>
      <c r="V340" s="223">
        <v>1</v>
      </c>
      <c r="W340" s="223">
        <v>0.78832890099695418</v>
      </c>
      <c r="X340" s="223">
        <v>1</v>
      </c>
      <c r="Y340" s="223">
        <v>0.70034735525958491</v>
      </c>
      <c r="Z340" s="223">
        <v>0.9259131769598965</v>
      </c>
      <c r="AA340" s="223">
        <v>0.77836067706589529</v>
      </c>
      <c r="AB340" s="223">
        <v>1</v>
      </c>
      <c r="AC340" s="223">
        <v>1</v>
      </c>
      <c r="AD340" s="360">
        <v>0.77060219337129943</v>
      </c>
      <c r="AE340" s="223">
        <v>1</v>
      </c>
      <c r="AF340" s="223">
        <v>1</v>
      </c>
      <c r="AG340" s="223">
        <v>1</v>
      </c>
      <c r="AH340" s="223">
        <v>0.90936793685788608</v>
      </c>
      <c r="AI340" s="223">
        <v>1</v>
      </c>
      <c r="AJ340" s="223">
        <v>0.73036787989043372</v>
      </c>
      <c r="AK340" s="223">
        <v>0.84018931720417578</v>
      </c>
      <c r="AL340" s="223">
        <v>1</v>
      </c>
      <c r="AM340" s="223">
        <v>0.58855036848802134</v>
      </c>
      <c r="AN340" s="223">
        <v>1</v>
      </c>
      <c r="AO340" s="223">
        <v>0.76283962832201579</v>
      </c>
      <c r="AP340" s="223">
        <v>1</v>
      </c>
      <c r="AQ340" s="223">
        <v>0.79371232254939073</v>
      </c>
      <c r="AR340" s="223">
        <v>1</v>
      </c>
      <c r="AS340" s="223">
        <v>0.57308301323037536</v>
      </c>
      <c r="AT340" s="363">
        <v>0.5929400666606397</v>
      </c>
      <c r="AU340" s="223">
        <v>1</v>
      </c>
      <c r="AV340" s="223">
        <v>0.75569813734275892</v>
      </c>
      <c r="AW340" s="223">
        <v>1</v>
      </c>
      <c r="AX340" s="223">
        <v>1</v>
      </c>
      <c r="AY340" s="223">
        <v>0.78365924225327821</v>
      </c>
      <c r="AZ340" s="223">
        <v>1</v>
      </c>
      <c r="BA340" s="223">
        <v>1</v>
      </c>
      <c r="BB340" s="223">
        <v>1</v>
      </c>
    </row>
    <row r="341" spans="1:54" ht="15" customHeight="1">
      <c r="A341" s="224">
        <f t="shared" si="30"/>
        <v>40603</v>
      </c>
      <c r="B341" s="225">
        <f t="shared" si="30"/>
        <v>40603</v>
      </c>
      <c r="C341" s="223">
        <v>1</v>
      </c>
      <c r="D341" s="223">
        <v>1</v>
      </c>
      <c r="E341" s="223">
        <v>1</v>
      </c>
      <c r="F341" s="223">
        <v>0.5839651921883332</v>
      </c>
      <c r="G341" s="223">
        <v>0.95239786876267263</v>
      </c>
      <c r="H341" s="223">
        <v>1</v>
      </c>
      <c r="I341" s="223">
        <v>1</v>
      </c>
      <c r="J341" s="223">
        <v>1</v>
      </c>
      <c r="K341" s="223">
        <v>1</v>
      </c>
      <c r="L341" s="223">
        <v>0.6684663817149713</v>
      </c>
      <c r="M341" s="223">
        <v>0.88102169020047361</v>
      </c>
      <c r="N341" s="223">
        <v>1</v>
      </c>
      <c r="O341" s="223">
        <v>0.73727317177926421</v>
      </c>
      <c r="P341" s="223">
        <v>1</v>
      </c>
      <c r="Q341" s="223">
        <v>0.73871898085865462</v>
      </c>
      <c r="R341" s="223">
        <v>0.75736086994226659</v>
      </c>
      <c r="S341" s="223">
        <v>1</v>
      </c>
      <c r="T341" s="223">
        <v>0.70064179580319375</v>
      </c>
      <c r="U341" s="223">
        <v>1</v>
      </c>
      <c r="V341" s="223">
        <v>1</v>
      </c>
      <c r="W341" s="223">
        <v>0.78840890834823596</v>
      </c>
      <c r="X341" s="223">
        <v>1</v>
      </c>
      <c r="Y341" s="223">
        <v>0.7042298446775741</v>
      </c>
      <c r="Z341" s="223">
        <v>0.92672692294134384</v>
      </c>
      <c r="AA341" s="223">
        <v>0.77864311668780939</v>
      </c>
      <c r="AB341" s="223">
        <v>1</v>
      </c>
      <c r="AC341" s="223">
        <v>1</v>
      </c>
      <c r="AD341" s="360">
        <v>0.77002551128712848</v>
      </c>
      <c r="AE341" s="223">
        <v>1</v>
      </c>
      <c r="AF341" s="223">
        <v>1</v>
      </c>
      <c r="AG341" s="223">
        <v>1</v>
      </c>
      <c r="AH341" s="223">
        <v>0.91040511172474914</v>
      </c>
      <c r="AI341" s="223">
        <v>1</v>
      </c>
      <c r="AJ341" s="223">
        <v>0.72960705601886078</v>
      </c>
      <c r="AK341" s="223">
        <v>0.84144142307253356</v>
      </c>
      <c r="AL341" s="223">
        <v>1</v>
      </c>
      <c r="AM341" s="223">
        <v>0.59130291964893211</v>
      </c>
      <c r="AN341" s="223">
        <v>1</v>
      </c>
      <c r="AO341" s="223">
        <v>0.76384586541480426</v>
      </c>
      <c r="AP341" s="223">
        <v>1</v>
      </c>
      <c r="AQ341" s="223">
        <v>0.79379974411037524</v>
      </c>
      <c r="AR341" s="223">
        <v>1</v>
      </c>
      <c r="AS341" s="223">
        <v>0.57435154574885039</v>
      </c>
      <c r="AT341" s="363">
        <v>0.59446971463365239</v>
      </c>
      <c r="AU341" s="223">
        <v>1</v>
      </c>
      <c r="AV341" s="223">
        <v>0.75686245551469988</v>
      </c>
      <c r="AW341" s="223">
        <v>1</v>
      </c>
      <c r="AX341" s="223">
        <v>1</v>
      </c>
      <c r="AY341" s="223">
        <v>0.78378794695956078</v>
      </c>
      <c r="AZ341" s="223">
        <v>1</v>
      </c>
      <c r="BA341" s="223">
        <v>1</v>
      </c>
      <c r="BB341" s="223">
        <v>1</v>
      </c>
    </row>
    <row r="342" spans="1:54" ht="15" customHeight="1">
      <c r="A342" s="224">
        <f t="shared" si="30"/>
        <v>40634</v>
      </c>
      <c r="B342" s="225">
        <f t="shared" si="30"/>
        <v>40634</v>
      </c>
      <c r="C342" s="223">
        <v>1</v>
      </c>
      <c r="D342" s="223">
        <v>1</v>
      </c>
      <c r="E342" s="223">
        <v>1</v>
      </c>
      <c r="F342" s="223">
        <v>0.58289269402262556</v>
      </c>
      <c r="G342" s="223">
        <v>0.95184575645270342</v>
      </c>
      <c r="H342" s="223">
        <v>1</v>
      </c>
      <c r="I342" s="223">
        <v>1</v>
      </c>
      <c r="J342" s="223">
        <v>1</v>
      </c>
      <c r="K342" s="223">
        <v>1</v>
      </c>
      <c r="L342" s="223">
        <v>0.66879966662886681</v>
      </c>
      <c r="M342" s="223">
        <v>0.87907844318631922</v>
      </c>
      <c r="N342" s="223">
        <v>1</v>
      </c>
      <c r="O342" s="223">
        <v>0.73937460983599668</v>
      </c>
      <c r="P342" s="223">
        <v>1</v>
      </c>
      <c r="Q342" s="223">
        <v>0.74078518078806321</v>
      </c>
      <c r="R342" s="223">
        <v>0.75902731806122414</v>
      </c>
      <c r="S342" s="223">
        <v>1</v>
      </c>
      <c r="T342" s="223">
        <v>0.70288642705080973</v>
      </c>
      <c r="U342" s="223">
        <v>1</v>
      </c>
      <c r="V342" s="223">
        <v>1</v>
      </c>
      <c r="W342" s="223">
        <v>0.78873556550821344</v>
      </c>
      <c r="X342" s="223">
        <v>1</v>
      </c>
      <c r="Y342" s="223">
        <v>0.70792943127181651</v>
      </c>
      <c r="Z342" s="223">
        <v>0.92750847819837257</v>
      </c>
      <c r="AA342" s="223">
        <v>0.77917847281338481</v>
      </c>
      <c r="AB342" s="223">
        <v>1</v>
      </c>
      <c r="AC342" s="223">
        <v>1</v>
      </c>
      <c r="AD342" s="360">
        <v>0.76966052865742951</v>
      </c>
      <c r="AE342" s="223">
        <v>1</v>
      </c>
      <c r="AF342" s="223">
        <v>1</v>
      </c>
      <c r="AG342" s="223">
        <v>1</v>
      </c>
      <c r="AH342" s="223">
        <v>0.91149800324275465</v>
      </c>
      <c r="AI342" s="223">
        <v>1</v>
      </c>
      <c r="AJ342" s="223">
        <v>0.72895686661392423</v>
      </c>
      <c r="AK342" s="223">
        <v>0.84270393625204021</v>
      </c>
      <c r="AL342" s="223">
        <v>1</v>
      </c>
      <c r="AM342" s="223">
        <v>0.59424405093875377</v>
      </c>
      <c r="AN342" s="223">
        <v>1</v>
      </c>
      <c r="AO342" s="223">
        <v>0.76500778260259472</v>
      </c>
      <c r="AP342" s="223">
        <v>1</v>
      </c>
      <c r="AQ342" s="223">
        <v>0.79397817904308599</v>
      </c>
      <c r="AR342" s="223">
        <v>1</v>
      </c>
      <c r="AS342" s="223">
        <v>0.57582067044102814</v>
      </c>
      <c r="AT342" s="363">
        <v>0.59632565768190504</v>
      </c>
      <c r="AU342" s="223">
        <v>1</v>
      </c>
      <c r="AV342" s="223">
        <v>0.75810782973474033</v>
      </c>
      <c r="AW342" s="223">
        <v>1</v>
      </c>
      <c r="AX342" s="223">
        <v>1</v>
      </c>
      <c r="AY342" s="223">
        <v>0.78391878172435114</v>
      </c>
      <c r="AZ342" s="223">
        <v>1</v>
      </c>
      <c r="BA342" s="223">
        <v>1</v>
      </c>
      <c r="BB342" s="223">
        <v>1</v>
      </c>
    </row>
    <row r="343" spans="1:54" ht="15" customHeight="1">
      <c r="A343" s="224">
        <f t="shared" si="30"/>
        <v>40664</v>
      </c>
      <c r="B343" s="225">
        <f t="shared" si="30"/>
        <v>40664</v>
      </c>
      <c r="C343" s="223">
        <v>1</v>
      </c>
      <c r="D343" s="223">
        <v>1</v>
      </c>
      <c r="E343" s="223">
        <v>1</v>
      </c>
      <c r="F343" s="223">
        <v>0.58212537114520202</v>
      </c>
      <c r="G343" s="223">
        <v>0.95105252211123825</v>
      </c>
      <c r="H343" s="223">
        <v>1</v>
      </c>
      <c r="I343" s="223">
        <v>1</v>
      </c>
      <c r="J343" s="223">
        <v>1</v>
      </c>
      <c r="K343" s="223">
        <v>1</v>
      </c>
      <c r="L343" s="223">
        <v>0.66932833113536416</v>
      </c>
      <c r="M343" s="223">
        <v>0.87738589626407093</v>
      </c>
      <c r="N343" s="223">
        <v>1</v>
      </c>
      <c r="O343" s="223">
        <v>0.7415871733729984</v>
      </c>
      <c r="P343" s="223">
        <v>1</v>
      </c>
      <c r="Q343" s="223">
        <v>0.74295659691810811</v>
      </c>
      <c r="R343" s="223">
        <v>0.76095537815994985</v>
      </c>
      <c r="S343" s="223">
        <v>1</v>
      </c>
      <c r="T343" s="223">
        <v>0.70509658782282281</v>
      </c>
      <c r="U343" s="223">
        <v>1</v>
      </c>
      <c r="V343" s="223">
        <v>1</v>
      </c>
      <c r="W343" s="223">
        <v>0.78931025613811168</v>
      </c>
      <c r="X343" s="223">
        <v>1</v>
      </c>
      <c r="Y343" s="223">
        <v>0.71144279253565101</v>
      </c>
      <c r="Z343" s="223">
        <v>0.92825774575763886</v>
      </c>
      <c r="AA343" s="223">
        <v>0.77996848427732457</v>
      </c>
      <c r="AB343" s="223">
        <v>1</v>
      </c>
      <c r="AC343" s="223">
        <v>1</v>
      </c>
      <c r="AD343" s="360">
        <v>0.76950755843946761</v>
      </c>
      <c r="AE343" s="223">
        <v>1</v>
      </c>
      <c r="AF343" s="223">
        <v>1</v>
      </c>
      <c r="AG343" s="223">
        <v>1</v>
      </c>
      <c r="AH343" s="223">
        <v>0.91264692154714988</v>
      </c>
      <c r="AI343" s="223">
        <v>1</v>
      </c>
      <c r="AJ343" s="223">
        <v>0.72841711561973821</v>
      </c>
      <c r="AK343" s="223">
        <v>0.84397691558467014</v>
      </c>
      <c r="AL343" s="223">
        <v>1</v>
      </c>
      <c r="AM343" s="223">
        <v>0.59737808753981414</v>
      </c>
      <c r="AN343" s="223">
        <v>1</v>
      </c>
      <c r="AO343" s="223">
        <v>0.76632673161780995</v>
      </c>
      <c r="AP343" s="223">
        <v>1</v>
      </c>
      <c r="AQ343" s="223">
        <v>0.7942478413118238</v>
      </c>
      <c r="AR343" s="223">
        <v>1</v>
      </c>
      <c r="AS343" s="223">
        <v>0.57749331809110827</v>
      </c>
      <c r="AT343" s="363">
        <v>0.59851422563216883</v>
      </c>
      <c r="AU343" s="223">
        <v>1</v>
      </c>
      <c r="AV343" s="223">
        <v>0.75943490045667772</v>
      </c>
      <c r="AW343" s="223">
        <v>1</v>
      </c>
      <c r="AX343" s="223">
        <v>1</v>
      </c>
      <c r="AY343" s="223">
        <v>0.78405174806035349</v>
      </c>
      <c r="AZ343" s="223">
        <v>1</v>
      </c>
      <c r="BA343" s="223">
        <v>1</v>
      </c>
      <c r="BB343" s="223">
        <v>1</v>
      </c>
    </row>
    <row r="344" spans="1:54" ht="15" customHeight="1">
      <c r="A344" s="224">
        <f t="shared" si="30"/>
        <v>40695</v>
      </c>
      <c r="B344" s="225">
        <f t="shared" si="30"/>
        <v>40695</v>
      </c>
      <c r="C344" s="223">
        <v>1</v>
      </c>
      <c r="D344" s="223">
        <v>1</v>
      </c>
      <c r="E344" s="223">
        <v>1</v>
      </c>
      <c r="F344" s="223">
        <v>0.58166289672226057</v>
      </c>
      <c r="G344" s="223">
        <v>0.9500194537772606</v>
      </c>
      <c r="H344" s="223">
        <v>1</v>
      </c>
      <c r="I344" s="223">
        <v>1</v>
      </c>
      <c r="J344" s="223">
        <v>1</v>
      </c>
      <c r="K344" s="223">
        <v>1</v>
      </c>
      <c r="L344" s="223">
        <v>0.67005345243146985</v>
      </c>
      <c r="M344" s="223">
        <v>0.87594270141407415</v>
      </c>
      <c r="N344" s="223">
        <v>1</v>
      </c>
      <c r="O344" s="223">
        <v>0.74391226004216315</v>
      </c>
      <c r="P344" s="223">
        <v>1</v>
      </c>
      <c r="Q344" s="223">
        <v>0.74523452049912753</v>
      </c>
      <c r="R344" s="223">
        <v>0.76314838237388172</v>
      </c>
      <c r="S344" s="223">
        <v>1</v>
      </c>
      <c r="T344" s="223">
        <v>0.70727182956248091</v>
      </c>
      <c r="U344" s="223">
        <v>1</v>
      </c>
      <c r="V344" s="223">
        <v>1</v>
      </c>
      <c r="W344" s="223">
        <v>0.79013433274805056</v>
      </c>
      <c r="X344" s="223">
        <v>1</v>
      </c>
      <c r="Y344" s="223">
        <v>0.71476664656922595</v>
      </c>
      <c r="Z344" s="223">
        <v>0.92897463145397485</v>
      </c>
      <c r="AA344" s="223">
        <v>0.78101485234872803</v>
      </c>
      <c r="AB344" s="223">
        <v>1</v>
      </c>
      <c r="AC344" s="223">
        <v>1</v>
      </c>
      <c r="AD344" s="360">
        <v>0.76956690739148514</v>
      </c>
      <c r="AE344" s="223">
        <v>1</v>
      </c>
      <c r="AF344" s="223">
        <v>1</v>
      </c>
      <c r="AG344" s="223">
        <v>1</v>
      </c>
      <c r="AH344" s="223">
        <v>0.91385216867792796</v>
      </c>
      <c r="AI344" s="223">
        <v>1</v>
      </c>
      <c r="AJ344" s="223">
        <v>0.72798761420860325</v>
      </c>
      <c r="AK344" s="223">
        <v>0.84526041839421773</v>
      </c>
      <c r="AL344" s="223">
        <v>1</v>
      </c>
      <c r="AM344" s="223">
        <v>0.60070932836954216</v>
      </c>
      <c r="AN344" s="223">
        <v>1</v>
      </c>
      <c r="AO344" s="223">
        <v>0.76780403458489332</v>
      </c>
      <c r="AP344" s="223">
        <v>1</v>
      </c>
      <c r="AQ344" s="223">
        <v>0.79460893877259553</v>
      </c>
      <c r="AR344" s="223">
        <v>1</v>
      </c>
      <c r="AS344" s="223">
        <v>0.57937237631328065</v>
      </c>
      <c r="AT344" s="363">
        <v>0.60104169748790215</v>
      </c>
      <c r="AU344" s="223">
        <v>1</v>
      </c>
      <c r="AV344" s="223">
        <v>0.76084429314118074</v>
      </c>
      <c r="AW344" s="223">
        <v>1</v>
      </c>
      <c r="AX344" s="223">
        <v>1</v>
      </c>
      <c r="AY344" s="223">
        <v>0.78418684743263334</v>
      </c>
      <c r="AZ344" s="223">
        <v>1</v>
      </c>
      <c r="BA344" s="223">
        <v>1</v>
      </c>
      <c r="BB344" s="223">
        <v>1</v>
      </c>
    </row>
    <row r="345" spans="1:54" ht="15" customHeight="1">
      <c r="A345" s="224">
        <f t="shared" si="30"/>
        <v>40725</v>
      </c>
      <c r="B345" s="225">
        <f t="shared" si="30"/>
        <v>40725</v>
      </c>
      <c r="C345" s="223">
        <v>1</v>
      </c>
      <c r="D345" s="223">
        <v>1</v>
      </c>
      <c r="E345" s="223">
        <v>1</v>
      </c>
      <c r="F345" s="223">
        <v>0.58150495143161451</v>
      </c>
      <c r="G345" s="223">
        <v>0.94874787090423185</v>
      </c>
      <c r="H345" s="223">
        <v>1</v>
      </c>
      <c r="I345" s="223">
        <v>1</v>
      </c>
      <c r="J345" s="223">
        <v>1</v>
      </c>
      <c r="K345" s="223">
        <v>1</v>
      </c>
      <c r="L345" s="223">
        <v>0.67097615431048652</v>
      </c>
      <c r="M345" s="223">
        <v>0.8747474785089292</v>
      </c>
      <c r="N345" s="223">
        <v>1</v>
      </c>
      <c r="O345" s="223">
        <v>0.74635133583836266</v>
      </c>
      <c r="P345" s="223">
        <v>1</v>
      </c>
      <c r="Q345" s="223">
        <v>0.747620305410858</v>
      </c>
      <c r="R345" s="223">
        <v>0.76560983114742887</v>
      </c>
      <c r="S345" s="223">
        <v>1</v>
      </c>
      <c r="T345" s="223">
        <v>0.70941168223796547</v>
      </c>
      <c r="U345" s="223">
        <v>1</v>
      </c>
      <c r="V345" s="223">
        <v>1</v>
      </c>
      <c r="W345" s="223">
        <v>0.79120920704731945</v>
      </c>
      <c r="X345" s="223">
        <v>1</v>
      </c>
      <c r="Y345" s="223">
        <v>0.71789753151232794</v>
      </c>
      <c r="Z345" s="223">
        <v>0.92965903765133306</v>
      </c>
      <c r="AA345" s="223">
        <v>0.78231935443103373</v>
      </c>
      <c r="AB345" s="223">
        <v>1</v>
      </c>
      <c r="AC345" s="223">
        <v>1</v>
      </c>
      <c r="AD345" s="360">
        <v>0.76983889654507942</v>
      </c>
      <c r="AE345" s="223">
        <v>1</v>
      </c>
      <c r="AF345" s="223">
        <v>1</v>
      </c>
      <c r="AG345" s="223">
        <v>1</v>
      </c>
      <c r="AH345" s="223">
        <v>0.91511405873114904</v>
      </c>
      <c r="AI345" s="223">
        <v>1</v>
      </c>
      <c r="AJ345" s="223">
        <v>0.72766816818776159</v>
      </c>
      <c r="AK345" s="223">
        <v>0.84655450431106416</v>
      </c>
      <c r="AL345" s="223">
        <v>1</v>
      </c>
      <c r="AM345" s="223">
        <v>0.60424233660854654</v>
      </c>
      <c r="AN345" s="223">
        <v>1</v>
      </c>
      <c r="AO345" s="223">
        <v>0.76944107236143455</v>
      </c>
      <c r="AP345" s="223">
        <v>1</v>
      </c>
      <c r="AQ345" s="223">
        <v>0.79506168703436619</v>
      </c>
      <c r="AR345" s="223">
        <v>1</v>
      </c>
      <c r="AS345" s="223">
        <v>0.58146088330335677</v>
      </c>
      <c r="AT345" s="363">
        <v>0.60391472526342127</v>
      </c>
      <c r="AU345" s="223">
        <v>1</v>
      </c>
      <c r="AV345" s="223">
        <v>0.76233666001922229</v>
      </c>
      <c r="AW345" s="223">
        <v>1</v>
      </c>
      <c r="AX345" s="223">
        <v>1</v>
      </c>
      <c r="AY345" s="223">
        <v>0.78432408135629006</v>
      </c>
      <c r="AZ345" s="223">
        <v>1</v>
      </c>
      <c r="BA345" s="223">
        <v>1</v>
      </c>
      <c r="BB345" s="223">
        <v>1</v>
      </c>
    </row>
    <row r="346" spans="1:54" ht="15" customHeight="1">
      <c r="A346" s="224">
        <f t="shared" ref="A346:B365" si="31">A28</f>
        <v>40756</v>
      </c>
      <c r="B346" s="225">
        <f t="shared" si="31"/>
        <v>40756</v>
      </c>
      <c r="C346" s="223">
        <v>1</v>
      </c>
      <c r="D346" s="223">
        <v>1</v>
      </c>
      <c r="E346" s="223">
        <v>1</v>
      </c>
      <c r="F346" s="223">
        <v>0.58165622681519547</v>
      </c>
      <c r="G346" s="223">
        <v>0.94723517132775292</v>
      </c>
      <c r="H346" s="223">
        <v>1</v>
      </c>
      <c r="I346" s="223">
        <v>1</v>
      </c>
      <c r="J346" s="223">
        <v>1</v>
      </c>
      <c r="K346" s="223">
        <v>1</v>
      </c>
      <c r="L346" s="223">
        <v>0.67210081056579929</v>
      </c>
      <c r="M346" s="223">
        <v>0.87380292537918436</v>
      </c>
      <c r="N346" s="223">
        <v>1</v>
      </c>
      <c r="O346" s="223">
        <v>0.74890775789117492</v>
      </c>
      <c r="P346" s="223">
        <v>1</v>
      </c>
      <c r="Q346" s="223">
        <v>0.75011709396510673</v>
      </c>
      <c r="R346" s="223">
        <v>0.76834768493660754</v>
      </c>
      <c r="S346" s="223">
        <v>1</v>
      </c>
      <c r="T346" s="223">
        <v>0.71151508894617344</v>
      </c>
      <c r="U346" s="223">
        <v>1</v>
      </c>
      <c r="V346" s="223">
        <v>1</v>
      </c>
      <c r="W346" s="223">
        <v>0.79254041668022168</v>
      </c>
      <c r="X346" s="223">
        <v>1</v>
      </c>
      <c r="Y346" s="223">
        <v>0.72082874869125024</v>
      </c>
      <c r="Z346" s="223">
        <v>0.93031033392486684</v>
      </c>
      <c r="AA346" s="223">
        <v>0.78388801961555876</v>
      </c>
      <c r="AB346" s="223">
        <v>1</v>
      </c>
      <c r="AC346" s="223">
        <v>1</v>
      </c>
      <c r="AD346" s="360">
        <v>0.77032733696277655</v>
      </c>
      <c r="AE346" s="223">
        <v>1</v>
      </c>
      <c r="AF346" s="223">
        <v>1</v>
      </c>
      <c r="AG346" s="223">
        <v>1</v>
      </c>
      <c r="AH346" s="223">
        <v>0.91643383640636755</v>
      </c>
      <c r="AI346" s="223">
        <v>1</v>
      </c>
      <c r="AJ346" s="223">
        <v>0.72746038848835182</v>
      </c>
      <c r="AK346" s="223">
        <v>0.84785940686362626</v>
      </c>
      <c r="AL346" s="223">
        <v>1</v>
      </c>
      <c r="AM346" s="223">
        <v>0.60798510987438004</v>
      </c>
      <c r="AN346" s="223">
        <v>1</v>
      </c>
      <c r="AO346" s="223">
        <v>0.77124185947744928</v>
      </c>
      <c r="AP346" s="223">
        <v>1</v>
      </c>
      <c r="AQ346" s="223">
        <v>0.79560780501823869</v>
      </c>
      <c r="AR346" s="223">
        <v>1</v>
      </c>
      <c r="AS346" s="223">
        <v>0.58376536721388561</v>
      </c>
      <c r="AT346" s="363">
        <v>0.60714579730500096</v>
      </c>
      <c r="AU346" s="223">
        <v>1</v>
      </c>
      <c r="AV346" s="223">
        <v>0.76391401962510552</v>
      </c>
      <c r="AW346" s="223">
        <v>1</v>
      </c>
      <c r="AX346" s="223">
        <v>1</v>
      </c>
      <c r="AY346" s="223">
        <v>0.78446348634028373</v>
      </c>
      <c r="AZ346" s="223">
        <v>1</v>
      </c>
      <c r="BA346" s="223">
        <v>1</v>
      </c>
      <c r="BB346" s="223">
        <v>1</v>
      </c>
    </row>
    <row r="347" spans="1:54" ht="15" customHeight="1">
      <c r="A347" s="224">
        <f t="shared" si="31"/>
        <v>40787</v>
      </c>
      <c r="B347" s="225">
        <f t="shared" si="31"/>
        <v>40787</v>
      </c>
      <c r="C347" s="223">
        <v>1</v>
      </c>
      <c r="D347" s="223">
        <v>1</v>
      </c>
      <c r="E347" s="223">
        <v>1</v>
      </c>
      <c r="F347" s="223">
        <v>0.58210383059909254</v>
      </c>
      <c r="G347" s="223">
        <v>0.94549058544024955</v>
      </c>
      <c r="H347" s="223">
        <v>1</v>
      </c>
      <c r="I347" s="223">
        <v>1</v>
      </c>
      <c r="J347" s="223">
        <v>1</v>
      </c>
      <c r="K347" s="223">
        <v>1</v>
      </c>
      <c r="L347" s="223">
        <v>0.67342168126651414</v>
      </c>
      <c r="M347" s="223">
        <v>0.87309604519347306</v>
      </c>
      <c r="N347" s="223">
        <v>1</v>
      </c>
      <c r="O347" s="223">
        <v>0.75158165208596839</v>
      </c>
      <c r="P347" s="223">
        <v>1</v>
      </c>
      <c r="Q347" s="223">
        <v>0.75272507958714174</v>
      </c>
      <c r="R347" s="223">
        <v>0.77135774116259259</v>
      </c>
      <c r="S347" s="223">
        <v>1</v>
      </c>
      <c r="T347" s="223">
        <v>0.71358602569445251</v>
      </c>
      <c r="U347" s="223">
        <v>1</v>
      </c>
      <c r="V347" s="223">
        <v>1</v>
      </c>
      <c r="W347" s="223">
        <v>0.79412053148317374</v>
      </c>
      <c r="X347" s="223">
        <v>1</v>
      </c>
      <c r="Y347" s="223">
        <v>0.72356925708834341</v>
      </c>
      <c r="Z347" s="223">
        <v>0.93093069914777227</v>
      </c>
      <c r="AA347" s="223">
        <v>0.7857137848162592</v>
      </c>
      <c r="AB347" s="223">
        <v>1</v>
      </c>
      <c r="AC347" s="223">
        <v>1</v>
      </c>
      <c r="AD347" s="360">
        <v>0.77102422280735439</v>
      </c>
      <c r="AE347" s="223">
        <v>1</v>
      </c>
      <c r="AF347" s="223">
        <v>1</v>
      </c>
      <c r="AG347" s="223">
        <v>1</v>
      </c>
      <c r="AH347" s="223">
        <v>0.91781121889776962</v>
      </c>
      <c r="AI347" s="223">
        <v>1</v>
      </c>
      <c r="AJ347" s="223">
        <v>0.72735916481523688</v>
      </c>
      <c r="AK347" s="223">
        <v>0.84917465827895489</v>
      </c>
      <c r="AL347" s="223">
        <v>1</v>
      </c>
      <c r="AM347" s="223">
        <v>0.61193881965002228</v>
      </c>
      <c r="AN347" s="223">
        <v>1</v>
      </c>
      <c r="AO347" s="223">
        <v>0.77320343492163401</v>
      </c>
      <c r="AP347" s="223">
        <v>1</v>
      </c>
      <c r="AQ347" s="223">
        <v>0.79624436905055018</v>
      </c>
      <c r="AR347" s="223">
        <v>1</v>
      </c>
      <c r="AS347" s="223">
        <v>0.58628308952198305</v>
      </c>
      <c r="AT347" s="363">
        <v>0.61073129053565833</v>
      </c>
      <c r="AU347" s="223">
        <v>1</v>
      </c>
      <c r="AV347" s="223">
        <v>0.76557565560786733</v>
      </c>
      <c r="AW347" s="223">
        <v>1</v>
      </c>
      <c r="AX347" s="223">
        <v>1</v>
      </c>
      <c r="AY347" s="223">
        <v>0.78460516464174768</v>
      </c>
      <c r="AZ347" s="223">
        <v>1</v>
      </c>
      <c r="BA347" s="223">
        <v>1</v>
      </c>
      <c r="BB347" s="223">
        <v>1</v>
      </c>
    </row>
    <row r="348" spans="1:54" ht="15" customHeight="1">
      <c r="A348" s="224">
        <f t="shared" si="31"/>
        <v>40817</v>
      </c>
      <c r="B348" s="225">
        <f t="shared" si="31"/>
        <v>40817</v>
      </c>
      <c r="C348" s="223">
        <v>1</v>
      </c>
      <c r="D348" s="223">
        <v>1</v>
      </c>
      <c r="E348" s="223">
        <v>1</v>
      </c>
      <c r="F348" s="223">
        <v>0.58284752039591625</v>
      </c>
      <c r="G348" s="223">
        <v>0.94351537791536422</v>
      </c>
      <c r="H348" s="223">
        <v>1</v>
      </c>
      <c r="I348" s="223">
        <v>1</v>
      </c>
      <c r="J348" s="223">
        <v>1</v>
      </c>
      <c r="K348" s="223">
        <v>1</v>
      </c>
      <c r="L348" s="223">
        <v>0.67493990435333295</v>
      </c>
      <c r="M348" s="223">
        <v>0.87262553945491117</v>
      </c>
      <c r="N348" s="223">
        <v>1</v>
      </c>
      <c r="O348" s="223">
        <v>0.75437453936947263</v>
      </c>
      <c r="P348" s="223">
        <v>1</v>
      </c>
      <c r="Q348" s="223">
        <v>0.75544566597130614</v>
      </c>
      <c r="R348" s="223">
        <v>0.77464362236340922</v>
      </c>
      <c r="S348" s="223">
        <v>1</v>
      </c>
      <c r="T348" s="223">
        <v>0.71562403295701271</v>
      </c>
      <c r="U348" s="223">
        <v>1</v>
      </c>
      <c r="V348" s="223">
        <v>1</v>
      </c>
      <c r="W348" s="223">
        <v>0.7959509833108217</v>
      </c>
      <c r="X348" s="223">
        <v>1</v>
      </c>
      <c r="Y348" s="223">
        <v>0.72611550797180591</v>
      </c>
      <c r="Z348" s="223">
        <v>0.93152003862890864</v>
      </c>
      <c r="AA348" s="223">
        <v>0.78779845746280663</v>
      </c>
      <c r="AB348" s="223">
        <v>1</v>
      </c>
      <c r="AC348" s="223">
        <v>1</v>
      </c>
      <c r="AD348" s="360">
        <v>0.7719298853730665</v>
      </c>
      <c r="AE348" s="223">
        <v>1</v>
      </c>
      <c r="AF348" s="223">
        <v>1</v>
      </c>
      <c r="AG348" s="223">
        <v>1</v>
      </c>
      <c r="AH348" s="223">
        <v>0.91924652379982408</v>
      </c>
      <c r="AI348" s="223">
        <v>1</v>
      </c>
      <c r="AJ348" s="223">
        <v>0.72736431244880129</v>
      </c>
      <c r="AK348" s="223">
        <v>0.85050031739292598</v>
      </c>
      <c r="AL348" s="223">
        <v>1</v>
      </c>
      <c r="AM348" s="223">
        <v>0.61610836440715944</v>
      </c>
      <c r="AN348" s="223">
        <v>1</v>
      </c>
      <c r="AO348" s="223">
        <v>0.77532720325119397</v>
      </c>
      <c r="AP348" s="223">
        <v>1</v>
      </c>
      <c r="AQ348" s="223">
        <v>0.79697159368953008</v>
      </c>
      <c r="AR348" s="223">
        <v>1</v>
      </c>
      <c r="AS348" s="223">
        <v>0.58901721050517708</v>
      </c>
      <c r="AT348" s="363">
        <v>0.61467826786007107</v>
      </c>
      <c r="AU348" s="223">
        <v>1</v>
      </c>
      <c r="AV348" s="223">
        <v>0.76732223120015175</v>
      </c>
      <c r="AW348" s="223">
        <v>1</v>
      </c>
      <c r="AX348" s="223">
        <v>1</v>
      </c>
      <c r="AY348" s="223">
        <v>0.78474911780991274</v>
      </c>
      <c r="AZ348" s="223">
        <v>1</v>
      </c>
      <c r="BA348" s="223">
        <v>1</v>
      </c>
      <c r="BB348" s="223">
        <v>1</v>
      </c>
    </row>
    <row r="349" spans="1:54" ht="15" customHeight="1">
      <c r="A349" s="224">
        <f t="shared" si="31"/>
        <v>40848</v>
      </c>
      <c r="B349" s="225">
        <f t="shared" si="31"/>
        <v>40848</v>
      </c>
      <c r="C349" s="223">
        <v>1</v>
      </c>
      <c r="D349" s="223">
        <v>1</v>
      </c>
      <c r="E349" s="223">
        <v>1</v>
      </c>
      <c r="F349" s="223">
        <v>0.58389470545274302</v>
      </c>
      <c r="G349" s="223">
        <v>0.94130669660439137</v>
      </c>
      <c r="H349" s="223">
        <v>1</v>
      </c>
      <c r="I349" s="223">
        <v>1</v>
      </c>
      <c r="J349" s="223">
        <v>1</v>
      </c>
      <c r="K349" s="223">
        <v>1</v>
      </c>
      <c r="L349" s="223">
        <v>0.67666020149551254</v>
      </c>
      <c r="M349" s="223">
        <v>0.87239778371542898</v>
      </c>
      <c r="N349" s="223">
        <v>1</v>
      </c>
      <c r="O349" s="223">
        <v>0.75728738183249511</v>
      </c>
      <c r="P349" s="223">
        <v>1</v>
      </c>
      <c r="Q349" s="223">
        <v>0.75827961951367928</v>
      </c>
      <c r="R349" s="223">
        <v>0.77821219848469447</v>
      </c>
      <c r="S349" s="223">
        <v>1</v>
      </c>
      <c r="T349" s="223">
        <v>0.71762479583154071</v>
      </c>
      <c r="U349" s="223">
        <v>1</v>
      </c>
      <c r="V349" s="223">
        <v>1</v>
      </c>
      <c r="W349" s="223">
        <v>0.79803788501005712</v>
      </c>
      <c r="X349" s="223">
        <v>1</v>
      </c>
      <c r="Y349" s="223">
        <v>0.72845470501398735</v>
      </c>
      <c r="Z349" s="223">
        <v>0.93207651885504561</v>
      </c>
      <c r="AA349" s="223">
        <v>0.79014839653868496</v>
      </c>
      <c r="AB349" s="223">
        <v>1</v>
      </c>
      <c r="AC349" s="223">
        <v>1</v>
      </c>
      <c r="AD349" s="360">
        <v>0.77304948777617599</v>
      </c>
      <c r="AE349" s="223">
        <v>1</v>
      </c>
      <c r="AF349" s="223">
        <v>1</v>
      </c>
      <c r="AG349" s="223">
        <v>1</v>
      </c>
      <c r="AH349" s="223">
        <v>0.92073972254910941</v>
      </c>
      <c r="AI349" s="223">
        <v>1</v>
      </c>
      <c r="AJ349" s="223">
        <v>0.72747877346318091</v>
      </c>
      <c r="AK349" s="223">
        <v>0.8518367942950289</v>
      </c>
      <c r="AL349" s="223">
        <v>1</v>
      </c>
      <c r="AM349" s="223">
        <v>0.62049880188354312</v>
      </c>
      <c r="AN349" s="223">
        <v>1</v>
      </c>
      <c r="AO349" s="223">
        <v>0.77761624643264693</v>
      </c>
      <c r="AP349" s="223">
        <v>1</v>
      </c>
      <c r="AQ349" s="223">
        <v>0.79779131885162646</v>
      </c>
      <c r="AR349" s="223">
        <v>1</v>
      </c>
      <c r="AS349" s="223">
        <v>0.59197320034680945</v>
      </c>
      <c r="AT349" s="363">
        <v>0.61899847383571283</v>
      </c>
      <c r="AU349" s="223">
        <v>1</v>
      </c>
      <c r="AV349" s="223">
        <v>0.7691543932271514</v>
      </c>
      <c r="AW349" s="223">
        <v>1</v>
      </c>
      <c r="AX349" s="223">
        <v>1</v>
      </c>
      <c r="AY349" s="223">
        <v>0.78489521156399555</v>
      </c>
      <c r="AZ349" s="223">
        <v>1</v>
      </c>
      <c r="BA349" s="223">
        <v>1</v>
      </c>
      <c r="BB349" s="223">
        <v>1</v>
      </c>
    </row>
    <row r="350" spans="1:54" ht="15" customHeight="1">
      <c r="A350" s="224">
        <f t="shared" si="31"/>
        <v>40878</v>
      </c>
      <c r="B350" s="225">
        <f t="shared" si="31"/>
        <v>40878</v>
      </c>
      <c r="C350" s="223">
        <v>1</v>
      </c>
      <c r="D350" s="223">
        <v>1</v>
      </c>
      <c r="E350" s="223">
        <v>1</v>
      </c>
      <c r="F350" s="223">
        <v>0.58524515680114253</v>
      </c>
      <c r="G350" s="223">
        <v>0.9388658054794623</v>
      </c>
      <c r="H350" s="223">
        <v>1</v>
      </c>
      <c r="I350" s="223">
        <v>1</v>
      </c>
      <c r="J350" s="223">
        <v>1</v>
      </c>
      <c r="K350" s="223">
        <v>1</v>
      </c>
      <c r="L350" s="223">
        <v>0.67858375181751396</v>
      </c>
      <c r="M350" s="223">
        <v>0.87241145911243312</v>
      </c>
      <c r="N350" s="223">
        <v>1</v>
      </c>
      <c r="O350" s="223">
        <v>0.76032176020754139</v>
      </c>
      <c r="P350" s="223">
        <v>1</v>
      </c>
      <c r="Q350" s="223">
        <v>0.76122839726344915</v>
      </c>
      <c r="R350" s="223">
        <v>0.78206727431332557</v>
      </c>
      <c r="S350" s="223">
        <v>1</v>
      </c>
      <c r="T350" s="223">
        <v>0.71958781059700982</v>
      </c>
      <c r="U350" s="223">
        <v>1</v>
      </c>
      <c r="V350" s="223">
        <v>1</v>
      </c>
      <c r="W350" s="223">
        <v>0.80038272145088174</v>
      </c>
      <c r="X350" s="223">
        <v>1</v>
      </c>
      <c r="Y350" s="223">
        <v>0.73058300930622666</v>
      </c>
      <c r="Z350" s="223">
        <v>0.9326000405280982</v>
      </c>
      <c r="AA350" s="223">
        <v>0.79276548061648777</v>
      </c>
      <c r="AB350" s="223">
        <v>1</v>
      </c>
      <c r="AC350" s="223">
        <v>1</v>
      </c>
      <c r="AD350" s="360">
        <v>0.77438337152966497</v>
      </c>
      <c r="AE350" s="223">
        <v>1</v>
      </c>
      <c r="AF350" s="223">
        <v>1</v>
      </c>
      <c r="AG350" s="223">
        <v>1</v>
      </c>
      <c r="AH350" s="223">
        <v>0.92229113939810903</v>
      </c>
      <c r="AI350" s="223">
        <v>1</v>
      </c>
      <c r="AJ350" s="223">
        <v>0.72770235819901985</v>
      </c>
      <c r="AK350" s="223">
        <v>0.85318415062274788</v>
      </c>
      <c r="AL350" s="223">
        <v>1</v>
      </c>
      <c r="AM350" s="223">
        <v>0.62511536288651348</v>
      </c>
      <c r="AN350" s="223">
        <v>1</v>
      </c>
      <c r="AO350" s="223">
        <v>0.78007202148061117</v>
      </c>
      <c r="AP350" s="223">
        <v>1</v>
      </c>
      <c r="AQ350" s="223">
        <v>0.79870376431729972</v>
      </c>
      <c r="AR350" s="223">
        <v>1</v>
      </c>
      <c r="AS350" s="223">
        <v>0.59515438774810936</v>
      </c>
      <c r="AT350" s="363">
        <v>0.62369946175495328</v>
      </c>
      <c r="AU350" s="223">
        <v>1</v>
      </c>
      <c r="AV350" s="223">
        <v>0.77107282447194436</v>
      </c>
      <c r="AW350" s="223">
        <v>1</v>
      </c>
      <c r="AX350" s="223">
        <v>1</v>
      </c>
      <c r="AY350" s="223">
        <v>0.78504344742513532</v>
      </c>
      <c r="AZ350" s="223">
        <v>1</v>
      </c>
      <c r="BA350" s="223">
        <v>1</v>
      </c>
      <c r="BB350" s="223">
        <v>1</v>
      </c>
    </row>
    <row r="351" spans="1:54" ht="15" customHeight="1">
      <c r="A351" s="224">
        <f t="shared" si="31"/>
        <v>40909</v>
      </c>
      <c r="B351" s="225">
        <f t="shared" si="31"/>
        <v>40909</v>
      </c>
      <c r="C351" s="223">
        <v>1</v>
      </c>
      <c r="D351" s="223">
        <v>1</v>
      </c>
      <c r="E351" s="223">
        <v>1</v>
      </c>
      <c r="F351" s="223">
        <v>0.58689345444459928</v>
      </c>
      <c r="G351" s="223">
        <v>0.93630719113602778</v>
      </c>
      <c r="H351" s="223">
        <v>1</v>
      </c>
      <c r="I351" s="223">
        <v>1</v>
      </c>
      <c r="J351" s="223">
        <v>1</v>
      </c>
      <c r="K351" s="223">
        <v>1</v>
      </c>
      <c r="L351" s="223">
        <v>0.68069573515211557</v>
      </c>
      <c r="M351" s="223">
        <v>0.87264341545362301</v>
      </c>
      <c r="N351" s="223">
        <v>1</v>
      </c>
      <c r="O351" s="223">
        <v>0.76341054600098723</v>
      </c>
      <c r="P351" s="223">
        <v>1</v>
      </c>
      <c r="Q351" s="223">
        <v>0.76422743859855791</v>
      </c>
      <c r="R351" s="223">
        <v>0.78610922135048444</v>
      </c>
      <c r="S351" s="223">
        <v>1</v>
      </c>
      <c r="T351" s="223">
        <v>0.72150352092950354</v>
      </c>
      <c r="U351" s="223">
        <v>1</v>
      </c>
      <c r="V351" s="223">
        <v>1</v>
      </c>
      <c r="W351" s="223">
        <v>0.80292449283308143</v>
      </c>
      <c r="X351" s="223">
        <v>1</v>
      </c>
      <c r="Y351" s="223">
        <v>0.73253184013877581</v>
      </c>
      <c r="Z351" s="223">
        <v>0.93305949423081191</v>
      </c>
      <c r="AA351" s="223">
        <v>0.79558320428058915</v>
      </c>
      <c r="AB351" s="223">
        <v>1</v>
      </c>
      <c r="AC351" s="223">
        <v>1</v>
      </c>
      <c r="AD351" s="360">
        <v>0.77591554362530102</v>
      </c>
      <c r="AE351" s="223">
        <v>1</v>
      </c>
      <c r="AF351" s="223">
        <v>1</v>
      </c>
      <c r="AG351" s="223">
        <v>1</v>
      </c>
      <c r="AH351" s="223">
        <v>0.92383131533697016</v>
      </c>
      <c r="AI351" s="223">
        <v>1</v>
      </c>
      <c r="AJ351" s="223">
        <v>0.72803844200884371</v>
      </c>
      <c r="AK351" s="223">
        <v>0.8546722753032564</v>
      </c>
      <c r="AL351" s="223">
        <v>1</v>
      </c>
      <c r="AM351" s="223">
        <v>0.62993339505097357</v>
      </c>
      <c r="AN351" s="223">
        <v>1</v>
      </c>
      <c r="AO351" s="223">
        <v>0.78264476052224397</v>
      </c>
      <c r="AP351" s="223">
        <v>1</v>
      </c>
      <c r="AQ351" s="223">
        <v>0.79972900422221505</v>
      </c>
      <c r="AR351" s="223">
        <v>1</v>
      </c>
      <c r="AS351" s="223">
        <v>0.59850723725175237</v>
      </c>
      <c r="AT351" s="363">
        <v>0.62873693279869847</v>
      </c>
      <c r="AU351" s="223">
        <v>1</v>
      </c>
      <c r="AV351" s="223">
        <v>0.7730437301845805</v>
      </c>
      <c r="AW351" s="223">
        <v>1</v>
      </c>
      <c r="AX351" s="223">
        <v>1</v>
      </c>
      <c r="AY351" s="223">
        <v>0.78518316316851877</v>
      </c>
      <c r="AZ351" s="223">
        <v>1</v>
      </c>
      <c r="BA351" s="223">
        <v>1</v>
      </c>
      <c r="BB351" s="223">
        <v>1</v>
      </c>
    </row>
    <row r="352" spans="1:54" ht="15" customHeight="1">
      <c r="A352" s="224">
        <f t="shared" si="31"/>
        <v>40940</v>
      </c>
      <c r="B352" s="225">
        <f t="shared" si="31"/>
        <v>40940</v>
      </c>
      <c r="C352" s="223">
        <v>1</v>
      </c>
      <c r="D352" s="223">
        <v>1</v>
      </c>
      <c r="E352" s="223">
        <v>1</v>
      </c>
      <c r="F352" s="223">
        <v>0.58881756610881208</v>
      </c>
      <c r="G352" s="223">
        <v>0.93391095126580081</v>
      </c>
      <c r="H352" s="223">
        <v>1</v>
      </c>
      <c r="I352" s="223">
        <v>1</v>
      </c>
      <c r="J352" s="223">
        <v>1</v>
      </c>
      <c r="K352" s="223">
        <v>1</v>
      </c>
      <c r="L352" s="223">
        <v>0.68295200825498115</v>
      </c>
      <c r="M352" s="223">
        <v>0.87303147672854031</v>
      </c>
      <c r="N352" s="223">
        <v>1</v>
      </c>
      <c r="O352" s="223">
        <v>0.76638644897132913</v>
      </c>
      <c r="P352" s="223">
        <v>1</v>
      </c>
      <c r="Q352" s="223">
        <v>0.76711603738263345</v>
      </c>
      <c r="R352" s="223">
        <v>0.79008323739812814</v>
      </c>
      <c r="S352" s="223">
        <v>1</v>
      </c>
      <c r="T352" s="223">
        <v>0.7233516684169915</v>
      </c>
      <c r="U352" s="223">
        <v>1</v>
      </c>
      <c r="V352" s="223">
        <v>1</v>
      </c>
      <c r="W352" s="223">
        <v>0.80550551712474405</v>
      </c>
      <c r="X352" s="223">
        <v>1</v>
      </c>
      <c r="Y352" s="223">
        <v>0.73439137317367542</v>
      </c>
      <c r="Z352" s="223">
        <v>0.93338233384156921</v>
      </c>
      <c r="AA352" s="223">
        <v>0.79842976759322859</v>
      </c>
      <c r="AB352" s="223">
        <v>1</v>
      </c>
      <c r="AC352" s="223">
        <v>1</v>
      </c>
      <c r="AD352" s="360">
        <v>0.77759965809621345</v>
      </c>
      <c r="AE352" s="223">
        <v>1</v>
      </c>
      <c r="AF352" s="223">
        <v>1</v>
      </c>
      <c r="AG352" s="223">
        <v>1</v>
      </c>
      <c r="AH352" s="223">
        <v>0.92519201777094628</v>
      </c>
      <c r="AI352" s="223">
        <v>1</v>
      </c>
      <c r="AJ352" s="223">
        <v>0.72849139356719894</v>
      </c>
      <c r="AK352" s="223">
        <v>0.8566426470546723</v>
      </c>
      <c r="AL352" s="223">
        <v>1</v>
      </c>
      <c r="AM352" s="223">
        <v>0.634879732101576</v>
      </c>
      <c r="AN352" s="223">
        <v>1</v>
      </c>
      <c r="AO352" s="223">
        <v>0.78520709352423723</v>
      </c>
      <c r="AP352" s="223">
        <v>1</v>
      </c>
      <c r="AQ352" s="223">
        <v>0.80091168205059282</v>
      </c>
      <c r="AR352" s="223">
        <v>1</v>
      </c>
      <c r="AS352" s="223">
        <v>0.60189056528581242</v>
      </c>
      <c r="AT352" s="363">
        <v>0.63398167111312587</v>
      </c>
      <c r="AU352" s="223">
        <v>1</v>
      </c>
      <c r="AV352" s="223">
        <v>0.77498214126478815</v>
      </c>
      <c r="AW352" s="223">
        <v>1</v>
      </c>
      <c r="AX352" s="223">
        <v>1</v>
      </c>
      <c r="AY352" s="223">
        <v>0.78528886173994672</v>
      </c>
      <c r="AZ352" s="223">
        <v>1</v>
      </c>
      <c r="BA352" s="223">
        <v>1</v>
      </c>
      <c r="BB352" s="223">
        <v>1</v>
      </c>
    </row>
    <row r="353" spans="1:54" ht="15" customHeight="1">
      <c r="A353" s="224">
        <f t="shared" si="31"/>
        <v>40969</v>
      </c>
      <c r="B353" s="225">
        <f t="shared" si="31"/>
        <v>40969</v>
      </c>
      <c r="C353" s="223">
        <v>1</v>
      </c>
      <c r="D353" s="223">
        <v>1</v>
      </c>
      <c r="E353" s="223">
        <v>1</v>
      </c>
      <c r="F353" s="223">
        <v>0.59100861902385315</v>
      </c>
      <c r="G353" s="223">
        <v>0.9318389205965617</v>
      </c>
      <c r="H353" s="223">
        <v>1</v>
      </c>
      <c r="I353" s="223">
        <v>1</v>
      </c>
      <c r="J353" s="223">
        <v>1</v>
      </c>
      <c r="K353" s="223">
        <v>1</v>
      </c>
      <c r="L353" s="223">
        <v>0.6853281157871246</v>
      </c>
      <c r="M353" s="223">
        <v>0.87354020606826244</v>
      </c>
      <c r="N353" s="223">
        <v>1</v>
      </c>
      <c r="O353" s="223">
        <v>0.76915104601276618</v>
      </c>
      <c r="P353" s="223">
        <v>1</v>
      </c>
      <c r="Q353" s="223">
        <v>0.7697996752541828</v>
      </c>
      <c r="R353" s="223">
        <v>0.79383916465302751</v>
      </c>
      <c r="S353" s="223">
        <v>1</v>
      </c>
      <c r="T353" s="223">
        <v>0.72512036069342367</v>
      </c>
      <c r="U353" s="223">
        <v>1</v>
      </c>
      <c r="V353" s="223">
        <v>1</v>
      </c>
      <c r="W353" s="223">
        <v>0.80803375515251774</v>
      </c>
      <c r="X353" s="223">
        <v>1</v>
      </c>
      <c r="Y353" s="223">
        <v>0.73621482647327996</v>
      </c>
      <c r="Z353" s="223">
        <v>0.93352675419722886</v>
      </c>
      <c r="AA353" s="223">
        <v>0.80120472094878636</v>
      </c>
      <c r="AB353" s="223">
        <v>1</v>
      </c>
      <c r="AC353" s="223">
        <v>1</v>
      </c>
      <c r="AD353" s="360">
        <v>0.77940977829900793</v>
      </c>
      <c r="AE353" s="223">
        <v>1</v>
      </c>
      <c r="AF353" s="223">
        <v>1</v>
      </c>
      <c r="AG353" s="223">
        <v>1</v>
      </c>
      <c r="AH353" s="223">
        <v>0.92627561157251692</v>
      </c>
      <c r="AI353" s="223">
        <v>1</v>
      </c>
      <c r="AJ353" s="223">
        <v>0.72906425122432139</v>
      </c>
      <c r="AK353" s="223">
        <v>0.85931602334516155</v>
      </c>
      <c r="AL353" s="223">
        <v>1</v>
      </c>
      <c r="AM353" s="223">
        <v>0.63991325645162622</v>
      </c>
      <c r="AN353" s="223">
        <v>1</v>
      </c>
      <c r="AO353" s="223">
        <v>0.78768439977684479</v>
      </c>
      <c r="AP353" s="223">
        <v>1</v>
      </c>
      <c r="AQ353" s="223">
        <v>0.80227896288507172</v>
      </c>
      <c r="AR353" s="223">
        <v>1</v>
      </c>
      <c r="AS353" s="223">
        <v>0.60522146159366397</v>
      </c>
      <c r="AT353" s="363">
        <v>0.6393607263908877</v>
      </c>
      <c r="AU353" s="223">
        <v>1</v>
      </c>
      <c r="AV353" s="223">
        <v>0.77683830733277881</v>
      </c>
      <c r="AW353" s="223">
        <v>1</v>
      </c>
      <c r="AX353" s="223">
        <v>1</v>
      </c>
      <c r="AY353" s="223">
        <v>0.7853457615689251</v>
      </c>
      <c r="AZ353" s="223">
        <v>1</v>
      </c>
      <c r="BA353" s="223">
        <v>1</v>
      </c>
      <c r="BB353" s="223">
        <v>1</v>
      </c>
    </row>
    <row r="354" spans="1:54" ht="15" customHeight="1">
      <c r="A354" s="224">
        <f t="shared" si="31"/>
        <v>41000</v>
      </c>
      <c r="B354" s="225">
        <f t="shared" si="31"/>
        <v>41000</v>
      </c>
      <c r="C354" s="223">
        <v>1</v>
      </c>
      <c r="D354" s="223">
        <v>1</v>
      </c>
      <c r="E354" s="223">
        <v>1</v>
      </c>
      <c r="F354" s="223">
        <v>0.59346794844182948</v>
      </c>
      <c r="G354" s="223">
        <v>0.93008473653051349</v>
      </c>
      <c r="H354" s="223">
        <v>1</v>
      </c>
      <c r="I354" s="223">
        <v>1</v>
      </c>
      <c r="J354" s="223">
        <v>1</v>
      </c>
      <c r="K354" s="223">
        <v>1</v>
      </c>
      <c r="L354" s="223">
        <v>0.68782398690459978</v>
      </c>
      <c r="M354" s="223">
        <v>0.87416819451594452</v>
      </c>
      <c r="N354" s="223">
        <v>1</v>
      </c>
      <c r="O354" s="223">
        <v>0.77170572485899924</v>
      </c>
      <c r="P354" s="223">
        <v>1</v>
      </c>
      <c r="Q354" s="223">
        <v>0.77227975479620348</v>
      </c>
      <c r="R354" s="223">
        <v>0.79737745939531635</v>
      </c>
      <c r="S354" s="223">
        <v>1</v>
      </c>
      <c r="T354" s="223">
        <v>0.7268102531258438</v>
      </c>
      <c r="U354" s="223">
        <v>1</v>
      </c>
      <c r="V354" s="223">
        <v>1</v>
      </c>
      <c r="W354" s="223">
        <v>0.81050943598048286</v>
      </c>
      <c r="X354" s="223">
        <v>1</v>
      </c>
      <c r="Y354" s="223">
        <v>0.7380024453461671</v>
      </c>
      <c r="Z354" s="223">
        <v>0.93349605919029255</v>
      </c>
      <c r="AA354" s="223">
        <v>0.80390831555876019</v>
      </c>
      <c r="AB354" s="223">
        <v>1</v>
      </c>
      <c r="AC354" s="223">
        <v>1</v>
      </c>
      <c r="AD354" s="360">
        <v>0.78134530348712194</v>
      </c>
      <c r="AE354" s="223">
        <v>1</v>
      </c>
      <c r="AF354" s="223">
        <v>1</v>
      </c>
      <c r="AG354" s="223">
        <v>1</v>
      </c>
      <c r="AH354" s="223">
        <v>0.92708661031450712</v>
      </c>
      <c r="AI354" s="223">
        <v>1</v>
      </c>
      <c r="AJ354" s="223">
        <v>0.72975575949314719</v>
      </c>
      <c r="AK354" s="223">
        <v>0.86269870469896104</v>
      </c>
      <c r="AL354" s="223">
        <v>1</v>
      </c>
      <c r="AM354" s="223">
        <v>0.64503468839972644</v>
      </c>
      <c r="AN354" s="223">
        <v>1</v>
      </c>
      <c r="AO354" s="223">
        <v>0.79007713065612006</v>
      </c>
      <c r="AP354" s="223">
        <v>1</v>
      </c>
      <c r="AQ354" s="223">
        <v>0.80382975405402501</v>
      </c>
      <c r="AR354" s="223">
        <v>1</v>
      </c>
      <c r="AS354" s="223">
        <v>0.60849958447813124</v>
      </c>
      <c r="AT354" s="363">
        <v>0.6448757990754459</v>
      </c>
      <c r="AU354" s="223">
        <v>1</v>
      </c>
      <c r="AV354" s="223">
        <v>0.77861291777758368</v>
      </c>
      <c r="AW354" s="223">
        <v>1</v>
      </c>
      <c r="AX354" s="223">
        <v>1</v>
      </c>
      <c r="AY354" s="223">
        <v>0.78535468337449299</v>
      </c>
      <c r="AZ354" s="223">
        <v>1</v>
      </c>
      <c r="BA354" s="223">
        <v>1</v>
      </c>
      <c r="BB354" s="223">
        <v>1</v>
      </c>
    </row>
    <row r="355" spans="1:54" ht="15" customHeight="1">
      <c r="A355" s="224">
        <f t="shared" si="31"/>
        <v>41030</v>
      </c>
      <c r="B355" s="225">
        <f t="shared" si="31"/>
        <v>41030</v>
      </c>
      <c r="C355" s="223">
        <v>1</v>
      </c>
      <c r="D355" s="223">
        <v>1</v>
      </c>
      <c r="E355" s="223">
        <v>1</v>
      </c>
      <c r="F355" s="223">
        <v>0.59620144153332177</v>
      </c>
      <c r="G355" s="223">
        <v>0.92864725974712259</v>
      </c>
      <c r="H355" s="223">
        <v>1</v>
      </c>
      <c r="I355" s="223">
        <v>1</v>
      </c>
      <c r="J355" s="223">
        <v>1</v>
      </c>
      <c r="K355" s="223">
        <v>1</v>
      </c>
      <c r="L355" s="223">
        <v>0.69044154988095086</v>
      </c>
      <c r="M355" s="223">
        <v>0.87491599149526755</v>
      </c>
      <c r="N355" s="223">
        <v>1</v>
      </c>
      <c r="O355" s="223">
        <v>0.77404840552999221</v>
      </c>
      <c r="P355" s="223">
        <v>1</v>
      </c>
      <c r="Q355" s="223">
        <v>0.77455431741210301</v>
      </c>
      <c r="R355" s="223">
        <v>0.80069495600581597</v>
      </c>
      <c r="S355" s="223">
        <v>1</v>
      </c>
      <c r="T355" s="223">
        <v>0.72842070330592923</v>
      </c>
      <c r="U355" s="223">
        <v>1</v>
      </c>
      <c r="V355" s="223">
        <v>1</v>
      </c>
      <c r="W355" s="223">
        <v>0.81293191872420401</v>
      </c>
      <c r="X355" s="223">
        <v>1</v>
      </c>
      <c r="Y355" s="223">
        <v>0.739753884056643</v>
      </c>
      <c r="Z355" s="223">
        <v>0.93329067939800858</v>
      </c>
      <c r="AA355" s="223">
        <v>0.80653961969061261</v>
      </c>
      <c r="AB355" s="223">
        <v>1</v>
      </c>
      <c r="AC355" s="223">
        <v>1</v>
      </c>
      <c r="AD355" s="360">
        <v>0.78340770885121425</v>
      </c>
      <c r="AE355" s="223">
        <v>1</v>
      </c>
      <c r="AF355" s="223">
        <v>1</v>
      </c>
      <c r="AG355" s="223">
        <v>1</v>
      </c>
      <c r="AH355" s="223">
        <v>0.92762505350278801</v>
      </c>
      <c r="AI355" s="223">
        <v>1</v>
      </c>
      <c r="AJ355" s="223">
        <v>0.73056661320218508</v>
      </c>
      <c r="AK355" s="223">
        <v>0.8668092479089079</v>
      </c>
      <c r="AL355" s="223">
        <v>1</v>
      </c>
      <c r="AM355" s="223">
        <v>0.65024626149532128</v>
      </c>
      <c r="AN355" s="223">
        <v>1</v>
      </c>
      <c r="AO355" s="223">
        <v>0.79238433933153363</v>
      </c>
      <c r="AP355" s="223">
        <v>1</v>
      </c>
      <c r="AQ355" s="223">
        <v>0.80556599613559099</v>
      </c>
      <c r="AR355" s="223">
        <v>1</v>
      </c>
      <c r="AS355" s="223">
        <v>0.61172369821363248</v>
      </c>
      <c r="AT355" s="363">
        <v>0.65053096883775485</v>
      </c>
      <c r="AU355" s="223">
        <v>1</v>
      </c>
      <c r="AV355" s="223">
        <v>0.7803053190428737</v>
      </c>
      <c r="AW355" s="223">
        <v>1</v>
      </c>
      <c r="AX355" s="223">
        <v>1</v>
      </c>
      <c r="AY355" s="223">
        <v>0.78531566128353136</v>
      </c>
      <c r="AZ355" s="223">
        <v>1</v>
      </c>
      <c r="BA355" s="223">
        <v>1</v>
      </c>
      <c r="BB355" s="223">
        <v>1</v>
      </c>
    </row>
    <row r="356" spans="1:54" ht="15" customHeight="1">
      <c r="A356" s="224">
        <f t="shared" si="31"/>
        <v>41061</v>
      </c>
      <c r="B356" s="225">
        <f t="shared" si="31"/>
        <v>41061</v>
      </c>
      <c r="C356" s="223">
        <v>1</v>
      </c>
      <c r="D356" s="223">
        <v>1</v>
      </c>
      <c r="E356" s="223">
        <v>1</v>
      </c>
      <c r="F356" s="223">
        <v>0.59921494749215309</v>
      </c>
      <c r="G356" s="223">
        <v>0.92752539965144098</v>
      </c>
      <c r="H356" s="223">
        <v>1</v>
      </c>
      <c r="I356" s="223">
        <v>1</v>
      </c>
      <c r="J356" s="223">
        <v>1</v>
      </c>
      <c r="K356" s="223">
        <v>1</v>
      </c>
      <c r="L356" s="223">
        <v>0.69318270572599361</v>
      </c>
      <c r="M356" s="223">
        <v>0.87578413189447279</v>
      </c>
      <c r="N356" s="223">
        <v>1</v>
      </c>
      <c r="O356" s="223">
        <v>0.77617704948661548</v>
      </c>
      <c r="P356" s="223">
        <v>1</v>
      </c>
      <c r="Q356" s="223">
        <v>0.77662144424947788</v>
      </c>
      <c r="R356" s="223">
        <v>0.80378853815582874</v>
      </c>
      <c r="S356" s="223">
        <v>1</v>
      </c>
      <c r="T356" s="223">
        <v>0.72995108377934181</v>
      </c>
      <c r="U356" s="223">
        <v>1</v>
      </c>
      <c r="V356" s="223">
        <v>1</v>
      </c>
      <c r="W356" s="223">
        <v>0.81530057507281717</v>
      </c>
      <c r="X356" s="223">
        <v>1</v>
      </c>
      <c r="Y356" s="223">
        <v>0.74146880454773245</v>
      </c>
      <c r="Z356" s="223">
        <v>0.9329110290694983</v>
      </c>
      <c r="AA356" s="223">
        <v>0.80909771892256077</v>
      </c>
      <c r="AB356" s="223">
        <v>1</v>
      </c>
      <c r="AC356" s="223">
        <v>1</v>
      </c>
      <c r="AD356" s="360">
        <v>0.78559844152434921</v>
      </c>
      <c r="AE356" s="223">
        <v>1</v>
      </c>
      <c r="AF356" s="223">
        <v>1</v>
      </c>
      <c r="AG356" s="223">
        <v>1</v>
      </c>
      <c r="AH356" s="223">
        <v>0.92789097431618339</v>
      </c>
      <c r="AI356" s="223">
        <v>1</v>
      </c>
      <c r="AJ356" s="223">
        <v>0.73149748980166696</v>
      </c>
      <c r="AK356" s="223">
        <v>0.87166623869011661</v>
      </c>
      <c r="AL356" s="223">
        <v>1</v>
      </c>
      <c r="AM356" s="223">
        <v>0.65555020897039062</v>
      </c>
      <c r="AN356" s="223">
        <v>1</v>
      </c>
      <c r="AO356" s="223">
        <v>0.79460509815408198</v>
      </c>
      <c r="AP356" s="223">
        <v>1</v>
      </c>
      <c r="AQ356" s="223">
        <v>0.8074895912531902</v>
      </c>
      <c r="AR356" s="223">
        <v>1</v>
      </c>
      <c r="AS356" s="223">
        <v>0.61489257858939117</v>
      </c>
      <c r="AT356" s="363">
        <v>0.6563303330817789</v>
      </c>
      <c r="AU356" s="223">
        <v>1</v>
      </c>
      <c r="AV356" s="223">
        <v>0.78191487289366424</v>
      </c>
      <c r="AW356" s="223">
        <v>1</v>
      </c>
      <c r="AX356" s="223">
        <v>1</v>
      </c>
      <c r="AY356" s="223">
        <v>0.78522872825804912</v>
      </c>
      <c r="AZ356" s="223">
        <v>1</v>
      </c>
      <c r="BA356" s="223">
        <v>1</v>
      </c>
      <c r="BB356" s="223">
        <v>1</v>
      </c>
    </row>
    <row r="357" spans="1:54" ht="15" customHeight="1">
      <c r="A357" s="224">
        <f t="shared" si="31"/>
        <v>41091</v>
      </c>
      <c r="B357" s="225">
        <f t="shared" si="31"/>
        <v>41091</v>
      </c>
      <c r="C357" s="223">
        <v>1</v>
      </c>
      <c r="D357" s="223">
        <v>1</v>
      </c>
      <c r="E357" s="223">
        <v>1</v>
      </c>
      <c r="F357" s="223">
        <v>0.60251467283190763</v>
      </c>
      <c r="G357" s="223">
        <v>0.92671804153639403</v>
      </c>
      <c r="H357" s="223">
        <v>1</v>
      </c>
      <c r="I357" s="223">
        <v>1</v>
      </c>
      <c r="J357" s="223">
        <v>1</v>
      </c>
      <c r="K357" s="223">
        <v>1</v>
      </c>
      <c r="L357" s="223">
        <v>0.69604945574902377</v>
      </c>
      <c r="M357" s="223">
        <v>0.87677317175161207</v>
      </c>
      <c r="N357" s="223">
        <v>1</v>
      </c>
      <c r="O357" s="223">
        <v>0.77808952328296732</v>
      </c>
      <c r="P357" s="223">
        <v>1</v>
      </c>
      <c r="Q357" s="223">
        <v>0.77847912788236673</v>
      </c>
      <c r="R357" s="223">
        <v>0.80665492985423703</v>
      </c>
      <c r="S357" s="223">
        <v>1</v>
      </c>
      <c r="T357" s="223">
        <v>0.73140074014720824</v>
      </c>
      <c r="U357" s="223">
        <v>1</v>
      </c>
      <c r="V357" s="223">
        <v>1</v>
      </c>
      <c r="W357" s="223">
        <v>0.81761474727127348</v>
      </c>
      <c r="X357" s="223">
        <v>1</v>
      </c>
      <c r="Y357" s="223">
        <v>0.74314685385961321</v>
      </c>
      <c r="Z357" s="223">
        <v>0.93235753375922636</v>
      </c>
      <c r="AA357" s="223">
        <v>0.8115816549587721</v>
      </c>
      <c r="AB357" s="223">
        <v>1</v>
      </c>
      <c r="AC357" s="223">
        <v>1</v>
      </c>
      <c r="AD357" s="360">
        <v>0.78791901739875392</v>
      </c>
      <c r="AE357" s="223">
        <v>1</v>
      </c>
      <c r="AF357" s="223">
        <v>1</v>
      </c>
      <c r="AG357" s="223">
        <v>1</v>
      </c>
      <c r="AH357" s="223">
        <v>0.9278844018208573</v>
      </c>
      <c r="AI357" s="223">
        <v>1</v>
      </c>
      <c r="AJ357" s="223">
        <v>0.73254909457796535</v>
      </c>
      <c r="AK357" s="223">
        <v>0.87728956102633115</v>
      </c>
      <c r="AL357" s="223">
        <v>1</v>
      </c>
      <c r="AM357" s="223">
        <v>0.66094891572680603</v>
      </c>
      <c r="AN357" s="223">
        <v>1</v>
      </c>
      <c r="AO357" s="223">
        <v>0.79673843663631094</v>
      </c>
      <c r="AP357" s="223">
        <v>1</v>
      </c>
      <c r="AQ357" s="223">
        <v>0.80960253029414009</v>
      </c>
      <c r="AR357" s="223">
        <v>1</v>
      </c>
      <c r="AS357" s="223">
        <v>0.61800493047688332</v>
      </c>
      <c r="AT357" s="363">
        <v>0.66227828739450501</v>
      </c>
      <c r="AU357" s="223">
        <v>1</v>
      </c>
      <c r="AV357" s="223">
        <v>0.78344091380050418</v>
      </c>
      <c r="AW357" s="223">
        <v>1</v>
      </c>
      <c r="AX357" s="223">
        <v>1</v>
      </c>
      <c r="AY357" s="223">
        <v>0.78509391829278363</v>
      </c>
      <c r="AZ357" s="223">
        <v>1</v>
      </c>
      <c r="BA357" s="223">
        <v>1</v>
      </c>
      <c r="BB357" s="223">
        <v>1</v>
      </c>
    </row>
    <row r="358" spans="1:54" ht="15" customHeight="1">
      <c r="A358" s="224">
        <f t="shared" si="31"/>
        <v>41122</v>
      </c>
      <c r="B358" s="225">
        <f t="shared" si="31"/>
        <v>41122</v>
      </c>
      <c r="C358" s="223">
        <v>1</v>
      </c>
      <c r="D358" s="223">
        <v>1</v>
      </c>
      <c r="E358" s="223">
        <v>1</v>
      </c>
      <c r="F358" s="223">
        <v>0.60611168641201452</v>
      </c>
      <c r="G358" s="223">
        <v>0.92622923874270424</v>
      </c>
      <c r="H358" s="223">
        <v>1</v>
      </c>
      <c r="I358" s="223">
        <v>1</v>
      </c>
      <c r="J358" s="223">
        <v>1</v>
      </c>
      <c r="K358" s="223">
        <v>1</v>
      </c>
      <c r="L358" s="223">
        <v>0.69904589848280263</v>
      </c>
      <c r="M358" s="223">
        <v>0.87788565245542727</v>
      </c>
      <c r="N358" s="223">
        <v>1</v>
      </c>
      <c r="O358" s="223">
        <v>0.77978012191443435</v>
      </c>
      <c r="P358" s="223">
        <v>1</v>
      </c>
      <c r="Q358" s="223">
        <v>0.78012190203269571</v>
      </c>
      <c r="R358" s="223">
        <v>0.8092870728798387</v>
      </c>
      <c r="S358" s="223">
        <v>1</v>
      </c>
      <c r="T358" s="223">
        <v>0.73276768848250795</v>
      </c>
      <c r="U358" s="223">
        <v>1</v>
      </c>
      <c r="V358" s="223">
        <v>1</v>
      </c>
      <c r="W358" s="223">
        <v>0.81987287563014954</v>
      </c>
      <c r="X358" s="223">
        <v>1</v>
      </c>
      <c r="Y358" s="223">
        <v>0.74478707085710538</v>
      </c>
      <c r="Z358" s="223">
        <v>0.93162776658359858</v>
      </c>
      <c r="AA358" s="223">
        <v>0.81398923990544869</v>
      </c>
      <c r="AB358" s="223">
        <v>1</v>
      </c>
      <c r="AC358" s="223">
        <v>1</v>
      </c>
      <c r="AD358" s="360">
        <v>0.79037310209937939</v>
      </c>
      <c r="AE358" s="223">
        <v>1</v>
      </c>
      <c r="AF358" s="223">
        <v>1</v>
      </c>
      <c r="AG358" s="223">
        <v>1</v>
      </c>
      <c r="AH358" s="223">
        <v>0.92760089269156853</v>
      </c>
      <c r="AI358" s="223">
        <v>1</v>
      </c>
      <c r="AJ358" s="223">
        <v>0.73372411734677734</v>
      </c>
      <c r="AK358" s="223">
        <v>0.88371238229301963</v>
      </c>
      <c r="AL358" s="223">
        <v>1</v>
      </c>
      <c r="AM358" s="223">
        <v>0.6664464016922711</v>
      </c>
      <c r="AN358" s="223">
        <v>1</v>
      </c>
      <c r="AO358" s="223">
        <v>0.7987819389079136</v>
      </c>
      <c r="AP358" s="223">
        <v>1</v>
      </c>
      <c r="AQ358" s="223">
        <v>0.81190993427636149</v>
      </c>
      <c r="AR358" s="223">
        <v>1</v>
      </c>
      <c r="AS358" s="223">
        <v>0.62105850067057777</v>
      </c>
      <c r="AT358" s="363">
        <v>0.66838183489494207</v>
      </c>
      <c r="AU358" s="223">
        <v>1</v>
      </c>
      <c r="AV358" s="223">
        <v>0.78488140099816273</v>
      </c>
      <c r="AW358" s="223">
        <v>1</v>
      </c>
      <c r="AX358" s="223">
        <v>1</v>
      </c>
      <c r="AY358" s="223">
        <v>0.78491048044783662</v>
      </c>
      <c r="AZ358" s="223">
        <v>1</v>
      </c>
      <c r="BA358" s="223">
        <v>1</v>
      </c>
      <c r="BB358" s="223">
        <v>1</v>
      </c>
    </row>
    <row r="359" spans="1:54" ht="15" customHeight="1">
      <c r="A359" s="224">
        <f t="shared" si="31"/>
        <v>41153</v>
      </c>
      <c r="B359" s="225">
        <f t="shared" si="31"/>
        <v>41153</v>
      </c>
      <c r="C359" s="223">
        <v>1</v>
      </c>
      <c r="D359" s="223">
        <v>1</v>
      </c>
      <c r="E359" s="223">
        <v>1</v>
      </c>
      <c r="F359" s="223">
        <v>0.60999529545728048</v>
      </c>
      <c r="G359" s="223">
        <v>0.92604620361862988</v>
      </c>
      <c r="H359" s="223">
        <v>1</v>
      </c>
      <c r="I359" s="223">
        <v>1</v>
      </c>
      <c r="J359" s="223">
        <v>1</v>
      </c>
      <c r="K359" s="223">
        <v>1</v>
      </c>
      <c r="L359" s="223">
        <v>0.70216469203805398</v>
      </c>
      <c r="M359" s="223">
        <v>0.87911573921478736</v>
      </c>
      <c r="N359" s="223">
        <v>1</v>
      </c>
      <c r="O359" s="223">
        <v>0.78125315342119372</v>
      </c>
      <c r="P359" s="223">
        <v>1</v>
      </c>
      <c r="Q359" s="223">
        <v>0.78155399017834537</v>
      </c>
      <c r="R359" s="223">
        <v>0.81168733925045811</v>
      </c>
      <c r="S359" s="223">
        <v>1</v>
      </c>
      <c r="T359" s="223">
        <v>0.73405266005707115</v>
      </c>
      <c r="U359" s="223">
        <v>1</v>
      </c>
      <c r="V359" s="223">
        <v>1</v>
      </c>
      <c r="W359" s="223">
        <v>0.82207340308803933</v>
      </c>
      <c r="X359" s="223">
        <v>1</v>
      </c>
      <c r="Y359" s="223">
        <v>0.7463883373411011</v>
      </c>
      <c r="Z359" s="223">
        <v>0.93072997675395275</v>
      </c>
      <c r="AA359" s="223">
        <v>0.81631921421219866</v>
      </c>
      <c r="AB359" s="223">
        <v>1</v>
      </c>
      <c r="AC359" s="223">
        <v>1</v>
      </c>
      <c r="AD359" s="360">
        <v>0.79295350429893585</v>
      </c>
      <c r="AE359" s="223">
        <v>1</v>
      </c>
      <c r="AF359" s="223">
        <v>1</v>
      </c>
      <c r="AG359" s="223">
        <v>1</v>
      </c>
      <c r="AH359" s="223">
        <v>0.92705163890511855</v>
      </c>
      <c r="AI359" s="223">
        <v>1</v>
      </c>
      <c r="AJ359" s="223">
        <v>0.73501677513986186</v>
      </c>
      <c r="AK359" s="223">
        <v>0.89093109235804868</v>
      </c>
      <c r="AL359" s="223">
        <v>1</v>
      </c>
      <c r="AM359" s="223">
        <v>0.67203334119021763</v>
      </c>
      <c r="AN359" s="223">
        <v>1</v>
      </c>
      <c r="AO359" s="223">
        <v>0.80073537230092184</v>
      </c>
      <c r="AP359" s="223">
        <v>1</v>
      </c>
      <c r="AQ359" s="223">
        <v>0.81440287901432584</v>
      </c>
      <c r="AR359" s="223">
        <v>1</v>
      </c>
      <c r="AS359" s="223">
        <v>0.62405007100847887</v>
      </c>
      <c r="AT359" s="363">
        <v>0.67463054074087847</v>
      </c>
      <c r="AU359" s="223">
        <v>1</v>
      </c>
      <c r="AV359" s="223">
        <v>0.78623706556093897</v>
      </c>
      <c r="AW359" s="223">
        <v>1</v>
      </c>
      <c r="AX359" s="223">
        <v>1</v>
      </c>
      <c r="AY359" s="223">
        <v>0.78468059294294501</v>
      </c>
      <c r="AZ359" s="223">
        <v>1</v>
      </c>
      <c r="BA359" s="223">
        <v>1</v>
      </c>
      <c r="BB359" s="223">
        <v>1</v>
      </c>
    </row>
    <row r="360" spans="1:54" ht="15" customHeight="1">
      <c r="A360" s="224">
        <f t="shared" si="31"/>
        <v>41183</v>
      </c>
      <c r="B360" s="225">
        <f t="shared" si="31"/>
        <v>41183</v>
      </c>
      <c r="C360" s="223">
        <v>1</v>
      </c>
      <c r="D360" s="223">
        <v>1</v>
      </c>
      <c r="E360" s="223">
        <v>1</v>
      </c>
      <c r="F360" s="223">
        <v>0.61417199039187897</v>
      </c>
      <c r="G360" s="223">
        <v>0.92616787162347314</v>
      </c>
      <c r="H360" s="223">
        <v>1</v>
      </c>
      <c r="I360" s="223">
        <v>1</v>
      </c>
      <c r="J360" s="223">
        <v>1</v>
      </c>
      <c r="K360" s="223">
        <v>1</v>
      </c>
      <c r="L360" s="223">
        <v>0.70540786426853741</v>
      </c>
      <c r="M360" s="223">
        <v>0.88046397932331044</v>
      </c>
      <c r="N360" s="223">
        <v>1</v>
      </c>
      <c r="O360" s="223">
        <v>0.78250643598054381</v>
      </c>
      <c r="P360" s="223">
        <v>1</v>
      </c>
      <c r="Q360" s="223">
        <v>0.7827733417220698</v>
      </c>
      <c r="R360" s="223">
        <v>0.81385232778178962</v>
      </c>
      <c r="S360" s="223">
        <v>1</v>
      </c>
      <c r="T360" s="223">
        <v>0.73525498958398616</v>
      </c>
      <c r="U360" s="223">
        <v>1</v>
      </c>
      <c r="V360" s="223">
        <v>1</v>
      </c>
      <c r="W360" s="223">
        <v>0.82421564353395627</v>
      </c>
      <c r="X360" s="223">
        <v>1</v>
      </c>
      <c r="Y360" s="223">
        <v>0.74795028727789525</v>
      </c>
      <c r="Z360" s="223">
        <v>0.92966456803401132</v>
      </c>
      <c r="AA360" s="223">
        <v>0.8185705804492176</v>
      </c>
      <c r="AB360" s="223">
        <v>1</v>
      </c>
      <c r="AC360" s="223">
        <v>1</v>
      </c>
      <c r="AD360" s="360">
        <v>0.79566174244012067</v>
      </c>
      <c r="AE360" s="223">
        <v>1</v>
      </c>
      <c r="AF360" s="223">
        <v>1</v>
      </c>
      <c r="AG360" s="223">
        <v>1</v>
      </c>
      <c r="AH360" s="223">
        <v>0.92623664555497343</v>
      </c>
      <c r="AI360" s="223">
        <v>1</v>
      </c>
      <c r="AJ360" s="223">
        <v>0.73642776512825925</v>
      </c>
      <c r="AK360" s="223">
        <v>0.89896745362526675</v>
      </c>
      <c r="AL360" s="223">
        <v>1</v>
      </c>
      <c r="AM360" s="223">
        <v>0.67771217114866422</v>
      </c>
      <c r="AN360" s="223">
        <v>1</v>
      </c>
      <c r="AO360" s="223">
        <v>0.80259773722848615</v>
      </c>
      <c r="AP360" s="223">
        <v>1</v>
      </c>
      <c r="AQ360" s="223">
        <v>0.81708336210596944</v>
      </c>
      <c r="AR360" s="223">
        <v>1</v>
      </c>
      <c r="AS360" s="223">
        <v>0.62697823953003085</v>
      </c>
      <c r="AT360" s="363">
        <v>0.68102904368106554</v>
      </c>
      <c r="AU360" s="223">
        <v>1</v>
      </c>
      <c r="AV360" s="223">
        <v>0.78750723110552445</v>
      </c>
      <c r="AW360" s="223">
        <v>1</v>
      </c>
      <c r="AX360" s="223">
        <v>1</v>
      </c>
      <c r="AY360" s="223">
        <v>0.78440428838821785</v>
      </c>
      <c r="AZ360" s="223">
        <v>1</v>
      </c>
      <c r="BA360" s="223">
        <v>1</v>
      </c>
      <c r="BB360" s="223">
        <v>1</v>
      </c>
    </row>
    <row r="361" spans="1:54" ht="15" customHeight="1">
      <c r="A361" s="224">
        <f t="shared" si="31"/>
        <v>41214</v>
      </c>
      <c r="B361" s="225">
        <f t="shared" si="31"/>
        <v>41214</v>
      </c>
      <c r="C361" s="223">
        <v>1</v>
      </c>
      <c r="D361" s="223">
        <v>1</v>
      </c>
      <c r="E361" s="223">
        <v>1</v>
      </c>
      <c r="F361" s="223">
        <v>0.6186605668124352</v>
      </c>
      <c r="G361" s="223">
        <v>0.92659980039400236</v>
      </c>
      <c r="H361" s="223">
        <v>1</v>
      </c>
      <c r="I361" s="223">
        <v>1</v>
      </c>
      <c r="J361" s="223">
        <v>1</v>
      </c>
      <c r="K361" s="223">
        <v>1</v>
      </c>
      <c r="L361" s="223">
        <v>0.70878470968864526</v>
      </c>
      <c r="M361" s="223">
        <v>0.88193530312532287</v>
      </c>
      <c r="N361" s="223">
        <v>1</v>
      </c>
      <c r="O361" s="223">
        <v>0.7835349478163478</v>
      </c>
      <c r="P361" s="223">
        <v>1</v>
      </c>
      <c r="Q361" s="223">
        <v>0.78377516528842817</v>
      </c>
      <c r="R361" s="223">
        <v>0.8157767584952873</v>
      </c>
      <c r="S361" s="223">
        <v>1</v>
      </c>
      <c r="T361" s="223">
        <v>0.73637397401835969</v>
      </c>
      <c r="U361" s="223">
        <v>1</v>
      </c>
      <c r="V361" s="223">
        <v>1</v>
      </c>
      <c r="W361" s="223">
        <v>0.82630072099605323</v>
      </c>
      <c r="X361" s="223">
        <v>1</v>
      </c>
      <c r="Y361" s="223">
        <v>0.74947393660006123</v>
      </c>
      <c r="Z361" s="223">
        <v>0.9284269365711979</v>
      </c>
      <c r="AA361" s="223">
        <v>0.82074388074110038</v>
      </c>
      <c r="AB361" s="223">
        <v>1</v>
      </c>
      <c r="AC361" s="223">
        <v>1</v>
      </c>
      <c r="AD361" s="360">
        <v>0.79850587733425737</v>
      </c>
      <c r="AE361" s="223">
        <v>1</v>
      </c>
      <c r="AF361" s="223">
        <v>1</v>
      </c>
      <c r="AG361" s="223">
        <v>1</v>
      </c>
      <c r="AH361" s="223">
        <v>0.92514920571456527</v>
      </c>
      <c r="AI361" s="223">
        <v>1</v>
      </c>
      <c r="AJ361" s="223">
        <v>0.73796226387824104</v>
      </c>
      <c r="AK361" s="223">
        <v>0.9078550169886701</v>
      </c>
      <c r="AL361" s="223">
        <v>1</v>
      </c>
      <c r="AM361" s="223">
        <v>0.68349557340288092</v>
      </c>
      <c r="AN361" s="223">
        <v>1</v>
      </c>
      <c r="AO361" s="223">
        <v>0.80436875704810962</v>
      </c>
      <c r="AP361" s="223">
        <v>1</v>
      </c>
      <c r="AQ361" s="223">
        <v>0.81996113967000084</v>
      </c>
      <c r="AR361" s="223">
        <v>1</v>
      </c>
      <c r="AS361" s="223">
        <v>0.62984444721599253</v>
      </c>
      <c r="AT361" s="363">
        <v>0.68759460351885415</v>
      </c>
      <c r="AU361" s="223">
        <v>1</v>
      </c>
      <c r="AV361" s="223">
        <v>0.78869121903007289</v>
      </c>
      <c r="AW361" s="223">
        <v>1</v>
      </c>
      <c r="AX361" s="223">
        <v>1</v>
      </c>
      <c r="AY361" s="223">
        <v>0.78408023769818025</v>
      </c>
      <c r="AZ361" s="223">
        <v>1</v>
      </c>
      <c r="BA361" s="223">
        <v>1</v>
      </c>
      <c r="BB361" s="223">
        <v>1</v>
      </c>
    </row>
    <row r="362" spans="1:54" ht="15" customHeight="1">
      <c r="A362" s="224">
        <f t="shared" si="31"/>
        <v>41244</v>
      </c>
      <c r="B362" s="225">
        <f t="shared" si="31"/>
        <v>41244</v>
      </c>
      <c r="C362" s="223">
        <v>1</v>
      </c>
      <c r="D362" s="223">
        <v>1</v>
      </c>
      <c r="E362" s="223">
        <v>1</v>
      </c>
      <c r="F362" s="223">
        <v>0.62346812106186444</v>
      </c>
      <c r="G362" s="223">
        <v>0.9273409343230522</v>
      </c>
      <c r="H362" s="223">
        <v>1</v>
      </c>
      <c r="I362" s="223">
        <v>1</v>
      </c>
      <c r="J362" s="223">
        <v>1</v>
      </c>
      <c r="K362" s="223">
        <v>1</v>
      </c>
      <c r="L362" s="223">
        <v>0.71229742501273063</v>
      </c>
      <c r="M362" s="223">
        <v>0.88353028348599738</v>
      </c>
      <c r="N362" s="223">
        <v>1</v>
      </c>
      <c r="O362" s="223">
        <v>0.78433641421962019</v>
      </c>
      <c r="P362" s="223">
        <v>1</v>
      </c>
      <c r="Q362" s="223">
        <v>0.78455732466808814</v>
      </c>
      <c r="R362" s="223">
        <v>0.81745705842283467</v>
      </c>
      <c r="S362" s="223">
        <v>1</v>
      </c>
      <c r="T362" s="223">
        <v>0.7374089278428565</v>
      </c>
      <c r="U362" s="223">
        <v>1</v>
      </c>
      <c r="V362" s="223">
        <v>1</v>
      </c>
      <c r="W362" s="223">
        <v>0.82832793314850661</v>
      </c>
      <c r="X362" s="223">
        <v>1</v>
      </c>
      <c r="Y362" s="223">
        <v>0.7509589134628647</v>
      </c>
      <c r="Z362" s="223">
        <v>0.92701749576791137</v>
      </c>
      <c r="AA362" s="223">
        <v>0.82283808636968148</v>
      </c>
      <c r="AB362" s="223">
        <v>1</v>
      </c>
      <c r="AC362" s="223">
        <v>1</v>
      </c>
      <c r="AD362" s="360">
        <v>0.80148753159635078</v>
      </c>
      <c r="AE362" s="223">
        <v>1</v>
      </c>
      <c r="AF362" s="223">
        <v>1</v>
      </c>
      <c r="AG362" s="223">
        <v>1</v>
      </c>
      <c r="AH362" s="223">
        <v>0.92378932255382129</v>
      </c>
      <c r="AI362" s="223">
        <v>1</v>
      </c>
      <c r="AJ362" s="223">
        <v>0.73962100345769088</v>
      </c>
      <c r="AK362" s="223">
        <v>0.91761756389127414</v>
      </c>
      <c r="AL362" s="223">
        <v>1</v>
      </c>
      <c r="AM362" s="223">
        <v>0.68938636079107929</v>
      </c>
      <c r="AN362" s="223">
        <v>1</v>
      </c>
      <c r="AO362" s="223">
        <v>0.80604739904924949</v>
      </c>
      <c r="AP362" s="223">
        <v>1</v>
      </c>
      <c r="AQ362" s="223">
        <v>0.82303833441311458</v>
      </c>
      <c r="AR362" s="223">
        <v>1</v>
      </c>
      <c r="AS362" s="223">
        <v>0.63264723488023589</v>
      </c>
      <c r="AT362" s="363">
        <v>0.69433253109583504</v>
      </c>
      <c r="AU362" s="223">
        <v>1</v>
      </c>
      <c r="AV362" s="223">
        <v>0.78978833275479254</v>
      </c>
      <c r="AW362" s="223">
        <v>1</v>
      </c>
      <c r="AX362" s="223">
        <v>1</v>
      </c>
      <c r="AY362" s="223">
        <v>0.78370847454267634</v>
      </c>
      <c r="AZ362" s="223">
        <v>1</v>
      </c>
      <c r="BA362" s="223">
        <v>1</v>
      </c>
      <c r="BB362" s="223">
        <v>1</v>
      </c>
    </row>
    <row r="363" spans="1:54" ht="15" customHeight="1">
      <c r="A363" s="224">
        <f t="shared" si="31"/>
        <v>41275</v>
      </c>
      <c r="B363" s="225">
        <f t="shared" si="31"/>
        <v>41275</v>
      </c>
      <c r="C363" s="223">
        <v>1</v>
      </c>
      <c r="D363" s="223">
        <v>1</v>
      </c>
      <c r="E363" s="223">
        <v>1</v>
      </c>
      <c r="F363" s="223">
        <v>0.62851410908746774</v>
      </c>
      <c r="G363" s="223">
        <v>0.92833844012191591</v>
      </c>
      <c r="H363" s="223">
        <v>1</v>
      </c>
      <c r="I363" s="223">
        <v>1</v>
      </c>
      <c r="J363" s="223">
        <v>1</v>
      </c>
      <c r="K363" s="223">
        <v>1</v>
      </c>
      <c r="L363" s="223">
        <v>0.71590619880180639</v>
      </c>
      <c r="M363" s="223">
        <v>0.88520187830511965</v>
      </c>
      <c r="N363" s="223">
        <v>1</v>
      </c>
      <c r="O363" s="223">
        <v>0.78497912269240167</v>
      </c>
      <c r="P363" s="223">
        <v>1</v>
      </c>
      <c r="Q363" s="223">
        <v>0.78519066205954235</v>
      </c>
      <c r="R363" s="223">
        <v>0.81895807720551994</v>
      </c>
      <c r="S363" s="223">
        <v>1</v>
      </c>
      <c r="T363" s="223">
        <v>0.73836526065885233</v>
      </c>
      <c r="U363" s="223">
        <v>1</v>
      </c>
      <c r="V363" s="223">
        <v>1</v>
      </c>
      <c r="W363" s="223">
        <v>0.83028865496761151</v>
      </c>
      <c r="X363" s="223">
        <v>1</v>
      </c>
      <c r="Y363" s="223">
        <v>0.75244734763349008</v>
      </c>
      <c r="Z363" s="223">
        <v>0.92551918068167593</v>
      </c>
      <c r="AA363" s="223">
        <v>0.82486747588618126</v>
      </c>
      <c r="AB363" s="223">
        <v>1</v>
      </c>
      <c r="AC363" s="223">
        <v>1</v>
      </c>
      <c r="AD363" s="360">
        <v>0.8045596601520093</v>
      </c>
      <c r="AE363" s="223">
        <v>1</v>
      </c>
      <c r="AF363" s="223">
        <v>1</v>
      </c>
      <c r="AG363" s="223">
        <v>1</v>
      </c>
      <c r="AH363" s="223">
        <v>0.92226028136345706</v>
      </c>
      <c r="AI363" s="223">
        <v>1</v>
      </c>
      <c r="AJ363" s="223">
        <v>0.74139841987424215</v>
      </c>
      <c r="AK363" s="223">
        <v>0.92793351289232162</v>
      </c>
      <c r="AL363" s="223">
        <v>1</v>
      </c>
      <c r="AM363" s="223">
        <v>0.69537088498675648</v>
      </c>
      <c r="AN363" s="223">
        <v>1</v>
      </c>
      <c r="AO363" s="223">
        <v>0.80766258982942096</v>
      </c>
      <c r="AP363" s="223">
        <v>1</v>
      </c>
      <c r="AQ363" s="223">
        <v>0.82625290391799278</v>
      </c>
      <c r="AR363" s="223">
        <v>1</v>
      </c>
      <c r="AS363" s="223">
        <v>0.63541100904152159</v>
      </c>
      <c r="AT363" s="363">
        <v>0.70117857229964009</v>
      </c>
      <c r="AU363" s="223">
        <v>1</v>
      </c>
      <c r="AV363" s="223">
        <v>0.79081286192191158</v>
      </c>
      <c r="AW363" s="223">
        <v>1</v>
      </c>
      <c r="AX363" s="223">
        <v>1</v>
      </c>
      <c r="AY363" s="223">
        <v>0.78333959875377146</v>
      </c>
      <c r="AZ363" s="223">
        <v>1</v>
      </c>
      <c r="BA363" s="223">
        <v>1</v>
      </c>
      <c r="BB363" s="223">
        <v>1</v>
      </c>
    </row>
    <row r="364" spans="1:54" ht="15" customHeight="1">
      <c r="A364" s="224">
        <f t="shared" si="31"/>
        <v>41306</v>
      </c>
      <c r="B364" s="225">
        <f t="shared" si="31"/>
        <v>41306</v>
      </c>
      <c r="C364" s="223">
        <v>1</v>
      </c>
      <c r="D364" s="223">
        <v>1</v>
      </c>
      <c r="E364" s="223">
        <v>1</v>
      </c>
      <c r="F364" s="223">
        <v>0.63358635050985135</v>
      </c>
      <c r="G364" s="223">
        <v>0.92947084851004647</v>
      </c>
      <c r="H364" s="223">
        <v>1</v>
      </c>
      <c r="I364" s="223">
        <v>1</v>
      </c>
      <c r="J364" s="223">
        <v>1</v>
      </c>
      <c r="K364" s="223">
        <v>1</v>
      </c>
      <c r="L364" s="223">
        <v>0.7195079094206972</v>
      </c>
      <c r="M364" s="223">
        <v>0.88683229865791413</v>
      </c>
      <c r="N364" s="223">
        <v>1</v>
      </c>
      <c r="O364" s="223">
        <v>0.78563417585919271</v>
      </c>
      <c r="P364" s="223">
        <v>1</v>
      </c>
      <c r="Q364" s="223">
        <v>0.78585301395776841</v>
      </c>
      <c r="R364" s="223">
        <v>0.82044350772953556</v>
      </c>
      <c r="S364" s="223">
        <v>1</v>
      </c>
      <c r="T364" s="223">
        <v>0.73925445153416769</v>
      </c>
      <c r="U364" s="223">
        <v>1</v>
      </c>
      <c r="V364" s="223">
        <v>1</v>
      </c>
      <c r="W364" s="223">
        <v>0.83215878843037616</v>
      </c>
      <c r="X364" s="223">
        <v>1</v>
      </c>
      <c r="Y364" s="223">
        <v>0.75404767084005797</v>
      </c>
      <c r="Z364" s="223">
        <v>0.92413791768747844</v>
      </c>
      <c r="AA364" s="223">
        <v>0.82686698508697842</v>
      </c>
      <c r="AB364" s="223">
        <v>1</v>
      </c>
      <c r="AC364" s="223">
        <v>1</v>
      </c>
      <c r="AD364" s="360">
        <v>0.80760214439841438</v>
      </c>
      <c r="AE364" s="223">
        <v>1</v>
      </c>
      <c r="AF364" s="223">
        <v>1</v>
      </c>
      <c r="AG364" s="223">
        <v>1</v>
      </c>
      <c r="AH364" s="223">
        <v>0.92081700726663429</v>
      </c>
      <c r="AI364" s="223">
        <v>1</v>
      </c>
      <c r="AJ364" s="223">
        <v>0.74328417867819452</v>
      </c>
      <c r="AK364" s="223">
        <v>0.93796297214125868</v>
      </c>
      <c r="AL364" s="223">
        <v>1</v>
      </c>
      <c r="AM364" s="223">
        <v>0.70140890137234635</v>
      </c>
      <c r="AN364" s="223">
        <v>1</v>
      </c>
      <c r="AO364" s="223">
        <v>0.80928690201420472</v>
      </c>
      <c r="AP364" s="223">
        <v>1</v>
      </c>
      <c r="AQ364" s="223">
        <v>0.82944757407495762</v>
      </c>
      <c r="AR364" s="223">
        <v>1</v>
      </c>
      <c r="AS364" s="223">
        <v>0.63819813467464914</v>
      </c>
      <c r="AT364" s="363">
        <v>0.7079563095882514</v>
      </c>
      <c r="AU364" s="223">
        <v>1</v>
      </c>
      <c r="AV364" s="223">
        <v>0.79179915560234093</v>
      </c>
      <c r="AW364" s="223">
        <v>1</v>
      </c>
      <c r="AX364" s="223">
        <v>1</v>
      </c>
      <c r="AY364" s="223">
        <v>0.78310253119727335</v>
      </c>
      <c r="AZ364" s="223">
        <v>1</v>
      </c>
      <c r="BA364" s="223">
        <v>1</v>
      </c>
      <c r="BB364" s="223">
        <v>1</v>
      </c>
    </row>
    <row r="365" spans="1:54" ht="15" customHeight="1">
      <c r="A365" s="224">
        <f t="shared" si="31"/>
        <v>41334</v>
      </c>
      <c r="B365" s="225">
        <f t="shared" si="31"/>
        <v>41334</v>
      </c>
      <c r="C365" s="223">
        <v>1</v>
      </c>
      <c r="D365" s="223">
        <v>1</v>
      </c>
      <c r="E365" s="223">
        <v>1</v>
      </c>
      <c r="F365" s="223">
        <v>0.63856041201222236</v>
      </c>
      <c r="G365" s="223">
        <v>0.93067430279506591</v>
      </c>
      <c r="H365" s="223">
        <v>1</v>
      </c>
      <c r="I365" s="223">
        <v>1</v>
      </c>
      <c r="J365" s="223">
        <v>1</v>
      </c>
      <c r="K365" s="223">
        <v>1</v>
      </c>
      <c r="L365" s="223">
        <v>0.72304190087188913</v>
      </c>
      <c r="M365" s="223">
        <v>0.88835283888805439</v>
      </c>
      <c r="N365" s="223">
        <v>1</v>
      </c>
      <c r="O365" s="223">
        <v>0.78639988419768925</v>
      </c>
      <c r="P365" s="223">
        <v>1</v>
      </c>
      <c r="Q365" s="223">
        <v>0.78664716370704224</v>
      </c>
      <c r="R365" s="223">
        <v>0.82200676782206139</v>
      </c>
      <c r="S365" s="223">
        <v>1</v>
      </c>
      <c r="T365" s="223">
        <v>0.74008075513006033</v>
      </c>
      <c r="U365" s="223">
        <v>1</v>
      </c>
      <c r="V365" s="223">
        <v>1</v>
      </c>
      <c r="W365" s="223">
        <v>0.8339212182496093</v>
      </c>
      <c r="X365" s="223">
        <v>1</v>
      </c>
      <c r="Y365" s="223">
        <v>0.75582653503562869</v>
      </c>
      <c r="Z365" s="223">
        <v>0.92299397234991554</v>
      </c>
      <c r="AA365" s="223">
        <v>0.82885540212967723</v>
      </c>
      <c r="AB365" s="223">
        <v>1</v>
      </c>
      <c r="AC365" s="223">
        <v>1</v>
      </c>
      <c r="AD365" s="360">
        <v>0.81054432310677837</v>
      </c>
      <c r="AE365" s="223">
        <v>1</v>
      </c>
      <c r="AF365" s="223">
        <v>1</v>
      </c>
      <c r="AG365" s="223">
        <v>1</v>
      </c>
      <c r="AH365" s="223">
        <v>0.91960651948052163</v>
      </c>
      <c r="AI365" s="223">
        <v>1</v>
      </c>
      <c r="AJ365" s="223">
        <v>0.74527658108589478</v>
      </c>
      <c r="AK365" s="223">
        <v>0.94720475635164747</v>
      </c>
      <c r="AL365" s="223">
        <v>1</v>
      </c>
      <c r="AM365" s="223">
        <v>0.70747706430734081</v>
      </c>
      <c r="AN365" s="223">
        <v>1</v>
      </c>
      <c r="AO365" s="223">
        <v>0.81096218454488167</v>
      </c>
      <c r="AP365" s="223">
        <v>1</v>
      </c>
      <c r="AQ365" s="223">
        <v>0.83253071020698888</v>
      </c>
      <c r="AR365" s="223">
        <v>1</v>
      </c>
      <c r="AS365" s="223">
        <v>0.64104531129835551</v>
      </c>
      <c r="AT365" s="363">
        <v>0.71455595216554435</v>
      </c>
      <c r="AU365" s="223">
        <v>1</v>
      </c>
      <c r="AV365" s="223">
        <v>0.79276545861397552</v>
      </c>
      <c r="AW365" s="223">
        <v>1</v>
      </c>
      <c r="AX365" s="223">
        <v>1</v>
      </c>
      <c r="AY365" s="223">
        <v>0.78307526952500117</v>
      </c>
      <c r="AZ365" s="223">
        <v>1</v>
      </c>
      <c r="BA365" s="223">
        <v>1</v>
      </c>
      <c r="BB365" s="223">
        <v>1</v>
      </c>
    </row>
    <row r="366" spans="1:54" ht="15" customHeight="1">
      <c r="A366" s="224">
        <f t="shared" ref="A366:B385" si="32">A48</f>
        <v>41365</v>
      </c>
      <c r="B366" s="225">
        <f t="shared" si="32"/>
        <v>41365</v>
      </c>
      <c r="C366" s="223">
        <v>1</v>
      </c>
      <c r="D366" s="223">
        <v>1</v>
      </c>
      <c r="E366" s="223">
        <v>1</v>
      </c>
      <c r="F366" s="223">
        <v>0.64343479956249572</v>
      </c>
      <c r="G366" s="223">
        <v>0.93194809747405627</v>
      </c>
      <c r="H366" s="223">
        <v>1</v>
      </c>
      <c r="I366" s="223">
        <v>1</v>
      </c>
      <c r="J366" s="223">
        <v>1</v>
      </c>
      <c r="K366" s="223">
        <v>1</v>
      </c>
      <c r="L366" s="223">
        <v>0.72650796708302523</v>
      </c>
      <c r="M366" s="223">
        <v>0.88976474970861441</v>
      </c>
      <c r="N366" s="223">
        <v>1</v>
      </c>
      <c r="O366" s="223">
        <v>0.78727513031807317</v>
      </c>
      <c r="P366" s="223">
        <v>1</v>
      </c>
      <c r="Q366" s="223">
        <v>0.78757185521472062</v>
      </c>
      <c r="R366" s="223">
        <v>0.82364728221646422</v>
      </c>
      <c r="S366" s="223">
        <v>1</v>
      </c>
      <c r="T366" s="223">
        <v>0.74084499463279851</v>
      </c>
      <c r="U366" s="223">
        <v>1</v>
      </c>
      <c r="V366" s="223">
        <v>1</v>
      </c>
      <c r="W366" s="223">
        <v>0.83557700921321887</v>
      </c>
      <c r="X366" s="223">
        <v>1</v>
      </c>
      <c r="Y366" s="223">
        <v>0.75778333884667615</v>
      </c>
      <c r="Z366" s="223">
        <v>0.92208330197228983</v>
      </c>
      <c r="AA366" s="223">
        <v>0.83083278349222112</v>
      </c>
      <c r="AB366" s="223">
        <v>1</v>
      </c>
      <c r="AC366" s="223">
        <v>1</v>
      </c>
      <c r="AD366" s="360">
        <v>0.81338655523371917</v>
      </c>
      <c r="AE366" s="223">
        <v>1</v>
      </c>
      <c r="AF366" s="223">
        <v>1</v>
      </c>
      <c r="AG366" s="223">
        <v>1</v>
      </c>
      <c r="AH366" s="223">
        <v>0.9186247657904717</v>
      </c>
      <c r="AI366" s="223">
        <v>1</v>
      </c>
      <c r="AJ366" s="223">
        <v>0.74737522047071736</v>
      </c>
      <c r="AK366" s="223">
        <v>0.95565359493724222</v>
      </c>
      <c r="AL366" s="223">
        <v>1</v>
      </c>
      <c r="AM366" s="223">
        <v>0.71357504602261557</v>
      </c>
      <c r="AN366" s="223">
        <v>1</v>
      </c>
      <c r="AO366" s="223">
        <v>0.81268805974343927</v>
      </c>
      <c r="AP366" s="223">
        <v>1</v>
      </c>
      <c r="AQ366" s="223">
        <v>0.83550270165708929</v>
      </c>
      <c r="AR366" s="223">
        <v>1</v>
      </c>
      <c r="AS366" s="223">
        <v>0.64395256191543626</v>
      </c>
      <c r="AT366" s="363">
        <v>0.72097422871812678</v>
      </c>
      <c r="AU366" s="223">
        <v>1</v>
      </c>
      <c r="AV366" s="223">
        <v>0.79371200356185778</v>
      </c>
      <c r="AW366" s="223">
        <v>1</v>
      </c>
      <c r="AX366" s="223">
        <v>1</v>
      </c>
      <c r="AY366" s="223">
        <v>0.78325528948524348</v>
      </c>
      <c r="AZ366" s="223">
        <v>1</v>
      </c>
      <c r="BA366" s="223">
        <v>1</v>
      </c>
      <c r="BB366" s="223">
        <v>1</v>
      </c>
    </row>
    <row r="367" spans="1:54" ht="15" customHeight="1">
      <c r="A367" s="224">
        <f t="shared" si="32"/>
        <v>41395</v>
      </c>
      <c r="B367" s="225">
        <f t="shared" si="32"/>
        <v>41395</v>
      </c>
      <c r="C367" s="223">
        <v>1</v>
      </c>
      <c r="D367" s="223">
        <v>1</v>
      </c>
      <c r="E367" s="223">
        <v>1</v>
      </c>
      <c r="F367" s="223">
        <v>0.64820628164495786</v>
      </c>
      <c r="G367" s="223">
        <v>0.93329268349737526</v>
      </c>
      <c r="H367" s="223">
        <v>1</v>
      </c>
      <c r="I367" s="223">
        <v>1</v>
      </c>
      <c r="J367" s="223">
        <v>1</v>
      </c>
      <c r="K367" s="223">
        <v>1</v>
      </c>
      <c r="L367" s="223">
        <v>0.72990476091369194</v>
      </c>
      <c r="M367" s="223">
        <v>0.891067497737557</v>
      </c>
      <c r="N367" s="223">
        <v>1</v>
      </c>
      <c r="O367" s="223">
        <v>0.78826059775473833</v>
      </c>
      <c r="P367" s="223">
        <v>1</v>
      </c>
      <c r="Q367" s="223">
        <v>0.7886279799860727</v>
      </c>
      <c r="R367" s="223">
        <v>0.82536574936371987</v>
      </c>
      <c r="S367" s="223">
        <v>1</v>
      </c>
      <c r="T367" s="223">
        <v>0.74154697500155686</v>
      </c>
      <c r="U367" s="223">
        <v>1</v>
      </c>
      <c r="V367" s="223">
        <v>1</v>
      </c>
      <c r="W367" s="223">
        <v>0.83712547260088455</v>
      </c>
      <c r="X367" s="223">
        <v>1</v>
      </c>
      <c r="Y367" s="223">
        <v>0.75992043465365011</v>
      </c>
      <c r="Z367" s="223">
        <v>0.92140569155081109</v>
      </c>
      <c r="AA367" s="223">
        <v>0.83279900334467216</v>
      </c>
      <c r="AB367" s="223">
        <v>1</v>
      </c>
      <c r="AC367" s="223">
        <v>1</v>
      </c>
      <c r="AD367" s="360">
        <v>0.8161275427201562</v>
      </c>
      <c r="AE367" s="223">
        <v>1</v>
      </c>
      <c r="AF367" s="223">
        <v>1</v>
      </c>
      <c r="AG367" s="223">
        <v>1</v>
      </c>
      <c r="AH367" s="223">
        <v>0.91787144728186276</v>
      </c>
      <c r="AI367" s="223">
        <v>1</v>
      </c>
      <c r="AJ367" s="223">
        <v>0.74958145169296042</v>
      </c>
      <c r="AK367" s="223">
        <v>0.96329058815926094</v>
      </c>
      <c r="AL367" s="223">
        <v>1</v>
      </c>
      <c r="AM367" s="223">
        <v>0.71970300300681067</v>
      </c>
      <c r="AN367" s="223">
        <v>1</v>
      </c>
      <c r="AO367" s="223">
        <v>0.81446498404651924</v>
      </c>
      <c r="AP367" s="223">
        <v>1</v>
      </c>
      <c r="AQ367" s="223">
        <v>0.83836209470994216</v>
      </c>
      <c r="AR367" s="223">
        <v>1</v>
      </c>
      <c r="AS367" s="223">
        <v>0.64692091529905538</v>
      </c>
      <c r="AT367" s="363">
        <v>0.72720466025079156</v>
      </c>
      <c r="AU367" s="223">
        <v>1</v>
      </c>
      <c r="AV367" s="223">
        <v>0.79463869867777615</v>
      </c>
      <c r="AW367" s="223">
        <v>1</v>
      </c>
      <c r="AX367" s="223">
        <v>1</v>
      </c>
      <c r="AY367" s="223">
        <v>0.78364347226351749</v>
      </c>
      <c r="AZ367" s="223">
        <v>1</v>
      </c>
      <c r="BA367" s="223">
        <v>1</v>
      </c>
      <c r="BB367" s="223">
        <v>1</v>
      </c>
    </row>
    <row r="368" spans="1:54" ht="15" customHeight="1">
      <c r="A368" s="224">
        <f t="shared" si="32"/>
        <v>41426</v>
      </c>
      <c r="B368" s="225">
        <f t="shared" si="32"/>
        <v>41426</v>
      </c>
      <c r="C368" s="223">
        <v>1</v>
      </c>
      <c r="D368" s="223">
        <v>1</v>
      </c>
      <c r="E368" s="223">
        <v>1</v>
      </c>
      <c r="F368" s="223">
        <v>0.65287162837795021</v>
      </c>
      <c r="G368" s="223">
        <v>0.93470850047817611</v>
      </c>
      <c r="H368" s="223">
        <v>1</v>
      </c>
      <c r="I368" s="223">
        <v>1</v>
      </c>
      <c r="J368" s="223">
        <v>1</v>
      </c>
      <c r="K368" s="223">
        <v>1</v>
      </c>
      <c r="L368" s="223">
        <v>0.73323095174688369</v>
      </c>
      <c r="M368" s="223">
        <v>0.89226056363766271</v>
      </c>
      <c r="N368" s="223">
        <v>1</v>
      </c>
      <c r="O368" s="223">
        <v>0.7893569530271628</v>
      </c>
      <c r="P368" s="223">
        <v>1</v>
      </c>
      <c r="Q368" s="223">
        <v>0.78981640807291842</v>
      </c>
      <c r="R368" s="223">
        <v>0.827162852196349</v>
      </c>
      <c r="S368" s="223">
        <v>1</v>
      </c>
      <c r="T368" s="223">
        <v>0.74218650673582609</v>
      </c>
      <c r="U368" s="223">
        <v>1</v>
      </c>
      <c r="V368" s="223">
        <v>1</v>
      </c>
      <c r="W368" s="223">
        <v>0.83856593677074809</v>
      </c>
      <c r="X368" s="223">
        <v>1</v>
      </c>
      <c r="Y368" s="223">
        <v>0.76224013468951923</v>
      </c>
      <c r="Z368" s="223">
        <v>0.92096093635963894</v>
      </c>
      <c r="AA368" s="223">
        <v>0.83475393856719282</v>
      </c>
      <c r="AB368" s="223">
        <v>1</v>
      </c>
      <c r="AC368" s="223">
        <v>1</v>
      </c>
      <c r="AD368" s="360">
        <v>0.81876601136657035</v>
      </c>
      <c r="AE368" s="223">
        <v>1</v>
      </c>
      <c r="AF368" s="223">
        <v>1</v>
      </c>
      <c r="AG368" s="223">
        <v>1</v>
      </c>
      <c r="AH368" s="223">
        <v>0.91734627806577118</v>
      </c>
      <c r="AI368" s="223">
        <v>1</v>
      </c>
      <c r="AJ368" s="223">
        <v>0.75189660524485968</v>
      </c>
      <c r="AK368" s="223">
        <v>0.97009681675987436</v>
      </c>
      <c r="AL368" s="223">
        <v>1</v>
      </c>
      <c r="AM368" s="223">
        <v>0.7258610819026774</v>
      </c>
      <c r="AN368" s="223">
        <v>1</v>
      </c>
      <c r="AO368" s="223">
        <v>0.81629340373574133</v>
      </c>
      <c r="AP368" s="223">
        <v>1</v>
      </c>
      <c r="AQ368" s="223">
        <v>0.8411074621294915</v>
      </c>
      <c r="AR368" s="223">
        <v>1</v>
      </c>
      <c r="AS368" s="223">
        <v>0.64995138753963722</v>
      </c>
      <c r="AT368" s="363">
        <v>0.7332407429730452</v>
      </c>
      <c r="AU368" s="223">
        <v>1</v>
      </c>
      <c r="AV368" s="223">
        <v>0.79554545470182036</v>
      </c>
      <c r="AW368" s="223">
        <v>1</v>
      </c>
      <c r="AX368" s="223">
        <v>1</v>
      </c>
      <c r="AY368" s="223">
        <v>0.78424067773718642</v>
      </c>
      <c r="AZ368" s="223">
        <v>1</v>
      </c>
      <c r="BA368" s="223">
        <v>1</v>
      </c>
      <c r="BB368" s="223">
        <v>1</v>
      </c>
    </row>
    <row r="369" spans="1:54" ht="15" customHeight="1">
      <c r="A369" s="224">
        <f t="shared" si="32"/>
        <v>41456</v>
      </c>
      <c r="B369" s="225">
        <f t="shared" si="32"/>
        <v>41456</v>
      </c>
      <c r="C369" s="223">
        <v>1</v>
      </c>
      <c r="D369" s="223">
        <v>1</v>
      </c>
      <c r="E369" s="223">
        <v>1</v>
      </c>
      <c r="F369" s="223">
        <v>0.65742739206430278</v>
      </c>
      <c r="G369" s="223">
        <v>0.93619600602983111</v>
      </c>
      <c r="H369" s="223">
        <v>1</v>
      </c>
      <c r="I369" s="223">
        <v>1</v>
      </c>
      <c r="J369" s="223">
        <v>1</v>
      </c>
      <c r="K369" s="223">
        <v>1</v>
      </c>
      <c r="L369" s="223">
        <v>0.73648513609873423</v>
      </c>
      <c r="M369" s="223">
        <v>0.89334340746807095</v>
      </c>
      <c r="N369" s="223">
        <v>1</v>
      </c>
      <c r="O369" s="223">
        <v>0.79056489012529552</v>
      </c>
      <c r="P369" s="223">
        <v>1</v>
      </c>
      <c r="Q369" s="223">
        <v>0.79113804615972017</v>
      </c>
      <c r="R369" s="223">
        <v>0.8290393037490148</v>
      </c>
      <c r="S369" s="223">
        <v>1</v>
      </c>
      <c r="T369" s="223">
        <v>0.74276339323801144</v>
      </c>
      <c r="U369" s="223">
        <v>1</v>
      </c>
      <c r="V369" s="223">
        <v>1</v>
      </c>
      <c r="W369" s="223">
        <v>0.83989770233126437</v>
      </c>
      <c r="X369" s="223">
        <v>1</v>
      </c>
      <c r="Y369" s="223">
        <v>0.76474486591805679</v>
      </c>
      <c r="Z369" s="223">
        <v>0.92074882829069626</v>
      </c>
      <c r="AA369" s="223">
        <v>0.83669746052412475</v>
      </c>
      <c r="AB369" s="223">
        <v>1</v>
      </c>
      <c r="AC369" s="223">
        <v>1</v>
      </c>
      <c r="AD369" s="360">
        <v>0.82130062556238737</v>
      </c>
      <c r="AE369" s="223">
        <v>1</v>
      </c>
      <c r="AF369" s="223">
        <v>1</v>
      </c>
      <c r="AG369" s="223">
        <v>1</v>
      </c>
      <c r="AH369" s="223">
        <v>0.91704896620337539</v>
      </c>
      <c r="AI369" s="223">
        <v>1</v>
      </c>
      <c r="AJ369" s="223">
        <v>0.75432207631130321</v>
      </c>
      <c r="AK369" s="223">
        <v>0.97605205036855958</v>
      </c>
      <c r="AL369" s="223">
        <v>1</v>
      </c>
      <c r="AM369" s="223">
        <v>0.73204942880661139</v>
      </c>
      <c r="AN369" s="223">
        <v>1</v>
      </c>
      <c r="AO369" s="223">
        <v>0.8181737847489633</v>
      </c>
      <c r="AP369" s="223">
        <v>1</v>
      </c>
      <c r="AQ369" s="223">
        <v>0.84373730763708876</v>
      </c>
      <c r="AR369" s="223">
        <v>1</v>
      </c>
      <c r="AS369" s="223">
        <v>0.65304505031923288</v>
      </c>
      <c r="AT369" s="363">
        <v>0.73907550387369636</v>
      </c>
      <c r="AU369" s="223">
        <v>1</v>
      </c>
      <c r="AV369" s="223">
        <v>0.7964321789288793</v>
      </c>
      <c r="AW369" s="223">
        <v>1</v>
      </c>
      <c r="AX369" s="223">
        <v>1</v>
      </c>
      <c r="AY369" s="223">
        <v>0.78504780187813683</v>
      </c>
      <c r="AZ369" s="223">
        <v>1</v>
      </c>
      <c r="BA369" s="223">
        <v>1</v>
      </c>
      <c r="BB369" s="223">
        <v>1</v>
      </c>
    </row>
    <row r="370" spans="1:54" ht="15" customHeight="1">
      <c r="A370" s="224">
        <f t="shared" si="32"/>
        <v>41487</v>
      </c>
      <c r="B370" s="225">
        <f t="shared" si="32"/>
        <v>41487</v>
      </c>
      <c r="C370" s="223">
        <v>1</v>
      </c>
      <c r="D370" s="223">
        <v>1</v>
      </c>
      <c r="E370" s="223">
        <v>1</v>
      </c>
      <c r="F370" s="223">
        <v>0.66186821252728367</v>
      </c>
      <c r="G370" s="223">
        <v>0.93775683641111529</v>
      </c>
      <c r="H370" s="223">
        <v>1</v>
      </c>
      <c r="I370" s="223">
        <v>1</v>
      </c>
      <c r="J370" s="223">
        <v>1</v>
      </c>
      <c r="K370" s="223">
        <v>1</v>
      </c>
      <c r="L370" s="223">
        <v>0.73966470043560184</v>
      </c>
      <c r="M370" s="223">
        <v>0.89431367900462533</v>
      </c>
      <c r="N370" s="223">
        <v>1</v>
      </c>
      <c r="O370" s="223">
        <v>0.79188693762656859</v>
      </c>
      <c r="P370" s="223">
        <v>1</v>
      </c>
      <c r="Q370" s="223">
        <v>0.79259599252185198</v>
      </c>
      <c r="R370" s="223">
        <v>0.83099712538779802</v>
      </c>
      <c r="S370" s="223">
        <v>1</v>
      </c>
      <c r="T370" s="223">
        <v>0.74327641014428247</v>
      </c>
      <c r="U370" s="223">
        <v>1</v>
      </c>
      <c r="V370" s="223">
        <v>1</v>
      </c>
      <c r="W370" s="223">
        <v>0.84111828245798714</v>
      </c>
      <c r="X370" s="223">
        <v>1</v>
      </c>
      <c r="Y370" s="223">
        <v>0.76744012753112845</v>
      </c>
      <c r="Z370" s="223">
        <v>0.92077297660051283</v>
      </c>
      <c r="AA370" s="223">
        <v>0.83862925202746985</v>
      </c>
      <c r="AB370" s="223">
        <v>1</v>
      </c>
      <c r="AC370" s="223">
        <v>1</v>
      </c>
      <c r="AD370" s="360">
        <v>0.82372832763247172</v>
      </c>
      <c r="AE370" s="223">
        <v>1</v>
      </c>
      <c r="AF370" s="223">
        <v>1</v>
      </c>
      <c r="AG370" s="223">
        <v>1</v>
      </c>
      <c r="AH370" s="223">
        <v>0.9169829586333792</v>
      </c>
      <c r="AI370" s="223">
        <v>1</v>
      </c>
      <c r="AJ370" s="223">
        <v>0.75686108955690923</v>
      </c>
      <c r="AK370" s="223">
        <v>0.98112138553688788</v>
      </c>
      <c r="AL370" s="223">
        <v>1</v>
      </c>
      <c r="AM370" s="223">
        <v>0.73826867998526768</v>
      </c>
      <c r="AN370" s="223">
        <v>1</v>
      </c>
      <c r="AO370" s="223">
        <v>0.82010744975558458</v>
      </c>
      <c r="AP370" s="223">
        <v>1</v>
      </c>
      <c r="AQ370" s="223">
        <v>0.84624821900401925</v>
      </c>
      <c r="AR370" s="223">
        <v>1</v>
      </c>
      <c r="AS370" s="223">
        <v>0.65620403380874059</v>
      </c>
      <c r="AT370" s="363">
        <v>0.74469840211659943</v>
      </c>
      <c r="AU370" s="223">
        <v>1</v>
      </c>
      <c r="AV370" s="223">
        <v>0.79729844978451536</v>
      </c>
      <c r="AW370" s="223">
        <v>1</v>
      </c>
      <c r="AX370" s="223">
        <v>1</v>
      </c>
      <c r="AY370" s="223">
        <v>0.78606918956132676</v>
      </c>
      <c r="AZ370" s="223">
        <v>1</v>
      </c>
      <c r="BA370" s="223">
        <v>1</v>
      </c>
      <c r="BB370" s="223">
        <v>1</v>
      </c>
    </row>
    <row r="371" spans="1:54" ht="15" customHeight="1">
      <c r="A371" s="224">
        <f t="shared" si="32"/>
        <v>41518</v>
      </c>
      <c r="B371" s="225">
        <f t="shared" si="32"/>
        <v>41518</v>
      </c>
      <c r="C371" s="223">
        <v>1</v>
      </c>
      <c r="D371" s="223">
        <v>1</v>
      </c>
      <c r="E371" s="223">
        <v>1</v>
      </c>
      <c r="F371" s="223">
        <v>0.66619626627345874</v>
      </c>
      <c r="G371" s="223">
        <v>0.93938787100381893</v>
      </c>
      <c r="H371" s="223">
        <v>1</v>
      </c>
      <c r="I371" s="223">
        <v>1</v>
      </c>
      <c r="J371" s="223">
        <v>1</v>
      </c>
      <c r="K371" s="223">
        <v>1</v>
      </c>
      <c r="L371" s="223">
        <v>0.74277190989036668</v>
      </c>
      <c r="M371" s="223">
        <v>0.89517632227006516</v>
      </c>
      <c r="N371" s="223">
        <v>1</v>
      </c>
      <c r="O371" s="223">
        <v>0.79331822250419004</v>
      </c>
      <c r="P371" s="223">
        <v>1</v>
      </c>
      <c r="Q371" s="223">
        <v>0.79418450021813147</v>
      </c>
      <c r="R371" s="223">
        <v>0.83303304972571546</v>
      </c>
      <c r="S371" s="223">
        <v>1</v>
      </c>
      <c r="T371" s="223">
        <v>0.74372846553855498</v>
      </c>
      <c r="U371" s="223">
        <v>1</v>
      </c>
      <c r="V371" s="223">
        <v>1</v>
      </c>
      <c r="W371" s="223">
        <v>0.84223240347460382</v>
      </c>
      <c r="X371" s="223">
        <v>1</v>
      </c>
      <c r="Y371" s="223">
        <v>0.77031900459247327</v>
      </c>
      <c r="Z371" s="223">
        <v>0.92102176420941584</v>
      </c>
      <c r="AA371" s="223">
        <v>0.84054975966655832</v>
      </c>
      <c r="AB371" s="223">
        <v>1</v>
      </c>
      <c r="AC371" s="223">
        <v>1</v>
      </c>
      <c r="AD371" s="360">
        <v>0.82605302611479825</v>
      </c>
      <c r="AE371" s="223">
        <v>1</v>
      </c>
      <c r="AF371" s="223">
        <v>1</v>
      </c>
      <c r="AG371" s="223">
        <v>1</v>
      </c>
      <c r="AH371" s="223">
        <v>0.91713680079091209</v>
      </c>
      <c r="AI371" s="223">
        <v>1</v>
      </c>
      <c r="AJ371" s="223">
        <v>0.7595094731255716</v>
      </c>
      <c r="AK371" s="223">
        <v>0.98531229103215812</v>
      </c>
      <c r="AL371" s="223">
        <v>1</v>
      </c>
      <c r="AM371" s="223">
        <v>0.74451746326261126</v>
      </c>
      <c r="AN371" s="223">
        <v>1</v>
      </c>
      <c r="AO371" s="223">
        <v>0.82209225820386378</v>
      </c>
      <c r="AP371" s="223">
        <v>1</v>
      </c>
      <c r="AQ371" s="223">
        <v>0.84864453386332561</v>
      </c>
      <c r="AR371" s="223">
        <v>1</v>
      </c>
      <c r="AS371" s="223">
        <v>0.65942620469451341</v>
      </c>
      <c r="AT371" s="363">
        <v>0.7501127810983097</v>
      </c>
      <c r="AU371" s="223">
        <v>1</v>
      </c>
      <c r="AV371" s="223">
        <v>0.79814517075923108</v>
      </c>
      <c r="AW371" s="223">
        <v>1</v>
      </c>
      <c r="AX371" s="223">
        <v>1</v>
      </c>
      <c r="AY371" s="223">
        <v>0.78729531158083499</v>
      </c>
      <c r="AZ371" s="223">
        <v>1</v>
      </c>
      <c r="BA371" s="223">
        <v>1</v>
      </c>
      <c r="BB371" s="223">
        <v>1</v>
      </c>
    </row>
    <row r="372" spans="1:54" ht="15" customHeight="1">
      <c r="A372" s="224">
        <f t="shared" si="32"/>
        <v>41548</v>
      </c>
      <c r="B372" s="225">
        <f t="shared" si="32"/>
        <v>41548</v>
      </c>
      <c r="C372" s="223">
        <v>1</v>
      </c>
      <c r="D372" s="223">
        <v>1</v>
      </c>
      <c r="E372" s="223">
        <v>1</v>
      </c>
      <c r="F372" s="223">
        <v>0.67040787543510416</v>
      </c>
      <c r="G372" s="223">
        <v>0.94108956224803764</v>
      </c>
      <c r="H372" s="223">
        <v>1</v>
      </c>
      <c r="I372" s="223">
        <v>1</v>
      </c>
      <c r="J372" s="223">
        <v>1</v>
      </c>
      <c r="K372" s="223">
        <v>1</v>
      </c>
      <c r="L372" s="223">
        <v>0.74580532063510796</v>
      </c>
      <c r="M372" s="223">
        <v>0.89593080537489356</v>
      </c>
      <c r="N372" s="223">
        <v>1</v>
      </c>
      <c r="O372" s="223">
        <v>0.79485943144882276</v>
      </c>
      <c r="P372" s="223">
        <v>1</v>
      </c>
      <c r="Q372" s="223">
        <v>0.7959044687083946</v>
      </c>
      <c r="R372" s="223">
        <v>0.83514778813042156</v>
      </c>
      <c r="S372" s="223">
        <v>1</v>
      </c>
      <c r="T372" s="223">
        <v>0.74411936699373815</v>
      </c>
      <c r="U372" s="223">
        <v>1</v>
      </c>
      <c r="V372" s="223">
        <v>1</v>
      </c>
      <c r="W372" s="223">
        <v>0.84323937314555042</v>
      </c>
      <c r="X372" s="223">
        <v>1</v>
      </c>
      <c r="Y372" s="223">
        <v>0.7733839574862833</v>
      </c>
      <c r="Z372" s="223">
        <v>0.92149499969975457</v>
      </c>
      <c r="AA372" s="223">
        <v>0.84245885484435057</v>
      </c>
      <c r="AB372" s="223">
        <v>1</v>
      </c>
      <c r="AC372" s="223">
        <v>1</v>
      </c>
      <c r="AD372" s="360">
        <v>0.82827337262866818</v>
      </c>
      <c r="AE372" s="223">
        <v>1</v>
      </c>
      <c r="AF372" s="223">
        <v>1</v>
      </c>
      <c r="AG372" s="223">
        <v>1</v>
      </c>
      <c r="AH372" s="223">
        <v>0.91751022025946138</v>
      </c>
      <c r="AI372" s="223">
        <v>1</v>
      </c>
      <c r="AJ372" s="223">
        <v>0.7622686372967451</v>
      </c>
      <c r="AK372" s="223">
        <v>0.98860266437572863</v>
      </c>
      <c r="AL372" s="223">
        <v>1</v>
      </c>
      <c r="AM372" s="223">
        <v>0.75079590121593576</v>
      </c>
      <c r="AN372" s="223">
        <v>1</v>
      </c>
      <c r="AO372" s="223">
        <v>0.82412867489499708</v>
      </c>
      <c r="AP372" s="223">
        <v>1</v>
      </c>
      <c r="AQ372" s="223">
        <v>0.85092474084297798</v>
      </c>
      <c r="AR372" s="223">
        <v>1</v>
      </c>
      <c r="AS372" s="223">
        <v>0.66271266540897644</v>
      </c>
      <c r="AT372" s="363">
        <v>0.75531110056878881</v>
      </c>
      <c r="AU372" s="223">
        <v>1</v>
      </c>
      <c r="AV372" s="223">
        <v>0.79897225081509471</v>
      </c>
      <c r="AW372" s="223">
        <v>1</v>
      </c>
      <c r="AX372" s="223">
        <v>1</v>
      </c>
      <c r="AY372" s="223">
        <v>0.78872705643097885</v>
      </c>
      <c r="AZ372" s="223">
        <v>1</v>
      </c>
      <c r="BA372" s="223">
        <v>1</v>
      </c>
      <c r="BB372" s="223">
        <v>1</v>
      </c>
    </row>
    <row r="373" spans="1:54" ht="15" customHeight="1">
      <c r="A373" s="224">
        <f t="shared" si="32"/>
        <v>41579</v>
      </c>
      <c r="B373" s="225">
        <f t="shared" si="32"/>
        <v>41579</v>
      </c>
      <c r="C373" s="223">
        <v>1</v>
      </c>
      <c r="D373" s="223">
        <v>1</v>
      </c>
      <c r="E373" s="223">
        <v>1</v>
      </c>
      <c r="F373" s="223">
        <v>0.67449541598903973</v>
      </c>
      <c r="G373" s="223">
        <v>0.94286474611001614</v>
      </c>
      <c r="H373" s="223">
        <v>1</v>
      </c>
      <c r="I373" s="223">
        <v>1</v>
      </c>
      <c r="J373" s="223">
        <v>1</v>
      </c>
      <c r="K373" s="223">
        <v>1</v>
      </c>
      <c r="L373" s="223">
        <v>0.74876100531829515</v>
      </c>
      <c r="M373" s="223">
        <v>0.89657294426967571</v>
      </c>
      <c r="N373" s="223">
        <v>1</v>
      </c>
      <c r="O373" s="223">
        <v>0.79651495994573718</v>
      </c>
      <c r="P373" s="223">
        <v>1</v>
      </c>
      <c r="Q373" s="223">
        <v>0.79776123166097568</v>
      </c>
      <c r="R373" s="223">
        <v>0.83734470747678613</v>
      </c>
      <c r="S373" s="223">
        <v>1</v>
      </c>
      <c r="T373" s="223">
        <v>0.74444685463894977</v>
      </c>
      <c r="U373" s="223">
        <v>1</v>
      </c>
      <c r="V373" s="223">
        <v>1</v>
      </c>
      <c r="W373" s="223">
        <v>0.84413488450733254</v>
      </c>
      <c r="X373" s="223">
        <v>1</v>
      </c>
      <c r="Y373" s="223">
        <v>0.77664371143899713</v>
      </c>
      <c r="Z373" s="223">
        <v>0.92220010949776809</v>
      </c>
      <c r="AA373" s="223">
        <v>0.84435602493677597</v>
      </c>
      <c r="AB373" s="223">
        <v>1</v>
      </c>
      <c r="AC373" s="223">
        <v>1</v>
      </c>
      <c r="AD373" s="360">
        <v>0.83038450678997522</v>
      </c>
      <c r="AE373" s="223">
        <v>1</v>
      </c>
      <c r="AF373" s="223">
        <v>1</v>
      </c>
      <c r="AG373" s="223">
        <v>1</v>
      </c>
      <c r="AH373" s="223">
        <v>0.91811040003808853</v>
      </c>
      <c r="AI373" s="223">
        <v>1</v>
      </c>
      <c r="AJ373" s="223">
        <v>0.76514372169776412</v>
      </c>
      <c r="AK373" s="223">
        <v>0.99095581458303394</v>
      </c>
      <c r="AL373" s="223">
        <v>1</v>
      </c>
      <c r="AM373" s="223">
        <v>0.75710511049936247</v>
      </c>
      <c r="AN373" s="223">
        <v>1</v>
      </c>
      <c r="AO373" s="223">
        <v>0.8262189034894446</v>
      </c>
      <c r="AP373" s="223">
        <v>1</v>
      </c>
      <c r="AQ373" s="223">
        <v>0.85308342086340627</v>
      </c>
      <c r="AR373" s="223">
        <v>1</v>
      </c>
      <c r="AS373" s="223">
        <v>0.66606668387490675</v>
      </c>
      <c r="AT373" s="363">
        <v>0.76027846307937541</v>
      </c>
      <c r="AU373" s="223">
        <v>1</v>
      </c>
      <c r="AV373" s="223">
        <v>0.79977893565882363</v>
      </c>
      <c r="AW373" s="223">
        <v>1</v>
      </c>
      <c r="AX373" s="223">
        <v>1</v>
      </c>
      <c r="AY373" s="223">
        <v>0.79037226093680202</v>
      </c>
      <c r="AZ373" s="223">
        <v>1</v>
      </c>
      <c r="BA373" s="223">
        <v>1</v>
      </c>
      <c r="BB373" s="223">
        <v>1</v>
      </c>
    </row>
    <row r="374" spans="1:54" ht="15" customHeight="1">
      <c r="A374" s="224">
        <f t="shared" si="32"/>
        <v>41609</v>
      </c>
      <c r="B374" s="225">
        <f t="shared" si="32"/>
        <v>41609</v>
      </c>
      <c r="C374" s="223">
        <v>1</v>
      </c>
      <c r="D374" s="223">
        <v>1</v>
      </c>
      <c r="E374" s="223">
        <v>1</v>
      </c>
      <c r="F374" s="223">
        <v>0.67845482777077804</v>
      </c>
      <c r="G374" s="223">
        <v>0.94471389721916443</v>
      </c>
      <c r="H374" s="223">
        <v>1</v>
      </c>
      <c r="I374" s="223">
        <v>1</v>
      </c>
      <c r="J374" s="223">
        <v>1</v>
      </c>
      <c r="K374" s="223">
        <v>1</v>
      </c>
      <c r="L374" s="223">
        <v>0.75163740861538997</v>
      </c>
      <c r="M374" s="223">
        <v>0.89710218232446137</v>
      </c>
      <c r="N374" s="223">
        <v>1</v>
      </c>
      <c r="O374" s="223">
        <v>0.79828552875615921</v>
      </c>
      <c r="P374" s="223">
        <v>1</v>
      </c>
      <c r="Q374" s="223">
        <v>0.7997557347877553</v>
      </c>
      <c r="R374" s="223">
        <v>0.8396245585181249</v>
      </c>
      <c r="S374" s="223">
        <v>1</v>
      </c>
      <c r="T374" s="223">
        <v>0.74471072795300053</v>
      </c>
      <c r="U374" s="223">
        <v>1</v>
      </c>
      <c r="V374" s="223">
        <v>1</v>
      </c>
      <c r="W374" s="223">
        <v>0.8449182108409885</v>
      </c>
      <c r="X374" s="223">
        <v>1</v>
      </c>
      <c r="Y374" s="223">
        <v>0.78010089113384662</v>
      </c>
      <c r="Z374" s="223">
        <v>0.92313690236927493</v>
      </c>
      <c r="AA374" s="223">
        <v>0.84624113404681967</v>
      </c>
      <c r="AB374" s="223">
        <v>1</v>
      </c>
      <c r="AC374" s="223">
        <v>1</v>
      </c>
      <c r="AD374" s="360">
        <v>0.83238499425526591</v>
      </c>
      <c r="AE374" s="223">
        <v>1</v>
      </c>
      <c r="AF374" s="223">
        <v>1</v>
      </c>
      <c r="AG374" s="223">
        <v>1</v>
      </c>
      <c r="AH374" s="223">
        <v>0.9189370651830906</v>
      </c>
      <c r="AI374" s="223">
        <v>1</v>
      </c>
      <c r="AJ374" s="223">
        <v>0.76813622778633928</v>
      </c>
      <c r="AK374" s="223">
        <v>0.99234760511358533</v>
      </c>
      <c r="AL374" s="223">
        <v>1</v>
      </c>
      <c r="AM374" s="223">
        <v>0.76344520209755062</v>
      </c>
      <c r="AN374" s="223">
        <v>1</v>
      </c>
      <c r="AO374" s="223">
        <v>0.82836343448690208</v>
      </c>
      <c r="AP374" s="223">
        <v>1</v>
      </c>
      <c r="AQ374" s="223">
        <v>0.85511896563152578</v>
      </c>
      <c r="AR374" s="223">
        <v>1</v>
      </c>
      <c r="AS374" s="223">
        <v>0.66948944770918739</v>
      </c>
      <c r="AT374" s="363">
        <v>0.76500646632195402</v>
      </c>
      <c r="AU374" s="223">
        <v>1</v>
      </c>
      <c r="AV374" s="223">
        <v>0.80056513021676845</v>
      </c>
      <c r="AW374" s="223">
        <v>1</v>
      </c>
      <c r="AX374" s="223">
        <v>1</v>
      </c>
      <c r="AY374" s="223">
        <v>0.79223185903465265</v>
      </c>
      <c r="AZ374" s="223">
        <v>1</v>
      </c>
      <c r="BA374" s="223">
        <v>1</v>
      </c>
      <c r="BB374" s="223">
        <v>1</v>
      </c>
    </row>
    <row r="375" spans="1:54" ht="15" customHeight="1">
      <c r="A375" s="224">
        <f t="shared" si="32"/>
        <v>41640</v>
      </c>
      <c r="B375" s="225">
        <f t="shared" si="32"/>
        <v>41640</v>
      </c>
      <c r="C375" s="223">
        <v>1</v>
      </c>
      <c r="D375" s="223">
        <v>1</v>
      </c>
      <c r="E375" s="223">
        <v>1</v>
      </c>
      <c r="F375" s="223">
        <v>0.68228044602048465</v>
      </c>
      <c r="G375" s="223">
        <v>0.94661670141958432</v>
      </c>
      <c r="H375" s="223">
        <v>1</v>
      </c>
      <c r="I375" s="223">
        <v>1</v>
      </c>
      <c r="J375" s="223">
        <v>1</v>
      </c>
      <c r="K375" s="223">
        <v>1</v>
      </c>
      <c r="L375" s="223">
        <v>0.75445498568206049</v>
      </c>
      <c r="M375" s="223">
        <v>0.89756073332028496</v>
      </c>
      <c r="N375" s="223">
        <v>1</v>
      </c>
      <c r="O375" s="223">
        <v>0.80019623227239944</v>
      </c>
      <c r="P375" s="223">
        <v>1</v>
      </c>
      <c r="Q375" s="223">
        <v>0.80189267131403863</v>
      </c>
      <c r="R375" s="223">
        <v>0.84200873782873242</v>
      </c>
      <c r="S375" s="223">
        <v>1</v>
      </c>
      <c r="T375" s="223">
        <v>0.74492775143421064</v>
      </c>
      <c r="U375" s="223">
        <v>1</v>
      </c>
      <c r="V375" s="223">
        <v>1</v>
      </c>
      <c r="W375" s="223">
        <v>0.84562646324867496</v>
      </c>
      <c r="X375" s="223">
        <v>1</v>
      </c>
      <c r="Y375" s="223">
        <v>0.78376959191317574</v>
      </c>
      <c r="Z375" s="223">
        <v>0.92428020573355085</v>
      </c>
      <c r="AA375" s="223">
        <v>0.84812603900479577</v>
      </c>
      <c r="AB375" s="223">
        <v>1</v>
      </c>
      <c r="AC375" s="223">
        <v>1</v>
      </c>
      <c r="AD375" s="360">
        <v>0.83431008056611067</v>
      </c>
      <c r="AE375" s="223">
        <v>1</v>
      </c>
      <c r="AF375" s="223">
        <v>1</v>
      </c>
      <c r="AG375" s="223">
        <v>1</v>
      </c>
      <c r="AH375" s="223">
        <v>0.92001382864394388</v>
      </c>
      <c r="AI375" s="223">
        <v>1</v>
      </c>
      <c r="AJ375" s="223">
        <v>0.77120152042096191</v>
      </c>
      <c r="AK375" s="223">
        <v>0.99296288510073016</v>
      </c>
      <c r="AL375" s="223">
        <v>1</v>
      </c>
      <c r="AM375" s="223">
        <v>0.76981738435684599</v>
      </c>
      <c r="AN375" s="223">
        <v>1</v>
      </c>
      <c r="AO375" s="223">
        <v>0.83058664147302019</v>
      </c>
      <c r="AP375" s="223">
        <v>1</v>
      </c>
      <c r="AQ375" s="223">
        <v>0.85704034447154143</v>
      </c>
      <c r="AR375" s="223">
        <v>1</v>
      </c>
      <c r="AS375" s="223">
        <v>0.67297453623275805</v>
      </c>
      <c r="AT375" s="363">
        <v>0.7695317690065594</v>
      </c>
      <c r="AU375" s="223">
        <v>1</v>
      </c>
      <c r="AV375" s="223">
        <v>0.80140163677126508</v>
      </c>
      <c r="AW375" s="223">
        <v>1</v>
      </c>
      <c r="AX375" s="223">
        <v>1</v>
      </c>
      <c r="AY375" s="223">
        <v>0.79428906435304092</v>
      </c>
      <c r="AZ375" s="223">
        <v>1</v>
      </c>
      <c r="BA375" s="223">
        <v>1</v>
      </c>
      <c r="BB375" s="223">
        <v>1</v>
      </c>
    </row>
    <row r="376" spans="1:54" ht="15" customHeight="1">
      <c r="A376" s="224">
        <f t="shared" si="32"/>
        <v>41671</v>
      </c>
      <c r="B376" s="225">
        <f t="shared" si="32"/>
        <v>41671</v>
      </c>
      <c r="C376" s="223">
        <v>1</v>
      </c>
      <c r="D376" s="223">
        <v>1</v>
      </c>
      <c r="E376" s="223">
        <v>1</v>
      </c>
      <c r="F376" s="223">
        <v>0.68596448060153692</v>
      </c>
      <c r="G376" s="223">
        <v>0.9485197117116082</v>
      </c>
      <c r="H376" s="223">
        <v>1</v>
      </c>
      <c r="I376" s="223">
        <v>1</v>
      </c>
      <c r="J376" s="223">
        <v>1</v>
      </c>
      <c r="K376" s="223">
        <v>1</v>
      </c>
      <c r="L376" s="223">
        <v>0.75726964112088857</v>
      </c>
      <c r="M376" s="223">
        <v>0.89805885470331293</v>
      </c>
      <c r="N376" s="223">
        <v>1</v>
      </c>
      <c r="O376" s="223">
        <v>0.80231195483708517</v>
      </c>
      <c r="P376" s="223">
        <v>1</v>
      </c>
      <c r="Q376" s="223">
        <v>0.80418324442865574</v>
      </c>
      <c r="R376" s="223">
        <v>0.84455220195962366</v>
      </c>
      <c r="S376" s="223">
        <v>1</v>
      </c>
      <c r="T376" s="223">
        <v>0.74514161997292294</v>
      </c>
      <c r="U376" s="223">
        <v>1</v>
      </c>
      <c r="V376" s="223">
        <v>1</v>
      </c>
      <c r="W376" s="223">
        <v>0.84635701647161787</v>
      </c>
      <c r="X376" s="223">
        <v>1</v>
      </c>
      <c r="Y376" s="223">
        <v>0.78768362035402095</v>
      </c>
      <c r="Z376" s="223">
        <v>0.92556562870746661</v>
      </c>
      <c r="AA376" s="223">
        <v>0.85004179047970263</v>
      </c>
      <c r="AB376" s="223">
        <v>1</v>
      </c>
      <c r="AC376" s="223">
        <v>1</v>
      </c>
      <c r="AD376" s="360">
        <v>0.83625378058107003</v>
      </c>
      <c r="AE376" s="223">
        <v>1</v>
      </c>
      <c r="AF376" s="223">
        <v>1</v>
      </c>
      <c r="AG376" s="223">
        <v>1</v>
      </c>
      <c r="AH376" s="223">
        <v>0.92140389619235907</v>
      </c>
      <c r="AI376" s="223">
        <v>1</v>
      </c>
      <c r="AJ376" s="223">
        <v>0.77422096409504693</v>
      </c>
      <c r="AK376" s="223">
        <v>0.99328280801138025</v>
      </c>
      <c r="AL376" s="223">
        <v>1</v>
      </c>
      <c r="AM376" s="223">
        <v>0.77622471814982807</v>
      </c>
      <c r="AN376" s="223">
        <v>1</v>
      </c>
      <c r="AO376" s="223">
        <v>0.83295153048160075</v>
      </c>
      <c r="AP376" s="223">
        <v>1</v>
      </c>
      <c r="AQ376" s="223">
        <v>0.85887356518521862</v>
      </c>
      <c r="AR376" s="223">
        <v>1</v>
      </c>
      <c r="AS376" s="223">
        <v>0.67650330023800154</v>
      </c>
      <c r="AT376" s="363">
        <v>0.77396482985269954</v>
      </c>
      <c r="AU376" s="223">
        <v>1</v>
      </c>
      <c r="AV376" s="223">
        <v>0.80247323742556342</v>
      </c>
      <c r="AW376" s="223">
        <v>1</v>
      </c>
      <c r="AX376" s="223">
        <v>1</v>
      </c>
      <c r="AY376" s="223">
        <v>0.79649939043689633</v>
      </c>
      <c r="AZ376" s="223">
        <v>1</v>
      </c>
      <c r="BA376" s="223">
        <v>1</v>
      </c>
      <c r="BB376" s="223">
        <v>1</v>
      </c>
    </row>
    <row r="377" spans="1:54" ht="15" customHeight="1">
      <c r="A377" s="224">
        <f t="shared" si="32"/>
        <v>41699</v>
      </c>
      <c r="B377" s="225">
        <f t="shared" si="32"/>
        <v>41699</v>
      </c>
      <c r="C377" s="223">
        <v>1</v>
      </c>
      <c r="D377" s="223">
        <v>1</v>
      </c>
      <c r="E377" s="223">
        <v>1</v>
      </c>
      <c r="F377" s="223">
        <v>0.68949939017725148</v>
      </c>
      <c r="G377" s="223">
        <v>0.950391119583612</v>
      </c>
      <c r="H377" s="223">
        <v>1</v>
      </c>
      <c r="I377" s="223">
        <v>1</v>
      </c>
      <c r="J377" s="223">
        <v>1</v>
      </c>
      <c r="K377" s="223">
        <v>1</v>
      </c>
      <c r="L377" s="223">
        <v>0.76011494638409982</v>
      </c>
      <c r="M377" s="223">
        <v>0.89866270957544636</v>
      </c>
      <c r="N377" s="223">
        <v>1</v>
      </c>
      <c r="O377" s="223">
        <v>0.80467677952465255</v>
      </c>
      <c r="P377" s="223">
        <v>1</v>
      </c>
      <c r="Q377" s="223">
        <v>0.80663792155477743</v>
      </c>
      <c r="R377" s="223">
        <v>0.84729182894341371</v>
      </c>
      <c r="S377" s="223">
        <v>1</v>
      </c>
      <c r="T377" s="223">
        <v>0.74537814247709289</v>
      </c>
      <c r="U377" s="223">
        <v>1</v>
      </c>
      <c r="V377" s="223">
        <v>1</v>
      </c>
      <c r="W377" s="223">
        <v>0.84716815355754671</v>
      </c>
      <c r="X377" s="223">
        <v>1</v>
      </c>
      <c r="Y377" s="223">
        <v>0.79187064648889005</v>
      </c>
      <c r="Z377" s="223">
        <v>0.9269580775314753</v>
      </c>
      <c r="AA377" s="223">
        <v>0.85200755973085007</v>
      </c>
      <c r="AB377" s="223">
        <v>1</v>
      </c>
      <c r="AC377" s="223">
        <v>1</v>
      </c>
      <c r="AD377" s="360">
        <v>0.83827274172208055</v>
      </c>
      <c r="AE377" s="223">
        <v>1</v>
      </c>
      <c r="AF377" s="223">
        <v>1</v>
      </c>
      <c r="AG377" s="223">
        <v>1</v>
      </c>
      <c r="AH377" s="223">
        <v>0.92315292730911869</v>
      </c>
      <c r="AI377" s="223">
        <v>1</v>
      </c>
      <c r="AJ377" s="223">
        <v>0.77712247782450838</v>
      </c>
      <c r="AK377" s="223">
        <v>0.99357581988667043</v>
      </c>
      <c r="AL377" s="223">
        <v>1</v>
      </c>
      <c r="AM377" s="223">
        <v>0.78266980655367047</v>
      </c>
      <c r="AN377" s="223">
        <v>1</v>
      </c>
      <c r="AO377" s="223">
        <v>0.83549926657247131</v>
      </c>
      <c r="AP377" s="223">
        <v>1</v>
      </c>
      <c r="AQ377" s="223">
        <v>0.86063259437742978</v>
      </c>
      <c r="AR377" s="223">
        <v>1</v>
      </c>
      <c r="AS377" s="223">
        <v>0.68006548349825235</v>
      </c>
      <c r="AT377" s="363">
        <v>0.77837089680333693</v>
      </c>
      <c r="AU377" s="223">
        <v>1</v>
      </c>
      <c r="AV377" s="223">
        <v>0.80389601636961949</v>
      </c>
      <c r="AW377" s="223">
        <v>1</v>
      </c>
      <c r="AX377" s="223">
        <v>1</v>
      </c>
      <c r="AY377" s="223">
        <v>0.79884001855952513</v>
      </c>
      <c r="AZ377" s="223">
        <v>1</v>
      </c>
      <c r="BA377" s="223">
        <v>1</v>
      </c>
      <c r="BB377" s="223">
        <v>1</v>
      </c>
    </row>
    <row r="378" spans="1:54" ht="15" customHeight="1">
      <c r="A378" s="224">
        <f t="shared" si="32"/>
        <v>41730</v>
      </c>
      <c r="B378" s="225">
        <f t="shared" si="32"/>
        <v>41730</v>
      </c>
      <c r="C378" s="223">
        <v>1</v>
      </c>
      <c r="D378" s="223">
        <v>1</v>
      </c>
      <c r="E378" s="223">
        <v>1</v>
      </c>
      <c r="F378" s="223">
        <v>0.69288506818103435</v>
      </c>
      <c r="G378" s="223">
        <v>0.95223119653558608</v>
      </c>
      <c r="H378" s="223">
        <v>1</v>
      </c>
      <c r="I378" s="223">
        <v>1</v>
      </c>
      <c r="J378" s="223">
        <v>1</v>
      </c>
      <c r="K378" s="223">
        <v>1</v>
      </c>
      <c r="L378" s="223">
        <v>0.76299078698351741</v>
      </c>
      <c r="M378" s="223">
        <v>0.89937106798764954</v>
      </c>
      <c r="N378" s="223">
        <v>1</v>
      </c>
      <c r="O378" s="223">
        <v>0.80729069892769489</v>
      </c>
      <c r="P378" s="223">
        <v>1</v>
      </c>
      <c r="Q378" s="223">
        <v>0.80925646241191862</v>
      </c>
      <c r="R378" s="223">
        <v>0.85022755696140384</v>
      </c>
      <c r="S378" s="223">
        <v>1</v>
      </c>
      <c r="T378" s="223">
        <v>0.74563699268703365</v>
      </c>
      <c r="U378" s="223">
        <v>1</v>
      </c>
      <c r="V378" s="223">
        <v>1</v>
      </c>
      <c r="W378" s="223">
        <v>0.84805899680042363</v>
      </c>
      <c r="X378" s="223">
        <v>1</v>
      </c>
      <c r="Y378" s="223">
        <v>0.79633298851984358</v>
      </c>
      <c r="Z378" s="223">
        <v>0.92845664214333556</v>
      </c>
      <c r="AA378" s="223">
        <v>0.85402301181442786</v>
      </c>
      <c r="AB378" s="223">
        <v>1</v>
      </c>
      <c r="AC378" s="223">
        <v>1</v>
      </c>
      <c r="AD378" s="360">
        <v>0.84036653419170426</v>
      </c>
      <c r="AE378" s="223">
        <v>1</v>
      </c>
      <c r="AF378" s="223">
        <v>1</v>
      </c>
      <c r="AG378" s="223">
        <v>1</v>
      </c>
      <c r="AH378" s="223">
        <v>0.92525999183844743</v>
      </c>
      <c r="AI378" s="223">
        <v>1</v>
      </c>
      <c r="AJ378" s="223">
        <v>0.77990650232326175</v>
      </c>
      <c r="AK378" s="223">
        <v>0.99384233502384789</v>
      </c>
      <c r="AL378" s="223">
        <v>1</v>
      </c>
      <c r="AM378" s="223">
        <v>0.7891524138456435</v>
      </c>
      <c r="AN378" s="223">
        <v>1</v>
      </c>
      <c r="AO378" s="223">
        <v>0.83822963498109238</v>
      </c>
      <c r="AP378" s="223">
        <v>1</v>
      </c>
      <c r="AQ378" s="223">
        <v>0.86231813025987292</v>
      </c>
      <c r="AR378" s="223">
        <v>1</v>
      </c>
      <c r="AS378" s="223">
        <v>0.68366104591911359</v>
      </c>
      <c r="AT378" s="363">
        <v>0.78274958888046997</v>
      </c>
      <c r="AU378" s="223">
        <v>1</v>
      </c>
      <c r="AV378" s="223">
        <v>0.80566916914807085</v>
      </c>
      <c r="AW378" s="223">
        <v>1</v>
      </c>
      <c r="AX378" s="223">
        <v>1</v>
      </c>
      <c r="AY378" s="223">
        <v>0.80131061407342707</v>
      </c>
      <c r="AZ378" s="223">
        <v>1</v>
      </c>
      <c r="BA378" s="223">
        <v>1</v>
      </c>
      <c r="BB378" s="223">
        <v>1</v>
      </c>
    </row>
    <row r="379" spans="1:54" ht="15" customHeight="1">
      <c r="A379" s="224">
        <f t="shared" si="32"/>
        <v>41760</v>
      </c>
      <c r="B379" s="225">
        <f t="shared" si="32"/>
        <v>41760</v>
      </c>
      <c r="C379" s="223">
        <v>1</v>
      </c>
      <c r="D379" s="223">
        <v>1</v>
      </c>
      <c r="E379" s="223">
        <v>1</v>
      </c>
      <c r="F379" s="223">
        <v>0.69611891113750712</v>
      </c>
      <c r="G379" s="223">
        <v>0.95403969839212488</v>
      </c>
      <c r="H379" s="223">
        <v>1</v>
      </c>
      <c r="I379" s="223">
        <v>1</v>
      </c>
      <c r="J379" s="223">
        <v>1</v>
      </c>
      <c r="K379" s="223">
        <v>1</v>
      </c>
      <c r="L379" s="223">
        <v>0.76589755529968107</v>
      </c>
      <c r="M379" s="223">
        <v>0.90018441599844401</v>
      </c>
      <c r="N379" s="223">
        <v>1</v>
      </c>
      <c r="O379" s="223">
        <v>0.81015787121474636</v>
      </c>
      <c r="P379" s="223">
        <v>1</v>
      </c>
      <c r="Q379" s="223">
        <v>0.81204135679024514</v>
      </c>
      <c r="R379" s="223">
        <v>0.85336260004749587</v>
      </c>
      <c r="S379" s="223">
        <v>1</v>
      </c>
      <c r="T379" s="223">
        <v>0.74591821045518558</v>
      </c>
      <c r="U379" s="223">
        <v>1</v>
      </c>
      <c r="V379" s="223">
        <v>1</v>
      </c>
      <c r="W379" s="223">
        <v>0.8490299779218986</v>
      </c>
      <c r="X379" s="223">
        <v>1</v>
      </c>
      <c r="Y379" s="223">
        <v>0.80107768619329411</v>
      </c>
      <c r="Z379" s="223">
        <v>0.93006215977764506</v>
      </c>
      <c r="AA379" s="223">
        <v>0.85608863171940019</v>
      </c>
      <c r="AB379" s="223">
        <v>1</v>
      </c>
      <c r="AC379" s="223">
        <v>1</v>
      </c>
      <c r="AD379" s="360">
        <v>0.8425359649288946</v>
      </c>
      <c r="AE379" s="223">
        <v>1</v>
      </c>
      <c r="AF379" s="223">
        <v>1</v>
      </c>
      <c r="AG379" s="223">
        <v>1</v>
      </c>
      <c r="AH379" s="223">
        <v>0.92773011857960885</v>
      </c>
      <c r="AI379" s="223">
        <v>1</v>
      </c>
      <c r="AJ379" s="223">
        <v>0.78257153064716101</v>
      </c>
      <c r="AK379" s="223">
        <v>0.99408233332610951</v>
      </c>
      <c r="AL379" s="223">
        <v>1</v>
      </c>
      <c r="AM379" s="223">
        <v>0.79567292311391735</v>
      </c>
      <c r="AN379" s="223">
        <v>1</v>
      </c>
      <c r="AO379" s="223">
        <v>0.84114546577721849</v>
      </c>
      <c r="AP379" s="223">
        <v>1</v>
      </c>
      <c r="AQ379" s="223">
        <v>0.86392966220355816</v>
      </c>
      <c r="AR379" s="223">
        <v>1</v>
      </c>
      <c r="AS379" s="223">
        <v>0.68729050528866931</v>
      </c>
      <c r="AT379" s="363">
        <v>0.78710005393533322</v>
      </c>
      <c r="AU379" s="223">
        <v>1</v>
      </c>
      <c r="AV379" s="223">
        <v>0.80779772915546533</v>
      </c>
      <c r="AW379" s="223">
        <v>1</v>
      </c>
      <c r="AX379" s="223">
        <v>1</v>
      </c>
      <c r="AY379" s="223">
        <v>0.80391300249833941</v>
      </c>
      <c r="AZ379" s="223">
        <v>1</v>
      </c>
      <c r="BA379" s="223">
        <v>1</v>
      </c>
      <c r="BB379" s="223">
        <v>1</v>
      </c>
    </row>
    <row r="380" spans="1:54" ht="15" customHeight="1">
      <c r="A380" s="224">
        <f t="shared" si="32"/>
        <v>41791</v>
      </c>
      <c r="B380" s="225">
        <f t="shared" si="32"/>
        <v>41791</v>
      </c>
      <c r="C380" s="223">
        <v>1</v>
      </c>
      <c r="D380" s="223">
        <v>1</v>
      </c>
      <c r="E380" s="223">
        <v>1</v>
      </c>
      <c r="F380" s="223">
        <v>0.6991983501958956</v>
      </c>
      <c r="G380" s="223">
        <v>0.95581638687430626</v>
      </c>
      <c r="H380" s="223">
        <v>1</v>
      </c>
      <c r="I380" s="223">
        <v>1</v>
      </c>
      <c r="J380" s="223">
        <v>1</v>
      </c>
      <c r="K380" s="223">
        <v>1</v>
      </c>
      <c r="L380" s="223">
        <v>0.76883563717957082</v>
      </c>
      <c r="M380" s="223">
        <v>0.9011032267135699</v>
      </c>
      <c r="N380" s="223">
        <v>1</v>
      </c>
      <c r="O380" s="223">
        <v>0.8132824007195274</v>
      </c>
      <c r="P380" s="223">
        <v>1</v>
      </c>
      <c r="Q380" s="223">
        <v>0.81499505687058271</v>
      </c>
      <c r="R380" s="223">
        <v>0.85670012825001496</v>
      </c>
      <c r="S380" s="223">
        <v>1</v>
      </c>
      <c r="T380" s="223">
        <v>0.7462218344289826</v>
      </c>
      <c r="U380" s="223">
        <v>1</v>
      </c>
      <c r="V380" s="223">
        <v>1</v>
      </c>
      <c r="W380" s="223">
        <v>0.85008151738201843</v>
      </c>
      <c r="X380" s="223">
        <v>1</v>
      </c>
      <c r="Y380" s="223">
        <v>0.80611175830921888</v>
      </c>
      <c r="Z380" s="223">
        <v>0.93177544808954182</v>
      </c>
      <c r="AA380" s="223">
        <v>0.85820489407337075</v>
      </c>
      <c r="AB380" s="223">
        <v>1</v>
      </c>
      <c r="AC380" s="223">
        <v>1</v>
      </c>
      <c r="AD380" s="360">
        <v>0.84478182452588901</v>
      </c>
      <c r="AE380" s="223">
        <v>1</v>
      </c>
      <c r="AF380" s="223">
        <v>1</v>
      </c>
      <c r="AG380" s="223">
        <v>1</v>
      </c>
      <c r="AH380" s="223">
        <v>0.93056826161383943</v>
      </c>
      <c r="AI380" s="223">
        <v>1</v>
      </c>
      <c r="AJ380" s="223">
        <v>0.78511608347485984</v>
      </c>
      <c r="AK380" s="223">
        <v>0.99429579532457824</v>
      </c>
      <c r="AL380" s="223">
        <v>1</v>
      </c>
      <c r="AM380" s="223">
        <v>0.80223170860826243</v>
      </c>
      <c r="AN380" s="223">
        <v>1</v>
      </c>
      <c r="AO380" s="223">
        <v>0.84424954737963565</v>
      </c>
      <c r="AP380" s="223">
        <v>1</v>
      </c>
      <c r="AQ380" s="223">
        <v>0.86546669216482763</v>
      </c>
      <c r="AR380" s="223">
        <v>1</v>
      </c>
      <c r="AS380" s="223">
        <v>0.69095437316107933</v>
      </c>
      <c r="AT380" s="363">
        <v>0.79142144527226599</v>
      </c>
      <c r="AU380" s="223">
        <v>1</v>
      </c>
      <c r="AV380" s="223">
        <v>0.81028665940587508</v>
      </c>
      <c r="AW380" s="223">
        <v>1</v>
      </c>
      <c r="AX380" s="223">
        <v>1</v>
      </c>
      <c r="AY380" s="223">
        <v>0.80664897924259849</v>
      </c>
      <c r="AZ380" s="223">
        <v>1</v>
      </c>
      <c r="BA380" s="223">
        <v>1</v>
      </c>
      <c r="BB380" s="223">
        <v>1</v>
      </c>
    </row>
    <row r="381" spans="1:54" ht="15" customHeight="1">
      <c r="A381" s="224">
        <f t="shared" si="32"/>
        <v>41821</v>
      </c>
      <c r="B381" s="225">
        <f t="shared" si="32"/>
        <v>41821</v>
      </c>
      <c r="C381" s="223">
        <v>1</v>
      </c>
      <c r="D381" s="223">
        <v>1</v>
      </c>
      <c r="E381" s="223">
        <v>1</v>
      </c>
      <c r="F381" s="223">
        <v>0.70212067864152128</v>
      </c>
      <c r="G381" s="223">
        <v>0.95756101369403357</v>
      </c>
      <c r="H381" s="223">
        <v>1</v>
      </c>
      <c r="I381" s="223">
        <v>1</v>
      </c>
      <c r="J381" s="223">
        <v>1</v>
      </c>
      <c r="K381" s="223">
        <v>1</v>
      </c>
      <c r="L381" s="223">
        <v>0.77180543778629918</v>
      </c>
      <c r="M381" s="223">
        <v>0.90212799184753312</v>
      </c>
      <c r="N381" s="223">
        <v>1</v>
      </c>
      <c r="O381" s="223">
        <v>0.81666861365565258</v>
      </c>
      <c r="P381" s="223">
        <v>1</v>
      </c>
      <c r="Q381" s="223">
        <v>0.81812014167002323</v>
      </c>
      <c r="R381" s="223">
        <v>0.86024348043636234</v>
      </c>
      <c r="S381" s="223">
        <v>1</v>
      </c>
      <c r="T381" s="223">
        <v>0.74654790462756626</v>
      </c>
      <c r="U381" s="223">
        <v>1</v>
      </c>
      <c r="V381" s="223">
        <v>1</v>
      </c>
      <c r="W381" s="223">
        <v>0.85121405243190873</v>
      </c>
      <c r="X381" s="223">
        <v>1</v>
      </c>
      <c r="Y381" s="223">
        <v>0.8114426786477098</v>
      </c>
      <c r="Z381" s="223">
        <v>0.93359735975220692</v>
      </c>
      <c r="AA381" s="223">
        <v>0.86037229485887745</v>
      </c>
      <c r="AB381" s="223">
        <v>1</v>
      </c>
      <c r="AC381" s="223">
        <v>1</v>
      </c>
      <c r="AD381" s="360">
        <v>0.84710494008519532</v>
      </c>
      <c r="AE381" s="223">
        <v>1</v>
      </c>
      <c r="AF381" s="223">
        <v>1</v>
      </c>
      <c r="AG381" s="223">
        <v>1</v>
      </c>
      <c r="AH381" s="223">
        <v>0.93377963271155584</v>
      </c>
      <c r="AI381" s="223">
        <v>1</v>
      </c>
      <c r="AJ381" s="223">
        <v>0.7875386101034787</v>
      </c>
      <c r="AK381" s="223">
        <v>0.99448270088035085</v>
      </c>
      <c r="AL381" s="223">
        <v>1</v>
      </c>
      <c r="AM381" s="223">
        <v>0.80882916062011145</v>
      </c>
      <c r="AN381" s="223">
        <v>1</v>
      </c>
      <c r="AO381" s="223">
        <v>0.84754481360338607</v>
      </c>
      <c r="AP381" s="223">
        <v>1</v>
      </c>
      <c r="AQ381" s="223">
        <v>0.86692870144368506</v>
      </c>
      <c r="AR381" s="223">
        <v>1</v>
      </c>
      <c r="AS381" s="223">
        <v>0.69465318924838149</v>
      </c>
      <c r="AT381" s="363">
        <v>0.79571286450805279</v>
      </c>
      <c r="AU381" s="223">
        <v>1</v>
      </c>
      <c r="AV381" s="223">
        <v>0.81314118578071881</v>
      </c>
      <c r="AW381" s="223">
        <v>1</v>
      </c>
      <c r="AX381" s="223">
        <v>1</v>
      </c>
      <c r="AY381" s="223">
        <v>0.80952042989185224</v>
      </c>
      <c r="AZ381" s="223">
        <v>1</v>
      </c>
      <c r="BA381" s="223">
        <v>1</v>
      </c>
      <c r="BB381" s="223">
        <v>1</v>
      </c>
    </row>
    <row r="382" spans="1:54" ht="15" customHeight="1">
      <c r="A382" s="224">
        <f t="shared" si="32"/>
        <v>41852</v>
      </c>
      <c r="B382" s="225">
        <f t="shared" si="32"/>
        <v>41852</v>
      </c>
      <c r="C382" s="223">
        <v>1</v>
      </c>
      <c r="D382" s="223">
        <v>1</v>
      </c>
      <c r="E382" s="223">
        <v>1</v>
      </c>
      <c r="F382" s="223">
        <v>0.70488055993906373</v>
      </c>
      <c r="G382" s="223">
        <v>0.9592728028464016</v>
      </c>
      <c r="H382" s="223">
        <v>1</v>
      </c>
      <c r="I382" s="223">
        <v>1</v>
      </c>
      <c r="J382" s="223">
        <v>1</v>
      </c>
      <c r="K382" s="223">
        <v>1</v>
      </c>
      <c r="L382" s="223">
        <v>0.77480788893651542</v>
      </c>
      <c r="M382" s="223">
        <v>0.90326094297166037</v>
      </c>
      <c r="N382" s="223">
        <v>1</v>
      </c>
      <c r="O382" s="223">
        <v>0.82032521455084206</v>
      </c>
      <c r="P382" s="223">
        <v>1</v>
      </c>
      <c r="Q382" s="223">
        <v>0.82142204651240025</v>
      </c>
      <c r="R382" s="223">
        <v>0.86399943518523625</v>
      </c>
      <c r="S382" s="223">
        <v>1</v>
      </c>
      <c r="T382" s="223">
        <v>0.7468968291257988</v>
      </c>
      <c r="U382" s="223">
        <v>1</v>
      </c>
      <c r="V382" s="223">
        <v>1</v>
      </c>
      <c r="W382" s="223">
        <v>0.85242935095556838</v>
      </c>
      <c r="X382" s="223">
        <v>1</v>
      </c>
      <c r="Y382" s="223">
        <v>0.81708301989002841</v>
      </c>
      <c r="Z382" s="223">
        <v>0.93553053610833237</v>
      </c>
      <c r="AA382" s="223">
        <v>0.86259217407996747</v>
      </c>
      <c r="AB382" s="223">
        <v>1</v>
      </c>
      <c r="AC382" s="223">
        <v>1</v>
      </c>
      <c r="AD382" s="360">
        <v>0.84950741565257082</v>
      </c>
      <c r="AE382" s="223">
        <v>1</v>
      </c>
      <c r="AF382" s="223">
        <v>1</v>
      </c>
      <c r="AG382" s="223">
        <v>1</v>
      </c>
      <c r="AH382" s="223">
        <v>0.93737565818622104</v>
      </c>
      <c r="AI382" s="223">
        <v>1</v>
      </c>
      <c r="AJ382" s="223">
        <v>0.78983553663086969</v>
      </c>
      <c r="AK382" s="223">
        <v>0.9946425944816184</v>
      </c>
      <c r="AL382" s="223">
        <v>1</v>
      </c>
      <c r="AM382" s="223">
        <v>0.8154663068518555</v>
      </c>
      <c r="AN382" s="223">
        <v>1</v>
      </c>
      <c r="AO382" s="223">
        <v>0.8510373868058092</v>
      </c>
      <c r="AP382" s="223">
        <v>1</v>
      </c>
      <c r="AQ382" s="223">
        <v>0.86831393734267404</v>
      </c>
      <c r="AR382" s="223">
        <v>1</v>
      </c>
      <c r="AS382" s="223">
        <v>0.69838807774407274</v>
      </c>
      <c r="AT382" s="363">
        <v>0.79997289739884225</v>
      </c>
      <c r="AU382" s="223">
        <v>1</v>
      </c>
      <c r="AV382" s="223">
        <v>0.81637262879836736</v>
      </c>
      <c r="AW382" s="223">
        <v>1</v>
      </c>
      <c r="AX382" s="223">
        <v>1</v>
      </c>
      <c r="AY382" s="223">
        <v>0.81253149227903221</v>
      </c>
      <c r="AZ382" s="223">
        <v>1</v>
      </c>
      <c r="BA382" s="223">
        <v>1</v>
      </c>
      <c r="BB382" s="223">
        <v>1</v>
      </c>
    </row>
    <row r="383" spans="1:54" ht="15" customHeight="1">
      <c r="A383" s="224">
        <f t="shared" si="32"/>
        <v>41883</v>
      </c>
      <c r="B383" s="225">
        <f t="shared" si="32"/>
        <v>41883</v>
      </c>
      <c r="C383" s="223">
        <v>1</v>
      </c>
      <c r="D383" s="223">
        <v>1</v>
      </c>
      <c r="E383" s="223">
        <v>1</v>
      </c>
      <c r="F383" s="223">
        <v>0.70748326475923384</v>
      </c>
      <c r="G383" s="223">
        <v>0.96095311091128977</v>
      </c>
      <c r="H383" s="223">
        <v>1</v>
      </c>
      <c r="I383" s="223">
        <v>1</v>
      </c>
      <c r="J383" s="223">
        <v>1</v>
      </c>
      <c r="K383" s="223">
        <v>1</v>
      </c>
      <c r="L383" s="223">
        <v>0.77784179576524282</v>
      </c>
      <c r="M383" s="223">
        <v>0.90449730307750531</v>
      </c>
      <c r="N383" s="223">
        <v>1</v>
      </c>
      <c r="O383" s="223">
        <v>0.82424326249078705</v>
      </c>
      <c r="P383" s="223">
        <v>1</v>
      </c>
      <c r="Q383" s="223">
        <v>0.82489467400657324</v>
      </c>
      <c r="R383" s="223">
        <v>0.86796089728932346</v>
      </c>
      <c r="S383" s="223">
        <v>1</v>
      </c>
      <c r="T383" s="223">
        <v>0.74726753905688481</v>
      </c>
      <c r="U383" s="223">
        <v>1</v>
      </c>
      <c r="V383" s="223">
        <v>1</v>
      </c>
      <c r="W383" s="223">
        <v>0.8537238158256536</v>
      </c>
      <c r="X383" s="223">
        <v>1</v>
      </c>
      <c r="Y383" s="223">
        <v>0.8230251135347868</v>
      </c>
      <c r="Z383" s="223">
        <v>0.93757039254254071</v>
      </c>
      <c r="AA383" s="223">
        <v>0.8648624592294597</v>
      </c>
      <c r="AB383" s="223">
        <v>1</v>
      </c>
      <c r="AC383" s="223">
        <v>1</v>
      </c>
      <c r="AD383" s="360">
        <v>0.85198619138046905</v>
      </c>
      <c r="AE383" s="223">
        <v>1</v>
      </c>
      <c r="AF383" s="223">
        <v>1</v>
      </c>
      <c r="AG383" s="223">
        <v>1</v>
      </c>
      <c r="AH383" s="223">
        <v>0.94134269689393046</v>
      </c>
      <c r="AI383" s="223">
        <v>1</v>
      </c>
      <c r="AJ383" s="223">
        <v>0.79201147202009459</v>
      </c>
      <c r="AK383" s="223">
        <v>0.99477676458396791</v>
      </c>
      <c r="AL383" s="223">
        <v>1</v>
      </c>
      <c r="AM383" s="223">
        <v>0.82214159210171089</v>
      </c>
      <c r="AN383" s="223">
        <v>1</v>
      </c>
      <c r="AO383" s="223">
        <v>0.85472051873550781</v>
      </c>
      <c r="AP383" s="223">
        <v>1</v>
      </c>
      <c r="AQ383" s="223">
        <v>0.86962562980841285</v>
      </c>
      <c r="AR383" s="223">
        <v>1</v>
      </c>
      <c r="AS383" s="223">
        <v>0.70215781096035779</v>
      </c>
      <c r="AT383" s="363">
        <v>0.80420219115524783</v>
      </c>
      <c r="AU383" s="223">
        <v>1</v>
      </c>
      <c r="AV383" s="223">
        <v>0.81996774427915131</v>
      </c>
      <c r="AW383" s="223">
        <v>1</v>
      </c>
      <c r="AX383" s="223">
        <v>1</v>
      </c>
      <c r="AY383" s="223">
        <v>0.81567720329256344</v>
      </c>
      <c r="AZ383" s="223">
        <v>1</v>
      </c>
      <c r="BA383" s="223">
        <v>1</v>
      </c>
      <c r="BB383" s="223">
        <v>1</v>
      </c>
    </row>
    <row r="384" spans="1:54" ht="15" customHeight="1">
      <c r="A384" s="224">
        <f t="shared" si="32"/>
        <v>41913</v>
      </c>
      <c r="B384" s="225">
        <f t="shared" si="32"/>
        <v>41913</v>
      </c>
      <c r="C384" s="223">
        <v>1</v>
      </c>
      <c r="D384" s="223">
        <v>1</v>
      </c>
      <c r="E384" s="223">
        <v>1</v>
      </c>
      <c r="F384" s="223">
        <v>0.70992601702748792</v>
      </c>
      <c r="G384" s="223">
        <v>0.96260169165911225</v>
      </c>
      <c r="H384" s="223">
        <v>1</v>
      </c>
      <c r="I384" s="223">
        <v>1</v>
      </c>
      <c r="J384" s="223">
        <v>1</v>
      </c>
      <c r="K384" s="223">
        <v>1</v>
      </c>
      <c r="L384" s="223">
        <v>0.78090756952808793</v>
      </c>
      <c r="M384" s="223">
        <v>0.90583755607176863</v>
      </c>
      <c r="N384" s="223">
        <v>1</v>
      </c>
      <c r="O384" s="223">
        <v>0.828427199880575</v>
      </c>
      <c r="P384" s="223">
        <v>1</v>
      </c>
      <c r="Q384" s="223">
        <v>0.82854065450586467</v>
      </c>
      <c r="R384" s="223">
        <v>0.87213128715529697</v>
      </c>
      <c r="S384" s="223">
        <v>1</v>
      </c>
      <c r="T384" s="223">
        <v>0.74766007336995088</v>
      </c>
      <c r="U384" s="223">
        <v>1</v>
      </c>
      <c r="V384" s="223">
        <v>1</v>
      </c>
      <c r="W384" s="223">
        <v>0.85509787809484683</v>
      </c>
      <c r="X384" s="223">
        <v>1</v>
      </c>
      <c r="Y384" s="223">
        <v>0.82927687528454908</v>
      </c>
      <c r="Z384" s="223">
        <v>0.93971777668151912</v>
      </c>
      <c r="AA384" s="223">
        <v>0.86718364643384982</v>
      </c>
      <c r="AB384" s="223">
        <v>1</v>
      </c>
      <c r="AC384" s="223">
        <v>1</v>
      </c>
      <c r="AD384" s="360">
        <v>0.85454209744999488</v>
      </c>
      <c r="AE384" s="223">
        <v>1</v>
      </c>
      <c r="AF384" s="223">
        <v>1</v>
      </c>
      <c r="AG384" s="223">
        <v>1</v>
      </c>
      <c r="AH384" s="223">
        <v>0.94568606958609613</v>
      </c>
      <c r="AI384" s="223">
        <v>1</v>
      </c>
      <c r="AJ384" s="223">
        <v>0.79406485045974717</v>
      </c>
      <c r="AK384" s="223">
        <v>0.99488519164782918</v>
      </c>
      <c r="AL384" s="223">
        <v>1</v>
      </c>
      <c r="AM384" s="223">
        <v>0.82885540365225974</v>
      </c>
      <c r="AN384" s="223">
        <v>1</v>
      </c>
      <c r="AO384" s="223">
        <v>0.85859720524125394</v>
      </c>
      <c r="AP384" s="223">
        <v>1</v>
      </c>
      <c r="AQ384" s="223">
        <v>0.87086326522081603</v>
      </c>
      <c r="AR384" s="223">
        <v>1</v>
      </c>
      <c r="AS384" s="223">
        <v>0.70596294469493737</v>
      </c>
      <c r="AT384" s="363">
        <v>0.8083998049445309</v>
      </c>
      <c r="AU384" s="223">
        <v>1</v>
      </c>
      <c r="AV384" s="223">
        <v>0.823931882216136</v>
      </c>
      <c r="AW384" s="223">
        <v>1</v>
      </c>
      <c r="AX384" s="223">
        <v>1</v>
      </c>
      <c r="AY384" s="223">
        <v>0.81895947774842071</v>
      </c>
      <c r="AZ384" s="223">
        <v>1</v>
      </c>
      <c r="BA384" s="223">
        <v>1</v>
      </c>
      <c r="BB384" s="223">
        <v>1</v>
      </c>
    </row>
    <row r="385" spans="1:54" ht="15" customHeight="1">
      <c r="A385" s="224">
        <f t="shared" si="32"/>
        <v>41944</v>
      </c>
      <c r="B385" s="225">
        <f t="shared" si="32"/>
        <v>41944</v>
      </c>
      <c r="C385" s="223">
        <v>1</v>
      </c>
      <c r="D385" s="223">
        <v>1</v>
      </c>
      <c r="E385" s="223">
        <v>1</v>
      </c>
      <c r="F385" s="223">
        <v>0.71220065612432004</v>
      </c>
      <c r="G385" s="223">
        <v>0.96421722943482602</v>
      </c>
      <c r="H385" s="223">
        <v>1</v>
      </c>
      <c r="I385" s="223">
        <v>1</v>
      </c>
      <c r="J385" s="223">
        <v>1</v>
      </c>
      <c r="K385" s="223">
        <v>1</v>
      </c>
      <c r="L385" s="223">
        <v>0.78400669472639084</v>
      </c>
      <c r="M385" s="223">
        <v>0.90728569450120011</v>
      </c>
      <c r="N385" s="223">
        <v>1</v>
      </c>
      <c r="O385" s="223">
        <v>0.83289042408885239</v>
      </c>
      <c r="P385" s="223">
        <v>1</v>
      </c>
      <c r="Q385" s="223">
        <v>0.83236845422256633</v>
      </c>
      <c r="R385" s="223">
        <v>0.87652105986266959</v>
      </c>
      <c r="S385" s="223">
        <v>1</v>
      </c>
      <c r="T385" s="223">
        <v>0.7480752096244454</v>
      </c>
      <c r="U385" s="223">
        <v>1</v>
      </c>
      <c r="V385" s="223">
        <v>1</v>
      </c>
      <c r="W385" s="223">
        <v>0.85655465555863985</v>
      </c>
      <c r="X385" s="223">
        <v>1</v>
      </c>
      <c r="Y385" s="223">
        <v>0.83585669709536847</v>
      </c>
      <c r="Z385" s="223">
        <v>0.94197716090983041</v>
      </c>
      <c r="AA385" s="223">
        <v>0.86955794647369344</v>
      </c>
      <c r="AB385" s="223">
        <v>1</v>
      </c>
      <c r="AC385" s="223">
        <v>1</v>
      </c>
      <c r="AD385" s="360">
        <v>0.85717856143037074</v>
      </c>
      <c r="AE385" s="223">
        <v>1</v>
      </c>
      <c r="AF385" s="223">
        <v>1</v>
      </c>
      <c r="AG385" s="223">
        <v>1</v>
      </c>
      <c r="AH385" s="223">
        <v>0.95042377415179491</v>
      </c>
      <c r="AI385" s="223">
        <v>1</v>
      </c>
      <c r="AJ385" s="223">
        <v>0.79598998100355445</v>
      </c>
      <c r="AK385" s="223">
        <v>0.99496698410953655</v>
      </c>
      <c r="AL385" s="223">
        <v>1</v>
      </c>
      <c r="AM385" s="223">
        <v>0.83560942501180824</v>
      </c>
      <c r="AN385" s="223">
        <v>1</v>
      </c>
      <c r="AO385" s="223">
        <v>0.86267695842114045</v>
      </c>
      <c r="AP385" s="223">
        <v>1</v>
      </c>
      <c r="AQ385" s="223">
        <v>0.8720238324795464</v>
      </c>
      <c r="AR385" s="223">
        <v>1</v>
      </c>
      <c r="AS385" s="223">
        <v>0.70980522801631052</v>
      </c>
      <c r="AT385" s="363">
        <v>0.81256373027224149</v>
      </c>
      <c r="AU385" s="223">
        <v>1</v>
      </c>
      <c r="AV385" s="223">
        <v>0.82828282648944163</v>
      </c>
      <c r="AW385" s="223">
        <v>1</v>
      </c>
      <c r="AX385" s="223">
        <v>1</v>
      </c>
      <c r="AY385" s="223">
        <v>0.82238482747038189</v>
      </c>
      <c r="AZ385" s="223">
        <v>1</v>
      </c>
      <c r="BA385" s="223">
        <v>1</v>
      </c>
      <c r="BB385" s="223">
        <v>1</v>
      </c>
    </row>
    <row r="386" spans="1:54" ht="15" customHeight="1">
      <c r="A386" s="224">
        <f t="shared" ref="A386:B405" si="33">A68</f>
        <v>41974</v>
      </c>
      <c r="B386" s="225">
        <f t="shared" si="33"/>
        <v>41974</v>
      </c>
      <c r="C386" s="223">
        <v>1</v>
      </c>
      <c r="D386" s="223">
        <v>1</v>
      </c>
      <c r="E386" s="223">
        <v>1</v>
      </c>
      <c r="F386" s="223">
        <v>0.71430419743682572</v>
      </c>
      <c r="G386" s="223">
        <v>0.96579946541253892</v>
      </c>
      <c r="H386" s="223">
        <v>1</v>
      </c>
      <c r="I386" s="223">
        <v>1</v>
      </c>
      <c r="J386" s="223">
        <v>1</v>
      </c>
      <c r="K386" s="223">
        <v>1</v>
      </c>
      <c r="L386" s="223">
        <v>0.787139610436142</v>
      </c>
      <c r="M386" s="223">
        <v>0.90884222445010021</v>
      </c>
      <c r="N386" s="223">
        <v>1</v>
      </c>
      <c r="O386" s="223">
        <v>0.83763771538693277</v>
      </c>
      <c r="P386" s="223">
        <v>1</v>
      </c>
      <c r="Q386" s="223">
        <v>0.83638089048443875</v>
      </c>
      <c r="R386" s="223">
        <v>0.88113388989444508</v>
      </c>
      <c r="S386" s="223">
        <v>1</v>
      </c>
      <c r="T386" s="223">
        <v>0.74851298825590173</v>
      </c>
      <c r="U386" s="223">
        <v>1</v>
      </c>
      <c r="V386" s="223">
        <v>1</v>
      </c>
      <c r="W386" s="223">
        <v>0.85809459953988776</v>
      </c>
      <c r="X386" s="223">
        <v>1</v>
      </c>
      <c r="Y386" s="223">
        <v>0.8427732771686206</v>
      </c>
      <c r="Z386" s="223">
        <v>0.94434943765011892</v>
      </c>
      <c r="AA386" s="223">
        <v>0.87198588386066012</v>
      </c>
      <c r="AB386" s="223">
        <v>1</v>
      </c>
      <c r="AC386" s="223">
        <v>1</v>
      </c>
      <c r="AD386" s="360">
        <v>0.85989646301163325</v>
      </c>
      <c r="AE386" s="223">
        <v>1</v>
      </c>
      <c r="AF386" s="223">
        <v>1</v>
      </c>
      <c r="AG386" s="223">
        <v>1</v>
      </c>
      <c r="AH386" s="223">
        <v>0.95556151403280598</v>
      </c>
      <c r="AI386" s="223">
        <v>1</v>
      </c>
      <c r="AJ386" s="223">
        <v>0.79778519779305557</v>
      </c>
      <c r="AK386" s="223">
        <v>0.99502212172546367</v>
      </c>
      <c r="AL386" s="223">
        <v>1</v>
      </c>
      <c r="AM386" s="223">
        <v>0.84240406270640966</v>
      </c>
      <c r="AN386" s="223">
        <v>1</v>
      </c>
      <c r="AO386" s="223">
        <v>0.86696298972053376</v>
      </c>
      <c r="AP386" s="223">
        <v>1</v>
      </c>
      <c r="AQ386" s="223">
        <v>0.87310679222687382</v>
      </c>
      <c r="AR386" s="223">
        <v>1</v>
      </c>
      <c r="AS386" s="223">
        <v>0.71368526016521661</v>
      </c>
      <c r="AT386" s="363">
        <v>0.81669294156298811</v>
      </c>
      <c r="AU386" s="223">
        <v>1</v>
      </c>
      <c r="AV386" s="223">
        <v>0.8330263228168141</v>
      </c>
      <c r="AW386" s="223">
        <v>1</v>
      </c>
      <c r="AX386" s="223">
        <v>1</v>
      </c>
      <c r="AY386" s="223">
        <v>0.82595529740725526</v>
      </c>
      <c r="AZ386" s="223">
        <v>1</v>
      </c>
      <c r="BA386" s="223">
        <v>1</v>
      </c>
      <c r="BB386" s="223">
        <v>1</v>
      </c>
    </row>
    <row r="387" spans="1:54" ht="15" customHeight="1">
      <c r="A387" s="224">
        <f t="shared" si="33"/>
        <v>42005</v>
      </c>
      <c r="B387" s="225">
        <f t="shared" si="33"/>
        <v>42005</v>
      </c>
      <c r="C387" s="223">
        <v>1</v>
      </c>
      <c r="D387" s="223">
        <v>1</v>
      </c>
      <c r="E387" s="223">
        <v>1</v>
      </c>
      <c r="F387" s="223">
        <v>0.71633767962764028</v>
      </c>
      <c r="G387" s="223">
        <v>0.96737268238684349</v>
      </c>
      <c r="H387" s="223">
        <v>1</v>
      </c>
      <c r="I387" s="223">
        <v>1</v>
      </c>
      <c r="J387" s="223">
        <v>1</v>
      </c>
      <c r="K387" s="223">
        <v>1</v>
      </c>
      <c r="L387" s="223">
        <v>0.7903141473812656</v>
      </c>
      <c r="M387" s="223">
        <v>0.91050524005297462</v>
      </c>
      <c r="N387" s="223">
        <v>1</v>
      </c>
      <c r="O387" s="223">
        <v>0.84262700233169874</v>
      </c>
      <c r="P387" s="223">
        <v>1</v>
      </c>
      <c r="Q387" s="223">
        <v>0.84055175058270226</v>
      </c>
      <c r="R387" s="223">
        <v>0.88592098159368726</v>
      </c>
      <c r="S387" s="223">
        <v>1</v>
      </c>
      <c r="T387" s="223">
        <v>0.74905816024953786</v>
      </c>
      <c r="U387" s="223">
        <v>1</v>
      </c>
      <c r="V387" s="223">
        <v>1</v>
      </c>
      <c r="W387" s="223">
        <v>0.85972860440113419</v>
      </c>
      <c r="X387" s="223">
        <v>1</v>
      </c>
      <c r="Y387" s="223">
        <v>0.84993715004434145</v>
      </c>
      <c r="Z387" s="223">
        <v>0.94679010317661216</v>
      </c>
      <c r="AA387" s="223">
        <v>0.87446918957603748</v>
      </c>
      <c r="AB387" s="223">
        <v>1</v>
      </c>
      <c r="AC387" s="223">
        <v>1</v>
      </c>
      <c r="AD387" s="360">
        <v>0.86268395331221193</v>
      </c>
      <c r="AE387" s="223">
        <v>1</v>
      </c>
      <c r="AF387" s="223">
        <v>1</v>
      </c>
      <c r="AG387" s="223">
        <v>1</v>
      </c>
      <c r="AH387" s="223">
        <v>0.9609991179423889</v>
      </c>
      <c r="AI387" s="223">
        <v>1</v>
      </c>
      <c r="AJ387" s="223">
        <v>0.79950283881301742</v>
      </c>
      <c r="AK387" s="223">
        <v>0.99506195549818488</v>
      </c>
      <c r="AL387" s="223">
        <v>1</v>
      </c>
      <c r="AM387" s="223">
        <v>0.84918821021374613</v>
      </c>
      <c r="AN387" s="223">
        <v>1</v>
      </c>
      <c r="AO387" s="223">
        <v>0.87140633853455207</v>
      </c>
      <c r="AP387" s="223">
        <v>1</v>
      </c>
      <c r="AQ387" s="223">
        <v>0.87413574373034497</v>
      </c>
      <c r="AR387" s="223">
        <v>1</v>
      </c>
      <c r="AS387" s="223">
        <v>0.71763330092679245</v>
      </c>
      <c r="AT387" s="363">
        <v>0.82081332501077553</v>
      </c>
      <c r="AU387" s="223">
        <v>1</v>
      </c>
      <c r="AV387" s="223">
        <v>0.8380963941419296</v>
      </c>
      <c r="AW387" s="223">
        <v>1</v>
      </c>
      <c r="AX387" s="223">
        <v>1</v>
      </c>
      <c r="AY387" s="223">
        <v>0.82962653332861636</v>
      </c>
      <c r="AZ387" s="223">
        <v>1</v>
      </c>
      <c r="BA387" s="223">
        <v>1</v>
      </c>
      <c r="BB387" s="223">
        <v>1</v>
      </c>
    </row>
    <row r="388" spans="1:54" ht="15" customHeight="1">
      <c r="A388" s="224">
        <f t="shared" si="33"/>
        <v>42036</v>
      </c>
      <c r="B388" s="225">
        <f t="shared" si="33"/>
        <v>42036</v>
      </c>
      <c r="C388" s="223">
        <v>1</v>
      </c>
      <c r="D388" s="223">
        <v>1</v>
      </c>
      <c r="E388" s="223">
        <v>1</v>
      </c>
      <c r="F388" s="223">
        <v>0.71857050758855856</v>
      </c>
      <c r="G388" s="223">
        <v>0.96900036772887854</v>
      </c>
      <c r="H388" s="223">
        <v>1</v>
      </c>
      <c r="I388" s="223">
        <v>1</v>
      </c>
      <c r="J388" s="223">
        <v>1</v>
      </c>
      <c r="K388" s="223">
        <v>1</v>
      </c>
      <c r="L388" s="223">
        <v>0.79355012387097335</v>
      </c>
      <c r="M388" s="223">
        <v>0.91226921028561647</v>
      </c>
      <c r="N388" s="223">
        <v>1</v>
      </c>
      <c r="O388" s="223">
        <v>0.84774094643088826</v>
      </c>
      <c r="P388" s="223">
        <v>1</v>
      </c>
      <c r="Q388" s="223">
        <v>0.84480825618648714</v>
      </c>
      <c r="R388" s="223">
        <v>0.89074902036351045</v>
      </c>
      <c r="S388" s="223">
        <v>1</v>
      </c>
      <c r="T388" s="223">
        <v>0.74993236187801127</v>
      </c>
      <c r="U388" s="223">
        <v>1</v>
      </c>
      <c r="V388" s="223">
        <v>1</v>
      </c>
      <c r="W388" s="223">
        <v>0.86148451993088149</v>
      </c>
      <c r="X388" s="223">
        <v>1</v>
      </c>
      <c r="Y388" s="223">
        <v>0.85709899882961216</v>
      </c>
      <c r="Z388" s="223">
        <v>0.94918221164565508</v>
      </c>
      <c r="AA388" s="223">
        <v>0.87701161482507672</v>
      </c>
      <c r="AB388" s="223">
        <v>1</v>
      </c>
      <c r="AC388" s="223">
        <v>1</v>
      </c>
      <c r="AD388" s="360">
        <v>0.86550884207728918</v>
      </c>
      <c r="AE388" s="223">
        <v>1</v>
      </c>
      <c r="AF388" s="223">
        <v>1</v>
      </c>
      <c r="AG388" s="223">
        <v>1</v>
      </c>
      <c r="AH388" s="223">
        <v>0.96646614272632336</v>
      </c>
      <c r="AI388" s="223">
        <v>1</v>
      </c>
      <c r="AJ388" s="223">
        <v>0.80128184788202406</v>
      </c>
      <c r="AK388" s="223">
        <v>0.99511585590787632</v>
      </c>
      <c r="AL388" s="223">
        <v>1</v>
      </c>
      <c r="AM388" s="223">
        <v>0.85582704993662861</v>
      </c>
      <c r="AN388" s="223">
        <v>1</v>
      </c>
      <c r="AO388" s="223">
        <v>0.87587407333571887</v>
      </c>
      <c r="AP388" s="223">
        <v>1</v>
      </c>
      <c r="AQ388" s="223">
        <v>0.8751727462267902</v>
      </c>
      <c r="AR388" s="223">
        <v>1</v>
      </c>
      <c r="AS388" s="223">
        <v>0.7217281082954865</v>
      </c>
      <c r="AT388" s="363">
        <v>0.82499439435560828</v>
      </c>
      <c r="AU388" s="223">
        <v>1</v>
      </c>
      <c r="AV388" s="223">
        <v>0.84331199376810972</v>
      </c>
      <c r="AW388" s="223">
        <v>1</v>
      </c>
      <c r="AX388" s="223">
        <v>1</v>
      </c>
      <c r="AY388" s="223">
        <v>0.83327962042592629</v>
      </c>
      <c r="AZ388" s="223">
        <v>1</v>
      </c>
      <c r="BA388" s="223">
        <v>1</v>
      </c>
      <c r="BB388" s="223">
        <v>1</v>
      </c>
    </row>
    <row r="389" spans="1:54" ht="15" customHeight="1">
      <c r="A389" s="224">
        <f t="shared" si="33"/>
        <v>42064</v>
      </c>
      <c r="B389" s="225">
        <f t="shared" si="33"/>
        <v>42064</v>
      </c>
      <c r="C389" s="223">
        <v>1</v>
      </c>
      <c r="D389" s="223">
        <v>1</v>
      </c>
      <c r="E389" s="223">
        <v>1</v>
      </c>
      <c r="F389" s="223">
        <v>0.72117084599583581</v>
      </c>
      <c r="G389" s="223">
        <v>0.9707214507159585</v>
      </c>
      <c r="H389" s="223">
        <v>1</v>
      </c>
      <c r="I389" s="223">
        <v>1</v>
      </c>
      <c r="J389" s="223">
        <v>1</v>
      </c>
      <c r="K389" s="223">
        <v>1</v>
      </c>
      <c r="L389" s="223">
        <v>0.79686090368076279</v>
      </c>
      <c r="M389" s="223">
        <v>0.91413302286090437</v>
      </c>
      <c r="N389" s="223">
        <v>1</v>
      </c>
      <c r="O389" s="223">
        <v>0.85291181839562313</v>
      </c>
      <c r="P389" s="223">
        <v>1</v>
      </c>
      <c r="Q389" s="223">
        <v>0.84910860533284538</v>
      </c>
      <c r="R389" s="223">
        <v>0.89553845839024571</v>
      </c>
      <c r="S389" s="223">
        <v>1</v>
      </c>
      <c r="T389" s="223">
        <v>0.75127694307285342</v>
      </c>
      <c r="U389" s="223">
        <v>1</v>
      </c>
      <c r="V389" s="223">
        <v>1</v>
      </c>
      <c r="W389" s="223">
        <v>0.86338168367493939</v>
      </c>
      <c r="X389" s="223">
        <v>1</v>
      </c>
      <c r="Y389" s="223">
        <v>0.86410634125748809</v>
      </c>
      <c r="Z389" s="223">
        <v>0.95145515850363982</v>
      </c>
      <c r="AA389" s="223">
        <v>0.87961669747992166</v>
      </c>
      <c r="AB389" s="223">
        <v>1</v>
      </c>
      <c r="AC389" s="223">
        <v>1</v>
      </c>
      <c r="AD389" s="360">
        <v>0.86835265309166021</v>
      </c>
      <c r="AE389" s="223">
        <v>1</v>
      </c>
      <c r="AF389" s="223">
        <v>1</v>
      </c>
      <c r="AG389" s="223">
        <v>1</v>
      </c>
      <c r="AH389" s="223">
        <v>0.97180031404287526</v>
      </c>
      <c r="AI389" s="223">
        <v>1</v>
      </c>
      <c r="AJ389" s="223">
        <v>0.80320677428981835</v>
      </c>
      <c r="AK389" s="223">
        <v>0.99520140925427136</v>
      </c>
      <c r="AL389" s="223">
        <v>1</v>
      </c>
      <c r="AM389" s="223">
        <v>0.86223473543841622</v>
      </c>
      <c r="AN389" s="223">
        <v>1</v>
      </c>
      <c r="AO389" s="223">
        <v>0.88028659100577722</v>
      </c>
      <c r="AP389" s="223">
        <v>1</v>
      </c>
      <c r="AQ389" s="223">
        <v>0.87625485026808947</v>
      </c>
      <c r="AR389" s="223">
        <v>1</v>
      </c>
      <c r="AS389" s="223">
        <v>0.72602163187405722</v>
      </c>
      <c r="AT389" s="363">
        <v>0.82927972661880256</v>
      </c>
      <c r="AU389" s="223">
        <v>1</v>
      </c>
      <c r="AV389" s="223">
        <v>0.84856763584560635</v>
      </c>
      <c r="AW389" s="223">
        <v>1</v>
      </c>
      <c r="AX389" s="223">
        <v>1</v>
      </c>
      <c r="AY389" s="223">
        <v>0.83684266682384467</v>
      </c>
      <c r="AZ389" s="223">
        <v>1</v>
      </c>
      <c r="BA389" s="223">
        <v>1</v>
      </c>
      <c r="BB389" s="223">
        <v>1</v>
      </c>
    </row>
    <row r="390" spans="1:54" ht="15" customHeight="1">
      <c r="A390" s="224">
        <f t="shared" si="33"/>
        <v>42095</v>
      </c>
      <c r="B390" s="225">
        <f t="shared" si="33"/>
        <v>42095</v>
      </c>
      <c r="C390" s="223">
        <v>1</v>
      </c>
      <c r="D390" s="223">
        <v>1</v>
      </c>
      <c r="E390" s="223">
        <v>1</v>
      </c>
      <c r="F390" s="223">
        <v>0.72414078557929895</v>
      </c>
      <c r="G390" s="223">
        <v>0.97253520011015726</v>
      </c>
      <c r="H390" s="223">
        <v>1</v>
      </c>
      <c r="I390" s="223">
        <v>1</v>
      </c>
      <c r="J390" s="223">
        <v>1</v>
      </c>
      <c r="K390" s="223">
        <v>1</v>
      </c>
      <c r="L390" s="223">
        <v>0.80024646190571513</v>
      </c>
      <c r="M390" s="223">
        <v>0.91609601420622933</v>
      </c>
      <c r="N390" s="223">
        <v>1</v>
      </c>
      <c r="O390" s="223">
        <v>0.858139691021786</v>
      </c>
      <c r="P390" s="223">
        <v>1</v>
      </c>
      <c r="Q390" s="223">
        <v>0.85345275325860692</v>
      </c>
      <c r="R390" s="223">
        <v>0.90028891809071498</v>
      </c>
      <c r="S390" s="223">
        <v>1</v>
      </c>
      <c r="T390" s="223">
        <v>0.75309229808152178</v>
      </c>
      <c r="U390" s="223">
        <v>1</v>
      </c>
      <c r="V390" s="223">
        <v>1</v>
      </c>
      <c r="W390" s="223">
        <v>0.86541936865463875</v>
      </c>
      <c r="X390" s="223">
        <v>1</v>
      </c>
      <c r="Y390" s="223">
        <v>0.87095675667526229</v>
      </c>
      <c r="Z390" s="223">
        <v>0.95360998277310283</v>
      </c>
      <c r="AA390" s="223">
        <v>0.88228416566672574</v>
      </c>
      <c r="AB390" s="223">
        <v>1</v>
      </c>
      <c r="AC390" s="223">
        <v>1</v>
      </c>
      <c r="AD390" s="360">
        <v>0.87121526580694009</v>
      </c>
      <c r="AE390" s="223">
        <v>1</v>
      </c>
      <c r="AF390" s="223">
        <v>1</v>
      </c>
      <c r="AG390" s="223">
        <v>1</v>
      </c>
      <c r="AH390" s="223">
        <v>0.97700105106992963</v>
      </c>
      <c r="AI390" s="223">
        <v>1</v>
      </c>
      <c r="AJ390" s="223">
        <v>0.80527701639855875</v>
      </c>
      <c r="AK390" s="223">
        <v>0.99531813163813321</v>
      </c>
      <c r="AL390" s="223">
        <v>1</v>
      </c>
      <c r="AM390" s="223">
        <v>0.86840910107371261</v>
      </c>
      <c r="AN390" s="223">
        <v>1</v>
      </c>
      <c r="AO390" s="223">
        <v>0.88464359253504465</v>
      </c>
      <c r="AP390" s="223">
        <v>1</v>
      </c>
      <c r="AQ390" s="223">
        <v>0.87738157925418636</v>
      </c>
      <c r="AR390" s="223">
        <v>1</v>
      </c>
      <c r="AS390" s="223">
        <v>0.73051564797090784</v>
      </c>
      <c r="AT390" s="363">
        <v>0.83366965749094457</v>
      </c>
      <c r="AU390" s="223">
        <v>1</v>
      </c>
      <c r="AV390" s="223">
        <v>0.85386325197895296</v>
      </c>
      <c r="AW390" s="223">
        <v>1</v>
      </c>
      <c r="AX390" s="223">
        <v>1</v>
      </c>
      <c r="AY390" s="223">
        <v>0.84031571032915653</v>
      </c>
      <c r="AZ390" s="223">
        <v>1</v>
      </c>
      <c r="BA390" s="223">
        <v>1</v>
      </c>
      <c r="BB390" s="223">
        <v>1</v>
      </c>
    </row>
    <row r="391" spans="1:54" ht="15" customHeight="1">
      <c r="A391" s="224">
        <f t="shared" si="33"/>
        <v>42125</v>
      </c>
      <c r="B391" s="225">
        <f t="shared" si="33"/>
        <v>42125</v>
      </c>
      <c r="C391" s="223">
        <v>1</v>
      </c>
      <c r="D391" s="223">
        <v>1</v>
      </c>
      <c r="E391" s="223">
        <v>1</v>
      </c>
      <c r="F391" s="223">
        <v>0.72748870511646513</v>
      </c>
      <c r="G391" s="223">
        <v>0.9744424116561039</v>
      </c>
      <c r="H391" s="223">
        <v>1</v>
      </c>
      <c r="I391" s="223">
        <v>1</v>
      </c>
      <c r="J391" s="223">
        <v>1</v>
      </c>
      <c r="K391" s="223">
        <v>1</v>
      </c>
      <c r="L391" s="223">
        <v>0.80370802318847889</v>
      </c>
      <c r="M391" s="223">
        <v>0.91815915761969913</v>
      </c>
      <c r="N391" s="223">
        <v>1</v>
      </c>
      <c r="O391" s="223">
        <v>0.8634255962426437</v>
      </c>
      <c r="P391" s="223">
        <v>1</v>
      </c>
      <c r="Q391" s="223">
        <v>0.85784138728348724</v>
      </c>
      <c r="R391" s="223">
        <v>0.90499935763800321</v>
      </c>
      <c r="S391" s="223">
        <v>1</v>
      </c>
      <c r="T391" s="223">
        <v>0.75538673907082998</v>
      </c>
      <c r="U391" s="223">
        <v>1</v>
      </c>
      <c r="V391" s="223">
        <v>1</v>
      </c>
      <c r="W391" s="223">
        <v>0.86759917263154751</v>
      </c>
      <c r="X391" s="223">
        <v>1</v>
      </c>
      <c r="Y391" s="223">
        <v>0.87764508230768501</v>
      </c>
      <c r="Z391" s="223">
        <v>0.95564577896031511</v>
      </c>
      <c r="AA391" s="223">
        <v>0.8850147810341068</v>
      </c>
      <c r="AB391" s="223">
        <v>1</v>
      </c>
      <c r="AC391" s="223">
        <v>1</v>
      </c>
      <c r="AD391" s="360">
        <v>0.87409687042431572</v>
      </c>
      <c r="AE391" s="223">
        <v>1</v>
      </c>
      <c r="AF391" s="223">
        <v>1</v>
      </c>
      <c r="AG391" s="223">
        <v>1</v>
      </c>
      <c r="AH391" s="223">
        <v>0.98206552260356594</v>
      </c>
      <c r="AI391" s="223">
        <v>1</v>
      </c>
      <c r="AJ391" s="223">
        <v>0.80749438091540138</v>
      </c>
      <c r="AK391" s="223">
        <v>0.99546605016125222</v>
      </c>
      <c r="AL391" s="223">
        <v>1</v>
      </c>
      <c r="AM391" s="223">
        <v>0.87434398180349882</v>
      </c>
      <c r="AN391" s="223">
        <v>1</v>
      </c>
      <c r="AO391" s="223">
        <v>0.88894384180784203</v>
      </c>
      <c r="AP391" s="223">
        <v>1</v>
      </c>
      <c r="AQ391" s="223">
        <v>0.87855318982941522</v>
      </c>
      <c r="AR391" s="223">
        <v>1</v>
      </c>
      <c r="AS391" s="223">
        <v>0.73521537729158393</v>
      </c>
      <c r="AT391" s="363">
        <v>0.83816628747568711</v>
      </c>
      <c r="AU391" s="223">
        <v>1</v>
      </c>
      <c r="AV391" s="223">
        <v>0.85919944191906183</v>
      </c>
      <c r="AW391" s="223">
        <v>1</v>
      </c>
      <c r="AX391" s="223">
        <v>1</v>
      </c>
      <c r="AY391" s="223">
        <v>0.84369728794105503</v>
      </c>
      <c r="AZ391" s="223">
        <v>1</v>
      </c>
      <c r="BA391" s="223">
        <v>1</v>
      </c>
      <c r="BB391" s="223">
        <v>1</v>
      </c>
    </row>
    <row r="392" spans="1:54" ht="15" customHeight="1">
      <c r="A392" s="224">
        <f t="shared" si="33"/>
        <v>42156</v>
      </c>
      <c r="B392" s="225">
        <f t="shared" si="33"/>
        <v>42156</v>
      </c>
      <c r="C392" s="223">
        <v>1</v>
      </c>
      <c r="D392" s="223">
        <v>1</v>
      </c>
      <c r="E392" s="223">
        <v>1</v>
      </c>
      <c r="F392" s="223">
        <v>0.73122293953567752</v>
      </c>
      <c r="G392" s="223">
        <v>0.97644386302424946</v>
      </c>
      <c r="H392" s="223">
        <v>1</v>
      </c>
      <c r="I392" s="223">
        <v>1</v>
      </c>
      <c r="J392" s="223">
        <v>1</v>
      </c>
      <c r="K392" s="223">
        <v>1</v>
      </c>
      <c r="L392" s="223">
        <v>0.80724679580286562</v>
      </c>
      <c r="M392" s="223">
        <v>0.92032340563822446</v>
      </c>
      <c r="N392" s="223">
        <v>1</v>
      </c>
      <c r="O392" s="223">
        <v>0.86877055701065686</v>
      </c>
      <c r="P392" s="223">
        <v>1</v>
      </c>
      <c r="Q392" s="223">
        <v>0.86227518633781564</v>
      </c>
      <c r="R392" s="223">
        <v>0.90966874402177011</v>
      </c>
      <c r="S392" s="223">
        <v>1</v>
      </c>
      <c r="T392" s="223">
        <v>0.75816850756961507</v>
      </c>
      <c r="U392" s="223">
        <v>1</v>
      </c>
      <c r="V392" s="223">
        <v>1</v>
      </c>
      <c r="W392" s="223">
        <v>0.86992266231235271</v>
      </c>
      <c r="X392" s="223">
        <v>1</v>
      </c>
      <c r="Y392" s="223">
        <v>0.88416615361304007</v>
      </c>
      <c r="Z392" s="223">
        <v>0.95756166298139789</v>
      </c>
      <c r="AA392" s="223">
        <v>0.88780929115810625</v>
      </c>
      <c r="AB392" s="223">
        <v>1</v>
      </c>
      <c r="AC392" s="223">
        <v>1</v>
      </c>
      <c r="AD392" s="360">
        <v>0.87699765346027536</v>
      </c>
      <c r="AE392" s="223">
        <v>1</v>
      </c>
      <c r="AF392" s="223">
        <v>1</v>
      </c>
      <c r="AG392" s="223">
        <v>1</v>
      </c>
      <c r="AH392" s="223">
        <v>0.98699092707626002</v>
      </c>
      <c r="AI392" s="223">
        <v>1</v>
      </c>
      <c r="AJ392" s="223">
        <v>0.80986064165006888</v>
      </c>
      <c r="AK392" s="223">
        <v>0.99564519108291305</v>
      </c>
      <c r="AL392" s="223">
        <v>1</v>
      </c>
      <c r="AM392" s="223">
        <v>0.88003323905030273</v>
      </c>
      <c r="AN392" s="223">
        <v>1</v>
      </c>
      <c r="AO392" s="223">
        <v>0.89318611613742405</v>
      </c>
      <c r="AP392" s="223">
        <v>1</v>
      </c>
      <c r="AQ392" s="223">
        <v>0.87976993198340947</v>
      </c>
      <c r="AR392" s="223">
        <v>1</v>
      </c>
      <c r="AS392" s="223">
        <v>0.74012602831360541</v>
      </c>
      <c r="AT392" s="363">
        <v>0.8427716985440239</v>
      </c>
      <c r="AU392" s="223">
        <v>1</v>
      </c>
      <c r="AV392" s="223">
        <v>0.86457679867190351</v>
      </c>
      <c r="AW392" s="223">
        <v>1</v>
      </c>
      <c r="AX392" s="223">
        <v>1</v>
      </c>
      <c r="AY392" s="223">
        <v>0.84698595914725416</v>
      </c>
      <c r="AZ392" s="223">
        <v>1</v>
      </c>
      <c r="BA392" s="223">
        <v>1</v>
      </c>
      <c r="BB392" s="223">
        <v>1</v>
      </c>
    </row>
    <row r="393" spans="1:54" ht="15" customHeight="1">
      <c r="A393" s="224">
        <f t="shared" si="33"/>
        <v>42186</v>
      </c>
      <c r="B393" s="225">
        <f t="shared" si="33"/>
        <v>42186</v>
      </c>
      <c r="C393" s="223">
        <v>1</v>
      </c>
      <c r="D393" s="223">
        <v>1</v>
      </c>
      <c r="E393" s="223">
        <v>1</v>
      </c>
      <c r="F393" s="223">
        <v>0.73535234400340921</v>
      </c>
      <c r="G393" s="223">
        <v>0.9785403657502465</v>
      </c>
      <c r="H393" s="223">
        <v>1</v>
      </c>
      <c r="I393" s="223">
        <v>1</v>
      </c>
      <c r="J393" s="223">
        <v>1</v>
      </c>
      <c r="K393" s="223">
        <v>1</v>
      </c>
      <c r="L393" s="223">
        <v>0.81086405277630658</v>
      </c>
      <c r="M393" s="223">
        <v>0.92258975369182616</v>
      </c>
      <c r="N393" s="223">
        <v>1</v>
      </c>
      <c r="O393" s="223">
        <v>0.87417565627375715</v>
      </c>
      <c r="P393" s="223">
        <v>1</v>
      </c>
      <c r="Q393" s="223">
        <v>0.86675486659772771</v>
      </c>
      <c r="R393" s="223">
        <v>0.91429598345391194</v>
      </c>
      <c r="S393" s="223">
        <v>1</v>
      </c>
      <c r="T393" s="223">
        <v>0.76144633064416656</v>
      </c>
      <c r="U393" s="223">
        <v>1</v>
      </c>
      <c r="V393" s="223">
        <v>1</v>
      </c>
      <c r="W393" s="223">
        <v>0.87239147814346019</v>
      </c>
      <c r="X393" s="223">
        <v>1</v>
      </c>
      <c r="Y393" s="223">
        <v>0.89051445300294807</v>
      </c>
      <c r="Z393" s="223">
        <v>0.95935671313372284</v>
      </c>
      <c r="AA393" s="223">
        <v>0.89066847956831041</v>
      </c>
      <c r="AB393" s="223">
        <v>1</v>
      </c>
      <c r="AC393" s="223">
        <v>1</v>
      </c>
      <c r="AD393" s="360">
        <v>0.87991781022357152</v>
      </c>
      <c r="AE393" s="223">
        <v>1</v>
      </c>
      <c r="AF393" s="223">
        <v>1</v>
      </c>
      <c r="AG393" s="223">
        <v>1</v>
      </c>
      <c r="AH393" s="223">
        <v>0.9917743040668342</v>
      </c>
      <c r="AI393" s="223">
        <v>1</v>
      </c>
      <c r="AJ393" s="223">
        <v>0.81237765824124963</v>
      </c>
      <c r="AK393" s="223">
        <v>0.99585558157056642</v>
      </c>
      <c r="AL393" s="223">
        <v>1</v>
      </c>
      <c r="AM393" s="223">
        <v>0.88547034516413226</v>
      </c>
      <c r="AN393" s="223">
        <v>1</v>
      </c>
      <c r="AO393" s="223">
        <v>0.89736912404562175</v>
      </c>
      <c r="AP393" s="223">
        <v>1</v>
      </c>
      <c r="AQ393" s="223">
        <v>0.8810320657303915</v>
      </c>
      <c r="AR393" s="223">
        <v>1</v>
      </c>
      <c r="AS393" s="223">
        <v>0.7452531506716612</v>
      </c>
      <c r="AT393" s="363">
        <v>0.84748809444587569</v>
      </c>
      <c r="AU393" s="223">
        <v>1</v>
      </c>
      <c r="AV393" s="223">
        <v>0.86999594840653738</v>
      </c>
      <c r="AW393" s="223">
        <v>1</v>
      </c>
      <c r="AX393" s="223">
        <v>1</v>
      </c>
      <c r="AY393" s="223">
        <v>0.85018020935595495</v>
      </c>
      <c r="AZ393" s="223">
        <v>1</v>
      </c>
      <c r="BA393" s="223">
        <v>1</v>
      </c>
      <c r="BB393" s="223">
        <v>1</v>
      </c>
    </row>
    <row r="394" spans="1:54" ht="15" customHeight="1">
      <c r="A394" s="224">
        <f t="shared" si="33"/>
        <v>42217</v>
      </c>
      <c r="B394" s="225">
        <f t="shared" si="33"/>
        <v>42217</v>
      </c>
      <c r="C394" s="223">
        <v>1</v>
      </c>
      <c r="D394" s="223">
        <v>1</v>
      </c>
      <c r="E394" s="223">
        <v>1</v>
      </c>
      <c r="F394" s="223">
        <v>0.73989250653794514</v>
      </c>
      <c r="G394" s="223">
        <v>0.98073429773781684</v>
      </c>
      <c r="H394" s="223">
        <v>1</v>
      </c>
      <c r="I394" s="223">
        <v>1</v>
      </c>
      <c r="J394" s="223">
        <v>1</v>
      </c>
      <c r="K394" s="223">
        <v>1</v>
      </c>
      <c r="L394" s="223">
        <v>0.81456237917357788</v>
      </c>
      <c r="M394" s="223">
        <v>0.92496088243267238</v>
      </c>
      <c r="N394" s="223">
        <v>1</v>
      </c>
      <c r="O394" s="223">
        <v>0.87964298992880496</v>
      </c>
      <c r="P394" s="223">
        <v>1</v>
      </c>
      <c r="Q394" s="223">
        <v>0.87128191159566604</v>
      </c>
      <c r="R394" s="223">
        <v>0.91887926374617679</v>
      </c>
      <c r="S394" s="223">
        <v>1</v>
      </c>
      <c r="T394" s="223">
        <v>0.76523728823016124</v>
      </c>
      <c r="U394" s="223">
        <v>1</v>
      </c>
      <c r="V394" s="223">
        <v>1</v>
      </c>
      <c r="W394" s="223">
        <v>0.87500966513752654</v>
      </c>
      <c r="X394" s="223">
        <v>1</v>
      </c>
      <c r="Y394" s="223">
        <v>0.89668143977699877</v>
      </c>
      <c r="Z394" s="223">
        <v>0.96102801847843999</v>
      </c>
      <c r="AA394" s="223">
        <v>0.89359420147387292</v>
      </c>
      <c r="AB394" s="223">
        <v>1</v>
      </c>
      <c r="AC394" s="223">
        <v>1</v>
      </c>
      <c r="AD394" s="360">
        <v>0.88285785627937752</v>
      </c>
      <c r="AE394" s="223">
        <v>1</v>
      </c>
      <c r="AF394" s="223">
        <v>1</v>
      </c>
      <c r="AG394" s="223">
        <v>1</v>
      </c>
      <c r="AH394" s="223">
        <v>0.99641029667095671</v>
      </c>
      <c r="AI394" s="223">
        <v>1</v>
      </c>
      <c r="AJ394" s="223">
        <v>0.81504978929245187</v>
      </c>
      <c r="AK394" s="223">
        <v>0.99609776111299153</v>
      </c>
      <c r="AL394" s="223">
        <v>1</v>
      </c>
      <c r="AM394" s="223">
        <v>0.89064444523339525</v>
      </c>
      <c r="AN394" s="223">
        <v>1</v>
      </c>
      <c r="AO394" s="223">
        <v>0.9014905733146944</v>
      </c>
      <c r="AP394" s="223">
        <v>1</v>
      </c>
      <c r="AQ394" s="223">
        <v>0.88234059693747147</v>
      </c>
      <c r="AR394" s="223">
        <v>1</v>
      </c>
      <c r="AS394" s="223">
        <v>0.75060601907318336</v>
      </c>
      <c r="AT394" s="363">
        <v>0.85231955304141072</v>
      </c>
      <c r="AU394" s="223">
        <v>1</v>
      </c>
      <c r="AV394" s="223">
        <v>0.87545821639569621</v>
      </c>
      <c r="AW394" s="223">
        <v>1</v>
      </c>
      <c r="AX394" s="223">
        <v>1</v>
      </c>
      <c r="AY394" s="223">
        <v>0.85327694911583341</v>
      </c>
      <c r="AZ394" s="223">
        <v>1</v>
      </c>
      <c r="BA394" s="223">
        <v>1</v>
      </c>
      <c r="BB394" s="223">
        <v>1</v>
      </c>
    </row>
    <row r="395" spans="1:54" ht="15" customHeight="1">
      <c r="A395" s="224">
        <f t="shared" si="33"/>
        <v>42248</v>
      </c>
      <c r="B395" s="225">
        <f t="shared" si="33"/>
        <v>42248</v>
      </c>
      <c r="C395" s="223">
        <v>1</v>
      </c>
      <c r="D395" s="223">
        <v>1</v>
      </c>
      <c r="E395" s="223">
        <v>1</v>
      </c>
      <c r="F395" s="223">
        <v>0.74484174312353724</v>
      </c>
      <c r="G395" s="223">
        <v>0.98302543702308354</v>
      </c>
      <c r="H395" s="223">
        <v>1</v>
      </c>
      <c r="I395" s="223">
        <v>1</v>
      </c>
      <c r="J395" s="223">
        <v>1</v>
      </c>
      <c r="K395" s="223">
        <v>1</v>
      </c>
      <c r="L395" s="223">
        <v>0.81834484513216166</v>
      </c>
      <c r="M395" s="223">
        <v>0.92743669706389686</v>
      </c>
      <c r="N395" s="223">
        <v>1</v>
      </c>
      <c r="O395" s="223">
        <v>0.88517876534325379</v>
      </c>
      <c r="P395" s="223">
        <v>1</v>
      </c>
      <c r="Q395" s="223">
        <v>0.87586141868777123</v>
      </c>
      <c r="R395" s="223">
        <v>0.92342574124334509</v>
      </c>
      <c r="S395" s="223">
        <v>1</v>
      </c>
      <c r="T395" s="223">
        <v>0.76953418948059138</v>
      </c>
      <c r="U395" s="223">
        <v>1</v>
      </c>
      <c r="V395" s="223">
        <v>1</v>
      </c>
      <c r="W395" s="223">
        <v>0.87777626360014094</v>
      </c>
      <c r="X395" s="223">
        <v>1</v>
      </c>
      <c r="Y395" s="223">
        <v>0.90267773892371572</v>
      </c>
      <c r="Z395" s="223">
        <v>0.96258214142733511</v>
      </c>
      <c r="AA395" s="223">
        <v>0.89658853129954874</v>
      </c>
      <c r="AB395" s="223">
        <v>1</v>
      </c>
      <c r="AC395" s="223">
        <v>1</v>
      </c>
      <c r="AD395" s="360">
        <v>0.88582124723993005</v>
      </c>
      <c r="AE395" s="223">
        <v>1</v>
      </c>
      <c r="AF395" s="223">
        <v>1</v>
      </c>
      <c r="AG395" s="223">
        <v>1</v>
      </c>
      <c r="AH395" s="223">
        <v>1.0009085686902079</v>
      </c>
      <c r="AI395" s="223">
        <v>1</v>
      </c>
      <c r="AJ395" s="223">
        <v>0.817876136848113</v>
      </c>
      <c r="AK395" s="223">
        <v>0.99637021659524927</v>
      </c>
      <c r="AL395" s="223">
        <v>1</v>
      </c>
      <c r="AM395" s="223">
        <v>0.8955671621648289</v>
      </c>
      <c r="AN395" s="223">
        <v>1</v>
      </c>
      <c r="AO395" s="223">
        <v>0.90555750222993381</v>
      </c>
      <c r="AP395" s="223">
        <v>1</v>
      </c>
      <c r="AQ395" s="223">
        <v>0.88369565309927545</v>
      </c>
      <c r="AR395" s="223">
        <v>1</v>
      </c>
      <c r="AS395" s="223">
        <v>0.75618848027255692</v>
      </c>
      <c r="AT395" s="363">
        <v>0.85727029824369316</v>
      </c>
      <c r="AU395" s="223">
        <v>1</v>
      </c>
      <c r="AV395" s="223">
        <v>0.88097013640741118</v>
      </c>
      <c r="AW395" s="223">
        <v>1</v>
      </c>
      <c r="AX395" s="223">
        <v>1</v>
      </c>
      <c r="AY395" s="223">
        <v>0.85628305210913525</v>
      </c>
      <c r="AZ395" s="223">
        <v>1</v>
      </c>
      <c r="BA395" s="223">
        <v>1</v>
      </c>
      <c r="BB395" s="223">
        <v>1</v>
      </c>
    </row>
    <row r="396" spans="1:54" ht="15" customHeight="1">
      <c r="A396" s="224">
        <f t="shared" si="33"/>
        <v>42278</v>
      </c>
      <c r="B396" s="225">
        <f t="shared" si="33"/>
        <v>42278</v>
      </c>
      <c r="C396" s="223">
        <v>1</v>
      </c>
      <c r="D396" s="223">
        <v>1</v>
      </c>
      <c r="E396" s="223">
        <v>1</v>
      </c>
      <c r="F396" s="223">
        <v>0.75020954677103169</v>
      </c>
      <c r="G396" s="223">
        <v>0.98541461283803611</v>
      </c>
      <c r="H396" s="223">
        <v>1</v>
      </c>
      <c r="I396" s="223">
        <v>1</v>
      </c>
      <c r="J396" s="223">
        <v>1</v>
      </c>
      <c r="K396" s="223">
        <v>1</v>
      </c>
      <c r="L396" s="223">
        <v>0.82221281535951962</v>
      </c>
      <c r="M396" s="223">
        <v>0.9300182192490577</v>
      </c>
      <c r="N396" s="223">
        <v>1</v>
      </c>
      <c r="O396" s="223">
        <v>0.89078421862843138</v>
      </c>
      <c r="P396" s="223">
        <v>1</v>
      </c>
      <c r="Q396" s="223">
        <v>0.88049419955022923</v>
      </c>
      <c r="R396" s="223">
        <v>0.9279343360786918</v>
      </c>
      <c r="S396" s="223">
        <v>1</v>
      </c>
      <c r="T396" s="223">
        <v>0.77434628355244595</v>
      </c>
      <c r="U396" s="223">
        <v>1</v>
      </c>
      <c r="V396" s="223">
        <v>1</v>
      </c>
      <c r="W396" s="223">
        <v>0.88069296147631904</v>
      </c>
      <c r="X396" s="223">
        <v>1</v>
      </c>
      <c r="Y396" s="223">
        <v>0.90849753384047049</v>
      </c>
      <c r="Z396" s="223">
        <v>0.96401816963713904</v>
      </c>
      <c r="AA396" s="223">
        <v>0.89965229369746857</v>
      </c>
      <c r="AB396" s="223">
        <v>1</v>
      </c>
      <c r="AC396" s="223">
        <v>1</v>
      </c>
      <c r="AD396" s="360">
        <v>0.88880820935298366</v>
      </c>
      <c r="AE396" s="223">
        <v>1</v>
      </c>
      <c r="AF396" s="223">
        <v>1</v>
      </c>
      <c r="AG396" s="223">
        <v>1</v>
      </c>
      <c r="AH396" s="223">
        <v>1.0052660998009575</v>
      </c>
      <c r="AI396" s="223">
        <v>1</v>
      </c>
      <c r="AJ396" s="223">
        <v>0.82085862141982124</v>
      </c>
      <c r="AK396" s="223">
        <v>0.99667297438917535</v>
      </c>
      <c r="AL396" s="223">
        <v>1</v>
      </c>
      <c r="AM396" s="223">
        <v>0.90023165658163429</v>
      </c>
      <c r="AN396" s="223">
        <v>1</v>
      </c>
      <c r="AO396" s="223">
        <v>0.90956862183577947</v>
      </c>
      <c r="AP396" s="223">
        <v>1</v>
      </c>
      <c r="AQ396" s="223">
        <v>0.88509749824778572</v>
      </c>
      <c r="AR396" s="223">
        <v>1</v>
      </c>
      <c r="AS396" s="223">
        <v>0.76200658900235119</v>
      </c>
      <c r="AT396" s="363">
        <v>0.86234272113223276</v>
      </c>
      <c r="AU396" s="223">
        <v>1</v>
      </c>
      <c r="AV396" s="223">
        <v>0.88653246065490399</v>
      </c>
      <c r="AW396" s="223">
        <v>1</v>
      </c>
      <c r="AX396" s="223">
        <v>1</v>
      </c>
      <c r="AY396" s="223">
        <v>0.85919699721032838</v>
      </c>
      <c r="AZ396" s="223">
        <v>1</v>
      </c>
      <c r="BA396" s="223">
        <v>1</v>
      </c>
      <c r="BB396" s="223">
        <v>1</v>
      </c>
    </row>
    <row r="397" spans="1:54" ht="15" customHeight="1">
      <c r="A397" s="224">
        <f t="shared" si="33"/>
        <v>42309</v>
      </c>
      <c r="B397" s="225">
        <f t="shared" si="33"/>
        <v>42309</v>
      </c>
      <c r="C397" s="223">
        <v>1</v>
      </c>
      <c r="D397" s="223">
        <v>1</v>
      </c>
      <c r="E397" s="223">
        <v>1</v>
      </c>
      <c r="F397" s="223">
        <v>0.75600964583714247</v>
      </c>
      <c r="G397" s="223">
        <v>0.98790210053439476</v>
      </c>
      <c r="H397" s="223">
        <v>1</v>
      </c>
      <c r="I397" s="223">
        <v>1</v>
      </c>
      <c r="J397" s="223">
        <v>1</v>
      </c>
      <c r="K397" s="223">
        <v>1</v>
      </c>
      <c r="L397" s="223">
        <v>0.82616456135358951</v>
      </c>
      <c r="M397" s="223">
        <v>0.93270585551657936</v>
      </c>
      <c r="N397" s="223">
        <v>1</v>
      </c>
      <c r="O397" s="223">
        <v>0.89645448329255573</v>
      </c>
      <c r="P397" s="223">
        <v>1</v>
      </c>
      <c r="Q397" s="223">
        <v>0.8851759293022502</v>
      </c>
      <c r="R397" s="223">
        <v>0.93239639883493852</v>
      </c>
      <c r="S397" s="223">
        <v>1</v>
      </c>
      <c r="T397" s="223">
        <v>0.77969068727957569</v>
      </c>
      <c r="U397" s="223">
        <v>1</v>
      </c>
      <c r="V397" s="223">
        <v>1</v>
      </c>
      <c r="W397" s="223">
        <v>0.88376162208459819</v>
      </c>
      <c r="X397" s="223">
        <v>1</v>
      </c>
      <c r="Y397" s="223">
        <v>0.91412149117087393</v>
      </c>
      <c r="Z397" s="223">
        <v>0.96532972254402116</v>
      </c>
      <c r="AA397" s="223">
        <v>0.90278394379378302</v>
      </c>
      <c r="AB397" s="223">
        <v>1</v>
      </c>
      <c r="AC397" s="223">
        <v>1</v>
      </c>
      <c r="AD397" s="360">
        <v>0.89181538539515814</v>
      </c>
      <c r="AE397" s="223">
        <v>1</v>
      </c>
      <c r="AF397" s="223">
        <v>1</v>
      </c>
      <c r="AG397" s="223">
        <v>1</v>
      </c>
      <c r="AH397" s="223">
        <v>1.0094695658465873</v>
      </c>
      <c r="AI397" s="223">
        <v>1</v>
      </c>
      <c r="AJ397" s="223">
        <v>0.82399940872484112</v>
      </c>
      <c r="AK397" s="223">
        <v>0.99700708722926523</v>
      </c>
      <c r="AL397" s="223">
        <v>1</v>
      </c>
      <c r="AM397" s="223">
        <v>0.90461692548720063</v>
      </c>
      <c r="AN397" s="223">
        <v>1</v>
      </c>
      <c r="AO397" s="223">
        <v>0.91351528278824334</v>
      </c>
      <c r="AP397" s="223">
        <v>1</v>
      </c>
      <c r="AQ397" s="223">
        <v>0.88654577292270109</v>
      </c>
      <c r="AR397" s="223">
        <v>1</v>
      </c>
      <c r="AS397" s="223">
        <v>0.7680647128799829</v>
      </c>
      <c r="AT397" s="363">
        <v>0.86753538896049665</v>
      </c>
      <c r="AU397" s="223">
        <v>1</v>
      </c>
      <c r="AV397" s="223">
        <v>0.89213934753398916</v>
      </c>
      <c r="AW397" s="223">
        <v>1</v>
      </c>
      <c r="AX397" s="223">
        <v>1</v>
      </c>
      <c r="AY397" s="223">
        <v>0.86201044199177945</v>
      </c>
      <c r="AZ397" s="223">
        <v>1</v>
      </c>
      <c r="BA397" s="223">
        <v>1</v>
      </c>
      <c r="BB397" s="223">
        <v>1</v>
      </c>
    </row>
    <row r="398" spans="1:54" ht="15" customHeight="1">
      <c r="A398" s="224">
        <f t="shared" si="33"/>
        <v>42339</v>
      </c>
      <c r="B398" s="225">
        <f t="shared" si="33"/>
        <v>42339</v>
      </c>
      <c r="C398" s="223">
        <v>1</v>
      </c>
      <c r="D398" s="223">
        <v>1</v>
      </c>
      <c r="E398" s="223">
        <v>1</v>
      </c>
      <c r="F398" s="223">
        <v>0.76225224228721467</v>
      </c>
      <c r="G398" s="223">
        <v>0.9904887527504298</v>
      </c>
      <c r="H398" s="223">
        <v>1</v>
      </c>
      <c r="I398" s="223">
        <v>1</v>
      </c>
      <c r="J398" s="223">
        <v>1</v>
      </c>
      <c r="K398" s="223">
        <v>1</v>
      </c>
      <c r="L398" s="223">
        <v>0.83020148807808403</v>
      </c>
      <c r="M398" s="223">
        <v>0.93550065925930082</v>
      </c>
      <c r="N398" s="223">
        <v>1</v>
      </c>
      <c r="O398" s="223">
        <v>0.90219078733207425</v>
      </c>
      <c r="P398" s="223">
        <v>1</v>
      </c>
      <c r="Q398" s="223">
        <v>0.88990740483975084</v>
      </c>
      <c r="R398" s="223">
        <v>0.93681069549770413</v>
      </c>
      <c r="S398" s="223">
        <v>1</v>
      </c>
      <c r="T398" s="223">
        <v>0.78557728835828322</v>
      </c>
      <c r="U398" s="223">
        <v>1</v>
      </c>
      <c r="V398" s="223">
        <v>1</v>
      </c>
      <c r="W398" s="223">
        <v>0.88698399859234345</v>
      </c>
      <c r="X398" s="223">
        <v>1</v>
      </c>
      <c r="Y398" s="223">
        <v>0.91954308675205987</v>
      </c>
      <c r="Z398" s="223">
        <v>0.96651583676612274</v>
      </c>
      <c r="AA398" s="223">
        <v>0.90598432337977941</v>
      </c>
      <c r="AB398" s="223">
        <v>1</v>
      </c>
      <c r="AC398" s="223">
        <v>1</v>
      </c>
      <c r="AD398" s="360">
        <v>0.89484298469583001</v>
      </c>
      <c r="AE398" s="223">
        <v>1</v>
      </c>
      <c r="AF398" s="223">
        <v>1</v>
      </c>
      <c r="AG398" s="223">
        <v>1</v>
      </c>
      <c r="AH398" s="223">
        <v>1.0135156561904535</v>
      </c>
      <c r="AI398" s="223">
        <v>1</v>
      </c>
      <c r="AJ398" s="223">
        <v>0.82730049895875002</v>
      </c>
      <c r="AK398" s="223">
        <v>0.99737258244641791</v>
      </c>
      <c r="AL398" s="223">
        <v>1</v>
      </c>
      <c r="AM398" s="223">
        <v>0.90871542750435996</v>
      </c>
      <c r="AN398" s="223">
        <v>1</v>
      </c>
      <c r="AO398" s="223">
        <v>0.91739604485796378</v>
      </c>
      <c r="AP398" s="223">
        <v>1</v>
      </c>
      <c r="AQ398" s="223">
        <v>0.88804074579236469</v>
      </c>
      <c r="AR398" s="223">
        <v>1</v>
      </c>
      <c r="AS398" s="223">
        <v>0.77436934004141422</v>
      </c>
      <c r="AT398" s="363">
        <v>0.87285079271587696</v>
      </c>
      <c r="AU398" s="223">
        <v>1</v>
      </c>
      <c r="AV398" s="223">
        <v>0.89779149967405536</v>
      </c>
      <c r="AW398" s="223">
        <v>1</v>
      </c>
      <c r="AX398" s="223">
        <v>1</v>
      </c>
      <c r="AY398" s="223">
        <v>0.86472173496415472</v>
      </c>
      <c r="AZ398" s="223">
        <v>1</v>
      </c>
      <c r="BA398" s="223">
        <v>1</v>
      </c>
      <c r="BB398" s="223">
        <v>1</v>
      </c>
    </row>
    <row r="399" spans="1:54">
      <c r="A399" s="224">
        <f t="shared" si="33"/>
        <v>42370</v>
      </c>
      <c r="B399" s="225">
        <f t="shared" si="33"/>
        <v>42370</v>
      </c>
      <c r="C399" s="223">
        <v>1</v>
      </c>
      <c r="D399" s="223">
        <v>1</v>
      </c>
      <c r="E399" s="223">
        <v>1</v>
      </c>
      <c r="F399" s="223">
        <v>0.76883669237255314</v>
      </c>
      <c r="G399" s="223">
        <v>0.99315078530468959</v>
      </c>
      <c r="H399" s="223">
        <v>1</v>
      </c>
      <c r="I399" s="223">
        <v>1</v>
      </c>
      <c r="J399" s="223">
        <v>1</v>
      </c>
      <c r="K399" s="223">
        <v>1</v>
      </c>
      <c r="L399" s="223">
        <v>0.83435250324710308</v>
      </c>
      <c r="M399" s="223">
        <v>0.9383505380307775</v>
      </c>
      <c r="N399" s="223">
        <v>1</v>
      </c>
      <c r="O399" s="223">
        <v>0.90794783264699064</v>
      </c>
      <c r="P399" s="223">
        <v>1</v>
      </c>
      <c r="Q399" s="223">
        <v>0.89464752151171401</v>
      </c>
      <c r="R399" s="223">
        <v>0.94115538650642971</v>
      </c>
      <c r="S399" s="223">
        <v>1</v>
      </c>
      <c r="T399" s="223">
        <v>0.79193820078185062</v>
      </c>
      <c r="U399" s="223">
        <v>1</v>
      </c>
      <c r="V399" s="223">
        <v>1</v>
      </c>
      <c r="W399" s="223">
        <v>0.89032166032953652</v>
      </c>
      <c r="X399" s="223">
        <v>1</v>
      </c>
      <c r="Y399" s="223">
        <v>0.92474555153483462</v>
      </c>
      <c r="Z399" s="223">
        <v>0.96758938481338186</v>
      </c>
      <c r="AA399" s="223">
        <v>0.90922721078880886</v>
      </c>
      <c r="AB399" s="223">
        <v>1</v>
      </c>
      <c r="AC399" s="223">
        <v>1</v>
      </c>
      <c r="AD399" s="360">
        <v>0.89787897027207852</v>
      </c>
      <c r="AE399" s="223">
        <v>1</v>
      </c>
      <c r="AF399" s="223">
        <v>1</v>
      </c>
      <c r="AG399" s="223">
        <v>1</v>
      </c>
      <c r="AH399" s="223">
        <v>1.0173410728263022</v>
      </c>
      <c r="AI399" s="223">
        <v>1</v>
      </c>
      <c r="AJ399" s="223">
        <v>0.83075471972679715</v>
      </c>
      <c r="AK399" s="223">
        <v>0.99775675879391834</v>
      </c>
      <c r="AL399" s="223">
        <v>1</v>
      </c>
      <c r="AM399" s="223">
        <v>0.91253997007665122</v>
      </c>
      <c r="AN399" s="223">
        <v>1</v>
      </c>
      <c r="AO399" s="223">
        <v>0.9212061316641682</v>
      </c>
      <c r="AP399" s="223">
        <v>1</v>
      </c>
      <c r="AQ399" s="223">
        <v>0.88958349872328579</v>
      </c>
      <c r="AR399" s="223">
        <v>1</v>
      </c>
      <c r="AS399" s="223">
        <v>0.78085848487373277</v>
      </c>
      <c r="AT399" s="363">
        <v>0.87824212818420277</v>
      </c>
      <c r="AU399" s="223">
        <v>1</v>
      </c>
      <c r="AV399" s="223">
        <v>0.90341563902994093</v>
      </c>
      <c r="AW399" s="223">
        <v>1</v>
      </c>
      <c r="AX399" s="223">
        <v>1</v>
      </c>
      <c r="AY399" s="223">
        <v>0.8673579304729182</v>
      </c>
      <c r="AZ399" s="223">
        <v>1</v>
      </c>
      <c r="BA399" s="223">
        <v>1</v>
      </c>
      <c r="BB399" s="223">
        <v>1</v>
      </c>
    </row>
    <row r="400" spans="1:54" ht="15" customHeight="1">
      <c r="A400" s="224">
        <f t="shared" si="33"/>
        <v>42401</v>
      </c>
      <c r="B400" s="225">
        <f t="shared" si="33"/>
        <v>42401</v>
      </c>
      <c r="C400" s="223">
        <v>1</v>
      </c>
      <c r="D400" s="223">
        <v>1</v>
      </c>
      <c r="E400" s="223">
        <v>1</v>
      </c>
      <c r="F400" s="223">
        <v>0.7754911102202704</v>
      </c>
      <c r="G400" s="223">
        <v>0.99582660137878409</v>
      </c>
      <c r="H400" s="223">
        <v>1</v>
      </c>
      <c r="I400" s="223">
        <v>1</v>
      </c>
      <c r="J400" s="223">
        <v>1</v>
      </c>
      <c r="K400" s="223">
        <v>1</v>
      </c>
      <c r="L400" s="223">
        <v>0.83868418606580564</v>
      </c>
      <c r="M400" s="223">
        <v>0.94112549631916897</v>
      </c>
      <c r="N400" s="223">
        <v>1</v>
      </c>
      <c r="O400" s="223">
        <v>0.9136145614729515</v>
      </c>
      <c r="P400" s="223">
        <v>1</v>
      </c>
      <c r="Q400" s="223">
        <v>0.89929598892499429</v>
      </c>
      <c r="R400" s="223">
        <v>0.94538325332063744</v>
      </c>
      <c r="S400" s="223">
        <v>1</v>
      </c>
      <c r="T400" s="223">
        <v>0.79857878996148546</v>
      </c>
      <c r="U400" s="223">
        <v>1</v>
      </c>
      <c r="V400" s="223">
        <v>1</v>
      </c>
      <c r="W400" s="223">
        <v>0.8936746700294167</v>
      </c>
      <c r="X400" s="223">
        <v>1</v>
      </c>
      <c r="Y400" s="223">
        <v>0.92970929975675876</v>
      </c>
      <c r="Z400" s="223">
        <v>0.96858767454019945</v>
      </c>
      <c r="AA400" s="223">
        <v>0.91244654843583706</v>
      </c>
      <c r="AB400" s="223">
        <v>1</v>
      </c>
      <c r="AC400" s="223">
        <v>1</v>
      </c>
      <c r="AD400" s="360">
        <v>0.90089410163378791</v>
      </c>
      <c r="AE400" s="223">
        <v>1</v>
      </c>
      <c r="AF400" s="223">
        <v>1</v>
      </c>
      <c r="AG400" s="223">
        <v>1</v>
      </c>
      <c r="AH400" s="223">
        <v>1.0208072845722009</v>
      </c>
      <c r="AI400" s="223">
        <v>1</v>
      </c>
      <c r="AJ400" s="223">
        <v>0.83433706745090763</v>
      </c>
      <c r="AK400" s="223">
        <v>0.99812674447442751</v>
      </c>
      <c r="AL400" s="223">
        <v>1</v>
      </c>
      <c r="AM400" s="223">
        <v>0.91614611373995458</v>
      </c>
      <c r="AN400" s="223">
        <v>1</v>
      </c>
      <c r="AO400" s="223">
        <v>0.92494007253338895</v>
      </c>
      <c r="AP400" s="223">
        <v>1</v>
      </c>
      <c r="AQ400" s="223">
        <v>0.89117466727930805</v>
      </c>
      <c r="AR400" s="223">
        <v>1</v>
      </c>
      <c r="AS400" s="223">
        <v>0.78736652596624401</v>
      </c>
      <c r="AT400" s="363">
        <v>0.88359033590311364</v>
      </c>
      <c r="AU400" s="223">
        <v>1</v>
      </c>
      <c r="AV400" s="223">
        <v>0.9088350455613069</v>
      </c>
      <c r="AW400" s="223">
        <v>1</v>
      </c>
      <c r="AX400" s="223">
        <v>1</v>
      </c>
      <c r="AY400" s="223">
        <v>0.86999120111263706</v>
      </c>
      <c r="AZ400" s="223">
        <v>1</v>
      </c>
      <c r="BA400" s="223">
        <v>1</v>
      </c>
      <c r="BB400" s="223">
        <v>1</v>
      </c>
    </row>
    <row r="401" spans="1:54" ht="15" customHeight="1">
      <c r="A401" s="224">
        <f t="shared" si="33"/>
        <v>42430</v>
      </c>
      <c r="B401" s="225">
        <f t="shared" si="33"/>
        <v>42430</v>
      </c>
      <c r="C401" s="223">
        <v>1</v>
      </c>
      <c r="D401" s="223">
        <v>1</v>
      </c>
      <c r="E401" s="223">
        <v>1</v>
      </c>
      <c r="F401" s="223">
        <v>0.78205487611849989</v>
      </c>
      <c r="G401" s="223">
        <v>0.99848030517037023</v>
      </c>
      <c r="H401" s="223">
        <v>1</v>
      </c>
      <c r="I401" s="223">
        <v>1</v>
      </c>
      <c r="J401" s="223">
        <v>1</v>
      </c>
      <c r="K401" s="223">
        <v>1</v>
      </c>
      <c r="L401" s="223">
        <v>0.84323895345854893</v>
      </c>
      <c r="M401" s="223">
        <v>0.94374926055426334</v>
      </c>
      <c r="N401" s="223">
        <v>1</v>
      </c>
      <c r="O401" s="223">
        <v>0.91912517348655276</v>
      </c>
      <c r="P401" s="223">
        <v>1</v>
      </c>
      <c r="Q401" s="223">
        <v>0.9037934969681144</v>
      </c>
      <c r="R401" s="223">
        <v>0.94946642710867224</v>
      </c>
      <c r="S401" s="223">
        <v>1</v>
      </c>
      <c r="T401" s="223">
        <v>0.80538859740225333</v>
      </c>
      <c r="U401" s="223">
        <v>1</v>
      </c>
      <c r="V401" s="223">
        <v>1</v>
      </c>
      <c r="W401" s="223">
        <v>0.89698457298393275</v>
      </c>
      <c r="X401" s="223">
        <v>1</v>
      </c>
      <c r="Y401" s="223">
        <v>0.93442295817174736</v>
      </c>
      <c r="Z401" s="223">
        <v>0.96953252736552131</v>
      </c>
      <c r="AA401" s="223">
        <v>0.91560362352044056</v>
      </c>
      <c r="AB401" s="223">
        <v>1</v>
      </c>
      <c r="AC401" s="223">
        <v>1</v>
      </c>
      <c r="AD401" s="360">
        <v>0.90387135135058683</v>
      </c>
      <c r="AE401" s="223">
        <v>1</v>
      </c>
      <c r="AF401" s="223">
        <v>1</v>
      </c>
      <c r="AG401" s="223">
        <v>1</v>
      </c>
      <c r="AH401" s="223">
        <v>1.0238338033293737</v>
      </c>
      <c r="AI401" s="223">
        <v>1</v>
      </c>
      <c r="AJ401" s="223">
        <v>0.83803436684303512</v>
      </c>
      <c r="AK401" s="223">
        <v>0.99846288304612696</v>
      </c>
      <c r="AL401" s="223">
        <v>1</v>
      </c>
      <c r="AM401" s="223">
        <v>0.91956706718816883</v>
      </c>
      <c r="AN401" s="223">
        <v>1</v>
      </c>
      <c r="AO401" s="223">
        <v>0.92859477273369062</v>
      </c>
      <c r="AP401" s="223">
        <v>1</v>
      </c>
      <c r="AQ401" s="223">
        <v>0.89281489888110177</v>
      </c>
      <c r="AR401" s="223">
        <v>1</v>
      </c>
      <c r="AS401" s="223">
        <v>0.79379561899434281</v>
      </c>
      <c r="AT401" s="363">
        <v>0.88882509836381396</v>
      </c>
      <c r="AU401" s="223">
        <v>1</v>
      </c>
      <c r="AV401" s="223">
        <v>0.91394479631844283</v>
      </c>
      <c r="AW401" s="223">
        <v>1</v>
      </c>
      <c r="AX401" s="223">
        <v>1</v>
      </c>
      <c r="AY401" s="223">
        <v>0.87266440096021891</v>
      </c>
      <c r="AZ401" s="223">
        <v>1</v>
      </c>
      <c r="BA401" s="223">
        <v>1</v>
      </c>
      <c r="BB401" s="223">
        <v>1</v>
      </c>
    </row>
    <row r="402" spans="1:54" ht="15" customHeight="1">
      <c r="A402" s="224">
        <f t="shared" si="33"/>
        <v>42461</v>
      </c>
      <c r="B402" s="225">
        <f t="shared" si="33"/>
        <v>42461</v>
      </c>
      <c r="C402" s="223">
        <v>1</v>
      </c>
      <c r="D402" s="223">
        <v>1</v>
      </c>
      <c r="E402" s="223">
        <v>1</v>
      </c>
      <c r="F402" s="223">
        <v>0.78852605820553179</v>
      </c>
      <c r="G402" s="223">
        <v>1.0011119996974169</v>
      </c>
      <c r="H402" s="223">
        <v>1</v>
      </c>
      <c r="I402" s="223">
        <v>1</v>
      </c>
      <c r="J402" s="223">
        <v>1</v>
      </c>
      <c r="K402" s="223">
        <v>1</v>
      </c>
      <c r="L402" s="223">
        <v>0.84801841190846161</v>
      </c>
      <c r="M402" s="223">
        <v>0.94622300777664503</v>
      </c>
      <c r="N402" s="223">
        <v>1</v>
      </c>
      <c r="O402" s="223">
        <v>0.92447878828164187</v>
      </c>
      <c r="P402" s="223">
        <v>1</v>
      </c>
      <c r="Q402" s="223">
        <v>0.90813986908146238</v>
      </c>
      <c r="R402" s="223">
        <v>0.95340510936143275</v>
      </c>
      <c r="S402" s="223">
        <v>1</v>
      </c>
      <c r="T402" s="223">
        <v>0.81236977669734167</v>
      </c>
      <c r="U402" s="223">
        <v>1</v>
      </c>
      <c r="V402" s="223">
        <v>1</v>
      </c>
      <c r="W402" s="223">
        <v>0.90025140865577447</v>
      </c>
      <c r="X402" s="223">
        <v>1</v>
      </c>
      <c r="Y402" s="223">
        <v>0.93888670207802716</v>
      </c>
      <c r="Z402" s="223">
        <v>0.9704246468793295</v>
      </c>
      <c r="AA402" s="223">
        <v>0.91869862020565918</v>
      </c>
      <c r="AB402" s="223">
        <v>1</v>
      </c>
      <c r="AC402" s="223">
        <v>1</v>
      </c>
      <c r="AD402" s="360">
        <v>0.90681081884979553</v>
      </c>
      <c r="AE402" s="223">
        <v>1</v>
      </c>
      <c r="AF402" s="223">
        <v>1</v>
      </c>
      <c r="AG402" s="223">
        <v>1</v>
      </c>
      <c r="AH402" s="223">
        <v>1.026425716813288</v>
      </c>
      <c r="AI402" s="223">
        <v>1</v>
      </c>
      <c r="AJ402" s="223">
        <v>0.84184679275604868</v>
      </c>
      <c r="AK402" s="223">
        <v>0.99876569368570312</v>
      </c>
      <c r="AL402" s="223">
        <v>1</v>
      </c>
      <c r="AM402" s="223">
        <v>0.92280371399078887</v>
      </c>
      <c r="AN402" s="223">
        <v>1</v>
      </c>
      <c r="AO402" s="223">
        <v>0.93217033186358755</v>
      </c>
      <c r="AP402" s="223">
        <v>1</v>
      </c>
      <c r="AQ402" s="223">
        <v>0.89450378260425412</v>
      </c>
      <c r="AR402" s="223">
        <v>1</v>
      </c>
      <c r="AS402" s="223">
        <v>0.80014409889528282</v>
      </c>
      <c r="AT402" s="363">
        <v>0.8939456695234369</v>
      </c>
      <c r="AU402" s="223">
        <v>1</v>
      </c>
      <c r="AV402" s="223">
        <v>0.91874485607014034</v>
      </c>
      <c r="AW402" s="223">
        <v>1</v>
      </c>
      <c r="AX402" s="223">
        <v>1</v>
      </c>
      <c r="AY402" s="223">
        <v>0.87537733407474205</v>
      </c>
      <c r="AZ402" s="223">
        <v>1</v>
      </c>
      <c r="BA402" s="223">
        <v>1</v>
      </c>
      <c r="BB402" s="223">
        <v>1</v>
      </c>
    </row>
    <row r="403" spans="1:54" ht="15" customHeight="1">
      <c r="A403" s="224">
        <f t="shared" si="33"/>
        <v>42491</v>
      </c>
      <c r="B403" s="225">
        <f t="shared" si="33"/>
        <v>42491</v>
      </c>
      <c r="C403" s="223">
        <v>1</v>
      </c>
      <c r="D403" s="223">
        <v>1</v>
      </c>
      <c r="E403" s="223">
        <v>1</v>
      </c>
      <c r="F403" s="223">
        <v>0.79490107902394203</v>
      </c>
      <c r="G403" s="223">
        <v>1.0037214240561776</v>
      </c>
      <c r="H403" s="223">
        <v>1</v>
      </c>
      <c r="I403" s="223">
        <v>1</v>
      </c>
      <c r="J403" s="223">
        <v>1</v>
      </c>
      <c r="K403" s="223">
        <v>1</v>
      </c>
      <c r="L403" s="223">
        <v>0.85302800389400069</v>
      </c>
      <c r="M403" s="223">
        <v>0.94854544251296646</v>
      </c>
      <c r="N403" s="223">
        <v>1</v>
      </c>
      <c r="O403" s="223">
        <v>0.9296718675836575</v>
      </c>
      <c r="P403" s="223">
        <v>1</v>
      </c>
      <c r="Q403" s="223">
        <v>0.91233239848121572</v>
      </c>
      <c r="R403" s="223">
        <v>0.9571970959605367</v>
      </c>
      <c r="S403" s="223">
        <v>1</v>
      </c>
      <c r="T403" s="223">
        <v>0.81952748015979915</v>
      </c>
      <c r="U403" s="223">
        <v>1</v>
      </c>
      <c r="V403" s="223">
        <v>1</v>
      </c>
      <c r="W403" s="223">
        <v>0.90347449963115056</v>
      </c>
      <c r="X403" s="223">
        <v>1</v>
      </c>
      <c r="Y403" s="223">
        <v>0.94309653617141009</v>
      </c>
      <c r="Z403" s="223">
        <v>0.97126387160455963</v>
      </c>
      <c r="AA403" s="223">
        <v>0.92173069277188113</v>
      </c>
      <c r="AB403" s="223">
        <v>1</v>
      </c>
      <c r="AC403" s="223">
        <v>1</v>
      </c>
      <c r="AD403" s="360">
        <v>0.90971197661445746</v>
      </c>
      <c r="AE403" s="223">
        <v>1</v>
      </c>
      <c r="AF403" s="223">
        <v>1</v>
      </c>
      <c r="AG403" s="223">
        <v>1</v>
      </c>
      <c r="AH403" s="223">
        <v>1.0285809592245128</v>
      </c>
      <c r="AI403" s="223">
        <v>1</v>
      </c>
      <c r="AJ403" s="223">
        <v>0.84577645230972198</v>
      </c>
      <c r="AK403" s="223">
        <v>0.9990351491770908</v>
      </c>
      <c r="AL403" s="223">
        <v>1</v>
      </c>
      <c r="AM403" s="223">
        <v>0.92585388663767454</v>
      </c>
      <c r="AN403" s="223">
        <v>1</v>
      </c>
      <c r="AO403" s="223">
        <v>0.93566553230253857</v>
      </c>
      <c r="AP403" s="223">
        <v>1</v>
      </c>
      <c r="AQ403" s="223">
        <v>0.89624170868779363</v>
      </c>
      <c r="AR403" s="223">
        <v>1</v>
      </c>
      <c r="AS403" s="223">
        <v>0.80640887090608493</v>
      </c>
      <c r="AT403" s="363">
        <v>0.8989493665839251</v>
      </c>
      <c r="AU403" s="223">
        <v>1</v>
      </c>
      <c r="AV403" s="223">
        <v>0.92323000848611847</v>
      </c>
      <c r="AW403" s="223">
        <v>1</v>
      </c>
      <c r="AX403" s="223">
        <v>1</v>
      </c>
      <c r="AY403" s="223">
        <v>0.87813046227788238</v>
      </c>
      <c r="AZ403" s="223">
        <v>1</v>
      </c>
      <c r="BA403" s="223">
        <v>1</v>
      </c>
      <c r="BB403" s="223">
        <v>1</v>
      </c>
    </row>
    <row r="404" spans="1:54" ht="15" customHeight="1">
      <c r="A404" s="224">
        <f t="shared" si="33"/>
        <v>42522</v>
      </c>
      <c r="B404" s="225">
        <f t="shared" si="33"/>
        <v>42522</v>
      </c>
      <c r="C404" s="223">
        <v>1</v>
      </c>
      <c r="D404" s="223">
        <v>1</v>
      </c>
      <c r="E404" s="223">
        <v>1</v>
      </c>
      <c r="F404" s="223">
        <v>0.80117634928422032</v>
      </c>
      <c r="G404" s="223">
        <v>1.0063083227448117</v>
      </c>
      <c r="H404" s="223">
        <v>1</v>
      </c>
      <c r="I404" s="223">
        <v>1</v>
      </c>
      <c r="J404" s="223">
        <v>1</v>
      </c>
      <c r="K404" s="223">
        <v>1</v>
      </c>
      <c r="L404" s="223">
        <v>0.8582731470503322</v>
      </c>
      <c r="M404" s="223">
        <v>0.95071529829788037</v>
      </c>
      <c r="N404" s="223">
        <v>1</v>
      </c>
      <c r="O404" s="223">
        <v>0.93470090460534927</v>
      </c>
      <c r="P404" s="223">
        <v>1</v>
      </c>
      <c r="Q404" s="223">
        <v>0.91636841430730609</v>
      </c>
      <c r="R404" s="223">
        <v>0.9608402179461113</v>
      </c>
      <c r="S404" s="223">
        <v>1</v>
      </c>
      <c r="T404" s="223">
        <v>0.8268668831512298</v>
      </c>
      <c r="U404" s="223">
        <v>1</v>
      </c>
      <c r="V404" s="223">
        <v>1</v>
      </c>
      <c r="W404" s="223">
        <v>0.90665317978918081</v>
      </c>
      <c r="X404" s="223">
        <v>1</v>
      </c>
      <c r="Y404" s="223">
        <v>0.94704852208498458</v>
      </c>
      <c r="Z404" s="223">
        <v>0.97205004471061973</v>
      </c>
      <c r="AA404" s="223">
        <v>0.92469901092998219</v>
      </c>
      <c r="AB404" s="223">
        <v>1</v>
      </c>
      <c r="AC404" s="223">
        <v>1</v>
      </c>
      <c r="AD404" s="360">
        <v>0.91257430680157015</v>
      </c>
      <c r="AE404" s="223">
        <v>1</v>
      </c>
      <c r="AF404" s="223">
        <v>1</v>
      </c>
      <c r="AG404" s="223">
        <v>1</v>
      </c>
      <c r="AH404" s="223">
        <v>1.0302975034809305</v>
      </c>
      <c r="AI404" s="223">
        <v>1</v>
      </c>
      <c r="AJ404" s="223">
        <v>0.8498254286886755</v>
      </c>
      <c r="AK404" s="223">
        <v>0.99927122315040828</v>
      </c>
      <c r="AL404" s="223">
        <v>1</v>
      </c>
      <c r="AM404" s="223">
        <v>0.92871545873661476</v>
      </c>
      <c r="AN404" s="223">
        <v>1</v>
      </c>
      <c r="AO404" s="223">
        <v>0.93907917641420358</v>
      </c>
      <c r="AP404" s="223">
        <v>1</v>
      </c>
      <c r="AQ404" s="223">
        <v>0.89802905824532464</v>
      </c>
      <c r="AR404" s="223">
        <v>1</v>
      </c>
      <c r="AS404" s="223">
        <v>0.81258683254136321</v>
      </c>
      <c r="AT404" s="363">
        <v>0.90383352966392427</v>
      </c>
      <c r="AU404" s="223">
        <v>1</v>
      </c>
      <c r="AV404" s="223">
        <v>0.92739510346879328</v>
      </c>
      <c r="AW404" s="223">
        <v>1</v>
      </c>
      <c r="AX404" s="223">
        <v>1</v>
      </c>
      <c r="AY404" s="223">
        <v>0.88092423870466352</v>
      </c>
      <c r="AZ404" s="223">
        <v>1</v>
      </c>
      <c r="BA404" s="223">
        <v>1</v>
      </c>
      <c r="BB404" s="223">
        <v>1</v>
      </c>
    </row>
    <row r="405" spans="1:54" ht="15" customHeight="1">
      <c r="A405" s="224">
        <f t="shared" si="33"/>
        <v>42552</v>
      </c>
      <c r="B405" s="225">
        <f t="shared" si="33"/>
        <v>42552</v>
      </c>
      <c r="C405" s="223">
        <v>1</v>
      </c>
      <c r="D405" s="223">
        <v>1</v>
      </c>
      <c r="E405" s="223">
        <v>1</v>
      </c>
      <c r="F405" s="223">
        <v>0.80734802293396646</v>
      </c>
      <c r="G405" s="223">
        <v>1.0088724285864066</v>
      </c>
      <c r="H405" s="223">
        <v>1</v>
      </c>
      <c r="I405" s="223">
        <v>1</v>
      </c>
      <c r="J405" s="223">
        <v>1</v>
      </c>
      <c r="K405" s="223">
        <v>1</v>
      </c>
      <c r="L405" s="223">
        <v>0.8637596008394629</v>
      </c>
      <c r="M405" s="223">
        <v>0.95273125307276496</v>
      </c>
      <c r="N405" s="223">
        <v>1</v>
      </c>
      <c r="O405" s="223">
        <v>0.93956218777820688</v>
      </c>
      <c r="P405" s="223">
        <v>1</v>
      </c>
      <c r="Q405" s="223">
        <v>0.92024510230113532</v>
      </c>
      <c r="R405" s="223">
        <v>0.96433219615777144</v>
      </c>
      <c r="S405" s="223">
        <v>1</v>
      </c>
      <c r="T405" s="223">
        <v>0.83439353837949559</v>
      </c>
      <c r="U405" s="223">
        <v>1</v>
      </c>
      <c r="V405" s="223">
        <v>1</v>
      </c>
      <c r="W405" s="223">
        <v>0.90978674968690332</v>
      </c>
      <c r="X405" s="223">
        <v>1</v>
      </c>
      <c r="Y405" s="223">
        <v>0.95073851408857168</v>
      </c>
      <c r="Z405" s="223">
        <v>0.97278300355539071</v>
      </c>
      <c r="AA405" s="223">
        <v>0.92760270425766367</v>
      </c>
      <c r="AB405" s="223">
        <v>1</v>
      </c>
      <c r="AC405" s="223">
        <v>1</v>
      </c>
      <c r="AD405" s="360">
        <v>0.91539726659062948</v>
      </c>
      <c r="AE405" s="223">
        <v>1</v>
      </c>
      <c r="AF405" s="223">
        <v>1</v>
      </c>
      <c r="AG405" s="223">
        <v>1</v>
      </c>
      <c r="AH405" s="223">
        <v>1.031573225667245</v>
      </c>
      <c r="AI405" s="223">
        <v>1</v>
      </c>
      <c r="AJ405" s="223">
        <v>0.85399592122314305</v>
      </c>
      <c r="AK405" s="223">
        <v>0.99947388832391182</v>
      </c>
      <c r="AL405" s="223">
        <v>1</v>
      </c>
      <c r="AM405" s="223">
        <v>0.93138620273957529</v>
      </c>
      <c r="AN405" s="223">
        <v>1</v>
      </c>
      <c r="AO405" s="223">
        <v>0.94241000631464855</v>
      </c>
      <c r="AP405" s="223">
        <v>1</v>
      </c>
      <c r="AQ405" s="223">
        <v>0.89986622871230837</v>
      </c>
      <c r="AR405" s="223">
        <v>1</v>
      </c>
      <c r="AS405" s="223">
        <v>0.81867466211757778</v>
      </c>
      <c r="AT405" s="363">
        <v>0.9085953425543829</v>
      </c>
      <c r="AU405" s="223">
        <v>1</v>
      </c>
      <c r="AV405" s="223">
        <v>0.93123471107981848</v>
      </c>
      <c r="AW405" s="223">
        <v>1</v>
      </c>
      <c r="AX405" s="223">
        <v>1</v>
      </c>
      <c r="AY405" s="223">
        <v>0.88375913812138951</v>
      </c>
      <c r="AZ405" s="223">
        <v>1</v>
      </c>
      <c r="BA405" s="223">
        <v>1</v>
      </c>
      <c r="BB405" s="223">
        <v>1</v>
      </c>
    </row>
    <row r="406" spans="1:54" ht="15" customHeight="1">
      <c r="A406" s="224">
        <f t="shared" ref="A406:B425" si="34">A88</f>
        <v>42583</v>
      </c>
      <c r="B406" s="225">
        <f t="shared" si="34"/>
        <v>42583</v>
      </c>
      <c r="C406" s="223">
        <v>1</v>
      </c>
      <c r="D406" s="223">
        <v>1</v>
      </c>
      <c r="E406" s="223">
        <v>1</v>
      </c>
      <c r="F406" s="223">
        <v>0.81341041060477248</v>
      </c>
      <c r="G406" s="223">
        <v>1.0114130975043427</v>
      </c>
      <c r="H406" s="223">
        <v>1</v>
      </c>
      <c r="I406" s="223">
        <v>1</v>
      </c>
      <c r="J406" s="223">
        <v>1</v>
      </c>
      <c r="K406" s="223">
        <v>1</v>
      </c>
      <c r="L406" s="223">
        <v>0.86949724989135757</v>
      </c>
      <c r="M406" s="223">
        <v>0.95458944807517598</v>
      </c>
      <c r="N406" s="223">
        <v>1</v>
      </c>
      <c r="O406" s="223">
        <v>0.94424916377333568</v>
      </c>
      <c r="P406" s="223">
        <v>1</v>
      </c>
      <c r="Q406" s="223">
        <v>0.92395697983836034</v>
      </c>
      <c r="R406" s="223">
        <v>0.96766823445581662</v>
      </c>
      <c r="S406" s="223">
        <v>1</v>
      </c>
      <c r="T406" s="223">
        <v>0.84211628584231024</v>
      </c>
      <c r="U406" s="223">
        <v>1</v>
      </c>
      <c r="V406" s="223">
        <v>1</v>
      </c>
      <c r="W406" s="223">
        <v>0.91287375888400624</v>
      </c>
      <c r="X406" s="223">
        <v>1</v>
      </c>
      <c r="Y406" s="223">
        <v>0.95415799252499844</v>
      </c>
      <c r="Z406" s="223">
        <v>0.97346171253729341</v>
      </c>
      <c r="AA406" s="223">
        <v>0.93043983006326669</v>
      </c>
      <c r="AB406" s="223">
        <v>1</v>
      </c>
      <c r="AC406" s="223">
        <v>1</v>
      </c>
      <c r="AD406" s="360">
        <v>0.91817965978999583</v>
      </c>
      <c r="AE406" s="223">
        <v>1</v>
      </c>
      <c r="AF406" s="223">
        <v>1</v>
      </c>
      <c r="AG406" s="223">
        <v>1</v>
      </c>
      <c r="AH406" s="223">
        <v>1.032398745186399</v>
      </c>
      <c r="AI406" s="223">
        <v>1</v>
      </c>
      <c r="AJ406" s="223">
        <v>0.85829216991452373</v>
      </c>
      <c r="AK406" s="223">
        <v>0.99964256969724474</v>
      </c>
      <c r="AL406" s="223">
        <v>1</v>
      </c>
      <c r="AM406" s="223">
        <v>0.93386073154562443</v>
      </c>
      <c r="AN406" s="223">
        <v>1</v>
      </c>
      <c r="AO406" s="223">
        <v>0.9456553855010964</v>
      </c>
      <c r="AP406" s="223">
        <v>1</v>
      </c>
      <c r="AQ406" s="223">
        <v>0.90175443796886678</v>
      </c>
      <c r="AR406" s="223">
        <v>1</v>
      </c>
      <c r="AS406" s="223">
        <v>0.82466743806940479</v>
      </c>
      <c r="AT406" s="363">
        <v>0.91322991270034393</v>
      </c>
      <c r="AU406" s="223">
        <v>1</v>
      </c>
      <c r="AV406" s="223">
        <v>0.9347379530083636</v>
      </c>
      <c r="AW406" s="223">
        <v>1</v>
      </c>
      <c r="AX406" s="223">
        <v>1</v>
      </c>
      <c r="AY406" s="223">
        <v>0.8866363161706341</v>
      </c>
      <c r="AZ406" s="223">
        <v>1</v>
      </c>
      <c r="BA406" s="223">
        <v>1</v>
      </c>
      <c r="BB406" s="223">
        <v>1</v>
      </c>
    </row>
    <row r="407" spans="1:54" ht="15" customHeight="1">
      <c r="A407" s="224">
        <f t="shared" si="34"/>
        <v>42614</v>
      </c>
      <c r="B407" s="225">
        <f t="shared" si="34"/>
        <v>42614</v>
      </c>
      <c r="C407" s="223">
        <v>1</v>
      </c>
      <c r="D407" s="223">
        <v>1</v>
      </c>
      <c r="E407" s="223">
        <v>1</v>
      </c>
      <c r="F407" s="223">
        <v>0.8193554185732308</v>
      </c>
      <c r="G407" s="223">
        <v>1.0139274810593142</v>
      </c>
      <c r="H407" s="223">
        <v>1</v>
      </c>
      <c r="I407" s="223">
        <v>1</v>
      </c>
      <c r="J407" s="223">
        <v>1</v>
      </c>
      <c r="K407" s="223">
        <v>1</v>
      </c>
      <c r="L407" s="223">
        <v>0.87547377426676043</v>
      </c>
      <c r="M407" s="223">
        <v>0.9562922368587341</v>
      </c>
      <c r="N407" s="223">
        <v>1</v>
      </c>
      <c r="O407" s="223">
        <v>0.9487585112329977</v>
      </c>
      <c r="P407" s="223">
        <v>1</v>
      </c>
      <c r="Q407" s="223">
        <v>0.92750262657721338</v>
      </c>
      <c r="R407" s="223">
        <v>0.97084762360091104</v>
      </c>
      <c r="S407" s="223">
        <v>1</v>
      </c>
      <c r="T407" s="223">
        <v>0.85002194360870853</v>
      </c>
      <c r="U407" s="223">
        <v>1</v>
      </c>
      <c r="V407" s="223">
        <v>1</v>
      </c>
      <c r="W407" s="223">
        <v>0.91591107777279446</v>
      </c>
      <c r="X407" s="223">
        <v>1</v>
      </c>
      <c r="Y407" s="223">
        <v>0.95730880886598135</v>
      </c>
      <c r="Z407" s="223">
        <v>0.97408720771873492</v>
      </c>
      <c r="AA407" s="223">
        <v>0.93320823294144917</v>
      </c>
      <c r="AB407" s="223">
        <v>1</v>
      </c>
      <c r="AC407" s="223">
        <v>1</v>
      </c>
      <c r="AD407" s="360">
        <v>0.92091870186580016</v>
      </c>
      <c r="AE407" s="223">
        <v>1</v>
      </c>
      <c r="AF407" s="223">
        <v>1</v>
      </c>
      <c r="AG407" s="223">
        <v>1</v>
      </c>
      <c r="AH407" s="223">
        <v>1.0327884559180129</v>
      </c>
      <c r="AI407" s="223">
        <v>1</v>
      </c>
      <c r="AJ407" s="223">
        <v>0.86270535622704736</v>
      </c>
      <c r="AK407" s="223">
        <v>0.99977888647749125</v>
      </c>
      <c r="AL407" s="223">
        <v>1</v>
      </c>
      <c r="AM407" s="223">
        <v>0.93614117466597591</v>
      </c>
      <c r="AN407" s="223">
        <v>1</v>
      </c>
      <c r="AO407" s="223">
        <v>0.94881295162046619</v>
      </c>
      <c r="AP407" s="223">
        <v>1</v>
      </c>
      <c r="AQ407" s="223">
        <v>0.9036894587842792</v>
      </c>
      <c r="AR407" s="223">
        <v>1</v>
      </c>
      <c r="AS407" s="223">
        <v>0.83055713877784165</v>
      </c>
      <c r="AT407" s="363">
        <v>0.91773301291525233</v>
      </c>
      <c r="AU407" s="223">
        <v>1</v>
      </c>
      <c r="AV407" s="223">
        <v>0.93790788456303342</v>
      </c>
      <c r="AW407" s="223">
        <v>1</v>
      </c>
      <c r="AX407" s="223">
        <v>1</v>
      </c>
      <c r="AY407" s="223">
        <v>0.8895505779196653</v>
      </c>
      <c r="AZ407" s="223">
        <v>1</v>
      </c>
      <c r="BA407" s="223">
        <v>1</v>
      </c>
      <c r="BB407" s="223">
        <v>1</v>
      </c>
    </row>
    <row r="408" spans="1:54" ht="15" customHeight="1">
      <c r="A408" s="224">
        <f t="shared" si="34"/>
        <v>42644</v>
      </c>
      <c r="B408" s="225">
        <f t="shared" si="34"/>
        <v>42644</v>
      </c>
      <c r="C408" s="223">
        <v>1</v>
      </c>
      <c r="D408" s="223">
        <v>1</v>
      </c>
      <c r="E408" s="223">
        <v>1</v>
      </c>
      <c r="F408" s="223">
        <v>0.82517871928009345</v>
      </c>
      <c r="G408" s="223">
        <v>1.0164152906350632</v>
      </c>
      <c r="H408" s="223">
        <v>1</v>
      </c>
      <c r="I408" s="223">
        <v>1</v>
      </c>
      <c r="J408" s="223">
        <v>1</v>
      </c>
      <c r="K408" s="223">
        <v>1</v>
      </c>
      <c r="L408" s="223">
        <v>0.88169518407843572</v>
      </c>
      <c r="M408" s="223">
        <v>0.95783827528155996</v>
      </c>
      <c r="N408" s="223">
        <v>1</v>
      </c>
      <c r="O408" s="223">
        <v>0.95308626246593731</v>
      </c>
      <c r="P408" s="223">
        <v>1</v>
      </c>
      <c r="Q408" s="223">
        <v>0.93087908151017162</v>
      </c>
      <c r="R408" s="223">
        <v>0.97386798680800712</v>
      </c>
      <c r="S408" s="223">
        <v>1</v>
      </c>
      <c r="T408" s="223">
        <v>0.85811637269673557</v>
      </c>
      <c r="U408" s="223">
        <v>1</v>
      </c>
      <c r="V408" s="223">
        <v>1</v>
      </c>
      <c r="W408" s="223">
        <v>0.91889795938869745</v>
      </c>
      <c r="X408" s="223">
        <v>1</v>
      </c>
      <c r="Y408" s="223">
        <v>0.96018663825677231</v>
      </c>
      <c r="Z408" s="223">
        <v>0.9746593269109316</v>
      </c>
      <c r="AA408" s="223">
        <v>0.93590699995412419</v>
      </c>
      <c r="AB408" s="223">
        <v>1</v>
      </c>
      <c r="AC408" s="223">
        <v>1</v>
      </c>
      <c r="AD408" s="360">
        <v>0.92361381511000107</v>
      </c>
      <c r="AE408" s="223">
        <v>1</v>
      </c>
      <c r="AF408" s="223">
        <v>1</v>
      </c>
      <c r="AG408" s="223">
        <v>1</v>
      </c>
      <c r="AH408" s="223">
        <v>1.0327401744280809</v>
      </c>
      <c r="AI408" s="223">
        <v>1</v>
      </c>
      <c r="AJ408" s="223">
        <v>0.8672377073780746</v>
      </c>
      <c r="AK408" s="223">
        <v>0.99988281218224462</v>
      </c>
      <c r="AL408" s="223">
        <v>1</v>
      </c>
      <c r="AM408" s="223">
        <v>0.93822524217402858</v>
      </c>
      <c r="AN408" s="223">
        <v>1</v>
      </c>
      <c r="AO408" s="223">
        <v>0.95188138174700176</v>
      </c>
      <c r="AP408" s="223">
        <v>1</v>
      </c>
      <c r="AQ408" s="223">
        <v>0.90567167865135989</v>
      </c>
      <c r="AR408" s="223">
        <v>1</v>
      </c>
      <c r="AS408" s="223">
        <v>0.83634002291241971</v>
      </c>
      <c r="AT408" s="363">
        <v>0.92210161320126116</v>
      </c>
      <c r="AU408" s="223">
        <v>1</v>
      </c>
      <c r="AV408" s="223">
        <v>0.94073881960398997</v>
      </c>
      <c r="AW408" s="223">
        <v>1</v>
      </c>
      <c r="AX408" s="223">
        <v>1</v>
      </c>
      <c r="AY408" s="223">
        <v>0.8925023798584828</v>
      </c>
      <c r="AZ408" s="223">
        <v>1</v>
      </c>
      <c r="BA408" s="223">
        <v>1</v>
      </c>
      <c r="BB408" s="223">
        <v>1</v>
      </c>
    </row>
    <row r="409" spans="1:54" ht="15" customHeight="1">
      <c r="A409" s="224">
        <f t="shared" si="34"/>
        <v>42675</v>
      </c>
      <c r="B409" s="225">
        <f t="shared" si="34"/>
        <v>42675</v>
      </c>
      <c r="C409" s="223">
        <v>1</v>
      </c>
      <c r="D409" s="223">
        <v>1</v>
      </c>
      <c r="E409" s="223">
        <v>1</v>
      </c>
      <c r="F409" s="223">
        <v>0.83088175252538243</v>
      </c>
      <c r="G409" s="223">
        <v>1.0188792008676921</v>
      </c>
      <c r="H409" s="223">
        <v>1</v>
      </c>
      <c r="I409" s="223">
        <v>1</v>
      </c>
      <c r="J409" s="223">
        <v>1</v>
      </c>
      <c r="K409" s="223">
        <v>1</v>
      </c>
      <c r="L409" s="223">
        <v>0.88818173794415267</v>
      </c>
      <c r="M409" s="223">
        <v>0.95922511250067743</v>
      </c>
      <c r="N409" s="223">
        <v>1</v>
      </c>
      <c r="O409" s="223">
        <v>0.95723078364342884</v>
      </c>
      <c r="P409" s="223">
        <v>1</v>
      </c>
      <c r="Q409" s="223">
        <v>0.93408462075643317</v>
      </c>
      <c r="R409" s="223">
        <v>0.97672788968920277</v>
      </c>
      <c r="S409" s="223">
        <v>1</v>
      </c>
      <c r="T409" s="223">
        <v>0.86642138763001231</v>
      </c>
      <c r="U409" s="223">
        <v>1</v>
      </c>
      <c r="V409" s="223">
        <v>1</v>
      </c>
      <c r="W409" s="223">
        <v>0.92183683911942771</v>
      </c>
      <c r="X409" s="223">
        <v>1</v>
      </c>
      <c r="Y409" s="223">
        <v>0.96278549333293451</v>
      </c>
      <c r="Z409" s="223">
        <v>0.97517759034895501</v>
      </c>
      <c r="AA409" s="223">
        <v>0.93853758228015416</v>
      </c>
      <c r="AB409" s="223">
        <v>1</v>
      </c>
      <c r="AC409" s="223">
        <v>1</v>
      </c>
      <c r="AD409" s="360">
        <v>0.92626732160689773</v>
      </c>
      <c r="AE409" s="223">
        <v>1</v>
      </c>
      <c r="AF409" s="223">
        <v>1</v>
      </c>
      <c r="AG409" s="223">
        <v>1</v>
      </c>
      <c r="AH409" s="223">
        <v>1.0322424771402918</v>
      </c>
      <c r="AI409" s="223">
        <v>1</v>
      </c>
      <c r="AJ409" s="223">
        <v>0.87190047652250047</v>
      </c>
      <c r="AK409" s="223">
        <v>0.99995322316450375</v>
      </c>
      <c r="AL409" s="223">
        <v>1</v>
      </c>
      <c r="AM409" s="223">
        <v>0.94010946953426278</v>
      </c>
      <c r="AN409" s="223">
        <v>1</v>
      </c>
      <c r="AO409" s="223">
        <v>0.95486183628673882</v>
      </c>
      <c r="AP409" s="223">
        <v>1</v>
      </c>
      <c r="AQ409" s="223">
        <v>0.90770527836034687</v>
      </c>
      <c r="AR409" s="223">
        <v>1</v>
      </c>
      <c r="AS409" s="223">
        <v>0.84201838177525223</v>
      </c>
      <c r="AT409" s="363">
        <v>0.9263360778562566</v>
      </c>
      <c r="AU409" s="223">
        <v>1</v>
      </c>
      <c r="AV409" s="223">
        <v>0.94322194727301789</v>
      </c>
      <c r="AW409" s="223">
        <v>1</v>
      </c>
      <c r="AX409" s="223">
        <v>1</v>
      </c>
      <c r="AY409" s="223">
        <v>0.89549716340585228</v>
      </c>
      <c r="AZ409" s="223">
        <v>1</v>
      </c>
      <c r="BA409" s="223">
        <v>1</v>
      </c>
      <c r="BB409" s="223">
        <v>1</v>
      </c>
    </row>
    <row r="410" spans="1:54" ht="15" customHeight="1">
      <c r="A410" s="224">
        <f t="shared" si="34"/>
        <v>42705</v>
      </c>
      <c r="B410" s="225">
        <f t="shared" si="34"/>
        <v>42705</v>
      </c>
      <c r="C410" s="223">
        <v>1</v>
      </c>
      <c r="D410" s="223">
        <v>1</v>
      </c>
      <c r="E410" s="223">
        <v>1</v>
      </c>
      <c r="F410" s="223">
        <v>0.83645989067350923</v>
      </c>
      <c r="G410" s="223">
        <v>1.0213189279363029</v>
      </c>
      <c r="H410" s="223">
        <v>1</v>
      </c>
      <c r="I410" s="223">
        <v>1</v>
      </c>
      <c r="J410" s="223">
        <v>1</v>
      </c>
      <c r="K410" s="223">
        <v>1</v>
      </c>
      <c r="L410" s="223">
        <v>0.89494008045941853</v>
      </c>
      <c r="M410" s="223">
        <v>0.9604513571496317</v>
      </c>
      <c r="N410" s="223">
        <v>1</v>
      </c>
      <c r="O410" s="223">
        <v>0.96118788431814861</v>
      </c>
      <c r="P410" s="223">
        <v>1</v>
      </c>
      <c r="Q410" s="223">
        <v>0.93711613861745524</v>
      </c>
      <c r="R410" s="223">
        <v>0.97942485195785867</v>
      </c>
      <c r="S410" s="223">
        <v>1</v>
      </c>
      <c r="T410" s="223">
        <v>0.87494370177426373</v>
      </c>
      <c r="U410" s="223">
        <v>1</v>
      </c>
      <c r="V410" s="223">
        <v>1</v>
      </c>
      <c r="W410" s="223">
        <v>0.92472695841704267</v>
      </c>
      <c r="X410" s="223">
        <v>1</v>
      </c>
      <c r="Y410" s="223">
        <v>0.96510082143637099</v>
      </c>
      <c r="Z410" s="223">
        <v>0.97564183244043334</v>
      </c>
      <c r="AA410" s="223">
        <v>0.94109904383639997</v>
      </c>
      <c r="AB410" s="223">
        <v>1</v>
      </c>
      <c r="AC410" s="223">
        <v>1</v>
      </c>
      <c r="AD410" s="360">
        <v>0.92887863774502399</v>
      </c>
      <c r="AE410" s="223">
        <v>1</v>
      </c>
      <c r="AF410" s="223">
        <v>1</v>
      </c>
      <c r="AG410" s="223">
        <v>1</v>
      </c>
      <c r="AH410" s="223">
        <v>1.0312930879612365</v>
      </c>
      <c r="AI410" s="223">
        <v>1</v>
      </c>
      <c r="AJ410" s="223">
        <v>0.87669611205211251</v>
      </c>
      <c r="AK410" s="223">
        <v>0.99999009197903244</v>
      </c>
      <c r="AL410" s="223">
        <v>1</v>
      </c>
      <c r="AM410" s="223">
        <v>0.94179147025087828</v>
      </c>
      <c r="AN410" s="223">
        <v>1</v>
      </c>
      <c r="AO410" s="223">
        <v>0.95775294955458579</v>
      </c>
      <c r="AP410" s="223">
        <v>1</v>
      </c>
      <c r="AQ410" s="223">
        <v>0.90979067377808454</v>
      </c>
      <c r="AR410" s="223">
        <v>1</v>
      </c>
      <c r="AS410" s="223">
        <v>0.84758823547053952</v>
      </c>
      <c r="AT410" s="363">
        <v>0.9304332213872134</v>
      </c>
      <c r="AU410" s="223">
        <v>1</v>
      </c>
      <c r="AV410" s="223">
        <v>0.94535125481169646</v>
      </c>
      <c r="AW410" s="223">
        <v>1</v>
      </c>
      <c r="AX410" s="223">
        <v>1</v>
      </c>
      <c r="AY410" s="223">
        <v>0.89853543690382742</v>
      </c>
      <c r="AZ410" s="223">
        <v>1</v>
      </c>
      <c r="BA410" s="223">
        <v>1</v>
      </c>
      <c r="BB410" s="223">
        <v>1</v>
      </c>
    </row>
    <row r="411" spans="1:54" ht="15" customHeight="1">
      <c r="A411" s="224">
        <f t="shared" si="34"/>
        <v>42736</v>
      </c>
      <c r="B411" s="225">
        <f t="shared" si="34"/>
        <v>42736</v>
      </c>
      <c r="C411" s="223">
        <v>1</v>
      </c>
      <c r="D411" s="223">
        <v>1</v>
      </c>
      <c r="E411" s="223">
        <v>1</v>
      </c>
      <c r="F411" s="223">
        <v>0.84191017199945217</v>
      </c>
      <c r="G411" s="223">
        <v>1.0237223575162799</v>
      </c>
      <c r="H411" s="223">
        <v>1</v>
      </c>
      <c r="I411" s="223">
        <v>1</v>
      </c>
      <c r="J411" s="223">
        <v>1</v>
      </c>
      <c r="K411" s="223">
        <v>1</v>
      </c>
      <c r="L411" s="223">
        <v>0.90184442227590644</v>
      </c>
      <c r="M411" s="223">
        <v>0.96155462682854742</v>
      </c>
      <c r="N411" s="223">
        <v>1</v>
      </c>
      <c r="O411" s="223">
        <v>0.96495496481781373</v>
      </c>
      <c r="P411" s="223">
        <v>1</v>
      </c>
      <c r="Q411" s="223">
        <v>0.93997838521237198</v>
      </c>
      <c r="R411" s="223">
        <v>0.98195723747443842</v>
      </c>
      <c r="S411" s="223">
        <v>1</v>
      </c>
      <c r="T411" s="223">
        <v>0.8835581233768014</v>
      </c>
      <c r="U411" s="223">
        <v>1</v>
      </c>
      <c r="V411" s="223">
        <v>1</v>
      </c>
      <c r="W411" s="223">
        <v>0.92756439997274498</v>
      </c>
      <c r="X411" s="223">
        <v>1</v>
      </c>
      <c r="Y411" s="223">
        <v>0.96714183749666416</v>
      </c>
      <c r="Z411" s="223">
        <v>0.97606352398299745</v>
      </c>
      <c r="AA411" s="223">
        <v>0.94357841231613981</v>
      </c>
      <c r="AB411" s="223">
        <v>1</v>
      </c>
      <c r="AC411" s="223">
        <v>1</v>
      </c>
      <c r="AD411" s="360">
        <v>0.93144362392433067</v>
      </c>
      <c r="AE411" s="223">
        <v>1</v>
      </c>
      <c r="AF411" s="223">
        <v>1</v>
      </c>
      <c r="AG411" s="223">
        <v>1</v>
      </c>
      <c r="AH411" s="223">
        <v>1.0300038974299586</v>
      </c>
      <c r="AI411" s="223">
        <v>1</v>
      </c>
      <c r="AJ411" s="223">
        <v>0.88159604950572867</v>
      </c>
      <c r="AK411" s="223">
        <v>1</v>
      </c>
      <c r="AL411" s="223">
        <v>1</v>
      </c>
      <c r="AM411" s="223">
        <v>0.94330979772087753</v>
      </c>
      <c r="AN411" s="223">
        <v>1</v>
      </c>
      <c r="AO411" s="223">
        <v>0.96056041067465259</v>
      </c>
      <c r="AP411" s="223">
        <v>1</v>
      </c>
      <c r="AQ411" s="223">
        <v>0.91193900360165692</v>
      </c>
      <c r="AR411" s="223">
        <v>1</v>
      </c>
      <c r="AS411" s="223">
        <v>0.85305300141391327</v>
      </c>
      <c r="AT411" s="363">
        <v>0.93437247234872955</v>
      </c>
      <c r="AU411" s="223">
        <v>1</v>
      </c>
      <c r="AV411" s="223">
        <v>0.94718363726783328</v>
      </c>
      <c r="AW411" s="223">
        <v>1</v>
      </c>
      <c r="AX411" s="223">
        <v>1</v>
      </c>
      <c r="AY411" s="223">
        <v>0.90162196169931308</v>
      </c>
      <c r="AZ411" s="223">
        <v>1</v>
      </c>
      <c r="BA411" s="223">
        <v>1</v>
      </c>
      <c r="BB411" s="223">
        <v>1</v>
      </c>
    </row>
    <row r="412" spans="1:54" ht="15" customHeight="1">
      <c r="A412" s="224">
        <f t="shared" si="34"/>
        <v>42767</v>
      </c>
      <c r="B412" s="225">
        <f t="shared" si="34"/>
        <v>42767</v>
      </c>
      <c r="C412" s="223">
        <v>1</v>
      </c>
      <c r="D412" s="223">
        <v>1</v>
      </c>
      <c r="E412" s="223">
        <v>1</v>
      </c>
      <c r="F412" s="223">
        <v>0.84722403891871745</v>
      </c>
      <c r="G412" s="223">
        <v>1.0260569663492705</v>
      </c>
      <c r="H412" s="223">
        <v>1</v>
      </c>
      <c r="I412" s="223">
        <v>1</v>
      </c>
      <c r="J412" s="223">
        <v>1</v>
      </c>
      <c r="K412" s="223">
        <v>1</v>
      </c>
      <c r="L412" s="223">
        <v>0.90856178249555597</v>
      </c>
      <c r="M412" s="223">
        <v>0.9626277432950302</v>
      </c>
      <c r="N412" s="223">
        <v>1</v>
      </c>
      <c r="O412" s="223">
        <v>0.96852301315517841</v>
      </c>
      <c r="P412" s="223">
        <v>1</v>
      </c>
      <c r="Q412" s="223">
        <v>0.94268072154679838</v>
      </c>
      <c r="R412" s="223">
        <v>0.9843174920004002</v>
      </c>
      <c r="S412" s="223">
        <v>1</v>
      </c>
      <c r="T412" s="223">
        <v>0.8919266299441091</v>
      </c>
      <c r="U412" s="223">
        <v>1</v>
      </c>
      <c r="V412" s="223">
        <v>1</v>
      </c>
      <c r="W412" s="223">
        <v>0.93033734160628634</v>
      </c>
      <c r="X412" s="223">
        <v>1</v>
      </c>
      <c r="Y412" s="223">
        <v>0.96892805767500145</v>
      </c>
      <c r="Z412" s="223">
        <v>0.97647029252197115</v>
      </c>
      <c r="AA412" s="223">
        <v>0.9459400404022752</v>
      </c>
      <c r="AB412" s="223">
        <v>1</v>
      </c>
      <c r="AC412" s="223">
        <v>1</v>
      </c>
      <c r="AD412" s="360">
        <v>0.93395002888517442</v>
      </c>
      <c r="AE412" s="223">
        <v>1</v>
      </c>
      <c r="AF412" s="223">
        <v>1</v>
      </c>
      <c r="AG412" s="223">
        <v>1</v>
      </c>
      <c r="AH412" s="223">
        <v>1.0286486570293054</v>
      </c>
      <c r="AI412" s="223">
        <v>1</v>
      </c>
      <c r="AJ412" s="223">
        <v>0.88652511940520051</v>
      </c>
      <c r="AK412" s="223">
        <v>1</v>
      </c>
      <c r="AL412" s="223">
        <v>1</v>
      </c>
      <c r="AM412" s="223">
        <v>0.94475956586681586</v>
      </c>
      <c r="AN412" s="223">
        <v>1</v>
      </c>
      <c r="AO412" s="223">
        <v>0.96329667471167724</v>
      </c>
      <c r="AP412" s="223">
        <v>1</v>
      </c>
      <c r="AQ412" s="223">
        <v>0.91418052688819185</v>
      </c>
      <c r="AR412" s="223">
        <v>1</v>
      </c>
      <c r="AS412" s="223">
        <v>0.85842042791529005</v>
      </c>
      <c r="AT412" s="363">
        <v>0.93809835921548246</v>
      </c>
      <c r="AU412" s="223">
        <v>1</v>
      </c>
      <c r="AV412" s="223">
        <v>0.94886158464101489</v>
      </c>
      <c r="AW412" s="223">
        <v>1</v>
      </c>
      <c r="AX412" s="223">
        <v>1</v>
      </c>
      <c r="AY412" s="223">
        <v>0.90476939946420598</v>
      </c>
      <c r="AZ412" s="223">
        <v>1</v>
      </c>
      <c r="BA412" s="223">
        <v>1</v>
      </c>
      <c r="BB412" s="223">
        <v>1</v>
      </c>
    </row>
    <row r="413" spans="1:54" ht="15" customHeight="1">
      <c r="A413" s="224">
        <f t="shared" si="34"/>
        <v>42795</v>
      </c>
      <c r="B413" s="225">
        <f t="shared" si="34"/>
        <v>42795</v>
      </c>
      <c r="C413" s="223">
        <v>1</v>
      </c>
      <c r="D413" s="223">
        <v>1</v>
      </c>
      <c r="E413" s="223">
        <v>1</v>
      </c>
      <c r="F413" s="223">
        <v>0.85238986728385857</v>
      </c>
      <c r="G413" s="223">
        <v>1.0283014722760335</v>
      </c>
      <c r="H413" s="223">
        <v>1</v>
      </c>
      <c r="I413" s="223">
        <v>1</v>
      </c>
      <c r="J413" s="223">
        <v>1</v>
      </c>
      <c r="K413" s="223">
        <v>1</v>
      </c>
      <c r="L413" s="223">
        <v>0.91488879654546451</v>
      </c>
      <c r="M413" s="223">
        <v>0.96372264255698403</v>
      </c>
      <c r="N413" s="223">
        <v>1</v>
      </c>
      <c r="O413" s="223">
        <v>0.97187937016505899</v>
      </c>
      <c r="P413" s="223">
        <v>1</v>
      </c>
      <c r="Q413" s="223">
        <v>0.94522271765365606</v>
      </c>
      <c r="R413" s="223">
        <v>0.98649526313814873</v>
      </c>
      <c r="S413" s="223">
        <v>1</v>
      </c>
      <c r="T413" s="223">
        <v>0.89983736985001261</v>
      </c>
      <c r="U413" s="223">
        <v>1</v>
      </c>
      <c r="V413" s="223">
        <v>1</v>
      </c>
      <c r="W413" s="223">
        <v>0.93303630772117907</v>
      </c>
      <c r="X413" s="223">
        <v>1</v>
      </c>
      <c r="Y413" s="223">
        <v>0.97046261069430217</v>
      </c>
      <c r="Z413" s="223">
        <v>0.97687732777545799</v>
      </c>
      <c r="AA413" s="223">
        <v>0.94815915914272653</v>
      </c>
      <c r="AB413" s="223">
        <v>1</v>
      </c>
      <c r="AC413" s="223">
        <v>1</v>
      </c>
      <c r="AD413" s="360">
        <v>0.93638843460204024</v>
      </c>
      <c r="AE413" s="223">
        <v>1</v>
      </c>
      <c r="AF413" s="223">
        <v>1</v>
      </c>
      <c r="AG413" s="223">
        <v>1</v>
      </c>
      <c r="AH413" s="223">
        <v>1.0273805352972174</v>
      </c>
      <c r="AI413" s="223">
        <v>1</v>
      </c>
      <c r="AJ413" s="223">
        <v>0.89143982181094572</v>
      </c>
      <c r="AK413" s="223">
        <v>1</v>
      </c>
      <c r="AL413" s="223">
        <v>1</v>
      </c>
      <c r="AM413" s="223">
        <v>0.9461927869827943</v>
      </c>
      <c r="AN413" s="223">
        <v>1</v>
      </c>
      <c r="AO413" s="223">
        <v>0.96596601911517399</v>
      </c>
      <c r="AP413" s="223">
        <v>1</v>
      </c>
      <c r="AQ413" s="223">
        <v>0.91653609855956253</v>
      </c>
      <c r="AR413" s="223">
        <v>1</v>
      </c>
      <c r="AS413" s="223">
        <v>0.86368985149454025</v>
      </c>
      <c r="AT413" s="363">
        <v>0.9415708398158098</v>
      </c>
      <c r="AU413" s="223">
        <v>1</v>
      </c>
      <c r="AV413" s="223">
        <v>0.9504616895494068</v>
      </c>
      <c r="AW413" s="223">
        <v>1</v>
      </c>
      <c r="AX413" s="223">
        <v>1</v>
      </c>
      <c r="AY413" s="223">
        <v>0.90798710650204573</v>
      </c>
      <c r="AZ413" s="223">
        <v>1</v>
      </c>
      <c r="BA413" s="223">
        <v>1</v>
      </c>
      <c r="BB413" s="223">
        <v>1</v>
      </c>
    </row>
    <row r="414" spans="1:54" ht="15" customHeight="1">
      <c r="A414" s="224">
        <f t="shared" si="34"/>
        <v>42826</v>
      </c>
      <c r="B414" s="225">
        <f t="shared" si="34"/>
        <v>42826</v>
      </c>
      <c r="C414" s="223">
        <v>1</v>
      </c>
      <c r="D414" s="223">
        <v>1</v>
      </c>
      <c r="E414" s="223">
        <v>1</v>
      </c>
      <c r="F414" s="223">
        <v>0.85740678848707985</v>
      </c>
      <c r="G414" s="223">
        <v>1.0304566746734345</v>
      </c>
      <c r="H414" s="223">
        <v>1</v>
      </c>
      <c r="I414" s="223">
        <v>1</v>
      </c>
      <c r="J414" s="223">
        <v>1</v>
      </c>
      <c r="K414" s="223">
        <v>1</v>
      </c>
      <c r="L414" s="223">
        <v>0.9208240303820715</v>
      </c>
      <c r="M414" s="223">
        <v>0.96483907488946774</v>
      </c>
      <c r="N414" s="223">
        <v>1</v>
      </c>
      <c r="O414" s="223">
        <v>0.97502533083144327</v>
      </c>
      <c r="P414" s="223">
        <v>1</v>
      </c>
      <c r="Q414" s="223">
        <v>0.94760570428473967</v>
      </c>
      <c r="R414" s="223">
        <v>0.98849245860499468</v>
      </c>
      <c r="S414" s="223">
        <v>1</v>
      </c>
      <c r="T414" s="223">
        <v>0.90728602814500847</v>
      </c>
      <c r="U414" s="223">
        <v>1</v>
      </c>
      <c r="V414" s="223">
        <v>1</v>
      </c>
      <c r="W414" s="223">
        <v>0.9356617217999027</v>
      </c>
      <c r="X414" s="223">
        <v>1</v>
      </c>
      <c r="Y414" s="223">
        <v>0.97174904200893197</v>
      </c>
      <c r="Z414" s="223">
        <v>0.97728462573821517</v>
      </c>
      <c r="AA414" s="223">
        <v>0.95023710074279633</v>
      </c>
      <c r="AB414" s="223">
        <v>1</v>
      </c>
      <c r="AC414" s="223">
        <v>1</v>
      </c>
      <c r="AD414" s="360">
        <v>0.93875930418256148</v>
      </c>
      <c r="AE414" s="223">
        <v>1</v>
      </c>
      <c r="AF414" s="223">
        <v>1</v>
      </c>
      <c r="AG414" s="223">
        <v>1</v>
      </c>
      <c r="AH414" s="223">
        <v>1.0261978172386725</v>
      </c>
      <c r="AI414" s="223">
        <v>1</v>
      </c>
      <c r="AJ414" s="223">
        <v>0.89633981834290832</v>
      </c>
      <c r="AK414" s="223">
        <v>1</v>
      </c>
      <c r="AL414" s="223">
        <v>1</v>
      </c>
      <c r="AM414" s="223">
        <v>0.94760962865227083</v>
      </c>
      <c r="AN414" s="223">
        <v>1</v>
      </c>
      <c r="AO414" s="223">
        <v>0.96856884838725699</v>
      </c>
      <c r="AP414" s="223">
        <v>1</v>
      </c>
      <c r="AQ414" s="223">
        <v>0.91900520456008283</v>
      </c>
      <c r="AR414" s="223">
        <v>1</v>
      </c>
      <c r="AS414" s="223">
        <v>0.86886045638166753</v>
      </c>
      <c r="AT414" s="363">
        <v>0.94479145920888785</v>
      </c>
      <c r="AU414" s="223">
        <v>1</v>
      </c>
      <c r="AV414" s="223">
        <v>0.95198479176086503</v>
      </c>
      <c r="AW414" s="223">
        <v>1</v>
      </c>
      <c r="AX414" s="223">
        <v>1</v>
      </c>
      <c r="AY414" s="223">
        <v>0.9112749083304198</v>
      </c>
      <c r="AZ414" s="223">
        <v>1</v>
      </c>
      <c r="BA414" s="223">
        <v>1</v>
      </c>
      <c r="BB414" s="223">
        <v>1</v>
      </c>
    </row>
    <row r="415" spans="1:54" ht="15" customHeight="1">
      <c r="A415" s="224">
        <f t="shared" si="34"/>
        <v>42856</v>
      </c>
      <c r="B415" s="225">
        <f t="shared" si="34"/>
        <v>42856</v>
      </c>
      <c r="C415" s="223">
        <v>1</v>
      </c>
      <c r="D415" s="223">
        <v>1</v>
      </c>
      <c r="E415" s="223">
        <v>1</v>
      </c>
      <c r="F415" s="223">
        <v>0.86227141130175111</v>
      </c>
      <c r="G415" s="223">
        <v>1.03252190323961</v>
      </c>
      <c r="H415" s="223">
        <v>1</v>
      </c>
      <c r="I415" s="223">
        <v>1</v>
      </c>
      <c r="J415" s="223">
        <v>1</v>
      </c>
      <c r="K415" s="223">
        <v>1</v>
      </c>
      <c r="L415" s="223">
        <v>0.92635943050154501</v>
      </c>
      <c r="M415" s="223">
        <v>0.96597714414137459</v>
      </c>
      <c r="N415" s="223">
        <v>1</v>
      </c>
      <c r="O415" s="223">
        <v>0.97795871380758725</v>
      </c>
      <c r="P415" s="223">
        <v>1</v>
      </c>
      <c r="Q415" s="223">
        <v>0.94982839289443555</v>
      </c>
      <c r="R415" s="223">
        <v>0.99030801754098918</v>
      </c>
      <c r="S415" s="223">
        <v>1</v>
      </c>
      <c r="T415" s="223">
        <v>0.91426033551563479</v>
      </c>
      <c r="U415" s="223">
        <v>1</v>
      </c>
      <c r="V415" s="223">
        <v>1</v>
      </c>
      <c r="W415" s="223">
        <v>0.9382127922555592</v>
      </c>
      <c r="X415" s="223">
        <v>1</v>
      </c>
      <c r="Y415" s="223">
        <v>0.97278682459792609</v>
      </c>
      <c r="Z415" s="223">
        <v>0.97769218671219327</v>
      </c>
      <c r="AA415" s="223">
        <v>0.9521728746075937</v>
      </c>
      <c r="AB415" s="223">
        <v>1</v>
      </c>
      <c r="AC415" s="223">
        <v>1</v>
      </c>
      <c r="AD415" s="360">
        <v>0.94106198670472163</v>
      </c>
      <c r="AE415" s="223">
        <v>1</v>
      </c>
      <c r="AF415" s="223">
        <v>1</v>
      </c>
      <c r="AG415" s="223">
        <v>1</v>
      </c>
      <c r="AH415" s="223">
        <v>1.0251001893477352</v>
      </c>
      <c r="AI415" s="223">
        <v>1</v>
      </c>
      <c r="AJ415" s="223">
        <v>0.90122451328915054</v>
      </c>
      <c r="AK415" s="223">
        <v>1</v>
      </c>
      <c r="AL415" s="223">
        <v>1</v>
      </c>
      <c r="AM415" s="223">
        <v>0.94900998926738522</v>
      </c>
      <c r="AN415" s="223">
        <v>1</v>
      </c>
      <c r="AO415" s="223">
        <v>0.97110446875019119</v>
      </c>
      <c r="AP415" s="223">
        <v>1</v>
      </c>
      <c r="AQ415" s="223">
        <v>0.92158921095306967</v>
      </c>
      <c r="AR415" s="223">
        <v>1</v>
      </c>
      <c r="AS415" s="223">
        <v>0.87392974318428673</v>
      </c>
      <c r="AT415" s="363">
        <v>0.94775759932549164</v>
      </c>
      <c r="AU415" s="223">
        <v>1</v>
      </c>
      <c r="AV415" s="223">
        <v>0.95343046598671333</v>
      </c>
      <c r="AW415" s="223">
        <v>1</v>
      </c>
      <c r="AX415" s="223">
        <v>1</v>
      </c>
      <c r="AY415" s="223">
        <v>0.91463379601788142</v>
      </c>
      <c r="AZ415" s="223">
        <v>1</v>
      </c>
      <c r="BA415" s="223">
        <v>1</v>
      </c>
      <c r="BB415" s="223">
        <v>1</v>
      </c>
    </row>
    <row r="416" spans="1:54" ht="15" customHeight="1">
      <c r="A416" s="224">
        <f t="shared" si="34"/>
        <v>42887</v>
      </c>
      <c r="B416" s="225">
        <f t="shared" si="34"/>
        <v>42887</v>
      </c>
      <c r="C416" s="223">
        <v>1</v>
      </c>
      <c r="D416" s="223">
        <v>1</v>
      </c>
      <c r="E416" s="223">
        <v>1</v>
      </c>
      <c r="F416" s="223">
        <v>0.86698037379815684</v>
      </c>
      <c r="G416" s="223">
        <v>1.0344965038106977</v>
      </c>
      <c r="H416" s="223">
        <v>1</v>
      </c>
      <c r="I416" s="223">
        <v>1</v>
      </c>
      <c r="J416" s="223">
        <v>1</v>
      </c>
      <c r="K416" s="223">
        <v>1</v>
      </c>
      <c r="L416" s="223">
        <v>0.93148700929263062</v>
      </c>
      <c r="M416" s="223">
        <v>0.96713695136194433</v>
      </c>
      <c r="N416" s="223">
        <v>1</v>
      </c>
      <c r="O416" s="223">
        <v>0.98067738172173535</v>
      </c>
      <c r="P416" s="223">
        <v>1</v>
      </c>
      <c r="Q416" s="223">
        <v>0.95188952433969443</v>
      </c>
      <c r="R416" s="223">
        <v>0.99194090528214296</v>
      </c>
      <c r="S416" s="223">
        <v>1</v>
      </c>
      <c r="T416" s="223">
        <v>0.92074804173065017</v>
      </c>
      <c r="U416" s="223">
        <v>1</v>
      </c>
      <c r="V416" s="223">
        <v>1</v>
      </c>
      <c r="W416" s="223">
        <v>0.94068874403453384</v>
      </c>
      <c r="X416" s="223">
        <v>1</v>
      </c>
      <c r="Y416" s="223">
        <v>0.97357544372416882</v>
      </c>
      <c r="Z416" s="223">
        <v>0.97810001099006438</v>
      </c>
      <c r="AA416" s="223">
        <v>0.95396551397088469</v>
      </c>
      <c r="AB416" s="223">
        <v>1</v>
      </c>
      <c r="AC416" s="223">
        <v>1</v>
      </c>
      <c r="AD416" s="360">
        <v>0.94329584559282076</v>
      </c>
      <c r="AE416" s="223">
        <v>1</v>
      </c>
      <c r="AF416" s="223">
        <v>1</v>
      </c>
      <c r="AG416" s="223">
        <v>1</v>
      </c>
      <c r="AH416" s="223">
        <v>1.0240873495878362</v>
      </c>
      <c r="AI416" s="223">
        <v>1</v>
      </c>
      <c r="AJ416" s="223">
        <v>0.90609331416468897</v>
      </c>
      <c r="AK416" s="223">
        <v>1</v>
      </c>
      <c r="AL416" s="223">
        <v>1</v>
      </c>
      <c r="AM416" s="223">
        <v>0.95039376984774704</v>
      </c>
      <c r="AN416" s="223">
        <v>1</v>
      </c>
      <c r="AO416" s="223">
        <v>0.97357220119319587</v>
      </c>
      <c r="AP416" s="223">
        <v>1</v>
      </c>
      <c r="AQ416" s="223">
        <v>0.92428945808384588</v>
      </c>
      <c r="AR416" s="223">
        <v>1</v>
      </c>
      <c r="AS416" s="223">
        <v>0.8788952305249883</v>
      </c>
      <c r="AT416" s="363">
        <v>0.95046669328782429</v>
      </c>
      <c r="AU416" s="223">
        <v>1</v>
      </c>
      <c r="AV416" s="223">
        <v>0.95479829804284022</v>
      </c>
      <c r="AW416" s="223">
        <v>1</v>
      </c>
      <c r="AX416" s="223">
        <v>1</v>
      </c>
      <c r="AY416" s="223">
        <v>0.91806474469187538</v>
      </c>
      <c r="AZ416" s="223">
        <v>1</v>
      </c>
      <c r="BA416" s="223">
        <v>1</v>
      </c>
      <c r="BB416" s="223">
        <v>1</v>
      </c>
    </row>
    <row r="417" spans="1:54" ht="15" customHeight="1">
      <c r="A417" s="224">
        <f t="shared" si="34"/>
        <v>42917</v>
      </c>
      <c r="B417" s="225">
        <f t="shared" si="34"/>
        <v>42917</v>
      </c>
      <c r="C417" s="223">
        <v>1</v>
      </c>
      <c r="D417" s="223">
        <v>1</v>
      </c>
      <c r="E417" s="223">
        <v>1</v>
      </c>
      <c r="F417" s="223">
        <v>0.87153011678077119</v>
      </c>
      <c r="G417" s="223">
        <v>1.0363797946912874</v>
      </c>
      <c r="H417" s="223">
        <v>1</v>
      </c>
      <c r="I417" s="223">
        <v>1</v>
      </c>
      <c r="J417" s="223">
        <v>1</v>
      </c>
      <c r="K417" s="223">
        <v>1</v>
      </c>
      <c r="L417" s="223">
        <v>0.93619830609423338</v>
      </c>
      <c r="M417" s="223">
        <v>0.96831860154112681</v>
      </c>
      <c r="N417" s="223">
        <v>1</v>
      </c>
      <c r="O417" s="223">
        <v>0.98317909824889116</v>
      </c>
      <c r="P417" s="223">
        <v>1</v>
      </c>
      <c r="Q417" s="223">
        <v>0.95378778478045034</v>
      </c>
      <c r="R417" s="223">
        <v>0.99339004429674249</v>
      </c>
      <c r="S417" s="223">
        <v>1</v>
      </c>
      <c r="T417" s="223">
        <v>0.92673608306350441</v>
      </c>
      <c r="U417" s="223">
        <v>1</v>
      </c>
      <c r="V417" s="223">
        <v>1</v>
      </c>
      <c r="W417" s="223">
        <v>0.94308876681482223</v>
      </c>
      <c r="X417" s="223">
        <v>1</v>
      </c>
      <c r="Y417" s="223">
        <v>0.97411436258420525</v>
      </c>
      <c r="Z417" s="223">
        <v>0.97850809887473456</v>
      </c>
      <c r="AA417" s="223">
        <v>0.95561401135290946</v>
      </c>
      <c r="AB417" s="223">
        <v>1</v>
      </c>
      <c r="AC417" s="223">
        <v>1</v>
      </c>
      <c r="AD417" s="360">
        <v>0.94546021609177888</v>
      </c>
      <c r="AE417" s="223">
        <v>1</v>
      </c>
      <c r="AF417" s="223">
        <v>1</v>
      </c>
      <c r="AG417" s="223">
        <v>1</v>
      </c>
      <c r="AH417" s="223">
        <v>1.0231589872479967</v>
      </c>
      <c r="AI417" s="223">
        <v>1</v>
      </c>
      <c r="AJ417" s="223">
        <v>0.91094559170495237</v>
      </c>
      <c r="AK417" s="223">
        <v>1</v>
      </c>
      <c r="AL417" s="223">
        <v>1</v>
      </c>
      <c r="AM417" s="223">
        <v>0.95176086743648025</v>
      </c>
      <c r="AN417" s="223">
        <v>1</v>
      </c>
      <c r="AO417" s="223">
        <v>0.97597133609810194</v>
      </c>
      <c r="AP417" s="223">
        <v>1</v>
      </c>
      <c r="AQ417" s="223">
        <v>0.92710735025772906</v>
      </c>
      <c r="AR417" s="223">
        <v>1</v>
      </c>
      <c r="AS417" s="223">
        <v>0.8837542876328468</v>
      </c>
      <c r="AT417" s="363">
        <v>0.9529160536937622</v>
      </c>
      <c r="AU417" s="223">
        <v>1</v>
      </c>
      <c r="AV417" s="223">
        <v>0.95608785721615142</v>
      </c>
      <c r="AW417" s="223">
        <v>1</v>
      </c>
      <c r="AX417" s="223">
        <v>1</v>
      </c>
      <c r="AY417" s="223">
        <v>0.92156877888480981</v>
      </c>
      <c r="AZ417" s="223">
        <v>1</v>
      </c>
      <c r="BA417" s="223">
        <v>1</v>
      </c>
      <c r="BB417" s="223">
        <v>1</v>
      </c>
    </row>
    <row r="418" spans="1:54" ht="15" customHeight="1">
      <c r="A418" s="224">
        <f t="shared" si="34"/>
        <v>42948</v>
      </c>
      <c r="B418" s="225">
        <f t="shared" si="34"/>
        <v>42948</v>
      </c>
      <c r="C418" s="223">
        <v>1</v>
      </c>
      <c r="D418" s="223">
        <v>1</v>
      </c>
      <c r="E418" s="223">
        <v>1</v>
      </c>
      <c r="F418" s="223">
        <v>0.87591438197452953</v>
      </c>
      <c r="G418" s="223">
        <v>1.0381695914410631</v>
      </c>
      <c r="H418" s="223">
        <v>1</v>
      </c>
      <c r="I418" s="223">
        <v>1</v>
      </c>
      <c r="J418" s="223">
        <v>1</v>
      </c>
      <c r="K418" s="223">
        <v>1</v>
      </c>
      <c r="L418" s="223">
        <v>0.94047781953491194</v>
      </c>
      <c r="M418" s="223">
        <v>0.96952255833423828</v>
      </c>
      <c r="N418" s="223">
        <v>1</v>
      </c>
      <c r="O418" s="223">
        <v>0.98545804194509823</v>
      </c>
      <c r="P418" s="223">
        <v>1</v>
      </c>
      <c r="Q418" s="223">
        <v>0.95551917729885794</v>
      </c>
      <c r="R418" s="223">
        <v>0.99465133619670165</v>
      </c>
      <c r="S418" s="223">
        <v>1</v>
      </c>
      <c r="T418" s="223">
        <v>0.9322027769171839</v>
      </c>
      <c r="U418" s="223">
        <v>1</v>
      </c>
      <c r="V418" s="223">
        <v>1</v>
      </c>
      <c r="W418" s="223">
        <v>0.94541079583869914</v>
      </c>
      <c r="X418" s="223">
        <v>1</v>
      </c>
      <c r="Y418" s="223">
        <v>0.97439894591663012</v>
      </c>
      <c r="Z418" s="223">
        <v>0.97891645499101942</v>
      </c>
      <c r="AA418" s="223">
        <v>0.95711498759269154</v>
      </c>
      <c r="AB418" s="223">
        <v>1</v>
      </c>
      <c r="AC418" s="223">
        <v>1</v>
      </c>
      <c r="AD418" s="360">
        <v>0.94755328714715459</v>
      </c>
      <c r="AE418" s="223">
        <v>1</v>
      </c>
      <c r="AF418" s="223">
        <v>1</v>
      </c>
      <c r="AG418" s="223">
        <v>1</v>
      </c>
      <c r="AH418" s="223">
        <v>1.0223161778974925</v>
      </c>
      <c r="AI418" s="223">
        <v>1</v>
      </c>
      <c r="AJ418" s="223">
        <v>0.91578042797483628</v>
      </c>
      <c r="AK418" s="223">
        <v>1</v>
      </c>
      <c r="AL418" s="223">
        <v>1</v>
      </c>
      <c r="AM418" s="223">
        <v>0.95311090489323902</v>
      </c>
      <c r="AN418" s="223">
        <v>1</v>
      </c>
      <c r="AO418" s="223">
        <v>0.97830003110378105</v>
      </c>
      <c r="AP418" s="223">
        <v>1</v>
      </c>
      <c r="AQ418" s="223">
        <v>0.93004624026608196</v>
      </c>
      <c r="AR418" s="223">
        <v>1</v>
      </c>
      <c r="AS418" s="223">
        <v>0.88850246930070931</v>
      </c>
      <c r="AT418" s="363">
        <v>0.95509869916156187</v>
      </c>
      <c r="AU418" s="223">
        <v>1</v>
      </c>
      <c r="AV418" s="223">
        <v>0.95729742684960106</v>
      </c>
      <c r="AW418" s="223">
        <v>1</v>
      </c>
      <c r="AX418" s="223">
        <v>1</v>
      </c>
      <c r="AY418" s="223">
        <v>0.92514813873522639</v>
      </c>
      <c r="AZ418" s="223">
        <v>1</v>
      </c>
      <c r="BA418" s="223">
        <v>1</v>
      </c>
      <c r="BB418" s="223">
        <v>1</v>
      </c>
    </row>
    <row r="419" spans="1:54" ht="15" customHeight="1">
      <c r="A419" s="224">
        <f t="shared" si="34"/>
        <v>42979</v>
      </c>
      <c r="B419" s="225">
        <f t="shared" si="34"/>
        <v>42979</v>
      </c>
      <c r="C419" s="223">
        <v>1</v>
      </c>
      <c r="D419" s="223">
        <v>1</v>
      </c>
      <c r="E419" s="223">
        <v>1</v>
      </c>
      <c r="F419" s="223">
        <v>0.88013773873851919</v>
      </c>
      <c r="G419" s="223">
        <v>1.0398697799601173</v>
      </c>
      <c r="H419" s="223">
        <v>1</v>
      </c>
      <c r="I419" s="223">
        <v>1</v>
      </c>
      <c r="J419" s="223">
        <v>1</v>
      </c>
      <c r="K419" s="223">
        <v>1</v>
      </c>
      <c r="L419" s="223">
        <v>0.94433826099302587</v>
      </c>
      <c r="M419" s="223">
        <v>0.97074784007371151</v>
      </c>
      <c r="N419" s="223">
        <v>1</v>
      </c>
      <c r="O419" s="223">
        <v>0.98752288223206941</v>
      </c>
      <c r="P419" s="223">
        <v>1</v>
      </c>
      <c r="Q419" s="223">
        <v>0.95709054331352739</v>
      </c>
      <c r="R419" s="223">
        <v>0.99573286311912235</v>
      </c>
      <c r="S419" s="223">
        <v>1</v>
      </c>
      <c r="T419" s="223">
        <v>0.93716054381216873</v>
      </c>
      <c r="U419" s="223">
        <v>1</v>
      </c>
      <c r="V419" s="223">
        <v>1</v>
      </c>
      <c r="W419" s="223">
        <v>0.94765784165944822</v>
      </c>
      <c r="X419" s="223">
        <v>1</v>
      </c>
      <c r="Y419" s="223">
        <v>0.9744409971825686</v>
      </c>
      <c r="Z419" s="223">
        <v>0.97932506663964081</v>
      </c>
      <c r="AA419" s="223">
        <v>0.95847463783523634</v>
      </c>
      <c r="AB419" s="223">
        <v>1</v>
      </c>
      <c r="AC419" s="223">
        <v>1</v>
      </c>
      <c r="AD419" s="360">
        <v>0.94957788399235299</v>
      </c>
      <c r="AE419" s="223">
        <v>1</v>
      </c>
      <c r="AF419" s="223">
        <v>1</v>
      </c>
      <c r="AG419" s="223">
        <v>1</v>
      </c>
      <c r="AH419" s="223">
        <v>1.0215544984051161</v>
      </c>
      <c r="AI419" s="223">
        <v>1</v>
      </c>
      <c r="AJ419" s="223">
        <v>0.92059805534350436</v>
      </c>
      <c r="AK419" s="223">
        <v>1</v>
      </c>
      <c r="AL419" s="223">
        <v>1</v>
      </c>
      <c r="AM419" s="223">
        <v>0.95444461170031492</v>
      </c>
      <c r="AN419" s="223">
        <v>1</v>
      </c>
      <c r="AO419" s="223">
        <v>0.98056102666385192</v>
      </c>
      <c r="AP419" s="223">
        <v>1</v>
      </c>
      <c r="AQ419" s="223">
        <v>0.93310160185029067</v>
      </c>
      <c r="AR419" s="223">
        <v>1</v>
      </c>
      <c r="AS419" s="223">
        <v>0.89314259229481452</v>
      </c>
      <c r="AT419" s="363">
        <v>0.95702499655403406</v>
      </c>
      <c r="AU419" s="223">
        <v>1</v>
      </c>
      <c r="AV419" s="223">
        <v>0.95843047596378339</v>
      </c>
      <c r="AW419" s="223">
        <v>1</v>
      </c>
      <c r="AX419" s="223">
        <v>1</v>
      </c>
      <c r="AY419" s="223">
        <v>0.92880015410098971</v>
      </c>
      <c r="AZ419" s="223">
        <v>1</v>
      </c>
      <c r="BA419" s="223">
        <v>1</v>
      </c>
      <c r="BB419" s="223">
        <v>1</v>
      </c>
    </row>
    <row r="420" spans="1:54" ht="15" customHeight="1">
      <c r="A420" s="224">
        <f t="shared" si="34"/>
        <v>43009</v>
      </c>
      <c r="B420" s="225">
        <f t="shared" si="34"/>
        <v>43009</v>
      </c>
      <c r="C420" s="223">
        <v>1</v>
      </c>
      <c r="D420" s="223">
        <v>1</v>
      </c>
      <c r="E420" s="223">
        <v>1</v>
      </c>
      <c r="F420" s="223">
        <v>0.88419648400903328</v>
      </c>
      <c r="G420" s="223">
        <v>1.0414796840385028</v>
      </c>
      <c r="H420" s="223">
        <v>1</v>
      </c>
      <c r="I420" s="223">
        <v>1</v>
      </c>
      <c r="J420" s="223">
        <v>1</v>
      </c>
      <c r="K420" s="223">
        <v>1</v>
      </c>
      <c r="L420" s="223">
        <v>0.9477708112900437</v>
      </c>
      <c r="M420" s="223">
        <v>0.97199454998066803</v>
      </c>
      <c r="N420" s="223">
        <v>1</v>
      </c>
      <c r="O420" s="223">
        <v>0.98937137357770355</v>
      </c>
      <c r="P420" s="223">
        <v>1</v>
      </c>
      <c r="Q420" s="223">
        <v>0.95850057442191738</v>
      </c>
      <c r="R420" s="223">
        <v>0.99663355818029509</v>
      </c>
      <c r="S420" s="223">
        <v>1</v>
      </c>
      <c r="T420" s="223">
        <v>0.94159548074085109</v>
      </c>
      <c r="U420" s="223">
        <v>1</v>
      </c>
      <c r="V420" s="223">
        <v>1</v>
      </c>
      <c r="W420" s="223">
        <v>0.94982909253073533</v>
      </c>
      <c r="X420" s="223">
        <v>1</v>
      </c>
      <c r="Y420" s="223">
        <v>0.97423998281434998</v>
      </c>
      <c r="Z420" s="223">
        <v>0.97973393411496035</v>
      </c>
      <c r="AA420" s="223">
        <v>0.95969196260769163</v>
      </c>
      <c r="AB420" s="223">
        <v>1</v>
      </c>
      <c r="AC420" s="223">
        <v>1</v>
      </c>
      <c r="AD420" s="360">
        <v>0.95153334307187043</v>
      </c>
      <c r="AE420" s="223">
        <v>1</v>
      </c>
      <c r="AF420" s="223">
        <v>1</v>
      </c>
      <c r="AG420" s="223">
        <v>1</v>
      </c>
      <c r="AH420" s="223">
        <v>1.0208736522233088</v>
      </c>
      <c r="AI420" s="223">
        <v>1</v>
      </c>
      <c r="AJ420" s="223">
        <v>0.92539781296918766</v>
      </c>
      <c r="AK420" s="223">
        <v>1</v>
      </c>
      <c r="AL420" s="223">
        <v>1</v>
      </c>
      <c r="AM420" s="223">
        <v>0.95576188629194903</v>
      </c>
      <c r="AN420" s="223">
        <v>1</v>
      </c>
      <c r="AO420" s="223">
        <v>0.98275361279013262</v>
      </c>
      <c r="AP420" s="223">
        <v>1</v>
      </c>
      <c r="AQ420" s="223">
        <v>0.93627485081099127</v>
      </c>
      <c r="AR420" s="223">
        <v>1</v>
      </c>
      <c r="AS420" s="223">
        <v>0.89767190768201022</v>
      </c>
      <c r="AT420" s="363">
        <v>0.9586922422026295</v>
      </c>
      <c r="AU420" s="223">
        <v>1</v>
      </c>
      <c r="AV420" s="223">
        <v>0.95948657998664988</v>
      </c>
      <c r="AW420" s="223">
        <v>1</v>
      </c>
      <c r="AX420" s="223">
        <v>1</v>
      </c>
      <c r="AY420" s="223">
        <v>0.93252586669668758</v>
      </c>
      <c r="AZ420" s="223">
        <v>1</v>
      </c>
      <c r="BA420" s="223">
        <v>1</v>
      </c>
      <c r="BB420" s="223">
        <v>1</v>
      </c>
    </row>
    <row r="421" spans="1:54" ht="15" customHeight="1">
      <c r="A421" s="224">
        <f t="shared" si="34"/>
        <v>43040</v>
      </c>
      <c r="B421" s="225">
        <f t="shared" si="34"/>
        <v>43040</v>
      </c>
      <c r="C421" s="223">
        <v>1</v>
      </c>
      <c r="D421" s="223">
        <v>1</v>
      </c>
      <c r="E421" s="223">
        <v>1</v>
      </c>
      <c r="F421" s="223">
        <v>0.88808136707626717</v>
      </c>
      <c r="G421" s="223">
        <v>1.042995583607667</v>
      </c>
      <c r="H421" s="223">
        <v>1</v>
      </c>
      <c r="I421" s="223">
        <v>1</v>
      </c>
      <c r="J421" s="223">
        <v>1</v>
      </c>
      <c r="K421" s="223">
        <v>1</v>
      </c>
      <c r="L421" s="223">
        <v>0.95075221714571712</v>
      </c>
      <c r="M421" s="223">
        <v>0.97326351481545903</v>
      </c>
      <c r="N421" s="223">
        <v>1</v>
      </c>
      <c r="O421" s="223">
        <v>0.99099398277440531</v>
      </c>
      <c r="P421" s="223">
        <v>1</v>
      </c>
      <c r="Q421" s="223">
        <v>0.95974252371998858</v>
      </c>
      <c r="R421" s="223">
        <v>0.99734625147599676</v>
      </c>
      <c r="S421" s="223">
        <v>1</v>
      </c>
      <c r="T421" s="223">
        <v>0.94547597427757502</v>
      </c>
      <c r="U421" s="223">
        <v>1</v>
      </c>
      <c r="V421" s="223">
        <v>1</v>
      </c>
      <c r="W421" s="223">
        <v>0.95192118473082321</v>
      </c>
      <c r="X421" s="223">
        <v>1</v>
      </c>
      <c r="Y421" s="223">
        <v>0.97378714253622178</v>
      </c>
      <c r="Z421" s="223">
        <v>0.98014306637422344</v>
      </c>
      <c r="AA421" s="223">
        <v>0.96076116238573417</v>
      </c>
      <c r="AB421" s="223">
        <v>1</v>
      </c>
      <c r="AC421" s="223">
        <v>1</v>
      </c>
      <c r="AD421" s="360">
        <v>0.95341667213315451</v>
      </c>
      <c r="AE421" s="223">
        <v>1</v>
      </c>
      <c r="AF421" s="223">
        <v>1</v>
      </c>
      <c r="AG421" s="223">
        <v>1</v>
      </c>
      <c r="AH421" s="223">
        <v>1.0202760939128908</v>
      </c>
      <c r="AI421" s="223">
        <v>1</v>
      </c>
      <c r="AJ421" s="223">
        <v>0.93017843804593436</v>
      </c>
      <c r="AK421" s="223">
        <v>1</v>
      </c>
      <c r="AL421" s="223">
        <v>1</v>
      </c>
      <c r="AM421" s="223">
        <v>0.95706207275992394</v>
      </c>
      <c r="AN421" s="223">
        <v>1</v>
      </c>
      <c r="AO421" s="223">
        <v>0.98487477599043827</v>
      </c>
      <c r="AP421" s="223">
        <v>1</v>
      </c>
      <c r="AQ421" s="223">
        <v>0.93957137187745188</v>
      </c>
      <c r="AR421" s="223">
        <v>1</v>
      </c>
      <c r="AS421" s="223">
        <v>0.90208393047054136</v>
      </c>
      <c r="AT421" s="363">
        <v>0.96008900488408178</v>
      </c>
      <c r="AU421" s="223">
        <v>1</v>
      </c>
      <c r="AV421" s="223">
        <v>0.96046271735154143</v>
      </c>
      <c r="AW421" s="223">
        <v>1</v>
      </c>
      <c r="AX421" s="223">
        <v>1</v>
      </c>
      <c r="AY421" s="223">
        <v>0.93632879932451674</v>
      </c>
      <c r="AZ421" s="223">
        <v>1</v>
      </c>
      <c r="BA421" s="223">
        <v>1</v>
      </c>
      <c r="BB421" s="223">
        <v>1</v>
      </c>
    </row>
    <row r="422" spans="1:54" ht="15" customHeight="1">
      <c r="A422" s="224">
        <f t="shared" si="34"/>
        <v>43070</v>
      </c>
      <c r="B422" s="225">
        <f t="shared" si="34"/>
        <v>43070</v>
      </c>
      <c r="C422" s="223">
        <v>1</v>
      </c>
      <c r="D422" s="223">
        <v>1</v>
      </c>
      <c r="E422" s="223">
        <v>1</v>
      </c>
      <c r="F422" s="223">
        <v>0.89178836829596919</v>
      </c>
      <c r="G422" s="223">
        <v>1.044416767740346</v>
      </c>
      <c r="H422" s="223">
        <v>1</v>
      </c>
      <c r="I422" s="223">
        <v>1</v>
      </c>
      <c r="J422" s="223">
        <v>1</v>
      </c>
      <c r="K422" s="223">
        <v>1</v>
      </c>
      <c r="L422" s="223">
        <v>0.95327289078555189</v>
      </c>
      <c r="M422" s="223">
        <v>0.97455484245775414</v>
      </c>
      <c r="N422" s="223">
        <v>1</v>
      </c>
      <c r="O422" s="223">
        <v>0.99238832962981849</v>
      </c>
      <c r="P422" s="223">
        <v>1</v>
      </c>
      <c r="Q422" s="223">
        <v>0.9608150119887986</v>
      </c>
      <c r="R422" s="223">
        <v>0.99786982269360736</v>
      </c>
      <c r="S422" s="223">
        <v>1</v>
      </c>
      <c r="T422" s="223">
        <v>0.94878669317997233</v>
      </c>
      <c r="U422" s="223">
        <v>1</v>
      </c>
      <c r="V422" s="223">
        <v>1</v>
      </c>
      <c r="W422" s="223">
        <v>0.95393325923563044</v>
      </c>
      <c r="X422" s="223">
        <v>1</v>
      </c>
      <c r="Y422" s="223">
        <v>0.97308191472724559</v>
      </c>
      <c r="Z422" s="223">
        <v>0.98055246372271998</v>
      </c>
      <c r="AA422" s="223">
        <v>0.96168118629172628</v>
      </c>
      <c r="AB422" s="223">
        <v>1</v>
      </c>
      <c r="AC422" s="223">
        <v>1</v>
      </c>
      <c r="AD422" s="360">
        <v>0.95522717063915485</v>
      </c>
      <c r="AE422" s="223">
        <v>1</v>
      </c>
      <c r="AF422" s="223">
        <v>1</v>
      </c>
      <c r="AG422" s="223">
        <v>1</v>
      </c>
      <c r="AH422" s="223">
        <v>1.0197615195464325</v>
      </c>
      <c r="AI422" s="223">
        <v>1</v>
      </c>
      <c r="AJ422" s="223">
        <v>0.93493920893922333</v>
      </c>
      <c r="AK422" s="223">
        <v>1</v>
      </c>
      <c r="AL422" s="223">
        <v>1</v>
      </c>
      <c r="AM422" s="223">
        <v>0.95834506471630376</v>
      </c>
      <c r="AN422" s="223">
        <v>1</v>
      </c>
      <c r="AO422" s="223">
        <v>0.98692376554553107</v>
      </c>
      <c r="AP422" s="223">
        <v>1</v>
      </c>
      <c r="AQ422" s="223">
        <v>0.94299266974933615</v>
      </c>
      <c r="AR422" s="223">
        <v>1</v>
      </c>
      <c r="AS422" s="223">
        <v>0.90637566821017224</v>
      </c>
      <c r="AT422" s="363">
        <v>0.96121241502408661</v>
      </c>
      <c r="AU422" s="223">
        <v>1</v>
      </c>
      <c r="AV422" s="223">
        <v>0.96135844354671451</v>
      </c>
      <c r="AW422" s="223">
        <v>1</v>
      </c>
      <c r="AX422" s="223">
        <v>1</v>
      </c>
      <c r="AY422" s="223">
        <v>0.94021006541417917</v>
      </c>
      <c r="AZ422" s="223">
        <v>1</v>
      </c>
      <c r="BA422" s="223">
        <v>1</v>
      </c>
      <c r="BB422" s="223">
        <v>1</v>
      </c>
    </row>
    <row r="423" spans="1:54" ht="15" customHeight="1">
      <c r="A423" s="224">
        <f t="shared" si="34"/>
        <v>43101</v>
      </c>
      <c r="B423" s="225">
        <f t="shared" si="34"/>
        <v>43101</v>
      </c>
      <c r="C423" s="223">
        <v>1</v>
      </c>
      <c r="D423" s="223">
        <v>1</v>
      </c>
      <c r="E423" s="223">
        <v>1</v>
      </c>
      <c r="F423" s="223">
        <v>0.89534492829985635</v>
      </c>
      <c r="G423" s="223">
        <v>1.0457357701648324</v>
      </c>
      <c r="H423" s="223">
        <v>1</v>
      </c>
      <c r="I423" s="223">
        <v>1</v>
      </c>
      <c r="J423" s="223">
        <v>1</v>
      </c>
      <c r="K423" s="223">
        <v>1</v>
      </c>
      <c r="L423" s="223">
        <v>0.95539846201573186</v>
      </c>
      <c r="M423" s="223">
        <v>0.97584964013059994</v>
      </c>
      <c r="N423" s="223">
        <v>1</v>
      </c>
      <c r="O423" s="223">
        <v>0.99357931099502006</v>
      </c>
      <c r="P423" s="223">
        <v>1</v>
      </c>
      <c r="Q423" s="223">
        <v>0.96174936518209031</v>
      </c>
      <c r="R423" s="223">
        <v>0.99823562029108026</v>
      </c>
      <c r="S423" s="223">
        <v>1</v>
      </c>
      <c r="T423" s="223">
        <v>0.95160070376194228</v>
      </c>
      <c r="U423" s="223">
        <v>1</v>
      </c>
      <c r="V423" s="223">
        <v>1</v>
      </c>
      <c r="W423" s="223">
        <v>0.95586287907694911</v>
      </c>
      <c r="X423" s="223">
        <v>1</v>
      </c>
      <c r="Y423" s="223">
        <v>0.97220319406774314</v>
      </c>
      <c r="Z423" s="360">
        <v>0.98096210788044436</v>
      </c>
      <c r="AA423" s="223">
        <v>0.96248166884055386</v>
      </c>
      <c r="AB423" s="223">
        <v>1</v>
      </c>
      <c r="AC423" s="223">
        <v>1</v>
      </c>
      <c r="AD423" s="360">
        <v>0.95696412923289853</v>
      </c>
      <c r="AE423" s="223">
        <v>1</v>
      </c>
      <c r="AF423" s="223">
        <v>1</v>
      </c>
      <c r="AG423" s="223">
        <v>1</v>
      </c>
      <c r="AH423" s="223">
        <v>1.0193134509177173</v>
      </c>
      <c r="AI423" s="223">
        <v>1</v>
      </c>
      <c r="AJ423" s="223">
        <v>0.9396233696095404</v>
      </c>
      <c r="AK423" s="223">
        <v>1</v>
      </c>
      <c r="AL423" s="223">
        <v>1</v>
      </c>
      <c r="AM423" s="223">
        <v>0.9596069625099175</v>
      </c>
      <c r="AN423" s="223">
        <v>1</v>
      </c>
      <c r="AO423" s="223">
        <v>0.98888268195653672</v>
      </c>
      <c r="AP423" s="223">
        <v>1</v>
      </c>
      <c r="AQ423" s="223">
        <v>0.94647237795827421</v>
      </c>
      <c r="AR423" s="223">
        <v>1</v>
      </c>
      <c r="AS423" s="223">
        <v>0.9105297010047757</v>
      </c>
      <c r="AT423" s="363">
        <v>0.96211433833525928</v>
      </c>
      <c r="AU423" s="223">
        <v>1</v>
      </c>
      <c r="AV423" s="223">
        <v>0.96218940968128808</v>
      </c>
      <c r="AW423" s="223">
        <v>1</v>
      </c>
      <c r="AX423" s="223">
        <v>1</v>
      </c>
      <c r="AY423" s="223">
        <v>0.94410608267618479</v>
      </c>
      <c r="AZ423" s="223">
        <v>1</v>
      </c>
      <c r="BA423" s="223">
        <v>1</v>
      </c>
      <c r="BB423" s="223">
        <v>1</v>
      </c>
    </row>
    <row r="424" spans="1:54" ht="15" customHeight="1">
      <c r="A424" s="224">
        <f t="shared" si="34"/>
        <v>43132</v>
      </c>
      <c r="B424" s="225">
        <f t="shared" si="34"/>
        <v>43132</v>
      </c>
      <c r="C424" s="223">
        <v>1</v>
      </c>
      <c r="D424" s="223">
        <v>1</v>
      </c>
      <c r="E424" s="223">
        <v>1</v>
      </c>
      <c r="F424" s="223">
        <v>0.89882936396893831</v>
      </c>
      <c r="G424" s="223">
        <v>1.0469345352193966</v>
      </c>
      <c r="H424" s="223">
        <v>1</v>
      </c>
      <c r="I424" s="223">
        <v>1</v>
      </c>
      <c r="J424" s="223">
        <v>1</v>
      </c>
      <c r="K424" s="223">
        <v>1</v>
      </c>
      <c r="L424" s="223">
        <v>0.95731639306514915</v>
      </c>
      <c r="M424" s="223">
        <v>0.9770988067492995</v>
      </c>
      <c r="N424" s="223">
        <v>1</v>
      </c>
      <c r="O424" s="223">
        <v>0.99463561977381654</v>
      </c>
      <c r="P424" s="223">
        <v>1</v>
      </c>
      <c r="Q424" s="223">
        <v>0.96262907565440259</v>
      </c>
      <c r="R424" s="223">
        <v>0.99852671010163363</v>
      </c>
      <c r="S424" s="223">
        <v>1</v>
      </c>
      <c r="T424" s="223">
        <v>0.95413551708965538</v>
      </c>
      <c r="U424" s="223">
        <v>1</v>
      </c>
      <c r="V424" s="223">
        <v>1</v>
      </c>
      <c r="W424" s="223">
        <v>0.95770517022764279</v>
      </c>
      <c r="X424" s="223">
        <v>1</v>
      </c>
      <c r="Y424" s="223">
        <v>0.97135581935106996</v>
      </c>
      <c r="Z424" s="360">
        <v>0.98137195110908804</v>
      </c>
      <c r="AA424" s="223">
        <v>0.96324113091916586</v>
      </c>
      <c r="AB424" s="223">
        <v>1</v>
      </c>
      <c r="AC424" s="223">
        <v>1</v>
      </c>
      <c r="AD424" s="360">
        <v>0.95862688193682177</v>
      </c>
      <c r="AE424" s="223">
        <v>1</v>
      </c>
      <c r="AF424" s="223">
        <v>1</v>
      </c>
      <c r="AG424" s="223">
        <v>1</v>
      </c>
      <c r="AH424" s="223">
        <v>1.0188898803300894</v>
      </c>
      <c r="AI424" s="223">
        <v>1</v>
      </c>
      <c r="AJ424" s="223">
        <v>0.94408438299924347</v>
      </c>
      <c r="AK424" s="223">
        <v>1</v>
      </c>
      <c r="AL424" s="223">
        <v>1</v>
      </c>
      <c r="AM424" s="223">
        <v>0.96083783261913414</v>
      </c>
      <c r="AN424" s="223">
        <v>1</v>
      </c>
      <c r="AO424" s="223">
        <v>0.99070645999059215</v>
      </c>
      <c r="AP424" s="223">
        <v>1</v>
      </c>
      <c r="AQ424" s="223">
        <v>0.94983551466031668</v>
      </c>
      <c r="AR424" s="223">
        <v>1</v>
      </c>
      <c r="AS424" s="223">
        <v>0.91450578310489317</v>
      </c>
      <c r="AT424" s="363">
        <v>0.96293413198602118</v>
      </c>
      <c r="AU424" s="223">
        <v>1</v>
      </c>
      <c r="AV424" s="223">
        <v>0.96299687563045167</v>
      </c>
      <c r="AW424" s="223">
        <v>1</v>
      </c>
      <c r="AX424" s="223">
        <v>1</v>
      </c>
      <c r="AY424" s="223">
        <v>0.94784961029625647</v>
      </c>
      <c r="AZ424" s="223">
        <v>1</v>
      </c>
      <c r="BA424" s="223">
        <v>1</v>
      </c>
      <c r="BB424" s="223">
        <v>1</v>
      </c>
    </row>
    <row r="425" spans="1:54" ht="15" customHeight="1">
      <c r="A425" s="224">
        <f t="shared" si="34"/>
        <v>43160</v>
      </c>
      <c r="B425" s="225">
        <f t="shared" si="34"/>
        <v>43160</v>
      </c>
      <c r="C425" s="223">
        <v>1</v>
      </c>
      <c r="D425" s="223">
        <v>1</v>
      </c>
      <c r="E425" s="223">
        <v>1</v>
      </c>
      <c r="F425" s="223">
        <v>0.90228739386329904</v>
      </c>
      <c r="G425" s="223">
        <v>1.0480004343104901</v>
      </c>
      <c r="H425" s="223">
        <v>1</v>
      </c>
      <c r="I425" s="223">
        <v>1</v>
      </c>
      <c r="J425" s="223">
        <v>1</v>
      </c>
      <c r="K425" s="223">
        <v>1</v>
      </c>
      <c r="L425" s="223">
        <v>0.95913589141090649</v>
      </c>
      <c r="M425" s="223">
        <v>0.97827241774482021</v>
      </c>
      <c r="N425" s="223">
        <v>1</v>
      </c>
      <c r="O425" s="223">
        <v>0.9955960202201527</v>
      </c>
      <c r="P425" s="223">
        <v>1</v>
      </c>
      <c r="Q425" s="223">
        <v>0.96350283877593557</v>
      </c>
      <c r="R425" s="223">
        <v>0.99879114742054642</v>
      </c>
      <c r="S425" s="223">
        <v>1</v>
      </c>
      <c r="T425" s="223">
        <v>0.95651800639983298</v>
      </c>
      <c r="U425" s="223">
        <v>1</v>
      </c>
      <c r="V425" s="223">
        <v>1</v>
      </c>
      <c r="W425" s="223">
        <v>0.95945569112662643</v>
      </c>
      <c r="X425" s="223">
        <v>1</v>
      </c>
      <c r="Y425" s="223">
        <v>0.97066129083469355</v>
      </c>
      <c r="Z425" s="360">
        <v>0.98178196852034716</v>
      </c>
      <c r="AA425" s="223">
        <v>0.96400550191256096</v>
      </c>
      <c r="AB425" s="223">
        <v>1</v>
      </c>
      <c r="AC425" s="223">
        <v>1</v>
      </c>
      <c r="AD425" s="360">
        <v>0.96021372596010379</v>
      </c>
      <c r="AE425" s="223">
        <v>1</v>
      </c>
      <c r="AF425" s="223">
        <v>1</v>
      </c>
      <c r="AG425" s="223">
        <v>1</v>
      </c>
      <c r="AH425" s="223">
        <v>1.0184664894708897</v>
      </c>
      <c r="AI425" s="223">
        <v>1</v>
      </c>
      <c r="AJ425" s="223">
        <v>0.94822990909286675</v>
      </c>
      <c r="AK425" s="223">
        <v>1</v>
      </c>
      <c r="AL425" s="223">
        <v>1</v>
      </c>
      <c r="AM425" s="223">
        <v>0.96203122351705239</v>
      </c>
      <c r="AN425" s="223">
        <v>1</v>
      </c>
      <c r="AO425" s="223">
        <v>0.99236604900952496</v>
      </c>
      <c r="AP425" s="223">
        <v>1</v>
      </c>
      <c r="AQ425" s="223">
        <v>0.95297521184670675</v>
      </c>
      <c r="AR425" s="223">
        <v>1</v>
      </c>
      <c r="AS425" s="223">
        <v>0.91827630752140688</v>
      </c>
      <c r="AT425" s="363">
        <v>0.96375338395250321</v>
      </c>
      <c r="AU425" s="223">
        <v>1</v>
      </c>
      <c r="AV425" s="223">
        <v>0.9638049130170564</v>
      </c>
      <c r="AW425" s="223">
        <v>1</v>
      </c>
      <c r="AX425" s="223">
        <v>1</v>
      </c>
      <c r="AY425" s="223">
        <v>0.95133752016749418</v>
      </c>
      <c r="AZ425" s="223">
        <v>1</v>
      </c>
      <c r="BA425" s="223">
        <v>1</v>
      </c>
      <c r="BB425" s="223">
        <v>1</v>
      </c>
    </row>
    <row r="426" spans="1:54" ht="15" customHeight="1">
      <c r="A426" s="224">
        <f t="shared" ref="A426:B445" si="35">A108</f>
        <v>43191</v>
      </c>
      <c r="B426" s="225">
        <f t="shared" si="35"/>
        <v>43191</v>
      </c>
      <c r="C426" s="223">
        <v>1</v>
      </c>
      <c r="D426" s="223">
        <v>1</v>
      </c>
      <c r="E426" s="223">
        <v>1</v>
      </c>
      <c r="F426" s="223">
        <v>0.90571897521682787</v>
      </c>
      <c r="G426" s="223">
        <v>1.0489353478705612</v>
      </c>
      <c r="H426" s="223">
        <v>1</v>
      </c>
      <c r="I426" s="223">
        <v>1</v>
      </c>
      <c r="J426" s="223">
        <v>1</v>
      </c>
      <c r="K426" s="223">
        <v>1</v>
      </c>
      <c r="L426" s="223">
        <v>0.9608579701527058</v>
      </c>
      <c r="M426" s="223">
        <v>0.9793714277636818</v>
      </c>
      <c r="N426" s="223">
        <v>1</v>
      </c>
      <c r="O426" s="223">
        <v>0.99646184255875281</v>
      </c>
      <c r="P426" s="223">
        <v>1</v>
      </c>
      <c r="Q426" s="223">
        <v>0.96437072853236094</v>
      </c>
      <c r="R426" s="223">
        <v>0.99902934556075551</v>
      </c>
      <c r="S426" s="223">
        <v>1</v>
      </c>
      <c r="T426" s="223">
        <v>0.9587495283700328</v>
      </c>
      <c r="U426" s="223">
        <v>1</v>
      </c>
      <c r="V426" s="223">
        <v>1</v>
      </c>
      <c r="W426" s="223">
        <v>0.96111540183789368</v>
      </c>
      <c r="X426" s="223">
        <v>1</v>
      </c>
      <c r="Y426" s="223">
        <v>0.97011708772741689</v>
      </c>
      <c r="Z426" s="360">
        <v>0.98219215744820021</v>
      </c>
      <c r="AA426" s="223">
        <v>0.9647747173263429</v>
      </c>
      <c r="AB426" s="223">
        <v>1</v>
      </c>
      <c r="AC426" s="223">
        <v>1</v>
      </c>
      <c r="AD426" s="360">
        <v>0.96172548586759832</v>
      </c>
      <c r="AE426" s="223">
        <v>1</v>
      </c>
      <c r="AF426" s="223">
        <v>1</v>
      </c>
      <c r="AG426" s="223">
        <v>1</v>
      </c>
      <c r="AH426" s="223">
        <v>1.0180432752936897</v>
      </c>
      <c r="AI426" s="223">
        <v>1</v>
      </c>
      <c r="AJ426" s="223">
        <v>0.95206138141541174</v>
      </c>
      <c r="AK426" s="223">
        <v>1</v>
      </c>
      <c r="AL426" s="223">
        <v>1</v>
      </c>
      <c r="AM426" s="223">
        <v>0.96318757807640787</v>
      </c>
      <c r="AN426" s="223">
        <v>1</v>
      </c>
      <c r="AO426" s="223">
        <v>0.99386345567898682</v>
      </c>
      <c r="AP426" s="223">
        <v>1</v>
      </c>
      <c r="AQ426" s="223">
        <v>0.95589304166559552</v>
      </c>
      <c r="AR426" s="223">
        <v>1</v>
      </c>
      <c r="AS426" s="223">
        <v>0.92184201888407491</v>
      </c>
      <c r="AT426" s="363">
        <v>0.96457209999739602</v>
      </c>
      <c r="AU426" s="223">
        <v>1</v>
      </c>
      <c r="AV426" s="223">
        <v>0.9646135133754653</v>
      </c>
      <c r="AW426" s="223">
        <v>1</v>
      </c>
      <c r="AX426" s="223">
        <v>1</v>
      </c>
      <c r="AY426" s="223">
        <v>0.95457139053092954</v>
      </c>
      <c r="AZ426" s="223">
        <v>1</v>
      </c>
      <c r="BA426" s="223">
        <v>1</v>
      </c>
      <c r="BB426" s="223">
        <v>1</v>
      </c>
    </row>
    <row r="427" spans="1:54" ht="15" customHeight="1">
      <c r="A427" s="224">
        <f t="shared" si="35"/>
        <v>43221</v>
      </c>
      <c r="B427" s="225">
        <f t="shared" si="35"/>
        <v>43221</v>
      </c>
      <c r="C427" s="223">
        <v>1</v>
      </c>
      <c r="D427" s="223">
        <v>1</v>
      </c>
      <c r="E427" s="223">
        <v>1</v>
      </c>
      <c r="F427" s="223">
        <v>0.90912362323205598</v>
      </c>
      <c r="G427" s="223">
        <v>1.0497390079545619</v>
      </c>
      <c r="H427" s="223">
        <v>1</v>
      </c>
      <c r="I427" s="223">
        <v>1</v>
      </c>
      <c r="J427" s="223">
        <v>1</v>
      </c>
      <c r="K427" s="223">
        <v>1</v>
      </c>
      <c r="L427" s="223">
        <v>0.96248204118453407</v>
      </c>
      <c r="M427" s="223">
        <v>0.98039556730215061</v>
      </c>
      <c r="N427" s="223">
        <v>1</v>
      </c>
      <c r="O427" s="223">
        <v>0.99723286578365034</v>
      </c>
      <c r="P427" s="223">
        <v>1</v>
      </c>
      <c r="Q427" s="223">
        <v>0.96523272253323311</v>
      </c>
      <c r="R427" s="223">
        <v>0.99924128766854758</v>
      </c>
      <c r="S427" s="223">
        <v>1</v>
      </c>
      <c r="T427" s="223">
        <v>0.96082895459989792</v>
      </c>
      <c r="U427" s="223">
        <v>1</v>
      </c>
      <c r="V427" s="223">
        <v>1</v>
      </c>
      <c r="W427" s="223">
        <v>0.96268377009165851</v>
      </c>
      <c r="X427" s="223">
        <v>1</v>
      </c>
      <c r="Y427" s="223">
        <v>0.96972315441110524</v>
      </c>
      <c r="Z427" s="360">
        <v>0.98260251803855869</v>
      </c>
      <c r="AA427" s="223">
        <v>0.96554879213690747</v>
      </c>
      <c r="AB427" s="223">
        <v>1</v>
      </c>
      <c r="AC427" s="223">
        <v>1</v>
      </c>
      <c r="AD427" s="360">
        <v>0.9631617527656986</v>
      </c>
      <c r="AE427" s="223">
        <v>1</v>
      </c>
      <c r="AF427" s="223">
        <v>1</v>
      </c>
      <c r="AG427" s="223">
        <v>1</v>
      </c>
      <c r="AH427" s="223">
        <v>1.0176202376486769</v>
      </c>
      <c r="AI427" s="223">
        <v>1</v>
      </c>
      <c r="AJ427" s="223">
        <v>0.95557502699236274</v>
      </c>
      <c r="AK427" s="223">
        <v>1</v>
      </c>
      <c r="AL427" s="223">
        <v>1</v>
      </c>
      <c r="AM427" s="223">
        <v>0.96430673119088006</v>
      </c>
      <c r="AN427" s="223">
        <v>1</v>
      </c>
      <c r="AO427" s="223">
        <v>0.99519802399184965</v>
      </c>
      <c r="AP427" s="223">
        <v>1</v>
      </c>
      <c r="AQ427" s="223">
        <v>0.95858691454833889</v>
      </c>
      <c r="AR427" s="223">
        <v>1</v>
      </c>
      <c r="AS427" s="223">
        <v>0.92520026426751778</v>
      </c>
      <c r="AT427" s="363">
        <v>0.96539027708458625</v>
      </c>
      <c r="AU427" s="223">
        <v>1</v>
      </c>
      <c r="AV427" s="223">
        <v>0.96542267747053934</v>
      </c>
      <c r="AW427" s="223">
        <v>1</v>
      </c>
      <c r="AX427" s="223">
        <v>1</v>
      </c>
      <c r="AY427" s="223">
        <v>0.9575486009675519</v>
      </c>
      <c r="AZ427" s="223">
        <v>1</v>
      </c>
      <c r="BA427" s="223">
        <v>1</v>
      </c>
      <c r="BB427" s="223">
        <v>1</v>
      </c>
    </row>
    <row r="428" spans="1:54" ht="15" customHeight="1">
      <c r="A428" s="224">
        <f t="shared" si="35"/>
        <v>43252</v>
      </c>
      <c r="B428" s="225">
        <f t="shared" si="35"/>
        <v>43252</v>
      </c>
      <c r="C428" s="223">
        <v>1</v>
      </c>
      <c r="D428" s="223">
        <v>1</v>
      </c>
      <c r="E428" s="223">
        <v>1</v>
      </c>
      <c r="F428" s="223">
        <v>0.91250086052092094</v>
      </c>
      <c r="G428" s="223">
        <v>1.0504111542306598</v>
      </c>
      <c r="H428" s="223">
        <v>1</v>
      </c>
      <c r="I428" s="223">
        <v>1</v>
      </c>
      <c r="J428" s="223">
        <v>1</v>
      </c>
      <c r="K428" s="223">
        <v>1</v>
      </c>
      <c r="L428" s="223">
        <v>0.96400753136227357</v>
      </c>
      <c r="M428" s="223">
        <v>0.98134457441412692</v>
      </c>
      <c r="N428" s="223">
        <v>1</v>
      </c>
      <c r="O428" s="223">
        <v>0.99790887527970185</v>
      </c>
      <c r="P428" s="223">
        <v>1</v>
      </c>
      <c r="Q428" s="223">
        <v>0.96608879902266442</v>
      </c>
      <c r="R428" s="223">
        <v>0.99942695741841225</v>
      </c>
      <c r="S428" s="223">
        <v>1</v>
      </c>
      <c r="T428" s="223">
        <v>0.96275518323607523</v>
      </c>
      <c r="U428" s="223">
        <v>1</v>
      </c>
      <c r="V428" s="223">
        <v>1</v>
      </c>
      <c r="W428" s="223">
        <v>0.96416027728159892</v>
      </c>
      <c r="X428" s="223">
        <v>1</v>
      </c>
      <c r="Y428" s="223">
        <v>0.96947943784545831</v>
      </c>
      <c r="Z428" s="360">
        <v>0.98301305043280451</v>
      </c>
      <c r="AA428" s="223">
        <v>0.96632774088937667</v>
      </c>
      <c r="AB428" s="223">
        <v>1</v>
      </c>
      <c r="AC428" s="223">
        <v>1</v>
      </c>
      <c r="AD428" s="360">
        <v>0.9645221284772254</v>
      </c>
      <c r="AE428" s="223">
        <v>1</v>
      </c>
      <c r="AF428" s="223">
        <v>1</v>
      </c>
      <c r="AG428" s="223">
        <v>1</v>
      </c>
      <c r="AH428" s="223">
        <v>1.0171973763910527</v>
      </c>
      <c r="AI428" s="223">
        <v>1</v>
      </c>
      <c r="AJ428" s="223">
        <v>0.95876713798660218</v>
      </c>
      <c r="AK428" s="223">
        <v>1</v>
      </c>
      <c r="AL428" s="223">
        <v>1</v>
      </c>
      <c r="AM428" s="223">
        <v>0.96538852228692007</v>
      </c>
      <c r="AN428" s="223">
        <v>1</v>
      </c>
      <c r="AO428" s="223">
        <v>0.99636911530547378</v>
      </c>
      <c r="AP428" s="223">
        <v>1</v>
      </c>
      <c r="AQ428" s="223">
        <v>0.96105478454018756</v>
      </c>
      <c r="AR428" s="223">
        <v>1</v>
      </c>
      <c r="AS428" s="223">
        <v>0.92834843744745954</v>
      </c>
      <c r="AT428" s="363">
        <v>0.96620791226323455</v>
      </c>
      <c r="AU428" s="223">
        <v>1</v>
      </c>
      <c r="AV428" s="223">
        <v>0.96623240604385363</v>
      </c>
      <c r="AW428" s="223">
        <v>1</v>
      </c>
      <c r="AX428" s="223">
        <v>1</v>
      </c>
      <c r="AY428" s="223">
        <v>0.96026658250174446</v>
      </c>
      <c r="AZ428" s="223">
        <v>1</v>
      </c>
      <c r="BA428" s="223">
        <v>1</v>
      </c>
      <c r="BB428" s="223">
        <v>1</v>
      </c>
    </row>
    <row r="429" spans="1:54" ht="15" customHeight="1">
      <c r="A429" s="224">
        <f t="shared" si="35"/>
        <v>43282</v>
      </c>
      <c r="B429" s="225">
        <f t="shared" si="35"/>
        <v>43282</v>
      </c>
      <c r="C429" s="223">
        <v>1</v>
      </c>
      <c r="D429" s="223">
        <v>1</v>
      </c>
      <c r="E429" s="223">
        <v>1</v>
      </c>
      <c r="F429" s="223">
        <v>0.91585018510585314</v>
      </c>
      <c r="G429" s="223">
        <v>1.0509515166194277</v>
      </c>
      <c r="H429" s="223">
        <v>1</v>
      </c>
      <c r="I429" s="223">
        <v>1</v>
      </c>
      <c r="J429" s="223">
        <v>1</v>
      </c>
      <c r="K429" s="223">
        <v>1</v>
      </c>
      <c r="L429" s="223">
        <v>0.96543384425753642</v>
      </c>
      <c r="M429" s="223">
        <v>0.98221817724154703</v>
      </c>
      <c r="N429" s="223">
        <v>1</v>
      </c>
      <c r="O429" s="223">
        <v>0.99848964851137567</v>
      </c>
      <c r="P429" s="223">
        <v>1</v>
      </c>
      <c r="Q429" s="223">
        <v>0.96693893542849985</v>
      </c>
      <c r="R429" s="223">
        <v>0.9995863379246539</v>
      </c>
      <c r="S429" s="223">
        <v>1</v>
      </c>
      <c r="T429" s="223">
        <v>0.96452706539775801</v>
      </c>
      <c r="U429" s="223">
        <v>1</v>
      </c>
      <c r="V429" s="223">
        <v>1</v>
      </c>
      <c r="W429" s="223">
        <v>0.96554438386030694</v>
      </c>
      <c r="X429" s="223">
        <v>1</v>
      </c>
      <c r="Y429" s="223">
        <v>0.9693858840308488</v>
      </c>
      <c r="Z429" s="360">
        <v>0.98342375477721622</v>
      </c>
      <c r="AA429" s="223">
        <v>0.96711157866750475</v>
      </c>
      <c r="AB429" s="223">
        <v>1</v>
      </c>
      <c r="AC429" s="223">
        <v>1</v>
      </c>
      <c r="AD429" s="360">
        <v>0.96580619897650188</v>
      </c>
      <c r="AE429" s="223">
        <v>1</v>
      </c>
      <c r="AF429" s="223">
        <v>1</v>
      </c>
      <c r="AG429" s="223">
        <v>1</v>
      </c>
      <c r="AH429" s="223">
        <v>1.0167746913713795</v>
      </c>
      <c r="AI429" s="223">
        <v>1</v>
      </c>
      <c r="AJ429" s="223">
        <v>0.96163382331412106</v>
      </c>
      <c r="AK429" s="223">
        <v>1</v>
      </c>
      <c r="AL429" s="223">
        <v>1</v>
      </c>
      <c r="AM429" s="223">
        <v>0.96643278461392934</v>
      </c>
      <c r="AN429" s="223">
        <v>1</v>
      </c>
      <c r="AO429" s="223">
        <v>0.99737606573400595</v>
      </c>
      <c r="AP429" s="223">
        <v>1</v>
      </c>
      <c r="AQ429" s="223">
        <v>0.96329451252659759</v>
      </c>
      <c r="AR429" s="223">
        <v>1</v>
      </c>
      <c r="AS429" s="223">
        <v>0.93128380438561664</v>
      </c>
      <c r="AT429" s="363">
        <v>0.96702500247098888</v>
      </c>
      <c r="AU429" s="223">
        <v>1</v>
      </c>
      <c r="AV429" s="223">
        <v>0.96704269986314084</v>
      </c>
      <c r="AW429" s="223">
        <v>1</v>
      </c>
      <c r="AX429" s="223">
        <v>1</v>
      </c>
      <c r="AY429" s="223">
        <v>0.96272264575211752</v>
      </c>
      <c r="AZ429" s="223">
        <v>1</v>
      </c>
      <c r="BA429" s="223">
        <v>1</v>
      </c>
      <c r="BB429" s="223">
        <v>1</v>
      </c>
    </row>
    <row r="430" spans="1:54" ht="15" customHeight="1">
      <c r="A430" s="224">
        <f t="shared" si="35"/>
        <v>43313</v>
      </c>
      <c r="B430" s="225">
        <f t="shared" si="35"/>
        <v>43313</v>
      </c>
      <c r="C430" s="223">
        <v>1</v>
      </c>
      <c r="D430" s="223">
        <v>1</v>
      </c>
      <c r="E430" s="223">
        <v>1</v>
      </c>
      <c r="F430" s="223">
        <v>0.91917062844889619</v>
      </c>
      <c r="G430" s="223">
        <v>1.0513576635598472</v>
      </c>
      <c r="H430" s="223">
        <v>1</v>
      </c>
      <c r="I430" s="223">
        <v>1</v>
      </c>
      <c r="J430" s="223">
        <v>1</v>
      </c>
      <c r="K430" s="223">
        <v>1</v>
      </c>
      <c r="L430" s="223">
        <v>0.96675875331063277</v>
      </c>
      <c r="M430" s="223">
        <v>0.98301486658726822</v>
      </c>
      <c r="N430" s="223">
        <v>1</v>
      </c>
      <c r="O430" s="223">
        <v>0.99897340091224285</v>
      </c>
      <c r="P430" s="223">
        <v>1</v>
      </c>
      <c r="Q430" s="223">
        <v>0.96778301170740322</v>
      </c>
      <c r="R430" s="223">
        <v>0.99971898131412884</v>
      </c>
      <c r="S430" s="223">
        <v>1</v>
      </c>
      <c r="T430" s="223">
        <v>0.96614091137301406</v>
      </c>
      <c r="U430" s="223">
        <v>1</v>
      </c>
      <c r="V430" s="223">
        <v>1</v>
      </c>
      <c r="W430" s="223">
        <v>0.96683403178041938</v>
      </c>
      <c r="X430" s="223">
        <v>1</v>
      </c>
      <c r="Y430" s="223">
        <v>0.96944490147072027</v>
      </c>
      <c r="Z430" s="360">
        <v>0.98383463403711335</v>
      </c>
      <c r="AA430" s="223">
        <v>0.96790040075777439</v>
      </c>
      <c r="AB430" s="223">
        <v>1</v>
      </c>
      <c r="AC430" s="223">
        <v>1</v>
      </c>
      <c r="AD430" s="360">
        <v>0.96701229670126054</v>
      </c>
      <c r="AE430" s="223">
        <v>1</v>
      </c>
      <c r="AF430" s="223">
        <v>1</v>
      </c>
      <c r="AG430" s="223">
        <v>1</v>
      </c>
      <c r="AH430" s="223">
        <v>1.0163521853295552</v>
      </c>
      <c r="AI430" s="223">
        <v>1</v>
      </c>
      <c r="AJ430" s="223">
        <v>0.9641657953313516</v>
      </c>
      <c r="AK430" s="223">
        <v>1</v>
      </c>
      <c r="AL430" s="223">
        <v>1</v>
      </c>
      <c r="AM430" s="223">
        <v>0.96743873535466618</v>
      </c>
      <c r="AN430" s="223">
        <v>1</v>
      </c>
      <c r="AO430" s="223">
        <v>0.99821551651579787</v>
      </c>
      <c r="AP430" s="223">
        <v>1</v>
      </c>
      <c r="AQ430" s="223">
        <v>0.96530019366754438</v>
      </c>
      <c r="AR430" s="223">
        <v>1</v>
      </c>
      <c r="AS430" s="223">
        <v>0.93400010012018364</v>
      </c>
      <c r="AT430" s="363">
        <v>0.96784153569815212</v>
      </c>
      <c r="AU430" s="223">
        <v>1</v>
      </c>
      <c r="AV430" s="223">
        <v>0.96785356896392027</v>
      </c>
      <c r="AW430" s="223">
        <v>1</v>
      </c>
      <c r="AX430" s="223">
        <v>1</v>
      </c>
      <c r="AY430" s="223">
        <v>0.96490977174026527</v>
      </c>
      <c r="AZ430" s="223">
        <v>1</v>
      </c>
      <c r="BA430" s="223">
        <v>1</v>
      </c>
      <c r="BB430" s="223">
        <v>1</v>
      </c>
    </row>
    <row r="431" spans="1:54" ht="15" customHeight="1">
      <c r="A431" s="224">
        <f t="shared" si="35"/>
        <v>43344</v>
      </c>
      <c r="B431" s="225">
        <f t="shared" si="35"/>
        <v>43344</v>
      </c>
      <c r="C431" s="223">
        <v>1</v>
      </c>
      <c r="D431" s="223">
        <v>1</v>
      </c>
      <c r="E431" s="223">
        <v>1</v>
      </c>
      <c r="F431" s="223">
        <v>0.92246310975276435</v>
      </c>
      <c r="G431" s="223">
        <v>1.0516358388040534</v>
      </c>
      <c r="H431" s="223">
        <v>1</v>
      </c>
      <c r="I431" s="223">
        <v>1</v>
      </c>
      <c r="J431" s="223">
        <v>1</v>
      </c>
      <c r="K431" s="223">
        <v>1</v>
      </c>
      <c r="L431" s="223">
        <v>0.96798660850218476</v>
      </c>
      <c r="M431" s="223">
        <v>0.98373811168639513</v>
      </c>
      <c r="N431" s="223">
        <v>1</v>
      </c>
      <c r="O431" s="223">
        <v>0.9993646208111695</v>
      </c>
      <c r="P431" s="223">
        <v>1</v>
      </c>
      <c r="Q431" s="223">
        <v>0.96862130014890913</v>
      </c>
      <c r="R431" s="223">
        <v>0.99982616574734673</v>
      </c>
      <c r="S431" s="223">
        <v>1</v>
      </c>
      <c r="T431" s="223">
        <v>0.96760329158744074</v>
      </c>
      <c r="U431" s="223">
        <v>1</v>
      </c>
      <c r="V431" s="223">
        <v>1</v>
      </c>
      <c r="W431" s="223">
        <v>0.96803328828976876</v>
      </c>
      <c r="X431" s="223">
        <v>1</v>
      </c>
      <c r="Y431" s="223">
        <v>0.96964905945011892</v>
      </c>
      <c r="Z431" s="360">
        <v>0.98424567988381484</v>
      </c>
      <c r="AA431" s="223">
        <v>0.9686939799654789</v>
      </c>
      <c r="AB431" s="223">
        <v>1</v>
      </c>
      <c r="AC431" s="223">
        <v>1</v>
      </c>
      <c r="AD431" s="360">
        <v>0.96814380871712091</v>
      </c>
      <c r="AE431" s="223">
        <v>1</v>
      </c>
      <c r="AF431" s="223">
        <v>1</v>
      </c>
      <c r="AG431" s="223">
        <v>1</v>
      </c>
      <c r="AH431" s="223">
        <v>1.0159298494681557</v>
      </c>
      <c r="AI431" s="223">
        <v>1</v>
      </c>
      <c r="AJ431" s="223">
        <v>0.96637555669549646</v>
      </c>
      <c r="AK431" s="223">
        <v>1</v>
      </c>
      <c r="AL431" s="223">
        <v>1</v>
      </c>
      <c r="AM431" s="223">
        <v>0.9684080733039766</v>
      </c>
      <c r="AN431" s="223">
        <v>1</v>
      </c>
      <c r="AO431" s="223">
        <v>0.99889495414843454</v>
      </c>
      <c r="AP431" s="223">
        <v>1</v>
      </c>
      <c r="AQ431" s="223">
        <v>0.96708113753346192</v>
      </c>
      <c r="AR431" s="223">
        <v>1</v>
      </c>
      <c r="AS431" s="223">
        <v>0.93650533188947804</v>
      </c>
      <c r="AT431" s="363">
        <v>0.96865753605269578</v>
      </c>
      <c r="AU431" s="223">
        <v>1</v>
      </c>
      <c r="AV431" s="223">
        <v>0.96866498621924291</v>
      </c>
      <c r="AW431" s="223">
        <v>1</v>
      </c>
      <c r="AX431" s="223">
        <v>1</v>
      </c>
      <c r="AY431" s="223">
        <v>0.96683843339968345</v>
      </c>
      <c r="AZ431" s="223">
        <v>1</v>
      </c>
      <c r="BA431" s="223">
        <v>1</v>
      </c>
      <c r="BB431" s="223">
        <v>1</v>
      </c>
    </row>
    <row r="432" spans="1:54" ht="15" customHeight="1">
      <c r="A432" s="224">
        <f t="shared" si="35"/>
        <v>43374</v>
      </c>
      <c r="B432" s="225">
        <f t="shared" si="35"/>
        <v>43374</v>
      </c>
      <c r="C432" s="223">
        <v>1</v>
      </c>
      <c r="D432" s="223">
        <v>1</v>
      </c>
      <c r="E432" s="223">
        <v>1</v>
      </c>
      <c r="F432" s="223">
        <v>0.92572711743431957</v>
      </c>
      <c r="G432" s="223">
        <v>1.0517857780094368</v>
      </c>
      <c r="H432" s="223">
        <v>1</v>
      </c>
      <c r="I432" s="223">
        <v>1</v>
      </c>
      <c r="J432" s="223">
        <v>1</v>
      </c>
      <c r="K432" s="223">
        <v>1</v>
      </c>
      <c r="L432" s="223">
        <v>0.96911682068573901</v>
      </c>
      <c r="M432" s="223">
        <v>0.98438764615018071</v>
      </c>
      <c r="N432" s="223">
        <v>1</v>
      </c>
      <c r="O432" s="223">
        <v>0.99966309073643089</v>
      </c>
      <c r="P432" s="223">
        <v>1</v>
      </c>
      <c r="Q432" s="223">
        <v>0.96945377865562776</v>
      </c>
      <c r="R432" s="223">
        <v>0.99990787484594923</v>
      </c>
      <c r="S432" s="223">
        <v>1</v>
      </c>
      <c r="T432" s="223">
        <v>0.96891306442188219</v>
      </c>
      <c r="U432" s="223">
        <v>1</v>
      </c>
      <c r="V432" s="223">
        <v>1</v>
      </c>
      <c r="W432" s="223">
        <v>0.96914162080726118</v>
      </c>
      <c r="X432" s="223">
        <v>1</v>
      </c>
      <c r="Y432" s="223">
        <v>0.96999830806722853</v>
      </c>
      <c r="Z432" s="360">
        <v>0.98465689245933408</v>
      </c>
      <c r="AA432" s="223">
        <v>0.96949233103639121</v>
      </c>
      <c r="AB432" s="223">
        <v>1</v>
      </c>
      <c r="AC432" s="223">
        <v>1</v>
      </c>
      <c r="AD432" s="360">
        <v>0.96920032702498649</v>
      </c>
      <c r="AE432" s="223">
        <v>1</v>
      </c>
      <c r="AF432" s="223">
        <v>1</v>
      </c>
      <c r="AG432" s="223">
        <v>1</v>
      </c>
      <c r="AH432" s="223">
        <v>1.0155076836431816</v>
      </c>
      <c r="AI432" s="223">
        <v>1</v>
      </c>
      <c r="AJ432" s="223">
        <v>0.96825916465278561</v>
      </c>
      <c r="AK432" s="223">
        <v>1</v>
      </c>
      <c r="AL432" s="223">
        <v>1</v>
      </c>
      <c r="AM432" s="223">
        <v>0.96934063477052823</v>
      </c>
      <c r="AN432" s="223">
        <v>1</v>
      </c>
      <c r="AO432" s="223">
        <v>0.99941372491653302</v>
      </c>
      <c r="AP432" s="223">
        <v>1</v>
      </c>
      <c r="AQ432" s="223">
        <v>0.96863520089675881</v>
      </c>
      <c r="AR432" s="223">
        <v>1</v>
      </c>
      <c r="AS432" s="223">
        <v>0.93879673261111574</v>
      </c>
      <c r="AT432" s="363">
        <v>0.96947300053435947</v>
      </c>
      <c r="AU432" s="223">
        <v>1</v>
      </c>
      <c r="AV432" s="223">
        <v>0.96947695237583575</v>
      </c>
      <c r="AW432" s="223">
        <v>1</v>
      </c>
      <c r="AX432" s="223">
        <v>1</v>
      </c>
      <c r="AY432" s="223">
        <v>0.96850592573006677</v>
      </c>
      <c r="AZ432" s="223">
        <v>1</v>
      </c>
      <c r="BA432" s="223">
        <v>1</v>
      </c>
      <c r="BB432" s="223">
        <v>1</v>
      </c>
    </row>
    <row r="433" spans="1:54" ht="15" customHeight="1">
      <c r="A433" s="224">
        <f t="shared" si="35"/>
        <v>43405</v>
      </c>
      <c r="B433" s="225">
        <f t="shared" si="35"/>
        <v>43405</v>
      </c>
      <c r="C433" s="223">
        <v>1</v>
      </c>
      <c r="D433" s="223">
        <v>1</v>
      </c>
      <c r="E433" s="223">
        <v>1</v>
      </c>
      <c r="F433" s="223">
        <v>0.92896118273415207</v>
      </c>
      <c r="G433" s="223">
        <v>1.0518028775049424</v>
      </c>
      <c r="H433" s="223">
        <v>1</v>
      </c>
      <c r="I433" s="223">
        <v>1</v>
      </c>
      <c r="J433" s="223">
        <v>1</v>
      </c>
      <c r="K433" s="223">
        <v>1</v>
      </c>
      <c r="L433" s="223">
        <v>0.97014550608100636</v>
      </c>
      <c r="M433" s="223">
        <v>0.98496071254001427</v>
      </c>
      <c r="N433" s="223">
        <v>1</v>
      </c>
      <c r="O433" s="223">
        <v>0.99986545555686213</v>
      </c>
      <c r="P433" s="223">
        <v>1</v>
      </c>
      <c r="Q433" s="223">
        <v>0.97028022882174647</v>
      </c>
      <c r="R433" s="223">
        <v>0.99996322918323355</v>
      </c>
      <c r="S433" s="223">
        <v>1</v>
      </c>
      <c r="T433" s="223">
        <v>0.97006394254221517</v>
      </c>
      <c r="U433" s="223">
        <v>1</v>
      </c>
      <c r="V433" s="223">
        <v>1</v>
      </c>
      <c r="W433" s="223">
        <v>0.97015542853639569</v>
      </c>
      <c r="X433" s="223">
        <v>1</v>
      </c>
      <c r="Y433" s="223">
        <v>0.97049751813255403</v>
      </c>
      <c r="Z433" s="360">
        <v>0.98506827755302284</v>
      </c>
      <c r="AA433" s="223">
        <v>0.97029563004155628</v>
      </c>
      <c r="AB433" s="223">
        <v>1</v>
      </c>
      <c r="AC433" s="223">
        <v>1</v>
      </c>
      <c r="AD433" s="360">
        <v>0.97017891237847376</v>
      </c>
      <c r="AE433" s="223">
        <v>1</v>
      </c>
      <c r="AF433" s="223">
        <v>1</v>
      </c>
      <c r="AG433" s="223">
        <v>1</v>
      </c>
      <c r="AH433" s="223">
        <v>1.0150856934794752</v>
      </c>
      <c r="AI433" s="223">
        <v>1</v>
      </c>
      <c r="AJ433" s="223">
        <v>0.96980168953443002</v>
      </c>
      <c r="AK433" s="223">
        <v>1</v>
      </c>
      <c r="AL433" s="223">
        <v>1</v>
      </c>
      <c r="AM433" s="223">
        <v>0.97023501398651435</v>
      </c>
      <c r="AN433" s="223">
        <v>1</v>
      </c>
      <c r="AO433" s="223">
        <v>0.99976574641517868</v>
      </c>
      <c r="AP433" s="223">
        <v>1</v>
      </c>
      <c r="AQ433" s="223">
        <v>0.96995259528712796</v>
      </c>
      <c r="AR433" s="223">
        <v>1</v>
      </c>
      <c r="AS433" s="223">
        <v>0.94086433637015321</v>
      </c>
      <c r="AT433" s="363">
        <v>0.97028790806364884</v>
      </c>
      <c r="AU433" s="223">
        <v>1</v>
      </c>
      <c r="AV433" s="223">
        <v>0.97028948676410154</v>
      </c>
      <c r="AW433" s="223">
        <v>1</v>
      </c>
      <c r="AX433" s="223">
        <v>1</v>
      </c>
      <c r="AY433" s="223">
        <v>0.96990074463863751</v>
      </c>
      <c r="AZ433" s="223">
        <v>1</v>
      </c>
      <c r="BA433" s="223">
        <v>1</v>
      </c>
      <c r="BB433" s="223">
        <v>1</v>
      </c>
    </row>
    <row r="434" spans="1:54" ht="15" customHeight="1">
      <c r="A434" s="224">
        <f t="shared" si="35"/>
        <v>43435</v>
      </c>
      <c r="B434" s="225">
        <f t="shared" si="35"/>
        <v>43435</v>
      </c>
      <c r="C434" s="223">
        <v>1</v>
      </c>
      <c r="D434" s="223">
        <v>1</v>
      </c>
      <c r="E434" s="223">
        <v>1</v>
      </c>
      <c r="F434" s="223">
        <v>0.93216475804354559</v>
      </c>
      <c r="G434" s="223">
        <v>1.0516868618348734</v>
      </c>
      <c r="H434" s="223">
        <v>1</v>
      </c>
      <c r="I434" s="223">
        <v>1</v>
      </c>
      <c r="J434" s="223">
        <v>1</v>
      </c>
      <c r="K434" s="223">
        <v>1</v>
      </c>
      <c r="L434" s="223">
        <v>0.97107204701922367</v>
      </c>
      <c r="M434" s="223">
        <v>0.98545703305672072</v>
      </c>
      <c r="N434" s="223">
        <v>1</v>
      </c>
      <c r="O434" s="223">
        <v>0.99997148888942944</v>
      </c>
      <c r="P434" s="223">
        <v>1</v>
      </c>
      <c r="Q434" s="223">
        <v>0.97110062761780436</v>
      </c>
      <c r="R434" s="223">
        <v>0.99999221179398601</v>
      </c>
      <c r="S434" s="223">
        <v>1</v>
      </c>
      <c r="T434" s="223">
        <v>0.97105472430063888</v>
      </c>
      <c r="U434" s="223">
        <v>1</v>
      </c>
      <c r="V434" s="223">
        <v>1</v>
      </c>
      <c r="W434" s="223">
        <v>0.97107415337676539</v>
      </c>
      <c r="X434" s="223">
        <v>1</v>
      </c>
      <c r="Y434" s="223">
        <v>0.97114663963393466</v>
      </c>
      <c r="Z434" s="360">
        <v>0.98547983531207273</v>
      </c>
      <c r="AA434" s="223">
        <v>0.97110389233447936</v>
      </c>
      <c r="AB434" s="223">
        <v>1</v>
      </c>
      <c r="AC434" s="223">
        <v>1</v>
      </c>
      <c r="AD434" s="360">
        <v>0.97107913770311027</v>
      </c>
      <c r="AE434" s="223">
        <v>1</v>
      </c>
      <c r="AF434" s="223">
        <v>1</v>
      </c>
      <c r="AG434" s="223">
        <v>1</v>
      </c>
      <c r="AH434" s="223">
        <v>1.0146638788285203</v>
      </c>
      <c r="AI434" s="223">
        <v>1</v>
      </c>
      <c r="AJ434" s="223">
        <v>0.9709989263701152</v>
      </c>
      <c r="AK434" s="223">
        <v>1</v>
      </c>
      <c r="AL434" s="223">
        <v>1</v>
      </c>
      <c r="AM434" s="223">
        <v>0.97109104004572444</v>
      </c>
      <c r="AN434" s="223">
        <v>1</v>
      </c>
      <c r="AO434" s="223">
        <v>0.99995033470513417</v>
      </c>
      <c r="AP434" s="223">
        <v>1</v>
      </c>
      <c r="AQ434" s="223">
        <v>0.97103105224887387</v>
      </c>
      <c r="AR434" s="223">
        <v>1</v>
      </c>
      <c r="AS434" s="223">
        <v>0.94270519459438351</v>
      </c>
      <c r="AT434" s="363">
        <v>0.97110225551217055</v>
      </c>
      <c r="AU434" s="223">
        <v>1</v>
      </c>
      <c r="AV434" s="223">
        <v>0.97110259015893619</v>
      </c>
      <c r="AW434" s="223">
        <v>1</v>
      </c>
      <c r="AX434" s="223">
        <v>1</v>
      </c>
      <c r="AY434" s="223">
        <v>0.97102001960650985</v>
      </c>
      <c r="AZ434" s="223">
        <v>1</v>
      </c>
      <c r="BA434" s="223">
        <v>1</v>
      </c>
      <c r="BB434" s="223">
        <v>1</v>
      </c>
    </row>
    <row r="435" spans="1:54" ht="15" customHeight="1">
      <c r="A435" s="224">
        <f t="shared" si="35"/>
        <v>43466</v>
      </c>
      <c r="B435" s="225">
        <f t="shared" si="35"/>
        <v>43466</v>
      </c>
      <c r="C435" s="223">
        <v>1</v>
      </c>
      <c r="D435" s="223">
        <v>1</v>
      </c>
      <c r="E435" s="223">
        <v>1</v>
      </c>
      <c r="F435" s="223">
        <v>0.93534161166660801</v>
      </c>
      <c r="G435" s="223">
        <v>1.0513358980793055</v>
      </c>
      <c r="H435" s="223">
        <v>1</v>
      </c>
      <c r="I435" s="223">
        <v>1</v>
      </c>
      <c r="J435" s="223">
        <v>1</v>
      </c>
      <c r="K435" s="223">
        <v>1</v>
      </c>
      <c r="L435" s="223">
        <v>0.97192757755880099</v>
      </c>
      <c r="M435" s="223">
        <v>0.98589727712397568</v>
      </c>
      <c r="N435" s="223">
        <v>1</v>
      </c>
      <c r="O435" s="223">
        <v>0.99999999999999989</v>
      </c>
      <c r="P435" s="223">
        <v>1</v>
      </c>
      <c r="Q435" s="223">
        <v>0.97192757755880022</v>
      </c>
      <c r="R435" s="223">
        <v>1</v>
      </c>
      <c r="S435" s="223">
        <v>1</v>
      </c>
      <c r="T435" s="223">
        <v>0.97192757755880077</v>
      </c>
      <c r="U435" s="223">
        <v>1</v>
      </c>
      <c r="V435" s="223">
        <v>1</v>
      </c>
      <c r="W435" s="223">
        <v>0.97192757755880099</v>
      </c>
      <c r="X435" s="223">
        <v>1</v>
      </c>
      <c r="Y435" s="223">
        <v>0.97192757755880077</v>
      </c>
      <c r="Z435" s="360">
        <v>0.98589727712397579</v>
      </c>
      <c r="AA435" s="223">
        <v>0.97192757755880066</v>
      </c>
      <c r="AB435" s="223">
        <v>1</v>
      </c>
      <c r="AC435" s="223">
        <v>1</v>
      </c>
      <c r="AD435" s="363">
        <v>0.97192757755880055</v>
      </c>
      <c r="AE435" s="223">
        <v>1</v>
      </c>
      <c r="AF435" s="223">
        <v>1</v>
      </c>
      <c r="AG435" s="223">
        <v>1</v>
      </c>
      <c r="AH435" s="223">
        <v>1.0142363967985208</v>
      </c>
      <c r="AI435" s="223">
        <v>1</v>
      </c>
      <c r="AJ435" s="223">
        <v>0.97192757755880099</v>
      </c>
      <c r="AK435" s="223">
        <v>1</v>
      </c>
      <c r="AL435" s="223">
        <v>1</v>
      </c>
      <c r="AM435" s="223">
        <v>0.97192757755880066</v>
      </c>
      <c r="AN435" s="223">
        <v>1</v>
      </c>
      <c r="AO435" s="223">
        <v>0.99999999999999989</v>
      </c>
      <c r="AP435" s="223">
        <v>1</v>
      </c>
      <c r="AQ435" s="223">
        <v>0.97192757755880066</v>
      </c>
      <c r="AR435" s="223">
        <v>1</v>
      </c>
      <c r="AS435" s="223">
        <v>0.94438464825966961</v>
      </c>
      <c r="AT435" s="363">
        <v>0.97192757755880077</v>
      </c>
      <c r="AU435" s="223">
        <v>1</v>
      </c>
      <c r="AV435" s="223">
        <v>0.97192757755880077</v>
      </c>
      <c r="AW435" s="223">
        <v>1</v>
      </c>
      <c r="AX435" s="223">
        <v>1</v>
      </c>
      <c r="AY435" s="223">
        <v>0.97192757755880099</v>
      </c>
      <c r="AZ435" s="223">
        <v>1</v>
      </c>
      <c r="BA435" s="223">
        <v>1</v>
      </c>
      <c r="BB435" s="223">
        <v>1</v>
      </c>
    </row>
    <row r="436" spans="1:54" ht="15" customHeight="1">
      <c r="A436" s="224">
        <f t="shared" si="35"/>
        <v>43497</v>
      </c>
      <c r="B436" s="225">
        <f t="shared" si="35"/>
        <v>43497</v>
      </c>
      <c r="C436" s="223">
        <v>1</v>
      </c>
      <c r="D436" s="223">
        <v>1</v>
      </c>
      <c r="E436" s="223">
        <v>1</v>
      </c>
      <c r="F436" s="223">
        <v>0.93850243913769682</v>
      </c>
      <c r="G436" s="223">
        <v>1.0504910936461376</v>
      </c>
      <c r="H436" s="223">
        <v>1</v>
      </c>
      <c r="I436" s="223">
        <v>1</v>
      </c>
      <c r="J436" s="223">
        <v>1</v>
      </c>
      <c r="K436" s="223">
        <v>1</v>
      </c>
      <c r="L436" s="223">
        <v>0.97279377630150232</v>
      </c>
      <c r="M436" s="223">
        <v>0.98633538192666159</v>
      </c>
      <c r="N436" s="223">
        <v>1</v>
      </c>
      <c r="O436" s="223">
        <v>0.99999999999999989</v>
      </c>
      <c r="P436" s="223">
        <v>1</v>
      </c>
      <c r="Q436" s="223">
        <v>0.97279377630150143</v>
      </c>
      <c r="R436" s="223">
        <v>1</v>
      </c>
      <c r="S436" s="223">
        <v>1</v>
      </c>
      <c r="T436" s="223">
        <v>0.97279377630150199</v>
      </c>
      <c r="U436" s="223">
        <v>1</v>
      </c>
      <c r="V436" s="223">
        <v>1</v>
      </c>
      <c r="W436" s="223">
        <v>0.9727937763015021</v>
      </c>
      <c r="X436" s="223">
        <v>1</v>
      </c>
      <c r="Y436" s="223">
        <v>0.9727937763015021</v>
      </c>
      <c r="Z436" s="360">
        <v>0.9863353819266617</v>
      </c>
      <c r="AA436" s="223">
        <v>0.97279377630150199</v>
      </c>
      <c r="AB436" s="223">
        <v>1</v>
      </c>
      <c r="AC436" s="223">
        <v>1</v>
      </c>
      <c r="AD436" s="363">
        <v>0.97279377630150166</v>
      </c>
      <c r="AE436" s="223">
        <v>1</v>
      </c>
      <c r="AF436" s="223">
        <v>1</v>
      </c>
      <c r="AG436" s="223">
        <v>1</v>
      </c>
      <c r="AH436" s="223">
        <v>1.0137881787258232</v>
      </c>
      <c r="AI436" s="223">
        <v>1</v>
      </c>
      <c r="AJ436" s="223">
        <v>0.97279377630150221</v>
      </c>
      <c r="AK436" s="223">
        <v>1</v>
      </c>
      <c r="AL436" s="223">
        <v>1</v>
      </c>
      <c r="AM436" s="223">
        <v>0.97279377630150188</v>
      </c>
      <c r="AN436" s="223">
        <v>1</v>
      </c>
      <c r="AO436" s="223">
        <v>0.99999999999999989</v>
      </c>
      <c r="AP436" s="223">
        <v>1</v>
      </c>
      <c r="AQ436" s="223">
        <v>0.97279377630150188</v>
      </c>
      <c r="AR436" s="223">
        <v>1</v>
      </c>
      <c r="AS436" s="223">
        <v>0.94607741031180759</v>
      </c>
      <c r="AT436" s="363">
        <v>0.9727937763015021</v>
      </c>
      <c r="AU436" s="223">
        <v>1</v>
      </c>
      <c r="AV436" s="223">
        <v>0.97279377630150199</v>
      </c>
      <c r="AW436" s="223">
        <v>1</v>
      </c>
      <c r="AX436" s="223">
        <v>1</v>
      </c>
      <c r="AY436" s="223">
        <v>0.9727937763015021</v>
      </c>
      <c r="AZ436" s="223">
        <v>1</v>
      </c>
      <c r="BA436" s="223">
        <v>1</v>
      </c>
      <c r="BB436" s="223">
        <v>1</v>
      </c>
    </row>
    <row r="437" spans="1:54" ht="15" customHeight="1">
      <c r="A437" s="224">
        <f t="shared" si="35"/>
        <v>43525</v>
      </c>
      <c r="B437" s="225">
        <f t="shared" si="35"/>
        <v>43525</v>
      </c>
      <c r="C437" s="223">
        <v>1</v>
      </c>
      <c r="D437" s="223">
        <v>1</v>
      </c>
      <c r="E437" s="223">
        <v>1</v>
      </c>
      <c r="F437" s="223">
        <v>0.94165329705391965</v>
      </c>
      <c r="G437" s="223">
        <v>1.0489982567503713</v>
      </c>
      <c r="H437" s="223">
        <v>1</v>
      </c>
      <c r="I437" s="223">
        <v>1</v>
      </c>
      <c r="J437" s="223">
        <v>1</v>
      </c>
      <c r="K437" s="223">
        <v>1</v>
      </c>
      <c r="L437" s="223">
        <v>0.97371935089322648</v>
      </c>
      <c r="M437" s="223">
        <v>0.98680325600149255</v>
      </c>
      <c r="N437" s="223">
        <v>1</v>
      </c>
      <c r="O437" s="223">
        <v>0.99999999999999989</v>
      </c>
      <c r="P437" s="223">
        <v>1</v>
      </c>
      <c r="Q437" s="223">
        <v>0.97371935089322592</v>
      </c>
      <c r="R437" s="223">
        <v>1</v>
      </c>
      <c r="S437" s="223">
        <v>1</v>
      </c>
      <c r="T437" s="223">
        <v>0.97371935089322637</v>
      </c>
      <c r="U437" s="223">
        <v>1</v>
      </c>
      <c r="V437" s="223">
        <v>1</v>
      </c>
      <c r="W437" s="223">
        <v>0.97371935089322637</v>
      </c>
      <c r="X437" s="223">
        <v>1</v>
      </c>
      <c r="Y437" s="223">
        <v>0.97371935089322637</v>
      </c>
      <c r="Z437" s="360">
        <v>0.98680325600149288</v>
      </c>
      <c r="AA437" s="223">
        <v>0.97371935089322625</v>
      </c>
      <c r="AB437" s="223">
        <v>1</v>
      </c>
      <c r="AC437" s="223">
        <v>1</v>
      </c>
      <c r="AD437" s="363">
        <v>0.97371935089322614</v>
      </c>
      <c r="AE437" s="223">
        <v>1</v>
      </c>
      <c r="AF437" s="223">
        <v>1</v>
      </c>
      <c r="AG437" s="223">
        <v>1</v>
      </c>
      <c r="AH437" s="223">
        <v>1.0133100378949649</v>
      </c>
      <c r="AI437" s="223">
        <v>1</v>
      </c>
      <c r="AJ437" s="223">
        <v>0.97371935089322648</v>
      </c>
      <c r="AK437" s="223">
        <v>1</v>
      </c>
      <c r="AL437" s="223">
        <v>1</v>
      </c>
      <c r="AM437" s="223">
        <v>0.97371935089322625</v>
      </c>
      <c r="AN437" s="223">
        <v>1</v>
      </c>
      <c r="AO437" s="223">
        <v>0.99999999999999989</v>
      </c>
      <c r="AP437" s="223">
        <v>1</v>
      </c>
      <c r="AQ437" s="223">
        <v>0.97371935089322614</v>
      </c>
      <c r="AR437" s="223">
        <v>1</v>
      </c>
      <c r="AS437" s="223">
        <v>0.94788823718474435</v>
      </c>
      <c r="AT437" s="363">
        <v>0.97371935089322625</v>
      </c>
      <c r="AU437" s="223">
        <v>1</v>
      </c>
      <c r="AV437" s="223">
        <v>0.97371935089322637</v>
      </c>
      <c r="AW437" s="223">
        <v>1</v>
      </c>
      <c r="AX437" s="223">
        <v>1</v>
      </c>
      <c r="AY437" s="223">
        <v>0.97371935089322637</v>
      </c>
      <c r="AZ437" s="223">
        <v>1</v>
      </c>
      <c r="BA437" s="223">
        <v>1</v>
      </c>
      <c r="BB437" s="223">
        <v>1</v>
      </c>
    </row>
    <row r="438" spans="1:54" ht="15" customHeight="1">
      <c r="A438" s="224">
        <f t="shared" si="35"/>
        <v>43556</v>
      </c>
      <c r="B438" s="225">
        <f t="shared" si="35"/>
        <v>43556</v>
      </c>
      <c r="C438" s="223">
        <v>1</v>
      </c>
      <c r="D438" s="223">
        <v>1</v>
      </c>
      <c r="E438" s="223">
        <v>1</v>
      </c>
      <c r="F438" s="223">
        <v>0.94479415283714041</v>
      </c>
      <c r="G438" s="223">
        <v>1.0468777674504468</v>
      </c>
      <c r="H438" s="223">
        <v>1</v>
      </c>
      <c r="I438" s="223">
        <v>1</v>
      </c>
      <c r="J438" s="223">
        <v>1</v>
      </c>
      <c r="K438" s="223">
        <v>1</v>
      </c>
      <c r="L438" s="223">
        <v>0.97470362020969659</v>
      </c>
      <c r="M438" s="223">
        <v>0.98730048865640374</v>
      </c>
      <c r="N438" s="223">
        <v>1</v>
      </c>
      <c r="O438" s="223">
        <v>0.99999999999999989</v>
      </c>
      <c r="P438" s="223">
        <v>1</v>
      </c>
      <c r="Q438" s="223">
        <v>0.97470362020969592</v>
      </c>
      <c r="R438" s="223">
        <v>1</v>
      </c>
      <c r="S438" s="223">
        <v>1</v>
      </c>
      <c r="T438" s="223">
        <v>0.97470362020969636</v>
      </c>
      <c r="U438" s="223">
        <v>1</v>
      </c>
      <c r="V438" s="223">
        <v>1</v>
      </c>
      <c r="W438" s="223">
        <v>0.97470362020969636</v>
      </c>
      <c r="X438" s="223">
        <v>1</v>
      </c>
      <c r="Y438" s="223">
        <v>0.97470362020969648</v>
      </c>
      <c r="Z438" s="360">
        <v>0.98730048865640407</v>
      </c>
      <c r="AA438" s="223">
        <v>0.97470362020969625</v>
      </c>
      <c r="AB438" s="223">
        <v>1</v>
      </c>
      <c r="AC438" s="223">
        <v>1</v>
      </c>
      <c r="AD438" s="363">
        <v>0.97470362020969592</v>
      </c>
      <c r="AE438" s="223">
        <v>1</v>
      </c>
      <c r="AF438" s="223">
        <v>1</v>
      </c>
      <c r="AG438" s="223">
        <v>1</v>
      </c>
      <c r="AH438" s="223">
        <v>1.0128025270199954</v>
      </c>
      <c r="AI438" s="223">
        <v>1</v>
      </c>
      <c r="AJ438" s="223">
        <v>0.97470362020969659</v>
      </c>
      <c r="AK438" s="223">
        <v>1</v>
      </c>
      <c r="AL438" s="223">
        <v>1</v>
      </c>
      <c r="AM438" s="223">
        <v>0.97470362020969603</v>
      </c>
      <c r="AN438" s="223">
        <v>1</v>
      </c>
      <c r="AO438" s="223">
        <v>0.99999999999999989</v>
      </c>
      <c r="AP438" s="223">
        <v>1</v>
      </c>
      <c r="AQ438" s="223">
        <v>0.97470362020969614</v>
      </c>
      <c r="AR438" s="223">
        <v>1</v>
      </c>
      <c r="AS438" s="223">
        <v>0.94981632044714337</v>
      </c>
      <c r="AT438" s="363">
        <v>0.97470362020969614</v>
      </c>
      <c r="AU438" s="223">
        <v>1</v>
      </c>
      <c r="AV438" s="223">
        <v>0.97470362020969625</v>
      </c>
      <c r="AW438" s="223">
        <v>1</v>
      </c>
      <c r="AX438" s="223">
        <v>1</v>
      </c>
      <c r="AY438" s="223">
        <v>0.97470362020969636</v>
      </c>
      <c r="AZ438" s="223">
        <v>1</v>
      </c>
      <c r="BA438" s="223">
        <v>1</v>
      </c>
      <c r="BB438" s="223">
        <v>1</v>
      </c>
    </row>
    <row r="439" spans="1:54" ht="15" customHeight="1">
      <c r="A439" s="224">
        <f t="shared" si="35"/>
        <v>43586</v>
      </c>
      <c r="B439" s="225">
        <f t="shared" si="35"/>
        <v>43586</v>
      </c>
      <c r="C439" s="223">
        <v>1</v>
      </c>
      <c r="D439" s="223">
        <v>1</v>
      </c>
      <c r="E439" s="223">
        <v>1</v>
      </c>
      <c r="F439" s="223">
        <v>0.94792480668887202</v>
      </c>
      <c r="G439" s="223">
        <v>1.0441394867484586</v>
      </c>
      <c r="H439" s="223">
        <v>1</v>
      </c>
      <c r="I439" s="223">
        <v>1</v>
      </c>
      <c r="J439" s="223">
        <v>1</v>
      </c>
      <c r="K439" s="223">
        <v>1</v>
      </c>
      <c r="L439" s="223">
        <v>0.9757468669085787</v>
      </c>
      <c r="M439" s="223">
        <v>0.98782715068476556</v>
      </c>
      <c r="N439" s="223">
        <v>1</v>
      </c>
      <c r="O439" s="223">
        <v>0.99999999999999989</v>
      </c>
      <c r="P439" s="223">
        <v>1</v>
      </c>
      <c r="Q439" s="223">
        <v>0.97574686690857826</v>
      </c>
      <c r="R439" s="223">
        <v>1</v>
      </c>
      <c r="S439" s="223">
        <v>1</v>
      </c>
      <c r="T439" s="223">
        <v>0.97574686690857848</v>
      </c>
      <c r="U439" s="223">
        <v>1</v>
      </c>
      <c r="V439" s="223">
        <v>1</v>
      </c>
      <c r="W439" s="223">
        <v>0.97574686690857859</v>
      </c>
      <c r="X439" s="223">
        <v>1</v>
      </c>
      <c r="Y439" s="223">
        <v>0.97574686690857859</v>
      </c>
      <c r="Z439" s="360">
        <v>0.98782715068476568</v>
      </c>
      <c r="AA439" s="223">
        <v>0.9757468669085787</v>
      </c>
      <c r="AB439" s="223">
        <v>1</v>
      </c>
      <c r="AC439" s="223">
        <v>1</v>
      </c>
      <c r="AD439" s="363">
        <v>0.97574686690857848</v>
      </c>
      <c r="AE439" s="223">
        <v>1</v>
      </c>
      <c r="AF439" s="223">
        <v>1</v>
      </c>
      <c r="AG439" s="223">
        <v>1</v>
      </c>
      <c r="AH439" s="223">
        <v>1.0122657171404736</v>
      </c>
      <c r="AI439" s="223">
        <v>1</v>
      </c>
      <c r="AJ439" s="223">
        <v>0.9757468669085787</v>
      </c>
      <c r="AK439" s="223">
        <v>1</v>
      </c>
      <c r="AL439" s="223">
        <v>1</v>
      </c>
      <c r="AM439" s="223">
        <v>0.97574686690857837</v>
      </c>
      <c r="AN439" s="223">
        <v>1</v>
      </c>
      <c r="AO439" s="223">
        <v>0.99999999999999989</v>
      </c>
      <c r="AP439" s="223">
        <v>1</v>
      </c>
      <c r="AQ439" s="223">
        <v>0.97574686690857848</v>
      </c>
      <c r="AR439" s="223">
        <v>1</v>
      </c>
      <c r="AS439" s="223">
        <v>0.95186278641603839</v>
      </c>
      <c r="AT439" s="363">
        <v>0.97574686690857848</v>
      </c>
      <c r="AU439" s="223">
        <v>1</v>
      </c>
      <c r="AV439" s="223">
        <v>0.97574686690857859</v>
      </c>
      <c r="AW439" s="223">
        <v>1</v>
      </c>
      <c r="AX439" s="223">
        <v>1</v>
      </c>
      <c r="AY439" s="223">
        <v>0.97574686690857859</v>
      </c>
      <c r="AZ439" s="223">
        <v>1</v>
      </c>
      <c r="BA439" s="223">
        <v>1</v>
      </c>
      <c r="BB439" s="223">
        <v>1</v>
      </c>
    </row>
    <row r="440" spans="1:54" ht="15" customHeight="1">
      <c r="A440" s="224">
        <f t="shared" si="35"/>
        <v>43617</v>
      </c>
      <c r="B440" s="225">
        <f t="shared" si="35"/>
        <v>43617</v>
      </c>
      <c r="C440" s="223">
        <v>1</v>
      </c>
      <c r="D440" s="223">
        <v>1</v>
      </c>
      <c r="E440" s="223">
        <v>1</v>
      </c>
      <c r="F440" s="223">
        <v>0.95104506209503958</v>
      </c>
      <c r="G440" s="223">
        <v>1.0407927448361396</v>
      </c>
      <c r="H440" s="223">
        <v>1</v>
      </c>
      <c r="I440" s="223">
        <v>1</v>
      </c>
      <c r="J440" s="223">
        <v>1</v>
      </c>
      <c r="K440" s="223">
        <v>1</v>
      </c>
      <c r="L440" s="223">
        <v>0.97684936604173034</v>
      </c>
      <c r="M440" s="223">
        <v>0.98838331078522101</v>
      </c>
      <c r="N440" s="223">
        <v>1</v>
      </c>
      <c r="O440" s="223">
        <v>0.99999999999999989</v>
      </c>
      <c r="P440" s="223">
        <v>1</v>
      </c>
      <c r="Q440" s="223">
        <v>0.97684936604172978</v>
      </c>
      <c r="R440" s="223">
        <v>1</v>
      </c>
      <c r="S440" s="223">
        <v>1</v>
      </c>
      <c r="T440" s="223">
        <v>0.97684936604173001</v>
      </c>
      <c r="U440" s="223">
        <v>1</v>
      </c>
      <c r="V440" s="223">
        <v>1</v>
      </c>
      <c r="W440" s="223">
        <v>0.97684936604173001</v>
      </c>
      <c r="X440" s="223">
        <v>1</v>
      </c>
      <c r="Y440" s="223">
        <v>0.97684936604173034</v>
      </c>
      <c r="Z440" s="360">
        <v>0.98838331078522113</v>
      </c>
      <c r="AA440" s="223">
        <v>0.97684936604173034</v>
      </c>
      <c r="AB440" s="223">
        <v>1</v>
      </c>
      <c r="AC440" s="223">
        <v>1</v>
      </c>
      <c r="AD440" s="363">
        <v>0.97684936604173001</v>
      </c>
      <c r="AE440" s="223">
        <v>1</v>
      </c>
      <c r="AF440" s="223">
        <v>1</v>
      </c>
      <c r="AG440" s="223">
        <v>1</v>
      </c>
      <c r="AH440" s="223">
        <v>1.0116996768156323</v>
      </c>
      <c r="AI440" s="223">
        <v>1</v>
      </c>
      <c r="AJ440" s="223">
        <v>0.97684936604173023</v>
      </c>
      <c r="AK440" s="223">
        <v>1</v>
      </c>
      <c r="AL440" s="223">
        <v>1</v>
      </c>
      <c r="AM440" s="223">
        <v>0.97684936604173001</v>
      </c>
      <c r="AN440" s="223">
        <v>1</v>
      </c>
      <c r="AO440" s="223">
        <v>0.99999999999999989</v>
      </c>
      <c r="AP440" s="223">
        <v>1</v>
      </c>
      <c r="AQ440" s="223">
        <v>0.97684936604173001</v>
      </c>
      <c r="AR440" s="223">
        <v>1</v>
      </c>
      <c r="AS440" s="223">
        <v>0.95402873718371617</v>
      </c>
      <c r="AT440" s="363">
        <v>0.97684936604173023</v>
      </c>
      <c r="AU440" s="223">
        <v>1</v>
      </c>
      <c r="AV440" s="223">
        <v>0.97684936604173023</v>
      </c>
      <c r="AW440" s="223">
        <v>1</v>
      </c>
      <c r="AX440" s="223">
        <v>1</v>
      </c>
      <c r="AY440" s="223">
        <v>0.97684936604173001</v>
      </c>
      <c r="AZ440" s="223">
        <v>1</v>
      </c>
      <c r="BA440" s="223">
        <v>1</v>
      </c>
      <c r="BB440" s="223">
        <v>1</v>
      </c>
    </row>
    <row r="441" spans="1:54" ht="15" customHeight="1">
      <c r="A441" s="224">
        <f t="shared" si="35"/>
        <v>43647</v>
      </c>
      <c r="B441" s="225">
        <f t="shared" si="35"/>
        <v>43647</v>
      </c>
      <c r="C441" s="223">
        <v>1</v>
      </c>
      <c r="D441" s="223">
        <v>1</v>
      </c>
      <c r="E441" s="223">
        <v>1</v>
      </c>
      <c r="F441" s="223">
        <v>0.95415471266473073</v>
      </c>
      <c r="G441" s="223">
        <v>1.0368469696197273</v>
      </c>
      <c r="H441" s="223">
        <v>1</v>
      </c>
      <c r="I441" s="223">
        <v>1</v>
      </c>
      <c r="J441" s="223">
        <v>1</v>
      </c>
      <c r="K441" s="223">
        <v>1</v>
      </c>
      <c r="L441" s="223">
        <v>0.97801140340259296</v>
      </c>
      <c r="M441" s="223">
        <v>0.98896904014225662</v>
      </c>
      <c r="N441" s="223">
        <v>1</v>
      </c>
      <c r="O441" s="223">
        <v>0.99999999999999989</v>
      </c>
      <c r="P441" s="223">
        <v>1</v>
      </c>
      <c r="Q441" s="223">
        <v>0.97801140340259263</v>
      </c>
      <c r="R441" s="223">
        <v>1</v>
      </c>
      <c r="S441" s="223">
        <v>1</v>
      </c>
      <c r="T441" s="223">
        <v>0.97801140340259285</v>
      </c>
      <c r="U441" s="223">
        <v>1</v>
      </c>
      <c r="V441" s="223">
        <v>1</v>
      </c>
      <c r="W441" s="223">
        <v>0.97801140340259274</v>
      </c>
      <c r="X441" s="223">
        <v>1</v>
      </c>
      <c r="Y441" s="223">
        <v>0.97801140340259307</v>
      </c>
      <c r="Z441" s="360">
        <v>0.98896904014225673</v>
      </c>
      <c r="AA441" s="223">
        <v>0.97801140340259296</v>
      </c>
      <c r="AB441" s="223">
        <v>1</v>
      </c>
      <c r="AC441" s="223">
        <v>1</v>
      </c>
      <c r="AD441" s="363">
        <v>0.97801140340259252</v>
      </c>
      <c r="AE441" s="223">
        <v>1</v>
      </c>
      <c r="AF441" s="223">
        <v>1</v>
      </c>
      <c r="AG441" s="223">
        <v>1</v>
      </c>
      <c r="AH441" s="223">
        <v>1.0111044766956481</v>
      </c>
      <c r="AI441" s="223">
        <v>1</v>
      </c>
      <c r="AJ441" s="223">
        <v>0.97801140340259296</v>
      </c>
      <c r="AK441" s="223">
        <v>1</v>
      </c>
      <c r="AL441" s="223">
        <v>1</v>
      </c>
      <c r="AM441" s="223">
        <v>0.97801140340259274</v>
      </c>
      <c r="AN441" s="223">
        <v>1</v>
      </c>
      <c r="AO441" s="223">
        <v>0.99999999999999989</v>
      </c>
      <c r="AP441" s="223">
        <v>1</v>
      </c>
      <c r="AQ441" s="223">
        <v>0.97801140340259285</v>
      </c>
      <c r="AR441" s="223">
        <v>1</v>
      </c>
      <c r="AS441" s="223">
        <v>0.95631532426167454</v>
      </c>
      <c r="AT441" s="363">
        <v>0.97801140340259285</v>
      </c>
      <c r="AU441" s="223">
        <v>1</v>
      </c>
      <c r="AV441" s="223">
        <v>0.97801140340259296</v>
      </c>
      <c r="AW441" s="223">
        <v>1</v>
      </c>
      <c r="AX441" s="223">
        <v>1</v>
      </c>
      <c r="AY441" s="223">
        <v>0.97801140340259274</v>
      </c>
      <c r="AZ441" s="223">
        <v>1</v>
      </c>
      <c r="BA441" s="223">
        <v>1</v>
      </c>
      <c r="BB441" s="223">
        <v>1</v>
      </c>
    </row>
    <row r="442" spans="1:54" ht="15" customHeight="1">
      <c r="A442" s="224">
        <f t="shared" si="35"/>
        <v>43678</v>
      </c>
      <c r="B442" s="225">
        <f t="shared" si="35"/>
        <v>43678</v>
      </c>
      <c r="C442" s="223">
        <v>1</v>
      </c>
      <c r="D442" s="223">
        <v>1</v>
      </c>
      <c r="E442" s="223">
        <v>1</v>
      </c>
      <c r="F442" s="223">
        <v>0.95713186050000165</v>
      </c>
      <c r="G442" s="223">
        <v>1.0325901506026507</v>
      </c>
      <c r="H442" s="223">
        <v>1</v>
      </c>
      <c r="I442" s="223">
        <v>1</v>
      </c>
      <c r="J442" s="223">
        <v>1</v>
      </c>
      <c r="K442" s="223">
        <v>1</v>
      </c>
      <c r="L442" s="223">
        <v>0.97917335112166948</v>
      </c>
      <c r="M442" s="223">
        <v>0.98955441540952593</v>
      </c>
      <c r="N442" s="223">
        <v>1</v>
      </c>
      <c r="O442" s="223">
        <v>0.99999999999999989</v>
      </c>
      <c r="P442" s="223">
        <v>1</v>
      </c>
      <c r="Q442" s="223">
        <v>0.97917335112166903</v>
      </c>
      <c r="R442" s="223">
        <v>1</v>
      </c>
      <c r="S442" s="223">
        <v>1</v>
      </c>
      <c r="T442" s="223">
        <v>0.97917335112166937</v>
      </c>
      <c r="U442" s="223">
        <v>1</v>
      </c>
      <c r="V442" s="223">
        <v>1</v>
      </c>
      <c r="W442" s="223">
        <v>0.97917335112166914</v>
      </c>
      <c r="X442" s="223">
        <v>1</v>
      </c>
      <c r="Y442" s="223">
        <v>0.97917335112166948</v>
      </c>
      <c r="Z442" s="360">
        <v>0.98955441540952616</v>
      </c>
      <c r="AA442" s="223">
        <v>0.97917335112166959</v>
      </c>
      <c r="AB442" s="223">
        <v>1</v>
      </c>
      <c r="AC442" s="223">
        <v>1</v>
      </c>
      <c r="AD442" s="363">
        <v>0.97917335112166903</v>
      </c>
      <c r="AE442" s="223">
        <v>1</v>
      </c>
      <c r="AF442" s="223">
        <v>1</v>
      </c>
      <c r="AG442" s="223">
        <v>1</v>
      </c>
      <c r="AH442" s="223">
        <v>1.0105102568424822</v>
      </c>
      <c r="AI442" s="223">
        <v>1</v>
      </c>
      <c r="AJ442" s="223">
        <v>0.97917335112166937</v>
      </c>
      <c r="AK442" s="223">
        <v>1</v>
      </c>
      <c r="AL442" s="223">
        <v>1</v>
      </c>
      <c r="AM442" s="223">
        <v>0.97917335112166914</v>
      </c>
      <c r="AN442" s="223">
        <v>1</v>
      </c>
      <c r="AO442" s="223">
        <v>0.99999999999999989</v>
      </c>
      <c r="AP442" s="223">
        <v>1</v>
      </c>
      <c r="AQ442" s="223">
        <v>0.97917335112166914</v>
      </c>
      <c r="AR442" s="223">
        <v>1</v>
      </c>
      <c r="AS442" s="223">
        <v>0.95860417561597666</v>
      </c>
      <c r="AT442" s="363">
        <v>0.97917335112166937</v>
      </c>
      <c r="AU442" s="223">
        <v>1</v>
      </c>
      <c r="AV442" s="223">
        <v>0.97917335112166948</v>
      </c>
      <c r="AW442" s="223">
        <v>1</v>
      </c>
      <c r="AX442" s="223">
        <v>1</v>
      </c>
      <c r="AY442" s="223">
        <v>0.97917335112166914</v>
      </c>
      <c r="AZ442" s="223">
        <v>1</v>
      </c>
      <c r="BA442" s="223">
        <v>1</v>
      </c>
      <c r="BB442" s="223">
        <v>1</v>
      </c>
    </row>
    <row r="443" spans="1:54" ht="15" customHeight="1">
      <c r="A443" s="224">
        <f t="shared" si="35"/>
        <v>43709</v>
      </c>
      <c r="B443" s="225">
        <f t="shared" si="35"/>
        <v>43709</v>
      </c>
      <c r="C443" s="223">
        <v>1</v>
      </c>
      <c r="D443" s="223">
        <v>1</v>
      </c>
      <c r="E443" s="223">
        <v>1</v>
      </c>
      <c r="F443" s="223">
        <v>0.96403116118331711</v>
      </c>
      <c r="G443" s="223">
        <v>1.03262369668159</v>
      </c>
      <c r="H443" s="223">
        <v>1</v>
      </c>
      <c r="I443" s="223">
        <v>1</v>
      </c>
      <c r="J443" s="223">
        <v>1</v>
      </c>
      <c r="K443" s="223">
        <v>1</v>
      </c>
      <c r="L443" s="223">
        <v>0.9845041880069535</v>
      </c>
      <c r="M443" s="223">
        <v>0.99436845085200709</v>
      </c>
      <c r="N443" s="223">
        <v>1</v>
      </c>
      <c r="O443" s="223">
        <v>1.0042892156862742</v>
      </c>
      <c r="P443" s="223">
        <v>1</v>
      </c>
      <c r="Q443" s="223">
        <v>0.98450418800695272</v>
      </c>
      <c r="R443" s="223">
        <v>1.0042892156862742</v>
      </c>
      <c r="S443" s="223">
        <v>1</v>
      </c>
      <c r="T443" s="223">
        <v>0.98450418800695272</v>
      </c>
      <c r="U443" s="223">
        <v>1</v>
      </c>
      <c r="V443" s="223">
        <v>1</v>
      </c>
      <c r="W443" s="223">
        <v>0.98450418800695239</v>
      </c>
      <c r="X443" s="223">
        <v>1</v>
      </c>
      <c r="Y443" s="223">
        <v>0.98450418800695283</v>
      </c>
      <c r="Z443" s="360">
        <v>0.99436845085200687</v>
      </c>
      <c r="AA443" s="223">
        <v>0.98450418800695261</v>
      </c>
      <c r="AB443" s="223">
        <v>1</v>
      </c>
      <c r="AC443" s="223">
        <v>1</v>
      </c>
      <c r="AD443" s="363">
        <v>0.98450418800695227</v>
      </c>
      <c r="AE443" s="223">
        <v>1</v>
      </c>
      <c r="AF443" s="223">
        <v>1</v>
      </c>
      <c r="AG443" s="223">
        <v>1</v>
      </c>
      <c r="AH443" s="223">
        <v>1.0142665982360801</v>
      </c>
      <c r="AI443" s="223">
        <v>1</v>
      </c>
      <c r="AJ443" s="223">
        <v>0.98450418800695227</v>
      </c>
      <c r="AK443" s="223">
        <v>1</v>
      </c>
      <c r="AL443" s="223">
        <v>1</v>
      </c>
      <c r="AM443" s="223">
        <v>0.98450418800695183</v>
      </c>
      <c r="AN443" s="223">
        <v>1</v>
      </c>
      <c r="AO443" s="223">
        <v>1.0042892156862744</v>
      </c>
      <c r="AP443" s="223">
        <v>1</v>
      </c>
      <c r="AQ443" s="223">
        <v>0.98450418800695338</v>
      </c>
      <c r="AR443" s="223">
        <v>1</v>
      </c>
      <c r="AS443" s="223">
        <v>0.96494470541100519</v>
      </c>
      <c r="AT443" s="363">
        <v>0.98450418800695216</v>
      </c>
      <c r="AU443" s="223">
        <v>1</v>
      </c>
      <c r="AV443" s="223">
        <v>0.98450418800695272</v>
      </c>
      <c r="AW443" s="223">
        <v>1</v>
      </c>
      <c r="AX443" s="223">
        <v>1</v>
      </c>
      <c r="AY443" s="223">
        <v>0.9845041880069525</v>
      </c>
      <c r="AZ443" s="223">
        <v>1</v>
      </c>
      <c r="BA443" s="223">
        <v>1</v>
      </c>
      <c r="BB443" s="223">
        <v>1</v>
      </c>
    </row>
    <row r="444" spans="1:54" ht="15" customHeight="1">
      <c r="A444" s="224">
        <f t="shared" si="35"/>
        <v>43739</v>
      </c>
      <c r="B444" s="225">
        <f t="shared" si="35"/>
        <v>43739</v>
      </c>
      <c r="C444" s="223">
        <v>1</v>
      </c>
      <c r="D444" s="223">
        <v>1</v>
      </c>
      <c r="E444" s="223">
        <v>1</v>
      </c>
      <c r="F444" s="223">
        <v>0.98382265193428331</v>
      </c>
      <c r="G444" s="223">
        <v>1.046199404024543</v>
      </c>
      <c r="H444" s="223">
        <v>1</v>
      </c>
      <c r="I444" s="223">
        <v>1</v>
      </c>
      <c r="J444" s="223">
        <v>1</v>
      </c>
      <c r="K444" s="223">
        <v>1</v>
      </c>
      <c r="L444" s="223">
        <v>1.0031052431405061</v>
      </c>
      <c r="M444" s="223">
        <v>1.012577627463521</v>
      </c>
      <c r="N444" s="223">
        <v>1</v>
      </c>
      <c r="O444" s="223">
        <v>1.0220994026749763</v>
      </c>
      <c r="P444" s="223">
        <v>1</v>
      </c>
      <c r="Q444" s="223">
        <v>1.0031052431405021</v>
      </c>
      <c r="R444" s="223">
        <v>1.0220994026749761</v>
      </c>
      <c r="S444" s="223">
        <v>1</v>
      </c>
      <c r="T444" s="223">
        <v>1.0031052431405074</v>
      </c>
      <c r="U444" s="223">
        <v>1</v>
      </c>
      <c r="V444" s="223">
        <v>1</v>
      </c>
      <c r="W444" s="223">
        <v>1.0031052431405034</v>
      </c>
      <c r="X444" s="223">
        <v>1</v>
      </c>
      <c r="Y444" s="223">
        <v>1.0031052431405065</v>
      </c>
      <c r="Z444" s="360">
        <v>1.0125776274635223</v>
      </c>
      <c r="AA444" s="223">
        <v>1.0031052431405036</v>
      </c>
      <c r="AB444" s="223">
        <v>1</v>
      </c>
      <c r="AC444" s="223">
        <v>1</v>
      </c>
      <c r="AD444" s="363">
        <v>1.0031052431405056</v>
      </c>
      <c r="AE444" s="223">
        <v>1</v>
      </c>
      <c r="AF444" s="223">
        <v>1</v>
      </c>
      <c r="AG444" s="223">
        <v>1</v>
      </c>
      <c r="AH444" s="223">
        <v>1.0316706526322323</v>
      </c>
      <c r="AI444" s="223">
        <v>1</v>
      </c>
      <c r="AJ444" s="223">
        <v>1.0031052431405063</v>
      </c>
      <c r="AK444" s="223">
        <v>1</v>
      </c>
      <c r="AL444" s="223">
        <v>1</v>
      </c>
      <c r="AM444" s="223">
        <v>1.0031052431405039</v>
      </c>
      <c r="AN444" s="223">
        <v>1</v>
      </c>
      <c r="AO444" s="223">
        <v>1.0220994026749772</v>
      </c>
      <c r="AP444" s="223">
        <v>1</v>
      </c>
      <c r="AQ444" s="223">
        <v>1.0031052431405045</v>
      </c>
      <c r="AR444" s="223">
        <v>1</v>
      </c>
      <c r="AS444" s="223">
        <v>0.98430831180429113</v>
      </c>
      <c r="AT444" s="363">
        <v>1.0031052431405032</v>
      </c>
      <c r="AU444" s="223">
        <v>1</v>
      </c>
      <c r="AV444" s="223">
        <v>1.0031052431405041</v>
      </c>
      <c r="AW444" s="223">
        <v>1</v>
      </c>
      <c r="AX444" s="223">
        <v>1</v>
      </c>
      <c r="AY444" s="223">
        <v>1.0031052431405043</v>
      </c>
      <c r="AZ444" s="223">
        <v>1</v>
      </c>
      <c r="BA444" s="223">
        <v>1</v>
      </c>
      <c r="BB444" s="223">
        <v>1</v>
      </c>
    </row>
    <row r="445" spans="1:54" ht="15" customHeight="1">
      <c r="A445" s="224">
        <f t="shared" si="35"/>
        <v>43770</v>
      </c>
      <c r="B445" s="225">
        <f t="shared" si="35"/>
        <v>43770</v>
      </c>
      <c r="C445" s="223">
        <v>1</v>
      </c>
      <c r="D445" s="223">
        <v>1</v>
      </c>
      <c r="E445" s="223">
        <v>1</v>
      </c>
      <c r="F445" s="223">
        <v>1.012681297527559</v>
      </c>
      <c r="G445" s="223">
        <v>1.0693966824173124</v>
      </c>
      <c r="H445" s="223">
        <v>1</v>
      </c>
      <c r="I445" s="223">
        <v>1</v>
      </c>
      <c r="J445" s="223">
        <v>1</v>
      </c>
      <c r="K445" s="223">
        <v>1</v>
      </c>
      <c r="L445" s="223">
        <v>1.031106441957083</v>
      </c>
      <c r="M445" s="223">
        <v>1.040286311221551</v>
      </c>
      <c r="N445" s="223">
        <v>1</v>
      </c>
      <c r="O445" s="223">
        <v>1.049509262866293</v>
      </c>
      <c r="P445" s="223">
        <v>1</v>
      </c>
      <c r="Q445" s="223">
        <v>1.0311064419570766</v>
      </c>
      <c r="R445" s="223">
        <v>1.0495092628662928</v>
      </c>
      <c r="S445" s="223">
        <v>1</v>
      </c>
      <c r="T445" s="223">
        <v>1.0311064419570872</v>
      </c>
      <c r="U445" s="223">
        <v>1</v>
      </c>
      <c r="V445" s="223">
        <v>1</v>
      </c>
      <c r="W445" s="223">
        <v>1.0311064419570801</v>
      </c>
      <c r="X445" s="223">
        <v>1</v>
      </c>
      <c r="Y445" s="223">
        <v>1.0311064419570859</v>
      </c>
      <c r="Z445" s="360">
        <v>1.0402863112215539</v>
      </c>
      <c r="AA445" s="223">
        <v>1.0311064419570799</v>
      </c>
      <c r="AB445" s="223">
        <v>1</v>
      </c>
      <c r="AC445" s="223">
        <v>1</v>
      </c>
      <c r="AD445" s="363">
        <v>1.0311064419570846</v>
      </c>
      <c r="AE445" s="223">
        <v>1</v>
      </c>
      <c r="AF445" s="223">
        <v>1</v>
      </c>
      <c r="AG445" s="223">
        <v>1</v>
      </c>
      <c r="AH445" s="223">
        <v>1.0587753524350234</v>
      </c>
      <c r="AI445" s="223">
        <v>1</v>
      </c>
      <c r="AJ445" s="223">
        <v>1.0311064419570859</v>
      </c>
      <c r="AK445" s="223">
        <v>1</v>
      </c>
      <c r="AL445" s="223">
        <v>1</v>
      </c>
      <c r="AM445" s="223">
        <v>1.0311064419570812</v>
      </c>
      <c r="AN445" s="223">
        <v>1</v>
      </c>
      <c r="AO445" s="223">
        <v>1.0495092628662948</v>
      </c>
      <c r="AP445" s="223">
        <v>1</v>
      </c>
      <c r="AQ445" s="223">
        <v>1.0311064419570799</v>
      </c>
      <c r="AR445" s="223">
        <v>1</v>
      </c>
      <c r="AS445" s="223">
        <v>1.0128757284853058</v>
      </c>
      <c r="AT445" s="363">
        <v>1.0311064419570799</v>
      </c>
      <c r="AU445" s="223">
        <v>1</v>
      </c>
      <c r="AV445" s="223">
        <v>1.0311064419570806</v>
      </c>
      <c r="AW445" s="223">
        <v>1</v>
      </c>
      <c r="AX445" s="223">
        <v>1</v>
      </c>
      <c r="AY445" s="223">
        <v>1.0311064419570817</v>
      </c>
      <c r="AZ445" s="223">
        <v>1</v>
      </c>
      <c r="BA445" s="223">
        <v>1</v>
      </c>
      <c r="BB445" s="223">
        <v>1</v>
      </c>
    </row>
    <row r="446" spans="1:54" ht="15" customHeight="1">
      <c r="A446" s="224">
        <f t="shared" ref="A446:B465" si="36">A128</f>
        <v>43800</v>
      </c>
      <c r="B446" s="225">
        <f t="shared" si="36"/>
        <v>43800</v>
      </c>
      <c r="C446" s="223">
        <v>1</v>
      </c>
      <c r="D446" s="223">
        <v>1</v>
      </c>
      <c r="E446" s="223">
        <v>1</v>
      </c>
      <c r="F446" s="223">
        <v>1.0284551688418471</v>
      </c>
      <c r="G446" s="223">
        <v>1.0794450162823428</v>
      </c>
      <c r="H446" s="223">
        <v>1</v>
      </c>
      <c r="I446" s="223">
        <v>1</v>
      </c>
      <c r="J446" s="223">
        <v>1</v>
      </c>
      <c r="K446" s="223">
        <v>1</v>
      </c>
      <c r="L446" s="223">
        <v>1.0460482453070303</v>
      </c>
      <c r="M446" s="223">
        <v>1.0548797200487898</v>
      </c>
      <c r="N446" s="223">
        <v>1</v>
      </c>
      <c r="O446" s="223">
        <v>1.0637482918112053</v>
      </c>
      <c r="P446" s="223">
        <v>1</v>
      </c>
      <c r="Q446" s="223">
        <v>1.0460482453070243</v>
      </c>
      <c r="R446" s="223">
        <v>1.0637482918112038</v>
      </c>
      <c r="S446" s="223">
        <v>1</v>
      </c>
      <c r="T446" s="223">
        <v>1.046048245307035</v>
      </c>
      <c r="U446" s="223">
        <v>1</v>
      </c>
      <c r="V446" s="223">
        <v>1</v>
      </c>
      <c r="W446" s="223">
        <v>1.0460482453070277</v>
      </c>
      <c r="X446" s="223">
        <v>1</v>
      </c>
      <c r="Y446" s="223">
        <v>1.0460482453070339</v>
      </c>
      <c r="Z446" s="360">
        <v>1.0548797200487945</v>
      </c>
      <c r="AA446" s="223">
        <v>1.0460482453070266</v>
      </c>
      <c r="AB446" s="223">
        <v>1</v>
      </c>
      <c r="AC446" s="223">
        <v>1</v>
      </c>
      <c r="AD446" s="363">
        <v>1.0460482453070328</v>
      </c>
      <c r="AE446" s="223">
        <v>1</v>
      </c>
      <c r="AF446" s="223">
        <v>1</v>
      </c>
      <c r="AG446" s="223">
        <v>1</v>
      </c>
      <c r="AH446" s="223">
        <v>1.07265399058374</v>
      </c>
      <c r="AI446" s="223">
        <v>1</v>
      </c>
      <c r="AJ446" s="223">
        <v>1.0460482453070321</v>
      </c>
      <c r="AK446" s="223">
        <v>1</v>
      </c>
      <c r="AL446" s="223">
        <v>1</v>
      </c>
      <c r="AM446" s="223">
        <v>1.046048245307029</v>
      </c>
      <c r="AN446" s="223">
        <v>1</v>
      </c>
      <c r="AO446" s="223">
        <v>1.0637482918112062</v>
      </c>
      <c r="AP446" s="223">
        <v>1</v>
      </c>
      <c r="AQ446" s="223">
        <v>1.0460482453070277</v>
      </c>
      <c r="AR446" s="223">
        <v>1</v>
      </c>
      <c r="AS446" s="223">
        <v>1.0284964670229051</v>
      </c>
      <c r="AT446" s="363">
        <v>1.046048245307025</v>
      </c>
      <c r="AU446" s="223">
        <v>1</v>
      </c>
      <c r="AV446" s="223">
        <v>1.0460482453070277</v>
      </c>
      <c r="AW446" s="223">
        <v>1</v>
      </c>
      <c r="AX446" s="223">
        <v>1</v>
      </c>
      <c r="AY446" s="223">
        <v>1.0460482453070286</v>
      </c>
      <c r="AZ446" s="223">
        <v>1</v>
      </c>
      <c r="BA446" s="223">
        <v>1</v>
      </c>
      <c r="BB446" s="223">
        <v>1</v>
      </c>
    </row>
    <row r="447" spans="1:54" ht="15" customHeight="1">
      <c r="A447" s="224">
        <f t="shared" si="36"/>
        <v>43831</v>
      </c>
      <c r="B447" s="225">
        <f t="shared" si="36"/>
        <v>43831</v>
      </c>
      <c r="C447" s="223">
        <v>1</v>
      </c>
      <c r="D447" s="223">
        <v>1</v>
      </c>
      <c r="E447" s="223">
        <v>1</v>
      </c>
      <c r="F447" s="223">
        <v>1.0304500483307455</v>
      </c>
      <c r="G447" s="223">
        <v>1.0757542107032654</v>
      </c>
      <c r="H447" s="223">
        <v>1</v>
      </c>
      <c r="I447" s="223">
        <v>1</v>
      </c>
      <c r="J447" s="223">
        <v>1</v>
      </c>
      <c r="K447" s="223">
        <v>1</v>
      </c>
      <c r="L447" s="223">
        <v>1.047211134227733</v>
      </c>
      <c r="M447" s="223">
        <v>1.0556390019501556</v>
      </c>
      <c r="N447" s="223">
        <v>1</v>
      </c>
      <c r="O447" s="223">
        <v>1.0640984318672291</v>
      </c>
      <c r="P447" s="223">
        <v>1</v>
      </c>
      <c r="Q447" s="223">
        <v>1.0472111342277275</v>
      </c>
      <c r="R447" s="223">
        <v>1.064098431867226</v>
      </c>
      <c r="S447" s="223">
        <v>1</v>
      </c>
      <c r="T447" s="223">
        <v>1.0472111342277384</v>
      </c>
      <c r="U447" s="223">
        <v>1</v>
      </c>
      <c r="V447" s="223">
        <v>1</v>
      </c>
      <c r="W447" s="223">
        <v>1.0472111342277306</v>
      </c>
      <c r="X447" s="223">
        <v>1</v>
      </c>
      <c r="Y447" s="223">
        <v>1.0472111342277368</v>
      </c>
      <c r="Z447" s="360">
        <v>1.0556390019501614</v>
      </c>
      <c r="AA447" s="223">
        <v>1.0472111342277284</v>
      </c>
      <c r="AB447" s="223">
        <v>1</v>
      </c>
      <c r="AC447" s="223">
        <v>1</v>
      </c>
      <c r="AD447" s="363">
        <v>1.0472111342277359</v>
      </c>
      <c r="AE447" s="223">
        <v>1</v>
      </c>
      <c r="AF447" s="223">
        <v>1</v>
      </c>
      <c r="AG447" s="223">
        <v>1</v>
      </c>
      <c r="AH447" s="223">
        <v>1.0725894332748032</v>
      </c>
      <c r="AI447" s="223">
        <v>1</v>
      </c>
      <c r="AJ447" s="223">
        <v>1.0472111342277342</v>
      </c>
      <c r="AK447" s="223">
        <v>1</v>
      </c>
      <c r="AL447" s="223">
        <v>1</v>
      </c>
      <c r="AM447" s="223">
        <v>1.0472111342277319</v>
      </c>
      <c r="AN447" s="223">
        <v>1</v>
      </c>
      <c r="AO447" s="223">
        <v>1.0640984318672286</v>
      </c>
      <c r="AP447" s="223">
        <v>1</v>
      </c>
      <c r="AQ447" s="223">
        <v>1.0472111342277304</v>
      </c>
      <c r="AR447" s="223">
        <v>1</v>
      </c>
      <c r="AS447" s="223">
        <v>1.0304500483307384</v>
      </c>
      <c r="AT447" s="363">
        <v>1.0472111342277259</v>
      </c>
      <c r="AU447" s="223">
        <v>1</v>
      </c>
      <c r="AV447" s="223">
        <v>1.0472111342277304</v>
      </c>
      <c r="AW447" s="223">
        <v>1</v>
      </c>
      <c r="AX447" s="223">
        <v>1</v>
      </c>
      <c r="AY447" s="223">
        <v>1.0472111342277304</v>
      </c>
      <c r="AZ447" s="223">
        <v>1</v>
      </c>
      <c r="BA447" s="223">
        <v>1</v>
      </c>
      <c r="BB447" s="223">
        <v>1</v>
      </c>
    </row>
    <row r="448" spans="1:54" ht="15" customHeight="1">
      <c r="A448" s="224">
        <f t="shared" si="36"/>
        <v>43862</v>
      </c>
      <c r="B448" s="225">
        <f t="shared" si="36"/>
        <v>43862</v>
      </c>
      <c r="C448" s="223">
        <v>1</v>
      </c>
      <c r="D448" s="223">
        <v>1</v>
      </c>
      <c r="E448" s="223">
        <v>1</v>
      </c>
      <c r="F448" s="223">
        <v>1.0318498181323075</v>
      </c>
      <c r="G448" s="223">
        <v>1.0721896792931624</v>
      </c>
      <c r="H448" s="223">
        <v>1</v>
      </c>
      <c r="I448" s="223">
        <v>1</v>
      </c>
      <c r="J448" s="223">
        <v>1</v>
      </c>
      <c r="K448" s="223">
        <v>1</v>
      </c>
      <c r="L448" s="223">
        <v>1.0479198576582061</v>
      </c>
      <c r="M448" s="223">
        <v>1.0559955790442899</v>
      </c>
      <c r="N448" s="223">
        <v>1</v>
      </c>
      <c r="O448" s="223">
        <v>1.0640984318672286</v>
      </c>
      <c r="P448" s="223">
        <v>1</v>
      </c>
      <c r="Q448" s="223">
        <v>1.0479198576582007</v>
      </c>
      <c r="R448" s="223">
        <v>1.064098431867226</v>
      </c>
      <c r="S448" s="223">
        <v>1</v>
      </c>
      <c r="T448" s="223">
        <v>1.0479198576582114</v>
      </c>
      <c r="U448" s="223">
        <v>1</v>
      </c>
      <c r="V448" s="223">
        <v>1</v>
      </c>
      <c r="W448" s="223">
        <v>1.0479198576582036</v>
      </c>
      <c r="X448" s="223">
        <v>1</v>
      </c>
      <c r="Y448" s="223">
        <v>1.0479198576582096</v>
      </c>
      <c r="Z448" s="360">
        <v>1.0559955790442959</v>
      </c>
      <c r="AA448" s="223">
        <v>1.0479198576582012</v>
      </c>
      <c r="AB448" s="223">
        <v>1</v>
      </c>
      <c r="AC448" s="223">
        <v>1</v>
      </c>
      <c r="AD448" s="363">
        <v>1.0479198576582089</v>
      </c>
      <c r="AE448" s="223">
        <v>1</v>
      </c>
      <c r="AF448" s="223">
        <v>1</v>
      </c>
      <c r="AG448" s="223">
        <v>1</v>
      </c>
      <c r="AH448" s="223">
        <v>1.0722284139588485</v>
      </c>
      <c r="AI448" s="223">
        <v>1</v>
      </c>
      <c r="AJ448" s="223">
        <v>1.0479198576582069</v>
      </c>
      <c r="AK448" s="223">
        <v>1</v>
      </c>
      <c r="AL448" s="223">
        <v>1</v>
      </c>
      <c r="AM448" s="223">
        <v>1.0479198576582049</v>
      </c>
      <c r="AN448" s="223">
        <v>1</v>
      </c>
      <c r="AO448" s="223">
        <v>1.0640984318672286</v>
      </c>
      <c r="AP448" s="223">
        <v>1</v>
      </c>
      <c r="AQ448" s="223">
        <v>1.0479198576582034</v>
      </c>
      <c r="AR448" s="223">
        <v>1</v>
      </c>
      <c r="AS448" s="223">
        <v>1.0318498181323001</v>
      </c>
      <c r="AT448" s="363">
        <v>1.0479198576581989</v>
      </c>
      <c r="AU448" s="223">
        <v>1</v>
      </c>
      <c r="AV448" s="223">
        <v>1.0479198576582034</v>
      </c>
      <c r="AW448" s="223">
        <v>1</v>
      </c>
      <c r="AX448" s="223">
        <v>1</v>
      </c>
      <c r="AY448" s="223">
        <v>1.0479198576582036</v>
      </c>
      <c r="AZ448" s="223">
        <v>1</v>
      </c>
      <c r="BA448" s="223">
        <v>1</v>
      </c>
      <c r="BB448" s="223">
        <v>1</v>
      </c>
    </row>
    <row r="449" spans="1:54" ht="15" customHeight="1">
      <c r="A449" s="224">
        <f t="shared" si="36"/>
        <v>43891</v>
      </c>
      <c r="B449" s="225">
        <f t="shared" si="36"/>
        <v>43891</v>
      </c>
      <c r="C449" s="223">
        <v>1</v>
      </c>
      <c r="D449" s="223">
        <v>1</v>
      </c>
      <c r="E449" s="223">
        <v>1</v>
      </c>
      <c r="F449" s="223">
        <v>1.0329986547795924</v>
      </c>
      <c r="G449" s="223">
        <v>1.0692955259534491</v>
      </c>
      <c r="H449" s="223">
        <v>1</v>
      </c>
      <c r="I449" s="223">
        <v>1</v>
      </c>
      <c r="J449" s="223">
        <v>1</v>
      </c>
      <c r="K449" s="223">
        <v>1</v>
      </c>
      <c r="L449" s="223">
        <v>1.0485006235657417</v>
      </c>
      <c r="M449" s="223">
        <v>1.0562875503432154</v>
      </c>
      <c r="N449" s="223">
        <v>1</v>
      </c>
      <c r="O449" s="223">
        <v>1.0640984318672291</v>
      </c>
      <c r="P449" s="223">
        <v>1</v>
      </c>
      <c r="Q449" s="223">
        <v>1.0485006235657364</v>
      </c>
      <c r="R449" s="223">
        <v>1.064098431867226</v>
      </c>
      <c r="S449" s="223">
        <v>1</v>
      </c>
      <c r="T449" s="223">
        <v>1.0485006235657468</v>
      </c>
      <c r="U449" s="223">
        <v>1</v>
      </c>
      <c r="V449" s="223">
        <v>1</v>
      </c>
      <c r="W449" s="223">
        <v>1.0485006235657395</v>
      </c>
      <c r="X449" s="223">
        <v>1</v>
      </c>
      <c r="Y449" s="223">
        <v>1.0485006235657452</v>
      </c>
      <c r="Z449" s="360">
        <v>1.0562875503432216</v>
      </c>
      <c r="AA449" s="223">
        <v>1.0485006235657368</v>
      </c>
      <c r="AB449" s="223">
        <v>1</v>
      </c>
      <c r="AC449" s="223">
        <v>1</v>
      </c>
      <c r="AD449" s="363">
        <v>1.0485006235657446</v>
      </c>
      <c r="AE449" s="223">
        <v>1</v>
      </c>
      <c r="AF449" s="223">
        <v>1</v>
      </c>
      <c r="AG449" s="223">
        <v>1</v>
      </c>
      <c r="AH449" s="223">
        <v>1.0719332630867693</v>
      </c>
      <c r="AI449" s="223">
        <v>1</v>
      </c>
      <c r="AJ449" s="223">
        <v>1.0485006235657426</v>
      </c>
      <c r="AK449" s="223">
        <v>1</v>
      </c>
      <c r="AL449" s="223">
        <v>1</v>
      </c>
      <c r="AM449" s="223">
        <v>1.0485006235657406</v>
      </c>
      <c r="AN449" s="223">
        <v>1</v>
      </c>
      <c r="AO449" s="223">
        <v>1.0640984318672286</v>
      </c>
      <c r="AP449" s="223">
        <v>1</v>
      </c>
      <c r="AQ449" s="223">
        <v>1.0485006235657393</v>
      </c>
      <c r="AR449" s="223">
        <v>1</v>
      </c>
      <c r="AS449" s="223">
        <v>1.0329986547795849</v>
      </c>
      <c r="AT449" s="363">
        <v>1.0485006235657346</v>
      </c>
      <c r="AU449" s="223">
        <v>1</v>
      </c>
      <c r="AV449" s="223">
        <v>1.048500623565739</v>
      </c>
      <c r="AW449" s="223">
        <v>1</v>
      </c>
      <c r="AX449" s="223">
        <v>1</v>
      </c>
      <c r="AY449" s="223">
        <v>1.0485006235657395</v>
      </c>
      <c r="AZ449" s="223">
        <v>1</v>
      </c>
      <c r="BA449" s="223">
        <v>1</v>
      </c>
      <c r="BB449" s="223">
        <v>1</v>
      </c>
    </row>
    <row r="450" spans="1:54" ht="15" customHeight="1">
      <c r="A450" s="224">
        <f t="shared" si="36"/>
        <v>43922</v>
      </c>
      <c r="B450" s="225">
        <f t="shared" si="36"/>
        <v>43922</v>
      </c>
      <c r="C450" s="223">
        <v>1</v>
      </c>
      <c r="D450" s="223">
        <v>1</v>
      </c>
      <c r="E450" s="223">
        <v>1</v>
      </c>
      <c r="F450" s="223">
        <v>1.0339403809449808</v>
      </c>
      <c r="G450" s="223">
        <v>1.0670509991979311</v>
      </c>
      <c r="H450" s="223">
        <v>1</v>
      </c>
      <c r="I450" s="223">
        <v>1</v>
      </c>
      <c r="J450" s="223">
        <v>1</v>
      </c>
      <c r="K450" s="223">
        <v>1</v>
      </c>
      <c r="L450" s="223">
        <v>1.0489760391755452</v>
      </c>
      <c r="M450" s="223">
        <v>1.0565263959396447</v>
      </c>
      <c r="N450" s="223">
        <v>1</v>
      </c>
      <c r="O450" s="223">
        <v>1.0640984318672286</v>
      </c>
      <c r="P450" s="223">
        <v>1</v>
      </c>
      <c r="Q450" s="223">
        <v>1.0489760391755396</v>
      </c>
      <c r="R450" s="223">
        <v>1.064098431867226</v>
      </c>
      <c r="S450" s="223">
        <v>1</v>
      </c>
      <c r="T450" s="223">
        <v>1.0489760391755505</v>
      </c>
      <c r="U450" s="223">
        <v>1</v>
      </c>
      <c r="V450" s="223">
        <v>1</v>
      </c>
      <c r="W450" s="223">
        <v>1.0489760391755429</v>
      </c>
      <c r="X450" s="223">
        <v>1</v>
      </c>
      <c r="Y450" s="223">
        <v>1.0489760391755489</v>
      </c>
      <c r="Z450" s="360">
        <v>1.0565263959396507</v>
      </c>
      <c r="AA450" s="223">
        <v>1.0489760391755403</v>
      </c>
      <c r="AB450" s="223">
        <v>1</v>
      </c>
      <c r="AC450" s="223">
        <v>1</v>
      </c>
      <c r="AD450" s="363">
        <v>1.048976039175548</v>
      </c>
      <c r="AE450" s="223">
        <v>1</v>
      </c>
      <c r="AF450" s="223">
        <v>1</v>
      </c>
      <c r="AG450" s="223">
        <v>1</v>
      </c>
      <c r="AH450" s="223">
        <v>1.0716921425733494</v>
      </c>
      <c r="AI450" s="223">
        <v>1</v>
      </c>
      <c r="AJ450" s="223">
        <v>1.0489760391755463</v>
      </c>
      <c r="AK450" s="223">
        <v>1</v>
      </c>
      <c r="AL450" s="223">
        <v>1</v>
      </c>
      <c r="AM450" s="223">
        <v>1.0489760391755443</v>
      </c>
      <c r="AN450" s="223">
        <v>1</v>
      </c>
      <c r="AO450" s="223">
        <v>1.0640984318672286</v>
      </c>
      <c r="AP450" s="223">
        <v>1</v>
      </c>
      <c r="AQ450" s="223">
        <v>1.0489760391755427</v>
      </c>
      <c r="AR450" s="223">
        <v>1</v>
      </c>
      <c r="AS450" s="223">
        <v>1.0339403809449734</v>
      </c>
      <c r="AT450" s="363">
        <v>1.0489760391755383</v>
      </c>
      <c r="AU450" s="223">
        <v>1</v>
      </c>
      <c r="AV450" s="223">
        <v>1.0489760391755425</v>
      </c>
      <c r="AW450" s="223">
        <v>1</v>
      </c>
      <c r="AX450" s="223">
        <v>1</v>
      </c>
      <c r="AY450" s="223">
        <v>1.0489760391755429</v>
      </c>
      <c r="AZ450" s="223">
        <v>1</v>
      </c>
      <c r="BA450" s="223">
        <v>1</v>
      </c>
      <c r="BB450" s="223">
        <v>1</v>
      </c>
    </row>
    <row r="451" spans="1:54" ht="15" customHeight="1">
      <c r="A451" s="224">
        <f t="shared" si="36"/>
        <v>43952</v>
      </c>
      <c r="B451" s="225">
        <f t="shared" si="36"/>
        <v>43952</v>
      </c>
      <c r="C451" s="223">
        <v>1</v>
      </c>
      <c r="D451" s="223">
        <v>1</v>
      </c>
      <c r="E451" s="223">
        <v>1</v>
      </c>
      <c r="F451" s="223">
        <v>1.0347651948556422</v>
      </c>
      <c r="G451" s="223">
        <v>1.0654462268377456</v>
      </c>
      <c r="H451" s="223">
        <v>1</v>
      </c>
      <c r="I451" s="223">
        <v>1</v>
      </c>
      <c r="J451" s="223">
        <v>1</v>
      </c>
      <c r="K451" s="223">
        <v>1</v>
      </c>
      <c r="L451" s="223">
        <v>1.0493921342265231</v>
      </c>
      <c r="M451" s="223">
        <v>1.056735365110937</v>
      </c>
      <c r="N451" s="223">
        <v>1</v>
      </c>
      <c r="O451" s="223">
        <v>1.0640984318672286</v>
      </c>
      <c r="P451" s="223">
        <v>1</v>
      </c>
      <c r="Q451" s="223">
        <v>1.0493921342265176</v>
      </c>
      <c r="R451" s="223">
        <v>1.064098431867226</v>
      </c>
      <c r="S451" s="223">
        <v>1</v>
      </c>
      <c r="T451" s="223">
        <v>1.0493921342265284</v>
      </c>
      <c r="U451" s="223">
        <v>1</v>
      </c>
      <c r="V451" s="223">
        <v>1</v>
      </c>
      <c r="W451" s="223">
        <v>1.0493921342265209</v>
      </c>
      <c r="X451" s="223">
        <v>1</v>
      </c>
      <c r="Y451" s="223">
        <v>1.0493921342265267</v>
      </c>
      <c r="Z451" s="360">
        <v>1.056735365110943</v>
      </c>
      <c r="AA451" s="223">
        <v>1.0493921342265182</v>
      </c>
      <c r="AB451" s="223">
        <v>1</v>
      </c>
      <c r="AC451" s="223">
        <v>1</v>
      </c>
      <c r="AD451" s="363">
        <v>1.049392134226526</v>
      </c>
      <c r="AE451" s="223">
        <v>1</v>
      </c>
      <c r="AF451" s="223">
        <v>1</v>
      </c>
      <c r="AG451" s="223">
        <v>1</v>
      </c>
      <c r="AH451" s="223">
        <v>1.0714813308391336</v>
      </c>
      <c r="AI451" s="223">
        <v>1</v>
      </c>
      <c r="AJ451" s="223">
        <v>1.0493921342265242</v>
      </c>
      <c r="AK451" s="223">
        <v>1</v>
      </c>
      <c r="AL451" s="223">
        <v>1</v>
      </c>
      <c r="AM451" s="223">
        <v>1.049392134226522</v>
      </c>
      <c r="AN451" s="223">
        <v>1</v>
      </c>
      <c r="AO451" s="223">
        <v>1.0640984318672286</v>
      </c>
      <c r="AP451" s="223">
        <v>1</v>
      </c>
      <c r="AQ451" s="223">
        <v>1.0493921342265207</v>
      </c>
      <c r="AR451" s="223">
        <v>1</v>
      </c>
      <c r="AS451" s="223">
        <v>1.0347651948556349</v>
      </c>
      <c r="AT451" s="363">
        <v>1.049392134226516</v>
      </c>
      <c r="AU451" s="223">
        <v>1</v>
      </c>
      <c r="AV451" s="223">
        <v>1.0493921342265204</v>
      </c>
      <c r="AW451" s="223">
        <v>1</v>
      </c>
      <c r="AX451" s="223">
        <v>1</v>
      </c>
      <c r="AY451" s="223">
        <v>1.0493921342265209</v>
      </c>
      <c r="AZ451" s="223">
        <v>1</v>
      </c>
      <c r="BA451" s="223">
        <v>1</v>
      </c>
      <c r="BB451" s="223">
        <v>1</v>
      </c>
    </row>
    <row r="452" spans="1:54" ht="15" customHeight="1">
      <c r="A452" s="224">
        <f t="shared" si="36"/>
        <v>43983</v>
      </c>
      <c r="B452" s="225">
        <f t="shared" si="36"/>
        <v>43983</v>
      </c>
      <c r="C452" s="223">
        <v>1</v>
      </c>
      <c r="D452" s="223">
        <v>1</v>
      </c>
      <c r="E452" s="223">
        <v>1</v>
      </c>
      <c r="F452" s="223">
        <v>1.0355194567100725</v>
      </c>
      <c r="G452" s="223">
        <v>1.0644718678633867</v>
      </c>
      <c r="H452" s="223">
        <v>1</v>
      </c>
      <c r="I452" s="223">
        <v>1</v>
      </c>
      <c r="J452" s="223">
        <v>1</v>
      </c>
      <c r="K452" s="223">
        <v>1</v>
      </c>
      <c r="L452" s="223">
        <v>1.0497726187842447</v>
      </c>
      <c r="M452" s="223">
        <v>1.0569264458322924</v>
      </c>
      <c r="N452" s="223">
        <v>1</v>
      </c>
      <c r="O452" s="223">
        <v>1.0640984318672291</v>
      </c>
      <c r="P452" s="223">
        <v>1</v>
      </c>
      <c r="Q452" s="223">
        <v>1.0497726187842389</v>
      </c>
      <c r="R452" s="223">
        <v>1.064098431867226</v>
      </c>
      <c r="S452" s="223">
        <v>1</v>
      </c>
      <c r="T452" s="223">
        <v>1.04977261878425</v>
      </c>
      <c r="U452" s="223">
        <v>1</v>
      </c>
      <c r="V452" s="223">
        <v>1</v>
      </c>
      <c r="W452" s="223">
        <v>1.049772618784242</v>
      </c>
      <c r="X452" s="223">
        <v>1</v>
      </c>
      <c r="Y452" s="223">
        <v>1.0497726187842484</v>
      </c>
      <c r="Z452" s="360">
        <v>1.0569264458322982</v>
      </c>
      <c r="AA452" s="223">
        <v>1.0497726187842398</v>
      </c>
      <c r="AB452" s="223">
        <v>1</v>
      </c>
      <c r="AC452" s="223">
        <v>1</v>
      </c>
      <c r="AD452" s="363">
        <v>1.0497726187842473</v>
      </c>
      <c r="AE452" s="223">
        <v>1</v>
      </c>
      <c r="AF452" s="223">
        <v>1</v>
      </c>
      <c r="AG452" s="223">
        <v>1</v>
      </c>
      <c r="AH452" s="223">
        <v>1.0712885731450492</v>
      </c>
      <c r="AI452" s="223">
        <v>1</v>
      </c>
      <c r="AJ452" s="223">
        <v>1.0497726187842455</v>
      </c>
      <c r="AK452" s="223">
        <v>1</v>
      </c>
      <c r="AL452" s="223">
        <v>1</v>
      </c>
      <c r="AM452" s="223">
        <v>1.0497726187842438</v>
      </c>
      <c r="AN452" s="223">
        <v>1</v>
      </c>
      <c r="AO452" s="223">
        <v>1.0640984318672291</v>
      </c>
      <c r="AP452" s="223">
        <v>1</v>
      </c>
      <c r="AQ452" s="223">
        <v>1.0497726187842418</v>
      </c>
      <c r="AR452" s="223">
        <v>1</v>
      </c>
      <c r="AS452" s="223">
        <v>1.0355194567100652</v>
      </c>
      <c r="AT452" s="363">
        <v>1.0497726187842376</v>
      </c>
      <c r="AU452" s="223">
        <v>1</v>
      </c>
      <c r="AV452" s="223">
        <v>1.0497726187842416</v>
      </c>
      <c r="AW452" s="223">
        <v>1</v>
      </c>
      <c r="AX452" s="223">
        <v>1</v>
      </c>
      <c r="AY452" s="223">
        <v>1.049772618784242</v>
      </c>
      <c r="AZ452" s="223">
        <v>1</v>
      </c>
      <c r="BA452" s="223">
        <v>1</v>
      </c>
      <c r="BB452" s="223">
        <v>1</v>
      </c>
    </row>
    <row r="453" spans="1:54" ht="15" customHeight="1">
      <c r="A453" s="224">
        <f t="shared" si="36"/>
        <v>44013</v>
      </c>
      <c r="B453" s="225">
        <f t="shared" si="36"/>
        <v>44013</v>
      </c>
      <c r="C453" s="223">
        <v>1</v>
      </c>
      <c r="D453" s="223">
        <v>1</v>
      </c>
      <c r="E453" s="223">
        <v>1</v>
      </c>
      <c r="F453" s="223">
        <v>1.036202383400459</v>
      </c>
      <c r="G453" s="223">
        <v>1.0641184831986448</v>
      </c>
      <c r="H453" s="223">
        <v>1</v>
      </c>
      <c r="I453" s="223">
        <v>1</v>
      </c>
      <c r="J453" s="223">
        <v>1</v>
      </c>
      <c r="K453" s="223">
        <v>1</v>
      </c>
      <c r="L453" s="223">
        <v>1.0501172981674038</v>
      </c>
      <c r="M453" s="223">
        <v>1.057099589570629</v>
      </c>
      <c r="N453" s="223">
        <v>1</v>
      </c>
      <c r="O453" s="223">
        <v>1.0640984318672291</v>
      </c>
      <c r="P453" s="223">
        <v>1</v>
      </c>
      <c r="Q453" s="223">
        <v>1.0501172981673981</v>
      </c>
      <c r="R453" s="223">
        <v>1.064098431867226</v>
      </c>
      <c r="S453" s="223">
        <v>1</v>
      </c>
      <c r="T453" s="223">
        <v>1.0501172981674094</v>
      </c>
      <c r="U453" s="223">
        <v>1</v>
      </c>
      <c r="V453" s="223">
        <v>1</v>
      </c>
      <c r="W453" s="223">
        <v>1.0501172981674012</v>
      </c>
      <c r="X453" s="223">
        <v>1</v>
      </c>
      <c r="Y453" s="223">
        <v>1.0501172981674076</v>
      </c>
      <c r="Z453" s="360">
        <v>1.057099589570635</v>
      </c>
      <c r="AA453" s="223">
        <v>1.0501172981673992</v>
      </c>
      <c r="AB453" s="223">
        <v>1</v>
      </c>
      <c r="AC453" s="223">
        <v>1</v>
      </c>
      <c r="AD453" s="363">
        <v>1.0501172981674063</v>
      </c>
      <c r="AE453" s="223">
        <v>1</v>
      </c>
      <c r="AF453" s="223">
        <v>1</v>
      </c>
      <c r="AG453" s="223">
        <v>1</v>
      </c>
      <c r="AH453" s="223">
        <v>1.071113821233036</v>
      </c>
      <c r="AI453" s="223">
        <v>1</v>
      </c>
      <c r="AJ453" s="223">
        <v>1.0501172981674052</v>
      </c>
      <c r="AK453" s="223">
        <v>1</v>
      </c>
      <c r="AL453" s="223">
        <v>1</v>
      </c>
      <c r="AM453" s="223">
        <v>1.0501172981674032</v>
      </c>
      <c r="AN453" s="223">
        <v>1</v>
      </c>
      <c r="AO453" s="223">
        <v>1.0640984318672286</v>
      </c>
      <c r="AP453" s="223">
        <v>1</v>
      </c>
      <c r="AQ453" s="223">
        <v>1.050117298167401</v>
      </c>
      <c r="AR453" s="223">
        <v>1</v>
      </c>
      <c r="AS453" s="223">
        <v>1.0362023834004515</v>
      </c>
      <c r="AT453" s="363">
        <v>1.050117298167397</v>
      </c>
      <c r="AU453" s="223">
        <v>1</v>
      </c>
      <c r="AV453" s="223">
        <v>1.0501172981674012</v>
      </c>
      <c r="AW453" s="223">
        <v>1</v>
      </c>
      <c r="AX453" s="223">
        <v>1</v>
      </c>
      <c r="AY453" s="223">
        <v>1.0501172981674012</v>
      </c>
      <c r="AZ453" s="223">
        <v>1</v>
      </c>
      <c r="BA453" s="223">
        <v>1</v>
      </c>
      <c r="BB453" s="223">
        <v>1</v>
      </c>
    </row>
    <row r="454" spans="1:54" ht="15" customHeight="1">
      <c r="A454" s="224">
        <f t="shared" si="36"/>
        <v>44044</v>
      </c>
      <c r="B454" s="225">
        <f t="shared" si="36"/>
        <v>44044</v>
      </c>
      <c r="C454" s="223">
        <v>1</v>
      </c>
      <c r="D454" s="223">
        <v>1</v>
      </c>
      <c r="E454" s="223">
        <v>1</v>
      </c>
      <c r="F454" s="223">
        <v>1.0369335268413189</v>
      </c>
      <c r="G454" s="223">
        <v>1.0640984318672366</v>
      </c>
      <c r="H454" s="223">
        <v>1</v>
      </c>
      <c r="I454" s="223">
        <v>1</v>
      </c>
      <c r="J454" s="223">
        <v>1</v>
      </c>
      <c r="K454" s="223">
        <v>1</v>
      </c>
      <c r="L454" s="223">
        <v>1.0504862808290616</v>
      </c>
      <c r="M454" s="223">
        <v>1.0572849330671588</v>
      </c>
      <c r="N454" s="223">
        <v>1</v>
      </c>
      <c r="O454" s="223">
        <v>1.0640984318672291</v>
      </c>
      <c r="P454" s="223">
        <v>1</v>
      </c>
      <c r="Q454" s="223">
        <v>1.0504862808290563</v>
      </c>
      <c r="R454" s="223">
        <v>1.064098431867226</v>
      </c>
      <c r="S454" s="223">
        <v>1</v>
      </c>
      <c r="T454" s="223">
        <v>1.0504862808290671</v>
      </c>
      <c r="U454" s="223">
        <v>1</v>
      </c>
      <c r="V454" s="223">
        <v>1</v>
      </c>
      <c r="W454" s="223">
        <v>1.0504862808290594</v>
      </c>
      <c r="X454" s="223">
        <v>1</v>
      </c>
      <c r="Y454" s="223">
        <v>1.0504862808290654</v>
      </c>
      <c r="Z454" s="360">
        <v>1.0572849330671648</v>
      </c>
      <c r="AA454" s="223">
        <v>1.0504862808290569</v>
      </c>
      <c r="AB454" s="223">
        <v>1</v>
      </c>
      <c r="AC454" s="223">
        <v>1</v>
      </c>
      <c r="AD454" s="363">
        <v>1.0504862808290645</v>
      </c>
      <c r="AE454" s="223">
        <v>1</v>
      </c>
      <c r="AF454" s="223">
        <v>1</v>
      </c>
      <c r="AG454" s="223">
        <v>1</v>
      </c>
      <c r="AH454" s="223">
        <v>1.0709267745304674</v>
      </c>
      <c r="AI454" s="223">
        <v>1</v>
      </c>
      <c r="AJ454" s="223">
        <v>1.0504862808290629</v>
      </c>
      <c r="AK454" s="223">
        <v>1</v>
      </c>
      <c r="AL454" s="223">
        <v>1</v>
      </c>
      <c r="AM454" s="223">
        <v>1.0504862808290609</v>
      </c>
      <c r="AN454" s="223">
        <v>1</v>
      </c>
      <c r="AO454" s="223">
        <v>1.0640984318672291</v>
      </c>
      <c r="AP454" s="223">
        <v>1</v>
      </c>
      <c r="AQ454" s="223">
        <v>1.0504862808290589</v>
      </c>
      <c r="AR454" s="223">
        <v>1</v>
      </c>
      <c r="AS454" s="223">
        <v>1.0369335268413116</v>
      </c>
      <c r="AT454" s="363">
        <v>1.0504862808290547</v>
      </c>
      <c r="AU454" s="223">
        <v>1</v>
      </c>
      <c r="AV454" s="223">
        <v>1.0504862808290589</v>
      </c>
      <c r="AW454" s="223">
        <v>1</v>
      </c>
      <c r="AX454" s="223">
        <v>1</v>
      </c>
      <c r="AY454" s="223">
        <v>1.0504862808290591</v>
      </c>
      <c r="AZ454" s="223">
        <v>1</v>
      </c>
      <c r="BA454" s="223">
        <v>1</v>
      </c>
      <c r="BB454" s="223">
        <v>1</v>
      </c>
    </row>
    <row r="455" spans="1:54" ht="15" customHeight="1">
      <c r="A455" s="224">
        <f t="shared" si="36"/>
        <v>44075</v>
      </c>
      <c r="B455" s="225">
        <f t="shared" si="36"/>
        <v>44075</v>
      </c>
      <c r="C455" s="223">
        <v>1</v>
      </c>
      <c r="D455" s="223">
        <v>1</v>
      </c>
      <c r="E455" s="223">
        <v>1</v>
      </c>
      <c r="F455" s="223">
        <v>1.0336613751990282</v>
      </c>
      <c r="G455" s="223">
        <v>1.0598092161809625</v>
      </c>
      <c r="H455" s="223">
        <v>1</v>
      </c>
      <c r="I455" s="223">
        <v>1</v>
      </c>
      <c r="J455" s="223">
        <v>1</v>
      </c>
      <c r="K455" s="223">
        <v>1</v>
      </c>
      <c r="L455" s="223">
        <v>1.0467095009224321</v>
      </c>
      <c r="M455" s="223">
        <v>1.0532529098186199</v>
      </c>
      <c r="N455" s="223">
        <v>1</v>
      </c>
      <c r="O455" s="223">
        <v>1.0598092161809545</v>
      </c>
      <c r="P455" s="223">
        <v>1</v>
      </c>
      <c r="Q455" s="223">
        <v>1.0467095009224272</v>
      </c>
      <c r="R455" s="223">
        <v>1.0598092161809518</v>
      </c>
      <c r="S455" s="223">
        <v>1</v>
      </c>
      <c r="T455" s="223">
        <v>1.0467095009224381</v>
      </c>
      <c r="U455" s="223">
        <v>1</v>
      </c>
      <c r="V455" s="223">
        <v>1</v>
      </c>
      <c r="W455" s="223">
        <v>1.0467095009224308</v>
      </c>
      <c r="X455" s="223">
        <v>1</v>
      </c>
      <c r="Y455" s="223">
        <v>1.0467095009224368</v>
      </c>
      <c r="Z455" s="360">
        <v>1.0532529098186261</v>
      </c>
      <c r="AA455" s="223">
        <v>1.0467095009224283</v>
      </c>
      <c r="AB455" s="223">
        <v>1</v>
      </c>
      <c r="AC455" s="223">
        <v>1</v>
      </c>
      <c r="AD455" s="363">
        <v>1.0467095009224361</v>
      </c>
      <c r="AE455" s="223">
        <v>1</v>
      </c>
      <c r="AF455" s="223">
        <v>1</v>
      </c>
      <c r="AG455" s="223">
        <v>1</v>
      </c>
      <c r="AH455" s="223">
        <v>1.0663784200545972</v>
      </c>
      <c r="AI455" s="223">
        <v>1</v>
      </c>
      <c r="AJ455" s="223">
        <v>1.0467095009224345</v>
      </c>
      <c r="AK455" s="223">
        <v>1</v>
      </c>
      <c r="AL455" s="223">
        <v>1</v>
      </c>
      <c r="AM455" s="223">
        <v>1.0467095009224325</v>
      </c>
      <c r="AN455" s="223">
        <v>1</v>
      </c>
      <c r="AO455" s="223">
        <v>1.0598092161809545</v>
      </c>
      <c r="AP455" s="223">
        <v>1</v>
      </c>
      <c r="AQ455" s="223">
        <v>1.0467095009224292</v>
      </c>
      <c r="AR455" s="223">
        <v>1</v>
      </c>
      <c r="AS455" s="223">
        <v>1.0336613751990225</v>
      </c>
      <c r="AT455" s="363">
        <v>1.0467095009224263</v>
      </c>
      <c r="AU455" s="223">
        <v>1</v>
      </c>
      <c r="AV455" s="223">
        <v>1.0467095009224299</v>
      </c>
      <c r="AW455" s="223">
        <v>1</v>
      </c>
      <c r="AX455" s="223">
        <v>1</v>
      </c>
      <c r="AY455" s="223">
        <v>1.0467095009224305</v>
      </c>
      <c r="AZ455" s="223">
        <v>1</v>
      </c>
      <c r="BA455" s="223">
        <v>1</v>
      </c>
      <c r="BB455" s="223">
        <v>1</v>
      </c>
    </row>
    <row r="456" spans="1:54" ht="15" customHeight="1">
      <c r="A456" s="224">
        <f t="shared" si="36"/>
        <v>44105</v>
      </c>
      <c r="B456" s="225">
        <f t="shared" si="36"/>
        <v>44105</v>
      </c>
      <c r="C456" s="223">
        <v>1</v>
      </c>
      <c r="D456" s="223">
        <v>1</v>
      </c>
      <c r="E456" s="223">
        <v>1</v>
      </c>
      <c r="F456" s="223">
        <v>1.017414896021624</v>
      </c>
      <c r="G456" s="223">
        <v>1.0419990291922581</v>
      </c>
      <c r="H456" s="223">
        <v>1</v>
      </c>
      <c r="I456" s="223">
        <v>1</v>
      </c>
      <c r="J456" s="223">
        <v>1</v>
      </c>
      <c r="K456" s="223">
        <v>1</v>
      </c>
      <c r="L456" s="223">
        <v>1.0296857186491524</v>
      </c>
      <c r="M456" s="223">
        <v>1.0358370608839216</v>
      </c>
      <c r="N456" s="223">
        <v>1</v>
      </c>
      <c r="O456" s="223">
        <v>1.0419990291922527</v>
      </c>
      <c r="P456" s="223">
        <v>1</v>
      </c>
      <c r="Q456" s="223">
        <v>1.0296857186491506</v>
      </c>
      <c r="R456" s="223">
        <v>1.0419990291922496</v>
      </c>
      <c r="S456" s="223">
        <v>1</v>
      </c>
      <c r="T456" s="223">
        <v>1.0296857186491561</v>
      </c>
      <c r="U456" s="223">
        <v>1</v>
      </c>
      <c r="V456" s="223">
        <v>1</v>
      </c>
      <c r="W456" s="223">
        <v>1.0296857186491521</v>
      </c>
      <c r="X456" s="223">
        <v>1</v>
      </c>
      <c r="Y456" s="223">
        <v>1.0296857186491555</v>
      </c>
      <c r="Z456" s="360">
        <v>1.0358370608839267</v>
      </c>
      <c r="AA456" s="223">
        <v>1.0296857186491502</v>
      </c>
      <c r="AB456" s="223">
        <v>1</v>
      </c>
      <c r="AC456" s="223">
        <v>1</v>
      </c>
      <c r="AD456" s="363">
        <v>1.0296857186491553</v>
      </c>
      <c r="AE456" s="223">
        <v>1</v>
      </c>
      <c r="AF456" s="223">
        <v>1</v>
      </c>
      <c r="AG456" s="223">
        <v>1</v>
      </c>
      <c r="AH456" s="223">
        <v>1.048171627565309</v>
      </c>
      <c r="AI456" s="223">
        <v>1</v>
      </c>
      <c r="AJ456" s="223">
        <v>1.0296857186491533</v>
      </c>
      <c r="AK456" s="223">
        <v>1</v>
      </c>
      <c r="AL456" s="223">
        <v>1</v>
      </c>
      <c r="AM456" s="223">
        <v>1.0296857186491535</v>
      </c>
      <c r="AN456" s="223">
        <v>1</v>
      </c>
      <c r="AO456" s="223">
        <v>1.0419990291922514</v>
      </c>
      <c r="AP456" s="223">
        <v>1</v>
      </c>
      <c r="AQ456" s="223">
        <v>1.0296857186491508</v>
      </c>
      <c r="AR456" s="223">
        <v>1</v>
      </c>
      <c r="AS456" s="223">
        <v>1.0174148960216201</v>
      </c>
      <c r="AT456" s="363">
        <v>1.0296857186491482</v>
      </c>
      <c r="AU456" s="223">
        <v>1</v>
      </c>
      <c r="AV456" s="223">
        <v>1.0296857186491515</v>
      </c>
      <c r="AW456" s="223">
        <v>1</v>
      </c>
      <c r="AX456" s="223">
        <v>1</v>
      </c>
      <c r="AY456" s="223">
        <v>1.0296857186491513</v>
      </c>
      <c r="AZ456" s="223">
        <v>1</v>
      </c>
      <c r="BA456" s="223">
        <v>1</v>
      </c>
      <c r="BB456" s="223">
        <v>1</v>
      </c>
    </row>
    <row r="457" spans="1:54" ht="15" customHeight="1">
      <c r="A457" s="224">
        <f t="shared" si="36"/>
        <v>44136</v>
      </c>
      <c r="B457" s="225">
        <f t="shared" si="36"/>
        <v>44136</v>
      </c>
      <c r="C457" s="223">
        <v>1</v>
      </c>
      <c r="D457" s="223">
        <v>1</v>
      </c>
      <c r="E457" s="223">
        <v>1</v>
      </c>
      <c r="F457" s="223">
        <v>0.99201536492831943</v>
      </c>
      <c r="G457" s="223">
        <v>1.014589169000939</v>
      </c>
      <c r="H457" s="223">
        <v>1</v>
      </c>
      <c r="I457" s="223">
        <v>1</v>
      </c>
      <c r="J457" s="223">
        <v>1</v>
      </c>
      <c r="K457" s="223">
        <v>1</v>
      </c>
      <c r="L457" s="223">
        <v>1.0032858822859492</v>
      </c>
      <c r="M457" s="223">
        <v>1.0089334252372528</v>
      </c>
      <c r="N457" s="223">
        <v>1</v>
      </c>
      <c r="O457" s="223">
        <v>1.0145891690009359</v>
      </c>
      <c r="P457" s="223">
        <v>1</v>
      </c>
      <c r="Q457" s="223">
        <v>1.0032858822859501</v>
      </c>
      <c r="R457" s="223">
        <v>1.0145891690009332</v>
      </c>
      <c r="S457" s="223">
        <v>1</v>
      </c>
      <c r="T457" s="223">
        <v>1.0032858822859501</v>
      </c>
      <c r="U457" s="223">
        <v>1</v>
      </c>
      <c r="V457" s="223">
        <v>1</v>
      </c>
      <c r="W457" s="223">
        <v>1.0032858822859494</v>
      </c>
      <c r="X457" s="223">
        <v>1</v>
      </c>
      <c r="Y457" s="223">
        <v>1.0032858822859498</v>
      </c>
      <c r="Z457" s="360">
        <v>1.0089334252372559</v>
      </c>
      <c r="AA457" s="223">
        <v>1.0032858822859474</v>
      </c>
      <c r="AB457" s="223">
        <v>1</v>
      </c>
      <c r="AC457" s="223">
        <v>1</v>
      </c>
      <c r="AD457" s="363">
        <v>1.0032858822859498</v>
      </c>
      <c r="AE457" s="223">
        <v>1</v>
      </c>
      <c r="AF457" s="223">
        <v>1</v>
      </c>
      <c r="AG457" s="223">
        <v>1</v>
      </c>
      <c r="AH457" s="223">
        <v>1.0202531218630384</v>
      </c>
      <c r="AI457" s="223">
        <v>1</v>
      </c>
      <c r="AJ457" s="223">
        <v>1.0032858822859472</v>
      </c>
      <c r="AK457" s="223">
        <v>1</v>
      </c>
      <c r="AL457" s="223">
        <v>1</v>
      </c>
      <c r="AM457" s="223">
        <v>1.0032858822859496</v>
      </c>
      <c r="AN457" s="223">
        <v>1</v>
      </c>
      <c r="AO457" s="223">
        <v>1.0145891690009341</v>
      </c>
      <c r="AP457" s="223">
        <v>1</v>
      </c>
      <c r="AQ457" s="223">
        <v>1.0032858822859492</v>
      </c>
      <c r="AR457" s="223">
        <v>1</v>
      </c>
      <c r="AS457" s="223">
        <v>0.99201536492831588</v>
      </c>
      <c r="AT457" s="363">
        <v>1.0032858822859452</v>
      </c>
      <c r="AU457" s="223">
        <v>1</v>
      </c>
      <c r="AV457" s="223">
        <v>1.0032858822859487</v>
      </c>
      <c r="AW457" s="223">
        <v>1</v>
      </c>
      <c r="AX457" s="223">
        <v>1</v>
      </c>
      <c r="AY457" s="223">
        <v>1.0032858822859478</v>
      </c>
      <c r="AZ457" s="223">
        <v>1</v>
      </c>
      <c r="BA457" s="223">
        <v>1</v>
      </c>
      <c r="BB457" s="223">
        <v>1</v>
      </c>
    </row>
    <row r="458" spans="1:54" ht="15" customHeight="1">
      <c r="A458" s="224">
        <f t="shared" si="36"/>
        <v>44166</v>
      </c>
      <c r="B458" s="225">
        <f t="shared" si="36"/>
        <v>44166</v>
      </c>
      <c r="C458" s="223">
        <v>1</v>
      </c>
      <c r="D458" s="223">
        <v>1</v>
      </c>
      <c r="E458" s="223">
        <v>1</v>
      </c>
      <c r="F458" s="223">
        <v>0.97961365501653763</v>
      </c>
      <c r="G458" s="223">
        <v>1.0003501400560251</v>
      </c>
      <c r="H458" s="223">
        <v>1</v>
      </c>
      <c r="I458" s="223">
        <v>1</v>
      </c>
      <c r="J458" s="223">
        <v>1</v>
      </c>
      <c r="K458" s="223">
        <v>1</v>
      </c>
      <c r="L458" s="223">
        <v>0.98996962409309408</v>
      </c>
      <c r="M458" s="223">
        <v>0.99515680785500427</v>
      </c>
      <c r="N458" s="223">
        <v>1</v>
      </c>
      <c r="O458" s="223">
        <v>1.0003501400560237</v>
      </c>
      <c r="P458" s="223">
        <v>1</v>
      </c>
      <c r="Q458" s="223">
        <v>0.98996962409309441</v>
      </c>
      <c r="R458" s="223">
        <v>1.0003501400560222</v>
      </c>
      <c r="S458" s="223">
        <v>1</v>
      </c>
      <c r="T458" s="223">
        <v>0.98996962409309452</v>
      </c>
      <c r="U458" s="223">
        <v>1</v>
      </c>
      <c r="V458" s="223">
        <v>1</v>
      </c>
      <c r="W458" s="223">
        <v>0.98996962409309408</v>
      </c>
      <c r="X458" s="223">
        <v>1</v>
      </c>
      <c r="Y458" s="223">
        <v>0.98996962409309452</v>
      </c>
      <c r="Z458" s="360">
        <v>0.99515680785500593</v>
      </c>
      <c r="AA458" s="223">
        <v>0.98996962409309308</v>
      </c>
      <c r="AB458" s="223">
        <v>1</v>
      </c>
      <c r="AC458" s="223">
        <v>1</v>
      </c>
      <c r="AD458" s="363">
        <v>0.98996962409309419</v>
      </c>
      <c r="AE458" s="223">
        <v>1</v>
      </c>
      <c r="AF458" s="223">
        <v>1</v>
      </c>
      <c r="AG458" s="223">
        <v>1</v>
      </c>
      <c r="AH458" s="223">
        <v>1.0055496321571615</v>
      </c>
      <c r="AI458" s="223">
        <v>1</v>
      </c>
      <c r="AJ458" s="223">
        <v>0.98996962409309319</v>
      </c>
      <c r="AK458" s="223">
        <v>1</v>
      </c>
      <c r="AL458" s="223">
        <v>1</v>
      </c>
      <c r="AM458" s="223">
        <v>0.9899696240930943</v>
      </c>
      <c r="AN458" s="223">
        <v>1</v>
      </c>
      <c r="AO458" s="223">
        <v>1.0003501400560226</v>
      </c>
      <c r="AP458" s="223">
        <v>1</v>
      </c>
      <c r="AQ458" s="223">
        <v>0.98996962409309397</v>
      </c>
      <c r="AR458" s="223">
        <v>1</v>
      </c>
      <c r="AS458" s="223">
        <v>0.97961365501653563</v>
      </c>
      <c r="AT458" s="363">
        <v>0.98996962409309208</v>
      </c>
      <c r="AU458" s="223">
        <v>1</v>
      </c>
      <c r="AV458" s="223">
        <v>0.98996962409309386</v>
      </c>
      <c r="AW458" s="223">
        <v>1</v>
      </c>
      <c r="AX458" s="223">
        <v>1</v>
      </c>
      <c r="AY458" s="223">
        <v>0.98996962409309353</v>
      </c>
      <c r="AZ458" s="223">
        <v>1</v>
      </c>
      <c r="BA458" s="223">
        <v>1</v>
      </c>
      <c r="BB458" s="223">
        <v>1</v>
      </c>
    </row>
    <row r="459" spans="1:54" ht="15" customHeight="1">
      <c r="A459" s="224">
        <f t="shared" si="36"/>
        <v>44197</v>
      </c>
      <c r="B459" s="225">
        <f t="shared" si="36"/>
        <v>44197</v>
      </c>
      <c r="C459" s="223">
        <v>1</v>
      </c>
      <c r="D459" s="223">
        <v>1</v>
      </c>
      <c r="E459" s="223">
        <v>1</v>
      </c>
      <c r="F459" s="223">
        <v>0.98089943322053463</v>
      </c>
      <c r="G459" s="223">
        <v>1</v>
      </c>
      <c r="H459" s="223">
        <v>1</v>
      </c>
      <c r="I459" s="223">
        <v>1</v>
      </c>
      <c r="J459" s="223">
        <v>1</v>
      </c>
      <c r="K459" s="223">
        <v>1</v>
      </c>
      <c r="L459" s="223">
        <v>0.99044074293541839</v>
      </c>
      <c r="M459" s="223">
        <v>0.99521812162675038</v>
      </c>
      <c r="N459" s="223">
        <v>1</v>
      </c>
      <c r="O459" s="223">
        <v>1</v>
      </c>
      <c r="P459" s="223">
        <v>1</v>
      </c>
      <c r="Q459" s="223">
        <v>0.99044074293541817</v>
      </c>
      <c r="R459" s="223">
        <v>1</v>
      </c>
      <c r="S459" s="223">
        <v>1</v>
      </c>
      <c r="T459" s="223">
        <v>0.99044074293541839</v>
      </c>
      <c r="U459" s="223">
        <v>1</v>
      </c>
      <c r="V459" s="223">
        <v>1</v>
      </c>
      <c r="W459" s="223">
        <v>0.99044074293541806</v>
      </c>
      <c r="X459" s="223">
        <v>1</v>
      </c>
      <c r="Y459" s="223">
        <v>0.99044074293541862</v>
      </c>
      <c r="Z459" s="360">
        <v>0.99521812162675072</v>
      </c>
      <c r="AA459" s="223">
        <v>0.99044074293541839</v>
      </c>
      <c r="AB459" s="223">
        <v>1</v>
      </c>
      <c r="AC459" s="223">
        <v>1</v>
      </c>
      <c r="AD459" s="363">
        <v>0.99044074293541773</v>
      </c>
      <c r="AE459" s="223">
        <v>1</v>
      </c>
      <c r="AF459" s="223">
        <v>1</v>
      </c>
      <c r="AG459" s="223">
        <v>1</v>
      </c>
      <c r="AH459" s="223">
        <v>1.0047863906171983</v>
      </c>
      <c r="AI459" s="223">
        <v>1</v>
      </c>
      <c r="AJ459" s="223">
        <v>0.99044074293541828</v>
      </c>
      <c r="AK459" s="223">
        <v>1</v>
      </c>
      <c r="AL459" s="223">
        <v>1</v>
      </c>
      <c r="AM459" s="223">
        <v>0.99044074293541839</v>
      </c>
      <c r="AN459" s="223">
        <v>1</v>
      </c>
      <c r="AO459" s="223">
        <v>1</v>
      </c>
      <c r="AP459" s="223">
        <v>1</v>
      </c>
      <c r="AQ459" s="223">
        <v>0.99044074293541817</v>
      </c>
      <c r="AR459" s="223">
        <v>1</v>
      </c>
      <c r="AS459" s="223">
        <v>0.98089943322053441</v>
      </c>
      <c r="AT459" s="363">
        <v>0.99044074293541839</v>
      </c>
      <c r="AU459" s="223">
        <v>1</v>
      </c>
      <c r="AV459" s="223">
        <v>0.99044074293541828</v>
      </c>
      <c r="AW459" s="223">
        <v>1</v>
      </c>
      <c r="AX459" s="223">
        <v>1</v>
      </c>
      <c r="AY459" s="223">
        <v>0.99044074293541828</v>
      </c>
      <c r="AZ459" s="223">
        <v>1</v>
      </c>
      <c r="BA459" s="223">
        <v>1</v>
      </c>
      <c r="BB459" s="223">
        <v>1</v>
      </c>
    </row>
    <row r="460" spans="1:54" ht="15" customHeight="1">
      <c r="A460" s="224">
        <f t="shared" si="36"/>
        <v>44228</v>
      </c>
      <c r="B460" s="225">
        <f t="shared" si="36"/>
        <v>44228</v>
      </c>
      <c r="C460" s="223">
        <v>1</v>
      </c>
      <c r="D460" s="223">
        <v>1</v>
      </c>
      <c r="E460" s="223">
        <v>1</v>
      </c>
      <c r="F460" s="223">
        <v>0.98267866105387947</v>
      </c>
      <c r="G460" s="223">
        <v>1</v>
      </c>
      <c r="H460" s="223">
        <v>1</v>
      </c>
      <c r="I460" s="223">
        <v>1</v>
      </c>
      <c r="J460" s="223">
        <v>1</v>
      </c>
      <c r="K460" s="223">
        <v>1</v>
      </c>
      <c r="L460" s="223">
        <v>0.99133360941595228</v>
      </c>
      <c r="M460" s="223">
        <v>0.99566536794739924</v>
      </c>
      <c r="N460" s="223">
        <v>1</v>
      </c>
      <c r="O460" s="223">
        <v>1</v>
      </c>
      <c r="P460" s="223">
        <v>1</v>
      </c>
      <c r="Q460" s="223">
        <v>0.99133360941595206</v>
      </c>
      <c r="R460" s="223">
        <v>1</v>
      </c>
      <c r="S460" s="223">
        <v>1</v>
      </c>
      <c r="T460" s="223">
        <v>0.99133360941595228</v>
      </c>
      <c r="U460" s="223">
        <v>1</v>
      </c>
      <c r="V460" s="223">
        <v>1</v>
      </c>
      <c r="W460" s="223">
        <v>0.99133360941595206</v>
      </c>
      <c r="X460" s="223">
        <v>1</v>
      </c>
      <c r="Y460" s="223">
        <v>0.9913336094159525</v>
      </c>
      <c r="Z460" s="360">
        <v>0.99566536794739957</v>
      </c>
      <c r="AA460" s="223">
        <v>0.99133360941595228</v>
      </c>
      <c r="AB460" s="223">
        <v>1</v>
      </c>
      <c r="AC460" s="223">
        <v>1</v>
      </c>
      <c r="AD460" s="363">
        <v>0.99133360941595183</v>
      </c>
      <c r="AE460" s="223">
        <v>1</v>
      </c>
      <c r="AF460" s="223">
        <v>1</v>
      </c>
      <c r="AG460" s="223">
        <v>1</v>
      </c>
      <c r="AH460" s="223">
        <v>1.0043375182566197</v>
      </c>
      <c r="AI460" s="223">
        <v>1</v>
      </c>
      <c r="AJ460" s="223">
        <v>0.99133360941595217</v>
      </c>
      <c r="AK460" s="223">
        <v>1</v>
      </c>
      <c r="AL460" s="223">
        <v>1</v>
      </c>
      <c r="AM460" s="223">
        <v>0.99133360941595228</v>
      </c>
      <c r="AN460" s="223">
        <v>1</v>
      </c>
      <c r="AO460" s="223">
        <v>1</v>
      </c>
      <c r="AP460" s="223">
        <v>1</v>
      </c>
      <c r="AQ460" s="223">
        <v>0.99133360941595217</v>
      </c>
      <c r="AR460" s="223">
        <v>1</v>
      </c>
      <c r="AS460" s="223">
        <v>0.98267866105387924</v>
      </c>
      <c r="AT460" s="363">
        <v>0.99133360941595228</v>
      </c>
      <c r="AU460" s="223">
        <v>1</v>
      </c>
      <c r="AV460" s="223">
        <v>0.99133360941595217</v>
      </c>
      <c r="AW460" s="223">
        <v>1</v>
      </c>
      <c r="AX460" s="223">
        <v>1</v>
      </c>
      <c r="AY460" s="223">
        <v>0.99133360941595217</v>
      </c>
      <c r="AZ460" s="223">
        <v>1</v>
      </c>
      <c r="BA460" s="223">
        <v>1</v>
      </c>
      <c r="BB460" s="223">
        <v>1</v>
      </c>
    </row>
    <row r="461" spans="1:54" ht="15" customHeight="1">
      <c r="A461" s="224">
        <f t="shared" si="36"/>
        <v>44256</v>
      </c>
      <c r="B461" s="225">
        <f t="shared" si="36"/>
        <v>44256</v>
      </c>
      <c r="C461" s="223">
        <v>1</v>
      </c>
      <c r="D461" s="223">
        <v>1</v>
      </c>
      <c r="E461" s="223">
        <v>1</v>
      </c>
      <c r="F461" s="223">
        <v>0.98459905916223478</v>
      </c>
      <c r="G461" s="223">
        <v>1</v>
      </c>
      <c r="H461" s="223">
        <v>1</v>
      </c>
      <c r="I461" s="223">
        <v>1</v>
      </c>
      <c r="J461" s="223">
        <v>1</v>
      </c>
      <c r="K461" s="223">
        <v>1</v>
      </c>
      <c r="L461" s="223">
        <v>0.99229715686587228</v>
      </c>
      <c r="M461" s="223">
        <v>0.99614797860831039</v>
      </c>
      <c r="N461" s="223">
        <v>1</v>
      </c>
      <c r="O461" s="223">
        <v>1</v>
      </c>
      <c r="P461" s="223">
        <v>1</v>
      </c>
      <c r="Q461" s="223">
        <v>0.99229715686587217</v>
      </c>
      <c r="R461" s="223">
        <v>1</v>
      </c>
      <c r="S461" s="223">
        <v>1</v>
      </c>
      <c r="T461" s="223">
        <v>0.99229715686587239</v>
      </c>
      <c r="U461" s="223">
        <v>1</v>
      </c>
      <c r="V461" s="223">
        <v>1</v>
      </c>
      <c r="W461" s="223">
        <v>0.99229715686587205</v>
      </c>
      <c r="X461" s="223">
        <v>1</v>
      </c>
      <c r="Y461" s="223">
        <v>0.9922971568658725</v>
      </c>
      <c r="Z461" s="360">
        <v>0.99614797860831072</v>
      </c>
      <c r="AA461" s="223">
        <v>0.99229715686587228</v>
      </c>
      <c r="AB461" s="223">
        <v>1</v>
      </c>
      <c r="AC461" s="223">
        <v>1</v>
      </c>
      <c r="AD461" s="363">
        <v>0.99229715686587194</v>
      </c>
      <c r="AE461" s="223">
        <v>1</v>
      </c>
      <c r="AF461" s="223">
        <v>1</v>
      </c>
      <c r="AG461" s="223">
        <v>1</v>
      </c>
      <c r="AH461" s="223">
        <v>1.0038532340483575</v>
      </c>
      <c r="AI461" s="223">
        <v>1</v>
      </c>
      <c r="AJ461" s="223">
        <v>0.99229715686587217</v>
      </c>
      <c r="AK461" s="223">
        <v>1</v>
      </c>
      <c r="AL461" s="223">
        <v>1</v>
      </c>
      <c r="AM461" s="223">
        <v>0.99229715686587228</v>
      </c>
      <c r="AN461" s="223">
        <v>1</v>
      </c>
      <c r="AO461" s="223">
        <v>1</v>
      </c>
      <c r="AP461" s="223">
        <v>1</v>
      </c>
      <c r="AQ461" s="223">
        <v>0.99229715686587217</v>
      </c>
      <c r="AR461" s="223">
        <v>1</v>
      </c>
      <c r="AS461" s="223">
        <v>0.98459905916223467</v>
      </c>
      <c r="AT461" s="363">
        <v>0.99229715686587239</v>
      </c>
      <c r="AU461" s="223">
        <v>1</v>
      </c>
      <c r="AV461" s="223">
        <v>0.99229715686587217</v>
      </c>
      <c r="AW461" s="223">
        <v>1</v>
      </c>
      <c r="AX461" s="223">
        <v>1</v>
      </c>
      <c r="AY461" s="223">
        <v>0.99229715686587217</v>
      </c>
      <c r="AZ461" s="223">
        <v>1</v>
      </c>
      <c r="BA461" s="223">
        <v>1</v>
      </c>
      <c r="BB461" s="223">
        <v>1</v>
      </c>
    </row>
    <row r="462" spans="1:54" ht="15" customHeight="1">
      <c r="A462" s="224">
        <f t="shared" si="36"/>
        <v>44287</v>
      </c>
      <c r="B462" s="225">
        <f t="shared" si="36"/>
        <v>44287</v>
      </c>
      <c r="C462" s="223">
        <v>1</v>
      </c>
      <c r="D462" s="223">
        <v>1</v>
      </c>
      <c r="E462" s="223">
        <v>1</v>
      </c>
      <c r="F462" s="223">
        <v>0.9866175068363795</v>
      </c>
      <c r="G462" s="223">
        <v>1</v>
      </c>
      <c r="H462" s="223">
        <v>1</v>
      </c>
      <c r="I462" s="223">
        <v>1</v>
      </c>
      <c r="J462" s="223">
        <v>1</v>
      </c>
      <c r="K462" s="223">
        <v>1</v>
      </c>
      <c r="L462" s="223">
        <v>0.99330942878483797</v>
      </c>
      <c r="M462" s="223">
        <v>0.99665487613012071</v>
      </c>
      <c r="N462" s="223">
        <v>1</v>
      </c>
      <c r="O462" s="223">
        <v>1</v>
      </c>
      <c r="P462" s="223">
        <v>1</v>
      </c>
      <c r="Q462" s="223">
        <v>0.99330942878483752</v>
      </c>
      <c r="R462" s="223">
        <v>1</v>
      </c>
      <c r="S462" s="223">
        <v>1</v>
      </c>
      <c r="T462" s="223">
        <v>0.99330942878483808</v>
      </c>
      <c r="U462" s="223">
        <v>1</v>
      </c>
      <c r="V462" s="223">
        <v>1</v>
      </c>
      <c r="W462" s="223">
        <v>0.99330942878483763</v>
      </c>
      <c r="X462" s="223">
        <v>1</v>
      </c>
      <c r="Y462" s="223">
        <v>0.9933094287848383</v>
      </c>
      <c r="Z462" s="360">
        <v>0.99665487613012094</v>
      </c>
      <c r="AA462" s="223">
        <v>0.99330942878483797</v>
      </c>
      <c r="AB462" s="223">
        <v>1</v>
      </c>
      <c r="AC462" s="223">
        <v>1</v>
      </c>
      <c r="AD462" s="363">
        <v>0.99330942878483752</v>
      </c>
      <c r="AE462" s="223">
        <v>1</v>
      </c>
      <c r="AF462" s="223">
        <v>1</v>
      </c>
      <c r="AG462" s="223">
        <v>1</v>
      </c>
      <c r="AH462" s="223">
        <v>1.0033448143149273</v>
      </c>
      <c r="AI462" s="223">
        <v>1</v>
      </c>
      <c r="AJ462" s="223">
        <v>0.99330942878483786</v>
      </c>
      <c r="AK462" s="223">
        <v>1</v>
      </c>
      <c r="AL462" s="223">
        <v>1</v>
      </c>
      <c r="AM462" s="223">
        <v>0.99330942878483786</v>
      </c>
      <c r="AN462" s="223">
        <v>1</v>
      </c>
      <c r="AO462" s="223">
        <v>1</v>
      </c>
      <c r="AP462" s="223">
        <v>1</v>
      </c>
      <c r="AQ462" s="223">
        <v>0.99330942878483786</v>
      </c>
      <c r="AR462" s="223">
        <v>1</v>
      </c>
      <c r="AS462" s="223">
        <v>0.98661750683637939</v>
      </c>
      <c r="AT462" s="363">
        <v>0.99330942878483786</v>
      </c>
      <c r="AU462" s="223">
        <v>1</v>
      </c>
      <c r="AV462" s="223">
        <v>0.99330942878483763</v>
      </c>
      <c r="AW462" s="223">
        <v>1</v>
      </c>
      <c r="AX462" s="223">
        <v>1</v>
      </c>
      <c r="AY462" s="223">
        <v>0.99330942878483774</v>
      </c>
      <c r="AZ462" s="223">
        <v>1</v>
      </c>
      <c r="BA462" s="223">
        <v>1</v>
      </c>
      <c r="BB462" s="223">
        <v>1</v>
      </c>
    </row>
    <row r="463" spans="1:54" ht="15" customHeight="1">
      <c r="A463" s="224">
        <f t="shared" si="36"/>
        <v>44317</v>
      </c>
      <c r="B463" s="225">
        <f t="shared" si="36"/>
        <v>44317</v>
      </c>
      <c r="C463" s="223">
        <v>1</v>
      </c>
      <c r="D463" s="223">
        <v>1</v>
      </c>
      <c r="E463" s="223">
        <v>1</v>
      </c>
      <c r="F463" s="223">
        <v>0.98864270755860861</v>
      </c>
      <c r="G463" s="223">
        <v>1</v>
      </c>
      <c r="H463" s="223">
        <v>1</v>
      </c>
      <c r="I463" s="223">
        <v>1</v>
      </c>
      <c r="J463" s="223">
        <v>1</v>
      </c>
      <c r="K463" s="223">
        <v>1</v>
      </c>
      <c r="L463" s="223">
        <v>0.99432411630215889</v>
      </c>
      <c r="M463" s="223">
        <v>0.99716274088424861</v>
      </c>
      <c r="N463" s="223">
        <v>1</v>
      </c>
      <c r="O463" s="223">
        <v>1</v>
      </c>
      <c r="P463" s="223">
        <v>1</v>
      </c>
      <c r="Q463" s="223">
        <v>0.99432411630215867</v>
      </c>
      <c r="R463" s="223">
        <v>1</v>
      </c>
      <c r="S463" s="223">
        <v>1</v>
      </c>
      <c r="T463" s="223">
        <v>0.99432411630215911</v>
      </c>
      <c r="U463" s="223">
        <v>1</v>
      </c>
      <c r="V463" s="223">
        <v>1</v>
      </c>
      <c r="W463" s="223">
        <v>0.99432411630215867</v>
      </c>
      <c r="X463" s="223">
        <v>1</v>
      </c>
      <c r="Y463" s="223">
        <v>0.99432411630215933</v>
      </c>
      <c r="Z463" s="360">
        <v>0.99716274088424872</v>
      </c>
      <c r="AA463" s="223">
        <v>0.994324116302159</v>
      </c>
      <c r="AB463" s="223">
        <v>1</v>
      </c>
      <c r="AC463" s="223">
        <v>1</v>
      </c>
      <c r="AD463" s="363">
        <v>0.99432411630215867</v>
      </c>
      <c r="AE463" s="223">
        <v>1</v>
      </c>
      <c r="AF463" s="223">
        <v>1</v>
      </c>
      <c r="AG463" s="223">
        <v>1</v>
      </c>
      <c r="AH463" s="223">
        <v>1.0028359091512451</v>
      </c>
      <c r="AI463" s="223">
        <v>1</v>
      </c>
      <c r="AJ463" s="223">
        <v>0.994324116302159</v>
      </c>
      <c r="AK463" s="223">
        <v>1</v>
      </c>
      <c r="AL463" s="223">
        <v>1</v>
      </c>
      <c r="AM463" s="223">
        <v>0.99432411630215889</v>
      </c>
      <c r="AN463" s="223">
        <v>1</v>
      </c>
      <c r="AO463" s="223">
        <v>1</v>
      </c>
      <c r="AP463" s="223">
        <v>1</v>
      </c>
      <c r="AQ463" s="223">
        <v>0.99432411630215878</v>
      </c>
      <c r="AR463" s="223">
        <v>1</v>
      </c>
      <c r="AS463" s="223">
        <v>0.98864270755860861</v>
      </c>
      <c r="AT463" s="363">
        <v>0.99432411630215911</v>
      </c>
      <c r="AU463" s="223">
        <v>1</v>
      </c>
      <c r="AV463" s="223">
        <v>0.99432411630215878</v>
      </c>
      <c r="AW463" s="223">
        <v>1</v>
      </c>
      <c r="AX463" s="223">
        <v>1</v>
      </c>
      <c r="AY463" s="223">
        <v>0.99432411630215889</v>
      </c>
      <c r="AZ463" s="223">
        <v>1</v>
      </c>
      <c r="BA463" s="223">
        <v>1</v>
      </c>
      <c r="BB463" s="223">
        <v>1</v>
      </c>
    </row>
    <row r="464" spans="1:54" ht="15" customHeight="1">
      <c r="A464" s="224">
        <f t="shared" si="36"/>
        <v>44348</v>
      </c>
      <c r="B464" s="225">
        <f t="shared" si="36"/>
        <v>44348</v>
      </c>
      <c r="C464" s="223">
        <v>1</v>
      </c>
      <c r="D464" s="223">
        <v>1</v>
      </c>
      <c r="E464" s="223">
        <v>1</v>
      </c>
      <c r="F464" s="223">
        <v>0.99062722629766531</v>
      </c>
      <c r="G464" s="223">
        <v>1</v>
      </c>
      <c r="H464" s="223">
        <v>1</v>
      </c>
      <c r="I464" s="223">
        <v>1</v>
      </c>
      <c r="J464" s="223">
        <v>1</v>
      </c>
      <c r="K464" s="223">
        <v>1</v>
      </c>
      <c r="L464" s="223">
        <v>0.99531723772114344</v>
      </c>
      <c r="M464" s="223">
        <v>0.99765951662527386</v>
      </c>
      <c r="N464" s="223">
        <v>1</v>
      </c>
      <c r="O464" s="223">
        <v>1</v>
      </c>
      <c r="P464" s="223">
        <v>1</v>
      </c>
      <c r="Q464" s="223">
        <v>0.99531723772114322</v>
      </c>
      <c r="R464" s="223">
        <v>1</v>
      </c>
      <c r="S464" s="223">
        <v>1</v>
      </c>
      <c r="T464" s="223">
        <v>0.99531723772114356</v>
      </c>
      <c r="U464" s="223">
        <v>1</v>
      </c>
      <c r="V464" s="223">
        <v>1</v>
      </c>
      <c r="W464" s="223">
        <v>0.99531723772114322</v>
      </c>
      <c r="X464" s="223">
        <v>1</v>
      </c>
      <c r="Y464" s="223">
        <v>0.99531723772114367</v>
      </c>
      <c r="Z464" s="360">
        <v>0.99765951662527386</v>
      </c>
      <c r="AA464" s="223">
        <v>0.99531723772114344</v>
      </c>
      <c r="AB464" s="223">
        <v>1</v>
      </c>
      <c r="AC464" s="223">
        <v>1</v>
      </c>
      <c r="AD464" s="363">
        <v>0.99531723772114311</v>
      </c>
      <c r="AE464" s="223">
        <v>1</v>
      </c>
      <c r="AF464" s="223">
        <v>1</v>
      </c>
      <c r="AG464" s="223">
        <v>1</v>
      </c>
      <c r="AH464" s="223">
        <v>1.0023387043070646</v>
      </c>
      <c r="AI464" s="223">
        <v>1</v>
      </c>
      <c r="AJ464" s="223">
        <v>0.99531723772114356</v>
      </c>
      <c r="AK464" s="223">
        <v>1</v>
      </c>
      <c r="AL464" s="223">
        <v>1</v>
      </c>
      <c r="AM464" s="223">
        <v>0.99531723772114344</v>
      </c>
      <c r="AN464" s="223">
        <v>1</v>
      </c>
      <c r="AO464" s="223">
        <v>1</v>
      </c>
      <c r="AP464" s="223">
        <v>1</v>
      </c>
      <c r="AQ464" s="223">
        <v>0.99531723772114344</v>
      </c>
      <c r="AR464" s="223">
        <v>1</v>
      </c>
      <c r="AS464" s="223">
        <v>0.99062722629766531</v>
      </c>
      <c r="AT464" s="363">
        <v>0.99531723772114344</v>
      </c>
      <c r="AU464" s="223">
        <v>1</v>
      </c>
      <c r="AV464" s="223">
        <v>0.99531723772114333</v>
      </c>
      <c r="AW464" s="223">
        <v>1</v>
      </c>
      <c r="AX464" s="223">
        <v>1</v>
      </c>
      <c r="AY464" s="223">
        <v>0.99531723772114344</v>
      </c>
      <c r="AZ464" s="223">
        <v>1</v>
      </c>
      <c r="BA464" s="223">
        <v>1</v>
      </c>
      <c r="BB464" s="223">
        <v>1</v>
      </c>
    </row>
    <row r="465" spans="1:54" ht="15" customHeight="1">
      <c r="A465" s="224">
        <f t="shared" si="36"/>
        <v>44378</v>
      </c>
      <c r="B465" s="225">
        <f t="shared" si="36"/>
        <v>44378</v>
      </c>
      <c r="C465" s="223">
        <v>1</v>
      </c>
      <c r="D465" s="223">
        <v>1</v>
      </c>
      <c r="E465" s="223">
        <v>1</v>
      </c>
      <c r="F465" s="223">
        <v>0.99257072296068205</v>
      </c>
      <c r="G465" s="223">
        <v>1</v>
      </c>
      <c r="H465" s="223">
        <v>1</v>
      </c>
      <c r="I465" s="223">
        <v>1</v>
      </c>
      <c r="J465" s="223">
        <v>1</v>
      </c>
      <c r="K465" s="223">
        <v>1</v>
      </c>
      <c r="L465" s="223">
        <v>0.99628870547331827</v>
      </c>
      <c r="M465" s="223">
        <v>0.99814518114505224</v>
      </c>
      <c r="N465" s="223">
        <v>1</v>
      </c>
      <c r="O465" s="223">
        <v>1</v>
      </c>
      <c r="P465" s="223">
        <v>1</v>
      </c>
      <c r="Q465" s="223">
        <v>0.99628870547331805</v>
      </c>
      <c r="R465" s="223">
        <v>1</v>
      </c>
      <c r="S465" s="223">
        <v>1</v>
      </c>
      <c r="T465" s="223">
        <v>0.99628870547331849</v>
      </c>
      <c r="U465" s="223">
        <v>1</v>
      </c>
      <c r="V465" s="223">
        <v>1</v>
      </c>
      <c r="W465" s="223">
        <v>0.99628870547331805</v>
      </c>
      <c r="X465" s="223">
        <v>1</v>
      </c>
      <c r="Y465" s="223">
        <v>0.99628870547331849</v>
      </c>
      <c r="Z465" s="360">
        <v>0.99814518114505235</v>
      </c>
      <c r="AA465" s="223">
        <v>0.99628870547331816</v>
      </c>
      <c r="AB465" s="223">
        <v>1</v>
      </c>
      <c r="AC465" s="223">
        <v>1</v>
      </c>
      <c r="AD465" s="363">
        <v>0.99628870547331783</v>
      </c>
      <c r="AE465" s="223">
        <v>1</v>
      </c>
      <c r="AF465" s="223">
        <v>1</v>
      </c>
      <c r="AG465" s="223">
        <v>1</v>
      </c>
      <c r="AH465" s="223">
        <v>1.0018531769464019</v>
      </c>
      <c r="AI465" s="223">
        <v>1</v>
      </c>
      <c r="AJ465" s="223">
        <v>0.99628870547331827</v>
      </c>
      <c r="AK465" s="223">
        <v>1</v>
      </c>
      <c r="AL465" s="223">
        <v>1</v>
      </c>
      <c r="AM465" s="223">
        <v>0.99628870547331827</v>
      </c>
      <c r="AN465" s="223">
        <v>1</v>
      </c>
      <c r="AO465" s="223">
        <v>1</v>
      </c>
      <c r="AP465" s="223">
        <v>1</v>
      </c>
      <c r="AQ465" s="223">
        <v>0.99628870547331827</v>
      </c>
      <c r="AR465" s="223">
        <v>1</v>
      </c>
      <c r="AS465" s="223">
        <v>0.99257072296068216</v>
      </c>
      <c r="AT465" s="363">
        <v>0.99628870547331827</v>
      </c>
      <c r="AU465" s="223">
        <v>1</v>
      </c>
      <c r="AV465" s="223">
        <v>0.99628870547331805</v>
      </c>
      <c r="AW465" s="223">
        <v>1</v>
      </c>
      <c r="AX465" s="223">
        <v>1</v>
      </c>
      <c r="AY465" s="223">
        <v>0.99628870547331827</v>
      </c>
      <c r="AZ465" s="223">
        <v>1</v>
      </c>
      <c r="BA465" s="223">
        <v>1</v>
      </c>
      <c r="BB465" s="223">
        <v>1</v>
      </c>
    </row>
    <row r="466" spans="1:54" ht="15" customHeight="1">
      <c r="A466" s="224">
        <f t="shared" ref="A466:B482" si="37">A148</f>
        <v>44409</v>
      </c>
      <c r="B466" s="225">
        <f t="shared" si="37"/>
        <v>44409</v>
      </c>
      <c r="C466" s="223">
        <v>1</v>
      </c>
      <c r="D466" s="223">
        <v>1</v>
      </c>
      <c r="E466" s="223">
        <v>1</v>
      </c>
      <c r="F466" s="223">
        <v>0.99447218184593733</v>
      </c>
      <c r="G466" s="223">
        <v>1</v>
      </c>
      <c r="H466" s="223">
        <v>1</v>
      </c>
      <c r="I466" s="223">
        <v>1</v>
      </c>
      <c r="J466" s="223">
        <v>1</v>
      </c>
      <c r="K466" s="223">
        <v>1</v>
      </c>
      <c r="L466" s="223">
        <v>0.99723807661614206</v>
      </c>
      <c r="M466" s="223">
        <v>0.99861953003438464</v>
      </c>
      <c r="N466" s="223">
        <v>1</v>
      </c>
      <c r="O466" s="223">
        <v>1</v>
      </c>
      <c r="P466" s="223">
        <v>1</v>
      </c>
      <c r="Q466" s="223">
        <v>0.99723807661614183</v>
      </c>
      <c r="R466" s="223">
        <v>1</v>
      </c>
      <c r="S466" s="223">
        <v>1</v>
      </c>
      <c r="T466" s="223">
        <v>0.99723807661614217</v>
      </c>
      <c r="U466" s="223">
        <v>1</v>
      </c>
      <c r="V466" s="223">
        <v>1</v>
      </c>
      <c r="W466" s="223">
        <v>0.99723807661614183</v>
      </c>
      <c r="X466" s="223">
        <v>1</v>
      </c>
      <c r="Y466" s="223">
        <v>0.99723807661614217</v>
      </c>
      <c r="Z466" s="360">
        <v>0.99861953003438475</v>
      </c>
      <c r="AA466" s="223">
        <v>0.99723807661614206</v>
      </c>
      <c r="AB466" s="223">
        <v>1</v>
      </c>
      <c r="AC466" s="223">
        <v>1</v>
      </c>
      <c r="AD466" s="363">
        <v>0.99723807661614172</v>
      </c>
      <c r="AE466" s="223">
        <v>1</v>
      </c>
      <c r="AF466" s="223">
        <v>1</v>
      </c>
      <c r="AG466" s="223">
        <v>1</v>
      </c>
      <c r="AH466" s="223">
        <v>1.0013794957180975</v>
      </c>
      <c r="AI466" s="223">
        <v>1</v>
      </c>
      <c r="AJ466" s="223">
        <v>0.99723807661614206</v>
      </c>
      <c r="AK466" s="223">
        <v>1</v>
      </c>
      <c r="AL466" s="223">
        <v>1</v>
      </c>
      <c r="AM466" s="223">
        <v>0.99723807661614206</v>
      </c>
      <c r="AN466" s="223">
        <v>1</v>
      </c>
      <c r="AO466" s="223">
        <v>1</v>
      </c>
      <c r="AP466" s="223">
        <v>1</v>
      </c>
      <c r="AQ466" s="223">
        <v>0.99723807661614194</v>
      </c>
      <c r="AR466" s="223">
        <v>1</v>
      </c>
      <c r="AS466" s="223">
        <v>0.99447218184593733</v>
      </c>
      <c r="AT466" s="363">
        <v>0.99723807661614206</v>
      </c>
      <c r="AU466" s="223">
        <v>1</v>
      </c>
      <c r="AV466" s="223">
        <v>0.99723807661614183</v>
      </c>
      <c r="AW466" s="223">
        <v>1</v>
      </c>
      <c r="AX466" s="223">
        <v>1</v>
      </c>
      <c r="AY466" s="223">
        <v>0.99723807661614194</v>
      </c>
      <c r="AZ466" s="223">
        <v>1</v>
      </c>
      <c r="BA466" s="223">
        <v>1</v>
      </c>
      <c r="BB466" s="223">
        <v>1</v>
      </c>
    </row>
    <row r="467" spans="1:54" ht="15" customHeight="1">
      <c r="A467" s="224">
        <f t="shared" si="37"/>
        <v>44440</v>
      </c>
      <c r="B467" s="225">
        <f t="shared" si="37"/>
        <v>44440</v>
      </c>
      <c r="C467" s="223">
        <v>1</v>
      </c>
      <c r="D467" s="223">
        <v>1</v>
      </c>
      <c r="E467" s="223">
        <v>1</v>
      </c>
      <c r="F467" s="223">
        <v>0.99633331839788841</v>
      </c>
      <c r="G467" s="223">
        <v>1</v>
      </c>
      <c r="H467" s="223">
        <v>1</v>
      </c>
      <c r="I467" s="223">
        <v>1</v>
      </c>
      <c r="J467" s="223">
        <v>1</v>
      </c>
      <c r="K467" s="223">
        <v>1</v>
      </c>
      <c r="L467" s="223">
        <v>0.99816633902949981</v>
      </c>
      <c r="M467" s="223">
        <v>0.99908309029355158</v>
      </c>
      <c r="N467" s="223">
        <v>1</v>
      </c>
      <c r="O467" s="223">
        <v>1</v>
      </c>
      <c r="P467" s="223">
        <v>1</v>
      </c>
      <c r="Q467" s="223">
        <v>0.99816633902949981</v>
      </c>
      <c r="R467" s="223">
        <v>1</v>
      </c>
      <c r="S467" s="223">
        <v>1</v>
      </c>
      <c r="T467" s="223">
        <v>0.99816633902950003</v>
      </c>
      <c r="U467" s="223">
        <v>1</v>
      </c>
      <c r="V467" s="223">
        <v>1</v>
      </c>
      <c r="W467" s="223">
        <v>0.99816633902949981</v>
      </c>
      <c r="X467" s="223">
        <v>1</v>
      </c>
      <c r="Y467" s="223">
        <v>0.99816633902950003</v>
      </c>
      <c r="Z467" s="360">
        <v>0.9990830902935518</v>
      </c>
      <c r="AA467" s="223">
        <v>0.99816633902949981</v>
      </c>
      <c r="AB467" s="223">
        <v>1</v>
      </c>
      <c r="AC467" s="223">
        <v>1</v>
      </c>
      <c r="AD467" s="363">
        <v>0.99816633902949969</v>
      </c>
      <c r="AE467" s="223">
        <v>1</v>
      </c>
      <c r="AF467" s="223">
        <v>1</v>
      </c>
      <c r="AG467" s="223">
        <v>1</v>
      </c>
      <c r="AH467" s="223">
        <v>1.0009170664944218</v>
      </c>
      <c r="AI467" s="223">
        <v>1</v>
      </c>
      <c r="AJ467" s="223">
        <v>0.99816633902950003</v>
      </c>
      <c r="AK467" s="223">
        <v>1</v>
      </c>
      <c r="AL467" s="223">
        <v>1</v>
      </c>
      <c r="AM467" s="223">
        <v>0.99816633902949981</v>
      </c>
      <c r="AN467" s="223">
        <v>1</v>
      </c>
      <c r="AO467" s="223">
        <v>1</v>
      </c>
      <c r="AP467" s="223">
        <v>1</v>
      </c>
      <c r="AQ467" s="223">
        <v>0.99816633902949981</v>
      </c>
      <c r="AR467" s="223">
        <v>1</v>
      </c>
      <c r="AS467" s="223">
        <v>0.99633331839788852</v>
      </c>
      <c r="AT467" s="363">
        <v>0.99816633902950003</v>
      </c>
      <c r="AU467" s="223">
        <v>1</v>
      </c>
      <c r="AV467" s="223">
        <v>0.99816633902949981</v>
      </c>
      <c r="AW467" s="223">
        <v>1</v>
      </c>
      <c r="AX467" s="223">
        <v>1</v>
      </c>
      <c r="AY467" s="223">
        <v>0.99816633902949981</v>
      </c>
      <c r="AZ467" s="223">
        <v>1</v>
      </c>
      <c r="BA467" s="223">
        <v>1</v>
      </c>
      <c r="BB467" s="223">
        <v>1</v>
      </c>
    </row>
    <row r="468" spans="1:54" ht="15" customHeight="1">
      <c r="A468" s="224">
        <f t="shared" si="37"/>
        <v>44470</v>
      </c>
      <c r="B468" s="225">
        <f t="shared" si="37"/>
        <v>44470</v>
      </c>
      <c r="C468" s="223">
        <v>1</v>
      </c>
      <c r="D468" s="223">
        <v>1</v>
      </c>
      <c r="E468" s="223">
        <v>1</v>
      </c>
      <c r="F468" s="223">
        <v>0.99815379471075161</v>
      </c>
      <c r="G468" s="223">
        <v>1</v>
      </c>
      <c r="H468" s="223">
        <v>1</v>
      </c>
      <c r="I468" s="223">
        <v>1</v>
      </c>
      <c r="J468" s="223">
        <v>1</v>
      </c>
      <c r="K468" s="223">
        <v>1</v>
      </c>
      <c r="L468" s="223">
        <v>0.99907340688304236</v>
      </c>
      <c r="M468" s="223">
        <v>0.99953584030016018</v>
      </c>
      <c r="N468" s="223">
        <v>1</v>
      </c>
      <c r="O468" s="223">
        <v>1</v>
      </c>
      <c r="P468" s="223">
        <v>1</v>
      </c>
      <c r="Q468" s="223">
        <v>0.99907340688304214</v>
      </c>
      <c r="R468" s="223">
        <v>1</v>
      </c>
      <c r="S468" s="223">
        <v>1</v>
      </c>
      <c r="T468" s="223">
        <v>0.99907340688304247</v>
      </c>
      <c r="U468" s="223">
        <v>1</v>
      </c>
      <c r="V468" s="223">
        <v>1</v>
      </c>
      <c r="W468" s="223">
        <v>0.99907340688304214</v>
      </c>
      <c r="X468" s="223">
        <v>1</v>
      </c>
      <c r="Y468" s="223">
        <v>0.99907340688304236</v>
      </c>
      <c r="Z468" s="360">
        <v>0.99953584030016018</v>
      </c>
      <c r="AA468" s="223">
        <v>0.99907340688304236</v>
      </c>
      <c r="AB468" s="223">
        <v>1</v>
      </c>
      <c r="AC468" s="223">
        <v>1</v>
      </c>
      <c r="AD468" s="363">
        <v>0.99907340688304214</v>
      </c>
      <c r="AE468" s="223">
        <v>1</v>
      </c>
      <c r="AF468" s="223">
        <v>1</v>
      </c>
      <c r="AG468" s="223">
        <v>1</v>
      </c>
      <c r="AH468" s="223">
        <v>1.0004658673319844</v>
      </c>
      <c r="AI468" s="223">
        <v>1</v>
      </c>
      <c r="AJ468" s="223">
        <v>0.99907340688304247</v>
      </c>
      <c r="AK468" s="223">
        <v>1</v>
      </c>
      <c r="AL468" s="223">
        <v>1</v>
      </c>
      <c r="AM468" s="223">
        <v>0.99907340688304236</v>
      </c>
      <c r="AN468" s="223">
        <v>1</v>
      </c>
      <c r="AO468" s="223">
        <v>1</v>
      </c>
      <c r="AP468" s="223">
        <v>1</v>
      </c>
      <c r="AQ468" s="223">
        <v>0.99907340688304236</v>
      </c>
      <c r="AR468" s="223">
        <v>1</v>
      </c>
      <c r="AS468" s="223">
        <v>0.99815379471075172</v>
      </c>
      <c r="AT468" s="363">
        <v>0.99907340688304236</v>
      </c>
      <c r="AU468" s="223">
        <v>1</v>
      </c>
      <c r="AV468" s="223">
        <v>0.99907340688304225</v>
      </c>
      <c r="AW468" s="223">
        <v>1</v>
      </c>
      <c r="AX468" s="223">
        <v>1</v>
      </c>
      <c r="AY468" s="223">
        <v>0.99907340688304236</v>
      </c>
      <c r="AZ468" s="223">
        <v>1</v>
      </c>
      <c r="BA468" s="223">
        <v>1</v>
      </c>
      <c r="BB468" s="223">
        <v>1</v>
      </c>
    </row>
    <row r="469" spans="1:54" ht="15" customHeight="1">
      <c r="A469" s="224">
        <f t="shared" si="37"/>
        <v>44501</v>
      </c>
      <c r="B469" s="225">
        <f t="shared" si="37"/>
        <v>44501</v>
      </c>
      <c r="C469" s="223">
        <v>1</v>
      </c>
      <c r="D469" s="223">
        <v>1</v>
      </c>
      <c r="E469" s="223">
        <v>1</v>
      </c>
      <c r="F469" s="223">
        <v>0.99993190269746068</v>
      </c>
      <c r="G469" s="223">
        <v>1</v>
      </c>
      <c r="H469" s="223">
        <v>1</v>
      </c>
      <c r="I469" s="223">
        <v>1</v>
      </c>
      <c r="J469" s="223">
        <v>1</v>
      </c>
      <c r="K469" s="223">
        <v>1</v>
      </c>
      <c r="L469" s="223">
        <v>0.99995847833313145</v>
      </c>
      <c r="M469" s="223">
        <v>0.99997739264573249</v>
      </c>
      <c r="N469" s="223">
        <v>1</v>
      </c>
      <c r="O469" s="223">
        <v>1</v>
      </c>
      <c r="P469" s="223">
        <v>1</v>
      </c>
      <c r="Q469" s="223">
        <v>0.99995847833313123</v>
      </c>
      <c r="R469" s="223">
        <v>1</v>
      </c>
      <c r="S469" s="223">
        <v>1</v>
      </c>
      <c r="T469" s="223">
        <v>0.99995847833313156</v>
      </c>
      <c r="U469" s="223">
        <v>1</v>
      </c>
      <c r="V469" s="223">
        <v>1</v>
      </c>
      <c r="W469" s="223">
        <v>0.99995847833313145</v>
      </c>
      <c r="X469" s="223">
        <v>1</v>
      </c>
      <c r="Y469" s="223">
        <v>0.99995847833313145</v>
      </c>
      <c r="Z469" s="360">
        <v>0.99997739264573249</v>
      </c>
      <c r="AA469" s="223">
        <v>0.99995847833313145</v>
      </c>
      <c r="AB469" s="223">
        <v>1</v>
      </c>
      <c r="AC469" s="223">
        <v>1</v>
      </c>
      <c r="AD469" s="363">
        <v>0.99995847833313123</v>
      </c>
      <c r="AE469" s="223">
        <v>1</v>
      </c>
      <c r="AF469" s="223">
        <v>1</v>
      </c>
      <c r="AG469" s="223">
        <v>1</v>
      </c>
      <c r="AH469" s="223">
        <v>1.0000262577334449</v>
      </c>
      <c r="AI469" s="223">
        <v>1</v>
      </c>
      <c r="AJ469" s="223">
        <v>0.99995847833313156</v>
      </c>
      <c r="AK469" s="223">
        <v>1</v>
      </c>
      <c r="AL469" s="223">
        <v>1</v>
      </c>
      <c r="AM469" s="223">
        <v>0.99995847833313145</v>
      </c>
      <c r="AN469" s="223">
        <v>1</v>
      </c>
      <c r="AO469" s="223">
        <v>1</v>
      </c>
      <c r="AP469" s="223">
        <v>1</v>
      </c>
      <c r="AQ469" s="223">
        <v>0.99995847833313145</v>
      </c>
      <c r="AR469" s="223">
        <v>1</v>
      </c>
      <c r="AS469" s="223">
        <v>0.99993190269746068</v>
      </c>
      <c r="AT469" s="363">
        <v>0.99995847833313145</v>
      </c>
      <c r="AU469" s="223">
        <v>1</v>
      </c>
      <c r="AV469" s="223">
        <v>0.99995847833313134</v>
      </c>
      <c r="AW469" s="223">
        <v>1</v>
      </c>
      <c r="AX469" s="223">
        <v>1</v>
      </c>
      <c r="AY469" s="223">
        <v>0.99995847833313145</v>
      </c>
      <c r="AZ469" s="223">
        <v>1</v>
      </c>
      <c r="BA469" s="223">
        <v>1</v>
      </c>
      <c r="BB469" s="223">
        <v>1</v>
      </c>
    </row>
    <row r="470" spans="1:54" ht="15" customHeight="1">
      <c r="A470" s="224">
        <f t="shared" si="37"/>
        <v>44531</v>
      </c>
      <c r="B470" s="225">
        <f t="shared" si="37"/>
        <v>44531</v>
      </c>
      <c r="C470" s="223">
        <v>1</v>
      </c>
      <c r="D470" s="223">
        <v>1</v>
      </c>
      <c r="E470" s="223">
        <v>1</v>
      </c>
      <c r="F470" s="223">
        <v>1.001667286723096</v>
      </c>
      <c r="G470" s="223">
        <v>1</v>
      </c>
      <c r="H470" s="223">
        <v>1</v>
      </c>
      <c r="I470" s="223">
        <v>1</v>
      </c>
      <c r="J470" s="223">
        <v>1</v>
      </c>
      <c r="K470" s="223">
        <v>1</v>
      </c>
      <c r="L470" s="223">
        <v>1.0008214638573443</v>
      </c>
      <c r="M470" s="223">
        <v>1.0004077248772119</v>
      </c>
      <c r="N470" s="223">
        <v>1</v>
      </c>
      <c r="O470" s="223">
        <v>1</v>
      </c>
      <c r="P470" s="223">
        <v>1</v>
      </c>
      <c r="Q470" s="223">
        <v>1.0008214638573438</v>
      </c>
      <c r="R470" s="223">
        <v>1</v>
      </c>
      <c r="S470" s="223">
        <v>1</v>
      </c>
      <c r="T470" s="223">
        <v>1.0008214638573443</v>
      </c>
      <c r="U470" s="223">
        <v>1</v>
      </c>
      <c r="V470" s="223">
        <v>1</v>
      </c>
      <c r="W470" s="223">
        <v>1.0008214638573443</v>
      </c>
      <c r="X470" s="223">
        <v>1</v>
      </c>
      <c r="Y470" s="223">
        <v>1.0008214638573441</v>
      </c>
      <c r="Z470" s="360">
        <v>1.0004077248772121</v>
      </c>
      <c r="AA470" s="223">
        <v>1.0008214638573438</v>
      </c>
      <c r="AB470" s="223">
        <v>1</v>
      </c>
      <c r="AC470" s="223">
        <v>1</v>
      </c>
      <c r="AD470" s="363">
        <v>1.0008214638573438</v>
      </c>
      <c r="AE470" s="223">
        <v>1</v>
      </c>
      <c r="AF470" s="223">
        <v>1</v>
      </c>
      <c r="AG470" s="223">
        <v>1</v>
      </c>
      <c r="AH470" s="223">
        <v>0.99959821510900926</v>
      </c>
      <c r="AI470" s="223">
        <v>1</v>
      </c>
      <c r="AJ470" s="223">
        <v>1.0008214638573441</v>
      </c>
      <c r="AK470" s="223">
        <v>1</v>
      </c>
      <c r="AL470" s="223">
        <v>1</v>
      </c>
      <c r="AM470" s="223">
        <v>1.0008214638573438</v>
      </c>
      <c r="AN470" s="223">
        <v>1</v>
      </c>
      <c r="AO470" s="223">
        <v>1</v>
      </c>
      <c r="AP470" s="223">
        <v>1</v>
      </c>
      <c r="AQ470" s="223">
        <v>1.0008214638573443</v>
      </c>
      <c r="AR470" s="223">
        <v>1</v>
      </c>
      <c r="AS470" s="223">
        <v>1.0016672867230965</v>
      </c>
      <c r="AT470" s="363">
        <v>1.0008214638573438</v>
      </c>
      <c r="AU470" s="223">
        <v>1</v>
      </c>
      <c r="AV470" s="223">
        <v>1.0008214638573438</v>
      </c>
      <c r="AW470" s="223">
        <v>1</v>
      </c>
      <c r="AX470" s="223">
        <v>1</v>
      </c>
      <c r="AY470" s="223">
        <v>1.0008214638573441</v>
      </c>
      <c r="AZ470" s="223">
        <v>1</v>
      </c>
      <c r="BA470" s="223">
        <v>1</v>
      </c>
      <c r="BB470" s="223">
        <v>1</v>
      </c>
    </row>
    <row r="471" spans="1:54" ht="15" customHeight="1">
      <c r="A471" s="224">
        <f t="shared" si="37"/>
        <v>44562</v>
      </c>
      <c r="B471" s="225">
        <f t="shared" si="37"/>
        <v>44562</v>
      </c>
      <c r="C471" s="223">
        <v>1</v>
      </c>
      <c r="D471" s="223">
        <v>1</v>
      </c>
      <c r="E471" s="223">
        <v>1</v>
      </c>
      <c r="F471" s="223">
        <v>1.0033686840282698</v>
      </c>
      <c r="G471" s="223">
        <v>1</v>
      </c>
      <c r="H471" s="223">
        <v>1</v>
      </c>
      <c r="I471" s="223">
        <v>1</v>
      </c>
      <c r="J471" s="223">
        <v>1</v>
      </c>
      <c r="K471" s="223">
        <v>1</v>
      </c>
      <c r="L471" s="223">
        <v>1.0016667902522396</v>
      </c>
      <c r="M471" s="223">
        <v>1.0008290646018041</v>
      </c>
      <c r="N471" s="223">
        <v>1</v>
      </c>
      <c r="O471" s="223">
        <v>1</v>
      </c>
      <c r="P471" s="223">
        <v>1</v>
      </c>
      <c r="Q471" s="223">
        <v>1.0016667902522396</v>
      </c>
      <c r="R471" s="223">
        <v>1</v>
      </c>
      <c r="S471" s="223">
        <v>1</v>
      </c>
      <c r="T471" s="223">
        <v>1.0016667902522398</v>
      </c>
      <c r="U471" s="223">
        <v>1</v>
      </c>
      <c r="V471" s="223">
        <v>1</v>
      </c>
      <c r="W471" s="223">
        <v>1.0016667902522396</v>
      </c>
      <c r="X471" s="223">
        <v>1</v>
      </c>
      <c r="Y471" s="223">
        <v>1.0016667902522396</v>
      </c>
      <c r="Z471" s="360">
        <v>1.0008290646018043</v>
      </c>
      <c r="AA471" s="223">
        <v>1.0016667902522396</v>
      </c>
      <c r="AB471" s="223">
        <v>1</v>
      </c>
      <c r="AC471" s="223">
        <v>1</v>
      </c>
      <c r="AD471" s="363">
        <v>1.0016667902522396</v>
      </c>
      <c r="AE471" s="223">
        <v>1</v>
      </c>
      <c r="AF471" s="223">
        <v>1</v>
      </c>
      <c r="AG471" s="223">
        <v>1</v>
      </c>
      <c r="AH471" s="223">
        <v>0.9991794840988959</v>
      </c>
      <c r="AI471" s="223">
        <v>1</v>
      </c>
      <c r="AJ471" s="223">
        <v>1.0016667902522398</v>
      </c>
      <c r="AK471" s="223">
        <v>1</v>
      </c>
      <c r="AL471" s="223">
        <v>1</v>
      </c>
      <c r="AM471" s="223">
        <v>1.0016667902522396</v>
      </c>
      <c r="AN471" s="223">
        <v>1</v>
      </c>
      <c r="AO471" s="223">
        <v>1</v>
      </c>
      <c r="AP471" s="223">
        <v>1</v>
      </c>
      <c r="AQ471" s="223">
        <v>1.0016667902522396</v>
      </c>
      <c r="AR471" s="223">
        <v>1</v>
      </c>
      <c r="AS471" s="223">
        <v>1.0033686840282701</v>
      </c>
      <c r="AT471" s="363">
        <v>1.0016667902522396</v>
      </c>
      <c r="AU471" s="223">
        <v>1</v>
      </c>
      <c r="AV471" s="223">
        <v>1.0016667902522396</v>
      </c>
      <c r="AW471" s="223">
        <v>1</v>
      </c>
      <c r="AX471" s="223">
        <v>1</v>
      </c>
      <c r="AY471" s="223">
        <v>1.0016667902522396</v>
      </c>
      <c r="AZ471" s="223">
        <v>1</v>
      </c>
      <c r="BA471" s="223">
        <v>1</v>
      </c>
      <c r="BB471" s="223">
        <v>1</v>
      </c>
    </row>
    <row r="472" spans="1:54" ht="15" customHeight="1">
      <c r="A472" s="224">
        <f t="shared" si="37"/>
        <v>44593</v>
      </c>
      <c r="B472" s="225">
        <f t="shared" si="37"/>
        <v>44593</v>
      </c>
      <c r="C472" s="223">
        <v>1</v>
      </c>
      <c r="D472" s="223">
        <v>1</v>
      </c>
      <c r="E472" s="223">
        <v>1</v>
      </c>
      <c r="F472" s="223">
        <v>1.0050593326999222</v>
      </c>
      <c r="G472" s="223">
        <v>1</v>
      </c>
      <c r="H472" s="223">
        <v>1</v>
      </c>
      <c r="I472" s="223">
        <v>1</v>
      </c>
      <c r="J472" s="223">
        <v>1</v>
      </c>
      <c r="K472" s="223">
        <v>1</v>
      </c>
      <c r="L472" s="223">
        <v>1.002506060247131</v>
      </c>
      <c r="M472" s="223">
        <v>1.0012472081894737</v>
      </c>
      <c r="N472" s="223">
        <v>1</v>
      </c>
      <c r="O472" s="223">
        <v>1</v>
      </c>
      <c r="P472" s="223">
        <v>1</v>
      </c>
      <c r="Q472" s="223">
        <v>1.0025060602471307</v>
      </c>
      <c r="R472" s="223">
        <v>1</v>
      </c>
      <c r="S472" s="223">
        <v>1</v>
      </c>
      <c r="T472" s="223">
        <v>1.002506060247131</v>
      </c>
      <c r="U472" s="223">
        <v>1</v>
      </c>
      <c r="V472" s="223">
        <v>1</v>
      </c>
      <c r="W472" s="223">
        <v>1.0025060602471307</v>
      </c>
      <c r="X472" s="223">
        <v>1</v>
      </c>
      <c r="Y472" s="223">
        <v>1.002506060247131</v>
      </c>
      <c r="Z472" s="360">
        <v>1.0012472081894737</v>
      </c>
      <c r="AA472" s="223">
        <v>1.002506060247131</v>
      </c>
      <c r="AB472" s="223">
        <v>1</v>
      </c>
      <c r="AC472" s="223">
        <v>1</v>
      </c>
      <c r="AD472" s="363">
        <v>1.0025060602471307</v>
      </c>
      <c r="AE472" s="223">
        <v>1</v>
      </c>
      <c r="AF472" s="223">
        <v>1</v>
      </c>
      <c r="AG472" s="223">
        <v>1</v>
      </c>
      <c r="AH472" s="223">
        <v>0.99876428008010787</v>
      </c>
      <c r="AI472" s="223">
        <v>1</v>
      </c>
      <c r="AJ472" s="223">
        <v>1.002506060247131</v>
      </c>
      <c r="AK472" s="223">
        <v>1</v>
      </c>
      <c r="AL472" s="223">
        <v>1</v>
      </c>
      <c r="AM472" s="223">
        <v>1.002506060247131</v>
      </c>
      <c r="AN472" s="223">
        <v>1</v>
      </c>
      <c r="AO472" s="223">
        <v>1</v>
      </c>
      <c r="AP472" s="223">
        <v>1</v>
      </c>
      <c r="AQ472" s="223">
        <v>1.002506060247131</v>
      </c>
      <c r="AR472" s="223">
        <v>1</v>
      </c>
      <c r="AS472" s="223">
        <v>1.005059332699922</v>
      </c>
      <c r="AT472" s="363">
        <v>1.002506060247131</v>
      </c>
      <c r="AU472" s="223">
        <v>1</v>
      </c>
      <c r="AV472" s="223">
        <v>1.002506060247131</v>
      </c>
      <c r="AW472" s="223">
        <v>1</v>
      </c>
      <c r="AX472" s="223">
        <v>1</v>
      </c>
      <c r="AY472" s="223">
        <v>1.0025060602471307</v>
      </c>
      <c r="AZ472" s="223">
        <v>1</v>
      </c>
      <c r="BA472" s="223">
        <v>1</v>
      </c>
      <c r="BB472" s="223">
        <v>1</v>
      </c>
    </row>
    <row r="473" spans="1:54" ht="15" customHeight="1">
      <c r="A473" s="224">
        <f t="shared" si="37"/>
        <v>44621</v>
      </c>
      <c r="B473" s="225">
        <f t="shared" si="37"/>
        <v>44621</v>
      </c>
      <c r="C473" s="223">
        <v>1</v>
      </c>
      <c r="D473" s="223">
        <v>1</v>
      </c>
      <c r="E473" s="223">
        <v>1</v>
      </c>
      <c r="F473" s="223">
        <v>1.0067528623975954</v>
      </c>
      <c r="G473" s="223">
        <v>1</v>
      </c>
      <c r="H473" s="223">
        <v>1</v>
      </c>
      <c r="I473" s="223">
        <v>1</v>
      </c>
      <c r="J473" s="223">
        <v>1</v>
      </c>
      <c r="K473" s="223">
        <v>1</v>
      </c>
      <c r="L473" s="223">
        <v>1.0033460441912079</v>
      </c>
      <c r="M473" s="223">
        <v>1.0016655294873955</v>
      </c>
      <c r="N473" s="223">
        <v>1</v>
      </c>
      <c r="O473" s="223">
        <v>1</v>
      </c>
      <c r="P473" s="223">
        <v>1</v>
      </c>
      <c r="Q473" s="223">
        <v>1.0033460441912077</v>
      </c>
      <c r="R473" s="223">
        <v>1</v>
      </c>
      <c r="S473" s="223">
        <v>1</v>
      </c>
      <c r="T473" s="223">
        <v>1.0033460441912079</v>
      </c>
      <c r="U473" s="223">
        <v>1</v>
      </c>
      <c r="V473" s="223">
        <v>1</v>
      </c>
      <c r="W473" s="223">
        <v>1.0033460441912079</v>
      </c>
      <c r="X473" s="223">
        <v>1</v>
      </c>
      <c r="Y473" s="223">
        <v>1.0033460441912079</v>
      </c>
      <c r="Z473" s="360">
        <v>1.0016655294873957</v>
      </c>
      <c r="AA473" s="223">
        <v>1.0033460441912079</v>
      </c>
      <c r="AB473" s="223">
        <v>1</v>
      </c>
      <c r="AC473" s="223">
        <v>1</v>
      </c>
      <c r="AD473" s="363">
        <v>1.0033460441912079</v>
      </c>
      <c r="AE473" s="223">
        <v>1</v>
      </c>
      <c r="AF473" s="223">
        <v>1</v>
      </c>
      <c r="AG473" s="223">
        <v>1</v>
      </c>
      <c r="AH473" s="223">
        <v>0.99834925223966642</v>
      </c>
      <c r="AI473" s="223">
        <v>1</v>
      </c>
      <c r="AJ473" s="223">
        <v>1.0033460441912079</v>
      </c>
      <c r="AK473" s="223">
        <v>1</v>
      </c>
      <c r="AL473" s="223">
        <v>1</v>
      </c>
      <c r="AM473" s="223">
        <v>1.0033460441912079</v>
      </c>
      <c r="AN473" s="223">
        <v>1</v>
      </c>
      <c r="AO473" s="223">
        <v>1</v>
      </c>
      <c r="AP473" s="223">
        <v>1</v>
      </c>
      <c r="AQ473" s="223">
        <v>1.0033460441912079</v>
      </c>
      <c r="AR473" s="223">
        <v>1</v>
      </c>
      <c r="AS473" s="223">
        <v>1.0067528623975952</v>
      </c>
      <c r="AT473" s="363">
        <v>1.0033460441912079</v>
      </c>
      <c r="AU473" s="223">
        <v>1</v>
      </c>
      <c r="AV473" s="223">
        <v>1.0033460441912079</v>
      </c>
      <c r="AW473" s="223">
        <v>1</v>
      </c>
      <c r="AX473" s="223">
        <v>1</v>
      </c>
      <c r="AY473" s="223">
        <v>1.0033460441912079</v>
      </c>
      <c r="AZ473" s="223">
        <v>1</v>
      </c>
      <c r="BA473" s="223">
        <v>1</v>
      </c>
      <c r="BB473" s="223">
        <v>1</v>
      </c>
    </row>
    <row r="474" spans="1:54" ht="15" customHeight="1">
      <c r="A474" s="224">
        <f t="shared" si="37"/>
        <v>44652</v>
      </c>
      <c r="B474" s="225">
        <f t="shared" si="37"/>
        <v>44652</v>
      </c>
      <c r="C474" s="223">
        <v>1</v>
      </c>
      <c r="D474" s="223">
        <v>1</v>
      </c>
      <c r="E474" s="223">
        <v>1</v>
      </c>
      <c r="F474" s="223">
        <v>1.0084492361735957</v>
      </c>
      <c r="G474" s="223">
        <v>1</v>
      </c>
      <c r="H474" s="223">
        <v>1</v>
      </c>
      <c r="I474" s="223">
        <v>1</v>
      </c>
      <c r="J474" s="223">
        <v>1</v>
      </c>
      <c r="K474" s="223">
        <v>1</v>
      </c>
      <c r="L474" s="223">
        <v>1.0041867317459374</v>
      </c>
      <c r="M474" s="223">
        <v>1.0020840257755552</v>
      </c>
      <c r="N474" s="223">
        <v>1</v>
      </c>
      <c r="O474" s="223">
        <v>1</v>
      </c>
      <c r="P474" s="223">
        <v>1</v>
      </c>
      <c r="Q474" s="223">
        <v>1.0041867317459374</v>
      </c>
      <c r="R474" s="223">
        <v>1</v>
      </c>
      <c r="S474" s="223">
        <v>1</v>
      </c>
      <c r="T474" s="223">
        <v>1.0041867317459374</v>
      </c>
      <c r="U474" s="223">
        <v>1</v>
      </c>
      <c r="V474" s="223">
        <v>1</v>
      </c>
      <c r="W474" s="223">
        <v>1.0041867317459374</v>
      </c>
      <c r="X474" s="223">
        <v>1</v>
      </c>
      <c r="Y474" s="223">
        <v>1.0041867317459374</v>
      </c>
      <c r="Z474" s="360">
        <v>1.0020840257755552</v>
      </c>
      <c r="AA474" s="223">
        <v>1.0041867317459374</v>
      </c>
      <c r="AB474" s="223">
        <v>1</v>
      </c>
      <c r="AC474" s="223">
        <v>1</v>
      </c>
      <c r="AD474" s="363">
        <v>1.0041867317459374</v>
      </c>
      <c r="AE474" s="223">
        <v>1</v>
      </c>
      <c r="AF474" s="223">
        <v>1</v>
      </c>
      <c r="AG474" s="223">
        <v>1</v>
      </c>
      <c r="AH474" s="223">
        <v>0.9979343975913173</v>
      </c>
      <c r="AI474" s="223">
        <v>1</v>
      </c>
      <c r="AJ474" s="223">
        <v>1.0041867317459374</v>
      </c>
      <c r="AK474" s="223">
        <v>1</v>
      </c>
      <c r="AL474" s="223">
        <v>1</v>
      </c>
      <c r="AM474" s="223">
        <v>1.0041867317459374</v>
      </c>
      <c r="AN474" s="223">
        <v>1</v>
      </c>
      <c r="AO474" s="223">
        <v>1</v>
      </c>
      <c r="AP474" s="223">
        <v>1</v>
      </c>
      <c r="AQ474" s="223">
        <v>1.0041867317459374</v>
      </c>
      <c r="AR474" s="223">
        <v>1</v>
      </c>
      <c r="AS474" s="223">
        <v>1.0084492361735955</v>
      </c>
      <c r="AT474" s="363">
        <v>1.0041867317459376</v>
      </c>
      <c r="AU474" s="223">
        <v>1</v>
      </c>
      <c r="AV474" s="223">
        <v>1.0041867317459374</v>
      </c>
      <c r="AW474" s="223">
        <v>1</v>
      </c>
      <c r="AX474" s="223">
        <v>1</v>
      </c>
      <c r="AY474" s="223">
        <v>1.0041867317459374</v>
      </c>
      <c r="AZ474" s="223">
        <v>1</v>
      </c>
      <c r="BA474" s="223">
        <v>1</v>
      </c>
      <c r="BB474" s="223">
        <v>1</v>
      </c>
    </row>
    <row r="475" spans="1:54" ht="15" customHeight="1">
      <c r="A475" s="224">
        <f t="shared" si="37"/>
        <v>44682</v>
      </c>
      <c r="B475" s="225">
        <f t="shared" si="37"/>
        <v>44682</v>
      </c>
      <c r="C475" s="223">
        <v>1</v>
      </c>
      <c r="D475" s="223">
        <v>1</v>
      </c>
      <c r="E475" s="223">
        <v>1</v>
      </c>
      <c r="F475" s="223">
        <v>1.0101484637539697</v>
      </c>
      <c r="G475" s="223">
        <v>1</v>
      </c>
      <c r="H475" s="223">
        <v>1</v>
      </c>
      <c r="I475" s="223">
        <v>1</v>
      </c>
      <c r="J475" s="223">
        <v>1</v>
      </c>
      <c r="K475" s="223">
        <v>1</v>
      </c>
      <c r="L475" s="223">
        <v>1.0050281241104366</v>
      </c>
      <c r="M475" s="223">
        <v>1.0025026972028188</v>
      </c>
      <c r="N475" s="223">
        <v>1</v>
      </c>
      <c r="O475" s="223">
        <v>1</v>
      </c>
      <c r="P475" s="223">
        <v>1</v>
      </c>
      <c r="Q475" s="223">
        <v>1.0050281241104366</v>
      </c>
      <c r="R475" s="223">
        <v>1</v>
      </c>
      <c r="S475" s="223">
        <v>1</v>
      </c>
      <c r="T475" s="223">
        <v>1.0050281241104368</v>
      </c>
      <c r="U475" s="223">
        <v>1</v>
      </c>
      <c r="V475" s="223">
        <v>1</v>
      </c>
      <c r="W475" s="223">
        <v>1.0050281241104366</v>
      </c>
      <c r="X475" s="223">
        <v>1</v>
      </c>
      <c r="Y475" s="223">
        <v>1.0050281241104368</v>
      </c>
      <c r="Z475" s="360">
        <v>1.002502697202819</v>
      </c>
      <c r="AA475" s="223">
        <v>1.0050281241104368</v>
      </c>
      <c r="AB475" s="223">
        <v>1</v>
      </c>
      <c r="AC475" s="223">
        <v>1</v>
      </c>
      <c r="AD475" s="363">
        <v>1.0050281241104366</v>
      </c>
      <c r="AE475" s="223">
        <v>1</v>
      </c>
      <c r="AF475" s="223">
        <v>1</v>
      </c>
      <c r="AG475" s="223">
        <v>1</v>
      </c>
      <c r="AH475" s="223">
        <v>0.9975197159882071</v>
      </c>
      <c r="AI475" s="223">
        <v>1</v>
      </c>
      <c r="AJ475" s="223">
        <v>1.0050281241104368</v>
      </c>
      <c r="AK475" s="223">
        <v>1</v>
      </c>
      <c r="AL475" s="223">
        <v>1</v>
      </c>
      <c r="AM475" s="223">
        <v>1.0050281241104368</v>
      </c>
      <c r="AN475" s="223">
        <v>1</v>
      </c>
      <c r="AO475" s="223">
        <v>1</v>
      </c>
      <c r="AP475" s="223">
        <v>1</v>
      </c>
      <c r="AQ475" s="223">
        <v>1.0050281241104366</v>
      </c>
      <c r="AR475" s="223">
        <v>1</v>
      </c>
      <c r="AS475" s="223">
        <v>1.0101484637539697</v>
      </c>
      <c r="AT475" s="363">
        <v>1.0050281241104368</v>
      </c>
      <c r="AU475" s="223">
        <v>1</v>
      </c>
      <c r="AV475" s="223">
        <v>1.0050281241104366</v>
      </c>
      <c r="AW475" s="223">
        <v>1</v>
      </c>
      <c r="AX475" s="223">
        <v>1</v>
      </c>
      <c r="AY475" s="223">
        <v>1.0050281241104366</v>
      </c>
      <c r="AZ475" s="223">
        <v>1</v>
      </c>
      <c r="BA475" s="223">
        <v>1</v>
      </c>
      <c r="BB475" s="223">
        <v>1</v>
      </c>
    </row>
    <row r="476" spans="1:54" ht="15" customHeight="1">
      <c r="A476" s="224">
        <f t="shared" si="37"/>
        <v>44713</v>
      </c>
      <c r="B476" s="225">
        <f t="shared" si="37"/>
        <v>44713</v>
      </c>
      <c r="C476" s="223">
        <v>1</v>
      </c>
      <c r="D476" s="223">
        <v>1</v>
      </c>
      <c r="E476" s="223">
        <v>1</v>
      </c>
      <c r="F476" s="223">
        <v>1.0118505545986018</v>
      </c>
      <c r="G476" s="223">
        <v>1</v>
      </c>
      <c r="H476" s="223">
        <v>1</v>
      </c>
      <c r="I476" s="223">
        <v>1</v>
      </c>
      <c r="J476" s="223">
        <v>1</v>
      </c>
      <c r="K476" s="223">
        <v>1</v>
      </c>
      <c r="L476" s="223">
        <v>1.0058702224480627</v>
      </c>
      <c r="M476" s="223">
        <v>1.0029215439134318</v>
      </c>
      <c r="N476" s="223">
        <v>1</v>
      </c>
      <c r="O476" s="223">
        <v>1</v>
      </c>
      <c r="P476" s="223">
        <v>1</v>
      </c>
      <c r="Q476" s="223">
        <v>1.0058702224480625</v>
      </c>
      <c r="R476" s="223">
        <v>1</v>
      </c>
      <c r="S476" s="223">
        <v>1</v>
      </c>
      <c r="T476" s="223">
        <v>1.0058702224480631</v>
      </c>
      <c r="U476" s="223">
        <v>1</v>
      </c>
      <c r="V476" s="223">
        <v>1</v>
      </c>
      <c r="W476" s="223">
        <v>1.0058702224480627</v>
      </c>
      <c r="X476" s="223">
        <v>1</v>
      </c>
      <c r="Y476" s="223">
        <v>1.0058702224480629</v>
      </c>
      <c r="Z476" s="360">
        <v>1.0029215439134322</v>
      </c>
      <c r="AA476" s="223">
        <v>1.0058702224480629</v>
      </c>
      <c r="AB476" s="223">
        <v>1</v>
      </c>
      <c r="AC476" s="223">
        <v>1</v>
      </c>
      <c r="AD476" s="363">
        <v>1.0058702224480627</v>
      </c>
      <c r="AE476" s="223">
        <v>1</v>
      </c>
      <c r="AF476" s="223">
        <v>1</v>
      </c>
      <c r="AG476" s="223">
        <v>1</v>
      </c>
      <c r="AH476" s="223">
        <v>0.9971052072883978</v>
      </c>
      <c r="AI476" s="223">
        <v>1</v>
      </c>
      <c r="AJ476" s="223">
        <v>1.0058702224480629</v>
      </c>
      <c r="AK476" s="223">
        <v>1</v>
      </c>
      <c r="AL476" s="223">
        <v>1</v>
      </c>
      <c r="AM476" s="223">
        <v>1.0058702224480629</v>
      </c>
      <c r="AN476" s="223">
        <v>1</v>
      </c>
      <c r="AO476" s="223">
        <v>1</v>
      </c>
      <c r="AP476" s="223">
        <v>1</v>
      </c>
      <c r="AQ476" s="223">
        <v>1.0058702224480627</v>
      </c>
      <c r="AR476" s="223">
        <v>1</v>
      </c>
      <c r="AS476" s="223">
        <v>1.0118505545986016</v>
      </c>
      <c r="AT476" s="363">
        <v>1.0058702224480631</v>
      </c>
      <c r="AU476" s="223">
        <v>1</v>
      </c>
      <c r="AV476" s="223">
        <v>1.0058702224480627</v>
      </c>
      <c r="AW476" s="223">
        <v>1</v>
      </c>
      <c r="AX476" s="223">
        <v>1</v>
      </c>
      <c r="AY476" s="223">
        <v>1.0058702224480627</v>
      </c>
      <c r="AZ476" s="223">
        <v>1</v>
      </c>
      <c r="BA476" s="223">
        <v>1</v>
      </c>
      <c r="BB476" s="223">
        <v>1</v>
      </c>
    </row>
    <row r="477" spans="1:54" ht="15" customHeight="1">
      <c r="A477" s="224">
        <f t="shared" si="37"/>
        <v>44743</v>
      </c>
      <c r="B477" s="225">
        <f t="shared" si="37"/>
        <v>44743</v>
      </c>
      <c r="C477" s="223">
        <v>1</v>
      </c>
      <c r="D477" s="223">
        <v>1</v>
      </c>
      <c r="E477" s="223">
        <v>1</v>
      </c>
      <c r="F477" s="223">
        <v>1.0135555185322056</v>
      </c>
      <c r="G477" s="223">
        <v>1</v>
      </c>
      <c r="H477" s="223">
        <v>1</v>
      </c>
      <c r="I477" s="223">
        <v>1</v>
      </c>
      <c r="J477" s="223">
        <v>1</v>
      </c>
      <c r="K477" s="223">
        <v>1</v>
      </c>
      <c r="L477" s="223">
        <v>1.0067130279639798</v>
      </c>
      <c r="M477" s="223">
        <v>1.003340566056635</v>
      </c>
      <c r="N477" s="223">
        <v>1</v>
      </c>
      <c r="O477" s="223">
        <v>1</v>
      </c>
      <c r="P477" s="223">
        <v>1</v>
      </c>
      <c r="Q477" s="223">
        <v>1.0067130279639795</v>
      </c>
      <c r="R477" s="223">
        <v>1</v>
      </c>
      <c r="S477" s="223">
        <v>1</v>
      </c>
      <c r="T477" s="223">
        <v>1.0067130279639798</v>
      </c>
      <c r="U477" s="223">
        <v>1</v>
      </c>
      <c r="V477" s="223">
        <v>1</v>
      </c>
      <c r="W477" s="223">
        <v>1.0067130279639798</v>
      </c>
      <c r="X477" s="223">
        <v>1</v>
      </c>
      <c r="Y477" s="223">
        <v>1.00671302796398</v>
      </c>
      <c r="Z477" s="360">
        <v>1.0033405660566357</v>
      </c>
      <c r="AA477" s="223">
        <v>1.0067130279639798</v>
      </c>
      <c r="AB477" s="223">
        <v>1</v>
      </c>
      <c r="AC477" s="223">
        <v>1</v>
      </c>
      <c r="AD477" s="363">
        <v>1.0067130279639798</v>
      </c>
      <c r="AE477" s="223">
        <v>1</v>
      </c>
      <c r="AF477" s="223">
        <v>1</v>
      </c>
      <c r="AG477" s="223">
        <v>1</v>
      </c>
      <c r="AH477" s="223">
        <v>0.99669087134540268</v>
      </c>
      <c r="AI477" s="223">
        <v>1</v>
      </c>
      <c r="AJ477" s="223">
        <v>1.00671302796398</v>
      </c>
      <c r="AK477" s="223">
        <v>1</v>
      </c>
      <c r="AL477" s="223">
        <v>1</v>
      </c>
      <c r="AM477" s="223">
        <v>1.00671302796398</v>
      </c>
      <c r="AN477" s="223">
        <v>1</v>
      </c>
      <c r="AO477" s="223">
        <v>1</v>
      </c>
      <c r="AP477" s="223">
        <v>1</v>
      </c>
      <c r="AQ477" s="223">
        <v>1.0067130279639798</v>
      </c>
      <c r="AR477" s="223">
        <v>1</v>
      </c>
      <c r="AS477" s="223">
        <v>1.0135555185322056</v>
      </c>
      <c r="AT477" s="363">
        <v>1.00671302796398</v>
      </c>
      <c r="AU477" s="223">
        <v>1</v>
      </c>
      <c r="AV477" s="223">
        <v>1.0067130279639798</v>
      </c>
      <c r="AW477" s="223">
        <v>1</v>
      </c>
      <c r="AX477" s="223">
        <v>1</v>
      </c>
      <c r="AY477" s="223">
        <v>1.0067130279639798</v>
      </c>
      <c r="AZ477" s="223">
        <v>1</v>
      </c>
      <c r="BA477" s="223">
        <v>1</v>
      </c>
      <c r="BB477" s="223">
        <v>1</v>
      </c>
    </row>
    <row r="478" spans="1:54" ht="15" customHeight="1">
      <c r="A478" s="224">
        <f t="shared" si="37"/>
        <v>44774</v>
      </c>
      <c r="B478" s="225">
        <f t="shared" si="37"/>
        <v>44774</v>
      </c>
      <c r="C478" s="223">
        <v>1</v>
      </c>
      <c r="D478" s="223">
        <v>1</v>
      </c>
      <c r="E478" s="223">
        <v>1</v>
      </c>
      <c r="F478" s="223">
        <v>1.0152634125298352</v>
      </c>
      <c r="G478" s="223">
        <v>1</v>
      </c>
      <c r="H478" s="223">
        <v>1</v>
      </c>
      <c r="I478" s="223">
        <v>1</v>
      </c>
      <c r="J478" s="223">
        <v>1</v>
      </c>
      <c r="K478" s="223">
        <v>1</v>
      </c>
      <c r="L478" s="223">
        <v>1.007556553459519</v>
      </c>
      <c r="M478" s="223">
        <v>1.003759766657804</v>
      </c>
      <c r="N478" s="223">
        <v>1</v>
      </c>
      <c r="O478" s="223">
        <v>1</v>
      </c>
      <c r="P478" s="223">
        <v>1</v>
      </c>
      <c r="Q478" s="223">
        <v>1.0075565534595188</v>
      </c>
      <c r="R478" s="223">
        <v>1</v>
      </c>
      <c r="S478" s="223">
        <v>1</v>
      </c>
      <c r="T478" s="223">
        <v>1.007556553459519</v>
      </c>
      <c r="U478" s="223">
        <v>1</v>
      </c>
      <c r="V478" s="223">
        <v>1</v>
      </c>
      <c r="W478" s="223">
        <v>1.007556553459519</v>
      </c>
      <c r="X478" s="223">
        <v>1</v>
      </c>
      <c r="Y478" s="223">
        <v>1.0075565534595192</v>
      </c>
      <c r="Z478" s="360">
        <v>1.0037597666578044</v>
      </c>
      <c r="AA478" s="223">
        <v>1.0075565534595192</v>
      </c>
      <c r="AB478" s="223">
        <v>1</v>
      </c>
      <c r="AC478" s="223">
        <v>1</v>
      </c>
      <c r="AD478" s="363">
        <v>1.007556553459519</v>
      </c>
      <c r="AE478" s="223">
        <v>1</v>
      </c>
      <c r="AF478" s="223">
        <v>1</v>
      </c>
      <c r="AG478" s="223">
        <v>1</v>
      </c>
      <c r="AH478" s="223">
        <v>0.99627671084500058</v>
      </c>
      <c r="AI478" s="223">
        <v>1</v>
      </c>
      <c r="AJ478" s="223">
        <v>1.0075565534595192</v>
      </c>
      <c r="AK478" s="223">
        <v>1</v>
      </c>
      <c r="AL478" s="223">
        <v>1</v>
      </c>
      <c r="AM478" s="223">
        <v>1.0075565534595192</v>
      </c>
      <c r="AN478" s="223">
        <v>1</v>
      </c>
      <c r="AO478" s="223">
        <v>1</v>
      </c>
      <c r="AP478" s="223">
        <v>1</v>
      </c>
      <c r="AQ478" s="223">
        <v>1.007556553459519</v>
      </c>
      <c r="AR478" s="223">
        <v>1</v>
      </c>
      <c r="AS478" s="223">
        <v>1.015263412529835</v>
      </c>
      <c r="AT478" s="363">
        <v>1.0075565534595194</v>
      </c>
      <c r="AU478" s="223">
        <v>1</v>
      </c>
      <c r="AV478" s="223">
        <v>1.007556553459519</v>
      </c>
      <c r="AW478" s="223">
        <v>1</v>
      </c>
      <c r="AX478" s="223">
        <v>1</v>
      </c>
      <c r="AY478" s="223">
        <v>1.0075565534595188</v>
      </c>
      <c r="AZ478" s="223">
        <v>1</v>
      </c>
      <c r="BA478" s="223">
        <v>1</v>
      </c>
      <c r="BB478" s="223">
        <v>1</v>
      </c>
    </row>
    <row r="479" spans="1:54" ht="15" customHeight="1">
      <c r="A479" s="224">
        <f t="shared" si="37"/>
        <v>44805</v>
      </c>
      <c r="B479" s="225">
        <f t="shared" si="37"/>
        <v>44805</v>
      </c>
      <c r="C479" s="223">
        <v>1</v>
      </c>
      <c r="D479" s="223">
        <v>1</v>
      </c>
      <c r="E479" s="223">
        <v>1</v>
      </c>
      <c r="F479" s="223">
        <v>1.0169741039478746</v>
      </c>
      <c r="G479" s="223">
        <v>1</v>
      </c>
      <c r="H479" s="223">
        <v>1</v>
      </c>
      <c r="I479" s="223">
        <v>1</v>
      </c>
      <c r="J479" s="223">
        <v>1</v>
      </c>
      <c r="K479" s="223">
        <v>1</v>
      </c>
      <c r="L479" s="223">
        <v>1.0084007652117377</v>
      </c>
      <c r="M479" s="223">
        <v>1.0041791372195799</v>
      </c>
      <c r="N479" s="223">
        <v>1</v>
      </c>
      <c r="O479" s="223">
        <v>1</v>
      </c>
      <c r="P479" s="223">
        <v>1</v>
      </c>
      <c r="Q479" s="223">
        <v>1.0084007652117375</v>
      </c>
      <c r="R479" s="223">
        <v>1</v>
      </c>
      <c r="S479" s="223">
        <v>1</v>
      </c>
      <c r="T479" s="223">
        <v>1.0084007652117377</v>
      </c>
      <c r="U479" s="223">
        <v>1</v>
      </c>
      <c r="V479" s="223">
        <v>1</v>
      </c>
      <c r="W479" s="223">
        <v>1.0084007652117377</v>
      </c>
      <c r="X479" s="223">
        <v>1</v>
      </c>
      <c r="Y479" s="223">
        <v>1.0084007652117379</v>
      </c>
      <c r="Z479" s="360">
        <v>1.0041791372195803</v>
      </c>
      <c r="AA479" s="223">
        <v>1.0084007652117377</v>
      </c>
      <c r="AB479" s="223">
        <v>1</v>
      </c>
      <c r="AC479" s="223">
        <v>1</v>
      </c>
      <c r="AD479" s="363">
        <v>1.0084007652117377</v>
      </c>
      <c r="AE479" s="223">
        <v>1</v>
      </c>
      <c r="AF479" s="223">
        <v>1</v>
      </c>
      <c r="AG479" s="223">
        <v>1</v>
      </c>
      <c r="AH479" s="223">
        <v>0.99586271716353847</v>
      </c>
      <c r="AI479" s="223">
        <v>1</v>
      </c>
      <c r="AJ479" s="223">
        <v>1.0084007652117379</v>
      </c>
      <c r="AK479" s="223">
        <v>1</v>
      </c>
      <c r="AL479" s="223">
        <v>1</v>
      </c>
      <c r="AM479" s="223">
        <v>1.0084007652117379</v>
      </c>
      <c r="AN479" s="223">
        <v>1</v>
      </c>
      <c r="AO479" s="223">
        <v>1</v>
      </c>
      <c r="AP479" s="223">
        <v>1</v>
      </c>
      <c r="AQ479" s="223">
        <v>1.0084007652117377</v>
      </c>
      <c r="AR479" s="223">
        <v>1</v>
      </c>
      <c r="AS479" s="223">
        <v>1.0169741039478744</v>
      </c>
      <c r="AT479" s="363">
        <v>1.0084007652117379</v>
      </c>
      <c r="AU479" s="223">
        <v>1</v>
      </c>
      <c r="AV479" s="223">
        <v>1.0084007652117377</v>
      </c>
      <c r="AW479" s="223">
        <v>1</v>
      </c>
      <c r="AX479" s="223">
        <v>1</v>
      </c>
      <c r="AY479" s="223">
        <v>1.0084007652117377</v>
      </c>
      <c r="AZ479" s="223">
        <v>1</v>
      </c>
      <c r="BA479" s="223">
        <v>1</v>
      </c>
      <c r="BB479" s="223">
        <v>1</v>
      </c>
    </row>
    <row r="480" spans="1:54" ht="15" customHeight="1">
      <c r="A480" s="224">
        <f t="shared" si="37"/>
        <v>44835</v>
      </c>
      <c r="B480" s="225">
        <f t="shared" si="37"/>
        <v>44835</v>
      </c>
      <c r="C480" s="223">
        <v>1</v>
      </c>
      <c r="D480" s="223">
        <v>1</v>
      </c>
      <c r="E480" s="223">
        <v>1</v>
      </c>
      <c r="F480" s="223">
        <v>1.0186876024336931</v>
      </c>
      <c r="G480" s="223">
        <v>1</v>
      </c>
      <c r="H480" s="223">
        <v>1</v>
      </c>
      <c r="I480" s="223">
        <v>1</v>
      </c>
      <c r="J480" s="223">
        <v>1</v>
      </c>
      <c r="K480" s="223">
        <v>1</v>
      </c>
      <c r="L480" s="223">
        <v>1.0092456643950853</v>
      </c>
      <c r="M480" s="223">
        <v>1.0045986778868528</v>
      </c>
      <c r="N480" s="223">
        <v>1</v>
      </c>
      <c r="O480" s="223">
        <v>1</v>
      </c>
      <c r="P480" s="223">
        <v>1</v>
      </c>
      <c r="Q480" s="223">
        <v>1.0092456643950847</v>
      </c>
      <c r="R480" s="223">
        <v>1</v>
      </c>
      <c r="S480" s="223">
        <v>1</v>
      </c>
      <c r="T480" s="223">
        <v>1.0092456643950851</v>
      </c>
      <c r="U480" s="223">
        <v>1</v>
      </c>
      <c r="V480" s="223">
        <v>1</v>
      </c>
      <c r="W480" s="223">
        <v>1.0092456643950849</v>
      </c>
      <c r="X480" s="223">
        <v>1</v>
      </c>
      <c r="Y480" s="223">
        <v>1.0092456643950853</v>
      </c>
      <c r="Z480" s="360">
        <v>1.0045986778868532</v>
      </c>
      <c r="AA480" s="223">
        <v>1.0092456643950853</v>
      </c>
      <c r="AB480" s="223">
        <v>1</v>
      </c>
      <c r="AC480" s="223">
        <v>1</v>
      </c>
      <c r="AD480" s="363">
        <v>1.0092456643950849</v>
      </c>
      <c r="AE480" s="223">
        <v>1</v>
      </c>
      <c r="AF480" s="223">
        <v>1</v>
      </c>
      <c r="AG480" s="223">
        <v>1</v>
      </c>
      <c r="AH480" s="223">
        <v>0.99544889015986027</v>
      </c>
      <c r="AI480" s="223">
        <v>1</v>
      </c>
      <c r="AJ480" s="223">
        <v>1.0092456643950853</v>
      </c>
      <c r="AK480" s="223">
        <v>1</v>
      </c>
      <c r="AL480" s="223">
        <v>1</v>
      </c>
      <c r="AM480" s="223">
        <v>1.0092456643950853</v>
      </c>
      <c r="AN480" s="223">
        <v>1</v>
      </c>
      <c r="AO480" s="223">
        <v>1</v>
      </c>
      <c r="AP480" s="223">
        <v>1</v>
      </c>
      <c r="AQ480" s="223">
        <v>1.0092456643950851</v>
      </c>
      <c r="AR480" s="223">
        <v>1</v>
      </c>
      <c r="AS480" s="223">
        <v>1.0186876024336928</v>
      </c>
      <c r="AT480" s="363">
        <v>1.0092456643950853</v>
      </c>
      <c r="AU480" s="223">
        <v>1</v>
      </c>
      <c r="AV480" s="223">
        <v>1.0092456643950851</v>
      </c>
      <c r="AW480" s="223">
        <v>1</v>
      </c>
      <c r="AX480" s="223">
        <v>1</v>
      </c>
      <c r="AY480" s="223">
        <v>1.0092456643950849</v>
      </c>
      <c r="AZ480" s="223">
        <v>1</v>
      </c>
      <c r="BA480" s="223">
        <v>1</v>
      </c>
      <c r="BB480" s="223">
        <v>1</v>
      </c>
    </row>
    <row r="481" spans="1:55" ht="15" customHeight="1">
      <c r="A481" s="224">
        <f t="shared" si="37"/>
        <v>44866</v>
      </c>
      <c r="B481" s="225">
        <f t="shared" si="37"/>
        <v>44866</v>
      </c>
      <c r="C481" s="223">
        <v>1</v>
      </c>
      <c r="D481" s="223">
        <v>1</v>
      </c>
      <c r="E481" s="223">
        <v>1</v>
      </c>
      <c r="F481" s="223">
        <v>1.0204040125203464</v>
      </c>
      <c r="G481" s="223">
        <v>1</v>
      </c>
      <c r="H481" s="223">
        <v>1</v>
      </c>
      <c r="I481" s="223">
        <v>1</v>
      </c>
      <c r="J481" s="223">
        <v>1</v>
      </c>
      <c r="K481" s="223">
        <v>1</v>
      </c>
      <c r="L481" s="223">
        <v>1.0100912754510891</v>
      </c>
      <c r="M481" s="223">
        <v>1.005018394566223</v>
      </c>
      <c r="N481" s="223">
        <v>1</v>
      </c>
      <c r="O481" s="223">
        <v>1</v>
      </c>
      <c r="P481" s="223">
        <v>1</v>
      </c>
      <c r="Q481" s="223">
        <v>1.0100912754510887</v>
      </c>
      <c r="R481" s="223">
        <v>1</v>
      </c>
      <c r="S481" s="223">
        <v>1</v>
      </c>
      <c r="T481" s="223">
        <v>1.0100912754510891</v>
      </c>
      <c r="U481" s="223">
        <v>1</v>
      </c>
      <c r="V481" s="223">
        <v>1</v>
      </c>
      <c r="W481" s="223">
        <v>1.0100912754510887</v>
      </c>
      <c r="X481" s="223">
        <v>1</v>
      </c>
      <c r="Y481" s="223">
        <v>1.0100912754510893</v>
      </c>
      <c r="Z481" s="360">
        <v>1.0050183945662234</v>
      </c>
      <c r="AA481" s="223">
        <v>1.0100912754510891</v>
      </c>
      <c r="AB481" s="223">
        <v>1</v>
      </c>
      <c r="AC481" s="223">
        <v>1</v>
      </c>
      <c r="AD481" s="363">
        <v>1.0100912754510889</v>
      </c>
      <c r="AE481" s="223">
        <v>1</v>
      </c>
      <c r="AF481" s="223">
        <v>1</v>
      </c>
      <c r="AG481" s="223">
        <v>1</v>
      </c>
      <c r="AH481" s="223">
        <v>0.99503523534770488</v>
      </c>
      <c r="AI481" s="223">
        <v>1</v>
      </c>
      <c r="AJ481" s="223">
        <v>1.0100912754510893</v>
      </c>
      <c r="AK481" s="223">
        <v>1</v>
      </c>
      <c r="AL481" s="223">
        <v>1</v>
      </c>
      <c r="AM481" s="223">
        <v>1.0100912754510893</v>
      </c>
      <c r="AN481" s="223">
        <v>1</v>
      </c>
      <c r="AO481" s="223">
        <v>1</v>
      </c>
      <c r="AP481" s="223">
        <v>1</v>
      </c>
      <c r="AQ481" s="223">
        <v>1.0100912754510889</v>
      </c>
      <c r="AR481" s="223">
        <v>1</v>
      </c>
      <c r="AS481" s="223">
        <v>1.020404012520346</v>
      </c>
      <c r="AT481" s="363">
        <v>1.0100912754510893</v>
      </c>
      <c r="AU481" s="223">
        <v>1</v>
      </c>
      <c r="AV481" s="223">
        <v>1.0100912754510889</v>
      </c>
      <c r="AW481" s="223">
        <v>1</v>
      </c>
      <c r="AX481" s="223">
        <v>1</v>
      </c>
      <c r="AY481" s="223">
        <v>1.0100912754510889</v>
      </c>
      <c r="AZ481" s="223">
        <v>1</v>
      </c>
      <c r="BA481" s="223">
        <v>1</v>
      </c>
      <c r="BB481" s="223">
        <v>1</v>
      </c>
      <c r="BC481" s="21"/>
    </row>
    <row r="482" spans="1:55" ht="15" customHeight="1">
      <c r="A482" s="224">
        <f t="shared" si="37"/>
        <v>44896</v>
      </c>
      <c r="B482" s="225">
        <f t="shared" si="37"/>
        <v>44896</v>
      </c>
      <c r="C482" s="223">
        <v>1</v>
      </c>
      <c r="D482" s="223">
        <v>1</v>
      </c>
      <c r="E482" s="223">
        <v>1</v>
      </c>
      <c r="F482" s="223">
        <v>1.0221233442825994</v>
      </c>
      <c r="G482" s="223">
        <v>1</v>
      </c>
      <c r="H482" s="223">
        <v>1</v>
      </c>
      <c r="I482" s="223">
        <v>1</v>
      </c>
      <c r="J482" s="223">
        <v>1</v>
      </c>
      <c r="K482" s="223">
        <v>1</v>
      </c>
      <c r="L482" s="223">
        <v>1.0109375996000582</v>
      </c>
      <c r="M482" s="223">
        <v>1.0054382874078636</v>
      </c>
      <c r="N482" s="223">
        <v>1</v>
      </c>
      <c r="O482" s="223">
        <v>1</v>
      </c>
      <c r="P482" s="223">
        <v>1</v>
      </c>
      <c r="Q482" s="223">
        <v>1.0109375996000578</v>
      </c>
      <c r="R482" s="223">
        <v>1</v>
      </c>
      <c r="S482" s="223">
        <v>1</v>
      </c>
      <c r="T482" s="223">
        <v>1.0109375996000582</v>
      </c>
      <c r="U482" s="223">
        <v>1</v>
      </c>
      <c r="V482" s="223">
        <v>1</v>
      </c>
      <c r="W482" s="223">
        <v>1.010937599600058</v>
      </c>
      <c r="X482" s="223">
        <v>1</v>
      </c>
      <c r="Y482" s="223">
        <v>1.0109375996000585</v>
      </c>
      <c r="Z482" s="360">
        <v>1.005438287407864</v>
      </c>
      <c r="AA482" s="223">
        <v>1.0109375996000585</v>
      </c>
      <c r="AB482" s="223">
        <v>1</v>
      </c>
      <c r="AC482" s="223">
        <v>1</v>
      </c>
      <c r="AD482" s="363">
        <v>1.0109375996000582</v>
      </c>
      <c r="AE482" s="223">
        <v>1</v>
      </c>
      <c r="AF482" s="223">
        <v>1</v>
      </c>
      <c r="AG482" s="223">
        <v>1</v>
      </c>
      <c r="AH482" s="223">
        <v>0.99462175258148922</v>
      </c>
      <c r="AI482" s="223">
        <v>1</v>
      </c>
      <c r="AJ482" s="223">
        <v>1.0109375996000585</v>
      </c>
      <c r="AK482" s="223">
        <v>1</v>
      </c>
      <c r="AL482" s="223">
        <v>1</v>
      </c>
      <c r="AM482" s="223">
        <v>1.0109375996000585</v>
      </c>
      <c r="AN482" s="223">
        <v>1</v>
      </c>
      <c r="AO482" s="223">
        <v>1</v>
      </c>
      <c r="AP482" s="223">
        <v>1</v>
      </c>
      <c r="AQ482" s="223">
        <v>1.0109375996000582</v>
      </c>
      <c r="AR482" s="223">
        <v>1</v>
      </c>
      <c r="AS482" s="223">
        <v>1.022123344282599</v>
      </c>
      <c r="AT482" s="363">
        <v>1.0109375996000587</v>
      </c>
      <c r="AU482" s="223">
        <v>1</v>
      </c>
      <c r="AV482" s="223">
        <v>1.0109375996000582</v>
      </c>
      <c r="AW482" s="223">
        <v>1</v>
      </c>
      <c r="AX482" s="223">
        <v>1</v>
      </c>
      <c r="AY482" s="223">
        <v>1.010937599600058</v>
      </c>
      <c r="AZ482" s="223">
        <v>1</v>
      </c>
      <c r="BA482" s="223">
        <v>1</v>
      </c>
      <c r="BB482" s="223">
        <v>1</v>
      </c>
      <c r="BC482" s="21"/>
    </row>
    <row r="483" spans="1:55" ht="15" customHeight="1">
      <c r="A483" s="193"/>
      <c r="B483" s="193"/>
      <c r="C483" s="194"/>
      <c r="D483" s="194"/>
      <c r="E483" s="194"/>
      <c r="F483" s="195"/>
      <c r="G483" s="195"/>
      <c r="H483" s="194"/>
      <c r="I483" s="194"/>
      <c r="J483" s="194"/>
      <c r="K483" s="194"/>
      <c r="L483" s="195"/>
      <c r="M483" s="216"/>
      <c r="N483" s="194"/>
      <c r="O483" s="366"/>
      <c r="P483" s="194"/>
      <c r="Q483" s="196"/>
      <c r="R483"/>
      <c r="S483" s="196"/>
      <c r="T483" s="196"/>
      <c r="U483" s="196"/>
      <c r="V483" s="196"/>
      <c r="W483" s="366"/>
      <c r="X483" s="196"/>
      <c r="Y483" s="196"/>
      <c r="Z483" s="366"/>
      <c r="AA483" s="366"/>
      <c r="AB483" s="196"/>
      <c r="AC483" s="196"/>
      <c r="AD483" s="196"/>
      <c r="AE483" s="196"/>
      <c r="AF483" s="196"/>
      <c r="AG483" s="196"/>
      <c r="AH483" s="196"/>
      <c r="AI483" s="196"/>
      <c r="AJ483" s="195"/>
      <c r="AK483" s="195"/>
      <c r="AL483" s="196"/>
      <c r="AM483" s="196"/>
      <c r="AN483" s="196"/>
      <c r="AO483" s="195"/>
      <c r="AP483" s="196"/>
      <c r="AQ483" s="196"/>
      <c r="AR483" s="196"/>
      <c r="AS483" s="196"/>
      <c r="AT483" s="196"/>
      <c r="AU483" s="196"/>
      <c r="AV483" s="196"/>
      <c r="AW483" s="196"/>
      <c r="AX483" s="196"/>
      <c r="AY483" s="196"/>
      <c r="AZ483" s="196"/>
      <c r="BA483" s="196"/>
      <c r="BB483" s="196"/>
    </row>
    <row r="484" spans="1:55" ht="15" customHeight="1">
      <c r="A484" s="197"/>
      <c r="B484" s="7" t="s">
        <v>84</v>
      </c>
      <c r="C484" s="197"/>
      <c r="D484" s="197"/>
      <c r="E484" s="197"/>
      <c r="F484" s="197"/>
      <c r="G484" s="197"/>
      <c r="H484" s="197"/>
      <c r="I484" s="197"/>
      <c r="J484" s="197"/>
      <c r="K484" s="197"/>
      <c r="L484" s="197"/>
      <c r="M484" s="197"/>
      <c r="N484" s="197"/>
      <c r="O484" s="366"/>
      <c r="P484" s="197"/>
      <c r="Q484" s="197"/>
      <c r="R484" s="197"/>
      <c r="S484" s="197"/>
      <c r="T484" s="197"/>
      <c r="U484" s="197"/>
      <c r="V484" s="197"/>
      <c r="W484" s="366"/>
      <c r="X484" s="197"/>
      <c r="Y484" s="197"/>
      <c r="Z484" s="366"/>
      <c r="AA484" s="366"/>
      <c r="AB484" s="197"/>
      <c r="AC484" s="197"/>
      <c r="AD484" s="197"/>
      <c r="AE484" s="197"/>
      <c r="AF484" s="197"/>
      <c r="AG484" s="197"/>
      <c r="AH484" s="197"/>
      <c r="AI484" s="197"/>
      <c r="AJ484" s="197"/>
      <c r="AK484" s="197"/>
      <c r="AL484" s="197"/>
      <c r="AM484" s="197"/>
      <c r="AN484" s="197"/>
      <c r="AO484" s="197"/>
      <c r="AP484" s="197"/>
      <c r="AQ484" s="197"/>
      <c r="AR484" s="197"/>
      <c r="AS484" s="197"/>
      <c r="AT484" s="197"/>
      <c r="AU484" s="197"/>
      <c r="AV484" s="197"/>
      <c r="AW484" s="197"/>
      <c r="AX484" s="197"/>
      <c r="AY484" s="197"/>
      <c r="AZ484" s="197"/>
      <c r="BA484" s="197"/>
      <c r="BB484" s="197"/>
    </row>
    <row r="485" spans="1:55" ht="15" customHeight="1">
      <c r="A485" s="224">
        <f t="shared" ref="A485:B504" si="38">A8</f>
        <v>1</v>
      </c>
      <c r="B485" s="225">
        <f t="shared" si="38"/>
        <v>1</v>
      </c>
      <c r="C485" s="219">
        <v>1</v>
      </c>
      <c r="D485" s="219">
        <v>1</v>
      </c>
      <c r="E485" s="219">
        <v>1</v>
      </c>
      <c r="F485" s="219">
        <v>1.1613806120643912</v>
      </c>
      <c r="G485" s="219">
        <v>0.87954287021483257</v>
      </c>
      <c r="H485" s="219">
        <v>1</v>
      </c>
      <c r="I485" s="219">
        <v>1</v>
      </c>
      <c r="J485" s="219">
        <v>1</v>
      </c>
      <c r="K485" s="219">
        <v>1</v>
      </c>
      <c r="L485" s="219">
        <v>1.2075402659194485</v>
      </c>
      <c r="M485" s="219">
        <v>0.95414648019350345</v>
      </c>
      <c r="N485" s="219">
        <v>1</v>
      </c>
      <c r="O485" s="219">
        <v>1.2895258790030582</v>
      </c>
      <c r="P485" s="219">
        <v>1</v>
      </c>
      <c r="Q485" s="219">
        <v>0.91991189491816416</v>
      </c>
      <c r="R485" s="219">
        <v>1.2066784315266441</v>
      </c>
      <c r="S485" s="219">
        <v>1</v>
      </c>
      <c r="T485" s="219">
        <v>0.9328947276721965</v>
      </c>
      <c r="U485" s="219">
        <v>1</v>
      </c>
      <c r="V485" s="219">
        <v>1</v>
      </c>
      <c r="W485" s="219">
        <v>0.73327392836311611</v>
      </c>
      <c r="X485" s="219">
        <v>1</v>
      </c>
      <c r="Y485" s="219">
        <v>0.94350666443924303</v>
      </c>
      <c r="Z485" s="219">
        <v>0.99487643397635639</v>
      </c>
      <c r="AA485" s="219">
        <v>1.220992737370288</v>
      </c>
      <c r="AB485" s="219">
        <v>1</v>
      </c>
      <c r="AC485" s="219">
        <v>1</v>
      </c>
      <c r="AD485" s="219">
        <v>0.78116328479497799</v>
      </c>
      <c r="AE485" s="219">
        <v>1</v>
      </c>
      <c r="AF485" s="219">
        <v>1</v>
      </c>
      <c r="AG485" s="219">
        <v>1</v>
      </c>
      <c r="AH485" s="219">
        <v>1.0929493309621603</v>
      </c>
      <c r="AI485" s="219">
        <v>1</v>
      </c>
      <c r="AJ485" s="219">
        <v>0.84249155105610196</v>
      </c>
      <c r="AK485" s="219">
        <v>1.0953458518331936</v>
      </c>
      <c r="AL485" s="219">
        <v>1</v>
      </c>
      <c r="AM485" s="219">
        <v>0.80298512013347567</v>
      </c>
      <c r="AN485" s="219">
        <v>1</v>
      </c>
      <c r="AO485" s="219">
        <v>1.0234397605869674</v>
      </c>
      <c r="AP485" s="219">
        <v>1</v>
      </c>
      <c r="AQ485" s="219">
        <v>0.96632839731538722</v>
      </c>
      <c r="AR485" s="219">
        <v>1</v>
      </c>
      <c r="AS485" s="219">
        <v>0.90602685139726058</v>
      </c>
      <c r="AT485" s="219">
        <v>1.0717944967199653</v>
      </c>
      <c r="AU485" s="219">
        <v>1</v>
      </c>
      <c r="AV485" s="219">
        <v>1.050239010617019</v>
      </c>
      <c r="AW485" s="219">
        <v>1</v>
      </c>
      <c r="AX485" s="219">
        <v>1</v>
      </c>
      <c r="AY485" s="219">
        <v>1.2635369666753657</v>
      </c>
      <c r="AZ485" s="219">
        <v>1</v>
      </c>
      <c r="BA485" s="219">
        <v>1</v>
      </c>
      <c r="BB485" s="219">
        <v>1</v>
      </c>
      <c r="BC485" s="220">
        <f>SUM(C485:BB485)</f>
        <v>52.340571547753115</v>
      </c>
    </row>
    <row r="486" spans="1:55" ht="15" customHeight="1">
      <c r="A486" s="224">
        <f t="shared" si="38"/>
        <v>40179</v>
      </c>
      <c r="B486" s="225">
        <f t="shared" si="38"/>
        <v>40179</v>
      </c>
      <c r="C486" s="223">
        <v>1</v>
      </c>
      <c r="D486" s="223">
        <v>1</v>
      </c>
      <c r="E486" s="223">
        <v>1</v>
      </c>
      <c r="F486" s="223">
        <v>1.1613806120643912</v>
      </c>
      <c r="G486" s="223">
        <v>0.87954287021483257</v>
      </c>
      <c r="H486" s="223">
        <v>1</v>
      </c>
      <c r="I486" s="223">
        <v>1</v>
      </c>
      <c r="J486" s="223">
        <v>1</v>
      </c>
      <c r="K486" s="223">
        <v>1</v>
      </c>
      <c r="L486" s="223">
        <v>1.2075402659194485</v>
      </c>
      <c r="M486" s="223">
        <v>0.95414648019350345</v>
      </c>
      <c r="N486" s="223">
        <v>1</v>
      </c>
      <c r="O486" s="223">
        <v>1.2895258790030582</v>
      </c>
      <c r="P486" s="223">
        <v>1</v>
      </c>
      <c r="Q486" s="223">
        <v>0.91991189491816416</v>
      </c>
      <c r="R486" s="223">
        <v>1.2066784315266441</v>
      </c>
      <c r="S486" s="223">
        <v>1</v>
      </c>
      <c r="T486" s="223">
        <v>0.9328947276721965</v>
      </c>
      <c r="U486" s="223">
        <v>1</v>
      </c>
      <c r="V486" s="223">
        <v>1</v>
      </c>
      <c r="W486" s="223">
        <v>0.73327392836311611</v>
      </c>
      <c r="X486" s="223">
        <v>1</v>
      </c>
      <c r="Y486" s="223">
        <v>0.94350666443924303</v>
      </c>
      <c r="Z486" s="223">
        <v>0.99487643397635639</v>
      </c>
      <c r="AA486" s="223">
        <v>1.220992737370288</v>
      </c>
      <c r="AB486" s="223">
        <v>1</v>
      </c>
      <c r="AC486" s="223">
        <v>1</v>
      </c>
      <c r="AD486" s="223">
        <v>0.78116328479497799</v>
      </c>
      <c r="AE486" s="223">
        <v>1</v>
      </c>
      <c r="AF486" s="223">
        <v>1</v>
      </c>
      <c r="AG486" s="223">
        <v>1</v>
      </c>
      <c r="AH486" s="223">
        <v>1.0929493309621603</v>
      </c>
      <c r="AI486" s="223">
        <v>1</v>
      </c>
      <c r="AJ486" s="223">
        <v>0.84249155105610196</v>
      </c>
      <c r="AK486" s="223">
        <v>1.0953458518331936</v>
      </c>
      <c r="AL486" s="223">
        <v>1</v>
      </c>
      <c r="AM486" s="223">
        <v>0.80298512013347567</v>
      </c>
      <c r="AN486" s="223">
        <v>1</v>
      </c>
      <c r="AO486" s="223">
        <v>1.0234397605869674</v>
      </c>
      <c r="AP486" s="223">
        <v>1</v>
      </c>
      <c r="AQ486" s="223">
        <v>0.96632839731538722</v>
      </c>
      <c r="AR486" s="223">
        <v>1</v>
      </c>
      <c r="AS486" s="223">
        <v>0.90602685139726058</v>
      </c>
      <c r="AT486" s="223">
        <v>1.0717944967199653</v>
      </c>
      <c r="AU486" s="223">
        <v>1</v>
      </c>
      <c r="AV486" s="223">
        <v>1.050239010617019</v>
      </c>
      <c r="AW486" s="223">
        <v>1</v>
      </c>
      <c r="AX486" s="223">
        <v>1</v>
      </c>
      <c r="AY486" s="223">
        <v>1.2635369666753657</v>
      </c>
      <c r="AZ486" s="223">
        <v>1</v>
      </c>
      <c r="BA486" s="223">
        <v>1</v>
      </c>
      <c r="BB486" s="223">
        <v>1</v>
      </c>
      <c r="BC486" s="220">
        <f>SUM(C486:BB486)</f>
        <v>52.340571547753115</v>
      </c>
    </row>
    <row r="487" spans="1:55" ht="15" customHeight="1">
      <c r="A487" s="224">
        <f t="shared" si="38"/>
        <v>40210</v>
      </c>
      <c r="B487" s="225">
        <f t="shared" si="38"/>
        <v>40210</v>
      </c>
      <c r="C487" s="223">
        <v>1</v>
      </c>
      <c r="D487" s="223">
        <v>1</v>
      </c>
      <c r="E487" s="223">
        <v>1</v>
      </c>
      <c r="F487" s="223">
        <v>1.1701941522078965</v>
      </c>
      <c r="G487" s="223">
        <v>0.88120021217644962</v>
      </c>
      <c r="H487" s="223">
        <v>1</v>
      </c>
      <c r="I487" s="223">
        <v>1</v>
      </c>
      <c r="J487" s="223">
        <v>1</v>
      </c>
      <c r="K487" s="223">
        <v>1</v>
      </c>
      <c r="L487" s="223">
        <v>1.2039845891600911</v>
      </c>
      <c r="M487" s="223">
        <v>0.96199639827415284</v>
      </c>
      <c r="N487" s="223">
        <v>1</v>
      </c>
      <c r="O487" s="223">
        <v>1.2850061908895589</v>
      </c>
      <c r="P487" s="223">
        <v>1</v>
      </c>
      <c r="Q487" s="223">
        <v>0.92366461891321427</v>
      </c>
      <c r="R487" s="223">
        <v>1.2022115221994238</v>
      </c>
      <c r="S487" s="223">
        <v>1</v>
      </c>
      <c r="T487" s="223">
        <v>0.93304421917006219</v>
      </c>
      <c r="U487" s="223">
        <v>1</v>
      </c>
      <c r="V487" s="223">
        <v>1</v>
      </c>
      <c r="W487" s="223">
        <v>0.74711396189449042</v>
      </c>
      <c r="X487" s="223">
        <v>1</v>
      </c>
      <c r="Y487" s="223">
        <v>0.95005992328119437</v>
      </c>
      <c r="Z487" s="223">
        <v>0.99791548453359868</v>
      </c>
      <c r="AA487" s="223">
        <v>1.223387415454497</v>
      </c>
      <c r="AB487" s="223">
        <v>1</v>
      </c>
      <c r="AC487" s="223">
        <v>1</v>
      </c>
      <c r="AD487" s="223">
        <v>0.78262251518536197</v>
      </c>
      <c r="AE487" s="223">
        <v>1</v>
      </c>
      <c r="AF487" s="223">
        <v>1</v>
      </c>
      <c r="AG487" s="223">
        <v>1</v>
      </c>
      <c r="AH487" s="223">
        <v>1.0934159675629951</v>
      </c>
      <c r="AI487" s="223">
        <v>1</v>
      </c>
      <c r="AJ487" s="223">
        <v>0.85413141245402946</v>
      </c>
      <c r="AK487" s="223">
        <v>1.0880857600175031</v>
      </c>
      <c r="AL487" s="223">
        <v>1</v>
      </c>
      <c r="AM487" s="223">
        <v>0.80424593438131819</v>
      </c>
      <c r="AN487" s="223">
        <v>1</v>
      </c>
      <c r="AO487" s="223">
        <v>1.0246733562592909</v>
      </c>
      <c r="AP487" s="223">
        <v>1</v>
      </c>
      <c r="AQ487" s="223">
        <v>0.96466441409947767</v>
      </c>
      <c r="AR487" s="223">
        <v>1</v>
      </c>
      <c r="AS487" s="223">
        <v>0.9075748240588597</v>
      </c>
      <c r="AT487" s="223">
        <v>1.0735427241711475</v>
      </c>
      <c r="AU487" s="223">
        <v>1</v>
      </c>
      <c r="AV487" s="223">
        <v>1.0481245802101147</v>
      </c>
      <c r="AW487" s="223">
        <v>1</v>
      </c>
      <c r="AX487" s="223">
        <v>1</v>
      </c>
      <c r="AY487" s="223">
        <v>1.2633416209476191</v>
      </c>
      <c r="AZ487" s="223">
        <v>1</v>
      </c>
      <c r="BA487" s="223">
        <v>1</v>
      </c>
      <c r="BB487" s="223">
        <v>1</v>
      </c>
      <c r="BC487" s="21"/>
    </row>
    <row r="488" spans="1:55" ht="15" customHeight="1">
      <c r="A488" s="224">
        <f t="shared" si="38"/>
        <v>40238</v>
      </c>
      <c r="B488" s="225">
        <f t="shared" si="38"/>
        <v>40238</v>
      </c>
      <c r="C488" s="223">
        <v>1</v>
      </c>
      <c r="D488" s="223">
        <v>1</v>
      </c>
      <c r="E488" s="223">
        <v>1</v>
      </c>
      <c r="F488" s="223">
        <v>1.1779423599702663</v>
      </c>
      <c r="G488" s="223">
        <v>0.88306395182160646</v>
      </c>
      <c r="H488" s="223">
        <v>1</v>
      </c>
      <c r="I488" s="223">
        <v>1</v>
      </c>
      <c r="J488" s="223">
        <v>1</v>
      </c>
      <c r="K488" s="223">
        <v>1</v>
      </c>
      <c r="L488" s="223">
        <v>1.2005890298717468</v>
      </c>
      <c r="M488" s="223">
        <v>0.96934559287093824</v>
      </c>
      <c r="N488" s="223">
        <v>1</v>
      </c>
      <c r="O488" s="223">
        <v>1.2812181359632264</v>
      </c>
      <c r="P488" s="223">
        <v>1</v>
      </c>
      <c r="Q488" s="223">
        <v>0.92736170883485436</v>
      </c>
      <c r="R488" s="223">
        <v>1.1980162366536968</v>
      </c>
      <c r="S488" s="223">
        <v>1</v>
      </c>
      <c r="T488" s="223">
        <v>0.93325407037205144</v>
      </c>
      <c r="U488" s="223">
        <v>1</v>
      </c>
      <c r="V488" s="223">
        <v>1</v>
      </c>
      <c r="W488" s="223">
        <v>0.76016670871078162</v>
      </c>
      <c r="X488" s="223">
        <v>1</v>
      </c>
      <c r="Y488" s="223">
        <v>0.95635804578902928</v>
      </c>
      <c r="Z488" s="223">
        <v>1.000603918355587</v>
      </c>
      <c r="AA488" s="223">
        <v>1.22460872878505</v>
      </c>
      <c r="AB488" s="223">
        <v>1</v>
      </c>
      <c r="AC488" s="223">
        <v>1</v>
      </c>
      <c r="AD488" s="223">
        <v>0.78430442981665793</v>
      </c>
      <c r="AE488" s="223">
        <v>1</v>
      </c>
      <c r="AF488" s="223">
        <v>1</v>
      </c>
      <c r="AG488" s="223">
        <v>1</v>
      </c>
      <c r="AH488" s="223">
        <v>1.0937679999922345</v>
      </c>
      <c r="AI488" s="223">
        <v>1</v>
      </c>
      <c r="AJ488" s="223">
        <v>0.86498265018829157</v>
      </c>
      <c r="AK488" s="223">
        <v>1.0817921594800939</v>
      </c>
      <c r="AL488" s="223">
        <v>1</v>
      </c>
      <c r="AM488" s="223">
        <v>0.80562069641978973</v>
      </c>
      <c r="AN488" s="223">
        <v>1</v>
      </c>
      <c r="AO488" s="223">
        <v>1.025821385802093</v>
      </c>
      <c r="AP488" s="223">
        <v>1</v>
      </c>
      <c r="AQ488" s="223">
        <v>0.96351530621373527</v>
      </c>
      <c r="AR488" s="223">
        <v>1</v>
      </c>
      <c r="AS488" s="223">
        <v>0.90986038492177668</v>
      </c>
      <c r="AT488" s="223">
        <v>1.075108470898068</v>
      </c>
      <c r="AU488" s="223">
        <v>1</v>
      </c>
      <c r="AV488" s="223">
        <v>1.0462168572203863</v>
      </c>
      <c r="AW488" s="223">
        <v>1</v>
      </c>
      <c r="AX488" s="223">
        <v>1</v>
      </c>
      <c r="AY488" s="223">
        <v>1.2631416264004347</v>
      </c>
      <c r="AZ488" s="223">
        <v>1</v>
      </c>
      <c r="BA488" s="223">
        <v>1</v>
      </c>
      <c r="BB488" s="223">
        <v>1</v>
      </c>
      <c r="BC488" s="21"/>
    </row>
    <row r="489" spans="1:55" ht="15" customHeight="1">
      <c r="A489" s="224">
        <f t="shared" si="38"/>
        <v>40269</v>
      </c>
      <c r="B489" s="225">
        <f t="shared" si="38"/>
        <v>40269</v>
      </c>
      <c r="C489" s="223">
        <v>1</v>
      </c>
      <c r="D489" s="223">
        <v>1</v>
      </c>
      <c r="E489" s="223">
        <v>1</v>
      </c>
      <c r="F489" s="223">
        <v>1.1846317414989644</v>
      </c>
      <c r="G489" s="223">
        <v>0.88513320115864458</v>
      </c>
      <c r="H489" s="223">
        <v>1</v>
      </c>
      <c r="I489" s="223">
        <v>1</v>
      </c>
      <c r="J489" s="223">
        <v>1</v>
      </c>
      <c r="K489" s="223">
        <v>1</v>
      </c>
      <c r="L489" s="223">
        <v>1.1973495567194359</v>
      </c>
      <c r="M489" s="223">
        <v>0.97619180016472429</v>
      </c>
      <c r="N489" s="223">
        <v>1</v>
      </c>
      <c r="O489" s="223">
        <v>1.2781476778746119</v>
      </c>
      <c r="P489" s="223">
        <v>1</v>
      </c>
      <c r="Q489" s="223">
        <v>0.93100316342096734</v>
      </c>
      <c r="R489" s="223">
        <v>1.1940853704108378</v>
      </c>
      <c r="S489" s="223">
        <v>1</v>
      </c>
      <c r="T489" s="223">
        <v>0.93352342290138002</v>
      </c>
      <c r="U489" s="223">
        <v>1</v>
      </c>
      <c r="V489" s="223">
        <v>1</v>
      </c>
      <c r="W489" s="223">
        <v>0.7724088589747331</v>
      </c>
      <c r="X489" s="223">
        <v>1</v>
      </c>
      <c r="Y489" s="223">
        <v>0.9623995692503825</v>
      </c>
      <c r="Z489" s="223">
        <v>1.0029457047660066</v>
      </c>
      <c r="AA489" s="223">
        <v>1.2246887940664963</v>
      </c>
      <c r="AB489" s="223">
        <v>1</v>
      </c>
      <c r="AC489" s="223">
        <v>1</v>
      </c>
      <c r="AD489" s="223">
        <v>0.78620828145168453</v>
      </c>
      <c r="AE489" s="223">
        <v>1</v>
      </c>
      <c r="AF489" s="223">
        <v>1</v>
      </c>
      <c r="AG489" s="223">
        <v>1</v>
      </c>
      <c r="AH489" s="223">
        <v>1.0940073213873438</v>
      </c>
      <c r="AI489" s="223">
        <v>1</v>
      </c>
      <c r="AJ489" s="223">
        <v>0.87503316892846728</v>
      </c>
      <c r="AK489" s="223">
        <v>1.0764396103318754</v>
      </c>
      <c r="AL489" s="223">
        <v>1</v>
      </c>
      <c r="AM489" s="223">
        <v>0.8071085726795586</v>
      </c>
      <c r="AN489" s="223">
        <v>1</v>
      </c>
      <c r="AO489" s="223">
        <v>1.0268849662042572</v>
      </c>
      <c r="AP489" s="223">
        <v>1</v>
      </c>
      <c r="AQ489" s="223">
        <v>0.96287464104674114</v>
      </c>
      <c r="AR489" s="223">
        <v>1</v>
      </c>
      <c r="AS489" s="223">
        <v>0.91288839364128171</v>
      </c>
      <c r="AT489" s="223">
        <v>1.0764941331921603</v>
      </c>
      <c r="AU489" s="223">
        <v>1</v>
      </c>
      <c r="AV489" s="223">
        <v>1.0445116439533377</v>
      </c>
      <c r="AW489" s="223">
        <v>1</v>
      </c>
      <c r="AX489" s="223">
        <v>1</v>
      </c>
      <c r="AY489" s="223">
        <v>1.2629370612037829</v>
      </c>
      <c r="AZ489" s="223">
        <v>1</v>
      </c>
      <c r="BA489" s="223">
        <v>1</v>
      </c>
      <c r="BB489" s="223">
        <v>1</v>
      </c>
      <c r="BC489" s="21"/>
    </row>
    <row r="490" spans="1:55" ht="15" customHeight="1">
      <c r="A490" s="224">
        <f t="shared" si="38"/>
        <v>40299</v>
      </c>
      <c r="B490" s="225">
        <f t="shared" si="38"/>
        <v>40299</v>
      </c>
      <c r="C490" s="223">
        <v>1</v>
      </c>
      <c r="D490" s="223">
        <v>1</v>
      </c>
      <c r="E490" s="223">
        <v>1</v>
      </c>
      <c r="F490" s="223">
        <v>1.1902511124656501</v>
      </c>
      <c r="G490" s="223">
        <v>0.88741047789855931</v>
      </c>
      <c r="H490" s="223">
        <v>1</v>
      </c>
      <c r="I490" s="223">
        <v>1</v>
      </c>
      <c r="J490" s="223">
        <v>1</v>
      </c>
      <c r="K490" s="223">
        <v>1</v>
      </c>
      <c r="L490" s="223">
        <v>1.1942647133373465</v>
      </c>
      <c r="M490" s="223">
        <v>0.9825242259690985</v>
      </c>
      <c r="N490" s="223">
        <v>1</v>
      </c>
      <c r="O490" s="223">
        <v>1.2757926009646943</v>
      </c>
      <c r="P490" s="223">
        <v>1</v>
      </c>
      <c r="Q490" s="223">
        <v>0.93458805344197637</v>
      </c>
      <c r="R490" s="223">
        <v>1.1904160912203443</v>
      </c>
      <c r="S490" s="223">
        <v>1</v>
      </c>
      <c r="T490" s="223">
        <v>0.93385239412553123</v>
      </c>
      <c r="U490" s="223">
        <v>1</v>
      </c>
      <c r="V490" s="223">
        <v>1</v>
      </c>
      <c r="W490" s="223">
        <v>0.78380161873548804</v>
      </c>
      <c r="X490" s="223">
        <v>1</v>
      </c>
      <c r="Y490" s="223">
        <v>0.96817868021543008</v>
      </c>
      <c r="Z490" s="223">
        <v>1.0049391111797323</v>
      </c>
      <c r="AA490" s="223">
        <v>1.2236406230342043</v>
      </c>
      <c r="AB490" s="223">
        <v>1</v>
      </c>
      <c r="AC490" s="223">
        <v>1</v>
      </c>
      <c r="AD490" s="223">
        <v>0.78833700811359475</v>
      </c>
      <c r="AE490" s="223">
        <v>1</v>
      </c>
      <c r="AF490" s="223">
        <v>1</v>
      </c>
      <c r="AG490" s="223">
        <v>1</v>
      </c>
      <c r="AH490" s="223">
        <v>1.094133976876724</v>
      </c>
      <c r="AI490" s="223">
        <v>1</v>
      </c>
      <c r="AJ490" s="223">
        <v>0.88425663870844551</v>
      </c>
      <c r="AK490" s="223">
        <v>1.072018364835331</v>
      </c>
      <c r="AL490" s="223">
        <v>1</v>
      </c>
      <c r="AM490" s="223">
        <v>0.80871059492333131</v>
      </c>
      <c r="AN490" s="223">
        <v>1</v>
      </c>
      <c r="AO490" s="223">
        <v>1.0278638289601862</v>
      </c>
      <c r="AP490" s="223">
        <v>1</v>
      </c>
      <c r="AQ490" s="223">
        <v>0.96274436055089307</v>
      </c>
      <c r="AR490" s="223">
        <v>1</v>
      </c>
      <c r="AS490" s="223">
        <v>0.91667643847659908</v>
      </c>
      <c r="AT490" s="223">
        <v>1.0776991520588526</v>
      </c>
      <c r="AU490" s="223">
        <v>1</v>
      </c>
      <c r="AV490" s="223">
        <v>1.0430080684343681</v>
      </c>
      <c r="AW490" s="223">
        <v>1</v>
      </c>
      <c r="AX490" s="223">
        <v>1</v>
      </c>
      <c r="AY490" s="223">
        <v>1.2627279285963688</v>
      </c>
      <c r="AZ490" s="223">
        <v>1</v>
      </c>
      <c r="BA490" s="223">
        <v>1</v>
      </c>
      <c r="BB490" s="223">
        <v>1</v>
      </c>
      <c r="BC490" s="21"/>
    </row>
    <row r="491" spans="1:55" ht="15" customHeight="1">
      <c r="A491" s="224">
        <f t="shared" si="38"/>
        <v>40330</v>
      </c>
      <c r="B491" s="225">
        <f t="shared" si="38"/>
        <v>40330</v>
      </c>
      <c r="C491" s="223">
        <v>1</v>
      </c>
      <c r="D491" s="223">
        <v>1</v>
      </c>
      <c r="E491" s="223">
        <v>1</v>
      </c>
      <c r="F491" s="223">
        <v>1.1947893217272934</v>
      </c>
      <c r="G491" s="223">
        <v>0.8898982542094146</v>
      </c>
      <c r="H491" s="223">
        <v>1</v>
      </c>
      <c r="I491" s="223">
        <v>1</v>
      </c>
      <c r="J491" s="223">
        <v>1</v>
      </c>
      <c r="K491" s="223">
        <v>1</v>
      </c>
      <c r="L491" s="223">
        <v>1.1913331055798786</v>
      </c>
      <c r="M491" s="223">
        <v>0.98833214301112826</v>
      </c>
      <c r="N491" s="223">
        <v>1</v>
      </c>
      <c r="O491" s="223">
        <v>1.2741508146871219</v>
      </c>
      <c r="P491" s="223">
        <v>1</v>
      </c>
      <c r="Q491" s="223">
        <v>0.93811546414412383</v>
      </c>
      <c r="R491" s="223">
        <v>1.1870056933988158</v>
      </c>
      <c r="S491" s="223">
        <v>1</v>
      </c>
      <c r="T491" s="223">
        <v>0.93424109792547594</v>
      </c>
      <c r="U491" s="223">
        <v>1</v>
      </c>
      <c r="V491" s="223">
        <v>1</v>
      </c>
      <c r="W491" s="223">
        <v>0.79430518470595946</v>
      </c>
      <c r="X491" s="223">
        <v>1</v>
      </c>
      <c r="Y491" s="223">
        <v>0.97368961085765449</v>
      </c>
      <c r="Z491" s="223">
        <v>1.0065824423639889</v>
      </c>
      <c r="AA491" s="223">
        <v>1.2214764417049062</v>
      </c>
      <c r="AB491" s="223">
        <v>1</v>
      </c>
      <c r="AC491" s="223">
        <v>1</v>
      </c>
      <c r="AD491" s="223">
        <v>0.79069349878826078</v>
      </c>
      <c r="AE491" s="223">
        <v>1</v>
      </c>
      <c r="AF491" s="223">
        <v>1</v>
      </c>
      <c r="AG491" s="223">
        <v>1</v>
      </c>
      <c r="AH491" s="223">
        <v>1.0941480098592651</v>
      </c>
      <c r="AI491" s="223">
        <v>1</v>
      </c>
      <c r="AJ491" s="223">
        <v>0.89262645948389441</v>
      </c>
      <c r="AK491" s="223">
        <v>1.0685192355117299</v>
      </c>
      <c r="AL491" s="223">
        <v>1</v>
      </c>
      <c r="AM491" s="223">
        <v>0.81042777227168283</v>
      </c>
      <c r="AN491" s="223">
        <v>1</v>
      </c>
      <c r="AO491" s="223">
        <v>1.0287577131871226</v>
      </c>
      <c r="AP491" s="223">
        <v>1</v>
      </c>
      <c r="AQ491" s="223">
        <v>0.96312638217714475</v>
      </c>
      <c r="AR491" s="223">
        <v>1</v>
      </c>
      <c r="AS491" s="223">
        <v>0.92124209548148583</v>
      </c>
      <c r="AT491" s="223">
        <v>1.0787229835721766</v>
      </c>
      <c r="AU491" s="223">
        <v>1</v>
      </c>
      <c r="AV491" s="223">
        <v>1.0417052923887882</v>
      </c>
      <c r="AW491" s="223">
        <v>1</v>
      </c>
      <c r="AX491" s="223">
        <v>1</v>
      </c>
      <c r="AY491" s="223">
        <v>1.2625142317099587</v>
      </c>
      <c r="AZ491" s="223">
        <v>1</v>
      </c>
      <c r="BA491" s="223">
        <v>1</v>
      </c>
      <c r="BB491" s="223">
        <v>1</v>
      </c>
      <c r="BC491" s="21"/>
    </row>
    <row r="492" spans="1:55" ht="15" customHeight="1">
      <c r="A492" s="224">
        <f t="shared" si="38"/>
        <v>40360</v>
      </c>
      <c r="B492" s="225">
        <f t="shared" si="38"/>
        <v>40360</v>
      </c>
      <c r="C492" s="223">
        <v>1</v>
      </c>
      <c r="D492" s="223">
        <v>1</v>
      </c>
      <c r="E492" s="223">
        <v>1</v>
      </c>
      <c r="F492" s="223">
        <v>1.1982344971180008</v>
      </c>
      <c r="G492" s="223">
        <v>0.89259912221017057</v>
      </c>
      <c r="H492" s="223">
        <v>1</v>
      </c>
      <c r="I492" s="223">
        <v>1</v>
      </c>
      <c r="J492" s="223">
        <v>1</v>
      </c>
      <c r="K492" s="223">
        <v>1</v>
      </c>
      <c r="L492" s="223">
        <v>1.1885533083694122</v>
      </c>
      <c r="M492" s="223">
        <v>0.99360416550899355</v>
      </c>
      <c r="N492" s="223">
        <v>1</v>
      </c>
      <c r="O492" s="223">
        <v>1.2732202136427533</v>
      </c>
      <c r="P492" s="223">
        <v>1</v>
      </c>
      <c r="Q492" s="223">
        <v>0.94158443393994051</v>
      </c>
      <c r="R492" s="223">
        <v>1.1838514168620569</v>
      </c>
      <c r="S492" s="223">
        <v>1</v>
      </c>
      <c r="T492" s="223">
        <v>0.93468965228882295</v>
      </c>
      <c r="U492" s="223">
        <v>1</v>
      </c>
      <c r="V492" s="223">
        <v>1</v>
      </c>
      <c r="W492" s="223">
        <v>0.80387590353897953</v>
      </c>
      <c r="X492" s="223">
        <v>1</v>
      </c>
      <c r="Y492" s="223">
        <v>0.97892624989569355</v>
      </c>
      <c r="Z492" s="223">
        <v>1.0078739271683752</v>
      </c>
      <c r="AA492" s="223">
        <v>1.2182085173648498</v>
      </c>
      <c r="AB492" s="223">
        <v>1</v>
      </c>
      <c r="AC492" s="223">
        <v>1</v>
      </c>
      <c r="AD492" s="223">
        <v>0.79328078699563898</v>
      </c>
      <c r="AE492" s="223">
        <v>1</v>
      </c>
      <c r="AF492" s="223">
        <v>1</v>
      </c>
      <c r="AG492" s="223">
        <v>1</v>
      </c>
      <c r="AH492" s="223">
        <v>1.0940494648980283</v>
      </c>
      <c r="AI492" s="223">
        <v>1</v>
      </c>
      <c r="AJ492" s="223">
        <v>0.90011391945328278</v>
      </c>
      <c r="AK492" s="223">
        <v>1.0659329754410054</v>
      </c>
      <c r="AL492" s="223">
        <v>1</v>
      </c>
      <c r="AM492" s="223">
        <v>0.81226115862348436</v>
      </c>
      <c r="AN492" s="223">
        <v>1</v>
      </c>
      <c r="AO492" s="223">
        <v>1.0295663482273765</v>
      </c>
      <c r="AP492" s="223">
        <v>1</v>
      </c>
      <c r="AQ492" s="223">
        <v>0.96402272722678983</v>
      </c>
      <c r="AR492" s="223">
        <v>1</v>
      </c>
      <c r="AS492" s="223">
        <v>0.92660412542532722</v>
      </c>
      <c r="AT492" s="223">
        <v>1.0795650625910884</v>
      </c>
      <c r="AU492" s="223">
        <v>1</v>
      </c>
      <c r="AV492" s="223">
        <v>1.0406024553060773</v>
      </c>
      <c r="AW492" s="223">
        <v>1</v>
      </c>
      <c r="AX492" s="223">
        <v>1</v>
      </c>
      <c r="AY492" s="223">
        <v>1.2622959737781676</v>
      </c>
      <c r="AZ492" s="223">
        <v>1</v>
      </c>
      <c r="BA492" s="223">
        <v>1</v>
      </c>
      <c r="BB492" s="223">
        <v>1</v>
      </c>
      <c r="BC492" s="21"/>
    </row>
    <row r="493" spans="1:55" ht="15" customHeight="1">
      <c r="A493" s="224">
        <f t="shared" si="38"/>
        <v>40391</v>
      </c>
      <c r="B493" s="225">
        <f t="shared" si="38"/>
        <v>40391</v>
      </c>
      <c r="C493" s="223">
        <v>1</v>
      </c>
      <c r="D493" s="223">
        <v>1</v>
      </c>
      <c r="E493" s="223">
        <v>1</v>
      </c>
      <c r="F493" s="223">
        <v>1.2005564823518493</v>
      </c>
      <c r="G493" s="223">
        <v>0.89551920609383662</v>
      </c>
      <c r="H493" s="223">
        <v>1</v>
      </c>
      <c r="I493" s="223">
        <v>1</v>
      </c>
      <c r="J493" s="223">
        <v>1</v>
      </c>
      <c r="K493" s="223">
        <v>1</v>
      </c>
      <c r="L493" s="223">
        <v>1.1859264008696473</v>
      </c>
      <c r="M493" s="223">
        <v>0.99831980659234776</v>
      </c>
      <c r="N493" s="223">
        <v>1</v>
      </c>
      <c r="O493" s="223">
        <v>1.2730104062026677</v>
      </c>
      <c r="P493" s="223">
        <v>1</v>
      </c>
      <c r="Q493" s="223">
        <v>0.94499302629007231</v>
      </c>
      <c r="R493" s="223">
        <v>1.1809547359293995</v>
      </c>
      <c r="S493" s="223">
        <v>1</v>
      </c>
      <c r="T493" s="223">
        <v>0.93519915667592224</v>
      </c>
      <c r="U493" s="223">
        <v>1</v>
      </c>
      <c r="V493" s="223">
        <v>1</v>
      </c>
      <c r="W493" s="223">
        <v>0.81245206233950584</v>
      </c>
      <c r="X493" s="223">
        <v>1</v>
      </c>
      <c r="Y493" s="223">
        <v>0.98387783140482032</v>
      </c>
      <c r="Z493" s="223">
        <v>1.0088060065307733</v>
      </c>
      <c r="AA493" s="223">
        <v>1.2138306634453</v>
      </c>
      <c r="AB493" s="223">
        <v>1</v>
      </c>
      <c r="AC493" s="223">
        <v>1</v>
      </c>
      <c r="AD493" s="223">
        <v>0.79610573972823984</v>
      </c>
      <c r="AE493" s="223">
        <v>1</v>
      </c>
      <c r="AF493" s="223">
        <v>1</v>
      </c>
      <c r="AG493" s="223">
        <v>1</v>
      </c>
      <c r="AH493" s="223">
        <v>1.0938365407301101</v>
      </c>
      <c r="AI493" s="223">
        <v>1</v>
      </c>
      <c r="AJ493" s="223">
        <v>0.90667452551962502</v>
      </c>
      <c r="AK493" s="223">
        <v>1.0642655459389099</v>
      </c>
      <c r="AL493" s="223">
        <v>1</v>
      </c>
      <c r="AM493" s="223">
        <v>0.81421372438698603</v>
      </c>
      <c r="AN493" s="223">
        <v>1</v>
      </c>
      <c r="AO493" s="223">
        <v>1.0302880647962838</v>
      </c>
      <c r="AP493" s="223">
        <v>1</v>
      </c>
      <c r="AQ493" s="223">
        <v>0.96544388955683291</v>
      </c>
      <c r="AR493" s="223">
        <v>1</v>
      </c>
      <c r="AS493" s="223">
        <v>0.93279497837635073</v>
      </c>
      <c r="AT493" s="223">
        <v>1.0802218412765279</v>
      </c>
      <c r="AU493" s="223">
        <v>1</v>
      </c>
      <c r="AV493" s="223">
        <v>1.0397019800976062</v>
      </c>
      <c r="AW493" s="223">
        <v>1</v>
      </c>
      <c r="AX493" s="223">
        <v>1</v>
      </c>
      <c r="AY493" s="223">
        <v>1.2620730832607976</v>
      </c>
      <c r="AZ493" s="223">
        <v>1</v>
      </c>
      <c r="BA493" s="223">
        <v>1</v>
      </c>
      <c r="BB493" s="223">
        <v>1</v>
      </c>
      <c r="BC493" s="21"/>
    </row>
    <row r="494" spans="1:55" ht="15" customHeight="1">
      <c r="A494" s="224">
        <f t="shared" si="38"/>
        <v>40422</v>
      </c>
      <c r="B494" s="225">
        <f t="shared" si="38"/>
        <v>40422</v>
      </c>
      <c r="C494" s="223">
        <v>1</v>
      </c>
      <c r="D494" s="223">
        <v>1</v>
      </c>
      <c r="E494" s="223">
        <v>1</v>
      </c>
      <c r="F494" s="223">
        <v>1.2017980324548476</v>
      </c>
      <c r="G494" s="223">
        <v>0.8986503545922746</v>
      </c>
      <c r="H494" s="223">
        <v>1</v>
      </c>
      <c r="I494" s="223">
        <v>1</v>
      </c>
      <c r="J494" s="223">
        <v>1</v>
      </c>
      <c r="K494" s="223">
        <v>1</v>
      </c>
      <c r="L494" s="223">
        <v>1.1834437012314527</v>
      </c>
      <c r="M494" s="223">
        <v>1.0024949321577206</v>
      </c>
      <c r="N494" s="223">
        <v>1</v>
      </c>
      <c r="O494" s="223">
        <v>1.2734846755559428</v>
      </c>
      <c r="P494" s="223">
        <v>1</v>
      </c>
      <c r="Q494" s="223">
        <v>0.94834324701968764</v>
      </c>
      <c r="R494" s="223">
        <v>1.1783007094018147</v>
      </c>
      <c r="S494" s="223">
        <v>1</v>
      </c>
      <c r="T494" s="223">
        <v>0.93576677105688122</v>
      </c>
      <c r="U494" s="223">
        <v>1</v>
      </c>
      <c r="V494" s="223">
        <v>1</v>
      </c>
      <c r="W494" s="223">
        <v>0.82003644870191894</v>
      </c>
      <c r="X494" s="223">
        <v>1</v>
      </c>
      <c r="Y494" s="223">
        <v>0.98855223593589492</v>
      </c>
      <c r="Z494" s="223">
        <v>1.0093944048678292</v>
      </c>
      <c r="AA494" s="223">
        <v>1.2084072415689671</v>
      </c>
      <c r="AB494" s="223">
        <v>1</v>
      </c>
      <c r="AC494" s="223">
        <v>1</v>
      </c>
      <c r="AD494" s="223">
        <v>0.7991597395522283</v>
      </c>
      <c r="AE494" s="223">
        <v>1</v>
      </c>
      <c r="AF494" s="223">
        <v>1</v>
      </c>
      <c r="AG494" s="223">
        <v>1</v>
      </c>
      <c r="AH494" s="223">
        <v>1.0935148123373226</v>
      </c>
      <c r="AI494" s="223">
        <v>1</v>
      </c>
      <c r="AJ494" s="223">
        <v>0.91232427032119812</v>
      </c>
      <c r="AK494" s="223">
        <v>1.0634644067899468</v>
      </c>
      <c r="AL494" s="223">
        <v>1</v>
      </c>
      <c r="AM494" s="223">
        <v>0.81628069348880195</v>
      </c>
      <c r="AN494" s="223">
        <v>1</v>
      </c>
      <c r="AO494" s="223">
        <v>1.0309268175334056</v>
      </c>
      <c r="AP494" s="223">
        <v>1</v>
      </c>
      <c r="AQ494" s="223">
        <v>0.9673664092497114</v>
      </c>
      <c r="AR494" s="223">
        <v>1</v>
      </c>
      <c r="AS494" s="223">
        <v>0.93979297867792499</v>
      </c>
      <c r="AT494" s="223">
        <v>1.080701759944819</v>
      </c>
      <c r="AU494" s="223">
        <v>1</v>
      </c>
      <c r="AV494" s="223">
        <v>1.0389932932747679</v>
      </c>
      <c r="AW494" s="223">
        <v>1</v>
      </c>
      <c r="AX494" s="223">
        <v>1</v>
      </c>
      <c r="AY494" s="223">
        <v>1.2618457872868558</v>
      </c>
      <c r="AZ494" s="223">
        <v>1</v>
      </c>
      <c r="BA494" s="223">
        <v>1</v>
      </c>
      <c r="BB494" s="223">
        <v>1</v>
      </c>
      <c r="BC494" s="21"/>
    </row>
    <row r="495" spans="1:55" ht="15" customHeight="1">
      <c r="A495" s="224">
        <f t="shared" si="38"/>
        <v>40452</v>
      </c>
      <c r="B495" s="225">
        <f t="shared" si="38"/>
        <v>40452</v>
      </c>
      <c r="C495" s="223">
        <v>1</v>
      </c>
      <c r="D495" s="223">
        <v>1</v>
      </c>
      <c r="E495" s="223">
        <v>1</v>
      </c>
      <c r="F495" s="223">
        <v>1.2019465903749083</v>
      </c>
      <c r="G495" s="223">
        <v>0.90199518722240124</v>
      </c>
      <c r="H495" s="223">
        <v>1</v>
      </c>
      <c r="I495" s="223">
        <v>1</v>
      </c>
      <c r="J495" s="223">
        <v>1</v>
      </c>
      <c r="K495" s="223">
        <v>1</v>
      </c>
      <c r="L495" s="223">
        <v>1.1811038747837459</v>
      </c>
      <c r="M495" s="223">
        <v>1.0061175983803665</v>
      </c>
      <c r="N495" s="223">
        <v>1</v>
      </c>
      <c r="O495" s="223">
        <v>1.2746411403197742</v>
      </c>
      <c r="P495" s="223">
        <v>1</v>
      </c>
      <c r="Q495" s="223">
        <v>0.95163411697789446</v>
      </c>
      <c r="R495" s="223">
        <v>1.175886767719835</v>
      </c>
      <c r="S495" s="223">
        <v>1</v>
      </c>
      <c r="T495" s="223">
        <v>0.93639261045341693</v>
      </c>
      <c r="U495" s="223">
        <v>1</v>
      </c>
      <c r="V495" s="223">
        <v>1</v>
      </c>
      <c r="W495" s="223">
        <v>0.82657830211627137</v>
      </c>
      <c r="X495" s="223">
        <v>1</v>
      </c>
      <c r="Y495" s="223">
        <v>0.99294308864977043</v>
      </c>
      <c r="Z495" s="223">
        <v>1.0096373515955337</v>
      </c>
      <c r="AA495" s="223">
        <v>1.2019491232088555</v>
      </c>
      <c r="AB495" s="223">
        <v>1</v>
      </c>
      <c r="AC495" s="223">
        <v>1</v>
      </c>
      <c r="AD495" s="223">
        <v>0.8024458654990988</v>
      </c>
      <c r="AE495" s="223">
        <v>1</v>
      </c>
      <c r="AF495" s="223">
        <v>1</v>
      </c>
      <c r="AG495" s="223">
        <v>1</v>
      </c>
      <c r="AH495" s="223">
        <v>1.0930843220089221</v>
      </c>
      <c r="AI495" s="223">
        <v>1</v>
      </c>
      <c r="AJ495" s="223">
        <v>0.91703140834103114</v>
      </c>
      <c r="AK495" s="223">
        <v>1.0635212879434468</v>
      </c>
      <c r="AL495" s="223">
        <v>1</v>
      </c>
      <c r="AM495" s="223">
        <v>0.81846311827675933</v>
      </c>
      <c r="AN495" s="223">
        <v>1</v>
      </c>
      <c r="AO495" s="223">
        <v>1.0314823415096093</v>
      </c>
      <c r="AP495" s="223">
        <v>1</v>
      </c>
      <c r="AQ495" s="223">
        <v>0.96979235967051813</v>
      </c>
      <c r="AR495" s="223">
        <v>1</v>
      </c>
      <c r="AS495" s="223">
        <v>0.94761815721593445</v>
      </c>
      <c r="AT495" s="223">
        <v>1.0810042629568464</v>
      </c>
      <c r="AU495" s="223">
        <v>1</v>
      </c>
      <c r="AV495" s="223">
        <v>1.0384755787245954</v>
      </c>
      <c r="AW495" s="223">
        <v>1</v>
      </c>
      <c r="AX495" s="223">
        <v>1</v>
      </c>
      <c r="AY495" s="223">
        <v>1.2616140889766088</v>
      </c>
      <c r="AZ495" s="223">
        <v>1</v>
      </c>
      <c r="BA495" s="223">
        <v>1</v>
      </c>
      <c r="BB495" s="223">
        <v>1</v>
      </c>
      <c r="BC495" s="21"/>
    </row>
    <row r="496" spans="1:55" ht="15" customHeight="1">
      <c r="A496" s="224">
        <f t="shared" si="38"/>
        <v>40483</v>
      </c>
      <c r="B496" s="225">
        <f t="shared" si="38"/>
        <v>40483</v>
      </c>
      <c r="C496" s="223">
        <v>1</v>
      </c>
      <c r="D496" s="223">
        <v>1</v>
      </c>
      <c r="E496" s="223">
        <v>1</v>
      </c>
      <c r="F496" s="223">
        <v>1.200952591002274</v>
      </c>
      <c r="G496" s="223">
        <v>0.90556351870179352</v>
      </c>
      <c r="H496" s="223">
        <v>1</v>
      </c>
      <c r="I496" s="223">
        <v>1</v>
      </c>
      <c r="J496" s="223">
        <v>1</v>
      </c>
      <c r="K496" s="223">
        <v>1</v>
      </c>
      <c r="L496" s="223">
        <v>1.1789104875205956</v>
      </c>
      <c r="M496" s="223">
        <v>1.0091572035333867</v>
      </c>
      <c r="N496" s="223">
        <v>1</v>
      </c>
      <c r="O496" s="223">
        <v>1.276501155079802</v>
      </c>
      <c r="P496" s="223">
        <v>1</v>
      </c>
      <c r="Q496" s="223">
        <v>0.95486266076099835</v>
      </c>
      <c r="R496" s="223">
        <v>1.1737185953313793</v>
      </c>
      <c r="S496" s="223">
        <v>1</v>
      </c>
      <c r="T496" s="223">
        <v>0.93707876013644253</v>
      </c>
      <c r="U496" s="223">
        <v>1</v>
      </c>
      <c r="V496" s="223">
        <v>1</v>
      </c>
      <c r="W496" s="223">
        <v>0.83198995303305034</v>
      </c>
      <c r="X496" s="223">
        <v>1</v>
      </c>
      <c r="Y496" s="223">
        <v>0.99703445277160263</v>
      </c>
      <c r="Z496" s="223">
        <v>1.0095214049466446</v>
      </c>
      <c r="AA496" s="223">
        <v>1.1944314474187634</v>
      </c>
      <c r="AB496" s="223">
        <v>1</v>
      </c>
      <c r="AC496" s="223">
        <v>1</v>
      </c>
      <c r="AD496" s="223">
        <v>0.80597501298144425</v>
      </c>
      <c r="AE496" s="223">
        <v>1</v>
      </c>
      <c r="AF496" s="223">
        <v>1</v>
      </c>
      <c r="AG496" s="223">
        <v>1</v>
      </c>
      <c r="AH496" s="223">
        <v>1.0925414235402473</v>
      </c>
      <c r="AI496" s="223">
        <v>1</v>
      </c>
      <c r="AJ496" s="223">
        <v>0.92073183974652495</v>
      </c>
      <c r="AK496" s="223">
        <v>1.0644574816381691</v>
      </c>
      <c r="AL496" s="223">
        <v>1</v>
      </c>
      <c r="AM496" s="223">
        <v>0.82076594125626112</v>
      </c>
      <c r="AN496" s="223">
        <v>1</v>
      </c>
      <c r="AO496" s="223">
        <v>1.0319515581477807</v>
      </c>
      <c r="AP496" s="223">
        <v>1</v>
      </c>
      <c r="AQ496" s="223">
        <v>0.9727408508224944</v>
      </c>
      <c r="AR496" s="223">
        <v>1</v>
      </c>
      <c r="AS496" s="223">
        <v>0.9563185914175325</v>
      </c>
      <c r="AT496" s="223">
        <v>1.0811227958578971</v>
      </c>
      <c r="AU496" s="223">
        <v>1</v>
      </c>
      <c r="AV496" s="223">
        <v>1.0381545258723108</v>
      </c>
      <c r="AW496" s="223">
        <v>1</v>
      </c>
      <c r="AX496" s="223">
        <v>1</v>
      </c>
      <c r="AY496" s="223">
        <v>1.2613778421138635</v>
      </c>
      <c r="AZ496" s="223">
        <v>1</v>
      </c>
      <c r="BA496" s="223">
        <v>1</v>
      </c>
      <c r="BB496" s="223">
        <v>1</v>
      </c>
      <c r="BC496" s="21"/>
    </row>
    <row r="497" spans="1:54" ht="15" customHeight="1">
      <c r="A497" s="224">
        <f t="shared" si="38"/>
        <v>40513</v>
      </c>
      <c r="B497" s="225">
        <f t="shared" si="38"/>
        <v>40513</v>
      </c>
      <c r="C497" s="223">
        <v>1</v>
      </c>
      <c r="D497" s="223">
        <v>1</v>
      </c>
      <c r="E497" s="223">
        <v>1</v>
      </c>
      <c r="F497" s="223">
        <v>1.1988022579531266</v>
      </c>
      <c r="G497" s="223">
        <v>0.9093581375595261</v>
      </c>
      <c r="H497" s="223">
        <v>1</v>
      </c>
      <c r="I497" s="223">
        <v>1</v>
      </c>
      <c r="J497" s="223">
        <v>1</v>
      </c>
      <c r="K497" s="223">
        <v>1</v>
      </c>
      <c r="L497" s="223">
        <v>1.1768621883463368</v>
      </c>
      <c r="M497" s="223">
        <v>1.0116007054373781</v>
      </c>
      <c r="N497" s="223">
        <v>1</v>
      </c>
      <c r="O497" s="223">
        <v>1.279062877707154</v>
      </c>
      <c r="P497" s="223">
        <v>1</v>
      </c>
      <c r="Q497" s="223">
        <v>0.95802783083449294</v>
      </c>
      <c r="R497" s="223">
        <v>1.1717936010983976</v>
      </c>
      <c r="S497" s="223">
        <v>1</v>
      </c>
      <c r="T497" s="223">
        <v>0.93782533964732961</v>
      </c>
      <c r="U497" s="223">
        <v>1</v>
      </c>
      <c r="V497" s="223">
        <v>1</v>
      </c>
      <c r="W497" s="223">
        <v>0.83621178783599937</v>
      </c>
      <c r="X497" s="223">
        <v>1</v>
      </c>
      <c r="Y497" s="223">
        <v>1.000819395734593</v>
      </c>
      <c r="Z497" s="223">
        <v>1.0090446938012354</v>
      </c>
      <c r="AA497" s="223">
        <v>1.1858648266118583</v>
      </c>
      <c r="AB497" s="223">
        <v>1</v>
      </c>
      <c r="AC497" s="223">
        <v>1</v>
      </c>
      <c r="AD497" s="223">
        <v>0.80975046941208473</v>
      </c>
      <c r="AE497" s="223">
        <v>1</v>
      </c>
      <c r="AF497" s="223">
        <v>1</v>
      </c>
      <c r="AG497" s="223">
        <v>1</v>
      </c>
      <c r="AH497" s="223">
        <v>1.0918861601020811</v>
      </c>
      <c r="AI497" s="223">
        <v>1</v>
      </c>
      <c r="AJ497" s="223">
        <v>0.92338959801286613</v>
      </c>
      <c r="AK497" s="223">
        <v>1.0662648662155307</v>
      </c>
      <c r="AL497" s="223">
        <v>1</v>
      </c>
      <c r="AM497" s="223">
        <v>0.82319027369665432</v>
      </c>
      <c r="AN497" s="223">
        <v>1</v>
      </c>
      <c r="AO497" s="223">
        <v>1.0323341913661079</v>
      </c>
      <c r="AP497" s="223">
        <v>1</v>
      </c>
      <c r="AQ497" s="223">
        <v>0.97621410978573997</v>
      </c>
      <c r="AR497" s="223">
        <v>1</v>
      </c>
      <c r="AS497" s="223">
        <v>0.96591642586351356</v>
      </c>
      <c r="AT497" s="223">
        <v>1.0810567779095908</v>
      </c>
      <c r="AU497" s="223">
        <v>1</v>
      </c>
      <c r="AV497" s="223">
        <v>1.0380293017355349</v>
      </c>
      <c r="AW497" s="223">
        <v>1</v>
      </c>
      <c r="AX497" s="223">
        <v>1</v>
      </c>
      <c r="AY497" s="223">
        <v>1.2611370499196728</v>
      </c>
      <c r="AZ497" s="223">
        <v>1</v>
      </c>
      <c r="BA497" s="223">
        <v>1</v>
      </c>
      <c r="BB497" s="223">
        <v>1</v>
      </c>
    </row>
    <row r="498" spans="1:54" ht="15" customHeight="1">
      <c r="A498" s="224">
        <f t="shared" si="38"/>
        <v>40544</v>
      </c>
      <c r="B498" s="225">
        <f t="shared" si="38"/>
        <v>40544</v>
      </c>
      <c r="C498" s="223">
        <v>1</v>
      </c>
      <c r="D498" s="223">
        <v>1</v>
      </c>
      <c r="E498" s="223">
        <v>1</v>
      </c>
      <c r="F498" s="223">
        <v>1.1958024540526637</v>
      </c>
      <c r="G498" s="223">
        <v>0.91330906534474821</v>
      </c>
      <c r="H498" s="223">
        <v>1</v>
      </c>
      <c r="I498" s="223">
        <v>1</v>
      </c>
      <c r="J498" s="223">
        <v>1</v>
      </c>
      <c r="K498" s="223">
        <v>1</v>
      </c>
      <c r="L498" s="223">
        <v>1.1749907249034939</v>
      </c>
      <c r="M498" s="223">
        <v>1.0136531644718469</v>
      </c>
      <c r="N498" s="223">
        <v>1</v>
      </c>
      <c r="O498" s="223">
        <v>1.2821539450381436</v>
      </c>
      <c r="P498" s="223">
        <v>1</v>
      </c>
      <c r="Q498" s="223">
        <v>0.96108744317388228</v>
      </c>
      <c r="R498" s="223">
        <v>1.1700424667200924</v>
      </c>
      <c r="S498" s="223">
        <v>1</v>
      </c>
      <c r="T498" s="223">
        <v>0.93862219486751108</v>
      </c>
      <c r="U498" s="223">
        <v>1</v>
      </c>
      <c r="V498" s="223">
        <v>1</v>
      </c>
      <c r="W498" s="223">
        <v>0.83954379639491894</v>
      </c>
      <c r="X498" s="223">
        <v>1</v>
      </c>
      <c r="Y498" s="223">
        <v>1.0042952163580057</v>
      </c>
      <c r="Z498" s="223">
        <v>1.0083388239404041</v>
      </c>
      <c r="AA498" s="223">
        <v>1.1767049059848289</v>
      </c>
      <c r="AB498" s="223">
        <v>1</v>
      </c>
      <c r="AC498" s="223">
        <v>1</v>
      </c>
      <c r="AD498" s="223">
        <v>0.81373015871253562</v>
      </c>
      <c r="AE498" s="223">
        <v>1</v>
      </c>
      <c r="AF498" s="223">
        <v>1</v>
      </c>
      <c r="AG498" s="223">
        <v>1</v>
      </c>
      <c r="AH498" s="223">
        <v>1.0911373475722623</v>
      </c>
      <c r="AI498" s="223">
        <v>1</v>
      </c>
      <c r="AJ498" s="223">
        <v>0.92516622733223219</v>
      </c>
      <c r="AK498" s="223">
        <v>1.0687689079119524</v>
      </c>
      <c r="AL498" s="223">
        <v>1</v>
      </c>
      <c r="AM498" s="223">
        <v>0.82560829703883853</v>
      </c>
      <c r="AN498" s="223">
        <v>1</v>
      </c>
      <c r="AO498" s="223">
        <v>1.0326422816379619</v>
      </c>
      <c r="AP498" s="223">
        <v>1</v>
      </c>
      <c r="AQ498" s="223">
        <v>0.98009279109426706</v>
      </c>
      <c r="AR498" s="223">
        <v>1</v>
      </c>
      <c r="AS498" s="223">
        <v>0.97606083891812501</v>
      </c>
      <c r="AT498" s="223">
        <v>1.080816582130228</v>
      </c>
      <c r="AU498" s="223">
        <v>1</v>
      </c>
      <c r="AV498" s="223">
        <v>1.0379874175682013</v>
      </c>
      <c r="AW498" s="223">
        <v>1</v>
      </c>
      <c r="AX498" s="223">
        <v>1</v>
      </c>
      <c r="AY498" s="223">
        <v>1.2608763619031369</v>
      </c>
      <c r="AZ498" s="223">
        <v>1</v>
      </c>
      <c r="BA498" s="223">
        <v>1</v>
      </c>
      <c r="BB498" s="223">
        <v>1</v>
      </c>
    </row>
    <row r="499" spans="1:54" ht="15" customHeight="1">
      <c r="A499" s="224">
        <f t="shared" si="38"/>
        <v>40575</v>
      </c>
      <c r="B499" s="225">
        <f t="shared" si="38"/>
        <v>40575</v>
      </c>
      <c r="C499" s="223">
        <v>1</v>
      </c>
      <c r="D499" s="223">
        <v>1</v>
      </c>
      <c r="E499" s="223">
        <v>1</v>
      </c>
      <c r="F499" s="223">
        <v>1.1927715881433609</v>
      </c>
      <c r="G499" s="223">
        <v>0.91722960253857255</v>
      </c>
      <c r="H499" s="223">
        <v>1</v>
      </c>
      <c r="I499" s="223">
        <v>1</v>
      </c>
      <c r="J499" s="223">
        <v>1</v>
      </c>
      <c r="K499" s="223">
        <v>1</v>
      </c>
      <c r="L499" s="223">
        <v>1.1733805725235122</v>
      </c>
      <c r="M499" s="223">
        <v>1.015872235198229</v>
      </c>
      <c r="N499" s="223">
        <v>1</v>
      </c>
      <c r="O499" s="223">
        <v>1.2853319923227471</v>
      </c>
      <c r="P499" s="223">
        <v>1</v>
      </c>
      <c r="Q499" s="223">
        <v>0.96393392683724743</v>
      </c>
      <c r="R499" s="223">
        <v>1.1682911610180562</v>
      </c>
      <c r="S499" s="223">
        <v>1</v>
      </c>
      <c r="T499" s="223">
        <v>0.93944288299323497</v>
      </c>
      <c r="U499" s="223">
        <v>1</v>
      </c>
      <c r="V499" s="223">
        <v>1</v>
      </c>
      <c r="W499" s="223">
        <v>0.84288262687119431</v>
      </c>
      <c r="X499" s="223">
        <v>1</v>
      </c>
      <c r="Y499" s="223">
        <v>1.0074673748639495</v>
      </c>
      <c r="Z499" s="223">
        <v>1.0077477238282357</v>
      </c>
      <c r="AA499" s="223">
        <v>1.1681049848862302</v>
      </c>
      <c r="AB499" s="223">
        <v>1</v>
      </c>
      <c r="AC499" s="223">
        <v>1</v>
      </c>
      <c r="AD499" s="223">
        <v>0.81779930012499136</v>
      </c>
      <c r="AE499" s="223">
        <v>1</v>
      </c>
      <c r="AF499" s="223">
        <v>1</v>
      </c>
      <c r="AG499" s="223">
        <v>1</v>
      </c>
      <c r="AH499" s="223">
        <v>1.0903435340754621</v>
      </c>
      <c r="AI499" s="223">
        <v>1</v>
      </c>
      <c r="AJ499" s="223">
        <v>0.92654805554197195</v>
      </c>
      <c r="AK499" s="223">
        <v>1.0715334880738216</v>
      </c>
      <c r="AL499" s="223">
        <v>1</v>
      </c>
      <c r="AM499" s="223">
        <v>0.82768836325904083</v>
      </c>
      <c r="AN499" s="223">
        <v>1</v>
      </c>
      <c r="AO499" s="223">
        <v>1.0329074417898316</v>
      </c>
      <c r="AP499" s="223">
        <v>1</v>
      </c>
      <c r="AQ499" s="223">
        <v>0.98406392473131465</v>
      </c>
      <c r="AR499" s="223">
        <v>1</v>
      </c>
      <c r="AS499" s="223">
        <v>0.98579784195718545</v>
      </c>
      <c r="AT499" s="223">
        <v>1.0804302669427497</v>
      </c>
      <c r="AU499" s="223">
        <v>1</v>
      </c>
      <c r="AV499" s="223">
        <v>1.0377409160030495</v>
      </c>
      <c r="AW499" s="223">
        <v>1</v>
      </c>
      <c r="AX499" s="223">
        <v>1</v>
      </c>
      <c r="AY499" s="223">
        <v>1.2605561863688108</v>
      </c>
      <c r="AZ499" s="223">
        <v>1</v>
      </c>
      <c r="BA499" s="223">
        <v>1</v>
      </c>
      <c r="BB499" s="223">
        <v>1</v>
      </c>
    </row>
    <row r="500" spans="1:54" ht="15" customHeight="1">
      <c r="A500" s="224">
        <f t="shared" si="38"/>
        <v>40603</v>
      </c>
      <c r="B500" s="225">
        <f t="shared" si="38"/>
        <v>40603</v>
      </c>
      <c r="C500" s="223">
        <v>1</v>
      </c>
      <c r="D500" s="223">
        <v>1</v>
      </c>
      <c r="E500" s="223">
        <v>1</v>
      </c>
      <c r="F500" s="223">
        <v>1.1901947277064706</v>
      </c>
      <c r="G500" s="223">
        <v>0.92100710361030125</v>
      </c>
      <c r="H500" s="223">
        <v>1</v>
      </c>
      <c r="I500" s="223">
        <v>1</v>
      </c>
      <c r="J500" s="223">
        <v>1</v>
      </c>
      <c r="K500" s="223">
        <v>1</v>
      </c>
      <c r="L500" s="223">
        <v>1.1720861476559687</v>
      </c>
      <c r="M500" s="223">
        <v>1.0185989650238088</v>
      </c>
      <c r="N500" s="223">
        <v>1</v>
      </c>
      <c r="O500" s="223">
        <v>1.2883370030111658</v>
      </c>
      <c r="P500" s="223">
        <v>1</v>
      </c>
      <c r="Q500" s="223">
        <v>0.9664995185739691</v>
      </c>
      <c r="R500" s="223">
        <v>1.1664381043090688</v>
      </c>
      <c r="S500" s="223">
        <v>1</v>
      </c>
      <c r="T500" s="223">
        <v>0.9402721801586692</v>
      </c>
      <c r="U500" s="223">
        <v>1</v>
      </c>
      <c r="V500" s="223">
        <v>1</v>
      </c>
      <c r="W500" s="223">
        <v>0.84678310092251574</v>
      </c>
      <c r="X500" s="223">
        <v>1</v>
      </c>
      <c r="Y500" s="223">
        <v>1.0103345865140068</v>
      </c>
      <c r="Z500" s="223">
        <v>1.0074775309849522</v>
      </c>
      <c r="AA500" s="223">
        <v>1.1607442484597716</v>
      </c>
      <c r="AB500" s="223">
        <v>1</v>
      </c>
      <c r="AC500" s="223">
        <v>1</v>
      </c>
      <c r="AD500" s="223">
        <v>0.82189098021845475</v>
      </c>
      <c r="AE500" s="223">
        <v>1</v>
      </c>
      <c r="AF500" s="223">
        <v>1</v>
      </c>
      <c r="AG500" s="223">
        <v>1</v>
      </c>
      <c r="AH500" s="223">
        <v>1.0895326597315147</v>
      </c>
      <c r="AI500" s="223">
        <v>1</v>
      </c>
      <c r="AJ500" s="223">
        <v>0.92782447030062754</v>
      </c>
      <c r="AK500" s="223">
        <v>1.074307391643436</v>
      </c>
      <c r="AL500" s="223">
        <v>1</v>
      </c>
      <c r="AM500" s="223">
        <v>0.82923006460762783</v>
      </c>
      <c r="AN500" s="223">
        <v>1</v>
      </c>
      <c r="AO500" s="223">
        <v>1.0331476818349612</v>
      </c>
      <c r="AP500" s="223">
        <v>1</v>
      </c>
      <c r="AQ500" s="223">
        <v>0.98794290445169597</v>
      </c>
      <c r="AR500" s="223">
        <v>1</v>
      </c>
      <c r="AS500" s="223">
        <v>0.99454183374111749</v>
      </c>
      <c r="AT500" s="223">
        <v>1.0799124658122286</v>
      </c>
      <c r="AU500" s="223">
        <v>1</v>
      </c>
      <c r="AV500" s="223">
        <v>1.0371187051243158</v>
      </c>
      <c r="AW500" s="223">
        <v>1</v>
      </c>
      <c r="AX500" s="223">
        <v>1</v>
      </c>
      <c r="AY500" s="223">
        <v>1.2601523094362765</v>
      </c>
      <c r="AZ500" s="223">
        <v>1</v>
      </c>
      <c r="BA500" s="223">
        <v>1</v>
      </c>
      <c r="BB500" s="223">
        <v>1</v>
      </c>
    </row>
    <row r="501" spans="1:54" ht="15" customHeight="1">
      <c r="A501" s="224">
        <f t="shared" si="38"/>
        <v>40634</v>
      </c>
      <c r="B501" s="225">
        <f t="shared" si="38"/>
        <v>40634</v>
      </c>
      <c r="C501" s="223">
        <v>1</v>
      </c>
      <c r="D501" s="223">
        <v>1</v>
      </c>
      <c r="E501" s="223">
        <v>1</v>
      </c>
      <c r="F501" s="223">
        <v>1.1880633118065786</v>
      </c>
      <c r="G501" s="223">
        <v>0.92464189362708171</v>
      </c>
      <c r="H501" s="223">
        <v>1</v>
      </c>
      <c r="I501" s="223">
        <v>1</v>
      </c>
      <c r="J501" s="223">
        <v>1</v>
      </c>
      <c r="K501" s="223">
        <v>1</v>
      </c>
      <c r="L501" s="223">
        <v>1.1711023044165338</v>
      </c>
      <c r="M501" s="223">
        <v>1.0218344306109599</v>
      </c>
      <c r="N501" s="223">
        <v>1</v>
      </c>
      <c r="O501" s="223">
        <v>1.2911705524508543</v>
      </c>
      <c r="P501" s="223">
        <v>1</v>
      </c>
      <c r="Q501" s="223">
        <v>0.96878715816562155</v>
      </c>
      <c r="R501" s="223">
        <v>1.1644857335180587</v>
      </c>
      <c r="S501" s="223">
        <v>1</v>
      </c>
      <c r="T501" s="223">
        <v>0.94110997718358469</v>
      </c>
      <c r="U501" s="223">
        <v>1</v>
      </c>
      <c r="V501" s="223">
        <v>1</v>
      </c>
      <c r="W501" s="223">
        <v>0.85125183926494419</v>
      </c>
      <c r="X501" s="223">
        <v>1</v>
      </c>
      <c r="Y501" s="223">
        <v>1.0128998840452914</v>
      </c>
      <c r="Z501" s="223">
        <v>1.0075243425607046</v>
      </c>
      <c r="AA501" s="223">
        <v>1.1545904892262788</v>
      </c>
      <c r="AB501" s="223">
        <v>1</v>
      </c>
      <c r="AC501" s="223">
        <v>1</v>
      </c>
      <c r="AD501" s="223">
        <v>0.82600507608143425</v>
      </c>
      <c r="AE501" s="223">
        <v>1</v>
      </c>
      <c r="AF501" s="223">
        <v>1</v>
      </c>
      <c r="AG501" s="223">
        <v>1</v>
      </c>
      <c r="AH501" s="223">
        <v>1.0887050552920725</v>
      </c>
      <c r="AI501" s="223">
        <v>1</v>
      </c>
      <c r="AJ501" s="223">
        <v>0.92899679323146001</v>
      </c>
      <c r="AK501" s="223">
        <v>1.0770905262205765</v>
      </c>
      <c r="AL501" s="223">
        <v>1</v>
      </c>
      <c r="AM501" s="223">
        <v>0.83024376249922827</v>
      </c>
      <c r="AN501" s="223">
        <v>1</v>
      </c>
      <c r="AO501" s="223">
        <v>1.0333633903713324</v>
      </c>
      <c r="AP501" s="223">
        <v>1</v>
      </c>
      <c r="AQ501" s="223">
        <v>0.99172986940872354</v>
      </c>
      <c r="AR501" s="223">
        <v>1</v>
      </c>
      <c r="AS501" s="223">
        <v>1.0022926429037224</v>
      </c>
      <c r="AT501" s="223">
        <v>1.0792658013366645</v>
      </c>
      <c r="AU501" s="223">
        <v>1</v>
      </c>
      <c r="AV501" s="223">
        <v>1.0361298745281688</v>
      </c>
      <c r="AW501" s="223">
        <v>1</v>
      </c>
      <c r="AX501" s="223">
        <v>1</v>
      </c>
      <c r="AY501" s="223">
        <v>1.2596662749291896</v>
      </c>
      <c r="AZ501" s="223">
        <v>1</v>
      </c>
      <c r="BA501" s="223">
        <v>1</v>
      </c>
      <c r="BB501" s="223">
        <v>1</v>
      </c>
    </row>
    <row r="502" spans="1:54" ht="15" customHeight="1">
      <c r="A502" s="224">
        <f t="shared" si="38"/>
        <v>40664</v>
      </c>
      <c r="B502" s="225">
        <f t="shared" si="38"/>
        <v>40664</v>
      </c>
      <c r="C502" s="223">
        <v>1</v>
      </c>
      <c r="D502" s="223">
        <v>1</v>
      </c>
      <c r="E502" s="223">
        <v>1</v>
      </c>
      <c r="F502" s="223">
        <v>1.1863760994351114</v>
      </c>
      <c r="G502" s="223">
        <v>0.92813192564957447</v>
      </c>
      <c r="H502" s="223">
        <v>1</v>
      </c>
      <c r="I502" s="223">
        <v>1</v>
      </c>
      <c r="J502" s="223">
        <v>1</v>
      </c>
      <c r="K502" s="223">
        <v>1</v>
      </c>
      <c r="L502" s="223">
        <v>1.1704289932546348</v>
      </c>
      <c r="M502" s="223">
        <v>1.0255882763895365</v>
      </c>
      <c r="N502" s="223">
        <v>1</v>
      </c>
      <c r="O502" s="223">
        <v>1.2938313944327753</v>
      </c>
      <c r="P502" s="223">
        <v>1</v>
      </c>
      <c r="Q502" s="223">
        <v>0.97079521284319759</v>
      </c>
      <c r="R502" s="223">
        <v>1.16243485005818</v>
      </c>
      <c r="S502" s="223">
        <v>1</v>
      </c>
      <c r="T502" s="223">
        <v>0.94195630435410083</v>
      </c>
      <c r="U502" s="223">
        <v>1</v>
      </c>
      <c r="V502" s="223">
        <v>1</v>
      </c>
      <c r="W502" s="223">
        <v>0.85630535499725824</v>
      </c>
      <c r="X502" s="223">
        <v>1</v>
      </c>
      <c r="Y502" s="223">
        <v>1.015161330752328</v>
      </c>
      <c r="Z502" s="223">
        <v>1.0078894654264929</v>
      </c>
      <c r="AA502" s="223">
        <v>1.149631697618027</v>
      </c>
      <c r="AB502" s="223">
        <v>1</v>
      </c>
      <c r="AC502" s="223">
        <v>1</v>
      </c>
      <c r="AD502" s="223">
        <v>0.83014183629876304</v>
      </c>
      <c r="AE502" s="223">
        <v>1</v>
      </c>
      <c r="AF502" s="223">
        <v>1</v>
      </c>
      <c r="AG502" s="223">
        <v>1</v>
      </c>
      <c r="AH502" s="223">
        <v>1.0878607770335378</v>
      </c>
      <c r="AI502" s="223">
        <v>1</v>
      </c>
      <c r="AJ502" s="223">
        <v>0.93006463763427105</v>
      </c>
      <c r="AK502" s="223">
        <v>1.0798829512819219</v>
      </c>
      <c r="AL502" s="223">
        <v>1</v>
      </c>
      <c r="AM502" s="223">
        <v>0.83073110848727161</v>
      </c>
      <c r="AN502" s="223">
        <v>1</v>
      </c>
      <c r="AO502" s="223">
        <v>1.0335545538295436</v>
      </c>
      <c r="AP502" s="223">
        <v>1</v>
      </c>
      <c r="AQ502" s="223">
        <v>0.9954234278855888</v>
      </c>
      <c r="AR502" s="223">
        <v>1</v>
      </c>
      <c r="AS502" s="223">
        <v>1.009033254089289</v>
      </c>
      <c r="AT502" s="223">
        <v>1.0784907809349507</v>
      </c>
      <c r="AU502" s="223">
        <v>1</v>
      </c>
      <c r="AV502" s="223">
        <v>1.0347774646198626</v>
      </c>
      <c r="AW502" s="223">
        <v>1</v>
      </c>
      <c r="AX502" s="223">
        <v>1</v>
      </c>
      <c r="AY502" s="223">
        <v>1.2590982792194303</v>
      </c>
      <c r="AZ502" s="223">
        <v>1</v>
      </c>
      <c r="BA502" s="223">
        <v>1</v>
      </c>
      <c r="BB502" s="223">
        <v>1</v>
      </c>
    </row>
    <row r="503" spans="1:54" ht="15" customHeight="1">
      <c r="A503" s="224">
        <f t="shared" si="38"/>
        <v>40695</v>
      </c>
      <c r="B503" s="225">
        <f t="shared" si="38"/>
        <v>40695</v>
      </c>
      <c r="C503" s="223">
        <v>1</v>
      </c>
      <c r="D503" s="223">
        <v>1</v>
      </c>
      <c r="E503" s="223">
        <v>1</v>
      </c>
      <c r="F503" s="223">
        <v>1.1851319062214369</v>
      </c>
      <c r="G503" s="223">
        <v>0.93147518715841959</v>
      </c>
      <c r="H503" s="223">
        <v>1</v>
      </c>
      <c r="I503" s="223">
        <v>1</v>
      </c>
      <c r="J503" s="223">
        <v>1</v>
      </c>
      <c r="K503" s="223">
        <v>1</v>
      </c>
      <c r="L503" s="223">
        <v>1.1700661708279205</v>
      </c>
      <c r="M503" s="223">
        <v>1.0298700599747841</v>
      </c>
      <c r="N503" s="223">
        <v>1</v>
      </c>
      <c r="O503" s="223">
        <v>1.2963183126072557</v>
      </c>
      <c r="P503" s="223">
        <v>1</v>
      </c>
      <c r="Q503" s="223">
        <v>0.97252208707606103</v>
      </c>
      <c r="R503" s="223">
        <v>1.1602862224921404</v>
      </c>
      <c r="S503" s="223">
        <v>1</v>
      </c>
      <c r="T503" s="223">
        <v>0.94281119109869671</v>
      </c>
      <c r="U503" s="223">
        <v>1</v>
      </c>
      <c r="V503" s="223">
        <v>1</v>
      </c>
      <c r="W503" s="223">
        <v>0.86196020436639742</v>
      </c>
      <c r="X503" s="223">
        <v>1</v>
      </c>
      <c r="Y503" s="223">
        <v>1.0171170330179999</v>
      </c>
      <c r="Z503" s="223">
        <v>1.0085741767766556</v>
      </c>
      <c r="AA503" s="223">
        <v>1.1458566324410149</v>
      </c>
      <c r="AB503" s="223">
        <v>1</v>
      </c>
      <c r="AC503" s="223">
        <v>1</v>
      </c>
      <c r="AD503" s="223">
        <v>0.83430150536210035</v>
      </c>
      <c r="AE503" s="223">
        <v>1</v>
      </c>
      <c r="AF503" s="223">
        <v>1</v>
      </c>
      <c r="AG503" s="223">
        <v>1</v>
      </c>
      <c r="AH503" s="223">
        <v>1.08699987921603</v>
      </c>
      <c r="AI503" s="223">
        <v>1</v>
      </c>
      <c r="AJ503" s="223">
        <v>0.93102762745748424</v>
      </c>
      <c r="AK503" s="223">
        <v>1.082684724915882</v>
      </c>
      <c r="AL503" s="223">
        <v>1</v>
      </c>
      <c r="AM503" s="223">
        <v>0.8306936498197266</v>
      </c>
      <c r="AN503" s="223">
        <v>1</v>
      </c>
      <c r="AO503" s="223">
        <v>1.0337211590669224</v>
      </c>
      <c r="AP503" s="223">
        <v>1</v>
      </c>
      <c r="AQ503" s="223">
        <v>0.99902221123162782</v>
      </c>
      <c r="AR503" s="223">
        <v>1</v>
      </c>
      <c r="AS503" s="223">
        <v>1.0147466409464256</v>
      </c>
      <c r="AT503" s="223">
        <v>1.0775878931304932</v>
      </c>
      <c r="AU503" s="223">
        <v>1</v>
      </c>
      <c r="AV503" s="223">
        <v>1.0330643810870346</v>
      </c>
      <c r="AW503" s="223">
        <v>1</v>
      </c>
      <c r="AX503" s="223">
        <v>1</v>
      </c>
      <c r="AY503" s="223">
        <v>1.2584485117677946</v>
      </c>
      <c r="AZ503" s="223">
        <v>1</v>
      </c>
      <c r="BA503" s="223">
        <v>1</v>
      </c>
      <c r="BB503" s="223">
        <v>1</v>
      </c>
    </row>
    <row r="504" spans="1:54" ht="15" customHeight="1">
      <c r="A504" s="224">
        <f t="shared" si="38"/>
        <v>40725</v>
      </c>
      <c r="B504" s="225">
        <f t="shared" si="38"/>
        <v>40725</v>
      </c>
      <c r="C504" s="223">
        <v>1</v>
      </c>
      <c r="D504" s="223">
        <v>1</v>
      </c>
      <c r="E504" s="223">
        <v>1</v>
      </c>
      <c r="F504" s="223">
        <v>1.1843295253163983</v>
      </c>
      <c r="G504" s="223">
        <v>0.93466956524953571</v>
      </c>
      <c r="H504" s="223">
        <v>1</v>
      </c>
      <c r="I504" s="223">
        <v>1</v>
      </c>
      <c r="J504" s="223">
        <v>1</v>
      </c>
      <c r="K504" s="223">
        <v>1</v>
      </c>
      <c r="L504" s="223">
        <v>1.1700137971101594</v>
      </c>
      <c r="M504" s="223">
        <v>1.0346898966326621</v>
      </c>
      <c r="N504" s="223">
        <v>1</v>
      </c>
      <c r="O504" s="223">
        <v>1.2986300392783237</v>
      </c>
      <c r="P504" s="223">
        <v>1</v>
      </c>
      <c r="Q504" s="223">
        <v>0.97396611599620908</v>
      </c>
      <c r="R504" s="223">
        <v>1.1580406378488317</v>
      </c>
      <c r="S504" s="223">
        <v>1</v>
      </c>
      <c r="T504" s="223">
        <v>0.94367466795071209</v>
      </c>
      <c r="U504" s="223">
        <v>1</v>
      </c>
      <c r="V504" s="223">
        <v>1</v>
      </c>
      <c r="W504" s="223">
        <v>0.86823411827670494</v>
      </c>
      <c r="X504" s="223">
        <v>1</v>
      </c>
      <c r="Y504" s="223">
        <v>1.0187650137954529</v>
      </c>
      <c r="Z504" s="223">
        <v>1.0095798094214761</v>
      </c>
      <c r="AA504" s="223">
        <v>1.1432540598231604</v>
      </c>
      <c r="AB504" s="223">
        <v>1</v>
      </c>
      <c r="AC504" s="223">
        <v>1</v>
      </c>
      <c r="AD504" s="223">
        <v>0.83848434005799355</v>
      </c>
      <c r="AE504" s="223">
        <v>1</v>
      </c>
      <c r="AF504" s="223">
        <v>1</v>
      </c>
      <c r="AG504" s="223">
        <v>1</v>
      </c>
      <c r="AH504" s="223">
        <v>1.0861224177016404</v>
      </c>
      <c r="AI504" s="223">
        <v>1</v>
      </c>
      <c r="AJ504" s="223">
        <v>0.93188537221587353</v>
      </c>
      <c r="AK504" s="223">
        <v>1.0854959077017849</v>
      </c>
      <c r="AL504" s="223">
        <v>1</v>
      </c>
      <c r="AM504" s="223">
        <v>0.83013293317460168</v>
      </c>
      <c r="AN504" s="223">
        <v>1</v>
      </c>
      <c r="AO504" s="223">
        <v>1.0338631924913348</v>
      </c>
      <c r="AP504" s="223">
        <v>1</v>
      </c>
      <c r="AQ504" s="223">
        <v>1.0025247821816825</v>
      </c>
      <c r="AR504" s="223">
        <v>1</v>
      </c>
      <c r="AS504" s="223">
        <v>1.019414605887917</v>
      </c>
      <c r="AT504" s="223">
        <v>1.0765576401371373</v>
      </c>
      <c r="AU504" s="223">
        <v>1</v>
      </c>
      <c r="AV504" s="223">
        <v>1.0309935892413389</v>
      </c>
      <c r="AW504" s="223">
        <v>1</v>
      </c>
      <c r="AX504" s="223">
        <v>1</v>
      </c>
      <c r="AY504" s="223">
        <v>1.2577171677570718</v>
      </c>
      <c r="AZ504" s="223">
        <v>1</v>
      </c>
      <c r="BA504" s="223">
        <v>1</v>
      </c>
      <c r="BB504" s="223">
        <v>1</v>
      </c>
    </row>
    <row r="505" spans="1:54" ht="15" customHeight="1">
      <c r="A505" s="224">
        <f t="shared" ref="A505:B524" si="39">A28</f>
        <v>40756</v>
      </c>
      <c r="B505" s="225">
        <f t="shared" si="39"/>
        <v>40756</v>
      </c>
      <c r="C505" s="223">
        <v>1</v>
      </c>
      <c r="D505" s="223">
        <v>1</v>
      </c>
      <c r="E505" s="223">
        <v>1</v>
      </c>
      <c r="F505" s="223">
        <v>1.1839750097711219</v>
      </c>
      <c r="G505" s="223">
        <v>0.93771047188925571</v>
      </c>
      <c r="H505" s="223">
        <v>1</v>
      </c>
      <c r="I505" s="223">
        <v>1</v>
      </c>
      <c r="J505" s="223">
        <v>1</v>
      </c>
      <c r="K505" s="223">
        <v>1</v>
      </c>
      <c r="L505" s="223">
        <v>1.170276926221933</v>
      </c>
      <c r="M505" s="223">
        <v>1.0400669721941813</v>
      </c>
      <c r="N505" s="223">
        <v>1</v>
      </c>
      <c r="O505" s="223">
        <v>1.3007624236899593</v>
      </c>
      <c r="P505" s="223">
        <v>1</v>
      </c>
      <c r="Q505" s="223">
        <v>0.97512098133953218</v>
      </c>
      <c r="R505" s="223">
        <v>1.155697286525404</v>
      </c>
      <c r="S505" s="223">
        <v>1</v>
      </c>
      <c r="T505" s="223">
        <v>0.94454690639114736</v>
      </c>
      <c r="U505" s="223">
        <v>1</v>
      </c>
      <c r="V505" s="223">
        <v>1</v>
      </c>
      <c r="W505" s="223">
        <v>0.87515563733346624</v>
      </c>
      <c r="X505" s="223">
        <v>1</v>
      </c>
      <c r="Y505" s="223">
        <v>1.0200982305501074</v>
      </c>
      <c r="Z505" s="223">
        <v>1.0109129705481752</v>
      </c>
      <c r="AA505" s="223">
        <v>1.1418323430606692</v>
      </c>
      <c r="AB505" s="223">
        <v>1</v>
      </c>
      <c r="AC505" s="223">
        <v>1</v>
      </c>
      <c r="AD505" s="223">
        <v>0.84269098123173192</v>
      </c>
      <c r="AE505" s="223">
        <v>1</v>
      </c>
      <c r="AF505" s="223">
        <v>1</v>
      </c>
      <c r="AG505" s="223">
        <v>1</v>
      </c>
      <c r="AH505" s="223">
        <v>1.0852281766078333</v>
      </c>
      <c r="AI505" s="223">
        <v>1</v>
      </c>
      <c r="AJ505" s="223">
        <v>0.93263575415822797</v>
      </c>
      <c r="AK505" s="223">
        <v>1.0883167150364061</v>
      </c>
      <c r="AL505" s="223">
        <v>1</v>
      </c>
      <c r="AM505" s="223">
        <v>0.8290418749448677</v>
      </c>
      <c r="AN505" s="223">
        <v>1</v>
      </c>
      <c r="AO505" s="223">
        <v>1.0339802376824998</v>
      </c>
      <c r="AP505" s="223">
        <v>1</v>
      </c>
      <c r="AQ505" s="223">
        <v>1.0059281024568016</v>
      </c>
      <c r="AR505" s="223">
        <v>1</v>
      </c>
      <c r="AS505" s="223">
        <v>1.0230011743818213</v>
      </c>
      <c r="AT505" s="223">
        <v>1.0753984336033751</v>
      </c>
      <c r="AU505" s="223">
        <v>1</v>
      </c>
      <c r="AV505" s="223">
        <v>1.0285621532057001</v>
      </c>
      <c r="AW505" s="223">
        <v>1</v>
      </c>
      <c r="AX505" s="223">
        <v>1</v>
      </c>
      <c r="AY505" s="223">
        <v>1.256903104450289</v>
      </c>
      <c r="AZ505" s="223">
        <v>1</v>
      </c>
      <c r="BA505" s="223">
        <v>1</v>
      </c>
      <c r="BB505" s="223">
        <v>1</v>
      </c>
    </row>
    <row r="506" spans="1:54" ht="15" customHeight="1">
      <c r="A506" s="224">
        <f t="shared" si="39"/>
        <v>40787</v>
      </c>
      <c r="B506" s="225">
        <f t="shared" si="39"/>
        <v>40787</v>
      </c>
      <c r="C506" s="223">
        <v>1</v>
      </c>
      <c r="D506" s="223">
        <v>1</v>
      </c>
      <c r="E506" s="223">
        <v>1</v>
      </c>
      <c r="F506" s="223">
        <v>1.1840481559415805</v>
      </c>
      <c r="G506" s="223">
        <v>0.94060644001651794</v>
      </c>
      <c r="H506" s="223">
        <v>1</v>
      </c>
      <c r="I506" s="223">
        <v>1</v>
      </c>
      <c r="J506" s="223">
        <v>1</v>
      </c>
      <c r="K506" s="223">
        <v>1</v>
      </c>
      <c r="L506" s="223">
        <v>1.1708427822469674</v>
      </c>
      <c r="M506" s="223">
        <v>1.0459958662274298</v>
      </c>
      <c r="N506" s="223">
        <v>1</v>
      </c>
      <c r="O506" s="223">
        <v>1.3027246425078172</v>
      </c>
      <c r="P506" s="223">
        <v>1</v>
      </c>
      <c r="Q506" s="223">
        <v>0.9759986988228212</v>
      </c>
      <c r="R506" s="223">
        <v>1.1532577990933948</v>
      </c>
      <c r="S506" s="223">
        <v>1</v>
      </c>
      <c r="T506" s="223">
        <v>0.94542877150379134</v>
      </c>
      <c r="U506" s="223">
        <v>1</v>
      </c>
      <c r="V506" s="223">
        <v>1</v>
      </c>
      <c r="W506" s="223">
        <v>0.88272598123871382</v>
      </c>
      <c r="X506" s="223">
        <v>1</v>
      </c>
      <c r="Y506" s="223">
        <v>1.0211297064791129</v>
      </c>
      <c r="Z506" s="223">
        <v>1.0125631950905545</v>
      </c>
      <c r="AA506" s="223">
        <v>1.1415306300557657</v>
      </c>
      <c r="AB506" s="223">
        <v>1</v>
      </c>
      <c r="AC506" s="223">
        <v>1</v>
      </c>
      <c r="AD506" s="223">
        <v>0.84692659051552588</v>
      </c>
      <c r="AE506" s="223">
        <v>1</v>
      </c>
      <c r="AF506" s="223">
        <v>1</v>
      </c>
      <c r="AG506" s="223">
        <v>1</v>
      </c>
      <c r="AH506" s="223">
        <v>1.0843166870317016</v>
      </c>
      <c r="AI506" s="223">
        <v>1</v>
      </c>
      <c r="AJ506" s="223">
        <v>0.93328389728787431</v>
      </c>
      <c r="AK506" s="223">
        <v>1.0911467380000601</v>
      </c>
      <c r="AL506" s="223">
        <v>1</v>
      </c>
      <c r="AM506" s="223">
        <v>0.82744251494025522</v>
      </c>
      <c r="AN506" s="223">
        <v>1</v>
      </c>
      <c r="AO506" s="223">
        <v>1.034073481780351</v>
      </c>
      <c r="AP506" s="223">
        <v>1</v>
      </c>
      <c r="AQ506" s="223">
        <v>1.0092396198137343</v>
      </c>
      <c r="AR506" s="223">
        <v>1</v>
      </c>
      <c r="AS506" s="223">
        <v>1.0255379432081533</v>
      </c>
      <c r="AT506" s="223">
        <v>1.0741145380379407</v>
      </c>
      <c r="AU506" s="223">
        <v>1</v>
      </c>
      <c r="AV506" s="223">
        <v>1.0257845825296177</v>
      </c>
      <c r="AW506" s="223">
        <v>1</v>
      </c>
      <c r="AX506" s="223">
        <v>1</v>
      </c>
      <c r="AY506" s="223">
        <v>1.2560088385135175</v>
      </c>
      <c r="AZ506" s="223">
        <v>1</v>
      </c>
      <c r="BA506" s="223">
        <v>1</v>
      </c>
      <c r="BB506" s="223">
        <v>1</v>
      </c>
    </row>
    <row r="507" spans="1:54" ht="15" customHeight="1">
      <c r="A507" s="224">
        <f t="shared" si="39"/>
        <v>40817</v>
      </c>
      <c r="B507" s="225">
        <f t="shared" si="39"/>
        <v>40817</v>
      </c>
      <c r="C507" s="223">
        <v>1</v>
      </c>
      <c r="D507" s="223">
        <v>1</v>
      </c>
      <c r="E507" s="223">
        <v>1</v>
      </c>
      <c r="F507" s="223">
        <v>1.1845478528484183</v>
      </c>
      <c r="G507" s="223">
        <v>0.94335534129565002</v>
      </c>
      <c r="H507" s="223">
        <v>1</v>
      </c>
      <c r="I507" s="223">
        <v>1</v>
      </c>
      <c r="J507" s="223">
        <v>1</v>
      </c>
      <c r="K507" s="223">
        <v>1</v>
      </c>
      <c r="L507" s="223">
        <v>1.1717113482174568</v>
      </c>
      <c r="M507" s="223">
        <v>1.0524872879797589</v>
      </c>
      <c r="N507" s="223">
        <v>1</v>
      </c>
      <c r="O507" s="223">
        <v>1.3045154409844346</v>
      </c>
      <c r="P507" s="223">
        <v>1</v>
      </c>
      <c r="Q507" s="223">
        <v>0.97659761059890215</v>
      </c>
      <c r="R507" s="223">
        <v>1.1507229355212163</v>
      </c>
      <c r="S507" s="223">
        <v>1</v>
      </c>
      <c r="T507" s="223">
        <v>0.94632029567287756</v>
      </c>
      <c r="U507" s="223">
        <v>1</v>
      </c>
      <c r="V507" s="223">
        <v>1</v>
      </c>
      <c r="W507" s="223">
        <v>0.89096463464388542</v>
      </c>
      <c r="X507" s="223">
        <v>1</v>
      </c>
      <c r="Y507" s="223">
        <v>1.0218574693033629</v>
      </c>
      <c r="Z507" s="223">
        <v>1.0145318354774271</v>
      </c>
      <c r="AA507" s="223">
        <v>1.142339141876092</v>
      </c>
      <c r="AB507" s="223">
        <v>1</v>
      </c>
      <c r="AC507" s="223">
        <v>1</v>
      </c>
      <c r="AD507" s="223">
        <v>0.85119149208218814</v>
      </c>
      <c r="AE507" s="223">
        <v>1</v>
      </c>
      <c r="AF507" s="223">
        <v>1</v>
      </c>
      <c r="AG507" s="223">
        <v>1</v>
      </c>
      <c r="AH507" s="223">
        <v>1.0833880048562912</v>
      </c>
      <c r="AI507" s="223">
        <v>1</v>
      </c>
      <c r="AJ507" s="223">
        <v>0.9338294185088083</v>
      </c>
      <c r="AK507" s="223">
        <v>1.0939860368251177</v>
      </c>
      <c r="AL507" s="223">
        <v>1</v>
      </c>
      <c r="AM507" s="223">
        <v>0.82533624662906124</v>
      </c>
      <c r="AN507" s="223">
        <v>1</v>
      </c>
      <c r="AO507" s="223">
        <v>1.0341429116056353</v>
      </c>
      <c r="AP507" s="223">
        <v>1</v>
      </c>
      <c r="AQ507" s="223">
        <v>1.0124578985815713</v>
      </c>
      <c r="AR507" s="223">
        <v>1</v>
      </c>
      <c r="AS507" s="223">
        <v>1.0270054238857875</v>
      </c>
      <c r="AT507" s="223">
        <v>1.0727064400573216</v>
      </c>
      <c r="AU507" s="223">
        <v>1</v>
      </c>
      <c r="AV507" s="223">
        <v>1.0226636876283097</v>
      </c>
      <c r="AW507" s="223">
        <v>1</v>
      </c>
      <c r="AX507" s="223">
        <v>1</v>
      </c>
      <c r="AY507" s="223">
        <v>1.2550345603261408</v>
      </c>
      <c r="AZ507" s="223">
        <v>1</v>
      </c>
      <c r="BA507" s="223">
        <v>1</v>
      </c>
      <c r="BB507" s="223">
        <v>1</v>
      </c>
    </row>
    <row r="508" spans="1:54" ht="15" customHeight="1">
      <c r="A508" s="224">
        <f t="shared" si="39"/>
        <v>40848</v>
      </c>
      <c r="B508" s="225">
        <f t="shared" si="39"/>
        <v>40848</v>
      </c>
      <c r="C508" s="223">
        <v>1</v>
      </c>
      <c r="D508" s="223">
        <v>1</v>
      </c>
      <c r="E508" s="223">
        <v>1</v>
      </c>
      <c r="F508" s="223">
        <v>1.1854848664042981</v>
      </c>
      <c r="G508" s="223">
        <v>0.94594687852115023</v>
      </c>
      <c r="H508" s="223">
        <v>1</v>
      </c>
      <c r="I508" s="223">
        <v>1</v>
      </c>
      <c r="J508" s="223">
        <v>1</v>
      </c>
      <c r="K508" s="223">
        <v>1</v>
      </c>
      <c r="L508" s="223">
        <v>1.17289026935258</v>
      </c>
      <c r="M508" s="223">
        <v>1.0595587376698996</v>
      </c>
      <c r="N508" s="223">
        <v>1</v>
      </c>
      <c r="O508" s="223">
        <v>1.3061260413774942</v>
      </c>
      <c r="P508" s="223">
        <v>1</v>
      </c>
      <c r="Q508" s="223">
        <v>0.97690707412902522</v>
      </c>
      <c r="R508" s="223">
        <v>1.1480941314971824</v>
      </c>
      <c r="S508" s="223">
        <v>1</v>
      </c>
      <c r="T508" s="223">
        <v>0.94722053425035502</v>
      </c>
      <c r="U508" s="223">
        <v>1</v>
      </c>
      <c r="V508" s="223">
        <v>1</v>
      </c>
      <c r="W508" s="223">
        <v>0.89989826310275178</v>
      </c>
      <c r="X508" s="223">
        <v>1</v>
      </c>
      <c r="Y508" s="223">
        <v>1.0222696579186672</v>
      </c>
      <c r="Z508" s="223">
        <v>1.0168267332947813</v>
      </c>
      <c r="AA508" s="223">
        <v>1.1442802082860406</v>
      </c>
      <c r="AB508" s="223">
        <v>1</v>
      </c>
      <c r="AC508" s="223">
        <v>1</v>
      </c>
      <c r="AD508" s="223">
        <v>0.8554807203010637</v>
      </c>
      <c r="AE508" s="223">
        <v>1</v>
      </c>
      <c r="AF508" s="223">
        <v>1</v>
      </c>
      <c r="AG508" s="223">
        <v>1</v>
      </c>
      <c r="AH508" s="223">
        <v>1.0824429780631963</v>
      </c>
      <c r="AI508" s="223">
        <v>1</v>
      </c>
      <c r="AJ508" s="223">
        <v>0.93426816495079146</v>
      </c>
      <c r="AK508" s="223">
        <v>1.0968349847455443</v>
      </c>
      <c r="AL508" s="223">
        <v>1</v>
      </c>
      <c r="AM508" s="223">
        <v>0.82271230585973776</v>
      </c>
      <c r="AN508" s="223">
        <v>1</v>
      </c>
      <c r="AO508" s="223">
        <v>1.0341877168942804</v>
      </c>
      <c r="AP508" s="223">
        <v>1</v>
      </c>
      <c r="AQ508" s="223">
        <v>1.0155742187099401</v>
      </c>
      <c r="AR508" s="223">
        <v>1</v>
      </c>
      <c r="AS508" s="223">
        <v>1.027350756713356</v>
      </c>
      <c r="AT508" s="223">
        <v>1.0711729126188034</v>
      </c>
      <c r="AU508" s="223">
        <v>1</v>
      </c>
      <c r="AV508" s="223">
        <v>1.0191963082900513</v>
      </c>
      <c r="AW508" s="223">
        <v>1</v>
      </c>
      <c r="AX508" s="223">
        <v>1</v>
      </c>
      <c r="AY508" s="223">
        <v>1.2539794619587128</v>
      </c>
      <c r="AZ508" s="223">
        <v>1</v>
      </c>
      <c r="BA508" s="223">
        <v>1</v>
      </c>
      <c r="BB508" s="223">
        <v>1</v>
      </c>
    </row>
    <row r="509" spans="1:54" ht="15" customHeight="1">
      <c r="A509" s="224">
        <f t="shared" si="39"/>
        <v>40878</v>
      </c>
      <c r="B509" s="225">
        <f t="shared" si="39"/>
        <v>40878</v>
      </c>
      <c r="C509" s="223">
        <v>1</v>
      </c>
      <c r="D509" s="223">
        <v>1</v>
      </c>
      <c r="E509" s="223">
        <v>1</v>
      </c>
      <c r="F509" s="223">
        <v>1.1868580717706632</v>
      </c>
      <c r="G509" s="223">
        <v>0.94837876430429457</v>
      </c>
      <c r="H509" s="223">
        <v>1</v>
      </c>
      <c r="I509" s="223">
        <v>1</v>
      </c>
      <c r="J509" s="223">
        <v>1</v>
      </c>
      <c r="K509" s="223">
        <v>1</v>
      </c>
      <c r="L509" s="223">
        <v>1.1743795292419723</v>
      </c>
      <c r="M509" s="223">
        <v>1.0672216404038946</v>
      </c>
      <c r="N509" s="223">
        <v>1</v>
      </c>
      <c r="O509" s="223">
        <v>1.307555120787947</v>
      </c>
      <c r="P509" s="223">
        <v>1</v>
      </c>
      <c r="Q509" s="223">
        <v>0.97692534142759901</v>
      </c>
      <c r="R509" s="223">
        <v>1.145372139486919</v>
      </c>
      <c r="S509" s="223">
        <v>1</v>
      </c>
      <c r="T509" s="223">
        <v>0.94812951840656168</v>
      </c>
      <c r="U509" s="223">
        <v>1</v>
      </c>
      <c r="V509" s="223">
        <v>1</v>
      </c>
      <c r="W509" s="223">
        <v>0.90954817260354937</v>
      </c>
      <c r="X509" s="223">
        <v>1</v>
      </c>
      <c r="Y509" s="223">
        <v>1.0223641905114078</v>
      </c>
      <c r="Z509" s="223">
        <v>1.0194492885860456</v>
      </c>
      <c r="AA509" s="223">
        <v>1.1473443337124294</v>
      </c>
      <c r="AB509" s="223">
        <v>1</v>
      </c>
      <c r="AC509" s="223">
        <v>1</v>
      </c>
      <c r="AD509" s="223">
        <v>0.85979455584187492</v>
      </c>
      <c r="AE509" s="223">
        <v>1</v>
      </c>
      <c r="AF509" s="223">
        <v>1</v>
      </c>
      <c r="AG509" s="223">
        <v>1</v>
      </c>
      <c r="AH509" s="223">
        <v>1.081481661491184</v>
      </c>
      <c r="AI509" s="223">
        <v>1</v>
      </c>
      <c r="AJ509" s="223">
        <v>0.93459973654774076</v>
      </c>
      <c r="AK509" s="223">
        <v>1.0996936451869348</v>
      </c>
      <c r="AL509" s="223">
        <v>1</v>
      </c>
      <c r="AM509" s="223">
        <v>0.81957198790748087</v>
      </c>
      <c r="AN509" s="223">
        <v>1</v>
      </c>
      <c r="AO509" s="223">
        <v>1.0342078839976621</v>
      </c>
      <c r="AP509" s="223">
        <v>1</v>
      </c>
      <c r="AQ509" s="223">
        <v>1.0185870227591363</v>
      </c>
      <c r="AR509" s="223">
        <v>1</v>
      </c>
      <c r="AS509" s="223">
        <v>1.0265523366620133</v>
      </c>
      <c r="AT509" s="223">
        <v>1.0695144452671923</v>
      </c>
      <c r="AU509" s="223">
        <v>1</v>
      </c>
      <c r="AV509" s="223">
        <v>1.0153852331603797</v>
      </c>
      <c r="AW509" s="223">
        <v>1</v>
      </c>
      <c r="AX509" s="223">
        <v>1</v>
      </c>
      <c r="AY509" s="223">
        <v>1.2528437356712907</v>
      </c>
      <c r="AZ509" s="223">
        <v>1</v>
      </c>
      <c r="BA509" s="223">
        <v>1</v>
      </c>
      <c r="BB509" s="223">
        <v>1</v>
      </c>
    </row>
    <row r="510" spans="1:54" ht="15" customHeight="1">
      <c r="A510" s="224">
        <f t="shared" si="39"/>
        <v>40909</v>
      </c>
      <c r="B510" s="225">
        <f t="shared" si="39"/>
        <v>40909</v>
      </c>
      <c r="C510" s="223">
        <v>1</v>
      </c>
      <c r="D510" s="223">
        <v>1</v>
      </c>
      <c r="E510" s="223">
        <v>1</v>
      </c>
      <c r="F510" s="223">
        <v>1.1884367501459483</v>
      </c>
      <c r="G510" s="223">
        <v>0.95066732251745845</v>
      </c>
      <c r="H510" s="223">
        <v>1</v>
      </c>
      <c r="I510" s="223">
        <v>1</v>
      </c>
      <c r="J510" s="223">
        <v>1</v>
      </c>
      <c r="K510" s="223">
        <v>1</v>
      </c>
      <c r="L510" s="223">
        <v>1.1760563562308162</v>
      </c>
      <c r="M510" s="223">
        <v>1.075109674475649</v>
      </c>
      <c r="N510" s="223">
        <v>1</v>
      </c>
      <c r="O510" s="223">
        <v>1.3086907777218124</v>
      </c>
      <c r="P510" s="223">
        <v>1</v>
      </c>
      <c r="Q510" s="223">
        <v>0.97675253263468587</v>
      </c>
      <c r="R510" s="223">
        <v>1.1425654175726601</v>
      </c>
      <c r="S510" s="223">
        <v>1</v>
      </c>
      <c r="T510" s="223">
        <v>0.94905269589905772</v>
      </c>
      <c r="U510" s="223">
        <v>1</v>
      </c>
      <c r="V510" s="223">
        <v>1</v>
      </c>
      <c r="W510" s="223">
        <v>0.9196107350988888</v>
      </c>
      <c r="X510" s="223">
        <v>1</v>
      </c>
      <c r="Y510" s="223">
        <v>1.0222876943370374</v>
      </c>
      <c r="Z510" s="223">
        <v>1.0222575224967998</v>
      </c>
      <c r="AA510" s="223">
        <v>1.1511410079225917</v>
      </c>
      <c r="AB510" s="223">
        <v>1</v>
      </c>
      <c r="AC510" s="223">
        <v>1</v>
      </c>
      <c r="AD510" s="223">
        <v>0.86412362995123615</v>
      </c>
      <c r="AE510" s="223">
        <v>1</v>
      </c>
      <c r="AF510" s="223">
        <v>1</v>
      </c>
      <c r="AG510" s="223">
        <v>1</v>
      </c>
      <c r="AH510" s="223">
        <v>1.0805224863091487</v>
      </c>
      <c r="AI510" s="223">
        <v>1</v>
      </c>
      <c r="AJ510" s="223">
        <v>0.93485767487541804</v>
      </c>
      <c r="AK510" s="223">
        <v>1.1025413724423119</v>
      </c>
      <c r="AL510" s="223">
        <v>1</v>
      </c>
      <c r="AM510" s="223">
        <v>0.8161347230961763</v>
      </c>
      <c r="AN510" s="223">
        <v>1</v>
      </c>
      <c r="AO510" s="223">
        <v>1.0342063830781547</v>
      </c>
      <c r="AP510" s="223">
        <v>1</v>
      </c>
      <c r="AQ510" s="223">
        <v>1.0214311692633633</v>
      </c>
      <c r="AR510" s="223">
        <v>1</v>
      </c>
      <c r="AS510" s="223">
        <v>1.0248733197474609</v>
      </c>
      <c r="AT510" s="223">
        <v>1.0677479752974568</v>
      </c>
      <c r="AU510" s="223">
        <v>1</v>
      </c>
      <c r="AV510" s="223">
        <v>1.0113869135031237</v>
      </c>
      <c r="AW510" s="223">
        <v>1</v>
      </c>
      <c r="AX510" s="223">
        <v>1</v>
      </c>
      <c r="AY510" s="223">
        <v>1.2516468134513183</v>
      </c>
      <c r="AZ510" s="223">
        <v>1</v>
      </c>
      <c r="BA510" s="223">
        <v>1</v>
      </c>
      <c r="BB510" s="223">
        <v>1</v>
      </c>
    </row>
    <row r="511" spans="1:54" ht="15" customHeight="1">
      <c r="A511" s="224">
        <f t="shared" si="39"/>
        <v>40940</v>
      </c>
      <c r="B511" s="225">
        <f t="shared" si="39"/>
        <v>40940</v>
      </c>
      <c r="C511" s="223">
        <v>1</v>
      </c>
      <c r="D511" s="223">
        <v>1</v>
      </c>
      <c r="E511" s="223">
        <v>1</v>
      </c>
      <c r="F511" s="223">
        <v>1.1896576610452649</v>
      </c>
      <c r="G511" s="223">
        <v>0.95286195980446819</v>
      </c>
      <c r="H511" s="223">
        <v>1</v>
      </c>
      <c r="I511" s="223">
        <v>1</v>
      </c>
      <c r="J511" s="223">
        <v>1</v>
      </c>
      <c r="K511" s="223">
        <v>1</v>
      </c>
      <c r="L511" s="223">
        <v>1.1776160742008881</v>
      </c>
      <c r="M511" s="223">
        <v>1.0823100898569114</v>
      </c>
      <c r="N511" s="223">
        <v>1</v>
      </c>
      <c r="O511" s="223">
        <v>1.3092778836307675</v>
      </c>
      <c r="P511" s="223">
        <v>1</v>
      </c>
      <c r="Q511" s="223">
        <v>0.97664212193066868</v>
      </c>
      <c r="R511" s="223">
        <v>1.1396972405353913</v>
      </c>
      <c r="S511" s="223">
        <v>1</v>
      </c>
      <c r="T511" s="223">
        <v>0.95000278809109562</v>
      </c>
      <c r="U511" s="223">
        <v>1</v>
      </c>
      <c r="V511" s="223">
        <v>1</v>
      </c>
      <c r="W511" s="223">
        <v>0.92929929004598655</v>
      </c>
      <c r="X511" s="223">
        <v>1</v>
      </c>
      <c r="Y511" s="223">
        <v>1.0224071137092834</v>
      </c>
      <c r="Z511" s="223">
        <v>1.0248979303160624</v>
      </c>
      <c r="AA511" s="223">
        <v>1.1547127621839095</v>
      </c>
      <c r="AB511" s="223">
        <v>1</v>
      </c>
      <c r="AC511" s="223">
        <v>1</v>
      </c>
      <c r="AD511" s="223">
        <v>0.86844566070269991</v>
      </c>
      <c r="AE511" s="223">
        <v>1</v>
      </c>
      <c r="AF511" s="223">
        <v>1</v>
      </c>
      <c r="AG511" s="223">
        <v>1</v>
      </c>
      <c r="AH511" s="223">
        <v>1.0796099613856633</v>
      </c>
      <c r="AI511" s="223">
        <v>1</v>
      </c>
      <c r="AJ511" s="223">
        <v>0.93512690487402861</v>
      </c>
      <c r="AK511" s="223">
        <v>1.1053244280566652</v>
      </c>
      <c r="AL511" s="223">
        <v>1</v>
      </c>
      <c r="AM511" s="223">
        <v>0.81294255953024341</v>
      </c>
      <c r="AN511" s="223">
        <v>1</v>
      </c>
      <c r="AO511" s="223">
        <v>1.0341912843433148</v>
      </c>
      <c r="AP511" s="223">
        <v>1</v>
      </c>
      <c r="AQ511" s="223">
        <v>1.0239584794627652</v>
      </c>
      <c r="AR511" s="223">
        <v>1</v>
      </c>
      <c r="AS511" s="223">
        <v>1.0230244485433331</v>
      </c>
      <c r="AT511" s="223">
        <v>1.0659182768687685</v>
      </c>
      <c r="AU511" s="223">
        <v>1</v>
      </c>
      <c r="AV511" s="223">
        <v>1.0075833271977306</v>
      </c>
      <c r="AW511" s="223">
        <v>1</v>
      </c>
      <c r="AX511" s="223">
        <v>1</v>
      </c>
      <c r="AY511" s="223">
        <v>1.2504379258966851</v>
      </c>
      <c r="AZ511" s="223">
        <v>1</v>
      </c>
      <c r="BA511" s="223">
        <v>1</v>
      </c>
      <c r="BB511" s="223">
        <v>1</v>
      </c>
    </row>
    <row r="512" spans="1:54" ht="15" customHeight="1">
      <c r="A512" s="224">
        <f t="shared" si="39"/>
        <v>40969</v>
      </c>
      <c r="B512" s="225">
        <f t="shared" si="39"/>
        <v>40969</v>
      </c>
      <c r="C512" s="223">
        <v>1</v>
      </c>
      <c r="D512" s="223">
        <v>1</v>
      </c>
      <c r="E512" s="223">
        <v>1</v>
      </c>
      <c r="F512" s="223">
        <v>1.1901974374417583</v>
      </c>
      <c r="G512" s="223">
        <v>0.95499174674120879</v>
      </c>
      <c r="H512" s="223">
        <v>1</v>
      </c>
      <c r="I512" s="223">
        <v>1</v>
      </c>
      <c r="J512" s="223">
        <v>1</v>
      </c>
      <c r="K512" s="223">
        <v>1</v>
      </c>
      <c r="L512" s="223">
        <v>1.1788818211997603</v>
      </c>
      <c r="M512" s="223">
        <v>1.088290280935625</v>
      </c>
      <c r="N512" s="223">
        <v>1</v>
      </c>
      <c r="O512" s="223">
        <v>1.3091726746414247</v>
      </c>
      <c r="P512" s="223">
        <v>1</v>
      </c>
      <c r="Q512" s="223">
        <v>0.97674223632973034</v>
      </c>
      <c r="R512" s="223">
        <v>1.1367815576911278</v>
      </c>
      <c r="S512" s="223">
        <v>1</v>
      </c>
      <c r="T512" s="223">
        <v>0.95098730792599806</v>
      </c>
      <c r="U512" s="223">
        <v>1</v>
      </c>
      <c r="V512" s="223">
        <v>1</v>
      </c>
      <c r="W512" s="223">
        <v>0.93814449146322199</v>
      </c>
      <c r="X512" s="223">
        <v>1</v>
      </c>
      <c r="Y512" s="223">
        <v>1.0229382998666354</v>
      </c>
      <c r="Z512" s="223">
        <v>1.0271645177741808</v>
      </c>
      <c r="AA512" s="223">
        <v>1.1575070209215319</v>
      </c>
      <c r="AB512" s="223">
        <v>1</v>
      </c>
      <c r="AC512" s="223">
        <v>1</v>
      </c>
      <c r="AD512" s="223">
        <v>0.87274799574310935</v>
      </c>
      <c r="AE512" s="223">
        <v>1</v>
      </c>
      <c r="AF512" s="223">
        <v>1</v>
      </c>
      <c r="AG512" s="223">
        <v>1</v>
      </c>
      <c r="AH512" s="223">
        <v>1.078769848383909</v>
      </c>
      <c r="AI512" s="223">
        <v>1</v>
      </c>
      <c r="AJ512" s="223">
        <v>0.9354569310881895</v>
      </c>
      <c r="AK512" s="223">
        <v>1.1080094952530146</v>
      </c>
      <c r="AL512" s="223">
        <v>1</v>
      </c>
      <c r="AM512" s="223">
        <v>0.81030954344251183</v>
      </c>
      <c r="AN512" s="223">
        <v>1</v>
      </c>
      <c r="AO512" s="223">
        <v>1.0341672782601372</v>
      </c>
      <c r="AP512" s="223">
        <v>1</v>
      </c>
      <c r="AQ512" s="223">
        <v>1.0260830762024653</v>
      </c>
      <c r="AR512" s="223">
        <v>1</v>
      </c>
      <c r="AS512" s="223">
        <v>1.0214234280822492</v>
      </c>
      <c r="AT512" s="223">
        <v>1.0640515301864129</v>
      </c>
      <c r="AU512" s="223">
        <v>1</v>
      </c>
      <c r="AV512" s="223">
        <v>1.0041941801671934</v>
      </c>
      <c r="AW512" s="223">
        <v>1</v>
      </c>
      <c r="AX512" s="223">
        <v>1</v>
      </c>
      <c r="AY512" s="223">
        <v>1.2492456146486963</v>
      </c>
      <c r="AZ512" s="223">
        <v>1</v>
      </c>
      <c r="BA512" s="223">
        <v>1</v>
      </c>
      <c r="BB512" s="223">
        <v>1</v>
      </c>
    </row>
    <row r="513" spans="1:54" ht="15" customHeight="1">
      <c r="A513" s="224">
        <f t="shared" si="39"/>
        <v>41000</v>
      </c>
      <c r="B513" s="225">
        <f t="shared" si="39"/>
        <v>41000</v>
      </c>
      <c r="C513" s="223">
        <v>1</v>
      </c>
      <c r="D513" s="223">
        <v>1</v>
      </c>
      <c r="E513" s="223">
        <v>1</v>
      </c>
      <c r="F513" s="223">
        <v>1.1900719657123855</v>
      </c>
      <c r="G513" s="223">
        <v>0.95705722204753252</v>
      </c>
      <c r="H513" s="223">
        <v>1</v>
      </c>
      <c r="I513" s="223">
        <v>1</v>
      </c>
      <c r="J513" s="223">
        <v>1</v>
      </c>
      <c r="K513" s="223">
        <v>1</v>
      </c>
      <c r="L513" s="223">
        <v>1.179858263022856</v>
      </c>
      <c r="M513" s="223">
        <v>1.093066736675929</v>
      </c>
      <c r="N513" s="223">
        <v>1</v>
      </c>
      <c r="O513" s="223">
        <v>1.3083922554044132</v>
      </c>
      <c r="P513" s="223">
        <v>1</v>
      </c>
      <c r="Q513" s="223">
        <v>0.97705027795539146</v>
      </c>
      <c r="R513" s="223">
        <v>1.133819696784778</v>
      </c>
      <c r="S513" s="223">
        <v>1</v>
      </c>
      <c r="T513" s="223">
        <v>0.95200585658331571</v>
      </c>
      <c r="U513" s="223">
        <v>1</v>
      </c>
      <c r="V513" s="223">
        <v>1</v>
      </c>
      <c r="W513" s="223">
        <v>0.94614275577406193</v>
      </c>
      <c r="X513" s="223">
        <v>1</v>
      </c>
      <c r="Y513" s="223">
        <v>1.0238780629792472</v>
      </c>
      <c r="Z513" s="223">
        <v>1.0290622778261258</v>
      </c>
      <c r="AA513" s="223">
        <v>1.1595373740516317</v>
      </c>
      <c r="AB513" s="223">
        <v>1</v>
      </c>
      <c r="AC513" s="223">
        <v>1</v>
      </c>
      <c r="AD513" s="223">
        <v>0.87703040085756423</v>
      </c>
      <c r="AE513" s="223">
        <v>1</v>
      </c>
      <c r="AF513" s="223">
        <v>1</v>
      </c>
      <c r="AG513" s="223">
        <v>1</v>
      </c>
      <c r="AH513" s="223">
        <v>1.0780008326068971</v>
      </c>
      <c r="AI513" s="223">
        <v>1</v>
      </c>
      <c r="AJ513" s="223">
        <v>0.93584691910369067</v>
      </c>
      <c r="AK513" s="223">
        <v>1.1105973480803164</v>
      </c>
      <c r="AL513" s="223">
        <v>1</v>
      </c>
      <c r="AM513" s="223">
        <v>0.8082252690040802</v>
      </c>
      <c r="AN513" s="223">
        <v>1</v>
      </c>
      <c r="AO513" s="223">
        <v>1.0341345105120461</v>
      </c>
      <c r="AP513" s="223">
        <v>1</v>
      </c>
      <c r="AQ513" s="223">
        <v>1.027810730191189</v>
      </c>
      <c r="AR513" s="223">
        <v>1</v>
      </c>
      <c r="AS513" s="223">
        <v>1.0200656502926237</v>
      </c>
      <c r="AT513" s="223">
        <v>1.0621486246345555</v>
      </c>
      <c r="AU513" s="223">
        <v>1</v>
      </c>
      <c r="AV513" s="223">
        <v>1.0012098072151618</v>
      </c>
      <c r="AW513" s="223">
        <v>1</v>
      </c>
      <c r="AX513" s="223">
        <v>1</v>
      </c>
      <c r="AY513" s="223">
        <v>1.248069555136109</v>
      </c>
      <c r="AZ513" s="223">
        <v>1</v>
      </c>
      <c r="BA513" s="223">
        <v>1</v>
      </c>
      <c r="BB513" s="223">
        <v>1</v>
      </c>
    </row>
    <row r="514" spans="1:54" ht="15" customHeight="1">
      <c r="A514" s="224">
        <f t="shared" si="39"/>
        <v>41030</v>
      </c>
      <c r="B514" s="225">
        <f t="shared" si="39"/>
        <v>41030</v>
      </c>
      <c r="C514" s="223">
        <v>1</v>
      </c>
      <c r="D514" s="223">
        <v>1</v>
      </c>
      <c r="E514" s="223">
        <v>1</v>
      </c>
      <c r="F514" s="223">
        <v>1.1892861386320015</v>
      </c>
      <c r="G514" s="223">
        <v>0.9590578654930989</v>
      </c>
      <c r="H514" s="223">
        <v>1</v>
      </c>
      <c r="I514" s="223">
        <v>1</v>
      </c>
      <c r="J514" s="223">
        <v>1</v>
      </c>
      <c r="K514" s="223">
        <v>1</v>
      </c>
      <c r="L514" s="223">
        <v>1.1805453188308797</v>
      </c>
      <c r="M514" s="223">
        <v>1.0966358621515579</v>
      </c>
      <c r="N514" s="223">
        <v>1</v>
      </c>
      <c r="O514" s="223">
        <v>1.3069425614120489</v>
      </c>
      <c r="P514" s="223">
        <v>1</v>
      </c>
      <c r="Q514" s="223">
        <v>0.97756706322814413</v>
      </c>
      <c r="R514" s="223">
        <v>1.1308122211436948</v>
      </c>
      <c r="S514" s="223">
        <v>1</v>
      </c>
      <c r="T514" s="223">
        <v>0.9530585939489653</v>
      </c>
      <c r="U514" s="223">
        <v>1</v>
      </c>
      <c r="V514" s="223">
        <v>1</v>
      </c>
      <c r="W514" s="223">
        <v>0.95327602220244156</v>
      </c>
      <c r="X514" s="223">
        <v>1</v>
      </c>
      <c r="Y514" s="223">
        <v>1.0252299597189922</v>
      </c>
      <c r="Z514" s="223">
        <v>1.0305901428583448</v>
      </c>
      <c r="AA514" s="223">
        <v>1.1608048119283587</v>
      </c>
      <c r="AB514" s="223">
        <v>1</v>
      </c>
      <c r="AC514" s="223">
        <v>1</v>
      </c>
      <c r="AD514" s="223">
        <v>0.88129230167276673</v>
      </c>
      <c r="AE514" s="223">
        <v>1</v>
      </c>
      <c r="AF514" s="223">
        <v>1</v>
      </c>
      <c r="AG514" s="223">
        <v>1</v>
      </c>
      <c r="AH514" s="223">
        <v>1.0773027653041995</v>
      </c>
      <c r="AI514" s="223">
        <v>1</v>
      </c>
      <c r="AJ514" s="223">
        <v>0.9362970179556428</v>
      </c>
      <c r="AK514" s="223">
        <v>1.1130871590268885</v>
      </c>
      <c r="AL514" s="223">
        <v>1</v>
      </c>
      <c r="AM514" s="223">
        <v>0.80668838476107696</v>
      </c>
      <c r="AN514" s="223">
        <v>1</v>
      </c>
      <c r="AO514" s="223">
        <v>1.0340929831479369</v>
      </c>
      <c r="AP514" s="223">
        <v>1</v>
      </c>
      <c r="AQ514" s="223">
        <v>1.0291406898854094</v>
      </c>
      <c r="AR514" s="223">
        <v>1</v>
      </c>
      <c r="AS514" s="223">
        <v>1.0189504994706367</v>
      </c>
      <c r="AT514" s="223">
        <v>1.0602098541984093</v>
      </c>
      <c r="AU514" s="223">
        <v>1</v>
      </c>
      <c r="AV514" s="223">
        <v>0.99862721790329012</v>
      </c>
      <c r="AW514" s="223">
        <v>1</v>
      </c>
      <c r="AX514" s="223">
        <v>1</v>
      </c>
      <c r="AY514" s="223">
        <v>1.2469096894477802</v>
      </c>
      <c r="AZ514" s="223">
        <v>1</v>
      </c>
      <c r="BA514" s="223">
        <v>1</v>
      </c>
      <c r="BB514" s="223">
        <v>1</v>
      </c>
    </row>
    <row r="515" spans="1:54" ht="15" customHeight="1">
      <c r="A515" s="224">
        <f t="shared" si="39"/>
        <v>41061</v>
      </c>
      <c r="B515" s="225">
        <f t="shared" si="39"/>
        <v>41061</v>
      </c>
      <c r="C515" s="223">
        <v>1</v>
      </c>
      <c r="D515" s="223">
        <v>1</v>
      </c>
      <c r="E515" s="223">
        <v>1</v>
      </c>
      <c r="F515" s="223">
        <v>1.1878446089077326</v>
      </c>
      <c r="G515" s="223">
        <v>0.96099316913148025</v>
      </c>
      <c r="H515" s="223">
        <v>1</v>
      </c>
      <c r="I515" s="223">
        <v>1</v>
      </c>
      <c r="J515" s="223">
        <v>1</v>
      </c>
      <c r="K515" s="223">
        <v>1</v>
      </c>
      <c r="L515" s="223">
        <v>1.180942906639157</v>
      </c>
      <c r="M515" s="223">
        <v>1.0989938396608472</v>
      </c>
      <c r="N515" s="223">
        <v>1</v>
      </c>
      <c r="O515" s="223">
        <v>1.3048292430897703</v>
      </c>
      <c r="P515" s="223">
        <v>1</v>
      </c>
      <c r="Q515" s="223">
        <v>0.97829338767852669</v>
      </c>
      <c r="R515" s="223">
        <v>1.1277596689651379</v>
      </c>
      <c r="S515" s="223">
        <v>1</v>
      </c>
      <c r="T515" s="223">
        <v>0.95414567557447616</v>
      </c>
      <c r="U515" s="223">
        <v>1</v>
      </c>
      <c r="V515" s="223">
        <v>1</v>
      </c>
      <c r="W515" s="223">
        <v>0.95952622087056771</v>
      </c>
      <c r="X515" s="223">
        <v>1</v>
      </c>
      <c r="Y515" s="223">
        <v>1.0269974791933119</v>
      </c>
      <c r="Z515" s="223">
        <v>1.0317470659919117</v>
      </c>
      <c r="AA515" s="223">
        <v>1.1613102202668333</v>
      </c>
      <c r="AB515" s="223">
        <v>1</v>
      </c>
      <c r="AC515" s="223">
        <v>1</v>
      </c>
      <c r="AD515" s="223">
        <v>0.88553312917171922</v>
      </c>
      <c r="AE515" s="223">
        <v>1</v>
      </c>
      <c r="AF515" s="223">
        <v>1</v>
      </c>
      <c r="AG515" s="223">
        <v>1</v>
      </c>
      <c r="AH515" s="223">
        <v>1.0766755029216517</v>
      </c>
      <c r="AI515" s="223">
        <v>1</v>
      </c>
      <c r="AJ515" s="223">
        <v>0.93680737232109124</v>
      </c>
      <c r="AK515" s="223">
        <v>1.1154781196630759</v>
      </c>
      <c r="AL515" s="223">
        <v>1</v>
      </c>
      <c r="AM515" s="223">
        <v>0.80569763829956287</v>
      </c>
      <c r="AN515" s="223">
        <v>1</v>
      </c>
      <c r="AO515" s="223">
        <v>1.0340426981499655</v>
      </c>
      <c r="AP515" s="223">
        <v>1</v>
      </c>
      <c r="AQ515" s="223">
        <v>1.0300722135697333</v>
      </c>
      <c r="AR515" s="223">
        <v>1</v>
      </c>
      <c r="AS515" s="223">
        <v>1.0180773843056365</v>
      </c>
      <c r="AT515" s="223">
        <v>1.0582355008945203</v>
      </c>
      <c r="AU515" s="223">
        <v>1</v>
      </c>
      <c r="AV515" s="223">
        <v>0.99644355498107007</v>
      </c>
      <c r="AW515" s="223">
        <v>1</v>
      </c>
      <c r="AX515" s="223">
        <v>1</v>
      </c>
      <c r="AY515" s="223">
        <v>1.2457659617669736</v>
      </c>
      <c r="AZ515" s="223">
        <v>1</v>
      </c>
      <c r="BA515" s="223">
        <v>1</v>
      </c>
      <c r="BB515" s="223">
        <v>1</v>
      </c>
    </row>
    <row r="516" spans="1:54" ht="15" customHeight="1">
      <c r="A516" s="224">
        <f t="shared" si="39"/>
        <v>41091</v>
      </c>
      <c r="B516" s="225">
        <f t="shared" si="39"/>
        <v>41091</v>
      </c>
      <c r="C516" s="223">
        <v>1</v>
      </c>
      <c r="D516" s="223">
        <v>1</v>
      </c>
      <c r="E516" s="223">
        <v>1</v>
      </c>
      <c r="F516" s="223">
        <v>1.1857521010436927</v>
      </c>
      <c r="G516" s="223">
        <v>0.96286260338694074</v>
      </c>
      <c r="H516" s="223">
        <v>1</v>
      </c>
      <c r="I516" s="223">
        <v>1</v>
      </c>
      <c r="J516" s="223">
        <v>1</v>
      </c>
      <c r="K516" s="223">
        <v>1</v>
      </c>
      <c r="L516" s="223">
        <v>1.181050937847435</v>
      </c>
      <c r="M516" s="223">
        <v>1.1001363696091035</v>
      </c>
      <c r="N516" s="223">
        <v>1</v>
      </c>
      <c r="O516" s="223">
        <v>1.3020580445014978</v>
      </c>
      <c r="P516" s="223">
        <v>1</v>
      </c>
      <c r="Q516" s="223">
        <v>0.97923007903332893</v>
      </c>
      <c r="R516" s="223">
        <v>1.1246625893040614</v>
      </c>
      <c r="S516" s="223">
        <v>1</v>
      </c>
      <c r="T516" s="223">
        <v>0.95526726305256016</v>
      </c>
      <c r="U516" s="223">
        <v>1</v>
      </c>
      <c r="V516" s="223">
        <v>1</v>
      </c>
      <c r="W516" s="223">
        <v>0.96487404015736866</v>
      </c>
      <c r="X516" s="223">
        <v>1</v>
      </c>
      <c r="Y516" s="223">
        <v>1.0291842764489003</v>
      </c>
      <c r="Z516" s="223">
        <v>1.0325319511524227</v>
      </c>
      <c r="AA516" s="223">
        <v>1.1610544395352111</v>
      </c>
      <c r="AB516" s="223">
        <v>1</v>
      </c>
      <c r="AC516" s="223">
        <v>1</v>
      </c>
      <c r="AD516" s="223">
        <v>0.88975228139396356</v>
      </c>
      <c r="AE516" s="223">
        <v>1</v>
      </c>
      <c r="AF516" s="223">
        <v>1</v>
      </c>
      <c r="AG516" s="223">
        <v>1</v>
      </c>
      <c r="AH516" s="223">
        <v>1.0761188975295732</v>
      </c>
      <c r="AI516" s="223">
        <v>1</v>
      </c>
      <c r="AJ516" s="223">
        <v>0.93737813216603294</v>
      </c>
      <c r="AK516" s="223">
        <v>1.1177693866549516</v>
      </c>
      <c r="AL516" s="223">
        <v>1</v>
      </c>
      <c r="AM516" s="223">
        <v>0.80525179224755883</v>
      </c>
      <c r="AN516" s="223">
        <v>1</v>
      </c>
      <c r="AO516" s="223">
        <v>1.0339836575656909</v>
      </c>
      <c r="AP516" s="223">
        <v>1</v>
      </c>
      <c r="AQ516" s="223">
        <v>1.0306045198027085</v>
      </c>
      <c r="AR516" s="223">
        <v>1</v>
      </c>
      <c r="AS516" s="223">
        <v>1.0174456984242959</v>
      </c>
      <c r="AT516" s="223">
        <v>1.0562258535984637</v>
      </c>
      <c r="AU516" s="223">
        <v>1</v>
      </c>
      <c r="AV516" s="223">
        <v>0.99465590327352826</v>
      </c>
      <c r="AW516" s="223">
        <v>1</v>
      </c>
      <c r="AX516" s="223">
        <v>1</v>
      </c>
      <c r="AY516" s="223">
        <v>1.2446383146491093</v>
      </c>
      <c r="AZ516" s="223">
        <v>1</v>
      </c>
      <c r="BA516" s="223">
        <v>1</v>
      </c>
      <c r="BB516" s="223">
        <v>1</v>
      </c>
    </row>
    <row r="517" spans="1:54" ht="15" customHeight="1">
      <c r="A517" s="224">
        <f t="shared" si="39"/>
        <v>41122</v>
      </c>
      <c r="B517" s="225">
        <f t="shared" si="39"/>
        <v>41122</v>
      </c>
      <c r="C517" s="223">
        <v>1</v>
      </c>
      <c r="D517" s="223">
        <v>1</v>
      </c>
      <c r="E517" s="223">
        <v>1</v>
      </c>
      <c r="F517" s="223">
        <v>1.1830025849994643</v>
      </c>
      <c r="G517" s="223">
        <v>0.96466455404418361</v>
      </c>
      <c r="H517" s="223">
        <v>1</v>
      </c>
      <c r="I517" s="223">
        <v>1</v>
      </c>
      <c r="J517" s="223">
        <v>1</v>
      </c>
      <c r="K517" s="223">
        <v>1</v>
      </c>
      <c r="L517" s="223">
        <v>1.1808645730851877</v>
      </c>
      <c r="M517" s="223">
        <v>1.1000388624954147</v>
      </c>
      <c r="N517" s="223">
        <v>1</v>
      </c>
      <c r="O517" s="223">
        <v>1.2986238307662692</v>
      </c>
      <c r="P517" s="223">
        <v>1</v>
      </c>
      <c r="Q517" s="223">
        <v>0.98038141946563362</v>
      </c>
      <c r="R517" s="223">
        <v>1.1215207941849332</v>
      </c>
      <c r="S517" s="223">
        <v>1</v>
      </c>
      <c r="T517" s="223">
        <v>0.95642408451909944</v>
      </c>
      <c r="U517" s="223">
        <v>1</v>
      </c>
      <c r="V517" s="223">
        <v>1</v>
      </c>
      <c r="W517" s="223">
        <v>0.9692846971452258</v>
      </c>
      <c r="X517" s="223">
        <v>1</v>
      </c>
      <c r="Y517" s="223">
        <v>1.0318009311845622</v>
      </c>
      <c r="Z517" s="223">
        <v>1.0329375886444587</v>
      </c>
      <c r="AA517" s="223">
        <v>1.16002575622061</v>
      </c>
      <c r="AB517" s="223">
        <v>1</v>
      </c>
      <c r="AC517" s="223">
        <v>1</v>
      </c>
      <c r="AD517" s="223">
        <v>0.8939487864970348</v>
      </c>
      <c r="AE517" s="223">
        <v>1</v>
      </c>
      <c r="AF517" s="223">
        <v>1</v>
      </c>
      <c r="AG517" s="223">
        <v>1</v>
      </c>
      <c r="AH517" s="223">
        <v>1.0756339599233258</v>
      </c>
      <c r="AI517" s="223">
        <v>1</v>
      </c>
      <c r="AJ517" s="223">
        <v>0.93801043818491825</v>
      </c>
      <c r="AK517" s="223">
        <v>1.1199584741873583</v>
      </c>
      <c r="AL517" s="223">
        <v>1</v>
      </c>
      <c r="AM517" s="223">
        <v>0.80535859910474183</v>
      </c>
      <c r="AN517" s="223">
        <v>1</v>
      </c>
      <c r="AO517" s="223">
        <v>1.0339157199077935</v>
      </c>
      <c r="AP517" s="223">
        <v>1</v>
      </c>
      <c r="AQ517" s="223">
        <v>1.0307302672765586</v>
      </c>
      <c r="AR517" s="223">
        <v>1</v>
      </c>
      <c r="AS517" s="223">
        <v>1.0170587979865406</v>
      </c>
      <c r="AT517" s="223">
        <v>1.0541806200460466</v>
      </c>
      <c r="AU517" s="223">
        <v>1</v>
      </c>
      <c r="AV517" s="223">
        <v>0.99326787679718165</v>
      </c>
      <c r="AW517" s="223">
        <v>1</v>
      </c>
      <c r="AX517" s="223">
        <v>1</v>
      </c>
      <c r="AY517" s="223">
        <v>1.2435269545001568</v>
      </c>
      <c r="AZ517" s="223">
        <v>1</v>
      </c>
      <c r="BA517" s="223">
        <v>1</v>
      </c>
      <c r="BB517" s="223">
        <v>1</v>
      </c>
    </row>
    <row r="518" spans="1:54" ht="15" customHeight="1">
      <c r="A518" s="224">
        <f t="shared" si="39"/>
        <v>41153</v>
      </c>
      <c r="B518" s="225">
        <f t="shared" si="39"/>
        <v>41153</v>
      </c>
      <c r="C518" s="223">
        <v>1</v>
      </c>
      <c r="D518" s="223">
        <v>1</v>
      </c>
      <c r="E518" s="223">
        <v>1</v>
      </c>
      <c r="F518" s="223">
        <v>1.179629505362247</v>
      </c>
      <c r="G518" s="223">
        <v>0.966398676397492</v>
      </c>
      <c r="H518" s="223">
        <v>1</v>
      </c>
      <c r="I518" s="223">
        <v>1</v>
      </c>
      <c r="J518" s="223">
        <v>1</v>
      </c>
      <c r="K518" s="223">
        <v>1</v>
      </c>
      <c r="L518" s="223">
        <v>1.1803954501569229</v>
      </c>
      <c r="M518" s="223">
        <v>1.09874492701895</v>
      </c>
      <c r="N518" s="223">
        <v>1</v>
      </c>
      <c r="O518" s="223">
        <v>1.2945621176404569</v>
      </c>
      <c r="P518" s="223">
        <v>1</v>
      </c>
      <c r="Q518" s="223">
        <v>0.98173820881497809</v>
      </c>
      <c r="R518" s="223">
        <v>1.1183407516961252</v>
      </c>
      <c r="S518" s="223">
        <v>1</v>
      </c>
      <c r="T518" s="223">
        <v>0.95761332470524851</v>
      </c>
      <c r="U518" s="223">
        <v>1</v>
      </c>
      <c r="V518" s="223">
        <v>1</v>
      </c>
      <c r="W518" s="223">
        <v>0.972769497205342</v>
      </c>
      <c r="X518" s="223">
        <v>1</v>
      </c>
      <c r="Y518" s="223">
        <v>1.0348304506425932</v>
      </c>
      <c r="Z518" s="223">
        <v>1.0329771617072887</v>
      </c>
      <c r="AA518" s="223">
        <v>1.1582562464855755</v>
      </c>
      <c r="AB518" s="223">
        <v>1</v>
      </c>
      <c r="AC518" s="223">
        <v>1</v>
      </c>
      <c r="AD518" s="223">
        <v>0.89811709040474696</v>
      </c>
      <c r="AE518" s="223">
        <v>1</v>
      </c>
      <c r="AF518" s="223">
        <v>1</v>
      </c>
      <c r="AG518" s="223">
        <v>1</v>
      </c>
      <c r="AH518" s="223">
        <v>1.0752184187520109</v>
      </c>
      <c r="AI518" s="223">
        <v>1</v>
      </c>
      <c r="AJ518" s="223">
        <v>0.93870115930046338</v>
      </c>
      <c r="AK518" s="223">
        <v>1.1220518396117796</v>
      </c>
      <c r="AL518" s="223">
        <v>1</v>
      </c>
      <c r="AM518" s="223">
        <v>0.80599523283806351</v>
      </c>
      <c r="AN518" s="223">
        <v>1</v>
      </c>
      <c r="AO518" s="223">
        <v>1.0338393270002717</v>
      </c>
      <c r="AP518" s="223">
        <v>1</v>
      </c>
      <c r="AQ518" s="223">
        <v>1.0304643701923415</v>
      </c>
      <c r="AR518" s="223">
        <v>1</v>
      </c>
      <c r="AS518" s="223">
        <v>1.0169070985950079</v>
      </c>
      <c r="AT518" s="223">
        <v>1.0521042162423186</v>
      </c>
      <c r="AU518" s="223">
        <v>1</v>
      </c>
      <c r="AV518" s="223">
        <v>0.99226312612452949</v>
      </c>
      <c r="AW518" s="223">
        <v>1</v>
      </c>
      <c r="AX518" s="223">
        <v>1</v>
      </c>
      <c r="AY518" s="223">
        <v>1.2424327052451209</v>
      </c>
      <c r="AZ518" s="223">
        <v>1</v>
      </c>
      <c r="BA518" s="223">
        <v>1</v>
      </c>
      <c r="BB518" s="223">
        <v>1</v>
      </c>
    </row>
    <row r="519" spans="1:54" ht="15" customHeight="1">
      <c r="A519" s="224">
        <f t="shared" si="39"/>
        <v>41183</v>
      </c>
      <c r="B519" s="225">
        <f t="shared" si="39"/>
        <v>41183</v>
      </c>
      <c r="C519" s="223">
        <v>1</v>
      </c>
      <c r="D519" s="223">
        <v>1</v>
      </c>
      <c r="E519" s="223">
        <v>1</v>
      </c>
      <c r="F519" s="223">
        <v>1.1756371924431888</v>
      </c>
      <c r="G519" s="223">
        <v>0.96806442922344305</v>
      </c>
      <c r="H519" s="223">
        <v>1</v>
      </c>
      <c r="I519" s="223">
        <v>1</v>
      </c>
      <c r="J519" s="223">
        <v>1</v>
      </c>
      <c r="K519" s="223">
        <v>1</v>
      </c>
      <c r="L519" s="223">
        <v>1.1796434641150648</v>
      </c>
      <c r="M519" s="223">
        <v>1.096249159988429</v>
      </c>
      <c r="N519" s="223">
        <v>1</v>
      </c>
      <c r="O519" s="223">
        <v>1.2898781952902436</v>
      </c>
      <c r="P519" s="223">
        <v>1</v>
      </c>
      <c r="Q519" s="223">
        <v>0.98330126409095919</v>
      </c>
      <c r="R519" s="223">
        <v>1.1151229541073824</v>
      </c>
      <c r="S519" s="223">
        <v>1</v>
      </c>
      <c r="T519" s="223">
        <v>0.9588351399168531</v>
      </c>
      <c r="U519" s="223">
        <v>1</v>
      </c>
      <c r="V519" s="223">
        <v>1</v>
      </c>
      <c r="W519" s="223">
        <v>0.97530737749072338</v>
      </c>
      <c r="X519" s="223">
        <v>1</v>
      </c>
      <c r="Y519" s="223">
        <v>1.0382765183978919</v>
      </c>
      <c r="Z519" s="223">
        <v>1.0326495433053628</v>
      </c>
      <c r="AA519" s="223">
        <v>1.1557464633440235</v>
      </c>
      <c r="AB519" s="223">
        <v>1</v>
      </c>
      <c r="AC519" s="223">
        <v>1</v>
      </c>
      <c r="AD519" s="223">
        <v>0.90225650505539856</v>
      </c>
      <c r="AE519" s="223">
        <v>1</v>
      </c>
      <c r="AF519" s="223">
        <v>1</v>
      </c>
      <c r="AG519" s="223">
        <v>1</v>
      </c>
      <c r="AH519" s="223">
        <v>1.0748721296658665</v>
      </c>
      <c r="AI519" s="223">
        <v>1</v>
      </c>
      <c r="AJ519" s="223">
        <v>0.93945044178280823</v>
      </c>
      <c r="AK519" s="223">
        <v>1.1240486507430389</v>
      </c>
      <c r="AL519" s="223">
        <v>1</v>
      </c>
      <c r="AM519" s="223">
        <v>0.80716061302946973</v>
      </c>
      <c r="AN519" s="223">
        <v>1</v>
      </c>
      <c r="AO519" s="223">
        <v>1.0337544808214971</v>
      </c>
      <c r="AP519" s="223">
        <v>1</v>
      </c>
      <c r="AQ519" s="223">
        <v>1.0298060053992106</v>
      </c>
      <c r="AR519" s="223">
        <v>1</v>
      </c>
      <c r="AS519" s="223">
        <v>1.0169900154987321</v>
      </c>
      <c r="AT519" s="223">
        <v>1.0499969061517418</v>
      </c>
      <c r="AU519" s="223">
        <v>1</v>
      </c>
      <c r="AV519" s="223">
        <v>0.99163888957952928</v>
      </c>
      <c r="AW519" s="223">
        <v>1</v>
      </c>
      <c r="AX519" s="223">
        <v>1</v>
      </c>
      <c r="AY519" s="223">
        <v>1.2413555086929868</v>
      </c>
      <c r="AZ519" s="223">
        <v>1</v>
      </c>
      <c r="BA519" s="223">
        <v>1</v>
      </c>
      <c r="BB519" s="223">
        <v>1</v>
      </c>
    </row>
    <row r="520" spans="1:54" ht="15" customHeight="1">
      <c r="A520" s="224">
        <f t="shared" si="39"/>
        <v>41214</v>
      </c>
      <c r="B520" s="225">
        <f t="shared" si="39"/>
        <v>41214</v>
      </c>
      <c r="C520" s="223">
        <v>1</v>
      </c>
      <c r="D520" s="223">
        <v>1</v>
      </c>
      <c r="E520" s="223">
        <v>1</v>
      </c>
      <c r="F520" s="223">
        <v>1.1710114059973507</v>
      </c>
      <c r="G520" s="223">
        <v>0.96966218677344018</v>
      </c>
      <c r="H520" s="223">
        <v>1</v>
      </c>
      <c r="I520" s="223">
        <v>1</v>
      </c>
      <c r="J520" s="223">
        <v>1</v>
      </c>
      <c r="K520" s="223">
        <v>1</v>
      </c>
      <c r="L520" s="223">
        <v>1.1786015253899322</v>
      </c>
      <c r="M520" s="223">
        <v>1.0925174234925039</v>
      </c>
      <c r="N520" s="223">
        <v>1</v>
      </c>
      <c r="O520" s="223">
        <v>1.2845577500970038</v>
      </c>
      <c r="P520" s="223">
        <v>1</v>
      </c>
      <c r="Q520" s="223">
        <v>0.98507794525261239</v>
      </c>
      <c r="R520" s="223">
        <v>1.1118626513798278</v>
      </c>
      <c r="S520" s="223">
        <v>1</v>
      </c>
      <c r="T520" s="223">
        <v>0.96009208990083228</v>
      </c>
      <c r="U520" s="223">
        <v>1</v>
      </c>
      <c r="V520" s="223">
        <v>1</v>
      </c>
      <c r="W520" s="223">
        <v>0.97686068526981606</v>
      </c>
      <c r="X520" s="223">
        <v>1</v>
      </c>
      <c r="Y520" s="223">
        <v>1.0421565053593542</v>
      </c>
      <c r="Z520" s="223">
        <v>1.0319454553008851</v>
      </c>
      <c r="AA520" s="223">
        <v>1.1524779430372087</v>
      </c>
      <c r="AB520" s="223">
        <v>1</v>
      </c>
      <c r="AC520" s="223">
        <v>1</v>
      </c>
      <c r="AD520" s="223">
        <v>0.90637164753695321</v>
      </c>
      <c r="AE520" s="223">
        <v>1</v>
      </c>
      <c r="AF520" s="223">
        <v>1</v>
      </c>
      <c r="AG520" s="223">
        <v>1</v>
      </c>
      <c r="AH520" s="223">
        <v>1.0745959240337699</v>
      </c>
      <c r="AI520" s="223">
        <v>1</v>
      </c>
      <c r="AJ520" s="223">
        <v>0.94026071449597048</v>
      </c>
      <c r="AK520" s="223">
        <v>1.1259424394974151</v>
      </c>
      <c r="AL520" s="223">
        <v>1</v>
      </c>
      <c r="AM520" s="223">
        <v>0.80886655152776865</v>
      </c>
      <c r="AN520" s="223">
        <v>1</v>
      </c>
      <c r="AO520" s="223">
        <v>1.0336608869758066</v>
      </c>
      <c r="AP520" s="223">
        <v>1</v>
      </c>
      <c r="AQ520" s="223">
        <v>1.0287452061269289</v>
      </c>
      <c r="AR520" s="223">
        <v>1</v>
      </c>
      <c r="AS520" s="223">
        <v>1.0173120358078724</v>
      </c>
      <c r="AT520" s="223">
        <v>1.0478553802325963</v>
      </c>
      <c r="AU520" s="223">
        <v>1</v>
      </c>
      <c r="AV520" s="223">
        <v>0.99139963526865671</v>
      </c>
      <c r="AW520" s="223">
        <v>1</v>
      </c>
      <c r="AX520" s="223">
        <v>1</v>
      </c>
      <c r="AY520" s="223">
        <v>1.2402941660719953</v>
      </c>
      <c r="AZ520" s="223">
        <v>1</v>
      </c>
      <c r="BA520" s="223">
        <v>1</v>
      </c>
      <c r="BB520" s="223">
        <v>1</v>
      </c>
    </row>
    <row r="521" spans="1:54" ht="15" customHeight="1">
      <c r="A521" s="224">
        <f t="shared" si="39"/>
        <v>41244</v>
      </c>
      <c r="B521" s="225">
        <f t="shared" si="39"/>
        <v>41244</v>
      </c>
      <c r="C521" s="223">
        <v>1</v>
      </c>
      <c r="D521" s="223">
        <v>1</v>
      </c>
      <c r="E521" s="223">
        <v>1</v>
      </c>
      <c r="F521" s="223">
        <v>1.165756481310076</v>
      </c>
      <c r="G521" s="223">
        <v>0.97119139523880149</v>
      </c>
      <c r="H521" s="223">
        <v>1</v>
      </c>
      <c r="I521" s="223">
        <v>1</v>
      </c>
      <c r="J521" s="223">
        <v>1</v>
      </c>
      <c r="K521" s="223">
        <v>1</v>
      </c>
      <c r="L521" s="223">
        <v>1.1772695260101655</v>
      </c>
      <c r="M521" s="223">
        <v>1.0875435726662126</v>
      </c>
      <c r="N521" s="223">
        <v>1</v>
      </c>
      <c r="O521" s="223">
        <v>1.2786060849292267</v>
      </c>
      <c r="P521" s="223">
        <v>1</v>
      </c>
      <c r="Q521" s="223">
        <v>0.98706910890460764</v>
      </c>
      <c r="R521" s="223">
        <v>1.108560359299283</v>
      </c>
      <c r="S521" s="223">
        <v>1</v>
      </c>
      <c r="T521" s="223">
        <v>0.96138434055538213</v>
      </c>
      <c r="U521" s="223">
        <v>1</v>
      </c>
      <c r="V521" s="223">
        <v>1</v>
      </c>
      <c r="W521" s="223">
        <v>0.97740644809274091</v>
      </c>
      <c r="X521" s="223">
        <v>1</v>
      </c>
      <c r="Y521" s="223">
        <v>1.0464743261525657</v>
      </c>
      <c r="Z521" s="223">
        <v>1.0308637282816433</v>
      </c>
      <c r="AA521" s="223">
        <v>1.1484511590153772</v>
      </c>
      <c r="AB521" s="223">
        <v>1</v>
      </c>
      <c r="AC521" s="223">
        <v>1</v>
      </c>
      <c r="AD521" s="223">
        <v>0.91046183897270883</v>
      </c>
      <c r="AE521" s="223">
        <v>1</v>
      </c>
      <c r="AF521" s="223">
        <v>1</v>
      </c>
      <c r="AG521" s="223">
        <v>1</v>
      </c>
      <c r="AH521" s="223">
        <v>1.0743896559454691</v>
      </c>
      <c r="AI521" s="223">
        <v>1</v>
      </c>
      <c r="AJ521" s="223">
        <v>0.94113212974259186</v>
      </c>
      <c r="AK521" s="223">
        <v>1.1277323218369779</v>
      </c>
      <c r="AL521" s="223">
        <v>1</v>
      </c>
      <c r="AM521" s="223">
        <v>0.81111208661510603</v>
      </c>
      <c r="AN521" s="223">
        <v>1</v>
      </c>
      <c r="AO521" s="223">
        <v>1.0335585475074567</v>
      </c>
      <c r="AP521" s="223">
        <v>1</v>
      </c>
      <c r="AQ521" s="223">
        <v>1.0272811146227612</v>
      </c>
      <c r="AR521" s="223">
        <v>1</v>
      </c>
      <c r="AS521" s="223">
        <v>1.0178725757944902</v>
      </c>
      <c r="AT521" s="223">
        <v>1.0456799152385594</v>
      </c>
      <c r="AU521" s="223">
        <v>1</v>
      </c>
      <c r="AV521" s="223">
        <v>0.99154262510656921</v>
      </c>
      <c r="AW521" s="223">
        <v>1</v>
      </c>
      <c r="AX521" s="223">
        <v>1</v>
      </c>
      <c r="AY521" s="223">
        <v>1.2392486210925273</v>
      </c>
      <c r="AZ521" s="223">
        <v>1</v>
      </c>
      <c r="BA521" s="223">
        <v>1</v>
      </c>
      <c r="BB521" s="223">
        <v>1</v>
      </c>
    </row>
    <row r="522" spans="1:54" ht="15" customHeight="1">
      <c r="A522" s="224">
        <f t="shared" si="39"/>
        <v>41275</v>
      </c>
      <c r="B522" s="225">
        <f t="shared" si="39"/>
        <v>41275</v>
      </c>
      <c r="C522" s="223">
        <v>1</v>
      </c>
      <c r="D522" s="223">
        <v>1</v>
      </c>
      <c r="E522" s="223">
        <v>1</v>
      </c>
      <c r="F522" s="223">
        <v>1.1601909016690286</v>
      </c>
      <c r="G522" s="223">
        <v>0.97263375055350931</v>
      </c>
      <c r="H522" s="223">
        <v>1</v>
      </c>
      <c r="I522" s="223">
        <v>1</v>
      </c>
      <c r="J522" s="223">
        <v>1</v>
      </c>
      <c r="K522" s="223">
        <v>1</v>
      </c>
      <c r="L522" s="223">
        <v>1.1756096754172094</v>
      </c>
      <c r="M522" s="223">
        <v>1.0817105673529184</v>
      </c>
      <c r="N522" s="223">
        <v>1</v>
      </c>
      <c r="O522" s="223">
        <v>1.2722761492579149</v>
      </c>
      <c r="P522" s="223">
        <v>1</v>
      </c>
      <c r="Q522" s="223">
        <v>0.98926802670395919</v>
      </c>
      <c r="R522" s="223">
        <v>1.1053487143775726</v>
      </c>
      <c r="S522" s="223">
        <v>1</v>
      </c>
      <c r="T522" s="223">
        <v>0.96275076224505729</v>
      </c>
      <c r="U522" s="223">
        <v>1</v>
      </c>
      <c r="V522" s="223">
        <v>1</v>
      </c>
      <c r="W522" s="223">
        <v>0.97714213587202181</v>
      </c>
      <c r="X522" s="223">
        <v>1</v>
      </c>
      <c r="Y522" s="223">
        <v>1.0510704787420393</v>
      </c>
      <c r="Z522" s="223">
        <v>1.0295701480082344</v>
      </c>
      <c r="AA522" s="223">
        <v>1.1439482540373116</v>
      </c>
      <c r="AB522" s="223">
        <v>1</v>
      </c>
      <c r="AC522" s="223">
        <v>1</v>
      </c>
      <c r="AD522" s="223">
        <v>0.91454878440753806</v>
      </c>
      <c r="AE522" s="223">
        <v>1</v>
      </c>
      <c r="AF522" s="223">
        <v>1</v>
      </c>
      <c r="AG522" s="223">
        <v>1</v>
      </c>
      <c r="AH522" s="223">
        <v>1.0742357862724397</v>
      </c>
      <c r="AI522" s="223">
        <v>1</v>
      </c>
      <c r="AJ522" s="223">
        <v>0.94209717127438664</v>
      </c>
      <c r="AK522" s="223">
        <v>1.1293744526618974</v>
      </c>
      <c r="AL522" s="223">
        <v>1</v>
      </c>
      <c r="AM522" s="223">
        <v>0.81383727424088681</v>
      </c>
      <c r="AN522" s="223">
        <v>1</v>
      </c>
      <c r="AO522" s="223">
        <v>1.0334211420571158</v>
      </c>
      <c r="AP522" s="223">
        <v>1</v>
      </c>
      <c r="AQ522" s="223">
        <v>1.0254664155045614</v>
      </c>
      <c r="AR522" s="223">
        <v>1</v>
      </c>
      <c r="AS522" s="223">
        <v>1.0187456301906843</v>
      </c>
      <c r="AT522" s="223">
        <v>1.0435100971320739</v>
      </c>
      <c r="AU522" s="223">
        <v>1</v>
      </c>
      <c r="AV522" s="223">
        <v>0.99201755679855352</v>
      </c>
      <c r="AW522" s="223">
        <v>1</v>
      </c>
      <c r="AX522" s="223">
        <v>1</v>
      </c>
      <c r="AY522" s="223">
        <v>1.2381954988593853</v>
      </c>
      <c r="AZ522" s="223">
        <v>1</v>
      </c>
      <c r="BA522" s="223">
        <v>1</v>
      </c>
      <c r="BB522" s="223">
        <v>1</v>
      </c>
    </row>
    <row r="523" spans="1:54" ht="15" customHeight="1">
      <c r="A523" s="224">
        <f t="shared" si="39"/>
        <v>41306</v>
      </c>
      <c r="B523" s="225">
        <f t="shared" si="39"/>
        <v>41306</v>
      </c>
      <c r="C523" s="223">
        <v>1</v>
      </c>
      <c r="D523" s="223">
        <v>1</v>
      </c>
      <c r="E523" s="223">
        <v>1</v>
      </c>
      <c r="F523" s="223">
        <v>1.1550997947018045</v>
      </c>
      <c r="G523" s="223">
        <v>0.97393976661670478</v>
      </c>
      <c r="H523" s="223">
        <v>1</v>
      </c>
      <c r="I523" s="223">
        <v>1</v>
      </c>
      <c r="J523" s="223">
        <v>1</v>
      </c>
      <c r="K523" s="223">
        <v>1</v>
      </c>
      <c r="L523" s="223">
        <v>1.1735149798295954</v>
      </c>
      <c r="M523" s="223">
        <v>1.0759611266102915</v>
      </c>
      <c r="N523" s="223">
        <v>1</v>
      </c>
      <c r="O523" s="223">
        <v>1.2661801441469365</v>
      </c>
      <c r="P523" s="223">
        <v>1</v>
      </c>
      <c r="Q523" s="223">
        <v>0.99166536455666043</v>
      </c>
      <c r="R523" s="223">
        <v>1.1025670690706724</v>
      </c>
      <c r="S523" s="223">
        <v>1</v>
      </c>
      <c r="T523" s="223">
        <v>0.96429375897835001</v>
      </c>
      <c r="U523" s="223">
        <v>1</v>
      </c>
      <c r="V523" s="223">
        <v>1</v>
      </c>
      <c r="W523" s="223">
        <v>0.97657739616097416</v>
      </c>
      <c r="X523" s="223">
        <v>1</v>
      </c>
      <c r="Y523" s="223">
        <v>1.0555413176988413</v>
      </c>
      <c r="Z523" s="223">
        <v>1.0284796139931456</v>
      </c>
      <c r="AA523" s="223">
        <v>1.1396624583907662</v>
      </c>
      <c r="AB523" s="223">
        <v>1</v>
      </c>
      <c r="AC523" s="223">
        <v>1</v>
      </c>
      <c r="AD523" s="223">
        <v>0.91868769782684945</v>
      </c>
      <c r="AE523" s="223">
        <v>1</v>
      </c>
      <c r="AF523" s="223">
        <v>1</v>
      </c>
      <c r="AG523" s="223">
        <v>1</v>
      </c>
      <c r="AH523" s="223">
        <v>1.0740922298678641</v>
      </c>
      <c r="AI523" s="223">
        <v>1</v>
      </c>
      <c r="AJ523" s="223">
        <v>0.94324280292877927</v>
      </c>
      <c r="AK523" s="223">
        <v>1.1307701272411643</v>
      </c>
      <c r="AL523" s="223">
        <v>1</v>
      </c>
      <c r="AM523" s="223">
        <v>0.81691305511873946</v>
      </c>
      <c r="AN523" s="223">
        <v>1</v>
      </c>
      <c r="AO523" s="223">
        <v>1.0331804941365814</v>
      </c>
      <c r="AP523" s="223">
        <v>1</v>
      </c>
      <c r="AQ523" s="223">
        <v>1.0234220841881563</v>
      </c>
      <c r="AR523" s="223">
        <v>1</v>
      </c>
      <c r="AS523" s="223">
        <v>1.0201375913537603</v>
      </c>
      <c r="AT523" s="223">
        <v>1.0414455785422423</v>
      </c>
      <c r="AU523" s="223">
        <v>1</v>
      </c>
      <c r="AV523" s="223">
        <v>0.99271586252487509</v>
      </c>
      <c r="AW523" s="223">
        <v>1</v>
      </c>
      <c r="AX523" s="223">
        <v>1</v>
      </c>
      <c r="AY523" s="223">
        <v>1.2370753063133901</v>
      </c>
      <c r="AZ523" s="223">
        <v>1</v>
      </c>
      <c r="BA523" s="223">
        <v>1</v>
      </c>
      <c r="BB523" s="223">
        <v>1</v>
      </c>
    </row>
    <row r="524" spans="1:54" ht="15" customHeight="1">
      <c r="A524" s="224">
        <f t="shared" si="39"/>
        <v>41334</v>
      </c>
      <c r="B524" s="225">
        <f t="shared" si="39"/>
        <v>41334</v>
      </c>
      <c r="C524" s="223">
        <v>1</v>
      </c>
      <c r="D524" s="223">
        <v>1</v>
      </c>
      <c r="E524" s="223">
        <v>1</v>
      </c>
      <c r="F524" s="223">
        <v>1.1509405458757609</v>
      </c>
      <c r="G524" s="223">
        <v>0.97507670637336163</v>
      </c>
      <c r="H524" s="223">
        <v>1</v>
      </c>
      <c r="I524" s="223">
        <v>1</v>
      </c>
      <c r="J524" s="223">
        <v>1</v>
      </c>
      <c r="K524" s="223">
        <v>1</v>
      </c>
      <c r="L524" s="223">
        <v>1.1709155562011471</v>
      </c>
      <c r="M524" s="223">
        <v>1.0708281303571661</v>
      </c>
      <c r="N524" s="223">
        <v>1</v>
      </c>
      <c r="O524" s="223">
        <v>1.2606663704379641</v>
      </c>
      <c r="P524" s="223">
        <v>1</v>
      </c>
      <c r="Q524" s="223">
        <v>0.9942638090667536</v>
      </c>
      <c r="R524" s="223">
        <v>1.1004220943075287</v>
      </c>
      <c r="S524" s="223">
        <v>1</v>
      </c>
      <c r="T524" s="223">
        <v>0.96607890679351849</v>
      </c>
      <c r="U524" s="223">
        <v>1</v>
      </c>
      <c r="V524" s="223">
        <v>1</v>
      </c>
      <c r="W524" s="223">
        <v>0.97599641025018269</v>
      </c>
      <c r="X524" s="223">
        <v>1</v>
      </c>
      <c r="Y524" s="223">
        <v>1.0596500482033266</v>
      </c>
      <c r="Z524" s="223">
        <v>1.0278354677319432</v>
      </c>
      <c r="AA524" s="223">
        <v>1.135991152980663</v>
      </c>
      <c r="AB524" s="223">
        <v>1</v>
      </c>
      <c r="AC524" s="223">
        <v>1</v>
      </c>
      <c r="AD524" s="223">
        <v>0.92291207518518781</v>
      </c>
      <c r="AE524" s="223">
        <v>1</v>
      </c>
      <c r="AF524" s="223">
        <v>1</v>
      </c>
      <c r="AG524" s="223">
        <v>1</v>
      </c>
      <c r="AH524" s="223">
        <v>1.0739355208061381</v>
      </c>
      <c r="AI524" s="223">
        <v>1</v>
      </c>
      <c r="AJ524" s="223">
        <v>0.94462576185490987</v>
      </c>
      <c r="AK524" s="223">
        <v>1.1318624182815389</v>
      </c>
      <c r="AL524" s="223">
        <v>1</v>
      </c>
      <c r="AM524" s="223">
        <v>0.82028183741800109</v>
      </c>
      <c r="AN524" s="223">
        <v>1</v>
      </c>
      <c r="AO524" s="223">
        <v>1.0327948820814408</v>
      </c>
      <c r="AP524" s="223">
        <v>1</v>
      </c>
      <c r="AQ524" s="223">
        <v>1.0212103665204215</v>
      </c>
      <c r="AR524" s="223">
        <v>1</v>
      </c>
      <c r="AS524" s="223">
        <v>1.0221905971051173</v>
      </c>
      <c r="AT524" s="223">
        <v>1.0395455966010916</v>
      </c>
      <c r="AU524" s="223">
        <v>1</v>
      </c>
      <c r="AV524" s="223">
        <v>0.99358474401425767</v>
      </c>
      <c r="AW524" s="223">
        <v>1</v>
      </c>
      <c r="AX524" s="223">
        <v>1</v>
      </c>
      <c r="AY524" s="223">
        <v>1.2358524368837196</v>
      </c>
      <c r="AZ524" s="223">
        <v>1</v>
      </c>
      <c r="BA524" s="223">
        <v>1</v>
      </c>
      <c r="BB524" s="223">
        <v>1</v>
      </c>
    </row>
    <row r="525" spans="1:54" ht="15" customHeight="1">
      <c r="A525" s="224">
        <f t="shared" ref="A525:B544" si="40">A48</f>
        <v>41365</v>
      </c>
      <c r="B525" s="225">
        <f t="shared" si="40"/>
        <v>41365</v>
      </c>
      <c r="C525" s="223">
        <v>1</v>
      </c>
      <c r="D525" s="223">
        <v>1</v>
      </c>
      <c r="E525" s="223">
        <v>1</v>
      </c>
      <c r="F525" s="223">
        <v>1.1476961382804418</v>
      </c>
      <c r="G525" s="223">
        <v>0.97604699077669954</v>
      </c>
      <c r="H525" s="223">
        <v>1</v>
      </c>
      <c r="I525" s="223">
        <v>1</v>
      </c>
      <c r="J525" s="223">
        <v>1</v>
      </c>
      <c r="K525" s="223">
        <v>1</v>
      </c>
      <c r="L525" s="223">
        <v>1.1678274595302409</v>
      </c>
      <c r="M525" s="223">
        <v>1.0662951134803555</v>
      </c>
      <c r="N525" s="223">
        <v>1</v>
      </c>
      <c r="O525" s="223">
        <v>1.2557193099176023</v>
      </c>
      <c r="P525" s="223">
        <v>1</v>
      </c>
      <c r="Q525" s="223">
        <v>0.99706275746328732</v>
      </c>
      <c r="R525" s="223">
        <v>1.0989043007925952</v>
      </c>
      <c r="S525" s="223">
        <v>1</v>
      </c>
      <c r="T525" s="223">
        <v>0.96810499380819959</v>
      </c>
      <c r="U525" s="223">
        <v>1</v>
      </c>
      <c r="V525" s="223">
        <v>1</v>
      </c>
      <c r="W525" s="223">
        <v>0.97539948322807501</v>
      </c>
      <c r="X525" s="223">
        <v>1</v>
      </c>
      <c r="Y525" s="223">
        <v>1.0633990651407621</v>
      </c>
      <c r="Z525" s="223">
        <v>1.0276324537571029</v>
      </c>
      <c r="AA525" s="223">
        <v>1.1329215656167007</v>
      </c>
      <c r="AB525" s="223">
        <v>1</v>
      </c>
      <c r="AC525" s="223">
        <v>1</v>
      </c>
      <c r="AD525" s="223">
        <v>0.92722197361689862</v>
      </c>
      <c r="AE525" s="223">
        <v>1</v>
      </c>
      <c r="AF525" s="223">
        <v>1</v>
      </c>
      <c r="AG525" s="223">
        <v>1</v>
      </c>
      <c r="AH525" s="223">
        <v>1.0737658813581077</v>
      </c>
      <c r="AI525" s="223">
        <v>1</v>
      </c>
      <c r="AJ525" s="223">
        <v>0.94624451816650468</v>
      </c>
      <c r="AK525" s="223">
        <v>1.1326563573368393</v>
      </c>
      <c r="AL525" s="223">
        <v>1</v>
      </c>
      <c r="AM525" s="223">
        <v>0.82394504573241845</v>
      </c>
      <c r="AN525" s="223">
        <v>1</v>
      </c>
      <c r="AO525" s="223">
        <v>1.0322671785598625</v>
      </c>
      <c r="AP525" s="223">
        <v>1</v>
      </c>
      <c r="AQ525" s="223">
        <v>1.0188358702867149</v>
      </c>
      <c r="AR525" s="223">
        <v>1</v>
      </c>
      <c r="AS525" s="223">
        <v>1.0249059759347781</v>
      </c>
      <c r="AT525" s="223">
        <v>1.0378067088532408</v>
      </c>
      <c r="AU525" s="223">
        <v>1</v>
      </c>
      <c r="AV525" s="223">
        <v>0.99462249792941038</v>
      </c>
      <c r="AW525" s="223">
        <v>1</v>
      </c>
      <c r="AX525" s="223">
        <v>1</v>
      </c>
      <c r="AY525" s="223">
        <v>1.2345290875188226</v>
      </c>
      <c r="AZ525" s="223">
        <v>1</v>
      </c>
      <c r="BA525" s="223">
        <v>1</v>
      </c>
      <c r="BB525" s="223">
        <v>1</v>
      </c>
    </row>
    <row r="526" spans="1:54" ht="15" customHeight="1">
      <c r="A526" s="224">
        <f t="shared" si="40"/>
        <v>41395</v>
      </c>
      <c r="B526" s="225">
        <f t="shared" si="40"/>
        <v>41395</v>
      </c>
      <c r="C526" s="223">
        <v>1</v>
      </c>
      <c r="D526" s="223">
        <v>1</v>
      </c>
      <c r="E526" s="223">
        <v>1</v>
      </c>
      <c r="F526" s="223">
        <v>1.1453646826410768</v>
      </c>
      <c r="G526" s="223">
        <v>0.9768503069730764</v>
      </c>
      <c r="H526" s="223">
        <v>1</v>
      </c>
      <c r="I526" s="223">
        <v>1</v>
      </c>
      <c r="J526" s="223">
        <v>1</v>
      </c>
      <c r="K526" s="223">
        <v>1</v>
      </c>
      <c r="L526" s="223">
        <v>1.1642585688758598</v>
      </c>
      <c r="M526" s="223">
        <v>1.0623555666288742</v>
      </c>
      <c r="N526" s="223">
        <v>1</v>
      </c>
      <c r="O526" s="223">
        <v>1.2513328343399408</v>
      </c>
      <c r="P526" s="223">
        <v>1</v>
      </c>
      <c r="Q526" s="223">
        <v>1.0000649370907289</v>
      </c>
      <c r="R526" s="223">
        <v>1.0980145269641144</v>
      </c>
      <c r="S526" s="223">
        <v>1</v>
      </c>
      <c r="T526" s="223">
        <v>0.97037479673064331</v>
      </c>
      <c r="U526" s="223">
        <v>1</v>
      </c>
      <c r="V526" s="223">
        <v>1</v>
      </c>
      <c r="W526" s="223">
        <v>0.97478665871909731</v>
      </c>
      <c r="X526" s="223">
        <v>1</v>
      </c>
      <c r="Y526" s="223">
        <v>1.0667848179580037</v>
      </c>
      <c r="Z526" s="223">
        <v>1.027872576314905</v>
      </c>
      <c r="AA526" s="223">
        <v>1.1304508402541391</v>
      </c>
      <c r="AB526" s="223">
        <v>1</v>
      </c>
      <c r="AC526" s="223">
        <v>1</v>
      </c>
      <c r="AD526" s="223">
        <v>0.93161888325877218</v>
      </c>
      <c r="AE526" s="223">
        <v>1</v>
      </c>
      <c r="AF526" s="223">
        <v>1</v>
      </c>
      <c r="AG526" s="223">
        <v>1</v>
      </c>
      <c r="AH526" s="223">
        <v>1.0735833218114677</v>
      </c>
      <c r="AI526" s="223">
        <v>1</v>
      </c>
      <c r="AJ526" s="223">
        <v>0.94810143703301697</v>
      </c>
      <c r="AK526" s="223">
        <v>1.1331520802360864</v>
      </c>
      <c r="AL526" s="223">
        <v>1</v>
      </c>
      <c r="AM526" s="223">
        <v>0.82790909433001014</v>
      </c>
      <c r="AN526" s="223">
        <v>1</v>
      </c>
      <c r="AO526" s="223">
        <v>1.0315979239498019</v>
      </c>
      <c r="AP526" s="223">
        <v>1</v>
      </c>
      <c r="AQ526" s="223">
        <v>1.0163005084974699</v>
      </c>
      <c r="AR526" s="223">
        <v>1</v>
      </c>
      <c r="AS526" s="223">
        <v>1.0282962325169931</v>
      </c>
      <c r="AT526" s="223">
        <v>1.0362281190207419</v>
      </c>
      <c r="AU526" s="223">
        <v>1</v>
      </c>
      <c r="AV526" s="223">
        <v>0.99583019800717243</v>
      </c>
      <c r="AW526" s="223">
        <v>1</v>
      </c>
      <c r="AX526" s="223">
        <v>1</v>
      </c>
      <c r="AY526" s="223">
        <v>1.2331058044648204</v>
      </c>
      <c r="AZ526" s="223">
        <v>1</v>
      </c>
      <c r="BA526" s="223">
        <v>1</v>
      </c>
      <c r="BB526" s="223">
        <v>1</v>
      </c>
    </row>
    <row r="527" spans="1:54" ht="15" customHeight="1">
      <c r="A527" s="224">
        <f t="shared" si="40"/>
        <v>41426</v>
      </c>
      <c r="B527" s="225">
        <f t="shared" si="40"/>
        <v>41426</v>
      </c>
      <c r="C527" s="223">
        <v>1</v>
      </c>
      <c r="D527" s="223">
        <v>1</v>
      </c>
      <c r="E527" s="223">
        <v>1</v>
      </c>
      <c r="F527" s="223">
        <v>1.1439444740066413</v>
      </c>
      <c r="G527" s="223">
        <v>0.97748635051909494</v>
      </c>
      <c r="H527" s="223">
        <v>1</v>
      </c>
      <c r="I527" s="223">
        <v>1</v>
      </c>
      <c r="J527" s="223">
        <v>1</v>
      </c>
      <c r="K527" s="223">
        <v>1</v>
      </c>
      <c r="L527" s="223">
        <v>1.1602163558213483</v>
      </c>
      <c r="M527" s="223">
        <v>1.0590033023249221</v>
      </c>
      <c r="N527" s="223">
        <v>1</v>
      </c>
      <c r="O527" s="223">
        <v>1.2475011062162686</v>
      </c>
      <c r="P527" s="223">
        <v>1</v>
      </c>
      <c r="Q527" s="223">
        <v>1.0032730293356142</v>
      </c>
      <c r="R527" s="223">
        <v>1.0977536284323641</v>
      </c>
      <c r="S527" s="223">
        <v>1</v>
      </c>
      <c r="T527" s="223">
        <v>0.97289104036893626</v>
      </c>
      <c r="U527" s="223">
        <v>1</v>
      </c>
      <c r="V527" s="223">
        <v>1</v>
      </c>
      <c r="W527" s="223">
        <v>0.97415797881272292</v>
      </c>
      <c r="X527" s="223">
        <v>1</v>
      </c>
      <c r="Y527" s="223">
        <v>1.0698038234920366</v>
      </c>
      <c r="Z527" s="223">
        <v>1.0285578021313695</v>
      </c>
      <c r="AA527" s="223">
        <v>1.128576261801743</v>
      </c>
      <c r="AB527" s="223">
        <v>1</v>
      </c>
      <c r="AC527" s="223">
        <v>1</v>
      </c>
      <c r="AD527" s="223">
        <v>0.93610427655196149</v>
      </c>
      <c r="AE527" s="223">
        <v>1</v>
      </c>
      <c r="AF527" s="223">
        <v>1</v>
      </c>
      <c r="AG527" s="223">
        <v>1</v>
      </c>
      <c r="AH527" s="223">
        <v>1.073387852112893</v>
      </c>
      <c r="AI527" s="223">
        <v>1</v>
      </c>
      <c r="AJ527" s="223">
        <v>0.95019883597003152</v>
      </c>
      <c r="AK527" s="223">
        <v>1.1333497139394726</v>
      </c>
      <c r="AL527" s="223">
        <v>1</v>
      </c>
      <c r="AM527" s="223">
        <v>0.83218035120929357</v>
      </c>
      <c r="AN527" s="223">
        <v>1</v>
      </c>
      <c r="AO527" s="223">
        <v>1.0307876384279808</v>
      </c>
      <c r="AP527" s="223">
        <v>1</v>
      </c>
      <c r="AQ527" s="223">
        <v>1.013606107781901</v>
      </c>
      <c r="AR527" s="223">
        <v>1</v>
      </c>
      <c r="AS527" s="223">
        <v>1.0323737818183714</v>
      </c>
      <c r="AT527" s="223">
        <v>1.0348090615179202</v>
      </c>
      <c r="AU527" s="223">
        <v>1</v>
      </c>
      <c r="AV527" s="223">
        <v>0.99720889171495819</v>
      </c>
      <c r="AW527" s="223">
        <v>1</v>
      </c>
      <c r="AX527" s="223">
        <v>1</v>
      </c>
      <c r="AY527" s="223">
        <v>1.2315831130407775</v>
      </c>
      <c r="AZ527" s="223">
        <v>1</v>
      </c>
      <c r="BA527" s="223">
        <v>1</v>
      </c>
      <c r="BB527" s="223">
        <v>1</v>
      </c>
    </row>
    <row r="528" spans="1:54" ht="15" customHeight="1">
      <c r="A528" s="224">
        <f t="shared" si="40"/>
        <v>41456</v>
      </c>
      <c r="B528" s="225">
        <f t="shared" si="40"/>
        <v>41456</v>
      </c>
      <c r="C528" s="223">
        <v>1</v>
      </c>
      <c r="D528" s="223">
        <v>1</v>
      </c>
      <c r="E528" s="223">
        <v>1</v>
      </c>
      <c r="F528" s="223">
        <v>1.1434338771622634</v>
      </c>
      <c r="G528" s="223">
        <v>0.97795480507563581</v>
      </c>
      <c r="H528" s="223">
        <v>1</v>
      </c>
      <c r="I528" s="223">
        <v>1</v>
      </c>
      <c r="J528" s="223">
        <v>1</v>
      </c>
      <c r="K528" s="223">
        <v>1</v>
      </c>
      <c r="L528" s="223">
        <v>1.1557083866956914</v>
      </c>
      <c r="M528" s="223">
        <v>1.0562320397594382</v>
      </c>
      <c r="N528" s="223">
        <v>1</v>
      </c>
      <c r="O528" s="223">
        <v>1.2442181876367713</v>
      </c>
      <c r="P528" s="223">
        <v>1</v>
      </c>
      <c r="Q528" s="223">
        <v>1.0066898492445666</v>
      </c>
      <c r="R528" s="223">
        <v>1.098122535273178</v>
      </c>
      <c r="S528" s="223">
        <v>1</v>
      </c>
      <c r="T528" s="223">
        <v>0.97565657998328315</v>
      </c>
      <c r="U528" s="223">
        <v>1</v>
      </c>
      <c r="V528" s="223">
        <v>1</v>
      </c>
      <c r="W528" s="223">
        <v>0.9735134868698937</v>
      </c>
      <c r="X528" s="223">
        <v>1</v>
      </c>
      <c r="Y528" s="223">
        <v>1.0724524328625946</v>
      </c>
      <c r="Z528" s="223">
        <v>1.0296901919140693</v>
      </c>
      <c r="AA528" s="223">
        <v>1.1272950743701922</v>
      </c>
      <c r="AB528" s="223">
        <v>1</v>
      </c>
      <c r="AC528" s="223">
        <v>1</v>
      </c>
      <c r="AD528" s="223">
        <v>0.9406797072164349</v>
      </c>
      <c r="AE528" s="223">
        <v>1</v>
      </c>
      <c r="AF528" s="223">
        <v>1</v>
      </c>
      <c r="AG528" s="223">
        <v>1</v>
      </c>
      <c r="AH528" s="223">
        <v>1.0731794825311596</v>
      </c>
      <c r="AI528" s="223">
        <v>1</v>
      </c>
      <c r="AJ528" s="223">
        <v>0.9525391398208396</v>
      </c>
      <c r="AK528" s="223">
        <v>1.13324938501029</v>
      </c>
      <c r="AL528" s="223">
        <v>1</v>
      </c>
      <c r="AM528" s="223">
        <v>0.83676556802026025</v>
      </c>
      <c r="AN528" s="223">
        <v>1</v>
      </c>
      <c r="AO528" s="223">
        <v>1.0298368566685543</v>
      </c>
      <c r="AP528" s="223">
        <v>1</v>
      </c>
      <c r="AQ528" s="223">
        <v>1.0107545305798973</v>
      </c>
      <c r="AR528" s="223">
        <v>1</v>
      </c>
      <c r="AS528" s="223">
        <v>1.0371517880435244</v>
      </c>
      <c r="AT528" s="223">
        <v>1.0335487503680536</v>
      </c>
      <c r="AU528" s="223">
        <v>1</v>
      </c>
      <c r="AV528" s="223">
        <v>0.99875967017281519</v>
      </c>
      <c r="AW528" s="223">
        <v>1</v>
      </c>
      <c r="AX528" s="223">
        <v>1</v>
      </c>
      <c r="AY528" s="223">
        <v>1.229961552686383</v>
      </c>
      <c r="AZ528" s="223">
        <v>1</v>
      </c>
      <c r="BA528" s="223">
        <v>1</v>
      </c>
      <c r="BB528" s="223">
        <v>1</v>
      </c>
    </row>
    <row r="529" spans="1:54" ht="15" customHeight="1">
      <c r="A529" s="224">
        <f t="shared" si="40"/>
        <v>41487</v>
      </c>
      <c r="B529" s="225">
        <f t="shared" si="40"/>
        <v>41487</v>
      </c>
      <c r="C529" s="223">
        <v>1</v>
      </c>
      <c r="D529" s="223">
        <v>1</v>
      </c>
      <c r="E529" s="223">
        <v>1</v>
      </c>
      <c r="F529" s="223">
        <v>1.1438462959886804</v>
      </c>
      <c r="G529" s="223">
        <v>0.97825260516158485</v>
      </c>
      <c r="H529" s="223">
        <v>1</v>
      </c>
      <c r="I529" s="223">
        <v>1</v>
      </c>
      <c r="J529" s="223">
        <v>1</v>
      </c>
      <c r="K529" s="223">
        <v>1</v>
      </c>
      <c r="L529" s="223">
        <v>1.1507344400983244</v>
      </c>
      <c r="M529" s="223">
        <v>1.0540451345447817</v>
      </c>
      <c r="N529" s="223">
        <v>1</v>
      </c>
      <c r="O529" s="223">
        <v>1.2414872310351255</v>
      </c>
      <c r="P529" s="223">
        <v>1</v>
      </c>
      <c r="Q529" s="223">
        <v>1.0103216794082979</v>
      </c>
      <c r="R529" s="223">
        <v>1.0991325490836592</v>
      </c>
      <c r="S529" s="223">
        <v>1</v>
      </c>
      <c r="T529" s="223">
        <v>0.97867839854519234</v>
      </c>
      <c r="U529" s="223">
        <v>1</v>
      </c>
      <c r="V529" s="223">
        <v>1</v>
      </c>
      <c r="W529" s="223">
        <v>0.97285296690500578</v>
      </c>
      <c r="X529" s="223">
        <v>1</v>
      </c>
      <c r="Y529" s="223">
        <v>1.07472087389949</v>
      </c>
      <c r="Z529" s="223">
        <v>1.0312791661406915</v>
      </c>
      <c r="AA529" s="223">
        <v>1.1266142994395016</v>
      </c>
      <c r="AB529" s="223">
        <v>1</v>
      </c>
      <c r="AC529" s="223">
        <v>1</v>
      </c>
      <c r="AD529" s="223">
        <v>0.94534823848166682</v>
      </c>
      <c r="AE529" s="223">
        <v>1</v>
      </c>
      <c r="AF529" s="223">
        <v>1</v>
      </c>
      <c r="AG529" s="223">
        <v>1</v>
      </c>
      <c r="AH529" s="223">
        <v>1.0729580118519773</v>
      </c>
      <c r="AI529" s="223">
        <v>1</v>
      </c>
      <c r="AJ529" s="223">
        <v>0.95512878646291677</v>
      </c>
      <c r="AK529" s="223">
        <v>1.1328463306939385</v>
      </c>
      <c r="AL529" s="223">
        <v>1</v>
      </c>
      <c r="AM529" s="223">
        <v>0.84167682270988631</v>
      </c>
      <c r="AN529" s="223">
        <v>1</v>
      </c>
      <c r="AO529" s="223">
        <v>1.0287438072682402</v>
      </c>
      <c r="AP529" s="223">
        <v>1</v>
      </c>
      <c r="AQ529" s="223">
        <v>1.00774503766097</v>
      </c>
      <c r="AR529" s="223">
        <v>1</v>
      </c>
      <c r="AS529" s="223">
        <v>1.0426552502394024</v>
      </c>
      <c r="AT529" s="223">
        <v>1.0324490071480104</v>
      </c>
      <c r="AU529" s="223">
        <v>1</v>
      </c>
      <c r="AV529" s="223">
        <v>1.0004864545124252</v>
      </c>
      <c r="AW529" s="223">
        <v>1</v>
      </c>
      <c r="AX529" s="223">
        <v>1</v>
      </c>
      <c r="AY529" s="223">
        <v>1.228240038629238</v>
      </c>
      <c r="AZ529" s="223">
        <v>1</v>
      </c>
      <c r="BA529" s="223">
        <v>1</v>
      </c>
      <c r="BB529" s="223">
        <v>1</v>
      </c>
    </row>
    <row r="530" spans="1:54" ht="15" customHeight="1">
      <c r="A530" s="224">
        <f t="shared" si="40"/>
        <v>41518</v>
      </c>
      <c r="B530" s="225">
        <f t="shared" si="40"/>
        <v>41518</v>
      </c>
      <c r="C530" s="223">
        <v>1</v>
      </c>
      <c r="D530" s="223">
        <v>1</v>
      </c>
      <c r="E530" s="223">
        <v>1</v>
      </c>
      <c r="F530" s="223">
        <v>1.14513579117751</v>
      </c>
      <c r="G530" s="223">
        <v>0.97838771388568058</v>
      </c>
      <c r="H530" s="223">
        <v>1</v>
      </c>
      <c r="I530" s="223">
        <v>1</v>
      </c>
      <c r="J530" s="223">
        <v>1</v>
      </c>
      <c r="K530" s="223">
        <v>1</v>
      </c>
      <c r="L530" s="223">
        <v>1.145323757530446</v>
      </c>
      <c r="M530" s="223">
        <v>1.0524087286822128</v>
      </c>
      <c r="N530" s="223">
        <v>1</v>
      </c>
      <c r="O530" s="223">
        <v>1.2392762292094528</v>
      </c>
      <c r="P530" s="223">
        <v>1</v>
      </c>
      <c r="Q530" s="223">
        <v>1.014160789975812</v>
      </c>
      <c r="R530" s="223">
        <v>1.1007535888499218</v>
      </c>
      <c r="S530" s="223">
        <v>1</v>
      </c>
      <c r="T530" s="223">
        <v>0.981946797433909</v>
      </c>
      <c r="U530" s="223">
        <v>1</v>
      </c>
      <c r="V530" s="223">
        <v>1</v>
      </c>
      <c r="W530" s="223">
        <v>0.97217723413967361</v>
      </c>
      <c r="X530" s="223">
        <v>1</v>
      </c>
      <c r="Y530" s="223">
        <v>1.0766240907105105</v>
      </c>
      <c r="Z530" s="223">
        <v>1.0333045814483273</v>
      </c>
      <c r="AA530" s="223">
        <v>1.1265024366537633</v>
      </c>
      <c r="AB530" s="223">
        <v>1</v>
      </c>
      <c r="AC530" s="223">
        <v>1</v>
      </c>
      <c r="AD530" s="223">
        <v>0.95010685633470149</v>
      </c>
      <c r="AE530" s="223">
        <v>1</v>
      </c>
      <c r="AF530" s="223">
        <v>1</v>
      </c>
      <c r="AG530" s="223">
        <v>1</v>
      </c>
      <c r="AH530" s="223">
        <v>1.0727240834337697</v>
      </c>
      <c r="AI530" s="223">
        <v>1</v>
      </c>
      <c r="AJ530" s="223">
        <v>0.95795799877441001</v>
      </c>
      <c r="AK530" s="223">
        <v>1.1321530029784284</v>
      </c>
      <c r="AL530" s="223">
        <v>1</v>
      </c>
      <c r="AM530" s="223">
        <v>0.84690488029038669</v>
      </c>
      <c r="AN530" s="223">
        <v>1</v>
      </c>
      <c r="AO530" s="223">
        <v>1.0275158611535973</v>
      </c>
      <c r="AP530" s="223">
        <v>1</v>
      </c>
      <c r="AQ530" s="223">
        <v>1.0045869398230449</v>
      </c>
      <c r="AR530" s="223">
        <v>1</v>
      </c>
      <c r="AS530" s="223">
        <v>1.0488618238776852</v>
      </c>
      <c r="AT530" s="223">
        <v>1.0315013482247108</v>
      </c>
      <c r="AU530" s="223">
        <v>1</v>
      </c>
      <c r="AV530" s="223">
        <v>1.0023817487305964</v>
      </c>
      <c r="AW530" s="223">
        <v>1</v>
      </c>
      <c r="AX530" s="223">
        <v>1</v>
      </c>
      <c r="AY530" s="223">
        <v>1.2264238977533302</v>
      </c>
      <c r="AZ530" s="223">
        <v>1</v>
      </c>
      <c r="BA530" s="223">
        <v>1</v>
      </c>
      <c r="BB530" s="223">
        <v>1</v>
      </c>
    </row>
    <row r="531" spans="1:54" ht="15" customHeight="1">
      <c r="A531" s="224">
        <f t="shared" si="40"/>
        <v>41548</v>
      </c>
      <c r="B531" s="225">
        <f t="shared" si="40"/>
        <v>41548</v>
      </c>
      <c r="C531" s="223">
        <v>1</v>
      </c>
      <c r="D531" s="223">
        <v>1</v>
      </c>
      <c r="E531" s="223">
        <v>1</v>
      </c>
      <c r="F531" s="223">
        <v>1.1473011416702141</v>
      </c>
      <c r="G531" s="223">
        <v>0.97835982018113654</v>
      </c>
      <c r="H531" s="223">
        <v>1</v>
      </c>
      <c r="I531" s="223">
        <v>1</v>
      </c>
      <c r="J531" s="223">
        <v>1</v>
      </c>
      <c r="K531" s="223">
        <v>1</v>
      </c>
      <c r="L531" s="223">
        <v>1.1394832341830838</v>
      </c>
      <c r="M531" s="223">
        <v>1.0513170584565008</v>
      </c>
      <c r="N531" s="223">
        <v>1</v>
      </c>
      <c r="O531" s="223">
        <v>1.2375796996836705</v>
      </c>
      <c r="P531" s="223">
        <v>1</v>
      </c>
      <c r="Q531" s="223">
        <v>1.0182100365722986</v>
      </c>
      <c r="R531" s="223">
        <v>1.1029866882919004</v>
      </c>
      <c r="S531" s="223">
        <v>1</v>
      </c>
      <c r="T531" s="223">
        <v>0.98546465677172201</v>
      </c>
      <c r="U531" s="223">
        <v>1</v>
      </c>
      <c r="V531" s="223">
        <v>1</v>
      </c>
      <c r="W531" s="223">
        <v>0.97148633013635499</v>
      </c>
      <c r="X531" s="223">
        <v>1</v>
      </c>
      <c r="Y531" s="223">
        <v>1.0781584055756241</v>
      </c>
      <c r="Z531" s="223">
        <v>1.0357685152812459</v>
      </c>
      <c r="AA531" s="223">
        <v>1.1269569598272804</v>
      </c>
      <c r="AB531" s="223">
        <v>1</v>
      </c>
      <c r="AC531" s="223">
        <v>1</v>
      </c>
      <c r="AD531" s="223">
        <v>0.95495716133368136</v>
      </c>
      <c r="AE531" s="223">
        <v>1</v>
      </c>
      <c r="AF531" s="223">
        <v>1</v>
      </c>
      <c r="AG531" s="223">
        <v>1</v>
      </c>
      <c r="AH531" s="223">
        <v>1.0724777071814111</v>
      </c>
      <c r="AI531" s="223">
        <v>1</v>
      </c>
      <c r="AJ531" s="223">
        <v>0.96102921172247746</v>
      </c>
      <c r="AK531" s="223">
        <v>1.1311695039722574</v>
      </c>
      <c r="AL531" s="223">
        <v>1</v>
      </c>
      <c r="AM531" s="223">
        <v>0.85245679838471233</v>
      </c>
      <c r="AN531" s="223">
        <v>1</v>
      </c>
      <c r="AO531" s="223">
        <v>1.0261535273812259</v>
      </c>
      <c r="AP531" s="223">
        <v>1</v>
      </c>
      <c r="AQ531" s="223">
        <v>1.0012819683736978</v>
      </c>
      <c r="AR531" s="223">
        <v>1</v>
      </c>
      <c r="AS531" s="223">
        <v>1.0557852785186386</v>
      </c>
      <c r="AT531" s="223">
        <v>1.0307050279429273</v>
      </c>
      <c r="AU531" s="223">
        <v>1</v>
      </c>
      <c r="AV531" s="223">
        <v>1.0044466339154519</v>
      </c>
      <c r="AW531" s="223">
        <v>1</v>
      </c>
      <c r="AX531" s="223">
        <v>1</v>
      </c>
      <c r="AY531" s="223">
        <v>1.2245136421771643</v>
      </c>
      <c r="AZ531" s="223">
        <v>1</v>
      </c>
      <c r="BA531" s="223">
        <v>1</v>
      </c>
      <c r="BB531" s="223">
        <v>1</v>
      </c>
    </row>
    <row r="532" spans="1:54" ht="15" customHeight="1">
      <c r="A532" s="224">
        <f t="shared" si="40"/>
        <v>41579</v>
      </c>
      <c r="B532" s="225">
        <f t="shared" si="40"/>
        <v>41579</v>
      </c>
      <c r="C532" s="223">
        <v>1</v>
      </c>
      <c r="D532" s="223">
        <v>1</v>
      </c>
      <c r="E532" s="223">
        <v>1</v>
      </c>
      <c r="F532" s="223">
        <v>1.1503709714125092</v>
      </c>
      <c r="G532" s="223">
        <v>0.97816309601648854</v>
      </c>
      <c r="H532" s="223">
        <v>1</v>
      </c>
      <c r="I532" s="223">
        <v>1</v>
      </c>
      <c r="J532" s="223">
        <v>1</v>
      </c>
      <c r="K532" s="223">
        <v>1</v>
      </c>
      <c r="L532" s="223">
        <v>1.1332048385579057</v>
      </c>
      <c r="M532" s="223">
        <v>1.0507831106699737</v>
      </c>
      <c r="N532" s="223">
        <v>1</v>
      </c>
      <c r="O532" s="223">
        <v>1.2364098602634015</v>
      </c>
      <c r="P532" s="223">
        <v>1</v>
      </c>
      <c r="Q532" s="223">
        <v>1.0224793489692536</v>
      </c>
      <c r="R532" s="223">
        <v>1.105853638804577</v>
      </c>
      <c r="S532" s="223">
        <v>1</v>
      </c>
      <c r="T532" s="223">
        <v>0.98924325808252911</v>
      </c>
      <c r="U532" s="223">
        <v>1</v>
      </c>
      <c r="V532" s="223">
        <v>1</v>
      </c>
      <c r="W532" s="223">
        <v>0.97077978069414572</v>
      </c>
      <c r="X532" s="223">
        <v>1</v>
      </c>
      <c r="Y532" s="223">
        <v>1.0793077066005083</v>
      </c>
      <c r="Z532" s="223">
        <v>1.0386878699174913</v>
      </c>
      <c r="AA532" s="223">
        <v>1.127994668836213</v>
      </c>
      <c r="AB532" s="223">
        <v>1</v>
      </c>
      <c r="AC532" s="223">
        <v>1</v>
      </c>
      <c r="AD532" s="223">
        <v>0.95990384276204066</v>
      </c>
      <c r="AE532" s="223">
        <v>1</v>
      </c>
      <c r="AF532" s="223">
        <v>1</v>
      </c>
      <c r="AG532" s="223">
        <v>1</v>
      </c>
      <c r="AH532" s="223">
        <v>1.0722184707056099</v>
      </c>
      <c r="AI532" s="223">
        <v>1</v>
      </c>
      <c r="AJ532" s="223">
        <v>0.96435301366084425</v>
      </c>
      <c r="AK532" s="223">
        <v>1.1298884742572095</v>
      </c>
      <c r="AL532" s="223">
        <v>1</v>
      </c>
      <c r="AM532" s="223">
        <v>0.85835056280908939</v>
      </c>
      <c r="AN532" s="223">
        <v>1</v>
      </c>
      <c r="AO532" s="223">
        <v>1.0246527402223187</v>
      </c>
      <c r="AP532" s="223">
        <v>1</v>
      </c>
      <c r="AQ532" s="223">
        <v>0.99782679718031031</v>
      </c>
      <c r="AR532" s="223">
        <v>1</v>
      </c>
      <c r="AS532" s="223">
        <v>1.0634635915334008</v>
      </c>
      <c r="AT532" s="223">
        <v>1.0300644598463449</v>
      </c>
      <c r="AU532" s="223">
        <v>1</v>
      </c>
      <c r="AV532" s="223">
        <v>1.0066879130140978</v>
      </c>
      <c r="AW532" s="223">
        <v>1</v>
      </c>
      <c r="AX532" s="223">
        <v>1</v>
      </c>
      <c r="AY532" s="223">
        <v>1.2225065738303431</v>
      </c>
      <c r="AZ532" s="223">
        <v>1</v>
      </c>
      <c r="BA532" s="223">
        <v>1</v>
      </c>
      <c r="BB532" s="223">
        <v>1</v>
      </c>
    </row>
    <row r="533" spans="1:54" ht="15" customHeight="1">
      <c r="A533" s="224">
        <f t="shared" si="40"/>
        <v>41609</v>
      </c>
      <c r="B533" s="225">
        <f t="shared" si="40"/>
        <v>41609</v>
      </c>
      <c r="C533" s="223">
        <v>1</v>
      </c>
      <c r="D533" s="223">
        <v>1</v>
      </c>
      <c r="E533" s="223">
        <v>1</v>
      </c>
      <c r="F533" s="223">
        <v>1.1543442602797798</v>
      </c>
      <c r="G533" s="223">
        <v>0.97779721625536775</v>
      </c>
      <c r="H533" s="223">
        <v>1</v>
      </c>
      <c r="I533" s="223">
        <v>1</v>
      </c>
      <c r="J533" s="223">
        <v>1</v>
      </c>
      <c r="K533" s="223">
        <v>1</v>
      </c>
      <c r="L533" s="223">
        <v>1.1264954289873468</v>
      </c>
      <c r="M533" s="223">
        <v>1.0508011265144575</v>
      </c>
      <c r="N533" s="223">
        <v>1</v>
      </c>
      <c r="O533" s="223">
        <v>1.2357612114765308</v>
      </c>
      <c r="P533" s="223">
        <v>1</v>
      </c>
      <c r="Q533" s="223">
        <v>1.0269717747263409</v>
      </c>
      <c r="R533" s="223">
        <v>1.1093556020272781</v>
      </c>
      <c r="S533" s="223">
        <v>1</v>
      </c>
      <c r="T533" s="223">
        <v>0.99328566356339065</v>
      </c>
      <c r="U533" s="223">
        <v>1</v>
      </c>
      <c r="V533" s="223">
        <v>1</v>
      </c>
      <c r="W533" s="223">
        <v>0.97005762852981925</v>
      </c>
      <c r="X533" s="223">
        <v>1</v>
      </c>
      <c r="Y533" s="223">
        <v>1.0800680854445326</v>
      </c>
      <c r="Z533" s="223">
        <v>1.0420648527070706</v>
      </c>
      <c r="AA533" s="223">
        <v>1.1296130435167622</v>
      </c>
      <c r="AB533" s="223">
        <v>1</v>
      </c>
      <c r="AC533" s="223">
        <v>1</v>
      </c>
      <c r="AD533" s="223">
        <v>0.96494862649982904</v>
      </c>
      <c r="AE533" s="223">
        <v>1</v>
      </c>
      <c r="AF533" s="223">
        <v>1</v>
      </c>
      <c r="AG533" s="223">
        <v>1</v>
      </c>
      <c r="AH533" s="223">
        <v>1.0719463842284958</v>
      </c>
      <c r="AI533" s="223">
        <v>1</v>
      </c>
      <c r="AJ533" s="223">
        <v>0.96793198570880234</v>
      </c>
      <c r="AK533" s="223">
        <v>1.1283100175245446</v>
      </c>
      <c r="AL533" s="223">
        <v>1</v>
      </c>
      <c r="AM533" s="223">
        <v>0.86459386013284834</v>
      </c>
      <c r="AN533" s="223">
        <v>1</v>
      </c>
      <c r="AO533" s="223">
        <v>1.0230140205718024</v>
      </c>
      <c r="AP533" s="223">
        <v>1</v>
      </c>
      <c r="AQ533" s="223">
        <v>0.99422317035919072</v>
      </c>
      <c r="AR533" s="223">
        <v>1</v>
      </c>
      <c r="AS533" s="223">
        <v>1.0719117703911161</v>
      </c>
      <c r="AT533" s="223">
        <v>1.0295788827160368</v>
      </c>
      <c r="AU533" s="223">
        <v>1</v>
      </c>
      <c r="AV533" s="223">
        <v>1.0091067217734588</v>
      </c>
      <c r="AW533" s="223">
        <v>1</v>
      </c>
      <c r="AX533" s="223">
        <v>1</v>
      </c>
      <c r="AY533" s="223">
        <v>1.2204032157475753</v>
      </c>
      <c r="AZ533" s="223">
        <v>1</v>
      </c>
      <c r="BA533" s="223">
        <v>1</v>
      </c>
      <c r="BB533" s="223">
        <v>1</v>
      </c>
    </row>
    <row r="534" spans="1:54">
      <c r="A534" s="224">
        <f t="shared" si="40"/>
        <v>41640</v>
      </c>
      <c r="B534" s="225">
        <f t="shared" si="40"/>
        <v>41640</v>
      </c>
      <c r="C534" s="223">
        <v>1</v>
      </c>
      <c r="D534" s="223">
        <v>1</v>
      </c>
      <c r="E534" s="223">
        <v>1</v>
      </c>
      <c r="F534" s="223">
        <v>1.159004424147821</v>
      </c>
      <c r="G534" s="223">
        <v>0.97732196237779123</v>
      </c>
      <c r="H534" s="223">
        <v>1</v>
      </c>
      <c r="I534" s="223">
        <v>1</v>
      </c>
      <c r="J534" s="223">
        <v>1</v>
      </c>
      <c r="K534" s="223">
        <v>1</v>
      </c>
      <c r="L534" s="223">
        <v>1.1195409275231121</v>
      </c>
      <c r="M534" s="223">
        <v>1.0511972158651344</v>
      </c>
      <c r="N534" s="223">
        <v>1</v>
      </c>
      <c r="O534" s="223">
        <v>1.2355395919443415</v>
      </c>
      <c r="P534" s="223">
        <v>1</v>
      </c>
      <c r="Q534" s="223">
        <v>1.0316145956245615</v>
      </c>
      <c r="R534" s="223">
        <v>1.1133737257399636</v>
      </c>
      <c r="S534" s="223">
        <v>1</v>
      </c>
      <c r="T534" s="223">
        <v>0.9975129513599762</v>
      </c>
      <c r="U534" s="223">
        <v>1</v>
      </c>
      <c r="V534" s="223">
        <v>1</v>
      </c>
      <c r="W534" s="223">
        <v>0.96946849202863128</v>
      </c>
      <c r="X534" s="223">
        <v>1</v>
      </c>
      <c r="Y534" s="223">
        <v>1.0804253415347975</v>
      </c>
      <c r="Z534" s="223">
        <v>1.0458229712523242</v>
      </c>
      <c r="AA534" s="223">
        <v>1.1316895873189814</v>
      </c>
      <c r="AB534" s="223">
        <v>1</v>
      </c>
      <c r="AC534" s="223">
        <v>1</v>
      </c>
      <c r="AD534" s="223">
        <v>0.97003930676698968</v>
      </c>
      <c r="AE534" s="223">
        <v>1</v>
      </c>
      <c r="AF534" s="223">
        <v>1</v>
      </c>
      <c r="AG534" s="223">
        <v>1</v>
      </c>
      <c r="AH534" s="223">
        <v>1.0716870814124728</v>
      </c>
      <c r="AI534" s="223">
        <v>1</v>
      </c>
      <c r="AJ534" s="223">
        <v>0.97167610202088084</v>
      </c>
      <c r="AK534" s="223">
        <v>1.1265565992115325</v>
      </c>
      <c r="AL534" s="223">
        <v>1</v>
      </c>
      <c r="AM534" s="223">
        <v>0.87111933508299022</v>
      </c>
      <c r="AN534" s="223">
        <v>1</v>
      </c>
      <c r="AO534" s="223">
        <v>1.0212969852679368</v>
      </c>
      <c r="AP534" s="223">
        <v>1</v>
      </c>
      <c r="AQ534" s="223">
        <v>0.99060802439059314</v>
      </c>
      <c r="AR534" s="223">
        <v>1</v>
      </c>
      <c r="AS534" s="223">
        <v>1.0809155417564087</v>
      </c>
      <c r="AT534" s="223">
        <v>1.029304492959727</v>
      </c>
      <c r="AU534" s="223">
        <v>1</v>
      </c>
      <c r="AV534" s="223">
        <v>1.0117028636632344</v>
      </c>
      <c r="AW534" s="223">
        <v>1</v>
      </c>
      <c r="AX534" s="223">
        <v>1</v>
      </c>
      <c r="AY534" s="223">
        <v>1.2182238400495158</v>
      </c>
      <c r="AZ534" s="223">
        <v>1</v>
      </c>
      <c r="BA534" s="223">
        <v>1</v>
      </c>
      <c r="BB534" s="223">
        <v>1</v>
      </c>
    </row>
    <row r="535" spans="1:54" ht="15" customHeight="1">
      <c r="A535" s="224">
        <f t="shared" si="40"/>
        <v>41671</v>
      </c>
      <c r="B535" s="225">
        <f t="shared" si="40"/>
        <v>41671</v>
      </c>
      <c r="C535" s="223">
        <v>1</v>
      </c>
      <c r="D535" s="223">
        <v>1</v>
      </c>
      <c r="E535" s="223">
        <v>1</v>
      </c>
      <c r="F535" s="223">
        <v>1.1637927638279866</v>
      </c>
      <c r="G535" s="223">
        <v>0.97689242642405483</v>
      </c>
      <c r="H535" s="223">
        <v>1</v>
      </c>
      <c r="I535" s="223">
        <v>1</v>
      </c>
      <c r="J535" s="223">
        <v>1</v>
      </c>
      <c r="K535" s="223">
        <v>1</v>
      </c>
      <c r="L535" s="223">
        <v>1.1128062545873865</v>
      </c>
      <c r="M535" s="223">
        <v>1.0515332262367671</v>
      </c>
      <c r="N535" s="223">
        <v>1</v>
      </c>
      <c r="O535" s="223">
        <v>1.2355118368337945</v>
      </c>
      <c r="P535" s="223">
        <v>1</v>
      </c>
      <c r="Q535" s="223">
        <v>1.0362134142238508</v>
      </c>
      <c r="R535" s="223">
        <v>1.117598857907486</v>
      </c>
      <c r="S535" s="223">
        <v>1</v>
      </c>
      <c r="T535" s="223">
        <v>1.0017147758609417</v>
      </c>
      <c r="U535" s="223">
        <v>1</v>
      </c>
      <c r="V535" s="223">
        <v>1</v>
      </c>
      <c r="W535" s="223">
        <v>0.96940031175691377</v>
      </c>
      <c r="X535" s="223">
        <v>1</v>
      </c>
      <c r="Y535" s="223">
        <v>1.0803515067392853</v>
      </c>
      <c r="Z535" s="223">
        <v>1.0497607922894316</v>
      </c>
      <c r="AA535" s="223">
        <v>1.1339123607969728</v>
      </c>
      <c r="AB535" s="223">
        <v>1</v>
      </c>
      <c r="AC535" s="223">
        <v>1</v>
      </c>
      <c r="AD535" s="223">
        <v>0.97503672073235204</v>
      </c>
      <c r="AE535" s="223">
        <v>1</v>
      </c>
      <c r="AF535" s="223">
        <v>1</v>
      </c>
      <c r="AG535" s="223">
        <v>1</v>
      </c>
      <c r="AH535" s="223">
        <v>1.0715068292382526</v>
      </c>
      <c r="AI535" s="223">
        <v>1</v>
      </c>
      <c r="AJ535" s="223">
        <v>0.9753471835742108</v>
      </c>
      <c r="AK535" s="223">
        <v>1.1249314932538634</v>
      </c>
      <c r="AL535" s="223">
        <v>1</v>
      </c>
      <c r="AM535" s="223">
        <v>0.87773804199335093</v>
      </c>
      <c r="AN535" s="223">
        <v>1</v>
      </c>
      <c r="AO535" s="223">
        <v>1.0196544909537153</v>
      </c>
      <c r="AP535" s="223">
        <v>1</v>
      </c>
      <c r="AQ535" s="223">
        <v>0.98733140707255096</v>
      </c>
      <c r="AR535" s="223">
        <v>1</v>
      </c>
      <c r="AS535" s="223">
        <v>1.0898896315168776</v>
      </c>
      <c r="AT535" s="223">
        <v>1.0293893209265816</v>
      </c>
      <c r="AU535" s="223">
        <v>1</v>
      </c>
      <c r="AV535" s="223">
        <v>1.0144745710908829</v>
      </c>
      <c r="AW535" s="223">
        <v>1</v>
      </c>
      <c r="AX535" s="223">
        <v>1</v>
      </c>
      <c r="AY535" s="223">
        <v>1.2160198440916989</v>
      </c>
      <c r="AZ535" s="223">
        <v>1</v>
      </c>
      <c r="BA535" s="223">
        <v>1</v>
      </c>
      <c r="BB535" s="223">
        <v>1</v>
      </c>
    </row>
    <row r="536" spans="1:54" ht="15" customHeight="1">
      <c r="A536" s="224">
        <f t="shared" si="40"/>
        <v>41699</v>
      </c>
      <c r="B536" s="225">
        <f t="shared" si="40"/>
        <v>41699</v>
      </c>
      <c r="C536" s="223">
        <v>1</v>
      </c>
      <c r="D536" s="223">
        <v>1</v>
      </c>
      <c r="E536" s="223">
        <v>1</v>
      </c>
      <c r="F536" s="223">
        <v>1.1683801870872599</v>
      </c>
      <c r="G536" s="223">
        <v>0.97660106031403393</v>
      </c>
      <c r="H536" s="223">
        <v>1</v>
      </c>
      <c r="I536" s="223">
        <v>1</v>
      </c>
      <c r="J536" s="223">
        <v>1</v>
      </c>
      <c r="K536" s="223">
        <v>1</v>
      </c>
      <c r="L536" s="223">
        <v>1.1065626181802806</v>
      </c>
      <c r="M536" s="223">
        <v>1.0515519077819249</v>
      </c>
      <c r="N536" s="223">
        <v>1</v>
      </c>
      <c r="O536" s="223">
        <v>1.2355448305892782</v>
      </c>
      <c r="P536" s="223">
        <v>1</v>
      </c>
      <c r="Q536" s="223">
        <v>1.0406505151415908</v>
      </c>
      <c r="R536" s="223">
        <v>1.1218518433756468</v>
      </c>
      <c r="S536" s="223">
        <v>1</v>
      </c>
      <c r="T536" s="223">
        <v>1.0057644922172615</v>
      </c>
      <c r="U536" s="223">
        <v>1</v>
      </c>
      <c r="V536" s="223">
        <v>1</v>
      </c>
      <c r="W536" s="223">
        <v>0.97009819407869902</v>
      </c>
      <c r="X536" s="223">
        <v>1</v>
      </c>
      <c r="Y536" s="223">
        <v>1.0798264929671946</v>
      </c>
      <c r="Z536" s="223">
        <v>1.0537624172266036</v>
      </c>
      <c r="AA536" s="223">
        <v>1.1361000783714492</v>
      </c>
      <c r="AB536" s="223">
        <v>1</v>
      </c>
      <c r="AC536" s="223">
        <v>1</v>
      </c>
      <c r="AD536" s="223">
        <v>0.97985484544072876</v>
      </c>
      <c r="AE536" s="223">
        <v>1</v>
      </c>
      <c r="AF536" s="223">
        <v>1</v>
      </c>
      <c r="AG536" s="223">
        <v>1</v>
      </c>
      <c r="AH536" s="223">
        <v>1.0714461502540391</v>
      </c>
      <c r="AI536" s="223">
        <v>1</v>
      </c>
      <c r="AJ536" s="223">
        <v>0.97880139743887706</v>
      </c>
      <c r="AK536" s="223">
        <v>1.1236106126194603</v>
      </c>
      <c r="AL536" s="223">
        <v>1</v>
      </c>
      <c r="AM536" s="223">
        <v>0.88433734909666672</v>
      </c>
      <c r="AN536" s="223">
        <v>1</v>
      </c>
      <c r="AO536" s="223">
        <v>1.0181774953176304</v>
      </c>
      <c r="AP536" s="223">
        <v>1</v>
      </c>
      <c r="AQ536" s="223">
        <v>0.98460413312086614</v>
      </c>
      <c r="AR536" s="223">
        <v>1</v>
      </c>
      <c r="AS536" s="223">
        <v>1.0984782152536752</v>
      </c>
      <c r="AT536" s="223">
        <v>1.0299294887146619</v>
      </c>
      <c r="AU536" s="223">
        <v>1</v>
      </c>
      <c r="AV536" s="223">
        <v>1.0174249968867619</v>
      </c>
      <c r="AW536" s="223">
        <v>1</v>
      </c>
      <c r="AX536" s="223">
        <v>1</v>
      </c>
      <c r="AY536" s="223">
        <v>1.2138210194019285</v>
      </c>
      <c r="AZ536" s="223">
        <v>1</v>
      </c>
      <c r="BA536" s="223">
        <v>1</v>
      </c>
      <c r="BB536" s="223">
        <v>1</v>
      </c>
    </row>
    <row r="537" spans="1:54" ht="15" customHeight="1">
      <c r="A537" s="224">
        <f t="shared" si="40"/>
        <v>41730</v>
      </c>
      <c r="B537" s="225">
        <f t="shared" si="40"/>
        <v>41730</v>
      </c>
      <c r="C537" s="223">
        <v>1</v>
      </c>
      <c r="D537" s="223">
        <v>1</v>
      </c>
      <c r="E537" s="223">
        <v>1</v>
      </c>
      <c r="F537" s="223">
        <v>1.1727673668405998</v>
      </c>
      <c r="G537" s="223">
        <v>0.97644578058717935</v>
      </c>
      <c r="H537" s="223">
        <v>1</v>
      </c>
      <c r="I537" s="223">
        <v>1</v>
      </c>
      <c r="J537" s="223">
        <v>1</v>
      </c>
      <c r="K537" s="223">
        <v>1</v>
      </c>
      <c r="L537" s="223">
        <v>1.1007943094732959</v>
      </c>
      <c r="M537" s="223">
        <v>1.0512598654840342</v>
      </c>
      <c r="N537" s="223">
        <v>1</v>
      </c>
      <c r="O537" s="223">
        <v>1.2356376469615407</v>
      </c>
      <c r="P537" s="223">
        <v>1</v>
      </c>
      <c r="Q537" s="223">
        <v>1.0449261552000573</v>
      </c>
      <c r="R537" s="223">
        <v>1.1261325284876</v>
      </c>
      <c r="S537" s="223">
        <v>1</v>
      </c>
      <c r="T537" s="223">
        <v>1.0096624808057113</v>
      </c>
      <c r="U537" s="223">
        <v>1</v>
      </c>
      <c r="V537" s="223">
        <v>1</v>
      </c>
      <c r="W537" s="223">
        <v>0.97156158664813574</v>
      </c>
      <c r="X537" s="223">
        <v>1</v>
      </c>
      <c r="Y537" s="223">
        <v>1.0788614053064371</v>
      </c>
      <c r="Z537" s="223">
        <v>1.0578276896934071</v>
      </c>
      <c r="AA537" s="223">
        <v>1.1382530455108297</v>
      </c>
      <c r="AB537" s="223">
        <v>1</v>
      </c>
      <c r="AC537" s="223">
        <v>1</v>
      </c>
      <c r="AD537" s="223">
        <v>0.98449357860210407</v>
      </c>
      <c r="AE537" s="223">
        <v>1</v>
      </c>
      <c r="AF537" s="223">
        <v>1</v>
      </c>
      <c r="AG537" s="223">
        <v>1</v>
      </c>
      <c r="AH537" s="223">
        <v>1.0715032998222271</v>
      </c>
      <c r="AI537" s="223">
        <v>1</v>
      </c>
      <c r="AJ537" s="223">
        <v>0.9820400197896263</v>
      </c>
      <c r="AK537" s="223">
        <v>1.1225889181040241</v>
      </c>
      <c r="AL537" s="223">
        <v>1</v>
      </c>
      <c r="AM537" s="223">
        <v>0.89091638154442632</v>
      </c>
      <c r="AN537" s="223">
        <v>1</v>
      </c>
      <c r="AO537" s="223">
        <v>1.016862795265836</v>
      </c>
      <c r="AP537" s="223">
        <v>1</v>
      </c>
      <c r="AQ537" s="223">
        <v>0.98241597679989989</v>
      </c>
      <c r="AR537" s="223">
        <v>1</v>
      </c>
      <c r="AS537" s="223">
        <v>1.1066778379781077</v>
      </c>
      <c r="AT537" s="223">
        <v>1.0309217875882222</v>
      </c>
      <c r="AU537" s="223">
        <v>1</v>
      </c>
      <c r="AV537" s="223">
        <v>1.0205537034032535</v>
      </c>
      <c r="AW537" s="223">
        <v>1</v>
      </c>
      <c r="AX537" s="223">
        <v>1</v>
      </c>
      <c r="AY537" s="223">
        <v>1.211627260160669</v>
      </c>
      <c r="AZ537" s="223">
        <v>1</v>
      </c>
      <c r="BA537" s="223">
        <v>1</v>
      </c>
      <c r="BB537" s="223">
        <v>1</v>
      </c>
    </row>
    <row r="538" spans="1:54" ht="15" customHeight="1">
      <c r="A538" s="224">
        <f t="shared" si="40"/>
        <v>41760</v>
      </c>
      <c r="B538" s="225">
        <f t="shared" si="40"/>
        <v>41760</v>
      </c>
      <c r="C538" s="223">
        <v>1</v>
      </c>
      <c r="D538" s="223">
        <v>1</v>
      </c>
      <c r="E538" s="223">
        <v>1</v>
      </c>
      <c r="F538" s="223">
        <v>1.1769516538608178</v>
      </c>
      <c r="G538" s="223">
        <v>0.97642673547444025</v>
      </c>
      <c r="H538" s="223">
        <v>1</v>
      </c>
      <c r="I538" s="223">
        <v>1</v>
      </c>
      <c r="J538" s="223">
        <v>1</v>
      </c>
      <c r="K538" s="223">
        <v>1</v>
      </c>
      <c r="L538" s="223">
        <v>1.0954935758016713</v>
      </c>
      <c r="M538" s="223">
        <v>1.0506585962372639</v>
      </c>
      <c r="N538" s="223">
        <v>1</v>
      </c>
      <c r="O538" s="223">
        <v>1.2357903404868191</v>
      </c>
      <c r="P538" s="223">
        <v>1</v>
      </c>
      <c r="Q538" s="223">
        <v>1.049037904061964</v>
      </c>
      <c r="R538" s="223">
        <v>1.1304412182021748</v>
      </c>
      <c r="S538" s="223">
        <v>1</v>
      </c>
      <c r="T538" s="223">
        <v>1.0134066012659695</v>
      </c>
      <c r="U538" s="223">
        <v>1</v>
      </c>
      <c r="V538" s="223">
        <v>1</v>
      </c>
      <c r="W538" s="223">
        <v>0.97380280596932289</v>
      </c>
      <c r="X538" s="223">
        <v>1</v>
      </c>
      <c r="Y538" s="223">
        <v>1.0774600799071294</v>
      </c>
      <c r="Z538" s="223">
        <v>1.0619575121040523</v>
      </c>
      <c r="AA538" s="223">
        <v>1.1403709958035124</v>
      </c>
      <c r="AB538" s="223">
        <v>1</v>
      </c>
      <c r="AC538" s="223">
        <v>1</v>
      </c>
      <c r="AD538" s="223">
        <v>0.98894981824747008</v>
      </c>
      <c r="AE538" s="223">
        <v>1</v>
      </c>
      <c r="AF538" s="223">
        <v>1</v>
      </c>
      <c r="AG538" s="223">
        <v>1</v>
      </c>
      <c r="AH538" s="223">
        <v>1.071678465571237</v>
      </c>
      <c r="AI538" s="223">
        <v>1</v>
      </c>
      <c r="AJ538" s="223">
        <v>0.98506076335648518</v>
      </c>
      <c r="AK538" s="223">
        <v>1.1218662799455483</v>
      </c>
      <c r="AL538" s="223">
        <v>1</v>
      </c>
      <c r="AM538" s="223">
        <v>0.89747388587195009</v>
      </c>
      <c r="AN538" s="223">
        <v>1</v>
      </c>
      <c r="AO538" s="223">
        <v>1.0157098512115426</v>
      </c>
      <c r="AP538" s="223">
        <v>1</v>
      </c>
      <c r="AQ538" s="223">
        <v>0.98076558949348014</v>
      </c>
      <c r="AR538" s="223">
        <v>1</v>
      </c>
      <c r="AS538" s="223">
        <v>1.1144783773689748</v>
      </c>
      <c r="AT538" s="223">
        <v>1.0323704843373687</v>
      </c>
      <c r="AU538" s="223">
        <v>1</v>
      </c>
      <c r="AV538" s="223">
        <v>1.0238632169540585</v>
      </c>
      <c r="AW538" s="223">
        <v>1</v>
      </c>
      <c r="AX538" s="223">
        <v>1</v>
      </c>
      <c r="AY538" s="223">
        <v>1.2094385437362172</v>
      </c>
      <c r="AZ538" s="223">
        <v>1</v>
      </c>
      <c r="BA538" s="223">
        <v>1</v>
      </c>
      <c r="BB538" s="223">
        <v>1</v>
      </c>
    </row>
    <row r="539" spans="1:54" ht="15" customHeight="1">
      <c r="A539" s="224">
        <f t="shared" si="40"/>
        <v>41791</v>
      </c>
      <c r="B539" s="225">
        <f t="shared" si="40"/>
        <v>41791</v>
      </c>
      <c r="C539" s="223">
        <v>1</v>
      </c>
      <c r="D539" s="223">
        <v>1</v>
      </c>
      <c r="E539" s="223">
        <v>1</v>
      </c>
      <c r="F539" s="223">
        <v>1.1809304460143097</v>
      </c>
      <c r="G539" s="223">
        <v>0.97654406916018544</v>
      </c>
      <c r="H539" s="223">
        <v>1</v>
      </c>
      <c r="I539" s="223">
        <v>1</v>
      </c>
      <c r="J539" s="223">
        <v>1</v>
      </c>
      <c r="K539" s="223">
        <v>1</v>
      </c>
      <c r="L539" s="223">
        <v>1.0906530669531427</v>
      </c>
      <c r="M539" s="223">
        <v>1.0497495351994142</v>
      </c>
      <c r="N539" s="223">
        <v>1</v>
      </c>
      <c r="O539" s="223">
        <v>1.2360029640252042</v>
      </c>
      <c r="P539" s="223">
        <v>1</v>
      </c>
      <c r="Q539" s="223">
        <v>1.0529833705753209</v>
      </c>
      <c r="R539" s="223">
        <v>1.1347782120407548</v>
      </c>
      <c r="S539" s="223">
        <v>1</v>
      </c>
      <c r="T539" s="223">
        <v>1.0169947497910166</v>
      </c>
      <c r="U539" s="223">
        <v>1</v>
      </c>
      <c r="V539" s="223">
        <v>1</v>
      </c>
      <c r="W539" s="223">
        <v>0.97683408698690288</v>
      </c>
      <c r="X539" s="223">
        <v>1</v>
      </c>
      <c r="Y539" s="223">
        <v>1.0756261779957728</v>
      </c>
      <c r="Z539" s="223">
        <v>1.0661527727557336</v>
      </c>
      <c r="AA539" s="223">
        <v>1.1424536693103389</v>
      </c>
      <c r="AB539" s="223">
        <v>1</v>
      </c>
      <c r="AC539" s="223">
        <v>1</v>
      </c>
      <c r="AD539" s="223">
        <v>0.99322050499778536</v>
      </c>
      <c r="AE539" s="223">
        <v>1</v>
      </c>
      <c r="AF539" s="223">
        <v>1</v>
      </c>
      <c r="AG539" s="223">
        <v>1</v>
      </c>
      <c r="AH539" s="223">
        <v>1.0719718297004575</v>
      </c>
      <c r="AI539" s="223">
        <v>1</v>
      </c>
      <c r="AJ539" s="223">
        <v>0.98786138636303056</v>
      </c>
      <c r="AK539" s="223">
        <v>1.1214425770966963</v>
      </c>
      <c r="AL539" s="223">
        <v>1</v>
      </c>
      <c r="AM539" s="223">
        <v>0.90400860307489339</v>
      </c>
      <c r="AN539" s="223">
        <v>1</v>
      </c>
      <c r="AO539" s="223">
        <v>1.0147181437453829</v>
      </c>
      <c r="AP539" s="223">
        <v>1</v>
      </c>
      <c r="AQ539" s="223">
        <v>0.97965170310139027</v>
      </c>
      <c r="AR539" s="223">
        <v>1</v>
      </c>
      <c r="AS539" s="223">
        <v>1.1218697498118169</v>
      </c>
      <c r="AT539" s="223">
        <v>1.0342797699867994</v>
      </c>
      <c r="AU539" s="223">
        <v>1</v>
      </c>
      <c r="AV539" s="223">
        <v>1.027356022608034</v>
      </c>
      <c r="AW539" s="223">
        <v>1</v>
      </c>
      <c r="AX539" s="223">
        <v>1</v>
      </c>
      <c r="AY539" s="223">
        <v>1.2072548483667389</v>
      </c>
      <c r="AZ539" s="223">
        <v>1</v>
      </c>
      <c r="BA539" s="223">
        <v>1</v>
      </c>
      <c r="BB539" s="223">
        <v>1</v>
      </c>
    </row>
    <row r="540" spans="1:54" ht="15" customHeight="1">
      <c r="A540" s="224">
        <f t="shared" si="40"/>
        <v>41821</v>
      </c>
      <c r="B540" s="225">
        <f t="shared" si="40"/>
        <v>41821</v>
      </c>
      <c r="C540" s="223">
        <v>1</v>
      </c>
      <c r="D540" s="223">
        <v>1</v>
      </c>
      <c r="E540" s="223">
        <v>1</v>
      </c>
      <c r="F540" s="223">
        <v>1.1847010140534455</v>
      </c>
      <c r="G540" s="223">
        <v>0.97679793139726756</v>
      </c>
      <c r="H540" s="223">
        <v>1</v>
      </c>
      <c r="I540" s="223">
        <v>1</v>
      </c>
      <c r="J540" s="223">
        <v>1</v>
      </c>
      <c r="K540" s="223">
        <v>1</v>
      </c>
      <c r="L540" s="223">
        <v>1.086265341046589</v>
      </c>
      <c r="M540" s="223">
        <v>1.0485341516318933</v>
      </c>
      <c r="N540" s="223">
        <v>1</v>
      </c>
      <c r="O540" s="223">
        <v>1.2362755722848233</v>
      </c>
      <c r="P540" s="223">
        <v>1</v>
      </c>
      <c r="Q540" s="223">
        <v>1.0567600425398092</v>
      </c>
      <c r="R540" s="223">
        <v>1.1391438241419278</v>
      </c>
      <c r="S540" s="223">
        <v>1</v>
      </c>
      <c r="T540" s="223">
        <v>1.0204247182303754</v>
      </c>
      <c r="U540" s="223">
        <v>1</v>
      </c>
      <c r="V540" s="223">
        <v>1</v>
      </c>
      <c r="W540" s="223">
        <v>0.98066841033353314</v>
      </c>
      <c r="X540" s="223">
        <v>1</v>
      </c>
      <c r="Y540" s="223">
        <v>1.0733634309249092</v>
      </c>
      <c r="Z540" s="223">
        <v>1.0704144053747715</v>
      </c>
      <c r="AA540" s="223">
        <v>1.1445007952138768</v>
      </c>
      <c r="AB540" s="223">
        <v>1</v>
      </c>
      <c r="AC540" s="223">
        <v>1</v>
      </c>
      <c r="AD540" s="223">
        <v>0.99730241671656117</v>
      </c>
      <c r="AE540" s="223">
        <v>1</v>
      </c>
      <c r="AF540" s="223">
        <v>1</v>
      </c>
      <c r="AG540" s="223">
        <v>1</v>
      </c>
      <c r="AH540" s="223">
        <v>1.0723835811295461</v>
      </c>
      <c r="AI540" s="223">
        <v>1</v>
      </c>
      <c r="AJ540" s="223">
        <v>0.99043954259617983</v>
      </c>
      <c r="AK540" s="223">
        <v>1.1213176891474141</v>
      </c>
      <c r="AL540" s="223">
        <v>1</v>
      </c>
      <c r="AM540" s="223">
        <v>0.91051918269900811</v>
      </c>
      <c r="AN540" s="223">
        <v>1</v>
      </c>
      <c r="AO540" s="223">
        <v>1.0138871389879069</v>
      </c>
      <c r="AP540" s="223">
        <v>1</v>
      </c>
      <c r="AQ540" s="223">
        <v>0.9790730451587778</v>
      </c>
      <c r="AR540" s="223">
        <v>1</v>
      </c>
      <c r="AS540" s="223">
        <v>1.1288412272687385</v>
      </c>
      <c r="AT540" s="223">
        <v>1.0366540404827458</v>
      </c>
      <c r="AU540" s="223">
        <v>1</v>
      </c>
      <c r="AV540" s="223">
        <v>1.0310347307035184</v>
      </c>
      <c r="AW540" s="223">
        <v>1</v>
      </c>
      <c r="AX540" s="223">
        <v>1</v>
      </c>
      <c r="AY540" s="223">
        <v>1.2050761517082751</v>
      </c>
      <c r="AZ540" s="223">
        <v>1</v>
      </c>
      <c r="BA540" s="223">
        <v>1</v>
      </c>
      <c r="BB540" s="223">
        <v>1</v>
      </c>
    </row>
    <row r="541" spans="1:54" ht="15" customHeight="1">
      <c r="A541" s="224">
        <f t="shared" si="40"/>
        <v>41852</v>
      </c>
      <c r="B541" s="225">
        <f t="shared" si="40"/>
        <v>41852</v>
      </c>
      <c r="C541" s="223">
        <v>1</v>
      </c>
      <c r="D541" s="223">
        <v>1</v>
      </c>
      <c r="E541" s="223">
        <v>1</v>
      </c>
      <c r="F541" s="223">
        <v>1.1882571735321656</v>
      </c>
      <c r="G541" s="223">
        <v>0.9771907108871245</v>
      </c>
      <c r="H541" s="223">
        <v>1</v>
      </c>
      <c r="I541" s="223">
        <v>1</v>
      </c>
      <c r="J541" s="223">
        <v>1</v>
      </c>
      <c r="K541" s="223">
        <v>1</v>
      </c>
      <c r="L541" s="223">
        <v>1.0823305302825352</v>
      </c>
      <c r="M541" s="223">
        <v>1.0470088793546322</v>
      </c>
      <c r="N541" s="223">
        <v>1</v>
      </c>
      <c r="O541" s="223">
        <v>1.2366092034172829</v>
      </c>
      <c r="P541" s="223">
        <v>1</v>
      </c>
      <c r="Q541" s="223">
        <v>1.0603625978662214</v>
      </c>
      <c r="R541" s="223">
        <v>1.1435388425825599</v>
      </c>
      <c r="S541" s="223">
        <v>1</v>
      </c>
      <c r="T541" s="223">
        <v>1.02369166996505</v>
      </c>
      <c r="U541" s="223">
        <v>1</v>
      </c>
      <c r="V541" s="223">
        <v>1</v>
      </c>
      <c r="W541" s="223">
        <v>0.98533227602875739</v>
      </c>
      <c r="X541" s="223">
        <v>1</v>
      </c>
      <c r="Y541" s="223">
        <v>1.0706684881309048</v>
      </c>
      <c r="Z541" s="223">
        <v>1.0747444481276827</v>
      </c>
      <c r="AA541" s="223">
        <v>1.1465115176831384</v>
      </c>
      <c r="AB541" s="223">
        <v>1</v>
      </c>
      <c r="AC541" s="223">
        <v>1</v>
      </c>
      <c r="AD541" s="223">
        <v>1.0011891735358853</v>
      </c>
      <c r="AE541" s="223">
        <v>1</v>
      </c>
      <c r="AF541" s="223">
        <v>1</v>
      </c>
      <c r="AG541" s="223">
        <v>1</v>
      </c>
      <c r="AH541" s="223">
        <v>1.072915850212117</v>
      </c>
      <c r="AI541" s="223">
        <v>1</v>
      </c>
      <c r="AJ541" s="223">
        <v>0.99278920823370964</v>
      </c>
      <c r="AK541" s="223">
        <v>1.1214963990213742</v>
      </c>
      <c r="AL541" s="223">
        <v>1</v>
      </c>
      <c r="AM541" s="223">
        <v>0.91700382633119792</v>
      </c>
      <c r="AN541" s="223">
        <v>1</v>
      </c>
      <c r="AO541" s="223">
        <v>1.0132189403925209</v>
      </c>
      <c r="AP541" s="223">
        <v>1</v>
      </c>
      <c r="AQ541" s="223">
        <v>0.97903715552727111</v>
      </c>
      <c r="AR541" s="223">
        <v>1</v>
      </c>
      <c r="AS541" s="223">
        <v>1.1353748741145016</v>
      </c>
      <c r="AT541" s="223">
        <v>1.0395053819244091</v>
      </c>
      <c r="AU541" s="223">
        <v>1</v>
      </c>
      <c r="AV541" s="223">
        <v>1.0349050430508671</v>
      </c>
      <c r="AW541" s="223">
        <v>1</v>
      </c>
      <c r="AX541" s="223">
        <v>1</v>
      </c>
      <c r="AY541" s="223">
        <v>1.20290251350697</v>
      </c>
      <c r="AZ541" s="223">
        <v>1</v>
      </c>
      <c r="BA541" s="223">
        <v>1</v>
      </c>
      <c r="BB541" s="223">
        <v>1</v>
      </c>
    </row>
    <row r="542" spans="1:54" ht="15" customHeight="1">
      <c r="A542" s="224">
        <f t="shared" si="40"/>
        <v>41883</v>
      </c>
      <c r="B542" s="225">
        <f t="shared" si="40"/>
        <v>41883</v>
      </c>
      <c r="C542" s="223">
        <v>1</v>
      </c>
      <c r="D542" s="223">
        <v>1</v>
      </c>
      <c r="E542" s="223">
        <v>1</v>
      </c>
      <c r="F542" s="223">
        <v>1.1916067116098443</v>
      </c>
      <c r="G542" s="223">
        <v>0.97771582505486421</v>
      </c>
      <c r="H542" s="223">
        <v>1</v>
      </c>
      <c r="I542" s="223">
        <v>1</v>
      </c>
      <c r="J542" s="223">
        <v>1</v>
      </c>
      <c r="K542" s="223">
        <v>1</v>
      </c>
      <c r="L542" s="223">
        <v>1.0788201380125315</v>
      </c>
      <c r="M542" s="223">
        <v>1.045190040769107</v>
      </c>
      <c r="N542" s="223">
        <v>1</v>
      </c>
      <c r="O542" s="223">
        <v>1.2370009552138423</v>
      </c>
      <c r="P542" s="223">
        <v>1</v>
      </c>
      <c r="Q542" s="223">
        <v>1.0637970718617866</v>
      </c>
      <c r="R542" s="223">
        <v>1.1479621422734168</v>
      </c>
      <c r="S542" s="223">
        <v>1</v>
      </c>
      <c r="T542" s="223">
        <v>1.0268013965172718</v>
      </c>
      <c r="U542" s="223">
        <v>1</v>
      </c>
      <c r="V542" s="223">
        <v>1</v>
      </c>
      <c r="W542" s="223">
        <v>0.99079813949949591</v>
      </c>
      <c r="X542" s="223">
        <v>1</v>
      </c>
      <c r="Y542" s="223">
        <v>1.0675656048371207</v>
      </c>
      <c r="Z542" s="223">
        <v>1.0791404799193391</v>
      </c>
      <c r="AA542" s="223">
        <v>1.1484873448286217</v>
      </c>
      <c r="AB542" s="223">
        <v>1</v>
      </c>
      <c r="AC542" s="223">
        <v>1</v>
      </c>
      <c r="AD542" s="223">
        <v>1.004887138398848</v>
      </c>
      <c r="AE542" s="223">
        <v>1</v>
      </c>
      <c r="AF542" s="223">
        <v>1</v>
      </c>
      <c r="AG542" s="223">
        <v>1</v>
      </c>
      <c r="AH542" s="223">
        <v>1.0735629805160747</v>
      </c>
      <c r="AI542" s="223">
        <v>1</v>
      </c>
      <c r="AJ542" s="223">
        <v>0.99491922446419168</v>
      </c>
      <c r="AK542" s="223">
        <v>1.1219639141481688</v>
      </c>
      <c r="AL542" s="223">
        <v>1</v>
      </c>
      <c r="AM542" s="223">
        <v>0.92346245038314212</v>
      </c>
      <c r="AN542" s="223">
        <v>1</v>
      </c>
      <c r="AO542" s="223">
        <v>1.0127051839679289</v>
      </c>
      <c r="AP542" s="223">
        <v>1</v>
      </c>
      <c r="AQ542" s="223">
        <v>0.97951666805848436</v>
      </c>
      <c r="AR542" s="223">
        <v>1</v>
      </c>
      <c r="AS542" s="223">
        <v>1.1414814101425377</v>
      </c>
      <c r="AT542" s="223">
        <v>1.0428148784337414</v>
      </c>
      <c r="AU542" s="223">
        <v>1</v>
      </c>
      <c r="AV542" s="223">
        <v>1.0389601705320763</v>
      </c>
      <c r="AW542" s="223">
        <v>1</v>
      </c>
      <c r="AX542" s="223">
        <v>1</v>
      </c>
      <c r="AY542" s="223">
        <v>1.2007336686903542</v>
      </c>
      <c r="AZ542" s="223">
        <v>1</v>
      </c>
      <c r="BA542" s="223">
        <v>1</v>
      </c>
      <c r="BB542" s="223">
        <v>1</v>
      </c>
    </row>
    <row r="543" spans="1:54" ht="15" customHeight="1">
      <c r="A543" s="224">
        <f t="shared" si="40"/>
        <v>41913</v>
      </c>
      <c r="B543" s="225">
        <f t="shared" si="40"/>
        <v>41913</v>
      </c>
      <c r="C543" s="223">
        <v>1</v>
      </c>
      <c r="D543" s="223">
        <v>1</v>
      </c>
      <c r="E543" s="223">
        <v>1</v>
      </c>
      <c r="F543" s="223">
        <v>1.194746867677825</v>
      </c>
      <c r="G543" s="223">
        <v>0.97837342095930613</v>
      </c>
      <c r="H543" s="223">
        <v>1</v>
      </c>
      <c r="I543" s="223">
        <v>1</v>
      </c>
      <c r="J543" s="223">
        <v>1</v>
      </c>
      <c r="K543" s="223">
        <v>1</v>
      </c>
      <c r="L543" s="223">
        <v>1.0757273866647907</v>
      </c>
      <c r="M543" s="223">
        <v>1.0430790182332625</v>
      </c>
      <c r="N543" s="223">
        <v>1</v>
      </c>
      <c r="O543" s="223">
        <v>1.237450880838211</v>
      </c>
      <c r="P543" s="223">
        <v>1</v>
      </c>
      <c r="Q543" s="223">
        <v>1.0670609105013462</v>
      </c>
      <c r="R543" s="223">
        <v>1.1524140409360177</v>
      </c>
      <c r="S543" s="223">
        <v>1</v>
      </c>
      <c r="T543" s="223">
        <v>1.0297516595883927</v>
      </c>
      <c r="U543" s="223">
        <v>1</v>
      </c>
      <c r="V543" s="223">
        <v>1</v>
      </c>
      <c r="W543" s="223">
        <v>0.99707960179165045</v>
      </c>
      <c r="X543" s="223">
        <v>1</v>
      </c>
      <c r="Y543" s="223">
        <v>1.0640582455525427</v>
      </c>
      <c r="Z543" s="223">
        <v>1.0836034514505259</v>
      </c>
      <c r="AA543" s="223">
        <v>1.1504280081995746</v>
      </c>
      <c r="AB543" s="223">
        <v>1</v>
      </c>
      <c r="AC543" s="223">
        <v>1</v>
      </c>
      <c r="AD543" s="223">
        <v>1.0083930111324821</v>
      </c>
      <c r="AE543" s="223">
        <v>1</v>
      </c>
      <c r="AF543" s="223">
        <v>1</v>
      </c>
      <c r="AG543" s="223">
        <v>1</v>
      </c>
      <c r="AH543" s="223">
        <v>1.0743251566493424</v>
      </c>
      <c r="AI543" s="223">
        <v>1</v>
      </c>
      <c r="AJ543" s="223">
        <v>0.99682723344204693</v>
      </c>
      <c r="AK543" s="223">
        <v>1.1227201315077624</v>
      </c>
      <c r="AL543" s="223">
        <v>1</v>
      </c>
      <c r="AM543" s="223">
        <v>0.92989359370684643</v>
      </c>
      <c r="AN543" s="223">
        <v>1</v>
      </c>
      <c r="AO543" s="223">
        <v>1.0123453614312883</v>
      </c>
      <c r="AP543" s="223">
        <v>1</v>
      </c>
      <c r="AQ543" s="223">
        <v>0.98051045954486249</v>
      </c>
      <c r="AR543" s="223">
        <v>1</v>
      </c>
      <c r="AS543" s="223">
        <v>1.1471495025998442</v>
      </c>
      <c r="AT543" s="223">
        <v>1.0465869776746097</v>
      </c>
      <c r="AU543" s="223">
        <v>1</v>
      </c>
      <c r="AV543" s="223">
        <v>1.043202765356066</v>
      </c>
      <c r="AW543" s="223">
        <v>1</v>
      </c>
      <c r="AX543" s="223">
        <v>1</v>
      </c>
      <c r="AY543" s="223">
        <v>1.1985695960537366</v>
      </c>
      <c r="AZ543" s="223">
        <v>1</v>
      </c>
      <c r="BA543" s="223">
        <v>1</v>
      </c>
      <c r="BB543" s="223">
        <v>1</v>
      </c>
    </row>
    <row r="544" spans="1:54" ht="15" customHeight="1">
      <c r="A544" s="224">
        <f t="shared" si="40"/>
        <v>41944</v>
      </c>
      <c r="B544" s="225">
        <f t="shared" si="40"/>
        <v>41944</v>
      </c>
      <c r="C544" s="223">
        <v>1</v>
      </c>
      <c r="D544" s="223">
        <v>1</v>
      </c>
      <c r="E544" s="223">
        <v>1</v>
      </c>
      <c r="F544" s="223">
        <v>1.197667833565303</v>
      </c>
      <c r="G544" s="223">
        <v>0.97916813246125367</v>
      </c>
      <c r="H544" s="223">
        <v>1</v>
      </c>
      <c r="I544" s="223">
        <v>1</v>
      </c>
      <c r="J544" s="223">
        <v>1</v>
      </c>
      <c r="K544" s="223">
        <v>1</v>
      </c>
      <c r="L544" s="223">
        <v>1.0730600070727199</v>
      </c>
      <c r="M544" s="223">
        <v>1.0406672320108099</v>
      </c>
      <c r="N544" s="223">
        <v>1</v>
      </c>
      <c r="O544" s="223">
        <v>1.2379610037849667</v>
      </c>
      <c r="P544" s="223">
        <v>1</v>
      </c>
      <c r="Q544" s="223">
        <v>1.0701458175944143</v>
      </c>
      <c r="R544" s="223">
        <v>1.1568958199753989</v>
      </c>
      <c r="S544" s="223">
        <v>1</v>
      </c>
      <c r="T544" s="223">
        <v>1.0325348544124429</v>
      </c>
      <c r="U544" s="223">
        <v>1</v>
      </c>
      <c r="V544" s="223">
        <v>1</v>
      </c>
      <c r="W544" s="223">
        <v>1.0042178272947937</v>
      </c>
      <c r="X544" s="223">
        <v>1</v>
      </c>
      <c r="Y544" s="223">
        <v>1.0601360051331787</v>
      </c>
      <c r="Z544" s="223">
        <v>1.0881365673799923</v>
      </c>
      <c r="AA544" s="223">
        <v>1.1523320540178505</v>
      </c>
      <c r="AB544" s="223">
        <v>1</v>
      </c>
      <c r="AC544" s="223">
        <v>1</v>
      </c>
      <c r="AD544" s="223">
        <v>1.0116970261774132</v>
      </c>
      <c r="AE544" s="223">
        <v>1</v>
      </c>
      <c r="AF544" s="223">
        <v>1</v>
      </c>
      <c r="AG544" s="223">
        <v>1</v>
      </c>
      <c r="AH544" s="223">
        <v>1.0752064576345559</v>
      </c>
      <c r="AI544" s="223">
        <v>1</v>
      </c>
      <c r="AJ544" s="223">
        <v>0.99850339949584344</v>
      </c>
      <c r="AK544" s="223">
        <v>1.1237747422989417</v>
      </c>
      <c r="AL544" s="223">
        <v>1</v>
      </c>
      <c r="AM544" s="223">
        <v>0.93629485729638418</v>
      </c>
      <c r="AN544" s="223">
        <v>1</v>
      </c>
      <c r="AO544" s="223">
        <v>1.0121442018455087</v>
      </c>
      <c r="AP544" s="223">
        <v>1</v>
      </c>
      <c r="AQ544" s="223">
        <v>0.9820349109233506</v>
      </c>
      <c r="AR544" s="223">
        <v>1</v>
      </c>
      <c r="AS544" s="223">
        <v>1.1523529962762051</v>
      </c>
      <c r="AT544" s="223">
        <v>1.0508417285953857</v>
      </c>
      <c r="AU544" s="223">
        <v>1</v>
      </c>
      <c r="AV544" s="223">
        <v>1.0476417903436812</v>
      </c>
      <c r="AW544" s="223">
        <v>1</v>
      </c>
      <c r="AX544" s="223">
        <v>1</v>
      </c>
      <c r="AY544" s="223">
        <v>1.1964104369858655</v>
      </c>
      <c r="AZ544" s="223">
        <v>1</v>
      </c>
      <c r="BA544" s="223">
        <v>1</v>
      </c>
      <c r="BB544" s="223">
        <v>1</v>
      </c>
    </row>
    <row r="545" spans="1:54" ht="15" customHeight="1">
      <c r="A545" s="224">
        <f t="shared" ref="A545:B564" si="41">A68</f>
        <v>41974</v>
      </c>
      <c r="B545" s="225">
        <f t="shared" si="41"/>
        <v>41974</v>
      </c>
      <c r="C545" s="223">
        <v>1</v>
      </c>
      <c r="D545" s="223">
        <v>1</v>
      </c>
      <c r="E545" s="223">
        <v>1</v>
      </c>
      <c r="F545" s="223">
        <v>1.2003666688467969</v>
      </c>
      <c r="G545" s="223">
        <v>0.98010011312890755</v>
      </c>
      <c r="H545" s="223">
        <v>1</v>
      </c>
      <c r="I545" s="223">
        <v>1</v>
      </c>
      <c r="J545" s="223">
        <v>1</v>
      </c>
      <c r="K545" s="223">
        <v>1</v>
      </c>
      <c r="L545" s="223">
        <v>1.0708112606765967</v>
      </c>
      <c r="M545" s="223">
        <v>1.0379560856667183</v>
      </c>
      <c r="N545" s="223">
        <v>1</v>
      </c>
      <c r="O545" s="223">
        <v>1.2385313791907877</v>
      </c>
      <c r="P545" s="223">
        <v>1</v>
      </c>
      <c r="Q545" s="223">
        <v>1.0730490635058469</v>
      </c>
      <c r="R545" s="223">
        <v>1.1614078178042639</v>
      </c>
      <c r="S545" s="223">
        <v>1</v>
      </c>
      <c r="T545" s="223">
        <v>1.035148593514456</v>
      </c>
      <c r="U545" s="223">
        <v>1</v>
      </c>
      <c r="V545" s="223">
        <v>1</v>
      </c>
      <c r="W545" s="223">
        <v>1.0122276573681723</v>
      </c>
      <c r="X545" s="223">
        <v>1</v>
      </c>
      <c r="Y545" s="223">
        <v>1.05580237135277</v>
      </c>
      <c r="Z545" s="223">
        <v>1.0927408448129099</v>
      </c>
      <c r="AA545" s="223">
        <v>1.154199200184461</v>
      </c>
      <c r="AB545" s="223">
        <v>1</v>
      </c>
      <c r="AC545" s="223">
        <v>1</v>
      </c>
      <c r="AD545" s="223">
        <v>1.0147956388034776</v>
      </c>
      <c r="AE545" s="223">
        <v>1</v>
      </c>
      <c r="AF545" s="223">
        <v>1</v>
      </c>
      <c r="AG545" s="223">
        <v>1</v>
      </c>
      <c r="AH545" s="223">
        <v>1.0762070756339754</v>
      </c>
      <c r="AI545" s="223">
        <v>1</v>
      </c>
      <c r="AJ545" s="223">
        <v>0.99994522198156977</v>
      </c>
      <c r="AK545" s="223">
        <v>1.1251276491404021</v>
      </c>
      <c r="AL545" s="223">
        <v>1</v>
      </c>
      <c r="AM545" s="223">
        <v>0.9426646134266734</v>
      </c>
      <c r="AN545" s="223">
        <v>1</v>
      </c>
      <c r="AO545" s="223">
        <v>1.0121011851191362</v>
      </c>
      <c r="AP545" s="223">
        <v>1</v>
      </c>
      <c r="AQ545" s="223">
        <v>0.98408893273142339</v>
      </c>
      <c r="AR545" s="223">
        <v>1</v>
      </c>
      <c r="AS545" s="223">
        <v>1.1570794600356209</v>
      </c>
      <c r="AT545" s="223">
        <v>1.0555838699810902</v>
      </c>
      <c r="AU545" s="223">
        <v>1</v>
      </c>
      <c r="AV545" s="223">
        <v>1.0522800789707834</v>
      </c>
      <c r="AW545" s="223">
        <v>1</v>
      </c>
      <c r="AX545" s="223">
        <v>1</v>
      </c>
      <c r="AY545" s="223">
        <v>1.194256169834822</v>
      </c>
      <c r="AZ545" s="223">
        <v>1</v>
      </c>
      <c r="BA545" s="223">
        <v>1</v>
      </c>
      <c r="BB545" s="223">
        <v>1</v>
      </c>
    </row>
    <row r="546" spans="1:54" ht="15" customHeight="1">
      <c r="A546" s="224">
        <f t="shared" si="41"/>
        <v>42005</v>
      </c>
      <c r="B546" s="225">
        <f t="shared" si="41"/>
        <v>42005</v>
      </c>
      <c r="C546" s="223">
        <v>1</v>
      </c>
      <c r="D546" s="223">
        <v>1</v>
      </c>
      <c r="E546" s="223">
        <v>1</v>
      </c>
      <c r="F546" s="223">
        <v>1.2027645923717512</v>
      </c>
      <c r="G546" s="223">
        <v>0.98118369105053638</v>
      </c>
      <c r="H546" s="223">
        <v>1</v>
      </c>
      <c r="I546" s="223">
        <v>1</v>
      </c>
      <c r="J546" s="223">
        <v>1</v>
      </c>
      <c r="K546" s="223">
        <v>1</v>
      </c>
      <c r="L546" s="223">
        <v>1.0688515252377517</v>
      </c>
      <c r="M546" s="223">
        <v>1.0350997608909434</v>
      </c>
      <c r="N546" s="223">
        <v>1</v>
      </c>
      <c r="O546" s="223">
        <v>1.2392178622844512</v>
      </c>
      <c r="P546" s="223">
        <v>1</v>
      </c>
      <c r="Q546" s="223">
        <v>1.0757346966912156</v>
      </c>
      <c r="R546" s="223">
        <v>1.1657011739508236</v>
      </c>
      <c r="S546" s="223">
        <v>1</v>
      </c>
      <c r="T546" s="223">
        <v>1.0375586286323328</v>
      </c>
      <c r="U546" s="223">
        <v>1</v>
      </c>
      <c r="V546" s="223">
        <v>1</v>
      </c>
      <c r="W546" s="223">
        <v>1.020811603979968</v>
      </c>
      <c r="X546" s="223">
        <v>1</v>
      </c>
      <c r="Y546" s="223">
        <v>1.0512765513827524</v>
      </c>
      <c r="Z546" s="223">
        <v>1.0972438583114186</v>
      </c>
      <c r="AA546" s="223">
        <v>1.1558696867417069</v>
      </c>
      <c r="AB546" s="223">
        <v>1</v>
      </c>
      <c r="AC546" s="223">
        <v>1</v>
      </c>
      <c r="AD546" s="223">
        <v>1.0177916087043435</v>
      </c>
      <c r="AE546" s="223">
        <v>1</v>
      </c>
      <c r="AF546" s="223">
        <v>1</v>
      </c>
      <c r="AG546" s="223">
        <v>1</v>
      </c>
      <c r="AH546" s="223">
        <v>1.0772641320345986</v>
      </c>
      <c r="AI546" s="223">
        <v>1</v>
      </c>
      <c r="AJ546" s="223">
        <v>1.0011297561961761</v>
      </c>
      <c r="AK546" s="223">
        <v>1.1266731633103702</v>
      </c>
      <c r="AL546" s="223">
        <v>1</v>
      </c>
      <c r="AM546" s="223">
        <v>0.94901462016660365</v>
      </c>
      <c r="AN546" s="223">
        <v>1</v>
      </c>
      <c r="AO546" s="223">
        <v>1.0122278708052634</v>
      </c>
      <c r="AP546" s="223">
        <v>1</v>
      </c>
      <c r="AQ546" s="223">
        <v>0.98667719158838574</v>
      </c>
      <c r="AR546" s="223">
        <v>1</v>
      </c>
      <c r="AS546" s="223">
        <v>1.1612975059590085</v>
      </c>
      <c r="AT546" s="223">
        <v>1.0606243857082591</v>
      </c>
      <c r="AU546" s="223">
        <v>1</v>
      </c>
      <c r="AV546" s="223">
        <v>1.0569845624053629</v>
      </c>
      <c r="AW546" s="223">
        <v>1</v>
      </c>
      <c r="AX546" s="223">
        <v>1</v>
      </c>
      <c r="AY546" s="223">
        <v>1.192122406953291</v>
      </c>
      <c r="AZ546" s="223">
        <v>1</v>
      </c>
      <c r="BA546" s="223">
        <v>1</v>
      </c>
      <c r="BB546" s="223">
        <v>1</v>
      </c>
    </row>
    <row r="547" spans="1:54" ht="15" customHeight="1">
      <c r="A547" s="224">
        <f t="shared" si="41"/>
        <v>42036</v>
      </c>
      <c r="B547" s="225">
        <f t="shared" si="41"/>
        <v>42036</v>
      </c>
      <c r="C547" s="223">
        <v>1</v>
      </c>
      <c r="D547" s="223">
        <v>1</v>
      </c>
      <c r="E547" s="223">
        <v>1</v>
      </c>
      <c r="F547" s="223">
        <v>1.2046645087842562</v>
      </c>
      <c r="G547" s="223">
        <v>0.9824563055679959</v>
      </c>
      <c r="H547" s="223">
        <v>1</v>
      </c>
      <c r="I547" s="223">
        <v>1</v>
      </c>
      <c r="J547" s="223">
        <v>1</v>
      </c>
      <c r="K547" s="223">
        <v>1</v>
      </c>
      <c r="L547" s="223">
        <v>1.0668591690942431</v>
      </c>
      <c r="M547" s="223">
        <v>1.0324938179214658</v>
      </c>
      <c r="N547" s="223">
        <v>1</v>
      </c>
      <c r="O547" s="223">
        <v>1.2401657180651542</v>
      </c>
      <c r="P547" s="223">
        <v>1</v>
      </c>
      <c r="Q547" s="223">
        <v>1.0781147216033318</v>
      </c>
      <c r="R547" s="223">
        <v>1.1691368128702229</v>
      </c>
      <c r="S547" s="223">
        <v>1</v>
      </c>
      <c r="T547" s="223">
        <v>1.0396807923397475</v>
      </c>
      <c r="U547" s="223">
        <v>1</v>
      </c>
      <c r="V547" s="223">
        <v>1</v>
      </c>
      <c r="W547" s="223">
        <v>1.0291689386878542</v>
      </c>
      <c r="X547" s="223">
        <v>1</v>
      </c>
      <c r="Y547" s="223">
        <v>1.0471176519673799</v>
      </c>
      <c r="Z547" s="223">
        <v>1.1011985925180987</v>
      </c>
      <c r="AA547" s="223">
        <v>1.1569347258590361</v>
      </c>
      <c r="AB547" s="223">
        <v>1</v>
      </c>
      <c r="AC547" s="223">
        <v>1</v>
      </c>
      <c r="AD547" s="223">
        <v>1.0209592300856147</v>
      </c>
      <c r="AE547" s="223">
        <v>1</v>
      </c>
      <c r="AF547" s="223">
        <v>1</v>
      </c>
      <c r="AG547" s="223">
        <v>1</v>
      </c>
      <c r="AH547" s="223">
        <v>1.0782148548313262</v>
      </c>
      <c r="AI547" s="223">
        <v>1</v>
      </c>
      <c r="AJ547" s="223">
        <v>1.0020028387776592</v>
      </c>
      <c r="AK547" s="223">
        <v>1.1281383588998419</v>
      </c>
      <c r="AL547" s="223">
        <v>1</v>
      </c>
      <c r="AM547" s="223">
        <v>0.95537848144170845</v>
      </c>
      <c r="AN547" s="223">
        <v>1</v>
      </c>
      <c r="AO547" s="223">
        <v>1.0125555274876981</v>
      </c>
      <c r="AP547" s="223">
        <v>1</v>
      </c>
      <c r="AQ547" s="223">
        <v>0.98981844307315514</v>
      </c>
      <c r="AR547" s="223">
        <v>1</v>
      </c>
      <c r="AS547" s="223">
        <v>1.1649492641366763</v>
      </c>
      <c r="AT547" s="223">
        <v>1.0654646811866217</v>
      </c>
      <c r="AU547" s="223">
        <v>1</v>
      </c>
      <c r="AV547" s="223">
        <v>1.0614049956029579</v>
      </c>
      <c r="AW547" s="223">
        <v>1</v>
      </c>
      <c r="AX547" s="223">
        <v>1</v>
      </c>
      <c r="AY547" s="223">
        <v>1.1900493523003437</v>
      </c>
      <c r="AZ547" s="223">
        <v>1</v>
      </c>
      <c r="BA547" s="223">
        <v>1</v>
      </c>
      <c r="BB547" s="223">
        <v>1</v>
      </c>
    </row>
    <row r="548" spans="1:54" ht="15" customHeight="1">
      <c r="A548" s="224">
        <f t="shared" si="41"/>
        <v>42064</v>
      </c>
      <c r="B548" s="225">
        <f t="shared" si="41"/>
        <v>42064</v>
      </c>
      <c r="C548" s="223">
        <v>1</v>
      </c>
      <c r="D548" s="223">
        <v>1</v>
      </c>
      <c r="E548" s="223">
        <v>1</v>
      </c>
      <c r="F548" s="223">
        <v>1.2059442989014775</v>
      </c>
      <c r="G548" s="223">
        <v>0.98394442846287145</v>
      </c>
      <c r="H548" s="223">
        <v>1</v>
      </c>
      <c r="I548" s="223">
        <v>1</v>
      </c>
      <c r="J548" s="223">
        <v>1</v>
      </c>
      <c r="K548" s="223">
        <v>1</v>
      </c>
      <c r="L548" s="223">
        <v>1.0646470969806712</v>
      </c>
      <c r="M548" s="223">
        <v>1.0303751920562387</v>
      </c>
      <c r="N548" s="223">
        <v>1</v>
      </c>
      <c r="O548" s="223">
        <v>1.2414669353431622</v>
      </c>
      <c r="P548" s="223">
        <v>1</v>
      </c>
      <c r="Q548" s="223">
        <v>1.0801324052936527</v>
      </c>
      <c r="R548" s="223">
        <v>1.1713314184668937</v>
      </c>
      <c r="S548" s="223">
        <v>1</v>
      </c>
      <c r="T548" s="223">
        <v>1.0414609540027733</v>
      </c>
      <c r="U548" s="223">
        <v>1</v>
      </c>
      <c r="V548" s="223">
        <v>1</v>
      </c>
      <c r="W548" s="223">
        <v>1.0368120433263872</v>
      </c>
      <c r="X548" s="223">
        <v>1</v>
      </c>
      <c r="Y548" s="223">
        <v>1.0436594293864232</v>
      </c>
      <c r="Z548" s="223">
        <v>1.104332560378652</v>
      </c>
      <c r="AA548" s="223">
        <v>1.1571493575971965</v>
      </c>
      <c r="AB548" s="223">
        <v>1</v>
      </c>
      <c r="AC548" s="223">
        <v>1</v>
      </c>
      <c r="AD548" s="223">
        <v>1.0244680864469076</v>
      </c>
      <c r="AE548" s="223">
        <v>1</v>
      </c>
      <c r="AF548" s="223">
        <v>1</v>
      </c>
      <c r="AG548" s="223">
        <v>1</v>
      </c>
      <c r="AH548" s="223">
        <v>1.0789614314583511</v>
      </c>
      <c r="AI548" s="223">
        <v>1</v>
      </c>
      <c r="AJ548" s="223">
        <v>1.0025287870006139</v>
      </c>
      <c r="AK548" s="223">
        <v>1.1293607395458933</v>
      </c>
      <c r="AL548" s="223">
        <v>1</v>
      </c>
      <c r="AM548" s="223">
        <v>0.96177688934431305</v>
      </c>
      <c r="AN548" s="223">
        <v>1</v>
      </c>
      <c r="AO548" s="223">
        <v>1.0131068502760767</v>
      </c>
      <c r="AP548" s="223">
        <v>1</v>
      </c>
      <c r="AQ548" s="223">
        <v>0.9935419224480001</v>
      </c>
      <c r="AR548" s="223">
        <v>1</v>
      </c>
      <c r="AS548" s="223">
        <v>1.1679936831501274</v>
      </c>
      <c r="AT548" s="223">
        <v>1.0698034464504369</v>
      </c>
      <c r="AU548" s="223">
        <v>1</v>
      </c>
      <c r="AV548" s="223">
        <v>1.0653271731702152</v>
      </c>
      <c r="AW548" s="223">
        <v>1</v>
      </c>
      <c r="AX548" s="223">
        <v>1</v>
      </c>
      <c r="AY548" s="223">
        <v>1.1880614262983396</v>
      </c>
      <c r="AZ548" s="223">
        <v>1</v>
      </c>
      <c r="BA548" s="223">
        <v>1</v>
      </c>
      <c r="BB548" s="223">
        <v>1</v>
      </c>
    </row>
    <row r="549" spans="1:54" ht="15" customHeight="1">
      <c r="A549" s="224">
        <f t="shared" si="41"/>
        <v>42095</v>
      </c>
      <c r="B549" s="225">
        <f t="shared" si="41"/>
        <v>42095</v>
      </c>
      <c r="C549" s="223">
        <v>1</v>
      </c>
      <c r="D549" s="223">
        <v>1</v>
      </c>
      <c r="E549" s="223">
        <v>1</v>
      </c>
      <c r="F549" s="223">
        <v>1.2066164470020599</v>
      </c>
      <c r="G549" s="223">
        <v>0.98564659825123291</v>
      </c>
      <c r="H549" s="223">
        <v>1</v>
      </c>
      <c r="I549" s="223">
        <v>1</v>
      </c>
      <c r="J549" s="223">
        <v>1</v>
      </c>
      <c r="K549" s="223">
        <v>1</v>
      </c>
      <c r="L549" s="223">
        <v>1.0622214144363704</v>
      </c>
      <c r="M549" s="223">
        <v>1.0287356031339514</v>
      </c>
      <c r="N549" s="223">
        <v>1</v>
      </c>
      <c r="O549" s="223">
        <v>1.2431188606427941</v>
      </c>
      <c r="P549" s="223">
        <v>1</v>
      </c>
      <c r="Q549" s="223">
        <v>1.0817928957694838</v>
      </c>
      <c r="R549" s="223">
        <v>1.1723168747629515</v>
      </c>
      <c r="S549" s="223">
        <v>1</v>
      </c>
      <c r="T549" s="223">
        <v>1.0429041416705935</v>
      </c>
      <c r="U549" s="223">
        <v>1</v>
      </c>
      <c r="V549" s="223">
        <v>1</v>
      </c>
      <c r="W549" s="223">
        <v>1.0437405417082695</v>
      </c>
      <c r="X549" s="223">
        <v>1</v>
      </c>
      <c r="Y549" s="223">
        <v>1.0408884820484838</v>
      </c>
      <c r="Z549" s="223">
        <v>1.1066597886787115</v>
      </c>
      <c r="AA549" s="223">
        <v>1.1565365113311095</v>
      </c>
      <c r="AB549" s="223">
        <v>1</v>
      </c>
      <c r="AC549" s="223">
        <v>1</v>
      </c>
      <c r="AD549" s="223">
        <v>1.0283188918651531</v>
      </c>
      <c r="AE549" s="223">
        <v>1</v>
      </c>
      <c r="AF549" s="223">
        <v>1</v>
      </c>
      <c r="AG549" s="223">
        <v>1</v>
      </c>
      <c r="AH549" s="223">
        <v>1.0795072121922287</v>
      </c>
      <c r="AI549" s="223">
        <v>1</v>
      </c>
      <c r="AJ549" s="223">
        <v>1.0027143848736153</v>
      </c>
      <c r="AK549" s="223">
        <v>1.1303440218773513</v>
      </c>
      <c r="AL549" s="223">
        <v>1</v>
      </c>
      <c r="AM549" s="223">
        <v>0.96820963486051292</v>
      </c>
      <c r="AN549" s="223">
        <v>1</v>
      </c>
      <c r="AO549" s="223">
        <v>1.0138794926136399</v>
      </c>
      <c r="AP549" s="223">
        <v>1</v>
      </c>
      <c r="AQ549" s="223">
        <v>0.99785197695194805</v>
      </c>
      <c r="AR549" s="223">
        <v>1</v>
      </c>
      <c r="AS549" s="223">
        <v>1.1704394903254483</v>
      </c>
      <c r="AT549" s="223">
        <v>1.0736447327511827</v>
      </c>
      <c r="AU549" s="223">
        <v>1</v>
      </c>
      <c r="AV549" s="223">
        <v>1.0687558141054372</v>
      </c>
      <c r="AW549" s="223">
        <v>1</v>
      </c>
      <c r="AX549" s="223">
        <v>1</v>
      </c>
      <c r="AY549" s="223">
        <v>1.1861567912766335</v>
      </c>
      <c r="AZ549" s="223">
        <v>1</v>
      </c>
      <c r="BA549" s="223">
        <v>1</v>
      </c>
      <c r="BB549" s="223">
        <v>1</v>
      </c>
    </row>
    <row r="550" spans="1:54" ht="15" customHeight="1">
      <c r="A550" s="224">
        <f t="shared" si="41"/>
        <v>42125</v>
      </c>
      <c r="B550" s="225">
        <f t="shared" si="41"/>
        <v>42125</v>
      </c>
      <c r="C550" s="223">
        <v>1</v>
      </c>
      <c r="D550" s="223">
        <v>1</v>
      </c>
      <c r="E550" s="223">
        <v>1</v>
      </c>
      <c r="F550" s="223">
        <v>1.2066834299080813</v>
      </c>
      <c r="G550" s="223">
        <v>0.98756488691043376</v>
      </c>
      <c r="H550" s="223">
        <v>1</v>
      </c>
      <c r="I550" s="223">
        <v>1</v>
      </c>
      <c r="J550" s="223">
        <v>1</v>
      </c>
      <c r="K550" s="223">
        <v>1</v>
      </c>
      <c r="L550" s="223">
        <v>1.0595846883396751</v>
      </c>
      <c r="M550" s="223">
        <v>1.0275746472068918</v>
      </c>
      <c r="N550" s="223">
        <v>1</v>
      </c>
      <c r="O550" s="223">
        <v>1.2451246269455087</v>
      </c>
      <c r="P550" s="223">
        <v>1</v>
      </c>
      <c r="Q550" s="223">
        <v>1.0830954749903379</v>
      </c>
      <c r="R550" s="223">
        <v>1.1721048222348645</v>
      </c>
      <c r="S550" s="223">
        <v>1</v>
      </c>
      <c r="T550" s="223">
        <v>1.0440098504433739</v>
      </c>
      <c r="U550" s="223">
        <v>1</v>
      </c>
      <c r="V550" s="223">
        <v>1</v>
      </c>
      <c r="W550" s="223">
        <v>1.0499420235124497</v>
      </c>
      <c r="X550" s="223">
        <v>1</v>
      </c>
      <c r="Y550" s="223">
        <v>1.0388027470547518</v>
      </c>
      <c r="Z550" s="223">
        <v>1.1081809809500565</v>
      </c>
      <c r="AA550" s="223">
        <v>1.155105339084824</v>
      </c>
      <c r="AB550" s="223">
        <v>1</v>
      </c>
      <c r="AC550" s="223">
        <v>1</v>
      </c>
      <c r="AD550" s="223">
        <v>1.0325181096582687</v>
      </c>
      <c r="AE550" s="223">
        <v>1</v>
      </c>
      <c r="AF550" s="223">
        <v>1</v>
      </c>
      <c r="AG550" s="223">
        <v>1</v>
      </c>
      <c r="AH550" s="223">
        <v>1.0798522540016731</v>
      </c>
      <c r="AI550" s="223">
        <v>1</v>
      </c>
      <c r="AJ550" s="223">
        <v>1.0025608233858809</v>
      </c>
      <c r="AK550" s="223">
        <v>1.131088000279054</v>
      </c>
      <c r="AL550" s="223">
        <v>1</v>
      </c>
      <c r="AM550" s="223">
        <v>0.97467707701112771</v>
      </c>
      <c r="AN550" s="223">
        <v>1</v>
      </c>
      <c r="AO550" s="223">
        <v>1.0148747468509711</v>
      </c>
      <c r="AP550" s="223">
        <v>1</v>
      </c>
      <c r="AQ550" s="223">
        <v>1.0027629991477436</v>
      </c>
      <c r="AR550" s="223">
        <v>1</v>
      </c>
      <c r="AS550" s="223">
        <v>1.172285561759866</v>
      </c>
      <c r="AT550" s="223">
        <v>1.07698437214401</v>
      </c>
      <c r="AU550" s="223">
        <v>1</v>
      </c>
      <c r="AV550" s="223">
        <v>1.0716874957772218</v>
      </c>
      <c r="AW550" s="223">
        <v>1</v>
      </c>
      <c r="AX550" s="223">
        <v>1</v>
      </c>
      <c r="AY550" s="223">
        <v>1.1843349780904748</v>
      </c>
      <c r="AZ550" s="223">
        <v>1</v>
      </c>
      <c r="BA550" s="223">
        <v>1</v>
      </c>
      <c r="BB550" s="223">
        <v>1</v>
      </c>
    </row>
    <row r="551" spans="1:54" ht="15" customHeight="1">
      <c r="A551" s="224">
        <f t="shared" si="41"/>
        <v>42156</v>
      </c>
      <c r="B551" s="225">
        <f t="shared" si="41"/>
        <v>42156</v>
      </c>
      <c r="C551" s="223">
        <v>1</v>
      </c>
      <c r="D551" s="223">
        <v>1</v>
      </c>
      <c r="E551" s="223">
        <v>1</v>
      </c>
      <c r="F551" s="223">
        <v>1.2061476011118961</v>
      </c>
      <c r="G551" s="223">
        <v>0.9897013233191474</v>
      </c>
      <c r="H551" s="223">
        <v>1</v>
      </c>
      <c r="I551" s="223">
        <v>1</v>
      </c>
      <c r="J551" s="223">
        <v>1</v>
      </c>
      <c r="K551" s="223">
        <v>1</v>
      </c>
      <c r="L551" s="223">
        <v>1.0567393681977986</v>
      </c>
      <c r="M551" s="223">
        <v>1.0268919553866462</v>
      </c>
      <c r="N551" s="223">
        <v>1</v>
      </c>
      <c r="O551" s="223">
        <v>1.2474873021872388</v>
      </c>
      <c r="P551" s="223">
        <v>1</v>
      </c>
      <c r="Q551" s="223">
        <v>1.0840394380578176</v>
      </c>
      <c r="R551" s="223">
        <v>1.1707061356097981</v>
      </c>
      <c r="S551" s="223">
        <v>1</v>
      </c>
      <c r="T551" s="223">
        <v>1.0447775832744643</v>
      </c>
      <c r="U551" s="223">
        <v>1</v>
      </c>
      <c r="V551" s="223">
        <v>1</v>
      </c>
      <c r="W551" s="223">
        <v>1.0554041632173852</v>
      </c>
      <c r="X551" s="223">
        <v>1</v>
      </c>
      <c r="Y551" s="223">
        <v>1.0374002959322328</v>
      </c>
      <c r="Z551" s="223">
        <v>1.1088967247594204</v>
      </c>
      <c r="AA551" s="223">
        <v>1.1528645007293581</v>
      </c>
      <c r="AB551" s="223">
        <v>1</v>
      </c>
      <c r="AC551" s="223">
        <v>1</v>
      </c>
      <c r="AD551" s="223">
        <v>1.0370721355235966</v>
      </c>
      <c r="AE551" s="223">
        <v>1</v>
      </c>
      <c r="AF551" s="223">
        <v>1</v>
      </c>
      <c r="AG551" s="223">
        <v>1</v>
      </c>
      <c r="AH551" s="223">
        <v>1.0799966105187333</v>
      </c>
      <c r="AI551" s="223">
        <v>1</v>
      </c>
      <c r="AJ551" s="223">
        <v>1.0020692423510609</v>
      </c>
      <c r="AK551" s="223">
        <v>1.131592473278884</v>
      </c>
      <c r="AL551" s="223">
        <v>1</v>
      </c>
      <c r="AM551" s="223">
        <v>0.98117956820676122</v>
      </c>
      <c r="AN551" s="223">
        <v>1</v>
      </c>
      <c r="AO551" s="223">
        <v>1.0160938739951972</v>
      </c>
      <c r="AP551" s="223">
        <v>1</v>
      </c>
      <c r="AQ551" s="223">
        <v>1.0082893433177846</v>
      </c>
      <c r="AR551" s="223">
        <v>1</v>
      </c>
      <c r="AS551" s="223">
        <v>1.1735307733413152</v>
      </c>
      <c r="AT551" s="223">
        <v>1.0798182690110114</v>
      </c>
      <c r="AU551" s="223">
        <v>1</v>
      </c>
      <c r="AV551" s="223">
        <v>1.0741188565226332</v>
      </c>
      <c r="AW551" s="223">
        <v>1</v>
      </c>
      <c r="AX551" s="223">
        <v>1</v>
      </c>
      <c r="AY551" s="223">
        <v>1.1825955356647908</v>
      </c>
      <c r="AZ551" s="223">
        <v>1</v>
      </c>
      <c r="BA551" s="223">
        <v>1</v>
      </c>
      <c r="BB551" s="223">
        <v>1</v>
      </c>
    </row>
    <row r="552" spans="1:54" ht="15" customHeight="1">
      <c r="A552" s="224">
        <f t="shared" si="41"/>
        <v>42186</v>
      </c>
      <c r="B552" s="225">
        <f t="shared" si="41"/>
        <v>42186</v>
      </c>
      <c r="C552" s="223">
        <v>1</v>
      </c>
      <c r="D552" s="223">
        <v>1</v>
      </c>
      <c r="E552" s="223">
        <v>1</v>
      </c>
      <c r="F552" s="223">
        <v>1.205011348270709</v>
      </c>
      <c r="G552" s="223">
        <v>0.99205802888882544</v>
      </c>
      <c r="H552" s="223">
        <v>1</v>
      </c>
      <c r="I552" s="223">
        <v>1</v>
      </c>
      <c r="J552" s="223">
        <v>1</v>
      </c>
      <c r="K552" s="223">
        <v>1</v>
      </c>
      <c r="L552" s="223">
        <v>1.0536879500654945</v>
      </c>
      <c r="M552" s="223">
        <v>1.0266871691822523</v>
      </c>
      <c r="N552" s="223">
        <v>1</v>
      </c>
      <c r="O552" s="223">
        <v>1.2502100943747476</v>
      </c>
      <c r="P552" s="223">
        <v>1</v>
      </c>
      <c r="Q552" s="223">
        <v>1.0846240461471288</v>
      </c>
      <c r="R552" s="223">
        <v>1.1681316607572014</v>
      </c>
      <c r="S552" s="223">
        <v>1</v>
      </c>
      <c r="T552" s="223">
        <v>1.0452068177844622</v>
      </c>
      <c r="U552" s="223">
        <v>1</v>
      </c>
      <c r="V552" s="223">
        <v>1</v>
      </c>
      <c r="W552" s="223">
        <v>1.0601138868144262</v>
      </c>
      <c r="X552" s="223">
        <v>1</v>
      </c>
      <c r="Y552" s="223">
        <v>1.0366792053252158</v>
      </c>
      <c r="Z552" s="223">
        <v>1.1088075311514596</v>
      </c>
      <c r="AA552" s="223">
        <v>1.1498227468841842</v>
      </c>
      <c r="AB552" s="223">
        <v>1</v>
      </c>
      <c r="AC552" s="223">
        <v>1</v>
      </c>
      <c r="AD552" s="223">
        <v>1.041987728047137</v>
      </c>
      <c r="AE552" s="223">
        <v>1</v>
      </c>
      <c r="AF552" s="223">
        <v>1</v>
      </c>
      <c r="AG552" s="223">
        <v>1</v>
      </c>
      <c r="AH552" s="223">
        <v>1.0799403356159294</v>
      </c>
      <c r="AI552" s="223">
        <v>1</v>
      </c>
      <c r="AJ552" s="223">
        <v>1.0012408065337322</v>
      </c>
      <c r="AK552" s="223">
        <v>1.1318572301078405</v>
      </c>
      <c r="AL552" s="223">
        <v>1</v>
      </c>
      <c r="AM552" s="223">
        <v>0.98771747782594077</v>
      </c>
      <c r="AN552" s="223">
        <v>1</v>
      </c>
      <c r="AO552" s="223">
        <v>1.0175381878957734</v>
      </c>
      <c r="AP552" s="223">
        <v>1</v>
      </c>
      <c r="AQ552" s="223">
        <v>1.0144462998998531</v>
      </c>
      <c r="AR552" s="223">
        <v>1</v>
      </c>
      <c r="AS552" s="223">
        <v>1.1741739255267332</v>
      </c>
      <c r="AT552" s="223">
        <v>1.0821421257355806</v>
      </c>
      <c r="AU552" s="223">
        <v>1</v>
      </c>
      <c r="AV552" s="223">
        <v>1.0760463706056058</v>
      </c>
      <c r="AW552" s="223">
        <v>1</v>
      </c>
      <c r="AX552" s="223">
        <v>1</v>
      </c>
      <c r="AY552" s="223">
        <v>1.1809380008985206</v>
      </c>
      <c r="AZ552" s="223">
        <v>1</v>
      </c>
      <c r="BA552" s="223">
        <v>1</v>
      </c>
      <c r="BB552" s="223">
        <v>1</v>
      </c>
    </row>
    <row r="553" spans="1:54" ht="15" customHeight="1">
      <c r="A553" s="224">
        <f t="shared" si="41"/>
        <v>42217</v>
      </c>
      <c r="B553" s="225">
        <f t="shared" si="41"/>
        <v>42217</v>
      </c>
      <c r="C553" s="223">
        <v>1</v>
      </c>
      <c r="D553" s="223">
        <v>1</v>
      </c>
      <c r="E553" s="223">
        <v>1</v>
      </c>
      <c r="F553" s="223">
        <v>1.203267171722606</v>
      </c>
      <c r="G553" s="223">
        <v>0.99464076163071202</v>
      </c>
      <c r="H553" s="223">
        <v>1</v>
      </c>
      <c r="I553" s="223">
        <v>1</v>
      </c>
      <c r="J553" s="223">
        <v>1</v>
      </c>
      <c r="K553" s="223">
        <v>1</v>
      </c>
      <c r="L553" s="223">
        <v>1.0504295163715753</v>
      </c>
      <c r="M553" s="223">
        <v>1.0269677875592707</v>
      </c>
      <c r="N553" s="223">
        <v>1</v>
      </c>
      <c r="O553" s="223">
        <v>1.2533021540029179</v>
      </c>
      <c r="P553" s="223">
        <v>1</v>
      </c>
      <c r="Q553" s="223">
        <v>1.084842658718032</v>
      </c>
      <c r="R553" s="223">
        <v>1.16437258315057</v>
      </c>
      <c r="S553" s="223">
        <v>1</v>
      </c>
      <c r="T553" s="223">
        <v>1.0452914735054748</v>
      </c>
      <c r="U553" s="223">
        <v>1</v>
      </c>
      <c r="V553" s="223">
        <v>1</v>
      </c>
      <c r="W553" s="223">
        <v>1.0640454310685552</v>
      </c>
      <c r="X553" s="223">
        <v>1</v>
      </c>
      <c r="Y553" s="223">
        <v>1.0366487913456912</v>
      </c>
      <c r="Z553" s="223">
        <v>1.1079006182872944</v>
      </c>
      <c r="AA553" s="223">
        <v>1.14597550323703</v>
      </c>
      <c r="AB553" s="223">
        <v>1</v>
      </c>
      <c r="AC553" s="223">
        <v>1</v>
      </c>
      <c r="AD553" s="223">
        <v>1.0472777292197379</v>
      </c>
      <c r="AE553" s="223">
        <v>1</v>
      </c>
      <c r="AF553" s="223">
        <v>1</v>
      </c>
      <c r="AG553" s="223">
        <v>1</v>
      </c>
      <c r="AH553" s="223">
        <v>1.0796801925592896</v>
      </c>
      <c r="AI553" s="223">
        <v>1</v>
      </c>
      <c r="AJ553" s="223">
        <v>1.0000711454059943</v>
      </c>
      <c r="AK553" s="223">
        <v>1.1318781275984331</v>
      </c>
      <c r="AL553" s="223">
        <v>1</v>
      </c>
      <c r="AM553" s="223">
        <v>0.99429176125584207</v>
      </c>
      <c r="AN553" s="223">
        <v>1</v>
      </c>
      <c r="AO553" s="223">
        <v>1.0192127050671742</v>
      </c>
      <c r="AP553" s="223">
        <v>1</v>
      </c>
      <c r="AQ553" s="223">
        <v>1.0212599797973518</v>
      </c>
      <c r="AR553" s="223">
        <v>1</v>
      </c>
      <c r="AS553" s="223">
        <v>1.174203910172479</v>
      </c>
      <c r="AT553" s="223">
        <v>1.0839432156766708</v>
      </c>
      <c r="AU553" s="223">
        <v>1</v>
      </c>
      <c r="AV553" s="223">
        <v>1.0774581988124208</v>
      </c>
      <c r="AW553" s="223">
        <v>1</v>
      </c>
      <c r="AX553" s="223">
        <v>1</v>
      </c>
      <c r="AY553" s="223">
        <v>1.1793632564661245</v>
      </c>
      <c r="AZ553" s="223">
        <v>1</v>
      </c>
      <c r="BA553" s="223">
        <v>1</v>
      </c>
      <c r="BB553" s="223">
        <v>1</v>
      </c>
    </row>
    <row r="554" spans="1:54" ht="15" customHeight="1">
      <c r="A554" s="224">
        <f t="shared" si="41"/>
        <v>42248</v>
      </c>
      <c r="B554" s="225">
        <f t="shared" si="41"/>
        <v>42248</v>
      </c>
      <c r="C554" s="223">
        <v>1</v>
      </c>
      <c r="D554" s="223">
        <v>1</v>
      </c>
      <c r="E554" s="223">
        <v>1</v>
      </c>
      <c r="F554" s="223">
        <v>1.2009402638111815</v>
      </c>
      <c r="G554" s="223">
        <v>0.99744578914914606</v>
      </c>
      <c r="H554" s="223">
        <v>1</v>
      </c>
      <c r="I554" s="223">
        <v>1</v>
      </c>
      <c r="J554" s="223">
        <v>1</v>
      </c>
      <c r="K554" s="223">
        <v>1</v>
      </c>
      <c r="L554" s="223">
        <v>1.0469706165064114</v>
      </c>
      <c r="M554" s="223">
        <v>1.0277137506630374</v>
      </c>
      <c r="N554" s="223">
        <v>1</v>
      </c>
      <c r="O554" s="223">
        <v>1.256755570327492</v>
      </c>
      <c r="P554" s="223">
        <v>1</v>
      </c>
      <c r="Q554" s="223">
        <v>1.0847101029618338</v>
      </c>
      <c r="R554" s="223">
        <v>1.1594830719037621</v>
      </c>
      <c r="S554" s="223">
        <v>1</v>
      </c>
      <c r="T554" s="223">
        <v>1.0450455110534933</v>
      </c>
      <c r="U554" s="223">
        <v>1</v>
      </c>
      <c r="V554" s="223">
        <v>1</v>
      </c>
      <c r="W554" s="223">
        <v>1.0672235862636403</v>
      </c>
      <c r="X554" s="223">
        <v>1</v>
      </c>
      <c r="Y554" s="223">
        <v>1.0372786671016614</v>
      </c>
      <c r="Z554" s="223">
        <v>1.1062092143947544</v>
      </c>
      <c r="AA554" s="223">
        <v>1.1413592437907267</v>
      </c>
      <c r="AB554" s="223">
        <v>1</v>
      </c>
      <c r="AC554" s="223">
        <v>1</v>
      </c>
      <c r="AD554" s="223">
        <v>1.0529407735651242</v>
      </c>
      <c r="AE554" s="223">
        <v>1</v>
      </c>
      <c r="AF554" s="223">
        <v>1</v>
      </c>
      <c r="AG554" s="223">
        <v>1</v>
      </c>
      <c r="AH554" s="223">
        <v>1.07922436438434</v>
      </c>
      <c r="AI554" s="223">
        <v>1</v>
      </c>
      <c r="AJ554" s="223">
        <v>0.99857397882057852</v>
      </c>
      <c r="AK554" s="223">
        <v>1.1316667666866231</v>
      </c>
      <c r="AL554" s="223">
        <v>1</v>
      </c>
      <c r="AM554" s="223">
        <v>1.000910553691726</v>
      </c>
      <c r="AN554" s="223">
        <v>1</v>
      </c>
      <c r="AO554" s="223">
        <v>1.021111449440661</v>
      </c>
      <c r="AP554" s="223">
        <v>1</v>
      </c>
      <c r="AQ554" s="223">
        <v>1.0287283266961929</v>
      </c>
      <c r="AR554" s="223">
        <v>1</v>
      </c>
      <c r="AS554" s="223">
        <v>1.1736451298401325</v>
      </c>
      <c r="AT554" s="223">
        <v>1.0852415895147594</v>
      </c>
      <c r="AU554" s="223">
        <v>1</v>
      </c>
      <c r="AV554" s="223">
        <v>1.0783743209064913</v>
      </c>
      <c r="AW554" s="223">
        <v>1</v>
      </c>
      <c r="AX554" s="223">
        <v>1</v>
      </c>
      <c r="AY554" s="223">
        <v>1.1778652784344137</v>
      </c>
      <c r="AZ554" s="223">
        <v>1</v>
      </c>
      <c r="BA554" s="223">
        <v>1</v>
      </c>
      <c r="BB554" s="223">
        <v>1</v>
      </c>
    </row>
    <row r="555" spans="1:54" ht="15" customHeight="1">
      <c r="A555" s="224">
        <f t="shared" si="41"/>
        <v>42278</v>
      </c>
      <c r="B555" s="225">
        <f t="shared" si="41"/>
        <v>42278</v>
      </c>
      <c r="C555" s="223">
        <v>1</v>
      </c>
      <c r="D555" s="223">
        <v>1</v>
      </c>
      <c r="E555" s="223">
        <v>1</v>
      </c>
      <c r="F555" s="223">
        <v>1.1980328599488412</v>
      </c>
      <c r="G555" s="223">
        <v>1.0004752771876699</v>
      </c>
      <c r="H555" s="223">
        <v>1</v>
      </c>
      <c r="I555" s="223">
        <v>1</v>
      </c>
      <c r="J555" s="223">
        <v>1</v>
      </c>
      <c r="K555" s="223">
        <v>1</v>
      </c>
      <c r="L555" s="223">
        <v>1.0433136138123953</v>
      </c>
      <c r="M555" s="223">
        <v>1.0289247967138455</v>
      </c>
      <c r="N555" s="223">
        <v>1</v>
      </c>
      <c r="O555" s="223">
        <v>1.2605736147954623</v>
      </c>
      <c r="P555" s="223">
        <v>1</v>
      </c>
      <c r="Q555" s="223">
        <v>1.0842256403060759</v>
      </c>
      <c r="R555" s="223">
        <v>1.1534727562453733</v>
      </c>
      <c r="S555" s="223">
        <v>1</v>
      </c>
      <c r="T555" s="223">
        <v>1.0444684066177035</v>
      </c>
      <c r="U555" s="223">
        <v>1</v>
      </c>
      <c r="V555" s="223">
        <v>1</v>
      </c>
      <c r="W555" s="223">
        <v>1.0696346617174117</v>
      </c>
      <c r="X555" s="223">
        <v>1</v>
      </c>
      <c r="Y555" s="223">
        <v>1.0385671996661794</v>
      </c>
      <c r="Z555" s="223">
        <v>1.1037335977534144</v>
      </c>
      <c r="AA555" s="223">
        <v>1.1359820306990378</v>
      </c>
      <c r="AB555" s="223">
        <v>1</v>
      </c>
      <c r="AC555" s="223">
        <v>1</v>
      </c>
      <c r="AD555" s="223">
        <v>1.0589839993843611</v>
      </c>
      <c r="AE555" s="223">
        <v>1</v>
      </c>
      <c r="AF555" s="223">
        <v>1</v>
      </c>
      <c r="AG555" s="223">
        <v>1</v>
      </c>
      <c r="AH555" s="223">
        <v>1.0785729028765461</v>
      </c>
      <c r="AI555" s="223">
        <v>1</v>
      </c>
      <c r="AJ555" s="223">
        <v>0.99675041869178371</v>
      </c>
      <c r="AK555" s="223">
        <v>1.1312229360161148</v>
      </c>
      <c r="AL555" s="223">
        <v>1</v>
      </c>
      <c r="AM555" s="223">
        <v>1.0075743595690378</v>
      </c>
      <c r="AN555" s="223">
        <v>1</v>
      </c>
      <c r="AO555" s="223">
        <v>1.0232357459796231</v>
      </c>
      <c r="AP555" s="223">
        <v>1</v>
      </c>
      <c r="AQ555" s="223">
        <v>1.0368678620817247</v>
      </c>
      <c r="AR555" s="223">
        <v>1</v>
      </c>
      <c r="AS555" s="223">
        <v>1.1724963345012474</v>
      </c>
      <c r="AT555" s="223">
        <v>1.0860328958193817</v>
      </c>
      <c r="AU555" s="223">
        <v>1</v>
      </c>
      <c r="AV555" s="223">
        <v>1.0787911748012498</v>
      </c>
      <c r="AW555" s="223">
        <v>1</v>
      </c>
      <c r="AX555" s="223">
        <v>1</v>
      </c>
      <c r="AY555" s="223">
        <v>1.1764436306753334</v>
      </c>
      <c r="AZ555" s="223">
        <v>1</v>
      </c>
      <c r="BA555" s="223">
        <v>1</v>
      </c>
      <c r="BB555" s="223">
        <v>1</v>
      </c>
    </row>
    <row r="556" spans="1:54" ht="15" customHeight="1">
      <c r="A556" s="224">
        <f t="shared" si="41"/>
        <v>42309</v>
      </c>
      <c r="B556" s="225">
        <f t="shared" si="41"/>
        <v>42309</v>
      </c>
      <c r="C556" s="223">
        <v>1</v>
      </c>
      <c r="D556" s="223">
        <v>1</v>
      </c>
      <c r="E556" s="223">
        <v>1</v>
      </c>
      <c r="F556" s="223">
        <v>1.1945339599620848</v>
      </c>
      <c r="G556" s="223">
        <v>1.0037335710044948</v>
      </c>
      <c r="H556" s="223">
        <v>1</v>
      </c>
      <c r="I556" s="223">
        <v>1</v>
      </c>
      <c r="J556" s="223">
        <v>1</v>
      </c>
      <c r="K556" s="223">
        <v>1</v>
      </c>
      <c r="L556" s="223">
        <v>1.03945994212627</v>
      </c>
      <c r="M556" s="223">
        <v>1.030612616111773</v>
      </c>
      <c r="N556" s="223">
        <v>1</v>
      </c>
      <c r="O556" s="223">
        <v>1.2647646789909937</v>
      </c>
      <c r="P556" s="223">
        <v>1</v>
      </c>
      <c r="Q556" s="223">
        <v>1.0833788742004593</v>
      </c>
      <c r="R556" s="223">
        <v>1.1463254932974325</v>
      </c>
      <c r="S556" s="223">
        <v>1</v>
      </c>
      <c r="T556" s="223">
        <v>1.0435507105920956</v>
      </c>
      <c r="U556" s="223">
        <v>1</v>
      </c>
      <c r="V556" s="223">
        <v>1</v>
      </c>
      <c r="W556" s="223">
        <v>1.0712392409144336</v>
      </c>
      <c r="X556" s="223">
        <v>1</v>
      </c>
      <c r="Y556" s="223">
        <v>1.0405303607910339</v>
      </c>
      <c r="Z556" s="223">
        <v>1.100454222465828</v>
      </c>
      <c r="AA556" s="223">
        <v>1.129836249962064</v>
      </c>
      <c r="AB556" s="223">
        <v>1</v>
      </c>
      <c r="AC556" s="223">
        <v>1</v>
      </c>
      <c r="AD556" s="223">
        <v>1.0654167582886276</v>
      </c>
      <c r="AE556" s="223">
        <v>1</v>
      </c>
      <c r="AF556" s="223">
        <v>1</v>
      </c>
      <c r="AG556" s="223">
        <v>1</v>
      </c>
      <c r="AH556" s="223">
        <v>1.0777210118144478</v>
      </c>
      <c r="AI556" s="223">
        <v>1</v>
      </c>
      <c r="AJ556" s="223">
        <v>0.99459443363011102</v>
      </c>
      <c r="AK556" s="223">
        <v>1.1305385483989205</v>
      </c>
      <c r="AL556" s="223">
        <v>1</v>
      </c>
      <c r="AM556" s="223">
        <v>1.0142753269568039</v>
      </c>
      <c r="AN556" s="223">
        <v>1</v>
      </c>
      <c r="AO556" s="223">
        <v>1.0255904650833432</v>
      </c>
      <c r="AP556" s="223">
        <v>1</v>
      </c>
      <c r="AQ556" s="223">
        <v>1.0457025494969969</v>
      </c>
      <c r="AR556" s="223">
        <v>1</v>
      </c>
      <c r="AS556" s="223">
        <v>1.1707405090246081</v>
      </c>
      <c r="AT556" s="223">
        <v>1.086296876995398</v>
      </c>
      <c r="AU556" s="223">
        <v>1</v>
      </c>
      <c r="AV556" s="223">
        <v>1.0786900245289046</v>
      </c>
      <c r="AW556" s="223">
        <v>1</v>
      </c>
      <c r="AX556" s="223">
        <v>1</v>
      </c>
      <c r="AY556" s="223">
        <v>1.1751021326850295</v>
      </c>
      <c r="AZ556" s="223">
        <v>1</v>
      </c>
      <c r="BA556" s="223">
        <v>1</v>
      </c>
      <c r="BB556" s="223">
        <v>1</v>
      </c>
    </row>
    <row r="557" spans="1:54" ht="15" customHeight="1">
      <c r="A557" s="224">
        <f t="shared" si="41"/>
        <v>42339</v>
      </c>
      <c r="B557" s="225">
        <f t="shared" si="41"/>
        <v>42339</v>
      </c>
      <c r="C557" s="223">
        <v>1</v>
      </c>
      <c r="D557" s="223">
        <v>1</v>
      </c>
      <c r="E557" s="223">
        <v>1</v>
      </c>
      <c r="F557" s="223">
        <v>1.190445739361601</v>
      </c>
      <c r="G557" s="223">
        <v>1.0072229219135433</v>
      </c>
      <c r="H557" s="223">
        <v>1</v>
      </c>
      <c r="I557" s="223">
        <v>1</v>
      </c>
      <c r="J557" s="223">
        <v>1</v>
      </c>
      <c r="K557" s="223">
        <v>1</v>
      </c>
      <c r="L557" s="223">
        <v>1.0354119312057499</v>
      </c>
      <c r="M557" s="223">
        <v>1.0327769621408582</v>
      </c>
      <c r="N557" s="223">
        <v>1</v>
      </c>
      <c r="O557" s="223">
        <v>1.2693321684446115</v>
      </c>
      <c r="P557" s="223">
        <v>1</v>
      </c>
      <c r="Q557" s="223">
        <v>1.0821690129842101</v>
      </c>
      <c r="R557" s="223">
        <v>1.1380503389054173</v>
      </c>
      <c r="S557" s="223">
        <v>1</v>
      </c>
      <c r="T557" s="223">
        <v>1.0422918563870145</v>
      </c>
      <c r="U557" s="223">
        <v>1</v>
      </c>
      <c r="V557" s="223">
        <v>1</v>
      </c>
      <c r="W557" s="223">
        <v>1.0720223901994095</v>
      </c>
      <c r="X557" s="223">
        <v>1</v>
      </c>
      <c r="Y557" s="223">
        <v>1.0431665612872387</v>
      </c>
      <c r="Z557" s="223">
        <v>1.0963711248722305</v>
      </c>
      <c r="AA557" s="223">
        <v>1.122929742209221</v>
      </c>
      <c r="AB557" s="223">
        <v>1</v>
      </c>
      <c r="AC557" s="223">
        <v>1</v>
      </c>
      <c r="AD557" s="223">
        <v>1.0722466216223392</v>
      </c>
      <c r="AE557" s="223">
        <v>1</v>
      </c>
      <c r="AF557" s="223">
        <v>1</v>
      </c>
      <c r="AG557" s="223">
        <v>1</v>
      </c>
      <c r="AH557" s="223">
        <v>1.0766687374042745</v>
      </c>
      <c r="AI557" s="223">
        <v>1</v>
      </c>
      <c r="AJ557" s="223">
        <v>0.992107125415566</v>
      </c>
      <c r="AK557" s="223">
        <v>1.1296133801600829</v>
      </c>
      <c r="AL557" s="223">
        <v>1</v>
      </c>
      <c r="AM557" s="223">
        <v>1.0210138578119394</v>
      </c>
      <c r="AN557" s="223">
        <v>1</v>
      </c>
      <c r="AO557" s="223">
        <v>1.0281769762832691</v>
      </c>
      <c r="AP557" s="223">
        <v>1</v>
      </c>
      <c r="AQ557" s="223">
        <v>1.0552502512288882</v>
      </c>
      <c r="AR557" s="223">
        <v>1</v>
      </c>
      <c r="AS557" s="223">
        <v>1.1683762611952189</v>
      </c>
      <c r="AT557" s="223">
        <v>1.0860288913166465</v>
      </c>
      <c r="AU557" s="223">
        <v>1</v>
      </c>
      <c r="AV557" s="223">
        <v>1.078067072419024</v>
      </c>
      <c r="AW557" s="223">
        <v>1</v>
      </c>
      <c r="AX557" s="223">
        <v>1</v>
      </c>
      <c r="AY557" s="223">
        <v>1.1738403359006755</v>
      </c>
      <c r="AZ557" s="223">
        <v>1</v>
      </c>
      <c r="BA557" s="223">
        <v>1</v>
      </c>
      <c r="BB557" s="223">
        <v>1</v>
      </c>
    </row>
    <row r="558" spans="1:54" ht="15" customHeight="1">
      <c r="A558" s="224">
        <f t="shared" si="41"/>
        <v>42370</v>
      </c>
      <c r="B558" s="225">
        <f t="shared" si="41"/>
        <v>42370</v>
      </c>
      <c r="C558" s="223">
        <v>1</v>
      </c>
      <c r="D558" s="223">
        <v>1</v>
      </c>
      <c r="E558" s="223">
        <v>1</v>
      </c>
      <c r="F558" s="223">
        <v>1.1858861280525879</v>
      </c>
      <c r="G558" s="223">
        <v>1.010861379561218</v>
      </c>
      <c r="H558" s="223">
        <v>1</v>
      </c>
      <c r="I558" s="223">
        <v>1</v>
      </c>
      <c r="J558" s="223">
        <v>1</v>
      </c>
      <c r="K558" s="223">
        <v>1</v>
      </c>
      <c r="L558" s="223">
        <v>1.0314181074741882</v>
      </c>
      <c r="M558" s="223">
        <v>1.0353427846699306</v>
      </c>
      <c r="N558" s="223">
        <v>1</v>
      </c>
      <c r="O558" s="223">
        <v>1.2739328769417859</v>
      </c>
      <c r="P558" s="223">
        <v>1</v>
      </c>
      <c r="Q558" s="223">
        <v>1.0806707632191377</v>
      </c>
      <c r="R558" s="223">
        <v>1.1291126358040797</v>
      </c>
      <c r="S558" s="223">
        <v>1</v>
      </c>
      <c r="T558" s="223">
        <v>1.0408446194814458</v>
      </c>
      <c r="U558" s="223">
        <v>1</v>
      </c>
      <c r="V558" s="223">
        <v>1</v>
      </c>
      <c r="W558" s="223">
        <v>1.0721192767721948</v>
      </c>
      <c r="X558" s="223">
        <v>1</v>
      </c>
      <c r="Y558" s="223">
        <v>1.0462425077519109</v>
      </c>
      <c r="Z558" s="223">
        <v>1.0917035215759558</v>
      </c>
      <c r="AA558" s="223">
        <v>1.1155582458322753</v>
      </c>
      <c r="AB558" s="223">
        <v>1</v>
      </c>
      <c r="AC558" s="223">
        <v>1</v>
      </c>
      <c r="AD558" s="223">
        <v>1.0792421753769343</v>
      </c>
      <c r="AE558" s="223">
        <v>1</v>
      </c>
      <c r="AF558" s="223">
        <v>1</v>
      </c>
      <c r="AG558" s="223">
        <v>1</v>
      </c>
      <c r="AH558" s="223">
        <v>1.0754362423299921</v>
      </c>
      <c r="AI558" s="223">
        <v>1</v>
      </c>
      <c r="AJ558" s="223">
        <v>0.98925552779736647</v>
      </c>
      <c r="AK558" s="223">
        <v>1.1284736292609099</v>
      </c>
      <c r="AL558" s="223">
        <v>1</v>
      </c>
      <c r="AM558" s="223">
        <v>1.0275321421356143</v>
      </c>
      <c r="AN558" s="223">
        <v>1</v>
      </c>
      <c r="AO558" s="223">
        <v>1.0308818835370517</v>
      </c>
      <c r="AP558" s="223">
        <v>1</v>
      </c>
      <c r="AQ558" s="223">
        <v>1.0650717203350963</v>
      </c>
      <c r="AR558" s="223">
        <v>1</v>
      </c>
      <c r="AS558" s="223">
        <v>1.16541591180278</v>
      </c>
      <c r="AT558" s="223">
        <v>1.0853589808160828</v>
      </c>
      <c r="AU558" s="223">
        <v>1</v>
      </c>
      <c r="AV558" s="223">
        <v>1.0769279708719584</v>
      </c>
      <c r="AW558" s="223">
        <v>1</v>
      </c>
      <c r="AX558" s="223">
        <v>1</v>
      </c>
      <c r="AY558" s="223">
        <v>1.1726389101326025</v>
      </c>
      <c r="AZ558" s="223">
        <v>1</v>
      </c>
      <c r="BA558" s="223">
        <v>1</v>
      </c>
      <c r="BB558" s="223">
        <v>1</v>
      </c>
    </row>
    <row r="559" spans="1:54" ht="15" customHeight="1">
      <c r="A559" s="224">
        <f t="shared" si="41"/>
        <v>42401</v>
      </c>
      <c r="B559" s="225">
        <f t="shared" si="41"/>
        <v>42401</v>
      </c>
      <c r="C559" s="223">
        <v>1</v>
      </c>
      <c r="D559" s="223">
        <v>1</v>
      </c>
      <c r="E559" s="223">
        <v>1</v>
      </c>
      <c r="F559" s="223">
        <v>1.1811571734509674</v>
      </c>
      <c r="G559" s="223">
        <v>1.0144409792200828</v>
      </c>
      <c r="H559" s="223">
        <v>1</v>
      </c>
      <c r="I559" s="223">
        <v>1</v>
      </c>
      <c r="J559" s="223">
        <v>1</v>
      </c>
      <c r="K559" s="223">
        <v>1</v>
      </c>
      <c r="L559" s="223">
        <v>1.0280782258209378</v>
      </c>
      <c r="M559" s="223">
        <v>1.0381138137789574</v>
      </c>
      <c r="N559" s="223">
        <v>1</v>
      </c>
      <c r="O559" s="223">
        <v>1.2777332466358424</v>
      </c>
      <c r="P559" s="223">
        <v>1</v>
      </c>
      <c r="Q559" s="223">
        <v>1.0790780010863106</v>
      </c>
      <c r="R559" s="223">
        <v>1.1206521336231698</v>
      </c>
      <c r="S559" s="223">
        <v>1</v>
      </c>
      <c r="T559" s="223">
        <v>1.0395882810264931</v>
      </c>
      <c r="U559" s="223">
        <v>1</v>
      </c>
      <c r="V559" s="223">
        <v>1</v>
      </c>
      <c r="W559" s="223">
        <v>1.0719107799206902</v>
      </c>
      <c r="X559" s="223">
        <v>1</v>
      </c>
      <c r="Y559" s="223">
        <v>1.0491787719097116</v>
      </c>
      <c r="Z559" s="223">
        <v>1.0870061017291326</v>
      </c>
      <c r="AA559" s="223">
        <v>1.1084439332051192</v>
      </c>
      <c r="AB559" s="223">
        <v>1</v>
      </c>
      <c r="AC559" s="223">
        <v>1</v>
      </c>
      <c r="AD559" s="223">
        <v>1.0858241259984873</v>
      </c>
      <c r="AE559" s="223">
        <v>1</v>
      </c>
      <c r="AF559" s="223">
        <v>1</v>
      </c>
      <c r="AG559" s="223">
        <v>1</v>
      </c>
      <c r="AH559" s="223">
        <v>1.0740797076580897</v>
      </c>
      <c r="AI559" s="223">
        <v>1</v>
      </c>
      <c r="AJ559" s="223">
        <v>0.98597669890349215</v>
      </c>
      <c r="AK559" s="223">
        <v>1.1271876447214288</v>
      </c>
      <c r="AL559" s="223">
        <v>1</v>
      </c>
      <c r="AM559" s="223">
        <v>1.0332176980188075</v>
      </c>
      <c r="AN559" s="223">
        <v>1</v>
      </c>
      <c r="AO559" s="223">
        <v>1.0334235618494758</v>
      </c>
      <c r="AP559" s="223">
        <v>1</v>
      </c>
      <c r="AQ559" s="223">
        <v>1.0740661230309991</v>
      </c>
      <c r="AR559" s="223">
        <v>1</v>
      </c>
      <c r="AS559" s="223">
        <v>1.1619195770245061</v>
      </c>
      <c r="AT559" s="223">
        <v>1.0846262068115666</v>
      </c>
      <c r="AU559" s="223">
        <v>1</v>
      </c>
      <c r="AV559" s="223">
        <v>1.075315688352507</v>
      </c>
      <c r="AW559" s="223">
        <v>1</v>
      </c>
      <c r="AX559" s="223">
        <v>1</v>
      </c>
      <c r="AY559" s="223">
        <v>1.1714495343036224</v>
      </c>
      <c r="AZ559" s="223">
        <v>1</v>
      </c>
      <c r="BA559" s="223">
        <v>1</v>
      </c>
      <c r="BB559" s="223">
        <v>1</v>
      </c>
    </row>
    <row r="560" spans="1:54" ht="15" customHeight="1">
      <c r="A560" s="224">
        <f t="shared" si="41"/>
        <v>42430</v>
      </c>
      <c r="B560" s="225">
        <f t="shared" si="41"/>
        <v>42430</v>
      </c>
      <c r="C560" s="223">
        <v>1</v>
      </c>
      <c r="D560" s="223">
        <v>1</v>
      </c>
      <c r="E560" s="223">
        <v>1</v>
      </c>
      <c r="F560" s="223">
        <v>1.1764344228370878</v>
      </c>
      <c r="G560" s="223">
        <v>1.017839654926975</v>
      </c>
      <c r="H560" s="223">
        <v>1</v>
      </c>
      <c r="I560" s="223">
        <v>1</v>
      </c>
      <c r="J560" s="223">
        <v>1</v>
      </c>
      <c r="K560" s="223">
        <v>1</v>
      </c>
      <c r="L560" s="223">
        <v>1.025744567334399</v>
      </c>
      <c r="M560" s="223">
        <v>1.0409770698416603</v>
      </c>
      <c r="N560" s="223">
        <v>1</v>
      </c>
      <c r="O560" s="223">
        <v>1.2802562476121968</v>
      </c>
      <c r="P560" s="223">
        <v>1</v>
      </c>
      <c r="Q560" s="223">
        <v>1.0775035026564819</v>
      </c>
      <c r="R560" s="223">
        <v>1.1133221892840102</v>
      </c>
      <c r="S560" s="223">
        <v>1</v>
      </c>
      <c r="T560" s="223">
        <v>1.0387441025564377</v>
      </c>
      <c r="U560" s="223">
        <v>1</v>
      </c>
      <c r="V560" s="223">
        <v>1</v>
      </c>
      <c r="W560" s="223">
        <v>1.0716217930946148</v>
      </c>
      <c r="X560" s="223">
        <v>1</v>
      </c>
      <c r="Y560" s="223">
        <v>1.0516390360119148</v>
      </c>
      <c r="Z560" s="223">
        <v>1.082599337865721</v>
      </c>
      <c r="AA560" s="223">
        <v>1.1019995330670245</v>
      </c>
      <c r="AB560" s="223">
        <v>1</v>
      </c>
      <c r="AC560" s="223">
        <v>1</v>
      </c>
      <c r="AD560" s="223">
        <v>1.0916513524769069</v>
      </c>
      <c r="AE560" s="223">
        <v>1</v>
      </c>
      <c r="AF560" s="223">
        <v>1</v>
      </c>
      <c r="AG560" s="223">
        <v>1</v>
      </c>
      <c r="AH560" s="223">
        <v>1.0726322077696266</v>
      </c>
      <c r="AI560" s="223">
        <v>1</v>
      </c>
      <c r="AJ560" s="223">
        <v>0.9822412290559337</v>
      </c>
      <c r="AK560" s="223">
        <v>1.1257938819414839</v>
      </c>
      <c r="AL560" s="223">
        <v>1</v>
      </c>
      <c r="AM560" s="223">
        <v>1.0377178809996912</v>
      </c>
      <c r="AN560" s="223">
        <v>1</v>
      </c>
      <c r="AO560" s="223">
        <v>1.0356377073044878</v>
      </c>
      <c r="AP560" s="223">
        <v>1</v>
      </c>
      <c r="AQ560" s="223">
        <v>1.0815897473668481</v>
      </c>
      <c r="AR560" s="223">
        <v>1</v>
      </c>
      <c r="AS560" s="223">
        <v>1.157929728446869</v>
      </c>
      <c r="AT560" s="223">
        <v>1.0840285507331564</v>
      </c>
      <c r="AU560" s="223">
        <v>1</v>
      </c>
      <c r="AV560" s="223">
        <v>1.0732603562294802</v>
      </c>
      <c r="AW560" s="223">
        <v>1</v>
      </c>
      <c r="AX560" s="223">
        <v>1</v>
      </c>
      <c r="AY560" s="223">
        <v>1.1702443408018941</v>
      </c>
      <c r="AZ560" s="223">
        <v>1</v>
      </c>
      <c r="BA560" s="223">
        <v>1</v>
      </c>
      <c r="BB560" s="223">
        <v>1</v>
      </c>
    </row>
    <row r="561" spans="1:54" ht="15" customHeight="1">
      <c r="A561" s="224">
        <f t="shared" si="41"/>
        <v>42461</v>
      </c>
      <c r="B561" s="225">
        <f t="shared" si="41"/>
        <v>42461</v>
      </c>
      <c r="C561" s="223">
        <v>1</v>
      </c>
      <c r="D561" s="223">
        <v>1</v>
      </c>
      <c r="E561" s="223">
        <v>1</v>
      </c>
      <c r="F561" s="223">
        <v>1.1717178352138971</v>
      </c>
      <c r="G561" s="223">
        <v>1.021058467971808</v>
      </c>
      <c r="H561" s="223">
        <v>1</v>
      </c>
      <c r="I561" s="223">
        <v>1</v>
      </c>
      <c r="J561" s="223">
        <v>1</v>
      </c>
      <c r="K561" s="223">
        <v>1</v>
      </c>
      <c r="L561" s="223">
        <v>1.024407024864433</v>
      </c>
      <c r="M561" s="223">
        <v>1.0439321257478062</v>
      </c>
      <c r="N561" s="223">
        <v>1</v>
      </c>
      <c r="O561" s="223">
        <v>1.2815328873932619</v>
      </c>
      <c r="P561" s="223">
        <v>1</v>
      </c>
      <c r="Q561" s="223">
        <v>1.0759468785028992</v>
      </c>
      <c r="R561" s="223">
        <v>1.1070913453378606</v>
      </c>
      <c r="S561" s="223">
        <v>1</v>
      </c>
      <c r="T561" s="223">
        <v>1.038306663727534</v>
      </c>
      <c r="U561" s="223">
        <v>1</v>
      </c>
      <c r="V561" s="223">
        <v>1</v>
      </c>
      <c r="W561" s="223">
        <v>1.0712537947684959</v>
      </c>
      <c r="X561" s="223">
        <v>1</v>
      </c>
      <c r="Y561" s="223">
        <v>1.0536300932597014</v>
      </c>
      <c r="Z561" s="223">
        <v>1.0784750473268514</v>
      </c>
      <c r="AA561" s="223">
        <v>1.0962045692519036</v>
      </c>
      <c r="AB561" s="223">
        <v>1</v>
      </c>
      <c r="AC561" s="223">
        <v>1</v>
      </c>
      <c r="AD561" s="223">
        <v>1.0967291413468176</v>
      </c>
      <c r="AE561" s="223">
        <v>1</v>
      </c>
      <c r="AF561" s="223">
        <v>1</v>
      </c>
      <c r="AG561" s="223">
        <v>1</v>
      </c>
      <c r="AH561" s="223">
        <v>1.0710958243050457</v>
      </c>
      <c r="AI561" s="223">
        <v>1</v>
      </c>
      <c r="AJ561" s="223">
        <v>0.97806690630680793</v>
      </c>
      <c r="AK561" s="223">
        <v>1.1242947778798493</v>
      </c>
      <c r="AL561" s="223">
        <v>1</v>
      </c>
      <c r="AM561" s="223">
        <v>1.0410539950306283</v>
      </c>
      <c r="AN561" s="223">
        <v>1</v>
      </c>
      <c r="AO561" s="223">
        <v>1.0375285301252901</v>
      </c>
      <c r="AP561" s="223">
        <v>1</v>
      </c>
      <c r="AQ561" s="223">
        <v>1.087660708082903</v>
      </c>
      <c r="AR561" s="223">
        <v>1</v>
      </c>
      <c r="AS561" s="223">
        <v>1.1534645443658447</v>
      </c>
      <c r="AT561" s="223">
        <v>1.0835638020824427</v>
      </c>
      <c r="AU561" s="223">
        <v>1</v>
      </c>
      <c r="AV561" s="223">
        <v>1.0707753574203367</v>
      </c>
      <c r="AW561" s="223">
        <v>1</v>
      </c>
      <c r="AX561" s="223">
        <v>1</v>
      </c>
      <c r="AY561" s="223">
        <v>1.1690236554156359</v>
      </c>
      <c r="AZ561" s="223">
        <v>1</v>
      </c>
      <c r="BA561" s="223">
        <v>1</v>
      </c>
      <c r="BB561" s="223">
        <v>1</v>
      </c>
    </row>
    <row r="562" spans="1:54" ht="15" customHeight="1">
      <c r="A562" s="224">
        <f t="shared" si="41"/>
        <v>42491</v>
      </c>
      <c r="B562" s="225">
        <f t="shared" si="41"/>
        <v>42491</v>
      </c>
      <c r="C562" s="223">
        <v>1</v>
      </c>
      <c r="D562" s="223">
        <v>1</v>
      </c>
      <c r="E562" s="223">
        <v>1</v>
      </c>
      <c r="F562" s="223">
        <v>1.1670074685001681</v>
      </c>
      <c r="G562" s="223">
        <v>1.0240955074862528</v>
      </c>
      <c r="H562" s="223">
        <v>1</v>
      </c>
      <c r="I562" s="223">
        <v>1</v>
      </c>
      <c r="J562" s="223">
        <v>1</v>
      </c>
      <c r="K562" s="223">
        <v>1</v>
      </c>
      <c r="L562" s="223">
        <v>1.0240720726655377</v>
      </c>
      <c r="M562" s="223">
        <v>1.0469800742906263</v>
      </c>
      <c r="N562" s="223">
        <v>1</v>
      </c>
      <c r="O562" s="223">
        <v>1.2815733775354932</v>
      </c>
      <c r="P562" s="223">
        <v>1</v>
      </c>
      <c r="Q562" s="223">
        <v>1.0744080328248302</v>
      </c>
      <c r="R562" s="223">
        <v>1.1019465629395002</v>
      </c>
      <c r="S562" s="223">
        <v>1</v>
      </c>
      <c r="T562" s="223">
        <v>1.0382772302175149</v>
      </c>
      <c r="U562" s="223">
        <v>1</v>
      </c>
      <c r="V562" s="223">
        <v>1</v>
      </c>
      <c r="W562" s="223">
        <v>1.0708069675751604</v>
      </c>
      <c r="X562" s="223">
        <v>1</v>
      </c>
      <c r="Y562" s="223">
        <v>1.055151021810552</v>
      </c>
      <c r="Z562" s="223">
        <v>1.0746297319889064</v>
      </c>
      <c r="AA562" s="223">
        <v>1.0910494218956763</v>
      </c>
      <c r="AB562" s="223">
        <v>1</v>
      </c>
      <c r="AC562" s="223">
        <v>1</v>
      </c>
      <c r="AD562" s="223">
        <v>1.1010503346886582</v>
      </c>
      <c r="AE562" s="223">
        <v>1</v>
      </c>
      <c r="AF562" s="223">
        <v>1</v>
      </c>
      <c r="AG562" s="223">
        <v>1</v>
      </c>
      <c r="AH562" s="223">
        <v>1.0694711768104637</v>
      </c>
      <c r="AI562" s="223">
        <v>1</v>
      </c>
      <c r="AJ562" s="223">
        <v>0.97346402728776071</v>
      </c>
      <c r="AK562" s="223">
        <v>1.1226910370801857</v>
      </c>
      <c r="AL562" s="223">
        <v>1</v>
      </c>
      <c r="AM562" s="223">
        <v>1.0432279236031341</v>
      </c>
      <c r="AN562" s="223">
        <v>1</v>
      </c>
      <c r="AO562" s="223">
        <v>1.0390949288269478</v>
      </c>
      <c r="AP562" s="223">
        <v>1</v>
      </c>
      <c r="AQ562" s="223">
        <v>1.0922726669527585</v>
      </c>
      <c r="AR562" s="223">
        <v>1</v>
      </c>
      <c r="AS562" s="223">
        <v>1.1485341457008122</v>
      </c>
      <c r="AT562" s="223">
        <v>1.0832319296227231</v>
      </c>
      <c r="AU562" s="223">
        <v>1</v>
      </c>
      <c r="AV562" s="223">
        <v>1.0678669124250717</v>
      </c>
      <c r="AW562" s="223">
        <v>1</v>
      </c>
      <c r="AX562" s="223">
        <v>1</v>
      </c>
      <c r="AY562" s="223">
        <v>1.1677875496055943</v>
      </c>
      <c r="AZ562" s="223">
        <v>1</v>
      </c>
      <c r="BA562" s="223">
        <v>1</v>
      </c>
      <c r="BB562" s="223">
        <v>1</v>
      </c>
    </row>
    <row r="563" spans="1:54" ht="15" customHeight="1">
      <c r="A563" s="224">
        <f t="shared" si="41"/>
        <v>42522</v>
      </c>
      <c r="B563" s="225">
        <f t="shared" si="41"/>
        <v>42522</v>
      </c>
      <c r="C563" s="223">
        <v>1</v>
      </c>
      <c r="D563" s="223">
        <v>1</v>
      </c>
      <c r="E563" s="223">
        <v>1</v>
      </c>
      <c r="F563" s="223">
        <v>1.1623033767798798</v>
      </c>
      <c r="G563" s="223">
        <v>1.0269489013742121</v>
      </c>
      <c r="H563" s="223">
        <v>1</v>
      </c>
      <c r="I563" s="223">
        <v>1</v>
      </c>
      <c r="J563" s="223">
        <v>1</v>
      </c>
      <c r="K563" s="223">
        <v>1</v>
      </c>
      <c r="L563" s="223">
        <v>1.0247462218594792</v>
      </c>
      <c r="M563" s="223">
        <v>1.0501219875587788</v>
      </c>
      <c r="N563" s="223">
        <v>1</v>
      </c>
      <c r="O563" s="223">
        <v>1.2803872620492838</v>
      </c>
      <c r="P563" s="223">
        <v>1</v>
      </c>
      <c r="Q563" s="223">
        <v>1.0728868734852408</v>
      </c>
      <c r="R563" s="223">
        <v>1.0978755938226068</v>
      </c>
      <c r="S563" s="223">
        <v>1</v>
      </c>
      <c r="T563" s="223">
        <v>1.0386570443908949</v>
      </c>
      <c r="U563" s="223">
        <v>1</v>
      </c>
      <c r="V563" s="223">
        <v>1</v>
      </c>
      <c r="W563" s="223">
        <v>1.0702814877129623</v>
      </c>
      <c r="X563" s="223">
        <v>1</v>
      </c>
      <c r="Y563" s="223">
        <v>1.0562009073150238</v>
      </c>
      <c r="Z563" s="223">
        <v>1.0710600569857693</v>
      </c>
      <c r="AA563" s="223">
        <v>1.0865249761378417</v>
      </c>
      <c r="AB563" s="223">
        <v>1</v>
      </c>
      <c r="AC563" s="223">
        <v>1</v>
      </c>
      <c r="AD563" s="223">
        <v>1.1046078501229482</v>
      </c>
      <c r="AE563" s="223">
        <v>1</v>
      </c>
      <c r="AF563" s="223">
        <v>1</v>
      </c>
      <c r="AG563" s="223">
        <v>1</v>
      </c>
      <c r="AH563" s="223">
        <v>1.0677588601319565</v>
      </c>
      <c r="AI563" s="223">
        <v>1</v>
      </c>
      <c r="AJ563" s="223">
        <v>0.96844228268782073</v>
      </c>
      <c r="AK563" s="223">
        <v>1.1209833361494073</v>
      </c>
      <c r="AL563" s="223">
        <v>1</v>
      </c>
      <c r="AM563" s="223">
        <v>1.0442411692620996</v>
      </c>
      <c r="AN563" s="223">
        <v>1</v>
      </c>
      <c r="AO563" s="223">
        <v>1.0403358265225049</v>
      </c>
      <c r="AP563" s="223">
        <v>1</v>
      </c>
      <c r="AQ563" s="223">
        <v>1.0954188694688347</v>
      </c>
      <c r="AR563" s="223">
        <v>1</v>
      </c>
      <c r="AS563" s="223">
        <v>1.1431480819147783</v>
      </c>
      <c r="AT563" s="223">
        <v>1.0830329035554842</v>
      </c>
      <c r="AU563" s="223">
        <v>1</v>
      </c>
      <c r="AV563" s="223">
        <v>1.0645409304878266</v>
      </c>
      <c r="AW563" s="223">
        <v>1</v>
      </c>
      <c r="AX563" s="223">
        <v>1</v>
      </c>
      <c r="AY563" s="223">
        <v>1.1665360921836365</v>
      </c>
      <c r="AZ563" s="223">
        <v>1</v>
      </c>
      <c r="BA563" s="223">
        <v>1</v>
      </c>
      <c r="BB563" s="223">
        <v>1</v>
      </c>
    </row>
    <row r="564" spans="1:54" ht="15" customHeight="1">
      <c r="A564" s="224">
        <f t="shared" si="41"/>
        <v>42552</v>
      </c>
      <c r="B564" s="225">
        <f t="shared" si="41"/>
        <v>42552</v>
      </c>
      <c r="C564" s="223">
        <v>1</v>
      </c>
      <c r="D564" s="223">
        <v>1</v>
      </c>
      <c r="E564" s="223">
        <v>1</v>
      </c>
      <c r="F564" s="223">
        <v>1.1576056139624202</v>
      </c>
      <c r="G564" s="223">
        <v>1.0296166911386619</v>
      </c>
      <c r="H564" s="223">
        <v>1</v>
      </c>
      <c r="I564" s="223">
        <v>1</v>
      </c>
      <c r="J564" s="223">
        <v>1</v>
      </c>
      <c r="K564" s="223">
        <v>1</v>
      </c>
      <c r="L564" s="223">
        <v>1.0264364604380944</v>
      </c>
      <c r="M564" s="223">
        <v>1.0533589886601902</v>
      </c>
      <c r="N564" s="223">
        <v>1</v>
      </c>
      <c r="O564" s="223">
        <v>1.2779840627479095</v>
      </c>
      <c r="P564" s="223">
        <v>1</v>
      </c>
      <c r="Q564" s="223">
        <v>1.0713833058639133</v>
      </c>
      <c r="R564" s="223">
        <v>1.0948661514552784</v>
      </c>
      <c r="S564" s="223">
        <v>1</v>
      </c>
      <c r="T564" s="223">
        <v>1.0394474083124623</v>
      </c>
      <c r="U564" s="223">
        <v>1</v>
      </c>
      <c r="V564" s="223">
        <v>1</v>
      </c>
      <c r="W564" s="223">
        <v>1.0696775366946238</v>
      </c>
      <c r="X564" s="223">
        <v>1</v>
      </c>
      <c r="Y564" s="223">
        <v>1.0567787817860841</v>
      </c>
      <c r="Z564" s="223">
        <v>1.0677626274056187</v>
      </c>
      <c r="AA564" s="223">
        <v>1.0826220088727141</v>
      </c>
      <c r="AB564" s="223">
        <v>1</v>
      </c>
      <c r="AC564" s="223">
        <v>1</v>
      </c>
      <c r="AD564" s="223">
        <v>1.1073942044194913</v>
      </c>
      <c r="AE564" s="223">
        <v>1</v>
      </c>
      <c r="AF564" s="223">
        <v>1</v>
      </c>
      <c r="AG564" s="223">
        <v>1</v>
      </c>
      <c r="AH564" s="223">
        <v>1.0659594841186764</v>
      </c>
      <c r="AI564" s="223">
        <v>1</v>
      </c>
      <c r="AJ564" s="223">
        <v>0.96301141304200799</v>
      </c>
      <c r="AK564" s="223">
        <v>1.1191723689154169</v>
      </c>
      <c r="AL564" s="223">
        <v>1</v>
      </c>
      <c r="AM564" s="223">
        <v>1.0440949553996564</v>
      </c>
      <c r="AN564" s="223">
        <v>1</v>
      </c>
      <c r="AO564" s="223">
        <v>1.0412500990144231</v>
      </c>
      <c r="AP564" s="223">
        <v>1</v>
      </c>
      <c r="AQ564" s="223">
        <v>1.0970916822689789</v>
      </c>
      <c r="AR564" s="223">
        <v>1</v>
      </c>
      <c r="AS564" s="223">
        <v>1.137315975593159</v>
      </c>
      <c r="AT564" s="223">
        <v>1.0829666935334363</v>
      </c>
      <c r="AU564" s="223">
        <v>1</v>
      </c>
      <c r="AV564" s="223">
        <v>1.0608034062778109</v>
      </c>
      <c r="AW564" s="223">
        <v>1</v>
      </c>
      <c r="AX564" s="223">
        <v>1</v>
      </c>
      <c r="AY564" s="223">
        <v>1.1652693539023005</v>
      </c>
      <c r="AZ564" s="223">
        <v>1</v>
      </c>
      <c r="BA564" s="223">
        <v>1</v>
      </c>
      <c r="BB564" s="223">
        <v>1</v>
      </c>
    </row>
    <row r="565" spans="1:54" ht="15" customHeight="1">
      <c r="A565" s="224">
        <f t="shared" ref="A565:B584" si="42">A88</f>
        <v>42583</v>
      </c>
      <c r="B565" s="225">
        <f t="shared" si="42"/>
        <v>42583</v>
      </c>
      <c r="C565" s="223">
        <v>1</v>
      </c>
      <c r="D565" s="223">
        <v>1</v>
      </c>
      <c r="E565" s="223">
        <v>1</v>
      </c>
      <c r="F565" s="223">
        <v>1.1529143357589704</v>
      </c>
      <c r="G565" s="223">
        <v>1.0320938508865292</v>
      </c>
      <c r="H565" s="223">
        <v>1</v>
      </c>
      <c r="I565" s="223">
        <v>1</v>
      </c>
      <c r="J565" s="223">
        <v>1</v>
      </c>
      <c r="K565" s="223">
        <v>1</v>
      </c>
      <c r="L565" s="223">
        <v>1.029166703268912</v>
      </c>
      <c r="M565" s="223">
        <v>1.056693775271955</v>
      </c>
      <c r="N565" s="223">
        <v>1</v>
      </c>
      <c r="O565" s="223">
        <v>1.2743530130720073</v>
      </c>
      <c r="P565" s="223">
        <v>1</v>
      </c>
      <c r="Q565" s="223">
        <v>1.0698975243211288</v>
      </c>
      <c r="R565" s="223">
        <v>1.0929237145340736</v>
      </c>
      <c r="S565" s="223">
        <v>1</v>
      </c>
      <c r="T565" s="223">
        <v>1.0406563731046803</v>
      </c>
      <c r="U565" s="223">
        <v>1</v>
      </c>
      <c r="V565" s="223">
        <v>1</v>
      </c>
      <c r="W565" s="223">
        <v>1.0689940090562022</v>
      </c>
      <c r="X565" s="223">
        <v>1</v>
      </c>
      <c r="Y565" s="223">
        <v>1.0568759156935117</v>
      </c>
      <c r="Z565" s="223">
        <v>1.0647385622240901</v>
      </c>
      <c r="AA565" s="223">
        <v>1.07934167795892</v>
      </c>
      <c r="AB565" s="223">
        <v>1</v>
      </c>
      <c r="AC565" s="223">
        <v>1</v>
      </c>
      <c r="AD565" s="223">
        <v>1.1093891008941088</v>
      </c>
      <c r="AE565" s="223">
        <v>1</v>
      </c>
      <c r="AF565" s="223">
        <v>1</v>
      </c>
      <c r="AG565" s="223">
        <v>1</v>
      </c>
      <c r="AH565" s="223">
        <v>1.0640722265731186</v>
      </c>
      <c r="AI565" s="223">
        <v>1</v>
      </c>
      <c r="AJ565" s="223">
        <v>0.95717418445733538</v>
      </c>
      <c r="AK565" s="223">
        <v>1.1172571309609562</v>
      </c>
      <c r="AL565" s="223">
        <v>1</v>
      </c>
      <c r="AM565" s="223">
        <v>1.0427711654543279</v>
      </c>
      <c r="AN565" s="223">
        <v>1</v>
      </c>
      <c r="AO565" s="223">
        <v>1.0418312559034526</v>
      </c>
      <c r="AP565" s="223">
        <v>1</v>
      </c>
      <c r="AQ565" s="223">
        <v>1.097258641887352</v>
      </c>
      <c r="AR565" s="223">
        <v>1</v>
      </c>
      <c r="AS565" s="223">
        <v>1.1310398963427633</v>
      </c>
      <c r="AT565" s="223">
        <v>1.0830354469717027</v>
      </c>
      <c r="AU565" s="223">
        <v>1</v>
      </c>
      <c r="AV565" s="223">
        <v>1.0566534774775869</v>
      </c>
      <c r="AW565" s="223">
        <v>1</v>
      </c>
      <c r="AX565" s="223">
        <v>1</v>
      </c>
      <c r="AY565" s="223">
        <v>1.1639871546524387</v>
      </c>
      <c r="AZ565" s="223">
        <v>1</v>
      </c>
      <c r="BA565" s="223">
        <v>1</v>
      </c>
      <c r="BB565" s="223">
        <v>1</v>
      </c>
    </row>
    <row r="566" spans="1:54" ht="15" customHeight="1">
      <c r="A566" s="224">
        <f t="shared" si="42"/>
        <v>42614</v>
      </c>
      <c r="B566" s="225">
        <f t="shared" si="42"/>
        <v>42614</v>
      </c>
      <c r="C566" s="223">
        <v>1</v>
      </c>
      <c r="D566" s="223">
        <v>1</v>
      </c>
      <c r="E566" s="223">
        <v>1</v>
      </c>
      <c r="F566" s="223">
        <v>1.1482356165583616</v>
      </c>
      <c r="G566" s="223">
        <v>1.0343825518594465</v>
      </c>
      <c r="H566" s="223">
        <v>1</v>
      </c>
      <c r="I566" s="223">
        <v>1</v>
      </c>
      <c r="J566" s="223">
        <v>1</v>
      </c>
      <c r="K566" s="223">
        <v>1</v>
      </c>
      <c r="L566" s="223">
        <v>1.032899251237287</v>
      </c>
      <c r="M566" s="223">
        <v>1.060118961688532</v>
      </c>
      <c r="N566" s="223">
        <v>1</v>
      </c>
      <c r="O566" s="223">
        <v>1.2695547594536243</v>
      </c>
      <c r="P566" s="223">
        <v>1</v>
      </c>
      <c r="Q566" s="223">
        <v>1.0684307652884546</v>
      </c>
      <c r="R566" s="223">
        <v>1.0919984382871297</v>
      </c>
      <c r="S566" s="223">
        <v>1</v>
      </c>
      <c r="T566" s="223">
        <v>1.0422671317650201</v>
      </c>
      <c r="U566" s="223">
        <v>1</v>
      </c>
      <c r="V566" s="223">
        <v>1</v>
      </c>
      <c r="W566" s="223">
        <v>1.0682351047723775</v>
      </c>
      <c r="X566" s="223">
        <v>1</v>
      </c>
      <c r="Y566" s="223">
        <v>1.0565099581785626</v>
      </c>
      <c r="Z566" s="223">
        <v>1.0619782348828088</v>
      </c>
      <c r="AA566" s="223">
        <v>1.0766559179831503</v>
      </c>
      <c r="AB566" s="223">
        <v>1</v>
      </c>
      <c r="AC566" s="223">
        <v>1</v>
      </c>
      <c r="AD566" s="223">
        <v>1.1106133901684105</v>
      </c>
      <c r="AE566" s="223">
        <v>1</v>
      </c>
      <c r="AF566" s="223">
        <v>1</v>
      </c>
      <c r="AG566" s="223">
        <v>1</v>
      </c>
      <c r="AH566" s="223">
        <v>1.0621036208215258</v>
      </c>
      <c r="AI566" s="223">
        <v>1</v>
      </c>
      <c r="AJ566" s="223">
        <v>0.9509625926278904</v>
      </c>
      <c r="AK566" s="223">
        <v>1.115240014677858</v>
      </c>
      <c r="AL566" s="223">
        <v>1</v>
      </c>
      <c r="AM566" s="223">
        <v>1.0403177641840629</v>
      </c>
      <c r="AN566" s="223">
        <v>1</v>
      </c>
      <c r="AO566" s="223">
        <v>1.042090426351215</v>
      </c>
      <c r="AP566" s="223">
        <v>1</v>
      </c>
      <c r="AQ566" s="223">
        <v>1.0959695962116267</v>
      </c>
      <c r="AR566" s="223">
        <v>1</v>
      </c>
      <c r="AS566" s="223">
        <v>1.1243538509568438</v>
      </c>
      <c r="AT566" s="223">
        <v>1.0832337725798997</v>
      </c>
      <c r="AU566" s="223">
        <v>1</v>
      </c>
      <c r="AV566" s="223">
        <v>1.0521180514920752</v>
      </c>
      <c r="AW566" s="223">
        <v>1</v>
      </c>
      <c r="AX566" s="223">
        <v>1</v>
      </c>
      <c r="AY566" s="223">
        <v>1.1626919041438597</v>
      </c>
      <c r="AZ566" s="223">
        <v>1</v>
      </c>
      <c r="BA566" s="223">
        <v>1</v>
      </c>
      <c r="BB566" s="223">
        <v>1</v>
      </c>
    </row>
    <row r="567" spans="1:54" ht="15" customHeight="1">
      <c r="A567" s="224">
        <f t="shared" si="42"/>
        <v>42644</v>
      </c>
      <c r="B567" s="225">
        <f t="shared" si="42"/>
        <v>42644</v>
      </c>
      <c r="C567" s="223">
        <v>1</v>
      </c>
      <c r="D567" s="223">
        <v>1</v>
      </c>
      <c r="E567" s="223">
        <v>1</v>
      </c>
      <c r="F567" s="223">
        <v>1.1435694525261668</v>
      </c>
      <c r="G567" s="223">
        <v>1.0364807885360745</v>
      </c>
      <c r="H567" s="223">
        <v>1</v>
      </c>
      <c r="I567" s="223">
        <v>1</v>
      </c>
      <c r="J567" s="223">
        <v>1</v>
      </c>
      <c r="K567" s="223">
        <v>1</v>
      </c>
      <c r="L567" s="223">
        <v>1.0376416023438157</v>
      </c>
      <c r="M567" s="223">
        <v>1.0636356599482581</v>
      </c>
      <c r="N567" s="223">
        <v>1</v>
      </c>
      <c r="O567" s="223">
        <v>1.2635975215554589</v>
      </c>
      <c r="P567" s="223">
        <v>1</v>
      </c>
      <c r="Q567" s="223">
        <v>1.0669829323534608</v>
      </c>
      <c r="R567" s="223">
        <v>1.0920792362138034</v>
      </c>
      <c r="S567" s="223">
        <v>1</v>
      </c>
      <c r="T567" s="223">
        <v>1.0442809905287471</v>
      </c>
      <c r="U567" s="223">
        <v>1</v>
      </c>
      <c r="V567" s="223">
        <v>1</v>
      </c>
      <c r="W567" s="223">
        <v>1.0674009977579317</v>
      </c>
      <c r="X567" s="223">
        <v>1</v>
      </c>
      <c r="Y567" s="223">
        <v>1.0556798740334017</v>
      </c>
      <c r="Z567" s="223">
        <v>1.0594784437748739</v>
      </c>
      <c r="AA567" s="223">
        <v>1.0745562029871465</v>
      </c>
      <c r="AB567" s="223">
        <v>1</v>
      </c>
      <c r="AC567" s="223">
        <v>1</v>
      </c>
      <c r="AD567" s="223">
        <v>1.1110591889541725</v>
      </c>
      <c r="AE567" s="223">
        <v>1</v>
      </c>
      <c r="AF567" s="223">
        <v>1</v>
      </c>
      <c r="AG567" s="223">
        <v>1</v>
      </c>
      <c r="AH567" s="223">
        <v>1.0600542389197145</v>
      </c>
      <c r="AI567" s="223">
        <v>1</v>
      </c>
      <c r="AJ567" s="223">
        <v>0.94438529996309351</v>
      </c>
      <c r="AK567" s="223">
        <v>1.1131216905444461</v>
      </c>
      <c r="AL567" s="223">
        <v>1</v>
      </c>
      <c r="AM567" s="223">
        <v>1.0367348594866781</v>
      </c>
      <c r="AN567" s="223">
        <v>1</v>
      </c>
      <c r="AO567" s="223">
        <v>1.0420264670949191</v>
      </c>
      <c r="AP567" s="223">
        <v>1</v>
      </c>
      <c r="AQ567" s="223">
        <v>1.0932148920917428</v>
      </c>
      <c r="AR567" s="223">
        <v>1</v>
      </c>
      <c r="AS567" s="223">
        <v>1.1172664600332596</v>
      </c>
      <c r="AT567" s="223">
        <v>1.0835616404205752</v>
      </c>
      <c r="AU567" s="223">
        <v>1</v>
      </c>
      <c r="AV567" s="223">
        <v>1.0472026156784726</v>
      </c>
      <c r="AW567" s="223">
        <v>1</v>
      </c>
      <c r="AX567" s="223">
        <v>1</v>
      </c>
      <c r="AY567" s="223">
        <v>1.1613836665640584</v>
      </c>
      <c r="AZ567" s="223">
        <v>1</v>
      </c>
      <c r="BA567" s="223">
        <v>1</v>
      </c>
      <c r="BB567" s="223">
        <v>1</v>
      </c>
    </row>
    <row r="568" spans="1:54" ht="15" customHeight="1">
      <c r="A568" s="224">
        <f t="shared" si="42"/>
        <v>42675</v>
      </c>
      <c r="B568" s="225">
        <f t="shared" si="42"/>
        <v>42675</v>
      </c>
      <c r="C568" s="223">
        <v>1</v>
      </c>
      <c r="D568" s="223">
        <v>1</v>
      </c>
      <c r="E568" s="223">
        <v>1</v>
      </c>
      <c r="F568" s="223">
        <v>1.1389097091816471</v>
      </c>
      <c r="G568" s="223">
        <v>1.0383855239047521</v>
      </c>
      <c r="H568" s="223">
        <v>1</v>
      </c>
      <c r="I568" s="223">
        <v>1</v>
      </c>
      <c r="J568" s="223">
        <v>1</v>
      </c>
      <c r="K568" s="223">
        <v>1</v>
      </c>
      <c r="L568" s="223">
        <v>1.0434296115328463</v>
      </c>
      <c r="M568" s="223">
        <v>1.0672519057325873</v>
      </c>
      <c r="N568" s="223">
        <v>1</v>
      </c>
      <c r="O568" s="223">
        <v>1.2564568454125502</v>
      </c>
      <c r="P568" s="223">
        <v>1</v>
      </c>
      <c r="Q568" s="223">
        <v>1.0655523175243802</v>
      </c>
      <c r="R568" s="223">
        <v>1.093176931213637</v>
      </c>
      <c r="S568" s="223">
        <v>1</v>
      </c>
      <c r="T568" s="223">
        <v>1.0467106044185475</v>
      </c>
      <c r="U568" s="223">
        <v>1</v>
      </c>
      <c r="V568" s="223">
        <v>1</v>
      </c>
      <c r="W568" s="223">
        <v>1.0664891168123871</v>
      </c>
      <c r="X568" s="223">
        <v>1</v>
      </c>
      <c r="Y568" s="223">
        <v>1.0543737449908577</v>
      </c>
      <c r="Z568" s="223">
        <v>1.0572381109982976</v>
      </c>
      <c r="AA568" s="223">
        <v>1.0730437670500352</v>
      </c>
      <c r="AB568" s="223">
        <v>1</v>
      </c>
      <c r="AC568" s="223">
        <v>1</v>
      </c>
      <c r="AD568" s="223">
        <v>1.1107029086654823</v>
      </c>
      <c r="AE568" s="223">
        <v>1</v>
      </c>
      <c r="AF568" s="223">
        <v>1</v>
      </c>
      <c r="AG568" s="223">
        <v>1</v>
      </c>
      <c r="AH568" s="223">
        <v>1.0579201048944835</v>
      </c>
      <c r="AI568" s="223">
        <v>1</v>
      </c>
      <c r="AJ568" s="223">
        <v>0.93743409713805037</v>
      </c>
      <c r="AK568" s="223">
        <v>1.1109027641805664</v>
      </c>
      <c r="AL568" s="223">
        <v>1</v>
      </c>
      <c r="AM568" s="223">
        <v>1.0319938350775897</v>
      </c>
      <c r="AN568" s="223">
        <v>1</v>
      </c>
      <c r="AO568" s="223">
        <v>1.0416313752076702</v>
      </c>
      <c r="AP568" s="223">
        <v>1</v>
      </c>
      <c r="AQ568" s="223">
        <v>1.088950112951955</v>
      </c>
      <c r="AR568" s="223">
        <v>1</v>
      </c>
      <c r="AS568" s="223">
        <v>1.109768024005148</v>
      </c>
      <c r="AT568" s="223">
        <v>1.0840222074181389</v>
      </c>
      <c r="AU568" s="223">
        <v>1</v>
      </c>
      <c r="AV568" s="223">
        <v>1.0418978155611109</v>
      </c>
      <c r="AW568" s="223">
        <v>1</v>
      </c>
      <c r="AX568" s="223">
        <v>1</v>
      </c>
      <c r="AY568" s="223">
        <v>1.1600604122989222</v>
      </c>
      <c r="AZ568" s="223">
        <v>1</v>
      </c>
      <c r="BA568" s="223">
        <v>1</v>
      </c>
      <c r="BB568" s="223">
        <v>1</v>
      </c>
    </row>
    <row r="569" spans="1:54" ht="15" customHeight="1">
      <c r="A569" s="224">
        <f t="shared" si="42"/>
        <v>42705</v>
      </c>
      <c r="B569" s="225">
        <f t="shared" si="42"/>
        <v>42705</v>
      </c>
      <c r="C569" s="223">
        <v>1</v>
      </c>
      <c r="D569" s="223">
        <v>1</v>
      </c>
      <c r="E569" s="223">
        <v>1</v>
      </c>
      <c r="F569" s="223">
        <v>1.1342564325694409</v>
      </c>
      <c r="G569" s="223">
        <v>1.0400946741416539</v>
      </c>
      <c r="H569" s="223">
        <v>1</v>
      </c>
      <c r="I569" s="223">
        <v>1</v>
      </c>
      <c r="J569" s="223">
        <v>1</v>
      </c>
      <c r="K569" s="223">
        <v>1</v>
      </c>
      <c r="L569" s="223">
        <v>1.0502716504133769</v>
      </c>
      <c r="M569" s="223">
        <v>1.0709689013482033</v>
      </c>
      <c r="N569" s="223">
        <v>1</v>
      </c>
      <c r="O569" s="223">
        <v>1.2481406870970821</v>
      </c>
      <c r="P569" s="223">
        <v>1</v>
      </c>
      <c r="Q569" s="223">
        <v>1.0641388290870635</v>
      </c>
      <c r="R569" s="223">
        <v>1.0952809152301937</v>
      </c>
      <c r="S569" s="223">
        <v>1</v>
      </c>
      <c r="T569" s="223">
        <v>1.0495573689887709</v>
      </c>
      <c r="U569" s="223">
        <v>1</v>
      </c>
      <c r="V569" s="223">
        <v>1</v>
      </c>
      <c r="W569" s="223">
        <v>1.0654996407144486</v>
      </c>
      <c r="X569" s="223">
        <v>1</v>
      </c>
      <c r="Y569" s="223">
        <v>1.0525904850991781</v>
      </c>
      <c r="Z569" s="223">
        <v>1.0552540827095171</v>
      </c>
      <c r="AA569" s="223">
        <v>1.0721102853003659</v>
      </c>
      <c r="AB569" s="223">
        <v>1</v>
      </c>
      <c r="AC569" s="223">
        <v>1</v>
      </c>
      <c r="AD569" s="223">
        <v>1.1095361771160346</v>
      </c>
      <c r="AE569" s="223">
        <v>1</v>
      </c>
      <c r="AF569" s="223">
        <v>1</v>
      </c>
      <c r="AG569" s="223">
        <v>1</v>
      </c>
      <c r="AH569" s="223">
        <v>1.0557018054016676</v>
      </c>
      <c r="AI569" s="223">
        <v>1</v>
      </c>
      <c r="AJ569" s="223">
        <v>0.93011750208478805</v>
      </c>
      <c r="AK569" s="223">
        <v>1.1085839035471736</v>
      </c>
      <c r="AL569" s="223">
        <v>1</v>
      </c>
      <c r="AM569" s="223">
        <v>1.0260942922217218</v>
      </c>
      <c r="AN569" s="223">
        <v>1</v>
      </c>
      <c r="AO569" s="223">
        <v>1.040903967848587</v>
      </c>
      <c r="AP569" s="223">
        <v>1</v>
      </c>
      <c r="AQ569" s="223">
        <v>1.0831641533963519</v>
      </c>
      <c r="AR569" s="223">
        <v>1</v>
      </c>
      <c r="AS569" s="223">
        <v>1.1018670583942853</v>
      </c>
      <c r="AT569" s="223">
        <v>1.084615445429064</v>
      </c>
      <c r="AU569" s="223">
        <v>1</v>
      </c>
      <c r="AV569" s="223">
        <v>1.0362091309152115</v>
      </c>
      <c r="AW569" s="223">
        <v>1</v>
      </c>
      <c r="AX569" s="223">
        <v>1</v>
      </c>
      <c r="AY569" s="223">
        <v>1.1587222104025043</v>
      </c>
      <c r="AZ569" s="223">
        <v>1</v>
      </c>
      <c r="BA569" s="223">
        <v>1</v>
      </c>
      <c r="BB569" s="223">
        <v>1</v>
      </c>
    </row>
    <row r="570" spans="1:54" ht="15" customHeight="1">
      <c r="A570" s="224">
        <f t="shared" si="42"/>
        <v>42736</v>
      </c>
      <c r="B570" s="225">
        <f t="shared" si="42"/>
        <v>42736</v>
      </c>
      <c r="C570" s="223">
        <v>1</v>
      </c>
      <c r="D570" s="223">
        <v>1</v>
      </c>
      <c r="E570" s="223">
        <v>1</v>
      </c>
      <c r="F570" s="223">
        <v>1.1296541321202964</v>
      </c>
      <c r="G570" s="223">
        <v>1.041584942189852</v>
      </c>
      <c r="H570" s="223">
        <v>1</v>
      </c>
      <c r="I570" s="223">
        <v>1</v>
      </c>
      <c r="J570" s="223">
        <v>1</v>
      </c>
      <c r="K570" s="223">
        <v>1</v>
      </c>
      <c r="L570" s="223">
        <v>1.0578153810315121</v>
      </c>
      <c r="M570" s="223">
        <v>1.0746636066152553</v>
      </c>
      <c r="N570" s="223">
        <v>1</v>
      </c>
      <c r="O570" s="223">
        <v>1.2390767080709579</v>
      </c>
      <c r="P570" s="223">
        <v>1</v>
      </c>
      <c r="Q570" s="223">
        <v>1.0627434848967572</v>
      </c>
      <c r="R570" s="223">
        <v>1.098097837889463</v>
      </c>
      <c r="S570" s="223">
        <v>1</v>
      </c>
      <c r="T570" s="223">
        <v>1.0526424479623411</v>
      </c>
      <c r="U570" s="223">
        <v>1</v>
      </c>
      <c r="V570" s="223">
        <v>1</v>
      </c>
      <c r="W570" s="223">
        <v>1.0644615752227156</v>
      </c>
      <c r="X570" s="223">
        <v>1</v>
      </c>
      <c r="Y570" s="223">
        <v>1.0503928497240989</v>
      </c>
      <c r="Z570" s="223">
        <v>1.0534847618595007</v>
      </c>
      <c r="AA570" s="223">
        <v>1.0715766183318209</v>
      </c>
      <c r="AB570" s="223">
        <v>1</v>
      </c>
      <c r="AC570" s="223">
        <v>1</v>
      </c>
      <c r="AD570" s="223">
        <v>1.1077656715531949</v>
      </c>
      <c r="AE570" s="223">
        <v>1</v>
      </c>
      <c r="AF570" s="223">
        <v>1</v>
      </c>
      <c r="AG570" s="223">
        <v>1</v>
      </c>
      <c r="AH570" s="223">
        <v>1.0534436952026685</v>
      </c>
      <c r="AI570" s="223">
        <v>1</v>
      </c>
      <c r="AJ570" s="223">
        <v>0.92287223575680066</v>
      </c>
      <c r="AK570" s="223">
        <v>1.1061861366703993</v>
      </c>
      <c r="AL570" s="223">
        <v>1</v>
      </c>
      <c r="AM570" s="223">
        <v>1.0193971652592841</v>
      </c>
      <c r="AN570" s="223">
        <v>1</v>
      </c>
      <c r="AO570" s="223">
        <v>1.0399500598421598</v>
      </c>
      <c r="AP570" s="223">
        <v>1</v>
      </c>
      <c r="AQ570" s="223">
        <v>1.0763353397492386</v>
      </c>
      <c r="AR570" s="223">
        <v>1</v>
      </c>
      <c r="AS570" s="223">
        <v>1.0937963424615322</v>
      </c>
      <c r="AT570" s="223">
        <v>1.0852598566118714</v>
      </c>
      <c r="AU570" s="223">
        <v>1</v>
      </c>
      <c r="AV570" s="223">
        <v>1.0303596597546558</v>
      </c>
      <c r="AW570" s="223">
        <v>1</v>
      </c>
      <c r="AX570" s="223">
        <v>1</v>
      </c>
      <c r="AY570" s="223">
        <v>1.1573425730994766</v>
      </c>
      <c r="AZ570" s="223">
        <v>1</v>
      </c>
      <c r="BA570" s="223">
        <v>1</v>
      </c>
      <c r="BB570" s="223">
        <v>1</v>
      </c>
    </row>
    <row r="571" spans="1:54" ht="15" customHeight="1">
      <c r="A571" s="224">
        <f t="shared" si="42"/>
        <v>42767</v>
      </c>
      <c r="B571" s="225">
        <f t="shared" si="42"/>
        <v>42767</v>
      </c>
      <c r="C571" s="223">
        <v>1</v>
      </c>
      <c r="D571" s="223">
        <v>1</v>
      </c>
      <c r="E571" s="223">
        <v>1</v>
      </c>
      <c r="F571" s="223">
        <v>1.1252153850699511</v>
      </c>
      <c r="G571" s="223">
        <v>1.042791641159859</v>
      </c>
      <c r="H571" s="223">
        <v>1</v>
      </c>
      <c r="I571" s="223">
        <v>1</v>
      </c>
      <c r="J571" s="223">
        <v>1</v>
      </c>
      <c r="K571" s="223">
        <v>1</v>
      </c>
      <c r="L571" s="223">
        <v>1.0651715795251082</v>
      </c>
      <c r="M571" s="223">
        <v>1.0780186946185584</v>
      </c>
      <c r="N571" s="223">
        <v>1</v>
      </c>
      <c r="O571" s="223">
        <v>1.2302948699866834</v>
      </c>
      <c r="P571" s="223">
        <v>1</v>
      </c>
      <c r="Q571" s="223">
        <v>1.0613696080336315</v>
      </c>
      <c r="R571" s="223">
        <v>1.1009298266840217</v>
      </c>
      <c r="S571" s="223">
        <v>1</v>
      </c>
      <c r="T571" s="223">
        <v>1.0555178420533475</v>
      </c>
      <c r="U571" s="223">
        <v>1</v>
      </c>
      <c r="V571" s="223">
        <v>1</v>
      </c>
      <c r="W571" s="223">
        <v>1.0634460959028329</v>
      </c>
      <c r="X571" s="223">
        <v>1</v>
      </c>
      <c r="Y571" s="223">
        <v>1.0479252550705895</v>
      </c>
      <c r="Z571" s="223">
        <v>1.0518387491940748</v>
      </c>
      <c r="AA571" s="223">
        <v>1.0710197943241875</v>
      </c>
      <c r="AB571" s="223">
        <v>1</v>
      </c>
      <c r="AC571" s="223">
        <v>1</v>
      </c>
      <c r="AD571" s="223">
        <v>1.1059056642941687</v>
      </c>
      <c r="AE571" s="223">
        <v>1</v>
      </c>
      <c r="AF571" s="223">
        <v>1</v>
      </c>
      <c r="AG571" s="223">
        <v>1</v>
      </c>
      <c r="AH571" s="223">
        <v>1.0512550442741626</v>
      </c>
      <c r="AI571" s="223">
        <v>1</v>
      </c>
      <c r="AJ571" s="223">
        <v>0.91679784525383823</v>
      </c>
      <c r="AK571" s="223">
        <v>1.1037627738026099</v>
      </c>
      <c r="AL571" s="223">
        <v>1</v>
      </c>
      <c r="AM571" s="223">
        <v>1.0127794413479996</v>
      </c>
      <c r="AN571" s="223">
        <v>1</v>
      </c>
      <c r="AO571" s="223">
        <v>1.0390309655265051</v>
      </c>
      <c r="AP571" s="223">
        <v>1</v>
      </c>
      <c r="AQ571" s="223">
        <v>1.0696482127251139</v>
      </c>
      <c r="AR571" s="223">
        <v>1</v>
      </c>
      <c r="AS571" s="223">
        <v>1.0861156220552843</v>
      </c>
      <c r="AT571" s="223">
        <v>1.0857508474183861</v>
      </c>
      <c r="AU571" s="223">
        <v>1</v>
      </c>
      <c r="AV571" s="223">
        <v>1.0248945968801084</v>
      </c>
      <c r="AW571" s="223">
        <v>1</v>
      </c>
      <c r="AX571" s="223">
        <v>1</v>
      </c>
      <c r="AY571" s="223">
        <v>1.1558526139152321</v>
      </c>
      <c r="AZ571" s="223">
        <v>1</v>
      </c>
      <c r="BA571" s="223">
        <v>1</v>
      </c>
      <c r="BB571" s="223">
        <v>1</v>
      </c>
    </row>
    <row r="572" spans="1:54" ht="15" customHeight="1">
      <c r="A572" s="224">
        <f t="shared" si="42"/>
        <v>42795</v>
      </c>
      <c r="B572" s="225">
        <f t="shared" si="42"/>
        <v>42795</v>
      </c>
      <c r="C572" s="223">
        <v>1</v>
      </c>
      <c r="D572" s="223">
        <v>1</v>
      </c>
      <c r="E572" s="223">
        <v>1</v>
      </c>
      <c r="F572" s="223">
        <v>1.1210069917614081</v>
      </c>
      <c r="G572" s="223">
        <v>1.0436694342265407</v>
      </c>
      <c r="H572" s="223">
        <v>1</v>
      </c>
      <c r="I572" s="223">
        <v>1</v>
      </c>
      <c r="J572" s="223">
        <v>1</v>
      </c>
      <c r="K572" s="223">
        <v>1</v>
      </c>
      <c r="L572" s="223">
        <v>1.0718201924603579</v>
      </c>
      <c r="M572" s="223">
        <v>1.080841522494572</v>
      </c>
      <c r="N572" s="223">
        <v>1</v>
      </c>
      <c r="O572" s="223">
        <v>1.2223749847801053</v>
      </c>
      <c r="P572" s="223">
        <v>1</v>
      </c>
      <c r="Q572" s="223">
        <v>1.0600196831098765</v>
      </c>
      <c r="R572" s="223">
        <v>1.103383102300417</v>
      </c>
      <c r="S572" s="223">
        <v>1</v>
      </c>
      <c r="T572" s="223">
        <v>1.0579215121855525</v>
      </c>
      <c r="U572" s="223">
        <v>1</v>
      </c>
      <c r="V572" s="223">
        <v>1</v>
      </c>
      <c r="W572" s="223">
        <v>1.0624941027473509</v>
      </c>
      <c r="X572" s="223">
        <v>1</v>
      </c>
      <c r="Y572" s="223">
        <v>1.0452623600862911</v>
      </c>
      <c r="Z572" s="223">
        <v>1.0502687172263538</v>
      </c>
      <c r="AA572" s="223">
        <v>1.0702023469431978</v>
      </c>
      <c r="AB572" s="223">
        <v>1</v>
      </c>
      <c r="AC572" s="223">
        <v>1</v>
      </c>
      <c r="AD572" s="223">
        <v>1.1042459735460812</v>
      </c>
      <c r="AE572" s="223">
        <v>1</v>
      </c>
      <c r="AF572" s="223">
        <v>1</v>
      </c>
      <c r="AG572" s="223">
        <v>1</v>
      </c>
      <c r="AH572" s="223">
        <v>1.0491992770395508</v>
      </c>
      <c r="AI572" s="223">
        <v>1</v>
      </c>
      <c r="AJ572" s="223">
        <v>0.91256639026772779</v>
      </c>
      <c r="AK572" s="223">
        <v>1.1013447742760503</v>
      </c>
      <c r="AL572" s="223">
        <v>1</v>
      </c>
      <c r="AM572" s="223">
        <v>1.0067332376513489</v>
      </c>
      <c r="AN572" s="223">
        <v>1</v>
      </c>
      <c r="AO572" s="223">
        <v>1.0382961499301888</v>
      </c>
      <c r="AP572" s="223">
        <v>1</v>
      </c>
      <c r="AQ572" s="223">
        <v>1.063773799417645</v>
      </c>
      <c r="AR572" s="223">
        <v>1</v>
      </c>
      <c r="AS572" s="223">
        <v>1.0791433796681653</v>
      </c>
      <c r="AT572" s="223">
        <v>1.0859679368719481</v>
      </c>
      <c r="AU572" s="223">
        <v>1</v>
      </c>
      <c r="AV572" s="223">
        <v>1.0201293334276211</v>
      </c>
      <c r="AW572" s="223">
        <v>1</v>
      </c>
      <c r="AX572" s="223">
        <v>1</v>
      </c>
      <c r="AY572" s="223">
        <v>1.1542103392973118</v>
      </c>
      <c r="AZ572" s="223">
        <v>1</v>
      </c>
      <c r="BA572" s="223">
        <v>1</v>
      </c>
      <c r="BB572" s="223">
        <v>1</v>
      </c>
    </row>
    <row r="573" spans="1:54" ht="15" customHeight="1">
      <c r="A573" s="224">
        <f t="shared" si="42"/>
        <v>42826</v>
      </c>
      <c r="B573" s="225">
        <f t="shared" si="42"/>
        <v>42826</v>
      </c>
      <c r="C573" s="223">
        <v>1</v>
      </c>
      <c r="D573" s="223">
        <v>1</v>
      </c>
      <c r="E573" s="223">
        <v>1</v>
      </c>
      <c r="F573" s="223">
        <v>1.1170225536715381</v>
      </c>
      <c r="G573" s="223">
        <v>1.0442241850863319</v>
      </c>
      <c r="H573" s="223">
        <v>1</v>
      </c>
      <c r="I573" s="223">
        <v>1</v>
      </c>
      <c r="J573" s="223">
        <v>1</v>
      </c>
      <c r="K573" s="223">
        <v>1</v>
      </c>
      <c r="L573" s="223">
        <v>1.0777635542990442</v>
      </c>
      <c r="M573" s="223">
        <v>1.0831394923507871</v>
      </c>
      <c r="N573" s="223">
        <v>1</v>
      </c>
      <c r="O573" s="223">
        <v>1.215289646134557</v>
      </c>
      <c r="P573" s="223">
        <v>1</v>
      </c>
      <c r="Q573" s="223">
        <v>1.0586932148869681</v>
      </c>
      <c r="R573" s="223">
        <v>1.1054625781740639</v>
      </c>
      <c r="S573" s="223">
        <v>1</v>
      </c>
      <c r="T573" s="223">
        <v>1.0598602708232574</v>
      </c>
      <c r="U573" s="223">
        <v>1</v>
      </c>
      <c r="V573" s="223">
        <v>1</v>
      </c>
      <c r="W573" s="223">
        <v>1.0616044064245471</v>
      </c>
      <c r="X573" s="223">
        <v>1</v>
      </c>
      <c r="Y573" s="223">
        <v>1.042409927336523</v>
      </c>
      <c r="Z573" s="223">
        <v>1.048773078798515</v>
      </c>
      <c r="AA573" s="223">
        <v>1.0691302671392648</v>
      </c>
      <c r="AB573" s="223">
        <v>1</v>
      </c>
      <c r="AC573" s="223">
        <v>1</v>
      </c>
      <c r="AD573" s="223">
        <v>1.1027827386540521</v>
      </c>
      <c r="AE573" s="223">
        <v>1</v>
      </c>
      <c r="AF573" s="223">
        <v>1</v>
      </c>
      <c r="AG573" s="223">
        <v>1</v>
      </c>
      <c r="AH573" s="223">
        <v>1.0472734816170333</v>
      </c>
      <c r="AI573" s="223">
        <v>1</v>
      </c>
      <c r="AJ573" s="223">
        <v>0.91017053287122363</v>
      </c>
      <c r="AK573" s="223">
        <v>1.0989320286594793</v>
      </c>
      <c r="AL573" s="223">
        <v>1</v>
      </c>
      <c r="AM573" s="223">
        <v>1.0012403975768218</v>
      </c>
      <c r="AN573" s="223">
        <v>1</v>
      </c>
      <c r="AO573" s="223">
        <v>1.0377426375717542</v>
      </c>
      <c r="AP573" s="223">
        <v>1</v>
      </c>
      <c r="AQ573" s="223">
        <v>1.0586901743135624</v>
      </c>
      <c r="AR573" s="223">
        <v>1</v>
      </c>
      <c r="AS573" s="223">
        <v>1.0728566640497985</v>
      </c>
      <c r="AT573" s="223">
        <v>1.0859164174156113</v>
      </c>
      <c r="AU573" s="223">
        <v>1</v>
      </c>
      <c r="AV573" s="223">
        <v>1.0160466727819206</v>
      </c>
      <c r="AW573" s="223">
        <v>1</v>
      </c>
      <c r="AX573" s="223">
        <v>1</v>
      </c>
      <c r="AY573" s="223">
        <v>1.1524193936282714</v>
      </c>
      <c r="AZ573" s="223">
        <v>1</v>
      </c>
      <c r="BA573" s="223">
        <v>1</v>
      </c>
      <c r="BB573" s="223">
        <v>1</v>
      </c>
    </row>
    <row r="574" spans="1:54" ht="15" customHeight="1">
      <c r="A574" s="224">
        <f t="shared" si="42"/>
        <v>42856</v>
      </c>
      <c r="B574" s="225">
        <f t="shared" si="42"/>
        <v>42856</v>
      </c>
      <c r="C574" s="223">
        <v>1</v>
      </c>
      <c r="D574" s="223">
        <v>1</v>
      </c>
      <c r="E574" s="223">
        <v>1</v>
      </c>
      <c r="F574" s="223">
        <v>1.1132593827638297</v>
      </c>
      <c r="G574" s="223">
        <v>1.0444564536397047</v>
      </c>
      <c r="H574" s="223">
        <v>1</v>
      </c>
      <c r="I574" s="223">
        <v>1</v>
      </c>
      <c r="J574" s="223">
        <v>1</v>
      </c>
      <c r="K574" s="223">
        <v>1</v>
      </c>
      <c r="L574" s="223">
        <v>1.0829922256135514</v>
      </c>
      <c r="M574" s="223">
        <v>1.0849113708083511</v>
      </c>
      <c r="N574" s="223">
        <v>1</v>
      </c>
      <c r="O574" s="223">
        <v>1.2090254554074333</v>
      </c>
      <c r="P574" s="223">
        <v>1</v>
      </c>
      <c r="Q574" s="223">
        <v>1.057390093261092</v>
      </c>
      <c r="R574" s="223">
        <v>1.1071670256400932</v>
      </c>
      <c r="S574" s="223">
        <v>1</v>
      </c>
      <c r="T574" s="223">
        <v>1.0613332870001833</v>
      </c>
      <c r="U574" s="223">
        <v>1</v>
      </c>
      <c r="V574" s="223">
        <v>1</v>
      </c>
      <c r="W574" s="223">
        <v>1.060776839417229</v>
      </c>
      <c r="X574" s="223">
        <v>1</v>
      </c>
      <c r="Y574" s="223">
        <v>1.0393705701785165</v>
      </c>
      <c r="Z574" s="223">
        <v>1.0473514684392096</v>
      </c>
      <c r="AA574" s="223">
        <v>1.0678053539017918</v>
      </c>
      <c r="AB574" s="223">
        <v>1</v>
      </c>
      <c r="AC574" s="223">
        <v>1</v>
      </c>
      <c r="AD574" s="223">
        <v>1.1015153232344699</v>
      </c>
      <c r="AE574" s="223">
        <v>1</v>
      </c>
      <c r="AF574" s="223">
        <v>1</v>
      </c>
      <c r="AG574" s="223">
        <v>1</v>
      </c>
      <c r="AH574" s="223">
        <v>1.0454768824934277</v>
      </c>
      <c r="AI574" s="223">
        <v>1</v>
      </c>
      <c r="AJ574" s="223">
        <v>0.90963497892429956</v>
      </c>
      <c r="AK574" s="223">
        <v>1.096524513804878</v>
      </c>
      <c r="AL574" s="223">
        <v>1</v>
      </c>
      <c r="AM574" s="223">
        <v>0.99629203440220349</v>
      </c>
      <c r="AN574" s="223">
        <v>1</v>
      </c>
      <c r="AO574" s="223">
        <v>1.0373704263793511</v>
      </c>
      <c r="AP574" s="223">
        <v>1</v>
      </c>
      <c r="AQ574" s="223">
        <v>1.0543885779912747</v>
      </c>
      <c r="AR574" s="223">
        <v>1</v>
      </c>
      <c r="AS574" s="223">
        <v>1.0672440379646848</v>
      </c>
      <c r="AT574" s="223">
        <v>1.0855971711163572</v>
      </c>
      <c r="AU574" s="223">
        <v>1</v>
      </c>
      <c r="AV574" s="223">
        <v>1.0126407311436991</v>
      </c>
      <c r="AW574" s="223">
        <v>1</v>
      </c>
      <c r="AX574" s="223">
        <v>1</v>
      </c>
      <c r="AY574" s="223">
        <v>1.1504809726591745</v>
      </c>
      <c r="AZ574" s="223">
        <v>1</v>
      </c>
      <c r="BA574" s="223">
        <v>1</v>
      </c>
      <c r="BB574" s="223">
        <v>1</v>
      </c>
    </row>
    <row r="575" spans="1:54" ht="15" customHeight="1">
      <c r="A575" s="224">
        <f t="shared" si="42"/>
        <v>42887</v>
      </c>
      <c r="B575" s="225">
        <f t="shared" si="42"/>
        <v>42887</v>
      </c>
      <c r="C575" s="223">
        <v>1</v>
      </c>
      <c r="D575" s="223">
        <v>1</v>
      </c>
      <c r="E575" s="223">
        <v>1</v>
      </c>
      <c r="F575" s="223">
        <v>1.1097149143753833</v>
      </c>
      <c r="G575" s="223">
        <v>1.0443667741149976</v>
      </c>
      <c r="H575" s="223">
        <v>1</v>
      </c>
      <c r="I575" s="223">
        <v>1</v>
      </c>
      <c r="J575" s="223">
        <v>1</v>
      </c>
      <c r="K575" s="223">
        <v>1</v>
      </c>
      <c r="L575" s="223">
        <v>1.0874968625908117</v>
      </c>
      <c r="M575" s="223">
        <v>1.0861559341726768</v>
      </c>
      <c r="N575" s="223">
        <v>1</v>
      </c>
      <c r="O575" s="223">
        <v>1.2035697482098016</v>
      </c>
      <c r="P575" s="223">
        <v>1</v>
      </c>
      <c r="Q575" s="223">
        <v>1.0561102122479931</v>
      </c>
      <c r="R575" s="223">
        <v>1.1084952419372072</v>
      </c>
      <c r="S575" s="223">
        <v>1</v>
      </c>
      <c r="T575" s="223">
        <v>1.0623397354760318</v>
      </c>
      <c r="U575" s="223">
        <v>1</v>
      </c>
      <c r="V575" s="223">
        <v>1</v>
      </c>
      <c r="W575" s="223">
        <v>1.0600112401395987</v>
      </c>
      <c r="X575" s="223">
        <v>1</v>
      </c>
      <c r="Y575" s="223">
        <v>1.0361467783088518</v>
      </c>
      <c r="Z575" s="223">
        <v>1.0460035344763983</v>
      </c>
      <c r="AA575" s="223">
        <v>1.0662293315444051</v>
      </c>
      <c r="AB575" s="223">
        <v>1</v>
      </c>
      <c r="AC575" s="223">
        <v>1</v>
      </c>
      <c r="AD575" s="223">
        <v>1.1004431149226346</v>
      </c>
      <c r="AE575" s="223">
        <v>1</v>
      </c>
      <c r="AF575" s="223">
        <v>1</v>
      </c>
      <c r="AG575" s="223">
        <v>1</v>
      </c>
      <c r="AH575" s="223">
        <v>1.0438087345483043</v>
      </c>
      <c r="AI575" s="223">
        <v>1</v>
      </c>
      <c r="AJ575" s="223">
        <v>0.91098559025442671</v>
      </c>
      <c r="AK575" s="223">
        <v>1.0941222074562484</v>
      </c>
      <c r="AL575" s="223">
        <v>1</v>
      </c>
      <c r="AM575" s="223">
        <v>0.99187973204653546</v>
      </c>
      <c r="AN575" s="223">
        <v>1</v>
      </c>
      <c r="AO575" s="223">
        <v>1.0371795155177423</v>
      </c>
      <c r="AP575" s="223">
        <v>1</v>
      </c>
      <c r="AQ575" s="223">
        <v>1.0508607214556789</v>
      </c>
      <c r="AR575" s="223">
        <v>1</v>
      </c>
      <c r="AS575" s="223">
        <v>1.0622946883724225</v>
      </c>
      <c r="AT575" s="223">
        <v>1.085011045010291</v>
      </c>
      <c r="AU575" s="223">
        <v>1</v>
      </c>
      <c r="AV575" s="223">
        <v>1.0099059288545094</v>
      </c>
      <c r="AW575" s="223">
        <v>1</v>
      </c>
      <c r="AX575" s="223">
        <v>1</v>
      </c>
      <c r="AY575" s="223">
        <v>1.1483962228101829</v>
      </c>
      <c r="AZ575" s="223">
        <v>1</v>
      </c>
      <c r="BA575" s="223">
        <v>1</v>
      </c>
      <c r="BB575" s="223">
        <v>1</v>
      </c>
    </row>
    <row r="576" spans="1:54" ht="15" customHeight="1">
      <c r="A576" s="224">
        <f t="shared" si="42"/>
        <v>42917</v>
      </c>
      <c r="B576" s="225">
        <f t="shared" si="42"/>
        <v>42917</v>
      </c>
      <c r="C576" s="223">
        <v>1</v>
      </c>
      <c r="D576" s="223">
        <v>1</v>
      </c>
      <c r="E576" s="223">
        <v>1</v>
      </c>
      <c r="F576" s="223">
        <v>1.1063865355775417</v>
      </c>
      <c r="G576" s="223">
        <v>1.0439556907319958</v>
      </c>
      <c r="H576" s="223">
        <v>1</v>
      </c>
      <c r="I576" s="223">
        <v>1</v>
      </c>
      <c r="J576" s="223">
        <v>1</v>
      </c>
      <c r="K576" s="223">
        <v>1</v>
      </c>
      <c r="L576" s="223">
        <v>1.0912675875483575</v>
      </c>
      <c r="M576" s="223">
        <v>1.0868718865752578</v>
      </c>
      <c r="N576" s="223">
        <v>1</v>
      </c>
      <c r="O576" s="223">
        <v>1.1989097404447435</v>
      </c>
      <c r="P576" s="223">
        <v>1</v>
      </c>
      <c r="Q576" s="223">
        <v>1.0548534629136004</v>
      </c>
      <c r="R576" s="223">
        <v>1.1094459698760597</v>
      </c>
      <c r="S576" s="223">
        <v>1</v>
      </c>
      <c r="T576" s="223">
        <v>1.0628787415688739</v>
      </c>
      <c r="U576" s="223">
        <v>1</v>
      </c>
      <c r="V576" s="223">
        <v>1</v>
      </c>
      <c r="W576" s="223">
        <v>1.0593074421626059</v>
      </c>
      <c r="X576" s="223">
        <v>1</v>
      </c>
      <c r="Y576" s="223">
        <v>1.0327410845175353</v>
      </c>
      <c r="Z576" s="223">
        <v>1.0447289155779993</v>
      </c>
      <c r="AA576" s="223">
        <v>1.0644039648772561</v>
      </c>
      <c r="AB576" s="223">
        <v>1</v>
      </c>
      <c r="AC576" s="223">
        <v>1</v>
      </c>
      <c r="AD576" s="223">
        <v>1.099565484521783</v>
      </c>
      <c r="AE576" s="223">
        <v>1</v>
      </c>
      <c r="AF576" s="223">
        <v>1</v>
      </c>
      <c r="AG576" s="223">
        <v>1</v>
      </c>
      <c r="AH576" s="223">
        <v>1.0422682733289261</v>
      </c>
      <c r="AI576" s="223">
        <v>1</v>
      </c>
      <c r="AJ576" s="223">
        <v>0.91425120991070907</v>
      </c>
      <c r="AK576" s="223">
        <v>1.0917250867645809</v>
      </c>
      <c r="AL576" s="223">
        <v>1</v>
      </c>
      <c r="AM576" s="223">
        <v>0.98799497864506014</v>
      </c>
      <c r="AN576" s="223">
        <v>1</v>
      </c>
      <c r="AO576" s="223">
        <v>1.0371699053326102</v>
      </c>
      <c r="AP576" s="223">
        <v>1</v>
      </c>
      <c r="AQ576" s="223">
        <v>1.04809822824161</v>
      </c>
      <c r="AR576" s="223">
        <v>1</v>
      </c>
      <c r="AS576" s="223">
        <v>1.0579976974986676</v>
      </c>
      <c r="AT576" s="223">
        <v>1.0841589076320002</v>
      </c>
      <c r="AU576" s="223">
        <v>1</v>
      </c>
      <c r="AV576" s="223">
        <v>1.0078366157077157</v>
      </c>
      <c r="AW576" s="223">
        <v>1</v>
      </c>
      <c r="AX576" s="223">
        <v>1</v>
      </c>
      <c r="AY576" s="223">
        <v>1.1461663177268331</v>
      </c>
      <c r="AZ576" s="223">
        <v>1</v>
      </c>
      <c r="BA576" s="223">
        <v>1</v>
      </c>
      <c r="BB576" s="223">
        <v>1</v>
      </c>
    </row>
    <row r="577" spans="1:54" ht="15" customHeight="1">
      <c r="A577" s="224">
        <f t="shared" si="42"/>
        <v>42948</v>
      </c>
      <c r="B577" s="225">
        <f t="shared" si="42"/>
        <v>42948</v>
      </c>
      <c r="C577" s="223">
        <v>1</v>
      </c>
      <c r="D577" s="223">
        <v>1</v>
      </c>
      <c r="E577" s="223">
        <v>1</v>
      </c>
      <c r="F577" s="223">
        <v>1.1032752129704202</v>
      </c>
      <c r="G577" s="223">
        <v>1.0432184709197752</v>
      </c>
      <c r="H577" s="223">
        <v>1</v>
      </c>
      <c r="I577" s="223">
        <v>1</v>
      </c>
      <c r="J577" s="223">
        <v>1</v>
      </c>
      <c r="K577" s="223">
        <v>1</v>
      </c>
      <c r="L577" s="223">
        <v>1.0942822590927017</v>
      </c>
      <c r="M577" s="223">
        <v>1.0870492342903837</v>
      </c>
      <c r="N577" s="223">
        <v>1</v>
      </c>
      <c r="O577" s="223">
        <v>1.1950459894281076</v>
      </c>
      <c r="P577" s="223">
        <v>1</v>
      </c>
      <c r="Q577" s="223">
        <v>1.0536201161188961</v>
      </c>
      <c r="R577" s="223">
        <v>1.110011749249217</v>
      </c>
      <c r="S577" s="223">
        <v>1</v>
      </c>
      <c r="T577" s="223">
        <v>1.0629417452151517</v>
      </c>
      <c r="U577" s="223">
        <v>1</v>
      </c>
      <c r="V577" s="223">
        <v>1</v>
      </c>
      <c r="W577" s="223">
        <v>1.0586662927413781</v>
      </c>
      <c r="X577" s="223">
        <v>1</v>
      </c>
      <c r="Y577" s="223">
        <v>1.0291529999195039</v>
      </c>
      <c r="Z577" s="223">
        <v>1.0435284543742369</v>
      </c>
      <c r="AA577" s="223">
        <v>1.062326914103074</v>
      </c>
      <c r="AB577" s="223">
        <v>1</v>
      </c>
      <c r="AC577" s="223">
        <v>1</v>
      </c>
      <c r="AD577" s="223">
        <v>1.0988849962393619</v>
      </c>
      <c r="AE577" s="223">
        <v>1</v>
      </c>
      <c r="AF577" s="223">
        <v>1</v>
      </c>
      <c r="AG577" s="223">
        <v>1</v>
      </c>
      <c r="AH577" s="223">
        <v>1.040856833137584</v>
      </c>
      <c r="AI577" s="223">
        <v>1</v>
      </c>
      <c r="AJ577" s="223">
        <v>0.91949433490965127</v>
      </c>
      <c r="AK577" s="223">
        <v>1.0893332140412226</v>
      </c>
      <c r="AL577" s="223">
        <v>1</v>
      </c>
      <c r="AM577" s="223">
        <v>0.98463809272461167</v>
      </c>
      <c r="AN577" s="223">
        <v>1</v>
      </c>
      <c r="AO577" s="223">
        <v>1.0373445695372174</v>
      </c>
      <c r="AP577" s="223">
        <v>1</v>
      </c>
      <c r="AQ577" s="223">
        <v>1.0461054550577731</v>
      </c>
      <c r="AR577" s="223">
        <v>1</v>
      </c>
      <c r="AS577" s="223">
        <v>1.0543530933201117</v>
      </c>
      <c r="AT577" s="223">
        <v>1.0830372599075699</v>
      </c>
      <c r="AU577" s="223">
        <v>1</v>
      </c>
      <c r="AV577" s="223">
        <v>1.0064381655107821</v>
      </c>
      <c r="AW577" s="223">
        <v>1</v>
      </c>
      <c r="AX577" s="223">
        <v>1</v>
      </c>
      <c r="AY577" s="223">
        <v>1.1437900404496169</v>
      </c>
      <c r="AZ577" s="223">
        <v>1</v>
      </c>
      <c r="BA577" s="223">
        <v>1</v>
      </c>
      <c r="BB577" s="223">
        <v>1</v>
      </c>
    </row>
    <row r="578" spans="1:54" ht="15" customHeight="1">
      <c r="A578" s="224">
        <f t="shared" si="42"/>
        <v>42979</v>
      </c>
      <c r="B578" s="225">
        <f t="shared" si="42"/>
        <v>42979</v>
      </c>
      <c r="C578" s="223">
        <v>1</v>
      </c>
      <c r="D578" s="223">
        <v>1</v>
      </c>
      <c r="E578" s="223">
        <v>1</v>
      </c>
      <c r="F578" s="223">
        <v>1.1003681048037113</v>
      </c>
      <c r="G578" s="223">
        <v>1.0421713822986742</v>
      </c>
      <c r="H578" s="223">
        <v>1</v>
      </c>
      <c r="I578" s="223">
        <v>1</v>
      </c>
      <c r="J578" s="223">
        <v>1</v>
      </c>
      <c r="K578" s="223">
        <v>1</v>
      </c>
      <c r="L578" s="223">
        <v>1.0965679461405091</v>
      </c>
      <c r="M578" s="223">
        <v>1.0867127882806191</v>
      </c>
      <c r="N578" s="223">
        <v>1</v>
      </c>
      <c r="O578" s="223">
        <v>1.1919287251410133</v>
      </c>
      <c r="P578" s="223">
        <v>1</v>
      </c>
      <c r="Q578" s="223">
        <v>1.0524089402684598</v>
      </c>
      <c r="R578" s="223">
        <v>1.1102100230042007</v>
      </c>
      <c r="S578" s="223">
        <v>1</v>
      </c>
      <c r="T578" s="223">
        <v>1.0625509334327392</v>
      </c>
      <c r="U578" s="223">
        <v>1</v>
      </c>
      <c r="V578" s="223">
        <v>1</v>
      </c>
      <c r="W578" s="223">
        <v>1.0580846082917574</v>
      </c>
      <c r="X578" s="223">
        <v>1</v>
      </c>
      <c r="Y578" s="223">
        <v>1.0253936105754879</v>
      </c>
      <c r="Z578" s="223">
        <v>1.0423982337254534</v>
      </c>
      <c r="AA578" s="223">
        <v>1.060011951542823</v>
      </c>
      <c r="AB578" s="223">
        <v>1</v>
      </c>
      <c r="AC578" s="223">
        <v>1</v>
      </c>
      <c r="AD578" s="223">
        <v>1.0983915382574529</v>
      </c>
      <c r="AE578" s="223">
        <v>1</v>
      </c>
      <c r="AF578" s="223">
        <v>1</v>
      </c>
      <c r="AG578" s="223">
        <v>1</v>
      </c>
      <c r="AH578" s="223">
        <v>1.0395674772836783</v>
      </c>
      <c r="AI578" s="223">
        <v>1</v>
      </c>
      <c r="AJ578" s="223">
        <v>0.92664998431044532</v>
      </c>
      <c r="AK578" s="223">
        <v>1.0869495966022462</v>
      </c>
      <c r="AL578" s="223">
        <v>1</v>
      </c>
      <c r="AM578" s="223">
        <v>0.98177602004421538</v>
      </c>
      <c r="AN578" s="223">
        <v>1</v>
      </c>
      <c r="AO578" s="223">
        <v>1.0376945941443618</v>
      </c>
      <c r="AP578" s="223">
        <v>1</v>
      </c>
      <c r="AQ578" s="223">
        <v>1.0448377772920563</v>
      </c>
      <c r="AR578" s="223">
        <v>1</v>
      </c>
      <c r="AS578" s="223">
        <v>1.0513197041783622</v>
      </c>
      <c r="AT578" s="223">
        <v>1.081659929984425</v>
      </c>
      <c r="AU578" s="223">
        <v>1</v>
      </c>
      <c r="AV578" s="223">
        <v>1.0056731195017148</v>
      </c>
      <c r="AW578" s="223">
        <v>1</v>
      </c>
      <c r="AX578" s="223">
        <v>1</v>
      </c>
      <c r="AY578" s="223">
        <v>1.1412755341040328</v>
      </c>
      <c r="AZ578" s="223">
        <v>1</v>
      </c>
      <c r="BA578" s="223">
        <v>1</v>
      </c>
      <c r="BB578" s="223">
        <v>1</v>
      </c>
    </row>
    <row r="579" spans="1:54" ht="15" customHeight="1">
      <c r="A579" s="224">
        <f t="shared" si="42"/>
        <v>43009</v>
      </c>
      <c r="B579" s="225">
        <f t="shared" si="42"/>
        <v>43009</v>
      </c>
      <c r="C579" s="223">
        <v>1</v>
      </c>
      <c r="D579" s="223">
        <v>1</v>
      </c>
      <c r="E579" s="223">
        <v>1</v>
      </c>
      <c r="F579" s="223">
        <v>1.0976627875943223</v>
      </c>
      <c r="G579" s="223">
        <v>1.0408149289582957</v>
      </c>
      <c r="H579" s="223">
        <v>1</v>
      </c>
      <c r="I579" s="223">
        <v>1</v>
      </c>
      <c r="J579" s="223">
        <v>1</v>
      </c>
      <c r="K579" s="223">
        <v>1</v>
      </c>
      <c r="L579" s="223">
        <v>1.0981144132221521</v>
      </c>
      <c r="M579" s="223">
        <v>1.0858612029435606</v>
      </c>
      <c r="N579" s="223">
        <v>1</v>
      </c>
      <c r="O579" s="223">
        <v>1.1895464037267416</v>
      </c>
      <c r="P579" s="223">
        <v>1</v>
      </c>
      <c r="Q579" s="223">
        <v>1.0512198316610819</v>
      </c>
      <c r="R579" s="223">
        <v>1.1100395329382293</v>
      </c>
      <c r="S579" s="223">
        <v>1</v>
      </c>
      <c r="T579" s="223">
        <v>1.0617053960226484</v>
      </c>
      <c r="U579" s="223">
        <v>1</v>
      </c>
      <c r="V579" s="223">
        <v>1</v>
      </c>
      <c r="W579" s="223">
        <v>1.0575622293954172</v>
      </c>
      <c r="X579" s="223">
        <v>1</v>
      </c>
      <c r="Y579" s="223">
        <v>1.0214652553488257</v>
      </c>
      <c r="Z579" s="223">
        <v>1.0413379100162923</v>
      </c>
      <c r="AA579" s="223">
        <v>1.0574607363522295</v>
      </c>
      <c r="AB579" s="223">
        <v>1</v>
      </c>
      <c r="AC579" s="223">
        <v>1</v>
      </c>
      <c r="AD579" s="223">
        <v>1.0980845121904652</v>
      </c>
      <c r="AE579" s="223">
        <v>1</v>
      </c>
      <c r="AF579" s="223">
        <v>1</v>
      </c>
      <c r="AG579" s="223">
        <v>1</v>
      </c>
      <c r="AH579" s="223">
        <v>1.0383994819831079</v>
      </c>
      <c r="AI579" s="223">
        <v>1</v>
      </c>
      <c r="AJ579" s="223">
        <v>0.93575284072398568</v>
      </c>
      <c r="AK579" s="223">
        <v>1.0845741982655546</v>
      </c>
      <c r="AL579" s="223">
        <v>1</v>
      </c>
      <c r="AM579" s="223">
        <v>0.97940103218938379</v>
      </c>
      <c r="AN579" s="223">
        <v>1</v>
      </c>
      <c r="AO579" s="223">
        <v>1.038219982976796</v>
      </c>
      <c r="AP579" s="223">
        <v>1</v>
      </c>
      <c r="AQ579" s="223">
        <v>1.0442876095392264</v>
      </c>
      <c r="AR579" s="223">
        <v>1</v>
      </c>
      <c r="AS579" s="223">
        <v>1.0488876650376311</v>
      </c>
      <c r="AT579" s="223">
        <v>1.0800277388188482</v>
      </c>
      <c r="AU579" s="223">
        <v>1</v>
      </c>
      <c r="AV579" s="223">
        <v>1.0055363311580716</v>
      </c>
      <c r="AW579" s="223">
        <v>1</v>
      </c>
      <c r="AX579" s="223">
        <v>1</v>
      </c>
      <c r="AY579" s="223">
        <v>1.1386239028588256</v>
      </c>
      <c r="AZ579" s="223">
        <v>1</v>
      </c>
      <c r="BA579" s="223">
        <v>1</v>
      </c>
      <c r="BB579" s="223">
        <v>1</v>
      </c>
    </row>
    <row r="580" spans="1:54" ht="15" customHeight="1">
      <c r="A580" s="224">
        <f t="shared" si="42"/>
        <v>43040</v>
      </c>
      <c r="B580" s="225">
        <f t="shared" si="42"/>
        <v>43040</v>
      </c>
      <c r="C580" s="223">
        <v>1</v>
      </c>
      <c r="D580" s="223">
        <v>1</v>
      </c>
      <c r="E580" s="223">
        <v>1</v>
      </c>
      <c r="F580" s="223">
        <v>1.0951637900638695</v>
      </c>
      <c r="G580" s="223">
        <v>1.0391391044089409</v>
      </c>
      <c r="H580" s="223">
        <v>1</v>
      </c>
      <c r="I580" s="223">
        <v>1</v>
      </c>
      <c r="J580" s="223">
        <v>1</v>
      </c>
      <c r="K580" s="223">
        <v>1</v>
      </c>
      <c r="L580" s="223">
        <v>1.0988864687632349</v>
      </c>
      <c r="M580" s="223">
        <v>1.0844756841683203</v>
      </c>
      <c r="N580" s="223">
        <v>1</v>
      </c>
      <c r="O580" s="223">
        <v>1.1879130224596102</v>
      </c>
      <c r="P580" s="223">
        <v>1</v>
      </c>
      <c r="Q580" s="223">
        <v>1.0500534385686178</v>
      </c>
      <c r="R580" s="223">
        <v>1.1094865477479807</v>
      </c>
      <c r="S580" s="223">
        <v>1</v>
      </c>
      <c r="T580" s="223">
        <v>1.0603888172095508</v>
      </c>
      <c r="U580" s="223">
        <v>1</v>
      </c>
      <c r="V580" s="223">
        <v>1</v>
      </c>
      <c r="W580" s="223">
        <v>1.0571010127185636</v>
      </c>
      <c r="X580" s="223">
        <v>1</v>
      </c>
      <c r="Y580" s="223">
        <v>1.0173644342815444</v>
      </c>
      <c r="Z580" s="223">
        <v>1.0403495221584422</v>
      </c>
      <c r="AA580" s="223">
        <v>1.054666849662931</v>
      </c>
      <c r="AB580" s="223">
        <v>1</v>
      </c>
      <c r="AC580" s="223">
        <v>1</v>
      </c>
      <c r="AD580" s="223">
        <v>1.0979696622447976</v>
      </c>
      <c r="AE580" s="223">
        <v>1</v>
      </c>
      <c r="AF580" s="223">
        <v>1</v>
      </c>
      <c r="AG580" s="223">
        <v>1</v>
      </c>
      <c r="AH580" s="223">
        <v>1.0373562660556925</v>
      </c>
      <c r="AI580" s="223">
        <v>1</v>
      </c>
      <c r="AJ580" s="223">
        <v>0.94690489585555537</v>
      </c>
      <c r="AK580" s="223">
        <v>1.0822038700905297</v>
      </c>
      <c r="AL580" s="223">
        <v>1</v>
      </c>
      <c r="AM580" s="223">
        <v>0.97752231950114987</v>
      </c>
      <c r="AN580" s="223">
        <v>1</v>
      </c>
      <c r="AO580" s="223">
        <v>1.0389266854071006</v>
      </c>
      <c r="AP580" s="223">
        <v>1</v>
      </c>
      <c r="AQ580" s="223">
        <v>1.0444720954479214</v>
      </c>
      <c r="AR580" s="223">
        <v>1</v>
      </c>
      <c r="AS580" s="223">
        <v>1.0470680301997954</v>
      </c>
      <c r="AT580" s="223">
        <v>1.0781328350179871</v>
      </c>
      <c r="AU580" s="223">
        <v>1</v>
      </c>
      <c r="AV580" s="223">
        <v>1.0060442178284292</v>
      </c>
      <c r="AW580" s="223">
        <v>1</v>
      </c>
      <c r="AX580" s="223">
        <v>1</v>
      </c>
      <c r="AY580" s="223">
        <v>1.1358315565878812</v>
      </c>
      <c r="AZ580" s="223">
        <v>1</v>
      </c>
      <c r="BA580" s="223">
        <v>1</v>
      </c>
      <c r="BB580" s="223">
        <v>1</v>
      </c>
    </row>
    <row r="581" spans="1:54" ht="15" customHeight="1">
      <c r="A581" s="224">
        <f t="shared" si="42"/>
        <v>43070</v>
      </c>
      <c r="B581" s="225">
        <f t="shared" si="42"/>
        <v>43070</v>
      </c>
      <c r="C581" s="223">
        <v>1</v>
      </c>
      <c r="D581" s="223">
        <v>1</v>
      </c>
      <c r="E581" s="223">
        <v>1</v>
      </c>
      <c r="F581" s="223">
        <v>1.0928686743407539</v>
      </c>
      <c r="G581" s="223">
        <v>1.0371444148577889</v>
      </c>
      <c r="H581" s="223">
        <v>1</v>
      </c>
      <c r="I581" s="223">
        <v>1</v>
      </c>
      <c r="J581" s="223">
        <v>1</v>
      </c>
      <c r="K581" s="223">
        <v>1</v>
      </c>
      <c r="L581" s="223">
        <v>1.0988730290099566</v>
      </c>
      <c r="M581" s="223">
        <v>1.0825547763918084</v>
      </c>
      <c r="N581" s="223">
        <v>1</v>
      </c>
      <c r="O581" s="223">
        <v>1.1870171650307419</v>
      </c>
      <c r="P581" s="223">
        <v>1</v>
      </c>
      <c r="Q581" s="223">
        <v>1.048909654889256</v>
      </c>
      <c r="R581" s="223">
        <v>1.1085497370320201</v>
      </c>
      <c r="S581" s="223">
        <v>1</v>
      </c>
      <c r="T581" s="223">
        <v>1.0586002113744262</v>
      </c>
      <c r="U581" s="223">
        <v>1</v>
      </c>
      <c r="V581" s="223">
        <v>1</v>
      </c>
      <c r="W581" s="223">
        <v>1.0567007944874425</v>
      </c>
      <c r="X581" s="223">
        <v>1</v>
      </c>
      <c r="Y581" s="223">
        <v>1.0130934933953277</v>
      </c>
      <c r="Z581" s="223">
        <v>1.039432718821359</v>
      </c>
      <c r="AA581" s="223">
        <v>1.0516319752948751</v>
      </c>
      <c r="AB581" s="223">
        <v>1</v>
      </c>
      <c r="AC581" s="223">
        <v>1</v>
      </c>
      <c r="AD581" s="223">
        <v>1.098046376566117</v>
      </c>
      <c r="AE581" s="223">
        <v>1</v>
      </c>
      <c r="AF581" s="223">
        <v>1</v>
      </c>
      <c r="AG581" s="223">
        <v>1</v>
      </c>
      <c r="AH581" s="223">
        <v>1.0364370915846783</v>
      </c>
      <c r="AI581" s="223">
        <v>1</v>
      </c>
      <c r="AJ581" s="223">
        <v>0.96014731691791644</v>
      </c>
      <c r="AK581" s="223">
        <v>1.0798385901344927</v>
      </c>
      <c r="AL581" s="223">
        <v>1</v>
      </c>
      <c r="AM581" s="223">
        <v>0.97613221249470872</v>
      </c>
      <c r="AN581" s="223">
        <v>1</v>
      </c>
      <c r="AO581" s="223">
        <v>1.0398147077660411</v>
      </c>
      <c r="AP581" s="223">
        <v>1</v>
      </c>
      <c r="AQ581" s="223">
        <v>1.045383721810784</v>
      </c>
      <c r="AR581" s="223">
        <v>1</v>
      </c>
      <c r="AS581" s="223">
        <v>1.04585103971671</v>
      </c>
      <c r="AT581" s="223">
        <v>1.0759760546266568</v>
      </c>
      <c r="AU581" s="223">
        <v>1</v>
      </c>
      <c r="AV581" s="223">
        <v>1.0071916637798621</v>
      </c>
      <c r="AW581" s="223">
        <v>1</v>
      </c>
      <c r="AX581" s="223">
        <v>1</v>
      </c>
      <c r="AY581" s="223">
        <v>1.1328996163518956</v>
      </c>
      <c r="AZ581" s="223">
        <v>1</v>
      </c>
      <c r="BA581" s="223">
        <v>1</v>
      </c>
      <c r="BB581" s="223">
        <v>1</v>
      </c>
    </row>
    <row r="582" spans="1:54" ht="15" customHeight="1">
      <c r="A582" s="224">
        <f t="shared" si="42"/>
        <v>43101</v>
      </c>
      <c r="B582" s="225">
        <f t="shared" si="42"/>
        <v>43101</v>
      </c>
      <c r="C582" s="223">
        <v>1</v>
      </c>
      <c r="D582" s="223">
        <v>1</v>
      </c>
      <c r="E582" s="223">
        <v>1</v>
      </c>
      <c r="F582" s="223">
        <v>1.0907805592445314</v>
      </c>
      <c r="G582" s="223">
        <v>1.0349364495664686</v>
      </c>
      <c r="H582" s="223">
        <v>1</v>
      </c>
      <c r="I582" s="223">
        <v>1</v>
      </c>
      <c r="J582" s="223">
        <v>1</v>
      </c>
      <c r="K582" s="223">
        <v>1</v>
      </c>
      <c r="L582" s="223">
        <v>1.0981630643113958</v>
      </c>
      <c r="M582" s="223">
        <v>1.0802172437081823</v>
      </c>
      <c r="N582" s="223">
        <v>1</v>
      </c>
      <c r="O582" s="223">
        <v>1.1865572147534422</v>
      </c>
      <c r="P582" s="223">
        <v>1</v>
      </c>
      <c r="Q582" s="223">
        <v>1.0478071671025824</v>
      </c>
      <c r="R582" s="223">
        <v>1.1072628574605152</v>
      </c>
      <c r="S582" s="223">
        <v>1</v>
      </c>
      <c r="T582" s="223">
        <v>1.0564765661944526</v>
      </c>
      <c r="U582" s="223">
        <v>1</v>
      </c>
      <c r="V582" s="223">
        <v>1</v>
      </c>
      <c r="W582" s="223">
        <v>1.0563350440442261</v>
      </c>
      <c r="X582" s="223">
        <v>1</v>
      </c>
      <c r="Y582" s="223">
        <v>1.0087710824784766</v>
      </c>
      <c r="Z582" s="223">
        <v>1.0385731943638903</v>
      </c>
      <c r="AA582" s="223">
        <v>1.0484988839385712</v>
      </c>
      <c r="AB582" s="223">
        <v>1</v>
      </c>
      <c r="AC582" s="223">
        <v>1</v>
      </c>
      <c r="AD582" s="223">
        <v>1.0981684896696353</v>
      </c>
      <c r="AE582" s="223">
        <v>1</v>
      </c>
      <c r="AF582" s="223">
        <v>1</v>
      </c>
      <c r="AG582" s="223">
        <v>1</v>
      </c>
      <c r="AH582" s="223">
        <v>1.0356171842978599</v>
      </c>
      <c r="AI582" s="223">
        <v>1</v>
      </c>
      <c r="AJ582" s="223">
        <v>0.97485525005645901</v>
      </c>
      <c r="AK582" s="223">
        <v>1.0774782351529693</v>
      </c>
      <c r="AL582" s="223">
        <v>1</v>
      </c>
      <c r="AM582" s="223">
        <v>0.97522824360275073</v>
      </c>
      <c r="AN582" s="223">
        <v>1</v>
      </c>
      <c r="AO582" s="223">
        <v>1.0408115687619477</v>
      </c>
      <c r="AP582" s="223">
        <v>1</v>
      </c>
      <c r="AQ582" s="223">
        <v>1.0468237237698557</v>
      </c>
      <c r="AR582" s="223">
        <v>1</v>
      </c>
      <c r="AS582" s="223">
        <v>1.0451785433157015</v>
      </c>
      <c r="AT582" s="223">
        <v>1.0736254299152432</v>
      </c>
      <c r="AU582" s="223">
        <v>1</v>
      </c>
      <c r="AV582" s="223">
        <v>1.0088536808244564</v>
      </c>
      <c r="AW582" s="223">
        <v>1</v>
      </c>
      <c r="AX582" s="223">
        <v>1</v>
      </c>
      <c r="AY582" s="223">
        <v>1.1298601031955087</v>
      </c>
      <c r="AZ582" s="223">
        <v>1</v>
      </c>
      <c r="BA582" s="223">
        <v>1</v>
      </c>
      <c r="BB582" s="223">
        <v>1</v>
      </c>
    </row>
    <row r="583" spans="1:54" ht="15" customHeight="1">
      <c r="A583" s="224">
        <f t="shared" si="42"/>
        <v>43132</v>
      </c>
      <c r="B583" s="225">
        <f t="shared" si="42"/>
        <v>43132</v>
      </c>
      <c r="C583" s="223">
        <v>1</v>
      </c>
      <c r="D583" s="223">
        <v>1</v>
      </c>
      <c r="E583" s="223">
        <v>1</v>
      </c>
      <c r="F583" s="223">
        <v>1.0889117451570671</v>
      </c>
      <c r="G583" s="223">
        <v>1.0327867255694121</v>
      </c>
      <c r="H583" s="223">
        <v>1</v>
      </c>
      <c r="I583" s="223">
        <v>1</v>
      </c>
      <c r="J583" s="223">
        <v>1</v>
      </c>
      <c r="K583" s="223">
        <v>1</v>
      </c>
      <c r="L583" s="223">
        <v>1.0970083742508572</v>
      </c>
      <c r="M583" s="223">
        <v>1.0777724379423281</v>
      </c>
      <c r="N583" s="223">
        <v>1</v>
      </c>
      <c r="O583" s="223">
        <v>1.1857790206969816</v>
      </c>
      <c r="P583" s="223">
        <v>1</v>
      </c>
      <c r="Q583" s="223">
        <v>1.0467943758459068</v>
      </c>
      <c r="R583" s="223">
        <v>1.1057163120787203</v>
      </c>
      <c r="S583" s="223">
        <v>1</v>
      </c>
      <c r="T583" s="223">
        <v>1.0543733194853859</v>
      </c>
      <c r="U583" s="223">
        <v>1</v>
      </c>
      <c r="V583" s="223">
        <v>1</v>
      </c>
      <c r="W583" s="223">
        <v>1.0559356037084482</v>
      </c>
      <c r="X583" s="223">
        <v>1</v>
      </c>
      <c r="Y583" s="223">
        <v>1.0046981633637375</v>
      </c>
      <c r="Z583" s="223">
        <v>1.0377346409321713</v>
      </c>
      <c r="AA583" s="223">
        <v>1.0456329630356265</v>
      </c>
      <c r="AB583" s="223">
        <v>1</v>
      </c>
      <c r="AC583" s="223">
        <v>1</v>
      </c>
      <c r="AD583" s="223">
        <v>1.0979616787329021</v>
      </c>
      <c r="AE583" s="223">
        <v>1</v>
      </c>
      <c r="AF583" s="223">
        <v>1</v>
      </c>
      <c r="AG583" s="223">
        <v>1</v>
      </c>
      <c r="AH583" s="223">
        <v>1.0348339032290339</v>
      </c>
      <c r="AI583" s="223">
        <v>1</v>
      </c>
      <c r="AJ583" s="223">
        <v>0.98932260423190155</v>
      </c>
      <c r="AK583" s="223">
        <v>1.0751222965167977</v>
      </c>
      <c r="AL583" s="223">
        <v>1</v>
      </c>
      <c r="AM583" s="223">
        <v>0.97481959680769148</v>
      </c>
      <c r="AN583" s="223">
        <v>1</v>
      </c>
      <c r="AO583" s="223">
        <v>1.041730022333436</v>
      </c>
      <c r="AP583" s="223">
        <v>1</v>
      </c>
      <c r="AQ583" s="223">
        <v>1.0482922640994379</v>
      </c>
      <c r="AR583" s="223">
        <v>1</v>
      </c>
      <c r="AS583" s="223">
        <v>1.0449187645738958</v>
      </c>
      <c r="AT583" s="223">
        <v>1.0712549587613656</v>
      </c>
      <c r="AU583" s="223">
        <v>1</v>
      </c>
      <c r="AV583" s="223">
        <v>1.0107167628769838</v>
      </c>
      <c r="AW583" s="223">
        <v>1</v>
      </c>
      <c r="AX583" s="223">
        <v>1</v>
      </c>
      <c r="AY583" s="223">
        <v>1.1267936163536352</v>
      </c>
      <c r="AZ583" s="223">
        <v>1</v>
      </c>
      <c r="BA583" s="223">
        <v>1</v>
      </c>
      <c r="BB583" s="223">
        <v>1</v>
      </c>
    </row>
    <row r="584" spans="1:54" ht="15" customHeight="1">
      <c r="A584" s="224">
        <f t="shared" si="42"/>
        <v>43160</v>
      </c>
      <c r="B584" s="225">
        <f t="shared" si="42"/>
        <v>43160</v>
      </c>
      <c r="C584" s="223">
        <v>1</v>
      </c>
      <c r="D584" s="223">
        <v>1</v>
      </c>
      <c r="E584" s="223">
        <v>1</v>
      </c>
      <c r="F584" s="223">
        <v>1.0872732444650177</v>
      </c>
      <c r="G584" s="223">
        <v>1.0308557194820349</v>
      </c>
      <c r="H584" s="223">
        <v>1</v>
      </c>
      <c r="I584" s="223">
        <v>1</v>
      </c>
      <c r="J584" s="223">
        <v>1</v>
      </c>
      <c r="K584" s="223">
        <v>1</v>
      </c>
      <c r="L584" s="223">
        <v>1.0955548826055579</v>
      </c>
      <c r="M584" s="223">
        <v>1.0754011598355149</v>
      </c>
      <c r="N584" s="223">
        <v>1</v>
      </c>
      <c r="O584" s="223">
        <v>1.1842425954874531</v>
      </c>
      <c r="P584" s="223">
        <v>1</v>
      </c>
      <c r="Q584" s="223">
        <v>1.0459012153894125</v>
      </c>
      <c r="R584" s="223">
        <v>1.1039608136321619</v>
      </c>
      <c r="S584" s="223">
        <v>1</v>
      </c>
      <c r="T584" s="223">
        <v>1.0525002540210864</v>
      </c>
      <c r="U584" s="223">
        <v>1</v>
      </c>
      <c r="V584" s="223">
        <v>1</v>
      </c>
      <c r="W584" s="223">
        <v>1.0554618770553608</v>
      </c>
      <c r="X584" s="223">
        <v>1</v>
      </c>
      <c r="Y584" s="223">
        <v>1.001053612844649</v>
      </c>
      <c r="Z584" s="223">
        <v>1.0368960581617701</v>
      </c>
      <c r="AA584" s="223">
        <v>1.0432532216478714</v>
      </c>
      <c r="AB584" s="223">
        <v>1</v>
      </c>
      <c r="AC584" s="223">
        <v>1</v>
      </c>
      <c r="AD584" s="223">
        <v>1.097203673917253</v>
      </c>
      <c r="AE584" s="223">
        <v>1</v>
      </c>
      <c r="AF584" s="223">
        <v>1</v>
      </c>
      <c r="AG584" s="223">
        <v>1</v>
      </c>
      <c r="AH584" s="223">
        <v>1.0340510533386773</v>
      </c>
      <c r="AI584" s="223">
        <v>1</v>
      </c>
      <c r="AJ584" s="223">
        <v>1.0025063165582191</v>
      </c>
      <c r="AK584" s="223">
        <v>1.0727704543464378</v>
      </c>
      <c r="AL584" s="223">
        <v>1</v>
      </c>
      <c r="AM584" s="223">
        <v>0.97492450904419936</v>
      </c>
      <c r="AN584" s="223">
        <v>1</v>
      </c>
      <c r="AO584" s="223">
        <v>1.0424582945445433</v>
      </c>
      <c r="AP584" s="223">
        <v>1</v>
      </c>
      <c r="AQ584" s="223">
        <v>1.0494964704299035</v>
      </c>
      <c r="AR584" s="223">
        <v>1</v>
      </c>
      <c r="AS584" s="223">
        <v>1.0450041950413986</v>
      </c>
      <c r="AT584" s="223">
        <v>1.0689664187051351</v>
      </c>
      <c r="AU584" s="223">
        <v>1</v>
      </c>
      <c r="AV584" s="223">
        <v>1.0126004592201983</v>
      </c>
      <c r="AW584" s="223">
        <v>1</v>
      </c>
      <c r="AX584" s="223">
        <v>1</v>
      </c>
      <c r="AY584" s="223">
        <v>1.123746908629859</v>
      </c>
      <c r="AZ584" s="223">
        <v>1</v>
      </c>
      <c r="BA584" s="223">
        <v>1</v>
      </c>
      <c r="BB584" s="223">
        <v>1</v>
      </c>
    </row>
    <row r="585" spans="1:54" ht="15" customHeight="1">
      <c r="A585" s="224">
        <f t="shared" ref="A585:B604" si="43">A108</f>
        <v>43191</v>
      </c>
      <c r="B585" s="225">
        <f t="shared" si="43"/>
        <v>43191</v>
      </c>
      <c r="C585" s="223">
        <v>1</v>
      </c>
      <c r="D585" s="223">
        <v>1</v>
      </c>
      <c r="E585" s="223">
        <v>1</v>
      </c>
      <c r="F585" s="223">
        <v>1.0858607231017339</v>
      </c>
      <c r="G585" s="223">
        <v>1.0291389949499128</v>
      </c>
      <c r="H585" s="223">
        <v>1</v>
      </c>
      <c r="I585" s="223">
        <v>1</v>
      </c>
      <c r="J585" s="223">
        <v>1</v>
      </c>
      <c r="K585" s="223">
        <v>1</v>
      </c>
      <c r="L585" s="223">
        <v>1.0938102706828714</v>
      </c>
      <c r="M585" s="223">
        <v>1.0731016719817221</v>
      </c>
      <c r="N585" s="223">
        <v>1</v>
      </c>
      <c r="O585" s="223">
        <v>1.181971668306417</v>
      </c>
      <c r="P585" s="223">
        <v>1</v>
      </c>
      <c r="Q585" s="223">
        <v>1.0451255658522443</v>
      </c>
      <c r="R585" s="223">
        <v>1.1020016894096283</v>
      </c>
      <c r="S585" s="223">
        <v>1</v>
      </c>
      <c r="T585" s="223">
        <v>1.0508528104481412</v>
      </c>
      <c r="U585" s="223">
        <v>1</v>
      </c>
      <c r="V585" s="223">
        <v>1</v>
      </c>
      <c r="W585" s="223">
        <v>1.0549152768304138</v>
      </c>
      <c r="X585" s="223">
        <v>1</v>
      </c>
      <c r="Y585" s="223">
        <v>0.99782707701710238</v>
      </c>
      <c r="Z585" s="223">
        <v>1.0360574477351985</v>
      </c>
      <c r="AA585" s="223">
        <v>1.0413508979544985</v>
      </c>
      <c r="AB585" s="223">
        <v>1</v>
      </c>
      <c r="AC585" s="223">
        <v>1</v>
      </c>
      <c r="AD585" s="223">
        <v>1.0959092153207288</v>
      </c>
      <c r="AE585" s="223">
        <v>1</v>
      </c>
      <c r="AF585" s="223">
        <v>1</v>
      </c>
      <c r="AG585" s="223">
        <v>1</v>
      </c>
      <c r="AH585" s="223">
        <v>1.0332686272888858</v>
      </c>
      <c r="AI585" s="223">
        <v>1</v>
      </c>
      <c r="AJ585" s="223">
        <v>1.0143933240249876</v>
      </c>
      <c r="AK585" s="223">
        <v>1.0704226300178501</v>
      </c>
      <c r="AL585" s="223">
        <v>1</v>
      </c>
      <c r="AM585" s="223">
        <v>0.97553920232831548</v>
      </c>
      <c r="AN585" s="223">
        <v>1</v>
      </c>
      <c r="AO585" s="223">
        <v>1.0429994811573993</v>
      </c>
      <c r="AP585" s="223">
        <v>1</v>
      </c>
      <c r="AQ585" s="223">
        <v>1.0504404773706149</v>
      </c>
      <c r="AR585" s="223">
        <v>1</v>
      </c>
      <c r="AS585" s="223">
        <v>1.0454311828783727</v>
      </c>
      <c r="AT585" s="223">
        <v>1.06675790106152</v>
      </c>
      <c r="AU585" s="223">
        <v>1</v>
      </c>
      <c r="AV585" s="223">
        <v>1.0145045798606789</v>
      </c>
      <c r="AW585" s="223">
        <v>1</v>
      </c>
      <c r="AX585" s="223">
        <v>1</v>
      </c>
      <c r="AY585" s="223">
        <v>1.1207194958986393</v>
      </c>
      <c r="AZ585" s="223">
        <v>1</v>
      </c>
      <c r="BA585" s="223">
        <v>1</v>
      </c>
      <c r="BB585" s="223">
        <v>1</v>
      </c>
    </row>
    <row r="586" spans="1:54" ht="15" customHeight="1">
      <c r="A586" s="224">
        <f t="shared" si="43"/>
        <v>43221</v>
      </c>
      <c r="B586" s="225">
        <f t="shared" si="43"/>
        <v>43221</v>
      </c>
      <c r="C586" s="223">
        <v>1</v>
      </c>
      <c r="D586" s="223">
        <v>1</v>
      </c>
      <c r="E586" s="223">
        <v>1</v>
      </c>
      <c r="F586" s="223">
        <v>1.084673555669859</v>
      </c>
      <c r="G586" s="223">
        <v>1.0276356348752476</v>
      </c>
      <c r="H586" s="223">
        <v>1</v>
      </c>
      <c r="I586" s="223">
        <v>1</v>
      </c>
      <c r="J586" s="223">
        <v>1</v>
      </c>
      <c r="K586" s="223">
        <v>1</v>
      </c>
      <c r="L586" s="223">
        <v>1.0917774104795557</v>
      </c>
      <c r="M586" s="223">
        <v>1.0708734188949274</v>
      </c>
      <c r="N586" s="223">
        <v>1</v>
      </c>
      <c r="O586" s="223">
        <v>1.1789776583533391</v>
      </c>
      <c r="P586" s="223">
        <v>1</v>
      </c>
      <c r="Q586" s="223">
        <v>1.0444672344449986</v>
      </c>
      <c r="R586" s="223">
        <v>1.0998409055247915</v>
      </c>
      <c r="S586" s="223">
        <v>1</v>
      </c>
      <c r="T586" s="223">
        <v>1.0494301340460097</v>
      </c>
      <c r="U586" s="223">
        <v>1</v>
      </c>
      <c r="V586" s="223">
        <v>1</v>
      </c>
      <c r="W586" s="223">
        <v>1.054296020323281</v>
      </c>
      <c r="X586" s="223">
        <v>1</v>
      </c>
      <c r="Y586" s="223">
        <v>0.99501510258292503</v>
      </c>
      <c r="Z586" s="223">
        <v>1.0352188108756182</v>
      </c>
      <c r="AA586" s="223">
        <v>1.0399250805398808</v>
      </c>
      <c r="AB586" s="223">
        <v>1</v>
      </c>
      <c r="AC586" s="223">
        <v>1</v>
      </c>
      <c r="AD586" s="223">
        <v>1.0940841468471711</v>
      </c>
      <c r="AE586" s="223">
        <v>1</v>
      </c>
      <c r="AF586" s="223">
        <v>1</v>
      </c>
      <c r="AG586" s="223">
        <v>1</v>
      </c>
      <c r="AH586" s="223">
        <v>1.0324866246902447</v>
      </c>
      <c r="AI586" s="223">
        <v>1</v>
      </c>
      <c r="AJ586" s="223">
        <v>1.0249476616457709</v>
      </c>
      <c r="AK586" s="223">
        <v>1.0680788108228463</v>
      </c>
      <c r="AL586" s="223">
        <v>1</v>
      </c>
      <c r="AM586" s="223">
        <v>0.97666833321092983</v>
      </c>
      <c r="AN586" s="223">
        <v>1</v>
      </c>
      <c r="AO586" s="223">
        <v>1.0433536096063298</v>
      </c>
      <c r="AP586" s="223">
        <v>1</v>
      </c>
      <c r="AQ586" s="223">
        <v>1.0511241503057294</v>
      </c>
      <c r="AR586" s="223">
        <v>1</v>
      </c>
      <c r="AS586" s="223">
        <v>1.0462016961764051</v>
      </c>
      <c r="AT586" s="223">
        <v>1.064628814113137</v>
      </c>
      <c r="AU586" s="223">
        <v>1</v>
      </c>
      <c r="AV586" s="223">
        <v>1.0164292708648355</v>
      </c>
      <c r="AW586" s="223">
        <v>1</v>
      </c>
      <c r="AX586" s="223">
        <v>1</v>
      </c>
      <c r="AY586" s="223">
        <v>1.1177112122176431</v>
      </c>
      <c r="AZ586" s="223">
        <v>1</v>
      </c>
      <c r="BA586" s="223">
        <v>1</v>
      </c>
      <c r="BB586" s="223">
        <v>1</v>
      </c>
    </row>
    <row r="587" spans="1:54" ht="15" customHeight="1">
      <c r="A587" s="224">
        <f t="shared" si="43"/>
        <v>43252</v>
      </c>
      <c r="B587" s="225">
        <f t="shared" si="43"/>
        <v>43252</v>
      </c>
      <c r="C587" s="223">
        <v>1</v>
      </c>
      <c r="D587" s="223">
        <v>1</v>
      </c>
      <c r="E587" s="223">
        <v>1</v>
      </c>
      <c r="F587" s="223">
        <v>1.083711140821771</v>
      </c>
      <c r="G587" s="223">
        <v>1.0263447578398335</v>
      </c>
      <c r="H587" s="223">
        <v>1</v>
      </c>
      <c r="I587" s="223">
        <v>1</v>
      </c>
      <c r="J587" s="223">
        <v>1</v>
      </c>
      <c r="K587" s="223">
        <v>1</v>
      </c>
      <c r="L587" s="223">
        <v>1.0894590467424918</v>
      </c>
      <c r="M587" s="223">
        <v>1.0687158677590778</v>
      </c>
      <c r="N587" s="223">
        <v>1</v>
      </c>
      <c r="O587" s="223">
        <v>1.1752713674518362</v>
      </c>
      <c r="P587" s="223">
        <v>1</v>
      </c>
      <c r="Q587" s="223">
        <v>1.0439260352465021</v>
      </c>
      <c r="R587" s="223">
        <v>1.0974803429822317</v>
      </c>
      <c r="S587" s="223">
        <v>1</v>
      </c>
      <c r="T587" s="223">
        <v>1.0482314032614004</v>
      </c>
      <c r="U587" s="223">
        <v>1</v>
      </c>
      <c r="V587" s="223">
        <v>1</v>
      </c>
      <c r="W587" s="223">
        <v>1.0536043170474392</v>
      </c>
      <c r="X587" s="223">
        <v>1</v>
      </c>
      <c r="Y587" s="223">
        <v>0.99261439255850414</v>
      </c>
      <c r="Z587" s="223">
        <v>1.034380148761062</v>
      </c>
      <c r="AA587" s="223">
        <v>1.0389749100313621</v>
      </c>
      <c r="AB587" s="223">
        <v>1</v>
      </c>
      <c r="AC587" s="223">
        <v>1</v>
      </c>
      <c r="AD587" s="223">
        <v>1.0917340288229014</v>
      </c>
      <c r="AE587" s="223">
        <v>1</v>
      </c>
      <c r="AF587" s="223">
        <v>1</v>
      </c>
      <c r="AG587" s="223">
        <v>1</v>
      </c>
      <c r="AH587" s="223">
        <v>1.0317050451661747</v>
      </c>
      <c r="AI587" s="223">
        <v>1</v>
      </c>
      <c r="AJ587" s="223">
        <v>1.0341328552533726</v>
      </c>
      <c r="AK587" s="223">
        <v>1.0657389845104106</v>
      </c>
      <c r="AL587" s="223">
        <v>1</v>
      </c>
      <c r="AM587" s="223">
        <v>0.97831648358885359</v>
      </c>
      <c r="AN587" s="223">
        <v>1</v>
      </c>
      <c r="AO587" s="223">
        <v>1.043520705151878</v>
      </c>
      <c r="AP587" s="223">
        <v>1</v>
      </c>
      <c r="AQ587" s="223">
        <v>1.0515473554592638</v>
      </c>
      <c r="AR587" s="223">
        <v>1</v>
      </c>
      <c r="AS587" s="223">
        <v>1.0473176595022842</v>
      </c>
      <c r="AT587" s="223">
        <v>1.0625785900723892</v>
      </c>
      <c r="AU587" s="223">
        <v>1</v>
      </c>
      <c r="AV587" s="223">
        <v>1.0183746747785789</v>
      </c>
      <c r="AW587" s="223">
        <v>1</v>
      </c>
      <c r="AX587" s="223">
        <v>1</v>
      </c>
      <c r="AY587" s="223">
        <v>1.1147218987600791</v>
      </c>
      <c r="AZ587" s="223">
        <v>1</v>
      </c>
      <c r="BA587" s="223">
        <v>1</v>
      </c>
      <c r="BB587" s="223">
        <v>1</v>
      </c>
    </row>
    <row r="588" spans="1:54" ht="15" customHeight="1">
      <c r="A588" s="224">
        <f t="shared" si="43"/>
        <v>43282</v>
      </c>
      <c r="B588" s="225">
        <f t="shared" si="43"/>
        <v>43282</v>
      </c>
      <c r="C588" s="223">
        <v>1</v>
      </c>
      <c r="D588" s="223">
        <v>1</v>
      </c>
      <c r="E588" s="223">
        <v>1</v>
      </c>
      <c r="F588" s="223">
        <v>1.0829728611400125</v>
      </c>
      <c r="G588" s="223">
        <v>1.0252654592863786</v>
      </c>
      <c r="H588" s="223">
        <v>1</v>
      </c>
      <c r="I588" s="223">
        <v>1</v>
      </c>
      <c r="J588" s="223">
        <v>1</v>
      </c>
      <c r="K588" s="223">
        <v>1</v>
      </c>
      <c r="L588" s="223">
        <v>1.086857980530421</v>
      </c>
      <c r="M588" s="223">
        <v>1.0666284728545428</v>
      </c>
      <c r="N588" s="223">
        <v>1</v>
      </c>
      <c r="O588" s="223">
        <v>1.1708637078844719</v>
      </c>
      <c r="P588" s="223">
        <v>1</v>
      </c>
      <c r="Q588" s="223">
        <v>1.0435017768062296</v>
      </c>
      <c r="R588" s="223">
        <v>1.0949219233990573</v>
      </c>
      <c r="S588" s="223">
        <v>1</v>
      </c>
      <c r="T588" s="223">
        <v>1.0472557748873672</v>
      </c>
      <c r="U588" s="223">
        <v>1</v>
      </c>
      <c r="V588" s="223">
        <v>1</v>
      </c>
      <c r="W588" s="223">
        <v>1.052840382711441</v>
      </c>
      <c r="X588" s="223">
        <v>1</v>
      </c>
      <c r="Y588" s="223">
        <v>0.99062158565143454</v>
      </c>
      <c r="Z588" s="223">
        <v>1.0335414626029997</v>
      </c>
      <c r="AA588" s="223">
        <v>1.0384995216464823</v>
      </c>
      <c r="AB588" s="223">
        <v>1</v>
      </c>
      <c r="AC588" s="223">
        <v>1</v>
      </c>
      <c r="AD588" s="223">
        <v>1.088864510881062</v>
      </c>
      <c r="AE588" s="223">
        <v>1</v>
      </c>
      <c r="AF588" s="223">
        <v>1</v>
      </c>
      <c r="AG588" s="223">
        <v>1</v>
      </c>
      <c r="AH588" s="223">
        <v>1.0309238883278264</v>
      </c>
      <c r="AI588" s="223">
        <v>1</v>
      </c>
      <c r="AJ588" s="223">
        <v>1.0419093788851121</v>
      </c>
      <c r="AK588" s="223">
        <v>1.0634031384698452</v>
      </c>
      <c r="AL588" s="223">
        <v>1</v>
      </c>
      <c r="AM588" s="223">
        <v>0.98048846786481736</v>
      </c>
      <c r="AN588" s="223">
        <v>1</v>
      </c>
      <c r="AO588" s="223">
        <v>1.0435007925655595</v>
      </c>
      <c r="AP588" s="223">
        <v>1</v>
      </c>
      <c r="AQ588" s="223">
        <v>1.051709950969117</v>
      </c>
      <c r="AR588" s="223">
        <v>1</v>
      </c>
      <c r="AS588" s="223">
        <v>1.0487810824832671</v>
      </c>
      <c r="AT588" s="223">
        <v>1.060606647177603</v>
      </c>
      <c r="AU588" s="223">
        <v>1</v>
      </c>
      <c r="AV588" s="223">
        <v>1.0203409401429828</v>
      </c>
      <c r="AW588" s="223">
        <v>1</v>
      </c>
      <c r="AX588" s="223">
        <v>1</v>
      </c>
      <c r="AY588" s="223">
        <v>1.1117513932014254</v>
      </c>
      <c r="AZ588" s="223">
        <v>1</v>
      </c>
      <c r="BA588" s="223">
        <v>1</v>
      </c>
      <c r="BB588" s="223">
        <v>1</v>
      </c>
    </row>
    <row r="589" spans="1:54" ht="15" customHeight="1">
      <c r="A589" s="224">
        <f t="shared" si="43"/>
        <v>43313</v>
      </c>
      <c r="B589" s="225">
        <f t="shared" si="43"/>
        <v>43313</v>
      </c>
      <c r="C589" s="223">
        <v>1</v>
      </c>
      <c r="D589" s="223">
        <v>1</v>
      </c>
      <c r="E589" s="223">
        <v>1</v>
      </c>
      <c r="F589" s="223">
        <v>1.0824617775538417</v>
      </c>
      <c r="G589" s="223">
        <v>1.0244003094267762</v>
      </c>
      <c r="H589" s="223">
        <v>1</v>
      </c>
      <c r="I589" s="223">
        <v>1</v>
      </c>
      <c r="J589" s="223">
        <v>1</v>
      </c>
      <c r="K589" s="223">
        <v>1</v>
      </c>
      <c r="L589" s="223">
        <v>1.0839723433481652</v>
      </c>
      <c r="M589" s="223">
        <v>1.0646118434348515</v>
      </c>
      <c r="N589" s="223">
        <v>1</v>
      </c>
      <c r="O589" s="223">
        <v>1.1657538485911738</v>
      </c>
      <c r="P589" s="223">
        <v>1</v>
      </c>
      <c r="Q589" s="223">
        <v>1.0431961854095892</v>
      </c>
      <c r="R589" s="223">
        <v>1.0921643027639711</v>
      </c>
      <c r="S589" s="223">
        <v>1</v>
      </c>
      <c r="T589" s="223">
        <v>1.0465060688927277</v>
      </c>
      <c r="U589" s="223">
        <v>1</v>
      </c>
      <c r="V589" s="223">
        <v>1</v>
      </c>
      <c r="W589" s="223">
        <v>1.0520032481123189</v>
      </c>
      <c r="X589" s="223">
        <v>1</v>
      </c>
      <c r="Y589" s="223">
        <v>0.98904005290399077</v>
      </c>
      <c r="Z589" s="223">
        <v>1.0327027532128605</v>
      </c>
      <c r="AA589" s="223">
        <v>1.0385058573113948</v>
      </c>
      <c r="AB589" s="223">
        <v>1</v>
      </c>
      <c r="AC589" s="223">
        <v>1</v>
      </c>
      <c r="AD589" s="223">
        <v>1.0854726327123256</v>
      </c>
      <c r="AE589" s="223">
        <v>1</v>
      </c>
      <c r="AF589" s="223">
        <v>1</v>
      </c>
      <c r="AG589" s="223">
        <v>1</v>
      </c>
      <c r="AH589" s="223">
        <v>1.0301431607159126</v>
      </c>
      <c r="AI589" s="223">
        <v>1</v>
      </c>
      <c r="AJ589" s="223">
        <v>1.0482126307020632</v>
      </c>
      <c r="AK589" s="223">
        <v>1.0610713253900377</v>
      </c>
      <c r="AL589" s="223">
        <v>1</v>
      </c>
      <c r="AM589" s="223">
        <v>0.98319777052307056</v>
      </c>
      <c r="AN589" s="223">
        <v>1</v>
      </c>
      <c r="AO589" s="223">
        <v>1.0432908295632244</v>
      </c>
      <c r="AP589" s="223">
        <v>1</v>
      </c>
      <c r="AQ589" s="223">
        <v>1.0516075189994591</v>
      </c>
      <c r="AR589" s="223">
        <v>1</v>
      </c>
      <c r="AS589" s="223">
        <v>1.050599692290912</v>
      </c>
      <c r="AT589" s="223">
        <v>1.0587136919332072</v>
      </c>
      <c r="AU589" s="223">
        <v>1</v>
      </c>
      <c r="AV589" s="223">
        <v>1.0223285587637228</v>
      </c>
      <c r="AW589" s="223">
        <v>1</v>
      </c>
      <c r="AX589" s="223">
        <v>1</v>
      </c>
      <c r="AY589" s="223">
        <v>1.1087998433397417</v>
      </c>
      <c r="AZ589" s="223">
        <v>1</v>
      </c>
      <c r="BA589" s="223">
        <v>1</v>
      </c>
      <c r="BB589" s="223">
        <v>1</v>
      </c>
    </row>
    <row r="590" spans="1:54" ht="15" customHeight="1">
      <c r="A590" s="224">
        <f t="shared" si="43"/>
        <v>43344</v>
      </c>
      <c r="B590" s="225">
        <f t="shared" si="43"/>
        <v>43344</v>
      </c>
      <c r="C590" s="223">
        <v>1</v>
      </c>
      <c r="D590" s="223">
        <v>1</v>
      </c>
      <c r="E590" s="223">
        <v>1</v>
      </c>
      <c r="F590" s="223">
        <v>1.0821663355724023</v>
      </c>
      <c r="G590" s="223">
        <v>1.0237381248559245</v>
      </c>
      <c r="H590" s="223">
        <v>1</v>
      </c>
      <c r="I590" s="223">
        <v>1</v>
      </c>
      <c r="J590" s="223">
        <v>1</v>
      </c>
      <c r="K590" s="223">
        <v>1</v>
      </c>
      <c r="L590" s="223">
        <v>1.0808184204472202</v>
      </c>
      <c r="M590" s="223">
        <v>1.0626620617672955</v>
      </c>
      <c r="N590" s="223">
        <v>1</v>
      </c>
      <c r="O590" s="223">
        <v>1.1599853767068999</v>
      </c>
      <c r="P590" s="223">
        <v>1</v>
      </c>
      <c r="Q590" s="223">
        <v>1.0430033440962079</v>
      </c>
      <c r="R590" s="223">
        <v>1.0892188492076249</v>
      </c>
      <c r="S590" s="223">
        <v>1</v>
      </c>
      <c r="T590" s="223">
        <v>1.045970587736154</v>
      </c>
      <c r="U590" s="223">
        <v>1</v>
      </c>
      <c r="V590" s="223">
        <v>1</v>
      </c>
      <c r="W590" s="223">
        <v>1.0510966523152705</v>
      </c>
      <c r="X590" s="223">
        <v>1</v>
      </c>
      <c r="Y590" s="223">
        <v>0.98784688090916484</v>
      </c>
      <c r="Z590" s="223">
        <v>1.031864022819303</v>
      </c>
      <c r="AA590" s="223">
        <v>1.0389698536623249</v>
      </c>
      <c r="AB590" s="223">
        <v>1</v>
      </c>
      <c r="AC590" s="223">
        <v>1</v>
      </c>
      <c r="AD590" s="223">
        <v>1.0815887008942764</v>
      </c>
      <c r="AE590" s="223">
        <v>1</v>
      </c>
      <c r="AF590" s="223">
        <v>1</v>
      </c>
      <c r="AG590" s="223">
        <v>1</v>
      </c>
      <c r="AH590" s="223">
        <v>1.0293628412040268</v>
      </c>
      <c r="AI590" s="223">
        <v>1</v>
      </c>
      <c r="AJ590" s="223">
        <v>1.0530738503045709</v>
      </c>
      <c r="AK590" s="223">
        <v>1.0587433386088512</v>
      </c>
      <c r="AL590" s="223">
        <v>1</v>
      </c>
      <c r="AM590" s="223">
        <v>0.98642297326059714</v>
      </c>
      <c r="AN590" s="223">
        <v>1</v>
      </c>
      <c r="AO590" s="223">
        <v>1.0429000325149971</v>
      </c>
      <c r="AP590" s="223">
        <v>1</v>
      </c>
      <c r="AQ590" s="223">
        <v>1.0512527462749903</v>
      </c>
      <c r="AR590" s="223">
        <v>1</v>
      </c>
      <c r="AS590" s="223">
        <v>1.0527581909281853</v>
      </c>
      <c r="AT590" s="223">
        <v>1.0568953757621844</v>
      </c>
      <c r="AU590" s="223">
        <v>1</v>
      </c>
      <c r="AV590" s="223">
        <v>1.0243366364327464</v>
      </c>
      <c r="AW590" s="223">
        <v>1</v>
      </c>
      <c r="AX590" s="223">
        <v>1</v>
      </c>
      <c r="AY590" s="223">
        <v>1.1058661857589993</v>
      </c>
      <c r="AZ590" s="223">
        <v>1</v>
      </c>
      <c r="BA590" s="223">
        <v>1</v>
      </c>
      <c r="BB590" s="223">
        <v>1</v>
      </c>
    </row>
    <row r="591" spans="1:54" ht="15" customHeight="1">
      <c r="A591" s="224">
        <f t="shared" si="43"/>
        <v>43374</v>
      </c>
      <c r="B591" s="225">
        <f t="shared" si="43"/>
        <v>43374</v>
      </c>
      <c r="C591" s="223">
        <v>1</v>
      </c>
      <c r="D591" s="223">
        <v>1</v>
      </c>
      <c r="E591" s="223">
        <v>1</v>
      </c>
      <c r="F591" s="223">
        <v>1.0820859493259531</v>
      </c>
      <c r="G591" s="223">
        <v>1.0232780483644766</v>
      </c>
      <c r="H591" s="223">
        <v>1</v>
      </c>
      <c r="I591" s="223">
        <v>1</v>
      </c>
      <c r="J591" s="223">
        <v>1</v>
      </c>
      <c r="K591" s="223">
        <v>1</v>
      </c>
      <c r="L591" s="223">
        <v>1.0773988227168074</v>
      </c>
      <c r="M591" s="223">
        <v>1.060778613747984</v>
      </c>
      <c r="N591" s="223">
        <v>1</v>
      </c>
      <c r="O591" s="223">
        <v>1.1535681677512566</v>
      </c>
      <c r="P591" s="223">
        <v>1</v>
      </c>
      <c r="Q591" s="223">
        <v>1.0429230696043943</v>
      </c>
      <c r="R591" s="223">
        <v>1.0860873593818086</v>
      </c>
      <c r="S591" s="223">
        <v>1</v>
      </c>
      <c r="T591" s="223">
        <v>1.0456485321129452</v>
      </c>
      <c r="U591" s="223">
        <v>1</v>
      </c>
      <c r="V591" s="223">
        <v>1</v>
      </c>
      <c r="W591" s="223">
        <v>1.050120801701327</v>
      </c>
      <c r="X591" s="223">
        <v>1</v>
      </c>
      <c r="Y591" s="223">
        <v>0.98703894561687811</v>
      </c>
      <c r="Z591" s="223">
        <v>1.0310252725774074</v>
      </c>
      <c r="AA591" s="223">
        <v>1.0398907404435496</v>
      </c>
      <c r="AB591" s="223">
        <v>1</v>
      </c>
      <c r="AC591" s="223">
        <v>1</v>
      </c>
      <c r="AD591" s="223">
        <v>1.0772179146318082</v>
      </c>
      <c r="AE591" s="223">
        <v>1</v>
      </c>
      <c r="AF591" s="223">
        <v>1</v>
      </c>
      <c r="AG591" s="223">
        <v>1</v>
      </c>
      <c r="AH591" s="223">
        <v>1.0285829294168913</v>
      </c>
      <c r="AI591" s="223">
        <v>1</v>
      </c>
      <c r="AJ591" s="223">
        <v>1.0564487871113302</v>
      </c>
      <c r="AK591" s="223">
        <v>1.0564191660688402</v>
      </c>
      <c r="AL591" s="223">
        <v>1</v>
      </c>
      <c r="AM591" s="223">
        <v>0.99016897298325446</v>
      </c>
      <c r="AN591" s="223">
        <v>1</v>
      </c>
      <c r="AO591" s="223">
        <v>1.0423284215429267</v>
      </c>
      <c r="AP591" s="223">
        <v>1</v>
      </c>
      <c r="AQ591" s="223">
        <v>1.0506454850735074</v>
      </c>
      <c r="AR591" s="223">
        <v>1</v>
      </c>
      <c r="AS591" s="223">
        <v>1.0552585841156183</v>
      </c>
      <c r="AT591" s="223">
        <v>1.0551511499811206</v>
      </c>
      <c r="AU591" s="223">
        <v>1</v>
      </c>
      <c r="AV591" s="223">
        <v>1.0263653204830314</v>
      </c>
      <c r="AW591" s="223">
        <v>1</v>
      </c>
      <c r="AX591" s="223">
        <v>1</v>
      </c>
      <c r="AY591" s="223">
        <v>1.1029502685034143</v>
      </c>
      <c r="AZ591" s="223">
        <v>1</v>
      </c>
      <c r="BA591" s="223">
        <v>1</v>
      </c>
      <c r="BB591" s="223">
        <v>1</v>
      </c>
    </row>
    <row r="592" spans="1:54" ht="15" customHeight="1">
      <c r="A592" s="224">
        <f t="shared" si="43"/>
        <v>43405</v>
      </c>
      <c r="B592" s="225">
        <f t="shared" si="43"/>
        <v>43405</v>
      </c>
      <c r="C592" s="223">
        <v>1</v>
      </c>
      <c r="D592" s="223">
        <v>1</v>
      </c>
      <c r="E592" s="223">
        <v>1</v>
      </c>
      <c r="F592" s="223">
        <v>1.0822273457818385</v>
      </c>
      <c r="G592" s="223">
        <v>1.0230261075884197</v>
      </c>
      <c r="H592" s="223">
        <v>1</v>
      </c>
      <c r="I592" s="223">
        <v>1</v>
      </c>
      <c r="J592" s="223">
        <v>1</v>
      </c>
      <c r="K592" s="223">
        <v>1</v>
      </c>
      <c r="L592" s="223">
        <v>1.0737070387549044</v>
      </c>
      <c r="M592" s="223">
        <v>1.0589632550695669</v>
      </c>
      <c r="N592" s="223">
        <v>1</v>
      </c>
      <c r="O592" s="223">
        <v>1.146489575781378</v>
      </c>
      <c r="P592" s="223">
        <v>1</v>
      </c>
      <c r="Q592" s="223">
        <v>1.0429590011202328</v>
      </c>
      <c r="R592" s="223">
        <v>1.0827652452607608</v>
      </c>
      <c r="S592" s="223">
        <v>1</v>
      </c>
      <c r="T592" s="223">
        <v>1.0455463688560522</v>
      </c>
      <c r="U592" s="223">
        <v>1</v>
      </c>
      <c r="V592" s="223">
        <v>1</v>
      </c>
      <c r="W592" s="223">
        <v>1.0490735475397106</v>
      </c>
      <c r="X592" s="223">
        <v>1</v>
      </c>
      <c r="Y592" s="223">
        <v>0.98662632389054106</v>
      </c>
      <c r="Z592" s="223">
        <v>1.0301865029262116</v>
      </c>
      <c r="AA592" s="223">
        <v>1.0412832815478898</v>
      </c>
      <c r="AB592" s="223">
        <v>1</v>
      </c>
      <c r="AC592" s="223">
        <v>1</v>
      </c>
      <c r="AD592" s="223">
        <v>1.0723487171939949</v>
      </c>
      <c r="AE592" s="223">
        <v>1</v>
      </c>
      <c r="AF592" s="223">
        <v>1</v>
      </c>
      <c r="AG592" s="223">
        <v>1</v>
      </c>
      <c r="AH592" s="223">
        <v>1.0278034388129831</v>
      </c>
      <c r="AI592" s="223">
        <v>1</v>
      </c>
      <c r="AJ592" s="223">
        <v>1.058242050637634</v>
      </c>
      <c r="AK592" s="223">
        <v>1.0540989254492623</v>
      </c>
      <c r="AL592" s="223">
        <v>1</v>
      </c>
      <c r="AM592" s="223">
        <v>0.99445824104156366</v>
      </c>
      <c r="AN592" s="223">
        <v>1</v>
      </c>
      <c r="AO592" s="223">
        <v>1.0415698855869449</v>
      </c>
      <c r="AP592" s="223">
        <v>1</v>
      </c>
      <c r="AQ592" s="223">
        <v>1.0497770301822287</v>
      </c>
      <c r="AR592" s="223">
        <v>1</v>
      </c>
      <c r="AS592" s="223">
        <v>1.0581144219610257</v>
      </c>
      <c r="AT592" s="223">
        <v>1.0534829998703243</v>
      </c>
      <c r="AU592" s="223">
        <v>1</v>
      </c>
      <c r="AV592" s="223">
        <v>1.028415453141015</v>
      </c>
      <c r="AW592" s="223">
        <v>1</v>
      </c>
      <c r="AX592" s="223">
        <v>1</v>
      </c>
      <c r="AY592" s="223">
        <v>1.1000525475532896</v>
      </c>
      <c r="AZ592" s="223">
        <v>1</v>
      </c>
      <c r="BA592" s="223">
        <v>1</v>
      </c>
      <c r="BB592" s="223">
        <v>1</v>
      </c>
    </row>
    <row r="593" spans="1:54" ht="15" customHeight="1">
      <c r="A593" s="224">
        <f t="shared" si="43"/>
        <v>43435</v>
      </c>
      <c r="B593" s="225">
        <f t="shared" si="43"/>
        <v>43435</v>
      </c>
      <c r="C593" s="223">
        <v>1</v>
      </c>
      <c r="D593" s="223">
        <v>1</v>
      </c>
      <c r="E593" s="223">
        <v>1</v>
      </c>
      <c r="F593" s="223">
        <v>1.0825899267769896</v>
      </c>
      <c r="G593" s="223">
        <v>1.0229814280517824</v>
      </c>
      <c r="H593" s="223">
        <v>1</v>
      </c>
      <c r="I593" s="223">
        <v>1</v>
      </c>
      <c r="J593" s="223">
        <v>1</v>
      </c>
      <c r="K593" s="223">
        <v>1</v>
      </c>
      <c r="L593" s="223">
        <v>1.0697457035388098</v>
      </c>
      <c r="M593" s="223">
        <v>1.0572154633123354</v>
      </c>
      <c r="N593" s="223">
        <v>1</v>
      </c>
      <c r="O593" s="223">
        <v>1.1387593809694958</v>
      </c>
      <c r="P593" s="223">
        <v>1</v>
      </c>
      <c r="Q593" s="223">
        <v>1.0431109504595</v>
      </c>
      <c r="R593" s="223">
        <v>1.079254323626726</v>
      </c>
      <c r="S593" s="223">
        <v>1</v>
      </c>
      <c r="T593" s="223">
        <v>1.0456632824106098</v>
      </c>
      <c r="U593" s="223">
        <v>1</v>
      </c>
      <c r="V593" s="223">
        <v>1</v>
      </c>
      <c r="W593" s="223">
        <v>1.0479551016877835</v>
      </c>
      <c r="X593" s="223">
        <v>1</v>
      </c>
      <c r="Y593" s="223">
        <v>0.98660586868145972</v>
      </c>
      <c r="Z593" s="223">
        <v>1.0293477150487242</v>
      </c>
      <c r="AA593" s="223">
        <v>1.0431467250058764</v>
      </c>
      <c r="AB593" s="223">
        <v>1</v>
      </c>
      <c r="AC593" s="223">
        <v>1</v>
      </c>
      <c r="AD593" s="223">
        <v>1.066986312897507</v>
      </c>
      <c r="AE593" s="223">
        <v>1</v>
      </c>
      <c r="AF593" s="223">
        <v>1</v>
      </c>
      <c r="AG593" s="223">
        <v>1</v>
      </c>
      <c r="AH593" s="223">
        <v>1.0270243690048673</v>
      </c>
      <c r="AI593" s="223">
        <v>1</v>
      </c>
      <c r="AJ593" s="223">
        <v>1.0584030613958391</v>
      </c>
      <c r="AK593" s="223">
        <v>1.0517826043786169</v>
      </c>
      <c r="AL593" s="223">
        <v>1</v>
      </c>
      <c r="AM593" s="223">
        <v>0.99929601331444784</v>
      </c>
      <c r="AN593" s="223">
        <v>1</v>
      </c>
      <c r="AO593" s="223">
        <v>1.0406244428383149</v>
      </c>
      <c r="AP593" s="223">
        <v>1</v>
      </c>
      <c r="AQ593" s="223">
        <v>1.0486472216660403</v>
      </c>
      <c r="AR593" s="223">
        <v>1</v>
      </c>
      <c r="AS593" s="223">
        <v>1.0613278218810991</v>
      </c>
      <c r="AT593" s="223">
        <v>1.0518903674546052</v>
      </c>
      <c r="AU593" s="223">
        <v>1</v>
      </c>
      <c r="AV593" s="223">
        <v>1.0304871892944296</v>
      </c>
      <c r="AW593" s="223">
        <v>1</v>
      </c>
      <c r="AX593" s="223">
        <v>1</v>
      </c>
      <c r="AY593" s="223">
        <v>1.0971728691283056</v>
      </c>
      <c r="AZ593" s="223">
        <v>1</v>
      </c>
      <c r="BA593" s="223">
        <v>1</v>
      </c>
      <c r="BB593" s="223">
        <v>1</v>
      </c>
    </row>
    <row r="594" spans="1:54" ht="15" customHeight="1">
      <c r="A594" s="224">
        <f t="shared" si="43"/>
        <v>43466</v>
      </c>
      <c r="B594" s="225">
        <f t="shared" si="43"/>
        <v>43466</v>
      </c>
      <c r="C594" s="223">
        <v>1</v>
      </c>
      <c r="D594" s="223">
        <v>1</v>
      </c>
      <c r="E594" s="223">
        <v>1</v>
      </c>
      <c r="F594" s="223">
        <v>1.0830673590432065</v>
      </c>
      <c r="G594" s="223">
        <v>1.0230855660774119</v>
      </c>
      <c r="H594" s="223">
        <v>1</v>
      </c>
      <c r="I594" s="223">
        <v>1</v>
      </c>
      <c r="J594" s="223">
        <v>1</v>
      </c>
      <c r="K594" s="223">
        <v>1</v>
      </c>
      <c r="L594" s="223">
        <v>1.0656177131553006</v>
      </c>
      <c r="M594" s="223">
        <v>1.0555221179402714</v>
      </c>
      <c r="N594" s="223">
        <v>1</v>
      </c>
      <c r="O594" s="223">
        <v>1.1306114530925939</v>
      </c>
      <c r="P594" s="223">
        <v>1</v>
      </c>
      <c r="Q594" s="223">
        <v>1.0433247380963058</v>
      </c>
      <c r="R594" s="223">
        <v>1.0756236143594919</v>
      </c>
      <c r="S594" s="223">
        <v>1</v>
      </c>
      <c r="T594" s="223">
        <v>1.045921327750349</v>
      </c>
      <c r="U594" s="223">
        <v>1</v>
      </c>
      <c r="V594" s="223">
        <v>1</v>
      </c>
      <c r="W594" s="223">
        <v>1.0467757522885388</v>
      </c>
      <c r="X594" s="223">
        <v>1</v>
      </c>
      <c r="Y594" s="223">
        <v>0.98689822309346709</v>
      </c>
      <c r="Z594" s="223">
        <v>1.0285089100216387</v>
      </c>
      <c r="AA594" s="223">
        <v>1.0453148004165214</v>
      </c>
      <c r="AB594" s="223">
        <v>1</v>
      </c>
      <c r="AC594" s="223">
        <v>1</v>
      </c>
      <c r="AD594" s="223">
        <v>1.0613171882526025</v>
      </c>
      <c r="AE594" s="223">
        <v>1</v>
      </c>
      <c r="AF594" s="223">
        <v>1</v>
      </c>
      <c r="AG594" s="223">
        <v>1</v>
      </c>
      <c r="AH594" s="223">
        <v>1.0262457203171822</v>
      </c>
      <c r="AI594" s="223">
        <v>1</v>
      </c>
      <c r="AJ594" s="223">
        <v>1.0572200552501172</v>
      </c>
      <c r="AK594" s="223">
        <v>1.0494706852244027</v>
      </c>
      <c r="AL594" s="223">
        <v>1</v>
      </c>
      <c r="AM594" s="223">
        <v>1.0044725394067338</v>
      </c>
      <c r="AN594" s="223">
        <v>1</v>
      </c>
      <c r="AO594" s="223">
        <v>1.039528698910932</v>
      </c>
      <c r="AP594" s="223">
        <v>1</v>
      </c>
      <c r="AQ594" s="223">
        <v>1.0473076759625581</v>
      </c>
      <c r="AR594" s="223">
        <v>1</v>
      </c>
      <c r="AS594" s="223">
        <v>1.0647209850565527</v>
      </c>
      <c r="AT594" s="223">
        <v>1.0503584049241903</v>
      </c>
      <c r="AU594" s="223">
        <v>1</v>
      </c>
      <c r="AV594" s="223">
        <v>1.0325163735862462</v>
      </c>
      <c r="AW594" s="223">
        <v>1</v>
      </c>
      <c r="AX594" s="223">
        <v>1</v>
      </c>
      <c r="AY594" s="223">
        <v>1.0943085785313331</v>
      </c>
      <c r="AZ594" s="223">
        <v>1</v>
      </c>
      <c r="BA594" s="223">
        <v>1</v>
      </c>
      <c r="BB594" s="223">
        <v>1</v>
      </c>
    </row>
    <row r="595" spans="1:54" ht="15" customHeight="1">
      <c r="A595" s="224">
        <f t="shared" si="43"/>
        <v>43497</v>
      </c>
      <c r="B595" s="225">
        <f t="shared" si="43"/>
        <v>43497</v>
      </c>
      <c r="C595" s="223">
        <v>1</v>
      </c>
      <c r="D595" s="223">
        <v>1</v>
      </c>
      <c r="E595" s="223">
        <v>1</v>
      </c>
      <c r="F595" s="223">
        <v>1.0833865941822833</v>
      </c>
      <c r="G595" s="223">
        <v>1.0231891949126883</v>
      </c>
      <c r="H595" s="223">
        <v>1</v>
      </c>
      <c r="I595" s="223">
        <v>1</v>
      </c>
      <c r="J595" s="223">
        <v>1</v>
      </c>
      <c r="K595" s="223">
        <v>1</v>
      </c>
      <c r="L595" s="223">
        <v>1.0615830950869667</v>
      </c>
      <c r="M595" s="223">
        <v>1.0538502826857787</v>
      </c>
      <c r="N595" s="223">
        <v>1</v>
      </c>
      <c r="O595" s="223">
        <v>1.1226284383953107</v>
      </c>
      <c r="P595" s="223">
        <v>1</v>
      </c>
      <c r="Q595" s="223">
        <v>1.0434608943764279</v>
      </c>
      <c r="R595" s="223">
        <v>1.0720474954286847</v>
      </c>
      <c r="S595" s="223">
        <v>1</v>
      </c>
      <c r="T595" s="223">
        <v>1.0461208144363618</v>
      </c>
      <c r="U595" s="223">
        <v>1</v>
      </c>
      <c r="V595" s="223">
        <v>1</v>
      </c>
      <c r="W595" s="223">
        <v>1.0455617227093033</v>
      </c>
      <c r="X595" s="223">
        <v>1</v>
      </c>
      <c r="Y595" s="223">
        <v>0.98730415094451396</v>
      </c>
      <c r="Z595" s="223">
        <v>1.0276700888713644</v>
      </c>
      <c r="AA595" s="223">
        <v>1.0473592802873415</v>
      </c>
      <c r="AB595" s="223">
        <v>1</v>
      </c>
      <c r="AC595" s="223">
        <v>1</v>
      </c>
      <c r="AD595" s="223">
        <v>1.0558114979929483</v>
      </c>
      <c r="AE595" s="223">
        <v>1</v>
      </c>
      <c r="AF595" s="223">
        <v>1</v>
      </c>
      <c r="AG595" s="223">
        <v>1</v>
      </c>
      <c r="AH595" s="223">
        <v>1.0254674941678805</v>
      </c>
      <c r="AI595" s="223">
        <v>1</v>
      </c>
      <c r="AJ595" s="223">
        <v>1.0555352304347203</v>
      </c>
      <c r="AK595" s="223">
        <v>1.0471644247408305</v>
      </c>
      <c r="AL595" s="223">
        <v>1</v>
      </c>
      <c r="AM595" s="223">
        <v>1.0094346031340546</v>
      </c>
      <c r="AN595" s="223">
        <v>1</v>
      </c>
      <c r="AO595" s="223">
        <v>1.0383771890087297</v>
      </c>
      <c r="AP595" s="223">
        <v>1</v>
      </c>
      <c r="AQ595" s="223">
        <v>1.0458920360135884</v>
      </c>
      <c r="AR595" s="223">
        <v>1</v>
      </c>
      <c r="AS595" s="223">
        <v>1.0678304938968746</v>
      </c>
      <c r="AT595" s="223">
        <v>1.0488497808399322</v>
      </c>
      <c r="AU595" s="223">
        <v>1</v>
      </c>
      <c r="AV595" s="223">
        <v>1.034336882791393</v>
      </c>
      <c r="AW595" s="223">
        <v>1</v>
      </c>
      <c r="AX595" s="223">
        <v>1</v>
      </c>
      <c r="AY595" s="223">
        <v>1.0914530956203849</v>
      </c>
      <c r="AZ595" s="223">
        <v>1</v>
      </c>
      <c r="BA595" s="223">
        <v>1</v>
      </c>
      <c r="BB595" s="223">
        <v>1</v>
      </c>
    </row>
    <row r="596" spans="1:54" ht="15" customHeight="1">
      <c r="A596" s="224">
        <f t="shared" si="43"/>
        <v>43525</v>
      </c>
      <c r="B596" s="225">
        <f t="shared" si="43"/>
        <v>43525</v>
      </c>
      <c r="C596" s="223">
        <v>1</v>
      </c>
      <c r="D596" s="223">
        <v>1</v>
      </c>
      <c r="E596" s="223">
        <v>1</v>
      </c>
      <c r="F596" s="223">
        <v>1.0833850273972536</v>
      </c>
      <c r="G596" s="223">
        <v>1.0232044601909607</v>
      </c>
      <c r="H596" s="223">
        <v>1</v>
      </c>
      <c r="I596" s="223">
        <v>1</v>
      </c>
      <c r="J596" s="223">
        <v>1</v>
      </c>
      <c r="K596" s="223">
        <v>1</v>
      </c>
      <c r="L596" s="223">
        <v>1.0577944907259202</v>
      </c>
      <c r="M596" s="223">
        <v>1.0521809898269767</v>
      </c>
      <c r="N596" s="223">
        <v>1</v>
      </c>
      <c r="O596" s="223">
        <v>1.115147954129478</v>
      </c>
      <c r="P596" s="223">
        <v>1</v>
      </c>
      <c r="Q596" s="223">
        <v>1.0434361490718396</v>
      </c>
      <c r="R596" s="223">
        <v>1.0686282796789361</v>
      </c>
      <c r="S596" s="223">
        <v>1</v>
      </c>
      <c r="T596" s="223">
        <v>1.0461434251740358</v>
      </c>
      <c r="U596" s="223">
        <v>1</v>
      </c>
      <c r="V596" s="223">
        <v>1</v>
      </c>
      <c r="W596" s="223">
        <v>1.0443279382084605</v>
      </c>
      <c r="X596" s="223">
        <v>1</v>
      </c>
      <c r="Y596" s="223">
        <v>0.98770866319230666</v>
      </c>
      <c r="Z596" s="223">
        <v>1.0268312524441865</v>
      </c>
      <c r="AA596" s="223">
        <v>1.0490254777419818</v>
      </c>
      <c r="AB596" s="223">
        <v>1</v>
      </c>
      <c r="AC596" s="223">
        <v>1</v>
      </c>
      <c r="AD596" s="223">
        <v>1.0507444009215106</v>
      </c>
      <c r="AE596" s="223">
        <v>1</v>
      </c>
      <c r="AF596" s="223">
        <v>1</v>
      </c>
      <c r="AG596" s="223">
        <v>1</v>
      </c>
      <c r="AH596" s="223">
        <v>1.0246896981592659</v>
      </c>
      <c r="AI596" s="223">
        <v>1</v>
      </c>
      <c r="AJ596" s="223">
        <v>1.0538502733178996</v>
      </c>
      <c r="AK596" s="223">
        <v>1.0448646380022404</v>
      </c>
      <c r="AL596" s="223">
        <v>1</v>
      </c>
      <c r="AM596" s="223">
        <v>1.013848090388958</v>
      </c>
      <c r="AN596" s="223">
        <v>1</v>
      </c>
      <c r="AO596" s="223">
        <v>1.0372247908434644</v>
      </c>
      <c r="AP596" s="223">
        <v>1</v>
      </c>
      <c r="AQ596" s="223">
        <v>1.0444779626511635</v>
      </c>
      <c r="AR596" s="223">
        <v>1</v>
      </c>
      <c r="AS596" s="223">
        <v>1.0703774100763144</v>
      </c>
      <c r="AT596" s="223">
        <v>1.0473429742315428</v>
      </c>
      <c r="AU596" s="223">
        <v>1</v>
      </c>
      <c r="AV596" s="223">
        <v>1.0358470333803926</v>
      </c>
      <c r="AW596" s="223">
        <v>1</v>
      </c>
      <c r="AX596" s="223">
        <v>1</v>
      </c>
      <c r="AY596" s="223">
        <v>1.0886027088275005</v>
      </c>
      <c r="AZ596" s="223">
        <v>1</v>
      </c>
      <c r="BA596" s="223">
        <v>1</v>
      </c>
      <c r="BB596" s="223">
        <v>1</v>
      </c>
    </row>
    <row r="597" spans="1:54" ht="15" customHeight="1">
      <c r="A597" s="224">
        <f t="shared" si="43"/>
        <v>43556</v>
      </c>
      <c r="B597" s="225">
        <f t="shared" si="43"/>
        <v>43556</v>
      </c>
      <c r="C597" s="223">
        <v>1</v>
      </c>
      <c r="D597" s="223">
        <v>1</v>
      </c>
      <c r="E597" s="223">
        <v>1</v>
      </c>
      <c r="F597" s="223">
        <v>1.083069331508933</v>
      </c>
      <c r="G597" s="223">
        <v>1.0231329023353057</v>
      </c>
      <c r="H597" s="223">
        <v>1</v>
      </c>
      <c r="I597" s="223">
        <v>1</v>
      </c>
      <c r="J597" s="223">
        <v>1</v>
      </c>
      <c r="K597" s="223">
        <v>1</v>
      </c>
      <c r="L597" s="223">
        <v>1.0542453181566682</v>
      </c>
      <c r="M597" s="223">
        <v>1.050514190919513</v>
      </c>
      <c r="N597" s="223">
        <v>1</v>
      </c>
      <c r="O597" s="223">
        <v>1.1081518854614323</v>
      </c>
      <c r="P597" s="223">
        <v>1</v>
      </c>
      <c r="Q597" s="223">
        <v>1.0432535036516712</v>
      </c>
      <c r="R597" s="223">
        <v>1.0653618230024922</v>
      </c>
      <c r="S597" s="223">
        <v>1</v>
      </c>
      <c r="T597" s="223">
        <v>1.045992469361213</v>
      </c>
      <c r="U597" s="223">
        <v>1</v>
      </c>
      <c r="V597" s="223">
        <v>1</v>
      </c>
      <c r="W597" s="223">
        <v>1.0430748199383164</v>
      </c>
      <c r="X597" s="223">
        <v>1</v>
      </c>
      <c r="Y597" s="223">
        <v>0.98811178028686963</v>
      </c>
      <c r="Z597" s="223">
        <v>1.0259924021741915</v>
      </c>
      <c r="AA597" s="223">
        <v>1.0503193240223032</v>
      </c>
      <c r="AB597" s="223">
        <v>1</v>
      </c>
      <c r="AC597" s="223">
        <v>1</v>
      </c>
      <c r="AD597" s="223">
        <v>1.0461031366970996</v>
      </c>
      <c r="AE597" s="223">
        <v>1</v>
      </c>
      <c r="AF597" s="223">
        <v>1</v>
      </c>
      <c r="AG597" s="223">
        <v>1</v>
      </c>
      <c r="AH597" s="223">
        <v>1.0239123249687823</v>
      </c>
      <c r="AI597" s="223">
        <v>1</v>
      </c>
      <c r="AJ597" s="223">
        <v>1.0521651957287206</v>
      </c>
      <c r="AK597" s="223">
        <v>1.0425711868527276</v>
      </c>
      <c r="AL597" s="223">
        <v>1</v>
      </c>
      <c r="AM597" s="223">
        <v>1.0177174804117586</v>
      </c>
      <c r="AN597" s="223">
        <v>1</v>
      </c>
      <c r="AO597" s="223">
        <v>1.0360715255936714</v>
      </c>
      <c r="AP597" s="223">
        <v>1</v>
      </c>
      <c r="AQ597" s="223">
        <v>1.0430654274712545</v>
      </c>
      <c r="AR597" s="223">
        <v>1</v>
      </c>
      <c r="AS597" s="223">
        <v>1.0723703496959081</v>
      </c>
      <c r="AT597" s="223">
        <v>1.0458379517639484</v>
      </c>
      <c r="AU597" s="223">
        <v>1</v>
      </c>
      <c r="AV597" s="223">
        <v>1.0370515448508122</v>
      </c>
      <c r="AW597" s="223">
        <v>1</v>
      </c>
      <c r="AX597" s="223">
        <v>1</v>
      </c>
      <c r="AY597" s="223">
        <v>1.0857573230118347</v>
      </c>
      <c r="AZ597" s="223">
        <v>1</v>
      </c>
      <c r="BA597" s="223">
        <v>1</v>
      </c>
      <c r="BB597" s="223">
        <v>1</v>
      </c>
    </row>
    <row r="598" spans="1:54" ht="15" customHeight="1">
      <c r="A598" s="224">
        <f t="shared" si="43"/>
        <v>43586</v>
      </c>
      <c r="B598" s="225">
        <f t="shared" si="43"/>
        <v>43586</v>
      </c>
      <c r="C598" s="223">
        <v>1</v>
      </c>
      <c r="D598" s="223">
        <v>1</v>
      </c>
      <c r="E598" s="223">
        <v>1</v>
      </c>
      <c r="F598" s="223">
        <v>1.0824410155447628</v>
      </c>
      <c r="G598" s="223">
        <v>1.0229746381225922</v>
      </c>
      <c r="H598" s="223">
        <v>1</v>
      </c>
      <c r="I598" s="223">
        <v>1</v>
      </c>
      <c r="J598" s="223">
        <v>1</v>
      </c>
      <c r="K598" s="223">
        <v>1</v>
      </c>
      <c r="L598" s="223">
        <v>1.0509329560645007</v>
      </c>
      <c r="M598" s="223">
        <v>1.0488498784374207</v>
      </c>
      <c r="N598" s="223">
        <v>1</v>
      </c>
      <c r="O598" s="223">
        <v>1.1016303145636281</v>
      </c>
      <c r="P598" s="223">
        <v>1</v>
      </c>
      <c r="Q598" s="223">
        <v>1.042913369044385</v>
      </c>
      <c r="R598" s="223">
        <v>1.0622465060120112</v>
      </c>
      <c r="S598" s="223">
        <v>1</v>
      </c>
      <c r="T598" s="223">
        <v>1.0456684085897443</v>
      </c>
      <c r="U598" s="223">
        <v>1</v>
      </c>
      <c r="V598" s="223">
        <v>1</v>
      </c>
      <c r="W598" s="223">
        <v>1.0418024714924858</v>
      </c>
      <c r="X598" s="223">
        <v>1</v>
      </c>
      <c r="Y598" s="223">
        <v>0.9885134998023164</v>
      </c>
      <c r="Z598" s="223">
        <v>1.0251535392625584</v>
      </c>
      <c r="AA598" s="223">
        <v>1.0512406356158797</v>
      </c>
      <c r="AB598" s="223">
        <v>1</v>
      </c>
      <c r="AC598" s="223">
        <v>1</v>
      </c>
      <c r="AD598" s="223">
        <v>1.0418820271537312</v>
      </c>
      <c r="AE598" s="223">
        <v>1</v>
      </c>
      <c r="AF598" s="223">
        <v>1</v>
      </c>
      <c r="AG598" s="223">
        <v>1</v>
      </c>
      <c r="AH598" s="223">
        <v>1.0231353742056106</v>
      </c>
      <c r="AI598" s="223">
        <v>1</v>
      </c>
      <c r="AJ598" s="223">
        <v>1.0504800074264955</v>
      </c>
      <c r="AK598" s="223">
        <v>1.0402840372666302</v>
      </c>
      <c r="AL598" s="223">
        <v>1</v>
      </c>
      <c r="AM598" s="223">
        <v>1.0210382546856782</v>
      </c>
      <c r="AN598" s="223">
        <v>1</v>
      </c>
      <c r="AO598" s="223">
        <v>1.0349174001826149</v>
      </c>
      <c r="AP598" s="223">
        <v>1</v>
      </c>
      <c r="AQ598" s="223">
        <v>1.041654427294654</v>
      </c>
      <c r="AR598" s="223">
        <v>1</v>
      </c>
      <c r="AS598" s="223">
        <v>1.0738088132919696</v>
      </c>
      <c r="AT598" s="223">
        <v>1.0443347093630784</v>
      </c>
      <c r="AU598" s="223">
        <v>1</v>
      </c>
      <c r="AV598" s="223">
        <v>1.0379501199241823</v>
      </c>
      <c r="AW598" s="223">
        <v>1</v>
      </c>
      <c r="AX598" s="223">
        <v>1</v>
      </c>
      <c r="AY598" s="223">
        <v>1.082916925010265</v>
      </c>
      <c r="AZ598" s="223">
        <v>1</v>
      </c>
      <c r="BA598" s="223">
        <v>1</v>
      </c>
      <c r="BB598" s="223">
        <v>1</v>
      </c>
    </row>
    <row r="599" spans="1:54" ht="15" customHeight="1">
      <c r="A599" s="224">
        <f t="shared" si="43"/>
        <v>43617</v>
      </c>
      <c r="B599" s="225">
        <f t="shared" si="43"/>
        <v>43617</v>
      </c>
      <c r="C599" s="223">
        <v>1</v>
      </c>
      <c r="D599" s="223">
        <v>1</v>
      </c>
      <c r="E599" s="223">
        <v>1</v>
      </c>
      <c r="F599" s="223">
        <v>1.0815015265156909</v>
      </c>
      <c r="G599" s="223">
        <v>1.0227297802618909</v>
      </c>
      <c r="H599" s="223">
        <v>1</v>
      </c>
      <c r="I599" s="223">
        <v>1</v>
      </c>
      <c r="J599" s="223">
        <v>1</v>
      </c>
      <c r="K599" s="223">
        <v>1</v>
      </c>
      <c r="L599" s="223">
        <v>1.0478549010103502</v>
      </c>
      <c r="M599" s="223">
        <v>1.0471880451297157</v>
      </c>
      <c r="N599" s="223">
        <v>1</v>
      </c>
      <c r="O599" s="223">
        <v>1.0955738800968553</v>
      </c>
      <c r="P599" s="223">
        <v>1</v>
      </c>
      <c r="Q599" s="223">
        <v>1.0424161410117101</v>
      </c>
      <c r="R599" s="223">
        <v>1.0592807808082199</v>
      </c>
      <c r="S599" s="223">
        <v>1</v>
      </c>
      <c r="T599" s="223">
        <v>1.0451716872352719</v>
      </c>
      <c r="U599" s="223">
        <v>1</v>
      </c>
      <c r="V599" s="223">
        <v>1</v>
      </c>
      <c r="W599" s="223">
        <v>1.0405109925429463</v>
      </c>
      <c r="X599" s="223">
        <v>1</v>
      </c>
      <c r="Y599" s="223">
        <v>0.98891381938666545</v>
      </c>
      <c r="Z599" s="223">
        <v>1.0243146648660397</v>
      </c>
      <c r="AA599" s="223">
        <v>1.0517892247553342</v>
      </c>
      <c r="AB599" s="223">
        <v>1</v>
      </c>
      <c r="AC599" s="223">
        <v>1</v>
      </c>
      <c r="AD599" s="223">
        <v>1.0380756718230661</v>
      </c>
      <c r="AE599" s="223">
        <v>1</v>
      </c>
      <c r="AF599" s="223">
        <v>1</v>
      </c>
      <c r="AG599" s="223">
        <v>1</v>
      </c>
      <c r="AH599" s="223">
        <v>1.022358845491818</v>
      </c>
      <c r="AI599" s="223">
        <v>1</v>
      </c>
      <c r="AJ599" s="223">
        <v>1.0487947177660959</v>
      </c>
      <c r="AK599" s="223">
        <v>1.0380031565692682</v>
      </c>
      <c r="AL599" s="223">
        <v>1</v>
      </c>
      <c r="AM599" s="223">
        <v>1.0238059642670878</v>
      </c>
      <c r="AN599" s="223">
        <v>1</v>
      </c>
      <c r="AO599" s="223">
        <v>1.0337624212715537</v>
      </c>
      <c r="AP599" s="223">
        <v>1</v>
      </c>
      <c r="AQ599" s="223">
        <v>1.0402449590530078</v>
      </c>
      <c r="AR599" s="223">
        <v>1</v>
      </c>
      <c r="AS599" s="223">
        <v>1.0746922849524114</v>
      </c>
      <c r="AT599" s="223">
        <v>1.0428332430984544</v>
      </c>
      <c r="AU599" s="223">
        <v>1</v>
      </c>
      <c r="AV599" s="223">
        <v>1.0385424648759214</v>
      </c>
      <c r="AW599" s="223">
        <v>1</v>
      </c>
      <c r="AX599" s="223">
        <v>1</v>
      </c>
      <c r="AY599" s="223">
        <v>1.080081502080209</v>
      </c>
      <c r="AZ599" s="223">
        <v>1</v>
      </c>
      <c r="BA599" s="223">
        <v>1</v>
      </c>
      <c r="BB599" s="223">
        <v>1</v>
      </c>
    </row>
    <row r="600" spans="1:54" ht="15" customHeight="1">
      <c r="A600" s="224">
        <f t="shared" si="43"/>
        <v>43647</v>
      </c>
      <c r="B600" s="225">
        <f t="shared" si="43"/>
        <v>43647</v>
      </c>
      <c r="C600" s="223">
        <v>1</v>
      </c>
      <c r="D600" s="223">
        <v>1</v>
      </c>
      <c r="E600" s="223">
        <v>1</v>
      </c>
      <c r="F600" s="223">
        <v>1.0802523460432094</v>
      </c>
      <c r="G600" s="223">
        <v>1.0223984449094492</v>
      </c>
      <c r="H600" s="223">
        <v>1</v>
      </c>
      <c r="I600" s="223">
        <v>1</v>
      </c>
      <c r="J600" s="223">
        <v>1</v>
      </c>
      <c r="K600" s="223">
        <v>1</v>
      </c>
      <c r="L600" s="223">
        <v>1.0450085999647771</v>
      </c>
      <c r="M600" s="223">
        <v>1.0455286835368014</v>
      </c>
      <c r="N600" s="223">
        <v>1</v>
      </c>
      <c r="O600" s="223">
        <v>1.089973145555116</v>
      </c>
      <c r="P600" s="223">
        <v>1</v>
      </c>
      <c r="Q600" s="223">
        <v>1.0417622265449435</v>
      </c>
      <c r="R600" s="223">
        <v>1.0564630674870961</v>
      </c>
      <c r="S600" s="223">
        <v>1</v>
      </c>
      <c r="T600" s="223">
        <v>1.0445027620979974</v>
      </c>
      <c r="U600" s="223">
        <v>1</v>
      </c>
      <c r="V600" s="223">
        <v>1</v>
      </c>
      <c r="W600" s="223">
        <v>1.0392004854889472</v>
      </c>
      <c r="X600" s="223">
        <v>1</v>
      </c>
      <c r="Y600" s="223">
        <v>0.9893127366050315</v>
      </c>
      <c r="Z600" s="223">
        <v>1.0234757801741095</v>
      </c>
      <c r="AA600" s="223">
        <v>1.0519648868785123</v>
      </c>
      <c r="AB600" s="223">
        <v>1</v>
      </c>
      <c r="AC600" s="223">
        <v>1</v>
      </c>
      <c r="AD600" s="223">
        <v>1.0346785857094596</v>
      </c>
      <c r="AE600" s="223">
        <v>1</v>
      </c>
      <c r="AF600" s="223">
        <v>1</v>
      </c>
      <c r="AG600" s="223">
        <v>1</v>
      </c>
      <c r="AH600" s="223">
        <v>1.0215827384371634</v>
      </c>
      <c r="AI600" s="223">
        <v>1</v>
      </c>
      <c r="AJ600" s="223">
        <v>1.0471093363225064</v>
      </c>
      <c r="AK600" s="223">
        <v>1.0357285112559906</v>
      </c>
      <c r="AL600" s="223">
        <v>1</v>
      </c>
      <c r="AM600" s="223">
        <v>1.0260159314927646</v>
      </c>
      <c r="AN600" s="223">
        <v>1</v>
      </c>
      <c r="AO600" s="223">
        <v>1.032606595704082</v>
      </c>
      <c r="AP600" s="223">
        <v>1</v>
      </c>
      <c r="AQ600" s="223">
        <v>1.0388370195842349</v>
      </c>
      <c r="AR600" s="223">
        <v>1</v>
      </c>
      <c r="AS600" s="223">
        <v>1.0750201977925065</v>
      </c>
      <c r="AT600" s="223">
        <v>1.0413335489211153</v>
      </c>
      <c r="AU600" s="223">
        <v>1</v>
      </c>
      <c r="AV600" s="223">
        <v>1.038828269929837</v>
      </c>
      <c r="AW600" s="223">
        <v>1</v>
      </c>
      <c r="AX600" s="223">
        <v>1</v>
      </c>
      <c r="AY600" s="223">
        <v>1.0772510410513063</v>
      </c>
      <c r="AZ600" s="223">
        <v>1</v>
      </c>
      <c r="BA600" s="223">
        <v>1</v>
      </c>
      <c r="BB600" s="223">
        <v>1</v>
      </c>
    </row>
    <row r="601" spans="1:54" ht="15" customHeight="1">
      <c r="A601" s="224">
        <f t="shared" si="43"/>
        <v>43678</v>
      </c>
      <c r="B601" s="225">
        <f t="shared" si="43"/>
        <v>43678</v>
      </c>
      <c r="C601" s="223">
        <v>1</v>
      </c>
      <c r="D601" s="223">
        <v>1</v>
      </c>
      <c r="E601" s="223">
        <v>1</v>
      </c>
      <c r="F601" s="223">
        <v>1.0786898651894923</v>
      </c>
      <c r="G601" s="223">
        <v>1.0219793302447213</v>
      </c>
      <c r="H601" s="223">
        <v>1</v>
      </c>
      <c r="I601" s="223">
        <v>1</v>
      </c>
      <c r="J601" s="223">
        <v>1</v>
      </c>
      <c r="K601" s="223">
        <v>1</v>
      </c>
      <c r="L601" s="223">
        <v>1.0423953328998681</v>
      </c>
      <c r="M601" s="223">
        <v>1.0438718267523388</v>
      </c>
      <c r="N601" s="223">
        <v>1</v>
      </c>
      <c r="O601" s="223">
        <v>1.0848263776675162</v>
      </c>
      <c r="P601" s="223">
        <v>1</v>
      </c>
      <c r="Q601" s="223">
        <v>1.0409494620281783</v>
      </c>
      <c r="R601" s="223">
        <v>1.0537942321312044</v>
      </c>
      <c r="S601" s="223">
        <v>1</v>
      </c>
      <c r="T601" s="223">
        <v>1.0436592645604048</v>
      </c>
      <c r="U601" s="223">
        <v>1</v>
      </c>
      <c r="V601" s="223">
        <v>1</v>
      </c>
      <c r="W601" s="223">
        <v>1.0378707401944471</v>
      </c>
      <c r="X601" s="223">
        <v>1</v>
      </c>
      <c r="Y601" s="223">
        <v>0.98971022602834713</v>
      </c>
      <c r="Z601" s="223">
        <v>1.022636886201574</v>
      </c>
      <c r="AA601" s="223">
        <v>1.051761293162021</v>
      </c>
      <c r="AB601" s="223">
        <v>1</v>
      </c>
      <c r="AC601" s="223">
        <v>1</v>
      </c>
      <c r="AD601" s="223">
        <v>1.0316920877840092</v>
      </c>
      <c r="AE601" s="223">
        <v>1</v>
      </c>
      <c r="AF601" s="223">
        <v>1</v>
      </c>
      <c r="AG601" s="223">
        <v>1</v>
      </c>
      <c r="AH601" s="223">
        <v>1.0208070595641459</v>
      </c>
      <c r="AI601" s="223">
        <v>1</v>
      </c>
      <c r="AJ601" s="223">
        <v>1.0454238710739925</v>
      </c>
      <c r="AK601" s="223">
        <v>1.0334601703016513</v>
      </c>
      <c r="AL601" s="223">
        <v>1</v>
      </c>
      <c r="AM601" s="223">
        <v>1.0276542520910548</v>
      </c>
      <c r="AN601" s="223">
        <v>1</v>
      </c>
      <c r="AO601" s="223">
        <v>1.0314499164041859</v>
      </c>
      <c r="AP601" s="223">
        <v>1</v>
      </c>
      <c r="AQ601" s="223">
        <v>1.0374306307967502</v>
      </c>
      <c r="AR601" s="223">
        <v>1</v>
      </c>
      <c r="AS601" s="223">
        <v>1.0747828430283926</v>
      </c>
      <c r="AT601" s="223">
        <v>1.0398356518453722</v>
      </c>
      <c r="AU601" s="223">
        <v>1</v>
      </c>
      <c r="AV601" s="223">
        <v>1.0388021936942584</v>
      </c>
      <c r="AW601" s="223">
        <v>1</v>
      </c>
      <c r="AX601" s="223">
        <v>1</v>
      </c>
      <c r="AY601" s="223">
        <v>1.074425610093946</v>
      </c>
      <c r="AZ601" s="223">
        <v>1</v>
      </c>
      <c r="BA601" s="223">
        <v>1</v>
      </c>
      <c r="BB601" s="223">
        <v>1</v>
      </c>
    </row>
    <row r="602" spans="1:54" ht="15" customHeight="1">
      <c r="A602" s="224">
        <f t="shared" si="43"/>
        <v>43709</v>
      </c>
      <c r="B602" s="225">
        <f t="shared" si="43"/>
        <v>43709</v>
      </c>
      <c r="C602" s="223">
        <v>1</v>
      </c>
      <c r="D602" s="223">
        <v>1</v>
      </c>
      <c r="E602" s="223">
        <v>1</v>
      </c>
      <c r="F602" s="223">
        <v>1.0768264062741912</v>
      </c>
      <c r="G602" s="223">
        <v>1.0214756275074335</v>
      </c>
      <c r="H602" s="223">
        <v>1</v>
      </c>
      <c r="I602" s="223">
        <v>1</v>
      </c>
      <c r="J602" s="223">
        <v>1</v>
      </c>
      <c r="K602" s="223">
        <v>1</v>
      </c>
      <c r="L602" s="223">
        <v>1.0399994996405653</v>
      </c>
      <c r="M602" s="223">
        <v>1.0422151112080602</v>
      </c>
      <c r="N602" s="223">
        <v>1</v>
      </c>
      <c r="O602" s="223">
        <v>1.0800992451317435</v>
      </c>
      <c r="P602" s="223">
        <v>1</v>
      </c>
      <c r="Q602" s="223">
        <v>1.0399837383258093</v>
      </c>
      <c r="R602" s="223">
        <v>1.0512629989194771</v>
      </c>
      <c r="S602" s="223">
        <v>1</v>
      </c>
      <c r="T602" s="223">
        <v>1.0426477458010677</v>
      </c>
      <c r="U602" s="223">
        <v>1</v>
      </c>
      <c r="V602" s="223">
        <v>1</v>
      </c>
      <c r="W602" s="223">
        <v>1.0365208436866544</v>
      </c>
      <c r="X602" s="223">
        <v>1</v>
      </c>
      <c r="Y602" s="223">
        <v>0.99010689027469345</v>
      </c>
      <c r="Z602" s="223">
        <v>1.0217968398295374</v>
      </c>
      <c r="AA602" s="223">
        <v>1.0511937584532052</v>
      </c>
      <c r="AB602" s="223">
        <v>1</v>
      </c>
      <c r="AC602" s="223">
        <v>1</v>
      </c>
      <c r="AD602" s="223">
        <v>1.029090025675339</v>
      </c>
      <c r="AE602" s="223">
        <v>1</v>
      </c>
      <c r="AF602" s="223">
        <v>1</v>
      </c>
      <c r="AG602" s="223">
        <v>1</v>
      </c>
      <c r="AH602" s="223">
        <v>1.0200307319976047</v>
      </c>
      <c r="AI602" s="223">
        <v>1</v>
      </c>
      <c r="AJ602" s="223">
        <v>1.0437360436062124</v>
      </c>
      <c r="AK602" s="223">
        <v>1.0311977982827156</v>
      </c>
      <c r="AL602" s="223">
        <v>1</v>
      </c>
      <c r="AM602" s="223">
        <v>1.0287424063010966</v>
      </c>
      <c r="AN602" s="223">
        <v>1</v>
      </c>
      <c r="AO602" s="223">
        <v>1.0302908494343577</v>
      </c>
      <c r="AP602" s="223">
        <v>1</v>
      </c>
      <c r="AQ602" s="223">
        <v>1.036023811200061</v>
      </c>
      <c r="AR602" s="223">
        <v>1</v>
      </c>
      <c r="AS602" s="223">
        <v>1.0740028733892455</v>
      </c>
      <c r="AT602" s="223">
        <v>1.0383374355968327</v>
      </c>
      <c r="AU602" s="223">
        <v>1</v>
      </c>
      <c r="AV602" s="223">
        <v>1.0384768885402125</v>
      </c>
      <c r="AW602" s="223">
        <v>1</v>
      </c>
      <c r="AX602" s="223">
        <v>1</v>
      </c>
      <c r="AY602" s="223">
        <v>1.0716011661613756</v>
      </c>
      <c r="AZ602" s="223">
        <v>1</v>
      </c>
      <c r="BA602" s="223">
        <v>1</v>
      </c>
      <c r="BB602" s="223">
        <v>1</v>
      </c>
    </row>
    <row r="603" spans="1:54" ht="15" customHeight="1">
      <c r="A603" s="224">
        <f t="shared" si="43"/>
        <v>43739</v>
      </c>
      <c r="B603" s="225">
        <f t="shared" si="43"/>
        <v>43739</v>
      </c>
      <c r="C603" s="223">
        <v>1</v>
      </c>
      <c r="D603" s="223">
        <v>1</v>
      </c>
      <c r="E603" s="223">
        <v>1</v>
      </c>
      <c r="F603" s="223">
        <v>1.0746633882911416</v>
      </c>
      <c r="G603" s="223">
        <v>1.0208874501321652</v>
      </c>
      <c r="H603" s="223">
        <v>1</v>
      </c>
      <c r="I603" s="223">
        <v>1</v>
      </c>
      <c r="J603" s="223">
        <v>1</v>
      </c>
      <c r="K603" s="223">
        <v>1</v>
      </c>
      <c r="L603" s="223">
        <v>1.0378187313968223</v>
      </c>
      <c r="M603" s="223">
        <v>1.040558536969564</v>
      </c>
      <c r="N603" s="223">
        <v>1</v>
      </c>
      <c r="O603" s="223">
        <v>1.0757832873304405</v>
      </c>
      <c r="P603" s="223">
        <v>1</v>
      </c>
      <c r="Q603" s="223">
        <v>1.0388654502457344</v>
      </c>
      <c r="R603" s="223">
        <v>1.0488679046822187</v>
      </c>
      <c r="S603" s="223">
        <v>1</v>
      </c>
      <c r="T603" s="223">
        <v>1.0414686485168203</v>
      </c>
      <c r="U603" s="223">
        <v>1</v>
      </c>
      <c r="V603" s="223">
        <v>1</v>
      </c>
      <c r="W603" s="223">
        <v>1.0351508987322118</v>
      </c>
      <c r="X603" s="223">
        <v>1</v>
      </c>
      <c r="Y603" s="223">
        <v>0.9905027274066176</v>
      </c>
      <c r="Z603" s="223">
        <v>1.0209556441068384</v>
      </c>
      <c r="AA603" s="223">
        <v>1.0502620657591515</v>
      </c>
      <c r="AB603" s="223">
        <v>1</v>
      </c>
      <c r="AC603" s="223">
        <v>1</v>
      </c>
      <c r="AD603" s="223">
        <v>1.0268673607187346</v>
      </c>
      <c r="AE603" s="223">
        <v>1</v>
      </c>
      <c r="AF603" s="223">
        <v>1</v>
      </c>
      <c r="AG603" s="223">
        <v>1</v>
      </c>
      <c r="AH603" s="223">
        <v>1.019253756992577</v>
      </c>
      <c r="AI603" s="223">
        <v>1</v>
      </c>
      <c r="AJ603" s="223">
        <v>1.04204587045855</v>
      </c>
      <c r="AK603" s="223">
        <v>1.0289413635262534</v>
      </c>
      <c r="AL603" s="223">
        <v>1</v>
      </c>
      <c r="AM603" s="223">
        <v>1.0292756319371912</v>
      </c>
      <c r="AN603" s="223">
        <v>1</v>
      </c>
      <c r="AO603" s="223">
        <v>1.0291294049310784</v>
      </c>
      <c r="AP603" s="223">
        <v>1</v>
      </c>
      <c r="AQ603" s="223">
        <v>1.0346165629963195</v>
      </c>
      <c r="AR603" s="223">
        <v>1</v>
      </c>
      <c r="AS603" s="223">
        <v>1.0726796659856754</v>
      </c>
      <c r="AT603" s="223">
        <v>1.0368389022132258</v>
      </c>
      <c r="AU603" s="223">
        <v>1</v>
      </c>
      <c r="AV603" s="223">
        <v>1.0378520432472436</v>
      </c>
      <c r="AW603" s="223">
        <v>1</v>
      </c>
      <c r="AX603" s="223">
        <v>1</v>
      </c>
      <c r="AY603" s="223">
        <v>1.0687777166694534</v>
      </c>
      <c r="AZ603" s="223">
        <v>1</v>
      </c>
      <c r="BA603" s="223">
        <v>1</v>
      </c>
      <c r="BB603" s="223">
        <v>1</v>
      </c>
    </row>
    <row r="604" spans="1:54" ht="15" customHeight="1">
      <c r="A604" s="224">
        <f t="shared" si="43"/>
        <v>43770</v>
      </c>
      <c r="B604" s="225">
        <f t="shared" si="43"/>
        <v>43770</v>
      </c>
      <c r="C604" s="223">
        <v>1</v>
      </c>
      <c r="D604" s="223">
        <v>1</v>
      </c>
      <c r="E604" s="223">
        <v>1</v>
      </c>
      <c r="F604" s="223">
        <v>1.0721963343301602</v>
      </c>
      <c r="G604" s="223">
        <v>1.0202132458343633</v>
      </c>
      <c r="H604" s="223">
        <v>1</v>
      </c>
      <c r="I604" s="223">
        <v>1</v>
      </c>
      <c r="J604" s="223">
        <v>1</v>
      </c>
      <c r="K604" s="223">
        <v>1</v>
      </c>
      <c r="L604" s="223">
        <v>1.0358601602426813</v>
      </c>
      <c r="M604" s="223">
        <v>1.0389044199911255</v>
      </c>
      <c r="N604" s="223">
        <v>1</v>
      </c>
      <c r="O604" s="223">
        <v>1.0718886831468835</v>
      </c>
      <c r="P604" s="223">
        <v>1</v>
      </c>
      <c r="Q604" s="223">
        <v>1.037592045866081</v>
      </c>
      <c r="R604" s="223">
        <v>1.0466149085583847</v>
      </c>
      <c r="S604" s="223">
        <v>1</v>
      </c>
      <c r="T604" s="223">
        <v>1.0401191081877401</v>
      </c>
      <c r="U604" s="223">
        <v>1</v>
      </c>
      <c r="V604" s="223">
        <v>1</v>
      </c>
      <c r="W604" s="223">
        <v>1.0337623270729228</v>
      </c>
      <c r="X604" s="223">
        <v>1</v>
      </c>
      <c r="Y604" s="223">
        <v>0.99089715355176222</v>
      </c>
      <c r="Z604" s="223">
        <v>1.0201144464014875</v>
      </c>
      <c r="AA604" s="223">
        <v>1.0489565751600542</v>
      </c>
      <c r="AB604" s="223">
        <v>1</v>
      </c>
      <c r="AC604" s="223">
        <v>1</v>
      </c>
      <c r="AD604" s="223">
        <v>1.0250336139673928</v>
      </c>
      <c r="AE604" s="223">
        <v>1</v>
      </c>
      <c r="AF604" s="223">
        <v>1</v>
      </c>
      <c r="AG604" s="223">
        <v>1</v>
      </c>
      <c r="AH604" s="223">
        <v>1.0184772053459221</v>
      </c>
      <c r="AI604" s="223">
        <v>1</v>
      </c>
      <c r="AJ604" s="223">
        <v>1.0403556565273289</v>
      </c>
      <c r="AK604" s="223">
        <v>1.0266910368932911</v>
      </c>
      <c r="AL604" s="223">
        <v>1</v>
      </c>
      <c r="AM604" s="223">
        <v>1.0292322124355067</v>
      </c>
      <c r="AN604" s="223">
        <v>1</v>
      </c>
      <c r="AO604" s="223">
        <v>1.0279671470188223</v>
      </c>
      <c r="AP604" s="223">
        <v>1</v>
      </c>
      <c r="AQ604" s="223">
        <v>1.0332108416892276</v>
      </c>
      <c r="AR604" s="223">
        <v>1</v>
      </c>
      <c r="AS604" s="223">
        <v>1.0707984254548253</v>
      </c>
      <c r="AT604" s="223">
        <v>1.0353421369832527</v>
      </c>
      <c r="AU604" s="223">
        <v>1</v>
      </c>
      <c r="AV604" s="223">
        <v>1.0369194114369584</v>
      </c>
      <c r="AW604" s="223">
        <v>1</v>
      </c>
      <c r="AX604" s="223">
        <v>1</v>
      </c>
      <c r="AY604" s="223">
        <v>1.0659592175993462</v>
      </c>
      <c r="AZ604" s="223">
        <v>1</v>
      </c>
      <c r="BA604" s="223">
        <v>1</v>
      </c>
      <c r="BB604" s="223">
        <v>1</v>
      </c>
    </row>
    <row r="605" spans="1:54" ht="15" customHeight="1">
      <c r="A605" s="224">
        <f t="shared" ref="A605:B624" si="44">A128</f>
        <v>43800</v>
      </c>
      <c r="B605" s="225">
        <f t="shared" si="44"/>
        <v>43800</v>
      </c>
      <c r="C605" s="223">
        <v>1</v>
      </c>
      <c r="D605" s="223">
        <v>1</v>
      </c>
      <c r="E605" s="223">
        <v>1</v>
      </c>
      <c r="F605" s="223">
        <v>1.0694266604101017</v>
      </c>
      <c r="G605" s="223">
        <v>1.0194531292416873</v>
      </c>
      <c r="H605" s="223">
        <v>1</v>
      </c>
      <c r="I605" s="223">
        <v>1</v>
      </c>
      <c r="J605" s="223">
        <v>1</v>
      </c>
      <c r="K605" s="223">
        <v>1</v>
      </c>
      <c r="L605" s="223">
        <v>1.0341213927560038</v>
      </c>
      <c r="M605" s="223">
        <v>1.0372527529062743</v>
      </c>
      <c r="N605" s="223">
        <v>1</v>
      </c>
      <c r="O605" s="223">
        <v>1.0684070668865056</v>
      </c>
      <c r="P605" s="223">
        <v>1</v>
      </c>
      <c r="Q605" s="223">
        <v>1.0361639225754715</v>
      </c>
      <c r="R605" s="223">
        <v>1.0445025233225147</v>
      </c>
      <c r="S605" s="223">
        <v>1</v>
      </c>
      <c r="T605" s="223">
        <v>1.0385995699425985</v>
      </c>
      <c r="U605" s="223">
        <v>1</v>
      </c>
      <c r="V605" s="223">
        <v>1</v>
      </c>
      <c r="W605" s="223">
        <v>1.0323552281761652</v>
      </c>
      <c r="X605" s="223">
        <v>1</v>
      </c>
      <c r="Y605" s="223">
        <v>0.99129016625381938</v>
      </c>
      <c r="Z605" s="223">
        <v>1.0192732478650399</v>
      </c>
      <c r="AA605" s="223">
        <v>1.0472770294416662</v>
      </c>
      <c r="AB605" s="223">
        <v>1</v>
      </c>
      <c r="AC605" s="223">
        <v>1</v>
      </c>
      <c r="AD605" s="223">
        <v>1.0235837430380834</v>
      </c>
      <c r="AE605" s="223">
        <v>1</v>
      </c>
      <c r="AF605" s="223">
        <v>1</v>
      </c>
      <c r="AG605" s="223">
        <v>1</v>
      </c>
      <c r="AH605" s="223">
        <v>1.0177010766614207</v>
      </c>
      <c r="AI605" s="223">
        <v>1</v>
      </c>
      <c r="AJ605" s="223">
        <v>1.0386654108733795</v>
      </c>
      <c r="AK605" s="223">
        <v>1.0244467861247861</v>
      </c>
      <c r="AL605" s="223">
        <v>1</v>
      </c>
      <c r="AM605" s="223">
        <v>1.028607045482995</v>
      </c>
      <c r="AN605" s="223">
        <v>1</v>
      </c>
      <c r="AO605" s="223">
        <v>1.0268040823237583</v>
      </c>
      <c r="AP605" s="223">
        <v>1</v>
      </c>
      <c r="AQ605" s="223">
        <v>1.0318066441163676</v>
      </c>
      <c r="AR605" s="223">
        <v>1</v>
      </c>
      <c r="AS605" s="223">
        <v>1.0683584151538914</v>
      </c>
      <c r="AT605" s="223">
        <v>1.0338471358685524</v>
      </c>
      <c r="AU605" s="223">
        <v>1</v>
      </c>
      <c r="AV605" s="223">
        <v>1.035678651912544</v>
      </c>
      <c r="AW605" s="223">
        <v>1</v>
      </c>
      <c r="AX605" s="223">
        <v>1</v>
      </c>
      <c r="AY605" s="223">
        <v>1.0631456554679444</v>
      </c>
      <c r="AZ605" s="223">
        <v>1</v>
      </c>
      <c r="BA605" s="223">
        <v>1</v>
      </c>
      <c r="BB605" s="223">
        <v>1</v>
      </c>
    </row>
    <row r="606" spans="1:54" ht="15" customHeight="1">
      <c r="A606" s="224">
        <f t="shared" si="44"/>
        <v>43831</v>
      </c>
      <c r="B606" s="225">
        <f t="shared" si="44"/>
        <v>43831</v>
      </c>
      <c r="C606" s="223">
        <v>1</v>
      </c>
      <c r="D606" s="223">
        <v>1</v>
      </c>
      <c r="E606" s="223">
        <v>1</v>
      </c>
      <c r="F606" s="223">
        <v>1.0664160277559802</v>
      </c>
      <c r="G606" s="223">
        <v>1.0186242069118832</v>
      </c>
      <c r="H606" s="223">
        <v>1</v>
      </c>
      <c r="I606" s="223">
        <v>1</v>
      </c>
      <c r="J606" s="223">
        <v>1</v>
      </c>
      <c r="K606" s="223">
        <v>1</v>
      </c>
      <c r="L606" s="223">
        <v>1.0325580472526417</v>
      </c>
      <c r="M606" s="223">
        <v>1.0356035725533346</v>
      </c>
      <c r="N606" s="223">
        <v>1</v>
      </c>
      <c r="O606" s="223">
        <v>1.0652530844738277</v>
      </c>
      <c r="P606" s="223">
        <v>1</v>
      </c>
      <c r="Q606" s="223">
        <v>1.0346121450410546</v>
      </c>
      <c r="R606" s="223">
        <v>1.0425025254862104</v>
      </c>
      <c r="S606" s="223">
        <v>1</v>
      </c>
      <c r="T606" s="223">
        <v>1.0369441983250176</v>
      </c>
      <c r="U606" s="223">
        <v>1</v>
      </c>
      <c r="V606" s="223">
        <v>1</v>
      </c>
      <c r="W606" s="223">
        <v>1.0309336554011888</v>
      </c>
      <c r="X606" s="223">
        <v>1</v>
      </c>
      <c r="Y606" s="223">
        <v>0.99168171842009378</v>
      </c>
      <c r="Z606" s="223">
        <v>1.0184320680665238</v>
      </c>
      <c r="AA606" s="223">
        <v>1.0452972626525743</v>
      </c>
      <c r="AB606" s="223">
        <v>1</v>
      </c>
      <c r="AC606" s="223">
        <v>1</v>
      </c>
      <c r="AD606" s="223">
        <v>1.0224393697655894</v>
      </c>
      <c r="AE606" s="223">
        <v>1</v>
      </c>
      <c r="AF606" s="223">
        <v>1</v>
      </c>
      <c r="AG606" s="223">
        <v>1</v>
      </c>
      <c r="AH606" s="223">
        <v>1.0169253965759306</v>
      </c>
      <c r="AI606" s="223">
        <v>1</v>
      </c>
      <c r="AJ606" s="223">
        <v>1.0369751351498426</v>
      </c>
      <c r="AK606" s="223">
        <v>1.02220837322136</v>
      </c>
      <c r="AL606" s="223">
        <v>1</v>
      </c>
      <c r="AM606" s="223">
        <v>1.0275116634977266</v>
      </c>
      <c r="AN606" s="223">
        <v>1</v>
      </c>
      <c r="AO606" s="223">
        <v>1.0256402175073775</v>
      </c>
      <c r="AP606" s="223">
        <v>1</v>
      </c>
      <c r="AQ606" s="223">
        <v>1.0304040029550938</v>
      </c>
      <c r="AR606" s="223">
        <v>1</v>
      </c>
      <c r="AS606" s="223">
        <v>1.0654702785511592</v>
      </c>
      <c r="AT606" s="223">
        <v>1.0323539322048674</v>
      </c>
      <c r="AU606" s="223">
        <v>1</v>
      </c>
      <c r="AV606" s="223">
        <v>1.0341905992394143</v>
      </c>
      <c r="AW606" s="223">
        <v>1</v>
      </c>
      <c r="AX606" s="223">
        <v>1</v>
      </c>
      <c r="AY606" s="223">
        <v>1.0603370332570798</v>
      </c>
      <c r="AZ606" s="223">
        <v>1</v>
      </c>
      <c r="BA606" s="223">
        <v>1</v>
      </c>
      <c r="BB606" s="223">
        <v>1</v>
      </c>
    </row>
    <row r="607" spans="1:54" ht="15" customHeight="1">
      <c r="A607" s="224">
        <f t="shared" si="44"/>
        <v>43862</v>
      </c>
      <c r="B607" s="225">
        <f t="shared" si="44"/>
        <v>43862</v>
      </c>
      <c r="C607" s="223">
        <v>1</v>
      </c>
      <c r="D607" s="223">
        <v>1</v>
      </c>
      <c r="E607" s="223">
        <v>1</v>
      </c>
      <c r="F607" s="223">
        <v>1.0633215663366469</v>
      </c>
      <c r="G607" s="223">
        <v>1.0177704876648321</v>
      </c>
      <c r="H607" s="223">
        <v>1</v>
      </c>
      <c r="I607" s="223">
        <v>1</v>
      </c>
      <c r="J607" s="223">
        <v>1</v>
      </c>
      <c r="K607" s="223">
        <v>1</v>
      </c>
      <c r="L607" s="223">
        <v>1.0310599628033341</v>
      </c>
      <c r="M607" s="223">
        <v>1.0339570852626829</v>
      </c>
      <c r="N607" s="223">
        <v>1</v>
      </c>
      <c r="O607" s="223">
        <v>1.0622219193091136</v>
      </c>
      <c r="P607" s="223">
        <v>1</v>
      </c>
      <c r="Q607" s="223">
        <v>1.0330163450192973</v>
      </c>
      <c r="R607" s="223">
        <v>1.0405449498452686</v>
      </c>
      <c r="S607" s="223">
        <v>1</v>
      </c>
      <c r="T607" s="223">
        <v>1.0352405582993083</v>
      </c>
      <c r="U607" s="223">
        <v>1</v>
      </c>
      <c r="V607" s="223">
        <v>1</v>
      </c>
      <c r="W607" s="223">
        <v>1.0295079800426832</v>
      </c>
      <c r="X607" s="223">
        <v>1</v>
      </c>
      <c r="Y607" s="223">
        <v>0.99207176845857037</v>
      </c>
      <c r="Z607" s="223">
        <v>1.0175910062163285</v>
      </c>
      <c r="AA607" s="223">
        <v>1.0432087475963123</v>
      </c>
      <c r="AB607" s="223">
        <v>1</v>
      </c>
      <c r="AC607" s="223">
        <v>1</v>
      </c>
      <c r="AD607" s="223">
        <v>1.021407270701435</v>
      </c>
      <c r="AE607" s="223">
        <v>1</v>
      </c>
      <c r="AF607" s="223">
        <v>1</v>
      </c>
      <c r="AG607" s="223">
        <v>1</v>
      </c>
      <c r="AH607" s="223">
        <v>1.0161502562749383</v>
      </c>
      <c r="AI607" s="223">
        <v>1</v>
      </c>
      <c r="AJ607" s="223">
        <v>1.0352850367613862</v>
      </c>
      <c r="AK607" s="223">
        <v>1.0199752348717535</v>
      </c>
      <c r="AL607" s="223">
        <v>1</v>
      </c>
      <c r="AM607" s="223">
        <v>1.0262438351982939</v>
      </c>
      <c r="AN607" s="223">
        <v>1</v>
      </c>
      <c r="AO607" s="223">
        <v>1.024475693845541</v>
      </c>
      <c r="AP607" s="223">
        <v>1</v>
      </c>
      <c r="AQ607" s="223">
        <v>1.0290030893953104</v>
      </c>
      <c r="AR607" s="223">
        <v>1</v>
      </c>
      <c r="AS607" s="223">
        <v>1.0624216948355825</v>
      </c>
      <c r="AT607" s="223">
        <v>1.0308627100119885</v>
      </c>
      <c r="AU607" s="223">
        <v>1</v>
      </c>
      <c r="AV607" s="223">
        <v>1.0326131501592619</v>
      </c>
      <c r="AW607" s="223">
        <v>1</v>
      </c>
      <c r="AX607" s="223">
        <v>1</v>
      </c>
      <c r="AY607" s="223">
        <v>1.0575337615598372</v>
      </c>
      <c r="AZ607" s="223">
        <v>1</v>
      </c>
      <c r="BA607" s="223">
        <v>1</v>
      </c>
      <c r="BB607" s="223">
        <v>1</v>
      </c>
    </row>
    <row r="608" spans="1:54" ht="15" customHeight="1">
      <c r="A608" s="224">
        <f t="shared" si="44"/>
        <v>43891</v>
      </c>
      <c r="B608" s="225">
        <f t="shared" si="44"/>
        <v>43891</v>
      </c>
      <c r="C608" s="223">
        <v>1</v>
      </c>
      <c r="D608" s="223">
        <v>1</v>
      </c>
      <c r="E608" s="223">
        <v>1</v>
      </c>
      <c r="F608" s="223">
        <v>1.060234460840886</v>
      </c>
      <c r="G608" s="223">
        <v>1.016917521000319</v>
      </c>
      <c r="H608" s="223">
        <v>1</v>
      </c>
      <c r="I608" s="223">
        <v>1</v>
      </c>
      <c r="J608" s="223">
        <v>1</v>
      </c>
      <c r="K608" s="223">
        <v>1</v>
      </c>
      <c r="L608" s="223">
        <v>1.0295637916841027</v>
      </c>
      <c r="M608" s="223">
        <v>1.0323134920107919</v>
      </c>
      <c r="N608" s="223">
        <v>1</v>
      </c>
      <c r="O608" s="223">
        <v>1.0591968050952869</v>
      </c>
      <c r="P608" s="223">
        <v>1</v>
      </c>
      <c r="Q608" s="223">
        <v>1.031422745221019</v>
      </c>
      <c r="R608" s="223">
        <v>1.0385896314104448</v>
      </c>
      <c r="S608" s="223">
        <v>1</v>
      </c>
      <c r="T608" s="223">
        <v>1.0335394779883977</v>
      </c>
      <c r="U608" s="223">
        <v>1</v>
      </c>
      <c r="V608" s="223">
        <v>1</v>
      </c>
      <c r="W608" s="223">
        <v>1.0280842623998647</v>
      </c>
      <c r="X608" s="223">
        <v>1</v>
      </c>
      <c r="Y608" s="223">
        <v>0.99246029624163379</v>
      </c>
      <c r="Z608" s="223">
        <v>1.0167501427727259</v>
      </c>
      <c r="AA608" s="223">
        <v>1.0411228598698354</v>
      </c>
      <c r="AB608" s="223">
        <v>1</v>
      </c>
      <c r="AC608" s="223">
        <v>1</v>
      </c>
      <c r="AD608" s="223">
        <v>1.0203764331619758</v>
      </c>
      <c r="AE608" s="223">
        <v>1</v>
      </c>
      <c r="AF608" s="223">
        <v>1</v>
      </c>
      <c r="AG608" s="223">
        <v>1</v>
      </c>
      <c r="AH608" s="223">
        <v>1.0153757275634629</v>
      </c>
      <c r="AI608" s="223">
        <v>1</v>
      </c>
      <c r="AJ608" s="223">
        <v>1.0335953288422099</v>
      </c>
      <c r="AK608" s="223">
        <v>1.0177471182587616</v>
      </c>
      <c r="AL608" s="223">
        <v>1</v>
      </c>
      <c r="AM608" s="223">
        <v>1.0249777260199571</v>
      </c>
      <c r="AN608" s="223">
        <v>1</v>
      </c>
      <c r="AO608" s="223">
        <v>1.023310638813735</v>
      </c>
      <c r="AP608" s="223">
        <v>1</v>
      </c>
      <c r="AQ608" s="223">
        <v>1.0276040628348975</v>
      </c>
      <c r="AR608" s="223">
        <v>1</v>
      </c>
      <c r="AS608" s="223">
        <v>1.059380153715894</v>
      </c>
      <c r="AT608" s="223">
        <v>1.0293736437931682</v>
      </c>
      <c r="AU608" s="223">
        <v>1</v>
      </c>
      <c r="AV608" s="223">
        <v>1.0310381424099191</v>
      </c>
      <c r="AW608" s="223">
        <v>1</v>
      </c>
      <c r="AX608" s="223">
        <v>1</v>
      </c>
      <c r="AY608" s="223">
        <v>1.0547363113830075</v>
      </c>
      <c r="AZ608" s="223">
        <v>1</v>
      </c>
      <c r="BA608" s="223">
        <v>1</v>
      </c>
      <c r="BB608" s="223">
        <v>1</v>
      </c>
    </row>
    <row r="609" spans="1:54" ht="15" customHeight="1">
      <c r="A609" s="224">
        <f t="shared" si="44"/>
        <v>43922</v>
      </c>
      <c r="B609" s="225">
        <f t="shared" si="44"/>
        <v>43922</v>
      </c>
      <c r="C609" s="223">
        <v>1</v>
      </c>
      <c r="D609" s="223">
        <v>1</v>
      </c>
      <c r="E609" s="223">
        <v>1</v>
      </c>
      <c r="F609" s="223">
        <v>1.0571545611339861</v>
      </c>
      <c r="G609" s="223">
        <v>1.0160652934977659</v>
      </c>
      <c r="H609" s="223">
        <v>1</v>
      </c>
      <c r="I609" s="223">
        <v>1</v>
      </c>
      <c r="J609" s="223">
        <v>1</v>
      </c>
      <c r="K609" s="223">
        <v>1</v>
      </c>
      <c r="L609" s="223">
        <v>1.0280694984354053</v>
      </c>
      <c r="M609" s="223">
        <v>1.030672736342555</v>
      </c>
      <c r="N609" s="223">
        <v>1</v>
      </c>
      <c r="O609" s="223">
        <v>1.0561776261164366</v>
      </c>
      <c r="P609" s="223">
        <v>1</v>
      </c>
      <c r="Q609" s="223">
        <v>1.02983130441836</v>
      </c>
      <c r="R609" s="223">
        <v>1.0366365310314472</v>
      </c>
      <c r="S609" s="223">
        <v>1</v>
      </c>
      <c r="T609" s="223">
        <v>1.0318409087794282</v>
      </c>
      <c r="U609" s="223">
        <v>1</v>
      </c>
      <c r="V609" s="223">
        <v>1</v>
      </c>
      <c r="W609" s="223">
        <v>1.0266624657036845</v>
      </c>
      <c r="X609" s="223">
        <v>1</v>
      </c>
      <c r="Y609" s="223">
        <v>0.99284732390365094</v>
      </c>
      <c r="Z609" s="223">
        <v>1.0159094750481354</v>
      </c>
      <c r="AA609" s="223">
        <v>1.039039553275301</v>
      </c>
      <c r="AB609" s="223">
        <v>1</v>
      </c>
      <c r="AC609" s="223">
        <v>1</v>
      </c>
      <c r="AD609" s="223">
        <v>1.0193468338921816</v>
      </c>
      <c r="AE609" s="223">
        <v>1</v>
      </c>
      <c r="AF609" s="223">
        <v>1</v>
      </c>
      <c r="AG609" s="223">
        <v>1</v>
      </c>
      <c r="AH609" s="223">
        <v>1.0146017996438541</v>
      </c>
      <c r="AI609" s="223">
        <v>1</v>
      </c>
      <c r="AJ609" s="223">
        <v>1.0319060117725281</v>
      </c>
      <c r="AK609" s="223">
        <v>1.0155239205712443</v>
      </c>
      <c r="AL609" s="223">
        <v>1</v>
      </c>
      <c r="AM609" s="223">
        <v>1.0237133037501494</v>
      </c>
      <c r="AN609" s="223">
        <v>1</v>
      </c>
      <c r="AO609" s="223">
        <v>1.0221450664596825</v>
      </c>
      <c r="AP609" s="223">
        <v>1</v>
      </c>
      <c r="AQ609" s="223">
        <v>1.0262068879290631</v>
      </c>
      <c r="AR609" s="223">
        <v>1</v>
      </c>
      <c r="AS609" s="223">
        <v>1.0563455126110075</v>
      </c>
      <c r="AT609" s="223">
        <v>1.027886692751345</v>
      </c>
      <c r="AU609" s="223">
        <v>1</v>
      </c>
      <c r="AV609" s="223">
        <v>1.029465529311649</v>
      </c>
      <c r="AW609" s="223">
        <v>1</v>
      </c>
      <c r="AX609" s="223">
        <v>1</v>
      </c>
      <c r="AY609" s="223">
        <v>1.0519445677580466</v>
      </c>
      <c r="AZ609" s="223">
        <v>1</v>
      </c>
      <c r="BA609" s="223">
        <v>1</v>
      </c>
      <c r="BB609" s="223">
        <v>1</v>
      </c>
    </row>
    <row r="610" spans="1:54" ht="15" customHeight="1">
      <c r="A610" s="224">
        <f t="shared" si="44"/>
        <v>43952</v>
      </c>
      <c r="B610" s="225">
        <f t="shared" si="44"/>
        <v>43952</v>
      </c>
      <c r="C610" s="223">
        <v>1</v>
      </c>
      <c r="D610" s="223">
        <v>1</v>
      </c>
      <c r="E610" s="223">
        <v>1</v>
      </c>
      <c r="F610" s="223">
        <v>1.0540818353942589</v>
      </c>
      <c r="G610" s="223">
        <v>1.0152138038574299</v>
      </c>
      <c r="H610" s="223">
        <v>1</v>
      </c>
      <c r="I610" s="223">
        <v>1</v>
      </c>
      <c r="J610" s="223">
        <v>1</v>
      </c>
      <c r="K610" s="223">
        <v>1</v>
      </c>
      <c r="L610" s="223">
        <v>1.0265770783991508</v>
      </c>
      <c r="M610" s="223">
        <v>1.0290348083721761</v>
      </c>
      <c r="N610" s="223">
        <v>1</v>
      </c>
      <c r="O610" s="223">
        <v>1.0531643639725652</v>
      </c>
      <c r="P610" s="223">
        <v>1</v>
      </c>
      <c r="Q610" s="223">
        <v>1.0282420167996413</v>
      </c>
      <c r="R610" s="223">
        <v>1.0346856459024074</v>
      </c>
      <c r="S610" s="223">
        <v>1</v>
      </c>
      <c r="T610" s="223">
        <v>1.0301448432574276</v>
      </c>
      <c r="U610" s="223">
        <v>1</v>
      </c>
      <c r="V610" s="223">
        <v>1</v>
      </c>
      <c r="W610" s="223">
        <v>1.0252425846976074</v>
      </c>
      <c r="X610" s="223">
        <v>1</v>
      </c>
      <c r="Y610" s="223">
        <v>0.99323284898245989</v>
      </c>
      <c r="Z610" s="223">
        <v>1.0150690035600241</v>
      </c>
      <c r="AA610" s="223">
        <v>1.0369588239111409</v>
      </c>
      <c r="AB610" s="223">
        <v>1</v>
      </c>
      <c r="AC610" s="223">
        <v>1</v>
      </c>
      <c r="AD610" s="223">
        <v>1.0183184699468473</v>
      </c>
      <c r="AE610" s="223">
        <v>1</v>
      </c>
      <c r="AF610" s="223">
        <v>1</v>
      </c>
      <c r="AG610" s="223">
        <v>1</v>
      </c>
      <c r="AH610" s="223">
        <v>1.0138284715697423</v>
      </c>
      <c r="AI610" s="223">
        <v>1</v>
      </c>
      <c r="AJ610" s="223">
        <v>1.0302170922654867</v>
      </c>
      <c r="AK610" s="223">
        <v>1.0133056197847123</v>
      </c>
      <c r="AL610" s="223">
        <v>1</v>
      </c>
      <c r="AM610" s="223">
        <v>1.0224505638488171</v>
      </c>
      <c r="AN610" s="223">
        <v>1</v>
      </c>
      <c r="AO610" s="223">
        <v>1.0209789823158315</v>
      </c>
      <c r="AP610" s="223">
        <v>1</v>
      </c>
      <c r="AQ610" s="223">
        <v>1.0248115597080218</v>
      </c>
      <c r="AR610" s="223">
        <v>1</v>
      </c>
      <c r="AS610" s="223">
        <v>1.0533177422141968</v>
      </c>
      <c r="AT610" s="223">
        <v>1.0264018507908712</v>
      </c>
      <c r="AU610" s="223">
        <v>1</v>
      </c>
      <c r="AV610" s="223">
        <v>1.0278953034755547</v>
      </c>
      <c r="AW610" s="223">
        <v>1</v>
      </c>
      <c r="AX610" s="223">
        <v>1</v>
      </c>
      <c r="AY610" s="223">
        <v>1.0491585093613918</v>
      </c>
      <c r="AZ610" s="223">
        <v>1</v>
      </c>
      <c r="BA610" s="223">
        <v>1</v>
      </c>
      <c r="BB610" s="223">
        <v>1</v>
      </c>
    </row>
    <row r="611" spans="1:54" ht="15" customHeight="1">
      <c r="A611" s="224">
        <f t="shared" si="44"/>
        <v>43983</v>
      </c>
      <c r="B611" s="225">
        <f t="shared" si="44"/>
        <v>43983</v>
      </c>
      <c r="C611" s="223">
        <v>1</v>
      </c>
      <c r="D611" s="223">
        <v>1</v>
      </c>
      <c r="E611" s="223">
        <v>1</v>
      </c>
      <c r="F611" s="223">
        <v>1.0510162530024929</v>
      </c>
      <c r="G611" s="223">
        <v>1.014363050824753</v>
      </c>
      <c r="H611" s="223">
        <v>1</v>
      </c>
      <c r="I611" s="223">
        <v>1</v>
      </c>
      <c r="J611" s="223">
        <v>1</v>
      </c>
      <c r="K611" s="223">
        <v>1</v>
      </c>
      <c r="L611" s="223">
        <v>1.0250865270833696</v>
      </c>
      <c r="M611" s="223">
        <v>1.0273996985816274</v>
      </c>
      <c r="N611" s="223">
        <v>1</v>
      </c>
      <c r="O611" s="223">
        <v>1.0501570008748327</v>
      </c>
      <c r="P611" s="223">
        <v>1</v>
      </c>
      <c r="Q611" s="223">
        <v>1.0266548767623265</v>
      </c>
      <c r="R611" s="223">
        <v>1.0327369732919631</v>
      </c>
      <c r="S611" s="223">
        <v>1</v>
      </c>
      <c r="T611" s="223">
        <v>1.0284512742772627</v>
      </c>
      <c r="U611" s="223">
        <v>1</v>
      </c>
      <c r="V611" s="223">
        <v>1</v>
      </c>
      <c r="W611" s="223">
        <v>1.023824614315163</v>
      </c>
      <c r="X611" s="223">
        <v>1</v>
      </c>
      <c r="Y611" s="223">
        <v>0.99361686909113178</v>
      </c>
      <c r="Z611" s="223">
        <v>1.0142287288058809</v>
      </c>
      <c r="AA611" s="223">
        <v>1.0348806679855189</v>
      </c>
      <c r="AB611" s="223">
        <v>1</v>
      </c>
      <c r="AC611" s="223">
        <v>1</v>
      </c>
      <c r="AD611" s="223">
        <v>1.0172913384855837</v>
      </c>
      <c r="AE611" s="223">
        <v>1</v>
      </c>
      <c r="AF611" s="223">
        <v>1</v>
      </c>
      <c r="AG611" s="223">
        <v>1</v>
      </c>
      <c r="AH611" s="223">
        <v>1.0130557424274134</v>
      </c>
      <c r="AI611" s="223">
        <v>1</v>
      </c>
      <c r="AJ611" s="223">
        <v>1.0285285767473424</v>
      </c>
      <c r="AK611" s="223">
        <v>1.0110921947256843</v>
      </c>
      <c r="AL611" s="223">
        <v>1</v>
      </c>
      <c r="AM611" s="223">
        <v>1.021189501939713</v>
      </c>
      <c r="AN611" s="223">
        <v>1</v>
      </c>
      <c r="AO611" s="223">
        <v>1.0198123917033655</v>
      </c>
      <c r="AP611" s="223">
        <v>1</v>
      </c>
      <c r="AQ611" s="223">
        <v>1.023418073381309</v>
      </c>
      <c r="AR611" s="223">
        <v>1</v>
      </c>
      <c r="AS611" s="223">
        <v>1.0502968143155884</v>
      </c>
      <c r="AT611" s="223">
        <v>1.0249191120377739</v>
      </c>
      <c r="AU611" s="223">
        <v>1</v>
      </c>
      <c r="AV611" s="223">
        <v>1.0263274577836021</v>
      </c>
      <c r="AW611" s="223">
        <v>1</v>
      </c>
      <c r="AX611" s="223">
        <v>1</v>
      </c>
      <c r="AY611" s="223">
        <v>1.0463781156478156</v>
      </c>
      <c r="AZ611" s="223">
        <v>1</v>
      </c>
      <c r="BA611" s="223">
        <v>1</v>
      </c>
      <c r="BB611" s="223">
        <v>1</v>
      </c>
    </row>
    <row r="612" spans="1:54" ht="15" customHeight="1">
      <c r="A612" s="224">
        <f t="shared" si="44"/>
        <v>44013</v>
      </c>
      <c r="B612" s="225">
        <f t="shared" si="44"/>
        <v>44013</v>
      </c>
      <c r="C612" s="223">
        <v>1</v>
      </c>
      <c r="D612" s="223">
        <v>1</v>
      </c>
      <c r="E612" s="223">
        <v>1</v>
      </c>
      <c r="F612" s="223">
        <v>1.0479577824996784</v>
      </c>
      <c r="G612" s="223">
        <v>1.0135130331067153</v>
      </c>
      <c r="H612" s="223">
        <v>1</v>
      </c>
      <c r="I612" s="223">
        <v>1</v>
      </c>
      <c r="J612" s="223">
        <v>1</v>
      </c>
      <c r="K612" s="223">
        <v>1</v>
      </c>
      <c r="L612" s="223">
        <v>1.0235978398626766</v>
      </c>
      <c r="M612" s="223">
        <v>1.0257673971857708</v>
      </c>
      <c r="N612" s="223">
        <v>1</v>
      </c>
      <c r="O612" s="223">
        <v>1.0471555184610333</v>
      </c>
      <c r="P612" s="223">
        <v>1</v>
      </c>
      <c r="Q612" s="223">
        <v>1.0250698785394061</v>
      </c>
      <c r="R612" s="223">
        <v>1.0307905103615389</v>
      </c>
      <c r="S612" s="223">
        <v>1</v>
      </c>
      <c r="T612" s="223">
        <v>1.0267601944871199</v>
      </c>
      <c r="U612" s="223">
        <v>1</v>
      </c>
      <c r="V612" s="223">
        <v>1</v>
      </c>
      <c r="W612" s="223">
        <v>1.0224085493420627</v>
      </c>
      <c r="X612" s="223">
        <v>1</v>
      </c>
      <c r="Y612" s="223">
        <v>0.99399938175883351</v>
      </c>
      <c r="Z612" s="223">
        <v>1.0133886512964012</v>
      </c>
      <c r="AA612" s="223">
        <v>1.032805081564</v>
      </c>
      <c r="AB612" s="223">
        <v>1</v>
      </c>
      <c r="AC612" s="223">
        <v>1</v>
      </c>
      <c r="AD612" s="223">
        <v>1.016265436583411</v>
      </c>
      <c r="AE612" s="223">
        <v>1</v>
      </c>
      <c r="AF612" s="223">
        <v>1</v>
      </c>
      <c r="AG612" s="223">
        <v>1</v>
      </c>
      <c r="AH612" s="223">
        <v>1.0122836112748874</v>
      </c>
      <c r="AI612" s="223">
        <v>1</v>
      </c>
      <c r="AJ612" s="223">
        <v>1.0268404717866211</v>
      </c>
      <c r="AK612" s="223">
        <v>1.0088836236588405</v>
      </c>
      <c r="AL612" s="223">
        <v>1</v>
      </c>
      <c r="AM612" s="223">
        <v>1.0199301135185534</v>
      </c>
      <c r="AN612" s="223">
        <v>1</v>
      </c>
      <c r="AO612" s="223">
        <v>1.0186453000871749</v>
      </c>
      <c r="AP612" s="223">
        <v>1</v>
      </c>
      <c r="AQ612" s="223">
        <v>1.0220264240183117</v>
      </c>
      <c r="AR612" s="223">
        <v>1</v>
      </c>
      <c r="AS612" s="223">
        <v>1.0472826999208107</v>
      </c>
      <c r="AT612" s="223">
        <v>1.0234384704480104</v>
      </c>
      <c r="AU612" s="223">
        <v>1</v>
      </c>
      <c r="AV612" s="223">
        <v>1.0247619849138792</v>
      </c>
      <c r="AW612" s="223">
        <v>1</v>
      </c>
      <c r="AX612" s="223">
        <v>1</v>
      </c>
      <c r="AY612" s="223">
        <v>1.043603365480565</v>
      </c>
      <c r="AZ612" s="223">
        <v>1</v>
      </c>
      <c r="BA612" s="223">
        <v>1</v>
      </c>
      <c r="BB612" s="223">
        <v>1</v>
      </c>
    </row>
    <row r="613" spans="1:54" ht="15" customHeight="1">
      <c r="A613" s="224">
        <f t="shared" si="44"/>
        <v>44044</v>
      </c>
      <c r="B613" s="225">
        <f t="shared" si="44"/>
        <v>44044</v>
      </c>
      <c r="C613" s="223">
        <v>1</v>
      </c>
      <c r="D613" s="223">
        <v>1</v>
      </c>
      <c r="E613" s="223">
        <v>1</v>
      </c>
      <c r="F613" s="223">
        <v>1.0449065091974594</v>
      </c>
      <c r="G613" s="223">
        <v>1.0126637614680236</v>
      </c>
      <c r="H613" s="223">
        <v>1</v>
      </c>
      <c r="I613" s="223">
        <v>1</v>
      </c>
      <c r="J613" s="223">
        <v>1</v>
      </c>
      <c r="K613" s="223">
        <v>1</v>
      </c>
      <c r="L613" s="223">
        <v>1.0221110426870894</v>
      </c>
      <c r="M613" s="223">
        <v>1.0241379404892246</v>
      </c>
      <c r="N613" s="223">
        <v>1</v>
      </c>
      <c r="O613" s="223">
        <v>1.0441599947948559</v>
      </c>
      <c r="P613" s="223">
        <v>1</v>
      </c>
      <c r="Q613" s="223">
        <v>1.023487051498057</v>
      </c>
      <c r="R613" s="223">
        <v>1.0288462904808027</v>
      </c>
      <c r="S613" s="223">
        <v>1</v>
      </c>
      <c r="T613" s="223">
        <v>1.0250716373733235</v>
      </c>
      <c r="U613" s="223">
        <v>1</v>
      </c>
      <c r="V613" s="223">
        <v>1</v>
      </c>
      <c r="W613" s="223">
        <v>1.0209944158214772</v>
      </c>
      <c r="X613" s="223">
        <v>1</v>
      </c>
      <c r="Y613" s="223">
        <v>0.99438035979817663</v>
      </c>
      <c r="Z613" s="223">
        <v>1.0125487747723951</v>
      </c>
      <c r="AA613" s="223">
        <v>1.0307321028191991</v>
      </c>
      <c r="AB613" s="223">
        <v>1</v>
      </c>
      <c r="AC613" s="223">
        <v>1</v>
      </c>
      <c r="AD613" s="223">
        <v>1.0152407814822384</v>
      </c>
      <c r="AE613" s="223">
        <v>1</v>
      </c>
      <c r="AF613" s="223">
        <v>1</v>
      </c>
      <c r="AG613" s="223">
        <v>1</v>
      </c>
      <c r="AH613" s="223">
        <v>1.0115120869755101</v>
      </c>
      <c r="AI613" s="223">
        <v>1</v>
      </c>
      <c r="AJ613" s="223">
        <v>1.0251527906101143</v>
      </c>
      <c r="AK613" s="223">
        <v>1.0066799645671367</v>
      </c>
      <c r="AL613" s="223">
        <v>1</v>
      </c>
      <c r="AM613" s="223">
        <v>1.0186724215332694</v>
      </c>
      <c r="AN613" s="223">
        <v>1</v>
      </c>
      <c r="AO613" s="223">
        <v>1.0174777046850731</v>
      </c>
      <c r="AP613" s="223">
        <v>1</v>
      </c>
      <c r="AQ613" s="223">
        <v>1.0206366368222743</v>
      </c>
      <c r="AR613" s="223">
        <v>1</v>
      </c>
      <c r="AS613" s="223">
        <v>1.0442754818895343</v>
      </c>
      <c r="AT613" s="223">
        <v>1.0219599543831988</v>
      </c>
      <c r="AU613" s="223">
        <v>1</v>
      </c>
      <c r="AV613" s="223">
        <v>1.023198916476842</v>
      </c>
      <c r="AW613" s="223">
        <v>1</v>
      </c>
      <c r="AX613" s="223">
        <v>1</v>
      </c>
      <c r="AY613" s="223">
        <v>1.0408343303344425</v>
      </c>
      <c r="AZ613" s="223">
        <v>1</v>
      </c>
      <c r="BA613" s="223">
        <v>1</v>
      </c>
      <c r="BB613" s="223">
        <v>1</v>
      </c>
    </row>
    <row r="614" spans="1:54" ht="15" customHeight="1">
      <c r="A614" s="224">
        <f t="shared" si="44"/>
        <v>44075</v>
      </c>
      <c r="B614" s="225">
        <f t="shared" si="44"/>
        <v>44075</v>
      </c>
      <c r="C614" s="223">
        <v>1</v>
      </c>
      <c r="D614" s="223">
        <v>1</v>
      </c>
      <c r="E614" s="223">
        <v>1</v>
      </c>
      <c r="F614" s="223">
        <v>1.0418662329492037</v>
      </c>
      <c r="G614" s="223">
        <v>1.0118163611216486</v>
      </c>
      <c r="H614" s="223">
        <v>1</v>
      </c>
      <c r="I614" s="223">
        <v>1</v>
      </c>
      <c r="J614" s="223">
        <v>1</v>
      </c>
      <c r="K614" s="223">
        <v>1</v>
      </c>
      <c r="L614" s="223">
        <v>1.0206280744324567</v>
      </c>
      <c r="M614" s="223">
        <v>1.0225134174907291</v>
      </c>
      <c r="N614" s="223">
        <v>1</v>
      </c>
      <c r="O614" s="223">
        <v>1.0411742157139494</v>
      </c>
      <c r="P614" s="223">
        <v>1</v>
      </c>
      <c r="Q614" s="223">
        <v>1.0219084518063606</v>
      </c>
      <c r="R614" s="223">
        <v>1.0269068551902842</v>
      </c>
      <c r="S614" s="223">
        <v>1</v>
      </c>
      <c r="T614" s="223">
        <v>1.0233877861794192</v>
      </c>
      <c r="U614" s="223">
        <v>1</v>
      </c>
      <c r="V614" s="223">
        <v>1</v>
      </c>
      <c r="W614" s="223">
        <v>1.0195840525687303</v>
      </c>
      <c r="X614" s="223">
        <v>1</v>
      </c>
      <c r="Y614" s="223">
        <v>0.99475933940273664</v>
      </c>
      <c r="Z614" s="223">
        <v>1.0117102346249485</v>
      </c>
      <c r="AA614" s="223">
        <v>1.0286644306691144</v>
      </c>
      <c r="AB614" s="223">
        <v>1</v>
      </c>
      <c r="AC614" s="223">
        <v>1</v>
      </c>
      <c r="AD614" s="223">
        <v>1.0142187148393602</v>
      </c>
      <c r="AE614" s="223">
        <v>1</v>
      </c>
      <c r="AF614" s="223">
        <v>1</v>
      </c>
      <c r="AG614" s="223">
        <v>1</v>
      </c>
      <c r="AH614" s="223">
        <v>1.0107421951004141</v>
      </c>
      <c r="AI614" s="223">
        <v>1</v>
      </c>
      <c r="AJ614" s="223">
        <v>1.0234678097470615</v>
      </c>
      <c r="AK614" s="223">
        <v>1.0044780058055574</v>
      </c>
      <c r="AL614" s="223">
        <v>1</v>
      </c>
      <c r="AM614" s="223">
        <v>1.0174180635859298</v>
      </c>
      <c r="AN614" s="223">
        <v>1</v>
      </c>
      <c r="AO614" s="223">
        <v>1.0163112163177166</v>
      </c>
      <c r="AP614" s="223">
        <v>1</v>
      </c>
      <c r="AQ614" s="223">
        <v>1.0192505207479738</v>
      </c>
      <c r="AR614" s="223">
        <v>1</v>
      </c>
      <c r="AS614" s="223">
        <v>1.0412789155120603</v>
      </c>
      <c r="AT614" s="223">
        <v>1.0204854810925417</v>
      </c>
      <c r="AU614" s="223">
        <v>1</v>
      </c>
      <c r="AV614" s="223">
        <v>1.0216402715407624</v>
      </c>
      <c r="AW614" s="223">
        <v>1</v>
      </c>
      <c r="AX614" s="223">
        <v>1</v>
      </c>
      <c r="AY614" s="223">
        <v>1.0380745019223609</v>
      </c>
      <c r="AZ614" s="223">
        <v>1</v>
      </c>
      <c r="BA614" s="223">
        <v>1</v>
      </c>
      <c r="BB614" s="223">
        <v>1</v>
      </c>
    </row>
    <row r="615" spans="1:54" ht="15" customHeight="1">
      <c r="A615" s="224">
        <f t="shared" si="44"/>
        <v>44105</v>
      </c>
      <c r="B615" s="225">
        <f t="shared" si="44"/>
        <v>44105</v>
      </c>
      <c r="C615" s="223">
        <v>1</v>
      </c>
      <c r="D615" s="223">
        <v>1</v>
      </c>
      <c r="E615" s="223">
        <v>1</v>
      </c>
      <c r="F615" s="223">
        <v>1.038836899467972</v>
      </c>
      <c r="G615" s="223">
        <v>1.0109708288517156</v>
      </c>
      <c r="H615" s="223">
        <v>1</v>
      </c>
      <c r="I615" s="223">
        <v>1</v>
      </c>
      <c r="J615" s="223">
        <v>1</v>
      </c>
      <c r="K615" s="223">
        <v>1</v>
      </c>
      <c r="L615" s="223">
        <v>1.0191489247024923</v>
      </c>
      <c r="M615" s="223">
        <v>1.0208938116825419</v>
      </c>
      <c r="N615" s="223">
        <v>1</v>
      </c>
      <c r="O615" s="223">
        <v>1.0381981401120233</v>
      </c>
      <c r="P615" s="223">
        <v>1</v>
      </c>
      <c r="Q615" s="223">
        <v>1.020334067194695</v>
      </c>
      <c r="R615" s="223">
        <v>1.0249721916470818</v>
      </c>
      <c r="S615" s="223">
        <v>1</v>
      </c>
      <c r="T615" s="223">
        <v>1.0217086262080697</v>
      </c>
      <c r="U615" s="223">
        <v>1</v>
      </c>
      <c r="V615" s="223">
        <v>1</v>
      </c>
      <c r="W615" s="223">
        <v>1.0181774491816014</v>
      </c>
      <c r="X615" s="223">
        <v>1</v>
      </c>
      <c r="Y615" s="223">
        <v>0.99513631773946054</v>
      </c>
      <c r="Z615" s="223">
        <v>1.0108730294233235</v>
      </c>
      <c r="AA615" s="223">
        <v>1.0266020498627408</v>
      </c>
      <c r="AB615" s="223">
        <v>1</v>
      </c>
      <c r="AC615" s="223">
        <v>1</v>
      </c>
      <c r="AD615" s="223">
        <v>1.0131992309817444</v>
      </c>
      <c r="AE615" s="223">
        <v>1</v>
      </c>
      <c r="AF615" s="223">
        <v>1</v>
      </c>
      <c r="AG615" s="223">
        <v>1</v>
      </c>
      <c r="AH615" s="223">
        <v>1.0099739331131468</v>
      </c>
      <c r="AI615" s="223">
        <v>1</v>
      </c>
      <c r="AJ615" s="223">
        <v>1.0217855278091676</v>
      </c>
      <c r="AK615" s="223">
        <v>1.0022777398155041</v>
      </c>
      <c r="AL615" s="223">
        <v>1</v>
      </c>
      <c r="AM615" s="223">
        <v>1.0161670310652566</v>
      </c>
      <c r="AN615" s="223">
        <v>1</v>
      </c>
      <c r="AO615" s="223">
        <v>1.0151458365445125</v>
      </c>
      <c r="AP615" s="223">
        <v>1</v>
      </c>
      <c r="AQ615" s="223">
        <v>1.0178680658462322</v>
      </c>
      <c r="AR615" s="223">
        <v>1</v>
      </c>
      <c r="AS615" s="223">
        <v>1.0382929495050319</v>
      </c>
      <c r="AT615" s="223">
        <v>1.0190150388855663</v>
      </c>
      <c r="AU615" s="223">
        <v>1</v>
      </c>
      <c r="AV615" s="223">
        <v>1.0200860365123148</v>
      </c>
      <c r="AW615" s="223">
        <v>1</v>
      </c>
      <c r="AX615" s="223">
        <v>1</v>
      </c>
      <c r="AY615" s="223">
        <v>1.0353238399121141</v>
      </c>
      <c r="AZ615" s="223">
        <v>1</v>
      </c>
      <c r="BA615" s="223">
        <v>1</v>
      </c>
      <c r="BB615" s="223">
        <v>1</v>
      </c>
    </row>
    <row r="616" spans="1:54" ht="15" customHeight="1">
      <c r="A616" s="224">
        <f t="shared" si="44"/>
        <v>44136</v>
      </c>
      <c r="B616" s="225">
        <f t="shared" si="44"/>
        <v>44136</v>
      </c>
      <c r="C616" s="223">
        <v>1</v>
      </c>
      <c r="D616" s="223">
        <v>1</v>
      </c>
      <c r="E616" s="223">
        <v>1</v>
      </c>
      <c r="F616" s="223">
        <v>1.0358145100507334</v>
      </c>
      <c r="G616" s="223">
        <v>1.0101260230418785</v>
      </c>
      <c r="H616" s="223">
        <v>1</v>
      </c>
      <c r="I616" s="223">
        <v>1</v>
      </c>
      <c r="J616" s="223">
        <v>1</v>
      </c>
      <c r="K616" s="223">
        <v>1</v>
      </c>
      <c r="L616" s="223">
        <v>1.0176716095969671</v>
      </c>
      <c r="M616" s="223">
        <v>1.0192769627575995</v>
      </c>
      <c r="N616" s="223">
        <v>1</v>
      </c>
      <c r="O616" s="223">
        <v>1.0352278284527778</v>
      </c>
      <c r="P616" s="223">
        <v>1</v>
      </c>
      <c r="Q616" s="223">
        <v>1.0187617890221634</v>
      </c>
      <c r="R616" s="223">
        <v>1.0230397069207493</v>
      </c>
      <c r="S616" s="223">
        <v>1</v>
      </c>
      <c r="T616" s="223">
        <v>1.0200319121976464</v>
      </c>
      <c r="U616" s="223">
        <v>1</v>
      </c>
      <c r="V616" s="223">
        <v>1</v>
      </c>
      <c r="W616" s="223">
        <v>1.0167727205775567</v>
      </c>
      <c r="X616" s="223">
        <v>1</v>
      </c>
      <c r="Y616" s="223">
        <v>0.99551177818103065</v>
      </c>
      <c r="Z616" s="223">
        <v>1.0100360196474845</v>
      </c>
      <c r="AA616" s="223">
        <v>1.0245422008141172</v>
      </c>
      <c r="AB616" s="223">
        <v>1</v>
      </c>
      <c r="AC616" s="223">
        <v>1</v>
      </c>
      <c r="AD616" s="223">
        <v>1.0121809598119778</v>
      </c>
      <c r="AE616" s="223">
        <v>1</v>
      </c>
      <c r="AF616" s="223">
        <v>1</v>
      </c>
      <c r="AG616" s="223">
        <v>1</v>
      </c>
      <c r="AH616" s="223">
        <v>1.0092062622831246</v>
      </c>
      <c r="AI616" s="223">
        <v>1</v>
      </c>
      <c r="AJ616" s="223">
        <v>1.0201036663821275</v>
      </c>
      <c r="AK616" s="223">
        <v>1.0000822706448667</v>
      </c>
      <c r="AL616" s="223">
        <v>1</v>
      </c>
      <c r="AM616" s="223">
        <v>1.0149176463087486</v>
      </c>
      <c r="AN616" s="223">
        <v>1</v>
      </c>
      <c r="AO616" s="223">
        <v>1.0139799694717477</v>
      </c>
      <c r="AP616" s="223">
        <v>1</v>
      </c>
      <c r="AQ616" s="223">
        <v>1.0164874187246367</v>
      </c>
      <c r="AR616" s="223">
        <v>1</v>
      </c>
      <c r="AS616" s="223">
        <v>1.0353136398330884</v>
      </c>
      <c r="AT616" s="223">
        <v>1.0175466590689681</v>
      </c>
      <c r="AU616" s="223">
        <v>1</v>
      </c>
      <c r="AV616" s="223">
        <v>1.0185341333081734</v>
      </c>
      <c r="AW616" s="223">
        <v>1</v>
      </c>
      <c r="AX616" s="223">
        <v>1</v>
      </c>
      <c r="AY616" s="223">
        <v>1.0325787010087433</v>
      </c>
      <c r="AZ616" s="223">
        <v>1</v>
      </c>
      <c r="BA616" s="223">
        <v>1</v>
      </c>
      <c r="BB616" s="223">
        <v>1</v>
      </c>
    </row>
    <row r="617" spans="1:54" ht="15" customHeight="1">
      <c r="A617" s="224">
        <f t="shared" si="44"/>
        <v>44166</v>
      </c>
      <c r="B617" s="225">
        <f t="shared" si="44"/>
        <v>44166</v>
      </c>
      <c r="C617" s="223">
        <v>1</v>
      </c>
      <c r="D617" s="223">
        <v>1</v>
      </c>
      <c r="E617" s="223">
        <v>1</v>
      </c>
      <c r="F617" s="223">
        <v>1.0327990345354827</v>
      </c>
      <c r="G617" s="223">
        <v>1.0092819424254376</v>
      </c>
      <c r="H617" s="223">
        <v>1</v>
      </c>
      <c r="I617" s="223">
        <v>1</v>
      </c>
      <c r="J617" s="223">
        <v>1</v>
      </c>
      <c r="K617" s="223">
        <v>1</v>
      </c>
      <c r="L617" s="223">
        <v>1.0161961246216942</v>
      </c>
      <c r="M617" s="223">
        <v>1.0176628612420102</v>
      </c>
      <c r="N617" s="223">
        <v>1</v>
      </c>
      <c r="O617" s="223">
        <v>1.0322632628822093</v>
      </c>
      <c r="P617" s="223">
        <v>1</v>
      </c>
      <c r="Q617" s="223">
        <v>1.0171916116923505</v>
      </c>
      <c r="R617" s="223">
        <v>1.021109398209731</v>
      </c>
      <c r="S617" s="223">
        <v>1</v>
      </c>
      <c r="T617" s="223">
        <v>1.0183576370245602</v>
      </c>
      <c r="U617" s="223">
        <v>1</v>
      </c>
      <c r="V617" s="223">
        <v>1</v>
      </c>
      <c r="W617" s="223">
        <v>1.0153698616895206</v>
      </c>
      <c r="X617" s="223">
        <v>1</v>
      </c>
      <c r="Y617" s="223">
        <v>0.99588571823397276</v>
      </c>
      <c r="Z617" s="223">
        <v>1.0091992058011083</v>
      </c>
      <c r="AA617" s="223">
        <v>1.0224848796498738</v>
      </c>
      <c r="AB617" s="223">
        <v>1</v>
      </c>
      <c r="AC617" s="223">
        <v>1</v>
      </c>
      <c r="AD617" s="223">
        <v>1.0111638984716602</v>
      </c>
      <c r="AE617" s="223">
        <v>1</v>
      </c>
      <c r="AF617" s="223">
        <v>1</v>
      </c>
      <c r="AG617" s="223">
        <v>1</v>
      </c>
      <c r="AH617" s="223">
        <v>1.0084391816865419</v>
      </c>
      <c r="AI617" s="223">
        <v>1</v>
      </c>
      <c r="AJ617" s="223">
        <v>1.0184222317617264</v>
      </c>
      <c r="AK617" s="223">
        <v>0.99789157708348253</v>
      </c>
      <c r="AL617" s="223">
        <v>1</v>
      </c>
      <c r="AM617" s="223">
        <v>1.0136699049306979</v>
      </c>
      <c r="AN617" s="223">
        <v>1</v>
      </c>
      <c r="AO617" s="223">
        <v>1.0128136204253844</v>
      </c>
      <c r="AP617" s="223">
        <v>1</v>
      </c>
      <c r="AQ617" s="223">
        <v>1.0151085745901292</v>
      </c>
      <c r="AR617" s="223">
        <v>1</v>
      </c>
      <c r="AS617" s="223">
        <v>1.0323409586619974</v>
      </c>
      <c r="AT617" s="223">
        <v>1.0160803357747836</v>
      </c>
      <c r="AU617" s="223">
        <v>1</v>
      </c>
      <c r="AV617" s="223">
        <v>1.0169845548286671</v>
      </c>
      <c r="AW617" s="223">
        <v>1</v>
      </c>
      <c r="AX617" s="223">
        <v>1</v>
      </c>
      <c r="AY617" s="223">
        <v>1.0298390648487312</v>
      </c>
      <c r="AZ617" s="223">
        <v>1</v>
      </c>
      <c r="BA617" s="223">
        <v>1</v>
      </c>
      <c r="BB617" s="223">
        <v>1</v>
      </c>
    </row>
    <row r="618" spans="1:54" ht="15" customHeight="1">
      <c r="A618" s="224">
        <f t="shared" si="44"/>
        <v>44197</v>
      </c>
      <c r="B618" s="225">
        <f t="shared" si="44"/>
        <v>44197</v>
      </c>
      <c r="C618" s="223">
        <v>1</v>
      </c>
      <c r="D618" s="223">
        <v>1</v>
      </c>
      <c r="E618" s="223">
        <v>1</v>
      </c>
      <c r="F618" s="223">
        <v>1.0297908890721357</v>
      </c>
      <c r="G618" s="223">
        <v>1.0084385222466687</v>
      </c>
      <c r="H618" s="223">
        <v>1</v>
      </c>
      <c r="I618" s="223">
        <v>1</v>
      </c>
      <c r="J618" s="223">
        <v>1</v>
      </c>
      <c r="K618" s="223">
        <v>1</v>
      </c>
      <c r="L618" s="223">
        <v>1.0147223790432993</v>
      </c>
      <c r="M618" s="223">
        <v>1.0160514340925315</v>
      </c>
      <c r="N618" s="223">
        <v>1</v>
      </c>
      <c r="O618" s="223">
        <v>1.0293050515573026</v>
      </c>
      <c r="P618" s="223">
        <v>1</v>
      </c>
      <c r="Q618" s="223">
        <v>1.0156235730611118</v>
      </c>
      <c r="R618" s="223">
        <v>1.0191815575450243</v>
      </c>
      <c r="S618" s="223">
        <v>1</v>
      </c>
      <c r="T618" s="223">
        <v>1.0166857019061923</v>
      </c>
      <c r="U618" s="223">
        <v>1</v>
      </c>
      <c r="V618" s="223">
        <v>1</v>
      </c>
      <c r="W618" s="223">
        <v>1.0139688550037018</v>
      </c>
      <c r="X618" s="223">
        <v>1</v>
      </c>
      <c r="Y618" s="223">
        <v>0.99625850909452418</v>
      </c>
      <c r="Z618" s="223">
        <v>1.0083626687029814</v>
      </c>
      <c r="AA618" s="223">
        <v>1.0204304109451872</v>
      </c>
      <c r="AB618" s="223">
        <v>1</v>
      </c>
      <c r="AC618" s="223">
        <v>1</v>
      </c>
      <c r="AD618" s="223">
        <v>1.0101479689023625</v>
      </c>
      <c r="AE618" s="223">
        <v>1</v>
      </c>
      <c r="AF618" s="223">
        <v>1</v>
      </c>
      <c r="AG618" s="223">
        <v>1</v>
      </c>
      <c r="AH618" s="223">
        <v>1.0076726316336555</v>
      </c>
      <c r="AI618" s="223">
        <v>1</v>
      </c>
      <c r="AJ618" s="223">
        <v>1.016741703693703</v>
      </c>
      <c r="AK618" s="223">
        <v>0.99570569216767224</v>
      </c>
      <c r="AL618" s="223">
        <v>1</v>
      </c>
      <c r="AM618" s="223">
        <v>1.0124237858392715</v>
      </c>
      <c r="AN618" s="223">
        <v>1</v>
      </c>
      <c r="AO618" s="223">
        <v>1.011647153311088</v>
      </c>
      <c r="AP618" s="223">
        <v>1</v>
      </c>
      <c r="AQ618" s="223">
        <v>1.0137315162977156</v>
      </c>
      <c r="AR618" s="223">
        <v>1</v>
      </c>
      <c r="AS618" s="223">
        <v>1.0293753294106669</v>
      </c>
      <c r="AT618" s="223">
        <v>1.0146159733271742</v>
      </c>
      <c r="AU618" s="223">
        <v>1</v>
      </c>
      <c r="AV618" s="223">
        <v>1.0154372017844977</v>
      </c>
      <c r="AW618" s="223">
        <v>1</v>
      </c>
      <c r="AX618" s="223">
        <v>1</v>
      </c>
      <c r="AY618" s="223">
        <v>1.0271053133860342</v>
      </c>
      <c r="AZ618" s="223">
        <v>1</v>
      </c>
      <c r="BA618" s="223">
        <v>1</v>
      </c>
      <c r="BB618" s="223">
        <v>1</v>
      </c>
    </row>
    <row r="619" spans="1:54" ht="15" customHeight="1">
      <c r="A619" s="224">
        <f t="shared" si="44"/>
        <v>44228</v>
      </c>
      <c r="B619" s="225">
        <f t="shared" si="44"/>
        <v>44228</v>
      </c>
      <c r="C619" s="223">
        <v>1</v>
      </c>
      <c r="D619" s="223">
        <v>1</v>
      </c>
      <c r="E619" s="223">
        <v>1</v>
      </c>
      <c r="F619" s="223">
        <v>1.026790733920673</v>
      </c>
      <c r="G619" s="223">
        <v>1.0075955683360234</v>
      </c>
      <c r="H619" s="223">
        <v>1</v>
      </c>
      <c r="I619" s="223">
        <v>1</v>
      </c>
      <c r="J619" s="223">
        <v>1</v>
      </c>
      <c r="K619" s="223">
        <v>1</v>
      </c>
      <c r="L619" s="223">
        <v>1.0132500421747725</v>
      </c>
      <c r="M619" s="223">
        <v>1.0144424069033746</v>
      </c>
      <c r="N619" s="223">
        <v>1</v>
      </c>
      <c r="O619" s="223">
        <v>1.0263543043839816</v>
      </c>
      <c r="P619" s="223">
        <v>1</v>
      </c>
      <c r="Q619" s="223">
        <v>1.0140576625141084</v>
      </c>
      <c r="R619" s="223">
        <v>1.0172567232163257</v>
      </c>
      <c r="S619" s="223">
        <v>1</v>
      </c>
      <c r="T619" s="223">
        <v>1.0150157336257473</v>
      </c>
      <c r="U619" s="223">
        <v>1</v>
      </c>
      <c r="V619" s="223">
        <v>1</v>
      </c>
      <c r="W619" s="223">
        <v>1.0125695779173993</v>
      </c>
      <c r="X619" s="223">
        <v>1</v>
      </c>
      <c r="Y619" s="223">
        <v>0.99663103802307074</v>
      </c>
      <c r="Z619" s="223">
        <v>1.0075265654232604</v>
      </c>
      <c r="AA619" s="223">
        <v>1.0183793914500909</v>
      </c>
      <c r="AB619" s="223">
        <v>1</v>
      </c>
      <c r="AC619" s="223">
        <v>1</v>
      </c>
      <c r="AD619" s="223">
        <v>1.0091329387303802</v>
      </c>
      <c r="AE619" s="223">
        <v>1</v>
      </c>
      <c r="AF619" s="223">
        <v>1</v>
      </c>
      <c r="AG619" s="223">
        <v>1</v>
      </c>
      <c r="AH619" s="223">
        <v>1.0069064351332968</v>
      </c>
      <c r="AI619" s="223">
        <v>1</v>
      </c>
      <c r="AJ619" s="223">
        <v>1.0150630901681927</v>
      </c>
      <c r="AK619" s="223">
        <v>0.99352490970200336</v>
      </c>
      <c r="AL619" s="223">
        <v>1</v>
      </c>
      <c r="AM619" s="223">
        <v>1.0111791806294601</v>
      </c>
      <c r="AN619" s="223">
        <v>1</v>
      </c>
      <c r="AO619" s="223">
        <v>1.0104813634119534</v>
      </c>
      <c r="AP619" s="223">
        <v>1</v>
      </c>
      <c r="AQ619" s="223">
        <v>1.0123561244880557</v>
      </c>
      <c r="AR619" s="223">
        <v>1</v>
      </c>
      <c r="AS619" s="223">
        <v>1.0264174362049332</v>
      </c>
      <c r="AT619" s="223">
        <v>1.0131532420838987</v>
      </c>
      <c r="AU619" s="223">
        <v>1</v>
      </c>
      <c r="AV619" s="223">
        <v>1.0138917277330499</v>
      </c>
      <c r="AW619" s="223">
        <v>1</v>
      </c>
      <c r="AX619" s="223">
        <v>1</v>
      </c>
      <c r="AY619" s="223">
        <v>1.024378073612592</v>
      </c>
      <c r="AZ619" s="223">
        <v>1</v>
      </c>
      <c r="BA619" s="223">
        <v>1</v>
      </c>
      <c r="BB619" s="223">
        <v>1</v>
      </c>
    </row>
    <row r="620" spans="1:54" ht="15" customHeight="1">
      <c r="A620" s="224">
        <f t="shared" si="44"/>
        <v>44256</v>
      </c>
      <c r="B620" s="225">
        <f t="shared" si="44"/>
        <v>44256</v>
      </c>
      <c r="C620" s="223">
        <v>1</v>
      </c>
      <c r="D620" s="223">
        <v>1</v>
      </c>
      <c r="E620" s="223">
        <v>1</v>
      </c>
      <c r="F620" s="223">
        <v>1.023798888869426</v>
      </c>
      <c r="G620" s="223">
        <v>1.0067529625685196</v>
      </c>
      <c r="H620" s="223">
        <v>1</v>
      </c>
      <c r="I620" s="223">
        <v>1</v>
      </c>
      <c r="J620" s="223">
        <v>1</v>
      </c>
      <c r="K620" s="223">
        <v>1</v>
      </c>
      <c r="L620" s="223">
        <v>1.0117789015702079</v>
      </c>
      <c r="M620" s="223">
        <v>1.0128356156859779</v>
      </c>
      <c r="N620" s="223">
        <v>1</v>
      </c>
      <c r="O620" s="223">
        <v>1.023411586828084</v>
      </c>
      <c r="P620" s="223">
        <v>1</v>
      </c>
      <c r="Q620" s="223">
        <v>1.0124938605217</v>
      </c>
      <c r="R620" s="223">
        <v>1.0153351702845883</v>
      </c>
      <c r="S620" s="223">
        <v>1</v>
      </c>
      <c r="T620" s="223">
        <v>1.01334749316881</v>
      </c>
      <c r="U620" s="223">
        <v>1</v>
      </c>
      <c r="V620" s="223">
        <v>1</v>
      </c>
      <c r="W620" s="223">
        <v>1.0111719516359923</v>
      </c>
      <c r="X620" s="223">
        <v>1</v>
      </c>
      <c r="Y620" s="223">
        <v>0.99700379505166137</v>
      </c>
      <c r="Z620" s="223">
        <v>1.0066909754033735</v>
      </c>
      <c r="AA620" s="223">
        <v>1.0163321261115619</v>
      </c>
      <c r="AB620" s="223">
        <v>1</v>
      </c>
      <c r="AC620" s="223">
        <v>1</v>
      </c>
      <c r="AD620" s="223">
        <v>1.0081186715754058</v>
      </c>
      <c r="AE620" s="223">
        <v>1</v>
      </c>
      <c r="AF620" s="223">
        <v>1</v>
      </c>
      <c r="AG620" s="223">
        <v>1</v>
      </c>
      <c r="AH620" s="223">
        <v>1.006140484189002</v>
      </c>
      <c r="AI620" s="223">
        <v>1</v>
      </c>
      <c r="AJ620" s="223">
        <v>1.0133869260245256</v>
      </c>
      <c r="AK620" s="223">
        <v>0.99134954499502204</v>
      </c>
      <c r="AL620" s="223">
        <v>1</v>
      </c>
      <c r="AM620" s="223">
        <v>1.0099360250979721</v>
      </c>
      <c r="AN620" s="223">
        <v>1</v>
      </c>
      <c r="AO620" s="223">
        <v>1.009316675837959</v>
      </c>
      <c r="AP620" s="223">
        <v>1</v>
      </c>
      <c r="AQ620" s="223">
        <v>1.0109823223903809</v>
      </c>
      <c r="AR620" s="223">
        <v>1</v>
      </c>
      <c r="AS620" s="223">
        <v>1.0234676128908291</v>
      </c>
      <c r="AT620" s="223">
        <v>1.0116919378961664</v>
      </c>
      <c r="AU620" s="223">
        <v>1</v>
      </c>
      <c r="AV620" s="223">
        <v>1.0123479187220252</v>
      </c>
      <c r="AW620" s="223">
        <v>1</v>
      </c>
      <c r="AX620" s="223">
        <v>1</v>
      </c>
      <c r="AY620" s="223">
        <v>1.0216576538659998</v>
      </c>
      <c r="AZ620" s="223">
        <v>1</v>
      </c>
      <c r="BA620" s="223">
        <v>1</v>
      </c>
      <c r="BB620" s="223">
        <v>1</v>
      </c>
    </row>
    <row r="621" spans="1:54" ht="15" customHeight="1">
      <c r="A621" s="224">
        <f t="shared" si="44"/>
        <v>44287</v>
      </c>
      <c r="B621" s="225">
        <f t="shared" si="44"/>
        <v>44287</v>
      </c>
      <c r="C621" s="223">
        <v>1</v>
      </c>
      <c r="D621" s="223">
        <v>1</v>
      </c>
      <c r="E621" s="223">
        <v>1</v>
      </c>
      <c r="F621" s="223">
        <v>1.0208151757779935</v>
      </c>
      <c r="G621" s="223">
        <v>1.0059106993718439</v>
      </c>
      <c r="H621" s="223">
        <v>1</v>
      </c>
      <c r="I621" s="223">
        <v>1</v>
      </c>
      <c r="J621" s="223">
        <v>1</v>
      </c>
      <c r="K621" s="223">
        <v>1</v>
      </c>
      <c r="L621" s="223">
        <v>1.0103089373723393</v>
      </c>
      <c r="M621" s="223">
        <v>1.011231018544279</v>
      </c>
      <c r="N621" s="223">
        <v>1</v>
      </c>
      <c r="O621" s="223">
        <v>1.0204767275199746</v>
      </c>
      <c r="P621" s="223">
        <v>1</v>
      </c>
      <c r="Q621" s="223">
        <v>1.0109321277559027</v>
      </c>
      <c r="R621" s="223">
        <v>1.0134168352233077</v>
      </c>
      <c r="S621" s="223">
        <v>1</v>
      </c>
      <c r="T621" s="223">
        <v>1.0116809506012499</v>
      </c>
      <c r="U621" s="223">
        <v>1</v>
      </c>
      <c r="V621" s="223">
        <v>1</v>
      </c>
      <c r="W621" s="223">
        <v>1.0097759459192743</v>
      </c>
      <c r="X621" s="223">
        <v>1</v>
      </c>
      <c r="Y621" s="223">
        <v>0.99737677673314307</v>
      </c>
      <c r="Z621" s="223">
        <v>1.0058558898447987</v>
      </c>
      <c r="AA621" s="223">
        <v>1.0142885413248337</v>
      </c>
      <c r="AB621" s="223">
        <v>1</v>
      </c>
      <c r="AC621" s="223">
        <v>1</v>
      </c>
      <c r="AD621" s="223">
        <v>1.0071051541730829</v>
      </c>
      <c r="AE621" s="223">
        <v>1</v>
      </c>
      <c r="AF621" s="223">
        <v>1</v>
      </c>
      <c r="AG621" s="223">
        <v>1</v>
      </c>
      <c r="AH621" s="223">
        <v>1.0053747749997231</v>
      </c>
      <c r="AI621" s="223">
        <v>1</v>
      </c>
      <c r="AJ621" s="223">
        <v>1.0117131650302593</v>
      </c>
      <c r="AK621" s="223">
        <v>0.98917948490688834</v>
      </c>
      <c r="AL621" s="223">
        <v>1</v>
      </c>
      <c r="AM621" s="223">
        <v>1.0086942926195457</v>
      </c>
      <c r="AN621" s="223">
        <v>1</v>
      </c>
      <c r="AO621" s="223">
        <v>1.0081530709193733</v>
      </c>
      <c r="AP621" s="223">
        <v>1</v>
      </c>
      <c r="AQ621" s="223">
        <v>1.0096100809600392</v>
      </c>
      <c r="AR621" s="223">
        <v>1</v>
      </c>
      <c r="AS621" s="223">
        <v>1.0205256871289332</v>
      </c>
      <c r="AT621" s="223">
        <v>1.0102320357794639</v>
      </c>
      <c r="AU621" s="223">
        <v>1</v>
      </c>
      <c r="AV621" s="223">
        <v>1.0108057451372829</v>
      </c>
      <c r="AW621" s="223">
        <v>1</v>
      </c>
      <c r="AX621" s="223">
        <v>1</v>
      </c>
      <c r="AY621" s="223">
        <v>1.0189439115121892</v>
      </c>
      <c r="AZ621" s="223">
        <v>1</v>
      </c>
      <c r="BA621" s="223">
        <v>1</v>
      </c>
      <c r="BB621" s="223">
        <v>1</v>
      </c>
    </row>
    <row r="622" spans="1:54" ht="15" customHeight="1">
      <c r="A622" s="224">
        <f t="shared" si="44"/>
        <v>44317</v>
      </c>
      <c r="B622" s="225">
        <f t="shared" si="44"/>
        <v>44317</v>
      </c>
      <c r="C622" s="223">
        <v>1</v>
      </c>
      <c r="D622" s="223">
        <v>1</v>
      </c>
      <c r="E622" s="223">
        <v>1</v>
      </c>
      <c r="F622" s="223">
        <v>1.0178395501801645</v>
      </c>
      <c r="G622" s="223">
        <v>1.005068778787872</v>
      </c>
      <c r="H622" s="223">
        <v>1</v>
      </c>
      <c r="I622" s="223">
        <v>1</v>
      </c>
      <c r="J622" s="223">
        <v>1</v>
      </c>
      <c r="K622" s="223">
        <v>1</v>
      </c>
      <c r="L622" s="223">
        <v>1.0088401489987295</v>
      </c>
      <c r="M622" s="223">
        <v>1.0096286095735192</v>
      </c>
      <c r="N622" s="223">
        <v>1</v>
      </c>
      <c r="O622" s="223">
        <v>1.017549684252379</v>
      </c>
      <c r="P622" s="223">
        <v>1</v>
      </c>
      <c r="Q622" s="223">
        <v>1.0093724588305659</v>
      </c>
      <c r="R622" s="223">
        <v>1.0115017073102424</v>
      </c>
      <c r="S622" s="223">
        <v>1</v>
      </c>
      <c r="T622" s="223">
        <v>1.0100161038154298</v>
      </c>
      <c r="U622" s="223">
        <v>1</v>
      </c>
      <c r="V622" s="223">
        <v>1</v>
      </c>
      <c r="W622" s="223">
        <v>1.0083815571053074</v>
      </c>
      <c r="X622" s="223">
        <v>1</v>
      </c>
      <c r="Y622" s="223">
        <v>0.9977499833035397</v>
      </c>
      <c r="Z622" s="223">
        <v>1.0050213082193797</v>
      </c>
      <c r="AA622" s="223">
        <v>1.0122486238916284</v>
      </c>
      <c r="AB622" s="223">
        <v>1</v>
      </c>
      <c r="AC622" s="223">
        <v>1</v>
      </c>
      <c r="AD622" s="223">
        <v>1.0060923855513191</v>
      </c>
      <c r="AE622" s="223">
        <v>1</v>
      </c>
      <c r="AF622" s="223">
        <v>1</v>
      </c>
      <c r="AG622" s="223">
        <v>1</v>
      </c>
      <c r="AH622" s="223">
        <v>1.0046093077259766</v>
      </c>
      <c r="AI622" s="223">
        <v>1</v>
      </c>
      <c r="AJ622" s="223">
        <v>1.0100418003767213</v>
      </c>
      <c r="AK622" s="223">
        <v>0.98701470344913378</v>
      </c>
      <c r="AL622" s="223">
        <v>1</v>
      </c>
      <c r="AM622" s="223">
        <v>1.0074539799089521</v>
      </c>
      <c r="AN622" s="223">
        <v>1</v>
      </c>
      <c r="AO622" s="223">
        <v>1.0069905467394396</v>
      </c>
      <c r="AP622" s="223">
        <v>1</v>
      </c>
      <c r="AQ622" s="223">
        <v>1.0082393967477701</v>
      </c>
      <c r="AR622" s="223">
        <v>1</v>
      </c>
      <c r="AS622" s="223">
        <v>1.017591616390018</v>
      </c>
      <c r="AT622" s="223">
        <v>1.0087735337333634</v>
      </c>
      <c r="AU622" s="223">
        <v>1</v>
      </c>
      <c r="AV622" s="223">
        <v>1.0092652041772334</v>
      </c>
      <c r="AW622" s="223">
        <v>1</v>
      </c>
      <c r="AX622" s="223">
        <v>1</v>
      </c>
      <c r="AY622" s="223">
        <v>1.0162368136244528</v>
      </c>
      <c r="AZ622" s="223">
        <v>1</v>
      </c>
      <c r="BA622" s="223">
        <v>1</v>
      </c>
      <c r="BB622" s="223">
        <v>1</v>
      </c>
    </row>
    <row r="623" spans="1:54" ht="15" customHeight="1">
      <c r="A623" s="224">
        <f t="shared" si="44"/>
        <v>44348</v>
      </c>
      <c r="B623" s="225">
        <f t="shared" si="44"/>
        <v>44348</v>
      </c>
      <c r="C623" s="223">
        <v>1</v>
      </c>
      <c r="D623" s="223">
        <v>1</v>
      </c>
      <c r="E623" s="223">
        <v>1</v>
      </c>
      <c r="F623" s="223">
        <v>1.0148719693873518</v>
      </c>
      <c r="G623" s="223">
        <v>1.0042272008554962</v>
      </c>
      <c r="H623" s="223">
        <v>1</v>
      </c>
      <c r="I623" s="223">
        <v>1</v>
      </c>
      <c r="J623" s="223">
        <v>1</v>
      </c>
      <c r="K623" s="223">
        <v>1</v>
      </c>
      <c r="L623" s="223">
        <v>1.0073725358758123</v>
      </c>
      <c r="M623" s="223">
        <v>1.0080283830811279</v>
      </c>
      <c r="N623" s="223">
        <v>1</v>
      </c>
      <c r="O623" s="223">
        <v>1.0146304164994642</v>
      </c>
      <c r="P623" s="223">
        <v>1</v>
      </c>
      <c r="Q623" s="223">
        <v>1.0078148485523772</v>
      </c>
      <c r="R623" s="223">
        <v>1.0095897762186388</v>
      </c>
      <c r="S623" s="223">
        <v>1</v>
      </c>
      <c r="T623" s="223">
        <v>1.0083529507644597</v>
      </c>
      <c r="U623" s="223">
        <v>1</v>
      </c>
      <c r="V623" s="223">
        <v>1</v>
      </c>
      <c r="W623" s="223">
        <v>1.0069887816613468</v>
      </c>
      <c r="X623" s="223">
        <v>1</v>
      </c>
      <c r="Y623" s="223">
        <v>0.99812341499158908</v>
      </c>
      <c r="Z623" s="223">
        <v>1.0041872300164858</v>
      </c>
      <c r="AA623" s="223">
        <v>1.0102123611053928</v>
      </c>
      <c r="AB623" s="223">
        <v>1</v>
      </c>
      <c r="AC623" s="223">
        <v>1</v>
      </c>
      <c r="AD623" s="223">
        <v>1.0050803647705626</v>
      </c>
      <c r="AE623" s="223">
        <v>1</v>
      </c>
      <c r="AF623" s="223">
        <v>1</v>
      </c>
      <c r="AG623" s="223">
        <v>1</v>
      </c>
      <c r="AH623" s="223">
        <v>1.0038440825215549</v>
      </c>
      <c r="AI623" s="223">
        <v>1</v>
      </c>
      <c r="AJ623" s="223">
        <v>1.0083728255013551</v>
      </c>
      <c r="AK623" s="223">
        <v>0.98485517565166714</v>
      </c>
      <c r="AL623" s="223">
        <v>1</v>
      </c>
      <c r="AM623" s="223">
        <v>1.006215083797672</v>
      </c>
      <c r="AN623" s="223">
        <v>1</v>
      </c>
      <c r="AO623" s="223">
        <v>1.0058291014475405</v>
      </c>
      <c r="AP623" s="223">
        <v>1</v>
      </c>
      <c r="AQ623" s="223">
        <v>1.0068702664257378</v>
      </c>
      <c r="AR623" s="223">
        <v>1</v>
      </c>
      <c r="AS623" s="223">
        <v>1.0146653598399822</v>
      </c>
      <c r="AT623" s="223">
        <v>1.0073164298213702</v>
      </c>
      <c r="AU623" s="223">
        <v>1</v>
      </c>
      <c r="AV623" s="223">
        <v>1.0077262931328923</v>
      </c>
      <c r="AW623" s="223">
        <v>1</v>
      </c>
      <c r="AX623" s="223">
        <v>1</v>
      </c>
      <c r="AY623" s="223">
        <v>1.0135363285669814</v>
      </c>
      <c r="AZ623" s="223">
        <v>1</v>
      </c>
      <c r="BA623" s="223">
        <v>1</v>
      </c>
      <c r="BB623" s="223">
        <v>1</v>
      </c>
    </row>
    <row r="624" spans="1:54" ht="15" customHeight="1">
      <c r="A624" s="224">
        <f t="shared" si="44"/>
        <v>44378</v>
      </c>
      <c r="B624" s="225">
        <f t="shared" si="44"/>
        <v>44378</v>
      </c>
      <c r="C624" s="223">
        <v>1</v>
      </c>
      <c r="D624" s="223">
        <v>1</v>
      </c>
      <c r="E624" s="223">
        <v>1</v>
      </c>
      <c r="F624" s="223">
        <v>1.0119123896389461</v>
      </c>
      <c r="G624" s="223">
        <v>1.0033859656132262</v>
      </c>
      <c r="H624" s="223">
        <v>1</v>
      </c>
      <c r="I624" s="223">
        <v>1</v>
      </c>
      <c r="J624" s="223">
        <v>1</v>
      </c>
      <c r="K624" s="223">
        <v>1</v>
      </c>
      <c r="L624" s="223">
        <v>1.005906097400789</v>
      </c>
      <c r="M624" s="223">
        <v>1.0064303332071092</v>
      </c>
      <c r="N624" s="223">
        <v>1</v>
      </c>
      <c r="O624" s="223">
        <v>1.0117188827116947</v>
      </c>
      <c r="P624" s="223">
        <v>1</v>
      </c>
      <c r="Q624" s="223">
        <v>1.0062592915745496</v>
      </c>
      <c r="R624" s="223">
        <v>1.0076810313284668</v>
      </c>
      <c r="S624" s="223">
        <v>1</v>
      </c>
      <c r="T624" s="223">
        <v>1.0066914893259058</v>
      </c>
      <c r="U624" s="223">
        <v>1</v>
      </c>
      <c r="V624" s="223">
        <v>1</v>
      </c>
      <c r="W624" s="223">
        <v>1.0055976159482807</v>
      </c>
      <c r="X624" s="223">
        <v>1</v>
      </c>
      <c r="Y624" s="223">
        <v>0.99849707203399318</v>
      </c>
      <c r="Z624" s="223">
        <v>1.0033536547089681</v>
      </c>
      <c r="AA624" s="223">
        <v>1.0081797399037373</v>
      </c>
      <c r="AB624" s="223">
        <v>1</v>
      </c>
      <c r="AC624" s="223">
        <v>1</v>
      </c>
      <c r="AD624" s="223">
        <v>1.0040690908611667</v>
      </c>
      <c r="AE624" s="223">
        <v>1</v>
      </c>
      <c r="AF624" s="223">
        <v>1</v>
      </c>
      <c r="AG624" s="223">
        <v>1</v>
      </c>
      <c r="AH624" s="223">
        <v>1.0030790995437846</v>
      </c>
      <c r="AI624" s="223">
        <v>1</v>
      </c>
      <c r="AJ624" s="223">
        <v>1.0067062336500747</v>
      </c>
      <c r="AK624" s="223">
        <v>0.98270087589633204</v>
      </c>
      <c r="AL624" s="223">
        <v>1</v>
      </c>
      <c r="AM624" s="223">
        <v>1.0049776010226097</v>
      </c>
      <c r="AN624" s="223">
        <v>1</v>
      </c>
      <c r="AO624" s="223">
        <v>1.004668733135814</v>
      </c>
      <c r="AP624" s="223">
        <v>1</v>
      </c>
      <c r="AQ624" s="223">
        <v>1.00550268656564</v>
      </c>
      <c r="AR624" s="223">
        <v>1</v>
      </c>
      <c r="AS624" s="223">
        <v>1.0117468756141077</v>
      </c>
      <c r="AT624" s="223">
        <v>1.0058607220418812</v>
      </c>
      <c r="AU624" s="223">
        <v>1</v>
      </c>
      <c r="AV624" s="223">
        <v>1.0061890092073329</v>
      </c>
      <c r="AW624" s="223">
        <v>1</v>
      </c>
      <c r="AX624" s="223">
        <v>1</v>
      </c>
      <c r="AY624" s="223">
        <v>1.0108424238835727</v>
      </c>
      <c r="AZ624" s="223">
        <v>1</v>
      </c>
      <c r="BA624" s="223">
        <v>1</v>
      </c>
      <c r="BB624" s="223">
        <v>1</v>
      </c>
    </row>
    <row r="625" spans="1:54" ht="15" customHeight="1">
      <c r="A625" s="224">
        <f t="shared" ref="A625:B641" si="45">A148</f>
        <v>44409</v>
      </c>
      <c r="B625" s="225">
        <f t="shared" si="45"/>
        <v>44409</v>
      </c>
      <c r="C625" s="223">
        <v>1</v>
      </c>
      <c r="D625" s="223">
        <v>1</v>
      </c>
      <c r="E625" s="223">
        <v>1</v>
      </c>
      <c r="F625" s="223">
        <v>1.0089608986909977</v>
      </c>
      <c r="G625" s="223">
        <v>1.0025450787157517</v>
      </c>
      <c r="H625" s="223">
        <v>1</v>
      </c>
      <c r="I625" s="223">
        <v>1</v>
      </c>
      <c r="J625" s="223">
        <v>1</v>
      </c>
      <c r="K625" s="223">
        <v>1</v>
      </c>
      <c r="L625" s="223">
        <v>1.0044408522172681</v>
      </c>
      <c r="M625" s="223">
        <v>1.0048344897962633</v>
      </c>
      <c r="N625" s="223">
        <v>1</v>
      </c>
      <c r="O625" s="223">
        <v>1.0088151684540665</v>
      </c>
      <c r="P625" s="223">
        <v>1</v>
      </c>
      <c r="Q625" s="223">
        <v>1.0047058162307723</v>
      </c>
      <c r="R625" s="223">
        <v>1.0057755143038338</v>
      </c>
      <c r="S625" s="223">
        <v>1</v>
      </c>
      <c r="T625" s="223">
        <v>1.0050317451014406</v>
      </c>
      <c r="U625" s="223">
        <v>1</v>
      </c>
      <c r="V625" s="223">
        <v>1</v>
      </c>
      <c r="W625" s="223">
        <v>1.004208082727535</v>
      </c>
      <c r="X625" s="223">
        <v>1</v>
      </c>
      <c r="Y625" s="223">
        <v>0.99887095836213147</v>
      </c>
      <c r="Z625" s="223">
        <v>1.0025205900143761</v>
      </c>
      <c r="AA625" s="223">
        <v>1.0061508069905656</v>
      </c>
      <c r="AB625" s="223">
        <v>1</v>
      </c>
      <c r="AC625" s="223">
        <v>1</v>
      </c>
      <c r="AD625" s="223">
        <v>1.0030585750985204</v>
      </c>
      <c r="AE625" s="223">
        <v>1</v>
      </c>
      <c r="AF625" s="223">
        <v>1</v>
      </c>
      <c r="AG625" s="223">
        <v>1</v>
      </c>
      <c r="AH625" s="223">
        <v>1.0023143629193181</v>
      </c>
      <c r="AI625" s="223">
        <v>1</v>
      </c>
      <c r="AJ625" s="223">
        <v>1.0050420571622209</v>
      </c>
      <c r="AK625" s="223">
        <v>0.98055186445560594</v>
      </c>
      <c r="AL625" s="223">
        <v>1</v>
      </c>
      <c r="AM625" s="223">
        <v>1.0037415515012593</v>
      </c>
      <c r="AN625" s="223">
        <v>1</v>
      </c>
      <c r="AO625" s="223">
        <v>1.0035094575563039</v>
      </c>
      <c r="AP625" s="223">
        <v>1</v>
      </c>
      <c r="AQ625" s="223">
        <v>1.0041366791671476</v>
      </c>
      <c r="AR625" s="223">
        <v>1</v>
      </c>
      <c r="AS625" s="223">
        <v>1.0088362495944083</v>
      </c>
      <c r="AT625" s="223">
        <v>1.0044064312802015</v>
      </c>
      <c r="AU625" s="223">
        <v>1</v>
      </c>
      <c r="AV625" s="223">
        <v>1.0046533762801459</v>
      </c>
      <c r="AW625" s="223">
        <v>1</v>
      </c>
      <c r="AX625" s="223">
        <v>1</v>
      </c>
      <c r="AY625" s="223">
        <v>1.008155175228109</v>
      </c>
      <c r="AZ625" s="223">
        <v>1</v>
      </c>
      <c r="BA625" s="223">
        <v>1</v>
      </c>
      <c r="BB625" s="223">
        <v>1</v>
      </c>
    </row>
    <row r="626" spans="1:54" ht="15" customHeight="1">
      <c r="A626" s="224">
        <f t="shared" si="45"/>
        <v>44440</v>
      </c>
      <c r="B626" s="225">
        <f t="shared" si="45"/>
        <v>44440</v>
      </c>
      <c r="C626" s="223">
        <v>1</v>
      </c>
      <c r="D626" s="223">
        <v>1</v>
      </c>
      <c r="E626" s="223">
        <v>1</v>
      </c>
      <c r="F626" s="223">
        <v>1.0060170655002005</v>
      </c>
      <c r="G626" s="223">
        <v>1.0017045233401032</v>
      </c>
      <c r="H626" s="223">
        <v>1</v>
      </c>
      <c r="I626" s="223">
        <v>1</v>
      </c>
      <c r="J626" s="223">
        <v>1</v>
      </c>
      <c r="K626" s="223">
        <v>1</v>
      </c>
      <c r="L626" s="223">
        <v>1.0029767420124891</v>
      </c>
      <c r="M626" s="223">
        <v>1.0032407407309347</v>
      </c>
      <c r="N626" s="223">
        <v>1</v>
      </c>
      <c r="O626" s="223">
        <v>1.0059188577052058</v>
      </c>
      <c r="P626" s="223">
        <v>1</v>
      </c>
      <c r="Q626" s="223">
        <v>1.0031543169110242</v>
      </c>
      <c r="R626" s="223">
        <v>1.0038730592746643</v>
      </c>
      <c r="S626" s="223">
        <v>1</v>
      </c>
      <c r="T626" s="223">
        <v>1.0033736330336944</v>
      </c>
      <c r="U626" s="223">
        <v>1</v>
      </c>
      <c r="V626" s="223">
        <v>1</v>
      </c>
      <c r="W626" s="223">
        <v>1.0028200996786565</v>
      </c>
      <c r="X626" s="223">
        <v>1</v>
      </c>
      <c r="Y626" s="223">
        <v>0.99924506310001493</v>
      </c>
      <c r="Z626" s="223">
        <v>1.0016880107413584</v>
      </c>
      <c r="AA626" s="223">
        <v>1.0041253719994034</v>
      </c>
      <c r="AB626" s="223">
        <v>1</v>
      </c>
      <c r="AC626" s="223">
        <v>1</v>
      </c>
      <c r="AD626" s="223">
        <v>1.0020487799078595</v>
      </c>
      <c r="AE626" s="223">
        <v>1</v>
      </c>
      <c r="AF626" s="223">
        <v>1</v>
      </c>
      <c r="AG626" s="223">
        <v>1</v>
      </c>
      <c r="AH626" s="223">
        <v>1.0015498608697708</v>
      </c>
      <c r="AI626" s="223">
        <v>1</v>
      </c>
      <c r="AJ626" s="223">
        <v>1.0033801729979448</v>
      </c>
      <c r="AK626" s="223">
        <v>0.9784108164159524</v>
      </c>
      <c r="AL626" s="223">
        <v>1</v>
      </c>
      <c r="AM626" s="223">
        <v>1.0025068628991809</v>
      </c>
      <c r="AN626" s="223">
        <v>1</v>
      </c>
      <c r="AO626" s="223">
        <v>1.0023512200868985</v>
      </c>
      <c r="AP626" s="223">
        <v>1</v>
      </c>
      <c r="AQ626" s="223">
        <v>1.0027721650068695</v>
      </c>
      <c r="AR626" s="223">
        <v>1</v>
      </c>
      <c r="AS626" s="223">
        <v>1.0059330636039863</v>
      </c>
      <c r="AT626" s="223">
        <v>1.0029534871277888</v>
      </c>
      <c r="AU626" s="223">
        <v>1</v>
      </c>
      <c r="AV626" s="223">
        <v>1.003119311894404</v>
      </c>
      <c r="AW626" s="223">
        <v>1</v>
      </c>
      <c r="AX626" s="223">
        <v>1</v>
      </c>
      <c r="AY626" s="223">
        <v>1.0054742310813365</v>
      </c>
      <c r="AZ626" s="223">
        <v>1</v>
      </c>
      <c r="BA626" s="223">
        <v>1</v>
      </c>
      <c r="BB626" s="223">
        <v>1</v>
      </c>
    </row>
    <row r="627" spans="1:54" ht="15" customHeight="1">
      <c r="A627" s="224">
        <f t="shared" si="45"/>
        <v>44470</v>
      </c>
      <c r="B627" s="225">
        <f t="shared" si="45"/>
        <v>44470</v>
      </c>
      <c r="C627" s="223">
        <v>1</v>
      </c>
      <c r="D627" s="223">
        <v>1</v>
      </c>
      <c r="E627" s="223">
        <v>1</v>
      </c>
      <c r="F627" s="223">
        <v>1.0030808487325635</v>
      </c>
      <c r="G627" s="223">
        <v>1.0008642995187464</v>
      </c>
      <c r="H627" s="223">
        <v>1</v>
      </c>
      <c r="I627" s="223">
        <v>1</v>
      </c>
      <c r="J627" s="223">
        <v>1</v>
      </c>
      <c r="K627" s="223">
        <v>1</v>
      </c>
      <c r="L627" s="223">
        <v>1.0015137661749911</v>
      </c>
      <c r="M627" s="223">
        <v>1.0016490804070914</v>
      </c>
      <c r="N627" s="223">
        <v>1</v>
      </c>
      <c r="O627" s="223">
        <v>1.0030299112028691</v>
      </c>
      <c r="P627" s="223">
        <v>1</v>
      </c>
      <c r="Q627" s="223">
        <v>1.0016047884999826</v>
      </c>
      <c r="R627" s="223">
        <v>1.0019736561143704</v>
      </c>
      <c r="S627" s="223">
        <v>1</v>
      </c>
      <c r="T627" s="223">
        <v>1.0017171510496568</v>
      </c>
      <c r="U627" s="223">
        <v>1</v>
      </c>
      <c r="V627" s="223">
        <v>1</v>
      </c>
      <c r="W627" s="223">
        <v>1.0014336633144834</v>
      </c>
      <c r="X627" s="223">
        <v>1</v>
      </c>
      <c r="Y627" s="223">
        <v>0.99961938647756599</v>
      </c>
      <c r="Z627" s="223">
        <v>1.0008559163815098</v>
      </c>
      <c r="AA627" s="223">
        <v>1.0021034224889813</v>
      </c>
      <c r="AB627" s="223">
        <v>1</v>
      </c>
      <c r="AC627" s="223">
        <v>1</v>
      </c>
      <c r="AD627" s="223">
        <v>1.0010397043548724</v>
      </c>
      <c r="AE627" s="223">
        <v>1</v>
      </c>
      <c r="AF627" s="223">
        <v>1</v>
      </c>
      <c r="AG627" s="223">
        <v>1</v>
      </c>
      <c r="AH627" s="223">
        <v>1.0007855935427707</v>
      </c>
      <c r="AI627" s="223">
        <v>1</v>
      </c>
      <c r="AJ627" s="223">
        <v>1.0017205747023847</v>
      </c>
      <c r="AK627" s="223">
        <v>0.97627769446517021</v>
      </c>
      <c r="AL627" s="223">
        <v>1</v>
      </c>
      <c r="AM627" s="223">
        <v>1.00127353209185</v>
      </c>
      <c r="AN627" s="223">
        <v>1</v>
      </c>
      <c r="AO627" s="223">
        <v>1.0011940188950497</v>
      </c>
      <c r="AP627" s="223">
        <v>1</v>
      </c>
      <c r="AQ627" s="223">
        <v>1.001409140798879</v>
      </c>
      <c r="AR627" s="223">
        <v>1</v>
      </c>
      <c r="AS627" s="223">
        <v>1.0030372780852053</v>
      </c>
      <c r="AT627" s="223">
        <v>1.0015018876473749</v>
      </c>
      <c r="AU627" s="223">
        <v>1</v>
      </c>
      <c r="AV627" s="223">
        <v>1.0015868133519645</v>
      </c>
      <c r="AW627" s="223">
        <v>1</v>
      </c>
      <c r="AX627" s="223">
        <v>1</v>
      </c>
      <c r="AY627" s="223">
        <v>1.0027995607143403</v>
      </c>
      <c r="AZ627" s="223">
        <v>1</v>
      </c>
      <c r="BA627" s="223">
        <v>1</v>
      </c>
      <c r="BB627" s="223">
        <v>1</v>
      </c>
    </row>
    <row r="628" spans="1:54" ht="15" customHeight="1">
      <c r="A628" s="224">
        <f t="shared" si="45"/>
        <v>44501</v>
      </c>
      <c r="B628" s="225">
        <f t="shared" si="45"/>
        <v>44501</v>
      </c>
      <c r="C628" s="223">
        <v>1</v>
      </c>
      <c r="D628" s="223">
        <v>1</v>
      </c>
      <c r="E628" s="223">
        <v>1</v>
      </c>
      <c r="F628" s="223">
        <v>1.0001524669071646</v>
      </c>
      <c r="G628" s="223">
        <v>1.0000244185206899</v>
      </c>
      <c r="H628" s="223">
        <v>1</v>
      </c>
      <c r="I628" s="223">
        <v>1</v>
      </c>
      <c r="J628" s="223">
        <v>1</v>
      </c>
      <c r="K628" s="223">
        <v>1</v>
      </c>
      <c r="L628" s="223">
        <v>1.0000519625575721</v>
      </c>
      <c r="M628" s="223">
        <v>1.0000595742297305</v>
      </c>
      <c r="N628" s="223">
        <v>1</v>
      </c>
      <c r="O628" s="223">
        <v>1.0001485409005617</v>
      </c>
      <c r="P628" s="223">
        <v>1</v>
      </c>
      <c r="Q628" s="223">
        <v>1.0000572928785458</v>
      </c>
      <c r="R628" s="223">
        <v>1.0000773985280229</v>
      </c>
      <c r="S628" s="223">
        <v>1</v>
      </c>
      <c r="T628" s="223">
        <v>1.0000623523951901</v>
      </c>
      <c r="U628" s="223">
        <v>1</v>
      </c>
      <c r="V628" s="223">
        <v>1</v>
      </c>
      <c r="W628" s="223">
        <v>1.0000488227026874</v>
      </c>
      <c r="X628" s="223">
        <v>1</v>
      </c>
      <c r="Y628" s="223">
        <v>0.99999393612899845</v>
      </c>
      <c r="Z628" s="223">
        <v>1.0000243228813122</v>
      </c>
      <c r="AA628" s="223">
        <v>1.0000850646394284</v>
      </c>
      <c r="AB628" s="223">
        <v>1</v>
      </c>
      <c r="AC628" s="223">
        <v>1</v>
      </c>
      <c r="AD628" s="223">
        <v>1.0000313719315412</v>
      </c>
      <c r="AE628" s="223">
        <v>1</v>
      </c>
      <c r="AF628" s="223">
        <v>1</v>
      </c>
      <c r="AG628" s="223">
        <v>1</v>
      </c>
      <c r="AH628" s="223">
        <v>1.0000215690363483</v>
      </c>
      <c r="AI628" s="223">
        <v>1</v>
      </c>
      <c r="AJ628" s="223">
        <v>1.0000633335443396</v>
      </c>
      <c r="AK628" s="223">
        <v>0.9741496775141707</v>
      </c>
      <c r="AL628" s="223">
        <v>1</v>
      </c>
      <c r="AM628" s="223">
        <v>1.0000416020942784</v>
      </c>
      <c r="AN628" s="223">
        <v>1</v>
      </c>
      <c r="AO628" s="223">
        <v>1.0000378873404736</v>
      </c>
      <c r="AP628" s="223">
        <v>1</v>
      </c>
      <c r="AQ628" s="223">
        <v>1.0000476538814969</v>
      </c>
      <c r="AR628" s="223">
        <v>1</v>
      </c>
      <c r="AS628" s="223">
        <v>1.0001491059368088</v>
      </c>
      <c r="AT628" s="360">
        <v>1.0000516765470315</v>
      </c>
      <c r="AU628" s="223">
        <v>1</v>
      </c>
      <c r="AV628" s="223">
        <v>1.0000559311250046</v>
      </c>
      <c r="AW628" s="223">
        <v>1</v>
      </c>
      <c r="AX628" s="223">
        <v>1</v>
      </c>
      <c r="AY628" s="223">
        <v>1.00013134728667</v>
      </c>
      <c r="AZ628" s="223">
        <v>1</v>
      </c>
      <c r="BA628" s="223">
        <v>1</v>
      </c>
      <c r="BB628" s="223">
        <v>1</v>
      </c>
    </row>
    <row r="629" spans="1:54" ht="15" customHeight="1">
      <c r="A629" s="224">
        <f t="shared" si="45"/>
        <v>44531</v>
      </c>
      <c r="B629" s="225">
        <f t="shared" si="45"/>
        <v>44531</v>
      </c>
      <c r="C629" s="223">
        <v>1</v>
      </c>
      <c r="D629" s="223">
        <v>1</v>
      </c>
      <c r="E629" s="223">
        <v>1</v>
      </c>
      <c r="F629" s="223">
        <v>0.99723187794764501</v>
      </c>
      <c r="G629" s="223">
        <v>0.99918488037629383</v>
      </c>
      <c r="H629" s="223">
        <v>1</v>
      </c>
      <c r="I629" s="223">
        <v>1</v>
      </c>
      <c r="J629" s="223">
        <v>1</v>
      </c>
      <c r="K629" s="223">
        <v>1</v>
      </c>
      <c r="L629" s="223">
        <v>0.99859133050929716</v>
      </c>
      <c r="M629" s="223">
        <v>0.99847221644785744</v>
      </c>
      <c r="N629" s="223">
        <v>1</v>
      </c>
      <c r="O629" s="223">
        <v>0.99727470681980512</v>
      </c>
      <c r="P629" s="223">
        <v>1</v>
      </c>
      <c r="Q629" s="223">
        <v>0.99851182479584599</v>
      </c>
      <c r="R629" s="223">
        <v>0.99818427614327798</v>
      </c>
      <c r="S629" s="223">
        <v>1</v>
      </c>
      <c r="T629" s="223">
        <v>0.99840923491404654</v>
      </c>
      <c r="U629" s="223">
        <v>1</v>
      </c>
      <c r="V629" s="223">
        <v>1</v>
      </c>
      <c r="W629" s="223">
        <v>0.99866557425993885</v>
      </c>
      <c r="X629" s="223">
        <v>1</v>
      </c>
      <c r="Y629" s="223">
        <v>1.0003687122927019</v>
      </c>
      <c r="Z629" s="223">
        <v>0.9991932297161269</v>
      </c>
      <c r="AA629" s="223">
        <v>0.99807028571704071</v>
      </c>
      <c r="AB629" s="223">
        <v>1</v>
      </c>
      <c r="AC629" s="223">
        <v>1</v>
      </c>
      <c r="AD629" s="223">
        <v>0.99902378167430772</v>
      </c>
      <c r="AE629" s="223">
        <v>1</v>
      </c>
      <c r="AF629" s="223">
        <v>1</v>
      </c>
      <c r="AG629" s="223">
        <v>1</v>
      </c>
      <c r="AH629" s="223">
        <v>0.99925778750008121</v>
      </c>
      <c r="AI629" s="223">
        <v>1</v>
      </c>
      <c r="AJ629" s="223">
        <v>0.99840844290250053</v>
      </c>
      <c r="AK629" s="223">
        <v>0.97202674100109054</v>
      </c>
      <c r="AL629" s="223">
        <v>1</v>
      </c>
      <c r="AM629" s="223">
        <v>0.9988110696973187</v>
      </c>
      <c r="AN629" s="223">
        <v>1</v>
      </c>
      <c r="AO629" s="223">
        <v>0.99888282353715052</v>
      </c>
      <c r="AP629" s="223">
        <v>1</v>
      </c>
      <c r="AQ629" s="223">
        <v>0.99868770087765923</v>
      </c>
      <c r="AR629" s="223">
        <v>1</v>
      </c>
      <c r="AS629" s="223">
        <v>0.99726850688115187</v>
      </c>
      <c r="AT629" s="223">
        <v>0.99860285182320785</v>
      </c>
      <c r="AU629" s="223">
        <v>1</v>
      </c>
      <c r="AV629" s="223">
        <v>0.99852666242897903</v>
      </c>
      <c r="AW629" s="223">
        <v>1</v>
      </c>
      <c r="AX629" s="223">
        <v>1</v>
      </c>
      <c r="AY629" s="223">
        <v>0.99746955946938787</v>
      </c>
      <c r="AZ629" s="223">
        <v>1</v>
      </c>
      <c r="BA629" s="223">
        <v>1</v>
      </c>
      <c r="BB629" s="223">
        <v>1</v>
      </c>
    </row>
    <row r="630" spans="1:54" ht="15" customHeight="1">
      <c r="A630" s="224">
        <f t="shared" si="45"/>
        <v>44562</v>
      </c>
      <c r="B630" s="225">
        <f t="shared" ref="B630" si="46">B153</f>
        <v>44562</v>
      </c>
      <c r="C630" s="223">
        <v>1</v>
      </c>
      <c r="D630" s="223">
        <v>1</v>
      </c>
      <c r="E630" s="223">
        <v>1</v>
      </c>
      <c r="F630" s="223">
        <v>0.99431923078908657</v>
      </c>
      <c r="G630" s="223">
        <v>0.99834575740328657</v>
      </c>
      <c r="H630" s="223">
        <v>1</v>
      </c>
      <c r="I630" s="223">
        <v>1</v>
      </c>
      <c r="J630" s="223">
        <v>1</v>
      </c>
      <c r="K630" s="223">
        <v>1</v>
      </c>
      <c r="L630" s="223">
        <v>0.99713218755384114</v>
      </c>
      <c r="M630" s="223">
        <v>0.99688708207682242</v>
      </c>
      <c r="N630" s="223">
        <v>1</v>
      </c>
      <c r="O630" s="223">
        <v>0.99440855504851666</v>
      </c>
      <c r="P630" s="223">
        <v>1</v>
      </c>
      <c r="Q630" s="223">
        <v>0.99696845714884408</v>
      </c>
      <c r="R630" s="223">
        <v>0.99629437975946999</v>
      </c>
      <c r="S630" s="223">
        <v>1</v>
      </c>
      <c r="T630" s="223">
        <v>0.99675801080072823</v>
      </c>
      <c r="U630" s="223">
        <v>1</v>
      </c>
      <c r="V630" s="223">
        <v>1</v>
      </c>
      <c r="W630" s="223">
        <v>0.99728398277153651</v>
      </c>
      <c r="X630" s="223">
        <v>1</v>
      </c>
      <c r="Y630" s="223">
        <v>1.0007436982262676</v>
      </c>
      <c r="Z630" s="223">
        <v>0.99836267501585962</v>
      </c>
      <c r="AA630" s="223">
        <v>0.99605918297045126</v>
      </c>
      <c r="AB630" s="223">
        <v>1</v>
      </c>
      <c r="AC630" s="223">
        <v>1</v>
      </c>
      <c r="AD630" s="223">
        <v>0.99801698837359787</v>
      </c>
      <c r="AE630" s="223">
        <v>1</v>
      </c>
      <c r="AF630" s="223">
        <v>1</v>
      </c>
      <c r="AG630" s="223">
        <v>1</v>
      </c>
      <c r="AH630" s="223">
        <v>0.99849431685299017</v>
      </c>
      <c r="AI630" s="223">
        <v>1</v>
      </c>
      <c r="AJ630" s="223">
        <v>0.9967559812288691</v>
      </c>
      <c r="AK630" s="223">
        <v>1</v>
      </c>
      <c r="AL630" s="223">
        <v>1</v>
      </c>
      <c r="AM630" s="223">
        <v>0.99758195855554366</v>
      </c>
      <c r="AN630" s="223">
        <v>1</v>
      </c>
      <c r="AO630" s="223">
        <v>0.99772888108915403</v>
      </c>
      <c r="AP630" s="223">
        <v>1</v>
      </c>
      <c r="AQ630" s="223">
        <v>0.99732934541931884</v>
      </c>
      <c r="AR630" s="223">
        <v>1</v>
      </c>
      <c r="AS630" s="223">
        <v>0.99439562741677279</v>
      </c>
      <c r="AT630" s="223">
        <v>0.99715555700011915</v>
      </c>
      <c r="AU630" s="223">
        <v>1</v>
      </c>
      <c r="AV630" s="223">
        <v>0.99699915343349954</v>
      </c>
      <c r="AW630" s="223">
        <v>1</v>
      </c>
      <c r="AX630" s="223">
        <v>1</v>
      </c>
      <c r="AY630" s="223">
        <v>0.99481433070203407</v>
      </c>
      <c r="AZ630" s="223">
        <v>1</v>
      </c>
      <c r="BA630" s="223">
        <v>1</v>
      </c>
      <c r="BB630" s="223">
        <v>1</v>
      </c>
    </row>
    <row r="631" spans="1:54" ht="15" customHeight="1">
      <c r="A631" s="224">
        <f t="shared" si="45"/>
        <v>44593</v>
      </c>
      <c r="B631" s="225">
        <f t="shared" ref="B631" si="47">B154</f>
        <v>44593</v>
      </c>
      <c r="C631" s="223">
        <v>1</v>
      </c>
      <c r="D631" s="223">
        <v>1</v>
      </c>
      <c r="E631" s="223">
        <v>1</v>
      </c>
      <c r="F631" s="223">
        <v>0.99141496915576588</v>
      </c>
      <c r="G631" s="223">
        <v>0.99750723593808355</v>
      </c>
      <c r="H631" s="223">
        <v>1</v>
      </c>
      <c r="I631" s="223">
        <v>1</v>
      </c>
      <c r="J631" s="223">
        <v>1</v>
      </c>
      <c r="K631" s="223">
        <v>1</v>
      </c>
      <c r="L631" s="223">
        <v>0.99567535156928721</v>
      </c>
      <c r="M631" s="223">
        <v>0.99530437259862525</v>
      </c>
      <c r="N631" s="223">
        <v>1</v>
      </c>
      <c r="O631" s="223">
        <v>0.99155051898354274</v>
      </c>
      <c r="P631" s="223">
        <v>1</v>
      </c>
      <c r="Q631" s="223">
        <v>0.99542738525133645</v>
      </c>
      <c r="R631" s="223">
        <v>0.99440795809981097</v>
      </c>
      <c r="S631" s="223">
        <v>1</v>
      </c>
      <c r="T631" s="223">
        <v>0.99510922891245701</v>
      </c>
      <c r="U631" s="223">
        <v>1</v>
      </c>
      <c r="V631" s="223">
        <v>1</v>
      </c>
      <c r="W631" s="223">
        <v>0.99590422028663628</v>
      </c>
      <c r="X631" s="223">
        <v>1</v>
      </c>
      <c r="Y631" s="223">
        <v>1.0011188502741764</v>
      </c>
      <c r="Z631" s="223">
        <v>0.99753275783658446</v>
      </c>
      <c r="AA631" s="223">
        <v>0.99405202510335267</v>
      </c>
      <c r="AB631" s="223">
        <v>1</v>
      </c>
      <c r="AC631" s="223">
        <v>1</v>
      </c>
      <c r="AD631" s="223">
        <v>0.99701113460945423</v>
      </c>
      <c r="AE631" s="223">
        <v>1</v>
      </c>
      <c r="AF631" s="223">
        <v>1</v>
      </c>
      <c r="AG631" s="223">
        <v>1</v>
      </c>
      <c r="AH631" s="223">
        <v>0.99773133195377983</v>
      </c>
      <c r="AI631" s="223">
        <v>1</v>
      </c>
      <c r="AJ631" s="223">
        <v>0.99510616009656749</v>
      </c>
      <c r="AK631" s="223">
        <v>1</v>
      </c>
      <c r="AL631" s="223">
        <v>1</v>
      </c>
      <c r="AM631" s="223">
        <v>0.99635433434646337</v>
      </c>
      <c r="AN631" s="223">
        <v>1</v>
      </c>
      <c r="AO631" s="223">
        <v>0.99657620083717757</v>
      </c>
      <c r="AP631" s="223">
        <v>1</v>
      </c>
      <c r="AQ631" s="223">
        <v>0.99597275629190696</v>
      </c>
      <c r="AR631" s="223">
        <v>1</v>
      </c>
      <c r="AS631" s="223">
        <v>0.99153090242513042</v>
      </c>
      <c r="AT631" s="223">
        <v>0.9957101643340931</v>
      </c>
      <c r="AU631" s="223">
        <v>1</v>
      </c>
      <c r="AV631" s="223">
        <v>0.99547378427766331</v>
      </c>
      <c r="AW631" s="223">
        <v>1</v>
      </c>
      <c r="AX631" s="223">
        <v>1</v>
      </c>
      <c r="AY631" s="223">
        <v>0.99216604945558617</v>
      </c>
      <c r="AZ631" s="223">
        <v>1</v>
      </c>
      <c r="BA631" s="223">
        <v>1</v>
      </c>
      <c r="BB631" s="223">
        <v>1</v>
      </c>
    </row>
    <row r="632" spans="1:54" ht="15" customHeight="1">
      <c r="A632" s="224">
        <f t="shared" si="45"/>
        <v>44621</v>
      </c>
      <c r="B632" s="225">
        <f t="shared" ref="B632" si="48">B155</f>
        <v>44621</v>
      </c>
      <c r="C632" s="223">
        <v>1</v>
      </c>
      <c r="D632" s="223">
        <v>1</v>
      </c>
      <c r="E632" s="223">
        <v>1</v>
      </c>
      <c r="F632" s="223">
        <v>0.98851946850927486</v>
      </c>
      <c r="G632" s="223">
        <v>0.99666943501502669</v>
      </c>
      <c r="H632" s="223">
        <v>1</v>
      </c>
      <c r="I632" s="223">
        <v>1</v>
      </c>
      <c r="J632" s="223">
        <v>1</v>
      </c>
      <c r="K632" s="223">
        <v>1</v>
      </c>
      <c r="L632" s="223">
        <v>0.99422133660932821</v>
      </c>
      <c r="M632" s="223">
        <v>0.99372424266888615</v>
      </c>
      <c r="N632" s="223">
        <v>1</v>
      </c>
      <c r="O632" s="223">
        <v>0.98870096468481516</v>
      </c>
      <c r="P632" s="223">
        <v>1</v>
      </c>
      <c r="Q632" s="223">
        <v>0.99388875829880619</v>
      </c>
      <c r="R632" s="223">
        <v>0.99252520824207313</v>
      </c>
      <c r="S632" s="223">
        <v>1</v>
      </c>
      <c r="T632" s="223">
        <v>0.99346324764894456</v>
      </c>
      <c r="U632" s="223">
        <v>1</v>
      </c>
      <c r="V632" s="223">
        <v>1</v>
      </c>
      <c r="W632" s="223">
        <v>0.99452641563064292</v>
      </c>
      <c r="X632" s="223">
        <v>1</v>
      </c>
      <c r="Y632" s="223">
        <v>1.0014941454085231</v>
      </c>
      <c r="Z632" s="223">
        <v>0.99670354644830639</v>
      </c>
      <c r="AA632" s="223">
        <v>0.99204902736401179</v>
      </c>
      <c r="AB632" s="223">
        <v>1</v>
      </c>
      <c r="AC632" s="223">
        <v>1</v>
      </c>
      <c r="AD632" s="223">
        <v>0.99600631879295554</v>
      </c>
      <c r="AE632" s="223">
        <v>1</v>
      </c>
      <c r="AF632" s="223">
        <v>1</v>
      </c>
      <c r="AG632" s="223">
        <v>1</v>
      </c>
      <c r="AH632" s="223">
        <v>0.99696894333225428</v>
      </c>
      <c r="AI632" s="223">
        <v>1</v>
      </c>
      <c r="AJ632" s="223">
        <v>0.9934591431396752</v>
      </c>
      <c r="AK632" s="223">
        <v>1</v>
      </c>
      <c r="AL632" s="223">
        <v>1</v>
      </c>
      <c r="AM632" s="223">
        <v>0.99512825847482755</v>
      </c>
      <c r="AN632" s="223">
        <v>1</v>
      </c>
      <c r="AO632" s="223">
        <v>0.99542488497954329</v>
      </c>
      <c r="AP632" s="223">
        <v>1</v>
      </c>
      <c r="AQ632" s="223">
        <v>0.99461805949522397</v>
      </c>
      <c r="AR632" s="223">
        <v>1</v>
      </c>
      <c r="AS632" s="223">
        <v>0.98867469931852892</v>
      </c>
      <c r="AT632" s="223">
        <v>0.99426692110053028</v>
      </c>
      <c r="AU632" s="223">
        <v>1</v>
      </c>
      <c r="AV632" s="223">
        <v>0.99395081024971099</v>
      </c>
      <c r="AW632" s="223">
        <v>1</v>
      </c>
      <c r="AX632" s="223">
        <v>1</v>
      </c>
      <c r="AY632" s="223">
        <v>0.98952504074792313</v>
      </c>
      <c r="AZ632" s="223">
        <v>1</v>
      </c>
      <c r="BA632" s="223">
        <v>1</v>
      </c>
      <c r="BB632" s="223">
        <v>1</v>
      </c>
    </row>
    <row r="633" spans="1:54" ht="15" customHeight="1">
      <c r="A633" s="224">
        <f t="shared" si="45"/>
        <v>44652</v>
      </c>
      <c r="B633" s="225">
        <f t="shared" ref="B633" si="49">B156</f>
        <v>44652</v>
      </c>
      <c r="C633" s="223">
        <v>1</v>
      </c>
      <c r="D633" s="223">
        <v>1</v>
      </c>
      <c r="E633" s="223">
        <v>1</v>
      </c>
      <c r="F633" s="223">
        <v>0.98563253652550931</v>
      </c>
      <c r="G633" s="223">
        <v>0.99583234181475533</v>
      </c>
      <c r="H633" s="223">
        <v>1</v>
      </c>
      <c r="I633" s="223">
        <v>1</v>
      </c>
      <c r="J633" s="223">
        <v>1</v>
      </c>
      <c r="K633" s="223">
        <v>1</v>
      </c>
      <c r="L633" s="223">
        <v>0.99277008716263204</v>
      </c>
      <c r="M633" s="223">
        <v>0.99214664255528762</v>
      </c>
      <c r="N633" s="223">
        <v>1</v>
      </c>
      <c r="O633" s="223">
        <v>0.98585970675626822</v>
      </c>
      <c r="P633" s="223">
        <v>1</v>
      </c>
      <c r="Q633" s="223">
        <v>0.99235252935838481</v>
      </c>
      <c r="R633" s="223">
        <v>0.99064605715293452</v>
      </c>
      <c r="S633" s="223">
        <v>1</v>
      </c>
      <c r="T633" s="223">
        <v>0.99182001264394615</v>
      </c>
      <c r="U633" s="223">
        <v>1</v>
      </c>
      <c r="V633" s="223">
        <v>1</v>
      </c>
      <c r="W633" s="223">
        <v>0.99315053185460234</v>
      </c>
      <c r="X633" s="223">
        <v>1</v>
      </c>
      <c r="Y633" s="223">
        <v>1.0018695814271572</v>
      </c>
      <c r="Z633" s="223">
        <v>0.99587502830619901</v>
      </c>
      <c r="AA633" s="223">
        <v>0.99005010599356735</v>
      </c>
      <c r="AB633" s="223">
        <v>1</v>
      </c>
      <c r="AC633" s="223">
        <v>1</v>
      </c>
      <c r="AD633" s="223">
        <v>0.99500252211147378</v>
      </c>
      <c r="AE633" s="223">
        <v>1</v>
      </c>
      <c r="AF633" s="223">
        <v>1</v>
      </c>
      <c r="AG633" s="223">
        <v>1</v>
      </c>
      <c r="AH633" s="223">
        <v>0.99620714046953962</v>
      </c>
      <c r="AI633" s="223">
        <v>1</v>
      </c>
      <c r="AJ633" s="223">
        <v>0.99181487591716522</v>
      </c>
      <c r="AK633" s="223">
        <v>1</v>
      </c>
      <c r="AL633" s="223">
        <v>1</v>
      </c>
      <c r="AM633" s="223">
        <v>0.99390370219132207</v>
      </c>
      <c r="AN633" s="223">
        <v>1</v>
      </c>
      <c r="AO633" s="223">
        <v>0.99427490838680144</v>
      </c>
      <c r="AP633" s="223">
        <v>1</v>
      </c>
      <c r="AQ633" s="223">
        <v>0.99326521940426982</v>
      </c>
      <c r="AR633" s="223">
        <v>1</v>
      </c>
      <c r="AS633" s="223">
        <v>0.98582683170791263</v>
      </c>
      <c r="AT633" s="223">
        <v>0.99282578645172659</v>
      </c>
      <c r="AU633" s="223">
        <v>1</v>
      </c>
      <c r="AV633" s="223">
        <v>0.99243018544853523</v>
      </c>
      <c r="AW633" s="223">
        <v>1</v>
      </c>
      <c r="AX633" s="223">
        <v>1</v>
      </c>
      <c r="AY633" s="223">
        <v>0.98689114871691064</v>
      </c>
      <c r="AZ633" s="223">
        <v>1</v>
      </c>
      <c r="BA633" s="223">
        <v>1</v>
      </c>
      <c r="BB633" s="223">
        <v>1</v>
      </c>
    </row>
    <row r="634" spans="1:54" ht="15" customHeight="1">
      <c r="A634" s="224">
        <f t="shared" si="45"/>
        <v>44682</v>
      </c>
      <c r="B634" s="225">
        <f t="shared" ref="B634" si="50">B157</f>
        <v>44682</v>
      </c>
      <c r="C634" s="223">
        <v>1</v>
      </c>
      <c r="D634" s="223">
        <v>1</v>
      </c>
      <c r="E634" s="223">
        <v>1</v>
      </c>
      <c r="F634" s="223">
        <v>0.98275412181550448</v>
      </c>
      <c r="G634" s="223">
        <v>0.99499595512304473</v>
      </c>
      <c r="H634" s="223">
        <v>1</v>
      </c>
      <c r="I634" s="223">
        <v>1</v>
      </c>
      <c r="J634" s="223">
        <v>1</v>
      </c>
      <c r="K634" s="223">
        <v>1</v>
      </c>
      <c r="L634" s="223">
        <v>0.99132159310794576</v>
      </c>
      <c r="M634" s="223">
        <v>0.99057156403805879</v>
      </c>
      <c r="N634" s="223">
        <v>1</v>
      </c>
      <c r="O634" s="223">
        <v>0.98302669624390981</v>
      </c>
      <c r="P634" s="223">
        <v>1</v>
      </c>
      <c r="Q634" s="223">
        <v>0.99081869084494301</v>
      </c>
      <c r="R634" s="223">
        <v>0.98877049087671653</v>
      </c>
      <c r="S634" s="223">
        <v>1</v>
      </c>
      <c r="T634" s="223">
        <v>0.99017951459918707</v>
      </c>
      <c r="U634" s="223">
        <v>1</v>
      </c>
      <c r="V634" s="223">
        <v>1</v>
      </c>
      <c r="W634" s="223">
        <v>0.99177656352250787</v>
      </c>
      <c r="X634" s="223">
        <v>1</v>
      </c>
      <c r="Y634" s="223">
        <v>1.0022451584376291</v>
      </c>
      <c r="Z634" s="223">
        <v>0.99504720223312682</v>
      </c>
      <c r="AA634" s="223">
        <v>0.98805524416346124</v>
      </c>
      <c r="AB634" s="223">
        <v>1</v>
      </c>
      <c r="AC634" s="223">
        <v>1</v>
      </c>
      <c r="AD634" s="223">
        <v>0.99399974246600042</v>
      </c>
      <c r="AE634" s="223">
        <v>1</v>
      </c>
      <c r="AF634" s="223">
        <v>1</v>
      </c>
      <c r="AG634" s="223">
        <v>1</v>
      </c>
      <c r="AH634" s="223">
        <v>0.99544592245150387</v>
      </c>
      <c r="AI634" s="223">
        <v>1</v>
      </c>
      <c r="AJ634" s="223">
        <v>0.9901733491130833</v>
      </c>
      <c r="AK634" s="223">
        <v>1</v>
      </c>
      <c r="AL634" s="223">
        <v>1</v>
      </c>
      <c r="AM634" s="223">
        <v>0.99268066167236035</v>
      </c>
      <c r="AN634" s="223">
        <v>1</v>
      </c>
      <c r="AO634" s="223">
        <v>0.99312626789588021</v>
      </c>
      <c r="AP634" s="223">
        <v>1</v>
      </c>
      <c r="AQ634" s="223">
        <v>0.99191423085343167</v>
      </c>
      <c r="AR634" s="223">
        <v>1</v>
      </c>
      <c r="AS634" s="223">
        <v>0.98298725029185119</v>
      </c>
      <c r="AT634" s="223">
        <v>0.9913867541348057</v>
      </c>
      <c r="AU634" s="223">
        <v>1</v>
      </c>
      <c r="AV634" s="223">
        <v>0.99091190251955152</v>
      </c>
      <c r="AW634" s="223">
        <v>1</v>
      </c>
      <c r="AX634" s="223">
        <v>1</v>
      </c>
      <c r="AY634" s="223">
        <v>0.98426433448756068</v>
      </c>
      <c r="AZ634" s="223">
        <v>1</v>
      </c>
      <c r="BA634" s="223">
        <v>1</v>
      </c>
      <c r="BB634" s="223">
        <v>1</v>
      </c>
    </row>
    <row r="635" spans="1:54" ht="15" customHeight="1">
      <c r="A635" s="224">
        <f t="shared" si="45"/>
        <v>44713</v>
      </c>
      <c r="B635" s="225">
        <f t="shared" ref="B635" si="51">B158</f>
        <v>44713</v>
      </c>
      <c r="C635" s="223">
        <v>1</v>
      </c>
      <c r="D635" s="223">
        <v>1</v>
      </c>
      <c r="E635" s="223">
        <v>1</v>
      </c>
      <c r="F635" s="223">
        <v>0.97988417508690984</v>
      </c>
      <c r="G635" s="223">
        <v>0.99416027376781357</v>
      </c>
      <c r="H635" s="223">
        <v>1</v>
      </c>
      <c r="I635" s="223">
        <v>1</v>
      </c>
      <c r="J635" s="223">
        <v>1</v>
      </c>
      <c r="K635" s="223">
        <v>1</v>
      </c>
      <c r="L635" s="223">
        <v>0.98987584470151579</v>
      </c>
      <c r="M635" s="223">
        <v>0.98899899920066658</v>
      </c>
      <c r="N635" s="223">
        <v>1</v>
      </c>
      <c r="O635" s="223">
        <v>0.98020188618429904</v>
      </c>
      <c r="P635" s="223">
        <v>1</v>
      </c>
      <c r="Q635" s="223">
        <v>0.98928723545224617</v>
      </c>
      <c r="R635" s="223">
        <v>0.98689849598507329</v>
      </c>
      <c r="S635" s="223">
        <v>1</v>
      </c>
      <c r="T635" s="223">
        <v>0.98854174456122723</v>
      </c>
      <c r="U635" s="223">
        <v>1</v>
      </c>
      <c r="V635" s="223">
        <v>1</v>
      </c>
      <c r="W635" s="223">
        <v>0.99040450539564895</v>
      </c>
      <c r="X635" s="223">
        <v>1</v>
      </c>
      <c r="Y635" s="223">
        <v>1.0026208765441371</v>
      </c>
      <c r="Z635" s="223">
        <v>0.99422006709277722</v>
      </c>
      <c r="AA635" s="223">
        <v>0.98606442568701835</v>
      </c>
      <c r="AB635" s="223">
        <v>1</v>
      </c>
      <c r="AC635" s="223">
        <v>1</v>
      </c>
      <c r="AD635" s="223">
        <v>0.99299797783140498</v>
      </c>
      <c r="AE635" s="223">
        <v>1</v>
      </c>
      <c r="AF635" s="223">
        <v>1</v>
      </c>
      <c r="AG635" s="223">
        <v>1</v>
      </c>
      <c r="AH635" s="223">
        <v>0.99468528839553993</v>
      </c>
      <c r="AI635" s="223">
        <v>1</v>
      </c>
      <c r="AJ635" s="223">
        <v>0.98853455375699317</v>
      </c>
      <c r="AK635" s="223">
        <v>1</v>
      </c>
      <c r="AL635" s="223">
        <v>1</v>
      </c>
      <c r="AM635" s="223">
        <v>0.99145913323142176</v>
      </c>
      <c r="AN635" s="223">
        <v>1</v>
      </c>
      <c r="AO635" s="223">
        <v>0.99197896045640022</v>
      </c>
      <c r="AP635" s="223">
        <v>1</v>
      </c>
      <c r="AQ635" s="223">
        <v>0.99056508886422823</v>
      </c>
      <c r="AR635" s="223">
        <v>1</v>
      </c>
      <c r="AS635" s="223">
        <v>0.98015590777457173</v>
      </c>
      <c r="AT635" s="223">
        <v>0.98994981812504146</v>
      </c>
      <c r="AU635" s="223">
        <v>1</v>
      </c>
      <c r="AV635" s="223">
        <v>0.98939595437825412</v>
      </c>
      <c r="AW635" s="223">
        <v>1</v>
      </c>
      <c r="AX635" s="223">
        <v>1</v>
      </c>
      <c r="AY635" s="223">
        <v>0.98164456074141304</v>
      </c>
      <c r="AZ635" s="223">
        <v>1</v>
      </c>
      <c r="BA635" s="223">
        <v>1</v>
      </c>
      <c r="BB635" s="223">
        <v>1</v>
      </c>
    </row>
    <row r="636" spans="1:54" ht="15" customHeight="1">
      <c r="A636" s="224">
        <f t="shared" si="45"/>
        <v>44743</v>
      </c>
      <c r="B636" s="225">
        <f t="shared" ref="B636" si="52">B159</f>
        <v>44743</v>
      </c>
      <c r="C636" s="223">
        <v>1</v>
      </c>
      <c r="D636" s="223">
        <v>1</v>
      </c>
      <c r="E636" s="223">
        <v>1</v>
      </c>
      <c r="F636" s="223">
        <v>0.97702264585248411</v>
      </c>
      <c r="G636" s="223">
        <v>0.99332529654097068</v>
      </c>
      <c r="H636" s="223">
        <v>1</v>
      </c>
      <c r="I636" s="223">
        <v>1</v>
      </c>
      <c r="J636" s="223">
        <v>1</v>
      </c>
      <c r="K636" s="223">
        <v>1</v>
      </c>
      <c r="L636" s="223">
        <v>0.98843283192714748</v>
      </c>
      <c r="M636" s="223">
        <v>0.98742893990179526</v>
      </c>
      <c r="N636" s="223">
        <v>1</v>
      </c>
      <c r="O636" s="223">
        <v>0.97738522846871501</v>
      </c>
      <c r="P636" s="223">
        <v>1</v>
      </c>
      <c r="Q636" s="223">
        <v>0.98775815566565395</v>
      </c>
      <c r="R636" s="223">
        <v>0.98503005868115912</v>
      </c>
      <c r="S636" s="223">
        <v>1</v>
      </c>
      <c r="T636" s="223">
        <v>0.98690669332425485</v>
      </c>
      <c r="U636" s="223">
        <v>1</v>
      </c>
      <c r="V636" s="223">
        <v>1</v>
      </c>
      <c r="W636" s="223">
        <v>0.98903435208323776</v>
      </c>
      <c r="X636" s="223">
        <v>1</v>
      </c>
      <c r="Y636" s="223">
        <v>1.0029967358544749</v>
      </c>
      <c r="Z636" s="223">
        <v>0.99339362171389911</v>
      </c>
      <c r="AA636" s="223">
        <v>0.98407763393950332</v>
      </c>
      <c r="AB636" s="223">
        <v>1</v>
      </c>
      <c r="AC636" s="223">
        <v>1</v>
      </c>
      <c r="AD636" s="223">
        <v>0.99199722612139996</v>
      </c>
      <c r="AE636" s="223">
        <v>1</v>
      </c>
      <c r="AF636" s="223">
        <v>1</v>
      </c>
      <c r="AG636" s="223">
        <v>1</v>
      </c>
      <c r="AH636" s="223">
        <v>0.99392523739171712</v>
      </c>
      <c r="AI636" s="223">
        <v>1</v>
      </c>
      <c r="AJ636" s="223">
        <v>0.98689848062563734</v>
      </c>
      <c r="AK636" s="223">
        <v>1</v>
      </c>
      <c r="AL636" s="223">
        <v>1</v>
      </c>
      <c r="AM636" s="223">
        <v>0.99023911307321255</v>
      </c>
      <c r="AN636" s="223">
        <v>1</v>
      </c>
      <c r="AO636" s="223">
        <v>0.99083298292726329</v>
      </c>
      <c r="AP636" s="223">
        <v>1</v>
      </c>
      <c r="AQ636" s="223">
        <v>0.98921778831329399</v>
      </c>
      <c r="AR636" s="223">
        <v>1</v>
      </c>
      <c r="AS636" s="223">
        <v>0.97733275570791389</v>
      </c>
      <c r="AT636" s="223">
        <v>0.98851497222405049</v>
      </c>
      <c r="AU636" s="223">
        <v>1</v>
      </c>
      <c r="AV636" s="223">
        <v>0.98788233373770629</v>
      </c>
      <c r="AW636" s="223">
        <v>1</v>
      </c>
      <c r="AX636" s="223">
        <v>1</v>
      </c>
      <c r="AY636" s="223">
        <v>0.97903178922527778</v>
      </c>
      <c r="AZ636" s="223">
        <v>1</v>
      </c>
      <c r="BA636" s="223">
        <v>1</v>
      </c>
      <c r="BB636" s="223">
        <v>1</v>
      </c>
    </row>
    <row r="637" spans="1:54" ht="15" customHeight="1">
      <c r="A637" s="224">
        <f t="shared" si="45"/>
        <v>44774</v>
      </c>
      <c r="B637" s="225">
        <f t="shared" ref="B637" si="53">B160</f>
        <v>44774</v>
      </c>
      <c r="C637" s="223">
        <v>1</v>
      </c>
      <c r="D637" s="223">
        <v>1</v>
      </c>
      <c r="E637" s="223">
        <v>1</v>
      </c>
      <c r="F637" s="223">
        <v>0.97416962206567914</v>
      </c>
      <c r="G637" s="223">
        <v>0.99249103378060766</v>
      </c>
      <c r="H637" s="223">
        <v>1</v>
      </c>
      <c r="I637" s="223">
        <v>1</v>
      </c>
      <c r="J637" s="223">
        <v>1</v>
      </c>
      <c r="K637" s="223">
        <v>1</v>
      </c>
      <c r="L637" s="223">
        <v>0.98699258966777881</v>
      </c>
      <c r="M637" s="223">
        <v>0.98586141911391478</v>
      </c>
      <c r="N637" s="223">
        <v>1</v>
      </c>
      <c r="O637" s="223">
        <v>0.97457680905441912</v>
      </c>
      <c r="P637" s="223">
        <v>1</v>
      </c>
      <c r="Q637" s="223">
        <v>0.98623148295028151</v>
      </c>
      <c r="R637" s="223">
        <v>0.98316522356882274</v>
      </c>
      <c r="S637" s="223">
        <v>1</v>
      </c>
      <c r="T637" s="223">
        <v>0.9852743962993632</v>
      </c>
      <c r="U637" s="223">
        <v>1</v>
      </c>
      <c r="V637" s="223">
        <v>1</v>
      </c>
      <c r="W637" s="223">
        <v>0.98766612944368015</v>
      </c>
      <c r="X637" s="223">
        <v>1</v>
      </c>
      <c r="Y637" s="223">
        <v>1.0033727387913756</v>
      </c>
      <c r="Z637" s="223">
        <v>0.99256787623577358</v>
      </c>
      <c r="AA637" s="223">
        <v>0.98209491841018159</v>
      </c>
      <c r="AB637" s="223">
        <v>1</v>
      </c>
      <c r="AC637" s="223">
        <v>1</v>
      </c>
      <c r="AD637" s="223">
        <v>0.99099750186142832</v>
      </c>
      <c r="AE637" s="223">
        <v>1</v>
      </c>
      <c r="AF637" s="223">
        <v>1</v>
      </c>
      <c r="AG637" s="223">
        <v>1</v>
      </c>
      <c r="AH637" s="223">
        <v>0.99316577809045636</v>
      </c>
      <c r="AI637" s="223">
        <v>1</v>
      </c>
      <c r="AJ637" s="223">
        <v>0.98526516516890761</v>
      </c>
      <c r="AK637" s="223">
        <v>1</v>
      </c>
      <c r="AL637" s="223">
        <v>1</v>
      </c>
      <c r="AM637" s="223">
        <v>0.98902062214261899</v>
      </c>
      <c r="AN637" s="223">
        <v>1</v>
      </c>
      <c r="AO637" s="223">
        <v>0.98968835398024058</v>
      </c>
      <c r="AP637" s="223">
        <v>1</v>
      </c>
      <c r="AQ637" s="223">
        <v>0.9878723542860125</v>
      </c>
      <c r="AR637" s="223">
        <v>1</v>
      </c>
      <c r="AS637" s="223">
        <v>0.97451788033836495</v>
      </c>
      <c r="AT637" s="223">
        <v>0.98708224452490512</v>
      </c>
      <c r="AU637" s="223">
        <v>1</v>
      </c>
      <c r="AV637" s="223">
        <v>0.98637107150069314</v>
      </c>
      <c r="AW637" s="223">
        <v>1</v>
      </c>
      <c r="AX637" s="223">
        <v>1</v>
      </c>
      <c r="AY637" s="223">
        <v>0.97642609678671732</v>
      </c>
      <c r="AZ637" s="223">
        <v>1</v>
      </c>
      <c r="BA637" s="223">
        <v>1</v>
      </c>
      <c r="BB637" s="223">
        <v>1</v>
      </c>
    </row>
    <row r="638" spans="1:54" ht="15" customHeight="1">
      <c r="A638" s="224">
        <f t="shared" si="45"/>
        <v>44805</v>
      </c>
      <c r="B638" s="225">
        <f t="shared" ref="B638" si="54">B161</f>
        <v>44805</v>
      </c>
      <c r="C638" s="223">
        <v>1</v>
      </c>
      <c r="D638" s="223">
        <v>1</v>
      </c>
      <c r="E638" s="223">
        <v>1</v>
      </c>
      <c r="F638" s="223">
        <v>0.97132464650415662</v>
      </c>
      <c r="G638" s="223">
        <v>0.99165744980936121</v>
      </c>
      <c r="H638" s="223">
        <v>1</v>
      </c>
      <c r="I638" s="223">
        <v>1</v>
      </c>
      <c r="J638" s="223">
        <v>1</v>
      </c>
      <c r="K638" s="223">
        <v>1</v>
      </c>
      <c r="L638" s="223">
        <v>0.98555497474141307</v>
      </c>
      <c r="M638" s="223">
        <v>0.98429630658289036</v>
      </c>
      <c r="N638" s="223">
        <v>1</v>
      </c>
      <c r="O638" s="223">
        <v>0.97177618578488512</v>
      </c>
      <c r="P638" s="223">
        <v>1</v>
      </c>
      <c r="Q638" s="223">
        <v>0.98470709398165357</v>
      </c>
      <c r="R638" s="223">
        <v>0.98130380379188142</v>
      </c>
      <c r="S638" s="223">
        <v>1</v>
      </c>
      <c r="T638" s="223">
        <v>0.98364471182801971</v>
      </c>
      <c r="U638" s="223">
        <v>1</v>
      </c>
      <c r="V638" s="223">
        <v>1</v>
      </c>
      <c r="W638" s="223">
        <v>0.98629973913622215</v>
      </c>
      <c r="X638" s="223">
        <v>1</v>
      </c>
      <c r="Y638" s="223">
        <v>1.0037488785046014</v>
      </c>
      <c r="Z638" s="223">
        <v>0.99174279571951462</v>
      </c>
      <c r="AA638" s="223">
        <v>0.98011606674337393</v>
      </c>
      <c r="AB638" s="223">
        <v>1</v>
      </c>
      <c r="AC638" s="223">
        <v>1</v>
      </c>
      <c r="AD638" s="223">
        <v>0.98999875342739163</v>
      </c>
      <c r="AE638" s="223">
        <v>1</v>
      </c>
      <c r="AF638" s="223">
        <v>1</v>
      </c>
      <c r="AG638" s="223">
        <v>1</v>
      </c>
      <c r="AH638" s="223">
        <v>0.99240688102727259</v>
      </c>
      <c r="AI638" s="223">
        <v>1</v>
      </c>
      <c r="AJ638" s="223">
        <v>0.98363446554488132</v>
      </c>
      <c r="AK638" s="223">
        <v>1</v>
      </c>
      <c r="AL638" s="223">
        <v>1</v>
      </c>
      <c r="AM638" s="223">
        <v>0.98780358297698501</v>
      </c>
      <c r="AN638" s="223">
        <v>1</v>
      </c>
      <c r="AO638" s="223">
        <v>0.98854500549004209</v>
      </c>
      <c r="AP638" s="223">
        <v>1</v>
      </c>
      <c r="AQ638" s="223">
        <v>0.98652869178909675</v>
      </c>
      <c r="AR638" s="223">
        <v>1</v>
      </c>
      <c r="AS638" s="223">
        <v>0.97171083734617603</v>
      </c>
      <c r="AT638" s="223">
        <v>0.98565152687785795</v>
      </c>
      <c r="AU638" s="223">
        <v>1</v>
      </c>
      <c r="AV638" s="223">
        <v>0.98486204690466683</v>
      </c>
      <c r="AW638" s="223">
        <v>1</v>
      </c>
      <c r="AX638" s="223">
        <v>1</v>
      </c>
      <c r="AY638" s="223">
        <v>0.97382710623426583</v>
      </c>
      <c r="AZ638" s="223">
        <v>1</v>
      </c>
      <c r="BA638" s="223">
        <v>1</v>
      </c>
      <c r="BB638" s="223">
        <v>1</v>
      </c>
    </row>
    <row r="639" spans="1:54" ht="15" customHeight="1">
      <c r="A639" s="224">
        <f t="shared" si="45"/>
        <v>44835</v>
      </c>
      <c r="B639" s="225">
        <f t="shared" ref="B639" si="55">B162</f>
        <v>44835</v>
      </c>
      <c r="C639" s="223">
        <v>1</v>
      </c>
      <c r="D639" s="223">
        <v>1</v>
      </c>
      <c r="E639" s="223">
        <v>1</v>
      </c>
      <c r="F639" s="223">
        <v>0.96848767159961036</v>
      </c>
      <c r="G639" s="223">
        <v>0.99082454346752691</v>
      </c>
      <c r="H639" s="223">
        <v>1</v>
      </c>
      <c r="I639" s="223">
        <v>1</v>
      </c>
      <c r="J639" s="223">
        <v>1</v>
      </c>
      <c r="K639" s="223">
        <v>1</v>
      </c>
      <c r="L639" s="223">
        <v>0.98411997760930958</v>
      </c>
      <c r="M639" s="223">
        <v>0.98273359454575482</v>
      </c>
      <c r="N639" s="223">
        <v>1</v>
      </c>
      <c r="O639" s="223">
        <v>0.96898331331379006</v>
      </c>
      <c r="P639" s="223">
        <v>1</v>
      </c>
      <c r="Q639" s="223">
        <v>0.98318498159166057</v>
      </c>
      <c r="R639" s="223">
        <v>0.97944578623072553</v>
      </c>
      <c r="S639" s="223">
        <v>1</v>
      </c>
      <c r="T639" s="223">
        <v>0.9820176311374692</v>
      </c>
      <c r="U639" s="223">
        <v>1</v>
      </c>
      <c r="V639" s="223">
        <v>1</v>
      </c>
      <c r="W639" s="223">
        <v>0.98493517601117242</v>
      </c>
      <c r="X639" s="223">
        <v>1</v>
      </c>
      <c r="Y639" s="223">
        <v>1.0041251550987633</v>
      </c>
      <c r="Z639" s="223">
        <v>0.99091837904069335</v>
      </c>
      <c r="AA639" s="223">
        <v>0.97814106314764715</v>
      </c>
      <c r="AB639" s="223">
        <v>1</v>
      </c>
      <c r="AC639" s="223">
        <v>1</v>
      </c>
      <c r="AD639" s="223">
        <v>0.98900097881957749</v>
      </c>
      <c r="AE639" s="223">
        <v>1</v>
      </c>
      <c r="AF639" s="223">
        <v>1</v>
      </c>
      <c r="AG639" s="223">
        <v>1</v>
      </c>
      <c r="AH639" s="223">
        <v>0.99164854532808466</v>
      </c>
      <c r="AI639" s="223">
        <v>1</v>
      </c>
      <c r="AJ639" s="223">
        <v>0.98200637296426108</v>
      </c>
      <c r="AK639" s="223">
        <v>1</v>
      </c>
      <c r="AL639" s="223">
        <v>1</v>
      </c>
      <c r="AM639" s="223">
        <v>0.98658799194577684</v>
      </c>
      <c r="AN639" s="223">
        <v>1</v>
      </c>
      <c r="AO639" s="223">
        <v>0.98740293444989935</v>
      </c>
      <c r="AP639" s="223">
        <v>1</v>
      </c>
      <c r="AQ639" s="223">
        <v>0.98518679592729419</v>
      </c>
      <c r="AR639" s="223">
        <v>1</v>
      </c>
      <c r="AS639" s="223">
        <v>0.9689115810678478</v>
      </c>
      <c r="AT639" s="223">
        <v>0.98422281336524764</v>
      </c>
      <c r="AU639" s="223">
        <v>1</v>
      </c>
      <c r="AV639" s="223">
        <v>0.98335525299773618</v>
      </c>
      <c r="AW639" s="223">
        <v>1</v>
      </c>
      <c r="AX639" s="223">
        <v>1</v>
      </c>
      <c r="AY639" s="223">
        <v>0.97123478144254671</v>
      </c>
      <c r="AZ639" s="223">
        <v>1</v>
      </c>
      <c r="BA639" s="223">
        <v>1</v>
      </c>
      <c r="BB639" s="223">
        <v>1</v>
      </c>
    </row>
    <row r="640" spans="1:54" ht="15" customHeight="1">
      <c r="A640" s="224">
        <f t="shared" si="45"/>
        <v>44866</v>
      </c>
      <c r="B640" s="225">
        <f t="shared" ref="B640" si="56">B163</f>
        <v>44866</v>
      </c>
      <c r="C640" s="223">
        <v>1</v>
      </c>
      <c r="D640" s="223">
        <v>1</v>
      </c>
      <c r="E640" s="223">
        <v>1</v>
      </c>
      <c r="F640" s="223">
        <v>0.96565892295105593</v>
      </c>
      <c r="G640" s="223">
        <v>0.98999233660674335</v>
      </c>
      <c r="H640" s="223">
        <v>1</v>
      </c>
      <c r="I640" s="223">
        <v>1</v>
      </c>
      <c r="J640" s="223">
        <v>1</v>
      </c>
      <c r="K640" s="223">
        <v>1</v>
      </c>
      <c r="L640" s="223">
        <v>0.98268767783186262</v>
      </c>
      <c r="M640" s="223">
        <v>0.98117335690235985</v>
      </c>
      <c r="N640" s="223">
        <v>1</v>
      </c>
      <c r="O640" s="223">
        <v>0.96619841089484981</v>
      </c>
      <c r="P640" s="223">
        <v>1</v>
      </c>
      <c r="Q640" s="223">
        <v>0.98166521605140022</v>
      </c>
      <c r="R640" s="223">
        <v>0.977591273596921</v>
      </c>
      <c r="S640" s="223">
        <v>1</v>
      </c>
      <c r="T640" s="223">
        <v>0.98039323404826817</v>
      </c>
      <c r="U640" s="223">
        <v>1</v>
      </c>
      <c r="V640" s="223">
        <v>1</v>
      </c>
      <c r="W640" s="223">
        <v>0.98357249704668737</v>
      </c>
      <c r="X640" s="223">
        <v>1</v>
      </c>
      <c r="Y640" s="223">
        <v>1.004501573315185</v>
      </c>
      <c r="Z640" s="223">
        <v>0.99009464761743016</v>
      </c>
      <c r="AA640" s="223">
        <v>0.97617002288416499</v>
      </c>
      <c r="AB640" s="223">
        <v>1</v>
      </c>
      <c r="AC640" s="223">
        <v>1</v>
      </c>
      <c r="AD640" s="223">
        <v>0.98800420912074638</v>
      </c>
      <c r="AE640" s="223">
        <v>1</v>
      </c>
      <c r="AF640" s="223">
        <v>1</v>
      </c>
      <c r="AG640" s="223">
        <v>1</v>
      </c>
      <c r="AH640" s="223">
        <v>0.99089078917870199</v>
      </c>
      <c r="AI640" s="223">
        <v>1</v>
      </c>
      <c r="AJ640" s="223">
        <v>0.98038096734230507</v>
      </c>
      <c r="AK640" s="223">
        <v>1</v>
      </c>
      <c r="AL640" s="223">
        <v>1</v>
      </c>
      <c r="AM640" s="223">
        <v>0.98537389463974123</v>
      </c>
      <c r="AN640" s="223">
        <v>1</v>
      </c>
      <c r="AO640" s="223">
        <v>0.98626218126508691</v>
      </c>
      <c r="AP640" s="223">
        <v>1</v>
      </c>
      <c r="AQ640" s="223">
        <v>0.98384672187106081</v>
      </c>
      <c r="AR640" s="223">
        <v>1</v>
      </c>
      <c r="AS640" s="223">
        <v>0.96612033167128575</v>
      </c>
      <c r="AT640" s="223">
        <v>0.98279616622500765</v>
      </c>
      <c r="AU640" s="223">
        <v>1</v>
      </c>
      <c r="AV640" s="223">
        <v>0.98185075870326988</v>
      </c>
      <c r="AW640" s="223">
        <v>1</v>
      </c>
      <c r="AX640" s="223">
        <v>1</v>
      </c>
      <c r="AY640" s="223">
        <v>0.96864931370508822</v>
      </c>
      <c r="AZ640" s="223">
        <v>1</v>
      </c>
      <c r="BA640" s="223">
        <v>1</v>
      </c>
      <c r="BB640" s="223">
        <v>1</v>
      </c>
    </row>
    <row r="641" spans="1:55" ht="15" customHeight="1">
      <c r="A641" s="224">
        <f t="shared" si="45"/>
        <v>44896</v>
      </c>
      <c r="B641" s="225">
        <f t="shared" ref="B641" si="57">B164</f>
        <v>44896</v>
      </c>
      <c r="C641" s="223">
        <v>1</v>
      </c>
      <c r="D641" s="223">
        <v>1</v>
      </c>
      <c r="E641" s="223">
        <v>1</v>
      </c>
      <c r="F641" s="223">
        <v>0.96283835221444425</v>
      </c>
      <c r="G641" s="223">
        <v>0.98916082803392658</v>
      </c>
      <c r="H641" s="223">
        <v>1</v>
      </c>
      <c r="I641" s="223">
        <v>1</v>
      </c>
      <c r="J641" s="223">
        <v>1</v>
      </c>
      <c r="K641" s="223">
        <v>1</v>
      </c>
      <c r="L641" s="223">
        <v>0.9812580656469031</v>
      </c>
      <c r="M641" s="223">
        <v>0.97961558570135121</v>
      </c>
      <c r="N641" s="223">
        <v>1</v>
      </c>
      <c r="O641" s="223">
        <v>0.96342143242966793</v>
      </c>
      <c r="P641" s="223">
        <v>1</v>
      </c>
      <c r="Q641" s="223">
        <v>0.98014779001700369</v>
      </c>
      <c r="R641" s="223">
        <v>0.97574025247656471</v>
      </c>
      <c r="S641" s="223">
        <v>1</v>
      </c>
      <c r="T641" s="223">
        <v>0.97877151157827491</v>
      </c>
      <c r="U641" s="223">
        <v>1</v>
      </c>
      <c r="V641" s="223">
        <v>1</v>
      </c>
      <c r="W641" s="223">
        <v>0.98221169696177668</v>
      </c>
      <c r="X641" s="223">
        <v>1</v>
      </c>
      <c r="Y641" s="223">
        <v>1.0048781332622632</v>
      </c>
      <c r="Z641" s="223">
        <v>0.9892716002928732</v>
      </c>
      <c r="AA641" s="223">
        <v>0.97420292981877388</v>
      </c>
      <c r="AB641" s="223">
        <v>1</v>
      </c>
      <c r="AC641" s="223">
        <v>1</v>
      </c>
      <c r="AD641" s="223">
        <v>0.98700844227566331</v>
      </c>
      <c r="AE641" s="223">
        <v>1</v>
      </c>
      <c r="AF641" s="223">
        <v>1</v>
      </c>
      <c r="AG641" s="223">
        <v>1</v>
      </c>
      <c r="AH641" s="223">
        <v>0.99013361167948388</v>
      </c>
      <c r="AI641" s="223">
        <v>1</v>
      </c>
      <c r="AJ641" s="223">
        <v>0.97875823967998976</v>
      </c>
      <c r="AK641" s="223">
        <v>1</v>
      </c>
      <c r="AL641" s="223">
        <v>1</v>
      </c>
      <c r="AM641" s="223">
        <v>0.98416128733242947</v>
      </c>
      <c r="AN641" s="223">
        <v>1</v>
      </c>
      <c r="AO641" s="223">
        <v>0.98512274284803292</v>
      </c>
      <c r="AP641" s="223">
        <v>1</v>
      </c>
      <c r="AQ641" s="223">
        <v>0.9825084645996448</v>
      </c>
      <c r="AR641" s="223">
        <v>1</v>
      </c>
      <c r="AS641" s="223">
        <v>0.96333704273748755</v>
      </c>
      <c r="AT641" s="223">
        <v>0.98137157939095043</v>
      </c>
      <c r="AU641" s="223">
        <v>1</v>
      </c>
      <c r="AV641" s="223">
        <v>0.98034855689825862</v>
      </c>
      <c r="AW641" s="223">
        <v>1</v>
      </c>
      <c r="AX641" s="223">
        <v>1</v>
      </c>
      <c r="AY641" s="223">
        <v>0.96607066625189919</v>
      </c>
      <c r="AZ641" s="223">
        <v>1</v>
      </c>
      <c r="BA641" s="223">
        <v>1</v>
      </c>
      <c r="BB641" s="223">
        <v>1</v>
      </c>
      <c r="BC641" s="21"/>
    </row>
    <row r="642" spans="1:55" ht="15" customHeight="1">
      <c r="A642" s="193"/>
      <c r="B642" s="193"/>
      <c r="C642" s="194"/>
      <c r="D642" s="194"/>
      <c r="E642" s="194"/>
      <c r="F642" s="195"/>
      <c r="G642" s="195"/>
      <c r="H642" s="194"/>
      <c r="I642" s="194"/>
      <c r="J642" s="194"/>
      <c r="K642" s="194"/>
      <c r="L642" s="195"/>
      <c r="M642" s="216"/>
      <c r="N642" s="194"/>
      <c r="O642" s="366"/>
      <c r="P642" s="194"/>
      <c r="Q642" s="196"/>
      <c r="R642"/>
      <c r="S642" s="196"/>
      <c r="T642" s="196"/>
      <c r="U642" s="196"/>
      <c r="V642" s="196"/>
      <c r="W642" s="366"/>
      <c r="X642" s="196"/>
      <c r="Y642" s="196"/>
      <c r="Z642" s="366"/>
      <c r="AA642" s="366"/>
      <c r="AB642" s="196"/>
      <c r="AC642" s="196"/>
      <c r="AD642" s="196"/>
      <c r="AE642" s="196"/>
      <c r="AF642" s="196"/>
      <c r="AG642" s="196"/>
      <c r="AH642" s="196"/>
      <c r="AI642" s="196"/>
      <c r="AJ642" s="195"/>
      <c r="AK642" s="195"/>
      <c r="AL642" s="196"/>
      <c r="AM642" s="196"/>
      <c r="AN642" s="196"/>
      <c r="AO642" s="195"/>
      <c r="AP642" s="196"/>
      <c r="AQ642" s="196"/>
      <c r="AR642" s="196"/>
      <c r="AS642" s="196"/>
      <c r="AT642" s="196"/>
      <c r="AU642" s="196"/>
      <c r="AV642" s="196"/>
      <c r="AW642" s="196"/>
      <c r="AX642" s="196"/>
      <c r="AY642" s="196"/>
      <c r="AZ642" s="196"/>
      <c r="BA642" s="196"/>
      <c r="BB642" s="196"/>
    </row>
    <row r="643" spans="1:55" ht="15" customHeight="1">
      <c r="A643" s="197"/>
      <c r="B643" s="7" t="s">
        <v>85</v>
      </c>
      <c r="C643" s="197"/>
      <c r="D643" s="197"/>
      <c r="E643" s="197"/>
      <c r="F643" s="197"/>
      <c r="G643" s="197"/>
      <c r="H643" s="197"/>
      <c r="I643" s="197"/>
      <c r="J643" s="197"/>
      <c r="K643" s="197"/>
      <c r="L643" s="197"/>
      <c r="M643" s="197"/>
      <c r="N643" s="197"/>
      <c r="O643" s="366"/>
      <c r="P643" s="197"/>
      <c r="Q643" s="197"/>
      <c r="R643" s="197"/>
      <c r="S643" s="197"/>
      <c r="T643" s="197"/>
      <c r="U643" s="197"/>
      <c r="V643" s="197"/>
      <c r="W643" s="366"/>
      <c r="X643" s="197"/>
      <c r="Y643" s="197"/>
      <c r="Z643" s="366"/>
      <c r="AA643" s="366"/>
      <c r="AB643" s="197"/>
      <c r="AC643" s="197"/>
      <c r="AD643" s="197"/>
      <c r="AE643" s="197"/>
      <c r="AF643" s="197"/>
      <c r="AG643" s="197"/>
      <c r="AH643" s="197"/>
      <c r="AI643" s="197"/>
      <c r="AJ643" s="197"/>
      <c r="AK643" s="197"/>
      <c r="AL643" s="197"/>
      <c r="AM643" s="197"/>
      <c r="AN643" s="197"/>
      <c r="AO643" s="197"/>
      <c r="AP643" s="197"/>
      <c r="AQ643" s="197"/>
      <c r="AR643" s="197"/>
      <c r="AS643" s="197"/>
      <c r="AT643" s="197"/>
      <c r="AU643" s="197"/>
      <c r="AV643" s="197"/>
      <c r="AW643" s="197"/>
      <c r="AX643" s="197"/>
      <c r="AY643" s="197"/>
      <c r="AZ643" s="197"/>
      <c r="BA643" s="197"/>
      <c r="BB643" s="197"/>
    </row>
    <row r="644" spans="1:55" ht="15" customHeight="1">
      <c r="A644" s="224">
        <f t="shared" ref="A644:B663" si="58">A8</f>
        <v>1</v>
      </c>
      <c r="B644" s="225">
        <f t="shared" si="58"/>
        <v>1</v>
      </c>
      <c r="C644" s="219">
        <v>1</v>
      </c>
      <c r="D644" s="219">
        <v>1</v>
      </c>
      <c r="E644" s="219">
        <v>1</v>
      </c>
      <c r="F644" s="219">
        <v>1.3494455808883701</v>
      </c>
      <c r="G644" s="219">
        <v>1.4243314428758915</v>
      </c>
      <c r="H644" s="219">
        <v>1</v>
      </c>
      <c r="I644" s="219">
        <v>1</v>
      </c>
      <c r="J644" s="219">
        <v>1</v>
      </c>
      <c r="K644" s="219">
        <v>1</v>
      </c>
      <c r="L644" s="219">
        <v>1.3646431012938633</v>
      </c>
      <c r="M644" s="219">
        <v>1.3454517291102515</v>
      </c>
      <c r="N644" s="219">
        <v>1</v>
      </c>
      <c r="O644" s="219">
        <v>1.4041168375489455</v>
      </c>
      <c r="P644" s="219">
        <v>1</v>
      </c>
      <c r="Q644" s="219">
        <v>1.345509519126812</v>
      </c>
      <c r="R644" s="219">
        <v>1.3592536411800054</v>
      </c>
      <c r="S644" s="219">
        <v>1</v>
      </c>
      <c r="T644" s="219">
        <v>1.3301381214833596</v>
      </c>
      <c r="U644" s="219">
        <v>1</v>
      </c>
      <c r="V644" s="219">
        <v>1</v>
      </c>
      <c r="W644" s="219">
        <v>1.4249093772943997</v>
      </c>
      <c r="X644" s="219">
        <v>1</v>
      </c>
      <c r="Y644" s="219">
        <v>1.2857923986683069</v>
      </c>
      <c r="Z644" s="219">
        <v>1.3882752655046875</v>
      </c>
      <c r="AA644" s="219">
        <v>1.3333102067541422</v>
      </c>
      <c r="AB644" s="219">
        <v>1</v>
      </c>
      <c r="AC644" s="219">
        <v>1</v>
      </c>
      <c r="AD644" s="219">
        <v>1.3473817192070681</v>
      </c>
      <c r="AE644" s="219">
        <v>1</v>
      </c>
      <c r="AF644" s="219">
        <v>1</v>
      </c>
      <c r="AG644" s="219">
        <v>1</v>
      </c>
      <c r="AH644" s="219">
        <v>1.2878851918979173</v>
      </c>
      <c r="AI644" s="219">
        <v>1</v>
      </c>
      <c r="AJ644" s="219">
        <v>1.3148621897689641</v>
      </c>
      <c r="AK644" s="219">
        <v>1.2560707316143651</v>
      </c>
      <c r="AL644" s="219">
        <v>1</v>
      </c>
      <c r="AM644" s="219">
        <v>1.3540824982817237</v>
      </c>
      <c r="AN644" s="219">
        <v>1</v>
      </c>
      <c r="AO644" s="219">
        <v>1.3534698575285171</v>
      </c>
      <c r="AP644" s="219">
        <v>1</v>
      </c>
      <c r="AQ644" s="219">
        <v>1.3227560573472599</v>
      </c>
      <c r="AR644" s="219">
        <v>1</v>
      </c>
      <c r="AS644" s="219">
        <v>1.3410690108676633</v>
      </c>
      <c r="AT644" s="219">
        <v>1.3796334639289609</v>
      </c>
      <c r="AU644" s="219">
        <v>1</v>
      </c>
      <c r="AV644" s="219">
        <v>1.3119183691208351</v>
      </c>
      <c r="AW644" s="219">
        <v>1</v>
      </c>
      <c r="AX644" s="219">
        <v>1</v>
      </c>
      <c r="AY644" s="219">
        <v>1.3306357100066804</v>
      </c>
      <c r="AZ644" s="219">
        <v>1</v>
      </c>
      <c r="BA644" s="219">
        <v>1</v>
      </c>
      <c r="BB644" s="219">
        <v>1</v>
      </c>
      <c r="BC644" s="220">
        <f>SUM(C644:BB644)</f>
        <v>59.95494202129899</v>
      </c>
    </row>
    <row r="645" spans="1:55" ht="15" customHeight="1">
      <c r="A645" s="224">
        <f t="shared" si="58"/>
        <v>40179</v>
      </c>
      <c r="B645" s="225">
        <f t="shared" si="58"/>
        <v>40179</v>
      </c>
      <c r="C645" s="223">
        <v>1</v>
      </c>
      <c r="D645" s="223">
        <v>1</v>
      </c>
      <c r="E645" s="223">
        <v>1</v>
      </c>
      <c r="F645" s="223">
        <v>1.3494455808883701</v>
      </c>
      <c r="G645" s="223">
        <v>1.4243314428758915</v>
      </c>
      <c r="H645" s="223">
        <v>1</v>
      </c>
      <c r="I645" s="223">
        <v>1</v>
      </c>
      <c r="J645" s="223">
        <v>1</v>
      </c>
      <c r="K645" s="223">
        <v>1</v>
      </c>
      <c r="L645" s="223">
        <v>1.3646431012938633</v>
      </c>
      <c r="M645" s="223">
        <v>1.3454517291102515</v>
      </c>
      <c r="N645" s="223">
        <v>1</v>
      </c>
      <c r="O645" s="223">
        <v>1.4041168375489455</v>
      </c>
      <c r="P645" s="223">
        <v>1</v>
      </c>
      <c r="Q645" s="223">
        <v>1.345509519126812</v>
      </c>
      <c r="R645" s="223">
        <v>1.3592536411800054</v>
      </c>
      <c r="S645" s="223">
        <v>1</v>
      </c>
      <c r="T645" s="223">
        <v>1.3301381214833596</v>
      </c>
      <c r="U645" s="223">
        <v>1</v>
      </c>
      <c r="V645" s="223">
        <v>1</v>
      </c>
      <c r="W645" s="223">
        <v>1.4249093772943997</v>
      </c>
      <c r="X645" s="223">
        <v>1</v>
      </c>
      <c r="Y645" s="223">
        <v>1.2857923986683069</v>
      </c>
      <c r="Z645" s="223">
        <v>1.3882752655046875</v>
      </c>
      <c r="AA645" s="223">
        <v>1.3333102067541422</v>
      </c>
      <c r="AB645" s="223">
        <v>1</v>
      </c>
      <c r="AC645" s="223">
        <v>1</v>
      </c>
      <c r="AD645" s="223">
        <v>1.3473817192070681</v>
      </c>
      <c r="AE645" s="223">
        <v>1</v>
      </c>
      <c r="AF645" s="223">
        <v>1</v>
      </c>
      <c r="AG645" s="223">
        <v>1</v>
      </c>
      <c r="AH645" s="223">
        <v>1.2878851918979173</v>
      </c>
      <c r="AI645" s="223">
        <v>1</v>
      </c>
      <c r="AJ645" s="223">
        <v>1.3148621897689641</v>
      </c>
      <c r="AK645" s="223">
        <v>1.2560707316143651</v>
      </c>
      <c r="AL645" s="223">
        <v>1</v>
      </c>
      <c r="AM645" s="223">
        <v>1.3540824982817237</v>
      </c>
      <c r="AN645" s="223">
        <v>1</v>
      </c>
      <c r="AO645" s="223">
        <v>1.3534698575285171</v>
      </c>
      <c r="AP645" s="223">
        <v>1</v>
      </c>
      <c r="AQ645" s="223">
        <v>1.3227560573472599</v>
      </c>
      <c r="AR645" s="223">
        <v>1</v>
      </c>
      <c r="AS645" s="223">
        <v>1.3410690108676633</v>
      </c>
      <c r="AT645" s="223">
        <v>1.3796334639289609</v>
      </c>
      <c r="AU645" s="223">
        <v>1</v>
      </c>
      <c r="AV645" s="223">
        <v>1.3119183691208351</v>
      </c>
      <c r="AW645" s="223">
        <v>1</v>
      </c>
      <c r="AX645" s="223">
        <v>1</v>
      </c>
      <c r="AY645" s="223">
        <v>1.3306357100066804</v>
      </c>
      <c r="AZ645" s="223">
        <v>1</v>
      </c>
      <c r="BA645" s="223">
        <v>1</v>
      </c>
      <c r="BB645" s="223">
        <v>1</v>
      </c>
      <c r="BC645" s="220">
        <f>SUM(C645:BB645)</f>
        <v>59.95494202129899</v>
      </c>
    </row>
    <row r="646" spans="1:55" ht="15" customHeight="1">
      <c r="A646" s="224">
        <f t="shared" si="58"/>
        <v>40210</v>
      </c>
      <c r="B646" s="225">
        <f t="shared" si="58"/>
        <v>40210</v>
      </c>
      <c r="C646" s="223">
        <v>1</v>
      </c>
      <c r="D646" s="223">
        <v>1</v>
      </c>
      <c r="E646" s="223">
        <v>1</v>
      </c>
      <c r="F646" s="223">
        <v>1.3475487295606479</v>
      </c>
      <c r="G646" s="223">
        <v>1.4208270287251723</v>
      </c>
      <c r="H646" s="223">
        <v>1</v>
      </c>
      <c r="I646" s="223">
        <v>1</v>
      </c>
      <c r="J646" s="223">
        <v>1</v>
      </c>
      <c r="K646" s="223">
        <v>1</v>
      </c>
      <c r="L646" s="223">
        <v>1.3625659743777567</v>
      </c>
      <c r="M646" s="223">
        <v>1.3424980048221422</v>
      </c>
      <c r="N646" s="223">
        <v>1</v>
      </c>
      <c r="O646" s="223">
        <v>1.4005104941653637</v>
      </c>
      <c r="P646" s="223">
        <v>1</v>
      </c>
      <c r="Q646" s="223">
        <v>1.3428512423923853</v>
      </c>
      <c r="R646" s="223">
        <v>1.3560754454423736</v>
      </c>
      <c r="S646" s="223">
        <v>1</v>
      </c>
      <c r="T646" s="223">
        <v>1.3278337970060936</v>
      </c>
      <c r="U646" s="223">
        <v>1</v>
      </c>
      <c r="V646" s="223">
        <v>1</v>
      </c>
      <c r="W646" s="223">
        <v>1.402001246944603</v>
      </c>
      <c r="X646" s="223">
        <v>1</v>
      </c>
      <c r="Y646" s="223">
        <v>1.2865670745579425</v>
      </c>
      <c r="Z646" s="223">
        <v>1.3839817106901218</v>
      </c>
      <c r="AA646" s="223">
        <v>1.3314290872842802</v>
      </c>
      <c r="AB646" s="223">
        <v>1</v>
      </c>
      <c r="AC646" s="223">
        <v>1</v>
      </c>
      <c r="AD646" s="223">
        <v>1.3432731165427285</v>
      </c>
      <c r="AE646" s="223">
        <v>1</v>
      </c>
      <c r="AF646" s="223">
        <v>1</v>
      </c>
      <c r="AG646" s="223">
        <v>1</v>
      </c>
      <c r="AH646" s="223">
        <v>1.2855706558507591</v>
      </c>
      <c r="AI646" s="223">
        <v>1</v>
      </c>
      <c r="AJ646" s="223">
        <v>1.3152290047069832</v>
      </c>
      <c r="AK646" s="223">
        <v>1.2599681398663363</v>
      </c>
      <c r="AL646" s="223">
        <v>1</v>
      </c>
      <c r="AM646" s="223">
        <v>1.3505765194075035</v>
      </c>
      <c r="AN646" s="223">
        <v>1</v>
      </c>
      <c r="AO646" s="223">
        <v>1.3506673477393956</v>
      </c>
      <c r="AP646" s="223">
        <v>1</v>
      </c>
      <c r="AQ646" s="223">
        <v>1.3197499733702731</v>
      </c>
      <c r="AR646" s="223">
        <v>1</v>
      </c>
      <c r="AS646" s="223">
        <v>1.3372313313028719</v>
      </c>
      <c r="AT646" s="223">
        <v>1.3761126292587895</v>
      </c>
      <c r="AU646" s="223">
        <v>1</v>
      </c>
      <c r="AV646" s="223">
        <v>1.3086926023858978</v>
      </c>
      <c r="AW646" s="223">
        <v>1</v>
      </c>
      <c r="AX646" s="223">
        <v>1</v>
      </c>
      <c r="AY646" s="223">
        <v>1.3279669850059062</v>
      </c>
      <c r="AZ646" s="223">
        <v>1</v>
      </c>
      <c r="BA646" s="223">
        <v>1</v>
      </c>
      <c r="BB646" s="223">
        <v>1</v>
      </c>
      <c r="BC646" s="21"/>
    </row>
    <row r="647" spans="1:55" ht="15" customHeight="1">
      <c r="A647" s="224">
        <f t="shared" si="58"/>
        <v>40238</v>
      </c>
      <c r="B647" s="225">
        <f t="shared" si="58"/>
        <v>40238</v>
      </c>
      <c r="C647" s="223">
        <v>1</v>
      </c>
      <c r="D647" s="223">
        <v>1</v>
      </c>
      <c r="E647" s="223">
        <v>1</v>
      </c>
      <c r="F647" s="223">
        <v>1.3455314509600385</v>
      </c>
      <c r="G647" s="223">
        <v>1.4173315009308809</v>
      </c>
      <c r="H647" s="223">
        <v>1</v>
      </c>
      <c r="I647" s="223">
        <v>1</v>
      </c>
      <c r="J647" s="223">
        <v>1</v>
      </c>
      <c r="K647" s="223">
        <v>1</v>
      </c>
      <c r="L647" s="223">
        <v>1.3604708115996067</v>
      </c>
      <c r="M647" s="223">
        <v>1.3395245103182982</v>
      </c>
      <c r="N647" s="223">
        <v>1</v>
      </c>
      <c r="O647" s="223">
        <v>1.3969365231583455</v>
      </c>
      <c r="P647" s="223">
        <v>1</v>
      </c>
      <c r="Q647" s="223">
        <v>1.3401544204737486</v>
      </c>
      <c r="R647" s="223">
        <v>1.352924899959127</v>
      </c>
      <c r="S647" s="223">
        <v>1</v>
      </c>
      <c r="T647" s="223">
        <v>1.3254998515045113</v>
      </c>
      <c r="U647" s="223">
        <v>1</v>
      </c>
      <c r="V647" s="223">
        <v>1</v>
      </c>
      <c r="W647" s="223">
        <v>1.3813704199853152</v>
      </c>
      <c r="X647" s="223">
        <v>1</v>
      </c>
      <c r="Y647" s="223">
        <v>1.2873352019146638</v>
      </c>
      <c r="Z647" s="223">
        <v>1.3798535332857818</v>
      </c>
      <c r="AA647" s="223">
        <v>1.3295177588537714</v>
      </c>
      <c r="AB647" s="223">
        <v>1</v>
      </c>
      <c r="AC647" s="223">
        <v>1</v>
      </c>
      <c r="AD647" s="223">
        <v>1.339296902328369</v>
      </c>
      <c r="AE647" s="223">
        <v>1</v>
      </c>
      <c r="AF647" s="223">
        <v>1</v>
      </c>
      <c r="AG647" s="223">
        <v>1</v>
      </c>
      <c r="AH647" s="223">
        <v>1.2832729724720173</v>
      </c>
      <c r="AI647" s="223">
        <v>1</v>
      </c>
      <c r="AJ647" s="223">
        <v>1.3153835794241495</v>
      </c>
      <c r="AK647" s="223">
        <v>1.2631061918937616</v>
      </c>
      <c r="AL647" s="223">
        <v>1</v>
      </c>
      <c r="AM647" s="223">
        <v>1.3468330850797763</v>
      </c>
      <c r="AN647" s="223">
        <v>1</v>
      </c>
      <c r="AO647" s="223">
        <v>1.3478012162589394</v>
      </c>
      <c r="AP647" s="223">
        <v>1</v>
      </c>
      <c r="AQ647" s="223">
        <v>1.3167438893932861</v>
      </c>
      <c r="AR647" s="223">
        <v>1</v>
      </c>
      <c r="AS647" s="223">
        <v>1.3335435260731994</v>
      </c>
      <c r="AT647" s="223">
        <v>1.3725056951593335</v>
      </c>
      <c r="AU647" s="223">
        <v>1</v>
      </c>
      <c r="AV647" s="223">
        <v>1.3055408971911606</v>
      </c>
      <c r="AW647" s="223">
        <v>1</v>
      </c>
      <c r="AX647" s="223">
        <v>1</v>
      </c>
      <c r="AY647" s="223">
        <v>1.3252847806373855</v>
      </c>
      <c r="AZ647" s="223">
        <v>1</v>
      </c>
      <c r="BA647" s="223">
        <v>1</v>
      </c>
      <c r="BB647" s="223">
        <v>1</v>
      </c>
      <c r="BC647" s="21"/>
    </row>
    <row r="648" spans="1:55" ht="15" customHeight="1">
      <c r="A648" s="224">
        <f t="shared" si="58"/>
        <v>40269</v>
      </c>
      <c r="B648" s="225">
        <f t="shared" si="58"/>
        <v>40269</v>
      </c>
      <c r="C648" s="223">
        <v>1</v>
      </c>
      <c r="D648" s="223">
        <v>1</v>
      </c>
      <c r="E648" s="223">
        <v>1</v>
      </c>
      <c r="F648" s="223">
        <v>1.3433965878523544</v>
      </c>
      <c r="G648" s="223">
        <v>1.4138446726452216</v>
      </c>
      <c r="H648" s="223">
        <v>1</v>
      </c>
      <c r="I648" s="223">
        <v>1</v>
      </c>
      <c r="J648" s="223">
        <v>1</v>
      </c>
      <c r="K648" s="223">
        <v>1</v>
      </c>
      <c r="L648" s="223">
        <v>1.3583580290403756</v>
      </c>
      <c r="M648" s="223">
        <v>1.3365317762551132</v>
      </c>
      <c r="N648" s="223">
        <v>1</v>
      </c>
      <c r="O648" s="223">
        <v>1.3933941277437811</v>
      </c>
      <c r="P648" s="223">
        <v>1</v>
      </c>
      <c r="Q648" s="223">
        <v>1.3374200269264043</v>
      </c>
      <c r="R648" s="223">
        <v>1.3498013431333158</v>
      </c>
      <c r="S648" s="223">
        <v>1</v>
      </c>
      <c r="T648" s="223">
        <v>1.3231369972873754</v>
      </c>
      <c r="U648" s="223">
        <v>1</v>
      </c>
      <c r="V648" s="223">
        <v>1</v>
      </c>
      <c r="W648" s="223">
        <v>1.3628915009200049</v>
      </c>
      <c r="X648" s="223">
        <v>1</v>
      </c>
      <c r="Y648" s="223">
        <v>1.2880968710128315</v>
      </c>
      <c r="Z648" s="223">
        <v>1.3758864405940892</v>
      </c>
      <c r="AA648" s="223">
        <v>1.3275769012961771</v>
      </c>
      <c r="AB648" s="223">
        <v>1</v>
      </c>
      <c r="AC648" s="223">
        <v>1</v>
      </c>
      <c r="AD648" s="223">
        <v>1.335449621250091</v>
      </c>
      <c r="AE648" s="223">
        <v>1</v>
      </c>
      <c r="AF648" s="223">
        <v>1</v>
      </c>
      <c r="AG648" s="223">
        <v>1</v>
      </c>
      <c r="AH648" s="223">
        <v>1.2809917674164508</v>
      </c>
      <c r="AI648" s="223">
        <v>1</v>
      </c>
      <c r="AJ648" s="223">
        <v>1.3153297793206749</v>
      </c>
      <c r="AK648" s="223">
        <v>1.2654971376338107</v>
      </c>
      <c r="AL648" s="223">
        <v>1</v>
      </c>
      <c r="AM648" s="223">
        <v>1.3428594069037794</v>
      </c>
      <c r="AN648" s="223">
        <v>1</v>
      </c>
      <c r="AO648" s="223">
        <v>1.3448731076176383</v>
      </c>
      <c r="AP648" s="223">
        <v>1</v>
      </c>
      <c r="AQ648" s="223">
        <v>1.3137378054162994</v>
      </c>
      <c r="AR648" s="223">
        <v>1</v>
      </c>
      <c r="AS648" s="223">
        <v>1.3300018180902002</v>
      </c>
      <c r="AT648" s="223">
        <v>1.3688151014040852</v>
      </c>
      <c r="AU648" s="223">
        <v>1</v>
      </c>
      <c r="AV648" s="223">
        <v>1.3024614402665153</v>
      </c>
      <c r="AW648" s="223">
        <v>1</v>
      </c>
      <c r="AX648" s="223">
        <v>1</v>
      </c>
      <c r="AY648" s="223">
        <v>1.322589448902159</v>
      </c>
      <c r="AZ648" s="223">
        <v>1</v>
      </c>
      <c r="BA648" s="223">
        <v>1</v>
      </c>
      <c r="BB648" s="223">
        <v>1</v>
      </c>
      <c r="BC648" s="21"/>
    </row>
    <row r="649" spans="1:55" ht="15" customHeight="1">
      <c r="A649" s="224">
        <f t="shared" si="58"/>
        <v>40299</v>
      </c>
      <c r="B649" s="225">
        <f t="shared" si="58"/>
        <v>40299</v>
      </c>
      <c r="C649" s="223">
        <v>1</v>
      </c>
      <c r="D649" s="223">
        <v>1</v>
      </c>
      <c r="E649" s="223">
        <v>1</v>
      </c>
      <c r="F649" s="223">
        <v>1.3411450473328554</v>
      </c>
      <c r="G649" s="223">
        <v>1.4103664999692247</v>
      </c>
      <c r="H649" s="223">
        <v>1</v>
      </c>
      <c r="I649" s="223">
        <v>1</v>
      </c>
      <c r="J649" s="223">
        <v>1</v>
      </c>
      <c r="K649" s="223">
        <v>1</v>
      </c>
      <c r="L649" s="223">
        <v>1.3562277529705355</v>
      </c>
      <c r="M649" s="223">
        <v>1.3335200155040425</v>
      </c>
      <c r="N649" s="223">
        <v>1</v>
      </c>
      <c r="O649" s="223">
        <v>1.3898830317880433</v>
      </c>
      <c r="P649" s="223">
        <v>1</v>
      </c>
      <c r="Q649" s="223">
        <v>1.3346484157754159</v>
      </c>
      <c r="R649" s="223">
        <v>1.3467045579702135</v>
      </c>
      <c r="S649" s="223">
        <v>1</v>
      </c>
      <c r="T649" s="223">
        <v>1.3207454706656914</v>
      </c>
      <c r="U649" s="223">
        <v>1</v>
      </c>
      <c r="V649" s="223">
        <v>1</v>
      </c>
      <c r="W649" s="223">
        <v>1.3464793379372337</v>
      </c>
      <c r="X649" s="223">
        <v>1</v>
      </c>
      <c r="Y649" s="223">
        <v>1.2888520662122314</v>
      </c>
      <c r="Z649" s="223">
        <v>1.3720788002469029</v>
      </c>
      <c r="AA649" s="223">
        <v>1.3256067089584944</v>
      </c>
      <c r="AB649" s="223">
        <v>1</v>
      </c>
      <c r="AC649" s="223">
        <v>1</v>
      </c>
      <c r="AD649" s="223">
        <v>1.3317299477587614</v>
      </c>
      <c r="AE649" s="223">
        <v>1</v>
      </c>
      <c r="AF649" s="223">
        <v>1</v>
      </c>
      <c r="AG649" s="223">
        <v>1</v>
      </c>
      <c r="AH649" s="223">
        <v>1.2787269372729499</v>
      </c>
      <c r="AI649" s="223">
        <v>1</v>
      </c>
      <c r="AJ649" s="223">
        <v>1.3150680515663737</v>
      </c>
      <c r="AK649" s="223">
        <v>1.2671409203997457</v>
      </c>
      <c r="AL649" s="223">
        <v>1</v>
      </c>
      <c r="AM649" s="223">
        <v>1.3386588646956785</v>
      </c>
      <c r="AN649" s="223">
        <v>1</v>
      </c>
      <c r="AO649" s="223">
        <v>1.3418836434654211</v>
      </c>
      <c r="AP649" s="223">
        <v>1</v>
      </c>
      <c r="AQ649" s="223">
        <v>1.3107317214393126</v>
      </c>
      <c r="AR649" s="223">
        <v>1</v>
      </c>
      <c r="AS649" s="223">
        <v>1.3266048404254922</v>
      </c>
      <c r="AT649" s="223">
        <v>1.3650419017220803</v>
      </c>
      <c r="AU649" s="223">
        <v>1</v>
      </c>
      <c r="AV649" s="223">
        <v>1.2994536090567008</v>
      </c>
      <c r="AW649" s="223">
        <v>1</v>
      </c>
      <c r="AX649" s="223">
        <v>1</v>
      </c>
      <c r="AY649" s="223">
        <v>1.3198811252175735</v>
      </c>
      <c r="AZ649" s="223">
        <v>1</v>
      </c>
      <c r="BA649" s="223">
        <v>1</v>
      </c>
      <c r="BB649" s="223">
        <v>1</v>
      </c>
      <c r="BC649" s="21"/>
    </row>
    <row r="650" spans="1:55" ht="15" customHeight="1">
      <c r="A650" s="224">
        <f t="shared" si="58"/>
        <v>40330</v>
      </c>
      <c r="B650" s="225">
        <f t="shared" si="58"/>
        <v>40330</v>
      </c>
      <c r="C650" s="223">
        <v>1</v>
      </c>
      <c r="D650" s="223">
        <v>1</v>
      </c>
      <c r="E650" s="223">
        <v>1</v>
      </c>
      <c r="F650" s="223">
        <v>1.3387776996264982</v>
      </c>
      <c r="G650" s="223">
        <v>1.4068969407356304</v>
      </c>
      <c r="H650" s="223">
        <v>1</v>
      </c>
      <c r="I650" s="223">
        <v>1</v>
      </c>
      <c r="J650" s="223">
        <v>1</v>
      </c>
      <c r="K650" s="223">
        <v>1</v>
      </c>
      <c r="L650" s="223">
        <v>1.3540801046773339</v>
      </c>
      <c r="M650" s="223">
        <v>1.3304894318242282</v>
      </c>
      <c r="N650" s="223">
        <v>1</v>
      </c>
      <c r="O650" s="223">
        <v>1.3864029709084724</v>
      </c>
      <c r="P650" s="223">
        <v>1</v>
      </c>
      <c r="Q650" s="223">
        <v>1.3318399262271747</v>
      </c>
      <c r="R650" s="223">
        <v>1.3436343365173857</v>
      </c>
      <c r="S650" s="223">
        <v>1</v>
      </c>
      <c r="T650" s="223">
        <v>1.3183254983578754</v>
      </c>
      <c r="U650" s="223">
        <v>1</v>
      </c>
      <c r="V650" s="223">
        <v>1</v>
      </c>
      <c r="W650" s="223">
        <v>1.3320559299998094</v>
      </c>
      <c r="X650" s="223">
        <v>1</v>
      </c>
      <c r="Y650" s="223">
        <v>1.2896007723374474</v>
      </c>
      <c r="Z650" s="223">
        <v>1.3684290509741617</v>
      </c>
      <c r="AA650" s="223">
        <v>1.3236073685907481</v>
      </c>
      <c r="AB650" s="223">
        <v>1</v>
      </c>
      <c r="AC650" s="223">
        <v>1</v>
      </c>
      <c r="AD650" s="223">
        <v>1.328136614220625</v>
      </c>
      <c r="AE650" s="223">
        <v>1</v>
      </c>
      <c r="AF650" s="223">
        <v>1</v>
      </c>
      <c r="AG650" s="223">
        <v>1</v>
      </c>
      <c r="AH650" s="223">
        <v>1.2764783827207593</v>
      </c>
      <c r="AI650" s="223">
        <v>1</v>
      </c>
      <c r="AJ650" s="223">
        <v>1.3145988267708812</v>
      </c>
      <c r="AK650" s="223">
        <v>1.2680374290018455</v>
      </c>
      <c r="AL650" s="223">
        <v>1</v>
      </c>
      <c r="AM650" s="223">
        <v>1.3342346756374415</v>
      </c>
      <c r="AN650" s="223">
        <v>1</v>
      </c>
      <c r="AO650" s="223">
        <v>1.3388334189322169</v>
      </c>
      <c r="AP650" s="223">
        <v>1</v>
      </c>
      <c r="AQ650" s="223">
        <v>1.3077256374623258</v>
      </c>
      <c r="AR650" s="223">
        <v>1</v>
      </c>
      <c r="AS650" s="223">
        <v>1.323351284492577</v>
      </c>
      <c r="AT650" s="223">
        <v>1.3611871021590576</v>
      </c>
      <c r="AU650" s="223">
        <v>1</v>
      </c>
      <c r="AV650" s="223">
        <v>1.2965168070473507</v>
      </c>
      <c r="AW650" s="223">
        <v>1</v>
      </c>
      <c r="AX650" s="223">
        <v>1</v>
      </c>
      <c r="AY650" s="223">
        <v>1.3171599393295004</v>
      </c>
      <c r="AZ650" s="223">
        <v>1</v>
      </c>
      <c r="BA650" s="223">
        <v>1</v>
      </c>
      <c r="BB650" s="223">
        <v>1</v>
      </c>
      <c r="BC650" s="21"/>
    </row>
    <row r="651" spans="1:55" ht="15" customHeight="1">
      <c r="A651" s="224">
        <f t="shared" si="58"/>
        <v>40360</v>
      </c>
      <c r="B651" s="225">
        <f t="shared" si="58"/>
        <v>40360</v>
      </c>
      <c r="C651" s="223">
        <v>1</v>
      </c>
      <c r="D651" s="223">
        <v>1</v>
      </c>
      <c r="E651" s="223">
        <v>1</v>
      </c>
      <c r="F651" s="223">
        <v>1.3362954361858317</v>
      </c>
      <c r="G651" s="223">
        <v>1.4034359516944981</v>
      </c>
      <c r="H651" s="223">
        <v>1</v>
      </c>
      <c r="I651" s="223">
        <v>1</v>
      </c>
      <c r="J651" s="223">
        <v>1</v>
      </c>
      <c r="K651" s="223">
        <v>1</v>
      </c>
      <c r="L651" s="223">
        <v>1.3519152085588291</v>
      </c>
      <c r="M651" s="223">
        <v>1.3274402334757753</v>
      </c>
      <c r="N651" s="223">
        <v>1</v>
      </c>
      <c r="O651" s="223">
        <v>1.3829536748096642</v>
      </c>
      <c r="P651" s="223">
        <v>1</v>
      </c>
      <c r="Q651" s="223">
        <v>1.3289949053241923</v>
      </c>
      <c r="R651" s="223">
        <v>1.3405904659761514</v>
      </c>
      <c r="S651" s="223">
        <v>1</v>
      </c>
      <c r="T651" s="223">
        <v>1.3158773126249672</v>
      </c>
      <c r="U651" s="223">
        <v>1</v>
      </c>
      <c r="V651" s="223">
        <v>1</v>
      </c>
      <c r="W651" s="223">
        <v>1.3195449086975144</v>
      </c>
      <c r="X651" s="223">
        <v>1</v>
      </c>
      <c r="Y651" s="223">
        <v>1.2903429736660399</v>
      </c>
      <c r="Z651" s="223">
        <v>1.364935598248183</v>
      </c>
      <c r="AA651" s="223">
        <v>1.3215790718074572</v>
      </c>
      <c r="AB651" s="223">
        <v>1</v>
      </c>
      <c r="AC651" s="223">
        <v>1</v>
      </c>
      <c r="AD651" s="223">
        <v>1.3246683261841823</v>
      </c>
      <c r="AE651" s="223">
        <v>1</v>
      </c>
      <c r="AF651" s="223">
        <v>1</v>
      </c>
      <c r="AG651" s="223">
        <v>1</v>
      </c>
      <c r="AH651" s="223">
        <v>1.2742460019009383</v>
      </c>
      <c r="AI651" s="223">
        <v>1</v>
      </c>
      <c r="AJ651" s="223">
        <v>1.3139225477036509</v>
      </c>
      <c r="AK651" s="223">
        <v>1.2681864902927567</v>
      </c>
      <c r="AL651" s="223">
        <v>1</v>
      </c>
      <c r="AM651" s="223">
        <v>1.3295901098587808</v>
      </c>
      <c r="AN651" s="223">
        <v>1</v>
      </c>
      <c r="AO651" s="223">
        <v>1.3357230423884108</v>
      </c>
      <c r="AP651" s="223">
        <v>1</v>
      </c>
      <c r="AQ651" s="223">
        <v>1.3047982251045716</v>
      </c>
      <c r="AR651" s="223">
        <v>1</v>
      </c>
      <c r="AS651" s="223">
        <v>1.320239812614415</v>
      </c>
      <c r="AT651" s="223">
        <v>1.3572517283720789</v>
      </c>
      <c r="AU651" s="223">
        <v>1</v>
      </c>
      <c r="AV651" s="223">
        <v>1.2936504239239341</v>
      </c>
      <c r="AW651" s="223">
        <v>1</v>
      </c>
      <c r="AX651" s="223">
        <v>1</v>
      </c>
      <c r="AY651" s="223">
        <v>1.3144260239775258</v>
      </c>
      <c r="AZ651" s="223">
        <v>1</v>
      </c>
      <c r="BA651" s="223">
        <v>1</v>
      </c>
      <c r="BB651" s="223">
        <v>1</v>
      </c>
      <c r="BC651" s="21"/>
    </row>
    <row r="652" spans="1:55" ht="15" customHeight="1">
      <c r="A652" s="224">
        <f t="shared" si="58"/>
        <v>40391</v>
      </c>
      <c r="B652" s="225">
        <f t="shared" si="58"/>
        <v>40391</v>
      </c>
      <c r="C652" s="223">
        <v>1</v>
      </c>
      <c r="D652" s="223">
        <v>1</v>
      </c>
      <c r="E652" s="223">
        <v>1</v>
      </c>
      <c r="F652" s="223">
        <v>1.3336972567953396</v>
      </c>
      <c r="G652" s="223">
        <v>1.3999836304149214</v>
      </c>
      <c r="H652" s="223">
        <v>1</v>
      </c>
      <c r="I652" s="223">
        <v>1</v>
      </c>
      <c r="J652" s="223">
        <v>1</v>
      </c>
      <c r="K652" s="223">
        <v>1</v>
      </c>
      <c r="L652" s="223">
        <v>1.3497329053252187</v>
      </c>
      <c r="M652" s="223">
        <v>1.3243723212671783</v>
      </c>
      <c r="N652" s="223">
        <v>1</v>
      </c>
      <c r="O652" s="223">
        <v>1.3795353804385122</v>
      </c>
      <c r="P652" s="223">
        <v>1</v>
      </c>
      <c r="Q652" s="223">
        <v>1.326113097757011</v>
      </c>
      <c r="R652" s="223">
        <v>1.3375731676190439</v>
      </c>
      <c r="S652" s="223">
        <v>1</v>
      </c>
      <c r="T652" s="223">
        <v>1.3134006811912537</v>
      </c>
      <c r="U652" s="223">
        <v>1</v>
      </c>
      <c r="V652" s="223">
        <v>1</v>
      </c>
      <c r="W652" s="223">
        <v>1.3089052522098512</v>
      </c>
      <c r="X652" s="223">
        <v>1</v>
      </c>
      <c r="Y652" s="223">
        <v>1.2910785477976845</v>
      </c>
      <c r="Z652" s="223">
        <v>1.361599428551858</v>
      </c>
      <c r="AA652" s="223">
        <v>1.31952153416016</v>
      </c>
      <c r="AB652" s="223">
        <v>1</v>
      </c>
      <c r="AC652" s="223">
        <v>1</v>
      </c>
      <c r="AD652" s="223">
        <v>1.3213258545490736</v>
      </c>
      <c r="AE652" s="223">
        <v>1</v>
      </c>
      <c r="AF652" s="223">
        <v>1</v>
      </c>
      <c r="AG652" s="223">
        <v>1</v>
      </c>
      <c r="AH652" s="223">
        <v>1.2720299588736168</v>
      </c>
      <c r="AI652" s="223">
        <v>1</v>
      </c>
      <c r="AJ652" s="223">
        <v>1.3130362605906771</v>
      </c>
      <c r="AK652" s="223">
        <v>1.2675756187829124</v>
      </c>
      <c r="AL652" s="223">
        <v>1</v>
      </c>
      <c r="AM652" s="223">
        <v>1.3247247708120997</v>
      </c>
      <c r="AN652" s="223">
        <v>1</v>
      </c>
      <c r="AO652" s="223">
        <v>1.332552129503221</v>
      </c>
      <c r="AP652" s="223">
        <v>1</v>
      </c>
      <c r="AQ652" s="223">
        <v>1.3019494843660497</v>
      </c>
      <c r="AR652" s="223">
        <v>1</v>
      </c>
      <c r="AS652" s="223">
        <v>1.3172714308960134</v>
      </c>
      <c r="AT652" s="223">
        <v>1.3532354712386412</v>
      </c>
      <c r="AU652" s="223">
        <v>1</v>
      </c>
      <c r="AV652" s="223">
        <v>1.2908550098735272</v>
      </c>
      <c r="AW652" s="223">
        <v>1</v>
      </c>
      <c r="AX652" s="223">
        <v>1</v>
      </c>
      <c r="AY652" s="223">
        <v>1.3116793018875752</v>
      </c>
      <c r="AZ652" s="223">
        <v>1</v>
      </c>
      <c r="BA652" s="223">
        <v>1</v>
      </c>
      <c r="BB652" s="223">
        <v>1</v>
      </c>
      <c r="BC652" s="21"/>
    </row>
    <row r="653" spans="1:55" ht="15" customHeight="1">
      <c r="A653" s="224">
        <f t="shared" si="58"/>
        <v>40422</v>
      </c>
      <c r="B653" s="225">
        <f t="shared" si="58"/>
        <v>40422</v>
      </c>
      <c r="C653" s="223">
        <v>1</v>
      </c>
      <c r="D653" s="223">
        <v>1</v>
      </c>
      <c r="E653" s="223">
        <v>1</v>
      </c>
      <c r="F653" s="223">
        <v>1.330989576871314</v>
      </c>
      <c r="G653" s="223">
        <v>1.3965395182597222</v>
      </c>
      <c r="H653" s="223">
        <v>1</v>
      </c>
      <c r="I653" s="223">
        <v>1</v>
      </c>
      <c r="J653" s="223">
        <v>1</v>
      </c>
      <c r="K653" s="223">
        <v>1</v>
      </c>
      <c r="L653" s="223">
        <v>1.3475341500811342</v>
      </c>
      <c r="M653" s="223">
        <v>1.3212867883054398</v>
      </c>
      <c r="N653" s="223">
        <v>1</v>
      </c>
      <c r="O653" s="223">
        <v>1.3761463440995709</v>
      </c>
      <c r="P653" s="223">
        <v>1</v>
      </c>
      <c r="Q653" s="223">
        <v>1.3231965967465249</v>
      </c>
      <c r="R653" s="223">
        <v>1.3345809635578683</v>
      </c>
      <c r="S653" s="223">
        <v>1</v>
      </c>
      <c r="T653" s="223">
        <v>1.3108971906297511</v>
      </c>
      <c r="U653" s="223">
        <v>1</v>
      </c>
      <c r="V653" s="223">
        <v>1</v>
      </c>
      <c r="W653" s="223">
        <v>1.2999830564295369</v>
      </c>
      <c r="X653" s="223">
        <v>1</v>
      </c>
      <c r="Y653" s="223">
        <v>1.2918078008568734</v>
      </c>
      <c r="Z653" s="223">
        <v>1.3584114972301111</v>
      </c>
      <c r="AA653" s="223">
        <v>1.3174363444509416</v>
      </c>
      <c r="AB653" s="223">
        <v>1</v>
      </c>
      <c r="AC653" s="223">
        <v>1</v>
      </c>
      <c r="AD653" s="223">
        <v>1.3181019474694973</v>
      </c>
      <c r="AE653" s="223">
        <v>1</v>
      </c>
      <c r="AF653" s="223">
        <v>1</v>
      </c>
      <c r="AG653" s="223">
        <v>1</v>
      </c>
      <c r="AH653" s="223">
        <v>1.2698293707335795</v>
      </c>
      <c r="AI653" s="223">
        <v>1</v>
      </c>
      <c r="AJ653" s="223">
        <v>1.3119505306878048</v>
      </c>
      <c r="AK653" s="223">
        <v>1.2662413199919509</v>
      </c>
      <c r="AL653" s="223">
        <v>1</v>
      </c>
      <c r="AM653" s="223">
        <v>1.3196522551137231</v>
      </c>
      <c r="AN653" s="223">
        <v>1</v>
      </c>
      <c r="AO653" s="223">
        <v>1.329324157637205</v>
      </c>
      <c r="AP653" s="223">
        <v>1</v>
      </c>
      <c r="AQ653" s="223">
        <v>1.2991007436275279</v>
      </c>
      <c r="AR653" s="223">
        <v>1</v>
      </c>
      <c r="AS653" s="223">
        <v>1.3144380103091622</v>
      </c>
      <c r="AT653" s="223">
        <v>1.3491431637739204</v>
      </c>
      <c r="AU653" s="223">
        <v>1</v>
      </c>
      <c r="AV653" s="223">
        <v>1.2881265800334889</v>
      </c>
      <c r="AW653" s="223">
        <v>1</v>
      </c>
      <c r="AX653" s="223">
        <v>1</v>
      </c>
      <c r="AY653" s="223">
        <v>1.3089205125366143</v>
      </c>
      <c r="AZ653" s="223">
        <v>1</v>
      </c>
      <c r="BA653" s="223">
        <v>1</v>
      </c>
      <c r="BB653" s="223">
        <v>1</v>
      </c>
      <c r="BC653" s="21"/>
    </row>
    <row r="654" spans="1:55" ht="15" customHeight="1">
      <c r="A654" s="224">
        <f t="shared" si="58"/>
        <v>40452</v>
      </c>
      <c r="B654" s="225">
        <f t="shared" si="58"/>
        <v>40452</v>
      </c>
      <c r="C654" s="223">
        <v>1</v>
      </c>
      <c r="D654" s="223">
        <v>1</v>
      </c>
      <c r="E654" s="223">
        <v>1</v>
      </c>
      <c r="F654" s="223">
        <v>1.3281732366498613</v>
      </c>
      <c r="G654" s="223">
        <v>1.3931035743107054</v>
      </c>
      <c r="H654" s="223">
        <v>1</v>
      </c>
      <c r="I654" s="223">
        <v>1</v>
      </c>
      <c r="J654" s="223">
        <v>1</v>
      </c>
      <c r="K654" s="223">
        <v>1</v>
      </c>
      <c r="L654" s="223">
        <v>1.345319060502228</v>
      </c>
      <c r="M654" s="223">
        <v>1.3181838295742683</v>
      </c>
      <c r="N654" s="223">
        <v>1</v>
      </c>
      <c r="O654" s="223">
        <v>1.3727863125161626</v>
      </c>
      <c r="P654" s="223">
        <v>1</v>
      </c>
      <c r="Q654" s="223">
        <v>1.3202457281695541</v>
      </c>
      <c r="R654" s="223">
        <v>1.3316136538498342</v>
      </c>
      <c r="S654" s="223">
        <v>1</v>
      </c>
      <c r="T654" s="223">
        <v>1.3083670598879011</v>
      </c>
      <c r="U654" s="223">
        <v>1</v>
      </c>
      <c r="V654" s="223">
        <v>1</v>
      </c>
      <c r="W654" s="223">
        <v>1.2927151031267383</v>
      </c>
      <c r="X654" s="223">
        <v>1</v>
      </c>
      <c r="Y654" s="223">
        <v>1.2925307175170935</v>
      </c>
      <c r="Z654" s="223">
        <v>1.3553703147417948</v>
      </c>
      <c r="AA654" s="223">
        <v>1.3153236841500411</v>
      </c>
      <c r="AB654" s="223">
        <v>1</v>
      </c>
      <c r="AC654" s="223">
        <v>1</v>
      </c>
      <c r="AD654" s="223">
        <v>1.314995396239822</v>
      </c>
      <c r="AE654" s="223">
        <v>1</v>
      </c>
      <c r="AF654" s="223">
        <v>1</v>
      </c>
      <c r="AG654" s="223">
        <v>1</v>
      </c>
      <c r="AH654" s="223">
        <v>1.2676441411507446</v>
      </c>
      <c r="AI654" s="223">
        <v>1</v>
      </c>
      <c r="AJ654" s="223">
        <v>1.3106657799879526</v>
      </c>
      <c r="AK654" s="223">
        <v>1.2641832579675891</v>
      </c>
      <c r="AL654" s="223">
        <v>1</v>
      </c>
      <c r="AM654" s="223">
        <v>1.3143755750449184</v>
      </c>
      <c r="AN654" s="223">
        <v>1</v>
      </c>
      <c r="AO654" s="223">
        <v>1.3260396966493027</v>
      </c>
      <c r="AP654" s="223">
        <v>1</v>
      </c>
      <c r="AQ654" s="223">
        <v>1.2962520028890059</v>
      </c>
      <c r="AR654" s="223">
        <v>1</v>
      </c>
      <c r="AS654" s="223">
        <v>1.3117382978892258</v>
      </c>
      <c r="AT654" s="223">
        <v>1.3449757590692042</v>
      </c>
      <c r="AU654" s="223">
        <v>1</v>
      </c>
      <c r="AV654" s="223">
        <v>1.2854645612468754</v>
      </c>
      <c r="AW654" s="223">
        <v>1</v>
      </c>
      <c r="AX654" s="223">
        <v>1</v>
      </c>
      <c r="AY654" s="223">
        <v>1.3061497805569169</v>
      </c>
      <c r="AZ654" s="223">
        <v>1</v>
      </c>
      <c r="BA654" s="223">
        <v>1</v>
      </c>
      <c r="BB654" s="223">
        <v>1</v>
      </c>
      <c r="BC654" s="21"/>
    </row>
    <row r="655" spans="1:55" ht="15" customHeight="1">
      <c r="A655" s="224">
        <f t="shared" si="58"/>
        <v>40483</v>
      </c>
      <c r="B655" s="225">
        <f t="shared" si="58"/>
        <v>40483</v>
      </c>
      <c r="C655" s="223">
        <v>1</v>
      </c>
      <c r="D655" s="223">
        <v>1</v>
      </c>
      <c r="E655" s="223">
        <v>1</v>
      </c>
      <c r="F655" s="223">
        <v>1.325245358458327</v>
      </c>
      <c r="G655" s="223">
        <v>1.3896760361692895</v>
      </c>
      <c r="H655" s="223">
        <v>1</v>
      </c>
      <c r="I655" s="223">
        <v>1</v>
      </c>
      <c r="J655" s="223">
        <v>1</v>
      </c>
      <c r="K655" s="223">
        <v>1</v>
      </c>
      <c r="L655" s="223">
        <v>1.3430871958595465</v>
      </c>
      <c r="M655" s="223">
        <v>1.3150630409287962</v>
      </c>
      <c r="N655" s="223">
        <v>1</v>
      </c>
      <c r="O655" s="223">
        <v>1.369456026496048</v>
      </c>
      <c r="P655" s="223">
        <v>1</v>
      </c>
      <c r="Q655" s="223">
        <v>1.3172596391261049</v>
      </c>
      <c r="R655" s="223">
        <v>1.3286718908395763</v>
      </c>
      <c r="S655" s="223">
        <v>1</v>
      </c>
      <c r="T655" s="223">
        <v>1.305809595872407</v>
      </c>
      <c r="U655" s="223">
        <v>1</v>
      </c>
      <c r="V655" s="223">
        <v>1</v>
      </c>
      <c r="W655" s="223">
        <v>1.2870993175362992</v>
      </c>
      <c r="X655" s="223">
        <v>1</v>
      </c>
      <c r="Y655" s="223">
        <v>1.2932470681226285</v>
      </c>
      <c r="Z655" s="223">
        <v>1.3524794314730042</v>
      </c>
      <c r="AA655" s="223">
        <v>1.31318279634306</v>
      </c>
      <c r="AB655" s="223">
        <v>1</v>
      </c>
      <c r="AC655" s="223">
        <v>1</v>
      </c>
      <c r="AD655" s="223">
        <v>1.3120090235459025</v>
      </c>
      <c r="AE655" s="223">
        <v>1</v>
      </c>
      <c r="AF655" s="223">
        <v>1</v>
      </c>
      <c r="AG655" s="223">
        <v>1</v>
      </c>
      <c r="AH655" s="223">
        <v>1.2654746982775116</v>
      </c>
      <c r="AI655" s="223">
        <v>1</v>
      </c>
      <c r="AJ655" s="223">
        <v>1.3091756681769684</v>
      </c>
      <c r="AK655" s="223">
        <v>1.2613765189231561</v>
      </c>
      <c r="AL655" s="223">
        <v>1</v>
      </c>
      <c r="AM655" s="223">
        <v>1.3088906765425756</v>
      </c>
      <c r="AN655" s="223">
        <v>1</v>
      </c>
      <c r="AO655" s="223">
        <v>1.3226973769807588</v>
      </c>
      <c r="AP655" s="223">
        <v>1</v>
      </c>
      <c r="AQ655" s="223">
        <v>1.2934032621504841</v>
      </c>
      <c r="AR655" s="223">
        <v>1</v>
      </c>
      <c r="AS655" s="223">
        <v>1.3091756270927717</v>
      </c>
      <c r="AT655" s="223">
        <v>1.3407316211125024</v>
      </c>
      <c r="AU655" s="223">
        <v>1</v>
      </c>
      <c r="AV655" s="223">
        <v>1.2828706557822485</v>
      </c>
      <c r="AW655" s="223">
        <v>1</v>
      </c>
      <c r="AX655" s="223">
        <v>1</v>
      </c>
      <c r="AY655" s="223">
        <v>1.3033668204735216</v>
      </c>
      <c r="AZ655" s="223">
        <v>1</v>
      </c>
      <c r="BA655" s="223">
        <v>1</v>
      </c>
      <c r="BB655" s="223">
        <v>1</v>
      </c>
      <c r="BC655" s="21"/>
    </row>
    <row r="656" spans="1:55" ht="15" customHeight="1">
      <c r="A656" s="224">
        <f t="shared" si="58"/>
        <v>40513</v>
      </c>
      <c r="B656" s="225">
        <f t="shared" si="58"/>
        <v>40513</v>
      </c>
      <c r="C656" s="223">
        <v>1</v>
      </c>
      <c r="D656" s="223">
        <v>1</v>
      </c>
      <c r="E656" s="223">
        <v>1</v>
      </c>
      <c r="F656" s="223">
        <v>1.3222067964109725</v>
      </c>
      <c r="G656" s="223">
        <v>1.3862568621380367</v>
      </c>
      <c r="H656" s="223">
        <v>1</v>
      </c>
      <c r="I656" s="223">
        <v>1</v>
      </c>
      <c r="J656" s="223">
        <v>1</v>
      </c>
      <c r="K656" s="223">
        <v>1</v>
      </c>
      <c r="L656" s="223">
        <v>1.3408386760540056</v>
      </c>
      <c r="M656" s="223">
        <v>1.3119246197018704</v>
      </c>
      <c r="N656" s="223">
        <v>1</v>
      </c>
      <c r="O656" s="223">
        <v>1.366155229561566</v>
      </c>
      <c r="P656" s="223">
        <v>1</v>
      </c>
      <c r="Q656" s="223">
        <v>1.314238660057609</v>
      </c>
      <c r="R656" s="223">
        <v>1.3257554716984901</v>
      </c>
      <c r="S656" s="223">
        <v>1</v>
      </c>
      <c r="T656" s="223">
        <v>1.3032250211642011</v>
      </c>
      <c r="U656" s="223">
        <v>1</v>
      </c>
      <c r="V656" s="223">
        <v>1</v>
      </c>
      <c r="W656" s="223">
        <v>1.2830764666692709</v>
      </c>
      <c r="X656" s="223">
        <v>1</v>
      </c>
      <c r="Y656" s="223">
        <v>1.2939568367452865</v>
      </c>
      <c r="Z656" s="223">
        <v>1.349737342080807</v>
      </c>
      <c r="AA656" s="223">
        <v>1.3110138660729809</v>
      </c>
      <c r="AB656" s="223">
        <v>1</v>
      </c>
      <c r="AC656" s="223">
        <v>1</v>
      </c>
      <c r="AD656" s="223">
        <v>1.3091416082049425</v>
      </c>
      <c r="AE656" s="223">
        <v>1</v>
      </c>
      <c r="AF656" s="223">
        <v>1</v>
      </c>
      <c r="AG656" s="223">
        <v>1</v>
      </c>
      <c r="AH656" s="223">
        <v>1.2633209439772966</v>
      </c>
      <c r="AI656" s="223">
        <v>1</v>
      </c>
      <c r="AJ656" s="223">
        <v>1.3074806273456065</v>
      </c>
      <c r="AK656" s="223">
        <v>1.2578206401947023</v>
      </c>
      <c r="AL656" s="223">
        <v>1</v>
      </c>
      <c r="AM656" s="223">
        <v>1.3032005762332093</v>
      </c>
      <c r="AN656" s="223">
        <v>1</v>
      </c>
      <c r="AO656" s="223">
        <v>1.3192977755441977</v>
      </c>
      <c r="AP656" s="223">
        <v>1</v>
      </c>
      <c r="AQ656" s="223">
        <v>1.2905545214119623</v>
      </c>
      <c r="AR656" s="223">
        <v>1</v>
      </c>
      <c r="AS656" s="223">
        <v>1.3067487294439688</v>
      </c>
      <c r="AT656" s="223">
        <v>1.3364117097814749</v>
      </c>
      <c r="AU656" s="223">
        <v>1</v>
      </c>
      <c r="AV656" s="223">
        <v>1.2803442824036031</v>
      </c>
      <c r="AW656" s="223">
        <v>1</v>
      </c>
      <c r="AX656" s="223">
        <v>1</v>
      </c>
      <c r="AY656" s="223">
        <v>1.3005717586552743</v>
      </c>
      <c r="AZ656" s="223">
        <v>1</v>
      </c>
      <c r="BA656" s="223">
        <v>1</v>
      </c>
      <c r="BB656" s="223">
        <v>1</v>
      </c>
      <c r="BC656" s="21"/>
    </row>
    <row r="657" spans="1:54" ht="15" customHeight="1">
      <c r="A657" s="224">
        <f t="shared" si="58"/>
        <v>40544</v>
      </c>
      <c r="B657" s="225">
        <f t="shared" si="58"/>
        <v>40544</v>
      </c>
      <c r="C657" s="223">
        <v>1</v>
      </c>
      <c r="D657" s="223">
        <v>1</v>
      </c>
      <c r="E657" s="223">
        <v>1</v>
      </c>
      <c r="F657" s="223">
        <v>1.3190870278252214</v>
      </c>
      <c r="G657" s="223">
        <v>1.3828236919199264</v>
      </c>
      <c r="H657" s="223">
        <v>1</v>
      </c>
      <c r="I657" s="223">
        <v>1</v>
      </c>
      <c r="J657" s="223">
        <v>1</v>
      </c>
      <c r="K657" s="223">
        <v>1</v>
      </c>
      <c r="L657" s="223">
        <v>1.3385692490036516</v>
      </c>
      <c r="M657" s="223">
        <v>1.3087731414450234</v>
      </c>
      <c r="N657" s="223">
        <v>1</v>
      </c>
      <c r="O657" s="223">
        <v>1.3628736044940137</v>
      </c>
      <c r="P657" s="223">
        <v>1</v>
      </c>
      <c r="Q657" s="223">
        <v>1.3111926674722796</v>
      </c>
      <c r="R657" s="223">
        <v>1.3228594600849539</v>
      </c>
      <c r="S657" s="223">
        <v>1</v>
      </c>
      <c r="T657" s="223">
        <v>1.3006208752417343</v>
      </c>
      <c r="U657" s="223">
        <v>1</v>
      </c>
      <c r="V657" s="223">
        <v>1</v>
      </c>
      <c r="W657" s="223">
        <v>1.280292359412444</v>
      </c>
      <c r="X657" s="223">
        <v>1</v>
      </c>
      <c r="Y657" s="223">
        <v>1.29457003138969</v>
      </c>
      <c r="Z657" s="223">
        <v>1.3470941230229392</v>
      </c>
      <c r="AA657" s="223">
        <v>1.3087996611115318</v>
      </c>
      <c r="AB657" s="223">
        <v>1</v>
      </c>
      <c r="AC657" s="223">
        <v>1</v>
      </c>
      <c r="AD657" s="223">
        <v>1.3063668743072649</v>
      </c>
      <c r="AE657" s="223">
        <v>1</v>
      </c>
      <c r="AF657" s="223">
        <v>1</v>
      </c>
      <c r="AG657" s="223">
        <v>1</v>
      </c>
      <c r="AH657" s="223">
        <v>1.261179594731862</v>
      </c>
      <c r="AI657" s="223">
        <v>1</v>
      </c>
      <c r="AJ657" s="223">
        <v>1.3056201389543802</v>
      </c>
      <c r="AK657" s="223">
        <v>1.2536949396033497</v>
      </c>
      <c r="AL657" s="223">
        <v>1</v>
      </c>
      <c r="AM657" s="223">
        <v>1.297375978012121</v>
      </c>
      <c r="AN657" s="223">
        <v>1</v>
      </c>
      <c r="AO657" s="223">
        <v>1.3158678953373191</v>
      </c>
      <c r="AP657" s="223">
        <v>1</v>
      </c>
      <c r="AQ657" s="223">
        <v>1.2877057806734404</v>
      </c>
      <c r="AR657" s="223">
        <v>1</v>
      </c>
      <c r="AS657" s="223">
        <v>1.3044015271878602</v>
      </c>
      <c r="AT657" s="223">
        <v>1.3320334932183184</v>
      </c>
      <c r="AU657" s="223">
        <v>1</v>
      </c>
      <c r="AV657" s="223">
        <v>1.277875439813088</v>
      </c>
      <c r="AW657" s="223">
        <v>1</v>
      </c>
      <c r="AX657" s="223">
        <v>1</v>
      </c>
      <c r="AY657" s="223">
        <v>1.2977649559003479</v>
      </c>
      <c r="AZ657" s="223">
        <v>1</v>
      </c>
      <c r="BA657" s="223">
        <v>1</v>
      </c>
      <c r="BB657" s="223">
        <v>1</v>
      </c>
    </row>
    <row r="658" spans="1:54" ht="15" customHeight="1">
      <c r="A658" s="224">
        <f t="shared" si="58"/>
        <v>40575</v>
      </c>
      <c r="B658" s="225">
        <f t="shared" si="58"/>
        <v>40575</v>
      </c>
      <c r="C658" s="223">
        <v>1</v>
      </c>
      <c r="D658" s="223">
        <v>1</v>
      </c>
      <c r="E658" s="223">
        <v>1</v>
      </c>
      <c r="F658" s="223">
        <v>1.315960522982738</v>
      </c>
      <c r="G658" s="223">
        <v>1.3793193102399062</v>
      </c>
      <c r="H658" s="223">
        <v>1</v>
      </c>
      <c r="I658" s="223">
        <v>1</v>
      </c>
      <c r="J658" s="223">
        <v>1</v>
      </c>
      <c r="K658" s="223">
        <v>1</v>
      </c>
      <c r="L658" s="223">
        <v>1.3362678203617617</v>
      </c>
      <c r="M658" s="223">
        <v>1.3056200599173777</v>
      </c>
      <c r="N658" s="223">
        <v>1</v>
      </c>
      <c r="O658" s="223">
        <v>1.3595850662612343</v>
      </c>
      <c r="P658" s="223">
        <v>1</v>
      </c>
      <c r="Q658" s="223">
        <v>1.3081465325461596</v>
      </c>
      <c r="R658" s="223">
        <v>1.3199714841852441</v>
      </c>
      <c r="S658" s="223">
        <v>1</v>
      </c>
      <c r="T658" s="223">
        <v>1.2980162028493167</v>
      </c>
      <c r="U658" s="223">
        <v>1</v>
      </c>
      <c r="V658" s="223">
        <v>1</v>
      </c>
      <c r="W658" s="223">
        <v>1.2779376654803258</v>
      </c>
      <c r="X658" s="223">
        <v>1</v>
      </c>
      <c r="Y658" s="223">
        <v>1.2948552649670433</v>
      </c>
      <c r="Z658" s="223">
        <v>1.3444239244067697</v>
      </c>
      <c r="AA658" s="223">
        <v>1.3064957056862287</v>
      </c>
      <c r="AB658" s="223">
        <v>1</v>
      </c>
      <c r="AC658" s="223">
        <v>1</v>
      </c>
      <c r="AD658" s="223">
        <v>1.3036192273459553</v>
      </c>
      <c r="AE658" s="223">
        <v>1</v>
      </c>
      <c r="AF658" s="223">
        <v>1</v>
      </c>
      <c r="AG658" s="223">
        <v>1</v>
      </c>
      <c r="AH658" s="223">
        <v>1.2590423551600387</v>
      </c>
      <c r="AI658" s="223">
        <v>1</v>
      </c>
      <c r="AJ658" s="223">
        <v>1.3036954148020925</v>
      </c>
      <c r="AK658" s="223">
        <v>1.249462955792467</v>
      </c>
      <c r="AL658" s="223">
        <v>1</v>
      </c>
      <c r="AM658" s="223">
        <v>1.2915932358372353</v>
      </c>
      <c r="AN658" s="223">
        <v>1</v>
      </c>
      <c r="AO658" s="223">
        <v>1.3124761848431563</v>
      </c>
      <c r="AP658" s="223">
        <v>1</v>
      </c>
      <c r="AQ658" s="223">
        <v>1.2848570399349186</v>
      </c>
      <c r="AR658" s="223">
        <v>1</v>
      </c>
      <c r="AS658" s="223">
        <v>1.3019920026701348</v>
      </c>
      <c r="AT658" s="223">
        <v>1.3276403253569753</v>
      </c>
      <c r="AU658" s="223">
        <v>1</v>
      </c>
      <c r="AV658" s="223">
        <v>1.275439316266181</v>
      </c>
      <c r="AW658" s="223">
        <v>1</v>
      </c>
      <c r="AX658" s="223">
        <v>1</v>
      </c>
      <c r="AY658" s="223">
        <v>1.2949471569331286</v>
      </c>
      <c r="AZ658" s="223">
        <v>1</v>
      </c>
      <c r="BA658" s="223">
        <v>1</v>
      </c>
      <c r="BB658" s="223">
        <v>1</v>
      </c>
    </row>
    <row r="659" spans="1:54" ht="15" customHeight="1">
      <c r="A659" s="224">
        <f t="shared" si="58"/>
        <v>40603</v>
      </c>
      <c r="B659" s="225">
        <f t="shared" si="58"/>
        <v>40603</v>
      </c>
      <c r="C659" s="223">
        <v>1</v>
      </c>
      <c r="D659" s="223">
        <v>1</v>
      </c>
      <c r="E659" s="223">
        <v>1</v>
      </c>
      <c r="F659" s="223">
        <v>1.3128707243070421</v>
      </c>
      <c r="G659" s="223">
        <v>1.3757096518395839</v>
      </c>
      <c r="H659" s="223">
        <v>1</v>
      </c>
      <c r="I659" s="223">
        <v>1</v>
      </c>
      <c r="J659" s="223">
        <v>1</v>
      </c>
      <c r="K659" s="223">
        <v>1</v>
      </c>
      <c r="L659" s="223">
        <v>1.3339274925283586</v>
      </c>
      <c r="M659" s="223">
        <v>1.3024720550743869</v>
      </c>
      <c r="N659" s="223">
        <v>1</v>
      </c>
      <c r="O659" s="223">
        <v>1.3562743428944097</v>
      </c>
      <c r="P659" s="223">
        <v>1</v>
      </c>
      <c r="Q659" s="223">
        <v>1.3051147885716192</v>
      </c>
      <c r="R659" s="223">
        <v>1.3170844354160778</v>
      </c>
      <c r="S659" s="223">
        <v>1</v>
      </c>
      <c r="T659" s="223">
        <v>1.2954221413224007</v>
      </c>
      <c r="U659" s="223">
        <v>1</v>
      </c>
      <c r="V659" s="223">
        <v>1</v>
      </c>
      <c r="W659" s="223">
        <v>1.2755550722624218</v>
      </c>
      <c r="X659" s="223">
        <v>1</v>
      </c>
      <c r="Y659" s="223">
        <v>1.2946725446855802</v>
      </c>
      <c r="Z659" s="223">
        <v>1.3416530315362816</v>
      </c>
      <c r="AA659" s="223">
        <v>1.3040749330018164</v>
      </c>
      <c r="AB659" s="223">
        <v>1</v>
      </c>
      <c r="AC659" s="223">
        <v>1</v>
      </c>
      <c r="AD659" s="223">
        <v>1.3008607638027685</v>
      </c>
      <c r="AE659" s="223">
        <v>1</v>
      </c>
      <c r="AF659" s="223">
        <v>1</v>
      </c>
      <c r="AG659" s="223">
        <v>1</v>
      </c>
      <c r="AH659" s="223">
        <v>1.2569044315345599</v>
      </c>
      <c r="AI659" s="223">
        <v>1</v>
      </c>
      <c r="AJ659" s="223">
        <v>1.3017650597504513</v>
      </c>
      <c r="AK659" s="223">
        <v>1.2453954712527833</v>
      </c>
      <c r="AL659" s="223">
        <v>1</v>
      </c>
      <c r="AM659" s="223">
        <v>1.2859549991239845</v>
      </c>
      <c r="AN659" s="223">
        <v>1</v>
      </c>
      <c r="AO659" s="223">
        <v>1.3091630760567043</v>
      </c>
      <c r="AP659" s="223">
        <v>1</v>
      </c>
      <c r="AQ659" s="223">
        <v>1.2820082991963966</v>
      </c>
      <c r="AR659" s="223">
        <v>1</v>
      </c>
      <c r="AS659" s="223">
        <v>1.2994365636544816</v>
      </c>
      <c r="AT659" s="223">
        <v>1.3232573008213335</v>
      </c>
      <c r="AU659" s="223">
        <v>1</v>
      </c>
      <c r="AV659" s="223">
        <v>1.2730218616020277</v>
      </c>
      <c r="AW659" s="223">
        <v>1</v>
      </c>
      <c r="AX659" s="223">
        <v>1</v>
      </c>
      <c r="AY659" s="223">
        <v>1.2921186733629204</v>
      </c>
      <c r="AZ659" s="223">
        <v>1</v>
      </c>
      <c r="BA659" s="223">
        <v>1</v>
      </c>
      <c r="BB659" s="223">
        <v>1</v>
      </c>
    </row>
    <row r="660" spans="1:54" ht="15" customHeight="1">
      <c r="A660" s="224">
        <f t="shared" si="58"/>
        <v>40634</v>
      </c>
      <c r="B660" s="225">
        <f t="shared" si="58"/>
        <v>40634</v>
      </c>
      <c r="C660" s="223">
        <v>1</v>
      </c>
      <c r="D660" s="223">
        <v>1</v>
      </c>
      <c r="E660" s="223">
        <v>1</v>
      </c>
      <c r="F660" s="223">
        <v>1.3098167425179188</v>
      </c>
      <c r="G660" s="223">
        <v>1.3719977089020901</v>
      </c>
      <c r="H660" s="223">
        <v>1</v>
      </c>
      <c r="I660" s="223">
        <v>1</v>
      </c>
      <c r="J660" s="223">
        <v>1</v>
      </c>
      <c r="K660" s="223">
        <v>1</v>
      </c>
      <c r="L660" s="223">
        <v>1.3315491993192479</v>
      </c>
      <c r="M660" s="223">
        <v>1.2993290339643047</v>
      </c>
      <c r="N660" s="223">
        <v>1</v>
      </c>
      <c r="O660" s="223">
        <v>1.352942057570488</v>
      </c>
      <c r="P660" s="223">
        <v>1</v>
      </c>
      <c r="Q660" s="223">
        <v>1.3020971049319976</v>
      </c>
      <c r="R660" s="223">
        <v>1.3141983193579565</v>
      </c>
      <c r="S660" s="223">
        <v>1</v>
      </c>
      <c r="T660" s="223">
        <v>1.2928384568708906</v>
      </c>
      <c r="U660" s="223">
        <v>1</v>
      </c>
      <c r="V660" s="223">
        <v>1</v>
      </c>
      <c r="W660" s="223">
        <v>1.2731452657593334</v>
      </c>
      <c r="X660" s="223">
        <v>1</v>
      </c>
      <c r="Y660" s="223">
        <v>1.2940323405729715</v>
      </c>
      <c r="Z660" s="223">
        <v>1.3387840475021573</v>
      </c>
      <c r="AA660" s="223">
        <v>1.3015402784396253</v>
      </c>
      <c r="AB660" s="223">
        <v>1</v>
      </c>
      <c r="AC660" s="223">
        <v>1</v>
      </c>
      <c r="AD660" s="223">
        <v>1.2980917775601466</v>
      </c>
      <c r="AE660" s="223">
        <v>1</v>
      </c>
      <c r="AF660" s="223">
        <v>1</v>
      </c>
      <c r="AG660" s="223">
        <v>1</v>
      </c>
      <c r="AH660" s="223">
        <v>1.2547658522835996</v>
      </c>
      <c r="AI660" s="223">
        <v>1</v>
      </c>
      <c r="AJ660" s="223">
        <v>1.2998292071315372</v>
      </c>
      <c r="AK660" s="223">
        <v>1.2414880719672339</v>
      </c>
      <c r="AL660" s="223">
        <v>1</v>
      </c>
      <c r="AM660" s="223">
        <v>1.2804568105704806</v>
      </c>
      <c r="AN660" s="223">
        <v>1</v>
      </c>
      <c r="AO660" s="223">
        <v>1.3059266142799133</v>
      </c>
      <c r="AP660" s="223">
        <v>1</v>
      </c>
      <c r="AQ660" s="223">
        <v>1.2791595584578748</v>
      </c>
      <c r="AR660" s="223">
        <v>1</v>
      </c>
      <c r="AS660" s="223">
        <v>1.2967389927805921</v>
      </c>
      <c r="AT660" s="223">
        <v>1.3188842213769383</v>
      </c>
      <c r="AU660" s="223">
        <v>1</v>
      </c>
      <c r="AV660" s="223">
        <v>1.2706226544701258</v>
      </c>
      <c r="AW660" s="223">
        <v>1</v>
      </c>
      <c r="AX660" s="223">
        <v>1</v>
      </c>
      <c r="AY660" s="223">
        <v>1.2892798012047972</v>
      </c>
      <c r="AZ660" s="223">
        <v>1</v>
      </c>
      <c r="BA660" s="223">
        <v>1</v>
      </c>
      <c r="BB660" s="223">
        <v>1</v>
      </c>
    </row>
    <row r="661" spans="1:54" ht="15" customHeight="1">
      <c r="A661" s="224">
        <f t="shared" si="58"/>
        <v>40664</v>
      </c>
      <c r="B661" s="225">
        <f t="shared" si="58"/>
        <v>40664</v>
      </c>
      <c r="C661" s="223">
        <v>1</v>
      </c>
      <c r="D661" s="223">
        <v>1</v>
      </c>
      <c r="E661" s="223">
        <v>1</v>
      </c>
      <c r="F661" s="223">
        <v>1.306798278525334</v>
      </c>
      <c r="G661" s="223">
        <v>1.3681847785743237</v>
      </c>
      <c r="H661" s="223">
        <v>1</v>
      </c>
      <c r="I661" s="223">
        <v>1</v>
      </c>
      <c r="J661" s="223">
        <v>1</v>
      </c>
      <c r="K661" s="223">
        <v>1</v>
      </c>
      <c r="L661" s="223">
        <v>1.3291332494245469</v>
      </c>
      <c r="M661" s="223">
        <v>1.2961909853187774</v>
      </c>
      <c r="N661" s="223">
        <v>1</v>
      </c>
      <c r="O661" s="223">
        <v>1.3495884766929946</v>
      </c>
      <c r="P661" s="223">
        <v>1</v>
      </c>
      <c r="Q661" s="223">
        <v>1.2990933824471647</v>
      </c>
      <c r="R661" s="223">
        <v>1.3113131565721057</v>
      </c>
      <c r="S661" s="223">
        <v>1</v>
      </c>
      <c r="T661" s="223">
        <v>1.2902650863360754</v>
      </c>
      <c r="U661" s="223">
        <v>1</v>
      </c>
      <c r="V661" s="223">
        <v>1</v>
      </c>
      <c r="W661" s="223">
        <v>1.270708483628131</v>
      </c>
      <c r="X661" s="223">
        <v>1</v>
      </c>
      <c r="Y661" s="223">
        <v>1.2929375886706704</v>
      </c>
      <c r="Z661" s="223">
        <v>1.3358179562538359</v>
      </c>
      <c r="AA661" s="223">
        <v>1.2988927992896588</v>
      </c>
      <c r="AB661" s="223">
        <v>1</v>
      </c>
      <c r="AC661" s="223">
        <v>1</v>
      </c>
      <c r="AD661" s="223">
        <v>1.2953123886998674</v>
      </c>
      <c r="AE661" s="223">
        <v>1</v>
      </c>
      <c r="AF661" s="223">
        <v>1</v>
      </c>
      <c r="AG661" s="223">
        <v>1</v>
      </c>
      <c r="AH661" s="223">
        <v>1.2526266349145037</v>
      </c>
      <c r="AI661" s="223">
        <v>1</v>
      </c>
      <c r="AJ661" s="223">
        <v>1.297887899833851</v>
      </c>
      <c r="AK661" s="223">
        <v>1.2377389914281671</v>
      </c>
      <c r="AL661" s="223">
        <v>1</v>
      </c>
      <c r="AM661" s="223">
        <v>1.2750965477931531</v>
      </c>
      <c r="AN661" s="223">
        <v>1</v>
      </c>
      <c r="AO661" s="223">
        <v>1.3027661086686473</v>
      </c>
      <c r="AP661" s="223">
        <v>1</v>
      </c>
      <c r="AQ661" s="223">
        <v>1.2763108177193527</v>
      </c>
      <c r="AR661" s="223">
        <v>1</v>
      </c>
      <c r="AS661" s="223">
        <v>1.2939007260025268</v>
      </c>
      <c r="AT661" s="223">
        <v>1.3145210518467085</v>
      </c>
      <c r="AU661" s="223">
        <v>1</v>
      </c>
      <c r="AV661" s="223">
        <v>1.2682415736507087</v>
      </c>
      <c r="AW661" s="223">
        <v>1</v>
      </c>
      <c r="AX661" s="223">
        <v>1</v>
      </c>
      <c r="AY661" s="223">
        <v>1.2864306647770949</v>
      </c>
      <c r="AZ661" s="223">
        <v>1</v>
      </c>
      <c r="BA661" s="223">
        <v>1</v>
      </c>
      <c r="BB661" s="223">
        <v>1</v>
      </c>
    </row>
    <row r="662" spans="1:54" ht="15" customHeight="1">
      <c r="A662" s="224">
        <f t="shared" si="58"/>
        <v>40695</v>
      </c>
      <c r="B662" s="225">
        <f t="shared" si="58"/>
        <v>40695</v>
      </c>
      <c r="C662" s="223">
        <v>1</v>
      </c>
      <c r="D662" s="223">
        <v>1</v>
      </c>
      <c r="E662" s="223">
        <v>1</v>
      </c>
      <c r="F662" s="223">
        <v>1.3038150457434805</v>
      </c>
      <c r="G662" s="223">
        <v>1.364272099029523</v>
      </c>
      <c r="H662" s="223">
        <v>1</v>
      </c>
      <c r="I662" s="223">
        <v>1</v>
      </c>
      <c r="J662" s="223">
        <v>1</v>
      </c>
      <c r="K662" s="223">
        <v>1</v>
      </c>
      <c r="L662" s="223">
        <v>1.3266799389853958</v>
      </c>
      <c r="M662" s="223">
        <v>1.2930578982176775</v>
      </c>
      <c r="N662" s="223">
        <v>1</v>
      </c>
      <c r="O662" s="223">
        <v>1.3462138549666445</v>
      </c>
      <c r="P662" s="223">
        <v>1</v>
      </c>
      <c r="Q662" s="223">
        <v>1.2961035260225935</v>
      </c>
      <c r="R662" s="223">
        <v>1.3084289666649718</v>
      </c>
      <c r="S662" s="223">
        <v>1</v>
      </c>
      <c r="T662" s="223">
        <v>1.2877019690837204</v>
      </c>
      <c r="U662" s="223">
        <v>1</v>
      </c>
      <c r="V662" s="223">
        <v>1</v>
      </c>
      <c r="W662" s="223">
        <v>1.2682449537591129</v>
      </c>
      <c r="X662" s="223">
        <v>1</v>
      </c>
      <c r="Y662" s="223">
        <v>1.2913910980939185</v>
      </c>
      <c r="Z662" s="223">
        <v>1.3327556995532173</v>
      </c>
      <c r="AA662" s="223">
        <v>1.2961335082000613</v>
      </c>
      <c r="AB662" s="223">
        <v>1</v>
      </c>
      <c r="AC662" s="223">
        <v>1</v>
      </c>
      <c r="AD662" s="223">
        <v>1.2925227122065011</v>
      </c>
      <c r="AE662" s="223">
        <v>1</v>
      </c>
      <c r="AF662" s="223">
        <v>1</v>
      </c>
      <c r="AG662" s="223">
        <v>1</v>
      </c>
      <c r="AH662" s="223">
        <v>1.2504867962065058</v>
      </c>
      <c r="AI662" s="223">
        <v>1</v>
      </c>
      <c r="AJ662" s="223">
        <v>1.2959411790599153</v>
      </c>
      <c r="AK662" s="223">
        <v>1.2341465418786857</v>
      </c>
      <c r="AL662" s="223">
        <v>1</v>
      </c>
      <c r="AM662" s="223">
        <v>1.2698721933438923</v>
      </c>
      <c r="AN662" s="223">
        <v>1</v>
      </c>
      <c r="AO662" s="223">
        <v>1.2996808975887342</v>
      </c>
      <c r="AP662" s="223">
        <v>1</v>
      </c>
      <c r="AQ662" s="223">
        <v>1.2734620769808309</v>
      </c>
      <c r="AR662" s="223">
        <v>1</v>
      </c>
      <c r="AS662" s="223">
        <v>1.2909231372714702</v>
      </c>
      <c r="AT662" s="223">
        <v>1.3101677582143498</v>
      </c>
      <c r="AU662" s="223">
        <v>1</v>
      </c>
      <c r="AV662" s="223">
        <v>1.2658785027710424</v>
      </c>
      <c r="AW662" s="223">
        <v>1</v>
      </c>
      <c r="AX662" s="223">
        <v>1</v>
      </c>
      <c r="AY662" s="223">
        <v>1.2835713830755813</v>
      </c>
      <c r="AZ662" s="223">
        <v>1</v>
      </c>
      <c r="BA662" s="223">
        <v>1</v>
      </c>
      <c r="BB662" s="223">
        <v>1</v>
      </c>
    </row>
    <row r="663" spans="1:54" ht="15" customHeight="1">
      <c r="A663" s="224">
        <f t="shared" si="58"/>
        <v>40725</v>
      </c>
      <c r="B663" s="225">
        <f t="shared" si="58"/>
        <v>40725</v>
      </c>
      <c r="C663" s="223">
        <v>1</v>
      </c>
      <c r="D663" s="223">
        <v>1</v>
      </c>
      <c r="E663" s="223">
        <v>1</v>
      </c>
      <c r="F663" s="223">
        <v>1.3008667509497664</v>
      </c>
      <c r="G663" s="223">
        <v>1.3602609322992307</v>
      </c>
      <c r="H663" s="223">
        <v>1</v>
      </c>
      <c r="I663" s="223">
        <v>1</v>
      </c>
      <c r="J663" s="223">
        <v>1</v>
      </c>
      <c r="K663" s="223">
        <v>1</v>
      </c>
      <c r="L663" s="223">
        <v>1.3241895713641634</v>
      </c>
      <c r="M663" s="223">
        <v>1.2899297613622041</v>
      </c>
      <c r="N663" s="223">
        <v>1</v>
      </c>
      <c r="O663" s="223">
        <v>1.3428184524223787</v>
      </c>
      <c r="P663" s="223">
        <v>1</v>
      </c>
      <c r="Q663" s="223">
        <v>1.2931274382991198</v>
      </c>
      <c r="R663" s="223">
        <v>1.3055457695994588</v>
      </c>
      <c r="S663" s="223">
        <v>1</v>
      </c>
      <c r="T663" s="223">
        <v>1.2851490429567511</v>
      </c>
      <c r="U663" s="223">
        <v>1</v>
      </c>
      <c r="V663" s="223">
        <v>1</v>
      </c>
      <c r="W663" s="223">
        <v>1.2657549094917924</v>
      </c>
      <c r="X663" s="223">
        <v>1</v>
      </c>
      <c r="Y663" s="223">
        <v>1.2893957387959827</v>
      </c>
      <c r="Z663" s="223">
        <v>1.3295982399005144</v>
      </c>
      <c r="AA663" s="223">
        <v>1.2932634408222328</v>
      </c>
      <c r="AB663" s="223">
        <v>1</v>
      </c>
      <c r="AC663" s="223">
        <v>1</v>
      </c>
      <c r="AD663" s="223">
        <v>1.2897228656482997</v>
      </c>
      <c r="AE663" s="223">
        <v>1</v>
      </c>
      <c r="AF663" s="223">
        <v>1</v>
      </c>
      <c r="AG663" s="223">
        <v>1</v>
      </c>
      <c r="AH663" s="223">
        <v>1.2483463533310493</v>
      </c>
      <c r="AI663" s="223">
        <v>1</v>
      </c>
      <c r="AJ663" s="223">
        <v>1.2939890870757222</v>
      </c>
      <c r="AK663" s="223">
        <v>1.2307090014465012</v>
      </c>
      <c r="AL663" s="223">
        <v>1</v>
      </c>
      <c r="AM663" s="223">
        <v>1.2647816994030623</v>
      </c>
      <c r="AN663" s="223">
        <v>1</v>
      </c>
      <c r="AO663" s="223">
        <v>1.2966703044176231</v>
      </c>
      <c r="AP663" s="223">
        <v>1</v>
      </c>
      <c r="AQ663" s="223">
        <v>1.2707554105363568</v>
      </c>
      <c r="AR663" s="223">
        <v>1</v>
      </c>
      <c r="AS663" s="223">
        <v>1.2878076303542554</v>
      </c>
      <c r="AT663" s="223">
        <v>1.3058243053605876</v>
      </c>
      <c r="AU663" s="223">
        <v>1</v>
      </c>
      <c r="AV663" s="223">
        <v>1.263533322537832</v>
      </c>
      <c r="AW663" s="223">
        <v>1</v>
      </c>
      <c r="AX663" s="223">
        <v>1</v>
      </c>
      <c r="AY663" s="223">
        <v>1.2807020777234133</v>
      </c>
      <c r="AZ663" s="223">
        <v>1</v>
      </c>
      <c r="BA663" s="223">
        <v>1</v>
      </c>
      <c r="BB663" s="223">
        <v>1</v>
      </c>
    </row>
    <row r="664" spans="1:54" ht="15" customHeight="1">
      <c r="A664" s="224">
        <f t="shared" ref="A664:B683" si="59">A28</f>
        <v>40756</v>
      </c>
      <c r="B664" s="225">
        <f t="shared" si="59"/>
        <v>40756</v>
      </c>
      <c r="C664" s="223">
        <v>1</v>
      </c>
      <c r="D664" s="223">
        <v>1</v>
      </c>
      <c r="E664" s="223">
        <v>1</v>
      </c>
      <c r="F664" s="223">
        <v>1.2979536765962765</v>
      </c>
      <c r="G664" s="223">
        <v>1.3561509085036121</v>
      </c>
      <c r="H664" s="223">
        <v>1</v>
      </c>
      <c r="I664" s="223">
        <v>1</v>
      </c>
      <c r="J664" s="223">
        <v>1</v>
      </c>
      <c r="K664" s="223">
        <v>1</v>
      </c>
      <c r="L664" s="223">
        <v>1.3216618397694651</v>
      </c>
      <c r="M664" s="223">
        <v>1.286806644591354</v>
      </c>
      <c r="N664" s="223">
        <v>1</v>
      </c>
      <c r="O664" s="223">
        <v>1.3394021852593003</v>
      </c>
      <c r="P664" s="223">
        <v>1</v>
      </c>
      <c r="Q664" s="223">
        <v>1.2901652485409807</v>
      </c>
      <c r="R664" s="223">
        <v>1.3026636013175354</v>
      </c>
      <c r="S664" s="223">
        <v>1</v>
      </c>
      <c r="T664" s="223">
        <v>1.282606413365817</v>
      </c>
      <c r="U664" s="223">
        <v>1</v>
      </c>
      <c r="V664" s="223">
        <v>1</v>
      </c>
      <c r="W664" s="223">
        <v>1.2632381473501888</v>
      </c>
      <c r="X664" s="223">
        <v>1</v>
      </c>
      <c r="Y664" s="223">
        <v>1.2869469894652477</v>
      </c>
      <c r="Z664" s="223">
        <v>1.3263449684334758</v>
      </c>
      <c r="AA664" s="223">
        <v>1.2902818060388712</v>
      </c>
      <c r="AB664" s="223">
        <v>1</v>
      </c>
      <c r="AC664" s="223">
        <v>1</v>
      </c>
      <c r="AD664" s="223">
        <v>1.286912798620127</v>
      </c>
      <c r="AE664" s="223">
        <v>1</v>
      </c>
      <c r="AF664" s="223">
        <v>1</v>
      </c>
      <c r="AG664" s="223">
        <v>1</v>
      </c>
      <c r="AH664" s="223">
        <v>1.2462053133875157</v>
      </c>
      <c r="AI664" s="223">
        <v>1</v>
      </c>
      <c r="AJ664" s="223">
        <v>1.2920315777830687</v>
      </c>
      <c r="AK664" s="223">
        <v>1.2274272098524834</v>
      </c>
      <c r="AL664" s="223">
        <v>1</v>
      </c>
      <c r="AM664" s="223">
        <v>1.2598252491671398</v>
      </c>
      <c r="AN664" s="223">
        <v>1</v>
      </c>
      <c r="AO664" s="223">
        <v>1.2937348828508246</v>
      </c>
      <c r="AP664" s="223">
        <v>1</v>
      </c>
      <c r="AQ664" s="223">
        <v>1.2681908183859303</v>
      </c>
      <c r="AR664" s="223">
        <v>1</v>
      </c>
      <c r="AS664" s="223">
        <v>1.2845533320831901</v>
      </c>
      <c r="AT664" s="223">
        <v>1.3014908195256101</v>
      </c>
      <c r="AU664" s="223">
        <v>1</v>
      </c>
      <c r="AV664" s="223">
        <v>1.2612062079093063</v>
      </c>
      <c r="AW664" s="223">
        <v>1</v>
      </c>
      <c r="AX664" s="223">
        <v>1</v>
      </c>
      <c r="AY664" s="223">
        <v>1.2778227046810098</v>
      </c>
      <c r="AZ664" s="223">
        <v>1</v>
      </c>
      <c r="BA664" s="223">
        <v>1</v>
      </c>
      <c r="BB664" s="223">
        <v>1</v>
      </c>
    </row>
    <row r="665" spans="1:54" ht="15" customHeight="1">
      <c r="A665" s="224">
        <f t="shared" si="59"/>
        <v>40787</v>
      </c>
      <c r="B665" s="225">
        <f t="shared" si="59"/>
        <v>40787</v>
      </c>
      <c r="C665" s="223">
        <v>1</v>
      </c>
      <c r="D665" s="223">
        <v>1</v>
      </c>
      <c r="E665" s="223">
        <v>1</v>
      </c>
      <c r="F665" s="223">
        <v>1.2950701352145786</v>
      </c>
      <c r="G665" s="223">
        <v>1.3519417701740366</v>
      </c>
      <c r="H665" s="223">
        <v>1</v>
      </c>
      <c r="I665" s="223">
        <v>1</v>
      </c>
      <c r="J665" s="223">
        <v>1</v>
      </c>
      <c r="K665" s="223">
        <v>1</v>
      </c>
      <c r="L665" s="223">
        <v>1.3190951536358622</v>
      </c>
      <c r="M665" s="223">
        <v>1.2836841002145469</v>
      </c>
      <c r="N665" s="223">
        <v>1</v>
      </c>
      <c r="O665" s="223">
        <v>1.3359615425244971</v>
      </c>
      <c r="P665" s="223">
        <v>1</v>
      </c>
      <c r="Q665" s="223">
        <v>1.2872122743547365</v>
      </c>
      <c r="R665" s="223">
        <v>1.2997785316315165</v>
      </c>
      <c r="S665" s="223">
        <v>1</v>
      </c>
      <c r="T665" s="223">
        <v>1.2800701437085307</v>
      </c>
      <c r="U665" s="223">
        <v>1</v>
      </c>
      <c r="V665" s="223">
        <v>1</v>
      </c>
      <c r="W665" s="223">
        <v>1.2606925838939513</v>
      </c>
      <c r="X665" s="223">
        <v>1</v>
      </c>
      <c r="Y665" s="223">
        <v>1.2840631115393126</v>
      </c>
      <c r="Z665" s="223">
        <v>1.3229963705152166</v>
      </c>
      <c r="AA665" s="223">
        <v>1.2871901799942573</v>
      </c>
      <c r="AB665" s="223">
        <v>1</v>
      </c>
      <c r="AC665" s="223">
        <v>1</v>
      </c>
      <c r="AD665" s="223">
        <v>1.2840892377666235</v>
      </c>
      <c r="AE665" s="223">
        <v>1</v>
      </c>
      <c r="AF665" s="223">
        <v>1</v>
      </c>
      <c r="AG665" s="223">
        <v>1</v>
      </c>
      <c r="AH665" s="223">
        <v>1.2440608087310463</v>
      </c>
      <c r="AI665" s="223">
        <v>1</v>
      </c>
      <c r="AJ665" s="223">
        <v>1.290066254516147</v>
      </c>
      <c r="AK665" s="223">
        <v>1.2242920853697665</v>
      </c>
      <c r="AL665" s="223">
        <v>1</v>
      </c>
      <c r="AM665" s="223">
        <v>1.2549887174450431</v>
      </c>
      <c r="AN665" s="223">
        <v>1</v>
      </c>
      <c r="AO665" s="223">
        <v>1.2908668950909175</v>
      </c>
      <c r="AP665" s="223">
        <v>1</v>
      </c>
      <c r="AQ665" s="223">
        <v>1.2656262262355038</v>
      </c>
      <c r="AR665" s="223">
        <v>1</v>
      </c>
      <c r="AS665" s="223">
        <v>1.2811629305501719</v>
      </c>
      <c r="AT665" s="223">
        <v>1.2971610121426818</v>
      </c>
      <c r="AU665" s="223">
        <v>1</v>
      </c>
      <c r="AV665" s="223">
        <v>1.2588931355532613</v>
      </c>
      <c r="AW665" s="223">
        <v>1</v>
      </c>
      <c r="AX665" s="223">
        <v>1</v>
      </c>
      <c r="AY665" s="223">
        <v>1.2749298953531194</v>
      </c>
      <c r="AZ665" s="223">
        <v>1</v>
      </c>
      <c r="BA665" s="223">
        <v>1</v>
      </c>
      <c r="BB665" s="223">
        <v>1</v>
      </c>
    </row>
    <row r="666" spans="1:54" ht="15" customHeight="1">
      <c r="A666" s="224">
        <f t="shared" si="59"/>
        <v>40817</v>
      </c>
      <c r="B666" s="225">
        <f t="shared" si="59"/>
        <v>40817</v>
      </c>
      <c r="C666" s="223">
        <v>1</v>
      </c>
      <c r="D666" s="223">
        <v>1</v>
      </c>
      <c r="E666" s="223">
        <v>1</v>
      </c>
      <c r="F666" s="223">
        <v>1.2922158674573563</v>
      </c>
      <c r="G666" s="223">
        <v>1.3476347318462527</v>
      </c>
      <c r="H666" s="223">
        <v>1</v>
      </c>
      <c r="I666" s="223">
        <v>1</v>
      </c>
      <c r="J666" s="223">
        <v>1</v>
      </c>
      <c r="K666" s="223">
        <v>1</v>
      </c>
      <c r="L666" s="223">
        <v>1.3164898142417545</v>
      </c>
      <c r="M666" s="223">
        <v>1.2805621378836121</v>
      </c>
      <c r="N666" s="223">
        <v>1</v>
      </c>
      <c r="O666" s="223">
        <v>1.3324967923143904</v>
      </c>
      <c r="P666" s="223">
        <v>1</v>
      </c>
      <c r="Q666" s="223">
        <v>1.2842684420894439</v>
      </c>
      <c r="R666" s="223">
        <v>1.2968905965868081</v>
      </c>
      <c r="S666" s="223">
        <v>1</v>
      </c>
      <c r="T666" s="223">
        <v>1.2775401886896529</v>
      </c>
      <c r="U666" s="223">
        <v>1</v>
      </c>
      <c r="V666" s="223">
        <v>1</v>
      </c>
      <c r="W666" s="223">
        <v>1.2581184540760186</v>
      </c>
      <c r="X666" s="223">
        <v>1</v>
      </c>
      <c r="Y666" s="223">
        <v>1.2807468349907165</v>
      </c>
      <c r="Z666" s="223">
        <v>1.3195533757958806</v>
      </c>
      <c r="AA666" s="223">
        <v>1.283989560571267</v>
      </c>
      <c r="AB666" s="223">
        <v>1</v>
      </c>
      <c r="AC666" s="223">
        <v>1</v>
      </c>
      <c r="AD666" s="223">
        <v>1.2812523108458973</v>
      </c>
      <c r="AE666" s="223">
        <v>1</v>
      </c>
      <c r="AF666" s="223">
        <v>1</v>
      </c>
      <c r="AG666" s="223">
        <v>1</v>
      </c>
      <c r="AH666" s="223">
        <v>1.2419128657189793</v>
      </c>
      <c r="AI666" s="223">
        <v>1</v>
      </c>
      <c r="AJ666" s="223">
        <v>1.288093165723982</v>
      </c>
      <c r="AK666" s="223">
        <v>1.221302024552495</v>
      </c>
      <c r="AL666" s="223">
        <v>1</v>
      </c>
      <c r="AM666" s="223">
        <v>1.2502702663598393</v>
      </c>
      <c r="AN666" s="223">
        <v>1</v>
      </c>
      <c r="AO666" s="223">
        <v>1.288065720768008</v>
      </c>
      <c r="AP666" s="223">
        <v>1</v>
      </c>
      <c r="AQ666" s="223">
        <v>1.2630616340850773</v>
      </c>
      <c r="AR666" s="223">
        <v>1</v>
      </c>
      <c r="AS666" s="223">
        <v>1.2776377715517788</v>
      </c>
      <c r="AT666" s="223">
        <v>1.2928348881773888</v>
      </c>
      <c r="AU666" s="223">
        <v>1</v>
      </c>
      <c r="AV666" s="223">
        <v>1.2565940038213308</v>
      </c>
      <c r="AW666" s="223">
        <v>1</v>
      </c>
      <c r="AX666" s="223">
        <v>1</v>
      </c>
      <c r="AY666" s="223">
        <v>1.2720237821461502</v>
      </c>
      <c r="AZ666" s="223">
        <v>1</v>
      </c>
      <c r="BA666" s="223">
        <v>1</v>
      </c>
      <c r="BB666" s="223">
        <v>1</v>
      </c>
    </row>
    <row r="667" spans="1:54" ht="15" customHeight="1">
      <c r="A667" s="224">
        <f t="shared" si="59"/>
        <v>40848</v>
      </c>
      <c r="B667" s="225">
        <f t="shared" si="59"/>
        <v>40848</v>
      </c>
      <c r="C667" s="223">
        <v>1</v>
      </c>
      <c r="D667" s="223">
        <v>1</v>
      </c>
      <c r="E667" s="223">
        <v>1</v>
      </c>
      <c r="F667" s="223">
        <v>1.2893954613956273</v>
      </c>
      <c r="G667" s="223">
        <v>1.3432340132973912</v>
      </c>
      <c r="H667" s="223">
        <v>1</v>
      </c>
      <c r="I667" s="223">
        <v>1</v>
      </c>
      <c r="J667" s="223">
        <v>1</v>
      </c>
      <c r="K667" s="223">
        <v>1</v>
      </c>
      <c r="L667" s="223">
        <v>1.3138485972107083</v>
      </c>
      <c r="M667" s="223">
        <v>1.2774451223639698</v>
      </c>
      <c r="N667" s="223">
        <v>1</v>
      </c>
      <c r="O667" s="223">
        <v>1.3290122882907003</v>
      </c>
      <c r="P667" s="223">
        <v>1</v>
      </c>
      <c r="Q667" s="223">
        <v>1.2813380453589003</v>
      </c>
      <c r="R667" s="223">
        <v>1.2940037633517472</v>
      </c>
      <c r="S667" s="223">
        <v>1</v>
      </c>
      <c r="T667" s="223">
        <v>1.2750202151895551</v>
      </c>
      <c r="U667" s="223">
        <v>1</v>
      </c>
      <c r="V667" s="223">
        <v>1</v>
      </c>
      <c r="W667" s="223">
        <v>1.2555187230371998</v>
      </c>
      <c r="X667" s="223">
        <v>1</v>
      </c>
      <c r="Y667" s="223">
        <v>1.2769925840248775</v>
      </c>
      <c r="Z667" s="223">
        <v>1.3160188606173209</v>
      </c>
      <c r="AA667" s="223">
        <v>1.2806821251544283</v>
      </c>
      <c r="AB667" s="223">
        <v>1</v>
      </c>
      <c r="AC667" s="223">
        <v>1</v>
      </c>
      <c r="AD667" s="223">
        <v>1.2784056917230284</v>
      </c>
      <c r="AE667" s="223">
        <v>1</v>
      </c>
      <c r="AF667" s="223">
        <v>1</v>
      </c>
      <c r="AG667" s="223">
        <v>1</v>
      </c>
      <c r="AH667" s="223">
        <v>1.23976440350217</v>
      </c>
      <c r="AI667" s="223">
        <v>1</v>
      </c>
      <c r="AJ667" s="223">
        <v>1.2861148829972386</v>
      </c>
      <c r="AK667" s="223">
        <v>1.218460413349491</v>
      </c>
      <c r="AL667" s="223">
        <v>1</v>
      </c>
      <c r="AM667" s="223">
        <v>1.2456781673781929</v>
      </c>
      <c r="AN667" s="223">
        <v>1</v>
      </c>
      <c r="AO667" s="223">
        <v>1.2853366390451313</v>
      </c>
      <c r="AP667" s="223">
        <v>1</v>
      </c>
      <c r="AQ667" s="223">
        <v>1.2604970419346508</v>
      </c>
      <c r="AR667" s="223">
        <v>1</v>
      </c>
      <c r="AS667" s="223">
        <v>1.2739800437575151</v>
      </c>
      <c r="AT667" s="223">
        <v>1.2885185454335712</v>
      </c>
      <c r="AU667" s="223">
        <v>1</v>
      </c>
      <c r="AV667" s="223">
        <v>1.2543123315942231</v>
      </c>
      <c r="AW667" s="223">
        <v>1</v>
      </c>
      <c r="AX667" s="223">
        <v>1</v>
      </c>
      <c r="AY667" s="223">
        <v>1.269108139927728</v>
      </c>
      <c r="AZ667" s="223">
        <v>1</v>
      </c>
      <c r="BA667" s="223">
        <v>1</v>
      </c>
      <c r="BB667" s="223">
        <v>1</v>
      </c>
    </row>
    <row r="668" spans="1:54" ht="15" customHeight="1">
      <c r="A668" s="224">
        <f t="shared" si="59"/>
        <v>40878</v>
      </c>
      <c r="B668" s="225">
        <f t="shared" si="59"/>
        <v>40878</v>
      </c>
      <c r="C668" s="223">
        <v>1</v>
      </c>
      <c r="D668" s="223">
        <v>1</v>
      </c>
      <c r="E668" s="223">
        <v>1</v>
      </c>
      <c r="F668" s="223">
        <v>1.2866086375407324</v>
      </c>
      <c r="G668" s="223">
        <v>1.338740793508995</v>
      </c>
      <c r="H668" s="223">
        <v>1</v>
      </c>
      <c r="I668" s="223">
        <v>1</v>
      </c>
      <c r="J668" s="223">
        <v>1</v>
      </c>
      <c r="K668" s="223">
        <v>1</v>
      </c>
      <c r="L668" s="223">
        <v>1.3111717929873321</v>
      </c>
      <c r="M668" s="223">
        <v>1.2743330420026591</v>
      </c>
      <c r="N668" s="223">
        <v>1</v>
      </c>
      <c r="O668" s="223">
        <v>1.3255082750513165</v>
      </c>
      <c r="P668" s="223">
        <v>1</v>
      </c>
      <c r="Q668" s="223">
        <v>1.2784209908938005</v>
      </c>
      <c r="R668" s="223">
        <v>1.2911180502447026</v>
      </c>
      <c r="S668" s="223">
        <v>1</v>
      </c>
      <c r="T668" s="223">
        <v>1.2725101632904068</v>
      </c>
      <c r="U668" s="223">
        <v>1</v>
      </c>
      <c r="V668" s="223">
        <v>1</v>
      </c>
      <c r="W668" s="223">
        <v>1.2528936136262008</v>
      </c>
      <c r="X668" s="223">
        <v>1</v>
      </c>
      <c r="Y668" s="223">
        <v>1.2728030720955237</v>
      </c>
      <c r="Z668" s="223">
        <v>1.3123937362572995</v>
      </c>
      <c r="AA668" s="223">
        <v>1.2772688576478075</v>
      </c>
      <c r="AB668" s="223">
        <v>1</v>
      </c>
      <c r="AC668" s="223">
        <v>1</v>
      </c>
      <c r="AD668" s="223">
        <v>1.2755494917646857</v>
      </c>
      <c r="AE668" s="223">
        <v>1</v>
      </c>
      <c r="AF668" s="223">
        <v>1</v>
      </c>
      <c r="AG668" s="223">
        <v>1</v>
      </c>
      <c r="AH668" s="223">
        <v>1.2376154383437796</v>
      </c>
      <c r="AI668" s="223">
        <v>1</v>
      </c>
      <c r="AJ668" s="223">
        <v>1.2841314470271143</v>
      </c>
      <c r="AK668" s="223">
        <v>1.2157656346200953</v>
      </c>
      <c r="AL668" s="223">
        <v>1</v>
      </c>
      <c r="AM668" s="223">
        <v>1.2412105432268237</v>
      </c>
      <c r="AN668" s="223">
        <v>1</v>
      </c>
      <c r="AO668" s="223">
        <v>1.2826790068489766</v>
      </c>
      <c r="AP668" s="223">
        <v>1</v>
      </c>
      <c r="AQ668" s="223">
        <v>1.2579324497842241</v>
      </c>
      <c r="AR668" s="223">
        <v>1</v>
      </c>
      <c r="AS668" s="223">
        <v>1.2701910743328053</v>
      </c>
      <c r="AT668" s="223">
        <v>1.284211948235823</v>
      </c>
      <c r="AU668" s="223">
        <v>1</v>
      </c>
      <c r="AV668" s="223">
        <v>1.2520480040727411</v>
      </c>
      <c r="AW668" s="223">
        <v>1</v>
      </c>
      <c r="AX668" s="223">
        <v>1</v>
      </c>
      <c r="AY668" s="223">
        <v>1.2661830836764469</v>
      </c>
      <c r="AZ668" s="223">
        <v>1</v>
      </c>
      <c r="BA668" s="223">
        <v>1</v>
      </c>
      <c r="BB668" s="223">
        <v>1</v>
      </c>
    </row>
    <row r="669" spans="1:54">
      <c r="A669" s="224">
        <f t="shared" si="59"/>
        <v>40909</v>
      </c>
      <c r="B669" s="225">
        <f t="shared" si="59"/>
        <v>40909</v>
      </c>
      <c r="C669" s="223">
        <v>1</v>
      </c>
      <c r="D669" s="223">
        <v>1</v>
      </c>
      <c r="E669" s="223">
        <v>1</v>
      </c>
      <c r="F669" s="223">
        <v>1.2838877093330534</v>
      </c>
      <c r="G669" s="223">
        <v>1.3342448283299568</v>
      </c>
      <c r="H669" s="223">
        <v>1</v>
      </c>
      <c r="I669" s="223">
        <v>1</v>
      </c>
      <c r="J669" s="223">
        <v>1</v>
      </c>
      <c r="K669" s="223">
        <v>1</v>
      </c>
      <c r="L669" s="223">
        <v>1.3084946966748376</v>
      </c>
      <c r="M669" s="223">
        <v>1.2712588321232532</v>
      </c>
      <c r="N669" s="223">
        <v>1</v>
      </c>
      <c r="O669" s="223">
        <v>1.3220177515171718</v>
      </c>
      <c r="P669" s="223">
        <v>1</v>
      </c>
      <c r="Q669" s="223">
        <v>1.2755561931017394</v>
      </c>
      <c r="R669" s="223">
        <v>1.2882643050921281</v>
      </c>
      <c r="S669" s="223">
        <v>1</v>
      </c>
      <c r="T669" s="223">
        <v>1.2700388867003696</v>
      </c>
      <c r="U669" s="223">
        <v>1</v>
      </c>
      <c r="V669" s="223">
        <v>1</v>
      </c>
      <c r="W669" s="223">
        <v>1.250294527466445</v>
      </c>
      <c r="X669" s="223">
        <v>1</v>
      </c>
      <c r="Y669" s="223">
        <v>1.268295503573615</v>
      </c>
      <c r="Z669" s="223">
        <v>1.3087365199609708</v>
      </c>
      <c r="AA669" s="223">
        <v>1.2738221461043717</v>
      </c>
      <c r="AB669" s="223">
        <v>1</v>
      </c>
      <c r="AC669" s="223">
        <v>1</v>
      </c>
      <c r="AD669" s="223">
        <v>1.2727062794666701</v>
      </c>
      <c r="AE669" s="223">
        <v>1</v>
      </c>
      <c r="AF669" s="223">
        <v>1</v>
      </c>
      <c r="AG669" s="223">
        <v>1</v>
      </c>
      <c r="AH669" s="223">
        <v>1.2354757456548631</v>
      </c>
      <c r="AI669" s="223">
        <v>1</v>
      </c>
      <c r="AJ669" s="223">
        <v>1.2821567184829539</v>
      </c>
      <c r="AK669" s="223">
        <v>1.2132046239674552</v>
      </c>
      <c r="AL669" s="223">
        <v>1</v>
      </c>
      <c r="AM669" s="223">
        <v>1.2368835152708542</v>
      </c>
      <c r="AN669" s="223">
        <v>1</v>
      </c>
      <c r="AO669" s="223">
        <v>1.2800886332241119</v>
      </c>
      <c r="AP669" s="223">
        <v>1</v>
      </c>
      <c r="AQ669" s="223">
        <v>1.2553678576337977</v>
      </c>
      <c r="AR669" s="223">
        <v>1</v>
      </c>
      <c r="AS669" s="223">
        <v>1.2663673263584287</v>
      </c>
      <c r="AT669" s="223">
        <v>1.2799714013930361</v>
      </c>
      <c r="AU669" s="223">
        <v>1</v>
      </c>
      <c r="AV669" s="223">
        <v>1.2498270058657481</v>
      </c>
      <c r="AW669" s="223">
        <v>1</v>
      </c>
      <c r="AX669" s="223">
        <v>1</v>
      </c>
      <c r="AY669" s="223">
        <v>1.2632671195253882</v>
      </c>
      <c r="AZ669" s="223">
        <v>1</v>
      </c>
      <c r="BA669" s="223">
        <v>1</v>
      </c>
      <c r="BB669" s="223">
        <v>1</v>
      </c>
    </row>
    <row r="670" spans="1:54">
      <c r="A670" s="224">
        <f t="shared" si="59"/>
        <v>40940</v>
      </c>
      <c r="B670" s="225">
        <f t="shared" si="59"/>
        <v>40940</v>
      </c>
      <c r="C670" s="223">
        <v>1</v>
      </c>
      <c r="D670" s="223">
        <v>1</v>
      </c>
      <c r="E670" s="223">
        <v>1</v>
      </c>
      <c r="F670" s="223">
        <v>1.2813090043725297</v>
      </c>
      <c r="G670" s="223">
        <v>1.3299619923829142</v>
      </c>
      <c r="H670" s="223">
        <v>1</v>
      </c>
      <c r="I670" s="223">
        <v>1</v>
      </c>
      <c r="J670" s="223">
        <v>1</v>
      </c>
      <c r="K670" s="223">
        <v>1</v>
      </c>
      <c r="L670" s="223">
        <v>1.3059025171182157</v>
      </c>
      <c r="M670" s="223">
        <v>1.2683010478901411</v>
      </c>
      <c r="N670" s="223">
        <v>1</v>
      </c>
      <c r="O670" s="223">
        <v>1.3186200710546681</v>
      </c>
      <c r="P670" s="223">
        <v>1</v>
      </c>
      <c r="Q670" s="223">
        <v>1.2728362031358142</v>
      </c>
      <c r="R670" s="223">
        <v>1.2855161778811117</v>
      </c>
      <c r="S670" s="223">
        <v>1</v>
      </c>
      <c r="T670" s="223">
        <v>1.2676750118225411</v>
      </c>
      <c r="U670" s="223">
        <v>1</v>
      </c>
      <c r="V670" s="223">
        <v>1</v>
      </c>
      <c r="W670" s="223">
        <v>1.2478447318967536</v>
      </c>
      <c r="X670" s="223">
        <v>1</v>
      </c>
      <c r="Y670" s="223">
        <v>1.2637624471044808</v>
      </c>
      <c r="Z670" s="223">
        <v>1.3051890001152218</v>
      </c>
      <c r="AA670" s="223">
        <v>1.2705172253899524</v>
      </c>
      <c r="AB670" s="223">
        <v>1</v>
      </c>
      <c r="AC670" s="223">
        <v>1</v>
      </c>
      <c r="AD670" s="223">
        <v>1.269930303331704</v>
      </c>
      <c r="AE670" s="223">
        <v>1</v>
      </c>
      <c r="AF670" s="223">
        <v>1</v>
      </c>
      <c r="AG670" s="223">
        <v>1</v>
      </c>
      <c r="AH670" s="223">
        <v>1.2333688196373891</v>
      </c>
      <c r="AI670" s="223">
        <v>1</v>
      </c>
      <c r="AJ670" s="223">
        <v>1.280224010002178</v>
      </c>
      <c r="AK670" s="223">
        <v>1.2107463932405831</v>
      </c>
      <c r="AL670" s="223">
        <v>1</v>
      </c>
      <c r="AM670" s="223">
        <v>1.2327342966328807</v>
      </c>
      <c r="AN670" s="223">
        <v>1</v>
      </c>
      <c r="AO670" s="223">
        <v>1.2775541156731196</v>
      </c>
      <c r="AP670" s="223">
        <v>1</v>
      </c>
      <c r="AQ670" s="223">
        <v>1.252803265483371</v>
      </c>
      <c r="AR670" s="223">
        <v>1</v>
      </c>
      <c r="AS670" s="223">
        <v>1.2627418541309514</v>
      </c>
      <c r="AT670" s="223">
        <v>1.2759311136700768</v>
      </c>
      <c r="AU670" s="223">
        <v>1</v>
      </c>
      <c r="AV670" s="223">
        <v>1.2477109004848739</v>
      </c>
      <c r="AW670" s="223">
        <v>1</v>
      </c>
      <c r="AX670" s="223">
        <v>1</v>
      </c>
      <c r="AY670" s="223">
        <v>1.2604048584030836</v>
      </c>
      <c r="AZ670" s="223">
        <v>1</v>
      </c>
      <c r="BA670" s="223">
        <v>1</v>
      </c>
      <c r="BB670" s="223">
        <v>1</v>
      </c>
    </row>
    <row r="671" spans="1:54">
      <c r="A671" s="224">
        <f t="shared" si="59"/>
        <v>40969</v>
      </c>
      <c r="B671" s="225">
        <f t="shared" si="59"/>
        <v>40969</v>
      </c>
      <c r="C671" s="223">
        <v>1</v>
      </c>
      <c r="D671" s="223">
        <v>1</v>
      </c>
      <c r="E671" s="223">
        <v>1</v>
      </c>
      <c r="F671" s="223">
        <v>1.278916453747603</v>
      </c>
      <c r="G671" s="223">
        <v>1.3260160770560796</v>
      </c>
      <c r="H671" s="223">
        <v>1</v>
      </c>
      <c r="I671" s="223">
        <v>1</v>
      </c>
      <c r="J671" s="223">
        <v>1</v>
      </c>
      <c r="K671" s="223">
        <v>1</v>
      </c>
      <c r="L671" s="223">
        <v>1.3034443218244414</v>
      </c>
      <c r="M671" s="223">
        <v>1.2655048199371799</v>
      </c>
      <c r="N671" s="223">
        <v>1</v>
      </c>
      <c r="O671" s="223">
        <v>1.3153608085645441</v>
      </c>
      <c r="P671" s="223">
        <v>1</v>
      </c>
      <c r="Q671" s="223">
        <v>1.2703142714990761</v>
      </c>
      <c r="R671" s="223">
        <v>1.2829160223759952</v>
      </c>
      <c r="S671" s="223">
        <v>1</v>
      </c>
      <c r="T671" s="223">
        <v>1.2654580550422334</v>
      </c>
      <c r="U671" s="223">
        <v>1</v>
      </c>
      <c r="V671" s="223">
        <v>1</v>
      </c>
      <c r="W671" s="223">
        <v>1.2456152880221119</v>
      </c>
      <c r="X671" s="223">
        <v>1</v>
      </c>
      <c r="Y671" s="223">
        <v>1.259372590272585</v>
      </c>
      <c r="Z671" s="223">
        <v>1.3018326249160084</v>
      </c>
      <c r="AA671" s="223">
        <v>1.2674548549804734</v>
      </c>
      <c r="AB671" s="223">
        <v>1</v>
      </c>
      <c r="AC671" s="223">
        <v>1</v>
      </c>
      <c r="AD671" s="223">
        <v>1.2672527815711758</v>
      </c>
      <c r="AE671" s="223">
        <v>1</v>
      </c>
      <c r="AF671" s="223">
        <v>1</v>
      </c>
      <c r="AG671" s="223">
        <v>1</v>
      </c>
      <c r="AH671" s="223">
        <v>1.2313082381721854</v>
      </c>
      <c r="AI671" s="223">
        <v>1</v>
      </c>
      <c r="AJ671" s="223">
        <v>1.2783525514560459</v>
      </c>
      <c r="AK671" s="223">
        <v>1.2083743421443605</v>
      </c>
      <c r="AL671" s="223">
        <v>1</v>
      </c>
      <c r="AM671" s="223">
        <v>1.2287840568341812</v>
      </c>
      <c r="AN671" s="223">
        <v>1</v>
      </c>
      <c r="AO671" s="223">
        <v>1.2750689247738798</v>
      </c>
      <c r="AP671" s="223">
        <v>1</v>
      </c>
      <c r="AQ671" s="223">
        <v>1.2502386733329445</v>
      </c>
      <c r="AR671" s="223">
        <v>1</v>
      </c>
      <c r="AS671" s="223">
        <v>1.2594486523034658</v>
      </c>
      <c r="AT671" s="223">
        <v>1.2721679255186871</v>
      </c>
      <c r="AU671" s="223">
        <v>1</v>
      </c>
      <c r="AV671" s="223">
        <v>1.245735166479329</v>
      </c>
      <c r="AW671" s="223">
        <v>1</v>
      </c>
      <c r="AX671" s="223">
        <v>1</v>
      </c>
      <c r="AY671" s="223">
        <v>1.2576219953434555</v>
      </c>
      <c r="AZ671" s="223">
        <v>1</v>
      </c>
      <c r="BA671" s="223">
        <v>1</v>
      </c>
      <c r="BB671" s="223">
        <v>1</v>
      </c>
    </row>
    <row r="672" spans="1:54">
      <c r="A672" s="224">
        <f t="shared" si="59"/>
        <v>41000</v>
      </c>
      <c r="B672" s="225">
        <f t="shared" si="59"/>
        <v>41000</v>
      </c>
      <c r="C672" s="223">
        <v>1</v>
      </c>
      <c r="D672" s="223">
        <v>1</v>
      </c>
      <c r="E672" s="223">
        <v>1</v>
      </c>
      <c r="F672" s="223">
        <v>1.276706096310561</v>
      </c>
      <c r="G672" s="223">
        <v>1.3223989773135716</v>
      </c>
      <c r="H672" s="223">
        <v>1</v>
      </c>
      <c r="I672" s="223">
        <v>1</v>
      </c>
      <c r="J672" s="223">
        <v>1</v>
      </c>
      <c r="K672" s="223">
        <v>1</v>
      </c>
      <c r="L672" s="223">
        <v>1.3011171682979685</v>
      </c>
      <c r="M672" s="223">
        <v>1.2628664543199539</v>
      </c>
      <c r="N672" s="223">
        <v>1</v>
      </c>
      <c r="O672" s="223">
        <v>1.3122366153168408</v>
      </c>
      <c r="P672" s="223">
        <v>1</v>
      </c>
      <c r="Q672" s="223">
        <v>1.2679861246888329</v>
      </c>
      <c r="R672" s="223">
        <v>1.2804605344171778</v>
      </c>
      <c r="S672" s="223">
        <v>1</v>
      </c>
      <c r="T672" s="223">
        <v>1.2633848948132529</v>
      </c>
      <c r="U672" s="223">
        <v>1</v>
      </c>
      <c r="V672" s="223">
        <v>1</v>
      </c>
      <c r="W672" s="223">
        <v>1.2436016813448878</v>
      </c>
      <c r="X672" s="223">
        <v>1</v>
      </c>
      <c r="Y672" s="223">
        <v>1.2551219540197673</v>
      </c>
      <c r="Z672" s="223">
        <v>1.2986628021932782</v>
      </c>
      <c r="AA672" s="223">
        <v>1.2646295154762803</v>
      </c>
      <c r="AB672" s="223">
        <v>1</v>
      </c>
      <c r="AC672" s="223">
        <v>1</v>
      </c>
      <c r="AD672" s="223">
        <v>1.2646714336337015</v>
      </c>
      <c r="AE672" s="223">
        <v>1</v>
      </c>
      <c r="AF672" s="223">
        <v>1</v>
      </c>
      <c r="AG672" s="223">
        <v>1</v>
      </c>
      <c r="AH672" s="223">
        <v>1.2292929824443524</v>
      </c>
      <c r="AI672" s="223">
        <v>1</v>
      </c>
      <c r="AJ672" s="223">
        <v>1.2765410507927839</v>
      </c>
      <c r="AK672" s="223">
        <v>1.2060865149377245</v>
      </c>
      <c r="AL672" s="223">
        <v>1</v>
      </c>
      <c r="AM672" s="223">
        <v>1.2250275704908027</v>
      </c>
      <c r="AN672" s="223">
        <v>1</v>
      </c>
      <c r="AO672" s="223">
        <v>1.2726319283532035</v>
      </c>
      <c r="AP672" s="223">
        <v>1</v>
      </c>
      <c r="AQ672" s="223">
        <v>1.247674081182518</v>
      </c>
      <c r="AR672" s="223">
        <v>1</v>
      </c>
      <c r="AS672" s="223">
        <v>1.256480253329072</v>
      </c>
      <c r="AT672" s="223">
        <v>1.2686750456342184</v>
      </c>
      <c r="AU672" s="223">
        <v>1</v>
      </c>
      <c r="AV672" s="223">
        <v>1.2438969056987215</v>
      </c>
      <c r="AW672" s="223">
        <v>1</v>
      </c>
      <c r="AX672" s="223">
        <v>1</v>
      </c>
      <c r="AY672" s="223">
        <v>1.2549166490036765</v>
      </c>
      <c r="AZ672" s="223">
        <v>1</v>
      </c>
      <c r="BA672" s="223">
        <v>1</v>
      </c>
      <c r="BB672" s="223">
        <v>1</v>
      </c>
    </row>
    <row r="673" spans="1:54">
      <c r="A673" s="224">
        <f t="shared" si="59"/>
        <v>41030</v>
      </c>
      <c r="B673" s="225">
        <f t="shared" si="59"/>
        <v>41030</v>
      </c>
      <c r="C673" s="223">
        <v>1</v>
      </c>
      <c r="D673" s="223">
        <v>1</v>
      </c>
      <c r="E673" s="223">
        <v>1</v>
      </c>
      <c r="F673" s="223">
        <v>1.2746769643067866</v>
      </c>
      <c r="G673" s="223">
        <v>1.3191080077773765</v>
      </c>
      <c r="H673" s="223">
        <v>1</v>
      </c>
      <c r="I673" s="223">
        <v>1</v>
      </c>
      <c r="J673" s="223">
        <v>1</v>
      </c>
      <c r="K673" s="223">
        <v>1</v>
      </c>
      <c r="L673" s="223">
        <v>1.2989202679520955</v>
      </c>
      <c r="M673" s="223">
        <v>1.2603848542083278</v>
      </c>
      <c r="N673" s="223">
        <v>1</v>
      </c>
      <c r="O673" s="223">
        <v>1.3092463678686461</v>
      </c>
      <c r="P673" s="223">
        <v>1</v>
      </c>
      <c r="Q673" s="223">
        <v>1.2658506739058621</v>
      </c>
      <c r="R673" s="223">
        <v>1.2781487885757232</v>
      </c>
      <c r="S673" s="223">
        <v>1</v>
      </c>
      <c r="T673" s="223">
        <v>1.2614547718558353</v>
      </c>
      <c r="U673" s="223">
        <v>1</v>
      </c>
      <c r="V673" s="223">
        <v>1</v>
      </c>
      <c r="W673" s="223">
        <v>1.241802942011786</v>
      </c>
      <c r="X673" s="223">
        <v>1</v>
      </c>
      <c r="Y673" s="223">
        <v>1.2510088655054161</v>
      </c>
      <c r="Z673" s="223">
        <v>1.2956780129593746</v>
      </c>
      <c r="AA673" s="223">
        <v>1.2620395875647008</v>
      </c>
      <c r="AB673" s="223">
        <v>1</v>
      </c>
      <c r="AC673" s="223">
        <v>1</v>
      </c>
      <c r="AD673" s="223">
        <v>1.2621855615231103</v>
      </c>
      <c r="AE673" s="223">
        <v>1</v>
      </c>
      <c r="AF673" s="223">
        <v>1</v>
      </c>
      <c r="AG673" s="223">
        <v>1</v>
      </c>
      <c r="AH673" s="223">
        <v>1.2273227786083867</v>
      </c>
      <c r="AI673" s="223">
        <v>1</v>
      </c>
      <c r="AJ673" s="223">
        <v>1.2747892007042378</v>
      </c>
      <c r="AK673" s="223">
        <v>1.2038823411179649</v>
      </c>
      <c r="AL673" s="223">
        <v>1</v>
      </c>
      <c r="AM673" s="223">
        <v>1.2214628138565549</v>
      </c>
      <c r="AN673" s="223">
        <v>1</v>
      </c>
      <c r="AO673" s="223">
        <v>1.2702427871110089</v>
      </c>
      <c r="AP673" s="223">
        <v>1</v>
      </c>
      <c r="AQ673" s="223">
        <v>1.2451094890320913</v>
      </c>
      <c r="AR673" s="223">
        <v>1</v>
      </c>
      <c r="AS673" s="223">
        <v>1.2538345346513065</v>
      </c>
      <c r="AT673" s="223">
        <v>1.2654501395620383</v>
      </c>
      <c r="AU673" s="223">
        <v>1</v>
      </c>
      <c r="AV673" s="223">
        <v>1.242195477394751</v>
      </c>
      <c r="AW673" s="223">
        <v>1</v>
      </c>
      <c r="AX673" s="223">
        <v>1</v>
      </c>
      <c r="AY673" s="223">
        <v>1.2522882143352276</v>
      </c>
      <c r="AZ673" s="223">
        <v>1</v>
      </c>
      <c r="BA673" s="223">
        <v>1</v>
      </c>
      <c r="BB673" s="223">
        <v>1</v>
      </c>
    </row>
    <row r="674" spans="1:54">
      <c r="A674" s="224">
        <f t="shared" si="59"/>
        <v>41061</v>
      </c>
      <c r="B674" s="225">
        <f t="shared" si="59"/>
        <v>41061</v>
      </c>
      <c r="C674" s="223">
        <v>1</v>
      </c>
      <c r="D674" s="223">
        <v>1</v>
      </c>
      <c r="E674" s="223">
        <v>1</v>
      </c>
      <c r="F674" s="223">
        <v>1.2728281274639526</v>
      </c>
      <c r="G674" s="223">
        <v>1.3161405972184914</v>
      </c>
      <c r="H674" s="223">
        <v>1</v>
      </c>
      <c r="I674" s="223">
        <v>1</v>
      </c>
      <c r="J674" s="223">
        <v>1</v>
      </c>
      <c r="K674" s="223">
        <v>1</v>
      </c>
      <c r="L674" s="223">
        <v>1.296852863016225</v>
      </c>
      <c r="M674" s="223">
        <v>1.258058966853228</v>
      </c>
      <c r="N674" s="223">
        <v>1</v>
      </c>
      <c r="O674" s="223">
        <v>1.3063889894302501</v>
      </c>
      <c r="P674" s="223">
        <v>1</v>
      </c>
      <c r="Q674" s="223">
        <v>1.2639068729484961</v>
      </c>
      <c r="R674" s="223">
        <v>1.275979896019301</v>
      </c>
      <c r="S674" s="223">
        <v>1</v>
      </c>
      <c r="T674" s="223">
        <v>1.2596669560664684</v>
      </c>
      <c r="U674" s="223">
        <v>1</v>
      </c>
      <c r="V674" s="223">
        <v>1</v>
      </c>
      <c r="W674" s="223">
        <v>1.2402181374460861</v>
      </c>
      <c r="X674" s="223">
        <v>1</v>
      </c>
      <c r="Y674" s="223">
        <v>1.2470317282954888</v>
      </c>
      <c r="Z674" s="223">
        <v>1.2928768013226353</v>
      </c>
      <c r="AA674" s="223">
        <v>1.2596835176995342</v>
      </c>
      <c r="AB674" s="223">
        <v>1</v>
      </c>
      <c r="AC674" s="223">
        <v>1</v>
      </c>
      <c r="AD674" s="223">
        <v>1.2597944953680094</v>
      </c>
      <c r="AE674" s="223">
        <v>1</v>
      </c>
      <c r="AF674" s="223">
        <v>1</v>
      </c>
      <c r="AG674" s="223">
        <v>1</v>
      </c>
      <c r="AH674" s="223">
        <v>1.2253973634745388</v>
      </c>
      <c r="AI674" s="223">
        <v>1</v>
      </c>
      <c r="AJ674" s="223">
        <v>1.2730967055277416</v>
      </c>
      <c r="AK674" s="223">
        <v>1.201761272859017</v>
      </c>
      <c r="AL674" s="223">
        <v>1</v>
      </c>
      <c r="AM674" s="223">
        <v>1.2180878523050842</v>
      </c>
      <c r="AN674" s="223">
        <v>1</v>
      </c>
      <c r="AO674" s="223">
        <v>1.2679011753391318</v>
      </c>
      <c r="AP674" s="223">
        <v>1</v>
      </c>
      <c r="AQ674" s="223">
        <v>1.2425448968816648</v>
      </c>
      <c r="AR674" s="223">
        <v>1</v>
      </c>
      <c r="AS674" s="223">
        <v>1.251509461370778</v>
      </c>
      <c r="AT674" s="223">
        <v>1.2624909722252828</v>
      </c>
      <c r="AU674" s="223">
        <v>1</v>
      </c>
      <c r="AV674" s="223">
        <v>1.2406302650351255</v>
      </c>
      <c r="AW674" s="223">
        <v>1</v>
      </c>
      <c r="AX674" s="223">
        <v>1</v>
      </c>
      <c r="AY674" s="223">
        <v>1.2497361110280725</v>
      </c>
      <c r="AZ674" s="223">
        <v>1</v>
      </c>
      <c r="BA674" s="223">
        <v>1</v>
      </c>
      <c r="BB674" s="223">
        <v>1</v>
      </c>
    </row>
    <row r="675" spans="1:54">
      <c r="A675" s="224">
        <f t="shared" si="59"/>
        <v>41091</v>
      </c>
      <c r="B675" s="225">
        <f t="shared" si="59"/>
        <v>41091</v>
      </c>
      <c r="C675" s="223">
        <v>1</v>
      </c>
      <c r="D675" s="223">
        <v>1</v>
      </c>
      <c r="E675" s="223">
        <v>1</v>
      </c>
      <c r="F675" s="223">
        <v>1.2711586309176734</v>
      </c>
      <c r="G675" s="223">
        <v>1.3134941167468777</v>
      </c>
      <c r="H675" s="223">
        <v>1</v>
      </c>
      <c r="I675" s="223">
        <v>1</v>
      </c>
      <c r="J675" s="223">
        <v>1</v>
      </c>
      <c r="K675" s="223">
        <v>1</v>
      </c>
      <c r="L675" s="223">
        <v>1.2949141759691301</v>
      </c>
      <c r="M675" s="223">
        <v>1.2558877133113129</v>
      </c>
      <c r="N675" s="223">
        <v>1</v>
      </c>
      <c r="O675" s="223">
        <v>1.3036633779532329</v>
      </c>
      <c r="P675" s="223">
        <v>1</v>
      </c>
      <c r="Q675" s="223">
        <v>1.26215364839466</v>
      </c>
      <c r="R675" s="223">
        <v>1.2739529451911953</v>
      </c>
      <c r="S675" s="223">
        <v>1</v>
      </c>
      <c r="T675" s="223">
        <v>1.258020697805142</v>
      </c>
      <c r="U675" s="223">
        <v>1</v>
      </c>
      <c r="V675" s="223">
        <v>1</v>
      </c>
      <c r="W675" s="223">
        <v>1.2388463101230762</v>
      </c>
      <c r="X675" s="223">
        <v>1</v>
      </c>
      <c r="Y675" s="223">
        <v>1.2431889155439904</v>
      </c>
      <c r="Z675" s="223">
        <v>1.2902576772537928</v>
      </c>
      <c r="AA675" s="223">
        <v>1.257559714374499</v>
      </c>
      <c r="AB675" s="223">
        <v>1</v>
      </c>
      <c r="AC675" s="223">
        <v>1</v>
      </c>
      <c r="AD675" s="223">
        <v>1.2574975487052196</v>
      </c>
      <c r="AE675" s="223">
        <v>1</v>
      </c>
      <c r="AF675" s="223">
        <v>1</v>
      </c>
      <c r="AG675" s="223">
        <v>1</v>
      </c>
      <c r="AH675" s="223">
        <v>1.2235164669472491</v>
      </c>
      <c r="AI675" s="223">
        <v>1</v>
      </c>
      <c r="AJ675" s="223">
        <v>1.2714632615226504</v>
      </c>
      <c r="AK675" s="223">
        <v>1.1997227484482145</v>
      </c>
      <c r="AL675" s="223">
        <v>1</v>
      </c>
      <c r="AM675" s="223">
        <v>1.2149007109850862</v>
      </c>
      <c r="AN675" s="223">
        <v>1</v>
      </c>
      <c r="AO675" s="223">
        <v>1.2656067591809053</v>
      </c>
      <c r="AP675" s="223">
        <v>1</v>
      </c>
      <c r="AQ675" s="223">
        <v>1.2407123957529025</v>
      </c>
      <c r="AR675" s="223">
        <v>1</v>
      </c>
      <c r="AS675" s="223">
        <v>1.2495029503379231</v>
      </c>
      <c r="AT675" s="223">
        <v>1.2597952585795444</v>
      </c>
      <c r="AU675" s="223">
        <v>1</v>
      </c>
      <c r="AV675" s="223">
        <v>1.2392006351745253</v>
      </c>
      <c r="AW675" s="223">
        <v>1</v>
      </c>
      <c r="AX675" s="223">
        <v>1</v>
      </c>
      <c r="AY675" s="223">
        <v>1.2472597447652261</v>
      </c>
      <c r="AZ675" s="223">
        <v>1</v>
      </c>
      <c r="BA675" s="223">
        <v>1</v>
      </c>
      <c r="BB675" s="223">
        <v>1</v>
      </c>
    </row>
    <row r="676" spans="1:54">
      <c r="A676" s="224">
        <f t="shared" si="59"/>
        <v>41122</v>
      </c>
      <c r="B676" s="225">
        <f t="shared" si="59"/>
        <v>41122</v>
      </c>
      <c r="C676" s="223">
        <v>1</v>
      </c>
      <c r="D676" s="223">
        <v>1</v>
      </c>
      <c r="E676" s="223">
        <v>1</v>
      </c>
      <c r="F676" s="223">
        <v>1.2696704662570457</v>
      </c>
      <c r="G676" s="223">
        <v>1.3111712266592011</v>
      </c>
      <c r="H676" s="223">
        <v>1</v>
      </c>
      <c r="I676" s="223">
        <v>1</v>
      </c>
      <c r="J676" s="223">
        <v>1</v>
      </c>
      <c r="K676" s="223">
        <v>1</v>
      </c>
      <c r="L676" s="223">
        <v>1.2931055449539526</v>
      </c>
      <c r="M676" s="223">
        <v>1.2538725585469475</v>
      </c>
      <c r="N676" s="223">
        <v>1</v>
      </c>
      <c r="O676" s="223">
        <v>1.3010706021574614</v>
      </c>
      <c r="P676" s="223">
        <v>1</v>
      </c>
      <c r="Q676" s="223">
        <v>1.2605930587121548</v>
      </c>
      <c r="R676" s="223">
        <v>1.2720693583806078</v>
      </c>
      <c r="S676" s="223">
        <v>1</v>
      </c>
      <c r="T676" s="223">
        <v>1.2565175728738192</v>
      </c>
      <c r="U676" s="223">
        <v>1</v>
      </c>
      <c r="V676" s="223">
        <v>1</v>
      </c>
      <c r="W676" s="223">
        <v>1.2376900001173337</v>
      </c>
      <c r="X676" s="223">
        <v>1</v>
      </c>
      <c r="Y676" s="223">
        <v>1.2394810251732313</v>
      </c>
      <c r="Z676" s="223">
        <v>1.2878221501810816</v>
      </c>
      <c r="AA676" s="223">
        <v>1.255670407589049</v>
      </c>
      <c r="AB676" s="223">
        <v>1</v>
      </c>
      <c r="AC676" s="223">
        <v>1</v>
      </c>
      <c r="AD676" s="223">
        <v>1.2552955837713986</v>
      </c>
      <c r="AE676" s="223">
        <v>1</v>
      </c>
      <c r="AF676" s="223">
        <v>1</v>
      </c>
      <c r="AG676" s="223">
        <v>1</v>
      </c>
      <c r="AH676" s="223">
        <v>1.2216805506213124</v>
      </c>
      <c r="AI676" s="223">
        <v>1</v>
      </c>
      <c r="AJ676" s="223">
        <v>1.2698895347894255</v>
      </c>
      <c r="AK676" s="223">
        <v>1.1977675637433474</v>
      </c>
      <c r="AL676" s="223">
        <v>1</v>
      </c>
      <c r="AM676" s="223">
        <v>1.2119025182926104</v>
      </c>
      <c r="AN676" s="223">
        <v>1</v>
      </c>
      <c r="AO676" s="223">
        <v>1.2633599811972032</v>
      </c>
      <c r="AP676" s="223">
        <v>1</v>
      </c>
      <c r="AQ676" s="223">
        <v>1.2396119856458045</v>
      </c>
      <c r="AR676" s="223">
        <v>1</v>
      </c>
      <c r="AS676" s="223">
        <v>1.2478181603365086</v>
      </c>
      <c r="AT676" s="223">
        <v>1.2573650570256611</v>
      </c>
      <c r="AU676" s="223">
        <v>1</v>
      </c>
      <c r="AV676" s="223">
        <v>1.2379081806924574</v>
      </c>
      <c r="AW676" s="223">
        <v>1</v>
      </c>
      <c r="AX676" s="223">
        <v>1</v>
      </c>
      <c r="AY676" s="223">
        <v>1.2448597681723208</v>
      </c>
      <c r="AZ676" s="223">
        <v>1</v>
      </c>
      <c r="BA676" s="223">
        <v>1</v>
      </c>
      <c r="BB676" s="223">
        <v>1</v>
      </c>
    </row>
    <row r="677" spans="1:54">
      <c r="A677" s="224">
        <f t="shared" si="59"/>
        <v>41153</v>
      </c>
      <c r="B677" s="225">
        <f t="shared" si="59"/>
        <v>41153</v>
      </c>
      <c r="C677" s="223">
        <v>1</v>
      </c>
      <c r="D677" s="223">
        <v>1</v>
      </c>
      <c r="E677" s="223">
        <v>1</v>
      </c>
      <c r="F677" s="223">
        <v>1.2683577105819632</v>
      </c>
      <c r="G677" s="223">
        <v>1.3091600712016969</v>
      </c>
      <c r="H677" s="223">
        <v>1</v>
      </c>
      <c r="I677" s="223">
        <v>1</v>
      </c>
      <c r="J677" s="223">
        <v>1</v>
      </c>
      <c r="K677" s="223">
        <v>1</v>
      </c>
      <c r="L677" s="223">
        <v>1.2914236441543208</v>
      </c>
      <c r="M677" s="223">
        <v>1.2520091666116806</v>
      </c>
      <c r="N677" s="223">
        <v>1</v>
      </c>
      <c r="O677" s="223">
        <v>1.2986079934036514</v>
      </c>
      <c r="P677" s="223">
        <v>1</v>
      </c>
      <c r="Q677" s="223">
        <v>1.2592187305098343</v>
      </c>
      <c r="R677" s="223">
        <v>1.2703252702397234</v>
      </c>
      <c r="S677" s="223">
        <v>1</v>
      </c>
      <c r="T677" s="223">
        <v>1.25515335617594</v>
      </c>
      <c r="U677" s="223">
        <v>1</v>
      </c>
      <c r="V677" s="223">
        <v>1</v>
      </c>
      <c r="W677" s="223">
        <v>1.2367414960396388</v>
      </c>
      <c r="X677" s="223">
        <v>1</v>
      </c>
      <c r="Y677" s="223">
        <v>1.2359063317343868</v>
      </c>
      <c r="Z677" s="223">
        <v>1.2855650082369325</v>
      </c>
      <c r="AA677" s="223">
        <v>1.2540075669284521</v>
      </c>
      <c r="AB677" s="223">
        <v>1</v>
      </c>
      <c r="AC677" s="223">
        <v>1</v>
      </c>
      <c r="AD677" s="223">
        <v>1.2531872569971991</v>
      </c>
      <c r="AE677" s="223">
        <v>1</v>
      </c>
      <c r="AF677" s="223">
        <v>1</v>
      </c>
      <c r="AG677" s="223">
        <v>1</v>
      </c>
      <c r="AH677" s="223">
        <v>1.2198901048298425</v>
      </c>
      <c r="AI677" s="223">
        <v>1</v>
      </c>
      <c r="AJ677" s="223">
        <v>1.268375056552868</v>
      </c>
      <c r="AK677" s="223">
        <v>1.1958890661909596</v>
      </c>
      <c r="AL677" s="223">
        <v>1</v>
      </c>
      <c r="AM677" s="223">
        <v>1.2090881763154715</v>
      </c>
      <c r="AN677" s="223">
        <v>1</v>
      </c>
      <c r="AO677" s="223">
        <v>1.261161724182507</v>
      </c>
      <c r="AP677" s="223">
        <v>1</v>
      </c>
      <c r="AQ677" s="223">
        <v>1.2385115755387066</v>
      </c>
      <c r="AR677" s="223">
        <v>1</v>
      </c>
      <c r="AS677" s="223">
        <v>1.2464429329975488</v>
      </c>
      <c r="AT677" s="223">
        <v>1.2551912347637595</v>
      </c>
      <c r="AU677" s="223">
        <v>1</v>
      </c>
      <c r="AV677" s="223">
        <v>1.236748728690362</v>
      </c>
      <c r="AW677" s="223">
        <v>1</v>
      </c>
      <c r="AX677" s="223">
        <v>1</v>
      </c>
      <c r="AY677" s="223">
        <v>1.2425359128015443</v>
      </c>
      <c r="AZ677" s="223">
        <v>1</v>
      </c>
      <c r="BA677" s="223">
        <v>1</v>
      </c>
      <c r="BB677" s="223">
        <v>1</v>
      </c>
    </row>
    <row r="678" spans="1:54">
      <c r="A678" s="224">
        <f t="shared" si="59"/>
        <v>41183</v>
      </c>
      <c r="B678" s="225">
        <f t="shared" si="59"/>
        <v>41183</v>
      </c>
      <c r="C678" s="223">
        <v>1</v>
      </c>
      <c r="D678" s="223">
        <v>1</v>
      </c>
      <c r="E678" s="223">
        <v>1</v>
      </c>
      <c r="F678" s="223">
        <v>1.267219442495902</v>
      </c>
      <c r="G678" s="223">
        <v>1.3074581438769222</v>
      </c>
      <c r="H678" s="223">
        <v>1</v>
      </c>
      <c r="I678" s="223">
        <v>1</v>
      </c>
      <c r="J678" s="223">
        <v>1</v>
      </c>
      <c r="K678" s="223">
        <v>1</v>
      </c>
      <c r="L678" s="223">
        <v>1.2898677218081798</v>
      </c>
      <c r="M678" s="223">
        <v>1.2502964984829394</v>
      </c>
      <c r="N678" s="223">
        <v>1</v>
      </c>
      <c r="O678" s="223">
        <v>1.2962744902897914</v>
      </c>
      <c r="P678" s="223">
        <v>1</v>
      </c>
      <c r="Q678" s="223">
        <v>1.2580296292835706</v>
      </c>
      <c r="R678" s="223">
        <v>1.2687198010829168</v>
      </c>
      <c r="S678" s="223">
        <v>1</v>
      </c>
      <c r="T678" s="223">
        <v>1.2539273228688037</v>
      </c>
      <c r="U678" s="223">
        <v>1</v>
      </c>
      <c r="V678" s="223">
        <v>1</v>
      </c>
      <c r="W678" s="223">
        <v>1.2359998738466407</v>
      </c>
      <c r="X678" s="223">
        <v>1</v>
      </c>
      <c r="Y678" s="223">
        <v>1.2324632793162547</v>
      </c>
      <c r="Z678" s="223">
        <v>1.2834848221446153</v>
      </c>
      <c r="AA678" s="223">
        <v>1.2525696656268757</v>
      </c>
      <c r="AB678" s="223">
        <v>1</v>
      </c>
      <c r="AC678" s="223">
        <v>1</v>
      </c>
      <c r="AD678" s="223">
        <v>1.2511719030919275</v>
      </c>
      <c r="AE678" s="223">
        <v>1</v>
      </c>
      <c r="AF678" s="223">
        <v>1</v>
      </c>
      <c r="AG678" s="223">
        <v>1</v>
      </c>
      <c r="AH678" s="223">
        <v>1.2181448634122267</v>
      </c>
      <c r="AI678" s="223">
        <v>1</v>
      </c>
      <c r="AJ678" s="223">
        <v>1.2669195296408458</v>
      </c>
      <c r="AK678" s="223">
        <v>1.1940867304648666</v>
      </c>
      <c r="AL678" s="223">
        <v>1</v>
      </c>
      <c r="AM678" s="223">
        <v>1.2064558021132801</v>
      </c>
      <c r="AN678" s="223">
        <v>1</v>
      </c>
      <c r="AO678" s="223">
        <v>1.2590116587195399</v>
      </c>
      <c r="AP678" s="223">
        <v>1</v>
      </c>
      <c r="AQ678" s="223">
        <v>1.2374111654316087</v>
      </c>
      <c r="AR678" s="223">
        <v>1</v>
      </c>
      <c r="AS678" s="223">
        <v>1.2453752756536962</v>
      </c>
      <c r="AT678" s="223">
        <v>1.253271611763715</v>
      </c>
      <c r="AU678" s="223">
        <v>1</v>
      </c>
      <c r="AV678" s="223">
        <v>1.2357216658191317</v>
      </c>
      <c r="AW678" s="223">
        <v>1</v>
      </c>
      <c r="AX678" s="223">
        <v>1</v>
      </c>
      <c r="AY678" s="223">
        <v>1.2402876003569221</v>
      </c>
      <c r="AZ678" s="223">
        <v>1</v>
      </c>
      <c r="BA678" s="223">
        <v>1</v>
      </c>
      <c r="BB678" s="223">
        <v>1</v>
      </c>
    </row>
    <row r="679" spans="1:54">
      <c r="A679" s="224">
        <f t="shared" si="59"/>
        <v>41214</v>
      </c>
      <c r="B679" s="225">
        <f t="shared" si="59"/>
        <v>41214</v>
      </c>
      <c r="C679" s="223">
        <v>1</v>
      </c>
      <c r="D679" s="223">
        <v>1</v>
      </c>
      <c r="E679" s="223">
        <v>1</v>
      </c>
      <c r="F679" s="223">
        <v>1.2662568474374107</v>
      </c>
      <c r="G679" s="223">
        <v>1.306067148505508</v>
      </c>
      <c r="H679" s="223">
        <v>1</v>
      </c>
      <c r="I679" s="223">
        <v>1</v>
      </c>
      <c r="J679" s="223">
        <v>1</v>
      </c>
      <c r="K679" s="223">
        <v>1</v>
      </c>
      <c r="L679" s="223">
        <v>1.2884375293460979</v>
      </c>
      <c r="M679" s="223">
        <v>1.2487343307473255</v>
      </c>
      <c r="N679" s="223">
        <v>1</v>
      </c>
      <c r="O679" s="223">
        <v>1.2940685377957626</v>
      </c>
      <c r="P679" s="223">
        <v>1</v>
      </c>
      <c r="Q679" s="223">
        <v>1.2570269860662173</v>
      </c>
      <c r="R679" s="223">
        <v>1.2672527755237275</v>
      </c>
      <c r="S679" s="223">
        <v>1</v>
      </c>
      <c r="T679" s="223">
        <v>1.2528399642093722</v>
      </c>
      <c r="U679" s="223">
        <v>1</v>
      </c>
      <c r="V679" s="223">
        <v>1</v>
      </c>
      <c r="W679" s="223">
        <v>1.2354675501147645</v>
      </c>
      <c r="X679" s="223">
        <v>1</v>
      </c>
      <c r="Y679" s="223">
        <v>1.2291483751408692</v>
      </c>
      <c r="Z679" s="223">
        <v>1.2815810343007035</v>
      </c>
      <c r="AA679" s="223">
        <v>1.251357947921437</v>
      </c>
      <c r="AB679" s="223">
        <v>1</v>
      </c>
      <c r="AC679" s="223">
        <v>1</v>
      </c>
      <c r="AD679" s="223">
        <v>1.2492480308496832</v>
      </c>
      <c r="AE679" s="223">
        <v>1</v>
      </c>
      <c r="AF679" s="223">
        <v>1</v>
      </c>
      <c r="AG679" s="223">
        <v>1</v>
      </c>
      <c r="AH679" s="223">
        <v>1.2164430926106773</v>
      </c>
      <c r="AI679" s="223">
        <v>1</v>
      </c>
      <c r="AJ679" s="223">
        <v>1.2655218783404518</v>
      </c>
      <c r="AK679" s="223">
        <v>1.1923648163194309</v>
      </c>
      <c r="AL679" s="223">
        <v>1</v>
      </c>
      <c r="AM679" s="223">
        <v>1.2040037493952362</v>
      </c>
      <c r="AN679" s="223">
        <v>1</v>
      </c>
      <c r="AO679" s="223">
        <v>1.2569074941748446</v>
      </c>
      <c r="AP679" s="223">
        <v>1</v>
      </c>
      <c r="AQ679" s="223">
        <v>1.2363107553245107</v>
      </c>
      <c r="AR679" s="223">
        <v>1</v>
      </c>
      <c r="AS679" s="223">
        <v>1.244618235292974</v>
      </c>
      <c r="AT679" s="223">
        <v>1.2516067499715462</v>
      </c>
      <c r="AU679" s="223">
        <v>1</v>
      </c>
      <c r="AV679" s="223">
        <v>1.2348277461342725</v>
      </c>
      <c r="AW679" s="223">
        <v>1</v>
      </c>
      <c r="AX679" s="223">
        <v>1</v>
      </c>
      <c r="AY679" s="223">
        <v>1.2381127380802373</v>
      </c>
      <c r="AZ679" s="223">
        <v>1</v>
      </c>
      <c r="BA679" s="223">
        <v>1</v>
      </c>
      <c r="BB679" s="223">
        <v>1</v>
      </c>
    </row>
    <row r="680" spans="1:54">
      <c r="A680" s="224">
        <f t="shared" si="59"/>
        <v>41244</v>
      </c>
      <c r="B680" s="225">
        <f t="shared" si="59"/>
        <v>41244</v>
      </c>
      <c r="C680" s="223">
        <v>1</v>
      </c>
      <c r="D680" s="223">
        <v>1</v>
      </c>
      <c r="E680" s="223">
        <v>1</v>
      </c>
      <c r="F680" s="223">
        <v>1.2654690017122388</v>
      </c>
      <c r="G680" s="223">
        <v>1.30498459035496</v>
      </c>
      <c r="H680" s="223">
        <v>1</v>
      </c>
      <c r="I680" s="223">
        <v>1</v>
      </c>
      <c r="J680" s="223">
        <v>1</v>
      </c>
      <c r="K680" s="223">
        <v>1</v>
      </c>
      <c r="L680" s="223">
        <v>1.2871323160106867</v>
      </c>
      <c r="M680" s="223">
        <v>1.247321627498406</v>
      </c>
      <c r="N680" s="223">
        <v>1</v>
      </c>
      <c r="O680" s="223">
        <v>1.2919890851365057</v>
      </c>
      <c r="P680" s="223">
        <v>1</v>
      </c>
      <c r="Q680" s="223">
        <v>1.2562097645505705</v>
      </c>
      <c r="R680" s="223">
        <v>1.2659233154811369</v>
      </c>
      <c r="S680" s="223">
        <v>1</v>
      </c>
      <c r="T680" s="223">
        <v>1.2518905539186203</v>
      </c>
      <c r="U680" s="223">
        <v>1</v>
      </c>
      <c r="V680" s="223">
        <v>1</v>
      </c>
      <c r="W680" s="223">
        <v>1.2351435971451372</v>
      </c>
      <c r="X680" s="223">
        <v>1</v>
      </c>
      <c r="Y680" s="223">
        <v>1.2259601007964283</v>
      </c>
      <c r="Z680" s="223">
        <v>1.2798522239427934</v>
      </c>
      <c r="AA680" s="223">
        <v>1.2503708889581231</v>
      </c>
      <c r="AB680" s="223">
        <v>1</v>
      </c>
      <c r="AC680" s="223">
        <v>1</v>
      </c>
      <c r="AD680" s="223">
        <v>1.247414981612484</v>
      </c>
      <c r="AE680" s="223">
        <v>1</v>
      </c>
      <c r="AF680" s="223">
        <v>1</v>
      </c>
      <c r="AG680" s="223">
        <v>1</v>
      </c>
      <c r="AH680" s="223">
        <v>1.2147845314560657</v>
      </c>
      <c r="AI680" s="223">
        <v>1</v>
      </c>
      <c r="AJ680" s="223">
        <v>1.2641818076073634</v>
      </c>
      <c r="AK680" s="223">
        <v>1.1907227830627696</v>
      </c>
      <c r="AL680" s="223">
        <v>1</v>
      </c>
      <c r="AM680" s="223">
        <v>1.2017301590754399</v>
      </c>
      <c r="AN680" s="223">
        <v>1</v>
      </c>
      <c r="AO680" s="223">
        <v>1.2548489098911928</v>
      </c>
      <c r="AP680" s="223">
        <v>1</v>
      </c>
      <c r="AQ680" s="223">
        <v>1.2352103452174128</v>
      </c>
      <c r="AR680" s="223">
        <v>1</v>
      </c>
      <c r="AS680" s="223">
        <v>1.2441698228098037</v>
      </c>
      <c r="AT680" s="223">
        <v>1.2501944817846813</v>
      </c>
      <c r="AU680" s="223">
        <v>1</v>
      </c>
      <c r="AV680" s="223">
        <v>1.2340663539336605</v>
      </c>
      <c r="AW680" s="223">
        <v>1</v>
      </c>
      <c r="AX680" s="223">
        <v>1</v>
      </c>
      <c r="AY680" s="223">
        <v>1.236010757504076</v>
      </c>
      <c r="AZ680" s="223">
        <v>1</v>
      </c>
      <c r="BA680" s="223">
        <v>1</v>
      </c>
      <c r="BB680" s="223">
        <v>1</v>
      </c>
    </row>
    <row r="681" spans="1:54">
      <c r="A681" s="224">
        <f t="shared" si="59"/>
        <v>41275</v>
      </c>
      <c r="B681" s="225">
        <f t="shared" si="59"/>
        <v>41275</v>
      </c>
      <c r="C681" s="223">
        <v>1</v>
      </c>
      <c r="D681" s="223">
        <v>1</v>
      </c>
      <c r="E681" s="223">
        <v>1</v>
      </c>
      <c r="F681" s="223">
        <v>1.2647886156881265</v>
      </c>
      <c r="G681" s="223">
        <v>1.3040970900366489</v>
      </c>
      <c r="H681" s="223">
        <v>1</v>
      </c>
      <c r="I681" s="223">
        <v>1</v>
      </c>
      <c r="J681" s="223">
        <v>1</v>
      </c>
      <c r="K681" s="223">
        <v>1</v>
      </c>
      <c r="L681" s="223">
        <v>1.2858978232784075</v>
      </c>
      <c r="M681" s="223">
        <v>1.2460004402301501</v>
      </c>
      <c r="N681" s="223">
        <v>1</v>
      </c>
      <c r="O681" s="223">
        <v>1.2899782803986235</v>
      </c>
      <c r="P681" s="223">
        <v>1</v>
      </c>
      <c r="Q681" s="223">
        <v>1.255493925717351</v>
      </c>
      <c r="R681" s="223">
        <v>1.2646827323413243</v>
      </c>
      <c r="S681" s="223">
        <v>1</v>
      </c>
      <c r="T681" s="223">
        <v>1.251010089112786</v>
      </c>
      <c r="U681" s="223">
        <v>1</v>
      </c>
      <c r="V681" s="223">
        <v>1</v>
      </c>
      <c r="W681" s="223">
        <v>1.2349458473017167</v>
      </c>
      <c r="X681" s="223">
        <v>1</v>
      </c>
      <c r="Y681" s="223">
        <v>1.2229096883683996</v>
      </c>
      <c r="Z681" s="223">
        <v>1.2782359452531638</v>
      </c>
      <c r="AA681" s="223">
        <v>1.2495210935452012</v>
      </c>
      <c r="AB681" s="223">
        <v>1</v>
      </c>
      <c r="AC681" s="223">
        <v>1</v>
      </c>
      <c r="AD681" s="223">
        <v>1.2456338869414689</v>
      </c>
      <c r="AE681" s="223">
        <v>1</v>
      </c>
      <c r="AF681" s="223">
        <v>1</v>
      </c>
      <c r="AG681" s="223">
        <v>1</v>
      </c>
      <c r="AH681" s="223">
        <v>1.2131548533037479</v>
      </c>
      <c r="AI681" s="223">
        <v>1</v>
      </c>
      <c r="AJ681" s="223">
        <v>1.2628852862674975</v>
      </c>
      <c r="AK681" s="223">
        <v>1.1891628411533595</v>
      </c>
      <c r="AL681" s="223">
        <v>1</v>
      </c>
      <c r="AM681" s="223">
        <v>1.1995795660809612</v>
      </c>
      <c r="AN681" s="223">
        <v>1</v>
      </c>
      <c r="AO681" s="223">
        <v>1.2528200770611737</v>
      </c>
      <c r="AP681" s="223">
        <v>1</v>
      </c>
      <c r="AQ681" s="223">
        <v>1.2341099351103149</v>
      </c>
      <c r="AR681" s="223">
        <v>1</v>
      </c>
      <c r="AS681" s="223">
        <v>1.2439251370809041</v>
      </c>
      <c r="AT681" s="223">
        <v>1.2489309568141589</v>
      </c>
      <c r="AU681" s="223">
        <v>1</v>
      </c>
      <c r="AV681" s="223">
        <v>1.2333903545354312</v>
      </c>
      <c r="AW681" s="223">
        <v>1</v>
      </c>
      <c r="AX681" s="223">
        <v>1</v>
      </c>
      <c r="AY681" s="223">
        <v>1.2339589492376324</v>
      </c>
      <c r="AZ681" s="223">
        <v>1</v>
      </c>
      <c r="BA681" s="223">
        <v>1</v>
      </c>
      <c r="BB681" s="223">
        <v>1</v>
      </c>
    </row>
    <row r="682" spans="1:54">
      <c r="A682" s="224">
        <f t="shared" si="59"/>
        <v>41306</v>
      </c>
      <c r="B682" s="225">
        <f t="shared" si="59"/>
        <v>41306</v>
      </c>
      <c r="C682" s="223">
        <v>1</v>
      </c>
      <c r="D682" s="223">
        <v>1</v>
      </c>
      <c r="E682" s="223">
        <v>1</v>
      </c>
      <c r="F682" s="223">
        <v>1.2640511326377499</v>
      </c>
      <c r="G682" s="223">
        <v>1.3031297587094723</v>
      </c>
      <c r="H682" s="223">
        <v>1</v>
      </c>
      <c r="I682" s="223">
        <v>1</v>
      </c>
      <c r="J682" s="223">
        <v>1</v>
      </c>
      <c r="K682" s="223">
        <v>1</v>
      </c>
      <c r="L682" s="223">
        <v>1.2846007323042334</v>
      </c>
      <c r="M682" s="223">
        <v>1.2446294385991674</v>
      </c>
      <c r="N682" s="223">
        <v>1</v>
      </c>
      <c r="O682" s="223">
        <v>1.2878941498860264</v>
      </c>
      <c r="P682" s="223">
        <v>1</v>
      </c>
      <c r="Q682" s="223">
        <v>1.2546725379536963</v>
      </c>
      <c r="R682" s="223">
        <v>1.2634127335671876</v>
      </c>
      <c r="S682" s="223">
        <v>1</v>
      </c>
      <c r="T682" s="223">
        <v>1.2500278606191593</v>
      </c>
      <c r="U682" s="223">
        <v>1</v>
      </c>
      <c r="V682" s="223">
        <v>1</v>
      </c>
      <c r="W682" s="223">
        <v>1.2346727788986278</v>
      </c>
      <c r="X682" s="223">
        <v>1</v>
      </c>
      <c r="Y682" s="223">
        <v>1.2200331082208085</v>
      </c>
      <c r="Z682" s="223">
        <v>1.2765809763660099</v>
      </c>
      <c r="AA682" s="223">
        <v>1.2485954099265741</v>
      </c>
      <c r="AB682" s="223">
        <v>1</v>
      </c>
      <c r="AC682" s="223">
        <v>1</v>
      </c>
      <c r="AD682" s="223">
        <v>1.2438094152610273</v>
      </c>
      <c r="AE682" s="223">
        <v>1</v>
      </c>
      <c r="AF682" s="223">
        <v>1</v>
      </c>
      <c r="AG682" s="223">
        <v>1</v>
      </c>
      <c r="AH682" s="223">
        <v>1.211519216133133</v>
      </c>
      <c r="AI682" s="223">
        <v>1</v>
      </c>
      <c r="AJ682" s="223">
        <v>1.2615989342110498</v>
      </c>
      <c r="AK682" s="223">
        <v>1.1876881157181507</v>
      </c>
      <c r="AL682" s="223">
        <v>1</v>
      </c>
      <c r="AM682" s="223">
        <v>1.1974194969020426</v>
      </c>
      <c r="AN682" s="223">
        <v>1</v>
      </c>
      <c r="AO682" s="223">
        <v>1.2507824134013872</v>
      </c>
      <c r="AP682" s="223">
        <v>1</v>
      </c>
      <c r="AQ682" s="223">
        <v>1.2330095250032169</v>
      </c>
      <c r="AR682" s="223">
        <v>1</v>
      </c>
      <c r="AS682" s="223">
        <v>1.2436300660028285</v>
      </c>
      <c r="AT682" s="223">
        <v>1.247563100183035</v>
      </c>
      <c r="AU682" s="223">
        <v>1</v>
      </c>
      <c r="AV682" s="223">
        <v>1.2326847954138556</v>
      </c>
      <c r="AW682" s="223">
        <v>1</v>
      </c>
      <c r="AX682" s="223">
        <v>1</v>
      </c>
      <c r="AY682" s="223">
        <v>1.2319025590285222</v>
      </c>
      <c r="AZ682" s="223">
        <v>1</v>
      </c>
      <c r="BA682" s="223">
        <v>1</v>
      </c>
      <c r="BB682" s="223">
        <v>1</v>
      </c>
    </row>
    <row r="683" spans="1:54">
      <c r="A683" s="224">
        <f t="shared" si="59"/>
        <v>41334</v>
      </c>
      <c r="B683" s="225">
        <f t="shared" si="59"/>
        <v>41334</v>
      </c>
      <c r="C683" s="223">
        <v>1</v>
      </c>
      <c r="D683" s="223">
        <v>1</v>
      </c>
      <c r="E683" s="223">
        <v>1</v>
      </c>
      <c r="F683" s="223">
        <v>1.2631620654282609</v>
      </c>
      <c r="G683" s="223">
        <v>1.3019257256427839</v>
      </c>
      <c r="H683" s="223">
        <v>1</v>
      </c>
      <c r="I683" s="223">
        <v>1</v>
      </c>
      <c r="J683" s="223">
        <v>1</v>
      </c>
      <c r="K683" s="223">
        <v>1</v>
      </c>
      <c r="L683" s="223">
        <v>1.2831641117533503</v>
      </c>
      <c r="M683" s="223">
        <v>1.2431276247320444</v>
      </c>
      <c r="N683" s="223">
        <v>1</v>
      </c>
      <c r="O683" s="223">
        <v>1.2856548531058007</v>
      </c>
      <c r="P683" s="223">
        <v>1</v>
      </c>
      <c r="Q683" s="223">
        <v>1.2536259579728108</v>
      </c>
      <c r="R683" s="223">
        <v>1.2620458191784016</v>
      </c>
      <c r="S683" s="223">
        <v>1</v>
      </c>
      <c r="T683" s="223">
        <v>1.2488447243171732</v>
      </c>
      <c r="U683" s="223">
        <v>1</v>
      </c>
      <c r="V683" s="223">
        <v>1</v>
      </c>
      <c r="W683" s="223">
        <v>1.2342083883954771</v>
      </c>
      <c r="X683" s="223">
        <v>1</v>
      </c>
      <c r="Y683" s="223">
        <v>1.2173557939108011</v>
      </c>
      <c r="Z683" s="223">
        <v>1.2748011785840982</v>
      </c>
      <c r="AA683" s="223">
        <v>1.2474716425988297</v>
      </c>
      <c r="AB683" s="223">
        <v>1</v>
      </c>
      <c r="AC683" s="223">
        <v>1</v>
      </c>
      <c r="AD683" s="223">
        <v>1.2418866538340225</v>
      </c>
      <c r="AE683" s="223">
        <v>1</v>
      </c>
      <c r="AF683" s="223">
        <v>1</v>
      </c>
      <c r="AG683" s="223">
        <v>1</v>
      </c>
      <c r="AH683" s="223">
        <v>1.2098577662683137</v>
      </c>
      <c r="AI683" s="223">
        <v>1</v>
      </c>
      <c r="AJ683" s="223">
        <v>1.2603042213828368</v>
      </c>
      <c r="AK683" s="223">
        <v>1.1863004097411847</v>
      </c>
      <c r="AL683" s="223">
        <v>1</v>
      </c>
      <c r="AM683" s="223">
        <v>1.1951753455086354</v>
      </c>
      <c r="AN683" s="223">
        <v>1</v>
      </c>
      <c r="AO683" s="223">
        <v>1.2487138741732926</v>
      </c>
      <c r="AP683" s="223">
        <v>1</v>
      </c>
      <c r="AQ683" s="223">
        <v>1.231909114896119</v>
      </c>
      <c r="AR683" s="223">
        <v>1</v>
      </c>
      <c r="AS683" s="223">
        <v>1.2431398917414092</v>
      </c>
      <c r="AT683" s="223">
        <v>1.2459458473003022</v>
      </c>
      <c r="AU683" s="223">
        <v>1</v>
      </c>
      <c r="AV683" s="223">
        <v>1.2318839170989615</v>
      </c>
      <c r="AW683" s="223">
        <v>1</v>
      </c>
      <c r="AX683" s="223">
        <v>1</v>
      </c>
      <c r="AY683" s="223">
        <v>1.2298105991359856</v>
      </c>
      <c r="AZ683" s="223">
        <v>1</v>
      </c>
      <c r="BA683" s="223">
        <v>1</v>
      </c>
      <c r="BB683" s="223">
        <v>1</v>
      </c>
    </row>
    <row r="684" spans="1:54">
      <c r="A684" s="224">
        <f t="shared" ref="A684:B703" si="60">A48</f>
        <v>41365</v>
      </c>
      <c r="B684" s="225">
        <f t="shared" si="60"/>
        <v>41365</v>
      </c>
      <c r="C684" s="223">
        <v>1</v>
      </c>
      <c r="D684" s="223">
        <v>1</v>
      </c>
      <c r="E684" s="223">
        <v>1</v>
      </c>
      <c r="F684" s="223">
        <v>1.262124569271764</v>
      </c>
      <c r="G684" s="223">
        <v>1.300490356412987</v>
      </c>
      <c r="H684" s="223">
        <v>1</v>
      </c>
      <c r="I684" s="223">
        <v>1</v>
      </c>
      <c r="J684" s="223">
        <v>1</v>
      </c>
      <c r="K684" s="223">
        <v>1</v>
      </c>
      <c r="L684" s="223">
        <v>1.2815910763833844</v>
      </c>
      <c r="M684" s="223">
        <v>1.2414979592177364</v>
      </c>
      <c r="N684" s="223">
        <v>1</v>
      </c>
      <c r="O684" s="223">
        <v>1.2832642829676635</v>
      </c>
      <c r="P684" s="223">
        <v>1</v>
      </c>
      <c r="Q684" s="223">
        <v>1.2523592013662339</v>
      </c>
      <c r="R684" s="223">
        <v>1.2605840907140455</v>
      </c>
      <c r="S684" s="223">
        <v>1</v>
      </c>
      <c r="T684" s="223">
        <v>1.2474651871118654</v>
      </c>
      <c r="U684" s="223">
        <v>1</v>
      </c>
      <c r="V684" s="223">
        <v>1</v>
      </c>
      <c r="W684" s="223">
        <v>1.2335565133554593</v>
      </c>
      <c r="X684" s="223">
        <v>1</v>
      </c>
      <c r="Y684" s="223">
        <v>1.2148732992118361</v>
      </c>
      <c r="Z684" s="223">
        <v>1.2728994603625736</v>
      </c>
      <c r="AA684" s="223">
        <v>1.2461541914960024</v>
      </c>
      <c r="AB684" s="223">
        <v>1</v>
      </c>
      <c r="AC684" s="223">
        <v>1</v>
      </c>
      <c r="AD684" s="223">
        <v>1.2398679283748284</v>
      </c>
      <c r="AE684" s="223">
        <v>1</v>
      </c>
      <c r="AF684" s="223">
        <v>1</v>
      </c>
      <c r="AG684" s="223">
        <v>1</v>
      </c>
      <c r="AH684" s="223">
        <v>1.2081710768177101</v>
      </c>
      <c r="AI684" s="223">
        <v>1</v>
      </c>
      <c r="AJ684" s="223">
        <v>1.2590013205218196</v>
      </c>
      <c r="AK684" s="223">
        <v>1.1849980176862966</v>
      </c>
      <c r="AL684" s="223">
        <v>1</v>
      </c>
      <c r="AM684" s="223">
        <v>1.1928492108274718</v>
      </c>
      <c r="AN684" s="223">
        <v>1</v>
      </c>
      <c r="AO684" s="223">
        <v>1.2466151860257018</v>
      </c>
      <c r="AP684" s="223">
        <v>1</v>
      </c>
      <c r="AQ684" s="223">
        <v>1.2308087047890213</v>
      </c>
      <c r="AR684" s="223">
        <v>1</v>
      </c>
      <c r="AS684" s="223">
        <v>1.2424585475598526</v>
      </c>
      <c r="AT684" s="223">
        <v>1.2440852996067158</v>
      </c>
      <c r="AU684" s="223">
        <v>1</v>
      </c>
      <c r="AV684" s="223">
        <v>1.2309896196089467</v>
      </c>
      <c r="AW684" s="223">
        <v>1</v>
      </c>
      <c r="AX684" s="223">
        <v>1</v>
      </c>
      <c r="AY684" s="223">
        <v>1.227683914464389</v>
      </c>
      <c r="AZ684" s="223">
        <v>1</v>
      </c>
      <c r="BA684" s="223">
        <v>1</v>
      </c>
      <c r="BB684" s="223">
        <v>1</v>
      </c>
    </row>
    <row r="685" spans="1:54">
      <c r="A685" s="224">
        <f t="shared" si="60"/>
        <v>41395</v>
      </c>
      <c r="B685" s="225">
        <f t="shared" si="60"/>
        <v>41395</v>
      </c>
      <c r="C685" s="223">
        <v>1</v>
      </c>
      <c r="D685" s="223">
        <v>1</v>
      </c>
      <c r="E685" s="223">
        <v>1</v>
      </c>
      <c r="F685" s="223">
        <v>1.2609393617447504</v>
      </c>
      <c r="G685" s="223">
        <v>1.2988252106581235</v>
      </c>
      <c r="H685" s="223">
        <v>1</v>
      </c>
      <c r="I685" s="223">
        <v>1</v>
      </c>
      <c r="J685" s="223">
        <v>1</v>
      </c>
      <c r="K685" s="223">
        <v>1</v>
      </c>
      <c r="L685" s="223">
        <v>1.2798824980180767</v>
      </c>
      <c r="M685" s="223">
        <v>1.239741299929767</v>
      </c>
      <c r="N685" s="223">
        <v>1</v>
      </c>
      <c r="O685" s="223">
        <v>1.2807238374868128</v>
      </c>
      <c r="P685" s="223">
        <v>1</v>
      </c>
      <c r="Q685" s="223">
        <v>1.2508736627509305</v>
      </c>
      <c r="R685" s="223">
        <v>1.2590280917613743</v>
      </c>
      <c r="S685" s="223">
        <v>1</v>
      </c>
      <c r="T685" s="223">
        <v>1.2458905257454633</v>
      </c>
      <c r="U685" s="223">
        <v>1</v>
      </c>
      <c r="V685" s="223">
        <v>1</v>
      </c>
      <c r="W685" s="223">
        <v>1.2327179133800152</v>
      </c>
      <c r="X685" s="223">
        <v>1</v>
      </c>
      <c r="Y685" s="223">
        <v>1.2125843817247768</v>
      </c>
      <c r="Z685" s="223">
        <v>1.2708767237070893</v>
      </c>
      <c r="AA685" s="223">
        <v>1.2446442717407371</v>
      </c>
      <c r="AB685" s="223">
        <v>1</v>
      </c>
      <c r="AC685" s="223">
        <v>1</v>
      </c>
      <c r="AD685" s="223">
        <v>1.2377539847943606</v>
      </c>
      <c r="AE685" s="223">
        <v>1</v>
      </c>
      <c r="AF685" s="223">
        <v>1</v>
      </c>
      <c r="AG685" s="223">
        <v>1</v>
      </c>
      <c r="AH685" s="223">
        <v>1.2064593060374209</v>
      </c>
      <c r="AI685" s="223">
        <v>1</v>
      </c>
      <c r="AJ685" s="223">
        <v>1.2576902699454862</v>
      </c>
      <c r="AK685" s="223">
        <v>1.183780633939707</v>
      </c>
      <c r="AL685" s="223">
        <v>1</v>
      </c>
      <c r="AM685" s="223">
        <v>1.1904418401276349</v>
      </c>
      <c r="AN685" s="223">
        <v>1</v>
      </c>
      <c r="AO685" s="223">
        <v>1.2444865794429414</v>
      </c>
      <c r="AP685" s="223">
        <v>1</v>
      </c>
      <c r="AQ685" s="223">
        <v>1.2297082946819233</v>
      </c>
      <c r="AR685" s="223">
        <v>1</v>
      </c>
      <c r="AS685" s="223">
        <v>1.2415868280450872</v>
      </c>
      <c r="AT685" s="223">
        <v>1.2419835476636343</v>
      </c>
      <c r="AU685" s="223">
        <v>1</v>
      </c>
      <c r="AV685" s="223">
        <v>1.2300022697581401</v>
      </c>
      <c r="AW685" s="223">
        <v>1</v>
      </c>
      <c r="AX685" s="223">
        <v>1</v>
      </c>
      <c r="AY685" s="223">
        <v>1.2255227783049911</v>
      </c>
      <c r="AZ685" s="223">
        <v>1</v>
      </c>
      <c r="BA685" s="223">
        <v>1</v>
      </c>
      <c r="BB685" s="223">
        <v>1</v>
      </c>
    </row>
    <row r="686" spans="1:54">
      <c r="A686" s="224">
        <f t="shared" si="60"/>
        <v>41426</v>
      </c>
      <c r="B686" s="225">
        <f t="shared" si="60"/>
        <v>41426</v>
      </c>
      <c r="C686" s="223">
        <v>1</v>
      </c>
      <c r="D686" s="223">
        <v>1</v>
      </c>
      <c r="E686" s="223">
        <v>1</v>
      </c>
      <c r="F686" s="223">
        <v>1.2596071331324017</v>
      </c>
      <c r="G686" s="223">
        <v>1.2969317849196855</v>
      </c>
      <c r="H686" s="223">
        <v>1</v>
      </c>
      <c r="I686" s="223">
        <v>1</v>
      </c>
      <c r="J686" s="223">
        <v>1</v>
      </c>
      <c r="K686" s="223">
        <v>1</v>
      </c>
      <c r="L686" s="223">
        <v>1.2780392140914683</v>
      </c>
      <c r="M686" s="223">
        <v>1.2378584706513713</v>
      </c>
      <c r="N686" s="223">
        <v>1</v>
      </c>
      <c r="O686" s="223">
        <v>1.2780348554415988</v>
      </c>
      <c r="P686" s="223">
        <v>1</v>
      </c>
      <c r="Q686" s="223">
        <v>1.2491706808729854</v>
      </c>
      <c r="R686" s="223">
        <v>1.2573783449418174</v>
      </c>
      <c r="S686" s="223">
        <v>1</v>
      </c>
      <c r="T686" s="223">
        <v>1.2441219658774849</v>
      </c>
      <c r="U686" s="223">
        <v>1</v>
      </c>
      <c r="V686" s="223">
        <v>1</v>
      </c>
      <c r="W686" s="223">
        <v>1.2316933193566235</v>
      </c>
      <c r="X686" s="223">
        <v>1</v>
      </c>
      <c r="Y686" s="223">
        <v>1.2104878486367536</v>
      </c>
      <c r="Z686" s="223">
        <v>1.2687338342003915</v>
      </c>
      <c r="AA686" s="223">
        <v>1.2429430501217431</v>
      </c>
      <c r="AB686" s="223">
        <v>1</v>
      </c>
      <c r="AC686" s="223">
        <v>1</v>
      </c>
      <c r="AD686" s="223">
        <v>1.2355455386859917</v>
      </c>
      <c r="AE686" s="223">
        <v>1</v>
      </c>
      <c r="AF686" s="223">
        <v>1</v>
      </c>
      <c r="AG686" s="223">
        <v>1</v>
      </c>
      <c r="AH686" s="223">
        <v>1.2047226060475467</v>
      </c>
      <c r="AI686" s="223">
        <v>1</v>
      </c>
      <c r="AJ686" s="223">
        <v>1.2563711065535845</v>
      </c>
      <c r="AK686" s="223">
        <v>1.1826479640122856</v>
      </c>
      <c r="AL686" s="223">
        <v>1</v>
      </c>
      <c r="AM686" s="223">
        <v>1.1879539493391209</v>
      </c>
      <c r="AN686" s="223">
        <v>1</v>
      </c>
      <c r="AO686" s="223">
        <v>1.2423282756591614</v>
      </c>
      <c r="AP686" s="223">
        <v>1</v>
      </c>
      <c r="AQ686" s="223">
        <v>1.2286078845748254</v>
      </c>
      <c r="AR686" s="223">
        <v>1</v>
      </c>
      <c r="AS686" s="223">
        <v>1.2405254976594964</v>
      </c>
      <c r="AT686" s="223">
        <v>1.2396425934596489</v>
      </c>
      <c r="AU686" s="223">
        <v>1</v>
      </c>
      <c r="AV686" s="223">
        <v>1.2289222208749311</v>
      </c>
      <c r="AW686" s="223">
        <v>1</v>
      </c>
      <c r="AX686" s="223">
        <v>1</v>
      </c>
      <c r="AY686" s="223">
        <v>1.2233274529079379</v>
      </c>
      <c r="AZ686" s="223">
        <v>1</v>
      </c>
      <c r="BA686" s="223">
        <v>1</v>
      </c>
      <c r="BB686" s="223">
        <v>1</v>
      </c>
    </row>
    <row r="687" spans="1:54">
      <c r="A687" s="224">
        <f t="shared" si="60"/>
        <v>41456</v>
      </c>
      <c r="B687" s="225">
        <f t="shared" si="60"/>
        <v>41456</v>
      </c>
      <c r="C687" s="223">
        <v>1</v>
      </c>
      <c r="D687" s="223">
        <v>1</v>
      </c>
      <c r="E687" s="223">
        <v>1</v>
      </c>
      <c r="F687" s="223">
        <v>1.2581285924805234</v>
      </c>
      <c r="G687" s="223">
        <v>1.2948116125573412</v>
      </c>
      <c r="H687" s="223">
        <v>1</v>
      </c>
      <c r="I687" s="223">
        <v>1</v>
      </c>
      <c r="J687" s="223">
        <v>1</v>
      </c>
      <c r="K687" s="223">
        <v>1</v>
      </c>
      <c r="L687" s="223">
        <v>1.2760620835367136</v>
      </c>
      <c r="M687" s="223">
        <v>1.2358503160578116</v>
      </c>
      <c r="N687" s="223">
        <v>1</v>
      </c>
      <c r="O687" s="223">
        <v>1.2751987058121366</v>
      </c>
      <c r="P687" s="223">
        <v>1</v>
      </c>
      <c r="Q687" s="223">
        <v>1.2472516279756722</v>
      </c>
      <c r="R687" s="223">
        <v>1.255635386780753</v>
      </c>
      <c r="S687" s="223">
        <v>1</v>
      </c>
      <c r="T687" s="223">
        <v>1.2421607639008394</v>
      </c>
      <c r="U687" s="223">
        <v>1</v>
      </c>
      <c r="V687" s="223">
        <v>1</v>
      </c>
      <c r="W687" s="223">
        <v>1.2304834822179207</v>
      </c>
      <c r="X687" s="223">
        <v>1</v>
      </c>
      <c r="Y687" s="223">
        <v>1.2085824771002023</v>
      </c>
      <c r="Z687" s="223">
        <v>1.2664716787856325</v>
      </c>
      <c r="AA687" s="223">
        <v>1.2410517229743543</v>
      </c>
      <c r="AB687" s="223">
        <v>1</v>
      </c>
      <c r="AC687" s="223">
        <v>1</v>
      </c>
      <c r="AD687" s="223">
        <v>1.2332433230995434</v>
      </c>
      <c r="AE687" s="223">
        <v>1</v>
      </c>
      <c r="AF687" s="223">
        <v>1</v>
      </c>
      <c r="AG687" s="223">
        <v>1</v>
      </c>
      <c r="AH687" s="223">
        <v>1.2029611329820202</v>
      </c>
      <c r="AI687" s="223">
        <v>1</v>
      </c>
      <c r="AJ687" s="223">
        <v>1.2550438682891851</v>
      </c>
      <c r="AK687" s="223">
        <v>1.1815997048998645</v>
      </c>
      <c r="AL687" s="223">
        <v>1</v>
      </c>
      <c r="AM687" s="223">
        <v>1.1853862708710903</v>
      </c>
      <c r="AN687" s="223">
        <v>1</v>
      </c>
      <c r="AO687" s="223">
        <v>1.2401405014253115</v>
      </c>
      <c r="AP687" s="223">
        <v>1</v>
      </c>
      <c r="AQ687" s="223">
        <v>1.2267320559466635</v>
      </c>
      <c r="AR687" s="223">
        <v>1</v>
      </c>
      <c r="AS687" s="223">
        <v>1.2392753417412854</v>
      </c>
      <c r="AT687" s="223">
        <v>1.2370644841682328</v>
      </c>
      <c r="AU687" s="223">
        <v>1</v>
      </c>
      <c r="AV687" s="223">
        <v>1.2277498363670327</v>
      </c>
      <c r="AW687" s="223">
        <v>1</v>
      </c>
      <c r="AX687" s="223">
        <v>1</v>
      </c>
      <c r="AY687" s="223">
        <v>1.2210982069884952</v>
      </c>
      <c r="AZ687" s="223">
        <v>1</v>
      </c>
      <c r="BA687" s="223">
        <v>1</v>
      </c>
      <c r="BB687" s="223">
        <v>1</v>
      </c>
    </row>
    <row r="688" spans="1:54">
      <c r="A688" s="224">
        <f t="shared" si="60"/>
        <v>41487</v>
      </c>
      <c r="B688" s="225">
        <f t="shared" si="60"/>
        <v>41487</v>
      </c>
      <c r="C688" s="223">
        <v>1</v>
      </c>
      <c r="D688" s="223">
        <v>1</v>
      </c>
      <c r="E688" s="223">
        <v>1</v>
      </c>
      <c r="F688" s="223">
        <v>1.2565020460028351</v>
      </c>
      <c r="G688" s="223">
        <v>1.2924624966726279</v>
      </c>
      <c r="H688" s="223">
        <v>1</v>
      </c>
      <c r="I688" s="223">
        <v>1</v>
      </c>
      <c r="J688" s="223">
        <v>1</v>
      </c>
      <c r="K688" s="223">
        <v>1</v>
      </c>
      <c r="L688" s="223">
        <v>1.2739497646366829</v>
      </c>
      <c r="M688" s="223">
        <v>1.2337156197171169</v>
      </c>
      <c r="N688" s="223">
        <v>1</v>
      </c>
      <c r="O688" s="223">
        <v>1.2722143305596827</v>
      </c>
      <c r="P688" s="223">
        <v>1</v>
      </c>
      <c r="Q688" s="223">
        <v>1.2451143229925861</v>
      </c>
      <c r="R688" s="223">
        <v>1.2537982222122765</v>
      </c>
      <c r="S688" s="223">
        <v>1</v>
      </c>
      <c r="T688" s="223">
        <v>1.2400050079859704</v>
      </c>
      <c r="U688" s="223">
        <v>1</v>
      </c>
      <c r="V688" s="223">
        <v>1</v>
      </c>
      <c r="W688" s="223">
        <v>1.2290861117806469</v>
      </c>
      <c r="X688" s="223">
        <v>1</v>
      </c>
      <c r="Y688" s="223">
        <v>1.2068701878223247</v>
      </c>
      <c r="Z688" s="223">
        <v>1.2640891817099891</v>
      </c>
      <c r="AA688" s="223">
        <v>1.238968360770152</v>
      </c>
      <c r="AB688" s="223">
        <v>1</v>
      </c>
      <c r="AC688" s="223">
        <v>1</v>
      </c>
      <c r="AD688" s="223">
        <v>1.2308465274637825</v>
      </c>
      <c r="AE688" s="223">
        <v>1</v>
      </c>
      <c r="AF688" s="223">
        <v>1</v>
      </c>
      <c r="AG688" s="223">
        <v>1</v>
      </c>
      <c r="AH688" s="223">
        <v>1.2011746357959845</v>
      </c>
      <c r="AI688" s="223">
        <v>1</v>
      </c>
      <c r="AJ688" s="223">
        <v>1.2537084605322633</v>
      </c>
      <c r="AK688" s="223">
        <v>1.180636938694102</v>
      </c>
      <c r="AL688" s="223">
        <v>1</v>
      </c>
      <c r="AM688" s="223">
        <v>1.1827382217410944</v>
      </c>
      <c r="AN688" s="223">
        <v>1</v>
      </c>
      <c r="AO688" s="223">
        <v>1.2379229985051474</v>
      </c>
      <c r="AP688" s="223">
        <v>1</v>
      </c>
      <c r="AQ688" s="223">
        <v>1.224080808797438</v>
      </c>
      <c r="AR688" s="223">
        <v>1</v>
      </c>
      <c r="AS688" s="223">
        <v>1.2378340454950809</v>
      </c>
      <c r="AT688" s="223">
        <v>1.2342473576219952</v>
      </c>
      <c r="AU688" s="223">
        <v>1</v>
      </c>
      <c r="AV688" s="223">
        <v>1.2264839642319225</v>
      </c>
      <c r="AW688" s="223">
        <v>1</v>
      </c>
      <c r="AX688" s="223">
        <v>1</v>
      </c>
      <c r="AY688" s="223">
        <v>1.2188347509029684</v>
      </c>
      <c r="AZ688" s="223">
        <v>1</v>
      </c>
      <c r="BA688" s="223">
        <v>1</v>
      </c>
      <c r="BB688" s="223">
        <v>1</v>
      </c>
    </row>
    <row r="689" spans="1:54">
      <c r="A689" s="224">
        <f t="shared" si="60"/>
        <v>41518</v>
      </c>
      <c r="B689" s="225">
        <f t="shared" si="60"/>
        <v>41518</v>
      </c>
      <c r="C689" s="223">
        <v>1</v>
      </c>
      <c r="D689" s="223">
        <v>1</v>
      </c>
      <c r="E689" s="223">
        <v>1</v>
      </c>
      <c r="F689" s="223">
        <v>1.2547353002495787</v>
      </c>
      <c r="G689" s="223">
        <v>1.2898969031309813</v>
      </c>
      <c r="H689" s="223">
        <v>1</v>
      </c>
      <c r="I689" s="223">
        <v>1</v>
      </c>
      <c r="J689" s="223">
        <v>1</v>
      </c>
      <c r="K689" s="223">
        <v>1</v>
      </c>
      <c r="L689" s="223">
        <v>1.2717095778318348</v>
      </c>
      <c r="M689" s="223">
        <v>1.2314612702957066</v>
      </c>
      <c r="N689" s="223">
        <v>1</v>
      </c>
      <c r="O689" s="223">
        <v>1.2690901361878002</v>
      </c>
      <c r="P689" s="223">
        <v>1</v>
      </c>
      <c r="Q689" s="223">
        <v>1.2427705696218323</v>
      </c>
      <c r="R689" s="223">
        <v>1.2518718971177489</v>
      </c>
      <c r="S689" s="223">
        <v>1</v>
      </c>
      <c r="T689" s="223">
        <v>1.2376652503108405</v>
      </c>
      <c r="U689" s="223">
        <v>1</v>
      </c>
      <c r="V689" s="223">
        <v>1</v>
      </c>
      <c r="W689" s="223">
        <v>1.2275109656436174</v>
      </c>
      <c r="X689" s="223">
        <v>1</v>
      </c>
      <c r="Y689" s="223">
        <v>1.2053405300048827</v>
      </c>
      <c r="Z689" s="223">
        <v>1.2615929688959169</v>
      </c>
      <c r="AA689" s="223">
        <v>1.2367033399095015</v>
      </c>
      <c r="AB689" s="223">
        <v>1</v>
      </c>
      <c r="AC689" s="223">
        <v>1</v>
      </c>
      <c r="AD689" s="223">
        <v>1.2283603914915282</v>
      </c>
      <c r="AE689" s="223">
        <v>1</v>
      </c>
      <c r="AF689" s="223">
        <v>1</v>
      </c>
      <c r="AG689" s="223">
        <v>1</v>
      </c>
      <c r="AH689" s="223">
        <v>1.1993644671429358</v>
      </c>
      <c r="AI689" s="223">
        <v>1</v>
      </c>
      <c r="AJ689" s="223">
        <v>1.2523653131676658</v>
      </c>
      <c r="AK689" s="223">
        <v>1.1797573629210358</v>
      </c>
      <c r="AL689" s="223">
        <v>1</v>
      </c>
      <c r="AM689" s="223">
        <v>1.180014351781312</v>
      </c>
      <c r="AN689" s="223">
        <v>1</v>
      </c>
      <c r="AO689" s="223">
        <v>1.2356774107585842</v>
      </c>
      <c r="AP689" s="223">
        <v>1</v>
      </c>
      <c r="AQ689" s="223">
        <v>1.2214295616482125</v>
      </c>
      <c r="AR689" s="223">
        <v>1</v>
      </c>
      <c r="AS689" s="223">
        <v>1.2362115722039544</v>
      </c>
      <c r="AT689" s="223">
        <v>1.2312046250102113</v>
      </c>
      <c r="AU689" s="223">
        <v>1</v>
      </c>
      <c r="AV689" s="223">
        <v>1.2251294594889093</v>
      </c>
      <c r="AW689" s="223">
        <v>1</v>
      </c>
      <c r="AX689" s="223">
        <v>1</v>
      </c>
      <c r="AY689" s="223">
        <v>1.2165389832328868</v>
      </c>
      <c r="AZ689" s="223">
        <v>1</v>
      </c>
      <c r="BA689" s="223">
        <v>1</v>
      </c>
      <c r="BB689" s="223">
        <v>1</v>
      </c>
    </row>
    <row r="690" spans="1:54">
      <c r="A690" s="224">
        <f t="shared" si="60"/>
        <v>41548</v>
      </c>
      <c r="B690" s="225">
        <f t="shared" si="60"/>
        <v>41548</v>
      </c>
      <c r="C690" s="223">
        <v>1</v>
      </c>
      <c r="D690" s="223">
        <v>1</v>
      </c>
      <c r="E690" s="223">
        <v>1</v>
      </c>
      <c r="F690" s="223">
        <v>1.2528290289424866</v>
      </c>
      <c r="G690" s="223">
        <v>1.2871162781202499</v>
      </c>
      <c r="H690" s="223">
        <v>1</v>
      </c>
      <c r="I690" s="223">
        <v>1</v>
      </c>
      <c r="J690" s="223">
        <v>1</v>
      </c>
      <c r="K690" s="223">
        <v>1</v>
      </c>
      <c r="L690" s="223">
        <v>1.2693423357151994</v>
      </c>
      <c r="M690" s="223">
        <v>1.229088066177056</v>
      </c>
      <c r="N690" s="223">
        <v>1</v>
      </c>
      <c r="O690" s="223">
        <v>1.2658274062042967</v>
      </c>
      <c r="P690" s="223">
        <v>1</v>
      </c>
      <c r="Q690" s="223">
        <v>1.2402216636628913</v>
      </c>
      <c r="R690" s="223">
        <v>1.2498569204419201</v>
      </c>
      <c r="S690" s="223">
        <v>1</v>
      </c>
      <c r="T690" s="223">
        <v>1.2351426774539271</v>
      </c>
      <c r="U690" s="223">
        <v>1</v>
      </c>
      <c r="V690" s="223">
        <v>1</v>
      </c>
      <c r="W690" s="223">
        <v>1.2257587578453373</v>
      </c>
      <c r="X690" s="223">
        <v>1</v>
      </c>
      <c r="Y690" s="223">
        <v>1.2039923484013562</v>
      </c>
      <c r="Z690" s="223">
        <v>1.2589838770195221</v>
      </c>
      <c r="AA690" s="223">
        <v>1.2342577910605348</v>
      </c>
      <c r="AB690" s="223">
        <v>1</v>
      </c>
      <c r="AC690" s="223">
        <v>1</v>
      </c>
      <c r="AD690" s="223">
        <v>1.2257856061170855</v>
      </c>
      <c r="AE690" s="223">
        <v>1</v>
      </c>
      <c r="AF690" s="223">
        <v>1</v>
      </c>
      <c r="AG690" s="223">
        <v>1</v>
      </c>
      <c r="AH690" s="223">
        <v>1.1975307750355049</v>
      </c>
      <c r="AI690" s="223">
        <v>1</v>
      </c>
      <c r="AJ690" s="223">
        <v>1.2510144623618411</v>
      </c>
      <c r="AK690" s="223">
        <v>1.1789606826476635</v>
      </c>
      <c r="AL690" s="223">
        <v>1</v>
      </c>
      <c r="AM690" s="223">
        <v>1.1772153485741708</v>
      </c>
      <c r="AN690" s="223">
        <v>1</v>
      </c>
      <c r="AO690" s="223">
        <v>1.2334039522421396</v>
      </c>
      <c r="AP690" s="223">
        <v>1</v>
      </c>
      <c r="AQ690" s="223">
        <v>1.218778314498987</v>
      </c>
      <c r="AR690" s="223">
        <v>1</v>
      </c>
      <c r="AS690" s="223">
        <v>1.2344086683676951</v>
      </c>
      <c r="AT690" s="223">
        <v>1.2279382058206507</v>
      </c>
      <c r="AU690" s="223">
        <v>1</v>
      </c>
      <c r="AV690" s="223">
        <v>1.2236866687863006</v>
      </c>
      <c r="AW690" s="223">
        <v>1</v>
      </c>
      <c r="AX690" s="223">
        <v>1</v>
      </c>
      <c r="AY690" s="223">
        <v>1.2142111574414871</v>
      </c>
      <c r="AZ690" s="223">
        <v>1</v>
      </c>
      <c r="BA690" s="223">
        <v>1</v>
      </c>
      <c r="BB690" s="223">
        <v>1</v>
      </c>
    </row>
    <row r="691" spans="1:54">
      <c r="A691" s="224">
        <f t="shared" si="60"/>
        <v>41579</v>
      </c>
      <c r="B691" s="225">
        <f t="shared" si="60"/>
        <v>41579</v>
      </c>
      <c r="C691" s="223">
        <v>1</v>
      </c>
      <c r="D691" s="223">
        <v>1</v>
      </c>
      <c r="E691" s="223">
        <v>1</v>
      </c>
      <c r="F691" s="223">
        <v>1.2507791501860646</v>
      </c>
      <c r="G691" s="223">
        <v>1.2841147195399516</v>
      </c>
      <c r="H691" s="223">
        <v>1</v>
      </c>
      <c r="I691" s="223">
        <v>1</v>
      </c>
      <c r="J691" s="223">
        <v>1</v>
      </c>
      <c r="K691" s="223">
        <v>1</v>
      </c>
      <c r="L691" s="223">
        <v>1.2668445115066533</v>
      </c>
      <c r="M691" s="223">
        <v>1.2265927446955722</v>
      </c>
      <c r="N691" s="223">
        <v>1</v>
      </c>
      <c r="O691" s="223">
        <v>1.2624226731263515</v>
      </c>
      <c r="P691" s="223">
        <v>1</v>
      </c>
      <c r="Q691" s="223">
        <v>1.2374618941468323</v>
      </c>
      <c r="R691" s="223">
        <v>1.2477507761241486</v>
      </c>
      <c r="S691" s="223">
        <v>1</v>
      </c>
      <c r="T691" s="223">
        <v>1.2324322308990134</v>
      </c>
      <c r="U691" s="223">
        <v>1</v>
      </c>
      <c r="V691" s="223">
        <v>1</v>
      </c>
      <c r="W691" s="223">
        <v>1.2238241730112844</v>
      </c>
      <c r="X691" s="223">
        <v>1</v>
      </c>
      <c r="Y691" s="223">
        <v>1.2028306860935944</v>
      </c>
      <c r="Z691" s="223">
        <v>1.256258882205564</v>
      </c>
      <c r="AA691" s="223">
        <v>1.2316266798463473</v>
      </c>
      <c r="AB691" s="223">
        <v>1</v>
      </c>
      <c r="AC691" s="223">
        <v>1</v>
      </c>
      <c r="AD691" s="223">
        <v>1.223119828832743</v>
      </c>
      <c r="AE691" s="223">
        <v>1</v>
      </c>
      <c r="AF691" s="223">
        <v>1</v>
      </c>
      <c r="AG691" s="223">
        <v>1</v>
      </c>
      <c r="AH691" s="223">
        <v>1.1956729042724945</v>
      </c>
      <c r="AI691" s="223">
        <v>1</v>
      </c>
      <c r="AJ691" s="223">
        <v>1.2496556817913851</v>
      </c>
      <c r="AK691" s="223">
        <v>1.1782472416506875</v>
      </c>
      <c r="AL691" s="223">
        <v>1</v>
      </c>
      <c r="AM691" s="223">
        <v>1.1743393237013169</v>
      </c>
      <c r="AN691" s="223">
        <v>1</v>
      </c>
      <c r="AO691" s="223">
        <v>1.23110188355399</v>
      </c>
      <c r="AP691" s="223">
        <v>1</v>
      </c>
      <c r="AQ691" s="223">
        <v>1.2161270673497613</v>
      </c>
      <c r="AR691" s="223">
        <v>1</v>
      </c>
      <c r="AS691" s="223">
        <v>1.2324199355506482</v>
      </c>
      <c r="AT691" s="223">
        <v>1.2244423549529171</v>
      </c>
      <c r="AU691" s="223">
        <v>1</v>
      </c>
      <c r="AV691" s="223">
        <v>1.2221529331119332</v>
      </c>
      <c r="AW691" s="223">
        <v>1</v>
      </c>
      <c r="AX691" s="223">
        <v>1</v>
      </c>
      <c r="AY691" s="223">
        <v>1.2118504299242647</v>
      </c>
      <c r="AZ691" s="223">
        <v>1</v>
      </c>
      <c r="BA691" s="223">
        <v>1</v>
      </c>
      <c r="BB691" s="223">
        <v>1</v>
      </c>
    </row>
    <row r="692" spans="1:54">
      <c r="A692" s="224">
        <f t="shared" si="60"/>
        <v>41609</v>
      </c>
      <c r="B692" s="225">
        <f t="shared" si="60"/>
        <v>41609</v>
      </c>
      <c r="C692" s="223">
        <v>1</v>
      </c>
      <c r="D692" s="223">
        <v>1</v>
      </c>
      <c r="E692" s="223">
        <v>1</v>
      </c>
      <c r="F692" s="223">
        <v>1.2485863524621168</v>
      </c>
      <c r="G692" s="223">
        <v>1.2808936981205556</v>
      </c>
      <c r="H692" s="223">
        <v>1</v>
      </c>
      <c r="I692" s="223">
        <v>1</v>
      </c>
      <c r="J692" s="223">
        <v>1</v>
      </c>
      <c r="K692" s="223">
        <v>1</v>
      </c>
      <c r="L692" s="223">
        <v>1.2642169332321498</v>
      </c>
      <c r="M692" s="223">
        <v>1.2239761189164693</v>
      </c>
      <c r="N692" s="223">
        <v>1</v>
      </c>
      <c r="O692" s="223">
        <v>1.2588772371606904</v>
      </c>
      <c r="P692" s="223">
        <v>1</v>
      </c>
      <c r="Q692" s="223">
        <v>1.2344925799063968</v>
      </c>
      <c r="R692" s="223">
        <v>1.2455539836847711</v>
      </c>
      <c r="S692" s="223">
        <v>1</v>
      </c>
      <c r="T692" s="223">
        <v>1.2295351184262384</v>
      </c>
      <c r="U692" s="223">
        <v>1</v>
      </c>
      <c r="V692" s="223">
        <v>1</v>
      </c>
      <c r="W692" s="223">
        <v>1.2217079411743048</v>
      </c>
      <c r="X692" s="223">
        <v>1</v>
      </c>
      <c r="Y692" s="223">
        <v>1.2018543669610593</v>
      </c>
      <c r="Z692" s="223">
        <v>1.2534188354106903</v>
      </c>
      <c r="AA692" s="223">
        <v>1.2288111576766103</v>
      </c>
      <c r="AB692" s="223">
        <v>1</v>
      </c>
      <c r="AC692" s="223">
        <v>1</v>
      </c>
      <c r="AD692" s="223">
        <v>1.2203637619834091</v>
      </c>
      <c r="AE692" s="223">
        <v>1</v>
      </c>
      <c r="AF692" s="223">
        <v>1</v>
      </c>
      <c r="AG692" s="223">
        <v>1</v>
      </c>
      <c r="AH692" s="223">
        <v>1.1937910058772714</v>
      </c>
      <c r="AI692" s="223">
        <v>1</v>
      </c>
      <c r="AJ692" s="223">
        <v>1.2482890084907985</v>
      </c>
      <c r="AK692" s="223">
        <v>1.1776167433095919</v>
      </c>
      <c r="AL692" s="223">
        <v>1</v>
      </c>
      <c r="AM692" s="223">
        <v>1.17138697427844</v>
      </c>
      <c r="AN692" s="223">
        <v>1</v>
      </c>
      <c r="AO692" s="223">
        <v>1.2287714225052808</v>
      </c>
      <c r="AP692" s="223">
        <v>1</v>
      </c>
      <c r="AQ692" s="223">
        <v>1.2134758202005358</v>
      </c>
      <c r="AR692" s="223">
        <v>1</v>
      </c>
      <c r="AS692" s="223">
        <v>1.2302461368044979</v>
      </c>
      <c r="AT692" s="223">
        <v>1.2207190170112545</v>
      </c>
      <c r="AU692" s="223">
        <v>1</v>
      </c>
      <c r="AV692" s="223">
        <v>1.220528607610037</v>
      </c>
      <c r="AW692" s="223">
        <v>1</v>
      </c>
      <c r="AX692" s="223">
        <v>1</v>
      </c>
      <c r="AY692" s="223">
        <v>1.2094570584518398</v>
      </c>
      <c r="AZ692" s="223">
        <v>1</v>
      </c>
      <c r="BA692" s="223">
        <v>1</v>
      </c>
      <c r="BB692" s="223">
        <v>1</v>
      </c>
    </row>
    <row r="693" spans="1:54">
      <c r="A693" s="224">
        <f t="shared" si="60"/>
        <v>41640</v>
      </c>
      <c r="B693" s="225">
        <f t="shared" si="60"/>
        <v>41640</v>
      </c>
      <c r="C693" s="223">
        <v>1</v>
      </c>
      <c r="D693" s="223">
        <v>1</v>
      </c>
      <c r="E693" s="223">
        <v>1</v>
      </c>
      <c r="F693" s="223">
        <v>1.2462846906129197</v>
      </c>
      <c r="G693" s="223">
        <v>1.2774802560841751</v>
      </c>
      <c r="H693" s="223">
        <v>1</v>
      </c>
      <c r="I693" s="223">
        <v>1</v>
      </c>
      <c r="J693" s="223">
        <v>1</v>
      </c>
      <c r="K693" s="223">
        <v>1</v>
      </c>
      <c r="L693" s="223">
        <v>1.261473951048911</v>
      </c>
      <c r="M693" s="223">
        <v>1.221261477824799</v>
      </c>
      <c r="N693" s="223">
        <v>1</v>
      </c>
      <c r="O693" s="223">
        <v>1.255219684416008</v>
      </c>
      <c r="P693" s="223">
        <v>1</v>
      </c>
      <c r="Q693" s="223">
        <v>1.2313479035517312</v>
      </c>
      <c r="R693" s="223">
        <v>1.2432699892808166</v>
      </c>
      <c r="S693" s="223">
        <v>1</v>
      </c>
      <c r="T693" s="223">
        <v>1.2264857241355047</v>
      </c>
      <c r="U693" s="223">
        <v>1</v>
      </c>
      <c r="V693" s="223">
        <v>1</v>
      </c>
      <c r="W693" s="223">
        <v>1.2194350624416976</v>
      </c>
      <c r="X693" s="223">
        <v>1</v>
      </c>
      <c r="Y693" s="223">
        <v>1.2010073526650444</v>
      </c>
      <c r="Z693" s="223">
        <v>1.2504727778568814</v>
      </c>
      <c r="AA693" s="223">
        <v>1.2258511358824633</v>
      </c>
      <c r="AB693" s="223">
        <v>1</v>
      </c>
      <c r="AC693" s="223">
        <v>1</v>
      </c>
      <c r="AD693" s="223">
        <v>1.2175287496116334</v>
      </c>
      <c r="AE693" s="223">
        <v>1</v>
      </c>
      <c r="AF693" s="223">
        <v>1</v>
      </c>
      <c r="AG693" s="223">
        <v>1</v>
      </c>
      <c r="AH693" s="223">
        <v>1.1918729502680816</v>
      </c>
      <c r="AI693" s="223">
        <v>1</v>
      </c>
      <c r="AJ693" s="223">
        <v>1.2469004090414069</v>
      </c>
      <c r="AK693" s="223">
        <v>1.1769895729595177</v>
      </c>
      <c r="AL693" s="223">
        <v>1</v>
      </c>
      <c r="AM693" s="223">
        <v>1.1684102902513152</v>
      </c>
      <c r="AN693" s="223">
        <v>1</v>
      </c>
      <c r="AO693" s="223">
        <v>1.2264183579131041</v>
      </c>
      <c r="AP693" s="223">
        <v>1</v>
      </c>
      <c r="AQ693" s="223">
        <v>1.2108245730513103</v>
      </c>
      <c r="AR693" s="223">
        <v>1</v>
      </c>
      <c r="AS693" s="223">
        <v>1.2279050102539828</v>
      </c>
      <c r="AT693" s="223">
        <v>1.2168537045282544</v>
      </c>
      <c r="AU693" s="223">
        <v>1</v>
      </c>
      <c r="AV693" s="223">
        <v>1.2188212390734188</v>
      </c>
      <c r="AW693" s="223">
        <v>1</v>
      </c>
      <c r="AX693" s="223">
        <v>1</v>
      </c>
      <c r="AY693" s="223">
        <v>1.2070181542626763</v>
      </c>
      <c r="AZ693" s="223">
        <v>1</v>
      </c>
      <c r="BA693" s="223">
        <v>1</v>
      </c>
      <c r="BB693" s="223">
        <v>1</v>
      </c>
    </row>
    <row r="694" spans="1:54">
      <c r="A694" s="224">
        <f t="shared" si="60"/>
        <v>41671</v>
      </c>
      <c r="B694" s="225">
        <f t="shared" si="60"/>
        <v>41671</v>
      </c>
      <c r="C694" s="223">
        <v>1</v>
      </c>
      <c r="D694" s="223">
        <v>1</v>
      </c>
      <c r="E694" s="223">
        <v>1</v>
      </c>
      <c r="F694" s="223">
        <v>1.2439608036866396</v>
      </c>
      <c r="G694" s="223">
        <v>1.2739419675795922</v>
      </c>
      <c r="H694" s="223">
        <v>1</v>
      </c>
      <c r="I694" s="223">
        <v>1</v>
      </c>
      <c r="J694" s="223">
        <v>1</v>
      </c>
      <c r="K694" s="223">
        <v>1</v>
      </c>
      <c r="L694" s="223">
        <v>1.2586513392704608</v>
      </c>
      <c r="M694" s="223">
        <v>1.2185075165322239</v>
      </c>
      <c r="N694" s="223">
        <v>1</v>
      </c>
      <c r="O694" s="223">
        <v>1.2515214954052531</v>
      </c>
      <c r="P694" s="223">
        <v>1</v>
      </c>
      <c r="Q694" s="223">
        <v>1.2281139249955626</v>
      </c>
      <c r="R694" s="223">
        <v>1.2409069867856772</v>
      </c>
      <c r="S694" s="223">
        <v>1</v>
      </c>
      <c r="T694" s="223">
        <v>1.223370726087972</v>
      </c>
      <c r="U694" s="223">
        <v>1</v>
      </c>
      <c r="V694" s="223">
        <v>1</v>
      </c>
      <c r="W694" s="223">
        <v>1.2170689629572897</v>
      </c>
      <c r="X694" s="223">
        <v>1</v>
      </c>
      <c r="Y694" s="223">
        <v>1.2001471985242245</v>
      </c>
      <c r="Z694" s="223">
        <v>1.2474428018504966</v>
      </c>
      <c r="AA694" s="223">
        <v>1.2228475594182346</v>
      </c>
      <c r="AB694" s="223">
        <v>1</v>
      </c>
      <c r="AC694" s="223">
        <v>1</v>
      </c>
      <c r="AD694" s="223">
        <v>1.2146429469915063</v>
      </c>
      <c r="AE694" s="223">
        <v>1</v>
      </c>
      <c r="AF694" s="223">
        <v>1</v>
      </c>
      <c r="AG694" s="223">
        <v>1</v>
      </c>
      <c r="AH694" s="223">
        <v>1.1898873849541267</v>
      </c>
      <c r="AI694" s="223">
        <v>1</v>
      </c>
      <c r="AJ694" s="223">
        <v>1.2454537347624888</v>
      </c>
      <c r="AK694" s="223">
        <v>1.1761650072085705</v>
      </c>
      <c r="AL694" s="223">
        <v>1</v>
      </c>
      <c r="AM694" s="223">
        <v>1.1655418471016312</v>
      </c>
      <c r="AN694" s="223">
        <v>1</v>
      </c>
      <c r="AO694" s="223">
        <v>1.2240572488473622</v>
      </c>
      <c r="AP694" s="223">
        <v>1</v>
      </c>
      <c r="AQ694" s="223">
        <v>1.2081733259020846</v>
      </c>
      <c r="AR694" s="223">
        <v>1</v>
      </c>
      <c r="AS694" s="223">
        <v>1.2254413242915148</v>
      </c>
      <c r="AT694" s="223">
        <v>1.2130630805489253</v>
      </c>
      <c r="AU694" s="223">
        <v>1</v>
      </c>
      <c r="AV694" s="223">
        <v>1.2170498013682132</v>
      </c>
      <c r="AW694" s="223">
        <v>1</v>
      </c>
      <c r="AX694" s="223">
        <v>1</v>
      </c>
      <c r="AY694" s="223">
        <v>1.2045003197046125</v>
      </c>
      <c r="AZ694" s="223">
        <v>1</v>
      </c>
      <c r="BA694" s="223">
        <v>1</v>
      </c>
      <c r="BB694" s="223">
        <v>1</v>
      </c>
    </row>
    <row r="695" spans="1:54">
      <c r="A695" s="224">
        <f t="shared" si="60"/>
        <v>41699</v>
      </c>
      <c r="B695" s="225">
        <f t="shared" si="60"/>
        <v>41699</v>
      </c>
      <c r="C695" s="223">
        <v>1</v>
      </c>
      <c r="D695" s="223">
        <v>1</v>
      </c>
      <c r="E695" s="223">
        <v>1</v>
      </c>
      <c r="F695" s="223">
        <v>1.2416651753001351</v>
      </c>
      <c r="G695" s="223">
        <v>1.2703170878935857</v>
      </c>
      <c r="H695" s="223">
        <v>1</v>
      </c>
      <c r="I695" s="223">
        <v>1</v>
      </c>
      <c r="J695" s="223">
        <v>1</v>
      </c>
      <c r="K695" s="223">
        <v>1</v>
      </c>
      <c r="L695" s="223">
        <v>1.255769126488274</v>
      </c>
      <c r="M695" s="223">
        <v>1.2157480923787201</v>
      </c>
      <c r="N695" s="223">
        <v>1</v>
      </c>
      <c r="O695" s="223">
        <v>1.2478239255538426</v>
      </c>
      <c r="P695" s="223">
        <v>1</v>
      </c>
      <c r="Q695" s="223">
        <v>1.2248399929948401</v>
      </c>
      <c r="R695" s="223">
        <v>1.2384688483211246</v>
      </c>
      <c r="S695" s="223">
        <v>1</v>
      </c>
      <c r="T695" s="223">
        <v>1.220240058190297</v>
      </c>
      <c r="U695" s="223">
        <v>1</v>
      </c>
      <c r="V695" s="223">
        <v>1</v>
      </c>
      <c r="W695" s="223">
        <v>1.2146457190611033</v>
      </c>
      <c r="X695" s="223">
        <v>1</v>
      </c>
      <c r="Y695" s="223">
        <v>1.1991901838818684</v>
      </c>
      <c r="Z695" s="223">
        <v>1.2443409199690021</v>
      </c>
      <c r="AA695" s="223">
        <v>1.2198589467989265</v>
      </c>
      <c r="AB695" s="223">
        <v>1</v>
      </c>
      <c r="AC695" s="223">
        <v>1</v>
      </c>
      <c r="AD695" s="223">
        <v>1.2117222321019221</v>
      </c>
      <c r="AE695" s="223">
        <v>1</v>
      </c>
      <c r="AF695" s="223">
        <v>1</v>
      </c>
      <c r="AG695" s="223">
        <v>1</v>
      </c>
      <c r="AH695" s="223">
        <v>1.1878151399657182</v>
      </c>
      <c r="AI695" s="223">
        <v>1</v>
      </c>
      <c r="AJ695" s="223">
        <v>1.2439270067311843</v>
      </c>
      <c r="AK695" s="223">
        <v>1.1750244777366565</v>
      </c>
      <c r="AL695" s="223">
        <v>1</v>
      </c>
      <c r="AM695" s="223">
        <v>1.1628606751203809</v>
      </c>
      <c r="AN695" s="223">
        <v>1</v>
      </c>
      <c r="AO695" s="223">
        <v>1.2216965147341081</v>
      </c>
      <c r="AP695" s="223">
        <v>1</v>
      </c>
      <c r="AQ695" s="223">
        <v>1.2055220787528591</v>
      </c>
      <c r="AR695" s="223">
        <v>1</v>
      </c>
      <c r="AS695" s="223">
        <v>1.2228799524521285</v>
      </c>
      <c r="AT695" s="223">
        <v>1.2094745589242981</v>
      </c>
      <c r="AU695" s="223">
        <v>1</v>
      </c>
      <c r="AV695" s="223">
        <v>1.215224602009279</v>
      </c>
      <c r="AW695" s="223">
        <v>1</v>
      </c>
      <c r="AX695" s="223">
        <v>1</v>
      </c>
      <c r="AY695" s="223">
        <v>1.2018831692749021</v>
      </c>
      <c r="AZ695" s="223">
        <v>1</v>
      </c>
      <c r="BA695" s="223">
        <v>1</v>
      </c>
      <c r="BB695" s="223">
        <v>1</v>
      </c>
    </row>
    <row r="696" spans="1:54">
      <c r="A696" s="224">
        <f t="shared" si="60"/>
        <v>41730</v>
      </c>
      <c r="B696" s="225">
        <f t="shared" si="60"/>
        <v>41730</v>
      </c>
      <c r="C696" s="223">
        <v>1</v>
      </c>
      <c r="D696" s="223">
        <v>1</v>
      </c>
      <c r="E696" s="223">
        <v>1</v>
      </c>
      <c r="F696" s="223">
        <v>1.2393971659886198</v>
      </c>
      <c r="G696" s="223">
        <v>1.2666081684593784</v>
      </c>
      <c r="H696" s="223">
        <v>1</v>
      </c>
      <c r="I696" s="223">
        <v>1</v>
      </c>
      <c r="J696" s="223">
        <v>1</v>
      </c>
      <c r="K696" s="223">
        <v>1</v>
      </c>
      <c r="L696" s="223">
        <v>1.2528289012055411</v>
      </c>
      <c r="M696" s="223">
        <v>1.2129833733178705</v>
      </c>
      <c r="N696" s="223">
        <v>1</v>
      </c>
      <c r="O696" s="223">
        <v>1.244127025312938</v>
      </c>
      <c r="P696" s="223">
        <v>1</v>
      </c>
      <c r="Q696" s="223">
        <v>1.2215272531793051</v>
      </c>
      <c r="R696" s="223">
        <v>1.2359574710339087</v>
      </c>
      <c r="S696" s="223">
        <v>1</v>
      </c>
      <c r="T696" s="223">
        <v>1.2170941817511538</v>
      </c>
      <c r="U696" s="223">
        <v>1</v>
      </c>
      <c r="V696" s="223">
        <v>1</v>
      </c>
      <c r="W696" s="223">
        <v>1.2121667727572989</v>
      </c>
      <c r="X696" s="223">
        <v>1</v>
      </c>
      <c r="Y696" s="223">
        <v>1.1981383023902898</v>
      </c>
      <c r="Z696" s="223">
        <v>1.2411691208406799</v>
      </c>
      <c r="AA696" s="223">
        <v>1.2168849486720414</v>
      </c>
      <c r="AB696" s="223">
        <v>1</v>
      </c>
      <c r="AC696" s="223">
        <v>1</v>
      </c>
      <c r="AD696" s="223">
        <v>1.208767558701588</v>
      </c>
      <c r="AE696" s="223">
        <v>1</v>
      </c>
      <c r="AF696" s="223">
        <v>1</v>
      </c>
      <c r="AG696" s="223">
        <v>1</v>
      </c>
      <c r="AH696" s="223">
        <v>1.185658331748578</v>
      </c>
      <c r="AI696" s="223">
        <v>1</v>
      </c>
      <c r="AJ696" s="223">
        <v>1.242321993775813</v>
      </c>
      <c r="AK696" s="223">
        <v>1.1735756343298192</v>
      </c>
      <c r="AL696" s="223">
        <v>1</v>
      </c>
      <c r="AM696" s="223">
        <v>1.1603625099582804</v>
      </c>
      <c r="AN696" s="223">
        <v>1</v>
      </c>
      <c r="AO696" s="223">
        <v>1.2193361647994512</v>
      </c>
      <c r="AP696" s="223">
        <v>1</v>
      </c>
      <c r="AQ696" s="223">
        <v>1.2028708316036336</v>
      </c>
      <c r="AR696" s="223">
        <v>1</v>
      </c>
      <c r="AS696" s="223">
        <v>1.2202234386264885</v>
      </c>
      <c r="AT696" s="223">
        <v>1.2060830339631905</v>
      </c>
      <c r="AU696" s="223">
        <v>1</v>
      </c>
      <c r="AV696" s="223">
        <v>1.2133468769917417</v>
      </c>
      <c r="AW696" s="223">
        <v>1</v>
      </c>
      <c r="AX696" s="223">
        <v>1</v>
      </c>
      <c r="AY696" s="223">
        <v>1.1991693294139631</v>
      </c>
      <c r="AZ696" s="223">
        <v>1</v>
      </c>
      <c r="BA696" s="223">
        <v>1</v>
      </c>
      <c r="BB696" s="223">
        <v>1</v>
      </c>
    </row>
    <row r="697" spans="1:54">
      <c r="A697" s="224">
        <f t="shared" si="60"/>
        <v>41760</v>
      </c>
      <c r="B697" s="225">
        <f t="shared" si="60"/>
        <v>41760</v>
      </c>
      <c r="C697" s="223">
        <v>1</v>
      </c>
      <c r="D697" s="223">
        <v>1</v>
      </c>
      <c r="E697" s="223">
        <v>1</v>
      </c>
      <c r="F697" s="223">
        <v>1.2371565905374073</v>
      </c>
      <c r="G697" s="223">
        <v>1.2628163655784392</v>
      </c>
      <c r="H697" s="223">
        <v>1</v>
      </c>
      <c r="I697" s="223">
        <v>1</v>
      </c>
      <c r="J697" s="223">
        <v>1</v>
      </c>
      <c r="K697" s="223">
        <v>1</v>
      </c>
      <c r="L697" s="223">
        <v>1.2498312934115601</v>
      </c>
      <c r="M697" s="223">
        <v>1.2102134395355379</v>
      </c>
      <c r="N697" s="223">
        <v>1</v>
      </c>
      <c r="O697" s="223">
        <v>1.2404308549504983</v>
      </c>
      <c r="P697" s="223">
        <v>1</v>
      </c>
      <c r="Q697" s="223">
        <v>1.2181762081285352</v>
      </c>
      <c r="R697" s="223">
        <v>1.2333735441903695</v>
      </c>
      <c r="S697" s="223">
        <v>1</v>
      </c>
      <c r="T697" s="223">
        <v>1.2139333060065407</v>
      </c>
      <c r="U697" s="223">
        <v>1</v>
      </c>
      <c r="V697" s="223">
        <v>1</v>
      </c>
      <c r="W697" s="223">
        <v>1.2096326474620882</v>
      </c>
      <c r="X697" s="223">
        <v>1</v>
      </c>
      <c r="Y697" s="223">
        <v>1.1969919901179491</v>
      </c>
      <c r="Z697" s="223">
        <v>1.2379282360481529</v>
      </c>
      <c r="AA697" s="223">
        <v>1.2139254563526098</v>
      </c>
      <c r="AB697" s="223">
        <v>1</v>
      </c>
      <c r="AC697" s="223">
        <v>1</v>
      </c>
      <c r="AD697" s="223">
        <v>1.2057793190557222</v>
      </c>
      <c r="AE697" s="223">
        <v>1</v>
      </c>
      <c r="AF697" s="223">
        <v>1</v>
      </c>
      <c r="AG697" s="223">
        <v>1</v>
      </c>
      <c r="AH697" s="223">
        <v>1.1834176834673318</v>
      </c>
      <c r="AI697" s="223">
        <v>1</v>
      </c>
      <c r="AJ697" s="223">
        <v>1.2406391779686734</v>
      </c>
      <c r="AK697" s="223">
        <v>1.1718210433981413</v>
      </c>
      <c r="AL697" s="223">
        <v>1</v>
      </c>
      <c r="AM697" s="223">
        <v>1.1580460981070124</v>
      </c>
      <c r="AN697" s="223">
        <v>1</v>
      </c>
      <c r="AO697" s="223">
        <v>1.2169762143741352</v>
      </c>
      <c r="AP697" s="223">
        <v>1</v>
      </c>
      <c r="AQ697" s="223">
        <v>1.2002195844544081</v>
      </c>
      <c r="AR697" s="223">
        <v>1</v>
      </c>
      <c r="AS697" s="223">
        <v>1.21747275579943</v>
      </c>
      <c r="AT697" s="223">
        <v>1.2028866505531264</v>
      </c>
      <c r="AU697" s="223">
        <v>1</v>
      </c>
      <c r="AV697" s="223">
        <v>1.2114169982877407</v>
      </c>
      <c r="AW697" s="223">
        <v>1</v>
      </c>
      <c r="AX697" s="223">
        <v>1</v>
      </c>
      <c r="AY697" s="223">
        <v>1.196359829168244</v>
      </c>
      <c r="AZ697" s="223">
        <v>1</v>
      </c>
      <c r="BA697" s="223">
        <v>1</v>
      </c>
      <c r="BB697" s="223">
        <v>1</v>
      </c>
    </row>
    <row r="698" spans="1:54">
      <c r="A698" s="224">
        <f t="shared" si="60"/>
        <v>41791</v>
      </c>
      <c r="B698" s="225">
        <f t="shared" si="60"/>
        <v>41791</v>
      </c>
      <c r="C698" s="223">
        <v>1</v>
      </c>
      <c r="D698" s="223">
        <v>1</v>
      </c>
      <c r="E698" s="223">
        <v>1</v>
      </c>
      <c r="F698" s="223">
        <v>1.2349432711045136</v>
      </c>
      <c r="G698" s="223">
        <v>1.2589427819000771</v>
      </c>
      <c r="H698" s="223">
        <v>1</v>
      </c>
      <c r="I698" s="223">
        <v>1</v>
      </c>
      <c r="J698" s="223">
        <v>1</v>
      </c>
      <c r="K698" s="223">
        <v>1</v>
      </c>
      <c r="L698" s="223">
        <v>1.2467769057217293</v>
      </c>
      <c r="M698" s="223">
        <v>1.2074383677208667</v>
      </c>
      <c r="N698" s="223">
        <v>1</v>
      </c>
      <c r="O698" s="223">
        <v>1.2367354717028345</v>
      </c>
      <c r="P698" s="223">
        <v>1</v>
      </c>
      <c r="Q698" s="223">
        <v>1.2147873377659717</v>
      </c>
      <c r="R698" s="223">
        <v>1.2307177279915984</v>
      </c>
      <c r="S698" s="223">
        <v>1</v>
      </c>
      <c r="T698" s="223">
        <v>1.2107576308539965</v>
      </c>
      <c r="U698" s="223">
        <v>1</v>
      </c>
      <c r="V698" s="223">
        <v>1</v>
      </c>
      <c r="W698" s="223">
        <v>1.207043844582373</v>
      </c>
      <c r="X698" s="223">
        <v>1</v>
      </c>
      <c r="Y698" s="223">
        <v>1.195751666800652</v>
      </c>
      <c r="Z698" s="223">
        <v>1.2346190601361995</v>
      </c>
      <c r="AA698" s="223">
        <v>1.2109803656854052</v>
      </c>
      <c r="AB698" s="223">
        <v>1</v>
      </c>
      <c r="AC698" s="223">
        <v>1</v>
      </c>
      <c r="AD698" s="223">
        <v>1.2027578882606698</v>
      </c>
      <c r="AE698" s="223">
        <v>1</v>
      </c>
      <c r="AF698" s="223">
        <v>1</v>
      </c>
      <c r="AG698" s="223">
        <v>1</v>
      </c>
      <c r="AH698" s="223">
        <v>1.1810938883533555</v>
      </c>
      <c r="AI698" s="223">
        <v>1</v>
      </c>
      <c r="AJ698" s="223">
        <v>1.2388790226158741</v>
      </c>
      <c r="AK698" s="223">
        <v>1.169763161236242</v>
      </c>
      <c r="AL698" s="223">
        <v>1</v>
      </c>
      <c r="AM698" s="223">
        <v>1.1559102366271912</v>
      </c>
      <c r="AN698" s="223">
        <v>1</v>
      </c>
      <c r="AO698" s="223">
        <v>1.2146166781119605</v>
      </c>
      <c r="AP698" s="223">
        <v>1</v>
      </c>
      <c r="AQ698" s="223">
        <v>1.1975683373051824</v>
      </c>
      <c r="AR698" s="223">
        <v>1</v>
      </c>
      <c r="AS698" s="223">
        <v>1.2146288350197993</v>
      </c>
      <c r="AT698" s="223">
        <v>1.1998836333124343</v>
      </c>
      <c r="AU698" s="223">
        <v>1</v>
      </c>
      <c r="AV698" s="223">
        <v>1.2094353230833552</v>
      </c>
      <c r="AW698" s="223">
        <v>1</v>
      </c>
      <c r="AX698" s="223">
        <v>1</v>
      </c>
      <c r="AY698" s="223">
        <v>1.1934556527909623</v>
      </c>
      <c r="AZ698" s="223">
        <v>1</v>
      </c>
      <c r="BA698" s="223">
        <v>1</v>
      </c>
      <c r="BB698" s="223">
        <v>1</v>
      </c>
    </row>
    <row r="699" spans="1:54">
      <c r="A699" s="224">
        <f t="shared" si="60"/>
        <v>41821</v>
      </c>
      <c r="B699" s="225">
        <f t="shared" si="60"/>
        <v>41821</v>
      </c>
      <c r="C699" s="223">
        <v>1</v>
      </c>
      <c r="D699" s="223">
        <v>1</v>
      </c>
      <c r="E699" s="223">
        <v>1</v>
      </c>
      <c r="F699" s="223">
        <v>1.2327570253509268</v>
      </c>
      <c r="G699" s="223">
        <v>1.2549885402234295</v>
      </c>
      <c r="H699" s="223">
        <v>1</v>
      </c>
      <c r="I699" s="223">
        <v>1</v>
      </c>
      <c r="J699" s="223">
        <v>1</v>
      </c>
      <c r="K699" s="223">
        <v>1</v>
      </c>
      <c r="L699" s="223">
        <v>1.2436663536515931</v>
      </c>
      <c r="M699" s="223">
        <v>1.2046582361911944</v>
      </c>
      <c r="N699" s="223">
        <v>1</v>
      </c>
      <c r="O699" s="223">
        <v>1.2330409336108969</v>
      </c>
      <c r="P699" s="223">
        <v>1</v>
      </c>
      <c r="Q699" s="223">
        <v>1.2113611314569963</v>
      </c>
      <c r="R699" s="223">
        <v>1.2279906976730643</v>
      </c>
      <c r="S699" s="223">
        <v>1</v>
      </c>
      <c r="T699" s="223">
        <v>1.207567360218325</v>
      </c>
      <c r="U699" s="223">
        <v>1</v>
      </c>
      <c r="V699" s="223">
        <v>1</v>
      </c>
      <c r="W699" s="223">
        <v>1.2044008770064711</v>
      </c>
      <c r="X699" s="223">
        <v>1</v>
      </c>
      <c r="Y699" s="223">
        <v>1.1944177638396376</v>
      </c>
      <c r="Z699" s="223">
        <v>1.231242403739961</v>
      </c>
      <c r="AA699" s="223">
        <v>1.2080495700883531</v>
      </c>
      <c r="AB699" s="223">
        <v>1</v>
      </c>
      <c r="AC699" s="223">
        <v>1</v>
      </c>
      <c r="AD699" s="223">
        <v>1.1997036493153295</v>
      </c>
      <c r="AE699" s="223">
        <v>1</v>
      </c>
      <c r="AF699" s="223">
        <v>1</v>
      </c>
      <c r="AG699" s="223">
        <v>1</v>
      </c>
      <c r="AH699" s="223">
        <v>1.1786876559976327</v>
      </c>
      <c r="AI699" s="223">
        <v>1</v>
      </c>
      <c r="AJ699" s="223">
        <v>1.2370420031721556</v>
      </c>
      <c r="AK699" s="223">
        <v>1.1674044981860858</v>
      </c>
      <c r="AL699" s="223">
        <v>1</v>
      </c>
      <c r="AM699" s="223">
        <v>1.1539536928407412</v>
      </c>
      <c r="AN699" s="223">
        <v>1</v>
      </c>
      <c r="AO699" s="223">
        <v>1.2122575709689556</v>
      </c>
      <c r="AP699" s="223">
        <v>1</v>
      </c>
      <c r="AQ699" s="223">
        <v>1.1948007020735569</v>
      </c>
      <c r="AR699" s="223">
        <v>1</v>
      </c>
      <c r="AS699" s="223">
        <v>1.2116926276166711</v>
      </c>
      <c r="AT699" s="223">
        <v>1.1970721679481604</v>
      </c>
      <c r="AU699" s="223">
        <v>1</v>
      </c>
      <c r="AV699" s="223">
        <v>1.2074022176176273</v>
      </c>
      <c r="AW699" s="223">
        <v>1</v>
      </c>
      <c r="AX699" s="223">
        <v>1</v>
      </c>
      <c r="AY699" s="223">
        <v>1.1904578055261126</v>
      </c>
      <c r="AZ699" s="223">
        <v>1</v>
      </c>
      <c r="BA699" s="223">
        <v>1</v>
      </c>
      <c r="BB699" s="223">
        <v>1</v>
      </c>
    </row>
    <row r="700" spans="1:54">
      <c r="A700" s="224">
        <f t="shared" si="60"/>
        <v>41852</v>
      </c>
      <c r="B700" s="225">
        <f t="shared" si="60"/>
        <v>41852</v>
      </c>
      <c r="C700" s="223">
        <v>1</v>
      </c>
      <c r="D700" s="223">
        <v>1</v>
      </c>
      <c r="E700" s="223">
        <v>1</v>
      </c>
      <c r="F700" s="223">
        <v>1.2305981162054607</v>
      </c>
      <c r="G700" s="223">
        <v>1.2509534245426595</v>
      </c>
      <c r="H700" s="223">
        <v>1</v>
      </c>
      <c r="I700" s="223">
        <v>1</v>
      </c>
      <c r="J700" s="223">
        <v>1</v>
      </c>
      <c r="K700" s="223">
        <v>1</v>
      </c>
      <c r="L700" s="223">
        <v>1.2404993248030374</v>
      </c>
      <c r="M700" s="223">
        <v>1.2018730393891599</v>
      </c>
      <c r="N700" s="223">
        <v>1</v>
      </c>
      <c r="O700" s="223">
        <v>1.2293473114726894</v>
      </c>
      <c r="P700" s="223">
        <v>1</v>
      </c>
      <c r="Q700" s="223">
        <v>1.207897459959641</v>
      </c>
      <c r="R700" s="223">
        <v>1.2251919540439014</v>
      </c>
      <c r="S700" s="223">
        <v>1</v>
      </c>
      <c r="T700" s="223">
        <v>1.2043624561210857</v>
      </c>
      <c r="U700" s="223">
        <v>1</v>
      </c>
      <c r="V700" s="223">
        <v>1</v>
      </c>
      <c r="W700" s="223">
        <v>1.201703364436562</v>
      </c>
      <c r="X700" s="223">
        <v>1</v>
      </c>
      <c r="Y700" s="223">
        <v>1.1929891762017755</v>
      </c>
      <c r="Z700" s="223">
        <v>1.227797960878096</v>
      </c>
      <c r="AA700" s="223">
        <v>1.2051331983712095</v>
      </c>
      <c r="AB700" s="223">
        <v>1</v>
      </c>
      <c r="AC700" s="223">
        <v>1</v>
      </c>
      <c r="AD700" s="223">
        <v>1.1966164427811754</v>
      </c>
      <c r="AE700" s="223">
        <v>1</v>
      </c>
      <c r="AF700" s="223">
        <v>1</v>
      </c>
      <c r="AG700" s="223">
        <v>1</v>
      </c>
      <c r="AH700" s="223">
        <v>1.1761983377977971</v>
      </c>
      <c r="AI700" s="223">
        <v>1</v>
      </c>
      <c r="AJ700" s="223">
        <v>1.2351273317129794</v>
      </c>
      <c r="AK700" s="223">
        <v>1.1647426059527668</v>
      </c>
      <c r="AL700" s="223">
        <v>1</v>
      </c>
      <c r="AM700" s="223">
        <v>1.1521781840934737</v>
      </c>
      <c r="AN700" s="223">
        <v>1</v>
      </c>
      <c r="AO700" s="223">
        <v>1.2098989147493564</v>
      </c>
      <c r="AP700" s="223">
        <v>1</v>
      </c>
      <c r="AQ700" s="223">
        <v>1.1919166787595312</v>
      </c>
      <c r="AR700" s="223">
        <v>1</v>
      </c>
      <c r="AS700" s="223">
        <v>1.2086635612674552</v>
      </c>
      <c r="AT700" s="223">
        <v>1.1944536006255619</v>
      </c>
      <c r="AU700" s="223">
        <v>1</v>
      </c>
      <c r="AV700" s="223">
        <v>1.2053172021449048</v>
      </c>
      <c r="AW700" s="223">
        <v>1</v>
      </c>
      <c r="AX700" s="223">
        <v>1</v>
      </c>
      <c r="AY700" s="223">
        <v>1.1873657452163533</v>
      </c>
      <c r="AZ700" s="223">
        <v>1</v>
      </c>
      <c r="BA700" s="223">
        <v>1</v>
      </c>
      <c r="BB700" s="223">
        <v>1</v>
      </c>
    </row>
    <row r="701" spans="1:54">
      <c r="A701" s="224">
        <f t="shared" si="60"/>
        <v>41883</v>
      </c>
      <c r="B701" s="225">
        <f t="shared" si="60"/>
        <v>41883</v>
      </c>
      <c r="C701" s="223">
        <v>1</v>
      </c>
      <c r="D701" s="223">
        <v>1</v>
      </c>
      <c r="E701" s="223">
        <v>1</v>
      </c>
      <c r="F701" s="223">
        <v>1.2284650556673704</v>
      </c>
      <c r="G701" s="223">
        <v>1.2468423521307812</v>
      </c>
      <c r="H701" s="223">
        <v>1</v>
      </c>
      <c r="I701" s="223">
        <v>1</v>
      </c>
      <c r="J701" s="223">
        <v>1</v>
      </c>
      <c r="K701" s="223">
        <v>1</v>
      </c>
      <c r="L701" s="223">
        <v>1.2372791056483075</v>
      </c>
      <c r="M701" s="223">
        <v>1.1990830928380061</v>
      </c>
      <c r="N701" s="223">
        <v>1</v>
      </c>
      <c r="O701" s="223">
        <v>1.2256546124375627</v>
      </c>
      <c r="P701" s="223">
        <v>1</v>
      </c>
      <c r="Q701" s="223">
        <v>1.2043985748767547</v>
      </c>
      <c r="R701" s="223">
        <v>1.222325576150362</v>
      </c>
      <c r="S701" s="223">
        <v>1</v>
      </c>
      <c r="T701" s="223">
        <v>1.2011438096389293</v>
      </c>
      <c r="U701" s="223">
        <v>1</v>
      </c>
      <c r="V701" s="223">
        <v>1</v>
      </c>
      <c r="W701" s="223">
        <v>1.1989544088714947</v>
      </c>
      <c r="X701" s="223">
        <v>1</v>
      </c>
      <c r="Y701" s="223">
        <v>1.1914708782845871</v>
      </c>
      <c r="Z701" s="223">
        <v>1.2242897391792804</v>
      </c>
      <c r="AA701" s="223">
        <v>1.2022304563705117</v>
      </c>
      <c r="AB701" s="223">
        <v>1</v>
      </c>
      <c r="AC701" s="223">
        <v>1</v>
      </c>
      <c r="AD701" s="223">
        <v>1.1934982081883505</v>
      </c>
      <c r="AE701" s="223">
        <v>1</v>
      </c>
      <c r="AF701" s="223">
        <v>1</v>
      </c>
      <c r="AG701" s="223">
        <v>1</v>
      </c>
      <c r="AH701" s="223">
        <v>1.1736305950899872</v>
      </c>
      <c r="AI701" s="223">
        <v>1</v>
      </c>
      <c r="AJ701" s="223">
        <v>1.2331391972922492</v>
      </c>
      <c r="AK701" s="223">
        <v>1.161794417949783</v>
      </c>
      <c r="AL701" s="223">
        <v>1</v>
      </c>
      <c r="AM701" s="223">
        <v>1.1505738345904442</v>
      </c>
      <c r="AN701" s="223">
        <v>1</v>
      </c>
      <c r="AO701" s="223">
        <v>1.2075407010673904</v>
      </c>
      <c r="AP701" s="223">
        <v>1</v>
      </c>
      <c r="AQ701" s="223">
        <v>1.1890326554455055</v>
      </c>
      <c r="AR701" s="223">
        <v>1</v>
      </c>
      <c r="AS701" s="223">
        <v>1.2055469855957222</v>
      </c>
      <c r="AT701" s="223">
        <v>1.192016963771948</v>
      </c>
      <c r="AU701" s="223">
        <v>1</v>
      </c>
      <c r="AV701" s="223">
        <v>1.2031831204143342</v>
      </c>
      <c r="AW701" s="223">
        <v>1</v>
      </c>
      <c r="AX701" s="223">
        <v>1</v>
      </c>
      <c r="AY701" s="223">
        <v>1.1841849347522089</v>
      </c>
      <c r="AZ701" s="223">
        <v>1</v>
      </c>
      <c r="BA701" s="223">
        <v>1</v>
      </c>
      <c r="BB701" s="223">
        <v>1</v>
      </c>
    </row>
    <row r="702" spans="1:54">
      <c r="A702" s="224">
        <f t="shared" si="60"/>
        <v>41913</v>
      </c>
      <c r="B702" s="225">
        <f t="shared" si="60"/>
        <v>41913</v>
      </c>
      <c r="C702" s="223">
        <v>1</v>
      </c>
      <c r="D702" s="223">
        <v>1</v>
      </c>
      <c r="E702" s="223">
        <v>1</v>
      </c>
      <c r="F702" s="223">
        <v>1.2263576714295479</v>
      </c>
      <c r="G702" s="223">
        <v>1.2426563626642131</v>
      </c>
      <c r="H702" s="223">
        <v>1</v>
      </c>
      <c r="I702" s="223">
        <v>1</v>
      </c>
      <c r="J702" s="223">
        <v>1</v>
      </c>
      <c r="K702" s="223">
        <v>1</v>
      </c>
      <c r="L702" s="223">
        <v>1.234006271335065</v>
      </c>
      <c r="M702" s="223">
        <v>1.1962884696773337</v>
      </c>
      <c r="N702" s="223">
        <v>1</v>
      </c>
      <c r="O702" s="223">
        <v>1.2219628895729666</v>
      </c>
      <c r="P702" s="223">
        <v>1</v>
      </c>
      <c r="Q702" s="223">
        <v>1.2008649311818373</v>
      </c>
      <c r="R702" s="223">
        <v>1.2193921974481816</v>
      </c>
      <c r="S702" s="223">
        <v>1</v>
      </c>
      <c r="T702" s="223">
        <v>1.1979116106210437</v>
      </c>
      <c r="U702" s="223">
        <v>1</v>
      </c>
      <c r="V702" s="223">
        <v>1</v>
      </c>
      <c r="W702" s="223">
        <v>1.1961544916387938</v>
      </c>
      <c r="X702" s="223">
        <v>1</v>
      </c>
      <c r="Y702" s="223">
        <v>1.1898632807216483</v>
      </c>
      <c r="Z702" s="223">
        <v>1.220718493581846</v>
      </c>
      <c r="AA702" s="223">
        <v>1.1993412439424895</v>
      </c>
      <c r="AB702" s="223">
        <v>1</v>
      </c>
      <c r="AC702" s="223">
        <v>1</v>
      </c>
      <c r="AD702" s="223">
        <v>1.1903493030624972</v>
      </c>
      <c r="AE702" s="223">
        <v>1</v>
      </c>
      <c r="AF702" s="223">
        <v>1</v>
      </c>
      <c r="AG702" s="223">
        <v>1</v>
      </c>
      <c r="AH702" s="223">
        <v>1.1709850951578877</v>
      </c>
      <c r="AI702" s="223">
        <v>1</v>
      </c>
      <c r="AJ702" s="223">
        <v>1.2310780504231951</v>
      </c>
      <c r="AK702" s="223">
        <v>1.1585622841705396</v>
      </c>
      <c r="AL702" s="223">
        <v>1</v>
      </c>
      <c r="AM702" s="223">
        <v>1.1491394813412741</v>
      </c>
      <c r="AN702" s="223">
        <v>1</v>
      </c>
      <c r="AO702" s="223">
        <v>1.2051829438638453</v>
      </c>
      <c r="AP702" s="223">
        <v>1</v>
      </c>
      <c r="AQ702" s="223">
        <v>1.1861486321314803</v>
      </c>
      <c r="AR702" s="223">
        <v>1</v>
      </c>
      <c r="AS702" s="223">
        <v>1.2023437905156407</v>
      </c>
      <c r="AT702" s="223">
        <v>1.1897605594983698</v>
      </c>
      <c r="AU702" s="223">
        <v>1</v>
      </c>
      <c r="AV702" s="223">
        <v>1.2010003185722731</v>
      </c>
      <c r="AW702" s="223">
        <v>1</v>
      </c>
      <c r="AX702" s="223">
        <v>1</v>
      </c>
      <c r="AY702" s="223">
        <v>1.1809163132423819</v>
      </c>
      <c r="AZ702" s="223">
        <v>1</v>
      </c>
      <c r="BA702" s="223">
        <v>1</v>
      </c>
      <c r="BB702" s="223">
        <v>1</v>
      </c>
    </row>
    <row r="703" spans="1:54">
      <c r="A703" s="224">
        <f t="shared" si="60"/>
        <v>41944</v>
      </c>
      <c r="B703" s="225">
        <f t="shared" si="60"/>
        <v>41944</v>
      </c>
      <c r="C703" s="223">
        <v>1</v>
      </c>
      <c r="D703" s="223">
        <v>1</v>
      </c>
      <c r="E703" s="223">
        <v>1</v>
      </c>
      <c r="F703" s="223">
        <v>1.2242766685036253</v>
      </c>
      <c r="G703" s="223">
        <v>1.238393907719777</v>
      </c>
      <c r="H703" s="223">
        <v>1</v>
      </c>
      <c r="I703" s="223">
        <v>1</v>
      </c>
      <c r="J703" s="223">
        <v>1</v>
      </c>
      <c r="K703" s="223">
        <v>1</v>
      </c>
      <c r="L703" s="223">
        <v>1.2306795882423216</v>
      </c>
      <c r="M703" s="223">
        <v>1.1934890812981069</v>
      </c>
      <c r="N703" s="223">
        <v>1</v>
      </c>
      <c r="O703" s="223">
        <v>1.2182722263411407</v>
      </c>
      <c r="P703" s="223">
        <v>1</v>
      </c>
      <c r="Q703" s="223">
        <v>1.197295784927016</v>
      </c>
      <c r="R703" s="223">
        <v>1.2163901532159227</v>
      </c>
      <c r="S703" s="223">
        <v>1</v>
      </c>
      <c r="T703" s="223">
        <v>1.194665580965784</v>
      </c>
      <c r="U703" s="223">
        <v>1</v>
      </c>
      <c r="V703" s="223">
        <v>1</v>
      </c>
      <c r="W703" s="223">
        <v>1.1933023461184498</v>
      </c>
      <c r="X703" s="223">
        <v>1</v>
      </c>
      <c r="Y703" s="223">
        <v>1.1881637514611656</v>
      </c>
      <c r="Z703" s="223">
        <v>1.2170828087397492</v>
      </c>
      <c r="AA703" s="223">
        <v>1.1964659237848982</v>
      </c>
      <c r="AB703" s="223">
        <v>1</v>
      </c>
      <c r="AC703" s="223">
        <v>1</v>
      </c>
      <c r="AD703" s="223">
        <v>1.1871690294696018</v>
      </c>
      <c r="AE703" s="223">
        <v>1</v>
      </c>
      <c r="AF703" s="223">
        <v>1</v>
      </c>
      <c r="AG703" s="223">
        <v>1</v>
      </c>
      <c r="AH703" s="223">
        <v>1.1682598415521448</v>
      </c>
      <c r="AI703" s="223">
        <v>1</v>
      </c>
      <c r="AJ703" s="223">
        <v>1.2289418488748491</v>
      </c>
      <c r="AK703" s="223">
        <v>1.1550388277787467</v>
      </c>
      <c r="AL703" s="223">
        <v>1</v>
      </c>
      <c r="AM703" s="223">
        <v>1.1478797713357354</v>
      </c>
      <c r="AN703" s="223">
        <v>1</v>
      </c>
      <c r="AO703" s="223">
        <v>1.2028256719307167</v>
      </c>
      <c r="AP703" s="223">
        <v>1</v>
      </c>
      <c r="AQ703" s="223">
        <v>1.1832646088174545</v>
      </c>
      <c r="AR703" s="223">
        <v>1</v>
      </c>
      <c r="AS703" s="223">
        <v>1.1990518910050592</v>
      </c>
      <c r="AT703" s="223">
        <v>1.1876888730568309</v>
      </c>
      <c r="AU703" s="223">
        <v>1</v>
      </c>
      <c r="AV703" s="223">
        <v>1.19876747732045</v>
      </c>
      <c r="AW703" s="223">
        <v>1</v>
      </c>
      <c r="AX703" s="223">
        <v>1</v>
      </c>
      <c r="AY703" s="223">
        <v>1.1775578019345239</v>
      </c>
      <c r="AZ703" s="223">
        <v>1</v>
      </c>
      <c r="BA703" s="223">
        <v>1</v>
      </c>
      <c r="BB703" s="223">
        <v>1</v>
      </c>
    </row>
    <row r="704" spans="1:54">
      <c r="A704" s="224">
        <f t="shared" ref="A704:B723" si="61">A68</f>
        <v>41974</v>
      </c>
      <c r="B704" s="225">
        <f t="shared" si="61"/>
        <v>41974</v>
      </c>
      <c r="C704" s="223">
        <v>1</v>
      </c>
      <c r="D704" s="223">
        <v>1</v>
      </c>
      <c r="E704" s="223">
        <v>1</v>
      </c>
      <c r="F704" s="223">
        <v>1.2222218714413657</v>
      </c>
      <c r="G704" s="223">
        <v>1.2340560319671285</v>
      </c>
      <c r="H704" s="223">
        <v>1</v>
      </c>
      <c r="I704" s="223">
        <v>1</v>
      </c>
      <c r="J704" s="223">
        <v>1</v>
      </c>
      <c r="K704" s="223">
        <v>1</v>
      </c>
      <c r="L704" s="223">
        <v>1.2272996377101055</v>
      </c>
      <c r="M704" s="223">
        <v>1.1906850015966781</v>
      </c>
      <c r="N704" s="223">
        <v>1</v>
      </c>
      <c r="O704" s="223">
        <v>1.2145826756080549</v>
      </c>
      <c r="P704" s="223">
        <v>1</v>
      </c>
      <c r="Q704" s="223">
        <v>1.1936915944712874</v>
      </c>
      <c r="R704" s="223">
        <v>1.2133200853911643</v>
      </c>
      <c r="S704" s="223">
        <v>1</v>
      </c>
      <c r="T704" s="223">
        <v>1.1914059120997902</v>
      </c>
      <c r="U704" s="223">
        <v>1</v>
      </c>
      <c r="V704" s="223">
        <v>1</v>
      </c>
      <c r="W704" s="223">
        <v>1.1903984601965101</v>
      </c>
      <c r="X704" s="223">
        <v>1</v>
      </c>
      <c r="Y704" s="223">
        <v>1.1863727106155089</v>
      </c>
      <c r="Z704" s="223">
        <v>1.2133834460555171</v>
      </c>
      <c r="AA704" s="223">
        <v>1.1936043943065204</v>
      </c>
      <c r="AB704" s="223">
        <v>1</v>
      </c>
      <c r="AC704" s="223">
        <v>1</v>
      </c>
      <c r="AD704" s="223">
        <v>1.1839577485480342</v>
      </c>
      <c r="AE704" s="223">
        <v>1</v>
      </c>
      <c r="AF704" s="223">
        <v>1</v>
      </c>
      <c r="AG704" s="223">
        <v>1</v>
      </c>
      <c r="AH704" s="223">
        <v>1.1654555115539234</v>
      </c>
      <c r="AI704" s="223">
        <v>1</v>
      </c>
      <c r="AJ704" s="223">
        <v>1.2267310521864376</v>
      </c>
      <c r="AK704" s="223">
        <v>1.1512264270936368</v>
      </c>
      <c r="AL704" s="223">
        <v>1</v>
      </c>
      <c r="AM704" s="223">
        <v>1.1467935215969929</v>
      </c>
      <c r="AN704" s="223">
        <v>1</v>
      </c>
      <c r="AO704" s="223">
        <v>1.2004688993339818</v>
      </c>
      <c r="AP704" s="223">
        <v>1</v>
      </c>
      <c r="AQ704" s="223">
        <v>1.1803805855034293</v>
      </c>
      <c r="AR704" s="223">
        <v>1</v>
      </c>
      <c r="AS704" s="223">
        <v>1.1956721872127545</v>
      </c>
      <c r="AT704" s="223">
        <v>1.1858001865079537</v>
      </c>
      <c r="AU704" s="223">
        <v>1</v>
      </c>
      <c r="AV704" s="223">
        <v>1.1964849491520115</v>
      </c>
      <c r="AW704" s="223">
        <v>1</v>
      </c>
      <c r="AX704" s="223">
        <v>1</v>
      </c>
      <c r="AY704" s="223">
        <v>1.174110349920628</v>
      </c>
      <c r="AZ704" s="223">
        <v>1</v>
      </c>
      <c r="BA704" s="223">
        <v>1</v>
      </c>
      <c r="BB704" s="223">
        <v>1</v>
      </c>
    </row>
    <row r="705" spans="1:54">
      <c r="A705" s="224">
        <f t="shared" si="61"/>
        <v>42005</v>
      </c>
      <c r="B705" s="225">
        <f t="shared" si="61"/>
        <v>42005</v>
      </c>
      <c r="C705" s="223">
        <v>1</v>
      </c>
      <c r="D705" s="223">
        <v>1</v>
      </c>
      <c r="E705" s="223">
        <v>1</v>
      </c>
      <c r="F705" s="223">
        <v>1.2202002135629009</v>
      </c>
      <c r="G705" s="223">
        <v>1.2297042499019122</v>
      </c>
      <c r="H705" s="223">
        <v>1</v>
      </c>
      <c r="I705" s="223">
        <v>1</v>
      </c>
      <c r="J705" s="223">
        <v>1</v>
      </c>
      <c r="K705" s="223">
        <v>1</v>
      </c>
      <c r="L705" s="223">
        <v>1.2239073917064305</v>
      </c>
      <c r="M705" s="223">
        <v>1.1878881124154259</v>
      </c>
      <c r="N705" s="223">
        <v>1</v>
      </c>
      <c r="O705" s="223">
        <v>1.2109257001954137</v>
      </c>
      <c r="P705" s="223">
        <v>1</v>
      </c>
      <c r="Q705" s="223">
        <v>1.1901067738797151</v>
      </c>
      <c r="R705" s="223">
        <v>1.2102239982074903</v>
      </c>
      <c r="S705" s="223">
        <v>1</v>
      </c>
      <c r="T705" s="223">
        <v>1.1881639895684608</v>
      </c>
      <c r="U705" s="223">
        <v>1</v>
      </c>
      <c r="V705" s="223">
        <v>1</v>
      </c>
      <c r="W705" s="223">
        <v>1.187474471146406</v>
      </c>
      <c r="X705" s="223">
        <v>1</v>
      </c>
      <c r="Y705" s="223">
        <v>1.184497231606501</v>
      </c>
      <c r="Z705" s="223">
        <v>1.209675648682091</v>
      </c>
      <c r="AA705" s="223">
        <v>1.1907838045218533</v>
      </c>
      <c r="AB705" s="223">
        <v>1</v>
      </c>
      <c r="AC705" s="223">
        <v>1</v>
      </c>
      <c r="AD705" s="223">
        <v>1.1807519461496472</v>
      </c>
      <c r="AE705" s="223">
        <v>1</v>
      </c>
      <c r="AF705" s="223">
        <v>1</v>
      </c>
      <c r="AG705" s="223">
        <v>1</v>
      </c>
      <c r="AH705" s="223">
        <v>1.1626251266357761</v>
      </c>
      <c r="AI705" s="223">
        <v>1</v>
      </c>
      <c r="AJ705" s="223">
        <v>1.2244448875114018</v>
      </c>
      <c r="AK705" s="223">
        <v>1.1472185699832333</v>
      </c>
      <c r="AL705" s="223">
        <v>1</v>
      </c>
      <c r="AM705" s="223">
        <v>1.1458863299810509</v>
      </c>
      <c r="AN705" s="223">
        <v>1</v>
      </c>
      <c r="AO705" s="223">
        <v>1.1981143610632601</v>
      </c>
      <c r="AP705" s="223">
        <v>1</v>
      </c>
      <c r="AQ705" s="223">
        <v>1.1774965621894036</v>
      </c>
      <c r="AR705" s="223">
        <v>1</v>
      </c>
      <c r="AS705" s="223">
        <v>1.1922584728129728</v>
      </c>
      <c r="AT705" s="223">
        <v>1.1840887085358274</v>
      </c>
      <c r="AU705" s="223">
        <v>1</v>
      </c>
      <c r="AV705" s="223">
        <v>1.1941879533432398</v>
      </c>
      <c r="AW705" s="223">
        <v>1</v>
      </c>
      <c r="AX705" s="223">
        <v>1</v>
      </c>
      <c r="AY705" s="223">
        <v>1.1706270181950018</v>
      </c>
      <c r="AZ705" s="223">
        <v>1</v>
      </c>
      <c r="BA705" s="223">
        <v>1</v>
      </c>
      <c r="BB705" s="223">
        <v>1</v>
      </c>
    </row>
    <row r="706" spans="1:54">
      <c r="A706" s="224">
        <f t="shared" si="61"/>
        <v>42036</v>
      </c>
      <c r="B706" s="225">
        <f t="shared" si="61"/>
        <v>42036</v>
      </c>
      <c r="C706" s="223">
        <v>1</v>
      </c>
      <c r="D706" s="223">
        <v>1</v>
      </c>
      <c r="E706" s="223">
        <v>1</v>
      </c>
      <c r="F706" s="223">
        <v>1.2182298085484065</v>
      </c>
      <c r="G706" s="223">
        <v>1.2254947139797181</v>
      </c>
      <c r="H706" s="223">
        <v>1</v>
      </c>
      <c r="I706" s="223">
        <v>1</v>
      </c>
      <c r="J706" s="223">
        <v>1</v>
      </c>
      <c r="K706" s="223">
        <v>1</v>
      </c>
      <c r="L706" s="223">
        <v>1.2206071682217721</v>
      </c>
      <c r="M706" s="223">
        <v>1.1851288115845517</v>
      </c>
      <c r="N706" s="223">
        <v>1</v>
      </c>
      <c r="O706" s="223">
        <v>1.2073819559511345</v>
      </c>
      <c r="P706" s="223">
        <v>1</v>
      </c>
      <c r="Q706" s="223">
        <v>1.1866803918083249</v>
      </c>
      <c r="R706" s="223">
        <v>1.2072088286469262</v>
      </c>
      <c r="S706" s="223">
        <v>1</v>
      </c>
      <c r="T706" s="223">
        <v>1.1850201139715377</v>
      </c>
      <c r="U706" s="223">
        <v>1</v>
      </c>
      <c r="V706" s="223">
        <v>1</v>
      </c>
      <c r="W706" s="223">
        <v>1.1846109096868775</v>
      </c>
      <c r="X706" s="223">
        <v>1</v>
      </c>
      <c r="Y706" s="223">
        <v>1.1825549733618741</v>
      </c>
      <c r="Z706" s="223">
        <v>1.2061000814496399</v>
      </c>
      <c r="AA706" s="223">
        <v>1.1880741144627431</v>
      </c>
      <c r="AB706" s="223">
        <v>1</v>
      </c>
      <c r="AC706" s="223">
        <v>1</v>
      </c>
      <c r="AD706" s="223">
        <v>1.1776447738872295</v>
      </c>
      <c r="AE706" s="223">
        <v>1</v>
      </c>
      <c r="AF706" s="223">
        <v>1</v>
      </c>
      <c r="AG706" s="223">
        <v>1</v>
      </c>
      <c r="AH706" s="223">
        <v>1.1599039920655112</v>
      </c>
      <c r="AI706" s="223">
        <v>1</v>
      </c>
      <c r="AJ706" s="223">
        <v>1.222080784166933</v>
      </c>
      <c r="AK706" s="223">
        <v>1.1432517041916568</v>
      </c>
      <c r="AL706" s="223">
        <v>1</v>
      </c>
      <c r="AM706" s="223">
        <v>1.1451749197564507</v>
      </c>
      <c r="AN706" s="223">
        <v>1</v>
      </c>
      <c r="AO706" s="223">
        <v>1.195766493798728</v>
      </c>
      <c r="AP706" s="223">
        <v>1</v>
      </c>
      <c r="AQ706" s="223">
        <v>1.1746125388753783</v>
      </c>
      <c r="AR706" s="223">
        <v>1</v>
      </c>
      <c r="AS706" s="223">
        <v>1.1889475262617746</v>
      </c>
      <c r="AT706" s="223">
        <v>1.1825424872171295</v>
      </c>
      <c r="AU706" s="223">
        <v>1</v>
      </c>
      <c r="AV706" s="223">
        <v>1.191966578070724</v>
      </c>
      <c r="AW706" s="223">
        <v>1</v>
      </c>
      <c r="AX706" s="223">
        <v>1</v>
      </c>
      <c r="AY706" s="223">
        <v>1.1672425870593139</v>
      </c>
      <c r="AZ706" s="223">
        <v>1</v>
      </c>
      <c r="BA706" s="223">
        <v>1</v>
      </c>
      <c r="BB706" s="223">
        <v>1</v>
      </c>
    </row>
    <row r="707" spans="1:54">
      <c r="A707" s="224">
        <f t="shared" si="61"/>
        <v>42064</v>
      </c>
      <c r="B707" s="225">
        <f t="shared" si="61"/>
        <v>42064</v>
      </c>
      <c r="C707" s="223">
        <v>1</v>
      </c>
      <c r="D707" s="223">
        <v>1</v>
      </c>
      <c r="E707" s="223">
        <v>1</v>
      </c>
      <c r="F707" s="223">
        <v>1.2163220076364114</v>
      </c>
      <c r="G707" s="223">
        <v>1.2215201271026124</v>
      </c>
      <c r="H707" s="223">
        <v>1</v>
      </c>
      <c r="I707" s="223">
        <v>1</v>
      </c>
      <c r="J707" s="223">
        <v>1</v>
      </c>
      <c r="K707" s="223">
        <v>1</v>
      </c>
      <c r="L707" s="223">
        <v>1.2174610677779762</v>
      </c>
      <c r="M707" s="223">
        <v>1.1824253435423706</v>
      </c>
      <c r="N707" s="223">
        <v>1</v>
      </c>
      <c r="O707" s="223">
        <v>1.2039999272067394</v>
      </c>
      <c r="P707" s="223">
        <v>1</v>
      </c>
      <c r="Q707" s="223">
        <v>1.1834958072518456</v>
      </c>
      <c r="R707" s="223">
        <v>1.2043381441621823</v>
      </c>
      <c r="S707" s="223">
        <v>1</v>
      </c>
      <c r="T707" s="223">
        <v>1.1820224585630801</v>
      </c>
      <c r="U707" s="223">
        <v>1</v>
      </c>
      <c r="V707" s="223">
        <v>1</v>
      </c>
      <c r="W707" s="223">
        <v>1.1818556272826568</v>
      </c>
      <c r="X707" s="223">
        <v>1</v>
      </c>
      <c r="Y707" s="223">
        <v>1.1805554576279933</v>
      </c>
      <c r="Z707" s="223">
        <v>1.2027405647974083</v>
      </c>
      <c r="AA707" s="223">
        <v>1.1855177933564613</v>
      </c>
      <c r="AB707" s="223">
        <v>1</v>
      </c>
      <c r="AC707" s="223">
        <v>1</v>
      </c>
      <c r="AD707" s="223">
        <v>1.1746919352628493</v>
      </c>
      <c r="AE707" s="223">
        <v>1</v>
      </c>
      <c r="AF707" s="223">
        <v>1</v>
      </c>
      <c r="AG707" s="223">
        <v>1</v>
      </c>
      <c r="AH707" s="223">
        <v>1.1573728230900924</v>
      </c>
      <c r="AI707" s="223">
        <v>1</v>
      </c>
      <c r="AJ707" s="223">
        <v>1.219636336301267</v>
      </c>
      <c r="AK707" s="223">
        <v>1.1394642257869854</v>
      </c>
      <c r="AL707" s="223">
        <v>1</v>
      </c>
      <c r="AM707" s="223">
        <v>1.1446728036727425</v>
      </c>
      <c r="AN707" s="223">
        <v>1</v>
      </c>
      <c r="AO707" s="223">
        <v>1.1934279862500266</v>
      </c>
      <c r="AP707" s="223">
        <v>1</v>
      </c>
      <c r="AQ707" s="223">
        <v>1.1717285155613526</v>
      </c>
      <c r="AR707" s="223">
        <v>1</v>
      </c>
      <c r="AS707" s="223">
        <v>1.1858205671761644</v>
      </c>
      <c r="AT707" s="223">
        <v>1.1811573115788885</v>
      </c>
      <c r="AU707" s="223">
        <v>1</v>
      </c>
      <c r="AV707" s="223">
        <v>1.1898746976854606</v>
      </c>
      <c r="AW707" s="223">
        <v>1</v>
      </c>
      <c r="AX707" s="223">
        <v>1</v>
      </c>
      <c r="AY707" s="223">
        <v>1.164036993143601</v>
      </c>
      <c r="AZ707" s="223">
        <v>1</v>
      </c>
      <c r="BA707" s="223">
        <v>1</v>
      </c>
      <c r="BB707" s="223">
        <v>1</v>
      </c>
    </row>
    <row r="708" spans="1:54">
      <c r="A708" s="224">
        <f t="shared" si="61"/>
        <v>42095</v>
      </c>
      <c r="B708" s="225">
        <f t="shared" si="61"/>
        <v>42095</v>
      </c>
      <c r="C708" s="223">
        <v>1</v>
      </c>
      <c r="D708" s="223">
        <v>1</v>
      </c>
      <c r="E708" s="223">
        <v>1</v>
      </c>
      <c r="F708" s="223">
        <v>1.2144754676243514</v>
      </c>
      <c r="G708" s="223">
        <v>1.2177743737870654</v>
      </c>
      <c r="H708" s="223">
        <v>1</v>
      </c>
      <c r="I708" s="223">
        <v>1</v>
      </c>
      <c r="J708" s="223">
        <v>1</v>
      </c>
      <c r="K708" s="223">
        <v>1</v>
      </c>
      <c r="L708" s="223">
        <v>1.2144653396933514</v>
      </c>
      <c r="M708" s="223">
        <v>1.1797763630781593</v>
      </c>
      <c r="N708" s="223">
        <v>1</v>
      </c>
      <c r="O708" s="223">
        <v>1.2007755561989799</v>
      </c>
      <c r="P708" s="223">
        <v>1</v>
      </c>
      <c r="Q708" s="223">
        <v>1.1805472994431663</v>
      </c>
      <c r="R708" s="223">
        <v>1.2016085268535281</v>
      </c>
      <c r="S708" s="223">
        <v>1</v>
      </c>
      <c r="T708" s="223">
        <v>1.1791674862736508</v>
      </c>
      <c r="U708" s="223">
        <v>1</v>
      </c>
      <c r="V708" s="223">
        <v>1</v>
      </c>
      <c r="W708" s="223">
        <v>1.1792060439419756</v>
      </c>
      <c r="X708" s="223">
        <v>1</v>
      </c>
      <c r="Y708" s="223">
        <v>1.1785000519867115</v>
      </c>
      <c r="Z708" s="223">
        <v>1.1995918238040215</v>
      </c>
      <c r="AA708" s="223">
        <v>1.1831113683417118</v>
      </c>
      <c r="AB708" s="223">
        <v>1</v>
      </c>
      <c r="AC708" s="223">
        <v>1</v>
      </c>
      <c r="AD708" s="223">
        <v>1.1718897261184194</v>
      </c>
      <c r="AE708" s="223">
        <v>1</v>
      </c>
      <c r="AF708" s="223">
        <v>1</v>
      </c>
      <c r="AG708" s="223">
        <v>1</v>
      </c>
      <c r="AH708" s="223">
        <v>1.155027391473459</v>
      </c>
      <c r="AI708" s="223">
        <v>1</v>
      </c>
      <c r="AJ708" s="223">
        <v>1.2171135901907622</v>
      </c>
      <c r="AK708" s="223">
        <v>1.1358513362645981</v>
      </c>
      <c r="AL708" s="223">
        <v>1</v>
      </c>
      <c r="AM708" s="223">
        <v>1.1443768452066432</v>
      </c>
      <c r="AN708" s="223">
        <v>1</v>
      </c>
      <c r="AO708" s="223">
        <v>1.1910986333759142</v>
      </c>
      <c r="AP708" s="223">
        <v>1</v>
      </c>
      <c r="AQ708" s="223">
        <v>1.1688444922473273</v>
      </c>
      <c r="AR708" s="223">
        <v>1</v>
      </c>
      <c r="AS708" s="223">
        <v>1.1828731522853386</v>
      </c>
      <c r="AT708" s="223">
        <v>1.17993017818115</v>
      </c>
      <c r="AU708" s="223">
        <v>1</v>
      </c>
      <c r="AV708" s="223">
        <v>1.1879095429266653</v>
      </c>
      <c r="AW708" s="223">
        <v>1</v>
      </c>
      <c r="AX708" s="223">
        <v>1</v>
      </c>
      <c r="AY708" s="223">
        <v>1.1610058328683492</v>
      </c>
      <c r="AZ708" s="223">
        <v>1</v>
      </c>
      <c r="BA708" s="223">
        <v>1</v>
      </c>
      <c r="BB708" s="223">
        <v>1</v>
      </c>
    </row>
    <row r="709" spans="1:54">
      <c r="A709" s="224">
        <f t="shared" si="61"/>
        <v>42125</v>
      </c>
      <c r="B709" s="225">
        <f t="shared" si="61"/>
        <v>42125</v>
      </c>
      <c r="C709" s="223">
        <v>1</v>
      </c>
      <c r="D709" s="223">
        <v>1</v>
      </c>
      <c r="E709" s="223">
        <v>1</v>
      </c>
      <c r="F709" s="223">
        <v>1.2126898517375544</v>
      </c>
      <c r="G709" s="223">
        <v>1.2142551189430406</v>
      </c>
      <c r="H709" s="223">
        <v>1</v>
      </c>
      <c r="I709" s="223">
        <v>1</v>
      </c>
      <c r="J709" s="223">
        <v>1</v>
      </c>
      <c r="K709" s="223">
        <v>1</v>
      </c>
      <c r="L709" s="223">
        <v>1.2116187112407735</v>
      </c>
      <c r="M709" s="223">
        <v>1.1771814225549924</v>
      </c>
      <c r="N709" s="223">
        <v>1</v>
      </c>
      <c r="O709" s="223">
        <v>1.197707385764917</v>
      </c>
      <c r="P709" s="223">
        <v>1</v>
      </c>
      <c r="Q709" s="223">
        <v>1.1778330359084332</v>
      </c>
      <c r="R709" s="223">
        <v>1.1990188815339216</v>
      </c>
      <c r="S709" s="223">
        <v>1</v>
      </c>
      <c r="T709" s="223">
        <v>1.1764540108437689</v>
      </c>
      <c r="U709" s="223">
        <v>1</v>
      </c>
      <c r="V709" s="223">
        <v>1</v>
      </c>
      <c r="W709" s="223">
        <v>1.1766613202852763</v>
      </c>
      <c r="X709" s="223">
        <v>1</v>
      </c>
      <c r="Y709" s="223">
        <v>1.1763892037961057</v>
      </c>
      <c r="Z709" s="223">
        <v>1.1966520578201878</v>
      </c>
      <c r="AA709" s="223">
        <v>1.1808538320880395</v>
      </c>
      <c r="AB709" s="223">
        <v>1</v>
      </c>
      <c r="AC709" s="223">
        <v>1</v>
      </c>
      <c r="AD709" s="223">
        <v>1.1692369235163234</v>
      </c>
      <c r="AE709" s="223">
        <v>1</v>
      </c>
      <c r="AF709" s="223">
        <v>1</v>
      </c>
      <c r="AG709" s="223">
        <v>1</v>
      </c>
      <c r="AH709" s="223">
        <v>1.1528665233007795</v>
      </c>
      <c r="AI709" s="223">
        <v>1</v>
      </c>
      <c r="AJ709" s="223">
        <v>1.2145133003946951</v>
      </c>
      <c r="AK709" s="223">
        <v>1.1324111242532675</v>
      </c>
      <c r="AL709" s="223">
        <v>1</v>
      </c>
      <c r="AM709" s="223">
        <v>1.1442872892765636</v>
      </c>
      <c r="AN709" s="223">
        <v>1</v>
      </c>
      <c r="AO709" s="223">
        <v>1.1887783806471814</v>
      </c>
      <c r="AP709" s="223">
        <v>1</v>
      </c>
      <c r="AQ709" s="223">
        <v>1.1659604689333016</v>
      </c>
      <c r="AR709" s="223">
        <v>1</v>
      </c>
      <c r="AS709" s="223">
        <v>1.1801037965708601</v>
      </c>
      <c r="AT709" s="223">
        <v>1.1788606762635205</v>
      </c>
      <c r="AU709" s="223">
        <v>1</v>
      </c>
      <c r="AV709" s="223">
        <v>1.1860704265418236</v>
      </c>
      <c r="AW709" s="223">
        <v>1</v>
      </c>
      <c r="AX709" s="223">
        <v>1</v>
      </c>
      <c r="AY709" s="223">
        <v>1.1581475783684096</v>
      </c>
      <c r="AZ709" s="223">
        <v>1</v>
      </c>
      <c r="BA709" s="223">
        <v>1</v>
      </c>
      <c r="BB709" s="223">
        <v>1</v>
      </c>
    </row>
    <row r="710" spans="1:54">
      <c r="A710" s="224">
        <f t="shared" si="61"/>
        <v>42156</v>
      </c>
      <c r="B710" s="225">
        <f t="shared" si="61"/>
        <v>42156</v>
      </c>
      <c r="C710" s="223">
        <v>1</v>
      </c>
      <c r="D710" s="223">
        <v>1</v>
      </c>
      <c r="E710" s="223">
        <v>1</v>
      </c>
      <c r="F710" s="223">
        <v>1.210964836102798</v>
      </c>
      <c r="G710" s="223">
        <v>1.2109601300942048</v>
      </c>
      <c r="H710" s="223">
        <v>1</v>
      </c>
      <c r="I710" s="223">
        <v>1</v>
      </c>
      <c r="J710" s="223">
        <v>1</v>
      </c>
      <c r="K710" s="223">
        <v>1</v>
      </c>
      <c r="L710" s="223">
        <v>1.2089199628521587</v>
      </c>
      <c r="M710" s="223">
        <v>1.1746400928669067</v>
      </c>
      <c r="N710" s="223">
        <v>1</v>
      </c>
      <c r="O710" s="223">
        <v>1.19479402086403</v>
      </c>
      <c r="P710" s="223">
        <v>1</v>
      </c>
      <c r="Q710" s="223">
        <v>1.1753512604269751</v>
      </c>
      <c r="R710" s="223">
        <v>1.1965681579132788</v>
      </c>
      <c r="S710" s="223">
        <v>1</v>
      </c>
      <c r="T710" s="223">
        <v>1.1738808953568602</v>
      </c>
      <c r="U710" s="223">
        <v>1</v>
      </c>
      <c r="V710" s="223">
        <v>1</v>
      </c>
      <c r="W710" s="223">
        <v>1.1742206514116755</v>
      </c>
      <c r="X710" s="223">
        <v>1</v>
      </c>
      <c r="Y710" s="223">
        <v>1.1742233422084773</v>
      </c>
      <c r="Z710" s="223">
        <v>1.1939195421227775</v>
      </c>
      <c r="AA710" s="223">
        <v>1.1787442175261917</v>
      </c>
      <c r="AB710" s="223">
        <v>1</v>
      </c>
      <c r="AC710" s="223">
        <v>1</v>
      </c>
      <c r="AD710" s="223">
        <v>1.1667323551810189</v>
      </c>
      <c r="AE710" s="223">
        <v>1</v>
      </c>
      <c r="AF710" s="223">
        <v>1</v>
      </c>
      <c r="AG710" s="223">
        <v>1</v>
      </c>
      <c r="AH710" s="223">
        <v>1.1508890914519927</v>
      </c>
      <c r="AI710" s="223">
        <v>1</v>
      </c>
      <c r="AJ710" s="223">
        <v>1.2118361894591998</v>
      </c>
      <c r="AK710" s="223">
        <v>1.1291417635509304</v>
      </c>
      <c r="AL710" s="223">
        <v>1</v>
      </c>
      <c r="AM710" s="223">
        <v>1.1444043746340911</v>
      </c>
      <c r="AN710" s="223">
        <v>1</v>
      </c>
      <c r="AO710" s="223">
        <v>1.1864671757052079</v>
      </c>
      <c r="AP710" s="223">
        <v>1</v>
      </c>
      <c r="AQ710" s="223">
        <v>1.1630764456192764</v>
      </c>
      <c r="AR710" s="223">
        <v>1</v>
      </c>
      <c r="AS710" s="223">
        <v>1.1775110769727177</v>
      </c>
      <c r="AT710" s="223">
        <v>1.1779484100464239</v>
      </c>
      <c r="AU710" s="223">
        <v>1</v>
      </c>
      <c r="AV710" s="223">
        <v>1.1843566877456913</v>
      </c>
      <c r="AW710" s="223">
        <v>1</v>
      </c>
      <c r="AX710" s="223">
        <v>1</v>
      </c>
      <c r="AY710" s="223">
        <v>1.1554607662810945</v>
      </c>
      <c r="AZ710" s="223">
        <v>1</v>
      </c>
      <c r="BA710" s="223">
        <v>1</v>
      </c>
      <c r="BB710" s="223">
        <v>1</v>
      </c>
    </row>
    <row r="711" spans="1:54">
      <c r="A711" s="224">
        <f t="shared" si="61"/>
        <v>42186</v>
      </c>
      <c r="B711" s="225">
        <f t="shared" si="61"/>
        <v>42186</v>
      </c>
      <c r="C711" s="223">
        <v>1</v>
      </c>
      <c r="D711" s="223">
        <v>1</v>
      </c>
      <c r="E711" s="223">
        <v>1</v>
      </c>
      <c r="F711" s="223">
        <v>1.2093000881408256</v>
      </c>
      <c r="G711" s="223">
        <v>1.2078871281207857</v>
      </c>
      <c r="H711" s="223">
        <v>1</v>
      </c>
      <c r="I711" s="223">
        <v>1</v>
      </c>
      <c r="J711" s="223">
        <v>1</v>
      </c>
      <c r="K711" s="223">
        <v>1</v>
      </c>
      <c r="L711" s="223">
        <v>1.2063678466625465</v>
      </c>
      <c r="M711" s="223">
        <v>1.1721519347837204</v>
      </c>
      <c r="N711" s="223">
        <v>1</v>
      </c>
      <c r="O711" s="223">
        <v>1.1920340353696373</v>
      </c>
      <c r="P711" s="223">
        <v>1</v>
      </c>
      <c r="Q711" s="223">
        <v>1.1731001757290922</v>
      </c>
      <c r="R711" s="223">
        <v>1.1942552804689521</v>
      </c>
      <c r="S711" s="223">
        <v>1</v>
      </c>
      <c r="T711" s="223">
        <v>1.1714469763088289</v>
      </c>
      <c r="U711" s="223">
        <v>1</v>
      </c>
      <c r="V711" s="223">
        <v>1</v>
      </c>
      <c r="W711" s="223">
        <v>1.1718832131540289</v>
      </c>
      <c r="X711" s="223">
        <v>1</v>
      </c>
      <c r="Y711" s="223">
        <v>1.1720029068210607</v>
      </c>
      <c r="Z711" s="223">
        <v>1.1913925126950999</v>
      </c>
      <c r="AA711" s="223">
        <v>1.1767815332966336</v>
      </c>
      <c r="AB711" s="223">
        <v>1</v>
      </c>
      <c r="AC711" s="223">
        <v>1</v>
      </c>
      <c r="AD711" s="223">
        <v>1.1643748212114822</v>
      </c>
      <c r="AE711" s="223">
        <v>1</v>
      </c>
      <c r="AF711" s="223">
        <v>1</v>
      </c>
      <c r="AG711" s="223">
        <v>1</v>
      </c>
      <c r="AH711" s="223">
        <v>1.1490939403669906</v>
      </c>
      <c r="AI711" s="223">
        <v>1</v>
      </c>
      <c r="AJ711" s="223">
        <v>1.209082996186492</v>
      </c>
      <c r="AK711" s="223">
        <v>1.1260413909986553</v>
      </c>
      <c r="AL711" s="223">
        <v>1</v>
      </c>
      <c r="AM711" s="223">
        <v>1.1447283497882232</v>
      </c>
      <c r="AN711" s="223">
        <v>1</v>
      </c>
      <c r="AO711" s="223">
        <v>1.1841649648672266</v>
      </c>
      <c r="AP711" s="223">
        <v>1</v>
      </c>
      <c r="AQ711" s="223">
        <v>1.1606211034318163</v>
      </c>
      <c r="AR711" s="223">
        <v>1</v>
      </c>
      <c r="AS711" s="223">
        <v>1.1750935373410627</v>
      </c>
      <c r="AT711" s="223">
        <v>1.1771929723355286</v>
      </c>
      <c r="AU711" s="223">
        <v>1</v>
      </c>
      <c r="AV711" s="223">
        <v>1.1827676481317895</v>
      </c>
      <c r="AW711" s="223">
        <v>1</v>
      </c>
      <c r="AX711" s="223">
        <v>1</v>
      </c>
      <c r="AY711" s="223">
        <v>1.1529438999873884</v>
      </c>
      <c r="AZ711" s="223">
        <v>1</v>
      </c>
      <c r="BA711" s="223">
        <v>1</v>
      </c>
      <c r="BB711" s="223">
        <v>1</v>
      </c>
    </row>
    <row r="712" spans="1:54">
      <c r="A712" s="224">
        <f t="shared" si="61"/>
        <v>42217</v>
      </c>
      <c r="B712" s="225">
        <f t="shared" si="61"/>
        <v>42217</v>
      </c>
      <c r="C712" s="223">
        <v>1</v>
      </c>
      <c r="D712" s="223">
        <v>1</v>
      </c>
      <c r="E712" s="223">
        <v>1</v>
      </c>
      <c r="F712" s="223">
        <v>1.2076962653693828</v>
      </c>
      <c r="G712" s="223">
        <v>1.2050375007619134</v>
      </c>
      <c r="H712" s="223">
        <v>1</v>
      </c>
      <c r="I712" s="223">
        <v>1</v>
      </c>
      <c r="J712" s="223">
        <v>1</v>
      </c>
      <c r="K712" s="223">
        <v>1</v>
      </c>
      <c r="L712" s="223">
        <v>1.2039635309870433</v>
      </c>
      <c r="M712" s="223">
        <v>1.169717384929378</v>
      </c>
      <c r="N712" s="223">
        <v>1</v>
      </c>
      <c r="O712" s="223">
        <v>1.1894285329926433</v>
      </c>
      <c r="P712" s="223">
        <v>1</v>
      </c>
      <c r="Q712" s="223">
        <v>1.1710817838722156</v>
      </c>
      <c r="R712" s="223">
        <v>1.1920814432525964</v>
      </c>
      <c r="S712" s="223">
        <v>1</v>
      </c>
      <c r="T712" s="223">
        <v>1.1691533834332393</v>
      </c>
      <c r="U712" s="223">
        <v>1</v>
      </c>
      <c r="V712" s="223">
        <v>1</v>
      </c>
      <c r="W712" s="223">
        <v>1.1696498812329112</v>
      </c>
      <c r="X712" s="223">
        <v>1</v>
      </c>
      <c r="Y712" s="223">
        <v>1.169727438706192</v>
      </c>
      <c r="Z712" s="223">
        <v>1.1890725923568386</v>
      </c>
      <c r="AA712" s="223">
        <v>1.1749672047077599</v>
      </c>
      <c r="AB712" s="223">
        <v>1</v>
      </c>
      <c r="AC712" s="223">
        <v>1</v>
      </c>
      <c r="AD712" s="223">
        <v>1.1621655435776725</v>
      </c>
      <c r="AE712" s="223">
        <v>1</v>
      </c>
      <c r="AF712" s="223">
        <v>1</v>
      </c>
      <c r="AG712" s="223">
        <v>1</v>
      </c>
      <c r="AH712" s="223">
        <v>1.1474829118571055</v>
      </c>
      <c r="AI712" s="223">
        <v>1</v>
      </c>
      <c r="AJ712" s="223">
        <v>1.2062532042906162</v>
      </c>
      <c r="AK712" s="223">
        <v>1.1231109376021893</v>
      </c>
      <c r="AL712" s="223">
        <v>1</v>
      </c>
      <c r="AM712" s="223">
        <v>1.1452628567152756</v>
      </c>
      <c r="AN712" s="223">
        <v>1</v>
      </c>
      <c r="AO712" s="223">
        <v>1.1818718423175432</v>
      </c>
      <c r="AP712" s="223">
        <v>1</v>
      </c>
      <c r="AQ712" s="223">
        <v>1.1585944423709218</v>
      </c>
      <c r="AR712" s="223">
        <v>1</v>
      </c>
      <c r="AS712" s="223">
        <v>1.1728526076935453</v>
      </c>
      <c r="AT712" s="223">
        <v>1.176596528687551</v>
      </c>
      <c r="AU712" s="223">
        <v>1</v>
      </c>
      <c r="AV712" s="223">
        <v>1.1813046779715599</v>
      </c>
      <c r="AW712" s="223">
        <v>1</v>
      </c>
      <c r="AX712" s="223">
        <v>1</v>
      </c>
      <c r="AY712" s="223">
        <v>1.1505982843992097</v>
      </c>
      <c r="AZ712" s="223">
        <v>1</v>
      </c>
      <c r="BA712" s="223">
        <v>1</v>
      </c>
      <c r="BB712" s="223">
        <v>1</v>
      </c>
    </row>
    <row r="713" spans="1:54">
      <c r="A713" s="224">
        <f t="shared" si="61"/>
        <v>42248</v>
      </c>
      <c r="B713" s="225">
        <f t="shared" si="61"/>
        <v>42248</v>
      </c>
      <c r="C713" s="223">
        <v>1</v>
      </c>
      <c r="D713" s="223">
        <v>1</v>
      </c>
      <c r="E713" s="223">
        <v>1</v>
      </c>
      <c r="F713" s="223">
        <v>1.2061483364460479</v>
      </c>
      <c r="G713" s="223">
        <v>1.2023959756806557</v>
      </c>
      <c r="H713" s="223">
        <v>1</v>
      </c>
      <c r="I713" s="223">
        <v>1</v>
      </c>
      <c r="J713" s="223">
        <v>1</v>
      </c>
      <c r="K713" s="223">
        <v>1</v>
      </c>
      <c r="L713" s="223">
        <v>1.2016964378915329</v>
      </c>
      <c r="M713" s="223">
        <v>1.1673304995575544</v>
      </c>
      <c r="N713" s="223">
        <v>1</v>
      </c>
      <c r="O713" s="223">
        <v>1.1869662237094125</v>
      </c>
      <c r="P713" s="223">
        <v>1</v>
      </c>
      <c r="Q713" s="223">
        <v>1.169281985049762</v>
      </c>
      <c r="R713" s="223">
        <v>1.1900369026634197</v>
      </c>
      <c r="S713" s="223">
        <v>1</v>
      </c>
      <c r="T713" s="223">
        <v>1.1669900779243236</v>
      </c>
      <c r="U713" s="223">
        <v>1</v>
      </c>
      <c r="V713" s="223">
        <v>1</v>
      </c>
      <c r="W713" s="223">
        <v>1.1675125207743908</v>
      </c>
      <c r="X713" s="223">
        <v>1</v>
      </c>
      <c r="Y713" s="223">
        <v>1.1673965537227868</v>
      </c>
      <c r="Z713" s="223">
        <v>1.186946370435342</v>
      </c>
      <c r="AA713" s="223">
        <v>1.1732916630711008</v>
      </c>
      <c r="AB713" s="223">
        <v>1</v>
      </c>
      <c r="AC713" s="223">
        <v>1</v>
      </c>
      <c r="AD713" s="223">
        <v>1.160094232960214</v>
      </c>
      <c r="AE713" s="223">
        <v>1</v>
      </c>
      <c r="AF713" s="223">
        <v>1</v>
      </c>
      <c r="AG713" s="223">
        <v>1</v>
      </c>
      <c r="AH713" s="223">
        <v>1.1460450716007677</v>
      </c>
      <c r="AI713" s="223">
        <v>1</v>
      </c>
      <c r="AJ713" s="223">
        <v>1.2033468616914758</v>
      </c>
      <c r="AK713" s="223">
        <v>1.1203405090771417</v>
      </c>
      <c r="AL713" s="223">
        <v>1</v>
      </c>
      <c r="AM713" s="223">
        <v>1.1460001200440169</v>
      </c>
      <c r="AN713" s="223">
        <v>1</v>
      </c>
      <c r="AO713" s="223">
        <v>1.1795842675575587</v>
      </c>
      <c r="AP713" s="223">
        <v>1</v>
      </c>
      <c r="AQ713" s="223">
        <v>1.156567781310027</v>
      </c>
      <c r="AR713" s="223">
        <v>1</v>
      </c>
      <c r="AS713" s="223">
        <v>1.1707765381602255</v>
      </c>
      <c r="AT713" s="223">
        <v>1.1761512677014041</v>
      </c>
      <c r="AU713" s="223">
        <v>1</v>
      </c>
      <c r="AV713" s="223">
        <v>1.1799599022216285</v>
      </c>
      <c r="AW713" s="223">
        <v>1</v>
      </c>
      <c r="AX713" s="223">
        <v>1</v>
      </c>
      <c r="AY713" s="223">
        <v>1.1484122157314407</v>
      </c>
      <c r="AZ713" s="223">
        <v>1</v>
      </c>
      <c r="BA713" s="223">
        <v>1</v>
      </c>
      <c r="BB713" s="223">
        <v>1</v>
      </c>
    </row>
    <row r="714" spans="1:54">
      <c r="A714" s="224">
        <f t="shared" si="61"/>
        <v>42278</v>
      </c>
      <c r="B714" s="225">
        <f t="shared" si="61"/>
        <v>42278</v>
      </c>
      <c r="C714" s="223">
        <v>1</v>
      </c>
      <c r="D714" s="223">
        <v>1</v>
      </c>
      <c r="E714" s="223">
        <v>1</v>
      </c>
      <c r="F714" s="223">
        <v>1.2046559895703024</v>
      </c>
      <c r="G714" s="223">
        <v>1.1999604335533809</v>
      </c>
      <c r="H714" s="223">
        <v>1</v>
      </c>
      <c r="I714" s="223">
        <v>1</v>
      </c>
      <c r="J714" s="223">
        <v>1</v>
      </c>
      <c r="K714" s="223">
        <v>1</v>
      </c>
      <c r="L714" s="223">
        <v>1.1995654018333854</v>
      </c>
      <c r="M714" s="223">
        <v>1.1649908768438995</v>
      </c>
      <c r="N714" s="223">
        <v>1</v>
      </c>
      <c r="O714" s="223">
        <v>1.1846457795804561</v>
      </c>
      <c r="P714" s="223">
        <v>1</v>
      </c>
      <c r="Q714" s="223">
        <v>1.1676990920644175</v>
      </c>
      <c r="R714" s="223">
        <v>1.1881206512967921</v>
      </c>
      <c r="S714" s="223">
        <v>1</v>
      </c>
      <c r="T714" s="223">
        <v>1.1649559725101002</v>
      </c>
      <c r="U714" s="223">
        <v>1</v>
      </c>
      <c r="V714" s="223">
        <v>1</v>
      </c>
      <c r="W714" s="223">
        <v>1.1654703630914183</v>
      </c>
      <c r="X714" s="223">
        <v>1</v>
      </c>
      <c r="Y714" s="223">
        <v>1.1650106814112993</v>
      </c>
      <c r="Z714" s="223">
        <v>1.1850121960194246</v>
      </c>
      <c r="AA714" s="223">
        <v>1.1717539748484955</v>
      </c>
      <c r="AB714" s="223">
        <v>1</v>
      </c>
      <c r="AC714" s="223">
        <v>1</v>
      </c>
      <c r="AD714" s="223">
        <v>1.1581597664155021</v>
      </c>
      <c r="AE714" s="223">
        <v>1</v>
      </c>
      <c r="AF714" s="223">
        <v>1</v>
      </c>
      <c r="AG714" s="223">
        <v>1</v>
      </c>
      <c r="AH714" s="223">
        <v>1.1447793289987516</v>
      </c>
      <c r="AI714" s="223">
        <v>1</v>
      </c>
      <c r="AJ714" s="223">
        <v>1.2003646843240983</v>
      </c>
      <c r="AK714" s="223">
        <v>1.1177283702747653</v>
      </c>
      <c r="AL714" s="223">
        <v>1</v>
      </c>
      <c r="AM714" s="223">
        <v>1.1469403915086622</v>
      </c>
      <c r="AN714" s="223">
        <v>1</v>
      </c>
      <c r="AO714" s="223">
        <v>1.1773022017092227</v>
      </c>
      <c r="AP714" s="223">
        <v>1</v>
      </c>
      <c r="AQ714" s="223">
        <v>1.1545411202491322</v>
      </c>
      <c r="AR714" s="223">
        <v>1</v>
      </c>
      <c r="AS714" s="223">
        <v>1.1688639653108868</v>
      </c>
      <c r="AT714" s="223">
        <v>1.1758568006874688</v>
      </c>
      <c r="AU714" s="223">
        <v>1</v>
      </c>
      <c r="AV714" s="223">
        <v>1.1787326789262214</v>
      </c>
      <c r="AW714" s="223">
        <v>1</v>
      </c>
      <c r="AX714" s="223">
        <v>1</v>
      </c>
      <c r="AY714" s="223">
        <v>1.1463842956885191</v>
      </c>
      <c r="AZ714" s="223">
        <v>1</v>
      </c>
      <c r="BA714" s="223">
        <v>1</v>
      </c>
      <c r="BB714" s="223">
        <v>1</v>
      </c>
    </row>
    <row r="715" spans="1:54">
      <c r="A715" s="224">
        <f t="shared" si="61"/>
        <v>42309</v>
      </c>
      <c r="B715" s="225">
        <f t="shared" si="61"/>
        <v>42309</v>
      </c>
      <c r="C715" s="223">
        <v>1</v>
      </c>
      <c r="D715" s="223">
        <v>1</v>
      </c>
      <c r="E715" s="223">
        <v>1</v>
      </c>
      <c r="F715" s="223">
        <v>1.2032226504199079</v>
      </c>
      <c r="G715" s="223">
        <v>1.197738328544113</v>
      </c>
      <c r="H715" s="223">
        <v>1</v>
      </c>
      <c r="I715" s="223">
        <v>1</v>
      </c>
      <c r="J715" s="223">
        <v>1</v>
      </c>
      <c r="K715" s="223">
        <v>1</v>
      </c>
      <c r="L715" s="223">
        <v>1.1975762960906746</v>
      </c>
      <c r="M715" s="223">
        <v>1.1627027866526121</v>
      </c>
      <c r="N715" s="223">
        <v>1</v>
      </c>
      <c r="O715" s="223">
        <v>1.1824733541793748</v>
      </c>
      <c r="P715" s="223">
        <v>1</v>
      </c>
      <c r="Q715" s="223">
        <v>1.1663400999701237</v>
      </c>
      <c r="R715" s="223">
        <v>1.1863381847701953</v>
      </c>
      <c r="S715" s="223">
        <v>1</v>
      </c>
      <c r="T715" s="223">
        <v>1.1630566777018008</v>
      </c>
      <c r="U715" s="223">
        <v>1</v>
      </c>
      <c r="V715" s="223">
        <v>1</v>
      </c>
      <c r="W715" s="223">
        <v>1.1635283305621882</v>
      </c>
      <c r="X715" s="223">
        <v>1</v>
      </c>
      <c r="Y715" s="223">
        <v>1.1625719306760773</v>
      </c>
      <c r="Z715" s="223">
        <v>1.1832768574335353</v>
      </c>
      <c r="AA715" s="223">
        <v>1.1703594596662943</v>
      </c>
      <c r="AB715" s="223">
        <v>1</v>
      </c>
      <c r="AC715" s="223">
        <v>1</v>
      </c>
      <c r="AD715" s="223">
        <v>1.156367807146244</v>
      </c>
      <c r="AE715" s="223">
        <v>1</v>
      </c>
      <c r="AF715" s="223">
        <v>1</v>
      </c>
      <c r="AG715" s="223">
        <v>1</v>
      </c>
      <c r="AH715" s="223">
        <v>1.143691482242289</v>
      </c>
      <c r="AI715" s="223">
        <v>1</v>
      </c>
      <c r="AJ715" s="223">
        <v>1.1973092571644866</v>
      </c>
      <c r="AK715" s="223">
        <v>1.1152782296474124</v>
      </c>
      <c r="AL715" s="223">
        <v>1</v>
      </c>
      <c r="AM715" s="223">
        <v>1.1480885442249953</v>
      </c>
      <c r="AN715" s="223">
        <v>1</v>
      </c>
      <c r="AO715" s="223">
        <v>1.175028949376387</v>
      </c>
      <c r="AP715" s="223">
        <v>1</v>
      </c>
      <c r="AQ715" s="223">
        <v>1.1525144591882375</v>
      </c>
      <c r="AR715" s="223">
        <v>1</v>
      </c>
      <c r="AS715" s="223">
        <v>1.1671210788877366</v>
      </c>
      <c r="AT715" s="223">
        <v>1.1757176029486109</v>
      </c>
      <c r="AU715" s="223">
        <v>1</v>
      </c>
      <c r="AV715" s="223">
        <v>1.1776275736019737</v>
      </c>
      <c r="AW715" s="223">
        <v>1</v>
      </c>
      <c r="AX715" s="223">
        <v>1</v>
      </c>
      <c r="AY715" s="223">
        <v>1.1445206840745454</v>
      </c>
      <c r="AZ715" s="223">
        <v>1</v>
      </c>
      <c r="BA715" s="223">
        <v>1</v>
      </c>
      <c r="BB715" s="223">
        <v>1</v>
      </c>
    </row>
    <row r="716" spans="1:54">
      <c r="A716" s="224">
        <f t="shared" si="61"/>
        <v>42339</v>
      </c>
      <c r="B716" s="225">
        <f t="shared" si="61"/>
        <v>42339</v>
      </c>
      <c r="C716" s="223">
        <v>1</v>
      </c>
      <c r="D716" s="223">
        <v>1</v>
      </c>
      <c r="E716" s="223">
        <v>1</v>
      </c>
      <c r="F716" s="223">
        <v>1.201847996507446</v>
      </c>
      <c r="G716" s="223">
        <v>1.1957275129961951</v>
      </c>
      <c r="H716" s="223">
        <v>1</v>
      </c>
      <c r="I716" s="223">
        <v>1</v>
      </c>
      <c r="J716" s="223">
        <v>1</v>
      </c>
      <c r="K716" s="223">
        <v>1</v>
      </c>
      <c r="L716" s="223">
        <v>1.1957279317696159</v>
      </c>
      <c r="M716" s="223">
        <v>1.1604658096367257</v>
      </c>
      <c r="N716" s="223">
        <v>1</v>
      </c>
      <c r="O716" s="223">
        <v>1.1804475947159692</v>
      </c>
      <c r="P716" s="223">
        <v>1</v>
      </c>
      <c r="Q716" s="223">
        <v>1.1652032949670386</v>
      </c>
      <c r="R716" s="223">
        <v>1.1846884743623474</v>
      </c>
      <c r="S716" s="223">
        <v>1</v>
      </c>
      <c r="T716" s="223">
        <v>1.1612910840101425</v>
      </c>
      <c r="U716" s="223">
        <v>1</v>
      </c>
      <c r="V716" s="223">
        <v>1</v>
      </c>
      <c r="W716" s="223">
        <v>1.1616856351983649</v>
      </c>
      <c r="X716" s="223">
        <v>1</v>
      </c>
      <c r="Y716" s="223">
        <v>1.1600807223821088</v>
      </c>
      <c r="Z716" s="223">
        <v>1.181738677363285</v>
      </c>
      <c r="AA716" s="223">
        <v>1.1691071643437632</v>
      </c>
      <c r="AB716" s="223">
        <v>1</v>
      </c>
      <c r="AC716" s="223">
        <v>1</v>
      </c>
      <c r="AD716" s="223">
        <v>1.1547172099743745</v>
      </c>
      <c r="AE716" s="223">
        <v>1</v>
      </c>
      <c r="AF716" s="223">
        <v>1</v>
      </c>
      <c r="AG716" s="223">
        <v>1</v>
      </c>
      <c r="AH716" s="223">
        <v>1.1427804196413471</v>
      </c>
      <c r="AI716" s="223">
        <v>1</v>
      </c>
      <c r="AJ716" s="223">
        <v>1.1941812812926085</v>
      </c>
      <c r="AK716" s="223">
        <v>1.1129883371264866</v>
      </c>
      <c r="AL716" s="223">
        <v>1</v>
      </c>
      <c r="AM716" s="223">
        <v>1.1494448357711928</v>
      </c>
      <c r="AN716" s="223">
        <v>1</v>
      </c>
      <c r="AO716" s="223">
        <v>1.172764458766909</v>
      </c>
      <c r="AP716" s="223">
        <v>1</v>
      </c>
      <c r="AQ716" s="223">
        <v>1.1504877981273427</v>
      </c>
      <c r="AR716" s="223">
        <v>1</v>
      </c>
      <c r="AS716" s="223">
        <v>1.1655464912185596</v>
      </c>
      <c r="AT716" s="223">
        <v>1.1757332759447883</v>
      </c>
      <c r="AU716" s="223">
        <v>1</v>
      </c>
      <c r="AV716" s="223">
        <v>1.1766439291259503</v>
      </c>
      <c r="AW716" s="223">
        <v>1</v>
      </c>
      <c r="AX716" s="223">
        <v>1</v>
      </c>
      <c r="AY716" s="223">
        <v>1.1428199582324163</v>
      </c>
      <c r="AZ716" s="223">
        <v>1</v>
      </c>
      <c r="BA716" s="223">
        <v>1</v>
      </c>
      <c r="BB716" s="223">
        <v>1</v>
      </c>
    </row>
    <row r="717" spans="1:54">
      <c r="A717" s="224">
        <f t="shared" si="61"/>
        <v>42370</v>
      </c>
      <c r="B717" s="225">
        <f t="shared" si="61"/>
        <v>42370</v>
      </c>
      <c r="C717" s="223">
        <v>1</v>
      </c>
      <c r="D717" s="223">
        <v>1</v>
      </c>
      <c r="E717" s="223">
        <v>1</v>
      </c>
      <c r="F717" s="223">
        <v>1.2004827892052226</v>
      </c>
      <c r="G717" s="223">
        <v>1.1938419563954541</v>
      </c>
      <c r="H717" s="223">
        <v>1</v>
      </c>
      <c r="I717" s="223">
        <v>1</v>
      </c>
      <c r="J717" s="223">
        <v>1</v>
      </c>
      <c r="K717" s="223">
        <v>1</v>
      </c>
      <c r="L717" s="223">
        <v>1.1939673784729321</v>
      </c>
      <c r="M717" s="223">
        <v>1.1582593513841135</v>
      </c>
      <c r="N717" s="223">
        <v>1</v>
      </c>
      <c r="O717" s="223">
        <v>1.1785258988825582</v>
      </c>
      <c r="P717" s="223">
        <v>1</v>
      </c>
      <c r="Q717" s="223">
        <v>1.1642128700919561</v>
      </c>
      <c r="R717" s="223">
        <v>1.1831072955479582</v>
      </c>
      <c r="S717" s="223">
        <v>1</v>
      </c>
      <c r="T717" s="223">
        <v>1.1596190844764047</v>
      </c>
      <c r="U717" s="223">
        <v>1</v>
      </c>
      <c r="V717" s="223">
        <v>1</v>
      </c>
      <c r="W717" s="223">
        <v>1.1599090793038571</v>
      </c>
      <c r="X717" s="223">
        <v>1</v>
      </c>
      <c r="Y717" s="223">
        <v>1.1575385251994115</v>
      </c>
      <c r="Z717" s="223">
        <v>1.1803172608532235</v>
      </c>
      <c r="AA717" s="223">
        <v>1.1679402003065229</v>
      </c>
      <c r="AB717" s="223">
        <v>1</v>
      </c>
      <c r="AC717" s="223">
        <v>1</v>
      </c>
      <c r="AD717" s="223">
        <v>1.1531449415966184</v>
      </c>
      <c r="AE717" s="223">
        <v>1</v>
      </c>
      <c r="AF717" s="223">
        <v>1</v>
      </c>
      <c r="AG717" s="223">
        <v>1</v>
      </c>
      <c r="AH717" s="223">
        <v>1.1419898740600669</v>
      </c>
      <c r="AI717" s="223">
        <v>1</v>
      </c>
      <c r="AJ717" s="223">
        <v>1.1910146851395165</v>
      </c>
      <c r="AK717" s="223">
        <v>1.1108506845061077</v>
      </c>
      <c r="AL717" s="223">
        <v>1</v>
      </c>
      <c r="AM717" s="223">
        <v>1.1508857270612729</v>
      </c>
      <c r="AN717" s="223">
        <v>1</v>
      </c>
      <c r="AO717" s="223">
        <v>1.1705020110094657</v>
      </c>
      <c r="AP717" s="223">
        <v>1</v>
      </c>
      <c r="AQ717" s="223">
        <v>1.1484611370664479</v>
      </c>
      <c r="AR717" s="223">
        <v>1</v>
      </c>
      <c r="AS717" s="223">
        <v>1.1640808408757595</v>
      </c>
      <c r="AT717" s="223">
        <v>1.1758221681673775</v>
      </c>
      <c r="AU717" s="223">
        <v>1</v>
      </c>
      <c r="AV717" s="223">
        <v>1.1757179434412988</v>
      </c>
      <c r="AW717" s="223">
        <v>1</v>
      </c>
      <c r="AX717" s="223">
        <v>1</v>
      </c>
      <c r="AY717" s="223">
        <v>1.1412311325808502</v>
      </c>
      <c r="AZ717" s="223">
        <v>1</v>
      </c>
      <c r="BA717" s="223">
        <v>1</v>
      </c>
      <c r="BB717" s="223">
        <v>1</v>
      </c>
    </row>
    <row r="718" spans="1:54">
      <c r="A718" s="224">
        <f t="shared" si="61"/>
        <v>42401</v>
      </c>
      <c r="B718" s="225">
        <f t="shared" si="61"/>
        <v>42401</v>
      </c>
      <c r="C718" s="223">
        <v>1</v>
      </c>
      <c r="D718" s="223">
        <v>1</v>
      </c>
      <c r="E718" s="223">
        <v>1</v>
      </c>
      <c r="F718" s="223">
        <v>1.1990084995699024</v>
      </c>
      <c r="G718" s="223">
        <v>1.1918728920706958</v>
      </c>
      <c r="H718" s="223">
        <v>1</v>
      </c>
      <c r="I718" s="223">
        <v>1</v>
      </c>
      <c r="J718" s="223">
        <v>1</v>
      </c>
      <c r="K718" s="223">
        <v>1</v>
      </c>
      <c r="L718" s="223">
        <v>1.1921654872092646</v>
      </c>
      <c r="M718" s="223">
        <v>1.1560335032456954</v>
      </c>
      <c r="N718" s="223">
        <v>1</v>
      </c>
      <c r="O718" s="223">
        <v>1.1766036672533151</v>
      </c>
      <c r="P718" s="223">
        <v>1</v>
      </c>
      <c r="Q718" s="223">
        <v>1.16318269029495</v>
      </c>
      <c r="R718" s="223">
        <v>1.1814387887996558</v>
      </c>
      <c r="S718" s="223">
        <v>1</v>
      </c>
      <c r="T718" s="223">
        <v>1.1579420525547657</v>
      </c>
      <c r="U718" s="223">
        <v>1</v>
      </c>
      <c r="V718" s="223">
        <v>1</v>
      </c>
      <c r="W718" s="223">
        <v>1.1581173406494791</v>
      </c>
      <c r="X718" s="223">
        <v>1</v>
      </c>
      <c r="Y718" s="223">
        <v>1.154950770424124</v>
      </c>
      <c r="Z718" s="223">
        <v>1.1788167716336917</v>
      </c>
      <c r="AA718" s="223">
        <v>1.1667193879307165</v>
      </c>
      <c r="AB718" s="223">
        <v>1</v>
      </c>
      <c r="AC718" s="223">
        <v>1</v>
      </c>
      <c r="AD718" s="223">
        <v>1.151497798375227</v>
      </c>
      <c r="AE718" s="223">
        <v>1</v>
      </c>
      <c r="AF718" s="223">
        <v>1</v>
      </c>
      <c r="AG718" s="223">
        <v>1</v>
      </c>
      <c r="AH718" s="223">
        <v>1.1411808691583334</v>
      </c>
      <c r="AI718" s="223">
        <v>1</v>
      </c>
      <c r="AJ718" s="223">
        <v>1.1878923868203297</v>
      </c>
      <c r="AK718" s="223">
        <v>1.108847569123903</v>
      </c>
      <c r="AL718" s="223">
        <v>1</v>
      </c>
      <c r="AM718" s="223">
        <v>1.1521085842523551</v>
      </c>
      <c r="AN718" s="223">
        <v>1</v>
      </c>
      <c r="AO718" s="223">
        <v>1.1682257461668917</v>
      </c>
      <c r="AP718" s="223">
        <v>1</v>
      </c>
      <c r="AQ718" s="223">
        <v>1.1464344760055531</v>
      </c>
      <c r="AR718" s="223">
        <v>1</v>
      </c>
      <c r="AS718" s="223">
        <v>1.1625788263569112</v>
      </c>
      <c r="AT718" s="223">
        <v>1.1757845780188925</v>
      </c>
      <c r="AU718" s="223">
        <v>1</v>
      </c>
      <c r="AV718" s="223">
        <v>1.1746943594955241</v>
      </c>
      <c r="AW718" s="223">
        <v>1</v>
      </c>
      <c r="AX718" s="223">
        <v>1</v>
      </c>
      <c r="AY718" s="223">
        <v>1.1396290835088159</v>
      </c>
      <c r="AZ718" s="223">
        <v>1</v>
      </c>
      <c r="BA718" s="223">
        <v>1</v>
      </c>
      <c r="BB718" s="223">
        <v>1</v>
      </c>
    </row>
    <row r="719" spans="1:54">
      <c r="A719" s="224">
        <f t="shared" si="61"/>
        <v>42430</v>
      </c>
      <c r="B719" s="225">
        <f t="shared" si="61"/>
        <v>42430</v>
      </c>
      <c r="C719" s="223">
        <v>1</v>
      </c>
      <c r="D719" s="223">
        <v>1</v>
      </c>
      <c r="E719" s="223">
        <v>1</v>
      </c>
      <c r="F719" s="223">
        <v>1.1973573594789684</v>
      </c>
      <c r="G719" s="223">
        <v>1.1897010532338681</v>
      </c>
      <c r="H719" s="223">
        <v>1</v>
      </c>
      <c r="I719" s="223">
        <v>1</v>
      </c>
      <c r="J719" s="223">
        <v>1</v>
      </c>
      <c r="K719" s="223">
        <v>1</v>
      </c>
      <c r="L719" s="223">
        <v>1.1902482452285101</v>
      </c>
      <c r="M719" s="223">
        <v>1.1537598052406852</v>
      </c>
      <c r="N719" s="223">
        <v>1</v>
      </c>
      <c r="O719" s="223">
        <v>1.1746208884231617</v>
      </c>
      <c r="P719" s="223">
        <v>1</v>
      </c>
      <c r="Q719" s="223">
        <v>1.1620056883170862</v>
      </c>
      <c r="R719" s="223">
        <v>1.179593781481731</v>
      </c>
      <c r="S719" s="223">
        <v>1</v>
      </c>
      <c r="T719" s="223">
        <v>1.156203340098841</v>
      </c>
      <c r="U719" s="223">
        <v>1</v>
      </c>
      <c r="V719" s="223">
        <v>1</v>
      </c>
      <c r="W719" s="223">
        <v>1.1562637744539117</v>
      </c>
      <c r="X719" s="223">
        <v>1</v>
      </c>
      <c r="Y719" s="223">
        <v>1.1523209940724113</v>
      </c>
      <c r="Z719" s="223">
        <v>1.1771250029947777</v>
      </c>
      <c r="AA719" s="223">
        <v>1.1653647474595319</v>
      </c>
      <c r="AB719" s="223">
        <v>1</v>
      </c>
      <c r="AC719" s="223">
        <v>1</v>
      </c>
      <c r="AD719" s="223">
        <v>1.1496880871459316</v>
      </c>
      <c r="AE719" s="223">
        <v>1</v>
      </c>
      <c r="AF719" s="223">
        <v>1</v>
      </c>
      <c r="AG719" s="223">
        <v>1</v>
      </c>
      <c r="AH719" s="223">
        <v>1.1402732797898458</v>
      </c>
      <c r="AI719" s="223">
        <v>1</v>
      </c>
      <c r="AJ719" s="223">
        <v>1.1848621154007126</v>
      </c>
      <c r="AK719" s="223">
        <v>1.10697074551887</v>
      </c>
      <c r="AL719" s="223">
        <v>1</v>
      </c>
      <c r="AM719" s="223">
        <v>1.1529383721272097</v>
      </c>
      <c r="AN719" s="223">
        <v>1</v>
      </c>
      <c r="AO719" s="223">
        <v>1.1659267478053512</v>
      </c>
      <c r="AP719" s="223">
        <v>1</v>
      </c>
      <c r="AQ719" s="223">
        <v>1.1444078149446584</v>
      </c>
      <c r="AR719" s="223">
        <v>1</v>
      </c>
      <c r="AS719" s="223">
        <v>1.1609570363622563</v>
      </c>
      <c r="AT719" s="223">
        <v>1.1755053186374811</v>
      </c>
      <c r="AU719" s="223">
        <v>1</v>
      </c>
      <c r="AV719" s="223">
        <v>1.1734840293754769</v>
      </c>
      <c r="AW719" s="223">
        <v>1</v>
      </c>
      <c r="AX719" s="223">
        <v>1</v>
      </c>
      <c r="AY719" s="223">
        <v>1.137941963335704</v>
      </c>
      <c r="AZ719" s="223">
        <v>1</v>
      </c>
      <c r="BA719" s="223">
        <v>1</v>
      </c>
      <c r="BB719" s="223">
        <v>1</v>
      </c>
    </row>
    <row r="720" spans="1:54">
      <c r="A720" s="224">
        <f t="shared" si="61"/>
        <v>42461</v>
      </c>
      <c r="B720" s="225">
        <f t="shared" si="61"/>
        <v>42461</v>
      </c>
      <c r="C720" s="223">
        <v>1</v>
      </c>
      <c r="D720" s="223">
        <v>1</v>
      </c>
      <c r="E720" s="223">
        <v>1</v>
      </c>
      <c r="F720" s="223">
        <v>1.1955336053632322</v>
      </c>
      <c r="G720" s="223">
        <v>1.1873317418003946</v>
      </c>
      <c r="H720" s="223">
        <v>1</v>
      </c>
      <c r="I720" s="223">
        <v>1</v>
      </c>
      <c r="J720" s="223">
        <v>1</v>
      </c>
      <c r="K720" s="223">
        <v>1</v>
      </c>
      <c r="L720" s="223">
        <v>1.1882184388842609</v>
      </c>
      <c r="M720" s="223">
        <v>1.1514394560583967</v>
      </c>
      <c r="N720" s="223">
        <v>1</v>
      </c>
      <c r="O720" s="223">
        <v>1.1725790075885159</v>
      </c>
      <c r="P720" s="223">
        <v>1</v>
      </c>
      <c r="Q720" s="223">
        <v>1.1606851142115504</v>
      </c>
      <c r="R720" s="223">
        <v>1.1775766414075053</v>
      </c>
      <c r="S720" s="223">
        <v>1</v>
      </c>
      <c r="T720" s="223">
        <v>1.1544043713137526</v>
      </c>
      <c r="U720" s="223">
        <v>1</v>
      </c>
      <c r="V720" s="223">
        <v>1</v>
      </c>
      <c r="W720" s="223">
        <v>1.1543498349581642</v>
      </c>
      <c r="X720" s="223">
        <v>1</v>
      </c>
      <c r="Y720" s="223">
        <v>1.1496503114381793</v>
      </c>
      <c r="Z720" s="223">
        <v>1.1752466258724996</v>
      </c>
      <c r="AA720" s="223">
        <v>1.1638792989773634</v>
      </c>
      <c r="AB720" s="223">
        <v>1</v>
      </c>
      <c r="AC720" s="223">
        <v>1</v>
      </c>
      <c r="AD720" s="223">
        <v>1.1477198174639525</v>
      </c>
      <c r="AE720" s="223">
        <v>1</v>
      </c>
      <c r="AF720" s="223">
        <v>1</v>
      </c>
      <c r="AG720" s="223">
        <v>1</v>
      </c>
      <c r="AH720" s="223">
        <v>1.1392691411657259</v>
      </c>
      <c r="AI720" s="223">
        <v>1</v>
      </c>
      <c r="AJ720" s="223">
        <v>1.181921588601869</v>
      </c>
      <c r="AK720" s="223">
        <v>1.1052175537561084</v>
      </c>
      <c r="AL720" s="223">
        <v>1</v>
      </c>
      <c r="AM720" s="223">
        <v>1.1533824317190269</v>
      </c>
      <c r="AN720" s="223">
        <v>1</v>
      </c>
      <c r="AO720" s="223">
        <v>1.1636055875468299</v>
      </c>
      <c r="AP720" s="223">
        <v>1</v>
      </c>
      <c r="AQ720" s="223">
        <v>1.1423811538837636</v>
      </c>
      <c r="AR720" s="223">
        <v>1</v>
      </c>
      <c r="AS720" s="223">
        <v>1.1592182682097525</v>
      </c>
      <c r="AT720" s="223">
        <v>1.1749892911207709</v>
      </c>
      <c r="AU720" s="223">
        <v>1</v>
      </c>
      <c r="AV720" s="223">
        <v>1.1720911953181152</v>
      </c>
      <c r="AW720" s="223">
        <v>1</v>
      </c>
      <c r="AX720" s="223">
        <v>1</v>
      </c>
      <c r="AY720" s="223">
        <v>1.1361717537932394</v>
      </c>
      <c r="AZ720" s="223">
        <v>1</v>
      </c>
      <c r="BA720" s="223">
        <v>1</v>
      </c>
      <c r="BB720" s="223">
        <v>1</v>
      </c>
    </row>
    <row r="721" spans="1:54">
      <c r="A721" s="224">
        <f t="shared" si="61"/>
        <v>42491</v>
      </c>
      <c r="B721" s="225">
        <f t="shared" si="61"/>
        <v>42491</v>
      </c>
      <c r="C721" s="223">
        <v>1</v>
      </c>
      <c r="D721" s="223">
        <v>1</v>
      </c>
      <c r="E721" s="223">
        <v>1</v>
      </c>
      <c r="F721" s="223">
        <v>1.1935386304101629</v>
      </c>
      <c r="G721" s="223">
        <v>1.1847669974066208</v>
      </c>
      <c r="H721" s="223">
        <v>1</v>
      </c>
      <c r="I721" s="223">
        <v>1</v>
      </c>
      <c r="J721" s="223">
        <v>1</v>
      </c>
      <c r="K721" s="223">
        <v>1</v>
      </c>
      <c r="L721" s="223">
        <v>1.1860770003214813</v>
      </c>
      <c r="M721" s="223">
        <v>1.1490728852633441</v>
      </c>
      <c r="N721" s="223">
        <v>1</v>
      </c>
      <c r="O721" s="223">
        <v>1.1704784968422453</v>
      </c>
      <c r="P721" s="223">
        <v>1</v>
      </c>
      <c r="Q721" s="223">
        <v>1.1592218576756801</v>
      </c>
      <c r="R721" s="223">
        <v>1.1753888983698675</v>
      </c>
      <c r="S721" s="223">
        <v>1</v>
      </c>
      <c r="T721" s="223">
        <v>1.1525455790946078</v>
      </c>
      <c r="U721" s="223">
        <v>1</v>
      </c>
      <c r="V721" s="223">
        <v>1</v>
      </c>
      <c r="W721" s="223">
        <v>1.1523759827321944</v>
      </c>
      <c r="X721" s="223">
        <v>1</v>
      </c>
      <c r="Y721" s="223">
        <v>1.146939162114224</v>
      </c>
      <c r="Z721" s="223">
        <v>1.1731832355772813</v>
      </c>
      <c r="AA721" s="223">
        <v>1.1622639112994833</v>
      </c>
      <c r="AB721" s="223">
        <v>1</v>
      </c>
      <c r="AC721" s="223">
        <v>1</v>
      </c>
      <c r="AD721" s="223">
        <v>1.145594385028549</v>
      </c>
      <c r="AE721" s="223">
        <v>1</v>
      </c>
      <c r="AF721" s="223">
        <v>1</v>
      </c>
      <c r="AG721" s="223">
        <v>1</v>
      </c>
      <c r="AH721" s="223">
        <v>1.1381689032059865</v>
      </c>
      <c r="AI721" s="223">
        <v>1</v>
      </c>
      <c r="AJ721" s="223">
        <v>1.179070003808788</v>
      </c>
      <c r="AK721" s="223">
        <v>1.1035873646142229</v>
      </c>
      <c r="AL721" s="223">
        <v>1</v>
      </c>
      <c r="AM721" s="223">
        <v>1.1534417680177003</v>
      </c>
      <c r="AN721" s="223">
        <v>1</v>
      </c>
      <c r="AO721" s="223">
        <v>1.1612624716732163</v>
      </c>
      <c r="AP721" s="223">
        <v>1</v>
      </c>
      <c r="AQ721" s="223">
        <v>1.1403544928228688</v>
      </c>
      <c r="AR721" s="223">
        <v>1</v>
      </c>
      <c r="AS721" s="223">
        <v>1.1573633939619481</v>
      </c>
      <c r="AT721" s="223">
        <v>1.1742375080722165</v>
      </c>
      <c r="AU721" s="223">
        <v>1</v>
      </c>
      <c r="AV721" s="223">
        <v>1.1705170971773819</v>
      </c>
      <c r="AW721" s="223">
        <v>1</v>
      </c>
      <c r="AX721" s="223">
        <v>1</v>
      </c>
      <c r="AY721" s="223">
        <v>1.1343190693043488</v>
      </c>
      <c r="AZ721" s="223">
        <v>1</v>
      </c>
      <c r="BA721" s="223">
        <v>1</v>
      </c>
      <c r="BB721" s="223">
        <v>1</v>
      </c>
    </row>
    <row r="722" spans="1:54">
      <c r="A722" s="224">
        <f t="shared" si="61"/>
        <v>42522</v>
      </c>
      <c r="B722" s="225">
        <f t="shared" si="61"/>
        <v>42522</v>
      </c>
      <c r="C722" s="223">
        <v>1</v>
      </c>
      <c r="D722" s="223">
        <v>1</v>
      </c>
      <c r="E722" s="223">
        <v>1</v>
      </c>
      <c r="F722" s="223">
        <v>1.1913737701257057</v>
      </c>
      <c r="G722" s="223">
        <v>1.1820087703599136</v>
      </c>
      <c r="H722" s="223">
        <v>1</v>
      </c>
      <c r="I722" s="223">
        <v>1</v>
      </c>
      <c r="J722" s="223">
        <v>1</v>
      </c>
      <c r="K722" s="223">
        <v>1</v>
      </c>
      <c r="L722" s="223">
        <v>1.1838248232241735</v>
      </c>
      <c r="M722" s="223">
        <v>1.1466605044577418</v>
      </c>
      <c r="N722" s="223">
        <v>1</v>
      </c>
      <c r="O722" s="223">
        <v>1.1683198090634674</v>
      </c>
      <c r="P722" s="223">
        <v>1</v>
      </c>
      <c r="Q722" s="223">
        <v>1.1576167733568183</v>
      </c>
      <c r="R722" s="223">
        <v>1.1730320175729803</v>
      </c>
      <c r="S722" s="223">
        <v>1</v>
      </c>
      <c r="T722" s="223">
        <v>1.1506273790612864</v>
      </c>
      <c r="U722" s="223">
        <v>1</v>
      </c>
      <c r="V722" s="223">
        <v>1</v>
      </c>
      <c r="W722" s="223">
        <v>1.1503426597606667</v>
      </c>
      <c r="X722" s="223">
        <v>1</v>
      </c>
      <c r="Y722" s="223">
        <v>1.1441879667032233</v>
      </c>
      <c r="Z722" s="223">
        <v>1.1709363604336238</v>
      </c>
      <c r="AA722" s="223">
        <v>1.1605194187145078</v>
      </c>
      <c r="AB722" s="223">
        <v>1</v>
      </c>
      <c r="AC722" s="223">
        <v>1</v>
      </c>
      <c r="AD722" s="223">
        <v>1.1433131268134156</v>
      </c>
      <c r="AE722" s="223">
        <v>1</v>
      </c>
      <c r="AF722" s="223">
        <v>1</v>
      </c>
      <c r="AG722" s="223">
        <v>1</v>
      </c>
      <c r="AH722" s="223">
        <v>1.1369729989313062</v>
      </c>
      <c r="AI722" s="223">
        <v>1</v>
      </c>
      <c r="AJ722" s="223">
        <v>1.1763065922549754</v>
      </c>
      <c r="AK722" s="223">
        <v>1.1020795729219044</v>
      </c>
      <c r="AL722" s="223">
        <v>1</v>
      </c>
      <c r="AM722" s="223">
        <v>1.1531173416423572</v>
      </c>
      <c r="AN722" s="223">
        <v>1</v>
      </c>
      <c r="AO722" s="223">
        <v>1.1588975978957359</v>
      </c>
      <c r="AP722" s="223">
        <v>1</v>
      </c>
      <c r="AQ722" s="223">
        <v>1.1383278317619741</v>
      </c>
      <c r="AR722" s="223">
        <v>1</v>
      </c>
      <c r="AS722" s="223">
        <v>1.1553932503889348</v>
      </c>
      <c r="AT722" s="223">
        <v>1.1732509427620021</v>
      </c>
      <c r="AU722" s="223">
        <v>1</v>
      </c>
      <c r="AV722" s="223">
        <v>1.1687629248801814</v>
      </c>
      <c r="AW722" s="223">
        <v>1</v>
      </c>
      <c r="AX722" s="223">
        <v>1</v>
      </c>
      <c r="AY722" s="223">
        <v>1.1323844995686054</v>
      </c>
      <c r="AZ722" s="223">
        <v>1</v>
      </c>
      <c r="BA722" s="223">
        <v>1</v>
      </c>
      <c r="BB722" s="223">
        <v>1</v>
      </c>
    </row>
    <row r="723" spans="1:54">
      <c r="A723" s="224">
        <f t="shared" si="61"/>
        <v>42552</v>
      </c>
      <c r="B723" s="225">
        <f t="shared" si="61"/>
        <v>42552</v>
      </c>
      <c r="C723" s="223">
        <v>1</v>
      </c>
      <c r="D723" s="223">
        <v>1</v>
      </c>
      <c r="E723" s="223">
        <v>1</v>
      </c>
      <c r="F723" s="223">
        <v>1.1890403915236922</v>
      </c>
      <c r="G723" s="223">
        <v>1.1790590520188691</v>
      </c>
      <c r="H723" s="223">
        <v>1</v>
      </c>
      <c r="I723" s="223">
        <v>1</v>
      </c>
      <c r="J723" s="223">
        <v>1</v>
      </c>
      <c r="K723" s="223">
        <v>1</v>
      </c>
      <c r="L723" s="223">
        <v>1.1814628224924464</v>
      </c>
      <c r="M723" s="223">
        <v>1.1442027347712993</v>
      </c>
      <c r="N723" s="223">
        <v>1</v>
      </c>
      <c r="O723" s="223">
        <v>1.166103408152372</v>
      </c>
      <c r="P723" s="223">
        <v>1</v>
      </c>
      <c r="Q723" s="223">
        <v>1.1558707378899737</v>
      </c>
      <c r="R723" s="223">
        <v>1.1705074975140861</v>
      </c>
      <c r="S723" s="223">
        <v>1</v>
      </c>
      <c r="T723" s="223">
        <v>1.1486501972988354</v>
      </c>
      <c r="U723" s="223">
        <v>1</v>
      </c>
      <c r="V723" s="223">
        <v>1</v>
      </c>
      <c r="W723" s="223">
        <v>1.148250318947154</v>
      </c>
      <c r="X723" s="223">
        <v>1</v>
      </c>
      <c r="Y723" s="223">
        <v>1.1413971549241124</v>
      </c>
      <c r="Z723" s="223">
        <v>1.1685075638708826</v>
      </c>
      <c r="AA723" s="223">
        <v>1.158646676668371</v>
      </c>
      <c r="AB723" s="223">
        <v>1</v>
      </c>
      <c r="AC723" s="223">
        <v>1</v>
      </c>
      <c r="AD723" s="223">
        <v>1.1408774103762247</v>
      </c>
      <c r="AE723" s="223">
        <v>1</v>
      </c>
      <c r="AF723" s="223">
        <v>1</v>
      </c>
      <c r="AG723" s="223">
        <v>1</v>
      </c>
      <c r="AH723" s="223">
        <v>1.1356818733480183</v>
      </c>
      <c r="AI723" s="223">
        <v>1</v>
      </c>
      <c r="AJ723" s="223">
        <v>1.1736305676694732</v>
      </c>
      <c r="AK723" s="223">
        <v>1.1006935571827634</v>
      </c>
      <c r="AL723" s="223">
        <v>1</v>
      </c>
      <c r="AM723" s="223">
        <v>1.1524101329889742</v>
      </c>
      <c r="AN723" s="223">
        <v>1</v>
      </c>
      <c r="AO723" s="223">
        <v>1.1565111685579719</v>
      </c>
      <c r="AP723" s="223">
        <v>1</v>
      </c>
      <c r="AQ723" s="223">
        <v>1.135844225921661</v>
      </c>
      <c r="AR723" s="223">
        <v>1</v>
      </c>
      <c r="AS723" s="223">
        <v>1.1533086948301061</v>
      </c>
      <c r="AT723" s="223">
        <v>1.1720305940740932</v>
      </c>
      <c r="AU723" s="223">
        <v>1</v>
      </c>
      <c r="AV723" s="223">
        <v>1.1668298978635958</v>
      </c>
      <c r="AW723" s="223">
        <v>1</v>
      </c>
      <c r="AX723" s="223">
        <v>1</v>
      </c>
      <c r="AY723" s="223">
        <v>1.1303686489260705</v>
      </c>
      <c r="AZ723" s="223">
        <v>1</v>
      </c>
      <c r="BA723" s="223">
        <v>1</v>
      </c>
      <c r="BB723" s="223">
        <v>1</v>
      </c>
    </row>
    <row r="724" spans="1:54">
      <c r="A724" s="224">
        <f t="shared" ref="A724:B743" si="62">A88</f>
        <v>42583</v>
      </c>
      <c r="B724" s="225">
        <f t="shared" si="62"/>
        <v>42583</v>
      </c>
      <c r="C724" s="223">
        <v>1</v>
      </c>
      <c r="D724" s="223">
        <v>1</v>
      </c>
      <c r="E724" s="223">
        <v>1</v>
      </c>
      <c r="F724" s="223">
        <v>1.1865370859908406</v>
      </c>
      <c r="G724" s="223">
        <v>1.1759166706112363</v>
      </c>
      <c r="H724" s="223">
        <v>1</v>
      </c>
      <c r="I724" s="223">
        <v>1</v>
      </c>
      <c r="J724" s="223">
        <v>1</v>
      </c>
      <c r="K724" s="223">
        <v>1</v>
      </c>
      <c r="L724" s="223">
        <v>1.1789901040462201</v>
      </c>
      <c r="M724" s="223">
        <v>1.1416992490533049</v>
      </c>
      <c r="N724" s="223">
        <v>1</v>
      </c>
      <c r="O724" s="223">
        <v>1.163828807804413</v>
      </c>
      <c r="P724" s="223">
        <v>1</v>
      </c>
      <c r="Q724" s="223">
        <v>1.1539823107072169</v>
      </c>
      <c r="R724" s="223">
        <v>1.1678140729467703</v>
      </c>
      <c r="S724" s="223">
        <v>1</v>
      </c>
      <c r="T724" s="223">
        <v>1.146613489575911</v>
      </c>
      <c r="U724" s="223">
        <v>1</v>
      </c>
      <c r="V724" s="223">
        <v>1</v>
      </c>
      <c r="W724" s="223">
        <v>1.1460984418620486</v>
      </c>
      <c r="X724" s="223">
        <v>1</v>
      </c>
      <c r="Y724" s="223">
        <v>1.1385665021421802</v>
      </c>
      <c r="Z724" s="223">
        <v>1.1658954111457653</v>
      </c>
      <c r="AA724" s="223">
        <v>1.1566444314781918</v>
      </c>
      <c r="AB724" s="223">
        <v>1</v>
      </c>
      <c r="AC724" s="223">
        <v>1</v>
      </c>
      <c r="AD724" s="223">
        <v>1.1382860571768594</v>
      </c>
      <c r="AE724" s="223">
        <v>1</v>
      </c>
      <c r="AF724" s="223">
        <v>1</v>
      </c>
      <c r="AG724" s="223">
        <v>1</v>
      </c>
      <c r="AH724" s="223">
        <v>1.1342944079925046</v>
      </c>
      <c r="AI724" s="223">
        <v>1</v>
      </c>
      <c r="AJ724" s="223">
        <v>1.171042584485209</v>
      </c>
      <c r="AK724" s="223">
        <v>1.0994306960970082</v>
      </c>
      <c r="AL724" s="223">
        <v>1</v>
      </c>
      <c r="AM724" s="223">
        <v>1.1513148350288172</v>
      </c>
      <c r="AN724" s="223">
        <v>1</v>
      </c>
      <c r="AO724" s="223">
        <v>1.1541030306710969</v>
      </c>
      <c r="AP724" s="223">
        <v>1</v>
      </c>
      <c r="AQ724" s="223">
        <v>1.1329036753019295</v>
      </c>
      <c r="AR724" s="223">
        <v>1</v>
      </c>
      <c r="AS724" s="223">
        <v>1.151108701672289</v>
      </c>
      <c r="AT724" s="223">
        <v>1.1705736215184306</v>
      </c>
      <c r="AU724" s="223">
        <v>1</v>
      </c>
      <c r="AV724" s="223">
        <v>1.1647162933357103</v>
      </c>
      <c r="AW724" s="223">
        <v>1</v>
      </c>
      <c r="AX724" s="223">
        <v>1</v>
      </c>
      <c r="AY724" s="223">
        <v>1.1282707842086235</v>
      </c>
      <c r="AZ724" s="223">
        <v>1</v>
      </c>
      <c r="BA724" s="223">
        <v>1</v>
      </c>
      <c r="BB724" s="223">
        <v>1</v>
      </c>
    </row>
    <row r="725" spans="1:54">
      <c r="A725" s="224">
        <f t="shared" si="62"/>
        <v>42614</v>
      </c>
      <c r="B725" s="225">
        <f t="shared" si="62"/>
        <v>42614</v>
      </c>
      <c r="C725" s="223">
        <v>1</v>
      </c>
      <c r="D725" s="223">
        <v>1</v>
      </c>
      <c r="E725" s="223">
        <v>1</v>
      </c>
      <c r="F725" s="223">
        <v>1.1838750917716123</v>
      </c>
      <c r="G725" s="223">
        <v>1.1725951543332669</v>
      </c>
      <c r="H725" s="223">
        <v>1</v>
      </c>
      <c r="I725" s="223">
        <v>1</v>
      </c>
      <c r="J725" s="223">
        <v>1</v>
      </c>
      <c r="K725" s="223">
        <v>1</v>
      </c>
      <c r="L725" s="223">
        <v>1.1764151517610881</v>
      </c>
      <c r="M725" s="223">
        <v>1.1391555924895269</v>
      </c>
      <c r="N725" s="223">
        <v>1</v>
      </c>
      <c r="O725" s="223">
        <v>1.1615017736977384</v>
      </c>
      <c r="P725" s="223">
        <v>1</v>
      </c>
      <c r="Q725" s="223">
        <v>1.1519603944037724</v>
      </c>
      <c r="R725" s="223">
        <v>1.1649633115789289</v>
      </c>
      <c r="S725" s="223">
        <v>1</v>
      </c>
      <c r="T725" s="223">
        <v>1.1445227204076489</v>
      </c>
      <c r="U725" s="223">
        <v>1</v>
      </c>
      <c r="V725" s="223">
        <v>1</v>
      </c>
      <c r="W725" s="223">
        <v>1.1438926717424078</v>
      </c>
      <c r="X725" s="223">
        <v>1</v>
      </c>
      <c r="Y725" s="223">
        <v>1.135701767641639</v>
      </c>
      <c r="Z725" s="223">
        <v>1.1631119831655441</v>
      </c>
      <c r="AA725" s="223">
        <v>1.1545212168281631</v>
      </c>
      <c r="AB725" s="223">
        <v>1</v>
      </c>
      <c r="AC725" s="223">
        <v>1</v>
      </c>
      <c r="AD725" s="223">
        <v>1.135549863473734</v>
      </c>
      <c r="AE725" s="223">
        <v>1</v>
      </c>
      <c r="AF725" s="223">
        <v>1</v>
      </c>
      <c r="AG725" s="223">
        <v>1</v>
      </c>
      <c r="AH725" s="223">
        <v>1.1328166475744996</v>
      </c>
      <c r="AI725" s="223">
        <v>1</v>
      </c>
      <c r="AJ725" s="223">
        <v>1.1685419979336396</v>
      </c>
      <c r="AK725" s="223">
        <v>1.0982835611149846</v>
      </c>
      <c r="AL725" s="223">
        <v>1</v>
      </c>
      <c r="AM725" s="223">
        <v>1.1498489270390631</v>
      </c>
      <c r="AN725" s="223">
        <v>1</v>
      </c>
      <c r="AO725" s="223">
        <v>1.1516774694746734</v>
      </c>
      <c r="AP725" s="223">
        <v>1</v>
      </c>
      <c r="AQ725" s="223">
        <v>1.129963124682198</v>
      </c>
      <c r="AR725" s="223">
        <v>1</v>
      </c>
      <c r="AS725" s="223">
        <v>1.1488015221808781</v>
      </c>
      <c r="AT725" s="223">
        <v>1.1688921283316989</v>
      </c>
      <c r="AU725" s="223">
        <v>1</v>
      </c>
      <c r="AV725" s="223">
        <v>1.1624331115378173</v>
      </c>
      <c r="AW725" s="223">
        <v>1</v>
      </c>
      <c r="AX725" s="223">
        <v>1</v>
      </c>
      <c r="AY725" s="223">
        <v>1.1260974887387365</v>
      </c>
      <c r="AZ725" s="223">
        <v>1</v>
      </c>
      <c r="BA725" s="223">
        <v>1</v>
      </c>
      <c r="BB725" s="223">
        <v>1</v>
      </c>
    </row>
    <row r="726" spans="1:54">
      <c r="A726" s="224">
        <f t="shared" si="62"/>
        <v>42644</v>
      </c>
      <c r="B726" s="225">
        <f t="shared" si="62"/>
        <v>42644</v>
      </c>
      <c r="C726" s="223">
        <v>1</v>
      </c>
      <c r="D726" s="223">
        <v>1</v>
      </c>
      <c r="E726" s="223">
        <v>1</v>
      </c>
      <c r="F726" s="223">
        <v>1.1810556904513978</v>
      </c>
      <c r="G726" s="223">
        <v>1.1690963548252642</v>
      </c>
      <c r="H726" s="223">
        <v>1</v>
      </c>
      <c r="I726" s="223">
        <v>1</v>
      </c>
      <c r="J726" s="223">
        <v>1</v>
      </c>
      <c r="K726" s="223">
        <v>1</v>
      </c>
      <c r="L726" s="223">
        <v>1.1737388197505987</v>
      </c>
      <c r="M726" s="223">
        <v>1.1365721493674057</v>
      </c>
      <c r="N726" s="223">
        <v>1</v>
      </c>
      <c r="O726" s="223">
        <v>1.1591227349160209</v>
      </c>
      <c r="P726" s="223">
        <v>1</v>
      </c>
      <c r="Q726" s="223">
        <v>1.1498058165602432</v>
      </c>
      <c r="R726" s="223">
        <v>1.1619566137761175</v>
      </c>
      <c r="S726" s="223">
        <v>1</v>
      </c>
      <c r="T726" s="223">
        <v>1.1423782861069958</v>
      </c>
      <c r="U726" s="223">
        <v>1</v>
      </c>
      <c r="V726" s="223">
        <v>1</v>
      </c>
      <c r="W726" s="223">
        <v>1.1416334287478012</v>
      </c>
      <c r="X726" s="223">
        <v>1</v>
      </c>
      <c r="Y726" s="223">
        <v>1.132803337999194</v>
      </c>
      <c r="Z726" s="223">
        <v>1.1601587434376899</v>
      </c>
      <c r="AA726" s="223">
        <v>1.1522778384444161</v>
      </c>
      <c r="AB726" s="223">
        <v>1</v>
      </c>
      <c r="AC726" s="223">
        <v>1</v>
      </c>
      <c r="AD726" s="223">
        <v>1.1326701072976548</v>
      </c>
      <c r="AE726" s="223">
        <v>1</v>
      </c>
      <c r="AF726" s="223">
        <v>1</v>
      </c>
      <c r="AG726" s="223">
        <v>1</v>
      </c>
      <c r="AH726" s="223">
        <v>1.1312490142933116</v>
      </c>
      <c r="AI726" s="223">
        <v>1</v>
      </c>
      <c r="AJ726" s="223">
        <v>1.1661280469973938</v>
      </c>
      <c r="AK726" s="223">
        <v>1.0972515631609223</v>
      </c>
      <c r="AL726" s="223">
        <v>1</v>
      </c>
      <c r="AM726" s="223">
        <v>1.1480133163916006</v>
      </c>
      <c r="AN726" s="223">
        <v>1</v>
      </c>
      <c r="AO726" s="223">
        <v>1.1492346632993049</v>
      </c>
      <c r="AP726" s="223">
        <v>1</v>
      </c>
      <c r="AQ726" s="223">
        <v>1.1270225740624666</v>
      </c>
      <c r="AR726" s="223">
        <v>1</v>
      </c>
      <c r="AS726" s="223">
        <v>1.1463879603169234</v>
      </c>
      <c r="AT726" s="223">
        <v>1.1669870612094115</v>
      </c>
      <c r="AU726" s="223">
        <v>1</v>
      </c>
      <c r="AV726" s="223">
        <v>1.1599815015307424</v>
      </c>
      <c r="AW726" s="223">
        <v>1</v>
      </c>
      <c r="AX726" s="223">
        <v>1</v>
      </c>
      <c r="AY726" s="223">
        <v>1.1238493272713606</v>
      </c>
      <c r="AZ726" s="223">
        <v>1</v>
      </c>
      <c r="BA726" s="223">
        <v>1</v>
      </c>
      <c r="BB726" s="223">
        <v>1</v>
      </c>
    </row>
    <row r="727" spans="1:54">
      <c r="A727" s="224">
        <f t="shared" si="62"/>
        <v>42675</v>
      </c>
      <c r="B727" s="225">
        <f t="shared" si="62"/>
        <v>42675</v>
      </c>
      <c r="C727" s="223">
        <v>1</v>
      </c>
      <c r="D727" s="223">
        <v>1</v>
      </c>
      <c r="E727" s="223">
        <v>1</v>
      </c>
      <c r="F727" s="223">
        <v>1.1780729329599626</v>
      </c>
      <c r="G727" s="223">
        <v>1.1654135352126203</v>
      </c>
      <c r="H727" s="223">
        <v>1</v>
      </c>
      <c r="I727" s="223">
        <v>1</v>
      </c>
      <c r="J727" s="223">
        <v>1</v>
      </c>
      <c r="K727" s="223">
        <v>1</v>
      </c>
      <c r="L727" s="223">
        <v>1.1709561123578804</v>
      </c>
      <c r="M727" s="223">
        <v>1.1339448862812156</v>
      </c>
      <c r="N727" s="223">
        <v>1</v>
      </c>
      <c r="O727" s="223">
        <v>1.1566877246134848</v>
      </c>
      <c r="P727" s="223">
        <v>1</v>
      </c>
      <c r="Q727" s="223">
        <v>1.1475136161103143</v>
      </c>
      <c r="R727" s="223">
        <v>1.1587879217485488</v>
      </c>
      <c r="S727" s="223">
        <v>1</v>
      </c>
      <c r="T727" s="223">
        <v>1.140176475382501</v>
      </c>
      <c r="U727" s="223">
        <v>1</v>
      </c>
      <c r="V727" s="223">
        <v>1</v>
      </c>
      <c r="W727" s="223">
        <v>1.1393168713043162</v>
      </c>
      <c r="X727" s="223">
        <v>1</v>
      </c>
      <c r="Y727" s="223">
        <v>1.1298668796922564</v>
      </c>
      <c r="Z727" s="223">
        <v>1.1570294782051394</v>
      </c>
      <c r="AA727" s="223">
        <v>1.1499094538800856</v>
      </c>
      <c r="AB727" s="223">
        <v>1</v>
      </c>
      <c r="AC727" s="223">
        <v>1</v>
      </c>
      <c r="AD727" s="223">
        <v>1.1296410454951396</v>
      </c>
      <c r="AE727" s="223">
        <v>1</v>
      </c>
      <c r="AF727" s="223">
        <v>1</v>
      </c>
      <c r="AG727" s="223">
        <v>1</v>
      </c>
      <c r="AH727" s="223">
        <v>1.129587856712315</v>
      </c>
      <c r="AI727" s="223">
        <v>1</v>
      </c>
      <c r="AJ727" s="223">
        <v>1.1637984694908776</v>
      </c>
      <c r="AK727" s="223">
        <v>1.0963389738551503</v>
      </c>
      <c r="AL727" s="223">
        <v>1</v>
      </c>
      <c r="AM727" s="223">
        <v>1.1457985910750745</v>
      </c>
      <c r="AN727" s="223">
        <v>1</v>
      </c>
      <c r="AO727" s="223">
        <v>1.1467710432203011</v>
      </c>
      <c r="AP727" s="223">
        <v>1</v>
      </c>
      <c r="AQ727" s="223">
        <v>1.1240820234427351</v>
      </c>
      <c r="AR727" s="223">
        <v>1</v>
      </c>
      <c r="AS727" s="223">
        <v>1.1438632274815166</v>
      </c>
      <c r="AT727" s="223">
        <v>1.164852012917353</v>
      </c>
      <c r="AU727" s="223">
        <v>1</v>
      </c>
      <c r="AV727" s="223">
        <v>1.1573556585725868</v>
      </c>
      <c r="AW727" s="223">
        <v>1</v>
      </c>
      <c r="AX727" s="223">
        <v>1</v>
      </c>
      <c r="AY727" s="223">
        <v>1.1215221661917243</v>
      </c>
      <c r="AZ727" s="223">
        <v>1</v>
      </c>
      <c r="BA727" s="223">
        <v>1</v>
      </c>
      <c r="BB727" s="223">
        <v>1</v>
      </c>
    </row>
    <row r="728" spans="1:54">
      <c r="A728" s="224">
        <f t="shared" si="62"/>
        <v>42705</v>
      </c>
      <c r="B728" s="225">
        <f t="shared" si="62"/>
        <v>42705</v>
      </c>
      <c r="C728" s="223">
        <v>1</v>
      </c>
      <c r="D728" s="223">
        <v>1</v>
      </c>
      <c r="E728" s="223">
        <v>1</v>
      </c>
      <c r="F728" s="223">
        <v>1.1749281241358813</v>
      </c>
      <c r="G728" s="223">
        <v>1.1615485733537187</v>
      </c>
      <c r="H728" s="223">
        <v>1</v>
      </c>
      <c r="I728" s="223">
        <v>1</v>
      </c>
      <c r="J728" s="223">
        <v>1</v>
      </c>
      <c r="K728" s="223">
        <v>1</v>
      </c>
      <c r="L728" s="223">
        <v>1.1680679034857604</v>
      </c>
      <c r="M728" s="223">
        <v>1.1312742044330018</v>
      </c>
      <c r="N728" s="223">
        <v>1</v>
      </c>
      <c r="O728" s="223">
        <v>1.1541971872023469</v>
      </c>
      <c r="P728" s="223">
        <v>1</v>
      </c>
      <c r="Q728" s="223">
        <v>1.1450846383865445</v>
      </c>
      <c r="R728" s="223">
        <v>1.1554586599086045</v>
      </c>
      <c r="S728" s="223">
        <v>1</v>
      </c>
      <c r="T728" s="223">
        <v>1.1379176980553831</v>
      </c>
      <c r="U728" s="223">
        <v>1</v>
      </c>
      <c r="V728" s="223">
        <v>1</v>
      </c>
      <c r="W728" s="223">
        <v>1.1369434340456961</v>
      </c>
      <c r="X728" s="223">
        <v>1</v>
      </c>
      <c r="Y728" s="223">
        <v>1.1268927992950315</v>
      </c>
      <c r="Z728" s="223">
        <v>1.1537256753672958</v>
      </c>
      <c r="AA728" s="223">
        <v>1.1474168865848731</v>
      </c>
      <c r="AB728" s="223">
        <v>1</v>
      </c>
      <c r="AC728" s="223">
        <v>1</v>
      </c>
      <c r="AD728" s="223">
        <v>1.126463978958687</v>
      </c>
      <c r="AE728" s="223">
        <v>1</v>
      </c>
      <c r="AF728" s="223">
        <v>1</v>
      </c>
      <c r="AG728" s="223">
        <v>1</v>
      </c>
      <c r="AH728" s="223">
        <v>1.1278336079643672</v>
      </c>
      <c r="AI728" s="223">
        <v>1</v>
      </c>
      <c r="AJ728" s="223">
        <v>1.1615525182781503</v>
      </c>
      <c r="AK728" s="223">
        <v>1.0955451903091347</v>
      </c>
      <c r="AL728" s="223">
        <v>1</v>
      </c>
      <c r="AM728" s="223">
        <v>1.1432056723217241</v>
      </c>
      <c r="AN728" s="223">
        <v>1</v>
      </c>
      <c r="AO728" s="223">
        <v>1.1442868023388764</v>
      </c>
      <c r="AP728" s="223">
        <v>1</v>
      </c>
      <c r="AQ728" s="223">
        <v>1.1211414728230038</v>
      </c>
      <c r="AR728" s="223">
        <v>1</v>
      </c>
      <c r="AS728" s="223">
        <v>1.1412281458876825</v>
      </c>
      <c r="AT728" s="223">
        <v>1.1624879494219649</v>
      </c>
      <c r="AU728" s="223">
        <v>1</v>
      </c>
      <c r="AV728" s="223">
        <v>1.1545567533815866</v>
      </c>
      <c r="AW728" s="223">
        <v>1</v>
      </c>
      <c r="AX728" s="223">
        <v>1</v>
      </c>
      <c r="AY728" s="223">
        <v>1.1191165857697125</v>
      </c>
      <c r="AZ728" s="223">
        <v>1</v>
      </c>
      <c r="BA728" s="223">
        <v>1</v>
      </c>
      <c r="BB728" s="223">
        <v>1</v>
      </c>
    </row>
    <row r="729" spans="1:54">
      <c r="A729" s="224">
        <f t="shared" si="62"/>
        <v>42736</v>
      </c>
      <c r="B729" s="225">
        <f t="shared" si="62"/>
        <v>42736</v>
      </c>
      <c r="C729" s="223">
        <v>1</v>
      </c>
      <c r="D729" s="223">
        <v>1</v>
      </c>
      <c r="E729" s="223">
        <v>1</v>
      </c>
      <c r="F729" s="223">
        <v>1.1716587803938334</v>
      </c>
      <c r="G729" s="223">
        <v>1.1575476294662788</v>
      </c>
      <c r="H729" s="223">
        <v>1</v>
      </c>
      <c r="I729" s="223">
        <v>1</v>
      </c>
      <c r="J729" s="223">
        <v>1</v>
      </c>
      <c r="K729" s="223">
        <v>1</v>
      </c>
      <c r="L729" s="223">
        <v>1.1650935224428842</v>
      </c>
      <c r="M729" s="223">
        <v>1.1285782527038928</v>
      </c>
      <c r="N729" s="223">
        <v>1</v>
      </c>
      <c r="O729" s="223">
        <v>1.1516548615129196</v>
      </c>
      <c r="P729" s="223">
        <v>1</v>
      </c>
      <c r="Q729" s="223">
        <v>1.1425385314262626</v>
      </c>
      <c r="R729" s="223">
        <v>1.1520152020267111</v>
      </c>
      <c r="S729" s="223">
        <v>1</v>
      </c>
      <c r="T729" s="223">
        <v>1.1356144822823435</v>
      </c>
      <c r="U729" s="223">
        <v>1</v>
      </c>
      <c r="V729" s="223">
        <v>1</v>
      </c>
      <c r="W729" s="223">
        <v>1.1345262221307417</v>
      </c>
      <c r="X729" s="223">
        <v>1</v>
      </c>
      <c r="Y729" s="223">
        <v>1.1238878562881944</v>
      </c>
      <c r="Z729" s="223">
        <v>1.1502968595397163</v>
      </c>
      <c r="AA729" s="223">
        <v>1.1448144241853884</v>
      </c>
      <c r="AB729" s="223">
        <v>1</v>
      </c>
      <c r="AC729" s="223">
        <v>1</v>
      </c>
      <c r="AD729" s="223">
        <v>1.1231704820204251</v>
      </c>
      <c r="AE729" s="223">
        <v>1</v>
      </c>
      <c r="AF729" s="223">
        <v>1</v>
      </c>
      <c r="AG729" s="223">
        <v>1</v>
      </c>
      <c r="AH729" s="223">
        <v>1.1259976172685213</v>
      </c>
      <c r="AI729" s="223">
        <v>1</v>
      </c>
      <c r="AJ729" s="223">
        <v>1.1593440497727319</v>
      </c>
      <c r="AK729" s="223">
        <v>1.0948121887242219</v>
      </c>
      <c r="AL729" s="223">
        <v>1</v>
      </c>
      <c r="AM729" s="223">
        <v>1.1403136219140355</v>
      </c>
      <c r="AN729" s="223">
        <v>1</v>
      </c>
      <c r="AO729" s="223">
        <v>1.1417857104775688</v>
      </c>
      <c r="AP729" s="223">
        <v>1</v>
      </c>
      <c r="AQ729" s="223">
        <v>1.1182009222032723</v>
      </c>
      <c r="AR729" s="223">
        <v>1</v>
      </c>
      <c r="AS729" s="223">
        <v>1.1385012928579696</v>
      </c>
      <c r="AT729" s="223">
        <v>1.1599322414248721</v>
      </c>
      <c r="AU729" s="223">
        <v>1</v>
      </c>
      <c r="AV729" s="223">
        <v>1.1516226417773341</v>
      </c>
      <c r="AW729" s="223">
        <v>1</v>
      </c>
      <c r="AX729" s="223">
        <v>1</v>
      </c>
      <c r="AY729" s="223">
        <v>1.1166369538852896</v>
      </c>
      <c r="AZ729" s="223">
        <v>1</v>
      </c>
      <c r="BA729" s="223">
        <v>1</v>
      </c>
      <c r="BB729" s="223">
        <v>1</v>
      </c>
    </row>
    <row r="730" spans="1:54">
      <c r="A730" s="224">
        <f t="shared" si="62"/>
        <v>42767</v>
      </c>
      <c r="B730" s="225">
        <f t="shared" si="62"/>
        <v>42767</v>
      </c>
      <c r="C730" s="223">
        <v>1</v>
      </c>
      <c r="D730" s="223">
        <v>1</v>
      </c>
      <c r="E730" s="223">
        <v>1</v>
      </c>
      <c r="F730" s="223">
        <v>1.1683518251663123</v>
      </c>
      <c r="G730" s="223">
        <v>1.1535175950446874</v>
      </c>
      <c r="H730" s="223">
        <v>1</v>
      </c>
      <c r="I730" s="223">
        <v>1</v>
      </c>
      <c r="J730" s="223">
        <v>1</v>
      </c>
      <c r="K730" s="223">
        <v>1</v>
      </c>
      <c r="L730" s="223">
        <v>1.1620763244672676</v>
      </c>
      <c r="M730" s="223">
        <v>1.1259006826044768</v>
      </c>
      <c r="N730" s="223">
        <v>1</v>
      </c>
      <c r="O730" s="223">
        <v>1.1490669535304419</v>
      </c>
      <c r="P730" s="223">
        <v>1</v>
      </c>
      <c r="Q730" s="223">
        <v>1.1399184700028324</v>
      </c>
      <c r="R730" s="223">
        <v>1.1485669133224052</v>
      </c>
      <c r="S730" s="223">
        <v>1</v>
      </c>
      <c r="T730" s="223">
        <v>1.1332956576378337</v>
      </c>
      <c r="U730" s="223">
        <v>1</v>
      </c>
      <c r="V730" s="223">
        <v>1</v>
      </c>
      <c r="W730" s="223">
        <v>1.1320954665997793</v>
      </c>
      <c r="X730" s="223">
        <v>1</v>
      </c>
      <c r="Y730" s="223">
        <v>1.1208665666983244</v>
      </c>
      <c r="Z730" s="223">
        <v>1.1468598328574886</v>
      </c>
      <c r="AA730" s="223">
        <v>1.1421320100224623</v>
      </c>
      <c r="AB730" s="223">
        <v>1</v>
      </c>
      <c r="AC730" s="223">
        <v>1</v>
      </c>
      <c r="AD730" s="223">
        <v>1.1198327547040492</v>
      </c>
      <c r="AE730" s="223">
        <v>1</v>
      </c>
      <c r="AF730" s="223">
        <v>1</v>
      </c>
      <c r="AG730" s="223">
        <v>1</v>
      </c>
      <c r="AH730" s="223">
        <v>1.1241043598689768</v>
      </c>
      <c r="AI730" s="223">
        <v>1</v>
      </c>
      <c r="AJ730" s="223">
        <v>1.1570589335120769</v>
      </c>
      <c r="AK730" s="223">
        <v>1.0939983812962177</v>
      </c>
      <c r="AL730" s="223">
        <v>1</v>
      </c>
      <c r="AM730" s="223">
        <v>1.1373084324866092</v>
      </c>
      <c r="AN730" s="223">
        <v>1</v>
      </c>
      <c r="AO730" s="223">
        <v>1.139275848374671</v>
      </c>
      <c r="AP730" s="223">
        <v>1</v>
      </c>
      <c r="AQ730" s="223">
        <v>1.1152603715835407</v>
      </c>
      <c r="AR730" s="223">
        <v>1</v>
      </c>
      <c r="AS730" s="223">
        <v>1.1357240844321812</v>
      </c>
      <c r="AT730" s="223">
        <v>1.1572697628166662</v>
      </c>
      <c r="AU730" s="223">
        <v>1</v>
      </c>
      <c r="AV730" s="223">
        <v>1.1486410695617868</v>
      </c>
      <c r="AW730" s="223">
        <v>1</v>
      </c>
      <c r="AX730" s="223">
        <v>1</v>
      </c>
      <c r="AY730" s="223">
        <v>1.1140899915652298</v>
      </c>
      <c r="AZ730" s="223">
        <v>1</v>
      </c>
      <c r="BA730" s="223">
        <v>1</v>
      </c>
      <c r="BB730" s="223">
        <v>1</v>
      </c>
    </row>
    <row r="731" spans="1:54">
      <c r="A731" s="224">
        <f t="shared" si="62"/>
        <v>42795</v>
      </c>
      <c r="B731" s="225">
        <f t="shared" si="62"/>
        <v>42795</v>
      </c>
      <c r="C731" s="223">
        <v>1</v>
      </c>
      <c r="D731" s="223">
        <v>1</v>
      </c>
      <c r="E731" s="223">
        <v>1</v>
      </c>
      <c r="F731" s="223">
        <v>1.1650546188206701</v>
      </c>
      <c r="G731" s="223">
        <v>1.1495169753995782</v>
      </c>
      <c r="H731" s="223">
        <v>1</v>
      </c>
      <c r="I731" s="223">
        <v>1</v>
      </c>
      <c r="J731" s="223">
        <v>1</v>
      </c>
      <c r="K731" s="223">
        <v>1</v>
      </c>
      <c r="L731" s="223">
        <v>1.159039169092702</v>
      </c>
      <c r="M731" s="223">
        <v>1.1232662981293504</v>
      </c>
      <c r="N731" s="223">
        <v>1</v>
      </c>
      <c r="O731" s="223">
        <v>1.1464354755900277</v>
      </c>
      <c r="P731" s="223">
        <v>1</v>
      </c>
      <c r="Q731" s="223">
        <v>1.1372464438769967</v>
      </c>
      <c r="R731" s="223">
        <v>1.145174554661234</v>
      </c>
      <c r="S731" s="223">
        <v>1</v>
      </c>
      <c r="T731" s="223">
        <v>1.1309768030123626</v>
      </c>
      <c r="U731" s="223">
        <v>1</v>
      </c>
      <c r="V731" s="223">
        <v>1</v>
      </c>
      <c r="W731" s="223">
        <v>1.1296675729983952</v>
      </c>
      <c r="X731" s="223">
        <v>1</v>
      </c>
      <c r="Y731" s="223">
        <v>1.1178363448512738</v>
      </c>
      <c r="Z731" s="223">
        <v>1.1434794411157343</v>
      </c>
      <c r="AA731" s="223">
        <v>1.1393840468643079</v>
      </c>
      <c r="AB731" s="223">
        <v>1</v>
      </c>
      <c r="AC731" s="223">
        <v>1</v>
      </c>
      <c r="AD731" s="223">
        <v>1.1164896995191784</v>
      </c>
      <c r="AE731" s="223">
        <v>1</v>
      </c>
      <c r="AF731" s="223">
        <v>1</v>
      </c>
      <c r="AG731" s="223">
        <v>1</v>
      </c>
      <c r="AH731" s="223">
        <v>1.1221658318645129</v>
      </c>
      <c r="AI731" s="223">
        <v>1</v>
      </c>
      <c r="AJ731" s="223">
        <v>1.1546309707214315</v>
      </c>
      <c r="AK731" s="223">
        <v>1.0930223492679247</v>
      </c>
      <c r="AL731" s="223">
        <v>1</v>
      </c>
      <c r="AM731" s="223">
        <v>1.1342913757252826</v>
      </c>
      <c r="AN731" s="223">
        <v>1</v>
      </c>
      <c r="AO731" s="223">
        <v>1.1367613184204117</v>
      </c>
      <c r="AP731" s="223">
        <v>1</v>
      </c>
      <c r="AQ731" s="223">
        <v>1.1123198209638094</v>
      </c>
      <c r="AR731" s="223">
        <v>1</v>
      </c>
      <c r="AS731" s="223">
        <v>1.1329181269712596</v>
      </c>
      <c r="AT731" s="223">
        <v>1.1545450871200382</v>
      </c>
      <c r="AU731" s="223">
        <v>1</v>
      </c>
      <c r="AV731" s="223">
        <v>1.1456596838778916</v>
      </c>
      <c r="AW731" s="223">
        <v>1</v>
      </c>
      <c r="AX731" s="223">
        <v>1</v>
      </c>
      <c r="AY731" s="223">
        <v>1.1114774207987375</v>
      </c>
      <c r="AZ731" s="223">
        <v>1</v>
      </c>
      <c r="BA731" s="223">
        <v>1</v>
      </c>
      <c r="BB731" s="223">
        <v>1</v>
      </c>
    </row>
    <row r="732" spans="1:54">
      <c r="A732" s="224">
        <f t="shared" si="62"/>
        <v>42826</v>
      </c>
      <c r="B732" s="225">
        <f t="shared" si="62"/>
        <v>42826</v>
      </c>
      <c r="C732" s="223">
        <v>1</v>
      </c>
      <c r="D732" s="223">
        <v>1</v>
      </c>
      <c r="E732" s="223">
        <v>1</v>
      </c>
      <c r="F732" s="223">
        <v>1.1617669486413402</v>
      </c>
      <c r="G732" s="223">
        <v>1.1455449921295353</v>
      </c>
      <c r="H732" s="223">
        <v>1</v>
      </c>
      <c r="I732" s="223">
        <v>1</v>
      </c>
      <c r="J732" s="223">
        <v>1</v>
      </c>
      <c r="K732" s="223">
        <v>1</v>
      </c>
      <c r="L732" s="223">
        <v>1.1559826385490022</v>
      </c>
      <c r="M732" s="223">
        <v>1.1206740497976861</v>
      </c>
      <c r="N732" s="223">
        <v>1</v>
      </c>
      <c r="O732" s="223">
        <v>1.1437615883011623</v>
      </c>
      <c r="P732" s="223">
        <v>1</v>
      </c>
      <c r="Q732" s="223">
        <v>1.1345238513949918</v>
      </c>
      <c r="R732" s="223">
        <v>1.1418366558566952</v>
      </c>
      <c r="S732" s="223">
        <v>1</v>
      </c>
      <c r="T732" s="223">
        <v>1.1286579392775595</v>
      </c>
      <c r="U732" s="223">
        <v>1</v>
      </c>
      <c r="V732" s="223">
        <v>1</v>
      </c>
      <c r="W732" s="223">
        <v>1.1272424937017582</v>
      </c>
      <c r="X732" s="223">
        <v>1</v>
      </c>
      <c r="Y732" s="223">
        <v>1.1147974803809046</v>
      </c>
      <c r="Z732" s="223">
        <v>1.1401541963756716</v>
      </c>
      <c r="AA732" s="223">
        <v>1.1365723220353605</v>
      </c>
      <c r="AB732" s="223">
        <v>1</v>
      </c>
      <c r="AC732" s="223">
        <v>1</v>
      </c>
      <c r="AD732" s="223">
        <v>1.1131415302567305</v>
      </c>
      <c r="AE732" s="223">
        <v>1</v>
      </c>
      <c r="AF732" s="223">
        <v>1</v>
      </c>
      <c r="AG732" s="223">
        <v>1</v>
      </c>
      <c r="AH732" s="223">
        <v>1.1201831175802697</v>
      </c>
      <c r="AI732" s="223">
        <v>1</v>
      </c>
      <c r="AJ732" s="223">
        <v>1.1520639716341048</v>
      </c>
      <c r="AK732" s="223">
        <v>1.091887660484907</v>
      </c>
      <c r="AL732" s="223">
        <v>1</v>
      </c>
      <c r="AM732" s="223">
        <v>1.1312628171830759</v>
      </c>
      <c r="AN732" s="223">
        <v>1</v>
      </c>
      <c r="AO732" s="223">
        <v>1.1342422632945157</v>
      </c>
      <c r="AP732" s="223">
        <v>1</v>
      </c>
      <c r="AQ732" s="223">
        <v>1.1093792703440779</v>
      </c>
      <c r="AR732" s="223">
        <v>1</v>
      </c>
      <c r="AS732" s="223">
        <v>1.1300842189636455</v>
      </c>
      <c r="AT732" s="223">
        <v>1.151759893441727</v>
      </c>
      <c r="AU732" s="223">
        <v>1</v>
      </c>
      <c r="AV732" s="223">
        <v>1.1426785217701658</v>
      </c>
      <c r="AW732" s="223">
        <v>1</v>
      </c>
      <c r="AX732" s="223">
        <v>1</v>
      </c>
      <c r="AY732" s="223">
        <v>1.1088010122228273</v>
      </c>
      <c r="AZ732" s="223">
        <v>1</v>
      </c>
      <c r="BA732" s="223">
        <v>1</v>
      </c>
      <c r="BB732" s="223">
        <v>1</v>
      </c>
    </row>
    <row r="733" spans="1:54">
      <c r="A733" s="224">
        <f t="shared" si="62"/>
        <v>42856</v>
      </c>
      <c r="B733" s="225">
        <f t="shared" si="62"/>
        <v>42856</v>
      </c>
      <c r="C733" s="223">
        <v>1</v>
      </c>
      <c r="D733" s="223">
        <v>1</v>
      </c>
      <c r="E733" s="223">
        <v>1</v>
      </c>
      <c r="F733" s="223">
        <v>1.1584887587376882</v>
      </c>
      <c r="G733" s="223">
        <v>1.1416013406293544</v>
      </c>
      <c r="H733" s="223">
        <v>1</v>
      </c>
      <c r="I733" s="223">
        <v>1</v>
      </c>
      <c r="J733" s="223">
        <v>1</v>
      </c>
      <c r="K733" s="223">
        <v>1</v>
      </c>
      <c r="L733" s="223">
        <v>1.1529069939509125</v>
      </c>
      <c r="M733" s="223">
        <v>1.1181235824487201</v>
      </c>
      <c r="N733" s="223">
        <v>1</v>
      </c>
      <c r="O733" s="223">
        <v>1.1410457516371519</v>
      </c>
      <c r="P733" s="223">
        <v>1</v>
      </c>
      <c r="Q733" s="223">
        <v>1.131751255120186</v>
      </c>
      <c r="R733" s="223">
        <v>1.1385526467196485</v>
      </c>
      <c r="S733" s="223">
        <v>1</v>
      </c>
      <c r="T733" s="223">
        <v>1.126339086894667</v>
      </c>
      <c r="U733" s="223">
        <v>1</v>
      </c>
      <c r="V733" s="223">
        <v>1</v>
      </c>
      <c r="W733" s="223">
        <v>1.1248202271587715</v>
      </c>
      <c r="X733" s="223">
        <v>1</v>
      </c>
      <c r="Y733" s="223">
        <v>1.1117501191534289</v>
      </c>
      <c r="Z733" s="223">
        <v>1.1368835220241846</v>
      </c>
      <c r="AA733" s="223">
        <v>1.1336975683184229</v>
      </c>
      <c r="AB733" s="223">
        <v>1</v>
      </c>
      <c r="AC733" s="223">
        <v>1</v>
      </c>
      <c r="AD733" s="223">
        <v>1.1097883747517556</v>
      </c>
      <c r="AE733" s="223">
        <v>1</v>
      </c>
      <c r="AF733" s="223">
        <v>1</v>
      </c>
      <c r="AG733" s="223">
        <v>1</v>
      </c>
      <c r="AH733" s="223">
        <v>1.1181565737858605</v>
      </c>
      <c r="AI733" s="223">
        <v>1</v>
      </c>
      <c r="AJ733" s="223">
        <v>1.149359448292002</v>
      </c>
      <c r="AK733" s="223">
        <v>1.0905952745530627</v>
      </c>
      <c r="AL733" s="223">
        <v>1</v>
      </c>
      <c r="AM733" s="223">
        <v>1.1282229314490915</v>
      </c>
      <c r="AN733" s="223">
        <v>1</v>
      </c>
      <c r="AO733" s="223">
        <v>1.1317187506974955</v>
      </c>
      <c r="AP733" s="223">
        <v>1</v>
      </c>
      <c r="AQ733" s="223">
        <v>1.1064387197243464</v>
      </c>
      <c r="AR733" s="223">
        <v>1</v>
      </c>
      <c r="AS733" s="223">
        <v>1.1272226964727587</v>
      </c>
      <c r="AT733" s="223">
        <v>1.1489148604272894</v>
      </c>
      <c r="AU733" s="223">
        <v>1</v>
      </c>
      <c r="AV733" s="223">
        <v>1.1396976232858622</v>
      </c>
      <c r="AW733" s="223">
        <v>1</v>
      </c>
      <c r="AX733" s="223">
        <v>1</v>
      </c>
      <c r="AY733" s="223">
        <v>1.1060614811069063</v>
      </c>
      <c r="AZ733" s="223">
        <v>1</v>
      </c>
      <c r="BA733" s="223">
        <v>1</v>
      </c>
      <c r="BB733" s="223">
        <v>1</v>
      </c>
    </row>
    <row r="734" spans="1:54">
      <c r="A734" s="224">
        <f t="shared" si="62"/>
        <v>42887</v>
      </c>
      <c r="B734" s="225">
        <f t="shared" si="62"/>
        <v>42887</v>
      </c>
      <c r="C734" s="223">
        <v>1</v>
      </c>
      <c r="D734" s="223">
        <v>1</v>
      </c>
      <c r="E734" s="223">
        <v>1</v>
      </c>
      <c r="F734" s="223">
        <v>1.1552199954884681</v>
      </c>
      <c r="G734" s="223">
        <v>1.1376857301980987</v>
      </c>
      <c r="H734" s="223">
        <v>1</v>
      </c>
      <c r="I734" s="223">
        <v>1</v>
      </c>
      <c r="J734" s="223">
        <v>1</v>
      </c>
      <c r="K734" s="223">
        <v>1</v>
      </c>
      <c r="L734" s="223">
        <v>1.1498124847090447</v>
      </c>
      <c r="M734" s="223">
        <v>1.115614555740275</v>
      </c>
      <c r="N734" s="223">
        <v>1</v>
      </c>
      <c r="O734" s="223">
        <v>1.138288405646988</v>
      </c>
      <c r="P734" s="223">
        <v>1</v>
      </c>
      <c r="Q734" s="223">
        <v>1.1289291930431298</v>
      </c>
      <c r="R734" s="223">
        <v>1.1353219822372265</v>
      </c>
      <c r="S734" s="223">
        <v>1</v>
      </c>
      <c r="T734" s="223">
        <v>1.1240202654187845</v>
      </c>
      <c r="U734" s="223">
        <v>1</v>
      </c>
      <c r="V734" s="223">
        <v>1</v>
      </c>
      <c r="W734" s="223">
        <v>1.1224007718099116</v>
      </c>
      <c r="X734" s="223">
        <v>1</v>
      </c>
      <c r="Y734" s="223">
        <v>1.1086944003700894</v>
      </c>
      <c r="Z734" s="223">
        <v>1.1336668668917673</v>
      </c>
      <c r="AA734" s="223">
        <v>1.1307604861392995</v>
      </c>
      <c r="AB734" s="223">
        <v>1</v>
      </c>
      <c r="AC734" s="223">
        <v>1</v>
      </c>
      <c r="AD734" s="223">
        <v>1.1064303547286483</v>
      </c>
      <c r="AE734" s="223">
        <v>1</v>
      </c>
      <c r="AF734" s="223">
        <v>1</v>
      </c>
      <c r="AG734" s="223">
        <v>1</v>
      </c>
      <c r="AH734" s="223">
        <v>1.1160865427282232</v>
      </c>
      <c r="AI734" s="223">
        <v>1</v>
      </c>
      <c r="AJ734" s="223">
        <v>1.1465188461780005</v>
      </c>
      <c r="AK734" s="223">
        <v>1.0891461132123792</v>
      </c>
      <c r="AL734" s="223">
        <v>1</v>
      </c>
      <c r="AM734" s="223">
        <v>1.1251718852148307</v>
      </c>
      <c r="AN734" s="223">
        <v>1</v>
      </c>
      <c r="AO734" s="223">
        <v>1.12919084539571</v>
      </c>
      <c r="AP734" s="223">
        <v>1</v>
      </c>
      <c r="AQ734" s="223">
        <v>1.1034981691046151</v>
      </c>
      <c r="AR734" s="223">
        <v>1</v>
      </c>
      <c r="AS734" s="223">
        <v>1.1243338807507879</v>
      </c>
      <c r="AT734" s="223">
        <v>1.1460106369601781</v>
      </c>
      <c r="AU734" s="223">
        <v>1</v>
      </c>
      <c r="AV734" s="223">
        <v>1.136717026558075</v>
      </c>
      <c r="AW734" s="223">
        <v>1</v>
      </c>
      <c r="AX734" s="223">
        <v>1</v>
      </c>
      <c r="AY734" s="223">
        <v>1.1032595113229355</v>
      </c>
      <c r="AZ734" s="223">
        <v>1</v>
      </c>
      <c r="BA734" s="223">
        <v>1</v>
      </c>
      <c r="BB734" s="223">
        <v>1</v>
      </c>
    </row>
    <row r="735" spans="1:54">
      <c r="A735" s="224">
        <f t="shared" si="62"/>
        <v>42917</v>
      </c>
      <c r="B735" s="225">
        <f t="shared" si="62"/>
        <v>42917</v>
      </c>
      <c r="C735" s="223">
        <v>1</v>
      </c>
      <c r="D735" s="223">
        <v>1</v>
      </c>
      <c r="E735" s="223">
        <v>1</v>
      </c>
      <c r="F735" s="223">
        <v>1.1519606039615182</v>
      </c>
      <c r="G735" s="223">
        <v>1.1337978645861602</v>
      </c>
      <c r="H735" s="223">
        <v>1</v>
      </c>
      <c r="I735" s="223">
        <v>1</v>
      </c>
      <c r="J735" s="223">
        <v>1</v>
      </c>
      <c r="K735" s="223">
        <v>1</v>
      </c>
      <c r="L735" s="223">
        <v>1.1466993652080801</v>
      </c>
      <c r="M735" s="223">
        <v>1.1131466214182832</v>
      </c>
      <c r="N735" s="223">
        <v>1</v>
      </c>
      <c r="O735" s="223">
        <v>1.1354899998627284</v>
      </c>
      <c r="P735" s="223">
        <v>1</v>
      </c>
      <c r="Q735" s="223">
        <v>1.1260582145401634</v>
      </c>
      <c r="R735" s="223">
        <v>1.1321441061343902</v>
      </c>
      <c r="S735" s="223">
        <v>1</v>
      </c>
      <c r="T735" s="223">
        <v>1.1217014948057142</v>
      </c>
      <c r="U735" s="223">
        <v>1</v>
      </c>
      <c r="V735" s="223">
        <v>1</v>
      </c>
      <c r="W735" s="223">
        <v>1.1199841259843992</v>
      </c>
      <c r="X735" s="223">
        <v>1</v>
      </c>
      <c r="Y735" s="223">
        <v>1.1056304658788445</v>
      </c>
      <c r="Z735" s="223">
        <v>1.1305036684029857</v>
      </c>
      <c r="AA735" s="223">
        <v>1.1277617903931103</v>
      </c>
      <c r="AB735" s="223">
        <v>1</v>
      </c>
      <c r="AC735" s="223">
        <v>1</v>
      </c>
      <c r="AD735" s="223">
        <v>1.1030675939520813</v>
      </c>
      <c r="AE735" s="223">
        <v>1</v>
      </c>
      <c r="AF735" s="223">
        <v>1</v>
      </c>
      <c r="AG735" s="223">
        <v>1</v>
      </c>
      <c r="AH735" s="223">
        <v>1.1139733749803877</v>
      </c>
      <c r="AI735" s="223">
        <v>1</v>
      </c>
      <c r="AJ735" s="223">
        <v>1.1435436408525219</v>
      </c>
      <c r="AK735" s="223">
        <v>1.0875411218546367</v>
      </c>
      <c r="AL735" s="223">
        <v>1</v>
      </c>
      <c r="AM735" s="223">
        <v>1.1221098484226453</v>
      </c>
      <c r="AN735" s="223">
        <v>1</v>
      </c>
      <c r="AO735" s="223">
        <v>1.1266586135490093</v>
      </c>
      <c r="AP735" s="223">
        <v>1</v>
      </c>
      <c r="AQ735" s="223">
        <v>1.1015399829799049</v>
      </c>
      <c r="AR735" s="223">
        <v>1</v>
      </c>
      <c r="AS735" s="223">
        <v>1.1214180997139795</v>
      </c>
      <c r="AT735" s="223">
        <v>1.1430478855360635</v>
      </c>
      <c r="AU735" s="223">
        <v>1</v>
      </c>
      <c r="AV735" s="223">
        <v>1.1337367703582006</v>
      </c>
      <c r="AW735" s="223">
        <v>1</v>
      </c>
      <c r="AX735" s="223">
        <v>1</v>
      </c>
      <c r="AY735" s="223">
        <v>1.1003958010596211</v>
      </c>
      <c r="AZ735" s="223">
        <v>1</v>
      </c>
      <c r="BA735" s="223">
        <v>1</v>
      </c>
      <c r="BB735" s="223">
        <v>1</v>
      </c>
    </row>
    <row r="736" spans="1:54">
      <c r="A736" s="224">
        <f t="shared" si="62"/>
        <v>42948</v>
      </c>
      <c r="B736" s="225">
        <f t="shared" si="62"/>
        <v>42948</v>
      </c>
      <c r="C736" s="223">
        <v>1</v>
      </c>
      <c r="D736" s="223">
        <v>1</v>
      </c>
      <c r="E736" s="223">
        <v>1</v>
      </c>
      <c r="F736" s="223">
        <v>1.1487106833369061</v>
      </c>
      <c r="G736" s="223">
        <v>1.1299379065028128</v>
      </c>
      <c r="H736" s="223">
        <v>1</v>
      </c>
      <c r="I736" s="223">
        <v>1</v>
      </c>
      <c r="J736" s="223">
        <v>1</v>
      </c>
      <c r="K736" s="223">
        <v>1</v>
      </c>
      <c r="L736" s="223">
        <v>1.143567581411719</v>
      </c>
      <c r="M736" s="223">
        <v>1.1107201083132714</v>
      </c>
      <c r="N736" s="223">
        <v>1</v>
      </c>
      <c r="O736" s="223">
        <v>1.1326503055193726</v>
      </c>
      <c r="P736" s="223">
        <v>1</v>
      </c>
      <c r="Q736" s="223">
        <v>1.1231380605343486</v>
      </c>
      <c r="R736" s="223">
        <v>1.1290193344151112</v>
      </c>
      <c r="S736" s="223">
        <v>1</v>
      </c>
      <c r="T736" s="223">
        <v>1.119382795593673</v>
      </c>
      <c r="U736" s="223">
        <v>1</v>
      </c>
      <c r="V736" s="223">
        <v>1</v>
      </c>
      <c r="W736" s="223">
        <v>1.1175703340102621</v>
      </c>
      <c r="X736" s="223">
        <v>1</v>
      </c>
      <c r="Y736" s="223">
        <v>1.1025583208547307</v>
      </c>
      <c r="Z736" s="223">
        <v>1.1273942472782195</v>
      </c>
      <c r="AA736" s="223">
        <v>1.1247011770473867</v>
      </c>
      <c r="AB736" s="223">
        <v>1</v>
      </c>
      <c r="AC736" s="223">
        <v>1</v>
      </c>
      <c r="AD736" s="223">
        <v>1.0997001364603514</v>
      </c>
      <c r="AE736" s="223">
        <v>1</v>
      </c>
      <c r="AF736" s="223">
        <v>1</v>
      </c>
      <c r="AG736" s="223">
        <v>1</v>
      </c>
      <c r="AH736" s="223">
        <v>1.1118167108644941</v>
      </c>
      <c r="AI736" s="223">
        <v>1</v>
      </c>
      <c r="AJ736" s="223">
        <v>1.1404330831825122</v>
      </c>
      <c r="AK736" s="223">
        <v>1.085778684179842</v>
      </c>
      <c r="AL736" s="223">
        <v>1</v>
      </c>
      <c r="AM736" s="223">
        <v>1.1190368085402158</v>
      </c>
      <c r="AN736" s="223">
        <v>1</v>
      </c>
      <c r="AO736" s="223">
        <v>1.1241220496242743</v>
      </c>
      <c r="AP736" s="223">
        <v>1</v>
      </c>
      <c r="AQ736" s="223">
        <v>1.1005641613502166</v>
      </c>
      <c r="AR736" s="223">
        <v>1</v>
      </c>
      <c r="AS736" s="223">
        <v>1.1184752351827498</v>
      </c>
      <c r="AT736" s="223">
        <v>1.1400263011638541</v>
      </c>
      <c r="AU736" s="223">
        <v>1</v>
      </c>
      <c r="AV736" s="223">
        <v>1.130756898408791</v>
      </c>
      <c r="AW736" s="223">
        <v>1</v>
      </c>
      <c r="AX736" s="223">
        <v>1</v>
      </c>
      <c r="AY736" s="223">
        <v>1.0974700278937792</v>
      </c>
      <c r="AZ736" s="223">
        <v>1</v>
      </c>
      <c r="BA736" s="223">
        <v>1</v>
      </c>
      <c r="BB736" s="223">
        <v>1</v>
      </c>
    </row>
    <row r="737" spans="1:54">
      <c r="A737" s="224">
        <f t="shared" si="62"/>
        <v>42979</v>
      </c>
      <c r="B737" s="225">
        <f t="shared" si="62"/>
        <v>42979</v>
      </c>
      <c r="C737" s="223">
        <v>1</v>
      </c>
      <c r="D737" s="223">
        <v>1</v>
      </c>
      <c r="E737" s="223">
        <v>1</v>
      </c>
      <c r="F737" s="223">
        <v>1.1454697256364277</v>
      </c>
      <c r="G737" s="223">
        <v>1.1261042402502408</v>
      </c>
      <c r="H737" s="223">
        <v>1</v>
      </c>
      <c r="I737" s="223">
        <v>1</v>
      </c>
      <c r="J737" s="223">
        <v>1</v>
      </c>
      <c r="K737" s="223">
        <v>1</v>
      </c>
      <c r="L737" s="223">
        <v>1.1404182646320986</v>
      </c>
      <c r="M737" s="223">
        <v>1.1083326977678698</v>
      </c>
      <c r="N737" s="223">
        <v>1</v>
      </c>
      <c r="O737" s="223">
        <v>1.1297717249652393</v>
      </c>
      <c r="P737" s="223">
        <v>1</v>
      </c>
      <c r="Q737" s="223">
        <v>1.1201716044793573</v>
      </c>
      <c r="R737" s="223">
        <v>1.1259445977889926</v>
      </c>
      <c r="S737" s="223">
        <v>1</v>
      </c>
      <c r="T737" s="223">
        <v>1.117064182247175</v>
      </c>
      <c r="U737" s="223">
        <v>1</v>
      </c>
      <c r="V737" s="223">
        <v>1</v>
      </c>
      <c r="W737" s="223">
        <v>1.1151592561553423</v>
      </c>
      <c r="X737" s="223">
        <v>1</v>
      </c>
      <c r="Y737" s="223">
        <v>1.0994784895993923</v>
      </c>
      <c r="Z737" s="223">
        <v>1.1243354959745531</v>
      </c>
      <c r="AA737" s="223">
        <v>1.1215822843181857</v>
      </c>
      <c r="AB737" s="223">
        <v>1</v>
      </c>
      <c r="AC737" s="223">
        <v>1</v>
      </c>
      <c r="AD737" s="223">
        <v>1.0963283198553737</v>
      </c>
      <c r="AE737" s="223">
        <v>1</v>
      </c>
      <c r="AF737" s="223">
        <v>1</v>
      </c>
      <c r="AG737" s="223">
        <v>1</v>
      </c>
      <c r="AH737" s="223">
        <v>1.1096189721977034</v>
      </c>
      <c r="AI737" s="223">
        <v>1</v>
      </c>
      <c r="AJ737" s="223">
        <v>1.1371950483965456</v>
      </c>
      <c r="AK737" s="223">
        <v>1.083868180365416</v>
      </c>
      <c r="AL737" s="223">
        <v>1</v>
      </c>
      <c r="AM737" s="223">
        <v>1.1159534502945603</v>
      </c>
      <c r="AN737" s="223">
        <v>1</v>
      </c>
      <c r="AO737" s="223">
        <v>1.1215814227671785</v>
      </c>
      <c r="AP737" s="223">
        <v>1</v>
      </c>
      <c r="AQ737" s="223">
        <v>1.0995883397205282</v>
      </c>
      <c r="AR737" s="223">
        <v>1</v>
      </c>
      <c r="AS737" s="223">
        <v>1.1155068922683247</v>
      </c>
      <c r="AT737" s="223">
        <v>1.1369493260969892</v>
      </c>
      <c r="AU737" s="223">
        <v>1</v>
      </c>
      <c r="AV737" s="223">
        <v>1.1277774266792666</v>
      </c>
      <c r="AW737" s="223">
        <v>1</v>
      </c>
      <c r="AX737" s="223">
        <v>1</v>
      </c>
      <c r="AY737" s="223">
        <v>1.0944858223989673</v>
      </c>
      <c r="AZ737" s="223">
        <v>1</v>
      </c>
      <c r="BA737" s="223">
        <v>1</v>
      </c>
      <c r="BB737" s="223">
        <v>1</v>
      </c>
    </row>
    <row r="738" spans="1:54">
      <c r="A738" s="224">
        <f t="shared" si="62"/>
        <v>43009</v>
      </c>
      <c r="B738" s="225">
        <f t="shared" si="62"/>
        <v>43009</v>
      </c>
      <c r="C738" s="223">
        <v>1</v>
      </c>
      <c r="D738" s="223">
        <v>1</v>
      </c>
      <c r="E738" s="223">
        <v>1</v>
      </c>
      <c r="F738" s="223">
        <v>1.1422376790730162</v>
      </c>
      <c r="G738" s="223">
        <v>1.1222965908417175</v>
      </c>
      <c r="H738" s="223">
        <v>1</v>
      </c>
      <c r="I738" s="223">
        <v>1</v>
      </c>
      <c r="J738" s="223">
        <v>1</v>
      </c>
      <c r="K738" s="223">
        <v>1</v>
      </c>
      <c r="L738" s="223">
        <v>1.13725165155742</v>
      </c>
      <c r="M738" s="223">
        <v>1.1059840626243083</v>
      </c>
      <c r="N738" s="223">
        <v>1</v>
      </c>
      <c r="O738" s="223">
        <v>1.1268546784231539</v>
      </c>
      <c r="P738" s="223">
        <v>1</v>
      </c>
      <c r="Q738" s="223">
        <v>1.1171593593587694</v>
      </c>
      <c r="R738" s="223">
        <v>1.1229193775685657</v>
      </c>
      <c r="S738" s="223">
        <v>1</v>
      </c>
      <c r="T738" s="223">
        <v>1.1147456733606911</v>
      </c>
      <c r="U738" s="223">
        <v>1</v>
      </c>
      <c r="V738" s="223">
        <v>1</v>
      </c>
      <c r="W738" s="223">
        <v>1.1127508906388919</v>
      </c>
      <c r="X738" s="223">
        <v>1</v>
      </c>
      <c r="Y738" s="223">
        <v>1.0963911037325458</v>
      </c>
      <c r="Z738" s="223">
        <v>1.1213268898844246</v>
      </c>
      <c r="AA738" s="223">
        <v>1.1184057787679755</v>
      </c>
      <c r="AB738" s="223">
        <v>1</v>
      </c>
      <c r="AC738" s="223">
        <v>1</v>
      </c>
      <c r="AD738" s="223">
        <v>1.0929522582211157</v>
      </c>
      <c r="AE738" s="223">
        <v>1</v>
      </c>
      <c r="AF738" s="223">
        <v>1</v>
      </c>
      <c r="AG738" s="223">
        <v>1</v>
      </c>
      <c r="AH738" s="223">
        <v>1.1073804893448838</v>
      </c>
      <c r="AI738" s="223">
        <v>1</v>
      </c>
      <c r="AJ738" s="223">
        <v>1.1338309129284487</v>
      </c>
      <c r="AK738" s="223">
        <v>1.0818105036661614</v>
      </c>
      <c r="AL738" s="223">
        <v>1</v>
      </c>
      <c r="AM738" s="223">
        <v>1.1128599316004206</v>
      </c>
      <c r="AN738" s="223">
        <v>1</v>
      </c>
      <c r="AO738" s="223">
        <v>1.1190367948146471</v>
      </c>
      <c r="AP738" s="223">
        <v>1</v>
      </c>
      <c r="AQ738" s="223">
        <v>1.0986125180908397</v>
      </c>
      <c r="AR738" s="223">
        <v>1</v>
      </c>
      <c r="AS738" s="223">
        <v>1.1125133767886826</v>
      </c>
      <c r="AT738" s="223">
        <v>1.1338175786138602</v>
      </c>
      <c r="AU738" s="223">
        <v>1</v>
      </c>
      <c r="AV738" s="223">
        <v>1.1247983909004349</v>
      </c>
      <c r="AW738" s="223">
        <v>1</v>
      </c>
      <c r="AX738" s="223">
        <v>1</v>
      </c>
      <c r="AY738" s="223">
        <v>1.0914438360841499</v>
      </c>
      <c r="AZ738" s="223">
        <v>1</v>
      </c>
      <c r="BA738" s="223">
        <v>1</v>
      </c>
      <c r="BB738" s="223">
        <v>1</v>
      </c>
    </row>
    <row r="739" spans="1:54">
      <c r="A739" s="224">
        <f t="shared" si="62"/>
        <v>43040</v>
      </c>
      <c r="B739" s="225">
        <f t="shared" si="62"/>
        <v>43040</v>
      </c>
      <c r="C739" s="223">
        <v>1</v>
      </c>
      <c r="D739" s="223">
        <v>1</v>
      </c>
      <c r="E739" s="223">
        <v>1</v>
      </c>
      <c r="F739" s="223">
        <v>1.1390147960546204</v>
      </c>
      <c r="G739" s="223">
        <v>1.1185155778378264</v>
      </c>
      <c r="H739" s="223">
        <v>1</v>
      </c>
      <c r="I739" s="223">
        <v>1</v>
      </c>
      <c r="J739" s="223">
        <v>1</v>
      </c>
      <c r="K739" s="223">
        <v>1</v>
      </c>
      <c r="L739" s="223">
        <v>1.1340673818673055</v>
      </c>
      <c r="M739" s="223">
        <v>1.1036752039267297</v>
      </c>
      <c r="N739" s="223">
        <v>1</v>
      </c>
      <c r="O739" s="223">
        <v>1.1238982638234849</v>
      </c>
      <c r="P739" s="223">
        <v>1</v>
      </c>
      <c r="Q739" s="223">
        <v>1.1141002633898498</v>
      </c>
      <c r="R739" s="223">
        <v>1.1199448566630337</v>
      </c>
      <c r="S739" s="223">
        <v>1</v>
      </c>
      <c r="T739" s="223">
        <v>1.1124272902372783</v>
      </c>
      <c r="U739" s="223">
        <v>1</v>
      </c>
      <c r="V739" s="223">
        <v>1</v>
      </c>
      <c r="W739" s="223">
        <v>1.1103453276311064</v>
      </c>
      <c r="X739" s="223">
        <v>1</v>
      </c>
      <c r="Y739" s="223">
        <v>1.0932960327237076</v>
      </c>
      <c r="Z739" s="223">
        <v>1.1183696275615438</v>
      </c>
      <c r="AA739" s="223">
        <v>1.1151703443159564</v>
      </c>
      <c r="AB739" s="223">
        <v>1</v>
      </c>
      <c r="AC739" s="223">
        <v>1</v>
      </c>
      <c r="AD739" s="223">
        <v>1.0895719162483908</v>
      </c>
      <c r="AE739" s="223">
        <v>1</v>
      </c>
      <c r="AF739" s="223">
        <v>1</v>
      </c>
      <c r="AG739" s="223">
        <v>1</v>
      </c>
      <c r="AH739" s="223">
        <v>1.1051001979213062</v>
      </c>
      <c r="AI739" s="223">
        <v>1</v>
      </c>
      <c r="AJ739" s="223">
        <v>1.1303377175635678</v>
      </c>
      <c r="AK739" s="223">
        <v>1.0796005878340205</v>
      </c>
      <c r="AL739" s="223">
        <v>1</v>
      </c>
      <c r="AM739" s="223">
        <v>1.1097560587502044</v>
      </c>
      <c r="AN739" s="223">
        <v>1</v>
      </c>
      <c r="AO739" s="223">
        <v>1.1164880892674545</v>
      </c>
      <c r="AP739" s="223">
        <v>1</v>
      </c>
      <c r="AQ739" s="223">
        <v>1.0976366964611513</v>
      </c>
      <c r="AR739" s="223">
        <v>1</v>
      </c>
      <c r="AS739" s="223">
        <v>1.1094941276647032</v>
      </c>
      <c r="AT739" s="223">
        <v>1.1306297929643403</v>
      </c>
      <c r="AU739" s="223">
        <v>1</v>
      </c>
      <c r="AV739" s="223">
        <v>1.1218198398561241</v>
      </c>
      <c r="AW739" s="223">
        <v>1</v>
      </c>
      <c r="AX739" s="223">
        <v>1</v>
      </c>
      <c r="AY739" s="223">
        <v>1.0883427329557658</v>
      </c>
      <c r="AZ739" s="223">
        <v>1</v>
      </c>
      <c r="BA739" s="223">
        <v>1</v>
      </c>
      <c r="BB739" s="223">
        <v>1</v>
      </c>
    </row>
    <row r="740" spans="1:54">
      <c r="A740" s="224">
        <f t="shared" si="62"/>
        <v>43070</v>
      </c>
      <c r="B740" s="225">
        <f t="shared" si="62"/>
        <v>43070</v>
      </c>
      <c r="C740" s="223">
        <v>1</v>
      </c>
      <c r="D740" s="223">
        <v>1</v>
      </c>
      <c r="E740" s="223">
        <v>1</v>
      </c>
      <c r="F740" s="223">
        <v>1.1358010239292649</v>
      </c>
      <c r="G740" s="223">
        <v>1.1147609244750405</v>
      </c>
      <c r="H740" s="223">
        <v>1</v>
      </c>
      <c r="I740" s="223">
        <v>1</v>
      </c>
      <c r="J740" s="223">
        <v>1</v>
      </c>
      <c r="K740" s="223">
        <v>1</v>
      </c>
      <c r="L740" s="223">
        <v>1.1308656941273396</v>
      </c>
      <c r="M740" s="223">
        <v>1.1014057898352838</v>
      </c>
      <c r="N740" s="223">
        <v>1</v>
      </c>
      <c r="O740" s="223">
        <v>1.1209029060262858</v>
      </c>
      <c r="P740" s="223">
        <v>1</v>
      </c>
      <c r="Q740" s="223">
        <v>1.110994834839774</v>
      </c>
      <c r="R740" s="223">
        <v>1.1170205115169045</v>
      </c>
      <c r="S740" s="223">
        <v>1</v>
      </c>
      <c r="T740" s="223">
        <v>1.1101090516344121</v>
      </c>
      <c r="U740" s="223">
        <v>1</v>
      </c>
      <c r="V740" s="223">
        <v>1</v>
      </c>
      <c r="W740" s="223">
        <v>1.1079425651837664</v>
      </c>
      <c r="X740" s="223">
        <v>1</v>
      </c>
      <c r="Y740" s="223">
        <v>1.0901934089960919</v>
      </c>
      <c r="Z740" s="223">
        <v>1.1154631794450311</v>
      </c>
      <c r="AA740" s="223">
        <v>1.1118766537499323</v>
      </c>
      <c r="AB740" s="223">
        <v>1</v>
      </c>
      <c r="AC740" s="223">
        <v>1</v>
      </c>
      <c r="AD740" s="223">
        <v>1.0861874082180436</v>
      </c>
      <c r="AE740" s="223">
        <v>1</v>
      </c>
      <c r="AF740" s="223">
        <v>1</v>
      </c>
      <c r="AG740" s="223">
        <v>1</v>
      </c>
      <c r="AH740" s="223">
        <v>1.1027784337006581</v>
      </c>
      <c r="AI740" s="223">
        <v>1</v>
      </c>
      <c r="AJ740" s="223">
        <v>1.1267168520362514</v>
      </c>
      <c r="AK740" s="223">
        <v>1.0772393442220973</v>
      </c>
      <c r="AL740" s="223">
        <v>1</v>
      </c>
      <c r="AM740" s="223">
        <v>1.1066419907736378</v>
      </c>
      <c r="AN740" s="223">
        <v>1</v>
      </c>
      <c r="AO740" s="223">
        <v>1.1139353686360789</v>
      </c>
      <c r="AP740" s="223">
        <v>1</v>
      </c>
      <c r="AQ740" s="223">
        <v>1.0966608748314628</v>
      </c>
      <c r="AR740" s="223">
        <v>1</v>
      </c>
      <c r="AS740" s="223">
        <v>1.106449453613618</v>
      </c>
      <c r="AT740" s="223">
        <v>1.127386593578185</v>
      </c>
      <c r="AU740" s="223">
        <v>1</v>
      </c>
      <c r="AV740" s="223">
        <v>1.1188418093289132</v>
      </c>
      <c r="AW740" s="223">
        <v>1</v>
      </c>
      <c r="AX740" s="223">
        <v>1</v>
      </c>
      <c r="AY740" s="223">
        <v>1.0851831709529001</v>
      </c>
      <c r="AZ740" s="223">
        <v>1</v>
      </c>
      <c r="BA740" s="223">
        <v>1</v>
      </c>
      <c r="BB740" s="223">
        <v>1</v>
      </c>
    </row>
    <row r="741" spans="1:54">
      <c r="A741" s="224">
        <f t="shared" si="62"/>
        <v>43101</v>
      </c>
      <c r="B741" s="225">
        <f t="shared" si="62"/>
        <v>43101</v>
      </c>
      <c r="C741" s="223">
        <v>1</v>
      </c>
      <c r="D741" s="223">
        <v>1</v>
      </c>
      <c r="E741" s="223">
        <v>1</v>
      </c>
      <c r="F741" s="223">
        <v>1.1325888692129922</v>
      </c>
      <c r="G741" s="223">
        <v>1.1110312727886487</v>
      </c>
      <c r="H741" s="223">
        <v>1</v>
      </c>
      <c r="I741" s="223">
        <v>1</v>
      </c>
      <c r="J741" s="223">
        <v>1</v>
      </c>
      <c r="K741" s="223">
        <v>1</v>
      </c>
      <c r="L741" s="223">
        <v>1.1276521851992565</v>
      </c>
      <c r="M741" s="223">
        <v>1.0991681338160761</v>
      </c>
      <c r="N741" s="223">
        <v>1</v>
      </c>
      <c r="O741" s="223">
        <v>1.1178880933214326</v>
      </c>
      <c r="P741" s="223">
        <v>1</v>
      </c>
      <c r="Q741" s="223">
        <v>1.1078637416667041</v>
      </c>
      <c r="R741" s="223">
        <v>1.1141488419494638</v>
      </c>
      <c r="S741" s="223">
        <v>1</v>
      </c>
      <c r="T741" s="223">
        <v>1.1077810486941981</v>
      </c>
      <c r="U741" s="223">
        <v>1</v>
      </c>
      <c r="V741" s="223">
        <v>1</v>
      </c>
      <c r="W741" s="223">
        <v>1.1055374873552613</v>
      </c>
      <c r="X741" s="223">
        <v>1</v>
      </c>
      <c r="Y741" s="223">
        <v>1.0871030581647254</v>
      </c>
      <c r="Z741" s="223">
        <v>1.1126027669851748</v>
      </c>
      <c r="AA741" s="223">
        <v>1.108548389526395</v>
      </c>
      <c r="AB741" s="223">
        <v>1</v>
      </c>
      <c r="AC741" s="223">
        <v>1</v>
      </c>
      <c r="AD741" s="223">
        <v>1.0828097441965421</v>
      </c>
      <c r="AE741" s="223">
        <v>1</v>
      </c>
      <c r="AF741" s="223">
        <v>1</v>
      </c>
      <c r="AG741" s="223">
        <v>1</v>
      </c>
      <c r="AH741" s="223">
        <v>1.1004255669778753</v>
      </c>
      <c r="AI741" s="223">
        <v>1</v>
      </c>
      <c r="AJ741" s="223">
        <v>1.1230168501958668</v>
      </c>
      <c r="AK741" s="223">
        <v>1.0747593516508249</v>
      </c>
      <c r="AL741" s="223">
        <v>1</v>
      </c>
      <c r="AM741" s="223">
        <v>1.1035365298392255</v>
      </c>
      <c r="AN741" s="223">
        <v>1</v>
      </c>
      <c r="AO741" s="223">
        <v>1.1113703730278799</v>
      </c>
      <c r="AP741" s="223">
        <v>1</v>
      </c>
      <c r="AQ741" s="223">
        <v>1.0956850532017746</v>
      </c>
      <c r="AR741" s="223">
        <v>1</v>
      </c>
      <c r="AS741" s="223">
        <v>1.1034001005976977</v>
      </c>
      <c r="AT741" s="223">
        <v>1.1241004029661041</v>
      </c>
      <c r="AU741" s="223">
        <v>1</v>
      </c>
      <c r="AV741" s="223">
        <v>1.1158592369360558</v>
      </c>
      <c r="AW741" s="223">
        <v>1</v>
      </c>
      <c r="AX741" s="223">
        <v>1</v>
      </c>
      <c r="AY741" s="223">
        <v>1.0819851606242519</v>
      </c>
      <c r="AZ741" s="223">
        <v>1</v>
      </c>
      <c r="BA741" s="223">
        <v>1</v>
      </c>
      <c r="BB741" s="223">
        <v>1</v>
      </c>
    </row>
    <row r="742" spans="1:54">
      <c r="A742" s="224">
        <f t="shared" si="62"/>
        <v>43132</v>
      </c>
      <c r="B742" s="225">
        <f t="shared" si="62"/>
        <v>43132</v>
      </c>
      <c r="C742" s="223">
        <v>1</v>
      </c>
      <c r="D742" s="223">
        <v>1</v>
      </c>
      <c r="E742" s="223">
        <v>1</v>
      </c>
      <c r="F742" s="223">
        <v>1.1293592189108907</v>
      </c>
      <c r="G742" s="223">
        <v>1.1073235543187296</v>
      </c>
      <c r="H742" s="223">
        <v>1</v>
      </c>
      <c r="I742" s="223">
        <v>1</v>
      </c>
      <c r="J742" s="223">
        <v>1</v>
      </c>
      <c r="K742" s="223">
        <v>1</v>
      </c>
      <c r="L742" s="223">
        <v>1.1244408528896379</v>
      </c>
      <c r="M742" s="223">
        <v>1.0969429916832629</v>
      </c>
      <c r="N742" s="223">
        <v>1</v>
      </c>
      <c r="O742" s="223">
        <v>1.1149031947728323</v>
      </c>
      <c r="P742" s="223">
        <v>1</v>
      </c>
      <c r="Q742" s="223">
        <v>1.104759225515427</v>
      </c>
      <c r="R742" s="223">
        <v>1.1113370647267091</v>
      </c>
      <c r="S742" s="223">
        <v>1</v>
      </c>
      <c r="T742" s="223">
        <v>1.1054178326608084</v>
      </c>
      <c r="U742" s="223">
        <v>1</v>
      </c>
      <c r="V742" s="223">
        <v>1</v>
      </c>
      <c r="W742" s="223">
        <v>1.1031169692082659</v>
      </c>
      <c r="X742" s="223">
        <v>1</v>
      </c>
      <c r="Y742" s="223">
        <v>1.0840756428669014</v>
      </c>
      <c r="Z742" s="223">
        <v>1.1097769296953883</v>
      </c>
      <c r="AA742" s="223">
        <v>1.1052452748419752</v>
      </c>
      <c r="AB742" s="223">
        <v>1</v>
      </c>
      <c r="AC742" s="223">
        <v>1</v>
      </c>
      <c r="AD742" s="223">
        <v>1.0794669615806145</v>
      </c>
      <c r="AE742" s="223">
        <v>1</v>
      </c>
      <c r="AF742" s="223">
        <v>1</v>
      </c>
      <c r="AG742" s="223">
        <v>1</v>
      </c>
      <c r="AH742" s="223">
        <v>1.0980677463821291</v>
      </c>
      <c r="AI742" s="223">
        <v>1</v>
      </c>
      <c r="AJ742" s="223">
        <v>1.1193600938205785</v>
      </c>
      <c r="AK742" s="223">
        <v>1.0722362598999289</v>
      </c>
      <c r="AL742" s="223">
        <v>1</v>
      </c>
      <c r="AM742" s="223">
        <v>1.1004876714211005</v>
      </c>
      <c r="AN742" s="223">
        <v>1</v>
      </c>
      <c r="AO742" s="223">
        <v>1.1087718347299924</v>
      </c>
      <c r="AP742" s="223">
        <v>1</v>
      </c>
      <c r="AQ742" s="223">
        <v>1.0947092315720861</v>
      </c>
      <c r="AR742" s="223">
        <v>1</v>
      </c>
      <c r="AS742" s="223">
        <v>1.100398832777393</v>
      </c>
      <c r="AT742" s="223">
        <v>1.1208021631333824</v>
      </c>
      <c r="AU742" s="223">
        <v>1</v>
      </c>
      <c r="AV742" s="223">
        <v>1.1128591017034573</v>
      </c>
      <c r="AW742" s="223">
        <v>1</v>
      </c>
      <c r="AX742" s="223">
        <v>1</v>
      </c>
      <c r="AY742" s="223">
        <v>1.0787990391850584</v>
      </c>
      <c r="AZ742" s="223">
        <v>1</v>
      </c>
      <c r="BA742" s="223">
        <v>1</v>
      </c>
      <c r="BB742" s="223">
        <v>1</v>
      </c>
    </row>
    <row r="743" spans="1:54">
      <c r="A743" s="224">
        <f t="shared" si="62"/>
        <v>43160</v>
      </c>
      <c r="B743" s="225">
        <f t="shared" si="62"/>
        <v>43160</v>
      </c>
      <c r="C743" s="223">
        <v>1</v>
      </c>
      <c r="D743" s="223">
        <v>1</v>
      </c>
      <c r="E743" s="223">
        <v>1</v>
      </c>
      <c r="F743" s="223">
        <v>1.1261007883931753</v>
      </c>
      <c r="G743" s="223">
        <v>1.1036362590090796</v>
      </c>
      <c r="H743" s="223">
        <v>1</v>
      </c>
      <c r="I743" s="223">
        <v>1</v>
      </c>
      <c r="J743" s="223">
        <v>1</v>
      </c>
      <c r="K743" s="223">
        <v>1</v>
      </c>
      <c r="L743" s="223">
        <v>1.1212398958731644</v>
      </c>
      <c r="M743" s="223">
        <v>1.0947192937535903</v>
      </c>
      <c r="N743" s="223">
        <v>1</v>
      </c>
      <c r="O743" s="223">
        <v>1.1119773809385454</v>
      </c>
      <c r="P743" s="223">
        <v>1</v>
      </c>
      <c r="Q743" s="223">
        <v>1.1017120692419018</v>
      </c>
      <c r="R743" s="223">
        <v>1.108590174924011</v>
      </c>
      <c r="S743" s="223">
        <v>1</v>
      </c>
      <c r="T743" s="223">
        <v>1.1030041374334234</v>
      </c>
      <c r="U743" s="223">
        <v>1</v>
      </c>
      <c r="V743" s="223">
        <v>1</v>
      </c>
      <c r="W743" s="223">
        <v>1.1006731718176035</v>
      </c>
      <c r="X743" s="223">
        <v>1</v>
      </c>
      <c r="Y743" s="223">
        <v>1.0811414967053294</v>
      </c>
      <c r="Z743" s="223">
        <v>1.106979434581719</v>
      </c>
      <c r="AA743" s="223">
        <v>1.1020024073123702</v>
      </c>
      <c r="AB743" s="223">
        <v>1</v>
      </c>
      <c r="AC743" s="223">
        <v>1</v>
      </c>
      <c r="AD743" s="223">
        <v>1.0761757951539797</v>
      </c>
      <c r="AE743" s="223">
        <v>1</v>
      </c>
      <c r="AF743" s="223">
        <v>1</v>
      </c>
      <c r="AG743" s="223">
        <v>1</v>
      </c>
      <c r="AH743" s="223">
        <v>1.095720201120097</v>
      </c>
      <c r="AI743" s="223">
        <v>1</v>
      </c>
      <c r="AJ743" s="223">
        <v>1.1158183792793857</v>
      </c>
      <c r="AK743" s="223">
        <v>1.0697111309885037</v>
      </c>
      <c r="AL743" s="223">
        <v>1</v>
      </c>
      <c r="AM743" s="223">
        <v>1.0975241117098893</v>
      </c>
      <c r="AN743" s="223">
        <v>1</v>
      </c>
      <c r="AO743" s="223">
        <v>1.1061269749749221</v>
      </c>
      <c r="AP743" s="223">
        <v>1</v>
      </c>
      <c r="AQ743" s="223">
        <v>1.0937334099423976</v>
      </c>
      <c r="AR743" s="223">
        <v>1</v>
      </c>
      <c r="AS743" s="223">
        <v>1.0974770264277904</v>
      </c>
      <c r="AT743" s="223">
        <v>1.1175097853427305</v>
      </c>
      <c r="AU743" s="223">
        <v>1</v>
      </c>
      <c r="AV743" s="223">
        <v>1.1098336454255555</v>
      </c>
      <c r="AW743" s="223">
        <v>1</v>
      </c>
      <c r="AX743" s="223">
        <v>1</v>
      </c>
      <c r="AY743" s="223">
        <v>1.075654283547651</v>
      </c>
      <c r="AZ743" s="223">
        <v>1</v>
      </c>
      <c r="BA743" s="223">
        <v>1</v>
      </c>
      <c r="BB743" s="223">
        <v>1</v>
      </c>
    </row>
    <row r="744" spans="1:54">
      <c r="A744" s="224">
        <f t="shared" ref="A744:B763" si="63">A108</f>
        <v>43191</v>
      </c>
      <c r="B744" s="225">
        <f t="shared" si="63"/>
        <v>43191</v>
      </c>
      <c r="C744" s="223">
        <v>1</v>
      </c>
      <c r="D744" s="223">
        <v>1</v>
      </c>
      <c r="E744" s="223">
        <v>1</v>
      </c>
      <c r="F744" s="223">
        <v>1.1228144480305813</v>
      </c>
      <c r="G744" s="223">
        <v>1.0999688717998926</v>
      </c>
      <c r="H744" s="223">
        <v>1</v>
      </c>
      <c r="I744" s="223">
        <v>1</v>
      </c>
      <c r="J744" s="223">
        <v>1</v>
      </c>
      <c r="K744" s="223">
        <v>1</v>
      </c>
      <c r="L744" s="223">
        <v>1.1180490826461673</v>
      </c>
      <c r="M744" s="223">
        <v>1.0924970239112688</v>
      </c>
      <c r="N744" s="223">
        <v>1</v>
      </c>
      <c r="O744" s="223">
        <v>1.1091091605295602</v>
      </c>
      <c r="P744" s="223">
        <v>1</v>
      </c>
      <c r="Q744" s="223">
        <v>1.098720799705071</v>
      </c>
      <c r="R744" s="223">
        <v>1.1059065702174335</v>
      </c>
      <c r="S744" s="223">
        <v>1</v>
      </c>
      <c r="T744" s="223">
        <v>1.1005412821551916</v>
      </c>
      <c r="U744" s="223">
        <v>1</v>
      </c>
      <c r="V744" s="223">
        <v>1</v>
      </c>
      <c r="W744" s="223">
        <v>1.0982067116013852</v>
      </c>
      <c r="X744" s="223">
        <v>1</v>
      </c>
      <c r="Y744" s="223">
        <v>1.0782982598452955</v>
      </c>
      <c r="Z744" s="223">
        <v>1.1042095833422738</v>
      </c>
      <c r="AA744" s="223">
        <v>1.0988182052862532</v>
      </c>
      <c r="AB744" s="223">
        <v>1</v>
      </c>
      <c r="AC744" s="223">
        <v>1</v>
      </c>
      <c r="AD744" s="223">
        <v>1.0729348737305511</v>
      </c>
      <c r="AE744" s="223">
        <v>1</v>
      </c>
      <c r="AF744" s="223">
        <v>1</v>
      </c>
      <c r="AG744" s="223">
        <v>1</v>
      </c>
      <c r="AH744" s="223">
        <v>1.0933827005705021</v>
      </c>
      <c r="AI744" s="223">
        <v>1</v>
      </c>
      <c r="AJ744" s="223">
        <v>1.1123886237487806</v>
      </c>
      <c r="AK744" s="223">
        <v>1.0671840464346822</v>
      </c>
      <c r="AL744" s="223">
        <v>1</v>
      </c>
      <c r="AM744" s="223">
        <v>1.0946436899367116</v>
      </c>
      <c r="AN744" s="223">
        <v>1</v>
      </c>
      <c r="AO744" s="223">
        <v>1.1034370495503296</v>
      </c>
      <c r="AP744" s="223">
        <v>1</v>
      </c>
      <c r="AQ744" s="223">
        <v>1.0927575883127094</v>
      </c>
      <c r="AR744" s="223">
        <v>1</v>
      </c>
      <c r="AS744" s="223">
        <v>1.0946326758249834</v>
      </c>
      <c r="AT744" s="223">
        <v>1.1142231651616885</v>
      </c>
      <c r="AU744" s="223">
        <v>1</v>
      </c>
      <c r="AV744" s="223">
        <v>1.1067836118817376</v>
      </c>
      <c r="AW744" s="223">
        <v>1</v>
      </c>
      <c r="AX744" s="223">
        <v>1</v>
      </c>
      <c r="AY744" s="223">
        <v>1.0725498165505873</v>
      </c>
      <c r="AZ744" s="223">
        <v>1</v>
      </c>
      <c r="BA744" s="223">
        <v>1</v>
      </c>
      <c r="BB744" s="223">
        <v>1</v>
      </c>
    </row>
    <row r="745" spans="1:54">
      <c r="A745" s="224">
        <f t="shared" si="63"/>
        <v>43221</v>
      </c>
      <c r="B745" s="225">
        <f t="shared" si="63"/>
        <v>43221</v>
      </c>
      <c r="C745" s="223">
        <v>1</v>
      </c>
      <c r="D745" s="223">
        <v>1</v>
      </c>
      <c r="E745" s="223">
        <v>1</v>
      </c>
      <c r="F745" s="223">
        <v>1.1195006046310494</v>
      </c>
      <c r="G745" s="223">
        <v>1.0963212064348271</v>
      </c>
      <c r="H745" s="223">
        <v>1</v>
      </c>
      <c r="I745" s="223">
        <v>1</v>
      </c>
      <c r="J745" s="223">
        <v>1</v>
      </c>
      <c r="K745" s="223">
        <v>1</v>
      </c>
      <c r="L745" s="223">
        <v>1.1148683486135413</v>
      </c>
      <c r="M745" s="223">
        <v>1.0902761893236053</v>
      </c>
      <c r="N745" s="223">
        <v>1</v>
      </c>
      <c r="O745" s="223">
        <v>1.1062979924493814</v>
      </c>
      <c r="P745" s="223">
        <v>1</v>
      </c>
      <c r="Q745" s="223">
        <v>1.0957848664169283</v>
      </c>
      <c r="R745" s="223">
        <v>1.1032856915646092</v>
      </c>
      <c r="S745" s="223">
        <v>1</v>
      </c>
      <c r="T745" s="223">
        <v>1.0980297743209468</v>
      </c>
      <c r="U745" s="223">
        <v>1</v>
      </c>
      <c r="V745" s="223">
        <v>1</v>
      </c>
      <c r="W745" s="223">
        <v>1.0957178307483064</v>
      </c>
      <c r="X745" s="223">
        <v>1</v>
      </c>
      <c r="Y745" s="223">
        <v>1.0755450723521547</v>
      </c>
      <c r="Z745" s="223">
        <v>1.1014671334807888</v>
      </c>
      <c r="AA745" s="223">
        <v>1.0956920565087156</v>
      </c>
      <c r="AB745" s="223">
        <v>1</v>
      </c>
      <c r="AC745" s="223">
        <v>1</v>
      </c>
      <c r="AD745" s="223">
        <v>1.0697436568750121</v>
      </c>
      <c r="AE745" s="223">
        <v>1</v>
      </c>
      <c r="AF745" s="223">
        <v>1</v>
      </c>
      <c r="AG745" s="223">
        <v>1</v>
      </c>
      <c r="AH745" s="223">
        <v>1.0910551793504242</v>
      </c>
      <c r="AI745" s="223">
        <v>1</v>
      </c>
      <c r="AJ745" s="223">
        <v>1.1090695958482808</v>
      </c>
      <c r="AK745" s="223">
        <v>1.0646550550457259</v>
      </c>
      <c r="AL745" s="223">
        <v>1</v>
      </c>
      <c r="AM745" s="223">
        <v>1.091845617076372</v>
      </c>
      <c r="AN745" s="223">
        <v>1</v>
      </c>
      <c r="AO745" s="223">
        <v>1.1007025691871211</v>
      </c>
      <c r="AP745" s="223">
        <v>1</v>
      </c>
      <c r="AQ745" s="223">
        <v>1.091781766683021</v>
      </c>
      <c r="AR745" s="223">
        <v>1</v>
      </c>
      <c r="AS745" s="223">
        <v>1.0918650530760177</v>
      </c>
      <c r="AT745" s="223">
        <v>1.110942292409671</v>
      </c>
      <c r="AU745" s="223">
        <v>1</v>
      </c>
      <c r="AV745" s="223">
        <v>1.1037093372727886</v>
      </c>
      <c r="AW745" s="223">
        <v>1</v>
      </c>
      <c r="AX745" s="223">
        <v>1</v>
      </c>
      <c r="AY745" s="223">
        <v>1.0694852266537449</v>
      </c>
      <c r="AZ745" s="223">
        <v>1</v>
      </c>
      <c r="BA745" s="223">
        <v>1</v>
      </c>
      <c r="BB745" s="223">
        <v>1</v>
      </c>
    </row>
    <row r="746" spans="1:54">
      <c r="A746" s="224">
        <f t="shared" si="63"/>
        <v>43252</v>
      </c>
      <c r="B746" s="225">
        <f t="shared" si="63"/>
        <v>43252</v>
      </c>
      <c r="C746" s="223">
        <v>1</v>
      </c>
      <c r="D746" s="223">
        <v>1</v>
      </c>
      <c r="E746" s="223">
        <v>1</v>
      </c>
      <c r="F746" s="223">
        <v>1.1161596462245624</v>
      </c>
      <c r="G746" s="223">
        <v>1.0926930849583973</v>
      </c>
      <c r="H746" s="223">
        <v>1</v>
      </c>
      <c r="I746" s="223">
        <v>1</v>
      </c>
      <c r="J746" s="223">
        <v>1</v>
      </c>
      <c r="K746" s="223">
        <v>1</v>
      </c>
      <c r="L746" s="223">
        <v>1.1116976318455492</v>
      </c>
      <c r="M746" s="223">
        <v>1.0880567968060006</v>
      </c>
      <c r="N746" s="223">
        <v>1</v>
      </c>
      <c r="O746" s="223">
        <v>1.1035433587447276</v>
      </c>
      <c r="P746" s="223">
        <v>1</v>
      </c>
      <c r="Q746" s="223">
        <v>1.0929037427448201</v>
      </c>
      <c r="R746" s="223">
        <v>1.1007270034456769</v>
      </c>
      <c r="S746" s="223">
        <v>1</v>
      </c>
      <c r="T746" s="223">
        <v>1.0954700996411428</v>
      </c>
      <c r="U746" s="223">
        <v>1</v>
      </c>
      <c r="V746" s="223">
        <v>1</v>
      </c>
      <c r="W746" s="223">
        <v>1.0932067610825662</v>
      </c>
      <c r="X746" s="223">
        <v>1</v>
      </c>
      <c r="Y746" s="223">
        <v>1.0728811110597425</v>
      </c>
      <c r="Z746" s="223">
        <v>1.0987518527993927</v>
      </c>
      <c r="AA746" s="223">
        <v>1.0926233756862858</v>
      </c>
      <c r="AB746" s="223">
        <v>1</v>
      </c>
      <c r="AC746" s="223">
        <v>1</v>
      </c>
      <c r="AD746" s="223">
        <v>1.0666016282234612</v>
      </c>
      <c r="AE746" s="223">
        <v>1</v>
      </c>
      <c r="AF746" s="223">
        <v>1</v>
      </c>
      <c r="AG746" s="223">
        <v>1</v>
      </c>
      <c r="AH746" s="223">
        <v>1.0887375747252819</v>
      </c>
      <c r="AI746" s="223">
        <v>1</v>
      </c>
      <c r="AJ746" s="223">
        <v>1.1058601190053998</v>
      </c>
      <c r="AK746" s="223">
        <v>1.0621242034414962</v>
      </c>
      <c r="AL746" s="223">
        <v>1</v>
      </c>
      <c r="AM746" s="223">
        <v>1.0891291378713726</v>
      </c>
      <c r="AN746" s="223">
        <v>1</v>
      </c>
      <c r="AO746" s="223">
        <v>1.0979240222348703</v>
      </c>
      <c r="AP746" s="223">
        <v>1</v>
      </c>
      <c r="AQ746" s="223">
        <v>1.0908059450533325</v>
      </c>
      <c r="AR746" s="223">
        <v>1</v>
      </c>
      <c r="AS746" s="223">
        <v>1.0891734613667587</v>
      </c>
      <c r="AT746" s="223">
        <v>1.1076671571095815</v>
      </c>
      <c r="AU746" s="223">
        <v>1</v>
      </c>
      <c r="AV746" s="223">
        <v>1.1006111425635863</v>
      </c>
      <c r="AW746" s="223">
        <v>1</v>
      </c>
      <c r="AX746" s="223">
        <v>1</v>
      </c>
      <c r="AY746" s="223">
        <v>1.0664601204378401</v>
      </c>
      <c r="AZ746" s="223">
        <v>1</v>
      </c>
      <c r="BA746" s="223">
        <v>1</v>
      </c>
      <c r="BB746" s="223">
        <v>1</v>
      </c>
    </row>
    <row r="747" spans="1:54">
      <c r="A747" s="224">
        <f t="shared" si="63"/>
        <v>43282</v>
      </c>
      <c r="B747" s="225">
        <f t="shared" si="63"/>
        <v>43282</v>
      </c>
      <c r="C747" s="223">
        <v>1</v>
      </c>
      <c r="D747" s="223">
        <v>1</v>
      </c>
      <c r="E747" s="223">
        <v>1</v>
      </c>
      <c r="F747" s="223">
        <v>1.1127919680291618</v>
      </c>
      <c r="G747" s="223">
        <v>1.0890843258138927</v>
      </c>
      <c r="H747" s="223">
        <v>1</v>
      </c>
      <c r="I747" s="223">
        <v>1</v>
      </c>
      <c r="J747" s="223">
        <v>1</v>
      </c>
      <c r="K747" s="223">
        <v>1</v>
      </c>
      <c r="L747" s="223">
        <v>1.1085368689417412</v>
      </c>
      <c r="M747" s="223">
        <v>1.0858388532780003</v>
      </c>
      <c r="N747" s="223">
        <v>1</v>
      </c>
      <c r="O747" s="223">
        <v>1.1008447299982698</v>
      </c>
      <c r="P747" s="223">
        <v>1</v>
      </c>
      <c r="Q747" s="223">
        <v>1.0900768907155189</v>
      </c>
      <c r="R747" s="223">
        <v>1.0982299580925532</v>
      </c>
      <c r="S747" s="223">
        <v>1</v>
      </c>
      <c r="T747" s="223">
        <v>1.0928627544955321</v>
      </c>
      <c r="U747" s="223">
        <v>1</v>
      </c>
      <c r="V747" s="223">
        <v>1</v>
      </c>
      <c r="W747" s="223">
        <v>1.0906737395523589</v>
      </c>
      <c r="X747" s="223">
        <v>1</v>
      </c>
      <c r="Y747" s="223">
        <v>1.0703055345701156</v>
      </c>
      <c r="Z747" s="223">
        <v>1.0960635038858766</v>
      </c>
      <c r="AA747" s="223">
        <v>1.089611565357776</v>
      </c>
      <c r="AB747" s="223">
        <v>1</v>
      </c>
      <c r="AC747" s="223">
        <v>1</v>
      </c>
      <c r="AD747" s="223">
        <v>1.0635082609536888</v>
      </c>
      <c r="AE747" s="223">
        <v>1</v>
      </c>
      <c r="AF747" s="223">
        <v>1</v>
      </c>
      <c r="AG747" s="223">
        <v>1</v>
      </c>
      <c r="AH747" s="223">
        <v>1.0864298224205748</v>
      </c>
      <c r="AI747" s="223">
        <v>1</v>
      </c>
      <c r="AJ747" s="223">
        <v>1.1027589927784389</v>
      </c>
      <c r="AK747" s="223">
        <v>1.0595915391712545</v>
      </c>
      <c r="AL747" s="223">
        <v>1</v>
      </c>
      <c r="AM747" s="223">
        <v>1.0864934803683346</v>
      </c>
      <c r="AN747" s="223">
        <v>1</v>
      </c>
      <c r="AO747" s="223">
        <v>1.0951019073044364</v>
      </c>
      <c r="AP747" s="223">
        <v>1</v>
      </c>
      <c r="AQ747" s="223">
        <v>1.0886641578118847</v>
      </c>
      <c r="AR747" s="223">
        <v>1</v>
      </c>
      <c r="AS747" s="223">
        <v>1.0865571884053342</v>
      </c>
      <c r="AT747" s="223">
        <v>1.1043977488268222</v>
      </c>
      <c r="AU747" s="223">
        <v>1</v>
      </c>
      <c r="AV747" s="223">
        <v>1.0974893549517839</v>
      </c>
      <c r="AW747" s="223">
        <v>1</v>
      </c>
      <c r="AX747" s="223">
        <v>1</v>
      </c>
      <c r="AY747" s="223">
        <v>1.0634740963025129</v>
      </c>
      <c r="AZ747" s="223">
        <v>1</v>
      </c>
      <c r="BA747" s="223">
        <v>1</v>
      </c>
      <c r="BB747" s="223">
        <v>1</v>
      </c>
    </row>
    <row r="748" spans="1:54">
      <c r="A748" s="224">
        <f t="shared" si="63"/>
        <v>43313</v>
      </c>
      <c r="B748" s="225">
        <f t="shared" si="63"/>
        <v>43313</v>
      </c>
      <c r="C748" s="223">
        <v>1</v>
      </c>
      <c r="D748" s="223">
        <v>1</v>
      </c>
      <c r="E748" s="223">
        <v>1</v>
      </c>
      <c r="F748" s="223">
        <v>1.1093975215053018</v>
      </c>
      <c r="G748" s="223">
        <v>1.0854950671843016</v>
      </c>
      <c r="H748" s="223">
        <v>1</v>
      </c>
      <c r="I748" s="223">
        <v>1</v>
      </c>
      <c r="J748" s="223">
        <v>1</v>
      </c>
      <c r="K748" s="223">
        <v>1</v>
      </c>
      <c r="L748" s="223">
        <v>1.1053861602741031</v>
      </c>
      <c r="M748" s="223">
        <v>1.0836223892900414</v>
      </c>
      <c r="N748" s="223">
        <v>1</v>
      </c>
      <c r="O748" s="223">
        <v>1.0982025007104306</v>
      </c>
      <c r="P748" s="223">
        <v>1</v>
      </c>
      <c r="Q748" s="223">
        <v>1.0873046682670391</v>
      </c>
      <c r="R748" s="223">
        <v>1.09579502388419</v>
      </c>
      <c r="S748" s="223">
        <v>1</v>
      </c>
      <c r="T748" s="223">
        <v>1.0902074482569484</v>
      </c>
      <c r="U748" s="223">
        <v>1</v>
      </c>
      <c r="V748" s="223">
        <v>1</v>
      </c>
      <c r="W748" s="223">
        <v>1.088118640633589</v>
      </c>
      <c r="X748" s="223">
        <v>1</v>
      </c>
      <c r="Y748" s="223">
        <v>1.0678189596275489</v>
      </c>
      <c r="Z748" s="223">
        <v>1.0934022933598186</v>
      </c>
      <c r="AA748" s="223">
        <v>1.0866569676987115</v>
      </c>
      <c r="AB748" s="223">
        <v>1</v>
      </c>
      <c r="AC748" s="223">
        <v>1</v>
      </c>
      <c r="AD748" s="223">
        <v>1.0604638327124818</v>
      </c>
      <c r="AE748" s="223">
        <v>1</v>
      </c>
      <c r="AF748" s="223">
        <v>1</v>
      </c>
      <c r="AG748" s="223">
        <v>1</v>
      </c>
      <c r="AH748" s="223">
        <v>1.0841320202280789</v>
      </c>
      <c r="AI748" s="223">
        <v>1</v>
      </c>
      <c r="AJ748" s="223">
        <v>1.0997668082876539</v>
      </c>
      <c r="AK748" s="223">
        <v>1.0570570794440592</v>
      </c>
      <c r="AL748" s="223">
        <v>1</v>
      </c>
      <c r="AM748" s="223">
        <v>1.0839392060425594</v>
      </c>
      <c r="AN748" s="223">
        <v>1</v>
      </c>
      <c r="AO748" s="223">
        <v>1.0922360027637459</v>
      </c>
      <c r="AP748" s="223">
        <v>1</v>
      </c>
      <c r="AQ748" s="223">
        <v>1.0853564049586775</v>
      </c>
      <c r="AR748" s="223">
        <v>1</v>
      </c>
      <c r="AS748" s="223">
        <v>1.0840167643869749</v>
      </c>
      <c r="AT748" s="223">
        <v>1.1011341508897918</v>
      </c>
      <c r="AU748" s="223">
        <v>1</v>
      </c>
      <c r="AV748" s="223">
        <v>1.0943439104095656</v>
      </c>
      <c r="AW748" s="223">
        <v>1</v>
      </c>
      <c r="AX748" s="223">
        <v>1</v>
      </c>
      <c r="AY748" s="223">
        <v>1.0605273982640897</v>
      </c>
      <c r="AZ748" s="223">
        <v>1</v>
      </c>
      <c r="BA748" s="223">
        <v>1</v>
      </c>
      <c r="BB748" s="223">
        <v>1</v>
      </c>
    </row>
    <row r="749" spans="1:54">
      <c r="A749" s="224">
        <f t="shared" si="63"/>
        <v>43344</v>
      </c>
      <c r="B749" s="225">
        <f t="shared" si="63"/>
        <v>43344</v>
      </c>
      <c r="C749" s="223">
        <v>1</v>
      </c>
      <c r="D749" s="223">
        <v>1</v>
      </c>
      <c r="E749" s="223">
        <v>1</v>
      </c>
      <c r="F749" s="223">
        <v>1.1059779554667968</v>
      </c>
      <c r="G749" s="223">
        <v>1.0819242025257303</v>
      </c>
      <c r="H749" s="223">
        <v>1</v>
      </c>
      <c r="I749" s="223">
        <v>1</v>
      </c>
      <c r="J749" s="223">
        <v>1</v>
      </c>
      <c r="K749" s="223">
        <v>1</v>
      </c>
      <c r="L749" s="223">
        <v>1.1022449620523482</v>
      </c>
      <c r="M749" s="223">
        <v>1.0814073394010928</v>
      </c>
      <c r="N749" s="223">
        <v>1</v>
      </c>
      <c r="O749" s="223">
        <v>1.0956134649358995</v>
      </c>
      <c r="P749" s="223">
        <v>1</v>
      </c>
      <c r="Q749" s="223">
        <v>1.0845839479426362</v>
      </c>
      <c r="R749" s="223">
        <v>1.0934187012718424</v>
      </c>
      <c r="S749" s="223">
        <v>1</v>
      </c>
      <c r="T749" s="223">
        <v>1.0875069486528928</v>
      </c>
      <c r="U749" s="223">
        <v>1</v>
      </c>
      <c r="V749" s="223">
        <v>1</v>
      </c>
      <c r="W749" s="223">
        <v>1.0855427460325429</v>
      </c>
      <c r="X749" s="223">
        <v>1</v>
      </c>
      <c r="Y749" s="223">
        <v>1.0654163216877102</v>
      </c>
      <c r="Z749" s="223">
        <v>1.0907666940610443</v>
      </c>
      <c r="AA749" s="223">
        <v>1.0837562775030232</v>
      </c>
      <c r="AB749" s="223">
        <v>1</v>
      </c>
      <c r="AC749" s="223">
        <v>1</v>
      </c>
      <c r="AD749" s="223">
        <v>1.0574655025900135</v>
      </c>
      <c r="AE749" s="223">
        <v>1</v>
      </c>
      <c r="AF749" s="223">
        <v>1</v>
      </c>
      <c r="AG749" s="223">
        <v>1</v>
      </c>
      <c r="AH749" s="223">
        <v>1.081843628518053</v>
      </c>
      <c r="AI749" s="223">
        <v>1</v>
      </c>
      <c r="AJ749" s="223">
        <v>1.0968772165353613</v>
      </c>
      <c r="AK749" s="223">
        <v>1.0545209537895059</v>
      </c>
      <c r="AL749" s="223">
        <v>1</v>
      </c>
      <c r="AM749" s="223">
        <v>1.0814616816000566</v>
      </c>
      <c r="AN749" s="223">
        <v>1</v>
      </c>
      <c r="AO749" s="223">
        <v>1.0893288756800534</v>
      </c>
      <c r="AP749" s="223">
        <v>1</v>
      </c>
      <c r="AQ749" s="223">
        <v>1.0820486521054702</v>
      </c>
      <c r="AR749" s="223">
        <v>1</v>
      </c>
      <c r="AS749" s="223">
        <v>1.0815478774177343</v>
      </c>
      <c r="AT749" s="223">
        <v>1.0978760723322671</v>
      </c>
      <c r="AU749" s="223">
        <v>1</v>
      </c>
      <c r="AV749" s="223">
        <v>1.0911762468511852</v>
      </c>
      <c r="AW749" s="223">
        <v>1</v>
      </c>
      <c r="AX749" s="223">
        <v>1</v>
      </c>
      <c r="AY749" s="223">
        <v>1.0576177625824317</v>
      </c>
      <c r="AZ749" s="223">
        <v>1</v>
      </c>
      <c r="BA749" s="223">
        <v>1</v>
      </c>
      <c r="BB749" s="223">
        <v>1</v>
      </c>
    </row>
    <row r="750" spans="1:54">
      <c r="A750" s="224">
        <f t="shared" si="63"/>
        <v>43374</v>
      </c>
      <c r="B750" s="225">
        <f t="shared" si="63"/>
        <v>43374</v>
      </c>
      <c r="C750" s="223">
        <v>1</v>
      </c>
      <c r="D750" s="223">
        <v>1</v>
      </c>
      <c r="E750" s="223">
        <v>1</v>
      </c>
      <c r="F750" s="223">
        <v>1.1025336361284794</v>
      </c>
      <c r="G750" s="223">
        <v>1.078371562748085</v>
      </c>
      <c r="H750" s="223">
        <v>1</v>
      </c>
      <c r="I750" s="223">
        <v>1</v>
      </c>
      <c r="J750" s="223">
        <v>1</v>
      </c>
      <c r="K750" s="223">
        <v>1</v>
      </c>
      <c r="L750" s="223">
        <v>1.0991132146264897</v>
      </c>
      <c r="M750" s="223">
        <v>1.0791937099581712</v>
      </c>
      <c r="N750" s="223">
        <v>1</v>
      </c>
      <c r="O750" s="223">
        <v>1.0930771269279673</v>
      </c>
      <c r="P750" s="223">
        <v>1</v>
      </c>
      <c r="Q750" s="223">
        <v>1.0819142268563378</v>
      </c>
      <c r="R750" s="223">
        <v>1.0911004762283083</v>
      </c>
      <c r="S750" s="223">
        <v>1</v>
      </c>
      <c r="T750" s="223">
        <v>1.0847617202613202</v>
      </c>
      <c r="U750" s="223">
        <v>1</v>
      </c>
      <c r="V750" s="223">
        <v>1</v>
      </c>
      <c r="W750" s="223">
        <v>1.0829462776020844</v>
      </c>
      <c r="X750" s="223">
        <v>1</v>
      </c>
      <c r="Y750" s="223">
        <v>1.0630968328287547</v>
      </c>
      <c r="Z750" s="223">
        <v>1.0881564834670081</v>
      </c>
      <c r="AA750" s="223">
        <v>1.0809089374792176</v>
      </c>
      <c r="AB750" s="223">
        <v>1</v>
      </c>
      <c r="AC750" s="223">
        <v>1</v>
      </c>
      <c r="AD750" s="223">
        <v>1.054512779943821</v>
      </c>
      <c r="AE750" s="223">
        <v>1</v>
      </c>
      <c r="AF750" s="223">
        <v>1</v>
      </c>
      <c r="AG750" s="223">
        <v>1</v>
      </c>
      <c r="AH750" s="223">
        <v>1.0795645866808696</v>
      </c>
      <c r="AI750" s="223">
        <v>1</v>
      </c>
      <c r="AJ750" s="223">
        <v>1.0940890994132393</v>
      </c>
      <c r="AK750" s="223">
        <v>1.0519832064443277</v>
      </c>
      <c r="AL750" s="223">
        <v>1</v>
      </c>
      <c r="AM750" s="223">
        <v>1.0790601842390406</v>
      </c>
      <c r="AN750" s="223">
        <v>1</v>
      </c>
      <c r="AO750" s="223">
        <v>1.0863809914292455</v>
      </c>
      <c r="AP750" s="223">
        <v>1</v>
      </c>
      <c r="AQ750" s="223">
        <v>1.0787408992522627</v>
      </c>
      <c r="AR750" s="223">
        <v>1</v>
      </c>
      <c r="AS750" s="223">
        <v>1.0791498603544911</v>
      </c>
      <c r="AT750" s="223">
        <v>1.0946235027239815</v>
      </c>
      <c r="AU750" s="223">
        <v>1</v>
      </c>
      <c r="AV750" s="223">
        <v>1.0879866682511941</v>
      </c>
      <c r="AW750" s="223">
        <v>1</v>
      </c>
      <c r="AX750" s="223">
        <v>1</v>
      </c>
      <c r="AY750" s="223">
        <v>1.0547448146501979</v>
      </c>
      <c r="AZ750" s="223">
        <v>1</v>
      </c>
      <c r="BA750" s="223">
        <v>1</v>
      </c>
      <c r="BB750" s="223">
        <v>1</v>
      </c>
    </row>
    <row r="751" spans="1:54">
      <c r="A751" s="224">
        <f t="shared" si="63"/>
        <v>43405</v>
      </c>
      <c r="B751" s="225">
        <f t="shared" si="63"/>
        <v>43405</v>
      </c>
      <c r="C751" s="223">
        <v>1</v>
      </c>
      <c r="D751" s="223">
        <v>1</v>
      </c>
      <c r="E751" s="223">
        <v>1</v>
      </c>
      <c r="F751" s="223">
        <v>1.0990640735901964</v>
      </c>
      <c r="G751" s="223">
        <v>1.0748376041353336</v>
      </c>
      <c r="H751" s="223">
        <v>1</v>
      </c>
      <c r="I751" s="223">
        <v>1</v>
      </c>
      <c r="J751" s="223">
        <v>1</v>
      </c>
      <c r="K751" s="223">
        <v>1</v>
      </c>
      <c r="L751" s="223">
        <v>1.095991181195459</v>
      </c>
      <c r="M751" s="223">
        <v>1.0769815551422821</v>
      </c>
      <c r="N751" s="223">
        <v>1</v>
      </c>
      <c r="O751" s="223">
        <v>1.0905947986939108</v>
      </c>
      <c r="P751" s="223">
        <v>1</v>
      </c>
      <c r="Q751" s="223">
        <v>1.0792967528823696</v>
      </c>
      <c r="R751" s="223">
        <v>1.0888418259657933</v>
      </c>
      <c r="S751" s="223">
        <v>1</v>
      </c>
      <c r="T751" s="223">
        <v>1.081970691309909</v>
      </c>
      <c r="U751" s="223">
        <v>1</v>
      </c>
      <c r="V751" s="223">
        <v>1</v>
      </c>
      <c r="W751" s="223">
        <v>1.0803287501952545</v>
      </c>
      <c r="X751" s="223">
        <v>1</v>
      </c>
      <c r="Y751" s="223">
        <v>1.0608625577245441</v>
      </c>
      <c r="Z751" s="223">
        <v>1.0855723092230913</v>
      </c>
      <c r="AA751" s="223">
        <v>1.0781162235448976</v>
      </c>
      <c r="AB751" s="223">
        <v>1</v>
      </c>
      <c r="AC751" s="223">
        <v>1</v>
      </c>
      <c r="AD751" s="223">
        <v>1.0516067421576751</v>
      </c>
      <c r="AE751" s="223">
        <v>1</v>
      </c>
      <c r="AF751" s="223">
        <v>1</v>
      </c>
      <c r="AG751" s="223">
        <v>1</v>
      </c>
      <c r="AH751" s="223">
        <v>1.0772951535318309</v>
      </c>
      <c r="AI751" s="223">
        <v>1</v>
      </c>
      <c r="AJ751" s="223">
        <v>1.0914048287552691</v>
      </c>
      <c r="AK751" s="223">
        <v>1.0494438246713937</v>
      </c>
      <c r="AL751" s="223">
        <v>1</v>
      </c>
      <c r="AM751" s="223">
        <v>1.0767365995496083</v>
      </c>
      <c r="AN751" s="223">
        <v>1</v>
      </c>
      <c r="AO751" s="223">
        <v>1.0833914132255216</v>
      </c>
      <c r="AP751" s="223">
        <v>1</v>
      </c>
      <c r="AQ751" s="223">
        <v>1.0754331463990554</v>
      </c>
      <c r="AR751" s="223">
        <v>1</v>
      </c>
      <c r="AS751" s="223">
        <v>1.0768244771593296</v>
      </c>
      <c r="AT751" s="223">
        <v>1.0913766186189968</v>
      </c>
      <c r="AU751" s="223">
        <v>1</v>
      </c>
      <c r="AV751" s="223">
        <v>1.0847747218229311</v>
      </c>
      <c r="AW751" s="223">
        <v>1</v>
      </c>
      <c r="AX751" s="223">
        <v>1</v>
      </c>
      <c r="AY751" s="223">
        <v>1.0519094401318081</v>
      </c>
      <c r="AZ751" s="223">
        <v>1</v>
      </c>
      <c r="BA751" s="223">
        <v>1</v>
      </c>
      <c r="BB751" s="223">
        <v>1</v>
      </c>
    </row>
    <row r="752" spans="1:54">
      <c r="A752" s="224">
        <f t="shared" si="63"/>
        <v>43435</v>
      </c>
      <c r="B752" s="225">
        <f t="shared" si="63"/>
        <v>43435</v>
      </c>
      <c r="C752" s="223">
        <v>1</v>
      </c>
      <c r="D752" s="223">
        <v>1</v>
      </c>
      <c r="E752" s="223">
        <v>1</v>
      </c>
      <c r="F752" s="223">
        <v>1.0955696359840623</v>
      </c>
      <c r="G752" s="223">
        <v>1.0713221561322428</v>
      </c>
      <c r="H752" s="223">
        <v>1</v>
      </c>
      <c r="I752" s="223">
        <v>1</v>
      </c>
      <c r="J752" s="223">
        <v>1</v>
      </c>
      <c r="K752" s="223">
        <v>1</v>
      </c>
      <c r="L752" s="223">
        <v>1.0928788011926989</v>
      </c>
      <c r="M752" s="223">
        <v>1.0747708812877566</v>
      </c>
      <c r="N752" s="223">
        <v>1</v>
      </c>
      <c r="O752" s="223">
        <v>1.0881659784482056</v>
      </c>
      <c r="P752" s="223">
        <v>1</v>
      </c>
      <c r="Q752" s="223">
        <v>1.0767310175834941</v>
      </c>
      <c r="R752" s="223">
        <v>1.0866422294702716</v>
      </c>
      <c r="S752" s="223">
        <v>1</v>
      </c>
      <c r="T752" s="223">
        <v>1.0791343318759758</v>
      </c>
      <c r="U752" s="223">
        <v>1</v>
      </c>
      <c r="V752" s="223">
        <v>1</v>
      </c>
      <c r="W752" s="223">
        <v>1.0776903883454469</v>
      </c>
      <c r="X752" s="223">
        <v>1</v>
      </c>
      <c r="Y752" s="223">
        <v>1.058712698829714</v>
      </c>
      <c r="Z752" s="223">
        <v>1.0830139459562731</v>
      </c>
      <c r="AA752" s="223">
        <v>1.0753775730469139</v>
      </c>
      <c r="AB752" s="223">
        <v>1</v>
      </c>
      <c r="AC752" s="223">
        <v>1</v>
      </c>
      <c r="AD752" s="223">
        <v>1.0487468943658875</v>
      </c>
      <c r="AE752" s="223">
        <v>1</v>
      </c>
      <c r="AF752" s="223">
        <v>1</v>
      </c>
      <c r="AG752" s="223">
        <v>1</v>
      </c>
      <c r="AH752" s="223">
        <v>1.0750352674408559</v>
      </c>
      <c r="AI752" s="223">
        <v>1</v>
      </c>
      <c r="AJ752" s="223">
        <v>1.0888232767588923</v>
      </c>
      <c r="AK752" s="223">
        <v>1.0469028530520637</v>
      </c>
      <c r="AL752" s="223">
        <v>1</v>
      </c>
      <c r="AM752" s="223">
        <v>1.0744901959614241</v>
      </c>
      <c r="AN752" s="223">
        <v>1</v>
      </c>
      <c r="AO752" s="223">
        <v>1.0803606111021296</v>
      </c>
      <c r="AP752" s="223">
        <v>1</v>
      </c>
      <c r="AQ752" s="223">
        <v>1.0721253935458481</v>
      </c>
      <c r="AR752" s="223">
        <v>1</v>
      </c>
      <c r="AS752" s="223">
        <v>1.0745710524613825</v>
      </c>
      <c r="AT752" s="223">
        <v>1.0881354090216901</v>
      </c>
      <c r="AU752" s="223">
        <v>1</v>
      </c>
      <c r="AV752" s="223">
        <v>1.0815407136504345</v>
      </c>
      <c r="AW752" s="223">
        <v>1</v>
      </c>
      <c r="AX752" s="223">
        <v>1</v>
      </c>
      <c r="AY752" s="223">
        <v>1.0491112608088324</v>
      </c>
      <c r="AZ752" s="223">
        <v>1</v>
      </c>
      <c r="BA752" s="223">
        <v>1</v>
      </c>
      <c r="BB752" s="223">
        <v>1</v>
      </c>
    </row>
    <row r="753" spans="1:54">
      <c r="A753" s="224">
        <f t="shared" si="63"/>
        <v>43466</v>
      </c>
      <c r="B753" s="225">
        <f t="shared" si="63"/>
        <v>43466</v>
      </c>
      <c r="C753" s="223">
        <v>1</v>
      </c>
      <c r="D753" s="223">
        <v>1</v>
      </c>
      <c r="E753" s="223">
        <v>1</v>
      </c>
      <c r="F753" s="223">
        <v>1.0920714925693493</v>
      </c>
      <c r="G753" s="223">
        <v>1.0678524393694171</v>
      </c>
      <c r="H753" s="223">
        <v>1</v>
      </c>
      <c r="I753" s="223">
        <v>1</v>
      </c>
      <c r="J753" s="223">
        <v>1</v>
      </c>
      <c r="K753" s="223">
        <v>1</v>
      </c>
      <c r="L753" s="223">
        <v>1.0897827975605805</v>
      </c>
      <c r="M753" s="223">
        <v>1.0725623080182678</v>
      </c>
      <c r="N753" s="223">
        <v>1</v>
      </c>
      <c r="O753" s="223">
        <v>1.0857757581970746</v>
      </c>
      <c r="P753" s="223">
        <v>1</v>
      </c>
      <c r="Q753" s="223">
        <v>1.0742126289219547</v>
      </c>
      <c r="R753" s="223">
        <v>1.0844816195399813</v>
      </c>
      <c r="S753" s="223">
        <v>1</v>
      </c>
      <c r="T753" s="223">
        <v>1.0762744984685655</v>
      </c>
      <c r="U753" s="223">
        <v>1</v>
      </c>
      <c r="V753" s="223">
        <v>1</v>
      </c>
      <c r="W753" s="223">
        <v>1.0750441614514361</v>
      </c>
      <c r="X753" s="223">
        <v>1</v>
      </c>
      <c r="Y753" s="223">
        <v>1.0566449199597732</v>
      </c>
      <c r="Z753" s="223">
        <v>1.080478774333409</v>
      </c>
      <c r="AA753" s="223">
        <v>1.0726925974873738</v>
      </c>
      <c r="AB753" s="223">
        <v>1</v>
      </c>
      <c r="AC753" s="223">
        <v>1</v>
      </c>
      <c r="AD753" s="223">
        <v>1.0459575195440867</v>
      </c>
      <c r="AE753" s="223">
        <v>1</v>
      </c>
      <c r="AF753" s="223">
        <v>1</v>
      </c>
      <c r="AG753" s="223">
        <v>1</v>
      </c>
      <c r="AH753" s="223">
        <v>1.0727846161385193</v>
      </c>
      <c r="AI753" s="223">
        <v>1</v>
      </c>
      <c r="AJ753" s="223">
        <v>1.0863211874405658</v>
      </c>
      <c r="AK753" s="223">
        <v>1.0443725969144235</v>
      </c>
      <c r="AL753" s="223">
        <v>1</v>
      </c>
      <c r="AM753" s="223">
        <v>1.072305442332999</v>
      </c>
      <c r="AN753" s="223">
        <v>1</v>
      </c>
      <c r="AO753" s="223">
        <v>1.0773129590269745</v>
      </c>
      <c r="AP753" s="223">
        <v>1</v>
      </c>
      <c r="AQ753" s="223">
        <v>1.0688176406926406</v>
      </c>
      <c r="AR753" s="223">
        <v>1</v>
      </c>
      <c r="AS753" s="223">
        <v>1.0723753358211205</v>
      </c>
      <c r="AT753" s="223">
        <v>1.0849132938555655</v>
      </c>
      <c r="AU753" s="223">
        <v>1</v>
      </c>
      <c r="AV753" s="223">
        <v>1.0783083513448464</v>
      </c>
      <c r="AW753" s="223">
        <v>1</v>
      </c>
      <c r="AX753" s="223">
        <v>1</v>
      </c>
      <c r="AY753" s="223">
        <v>1.0463752160566213</v>
      </c>
      <c r="AZ753" s="223">
        <v>1</v>
      </c>
      <c r="BA753" s="223">
        <v>1</v>
      </c>
      <c r="BB753" s="223">
        <v>1</v>
      </c>
    </row>
    <row r="754" spans="1:54">
      <c r="A754" s="224">
        <f t="shared" si="63"/>
        <v>43497</v>
      </c>
      <c r="B754" s="225">
        <f t="shared" si="63"/>
        <v>43497</v>
      </c>
      <c r="C754" s="223">
        <v>1</v>
      </c>
      <c r="D754" s="223">
        <v>1</v>
      </c>
      <c r="E754" s="223">
        <v>1</v>
      </c>
      <c r="F754" s="223">
        <v>1.0886233398181071</v>
      </c>
      <c r="G754" s="223">
        <v>1.064498537943622</v>
      </c>
      <c r="H754" s="223">
        <v>1</v>
      </c>
      <c r="I754" s="223">
        <v>1</v>
      </c>
      <c r="J754" s="223">
        <v>1</v>
      </c>
      <c r="K754" s="223">
        <v>1</v>
      </c>
      <c r="L754" s="223">
        <v>1.0867204956990135</v>
      </c>
      <c r="M754" s="223">
        <v>1.07035741757819</v>
      </c>
      <c r="N754" s="223">
        <v>1</v>
      </c>
      <c r="O754" s="223">
        <v>1.0833866264576153</v>
      </c>
      <c r="P754" s="223">
        <v>1</v>
      </c>
      <c r="Q754" s="223">
        <v>1.0717310844854089</v>
      </c>
      <c r="R754" s="223">
        <v>1.0823092538202042</v>
      </c>
      <c r="S754" s="223">
        <v>1</v>
      </c>
      <c r="T754" s="223">
        <v>1.073446581146464</v>
      </c>
      <c r="U754" s="223">
        <v>1</v>
      </c>
      <c r="V754" s="223">
        <v>1</v>
      </c>
      <c r="W754" s="223">
        <v>1.0724230254977651</v>
      </c>
      <c r="X754" s="223">
        <v>1</v>
      </c>
      <c r="Y754" s="223">
        <v>1.0546544864531482</v>
      </c>
      <c r="Z754" s="223">
        <v>1.0779604076358849</v>
      </c>
      <c r="AA754" s="223">
        <v>1.0700611608500452</v>
      </c>
      <c r="AB754" s="223">
        <v>1</v>
      </c>
      <c r="AC754" s="223">
        <v>1</v>
      </c>
      <c r="AD754" s="223">
        <v>1.0433018258808306</v>
      </c>
      <c r="AE754" s="223">
        <v>1</v>
      </c>
      <c r="AF754" s="223">
        <v>1</v>
      </c>
      <c r="AG754" s="223">
        <v>1</v>
      </c>
      <c r="AH754" s="223">
        <v>1.0705424889328115</v>
      </c>
      <c r="AI754" s="223">
        <v>1</v>
      </c>
      <c r="AJ754" s="223">
        <v>1.0838406029303067</v>
      </c>
      <c r="AK754" s="223">
        <v>1.04188458434353</v>
      </c>
      <c r="AL754" s="223">
        <v>1</v>
      </c>
      <c r="AM754" s="223">
        <v>1.0701435653757079</v>
      </c>
      <c r="AN754" s="223">
        <v>1</v>
      </c>
      <c r="AO754" s="223">
        <v>1.07431028435404</v>
      </c>
      <c r="AP754" s="223">
        <v>1</v>
      </c>
      <c r="AQ754" s="223">
        <v>1.0655098878394333</v>
      </c>
      <c r="AR754" s="223">
        <v>1</v>
      </c>
      <c r="AS754" s="223">
        <v>1.0702017560810713</v>
      </c>
      <c r="AT754" s="223">
        <v>1.081744695674363</v>
      </c>
      <c r="AU754" s="223">
        <v>1</v>
      </c>
      <c r="AV754" s="223">
        <v>1.0751379740751483</v>
      </c>
      <c r="AW754" s="223">
        <v>1</v>
      </c>
      <c r="AX754" s="223">
        <v>1</v>
      </c>
      <c r="AY754" s="223">
        <v>1.0437660155747506</v>
      </c>
      <c r="AZ754" s="223">
        <v>1</v>
      </c>
      <c r="BA754" s="223">
        <v>1</v>
      </c>
      <c r="BB754" s="223">
        <v>1</v>
      </c>
    </row>
    <row r="755" spans="1:54">
      <c r="A755" s="224">
        <f t="shared" si="63"/>
        <v>43525</v>
      </c>
      <c r="B755" s="225">
        <f t="shared" si="63"/>
        <v>43525</v>
      </c>
      <c r="C755" s="223">
        <v>1</v>
      </c>
      <c r="D755" s="223">
        <v>1</v>
      </c>
      <c r="E755" s="223">
        <v>1</v>
      </c>
      <c r="F755" s="223">
        <v>1.0852570253839229</v>
      </c>
      <c r="G755" s="223">
        <v>1.0613027516030076</v>
      </c>
      <c r="H755" s="223">
        <v>1</v>
      </c>
      <c r="I755" s="223">
        <v>1</v>
      </c>
      <c r="J755" s="223">
        <v>1</v>
      </c>
      <c r="K755" s="223">
        <v>1</v>
      </c>
      <c r="L755" s="223">
        <v>1.0837024072961603</v>
      </c>
      <c r="M755" s="223">
        <v>1.0681571900815687</v>
      </c>
      <c r="N755" s="223">
        <v>1</v>
      </c>
      <c r="O755" s="223">
        <v>1.0809767245264061</v>
      </c>
      <c r="P755" s="223">
        <v>1</v>
      </c>
      <c r="Q755" s="223">
        <v>1.0692807449215638</v>
      </c>
      <c r="R755" s="223">
        <v>1.0800953709799566</v>
      </c>
      <c r="S755" s="223">
        <v>1</v>
      </c>
      <c r="T755" s="223">
        <v>1.070683301168277</v>
      </c>
      <c r="U755" s="223">
        <v>1</v>
      </c>
      <c r="V755" s="223">
        <v>1</v>
      </c>
      <c r="W755" s="223">
        <v>1.069846541038264</v>
      </c>
      <c r="X755" s="223">
        <v>1</v>
      </c>
      <c r="Y755" s="223">
        <v>1.052739757708653</v>
      </c>
      <c r="Z755" s="223">
        <v>1.0754553424221727</v>
      </c>
      <c r="AA755" s="223">
        <v>1.0674838910354179</v>
      </c>
      <c r="AB755" s="223">
        <v>1</v>
      </c>
      <c r="AC755" s="223">
        <v>1</v>
      </c>
      <c r="AD755" s="223">
        <v>1.0408186375033637</v>
      </c>
      <c r="AE755" s="223">
        <v>1</v>
      </c>
      <c r="AF755" s="223">
        <v>1</v>
      </c>
      <c r="AG755" s="223">
        <v>1</v>
      </c>
      <c r="AH755" s="223">
        <v>1.0683085887906865</v>
      </c>
      <c r="AI755" s="223">
        <v>1</v>
      </c>
      <c r="AJ755" s="223">
        <v>1.0813480273499969</v>
      </c>
      <c r="AK755" s="223">
        <v>1.0394577778180385</v>
      </c>
      <c r="AL755" s="223">
        <v>1</v>
      </c>
      <c r="AM755" s="223">
        <v>1.0679822375533279</v>
      </c>
      <c r="AN755" s="223">
        <v>1</v>
      </c>
      <c r="AO755" s="223">
        <v>1.0713891999702974</v>
      </c>
      <c r="AP755" s="223">
        <v>1</v>
      </c>
      <c r="AQ755" s="223">
        <v>1.0622021349862258</v>
      </c>
      <c r="AR755" s="223">
        <v>1</v>
      </c>
      <c r="AS755" s="223">
        <v>1.068029844386863</v>
      </c>
      <c r="AT755" s="223">
        <v>1.0786503246792867</v>
      </c>
      <c r="AU755" s="223">
        <v>1</v>
      </c>
      <c r="AV755" s="223">
        <v>1.0720655092859477</v>
      </c>
      <c r="AW755" s="223">
        <v>1</v>
      </c>
      <c r="AX755" s="223">
        <v>1</v>
      </c>
      <c r="AY755" s="223">
        <v>1.0413232659582903</v>
      </c>
      <c r="AZ755" s="223">
        <v>1</v>
      </c>
      <c r="BA755" s="223">
        <v>1</v>
      </c>
      <c r="BB755" s="223">
        <v>1</v>
      </c>
    </row>
    <row r="756" spans="1:54">
      <c r="A756" s="224">
        <f t="shared" si="63"/>
        <v>43556</v>
      </c>
      <c r="B756" s="225">
        <f t="shared" si="63"/>
        <v>43556</v>
      </c>
      <c r="C756" s="223">
        <v>1</v>
      </c>
      <c r="D756" s="223">
        <v>1</v>
      </c>
      <c r="E756" s="223">
        <v>1</v>
      </c>
      <c r="F756" s="223">
        <v>1.0819703606367601</v>
      </c>
      <c r="G756" s="223">
        <v>1.0582610212484898</v>
      </c>
      <c r="H756" s="223">
        <v>1</v>
      </c>
      <c r="I756" s="223">
        <v>1</v>
      </c>
      <c r="J756" s="223">
        <v>1</v>
      </c>
      <c r="K756" s="223">
        <v>1</v>
      </c>
      <c r="L756" s="223">
        <v>1.0807273969700917</v>
      </c>
      <c r="M756" s="223">
        <v>1.0659615312668023</v>
      </c>
      <c r="N756" s="223">
        <v>1</v>
      </c>
      <c r="O756" s="223">
        <v>1.0785466050843628</v>
      </c>
      <c r="P756" s="223">
        <v>1</v>
      </c>
      <c r="Q756" s="223">
        <v>1.0668608592831008</v>
      </c>
      <c r="R756" s="223">
        <v>1.077841027171079</v>
      </c>
      <c r="S756" s="223">
        <v>1</v>
      </c>
      <c r="T756" s="223">
        <v>1.0679830400083135</v>
      </c>
      <c r="U756" s="223">
        <v>1</v>
      </c>
      <c r="V756" s="223">
        <v>1</v>
      </c>
      <c r="W756" s="223">
        <v>1.067313613573857</v>
      </c>
      <c r="X756" s="223">
        <v>1</v>
      </c>
      <c r="Y756" s="223">
        <v>1.050899057621884</v>
      </c>
      <c r="Z756" s="223">
        <v>1.0729632698648923</v>
      </c>
      <c r="AA756" s="223">
        <v>1.0649594600745251</v>
      </c>
      <c r="AB756" s="223">
        <v>1</v>
      </c>
      <c r="AC756" s="223">
        <v>1</v>
      </c>
      <c r="AD756" s="223">
        <v>1.0385039837252639</v>
      </c>
      <c r="AE756" s="223">
        <v>1</v>
      </c>
      <c r="AF756" s="223">
        <v>1</v>
      </c>
      <c r="AG756" s="223">
        <v>1</v>
      </c>
      <c r="AH756" s="223">
        <v>1.0660827349307844</v>
      </c>
      <c r="AI756" s="223">
        <v>1</v>
      </c>
      <c r="AJ756" s="223">
        <v>1.0788437951322145</v>
      </c>
      <c r="AK756" s="223">
        <v>1.0370906968716063</v>
      </c>
      <c r="AL756" s="223">
        <v>1</v>
      </c>
      <c r="AM756" s="223">
        <v>1.0658214638245402</v>
      </c>
      <c r="AN756" s="223">
        <v>1</v>
      </c>
      <c r="AO756" s="223">
        <v>1.0685476303598918</v>
      </c>
      <c r="AP756" s="223">
        <v>1</v>
      </c>
      <c r="AQ756" s="223">
        <v>1.0588943821330186</v>
      </c>
      <c r="AR756" s="223">
        <v>1</v>
      </c>
      <c r="AS756" s="223">
        <v>1.0658595787786467</v>
      </c>
      <c r="AT756" s="223">
        <v>1.0756282522160086</v>
      </c>
      <c r="AU756" s="223">
        <v>1</v>
      </c>
      <c r="AV756" s="223">
        <v>1.0690884307125108</v>
      </c>
      <c r="AW756" s="223">
        <v>1</v>
      </c>
      <c r="AX756" s="223">
        <v>1</v>
      </c>
      <c r="AY756" s="223">
        <v>1.039043147797976</v>
      </c>
      <c r="AZ756" s="223">
        <v>1</v>
      </c>
      <c r="BA756" s="223">
        <v>1</v>
      </c>
      <c r="BB756" s="223">
        <v>1</v>
      </c>
    </row>
    <row r="757" spans="1:54">
      <c r="A757" s="224">
        <f t="shared" si="63"/>
        <v>43586</v>
      </c>
      <c r="B757" s="225">
        <f t="shared" si="63"/>
        <v>43586</v>
      </c>
      <c r="C757" s="223">
        <v>1</v>
      </c>
      <c r="D757" s="223">
        <v>1</v>
      </c>
      <c r="E757" s="223">
        <v>1</v>
      </c>
      <c r="F757" s="223">
        <v>1.078762474032261</v>
      </c>
      <c r="G757" s="223">
        <v>1.0553718311251039</v>
      </c>
      <c r="H757" s="223">
        <v>1</v>
      </c>
      <c r="I757" s="223">
        <v>1</v>
      </c>
      <c r="J757" s="223">
        <v>1</v>
      </c>
      <c r="K757" s="223">
        <v>1</v>
      </c>
      <c r="L757" s="223">
        <v>1.0777950405954275</v>
      </c>
      <c r="M757" s="223">
        <v>1.0637704218907396</v>
      </c>
      <c r="N757" s="223">
        <v>1</v>
      </c>
      <c r="O757" s="223">
        <v>1.0760964869221188</v>
      </c>
      <c r="P757" s="223">
        <v>1</v>
      </c>
      <c r="Q757" s="223">
        <v>1.064471178324695</v>
      </c>
      <c r="R757" s="223">
        <v>1.0755466111664023</v>
      </c>
      <c r="S757" s="223">
        <v>1</v>
      </c>
      <c r="T757" s="223">
        <v>1.0653452185225476</v>
      </c>
      <c r="U757" s="223">
        <v>1</v>
      </c>
      <c r="V757" s="223">
        <v>1</v>
      </c>
      <c r="W757" s="223">
        <v>1.0648238665265781</v>
      </c>
      <c r="X757" s="223">
        <v>1</v>
      </c>
      <c r="Y757" s="223">
        <v>1.0491319270070589</v>
      </c>
      <c r="Z757" s="223">
        <v>1.0704840950457897</v>
      </c>
      <c r="AA757" s="223">
        <v>1.0624874108791298</v>
      </c>
      <c r="AB757" s="223">
        <v>1</v>
      </c>
      <c r="AC757" s="223">
        <v>1</v>
      </c>
      <c r="AD757" s="223">
        <v>1.0363566673386528</v>
      </c>
      <c r="AE757" s="223">
        <v>1</v>
      </c>
      <c r="AF757" s="223">
        <v>1</v>
      </c>
      <c r="AG757" s="223">
        <v>1</v>
      </c>
      <c r="AH757" s="223">
        <v>1.063864878880153</v>
      </c>
      <c r="AI757" s="223">
        <v>1</v>
      </c>
      <c r="AJ757" s="223">
        <v>1.0763280479543942</v>
      </c>
      <c r="AK757" s="223">
        <v>1.0347828449930536</v>
      </c>
      <c r="AL757" s="223">
        <v>1</v>
      </c>
      <c r="AM757" s="223">
        <v>1.0636612580425595</v>
      </c>
      <c r="AN757" s="223">
        <v>1</v>
      </c>
      <c r="AO757" s="223">
        <v>1.0657848121724498</v>
      </c>
      <c r="AP757" s="223">
        <v>1</v>
      </c>
      <c r="AQ757" s="223">
        <v>1.0555866292798111</v>
      </c>
      <c r="AR757" s="223">
        <v>1</v>
      </c>
      <c r="AS757" s="223">
        <v>1.063690964175916</v>
      </c>
      <c r="AT757" s="223">
        <v>1.0726777437054009</v>
      </c>
      <c r="AU757" s="223">
        <v>1</v>
      </c>
      <c r="AV757" s="223">
        <v>1.0662057869995478</v>
      </c>
      <c r="AW757" s="223">
        <v>1</v>
      </c>
      <c r="AX757" s="223">
        <v>1</v>
      </c>
      <c r="AY757" s="223">
        <v>1.0369245177636806</v>
      </c>
      <c r="AZ757" s="223">
        <v>1</v>
      </c>
      <c r="BA757" s="223">
        <v>1</v>
      </c>
      <c r="BB757" s="223">
        <v>1</v>
      </c>
    </row>
    <row r="758" spans="1:54">
      <c r="A758" s="224">
        <f t="shared" si="63"/>
        <v>43617</v>
      </c>
      <c r="B758" s="225">
        <f t="shared" si="63"/>
        <v>43617</v>
      </c>
      <c r="C758" s="223">
        <v>1</v>
      </c>
      <c r="D758" s="223">
        <v>1</v>
      </c>
      <c r="E758" s="223">
        <v>1</v>
      </c>
      <c r="F758" s="223">
        <v>1.075632532812614</v>
      </c>
      <c r="G758" s="223">
        <v>1.0526337311598737</v>
      </c>
      <c r="H758" s="223">
        <v>1</v>
      </c>
      <c r="I758" s="223">
        <v>1</v>
      </c>
      <c r="J758" s="223">
        <v>1</v>
      </c>
      <c r="K758" s="223">
        <v>1</v>
      </c>
      <c r="L758" s="223">
        <v>1.0749049324894413</v>
      </c>
      <c r="M758" s="223">
        <v>1.0615838434465021</v>
      </c>
      <c r="N758" s="223">
        <v>1</v>
      </c>
      <c r="O758" s="223">
        <v>1.0736265794581585</v>
      </c>
      <c r="P758" s="223">
        <v>1</v>
      </c>
      <c r="Q758" s="223">
        <v>1.0621114631597464</v>
      </c>
      <c r="R758" s="223">
        <v>1.0732124953457607</v>
      </c>
      <c r="S758" s="223">
        <v>1</v>
      </c>
      <c r="T758" s="223">
        <v>1.0627692821735588</v>
      </c>
      <c r="U758" s="223">
        <v>1</v>
      </c>
      <c r="V758" s="223">
        <v>1</v>
      </c>
      <c r="W758" s="223">
        <v>1.0623769391177931</v>
      </c>
      <c r="X758" s="223">
        <v>1</v>
      </c>
      <c r="Y758" s="223">
        <v>1.04743792464615</v>
      </c>
      <c r="Z758" s="223">
        <v>1.0680177269715281</v>
      </c>
      <c r="AA758" s="223">
        <v>1.0600673055103973</v>
      </c>
      <c r="AB758" s="223">
        <v>1</v>
      </c>
      <c r="AC758" s="223">
        <v>1</v>
      </c>
      <c r="AD758" s="223">
        <v>1.0343755397780354</v>
      </c>
      <c r="AE758" s="223">
        <v>1</v>
      </c>
      <c r="AF758" s="223">
        <v>1</v>
      </c>
      <c r="AG758" s="223">
        <v>1</v>
      </c>
      <c r="AH758" s="223">
        <v>1.0616549741094379</v>
      </c>
      <c r="AI758" s="223">
        <v>1</v>
      </c>
      <c r="AJ758" s="223">
        <v>1.073800921357285</v>
      </c>
      <c r="AK758" s="223">
        <v>1.032533746261957</v>
      </c>
      <c r="AL758" s="223">
        <v>1</v>
      </c>
      <c r="AM758" s="223">
        <v>1.0615016334356027</v>
      </c>
      <c r="AN758" s="223">
        <v>1</v>
      </c>
      <c r="AO758" s="223">
        <v>1.0631000148242753</v>
      </c>
      <c r="AP758" s="223">
        <v>1</v>
      </c>
      <c r="AQ758" s="223">
        <v>1.0522788764266038</v>
      </c>
      <c r="AR758" s="223">
        <v>1</v>
      </c>
      <c r="AS758" s="223">
        <v>1.0615240052400032</v>
      </c>
      <c r="AT758" s="223">
        <v>1.0697980965964677</v>
      </c>
      <c r="AU758" s="223">
        <v>1</v>
      </c>
      <c r="AV758" s="223">
        <v>1.0634166680251005</v>
      </c>
      <c r="AW758" s="223">
        <v>1</v>
      </c>
      <c r="AX758" s="223">
        <v>1</v>
      </c>
      <c r="AY758" s="223">
        <v>1.0349662788399101</v>
      </c>
      <c r="AZ758" s="223">
        <v>1</v>
      </c>
      <c r="BA758" s="223">
        <v>1</v>
      </c>
      <c r="BB758" s="223">
        <v>1</v>
      </c>
    </row>
    <row r="759" spans="1:54">
      <c r="A759" s="224">
        <f t="shared" si="63"/>
        <v>43647</v>
      </c>
      <c r="B759" s="225">
        <f t="shared" si="63"/>
        <v>43647</v>
      </c>
      <c r="C759" s="223">
        <v>1</v>
      </c>
      <c r="D759" s="223">
        <v>1</v>
      </c>
      <c r="E759" s="223">
        <v>1</v>
      </c>
      <c r="F759" s="223">
        <v>1.0725796873208286</v>
      </c>
      <c r="G759" s="223">
        <v>1.0500452400457545</v>
      </c>
      <c r="H759" s="223">
        <v>1</v>
      </c>
      <c r="I759" s="223">
        <v>1</v>
      </c>
      <c r="J759" s="223">
        <v>1</v>
      </c>
      <c r="K759" s="223">
        <v>1</v>
      </c>
      <c r="L759" s="223">
        <v>1.0720566582974356</v>
      </c>
      <c r="M759" s="223">
        <v>1.0594017769287003</v>
      </c>
      <c r="N759" s="223">
        <v>1</v>
      </c>
      <c r="O759" s="223">
        <v>1.0711370967305296</v>
      </c>
      <c r="P759" s="223">
        <v>1</v>
      </c>
      <c r="Q759" s="223">
        <v>1.0597814693067424</v>
      </c>
      <c r="R759" s="223">
        <v>1.0708390605694988</v>
      </c>
      <c r="S759" s="223">
        <v>1</v>
      </c>
      <c r="T759" s="223">
        <v>1.0602546639833004</v>
      </c>
      <c r="U759" s="223">
        <v>1</v>
      </c>
      <c r="V759" s="223">
        <v>1</v>
      </c>
      <c r="W759" s="223">
        <v>1.059972462270671</v>
      </c>
      <c r="X759" s="223">
        <v>1</v>
      </c>
      <c r="Y759" s="223">
        <v>1.0458165978461431</v>
      </c>
      <c r="Z759" s="223">
        <v>1.065564072497031</v>
      </c>
      <c r="AA759" s="223">
        <v>1.0576986959283288</v>
      </c>
      <c r="AB759" s="223">
        <v>1</v>
      </c>
      <c r="AC759" s="223">
        <v>1</v>
      </c>
      <c r="AD759" s="223">
        <v>1.0325594244349943</v>
      </c>
      <c r="AE759" s="223">
        <v>1</v>
      </c>
      <c r="AF759" s="223">
        <v>1</v>
      </c>
      <c r="AG759" s="223">
        <v>1</v>
      </c>
      <c r="AH759" s="223">
        <v>1.0594529729268916</v>
      </c>
      <c r="AI759" s="223">
        <v>1</v>
      </c>
      <c r="AJ759" s="223">
        <v>1.071262553802252</v>
      </c>
      <c r="AK759" s="223">
        <v>1.030342913566342</v>
      </c>
      <c r="AL759" s="223">
        <v>1</v>
      </c>
      <c r="AM759" s="223">
        <v>1.0593426034910916</v>
      </c>
      <c r="AN759" s="223">
        <v>1</v>
      </c>
      <c r="AO759" s="223">
        <v>1.0604924916807299</v>
      </c>
      <c r="AP759" s="223">
        <v>1</v>
      </c>
      <c r="AQ759" s="223">
        <v>1.0495572916666667</v>
      </c>
      <c r="AR759" s="223">
        <v>1</v>
      </c>
      <c r="AS759" s="223">
        <v>1.0593587066862811</v>
      </c>
      <c r="AT759" s="223">
        <v>1.0669885934077943</v>
      </c>
      <c r="AU759" s="223">
        <v>1</v>
      </c>
      <c r="AV759" s="223">
        <v>1.0607201440746723</v>
      </c>
      <c r="AW759" s="223">
        <v>1</v>
      </c>
      <c r="AX759" s="223">
        <v>1</v>
      </c>
      <c r="AY759" s="223">
        <v>1.0331673070856988</v>
      </c>
      <c r="AZ759" s="223">
        <v>1</v>
      </c>
      <c r="BA759" s="223">
        <v>1</v>
      </c>
      <c r="BB759" s="223">
        <v>1</v>
      </c>
    </row>
    <row r="760" spans="1:54">
      <c r="A760" s="224">
        <f t="shared" si="63"/>
        <v>43678</v>
      </c>
      <c r="B760" s="225">
        <f t="shared" si="63"/>
        <v>43678</v>
      </c>
      <c r="C760" s="223">
        <v>1</v>
      </c>
      <c r="D760" s="223">
        <v>1</v>
      </c>
      <c r="E760" s="223">
        <v>1</v>
      </c>
      <c r="F760" s="223">
        <v>1.0696043626048084</v>
      </c>
      <c r="G760" s="223">
        <v>1.0476073461722561</v>
      </c>
      <c r="H760" s="223">
        <v>1</v>
      </c>
      <c r="I760" s="223">
        <v>1</v>
      </c>
      <c r="J760" s="223">
        <v>1</v>
      </c>
      <c r="K760" s="223">
        <v>1</v>
      </c>
      <c r="L760" s="223">
        <v>1.0692504943149637</v>
      </c>
      <c r="M760" s="223">
        <v>1.0572242774169658</v>
      </c>
      <c r="N760" s="223">
        <v>1</v>
      </c>
      <c r="O760" s="223">
        <v>1.0686279295083436</v>
      </c>
      <c r="P760" s="223">
        <v>1</v>
      </c>
      <c r="Q760" s="223">
        <v>1.0574814418913678</v>
      </c>
      <c r="R760" s="223">
        <v>1.0684260391870259</v>
      </c>
      <c r="S760" s="223">
        <v>1</v>
      </c>
      <c r="T760" s="223">
        <v>1.0578018082382943</v>
      </c>
      <c r="U760" s="223">
        <v>1</v>
      </c>
      <c r="V760" s="223">
        <v>1</v>
      </c>
      <c r="W760" s="223">
        <v>1.0576107665524965</v>
      </c>
      <c r="X760" s="223">
        <v>1</v>
      </c>
      <c r="Y760" s="223">
        <v>1.0442686885649446</v>
      </c>
      <c r="Z760" s="223">
        <v>1.0631232477799111</v>
      </c>
      <c r="AA760" s="223">
        <v>1.0553819827899757</v>
      </c>
      <c r="AB760" s="223">
        <v>1</v>
      </c>
      <c r="AC760" s="223">
        <v>1</v>
      </c>
      <c r="AD760" s="223">
        <v>1.0309098600881481</v>
      </c>
      <c r="AE760" s="223">
        <v>1</v>
      </c>
      <c r="AF760" s="223">
        <v>1</v>
      </c>
      <c r="AG760" s="223">
        <v>1</v>
      </c>
      <c r="AH760" s="223">
        <v>1.0572589575976616</v>
      </c>
      <c r="AI760" s="223">
        <v>1</v>
      </c>
      <c r="AJ760" s="223">
        <v>1.0687128978745777</v>
      </c>
      <c r="AK760" s="223">
        <v>1.0282108196573747</v>
      </c>
      <c r="AL760" s="223">
        <v>1</v>
      </c>
      <c r="AM760" s="223">
        <v>1.0571841912631104</v>
      </c>
      <c r="AN760" s="223">
        <v>1</v>
      </c>
      <c r="AO760" s="223">
        <v>1.0579627712012678</v>
      </c>
      <c r="AP760" s="223">
        <v>1</v>
      </c>
      <c r="AQ760" s="223">
        <v>1.0474218749999999</v>
      </c>
      <c r="AR760" s="223">
        <v>1</v>
      </c>
      <c r="AS760" s="223">
        <v>1.0571951003482114</v>
      </c>
      <c r="AT760" s="223">
        <v>1.0642496750411639</v>
      </c>
      <c r="AU760" s="223">
        <v>1</v>
      </c>
      <c r="AV760" s="223">
        <v>1.0581168141264914</v>
      </c>
      <c r="AW760" s="223">
        <v>1</v>
      </c>
      <c r="AX760" s="223">
        <v>1</v>
      </c>
      <c r="AY760" s="223">
        <v>1.0315290991653929</v>
      </c>
      <c r="AZ760" s="223">
        <v>1</v>
      </c>
      <c r="BA760" s="223">
        <v>1</v>
      </c>
      <c r="BB760" s="223">
        <v>1</v>
      </c>
    </row>
    <row r="761" spans="1:54">
      <c r="A761" s="224">
        <f t="shared" si="63"/>
        <v>43709</v>
      </c>
      <c r="B761" s="225">
        <f t="shared" si="63"/>
        <v>43709</v>
      </c>
      <c r="C761" s="223">
        <v>1</v>
      </c>
      <c r="D761" s="223">
        <v>1</v>
      </c>
      <c r="E761" s="223">
        <v>1</v>
      </c>
      <c r="F761" s="223">
        <v>1.0666985209519351</v>
      </c>
      <c r="G761" s="223">
        <v>1.0453091012301372</v>
      </c>
      <c r="H761" s="223">
        <v>1</v>
      </c>
      <c r="I761" s="223">
        <v>1</v>
      </c>
      <c r="J761" s="223">
        <v>1</v>
      </c>
      <c r="K761" s="223">
        <v>1</v>
      </c>
      <c r="L761" s="223">
        <v>1.0664805062386631</v>
      </c>
      <c r="M761" s="223">
        <v>1.0550481837595389</v>
      </c>
      <c r="N761" s="223">
        <v>1</v>
      </c>
      <c r="O761" s="223">
        <v>1.066096699086454</v>
      </c>
      <c r="P761" s="223">
        <v>1</v>
      </c>
      <c r="Q761" s="223">
        <v>1.0552067872447333</v>
      </c>
      <c r="R761" s="223">
        <v>1.0659721662345698</v>
      </c>
      <c r="S761" s="223">
        <v>1</v>
      </c>
      <c r="T761" s="223">
        <v>1.0554042924738776</v>
      </c>
      <c r="U761" s="223">
        <v>1</v>
      </c>
      <c r="V761" s="223">
        <v>1</v>
      </c>
      <c r="W761" s="223">
        <v>1.0552865259748034</v>
      </c>
      <c r="X761" s="223">
        <v>1</v>
      </c>
      <c r="Y761" s="223">
        <v>1.0427886110777063</v>
      </c>
      <c r="Z761" s="223">
        <v>1.0606913251243142</v>
      </c>
      <c r="AA761" s="223">
        <v>1.0531114472971712</v>
      </c>
      <c r="AB761" s="223">
        <v>1</v>
      </c>
      <c r="AC761" s="223">
        <v>1</v>
      </c>
      <c r="AD761" s="223">
        <v>1.0294165745146282</v>
      </c>
      <c r="AE761" s="223">
        <v>1</v>
      </c>
      <c r="AF761" s="223">
        <v>1</v>
      </c>
      <c r="AG761" s="223">
        <v>1</v>
      </c>
      <c r="AH761" s="223">
        <v>1.0550695756217789</v>
      </c>
      <c r="AI761" s="223">
        <v>1</v>
      </c>
      <c r="AJ761" s="223">
        <v>1.0661491004073309</v>
      </c>
      <c r="AK761" s="223">
        <v>1.0261341823426238</v>
      </c>
      <c r="AL761" s="223">
        <v>1</v>
      </c>
      <c r="AM761" s="223">
        <v>1.0550234560645106</v>
      </c>
      <c r="AN761" s="223">
        <v>1</v>
      </c>
      <c r="AO761" s="223">
        <v>1.05550349343894</v>
      </c>
      <c r="AP761" s="223">
        <v>1</v>
      </c>
      <c r="AQ761" s="223">
        <v>1.0452864583333332</v>
      </c>
      <c r="AR761" s="223">
        <v>1</v>
      </c>
      <c r="AS761" s="223">
        <v>1.0550301856166702</v>
      </c>
      <c r="AT761" s="223">
        <v>1.0615740299134584</v>
      </c>
      <c r="AU761" s="223">
        <v>1</v>
      </c>
      <c r="AV761" s="223">
        <v>1.0555984093213637</v>
      </c>
      <c r="AW761" s="223">
        <v>1</v>
      </c>
      <c r="AX761" s="223">
        <v>1</v>
      </c>
      <c r="AY761" s="223">
        <v>1.0300416877987315</v>
      </c>
      <c r="AZ761" s="223">
        <v>1</v>
      </c>
      <c r="BA761" s="223">
        <v>1</v>
      </c>
      <c r="BB761" s="223">
        <v>1</v>
      </c>
    </row>
    <row r="762" spans="1:54">
      <c r="A762" s="224">
        <f t="shared" si="63"/>
        <v>43739</v>
      </c>
      <c r="B762" s="225">
        <f t="shared" si="63"/>
        <v>43739</v>
      </c>
      <c r="C762" s="223">
        <v>1</v>
      </c>
      <c r="D762" s="223">
        <v>1</v>
      </c>
      <c r="E762" s="223">
        <v>1</v>
      </c>
      <c r="F762" s="223">
        <v>1.0638613884914447</v>
      </c>
      <c r="G762" s="223">
        <v>1.0431491282581415</v>
      </c>
      <c r="H762" s="223">
        <v>1</v>
      </c>
      <c r="I762" s="223">
        <v>1</v>
      </c>
      <c r="J762" s="223">
        <v>1</v>
      </c>
      <c r="K762" s="223">
        <v>1</v>
      </c>
      <c r="L762" s="223">
        <v>1.0637463244372141</v>
      </c>
      <c r="M762" s="223">
        <v>1.0528734900709475</v>
      </c>
      <c r="N762" s="223">
        <v>1</v>
      </c>
      <c r="O762" s="223">
        <v>1.0635436233640685</v>
      </c>
      <c r="P762" s="223">
        <v>1</v>
      </c>
      <c r="Q762" s="223">
        <v>1.0529572877400684</v>
      </c>
      <c r="R762" s="223">
        <v>1.0634778165289349</v>
      </c>
      <c r="S762" s="223">
        <v>1</v>
      </c>
      <c r="T762" s="223">
        <v>1.0530615974697843</v>
      </c>
      <c r="U762" s="223">
        <v>1</v>
      </c>
      <c r="V762" s="223">
        <v>1</v>
      </c>
      <c r="W762" s="223">
        <v>1.0529994062259564</v>
      </c>
      <c r="X762" s="223">
        <v>1</v>
      </c>
      <c r="Y762" s="223">
        <v>1.041375940480378</v>
      </c>
      <c r="Z762" s="223">
        <v>1.0582682316436955</v>
      </c>
      <c r="AA762" s="223">
        <v>1.0508866799782079</v>
      </c>
      <c r="AB762" s="223">
        <v>1</v>
      </c>
      <c r="AC762" s="223">
        <v>1</v>
      </c>
      <c r="AD762" s="223">
        <v>1.0280784605206583</v>
      </c>
      <c r="AE762" s="223">
        <v>1</v>
      </c>
      <c r="AF762" s="223">
        <v>1</v>
      </c>
      <c r="AG762" s="223">
        <v>1</v>
      </c>
      <c r="AH762" s="223">
        <v>1.0528847941307238</v>
      </c>
      <c r="AI762" s="223">
        <v>1</v>
      </c>
      <c r="AJ762" s="223">
        <v>1.0635713083532936</v>
      </c>
      <c r="AK762" s="223">
        <v>1.0241125436622796</v>
      </c>
      <c r="AL762" s="223">
        <v>1</v>
      </c>
      <c r="AM762" s="223">
        <v>1.0528604225897005</v>
      </c>
      <c r="AN762" s="223">
        <v>1</v>
      </c>
      <c r="AO762" s="223">
        <v>1.0531139717349614</v>
      </c>
      <c r="AP762" s="223">
        <v>1</v>
      </c>
      <c r="AQ762" s="223">
        <v>1.0431510416666667</v>
      </c>
      <c r="AR762" s="223">
        <v>1</v>
      </c>
      <c r="AS762" s="223">
        <v>1.0528639789287104</v>
      </c>
      <c r="AT762" s="223">
        <v>1.0589610028580192</v>
      </c>
      <c r="AU762" s="223">
        <v>1</v>
      </c>
      <c r="AV762" s="223">
        <v>1.0531640727575193</v>
      </c>
      <c r="AW762" s="223">
        <v>1</v>
      </c>
      <c r="AX762" s="223">
        <v>1</v>
      </c>
      <c r="AY762" s="223">
        <v>1.028704015120508</v>
      </c>
      <c r="AZ762" s="223">
        <v>1</v>
      </c>
      <c r="BA762" s="223">
        <v>1</v>
      </c>
      <c r="BB762" s="223">
        <v>1</v>
      </c>
    </row>
    <row r="763" spans="1:54">
      <c r="A763" s="224">
        <f t="shared" si="63"/>
        <v>43770</v>
      </c>
      <c r="B763" s="225">
        <f t="shared" si="63"/>
        <v>43770</v>
      </c>
      <c r="C763" s="223">
        <v>1</v>
      </c>
      <c r="D763" s="223">
        <v>1</v>
      </c>
      <c r="E763" s="223">
        <v>1</v>
      </c>
      <c r="F763" s="223">
        <v>1.0610981980982706</v>
      </c>
      <c r="G763" s="223">
        <v>1.0411332047162951</v>
      </c>
      <c r="H763" s="223">
        <v>1</v>
      </c>
      <c r="I763" s="223">
        <v>1</v>
      </c>
      <c r="J763" s="223">
        <v>1</v>
      </c>
      <c r="K763" s="223">
        <v>1</v>
      </c>
      <c r="L763" s="223">
        <v>1.0610524521677167</v>
      </c>
      <c r="M763" s="223">
        <v>1.0507032597126049</v>
      </c>
      <c r="N763" s="223">
        <v>1</v>
      </c>
      <c r="O763" s="223">
        <v>1.0609718132045134</v>
      </c>
      <c r="P763" s="223">
        <v>1</v>
      </c>
      <c r="Q763" s="223">
        <v>1.0507366092018537</v>
      </c>
      <c r="R763" s="223">
        <v>1.0609456197295879</v>
      </c>
      <c r="S763" s="223">
        <v>1</v>
      </c>
      <c r="T763" s="223">
        <v>1.0507781062084434</v>
      </c>
      <c r="U763" s="223">
        <v>1</v>
      </c>
      <c r="V763" s="223">
        <v>1</v>
      </c>
      <c r="W763" s="223">
        <v>1.0507533670925036</v>
      </c>
      <c r="X763" s="223">
        <v>1</v>
      </c>
      <c r="Y763" s="223">
        <v>1.0400342309534816</v>
      </c>
      <c r="Z763" s="223">
        <v>1.0558575283226244</v>
      </c>
      <c r="AA763" s="223">
        <v>1.048711738168068</v>
      </c>
      <c r="AB763" s="223">
        <v>1</v>
      </c>
      <c r="AC763" s="223">
        <v>1</v>
      </c>
      <c r="AD763" s="223">
        <v>1.02690090393959</v>
      </c>
      <c r="AE763" s="223">
        <v>1</v>
      </c>
      <c r="AF763" s="223">
        <v>1</v>
      </c>
      <c r="AG763" s="223">
        <v>1</v>
      </c>
      <c r="AH763" s="223">
        <v>1.0507077591207372</v>
      </c>
      <c r="AI763" s="223">
        <v>1</v>
      </c>
      <c r="AJ763" s="223">
        <v>1.0609828307605582</v>
      </c>
      <c r="AK763" s="223">
        <v>1.0221473291958045</v>
      </c>
      <c r="AL763" s="223">
        <v>1</v>
      </c>
      <c r="AM763" s="223">
        <v>1.0506980581450625</v>
      </c>
      <c r="AN763" s="223">
        <v>1</v>
      </c>
      <c r="AO763" s="223">
        <v>1.0507989353889624</v>
      </c>
      <c r="AP763" s="223">
        <v>1</v>
      </c>
      <c r="AQ763" s="223">
        <v>1.0410156249999998</v>
      </c>
      <c r="AR763" s="223">
        <v>1</v>
      </c>
      <c r="AS763" s="223">
        <v>1.0506994737884565</v>
      </c>
      <c r="AT763" s="223">
        <v>1.056415450839971</v>
      </c>
      <c r="AU763" s="223">
        <v>1</v>
      </c>
      <c r="AV763" s="223">
        <v>1.0508188563715779</v>
      </c>
      <c r="AW763" s="223">
        <v>1</v>
      </c>
      <c r="AX763" s="223">
        <v>1</v>
      </c>
      <c r="AY763" s="223">
        <v>1.0275213532262846</v>
      </c>
      <c r="AZ763" s="223">
        <v>1</v>
      </c>
      <c r="BA763" s="223">
        <v>1</v>
      </c>
      <c r="BB763" s="223">
        <v>1</v>
      </c>
    </row>
    <row r="764" spans="1:54">
      <c r="A764" s="224">
        <f t="shared" ref="A764:B783" si="64">A128</f>
        <v>43800</v>
      </c>
      <c r="B764" s="225">
        <f t="shared" si="64"/>
        <v>43800</v>
      </c>
      <c r="C764" s="223">
        <v>1</v>
      </c>
      <c r="D764" s="223">
        <v>1</v>
      </c>
      <c r="E764" s="223">
        <v>1</v>
      </c>
      <c r="F764" s="223">
        <v>1.0584081512567847</v>
      </c>
      <c r="G764" s="223">
        <v>1.0392599304467587</v>
      </c>
      <c r="H764" s="223">
        <v>1</v>
      </c>
      <c r="I764" s="223">
        <v>1</v>
      </c>
      <c r="J764" s="223">
        <v>1</v>
      </c>
      <c r="K764" s="223">
        <v>1</v>
      </c>
      <c r="L764" s="223">
        <v>1.0583984978619239</v>
      </c>
      <c r="M764" s="223">
        <v>1.0485374741026376</v>
      </c>
      <c r="N764" s="223">
        <v>1</v>
      </c>
      <c r="O764" s="223">
        <v>1.0583814711325579</v>
      </c>
      <c r="P764" s="223">
        <v>1</v>
      </c>
      <c r="Q764" s="223">
        <v>1.0485445183284243</v>
      </c>
      <c r="R764" s="223">
        <v>1.0583759376568285</v>
      </c>
      <c r="S764" s="223">
        <v>1</v>
      </c>
      <c r="T764" s="223">
        <v>1.0485532803822066</v>
      </c>
      <c r="U764" s="223">
        <v>1</v>
      </c>
      <c r="V764" s="223">
        <v>1</v>
      </c>
      <c r="W764" s="223">
        <v>1.0485480571585122</v>
      </c>
      <c r="X764" s="223">
        <v>1</v>
      </c>
      <c r="Y764" s="223">
        <v>1.038763045377415</v>
      </c>
      <c r="Z764" s="223">
        <v>1.0534591260345278</v>
      </c>
      <c r="AA764" s="223">
        <v>1.0465861951840314</v>
      </c>
      <c r="AB764" s="223">
        <v>1</v>
      </c>
      <c r="AC764" s="223">
        <v>1</v>
      </c>
      <c r="AD764" s="223">
        <v>1.0258827772417154</v>
      </c>
      <c r="AE764" s="223">
        <v>1</v>
      </c>
      <c r="AF764" s="223">
        <v>1</v>
      </c>
      <c r="AG764" s="223">
        <v>1</v>
      </c>
      <c r="AH764" s="223">
        <v>1.0485384246180895</v>
      </c>
      <c r="AI764" s="223">
        <v>1</v>
      </c>
      <c r="AJ764" s="223">
        <v>1.0583837982270976</v>
      </c>
      <c r="AK764" s="223">
        <v>1.0202380741937289</v>
      </c>
      <c r="AL764" s="223">
        <v>1</v>
      </c>
      <c r="AM764" s="223">
        <v>1.0485363752027925</v>
      </c>
      <c r="AN764" s="223">
        <v>1</v>
      </c>
      <c r="AO764" s="223">
        <v>1.0485576771373879</v>
      </c>
      <c r="AP764" s="223">
        <v>1</v>
      </c>
      <c r="AQ764" s="223">
        <v>1.0388802083333333</v>
      </c>
      <c r="AR764" s="223">
        <v>1</v>
      </c>
      <c r="AS764" s="223">
        <v>1.0485366742815527</v>
      </c>
      <c r="AT764" s="223">
        <v>1.0539366964823693</v>
      </c>
      <c r="AU764" s="223">
        <v>1</v>
      </c>
      <c r="AV764" s="223">
        <v>1.048561881367444</v>
      </c>
      <c r="AW764" s="223">
        <v>1</v>
      </c>
      <c r="AX764" s="223">
        <v>1</v>
      </c>
      <c r="AY764" s="223">
        <v>1.026492624398631</v>
      </c>
      <c r="AZ764" s="223">
        <v>1</v>
      </c>
      <c r="BA764" s="223">
        <v>1</v>
      </c>
      <c r="BB764" s="223">
        <v>1</v>
      </c>
    </row>
    <row r="765" spans="1:54">
      <c r="A765" s="224">
        <f t="shared" si="64"/>
        <v>43831</v>
      </c>
      <c r="B765" s="225">
        <f t="shared" si="64"/>
        <v>43831</v>
      </c>
      <c r="C765" s="223">
        <v>1</v>
      </c>
      <c r="D765" s="223">
        <v>1</v>
      </c>
      <c r="E765" s="223">
        <v>1</v>
      </c>
      <c r="F765" s="223">
        <v>1.0557776798525134</v>
      </c>
      <c r="G765" s="223">
        <v>1.0375070618845859</v>
      </c>
      <c r="H765" s="223">
        <v>1</v>
      </c>
      <c r="I765" s="223">
        <v>1</v>
      </c>
      <c r="J765" s="223">
        <v>1</v>
      </c>
      <c r="K765" s="223">
        <v>1</v>
      </c>
      <c r="L765" s="223">
        <v>1.0557776798525136</v>
      </c>
      <c r="M765" s="223">
        <v>1.0463761698482728</v>
      </c>
      <c r="N765" s="223">
        <v>1</v>
      </c>
      <c r="O765" s="223">
        <v>1.055777679852514</v>
      </c>
      <c r="P765" s="223">
        <v>1</v>
      </c>
      <c r="Q765" s="223">
        <v>1.0463761698482728</v>
      </c>
      <c r="R765" s="223">
        <v>1.0557776798525134</v>
      </c>
      <c r="S765" s="223">
        <v>1</v>
      </c>
      <c r="T765" s="223">
        <v>1.0463761698482728</v>
      </c>
      <c r="U765" s="223">
        <v>1</v>
      </c>
      <c r="V765" s="223">
        <v>1</v>
      </c>
      <c r="W765" s="223">
        <v>1.0463761698482728</v>
      </c>
      <c r="X765" s="223">
        <v>1</v>
      </c>
      <c r="Y765" s="223">
        <v>1.0375369060579775</v>
      </c>
      <c r="Z765" s="223">
        <v>1.0510716584024553</v>
      </c>
      <c r="AA765" s="223">
        <v>1.0445009230318183</v>
      </c>
      <c r="AB765" s="223">
        <v>1</v>
      </c>
      <c r="AC765" s="223">
        <v>1</v>
      </c>
      <c r="AD765" s="223">
        <v>1.0249923347321959</v>
      </c>
      <c r="AE765" s="223">
        <v>1</v>
      </c>
      <c r="AF765" s="223">
        <v>1</v>
      </c>
      <c r="AG765" s="223">
        <v>1</v>
      </c>
      <c r="AH765" s="223">
        <v>1.0463761698482723</v>
      </c>
      <c r="AI765" s="223">
        <v>1</v>
      </c>
      <c r="AJ765" s="223">
        <v>1.0557776798525138</v>
      </c>
      <c r="AK765" s="223">
        <v>1.0183741513856834</v>
      </c>
      <c r="AL765" s="223">
        <v>1</v>
      </c>
      <c r="AM765" s="223">
        <v>1.046376169848273</v>
      </c>
      <c r="AN765" s="223">
        <v>1</v>
      </c>
      <c r="AO765" s="223">
        <v>1.0463761698482734</v>
      </c>
      <c r="AP765" s="223">
        <v>1</v>
      </c>
      <c r="AQ765" s="223">
        <v>1.0367447916666666</v>
      </c>
      <c r="AR765" s="223">
        <v>1</v>
      </c>
      <c r="AS765" s="223">
        <v>1.046376169848273</v>
      </c>
      <c r="AT765" s="223">
        <v>1.0515123088714569</v>
      </c>
      <c r="AU765" s="223">
        <v>1</v>
      </c>
      <c r="AV765" s="223">
        <v>1.046376169848273</v>
      </c>
      <c r="AW765" s="223">
        <v>1</v>
      </c>
      <c r="AX765" s="223">
        <v>1</v>
      </c>
      <c r="AY765" s="223">
        <v>1.0255872064438247</v>
      </c>
      <c r="AZ765" s="223">
        <v>1</v>
      </c>
      <c r="BA765" s="223">
        <v>1</v>
      </c>
      <c r="BB765" s="223">
        <v>1</v>
      </c>
    </row>
    <row r="766" spans="1:54">
      <c r="A766" s="224">
        <f t="shared" si="64"/>
        <v>43862</v>
      </c>
      <c r="B766" s="225">
        <f t="shared" si="64"/>
        <v>43862</v>
      </c>
      <c r="C766" s="223">
        <v>1</v>
      </c>
      <c r="D766" s="223">
        <v>1</v>
      </c>
      <c r="E766" s="223">
        <v>1</v>
      </c>
      <c r="F766" s="223">
        <v>1.0531734269568296</v>
      </c>
      <c r="G766" s="223">
        <v>1.0358185349100935</v>
      </c>
      <c r="H766" s="223">
        <v>1</v>
      </c>
      <c r="I766" s="223">
        <v>1</v>
      </c>
      <c r="J766" s="223">
        <v>1</v>
      </c>
      <c r="K766" s="223">
        <v>1</v>
      </c>
      <c r="L766" s="223">
        <v>1.0531734269568298</v>
      </c>
      <c r="M766" s="223">
        <v>1.0442196327011422</v>
      </c>
      <c r="N766" s="223">
        <v>1</v>
      </c>
      <c r="O766" s="223">
        <v>1.0531734269568302</v>
      </c>
      <c r="P766" s="223">
        <v>1</v>
      </c>
      <c r="Q766" s="223">
        <v>1.0442196327011422</v>
      </c>
      <c r="R766" s="223">
        <v>1.0531734269568296</v>
      </c>
      <c r="S766" s="223">
        <v>1</v>
      </c>
      <c r="T766" s="223">
        <v>1.0442196327011419</v>
      </c>
      <c r="U766" s="223">
        <v>1</v>
      </c>
      <c r="V766" s="223">
        <v>1</v>
      </c>
      <c r="W766" s="223">
        <v>1.0442196327011419</v>
      </c>
      <c r="X766" s="223">
        <v>1</v>
      </c>
      <c r="Y766" s="223">
        <v>1.0362932766025859</v>
      </c>
      <c r="Z766" s="223">
        <v>1.048691950972412</v>
      </c>
      <c r="AA766" s="223">
        <v>1.0424332694238201</v>
      </c>
      <c r="AB766" s="223">
        <v>1</v>
      </c>
      <c r="AC766" s="223">
        <v>1</v>
      </c>
      <c r="AD766" s="223">
        <v>1.0241496319355381</v>
      </c>
      <c r="AE766" s="223">
        <v>1</v>
      </c>
      <c r="AF766" s="223">
        <v>1</v>
      </c>
      <c r="AG766" s="223">
        <v>1</v>
      </c>
      <c r="AH766" s="223">
        <v>1.0442196327011417</v>
      </c>
      <c r="AI766" s="223">
        <v>1</v>
      </c>
      <c r="AJ766" s="223">
        <v>1.05317342695683</v>
      </c>
      <c r="AK766" s="223">
        <v>1.0165289571089851</v>
      </c>
      <c r="AL766" s="223">
        <v>1</v>
      </c>
      <c r="AM766" s="223">
        <v>1.0442196327011422</v>
      </c>
      <c r="AN766" s="223">
        <v>1</v>
      </c>
      <c r="AO766" s="223">
        <v>1.0442196327011426</v>
      </c>
      <c r="AP766" s="223">
        <v>1</v>
      </c>
      <c r="AQ766" s="223">
        <v>1.0346093749999998</v>
      </c>
      <c r="AR766" s="223">
        <v>1</v>
      </c>
      <c r="AS766" s="223">
        <v>1.0442196327011422</v>
      </c>
      <c r="AT766" s="223">
        <v>1.0491116131171183</v>
      </c>
      <c r="AU766" s="223">
        <v>1</v>
      </c>
      <c r="AV766" s="223">
        <v>1.0442196327011422</v>
      </c>
      <c r="AW766" s="223">
        <v>1</v>
      </c>
      <c r="AX766" s="223">
        <v>1</v>
      </c>
      <c r="AY766" s="223">
        <v>1.0247279655562407</v>
      </c>
      <c r="AZ766" s="223">
        <v>1</v>
      </c>
      <c r="BA766" s="223">
        <v>1</v>
      </c>
      <c r="BB766" s="223">
        <v>1</v>
      </c>
    </row>
    <row r="767" spans="1:54">
      <c r="A767" s="224">
        <f t="shared" si="64"/>
        <v>43891</v>
      </c>
      <c r="B767" s="225">
        <f t="shared" si="64"/>
        <v>43891</v>
      </c>
      <c r="C767" s="223">
        <v>1</v>
      </c>
      <c r="D767" s="223">
        <v>1</v>
      </c>
      <c r="E767" s="223">
        <v>1</v>
      </c>
      <c r="F767" s="223">
        <v>1.050576392703279</v>
      </c>
      <c r="G767" s="223">
        <v>1.0341620888728462</v>
      </c>
      <c r="H767" s="223">
        <v>1</v>
      </c>
      <c r="I767" s="223">
        <v>1</v>
      </c>
      <c r="J767" s="223">
        <v>1</v>
      </c>
      <c r="K767" s="223">
        <v>1</v>
      </c>
      <c r="L767" s="223">
        <v>1.0505763927032792</v>
      </c>
      <c r="M767" s="223">
        <v>1.0420681637578115</v>
      </c>
      <c r="N767" s="223">
        <v>1</v>
      </c>
      <c r="O767" s="223">
        <v>1.0505763927032796</v>
      </c>
      <c r="P767" s="223">
        <v>1</v>
      </c>
      <c r="Q767" s="223">
        <v>1.0420681637578115</v>
      </c>
      <c r="R767" s="223">
        <v>1.050576392703279</v>
      </c>
      <c r="S767" s="223">
        <v>1</v>
      </c>
      <c r="T767" s="223">
        <v>1.0420681637578115</v>
      </c>
      <c r="U767" s="223">
        <v>1</v>
      </c>
      <c r="V767" s="223">
        <v>1</v>
      </c>
      <c r="W767" s="223">
        <v>1.0420681637578117</v>
      </c>
      <c r="X767" s="223">
        <v>1</v>
      </c>
      <c r="Y767" s="223">
        <v>1.0349962028444146</v>
      </c>
      <c r="Z767" s="223">
        <v>1.0463183382032575</v>
      </c>
      <c r="AA767" s="223">
        <v>1.0403703005727143</v>
      </c>
      <c r="AB767" s="223">
        <v>1</v>
      </c>
      <c r="AC767" s="223">
        <v>1</v>
      </c>
      <c r="AD767" s="223">
        <v>1.0233085294537818</v>
      </c>
      <c r="AE767" s="223">
        <v>1</v>
      </c>
      <c r="AF767" s="223">
        <v>1</v>
      </c>
      <c r="AG767" s="223">
        <v>1</v>
      </c>
      <c r="AH767" s="223">
        <v>1.0420681637578113</v>
      </c>
      <c r="AI767" s="223">
        <v>1</v>
      </c>
      <c r="AJ767" s="223">
        <v>1.0505763927032796</v>
      </c>
      <c r="AK767" s="223">
        <v>1.0146871984570289</v>
      </c>
      <c r="AL767" s="223">
        <v>1</v>
      </c>
      <c r="AM767" s="223">
        <v>1.0420681637578115</v>
      </c>
      <c r="AN767" s="223">
        <v>1</v>
      </c>
      <c r="AO767" s="223">
        <v>1.042068163757812</v>
      </c>
      <c r="AP767" s="223">
        <v>1</v>
      </c>
      <c r="AQ767" s="223">
        <v>1.0324739583333331</v>
      </c>
      <c r="AR767" s="223">
        <v>1</v>
      </c>
      <c r="AS767" s="223">
        <v>1.0420681637578115</v>
      </c>
      <c r="AT767" s="223">
        <v>1.0467171132211091</v>
      </c>
      <c r="AU767" s="223">
        <v>1</v>
      </c>
      <c r="AV767" s="223">
        <v>1.0420681637578117</v>
      </c>
      <c r="AW767" s="223">
        <v>1</v>
      </c>
      <c r="AX767" s="223">
        <v>1</v>
      </c>
      <c r="AY767" s="223">
        <v>1.0238703836389009</v>
      </c>
      <c r="AZ767" s="223">
        <v>1</v>
      </c>
      <c r="BA767" s="223">
        <v>1</v>
      </c>
      <c r="BB767" s="223">
        <v>1</v>
      </c>
    </row>
    <row r="768" spans="1:54">
      <c r="A768" s="224">
        <f t="shared" si="64"/>
        <v>43922</v>
      </c>
      <c r="B768" s="225">
        <f t="shared" si="64"/>
        <v>43922</v>
      </c>
      <c r="C768" s="223">
        <v>1</v>
      </c>
      <c r="D768" s="223">
        <v>1</v>
      </c>
      <c r="E768" s="223">
        <v>1</v>
      </c>
      <c r="F768" s="223">
        <v>1.0479864223144613</v>
      </c>
      <c r="G768" s="223">
        <v>1.0325370250992874</v>
      </c>
      <c r="H768" s="223">
        <v>1</v>
      </c>
      <c r="I768" s="223">
        <v>1</v>
      </c>
      <c r="J768" s="223">
        <v>1</v>
      </c>
      <c r="K768" s="223">
        <v>1</v>
      </c>
      <c r="L768" s="223">
        <v>1.0479864223144613</v>
      </c>
      <c r="M768" s="223">
        <v>1.039921658500554</v>
      </c>
      <c r="N768" s="223">
        <v>1</v>
      </c>
      <c r="O768" s="223">
        <v>1.0479864223144617</v>
      </c>
      <c r="P768" s="223">
        <v>1</v>
      </c>
      <c r="Q768" s="223">
        <v>1.039921658500554</v>
      </c>
      <c r="R768" s="223">
        <v>1.0479864223144613</v>
      </c>
      <c r="S768" s="223">
        <v>1</v>
      </c>
      <c r="T768" s="223">
        <v>1.0399216585005537</v>
      </c>
      <c r="U768" s="223">
        <v>1</v>
      </c>
      <c r="V768" s="223">
        <v>1</v>
      </c>
      <c r="W768" s="223">
        <v>1.0399216585005537</v>
      </c>
      <c r="X768" s="223">
        <v>1</v>
      </c>
      <c r="Y768" s="223">
        <v>1.0336468605644098</v>
      </c>
      <c r="Z768" s="223">
        <v>1.0439506919101691</v>
      </c>
      <c r="AA768" s="223">
        <v>1.0383119206382703</v>
      </c>
      <c r="AB768" s="223">
        <v>1</v>
      </c>
      <c r="AC768" s="223">
        <v>1</v>
      </c>
      <c r="AD768" s="223">
        <v>1.0224689974455829</v>
      </c>
      <c r="AE768" s="223">
        <v>1</v>
      </c>
      <c r="AF768" s="223">
        <v>1</v>
      </c>
      <c r="AG768" s="223">
        <v>1</v>
      </c>
      <c r="AH768" s="223">
        <v>1.0399216585005533</v>
      </c>
      <c r="AI768" s="223">
        <v>1</v>
      </c>
      <c r="AJ768" s="223">
        <v>1.0479864223144615</v>
      </c>
      <c r="AK768" s="223">
        <v>1.0128488076541706</v>
      </c>
      <c r="AL768" s="223">
        <v>1</v>
      </c>
      <c r="AM768" s="223">
        <v>1.039921658500554</v>
      </c>
      <c r="AN768" s="223">
        <v>1</v>
      </c>
      <c r="AO768" s="223">
        <v>1.0399216585005542</v>
      </c>
      <c r="AP768" s="223">
        <v>1</v>
      </c>
      <c r="AQ768" s="223">
        <v>1.0303385416666666</v>
      </c>
      <c r="AR768" s="223">
        <v>1</v>
      </c>
      <c r="AS768" s="223">
        <v>1.0399216585005535</v>
      </c>
      <c r="AT768" s="223">
        <v>1.0443286786323891</v>
      </c>
      <c r="AU768" s="223">
        <v>1</v>
      </c>
      <c r="AV768" s="223">
        <v>1.039921658500554</v>
      </c>
      <c r="AW768" s="223">
        <v>1</v>
      </c>
      <c r="AX768" s="223">
        <v>1</v>
      </c>
      <c r="AY768" s="223">
        <v>1.0230144296800521</v>
      </c>
      <c r="AZ768" s="223">
        <v>1</v>
      </c>
      <c r="BA768" s="223">
        <v>1</v>
      </c>
      <c r="BB768" s="223">
        <v>1</v>
      </c>
    </row>
    <row r="769" spans="1:54">
      <c r="A769" s="224">
        <f t="shared" si="64"/>
        <v>43952</v>
      </c>
      <c r="B769" s="225">
        <f t="shared" si="64"/>
        <v>43952</v>
      </c>
      <c r="C769" s="223">
        <v>1</v>
      </c>
      <c r="D769" s="223">
        <v>1</v>
      </c>
      <c r="E769" s="223">
        <v>1</v>
      </c>
      <c r="F769" s="223">
        <v>1.0454034771311465</v>
      </c>
      <c r="G769" s="223">
        <v>1.0309431606213804</v>
      </c>
      <c r="H769" s="223">
        <v>1</v>
      </c>
      <c r="I769" s="223">
        <v>1</v>
      </c>
      <c r="J769" s="223">
        <v>1</v>
      </c>
      <c r="K769" s="223">
        <v>1</v>
      </c>
      <c r="L769" s="223">
        <v>1.0454034771311467</v>
      </c>
      <c r="M769" s="223">
        <v>1.0377800939425461</v>
      </c>
      <c r="N769" s="223">
        <v>1</v>
      </c>
      <c r="O769" s="223">
        <v>1.0454034771311471</v>
      </c>
      <c r="P769" s="223">
        <v>1</v>
      </c>
      <c r="Q769" s="223">
        <v>1.0377800939425461</v>
      </c>
      <c r="R769" s="223">
        <v>1.0454034771311467</v>
      </c>
      <c r="S769" s="223">
        <v>1</v>
      </c>
      <c r="T769" s="223">
        <v>1.0377800939425459</v>
      </c>
      <c r="U769" s="223">
        <v>1</v>
      </c>
      <c r="V769" s="223">
        <v>1</v>
      </c>
      <c r="W769" s="223">
        <v>1.0377800939425459</v>
      </c>
      <c r="X769" s="223">
        <v>1</v>
      </c>
      <c r="Y769" s="223">
        <v>1.0322455665074657</v>
      </c>
      <c r="Z769" s="223">
        <v>1.0415889819473312</v>
      </c>
      <c r="AA769" s="223">
        <v>1.0362581091447511</v>
      </c>
      <c r="AB769" s="223">
        <v>1</v>
      </c>
      <c r="AC769" s="223">
        <v>1</v>
      </c>
      <c r="AD769" s="223">
        <v>1.0216310318289359</v>
      </c>
      <c r="AE769" s="223">
        <v>1</v>
      </c>
      <c r="AF769" s="223">
        <v>1</v>
      </c>
      <c r="AG769" s="223">
        <v>1</v>
      </c>
      <c r="AH769" s="223">
        <v>1.0377800939425457</v>
      </c>
      <c r="AI769" s="223">
        <v>1</v>
      </c>
      <c r="AJ769" s="223">
        <v>1.0454034771311469</v>
      </c>
      <c r="AK769" s="223">
        <v>1.0110137722051498</v>
      </c>
      <c r="AL769" s="223">
        <v>1</v>
      </c>
      <c r="AM769" s="223">
        <v>1.0377800939425461</v>
      </c>
      <c r="AN769" s="223">
        <v>1</v>
      </c>
      <c r="AO769" s="223">
        <v>1.0377800939425466</v>
      </c>
      <c r="AP769" s="223">
        <v>1</v>
      </c>
      <c r="AQ769" s="223">
        <v>1.0282031249999999</v>
      </c>
      <c r="AR769" s="223">
        <v>1</v>
      </c>
      <c r="AS769" s="223">
        <v>1.0377800939425459</v>
      </c>
      <c r="AT769" s="223">
        <v>1.0419462784665521</v>
      </c>
      <c r="AU769" s="223">
        <v>1</v>
      </c>
      <c r="AV769" s="223">
        <v>1.0377800939425461</v>
      </c>
      <c r="AW769" s="223">
        <v>1</v>
      </c>
      <c r="AX769" s="223">
        <v>1</v>
      </c>
      <c r="AY769" s="223">
        <v>1.0221600993706998</v>
      </c>
      <c r="AZ769" s="223">
        <v>1</v>
      </c>
      <c r="BA769" s="223">
        <v>1</v>
      </c>
      <c r="BB769" s="223">
        <v>1</v>
      </c>
    </row>
    <row r="770" spans="1:54">
      <c r="A770" s="224">
        <f t="shared" si="64"/>
        <v>43983</v>
      </c>
      <c r="B770" s="225">
        <f t="shared" si="64"/>
        <v>43983</v>
      </c>
      <c r="C770" s="223">
        <v>1</v>
      </c>
      <c r="D770" s="223">
        <v>1</v>
      </c>
      <c r="E770" s="223">
        <v>1</v>
      </c>
      <c r="F770" s="223">
        <v>1.0428275200406762</v>
      </c>
      <c r="G770" s="223">
        <v>1.0293803195496523</v>
      </c>
      <c r="H770" s="223">
        <v>1</v>
      </c>
      <c r="I770" s="223">
        <v>1</v>
      </c>
      <c r="J770" s="223">
        <v>1</v>
      </c>
      <c r="K770" s="223">
        <v>1</v>
      </c>
      <c r="L770" s="223">
        <v>1.0428275200406765</v>
      </c>
      <c r="M770" s="223">
        <v>1.0356434479889041</v>
      </c>
      <c r="N770" s="223">
        <v>1</v>
      </c>
      <c r="O770" s="223">
        <v>1.0428275200406769</v>
      </c>
      <c r="P770" s="223">
        <v>1</v>
      </c>
      <c r="Q770" s="223">
        <v>1.0356434479889041</v>
      </c>
      <c r="R770" s="223">
        <v>1.0428275200406765</v>
      </c>
      <c r="S770" s="223">
        <v>1</v>
      </c>
      <c r="T770" s="223">
        <v>1.0356434479889038</v>
      </c>
      <c r="U770" s="223">
        <v>1</v>
      </c>
      <c r="V770" s="223">
        <v>1</v>
      </c>
      <c r="W770" s="223">
        <v>1.0356434479889038</v>
      </c>
      <c r="X770" s="223">
        <v>1</v>
      </c>
      <c r="Y770" s="223">
        <v>1.0307926251412991</v>
      </c>
      <c r="Z770" s="223">
        <v>1.039233179356821</v>
      </c>
      <c r="AA770" s="223">
        <v>1.0342088464059707</v>
      </c>
      <c r="AB770" s="223">
        <v>1</v>
      </c>
      <c r="AC770" s="223">
        <v>1</v>
      </c>
      <c r="AD770" s="223">
        <v>1.0207946286666978</v>
      </c>
      <c r="AE770" s="223">
        <v>1</v>
      </c>
      <c r="AF770" s="223">
        <v>1</v>
      </c>
      <c r="AG770" s="223">
        <v>1</v>
      </c>
      <c r="AH770" s="223">
        <v>1.0356434479889036</v>
      </c>
      <c r="AI770" s="223">
        <v>1</v>
      </c>
      <c r="AJ770" s="223">
        <v>1.0428275200406769</v>
      </c>
      <c r="AK770" s="223">
        <v>1.009182080083872</v>
      </c>
      <c r="AL770" s="223">
        <v>1</v>
      </c>
      <c r="AM770" s="223">
        <v>1.0356434479889041</v>
      </c>
      <c r="AN770" s="223">
        <v>1</v>
      </c>
      <c r="AO770" s="223">
        <v>1.0356434479889045</v>
      </c>
      <c r="AP770" s="223">
        <v>1</v>
      </c>
      <c r="AQ770" s="223">
        <v>1.0260677083333332</v>
      </c>
      <c r="AR770" s="223">
        <v>1</v>
      </c>
      <c r="AS770" s="223">
        <v>1.0356434479889038</v>
      </c>
      <c r="AT770" s="223">
        <v>1.039569883057931</v>
      </c>
      <c r="AU770" s="223">
        <v>1</v>
      </c>
      <c r="AV770" s="223">
        <v>1.0356434479889041</v>
      </c>
      <c r="AW770" s="223">
        <v>1</v>
      </c>
      <c r="AX770" s="223">
        <v>1</v>
      </c>
      <c r="AY770" s="223">
        <v>1.0213073885550297</v>
      </c>
      <c r="AZ770" s="223">
        <v>1</v>
      </c>
      <c r="BA770" s="223">
        <v>1</v>
      </c>
      <c r="BB770" s="223">
        <v>1</v>
      </c>
    </row>
    <row r="771" spans="1:54">
      <c r="A771" s="224">
        <f t="shared" si="64"/>
        <v>44013</v>
      </c>
      <c r="B771" s="225">
        <f t="shared" si="64"/>
        <v>44013</v>
      </c>
      <c r="C771" s="223">
        <v>1</v>
      </c>
      <c r="D771" s="223">
        <v>1</v>
      </c>
      <c r="E771" s="223">
        <v>1</v>
      </c>
      <c r="F771" s="223">
        <v>1.0402585129994915</v>
      </c>
      <c r="G771" s="223">
        <v>1.0278483213375127</v>
      </c>
      <c r="H771" s="223">
        <v>1</v>
      </c>
      <c r="I771" s="223">
        <v>1</v>
      </c>
      <c r="J771" s="223">
        <v>1</v>
      </c>
      <c r="K771" s="223">
        <v>1</v>
      </c>
      <c r="L771" s="223">
        <v>1.0402585129994915</v>
      </c>
      <c r="M771" s="223">
        <v>1.0335116979622923</v>
      </c>
      <c r="N771" s="223">
        <v>1</v>
      </c>
      <c r="O771" s="223">
        <v>1.0402585129994921</v>
      </c>
      <c r="P771" s="223">
        <v>1</v>
      </c>
      <c r="Q771" s="223">
        <v>1.0335116979622923</v>
      </c>
      <c r="R771" s="223">
        <v>1.0402585129994917</v>
      </c>
      <c r="S771" s="223">
        <v>1</v>
      </c>
      <c r="T771" s="223">
        <v>1.033511697962292</v>
      </c>
      <c r="U771" s="223">
        <v>1</v>
      </c>
      <c r="V771" s="223">
        <v>1</v>
      </c>
      <c r="W771" s="223">
        <v>1.033511697962292</v>
      </c>
      <c r="X771" s="223">
        <v>1</v>
      </c>
      <c r="Y771" s="223">
        <v>1.0292883489715074</v>
      </c>
      <c r="Z771" s="223">
        <v>1.0368832544358944</v>
      </c>
      <c r="AA771" s="223">
        <v>1.032164112211726</v>
      </c>
      <c r="AB771" s="223">
        <v>1</v>
      </c>
      <c r="AC771" s="223">
        <v>1</v>
      </c>
      <c r="AD771" s="223">
        <v>1.0199597839040582</v>
      </c>
      <c r="AE771" s="223">
        <v>1</v>
      </c>
      <c r="AF771" s="223">
        <v>1</v>
      </c>
      <c r="AG771" s="223">
        <v>1</v>
      </c>
      <c r="AH771" s="223">
        <v>1.033511697962292</v>
      </c>
      <c r="AI771" s="223">
        <v>1</v>
      </c>
      <c r="AJ771" s="223">
        <v>1.0402585129994917</v>
      </c>
      <c r="AK771" s="223">
        <v>1.0073537189311699</v>
      </c>
      <c r="AL771" s="223">
        <v>1</v>
      </c>
      <c r="AM771" s="223">
        <v>1.0335116979622923</v>
      </c>
      <c r="AN771" s="223">
        <v>1</v>
      </c>
      <c r="AO771" s="223">
        <v>1.0335116979622929</v>
      </c>
      <c r="AP771" s="223">
        <v>1</v>
      </c>
      <c r="AQ771" s="223">
        <v>1.0239583333333333</v>
      </c>
      <c r="AR771" s="223">
        <v>1</v>
      </c>
      <c r="AS771" s="223">
        <v>1.0335116979622923</v>
      </c>
      <c r="AT771" s="223">
        <v>1.0371994619796099</v>
      </c>
      <c r="AU771" s="223">
        <v>1</v>
      </c>
      <c r="AV771" s="223">
        <v>1.0335116979622923</v>
      </c>
      <c r="AW771" s="223">
        <v>1</v>
      </c>
      <c r="AX771" s="223">
        <v>1</v>
      </c>
      <c r="AY771" s="223">
        <v>1.0204562929532892</v>
      </c>
      <c r="AZ771" s="223">
        <v>1</v>
      </c>
      <c r="BA771" s="223">
        <v>1</v>
      </c>
      <c r="BB771" s="223">
        <v>1</v>
      </c>
    </row>
    <row r="772" spans="1:54">
      <c r="A772" s="224">
        <f t="shared" si="64"/>
        <v>44044</v>
      </c>
      <c r="B772" s="225">
        <f t="shared" si="64"/>
        <v>44044</v>
      </c>
      <c r="C772" s="223">
        <v>1</v>
      </c>
      <c r="D772" s="223">
        <v>1</v>
      </c>
      <c r="E772" s="223">
        <v>1</v>
      </c>
      <c r="F772" s="223">
        <v>1.0376965322063558</v>
      </c>
      <c r="G772" s="223">
        <v>1.0263474922716602</v>
      </c>
      <c r="H772" s="223">
        <v>1</v>
      </c>
      <c r="I772" s="223">
        <v>1</v>
      </c>
      <c r="J772" s="223">
        <v>1</v>
      </c>
      <c r="K772" s="223">
        <v>1</v>
      </c>
      <c r="L772" s="223">
        <v>1.037696532206356</v>
      </c>
      <c r="M772" s="223">
        <v>1.0313849016012313</v>
      </c>
      <c r="N772" s="223">
        <v>1</v>
      </c>
      <c r="O772" s="223">
        <v>1.0376965322063565</v>
      </c>
      <c r="P772" s="223">
        <v>1</v>
      </c>
      <c r="Q772" s="223">
        <v>1.0313849016012315</v>
      </c>
      <c r="R772" s="223">
        <v>1.037696532206356</v>
      </c>
      <c r="S772" s="223">
        <v>1</v>
      </c>
      <c r="T772" s="223">
        <v>1.0313849016012313</v>
      </c>
      <c r="U772" s="223">
        <v>1</v>
      </c>
      <c r="V772" s="223">
        <v>1</v>
      </c>
      <c r="W772" s="223">
        <v>1.0313849016012313</v>
      </c>
      <c r="X772" s="223">
        <v>1</v>
      </c>
      <c r="Y772" s="223">
        <v>1.02773220682683</v>
      </c>
      <c r="Z772" s="223">
        <v>1.0345392740583239</v>
      </c>
      <c r="AA772" s="223">
        <v>1.0301239607230959</v>
      </c>
      <c r="AB772" s="223">
        <v>1</v>
      </c>
      <c r="AC772" s="223">
        <v>1</v>
      </c>
      <c r="AD772" s="223">
        <v>1.0191265190474386</v>
      </c>
      <c r="AE772" s="223">
        <v>1</v>
      </c>
      <c r="AF772" s="223">
        <v>1</v>
      </c>
      <c r="AG772" s="223">
        <v>1</v>
      </c>
      <c r="AH772" s="223">
        <v>1.0313849016012311</v>
      </c>
      <c r="AI772" s="223">
        <v>1</v>
      </c>
      <c r="AJ772" s="223">
        <v>1.0376965322063563</v>
      </c>
      <c r="AK772" s="223">
        <v>1.0055287310621428</v>
      </c>
      <c r="AL772" s="223">
        <v>1</v>
      </c>
      <c r="AM772" s="223">
        <v>1.0313849016012315</v>
      </c>
      <c r="AN772" s="223">
        <v>1</v>
      </c>
      <c r="AO772" s="223">
        <v>1.0313849016012322</v>
      </c>
      <c r="AP772" s="223">
        <v>1</v>
      </c>
      <c r="AQ772" s="223">
        <v>1.0218750000000001</v>
      </c>
      <c r="AR772" s="223">
        <v>1</v>
      </c>
      <c r="AS772" s="223">
        <v>1.0313849016012313</v>
      </c>
      <c r="AT772" s="223">
        <v>1.0348350829729647</v>
      </c>
      <c r="AU772" s="223">
        <v>1</v>
      </c>
      <c r="AV772" s="223">
        <v>1.0313849016012315</v>
      </c>
      <c r="AW772" s="223">
        <v>1</v>
      </c>
      <c r="AX772" s="223">
        <v>1</v>
      </c>
      <c r="AY772" s="223">
        <v>1.0196068347793714</v>
      </c>
      <c r="AZ772" s="223">
        <v>1</v>
      </c>
      <c r="BA772" s="223">
        <v>1</v>
      </c>
      <c r="BB772" s="223">
        <v>1</v>
      </c>
    </row>
    <row r="773" spans="1:54">
      <c r="A773" s="224">
        <f t="shared" si="64"/>
        <v>44075</v>
      </c>
      <c r="B773" s="225">
        <f t="shared" si="64"/>
        <v>44075</v>
      </c>
      <c r="C773" s="223">
        <v>1</v>
      </c>
      <c r="D773" s="223">
        <v>1</v>
      </c>
      <c r="E773" s="223">
        <v>1</v>
      </c>
      <c r="F773" s="223">
        <v>1.0351447271857654</v>
      </c>
      <c r="G773" s="223">
        <v>1.0248784885363968</v>
      </c>
      <c r="H773" s="223">
        <v>1</v>
      </c>
      <c r="I773" s="223">
        <v>1</v>
      </c>
      <c r="J773" s="223">
        <v>1</v>
      </c>
      <c r="K773" s="223">
        <v>1</v>
      </c>
      <c r="L773" s="223">
        <v>1.0351447271857657</v>
      </c>
      <c r="M773" s="223">
        <v>1.0292657215034471</v>
      </c>
      <c r="N773" s="223">
        <v>1</v>
      </c>
      <c r="O773" s="223">
        <v>1.0351447271857663</v>
      </c>
      <c r="P773" s="223">
        <v>1</v>
      </c>
      <c r="Q773" s="223">
        <v>1.0292657215034469</v>
      </c>
      <c r="R773" s="223">
        <v>1.0351447271857657</v>
      </c>
      <c r="S773" s="223">
        <v>1</v>
      </c>
      <c r="T773" s="223">
        <v>1.0292657215034466</v>
      </c>
      <c r="U773" s="223">
        <v>1</v>
      </c>
      <c r="V773" s="223">
        <v>1</v>
      </c>
      <c r="W773" s="223">
        <v>1.0292657215034466</v>
      </c>
      <c r="X773" s="223">
        <v>1</v>
      </c>
      <c r="Y773" s="223">
        <v>1.0261286145944091</v>
      </c>
      <c r="Z773" s="223">
        <v>1.0322041463850848</v>
      </c>
      <c r="AA773" s="223">
        <v>1.0280909551608015</v>
      </c>
      <c r="AB773" s="223">
        <v>1</v>
      </c>
      <c r="AC773" s="223">
        <v>1</v>
      </c>
      <c r="AD773" s="223">
        <v>1.018295902599297</v>
      </c>
      <c r="AE773" s="223">
        <v>1</v>
      </c>
      <c r="AF773" s="223">
        <v>1</v>
      </c>
      <c r="AG773" s="223">
        <v>1</v>
      </c>
      <c r="AH773" s="223">
        <v>1.0292657215034464</v>
      </c>
      <c r="AI773" s="223">
        <v>1</v>
      </c>
      <c r="AJ773" s="223">
        <v>1.0351447271857659</v>
      </c>
      <c r="AK773" s="223">
        <v>1.003704486364829</v>
      </c>
      <c r="AL773" s="223">
        <v>1</v>
      </c>
      <c r="AM773" s="223">
        <v>1.0292657215034469</v>
      </c>
      <c r="AN773" s="223">
        <v>1</v>
      </c>
      <c r="AO773" s="223">
        <v>1.0292657215034475</v>
      </c>
      <c r="AP773" s="223">
        <v>1</v>
      </c>
      <c r="AQ773" s="223">
        <v>1.0197916666666667</v>
      </c>
      <c r="AR773" s="223">
        <v>1</v>
      </c>
      <c r="AS773" s="223">
        <v>1.0292657215034469</v>
      </c>
      <c r="AT773" s="223">
        <v>1.0324796770021452</v>
      </c>
      <c r="AU773" s="223">
        <v>1</v>
      </c>
      <c r="AV773" s="223">
        <v>1.0292657215034469</v>
      </c>
      <c r="AW773" s="223">
        <v>1</v>
      </c>
      <c r="AX773" s="223">
        <v>1</v>
      </c>
      <c r="AY773" s="223">
        <v>1.0187601020344499</v>
      </c>
      <c r="AZ773" s="223">
        <v>1</v>
      </c>
      <c r="BA773" s="223">
        <v>1</v>
      </c>
      <c r="BB773" s="223">
        <v>1</v>
      </c>
    </row>
    <row r="774" spans="1:54">
      <c r="A774" s="224">
        <f t="shared" si="64"/>
        <v>44105</v>
      </c>
      <c r="B774" s="225">
        <f t="shared" si="64"/>
        <v>44105</v>
      </c>
      <c r="C774" s="223">
        <v>1</v>
      </c>
      <c r="D774" s="223">
        <v>1</v>
      </c>
      <c r="E774" s="223">
        <v>1</v>
      </c>
      <c r="F774" s="223">
        <v>1.0326030444839158</v>
      </c>
      <c r="G774" s="223">
        <v>1.0234411311487206</v>
      </c>
      <c r="H774" s="223">
        <v>1</v>
      </c>
      <c r="I774" s="223">
        <v>1</v>
      </c>
      <c r="J774" s="223">
        <v>1</v>
      </c>
      <c r="K774" s="223">
        <v>1</v>
      </c>
      <c r="L774" s="223">
        <v>1.0326030444839158</v>
      </c>
      <c r="M774" s="223">
        <v>1.0271541240111486</v>
      </c>
      <c r="N774" s="223">
        <v>1</v>
      </c>
      <c r="O774" s="223">
        <v>1.0326030444839165</v>
      </c>
      <c r="P774" s="223">
        <v>1</v>
      </c>
      <c r="Q774" s="223">
        <v>1.0271541240111484</v>
      </c>
      <c r="R774" s="223">
        <v>1.032603044483916</v>
      </c>
      <c r="S774" s="223">
        <v>1</v>
      </c>
      <c r="T774" s="223">
        <v>1.0271541240111484</v>
      </c>
      <c r="U774" s="223">
        <v>1</v>
      </c>
      <c r="V774" s="223">
        <v>1</v>
      </c>
      <c r="W774" s="223">
        <v>1.0271541240111484</v>
      </c>
      <c r="X774" s="223">
        <v>1</v>
      </c>
      <c r="Y774" s="223">
        <v>1.0244778647613435</v>
      </c>
      <c r="Z774" s="223">
        <v>1.0298778285919874</v>
      </c>
      <c r="AA774" s="223">
        <v>1.0260650651464547</v>
      </c>
      <c r="AB774" s="223">
        <v>1</v>
      </c>
      <c r="AC774" s="223">
        <v>1</v>
      </c>
      <c r="AD774" s="223">
        <v>1.0174679287604771</v>
      </c>
      <c r="AE774" s="223">
        <v>1</v>
      </c>
      <c r="AF774" s="223">
        <v>1</v>
      </c>
      <c r="AG774" s="223">
        <v>1</v>
      </c>
      <c r="AH774" s="223">
        <v>1.0271541240111481</v>
      </c>
      <c r="AI774" s="223">
        <v>1</v>
      </c>
      <c r="AJ774" s="223">
        <v>1.0326030444839163</v>
      </c>
      <c r="AK774" s="223">
        <v>1.0018809820907353</v>
      </c>
      <c r="AL774" s="223">
        <v>1</v>
      </c>
      <c r="AM774" s="223">
        <v>1.0271541240111486</v>
      </c>
      <c r="AN774" s="223">
        <v>1</v>
      </c>
      <c r="AO774" s="223">
        <v>1.0271541240111492</v>
      </c>
      <c r="AP774" s="223">
        <v>1</v>
      </c>
      <c r="AQ774" s="223">
        <v>1.0177083333333332</v>
      </c>
      <c r="AR774" s="223">
        <v>1</v>
      </c>
      <c r="AS774" s="223">
        <v>1.0271541240111484</v>
      </c>
      <c r="AT774" s="223">
        <v>1.0301332003103438</v>
      </c>
      <c r="AU774" s="223">
        <v>1</v>
      </c>
      <c r="AV774" s="223">
        <v>1.0271541240111486</v>
      </c>
      <c r="AW774" s="223">
        <v>1</v>
      </c>
      <c r="AX774" s="223">
        <v>1</v>
      </c>
      <c r="AY774" s="223">
        <v>1.0179160886301</v>
      </c>
      <c r="AZ774" s="223">
        <v>1</v>
      </c>
      <c r="BA774" s="223">
        <v>1</v>
      </c>
      <c r="BB774" s="223">
        <v>1</v>
      </c>
    </row>
    <row r="775" spans="1:54">
      <c r="A775" s="224">
        <f t="shared" si="64"/>
        <v>44136</v>
      </c>
      <c r="B775" s="225">
        <f t="shared" si="64"/>
        <v>44136</v>
      </c>
      <c r="C775" s="223">
        <v>1</v>
      </c>
      <c r="D775" s="223">
        <v>1</v>
      </c>
      <c r="E775" s="223">
        <v>1</v>
      </c>
      <c r="F775" s="223">
        <v>1.0300681330830186</v>
      </c>
      <c r="G775" s="223">
        <v>1.0220339138307368</v>
      </c>
      <c r="H775" s="223">
        <v>1</v>
      </c>
      <c r="I775" s="223">
        <v>1</v>
      </c>
      <c r="J775" s="223">
        <v>1</v>
      </c>
      <c r="K775" s="223">
        <v>1</v>
      </c>
      <c r="L775" s="223">
        <v>1.0300681330830186</v>
      </c>
      <c r="M775" s="223">
        <v>1.0250473122559152</v>
      </c>
      <c r="N775" s="223">
        <v>1</v>
      </c>
      <c r="O775" s="223">
        <v>1.030068133083019</v>
      </c>
      <c r="P775" s="223">
        <v>1</v>
      </c>
      <c r="Q775" s="223">
        <v>1.0250473122559154</v>
      </c>
      <c r="R775" s="223">
        <v>1.030068133083019</v>
      </c>
      <c r="S775" s="223">
        <v>1</v>
      </c>
      <c r="T775" s="223">
        <v>1.0250473122559152</v>
      </c>
      <c r="U775" s="223">
        <v>1</v>
      </c>
      <c r="V775" s="223">
        <v>1</v>
      </c>
      <c r="W775" s="223">
        <v>1.0250473122559152</v>
      </c>
      <c r="X775" s="223">
        <v>1</v>
      </c>
      <c r="Y775" s="223">
        <v>1.0227769624948584</v>
      </c>
      <c r="Z775" s="223">
        <v>1.0275572466942264</v>
      </c>
      <c r="AA775" s="223">
        <v>1.0240436047026067</v>
      </c>
      <c r="AB775" s="223">
        <v>1</v>
      </c>
      <c r="AC775" s="223">
        <v>1</v>
      </c>
      <c r="AD775" s="223">
        <v>1.0166414939882933</v>
      </c>
      <c r="AE775" s="223">
        <v>1</v>
      </c>
      <c r="AF775" s="223">
        <v>1</v>
      </c>
      <c r="AG775" s="223">
        <v>1</v>
      </c>
      <c r="AH775" s="223">
        <v>1.0250473122559149</v>
      </c>
      <c r="AI775" s="223">
        <v>1</v>
      </c>
      <c r="AJ775" s="223">
        <v>1.0300681330830188</v>
      </c>
      <c r="AK775" s="223">
        <v>1.0000607792709912</v>
      </c>
      <c r="AL775" s="223">
        <v>1</v>
      </c>
      <c r="AM775" s="223">
        <v>1.0250473122559152</v>
      </c>
      <c r="AN775" s="223">
        <v>1</v>
      </c>
      <c r="AO775" s="223">
        <v>1.0250473122559158</v>
      </c>
      <c r="AP775" s="223">
        <v>1</v>
      </c>
      <c r="AQ775" s="223">
        <v>1.015625</v>
      </c>
      <c r="AR775" s="223">
        <v>1</v>
      </c>
      <c r="AS775" s="223">
        <v>1.0250473122559152</v>
      </c>
      <c r="AT775" s="223">
        <v>1.0277925529442178</v>
      </c>
      <c r="AU775" s="223">
        <v>1</v>
      </c>
      <c r="AV775" s="223">
        <v>1.0250473122559154</v>
      </c>
      <c r="AW775" s="223">
        <v>1</v>
      </c>
      <c r="AX775" s="223">
        <v>1</v>
      </c>
      <c r="AY775" s="223">
        <v>1.0170736700990977</v>
      </c>
      <c r="AZ775" s="223">
        <v>1</v>
      </c>
      <c r="BA775" s="223">
        <v>1</v>
      </c>
      <c r="BB775" s="223">
        <v>1</v>
      </c>
    </row>
    <row r="776" spans="1:54">
      <c r="A776" s="224">
        <f t="shared" si="64"/>
        <v>44166</v>
      </c>
      <c r="B776" s="225">
        <f t="shared" si="64"/>
        <v>44166</v>
      </c>
      <c r="C776" s="223">
        <v>1</v>
      </c>
      <c r="D776" s="223">
        <v>1</v>
      </c>
      <c r="E776" s="223">
        <v>1</v>
      </c>
      <c r="F776" s="223">
        <v>1.0275399566639292</v>
      </c>
      <c r="G776" s="223">
        <v>1.0206566619431312</v>
      </c>
      <c r="H776" s="223">
        <v>1</v>
      </c>
      <c r="I776" s="223">
        <v>1</v>
      </c>
      <c r="J776" s="223">
        <v>1</v>
      </c>
      <c r="K776" s="223">
        <v>1</v>
      </c>
      <c r="L776" s="223">
        <v>1.0275399566639292</v>
      </c>
      <c r="M776" s="223">
        <v>1.022945264451574</v>
      </c>
      <c r="N776" s="223">
        <v>1</v>
      </c>
      <c r="O776" s="223">
        <v>1.0275399566639296</v>
      </c>
      <c r="P776" s="223">
        <v>1</v>
      </c>
      <c r="Q776" s="223">
        <v>1.022945264451574</v>
      </c>
      <c r="R776" s="223">
        <v>1.0275399566639294</v>
      </c>
      <c r="S776" s="223">
        <v>1</v>
      </c>
      <c r="T776" s="223">
        <v>1.0229452644515737</v>
      </c>
      <c r="U776" s="223">
        <v>1</v>
      </c>
      <c r="V776" s="223">
        <v>1</v>
      </c>
      <c r="W776" s="223">
        <v>1.0229452644515737</v>
      </c>
      <c r="X776" s="223">
        <v>1</v>
      </c>
      <c r="Y776" s="223">
        <v>1.0210262101214185</v>
      </c>
      <c r="Z776" s="223">
        <v>1.0252423722464408</v>
      </c>
      <c r="AA776" s="223">
        <v>1.0220265543884828</v>
      </c>
      <c r="AB776" s="223">
        <v>1</v>
      </c>
      <c r="AC776" s="223">
        <v>1</v>
      </c>
      <c r="AD776" s="223">
        <v>1.0158165943037052</v>
      </c>
      <c r="AE776" s="223">
        <v>1</v>
      </c>
      <c r="AF776" s="223">
        <v>1</v>
      </c>
      <c r="AG776" s="223">
        <v>1</v>
      </c>
      <c r="AH776" s="223">
        <v>1.0229452644515737</v>
      </c>
      <c r="AI776" s="223">
        <v>1</v>
      </c>
      <c r="AJ776" s="223">
        <v>1.0275399566639294</v>
      </c>
      <c r="AK776" s="223">
        <v>0.99824386577781099</v>
      </c>
      <c r="AL776" s="223">
        <v>1</v>
      </c>
      <c r="AM776" s="223">
        <v>1.022945264451574</v>
      </c>
      <c r="AN776" s="223">
        <v>1</v>
      </c>
      <c r="AO776" s="223">
        <v>1.0229452644515744</v>
      </c>
      <c r="AP776" s="223">
        <v>1</v>
      </c>
      <c r="AQ776" s="223">
        <v>1.0135416666666668</v>
      </c>
      <c r="AR776" s="223">
        <v>1</v>
      </c>
      <c r="AS776" s="223">
        <v>1.0229452644515737</v>
      </c>
      <c r="AT776" s="223">
        <v>1.0254577057734799</v>
      </c>
      <c r="AU776" s="223">
        <v>1</v>
      </c>
      <c r="AV776" s="223">
        <v>1.0229452644515742</v>
      </c>
      <c r="AW776" s="223">
        <v>1</v>
      </c>
      <c r="AX776" s="223">
        <v>1</v>
      </c>
      <c r="AY776" s="223">
        <v>1.0162328422429887</v>
      </c>
      <c r="AZ776" s="223">
        <v>1</v>
      </c>
      <c r="BA776" s="223">
        <v>1</v>
      </c>
      <c r="BB776" s="223">
        <v>1</v>
      </c>
    </row>
    <row r="777" spans="1:54">
      <c r="A777" s="224">
        <f t="shared" si="64"/>
        <v>44197</v>
      </c>
      <c r="B777" s="225">
        <f t="shared" si="64"/>
        <v>44197</v>
      </c>
      <c r="C777" s="223">
        <v>1</v>
      </c>
      <c r="D777" s="223">
        <v>1</v>
      </c>
      <c r="E777" s="223">
        <v>1</v>
      </c>
      <c r="F777" s="223">
        <v>1.0250183836290583</v>
      </c>
      <c r="G777" s="223">
        <v>1.0192810930700451</v>
      </c>
      <c r="H777" s="223">
        <v>1</v>
      </c>
      <c r="I777" s="223">
        <v>1</v>
      </c>
      <c r="J777" s="223">
        <v>1</v>
      </c>
      <c r="K777" s="223">
        <v>1</v>
      </c>
      <c r="L777" s="223">
        <v>1.0250183836290583</v>
      </c>
      <c r="M777" s="223">
        <v>1.0208478557990792</v>
      </c>
      <c r="N777" s="223">
        <v>1</v>
      </c>
      <c r="O777" s="223">
        <v>1.0250183836290587</v>
      </c>
      <c r="P777" s="223">
        <v>1</v>
      </c>
      <c r="Q777" s="223">
        <v>1.0208478557990792</v>
      </c>
      <c r="R777" s="223">
        <v>1.0250183836290583</v>
      </c>
      <c r="S777" s="223">
        <v>1</v>
      </c>
      <c r="T777" s="223">
        <v>1.020847855799079</v>
      </c>
      <c r="U777" s="223">
        <v>1</v>
      </c>
      <c r="V777" s="223">
        <v>1</v>
      </c>
      <c r="W777" s="223">
        <v>1.020847855799079</v>
      </c>
      <c r="X777" s="223">
        <v>1</v>
      </c>
      <c r="Y777" s="223">
        <v>1.019232239653092</v>
      </c>
      <c r="Z777" s="223">
        <v>1.0229330762404207</v>
      </c>
      <c r="AA777" s="223">
        <v>1.0200137915354941</v>
      </c>
      <c r="AB777" s="223">
        <v>1</v>
      </c>
      <c r="AC777" s="223">
        <v>1</v>
      </c>
      <c r="AD777" s="223">
        <v>1.0149676479338308</v>
      </c>
      <c r="AE777" s="223">
        <v>1</v>
      </c>
      <c r="AF777" s="223">
        <v>1</v>
      </c>
      <c r="AG777" s="223">
        <v>1</v>
      </c>
      <c r="AH777" s="223">
        <v>1.020847855799079</v>
      </c>
      <c r="AI777" s="223">
        <v>1</v>
      </c>
      <c r="AJ777" s="223">
        <v>1.0250183836290585</v>
      </c>
      <c r="AK777" s="223">
        <v>0.99643027868272516</v>
      </c>
      <c r="AL777" s="223">
        <v>1</v>
      </c>
      <c r="AM777" s="223">
        <v>1.020847855799079</v>
      </c>
      <c r="AN777" s="223">
        <v>1</v>
      </c>
      <c r="AO777" s="223">
        <v>1.0208478557990797</v>
      </c>
      <c r="AP777" s="223">
        <v>1</v>
      </c>
      <c r="AQ777" s="223">
        <v>1.0114583333333331</v>
      </c>
      <c r="AR777" s="223">
        <v>1</v>
      </c>
      <c r="AS777" s="223">
        <v>1.020847855799079</v>
      </c>
      <c r="AT777" s="223">
        <v>1.0231285294779515</v>
      </c>
      <c r="AU777" s="223">
        <v>1</v>
      </c>
      <c r="AV777" s="223">
        <v>1.0208478557990794</v>
      </c>
      <c r="AW777" s="223">
        <v>1</v>
      </c>
      <c r="AX777" s="223">
        <v>1</v>
      </c>
      <c r="AY777" s="223">
        <v>1.0153670986053998</v>
      </c>
      <c r="AZ777" s="223">
        <v>1</v>
      </c>
      <c r="BA777" s="223">
        <v>1</v>
      </c>
      <c r="BB777" s="223">
        <v>1</v>
      </c>
    </row>
    <row r="778" spans="1:54">
      <c r="A778" s="224">
        <f t="shared" si="64"/>
        <v>44228</v>
      </c>
      <c r="B778" s="225">
        <f t="shared" si="64"/>
        <v>44228</v>
      </c>
      <c r="C778" s="223">
        <v>1</v>
      </c>
      <c r="D778" s="223">
        <v>1</v>
      </c>
      <c r="E778" s="223">
        <v>1</v>
      </c>
      <c r="F778" s="223">
        <v>1.0225028886231911</v>
      </c>
      <c r="G778" s="223">
        <v>1.0178358941064465</v>
      </c>
      <c r="H778" s="223">
        <v>1</v>
      </c>
      <c r="I778" s="223">
        <v>1</v>
      </c>
      <c r="J778" s="223">
        <v>1</v>
      </c>
      <c r="K778" s="223">
        <v>1</v>
      </c>
      <c r="L778" s="223">
        <v>1.0225028886231911</v>
      </c>
      <c r="M778" s="223">
        <v>1.0187546338588507</v>
      </c>
      <c r="N778" s="223">
        <v>1</v>
      </c>
      <c r="O778" s="223">
        <v>1.0225028886231917</v>
      </c>
      <c r="P778" s="223">
        <v>1</v>
      </c>
      <c r="Q778" s="223">
        <v>1.0187546338588505</v>
      </c>
      <c r="R778" s="223">
        <v>1.0225028886231913</v>
      </c>
      <c r="S778" s="223">
        <v>1</v>
      </c>
      <c r="T778" s="223">
        <v>1.0187546338588502</v>
      </c>
      <c r="U778" s="223">
        <v>1</v>
      </c>
      <c r="V778" s="223">
        <v>1</v>
      </c>
      <c r="W778" s="223">
        <v>1.0187546338588502</v>
      </c>
      <c r="X778" s="223">
        <v>1</v>
      </c>
      <c r="Y778" s="223">
        <v>1.0174093293856636</v>
      </c>
      <c r="Z778" s="223">
        <v>1.0206288686658473</v>
      </c>
      <c r="AA778" s="223">
        <v>1.0180048793097229</v>
      </c>
      <c r="AB778" s="223">
        <v>1</v>
      </c>
      <c r="AC778" s="223">
        <v>1</v>
      </c>
      <c r="AD778" s="223">
        <v>1.0140288759611893</v>
      </c>
      <c r="AE778" s="223">
        <v>1</v>
      </c>
      <c r="AF778" s="223">
        <v>1</v>
      </c>
      <c r="AG778" s="223">
        <v>1</v>
      </c>
      <c r="AH778" s="223">
        <v>1.0187546338588502</v>
      </c>
      <c r="AI778" s="223">
        <v>1</v>
      </c>
      <c r="AJ778" s="223">
        <v>1.0225028886231911</v>
      </c>
      <c r="AK778" s="223">
        <v>0.99462025090889494</v>
      </c>
      <c r="AL778" s="223">
        <v>1</v>
      </c>
      <c r="AM778" s="223">
        <v>1.0187546338588505</v>
      </c>
      <c r="AN778" s="223">
        <v>1</v>
      </c>
      <c r="AO778" s="223">
        <v>1.0187546338588509</v>
      </c>
      <c r="AP778" s="223">
        <v>1</v>
      </c>
      <c r="AQ778" s="223">
        <v>1.0093749999999999</v>
      </c>
      <c r="AR778" s="223">
        <v>1</v>
      </c>
      <c r="AS778" s="223">
        <v>1.0187546338588502</v>
      </c>
      <c r="AT778" s="223">
        <v>1.0208045306367164</v>
      </c>
      <c r="AU778" s="223">
        <v>1</v>
      </c>
      <c r="AV778" s="223">
        <v>1.0187546338588507</v>
      </c>
      <c r="AW778" s="223">
        <v>1</v>
      </c>
      <c r="AX778" s="223">
        <v>1</v>
      </c>
      <c r="AY778" s="223">
        <v>1.0144082908059238</v>
      </c>
      <c r="AZ778" s="223">
        <v>1</v>
      </c>
      <c r="BA778" s="223">
        <v>1</v>
      </c>
      <c r="BB778" s="223">
        <v>1</v>
      </c>
    </row>
    <row r="779" spans="1:54">
      <c r="A779" s="224">
        <f t="shared" si="64"/>
        <v>44256</v>
      </c>
      <c r="B779" s="225">
        <f t="shared" si="64"/>
        <v>44256</v>
      </c>
      <c r="C779" s="223">
        <v>1</v>
      </c>
      <c r="D779" s="223">
        <v>1</v>
      </c>
      <c r="E779" s="223">
        <v>1</v>
      </c>
      <c r="F779" s="223">
        <v>1.0199931574318057</v>
      </c>
      <c r="G779" s="223">
        <v>1.0162788994055023</v>
      </c>
      <c r="H779" s="223">
        <v>1</v>
      </c>
      <c r="I779" s="223">
        <v>1</v>
      </c>
      <c r="J779" s="223">
        <v>1</v>
      </c>
      <c r="K779" s="223">
        <v>1</v>
      </c>
      <c r="L779" s="223">
        <v>1.019993157431806</v>
      </c>
      <c r="M779" s="223">
        <v>1.0166653311846598</v>
      </c>
      <c r="N779" s="223">
        <v>1</v>
      </c>
      <c r="O779" s="223">
        <v>1.0199931574318064</v>
      </c>
      <c r="P779" s="223">
        <v>1</v>
      </c>
      <c r="Q779" s="223">
        <v>1.0166653311846596</v>
      </c>
      <c r="R779" s="223">
        <v>1.0199931574318062</v>
      </c>
      <c r="S779" s="223">
        <v>1</v>
      </c>
      <c r="T779" s="223">
        <v>1.0166653311846596</v>
      </c>
      <c r="U779" s="223">
        <v>1</v>
      </c>
      <c r="V779" s="223">
        <v>1</v>
      </c>
      <c r="W779" s="223">
        <v>1.0166653311846596</v>
      </c>
      <c r="X779" s="223">
        <v>1</v>
      </c>
      <c r="Y779" s="223">
        <v>1.0155645496512022</v>
      </c>
      <c r="Z779" s="223">
        <v>1.0183294582826663</v>
      </c>
      <c r="AA779" s="223">
        <v>1.0159995599966247</v>
      </c>
      <c r="AB779" s="223">
        <v>1</v>
      </c>
      <c r="AC779" s="223">
        <v>1</v>
      </c>
      <c r="AD779" s="223">
        <v>1.0129605227522391</v>
      </c>
      <c r="AE779" s="223">
        <v>1</v>
      </c>
      <c r="AF779" s="223">
        <v>1</v>
      </c>
      <c r="AG779" s="223">
        <v>1</v>
      </c>
      <c r="AH779" s="223">
        <v>1.0166653311846594</v>
      </c>
      <c r="AI779" s="223">
        <v>1</v>
      </c>
      <c r="AJ779" s="223">
        <v>1.019993157431806</v>
      </c>
      <c r="AK779" s="223">
        <v>0.99281401841916928</v>
      </c>
      <c r="AL779" s="223">
        <v>1</v>
      </c>
      <c r="AM779" s="223">
        <v>1.0166653311846596</v>
      </c>
      <c r="AN779" s="223">
        <v>1</v>
      </c>
      <c r="AO779" s="223">
        <v>1.0166653311846598</v>
      </c>
      <c r="AP779" s="223">
        <v>1</v>
      </c>
      <c r="AQ779" s="223">
        <v>1.0072916666666667</v>
      </c>
      <c r="AR779" s="223">
        <v>1</v>
      </c>
      <c r="AS779" s="223">
        <v>1.0166653311846596</v>
      </c>
      <c r="AT779" s="223">
        <v>1.0184854158204617</v>
      </c>
      <c r="AU779" s="223">
        <v>1</v>
      </c>
      <c r="AV779" s="223">
        <v>1.0166653311846598</v>
      </c>
      <c r="AW779" s="223">
        <v>1</v>
      </c>
      <c r="AX779" s="223">
        <v>1</v>
      </c>
      <c r="AY779" s="223">
        <v>1.0133152460113259</v>
      </c>
      <c r="AZ779" s="223">
        <v>1</v>
      </c>
      <c r="BA779" s="223">
        <v>1</v>
      </c>
      <c r="BB779" s="223">
        <v>1</v>
      </c>
    </row>
    <row r="780" spans="1:54">
      <c r="A780" s="224">
        <f t="shared" si="64"/>
        <v>44287</v>
      </c>
      <c r="B780" s="225">
        <f t="shared" si="64"/>
        <v>44287</v>
      </c>
      <c r="C780" s="223">
        <v>1</v>
      </c>
      <c r="D780" s="223">
        <v>1</v>
      </c>
      <c r="E780" s="223">
        <v>1</v>
      </c>
      <c r="F780" s="223">
        <v>1.0174890718583995</v>
      </c>
      <c r="G780" s="223">
        <v>1.0146127974507597</v>
      </c>
      <c r="H780" s="223">
        <v>1</v>
      </c>
      <c r="I780" s="223">
        <v>1</v>
      </c>
      <c r="J780" s="223">
        <v>1</v>
      </c>
      <c r="K780" s="223">
        <v>1</v>
      </c>
      <c r="L780" s="223">
        <v>1.0174890718583995</v>
      </c>
      <c r="M780" s="223">
        <v>1.0145798706121476</v>
      </c>
      <c r="N780" s="223">
        <v>1</v>
      </c>
      <c r="O780" s="223">
        <v>1.0174890718584</v>
      </c>
      <c r="P780" s="223">
        <v>1</v>
      </c>
      <c r="Q780" s="223">
        <v>1.0145798706121474</v>
      </c>
      <c r="R780" s="223">
        <v>1.0174890718583995</v>
      </c>
      <c r="S780" s="223">
        <v>1</v>
      </c>
      <c r="T780" s="223">
        <v>1.0145798706121474</v>
      </c>
      <c r="U780" s="223">
        <v>1</v>
      </c>
      <c r="V780" s="223">
        <v>1</v>
      </c>
      <c r="W780" s="223">
        <v>1.0145798706121474</v>
      </c>
      <c r="X780" s="223">
        <v>1</v>
      </c>
      <c r="Y780" s="223">
        <v>1.0136984325890803</v>
      </c>
      <c r="Z780" s="223">
        <v>1.0160347486753774</v>
      </c>
      <c r="AA780" s="223">
        <v>1.0139977634480943</v>
      </c>
      <c r="AB780" s="223">
        <v>1</v>
      </c>
      <c r="AC780" s="223">
        <v>1</v>
      </c>
      <c r="AD780" s="223">
        <v>1.0117654850972735</v>
      </c>
      <c r="AE780" s="223">
        <v>1</v>
      </c>
      <c r="AF780" s="223">
        <v>1</v>
      </c>
      <c r="AG780" s="223">
        <v>1</v>
      </c>
      <c r="AH780" s="223">
        <v>1.0145798706121472</v>
      </c>
      <c r="AI780" s="223">
        <v>1</v>
      </c>
      <c r="AJ780" s="223">
        <v>1.0174890718583995</v>
      </c>
      <c r="AK780" s="223">
        <v>0.99101150481999523</v>
      </c>
      <c r="AL780" s="223">
        <v>1</v>
      </c>
      <c r="AM780" s="223">
        <v>1.0145798706121474</v>
      </c>
      <c r="AN780" s="223">
        <v>1</v>
      </c>
      <c r="AO780" s="223">
        <v>1.0145798706121478</v>
      </c>
      <c r="AP780" s="223">
        <v>1</v>
      </c>
      <c r="AQ780" s="223">
        <v>1.0052083333333335</v>
      </c>
      <c r="AR780" s="223">
        <v>1</v>
      </c>
      <c r="AS780" s="223">
        <v>1.0145798706121474</v>
      </c>
      <c r="AT780" s="223">
        <v>1.0161710866812617</v>
      </c>
      <c r="AU780" s="223">
        <v>1</v>
      </c>
      <c r="AV780" s="223">
        <v>1.0145798706121476</v>
      </c>
      <c r="AW780" s="223">
        <v>1</v>
      </c>
      <c r="AX780" s="223">
        <v>1</v>
      </c>
      <c r="AY780" s="223">
        <v>1.0120909876559538</v>
      </c>
      <c r="AZ780" s="223">
        <v>1</v>
      </c>
      <c r="BA780" s="223">
        <v>1</v>
      </c>
      <c r="BB780" s="223">
        <v>1</v>
      </c>
    </row>
    <row r="781" spans="1:54">
      <c r="A781" s="224">
        <f t="shared" si="64"/>
        <v>44317</v>
      </c>
      <c r="B781" s="225">
        <f t="shared" si="64"/>
        <v>44317</v>
      </c>
      <c r="C781" s="223">
        <v>1</v>
      </c>
      <c r="D781" s="223">
        <v>1</v>
      </c>
      <c r="E781" s="223">
        <v>1</v>
      </c>
      <c r="F781" s="223">
        <v>1.0149906064283276</v>
      </c>
      <c r="G781" s="223">
        <v>1.0128384796077561</v>
      </c>
      <c r="H781" s="223">
        <v>1</v>
      </c>
      <c r="I781" s="223">
        <v>1</v>
      </c>
      <c r="J781" s="223">
        <v>1</v>
      </c>
      <c r="K781" s="223">
        <v>1</v>
      </c>
      <c r="L781" s="223">
        <v>1.0149906064283272</v>
      </c>
      <c r="M781" s="223">
        <v>1.0124982380384224</v>
      </c>
      <c r="N781" s="223">
        <v>1</v>
      </c>
      <c r="O781" s="223">
        <v>1.0149906064283276</v>
      </c>
      <c r="P781" s="223">
        <v>1</v>
      </c>
      <c r="Q781" s="223">
        <v>1.0124982380384224</v>
      </c>
      <c r="R781" s="223">
        <v>1.0149906064283274</v>
      </c>
      <c r="S781" s="223">
        <v>1</v>
      </c>
      <c r="T781" s="223">
        <v>1.0124982380384222</v>
      </c>
      <c r="U781" s="223">
        <v>1</v>
      </c>
      <c r="V781" s="223">
        <v>1</v>
      </c>
      <c r="W781" s="223">
        <v>1.0124982380384222</v>
      </c>
      <c r="X781" s="223">
        <v>1</v>
      </c>
      <c r="Y781" s="223">
        <v>1.0118111589032162</v>
      </c>
      <c r="Z781" s="223">
        <v>1.0137447206068619</v>
      </c>
      <c r="AA781" s="223">
        <v>1.0119994773296663</v>
      </c>
      <c r="AB781" s="223">
        <v>1</v>
      </c>
      <c r="AC781" s="223">
        <v>1</v>
      </c>
      <c r="AD781" s="223">
        <v>1.0104445766494472</v>
      </c>
      <c r="AE781" s="223">
        <v>1</v>
      </c>
      <c r="AF781" s="223">
        <v>1</v>
      </c>
      <c r="AG781" s="223">
        <v>1</v>
      </c>
      <c r="AH781" s="223">
        <v>1.0124982380384222</v>
      </c>
      <c r="AI781" s="223">
        <v>1</v>
      </c>
      <c r="AJ781" s="223">
        <v>1.0149906064283272</v>
      </c>
      <c r="AK781" s="223">
        <v>0.98921269477742513</v>
      </c>
      <c r="AL781" s="223">
        <v>1</v>
      </c>
      <c r="AM781" s="223">
        <v>1.0124982380384222</v>
      </c>
      <c r="AN781" s="223">
        <v>1</v>
      </c>
      <c r="AO781" s="223">
        <v>1.0124982380384226</v>
      </c>
      <c r="AP781" s="223">
        <v>1</v>
      </c>
      <c r="AQ781" s="223">
        <v>1.0031249999999998</v>
      </c>
      <c r="AR781" s="223">
        <v>1</v>
      </c>
      <c r="AS781" s="223">
        <v>1.0124982380384222</v>
      </c>
      <c r="AT781" s="223">
        <v>1.0138615234458439</v>
      </c>
      <c r="AU781" s="223">
        <v>1</v>
      </c>
      <c r="AV781" s="223">
        <v>1.0124982380384226</v>
      </c>
      <c r="AW781" s="223">
        <v>1</v>
      </c>
      <c r="AX781" s="223">
        <v>1</v>
      </c>
      <c r="AY781" s="223">
        <v>1.0107363811939372</v>
      </c>
      <c r="AZ781" s="223">
        <v>1</v>
      </c>
      <c r="BA781" s="223">
        <v>1</v>
      </c>
      <c r="BB781" s="223">
        <v>1</v>
      </c>
    </row>
    <row r="782" spans="1:54">
      <c r="A782" s="224">
        <f t="shared" si="64"/>
        <v>44348</v>
      </c>
      <c r="B782" s="225">
        <f t="shared" si="64"/>
        <v>44348</v>
      </c>
      <c r="C782" s="223">
        <v>1</v>
      </c>
      <c r="D782" s="223">
        <v>1</v>
      </c>
      <c r="E782" s="223">
        <v>1</v>
      </c>
      <c r="F782" s="223">
        <v>1.0124977366503018</v>
      </c>
      <c r="G782" s="223">
        <v>1.0109568004901872</v>
      </c>
      <c r="H782" s="223">
        <v>1</v>
      </c>
      <c r="I782" s="223">
        <v>1</v>
      </c>
      <c r="J782" s="223">
        <v>1</v>
      </c>
      <c r="K782" s="223">
        <v>1</v>
      </c>
      <c r="L782" s="223">
        <v>1.0124977366503018</v>
      </c>
      <c r="M782" s="223">
        <v>1.0104204198877638</v>
      </c>
      <c r="N782" s="223">
        <v>1</v>
      </c>
      <c r="O782" s="223">
        <v>1.0124977366503021</v>
      </c>
      <c r="P782" s="223">
        <v>1</v>
      </c>
      <c r="Q782" s="223">
        <v>1.0104204198877635</v>
      </c>
      <c r="R782" s="223">
        <v>1.0124977366503018</v>
      </c>
      <c r="S782" s="223">
        <v>1</v>
      </c>
      <c r="T782" s="223">
        <v>1.0104204198877635</v>
      </c>
      <c r="U782" s="223">
        <v>1</v>
      </c>
      <c r="V782" s="223">
        <v>1</v>
      </c>
      <c r="W782" s="223">
        <v>1.0104204198877635</v>
      </c>
      <c r="X782" s="223">
        <v>1</v>
      </c>
      <c r="Y782" s="223">
        <v>1.0099029019160868</v>
      </c>
      <c r="Z782" s="223">
        <v>1.0114593555708911</v>
      </c>
      <c r="AA782" s="223">
        <v>1.0100046897648911</v>
      </c>
      <c r="AB782" s="223">
        <v>1</v>
      </c>
      <c r="AC782" s="223">
        <v>1</v>
      </c>
      <c r="AD782" s="223">
        <v>1.0089985788179967</v>
      </c>
      <c r="AE782" s="223">
        <v>1</v>
      </c>
      <c r="AF782" s="223">
        <v>1</v>
      </c>
      <c r="AG782" s="223">
        <v>1</v>
      </c>
      <c r="AH782" s="223">
        <v>1.0104204198877633</v>
      </c>
      <c r="AI782" s="223">
        <v>1</v>
      </c>
      <c r="AJ782" s="223">
        <v>1.0124977366503018</v>
      </c>
      <c r="AK782" s="223">
        <v>0.98741757354135307</v>
      </c>
      <c r="AL782" s="223">
        <v>1</v>
      </c>
      <c r="AM782" s="223">
        <v>1.0104204198877635</v>
      </c>
      <c r="AN782" s="223">
        <v>1</v>
      </c>
      <c r="AO782" s="223">
        <v>1.0104204198877638</v>
      </c>
      <c r="AP782" s="223">
        <v>1</v>
      </c>
      <c r="AQ782" s="223">
        <v>1.0010416666666666</v>
      </c>
      <c r="AR782" s="223">
        <v>1</v>
      </c>
      <c r="AS782" s="223">
        <v>1.0104204198877635</v>
      </c>
      <c r="AT782" s="223">
        <v>1.0115567070933273</v>
      </c>
      <c r="AU782" s="223">
        <v>1</v>
      </c>
      <c r="AV782" s="223">
        <v>1.0104204198877638</v>
      </c>
      <c r="AW782" s="223">
        <v>1</v>
      </c>
      <c r="AX782" s="223">
        <v>1</v>
      </c>
      <c r="AY782" s="223">
        <v>1.0092522576034955</v>
      </c>
      <c r="AZ782" s="223">
        <v>1</v>
      </c>
      <c r="BA782" s="223">
        <v>1</v>
      </c>
      <c r="BB782" s="223">
        <v>1</v>
      </c>
    </row>
    <row r="783" spans="1:54">
      <c r="A783" s="224">
        <f t="shared" si="64"/>
        <v>44378</v>
      </c>
      <c r="B783" s="225">
        <f t="shared" si="64"/>
        <v>44378</v>
      </c>
      <c r="C783" s="223">
        <v>1</v>
      </c>
      <c r="D783" s="223">
        <v>1</v>
      </c>
      <c r="E783" s="223">
        <v>1</v>
      </c>
      <c r="F783" s="223">
        <v>1.0100104373822014</v>
      </c>
      <c r="G783" s="223">
        <v>1.0089686350280533</v>
      </c>
      <c r="H783" s="223">
        <v>1</v>
      </c>
      <c r="I783" s="223">
        <v>1</v>
      </c>
      <c r="J783" s="223">
        <v>1</v>
      </c>
      <c r="K783" s="223">
        <v>1</v>
      </c>
      <c r="L783" s="223">
        <v>1.0100104373822014</v>
      </c>
      <c r="M783" s="223">
        <v>1.0083464022060602</v>
      </c>
      <c r="N783" s="223">
        <v>1</v>
      </c>
      <c r="O783" s="223">
        <v>1.0100104373822016</v>
      </c>
      <c r="P783" s="223">
        <v>1</v>
      </c>
      <c r="Q783" s="223">
        <v>1.0083464022060602</v>
      </c>
      <c r="R783" s="223">
        <v>1.0100104373822014</v>
      </c>
      <c r="S783" s="223">
        <v>1</v>
      </c>
      <c r="T783" s="223">
        <v>1.00834640220606</v>
      </c>
      <c r="U783" s="223">
        <v>1</v>
      </c>
      <c r="V783" s="223">
        <v>1</v>
      </c>
      <c r="W783" s="223">
        <v>1.00834640220606</v>
      </c>
      <c r="X783" s="223">
        <v>1</v>
      </c>
      <c r="Y783" s="223">
        <v>1.0079738391403112</v>
      </c>
      <c r="Z783" s="223">
        <v>1.0091786345574913</v>
      </c>
      <c r="AA783" s="223">
        <v>1.0080133885431652</v>
      </c>
      <c r="AB783" s="223">
        <v>1</v>
      </c>
      <c r="AC783" s="223">
        <v>1</v>
      </c>
      <c r="AD783" s="223">
        <v>1.0074282929217153</v>
      </c>
      <c r="AE783" s="223">
        <v>1</v>
      </c>
      <c r="AF783" s="223">
        <v>1</v>
      </c>
      <c r="AG783" s="223">
        <v>1</v>
      </c>
      <c r="AH783" s="223">
        <v>1.00834640220606</v>
      </c>
      <c r="AI783" s="223">
        <v>1</v>
      </c>
      <c r="AJ783" s="223">
        <v>1.0100104373822014</v>
      </c>
      <c r="AK783" s="223">
        <v>0.98562612596143817</v>
      </c>
      <c r="AL783" s="223">
        <v>1</v>
      </c>
      <c r="AM783" s="223">
        <v>1.0083464022060602</v>
      </c>
      <c r="AN783" s="223">
        <v>1</v>
      </c>
      <c r="AO783" s="223">
        <v>1.0083464022060602</v>
      </c>
      <c r="AP783" s="223">
        <v>1</v>
      </c>
      <c r="AQ783" s="223">
        <v>0.99898373983739841</v>
      </c>
      <c r="AR783" s="223">
        <v>1</v>
      </c>
      <c r="AS783" s="223">
        <v>1.00834640220606</v>
      </c>
      <c r="AT783" s="223">
        <v>1.0092566180862335</v>
      </c>
      <c r="AU783" s="223">
        <v>1</v>
      </c>
      <c r="AV783" s="223">
        <v>1.0083464022060602</v>
      </c>
      <c r="AW783" s="223">
        <v>1</v>
      </c>
      <c r="AX783" s="223">
        <v>1</v>
      </c>
      <c r="AY783" s="223">
        <v>1.0076394688524546</v>
      </c>
      <c r="AZ783" s="223">
        <v>1</v>
      </c>
      <c r="BA783" s="223">
        <v>1</v>
      </c>
      <c r="BB783" s="223">
        <v>1</v>
      </c>
    </row>
    <row r="784" spans="1:54">
      <c r="A784" s="224">
        <f t="shared" ref="A784:B800" si="65">A148</f>
        <v>44409</v>
      </c>
      <c r="B784" s="225">
        <f t="shared" si="65"/>
        <v>44409</v>
      </c>
      <c r="C784" s="223">
        <v>1</v>
      </c>
      <c r="D784" s="223">
        <v>1</v>
      </c>
      <c r="E784" s="223">
        <v>1</v>
      </c>
      <c r="F784" s="223">
        <v>1.0075287749681077</v>
      </c>
      <c r="G784" s="223">
        <v>1.0068731042846475</v>
      </c>
      <c r="H784" s="223">
        <v>1</v>
      </c>
      <c r="I784" s="223">
        <v>1</v>
      </c>
      <c r="J784" s="223">
        <v>1</v>
      </c>
      <c r="K784" s="223">
        <v>1</v>
      </c>
      <c r="L784" s="223">
        <v>1.0075287749681077</v>
      </c>
      <c r="M784" s="223">
        <v>1.0062762334166033</v>
      </c>
      <c r="N784" s="223">
        <v>1</v>
      </c>
      <c r="O784" s="223">
        <v>1.0075287749681079</v>
      </c>
      <c r="P784" s="223">
        <v>1</v>
      </c>
      <c r="Q784" s="223">
        <v>1.0062762334166033</v>
      </c>
      <c r="R784" s="223">
        <v>1.0075287749681077</v>
      </c>
      <c r="S784" s="223">
        <v>1</v>
      </c>
      <c r="T784" s="223">
        <v>1.0062762334166033</v>
      </c>
      <c r="U784" s="223">
        <v>1</v>
      </c>
      <c r="V784" s="223">
        <v>1</v>
      </c>
      <c r="W784" s="223">
        <v>1.0062762334166033</v>
      </c>
      <c r="X784" s="223">
        <v>1</v>
      </c>
      <c r="Y784" s="223">
        <v>1.0060238054177466</v>
      </c>
      <c r="Z784" s="223">
        <v>1.0069026148020004</v>
      </c>
      <c r="AA784" s="223">
        <v>1.0060256186692196</v>
      </c>
      <c r="AB784" s="223">
        <v>1</v>
      </c>
      <c r="AC784" s="223">
        <v>1</v>
      </c>
      <c r="AD784" s="223">
        <v>1.0057324766082303</v>
      </c>
      <c r="AE784" s="223">
        <v>1</v>
      </c>
      <c r="AF784" s="223">
        <v>1</v>
      </c>
      <c r="AG784" s="223">
        <v>1</v>
      </c>
      <c r="AH784" s="223">
        <v>1.0062762334166031</v>
      </c>
      <c r="AI784" s="223">
        <v>1</v>
      </c>
      <c r="AJ784" s="223">
        <v>1.0075287749681077</v>
      </c>
      <c r="AK784" s="223">
        <v>0.98383839720316246</v>
      </c>
      <c r="AL784" s="223">
        <v>1</v>
      </c>
      <c r="AM784" s="223">
        <v>1.0062762334166035</v>
      </c>
      <c r="AN784" s="223">
        <v>1</v>
      </c>
      <c r="AO784" s="223">
        <v>1.0062762334166035</v>
      </c>
      <c r="AP784" s="223">
        <v>1</v>
      </c>
      <c r="AQ784" s="223">
        <v>0.99695121951219512</v>
      </c>
      <c r="AR784" s="223">
        <v>1</v>
      </c>
      <c r="AS784" s="223">
        <v>1.0062762334166033</v>
      </c>
      <c r="AT784" s="223">
        <v>1.0069613145026617</v>
      </c>
      <c r="AU784" s="223">
        <v>1</v>
      </c>
      <c r="AV784" s="223">
        <v>1.0062762334166033</v>
      </c>
      <c r="AW784" s="223">
        <v>1</v>
      </c>
      <c r="AX784" s="223">
        <v>1</v>
      </c>
      <c r="AY784" s="223">
        <v>1.0058967509091445</v>
      </c>
      <c r="AZ784" s="223">
        <v>1</v>
      </c>
      <c r="BA784" s="223">
        <v>1</v>
      </c>
      <c r="BB784" s="223">
        <v>1</v>
      </c>
    </row>
    <row r="785" spans="1:54">
      <c r="A785" s="224">
        <f t="shared" si="65"/>
        <v>44440</v>
      </c>
      <c r="B785" s="225">
        <f t="shared" si="65"/>
        <v>44440</v>
      </c>
      <c r="C785" s="223">
        <v>1</v>
      </c>
      <c r="D785" s="223">
        <v>1</v>
      </c>
      <c r="E785" s="223">
        <v>1</v>
      </c>
      <c r="F785" s="223">
        <v>1.0050524538130219</v>
      </c>
      <c r="G785" s="223">
        <v>1.0046761940447007</v>
      </c>
      <c r="H785" s="223">
        <v>1</v>
      </c>
      <c r="I785" s="223">
        <v>1</v>
      </c>
      <c r="J785" s="223">
        <v>1</v>
      </c>
      <c r="K785" s="223">
        <v>1</v>
      </c>
      <c r="L785" s="223">
        <v>1.0050524538130217</v>
      </c>
      <c r="M785" s="223">
        <v>1.0042097145725337</v>
      </c>
      <c r="N785" s="223">
        <v>1</v>
      </c>
      <c r="O785" s="223">
        <v>1.0050524538130221</v>
      </c>
      <c r="P785" s="223">
        <v>1</v>
      </c>
      <c r="Q785" s="223">
        <v>1.0042097145725335</v>
      </c>
      <c r="R785" s="223">
        <v>1.0050524538130217</v>
      </c>
      <c r="S785" s="223">
        <v>1</v>
      </c>
      <c r="T785" s="223">
        <v>1.0042097145725335</v>
      </c>
      <c r="U785" s="223">
        <v>1</v>
      </c>
      <c r="V785" s="223">
        <v>1</v>
      </c>
      <c r="W785" s="223">
        <v>1.0042097145725335</v>
      </c>
      <c r="X785" s="223">
        <v>1</v>
      </c>
      <c r="Y785" s="223">
        <v>1.0040539760152303</v>
      </c>
      <c r="Z785" s="223">
        <v>1.0046310515304906</v>
      </c>
      <c r="AA785" s="223">
        <v>1.0040411981437329</v>
      </c>
      <c r="AB785" s="223">
        <v>1</v>
      </c>
      <c r="AC785" s="223">
        <v>1</v>
      </c>
      <c r="AD785" s="223">
        <v>1.0039179304741142</v>
      </c>
      <c r="AE785" s="223">
        <v>1</v>
      </c>
      <c r="AF785" s="223">
        <v>1</v>
      </c>
      <c r="AG785" s="223">
        <v>1</v>
      </c>
      <c r="AH785" s="223">
        <v>1.0042097145725335</v>
      </c>
      <c r="AI785" s="223">
        <v>1</v>
      </c>
      <c r="AJ785" s="223">
        <v>1.0050524538130217</v>
      </c>
      <c r="AK785" s="223">
        <v>0.98205664917819713</v>
      </c>
      <c r="AL785" s="223">
        <v>1</v>
      </c>
      <c r="AM785" s="223">
        <v>1.0042097145725337</v>
      </c>
      <c r="AN785" s="223">
        <v>1</v>
      </c>
      <c r="AO785" s="223">
        <v>1.0042097145725337</v>
      </c>
      <c r="AP785" s="223">
        <v>1</v>
      </c>
      <c r="AQ785" s="223">
        <v>0.99491869918699183</v>
      </c>
      <c r="AR785" s="223">
        <v>1</v>
      </c>
      <c r="AS785" s="223">
        <v>1.0042097145725335</v>
      </c>
      <c r="AT785" s="223">
        <v>1.0046705470183401</v>
      </c>
      <c r="AU785" s="223">
        <v>1</v>
      </c>
      <c r="AV785" s="223">
        <v>1.0042097145725337</v>
      </c>
      <c r="AW785" s="223">
        <v>1</v>
      </c>
      <c r="AX785" s="223">
        <v>1</v>
      </c>
      <c r="AY785" s="223">
        <v>1.004031162811396</v>
      </c>
      <c r="AZ785" s="223">
        <v>1</v>
      </c>
      <c r="BA785" s="223">
        <v>1</v>
      </c>
      <c r="BB785" s="223">
        <v>1</v>
      </c>
    </row>
    <row r="786" spans="1:54">
      <c r="A786" s="224">
        <f t="shared" si="65"/>
        <v>44470</v>
      </c>
      <c r="B786" s="225">
        <f t="shared" si="65"/>
        <v>44470</v>
      </c>
      <c r="C786" s="223">
        <v>1</v>
      </c>
      <c r="D786" s="223">
        <v>1</v>
      </c>
      <c r="E786" s="223">
        <v>1</v>
      </c>
      <c r="F786" s="223">
        <v>1.0025814500688159</v>
      </c>
      <c r="G786" s="223">
        <v>1.002378727495888</v>
      </c>
      <c r="H786" s="223">
        <v>1</v>
      </c>
      <c r="I786" s="223">
        <v>1</v>
      </c>
      <c r="J786" s="223">
        <v>1</v>
      </c>
      <c r="K786" s="223">
        <v>1</v>
      </c>
      <c r="L786" s="223">
        <v>1.0025814500688157</v>
      </c>
      <c r="M786" s="223">
        <v>1.0021468323882976</v>
      </c>
      <c r="N786" s="223">
        <v>1</v>
      </c>
      <c r="O786" s="223">
        <v>1.0025814500688162</v>
      </c>
      <c r="P786" s="223">
        <v>1</v>
      </c>
      <c r="Q786" s="223">
        <v>1.0021468323882976</v>
      </c>
      <c r="R786" s="223">
        <v>1.0025814500688157</v>
      </c>
      <c r="S786" s="223">
        <v>1</v>
      </c>
      <c r="T786" s="223">
        <v>1.0021468323882976</v>
      </c>
      <c r="U786" s="223">
        <v>1</v>
      </c>
      <c r="V786" s="223">
        <v>1</v>
      </c>
      <c r="W786" s="223">
        <v>1.0021468323882974</v>
      </c>
      <c r="X786" s="223">
        <v>1</v>
      </c>
      <c r="Y786" s="223">
        <v>1.002064518138301</v>
      </c>
      <c r="Z786" s="223">
        <v>1.002363926677776</v>
      </c>
      <c r="AA786" s="223">
        <v>1.0020601153323081</v>
      </c>
      <c r="AB786" s="223">
        <v>1</v>
      </c>
      <c r="AC786" s="223">
        <v>1</v>
      </c>
      <c r="AD786" s="223">
        <v>1.001985412186827</v>
      </c>
      <c r="AE786" s="223">
        <v>1</v>
      </c>
      <c r="AF786" s="223">
        <v>1</v>
      </c>
      <c r="AG786" s="223">
        <v>1</v>
      </c>
      <c r="AH786" s="223">
        <v>1.0021468323882976</v>
      </c>
      <c r="AI786" s="223">
        <v>1</v>
      </c>
      <c r="AJ786" s="223">
        <v>1.0025814500688157</v>
      </c>
      <c r="AK786" s="223">
        <v>0.98028085848006519</v>
      </c>
      <c r="AL786" s="223">
        <v>1</v>
      </c>
      <c r="AM786" s="223">
        <v>1.0021468323882976</v>
      </c>
      <c r="AN786" s="223">
        <v>1</v>
      </c>
      <c r="AO786" s="223">
        <v>1.0021468323882976</v>
      </c>
      <c r="AP786" s="223">
        <v>1</v>
      </c>
      <c r="AQ786" s="223">
        <v>0.99288617886178854</v>
      </c>
      <c r="AR786" s="223">
        <v>1</v>
      </c>
      <c r="AS786" s="223">
        <v>1.0021468323882976</v>
      </c>
      <c r="AT786" s="223">
        <v>1.0023842970700472</v>
      </c>
      <c r="AU786" s="223">
        <v>1</v>
      </c>
      <c r="AV786" s="223">
        <v>1.0021468323882978</v>
      </c>
      <c r="AW786" s="223">
        <v>1</v>
      </c>
      <c r="AX786" s="223">
        <v>1</v>
      </c>
      <c r="AY786" s="223">
        <v>1.0020435096050686</v>
      </c>
      <c r="AZ786" s="223">
        <v>1</v>
      </c>
      <c r="BA786" s="223">
        <v>1</v>
      </c>
      <c r="BB786" s="223">
        <v>1</v>
      </c>
    </row>
    <row r="787" spans="1:54">
      <c r="A787" s="224">
        <f t="shared" si="65"/>
        <v>44501</v>
      </c>
      <c r="B787" s="225">
        <f t="shared" si="65"/>
        <v>44501</v>
      </c>
      <c r="C787" s="223">
        <v>1</v>
      </c>
      <c r="D787" s="223">
        <v>1</v>
      </c>
      <c r="E787" s="223">
        <v>1</v>
      </c>
      <c r="F787" s="223">
        <v>1.0001159210698236</v>
      </c>
      <c r="G787" s="223">
        <v>0.99997808486243189</v>
      </c>
      <c r="H787" s="223">
        <v>1</v>
      </c>
      <c r="I787" s="223">
        <v>1</v>
      </c>
      <c r="J787" s="223">
        <v>1</v>
      </c>
      <c r="K787" s="223">
        <v>1</v>
      </c>
      <c r="L787" s="223">
        <v>1.0001159210698234</v>
      </c>
      <c r="M787" s="223">
        <v>1.000087697357922</v>
      </c>
      <c r="N787" s="223">
        <v>1</v>
      </c>
      <c r="O787" s="223">
        <v>1.0001159210698236</v>
      </c>
      <c r="P787" s="223">
        <v>1</v>
      </c>
      <c r="Q787" s="223">
        <v>1.000087697357922</v>
      </c>
      <c r="R787" s="223">
        <v>1.0001159210698234</v>
      </c>
      <c r="S787" s="223">
        <v>1</v>
      </c>
      <c r="T787" s="223">
        <v>1.000087697357922</v>
      </c>
      <c r="U787" s="223">
        <v>1</v>
      </c>
      <c r="V787" s="223">
        <v>1</v>
      </c>
      <c r="W787" s="223">
        <v>1.000087697357922</v>
      </c>
      <c r="X787" s="223">
        <v>1</v>
      </c>
      <c r="Y787" s="223">
        <v>1.000054926717866</v>
      </c>
      <c r="Z787" s="223">
        <v>1.0001013733282811</v>
      </c>
      <c r="AA787" s="223">
        <v>1.0000824721810491</v>
      </c>
      <c r="AB787" s="223">
        <v>1</v>
      </c>
      <c r="AC787" s="223">
        <v>1</v>
      </c>
      <c r="AD787" s="223">
        <v>0.99993165000332052</v>
      </c>
      <c r="AE787" s="223">
        <v>1</v>
      </c>
      <c r="AF787" s="223">
        <v>1</v>
      </c>
      <c r="AG787" s="223">
        <v>1</v>
      </c>
      <c r="AH787" s="223">
        <v>1.000087697357922</v>
      </c>
      <c r="AI787" s="223">
        <v>1</v>
      </c>
      <c r="AJ787" s="223">
        <v>1.0001159210698234</v>
      </c>
      <c r="AK787" s="223">
        <v>0.97850866596681252</v>
      </c>
      <c r="AL787" s="223">
        <v>1</v>
      </c>
      <c r="AM787" s="223">
        <v>1.000087697357922</v>
      </c>
      <c r="AN787" s="223">
        <v>1</v>
      </c>
      <c r="AO787" s="223">
        <v>1.0000876973579222</v>
      </c>
      <c r="AP787" s="223">
        <v>1</v>
      </c>
      <c r="AQ787" s="223">
        <v>0.99085365853658525</v>
      </c>
      <c r="AR787" s="223">
        <v>1</v>
      </c>
      <c r="AS787" s="223">
        <v>1.000087697357922</v>
      </c>
      <c r="AT787" s="360">
        <v>1.0001026999462996</v>
      </c>
      <c r="AU787" s="223">
        <v>1</v>
      </c>
      <c r="AV787" s="223">
        <v>1.000087697357922</v>
      </c>
      <c r="AW787" s="223">
        <v>1</v>
      </c>
      <c r="AX787" s="223">
        <v>1</v>
      </c>
      <c r="AY787" s="223">
        <v>0.99993042612083061</v>
      </c>
      <c r="AZ787" s="223">
        <v>1</v>
      </c>
      <c r="BA787" s="223">
        <v>1</v>
      </c>
      <c r="BB787" s="223">
        <v>1</v>
      </c>
    </row>
    <row r="788" spans="1:54">
      <c r="A788" s="224">
        <f t="shared" si="65"/>
        <v>44531</v>
      </c>
      <c r="B788" s="225">
        <f t="shared" si="65"/>
        <v>44531</v>
      </c>
      <c r="C788" s="223">
        <v>1</v>
      </c>
      <c r="D788" s="223">
        <v>1</v>
      </c>
      <c r="E788" s="223">
        <v>1</v>
      </c>
      <c r="F788" s="223">
        <v>0.99765584247293781</v>
      </c>
      <c r="G788" s="223">
        <v>0.99747510195389166</v>
      </c>
      <c r="H788" s="223">
        <v>1</v>
      </c>
      <c r="I788" s="223">
        <v>1</v>
      </c>
      <c r="J788" s="223">
        <v>1</v>
      </c>
      <c r="K788" s="223">
        <v>1</v>
      </c>
      <c r="L788" s="223">
        <v>0.99765584247293759</v>
      </c>
      <c r="M788" s="223">
        <v>0.99803229588694231</v>
      </c>
      <c r="N788" s="223">
        <v>1</v>
      </c>
      <c r="O788" s="223">
        <v>0.99765584247293793</v>
      </c>
      <c r="P788" s="223">
        <v>1</v>
      </c>
      <c r="Q788" s="223">
        <v>0.9980322958869422</v>
      </c>
      <c r="R788" s="223">
        <v>0.99765584247293759</v>
      </c>
      <c r="S788" s="223">
        <v>1</v>
      </c>
      <c r="T788" s="223">
        <v>0.99803229588694231</v>
      </c>
      <c r="U788" s="223">
        <v>1</v>
      </c>
      <c r="V788" s="223">
        <v>1</v>
      </c>
      <c r="W788" s="223">
        <v>0.99803229588694209</v>
      </c>
      <c r="X788" s="223">
        <v>1</v>
      </c>
      <c r="Y788" s="223">
        <v>0.99802537164659566</v>
      </c>
      <c r="Z788" s="223">
        <v>0.99784337301945591</v>
      </c>
      <c r="AA788" s="223">
        <v>0.99810825677913695</v>
      </c>
      <c r="AB788" s="223">
        <v>1</v>
      </c>
      <c r="AC788" s="223">
        <v>1</v>
      </c>
      <c r="AD788" s="223">
        <v>0.99775741570513066</v>
      </c>
      <c r="AE788" s="223">
        <v>1</v>
      </c>
      <c r="AF788" s="223">
        <v>1</v>
      </c>
      <c r="AG788" s="223">
        <v>1</v>
      </c>
      <c r="AH788" s="223">
        <v>0.99803229588694231</v>
      </c>
      <c r="AI788" s="223">
        <v>1</v>
      </c>
      <c r="AJ788" s="223">
        <v>0.99765584247293759</v>
      </c>
      <c r="AK788" s="223">
        <v>0.97674005702737443</v>
      </c>
      <c r="AL788" s="223">
        <v>1</v>
      </c>
      <c r="AM788" s="223">
        <v>0.9980322958869422</v>
      </c>
      <c r="AN788" s="223">
        <v>1</v>
      </c>
      <c r="AO788" s="223">
        <v>0.99803229588694242</v>
      </c>
      <c r="AP788" s="223">
        <v>1</v>
      </c>
      <c r="AQ788" s="223">
        <v>0.98882113821138196</v>
      </c>
      <c r="AR788" s="223">
        <v>1</v>
      </c>
      <c r="AS788" s="223">
        <v>0.9980322958869422</v>
      </c>
      <c r="AT788" s="360">
        <v>0.997825736677727</v>
      </c>
      <c r="AU788" s="223">
        <v>1</v>
      </c>
      <c r="AV788" s="223">
        <v>0.99803229588694231</v>
      </c>
      <c r="AW788" s="223">
        <v>1</v>
      </c>
      <c r="AX788" s="223">
        <v>1</v>
      </c>
      <c r="AY788" s="223">
        <v>0.99769273206141162</v>
      </c>
      <c r="AZ788" s="223">
        <v>1</v>
      </c>
      <c r="BA788" s="223">
        <v>1</v>
      </c>
      <c r="BB788" s="223">
        <v>1</v>
      </c>
    </row>
    <row r="789" spans="1:54">
      <c r="A789" s="224">
        <f t="shared" si="65"/>
        <v>44562</v>
      </c>
      <c r="B789" s="225">
        <f t="shared" si="65"/>
        <v>44562</v>
      </c>
      <c r="C789" s="223">
        <v>1</v>
      </c>
      <c r="D789" s="223">
        <v>1</v>
      </c>
      <c r="E789" s="223">
        <v>1</v>
      </c>
      <c r="F789" s="223">
        <v>0.99520133606667571</v>
      </c>
      <c r="G789" s="223">
        <v>0.99489448174694706</v>
      </c>
      <c r="H789" s="223">
        <v>1</v>
      </c>
      <c r="I789" s="223">
        <v>1</v>
      </c>
      <c r="J789" s="223">
        <v>1</v>
      </c>
      <c r="K789" s="223">
        <v>1</v>
      </c>
      <c r="L789" s="223">
        <v>0.9952013360666756</v>
      </c>
      <c r="M789" s="223">
        <v>0.99598072740048949</v>
      </c>
      <c r="N789" s="223">
        <v>1</v>
      </c>
      <c r="O789" s="223">
        <v>0.99520133606667571</v>
      </c>
      <c r="P789" s="223">
        <v>1</v>
      </c>
      <c r="Q789" s="223">
        <v>0.9959807274004896</v>
      </c>
      <c r="R789" s="223">
        <v>0.99520133606667538</v>
      </c>
      <c r="S789" s="223">
        <v>1</v>
      </c>
      <c r="T789" s="223">
        <v>0.99598072740048971</v>
      </c>
      <c r="U789" s="223">
        <v>1</v>
      </c>
      <c r="V789" s="223">
        <v>1</v>
      </c>
      <c r="W789" s="223">
        <v>0.99598072740048937</v>
      </c>
      <c r="X789" s="223">
        <v>1</v>
      </c>
      <c r="Y789" s="223">
        <v>0.99598072740048937</v>
      </c>
      <c r="Z789" s="223">
        <v>0.99559003621252862</v>
      </c>
      <c r="AA789" s="223">
        <v>0.99613756421349542</v>
      </c>
      <c r="AB789" s="223">
        <v>1</v>
      </c>
      <c r="AC789" s="223">
        <v>1</v>
      </c>
      <c r="AD789" s="223">
        <v>0.99549219228523989</v>
      </c>
      <c r="AE789" s="223">
        <v>1</v>
      </c>
      <c r="AF789" s="223">
        <v>1</v>
      </c>
      <c r="AG789" s="223">
        <v>1</v>
      </c>
      <c r="AH789" s="223">
        <v>0.9959807274004896</v>
      </c>
      <c r="AI789" s="223">
        <v>1</v>
      </c>
      <c r="AJ789" s="223">
        <v>0.9952013360666756</v>
      </c>
      <c r="AK789" s="223">
        <v>1</v>
      </c>
      <c r="AL789" s="223">
        <v>1</v>
      </c>
      <c r="AM789" s="223">
        <v>0.99598072740048937</v>
      </c>
      <c r="AN789" s="223">
        <v>1</v>
      </c>
      <c r="AO789" s="223">
        <v>0.99598072740048971</v>
      </c>
      <c r="AP789" s="223">
        <v>1</v>
      </c>
      <c r="AQ789" s="223">
        <v>0.98678861788617867</v>
      </c>
      <c r="AR789" s="223">
        <v>1</v>
      </c>
      <c r="AS789" s="223">
        <v>0.99598072740048949</v>
      </c>
      <c r="AT789" s="223">
        <v>0.99555351877453446</v>
      </c>
      <c r="AU789" s="223">
        <v>1</v>
      </c>
      <c r="AV789" s="223">
        <v>0.9959807274004896</v>
      </c>
      <c r="AW789" s="223">
        <v>1</v>
      </c>
      <c r="AX789" s="223">
        <v>1</v>
      </c>
      <c r="AY789" s="223">
        <v>0.99535657800967636</v>
      </c>
      <c r="AZ789" s="223">
        <v>1</v>
      </c>
      <c r="BA789" s="223">
        <v>1</v>
      </c>
      <c r="BB789" s="223">
        <v>1</v>
      </c>
    </row>
    <row r="790" spans="1:54">
      <c r="A790" s="224">
        <f t="shared" si="65"/>
        <v>44593</v>
      </c>
      <c r="B790" s="225">
        <f t="shared" si="65"/>
        <v>44593</v>
      </c>
      <c r="C790" s="223">
        <v>1</v>
      </c>
      <c r="D790" s="223">
        <v>1</v>
      </c>
      <c r="E790" s="223">
        <v>1</v>
      </c>
      <c r="F790" s="223">
        <v>0.99275275033730037</v>
      </c>
      <c r="G790" s="223">
        <v>0.99229843941199847</v>
      </c>
      <c r="H790" s="223">
        <v>1</v>
      </c>
      <c r="I790" s="223">
        <v>1</v>
      </c>
      <c r="J790" s="223">
        <v>1</v>
      </c>
      <c r="K790" s="223">
        <v>1</v>
      </c>
      <c r="L790" s="223">
        <v>0.99275275033730015</v>
      </c>
      <c r="M790" s="223">
        <v>0.99393326743669097</v>
      </c>
      <c r="N790" s="223">
        <v>1</v>
      </c>
      <c r="O790" s="223">
        <v>0.99275275033730059</v>
      </c>
      <c r="P790" s="223">
        <v>1</v>
      </c>
      <c r="Q790" s="223">
        <v>0.99393326743669086</v>
      </c>
      <c r="R790" s="223">
        <v>0.99275275033730026</v>
      </c>
      <c r="S790" s="223">
        <v>1</v>
      </c>
      <c r="T790" s="223">
        <v>0.99393326743669097</v>
      </c>
      <c r="U790" s="223">
        <v>1</v>
      </c>
      <c r="V790" s="223">
        <v>1</v>
      </c>
      <c r="W790" s="223">
        <v>0.99393326743669086</v>
      </c>
      <c r="X790" s="223">
        <v>1</v>
      </c>
      <c r="Y790" s="223">
        <v>0.99393326743669086</v>
      </c>
      <c r="Z790" s="223">
        <v>0.99334167382090399</v>
      </c>
      <c r="AA790" s="223">
        <v>0.99417065644568892</v>
      </c>
      <c r="AB790" s="223">
        <v>1</v>
      </c>
      <c r="AC790" s="223">
        <v>1</v>
      </c>
      <c r="AD790" s="223">
        <v>0.9932106454682359</v>
      </c>
      <c r="AE790" s="223">
        <v>1</v>
      </c>
      <c r="AF790" s="223">
        <v>1</v>
      </c>
      <c r="AG790" s="223">
        <v>1</v>
      </c>
      <c r="AH790" s="223">
        <v>0.99393326743669108</v>
      </c>
      <c r="AI790" s="223">
        <v>1</v>
      </c>
      <c r="AJ790" s="223">
        <v>0.99275275033730026</v>
      </c>
      <c r="AK790" s="223">
        <v>1</v>
      </c>
      <c r="AL790" s="223">
        <v>1</v>
      </c>
      <c r="AM790" s="223">
        <v>0.99393326743669075</v>
      </c>
      <c r="AN790" s="223">
        <v>1</v>
      </c>
      <c r="AO790" s="223">
        <v>0.99393326743669097</v>
      </c>
      <c r="AP790" s="223">
        <v>1</v>
      </c>
      <c r="AQ790" s="223">
        <v>0.98475609756097549</v>
      </c>
      <c r="AR790" s="223">
        <v>1</v>
      </c>
      <c r="AS790" s="223">
        <v>0.99393326743669086</v>
      </c>
      <c r="AT790" s="223">
        <v>0.99328636057564401</v>
      </c>
      <c r="AU790" s="223">
        <v>1</v>
      </c>
      <c r="AV790" s="223">
        <v>0.99393326743669108</v>
      </c>
      <c r="AW790" s="223">
        <v>1</v>
      </c>
      <c r="AX790" s="223">
        <v>1</v>
      </c>
      <c r="AY790" s="223">
        <v>0.99298800043156699</v>
      </c>
      <c r="AZ790" s="223">
        <v>1</v>
      </c>
      <c r="BA790" s="223">
        <v>1</v>
      </c>
      <c r="BB790" s="223">
        <v>1</v>
      </c>
    </row>
    <row r="791" spans="1:54">
      <c r="A791" s="224">
        <f t="shared" si="65"/>
        <v>44621</v>
      </c>
      <c r="B791" s="225">
        <f t="shared" si="65"/>
        <v>44621</v>
      </c>
      <c r="C791" s="223">
        <v>1</v>
      </c>
      <c r="D791" s="223">
        <v>1</v>
      </c>
      <c r="E791" s="223">
        <v>1</v>
      </c>
      <c r="F791" s="223">
        <v>0.99031037363591046</v>
      </c>
      <c r="G791" s="223">
        <v>0.98972312759888836</v>
      </c>
      <c r="H791" s="223">
        <v>1</v>
      </c>
      <c r="I791" s="223">
        <v>1</v>
      </c>
      <c r="J791" s="223">
        <v>1</v>
      </c>
      <c r="K791" s="223">
        <v>1</v>
      </c>
      <c r="L791" s="223">
        <v>0.99031037363591023</v>
      </c>
      <c r="M791" s="223">
        <v>0.9918901374794391</v>
      </c>
      <c r="N791" s="223">
        <v>1</v>
      </c>
      <c r="O791" s="223">
        <v>0.99031037363591068</v>
      </c>
      <c r="P791" s="223">
        <v>1</v>
      </c>
      <c r="Q791" s="223">
        <v>0.99189013747943888</v>
      </c>
      <c r="R791" s="223">
        <v>0.99031037363591057</v>
      </c>
      <c r="S791" s="223">
        <v>1</v>
      </c>
      <c r="T791" s="223">
        <v>0.9918901374794391</v>
      </c>
      <c r="U791" s="223">
        <v>1</v>
      </c>
      <c r="V791" s="223">
        <v>1</v>
      </c>
      <c r="W791" s="223">
        <v>0.99189013747943899</v>
      </c>
      <c r="X791" s="223">
        <v>1</v>
      </c>
      <c r="Y791" s="223">
        <v>0.99189013747943888</v>
      </c>
      <c r="Z791" s="223">
        <v>0.99109853971182083</v>
      </c>
      <c r="AA791" s="223">
        <v>0.99220774258187705</v>
      </c>
      <c r="AB791" s="223">
        <v>1</v>
      </c>
      <c r="AC791" s="223">
        <v>1</v>
      </c>
      <c r="AD791" s="223">
        <v>0.99095625040653856</v>
      </c>
      <c r="AE791" s="223">
        <v>1</v>
      </c>
      <c r="AF791" s="223">
        <v>1</v>
      </c>
      <c r="AG791" s="223">
        <v>1</v>
      </c>
      <c r="AH791" s="223">
        <v>0.99189013747943888</v>
      </c>
      <c r="AI791" s="223">
        <v>1</v>
      </c>
      <c r="AJ791" s="223">
        <v>0.99031037363591057</v>
      </c>
      <c r="AK791" s="223">
        <v>1</v>
      </c>
      <c r="AL791" s="223">
        <v>1</v>
      </c>
      <c r="AM791" s="223">
        <v>0.9918901374794391</v>
      </c>
      <c r="AN791" s="223">
        <v>1</v>
      </c>
      <c r="AO791" s="223">
        <v>0.9918901374794391</v>
      </c>
      <c r="AP791" s="223">
        <v>1</v>
      </c>
      <c r="AQ791" s="223">
        <v>0.98272357723577219</v>
      </c>
      <c r="AR791" s="223">
        <v>1</v>
      </c>
      <c r="AS791" s="223">
        <v>0.99189013747943888</v>
      </c>
      <c r="AT791" s="223">
        <v>0.99102451909041178</v>
      </c>
      <c r="AU791" s="223">
        <v>1</v>
      </c>
      <c r="AV791" s="223">
        <v>0.9918901374794391</v>
      </c>
      <c r="AW791" s="223">
        <v>1</v>
      </c>
      <c r="AX791" s="223">
        <v>1</v>
      </c>
      <c r="AY791" s="223">
        <v>0.99062522972003442</v>
      </c>
      <c r="AZ791" s="223">
        <v>1</v>
      </c>
      <c r="BA791" s="223">
        <v>1</v>
      </c>
      <c r="BB791" s="223">
        <v>1</v>
      </c>
    </row>
    <row r="792" spans="1:54">
      <c r="A792" s="224">
        <f t="shared" si="65"/>
        <v>44652</v>
      </c>
      <c r="B792" s="225">
        <f t="shared" si="65"/>
        <v>44652</v>
      </c>
      <c r="C792" s="223">
        <v>1</v>
      </c>
      <c r="D792" s="223">
        <v>1</v>
      </c>
      <c r="E792" s="223">
        <v>1</v>
      </c>
      <c r="F792" s="223">
        <v>0.98787407540920213</v>
      </c>
      <c r="G792" s="223">
        <v>0.98716803673005915</v>
      </c>
      <c r="H792" s="223">
        <v>1</v>
      </c>
      <c r="I792" s="223">
        <v>1</v>
      </c>
      <c r="J792" s="223">
        <v>1</v>
      </c>
      <c r="K792" s="223">
        <v>1</v>
      </c>
      <c r="L792" s="223">
        <v>0.98787407540920202</v>
      </c>
      <c r="M792" s="223">
        <v>0.98985124999746621</v>
      </c>
      <c r="N792" s="223">
        <v>1</v>
      </c>
      <c r="O792" s="223">
        <v>0.98787407540920258</v>
      </c>
      <c r="P792" s="223">
        <v>1</v>
      </c>
      <c r="Q792" s="223">
        <v>0.98985124999746599</v>
      </c>
      <c r="R792" s="223">
        <v>0.98787407540920236</v>
      </c>
      <c r="S792" s="223">
        <v>1</v>
      </c>
      <c r="T792" s="223">
        <v>0.98985124999746599</v>
      </c>
      <c r="U792" s="223">
        <v>1</v>
      </c>
      <c r="V792" s="223">
        <v>1</v>
      </c>
      <c r="W792" s="223">
        <v>0.98985124999746599</v>
      </c>
      <c r="X792" s="223">
        <v>1</v>
      </c>
      <c r="Y792" s="223">
        <v>0.98985124999746588</v>
      </c>
      <c r="Z792" s="223">
        <v>0.98886052607313513</v>
      </c>
      <c r="AA792" s="223">
        <v>0.99024874253412265</v>
      </c>
      <c r="AB792" s="223">
        <v>1</v>
      </c>
      <c r="AC792" s="223">
        <v>1</v>
      </c>
      <c r="AD792" s="223">
        <v>0.98872835577046003</v>
      </c>
      <c r="AE792" s="223">
        <v>1</v>
      </c>
      <c r="AF792" s="223">
        <v>1</v>
      </c>
      <c r="AG792" s="223">
        <v>1</v>
      </c>
      <c r="AH792" s="223">
        <v>0.98985124999746588</v>
      </c>
      <c r="AI792" s="223">
        <v>1</v>
      </c>
      <c r="AJ792" s="223">
        <v>0.98787407540920247</v>
      </c>
      <c r="AK792" s="223">
        <v>1</v>
      </c>
      <c r="AL792" s="223">
        <v>1</v>
      </c>
      <c r="AM792" s="223">
        <v>0.98985124999746599</v>
      </c>
      <c r="AN792" s="223">
        <v>1</v>
      </c>
      <c r="AO792" s="223">
        <v>0.98985124999746599</v>
      </c>
      <c r="AP792" s="223">
        <v>1</v>
      </c>
      <c r="AQ792" s="223">
        <v>0.98069105691056901</v>
      </c>
      <c r="AR792" s="223">
        <v>1</v>
      </c>
      <c r="AS792" s="223">
        <v>0.98985124999746588</v>
      </c>
      <c r="AT792" s="223">
        <v>0.98876788448101516</v>
      </c>
      <c r="AU792" s="223">
        <v>1</v>
      </c>
      <c r="AV792" s="223">
        <v>0.98985124999746599</v>
      </c>
      <c r="AW792" s="223">
        <v>1</v>
      </c>
      <c r="AX792" s="223">
        <v>1</v>
      </c>
      <c r="AY792" s="223">
        <v>0.98826814471911628</v>
      </c>
      <c r="AZ792" s="223">
        <v>1</v>
      </c>
      <c r="BA792" s="223">
        <v>1</v>
      </c>
      <c r="BB792" s="223">
        <v>1</v>
      </c>
    </row>
    <row r="793" spans="1:54">
      <c r="A793" s="224">
        <f t="shared" si="65"/>
        <v>44682</v>
      </c>
      <c r="B793" s="225">
        <f t="shared" si="65"/>
        <v>44682</v>
      </c>
      <c r="C793" s="223">
        <v>1</v>
      </c>
      <c r="D793" s="223">
        <v>1</v>
      </c>
      <c r="E793" s="223">
        <v>1</v>
      </c>
      <c r="F793" s="223">
        <v>0.98544382498431959</v>
      </c>
      <c r="G793" s="223">
        <v>0.98463299066447652</v>
      </c>
      <c r="H793" s="223">
        <v>1</v>
      </c>
      <c r="I793" s="223">
        <v>1</v>
      </c>
      <c r="J793" s="223">
        <v>1</v>
      </c>
      <c r="K793" s="223">
        <v>1</v>
      </c>
      <c r="L793" s="223">
        <v>0.98544382498431948</v>
      </c>
      <c r="M793" s="223">
        <v>0.98781658712159381</v>
      </c>
      <c r="N793" s="223">
        <v>1</v>
      </c>
      <c r="O793" s="223">
        <v>0.98544382498431993</v>
      </c>
      <c r="P793" s="223">
        <v>1</v>
      </c>
      <c r="Q793" s="223">
        <v>0.98781658712159337</v>
      </c>
      <c r="R793" s="223">
        <v>0.98544382498431993</v>
      </c>
      <c r="S793" s="223">
        <v>1</v>
      </c>
      <c r="T793" s="223">
        <v>0.98781658712159359</v>
      </c>
      <c r="U793" s="223">
        <v>1</v>
      </c>
      <c r="V793" s="223">
        <v>1</v>
      </c>
      <c r="W793" s="223">
        <v>0.98781658712159348</v>
      </c>
      <c r="X793" s="223">
        <v>1</v>
      </c>
      <c r="Y793" s="223">
        <v>0.98781658712159337</v>
      </c>
      <c r="Z793" s="223">
        <v>0.98662760920016113</v>
      </c>
      <c r="AA793" s="223">
        <v>0.98829364047178736</v>
      </c>
      <c r="AB793" s="223">
        <v>1</v>
      </c>
      <c r="AC793" s="223">
        <v>1</v>
      </c>
      <c r="AD793" s="223">
        <v>0.98652674676694208</v>
      </c>
      <c r="AE793" s="223">
        <v>1</v>
      </c>
      <c r="AF793" s="223">
        <v>1</v>
      </c>
      <c r="AG793" s="223">
        <v>1</v>
      </c>
      <c r="AH793" s="223">
        <v>0.98781658712159337</v>
      </c>
      <c r="AI793" s="223">
        <v>1</v>
      </c>
      <c r="AJ793" s="223">
        <v>0.98544382498431993</v>
      </c>
      <c r="AK793" s="223">
        <v>1</v>
      </c>
      <c r="AL793" s="223">
        <v>1</v>
      </c>
      <c r="AM793" s="223">
        <v>0.98781658712159348</v>
      </c>
      <c r="AN793" s="223">
        <v>1</v>
      </c>
      <c r="AO793" s="223">
        <v>0.98781658712159348</v>
      </c>
      <c r="AP793" s="223">
        <v>1</v>
      </c>
      <c r="AQ793" s="223">
        <v>0.97865853658536572</v>
      </c>
      <c r="AR793" s="223">
        <v>1</v>
      </c>
      <c r="AS793" s="223">
        <v>0.98781658712159337</v>
      </c>
      <c r="AT793" s="223">
        <v>0.98651643243922327</v>
      </c>
      <c r="AU793" s="223">
        <v>1</v>
      </c>
      <c r="AV793" s="223">
        <v>0.98781658712159359</v>
      </c>
      <c r="AW793" s="223">
        <v>1</v>
      </c>
      <c r="AX793" s="223">
        <v>1</v>
      </c>
      <c r="AY793" s="223">
        <v>0.98591671768523992</v>
      </c>
      <c r="AZ793" s="223">
        <v>1</v>
      </c>
      <c r="BA793" s="223">
        <v>1</v>
      </c>
      <c r="BB793" s="223">
        <v>1</v>
      </c>
    </row>
    <row r="794" spans="1:54">
      <c r="A794" s="224">
        <f t="shared" si="65"/>
        <v>44713</v>
      </c>
      <c r="B794" s="225">
        <f t="shared" si="65"/>
        <v>44713</v>
      </c>
      <c r="C794" s="223">
        <v>1</v>
      </c>
      <c r="D794" s="223">
        <v>1</v>
      </c>
      <c r="E794" s="223">
        <v>1</v>
      </c>
      <c r="F794" s="223">
        <v>0.9830195928983777</v>
      </c>
      <c r="G794" s="223">
        <v>0.98211782077591214</v>
      </c>
      <c r="H794" s="223">
        <v>1</v>
      </c>
      <c r="I794" s="223">
        <v>1</v>
      </c>
      <c r="J794" s="223">
        <v>1</v>
      </c>
      <c r="K794" s="223">
        <v>1</v>
      </c>
      <c r="L794" s="223">
        <v>0.98301959289837759</v>
      </c>
      <c r="M794" s="223">
        <v>0.98578613166634521</v>
      </c>
      <c r="N794" s="223">
        <v>1</v>
      </c>
      <c r="O794" s="223">
        <v>0.98301959289837804</v>
      </c>
      <c r="P794" s="223">
        <v>1</v>
      </c>
      <c r="Q794" s="223">
        <v>0.98578613166634477</v>
      </c>
      <c r="R794" s="223">
        <v>0.98301959289837804</v>
      </c>
      <c r="S794" s="223">
        <v>1</v>
      </c>
      <c r="T794" s="223">
        <v>0.98578613166634488</v>
      </c>
      <c r="U794" s="223">
        <v>1</v>
      </c>
      <c r="V794" s="223">
        <v>1</v>
      </c>
      <c r="W794" s="223">
        <v>0.98578613166634466</v>
      </c>
      <c r="X794" s="223">
        <v>1</v>
      </c>
      <c r="Y794" s="223">
        <v>0.98578613166634455</v>
      </c>
      <c r="Z794" s="223">
        <v>0.98439976630926329</v>
      </c>
      <c r="AA794" s="223">
        <v>0.98634242116617166</v>
      </c>
      <c r="AB794" s="223">
        <v>1</v>
      </c>
      <c r="AC794" s="223">
        <v>1</v>
      </c>
      <c r="AD794" s="223">
        <v>0.98435121751651722</v>
      </c>
      <c r="AE794" s="223">
        <v>1</v>
      </c>
      <c r="AF794" s="223">
        <v>1</v>
      </c>
      <c r="AG794" s="223">
        <v>1</v>
      </c>
      <c r="AH794" s="223">
        <v>0.98578613166634466</v>
      </c>
      <c r="AI794" s="223">
        <v>1</v>
      </c>
      <c r="AJ794" s="223">
        <v>0.98301959289837804</v>
      </c>
      <c r="AK794" s="223">
        <v>1</v>
      </c>
      <c r="AL794" s="223">
        <v>1</v>
      </c>
      <c r="AM794" s="223">
        <v>0.98578613166634477</v>
      </c>
      <c r="AN794" s="223">
        <v>1</v>
      </c>
      <c r="AO794" s="223">
        <v>0.98578613166634466</v>
      </c>
      <c r="AP794" s="223">
        <v>1</v>
      </c>
      <c r="AQ794" s="223">
        <v>0.97662601626016243</v>
      </c>
      <c r="AR794" s="223">
        <v>1</v>
      </c>
      <c r="AS794" s="223">
        <v>0.98578613166634466</v>
      </c>
      <c r="AT794" s="223">
        <v>0.98427013960265564</v>
      </c>
      <c r="AU794" s="223">
        <v>1</v>
      </c>
      <c r="AV794" s="223">
        <v>0.98578613166634499</v>
      </c>
      <c r="AW794" s="223">
        <v>1</v>
      </c>
      <c r="AX794" s="223">
        <v>1</v>
      </c>
      <c r="AY794" s="223">
        <v>0.98357092196268059</v>
      </c>
      <c r="AZ794" s="223">
        <v>1</v>
      </c>
      <c r="BA794" s="223">
        <v>1</v>
      </c>
      <c r="BB794" s="223">
        <v>1</v>
      </c>
    </row>
    <row r="795" spans="1:54">
      <c r="A795" s="224">
        <f t="shared" si="65"/>
        <v>44743</v>
      </c>
      <c r="B795" s="225">
        <f t="shared" si="65"/>
        <v>44743</v>
      </c>
      <c r="C795" s="223">
        <v>1</v>
      </c>
      <c r="D795" s="223">
        <v>1</v>
      </c>
      <c r="E795" s="223">
        <v>1</v>
      </c>
      <c r="F795" s="223">
        <v>0.98060134893200657</v>
      </c>
      <c r="G795" s="223">
        <v>0.9796223546861994</v>
      </c>
      <c r="H795" s="223">
        <v>1</v>
      </c>
      <c r="I795" s="223">
        <v>1</v>
      </c>
      <c r="J795" s="223">
        <v>1</v>
      </c>
      <c r="K795" s="223">
        <v>1</v>
      </c>
      <c r="L795" s="223">
        <v>0.98060134893200646</v>
      </c>
      <c r="M795" s="223">
        <v>0.98375986598332665</v>
      </c>
      <c r="N795" s="223">
        <v>1</v>
      </c>
      <c r="O795" s="223">
        <v>0.98060134893200712</v>
      </c>
      <c r="P795" s="223">
        <v>1</v>
      </c>
      <c r="Q795" s="223">
        <v>0.98375986598332621</v>
      </c>
      <c r="R795" s="223">
        <v>0.98060134893200701</v>
      </c>
      <c r="S795" s="223">
        <v>1</v>
      </c>
      <c r="T795" s="223">
        <v>0.98375986598332643</v>
      </c>
      <c r="U795" s="223">
        <v>1</v>
      </c>
      <c r="V795" s="223">
        <v>1</v>
      </c>
      <c r="W795" s="223">
        <v>0.98375986598332632</v>
      </c>
      <c r="X795" s="223">
        <v>1</v>
      </c>
      <c r="Y795" s="223">
        <v>0.9837598659833261</v>
      </c>
      <c r="Z795" s="223">
        <v>0.98217697401747195</v>
      </c>
      <c r="AA795" s="223">
        <v>0.98439506897451723</v>
      </c>
      <c r="AB795" s="223">
        <v>1</v>
      </c>
      <c r="AC795" s="223">
        <v>1</v>
      </c>
      <c r="AD795" s="223">
        <v>0.98220155730429948</v>
      </c>
      <c r="AE795" s="223">
        <v>1</v>
      </c>
      <c r="AF795" s="223">
        <v>1</v>
      </c>
      <c r="AG795" s="223">
        <v>1</v>
      </c>
      <c r="AH795" s="223">
        <v>0.98375986598332599</v>
      </c>
      <c r="AI795" s="223">
        <v>1</v>
      </c>
      <c r="AJ795" s="223">
        <v>0.98060134893200701</v>
      </c>
      <c r="AK795" s="223">
        <v>1</v>
      </c>
      <c r="AL795" s="223">
        <v>1</v>
      </c>
      <c r="AM795" s="223">
        <v>0.98375986598332643</v>
      </c>
      <c r="AN795" s="223">
        <v>1</v>
      </c>
      <c r="AO795" s="223">
        <v>0.9837598659833261</v>
      </c>
      <c r="AP795" s="223">
        <v>1</v>
      </c>
      <c r="AQ795" s="223">
        <v>0.9746182827681934</v>
      </c>
      <c r="AR795" s="223">
        <v>1</v>
      </c>
      <c r="AS795" s="223">
        <v>0.98375986598332599</v>
      </c>
      <c r="AT795" s="223">
        <v>0.9820289819957555</v>
      </c>
      <c r="AU795" s="223">
        <v>1</v>
      </c>
      <c r="AV795" s="223">
        <v>0.98375986598332643</v>
      </c>
      <c r="AW795" s="223">
        <v>1</v>
      </c>
      <c r="AX795" s="223">
        <v>1</v>
      </c>
      <c r="AY795" s="223">
        <v>0.98123073020459672</v>
      </c>
      <c r="AZ795" s="223">
        <v>1</v>
      </c>
      <c r="BA795" s="223">
        <v>1</v>
      </c>
      <c r="BB795" s="223">
        <v>1</v>
      </c>
    </row>
    <row r="796" spans="1:54">
      <c r="A796" s="224">
        <f t="shared" si="65"/>
        <v>44774</v>
      </c>
      <c r="B796" s="225">
        <f t="shared" si="65"/>
        <v>44774</v>
      </c>
      <c r="C796" s="223">
        <v>1</v>
      </c>
      <c r="D796" s="223">
        <v>1</v>
      </c>
      <c r="E796" s="223">
        <v>1</v>
      </c>
      <c r="F796" s="223">
        <v>0.97818916125816802</v>
      </c>
      <c r="G796" s="223">
        <v>0.97714674489987541</v>
      </c>
      <c r="H796" s="223">
        <v>1</v>
      </c>
      <c r="I796" s="223">
        <v>1</v>
      </c>
      <c r="J796" s="223">
        <v>1</v>
      </c>
      <c r="K796" s="223">
        <v>1</v>
      </c>
      <c r="L796" s="223">
        <v>0.97818916125816791</v>
      </c>
      <c r="M796" s="223">
        <v>0.98173784121945185</v>
      </c>
      <c r="N796" s="223">
        <v>1</v>
      </c>
      <c r="O796" s="223">
        <v>0.97818916125816824</v>
      </c>
      <c r="P796" s="223">
        <v>1</v>
      </c>
      <c r="Q796" s="223">
        <v>0.9817378412194514</v>
      </c>
      <c r="R796" s="223">
        <v>0.97818916125816813</v>
      </c>
      <c r="S796" s="223">
        <v>1</v>
      </c>
      <c r="T796" s="223">
        <v>0.98173784121945151</v>
      </c>
      <c r="U796" s="223">
        <v>1</v>
      </c>
      <c r="V796" s="223">
        <v>1</v>
      </c>
      <c r="W796" s="223">
        <v>0.98173784121945151</v>
      </c>
      <c r="X796" s="223">
        <v>1</v>
      </c>
      <c r="Y796" s="223">
        <v>0.9817378412194514</v>
      </c>
      <c r="Z796" s="223">
        <v>0.97995929189936415</v>
      </c>
      <c r="AA796" s="223">
        <v>0.98245163174346939</v>
      </c>
      <c r="AB796" s="223">
        <v>1</v>
      </c>
      <c r="AC796" s="223">
        <v>1</v>
      </c>
      <c r="AD796" s="223">
        <v>0.9800779815293047</v>
      </c>
      <c r="AE796" s="223">
        <v>1</v>
      </c>
      <c r="AF796" s="223">
        <v>1</v>
      </c>
      <c r="AG796" s="223">
        <v>1</v>
      </c>
      <c r="AH796" s="223">
        <v>0.98173784121945118</v>
      </c>
      <c r="AI796" s="223">
        <v>1</v>
      </c>
      <c r="AJ796" s="223">
        <v>0.97818916125816824</v>
      </c>
      <c r="AK796" s="223">
        <v>1</v>
      </c>
      <c r="AL796" s="223">
        <v>1</v>
      </c>
      <c r="AM796" s="223">
        <v>0.9817378412194514</v>
      </c>
      <c r="AN796" s="223">
        <v>1</v>
      </c>
      <c r="AO796" s="223">
        <v>0.9817378412194514</v>
      </c>
      <c r="AP796" s="223">
        <v>1</v>
      </c>
      <c r="AQ796" s="223">
        <v>0.97263533610945851</v>
      </c>
      <c r="AR796" s="223">
        <v>1</v>
      </c>
      <c r="AS796" s="223">
        <v>0.98173784121945107</v>
      </c>
      <c r="AT796" s="223">
        <v>0.97979301999335755</v>
      </c>
      <c r="AU796" s="223">
        <v>1</v>
      </c>
      <c r="AV796" s="223">
        <v>0.98173784121945151</v>
      </c>
      <c r="AW796" s="223">
        <v>1</v>
      </c>
      <c r="AX796" s="223">
        <v>1</v>
      </c>
      <c r="AY796" s="223">
        <v>0.97889620713061232</v>
      </c>
      <c r="AZ796" s="223">
        <v>1</v>
      </c>
      <c r="BA796" s="223">
        <v>1</v>
      </c>
      <c r="BB796" s="223">
        <v>1</v>
      </c>
    </row>
    <row r="797" spans="1:54">
      <c r="A797" s="224">
        <f t="shared" si="65"/>
        <v>44805</v>
      </c>
      <c r="B797" s="225">
        <f t="shared" si="65"/>
        <v>44805</v>
      </c>
      <c r="C797" s="223">
        <v>1</v>
      </c>
      <c r="D797" s="223">
        <v>1</v>
      </c>
      <c r="E797" s="223">
        <v>1</v>
      </c>
      <c r="F797" s="223">
        <v>0.97578270942031686</v>
      </c>
      <c r="G797" s="223">
        <v>0.97468987530084439</v>
      </c>
      <c r="H797" s="223">
        <v>1</v>
      </c>
      <c r="I797" s="223">
        <v>1</v>
      </c>
      <c r="J797" s="223">
        <v>1</v>
      </c>
      <c r="K797" s="223">
        <v>1</v>
      </c>
      <c r="L797" s="223">
        <v>0.97578270942031686</v>
      </c>
      <c r="M797" s="223">
        <v>0.97971983612255997</v>
      </c>
      <c r="N797" s="223">
        <v>1</v>
      </c>
      <c r="O797" s="223">
        <v>0.9757827094203172</v>
      </c>
      <c r="P797" s="223">
        <v>1</v>
      </c>
      <c r="Q797" s="223">
        <v>0.97971983612255964</v>
      </c>
      <c r="R797" s="223">
        <v>0.97578270942031697</v>
      </c>
      <c r="S797" s="223">
        <v>1</v>
      </c>
      <c r="T797" s="223">
        <v>0.97971983612255964</v>
      </c>
      <c r="U797" s="223">
        <v>1</v>
      </c>
      <c r="V797" s="223">
        <v>1</v>
      </c>
      <c r="W797" s="223">
        <v>0.97971983612255964</v>
      </c>
      <c r="X797" s="223">
        <v>1</v>
      </c>
      <c r="Y797" s="223">
        <v>0.97971983612255953</v>
      </c>
      <c r="Z797" s="223">
        <v>0.97774645145367745</v>
      </c>
      <c r="AA797" s="223">
        <v>0.98051190580975567</v>
      </c>
      <c r="AB797" s="223">
        <v>1</v>
      </c>
      <c r="AC797" s="223">
        <v>1</v>
      </c>
      <c r="AD797" s="223">
        <v>0.97797903771948325</v>
      </c>
      <c r="AE797" s="223">
        <v>1</v>
      </c>
      <c r="AF797" s="223">
        <v>1</v>
      </c>
      <c r="AG797" s="223">
        <v>1</v>
      </c>
      <c r="AH797" s="223">
        <v>0.97971983612255942</v>
      </c>
      <c r="AI797" s="223">
        <v>1</v>
      </c>
      <c r="AJ797" s="223">
        <v>0.9757827094203172</v>
      </c>
      <c r="AK797" s="223">
        <v>1</v>
      </c>
      <c r="AL797" s="223">
        <v>1</v>
      </c>
      <c r="AM797" s="223">
        <v>0.97971983612255975</v>
      </c>
      <c r="AN797" s="223">
        <v>1</v>
      </c>
      <c r="AO797" s="223">
        <v>0.97971983612255964</v>
      </c>
      <c r="AP797" s="223">
        <v>1</v>
      </c>
      <c r="AQ797" s="223">
        <v>0.97065238945072363</v>
      </c>
      <c r="AR797" s="223">
        <v>1</v>
      </c>
      <c r="AS797" s="223">
        <v>0.97971983612255942</v>
      </c>
      <c r="AT797" s="223">
        <v>0.97756198042476161</v>
      </c>
      <c r="AU797" s="223">
        <v>1</v>
      </c>
      <c r="AV797" s="223">
        <v>0.97971983612255975</v>
      </c>
      <c r="AW797" s="223">
        <v>1</v>
      </c>
      <c r="AX797" s="223">
        <v>1</v>
      </c>
      <c r="AY797" s="223">
        <v>0.97656705363298824</v>
      </c>
      <c r="AZ797" s="223">
        <v>1</v>
      </c>
      <c r="BA797" s="223">
        <v>1</v>
      </c>
      <c r="BB797" s="223">
        <v>1</v>
      </c>
    </row>
    <row r="798" spans="1:54">
      <c r="A798" s="224">
        <f t="shared" si="65"/>
        <v>44835</v>
      </c>
      <c r="B798" s="225">
        <f t="shared" si="65"/>
        <v>44835</v>
      </c>
      <c r="C798" s="223">
        <v>1</v>
      </c>
      <c r="D798" s="223">
        <v>1</v>
      </c>
      <c r="E798" s="223">
        <v>1</v>
      </c>
      <c r="F798" s="223">
        <v>0.97338196482830841</v>
      </c>
      <c r="G798" s="223">
        <v>0.97225158441722548</v>
      </c>
      <c r="H798" s="223">
        <v>1</v>
      </c>
      <c r="I798" s="223">
        <v>1</v>
      </c>
      <c r="J798" s="223">
        <v>1</v>
      </c>
      <c r="K798" s="223">
        <v>1</v>
      </c>
      <c r="L798" s="223">
        <v>0.97338196482830841</v>
      </c>
      <c r="M798" s="223">
        <v>0.97770583393498134</v>
      </c>
      <c r="N798" s="223">
        <v>1</v>
      </c>
      <c r="O798" s="223">
        <v>0.97338196482830885</v>
      </c>
      <c r="P798" s="223">
        <v>1</v>
      </c>
      <c r="Q798" s="223">
        <v>0.97770583393498112</v>
      </c>
      <c r="R798" s="223">
        <v>0.97338196482830874</v>
      </c>
      <c r="S798" s="223">
        <v>1</v>
      </c>
      <c r="T798" s="223">
        <v>0.97770583393498112</v>
      </c>
      <c r="U798" s="223">
        <v>1</v>
      </c>
      <c r="V798" s="223">
        <v>1</v>
      </c>
      <c r="W798" s="223">
        <v>0.97770583393498112</v>
      </c>
      <c r="X798" s="223">
        <v>1</v>
      </c>
      <c r="Y798" s="223">
        <v>0.97770583393498089</v>
      </c>
      <c r="Z798" s="223">
        <v>0.97553843051793443</v>
      </c>
      <c r="AA798" s="223">
        <v>0.97857587630928766</v>
      </c>
      <c r="AB798" s="223">
        <v>1</v>
      </c>
      <c r="AC798" s="223">
        <v>1</v>
      </c>
      <c r="AD798" s="223">
        <v>0.97590452778667791</v>
      </c>
      <c r="AE798" s="223">
        <v>1</v>
      </c>
      <c r="AF798" s="223">
        <v>1</v>
      </c>
      <c r="AG798" s="223">
        <v>1</v>
      </c>
      <c r="AH798" s="223">
        <v>0.97770583393498078</v>
      </c>
      <c r="AI798" s="223">
        <v>1</v>
      </c>
      <c r="AJ798" s="223">
        <v>0.97338196482830885</v>
      </c>
      <c r="AK798" s="223">
        <v>1</v>
      </c>
      <c r="AL798" s="223">
        <v>1</v>
      </c>
      <c r="AM798" s="223">
        <v>0.97770583393498123</v>
      </c>
      <c r="AN798" s="223">
        <v>1</v>
      </c>
      <c r="AO798" s="223">
        <v>0.97770583393498112</v>
      </c>
      <c r="AP798" s="223">
        <v>1</v>
      </c>
      <c r="AQ798" s="223">
        <v>0.96866944279198874</v>
      </c>
      <c r="AR798" s="223">
        <v>1</v>
      </c>
      <c r="AS798" s="223">
        <v>0.97770583393498089</v>
      </c>
      <c r="AT798" s="223">
        <v>0.97533584056969969</v>
      </c>
      <c r="AU798" s="223">
        <v>1</v>
      </c>
      <c r="AV798" s="223">
        <v>0.97770583393498123</v>
      </c>
      <c r="AW798" s="223">
        <v>1</v>
      </c>
      <c r="AX798" s="223">
        <v>1</v>
      </c>
      <c r="AY798" s="223">
        <v>0.97424324382047778</v>
      </c>
      <c r="AZ798" s="223">
        <v>1</v>
      </c>
      <c r="BA798" s="223">
        <v>1</v>
      </c>
      <c r="BB798" s="223">
        <v>1</v>
      </c>
    </row>
    <row r="799" spans="1:54">
      <c r="A799" s="224">
        <f t="shared" si="65"/>
        <v>44866</v>
      </c>
      <c r="B799" s="225">
        <f t="shared" si="65"/>
        <v>44866</v>
      </c>
      <c r="C799" s="223">
        <v>1</v>
      </c>
      <c r="D799" s="223">
        <v>1</v>
      </c>
      <c r="E799" s="223">
        <v>1</v>
      </c>
      <c r="F799" s="223">
        <v>0.97098709349774981</v>
      </c>
      <c r="G799" s="223">
        <v>0.96983234751207015</v>
      </c>
      <c r="H799" s="223">
        <v>1</v>
      </c>
      <c r="I799" s="223">
        <v>1</v>
      </c>
      <c r="J799" s="223">
        <v>1</v>
      </c>
      <c r="K799" s="223">
        <v>1</v>
      </c>
      <c r="L799" s="223">
        <v>0.9709870934977497</v>
      </c>
      <c r="M799" s="223">
        <v>0.9756959542396344</v>
      </c>
      <c r="N799" s="223">
        <v>1</v>
      </c>
      <c r="O799" s="223">
        <v>0.97098709349775025</v>
      </c>
      <c r="P799" s="223">
        <v>1</v>
      </c>
      <c r="Q799" s="223">
        <v>0.97569595423963418</v>
      </c>
      <c r="R799" s="223">
        <v>0.97098709349775025</v>
      </c>
      <c r="S799" s="223">
        <v>1</v>
      </c>
      <c r="T799" s="223">
        <v>0.97569595423963418</v>
      </c>
      <c r="U799" s="223">
        <v>1</v>
      </c>
      <c r="V799" s="223">
        <v>1</v>
      </c>
      <c r="W799" s="223">
        <v>0.97569595423963418</v>
      </c>
      <c r="X799" s="223">
        <v>1</v>
      </c>
      <c r="Y799" s="223">
        <v>0.97569595423963373</v>
      </c>
      <c r="Z799" s="223">
        <v>0.97333537117366409</v>
      </c>
      <c r="AA799" s="223">
        <v>0.97664365425279442</v>
      </c>
      <c r="AB799" s="223">
        <v>1</v>
      </c>
      <c r="AC799" s="223">
        <v>1</v>
      </c>
      <c r="AD799" s="223">
        <v>0.97385509021036887</v>
      </c>
      <c r="AE799" s="223">
        <v>1</v>
      </c>
      <c r="AF799" s="223">
        <v>1</v>
      </c>
      <c r="AG799" s="223">
        <v>1</v>
      </c>
      <c r="AH799" s="223">
        <v>0.97569595423963373</v>
      </c>
      <c r="AI799" s="223">
        <v>1</v>
      </c>
      <c r="AJ799" s="223">
        <v>0.97098709349775036</v>
      </c>
      <c r="AK799" s="223">
        <v>1</v>
      </c>
      <c r="AL799" s="223">
        <v>1</v>
      </c>
      <c r="AM799" s="223">
        <v>0.9756959542396344</v>
      </c>
      <c r="AN799" s="223">
        <v>1</v>
      </c>
      <c r="AO799" s="223">
        <v>0.97569595423963418</v>
      </c>
      <c r="AP799" s="223">
        <v>1</v>
      </c>
      <c r="AQ799" s="223">
        <v>0.96668649613325408</v>
      </c>
      <c r="AR799" s="223">
        <v>1</v>
      </c>
      <c r="AS799" s="223">
        <v>0.97569595423963373</v>
      </c>
      <c r="AT799" s="223">
        <v>0.97311474469382186</v>
      </c>
      <c r="AU799" s="223">
        <v>1</v>
      </c>
      <c r="AV799" s="223">
        <v>0.97569595423963429</v>
      </c>
      <c r="AW799" s="223">
        <v>1</v>
      </c>
      <c r="AX799" s="223">
        <v>1</v>
      </c>
      <c r="AY799" s="223">
        <v>0.97192493396994628</v>
      </c>
      <c r="AZ799" s="223">
        <v>1</v>
      </c>
      <c r="BA799" s="223">
        <v>1</v>
      </c>
      <c r="BB799" s="223">
        <v>1</v>
      </c>
    </row>
    <row r="800" spans="1:54">
      <c r="A800" s="224">
        <f t="shared" si="65"/>
        <v>44896</v>
      </c>
      <c r="B800" s="225">
        <f t="shared" si="65"/>
        <v>44896</v>
      </c>
      <c r="C800" s="223">
        <v>1</v>
      </c>
      <c r="D800" s="223">
        <v>1</v>
      </c>
      <c r="E800" s="223">
        <v>1</v>
      </c>
      <c r="F800" s="223">
        <v>0.96859806629402767</v>
      </c>
      <c r="G800" s="223">
        <v>0.96743200110705962</v>
      </c>
      <c r="H800" s="223">
        <v>1</v>
      </c>
      <c r="I800" s="223">
        <v>1</v>
      </c>
      <c r="J800" s="223">
        <v>1</v>
      </c>
      <c r="K800" s="223">
        <v>1</v>
      </c>
      <c r="L800" s="223">
        <v>0.96859806629402756</v>
      </c>
      <c r="M800" s="223">
        <v>0.97369017991923312</v>
      </c>
      <c r="N800" s="223">
        <v>1</v>
      </c>
      <c r="O800" s="223">
        <v>0.96859806629402811</v>
      </c>
      <c r="P800" s="223">
        <v>1</v>
      </c>
      <c r="Q800" s="223">
        <v>0.9736901799192329</v>
      </c>
      <c r="R800" s="223">
        <v>0.96859806629402811</v>
      </c>
      <c r="S800" s="223">
        <v>1</v>
      </c>
      <c r="T800" s="223">
        <v>0.97369017991923312</v>
      </c>
      <c r="U800" s="223">
        <v>1</v>
      </c>
      <c r="V800" s="223">
        <v>1</v>
      </c>
      <c r="W800" s="223">
        <v>0.9736901799192329</v>
      </c>
      <c r="X800" s="223">
        <v>1</v>
      </c>
      <c r="Y800" s="223">
        <v>0.97369017991923279</v>
      </c>
      <c r="Z800" s="223">
        <v>0.9711372508096221</v>
      </c>
      <c r="AA800" s="223">
        <v>0.97471522444998393</v>
      </c>
      <c r="AB800" s="223">
        <v>1</v>
      </c>
      <c r="AC800" s="223">
        <v>1</v>
      </c>
      <c r="AD800" s="223">
        <v>0.97183052397579583</v>
      </c>
      <c r="AE800" s="223">
        <v>1</v>
      </c>
      <c r="AF800" s="223">
        <v>1</v>
      </c>
      <c r="AG800" s="223">
        <v>1</v>
      </c>
      <c r="AH800" s="223">
        <v>0.97369017991923268</v>
      </c>
      <c r="AI800" s="223">
        <v>1</v>
      </c>
      <c r="AJ800" s="223">
        <v>0.96859806629402834</v>
      </c>
      <c r="AK800" s="223">
        <v>1</v>
      </c>
      <c r="AL800" s="223">
        <v>1</v>
      </c>
      <c r="AM800" s="223">
        <v>0.97369017991923323</v>
      </c>
      <c r="AN800" s="223">
        <v>1</v>
      </c>
      <c r="AO800" s="223">
        <v>0.9736901799192329</v>
      </c>
      <c r="AP800" s="223">
        <v>1</v>
      </c>
      <c r="AQ800" s="223">
        <v>0.9647035494745192</v>
      </c>
      <c r="AR800" s="223">
        <v>1</v>
      </c>
      <c r="AS800" s="223">
        <v>0.97369017991923268</v>
      </c>
      <c r="AT800" s="223">
        <v>0.97089866961937055</v>
      </c>
      <c r="AU800" s="223">
        <v>1</v>
      </c>
      <c r="AV800" s="223">
        <v>0.97369017991923312</v>
      </c>
      <c r="AW800" s="223">
        <v>1</v>
      </c>
      <c r="AX800" s="223">
        <v>1</v>
      </c>
      <c r="AY800" s="223">
        <v>0.96961209768461443</v>
      </c>
      <c r="AZ800" s="223">
        <v>1</v>
      </c>
      <c r="BA800" s="223">
        <v>1</v>
      </c>
      <c r="BB800" s="223">
        <v>1</v>
      </c>
    </row>
  </sheetData>
  <customSheetViews>
    <customSheetView guid="{B070D993-A558-4B1C-AC4E-67FBCE430B77}" scale="85">
      <pane xSplit="1" ySplit="4" topLeftCell="AD5" activePane="bottomRight" state="frozen"/>
      <selection pane="bottomRight" activeCell="O644" sqref="O644"/>
      <pageMargins left="0.7" right="0.7" top="0.75" bottom="0.75" header="0.3" footer="0.3"/>
      <pageSetup orientation="portrait" r:id="rId1"/>
    </customSheetView>
    <customSheetView guid="{66336E0E-D3CE-4BCD-8706-2E622954FB7A}" scale="85">
      <pane xSplit="1" ySplit="4" topLeftCell="C5" activePane="bottomRight" state="frozen"/>
      <selection pane="bottomRight" activeCell="G1" sqref="G1"/>
      <pageMargins left="0.7" right="0.7" top="0.75" bottom="0.75" header="0.3" footer="0.3"/>
      <pageSetup orientation="portrait" r:id="rId2"/>
    </customSheetView>
    <customSheetView guid="{8F017303-F4E6-4F2E-AE6E-4863CE4BAD60}" scale="85" showPageBreaks="1">
      <pane xSplit="1" ySplit="4" topLeftCell="AA5" activePane="bottomRight" state="frozen"/>
      <selection pane="bottomRight" activeCell="AO4" sqref="A4:XFD4"/>
      <pageMargins left="0.7" right="0.7" top="0.75" bottom="0.75" header="0.3" footer="0.3"/>
      <pageSetup orientation="portrait" r:id="rId3"/>
    </customSheetView>
    <customSheetView guid="{2D067A2B-544F-4687-B463-591ABEF3DC76}" scale="85">
      <pane xSplit="1" ySplit="4" topLeftCell="S5" activePane="bottomRight" state="frozen"/>
      <selection pane="bottomRight" activeCell="X4" sqref="X4"/>
      <pageMargins left="0.7" right="0.7" top="0.75" bottom="0.75" header="0.3" footer="0.3"/>
      <pageSetup orientation="portrait" r:id="rId4"/>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1A9FFAA3-8773-4515-8E34-9D2DD27FCA39}" scale="85">
      <pane xSplit="1" ySplit="4" topLeftCell="U5" activePane="bottomRight" state="frozen"/>
      <selection pane="bottomRight" activeCell="AD644" sqref="AD644"/>
      <pageMargins left="0.7" right="0.7" top="0.75" bottom="0.75" header="0.3" footer="0.3"/>
      <pageSetup orientation="portrait" r:id="rId24"/>
    </customSheetView>
    <customSheetView guid="{C35CCEBD-5DD6-40D5-B0B9-29A308324E1F}" scale="85">
      <pane xSplit="1" ySplit="3" topLeftCell="B4" activePane="bottomRight" state="frozen"/>
      <selection pane="bottomRight" activeCell="M8" sqref="M8"/>
      <pageMargins left="0.7" right="0.7" top="0.75" bottom="0.75" header="0.3" footer="0.3"/>
      <pageSetup orientation="portrait" r:id="rId25"/>
    </customSheetView>
    <customSheetView guid="{4C13BEF0-D969-4F7C-9C90-218A9EA7683E}" scale="85">
      <pane xSplit="1" ySplit="5" topLeftCell="B6" activePane="bottomRight" state="frozen"/>
      <selection pane="bottomRight" activeCell="N18" sqref="N18"/>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
  </cols>
  <sheetData>
    <row r="2" spans="1:21">
      <c r="B2" s="346" t="s">
        <v>100</v>
      </c>
      <c r="C2" s="343"/>
      <c r="D2" s="347"/>
      <c r="H2" s="346" t="s">
        <v>534</v>
      </c>
      <c r="I2" s="343"/>
      <c r="J2" s="343"/>
      <c r="K2" s="347"/>
    </row>
    <row r="3" spans="1:21">
      <c r="B3" s="12" t="s">
        <v>91</v>
      </c>
      <c r="C3" s="12" t="s">
        <v>92</v>
      </c>
      <c r="D3" s="12" t="s">
        <v>48</v>
      </c>
      <c r="I3" s="345" t="s">
        <v>91</v>
      </c>
      <c r="J3" s="345" t="s">
        <v>92</v>
      </c>
      <c r="K3" s="345" t="s">
        <v>48</v>
      </c>
    </row>
    <row r="4" spans="1:21" ht="35.25" customHeight="1">
      <c r="A4" s="19" t="s">
        <v>46</v>
      </c>
      <c r="B4" s="9" t="s">
        <v>100</v>
      </c>
      <c r="D4" s="9" t="s">
        <v>100</v>
      </c>
      <c r="H4" s="23" t="s">
        <v>46</v>
      </c>
      <c r="I4" s="344" t="s">
        <v>354</v>
      </c>
      <c r="K4" s="344" t="s">
        <v>354</v>
      </c>
      <c r="N4" s="648"/>
      <c r="O4" s="643"/>
      <c r="P4" s="643"/>
    </row>
    <row r="5" spans="1:21">
      <c r="A5" s="32" t="s">
        <v>93</v>
      </c>
      <c r="B5" s="37"/>
      <c r="D5" s="37"/>
      <c r="H5" s="331" t="s">
        <v>127</v>
      </c>
      <c r="I5" s="332"/>
      <c r="K5" s="332"/>
      <c r="N5" s="651"/>
      <c r="O5" s="644"/>
      <c r="P5" s="649"/>
    </row>
    <row r="6" spans="1:21">
      <c r="A6" s="21" t="s">
        <v>50</v>
      </c>
      <c r="B6" s="11">
        <v>1.2250000000000001</v>
      </c>
      <c r="C6" s="685" t="str">
        <f>IFERROR(IF(AND(INDEX(Summary!$C$44:$BZ$44,MATCH($A6,Summary!$C$15:$BZ$15,0)+1)&lt;&gt;"",INDEX(Summary!$C$44:$BZ$44,MATCH($A6,Summary!$C$15:$BZ$15,0)+1)&lt;&gt;B6),INDEX(Summary!$C$44:$BZ$44,MATCH($A6,Summary!$C$15:$BZ$15,0)+1),""),"")</f>
        <v/>
      </c>
      <c r="D6" s="11">
        <f>IF(C6="",B6,C6)</f>
        <v>1.2250000000000001</v>
      </c>
      <c r="E6" s="275"/>
      <c r="H6" s="22" t="s">
        <v>50</v>
      </c>
      <c r="I6" s="25">
        <v>0.9</v>
      </c>
      <c r="J6" s="686" t="str">
        <f>IFERROR(IF(AND(IFERROR(INDEX(Summary!$C$36:$BZ$36,MATCH($H6,Summary!$C$15:$BZ$15,0)+1),"")&lt;&gt;"",IFERROR(INDEX(Summary!$C$36:$BZ$36,MATCH($H6,Summary!$C$15:$BZ$15,0)+1),"")&lt;&gt;I6),INDEX(Summary!$C$36:$BZ$36,MATCH($H6,Summary!$C$15:$BZ$15,0)+1),""),"")</f>
        <v/>
      </c>
      <c r="K6" s="25">
        <f>IF(J6="",I6,J6)</f>
        <v>0.9</v>
      </c>
      <c r="L6" s="640"/>
      <c r="M6" s="639"/>
      <c r="N6" s="651"/>
      <c r="O6" s="644"/>
      <c r="P6" s="649"/>
      <c r="R6" s="639"/>
      <c r="S6" s="639"/>
      <c r="T6" s="639"/>
      <c r="U6" s="639"/>
    </row>
    <row r="7" spans="1:21">
      <c r="A7" s="21" t="s">
        <v>51</v>
      </c>
      <c r="B7" s="11">
        <v>1.2250000000000001</v>
      </c>
      <c r="C7" s="685" t="str">
        <f>IFERROR(IF(AND(INDEX(Summary!$C$44:$BZ$44,MATCH($A7,Summary!$C$15:$BZ$15,0)+1)&lt;&gt;"",INDEX(Summary!$C$44:$BZ$44,MATCH($A7,Summary!$C$15:$BZ$15,0)+1)&lt;&gt;B7),INDEX(Summary!$C$44:$BZ$44,MATCH($A7,Summary!$C$15:$BZ$15,0)+1),""),"")</f>
        <v/>
      </c>
      <c r="D7" s="11">
        <f t="shared" ref="D7:D57" si="0">IF(C7="",B7,C7)</f>
        <v>1.2250000000000001</v>
      </c>
      <c r="E7" s="275"/>
      <c r="H7" s="22" t="s">
        <v>51</v>
      </c>
      <c r="I7" s="25">
        <v>0.9</v>
      </c>
      <c r="J7" s="686" t="str">
        <f>IFERROR(IF(AND(IFERROR(INDEX(Summary!$C$36:$BZ$36,MATCH($H7,Summary!$C$15:$BZ$15,0)+1),"")&lt;&gt;"",IFERROR(INDEX(Summary!$C$36:$BZ$36,MATCH($H7,Summary!$C$15:$BZ$15,0)+1),"")&lt;&gt;I7),INDEX(Summary!$C$36:$BZ$36,MATCH($H7,Summary!$C$15:$BZ$15,0)+1),""),"")</f>
        <v/>
      </c>
      <c r="K7" s="25">
        <f t="shared" ref="K7:K57" si="1">IF(J7="",I7,J7)</f>
        <v>0.9</v>
      </c>
      <c r="L7" s="640"/>
      <c r="M7" s="639"/>
      <c r="N7" s="651"/>
      <c r="O7" s="644"/>
      <c r="P7" s="649"/>
      <c r="R7" s="639"/>
      <c r="S7" s="639"/>
      <c r="T7" s="639"/>
      <c r="U7" s="639"/>
    </row>
    <row r="8" spans="1:21">
      <c r="A8" s="21" t="s">
        <v>52</v>
      </c>
      <c r="B8" s="11">
        <v>1.2250000000000001</v>
      </c>
      <c r="C8" s="685" t="str">
        <f>IFERROR(IF(AND(INDEX(Summary!$C$44:$BZ$44,MATCH($A8,Summary!$C$15:$BZ$15,0)+1)&lt;&gt;"",INDEX(Summary!$C$44:$BZ$44,MATCH($A8,Summary!$C$15:$BZ$15,0)+1)&lt;&gt;B8),INDEX(Summary!$C$44:$BZ$44,MATCH($A8,Summary!$C$15:$BZ$15,0)+1),""),"")</f>
        <v/>
      </c>
      <c r="D8" s="11">
        <f t="shared" si="0"/>
        <v>1.2250000000000001</v>
      </c>
      <c r="E8" s="275"/>
      <c r="H8" s="22" t="s">
        <v>52</v>
      </c>
      <c r="I8" s="25">
        <v>0.9</v>
      </c>
      <c r="J8" s="686" t="str">
        <f>IFERROR(IF(AND(IFERROR(INDEX(Summary!$C$36:$BZ$36,MATCH($H8,Summary!$C$15:$BZ$15,0)+1),"")&lt;&gt;"",IFERROR(INDEX(Summary!$C$36:$BZ$36,MATCH($H8,Summary!$C$15:$BZ$15,0)+1),"")&lt;&gt;I8),INDEX(Summary!$C$36:$BZ$36,MATCH($H8,Summary!$C$15:$BZ$15,0)+1),""),"")</f>
        <v/>
      </c>
      <c r="K8" s="25">
        <f t="shared" si="1"/>
        <v>0.9</v>
      </c>
      <c r="L8" s="640"/>
      <c r="M8" s="639"/>
      <c r="N8" s="651"/>
      <c r="O8" s="644"/>
      <c r="P8" s="649"/>
      <c r="R8" s="639"/>
      <c r="S8" s="639"/>
      <c r="T8" s="639"/>
      <c r="U8" s="639"/>
    </row>
    <row r="9" spans="1:21">
      <c r="A9" s="21" t="s">
        <v>41</v>
      </c>
      <c r="B9" s="11">
        <v>1.1599999999999999</v>
      </c>
      <c r="C9" s="685" t="str">
        <f>IFERROR(IF(AND(INDEX(Summary!$C$44:$BZ$44,MATCH($A9,Summary!$C$15:$BZ$15,0)+1)&lt;&gt;"",INDEX(Summary!$C$44:$BZ$44,MATCH($A9,Summary!$C$15:$BZ$15,0)+1)&lt;&gt;B9),INDEX(Summary!$C$44:$BZ$44,MATCH($A9,Summary!$C$15:$BZ$15,0)+1),""),"")</f>
        <v/>
      </c>
      <c r="D9" s="11">
        <f t="shared" si="0"/>
        <v>1.1599999999999999</v>
      </c>
      <c r="E9" s="275"/>
      <c r="H9" s="22" t="s">
        <v>41</v>
      </c>
      <c r="I9" s="25">
        <v>0.9</v>
      </c>
      <c r="J9" s="686" t="str">
        <f>IFERROR(IF(AND(IFERROR(INDEX(Summary!$C$36:$BZ$36,MATCH($H9,Summary!$C$15:$BZ$15,0)+1),"")&lt;&gt;"",IFERROR(INDEX(Summary!$C$36:$BZ$36,MATCH($H9,Summary!$C$15:$BZ$15,0)+1),"")&lt;&gt;I9),INDEX(Summary!$C$36:$BZ$36,MATCH($H9,Summary!$C$15:$BZ$15,0)+1),""),"")</f>
        <v/>
      </c>
      <c r="K9" s="25">
        <f t="shared" si="1"/>
        <v>0.9</v>
      </c>
      <c r="L9" s="640"/>
      <c r="M9" s="639"/>
      <c r="N9" s="651"/>
      <c r="O9" s="644"/>
      <c r="P9" s="649"/>
      <c r="R9" s="639"/>
      <c r="S9" s="639"/>
      <c r="T9" s="639"/>
      <c r="U9" s="639"/>
    </row>
    <row r="10" spans="1:21">
      <c r="A10" s="21" t="s">
        <v>5</v>
      </c>
      <c r="B10" s="11">
        <v>1.0349999999999999</v>
      </c>
      <c r="C10" s="685" t="str">
        <f>IFERROR(IF(AND(INDEX(Summary!$C$44:$BZ$44,MATCH($A10,Summary!$C$15:$BZ$15,0)+1)&lt;&gt;"",INDEX(Summary!$C$44:$BZ$44,MATCH($A10,Summary!$C$15:$BZ$15,0)+1)&lt;&gt;B10),INDEX(Summary!$C$44:$BZ$44,MATCH($A10,Summary!$C$15:$BZ$15,0)+1),""),"")</f>
        <v/>
      </c>
      <c r="D10" s="11">
        <f t="shared" si="0"/>
        <v>1.0349999999999999</v>
      </c>
      <c r="E10" s="275"/>
      <c r="H10" s="22" t="s">
        <v>5</v>
      </c>
      <c r="I10" s="25">
        <v>1</v>
      </c>
      <c r="J10" s="686" t="str">
        <f>IFERROR(IF(AND(IFERROR(INDEX(Summary!$C$36:$BZ$36,MATCH($H10,Summary!$C$15:$BZ$15,0)+1),"")&lt;&gt;"",IFERROR(INDEX(Summary!$C$36:$BZ$36,MATCH($H10,Summary!$C$15:$BZ$15,0)+1),"")&lt;&gt;I10),INDEX(Summary!$C$36:$BZ$36,MATCH($H10,Summary!$C$15:$BZ$15,0)+1),""),"")</f>
        <v/>
      </c>
      <c r="K10" s="25">
        <f t="shared" si="1"/>
        <v>1</v>
      </c>
      <c r="L10" s="640"/>
      <c r="M10" s="639"/>
      <c r="N10" s="651"/>
      <c r="O10" s="644"/>
      <c r="P10" s="649"/>
      <c r="R10" s="639"/>
      <c r="S10" s="639"/>
      <c r="T10" s="639"/>
      <c r="U10" s="639"/>
    </row>
    <row r="11" spans="1:21">
      <c r="A11" s="21" t="s">
        <v>53</v>
      </c>
      <c r="B11" s="11">
        <v>1.1839999999999999</v>
      </c>
      <c r="C11" s="685" t="str">
        <f>IFERROR(IF(AND(INDEX(Summary!$C$44:$BZ$44,MATCH($A11,Summary!$C$15:$BZ$15,0)+1)&lt;&gt;"",INDEX(Summary!$C$44:$BZ$44,MATCH($A11,Summary!$C$15:$BZ$15,0)+1)&lt;&gt;B11),INDEX(Summary!$C$44:$BZ$44,MATCH($A11,Summary!$C$15:$BZ$15,0)+1),""),"")</f>
        <v/>
      </c>
      <c r="D11" s="11">
        <f t="shared" si="0"/>
        <v>1.1839999999999999</v>
      </c>
      <c r="E11" s="275"/>
      <c r="H11" s="22" t="s">
        <v>53</v>
      </c>
      <c r="I11" s="25">
        <v>0.9</v>
      </c>
      <c r="J11" s="686" t="str">
        <f>IFERROR(IF(AND(IFERROR(INDEX(Summary!$C$36:$BZ$36,MATCH($H11,Summary!$C$15:$BZ$15,0)+1),"")&lt;&gt;"",IFERROR(INDEX(Summary!$C$36:$BZ$36,MATCH($H11,Summary!$C$15:$BZ$15,0)+1),"")&lt;&gt;I11),INDEX(Summary!$C$36:$BZ$36,MATCH($H11,Summary!$C$15:$BZ$15,0)+1),""),"")</f>
        <v/>
      </c>
      <c r="K11" s="25">
        <f t="shared" si="1"/>
        <v>0.9</v>
      </c>
      <c r="L11" s="640"/>
      <c r="M11" s="639"/>
      <c r="N11" s="651"/>
      <c r="O11" s="644"/>
      <c r="P11" s="649"/>
      <c r="R11" s="639"/>
      <c r="S11" s="639"/>
      <c r="T11" s="639"/>
      <c r="U11" s="639"/>
    </row>
    <row r="12" spans="1:21">
      <c r="A12" s="21" t="s">
        <v>54</v>
      </c>
      <c r="B12" s="11">
        <v>1.2250000000000001</v>
      </c>
      <c r="C12" s="685" t="str">
        <f>IFERROR(IF(AND(INDEX(Summary!$C$44:$BZ$44,MATCH($A12,Summary!$C$15:$BZ$15,0)+1)&lt;&gt;"",INDEX(Summary!$C$44:$BZ$44,MATCH($A12,Summary!$C$15:$BZ$15,0)+1)&lt;&gt;B12),INDEX(Summary!$C$44:$BZ$44,MATCH($A12,Summary!$C$15:$BZ$15,0)+1),""),"")</f>
        <v/>
      </c>
      <c r="D12" s="11">
        <f t="shared" si="0"/>
        <v>1.2250000000000001</v>
      </c>
      <c r="E12" s="275"/>
      <c r="H12" s="22" t="s">
        <v>54</v>
      </c>
      <c r="I12" s="25">
        <v>0.9</v>
      </c>
      <c r="J12" s="686" t="str">
        <f>IFERROR(IF(AND(IFERROR(INDEX(Summary!$C$36:$BZ$36,MATCH($H12,Summary!$C$15:$BZ$15,0)+1),"")&lt;&gt;"",IFERROR(INDEX(Summary!$C$36:$BZ$36,MATCH($H12,Summary!$C$15:$BZ$15,0)+1),"")&lt;&gt;I12),INDEX(Summary!$C$36:$BZ$36,MATCH($H12,Summary!$C$15:$BZ$15,0)+1),""),"")</f>
        <v/>
      </c>
      <c r="K12" s="25">
        <f t="shared" si="1"/>
        <v>0.9</v>
      </c>
      <c r="L12" s="640"/>
      <c r="M12" s="639"/>
      <c r="N12" s="651"/>
      <c r="O12" s="644"/>
      <c r="P12" s="649"/>
      <c r="R12" s="639"/>
      <c r="S12" s="639"/>
      <c r="T12" s="639"/>
      <c r="U12" s="639"/>
    </row>
    <row r="13" spans="1:21">
      <c r="A13" s="21" t="s">
        <v>55</v>
      </c>
      <c r="B13" s="11">
        <v>1.2250000000000001</v>
      </c>
      <c r="C13" s="685" t="str">
        <f>IFERROR(IF(AND(INDEX(Summary!$C$44:$BZ$44,MATCH($A13,Summary!$C$15:$BZ$15,0)+1)&lt;&gt;"",INDEX(Summary!$C$44:$BZ$44,MATCH($A13,Summary!$C$15:$BZ$15,0)+1)&lt;&gt;B13),INDEX(Summary!$C$44:$BZ$44,MATCH($A13,Summary!$C$15:$BZ$15,0)+1),""),"")</f>
        <v/>
      </c>
      <c r="D13" s="11">
        <f t="shared" si="0"/>
        <v>1.2250000000000001</v>
      </c>
      <c r="E13" s="275"/>
      <c r="H13" s="22" t="s">
        <v>55</v>
      </c>
      <c r="I13" s="25">
        <v>0.9</v>
      </c>
      <c r="J13" s="686" t="str">
        <f>IFERROR(IF(AND(IFERROR(INDEX(Summary!$C$36:$BZ$36,MATCH($H13,Summary!$C$15:$BZ$15,0)+1),"")&lt;&gt;"",IFERROR(INDEX(Summary!$C$36:$BZ$36,MATCH($H13,Summary!$C$15:$BZ$15,0)+1),"")&lt;&gt;I13),INDEX(Summary!$C$36:$BZ$36,MATCH($H13,Summary!$C$15:$BZ$15,0)+1),""),"")</f>
        <v/>
      </c>
      <c r="K13" s="25">
        <f t="shared" si="1"/>
        <v>0.9</v>
      </c>
      <c r="L13" s="640"/>
      <c r="M13" s="639"/>
      <c r="N13" s="651"/>
      <c r="O13" s="644"/>
      <c r="P13" s="649"/>
      <c r="R13" s="639"/>
      <c r="S13" s="639"/>
      <c r="T13" s="639"/>
      <c r="U13" s="639"/>
    </row>
    <row r="14" spans="1:21">
      <c r="A14" s="21" t="s">
        <v>56</v>
      </c>
      <c r="B14" s="11">
        <v>1.2250000000000001</v>
      </c>
      <c r="C14" s="685" t="str">
        <f>IFERROR(IF(AND(INDEX(Summary!$C$44:$BZ$44,MATCH($A14,Summary!$C$15:$BZ$15,0)+1)&lt;&gt;"",INDEX(Summary!$C$44:$BZ$44,MATCH($A14,Summary!$C$15:$BZ$15,0)+1)&lt;&gt;B14),INDEX(Summary!$C$44:$BZ$44,MATCH($A14,Summary!$C$15:$BZ$15,0)+1),""),"")</f>
        <v/>
      </c>
      <c r="D14" s="11">
        <f t="shared" si="0"/>
        <v>1.2250000000000001</v>
      </c>
      <c r="E14" s="275"/>
      <c r="H14" s="22" t="s">
        <v>56</v>
      </c>
      <c r="I14" s="25">
        <v>0.9</v>
      </c>
      <c r="J14" s="686" t="str">
        <f>IFERROR(IF(AND(IFERROR(INDEX(Summary!$C$36:$BZ$36,MATCH($H14,Summary!$C$15:$BZ$15,0)+1),"")&lt;&gt;"",IFERROR(INDEX(Summary!$C$36:$BZ$36,MATCH($H14,Summary!$C$15:$BZ$15,0)+1),"")&lt;&gt;I14),INDEX(Summary!$C$36:$BZ$36,MATCH($H14,Summary!$C$15:$BZ$15,0)+1),""),"")</f>
        <v/>
      </c>
      <c r="K14" s="25">
        <f t="shared" si="1"/>
        <v>0.9</v>
      </c>
      <c r="L14" s="640"/>
      <c r="M14" s="639"/>
      <c r="N14" s="651"/>
      <c r="O14" s="644"/>
      <c r="P14" s="649"/>
      <c r="R14" s="639"/>
      <c r="S14" s="639"/>
      <c r="T14" s="639"/>
      <c r="U14" s="639"/>
    </row>
    <row r="15" spans="1:21">
      <c r="A15" s="21" t="s">
        <v>7</v>
      </c>
      <c r="B15" s="11">
        <v>1.1000000000000001</v>
      </c>
      <c r="C15" s="685" t="str">
        <f>IFERROR(IF(AND(INDEX(Summary!$C$44:$BZ$44,MATCH($A15,Summary!$C$15:$BZ$15,0)+1)&lt;&gt;"",INDEX(Summary!$C$44:$BZ$44,MATCH($A15,Summary!$C$15:$BZ$15,0)+1)&lt;&gt;B15),INDEX(Summary!$C$44:$BZ$44,MATCH($A15,Summary!$C$15:$BZ$15,0)+1),""),"")</f>
        <v/>
      </c>
      <c r="D15" s="11">
        <f t="shared" si="0"/>
        <v>1.1000000000000001</v>
      </c>
      <c r="E15" s="275"/>
      <c r="H15" s="22" t="s">
        <v>7</v>
      </c>
      <c r="I15" s="25">
        <v>1.2</v>
      </c>
      <c r="J15" s="686" t="str">
        <f>IFERROR(IF(AND(IFERROR(INDEX(Summary!$C$36:$BZ$36,MATCH($H15,Summary!$C$15:$BZ$15,0)+1),"")&lt;&gt;"",IFERROR(INDEX(Summary!$C$36:$BZ$36,MATCH($H15,Summary!$C$15:$BZ$15,0)+1),"")&lt;&gt;I15),INDEX(Summary!$C$36:$BZ$36,MATCH($H15,Summary!$C$15:$BZ$15,0)+1),""),"")</f>
        <v/>
      </c>
      <c r="K15" s="25">
        <f t="shared" si="1"/>
        <v>1.2</v>
      </c>
      <c r="L15" s="640"/>
      <c r="M15" s="639"/>
      <c r="N15" s="651"/>
      <c r="O15" s="644"/>
      <c r="P15" s="645"/>
      <c r="R15" s="639"/>
      <c r="S15" s="639"/>
      <c r="T15" s="639"/>
      <c r="U15" s="639"/>
    </row>
    <row r="16" spans="1:21">
      <c r="A16" s="21" t="s">
        <v>24</v>
      </c>
      <c r="B16" s="11">
        <v>1.07</v>
      </c>
      <c r="C16" s="685" t="str">
        <f>IFERROR(IF(AND(INDEX(Summary!$C$44:$BZ$44,MATCH($A16,Summary!$C$15:$BZ$15,0)+1)&lt;&gt;"",INDEX(Summary!$C$44:$BZ$44,MATCH($A16,Summary!$C$15:$BZ$15,0)+1)&lt;&gt;B16),INDEX(Summary!$C$44:$BZ$44,MATCH($A16,Summary!$C$15:$BZ$15,0)+1),""),"")</f>
        <v/>
      </c>
      <c r="D16" s="11">
        <f t="shared" si="0"/>
        <v>1.07</v>
      </c>
      <c r="E16" s="275"/>
      <c r="H16" s="22" t="s">
        <v>24</v>
      </c>
      <c r="I16" s="25">
        <v>1.1000000000000001</v>
      </c>
      <c r="J16" s="686">
        <f>IFERROR(IF(AND(IFERROR(INDEX(Summary!$C$36:$BZ$36,MATCH($H16,Summary!$C$15:$BZ$15,0)+1),"")&lt;&gt;"",IFERROR(INDEX(Summary!$C$36:$BZ$36,MATCH($H16,Summary!$C$15:$BZ$15,0)+1),"")&lt;&gt;I16),INDEX(Summary!$C$36:$BZ$36,MATCH($H16,Summary!$C$15:$BZ$15,0)+1),""),"")</f>
        <v>1</v>
      </c>
      <c r="K16" s="25">
        <f t="shared" si="1"/>
        <v>1</v>
      </c>
      <c r="L16" s="640"/>
      <c r="M16" s="639"/>
      <c r="N16" s="651"/>
      <c r="O16" s="644"/>
      <c r="P16" s="645"/>
      <c r="R16" s="639"/>
      <c r="S16" s="639"/>
      <c r="T16" s="639"/>
      <c r="U16" s="639"/>
    </row>
    <row r="17" spans="1:21">
      <c r="A17" s="21" t="s">
        <v>57</v>
      </c>
      <c r="B17" s="11">
        <v>1.2250000000000001</v>
      </c>
      <c r="C17" s="685" t="str">
        <f>IFERROR(IF(AND(INDEX(Summary!$C$44:$BZ$44,MATCH($A17,Summary!$C$15:$BZ$15,0)+1)&lt;&gt;"",INDEX(Summary!$C$44:$BZ$44,MATCH($A17,Summary!$C$15:$BZ$15,0)+1)&lt;&gt;B17),INDEX(Summary!$C$44:$BZ$44,MATCH($A17,Summary!$C$15:$BZ$15,0)+1),""),"")</f>
        <v/>
      </c>
      <c r="D17" s="11">
        <f t="shared" si="0"/>
        <v>1.2250000000000001</v>
      </c>
      <c r="E17" s="275"/>
      <c r="H17" s="22" t="s">
        <v>57</v>
      </c>
      <c r="I17" s="25">
        <v>0.9</v>
      </c>
      <c r="J17" s="686" t="str">
        <f>IFERROR(IF(AND(IFERROR(INDEX(Summary!$C$36:$BZ$36,MATCH($H17,Summary!$C$15:$BZ$15,0)+1),"")&lt;&gt;"",IFERROR(INDEX(Summary!$C$36:$BZ$36,MATCH($H17,Summary!$C$15:$BZ$15,0)+1),"")&lt;&gt;I17),INDEX(Summary!$C$36:$BZ$36,MATCH($H17,Summary!$C$15:$BZ$15,0)+1),""),"")</f>
        <v/>
      </c>
      <c r="K17" s="25">
        <f t="shared" si="1"/>
        <v>0.9</v>
      </c>
      <c r="L17" s="640"/>
      <c r="M17" s="639"/>
      <c r="N17" s="651"/>
      <c r="O17" s="644"/>
      <c r="P17" s="649"/>
      <c r="R17" s="639"/>
      <c r="S17" s="639"/>
      <c r="T17" s="639"/>
      <c r="U17" s="639"/>
    </row>
    <row r="18" spans="1:21">
      <c r="A18" s="21" t="s">
        <v>25</v>
      </c>
      <c r="B18" s="11">
        <v>1.08</v>
      </c>
      <c r="C18" s="685" t="str">
        <f>IFERROR(IF(AND(INDEX(Summary!$C$44:$BZ$44,MATCH($A18,Summary!$C$15:$BZ$15,0)+1)&lt;&gt;"",INDEX(Summary!$C$44:$BZ$44,MATCH($A18,Summary!$C$15:$BZ$15,0)+1)&lt;&gt;B18),INDEX(Summary!$C$44:$BZ$44,MATCH($A18,Summary!$C$15:$BZ$15,0)+1),""),"")</f>
        <v/>
      </c>
      <c r="D18" s="11">
        <f t="shared" si="0"/>
        <v>1.08</v>
      </c>
      <c r="E18" s="275"/>
      <c r="H18" s="22" t="s">
        <v>25</v>
      </c>
      <c r="I18" s="25">
        <v>0.9</v>
      </c>
      <c r="J18" s="686" t="str">
        <f>IFERROR(IF(AND(IFERROR(INDEX(Summary!$C$36:$BZ$36,MATCH($H18,Summary!$C$15:$BZ$15,0)+1),"")&lt;&gt;"",IFERROR(INDEX(Summary!$C$36:$BZ$36,MATCH($H18,Summary!$C$15:$BZ$15,0)+1),"")&lt;&gt;I18),INDEX(Summary!$C$36:$BZ$36,MATCH($H18,Summary!$C$15:$BZ$15,0)+1),""),"")</f>
        <v/>
      </c>
      <c r="K18" s="25">
        <f t="shared" si="1"/>
        <v>0.9</v>
      </c>
      <c r="L18" s="640"/>
      <c r="M18" s="639"/>
      <c r="N18" s="651"/>
      <c r="O18" s="644"/>
      <c r="P18" s="649"/>
      <c r="R18" s="639"/>
      <c r="S18" s="639"/>
      <c r="T18" s="639"/>
      <c r="U18" s="639"/>
    </row>
    <row r="19" spans="1:21">
      <c r="A19" s="21" t="s">
        <v>58</v>
      </c>
      <c r="B19" s="11">
        <v>1.22</v>
      </c>
      <c r="C19" s="685" t="str">
        <f>IFERROR(IF(AND(INDEX(Summary!$C$44:$BZ$44,MATCH($A19,Summary!$C$15:$BZ$15,0)+1)&lt;&gt;"",INDEX(Summary!$C$44:$BZ$44,MATCH($A19,Summary!$C$15:$BZ$15,0)+1)&lt;&gt;B19),INDEX(Summary!$C$44:$BZ$44,MATCH($A19,Summary!$C$15:$BZ$15,0)+1),""),"")</f>
        <v/>
      </c>
      <c r="D19" s="11">
        <f t="shared" si="0"/>
        <v>1.22</v>
      </c>
      <c r="E19" s="275"/>
      <c r="H19" s="22" t="s">
        <v>58</v>
      </c>
      <c r="I19" s="25">
        <v>0.9</v>
      </c>
      <c r="J19" s="686" t="str">
        <f>IFERROR(IF(AND(IFERROR(INDEX(Summary!$C$36:$BZ$36,MATCH($H19,Summary!$C$15:$BZ$15,0)+1),"")&lt;&gt;"",IFERROR(INDEX(Summary!$C$36:$BZ$36,MATCH($H19,Summary!$C$15:$BZ$15,0)+1),"")&lt;&gt;I19),INDEX(Summary!$C$36:$BZ$36,MATCH($H19,Summary!$C$15:$BZ$15,0)+1),""),"")</f>
        <v/>
      </c>
      <c r="K19" s="25">
        <f t="shared" si="1"/>
        <v>0.9</v>
      </c>
      <c r="L19" s="640"/>
      <c r="M19" s="639"/>
      <c r="N19" s="651"/>
      <c r="O19" s="644"/>
      <c r="P19" s="649"/>
      <c r="R19" s="639"/>
      <c r="S19" s="639"/>
      <c r="T19" s="639"/>
      <c r="U19" s="639"/>
    </row>
    <row r="20" spans="1:21">
      <c r="A20" s="21" t="s">
        <v>6</v>
      </c>
      <c r="B20" s="11">
        <v>1.05</v>
      </c>
      <c r="C20" s="685" t="str">
        <f>IFERROR(IF(AND(INDEX(Summary!$C$44:$BZ$44,MATCH($A20,Summary!$C$15:$BZ$15,0)+1)&lt;&gt;"",INDEX(Summary!$C$44:$BZ$44,MATCH($A20,Summary!$C$15:$BZ$15,0)+1)&lt;&gt;B20),INDEX(Summary!$C$44:$BZ$44,MATCH($A20,Summary!$C$15:$BZ$15,0)+1),""),"")</f>
        <v/>
      </c>
      <c r="D20" s="11">
        <f t="shared" si="0"/>
        <v>1.05</v>
      </c>
      <c r="E20" s="275"/>
      <c r="H20" s="22" t="s">
        <v>6</v>
      </c>
      <c r="I20" s="25">
        <v>1.1499999999999999</v>
      </c>
      <c r="J20" s="686">
        <f>IFERROR(IF(AND(IFERROR(INDEX(Summary!$C$36:$BZ$36,MATCH($H20,Summary!$C$15:$BZ$15,0)+1),"")&lt;&gt;"",IFERROR(INDEX(Summary!$C$36:$BZ$36,MATCH($H20,Summary!$C$15:$BZ$15,0)+1),"")&lt;&gt;I20),INDEX(Summary!$C$36:$BZ$36,MATCH($H20,Summary!$C$15:$BZ$15,0)+1),""),"")</f>
        <v>1.2</v>
      </c>
      <c r="K20" s="25">
        <f t="shared" si="1"/>
        <v>1.2</v>
      </c>
      <c r="L20" s="640"/>
      <c r="M20" s="639"/>
      <c r="N20" s="651"/>
      <c r="O20" s="644"/>
      <c r="P20" s="649"/>
      <c r="R20" s="639"/>
      <c r="S20" s="639"/>
      <c r="T20" s="639"/>
      <c r="U20" s="639"/>
    </row>
    <row r="21" spans="1:21">
      <c r="A21" s="21" t="s">
        <v>23</v>
      </c>
      <c r="B21" s="11">
        <v>1.18</v>
      </c>
      <c r="C21" s="685" t="str">
        <f>IFERROR(IF(AND(INDEX(Summary!$C$44:$BZ$44,MATCH($A21,Summary!$C$15:$BZ$15,0)+1)&lt;&gt;"",INDEX(Summary!$C$44:$BZ$44,MATCH($A21,Summary!$C$15:$BZ$15,0)+1)&lt;&gt;B21),INDEX(Summary!$C$44:$BZ$44,MATCH($A21,Summary!$C$15:$BZ$15,0)+1),""),"")</f>
        <v/>
      </c>
      <c r="D21" s="11">
        <f t="shared" si="0"/>
        <v>1.18</v>
      </c>
      <c r="E21" s="275"/>
      <c r="H21" s="22" t="s">
        <v>23</v>
      </c>
      <c r="I21" s="25">
        <v>0.9</v>
      </c>
      <c r="J21" s="686" t="str">
        <f>IFERROR(IF(AND(IFERROR(INDEX(Summary!$C$36:$BZ$36,MATCH($H21,Summary!$C$15:$BZ$15,0)+1),"")&lt;&gt;"",IFERROR(INDEX(Summary!$C$36:$BZ$36,MATCH($H21,Summary!$C$15:$BZ$15,0)+1),"")&lt;&gt;I21),INDEX(Summary!$C$36:$BZ$36,MATCH($H21,Summary!$C$15:$BZ$15,0)+1),""),"")</f>
        <v/>
      </c>
      <c r="K21" s="25">
        <f t="shared" si="1"/>
        <v>0.9</v>
      </c>
      <c r="L21" s="640"/>
      <c r="M21" s="639"/>
      <c r="N21" s="651"/>
      <c r="O21" s="644"/>
      <c r="P21" s="649"/>
      <c r="R21" s="639"/>
      <c r="S21" s="639"/>
      <c r="T21" s="639"/>
      <c r="U21" s="639"/>
    </row>
    <row r="22" spans="1:21">
      <c r="A22" s="21" t="s">
        <v>59</v>
      </c>
      <c r="B22" s="11">
        <v>1.2250000000000001</v>
      </c>
      <c r="C22" s="685" t="str">
        <f>IFERROR(IF(AND(INDEX(Summary!$C$44:$BZ$44,MATCH($A22,Summary!$C$15:$BZ$15,0)+1)&lt;&gt;"",INDEX(Summary!$C$44:$BZ$44,MATCH($A22,Summary!$C$15:$BZ$15,0)+1)&lt;&gt;B22),INDEX(Summary!$C$44:$BZ$44,MATCH($A22,Summary!$C$15:$BZ$15,0)+1),""),"")</f>
        <v/>
      </c>
      <c r="D22" s="11">
        <f t="shared" si="0"/>
        <v>1.2250000000000001</v>
      </c>
      <c r="E22" s="275"/>
      <c r="H22" s="22" t="s">
        <v>59</v>
      </c>
      <c r="I22" s="25">
        <v>0.9</v>
      </c>
      <c r="J22" s="686" t="str">
        <f>IFERROR(IF(AND(IFERROR(INDEX(Summary!$C$36:$BZ$36,MATCH($H22,Summary!$C$15:$BZ$15,0)+1),"")&lt;&gt;"",IFERROR(INDEX(Summary!$C$36:$BZ$36,MATCH($H22,Summary!$C$15:$BZ$15,0)+1),"")&lt;&gt;I22),INDEX(Summary!$C$36:$BZ$36,MATCH($H22,Summary!$C$15:$BZ$15,0)+1),""),"")</f>
        <v/>
      </c>
      <c r="K22" s="25">
        <f t="shared" si="1"/>
        <v>0.9</v>
      </c>
      <c r="L22" s="640"/>
      <c r="M22" s="639"/>
      <c r="N22" s="651"/>
      <c r="O22" s="644"/>
      <c r="P22" s="649"/>
      <c r="R22" s="639"/>
      <c r="S22" s="639"/>
      <c r="T22" s="639"/>
      <c r="U22" s="639"/>
    </row>
    <row r="23" spans="1:21">
      <c r="A23" s="21" t="s">
        <v>26</v>
      </c>
      <c r="B23" s="11">
        <v>1.095</v>
      </c>
      <c r="C23" s="685" t="str">
        <f>IFERROR(IF(AND(INDEX(Summary!$C$44:$BZ$44,MATCH($A23,Summary!$C$15:$BZ$15,0)+1)&lt;&gt;"",INDEX(Summary!$C$44:$BZ$44,MATCH($A23,Summary!$C$15:$BZ$15,0)+1)&lt;&gt;B23),INDEX(Summary!$C$44:$BZ$44,MATCH($A23,Summary!$C$15:$BZ$15,0)+1),""),"")</f>
        <v/>
      </c>
      <c r="D23" s="11">
        <f t="shared" si="0"/>
        <v>1.095</v>
      </c>
      <c r="E23" s="275"/>
      <c r="H23" s="22" t="s">
        <v>26</v>
      </c>
      <c r="I23" s="25">
        <v>1</v>
      </c>
      <c r="J23" s="686" t="str">
        <f>IFERROR(IF(AND(IFERROR(INDEX(Summary!$C$36:$BZ$36,MATCH($H23,Summary!$C$15:$BZ$15,0)+1),"")&lt;&gt;"",IFERROR(INDEX(Summary!$C$36:$BZ$36,MATCH($H23,Summary!$C$15:$BZ$15,0)+1),"")&lt;&gt;I23),INDEX(Summary!$C$36:$BZ$36,MATCH($H23,Summary!$C$15:$BZ$15,0)+1),""),"")</f>
        <v/>
      </c>
      <c r="K23" s="25">
        <f t="shared" si="1"/>
        <v>1</v>
      </c>
      <c r="L23" s="640"/>
      <c r="M23" s="639"/>
      <c r="N23" s="651"/>
      <c r="O23" s="644"/>
      <c r="P23" s="645"/>
      <c r="R23" s="639"/>
      <c r="S23" s="639"/>
      <c r="T23" s="639"/>
      <c r="U23" s="639"/>
    </row>
    <row r="24" spans="1:21">
      <c r="A24" s="21" t="s">
        <v>60</v>
      </c>
      <c r="B24" s="11">
        <v>1.2250000000000001</v>
      </c>
      <c r="C24" s="685" t="str">
        <f>IFERROR(IF(AND(INDEX(Summary!$C$44:$BZ$44,MATCH($A24,Summary!$C$15:$BZ$15,0)+1)&lt;&gt;"",INDEX(Summary!$C$44:$BZ$44,MATCH($A24,Summary!$C$15:$BZ$15,0)+1)&lt;&gt;B24),INDEX(Summary!$C$44:$BZ$44,MATCH($A24,Summary!$C$15:$BZ$15,0)+1),""),"")</f>
        <v/>
      </c>
      <c r="D24" s="11">
        <f t="shared" si="0"/>
        <v>1.2250000000000001</v>
      </c>
      <c r="E24" s="275"/>
      <c r="H24" s="22" t="s">
        <v>60</v>
      </c>
      <c r="I24" s="25">
        <v>0.9</v>
      </c>
      <c r="J24" s="686" t="str">
        <f>IFERROR(IF(AND(IFERROR(INDEX(Summary!$C$36:$BZ$36,MATCH($H24,Summary!$C$15:$BZ$15,0)+1),"")&lt;&gt;"",IFERROR(INDEX(Summary!$C$36:$BZ$36,MATCH($H24,Summary!$C$15:$BZ$15,0)+1),"")&lt;&gt;I24),INDEX(Summary!$C$36:$BZ$36,MATCH($H24,Summary!$C$15:$BZ$15,0)+1),""),"")</f>
        <v/>
      </c>
      <c r="K24" s="25">
        <f t="shared" si="1"/>
        <v>0.9</v>
      </c>
      <c r="L24" s="640"/>
      <c r="M24" s="639"/>
      <c r="N24" s="651"/>
      <c r="O24" s="644"/>
      <c r="P24" s="649"/>
      <c r="R24" s="639"/>
      <c r="S24" s="639"/>
      <c r="T24" s="639"/>
      <c r="U24" s="639"/>
    </row>
    <row r="25" spans="1:21">
      <c r="A25" s="21" t="s">
        <v>61</v>
      </c>
      <c r="B25" s="11">
        <v>1.2250000000000001</v>
      </c>
      <c r="C25" s="685" t="str">
        <f>IFERROR(IF(AND(INDEX(Summary!$C$44:$BZ$44,MATCH($A25,Summary!$C$15:$BZ$15,0)+1)&lt;&gt;"",INDEX(Summary!$C$44:$BZ$44,MATCH($A25,Summary!$C$15:$BZ$15,0)+1)&lt;&gt;B25),INDEX(Summary!$C$44:$BZ$44,MATCH($A25,Summary!$C$15:$BZ$15,0)+1),""),"")</f>
        <v/>
      </c>
      <c r="D25" s="11">
        <f t="shared" si="0"/>
        <v>1.2250000000000001</v>
      </c>
      <c r="E25" s="275"/>
      <c r="H25" s="22" t="s">
        <v>61</v>
      </c>
      <c r="I25" s="25">
        <v>0.9</v>
      </c>
      <c r="J25" s="686" t="str">
        <f>IFERROR(IF(AND(IFERROR(INDEX(Summary!$C$36:$BZ$36,MATCH($H25,Summary!$C$15:$BZ$15,0)+1),"")&lt;&gt;"",IFERROR(INDEX(Summary!$C$36:$BZ$36,MATCH($H25,Summary!$C$15:$BZ$15,0)+1),"")&lt;&gt;I25),INDEX(Summary!$C$36:$BZ$36,MATCH($H25,Summary!$C$15:$BZ$15,0)+1),""),"")</f>
        <v/>
      </c>
      <c r="K25" s="25">
        <f t="shared" si="1"/>
        <v>0.9</v>
      </c>
      <c r="L25" s="640"/>
      <c r="M25" s="639"/>
      <c r="N25" s="651"/>
      <c r="O25" s="644"/>
      <c r="P25" s="649"/>
      <c r="R25" s="639"/>
      <c r="S25" s="639"/>
      <c r="T25" s="639"/>
      <c r="U25" s="639"/>
    </row>
    <row r="26" spans="1:21">
      <c r="A26" s="21" t="s">
        <v>32</v>
      </c>
      <c r="B26" s="11">
        <v>1.04</v>
      </c>
      <c r="C26" s="685" t="str">
        <f>IFERROR(IF(AND(INDEX(Summary!$C$44:$BZ$44,MATCH($A26,Summary!$C$15:$BZ$15,0)+1)&lt;&gt;"",INDEX(Summary!$C$44:$BZ$44,MATCH($A26,Summary!$C$15:$BZ$15,0)+1)&lt;&gt;B26),INDEX(Summary!$C$44:$BZ$44,MATCH($A26,Summary!$C$15:$BZ$15,0)+1),""),"")</f>
        <v/>
      </c>
      <c r="D26" s="11">
        <f t="shared" si="0"/>
        <v>1.04</v>
      </c>
      <c r="E26" s="275"/>
      <c r="H26" s="22" t="s">
        <v>32</v>
      </c>
      <c r="I26" s="25">
        <v>0.85</v>
      </c>
      <c r="J26" s="686" t="str">
        <f>IFERROR(IF(AND(IFERROR(INDEX(Summary!$C$36:$BZ$36,MATCH($H26,Summary!$C$15:$BZ$15,0)+1),"")&lt;&gt;"",IFERROR(INDEX(Summary!$C$36:$BZ$36,MATCH($H26,Summary!$C$15:$BZ$15,0)+1),"")&lt;&gt;I26),INDEX(Summary!$C$36:$BZ$36,MATCH($H26,Summary!$C$15:$BZ$15,0)+1),""),"")</f>
        <v/>
      </c>
      <c r="K26" s="25">
        <f t="shared" si="1"/>
        <v>0.85</v>
      </c>
      <c r="L26" s="640"/>
      <c r="M26" s="639"/>
      <c r="N26" s="651"/>
      <c r="O26" s="644"/>
      <c r="P26" s="649"/>
      <c r="R26" s="639"/>
      <c r="S26" s="639"/>
      <c r="T26" s="639"/>
      <c r="U26" s="639"/>
    </row>
    <row r="27" spans="1:21">
      <c r="A27" s="21" t="s">
        <v>62</v>
      </c>
      <c r="B27" s="11">
        <v>1.2250000000000001</v>
      </c>
      <c r="C27" s="685" t="str">
        <f>IFERROR(IF(AND(INDEX(Summary!$C$44:$BZ$44,MATCH($A27,Summary!$C$15:$BZ$15,0)+1)&lt;&gt;"",INDEX(Summary!$C$44:$BZ$44,MATCH($A27,Summary!$C$15:$BZ$15,0)+1)&lt;&gt;B27),INDEX(Summary!$C$44:$BZ$44,MATCH($A27,Summary!$C$15:$BZ$15,0)+1),""),"")</f>
        <v/>
      </c>
      <c r="D27" s="11">
        <f t="shared" si="0"/>
        <v>1.2250000000000001</v>
      </c>
      <c r="E27" s="275"/>
      <c r="H27" s="22" t="s">
        <v>62</v>
      </c>
      <c r="I27" s="25">
        <v>0.9</v>
      </c>
      <c r="J27" s="686" t="str">
        <f>IFERROR(IF(AND(IFERROR(INDEX(Summary!$C$36:$BZ$36,MATCH($H27,Summary!$C$15:$BZ$15,0)+1),"")&lt;&gt;"",IFERROR(INDEX(Summary!$C$36:$BZ$36,MATCH($H27,Summary!$C$15:$BZ$15,0)+1),"")&lt;&gt;I27),INDEX(Summary!$C$36:$BZ$36,MATCH($H27,Summary!$C$15:$BZ$15,0)+1),""),"")</f>
        <v/>
      </c>
      <c r="K27" s="25">
        <f t="shared" si="1"/>
        <v>0.9</v>
      </c>
      <c r="L27" s="640"/>
      <c r="M27" s="639"/>
      <c r="N27" s="651"/>
      <c r="O27" s="644"/>
      <c r="P27" s="649"/>
      <c r="R27" s="639"/>
      <c r="S27" s="639"/>
      <c r="T27" s="639"/>
      <c r="U27" s="639"/>
    </row>
    <row r="28" spans="1:21">
      <c r="A28" s="21" t="s">
        <v>27</v>
      </c>
      <c r="B28" s="11">
        <v>1.1200000000000001</v>
      </c>
      <c r="C28" s="685" t="str">
        <f>IFERROR(IF(AND(INDEX(Summary!$C$44:$BZ$44,MATCH($A28,Summary!$C$15:$BZ$15,0)+1)&lt;&gt;"",INDEX(Summary!$C$44:$BZ$44,MATCH($A28,Summary!$C$15:$BZ$15,0)+1)&lt;&gt;B28),INDEX(Summary!$C$44:$BZ$44,MATCH($A28,Summary!$C$15:$BZ$15,0)+1),""),"")</f>
        <v/>
      </c>
      <c r="D28" s="11">
        <f t="shared" si="0"/>
        <v>1.1200000000000001</v>
      </c>
      <c r="E28" s="275"/>
      <c r="H28" s="22" t="s">
        <v>27</v>
      </c>
      <c r="I28" s="25">
        <v>0.8</v>
      </c>
      <c r="J28" s="686" t="str">
        <f>IFERROR(IF(AND(IFERROR(INDEX(Summary!$C$36:$BZ$36,MATCH($H28,Summary!$C$15:$BZ$15,0)+1),"")&lt;&gt;"",IFERROR(INDEX(Summary!$C$36:$BZ$36,MATCH($H28,Summary!$C$15:$BZ$15,0)+1),"")&lt;&gt;I28),INDEX(Summary!$C$36:$BZ$36,MATCH($H28,Summary!$C$15:$BZ$15,0)+1),""),"")</f>
        <v/>
      </c>
      <c r="K28" s="25">
        <f t="shared" si="1"/>
        <v>0.8</v>
      </c>
      <c r="L28" s="640"/>
      <c r="M28" s="639"/>
      <c r="N28" s="651"/>
      <c r="O28" s="644"/>
      <c r="P28" s="645"/>
      <c r="R28" s="639"/>
      <c r="S28" s="639"/>
      <c r="T28" s="639"/>
      <c r="U28" s="639"/>
    </row>
    <row r="29" spans="1:21">
      <c r="A29" s="21" t="s">
        <v>63</v>
      </c>
      <c r="B29" s="11">
        <v>1.085</v>
      </c>
      <c r="C29" s="685" t="str">
        <f>IFERROR(IF(AND(INDEX(Summary!$C$44:$BZ$44,MATCH($A29,Summary!$C$15:$BZ$15,0)+1)&lt;&gt;"",INDEX(Summary!$C$44:$BZ$44,MATCH($A29,Summary!$C$15:$BZ$15,0)+1)&lt;&gt;B29),INDEX(Summary!$C$44:$BZ$44,MATCH($A29,Summary!$C$15:$BZ$15,0)+1),""),"")</f>
        <v/>
      </c>
      <c r="D29" s="11">
        <f t="shared" si="0"/>
        <v>1.085</v>
      </c>
      <c r="E29" s="275"/>
      <c r="H29" s="22" t="s">
        <v>63</v>
      </c>
      <c r="I29" s="25">
        <v>0.9</v>
      </c>
      <c r="J29" s="686" t="str">
        <f>IFERROR(IF(AND(IFERROR(INDEX(Summary!$C$36:$BZ$36,MATCH($H29,Summary!$C$15:$BZ$15,0)+1),"")&lt;&gt;"",IFERROR(INDEX(Summary!$C$36:$BZ$36,MATCH($H29,Summary!$C$15:$BZ$15,0)+1),"")&lt;&gt;I29),INDEX(Summary!$C$36:$BZ$36,MATCH($H29,Summary!$C$15:$BZ$15,0)+1),""),"")</f>
        <v/>
      </c>
      <c r="K29" s="25">
        <f t="shared" si="1"/>
        <v>0.9</v>
      </c>
      <c r="L29" s="640"/>
      <c r="M29" s="639"/>
      <c r="N29" s="651"/>
      <c r="O29" s="644"/>
      <c r="P29" s="649"/>
      <c r="R29" s="639"/>
      <c r="S29" s="639"/>
      <c r="T29" s="639"/>
      <c r="U29" s="639"/>
    </row>
    <row r="30" spans="1:21">
      <c r="A30" s="21" t="s">
        <v>28</v>
      </c>
      <c r="B30" s="11">
        <v>1.075</v>
      </c>
      <c r="C30" s="685" t="str">
        <f>IFERROR(IF(AND(INDEX(Summary!$C$44:$BZ$44,MATCH($A30,Summary!$C$15:$BZ$15,0)+1)&lt;&gt;"",INDEX(Summary!$C$44:$BZ$44,MATCH($A30,Summary!$C$15:$BZ$15,0)+1)&lt;&gt;B30),INDEX(Summary!$C$44:$BZ$44,MATCH($A30,Summary!$C$15:$BZ$15,0)+1),""),"")</f>
        <v/>
      </c>
      <c r="D30" s="11">
        <f t="shared" si="0"/>
        <v>1.075</v>
      </c>
      <c r="E30" s="275"/>
      <c r="H30" s="22" t="s">
        <v>28</v>
      </c>
      <c r="I30" s="25">
        <v>0.9</v>
      </c>
      <c r="J30" s="686" t="str">
        <f>IFERROR(IF(AND(IFERROR(INDEX(Summary!$C$36:$BZ$36,MATCH($H30,Summary!$C$15:$BZ$15,0)+1),"")&lt;&gt;"",IFERROR(INDEX(Summary!$C$36:$BZ$36,MATCH($H30,Summary!$C$15:$BZ$15,0)+1),"")&lt;&gt;I30),INDEX(Summary!$C$36:$BZ$36,MATCH($H30,Summary!$C$15:$BZ$15,0)+1),""),"")</f>
        <v/>
      </c>
      <c r="K30" s="25">
        <f t="shared" si="1"/>
        <v>0.9</v>
      </c>
      <c r="L30" s="640"/>
      <c r="M30" s="639"/>
      <c r="N30" s="651"/>
      <c r="O30" s="644"/>
      <c r="P30" s="649"/>
      <c r="R30" s="639"/>
      <c r="S30" s="639"/>
      <c r="T30" s="639"/>
      <c r="U30" s="639"/>
    </row>
    <row r="31" spans="1:21">
      <c r="A31" s="21" t="s">
        <v>64</v>
      </c>
      <c r="B31" s="11">
        <v>1.2250000000000001</v>
      </c>
      <c r="C31" s="685" t="str">
        <f>IFERROR(IF(AND(INDEX(Summary!$C$44:$BZ$44,MATCH($A31,Summary!$C$15:$BZ$15,0)+1)&lt;&gt;"",INDEX(Summary!$C$44:$BZ$44,MATCH($A31,Summary!$C$15:$BZ$15,0)+1)&lt;&gt;B31),INDEX(Summary!$C$44:$BZ$44,MATCH($A31,Summary!$C$15:$BZ$15,0)+1),""),"")</f>
        <v/>
      </c>
      <c r="D31" s="11">
        <f t="shared" si="0"/>
        <v>1.2250000000000001</v>
      </c>
      <c r="E31" s="275"/>
      <c r="H31" s="22" t="s">
        <v>64</v>
      </c>
      <c r="I31" s="25">
        <v>0.9</v>
      </c>
      <c r="J31" s="686" t="str">
        <f>IFERROR(IF(AND(IFERROR(INDEX(Summary!$C$36:$BZ$36,MATCH($H31,Summary!$C$15:$BZ$15,0)+1),"")&lt;&gt;"",IFERROR(INDEX(Summary!$C$36:$BZ$36,MATCH($H31,Summary!$C$15:$BZ$15,0)+1),"")&lt;&gt;I31),INDEX(Summary!$C$36:$BZ$36,MATCH($H31,Summary!$C$15:$BZ$15,0)+1),""),"")</f>
        <v/>
      </c>
      <c r="K31" s="25">
        <f t="shared" si="1"/>
        <v>0.9</v>
      </c>
      <c r="L31" s="640"/>
      <c r="M31" s="639"/>
      <c r="N31" s="651"/>
      <c r="O31" s="644"/>
      <c r="P31" s="649"/>
      <c r="R31" s="639"/>
      <c r="S31" s="639"/>
      <c r="T31" s="639"/>
      <c r="U31" s="639"/>
    </row>
    <row r="32" spans="1:21">
      <c r="A32" s="21" t="s">
        <v>65</v>
      </c>
      <c r="B32" s="11">
        <v>1.2250000000000001</v>
      </c>
      <c r="C32" s="685" t="str">
        <f>IFERROR(IF(AND(INDEX(Summary!$C$44:$BZ$44,MATCH($A32,Summary!$C$15:$BZ$15,0)+1)&lt;&gt;"",INDEX(Summary!$C$44:$BZ$44,MATCH($A32,Summary!$C$15:$BZ$15,0)+1)&lt;&gt;B32),INDEX(Summary!$C$44:$BZ$44,MATCH($A32,Summary!$C$15:$BZ$15,0)+1),""),"")</f>
        <v/>
      </c>
      <c r="D32" s="11">
        <f t="shared" si="0"/>
        <v>1.2250000000000001</v>
      </c>
      <c r="E32" s="275"/>
      <c r="H32" s="22" t="s">
        <v>65</v>
      </c>
      <c r="I32" s="25">
        <v>0.9</v>
      </c>
      <c r="J32" s="686" t="str">
        <f>IFERROR(IF(AND(IFERROR(INDEX(Summary!$C$36:$BZ$36,MATCH($H32,Summary!$C$15:$BZ$15,0)+1),"")&lt;&gt;"",IFERROR(INDEX(Summary!$C$36:$BZ$36,MATCH($H32,Summary!$C$15:$BZ$15,0)+1),"")&lt;&gt;I32),INDEX(Summary!$C$36:$BZ$36,MATCH($H32,Summary!$C$15:$BZ$15,0)+1),""),"")</f>
        <v/>
      </c>
      <c r="K32" s="25">
        <f t="shared" si="1"/>
        <v>0.9</v>
      </c>
      <c r="L32" s="640"/>
      <c r="M32" s="639"/>
      <c r="N32" s="651"/>
      <c r="O32" s="644"/>
      <c r="P32" s="649"/>
      <c r="R32" s="639"/>
      <c r="S32" s="639"/>
      <c r="T32" s="639"/>
      <c r="U32" s="639"/>
    </row>
    <row r="33" spans="1:21">
      <c r="A33" s="21" t="s">
        <v>18</v>
      </c>
      <c r="B33" s="11">
        <v>1.05</v>
      </c>
      <c r="C33" s="685" t="str">
        <f>IFERROR(IF(AND(INDEX(Summary!$C$44:$BZ$44,MATCH($A33,Summary!$C$15:$BZ$15,0)+1)&lt;&gt;"",INDEX(Summary!$C$44:$BZ$44,MATCH($A33,Summary!$C$15:$BZ$15,0)+1)&lt;&gt;B33),INDEX(Summary!$C$44:$BZ$44,MATCH($A33,Summary!$C$15:$BZ$15,0)+1),""),"")</f>
        <v/>
      </c>
      <c r="D33" s="11">
        <f t="shared" si="0"/>
        <v>1.05</v>
      </c>
      <c r="E33" s="275"/>
      <c r="H33" s="22" t="s">
        <v>18</v>
      </c>
      <c r="I33" s="25">
        <v>1</v>
      </c>
      <c r="J33" s="686" t="str">
        <f>IFERROR(IF(AND(IFERROR(INDEX(Summary!$C$36:$BZ$36,MATCH($H33,Summary!$C$15:$BZ$15,0)+1),"")&lt;&gt;"",IFERROR(INDEX(Summary!$C$36:$BZ$36,MATCH($H33,Summary!$C$15:$BZ$15,0)+1),"")&lt;&gt;I33),INDEX(Summary!$C$36:$BZ$36,MATCH($H33,Summary!$C$15:$BZ$15,0)+1),""),"")</f>
        <v/>
      </c>
      <c r="K33" s="25">
        <f t="shared" si="1"/>
        <v>1</v>
      </c>
      <c r="L33" s="640"/>
      <c r="M33" s="639"/>
      <c r="N33" s="651"/>
      <c r="O33" s="644"/>
      <c r="P33" s="649"/>
      <c r="R33" s="639"/>
      <c r="S33" s="639"/>
      <c r="T33" s="639"/>
      <c r="U33" s="639"/>
    </row>
    <row r="34" spans="1:21">
      <c r="A34" s="21" t="s">
        <v>66</v>
      </c>
      <c r="B34" s="11">
        <v>1.2250000000000001</v>
      </c>
      <c r="C34" s="685" t="str">
        <f>IFERROR(IF(AND(INDEX(Summary!$C$44:$BZ$44,MATCH($A34,Summary!$C$15:$BZ$15,0)+1)&lt;&gt;"",INDEX(Summary!$C$44:$BZ$44,MATCH($A34,Summary!$C$15:$BZ$15,0)+1)&lt;&gt;B34),INDEX(Summary!$C$44:$BZ$44,MATCH($A34,Summary!$C$15:$BZ$15,0)+1),""),"")</f>
        <v/>
      </c>
      <c r="D34" s="11">
        <f t="shared" si="0"/>
        <v>1.2250000000000001</v>
      </c>
      <c r="E34" s="275"/>
      <c r="H34" s="22" t="s">
        <v>66</v>
      </c>
      <c r="I34" s="25">
        <v>0.9</v>
      </c>
      <c r="J34" s="686" t="str">
        <f>IFERROR(IF(AND(IFERROR(INDEX(Summary!$C$36:$BZ$36,MATCH($H34,Summary!$C$15:$BZ$15,0)+1),"")&lt;&gt;"",IFERROR(INDEX(Summary!$C$36:$BZ$36,MATCH($H34,Summary!$C$15:$BZ$15,0)+1),"")&lt;&gt;I34),INDEX(Summary!$C$36:$BZ$36,MATCH($H34,Summary!$C$15:$BZ$15,0)+1),""),"")</f>
        <v/>
      </c>
      <c r="K34" s="25">
        <f t="shared" si="1"/>
        <v>0.9</v>
      </c>
      <c r="L34" s="640"/>
      <c r="M34" s="639"/>
      <c r="N34" s="651"/>
      <c r="O34" s="644"/>
      <c r="P34" s="649"/>
      <c r="R34" s="639"/>
      <c r="S34" s="639"/>
      <c r="T34" s="639"/>
      <c r="U34" s="639"/>
    </row>
    <row r="35" spans="1:21">
      <c r="A35" s="21" t="s">
        <v>67</v>
      </c>
      <c r="B35" s="11">
        <v>1.2250000000000001</v>
      </c>
      <c r="C35" s="685" t="str">
        <f>IFERROR(IF(AND(INDEX(Summary!$C$44:$BZ$44,MATCH($A35,Summary!$C$15:$BZ$15,0)+1)&lt;&gt;"",INDEX(Summary!$C$44:$BZ$44,MATCH($A35,Summary!$C$15:$BZ$15,0)+1)&lt;&gt;B35),INDEX(Summary!$C$44:$BZ$44,MATCH($A35,Summary!$C$15:$BZ$15,0)+1),""),"")</f>
        <v/>
      </c>
      <c r="D35" s="11">
        <f t="shared" si="0"/>
        <v>1.2250000000000001</v>
      </c>
      <c r="E35" s="275"/>
      <c r="H35" s="22" t="s">
        <v>67</v>
      </c>
      <c r="I35" s="25">
        <v>0.9</v>
      </c>
      <c r="J35" s="686" t="str">
        <f>IFERROR(IF(AND(IFERROR(INDEX(Summary!$C$36:$BZ$36,MATCH($H35,Summary!$C$15:$BZ$15,0)+1),"")&lt;&gt;"",IFERROR(INDEX(Summary!$C$36:$BZ$36,MATCH($H35,Summary!$C$15:$BZ$15,0)+1),"")&lt;&gt;I35),INDEX(Summary!$C$36:$BZ$36,MATCH($H35,Summary!$C$15:$BZ$15,0)+1),""),"")</f>
        <v/>
      </c>
      <c r="K35" s="25">
        <f t="shared" si="1"/>
        <v>0.9</v>
      </c>
      <c r="L35" s="640"/>
      <c r="M35" s="639"/>
      <c r="N35" s="651"/>
      <c r="O35" s="644"/>
      <c r="P35" s="649"/>
      <c r="R35" s="639"/>
      <c r="S35" s="639"/>
      <c r="T35" s="639"/>
      <c r="U35" s="639"/>
    </row>
    <row r="36" spans="1:21">
      <c r="A36" s="21" t="s">
        <v>68</v>
      </c>
      <c r="B36" s="11">
        <v>1.2250000000000001</v>
      </c>
      <c r="C36" s="685" t="str">
        <f>IFERROR(IF(AND(INDEX(Summary!$C$44:$BZ$44,MATCH($A36,Summary!$C$15:$BZ$15,0)+1)&lt;&gt;"",INDEX(Summary!$C$44:$BZ$44,MATCH($A36,Summary!$C$15:$BZ$15,0)+1)&lt;&gt;B36),INDEX(Summary!$C$44:$BZ$44,MATCH($A36,Summary!$C$15:$BZ$15,0)+1),""),"")</f>
        <v/>
      </c>
      <c r="D36" s="11">
        <f t="shared" si="0"/>
        <v>1.2250000000000001</v>
      </c>
      <c r="E36" s="275"/>
      <c r="H36" s="22" t="s">
        <v>68</v>
      </c>
      <c r="I36" s="25">
        <v>0.9</v>
      </c>
      <c r="J36" s="686" t="str">
        <f>IFERROR(IF(AND(IFERROR(INDEX(Summary!$C$36:$BZ$36,MATCH($H36,Summary!$C$15:$BZ$15,0)+1),"")&lt;&gt;"",IFERROR(INDEX(Summary!$C$36:$BZ$36,MATCH($H36,Summary!$C$15:$BZ$15,0)+1),"")&lt;&gt;I36),INDEX(Summary!$C$36:$BZ$36,MATCH($H36,Summary!$C$15:$BZ$15,0)+1),""),"")</f>
        <v/>
      </c>
      <c r="K36" s="25">
        <f t="shared" si="1"/>
        <v>0.9</v>
      </c>
      <c r="L36" s="640"/>
      <c r="M36" s="639"/>
      <c r="N36" s="651"/>
      <c r="O36" s="644"/>
      <c r="P36" s="649"/>
      <c r="R36" s="639"/>
      <c r="S36" s="639"/>
      <c r="T36" s="639"/>
      <c r="U36" s="639"/>
    </row>
    <row r="37" spans="1:21">
      <c r="A37" s="21" t="s">
        <v>22</v>
      </c>
      <c r="B37" s="11">
        <v>1.06</v>
      </c>
      <c r="C37" s="685" t="str">
        <f>IFERROR(IF(AND(INDEX(Summary!$C$44:$BZ$44,MATCH($A37,Summary!$C$15:$BZ$15,0)+1)&lt;&gt;"",INDEX(Summary!$C$44:$BZ$44,MATCH($A37,Summary!$C$15:$BZ$15,0)+1)&lt;&gt;B37),INDEX(Summary!$C$44:$BZ$44,MATCH($A37,Summary!$C$15:$BZ$15,0)+1),""),"")</f>
        <v/>
      </c>
      <c r="D37" s="11">
        <f t="shared" si="0"/>
        <v>1.06</v>
      </c>
      <c r="E37" s="275"/>
      <c r="H37" s="22" t="s">
        <v>22</v>
      </c>
      <c r="I37" s="25">
        <v>0.8</v>
      </c>
      <c r="J37" s="686" t="str">
        <f>IFERROR(IF(AND(IFERROR(INDEX(Summary!$C$36:$BZ$36,MATCH($H37,Summary!$C$15:$BZ$15,0)+1),"")&lt;&gt;"",IFERROR(INDEX(Summary!$C$36:$BZ$36,MATCH($H37,Summary!$C$15:$BZ$15,0)+1),"")&lt;&gt;I37),INDEX(Summary!$C$36:$BZ$36,MATCH($H37,Summary!$C$15:$BZ$15,0)+1),""),"")</f>
        <v/>
      </c>
      <c r="K37" s="25">
        <f t="shared" si="1"/>
        <v>0.8</v>
      </c>
      <c r="L37" s="640"/>
      <c r="M37" s="639"/>
      <c r="N37" s="651"/>
      <c r="O37" s="644"/>
      <c r="P37" s="649"/>
      <c r="R37" s="639"/>
      <c r="S37" s="639"/>
      <c r="T37" s="639"/>
      <c r="U37" s="639"/>
    </row>
    <row r="38" spans="1:21">
      <c r="A38" s="21" t="s">
        <v>69</v>
      </c>
      <c r="B38" s="11">
        <v>1.2250000000000001</v>
      </c>
      <c r="C38" s="685" t="str">
        <f>IFERROR(IF(AND(INDEX(Summary!$C$44:$BZ$44,MATCH($A38,Summary!$C$15:$BZ$15,0)+1)&lt;&gt;"",INDEX(Summary!$C$44:$BZ$44,MATCH($A38,Summary!$C$15:$BZ$15,0)+1)&lt;&gt;B38),INDEX(Summary!$C$44:$BZ$44,MATCH($A38,Summary!$C$15:$BZ$15,0)+1),""),"")</f>
        <v/>
      </c>
      <c r="D38" s="11">
        <f t="shared" si="0"/>
        <v>1.2250000000000001</v>
      </c>
      <c r="E38" s="275"/>
      <c r="H38" s="22" t="s">
        <v>69</v>
      </c>
      <c r="I38" s="25">
        <v>0.9</v>
      </c>
      <c r="J38" s="686" t="str">
        <f>IFERROR(IF(AND(IFERROR(INDEX(Summary!$C$36:$BZ$36,MATCH($H38,Summary!$C$15:$BZ$15,0)+1),"")&lt;&gt;"",IFERROR(INDEX(Summary!$C$36:$BZ$36,MATCH($H38,Summary!$C$15:$BZ$15,0)+1),"")&lt;&gt;I38),INDEX(Summary!$C$36:$BZ$36,MATCH($H38,Summary!$C$15:$BZ$15,0)+1),""),"")</f>
        <v/>
      </c>
      <c r="K38" s="25">
        <f t="shared" si="1"/>
        <v>0.9</v>
      </c>
      <c r="L38" s="640"/>
      <c r="M38" s="639"/>
      <c r="N38" s="651"/>
      <c r="O38" s="644"/>
      <c r="P38" s="649"/>
      <c r="R38" s="639"/>
      <c r="S38" s="639"/>
      <c r="T38" s="639"/>
      <c r="U38" s="639"/>
    </row>
    <row r="39" spans="1:21">
      <c r="A39" s="21" t="s">
        <v>16</v>
      </c>
      <c r="B39" s="11">
        <v>1.0900000000000001</v>
      </c>
      <c r="C39" s="685" t="str">
        <f>IFERROR(IF(AND(INDEX(Summary!$C$44:$BZ$44,MATCH($A39,Summary!$C$15:$BZ$15,0)+1)&lt;&gt;"",INDEX(Summary!$C$44:$BZ$44,MATCH($A39,Summary!$C$15:$BZ$15,0)+1)&lt;&gt;B39),INDEX(Summary!$C$44:$BZ$44,MATCH($A39,Summary!$C$15:$BZ$15,0)+1),""),"")</f>
        <v/>
      </c>
      <c r="D39" s="11">
        <f t="shared" si="0"/>
        <v>1.0900000000000001</v>
      </c>
      <c r="E39" s="275"/>
      <c r="H39" s="22" t="s">
        <v>16</v>
      </c>
      <c r="I39" s="25">
        <v>1.2</v>
      </c>
      <c r="J39" s="686" t="str">
        <f>IFERROR(IF(AND(IFERROR(INDEX(Summary!$C$36:$BZ$36,MATCH($H39,Summary!$C$15:$BZ$15,0)+1),"")&lt;&gt;"",IFERROR(INDEX(Summary!$C$36:$BZ$36,MATCH($H39,Summary!$C$15:$BZ$15,0)+1),"")&lt;&gt;I39),INDEX(Summary!$C$36:$BZ$36,MATCH($H39,Summary!$C$15:$BZ$15,0)+1),""),"")</f>
        <v/>
      </c>
      <c r="K39" s="25">
        <f t="shared" si="1"/>
        <v>1.2</v>
      </c>
      <c r="L39" s="640"/>
      <c r="M39" s="639"/>
      <c r="N39" s="651"/>
      <c r="O39" s="644"/>
      <c r="P39" s="645"/>
      <c r="R39" s="639"/>
      <c r="S39" s="639"/>
      <c r="T39" s="639"/>
      <c r="U39" s="639"/>
    </row>
    <row r="40" spans="1:21">
      <c r="A40" s="21" t="s">
        <v>29</v>
      </c>
      <c r="B40" s="11">
        <v>1.02</v>
      </c>
      <c r="C40" s="685" t="str">
        <f>IFERROR(IF(AND(INDEX(Summary!$C$44:$BZ$44,MATCH($A40,Summary!$C$15:$BZ$15,0)+1)&lt;&gt;"",INDEX(Summary!$C$44:$BZ$44,MATCH($A40,Summary!$C$15:$BZ$15,0)+1)&lt;&gt;B40),INDEX(Summary!$C$44:$BZ$44,MATCH($A40,Summary!$C$15:$BZ$15,0)+1),""),"")</f>
        <v/>
      </c>
      <c r="D40" s="11">
        <f t="shared" si="0"/>
        <v>1.02</v>
      </c>
      <c r="E40" s="275"/>
      <c r="H40" s="22" t="s">
        <v>29</v>
      </c>
      <c r="I40" s="25">
        <v>0.9</v>
      </c>
      <c r="J40" s="686" t="str">
        <f>IFERROR(IF(AND(IFERROR(INDEX(Summary!$C$36:$BZ$36,MATCH($H40,Summary!$C$15:$BZ$15,0)+1),"")&lt;&gt;"",IFERROR(INDEX(Summary!$C$36:$BZ$36,MATCH($H40,Summary!$C$15:$BZ$15,0)+1),"")&lt;&gt;I40),INDEX(Summary!$C$36:$BZ$36,MATCH($H40,Summary!$C$15:$BZ$15,0)+1),""),"")</f>
        <v/>
      </c>
      <c r="K40" s="25">
        <f t="shared" si="1"/>
        <v>0.9</v>
      </c>
      <c r="L40" s="640"/>
      <c r="M40" s="639"/>
      <c r="N40" s="651"/>
      <c r="O40" s="644"/>
      <c r="P40" s="649"/>
      <c r="R40" s="639"/>
      <c r="S40" s="639"/>
      <c r="T40" s="639"/>
      <c r="U40" s="639"/>
    </row>
    <row r="41" spans="1:21">
      <c r="A41" s="21" t="s">
        <v>70</v>
      </c>
      <c r="B41" s="11">
        <v>1.2250000000000001</v>
      </c>
      <c r="C41" s="685" t="str">
        <f>IFERROR(IF(AND(INDEX(Summary!$C$44:$BZ$44,MATCH($A41,Summary!$C$15:$BZ$15,0)+1)&lt;&gt;"",INDEX(Summary!$C$44:$BZ$44,MATCH($A41,Summary!$C$15:$BZ$15,0)+1)&lt;&gt;B41),INDEX(Summary!$C$44:$BZ$44,MATCH($A41,Summary!$C$15:$BZ$15,0)+1),""),"")</f>
        <v/>
      </c>
      <c r="D41" s="11">
        <f t="shared" si="0"/>
        <v>1.2250000000000001</v>
      </c>
      <c r="E41" s="275"/>
      <c r="H41" s="22" t="s">
        <v>70</v>
      </c>
      <c r="I41" s="25">
        <v>0.9</v>
      </c>
      <c r="J41" s="686" t="str">
        <f>IFERROR(IF(AND(IFERROR(INDEX(Summary!$C$36:$BZ$36,MATCH($H41,Summary!$C$15:$BZ$15,0)+1),"")&lt;&gt;"",IFERROR(INDEX(Summary!$C$36:$BZ$36,MATCH($H41,Summary!$C$15:$BZ$15,0)+1),"")&lt;&gt;I41),INDEX(Summary!$C$36:$BZ$36,MATCH($H41,Summary!$C$15:$BZ$15,0)+1),""),"")</f>
        <v/>
      </c>
      <c r="K41" s="25">
        <f t="shared" si="1"/>
        <v>0.9</v>
      </c>
      <c r="L41" s="640"/>
      <c r="M41" s="639"/>
      <c r="N41" s="651"/>
      <c r="O41" s="644"/>
      <c r="P41" s="649"/>
      <c r="R41" s="639"/>
      <c r="S41" s="639"/>
      <c r="T41" s="639"/>
      <c r="U41" s="639"/>
    </row>
    <row r="42" spans="1:21">
      <c r="A42" s="21" t="s">
        <v>71</v>
      </c>
      <c r="B42" s="11">
        <v>1.0449999999999999</v>
      </c>
      <c r="C42" s="685" t="str">
        <f>IFERROR(IF(AND(INDEX(Summary!$C$44:$BZ$44,MATCH($A42,Summary!$C$15:$BZ$15,0)+1)&lt;&gt;"",INDEX(Summary!$C$44:$BZ$44,MATCH($A42,Summary!$C$15:$BZ$15,0)+1)&lt;&gt;B42),INDEX(Summary!$C$44:$BZ$44,MATCH($A42,Summary!$C$15:$BZ$15,0)+1),""),"")</f>
        <v/>
      </c>
      <c r="D42" s="11">
        <f t="shared" si="0"/>
        <v>1.0449999999999999</v>
      </c>
      <c r="E42" s="275"/>
      <c r="H42" s="22" t="s">
        <v>71</v>
      </c>
      <c r="I42" s="25">
        <v>0.85</v>
      </c>
      <c r="J42" s="686">
        <f>IFERROR(IF(AND(IFERROR(INDEX(Summary!$C$36:$BZ$36,MATCH($H42,Summary!$C$15:$BZ$15,0)+1),"")&lt;&gt;"",IFERROR(INDEX(Summary!$C$36:$BZ$36,MATCH($H42,Summary!$C$15:$BZ$15,0)+1),"")&lt;&gt;I42),INDEX(Summary!$C$36:$BZ$36,MATCH($H42,Summary!$C$15:$BZ$15,0)+1),""),"")</f>
        <v>0.95</v>
      </c>
      <c r="K42" s="25">
        <f t="shared" si="1"/>
        <v>0.95</v>
      </c>
      <c r="L42" s="640"/>
      <c r="M42" s="639"/>
      <c r="N42" s="651"/>
      <c r="O42" s="644"/>
      <c r="P42" s="645"/>
      <c r="R42" s="639"/>
      <c r="S42" s="639"/>
      <c r="T42" s="639"/>
      <c r="U42" s="639"/>
    </row>
    <row r="43" spans="1:21">
      <c r="A43" s="21" t="s">
        <v>72</v>
      </c>
      <c r="B43" s="11">
        <v>1.165</v>
      </c>
      <c r="C43" s="685" t="str">
        <f>IFERROR(IF(AND(INDEX(Summary!$C$44:$BZ$44,MATCH($A43,Summary!$C$15:$BZ$15,0)+1)&lt;&gt;"",INDEX(Summary!$C$44:$BZ$44,MATCH($A43,Summary!$C$15:$BZ$15,0)+1)&lt;&gt;B43),INDEX(Summary!$C$44:$BZ$44,MATCH($A43,Summary!$C$15:$BZ$15,0)+1),""),"")</f>
        <v/>
      </c>
      <c r="D43" s="11">
        <f t="shared" si="0"/>
        <v>1.165</v>
      </c>
      <c r="E43" s="275"/>
      <c r="H43" s="22" t="s">
        <v>72</v>
      </c>
      <c r="I43" s="25">
        <v>0.9</v>
      </c>
      <c r="J43" s="686" t="str">
        <f>IFERROR(IF(AND(IFERROR(INDEX(Summary!$C$36:$BZ$36,MATCH($H43,Summary!$C$15:$BZ$15,0)+1),"")&lt;&gt;"",IFERROR(INDEX(Summary!$C$36:$BZ$36,MATCH($H43,Summary!$C$15:$BZ$15,0)+1),"")&lt;&gt;I43),INDEX(Summary!$C$36:$BZ$36,MATCH($H43,Summary!$C$15:$BZ$15,0)+1),""),"")</f>
        <v/>
      </c>
      <c r="K43" s="25">
        <f t="shared" si="1"/>
        <v>0.9</v>
      </c>
      <c r="L43" s="640"/>
      <c r="M43" s="639"/>
      <c r="N43" s="651"/>
      <c r="O43" s="644"/>
      <c r="P43" s="649"/>
      <c r="R43" s="639"/>
      <c r="S43" s="639"/>
      <c r="T43" s="639"/>
      <c r="U43" s="639"/>
    </row>
    <row r="44" spans="1:21">
      <c r="A44" s="21" t="s">
        <v>21</v>
      </c>
      <c r="B44" s="11">
        <v>1.085</v>
      </c>
      <c r="C44" s="685" t="str">
        <f>IFERROR(IF(AND(INDEX(Summary!$C$44:$BZ$44,MATCH($A44,Summary!$C$15:$BZ$15,0)+1)&lt;&gt;"",INDEX(Summary!$C$44:$BZ$44,MATCH($A44,Summary!$C$15:$BZ$15,0)+1)&lt;&gt;B44),INDEX(Summary!$C$44:$BZ$44,MATCH($A44,Summary!$C$15:$BZ$15,0)+1),""),"")</f>
        <v/>
      </c>
      <c r="D44" s="11">
        <f t="shared" si="0"/>
        <v>1.085</v>
      </c>
      <c r="E44" s="275"/>
      <c r="H44" s="22" t="s">
        <v>21</v>
      </c>
      <c r="I44" s="25">
        <v>0.9</v>
      </c>
      <c r="J44" s="686" t="str">
        <f>IFERROR(IF(AND(IFERROR(INDEX(Summary!$C$36:$BZ$36,MATCH($H44,Summary!$C$15:$BZ$15,0)+1),"")&lt;&gt;"",IFERROR(INDEX(Summary!$C$36:$BZ$36,MATCH($H44,Summary!$C$15:$BZ$15,0)+1),"")&lt;&gt;I44),INDEX(Summary!$C$36:$BZ$36,MATCH($H44,Summary!$C$15:$BZ$15,0)+1),""),"")</f>
        <v/>
      </c>
      <c r="K44" s="25">
        <f t="shared" si="1"/>
        <v>0.9</v>
      </c>
      <c r="L44" s="640"/>
      <c r="M44" s="639"/>
      <c r="N44" s="651"/>
      <c r="O44" s="644"/>
      <c r="P44" s="645"/>
      <c r="R44" s="639"/>
      <c r="S44" s="639"/>
      <c r="T44" s="639"/>
      <c r="U44" s="639"/>
    </row>
    <row r="45" spans="1:21">
      <c r="A45" s="21" t="s">
        <v>73</v>
      </c>
      <c r="B45" s="11">
        <v>1.2250000000000001</v>
      </c>
      <c r="C45" s="685" t="str">
        <f>IFERROR(IF(AND(INDEX(Summary!$C$44:$BZ$44,MATCH($A45,Summary!$C$15:$BZ$15,0)+1)&lt;&gt;"",INDEX(Summary!$C$44:$BZ$44,MATCH($A45,Summary!$C$15:$BZ$15,0)+1)&lt;&gt;B45),INDEX(Summary!$C$44:$BZ$44,MATCH($A45,Summary!$C$15:$BZ$15,0)+1),""),"")</f>
        <v/>
      </c>
      <c r="D45" s="11">
        <f t="shared" si="0"/>
        <v>1.2250000000000001</v>
      </c>
      <c r="E45" s="275"/>
      <c r="H45" s="22" t="s">
        <v>73</v>
      </c>
      <c r="I45" s="25">
        <v>0.9</v>
      </c>
      <c r="J45" s="686" t="str">
        <f>IFERROR(IF(AND(IFERROR(INDEX(Summary!$C$36:$BZ$36,MATCH($H45,Summary!$C$15:$BZ$15,0)+1),"")&lt;&gt;"",IFERROR(INDEX(Summary!$C$36:$BZ$36,MATCH($H45,Summary!$C$15:$BZ$15,0)+1),"")&lt;&gt;I45),INDEX(Summary!$C$36:$BZ$36,MATCH($H45,Summary!$C$15:$BZ$15,0)+1),""),"")</f>
        <v/>
      </c>
      <c r="K45" s="25">
        <f t="shared" si="1"/>
        <v>0.9</v>
      </c>
      <c r="L45" s="640"/>
      <c r="M45" s="639"/>
      <c r="N45" s="651"/>
      <c r="O45" s="644"/>
      <c r="P45" s="649"/>
      <c r="R45" s="639"/>
      <c r="S45" s="639"/>
      <c r="T45" s="639"/>
      <c r="U45" s="639"/>
    </row>
    <row r="46" spans="1:21">
      <c r="A46" s="21" t="s">
        <v>19</v>
      </c>
      <c r="B46" s="11">
        <v>1.03</v>
      </c>
      <c r="C46" s="685" t="str">
        <f>IFERROR(IF(AND(INDEX(Summary!$C$44:$BZ$44,MATCH($A46,Summary!$C$15:$BZ$15,0)+1)&lt;&gt;"",INDEX(Summary!$C$44:$BZ$44,MATCH($A46,Summary!$C$15:$BZ$15,0)+1)&lt;&gt;B46),INDEX(Summary!$C$44:$BZ$44,MATCH($A46,Summary!$C$15:$BZ$15,0)+1),""),"")</f>
        <v/>
      </c>
      <c r="D46" s="11">
        <f t="shared" si="0"/>
        <v>1.03</v>
      </c>
      <c r="E46" s="275"/>
      <c r="H46" s="22" t="s">
        <v>19</v>
      </c>
      <c r="I46" s="25">
        <v>1</v>
      </c>
      <c r="J46" s="686" t="str">
        <f>IFERROR(IF(AND(IFERROR(INDEX(Summary!$C$36:$BZ$36,MATCH($H46,Summary!$C$15:$BZ$15,0)+1),"")&lt;&gt;"",IFERROR(INDEX(Summary!$C$36:$BZ$36,MATCH($H46,Summary!$C$15:$BZ$15,0)+1),"")&lt;&gt;I46),INDEX(Summary!$C$36:$BZ$36,MATCH($H46,Summary!$C$15:$BZ$15,0)+1),""),"")</f>
        <v/>
      </c>
      <c r="K46" s="25">
        <f t="shared" si="1"/>
        <v>1</v>
      </c>
      <c r="L46" s="640"/>
      <c r="M46" s="639"/>
      <c r="N46" s="651"/>
      <c r="O46" s="644"/>
      <c r="P46" s="649"/>
      <c r="R46" s="639"/>
      <c r="S46" s="639"/>
      <c r="T46" s="639"/>
      <c r="U46" s="639"/>
    </row>
    <row r="47" spans="1:21">
      <c r="A47" s="21" t="s">
        <v>74</v>
      </c>
      <c r="B47" s="11">
        <v>1.2250000000000001</v>
      </c>
      <c r="C47" s="685" t="str">
        <f>IFERROR(IF(AND(INDEX(Summary!$C$44:$BZ$44,MATCH($A47,Summary!$C$15:$BZ$15,0)+1)&lt;&gt;"",INDEX(Summary!$C$44:$BZ$44,MATCH($A47,Summary!$C$15:$BZ$15,0)+1)&lt;&gt;B47),INDEX(Summary!$C$44:$BZ$44,MATCH($A47,Summary!$C$15:$BZ$15,0)+1),""),"")</f>
        <v/>
      </c>
      <c r="D47" s="11">
        <f t="shared" si="0"/>
        <v>1.2250000000000001</v>
      </c>
      <c r="E47" s="275"/>
      <c r="H47" s="22" t="s">
        <v>74</v>
      </c>
      <c r="I47" s="25">
        <v>0.9</v>
      </c>
      <c r="J47" s="686" t="str">
        <f>IFERROR(IF(AND(IFERROR(INDEX(Summary!$C$36:$BZ$36,MATCH($H47,Summary!$C$15:$BZ$15,0)+1),"")&lt;&gt;"",IFERROR(INDEX(Summary!$C$36:$BZ$36,MATCH($H47,Summary!$C$15:$BZ$15,0)+1),"")&lt;&gt;I47),INDEX(Summary!$C$36:$BZ$36,MATCH($H47,Summary!$C$15:$BZ$15,0)+1),""),"")</f>
        <v/>
      </c>
      <c r="K47" s="25">
        <f t="shared" si="1"/>
        <v>0.9</v>
      </c>
      <c r="L47" s="640"/>
      <c r="M47" s="639"/>
      <c r="N47" s="651"/>
      <c r="O47" s="644"/>
      <c r="P47" s="649"/>
      <c r="R47" s="639"/>
      <c r="S47" s="639"/>
      <c r="T47" s="639"/>
      <c r="U47" s="639"/>
    </row>
    <row r="48" spans="1:21">
      <c r="A48" s="21" t="s">
        <v>30</v>
      </c>
      <c r="B48" s="11">
        <v>1.085</v>
      </c>
      <c r="C48" s="685" t="str">
        <f>IFERROR(IF(AND(INDEX(Summary!$C$44:$BZ$44,MATCH($A48,Summary!$C$15:$BZ$15,0)+1)&lt;&gt;"",INDEX(Summary!$C$44:$BZ$44,MATCH($A48,Summary!$C$15:$BZ$15,0)+1)&lt;&gt;B48),INDEX(Summary!$C$44:$BZ$44,MATCH($A48,Summary!$C$15:$BZ$15,0)+1),""),"")</f>
        <v/>
      </c>
      <c r="D48" s="11">
        <f t="shared" si="0"/>
        <v>1.085</v>
      </c>
      <c r="E48" s="275"/>
      <c r="H48" s="22" t="s">
        <v>30</v>
      </c>
      <c r="I48" s="25">
        <v>1</v>
      </c>
      <c r="J48" s="686">
        <f>IFERROR(IF(AND(IFERROR(INDEX(Summary!$C$36:$BZ$36,MATCH($H48,Summary!$C$15:$BZ$15,0)+1),"")&lt;&gt;"",IFERROR(INDEX(Summary!$C$36:$BZ$36,MATCH($H48,Summary!$C$15:$BZ$15,0)+1),"")&lt;&gt;I48),INDEX(Summary!$C$36:$BZ$36,MATCH($H48,Summary!$C$15:$BZ$15,0)+1),""),"")</f>
        <v>1.1499999999999999</v>
      </c>
      <c r="K48" s="25">
        <f t="shared" si="1"/>
        <v>1.1499999999999999</v>
      </c>
      <c r="L48" s="640"/>
      <c r="M48" s="639"/>
      <c r="N48" s="651"/>
      <c r="O48" s="644"/>
      <c r="P48" s="649"/>
      <c r="R48" s="639"/>
      <c r="S48" s="639"/>
      <c r="T48" s="639"/>
      <c r="U48" s="639"/>
    </row>
    <row r="49" spans="1:21">
      <c r="A49" s="21" t="s">
        <v>20</v>
      </c>
      <c r="B49" s="11">
        <v>1.085</v>
      </c>
      <c r="C49" s="685" t="str">
        <f>IFERROR(IF(AND(INDEX(Summary!$C$44:$BZ$44,MATCH($A49,Summary!$C$15:$BZ$15,0)+1)&lt;&gt;"",INDEX(Summary!$C$44:$BZ$44,MATCH($A49,Summary!$C$15:$BZ$15,0)+1)&lt;&gt;B49),INDEX(Summary!$C$44:$BZ$44,MATCH($A49,Summary!$C$15:$BZ$15,0)+1),""),"")</f>
        <v/>
      </c>
      <c r="D49" s="11">
        <f t="shared" si="0"/>
        <v>1.085</v>
      </c>
      <c r="E49" s="275"/>
      <c r="H49" s="22" t="s">
        <v>20</v>
      </c>
      <c r="I49" s="25">
        <v>0.7</v>
      </c>
      <c r="J49" s="686" t="str">
        <f>IFERROR(IF(AND(IFERROR(INDEX(Summary!$C$36:$BZ$36,MATCH($H49,Summary!$C$15:$BZ$15,0)+1),"")&lt;&gt;"",IFERROR(INDEX(Summary!$C$36:$BZ$36,MATCH($H49,Summary!$C$15:$BZ$15,0)+1),"")&lt;&gt;I49),INDEX(Summary!$C$36:$BZ$36,MATCH($H49,Summary!$C$15:$BZ$15,0)+1),""),"")</f>
        <v/>
      </c>
      <c r="K49" s="25">
        <f t="shared" si="1"/>
        <v>0.7</v>
      </c>
      <c r="L49" s="640"/>
      <c r="M49" s="639"/>
      <c r="N49" s="651"/>
      <c r="O49" s="644"/>
      <c r="P49" s="645"/>
      <c r="R49" s="639"/>
      <c r="S49" s="639"/>
      <c r="T49" s="639"/>
      <c r="U49" s="639"/>
    </row>
    <row r="50" spans="1:21">
      <c r="A50" s="21" t="s">
        <v>75</v>
      </c>
      <c r="B50" s="11">
        <v>1.37</v>
      </c>
      <c r="C50" s="685" t="str">
        <f>IFERROR(IF(AND(INDEX(Summary!$C$44:$BZ$44,MATCH($A50,Summary!$C$15:$BZ$15,0)+1)&lt;&gt;"",INDEX(Summary!$C$44:$BZ$44,MATCH($A50,Summary!$C$15:$BZ$15,0)+1)&lt;&gt;B50),INDEX(Summary!$C$44:$BZ$44,MATCH($A50,Summary!$C$15:$BZ$15,0)+1),""),"")</f>
        <v/>
      </c>
      <c r="D50" s="11">
        <f t="shared" si="0"/>
        <v>1.37</v>
      </c>
      <c r="E50" s="275"/>
      <c r="H50" s="22" t="s">
        <v>75</v>
      </c>
      <c r="I50" s="25">
        <v>0.9</v>
      </c>
      <c r="J50" s="686" t="str">
        <f>IFERROR(IF(AND(IFERROR(INDEX(Summary!$C$36:$BZ$36,MATCH($H50,Summary!$C$15:$BZ$15,0)+1),"")&lt;&gt;"",IFERROR(INDEX(Summary!$C$36:$BZ$36,MATCH($H50,Summary!$C$15:$BZ$15,0)+1),"")&lt;&gt;I50),INDEX(Summary!$C$36:$BZ$36,MATCH($H50,Summary!$C$15:$BZ$15,0)+1),""),"")</f>
        <v/>
      </c>
      <c r="K50" s="25">
        <f t="shared" si="1"/>
        <v>0.9</v>
      </c>
      <c r="L50" s="640"/>
      <c r="M50" s="639"/>
      <c r="N50" s="651"/>
      <c r="O50" s="644"/>
      <c r="P50" s="649"/>
      <c r="R50" s="639"/>
      <c r="S50" s="639"/>
      <c r="T50" s="639"/>
      <c r="U50" s="639"/>
    </row>
    <row r="51" spans="1:21">
      <c r="A51" s="21" t="s">
        <v>31</v>
      </c>
      <c r="B51" s="11">
        <v>1.1100000000000001</v>
      </c>
      <c r="C51" s="685" t="str">
        <f>IFERROR(IF(AND(INDEX(Summary!$C$44:$BZ$44,MATCH($A51,Summary!$C$15:$BZ$15,0)+1)&lt;&gt;"",INDEX(Summary!$C$44:$BZ$44,MATCH($A51,Summary!$C$15:$BZ$15,0)+1)&lt;&gt;B51),INDEX(Summary!$C$44:$BZ$44,MATCH($A51,Summary!$C$15:$BZ$15,0)+1),""),"")</f>
        <v/>
      </c>
      <c r="D51" s="11">
        <f t="shared" si="0"/>
        <v>1.1100000000000001</v>
      </c>
      <c r="E51" s="275"/>
      <c r="H51" s="22" t="s">
        <v>31</v>
      </c>
      <c r="I51" s="25">
        <v>0.85</v>
      </c>
      <c r="J51" s="686">
        <f>IFERROR(IF(AND(IFERROR(INDEX(Summary!$C$36:$BZ$36,MATCH($H51,Summary!$C$15:$BZ$15,0)+1),"")&lt;&gt;"",IFERROR(INDEX(Summary!$C$36:$BZ$36,MATCH($H51,Summary!$C$15:$BZ$15,0)+1),"")&lt;&gt;I51),INDEX(Summary!$C$36:$BZ$36,MATCH($H51,Summary!$C$15:$BZ$15,0)+1),""),"")</f>
        <v>0.95</v>
      </c>
      <c r="K51" s="25">
        <f t="shared" si="1"/>
        <v>0.95</v>
      </c>
      <c r="L51" s="640"/>
      <c r="M51" s="639"/>
      <c r="N51" s="651"/>
      <c r="O51" s="644"/>
      <c r="P51" s="649"/>
      <c r="R51" s="639"/>
      <c r="S51" s="639"/>
      <c r="T51" s="639"/>
      <c r="U51" s="639"/>
    </row>
    <row r="52" spans="1:21">
      <c r="A52" s="21" t="s">
        <v>76</v>
      </c>
      <c r="B52" s="11">
        <v>1.2250000000000001</v>
      </c>
      <c r="C52" s="685" t="str">
        <f>IFERROR(IF(AND(INDEX(Summary!$C$44:$BZ$44,MATCH($A52,Summary!$C$15:$BZ$15,0)+1)&lt;&gt;"",INDEX(Summary!$C$44:$BZ$44,MATCH($A52,Summary!$C$15:$BZ$15,0)+1)&lt;&gt;B52),INDEX(Summary!$C$44:$BZ$44,MATCH($A52,Summary!$C$15:$BZ$15,0)+1),""),"")</f>
        <v/>
      </c>
      <c r="D52" s="11">
        <f t="shared" si="0"/>
        <v>1.2250000000000001</v>
      </c>
      <c r="E52" s="275"/>
      <c r="H52" s="22" t="s">
        <v>76</v>
      </c>
      <c r="I52" s="25">
        <v>0.9</v>
      </c>
      <c r="J52" s="686" t="str">
        <f>IFERROR(IF(AND(IFERROR(INDEX(Summary!$C$36:$BZ$36,MATCH($H52,Summary!$C$15:$BZ$15,0)+1),"")&lt;&gt;"",IFERROR(INDEX(Summary!$C$36:$BZ$36,MATCH($H52,Summary!$C$15:$BZ$15,0)+1),"")&lt;&gt;I52),INDEX(Summary!$C$36:$BZ$36,MATCH($H52,Summary!$C$15:$BZ$15,0)+1),""),"")</f>
        <v/>
      </c>
      <c r="K52" s="25">
        <f t="shared" si="1"/>
        <v>0.9</v>
      </c>
      <c r="L52" s="640"/>
      <c r="M52" s="639"/>
      <c r="N52" s="651"/>
      <c r="O52" s="644"/>
      <c r="P52" s="649"/>
      <c r="R52" s="639"/>
      <c r="S52" s="639"/>
      <c r="T52" s="639"/>
      <c r="U52" s="639"/>
    </row>
    <row r="53" spans="1:21">
      <c r="A53" s="21" t="s">
        <v>77</v>
      </c>
      <c r="B53" s="11">
        <v>1.2250000000000001</v>
      </c>
      <c r="C53" s="685" t="str">
        <f>IFERROR(IF(AND(INDEX(Summary!$C$44:$BZ$44,MATCH($A53,Summary!$C$15:$BZ$15,0)+1)&lt;&gt;"",INDEX(Summary!$C$44:$BZ$44,MATCH($A53,Summary!$C$15:$BZ$15,0)+1)&lt;&gt;B53),INDEX(Summary!$C$44:$BZ$44,MATCH($A53,Summary!$C$15:$BZ$15,0)+1),""),"")</f>
        <v/>
      </c>
      <c r="D53" s="11">
        <f t="shared" si="0"/>
        <v>1.2250000000000001</v>
      </c>
      <c r="E53" s="275"/>
      <c r="H53" s="22" t="s">
        <v>77</v>
      </c>
      <c r="I53" s="25">
        <v>0.9</v>
      </c>
      <c r="J53" s="686" t="str">
        <f>IFERROR(IF(AND(IFERROR(INDEX(Summary!$C$36:$BZ$36,MATCH($H53,Summary!$C$15:$BZ$15,0)+1),"")&lt;&gt;"",IFERROR(INDEX(Summary!$C$36:$BZ$36,MATCH($H53,Summary!$C$15:$BZ$15,0)+1),"")&lt;&gt;I53),INDEX(Summary!$C$36:$BZ$36,MATCH($H53,Summary!$C$15:$BZ$15,0)+1),""),"")</f>
        <v/>
      </c>
      <c r="K53" s="25">
        <f t="shared" si="1"/>
        <v>0.9</v>
      </c>
      <c r="L53" s="640"/>
      <c r="M53" s="639"/>
      <c r="N53" s="651"/>
      <c r="O53" s="644"/>
      <c r="P53" s="649"/>
      <c r="R53" s="639"/>
      <c r="S53" s="639"/>
      <c r="T53" s="639"/>
      <c r="U53" s="639"/>
    </row>
    <row r="54" spans="1:21">
      <c r="A54" s="21" t="s">
        <v>17</v>
      </c>
      <c r="B54" s="11">
        <v>1.125</v>
      </c>
      <c r="C54" s="685" t="str">
        <f>IFERROR(IF(AND(INDEX(Summary!$C$44:$BZ$44,MATCH($A54,Summary!$C$15:$BZ$15,0)+1)&lt;&gt;"",INDEX(Summary!$C$44:$BZ$44,MATCH($A54,Summary!$C$15:$BZ$15,0)+1)&lt;&gt;B54),INDEX(Summary!$C$44:$BZ$44,MATCH($A54,Summary!$C$15:$BZ$15,0)+1),""),"")</f>
        <v/>
      </c>
      <c r="D54" s="11">
        <f t="shared" si="0"/>
        <v>1.125</v>
      </c>
      <c r="E54" s="275"/>
      <c r="H54" s="22" t="s">
        <v>17</v>
      </c>
      <c r="I54" s="25">
        <v>1.1000000000000001</v>
      </c>
      <c r="J54" s="686" t="str">
        <f>IFERROR(IF(AND(IFERROR(INDEX(Summary!$C$36:$BZ$36,MATCH($H54,Summary!$C$15:$BZ$15,0)+1),"")&lt;&gt;"",IFERROR(INDEX(Summary!$C$36:$BZ$36,MATCH($H54,Summary!$C$15:$BZ$15,0)+1),"")&lt;&gt;I54),INDEX(Summary!$C$36:$BZ$36,MATCH($H54,Summary!$C$15:$BZ$15,0)+1),""),"")</f>
        <v/>
      </c>
      <c r="K54" s="25">
        <f t="shared" si="1"/>
        <v>1.1000000000000001</v>
      </c>
      <c r="L54" s="640"/>
      <c r="M54" s="639"/>
      <c r="N54" s="651"/>
      <c r="O54" s="644"/>
      <c r="P54" s="649"/>
      <c r="R54" s="639"/>
      <c r="S54" s="639"/>
      <c r="T54" s="639"/>
      <c r="U54" s="639"/>
    </row>
    <row r="55" spans="1:21">
      <c r="A55" s="21" t="s">
        <v>78</v>
      </c>
      <c r="B55" s="11">
        <v>1.2250000000000001</v>
      </c>
      <c r="C55" s="685" t="str">
        <f>IFERROR(IF(AND(INDEX(Summary!$C$44:$BZ$44,MATCH($A55,Summary!$C$15:$BZ$15,0)+1)&lt;&gt;"",INDEX(Summary!$C$44:$BZ$44,MATCH($A55,Summary!$C$15:$BZ$15,0)+1)&lt;&gt;B55),INDEX(Summary!$C$44:$BZ$44,MATCH($A55,Summary!$C$15:$BZ$15,0)+1),""),"")</f>
        <v/>
      </c>
      <c r="D55" s="11">
        <f t="shared" si="0"/>
        <v>1.2250000000000001</v>
      </c>
      <c r="E55" s="275"/>
      <c r="H55" s="22" t="s">
        <v>78</v>
      </c>
      <c r="I55" s="25">
        <v>0.9</v>
      </c>
      <c r="J55" s="686" t="str">
        <f>IFERROR(IF(AND(IFERROR(INDEX(Summary!$C$36:$BZ$36,MATCH($H55,Summary!$C$15:$BZ$15,0)+1),"")&lt;&gt;"",IFERROR(INDEX(Summary!$C$36:$BZ$36,MATCH($H55,Summary!$C$15:$BZ$15,0)+1),"")&lt;&gt;I55),INDEX(Summary!$C$36:$BZ$36,MATCH($H55,Summary!$C$15:$BZ$15,0)+1),""),"")</f>
        <v/>
      </c>
      <c r="K55" s="25">
        <f t="shared" si="1"/>
        <v>0.9</v>
      </c>
      <c r="L55" s="640"/>
      <c r="M55" s="639"/>
      <c r="N55" s="651"/>
      <c r="O55" s="644"/>
      <c r="P55" s="649"/>
      <c r="R55" s="639"/>
      <c r="S55" s="639"/>
      <c r="T55" s="639"/>
      <c r="U55" s="639"/>
    </row>
    <row r="56" spans="1:21">
      <c r="A56" s="21" t="s">
        <v>79</v>
      </c>
      <c r="B56" s="11">
        <v>1.2250000000000001</v>
      </c>
      <c r="C56" s="685" t="str">
        <f>IFERROR(IF(AND(INDEX(Summary!$C$44:$BZ$44,MATCH($A56,Summary!$C$15:$BZ$15,0)+1)&lt;&gt;"",INDEX(Summary!$C$44:$BZ$44,MATCH($A56,Summary!$C$15:$BZ$15,0)+1)&lt;&gt;B56),INDEX(Summary!$C$44:$BZ$44,MATCH($A56,Summary!$C$15:$BZ$15,0)+1),""),"")</f>
        <v/>
      </c>
      <c r="D56" s="11">
        <f t="shared" si="0"/>
        <v>1.2250000000000001</v>
      </c>
      <c r="E56" s="275"/>
      <c r="H56" s="22" t="s">
        <v>79</v>
      </c>
      <c r="I56" s="25">
        <v>0.9</v>
      </c>
      <c r="J56" s="686" t="str">
        <f>IFERROR(IF(AND(IFERROR(INDEX(Summary!$C$36:$BZ$36,MATCH($H56,Summary!$C$15:$BZ$15,0)+1),"")&lt;&gt;"",IFERROR(INDEX(Summary!$C$36:$BZ$36,MATCH($H56,Summary!$C$15:$BZ$15,0)+1),"")&lt;&gt;I56),INDEX(Summary!$C$36:$BZ$36,MATCH($H56,Summary!$C$15:$BZ$15,0)+1),""),"")</f>
        <v/>
      </c>
      <c r="K56" s="25">
        <f t="shared" si="1"/>
        <v>0.9</v>
      </c>
      <c r="L56" s="640"/>
      <c r="M56" s="639"/>
      <c r="N56" s="651"/>
      <c r="O56" s="644"/>
      <c r="P56" s="649"/>
      <c r="R56" s="639"/>
      <c r="S56" s="639"/>
      <c r="T56" s="639"/>
      <c r="U56" s="639"/>
    </row>
    <row r="57" spans="1:21">
      <c r="A57" s="21" t="s">
        <v>80</v>
      </c>
      <c r="B57" s="11">
        <v>1.2250000000000001</v>
      </c>
      <c r="C57" s="685" t="str">
        <f>IFERROR(IF(AND(INDEX(Summary!$C$44:$BZ$44,MATCH($A57,Summary!$C$15:$BZ$15,0)+1)&lt;&gt;"",INDEX(Summary!$C$44:$BZ$44,MATCH($A57,Summary!$C$15:$BZ$15,0)+1)&lt;&gt;B57),INDEX(Summary!$C$44:$BZ$44,MATCH($A57,Summary!$C$15:$BZ$15,0)+1),""),"")</f>
        <v/>
      </c>
      <c r="D57" s="11">
        <f t="shared" si="0"/>
        <v>1.2250000000000001</v>
      </c>
      <c r="E57" s="275"/>
      <c r="H57" s="22" t="s">
        <v>80</v>
      </c>
      <c r="I57" s="25">
        <v>0.9</v>
      </c>
      <c r="J57" s="686" t="str">
        <f>IFERROR(IF(AND(IFERROR(INDEX(Summary!$C$36:$BZ$36,MATCH($H57,Summary!$C$15:$BZ$15,0)+1),"")&lt;&gt;"",IFERROR(INDEX(Summary!$C$36:$BZ$36,MATCH($H57,Summary!$C$15:$BZ$15,0)+1),"")&lt;&gt;I57),INDEX(Summary!$C$36:$BZ$36,MATCH($H57,Summary!$C$15:$BZ$15,0)+1),""),"")</f>
        <v/>
      </c>
      <c r="K57" s="25">
        <f t="shared" si="1"/>
        <v>0.9</v>
      </c>
      <c r="L57" s="640"/>
      <c r="M57" s="639"/>
      <c r="N57" s="651"/>
      <c r="O57" s="644"/>
      <c r="P57" s="649"/>
      <c r="R57" s="639"/>
      <c r="S57" s="639"/>
      <c r="T57" s="639"/>
      <c r="U57" s="639"/>
    </row>
  </sheetData>
  <customSheetViews>
    <customSheetView guid="{B070D993-A558-4B1C-AC4E-67FBCE430B77}">
      <selection activeCell="B52" sqref="B52"/>
      <pageMargins left="0.7" right="0.7" top="0.75" bottom="0.75" header="0.3" footer="0.3"/>
      <pageSetup orientation="portrait" r:id="rId1"/>
    </customSheetView>
    <customSheetView guid="{66336E0E-D3CE-4BCD-8706-2E622954FB7A}">
      <selection activeCell="E1" sqref="E1"/>
      <pageMargins left="0.7" right="0.7" top="0.75" bottom="0.75" header="0.3" footer="0.3"/>
      <pageSetup orientation="portrait" r:id="rId2"/>
    </customSheetView>
    <customSheetView guid="{8F017303-F4E6-4F2E-AE6E-4863CE4BAD60}" showPageBreaks="1">
      <selection activeCell="I10" sqref="I10"/>
      <pageMargins left="0.7" right="0.7" top="0.75" bottom="0.75" header="0.3" footer="0.3"/>
      <pageSetup orientation="portrait" r:id="rId3"/>
    </customSheetView>
    <customSheetView guid="{2D067A2B-544F-4687-B463-591ABEF3DC76}">
      <selection activeCell="B52" sqref="B52"/>
      <pageMargins left="0.7" right="0.7" top="0.75" bottom="0.75" header="0.3" footer="0.3"/>
      <pageSetup orientation="portrait" r:id="rId4"/>
    </customSheetView>
    <customSheetView guid="{DEED4BF7-CD74-46B8-9246-650AA2D336A3}">
      <selection activeCell="E1" sqref="E1"/>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1A9FFAA3-8773-4515-8E34-9D2DD27FCA39}">
      <selection activeCell="K6" sqref="K6"/>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4C13BEF0-D969-4F7C-9C90-218A9EA7683E}">
      <selection activeCell="E27" sqref="E27"/>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workbookViewId="0">
      <selection activeCell="P1" sqref="P1"/>
    </sheetView>
  </sheetViews>
  <sheetFormatPr defaultRowHeight="14.4"/>
  <cols>
    <col min="2" max="3" width="9.88671875" customWidth="1"/>
    <col min="5" max="6" width="9.88671875" customWidth="1"/>
    <col min="8" max="9" width="10" customWidth="1"/>
  </cols>
  <sheetData>
    <row r="2" spans="1:42">
      <c r="L2" s="190"/>
    </row>
    <row r="3" spans="1:42">
      <c r="B3" s="28" t="s">
        <v>91</v>
      </c>
      <c r="C3" s="180"/>
      <c r="D3" s="29"/>
      <c r="E3" s="28" t="s">
        <v>92</v>
      </c>
      <c r="F3" s="180"/>
      <c r="G3" s="29"/>
      <c r="H3" s="28" t="s">
        <v>48</v>
      </c>
      <c r="I3" s="180"/>
      <c r="J3" s="29"/>
      <c r="L3" t="s">
        <v>528</v>
      </c>
      <c r="Q3" t="s">
        <v>529</v>
      </c>
    </row>
    <row r="4" spans="1:42" ht="52.2">
      <c r="A4" s="22" t="s">
        <v>46</v>
      </c>
      <c r="B4" s="9" t="s">
        <v>523</v>
      </c>
      <c r="C4" s="9" t="s">
        <v>334</v>
      </c>
      <c r="D4" s="9" t="s">
        <v>524</v>
      </c>
      <c r="E4" s="1506" t="str">
        <f t="shared" ref="E4:J4" si="0">B4</f>
        <v>Tax, Lic &amp; Fees</v>
      </c>
      <c r="F4" s="31" t="str">
        <f t="shared" si="0"/>
        <v>Rate Adequacy ACT vs Bureau (incl balancing)</v>
      </c>
      <c r="G4" s="31" t="str">
        <f t="shared" si="0"/>
        <v>Rate Adequacy Bureau vs Commish</v>
      </c>
      <c r="H4" s="31" t="str">
        <f t="shared" si="0"/>
        <v>Tax, Lic &amp; Fees</v>
      </c>
      <c r="I4" s="31" t="str">
        <f t="shared" si="0"/>
        <v>Rate Adequacy ACT vs Bureau (incl balancing)</v>
      </c>
      <c r="J4" s="31" t="str">
        <f t="shared" si="0"/>
        <v>Rate Adequacy Bureau vs Commish</v>
      </c>
      <c r="M4" s="787" t="s">
        <v>525</v>
      </c>
      <c r="N4" s="787" t="s">
        <v>526</v>
      </c>
      <c r="O4" s="787" t="s">
        <v>527</v>
      </c>
      <c r="P4" s="643"/>
      <c r="Q4" s="190"/>
      <c r="R4" s="198" t="s">
        <v>150</v>
      </c>
      <c r="S4" s="180"/>
      <c r="T4" s="180"/>
      <c r="U4" s="180"/>
      <c r="V4" s="180"/>
      <c r="W4" s="180"/>
      <c r="X4" s="180"/>
      <c r="Y4" s="29"/>
      <c r="Z4" s="198" t="s">
        <v>279</v>
      </c>
      <c r="AA4" s="180"/>
      <c r="AB4" s="180"/>
      <c r="AC4" s="180"/>
      <c r="AD4" s="180"/>
      <c r="AE4" s="180"/>
      <c r="AF4" s="180"/>
      <c r="AG4" s="29"/>
      <c r="AH4" s="198" t="s">
        <v>48</v>
      </c>
      <c r="AI4" s="180"/>
      <c r="AJ4" s="180"/>
      <c r="AK4" s="180"/>
      <c r="AL4" s="180"/>
      <c r="AM4" s="180"/>
      <c r="AN4" s="180"/>
      <c r="AO4" s="343"/>
      <c r="AP4" s="342"/>
    </row>
    <row r="5" spans="1:42">
      <c r="A5" s="22" t="s">
        <v>93</v>
      </c>
      <c r="B5" s="331"/>
      <c r="C5" s="32"/>
      <c r="D5" s="32"/>
      <c r="E5" s="33"/>
      <c r="F5" s="33"/>
      <c r="G5" s="33"/>
      <c r="H5" s="331"/>
      <c r="I5" s="32"/>
      <c r="J5" s="32"/>
      <c r="L5" s="367" t="s">
        <v>5</v>
      </c>
      <c r="M5" s="785">
        <v>0</v>
      </c>
      <c r="N5" s="687" t="str">
        <f>IFERROR(IF(AND(IFERROR(INDEX(Summary!$C$49:$BZ$49,MATCH($L5,Summary!$C$15:$BZ$15,0)+1),"")&lt;&gt;"",IFERROR(INDEX(Summary!$C$49:$BZ$49,MATCH($L5,Summary!$C$15:$BZ$15,0)+1),"")&lt;&gt;M5,ISNUMBER(IFERROR(INDEX(Summary!$C$49:$BZ$49,MATCH($L5,Summary!$C$15:$BZ$15,0)+1),""))),INDEX(Summary!$C$49:$BZ$49,MATCH($L5,Summary!$C$15:$BZ$15,0)+1),""),"")</f>
        <v/>
      </c>
      <c r="O5" s="786">
        <f t="shared" ref="O5:O25" si="1">IF(N5="",M5,N5)</f>
        <v>0</v>
      </c>
      <c r="P5" s="651"/>
      <c r="R5" s="199"/>
      <c r="S5" s="199"/>
      <c r="T5" s="199"/>
      <c r="U5" s="199"/>
      <c r="V5" s="199"/>
      <c r="W5" s="199"/>
      <c r="X5" s="200"/>
      <c r="Y5" s="200"/>
      <c r="AH5" s="199" t="s">
        <v>283</v>
      </c>
      <c r="AI5" s="199"/>
      <c r="AJ5" s="199"/>
      <c r="AK5" s="199"/>
      <c r="AL5" s="199"/>
      <c r="AM5" s="199"/>
      <c r="AN5" s="199"/>
      <c r="AO5" s="200"/>
      <c r="AP5" s="200"/>
    </row>
    <row r="6" spans="1:42">
      <c r="A6" s="22" t="s">
        <v>50</v>
      </c>
      <c r="B6" s="772">
        <v>2.7E-2</v>
      </c>
      <c r="C6" s="766">
        <v>0</v>
      </c>
      <c r="D6" s="767">
        <v>0</v>
      </c>
      <c r="E6" s="682">
        <f>IFERROR(IF(AND(IFERROR(INDEX(Summary!$C$46:$BZ$46,MATCH($A6,Summary!$C$15:$BZ$15,0)+1),"")&lt;&gt;"",IFERROR(INDEX(Summary!$C$46:$BZ$46,MATCH($A6,Summary!$C$15:$BZ$15,0)+1),"")&lt;&gt;B6),INDEX(Summary!$C$46:$BZ$46,MATCH($A6,Summary!$C$15:$BZ$15,0)+1),VLOOKUP($A6,$R$15:$S$63,2,0)),"")</f>
        <v>2.8000000000000001E-2</v>
      </c>
      <c r="F6" s="683"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3" t="str">
        <f>IFERROR(IF(AND(IFERROR(ROUND(INDEX(Summary!$C$38:$BZ$38,MATCH($A6,Summary!$C$15:$BZ$15,0)+1),3),"")&lt;&gt;"",IFERROR(ROUND(INDEX(Summary!$C$38:$BZ$38,MATCH($A6,Summary!$C$15:$BZ$15,0)+1),3),"")&lt;&gt;D6),ROUND(INDEX(Summary!$C$38:$BZ$38,MATCH($A6,Summary!$C$15:$BZ$15,0)+1),3),""),"")</f>
        <v/>
      </c>
      <c r="H6" s="772">
        <f>IF(E6="",B6,E6)</f>
        <v>2.8000000000000001E-2</v>
      </c>
      <c r="I6" s="766">
        <f>IF(F6="",C6,F6)</f>
        <v>0</v>
      </c>
      <c r="J6" s="767">
        <f>IF(G6="",D6,G6)</f>
        <v>0</v>
      </c>
      <c r="K6" s="275"/>
      <c r="L6" s="367" t="s">
        <v>7</v>
      </c>
      <c r="M6" s="483">
        <v>160</v>
      </c>
      <c r="N6" s="687" t="str">
        <f>IFERROR(IF(AND(IFERROR(INDEX(Summary!$C$49:$BZ$49,MATCH($L6,Summary!$C$15:$BZ$15,0)+1),"")&lt;&gt;"",IFERROR(INDEX(Summary!$C$49:$BZ$49,MATCH($L6,Summary!$C$15:$BZ$15,0)+1),"")&lt;&gt;M6,ISNUMBER(IFERROR(INDEX(Summary!$C$49:$BZ$49,MATCH($L6,Summary!$C$15:$BZ$15,0)+1),""))),INDEX(Summary!$C$49:$BZ$49,MATCH($L6,Summary!$C$15:$BZ$15,0)+1),""),"")</f>
        <v/>
      </c>
      <c r="O6" s="485">
        <f t="shared" si="1"/>
        <v>160</v>
      </c>
      <c r="P6" s="642"/>
      <c r="Q6" s="201"/>
      <c r="R6" s="202" t="s">
        <v>284</v>
      </c>
      <c r="S6" s="202"/>
      <c r="T6" s="202" t="s">
        <v>285</v>
      </c>
      <c r="U6" s="202"/>
      <c r="V6" s="202" t="s">
        <v>286</v>
      </c>
      <c r="W6" s="202"/>
      <c r="X6" s="203" t="s">
        <v>287</v>
      </c>
      <c r="Y6" s="203"/>
      <c r="Z6" s="202" t="s">
        <v>284</v>
      </c>
      <c r="AA6" s="202"/>
      <c r="AB6" s="202" t="s">
        <v>285</v>
      </c>
      <c r="AC6" s="202"/>
      <c r="AD6" s="202" t="s">
        <v>286</v>
      </c>
      <c r="AE6" s="202"/>
      <c r="AF6" s="203" t="s">
        <v>287</v>
      </c>
      <c r="AG6" s="203"/>
      <c r="AH6" s="201"/>
      <c r="AI6" s="202" t="s">
        <v>284</v>
      </c>
      <c r="AJ6" s="202"/>
      <c r="AK6" s="202" t="s">
        <v>285</v>
      </c>
      <c r="AL6" s="202"/>
      <c r="AM6" s="202" t="s">
        <v>286</v>
      </c>
      <c r="AN6" s="202"/>
      <c r="AO6" s="203" t="s">
        <v>287</v>
      </c>
      <c r="AP6" s="203"/>
    </row>
    <row r="7" spans="1:42">
      <c r="A7" s="22" t="s">
        <v>51</v>
      </c>
      <c r="B7" s="772">
        <v>4.5999999999999999E-2</v>
      </c>
      <c r="C7" s="766">
        <v>0</v>
      </c>
      <c r="D7" s="767">
        <v>0</v>
      </c>
      <c r="E7" s="682">
        <f>IFERROR(IF(AND(IFERROR(INDEX(Summary!$C$46:$BZ$46,MATCH($A7,Summary!$C$15:$BZ$15,0)+1),"")&lt;&gt;"",IFERROR(INDEX(Summary!$C$46:$BZ$46,MATCH($A7,Summary!$C$15:$BZ$15,0)+1),"")&lt;&gt;B7),INDEX(Summary!$C$46:$BZ$46,MATCH($A7,Summary!$C$15:$BZ$15,0)+1),VLOOKUP($A7,$R$15:$S$63,2,0)),"")</f>
        <v>4.8000000000000001E-2</v>
      </c>
      <c r="F7" s="683"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3" t="str">
        <f>IFERROR(IF(AND(IFERROR(ROUND(INDEX(Summary!$C$38:$BZ$38,MATCH($A7,Summary!$C$15:$BZ$15,0)+1),3),"")&lt;&gt;"",IFERROR(ROUND(INDEX(Summary!$C$38:$BZ$38,MATCH($A7,Summary!$C$15:$BZ$15,0)+1),3),"")&lt;&gt;D7),ROUND(INDEX(Summary!$C$38:$BZ$38,MATCH($A7,Summary!$C$15:$BZ$15,0)+1),3),""),"")</f>
        <v/>
      </c>
      <c r="H7" s="772">
        <f t="shared" ref="H7:H57" si="2">IF(E7="",B7,E7)</f>
        <v>4.8000000000000001E-2</v>
      </c>
      <c r="I7" s="766">
        <f t="shared" ref="I7:I57" si="3">IF(F7="",C7,F7)</f>
        <v>0</v>
      </c>
      <c r="J7" s="767">
        <f t="shared" ref="J7:J57" si="4">IF(G7="",D7,G7)</f>
        <v>0</v>
      </c>
      <c r="K7" s="275"/>
      <c r="L7" s="367" t="s">
        <v>24</v>
      </c>
      <c r="M7" s="483">
        <v>150</v>
      </c>
      <c r="N7" s="687" t="str">
        <f>IFERROR(IF(AND(IFERROR(INDEX(Summary!$C$49:$BZ$49,MATCH($L7,Summary!$C$15:$BZ$15,0)+1),"")&lt;&gt;"",IFERROR(INDEX(Summary!$C$49:$BZ$49,MATCH($L7,Summary!$C$15:$BZ$15,0)+1),"")&lt;&gt;M7,ISNUMBER(IFERROR(INDEX(Summary!$C$49:$BZ$49,MATCH($L7,Summary!$C$15:$BZ$15,0)+1),""))),INDEX(Summary!$C$49:$BZ$49,MATCH($L7,Summary!$C$15:$BZ$15,0)+1),""),"")</f>
        <v/>
      </c>
      <c r="O7" s="485">
        <f t="shared" si="1"/>
        <v>150</v>
      </c>
      <c r="P7" s="642"/>
      <c r="Q7" s="204" t="s">
        <v>288</v>
      </c>
      <c r="R7" s="205">
        <v>5000</v>
      </c>
      <c r="S7" s="206">
        <v>0</v>
      </c>
      <c r="T7" s="207">
        <v>10000</v>
      </c>
      <c r="U7" s="206">
        <v>0</v>
      </c>
      <c r="V7" s="207">
        <v>5000</v>
      </c>
      <c r="W7" s="206">
        <v>0</v>
      </c>
      <c r="X7" s="205">
        <v>10000</v>
      </c>
      <c r="Y7" s="206">
        <v>0</v>
      </c>
      <c r="AH7" s="204" t="s">
        <v>288</v>
      </c>
      <c r="AI7" s="205">
        <f t="shared" ref="AI7:AN10" si="5">IF(ISBLANK(Z7),R7,Z7)</f>
        <v>5000</v>
      </c>
      <c r="AJ7" s="206">
        <f t="shared" si="5"/>
        <v>0</v>
      </c>
      <c r="AK7" s="207">
        <f t="shared" si="5"/>
        <v>10000</v>
      </c>
      <c r="AL7" s="206">
        <f t="shared" si="5"/>
        <v>0</v>
      </c>
      <c r="AM7" s="207">
        <f t="shared" si="5"/>
        <v>5000</v>
      </c>
      <c r="AN7" s="206">
        <f t="shared" si="5"/>
        <v>0</v>
      </c>
      <c r="AO7" s="205">
        <v>10000</v>
      </c>
      <c r="AP7" s="206">
        <v>0</v>
      </c>
    </row>
    <row r="8" spans="1:42">
      <c r="A8" s="22" t="s">
        <v>52</v>
      </c>
      <c r="B8" s="772">
        <v>5.5E-2</v>
      </c>
      <c r="C8" s="766">
        <v>0</v>
      </c>
      <c r="D8" s="767">
        <v>0</v>
      </c>
      <c r="E8" s="682">
        <f>IFERROR(IF(AND(IFERROR(INDEX(Summary!$C$46:$BZ$46,MATCH($A8,Summary!$C$15:$BZ$15,0)+1),"")&lt;&gt;"",IFERROR(INDEX(Summary!$C$46:$BZ$46,MATCH($A8,Summary!$C$15:$BZ$15,0)+1),"")&lt;&gt;B8),INDEX(Summary!$C$46:$BZ$46,MATCH($A8,Summary!$C$15:$BZ$15,0)+1),VLOOKUP($A8,$R$15:$S$63,2,0)),"")</f>
        <v>5.8000000000000003E-2</v>
      </c>
      <c r="F8" s="683"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3" t="str">
        <f>IFERROR(IF(AND(IFERROR(ROUND(INDEX(Summary!$C$38:$BZ$38,MATCH($A8,Summary!$C$15:$BZ$15,0)+1),3),"")&lt;&gt;"",IFERROR(ROUND(INDEX(Summary!$C$38:$BZ$38,MATCH($A8,Summary!$C$15:$BZ$15,0)+1),3),"")&lt;&gt;D8),ROUND(INDEX(Summary!$C$38:$BZ$38,MATCH($A8,Summary!$C$15:$BZ$15,0)+1),3),""),"")</f>
        <v/>
      </c>
      <c r="H8" s="772">
        <f t="shared" si="2"/>
        <v>5.8000000000000003E-2</v>
      </c>
      <c r="I8" s="766">
        <f t="shared" si="3"/>
        <v>0</v>
      </c>
      <c r="J8" s="767">
        <f t="shared" si="4"/>
        <v>0</v>
      </c>
      <c r="K8" s="275"/>
      <c r="L8" s="368" t="s">
        <v>25</v>
      </c>
      <c r="M8" s="483">
        <v>160</v>
      </c>
      <c r="N8" s="687" t="str">
        <f>IFERROR(IF(AND(IFERROR(INDEX(Summary!$C$49:$BZ$49,MATCH($L8,Summary!$C$15:$BZ$15,0)+1),"")&lt;&gt;"",IFERROR(INDEX(Summary!$C$49:$BZ$49,MATCH($L8,Summary!$C$15:$BZ$15,0)+1),"")&lt;&gt;M8,ISNUMBER(IFERROR(INDEX(Summary!$C$49:$BZ$49,MATCH($L8,Summary!$C$15:$BZ$15,0)+1),""))),INDEX(Summary!$C$49:$BZ$49,MATCH($L8,Summary!$C$15:$BZ$15,0)+1),""),"")</f>
        <v/>
      </c>
      <c r="O8" s="485">
        <f t="shared" si="1"/>
        <v>160</v>
      </c>
      <c r="P8" s="642"/>
      <c r="Q8" s="208" t="s">
        <v>289</v>
      </c>
      <c r="R8" s="209">
        <v>95000</v>
      </c>
      <c r="S8" s="210">
        <v>-0.109</v>
      </c>
      <c r="T8" s="211">
        <v>190000</v>
      </c>
      <c r="U8" s="210">
        <v>-9.0999999999999998E-2</v>
      </c>
      <c r="V8" s="211">
        <v>95000</v>
      </c>
      <c r="W8" s="210">
        <v>-9.5000000000000001E-2</v>
      </c>
      <c r="X8" s="209">
        <v>190000</v>
      </c>
      <c r="Y8" s="210">
        <v>-9.0999999999999998E-2</v>
      </c>
      <c r="AH8" s="208" t="s">
        <v>289</v>
      </c>
      <c r="AI8" s="209">
        <f t="shared" si="5"/>
        <v>95000</v>
      </c>
      <c r="AJ8" s="210">
        <f t="shared" si="5"/>
        <v>-0.109</v>
      </c>
      <c r="AK8" s="211">
        <f t="shared" si="5"/>
        <v>190000</v>
      </c>
      <c r="AL8" s="210">
        <f t="shared" si="5"/>
        <v>-9.0999999999999998E-2</v>
      </c>
      <c r="AM8" s="211">
        <f t="shared" si="5"/>
        <v>95000</v>
      </c>
      <c r="AN8" s="210">
        <f t="shared" si="5"/>
        <v>-9.5000000000000001E-2</v>
      </c>
      <c r="AO8" s="209">
        <v>190000</v>
      </c>
      <c r="AP8" s="210">
        <v>-9.0999999999999998E-2</v>
      </c>
    </row>
    <row r="9" spans="1:42">
      <c r="A9" s="22" t="s">
        <v>41</v>
      </c>
      <c r="B9" s="772">
        <v>2.1000000000000001E-2</v>
      </c>
      <c r="C9" s="766">
        <v>7.4999999999999997E-2</v>
      </c>
      <c r="D9" s="768">
        <v>0</v>
      </c>
      <c r="E9" s="682">
        <f>IFERROR(IF(AND(IFERROR(INDEX(Summary!$C$46:$BZ$46,MATCH($A9,Summary!$C$15:$BZ$15,0)+1),"")&lt;&gt;"",IFERROR(INDEX(Summary!$C$46:$BZ$46,MATCH($A9,Summary!$C$15:$BZ$15,0)+1),"")&lt;&gt;B9),INDEX(Summary!$C$46:$BZ$46,MATCH($A9,Summary!$C$15:$BZ$15,0)+1),VLOOKUP($A9,$R$15:$S$63,2,0)),"")</f>
        <v>2.1000000000000001E-2</v>
      </c>
      <c r="F9" s="683" t="str">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
      </c>
      <c r="G9" s="683" t="str">
        <f>IFERROR(IF(AND(IFERROR(ROUND(INDEX(Summary!$C$38:$BZ$38,MATCH($A9,Summary!$C$15:$BZ$15,0)+1),3),"")&lt;&gt;"",IFERROR(ROUND(INDEX(Summary!$C$38:$BZ$38,MATCH($A9,Summary!$C$15:$BZ$15,0)+1),3),"")&lt;&gt;D9),ROUND(INDEX(Summary!$C$38:$BZ$38,MATCH($A9,Summary!$C$15:$BZ$15,0)+1),3),""),"")</f>
        <v/>
      </c>
      <c r="H9" s="772">
        <f t="shared" si="2"/>
        <v>2.1000000000000001E-2</v>
      </c>
      <c r="I9" s="766">
        <f t="shared" si="3"/>
        <v>7.4999999999999997E-2</v>
      </c>
      <c r="J9" s="768">
        <f t="shared" si="4"/>
        <v>0</v>
      </c>
      <c r="K9" s="275"/>
      <c r="L9" s="368" t="s">
        <v>6</v>
      </c>
      <c r="M9" s="483">
        <v>160</v>
      </c>
      <c r="N9" s="687" t="str">
        <f>IFERROR(IF(AND(IFERROR(INDEX(Summary!$C$49:$BZ$49,MATCH($L9,Summary!$C$15:$BZ$15,0)+1),"")&lt;&gt;"",IFERROR(INDEX(Summary!$C$49:$BZ$49,MATCH($L9,Summary!$C$15:$BZ$15,0)+1),"")&lt;&gt;M9,ISNUMBER(IFERROR(INDEX(Summary!$C$49:$BZ$49,MATCH($L9,Summary!$C$15:$BZ$15,0)+1),""))),INDEX(Summary!$C$49:$BZ$49,MATCH($L9,Summary!$C$15:$BZ$15,0)+1),""),"")</f>
        <v/>
      </c>
      <c r="O9" s="485">
        <f t="shared" si="1"/>
        <v>160</v>
      </c>
      <c r="P9" s="652"/>
      <c r="Q9" s="208" t="s">
        <v>289</v>
      </c>
      <c r="R9" s="209">
        <v>400000</v>
      </c>
      <c r="S9" s="210">
        <v>-0.126</v>
      </c>
      <c r="T9" s="211">
        <v>1550000</v>
      </c>
      <c r="U9" s="210">
        <v>-0.113</v>
      </c>
      <c r="V9" s="211">
        <v>400000</v>
      </c>
      <c r="W9" s="210">
        <v>-0.11899999999999999</v>
      </c>
      <c r="X9" s="209">
        <v>1550000</v>
      </c>
      <c r="Y9" s="210">
        <v>-0.113</v>
      </c>
      <c r="AH9" s="208" t="s">
        <v>289</v>
      </c>
      <c r="AI9" s="209">
        <f t="shared" si="5"/>
        <v>400000</v>
      </c>
      <c r="AJ9" s="210">
        <f t="shared" si="5"/>
        <v>-0.126</v>
      </c>
      <c r="AK9" s="211">
        <f t="shared" si="5"/>
        <v>1550000</v>
      </c>
      <c r="AL9" s="210">
        <f t="shared" si="5"/>
        <v>-0.113</v>
      </c>
      <c r="AM9" s="211">
        <f t="shared" si="5"/>
        <v>400000</v>
      </c>
      <c r="AN9" s="210">
        <f t="shared" si="5"/>
        <v>-0.11899999999999999</v>
      </c>
      <c r="AO9" s="209">
        <v>1550000</v>
      </c>
      <c r="AP9" s="210">
        <v>-0.113</v>
      </c>
    </row>
    <row r="10" spans="1:42">
      <c r="A10" s="22" t="s">
        <v>5</v>
      </c>
      <c r="B10" s="772">
        <v>2.7E-2</v>
      </c>
      <c r="C10" s="766">
        <v>0.01</v>
      </c>
      <c r="D10" s="768">
        <v>0</v>
      </c>
      <c r="E10" s="682" t="str">
        <f>IFERROR(IF(AND(IFERROR(INDEX(Summary!$C$46:$BZ$46,MATCH($A10,Summary!$C$15:$BZ$15,0)+1),"")&lt;&gt;"",IFERROR(INDEX(Summary!$C$46:$BZ$46,MATCH($A10,Summary!$C$15:$BZ$15,0)+1),"")&lt;&gt;B10),INDEX(Summary!$C$46:$BZ$46,MATCH($A10,Summary!$C$15:$BZ$15,0)+1),VLOOKUP($A10,$R$15:$S$63,2,0)),"")</f>
        <v/>
      </c>
      <c r="F10" s="683" t="str">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
      </c>
      <c r="G10" s="683" t="str">
        <f>IFERROR(IF(AND(IFERROR(ROUND(INDEX(Summary!$C$38:$BZ$38,MATCH($A10,Summary!$C$15:$BZ$15,0)+1),3),"")&lt;&gt;"",IFERROR(ROUND(INDEX(Summary!$C$38:$BZ$38,MATCH($A10,Summary!$C$15:$BZ$15,0)+1),3),"")&lt;&gt;D10),ROUND(INDEX(Summary!$C$38:$BZ$38,MATCH($A10,Summary!$C$15:$BZ$15,0)+1),3),""),"")</f>
        <v/>
      </c>
      <c r="H10" s="772">
        <f t="shared" si="2"/>
        <v>2.7E-2</v>
      </c>
      <c r="I10" s="766">
        <f t="shared" si="3"/>
        <v>0.01</v>
      </c>
      <c r="J10" s="768">
        <f t="shared" si="4"/>
        <v>0</v>
      </c>
      <c r="K10" s="192"/>
      <c r="L10" s="368" t="s">
        <v>23</v>
      </c>
      <c r="M10" s="484">
        <v>160</v>
      </c>
      <c r="N10" s="687" t="str">
        <f>IFERROR(IF(AND(IFERROR(INDEX(Summary!$C$49:$BZ$49,MATCH($L10,Summary!$C$15:$BZ$15,0)+1),"")&lt;&gt;"",IFERROR(INDEX(Summary!$C$49:$BZ$49,MATCH($L10,Summary!$C$15:$BZ$15,0)+1),"")&lt;&gt;M10,ISNUMBER(IFERROR(INDEX(Summary!$C$49:$BZ$49,MATCH($L10,Summary!$C$15:$BZ$15,0)+1),""))),INDEX(Summary!$C$49:$BZ$49,MATCH($L10,Summary!$C$15:$BZ$15,0)+1),""),"")</f>
        <v/>
      </c>
      <c r="O10" s="484">
        <f t="shared" si="1"/>
        <v>160</v>
      </c>
      <c r="P10" s="652"/>
      <c r="Q10" s="212" t="s">
        <v>181</v>
      </c>
      <c r="R10" s="213">
        <v>500000</v>
      </c>
      <c r="S10" s="214">
        <v>-0.14399999999999999</v>
      </c>
      <c r="T10" s="215">
        <v>1750000</v>
      </c>
      <c r="U10" s="214">
        <v>-0.123</v>
      </c>
      <c r="V10" s="215">
        <v>500000</v>
      </c>
      <c r="W10" s="214">
        <v>-0.124</v>
      </c>
      <c r="X10" s="213">
        <v>1750000</v>
      </c>
      <c r="Y10" s="214">
        <v>-0.123</v>
      </c>
      <c r="AH10" s="212" t="s">
        <v>181</v>
      </c>
      <c r="AI10" s="213">
        <f t="shared" si="5"/>
        <v>500000</v>
      </c>
      <c r="AJ10" s="214">
        <f t="shared" si="5"/>
        <v>-0.14399999999999999</v>
      </c>
      <c r="AK10" s="215">
        <f t="shared" si="5"/>
        <v>1750000</v>
      </c>
      <c r="AL10" s="214">
        <f t="shared" si="5"/>
        <v>-0.123</v>
      </c>
      <c r="AM10" s="215">
        <f t="shared" si="5"/>
        <v>500000</v>
      </c>
      <c r="AN10" s="214">
        <f t="shared" si="5"/>
        <v>-0.124</v>
      </c>
      <c r="AO10" s="213">
        <v>1750000</v>
      </c>
      <c r="AP10" s="214">
        <v>-0.123</v>
      </c>
    </row>
    <row r="11" spans="1:42">
      <c r="A11" s="22" t="s">
        <v>53</v>
      </c>
      <c r="B11" s="772">
        <v>7.8E-2</v>
      </c>
      <c r="C11" s="766">
        <v>0</v>
      </c>
      <c r="D11" s="767">
        <v>0</v>
      </c>
      <c r="E11" s="682">
        <f>IFERROR(IF(AND(IFERROR(INDEX(Summary!$C$46:$BZ$46,MATCH($A11,Summary!$C$15:$BZ$15,0)+1),"")&lt;&gt;"",IFERROR(INDEX(Summary!$C$46:$BZ$46,MATCH($A11,Summary!$C$15:$BZ$15,0)+1),"")&lt;&gt;B11),INDEX(Summary!$C$46:$BZ$46,MATCH($A11,Summary!$C$15:$BZ$15,0)+1),VLOOKUP($A11,$R$15:$S$63,2,0)),"")</f>
        <v>3.5999999999999997E-2</v>
      </c>
      <c r="F11" s="683"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3" t="str">
        <f>IFERROR(IF(AND(IFERROR(ROUND(INDEX(Summary!$C$38:$BZ$38,MATCH($A11,Summary!$C$15:$BZ$15,0)+1),3),"")&lt;&gt;"",IFERROR(ROUND(INDEX(Summary!$C$38:$BZ$38,MATCH($A11,Summary!$C$15:$BZ$15,0)+1),3),"")&lt;&gt;D11),ROUND(INDEX(Summary!$C$38:$BZ$38,MATCH($A11,Summary!$C$15:$BZ$15,0)+1),3),""),"")</f>
        <v/>
      </c>
      <c r="H11" s="772">
        <f t="shared" si="2"/>
        <v>3.5999999999999997E-2</v>
      </c>
      <c r="I11" s="766">
        <f t="shared" si="3"/>
        <v>0</v>
      </c>
      <c r="J11" s="767">
        <f t="shared" si="4"/>
        <v>0</v>
      </c>
      <c r="K11" s="275"/>
      <c r="L11" s="368" t="s">
        <v>26</v>
      </c>
      <c r="M11" s="484">
        <v>140</v>
      </c>
      <c r="N11" s="687" t="str">
        <f>IFERROR(IF(AND(IFERROR(INDEX(Summary!$C$49:$BZ$49,MATCH($L11,Summary!$C$15:$BZ$15,0)+1),"")&lt;&gt;"",IFERROR(INDEX(Summary!$C$49:$BZ$49,MATCH($L11,Summary!$C$15:$BZ$15,0)+1),"")&lt;&gt;M11,ISNUMBER(IFERROR(INDEX(Summary!$C$49:$BZ$49,MATCH($L11,Summary!$C$15:$BZ$15,0)+1),""))),INDEX(Summary!$C$49:$BZ$49,MATCH($L11,Summary!$C$15:$BZ$15,0)+1),""),"")</f>
        <v/>
      </c>
      <c r="O11" s="484">
        <f t="shared" si="1"/>
        <v>140</v>
      </c>
      <c r="P11" s="642"/>
      <c r="R11" s="639"/>
      <c r="S11" s="639"/>
      <c r="T11" s="639"/>
      <c r="U11" s="639"/>
      <c r="V11" s="639"/>
    </row>
    <row r="12" spans="1:42">
      <c r="A12" s="22" t="s">
        <v>54</v>
      </c>
      <c r="B12" s="772">
        <v>0.125</v>
      </c>
      <c r="C12" s="766">
        <v>0</v>
      </c>
      <c r="D12" s="767">
        <v>0</v>
      </c>
      <c r="E12" s="682">
        <f>IFERROR(IF(AND(IFERROR(INDEX(Summary!$C$46:$BZ$46,MATCH($A12,Summary!$C$15:$BZ$15,0)+1),"")&lt;&gt;"",IFERROR(INDEX(Summary!$C$46:$BZ$46,MATCH($A12,Summary!$C$15:$BZ$15,0)+1),"")&lt;&gt;B12),INDEX(Summary!$C$46:$BZ$46,MATCH($A12,Summary!$C$15:$BZ$15,0)+1),VLOOKUP($A12,$R$15:$S$63,2,0)),"")</f>
        <v>1.9E-2</v>
      </c>
      <c r="F12" s="683"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3" t="str">
        <f>IFERROR(IF(AND(IFERROR(ROUND(INDEX(Summary!$C$38:$BZ$38,MATCH($A12,Summary!$C$15:$BZ$15,0)+1),3),"")&lt;&gt;"",IFERROR(ROUND(INDEX(Summary!$C$38:$BZ$38,MATCH($A12,Summary!$C$15:$BZ$15,0)+1),3),"")&lt;&gt;D12),ROUND(INDEX(Summary!$C$38:$BZ$38,MATCH($A12,Summary!$C$15:$BZ$15,0)+1),3),""),"")</f>
        <v/>
      </c>
      <c r="H12" s="772">
        <f t="shared" si="2"/>
        <v>1.9E-2</v>
      </c>
      <c r="I12" s="766">
        <f t="shared" si="3"/>
        <v>0</v>
      </c>
      <c r="J12" s="767">
        <f t="shared" si="4"/>
        <v>0</v>
      </c>
      <c r="K12" s="275"/>
      <c r="L12" s="368" t="s">
        <v>32</v>
      </c>
      <c r="M12" s="484">
        <v>200</v>
      </c>
      <c r="N12" s="687" t="str">
        <f>IFERROR(IF(AND(IFERROR(INDEX(Summary!$C$49:$BZ$49,MATCH($L12,Summary!$C$15:$BZ$15,0)+1),"")&lt;&gt;"",IFERROR(INDEX(Summary!$C$49:$BZ$49,MATCH($L12,Summary!$C$15:$BZ$15,0)+1),"")&lt;&gt;M12,ISNUMBER(IFERROR(INDEX(Summary!$C$49:$BZ$49,MATCH($L12,Summary!$C$15:$BZ$15,0)+1),""))),INDEX(Summary!$C$49:$BZ$49,MATCH($L12,Summary!$C$15:$BZ$15,0)+1),""),"")</f>
        <v/>
      </c>
      <c r="O12" s="485">
        <f t="shared" si="1"/>
        <v>200</v>
      </c>
      <c r="P12" s="642"/>
      <c r="S12" s="639"/>
      <c r="T12" s="639"/>
      <c r="U12" s="639"/>
      <c r="V12" s="639"/>
    </row>
    <row r="13" spans="1:42">
      <c r="A13" s="22" t="s">
        <v>55</v>
      </c>
      <c r="B13" s="772">
        <v>5.7000000000000002E-2</v>
      </c>
      <c r="C13" s="766">
        <v>0</v>
      </c>
      <c r="D13" s="767">
        <v>0</v>
      </c>
      <c r="E13" s="682">
        <f>IFERROR(IF(AND(IFERROR(INDEX(Summary!$C$46:$BZ$46,MATCH($A13,Summary!$C$15:$BZ$15,0)+1),"")&lt;&gt;"",IFERROR(INDEX(Summary!$C$46:$BZ$46,MATCH($A13,Summary!$C$15:$BZ$15,0)+1),"")&lt;&gt;B13),INDEX(Summary!$C$46:$BZ$46,MATCH($A13,Summary!$C$15:$BZ$15,0)+1),VLOOKUP($A13,$R$15:$S$63,2,0)),"")</f>
        <v>8.5000000000000006E-2</v>
      </c>
      <c r="F13" s="683"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3" t="str">
        <f>IFERROR(IF(AND(IFERROR(ROUND(INDEX(Summary!$C$38:$BZ$38,MATCH($A13,Summary!$C$15:$BZ$15,0)+1),3),"")&lt;&gt;"",IFERROR(ROUND(INDEX(Summary!$C$38:$BZ$38,MATCH($A13,Summary!$C$15:$BZ$15,0)+1),3),"")&lt;&gt;D13),ROUND(INDEX(Summary!$C$38:$BZ$38,MATCH($A13,Summary!$C$15:$BZ$15,0)+1),3),""),"")</f>
        <v/>
      </c>
      <c r="H13" s="772">
        <f t="shared" si="2"/>
        <v>8.5000000000000006E-2</v>
      </c>
      <c r="I13" s="766">
        <f t="shared" si="3"/>
        <v>0</v>
      </c>
      <c r="J13" s="767">
        <f t="shared" si="4"/>
        <v>0</v>
      </c>
      <c r="K13" s="275"/>
      <c r="L13" s="368" t="s">
        <v>27</v>
      </c>
      <c r="M13" s="484">
        <v>200</v>
      </c>
      <c r="N13" s="687" t="str">
        <f>IFERROR(IF(AND(IFERROR(INDEX(Summary!$C$49:$BZ$49,MATCH($L13,Summary!$C$15:$BZ$15,0)+1),"")&lt;&gt;"",IFERROR(INDEX(Summary!$C$49:$BZ$49,MATCH($L13,Summary!$C$15:$BZ$15,0)+1),"")&lt;&gt;M13,ISNUMBER(IFERROR(INDEX(Summary!$C$49:$BZ$49,MATCH($L13,Summary!$C$15:$BZ$15,0)+1),""))),INDEX(Summary!$C$49:$BZ$49,MATCH($L13,Summary!$C$15:$BZ$15,0)+1),""),"")</f>
        <v/>
      </c>
      <c r="O13" s="484">
        <f t="shared" si="1"/>
        <v>200</v>
      </c>
      <c r="P13" s="642"/>
      <c r="R13" s="1503" t="s">
        <v>810</v>
      </c>
      <c r="S13" s="1504"/>
      <c r="T13" s="639"/>
      <c r="U13" s="639"/>
      <c r="V13" s="639"/>
    </row>
    <row r="14" spans="1:42">
      <c r="A14" s="22" t="s">
        <v>56</v>
      </c>
      <c r="B14" s="772">
        <v>0.1</v>
      </c>
      <c r="C14" s="766">
        <v>0</v>
      </c>
      <c r="D14" s="767">
        <v>0</v>
      </c>
      <c r="E14" s="682">
        <f>IFERROR(IF(AND(IFERROR(INDEX(Summary!$C$46:$BZ$46,MATCH($A14,Summary!$C$15:$BZ$15,0)+1),"")&lt;&gt;"",IFERROR(INDEX(Summary!$C$46:$BZ$46,MATCH($A14,Summary!$C$15:$BZ$15,0)+1),"")&lt;&gt;B14),INDEX(Summary!$C$46:$BZ$46,MATCH($A14,Summary!$C$15:$BZ$15,0)+1),VLOOKUP($A14,$R$15:$S$63,2,0)),"")</f>
        <v>4.4999999999999998E-2</v>
      </c>
      <c r="F14" s="683"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3" t="str">
        <f>IFERROR(IF(AND(IFERROR(ROUND(INDEX(Summary!$C$38:$BZ$38,MATCH($A14,Summary!$C$15:$BZ$15,0)+1),3),"")&lt;&gt;"",IFERROR(ROUND(INDEX(Summary!$C$38:$BZ$38,MATCH($A14,Summary!$C$15:$BZ$15,0)+1),3),"")&lt;&gt;D14),ROUND(INDEX(Summary!$C$38:$BZ$38,MATCH($A14,Summary!$C$15:$BZ$15,0)+1),3),""),"")</f>
        <v/>
      </c>
      <c r="H14" s="772">
        <f t="shared" si="2"/>
        <v>4.4999999999999998E-2</v>
      </c>
      <c r="I14" s="766">
        <f t="shared" si="3"/>
        <v>0</v>
      </c>
      <c r="J14" s="767">
        <f t="shared" si="4"/>
        <v>0</v>
      </c>
      <c r="K14" s="275"/>
      <c r="L14" s="368" t="s">
        <v>63</v>
      </c>
      <c r="M14" s="484">
        <v>160</v>
      </c>
      <c r="N14" s="687" t="str">
        <f>IFERROR(IF(AND(IFERROR(INDEX(Summary!$C$49:$BZ$49,MATCH($L14,Summary!$C$15:$BZ$15,0)+1),"")&lt;&gt;"",IFERROR(INDEX(Summary!$C$49:$BZ$49,MATCH($L14,Summary!$C$15:$BZ$15,0)+1),"")&lt;&gt;M14,ISNUMBER(IFERROR(INDEX(Summary!$C$49:$BZ$49,MATCH($L14,Summary!$C$15:$BZ$15,0)+1),""))),INDEX(Summary!$C$49:$BZ$49,MATCH($L14,Summary!$C$15:$BZ$15,0)+1),""),"")</f>
        <v/>
      </c>
      <c r="O14" s="484">
        <f t="shared" si="1"/>
        <v>160</v>
      </c>
      <c r="P14" s="642"/>
      <c r="R14" s="1505" t="s">
        <v>46</v>
      </c>
      <c r="S14" s="1505" t="s">
        <v>809</v>
      </c>
      <c r="T14" s="639"/>
      <c r="U14" s="639"/>
      <c r="V14" s="639"/>
    </row>
    <row r="15" spans="1:42">
      <c r="A15" s="22" t="s">
        <v>7</v>
      </c>
      <c r="B15" s="772">
        <v>2.5000000000000001E-2</v>
      </c>
      <c r="C15" s="766">
        <v>0.01</v>
      </c>
      <c r="D15" s="768">
        <v>-0.01</v>
      </c>
      <c r="E15" s="682" t="str">
        <f>IFERROR(IF(AND(IFERROR(INDEX(Summary!$C$46:$BZ$46,MATCH($A15,Summary!$C$15:$BZ$15,0)+1),"")&lt;&gt;"",IFERROR(INDEX(Summary!$C$46:$BZ$46,MATCH($A15,Summary!$C$15:$BZ$15,0)+1),"")&lt;&gt;B15),INDEX(Summary!$C$46:$BZ$46,MATCH($A15,Summary!$C$15:$BZ$15,0)+1),VLOOKUP($A15,$R$15:$S$63,2,0)),"")</f>
        <v/>
      </c>
      <c r="F15" s="683" t="str">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
      </c>
      <c r="G15" s="683" t="str">
        <f>IFERROR(IF(AND(IFERROR(ROUND(INDEX(Summary!$C$38:$BZ$38,MATCH($A15,Summary!$C$15:$BZ$15,0)+1),3),"")&lt;&gt;"",IFERROR(ROUND(INDEX(Summary!$C$38:$BZ$38,MATCH($A15,Summary!$C$15:$BZ$15,0)+1),3),"")&lt;&gt;D15),ROUND(INDEX(Summary!$C$38:$BZ$38,MATCH($A15,Summary!$C$15:$BZ$15,0)+1),3),""),"")</f>
        <v/>
      </c>
      <c r="H15" s="772">
        <f t="shared" si="2"/>
        <v>2.5000000000000001E-2</v>
      </c>
      <c r="I15" s="766">
        <f t="shared" si="3"/>
        <v>0.01</v>
      </c>
      <c r="J15" s="768">
        <f t="shared" si="4"/>
        <v>-0.01</v>
      </c>
      <c r="K15" s="275"/>
      <c r="L15" s="368" t="s">
        <v>28</v>
      </c>
      <c r="M15" s="484">
        <v>160</v>
      </c>
      <c r="N15" s="687" t="str">
        <f>IFERROR(IF(AND(IFERROR(INDEX(Summary!$C$49:$BZ$49,MATCH($L15,Summary!$C$15:$BZ$15,0)+1),"")&lt;&gt;"",IFERROR(INDEX(Summary!$C$49:$BZ$49,MATCH($L15,Summary!$C$15:$BZ$15,0)+1),"")&lt;&gt;M15,ISNUMBER(IFERROR(INDEX(Summary!$C$49:$BZ$49,MATCH($L15,Summary!$C$15:$BZ$15,0)+1),""))),INDEX(Summary!$C$49:$BZ$49,MATCH($L15,Summary!$C$15:$BZ$15,0)+1),""),"")</f>
        <v/>
      </c>
      <c r="O15" s="484">
        <f t="shared" si="1"/>
        <v>160</v>
      </c>
      <c r="P15" s="652"/>
      <c r="R15" s="1499" t="s">
        <v>50</v>
      </c>
      <c r="S15" s="1507">
        <v>2.8000000000000001E-2</v>
      </c>
      <c r="T15" s="350"/>
      <c r="U15" s="639"/>
      <c r="V15" s="639"/>
    </row>
    <row r="16" spans="1:42">
      <c r="A16" s="22" t="s">
        <v>24</v>
      </c>
      <c r="B16" s="772">
        <v>5.8000000000000003E-2</v>
      </c>
      <c r="C16" s="766">
        <v>3.1E-2</v>
      </c>
      <c r="D16" s="769">
        <v>0</v>
      </c>
      <c r="E16" s="682" t="str">
        <f>IFERROR(IF(AND(IFERROR(INDEX(Summary!$C$46:$BZ$46,MATCH($A16,Summary!$C$15:$BZ$15,0)+1),"")&lt;&gt;"",IFERROR(INDEX(Summary!$C$46:$BZ$46,MATCH($A16,Summary!$C$15:$BZ$15,0)+1),"")&lt;&gt;B16),INDEX(Summary!$C$46:$BZ$46,MATCH($A16,Summary!$C$15:$BZ$15,0)+1),VLOOKUP($A16,$R$15:$S$63,2,0)),"")</f>
        <v/>
      </c>
      <c r="F16" s="683"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3" t="str">
        <f>IFERROR(IF(AND(IFERROR(ROUND(INDEX(Summary!$C$38:$BZ$38,MATCH($A16,Summary!$C$15:$BZ$15,0)+1),3),"")&lt;&gt;"",IFERROR(ROUND(INDEX(Summary!$C$38:$BZ$38,MATCH($A16,Summary!$C$15:$BZ$15,0)+1),3),"")&lt;&gt;D16),ROUND(INDEX(Summary!$C$38:$BZ$38,MATCH($A16,Summary!$C$15:$BZ$15,0)+1),3),""),"")</f>
        <v/>
      </c>
      <c r="H16" s="772">
        <f t="shared" si="2"/>
        <v>5.8000000000000003E-2</v>
      </c>
      <c r="I16" s="766">
        <f t="shared" si="3"/>
        <v>3.1E-2</v>
      </c>
      <c r="J16" s="769">
        <f t="shared" si="4"/>
        <v>0</v>
      </c>
      <c r="K16" s="275"/>
      <c r="L16" s="368" t="s">
        <v>18</v>
      </c>
      <c r="M16" s="484">
        <v>210</v>
      </c>
      <c r="N16" s="687" t="str">
        <f>IFERROR(IF(AND(IFERROR(INDEX(Summary!$C$49:$BZ$49,MATCH($L16,Summary!$C$15:$BZ$15,0)+1),"")&lt;&gt;"",IFERROR(INDEX(Summary!$C$49:$BZ$49,MATCH($L16,Summary!$C$15:$BZ$15,0)+1),"")&lt;&gt;M16,ISNUMBER(IFERROR(INDEX(Summary!$C$49:$BZ$49,MATCH($L16,Summary!$C$15:$BZ$15,0)+1),""))),INDEX(Summary!$C$49:$BZ$49,MATCH($L16,Summary!$C$15:$BZ$15,0)+1),""),"")</f>
        <v/>
      </c>
      <c r="O16" s="484">
        <f t="shared" si="1"/>
        <v>210</v>
      </c>
      <c r="P16" s="652"/>
      <c r="R16" s="1501" t="s">
        <v>78</v>
      </c>
      <c r="S16" s="1508">
        <v>4.2000000000000003E-2</v>
      </c>
      <c r="T16" s="639"/>
      <c r="U16" s="639"/>
      <c r="V16" s="639"/>
    </row>
    <row r="17" spans="1:22">
      <c r="A17" s="22" t="s">
        <v>57</v>
      </c>
      <c r="B17" s="772">
        <v>6.9000000000000006E-2</v>
      </c>
      <c r="C17" s="766">
        <v>0</v>
      </c>
      <c r="D17" s="767">
        <v>0</v>
      </c>
      <c r="E17" s="682">
        <f>IFERROR(IF(AND(IFERROR(INDEX(Summary!$C$46:$BZ$46,MATCH($A17,Summary!$C$15:$BZ$15,0)+1),"")&lt;&gt;"",IFERROR(INDEX(Summary!$C$46:$BZ$46,MATCH($A17,Summary!$C$15:$BZ$15,0)+1),"")&lt;&gt;B17),INDEX(Summary!$C$46:$BZ$46,MATCH($A17,Summary!$C$15:$BZ$15,0)+1),VLOOKUP($A17,$R$15:$S$63,2,0)),"")</f>
        <v>7.8E-2</v>
      </c>
      <c r="F17" s="683"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3" t="str">
        <f>IFERROR(IF(AND(IFERROR(ROUND(INDEX(Summary!$C$38:$BZ$38,MATCH($A17,Summary!$C$15:$BZ$15,0)+1),3),"")&lt;&gt;"",IFERROR(ROUND(INDEX(Summary!$C$38:$BZ$38,MATCH($A17,Summary!$C$15:$BZ$15,0)+1),3),"")&lt;&gt;D17),ROUND(INDEX(Summary!$C$38:$BZ$38,MATCH($A17,Summary!$C$15:$BZ$15,0)+1),3),""),"")</f>
        <v/>
      </c>
      <c r="H17" s="772">
        <f t="shared" si="2"/>
        <v>7.8E-2</v>
      </c>
      <c r="I17" s="766">
        <f t="shared" si="3"/>
        <v>0</v>
      </c>
      <c r="J17" s="767">
        <f t="shared" si="4"/>
        <v>0</v>
      </c>
      <c r="K17" s="275"/>
      <c r="L17" s="368" t="s">
        <v>22</v>
      </c>
      <c r="M17" s="484">
        <v>160</v>
      </c>
      <c r="N17" s="687" t="str">
        <f>IFERROR(IF(AND(IFERROR(INDEX(Summary!$C$49:$BZ$49,MATCH($L17,Summary!$C$15:$BZ$15,0)+1),"")&lt;&gt;"",IFERROR(INDEX(Summary!$C$49:$BZ$49,MATCH($L17,Summary!$C$15:$BZ$15,0)+1),"")&lt;&gt;M17,ISNUMBER(IFERROR(INDEX(Summary!$C$49:$BZ$49,MATCH($L17,Summary!$C$15:$BZ$15,0)+1),""))),INDEX(Summary!$C$49:$BZ$49,MATCH($L17,Summary!$C$15:$BZ$15,0)+1),""),"")</f>
        <v/>
      </c>
      <c r="O17" s="484">
        <f t="shared" si="1"/>
        <v>160</v>
      </c>
      <c r="P17" s="642"/>
      <c r="R17" s="1500" t="s">
        <v>51</v>
      </c>
      <c r="S17" s="1508">
        <v>4.8000000000000001E-2</v>
      </c>
      <c r="T17" s="639"/>
      <c r="U17" s="639"/>
      <c r="V17" s="639"/>
    </row>
    <row r="18" spans="1:22">
      <c r="A18" s="22" t="s">
        <v>25</v>
      </c>
      <c r="B18" s="772">
        <v>2.4E-2</v>
      </c>
      <c r="C18" s="766">
        <v>6.5000000000000002E-2</v>
      </c>
      <c r="D18" s="767">
        <v>0</v>
      </c>
      <c r="E18" s="682" t="str">
        <f>IFERROR(IF(AND(IFERROR(INDEX(Summary!$C$46:$BZ$46,MATCH($A18,Summary!$C$15:$BZ$15,0)+1),"")&lt;&gt;"",IFERROR(INDEX(Summary!$C$46:$BZ$46,MATCH($A18,Summary!$C$15:$BZ$15,0)+1),"")&lt;&gt;B18),INDEX(Summary!$C$46:$BZ$46,MATCH($A18,Summary!$C$15:$BZ$15,0)+1),VLOOKUP($A18,$R$15:$S$63,2,0)),"")</f>
        <v/>
      </c>
      <c r="F18" s="683" t="str">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
      </c>
      <c r="G18" s="683" t="str">
        <f>IFERROR(IF(AND(IFERROR(ROUND(INDEX(Summary!$C$38:$BZ$38,MATCH($A18,Summary!$C$15:$BZ$15,0)+1),3),"")&lt;&gt;"",IFERROR(ROUND(INDEX(Summary!$C$38:$BZ$38,MATCH($A18,Summary!$C$15:$BZ$15,0)+1),3),"")&lt;&gt;D18),ROUND(INDEX(Summary!$C$38:$BZ$38,MATCH($A18,Summary!$C$15:$BZ$15,0)+1),3),""),"")</f>
        <v/>
      </c>
      <c r="H18" s="772">
        <f t="shared" si="2"/>
        <v>2.4E-2</v>
      </c>
      <c r="I18" s="766">
        <f t="shared" si="3"/>
        <v>6.5000000000000002E-2</v>
      </c>
      <c r="J18" s="767">
        <f t="shared" si="4"/>
        <v>0</v>
      </c>
      <c r="K18" s="275"/>
      <c r="L18" s="368" t="s">
        <v>16</v>
      </c>
      <c r="M18" s="484">
        <v>220</v>
      </c>
      <c r="N18" s="687" t="str">
        <f>IFERROR(IF(AND(IFERROR(INDEX(Summary!$C$49:$BZ$49,MATCH($L18,Summary!$C$15:$BZ$15,0)+1),"")&lt;&gt;"",IFERROR(INDEX(Summary!$C$49:$BZ$49,MATCH($L18,Summary!$C$15:$BZ$15,0)+1),"")&lt;&gt;M18,ISNUMBER(IFERROR(INDEX(Summary!$C$49:$BZ$49,MATCH($L18,Summary!$C$15:$BZ$15,0)+1),""))),INDEX(Summary!$C$49:$BZ$49,MATCH($L18,Summary!$C$15:$BZ$15,0)+1),""),"")</f>
        <v/>
      </c>
      <c r="O18" s="484">
        <f t="shared" si="1"/>
        <v>220</v>
      </c>
      <c r="P18" s="642"/>
      <c r="R18" s="1500" t="s">
        <v>52</v>
      </c>
      <c r="S18" s="1508">
        <v>5.8000000000000003E-2</v>
      </c>
      <c r="T18" s="639"/>
      <c r="U18" s="639"/>
      <c r="V18" s="639"/>
    </row>
    <row r="19" spans="1:22">
      <c r="A19" s="22" t="s">
        <v>58</v>
      </c>
      <c r="B19" s="772">
        <v>0.05</v>
      </c>
      <c r="C19" s="766">
        <v>0</v>
      </c>
      <c r="D19" s="770">
        <v>0</v>
      </c>
      <c r="E19" s="682">
        <f>IFERROR(IF(AND(IFERROR(INDEX(Summary!$C$46:$BZ$46,MATCH($A19,Summary!$C$15:$BZ$15,0)+1),"")&lt;&gt;"",IFERROR(INDEX(Summary!$C$46:$BZ$46,MATCH($A19,Summary!$C$15:$BZ$15,0)+1),"")&lt;&gt;B19),INDEX(Summary!$C$46:$BZ$46,MATCH($A19,Summary!$C$15:$BZ$15,0)+1),VLOOKUP($A19,$R$15:$S$63,2,0)),"")</f>
        <v>3.6999999999999998E-2</v>
      </c>
      <c r="F19" s="683"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3" t="str">
        <f>IFERROR(IF(AND(IFERROR(ROUND(INDEX(Summary!$C$38:$BZ$38,MATCH($A19,Summary!$C$15:$BZ$15,0)+1),3),"")&lt;&gt;"",IFERROR(ROUND(INDEX(Summary!$C$38:$BZ$38,MATCH($A19,Summary!$C$15:$BZ$15,0)+1),3),"")&lt;&gt;D19),ROUND(INDEX(Summary!$C$38:$BZ$38,MATCH($A19,Summary!$C$15:$BZ$15,0)+1),3),""),"")</f>
        <v/>
      </c>
      <c r="H19" s="772">
        <f t="shared" si="2"/>
        <v>3.6999999999999998E-2</v>
      </c>
      <c r="I19" s="766">
        <f t="shared" si="3"/>
        <v>0</v>
      </c>
      <c r="J19" s="770">
        <f t="shared" si="4"/>
        <v>0</v>
      </c>
      <c r="K19" s="275"/>
      <c r="L19" s="368" t="s">
        <v>19</v>
      </c>
      <c r="M19" s="484">
        <v>230</v>
      </c>
      <c r="N19" s="687" t="str">
        <f>IFERROR(IF(AND(IFERROR(INDEX(Summary!$C$49:$BZ$49,MATCH($L19,Summary!$C$15:$BZ$15,0)+1),"")&lt;&gt;"",IFERROR(INDEX(Summary!$C$49:$BZ$49,MATCH($L19,Summary!$C$15:$BZ$15,0)+1),"")&lt;&gt;M19,ISNUMBER(IFERROR(INDEX(Summary!$C$49:$BZ$49,MATCH($L19,Summary!$C$15:$BZ$15,0)+1),""))),INDEX(Summary!$C$49:$BZ$49,MATCH($L19,Summary!$C$15:$BZ$15,0)+1),""),"")</f>
        <v/>
      </c>
      <c r="O19" s="484">
        <f t="shared" si="1"/>
        <v>230</v>
      </c>
      <c r="P19" s="642"/>
      <c r="R19" s="1500" t="s">
        <v>41</v>
      </c>
      <c r="S19" s="1508">
        <v>2.1000000000000001E-2</v>
      </c>
      <c r="T19" s="639"/>
      <c r="U19" s="639"/>
      <c r="V19" s="639"/>
    </row>
    <row r="20" spans="1:22">
      <c r="A20" s="22" t="s">
        <v>6</v>
      </c>
      <c r="B20" s="772">
        <v>1.2999999999999999E-2</v>
      </c>
      <c r="C20" s="766">
        <v>2.5000000000000001E-2</v>
      </c>
      <c r="D20" s="768">
        <v>1.4999999999999999E-2</v>
      </c>
      <c r="E20" s="682" t="str">
        <f>IFERROR(IF(AND(IFERROR(INDEX(Summary!$C$46:$BZ$46,MATCH($A20,Summary!$C$15:$BZ$15,0)+1),"")&lt;&gt;"",IFERROR(INDEX(Summary!$C$46:$BZ$46,MATCH($A20,Summary!$C$15:$BZ$15,0)+1),"")&lt;&gt;B20),INDEX(Summary!$C$46:$BZ$46,MATCH($A20,Summary!$C$15:$BZ$15,0)+1),VLOOKUP($A20,$R$15:$S$63,2,0)),"")</f>
        <v/>
      </c>
      <c r="F20" s="683" t="str">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
      </c>
      <c r="G20" s="683" t="str">
        <f>IFERROR(IF(AND(IFERROR(ROUND(INDEX(Summary!$C$38:$BZ$38,MATCH($A20,Summary!$C$15:$BZ$15,0)+1),3),"")&lt;&gt;"",IFERROR(ROUND(INDEX(Summary!$C$38:$BZ$38,MATCH($A20,Summary!$C$15:$BZ$15,0)+1),3),"")&lt;&gt;D20),ROUND(INDEX(Summary!$C$38:$BZ$38,MATCH($A20,Summary!$C$15:$BZ$15,0)+1),3),""),"")</f>
        <v/>
      </c>
      <c r="H20" s="772">
        <f t="shared" si="2"/>
        <v>1.2999999999999999E-2</v>
      </c>
      <c r="I20" s="766">
        <f t="shared" si="3"/>
        <v>2.5000000000000001E-2</v>
      </c>
      <c r="J20" s="768">
        <f t="shared" si="4"/>
        <v>1.4999999999999999E-2</v>
      </c>
      <c r="K20" s="275"/>
      <c r="L20" s="368" t="s">
        <v>30</v>
      </c>
      <c r="M20" s="484">
        <v>180</v>
      </c>
      <c r="N20" s="687" t="str">
        <f>IFERROR(IF(AND(IFERROR(INDEX(Summary!$C$49:$BZ$49,MATCH($L20,Summary!$C$15:$BZ$15,0)+1),"")&lt;&gt;"",IFERROR(INDEX(Summary!$C$49:$BZ$49,MATCH($L20,Summary!$C$15:$BZ$15,0)+1),"")&lt;&gt;M20,ISNUMBER(IFERROR(INDEX(Summary!$C$49:$BZ$49,MATCH($L20,Summary!$C$15:$BZ$15,0)+1),""))),INDEX(Summary!$C$49:$BZ$49,MATCH($L20,Summary!$C$15:$BZ$15,0)+1),""),"")</f>
        <v/>
      </c>
      <c r="O20" s="484">
        <f t="shared" si="1"/>
        <v>180</v>
      </c>
      <c r="P20" s="652"/>
      <c r="R20" s="1501" t="s">
        <v>53</v>
      </c>
      <c r="S20" s="1508">
        <v>3.5999999999999997E-2</v>
      </c>
      <c r="T20" s="639"/>
      <c r="U20" s="639"/>
      <c r="V20" s="639"/>
    </row>
    <row r="21" spans="1:22">
      <c r="A21" s="22" t="s">
        <v>23</v>
      </c>
      <c r="B21" s="772">
        <v>1.9E-2</v>
      </c>
      <c r="C21" s="766">
        <v>6.5000000000000002E-2</v>
      </c>
      <c r="D21" s="768">
        <v>1.2E-2</v>
      </c>
      <c r="E21" s="682" t="str">
        <f>IFERROR(IF(AND(IFERROR(INDEX(Summary!$C$46:$BZ$46,MATCH($A21,Summary!$C$15:$BZ$15,0)+1),"")&lt;&gt;"",IFERROR(INDEX(Summary!$C$46:$BZ$46,MATCH($A21,Summary!$C$15:$BZ$15,0)+1),"")&lt;&gt;B21),INDEX(Summary!$C$46:$BZ$46,MATCH($A21,Summary!$C$15:$BZ$15,0)+1),VLOOKUP($A21,$R$15:$S$63,2,0)),"")</f>
        <v/>
      </c>
      <c r="F21" s="683">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-1.2E-2</v>
      </c>
      <c r="G21" s="683" t="str">
        <f>IFERROR(IF(AND(IFERROR(ROUND(INDEX(Summary!$C$38:$BZ$38,MATCH($A21,Summary!$C$15:$BZ$15,0)+1),3),"")&lt;&gt;"",IFERROR(ROUND(INDEX(Summary!$C$38:$BZ$38,MATCH($A21,Summary!$C$15:$BZ$15,0)+1),3),"")&lt;&gt;D21),ROUND(INDEX(Summary!$C$38:$BZ$38,MATCH($A21,Summary!$C$15:$BZ$15,0)+1),3),""),"")</f>
        <v/>
      </c>
      <c r="H21" s="772">
        <f t="shared" si="2"/>
        <v>1.9E-2</v>
      </c>
      <c r="I21" s="766">
        <f t="shared" si="3"/>
        <v>-1.2E-2</v>
      </c>
      <c r="J21" s="768">
        <f t="shared" si="4"/>
        <v>1.2E-2</v>
      </c>
      <c r="K21" s="275"/>
      <c r="L21" s="367" t="s">
        <v>71</v>
      </c>
      <c r="M21" s="483">
        <v>140</v>
      </c>
      <c r="N21" s="687" t="str">
        <f>IFERROR(IF(AND(IFERROR(INDEX(Summary!$C$49:$BZ$49,MATCH($L21,Summary!$C$15:$BZ$15,0)+1),"")&lt;&gt;"",IFERROR(INDEX(Summary!$C$49:$BZ$49,MATCH($L21,Summary!$C$15:$BZ$15,0)+1),"")&lt;&gt;M21,ISNUMBER(IFERROR(INDEX(Summary!$C$49:$BZ$49,MATCH($L21,Summary!$C$15:$BZ$15,0)+1),""))),INDEX(Summary!$C$49:$BZ$49,MATCH($L21,Summary!$C$15:$BZ$15,0)+1),""),"")</f>
        <v/>
      </c>
      <c r="O21" s="483">
        <f t="shared" si="1"/>
        <v>140</v>
      </c>
      <c r="P21" s="652"/>
      <c r="R21" s="1502" t="s">
        <v>79</v>
      </c>
      <c r="S21" s="1509" t="s">
        <v>544</v>
      </c>
      <c r="T21" s="639"/>
      <c r="U21" s="639"/>
      <c r="V21" s="639"/>
    </row>
    <row r="22" spans="1:22">
      <c r="A22" s="22" t="s">
        <v>59</v>
      </c>
      <c r="B22" s="772">
        <v>5.0999999999999997E-2</v>
      </c>
      <c r="C22" s="766">
        <v>0</v>
      </c>
      <c r="D22" s="767">
        <v>0</v>
      </c>
      <c r="E22" s="682">
        <f>IFERROR(IF(AND(IFERROR(INDEX(Summary!$C$46:$BZ$46,MATCH($A22,Summary!$C$15:$BZ$15,0)+1),"")&lt;&gt;"",IFERROR(INDEX(Summary!$C$46:$BZ$46,MATCH($A22,Summary!$C$15:$BZ$15,0)+1),"")&lt;&gt;B22),INDEX(Summary!$C$46:$BZ$46,MATCH($A22,Summary!$C$15:$BZ$15,0)+1),VLOOKUP($A22,$R$15:$S$63,2,0)),"")</f>
        <v>4.2999999999999997E-2</v>
      </c>
      <c r="F22" s="683"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3" t="str">
        <f>IFERROR(IF(AND(IFERROR(ROUND(INDEX(Summary!$C$38:$BZ$38,MATCH($A22,Summary!$C$15:$BZ$15,0)+1),3),"")&lt;&gt;"",IFERROR(ROUND(INDEX(Summary!$C$38:$BZ$38,MATCH($A22,Summary!$C$15:$BZ$15,0)+1),3),"")&lt;&gt;D22),ROUND(INDEX(Summary!$C$38:$BZ$38,MATCH($A22,Summary!$C$15:$BZ$15,0)+1),3),""),"")</f>
        <v/>
      </c>
      <c r="H22" s="772">
        <f t="shared" si="2"/>
        <v>4.2999999999999997E-2</v>
      </c>
      <c r="I22" s="766">
        <f t="shared" si="3"/>
        <v>0</v>
      </c>
      <c r="J22" s="767">
        <f t="shared" si="4"/>
        <v>0</v>
      </c>
      <c r="K22" s="275"/>
      <c r="L22" s="367" t="s">
        <v>21</v>
      </c>
      <c r="M22" s="483">
        <v>270</v>
      </c>
      <c r="N22" s="687" t="str">
        <f>IFERROR(IF(AND(IFERROR(INDEX(Summary!$C$49:$BZ$49,MATCH($L22,Summary!$C$15:$BZ$15,0)+1),"")&lt;&gt;"",IFERROR(INDEX(Summary!$C$49:$BZ$49,MATCH($L22,Summary!$C$15:$BZ$15,0)+1),"")&lt;&gt;M22,ISNUMBER(IFERROR(INDEX(Summary!$C$49:$BZ$49,MATCH($L22,Summary!$C$15:$BZ$15,0)+1),""))),INDEX(Summary!$C$49:$BZ$49,MATCH($L22,Summary!$C$15:$BZ$15,0)+1),""),"")</f>
        <v/>
      </c>
      <c r="O22" s="483">
        <f t="shared" si="1"/>
        <v>270</v>
      </c>
      <c r="P22" s="642"/>
      <c r="S22" s="639"/>
      <c r="T22" s="639"/>
      <c r="U22" s="639"/>
      <c r="V22" s="639"/>
    </row>
    <row r="23" spans="1:22">
      <c r="A23" s="22" t="s">
        <v>26</v>
      </c>
      <c r="B23" s="772">
        <v>0</v>
      </c>
      <c r="C23" s="766">
        <v>0</v>
      </c>
      <c r="D23" s="767">
        <v>0</v>
      </c>
      <c r="E23" s="682" t="str">
        <f>IFERROR(IF(AND(IFERROR(INDEX(Summary!$C$46:$BZ$46,MATCH($A23,Summary!$C$15:$BZ$15,0)+1),"")&lt;&gt;"",IFERROR(INDEX(Summary!$C$46:$BZ$46,MATCH($A23,Summary!$C$15:$BZ$15,0)+1),"")&lt;&gt;B23),INDEX(Summary!$C$46:$BZ$46,MATCH($A23,Summary!$C$15:$BZ$15,0)+1),VLOOKUP($A23,$R$15:$S$63,2,0)),"")</f>
        <v/>
      </c>
      <c r="F23" s="683"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3" t="str">
        <f>IFERROR(IF(AND(IFERROR(ROUND(INDEX(Summary!$C$38:$BZ$38,MATCH($A23,Summary!$C$15:$BZ$15,0)+1),3),"")&lt;&gt;"",IFERROR(ROUND(INDEX(Summary!$C$38:$BZ$38,MATCH($A23,Summary!$C$15:$BZ$15,0)+1),3),"")&lt;&gt;D23),ROUND(INDEX(Summary!$C$38:$BZ$38,MATCH($A23,Summary!$C$15:$BZ$15,0)+1),3),""),"")</f>
        <v/>
      </c>
      <c r="H23" s="772">
        <f t="shared" si="2"/>
        <v>0</v>
      </c>
      <c r="I23" s="766">
        <f t="shared" si="3"/>
        <v>0</v>
      </c>
      <c r="J23" s="767">
        <f t="shared" si="4"/>
        <v>0</v>
      </c>
      <c r="K23" s="275"/>
      <c r="L23" s="367" t="s">
        <v>20</v>
      </c>
      <c r="M23" s="483">
        <v>140</v>
      </c>
      <c r="N23" s="687" t="str">
        <f>IFERROR(IF(AND(IFERROR(INDEX(Summary!$C$49:$BZ$49,MATCH($L23,Summary!$C$15:$BZ$15,0)+1),"")&lt;&gt;"",IFERROR(INDEX(Summary!$C$49:$BZ$49,MATCH($L23,Summary!$C$15:$BZ$15,0)+1),"")&lt;&gt;M23,ISNUMBER(IFERROR(INDEX(Summary!$C$49:$BZ$49,MATCH($L23,Summary!$C$15:$BZ$15,0)+1),""))),INDEX(Summary!$C$49:$BZ$49,MATCH($L23,Summary!$C$15:$BZ$15,0)+1),""),"")</f>
        <v/>
      </c>
      <c r="O23" s="483">
        <f t="shared" si="1"/>
        <v>140</v>
      </c>
      <c r="P23" s="642"/>
      <c r="R23" s="1501" t="s">
        <v>54</v>
      </c>
      <c r="S23" s="1508">
        <v>1.9E-2</v>
      </c>
      <c r="T23" s="639"/>
      <c r="U23" s="639"/>
      <c r="V23" s="639"/>
    </row>
    <row r="24" spans="1:22">
      <c r="A24" s="22" t="s">
        <v>60</v>
      </c>
      <c r="B24" s="772">
        <v>0.04</v>
      </c>
      <c r="C24" s="766">
        <v>0</v>
      </c>
      <c r="D24" s="767">
        <v>0</v>
      </c>
      <c r="E24" s="682">
        <f>IFERROR(IF(AND(IFERROR(INDEX(Summary!$C$46:$BZ$46,MATCH($A24,Summary!$C$15:$BZ$15,0)+1),"")&lt;&gt;"",IFERROR(INDEX(Summary!$C$46:$BZ$46,MATCH($A24,Summary!$C$15:$BZ$15,0)+1),"")&lt;&gt;B24),INDEX(Summary!$C$46:$BZ$46,MATCH($A24,Summary!$C$15:$BZ$15,0)+1),VLOOKUP($A24,$R$15:$S$63,2,0)),"")</f>
        <v>3.9E-2</v>
      </c>
      <c r="F24" s="683"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3" t="str">
        <f>IFERROR(IF(AND(IFERROR(ROUND(INDEX(Summary!$C$38:$BZ$38,MATCH($A24,Summary!$C$15:$BZ$15,0)+1),3),"")&lt;&gt;"",IFERROR(ROUND(INDEX(Summary!$C$38:$BZ$38,MATCH($A24,Summary!$C$15:$BZ$15,0)+1),3),"")&lt;&gt;D24),ROUND(INDEX(Summary!$C$38:$BZ$38,MATCH($A24,Summary!$C$15:$BZ$15,0)+1),3),""),"")</f>
        <v/>
      </c>
      <c r="H24" s="772">
        <f t="shared" si="2"/>
        <v>3.9E-2</v>
      </c>
      <c r="I24" s="766">
        <f t="shared" si="3"/>
        <v>0</v>
      </c>
      <c r="J24" s="767">
        <f t="shared" si="4"/>
        <v>0</v>
      </c>
      <c r="K24" s="275"/>
      <c r="L24" s="367" t="s">
        <v>31</v>
      </c>
      <c r="M24" s="483">
        <v>240</v>
      </c>
      <c r="N24" s="687" t="str">
        <f>IFERROR(IF(AND(IFERROR(INDEX(Summary!$C$49:$BZ$49,MATCH($L24,Summary!$C$15:$BZ$15,0)+1),"")&lt;&gt;"",IFERROR(INDEX(Summary!$C$49:$BZ$49,MATCH($L24,Summary!$C$15:$BZ$15,0)+1),"")&lt;&gt;M24,ISNUMBER(IFERROR(INDEX(Summary!$C$49:$BZ$49,MATCH($L24,Summary!$C$15:$BZ$15,0)+1),""))),INDEX(Summary!$C$49:$BZ$49,MATCH($L24,Summary!$C$15:$BZ$15,0)+1),""),"")</f>
        <v/>
      </c>
      <c r="O24" s="483">
        <f t="shared" si="1"/>
        <v>240</v>
      </c>
      <c r="P24" s="642"/>
      <c r="S24" s="639"/>
      <c r="T24" s="639"/>
      <c r="U24" s="639"/>
      <c r="V24" s="639"/>
    </row>
    <row r="25" spans="1:22">
      <c r="A25" s="22" t="s">
        <v>61</v>
      </c>
      <c r="B25" s="772">
        <v>1.9E-2</v>
      </c>
      <c r="C25" s="766">
        <v>0</v>
      </c>
      <c r="D25" s="767">
        <v>0</v>
      </c>
      <c r="E25" s="682" t="str">
        <f>IFERROR(IF(AND(IFERROR(INDEX(Summary!$C$46:$BZ$46,MATCH($A25,Summary!$C$15:$BZ$15,0)+1),"")&lt;&gt;"",IFERROR(INDEX(Summary!$C$46:$BZ$46,MATCH($A25,Summary!$C$15:$BZ$15,0)+1),"")&lt;&gt;B25),INDEX(Summary!$C$46:$BZ$46,MATCH($A25,Summary!$C$15:$BZ$15,0)+1),VLOOKUP($A25,$R$15:$S$63,2,0)),"")</f>
        <v/>
      </c>
      <c r="F25" s="683"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3" t="str">
        <f>IFERROR(IF(AND(IFERROR(ROUND(INDEX(Summary!$C$38:$BZ$38,MATCH($A25,Summary!$C$15:$BZ$15,0)+1),3),"")&lt;&gt;"",IFERROR(ROUND(INDEX(Summary!$C$38:$BZ$38,MATCH($A25,Summary!$C$15:$BZ$15,0)+1),3),"")&lt;&gt;D25),ROUND(INDEX(Summary!$C$38:$BZ$38,MATCH($A25,Summary!$C$15:$BZ$15,0)+1),3),""),"")</f>
        <v/>
      </c>
      <c r="H25" s="772">
        <f t="shared" si="2"/>
        <v>1.9E-2</v>
      </c>
      <c r="I25" s="766">
        <f t="shared" si="3"/>
        <v>0</v>
      </c>
      <c r="J25" s="767">
        <f t="shared" si="4"/>
        <v>0</v>
      </c>
      <c r="K25" s="275"/>
      <c r="L25" s="367" t="s">
        <v>17</v>
      </c>
      <c r="M25" s="483">
        <v>220</v>
      </c>
      <c r="N25" s="687" t="str">
        <f>IFERROR(IF(AND(IFERROR(INDEX(Summary!$C$49:$BZ$49,MATCH($L25,Summary!$C$15:$BZ$15,0)+1),"")&lt;&gt;"",IFERROR(INDEX(Summary!$C$49:$BZ$49,MATCH($L25,Summary!$C$15:$BZ$15,0)+1),"")&lt;&gt;M25,ISNUMBER(IFERROR(INDEX(Summary!$C$49:$BZ$49,MATCH($L25,Summary!$C$15:$BZ$15,0)+1),""))),INDEX(Summary!$C$49:$BZ$49,MATCH($L25,Summary!$C$15:$BZ$15,0)+1),""),"")</f>
        <v/>
      </c>
      <c r="O25" s="483">
        <f t="shared" si="1"/>
        <v>220</v>
      </c>
      <c r="P25" s="642"/>
      <c r="R25" s="1501" t="s">
        <v>55</v>
      </c>
      <c r="S25" s="1508">
        <v>8.5000000000000006E-2</v>
      </c>
      <c r="T25" s="639"/>
      <c r="U25" s="639"/>
      <c r="V25" s="639"/>
    </row>
    <row r="26" spans="1:22">
      <c r="A26" s="22" t="s">
        <v>32</v>
      </c>
      <c r="B26" s="772">
        <v>7.5999999999999998E-2</v>
      </c>
      <c r="C26" s="766">
        <v>5.5E-2</v>
      </c>
      <c r="D26" s="767">
        <v>0</v>
      </c>
      <c r="E26" s="682">
        <f>IFERROR(IF(AND(IFERROR(INDEX(Summary!$C$46:$BZ$46,MATCH($A26,Summary!$C$15:$BZ$15,0)+1),"")&lt;&gt;"",IFERROR(INDEX(Summary!$C$46:$BZ$46,MATCH($A26,Summary!$C$15:$BZ$15,0)+1),"")&lt;&gt;B26),INDEX(Summary!$C$46:$BZ$46,MATCH($A26,Summary!$C$15:$BZ$15,0)+1),VLOOKUP($A26,$R$15:$S$63,2,0)),"")</f>
        <v>7.3999999999999996E-2</v>
      </c>
      <c r="F26" s="683" t="str">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
      </c>
      <c r="G26" s="683" t="str">
        <f>IFERROR(IF(AND(IFERROR(ROUND(INDEX(Summary!$C$38:$BZ$38,MATCH($A26,Summary!$C$15:$BZ$15,0)+1),3),"")&lt;&gt;"",IFERROR(ROUND(INDEX(Summary!$C$38:$BZ$38,MATCH($A26,Summary!$C$15:$BZ$15,0)+1),3),"")&lt;&gt;D26),ROUND(INDEX(Summary!$C$38:$BZ$38,MATCH($A26,Summary!$C$15:$BZ$15,0)+1),3),""),"")</f>
        <v/>
      </c>
      <c r="H26" s="772">
        <f t="shared" si="2"/>
        <v>7.3999999999999996E-2</v>
      </c>
      <c r="I26" s="766">
        <f t="shared" si="3"/>
        <v>5.5E-2</v>
      </c>
      <c r="J26" s="767">
        <f t="shared" si="4"/>
        <v>0</v>
      </c>
      <c r="K26" s="275"/>
      <c r="P26" s="642"/>
      <c r="S26" s="639"/>
      <c r="T26" s="639"/>
      <c r="U26" s="639"/>
      <c r="V26" s="639"/>
    </row>
    <row r="27" spans="1:22">
      <c r="A27" s="22" t="s">
        <v>62</v>
      </c>
      <c r="B27" s="772">
        <v>6.5000000000000002E-2</v>
      </c>
      <c r="C27" s="766">
        <v>0</v>
      </c>
      <c r="D27" s="767">
        <v>0</v>
      </c>
      <c r="E27" s="682">
        <f>IFERROR(IF(AND(IFERROR(INDEX(Summary!$C$46:$BZ$46,MATCH($A27,Summary!$C$15:$BZ$15,0)+1),"")&lt;&gt;"",IFERROR(INDEX(Summary!$C$46:$BZ$46,MATCH($A27,Summary!$C$15:$BZ$15,0)+1),"")&lt;&gt;B27),INDEX(Summary!$C$46:$BZ$46,MATCH($A27,Summary!$C$15:$BZ$15,0)+1),VLOOKUP($A27,$R$15:$S$63,2,0)),"")</f>
        <v>3.2000000000000001E-2</v>
      </c>
      <c r="F27" s="683"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3" t="str">
        <f>IFERROR(IF(AND(IFERROR(ROUND(INDEX(Summary!$C$38:$BZ$38,MATCH($A27,Summary!$C$15:$BZ$15,0)+1),3),"")&lt;&gt;"",IFERROR(ROUND(INDEX(Summary!$C$38:$BZ$38,MATCH($A27,Summary!$C$15:$BZ$15,0)+1),3),"")&lt;&gt;D27),ROUND(INDEX(Summary!$C$38:$BZ$38,MATCH($A27,Summary!$C$15:$BZ$15,0)+1),3),""),"")</f>
        <v/>
      </c>
      <c r="H27" s="772">
        <f t="shared" si="2"/>
        <v>3.2000000000000001E-2</v>
      </c>
      <c r="I27" s="766">
        <f t="shared" si="3"/>
        <v>0</v>
      </c>
      <c r="J27" s="767">
        <f t="shared" si="4"/>
        <v>0</v>
      </c>
      <c r="K27" s="275"/>
      <c r="M27" s="656" t="s">
        <v>778</v>
      </c>
      <c r="N27" s="656" t="s">
        <v>48</v>
      </c>
      <c r="P27" s="642"/>
      <c r="S27" s="639"/>
      <c r="T27" s="639"/>
      <c r="U27" s="639"/>
      <c r="V27" s="639"/>
    </row>
    <row r="28" spans="1:22">
      <c r="A28" s="22" t="s">
        <v>27</v>
      </c>
      <c r="B28" s="772">
        <v>1.2999999999999999E-2</v>
      </c>
      <c r="C28" s="766">
        <v>-0.03</v>
      </c>
      <c r="D28" s="768">
        <v>0</v>
      </c>
      <c r="E28" s="682" t="str">
        <f>IFERROR(IF(AND(IFERROR(INDEX(Summary!$C$46:$BZ$46,MATCH($A28,Summary!$C$15:$BZ$15,0)+1),"")&lt;&gt;"",IFERROR(INDEX(Summary!$C$46:$BZ$46,MATCH($A28,Summary!$C$15:$BZ$15,0)+1),"")&lt;&gt;B28),INDEX(Summary!$C$46:$BZ$46,MATCH($A28,Summary!$C$15:$BZ$15,0)+1),VLOOKUP($A28,$R$15:$S$63,2,0)),"")</f>
        <v/>
      </c>
      <c r="F28" s="683" t="str">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
      </c>
      <c r="G28" s="683" t="str">
        <f>IFERROR(IF(AND(IFERROR(ROUND(INDEX(Summary!$C$38:$BZ$38,MATCH($A28,Summary!$C$15:$BZ$15,0)+1),3),"")&lt;&gt;"",IFERROR(ROUND(INDEX(Summary!$C$38:$BZ$38,MATCH($A28,Summary!$C$15:$BZ$15,0)+1),3),"")&lt;&gt;D28),ROUND(INDEX(Summary!$C$38:$BZ$38,MATCH($A28,Summary!$C$15:$BZ$15,0)+1),3),""),"")</f>
        <v/>
      </c>
      <c r="H28" s="772">
        <f t="shared" si="2"/>
        <v>1.2999999999999999E-2</v>
      </c>
      <c r="I28" s="766">
        <f t="shared" si="3"/>
        <v>-0.03</v>
      </c>
      <c r="J28" s="768">
        <f t="shared" si="4"/>
        <v>0</v>
      </c>
      <c r="K28" s="275"/>
      <c r="L28" s="275"/>
      <c r="M28" s="656" t="s">
        <v>554</v>
      </c>
      <c r="N28" s="656" t="s">
        <v>554</v>
      </c>
      <c r="O28" s="1432">
        <f>SUM(O30:O50)</f>
        <v>0</v>
      </c>
      <c r="P28" s="652"/>
      <c r="R28" s="1501" t="s">
        <v>56</v>
      </c>
      <c r="S28" s="1508">
        <v>4.4999999999999998E-2</v>
      </c>
      <c r="T28" s="639"/>
      <c r="U28" s="639"/>
      <c r="V28" s="639"/>
    </row>
    <row r="29" spans="1:22">
      <c r="A29" s="22" t="s">
        <v>63</v>
      </c>
      <c r="B29" s="772">
        <v>0.02</v>
      </c>
      <c r="C29" s="766">
        <v>0</v>
      </c>
      <c r="D29" s="767">
        <v>0</v>
      </c>
      <c r="E29" s="682" t="str">
        <f>IFERROR(IF(AND(IFERROR(INDEX(Summary!$C$46:$BZ$46,MATCH($A29,Summary!$C$15:$BZ$15,0)+1),"")&lt;&gt;"",IFERROR(INDEX(Summary!$C$46:$BZ$46,MATCH($A29,Summary!$C$15:$BZ$15,0)+1),"")&lt;&gt;B29),INDEX(Summary!$C$46:$BZ$46,MATCH($A29,Summary!$C$15:$BZ$15,0)+1),VLOOKUP($A29,$R$15:$S$63,2,0)),"")</f>
        <v/>
      </c>
      <c r="F29" s="683"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3" t="str">
        <f>IFERROR(IF(AND(IFERROR(ROUND(INDEX(Summary!$C$38:$BZ$38,MATCH($A29,Summary!$C$15:$BZ$15,0)+1),3),"")&lt;&gt;"",IFERROR(ROUND(INDEX(Summary!$C$38:$BZ$38,MATCH($A29,Summary!$C$15:$BZ$15,0)+1),3),"")&lt;&gt;D29),ROUND(INDEX(Summary!$C$38:$BZ$38,MATCH($A29,Summary!$C$15:$BZ$15,0)+1),3),""),"")</f>
        <v/>
      </c>
      <c r="H29" s="772">
        <f t="shared" si="2"/>
        <v>0.02</v>
      </c>
      <c r="I29" s="766">
        <f t="shared" si="3"/>
        <v>0</v>
      </c>
      <c r="J29" s="767">
        <f t="shared" si="4"/>
        <v>0</v>
      </c>
      <c r="K29" s="275"/>
      <c r="L29" s="656" t="s">
        <v>46</v>
      </c>
      <c r="M29" s="656" t="s">
        <v>555</v>
      </c>
      <c r="N29" s="656" t="s">
        <v>555</v>
      </c>
      <c r="O29" s="1437" t="s">
        <v>172</v>
      </c>
      <c r="P29" s="642"/>
      <c r="S29" s="639"/>
      <c r="T29" s="639"/>
      <c r="U29" s="639"/>
      <c r="V29" s="639"/>
    </row>
    <row r="30" spans="1:22">
      <c r="A30" s="22" t="s">
        <v>28</v>
      </c>
      <c r="B30" s="772">
        <v>0.01</v>
      </c>
      <c r="C30" s="766">
        <v>0</v>
      </c>
      <c r="D30" s="767">
        <v>0</v>
      </c>
      <c r="E30" s="682" t="str">
        <f>IFERROR(IF(AND(IFERROR(INDEX(Summary!$C$46:$BZ$46,MATCH($A30,Summary!$C$15:$BZ$15,0)+1),"")&lt;&gt;"",IFERROR(INDEX(Summary!$C$46:$BZ$46,MATCH($A30,Summary!$C$15:$BZ$15,0)+1),"")&lt;&gt;B30),INDEX(Summary!$C$46:$BZ$46,MATCH($A30,Summary!$C$15:$BZ$15,0)+1),VLOOKUP($A30,$R$15:$S$63,2,0)),"")</f>
        <v/>
      </c>
      <c r="F30" s="683" t="str">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
      </c>
      <c r="G30" s="683" t="str">
        <f>IFERROR(IF(AND(IFERROR(ROUND(INDEX(Summary!$C$38:$BZ$38,MATCH($A30,Summary!$C$15:$BZ$15,0)+1),3),"")&lt;&gt;"",IFERROR(ROUND(INDEX(Summary!$C$38:$BZ$38,MATCH($A30,Summary!$C$15:$BZ$15,0)+1),3),"")&lt;&gt;D30),ROUND(INDEX(Summary!$C$38:$BZ$38,MATCH($A30,Summary!$C$15:$BZ$15,0)+1),3),""),"")</f>
        <v/>
      </c>
      <c r="H30" s="772">
        <f t="shared" si="2"/>
        <v>0.01</v>
      </c>
      <c r="I30" s="766">
        <f t="shared" si="3"/>
        <v>0</v>
      </c>
      <c r="J30" s="767">
        <f t="shared" si="4"/>
        <v>0</v>
      </c>
      <c r="K30" s="275"/>
      <c r="L30" s="1403" t="s">
        <v>5</v>
      </c>
      <c r="M30" s="1402">
        <v>0.107</v>
      </c>
      <c r="N30" s="1429">
        <v>0.107</v>
      </c>
      <c r="O30" s="1429">
        <f>IF(N30=M30,0,1)</f>
        <v>0</v>
      </c>
      <c r="P30" s="642"/>
      <c r="R30" s="1501" t="s">
        <v>57</v>
      </c>
      <c r="S30" s="1508">
        <v>7.8E-2</v>
      </c>
      <c r="T30" s="639"/>
      <c r="U30" s="639"/>
      <c r="V30" s="639"/>
    </row>
    <row r="31" spans="1:22">
      <c r="A31" s="22" t="s">
        <v>64</v>
      </c>
      <c r="B31" s="772">
        <v>0.03</v>
      </c>
      <c r="C31" s="766">
        <v>0</v>
      </c>
      <c r="D31" s="767">
        <v>0</v>
      </c>
      <c r="E31" s="682">
        <f>IFERROR(IF(AND(IFERROR(INDEX(Summary!$C$46:$BZ$46,MATCH($A31,Summary!$C$15:$BZ$15,0)+1),"")&lt;&gt;"",IFERROR(INDEX(Summary!$C$46:$BZ$46,MATCH($A31,Summary!$C$15:$BZ$15,0)+1),"")&lt;&gt;B31),INDEX(Summary!$C$46:$BZ$46,MATCH($A31,Summary!$C$15:$BZ$15,0)+1),VLOOKUP($A31,$R$15:$S$63,2,0)),"")</f>
        <v>3.1E-2</v>
      </c>
      <c r="F31" s="683"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3" t="str">
        <f>IFERROR(IF(AND(IFERROR(ROUND(INDEX(Summary!$C$38:$BZ$38,MATCH($A31,Summary!$C$15:$BZ$15,0)+1),3),"")&lt;&gt;"",IFERROR(ROUND(INDEX(Summary!$C$38:$BZ$38,MATCH($A31,Summary!$C$15:$BZ$15,0)+1),3),"")&lt;&gt;D31),ROUND(INDEX(Summary!$C$38:$BZ$38,MATCH($A31,Summary!$C$15:$BZ$15,0)+1),3),""),"")</f>
        <v/>
      </c>
      <c r="H31" s="772">
        <f t="shared" si="2"/>
        <v>3.1E-2</v>
      </c>
      <c r="I31" s="766">
        <f t="shared" si="3"/>
        <v>0</v>
      </c>
      <c r="J31" s="767">
        <f t="shared" si="4"/>
        <v>0</v>
      </c>
      <c r="K31" s="275"/>
      <c r="L31" s="1403" t="s">
        <v>7</v>
      </c>
      <c r="M31" s="1049">
        <v>0.104</v>
      </c>
      <c r="N31" s="1430">
        <v>0.104</v>
      </c>
      <c r="O31" s="1430">
        <f t="shared" ref="O31:O50" si="6">IF(N31=M31,0,1)</f>
        <v>0</v>
      </c>
      <c r="P31" s="642"/>
      <c r="R31" s="1501" t="s">
        <v>58</v>
      </c>
      <c r="S31" s="1508">
        <v>3.6999999999999998E-2</v>
      </c>
      <c r="T31" s="639"/>
      <c r="U31" s="639"/>
      <c r="V31" s="639"/>
    </row>
    <row r="32" spans="1:22">
      <c r="A32" s="22" t="s">
        <v>65</v>
      </c>
      <c r="B32" s="772">
        <v>2.7E-2</v>
      </c>
      <c r="C32" s="766">
        <v>0</v>
      </c>
      <c r="D32" s="767">
        <v>0</v>
      </c>
      <c r="E32" s="682">
        <f>IFERROR(IF(AND(IFERROR(INDEX(Summary!$C$46:$BZ$46,MATCH($A32,Summary!$C$15:$BZ$15,0)+1),"")&lt;&gt;"",IFERROR(INDEX(Summary!$C$46:$BZ$46,MATCH($A32,Summary!$C$15:$BZ$15,0)+1),"")&lt;&gt;B32),INDEX(Summary!$C$46:$BZ$46,MATCH($A32,Summary!$C$15:$BZ$15,0)+1),VLOOKUP($A32,$R$15:$S$63,2,0)),"")</f>
        <v>2.8000000000000001E-2</v>
      </c>
      <c r="F32" s="683"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3" t="str">
        <f>IFERROR(IF(AND(IFERROR(ROUND(INDEX(Summary!$C$38:$BZ$38,MATCH($A32,Summary!$C$15:$BZ$15,0)+1),3),"")&lt;&gt;"",IFERROR(ROUND(INDEX(Summary!$C$38:$BZ$38,MATCH($A32,Summary!$C$15:$BZ$15,0)+1),3),"")&lt;&gt;D32),ROUND(INDEX(Summary!$C$38:$BZ$38,MATCH($A32,Summary!$C$15:$BZ$15,0)+1),3),""),"")</f>
        <v/>
      </c>
      <c r="H32" s="772">
        <f t="shared" si="2"/>
        <v>2.8000000000000001E-2</v>
      </c>
      <c r="I32" s="766">
        <f t="shared" si="3"/>
        <v>0</v>
      </c>
      <c r="J32" s="767">
        <f t="shared" si="4"/>
        <v>0</v>
      </c>
      <c r="K32" s="275"/>
      <c r="L32" s="1403" t="s">
        <v>24</v>
      </c>
      <c r="M32" s="1049">
        <v>8.5999999999999993E-2</v>
      </c>
      <c r="N32" s="1430">
        <v>8.5999999999999993E-2</v>
      </c>
      <c r="O32" s="1430">
        <f t="shared" si="6"/>
        <v>0</v>
      </c>
      <c r="P32" s="642"/>
      <c r="S32" s="639"/>
      <c r="T32" s="639"/>
      <c r="U32" s="639"/>
      <c r="V32" s="639"/>
    </row>
    <row r="33" spans="1:22">
      <c r="A33" s="22" t="s">
        <v>18</v>
      </c>
      <c r="B33" s="772">
        <v>2.7E-2</v>
      </c>
      <c r="C33" s="766">
        <v>5.0000000000000001E-3</v>
      </c>
      <c r="D33" s="768">
        <v>0</v>
      </c>
      <c r="E33" s="682" t="str">
        <f>IFERROR(IF(AND(IFERROR(INDEX(Summary!$C$46:$BZ$46,MATCH($A33,Summary!$C$15:$BZ$15,0)+1),"")&lt;&gt;"",IFERROR(INDEX(Summary!$C$46:$BZ$46,MATCH($A33,Summary!$C$15:$BZ$15,0)+1),"")&lt;&gt;B33),INDEX(Summary!$C$46:$BZ$46,MATCH($A33,Summary!$C$15:$BZ$15,0)+1),VLOOKUP($A33,$R$15:$S$63,2,0)),"")</f>
        <v/>
      </c>
      <c r="F33" s="683">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0.05</v>
      </c>
      <c r="G33" s="683" t="str">
        <f>IFERROR(IF(AND(IFERROR(ROUND(INDEX(Summary!$C$38:$BZ$38,MATCH($A33,Summary!$C$15:$BZ$15,0)+1),3),"")&lt;&gt;"",IFERROR(ROUND(INDEX(Summary!$C$38:$BZ$38,MATCH($A33,Summary!$C$15:$BZ$15,0)+1),3),"")&lt;&gt;D33),ROUND(INDEX(Summary!$C$38:$BZ$38,MATCH($A33,Summary!$C$15:$BZ$15,0)+1),3),""),"")</f>
        <v/>
      </c>
      <c r="H33" s="772">
        <f t="shared" si="2"/>
        <v>2.7E-2</v>
      </c>
      <c r="I33" s="766">
        <f t="shared" si="3"/>
        <v>0.05</v>
      </c>
      <c r="J33" s="768">
        <f t="shared" si="4"/>
        <v>0</v>
      </c>
      <c r="K33" s="275"/>
      <c r="L33" s="1403" t="s">
        <v>25</v>
      </c>
      <c r="M33" s="1049">
        <v>8.1000000000000003E-2</v>
      </c>
      <c r="N33" s="1430">
        <v>8.1000000000000003E-2</v>
      </c>
      <c r="O33" s="1430">
        <f t="shared" si="6"/>
        <v>0</v>
      </c>
      <c r="P33" s="652"/>
      <c r="R33" s="1501" t="s">
        <v>59</v>
      </c>
      <c r="S33" s="1508">
        <v>4.2999999999999997E-2</v>
      </c>
      <c r="T33" s="639"/>
      <c r="U33" s="639"/>
      <c r="V33" s="639"/>
    </row>
    <row r="34" spans="1:22">
      <c r="A34" s="22" t="s">
        <v>66</v>
      </c>
      <c r="B34" s="772">
        <v>3.4000000000000002E-2</v>
      </c>
      <c r="C34" s="766">
        <v>0</v>
      </c>
      <c r="D34" s="767">
        <v>0</v>
      </c>
      <c r="E34" s="682" t="str">
        <f>IFERROR(IF(AND(IFERROR(INDEX(Summary!$C$46:$BZ$46,MATCH($A34,Summary!$C$15:$BZ$15,0)+1),"")&lt;&gt;"",IFERROR(INDEX(Summary!$C$46:$BZ$46,MATCH($A34,Summary!$C$15:$BZ$15,0)+1),"")&lt;&gt;B34),INDEX(Summary!$C$46:$BZ$46,MATCH($A34,Summary!$C$15:$BZ$15,0)+1),VLOOKUP($A34,$R$15:$S$63,2,0)),"")</f>
        <v/>
      </c>
      <c r="F34" s="683"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3" t="str">
        <f>IFERROR(IF(AND(IFERROR(ROUND(INDEX(Summary!$C$38:$BZ$38,MATCH($A34,Summary!$C$15:$BZ$15,0)+1),3),"")&lt;&gt;"",IFERROR(ROUND(INDEX(Summary!$C$38:$BZ$38,MATCH($A34,Summary!$C$15:$BZ$15,0)+1),3),"")&lt;&gt;D34),ROUND(INDEX(Summary!$C$38:$BZ$38,MATCH($A34,Summary!$C$15:$BZ$15,0)+1),3),""),"")</f>
        <v/>
      </c>
      <c r="H34" s="772">
        <f t="shared" si="2"/>
        <v>3.4000000000000002E-2</v>
      </c>
      <c r="I34" s="766">
        <f t="shared" si="3"/>
        <v>0</v>
      </c>
      <c r="J34" s="767">
        <f t="shared" si="4"/>
        <v>0</v>
      </c>
      <c r="K34" s="275"/>
      <c r="L34" s="1403" t="s">
        <v>6</v>
      </c>
      <c r="M34" s="1049">
        <v>9.6000000000000002E-2</v>
      </c>
      <c r="N34" s="1430">
        <v>9.6000000000000002E-2</v>
      </c>
      <c r="O34" s="1430">
        <f t="shared" si="6"/>
        <v>0</v>
      </c>
      <c r="P34" s="642"/>
      <c r="S34" s="639"/>
      <c r="T34" s="639"/>
      <c r="U34" s="639"/>
      <c r="V34" s="639"/>
    </row>
    <row r="35" spans="1:22">
      <c r="A35" s="22" t="s">
        <v>67</v>
      </c>
      <c r="B35" s="772">
        <v>0.02</v>
      </c>
      <c r="C35" s="766">
        <v>0</v>
      </c>
      <c r="D35" s="767">
        <v>0</v>
      </c>
      <c r="E35" s="682">
        <f>IFERROR(IF(AND(IFERROR(INDEX(Summary!$C$46:$BZ$46,MATCH($A35,Summary!$C$15:$BZ$15,0)+1),"")&lt;&gt;"",IFERROR(INDEX(Summary!$C$46:$BZ$46,MATCH($A35,Summary!$C$15:$BZ$15,0)+1),"")&lt;&gt;B35),INDEX(Summary!$C$46:$BZ$46,MATCH($A35,Summary!$C$15:$BZ$15,0)+1),VLOOKUP($A35,$R$15:$S$63,2,0)),"")</f>
        <v>3.2000000000000001E-2</v>
      </c>
      <c r="F35" s="683"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3" t="str">
        <f>IFERROR(IF(AND(IFERROR(ROUND(INDEX(Summary!$C$38:$BZ$38,MATCH($A35,Summary!$C$15:$BZ$15,0)+1),3),"")&lt;&gt;"",IFERROR(ROUND(INDEX(Summary!$C$38:$BZ$38,MATCH($A35,Summary!$C$15:$BZ$15,0)+1),3),"")&lt;&gt;D35),ROUND(INDEX(Summary!$C$38:$BZ$38,MATCH($A35,Summary!$C$15:$BZ$15,0)+1),3),""),"")</f>
        <v/>
      </c>
      <c r="H35" s="772">
        <f t="shared" si="2"/>
        <v>3.2000000000000001E-2</v>
      </c>
      <c r="I35" s="766">
        <f t="shared" si="3"/>
        <v>0</v>
      </c>
      <c r="J35" s="767">
        <f t="shared" si="4"/>
        <v>0</v>
      </c>
      <c r="K35" s="275"/>
      <c r="L35" s="1404" t="s">
        <v>23</v>
      </c>
      <c r="M35" s="1049">
        <v>8.8999999999999996E-2</v>
      </c>
      <c r="N35" s="1430">
        <v>8.8999999999999996E-2</v>
      </c>
      <c r="O35" s="1430">
        <f t="shared" si="6"/>
        <v>0</v>
      </c>
      <c r="P35" s="642"/>
      <c r="S35" s="639"/>
      <c r="T35" s="639"/>
      <c r="U35" s="639"/>
      <c r="V35" s="639"/>
    </row>
    <row r="36" spans="1:22">
      <c r="A36" s="22" t="s">
        <v>68</v>
      </c>
      <c r="B36" s="772">
        <v>5.0999999999999997E-2</v>
      </c>
      <c r="C36" s="766">
        <v>0</v>
      </c>
      <c r="D36" s="767">
        <v>0</v>
      </c>
      <c r="E36" s="682">
        <f>IFERROR(IF(AND(IFERROR(INDEX(Summary!$C$46:$BZ$46,MATCH($A36,Summary!$C$15:$BZ$15,0)+1),"")&lt;&gt;"",IFERROR(INDEX(Summary!$C$46:$BZ$46,MATCH($A36,Summary!$C$15:$BZ$15,0)+1),"")&lt;&gt;B36),INDEX(Summary!$C$46:$BZ$46,MATCH($A36,Summary!$C$15:$BZ$15,0)+1),VLOOKUP($A36,$R$15:$S$63,2,0)),"")</f>
        <v>4.2999999999999997E-2</v>
      </c>
      <c r="F36" s="683"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3" t="str">
        <f>IFERROR(IF(AND(IFERROR(ROUND(INDEX(Summary!$C$38:$BZ$38,MATCH($A36,Summary!$C$15:$BZ$15,0)+1),3),"")&lt;&gt;"",IFERROR(ROUND(INDEX(Summary!$C$38:$BZ$38,MATCH($A36,Summary!$C$15:$BZ$15,0)+1),3),"")&lt;&gt;D36),ROUND(INDEX(Summary!$C$38:$BZ$38,MATCH($A36,Summary!$C$15:$BZ$15,0)+1),3),""),"")</f>
        <v/>
      </c>
      <c r="H36" s="772">
        <f t="shared" si="2"/>
        <v>4.2999999999999997E-2</v>
      </c>
      <c r="I36" s="766">
        <f t="shared" si="3"/>
        <v>0</v>
      </c>
      <c r="J36" s="767">
        <f t="shared" si="4"/>
        <v>0</v>
      </c>
      <c r="K36" s="275"/>
      <c r="L36" s="1404" t="s">
        <v>26</v>
      </c>
      <c r="M36" s="1049">
        <v>8.1000000000000003E-2</v>
      </c>
      <c r="N36" s="1430">
        <v>8.1000000000000003E-2</v>
      </c>
      <c r="O36" s="1430">
        <f t="shared" si="6"/>
        <v>0</v>
      </c>
      <c r="P36" s="642"/>
      <c r="S36" s="639"/>
      <c r="T36" s="639"/>
      <c r="U36" s="639"/>
      <c r="V36" s="639"/>
    </row>
    <row r="37" spans="1:22">
      <c r="A37" s="22" t="s">
        <v>22</v>
      </c>
      <c r="B37" s="772">
        <v>5.1999999999999998E-2</v>
      </c>
      <c r="C37" s="766">
        <v>-2E-3</v>
      </c>
      <c r="D37" s="768">
        <v>2.1000000000000001E-2</v>
      </c>
      <c r="E37" s="682" t="str">
        <f>IFERROR(IF(AND(IFERROR(INDEX(Summary!$C$46:$BZ$46,MATCH($A37,Summary!$C$15:$BZ$15,0)+1),"")&lt;&gt;"",IFERROR(INDEX(Summary!$C$46:$BZ$46,MATCH($A37,Summary!$C$15:$BZ$15,0)+1),"")&lt;&gt;B37),INDEX(Summary!$C$46:$BZ$46,MATCH($A37,Summary!$C$15:$BZ$15,0)+1),VLOOKUP($A37,$R$15:$S$63,2,0)),"")</f>
        <v/>
      </c>
      <c r="F37" s="683">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-1.6E-2</v>
      </c>
      <c r="G37" s="683" t="str">
        <f>IFERROR(IF(AND(IFERROR(ROUND(INDEX(Summary!$C$38:$BZ$38,MATCH($A37,Summary!$C$15:$BZ$15,0)+1),3),"")&lt;&gt;"",IFERROR(ROUND(INDEX(Summary!$C$38:$BZ$38,MATCH($A37,Summary!$C$15:$BZ$15,0)+1),3),"")&lt;&gt;D37),ROUND(INDEX(Summary!$C$38:$BZ$38,MATCH($A37,Summary!$C$15:$BZ$15,0)+1),3),""),"")</f>
        <v/>
      </c>
      <c r="H37" s="772">
        <f t="shared" si="2"/>
        <v>5.1999999999999998E-2</v>
      </c>
      <c r="I37" s="766">
        <f t="shared" si="3"/>
        <v>-1.6E-2</v>
      </c>
      <c r="J37" s="768">
        <f t="shared" si="4"/>
        <v>2.1000000000000001E-2</v>
      </c>
      <c r="K37" s="275"/>
      <c r="L37" s="1404" t="s">
        <v>32</v>
      </c>
      <c r="M37" s="1049">
        <v>8.1000000000000003E-2</v>
      </c>
      <c r="N37" s="1430">
        <v>8.1000000000000003E-2</v>
      </c>
      <c r="O37" s="1430">
        <f t="shared" si="6"/>
        <v>0</v>
      </c>
      <c r="P37" s="652"/>
      <c r="R37" s="1501" t="s">
        <v>60</v>
      </c>
      <c r="S37" s="1508">
        <v>3.9E-2</v>
      </c>
      <c r="T37" s="639"/>
      <c r="U37" s="639"/>
      <c r="V37" s="639"/>
    </row>
    <row r="38" spans="1:22">
      <c r="A38" s="22" t="s">
        <v>69</v>
      </c>
      <c r="B38" s="772">
        <v>4.4999999999999998E-2</v>
      </c>
      <c r="C38" s="766">
        <v>0</v>
      </c>
      <c r="D38" s="771">
        <v>0</v>
      </c>
      <c r="E38" s="682">
        <f>IFERROR(IF(AND(IFERROR(INDEX(Summary!$C$46:$BZ$46,MATCH($A38,Summary!$C$15:$BZ$15,0)+1),"")&lt;&gt;"",IFERROR(INDEX(Summary!$C$46:$BZ$46,MATCH($A38,Summary!$C$15:$BZ$15,0)+1),"")&lt;&gt;B38),INDEX(Summary!$C$46:$BZ$46,MATCH($A38,Summary!$C$15:$BZ$15,0)+1),VLOOKUP($A38,$R$15:$S$63,2,0)),"")</f>
        <v>3.1E-2</v>
      </c>
      <c r="F38" s="683"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3" t="str">
        <f>IFERROR(IF(AND(IFERROR(ROUND(INDEX(Summary!$C$38:$BZ$38,MATCH($A38,Summary!$C$15:$BZ$15,0)+1),3),"")&lt;&gt;"",IFERROR(ROUND(INDEX(Summary!$C$38:$BZ$38,MATCH($A38,Summary!$C$15:$BZ$15,0)+1),3),"")&lt;&gt;D38),ROUND(INDEX(Summary!$C$38:$BZ$38,MATCH($A38,Summary!$C$15:$BZ$15,0)+1),3),""),"")</f>
        <v/>
      </c>
      <c r="H38" s="772">
        <f t="shared" si="2"/>
        <v>3.1E-2</v>
      </c>
      <c r="I38" s="766">
        <f t="shared" si="3"/>
        <v>0</v>
      </c>
      <c r="J38" s="771">
        <f t="shared" si="4"/>
        <v>0</v>
      </c>
      <c r="K38" s="275"/>
      <c r="L38" s="1404" t="s">
        <v>27</v>
      </c>
      <c r="M38" s="1049">
        <v>8.1000000000000003E-2</v>
      </c>
      <c r="N38" s="1430">
        <v>8.1000000000000003E-2</v>
      </c>
      <c r="O38" s="1430">
        <f t="shared" si="6"/>
        <v>0</v>
      </c>
      <c r="P38" s="642"/>
      <c r="R38" s="1501" t="s">
        <v>61</v>
      </c>
      <c r="S38" s="1508" t="s">
        <v>544</v>
      </c>
      <c r="T38" s="639"/>
      <c r="U38" s="639"/>
      <c r="V38" s="639"/>
    </row>
    <row r="39" spans="1:22">
      <c r="A39" s="22" t="s">
        <v>16</v>
      </c>
      <c r="B39" s="772">
        <v>4.1000000000000002E-2</v>
      </c>
      <c r="C39" s="766">
        <v>3.1E-2</v>
      </c>
      <c r="D39" s="768">
        <v>0</v>
      </c>
      <c r="E39" s="682" t="str">
        <f>IFERROR(IF(AND(IFERROR(INDEX(Summary!$C$46:$BZ$46,MATCH($A39,Summary!$C$15:$BZ$15,0)+1),"")&lt;&gt;"",IFERROR(INDEX(Summary!$C$46:$BZ$46,MATCH($A39,Summary!$C$15:$BZ$15,0)+1),"")&lt;&gt;B39),INDEX(Summary!$C$46:$BZ$46,MATCH($A39,Summary!$C$15:$BZ$15,0)+1),VLOOKUP($A39,$R$15:$S$63,2,0)),"")</f>
        <v/>
      </c>
      <c r="F39" s="683" t="str">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
      </c>
      <c r="G39" s="683" t="str">
        <f>IFERROR(IF(AND(IFERROR(ROUND(INDEX(Summary!$C$38:$BZ$38,MATCH($A39,Summary!$C$15:$BZ$15,0)+1),3),"")&lt;&gt;"",IFERROR(ROUND(INDEX(Summary!$C$38:$BZ$38,MATCH($A39,Summary!$C$15:$BZ$15,0)+1),3),"")&lt;&gt;D39),ROUND(INDEX(Summary!$C$38:$BZ$38,MATCH($A39,Summary!$C$15:$BZ$15,0)+1),3),""),"")</f>
        <v/>
      </c>
      <c r="H39" s="772">
        <f t="shared" si="2"/>
        <v>4.1000000000000002E-2</v>
      </c>
      <c r="I39" s="766">
        <f t="shared" si="3"/>
        <v>3.1E-2</v>
      </c>
      <c r="J39" s="768">
        <f t="shared" si="4"/>
        <v>0</v>
      </c>
      <c r="K39" s="275"/>
      <c r="L39" s="1404" t="s">
        <v>63</v>
      </c>
      <c r="M39" s="1049">
        <v>8.1000000000000003E-2</v>
      </c>
      <c r="N39" s="1430">
        <v>8.1000000000000003E-2</v>
      </c>
      <c r="O39" s="1430">
        <f t="shared" si="6"/>
        <v>0</v>
      </c>
      <c r="P39" s="652"/>
      <c r="R39" s="639"/>
      <c r="S39" s="639"/>
      <c r="T39" s="639"/>
      <c r="U39" s="639"/>
      <c r="V39" s="639"/>
    </row>
    <row r="40" spans="1:22">
      <c r="A40" s="22" t="s">
        <v>29</v>
      </c>
      <c r="B40" s="772">
        <v>0.02</v>
      </c>
      <c r="C40" s="766">
        <v>0</v>
      </c>
      <c r="D40" s="767">
        <v>0</v>
      </c>
      <c r="E40" s="682">
        <f>IFERROR(IF(AND(IFERROR(INDEX(Summary!$C$46:$BZ$46,MATCH($A40,Summary!$C$15:$BZ$15,0)+1),"")&lt;&gt;"",IFERROR(INDEX(Summary!$C$46:$BZ$46,MATCH($A40,Summary!$C$15:$BZ$15,0)+1),"")&lt;&gt;B40),INDEX(Summary!$C$46:$BZ$46,MATCH($A40,Summary!$C$15:$BZ$15,0)+1),VLOOKUP($A40,$R$15:$S$63,2,0)),"")</f>
        <v>2.4E-2</v>
      </c>
      <c r="F40" s="683"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3" t="str">
        <f>IFERROR(IF(AND(IFERROR(ROUND(INDEX(Summary!$C$38:$BZ$38,MATCH($A40,Summary!$C$15:$BZ$15,0)+1),3),"")&lt;&gt;"",IFERROR(ROUND(INDEX(Summary!$C$38:$BZ$38,MATCH($A40,Summary!$C$15:$BZ$15,0)+1),3),"")&lt;&gt;D40),ROUND(INDEX(Summary!$C$38:$BZ$38,MATCH($A40,Summary!$C$15:$BZ$15,0)+1),3),""),"")</f>
        <v/>
      </c>
      <c r="H40" s="772">
        <f t="shared" si="2"/>
        <v>2.4E-2</v>
      </c>
      <c r="I40" s="766">
        <f t="shared" si="3"/>
        <v>0</v>
      </c>
      <c r="J40" s="767">
        <f t="shared" si="4"/>
        <v>0</v>
      </c>
      <c r="K40" s="275"/>
      <c r="L40" s="1404" t="s">
        <v>28</v>
      </c>
      <c r="M40" s="1049">
        <v>8.1000000000000003E-2</v>
      </c>
      <c r="N40" s="1430">
        <v>8.1000000000000003E-2</v>
      </c>
      <c r="O40" s="1430">
        <f t="shared" si="6"/>
        <v>0</v>
      </c>
      <c r="P40" s="642"/>
      <c r="R40" s="1501" t="s">
        <v>62</v>
      </c>
      <c r="S40" s="1508">
        <v>3.2000000000000001E-2</v>
      </c>
      <c r="T40" s="639"/>
      <c r="U40" s="639"/>
      <c r="V40" s="639"/>
    </row>
    <row r="41" spans="1:22">
      <c r="A41" s="22" t="s">
        <v>70</v>
      </c>
      <c r="B41" s="772">
        <v>3.4000000000000002E-2</v>
      </c>
      <c r="C41" s="766">
        <v>0</v>
      </c>
      <c r="D41" s="767">
        <v>0</v>
      </c>
      <c r="E41" s="682" t="str">
        <f>IFERROR(IF(AND(IFERROR(INDEX(Summary!$C$46:$BZ$46,MATCH($A41,Summary!$C$15:$BZ$15,0)+1),"")&lt;&gt;"",IFERROR(INDEX(Summary!$C$46:$BZ$46,MATCH($A41,Summary!$C$15:$BZ$15,0)+1),"")&lt;&gt;B41),INDEX(Summary!$C$46:$BZ$46,MATCH($A41,Summary!$C$15:$BZ$15,0)+1),VLOOKUP($A41,$R$15:$S$63,2,0)),"")</f>
        <v/>
      </c>
      <c r="F41" s="683"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3" t="str">
        <f>IFERROR(IF(AND(IFERROR(ROUND(INDEX(Summary!$C$38:$BZ$38,MATCH($A41,Summary!$C$15:$BZ$15,0)+1),3),"")&lt;&gt;"",IFERROR(ROUND(INDEX(Summary!$C$38:$BZ$38,MATCH($A41,Summary!$C$15:$BZ$15,0)+1),3),"")&lt;&gt;D41),ROUND(INDEX(Summary!$C$38:$BZ$38,MATCH($A41,Summary!$C$15:$BZ$15,0)+1),3),""),"")</f>
        <v/>
      </c>
      <c r="H41" s="772">
        <f t="shared" si="2"/>
        <v>3.4000000000000002E-2</v>
      </c>
      <c r="I41" s="766">
        <f t="shared" si="3"/>
        <v>0</v>
      </c>
      <c r="J41" s="767">
        <f t="shared" si="4"/>
        <v>0</v>
      </c>
      <c r="K41" s="275"/>
      <c r="L41" s="1404" t="s">
        <v>18</v>
      </c>
      <c r="M41" s="1049">
        <v>8.6999999999999994E-2</v>
      </c>
      <c r="N41" s="1430">
        <v>8.6999999999999994E-2</v>
      </c>
      <c r="O41" s="1430">
        <f t="shared" si="6"/>
        <v>0</v>
      </c>
      <c r="P41" s="642"/>
      <c r="R41" s="1501" t="s">
        <v>64</v>
      </c>
      <c r="S41" s="1508">
        <v>3.1E-2</v>
      </c>
      <c r="T41" s="639"/>
      <c r="U41" s="639"/>
      <c r="V41" s="639"/>
    </row>
    <row r="42" spans="1:22">
      <c r="A42" s="22" t="s">
        <v>71</v>
      </c>
      <c r="B42" s="772">
        <v>0.114</v>
      </c>
      <c r="C42" s="766">
        <v>2.5000000000000001E-2</v>
      </c>
      <c r="D42" s="768">
        <v>0</v>
      </c>
      <c r="E42" s="682" t="str">
        <f>IFERROR(IF(AND(IFERROR(INDEX(Summary!$C$46:$BZ$46,MATCH($A42,Summary!$C$15:$BZ$15,0)+1),"")&lt;&gt;"",IFERROR(INDEX(Summary!$C$46:$BZ$46,MATCH($A42,Summary!$C$15:$BZ$15,0)+1),"")&lt;&gt;B42),INDEX(Summary!$C$46:$BZ$46,MATCH($A42,Summary!$C$15:$BZ$15,0)+1),VLOOKUP($A42,$R$15:$S$63,2,0)),"")</f>
        <v/>
      </c>
      <c r="F42" s="683" t="str">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
      </c>
      <c r="G42" s="683" t="str">
        <f>IFERROR(IF(AND(IFERROR(ROUND(INDEX(Summary!$C$38:$BZ$38,MATCH($A42,Summary!$C$15:$BZ$15,0)+1),3),"")&lt;&gt;"",IFERROR(ROUND(INDEX(Summary!$C$38:$BZ$38,MATCH($A42,Summary!$C$15:$BZ$15,0)+1),3),"")&lt;&gt;D42),ROUND(INDEX(Summary!$C$38:$BZ$38,MATCH($A42,Summary!$C$15:$BZ$15,0)+1),3),""),"")</f>
        <v/>
      </c>
      <c r="H42" s="772">
        <f t="shared" si="2"/>
        <v>0.114</v>
      </c>
      <c r="I42" s="766">
        <f t="shared" si="3"/>
        <v>2.5000000000000001E-2</v>
      </c>
      <c r="J42" s="768">
        <f t="shared" si="4"/>
        <v>0</v>
      </c>
      <c r="K42" s="275"/>
      <c r="L42" s="1404" t="s">
        <v>22</v>
      </c>
      <c r="M42" s="1049">
        <v>8.3000000000000004E-2</v>
      </c>
      <c r="N42" s="1430">
        <v>8.3000000000000004E-2</v>
      </c>
      <c r="O42" s="1430">
        <f t="shared" si="6"/>
        <v>0</v>
      </c>
      <c r="P42" s="652"/>
      <c r="R42" s="1500" t="s">
        <v>65</v>
      </c>
      <c r="S42" s="1508">
        <v>2.8000000000000001E-2</v>
      </c>
      <c r="T42" s="639"/>
      <c r="U42" s="639"/>
      <c r="V42" s="639"/>
    </row>
    <row r="43" spans="1:22">
      <c r="A43" s="22" t="s">
        <v>72</v>
      </c>
      <c r="B43" s="772">
        <v>1.4E-2</v>
      </c>
      <c r="C43" s="766">
        <v>0</v>
      </c>
      <c r="D43" s="767">
        <v>0</v>
      </c>
      <c r="E43" s="682">
        <f>IFERROR(IF(AND(IFERROR(INDEX(Summary!$C$46:$BZ$46,MATCH($A43,Summary!$C$15:$BZ$15,0)+1),"")&lt;&gt;"",IFERROR(INDEX(Summary!$C$46:$BZ$46,MATCH($A43,Summary!$C$15:$BZ$15,0)+1),"")&lt;&gt;B43),INDEX(Summary!$C$46:$BZ$46,MATCH($A43,Summary!$C$15:$BZ$15,0)+1),VLOOKUP($A43,$R$15:$S$63,2,0)),"")</f>
        <v>3.0000000000000001E-3</v>
      </c>
      <c r="F43" s="683"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3" t="str">
        <f>IFERROR(IF(AND(IFERROR(ROUND(INDEX(Summary!$C$38:$BZ$38,MATCH($A43,Summary!$C$15:$BZ$15,0)+1),3),"")&lt;&gt;"",IFERROR(ROUND(INDEX(Summary!$C$38:$BZ$38,MATCH($A43,Summary!$C$15:$BZ$15,0)+1),3),"")&lt;&gt;D43),ROUND(INDEX(Summary!$C$38:$BZ$38,MATCH($A43,Summary!$C$15:$BZ$15,0)+1),3),""),"")</f>
        <v/>
      </c>
      <c r="H43" s="772">
        <f t="shared" si="2"/>
        <v>3.0000000000000001E-3</v>
      </c>
      <c r="I43" s="766">
        <f t="shared" si="3"/>
        <v>0</v>
      </c>
      <c r="J43" s="767">
        <f t="shared" si="4"/>
        <v>0</v>
      </c>
      <c r="K43" s="275"/>
      <c r="L43" s="1404" t="s">
        <v>16</v>
      </c>
      <c r="M43" s="1049">
        <v>8.8999999999999996E-2</v>
      </c>
      <c r="N43" s="1430">
        <v>8.8999999999999996E-2</v>
      </c>
      <c r="O43" s="1430">
        <f t="shared" si="6"/>
        <v>0</v>
      </c>
      <c r="P43" s="642"/>
      <c r="R43" s="639"/>
      <c r="S43" s="639"/>
      <c r="T43" s="639"/>
      <c r="U43" s="639"/>
      <c r="V43" s="639"/>
    </row>
    <row r="44" spans="1:22">
      <c r="A44" s="22" t="s">
        <v>21</v>
      </c>
      <c r="B44" s="772">
        <v>0.02</v>
      </c>
      <c r="C44" s="766">
        <v>0.01</v>
      </c>
      <c r="D44" s="768">
        <v>0</v>
      </c>
      <c r="E44" s="682" t="str">
        <f>IFERROR(IF(AND(IFERROR(INDEX(Summary!$C$46:$BZ$46,MATCH($A44,Summary!$C$15:$BZ$15,0)+1),"")&lt;&gt;"",IFERROR(INDEX(Summary!$C$46:$BZ$46,MATCH($A44,Summary!$C$15:$BZ$15,0)+1),"")&lt;&gt;B44),INDEX(Summary!$C$46:$BZ$46,MATCH($A44,Summary!$C$15:$BZ$15,0)+1),VLOOKUP($A44,$R$15:$S$63,2,0)),"")</f>
        <v/>
      </c>
      <c r="F44" s="683">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6.5000000000000002E-2</v>
      </c>
      <c r="G44" s="683" t="str">
        <f>IFERROR(IF(AND(IFERROR(ROUND(INDEX(Summary!$C$38:$BZ$38,MATCH($A44,Summary!$C$15:$BZ$15,0)+1),3),"")&lt;&gt;"",IFERROR(ROUND(INDEX(Summary!$C$38:$BZ$38,MATCH($A44,Summary!$C$15:$BZ$15,0)+1),3),"")&lt;&gt;D44),ROUND(INDEX(Summary!$C$38:$BZ$38,MATCH($A44,Summary!$C$15:$BZ$15,0)+1),3),""),"")</f>
        <v/>
      </c>
      <c r="H44" s="772">
        <f t="shared" si="2"/>
        <v>0.02</v>
      </c>
      <c r="I44" s="766">
        <f t="shared" si="3"/>
        <v>6.5000000000000002E-2</v>
      </c>
      <c r="J44" s="768">
        <f t="shared" si="4"/>
        <v>0</v>
      </c>
      <c r="K44" s="275"/>
      <c r="L44" s="1404" t="s">
        <v>71</v>
      </c>
      <c r="M44" s="1049">
        <v>8.1000000000000003E-2</v>
      </c>
      <c r="N44" s="1430">
        <v>8.1000000000000003E-2</v>
      </c>
      <c r="O44" s="1430">
        <f t="shared" si="6"/>
        <v>0</v>
      </c>
      <c r="P44" s="652"/>
      <c r="R44" s="1500" t="s">
        <v>66</v>
      </c>
      <c r="S44" s="1508" t="s">
        <v>544</v>
      </c>
      <c r="T44" s="639"/>
      <c r="U44" s="639"/>
      <c r="V44" s="639"/>
    </row>
    <row r="45" spans="1:22">
      <c r="A45" s="22" t="s">
        <v>73</v>
      </c>
      <c r="B45" s="772">
        <v>0.106</v>
      </c>
      <c r="C45" s="766">
        <v>0</v>
      </c>
      <c r="D45" s="767">
        <v>0</v>
      </c>
      <c r="E45" s="682">
        <f>IFERROR(IF(AND(IFERROR(INDEX(Summary!$C$46:$BZ$46,MATCH($A45,Summary!$C$15:$BZ$15,0)+1),"")&lt;&gt;"",IFERROR(INDEX(Summary!$C$46:$BZ$46,MATCH($A45,Summary!$C$15:$BZ$15,0)+1),"")&lt;&gt;B45),INDEX(Summary!$C$46:$BZ$46,MATCH($A45,Summary!$C$15:$BZ$15,0)+1),VLOOKUP($A45,$R$15:$S$63,2,0)),"")</f>
        <v>2.1000000000000001E-2</v>
      </c>
      <c r="F45" s="683"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3" t="str">
        <f>IFERROR(IF(AND(IFERROR(ROUND(INDEX(Summary!$C$38:$BZ$38,MATCH($A45,Summary!$C$15:$BZ$15,0)+1),3),"")&lt;&gt;"",IFERROR(ROUND(INDEX(Summary!$C$38:$BZ$38,MATCH($A45,Summary!$C$15:$BZ$15,0)+1),3),"")&lt;&gt;D45),ROUND(INDEX(Summary!$C$38:$BZ$38,MATCH($A45,Summary!$C$15:$BZ$15,0)+1),3),""),"")</f>
        <v/>
      </c>
      <c r="H45" s="772">
        <f t="shared" si="2"/>
        <v>2.1000000000000001E-2</v>
      </c>
      <c r="I45" s="766">
        <f t="shared" si="3"/>
        <v>0</v>
      </c>
      <c r="J45" s="767">
        <f t="shared" si="4"/>
        <v>0</v>
      </c>
      <c r="K45" s="275"/>
      <c r="L45" s="1404" t="s">
        <v>21</v>
      </c>
      <c r="M45" s="1049">
        <v>9.4E-2</v>
      </c>
      <c r="N45" s="1430">
        <v>9.4E-2</v>
      </c>
      <c r="O45" s="1430">
        <f t="shared" si="6"/>
        <v>0</v>
      </c>
      <c r="P45" s="642"/>
      <c r="R45" s="639"/>
      <c r="S45" s="639"/>
      <c r="T45" s="639"/>
      <c r="U45" s="639"/>
      <c r="V45" s="639"/>
    </row>
    <row r="46" spans="1:22">
      <c r="A46" s="22" t="s">
        <v>19</v>
      </c>
      <c r="B46" s="772">
        <v>2.5999999999999999E-2</v>
      </c>
      <c r="C46" s="766">
        <v>0.04</v>
      </c>
      <c r="D46" s="768">
        <v>0</v>
      </c>
      <c r="E46" s="682" t="str">
        <f>IFERROR(IF(AND(IFERROR(INDEX(Summary!$C$46:$BZ$46,MATCH($A46,Summary!$C$15:$BZ$15,0)+1),"")&lt;&gt;"",IFERROR(INDEX(Summary!$C$46:$BZ$46,MATCH($A46,Summary!$C$15:$BZ$15,0)+1),"")&lt;&gt;B46),INDEX(Summary!$C$46:$BZ$46,MATCH($A46,Summary!$C$15:$BZ$15,0)+1),VLOOKUP($A46,$R$15:$S$63,2,0)),"")</f>
        <v/>
      </c>
      <c r="F46" s="683">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0.06</v>
      </c>
      <c r="G46" s="683" t="str">
        <f>IFERROR(IF(AND(IFERROR(ROUND(INDEX(Summary!$C$38:$BZ$38,MATCH($A46,Summary!$C$15:$BZ$15,0)+1),3),"")&lt;&gt;"",IFERROR(ROUND(INDEX(Summary!$C$38:$BZ$38,MATCH($A46,Summary!$C$15:$BZ$15,0)+1),3),"")&lt;&gt;D46),ROUND(INDEX(Summary!$C$38:$BZ$38,MATCH($A46,Summary!$C$15:$BZ$15,0)+1),3),""),"")</f>
        <v/>
      </c>
      <c r="H46" s="772">
        <f t="shared" si="2"/>
        <v>2.5999999999999999E-2</v>
      </c>
      <c r="I46" s="766">
        <f t="shared" si="3"/>
        <v>0.06</v>
      </c>
      <c r="J46" s="768">
        <f t="shared" si="4"/>
        <v>0</v>
      </c>
      <c r="K46" s="275"/>
      <c r="L46" s="1404" t="s">
        <v>19</v>
      </c>
      <c r="M46" s="1049">
        <v>8.3000000000000004E-2</v>
      </c>
      <c r="N46" s="1430">
        <v>8.3000000000000004E-2</v>
      </c>
      <c r="O46" s="1430">
        <f t="shared" si="6"/>
        <v>0</v>
      </c>
      <c r="P46" s="652"/>
      <c r="R46" s="1500" t="s">
        <v>67</v>
      </c>
      <c r="S46" s="1508">
        <v>3.2000000000000001E-2</v>
      </c>
      <c r="T46" s="639"/>
      <c r="U46" s="639"/>
      <c r="V46" s="639"/>
    </row>
    <row r="47" spans="1:22">
      <c r="A47" s="22" t="s">
        <v>74</v>
      </c>
      <c r="B47" s="772">
        <v>6.5000000000000002E-2</v>
      </c>
      <c r="C47" s="766">
        <v>0</v>
      </c>
      <c r="D47" s="767">
        <v>0</v>
      </c>
      <c r="E47" s="682">
        <f>IFERROR(IF(AND(IFERROR(INDEX(Summary!$C$46:$BZ$46,MATCH($A47,Summary!$C$15:$BZ$15,0)+1),"")&lt;&gt;"",IFERROR(INDEX(Summary!$C$46:$BZ$46,MATCH($A47,Summary!$C$15:$BZ$15,0)+1),"")&lt;&gt;B47),INDEX(Summary!$C$46:$BZ$46,MATCH($A47,Summary!$C$15:$BZ$15,0)+1),VLOOKUP($A47,$R$15:$S$63,2,0)),"")</f>
        <v>2.8000000000000001E-2</v>
      </c>
      <c r="F47" s="683"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3" t="str">
        <f>IFERROR(IF(AND(IFERROR(ROUND(INDEX(Summary!$C$38:$BZ$38,MATCH($A47,Summary!$C$15:$BZ$15,0)+1),3),"")&lt;&gt;"",IFERROR(ROUND(INDEX(Summary!$C$38:$BZ$38,MATCH($A47,Summary!$C$15:$BZ$15,0)+1),3),"")&lt;&gt;D47),ROUND(INDEX(Summary!$C$38:$BZ$38,MATCH($A47,Summary!$C$15:$BZ$15,0)+1),3),""),"")</f>
        <v/>
      </c>
      <c r="H47" s="772">
        <f t="shared" si="2"/>
        <v>2.8000000000000001E-2</v>
      </c>
      <c r="I47" s="766">
        <f t="shared" si="3"/>
        <v>0</v>
      </c>
      <c r="J47" s="767">
        <f t="shared" si="4"/>
        <v>0</v>
      </c>
      <c r="K47" s="275"/>
      <c r="L47" s="1404" t="s">
        <v>30</v>
      </c>
      <c r="M47" s="1049">
        <v>8.1000000000000003E-2</v>
      </c>
      <c r="N47" s="1430">
        <v>8.1000000000000003E-2</v>
      </c>
      <c r="O47" s="1430">
        <f t="shared" si="6"/>
        <v>0</v>
      </c>
      <c r="P47" s="642"/>
      <c r="R47" s="1500" t="s">
        <v>68</v>
      </c>
      <c r="S47" s="1508">
        <v>4.2999999999999997E-2</v>
      </c>
      <c r="T47" s="639"/>
      <c r="U47" s="639"/>
      <c r="V47" s="639"/>
    </row>
    <row r="48" spans="1:22">
      <c r="A48" s="22" t="s">
        <v>30</v>
      </c>
      <c r="B48" s="772">
        <v>4.5999999999999999E-2</v>
      </c>
      <c r="C48" s="766">
        <v>0.09</v>
      </c>
      <c r="D48" s="768">
        <v>0</v>
      </c>
      <c r="E48" s="682" t="str">
        <f>IFERROR(IF(AND(IFERROR(INDEX(Summary!$C$46:$BZ$46,MATCH($A48,Summary!$C$15:$BZ$15,0)+1),"")&lt;&gt;"",IFERROR(INDEX(Summary!$C$46:$BZ$46,MATCH($A48,Summary!$C$15:$BZ$15,0)+1),"")&lt;&gt;B48),INDEX(Summary!$C$46:$BZ$46,MATCH($A48,Summary!$C$15:$BZ$15,0)+1),VLOOKUP($A48,$R$15:$S$63,2,0)),"")</f>
        <v/>
      </c>
      <c r="F48" s="683" t="str">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
      </c>
      <c r="G48" s="683" t="str">
        <f>IFERROR(IF(AND(IFERROR(ROUND(INDEX(Summary!$C$38:$BZ$38,MATCH($A48,Summary!$C$15:$BZ$15,0)+1),3),"")&lt;&gt;"",IFERROR(ROUND(INDEX(Summary!$C$38:$BZ$38,MATCH($A48,Summary!$C$15:$BZ$15,0)+1),3),"")&lt;&gt;D48),ROUND(INDEX(Summary!$C$38:$BZ$38,MATCH($A48,Summary!$C$15:$BZ$15,0)+1),3),""),"")</f>
        <v/>
      </c>
      <c r="H48" s="772">
        <f t="shared" si="2"/>
        <v>4.5999999999999999E-2</v>
      </c>
      <c r="I48" s="766">
        <f t="shared" si="3"/>
        <v>0.09</v>
      </c>
      <c r="J48" s="768">
        <f t="shared" si="4"/>
        <v>0</v>
      </c>
      <c r="K48" s="275"/>
      <c r="L48" s="1404" t="s">
        <v>20</v>
      </c>
      <c r="M48" s="1049">
        <v>8.7999999999999995E-2</v>
      </c>
      <c r="N48" s="1430">
        <v>8.7999999999999995E-2</v>
      </c>
      <c r="O48" s="1430">
        <f t="shared" si="6"/>
        <v>0</v>
      </c>
      <c r="P48" s="652"/>
      <c r="R48" s="639"/>
      <c r="S48" s="639"/>
      <c r="T48" s="639"/>
      <c r="U48" s="639"/>
      <c r="V48" s="639"/>
    </row>
    <row r="49" spans="1:22">
      <c r="A49" s="22" t="s">
        <v>20</v>
      </c>
      <c r="B49" s="772">
        <v>3.7999999999999999E-2</v>
      </c>
      <c r="C49" s="766">
        <v>-0.05</v>
      </c>
      <c r="D49" s="768">
        <v>0</v>
      </c>
      <c r="E49" s="682" t="str">
        <f>IFERROR(IF(AND(IFERROR(INDEX(Summary!$C$46:$BZ$46,MATCH($A49,Summary!$C$15:$BZ$15,0)+1),"")&lt;&gt;"",IFERROR(INDEX(Summary!$C$46:$BZ$46,MATCH($A49,Summary!$C$15:$BZ$15,0)+1),"")&lt;&gt;B49),INDEX(Summary!$C$46:$BZ$46,MATCH($A49,Summary!$C$15:$BZ$15,0)+1),VLOOKUP($A49,$R$15:$S$63,2,0)),"")</f>
        <v/>
      </c>
      <c r="F49" s="683">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5.5E-2</v>
      </c>
      <c r="G49" s="683" t="str">
        <f>IFERROR(IF(AND(IFERROR(ROUND(INDEX(Summary!$C$38:$BZ$38,MATCH($A49,Summary!$C$15:$BZ$15,0)+1),3),"")&lt;&gt;"",IFERROR(ROUND(INDEX(Summary!$C$38:$BZ$38,MATCH($A49,Summary!$C$15:$BZ$15,0)+1),3),"")&lt;&gt;D49),ROUND(INDEX(Summary!$C$38:$BZ$38,MATCH($A49,Summary!$C$15:$BZ$15,0)+1),3),""),"")</f>
        <v/>
      </c>
      <c r="H49" s="772">
        <f t="shared" si="2"/>
        <v>3.7999999999999999E-2</v>
      </c>
      <c r="I49" s="766">
        <f t="shared" si="3"/>
        <v>5.5E-2</v>
      </c>
      <c r="J49" s="768">
        <f t="shared" si="4"/>
        <v>0</v>
      </c>
      <c r="K49" s="275"/>
      <c r="L49" s="1404" t="s">
        <v>31</v>
      </c>
      <c r="M49" s="1049">
        <v>8.1000000000000003E-2</v>
      </c>
      <c r="N49" s="1430">
        <v>8.1000000000000003E-2</v>
      </c>
      <c r="O49" s="1430">
        <f t="shared" si="6"/>
        <v>0</v>
      </c>
      <c r="P49" s="652"/>
      <c r="R49" s="1500" t="s">
        <v>69</v>
      </c>
      <c r="S49" s="1508">
        <v>3.1E-2</v>
      </c>
      <c r="T49" s="639"/>
      <c r="U49" s="639"/>
      <c r="V49" s="639"/>
    </row>
    <row r="50" spans="1:22">
      <c r="A50" s="22" t="s">
        <v>75</v>
      </c>
      <c r="B50" s="772">
        <v>0.11</v>
      </c>
      <c r="C50" s="766">
        <v>0</v>
      </c>
      <c r="D50" s="767">
        <v>0</v>
      </c>
      <c r="E50" s="682">
        <f>IFERROR(IF(AND(IFERROR(INDEX(Summary!$C$46:$BZ$46,MATCH($A50,Summary!$C$15:$BZ$15,0)+1),"")&lt;&gt;"",IFERROR(INDEX(Summary!$C$46:$BZ$46,MATCH($A50,Summary!$C$15:$BZ$15,0)+1),"")&lt;&gt;B50),INDEX(Summary!$C$46:$BZ$46,MATCH($A50,Summary!$C$15:$BZ$15,0)+1),VLOOKUP($A50,$R$15:$S$63,2,0)),"")</f>
        <v>1.2999999999999999E-2</v>
      </c>
      <c r="F50" s="683"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3" t="str">
        <f>IFERROR(IF(AND(IFERROR(ROUND(INDEX(Summary!$C$38:$BZ$38,MATCH($A50,Summary!$C$15:$BZ$15,0)+1),3),"")&lt;&gt;"",IFERROR(ROUND(INDEX(Summary!$C$38:$BZ$38,MATCH($A50,Summary!$C$15:$BZ$15,0)+1),3),"")&lt;&gt;D50),ROUND(INDEX(Summary!$C$38:$BZ$38,MATCH($A50,Summary!$C$15:$BZ$15,0)+1),3),""),"")</f>
        <v/>
      </c>
      <c r="H50" s="772">
        <f t="shared" si="2"/>
        <v>1.2999999999999999E-2</v>
      </c>
      <c r="I50" s="766">
        <f t="shared" si="3"/>
        <v>0</v>
      </c>
      <c r="J50" s="767">
        <f t="shared" si="4"/>
        <v>0</v>
      </c>
      <c r="K50" s="275"/>
      <c r="L50" s="1404" t="s">
        <v>17</v>
      </c>
      <c r="M50" s="1269">
        <v>8.3000000000000004E-2</v>
      </c>
      <c r="N50" s="1431">
        <v>8.3000000000000004E-2</v>
      </c>
      <c r="O50" s="1431">
        <f t="shared" si="6"/>
        <v>0</v>
      </c>
      <c r="P50" s="642"/>
      <c r="R50" s="639"/>
      <c r="S50" s="639"/>
      <c r="T50" s="639"/>
      <c r="U50" s="639"/>
      <c r="V50" s="639"/>
    </row>
    <row r="51" spans="1:22">
      <c r="A51" s="22" t="s">
        <v>31</v>
      </c>
      <c r="B51" s="772">
        <v>2.5000000000000001E-2</v>
      </c>
      <c r="C51" s="766">
        <v>-0.21</v>
      </c>
      <c r="D51" s="768">
        <v>0</v>
      </c>
      <c r="E51" s="682">
        <f>IFERROR(IF(AND(IFERROR(INDEX(Summary!$C$46:$BZ$46,MATCH($A51,Summary!$C$15:$BZ$15,0)+1),"")&lt;&gt;"",IFERROR(INDEX(Summary!$C$46:$BZ$46,MATCH($A51,Summary!$C$15:$BZ$15,0)+1),"")&lt;&gt;B51),INDEX(Summary!$C$46:$BZ$46,MATCH($A51,Summary!$C$15:$BZ$15,0)+1),VLOOKUP($A51,$R$15:$S$63,2,0)),"")</f>
        <v>2.4E-2</v>
      </c>
      <c r="F51" s="683">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5.0000000000000001E-3</v>
      </c>
      <c r="G51" s="683" t="str">
        <f>IFERROR(IF(AND(IFERROR(ROUND(INDEX(Summary!$C$38:$BZ$38,MATCH($A51,Summary!$C$15:$BZ$15,0)+1),3),"")&lt;&gt;"",IFERROR(ROUND(INDEX(Summary!$C$38:$BZ$38,MATCH($A51,Summary!$C$15:$BZ$15,0)+1),3),"")&lt;&gt;D51),ROUND(INDEX(Summary!$C$38:$BZ$38,MATCH($A51,Summary!$C$15:$BZ$15,0)+1),3),""),"")</f>
        <v/>
      </c>
      <c r="H51" s="772">
        <f t="shared" si="2"/>
        <v>2.4E-2</v>
      </c>
      <c r="I51" s="766">
        <f t="shared" si="3"/>
        <v>5.0000000000000001E-3</v>
      </c>
      <c r="J51" s="768">
        <f t="shared" si="4"/>
        <v>0</v>
      </c>
      <c r="K51" s="275"/>
      <c r="L51" s="275"/>
      <c r="M51" s="647"/>
      <c r="N51" s="650"/>
      <c r="O51" s="646"/>
      <c r="P51" s="652"/>
      <c r="R51" s="1500" t="s">
        <v>29</v>
      </c>
      <c r="S51" s="1508">
        <v>2.4E-2</v>
      </c>
      <c r="T51" s="639"/>
      <c r="U51" s="639"/>
      <c r="V51" s="639"/>
    </row>
    <row r="52" spans="1:22">
      <c r="A52" s="22" t="s">
        <v>76</v>
      </c>
      <c r="B52" s="772">
        <v>8.7999999999999995E-2</v>
      </c>
      <c r="C52" s="766">
        <v>0</v>
      </c>
      <c r="D52" s="767">
        <v>0</v>
      </c>
      <c r="E52" s="682">
        <f>IFERROR(IF(AND(IFERROR(INDEX(Summary!$C$46:$BZ$46,MATCH($A52,Summary!$C$15:$BZ$15,0)+1),"")&lt;&gt;"",IFERROR(INDEX(Summary!$C$46:$BZ$46,MATCH($A52,Summary!$C$15:$BZ$15,0)+1),"")&lt;&gt;B52),INDEX(Summary!$C$46:$BZ$46,MATCH($A52,Summary!$C$15:$BZ$15,0)+1),VLOOKUP($A52,$R$15:$S$63,2,0)),"")</f>
        <v>0.02</v>
      </c>
      <c r="F52" s="683"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3" t="str">
        <f>IFERROR(IF(AND(IFERROR(ROUND(INDEX(Summary!$C$38:$BZ$38,MATCH($A52,Summary!$C$15:$BZ$15,0)+1),3),"")&lt;&gt;"",IFERROR(ROUND(INDEX(Summary!$C$38:$BZ$38,MATCH($A52,Summary!$C$15:$BZ$15,0)+1),3),"")&lt;&gt;D52),ROUND(INDEX(Summary!$C$38:$BZ$38,MATCH($A52,Summary!$C$15:$BZ$15,0)+1),3),""),"")</f>
        <v/>
      </c>
      <c r="H52" s="772">
        <f t="shared" si="2"/>
        <v>0.02</v>
      </c>
      <c r="I52" s="766">
        <f t="shared" si="3"/>
        <v>0</v>
      </c>
      <c r="J52" s="767">
        <f t="shared" si="4"/>
        <v>0</v>
      </c>
      <c r="K52" s="275"/>
      <c r="L52" s="275"/>
      <c r="M52" s="647"/>
      <c r="N52" s="650"/>
      <c r="O52" s="646"/>
      <c r="P52" s="642"/>
      <c r="R52" s="639"/>
      <c r="S52" s="639"/>
      <c r="T52" s="639"/>
      <c r="U52" s="639"/>
      <c r="V52" s="639"/>
    </row>
    <row r="53" spans="1:22">
      <c r="A53" s="22" t="s">
        <v>77</v>
      </c>
      <c r="B53" s="772">
        <v>3.4000000000000002E-2</v>
      </c>
      <c r="C53" s="766">
        <v>0</v>
      </c>
      <c r="D53" s="767">
        <v>0</v>
      </c>
      <c r="E53" s="682" t="str">
        <f>IFERROR(IF(AND(IFERROR(INDEX(Summary!$C$46:$BZ$46,MATCH($A53,Summary!$C$15:$BZ$15,0)+1),"")&lt;&gt;"",IFERROR(INDEX(Summary!$C$46:$BZ$46,MATCH($A53,Summary!$C$15:$BZ$15,0)+1),"")&lt;&gt;B53),INDEX(Summary!$C$46:$BZ$46,MATCH($A53,Summary!$C$15:$BZ$15,0)+1),VLOOKUP($A53,$R$15:$S$63,2,0)),"")</f>
        <v/>
      </c>
      <c r="F53" s="683"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3" t="str">
        <f>IFERROR(IF(AND(IFERROR(ROUND(INDEX(Summary!$C$38:$BZ$38,MATCH($A53,Summary!$C$15:$BZ$15,0)+1),3),"")&lt;&gt;"",IFERROR(ROUND(INDEX(Summary!$C$38:$BZ$38,MATCH($A53,Summary!$C$15:$BZ$15,0)+1),3),"")&lt;&gt;D53),ROUND(INDEX(Summary!$C$38:$BZ$38,MATCH($A53,Summary!$C$15:$BZ$15,0)+1),3),""),"")</f>
        <v/>
      </c>
      <c r="H53" s="772">
        <f t="shared" si="2"/>
        <v>3.4000000000000002E-2</v>
      </c>
      <c r="I53" s="766">
        <f t="shared" si="3"/>
        <v>0</v>
      </c>
      <c r="J53" s="767">
        <f t="shared" si="4"/>
        <v>0</v>
      </c>
      <c r="K53" s="275"/>
      <c r="L53" s="275"/>
      <c r="M53" s="647"/>
      <c r="N53" s="650"/>
      <c r="O53" s="646"/>
      <c r="P53" s="642"/>
      <c r="R53" s="1500" t="s">
        <v>70</v>
      </c>
      <c r="S53" s="1508" t="s">
        <v>544</v>
      </c>
      <c r="T53" s="639"/>
      <c r="U53" s="639"/>
      <c r="V53" s="639"/>
    </row>
    <row r="54" spans="1:22">
      <c r="A54" s="22" t="s">
        <v>17</v>
      </c>
      <c r="B54" s="772">
        <v>3.9E-2</v>
      </c>
      <c r="C54" s="766">
        <v>-0.01</v>
      </c>
      <c r="D54" s="768">
        <v>0</v>
      </c>
      <c r="E54" s="682" t="str">
        <f>IFERROR(IF(AND(IFERROR(INDEX(Summary!$C$46:$BZ$46,MATCH($A54,Summary!$C$15:$BZ$15,0)+1),"")&lt;&gt;"",IFERROR(INDEX(Summary!$C$46:$BZ$46,MATCH($A54,Summary!$C$15:$BZ$15,0)+1),"")&lt;&gt;B54),INDEX(Summary!$C$46:$BZ$46,MATCH($A54,Summary!$C$15:$BZ$15,0)+1),VLOOKUP($A54,$R$15:$S$63,2,0)),"")</f>
        <v/>
      </c>
      <c r="F54" s="683"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3" t="str">
        <f>IFERROR(IF(AND(IFERROR(ROUND(INDEX(Summary!$C$38:$BZ$38,MATCH($A54,Summary!$C$15:$BZ$15,0)+1),3),"")&lt;&gt;"",IFERROR(ROUND(INDEX(Summary!$C$38:$BZ$38,MATCH($A54,Summary!$C$15:$BZ$15,0)+1),3),"")&lt;&gt;D54),ROUND(INDEX(Summary!$C$38:$BZ$38,MATCH($A54,Summary!$C$15:$BZ$15,0)+1),3),""),"")</f>
        <v/>
      </c>
      <c r="H54" s="772">
        <f t="shared" si="2"/>
        <v>3.9E-2</v>
      </c>
      <c r="I54" s="766">
        <f t="shared" si="3"/>
        <v>-0.01</v>
      </c>
      <c r="J54" s="768">
        <f t="shared" si="4"/>
        <v>0</v>
      </c>
      <c r="K54" s="275"/>
      <c r="L54" s="275"/>
      <c r="M54" s="647"/>
      <c r="N54" s="650"/>
      <c r="O54" s="646"/>
      <c r="P54" s="652"/>
      <c r="R54" s="639"/>
      <c r="S54" s="639"/>
      <c r="T54" s="639"/>
      <c r="U54" s="639"/>
      <c r="V54" s="639"/>
    </row>
    <row r="55" spans="1:22">
      <c r="A55" s="22" t="s">
        <v>78</v>
      </c>
      <c r="B55" s="772">
        <v>3.4000000000000002E-2</v>
      </c>
      <c r="C55" s="766">
        <v>0</v>
      </c>
      <c r="D55" s="767">
        <v>0</v>
      </c>
      <c r="E55" s="682">
        <f>IFERROR(IF(AND(IFERROR(INDEX(Summary!$C$46:$BZ$46,MATCH($A55,Summary!$C$15:$BZ$15,0)+1),"")&lt;&gt;"",IFERROR(INDEX(Summary!$C$46:$BZ$46,MATCH($A55,Summary!$C$15:$BZ$15,0)+1),"")&lt;&gt;B55),INDEX(Summary!$C$46:$BZ$46,MATCH($A55,Summary!$C$15:$BZ$15,0)+1),VLOOKUP($A55,$R$15:$S$63,2,0)),"")</f>
        <v>4.2000000000000003E-2</v>
      </c>
      <c r="F55" s="683"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3" t="str">
        <f>IFERROR(IF(AND(IFERROR(ROUND(INDEX(Summary!$C$38:$BZ$38,MATCH($A55,Summary!$C$15:$BZ$15,0)+1),3),"")&lt;&gt;"",IFERROR(ROUND(INDEX(Summary!$C$38:$BZ$38,MATCH($A55,Summary!$C$15:$BZ$15,0)+1),3),"")&lt;&gt;D55),ROUND(INDEX(Summary!$C$38:$BZ$38,MATCH($A55,Summary!$C$15:$BZ$15,0)+1),3),""),"")</f>
        <v/>
      </c>
      <c r="H55" s="772">
        <f t="shared" si="2"/>
        <v>4.2000000000000003E-2</v>
      </c>
      <c r="I55" s="766">
        <f t="shared" si="3"/>
        <v>0</v>
      </c>
      <c r="J55" s="767">
        <f t="shared" si="4"/>
        <v>0</v>
      </c>
      <c r="K55" s="275"/>
      <c r="L55" s="275"/>
      <c r="M55" s="647"/>
      <c r="N55" s="650"/>
      <c r="O55" s="646"/>
      <c r="P55" s="642"/>
      <c r="R55" s="639"/>
      <c r="S55" s="639"/>
      <c r="T55" s="639"/>
      <c r="U55" s="639"/>
      <c r="V55" s="639"/>
    </row>
    <row r="56" spans="1:22">
      <c r="A56" s="22" t="s">
        <v>79</v>
      </c>
      <c r="B56" s="772">
        <v>3.4000000000000002E-2</v>
      </c>
      <c r="C56" s="766">
        <v>0</v>
      </c>
      <c r="D56" s="767">
        <v>0</v>
      </c>
      <c r="E56" s="682" t="str">
        <f>IFERROR(IF(AND(IFERROR(INDEX(Summary!$C$46:$BZ$46,MATCH($A56,Summary!$C$15:$BZ$15,0)+1),"")&lt;&gt;"",IFERROR(INDEX(Summary!$C$46:$BZ$46,MATCH($A56,Summary!$C$15:$BZ$15,0)+1),"")&lt;&gt;B56),INDEX(Summary!$C$46:$BZ$46,MATCH($A56,Summary!$C$15:$BZ$15,0)+1),VLOOKUP($A56,$R$15:$S$63,2,0)),"")</f>
        <v/>
      </c>
      <c r="F56" s="683"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3" t="str">
        <f>IFERROR(IF(AND(IFERROR(ROUND(INDEX(Summary!$C$38:$BZ$38,MATCH($A56,Summary!$C$15:$BZ$15,0)+1),3),"")&lt;&gt;"",IFERROR(ROUND(INDEX(Summary!$C$38:$BZ$38,MATCH($A56,Summary!$C$15:$BZ$15,0)+1),3),"")&lt;&gt;D56),ROUND(INDEX(Summary!$C$38:$BZ$38,MATCH($A56,Summary!$C$15:$BZ$15,0)+1),3),""),"")</f>
        <v/>
      </c>
      <c r="H56" s="772">
        <f t="shared" si="2"/>
        <v>3.4000000000000002E-2</v>
      </c>
      <c r="I56" s="766">
        <f t="shared" si="3"/>
        <v>0</v>
      </c>
      <c r="J56" s="767">
        <f t="shared" si="4"/>
        <v>0</v>
      </c>
      <c r="K56" s="275"/>
      <c r="L56" s="275"/>
      <c r="M56" s="647"/>
      <c r="N56" s="650"/>
      <c r="O56" s="646"/>
      <c r="P56" s="642"/>
      <c r="R56" s="1500" t="s">
        <v>72</v>
      </c>
      <c r="S56" s="1508">
        <v>3.0000000000000001E-3</v>
      </c>
      <c r="T56" s="639"/>
      <c r="U56" s="639"/>
      <c r="V56" s="639"/>
    </row>
    <row r="57" spans="1:22">
      <c r="A57" s="22" t="s">
        <v>80</v>
      </c>
      <c r="B57" s="772">
        <v>0.03</v>
      </c>
      <c r="C57" s="766">
        <v>0</v>
      </c>
      <c r="D57" s="767">
        <v>0</v>
      </c>
      <c r="E57" s="682" t="str">
        <f>IFERROR(IF(AND(IFERROR(INDEX(Summary!$C$46:$BZ$46,MATCH($A57,Summary!$C$15:$BZ$15,0)+1),"")&lt;&gt;"",IFERROR(INDEX(Summary!$C$46:$BZ$46,MATCH($A57,Summary!$C$15:$BZ$15,0)+1),"")&lt;&gt;B57),INDEX(Summary!$C$46:$BZ$46,MATCH($A57,Summary!$C$15:$BZ$15,0)+1),VLOOKUP($A57,$R$15:$S$63,2,0)),"")</f>
        <v/>
      </c>
      <c r="F57" s="683"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3" t="str">
        <f>IFERROR(IF(AND(IFERROR(ROUND(INDEX(Summary!$C$38:$BZ$38,MATCH($A57,Summary!$C$15:$BZ$15,0)+1),3),"")&lt;&gt;"",IFERROR(ROUND(INDEX(Summary!$C$38:$BZ$38,MATCH($A57,Summary!$C$15:$BZ$15,0)+1),3),"")&lt;&gt;D57),ROUND(INDEX(Summary!$C$38:$BZ$38,MATCH($A57,Summary!$C$15:$BZ$15,0)+1),3),""),"")</f>
        <v/>
      </c>
      <c r="H57" s="772">
        <f t="shared" si="2"/>
        <v>0.03</v>
      </c>
      <c r="I57" s="766">
        <f t="shared" si="3"/>
        <v>0</v>
      </c>
      <c r="J57" s="767">
        <f t="shared" si="4"/>
        <v>0</v>
      </c>
      <c r="K57" s="275"/>
      <c r="L57" s="275"/>
      <c r="M57" s="647"/>
      <c r="N57" s="650"/>
      <c r="O57" s="646"/>
      <c r="P57" s="642"/>
      <c r="R57" s="639"/>
      <c r="S57" s="639"/>
      <c r="T57" s="639"/>
      <c r="U57" s="639"/>
      <c r="V57" s="639"/>
    </row>
    <row r="58" spans="1:22">
      <c r="E58" t="str">
        <f>IFERROR(IF(AND(IFERROR(INDEX(Summary!$C$46:$BZ$46,MATCH($A58,Summary!$C$15:$BZ$15,0)+1),"")&lt;&gt;"",IFERROR(INDEX(Summary!$C$46:$BZ$46,MATCH($A58,Summary!$C$15:$BZ$15,0)+1),"")&lt;&gt;B58),INDEX(Summary!$C$46:$BZ$46,MATCH($A58,Summary!$C$15:$BZ$15,0)+1),VLOOKUP($A58,$R$15:$S$44,2,0)),"")</f>
        <v/>
      </c>
      <c r="R58" s="1500" t="s">
        <v>73</v>
      </c>
      <c r="S58" s="1508">
        <v>2.1000000000000001E-2</v>
      </c>
    </row>
    <row r="59" spans="1:22">
      <c r="E59" s="1026">
        <f>COUNT(E6:E57)</f>
        <v>27</v>
      </c>
      <c r="F59" s="1026">
        <f t="shared" ref="F59" si="7">COUNT(F6:F57)</f>
        <v>7</v>
      </c>
      <c r="G59" s="1026">
        <f>COUNT(G6:G57)</f>
        <v>0</v>
      </c>
      <c r="R59" s="1500" t="s">
        <v>74</v>
      </c>
      <c r="S59" s="1508">
        <v>2.8000000000000001E-2</v>
      </c>
    </row>
    <row r="60" spans="1:22">
      <c r="H60" s="1029"/>
      <c r="I60" s="639"/>
      <c r="S60" s="639"/>
    </row>
    <row r="61" spans="1:22">
      <c r="E61" t="str">
        <f>IFERROR(IF(AND(IFERROR(INDEX(Summary!$C$46:$BZ$46,MATCH($A61,Summary!$C$15:$BZ$15,0)+1),"")&lt;&gt;"",IFERROR(INDEX(Summary!$C$46:$BZ$46,MATCH($A61,Summary!$C$15:$BZ$15,0)+1),"")&lt;&gt;B61),INDEX(Summary!$C$46:$BZ$46,MATCH($A61,Summary!$C$15:$BZ$15,0)+1),VLOOKUP($A61,$R$15:$S$44,2,0)),"")</f>
        <v/>
      </c>
      <c r="H61" s="1029"/>
      <c r="I61" s="639"/>
      <c r="R61" s="1500" t="s">
        <v>75</v>
      </c>
      <c r="S61" s="1508">
        <v>1.2999999999999999E-2</v>
      </c>
    </row>
    <row r="62" spans="1:22">
      <c r="E62" t="str">
        <f>IFERROR(IF(AND(IFERROR(INDEX(Summary!$C$46:$BZ$46,MATCH($A62,Summary!$C$15:$BZ$15,0)+1),"")&lt;&gt;"",IFERROR(INDEX(Summary!$C$46:$BZ$46,MATCH($A62,Summary!$C$15:$BZ$15,0)+1),"")&lt;&gt;B62),INDEX(Summary!$C$46:$BZ$46,MATCH($A62,Summary!$C$15:$BZ$15,0)+1),VLOOKUP($A62,$R$15:$S$44,2,0)),"")</f>
        <v/>
      </c>
      <c r="H62" s="1029"/>
      <c r="I62" s="639"/>
      <c r="R62" s="1501" t="s">
        <v>76</v>
      </c>
      <c r="S62" s="1508">
        <v>0.02</v>
      </c>
    </row>
    <row r="63" spans="1:22">
      <c r="E63" t="str">
        <f>IFERROR(IF(AND(IFERROR(INDEX(Summary!$C$46:$BZ$46,MATCH($A63,Summary!$C$15:$BZ$15,0)+1),"")&lt;&gt;"",IFERROR(INDEX(Summary!$C$46:$BZ$46,MATCH($A63,Summary!$C$15:$BZ$15,0)+1),"")&lt;&gt;B63),INDEX(Summary!$C$46:$BZ$46,MATCH($A63,Summary!$C$15:$BZ$15,0)+1),VLOOKUP($A63,$R$15:$S$44,2,0)),"")</f>
        <v/>
      </c>
      <c r="H63" s="1029"/>
      <c r="I63" s="639"/>
      <c r="R63" s="1501" t="s">
        <v>77</v>
      </c>
      <c r="S63" s="1508" t="s">
        <v>544</v>
      </c>
    </row>
    <row r="64" spans="1:22">
      <c r="H64" s="1029"/>
      <c r="I64" s="639"/>
    </row>
    <row r="65" spans="8:9">
      <c r="H65" s="1029"/>
      <c r="I65" s="639"/>
    </row>
    <row r="66" spans="8:9">
      <c r="H66" s="1029"/>
      <c r="I66" s="639"/>
    </row>
    <row r="67" spans="8:9">
      <c r="H67" s="1029"/>
      <c r="I67" s="639"/>
    </row>
    <row r="68" spans="8:9">
      <c r="H68" s="1029"/>
      <c r="I68" s="639"/>
    </row>
    <row r="69" spans="8:9">
      <c r="H69" s="1029"/>
      <c r="I69" s="639"/>
    </row>
    <row r="70" spans="8:9">
      <c r="H70" s="1029"/>
      <c r="I70" s="639"/>
    </row>
    <row r="71" spans="8:9">
      <c r="H71" s="1029"/>
      <c r="I71" s="639"/>
    </row>
    <row r="72" spans="8:9">
      <c r="H72" s="1029"/>
      <c r="I72" s="639"/>
    </row>
    <row r="73" spans="8:9">
      <c r="H73" s="1029"/>
      <c r="I73" s="639"/>
    </row>
    <row r="74" spans="8:9">
      <c r="H74" s="1029"/>
      <c r="I74" s="639"/>
    </row>
    <row r="75" spans="8:9">
      <c r="H75" s="1029"/>
      <c r="I75" s="639"/>
    </row>
    <row r="76" spans="8:9">
      <c r="H76" s="1029"/>
      <c r="I76" s="639"/>
    </row>
    <row r="77" spans="8:9">
      <c r="H77" s="1029"/>
      <c r="I77" s="639"/>
    </row>
    <row r="78" spans="8:9">
      <c r="H78" s="1029"/>
      <c r="I78" s="639"/>
    </row>
    <row r="79" spans="8:9">
      <c r="H79" s="1029"/>
      <c r="I79" s="639"/>
    </row>
    <row r="80" spans="8:9">
      <c r="H80" s="1029"/>
      <c r="I80" s="639"/>
    </row>
    <row r="81" spans="8:9">
      <c r="H81" s="1029"/>
      <c r="I81" s="639"/>
    </row>
    <row r="82" spans="8:9">
      <c r="H82" s="1029"/>
      <c r="I82" s="639"/>
    </row>
    <row r="83" spans="8:9">
      <c r="H83" s="1029"/>
      <c r="I83" s="639"/>
    </row>
    <row r="84" spans="8:9">
      <c r="H84" s="1029"/>
      <c r="I84" s="639"/>
    </row>
    <row r="85" spans="8:9">
      <c r="H85" s="1029"/>
      <c r="I85" s="639"/>
    </row>
    <row r="86" spans="8:9">
      <c r="H86" s="1029"/>
      <c r="I86" s="639"/>
    </row>
    <row r="87" spans="8:9">
      <c r="H87" s="1029"/>
      <c r="I87" s="639"/>
    </row>
    <row r="88" spans="8:9">
      <c r="H88" s="1029"/>
      <c r="I88" s="639"/>
    </row>
    <row r="89" spans="8:9">
      <c r="H89" s="1029"/>
      <c r="I89" s="639"/>
    </row>
    <row r="90" spans="8:9">
      <c r="H90" s="1029"/>
      <c r="I90" s="639"/>
    </row>
    <row r="91" spans="8:9">
      <c r="H91" s="1029"/>
      <c r="I91" s="639"/>
    </row>
    <row r="92" spans="8:9">
      <c r="H92" s="1029"/>
      <c r="I92" s="639"/>
    </row>
    <row r="93" spans="8:9">
      <c r="H93" s="1029"/>
      <c r="I93" s="639"/>
    </row>
    <row r="94" spans="8:9">
      <c r="H94" s="1029"/>
      <c r="I94" s="639"/>
    </row>
    <row r="95" spans="8:9">
      <c r="H95" s="1029"/>
      <c r="I95" s="639"/>
    </row>
    <row r="96" spans="8:9">
      <c r="H96" s="1029"/>
      <c r="I96" s="639"/>
    </row>
    <row r="97" spans="8:9">
      <c r="H97" s="1029"/>
      <c r="I97" s="639"/>
    </row>
    <row r="98" spans="8:9">
      <c r="H98" s="1029"/>
      <c r="I98" s="639"/>
    </row>
    <row r="99" spans="8:9">
      <c r="H99" s="1029"/>
      <c r="I99" s="639"/>
    </row>
    <row r="100" spans="8:9">
      <c r="H100" s="1029"/>
      <c r="I100" s="639"/>
    </row>
    <row r="101" spans="8:9">
      <c r="H101" s="1029"/>
      <c r="I101" s="639"/>
    </row>
    <row r="102" spans="8:9">
      <c r="H102" s="1029"/>
      <c r="I102" s="639"/>
    </row>
    <row r="103" spans="8:9">
      <c r="H103" s="1029"/>
      <c r="I103" s="639"/>
    </row>
    <row r="104" spans="8:9">
      <c r="H104" s="1029"/>
      <c r="I104" s="639"/>
    </row>
    <row r="105" spans="8:9">
      <c r="H105" s="1029"/>
      <c r="I105" s="639"/>
    </row>
    <row r="106" spans="8:9">
      <c r="H106" s="1029"/>
      <c r="I106" s="639"/>
    </row>
    <row r="107" spans="8:9">
      <c r="H107" s="1029"/>
      <c r="I107" s="639"/>
    </row>
    <row r="108" spans="8:9">
      <c r="H108" s="1029"/>
      <c r="I108" s="639"/>
    </row>
    <row r="109" spans="8:9">
      <c r="H109" s="1029"/>
      <c r="I109" s="639"/>
    </row>
    <row r="110" spans="8:9">
      <c r="H110" s="1029"/>
      <c r="I110" s="639"/>
    </row>
    <row r="111" spans="8:9">
      <c r="H111" s="1029"/>
      <c r="I111" s="639"/>
    </row>
  </sheetData>
  <customSheetViews>
    <customSheetView guid="{B070D993-A558-4B1C-AC4E-67FBCE430B77}">
      <selection activeCell="P1" sqref="P1"/>
      <pageMargins left="0.7" right="0.7" top="0.75" bottom="0.75" header="0.3" footer="0.3"/>
      <pageSetup orientation="portrait" r:id="rId1"/>
    </customSheetView>
    <customSheetView guid="{66336E0E-D3CE-4BCD-8706-2E622954FB7A}" topLeftCell="A31">
      <selection activeCell="E56" sqref="E56"/>
      <pageMargins left="0.7" right="0.7" top="0.75" bottom="0.75" header="0.3" footer="0.3"/>
      <pageSetup orientation="portrait" r:id="rId2"/>
    </customSheetView>
    <customSheetView guid="{8F017303-F4E6-4F2E-AE6E-4863CE4BAD60}" showPageBreaks="1">
      <selection activeCell="A44" sqref="A44"/>
      <pageMargins left="0.7" right="0.7" top="0.75" bottom="0.75" header="0.3" footer="0.3"/>
      <pageSetup orientation="portrait" r:id="rId3"/>
    </customSheetView>
    <customSheetView guid="{2D067A2B-544F-4687-B463-591ABEF3DC76}" topLeftCell="X1">
      <selection activeCell="P1" sqref="P1"/>
      <pageMargins left="0.7" right="0.7" top="0.75" bottom="0.75" header="0.3" footer="0.3"/>
      <pageSetup orientation="portrait" r:id="rId4"/>
    </customSheetView>
    <customSheetView guid="{DEED4BF7-CD74-46B8-9246-650AA2D336A3}">
      <selection activeCell="E56" sqref="E5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1A9FFAA3-8773-4515-8E34-9D2DD27FCA39}" topLeftCell="G1">
      <selection activeCell="H6" sqref="H6"/>
      <pageMargins left="0.7" right="0.7" top="0.75" bottom="0.75" header="0.3" footer="0.3"/>
      <pageSetup orientation="portrait" r:id="rId24"/>
    </customSheetView>
    <customSheetView guid="{C35CCEBD-5DD6-40D5-B0B9-29A308324E1F}" showPageBreaks="1" topLeftCell="A20">
      <selection activeCell="R16" sqref="R16"/>
      <pageMargins left="0.7" right="0.7" top="0.75" bottom="0.75" header="0.3" footer="0.3"/>
      <pageSetup orientation="portrait" r:id="rId25"/>
    </customSheetView>
    <customSheetView guid="{4C13BEF0-D969-4F7C-9C90-218A9EA7683E}" topLeftCell="A4">
      <selection activeCell="A28" sqref="A28:F28"/>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
  </cols>
  <sheetData>
    <row r="1" spans="1:16">
      <c r="C1" s="17"/>
    </row>
    <row r="3" spans="1:16">
      <c r="B3" s="28" t="s">
        <v>91</v>
      </c>
      <c r="C3" s="29"/>
      <c r="D3" s="28" t="s">
        <v>92</v>
      </c>
      <c r="E3" s="29"/>
      <c r="F3" s="28" t="s">
        <v>48</v>
      </c>
      <c r="G3" s="29"/>
    </row>
    <row r="4" spans="1:16">
      <c r="A4" s="21"/>
      <c r="B4" s="10" t="s">
        <v>94</v>
      </c>
      <c r="C4" s="10" t="s">
        <v>95</v>
      </c>
      <c r="D4" s="10" t="str">
        <f t="shared" ref="D4:G7" si="0">B4</f>
        <v>(ICW</v>
      </c>
      <c r="E4" s="10" t="str">
        <f t="shared" si="0"/>
        <v>(Industry</v>
      </c>
      <c r="F4" s="10" t="str">
        <f t="shared" si="0"/>
        <v>(ICW</v>
      </c>
      <c r="G4" s="10" t="str">
        <f t="shared" si="0"/>
        <v>(Industry</v>
      </c>
      <c r="I4" s="651"/>
      <c r="J4" s="656"/>
      <c r="K4" s="656"/>
    </row>
    <row r="5" spans="1:16">
      <c r="A5" s="21"/>
      <c r="B5" s="10" t="s">
        <v>96</v>
      </c>
      <c r="C5" s="10" t="s">
        <v>96</v>
      </c>
      <c r="D5" s="10" t="str">
        <f t="shared" si="0"/>
        <v>Experience)</v>
      </c>
      <c r="E5" s="10" t="str">
        <f t="shared" si="0"/>
        <v>Experience)</v>
      </c>
      <c r="F5" s="10" t="str">
        <f t="shared" si="0"/>
        <v>Experience)</v>
      </c>
      <c r="G5" s="10" t="str">
        <f t="shared" si="0"/>
        <v>Experience)</v>
      </c>
      <c r="I5" s="651"/>
      <c r="J5" s="656"/>
      <c r="K5" s="656"/>
    </row>
    <row r="6" spans="1:16">
      <c r="A6" s="21"/>
      <c r="B6" s="10" t="s">
        <v>97</v>
      </c>
      <c r="C6" s="10" t="s">
        <v>98</v>
      </c>
      <c r="D6" s="10" t="str">
        <f t="shared" si="0"/>
        <v>ALAE</v>
      </c>
      <c r="E6" s="10" t="str">
        <f t="shared" si="0"/>
        <v>LAE</v>
      </c>
      <c r="F6" s="10" t="str">
        <f t="shared" si="0"/>
        <v>ALAE</v>
      </c>
      <c r="G6" s="10" t="str">
        <f t="shared" si="0"/>
        <v>LAE</v>
      </c>
      <c r="I6" s="651"/>
      <c r="J6" s="656"/>
      <c r="K6" s="656"/>
    </row>
    <row r="7" spans="1:16">
      <c r="A7" s="34" t="s">
        <v>46</v>
      </c>
      <c r="B7" s="35" t="s">
        <v>99</v>
      </c>
      <c r="C7" s="35" t="s">
        <v>99</v>
      </c>
      <c r="D7" s="35" t="str">
        <f t="shared" si="0"/>
        <v>Factor</v>
      </c>
      <c r="E7" s="35" t="str">
        <f t="shared" si="0"/>
        <v>Factor</v>
      </c>
      <c r="F7" s="35" t="str">
        <f t="shared" si="0"/>
        <v>Factor</v>
      </c>
      <c r="G7" s="35" t="str">
        <f t="shared" si="0"/>
        <v>Factor</v>
      </c>
      <c r="I7" s="651"/>
      <c r="J7" s="656"/>
      <c r="K7" s="656"/>
    </row>
    <row r="8" spans="1:16">
      <c r="A8" s="36"/>
      <c r="B8" s="34"/>
      <c r="C8" s="34"/>
      <c r="F8" s="34"/>
      <c r="G8" s="34"/>
      <c r="I8" s="654"/>
      <c r="J8" s="651"/>
      <c r="K8" s="651"/>
    </row>
    <row r="9" spans="1:16">
      <c r="A9" s="18" t="s">
        <v>41</v>
      </c>
      <c r="B9" s="260">
        <v>1.127</v>
      </c>
      <c r="C9" s="260">
        <v>1.216</v>
      </c>
      <c r="D9" s="684" t="str">
        <f>IFERROR(IF(AND(IFERROR(INDEX(Summary!$C$42:$BZ$42,MATCH($A9,Summary!$C$15:$BZ$15,0)+1),"")&lt;&gt;"",IFERROR(INDEX(Summary!$C$42:$BZ$42,MATCH($A9,Summary!$C$15:$BZ$15,0)+1),"")&lt;&gt;B9),INDEX(Summary!$C$42:$BZ$42,MATCH($A9,Summary!$C$15:$BZ$15,0)+1),""),"")</f>
        <v/>
      </c>
      <c r="E9" s="684" t="str">
        <f>IFERROR(IF(AND(IFERROR(INDEX(Summary!$C$43:$BZ$43,MATCH($A9,Summary!$C$15:$BZ$15,0)+1),"")&lt;&gt;"",IFERROR(INDEX(Summary!$C$43:$BZ$43,MATCH($A9,Summary!$C$15:$BZ$15,0)+1),"")&lt;&gt;C9),INDEX(Summary!$C$43:$BZ$43,MATCH($A9,Summary!$C$15:$BZ$15,0)+1),""),"")</f>
        <v/>
      </c>
      <c r="F9" s="260">
        <f>IF(D9="",B9,D9)</f>
        <v>1.127</v>
      </c>
      <c r="G9" s="260">
        <f>IF(E9="",C9,E9)</f>
        <v>1.216</v>
      </c>
      <c r="H9" s="487"/>
      <c r="I9" s="487"/>
      <c r="J9" s="641"/>
      <c r="K9" s="694"/>
      <c r="M9" s="639"/>
      <c r="N9" s="639"/>
      <c r="O9" s="639"/>
      <c r="P9" s="639"/>
    </row>
    <row r="10" spans="1:16">
      <c r="A10" s="18" t="s">
        <v>5</v>
      </c>
      <c r="B10" s="260">
        <v>1.19</v>
      </c>
      <c r="C10" s="264">
        <v>1.34</v>
      </c>
      <c r="D10" s="684" t="str">
        <f>IFERROR(IF(AND(IFERROR(INDEX(Summary!$C$42:$BZ$42,MATCH($A10,Summary!$C$15:$BZ$15,0)+1),"")&lt;&gt;"",IFERROR(INDEX(Summary!$C$42:$BZ$42,MATCH($A10,Summary!$C$15:$BZ$15,0)+1),"")&lt;&gt;B10),INDEX(Summary!$C$42:$BZ$42,MATCH($A10,Summary!$C$15:$BZ$15,0)+1),""),"")</f>
        <v/>
      </c>
      <c r="E10" s="684" t="str">
        <f>IFERROR(IF(AND(IFERROR(INDEX(Summary!$C$43:$BZ$43,MATCH($A10,Summary!$C$15:$BZ$15,0)+1),"")&lt;&gt;"",IFERROR(INDEX(Summary!$C$43:$BZ$43,MATCH($A10,Summary!$C$15:$BZ$15,0)+1),"")&lt;&gt;C10),INDEX(Summary!$C$43:$BZ$43,MATCH($A10,Summary!$C$15:$BZ$15,0)+1),""),"")</f>
        <v/>
      </c>
      <c r="F10" s="260">
        <f t="shared" ref="F10:F36" si="1">IF(D10="",B10,D10)</f>
        <v>1.19</v>
      </c>
      <c r="G10" s="264">
        <f t="shared" ref="G10:G36" si="2">IF(E10="",C10,E10)</f>
        <v>1.34</v>
      </c>
      <c r="H10" s="487"/>
      <c r="I10" s="487"/>
      <c r="J10" s="641"/>
      <c r="K10" s="694"/>
      <c r="M10" s="639"/>
      <c r="N10" s="639"/>
      <c r="O10" s="639"/>
      <c r="P10" s="639"/>
    </row>
    <row r="11" spans="1:16">
      <c r="A11" s="18" t="s">
        <v>53</v>
      </c>
      <c r="B11" s="260">
        <v>1.105</v>
      </c>
      <c r="C11" s="264">
        <v>1.1890000000000001</v>
      </c>
      <c r="D11" s="684" t="str">
        <f>IFERROR(IF(AND(IFERROR(INDEX(Summary!$C$42:$BZ$42,MATCH($A11,Summary!$C$15:$BZ$15,0)+1),"")&lt;&gt;"",IFERROR(INDEX(Summary!$C$42:$BZ$42,MATCH($A11,Summary!$C$15:$BZ$15,0)+1),"")&lt;&gt;B11),INDEX(Summary!$C$42:$BZ$42,MATCH($A11,Summary!$C$15:$BZ$15,0)+1),""),"")</f>
        <v/>
      </c>
      <c r="E11" s="684" t="str">
        <f>IFERROR(IF(AND(IFERROR(INDEX(Summary!$C$43:$BZ$43,MATCH($A11,Summary!$C$15:$BZ$15,0)+1),"")&lt;&gt;"",IFERROR(INDEX(Summary!$C$43:$BZ$43,MATCH($A11,Summary!$C$15:$BZ$15,0)+1),"")&lt;&gt;C11),INDEX(Summary!$C$43:$BZ$43,MATCH($A11,Summary!$C$15:$BZ$15,0)+1),""),"")</f>
        <v/>
      </c>
      <c r="F11" s="260">
        <f t="shared" si="1"/>
        <v>1.105</v>
      </c>
      <c r="G11" s="264">
        <f t="shared" si="2"/>
        <v>1.1890000000000001</v>
      </c>
      <c r="H11" s="487"/>
      <c r="I11" s="487"/>
      <c r="J11" s="641"/>
      <c r="K11" s="694"/>
      <c r="M11" s="639"/>
      <c r="N11" s="639"/>
      <c r="O11" s="639"/>
      <c r="P11" s="639"/>
    </row>
    <row r="12" spans="1:16">
      <c r="A12" s="18" t="s">
        <v>7</v>
      </c>
      <c r="B12" s="260">
        <v>1.135</v>
      </c>
      <c r="C12" s="264">
        <v>1.216</v>
      </c>
      <c r="D12" s="684" t="str">
        <f>IFERROR(IF(AND(IFERROR(INDEX(Summary!$C$42:$BZ$42,MATCH($A12,Summary!$C$15:$BZ$15,0)+1),"")&lt;&gt;"",IFERROR(INDEX(Summary!$C$42:$BZ$42,MATCH($A12,Summary!$C$15:$BZ$15,0)+1),"")&lt;&gt;B12),INDEX(Summary!$C$42:$BZ$42,MATCH($A12,Summary!$C$15:$BZ$15,0)+1),""),"")</f>
        <v/>
      </c>
      <c r="E12" s="684" t="str">
        <f>IFERROR(IF(AND(IFERROR(INDEX(Summary!$C$43:$BZ$43,MATCH($A12,Summary!$C$15:$BZ$15,0)+1),"")&lt;&gt;"",IFERROR(INDEX(Summary!$C$43:$BZ$43,MATCH($A12,Summary!$C$15:$BZ$15,0)+1),"")&lt;&gt;C12),INDEX(Summary!$C$43:$BZ$43,MATCH($A12,Summary!$C$15:$BZ$15,0)+1),""),"")</f>
        <v/>
      </c>
      <c r="F12" s="260">
        <f t="shared" si="1"/>
        <v>1.135</v>
      </c>
      <c r="G12" s="264">
        <f t="shared" si="2"/>
        <v>1.216</v>
      </c>
      <c r="H12" s="487"/>
      <c r="I12" s="487"/>
      <c r="J12" s="641"/>
      <c r="K12" s="694"/>
      <c r="M12" s="639"/>
      <c r="N12" s="639"/>
      <c r="O12" s="639"/>
      <c r="P12" s="639"/>
    </row>
    <row r="13" spans="1:16">
      <c r="A13" s="18" t="s">
        <v>24</v>
      </c>
      <c r="B13" s="260">
        <v>1.1200000000000001</v>
      </c>
      <c r="C13" s="264">
        <v>1.2090000000000001</v>
      </c>
      <c r="D13" s="684" t="str">
        <f>IFERROR(IF(AND(IFERROR(INDEX(Summary!$C$42:$BZ$42,MATCH($A13,Summary!$C$15:$BZ$15,0)+1),"")&lt;&gt;"",IFERROR(INDEX(Summary!$C$42:$BZ$42,MATCH($A13,Summary!$C$15:$BZ$15,0)+1),"")&lt;&gt;B13),INDEX(Summary!$C$42:$BZ$42,MATCH($A13,Summary!$C$15:$BZ$15,0)+1),""),"")</f>
        <v/>
      </c>
      <c r="E13" s="684" t="str">
        <f>IFERROR(IF(AND(IFERROR(INDEX(Summary!$C$43:$BZ$43,MATCH($A13,Summary!$C$15:$BZ$15,0)+1),"")&lt;&gt;"",IFERROR(INDEX(Summary!$C$43:$BZ$43,MATCH($A13,Summary!$C$15:$BZ$15,0)+1),"")&lt;&gt;C13),INDEX(Summary!$C$43:$BZ$43,MATCH($A13,Summary!$C$15:$BZ$15,0)+1),""),"")</f>
        <v/>
      </c>
      <c r="F13" s="260">
        <f t="shared" si="1"/>
        <v>1.1200000000000001</v>
      </c>
      <c r="G13" s="264">
        <f t="shared" si="2"/>
        <v>1.2090000000000001</v>
      </c>
      <c r="H13" s="487"/>
      <c r="I13" s="487"/>
      <c r="J13" s="641"/>
      <c r="K13" s="694"/>
      <c r="M13" s="639"/>
      <c r="N13" s="639"/>
      <c r="O13" s="639"/>
      <c r="P13" s="639"/>
    </row>
    <row r="14" spans="1:16">
      <c r="A14" s="18" t="s">
        <v>25</v>
      </c>
      <c r="B14" s="260">
        <v>1.08</v>
      </c>
      <c r="C14" s="264">
        <v>1.169</v>
      </c>
      <c r="D14" s="684" t="str">
        <f>IFERROR(IF(AND(IFERROR(INDEX(Summary!$C$42:$BZ$42,MATCH($A14,Summary!$C$15:$BZ$15,0)+1),"")&lt;&gt;"",IFERROR(INDEX(Summary!$C$42:$BZ$42,MATCH($A14,Summary!$C$15:$BZ$15,0)+1),"")&lt;&gt;B14),INDEX(Summary!$C$42:$BZ$42,MATCH($A14,Summary!$C$15:$BZ$15,0)+1),""),"")</f>
        <v/>
      </c>
      <c r="E14" s="684" t="str">
        <f>IFERROR(IF(AND(IFERROR(INDEX(Summary!$C$43:$BZ$43,MATCH($A14,Summary!$C$15:$BZ$15,0)+1),"")&lt;&gt;"",IFERROR(INDEX(Summary!$C$43:$BZ$43,MATCH($A14,Summary!$C$15:$BZ$15,0)+1),"")&lt;&gt;C14),INDEX(Summary!$C$43:$BZ$43,MATCH($A14,Summary!$C$15:$BZ$15,0)+1),""),"")</f>
        <v/>
      </c>
      <c r="F14" s="260">
        <f t="shared" si="1"/>
        <v>1.08</v>
      </c>
      <c r="G14" s="264">
        <f t="shared" si="2"/>
        <v>1.169</v>
      </c>
      <c r="H14" s="487"/>
      <c r="I14" s="487"/>
      <c r="J14" s="653"/>
      <c r="K14" s="694"/>
      <c r="M14" s="639"/>
      <c r="N14" s="639"/>
      <c r="O14" s="639"/>
      <c r="P14" s="639"/>
    </row>
    <row r="15" spans="1:16">
      <c r="A15" s="18" t="s">
        <v>58</v>
      </c>
      <c r="B15" s="260">
        <v>1.1200000000000001</v>
      </c>
      <c r="C15" s="264">
        <v>1.194</v>
      </c>
      <c r="D15" s="684" t="str">
        <f>IFERROR(IF(AND(IFERROR(INDEX(Summary!$C$42:$BZ$42,MATCH($A15,Summary!$C$15:$BZ$15,0)+1),"")&lt;&gt;"",IFERROR(INDEX(Summary!$C$42:$BZ$42,MATCH($A15,Summary!$C$15:$BZ$15,0)+1),"")&lt;&gt;B15),INDEX(Summary!$C$42:$BZ$42,MATCH($A15,Summary!$C$15:$BZ$15,0)+1),""),"")</f>
        <v/>
      </c>
      <c r="E15" s="684" t="str">
        <f>IFERROR(IF(AND(IFERROR(INDEX(Summary!$C$43:$BZ$43,MATCH($A15,Summary!$C$15:$BZ$15,0)+1),"")&lt;&gt;"",IFERROR(INDEX(Summary!$C$43:$BZ$43,MATCH($A15,Summary!$C$15:$BZ$15,0)+1),"")&lt;&gt;C15),INDEX(Summary!$C$43:$BZ$43,MATCH($A15,Summary!$C$15:$BZ$15,0)+1),""),"")</f>
        <v/>
      </c>
      <c r="F15" s="260">
        <f t="shared" si="1"/>
        <v>1.1200000000000001</v>
      </c>
      <c r="G15" s="264">
        <f t="shared" si="2"/>
        <v>1.194</v>
      </c>
      <c r="H15" s="487"/>
      <c r="I15" s="487"/>
      <c r="J15" s="655"/>
      <c r="K15" s="694"/>
      <c r="M15" s="639"/>
      <c r="N15" s="639"/>
      <c r="O15" s="639"/>
      <c r="P15" s="639"/>
    </row>
    <row r="16" spans="1:16">
      <c r="A16" s="18" t="s">
        <v>6</v>
      </c>
      <c r="B16" s="260">
        <v>1.105</v>
      </c>
      <c r="C16" s="264">
        <v>1.2</v>
      </c>
      <c r="D16" s="684" t="str">
        <f>IFERROR(IF(AND(IFERROR(INDEX(Summary!$C$42:$BZ$42,MATCH($A16,Summary!$C$15:$BZ$15,0)+1),"")&lt;&gt;"",IFERROR(INDEX(Summary!$C$42:$BZ$42,MATCH($A16,Summary!$C$15:$BZ$15,0)+1),"")&lt;&gt;B16),INDEX(Summary!$C$42:$BZ$42,MATCH($A16,Summary!$C$15:$BZ$15,0)+1),""),"")</f>
        <v/>
      </c>
      <c r="E16" s="684" t="str">
        <f>IFERROR(IF(AND(IFERROR(INDEX(Summary!$C$43:$BZ$43,MATCH($A16,Summary!$C$15:$BZ$15,0)+1),"")&lt;&gt;"",IFERROR(INDEX(Summary!$C$43:$BZ$43,MATCH($A16,Summary!$C$15:$BZ$15,0)+1),"")&lt;&gt;C16),INDEX(Summary!$C$43:$BZ$43,MATCH($A16,Summary!$C$15:$BZ$15,0)+1),""),"")</f>
        <v/>
      </c>
      <c r="F16" s="260">
        <f t="shared" si="1"/>
        <v>1.105</v>
      </c>
      <c r="G16" s="264">
        <f t="shared" si="2"/>
        <v>1.2</v>
      </c>
      <c r="H16" s="487"/>
      <c r="I16" s="487"/>
      <c r="J16" s="655"/>
      <c r="K16" s="694"/>
      <c r="M16" s="639"/>
      <c r="N16" s="639"/>
      <c r="O16" s="639"/>
      <c r="P16" s="639"/>
    </row>
    <row r="17" spans="1:16">
      <c r="A17" s="18" t="s">
        <v>23</v>
      </c>
      <c r="B17" s="260">
        <v>1.081</v>
      </c>
      <c r="C17" s="264">
        <v>1.17</v>
      </c>
      <c r="D17" s="684" t="str">
        <f>IFERROR(IF(AND(IFERROR(INDEX(Summary!$C$42:$BZ$42,MATCH($A17,Summary!$C$15:$BZ$15,0)+1),"")&lt;&gt;"",IFERROR(INDEX(Summary!$C$42:$BZ$42,MATCH($A17,Summary!$C$15:$BZ$15,0)+1),"")&lt;&gt;B17),INDEX(Summary!$C$42:$BZ$42,MATCH($A17,Summary!$C$15:$BZ$15,0)+1),""),"")</f>
        <v/>
      </c>
      <c r="E17" s="684" t="str">
        <f>IFERROR(IF(AND(IFERROR(INDEX(Summary!$C$43:$BZ$43,MATCH($A17,Summary!$C$15:$BZ$15,0)+1),"")&lt;&gt;"",IFERROR(INDEX(Summary!$C$43:$BZ$43,MATCH($A17,Summary!$C$15:$BZ$15,0)+1),"")&lt;&gt;C17),INDEX(Summary!$C$43:$BZ$43,MATCH($A17,Summary!$C$15:$BZ$15,0)+1),""),"")</f>
        <v/>
      </c>
      <c r="F17" s="260">
        <f t="shared" si="1"/>
        <v>1.081</v>
      </c>
      <c r="G17" s="264">
        <f t="shared" si="2"/>
        <v>1.17</v>
      </c>
      <c r="H17" s="487"/>
      <c r="I17" s="487"/>
      <c r="J17" s="655"/>
      <c r="K17" s="694"/>
      <c r="M17" s="639"/>
      <c r="N17" s="639"/>
      <c r="O17" s="639"/>
      <c r="P17" s="639"/>
    </row>
    <row r="18" spans="1:16">
      <c r="A18" s="18" t="s">
        <v>26</v>
      </c>
      <c r="B18" s="260">
        <v>1.1399999999999999</v>
      </c>
      <c r="C18" s="264">
        <v>1.2289999999999999</v>
      </c>
      <c r="D18" s="684" t="str">
        <f>IFERROR(IF(AND(IFERROR(INDEX(Summary!$C$42:$BZ$42,MATCH($A18,Summary!$C$15:$BZ$15,0)+1),"")&lt;&gt;"",IFERROR(INDEX(Summary!$C$42:$BZ$42,MATCH($A18,Summary!$C$15:$BZ$15,0)+1),"")&lt;&gt;B18),INDEX(Summary!$C$42:$BZ$42,MATCH($A18,Summary!$C$15:$BZ$15,0)+1),""),"")</f>
        <v/>
      </c>
      <c r="E18" s="684" t="str">
        <f>IFERROR(IF(AND(IFERROR(INDEX(Summary!$C$43:$BZ$43,MATCH($A18,Summary!$C$15:$BZ$15,0)+1),"")&lt;&gt;"",IFERROR(INDEX(Summary!$C$43:$BZ$43,MATCH($A18,Summary!$C$15:$BZ$15,0)+1),"")&lt;&gt;C18),INDEX(Summary!$C$43:$BZ$43,MATCH($A18,Summary!$C$15:$BZ$15,0)+1),""),"")</f>
        <v/>
      </c>
      <c r="F18" s="260">
        <f t="shared" si="1"/>
        <v>1.1399999999999999</v>
      </c>
      <c r="G18" s="264">
        <f t="shared" si="2"/>
        <v>1.2289999999999999</v>
      </c>
      <c r="H18" s="487"/>
      <c r="I18" s="487"/>
      <c r="J18" s="653"/>
      <c r="K18" s="694"/>
      <c r="M18" s="639"/>
      <c r="N18" s="639"/>
      <c r="O18" s="639"/>
      <c r="P18" s="639"/>
    </row>
    <row r="19" spans="1:16">
      <c r="A19" s="18" t="s">
        <v>32</v>
      </c>
      <c r="B19" s="260">
        <v>1.1240000000000001</v>
      </c>
      <c r="C19" s="264">
        <v>1.2130000000000001</v>
      </c>
      <c r="D19" s="684" t="str">
        <f>IFERROR(IF(AND(IFERROR(INDEX(Summary!$C$42:$BZ$42,MATCH($A19,Summary!$C$15:$BZ$15,0)+1),"")&lt;&gt;"",IFERROR(INDEX(Summary!$C$42:$BZ$42,MATCH($A19,Summary!$C$15:$BZ$15,0)+1),"")&lt;&gt;B19),INDEX(Summary!$C$42:$BZ$42,MATCH($A19,Summary!$C$15:$BZ$15,0)+1),""),"")</f>
        <v/>
      </c>
      <c r="E19" s="684" t="str">
        <f>IFERROR(IF(AND(IFERROR(INDEX(Summary!$C$43:$BZ$43,MATCH($A19,Summary!$C$15:$BZ$15,0)+1),"")&lt;&gt;"",IFERROR(INDEX(Summary!$C$43:$BZ$43,MATCH($A19,Summary!$C$15:$BZ$15,0)+1),"")&lt;&gt;C19),INDEX(Summary!$C$43:$BZ$43,MATCH($A19,Summary!$C$15:$BZ$15,0)+1),""),"")</f>
        <v/>
      </c>
      <c r="F19" s="260">
        <f t="shared" si="1"/>
        <v>1.1240000000000001</v>
      </c>
      <c r="G19" s="264">
        <f t="shared" si="2"/>
        <v>1.2130000000000001</v>
      </c>
      <c r="H19" s="487"/>
      <c r="I19" s="487"/>
      <c r="J19" s="653"/>
      <c r="K19" s="694"/>
      <c r="M19" s="639"/>
      <c r="N19" s="639"/>
      <c r="O19" s="639"/>
      <c r="P19" s="639"/>
    </row>
    <row r="20" spans="1:16">
      <c r="A20" s="18" t="s">
        <v>27</v>
      </c>
      <c r="B20" s="260">
        <v>1.129</v>
      </c>
      <c r="C20" s="264">
        <v>1.2150000000000001</v>
      </c>
      <c r="D20" s="684" t="str">
        <f>IFERROR(IF(AND(IFERROR(INDEX(Summary!$C$42:$BZ$42,MATCH($A20,Summary!$C$15:$BZ$15,0)+1),"")&lt;&gt;"",IFERROR(INDEX(Summary!$C$42:$BZ$42,MATCH($A20,Summary!$C$15:$BZ$15,0)+1),"")&lt;&gt;B20),INDEX(Summary!$C$42:$BZ$42,MATCH($A20,Summary!$C$15:$BZ$15,0)+1),""),"")</f>
        <v/>
      </c>
      <c r="E20" s="684" t="str">
        <f>IFERROR(IF(AND(IFERROR(INDEX(Summary!$C$43:$BZ$43,MATCH($A20,Summary!$C$15:$BZ$15,0)+1),"")&lt;&gt;"",IFERROR(INDEX(Summary!$C$43:$BZ$43,MATCH($A20,Summary!$C$15:$BZ$15,0)+1),"")&lt;&gt;C20),INDEX(Summary!$C$43:$BZ$43,MATCH($A20,Summary!$C$15:$BZ$15,0)+1),""),"")</f>
        <v/>
      </c>
      <c r="F20" s="260">
        <f t="shared" si="1"/>
        <v>1.129</v>
      </c>
      <c r="G20" s="264">
        <f t="shared" si="2"/>
        <v>1.2150000000000001</v>
      </c>
      <c r="H20" s="487"/>
      <c r="I20" s="487"/>
      <c r="J20" s="655"/>
      <c r="K20" s="694"/>
      <c r="M20" s="639"/>
      <c r="N20" s="639"/>
      <c r="O20" s="639"/>
      <c r="P20" s="639"/>
    </row>
    <row r="21" spans="1:16">
      <c r="A21" s="18" t="s">
        <v>63</v>
      </c>
      <c r="B21" s="260">
        <v>1.1080000000000001</v>
      </c>
      <c r="C21" s="264">
        <v>1.1970000000000001</v>
      </c>
      <c r="D21" s="684" t="str">
        <f>IFERROR(IF(AND(IFERROR(INDEX(Summary!$C$42:$BZ$42,MATCH($A21,Summary!$C$15:$BZ$15,0)+1),"")&lt;&gt;"",IFERROR(INDEX(Summary!$C$42:$BZ$42,MATCH($A21,Summary!$C$15:$BZ$15,0)+1),"")&lt;&gt;B21),INDEX(Summary!$C$42:$BZ$42,MATCH($A21,Summary!$C$15:$BZ$15,0)+1),""),"")</f>
        <v/>
      </c>
      <c r="E21" s="684" t="str">
        <f>IFERROR(IF(AND(IFERROR(INDEX(Summary!$C$43:$BZ$43,MATCH($A21,Summary!$C$15:$BZ$15,0)+1),"")&lt;&gt;"",IFERROR(INDEX(Summary!$C$43:$BZ$43,MATCH($A21,Summary!$C$15:$BZ$15,0)+1),"")&lt;&gt;C21),INDEX(Summary!$C$43:$BZ$43,MATCH($A21,Summary!$C$15:$BZ$15,0)+1),""),"")</f>
        <v/>
      </c>
      <c r="F21" s="260">
        <f t="shared" si="1"/>
        <v>1.1080000000000001</v>
      </c>
      <c r="G21" s="264">
        <f t="shared" si="2"/>
        <v>1.1970000000000001</v>
      </c>
      <c r="H21" s="487"/>
      <c r="I21" s="487"/>
      <c r="J21" s="653"/>
      <c r="K21" s="694"/>
      <c r="M21" s="639"/>
      <c r="N21" s="639"/>
      <c r="O21" s="639"/>
      <c r="P21" s="639"/>
    </row>
    <row r="22" spans="1:16">
      <c r="A22" s="18" t="s">
        <v>28</v>
      </c>
      <c r="B22" s="260">
        <v>1.1020000000000001</v>
      </c>
      <c r="C22" s="264">
        <v>1.1930000000000001</v>
      </c>
      <c r="D22" s="684" t="str">
        <f>IFERROR(IF(AND(IFERROR(INDEX(Summary!$C$42:$BZ$42,MATCH($A22,Summary!$C$15:$BZ$15,0)+1),"")&lt;&gt;"",IFERROR(INDEX(Summary!$C$42:$BZ$42,MATCH($A22,Summary!$C$15:$BZ$15,0)+1),"")&lt;&gt;B22),INDEX(Summary!$C$42:$BZ$42,MATCH($A22,Summary!$C$15:$BZ$15,0)+1),""),"")</f>
        <v/>
      </c>
      <c r="E22" s="684" t="str">
        <f>IFERROR(IF(AND(IFERROR(INDEX(Summary!$C$43:$BZ$43,MATCH($A22,Summary!$C$15:$BZ$15,0)+1),"")&lt;&gt;"",IFERROR(INDEX(Summary!$C$43:$BZ$43,MATCH($A22,Summary!$C$15:$BZ$15,0)+1),"")&lt;&gt;C22),INDEX(Summary!$C$43:$BZ$43,MATCH($A22,Summary!$C$15:$BZ$15,0)+1),""),"")</f>
        <v/>
      </c>
      <c r="F22" s="260">
        <f t="shared" si="1"/>
        <v>1.1020000000000001</v>
      </c>
      <c r="G22" s="264">
        <f t="shared" si="2"/>
        <v>1.1930000000000001</v>
      </c>
      <c r="H22" s="487"/>
      <c r="I22" s="487"/>
      <c r="J22" s="653"/>
      <c r="K22" s="694"/>
      <c r="M22" s="639"/>
      <c r="N22" s="639"/>
      <c r="O22" s="639"/>
      <c r="P22" s="639"/>
    </row>
    <row r="23" spans="1:16">
      <c r="A23" s="18" t="s">
        <v>18</v>
      </c>
      <c r="B23" s="260">
        <v>1.109</v>
      </c>
      <c r="C23" s="264">
        <v>1.2</v>
      </c>
      <c r="D23" s="684" t="str">
        <f>IFERROR(IF(AND(IFERROR(INDEX(Summary!$C$42:$BZ$42,MATCH($A23,Summary!$C$15:$BZ$15,0)+1),"")&lt;&gt;"",IFERROR(INDEX(Summary!$C$42:$BZ$42,MATCH($A23,Summary!$C$15:$BZ$15,0)+1),"")&lt;&gt;B23),INDEX(Summary!$C$42:$BZ$42,MATCH($A23,Summary!$C$15:$BZ$15,0)+1),""),"")</f>
        <v/>
      </c>
      <c r="E23" s="684" t="str">
        <f>IFERROR(IF(AND(IFERROR(INDEX(Summary!$C$43:$BZ$43,MATCH($A23,Summary!$C$15:$BZ$15,0)+1),"")&lt;&gt;"",IFERROR(INDEX(Summary!$C$43:$BZ$43,MATCH($A23,Summary!$C$15:$BZ$15,0)+1),"")&lt;&gt;C23),INDEX(Summary!$C$43:$BZ$43,MATCH($A23,Summary!$C$15:$BZ$15,0)+1),""),"")</f>
        <v/>
      </c>
      <c r="F23" s="260">
        <f t="shared" si="1"/>
        <v>1.109</v>
      </c>
      <c r="G23" s="264">
        <f t="shared" si="2"/>
        <v>1.2</v>
      </c>
      <c r="H23" s="487"/>
      <c r="I23" s="487"/>
      <c r="J23" s="655"/>
      <c r="K23" s="694"/>
      <c r="M23" s="639"/>
      <c r="N23" s="639"/>
      <c r="O23" s="639"/>
      <c r="P23" s="639"/>
    </row>
    <row r="24" spans="1:16">
      <c r="A24" s="18" t="s">
        <v>22</v>
      </c>
      <c r="B24" s="260">
        <v>1.155</v>
      </c>
      <c r="C24" s="264">
        <v>1.214</v>
      </c>
      <c r="D24" s="684" t="str">
        <f>IFERROR(IF(AND(IFERROR(INDEX(Summary!$C$42:$BZ$42,MATCH($A24,Summary!$C$15:$BZ$15,0)+1),"")&lt;&gt;"",IFERROR(INDEX(Summary!$C$42:$BZ$42,MATCH($A24,Summary!$C$15:$BZ$15,0)+1),"")&lt;&gt;B24),INDEX(Summary!$C$42:$BZ$42,MATCH($A24,Summary!$C$15:$BZ$15,0)+1),""),"")</f>
        <v/>
      </c>
      <c r="E24" s="684" t="str">
        <f>IFERROR(IF(AND(IFERROR(INDEX(Summary!$C$43:$BZ$43,MATCH($A24,Summary!$C$15:$BZ$15,0)+1),"")&lt;&gt;"",IFERROR(INDEX(Summary!$C$43:$BZ$43,MATCH($A24,Summary!$C$15:$BZ$15,0)+1),"")&lt;&gt;C24),INDEX(Summary!$C$43:$BZ$43,MATCH($A24,Summary!$C$15:$BZ$15,0)+1),""),"")</f>
        <v/>
      </c>
      <c r="F24" s="260">
        <f t="shared" si="1"/>
        <v>1.155</v>
      </c>
      <c r="G24" s="264">
        <f t="shared" si="2"/>
        <v>1.214</v>
      </c>
      <c r="H24" s="487"/>
      <c r="I24" s="487"/>
      <c r="J24" s="655"/>
      <c r="K24" s="694"/>
      <c r="M24" s="639"/>
      <c r="N24" s="639"/>
      <c r="O24" s="639"/>
      <c r="P24" s="639"/>
    </row>
    <row r="25" spans="1:16">
      <c r="A25" s="19" t="s">
        <v>16</v>
      </c>
      <c r="B25" s="260">
        <v>1.075</v>
      </c>
      <c r="C25" s="264">
        <v>1.18</v>
      </c>
      <c r="D25" s="684" t="str">
        <f>IFERROR(IF(AND(IFERROR(INDEX(Summary!$C$42:$BZ$42,MATCH($A25,Summary!$C$15:$BZ$15,0)+1),"")&lt;&gt;"",IFERROR(INDEX(Summary!$C$42:$BZ$42,MATCH($A25,Summary!$C$15:$BZ$15,0)+1),"")&lt;&gt;B25),INDEX(Summary!$C$42:$BZ$42,MATCH($A25,Summary!$C$15:$BZ$15,0)+1),""),"")</f>
        <v/>
      </c>
      <c r="E25" s="684" t="str">
        <f>IFERROR(IF(AND(IFERROR(INDEX(Summary!$C$43:$BZ$43,MATCH($A25,Summary!$C$15:$BZ$15,0)+1),"")&lt;&gt;"",IFERROR(INDEX(Summary!$C$43:$BZ$43,MATCH($A25,Summary!$C$15:$BZ$15,0)+1),"")&lt;&gt;C25),INDEX(Summary!$C$43:$BZ$43,MATCH($A25,Summary!$C$15:$BZ$15,0)+1),""),"")</f>
        <v/>
      </c>
      <c r="F25" s="260">
        <f t="shared" si="1"/>
        <v>1.075</v>
      </c>
      <c r="G25" s="264">
        <f t="shared" si="2"/>
        <v>1.18</v>
      </c>
      <c r="H25" s="487"/>
      <c r="I25" s="487"/>
      <c r="J25" s="655"/>
      <c r="K25" s="694"/>
      <c r="M25" s="639"/>
      <c r="N25" s="639"/>
      <c r="O25" s="639"/>
      <c r="P25" s="639"/>
    </row>
    <row r="26" spans="1:16">
      <c r="A26" s="19" t="s">
        <v>29</v>
      </c>
      <c r="B26" s="260">
        <v>1.0860000000000001</v>
      </c>
      <c r="C26" s="264">
        <v>1.1539999999999999</v>
      </c>
      <c r="D26" s="684" t="str">
        <f>IFERROR(IF(AND(IFERROR(INDEX(Summary!$C$42:$BZ$42,MATCH($A26,Summary!$C$15:$BZ$15,0)+1),"")&lt;&gt;"",IFERROR(INDEX(Summary!$C$42:$BZ$42,MATCH($A26,Summary!$C$15:$BZ$15,0)+1),"")&lt;&gt;B26),INDEX(Summary!$C$42:$BZ$42,MATCH($A26,Summary!$C$15:$BZ$15,0)+1),""),"")</f>
        <v/>
      </c>
      <c r="E26" s="684" t="str">
        <f>IFERROR(IF(AND(IFERROR(INDEX(Summary!$C$43:$BZ$43,MATCH($A26,Summary!$C$15:$BZ$15,0)+1),"")&lt;&gt;"",IFERROR(INDEX(Summary!$C$43:$BZ$43,MATCH($A26,Summary!$C$15:$BZ$15,0)+1),"")&lt;&gt;C26),INDEX(Summary!$C$43:$BZ$43,MATCH($A26,Summary!$C$15:$BZ$15,0)+1),""),"")</f>
        <v/>
      </c>
      <c r="F26" s="260">
        <f t="shared" si="1"/>
        <v>1.0860000000000001</v>
      </c>
      <c r="G26" s="264">
        <f t="shared" si="2"/>
        <v>1.1539999999999999</v>
      </c>
      <c r="H26" s="487"/>
      <c r="I26" s="487"/>
      <c r="J26" s="655"/>
      <c r="K26" s="694"/>
      <c r="M26" s="639"/>
      <c r="N26" s="639"/>
      <c r="O26" s="639"/>
      <c r="P26" s="639"/>
    </row>
    <row r="27" spans="1:16">
      <c r="A27" s="19" t="s">
        <v>71</v>
      </c>
      <c r="B27" s="260">
        <v>1.149</v>
      </c>
      <c r="C27" s="264">
        <v>1.238</v>
      </c>
      <c r="D27" s="684" t="str">
        <f>IFERROR(IF(AND(IFERROR(INDEX(Summary!$C$42:$BZ$42,MATCH($A27,Summary!$C$15:$BZ$15,0)+1),"")&lt;&gt;"",IFERROR(INDEX(Summary!$C$42:$BZ$42,MATCH($A27,Summary!$C$15:$BZ$15,0)+1),"")&lt;&gt;B27),INDEX(Summary!$C$42:$BZ$42,MATCH($A27,Summary!$C$15:$BZ$15,0)+1),""),"")</f>
        <v/>
      </c>
      <c r="E27" s="684" t="str">
        <f>IFERROR(IF(AND(IFERROR(INDEX(Summary!$C$43:$BZ$43,MATCH($A27,Summary!$C$15:$BZ$15,0)+1),"")&lt;&gt;"",IFERROR(INDEX(Summary!$C$43:$BZ$43,MATCH($A27,Summary!$C$15:$BZ$15,0)+1),"")&lt;&gt;C27),INDEX(Summary!$C$43:$BZ$43,MATCH($A27,Summary!$C$15:$BZ$15,0)+1),""),"")</f>
        <v/>
      </c>
      <c r="F27" s="260">
        <f t="shared" si="1"/>
        <v>1.149</v>
      </c>
      <c r="G27" s="264">
        <f t="shared" si="2"/>
        <v>1.238</v>
      </c>
      <c r="H27" s="487"/>
      <c r="I27" s="487"/>
      <c r="J27" s="655"/>
      <c r="K27" s="694"/>
      <c r="M27" s="639"/>
      <c r="N27" s="639"/>
      <c r="O27" s="639"/>
      <c r="P27" s="639"/>
    </row>
    <row r="28" spans="1:16">
      <c r="A28" s="19" t="s">
        <v>72</v>
      </c>
      <c r="B28" s="260">
        <v>1.125</v>
      </c>
      <c r="C28" s="264">
        <v>1.198</v>
      </c>
      <c r="D28" s="684" t="str">
        <f>IFERROR(IF(AND(IFERROR(INDEX(Summary!$C$42:$BZ$42,MATCH($A28,Summary!$C$15:$BZ$15,0)+1),"")&lt;&gt;"",IFERROR(INDEX(Summary!$C$42:$BZ$42,MATCH($A28,Summary!$C$15:$BZ$15,0)+1),"")&lt;&gt;B28),INDEX(Summary!$C$42:$BZ$42,MATCH($A28,Summary!$C$15:$BZ$15,0)+1),""),"")</f>
        <v/>
      </c>
      <c r="E28" s="684" t="str">
        <f>IFERROR(IF(AND(IFERROR(INDEX(Summary!$C$43:$BZ$43,MATCH($A28,Summary!$C$15:$BZ$15,0)+1),"")&lt;&gt;"",IFERROR(INDEX(Summary!$C$43:$BZ$43,MATCH($A28,Summary!$C$15:$BZ$15,0)+1),"")&lt;&gt;C28),INDEX(Summary!$C$43:$BZ$43,MATCH($A28,Summary!$C$15:$BZ$15,0)+1),""),"")</f>
        <v/>
      </c>
      <c r="F28" s="260">
        <f t="shared" si="1"/>
        <v>1.125</v>
      </c>
      <c r="G28" s="264">
        <f t="shared" si="2"/>
        <v>1.198</v>
      </c>
      <c r="H28" s="487"/>
      <c r="I28" s="487"/>
      <c r="J28" s="655"/>
      <c r="K28" s="694"/>
      <c r="M28" s="639"/>
      <c r="N28" s="639"/>
      <c r="O28" s="639"/>
      <c r="P28" s="639"/>
    </row>
    <row r="29" spans="1:16">
      <c r="A29" s="19" t="s">
        <v>21</v>
      </c>
      <c r="B29" s="260">
        <v>1.1120000000000001</v>
      </c>
      <c r="C29" s="264">
        <v>1.2010000000000001</v>
      </c>
      <c r="D29" s="684" t="str">
        <f>IFERROR(IF(AND(IFERROR(INDEX(Summary!$C$42:$BZ$42,MATCH($A29,Summary!$C$15:$BZ$15,0)+1),"")&lt;&gt;"",IFERROR(INDEX(Summary!$C$42:$BZ$42,MATCH($A29,Summary!$C$15:$BZ$15,0)+1),"")&lt;&gt;B29),INDEX(Summary!$C$42:$BZ$42,MATCH($A29,Summary!$C$15:$BZ$15,0)+1),""),"")</f>
        <v/>
      </c>
      <c r="E29" s="684" t="str">
        <f>IFERROR(IF(AND(IFERROR(INDEX(Summary!$C$43:$BZ$43,MATCH($A29,Summary!$C$15:$BZ$15,0)+1),"")&lt;&gt;"",IFERROR(INDEX(Summary!$C$43:$BZ$43,MATCH($A29,Summary!$C$15:$BZ$15,0)+1),"")&lt;&gt;C29),INDEX(Summary!$C$43:$BZ$43,MATCH($A29,Summary!$C$15:$BZ$15,0)+1),""),"")</f>
        <v/>
      </c>
      <c r="F29" s="260">
        <f>IF(D29="",B29,D29)</f>
        <v>1.1120000000000001</v>
      </c>
      <c r="G29" s="264">
        <f t="shared" si="2"/>
        <v>1.2010000000000001</v>
      </c>
      <c r="H29" s="487"/>
      <c r="I29" s="487"/>
      <c r="J29" s="655"/>
      <c r="K29" s="694"/>
      <c r="M29" s="639"/>
      <c r="N29" s="639"/>
      <c r="O29" s="639"/>
      <c r="P29" s="639"/>
    </row>
    <row r="30" spans="1:16">
      <c r="A30" s="19" t="s">
        <v>19</v>
      </c>
      <c r="B30" s="260">
        <v>1.115</v>
      </c>
      <c r="C30" s="264">
        <v>1.1950000000000001</v>
      </c>
      <c r="D30" s="684" t="str">
        <f>IFERROR(IF(AND(IFERROR(INDEX(Summary!$C$42:$BZ$42,MATCH($A30,Summary!$C$15:$BZ$15,0)+1),"")&lt;&gt;"",IFERROR(INDEX(Summary!$C$42:$BZ$42,MATCH($A30,Summary!$C$15:$BZ$15,0)+1),"")&lt;&gt;B30),INDEX(Summary!$C$42:$BZ$42,MATCH($A30,Summary!$C$15:$BZ$15,0)+1),""),"")</f>
        <v/>
      </c>
      <c r="E30" s="684" t="str">
        <f>IFERROR(IF(AND(IFERROR(INDEX(Summary!$C$43:$BZ$43,MATCH($A30,Summary!$C$15:$BZ$15,0)+1),"")&lt;&gt;"",IFERROR(INDEX(Summary!$C$43:$BZ$43,MATCH($A30,Summary!$C$15:$BZ$15,0)+1),"")&lt;&gt;C30),INDEX(Summary!$C$43:$BZ$43,MATCH($A30,Summary!$C$15:$BZ$15,0)+1),""),"")</f>
        <v/>
      </c>
      <c r="F30" s="260">
        <f t="shared" si="1"/>
        <v>1.115</v>
      </c>
      <c r="G30" s="264">
        <f t="shared" si="2"/>
        <v>1.1950000000000001</v>
      </c>
      <c r="H30" s="487"/>
      <c r="I30" s="487"/>
      <c r="J30" s="655"/>
      <c r="K30" s="694"/>
      <c r="M30" s="639"/>
      <c r="N30" s="639"/>
      <c r="O30" s="639"/>
      <c r="P30" s="639"/>
    </row>
    <row r="31" spans="1:16">
      <c r="A31" s="19" t="s">
        <v>30</v>
      </c>
      <c r="B31" s="260">
        <v>1.103</v>
      </c>
      <c r="C31" s="264">
        <v>1.1919999999999999</v>
      </c>
      <c r="D31" s="684" t="str">
        <f>IFERROR(IF(AND(IFERROR(INDEX(Summary!$C$42:$BZ$42,MATCH($A31,Summary!$C$15:$BZ$15,0)+1),"")&lt;&gt;"",IFERROR(INDEX(Summary!$C$42:$BZ$42,MATCH($A31,Summary!$C$15:$BZ$15,0)+1),"")&lt;&gt;B31),INDEX(Summary!$C$42:$BZ$42,MATCH($A31,Summary!$C$15:$BZ$15,0)+1),""),"")</f>
        <v/>
      </c>
      <c r="E31" s="684" t="str">
        <f>IFERROR(IF(AND(IFERROR(INDEX(Summary!$C$43:$BZ$43,MATCH($A31,Summary!$C$15:$BZ$15,0)+1),"")&lt;&gt;"",IFERROR(INDEX(Summary!$C$43:$BZ$43,MATCH($A31,Summary!$C$15:$BZ$15,0)+1),"")&lt;&gt;C31),INDEX(Summary!$C$43:$BZ$43,MATCH($A31,Summary!$C$15:$BZ$15,0)+1),""),"")</f>
        <v/>
      </c>
      <c r="F31" s="260">
        <f t="shared" si="1"/>
        <v>1.103</v>
      </c>
      <c r="G31" s="264">
        <f t="shared" si="2"/>
        <v>1.1919999999999999</v>
      </c>
      <c r="H31" s="487"/>
      <c r="I31" s="487"/>
      <c r="J31" s="655"/>
      <c r="K31" s="694"/>
      <c r="M31" s="639"/>
      <c r="N31" s="639"/>
      <c r="O31" s="639"/>
      <c r="P31" s="639"/>
    </row>
    <row r="32" spans="1:16">
      <c r="A32" s="19" t="s">
        <v>20</v>
      </c>
      <c r="B32" s="260">
        <v>1.1279999999999999</v>
      </c>
      <c r="C32" s="264">
        <v>1.21</v>
      </c>
      <c r="D32" s="684">
        <f>IFERROR(IF(AND(IFERROR(INDEX(Summary!$C$42:$BZ$42,MATCH($A32,Summary!$C$15:$BZ$15,0)+1),"")&lt;&gt;"",IFERROR(INDEX(Summary!$C$42:$BZ$42,MATCH($A32,Summary!$C$15:$BZ$15,0)+1),"")&lt;&gt;B32),INDEX(Summary!$C$42:$BZ$42,MATCH($A32,Summary!$C$15:$BZ$15,0)+1),""),"")</f>
        <v>1.125</v>
      </c>
      <c r="E32" s="684">
        <f>IFERROR(IF(AND(IFERROR(INDEX(Summary!$C$43:$BZ$43,MATCH($A32,Summary!$C$15:$BZ$15,0)+1),"")&lt;&gt;"",IFERROR(INDEX(Summary!$C$43:$BZ$43,MATCH($A32,Summary!$C$15:$BZ$15,0)+1),"")&lt;&gt;C32),INDEX(Summary!$C$43:$BZ$43,MATCH($A32,Summary!$C$15:$BZ$15,0)+1),""),"")</f>
        <v>1.2110000000000001</v>
      </c>
      <c r="F32" s="260">
        <f t="shared" si="1"/>
        <v>1.125</v>
      </c>
      <c r="G32" s="264">
        <f t="shared" si="2"/>
        <v>1.2110000000000001</v>
      </c>
      <c r="H32" s="487"/>
      <c r="I32" s="487"/>
      <c r="J32" s="655"/>
      <c r="K32" s="694"/>
      <c r="M32" s="639"/>
      <c r="N32" s="639"/>
      <c r="O32" s="639"/>
      <c r="P32" s="639"/>
    </row>
    <row r="33" spans="1:16">
      <c r="A33" s="230" t="s">
        <v>75</v>
      </c>
      <c r="B33" s="260">
        <v>1.1040000000000001</v>
      </c>
      <c r="C33" s="264">
        <v>1.194</v>
      </c>
      <c r="D33" s="684" t="str">
        <f>IFERROR(IF(AND(IFERROR(INDEX(Summary!$C$42:$BZ$42,MATCH($A33,Summary!$C$15:$BZ$15,0)+1),"")&lt;&gt;"",IFERROR(INDEX(Summary!$C$42:$BZ$42,MATCH($A33,Summary!$C$15:$BZ$15,0)+1),"")&lt;&gt;B33),INDEX(Summary!$C$42:$BZ$42,MATCH($A33,Summary!$C$15:$BZ$15,0)+1),""),"")</f>
        <v/>
      </c>
      <c r="E33" s="684" t="str">
        <f>IFERROR(IF(AND(IFERROR(INDEX(Summary!$C$43:$BZ$43,MATCH($A33,Summary!$C$15:$BZ$15,0)+1),"")&lt;&gt;"",IFERROR(INDEX(Summary!$C$43:$BZ$43,MATCH($A33,Summary!$C$15:$BZ$15,0)+1),"")&lt;&gt;C33),INDEX(Summary!$C$43:$BZ$43,MATCH($A33,Summary!$C$15:$BZ$15,0)+1),""),"")</f>
        <v/>
      </c>
      <c r="F33" s="260">
        <f t="shared" si="1"/>
        <v>1.1040000000000001</v>
      </c>
      <c r="G33" s="264">
        <f t="shared" si="2"/>
        <v>1.194</v>
      </c>
      <c r="H33" s="487"/>
      <c r="I33" s="487"/>
      <c r="J33" s="655"/>
      <c r="K33" s="694"/>
      <c r="M33" s="639"/>
      <c r="N33" s="639"/>
      <c r="O33" s="639"/>
      <c r="P33" s="639"/>
    </row>
    <row r="34" spans="1:16">
      <c r="A34" s="230" t="s">
        <v>31</v>
      </c>
      <c r="B34" s="260">
        <v>1.0900000000000001</v>
      </c>
      <c r="C34" s="264">
        <v>1.1700000000000002</v>
      </c>
      <c r="D34" s="684" t="str">
        <f>IFERROR(IF(AND(IFERROR(INDEX(Summary!$C$42:$BZ$42,MATCH($A34,Summary!$C$15:$BZ$15,0)+1),"")&lt;&gt;"",IFERROR(INDEX(Summary!$C$42:$BZ$42,MATCH($A34,Summary!$C$15:$BZ$15,0)+1),"")&lt;&gt;B34),INDEX(Summary!$C$42:$BZ$42,MATCH($A34,Summary!$C$15:$BZ$15,0)+1),""),"")</f>
        <v/>
      </c>
      <c r="E34" s="684" t="str">
        <f>IFERROR(IF(AND(IFERROR(INDEX(Summary!$C$43:$BZ$43,MATCH($A34,Summary!$C$15:$BZ$15,0)+1),"")&lt;&gt;"",IFERROR(INDEX(Summary!$C$43:$BZ$43,MATCH($A34,Summary!$C$15:$BZ$15,0)+1),"")&lt;&gt;C34),INDEX(Summary!$C$43:$BZ$43,MATCH($A34,Summary!$C$15:$BZ$15,0)+1),""),"")</f>
        <v/>
      </c>
      <c r="F34" s="260">
        <f t="shared" si="1"/>
        <v>1.0900000000000001</v>
      </c>
      <c r="G34" s="264">
        <f t="shared" si="2"/>
        <v>1.1700000000000002</v>
      </c>
      <c r="H34" s="487"/>
      <c r="I34" s="487"/>
      <c r="J34" s="655"/>
      <c r="K34" s="694"/>
      <c r="M34" s="639"/>
      <c r="N34" s="639"/>
      <c r="O34" s="639"/>
      <c r="P34" s="639"/>
    </row>
    <row r="35" spans="1:16">
      <c r="A35" s="230" t="s">
        <v>17</v>
      </c>
      <c r="B35" s="260">
        <v>1.0880000000000001</v>
      </c>
      <c r="C35" s="264">
        <v>1.1819999999999999</v>
      </c>
      <c r="D35" s="684" t="str">
        <f>IFERROR(IF(AND(IFERROR(INDEX(Summary!$C$42:$BZ$42,MATCH($A35,Summary!$C$15:$BZ$15,0)+1),"")&lt;&gt;"",IFERROR(INDEX(Summary!$C$42:$BZ$42,MATCH($A35,Summary!$C$15:$BZ$15,0)+1),"")&lt;&gt;B35),INDEX(Summary!$C$42:$BZ$42,MATCH($A35,Summary!$C$15:$BZ$15,0)+1),""),"")</f>
        <v/>
      </c>
      <c r="E35" s="684" t="str">
        <f>IFERROR(IF(AND(IFERROR(INDEX(Summary!$C$43:$BZ$43,MATCH($A35,Summary!$C$15:$BZ$15,0)+1),"")&lt;&gt;"",IFERROR(INDEX(Summary!$C$43:$BZ$43,MATCH($A35,Summary!$C$15:$BZ$15,0)+1),"")&lt;&gt;C35),INDEX(Summary!$C$43:$BZ$43,MATCH($A35,Summary!$C$15:$BZ$15,0)+1),""),"")</f>
        <v/>
      </c>
      <c r="F35" s="260">
        <f t="shared" si="1"/>
        <v>1.0880000000000001</v>
      </c>
      <c r="G35" s="264">
        <f t="shared" si="2"/>
        <v>1.1819999999999999</v>
      </c>
      <c r="H35" s="487"/>
      <c r="I35" s="487"/>
      <c r="J35" s="655"/>
      <c r="K35" s="694"/>
      <c r="M35" s="639"/>
      <c r="N35" s="639"/>
      <c r="O35" s="639"/>
      <c r="P35" s="639"/>
    </row>
    <row r="36" spans="1:16">
      <c r="A36" s="18" t="s">
        <v>80</v>
      </c>
      <c r="B36" s="260">
        <v>1.125</v>
      </c>
      <c r="C36" s="264">
        <v>1.198</v>
      </c>
      <c r="D36" s="684" t="str">
        <f>IFERROR(IF(AND(IFERROR(INDEX(Summary!$C$42:$BZ$42,MATCH($A36,Summary!$C$15:$BZ$15,0)+1),"")&lt;&gt;"",IFERROR(INDEX(Summary!$C$42:$BZ$42,MATCH($A36,Summary!$C$15:$BZ$15,0)+1),"")&lt;&gt;B36),INDEX(Summary!$C$42:$BZ$42,MATCH($A36,Summary!$C$15:$BZ$15,0)+1),""),"")</f>
        <v/>
      </c>
      <c r="E36" s="684" t="str">
        <f>IFERROR(IF(AND(IFERROR(INDEX(Summary!$C$43:$BZ$43,MATCH($A36,Summary!$C$15:$BZ$15,0)+1),"")&lt;&gt;"",IFERROR(INDEX(Summary!$C$43:$BZ$43,MATCH($A36,Summary!$C$15:$BZ$15,0)+1),"")&lt;&gt;C36),INDEX(Summary!$C$43:$BZ$43,MATCH($A36,Summary!$C$15:$BZ$15,0)+1),""),"")</f>
        <v/>
      </c>
      <c r="F36" s="260">
        <f t="shared" si="1"/>
        <v>1.125</v>
      </c>
      <c r="G36" s="264">
        <f t="shared" si="2"/>
        <v>1.198</v>
      </c>
      <c r="H36" s="487"/>
      <c r="I36" s="487"/>
      <c r="J36" s="655"/>
      <c r="K36" s="694"/>
      <c r="M36" s="639"/>
      <c r="N36" s="639"/>
      <c r="O36" s="639"/>
      <c r="P36" s="639"/>
    </row>
  </sheetData>
  <customSheetViews>
    <customSheetView guid="{B070D993-A558-4B1C-AC4E-67FBCE430B77}">
      <selection activeCell="B24" sqref="B24"/>
      <pageMargins left="0.7" right="0.7" top="0.75" bottom="0.75" header="0.3" footer="0.3"/>
      <pageSetup orientation="portrait" r:id="rId1"/>
    </customSheetView>
    <customSheetView guid="{66336E0E-D3CE-4BCD-8706-2E622954FB7A}" topLeftCell="A2">
      <selection activeCell="C2" sqref="C2"/>
      <pageMargins left="0.7" right="0.7" top="0.75" bottom="0.75" header="0.3" footer="0.3"/>
      <pageSetup orientation="portrait" r:id="rId2"/>
    </customSheetView>
    <customSheetView guid="{8F017303-F4E6-4F2E-AE6E-4863CE4BAD60}" showPageBreaks="1" topLeftCell="A4">
      <selection activeCell="A13" sqref="A13"/>
      <pageMargins left="0.7" right="0.7" top="0.75" bottom="0.75" header="0.3" footer="0.3"/>
      <pageSetup orientation="portrait" r:id="rId3"/>
    </customSheetView>
    <customSheetView guid="{2D067A2B-544F-4687-B463-591ABEF3DC76}">
      <selection activeCell="B24" sqref="B24"/>
      <pageMargins left="0.7" right="0.7" top="0.75" bottom="0.75" header="0.3" footer="0.3"/>
      <pageSetup orientation="portrait" r:id="rId4"/>
    </customSheetView>
    <customSheetView guid="{DEED4BF7-CD74-46B8-9246-650AA2D336A3}">
      <selection activeCell="C2" sqref="C2"/>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1A9FFAA3-8773-4515-8E34-9D2DD27FCA39}">
      <selection activeCell="F9" sqref="F9"/>
      <pageMargins left="0.7" right="0.7" top="0.75" bottom="0.75" header="0.3" footer="0.3"/>
      <pageSetup orientation="portrait" r:id="rId24"/>
    </customSheetView>
    <customSheetView guid="{C35CCEBD-5DD6-40D5-B0B9-29A308324E1F}">
      <selection activeCell="B24" sqref="B24"/>
      <pageMargins left="0.7" right="0.7" top="0.75" bottom="0.75" header="0.3" footer="0.3"/>
      <pageSetup orientation="portrait" r:id="rId25"/>
    </customSheetView>
    <customSheetView guid="{4C13BEF0-D969-4F7C-9C90-218A9EA7683E}">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Normal="100" workbookViewId="0">
      <selection activeCell="G24" sqref="G24"/>
    </sheetView>
  </sheetViews>
  <sheetFormatPr defaultRowHeight="14.4"/>
  <cols>
    <col min="1" max="13" width="9" style="21"/>
  </cols>
  <sheetData>
    <row r="1" spans="2:20">
      <c r="B1" s="773"/>
      <c r="C1" s="773"/>
      <c r="D1" s="651"/>
      <c r="E1" s="651"/>
      <c r="F1" s="651"/>
      <c r="G1" s="651"/>
      <c r="H1" s="651"/>
      <c r="I1" s="651"/>
      <c r="J1" s="651"/>
      <c r="K1" s="651"/>
      <c r="L1" s="656"/>
      <c r="M1"/>
    </row>
    <row r="2" spans="2:20" ht="15" thickBot="1">
      <c r="B2" s="773"/>
      <c r="C2" s="773"/>
      <c r="D2" s="651" t="s">
        <v>520</v>
      </c>
      <c r="E2" s="651"/>
      <c r="F2" s="651"/>
      <c r="G2" s="651"/>
      <c r="H2" s="651"/>
      <c r="I2" s="651"/>
      <c r="J2" s="651"/>
      <c r="K2" s="651"/>
      <c r="L2" s="774"/>
      <c r="M2"/>
      <c r="P2" s="2" t="s">
        <v>569</v>
      </c>
    </row>
    <row r="3" spans="2:20" ht="15.6" thickTop="1" thickBot="1">
      <c r="B3" s="773"/>
      <c r="C3" s="773"/>
      <c r="D3" s="775" t="s">
        <v>522</v>
      </c>
      <c r="E3" s="776"/>
      <c r="F3" s="776"/>
      <c r="G3" s="777"/>
      <c r="H3" s="776"/>
      <c r="I3" s="776"/>
      <c r="J3" s="776"/>
      <c r="K3" s="778"/>
      <c r="L3" s="783"/>
      <c r="M3" s="1"/>
      <c r="P3" s="1037" t="s">
        <v>561</v>
      </c>
      <c r="Q3" s="1038"/>
    </row>
    <row r="4" spans="2:20">
      <c r="B4" s="773"/>
      <c r="C4" s="773"/>
      <c r="D4" s="779">
        <v>1</v>
      </c>
      <c r="E4" s="779">
        <v>2</v>
      </c>
      <c r="F4" s="779">
        <v>3</v>
      </c>
      <c r="G4" s="779">
        <v>4</v>
      </c>
      <c r="H4" s="779">
        <v>5</v>
      </c>
      <c r="I4" s="779">
        <v>6</v>
      </c>
      <c r="J4" s="779">
        <v>7</v>
      </c>
      <c r="K4" s="779">
        <v>8</v>
      </c>
      <c r="L4" s="779">
        <v>9</v>
      </c>
      <c r="M4" s="779">
        <v>1</v>
      </c>
      <c r="P4" s="346" t="s">
        <v>91</v>
      </c>
      <c r="Q4" s="347"/>
      <c r="S4" s="850" t="s">
        <v>48</v>
      </c>
      <c r="T4" s="850"/>
    </row>
    <row r="5" spans="2:20" ht="15" thickBot="1">
      <c r="B5" s="773"/>
      <c r="C5" s="773"/>
      <c r="D5" s="779" t="s">
        <v>103</v>
      </c>
      <c r="E5" s="779" t="s">
        <v>103</v>
      </c>
      <c r="F5" s="779" t="s">
        <v>103</v>
      </c>
      <c r="G5" s="779" t="s">
        <v>103</v>
      </c>
      <c r="H5" s="779" t="s">
        <v>103</v>
      </c>
      <c r="I5" s="779" t="s">
        <v>103</v>
      </c>
      <c r="J5" s="779" t="s">
        <v>103</v>
      </c>
      <c r="K5" s="779" t="s">
        <v>103</v>
      </c>
      <c r="L5" s="779" t="s">
        <v>103</v>
      </c>
      <c r="M5" s="779" t="s">
        <v>307</v>
      </c>
      <c r="P5" s="1040" t="s">
        <v>244</v>
      </c>
      <c r="Q5" s="1040" t="s">
        <v>560</v>
      </c>
      <c r="S5" s="1046" t="s">
        <v>560</v>
      </c>
      <c r="T5" s="1119">
        <f>SUM(T7:T58)</f>
        <v>0</v>
      </c>
    </row>
    <row r="6" spans="2:20" ht="15.6" thickTop="1" thickBot="1">
      <c r="B6" s="1052" t="s">
        <v>262</v>
      </c>
      <c r="C6" s="780" t="s">
        <v>46</v>
      </c>
      <c r="D6" s="781" t="str">
        <f t="shared" ref="D6:K6" si="0">D5&amp;D4</f>
        <v>ICW1</v>
      </c>
      <c r="E6" s="781" t="str">
        <f t="shared" si="0"/>
        <v>ICW2</v>
      </c>
      <c r="F6" s="781" t="str">
        <f t="shared" si="0"/>
        <v>ICW3</v>
      </c>
      <c r="G6" s="781" t="str">
        <f t="shared" si="0"/>
        <v>ICW4</v>
      </c>
      <c r="H6" s="781" t="str">
        <f t="shared" si="0"/>
        <v>ICW5</v>
      </c>
      <c r="I6" s="781" t="str">
        <f t="shared" si="0"/>
        <v>ICW6</v>
      </c>
      <c r="J6" s="781" t="str">
        <f t="shared" si="0"/>
        <v>ICW7</v>
      </c>
      <c r="K6" s="781" t="str">
        <f t="shared" si="0"/>
        <v>ICW8</v>
      </c>
      <c r="L6" s="781" t="str">
        <f t="shared" ref="L6" si="1">L5&amp;L4</f>
        <v>ICW9</v>
      </c>
      <c r="M6" s="784" t="str">
        <f>M5&amp;M4</f>
        <v>EIC1</v>
      </c>
      <c r="O6" s="656" t="s">
        <v>46</v>
      </c>
      <c r="P6" s="1046" t="s">
        <v>557</v>
      </c>
      <c r="Q6" s="1046" t="s">
        <v>557</v>
      </c>
      <c r="S6" s="1041" t="s">
        <v>557</v>
      </c>
      <c r="T6" s="1041" t="s">
        <v>564</v>
      </c>
    </row>
    <row r="7" spans="2:20" ht="15" thickTop="1">
      <c r="B7" s="782">
        <v>42005</v>
      </c>
      <c r="C7" s="1071" t="s">
        <v>23</v>
      </c>
      <c r="D7" s="1073">
        <v>1.3660000000000001</v>
      </c>
      <c r="E7" s="1077">
        <v>1.1779999999999999</v>
      </c>
      <c r="F7" s="1077">
        <v>1.3660000000000001</v>
      </c>
      <c r="G7" s="1077">
        <v>1.554</v>
      </c>
      <c r="H7" s="1375"/>
      <c r="I7" s="1375"/>
      <c r="J7" s="1375"/>
      <c r="K7" s="1375"/>
      <c r="L7" s="1375"/>
      <c r="M7" s="1376"/>
      <c r="O7" s="1054" t="s">
        <v>50</v>
      </c>
      <c r="P7" s="1057"/>
      <c r="Q7" s="1058">
        <v>1.45</v>
      </c>
      <c r="S7" s="1049">
        <f t="shared" ref="S7:S34" si="2">IFERROR(ROUND(VLOOKUP($O7,$B$19:$M$32,12,0),3),Q7)</f>
        <v>1.45</v>
      </c>
      <c r="T7" s="1331">
        <f t="shared" ref="T7:T34" si="3">--(Q7&lt;&gt;S7)</f>
        <v>0</v>
      </c>
    </row>
    <row r="8" spans="2:20">
      <c r="B8" s="782">
        <v>43160</v>
      </c>
      <c r="C8" s="1069" t="s">
        <v>32</v>
      </c>
      <c r="D8" s="1072">
        <v>1.2</v>
      </c>
      <c r="E8" s="1079">
        <v>1.4</v>
      </c>
      <c r="F8" s="1073">
        <v>1.6</v>
      </c>
      <c r="G8" s="1072">
        <v>1.76</v>
      </c>
      <c r="H8" s="1072">
        <v>1.92</v>
      </c>
      <c r="I8" s="651"/>
      <c r="J8" s="651"/>
      <c r="K8" s="651"/>
      <c r="L8" s="651"/>
      <c r="M8" s="1074">
        <v>1.6</v>
      </c>
      <c r="O8" s="1055" t="s">
        <v>51</v>
      </c>
      <c r="P8" s="1059"/>
      <c r="Q8" s="1060">
        <v>1.4</v>
      </c>
      <c r="S8" s="1049">
        <f t="shared" si="2"/>
        <v>1.4</v>
      </c>
      <c r="T8" s="1331">
        <f t="shared" si="3"/>
        <v>0</v>
      </c>
    </row>
    <row r="9" spans="2:20">
      <c r="B9" s="782">
        <v>42614</v>
      </c>
      <c r="C9" s="1069" t="s">
        <v>27</v>
      </c>
      <c r="D9" s="1072">
        <v>1.2</v>
      </c>
      <c r="E9" s="1078">
        <v>1.65</v>
      </c>
      <c r="F9" s="1072">
        <v>2.2999999999999998</v>
      </c>
      <c r="G9" s="651"/>
      <c r="H9" s="651"/>
      <c r="I9" s="651"/>
      <c r="J9" s="651"/>
      <c r="K9" s="651"/>
      <c r="L9" s="651"/>
      <c r="M9" s="1074">
        <v>1.65</v>
      </c>
      <c r="O9" s="1055" t="s">
        <v>52</v>
      </c>
      <c r="P9" s="1059"/>
      <c r="Q9" s="1060">
        <v>1.5</v>
      </c>
      <c r="S9" s="1049">
        <f t="shared" si="2"/>
        <v>1.5</v>
      </c>
      <c r="T9" s="1331">
        <f t="shared" si="3"/>
        <v>0</v>
      </c>
    </row>
    <row r="10" spans="2:20">
      <c r="B10" s="782">
        <v>44105</v>
      </c>
      <c r="C10" s="1069" t="s">
        <v>16</v>
      </c>
      <c r="D10" s="1072">
        <v>1.1499999999999999</v>
      </c>
      <c r="E10" s="1072">
        <v>1.3</v>
      </c>
      <c r="F10" s="1073">
        <v>1.5</v>
      </c>
      <c r="G10" s="1072">
        <v>1.85</v>
      </c>
      <c r="H10" s="1072">
        <v>2.2000000000000002</v>
      </c>
      <c r="I10" s="1077">
        <v>1.1000000000000001</v>
      </c>
      <c r="J10" s="1077">
        <v>1.2</v>
      </c>
      <c r="K10" s="1077">
        <v>1.3</v>
      </c>
      <c r="L10" s="1077">
        <v>1.45</v>
      </c>
      <c r="M10" s="1377"/>
      <c r="O10" s="1055" t="s">
        <v>41</v>
      </c>
      <c r="P10" s="1059"/>
      <c r="Q10" s="1060">
        <v>1.371</v>
      </c>
      <c r="S10" s="1049">
        <f t="shared" si="2"/>
        <v>1.371</v>
      </c>
      <c r="T10" s="1331">
        <f t="shared" si="3"/>
        <v>0</v>
      </c>
    </row>
    <row r="11" spans="2:20">
      <c r="B11" s="782">
        <v>44075</v>
      </c>
      <c r="C11" s="1069" t="s">
        <v>71</v>
      </c>
      <c r="D11" s="1072">
        <v>1.1200000000000001</v>
      </c>
      <c r="E11" s="1072">
        <v>1.2749999999999999</v>
      </c>
      <c r="F11" s="1073">
        <v>1.43</v>
      </c>
      <c r="G11" s="1072">
        <v>1.585</v>
      </c>
      <c r="H11" s="1072">
        <v>1.78</v>
      </c>
      <c r="I11" s="1077">
        <v>1.1000000000000001</v>
      </c>
      <c r="J11" s="1077">
        <v>1.2</v>
      </c>
      <c r="K11" s="1077">
        <v>1.25</v>
      </c>
      <c r="L11" s="1077">
        <v>1.3</v>
      </c>
      <c r="M11" s="1377"/>
      <c r="O11" s="1055" t="s">
        <v>5</v>
      </c>
      <c r="P11" s="1059"/>
      <c r="Q11" s="1060">
        <v>1.7270000000000001</v>
      </c>
      <c r="S11" s="1049">
        <f t="shared" si="2"/>
        <v>1.7270000000000001</v>
      </c>
      <c r="T11" s="1331">
        <f t="shared" si="3"/>
        <v>0</v>
      </c>
    </row>
    <row r="12" spans="2:20">
      <c r="B12" s="782">
        <v>44166</v>
      </c>
      <c r="C12" s="1070" t="s">
        <v>19</v>
      </c>
      <c r="D12" s="1075">
        <v>1.3</v>
      </c>
      <c r="E12" s="1075">
        <v>1.45</v>
      </c>
      <c r="F12" s="1076">
        <v>1.6</v>
      </c>
      <c r="G12" s="1075">
        <v>1.75</v>
      </c>
      <c r="H12" s="1381"/>
      <c r="I12" s="1378">
        <v>1.1200000000000001</v>
      </c>
      <c r="J12" s="1378">
        <v>1.28</v>
      </c>
      <c r="K12" s="1378">
        <v>1.53</v>
      </c>
      <c r="L12" s="1378">
        <v>1.8</v>
      </c>
      <c r="M12" s="1379"/>
      <c r="O12" s="1055" t="s">
        <v>53</v>
      </c>
      <c r="P12" s="1059"/>
      <c r="Q12" s="1060">
        <v>1.45</v>
      </c>
      <c r="S12" s="1049">
        <f t="shared" si="2"/>
        <v>1.45</v>
      </c>
      <c r="T12" s="1331">
        <f t="shared" si="3"/>
        <v>0</v>
      </c>
    </row>
    <row r="13" spans="2:20">
      <c r="B13" s="782"/>
      <c r="C13" s="1081" t="s">
        <v>570</v>
      </c>
      <c r="D13" s="1080"/>
      <c r="E13" s="1080"/>
      <c r="F13" s="651"/>
      <c r="G13" s="651"/>
      <c r="H13" s="651"/>
      <c r="I13" s="651"/>
      <c r="J13" s="651"/>
      <c r="K13" s="651"/>
      <c r="L13" s="651"/>
      <c r="M13"/>
      <c r="O13" s="1055" t="s">
        <v>54</v>
      </c>
      <c r="P13" s="1059"/>
      <c r="Q13" s="1060">
        <v>1.5</v>
      </c>
      <c r="S13" s="1049">
        <f t="shared" si="2"/>
        <v>1.5</v>
      </c>
      <c r="T13" s="1331">
        <f t="shared" si="3"/>
        <v>0</v>
      </c>
    </row>
    <row r="14" spans="2:20">
      <c r="C14" s="1083" t="s">
        <v>571</v>
      </c>
      <c r="D14" s="1082"/>
      <c r="E14" s="1082"/>
      <c r="O14" s="1055" t="s">
        <v>55</v>
      </c>
      <c r="P14" s="1059"/>
      <c r="Q14" s="1060">
        <v>1.51</v>
      </c>
      <c r="S14" s="1049">
        <f t="shared" si="2"/>
        <v>1.51</v>
      </c>
      <c r="T14" s="1331">
        <f t="shared" si="3"/>
        <v>0</v>
      </c>
    </row>
    <row r="15" spans="2:20">
      <c r="C15" s="1084" t="s">
        <v>572</v>
      </c>
      <c r="D15" s="1084"/>
      <c r="E15" s="1084"/>
      <c r="O15" s="1055" t="s">
        <v>56</v>
      </c>
      <c r="P15" s="1059"/>
      <c r="Q15" s="1060">
        <v>1.55</v>
      </c>
      <c r="S15" s="1049">
        <f t="shared" si="2"/>
        <v>1.55</v>
      </c>
      <c r="T15" s="1331">
        <f t="shared" si="3"/>
        <v>0</v>
      </c>
    </row>
    <row r="16" spans="2:20">
      <c r="O16" s="1055" t="s">
        <v>7</v>
      </c>
      <c r="P16" s="1059"/>
      <c r="Q16" s="1060">
        <v>1.387</v>
      </c>
      <c r="S16" s="1049">
        <f t="shared" si="2"/>
        <v>1.387</v>
      </c>
      <c r="T16" s="1331">
        <f t="shared" si="3"/>
        <v>0</v>
      </c>
    </row>
    <row r="17" spans="2:20">
      <c r="B17" s="773" t="s">
        <v>563</v>
      </c>
      <c r="C17" s="656"/>
      <c r="D17" s="1053"/>
      <c r="E17" s="651"/>
      <c r="F17" s="651"/>
      <c r="G17" s="651"/>
      <c r="H17" s="651"/>
      <c r="I17" s="651"/>
      <c r="J17" s="651"/>
      <c r="K17" s="651"/>
      <c r="L17" s="651"/>
      <c r="M17"/>
      <c r="O17" s="1055" t="s">
        <v>24</v>
      </c>
      <c r="P17" s="1059"/>
      <c r="Q17" s="1060">
        <v>1.514</v>
      </c>
      <c r="S17" s="1049">
        <f t="shared" si="2"/>
        <v>1.514</v>
      </c>
      <c r="T17" s="1331">
        <f t="shared" si="3"/>
        <v>0</v>
      </c>
    </row>
    <row r="18" spans="2:20">
      <c r="B18" s="1094" t="s">
        <v>521</v>
      </c>
      <c r="C18" s="773"/>
      <c r="D18"/>
      <c r="E18"/>
      <c r="F18"/>
      <c r="G18"/>
      <c r="H18"/>
      <c r="I18"/>
      <c r="J18"/>
      <c r="K18"/>
      <c r="L18"/>
      <c r="M18"/>
      <c r="O18" s="1055" t="s">
        <v>57</v>
      </c>
      <c r="P18" s="1059"/>
      <c r="Q18" s="1060">
        <v>1.6</v>
      </c>
      <c r="S18" s="1049">
        <f t="shared" si="2"/>
        <v>1.6</v>
      </c>
      <c r="T18" s="1331">
        <f t="shared" si="3"/>
        <v>0</v>
      </c>
    </row>
    <row r="19" spans="2:20">
      <c r="B19" s="1033" t="s">
        <v>46</v>
      </c>
      <c r="C19" s="1232" t="s">
        <v>557</v>
      </c>
      <c r="D19" s="1232" t="s">
        <v>558</v>
      </c>
      <c r="E19" s="1232" t="s">
        <v>559</v>
      </c>
      <c r="F19" s="1232" t="s">
        <v>131</v>
      </c>
      <c r="G19" s="1232" t="s">
        <v>556</v>
      </c>
      <c r="H19" s="1232" t="s">
        <v>562</v>
      </c>
      <c r="I19" s="1232" t="s">
        <v>98</v>
      </c>
      <c r="J19" s="1232" t="s">
        <v>567</v>
      </c>
      <c r="K19" s="1232" t="s">
        <v>565</v>
      </c>
      <c r="L19" s="1232" t="s">
        <v>566</v>
      </c>
      <c r="M19" s="1233" t="s">
        <v>568</v>
      </c>
      <c r="O19" s="1055" t="s">
        <v>25</v>
      </c>
      <c r="P19" s="1059"/>
      <c r="Q19" s="1060">
        <v>1.1779999999999999</v>
      </c>
      <c r="S19" s="1049">
        <f t="shared" si="2"/>
        <v>1.1779999999999999</v>
      </c>
      <c r="T19" s="1331">
        <f t="shared" si="3"/>
        <v>0</v>
      </c>
    </row>
    <row r="20" spans="2:20">
      <c r="B20" s="1034" t="s">
        <v>41</v>
      </c>
      <c r="C20" s="1044"/>
      <c r="D20" s="1044" t="s">
        <v>544</v>
      </c>
      <c r="E20" s="1044" t="s">
        <v>544</v>
      </c>
      <c r="F20" s="1044" t="s">
        <v>544</v>
      </c>
      <c r="G20" s="1428">
        <v>8.9999999999999993E-3</v>
      </c>
      <c r="H20" s="1044" t="s">
        <v>544</v>
      </c>
      <c r="I20" s="1030">
        <f>IFERROR(INDEX(Summary!$43:$43,1,MATCH($B20,Summary!$15:$15,0)+1),"-")</f>
        <v>1.216</v>
      </c>
      <c r="J20" s="1045">
        <v>0.23799999999999999</v>
      </c>
      <c r="K20" s="1045">
        <v>2.1000000000000001E-2</v>
      </c>
      <c r="L20" s="1045">
        <v>5.0000000000000001E-3</v>
      </c>
      <c r="M20" s="1270">
        <f>(1+G20)/(1-SUM(J20:L20))</f>
        <v>1.370923913043478</v>
      </c>
      <c r="O20" s="1055" t="s">
        <v>58</v>
      </c>
      <c r="P20" s="1061"/>
      <c r="Q20" s="1062">
        <v>1.1990000000000001</v>
      </c>
      <c r="S20" s="1049">
        <f t="shared" si="2"/>
        <v>1.1990000000000001</v>
      </c>
      <c r="T20" s="1331">
        <f t="shared" si="3"/>
        <v>0</v>
      </c>
    </row>
    <row r="21" spans="2:20">
      <c r="B21" s="1034" t="s">
        <v>7</v>
      </c>
      <c r="C21" s="1044"/>
      <c r="D21" s="1044"/>
      <c r="E21" s="1044"/>
      <c r="F21" s="1044"/>
      <c r="G21" s="1032">
        <v>8.9999999999999993E-3</v>
      </c>
      <c r="H21" s="1044"/>
      <c r="I21" s="1030">
        <f>IFERROR(INDEX(Summary!$43:$43,1,MATCH($B21,Summary!$15:$15,0)+1),"-")</f>
        <v>1.216</v>
      </c>
      <c r="J21" s="1045">
        <f>18.3%+5.5%</f>
        <v>0.23799999999999999</v>
      </c>
      <c r="K21" s="1045">
        <v>2.4500000000000001E-2</v>
      </c>
      <c r="L21" s="1045">
        <v>0.01</v>
      </c>
      <c r="M21" s="1270">
        <f>(1+G21)/(1-SUM(J21:L21))</f>
        <v>1.3869415807560135</v>
      </c>
      <c r="O21" s="1055" t="s">
        <v>6</v>
      </c>
      <c r="P21" s="1059"/>
      <c r="Q21" s="1060">
        <v>1.3580000000000001</v>
      </c>
      <c r="S21" s="1049">
        <f t="shared" si="2"/>
        <v>1.3580000000000001</v>
      </c>
      <c r="T21" s="1331">
        <f t="shared" si="3"/>
        <v>0</v>
      </c>
    </row>
    <row r="22" spans="2:20">
      <c r="B22" s="1034" t="s">
        <v>24</v>
      </c>
      <c r="C22" s="1035">
        <v>1.83</v>
      </c>
      <c r="D22" s="1044" t="s">
        <v>544</v>
      </c>
      <c r="E22" s="1031">
        <v>0</v>
      </c>
      <c r="F22" s="1044" t="s">
        <v>544</v>
      </c>
      <c r="G22" s="1044" t="s">
        <v>544</v>
      </c>
      <c r="H22" s="1044" t="s">
        <v>544</v>
      </c>
      <c r="I22" s="1030">
        <f>IFERROR(INDEX(Summary!$43:$43,1,MATCH($B22,Summary!$15:$15,0)+1),"-")</f>
        <v>1.2090000000000001</v>
      </c>
      <c r="J22" s="1043"/>
      <c r="K22" s="1043"/>
      <c r="L22" s="1043"/>
      <c r="M22" s="1270">
        <f>(C22/(E22+I22))*(1+E22)</f>
        <v>1.5136476426799008</v>
      </c>
      <c r="O22" s="1055" t="s">
        <v>23</v>
      </c>
      <c r="P22" s="1059"/>
      <c r="Q22" s="1060">
        <v>1.3660000000000001</v>
      </c>
      <c r="S22" s="1049">
        <f t="shared" si="2"/>
        <v>1.3660000000000001</v>
      </c>
      <c r="T22" s="1331">
        <f t="shared" si="3"/>
        <v>0</v>
      </c>
    </row>
    <row r="23" spans="2:20">
      <c r="B23" s="1034" t="s">
        <v>25</v>
      </c>
      <c r="C23" s="1044"/>
      <c r="D23" s="1031">
        <v>-0.15</v>
      </c>
      <c r="E23" s="1044" t="s">
        <v>544</v>
      </c>
      <c r="F23" s="1031">
        <v>0.72799999999999998</v>
      </c>
      <c r="G23" s="1032">
        <v>8.9999999999999993E-3</v>
      </c>
      <c r="H23" s="1044" t="s">
        <v>544</v>
      </c>
      <c r="I23" s="1030">
        <f>IFERROR(INDEX(Summary!$43:$43,1,MATCH($B23,Summary!$15:$15,0)+1),"-")</f>
        <v>1.169</v>
      </c>
      <c r="J23" s="1043"/>
      <c r="K23" s="1043"/>
      <c r="L23" s="1043"/>
      <c r="M23" s="1270">
        <f>(1+G23)/(F23)*(1+D23)</f>
        <v>1.1780906593406593</v>
      </c>
      <c r="O23" s="1055" t="s">
        <v>59</v>
      </c>
      <c r="P23" s="1059"/>
      <c r="Q23" s="1060">
        <v>1.45</v>
      </c>
      <c r="S23" s="1049">
        <f t="shared" si="2"/>
        <v>1.45</v>
      </c>
      <c r="T23" s="1331">
        <f t="shared" si="3"/>
        <v>0</v>
      </c>
    </row>
    <row r="24" spans="2:20">
      <c r="B24" s="1034" t="s">
        <v>58</v>
      </c>
      <c r="C24" s="1044"/>
      <c r="D24" s="1031">
        <v>-0.15</v>
      </c>
      <c r="E24" s="1044" t="s">
        <v>544</v>
      </c>
      <c r="F24" s="1044" t="s">
        <v>544</v>
      </c>
      <c r="G24" s="1044" t="s">
        <v>544</v>
      </c>
      <c r="H24" s="1031">
        <v>0.70899999999999996</v>
      </c>
      <c r="I24" s="1030" t="str">
        <f>IFERROR(INDEX(Summary!$43:$43,1,MATCH($B24,Summary!$15:$15,0)+1),"-")</f>
        <v>-</v>
      </c>
      <c r="J24" s="1043"/>
      <c r="K24" s="1043"/>
      <c r="L24" s="1043"/>
      <c r="M24" s="1270">
        <f>(1/H24)*(1+D24)</f>
        <v>1.1988716502115655</v>
      </c>
      <c r="O24" s="1055" t="s">
        <v>26</v>
      </c>
      <c r="P24" s="1059"/>
      <c r="Q24" s="1060">
        <v>1.302</v>
      </c>
      <c r="S24" s="1049">
        <f t="shared" si="2"/>
        <v>1.302</v>
      </c>
      <c r="T24" s="1331">
        <f t="shared" si="3"/>
        <v>0</v>
      </c>
    </row>
    <row r="25" spans="2:20">
      <c r="B25" s="1034" t="s">
        <v>6</v>
      </c>
      <c r="C25" s="1044"/>
      <c r="D25" s="1044"/>
      <c r="E25" s="1044"/>
      <c r="F25" s="1044"/>
      <c r="G25" s="1428">
        <v>8.9999999999999993E-3</v>
      </c>
      <c r="H25" s="1044"/>
      <c r="I25" s="1030">
        <f>IFERROR(INDEX(Summary!$43:$43,1,MATCH($B25,Summary!$15:$15,0)+1),"-")</f>
        <v>1.2</v>
      </c>
      <c r="J25" s="1045">
        <f>18.3%+5.5%</f>
        <v>0.23799999999999999</v>
      </c>
      <c r="K25" s="1045">
        <v>8.9999999999999993E-3</v>
      </c>
      <c r="L25" s="1045">
        <v>0.01</v>
      </c>
      <c r="M25" s="1270">
        <f>(1+G25)/(1-SUM(J25:L25))</f>
        <v>1.3580080753701209</v>
      </c>
      <c r="O25" s="1055" t="s">
        <v>60</v>
      </c>
      <c r="P25" s="1059"/>
      <c r="Q25" s="1060">
        <v>1.8</v>
      </c>
      <c r="S25" s="1049">
        <f t="shared" si="2"/>
        <v>1.8</v>
      </c>
      <c r="T25" s="1331">
        <f t="shared" si="3"/>
        <v>0</v>
      </c>
    </row>
    <row r="26" spans="2:20">
      <c r="B26" s="1034" t="s">
        <v>26</v>
      </c>
      <c r="C26" s="1035">
        <v>1.6</v>
      </c>
      <c r="D26" s="1044" t="s">
        <v>544</v>
      </c>
      <c r="E26" s="1044" t="s">
        <v>544</v>
      </c>
      <c r="F26" s="1044" t="s">
        <v>544</v>
      </c>
      <c r="G26" s="1044" t="s">
        <v>544</v>
      </c>
      <c r="H26" s="1044" t="s">
        <v>544</v>
      </c>
      <c r="I26" s="1030">
        <f>IFERROR(INDEX(Summary!$43:$43,1,MATCH($B26,Summary!$15:$15,0)+1),"-")</f>
        <v>1.2289999999999999</v>
      </c>
      <c r="J26" s="1043"/>
      <c r="K26" s="1043"/>
      <c r="L26" s="1043"/>
      <c r="M26" s="1270">
        <f>(C26/I26)</f>
        <v>1.3018714401952809</v>
      </c>
      <c r="O26" s="1055" t="s">
        <v>61</v>
      </c>
      <c r="P26" s="1061"/>
      <c r="Q26" s="1062">
        <v>1.3049999999999999</v>
      </c>
      <c r="S26" s="1049">
        <f t="shared" si="2"/>
        <v>1.3049999999999999</v>
      </c>
      <c r="T26" s="1331">
        <f t="shared" si="3"/>
        <v>0</v>
      </c>
    </row>
    <row r="27" spans="2:20">
      <c r="B27" s="1034" t="s">
        <v>61</v>
      </c>
      <c r="C27" s="1044"/>
      <c r="D27" s="1044" t="s">
        <v>544</v>
      </c>
      <c r="E27" s="1044" t="s">
        <v>544</v>
      </c>
      <c r="F27" s="1044" t="s">
        <v>544</v>
      </c>
      <c r="G27" s="1044" t="s">
        <v>544</v>
      </c>
      <c r="H27" s="1031">
        <v>0.76600000000000001</v>
      </c>
      <c r="I27" s="1030" t="str">
        <f>IFERROR(INDEX(Summary!$43:$43,1,MATCH($B27,Summary!$15:$15,0)+1),"-")</f>
        <v>-</v>
      </c>
      <c r="J27" s="1043"/>
      <c r="K27" s="1043"/>
      <c r="L27" s="1043"/>
      <c r="M27" s="1270">
        <f>1/H27</f>
        <v>1.3054830287206267</v>
      </c>
      <c r="O27" s="1055" t="s">
        <v>32</v>
      </c>
      <c r="P27" s="1059"/>
      <c r="Q27" s="1060">
        <v>1.319</v>
      </c>
      <c r="S27" s="1049">
        <f t="shared" si="2"/>
        <v>1.319</v>
      </c>
      <c r="T27" s="1331">
        <f t="shared" si="3"/>
        <v>0</v>
      </c>
    </row>
    <row r="28" spans="2:20">
      <c r="B28" s="1034" t="s">
        <v>32</v>
      </c>
      <c r="C28" s="1035">
        <v>1.6</v>
      </c>
      <c r="D28" s="1044" t="s">
        <v>544</v>
      </c>
      <c r="E28" s="1044" t="s">
        <v>544</v>
      </c>
      <c r="F28" s="1044" t="s">
        <v>544</v>
      </c>
      <c r="G28" s="1044" t="s">
        <v>544</v>
      </c>
      <c r="H28" s="1044" t="s">
        <v>544</v>
      </c>
      <c r="I28" s="1030">
        <f>IFERROR(INDEX(Summary!$43:$43,1,MATCH($B28,Summary!$15:$15,0)+1),"-")</f>
        <v>1.2130000000000001</v>
      </c>
      <c r="J28" s="1043"/>
      <c r="K28" s="1043"/>
      <c r="L28" s="1043"/>
      <c r="M28" s="1270">
        <f>(C28/I28)</f>
        <v>1.3190436933223413</v>
      </c>
      <c r="O28" s="1055" t="s">
        <v>62</v>
      </c>
      <c r="P28" s="1059"/>
      <c r="Q28" s="1060">
        <v>1.58</v>
      </c>
      <c r="S28" s="1049">
        <f t="shared" si="2"/>
        <v>1.58</v>
      </c>
      <c r="T28" s="1331">
        <f t="shared" si="3"/>
        <v>0</v>
      </c>
    </row>
    <row r="29" spans="2:20">
      <c r="B29" s="1034" t="s">
        <v>63</v>
      </c>
      <c r="C29" s="1035">
        <v>1.62</v>
      </c>
      <c r="D29" s="1044" t="s">
        <v>544</v>
      </c>
      <c r="E29" s="1044" t="s">
        <v>544</v>
      </c>
      <c r="F29" s="1044" t="s">
        <v>544</v>
      </c>
      <c r="G29" s="1044" t="s">
        <v>544</v>
      </c>
      <c r="H29" s="1044" t="s">
        <v>544</v>
      </c>
      <c r="I29" s="1030">
        <f>IFERROR(INDEX(Summary!$43:$43,1,MATCH($B29,Summary!$15:$15,0)+1),"-")</f>
        <v>1.1970000000000001</v>
      </c>
      <c r="J29" s="1043"/>
      <c r="K29" s="1043"/>
      <c r="L29" s="1043"/>
      <c r="M29" s="1270">
        <f>(C29/I29)</f>
        <v>1.3533834586466165</v>
      </c>
      <c r="O29" s="1055" t="s">
        <v>27</v>
      </c>
      <c r="P29" s="1059"/>
      <c r="Q29" s="1060">
        <v>1.65</v>
      </c>
      <c r="S29" s="1049">
        <f t="shared" si="2"/>
        <v>1.65</v>
      </c>
      <c r="T29" s="1331">
        <f t="shared" si="3"/>
        <v>0</v>
      </c>
    </row>
    <row r="30" spans="2:20">
      <c r="B30" s="1034" t="s">
        <v>22</v>
      </c>
      <c r="C30" s="1044"/>
      <c r="D30" s="1031">
        <v>0</v>
      </c>
      <c r="E30" s="1044" t="s">
        <v>544</v>
      </c>
      <c r="F30" s="1032">
        <v>0.70389999999999997</v>
      </c>
      <c r="G30" s="1044" t="s">
        <v>544</v>
      </c>
      <c r="H30" s="1044" t="s">
        <v>544</v>
      </c>
      <c r="I30" s="1030">
        <f>IFERROR(INDEX(Summary!$43:$43,1,MATCH($B30,Summary!$15:$15,0)+1),"-")</f>
        <v>1.214</v>
      </c>
      <c r="J30" s="1043"/>
      <c r="K30" s="1043"/>
      <c r="L30" s="1043"/>
      <c r="M30" s="1270">
        <f>1/(F30)*(1+D30)</f>
        <v>1.4206563432305725</v>
      </c>
      <c r="O30" s="1055" t="s">
        <v>63</v>
      </c>
      <c r="P30" s="1059"/>
      <c r="Q30" s="1060">
        <v>1.353</v>
      </c>
      <c r="S30" s="1049">
        <f t="shared" si="2"/>
        <v>1.353</v>
      </c>
      <c r="T30" s="1331">
        <f>--(Q30&lt;&gt;S30)</f>
        <v>0</v>
      </c>
    </row>
    <row r="31" spans="2:20">
      <c r="B31" s="1034" t="s">
        <v>21</v>
      </c>
      <c r="C31" s="1035">
        <v>1.5</v>
      </c>
      <c r="D31" s="1044" t="s">
        <v>544</v>
      </c>
      <c r="E31" s="1044" t="s">
        <v>544</v>
      </c>
      <c r="F31" s="1044" t="s">
        <v>544</v>
      </c>
      <c r="G31" s="1044" t="s">
        <v>544</v>
      </c>
      <c r="H31" s="1044" t="s">
        <v>544</v>
      </c>
      <c r="I31" s="1030">
        <f>IFERROR(INDEX(Summary!$43:$43,1,MATCH($B31,Summary!$15:$15,0)+1),"-")</f>
        <v>1.2010000000000001</v>
      </c>
      <c r="J31" s="1043"/>
      <c r="K31" s="1043"/>
      <c r="L31" s="1043"/>
      <c r="M31" s="1270">
        <f>(C31/I31)</f>
        <v>1.2489592006661114</v>
      </c>
      <c r="O31" s="1055" t="s">
        <v>28</v>
      </c>
      <c r="P31" s="1059"/>
      <c r="Q31" s="1060">
        <v>1.4</v>
      </c>
      <c r="S31" s="1049">
        <f t="shared" si="2"/>
        <v>1.4</v>
      </c>
      <c r="T31" s="1331">
        <f t="shared" si="3"/>
        <v>0</v>
      </c>
    </row>
    <row r="32" spans="2:20">
      <c r="B32" s="1036" t="s">
        <v>17</v>
      </c>
      <c r="C32" s="1272"/>
      <c r="D32" s="1273">
        <v>0</v>
      </c>
      <c r="E32" s="1272" t="s">
        <v>544</v>
      </c>
      <c r="F32" s="1273">
        <v>0.72250000000000003</v>
      </c>
      <c r="G32" s="1273">
        <v>1.21E-2</v>
      </c>
      <c r="H32" s="1272" t="s">
        <v>544</v>
      </c>
      <c r="I32" s="1274">
        <f>IFERROR(INDEX(Summary!$43:$43,1,MATCH($B32,Summary!$15:$15,0)+1),"-")</f>
        <v>1.1819999999999999</v>
      </c>
      <c r="J32" s="1275"/>
      <c r="K32" s="1275"/>
      <c r="L32" s="1275"/>
      <c r="M32" s="1271">
        <f>(1+G32)/(F32)*(1+D32)</f>
        <v>1.4008304498269895</v>
      </c>
      <c r="O32" s="1055" t="s">
        <v>64</v>
      </c>
      <c r="P32" s="1059"/>
      <c r="Q32" s="1060">
        <v>1.45</v>
      </c>
      <c r="S32" s="1049">
        <f t="shared" si="2"/>
        <v>1.45</v>
      </c>
      <c r="T32" s="1331">
        <f t="shared" si="3"/>
        <v>0</v>
      </c>
    </row>
    <row r="33" spans="2:20">
      <c r="B33" s="1052"/>
      <c r="C33" s="782"/>
      <c r="D33" s="656"/>
      <c r="E33" s="1053"/>
      <c r="F33" s="651"/>
      <c r="G33" s="651"/>
      <c r="H33" s="651"/>
      <c r="I33" s="651"/>
      <c r="J33" s="651"/>
      <c r="K33" s="651"/>
      <c r="L33" s="651"/>
      <c r="M33" s="651"/>
      <c r="O33" s="1055" t="s">
        <v>65</v>
      </c>
      <c r="P33" s="1059"/>
      <c r="Q33" s="1060">
        <v>1.45</v>
      </c>
      <c r="S33" s="1049">
        <f t="shared" si="2"/>
        <v>1.45</v>
      </c>
      <c r="T33" s="1331">
        <f t="shared" si="3"/>
        <v>0</v>
      </c>
    </row>
    <row r="34" spans="2:20">
      <c r="B34" s="1052"/>
      <c r="C34" s="782"/>
      <c r="D34" s="656"/>
      <c r="E34" s="1053"/>
      <c r="F34" s="651"/>
      <c r="G34" s="651"/>
      <c r="H34" s="651"/>
      <c r="I34" s="651"/>
      <c r="J34" s="651"/>
      <c r="K34" s="651"/>
      <c r="L34" s="651"/>
      <c r="M34" s="651"/>
      <c r="O34" s="1055" t="s">
        <v>18</v>
      </c>
      <c r="P34" s="1059"/>
      <c r="Q34" s="1060">
        <v>1.45</v>
      </c>
      <c r="S34" s="1049">
        <f t="shared" si="2"/>
        <v>1.45</v>
      </c>
      <c r="T34" s="1331">
        <f t="shared" si="3"/>
        <v>0</v>
      </c>
    </row>
    <row r="35" spans="2:20">
      <c r="B35" s="1052"/>
      <c r="C35" s="1295"/>
      <c r="D35" s="656"/>
      <c r="E35" s="1053"/>
      <c r="F35" s="651"/>
      <c r="G35" s="651"/>
      <c r="H35" s="651"/>
      <c r="I35" s="651"/>
      <c r="J35" s="651"/>
      <c r="K35" s="651"/>
      <c r="L35" s="651"/>
      <c r="M35" s="651"/>
      <c r="O35" s="1055" t="s">
        <v>66</v>
      </c>
      <c r="P35" s="1063"/>
      <c r="Q35" s="1064"/>
      <c r="S35" s="1047"/>
      <c r="T35" s="1042"/>
    </row>
    <row r="36" spans="2:20">
      <c r="B36" s="1052"/>
      <c r="C36" s="782"/>
      <c r="D36" s="656"/>
      <c r="E36" s="1053"/>
      <c r="F36" s="651"/>
      <c r="G36" s="651"/>
      <c r="H36" s="651"/>
      <c r="I36" s="651"/>
      <c r="J36" s="651"/>
      <c r="K36" s="651"/>
      <c r="L36" s="651"/>
      <c r="M36" s="651"/>
      <c r="O36" s="1055" t="s">
        <v>67</v>
      </c>
      <c r="P36" s="1059"/>
      <c r="Q36" s="1060">
        <v>1.45</v>
      </c>
      <c r="S36" s="1049">
        <f t="shared" ref="S36:S41" si="4">IFERROR(ROUND(VLOOKUP($O36,$B$19:$M$32,12,0),3),Q36)</f>
        <v>1.45</v>
      </c>
      <c r="T36" s="1332">
        <f t="shared" ref="T36:T41" si="5">--(Q36&lt;&gt;S36)</f>
        <v>0</v>
      </c>
    </row>
    <row r="37" spans="2:20">
      <c r="B37" s="1130"/>
      <c r="C37" s="1107"/>
      <c r="D37" s="656"/>
      <c r="E37" s="656"/>
      <c r="F37" s="656"/>
      <c r="G37" s="656"/>
      <c r="H37" s="656"/>
      <c r="I37" s="656"/>
      <c r="J37" s="656"/>
      <c r="K37" s="656"/>
      <c r="L37" s="656"/>
      <c r="M37" s="651"/>
      <c r="O37" s="1055" t="s">
        <v>68</v>
      </c>
      <c r="P37" s="1059"/>
      <c r="Q37" s="1060">
        <v>1.52</v>
      </c>
      <c r="S37" s="1049">
        <f t="shared" si="4"/>
        <v>1.52</v>
      </c>
      <c r="T37" s="1332">
        <f t="shared" si="5"/>
        <v>0</v>
      </c>
    </row>
    <row r="38" spans="2:20">
      <c r="B38" s="1130"/>
      <c r="C38" s="1108"/>
      <c r="D38" s="656"/>
      <c r="E38" s="656"/>
      <c r="F38" s="656"/>
      <c r="G38" s="656"/>
      <c r="H38" s="656"/>
      <c r="I38" s="656"/>
      <c r="J38" s="656"/>
      <c r="K38" s="656"/>
      <c r="L38" s="651"/>
      <c r="M38" s="651"/>
      <c r="O38" s="1055" t="s">
        <v>22</v>
      </c>
      <c r="P38" s="1059"/>
      <c r="Q38" s="1060">
        <v>1.421</v>
      </c>
      <c r="S38" s="1049">
        <f t="shared" si="4"/>
        <v>1.421</v>
      </c>
      <c r="T38" s="1332">
        <f t="shared" si="5"/>
        <v>0</v>
      </c>
    </row>
    <row r="39" spans="2:20">
      <c r="B39" s="1052"/>
      <c r="C39" s="773"/>
      <c r="D39" s="651"/>
      <c r="E39" s="773"/>
      <c r="F39" s="773"/>
      <c r="G39" s="773"/>
      <c r="H39" s="773"/>
      <c r="I39" s="651"/>
      <c r="J39" s="651"/>
      <c r="K39" s="651"/>
      <c r="L39" s="651"/>
      <c r="M39" s="651"/>
      <c r="O39" s="1055" t="s">
        <v>69</v>
      </c>
      <c r="P39" s="1059"/>
      <c r="Q39" s="1060">
        <v>1.45</v>
      </c>
      <c r="S39" s="1049">
        <f t="shared" si="4"/>
        <v>1.45</v>
      </c>
      <c r="T39" s="1332">
        <f t="shared" si="5"/>
        <v>0</v>
      </c>
    </row>
    <row r="40" spans="2:20">
      <c r="B40" s="1052"/>
      <c r="C40" s="773"/>
      <c r="D40" s="773"/>
      <c r="E40" s="773"/>
      <c r="F40" s="773"/>
      <c r="G40" s="773"/>
      <c r="H40" s="773"/>
      <c r="I40" s="651"/>
      <c r="J40" s="651"/>
      <c r="K40" s="651"/>
      <c r="L40" s="651"/>
      <c r="M40" s="651"/>
      <c r="O40" s="1055" t="s">
        <v>16</v>
      </c>
      <c r="P40" s="1059"/>
      <c r="Q40" s="1060">
        <v>1.5</v>
      </c>
      <c r="S40" s="1049">
        <f t="shared" si="4"/>
        <v>1.5</v>
      </c>
      <c r="T40" s="1332">
        <f t="shared" si="5"/>
        <v>0</v>
      </c>
    </row>
    <row r="41" spans="2:20">
      <c r="B41" s="1052"/>
      <c r="C41" s="773"/>
      <c r="D41" s="1109"/>
      <c r="E41" s="1109"/>
      <c r="F41" s="1109"/>
      <c r="G41" s="1109"/>
      <c r="H41" s="1109"/>
      <c r="I41" s="651"/>
      <c r="J41" s="651"/>
      <c r="K41" s="651"/>
      <c r="L41" s="651"/>
      <c r="M41" s="1053"/>
      <c r="O41" s="1055" t="s">
        <v>29</v>
      </c>
      <c r="P41" s="1059"/>
      <c r="Q41" s="1060">
        <v>1.39</v>
      </c>
      <c r="S41" s="1049">
        <f t="shared" si="4"/>
        <v>1.39</v>
      </c>
      <c r="T41" s="1332">
        <f t="shared" si="5"/>
        <v>0</v>
      </c>
    </row>
    <row r="42" spans="2:20">
      <c r="B42" s="1052"/>
      <c r="C42" s="773"/>
      <c r="D42" s="1110"/>
      <c r="E42" s="651"/>
      <c r="F42" s="1111"/>
      <c r="G42" s="1112"/>
      <c r="H42" s="656"/>
      <c r="I42" s="651"/>
      <c r="J42" s="651"/>
      <c r="K42" s="651"/>
      <c r="L42" s="651"/>
      <c r="M42" s="651"/>
      <c r="O42" s="1055" t="s">
        <v>70</v>
      </c>
      <c r="P42" s="1063"/>
      <c r="Q42" s="1064"/>
      <c r="S42" s="1047"/>
      <c r="T42" s="1042"/>
    </row>
    <row r="43" spans="2:20">
      <c r="B43" s="1052"/>
      <c r="C43" s="773"/>
      <c r="D43" s="1110"/>
      <c r="E43" s="651"/>
      <c r="F43" s="1111"/>
      <c r="G43" s="1112"/>
      <c r="H43" s="1113"/>
      <c r="I43" s="1053"/>
      <c r="J43" s="1053"/>
      <c r="K43" s="1053"/>
      <c r="L43" s="1053"/>
      <c r="M43" s="651"/>
      <c r="O43" s="1055" t="s">
        <v>71</v>
      </c>
      <c r="P43" s="1059"/>
      <c r="Q43" s="1060">
        <v>1.43</v>
      </c>
      <c r="S43" s="1049">
        <f t="shared" ref="S43:S53" si="6">IFERROR(ROUND(VLOOKUP($O43,$B$19:$M$32,12,0),3),Q43)</f>
        <v>1.43</v>
      </c>
      <c r="T43" s="1332">
        <f t="shared" ref="T43:T53" si="7">--(Q43&lt;&gt;S43)</f>
        <v>0</v>
      </c>
    </row>
    <row r="44" spans="2:20">
      <c r="B44" s="1052"/>
      <c r="C44" s="773"/>
      <c r="D44" s="773"/>
      <c r="E44" s="773"/>
      <c r="F44" s="773"/>
      <c r="G44" s="773"/>
      <c r="H44" s="773"/>
      <c r="I44" s="651"/>
      <c r="J44" s="651"/>
      <c r="K44" s="651"/>
      <c r="L44" s="651"/>
      <c r="M44" s="1053"/>
      <c r="O44" s="1055" t="s">
        <v>72</v>
      </c>
      <c r="P44" s="1059">
        <v>1.3</v>
      </c>
      <c r="Q44" s="1060">
        <v>1.3</v>
      </c>
      <c r="S44" s="1049">
        <f t="shared" si="6"/>
        <v>1.3</v>
      </c>
      <c r="T44" s="1332">
        <f t="shared" si="7"/>
        <v>0</v>
      </c>
    </row>
    <row r="45" spans="2:20">
      <c r="B45" s="1052"/>
      <c r="C45" s="773"/>
      <c r="D45" s="1109"/>
      <c r="E45" s="773"/>
      <c r="F45" s="1114"/>
      <c r="G45" s="773"/>
      <c r="H45" s="1109"/>
      <c r="I45" s="651"/>
      <c r="J45" s="651"/>
      <c r="K45" s="651"/>
      <c r="L45" s="651"/>
      <c r="M45" s="651"/>
      <c r="O45" s="1055" t="s">
        <v>21</v>
      </c>
      <c r="P45" s="1059"/>
      <c r="Q45" s="1060">
        <v>1.2490000000000001</v>
      </c>
      <c r="S45" s="1049">
        <f t="shared" si="6"/>
        <v>1.2490000000000001</v>
      </c>
      <c r="T45" s="1332">
        <f t="shared" si="7"/>
        <v>0</v>
      </c>
    </row>
    <row r="46" spans="2:20">
      <c r="B46" s="1052"/>
      <c r="C46" s="773"/>
      <c r="D46" s="1110"/>
      <c r="E46" s="651"/>
      <c r="F46" s="1111"/>
      <c r="G46" s="656"/>
      <c r="H46" s="656"/>
      <c r="I46" s="1053"/>
      <c r="J46" s="1053"/>
      <c r="K46" s="1053"/>
      <c r="L46" s="1053"/>
      <c r="M46" s="651"/>
      <c r="O46" s="1055" t="s">
        <v>73</v>
      </c>
      <c r="P46" s="1059"/>
      <c r="Q46" s="1060">
        <v>1.5349999999999999</v>
      </c>
      <c r="S46" s="1049">
        <f t="shared" si="6"/>
        <v>1.5349999999999999</v>
      </c>
      <c r="T46" s="1332">
        <f t="shared" si="7"/>
        <v>0</v>
      </c>
    </row>
    <row r="47" spans="2:20">
      <c r="B47" s="1052"/>
      <c r="C47" s="773"/>
      <c r="D47" s="1115"/>
      <c r="E47" s="651"/>
      <c r="F47" s="1111"/>
      <c r="G47" s="656"/>
      <c r="H47" s="656"/>
      <c r="I47" s="651"/>
      <c r="J47" s="651"/>
      <c r="K47" s="651"/>
      <c r="L47" s="651"/>
      <c r="M47" s="651"/>
      <c r="O47" s="1055" t="s">
        <v>19</v>
      </c>
      <c r="P47" s="1059"/>
      <c r="Q47" s="1060">
        <v>1.6</v>
      </c>
      <c r="S47" s="1049">
        <f t="shared" si="6"/>
        <v>1.6</v>
      </c>
      <c r="T47" s="1332">
        <f t="shared" si="7"/>
        <v>0</v>
      </c>
    </row>
    <row r="48" spans="2:20">
      <c r="B48" s="1052"/>
      <c r="C48" s="773"/>
      <c r="D48" s="773"/>
      <c r="E48" s="773"/>
      <c r="F48" s="773"/>
      <c r="G48" s="773"/>
      <c r="H48" s="773"/>
      <c r="I48" s="651"/>
      <c r="J48" s="651"/>
      <c r="K48" s="651"/>
      <c r="L48" s="651"/>
      <c r="M48" s="1053"/>
      <c r="O48" s="1055" t="s">
        <v>74</v>
      </c>
      <c r="P48" s="1059"/>
      <c r="Q48" s="1060">
        <v>1.6439999999999999</v>
      </c>
      <c r="S48" s="1049">
        <f t="shared" si="6"/>
        <v>1.6439999999999999</v>
      </c>
      <c r="T48" s="1332">
        <f t="shared" si="7"/>
        <v>0</v>
      </c>
    </row>
    <row r="49" spans="2:20">
      <c r="B49" s="1052"/>
      <c r="C49" s="773"/>
      <c r="D49" s="773"/>
      <c r="E49" s="773"/>
      <c r="F49" s="1109"/>
      <c r="G49" s="1109"/>
      <c r="H49" s="1109"/>
      <c r="I49" s="651"/>
      <c r="J49" s="651"/>
      <c r="K49" s="651"/>
      <c r="L49" s="651"/>
      <c r="M49" s="651"/>
      <c r="O49" s="1055" t="s">
        <v>30</v>
      </c>
      <c r="P49" s="1059"/>
      <c r="Q49" s="1060">
        <v>1.4</v>
      </c>
      <c r="S49" s="1049">
        <f t="shared" si="6"/>
        <v>1.4</v>
      </c>
      <c r="T49" s="1332">
        <f t="shared" si="7"/>
        <v>0</v>
      </c>
    </row>
    <row r="50" spans="2:20">
      <c r="B50" s="1052"/>
      <c r="C50" s="773"/>
      <c r="D50" s="773"/>
      <c r="E50" s="773"/>
      <c r="F50" s="1116"/>
      <c r="G50" s="1117"/>
      <c r="H50" s="656"/>
      <c r="I50" s="1053"/>
      <c r="J50" s="1053"/>
      <c r="K50" s="1053"/>
      <c r="L50" s="651"/>
      <c r="M50" s="651"/>
      <c r="O50" s="1055" t="s">
        <v>20</v>
      </c>
      <c r="P50" s="1059"/>
      <c r="Q50" s="1060">
        <v>1.7</v>
      </c>
      <c r="S50" s="1049">
        <f t="shared" si="6"/>
        <v>1.7</v>
      </c>
      <c r="T50" s="1332">
        <f t="shared" si="7"/>
        <v>0</v>
      </c>
    </row>
    <row r="51" spans="2:20">
      <c r="B51" s="1052"/>
      <c r="C51" s="773"/>
      <c r="D51" s="773"/>
      <c r="E51" s="773"/>
      <c r="F51" s="773"/>
      <c r="G51" s="773"/>
      <c r="H51" s="773"/>
      <c r="I51" s="651"/>
      <c r="J51" s="651"/>
      <c r="K51" s="651"/>
      <c r="L51" s="651"/>
      <c r="M51" s="651"/>
      <c r="O51" s="1055" t="s">
        <v>75</v>
      </c>
      <c r="P51" s="1059">
        <v>1.45</v>
      </c>
      <c r="Q51" s="1060">
        <v>1.45</v>
      </c>
      <c r="S51" s="1049">
        <f t="shared" si="6"/>
        <v>1.45</v>
      </c>
      <c r="T51" s="1332">
        <f t="shared" si="7"/>
        <v>0</v>
      </c>
    </row>
    <row r="52" spans="2:20">
      <c r="B52" s="1052"/>
      <c r="C52" s="773"/>
      <c r="D52" s="773"/>
      <c r="E52" s="773"/>
      <c r="F52" s="1109"/>
      <c r="G52" s="1109"/>
      <c r="H52" s="1109"/>
      <c r="I52" s="651"/>
      <c r="J52" s="651"/>
      <c r="K52" s="651"/>
      <c r="L52" s="651"/>
      <c r="M52" s="1053"/>
      <c r="O52" s="1055" t="s">
        <v>31</v>
      </c>
      <c r="P52" s="1059"/>
      <c r="Q52" s="1060">
        <v>1.2</v>
      </c>
      <c r="S52" s="1049">
        <f t="shared" si="6"/>
        <v>1.2</v>
      </c>
      <c r="T52" s="1332">
        <f t="shared" si="7"/>
        <v>0</v>
      </c>
    </row>
    <row r="53" spans="2:20">
      <c r="B53" s="1052"/>
      <c r="C53" s="773"/>
      <c r="D53" s="773"/>
      <c r="E53" s="773"/>
      <c r="F53" s="1116"/>
      <c r="G53" s="1118"/>
      <c r="H53" s="1113"/>
      <c r="I53" s="651"/>
      <c r="J53" s="651"/>
      <c r="K53" s="651"/>
      <c r="L53" s="651"/>
      <c r="M53" s="651"/>
      <c r="O53" s="1055" t="s">
        <v>76</v>
      </c>
      <c r="P53" s="1059"/>
      <c r="Q53" s="1060">
        <v>1.51</v>
      </c>
      <c r="S53" s="1049">
        <f t="shared" si="6"/>
        <v>1.51</v>
      </c>
      <c r="T53" s="1332">
        <f t="shared" si="7"/>
        <v>0</v>
      </c>
    </row>
    <row r="54" spans="2:20">
      <c r="B54" s="1052"/>
      <c r="C54" s="773"/>
      <c r="D54" s="773"/>
      <c r="E54" s="773"/>
      <c r="F54" s="1116"/>
      <c r="G54" s="1118"/>
      <c r="H54" s="656"/>
      <c r="I54" s="651"/>
      <c r="J54" s="651"/>
      <c r="K54" s="651"/>
      <c r="L54" s="651"/>
      <c r="M54" s="651"/>
      <c r="O54" s="1055" t="s">
        <v>77</v>
      </c>
      <c r="P54" s="1063"/>
      <c r="Q54" s="1064"/>
      <c r="R54" s="266"/>
      <c r="S54" s="1048"/>
      <c r="T54" s="1039"/>
    </row>
    <row r="55" spans="2:20">
      <c r="B55" s="1052"/>
      <c r="C55" s="773"/>
      <c r="D55" s="773"/>
      <c r="E55" s="773"/>
      <c r="F55" s="773"/>
      <c r="G55" s="773"/>
      <c r="H55" s="773"/>
      <c r="I55" s="651"/>
      <c r="J55" s="651"/>
      <c r="K55" s="651"/>
      <c r="L55" s="651"/>
      <c r="M55" s="1053"/>
      <c r="O55" s="1055" t="s">
        <v>17</v>
      </c>
      <c r="P55" s="1061"/>
      <c r="Q55" s="1062">
        <v>1.401</v>
      </c>
      <c r="R55" s="266"/>
      <c r="S55" s="1049">
        <f>IFERROR(ROUND(VLOOKUP($O55,$B$19:$M$32,12,0),3),Q55)</f>
        <v>1.401</v>
      </c>
      <c r="T55" s="1332">
        <f>--(Q55&lt;&gt;S55)</f>
        <v>0</v>
      </c>
    </row>
    <row r="56" spans="2:20">
      <c r="B56" s="1052"/>
      <c r="C56" s="773"/>
      <c r="D56" s="1109"/>
      <c r="E56" s="773"/>
      <c r="F56" s="1109"/>
      <c r="G56" s="1109"/>
      <c r="H56" s="1109"/>
      <c r="I56" s="651"/>
      <c r="J56" s="651"/>
      <c r="K56" s="651"/>
      <c r="L56" s="651"/>
      <c r="M56" s="651"/>
      <c r="O56" s="1055" t="s">
        <v>78</v>
      </c>
      <c r="P56" s="1059"/>
      <c r="Q56" s="1060">
        <v>1.45</v>
      </c>
      <c r="R56" s="266"/>
      <c r="S56" s="1049">
        <f>IFERROR(ROUND(VLOOKUP($O56,$B$19:$M$32,12,0),3),Q56)</f>
        <v>1.45</v>
      </c>
      <c r="T56" s="1332">
        <f>--(Q56&lt;&gt;S56)</f>
        <v>0</v>
      </c>
    </row>
    <row r="57" spans="2:20">
      <c r="B57" s="1052"/>
      <c r="C57" s="773"/>
      <c r="D57" s="1115"/>
      <c r="E57" s="773"/>
      <c r="F57" s="1112"/>
      <c r="G57" s="1112"/>
      <c r="H57" s="656"/>
      <c r="I57" s="651"/>
      <c r="J57" s="651"/>
      <c r="K57" s="651"/>
      <c r="L57" s="651"/>
      <c r="M57" s="651"/>
      <c r="O57" s="1055" t="s">
        <v>79</v>
      </c>
      <c r="P57" s="1063"/>
      <c r="Q57" s="1064"/>
      <c r="R57" s="266"/>
      <c r="S57" s="1048"/>
      <c r="T57" s="1039"/>
    </row>
    <row r="58" spans="2:20" ht="15" thickBot="1">
      <c r="B58" s="1052"/>
      <c r="E58" s="773"/>
      <c r="F58" s="1112"/>
      <c r="H58" s="656"/>
      <c r="I58" s="651"/>
      <c r="J58" s="651"/>
      <c r="K58" s="651"/>
      <c r="L58" s="651"/>
      <c r="M58" s="651"/>
      <c r="O58" s="1056" t="s">
        <v>80</v>
      </c>
      <c r="P58" s="1065"/>
      <c r="Q58" s="1066">
        <v>1.25</v>
      </c>
      <c r="R58" s="266"/>
      <c r="S58" s="1269">
        <f>IFERROR(ROUND(VLOOKUP($O58,$B$19:$M$32,12,0),3),Q58)</f>
        <v>1.25</v>
      </c>
      <c r="T58" s="1333">
        <f>--(Q58&lt;&gt;S58)</f>
        <v>0</v>
      </c>
    </row>
    <row r="59" spans="2:20" ht="15" thickTop="1">
      <c r="B59" s="773"/>
      <c r="C59" s="773"/>
      <c r="D59" s="773"/>
      <c r="E59" s="773"/>
      <c r="F59" s="773"/>
      <c r="G59" s="773"/>
      <c r="H59" s="773"/>
      <c r="I59" s="773"/>
      <c r="J59" s="773"/>
      <c r="K59" s="773"/>
      <c r="L59" s="773"/>
      <c r="M59" s="773"/>
    </row>
    <row r="60" spans="2:20">
      <c r="B60" s="773"/>
      <c r="C60" s="773"/>
      <c r="J60" s="773"/>
      <c r="K60" s="773"/>
    </row>
    <row r="61" spans="2:20">
      <c r="B61" s="773"/>
      <c r="C61" s="773"/>
      <c r="D61"/>
      <c r="E61"/>
      <c r="F61"/>
      <c r="G61"/>
      <c r="H61"/>
      <c r="I61"/>
      <c r="J61" s="773"/>
      <c r="K61" s="773"/>
      <c r="L61"/>
      <c r="M61"/>
    </row>
    <row r="62" spans="2:20">
      <c r="B62" s="773"/>
      <c r="C62" s="773"/>
      <c r="J62" s="773"/>
      <c r="K62" s="773"/>
    </row>
    <row r="63" spans="2:20">
      <c r="B63" s="773"/>
      <c r="C63" s="773"/>
      <c r="J63" s="773"/>
      <c r="K63" s="773"/>
    </row>
    <row r="64" spans="2:20">
      <c r="B64" s="773"/>
      <c r="C64" s="773"/>
      <c r="J64" s="773"/>
      <c r="K64" s="773"/>
    </row>
    <row r="65" spans="2:13">
      <c r="B65" s="773"/>
      <c r="C65" s="773"/>
      <c r="J65" s="773"/>
      <c r="K65" s="773"/>
    </row>
    <row r="66" spans="2:13">
      <c r="B66" s="773"/>
      <c r="C66" s="773"/>
      <c r="J66" s="773"/>
      <c r="K66" s="773"/>
    </row>
    <row r="67" spans="2:13">
      <c r="B67" s="773"/>
      <c r="C67" s="773"/>
      <c r="J67" s="773"/>
      <c r="K67" s="773"/>
    </row>
    <row r="68" spans="2:13">
      <c r="B68" s="773"/>
      <c r="C68" s="773"/>
      <c r="J68" s="773"/>
      <c r="K68" s="773"/>
    </row>
    <row r="69" spans="2:13">
      <c r="B69" s="773"/>
      <c r="C69" s="773"/>
      <c r="J69" s="773"/>
      <c r="K69" s="773"/>
    </row>
    <row r="70" spans="2:13">
      <c r="B70" s="773"/>
      <c r="C70" s="773"/>
      <c r="J70" s="773"/>
      <c r="K70" s="773"/>
    </row>
    <row r="71" spans="2:13">
      <c r="B71" s="773"/>
      <c r="C71" s="773"/>
      <c r="J71" s="773"/>
      <c r="K71" s="773"/>
    </row>
    <row r="72" spans="2:13">
      <c r="B72" s="773"/>
      <c r="C72" s="773"/>
      <c r="J72" s="773"/>
      <c r="K72" s="773"/>
    </row>
    <row r="73" spans="2:13">
      <c r="B73" s="773"/>
      <c r="C73" s="773"/>
      <c r="J73" s="773"/>
      <c r="K73" s="773"/>
    </row>
    <row r="74" spans="2:13">
      <c r="B74" s="773"/>
      <c r="C74" s="773"/>
      <c r="J74" s="773"/>
      <c r="K74" s="773"/>
    </row>
    <row r="75" spans="2:13">
      <c r="B75" s="773"/>
      <c r="C75" s="773"/>
      <c r="J75" s="773"/>
      <c r="K75" s="773"/>
      <c r="L75" s="773"/>
      <c r="M75" s="773"/>
    </row>
    <row r="76" spans="2:13">
      <c r="B76" s="773"/>
      <c r="C76" s="773"/>
      <c r="J76" s="773"/>
      <c r="K76" s="773"/>
      <c r="L76" s="773"/>
      <c r="M76" s="773"/>
    </row>
    <row r="77" spans="2:13">
      <c r="B77" s="773"/>
      <c r="C77" s="773"/>
      <c r="J77" s="773"/>
      <c r="K77" s="773"/>
      <c r="L77" s="773"/>
      <c r="M77" s="773"/>
    </row>
    <row r="78" spans="2:13">
      <c r="B78" s="773"/>
      <c r="C78" s="773"/>
      <c r="J78" s="773"/>
      <c r="K78" s="773"/>
      <c r="L78" s="773"/>
      <c r="M78" s="773"/>
    </row>
    <row r="79" spans="2:13">
      <c r="B79" s="773"/>
      <c r="C79" s="773"/>
      <c r="J79" s="773"/>
      <c r="K79" s="773"/>
      <c r="L79" s="773"/>
      <c r="M79" s="773"/>
    </row>
  </sheetData>
  <sortState xmlns:xlrd2="http://schemas.microsoft.com/office/spreadsheetml/2017/richdata2" ref="B20:M32">
    <sortCondition ref="B17"/>
  </sortState>
  <customSheetViews>
    <customSheetView guid="{B070D993-A558-4B1C-AC4E-67FBCE430B77}">
      <selection activeCell="G24" sqref="G24"/>
      <pageMargins left="0.7" right="0.7" top="0.75" bottom="0.75" header="0.3" footer="0.3"/>
      <pageSetup scale="41" orientation="portrait" r:id="rId1"/>
    </customSheetView>
    <customSheetView guid="{66336E0E-D3CE-4BCD-8706-2E622954FB7A}" scale="90" topLeftCell="A30">
      <selection activeCell="L50" sqref="L50"/>
      <pageMargins left="0.7" right="0.7" top="0.75" bottom="0.75" header="0.3" footer="0.3"/>
      <pageSetup scale="41" orientation="portrait" r:id="rId2"/>
    </customSheetView>
    <customSheetView guid="{8F017303-F4E6-4F2E-AE6E-4863CE4BAD60}" showPageBreaks="1">
      <selection activeCell="I31" sqref="I31"/>
      <pageMargins left="0.7" right="0.7" top="0.75" bottom="0.75" header="0.3" footer="0.3"/>
      <pageSetup scale="41" orientation="portrait" r:id="rId3"/>
    </customSheetView>
    <customSheetView guid="{2D067A2B-544F-4687-B463-591ABEF3DC76}" topLeftCell="B1">
      <selection activeCell="G25" sqref="G25"/>
      <pageMargins left="0.7" right="0.7" top="0.75" bottom="0.75" header="0.3" footer="0.3"/>
      <pageSetup scale="41" orientation="portrait" r:id="rId4"/>
    </customSheetView>
    <customSheetView guid="{DEED4BF7-CD74-46B8-9246-650AA2D336A3}">
      <selection activeCell="L50" sqref="L5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1A9FFAA3-8773-4515-8E34-9D2DD27FCA39}">
      <selection activeCell="C20" sqref="C20"/>
      <pageMargins left="0.7" right="0.7" top="0.75" bottom="0.75" header="0.3" footer="0.3"/>
      <pageSetup scale="41" orientation="portrait" r:id="rId24"/>
    </customSheetView>
    <customSheetView guid="{C35CCEBD-5DD6-40D5-B0B9-29A308324E1F}">
      <selection activeCell="M31" sqref="M31"/>
      <pageMargins left="0.7" right="0.7" top="0.75" bottom="0.75" header="0.3" footer="0.3"/>
      <pageSetup scale="41" orientation="portrait" r:id="rId25"/>
    </customSheetView>
    <customSheetView guid="{4C13BEF0-D969-4F7C-9C90-218A9EA7683E}" topLeftCell="B7">
      <selection activeCell="E29" sqref="E29:G29"/>
      <pageMargins left="0.7" right="0.7" top="0.75" bottom="0.75" header="0.3" footer="0.3"/>
      <pageSetup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O561"/>
  <sheetViews>
    <sheetView workbookViewId="0">
      <selection activeCell="G4" sqref="G4"/>
    </sheetView>
  </sheetViews>
  <sheetFormatPr defaultRowHeight="14.4"/>
  <sheetData>
    <row r="3" spans="3:15">
      <c r="C3" s="1120" t="s">
        <v>790</v>
      </c>
      <c r="D3" s="1121"/>
      <c r="E3" s="1121"/>
      <c r="F3" s="802"/>
    </row>
    <row r="4" spans="3:15">
      <c r="C4" s="1122"/>
      <c r="D4" s="1122"/>
      <c r="E4" s="1122"/>
      <c r="F4" s="802"/>
    </row>
    <row r="5" spans="3:15" ht="15" thickBot="1">
      <c r="C5" s="1123" t="s">
        <v>46</v>
      </c>
      <c r="D5" s="1124" t="s">
        <v>114</v>
      </c>
      <c r="E5" s="1125" t="s">
        <v>101</v>
      </c>
      <c r="F5" s="1126" t="s">
        <v>574</v>
      </c>
    </row>
    <row r="6" spans="3:15" ht="15" thickTop="1">
      <c r="C6" s="1135" t="s">
        <v>24</v>
      </c>
      <c r="D6" s="1444">
        <v>5</v>
      </c>
      <c r="E6" s="1127" t="str">
        <f t="shared" ref="E6:E69" si="0">C6&amp;TEXT(D6,"0000")</f>
        <v>GA0005</v>
      </c>
      <c r="F6" s="1445">
        <v>12.02</v>
      </c>
      <c r="K6" s="639"/>
      <c r="L6" s="639"/>
      <c r="M6" s="639"/>
      <c r="N6" s="639"/>
      <c r="O6" s="639"/>
    </row>
    <row r="7" spans="3:15">
      <c r="C7" s="1135" t="s">
        <v>24</v>
      </c>
      <c r="D7" s="1444">
        <v>8</v>
      </c>
      <c r="E7" s="1128" t="str">
        <f t="shared" si="0"/>
        <v>GA0008</v>
      </c>
      <c r="F7" s="1446">
        <v>7.7</v>
      </c>
      <c r="K7" s="639"/>
      <c r="L7" s="639"/>
      <c r="M7" s="639"/>
      <c r="N7" s="639"/>
      <c r="O7" s="639"/>
    </row>
    <row r="8" spans="3:15">
      <c r="C8" s="1135" t="s">
        <v>24</v>
      </c>
      <c r="D8" s="1444">
        <v>16</v>
      </c>
      <c r="E8" s="1128" t="str">
        <f t="shared" si="0"/>
        <v>GA0016</v>
      </c>
      <c r="F8" s="1446">
        <v>18.25</v>
      </c>
      <c r="K8" s="639"/>
      <c r="L8" s="639"/>
      <c r="M8" s="639"/>
      <c r="N8" s="639"/>
      <c r="O8" s="639"/>
    </row>
    <row r="9" spans="3:15">
      <c r="C9" s="1135" t="s">
        <v>24</v>
      </c>
      <c r="D9" s="1444">
        <v>34</v>
      </c>
      <c r="E9" s="1128" t="str">
        <f t="shared" si="0"/>
        <v>GA0034</v>
      </c>
      <c r="F9" s="1446">
        <v>14.91</v>
      </c>
      <c r="K9" s="639"/>
      <c r="L9" s="639"/>
      <c r="M9" s="639"/>
      <c r="N9" s="639"/>
      <c r="O9" s="639"/>
    </row>
    <row r="10" spans="3:15">
      <c r="C10" s="1135" t="s">
        <v>24</v>
      </c>
      <c r="D10" s="1444">
        <v>35</v>
      </c>
      <c r="E10" s="1128" t="str">
        <f t="shared" si="0"/>
        <v>GA0035</v>
      </c>
      <c r="F10" s="1446">
        <v>8.6300000000000008</v>
      </c>
      <c r="K10" s="639"/>
      <c r="L10" s="639"/>
      <c r="M10" s="639"/>
      <c r="N10" s="639"/>
      <c r="O10" s="639"/>
    </row>
    <row r="11" spans="3:15">
      <c r="C11" s="1135" t="s">
        <v>24</v>
      </c>
      <c r="D11" s="1444">
        <v>36</v>
      </c>
      <c r="E11" s="1128" t="str">
        <f t="shared" si="0"/>
        <v>GA0036</v>
      </c>
      <c r="F11" s="1446">
        <v>14.72</v>
      </c>
      <c r="K11" s="639"/>
      <c r="L11" s="639"/>
      <c r="M11" s="639"/>
      <c r="N11" s="639"/>
      <c r="O11" s="639"/>
    </row>
    <row r="12" spans="3:15">
      <c r="C12" s="1135" t="s">
        <v>24</v>
      </c>
      <c r="D12" s="1444">
        <v>37</v>
      </c>
      <c r="E12" s="1128" t="str">
        <f t="shared" si="0"/>
        <v>GA0037</v>
      </c>
      <c r="F12" s="1446">
        <v>16.04</v>
      </c>
      <c r="K12" s="639"/>
      <c r="L12" s="639"/>
      <c r="M12" s="639"/>
      <c r="N12" s="639"/>
      <c r="O12" s="639"/>
    </row>
    <row r="13" spans="3:15">
      <c r="C13" s="1135" t="s">
        <v>24</v>
      </c>
      <c r="D13" s="1444">
        <v>42</v>
      </c>
      <c r="E13" s="1128" t="str">
        <f t="shared" si="0"/>
        <v>GA0042</v>
      </c>
      <c r="F13" s="1446">
        <v>23.06</v>
      </c>
      <c r="K13" s="639"/>
      <c r="L13" s="639"/>
      <c r="M13" s="639"/>
      <c r="N13" s="639"/>
      <c r="O13" s="639"/>
    </row>
    <row r="14" spans="3:15">
      <c r="C14" s="1135" t="s">
        <v>24</v>
      </c>
      <c r="D14" s="1444">
        <v>50</v>
      </c>
      <c r="E14" s="1128" t="str">
        <f t="shared" si="0"/>
        <v>GA0050</v>
      </c>
      <c r="F14" s="1446">
        <v>21.88</v>
      </c>
      <c r="K14" s="639"/>
      <c r="L14" s="639"/>
      <c r="M14" s="639"/>
      <c r="N14" s="639"/>
      <c r="O14" s="639"/>
    </row>
    <row r="15" spans="3:15">
      <c r="C15" s="1135" t="s">
        <v>24</v>
      </c>
      <c r="D15" s="1444">
        <v>59</v>
      </c>
      <c r="E15" s="1128" t="str">
        <f t="shared" si="0"/>
        <v>GA0059</v>
      </c>
      <c r="F15" s="1446">
        <v>0.83</v>
      </c>
      <c r="K15" s="639"/>
      <c r="L15" s="639"/>
      <c r="M15" s="639"/>
      <c r="N15" s="639"/>
      <c r="O15" s="639"/>
    </row>
    <row r="16" spans="3:15">
      <c r="C16" s="1135" t="s">
        <v>24</v>
      </c>
      <c r="D16" s="1444">
        <v>65</v>
      </c>
      <c r="E16" s="1128" t="str">
        <f t="shared" si="0"/>
        <v>GA0065</v>
      </c>
      <c r="F16" s="1446">
        <v>0.25</v>
      </c>
      <c r="K16" s="639"/>
      <c r="L16" s="639"/>
      <c r="M16" s="639"/>
      <c r="N16" s="639"/>
      <c r="O16" s="639"/>
    </row>
    <row r="17" spans="3:15">
      <c r="C17" s="1135" t="s">
        <v>24</v>
      </c>
      <c r="D17" s="1444">
        <v>66</v>
      </c>
      <c r="E17" s="1128" t="str">
        <f t="shared" si="0"/>
        <v>GA0066</v>
      </c>
      <c r="F17" s="1446">
        <v>0.25</v>
      </c>
      <c r="K17" s="639"/>
      <c r="L17" s="639"/>
      <c r="M17" s="639"/>
      <c r="N17" s="639"/>
      <c r="O17" s="639"/>
    </row>
    <row r="18" spans="3:15">
      <c r="C18" s="1135" t="s">
        <v>24</v>
      </c>
      <c r="D18" s="1444">
        <v>67</v>
      </c>
      <c r="E18" s="1128" t="str">
        <f t="shared" si="0"/>
        <v>GA0067</v>
      </c>
      <c r="F18" s="1446">
        <v>0.25</v>
      </c>
      <c r="K18" s="639"/>
      <c r="L18" s="639"/>
      <c r="M18" s="639"/>
      <c r="N18" s="639"/>
      <c r="O18" s="639"/>
    </row>
    <row r="19" spans="3:15">
      <c r="C19" s="1135" t="s">
        <v>24</v>
      </c>
      <c r="D19" s="1444">
        <v>79</v>
      </c>
      <c r="E19" s="1128" t="str">
        <f t="shared" si="0"/>
        <v>GA0079</v>
      </c>
      <c r="F19" s="1446">
        <v>10.74</v>
      </c>
      <c r="K19" s="639"/>
      <c r="L19" s="639"/>
      <c r="M19" s="639"/>
      <c r="N19" s="639"/>
      <c r="O19" s="639"/>
    </row>
    <row r="20" spans="3:15">
      <c r="C20" s="1135" t="s">
        <v>24</v>
      </c>
      <c r="D20" s="1444">
        <v>83</v>
      </c>
      <c r="E20" s="1128" t="str">
        <f t="shared" si="0"/>
        <v>GA0083</v>
      </c>
      <c r="F20" s="1446">
        <v>19.48</v>
      </c>
      <c r="K20" s="639"/>
      <c r="L20" s="639"/>
      <c r="M20" s="639"/>
      <c r="N20" s="639"/>
      <c r="O20" s="639"/>
    </row>
    <row r="21" spans="3:15">
      <c r="C21" s="1135" t="s">
        <v>24</v>
      </c>
      <c r="D21" s="1444">
        <v>106</v>
      </c>
      <c r="E21" s="1128" t="str">
        <f t="shared" si="0"/>
        <v>GA0106</v>
      </c>
      <c r="F21" s="1446">
        <v>46.21</v>
      </c>
      <c r="K21" s="639"/>
      <c r="L21" s="639"/>
      <c r="M21" s="639"/>
      <c r="N21" s="639"/>
      <c r="O21" s="639"/>
    </row>
    <row r="22" spans="3:15">
      <c r="C22" s="1135" t="s">
        <v>24</v>
      </c>
      <c r="D22" s="1444">
        <v>113</v>
      </c>
      <c r="E22" s="1128" t="str">
        <f t="shared" si="0"/>
        <v>GA0113</v>
      </c>
      <c r="F22" s="1446">
        <v>22.13</v>
      </c>
      <c r="K22" s="639"/>
      <c r="L22" s="639"/>
      <c r="M22" s="639"/>
      <c r="N22" s="639"/>
      <c r="O22" s="639"/>
    </row>
    <row r="23" spans="3:15">
      <c r="C23" s="1135" t="s">
        <v>24</v>
      </c>
      <c r="D23" s="1444">
        <v>170</v>
      </c>
      <c r="E23" s="1128" t="str">
        <f t="shared" si="0"/>
        <v>GA0170</v>
      </c>
      <c r="F23" s="1446">
        <v>7.75</v>
      </c>
      <c r="K23" s="639"/>
      <c r="L23" s="639"/>
      <c r="M23" s="639"/>
      <c r="N23" s="639"/>
      <c r="O23" s="639"/>
    </row>
    <row r="24" spans="3:15">
      <c r="C24" s="1135" t="s">
        <v>24</v>
      </c>
      <c r="D24" s="1444">
        <v>251</v>
      </c>
      <c r="E24" s="1128" t="str">
        <f t="shared" si="0"/>
        <v>GA0251</v>
      </c>
      <c r="F24" s="1446">
        <v>12.12</v>
      </c>
      <c r="K24" s="639"/>
      <c r="L24" s="639"/>
      <c r="M24" s="639"/>
      <c r="N24" s="639"/>
      <c r="O24" s="639"/>
    </row>
    <row r="25" spans="3:15">
      <c r="C25" s="1135" t="s">
        <v>24</v>
      </c>
      <c r="D25" s="1444">
        <v>401</v>
      </c>
      <c r="E25" s="1128" t="str">
        <f t="shared" si="0"/>
        <v>GA0401</v>
      </c>
      <c r="F25" s="1446">
        <v>37.68</v>
      </c>
      <c r="K25" s="639"/>
      <c r="L25" s="639"/>
      <c r="M25" s="639"/>
      <c r="N25" s="639"/>
      <c r="O25" s="639"/>
    </row>
    <row r="26" spans="3:15">
      <c r="C26" s="1135" t="s">
        <v>24</v>
      </c>
      <c r="D26" s="1444">
        <v>771</v>
      </c>
      <c r="E26" s="1128" t="str">
        <f t="shared" si="0"/>
        <v>GA0771</v>
      </c>
      <c r="F26" s="1446">
        <v>1.86</v>
      </c>
      <c r="K26" s="639"/>
      <c r="L26" s="639"/>
      <c r="M26" s="639"/>
      <c r="N26" s="639"/>
      <c r="O26" s="639"/>
    </row>
    <row r="27" spans="3:15">
      <c r="C27" s="1135" t="s">
        <v>24</v>
      </c>
      <c r="D27" s="1444">
        <v>908</v>
      </c>
      <c r="E27" s="1128" t="str">
        <f t="shared" si="0"/>
        <v>GA0908</v>
      </c>
      <c r="F27" s="1446">
        <v>481</v>
      </c>
      <c r="K27" s="639"/>
      <c r="L27" s="639"/>
      <c r="M27" s="639"/>
      <c r="N27" s="639"/>
      <c r="O27" s="639"/>
    </row>
    <row r="28" spans="3:15">
      <c r="C28" s="1135" t="s">
        <v>24</v>
      </c>
      <c r="D28" s="1444">
        <v>913</v>
      </c>
      <c r="E28" s="1128" t="str">
        <f t="shared" si="0"/>
        <v>GA0913</v>
      </c>
      <c r="F28" s="1446">
        <v>1756</v>
      </c>
      <c r="K28" s="639"/>
      <c r="L28" s="639"/>
      <c r="M28" s="639"/>
      <c r="N28" s="639"/>
      <c r="O28" s="639"/>
    </row>
    <row r="29" spans="3:15">
      <c r="C29" s="1135" t="s">
        <v>24</v>
      </c>
      <c r="D29" s="1444">
        <v>917</v>
      </c>
      <c r="E29" s="1128" t="str">
        <f t="shared" si="0"/>
        <v>GA0917</v>
      </c>
      <c r="F29" s="1446">
        <v>15.4</v>
      </c>
      <c r="K29" s="639"/>
      <c r="L29" s="639"/>
      <c r="M29" s="639"/>
      <c r="N29" s="639"/>
      <c r="O29" s="639"/>
    </row>
    <row r="30" spans="3:15">
      <c r="C30" s="1135" t="s">
        <v>24</v>
      </c>
      <c r="D30" s="1444">
        <v>1005</v>
      </c>
      <c r="E30" s="1128" t="str">
        <f t="shared" si="0"/>
        <v>GA1005</v>
      </c>
      <c r="F30" s="1446">
        <v>22.03</v>
      </c>
      <c r="K30" s="639"/>
      <c r="L30" s="639"/>
      <c r="M30" s="639"/>
      <c r="N30" s="639"/>
      <c r="O30" s="639"/>
    </row>
    <row r="31" spans="3:15">
      <c r="C31" s="1135" t="s">
        <v>24</v>
      </c>
      <c r="D31" s="1444">
        <v>1016</v>
      </c>
      <c r="E31" s="1128" t="str">
        <f t="shared" si="0"/>
        <v>GA1016</v>
      </c>
      <c r="F31" s="1446">
        <v>52.25</v>
      </c>
      <c r="K31" s="639"/>
      <c r="L31" s="639"/>
      <c r="M31" s="639"/>
      <c r="N31" s="639"/>
      <c r="O31" s="639"/>
    </row>
    <row r="32" spans="3:15">
      <c r="C32" s="1135" t="s">
        <v>24</v>
      </c>
      <c r="D32" s="1444">
        <v>1164</v>
      </c>
      <c r="E32" s="1128" t="str">
        <f t="shared" si="0"/>
        <v>GA1164</v>
      </c>
      <c r="F32" s="1446">
        <v>9.86</v>
      </c>
      <c r="K32" s="639"/>
      <c r="L32" s="639"/>
      <c r="M32" s="639"/>
      <c r="N32" s="639"/>
      <c r="O32" s="639"/>
    </row>
    <row r="33" spans="3:15">
      <c r="C33" s="1135" t="s">
        <v>24</v>
      </c>
      <c r="D33" s="1444">
        <v>1165</v>
      </c>
      <c r="E33" s="1128" t="str">
        <f t="shared" si="0"/>
        <v>GA1165</v>
      </c>
      <c r="F33" s="1446">
        <v>8.64</v>
      </c>
      <c r="K33" s="639"/>
      <c r="L33" s="639"/>
      <c r="M33" s="639"/>
      <c r="N33" s="639"/>
      <c r="O33" s="639"/>
    </row>
    <row r="34" spans="3:15">
      <c r="C34" s="1135" t="s">
        <v>24</v>
      </c>
      <c r="D34" s="1444">
        <v>1169</v>
      </c>
      <c r="E34" s="1128" t="str">
        <f t="shared" si="0"/>
        <v>GA1169</v>
      </c>
      <c r="F34" s="1446">
        <v>10.65</v>
      </c>
      <c r="K34" s="639"/>
      <c r="L34" s="639"/>
      <c r="M34" s="639"/>
      <c r="N34" s="639"/>
      <c r="O34" s="639"/>
    </row>
    <row r="35" spans="3:15">
      <c r="C35" s="1135" t="s">
        <v>24</v>
      </c>
      <c r="D35" s="1444">
        <v>1320</v>
      </c>
      <c r="E35" s="1128" t="str">
        <f t="shared" si="0"/>
        <v>GA1320</v>
      </c>
      <c r="F35" s="1446">
        <v>5.15</v>
      </c>
      <c r="K35" s="639"/>
      <c r="L35" s="639"/>
      <c r="M35" s="639"/>
      <c r="N35" s="639"/>
      <c r="O35" s="639"/>
    </row>
    <row r="36" spans="3:15">
      <c r="C36" s="1135" t="s">
        <v>24</v>
      </c>
      <c r="D36" s="1444">
        <v>1322</v>
      </c>
      <c r="E36" s="1128" t="str">
        <f t="shared" si="0"/>
        <v>GA1322</v>
      </c>
      <c r="F36" s="1446">
        <v>29.93</v>
      </c>
      <c r="K36" s="639"/>
      <c r="L36" s="639"/>
      <c r="M36" s="639"/>
      <c r="N36" s="639"/>
      <c r="O36" s="639"/>
    </row>
    <row r="37" spans="3:15">
      <c r="C37" s="1135" t="s">
        <v>24</v>
      </c>
      <c r="D37" s="1444">
        <v>1430</v>
      </c>
      <c r="E37" s="1128" t="str">
        <f t="shared" si="0"/>
        <v>GA1430</v>
      </c>
      <c r="F37" s="1446">
        <v>14.42</v>
      </c>
      <c r="K37" s="639"/>
      <c r="L37" s="639"/>
      <c r="M37" s="639"/>
      <c r="N37" s="639"/>
      <c r="O37" s="639"/>
    </row>
    <row r="38" spans="3:15">
      <c r="C38" s="1135" t="s">
        <v>24</v>
      </c>
      <c r="D38" s="1444">
        <v>1438</v>
      </c>
      <c r="E38" s="1128" t="str">
        <f t="shared" si="0"/>
        <v>GA1438</v>
      </c>
      <c r="F38" s="1446">
        <v>14.37</v>
      </c>
      <c r="K38" s="639"/>
      <c r="L38" s="639"/>
      <c r="M38" s="639"/>
      <c r="N38" s="639"/>
      <c r="O38" s="639"/>
    </row>
    <row r="39" spans="3:15">
      <c r="C39" s="1135" t="s">
        <v>24</v>
      </c>
      <c r="D39" s="1444">
        <v>1452</v>
      </c>
      <c r="E39" s="1128" t="str">
        <f t="shared" si="0"/>
        <v>GA1452</v>
      </c>
      <c r="F39" s="1446">
        <v>8</v>
      </c>
      <c r="K39" s="639"/>
      <c r="L39" s="639"/>
      <c r="M39" s="639"/>
      <c r="N39" s="639"/>
      <c r="O39" s="639"/>
    </row>
    <row r="40" spans="3:15">
      <c r="C40" s="1135" t="s">
        <v>24</v>
      </c>
      <c r="D40" s="1444">
        <v>1463</v>
      </c>
      <c r="E40" s="1128" t="str">
        <f t="shared" si="0"/>
        <v>GA1463</v>
      </c>
      <c r="F40" s="1446">
        <v>37.729999999999997</v>
      </c>
      <c r="K40" s="639"/>
      <c r="L40" s="639"/>
      <c r="M40" s="639"/>
      <c r="N40" s="639"/>
      <c r="O40" s="639"/>
    </row>
    <row r="41" spans="3:15">
      <c r="C41" s="1135" t="s">
        <v>24</v>
      </c>
      <c r="D41" s="1444">
        <v>1472</v>
      </c>
      <c r="E41" s="1128" t="str">
        <f t="shared" si="0"/>
        <v>GA1472</v>
      </c>
      <c r="F41" s="1446">
        <v>8.09</v>
      </c>
      <c r="K41" s="639"/>
      <c r="L41" s="639"/>
      <c r="M41" s="639"/>
      <c r="N41" s="639"/>
      <c r="O41" s="639"/>
    </row>
    <row r="42" spans="3:15">
      <c r="C42" s="1135" t="s">
        <v>24</v>
      </c>
      <c r="D42" s="1444">
        <v>1473</v>
      </c>
      <c r="E42" s="1128" t="str">
        <f t="shared" si="0"/>
        <v>GA1473</v>
      </c>
      <c r="F42" s="1446">
        <v>3.29</v>
      </c>
      <c r="K42" s="639"/>
      <c r="L42" s="639"/>
      <c r="M42" s="639"/>
      <c r="N42" s="639"/>
      <c r="O42" s="639"/>
    </row>
    <row r="43" spans="3:15">
      <c r="C43" s="1135" t="s">
        <v>24</v>
      </c>
      <c r="D43" s="1444">
        <v>1604</v>
      </c>
      <c r="E43" s="1128" t="str">
        <f t="shared" si="0"/>
        <v>GA1604</v>
      </c>
      <c r="F43" s="1446">
        <v>12.22</v>
      </c>
      <c r="K43" s="639"/>
      <c r="L43" s="639"/>
      <c r="M43" s="639"/>
      <c r="N43" s="639"/>
      <c r="O43" s="639"/>
    </row>
    <row r="44" spans="3:15">
      <c r="C44" s="1135" t="s">
        <v>24</v>
      </c>
      <c r="D44" s="1444">
        <v>1624</v>
      </c>
      <c r="E44" s="1128" t="str">
        <f t="shared" si="0"/>
        <v>GA1624</v>
      </c>
      <c r="F44" s="1446">
        <v>8.98</v>
      </c>
      <c r="K44" s="639"/>
      <c r="L44" s="639"/>
      <c r="M44" s="639"/>
      <c r="N44" s="639"/>
      <c r="O44" s="639"/>
    </row>
    <row r="45" spans="3:15">
      <c r="C45" s="1135" t="s">
        <v>24</v>
      </c>
      <c r="D45" s="1444">
        <v>1642</v>
      </c>
      <c r="E45" s="1128" t="str">
        <f t="shared" si="0"/>
        <v>GA1642</v>
      </c>
      <c r="F45" s="1446">
        <v>8</v>
      </c>
      <c r="K45" s="639"/>
      <c r="L45" s="639"/>
      <c r="M45" s="639"/>
      <c r="N45" s="639"/>
      <c r="O45" s="639"/>
    </row>
    <row r="46" spans="3:15">
      <c r="C46" s="1135" t="s">
        <v>24</v>
      </c>
      <c r="D46" s="1444">
        <v>1654</v>
      </c>
      <c r="E46" s="1128" t="str">
        <f t="shared" si="0"/>
        <v>GA1654</v>
      </c>
      <c r="F46" s="1446">
        <v>17.66</v>
      </c>
      <c r="K46" s="639"/>
      <c r="L46" s="639"/>
      <c r="M46" s="639"/>
      <c r="N46" s="639"/>
      <c r="O46" s="639"/>
    </row>
    <row r="47" spans="3:15">
      <c r="C47" s="1135" t="s">
        <v>24</v>
      </c>
      <c r="D47" s="1444">
        <v>1699</v>
      </c>
      <c r="E47" s="1128" t="str">
        <f t="shared" si="0"/>
        <v>GA1699</v>
      </c>
      <c r="F47" s="1446">
        <v>9.52</v>
      </c>
      <c r="K47" s="639"/>
      <c r="L47" s="639"/>
      <c r="M47" s="639"/>
      <c r="N47" s="639"/>
      <c r="O47" s="639"/>
    </row>
    <row r="48" spans="3:15">
      <c r="C48" s="1135" t="s">
        <v>24</v>
      </c>
      <c r="D48" s="1444">
        <v>1701</v>
      </c>
      <c r="E48" s="1128" t="str">
        <f t="shared" si="0"/>
        <v>GA1701</v>
      </c>
      <c r="F48" s="1446">
        <v>7.85</v>
      </c>
      <c r="K48" s="639"/>
      <c r="L48" s="639"/>
      <c r="M48" s="639"/>
      <c r="N48" s="639"/>
      <c r="O48" s="639"/>
    </row>
    <row r="49" spans="3:15">
      <c r="C49" s="1135" t="s">
        <v>24</v>
      </c>
      <c r="D49" s="1444">
        <v>1710</v>
      </c>
      <c r="E49" s="1128" t="str">
        <f t="shared" si="0"/>
        <v>GA1710</v>
      </c>
      <c r="F49" s="1446">
        <v>11.73</v>
      </c>
      <c r="K49" s="639"/>
      <c r="L49" s="639"/>
      <c r="M49" s="639"/>
      <c r="N49" s="639"/>
      <c r="O49" s="639"/>
    </row>
    <row r="50" spans="3:15">
      <c r="C50" s="1135" t="s">
        <v>24</v>
      </c>
      <c r="D50" s="1444">
        <v>1747</v>
      </c>
      <c r="E50" s="1128" t="str">
        <f t="shared" si="0"/>
        <v>GA1747</v>
      </c>
      <c r="F50" s="1446">
        <v>7.26</v>
      </c>
      <c r="K50" s="639"/>
      <c r="L50" s="639"/>
      <c r="M50" s="639"/>
      <c r="N50" s="639"/>
      <c r="O50" s="639"/>
    </row>
    <row r="51" spans="3:15">
      <c r="C51" s="1135" t="s">
        <v>24</v>
      </c>
      <c r="D51" s="1444">
        <v>1748</v>
      </c>
      <c r="E51" s="1128" t="str">
        <f t="shared" si="0"/>
        <v>GA1748</v>
      </c>
      <c r="F51" s="1446">
        <v>13.34</v>
      </c>
      <c r="K51" s="639"/>
      <c r="L51" s="639"/>
      <c r="M51" s="639"/>
      <c r="N51" s="639"/>
      <c r="O51" s="639"/>
    </row>
    <row r="52" spans="3:15">
      <c r="C52" s="1135" t="s">
        <v>24</v>
      </c>
      <c r="D52" s="1444">
        <v>1751</v>
      </c>
      <c r="E52" s="1128" t="str">
        <f t="shared" si="0"/>
        <v>GA1751</v>
      </c>
      <c r="F52" s="1446">
        <v>2.31</v>
      </c>
      <c r="K52" s="639"/>
      <c r="L52" s="639"/>
      <c r="M52" s="639"/>
      <c r="N52" s="639"/>
      <c r="O52" s="639"/>
    </row>
    <row r="53" spans="3:15">
      <c r="C53" s="1135" t="s">
        <v>24</v>
      </c>
      <c r="D53" s="1444">
        <v>1803</v>
      </c>
      <c r="E53" s="1128" t="str">
        <f t="shared" si="0"/>
        <v>GA1803</v>
      </c>
      <c r="F53" s="1446">
        <v>24.92</v>
      </c>
      <c r="K53" s="639"/>
      <c r="L53" s="639"/>
      <c r="M53" s="639"/>
      <c r="N53" s="639"/>
      <c r="O53" s="639"/>
    </row>
    <row r="54" spans="3:15">
      <c r="C54" s="1135" t="s">
        <v>24</v>
      </c>
      <c r="D54" s="1444">
        <v>1924</v>
      </c>
      <c r="E54" s="1128" t="str">
        <f t="shared" si="0"/>
        <v>GA1924</v>
      </c>
      <c r="F54" s="1446">
        <v>7.11</v>
      </c>
      <c r="K54" s="639"/>
      <c r="L54" s="639"/>
      <c r="M54" s="639"/>
      <c r="N54" s="639"/>
      <c r="O54" s="639"/>
    </row>
    <row r="55" spans="3:15">
      <c r="C55" s="1135" t="s">
        <v>24</v>
      </c>
      <c r="D55" s="1444">
        <v>1925</v>
      </c>
      <c r="E55" s="1128" t="str">
        <f t="shared" si="0"/>
        <v>GA1925</v>
      </c>
      <c r="F55" s="1446">
        <v>11.63</v>
      </c>
      <c r="K55" s="639"/>
      <c r="L55" s="639"/>
      <c r="M55" s="639"/>
      <c r="N55" s="639"/>
      <c r="O55" s="639"/>
    </row>
    <row r="56" spans="3:15">
      <c r="C56" s="1135" t="s">
        <v>24</v>
      </c>
      <c r="D56" s="1444">
        <v>2002</v>
      </c>
      <c r="E56" s="1128" t="str">
        <f t="shared" si="0"/>
        <v>GA2002</v>
      </c>
      <c r="F56" s="1446">
        <v>28.9</v>
      </c>
      <c r="K56" s="639"/>
      <c r="L56" s="639"/>
      <c r="M56" s="639"/>
      <c r="N56" s="639"/>
      <c r="O56" s="639"/>
    </row>
    <row r="57" spans="3:15">
      <c r="C57" s="1135" t="s">
        <v>24</v>
      </c>
      <c r="D57" s="1444">
        <v>2003</v>
      </c>
      <c r="E57" s="1128" t="str">
        <f t="shared" si="0"/>
        <v>GA2003</v>
      </c>
      <c r="F57" s="1446">
        <v>10.5</v>
      </c>
      <c r="K57" s="639"/>
      <c r="L57" s="639"/>
      <c r="M57" s="639"/>
      <c r="N57" s="639"/>
      <c r="O57" s="639"/>
    </row>
    <row r="58" spans="3:15">
      <c r="C58" s="1135" t="s">
        <v>24</v>
      </c>
      <c r="D58" s="1444">
        <v>2014</v>
      </c>
      <c r="E58" s="1128" t="str">
        <f t="shared" si="0"/>
        <v>GA2014</v>
      </c>
      <c r="F58" s="1446">
        <v>17.170000000000002</v>
      </c>
      <c r="K58" s="639"/>
      <c r="L58" s="639"/>
      <c r="M58" s="639"/>
      <c r="N58" s="639"/>
      <c r="O58" s="639"/>
    </row>
    <row r="59" spans="3:15">
      <c r="C59" s="1135" t="s">
        <v>24</v>
      </c>
      <c r="D59" s="1444">
        <v>2016</v>
      </c>
      <c r="E59" s="1128" t="str">
        <f t="shared" si="0"/>
        <v>GA2016</v>
      </c>
      <c r="F59" s="1446">
        <v>7.46</v>
      </c>
      <c r="K59" s="639"/>
      <c r="L59" s="639"/>
      <c r="M59" s="639"/>
      <c r="N59" s="639"/>
      <c r="O59" s="639"/>
    </row>
    <row r="60" spans="3:15">
      <c r="C60" s="1135" t="s">
        <v>24</v>
      </c>
      <c r="D60" s="1444">
        <v>2021</v>
      </c>
      <c r="E60" s="1128" t="str">
        <f t="shared" si="0"/>
        <v>GA2021</v>
      </c>
      <c r="F60" s="1446">
        <v>9.91</v>
      </c>
      <c r="K60" s="639"/>
      <c r="L60" s="639"/>
      <c r="M60" s="639"/>
      <c r="N60" s="639"/>
      <c r="O60" s="639"/>
    </row>
    <row r="61" spans="3:15">
      <c r="C61" s="1135" t="s">
        <v>24</v>
      </c>
      <c r="D61" s="1444">
        <v>2039</v>
      </c>
      <c r="E61" s="1128" t="str">
        <f t="shared" si="0"/>
        <v>GA2039</v>
      </c>
      <c r="F61" s="1446">
        <v>9.9600000000000009</v>
      </c>
      <c r="K61" s="639"/>
      <c r="L61" s="639"/>
      <c r="M61" s="639"/>
      <c r="N61" s="639"/>
      <c r="O61" s="639"/>
    </row>
    <row r="62" spans="3:15">
      <c r="C62" s="1135" t="s">
        <v>24</v>
      </c>
      <c r="D62" s="1444">
        <v>2041</v>
      </c>
      <c r="E62" s="1128" t="str">
        <f t="shared" si="0"/>
        <v>GA2041</v>
      </c>
      <c r="F62" s="1446">
        <v>7.75</v>
      </c>
      <c r="K62" s="639"/>
      <c r="L62" s="639"/>
      <c r="M62" s="639"/>
      <c r="N62" s="639"/>
      <c r="O62" s="639"/>
    </row>
    <row r="63" spans="3:15">
      <c r="C63" s="1135" t="s">
        <v>24</v>
      </c>
      <c r="D63" s="1444">
        <v>2065</v>
      </c>
      <c r="E63" s="1128" t="str">
        <f t="shared" si="0"/>
        <v>GA2065</v>
      </c>
      <c r="F63" s="1446">
        <v>7.06</v>
      </c>
      <c r="K63" s="639"/>
      <c r="L63" s="639"/>
      <c r="M63" s="639"/>
      <c r="N63" s="639"/>
      <c r="O63" s="639"/>
    </row>
    <row r="64" spans="3:15">
      <c r="C64" s="1135" t="s">
        <v>24</v>
      </c>
      <c r="D64" s="1444">
        <v>2070</v>
      </c>
      <c r="E64" s="1128" t="str">
        <f t="shared" si="0"/>
        <v>GA2070</v>
      </c>
      <c r="F64" s="1446">
        <v>16.239999999999998</v>
      </c>
      <c r="K64" s="639"/>
      <c r="L64" s="639"/>
      <c r="M64" s="639"/>
      <c r="N64" s="639"/>
      <c r="O64" s="639"/>
    </row>
    <row r="65" spans="3:15">
      <c r="C65" s="1135" t="s">
        <v>24</v>
      </c>
      <c r="D65" s="1444">
        <v>2081</v>
      </c>
      <c r="E65" s="1128" t="str">
        <f t="shared" si="0"/>
        <v>GA2081</v>
      </c>
      <c r="F65" s="1446">
        <v>10.3</v>
      </c>
      <c r="K65" s="639"/>
      <c r="L65" s="639"/>
      <c r="M65" s="639"/>
      <c r="N65" s="639"/>
      <c r="O65" s="639"/>
    </row>
    <row r="66" spans="3:15">
      <c r="C66" s="1135" t="s">
        <v>24</v>
      </c>
      <c r="D66" s="1444">
        <v>2089</v>
      </c>
      <c r="E66" s="1128" t="str">
        <f t="shared" si="0"/>
        <v>GA2089</v>
      </c>
      <c r="F66" s="1446">
        <v>8.98</v>
      </c>
      <c r="K66" s="639"/>
      <c r="L66" s="639"/>
      <c r="M66" s="639"/>
      <c r="N66" s="639"/>
      <c r="O66" s="639"/>
    </row>
    <row r="67" spans="3:15">
      <c r="C67" s="1135" t="s">
        <v>24</v>
      </c>
      <c r="D67" s="1444">
        <v>2095</v>
      </c>
      <c r="E67" s="1128" t="str">
        <f t="shared" si="0"/>
        <v>GA2095</v>
      </c>
      <c r="F67" s="1446">
        <v>14.77</v>
      </c>
      <c r="K67" s="639"/>
      <c r="L67" s="639"/>
      <c r="M67" s="639"/>
      <c r="N67" s="639"/>
      <c r="O67" s="639"/>
    </row>
    <row r="68" spans="3:15">
      <c r="C68" s="1135" t="s">
        <v>24</v>
      </c>
      <c r="D68" s="1444">
        <v>2105</v>
      </c>
      <c r="E68" s="1128" t="str">
        <f t="shared" si="0"/>
        <v>GA2105</v>
      </c>
      <c r="F68" s="1446">
        <v>12.9</v>
      </c>
      <c r="K68" s="639"/>
      <c r="L68" s="639"/>
      <c r="M68" s="639"/>
      <c r="N68" s="639"/>
      <c r="O68" s="639"/>
    </row>
    <row r="69" spans="3:15">
      <c r="C69" s="1135" t="s">
        <v>24</v>
      </c>
      <c r="D69" s="1444">
        <v>2110</v>
      </c>
      <c r="E69" s="1128" t="str">
        <f t="shared" si="0"/>
        <v>GA2110</v>
      </c>
      <c r="F69" s="1446">
        <v>10.55</v>
      </c>
      <c r="K69" s="639"/>
      <c r="L69" s="639"/>
      <c r="M69" s="639"/>
      <c r="N69" s="639"/>
      <c r="O69" s="639"/>
    </row>
    <row r="70" spans="3:15">
      <c r="C70" s="1135" t="s">
        <v>24</v>
      </c>
      <c r="D70" s="1444">
        <v>2111</v>
      </c>
      <c r="E70" s="1128" t="str">
        <f t="shared" ref="E70:E133" si="1">C70&amp;TEXT(D70,"0000")</f>
        <v>GA2111</v>
      </c>
      <c r="F70" s="1446">
        <v>8.7799999999999994</v>
      </c>
      <c r="K70" s="639"/>
      <c r="L70" s="639"/>
      <c r="M70" s="639"/>
      <c r="N70" s="639"/>
      <c r="O70" s="639"/>
    </row>
    <row r="71" spans="3:15">
      <c r="C71" s="1135" t="s">
        <v>24</v>
      </c>
      <c r="D71" s="1444">
        <v>2112</v>
      </c>
      <c r="E71" s="1128" t="str">
        <f t="shared" si="1"/>
        <v>GA2112</v>
      </c>
      <c r="F71" s="1446">
        <v>12.31</v>
      </c>
      <c r="K71" s="639"/>
      <c r="L71" s="639"/>
      <c r="M71" s="639"/>
      <c r="N71" s="639"/>
      <c r="O71" s="639"/>
    </row>
    <row r="72" spans="3:15">
      <c r="C72" s="1135" t="s">
        <v>24</v>
      </c>
      <c r="D72" s="1444">
        <v>2114</v>
      </c>
      <c r="E72" s="1128" t="str">
        <f t="shared" si="1"/>
        <v>GA2114</v>
      </c>
      <c r="F72" s="1446">
        <v>8.83</v>
      </c>
      <c r="K72" s="639"/>
      <c r="L72" s="639"/>
      <c r="M72" s="639"/>
      <c r="N72" s="639"/>
      <c r="O72" s="639"/>
    </row>
    <row r="73" spans="3:15">
      <c r="C73" s="1135" t="s">
        <v>24</v>
      </c>
      <c r="D73" s="1444">
        <v>2121</v>
      </c>
      <c r="E73" s="1128" t="str">
        <f t="shared" si="1"/>
        <v>GA2121</v>
      </c>
      <c r="F73" s="1446">
        <v>4.12</v>
      </c>
      <c r="K73" s="639"/>
      <c r="L73" s="639"/>
      <c r="M73" s="639"/>
      <c r="N73" s="639"/>
      <c r="O73" s="639"/>
    </row>
    <row r="74" spans="3:15">
      <c r="C74" s="1135" t="s">
        <v>24</v>
      </c>
      <c r="D74" s="1444">
        <v>2130</v>
      </c>
      <c r="E74" s="1128" t="str">
        <f t="shared" si="1"/>
        <v>GA2130</v>
      </c>
      <c r="F74" s="1446">
        <v>8.49</v>
      </c>
      <c r="K74" s="639"/>
      <c r="L74" s="639"/>
      <c r="M74" s="639"/>
      <c r="N74" s="639"/>
      <c r="O74" s="639"/>
    </row>
    <row r="75" spans="3:15">
      <c r="C75" s="1135" t="s">
        <v>24</v>
      </c>
      <c r="D75" s="1444">
        <v>2131</v>
      </c>
      <c r="E75" s="1128" t="str">
        <f t="shared" si="1"/>
        <v>GA2131</v>
      </c>
      <c r="F75" s="1446">
        <v>6.28</v>
      </c>
      <c r="K75" s="639"/>
      <c r="L75" s="639"/>
      <c r="M75" s="639"/>
      <c r="N75" s="639"/>
      <c r="O75" s="639"/>
    </row>
    <row r="76" spans="3:15">
      <c r="C76" s="1135" t="s">
        <v>24</v>
      </c>
      <c r="D76" s="1444">
        <v>2143</v>
      </c>
      <c r="E76" s="1128" t="str">
        <f t="shared" si="1"/>
        <v>GA2143</v>
      </c>
      <c r="F76" s="1446">
        <v>8.0500000000000007</v>
      </c>
      <c r="K76" s="639"/>
      <c r="L76" s="639"/>
      <c r="M76" s="639"/>
      <c r="N76" s="639"/>
      <c r="O76" s="639"/>
    </row>
    <row r="77" spans="3:15">
      <c r="C77" s="1135" t="s">
        <v>24</v>
      </c>
      <c r="D77" s="1444">
        <v>2157</v>
      </c>
      <c r="E77" s="1128" t="str">
        <f t="shared" si="1"/>
        <v>GA2157</v>
      </c>
      <c r="F77" s="1446">
        <v>17.07</v>
      </c>
      <c r="K77" s="639"/>
      <c r="L77" s="639"/>
      <c r="M77" s="639"/>
      <c r="N77" s="639"/>
      <c r="O77" s="639"/>
    </row>
    <row r="78" spans="3:15">
      <c r="C78" s="1135" t="s">
        <v>24</v>
      </c>
      <c r="D78" s="1444">
        <v>2172</v>
      </c>
      <c r="E78" s="1128" t="str">
        <f t="shared" si="1"/>
        <v>GA2172</v>
      </c>
      <c r="F78" s="1446">
        <v>4.76</v>
      </c>
      <c r="K78" s="639"/>
      <c r="L78" s="639"/>
      <c r="M78" s="639"/>
      <c r="N78" s="639"/>
      <c r="O78" s="639"/>
    </row>
    <row r="79" spans="3:15">
      <c r="C79" s="1135" t="s">
        <v>24</v>
      </c>
      <c r="D79" s="1444">
        <v>2174</v>
      </c>
      <c r="E79" s="1128" t="str">
        <f t="shared" si="1"/>
        <v>GA2174</v>
      </c>
      <c r="F79" s="1446">
        <v>9.1300000000000008</v>
      </c>
      <c r="K79" s="639"/>
      <c r="L79" s="639"/>
      <c r="M79" s="639"/>
      <c r="N79" s="639"/>
      <c r="O79" s="639"/>
    </row>
    <row r="80" spans="3:15">
      <c r="C80" s="1135" t="s">
        <v>24</v>
      </c>
      <c r="D80" s="1444">
        <v>2211</v>
      </c>
      <c r="E80" s="1128" t="str">
        <f t="shared" si="1"/>
        <v>GA2211</v>
      </c>
      <c r="F80" s="1446">
        <v>19.77</v>
      </c>
      <c r="K80" s="639"/>
      <c r="L80" s="639"/>
      <c r="M80" s="639"/>
      <c r="N80" s="639"/>
      <c r="O80" s="639"/>
    </row>
    <row r="81" spans="3:15">
      <c r="C81" s="1135" t="s">
        <v>24</v>
      </c>
      <c r="D81" s="1444">
        <v>2220</v>
      </c>
      <c r="E81" s="1128" t="str">
        <f t="shared" si="1"/>
        <v>GA2220</v>
      </c>
      <c r="F81" s="1446">
        <v>6.67</v>
      </c>
      <c r="K81" s="639"/>
      <c r="L81" s="639"/>
      <c r="M81" s="639"/>
      <c r="N81" s="639"/>
      <c r="O81" s="639"/>
    </row>
    <row r="82" spans="3:15">
      <c r="C82" s="1135" t="s">
        <v>24</v>
      </c>
      <c r="D82" s="1444">
        <v>2288</v>
      </c>
      <c r="E82" s="1128" t="str">
        <f t="shared" si="1"/>
        <v>GA2288</v>
      </c>
      <c r="F82" s="1446">
        <v>10.84</v>
      </c>
      <c r="K82" s="639"/>
      <c r="L82" s="639"/>
      <c r="M82" s="639"/>
      <c r="N82" s="639"/>
      <c r="O82" s="639"/>
    </row>
    <row r="83" spans="3:15">
      <c r="C83" s="1135" t="s">
        <v>24</v>
      </c>
      <c r="D83" s="1444">
        <v>2302</v>
      </c>
      <c r="E83" s="1128" t="str">
        <f t="shared" si="1"/>
        <v>GA2302</v>
      </c>
      <c r="F83" s="1446">
        <v>4.8099999999999996</v>
      </c>
      <c r="K83" s="639"/>
      <c r="L83" s="639"/>
      <c r="M83" s="639"/>
      <c r="N83" s="639"/>
      <c r="O83" s="639"/>
    </row>
    <row r="84" spans="3:15">
      <c r="C84" s="1135" t="s">
        <v>24</v>
      </c>
      <c r="D84" s="1444">
        <v>2305</v>
      </c>
      <c r="E84" s="1128" t="str">
        <f t="shared" si="1"/>
        <v>GA2305</v>
      </c>
      <c r="F84" s="1446">
        <v>7.26</v>
      </c>
      <c r="K84" s="639"/>
      <c r="L84" s="639"/>
      <c r="M84" s="639"/>
      <c r="N84" s="639"/>
      <c r="O84" s="639"/>
    </row>
    <row r="85" spans="3:15">
      <c r="C85" s="1135" t="s">
        <v>24</v>
      </c>
      <c r="D85" s="1444">
        <v>2361</v>
      </c>
      <c r="E85" s="1128" t="str">
        <f t="shared" si="1"/>
        <v>GA2361</v>
      </c>
      <c r="F85" s="1446">
        <v>5.25</v>
      </c>
      <c r="K85" s="639"/>
      <c r="L85" s="639"/>
      <c r="M85" s="639"/>
      <c r="N85" s="639"/>
      <c r="O85" s="639"/>
    </row>
    <row r="86" spans="3:15">
      <c r="C86" s="1135" t="s">
        <v>24</v>
      </c>
      <c r="D86" s="1444">
        <v>2362</v>
      </c>
      <c r="E86" s="1128" t="str">
        <f t="shared" si="1"/>
        <v>GA2362</v>
      </c>
      <c r="F86" s="1446">
        <v>6.13</v>
      </c>
      <c r="K86" s="639"/>
      <c r="L86" s="639"/>
      <c r="M86" s="639"/>
      <c r="N86" s="639"/>
      <c r="O86" s="639"/>
    </row>
    <row r="87" spans="3:15">
      <c r="C87" s="1135" t="s">
        <v>24</v>
      </c>
      <c r="D87" s="1444">
        <v>2380</v>
      </c>
      <c r="E87" s="1128" t="str">
        <f t="shared" si="1"/>
        <v>GA2380</v>
      </c>
      <c r="F87" s="1446">
        <v>8.7799999999999994</v>
      </c>
      <c r="K87" s="639"/>
      <c r="L87" s="639"/>
      <c r="M87" s="639"/>
      <c r="N87" s="639"/>
      <c r="O87" s="639"/>
    </row>
    <row r="88" spans="3:15">
      <c r="C88" s="1135" t="s">
        <v>24</v>
      </c>
      <c r="D88" s="1444">
        <v>2388</v>
      </c>
      <c r="E88" s="1128" t="str">
        <f t="shared" si="1"/>
        <v>GA2388</v>
      </c>
      <c r="F88" s="1446">
        <v>5.3</v>
      </c>
      <c r="K88" s="639"/>
      <c r="L88" s="639"/>
      <c r="M88" s="639"/>
      <c r="N88" s="639"/>
      <c r="O88" s="639"/>
    </row>
    <row r="89" spans="3:15">
      <c r="C89" s="1135" t="s">
        <v>24</v>
      </c>
      <c r="D89" s="1444">
        <v>2402</v>
      </c>
      <c r="E89" s="1128" t="str">
        <f t="shared" si="1"/>
        <v>GA2402</v>
      </c>
      <c r="F89" s="1446">
        <v>9.27</v>
      </c>
      <c r="K89" s="639"/>
      <c r="L89" s="639"/>
      <c r="M89" s="639"/>
      <c r="N89" s="639"/>
      <c r="O89" s="639"/>
    </row>
    <row r="90" spans="3:15">
      <c r="C90" s="1135" t="s">
        <v>24</v>
      </c>
      <c r="D90" s="1444">
        <v>2413</v>
      </c>
      <c r="E90" s="1128" t="str">
        <f t="shared" si="1"/>
        <v>GA2413</v>
      </c>
      <c r="F90" s="1446">
        <v>7.26</v>
      </c>
      <c r="K90" s="639"/>
      <c r="L90" s="639"/>
      <c r="M90" s="639"/>
      <c r="N90" s="639"/>
      <c r="O90" s="639"/>
    </row>
    <row r="91" spans="3:15">
      <c r="C91" s="1135" t="s">
        <v>24</v>
      </c>
      <c r="D91" s="1444">
        <v>2416</v>
      </c>
      <c r="E91" s="1128" t="str">
        <f t="shared" si="1"/>
        <v>GA2416</v>
      </c>
      <c r="F91" s="1446">
        <v>7.26</v>
      </c>
      <c r="K91" s="639"/>
      <c r="L91" s="639"/>
      <c r="M91" s="639"/>
      <c r="N91" s="639"/>
      <c r="O91" s="639"/>
    </row>
    <row r="92" spans="3:15">
      <c r="C92" s="1135" t="s">
        <v>24</v>
      </c>
      <c r="D92" s="1444">
        <v>2417</v>
      </c>
      <c r="E92" s="1128" t="str">
        <f t="shared" si="1"/>
        <v>GA2417</v>
      </c>
      <c r="F92" s="1446">
        <v>4.32</v>
      </c>
      <c r="K92" s="639"/>
      <c r="L92" s="639"/>
      <c r="M92" s="639"/>
      <c r="N92" s="639"/>
      <c r="O92" s="639"/>
    </row>
    <row r="93" spans="3:15">
      <c r="C93" s="1135" t="s">
        <v>24</v>
      </c>
      <c r="D93" s="1444">
        <v>2501</v>
      </c>
      <c r="E93" s="1128" t="str">
        <f t="shared" si="1"/>
        <v>GA2501</v>
      </c>
      <c r="F93" s="1446">
        <v>9.7100000000000009</v>
      </c>
      <c r="K93" s="639"/>
      <c r="L93" s="639"/>
      <c r="M93" s="639"/>
      <c r="N93" s="639"/>
      <c r="O93" s="639"/>
    </row>
    <row r="94" spans="3:15">
      <c r="C94" s="1135" t="s">
        <v>24</v>
      </c>
      <c r="D94" s="1444">
        <v>2503</v>
      </c>
      <c r="E94" s="1128" t="str">
        <f t="shared" si="1"/>
        <v>GA2503</v>
      </c>
      <c r="F94" s="1446">
        <v>5.25</v>
      </c>
      <c r="K94" s="639"/>
      <c r="L94" s="639"/>
      <c r="M94" s="639"/>
      <c r="N94" s="639"/>
      <c r="O94" s="639"/>
    </row>
    <row r="95" spans="3:15">
      <c r="C95" s="1135" t="s">
        <v>24</v>
      </c>
      <c r="D95" s="1444">
        <v>2570</v>
      </c>
      <c r="E95" s="1128" t="str">
        <f t="shared" si="1"/>
        <v>GA2570</v>
      </c>
      <c r="F95" s="1446">
        <v>11.73</v>
      </c>
      <c r="K95" s="639"/>
      <c r="L95" s="639"/>
      <c r="M95" s="639"/>
      <c r="N95" s="639"/>
      <c r="O95" s="639"/>
    </row>
    <row r="96" spans="3:15">
      <c r="C96" s="1135" t="s">
        <v>24</v>
      </c>
      <c r="D96" s="1444">
        <v>2585</v>
      </c>
      <c r="E96" s="1128" t="str">
        <f t="shared" si="1"/>
        <v>GA2585</v>
      </c>
      <c r="F96" s="1446">
        <v>12.02</v>
      </c>
      <c r="K96" s="639"/>
      <c r="L96" s="639"/>
      <c r="M96" s="639"/>
      <c r="N96" s="639"/>
      <c r="O96" s="639"/>
    </row>
    <row r="97" spans="3:15">
      <c r="C97" s="1135" t="s">
        <v>24</v>
      </c>
      <c r="D97" s="1444">
        <v>2586</v>
      </c>
      <c r="E97" s="1128" t="str">
        <f t="shared" si="1"/>
        <v>GA2586</v>
      </c>
      <c r="F97" s="1446">
        <v>9.66</v>
      </c>
      <c r="K97" s="639"/>
      <c r="L97" s="639"/>
      <c r="M97" s="639"/>
      <c r="N97" s="639"/>
      <c r="O97" s="639"/>
    </row>
    <row r="98" spans="3:15">
      <c r="C98" s="1135" t="s">
        <v>24</v>
      </c>
      <c r="D98" s="1444">
        <v>2587</v>
      </c>
      <c r="E98" s="1128" t="str">
        <f t="shared" si="1"/>
        <v>GA2587</v>
      </c>
      <c r="F98" s="1446">
        <v>7.65</v>
      </c>
      <c r="K98" s="639"/>
      <c r="L98" s="639"/>
      <c r="M98" s="639"/>
      <c r="N98" s="639"/>
      <c r="O98" s="639"/>
    </row>
    <row r="99" spans="3:15">
      <c r="C99" s="1135" t="s">
        <v>24</v>
      </c>
      <c r="D99" s="1444">
        <v>2589</v>
      </c>
      <c r="E99" s="1128" t="str">
        <f t="shared" si="1"/>
        <v>GA2589</v>
      </c>
      <c r="F99" s="1446">
        <v>8.19</v>
      </c>
      <c r="K99" s="639"/>
      <c r="L99" s="639"/>
      <c r="M99" s="639"/>
      <c r="N99" s="639"/>
      <c r="O99" s="639"/>
    </row>
    <row r="100" spans="3:15">
      <c r="C100" s="1135" t="s">
        <v>24</v>
      </c>
      <c r="D100" s="1444">
        <v>2600</v>
      </c>
      <c r="E100" s="1128" t="str">
        <f t="shared" si="1"/>
        <v>GA2600</v>
      </c>
      <c r="F100" s="1446">
        <v>13.83</v>
      </c>
      <c r="K100" s="639"/>
      <c r="L100" s="639"/>
      <c r="M100" s="639"/>
      <c r="N100" s="639"/>
      <c r="O100" s="639"/>
    </row>
    <row r="101" spans="3:15">
      <c r="C101" s="1135" t="s">
        <v>24</v>
      </c>
      <c r="D101" s="1444">
        <v>2623</v>
      </c>
      <c r="E101" s="1128" t="str">
        <f t="shared" si="1"/>
        <v>GA2623</v>
      </c>
      <c r="F101" s="1446">
        <v>18.690000000000001</v>
      </c>
      <c r="K101" s="639"/>
      <c r="L101" s="639"/>
      <c r="M101" s="639"/>
      <c r="N101" s="639"/>
      <c r="O101" s="639"/>
    </row>
    <row r="102" spans="3:15">
      <c r="C102" s="1135" t="s">
        <v>24</v>
      </c>
      <c r="D102" s="1444">
        <v>2651</v>
      </c>
      <c r="E102" s="1128" t="str">
        <f t="shared" si="1"/>
        <v>GA2651</v>
      </c>
      <c r="F102" s="1446">
        <v>5.35</v>
      </c>
      <c r="K102" s="639"/>
      <c r="L102" s="639"/>
      <c r="M102" s="639"/>
      <c r="N102" s="639"/>
      <c r="O102" s="639"/>
    </row>
    <row r="103" spans="3:15">
      <c r="C103" s="1135" t="s">
        <v>24</v>
      </c>
      <c r="D103" s="1444">
        <v>2660</v>
      </c>
      <c r="E103" s="1128" t="str">
        <f t="shared" si="1"/>
        <v>GA2660</v>
      </c>
      <c r="F103" s="1446">
        <v>8.19</v>
      </c>
      <c r="K103" s="639"/>
      <c r="L103" s="639"/>
      <c r="M103" s="639"/>
      <c r="N103" s="639"/>
      <c r="O103" s="639"/>
    </row>
    <row r="104" spans="3:15">
      <c r="C104" s="1135" t="s">
        <v>24</v>
      </c>
      <c r="D104" s="1444">
        <v>2683</v>
      </c>
      <c r="E104" s="1128" t="str">
        <f t="shared" si="1"/>
        <v>GA2683</v>
      </c>
      <c r="F104" s="1446">
        <v>9.91</v>
      </c>
      <c r="K104" s="639"/>
      <c r="L104" s="639"/>
      <c r="M104" s="639"/>
      <c r="N104" s="639"/>
      <c r="O104" s="639"/>
    </row>
    <row r="105" spans="3:15">
      <c r="C105" s="1135" t="s">
        <v>24</v>
      </c>
      <c r="D105" s="1444">
        <v>2688</v>
      </c>
      <c r="E105" s="1128" t="str">
        <f t="shared" si="1"/>
        <v>GA2688</v>
      </c>
      <c r="F105" s="1446">
        <v>8.14</v>
      </c>
      <c r="K105" s="639"/>
      <c r="L105" s="639"/>
      <c r="M105" s="639"/>
      <c r="N105" s="639"/>
      <c r="O105" s="639"/>
    </row>
    <row r="106" spans="3:15">
      <c r="C106" s="1135" t="s">
        <v>24</v>
      </c>
      <c r="D106" s="1444">
        <v>2701</v>
      </c>
      <c r="E106" s="1128" t="str">
        <f t="shared" si="1"/>
        <v>GA2701</v>
      </c>
      <c r="F106" s="1446">
        <v>49.45</v>
      </c>
      <c r="K106" s="639"/>
      <c r="L106" s="639"/>
      <c r="M106" s="639"/>
      <c r="N106" s="639"/>
      <c r="O106" s="639"/>
    </row>
    <row r="107" spans="3:15">
      <c r="C107" s="1135" t="s">
        <v>24</v>
      </c>
      <c r="D107" s="1444">
        <v>2702</v>
      </c>
      <c r="E107" s="1128" t="str">
        <f t="shared" si="1"/>
        <v>GA2702</v>
      </c>
      <c r="F107" s="1446">
        <v>66.67</v>
      </c>
      <c r="K107" s="639"/>
      <c r="L107" s="639"/>
      <c r="M107" s="639"/>
      <c r="N107" s="639"/>
      <c r="O107" s="639"/>
    </row>
    <row r="108" spans="3:15">
      <c r="C108" s="1135" t="s">
        <v>24</v>
      </c>
      <c r="D108" s="1444">
        <v>2705</v>
      </c>
      <c r="E108" s="1128" t="str">
        <f t="shared" si="1"/>
        <v>GA2705</v>
      </c>
      <c r="F108" s="1446">
        <v>501</v>
      </c>
      <c r="K108" s="639"/>
      <c r="L108" s="639"/>
      <c r="M108" s="639"/>
      <c r="N108" s="639"/>
      <c r="O108" s="639"/>
    </row>
    <row r="109" spans="3:15">
      <c r="C109" s="1135" t="s">
        <v>24</v>
      </c>
      <c r="D109" s="1444">
        <v>2709</v>
      </c>
      <c r="E109" s="1128" t="str">
        <f t="shared" si="1"/>
        <v>GA2709</v>
      </c>
      <c r="F109" s="1446">
        <v>47.44</v>
      </c>
      <c r="K109" s="639"/>
      <c r="L109" s="639"/>
      <c r="M109" s="639"/>
      <c r="N109" s="639"/>
      <c r="O109" s="639"/>
    </row>
    <row r="110" spans="3:15">
      <c r="C110" s="1135" t="s">
        <v>24</v>
      </c>
      <c r="D110" s="1444">
        <v>2710</v>
      </c>
      <c r="E110" s="1128" t="str">
        <f t="shared" si="1"/>
        <v>GA2710</v>
      </c>
      <c r="F110" s="1446">
        <v>21.39</v>
      </c>
      <c r="K110" s="639"/>
      <c r="L110" s="639"/>
      <c r="M110" s="639"/>
      <c r="N110" s="639"/>
      <c r="O110" s="639"/>
    </row>
    <row r="111" spans="3:15">
      <c r="C111" s="1135" t="s">
        <v>24</v>
      </c>
      <c r="D111" s="1444">
        <v>2714</v>
      </c>
      <c r="E111" s="1128" t="str">
        <f t="shared" si="1"/>
        <v>GA2714</v>
      </c>
      <c r="F111" s="1446">
        <v>14.13</v>
      </c>
      <c r="K111" s="639"/>
      <c r="L111" s="639"/>
      <c r="M111" s="639"/>
      <c r="N111" s="639"/>
      <c r="O111" s="639"/>
    </row>
    <row r="112" spans="3:15">
      <c r="C112" s="1135" t="s">
        <v>24</v>
      </c>
      <c r="D112" s="1444">
        <v>2731</v>
      </c>
      <c r="E112" s="1128" t="str">
        <f t="shared" si="1"/>
        <v>GA2731</v>
      </c>
      <c r="F112" s="1446">
        <v>12.31</v>
      </c>
      <c r="K112" s="639"/>
      <c r="L112" s="639"/>
      <c r="M112" s="639"/>
      <c r="N112" s="639"/>
      <c r="O112" s="639"/>
    </row>
    <row r="113" spans="3:15">
      <c r="C113" s="1135" t="s">
        <v>24</v>
      </c>
      <c r="D113" s="1444">
        <v>2735</v>
      </c>
      <c r="E113" s="1128" t="str">
        <f t="shared" si="1"/>
        <v>GA2735</v>
      </c>
      <c r="F113" s="1446">
        <v>14.03</v>
      </c>
      <c r="K113" s="639"/>
      <c r="L113" s="639"/>
      <c r="M113" s="639"/>
      <c r="N113" s="639"/>
      <c r="O113" s="639"/>
    </row>
    <row r="114" spans="3:15">
      <c r="C114" s="1135" t="s">
        <v>24</v>
      </c>
      <c r="D114" s="1444">
        <v>2759</v>
      </c>
      <c r="E114" s="1128" t="str">
        <f t="shared" si="1"/>
        <v>GA2759</v>
      </c>
      <c r="F114" s="1446">
        <v>19.77</v>
      </c>
      <c r="K114" s="639"/>
      <c r="L114" s="639"/>
      <c r="M114" s="639"/>
      <c r="N114" s="639"/>
      <c r="O114" s="639"/>
    </row>
    <row r="115" spans="3:15">
      <c r="C115" s="1135" t="s">
        <v>24</v>
      </c>
      <c r="D115" s="1444">
        <v>2790</v>
      </c>
      <c r="E115" s="1128" t="str">
        <f t="shared" si="1"/>
        <v>GA2790</v>
      </c>
      <c r="F115" s="1446">
        <v>4.91</v>
      </c>
      <c r="K115" s="639"/>
      <c r="L115" s="639"/>
      <c r="M115" s="639"/>
      <c r="N115" s="639"/>
      <c r="O115" s="639"/>
    </row>
    <row r="116" spans="3:15">
      <c r="C116" s="1135" t="s">
        <v>24</v>
      </c>
      <c r="D116" s="1444">
        <v>2797</v>
      </c>
      <c r="E116" s="1128" t="str">
        <f t="shared" si="1"/>
        <v>GA2797</v>
      </c>
      <c r="F116" s="1446">
        <v>17.47</v>
      </c>
      <c r="K116" s="639"/>
      <c r="L116" s="639"/>
      <c r="M116" s="639"/>
      <c r="N116" s="639"/>
      <c r="O116" s="639"/>
    </row>
    <row r="117" spans="3:15">
      <c r="C117" s="1135" t="s">
        <v>24</v>
      </c>
      <c r="D117" s="1444">
        <v>2799</v>
      </c>
      <c r="E117" s="1128" t="str">
        <f t="shared" si="1"/>
        <v>GA2799</v>
      </c>
      <c r="F117" s="1446">
        <v>22.67</v>
      </c>
      <c r="K117" s="639"/>
      <c r="L117" s="639"/>
      <c r="M117" s="639"/>
      <c r="N117" s="639"/>
      <c r="O117" s="639"/>
    </row>
    <row r="118" spans="3:15">
      <c r="C118" s="1135" t="s">
        <v>24</v>
      </c>
      <c r="D118" s="1444">
        <v>2802</v>
      </c>
      <c r="E118" s="1128" t="str">
        <f t="shared" si="1"/>
        <v>GA2802</v>
      </c>
      <c r="F118" s="1446">
        <v>15.11</v>
      </c>
      <c r="K118" s="639"/>
      <c r="L118" s="639"/>
      <c r="M118" s="639"/>
      <c r="N118" s="639"/>
      <c r="O118" s="639"/>
    </row>
    <row r="119" spans="3:15">
      <c r="C119" s="1135" t="s">
        <v>24</v>
      </c>
      <c r="D119" s="1444">
        <v>2835</v>
      </c>
      <c r="E119" s="1128" t="str">
        <f t="shared" si="1"/>
        <v>GA2835</v>
      </c>
      <c r="F119" s="1446">
        <v>8</v>
      </c>
      <c r="K119" s="639"/>
      <c r="L119" s="639"/>
      <c r="M119" s="639"/>
      <c r="N119" s="639"/>
      <c r="O119" s="639"/>
    </row>
    <row r="120" spans="3:15">
      <c r="C120" s="1135" t="s">
        <v>24</v>
      </c>
      <c r="D120" s="1444">
        <v>2836</v>
      </c>
      <c r="E120" s="1128" t="str">
        <f t="shared" si="1"/>
        <v>GA2836</v>
      </c>
      <c r="F120" s="1446">
        <v>11.43</v>
      </c>
      <c r="K120" s="639"/>
      <c r="L120" s="639"/>
      <c r="M120" s="639"/>
      <c r="N120" s="639"/>
      <c r="O120" s="639"/>
    </row>
    <row r="121" spans="3:15">
      <c r="C121" s="1135" t="s">
        <v>24</v>
      </c>
      <c r="D121" s="1444">
        <v>2841</v>
      </c>
      <c r="E121" s="1128" t="str">
        <f t="shared" si="1"/>
        <v>GA2841</v>
      </c>
      <c r="F121" s="1446">
        <v>11.33</v>
      </c>
      <c r="K121" s="639"/>
      <c r="L121" s="639"/>
      <c r="M121" s="639"/>
      <c r="N121" s="639"/>
      <c r="O121" s="639"/>
    </row>
    <row r="122" spans="3:15">
      <c r="C122" s="1135" t="s">
        <v>24</v>
      </c>
      <c r="D122" s="1444">
        <v>2881</v>
      </c>
      <c r="E122" s="1128" t="str">
        <f t="shared" si="1"/>
        <v>GA2881</v>
      </c>
      <c r="F122" s="1446">
        <v>8.5399999999999991</v>
      </c>
      <c r="K122" s="639"/>
      <c r="L122" s="639"/>
      <c r="M122" s="639"/>
      <c r="N122" s="639"/>
      <c r="O122" s="639"/>
    </row>
    <row r="123" spans="3:15">
      <c r="C123" s="1135" t="s">
        <v>24</v>
      </c>
      <c r="D123" s="1444">
        <v>2883</v>
      </c>
      <c r="E123" s="1128" t="str">
        <f t="shared" si="1"/>
        <v>GA2883</v>
      </c>
      <c r="F123" s="1446">
        <v>10.99</v>
      </c>
      <c r="K123" s="639"/>
      <c r="L123" s="639"/>
      <c r="M123" s="639"/>
      <c r="N123" s="639"/>
      <c r="O123" s="639"/>
    </row>
    <row r="124" spans="3:15">
      <c r="C124" s="1135" t="s">
        <v>24</v>
      </c>
      <c r="D124" s="1444">
        <v>2915</v>
      </c>
      <c r="E124" s="1128" t="str">
        <f t="shared" si="1"/>
        <v>GA2915</v>
      </c>
      <c r="F124" s="1446">
        <v>10.5</v>
      </c>
      <c r="K124" s="639"/>
      <c r="L124" s="639"/>
      <c r="M124" s="639"/>
      <c r="N124" s="639"/>
      <c r="O124" s="639"/>
    </row>
    <row r="125" spans="3:15">
      <c r="C125" s="1135" t="s">
        <v>24</v>
      </c>
      <c r="D125" s="1444">
        <v>2916</v>
      </c>
      <c r="E125" s="1128" t="str">
        <f t="shared" si="1"/>
        <v>GA2916</v>
      </c>
      <c r="F125" s="1446">
        <v>11.97</v>
      </c>
      <c r="K125" s="639"/>
      <c r="L125" s="639"/>
      <c r="M125" s="639"/>
      <c r="N125" s="639"/>
      <c r="O125" s="639"/>
    </row>
    <row r="126" spans="3:15">
      <c r="C126" s="1135" t="s">
        <v>24</v>
      </c>
      <c r="D126" s="1444">
        <v>2923</v>
      </c>
      <c r="E126" s="1128" t="str">
        <f t="shared" si="1"/>
        <v>GA2923</v>
      </c>
      <c r="F126" s="1446">
        <v>7.02</v>
      </c>
      <c r="K126" s="639"/>
      <c r="L126" s="639"/>
      <c r="M126" s="639"/>
      <c r="N126" s="639"/>
      <c r="O126" s="639"/>
    </row>
    <row r="127" spans="3:15">
      <c r="C127" s="1135" t="s">
        <v>24</v>
      </c>
      <c r="D127" s="1444">
        <v>2960</v>
      </c>
      <c r="E127" s="1128" t="str">
        <f t="shared" si="1"/>
        <v>GA2960</v>
      </c>
      <c r="F127" s="1446">
        <v>19.18</v>
      </c>
      <c r="K127" s="639"/>
      <c r="L127" s="639"/>
      <c r="M127" s="639"/>
      <c r="N127" s="639"/>
      <c r="O127" s="639"/>
    </row>
    <row r="128" spans="3:15">
      <c r="C128" s="1135" t="s">
        <v>24</v>
      </c>
      <c r="D128" s="1444">
        <v>3004</v>
      </c>
      <c r="E128" s="1128" t="str">
        <f t="shared" si="1"/>
        <v>GA3004</v>
      </c>
      <c r="F128" s="1446">
        <v>4.2699999999999996</v>
      </c>
      <c r="K128" s="639"/>
      <c r="L128" s="639"/>
      <c r="M128" s="639"/>
      <c r="N128" s="639"/>
      <c r="O128" s="639"/>
    </row>
    <row r="129" spans="3:15">
      <c r="C129" s="1135" t="s">
        <v>24</v>
      </c>
      <c r="D129" s="1444">
        <v>3018</v>
      </c>
      <c r="E129" s="1128" t="str">
        <f t="shared" si="1"/>
        <v>GA3018</v>
      </c>
      <c r="F129" s="1446">
        <v>8.98</v>
      </c>
      <c r="K129" s="639"/>
      <c r="L129" s="639"/>
      <c r="M129" s="639"/>
      <c r="N129" s="639"/>
      <c r="O129" s="639"/>
    </row>
    <row r="130" spans="3:15">
      <c r="C130" s="1135" t="s">
        <v>24</v>
      </c>
      <c r="D130" s="1444">
        <v>3022</v>
      </c>
      <c r="E130" s="1128" t="str">
        <f t="shared" si="1"/>
        <v>GA3022</v>
      </c>
      <c r="F130" s="1446">
        <v>11.63</v>
      </c>
      <c r="K130" s="639"/>
      <c r="L130" s="639"/>
      <c r="M130" s="639"/>
      <c r="N130" s="639"/>
      <c r="O130" s="639"/>
    </row>
    <row r="131" spans="3:15">
      <c r="C131" s="1135" t="s">
        <v>24</v>
      </c>
      <c r="D131" s="1444">
        <v>3027</v>
      </c>
      <c r="E131" s="1128" t="str">
        <f t="shared" si="1"/>
        <v>GA3027</v>
      </c>
      <c r="F131" s="1446">
        <v>7.6</v>
      </c>
      <c r="K131" s="639"/>
      <c r="L131" s="639"/>
      <c r="M131" s="639"/>
      <c r="N131" s="639"/>
      <c r="O131" s="639"/>
    </row>
    <row r="132" spans="3:15">
      <c r="C132" s="1135" t="s">
        <v>24</v>
      </c>
      <c r="D132" s="1444">
        <v>3028</v>
      </c>
      <c r="E132" s="1128" t="str">
        <f t="shared" si="1"/>
        <v>GA3028</v>
      </c>
      <c r="F132" s="1446">
        <v>9.7100000000000009</v>
      </c>
      <c r="K132" s="639"/>
      <c r="L132" s="639"/>
      <c r="M132" s="639"/>
      <c r="N132" s="639"/>
      <c r="O132" s="639"/>
    </row>
    <row r="133" spans="3:15">
      <c r="C133" s="1135" t="s">
        <v>24</v>
      </c>
      <c r="D133" s="1444">
        <v>3030</v>
      </c>
      <c r="E133" s="1128" t="str">
        <f t="shared" si="1"/>
        <v>GA3030</v>
      </c>
      <c r="F133" s="1446">
        <v>20.61</v>
      </c>
      <c r="K133" s="639"/>
      <c r="L133" s="639"/>
      <c r="M133" s="639"/>
      <c r="N133" s="639"/>
      <c r="O133" s="639"/>
    </row>
    <row r="134" spans="3:15">
      <c r="C134" s="1135" t="s">
        <v>24</v>
      </c>
      <c r="D134" s="1444">
        <v>3040</v>
      </c>
      <c r="E134" s="1128" t="str">
        <f t="shared" ref="E134:E197" si="2">C134&amp;TEXT(D134,"0000")</f>
        <v>GA3040</v>
      </c>
      <c r="F134" s="1446">
        <v>15.36</v>
      </c>
      <c r="K134" s="639"/>
      <c r="L134" s="639"/>
      <c r="M134" s="639"/>
      <c r="N134" s="639"/>
      <c r="O134" s="639"/>
    </row>
    <row r="135" spans="3:15">
      <c r="C135" s="1135" t="s">
        <v>24</v>
      </c>
      <c r="D135" s="1444">
        <v>3041</v>
      </c>
      <c r="E135" s="1128" t="str">
        <f t="shared" si="2"/>
        <v>GA3041</v>
      </c>
      <c r="F135" s="1446">
        <v>15.9</v>
      </c>
      <c r="K135" s="639"/>
      <c r="L135" s="639"/>
      <c r="M135" s="639"/>
      <c r="N135" s="639"/>
      <c r="O135" s="639"/>
    </row>
    <row r="136" spans="3:15">
      <c r="C136" s="1135" t="s">
        <v>24</v>
      </c>
      <c r="D136" s="1444">
        <v>3042</v>
      </c>
      <c r="E136" s="1128" t="str">
        <f t="shared" si="2"/>
        <v>GA3042</v>
      </c>
      <c r="F136" s="1446">
        <v>13.64</v>
      </c>
      <c r="K136" s="639"/>
      <c r="L136" s="639"/>
      <c r="M136" s="639"/>
      <c r="N136" s="639"/>
      <c r="O136" s="639"/>
    </row>
    <row r="137" spans="3:15">
      <c r="C137" s="1135" t="s">
        <v>24</v>
      </c>
      <c r="D137" s="1444">
        <v>3064</v>
      </c>
      <c r="E137" s="1128" t="str">
        <f t="shared" si="2"/>
        <v>GA3064</v>
      </c>
      <c r="F137" s="1446">
        <v>12.02</v>
      </c>
      <c r="K137" s="639"/>
      <c r="L137" s="639"/>
      <c r="M137" s="639"/>
      <c r="N137" s="639"/>
      <c r="O137" s="639"/>
    </row>
    <row r="138" spans="3:15">
      <c r="C138" s="1135" t="s">
        <v>24</v>
      </c>
      <c r="D138" s="1444">
        <v>3076</v>
      </c>
      <c r="E138" s="1128" t="str">
        <f t="shared" si="2"/>
        <v>GA3076</v>
      </c>
      <c r="F138" s="1446">
        <v>11.48</v>
      </c>
      <c r="K138" s="639"/>
      <c r="L138" s="639"/>
      <c r="M138" s="639"/>
      <c r="N138" s="639"/>
      <c r="O138" s="639"/>
    </row>
    <row r="139" spans="3:15">
      <c r="C139" s="1135" t="s">
        <v>24</v>
      </c>
      <c r="D139" s="1444">
        <v>3081</v>
      </c>
      <c r="E139" s="1128" t="str">
        <f t="shared" si="2"/>
        <v>GA3081</v>
      </c>
      <c r="F139" s="1446">
        <v>16.329999999999998</v>
      </c>
      <c r="K139" s="639"/>
      <c r="L139" s="639"/>
      <c r="M139" s="639"/>
      <c r="N139" s="639"/>
      <c r="O139" s="639"/>
    </row>
    <row r="140" spans="3:15">
      <c r="C140" s="1135" t="s">
        <v>24</v>
      </c>
      <c r="D140" s="1444">
        <v>3082</v>
      </c>
      <c r="E140" s="1128" t="str">
        <f t="shared" si="2"/>
        <v>GA3082</v>
      </c>
      <c r="F140" s="1446">
        <v>12.07</v>
      </c>
      <c r="K140" s="639"/>
      <c r="L140" s="639"/>
      <c r="M140" s="639"/>
      <c r="N140" s="639"/>
      <c r="O140" s="639"/>
    </row>
    <row r="141" spans="3:15">
      <c r="C141" s="1135" t="s">
        <v>24</v>
      </c>
      <c r="D141" s="1444">
        <v>3085</v>
      </c>
      <c r="E141" s="1128" t="str">
        <f t="shared" si="2"/>
        <v>GA3085</v>
      </c>
      <c r="F141" s="1446">
        <v>15.36</v>
      </c>
      <c r="K141" s="639"/>
      <c r="L141" s="639"/>
      <c r="M141" s="639"/>
      <c r="N141" s="639"/>
      <c r="O141" s="639"/>
    </row>
    <row r="142" spans="3:15">
      <c r="C142" s="1135" t="s">
        <v>24</v>
      </c>
      <c r="D142" s="1444">
        <v>3110</v>
      </c>
      <c r="E142" s="1128" t="str">
        <f t="shared" si="2"/>
        <v>GA3110</v>
      </c>
      <c r="F142" s="1446">
        <v>12.46</v>
      </c>
      <c r="K142" s="639"/>
      <c r="L142" s="639"/>
      <c r="M142" s="639"/>
      <c r="N142" s="639"/>
      <c r="O142" s="639"/>
    </row>
    <row r="143" spans="3:15">
      <c r="C143" s="1135" t="s">
        <v>24</v>
      </c>
      <c r="D143" s="1444">
        <v>3111</v>
      </c>
      <c r="E143" s="1128" t="str">
        <f t="shared" si="2"/>
        <v>GA3111</v>
      </c>
      <c r="F143" s="1446">
        <v>6.28</v>
      </c>
      <c r="K143" s="639"/>
      <c r="L143" s="639"/>
      <c r="M143" s="639"/>
      <c r="N143" s="639"/>
      <c r="O143" s="639"/>
    </row>
    <row r="144" spans="3:15">
      <c r="C144" s="1135" t="s">
        <v>24</v>
      </c>
      <c r="D144" s="1444">
        <v>3113</v>
      </c>
      <c r="E144" s="1128" t="str">
        <f t="shared" si="2"/>
        <v>GA3113</v>
      </c>
      <c r="F144" s="1446">
        <v>5.84</v>
      </c>
      <c r="K144" s="639"/>
      <c r="L144" s="639"/>
      <c r="M144" s="639"/>
      <c r="N144" s="639"/>
      <c r="O144" s="639"/>
    </row>
    <row r="145" spans="3:15">
      <c r="C145" s="1135" t="s">
        <v>24</v>
      </c>
      <c r="D145" s="1444">
        <v>3114</v>
      </c>
      <c r="E145" s="1128" t="str">
        <f t="shared" si="2"/>
        <v>GA3114</v>
      </c>
      <c r="F145" s="1446">
        <v>10.79</v>
      </c>
      <c r="K145" s="639"/>
      <c r="L145" s="639"/>
      <c r="M145" s="639"/>
      <c r="N145" s="639"/>
      <c r="O145" s="639"/>
    </row>
    <row r="146" spans="3:15">
      <c r="C146" s="1135" t="s">
        <v>24</v>
      </c>
      <c r="D146" s="1444">
        <v>3118</v>
      </c>
      <c r="E146" s="1128" t="str">
        <f t="shared" si="2"/>
        <v>GA3118</v>
      </c>
      <c r="F146" s="1446">
        <v>6.18</v>
      </c>
      <c r="K146" s="639"/>
      <c r="L146" s="639"/>
      <c r="M146" s="639"/>
      <c r="N146" s="639"/>
      <c r="O146" s="639"/>
    </row>
    <row r="147" spans="3:15">
      <c r="C147" s="1135" t="s">
        <v>24</v>
      </c>
      <c r="D147" s="1444">
        <v>3119</v>
      </c>
      <c r="E147" s="1128" t="str">
        <f t="shared" si="2"/>
        <v>GA3119</v>
      </c>
      <c r="F147" s="1446">
        <v>3.24</v>
      </c>
      <c r="K147" s="639"/>
      <c r="L147" s="639"/>
      <c r="M147" s="639"/>
      <c r="N147" s="639"/>
      <c r="O147" s="639"/>
    </row>
    <row r="148" spans="3:15">
      <c r="C148" s="1135" t="s">
        <v>24</v>
      </c>
      <c r="D148" s="1444">
        <v>3122</v>
      </c>
      <c r="E148" s="1128" t="str">
        <f t="shared" si="2"/>
        <v>GA3122</v>
      </c>
      <c r="F148" s="1446">
        <v>6.13</v>
      </c>
      <c r="K148" s="639"/>
      <c r="L148" s="639"/>
      <c r="M148" s="639"/>
      <c r="N148" s="639"/>
      <c r="O148" s="639"/>
    </row>
    <row r="149" spans="3:15">
      <c r="C149" s="1135" t="s">
        <v>24</v>
      </c>
      <c r="D149" s="1444">
        <v>3126</v>
      </c>
      <c r="E149" s="1128" t="str">
        <f t="shared" si="2"/>
        <v>GA3126</v>
      </c>
      <c r="F149" s="1446">
        <v>5.64</v>
      </c>
      <c r="K149" s="639"/>
      <c r="L149" s="639"/>
      <c r="M149" s="639"/>
      <c r="N149" s="639"/>
      <c r="O149" s="639"/>
    </row>
    <row r="150" spans="3:15">
      <c r="C150" s="1135" t="s">
        <v>24</v>
      </c>
      <c r="D150" s="1444">
        <v>3131</v>
      </c>
      <c r="E150" s="1128" t="str">
        <f t="shared" si="2"/>
        <v>GA3131</v>
      </c>
      <c r="F150" s="1446">
        <v>5.35</v>
      </c>
      <c r="K150" s="639"/>
      <c r="L150" s="639"/>
      <c r="M150" s="639"/>
      <c r="N150" s="639"/>
      <c r="O150" s="639"/>
    </row>
    <row r="151" spans="3:15">
      <c r="C151" s="1135" t="s">
        <v>24</v>
      </c>
      <c r="D151" s="1444">
        <v>3132</v>
      </c>
      <c r="E151" s="1128" t="str">
        <f t="shared" si="2"/>
        <v>GA3132</v>
      </c>
      <c r="F151" s="1446">
        <v>10.45</v>
      </c>
      <c r="K151" s="639"/>
      <c r="L151" s="639"/>
      <c r="M151" s="639"/>
      <c r="N151" s="639"/>
      <c r="O151" s="639"/>
    </row>
    <row r="152" spans="3:15">
      <c r="C152" s="1135" t="s">
        <v>24</v>
      </c>
      <c r="D152" s="1444">
        <v>3145</v>
      </c>
      <c r="E152" s="1128" t="str">
        <f t="shared" si="2"/>
        <v>GA3145</v>
      </c>
      <c r="F152" s="1446">
        <v>6.48</v>
      </c>
      <c r="K152" s="639"/>
      <c r="L152" s="639"/>
      <c r="M152" s="639"/>
      <c r="N152" s="639"/>
      <c r="O152" s="639"/>
    </row>
    <row r="153" spans="3:15">
      <c r="C153" s="1135" t="s">
        <v>24</v>
      </c>
      <c r="D153" s="1444">
        <v>3146</v>
      </c>
      <c r="E153" s="1128" t="str">
        <f t="shared" si="2"/>
        <v>GA3146</v>
      </c>
      <c r="F153" s="1446">
        <v>7.36</v>
      </c>
      <c r="K153" s="639"/>
      <c r="L153" s="639"/>
      <c r="M153" s="639"/>
      <c r="N153" s="639"/>
      <c r="O153" s="639"/>
    </row>
    <row r="154" spans="3:15">
      <c r="C154" s="1135" t="s">
        <v>24</v>
      </c>
      <c r="D154" s="1444">
        <v>3169</v>
      </c>
      <c r="E154" s="1128" t="str">
        <f t="shared" si="2"/>
        <v>GA3169</v>
      </c>
      <c r="F154" s="1446">
        <v>9.17</v>
      </c>
      <c r="K154" s="639"/>
      <c r="L154" s="639"/>
      <c r="M154" s="639"/>
      <c r="N154" s="639"/>
      <c r="O154" s="639"/>
    </row>
    <row r="155" spans="3:15">
      <c r="C155" s="1135" t="s">
        <v>24</v>
      </c>
      <c r="D155" s="1444">
        <v>3179</v>
      </c>
      <c r="E155" s="1128" t="str">
        <f t="shared" si="2"/>
        <v>GA3179</v>
      </c>
      <c r="F155" s="1446">
        <v>6.33</v>
      </c>
      <c r="K155" s="639"/>
      <c r="L155" s="639"/>
      <c r="M155" s="639"/>
      <c r="N155" s="639"/>
      <c r="O155" s="639"/>
    </row>
    <row r="156" spans="3:15">
      <c r="C156" s="1135" t="s">
        <v>24</v>
      </c>
      <c r="D156" s="1444">
        <v>3180</v>
      </c>
      <c r="E156" s="1128" t="str">
        <f t="shared" si="2"/>
        <v>GA3180</v>
      </c>
      <c r="F156" s="1446">
        <v>7.31</v>
      </c>
      <c r="K156" s="639"/>
      <c r="L156" s="639"/>
      <c r="M156" s="639"/>
      <c r="N156" s="639"/>
      <c r="O156" s="639"/>
    </row>
    <row r="157" spans="3:15">
      <c r="C157" s="1135" t="s">
        <v>24</v>
      </c>
      <c r="D157" s="1444">
        <v>3188</v>
      </c>
      <c r="E157" s="1128" t="str">
        <f t="shared" si="2"/>
        <v>GA3188</v>
      </c>
      <c r="F157" s="1446">
        <v>6.67</v>
      </c>
      <c r="K157" s="639"/>
      <c r="L157" s="639"/>
      <c r="M157" s="639"/>
      <c r="N157" s="639"/>
      <c r="O157" s="639"/>
    </row>
    <row r="158" spans="3:15">
      <c r="C158" s="1135" t="s">
        <v>24</v>
      </c>
      <c r="D158" s="1444">
        <v>3220</v>
      </c>
      <c r="E158" s="1128" t="str">
        <f t="shared" si="2"/>
        <v>GA3220</v>
      </c>
      <c r="F158" s="1446">
        <v>5.49</v>
      </c>
      <c r="K158" s="639"/>
      <c r="L158" s="639"/>
      <c r="M158" s="639"/>
      <c r="N158" s="639"/>
      <c r="O158" s="639"/>
    </row>
    <row r="159" spans="3:15">
      <c r="C159" s="1135" t="s">
        <v>24</v>
      </c>
      <c r="D159" s="1444">
        <v>3224</v>
      </c>
      <c r="E159" s="1128" t="str">
        <f t="shared" si="2"/>
        <v>GA3224</v>
      </c>
      <c r="F159" s="1446">
        <v>9.7100000000000009</v>
      </c>
      <c r="K159" s="639"/>
      <c r="L159" s="639"/>
      <c r="M159" s="639"/>
      <c r="N159" s="639"/>
      <c r="O159" s="639"/>
    </row>
    <row r="160" spans="3:15">
      <c r="C160" s="1135" t="s">
        <v>24</v>
      </c>
      <c r="D160" s="1444">
        <v>3227</v>
      </c>
      <c r="E160" s="1128" t="str">
        <f t="shared" si="2"/>
        <v>GA3227</v>
      </c>
      <c r="F160" s="1446">
        <v>10.7</v>
      </c>
      <c r="K160" s="639"/>
      <c r="L160" s="639"/>
      <c r="M160" s="639"/>
      <c r="N160" s="639"/>
      <c r="O160" s="639"/>
    </row>
    <row r="161" spans="3:15">
      <c r="C161" s="1135" t="s">
        <v>24</v>
      </c>
      <c r="D161" s="1444">
        <v>3240</v>
      </c>
      <c r="E161" s="1128" t="str">
        <f t="shared" si="2"/>
        <v>GA3240</v>
      </c>
      <c r="F161" s="1446">
        <v>8.8800000000000008</v>
      </c>
      <c r="K161" s="639"/>
      <c r="L161" s="639"/>
      <c r="M161" s="639"/>
      <c r="N161" s="639"/>
      <c r="O161" s="639"/>
    </row>
    <row r="162" spans="3:15">
      <c r="C162" s="1135" t="s">
        <v>24</v>
      </c>
      <c r="D162" s="1444">
        <v>3241</v>
      </c>
      <c r="E162" s="1128" t="str">
        <f t="shared" si="2"/>
        <v>GA3241</v>
      </c>
      <c r="F162" s="1446">
        <v>8.2899999999999991</v>
      </c>
      <c r="K162" s="639"/>
      <c r="L162" s="639"/>
      <c r="M162" s="639"/>
      <c r="N162" s="639"/>
      <c r="O162" s="639"/>
    </row>
    <row r="163" spans="3:15">
      <c r="C163" s="1135" t="s">
        <v>24</v>
      </c>
      <c r="D163" s="1444">
        <v>3255</v>
      </c>
      <c r="E163" s="1128" t="str">
        <f t="shared" si="2"/>
        <v>GA3255</v>
      </c>
      <c r="F163" s="1446">
        <v>7.26</v>
      </c>
      <c r="K163" s="639"/>
      <c r="L163" s="639"/>
      <c r="M163" s="639"/>
      <c r="N163" s="639"/>
      <c r="O163" s="639"/>
    </row>
    <row r="164" spans="3:15">
      <c r="C164" s="1135" t="s">
        <v>24</v>
      </c>
      <c r="D164" s="1444">
        <v>3257</v>
      </c>
      <c r="E164" s="1128" t="str">
        <f t="shared" si="2"/>
        <v>GA3257</v>
      </c>
      <c r="F164" s="1446">
        <v>8.8800000000000008</v>
      </c>
      <c r="K164" s="639"/>
      <c r="L164" s="639"/>
      <c r="M164" s="639"/>
      <c r="N164" s="639"/>
      <c r="O164" s="639"/>
    </row>
    <row r="165" spans="3:15">
      <c r="C165" s="1135" t="s">
        <v>24</v>
      </c>
      <c r="D165" s="1444">
        <v>3270</v>
      </c>
      <c r="E165" s="1128" t="str">
        <f t="shared" si="2"/>
        <v>GA3270</v>
      </c>
      <c r="F165" s="1446">
        <v>9.1300000000000008</v>
      </c>
      <c r="K165" s="639"/>
      <c r="L165" s="639"/>
      <c r="M165" s="639"/>
      <c r="N165" s="639"/>
      <c r="O165" s="639"/>
    </row>
    <row r="166" spans="3:15">
      <c r="C166" s="1135" t="s">
        <v>24</v>
      </c>
      <c r="D166" s="1444">
        <v>3300</v>
      </c>
      <c r="E166" s="1128" t="str">
        <f t="shared" si="2"/>
        <v>GA3300</v>
      </c>
      <c r="F166" s="1446">
        <v>13.39</v>
      </c>
      <c r="K166" s="639"/>
      <c r="L166" s="639"/>
      <c r="M166" s="639"/>
      <c r="N166" s="639"/>
      <c r="O166" s="639"/>
    </row>
    <row r="167" spans="3:15">
      <c r="C167" s="1135" t="s">
        <v>24</v>
      </c>
      <c r="D167" s="1444">
        <v>3303</v>
      </c>
      <c r="E167" s="1128" t="str">
        <f t="shared" si="2"/>
        <v>GA3303</v>
      </c>
      <c r="F167" s="1446">
        <v>7.41</v>
      </c>
      <c r="K167" s="639"/>
      <c r="L167" s="639"/>
      <c r="M167" s="639"/>
      <c r="N167" s="639"/>
      <c r="O167" s="639"/>
    </row>
    <row r="168" spans="3:15">
      <c r="C168" s="1135" t="s">
        <v>24</v>
      </c>
      <c r="D168" s="1444">
        <v>3307</v>
      </c>
      <c r="E168" s="1128" t="str">
        <f t="shared" si="2"/>
        <v>GA3307</v>
      </c>
      <c r="F168" s="1446">
        <v>9.27</v>
      </c>
      <c r="K168" s="639"/>
      <c r="L168" s="639"/>
      <c r="M168" s="639"/>
      <c r="N168" s="639"/>
      <c r="O168" s="639"/>
    </row>
    <row r="169" spans="3:15">
      <c r="C169" s="1135" t="s">
        <v>24</v>
      </c>
      <c r="D169" s="1444">
        <v>3315</v>
      </c>
      <c r="E169" s="1128" t="str">
        <f t="shared" si="2"/>
        <v>GA3315</v>
      </c>
      <c r="F169" s="1446">
        <v>10.79</v>
      </c>
      <c r="K169" s="639"/>
      <c r="L169" s="639"/>
      <c r="M169" s="639"/>
      <c r="N169" s="639"/>
      <c r="O169" s="639"/>
    </row>
    <row r="170" spans="3:15">
      <c r="C170" s="1135" t="s">
        <v>24</v>
      </c>
      <c r="D170" s="1444">
        <v>3334</v>
      </c>
      <c r="E170" s="1128" t="str">
        <f t="shared" si="2"/>
        <v>GA3334</v>
      </c>
      <c r="F170" s="1446">
        <v>7.26</v>
      </c>
      <c r="K170" s="639"/>
      <c r="L170" s="639"/>
      <c r="M170" s="639"/>
      <c r="N170" s="639"/>
      <c r="O170" s="639"/>
    </row>
    <row r="171" spans="3:15">
      <c r="C171" s="1135" t="s">
        <v>24</v>
      </c>
      <c r="D171" s="1444">
        <v>3336</v>
      </c>
      <c r="E171" s="1128" t="str">
        <f t="shared" si="2"/>
        <v>GA3336</v>
      </c>
      <c r="F171" s="1446">
        <v>8.83</v>
      </c>
      <c r="K171" s="639"/>
      <c r="L171" s="639"/>
      <c r="M171" s="639"/>
      <c r="N171" s="639"/>
      <c r="O171" s="639"/>
    </row>
    <row r="172" spans="3:15">
      <c r="C172" s="1135" t="s">
        <v>24</v>
      </c>
      <c r="D172" s="1444">
        <v>3365</v>
      </c>
      <c r="E172" s="1128" t="str">
        <f t="shared" si="2"/>
        <v>GA3365</v>
      </c>
      <c r="F172" s="1446">
        <v>13.25</v>
      </c>
      <c r="K172" s="639"/>
      <c r="L172" s="639"/>
      <c r="M172" s="639"/>
      <c r="N172" s="639"/>
      <c r="O172" s="639"/>
    </row>
    <row r="173" spans="3:15">
      <c r="C173" s="1135" t="s">
        <v>24</v>
      </c>
      <c r="D173" s="1444">
        <v>3372</v>
      </c>
      <c r="E173" s="1128" t="str">
        <f t="shared" si="2"/>
        <v>GA3372</v>
      </c>
      <c r="F173" s="1446">
        <v>10.45</v>
      </c>
      <c r="K173" s="639"/>
      <c r="L173" s="639"/>
      <c r="M173" s="639"/>
      <c r="N173" s="639"/>
      <c r="O173" s="639"/>
    </row>
    <row r="174" spans="3:15">
      <c r="C174" s="1135" t="s">
        <v>24</v>
      </c>
      <c r="D174" s="1444">
        <v>3373</v>
      </c>
      <c r="E174" s="1128" t="str">
        <f t="shared" si="2"/>
        <v>GA3373</v>
      </c>
      <c r="F174" s="1446">
        <v>13.3</v>
      </c>
      <c r="K174" s="639"/>
      <c r="L174" s="639"/>
      <c r="M174" s="639"/>
      <c r="N174" s="639"/>
      <c r="O174" s="639"/>
    </row>
    <row r="175" spans="3:15">
      <c r="C175" s="1135" t="s">
        <v>24</v>
      </c>
      <c r="D175" s="1444">
        <v>3383</v>
      </c>
      <c r="E175" s="1128" t="str">
        <f t="shared" si="2"/>
        <v>GA3383</v>
      </c>
      <c r="F175" s="1446">
        <v>5.15</v>
      </c>
      <c r="K175" s="639"/>
      <c r="L175" s="639"/>
      <c r="M175" s="639"/>
      <c r="N175" s="639"/>
      <c r="O175" s="639"/>
    </row>
    <row r="176" spans="3:15">
      <c r="C176" s="1135" t="s">
        <v>24</v>
      </c>
      <c r="D176" s="1444">
        <v>3385</v>
      </c>
      <c r="E176" s="1128" t="str">
        <f t="shared" si="2"/>
        <v>GA3385</v>
      </c>
      <c r="F176" s="1446">
        <v>3.43</v>
      </c>
      <c r="K176" s="639"/>
      <c r="L176" s="639"/>
      <c r="M176" s="639"/>
      <c r="N176" s="639"/>
      <c r="O176" s="639"/>
    </row>
    <row r="177" spans="3:15">
      <c r="C177" s="1135" t="s">
        <v>24</v>
      </c>
      <c r="D177" s="1444">
        <v>3400</v>
      </c>
      <c r="E177" s="1128" t="str">
        <f t="shared" si="2"/>
        <v>GA3400</v>
      </c>
      <c r="F177" s="1446">
        <v>11.53</v>
      </c>
      <c r="K177" s="639"/>
      <c r="L177" s="639"/>
      <c r="M177" s="639"/>
      <c r="N177" s="639"/>
      <c r="O177" s="639"/>
    </row>
    <row r="178" spans="3:15">
      <c r="C178" s="1135" t="s">
        <v>24</v>
      </c>
      <c r="D178" s="1444">
        <v>3507</v>
      </c>
      <c r="E178" s="1128" t="str">
        <f t="shared" si="2"/>
        <v>GA3507</v>
      </c>
      <c r="F178" s="1446">
        <v>7.65</v>
      </c>
      <c r="K178" s="639"/>
      <c r="L178" s="639"/>
      <c r="M178" s="639"/>
      <c r="N178" s="639"/>
      <c r="O178" s="639"/>
    </row>
    <row r="179" spans="3:15">
      <c r="C179" s="1135" t="s">
        <v>24</v>
      </c>
      <c r="D179" s="1444">
        <v>3515</v>
      </c>
      <c r="E179" s="1128" t="str">
        <f t="shared" si="2"/>
        <v>GA3515</v>
      </c>
      <c r="F179" s="1446">
        <v>9.0299999999999994</v>
      </c>
      <c r="K179" s="639"/>
      <c r="L179" s="639"/>
      <c r="M179" s="639"/>
      <c r="N179" s="639"/>
      <c r="O179" s="639"/>
    </row>
    <row r="180" spans="3:15">
      <c r="C180" s="1135" t="s">
        <v>24</v>
      </c>
      <c r="D180" s="1444">
        <v>3548</v>
      </c>
      <c r="E180" s="1128" t="str">
        <f t="shared" si="2"/>
        <v>GA3548</v>
      </c>
      <c r="F180" s="1446">
        <v>3.09</v>
      </c>
      <c r="K180" s="639"/>
      <c r="L180" s="639"/>
      <c r="M180" s="639"/>
      <c r="N180" s="639"/>
      <c r="O180" s="639"/>
    </row>
    <row r="181" spans="3:15">
      <c r="C181" s="1135" t="s">
        <v>24</v>
      </c>
      <c r="D181" s="1444">
        <v>3559</v>
      </c>
      <c r="E181" s="1128" t="str">
        <f t="shared" si="2"/>
        <v>GA3559</v>
      </c>
      <c r="F181" s="1446">
        <v>8.0500000000000007</v>
      </c>
      <c r="K181" s="639"/>
      <c r="L181" s="639"/>
      <c r="M181" s="639"/>
      <c r="N181" s="639"/>
      <c r="O181" s="639"/>
    </row>
    <row r="182" spans="3:15">
      <c r="C182" s="1135" t="s">
        <v>24</v>
      </c>
      <c r="D182" s="1444">
        <v>3574</v>
      </c>
      <c r="E182" s="1128" t="str">
        <f t="shared" si="2"/>
        <v>GA3574</v>
      </c>
      <c r="F182" s="1446">
        <v>4.2699999999999996</v>
      </c>
      <c r="K182" s="639"/>
      <c r="L182" s="639"/>
      <c r="M182" s="639"/>
      <c r="N182" s="639"/>
      <c r="O182" s="639"/>
    </row>
    <row r="183" spans="3:15">
      <c r="C183" s="1135" t="s">
        <v>24</v>
      </c>
      <c r="D183" s="1444">
        <v>3581</v>
      </c>
      <c r="E183" s="1128" t="str">
        <f t="shared" si="2"/>
        <v>GA3581</v>
      </c>
      <c r="F183" s="1446">
        <v>3.68</v>
      </c>
      <c r="K183" s="639"/>
      <c r="L183" s="639"/>
      <c r="M183" s="639"/>
      <c r="N183" s="639"/>
      <c r="O183" s="639"/>
    </row>
    <row r="184" spans="3:15">
      <c r="C184" s="1135" t="s">
        <v>24</v>
      </c>
      <c r="D184" s="1444">
        <v>3612</v>
      </c>
      <c r="E184" s="1128" t="str">
        <f t="shared" si="2"/>
        <v>GA3612</v>
      </c>
      <c r="F184" s="1446">
        <v>7.41</v>
      </c>
      <c r="K184" s="639"/>
      <c r="L184" s="639"/>
      <c r="M184" s="639"/>
      <c r="N184" s="639"/>
      <c r="O184" s="639"/>
    </row>
    <row r="185" spans="3:15">
      <c r="C185" s="1135" t="s">
        <v>24</v>
      </c>
      <c r="D185" s="1444">
        <v>3620</v>
      </c>
      <c r="E185" s="1128" t="str">
        <f t="shared" si="2"/>
        <v>GA3620</v>
      </c>
      <c r="F185" s="1446">
        <v>11.87</v>
      </c>
      <c r="K185" s="639"/>
      <c r="L185" s="639"/>
      <c r="M185" s="639"/>
      <c r="N185" s="639"/>
      <c r="O185" s="639"/>
    </row>
    <row r="186" spans="3:15">
      <c r="C186" s="1135" t="s">
        <v>24</v>
      </c>
      <c r="D186" s="1444">
        <v>3629</v>
      </c>
      <c r="E186" s="1128" t="str">
        <f t="shared" si="2"/>
        <v>GA3629</v>
      </c>
      <c r="F186" s="1446">
        <v>5.25</v>
      </c>
      <c r="K186" s="639"/>
      <c r="L186" s="639"/>
      <c r="M186" s="639"/>
      <c r="N186" s="639"/>
      <c r="O186" s="639"/>
    </row>
    <row r="187" spans="3:15">
      <c r="C187" s="1135" t="s">
        <v>24</v>
      </c>
      <c r="D187" s="1444">
        <v>3632</v>
      </c>
      <c r="E187" s="1128" t="str">
        <f t="shared" si="2"/>
        <v>GA3632</v>
      </c>
      <c r="F187" s="1446">
        <v>10.89</v>
      </c>
      <c r="K187" s="639"/>
      <c r="L187" s="639"/>
      <c r="M187" s="639"/>
      <c r="N187" s="639"/>
      <c r="O187" s="639"/>
    </row>
    <row r="188" spans="3:15">
      <c r="C188" s="1135" t="s">
        <v>24</v>
      </c>
      <c r="D188" s="1444">
        <v>3634</v>
      </c>
      <c r="E188" s="1128" t="str">
        <f t="shared" si="2"/>
        <v>GA3634</v>
      </c>
      <c r="F188" s="1446">
        <v>5.59</v>
      </c>
      <c r="K188" s="639"/>
      <c r="L188" s="639"/>
      <c r="M188" s="639"/>
      <c r="N188" s="639"/>
      <c r="O188" s="639"/>
    </row>
    <row r="189" spans="3:15">
      <c r="C189" s="1135" t="s">
        <v>24</v>
      </c>
      <c r="D189" s="1444">
        <v>3635</v>
      </c>
      <c r="E189" s="1128" t="str">
        <f t="shared" si="2"/>
        <v>GA3635</v>
      </c>
      <c r="F189" s="1446">
        <v>8.5399999999999991</v>
      </c>
      <c r="K189" s="639"/>
      <c r="L189" s="639"/>
      <c r="M189" s="639"/>
      <c r="N189" s="639"/>
      <c r="O189" s="639"/>
    </row>
    <row r="190" spans="3:15">
      <c r="C190" s="1135" t="s">
        <v>24</v>
      </c>
      <c r="D190" s="1444">
        <v>3638</v>
      </c>
      <c r="E190" s="1128" t="str">
        <f t="shared" si="2"/>
        <v>GA3638</v>
      </c>
      <c r="F190" s="1446">
        <v>5.94</v>
      </c>
      <c r="K190" s="639"/>
      <c r="L190" s="639"/>
      <c r="M190" s="639"/>
      <c r="N190" s="639"/>
      <c r="O190" s="639"/>
    </row>
    <row r="191" spans="3:15">
      <c r="C191" s="1135" t="s">
        <v>24</v>
      </c>
      <c r="D191" s="1444">
        <v>3642</v>
      </c>
      <c r="E191" s="1128" t="str">
        <f t="shared" si="2"/>
        <v>GA3642</v>
      </c>
      <c r="F191" s="1446">
        <v>3.83</v>
      </c>
      <c r="K191" s="639"/>
      <c r="L191" s="639"/>
      <c r="M191" s="639"/>
      <c r="N191" s="639"/>
      <c r="O191" s="639"/>
    </row>
    <row r="192" spans="3:15">
      <c r="C192" s="1135" t="s">
        <v>24</v>
      </c>
      <c r="D192" s="1444">
        <v>3643</v>
      </c>
      <c r="E192" s="1128" t="str">
        <f t="shared" si="2"/>
        <v>GA3643</v>
      </c>
      <c r="F192" s="1446">
        <v>6.67</v>
      </c>
      <c r="K192" s="639"/>
      <c r="L192" s="639"/>
      <c r="M192" s="639"/>
      <c r="N192" s="639"/>
      <c r="O192" s="639"/>
    </row>
    <row r="193" spans="3:15">
      <c r="C193" s="1135" t="s">
        <v>24</v>
      </c>
      <c r="D193" s="1444">
        <v>3647</v>
      </c>
      <c r="E193" s="1128" t="str">
        <f t="shared" si="2"/>
        <v>GA3647</v>
      </c>
      <c r="F193" s="1446">
        <v>9.0299999999999994</v>
      </c>
      <c r="K193" s="639"/>
      <c r="L193" s="639"/>
      <c r="M193" s="639"/>
      <c r="N193" s="639"/>
      <c r="O193" s="639"/>
    </row>
    <row r="194" spans="3:15">
      <c r="C194" s="1135" t="s">
        <v>24</v>
      </c>
      <c r="D194" s="1444">
        <v>3648</v>
      </c>
      <c r="E194" s="1128" t="str">
        <f t="shared" si="2"/>
        <v>GA3648</v>
      </c>
      <c r="F194" s="1446">
        <v>5.35</v>
      </c>
      <c r="K194" s="639"/>
      <c r="L194" s="639"/>
      <c r="M194" s="639"/>
      <c r="N194" s="639"/>
      <c r="O194" s="639"/>
    </row>
    <row r="195" spans="3:15">
      <c r="C195" s="1135" t="s">
        <v>24</v>
      </c>
      <c r="D195" s="1444">
        <v>3681</v>
      </c>
      <c r="E195" s="1128" t="str">
        <f t="shared" si="2"/>
        <v>GA3681</v>
      </c>
      <c r="F195" s="1446">
        <v>3.04</v>
      </c>
      <c r="K195" s="639"/>
      <c r="L195" s="639"/>
      <c r="M195" s="639"/>
      <c r="N195" s="639"/>
      <c r="O195" s="639"/>
    </row>
    <row r="196" spans="3:15">
      <c r="C196" s="1135" t="s">
        <v>24</v>
      </c>
      <c r="D196" s="1444">
        <v>3685</v>
      </c>
      <c r="E196" s="1128" t="str">
        <f t="shared" si="2"/>
        <v>GA3685</v>
      </c>
      <c r="F196" s="1446">
        <v>3.04</v>
      </c>
      <c r="K196" s="639"/>
      <c r="L196" s="639"/>
      <c r="M196" s="639"/>
      <c r="N196" s="639"/>
      <c r="O196" s="639"/>
    </row>
    <row r="197" spans="3:15">
      <c r="C197" s="1135" t="s">
        <v>24</v>
      </c>
      <c r="D197" s="1444">
        <v>3719</v>
      </c>
      <c r="E197" s="1128" t="str">
        <f t="shared" si="2"/>
        <v>GA3719</v>
      </c>
      <c r="F197" s="1446">
        <v>3.92</v>
      </c>
      <c r="K197" s="639"/>
      <c r="L197" s="639"/>
      <c r="M197" s="639"/>
      <c r="N197" s="639"/>
      <c r="O197" s="639"/>
    </row>
    <row r="198" spans="3:15">
      <c r="C198" s="1135" t="s">
        <v>24</v>
      </c>
      <c r="D198" s="1444">
        <v>3724</v>
      </c>
      <c r="E198" s="1128" t="str">
        <f t="shared" ref="E198:E261" si="3">C198&amp;TEXT(D198,"0000")</f>
        <v>GA3724</v>
      </c>
      <c r="F198" s="1446">
        <v>10.25</v>
      </c>
      <c r="K198" s="639"/>
      <c r="L198" s="639"/>
      <c r="M198" s="639"/>
      <c r="N198" s="639"/>
      <c r="O198" s="639"/>
    </row>
    <row r="199" spans="3:15">
      <c r="C199" s="1135" t="s">
        <v>24</v>
      </c>
      <c r="D199" s="1444">
        <v>3726</v>
      </c>
      <c r="E199" s="1128" t="str">
        <f t="shared" si="3"/>
        <v>GA3726</v>
      </c>
      <c r="F199" s="1446">
        <v>10.94</v>
      </c>
      <c r="K199" s="639"/>
      <c r="L199" s="639"/>
      <c r="M199" s="639"/>
      <c r="N199" s="639"/>
      <c r="O199" s="639"/>
    </row>
    <row r="200" spans="3:15">
      <c r="C200" s="1135" t="s">
        <v>24</v>
      </c>
      <c r="D200" s="1444">
        <v>3803</v>
      </c>
      <c r="E200" s="1128" t="str">
        <f t="shared" si="3"/>
        <v>GA3803</v>
      </c>
      <c r="F200" s="1446">
        <v>9.52</v>
      </c>
      <c r="K200" s="639"/>
      <c r="L200" s="639"/>
      <c r="M200" s="639"/>
      <c r="N200" s="639"/>
      <c r="O200" s="639"/>
    </row>
    <row r="201" spans="3:15">
      <c r="C201" s="1135" t="s">
        <v>24</v>
      </c>
      <c r="D201" s="1444">
        <v>3807</v>
      </c>
      <c r="E201" s="1128" t="str">
        <f t="shared" si="3"/>
        <v>GA3807</v>
      </c>
      <c r="F201" s="1446">
        <v>7.26</v>
      </c>
      <c r="K201" s="639"/>
      <c r="L201" s="639"/>
      <c r="M201" s="639"/>
      <c r="N201" s="639"/>
      <c r="O201" s="639"/>
    </row>
    <row r="202" spans="3:15">
      <c r="C202" s="1135" t="s">
        <v>24</v>
      </c>
      <c r="D202" s="1444">
        <v>3808</v>
      </c>
      <c r="E202" s="1128" t="str">
        <f t="shared" si="3"/>
        <v>GA3808</v>
      </c>
      <c r="F202" s="1446">
        <v>6.62</v>
      </c>
      <c r="K202" s="639"/>
      <c r="L202" s="639"/>
      <c r="M202" s="639"/>
      <c r="N202" s="639"/>
      <c r="O202" s="639"/>
    </row>
    <row r="203" spans="3:15">
      <c r="C203" s="1135" t="s">
        <v>24</v>
      </c>
      <c r="D203" s="1444">
        <v>3821</v>
      </c>
      <c r="E203" s="1128" t="str">
        <f t="shared" si="3"/>
        <v>GA3821</v>
      </c>
      <c r="F203" s="1446">
        <v>16.97</v>
      </c>
      <c r="K203" s="639"/>
      <c r="L203" s="639"/>
      <c r="M203" s="639"/>
      <c r="N203" s="639"/>
      <c r="O203" s="639"/>
    </row>
    <row r="204" spans="3:15">
      <c r="C204" s="1135" t="s">
        <v>24</v>
      </c>
      <c r="D204" s="1444">
        <v>3822</v>
      </c>
      <c r="E204" s="1128" t="str">
        <f t="shared" si="3"/>
        <v>GA3822</v>
      </c>
      <c r="F204" s="1446">
        <v>13.69</v>
      </c>
      <c r="K204" s="639"/>
      <c r="L204" s="639"/>
      <c r="M204" s="639"/>
      <c r="N204" s="639"/>
      <c r="O204" s="639"/>
    </row>
    <row r="205" spans="3:15">
      <c r="C205" s="1135" t="s">
        <v>24</v>
      </c>
      <c r="D205" s="1444">
        <v>3824</v>
      </c>
      <c r="E205" s="1128" t="str">
        <f t="shared" si="3"/>
        <v>GA3824</v>
      </c>
      <c r="F205" s="1446">
        <v>13.98</v>
      </c>
      <c r="K205" s="639"/>
      <c r="L205" s="639"/>
      <c r="M205" s="639"/>
      <c r="N205" s="639"/>
      <c r="O205" s="639"/>
    </row>
    <row r="206" spans="3:15">
      <c r="C206" s="1135" t="s">
        <v>24</v>
      </c>
      <c r="D206" s="1444">
        <v>3826</v>
      </c>
      <c r="E206" s="1128" t="str">
        <f t="shared" si="3"/>
        <v>GA3826</v>
      </c>
      <c r="F206" s="1446">
        <v>2.8</v>
      </c>
      <c r="K206" s="639"/>
      <c r="L206" s="639"/>
      <c r="M206" s="639"/>
      <c r="N206" s="639"/>
      <c r="O206" s="639"/>
    </row>
    <row r="207" spans="3:15">
      <c r="C207" s="1135" t="s">
        <v>24</v>
      </c>
      <c r="D207" s="1444">
        <v>3827</v>
      </c>
      <c r="E207" s="1128" t="str">
        <f t="shared" si="3"/>
        <v>GA3827</v>
      </c>
      <c r="F207" s="1446">
        <v>7.7</v>
      </c>
      <c r="K207" s="639"/>
      <c r="L207" s="639"/>
      <c r="M207" s="639"/>
      <c r="N207" s="639"/>
      <c r="O207" s="639"/>
    </row>
    <row r="208" spans="3:15">
      <c r="C208" s="1135" t="s">
        <v>24</v>
      </c>
      <c r="D208" s="1444">
        <v>3830</v>
      </c>
      <c r="E208" s="1128" t="str">
        <f t="shared" si="3"/>
        <v>GA3830</v>
      </c>
      <c r="F208" s="1446">
        <v>4.71</v>
      </c>
      <c r="K208" s="639"/>
      <c r="L208" s="639"/>
      <c r="M208" s="639"/>
      <c r="N208" s="639"/>
      <c r="O208" s="639"/>
    </row>
    <row r="209" spans="3:15">
      <c r="C209" s="1135" t="s">
        <v>24</v>
      </c>
      <c r="D209" s="1444">
        <v>3851</v>
      </c>
      <c r="E209" s="1128" t="str">
        <f t="shared" si="3"/>
        <v>GA3851</v>
      </c>
      <c r="F209" s="1446">
        <v>7.31</v>
      </c>
      <c r="K209" s="639"/>
      <c r="L209" s="639"/>
      <c r="M209" s="639"/>
      <c r="N209" s="639"/>
      <c r="O209" s="639"/>
    </row>
    <row r="210" spans="3:15">
      <c r="C210" s="1135" t="s">
        <v>24</v>
      </c>
      <c r="D210" s="1444">
        <v>3865</v>
      </c>
      <c r="E210" s="1128" t="str">
        <f t="shared" si="3"/>
        <v>GA3865</v>
      </c>
      <c r="F210" s="1446">
        <v>5.3</v>
      </c>
      <c r="K210" s="639"/>
      <c r="L210" s="639"/>
      <c r="M210" s="639"/>
      <c r="N210" s="639"/>
      <c r="O210" s="639"/>
    </row>
    <row r="211" spans="3:15">
      <c r="C211" s="1135" t="s">
        <v>24</v>
      </c>
      <c r="D211" s="1444">
        <v>3881</v>
      </c>
      <c r="E211" s="1128" t="str">
        <f t="shared" si="3"/>
        <v>GA3881</v>
      </c>
      <c r="F211" s="1446">
        <v>10.45</v>
      </c>
      <c r="K211" s="639"/>
      <c r="L211" s="639"/>
      <c r="M211" s="639"/>
      <c r="N211" s="639"/>
      <c r="O211" s="639"/>
    </row>
    <row r="212" spans="3:15">
      <c r="C212" s="1135" t="s">
        <v>24</v>
      </c>
      <c r="D212" s="1444">
        <v>4000</v>
      </c>
      <c r="E212" s="1128" t="str">
        <f t="shared" si="3"/>
        <v>GA4000</v>
      </c>
      <c r="F212" s="1446">
        <v>15.31</v>
      </c>
      <c r="K212" s="639"/>
      <c r="L212" s="639"/>
      <c r="M212" s="639"/>
      <c r="N212" s="639"/>
      <c r="O212" s="639"/>
    </row>
    <row r="213" spans="3:15">
      <c r="C213" s="1135" t="s">
        <v>24</v>
      </c>
      <c r="D213" s="1444">
        <v>4021</v>
      </c>
      <c r="E213" s="1128" t="str">
        <f t="shared" si="3"/>
        <v>GA4021</v>
      </c>
      <c r="F213" s="1446">
        <v>13.3</v>
      </c>
      <c r="K213" s="639"/>
      <c r="L213" s="639"/>
      <c r="M213" s="639"/>
      <c r="N213" s="639"/>
      <c r="O213" s="639"/>
    </row>
    <row r="214" spans="3:15">
      <c r="C214" s="1135" t="s">
        <v>24</v>
      </c>
      <c r="D214" s="1444">
        <v>4024</v>
      </c>
      <c r="E214" s="1128" t="str">
        <f t="shared" si="3"/>
        <v>GA4024</v>
      </c>
      <c r="F214" s="1446">
        <v>12.27</v>
      </c>
      <c r="K214" s="639"/>
      <c r="L214" s="639"/>
      <c r="M214" s="639"/>
      <c r="N214" s="639"/>
      <c r="O214" s="639"/>
    </row>
    <row r="215" spans="3:15">
      <c r="C215" s="1135" t="s">
        <v>24</v>
      </c>
      <c r="D215" s="1444">
        <v>4034</v>
      </c>
      <c r="E215" s="1128" t="str">
        <f t="shared" si="3"/>
        <v>GA4034</v>
      </c>
      <c r="F215" s="1446">
        <v>19.87</v>
      </c>
      <c r="K215" s="639"/>
      <c r="L215" s="639"/>
      <c r="M215" s="639"/>
      <c r="N215" s="639"/>
      <c r="O215" s="639"/>
    </row>
    <row r="216" spans="3:15">
      <c r="C216" s="1135" t="s">
        <v>24</v>
      </c>
      <c r="D216" s="1444">
        <v>4036</v>
      </c>
      <c r="E216" s="1128" t="str">
        <f t="shared" si="3"/>
        <v>GA4036</v>
      </c>
      <c r="F216" s="1446">
        <v>9.4700000000000006</v>
      </c>
      <c r="K216" s="639"/>
      <c r="L216" s="639"/>
      <c r="M216" s="639"/>
      <c r="N216" s="639"/>
      <c r="O216" s="639"/>
    </row>
    <row r="217" spans="3:15">
      <c r="C217" s="1135" t="s">
        <v>24</v>
      </c>
      <c r="D217" s="1444">
        <v>4038</v>
      </c>
      <c r="E217" s="1128" t="str">
        <f t="shared" si="3"/>
        <v>GA4038</v>
      </c>
      <c r="F217" s="1446">
        <v>10.3</v>
      </c>
      <c r="K217" s="639"/>
      <c r="L217" s="639"/>
      <c r="M217" s="639"/>
      <c r="N217" s="639"/>
      <c r="O217" s="639"/>
    </row>
    <row r="218" spans="3:15">
      <c r="C218" s="1135" t="s">
        <v>24</v>
      </c>
      <c r="D218" s="1444">
        <v>4062</v>
      </c>
      <c r="E218" s="1128" t="str">
        <f t="shared" si="3"/>
        <v>GA4062</v>
      </c>
      <c r="F218" s="1446">
        <v>9.6199999999999992</v>
      </c>
      <c r="K218" s="639"/>
      <c r="L218" s="639"/>
      <c r="M218" s="639"/>
      <c r="N218" s="639"/>
      <c r="O218" s="639"/>
    </row>
    <row r="219" spans="3:15">
      <c r="C219" s="1135" t="s">
        <v>24</v>
      </c>
      <c r="D219" s="1444">
        <v>4101</v>
      </c>
      <c r="E219" s="1128" t="str">
        <f t="shared" si="3"/>
        <v>GA4101</v>
      </c>
      <c r="F219" s="1446">
        <v>11.28</v>
      </c>
      <c r="K219" s="639"/>
      <c r="L219" s="639"/>
      <c r="M219" s="639"/>
      <c r="N219" s="639"/>
      <c r="O219" s="639"/>
    </row>
    <row r="220" spans="3:15">
      <c r="C220" s="1135" t="s">
        <v>24</v>
      </c>
      <c r="D220" s="1444">
        <v>4109</v>
      </c>
      <c r="E220" s="1128" t="str">
        <f t="shared" si="3"/>
        <v>GA4109</v>
      </c>
      <c r="F220" s="1446">
        <v>1.42</v>
      </c>
      <c r="K220" s="639"/>
      <c r="L220" s="639"/>
      <c r="M220" s="639"/>
      <c r="N220" s="639"/>
      <c r="O220" s="639"/>
    </row>
    <row r="221" spans="3:15">
      <c r="C221" s="1135" t="s">
        <v>24</v>
      </c>
      <c r="D221" s="1444">
        <v>4110</v>
      </c>
      <c r="E221" s="1128" t="str">
        <f t="shared" si="3"/>
        <v>GA4110</v>
      </c>
      <c r="F221" s="1446">
        <v>2.7</v>
      </c>
      <c r="K221" s="639"/>
      <c r="L221" s="639"/>
      <c r="M221" s="639"/>
      <c r="N221" s="639"/>
      <c r="O221" s="639"/>
    </row>
    <row r="222" spans="3:15">
      <c r="C222" s="1135" t="s">
        <v>24</v>
      </c>
      <c r="D222" s="1444">
        <v>4111</v>
      </c>
      <c r="E222" s="1128" t="str">
        <f t="shared" si="3"/>
        <v>GA4111</v>
      </c>
      <c r="F222" s="1446">
        <v>8.68</v>
      </c>
      <c r="K222" s="639"/>
      <c r="L222" s="639"/>
      <c r="M222" s="639"/>
      <c r="N222" s="639"/>
      <c r="O222" s="639"/>
    </row>
    <row r="223" spans="3:15">
      <c r="C223" s="1135" t="s">
        <v>24</v>
      </c>
      <c r="D223" s="1444">
        <v>4114</v>
      </c>
      <c r="E223" s="1128" t="str">
        <f t="shared" si="3"/>
        <v>GA4114</v>
      </c>
      <c r="F223" s="1446">
        <v>8.2899999999999991</v>
      </c>
      <c r="K223" s="639"/>
      <c r="L223" s="639"/>
      <c r="M223" s="639"/>
      <c r="N223" s="639"/>
      <c r="O223" s="639"/>
    </row>
    <row r="224" spans="3:15">
      <c r="C224" s="1135" t="s">
        <v>24</v>
      </c>
      <c r="D224" s="1444">
        <v>4130</v>
      </c>
      <c r="E224" s="1128" t="str">
        <f t="shared" si="3"/>
        <v>GA4130</v>
      </c>
      <c r="F224" s="1446">
        <v>10.7</v>
      </c>
      <c r="K224" s="639"/>
      <c r="L224" s="639"/>
      <c r="M224" s="639"/>
      <c r="N224" s="639"/>
      <c r="O224" s="639"/>
    </row>
    <row r="225" spans="3:15">
      <c r="C225" s="1135" t="s">
        <v>24</v>
      </c>
      <c r="D225" s="1444">
        <v>4131</v>
      </c>
      <c r="E225" s="1128" t="str">
        <f t="shared" si="3"/>
        <v>GA4131</v>
      </c>
      <c r="F225" s="1446">
        <v>15.7</v>
      </c>
      <c r="K225" s="639"/>
      <c r="L225" s="639"/>
      <c r="M225" s="639"/>
      <c r="N225" s="639"/>
      <c r="O225" s="639"/>
    </row>
    <row r="226" spans="3:15">
      <c r="C226" s="1135" t="s">
        <v>24</v>
      </c>
      <c r="D226" s="1444">
        <v>4133</v>
      </c>
      <c r="E226" s="1128" t="str">
        <f t="shared" si="3"/>
        <v>GA4133</v>
      </c>
      <c r="F226" s="1446">
        <v>6.48</v>
      </c>
      <c r="K226" s="639"/>
      <c r="L226" s="639"/>
      <c r="M226" s="639"/>
      <c r="N226" s="639"/>
      <c r="O226" s="639"/>
    </row>
    <row r="227" spans="3:15">
      <c r="C227" s="1135" t="s">
        <v>24</v>
      </c>
      <c r="D227" s="1444">
        <v>4149</v>
      </c>
      <c r="E227" s="1128" t="str">
        <f t="shared" si="3"/>
        <v>GA4149</v>
      </c>
      <c r="F227" s="1446">
        <v>3.24</v>
      </c>
      <c r="K227" s="639"/>
      <c r="L227" s="639"/>
      <c r="M227" s="639"/>
      <c r="N227" s="639"/>
      <c r="O227" s="639"/>
    </row>
    <row r="228" spans="3:15">
      <c r="C228" s="1135" t="s">
        <v>24</v>
      </c>
      <c r="D228" s="1444">
        <v>4206</v>
      </c>
      <c r="E228" s="1128" t="str">
        <f t="shared" si="3"/>
        <v>GA4206</v>
      </c>
      <c r="F228" s="1446">
        <v>8.68</v>
      </c>
      <c r="K228" s="639"/>
      <c r="L228" s="639"/>
      <c r="M228" s="639"/>
      <c r="N228" s="639"/>
      <c r="O228" s="639"/>
    </row>
    <row r="229" spans="3:15">
      <c r="C229" s="1135" t="s">
        <v>24</v>
      </c>
      <c r="D229" s="1444">
        <v>4207</v>
      </c>
      <c r="E229" s="1128" t="str">
        <f t="shared" si="3"/>
        <v>GA4207</v>
      </c>
      <c r="F229" s="1446">
        <v>5.99</v>
      </c>
      <c r="K229" s="639"/>
      <c r="L229" s="639"/>
      <c r="M229" s="639"/>
      <c r="N229" s="639"/>
      <c r="O229" s="639"/>
    </row>
    <row r="230" spans="3:15">
      <c r="C230" s="1135" t="s">
        <v>24</v>
      </c>
      <c r="D230" s="1444">
        <v>4239</v>
      </c>
      <c r="E230" s="1128" t="str">
        <f t="shared" si="3"/>
        <v>GA4239</v>
      </c>
      <c r="F230" s="1446">
        <v>5.64</v>
      </c>
      <c r="K230" s="639"/>
      <c r="L230" s="639"/>
      <c r="M230" s="639"/>
      <c r="N230" s="639"/>
      <c r="O230" s="639"/>
    </row>
    <row r="231" spans="3:15">
      <c r="C231" s="1135" t="s">
        <v>24</v>
      </c>
      <c r="D231" s="1444">
        <v>4240</v>
      </c>
      <c r="E231" s="1128" t="str">
        <f t="shared" si="3"/>
        <v>GA4240</v>
      </c>
      <c r="F231" s="1446">
        <v>11.09</v>
      </c>
      <c r="K231" s="639"/>
      <c r="L231" s="639"/>
      <c r="M231" s="639"/>
      <c r="N231" s="639"/>
      <c r="O231" s="639"/>
    </row>
    <row r="232" spans="3:15">
      <c r="C232" s="1135" t="s">
        <v>24</v>
      </c>
      <c r="D232" s="1444">
        <v>4243</v>
      </c>
      <c r="E232" s="1128" t="str">
        <f t="shared" si="3"/>
        <v>GA4243</v>
      </c>
      <c r="F232" s="1446">
        <v>6.97</v>
      </c>
      <c r="K232" s="639"/>
      <c r="L232" s="639"/>
      <c r="M232" s="639"/>
      <c r="N232" s="639"/>
      <c r="O232" s="639"/>
    </row>
    <row r="233" spans="3:15">
      <c r="C233" s="1135" t="s">
        <v>24</v>
      </c>
      <c r="D233" s="1444">
        <v>4244</v>
      </c>
      <c r="E233" s="1128" t="str">
        <f t="shared" si="3"/>
        <v>GA4244</v>
      </c>
      <c r="F233" s="1446">
        <v>8.73</v>
      </c>
      <c r="K233" s="639"/>
      <c r="L233" s="639"/>
      <c r="M233" s="639"/>
      <c r="N233" s="639"/>
      <c r="O233" s="639"/>
    </row>
    <row r="234" spans="3:15">
      <c r="C234" s="1135" t="s">
        <v>24</v>
      </c>
      <c r="D234" s="1444">
        <v>4250</v>
      </c>
      <c r="E234" s="1128" t="str">
        <f t="shared" si="3"/>
        <v>GA4250</v>
      </c>
      <c r="F234" s="1446">
        <v>5.3</v>
      </c>
      <c r="K234" s="639"/>
      <c r="L234" s="639"/>
      <c r="M234" s="639"/>
      <c r="N234" s="639"/>
      <c r="O234" s="639"/>
    </row>
    <row r="235" spans="3:15">
      <c r="C235" s="1135" t="s">
        <v>24</v>
      </c>
      <c r="D235" s="1444">
        <v>4251</v>
      </c>
      <c r="E235" s="1128" t="str">
        <f t="shared" si="3"/>
        <v>GA4251</v>
      </c>
      <c r="F235" s="1446">
        <v>10.199999999999999</v>
      </c>
      <c r="K235" s="639"/>
      <c r="L235" s="639"/>
      <c r="M235" s="639"/>
      <c r="N235" s="639"/>
      <c r="O235" s="639"/>
    </row>
    <row r="236" spans="3:15">
      <c r="C236" s="1135" t="s">
        <v>24</v>
      </c>
      <c r="D236" s="1444">
        <v>4263</v>
      </c>
      <c r="E236" s="1128" t="str">
        <f t="shared" si="3"/>
        <v>GA4263</v>
      </c>
      <c r="F236" s="1446">
        <v>10.99</v>
      </c>
      <c r="K236" s="639"/>
      <c r="L236" s="639"/>
      <c r="M236" s="639"/>
      <c r="N236" s="639"/>
      <c r="O236" s="639"/>
    </row>
    <row r="237" spans="3:15">
      <c r="C237" s="1135" t="s">
        <v>24</v>
      </c>
      <c r="D237" s="1444">
        <v>4273</v>
      </c>
      <c r="E237" s="1128" t="str">
        <f t="shared" si="3"/>
        <v>GA4273</v>
      </c>
      <c r="F237" s="1446">
        <v>8.59</v>
      </c>
      <c r="K237" s="639"/>
      <c r="L237" s="639"/>
      <c r="M237" s="639"/>
      <c r="N237" s="639"/>
      <c r="O237" s="639"/>
    </row>
    <row r="238" spans="3:15">
      <c r="C238" s="1135" t="s">
        <v>24</v>
      </c>
      <c r="D238" s="1444">
        <v>4279</v>
      </c>
      <c r="E238" s="1128" t="str">
        <f t="shared" si="3"/>
        <v>GA4279</v>
      </c>
      <c r="F238" s="1446">
        <v>6.92</v>
      </c>
      <c r="K238" s="639"/>
      <c r="L238" s="639"/>
      <c r="M238" s="639"/>
      <c r="N238" s="639"/>
      <c r="O238" s="639"/>
    </row>
    <row r="239" spans="3:15">
      <c r="C239" s="1135" t="s">
        <v>24</v>
      </c>
      <c r="D239" s="1444">
        <v>4283</v>
      </c>
      <c r="E239" s="1128" t="str">
        <f t="shared" si="3"/>
        <v>GA4283</v>
      </c>
      <c r="F239" s="1446">
        <v>4.5599999999999996</v>
      </c>
      <c r="K239" s="639"/>
      <c r="L239" s="639"/>
      <c r="M239" s="639"/>
      <c r="N239" s="639"/>
      <c r="O239" s="639"/>
    </row>
    <row r="240" spans="3:15">
      <c r="C240" s="1135" t="s">
        <v>24</v>
      </c>
      <c r="D240" s="1444">
        <v>4299</v>
      </c>
      <c r="E240" s="1128" t="str">
        <f t="shared" si="3"/>
        <v>GA4299</v>
      </c>
      <c r="F240" s="1446">
        <v>5.74</v>
      </c>
      <c r="K240" s="639"/>
      <c r="L240" s="639"/>
      <c r="M240" s="639"/>
      <c r="N240" s="639"/>
      <c r="O240" s="639"/>
    </row>
    <row r="241" spans="3:15">
      <c r="C241" s="1135" t="s">
        <v>24</v>
      </c>
      <c r="D241" s="1444">
        <v>4304</v>
      </c>
      <c r="E241" s="1128" t="str">
        <f t="shared" si="3"/>
        <v>GA4304</v>
      </c>
      <c r="F241" s="1446">
        <v>15.99</v>
      </c>
      <c r="K241" s="639"/>
      <c r="L241" s="639"/>
      <c r="M241" s="639"/>
      <c r="N241" s="639"/>
      <c r="O241" s="639"/>
    </row>
    <row r="242" spans="3:15">
      <c r="C242" s="1135" t="s">
        <v>24</v>
      </c>
      <c r="D242" s="1444">
        <v>4307</v>
      </c>
      <c r="E242" s="1128" t="str">
        <f t="shared" si="3"/>
        <v>GA4307</v>
      </c>
      <c r="F242" s="1446">
        <v>5.49</v>
      </c>
      <c r="K242" s="639"/>
      <c r="L242" s="639"/>
      <c r="M242" s="639"/>
      <c r="N242" s="639"/>
      <c r="O242" s="639"/>
    </row>
    <row r="243" spans="3:15">
      <c r="C243" s="1135" t="s">
        <v>24</v>
      </c>
      <c r="D243" s="1444">
        <v>4351</v>
      </c>
      <c r="E243" s="1128" t="str">
        <f t="shared" si="3"/>
        <v>GA4351</v>
      </c>
      <c r="F243" s="1446">
        <v>2.94</v>
      </c>
      <c r="K243" s="639"/>
      <c r="L243" s="639"/>
      <c r="M243" s="639"/>
      <c r="N243" s="639"/>
      <c r="O243" s="639"/>
    </row>
    <row r="244" spans="3:15">
      <c r="C244" s="1135" t="s">
        <v>24</v>
      </c>
      <c r="D244" s="1444">
        <v>4352</v>
      </c>
      <c r="E244" s="1128" t="str">
        <f t="shared" si="3"/>
        <v>GA4352</v>
      </c>
      <c r="F244" s="1446">
        <v>5.3</v>
      </c>
      <c r="K244" s="639"/>
      <c r="L244" s="639"/>
      <c r="M244" s="639"/>
      <c r="N244" s="639"/>
      <c r="O244" s="639"/>
    </row>
    <row r="245" spans="3:15">
      <c r="C245" s="1135" t="s">
        <v>24</v>
      </c>
      <c r="D245" s="1444">
        <v>4361</v>
      </c>
      <c r="E245" s="1128" t="str">
        <f t="shared" si="3"/>
        <v>GA4361</v>
      </c>
      <c r="F245" s="1446">
        <v>2.8</v>
      </c>
      <c r="K245" s="639"/>
      <c r="L245" s="639"/>
      <c r="M245" s="639"/>
      <c r="N245" s="639"/>
      <c r="O245" s="639"/>
    </row>
    <row r="246" spans="3:15">
      <c r="C246" s="1135" t="s">
        <v>24</v>
      </c>
      <c r="D246" s="1444">
        <v>4410</v>
      </c>
      <c r="E246" s="1128" t="str">
        <f t="shared" si="3"/>
        <v>GA4410</v>
      </c>
      <c r="F246" s="1446">
        <v>10.01</v>
      </c>
      <c r="K246" s="639"/>
      <c r="L246" s="639"/>
      <c r="M246" s="639"/>
      <c r="N246" s="639"/>
      <c r="O246" s="639"/>
    </row>
    <row r="247" spans="3:15">
      <c r="C247" s="1135" t="s">
        <v>24</v>
      </c>
      <c r="D247" s="1444">
        <v>4420</v>
      </c>
      <c r="E247" s="1128" t="str">
        <f t="shared" si="3"/>
        <v>GA4420</v>
      </c>
      <c r="F247" s="1446">
        <v>11.53</v>
      </c>
      <c r="K247" s="639"/>
      <c r="L247" s="639"/>
      <c r="M247" s="639"/>
      <c r="N247" s="639"/>
      <c r="O247" s="639"/>
    </row>
    <row r="248" spans="3:15">
      <c r="C248" s="1135" t="s">
        <v>24</v>
      </c>
      <c r="D248" s="1444">
        <v>4431</v>
      </c>
      <c r="E248" s="1128" t="str">
        <f t="shared" si="3"/>
        <v>GA4431</v>
      </c>
      <c r="F248" s="1446">
        <v>6.38</v>
      </c>
      <c r="K248" s="639"/>
      <c r="L248" s="639"/>
      <c r="M248" s="639"/>
      <c r="N248" s="639"/>
      <c r="O248" s="639"/>
    </row>
    <row r="249" spans="3:15">
      <c r="C249" s="1135" t="s">
        <v>24</v>
      </c>
      <c r="D249" s="1444">
        <v>4432</v>
      </c>
      <c r="E249" s="1128" t="str">
        <f t="shared" si="3"/>
        <v>GA4432</v>
      </c>
      <c r="F249" s="1446">
        <v>6.48</v>
      </c>
      <c r="K249" s="639"/>
      <c r="L249" s="639"/>
      <c r="M249" s="639"/>
      <c r="N249" s="639"/>
      <c r="O249" s="639"/>
    </row>
    <row r="250" spans="3:15">
      <c r="C250" s="1135" t="s">
        <v>24</v>
      </c>
      <c r="D250" s="1444">
        <v>4452</v>
      </c>
      <c r="E250" s="1128" t="str">
        <f t="shared" si="3"/>
        <v>GA4452</v>
      </c>
      <c r="F250" s="1446">
        <v>9.4700000000000006</v>
      </c>
      <c r="K250" s="639"/>
      <c r="L250" s="639"/>
      <c r="M250" s="639"/>
      <c r="N250" s="639"/>
      <c r="O250" s="639"/>
    </row>
    <row r="251" spans="3:15">
      <c r="C251" s="1135" t="s">
        <v>24</v>
      </c>
      <c r="D251" s="1444">
        <v>4459</v>
      </c>
      <c r="E251" s="1128" t="str">
        <f t="shared" si="3"/>
        <v>GA4459</v>
      </c>
      <c r="F251" s="1446">
        <v>8.73</v>
      </c>
      <c r="K251" s="639"/>
      <c r="L251" s="639"/>
      <c r="M251" s="639"/>
      <c r="N251" s="639"/>
      <c r="O251" s="639"/>
    </row>
    <row r="252" spans="3:15">
      <c r="C252" s="1135" t="s">
        <v>24</v>
      </c>
      <c r="D252" s="1444">
        <v>4470</v>
      </c>
      <c r="E252" s="1128" t="str">
        <f t="shared" si="3"/>
        <v>GA4470</v>
      </c>
      <c r="F252" s="1446">
        <v>6.18</v>
      </c>
      <c r="K252" s="639"/>
      <c r="L252" s="639"/>
      <c r="M252" s="639"/>
      <c r="N252" s="639"/>
      <c r="O252" s="639"/>
    </row>
    <row r="253" spans="3:15">
      <c r="C253" s="1135" t="s">
        <v>24</v>
      </c>
      <c r="D253" s="1444">
        <v>4484</v>
      </c>
      <c r="E253" s="1128" t="str">
        <f t="shared" si="3"/>
        <v>GA4484</v>
      </c>
      <c r="F253" s="1446">
        <v>10.35</v>
      </c>
      <c r="K253" s="639"/>
      <c r="L253" s="639"/>
      <c r="M253" s="639"/>
      <c r="N253" s="639"/>
      <c r="O253" s="639"/>
    </row>
    <row r="254" spans="3:15">
      <c r="C254" s="1135" t="s">
        <v>24</v>
      </c>
      <c r="D254" s="1444">
        <v>4493</v>
      </c>
      <c r="E254" s="1128" t="str">
        <f t="shared" si="3"/>
        <v>GA4493</v>
      </c>
      <c r="F254" s="1446">
        <v>8.39</v>
      </c>
      <c r="K254" s="639"/>
      <c r="L254" s="639"/>
      <c r="M254" s="639"/>
      <c r="N254" s="639"/>
      <c r="O254" s="639"/>
    </row>
    <row r="255" spans="3:15">
      <c r="C255" s="1135" t="s">
        <v>24</v>
      </c>
      <c r="D255" s="1444">
        <v>4511</v>
      </c>
      <c r="E255" s="1128" t="str">
        <f t="shared" si="3"/>
        <v>GA4511</v>
      </c>
      <c r="F255" s="1446">
        <v>2.21</v>
      </c>
      <c r="K255" s="639"/>
      <c r="L255" s="639"/>
      <c r="M255" s="639"/>
      <c r="N255" s="639"/>
      <c r="O255" s="639"/>
    </row>
    <row r="256" spans="3:15">
      <c r="C256" s="1135" t="s">
        <v>24</v>
      </c>
      <c r="D256" s="1444">
        <v>4557</v>
      </c>
      <c r="E256" s="1128" t="str">
        <f t="shared" si="3"/>
        <v>GA4557</v>
      </c>
      <c r="F256" s="1446">
        <v>6.33</v>
      </c>
      <c r="K256" s="639"/>
      <c r="L256" s="639"/>
      <c r="M256" s="639"/>
      <c r="N256" s="639"/>
      <c r="O256" s="639"/>
    </row>
    <row r="257" spans="3:15">
      <c r="C257" s="1135" t="s">
        <v>24</v>
      </c>
      <c r="D257" s="1444">
        <v>4558</v>
      </c>
      <c r="E257" s="1128" t="str">
        <f t="shared" si="3"/>
        <v>GA4558</v>
      </c>
      <c r="F257" s="1446">
        <v>5.84</v>
      </c>
      <c r="K257" s="639"/>
      <c r="L257" s="639"/>
      <c r="M257" s="639"/>
      <c r="N257" s="639"/>
      <c r="O257" s="639"/>
    </row>
    <row r="258" spans="3:15">
      <c r="C258" s="1135" t="s">
        <v>24</v>
      </c>
      <c r="D258" s="1444">
        <v>4568</v>
      </c>
      <c r="E258" s="1128" t="str">
        <f t="shared" si="3"/>
        <v>GA4568</v>
      </c>
      <c r="F258" s="1446">
        <v>6.28</v>
      </c>
      <c r="K258" s="639"/>
      <c r="L258" s="639"/>
      <c r="M258" s="639"/>
      <c r="N258" s="639"/>
      <c r="O258" s="639"/>
    </row>
    <row r="259" spans="3:15">
      <c r="C259" s="1135" t="s">
        <v>24</v>
      </c>
      <c r="D259" s="1444">
        <v>4581</v>
      </c>
      <c r="E259" s="1128" t="str">
        <f t="shared" si="3"/>
        <v>GA4581</v>
      </c>
      <c r="F259" s="1446">
        <v>5.45</v>
      </c>
      <c r="K259" s="639"/>
      <c r="L259" s="639"/>
      <c r="M259" s="639"/>
      <c r="N259" s="639"/>
      <c r="O259" s="639"/>
    </row>
    <row r="260" spans="3:15">
      <c r="C260" s="1135" t="s">
        <v>24</v>
      </c>
      <c r="D260" s="1444">
        <v>4583</v>
      </c>
      <c r="E260" s="1128" t="str">
        <f t="shared" si="3"/>
        <v>GA4583</v>
      </c>
      <c r="F260" s="1446">
        <v>13.54</v>
      </c>
      <c r="K260" s="639"/>
      <c r="L260" s="639"/>
      <c r="M260" s="639"/>
      <c r="N260" s="639"/>
      <c r="O260" s="639"/>
    </row>
    <row r="261" spans="3:15">
      <c r="C261" s="1135" t="s">
        <v>24</v>
      </c>
      <c r="D261" s="1444">
        <v>4611</v>
      </c>
      <c r="E261" s="1128" t="str">
        <f t="shared" si="3"/>
        <v>GA4611</v>
      </c>
      <c r="F261" s="1446">
        <v>3.34</v>
      </c>
      <c r="K261" s="639"/>
      <c r="L261" s="639"/>
      <c r="M261" s="639"/>
      <c r="N261" s="639"/>
      <c r="O261" s="639"/>
    </row>
    <row r="262" spans="3:15">
      <c r="C262" s="1135" t="s">
        <v>24</v>
      </c>
      <c r="D262" s="1444">
        <v>4635</v>
      </c>
      <c r="E262" s="1128" t="str">
        <f t="shared" ref="E262:E325" si="4">C262&amp;TEXT(D262,"0000")</f>
        <v>GA4635</v>
      </c>
      <c r="F262" s="1446">
        <v>9.7100000000000009</v>
      </c>
      <c r="K262" s="639"/>
      <c r="L262" s="639"/>
      <c r="M262" s="639"/>
      <c r="N262" s="639"/>
      <c r="O262" s="639"/>
    </row>
    <row r="263" spans="3:15">
      <c r="C263" s="1135" t="s">
        <v>24</v>
      </c>
      <c r="D263" s="1444">
        <v>4653</v>
      </c>
      <c r="E263" s="1128" t="str">
        <f t="shared" si="4"/>
        <v>GA4653</v>
      </c>
      <c r="F263" s="1446">
        <v>6.03</v>
      </c>
      <c r="K263" s="639"/>
      <c r="L263" s="639"/>
      <c r="M263" s="639"/>
      <c r="N263" s="639"/>
      <c r="O263" s="639"/>
    </row>
    <row r="264" spans="3:15">
      <c r="C264" s="1135" t="s">
        <v>24</v>
      </c>
      <c r="D264" s="1444">
        <v>4665</v>
      </c>
      <c r="E264" s="1128" t="str">
        <f t="shared" si="4"/>
        <v>GA4665</v>
      </c>
      <c r="F264" s="1446">
        <v>19.53</v>
      </c>
      <c r="K264" s="639"/>
      <c r="L264" s="639"/>
      <c r="M264" s="639"/>
      <c r="N264" s="639"/>
      <c r="O264" s="639"/>
    </row>
    <row r="265" spans="3:15">
      <c r="C265" s="1135" t="s">
        <v>24</v>
      </c>
      <c r="D265" s="1444">
        <v>4683</v>
      </c>
      <c r="E265" s="1128" t="str">
        <f t="shared" si="4"/>
        <v>GA4683</v>
      </c>
      <c r="F265" s="1446">
        <v>12.02</v>
      </c>
      <c r="K265" s="639"/>
      <c r="L265" s="639"/>
      <c r="M265" s="639"/>
      <c r="N265" s="639"/>
      <c r="O265" s="639"/>
    </row>
    <row r="266" spans="3:15">
      <c r="C266" s="1135" t="s">
        <v>24</v>
      </c>
      <c r="D266" s="1444">
        <v>4686</v>
      </c>
      <c r="E266" s="1128" t="str">
        <f t="shared" si="4"/>
        <v>GA4686</v>
      </c>
      <c r="F266" s="1446">
        <v>7.51</v>
      </c>
      <c r="K266" s="639"/>
      <c r="L266" s="639"/>
      <c r="M266" s="639"/>
      <c r="N266" s="639"/>
      <c r="O266" s="639"/>
    </row>
    <row r="267" spans="3:15">
      <c r="C267" s="1135" t="s">
        <v>24</v>
      </c>
      <c r="D267" s="1444">
        <v>4692</v>
      </c>
      <c r="E267" s="1128" t="str">
        <f t="shared" si="4"/>
        <v>GA4692</v>
      </c>
      <c r="F267" s="1446">
        <v>2.06</v>
      </c>
      <c r="K267" s="639"/>
      <c r="L267" s="639"/>
      <c r="M267" s="639"/>
      <c r="N267" s="639"/>
      <c r="O267" s="639"/>
    </row>
    <row r="268" spans="3:15">
      <c r="C268" s="1135" t="s">
        <v>24</v>
      </c>
      <c r="D268" s="1444">
        <v>4693</v>
      </c>
      <c r="E268" s="1128" t="str">
        <f t="shared" si="4"/>
        <v>GA4693</v>
      </c>
      <c r="F268" s="1446">
        <v>3.09</v>
      </c>
      <c r="K268" s="639"/>
      <c r="L268" s="639"/>
      <c r="M268" s="639"/>
      <c r="N268" s="639"/>
      <c r="O268" s="639"/>
    </row>
    <row r="269" spans="3:15">
      <c r="C269" s="1135" t="s">
        <v>24</v>
      </c>
      <c r="D269" s="1444">
        <v>4703</v>
      </c>
      <c r="E269" s="1128" t="str">
        <f t="shared" si="4"/>
        <v>GA4703</v>
      </c>
      <c r="F269" s="1446">
        <v>5.45</v>
      </c>
      <c r="K269" s="639"/>
      <c r="L269" s="639"/>
      <c r="M269" s="639"/>
      <c r="N269" s="639"/>
      <c r="O269" s="639"/>
    </row>
    <row r="270" spans="3:15">
      <c r="C270" s="1135" t="s">
        <v>24</v>
      </c>
      <c r="D270" s="1444">
        <v>4717</v>
      </c>
      <c r="E270" s="1128" t="str">
        <f t="shared" si="4"/>
        <v>GA4717</v>
      </c>
      <c r="F270" s="1446">
        <v>6.82</v>
      </c>
      <c r="K270" s="639"/>
      <c r="L270" s="639"/>
      <c r="M270" s="639"/>
      <c r="N270" s="639"/>
      <c r="O270" s="639"/>
    </row>
    <row r="271" spans="3:15">
      <c r="C271" s="1135" t="s">
        <v>24</v>
      </c>
      <c r="D271" s="1444">
        <v>4720</v>
      </c>
      <c r="E271" s="1128" t="str">
        <f t="shared" si="4"/>
        <v>GA4720</v>
      </c>
      <c r="F271" s="1446">
        <v>6.62</v>
      </c>
      <c r="K271" s="639"/>
      <c r="L271" s="639"/>
      <c r="M271" s="639"/>
      <c r="N271" s="639"/>
      <c r="O271" s="639"/>
    </row>
    <row r="272" spans="3:15">
      <c r="C272" s="1135" t="s">
        <v>24</v>
      </c>
      <c r="D272" s="1444">
        <v>4740</v>
      </c>
      <c r="E272" s="1128" t="str">
        <f t="shared" si="4"/>
        <v>GA4740</v>
      </c>
      <c r="F272" s="1446">
        <v>5.74</v>
      </c>
      <c r="K272" s="639"/>
      <c r="L272" s="639"/>
      <c r="M272" s="639"/>
      <c r="N272" s="639"/>
      <c r="O272" s="639"/>
    </row>
    <row r="273" spans="3:15">
      <c r="C273" s="1135" t="s">
        <v>24</v>
      </c>
      <c r="D273" s="1444">
        <v>4741</v>
      </c>
      <c r="E273" s="1128" t="str">
        <f t="shared" si="4"/>
        <v>GA4741</v>
      </c>
      <c r="F273" s="1446">
        <v>12.22</v>
      </c>
      <c r="K273" s="639"/>
      <c r="L273" s="639"/>
      <c r="M273" s="639"/>
      <c r="N273" s="639"/>
      <c r="O273" s="639"/>
    </row>
    <row r="274" spans="3:15">
      <c r="C274" s="1135" t="s">
        <v>24</v>
      </c>
      <c r="D274" s="1444">
        <v>4751</v>
      </c>
      <c r="E274" s="1128" t="str">
        <f t="shared" si="4"/>
        <v>GA4751</v>
      </c>
      <c r="F274" s="1446">
        <v>7.21</v>
      </c>
      <c r="K274" s="639"/>
      <c r="L274" s="639"/>
      <c r="M274" s="639"/>
      <c r="N274" s="639"/>
      <c r="O274" s="639"/>
    </row>
    <row r="275" spans="3:15">
      <c r="C275" s="1135" t="s">
        <v>24</v>
      </c>
      <c r="D275" s="1444">
        <v>4771</v>
      </c>
      <c r="E275" s="1128" t="str">
        <f t="shared" si="4"/>
        <v>GA4771</v>
      </c>
      <c r="F275" s="1446">
        <v>10.65</v>
      </c>
      <c r="K275" s="639"/>
      <c r="L275" s="639"/>
      <c r="M275" s="639"/>
      <c r="N275" s="639"/>
      <c r="O275" s="639"/>
    </row>
    <row r="276" spans="3:15">
      <c r="C276" s="1135" t="s">
        <v>24</v>
      </c>
      <c r="D276" s="1444">
        <v>4777</v>
      </c>
      <c r="E276" s="1128" t="str">
        <f t="shared" si="4"/>
        <v>GA4777</v>
      </c>
      <c r="F276" s="1446">
        <v>12.31</v>
      </c>
      <c r="K276" s="639"/>
      <c r="L276" s="639"/>
      <c r="M276" s="639"/>
      <c r="N276" s="639"/>
      <c r="O276" s="639"/>
    </row>
    <row r="277" spans="3:15">
      <c r="C277" s="1135" t="s">
        <v>24</v>
      </c>
      <c r="D277" s="1444">
        <v>4825</v>
      </c>
      <c r="E277" s="1128" t="str">
        <f t="shared" si="4"/>
        <v>GA4825</v>
      </c>
      <c r="F277" s="1446">
        <v>2.35</v>
      </c>
      <c r="K277" s="639"/>
      <c r="L277" s="639"/>
      <c r="M277" s="639"/>
      <c r="N277" s="639"/>
      <c r="O277" s="639"/>
    </row>
    <row r="278" spans="3:15">
      <c r="C278" s="1135" t="s">
        <v>24</v>
      </c>
      <c r="D278" s="1444">
        <v>4828</v>
      </c>
      <c r="E278" s="1128" t="str">
        <f t="shared" si="4"/>
        <v>GA4828</v>
      </c>
      <c r="F278" s="1446">
        <v>5.99</v>
      </c>
      <c r="K278" s="639"/>
      <c r="L278" s="639"/>
      <c r="M278" s="639"/>
      <c r="N278" s="639"/>
      <c r="O278" s="639"/>
    </row>
    <row r="279" spans="3:15">
      <c r="C279" s="1135" t="s">
        <v>24</v>
      </c>
      <c r="D279" s="1444">
        <v>4829</v>
      </c>
      <c r="E279" s="1128" t="str">
        <f t="shared" si="4"/>
        <v>GA4829</v>
      </c>
      <c r="F279" s="1446">
        <v>4.66</v>
      </c>
      <c r="K279" s="639"/>
      <c r="L279" s="639"/>
      <c r="M279" s="639"/>
      <c r="N279" s="639"/>
      <c r="O279" s="639"/>
    </row>
    <row r="280" spans="3:15">
      <c r="C280" s="1135" t="s">
        <v>24</v>
      </c>
      <c r="D280" s="1444">
        <v>4902</v>
      </c>
      <c r="E280" s="1128" t="str">
        <f t="shared" si="4"/>
        <v>GA4902</v>
      </c>
      <c r="F280" s="1446">
        <v>8.68</v>
      </c>
      <c r="K280" s="639"/>
      <c r="L280" s="639"/>
      <c r="M280" s="639"/>
      <c r="N280" s="639"/>
      <c r="O280" s="639"/>
    </row>
    <row r="281" spans="3:15">
      <c r="C281" s="1135" t="s">
        <v>24</v>
      </c>
      <c r="D281" s="1444">
        <v>4923</v>
      </c>
      <c r="E281" s="1128" t="str">
        <f t="shared" si="4"/>
        <v>GA4923</v>
      </c>
      <c r="F281" s="1446">
        <v>3.24</v>
      </c>
      <c r="K281" s="639"/>
      <c r="L281" s="639"/>
      <c r="M281" s="639"/>
      <c r="N281" s="639"/>
      <c r="O281" s="639"/>
    </row>
    <row r="282" spans="3:15">
      <c r="C282" s="1135" t="s">
        <v>24</v>
      </c>
      <c r="D282" s="1444">
        <v>5020</v>
      </c>
      <c r="E282" s="1128" t="str">
        <f t="shared" si="4"/>
        <v>GA5020</v>
      </c>
      <c r="F282" s="1446">
        <v>21.78</v>
      </c>
      <c r="K282" s="639"/>
      <c r="L282" s="639"/>
      <c r="M282" s="639"/>
      <c r="N282" s="639"/>
      <c r="O282" s="639"/>
    </row>
    <row r="283" spans="3:15">
      <c r="C283" s="1135" t="s">
        <v>24</v>
      </c>
      <c r="D283" s="1444">
        <v>5022</v>
      </c>
      <c r="E283" s="1128" t="str">
        <f t="shared" si="4"/>
        <v>GA5022</v>
      </c>
      <c r="F283" s="1446">
        <v>48.03</v>
      </c>
      <c r="K283" s="639"/>
      <c r="L283" s="639"/>
      <c r="M283" s="639"/>
      <c r="N283" s="639"/>
      <c r="O283" s="639"/>
    </row>
    <row r="284" spans="3:15">
      <c r="C284" s="1135" t="s">
        <v>24</v>
      </c>
      <c r="D284" s="1444">
        <v>5037</v>
      </c>
      <c r="E284" s="1128" t="str">
        <f t="shared" si="4"/>
        <v>GA5037</v>
      </c>
      <c r="F284" s="1446">
        <v>63.24</v>
      </c>
      <c r="K284" s="639"/>
      <c r="L284" s="639"/>
      <c r="M284" s="639"/>
      <c r="N284" s="639"/>
      <c r="O284" s="639"/>
    </row>
    <row r="285" spans="3:15">
      <c r="C285" s="1135" t="s">
        <v>24</v>
      </c>
      <c r="D285" s="1444">
        <v>5040</v>
      </c>
      <c r="E285" s="1128" t="str">
        <f t="shared" si="4"/>
        <v>GA5040</v>
      </c>
      <c r="F285" s="1446">
        <v>14.96</v>
      </c>
      <c r="K285" s="639"/>
      <c r="L285" s="639"/>
      <c r="M285" s="639"/>
      <c r="N285" s="639"/>
      <c r="O285" s="639"/>
    </row>
    <row r="286" spans="3:15">
      <c r="C286" s="1135" t="s">
        <v>24</v>
      </c>
      <c r="D286" s="1444">
        <v>5057</v>
      </c>
      <c r="E286" s="1128" t="str">
        <f t="shared" si="4"/>
        <v>GA5057</v>
      </c>
      <c r="F286" s="1446">
        <v>13.05</v>
      </c>
      <c r="K286" s="639"/>
      <c r="L286" s="639"/>
      <c r="M286" s="639"/>
      <c r="N286" s="639"/>
      <c r="O286" s="639"/>
    </row>
    <row r="287" spans="3:15">
      <c r="C287" s="1135" t="s">
        <v>24</v>
      </c>
      <c r="D287" s="1444">
        <v>5059</v>
      </c>
      <c r="E287" s="1128" t="str">
        <f t="shared" si="4"/>
        <v>GA5059</v>
      </c>
      <c r="F287" s="1446">
        <v>78.55</v>
      </c>
      <c r="K287" s="639"/>
      <c r="L287" s="639"/>
      <c r="M287" s="639"/>
      <c r="N287" s="639"/>
      <c r="O287" s="639"/>
    </row>
    <row r="288" spans="3:15">
      <c r="C288" s="1135" t="s">
        <v>24</v>
      </c>
      <c r="D288" s="1444">
        <v>5102</v>
      </c>
      <c r="E288" s="1128" t="str">
        <f t="shared" si="4"/>
        <v>GA5102</v>
      </c>
      <c r="F288" s="1446">
        <v>22.57</v>
      </c>
      <c r="K288" s="639"/>
      <c r="L288" s="639"/>
      <c r="M288" s="639"/>
      <c r="N288" s="639"/>
      <c r="O288" s="639"/>
    </row>
    <row r="289" spans="3:15">
      <c r="C289" s="1135" t="s">
        <v>24</v>
      </c>
      <c r="D289" s="1444">
        <v>5146</v>
      </c>
      <c r="E289" s="1128" t="str">
        <f t="shared" si="4"/>
        <v>GA5146</v>
      </c>
      <c r="F289" s="1446">
        <v>16.34</v>
      </c>
      <c r="K289" s="639"/>
      <c r="L289" s="639"/>
      <c r="M289" s="639"/>
      <c r="N289" s="639"/>
      <c r="O289" s="639"/>
    </row>
    <row r="290" spans="3:15">
      <c r="C290" s="1135" t="s">
        <v>24</v>
      </c>
      <c r="D290" s="1444">
        <v>5160</v>
      </c>
      <c r="E290" s="1128" t="str">
        <f t="shared" si="4"/>
        <v>GA5160</v>
      </c>
      <c r="F290" s="1446">
        <v>7.85</v>
      </c>
      <c r="K290" s="639"/>
      <c r="L290" s="639"/>
      <c r="M290" s="639"/>
      <c r="N290" s="639"/>
      <c r="O290" s="639"/>
    </row>
    <row r="291" spans="3:15">
      <c r="C291" s="1135" t="s">
        <v>24</v>
      </c>
      <c r="D291" s="1444">
        <v>5183</v>
      </c>
      <c r="E291" s="1128" t="str">
        <f t="shared" si="4"/>
        <v>GA5183</v>
      </c>
      <c r="F291" s="1446">
        <v>10.84</v>
      </c>
      <c r="K291" s="639"/>
      <c r="L291" s="639"/>
      <c r="M291" s="639"/>
      <c r="N291" s="639"/>
      <c r="O291" s="639"/>
    </row>
    <row r="292" spans="3:15">
      <c r="C292" s="1135" t="s">
        <v>24</v>
      </c>
      <c r="D292" s="1444">
        <v>5188</v>
      </c>
      <c r="E292" s="1128" t="str">
        <f t="shared" si="4"/>
        <v>GA5188</v>
      </c>
      <c r="F292" s="1446">
        <v>12.85</v>
      </c>
      <c r="K292" s="639"/>
      <c r="L292" s="639"/>
      <c r="M292" s="639"/>
      <c r="N292" s="639"/>
      <c r="O292" s="639"/>
    </row>
    <row r="293" spans="3:15">
      <c r="C293" s="1135" t="s">
        <v>24</v>
      </c>
      <c r="D293" s="1444">
        <v>5190</v>
      </c>
      <c r="E293" s="1128" t="str">
        <f t="shared" si="4"/>
        <v>GA5190</v>
      </c>
      <c r="F293" s="1446">
        <v>9.52</v>
      </c>
      <c r="K293" s="639"/>
      <c r="L293" s="639"/>
      <c r="M293" s="639"/>
      <c r="N293" s="639"/>
      <c r="O293" s="639"/>
    </row>
    <row r="294" spans="3:15">
      <c r="C294" s="1135" t="s">
        <v>24</v>
      </c>
      <c r="D294" s="1444">
        <v>5191</v>
      </c>
      <c r="E294" s="1128" t="str">
        <f t="shared" si="4"/>
        <v>GA5191</v>
      </c>
      <c r="F294" s="1446">
        <v>3.04</v>
      </c>
      <c r="K294" s="639"/>
      <c r="L294" s="639"/>
      <c r="M294" s="639"/>
      <c r="N294" s="639"/>
      <c r="O294" s="639"/>
    </row>
    <row r="295" spans="3:15">
      <c r="C295" s="1135" t="s">
        <v>24</v>
      </c>
      <c r="D295" s="1444">
        <v>5192</v>
      </c>
      <c r="E295" s="1128" t="str">
        <f t="shared" si="4"/>
        <v>GA5192</v>
      </c>
      <c r="F295" s="1446">
        <v>11.14</v>
      </c>
      <c r="K295" s="639"/>
      <c r="L295" s="639"/>
      <c r="M295" s="639"/>
      <c r="N295" s="639"/>
      <c r="O295" s="639"/>
    </row>
    <row r="296" spans="3:15">
      <c r="C296" s="1135" t="s">
        <v>24</v>
      </c>
      <c r="D296" s="1444">
        <v>5213</v>
      </c>
      <c r="E296" s="1128" t="str">
        <f t="shared" si="4"/>
        <v>GA5213</v>
      </c>
      <c r="F296" s="1446">
        <v>21.24</v>
      </c>
      <c r="K296" s="639"/>
      <c r="L296" s="639"/>
      <c r="M296" s="639"/>
      <c r="N296" s="639"/>
      <c r="O296" s="639"/>
    </row>
    <row r="297" spans="3:15">
      <c r="C297" s="1135" t="s">
        <v>24</v>
      </c>
      <c r="D297" s="1444">
        <v>5215</v>
      </c>
      <c r="E297" s="1128" t="str">
        <f t="shared" si="4"/>
        <v>GA5215</v>
      </c>
      <c r="F297" s="1446">
        <v>21.59</v>
      </c>
      <c r="K297" s="639"/>
      <c r="L297" s="639"/>
      <c r="M297" s="639"/>
      <c r="N297" s="639"/>
      <c r="O297" s="639"/>
    </row>
    <row r="298" spans="3:15">
      <c r="C298" s="1135" t="s">
        <v>24</v>
      </c>
      <c r="D298" s="1444">
        <v>5221</v>
      </c>
      <c r="E298" s="1128" t="str">
        <f t="shared" si="4"/>
        <v>GA5221</v>
      </c>
      <c r="F298" s="1446">
        <v>17.420000000000002</v>
      </c>
      <c r="K298" s="639"/>
      <c r="L298" s="639"/>
      <c r="M298" s="639"/>
      <c r="N298" s="639"/>
      <c r="O298" s="639"/>
    </row>
    <row r="299" spans="3:15">
      <c r="C299" s="1135" t="s">
        <v>24</v>
      </c>
      <c r="D299" s="1444">
        <v>5222</v>
      </c>
      <c r="E299" s="1128" t="str">
        <f t="shared" si="4"/>
        <v>GA5222</v>
      </c>
      <c r="F299" s="1446">
        <v>25.12</v>
      </c>
      <c r="K299" s="639"/>
      <c r="L299" s="639"/>
      <c r="M299" s="639"/>
      <c r="N299" s="639"/>
      <c r="O299" s="639"/>
    </row>
    <row r="300" spans="3:15">
      <c r="C300" s="1135" t="s">
        <v>24</v>
      </c>
      <c r="D300" s="1444">
        <v>5223</v>
      </c>
      <c r="E300" s="1128" t="str">
        <f t="shared" si="4"/>
        <v>GA5223</v>
      </c>
      <c r="F300" s="1446">
        <v>19.13</v>
      </c>
      <c r="K300" s="639"/>
      <c r="L300" s="639"/>
      <c r="M300" s="639"/>
      <c r="N300" s="639"/>
      <c r="O300" s="639"/>
    </row>
    <row r="301" spans="3:15">
      <c r="C301" s="1135" t="s">
        <v>24</v>
      </c>
      <c r="D301" s="1444">
        <v>5348</v>
      </c>
      <c r="E301" s="1128" t="str">
        <f t="shared" si="4"/>
        <v>GA5348</v>
      </c>
      <c r="F301" s="1446">
        <v>16.93</v>
      </c>
      <c r="K301" s="639"/>
      <c r="L301" s="639"/>
      <c r="M301" s="639"/>
      <c r="N301" s="639"/>
      <c r="O301" s="639"/>
    </row>
    <row r="302" spans="3:15">
      <c r="C302" s="1135" t="s">
        <v>24</v>
      </c>
      <c r="D302" s="1444">
        <v>5402</v>
      </c>
      <c r="E302" s="1128" t="str">
        <f t="shared" si="4"/>
        <v>GA5402</v>
      </c>
      <c r="F302" s="1446">
        <v>18.010000000000002</v>
      </c>
      <c r="K302" s="639"/>
      <c r="L302" s="639"/>
      <c r="M302" s="639"/>
      <c r="N302" s="639"/>
      <c r="O302" s="639"/>
    </row>
    <row r="303" spans="3:15">
      <c r="C303" s="1135" t="s">
        <v>24</v>
      </c>
      <c r="D303" s="1444">
        <v>5403</v>
      </c>
      <c r="E303" s="1128" t="str">
        <f t="shared" si="4"/>
        <v>GA5403</v>
      </c>
      <c r="F303" s="1446">
        <v>18.149999999999999</v>
      </c>
      <c r="K303" s="639"/>
      <c r="L303" s="639"/>
      <c r="M303" s="639"/>
      <c r="N303" s="639"/>
      <c r="O303" s="639"/>
    </row>
    <row r="304" spans="3:15">
      <c r="C304" s="1135" t="s">
        <v>24</v>
      </c>
      <c r="D304" s="1444">
        <v>5437</v>
      </c>
      <c r="E304" s="1128" t="str">
        <f t="shared" si="4"/>
        <v>GA5437</v>
      </c>
      <c r="F304" s="1446">
        <v>26.25</v>
      </c>
      <c r="K304" s="639"/>
      <c r="L304" s="639"/>
      <c r="M304" s="639"/>
      <c r="N304" s="639"/>
      <c r="O304" s="639"/>
    </row>
    <row r="305" spans="3:15">
      <c r="C305" s="1135" t="s">
        <v>24</v>
      </c>
      <c r="D305" s="1444">
        <v>5443</v>
      </c>
      <c r="E305" s="1128" t="str">
        <f t="shared" si="4"/>
        <v>GA5443</v>
      </c>
      <c r="F305" s="1446">
        <v>16.88</v>
      </c>
      <c r="K305" s="639"/>
      <c r="L305" s="639"/>
      <c r="M305" s="639"/>
      <c r="N305" s="639"/>
      <c r="O305" s="639"/>
    </row>
    <row r="306" spans="3:15">
      <c r="C306" s="1135" t="s">
        <v>24</v>
      </c>
      <c r="D306" s="1444">
        <v>5445</v>
      </c>
      <c r="E306" s="1128" t="str">
        <f t="shared" si="4"/>
        <v>GA5445</v>
      </c>
      <c r="F306" s="1446">
        <v>48.47</v>
      </c>
      <c r="K306" s="639"/>
      <c r="L306" s="639"/>
      <c r="M306" s="639"/>
      <c r="N306" s="639"/>
      <c r="O306" s="639"/>
    </row>
    <row r="307" spans="3:15">
      <c r="C307" s="1135" t="s">
        <v>24</v>
      </c>
      <c r="D307" s="1444">
        <v>5462</v>
      </c>
      <c r="E307" s="1128" t="str">
        <f t="shared" si="4"/>
        <v>GA5462</v>
      </c>
      <c r="F307" s="1446">
        <v>17.27</v>
      </c>
      <c r="K307" s="639"/>
      <c r="L307" s="639"/>
      <c r="M307" s="639"/>
      <c r="N307" s="639"/>
      <c r="O307" s="639"/>
    </row>
    <row r="308" spans="3:15">
      <c r="C308" s="1135" t="s">
        <v>24</v>
      </c>
      <c r="D308" s="1444">
        <v>5472</v>
      </c>
      <c r="E308" s="1128" t="str">
        <f t="shared" si="4"/>
        <v>GA5472</v>
      </c>
      <c r="F308" s="1446">
        <v>17.96</v>
      </c>
      <c r="K308" s="639"/>
      <c r="L308" s="639"/>
      <c r="M308" s="639"/>
      <c r="N308" s="639"/>
      <c r="O308" s="639"/>
    </row>
    <row r="309" spans="3:15">
      <c r="C309" s="1135" t="s">
        <v>24</v>
      </c>
      <c r="D309" s="1444">
        <v>5473</v>
      </c>
      <c r="E309" s="1128" t="str">
        <f t="shared" si="4"/>
        <v>GA5473</v>
      </c>
      <c r="F309" s="1446">
        <v>36.450000000000003</v>
      </c>
      <c r="K309" s="639"/>
      <c r="L309" s="639"/>
      <c r="M309" s="639"/>
      <c r="N309" s="639"/>
      <c r="O309" s="639"/>
    </row>
    <row r="310" spans="3:15">
      <c r="C310" s="1135" t="s">
        <v>24</v>
      </c>
      <c r="D310" s="1444">
        <v>5474</v>
      </c>
      <c r="E310" s="1128" t="str">
        <f t="shared" si="4"/>
        <v>GA5474</v>
      </c>
      <c r="F310" s="1446">
        <v>35.76</v>
      </c>
      <c r="K310" s="639"/>
      <c r="L310" s="639"/>
      <c r="M310" s="639"/>
      <c r="N310" s="639"/>
      <c r="O310" s="639"/>
    </row>
    <row r="311" spans="3:15">
      <c r="C311" s="1135" t="s">
        <v>24</v>
      </c>
      <c r="D311" s="1444">
        <v>5478</v>
      </c>
      <c r="E311" s="1128" t="str">
        <f t="shared" si="4"/>
        <v>GA5478</v>
      </c>
      <c r="F311" s="1446">
        <v>17.22</v>
      </c>
      <c r="K311" s="639"/>
      <c r="L311" s="639"/>
      <c r="M311" s="639"/>
      <c r="N311" s="639"/>
      <c r="O311" s="639"/>
    </row>
    <row r="312" spans="3:15">
      <c r="C312" s="1135" t="s">
        <v>24</v>
      </c>
      <c r="D312" s="1444">
        <v>5479</v>
      </c>
      <c r="E312" s="1128" t="str">
        <f t="shared" si="4"/>
        <v>GA5479</v>
      </c>
      <c r="F312" s="1446">
        <v>24.19</v>
      </c>
      <c r="K312" s="639"/>
      <c r="L312" s="639"/>
      <c r="M312" s="639"/>
      <c r="N312" s="639"/>
      <c r="O312" s="639"/>
    </row>
    <row r="313" spans="3:15">
      <c r="C313" s="1135" t="s">
        <v>24</v>
      </c>
      <c r="D313" s="1444">
        <v>5480</v>
      </c>
      <c r="E313" s="1128" t="str">
        <f t="shared" si="4"/>
        <v>GA5480</v>
      </c>
      <c r="F313" s="1446">
        <v>32.43</v>
      </c>
      <c r="K313" s="639"/>
      <c r="L313" s="639"/>
      <c r="M313" s="639"/>
      <c r="N313" s="639"/>
      <c r="O313" s="639"/>
    </row>
    <row r="314" spans="3:15">
      <c r="C314" s="1135" t="s">
        <v>24</v>
      </c>
      <c r="D314" s="1444">
        <v>5491</v>
      </c>
      <c r="E314" s="1128" t="str">
        <f t="shared" si="4"/>
        <v>GA5491</v>
      </c>
      <c r="F314" s="1446">
        <v>8.14</v>
      </c>
      <c r="K314" s="639"/>
      <c r="L314" s="639"/>
      <c r="M314" s="639"/>
      <c r="N314" s="639"/>
      <c r="O314" s="639"/>
    </row>
    <row r="315" spans="3:15">
      <c r="C315" s="1135" t="s">
        <v>24</v>
      </c>
      <c r="D315" s="1444">
        <v>5506</v>
      </c>
      <c r="E315" s="1128" t="str">
        <f t="shared" si="4"/>
        <v>GA5506</v>
      </c>
      <c r="F315" s="1446">
        <v>22.03</v>
      </c>
      <c r="K315" s="639"/>
      <c r="L315" s="639"/>
      <c r="M315" s="639"/>
      <c r="N315" s="639"/>
      <c r="O315" s="639"/>
    </row>
    <row r="316" spans="3:15">
      <c r="C316" s="1135" t="s">
        <v>24</v>
      </c>
      <c r="D316" s="1444">
        <v>5507</v>
      </c>
      <c r="E316" s="1128" t="str">
        <f t="shared" si="4"/>
        <v>GA5507</v>
      </c>
      <c r="F316" s="1446">
        <v>14.28</v>
      </c>
      <c r="K316" s="639"/>
      <c r="L316" s="639"/>
      <c r="M316" s="639"/>
      <c r="N316" s="639"/>
      <c r="O316" s="639"/>
    </row>
    <row r="317" spans="3:15">
      <c r="C317" s="1135" t="s">
        <v>24</v>
      </c>
      <c r="D317" s="1444">
        <v>5535</v>
      </c>
      <c r="E317" s="1128" t="str">
        <f t="shared" si="4"/>
        <v>GA5535</v>
      </c>
      <c r="F317" s="1446">
        <v>24.87</v>
      </c>
      <c r="K317" s="639"/>
      <c r="L317" s="639"/>
      <c r="M317" s="639"/>
      <c r="N317" s="639"/>
      <c r="O317" s="639"/>
    </row>
    <row r="318" spans="3:15">
      <c r="C318" s="1135" t="s">
        <v>24</v>
      </c>
      <c r="D318" s="1444">
        <v>5537</v>
      </c>
      <c r="E318" s="1128" t="str">
        <f t="shared" si="4"/>
        <v>GA5537</v>
      </c>
      <c r="F318" s="1446">
        <v>14.72</v>
      </c>
      <c r="K318" s="639"/>
      <c r="L318" s="639"/>
      <c r="M318" s="639"/>
      <c r="N318" s="639"/>
      <c r="O318" s="639"/>
    </row>
    <row r="319" spans="3:15">
      <c r="C319" s="1135" t="s">
        <v>24</v>
      </c>
      <c r="D319" s="1444">
        <v>5551</v>
      </c>
      <c r="E319" s="1128" t="str">
        <f t="shared" si="4"/>
        <v>GA5551</v>
      </c>
      <c r="F319" s="1446">
        <v>101.9</v>
      </c>
      <c r="K319" s="639"/>
      <c r="L319" s="639"/>
      <c r="M319" s="639"/>
      <c r="N319" s="639"/>
      <c r="O319" s="639"/>
    </row>
    <row r="320" spans="3:15">
      <c r="C320" s="1135" t="s">
        <v>24</v>
      </c>
      <c r="D320" s="1444">
        <v>5606</v>
      </c>
      <c r="E320" s="1128" t="str">
        <f t="shared" si="4"/>
        <v>GA5606</v>
      </c>
      <c r="F320" s="1446">
        <v>3.09</v>
      </c>
      <c r="K320" s="639"/>
      <c r="L320" s="639"/>
      <c r="M320" s="639"/>
      <c r="N320" s="639"/>
      <c r="O320" s="639"/>
    </row>
    <row r="321" spans="3:15">
      <c r="C321" s="1135" t="s">
        <v>24</v>
      </c>
      <c r="D321" s="1444">
        <v>5610</v>
      </c>
      <c r="E321" s="1128" t="str">
        <f t="shared" si="4"/>
        <v>GA5610</v>
      </c>
      <c r="F321" s="1446">
        <v>19.329999999999998</v>
      </c>
      <c r="K321" s="639"/>
      <c r="L321" s="639"/>
      <c r="M321" s="639"/>
      <c r="N321" s="639"/>
      <c r="O321" s="639"/>
    </row>
    <row r="322" spans="3:15">
      <c r="C322" s="1135" t="s">
        <v>24</v>
      </c>
      <c r="D322" s="1444">
        <v>5645</v>
      </c>
      <c r="E322" s="1128" t="str">
        <f t="shared" si="4"/>
        <v>GA5645</v>
      </c>
      <c r="F322" s="1446">
        <v>126.97</v>
      </c>
      <c r="K322" s="639"/>
      <c r="L322" s="639"/>
      <c r="M322" s="639"/>
      <c r="N322" s="639"/>
      <c r="O322" s="639"/>
    </row>
    <row r="323" spans="3:15">
      <c r="C323" s="1135" t="s">
        <v>24</v>
      </c>
      <c r="D323" s="1444">
        <v>5703</v>
      </c>
      <c r="E323" s="1128" t="str">
        <f t="shared" si="4"/>
        <v>GA5703</v>
      </c>
      <c r="F323" s="1446">
        <v>45.82</v>
      </c>
      <c r="K323" s="639"/>
      <c r="L323" s="639"/>
      <c r="M323" s="639"/>
      <c r="N323" s="639"/>
      <c r="O323" s="639"/>
    </row>
    <row r="324" spans="3:15">
      <c r="C324" s="1135" t="s">
        <v>24</v>
      </c>
      <c r="D324" s="1444">
        <v>5705</v>
      </c>
      <c r="E324" s="1128" t="str">
        <f t="shared" si="4"/>
        <v>GA5705</v>
      </c>
      <c r="F324" s="1446">
        <v>45.48</v>
      </c>
      <c r="K324" s="639"/>
      <c r="L324" s="639"/>
      <c r="M324" s="639"/>
      <c r="N324" s="639"/>
      <c r="O324" s="639"/>
    </row>
    <row r="325" spans="3:15">
      <c r="C325" s="1135" t="s">
        <v>24</v>
      </c>
      <c r="D325" s="1444">
        <v>5951</v>
      </c>
      <c r="E325" s="1128" t="str">
        <f t="shared" si="4"/>
        <v>GA5951</v>
      </c>
      <c r="F325" s="1446">
        <v>1.28</v>
      </c>
      <c r="K325" s="639"/>
      <c r="L325" s="639"/>
      <c r="M325" s="639"/>
      <c r="N325" s="639"/>
      <c r="O325" s="639"/>
    </row>
    <row r="326" spans="3:15">
      <c r="C326" s="1135" t="s">
        <v>24</v>
      </c>
      <c r="D326" s="1444">
        <v>6003</v>
      </c>
      <c r="E326" s="1128" t="str">
        <f t="shared" ref="E326:E389" si="5">C326&amp;TEXT(D326,"0000")</f>
        <v>GA6003</v>
      </c>
      <c r="F326" s="1446">
        <v>21.64</v>
      </c>
      <c r="K326" s="639"/>
      <c r="L326" s="639"/>
      <c r="M326" s="639"/>
      <c r="N326" s="639"/>
      <c r="O326" s="639"/>
    </row>
    <row r="327" spans="3:15">
      <c r="C327" s="1135" t="s">
        <v>24</v>
      </c>
      <c r="D327" s="1444">
        <v>6005</v>
      </c>
      <c r="E327" s="1128" t="str">
        <f t="shared" si="5"/>
        <v>GA6005</v>
      </c>
      <c r="F327" s="1446">
        <v>12.31</v>
      </c>
      <c r="K327" s="639"/>
      <c r="L327" s="639"/>
      <c r="M327" s="639"/>
      <c r="N327" s="639"/>
      <c r="O327" s="639"/>
    </row>
    <row r="328" spans="3:15">
      <c r="C328" s="1135" t="s">
        <v>24</v>
      </c>
      <c r="D328" s="1444">
        <v>6018</v>
      </c>
      <c r="E328" s="1128" t="str">
        <f t="shared" si="5"/>
        <v>GA6018</v>
      </c>
      <c r="F328" s="1446">
        <v>8.93</v>
      </c>
      <c r="K328" s="639"/>
      <c r="L328" s="639"/>
      <c r="M328" s="639"/>
      <c r="N328" s="639"/>
      <c r="O328" s="639"/>
    </row>
    <row r="329" spans="3:15">
      <c r="C329" s="1135" t="s">
        <v>24</v>
      </c>
      <c r="D329" s="1444">
        <v>6045</v>
      </c>
      <c r="E329" s="1128" t="str">
        <f t="shared" si="5"/>
        <v>GA6045</v>
      </c>
      <c r="F329" s="1446">
        <v>20.41</v>
      </c>
      <c r="K329" s="639"/>
      <c r="L329" s="639"/>
      <c r="M329" s="639"/>
      <c r="N329" s="639"/>
      <c r="O329" s="639"/>
    </row>
    <row r="330" spans="3:15">
      <c r="C330" s="1135" t="s">
        <v>24</v>
      </c>
      <c r="D330" s="1444">
        <v>6204</v>
      </c>
      <c r="E330" s="1128" t="str">
        <f t="shared" si="5"/>
        <v>GA6204</v>
      </c>
      <c r="F330" s="1446">
        <v>23.65</v>
      </c>
      <c r="K330" s="639"/>
      <c r="L330" s="639"/>
      <c r="M330" s="639"/>
      <c r="N330" s="639"/>
      <c r="O330" s="639"/>
    </row>
    <row r="331" spans="3:15">
      <c r="C331" s="1135" t="s">
        <v>24</v>
      </c>
      <c r="D331" s="1444">
        <v>6206</v>
      </c>
      <c r="E331" s="1128" t="str">
        <f t="shared" si="5"/>
        <v>GA6206</v>
      </c>
      <c r="F331" s="1446">
        <v>10.84</v>
      </c>
      <c r="K331" s="639"/>
      <c r="L331" s="639"/>
      <c r="M331" s="639"/>
      <c r="N331" s="639"/>
      <c r="O331" s="639"/>
    </row>
    <row r="332" spans="3:15">
      <c r="C332" s="1135" t="s">
        <v>24</v>
      </c>
      <c r="D332" s="1444">
        <v>6213</v>
      </c>
      <c r="E332" s="1128" t="str">
        <f t="shared" si="5"/>
        <v>GA6213</v>
      </c>
      <c r="F332" s="1446">
        <v>5.3</v>
      </c>
      <c r="K332" s="639"/>
      <c r="L332" s="639"/>
      <c r="M332" s="639"/>
      <c r="N332" s="639"/>
      <c r="O332" s="639"/>
    </row>
    <row r="333" spans="3:15">
      <c r="C333" s="1135" t="s">
        <v>24</v>
      </c>
      <c r="D333" s="1444">
        <v>6214</v>
      </c>
      <c r="E333" s="1128" t="str">
        <f t="shared" si="5"/>
        <v>GA6214</v>
      </c>
      <c r="F333" s="1446">
        <v>6.87</v>
      </c>
      <c r="K333" s="639"/>
      <c r="L333" s="639"/>
      <c r="M333" s="639"/>
      <c r="N333" s="639"/>
      <c r="O333" s="639"/>
    </row>
    <row r="334" spans="3:15">
      <c r="C334" s="1135" t="s">
        <v>24</v>
      </c>
      <c r="D334" s="1444">
        <v>6216</v>
      </c>
      <c r="E334" s="1128" t="str">
        <f t="shared" si="5"/>
        <v>GA6216</v>
      </c>
      <c r="F334" s="1446">
        <v>19.920000000000002</v>
      </c>
      <c r="K334" s="639"/>
      <c r="L334" s="639"/>
      <c r="M334" s="639"/>
      <c r="N334" s="639"/>
      <c r="O334" s="639"/>
    </row>
    <row r="335" spans="3:15">
      <c r="C335" s="1135" t="s">
        <v>24</v>
      </c>
      <c r="D335" s="1444">
        <v>6217</v>
      </c>
      <c r="E335" s="1128" t="str">
        <f t="shared" si="5"/>
        <v>GA6217</v>
      </c>
      <c r="F335" s="1446">
        <v>14.67</v>
      </c>
      <c r="K335" s="639"/>
      <c r="L335" s="639"/>
      <c r="M335" s="639"/>
      <c r="N335" s="639"/>
      <c r="O335" s="639"/>
    </row>
    <row r="336" spans="3:15">
      <c r="C336" s="1135" t="s">
        <v>24</v>
      </c>
      <c r="D336" s="1444">
        <v>6229</v>
      </c>
      <c r="E336" s="1128" t="str">
        <f t="shared" si="5"/>
        <v>GA6229</v>
      </c>
      <c r="F336" s="1446">
        <v>16.53</v>
      </c>
      <c r="K336" s="639"/>
      <c r="L336" s="639"/>
      <c r="M336" s="639"/>
      <c r="N336" s="639"/>
      <c r="O336" s="639"/>
    </row>
    <row r="337" spans="3:15">
      <c r="C337" s="1135" t="s">
        <v>24</v>
      </c>
      <c r="D337" s="1444">
        <v>6233</v>
      </c>
      <c r="E337" s="1128" t="str">
        <f t="shared" si="5"/>
        <v>GA6233</v>
      </c>
      <c r="F337" s="1446">
        <v>10.16</v>
      </c>
      <c r="K337" s="639"/>
      <c r="L337" s="639"/>
      <c r="M337" s="639"/>
      <c r="N337" s="639"/>
      <c r="O337" s="639"/>
    </row>
    <row r="338" spans="3:15">
      <c r="C338" s="1135" t="s">
        <v>24</v>
      </c>
      <c r="D338" s="1444">
        <v>6235</v>
      </c>
      <c r="E338" s="1128" t="str">
        <f t="shared" si="5"/>
        <v>GA6235</v>
      </c>
      <c r="F338" s="1446">
        <v>19.72</v>
      </c>
      <c r="K338" s="639"/>
      <c r="L338" s="639"/>
      <c r="M338" s="639"/>
      <c r="N338" s="639"/>
      <c r="O338" s="639"/>
    </row>
    <row r="339" spans="3:15">
      <c r="C339" s="1135" t="s">
        <v>24</v>
      </c>
      <c r="D339" s="1444">
        <v>6236</v>
      </c>
      <c r="E339" s="1128" t="str">
        <f t="shared" si="5"/>
        <v>GA6236</v>
      </c>
      <c r="F339" s="1446">
        <v>25.71</v>
      </c>
      <c r="K339" s="639"/>
      <c r="L339" s="639"/>
      <c r="M339" s="639"/>
      <c r="N339" s="639"/>
      <c r="O339" s="639"/>
    </row>
    <row r="340" spans="3:15">
      <c r="C340" s="1135" t="s">
        <v>24</v>
      </c>
      <c r="D340" s="1444">
        <v>6237</v>
      </c>
      <c r="E340" s="1128" t="str">
        <f t="shared" si="5"/>
        <v>GA6237</v>
      </c>
      <c r="F340" s="1446">
        <v>5.4</v>
      </c>
      <c r="K340" s="639"/>
      <c r="L340" s="639"/>
      <c r="M340" s="639"/>
      <c r="N340" s="639"/>
      <c r="O340" s="639"/>
    </row>
    <row r="341" spans="3:15">
      <c r="C341" s="1135" t="s">
        <v>24</v>
      </c>
      <c r="D341" s="1444">
        <v>6251</v>
      </c>
      <c r="E341" s="1128" t="str">
        <f t="shared" si="5"/>
        <v>GA6251</v>
      </c>
      <c r="F341" s="1446">
        <v>13.54</v>
      </c>
      <c r="K341" s="639"/>
      <c r="L341" s="639"/>
      <c r="M341" s="639"/>
      <c r="N341" s="639"/>
      <c r="O341" s="639"/>
    </row>
    <row r="342" spans="3:15">
      <c r="C342" s="1135" t="s">
        <v>24</v>
      </c>
      <c r="D342" s="1444">
        <v>6252</v>
      </c>
      <c r="E342" s="1128" t="str">
        <f t="shared" si="5"/>
        <v>GA6252</v>
      </c>
      <c r="F342" s="1446">
        <v>13.89</v>
      </c>
      <c r="K342" s="639"/>
      <c r="L342" s="639"/>
      <c r="M342" s="639"/>
      <c r="N342" s="639"/>
      <c r="O342" s="639"/>
    </row>
    <row r="343" spans="3:15">
      <c r="C343" s="1135" t="s">
        <v>24</v>
      </c>
      <c r="D343" s="1444">
        <v>6306</v>
      </c>
      <c r="E343" s="1128" t="str">
        <f t="shared" si="5"/>
        <v>GA6306</v>
      </c>
      <c r="F343" s="1446">
        <v>17.47</v>
      </c>
      <c r="K343" s="639"/>
      <c r="L343" s="639"/>
      <c r="M343" s="639"/>
      <c r="N343" s="639"/>
      <c r="O343" s="639"/>
    </row>
    <row r="344" spans="3:15">
      <c r="C344" s="1135" t="s">
        <v>24</v>
      </c>
      <c r="D344" s="1444">
        <v>6319</v>
      </c>
      <c r="E344" s="1128" t="str">
        <f t="shared" si="5"/>
        <v>GA6319</v>
      </c>
      <c r="F344" s="1446">
        <v>14.08</v>
      </c>
      <c r="K344" s="639"/>
      <c r="L344" s="639"/>
      <c r="M344" s="639"/>
      <c r="N344" s="639"/>
      <c r="O344" s="639"/>
    </row>
    <row r="345" spans="3:15">
      <c r="C345" s="1135" t="s">
        <v>24</v>
      </c>
      <c r="D345" s="1444">
        <v>6325</v>
      </c>
      <c r="E345" s="1128" t="str">
        <f t="shared" si="5"/>
        <v>GA6325</v>
      </c>
      <c r="F345" s="1446">
        <v>13.88</v>
      </c>
      <c r="K345" s="639"/>
      <c r="L345" s="639"/>
      <c r="M345" s="639"/>
      <c r="N345" s="639"/>
      <c r="O345" s="639"/>
    </row>
    <row r="346" spans="3:15">
      <c r="C346" s="1135" t="s">
        <v>24</v>
      </c>
      <c r="D346" s="1444">
        <v>6400</v>
      </c>
      <c r="E346" s="1128" t="str">
        <f t="shared" si="5"/>
        <v>GA6400</v>
      </c>
      <c r="F346" s="1446">
        <v>21.05</v>
      </c>
      <c r="K346" s="639"/>
      <c r="L346" s="639"/>
      <c r="M346" s="639"/>
      <c r="N346" s="639"/>
      <c r="O346" s="639"/>
    </row>
    <row r="347" spans="3:15">
      <c r="C347" s="1135" t="s">
        <v>24</v>
      </c>
      <c r="D347" s="1444">
        <v>6503</v>
      </c>
      <c r="E347" s="1128" t="str">
        <f t="shared" si="5"/>
        <v>GA6503</v>
      </c>
      <c r="F347" s="1446">
        <v>7.41</v>
      </c>
      <c r="K347" s="639"/>
      <c r="L347" s="639"/>
      <c r="M347" s="639"/>
      <c r="N347" s="639"/>
      <c r="O347" s="639"/>
    </row>
    <row r="348" spans="3:15">
      <c r="C348" s="1135" t="s">
        <v>24</v>
      </c>
      <c r="D348" s="1444">
        <v>6504</v>
      </c>
      <c r="E348" s="1128" t="str">
        <f t="shared" si="5"/>
        <v>GA6504</v>
      </c>
      <c r="F348" s="1446">
        <v>9.7100000000000009</v>
      </c>
      <c r="K348" s="639"/>
      <c r="L348" s="639"/>
      <c r="M348" s="639"/>
      <c r="N348" s="639"/>
      <c r="O348" s="639"/>
    </row>
    <row r="349" spans="3:15">
      <c r="C349" s="1135" t="s">
        <v>24</v>
      </c>
      <c r="D349" s="1444">
        <v>6702</v>
      </c>
      <c r="E349" s="1128" t="str">
        <f t="shared" si="5"/>
        <v>GA6702</v>
      </c>
      <c r="F349" s="1446">
        <v>19.38</v>
      </c>
      <c r="K349" s="639"/>
      <c r="L349" s="639"/>
      <c r="M349" s="639"/>
      <c r="N349" s="639"/>
      <c r="O349" s="639"/>
    </row>
    <row r="350" spans="3:15">
      <c r="C350" s="1135" t="s">
        <v>24</v>
      </c>
      <c r="D350" s="1444">
        <v>6703</v>
      </c>
      <c r="E350" s="1128" t="str">
        <f t="shared" si="5"/>
        <v>GA6703</v>
      </c>
      <c r="F350" s="1446">
        <v>30.6</v>
      </c>
      <c r="K350" s="639"/>
      <c r="L350" s="639"/>
      <c r="M350" s="639"/>
      <c r="N350" s="639"/>
      <c r="O350" s="639"/>
    </row>
    <row r="351" spans="3:15">
      <c r="C351" s="1135" t="s">
        <v>24</v>
      </c>
      <c r="D351" s="1444">
        <v>6704</v>
      </c>
      <c r="E351" s="1128" t="str">
        <f t="shared" si="5"/>
        <v>GA6704</v>
      </c>
      <c r="F351" s="1446">
        <v>21.54</v>
      </c>
      <c r="K351" s="639"/>
      <c r="L351" s="639"/>
      <c r="M351" s="639"/>
      <c r="N351" s="639"/>
      <c r="O351" s="639"/>
    </row>
    <row r="352" spans="3:15">
      <c r="C352" s="1135" t="s">
        <v>24</v>
      </c>
      <c r="D352" s="1444">
        <v>6801</v>
      </c>
      <c r="E352" s="1128" t="str">
        <f t="shared" si="5"/>
        <v>GA6801</v>
      </c>
      <c r="F352" s="1446">
        <v>13.94</v>
      </c>
      <c r="K352" s="639"/>
      <c r="L352" s="639"/>
      <c r="M352" s="639"/>
      <c r="N352" s="639"/>
      <c r="O352" s="639"/>
    </row>
    <row r="353" spans="3:15">
      <c r="C353" s="1135" t="s">
        <v>24</v>
      </c>
      <c r="D353" s="1444">
        <v>6811</v>
      </c>
      <c r="E353" s="1128" t="str">
        <f t="shared" si="5"/>
        <v>GA6811</v>
      </c>
      <c r="F353" s="1446">
        <v>14.03</v>
      </c>
      <c r="K353" s="639"/>
      <c r="L353" s="639"/>
      <c r="M353" s="639"/>
      <c r="N353" s="639"/>
      <c r="O353" s="639"/>
    </row>
    <row r="354" spans="3:15">
      <c r="C354" s="1135" t="s">
        <v>24</v>
      </c>
      <c r="D354" s="1444">
        <v>6824</v>
      </c>
      <c r="E354" s="1128" t="str">
        <f t="shared" si="5"/>
        <v>GA6824</v>
      </c>
      <c r="F354" s="1446">
        <v>25.94</v>
      </c>
      <c r="K354" s="639"/>
      <c r="L354" s="639"/>
      <c r="M354" s="639"/>
      <c r="N354" s="639"/>
      <c r="O354" s="639"/>
    </row>
    <row r="355" spans="3:15">
      <c r="C355" s="1135" t="s">
        <v>24</v>
      </c>
      <c r="D355" s="1444">
        <v>6826</v>
      </c>
      <c r="E355" s="1128" t="str">
        <f t="shared" si="5"/>
        <v>GA6826</v>
      </c>
      <c r="F355" s="1446">
        <v>17.09</v>
      </c>
      <c r="K355" s="639"/>
      <c r="L355" s="639"/>
      <c r="M355" s="639"/>
      <c r="N355" s="639"/>
      <c r="O355" s="639"/>
    </row>
    <row r="356" spans="3:15">
      <c r="C356" s="1135" t="s">
        <v>24</v>
      </c>
      <c r="D356" s="1444">
        <v>6834</v>
      </c>
      <c r="E356" s="1128" t="str">
        <f t="shared" si="5"/>
        <v>GA6834</v>
      </c>
      <c r="F356" s="1446">
        <v>11.28</v>
      </c>
      <c r="K356" s="639"/>
      <c r="L356" s="639"/>
      <c r="M356" s="639"/>
      <c r="N356" s="639"/>
      <c r="O356" s="639"/>
    </row>
    <row r="357" spans="3:15">
      <c r="C357" s="1135" t="s">
        <v>24</v>
      </c>
      <c r="D357" s="1444">
        <v>6836</v>
      </c>
      <c r="E357" s="1128" t="str">
        <f t="shared" si="5"/>
        <v>GA6836</v>
      </c>
      <c r="F357" s="1446">
        <v>10.199999999999999</v>
      </c>
      <c r="K357" s="639"/>
      <c r="L357" s="639"/>
      <c r="M357" s="639"/>
      <c r="N357" s="639"/>
      <c r="O357" s="639"/>
    </row>
    <row r="358" spans="3:15">
      <c r="C358" s="1135" t="s">
        <v>24</v>
      </c>
      <c r="D358" s="1444">
        <v>6843</v>
      </c>
      <c r="E358" s="1128" t="str">
        <f t="shared" si="5"/>
        <v>GA6843</v>
      </c>
      <c r="F358" s="1446">
        <v>34.74</v>
      </c>
      <c r="K358" s="639"/>
      <c r="L358" s="639"/>
      <c r="M358" s="639"/>
      <c r="N358" s="639"/>
      <c r="O358" s="639"/>
    </row>
    <row r="359" spans="3:15">
      <c r="C359" s="1135" t="s">
        <v>24</v>
      </c>
      <c r="D359" s="1444">
        <v>6845</v>
      </c>
      <c r="E359" s="1128" t="str">
        <f t="shared" si="5"/>
        <v>GA6845</v>
      </c>
      <c r="F359" s="1446">
        <v>16.18</v>
      </c>
      <c r="K359" s="639"/>
      <c r="L359" s="639"/>
      <c r="M359" s="639"/>
      <c r="N359" s="639"/>
      <c r="O359" s="639"/>
    </row>
    <row r="360" spans="3:15">
      <c r="C360" s="1135" t="s">
        <v>24</v>
      </c>
      <c r="D360" s="1444">
        <v>6854</v>
      </c>
      <c r="E360" s="1128" t="str">
        <f t="shared" si="5"/>
        <v>GA6854</v>
      </c>
      <c r="F360" s="1446">
        <v>14.23</v>
      </c>
      <c r="K360" s="639"/>
      <c r="L360" s="639"/>
      <c r="M360" s="639"/>
      <c r="N360" s="639"/>
      <c r="O360" s="639"/>
    </row>
    <row r="361" spans="3:15">
      <c r="C361" s="1135" t="s">
        <v>24</v>
      </c>
      <c r="D361" s="1444">
        <v>6872</v>
      </c>
      <c r="E361" s="1128" t="str">
        <f t="shared" si="5"/>
        <v>GA6872</v>
      </c>
      <c r="F361" s="1446">
        <v>31.69</v>
      </c>
      <c r="K361" s="639"/>
      <c r="L361" s="639"/>
      <c r="M361" s="639"/>
      <c r="N361" s="639"/>
      <c r="O361" s="639"/>
    </row>
    <row r="362" spans="3:15">
      <c r="C362" s="1135" t="s">
        <v>24</v>
      </c>
      <c r="D362" s="1444">
        <v>6874</v>
      </c>
      <c r="E362" s="1128" t="str">
        <f t="shared" si="5"/>
        <v>GA6874</v>
      </c>
      <c r="F362" s="1446">
        <v>51.89</v>
      </c>
      <c r="K362" s="639"/>
      <c r="L362" s="639"/>
      <c r="M362" s="639"/>
      <c r="N362" s="639"/>
      <c r="O362" s="639"/>
    </row>
    <row r="363" spans="3:15">
      <c r="C363" s="1135" t="s">
        <v>24</v>
      </c>
      <c r="D363" s="1444">
        <v>6882</v>
      </c>
      <c r="E363" s="1128" t="str">
        <f t="shared" si="5"/>
        <v>GA6882</v>
      </c>
      <c r="F363" s="1446">
        <v>9.42</v>
      </c>
      <c r="K363" s="639"/>
      <c r="L363" s="639"/>
      <c r="M363" s="639"/>
      <c r="N363" s="639"/>
      <c r="O363" s="639"/>
    </row>
    <row r="364" spans="3:15">
      <c r="C364" s="1135" t="s">
        <v>24</v>
      </c>
      <c r="D364" s="1444">
        <v>6884</v>
      </c>
      <c r="E364" s="1128" t="str">
        <f t="shared" si="5"/>
        <v>GA6884</v>
      </c>
      <c r="F364" s="1446">
        <v>20.21</v>
      </c>
      <c r="K364" s="639"/>
      <c r="L364" s="639"/>
      <c r="M364" s="639"/>
      <c r="N364" s="639"/>
      <c r="O364" s="639"/>
    </row>
    <row r="365" spans="3:15">
      <c r="C365" s="1135" t="s">
        <v>24</v>
      </c>
      <c r="D365" s="1444">
        <v>7016</v>
      </c>
      <c r="E365" s="1128" t="str">
        <f t="shared" si="5"/>
        <v>GA7016</v>
      </c>
      <c r="F365" s="1446">
        <v>33.36</v>
      </c>
      <c r="K365" s="639"/>
      <c r="L365" s="639"/>
      <c r="M365" s="639"/>
      <c r="N365" s="639"/>
      <c r="O365" s="639"/>
    </row>
    <row r="366" spans="3:15">
      <c r="C366" s="1135" t="s">
        <v>24</v>
      </c>
      <c r="D366" s="1444">
        <v>7024</v>
      </c>
      <c r="E366" s="1128" t="str">
        <f t="shared" si="5"/>
        <v>GA7024</v>
      </c>
      <c r="F366" s="1446">
        <v>37.090000000000003</v>
      </c>
      <c r="K366" s="639"/>
      <c r="L366" s="639"/>
      <c r="M366" s="639"/>
      <c r="N366" s="639"/>
      <c r="O366" s="639"/>
    </row>
    <row r="367" spans="3:15">
      <c r="C367" s="1135" t="s">
        <v>24</v>
      </c>
      <c r="D367" s="1444">
        <v>7038</v>
      </c>
      <c r="E367" s="1128" t="str">
        <f t="shared" si="5"/>
        <v>GA7038</v>
      </c>
      <c r="F367" s="1446">
        <v>14.08</v>
      </c>
      <c r="K367" s="639"/>
      <c r="L367" s="639"/>
      <c r="M367" s="639"/>
      <c r="N367" s="639"/>
      <c r="O367" s="639"/>
    </row>
    <row r="368" spans="3:15">
      <c r="C368" s="1135" t="s">
        <v>24</v>
      </c>
      <c r="D368" s="1444">
        <v>7046</v>
      </c>
      <c r="E368" s="1128" t="str">
        <f t="shared" si="5"/>
        <v>GA7046</v>
      </c>
      <c r="F368" s="1446">
        <v>30.02</v>
      </c>
      <c r="K368" s="639"/>
      <c r="L368" s="639"/>
      <c r="M368" s="639"/>
      <c r="N368" s="639"/>
      <c r="O368" s="639"/>
    </row>
    <row r="369" spans="3:15">
      <c r="C369" s="1135" t="s">
        <v>24</v>
      </c>
      <c r="D369" s="1444">
        <v>7047</v>
      </c>
      <c r="E369" s="1128" t="str">
        <f t="shared" si="5"/>
        <v>GA7047</v>
      </c>
      <c r="F369" s="1446">
        <v>52.76</v>
      </c>
      <c r="K369" s="639"/>
      <c r="L369" s="639"/>
      <c r="M369" s="639"/>
      <c r="N369" s="639"/>
      <c r="O369" s="639"/>
    </row>
    <row r="370" spans="3:15">
      <c r="C370" s="1135" t="s">
        <v>24</v>
      </c>
      <c r="D370" s="1444">
        <v>7050</v>
      </c>
      <c r="E370" s="1128" t="str">
        <f t="shared" si="5"/>
        <v>GA7050</v>
      </c>
      <c r="F370" s="1446">
        <v>22.26</v>
      </c>
      <c r="K370" s="639"/>
      <c r="L370" s="639"/>
      <c r="M370" s="639"/>
      <c r="N370" s="639"/>
      <c r="O370" s="639"/>
    </row>
    <row r="371" spans="3:15">
      <c r="C371" s="1135" t="s">
        <v>24</v>
      </c>
      <c r="D371" s="1444">
        <v>7090</v>
      </c>
      <c r="E371" s="1128" t="str">
        <f t="shared" si="5"/>
        <v>GA7090</v>
      </c>
      <c r="F371" s="1446">
        <v>15.65</v>
      </c>
      <c r="K371" s="639"/>
      <c r="L371" s="639"/>
      <c r="M371" s="639"/>
      <c r="N371" s="639"/>
      <c r="O371" s="639"/>
    </row>
    <row r="372" spans="3:15">
      <c r="C372" s="1135" t="s">
        <v>24</v>
      </c>
      <c r="D372" s="1444">
        <v>7098</v>
      </c>
      <c r="E372" s="1128" t="str">
        <f t="shared" si="5"/>
        <v>GA7098</v>
      </c>
      <c r="F372" s="1446">
        <v>33.36</v>
      </c>
      <c r="K372" s="639"/>
      <c r="L372" s="639"/>
      <c r="M372" s="639"/>
      <c r="N372" s="639"/>
      <c r="O372" s="639"/>
    </row>
    <row r="373" spans="3:15">
      <c r="C373" s="1135" t="s">
        <v>24</v>
      </c>
      <c r="D373" s="1444">
        <v>7099</v>
      </c>
      <c r="E373" s="1128" t="str">
        <f t="shared" si="5"/>
        <v>GA7099</v>
      </c>
      <c r="F373" s="1446">
        <v>47.49</v>
      </c>
      <c r="K373" s="639"/>
      <c r="L373" s="639"/>
      <c r="M373" s="639"/>
      <c r="N373" s="639"/>
      <c r="O373" s="639"/>
    </row>
    <row r="374" spans="3:15">
      <c r="C374" s="1135" t="s">
        <v>24</v>
      </c>
      <c r="D374" s="1444">
        <v>7133</v>
      </c>
      <c r="E374" s="1128" t="str">
        <f t="shared" si="5"/>
        <v>GA7133</v>
      </c>
      <c r="F374" s="1446">
        <v>8.98</v>
      </c>
      <c r="K374" s="639"/>
      <c r="L374" s="639"/>
      <c r="M374" s="639"/>
      <c r="N374" s="639"/>
      <c r="O374" s="639"/>
    </row>
    <row r="375" spans="3:15">
      <c r="C375" s="1135" t="s">
        <v>24</v>
      </c>
      <c r="D375" s="1444">
        <v>7151</v>
      </c>
      <c r="E375" s="1128" t="str">
        <f t="shared" si="5"/>
        <v>GA7151</v>
      </c>
      <c r="F375" s="1446">
        <v>10.89</v>
      </c>
      <c r="K375" s="639"/>
      <c r="L375" s="639"/>
      <c r="M375" s="639"/>
      <c r="N375" s="639"/>
      <c r="O375" s="639"/>
    </row>
    <row r="376" spans="3:15">
      <c r="C376" s="1135" t="s">
        <v>24</v>
      </c>
      <c r="D376" s="1444">
        <v>7152</v>
      </c>
      <c r="E376" s="1128" t="str">
        <f t="shared" si="5"/>
        <v>GA7152</v>
      </c>
      <c r="F376" s="1446">
        <v>17.239999999999998</v>
      </c>
      <c r="K376" s="639"/>
      <c r="L376" s="639"/>
      <c r="M376" s="639"/>
      <c r="N376" s="639"/>
      <c r="O376" s="639"/>
    </row>
    <row r="377" spans="3:15">
      <c r="C377" s="1135" t="s">
        <v>24</v>
      </c>
      <c r="D377" s="1444">
        <v>7153</v>
      </c>
      <c r="E377" s="1128" t="str">
        <f t="shared" si="5"/>
        <v>GA7153</v>
      </c>
      <c r="F377" s="1446">
        <v>12.12</v>
      </c>
      <c r="K377" s="639"/>
      <c r="L377" s="639"/>
      <c r="M377" s="639"/>
      <c r="N377" s="639"/>
      <c r="O377" s="639"/>
    </row>
    <row r="378" spans="3:15">
      <c r="C378" s="1135" t="s">
        <v>24</v>
      </c>
      <c r="D378" s="1444">
        <v>7219</v>
      </c>
      <c r="E378" s="1128" t="str">
        <f t="shared" si="5"/>
        <v>GA7219</v>
      </c>
      <c r="F378" s="1446">
        <v>21.34</v>
      </c>
      <c r="K378" s="639"/>
      <c r="L378" s="639"/>
      <c r="M378" s="639"/>
      <c r="N378" s="639"/>
      <c r="O378" s="639"/>
    </row>
    <row r="379" spans="3:15">
      <c r="C379" s="1135" t="s">
        <v>24</v>
      </c>
      <c r="D379" s="1444">
        <v>7222</v>
      </c>
      <c r="E379" s="1128" t="str">
        <f t="shared" si="5"/>
        <v>GA7222</v>
      </c>
      <c r="F379" s="1446">
        <v>24.28</v>
      </c>
      <c r="K379" s="639"/>
      <c r="L379" s="639"/>
      <c r="M379" s="639"/>
      <c r="N379" s="639"/>
      <c r="O379" s="639"/>
    </row>
    <row r="380" spans="3:15">
      <c r="C380" s="1135" t="s">
        <v>24</v>
      </c>
      <c r="D380" s="1444">
        <v>7225</v>
      </c>
      <c r="E380" s="1128" t="str">
        <f t="shared" si="5"/>
        <v>GA7225</v>
      </c>
      <c r="F380" s="1446">
        <v>19.18</v>
      </c>
      <c r="K380" s="639"/>
      <c r="L380" s="639"/>
      <c r="M380" s="639"/>
      <c r="N380" s="639"/>
      <c r="O380" s="639"/>
    </row>
    <row r="381" spans="3:15">
      <c r="C381" s="1135" t="s">
        <v>24</v>
      </c>
      <c r="D381" s="1444">
        <v>7230</v>
      </c>
      <c r="E381" s="1128" t="str">
        <f t="shared" si="5"/>
        <v>GA7230</v>
      </c>
      <c r="F381" s="1446">
        <v>26</v>
      </c>
      <c r="K381" s="639"/>
      <c r="L381" s="639"/>
      <c r="M381" s="639"/>
      <c r="N381" s="639"/>
      <c r="O381" s="639"/>
    </row>
    <row r="382" spans="3:15">
      <c r="C382" s="1135" t="s">
        <v>24</v>
      </c>
      <c r="D382" s="1444">
        <v>7231</v>
      </c>
      <c r="E382" s="1128" t="str">
        <f t="shared" si="5"/>
        <v>GA7231</v>
      </c>
      <c r="F382" s="1446">
        <v>32.479999999999997</v>
      </c>
      <c r="K382" s="639"/>
      <c r="L382" s="639"/>
      <c r="M382" s="639"/>
      <c r="N382" s="639"/>
      <c r="O382" s="639"/>
    </row>
    <row r="383" spans="3:15">
      <c r="C383" s="1135" t="s">
        <v>24</v>
      </c>
      <c r="D383" s="1444">
        <v>7232</v>
      </c>
      <c r="E383" s="1128" t="str">
        <f t="shared" si="5"/>
        <v>GA7232</v>
      </c>
      <c r="F383" s="1446">
        <v>25.31</v>
      </c>
      <c r="K383" s="639"/>
      <c r="L383" s="639"/>
      <c r="M383" s="639"/>
      <c r="N383" s="639"/>
      <c r="O383" s="639"/>
    </row>
    <row r="384" spans="3:15">
      <c r="C384" s="1135" t="s">
        <v>24</v>
      </c>
      <c r="D384" s="1444">
        <v>7309</v>
      </c>
      <c r="E384" s="1128" t="str">
        <f t="shared" si="5"/>
        <v>GA7309</v>
      </c>
      <c r="F384" s="1446">
        <v>59.72</v>
      </c>
      <c r="K384" s="639"/>
      <c r="L384" s="639"/>
      <c r="M384" s="639"/>
      <c r="N384" s="639"/>
      <c r="O384" s="639"/>
    </row>
    <row r="385" spans="3:15">
      <c r="C385" s="1135" t="s">
        <v>24</v>
      </c>
      <c r="D385" s="1444">
        <v>7313</v>
      </c>
      <c r="E385" s="1128" t="str">
        <f t="shared" si="5"/>
        <v>GA7313</v>
      </c>
      <c r="F385" s="1446">
        <v>21.06</v>
      </c>
      <c r="K385" s="639"/>
      <c r="L385" s="639"/>
      <c r="M385" s="639"/>
      <c r="N385" s="639"/>
      <c r="O385" s="639"/>
    </row>
    <row r="386" spans="3:15">
      <c r="C386" s="1135" t="s">
        <v>24</v>
      </c>
      <c r="D386" s="1444">
        <v>7317</v>
      </c>
      <c r="E386" s="1128" t="str">
        <f t="shared" si="5"/>
        <v>GA7317</v>
      </c>
      <c r="F386" s="1446">
        <v>34.08</v>
      </c>
      <c r="K386" s="639"/>
      <c r="L386" s="639"/>
      <c r="M386" s="639"/>
      <c r="N386" s="639"/>
      <c r="O386" s="639"/>
    </row>
    <row r="387" spans="3:15">
      <c r="C387" s="1135" t="s">
        <v>24</v>
      </c>
      <c r="D387" s="1444">
        <v>7327</v>
      </c>
      <c r="E387" s="1128" t="str">
        <f t="shared" si="5"/>
        <v>GA7327</v>
      </c>
      <c r="F387" s="1446">
        <v>56.62</v>
      </c>
      <c r="K387" s="639"/>
      <c r="L387" s="639"/>
      <c r="M387" s="639"/>
      <c r="N387" s="639"/>
      <c r="O387" s="639"/>
    </row>
    <row r="388" spans="3:15">
      <c r="C388" s="1135" t="s">
        <v>24</v>
      </c>
      <c r="D388" s="1444">
        <v>7333</v>
      </c>
      <c r="E388" s="1128" t="str">
        <f t="shared" si="5"/>
        <v>GA7333</v>
      </c>
      <c r="F388" s="1446">
        <v>12.61</v>
      </c>
      <c r="K388" s="639"/>
      <c r="L388" s="639"/>
      <c r="M388" s="639"/>
      <c r="N388" s="639"/>
      <c r="O388" s="639"/>
    </row>
    <row r="389" spans="3:15">
      <c r="C389" s="1135" t="s">
        <v>24</v>
      </c>
      <c r="D389" s="1444">
        <v>7335</v>
      </c>
      <c r="E389" s="1128" t="str">
        <f t="shared" si="5"/>
        <v>GA7335</v>
      </c>
      <c r="F389" s="1446">
        <v>14.03</v>
      </c>
      <c r="K389" s="639"/>
      <c r="L389" s="639"/>
      <c r="M389" s="639"/>
      <c r="N389" s="639"/>
      <c r="O389" s="639"/>
    </row>
    <row r="390" spans="3:15">
      <c r="C390" s="1135" t="s">
        <v>24</v>
      </c>
      <c r="D390" s="1444">
        <v>7337</v>
      </c>
      <c r="E390" s="1128" t="str">
        <f t="shared" ref="E390:E453" si="6">C390&amp;TEXT(D390,"0000")</f>
        <v>GA7337</v>
      </c>
      <c r="F390" s="1446">
        <v>19.96</v>
      </c>
      <c r="K390" s="639"/>
      <c r="L390" s="639"/>
      <c r="M390" s="639"/>
      <c r="N390" s="639"/>
      <c r="O390" s="639"/>
    </row>
    <row r="391" spans="3:15">
      <c r="C391" s="1135" t="s">
        <v>24</v>
      </c>
      <c r="D391" s="1444">
        <v>7350</v>
      </c>
      <c r="E391" s="1128" t="str">
        <f t="shared" si="6"/>
        <v>GA7350</v>
      </c>
      <c r="F391" s="1446">
        <v>40.85</v>
      </c>
      <c r="K391" s="639"/>
      <c r="L391" s="639"/>
      <c r="M391" s="639"/>
      <c r="N391" s="639"/>
      <c r="O391" s="639"/>
    </row>
    <row r="392" spans="3:15">
      <c r="C392" s="1135" t="s">
        <v>24</v>
      </c>
      <c r="D392" s="1444">
        <v>7360</v>
      </c>
      <c r="E392" s="1128" t="str">
        <f t="shared" si="6"/>
        <v>GA7360</v>
      </c>
      <c r="F392" s="1446">
        <v>15.21</v>
      </c>
      <c r="K392" s="639"/>
      <c r="L392" s="639"/>
      <c r="M392" s="639"/>
      <c r="N392" s="639"/>
      <c r="O392" s="639"/>
    </row>
    <row r="393" spans="3:15">
      <c r="C393" s="1135" t="s">
        <v>24</v>
      </c>
      <c r="D393" s="1444">
        <v>7370</v>
      </c>
      <c r="E393" s="1128" t="str">
        <f t="shared" si="6"/>
        <v>GA7370</v>
      </c>
      <c r="F393" s="1446">
        <v>18.399999999999999</v>
      </c>
      <c r="K393" s="639"/>
      <c r="L393" s="639"/>
      <c r="M393" s="639"/>
      <c r="N393" s="639"/>
      <c r="O393" s="639"/>
    </row>
    <row r="394" spans="3:15">
      <c r="C394" s="1135" t="s">
        <v>24</v>
      </c>
      <c r="D394" s="1444">
        <v>7380</v>
      </c>
      <c r="E394" s="1128" t="str">
        <f t="shared" si="6"/>
        <v>GA7380</v>
      </c>
      <c r="F394" s="1446">
        <v>16.29</v>
      </c>
      <c r="K394" s="639"/>
      <c r="L394" s="639"/>
      <c r="M394" s="639"/>
      <c r="N394" s="639"/>
      <c r="O394" s="639"/>
    </row>
    <row r="395" spans="3:15">
      <c r="C395" s="1135" t="s">
        <v>24</v>
      </c>
      <c r="D395" s="1444">
        <v>7382</v>
      </c>
      <c r="E395" s="1128" t="str">
        <f t="shared" si="6"/>
        <v>GA7382</v>
      </c>
      <c r="F395" s="1446">
        <v>17.07</v>
      </c>
      <c r="K395" s="639"/>
      <c r="L395" s="639"/>
      <c r="M395" s="639"/>
      <c r="N395" s="639"/>
      <c r="O395" s="639"/>
    </row>
    <row r="396" spans="3:15">
      <c r="C396" s="1135" t="s">
        <v>24</v>
      </c>
      <c r="D396" s="1444">
        <v>7383</v>
      </c>
      <c r="E396" s="1128" t="str">
        <f t="shared" si="6"/>
        <v>GA7383</v>
      </c>
      <c r="F396" s="1446">
        <v>12.31</v>
      </c>
      <c r="K396" s="639"/>
      <c r="L396" s="639"/>
      <c r="M396" s="639"/>
      <c r="N396" s="639"/>
      <c r="O396" s="639"/>
    </row>
    <row r="397" spans="3:15">
      <c r="C397" s="1135" t="s">
        <v>24</v>
      </c>
      <c r="D397" s="1444">
        <v>7390</v>
      </c>
      <c r="E397" s="1128" t="str">
        <f t="shared" si="6"/>
        <v>GA7390</v>
      </c>
      <c r="F397" s="1446">
        <v>19.72</v>
      </c>
      <c r="K397" s="639"/>
      <c r="L397" s="639"/>
      <c r="M397" s="639"/>
      <c r="N397" s="639"/>
      <c r="O397" s="639"/>
    </row>
    <row r="398" spans="3:15">
      <c r="C398" s="1135" t="s">
        <v>24</v>
      </c>
      <c r="D398" s="1444">
        <v>7394</v>
      </c>
      <c r="E398" s="1128" t="str">
        <f t="shared" si="6"/>
        <v>GA7394</v>
      </c>
      <c r="F398" s="1446">
        <v>19.18</v>
      </c>
      <c r="K398" s="639"/>
      <c r="L398" s="639"/>
      <c r="M398" s="639"/>
      <c r="N398" s="639"/>
      <c r="O398" s="639"/>
    </row>
    <row r="399" spans="3:15">
      <c r="C399" s="1135" t="s">
        <v>24</v>
      </c>
      <c r="D399" s="1444">
        <v>7395</v>
      </c>
      <c r="E399" s="1128" t="str">
        <f t="shared" si="6"/>
        <v>GA7395</v>
      </c>
      <c r="F399" s="1446">
        <v>21.29</v>
      </c>
      <c r="K399" s="639"/>
      <c r="L399" s="639"/>
      <c r="M399" s="639"/>
      <c r="N399" s="639"/>
      <c r="O399" s="639"/>
    </row>
    <row r="400" spans="3:15">
      <c r="C400" s="1135" t="s">
        <v>24</v>
      </c>
      <c r="D400" s="1444">
        <v>7398</v>
      </c>
      <c r="E400" s="1128" t="str">
        <f t="shared" si="6"/>
        <v>GA7398</v>
      </c>
      <c r="F400" s="1446">
        <v>30.29</v>
      </c>
      <c r="K400" s="639"/>
      <c r="L400" s="639"/>
      <c r="M400" s="639"/>
      <c r="N400" s="639"/>
      <c r="O400" s="639"/>
    </row>
    <row r="401" spans="3:15">
      <c r="C401" s="1135" t="s">
        <v>24</v>
      </c>
      <c r="D401" s="1444">
        <v>7402</v>
      </c>
      <c r="E401" s="1128" t="str">
        <f t="shared" si="6"/>
        <v>GA7402</v>
      </c>
      <c r="F401" s="1446">
        <v>0.34</v>
      </c>
      <c r="K401" s="639"/>
      <c r="L401" s="639"/>
      <c r="M401" s="639"/>
      <c r="N401" s="639"/>
      <c r="O401" s="639"/>
    </row>
    <row r="402" spans="3:15">
      <c r="C402" s="1135" t="s">
        <v>24</v>
      </c>
      <c r="D402" s="1444">
        <v>7403</v>
      </c>
      <c r="E402" s="1128" t="str">
        <f t="shared" si="6"/>
        <v>GA7403</v>
      </c>
      <c r="F402" s="1446">
        <v>10.11</v>
      </c>
      <c r="K402" s="639"/>
      <c r="L402" s="639"/>
      <c r="M402" s="639"/>
      <c r="N402" s="639"/>
      <c r="O402" s="639"/>
    </row>
    <row r="403" spans="3:15">
      <c r="C403" s="1135" t="s">
        <v>24</v>
      </c>
      <c r="D403" s="1444">
        <v>7405</v>
      </c>
      <c r="E403" s="1128" t="str">
        <f t="shared" si="6"/>
        <v>GA7405</v>
      </c>
      <c r="F403" s="1446">
        <v>3.68</v>
      </c>
      <c r="K403" s="639"/>
      <c r="L403" s="639"/>
      <c r="M403" s="639"/>
      <c r="N403" s="639"/>
      <c r="O403" s="639"/>
    </row>
    <row r="404" spans="3:15">
      <c r="C404" s="1135" t="s">
        <v>24</v>
      </c>
      <c r="D404" s="1444">
        <v>7420</v>
      </c>
      <c r="E404" s="1128" t="str">
        <f t="shared" si="6"/>
        <v>GA7420</v>
      </c>
      <c r="F404" s="1446">
        <v>18.45</v>
      </c>
      <c r="K404" s="639"/>
      <c r="L404" s="639"/>
      <c r="M404" s="639"/>
      <c r="N404" s="639"/>
      <c r="O404" s="639"/>
    </row>
    <row r="405" spans="3:15">
      <c r="C405" s="1135" t="s">
        <v>24</v>
      </c>
      <c r="D405" s="1444">
        <v>7421</v>
      </c>
      <c r="E405" s="1128" t="str">
        <f t="shared" si="6"/>
        <v>GA7421</v>
      </c>
      <c r="F405" s="1446">
        <v>2.35</v>
      </c>
      <c r="K405" s="639"/>
      <c r="L405" s="639"/>
      <c r="M405" s="639"/>
      <c r="N405" s="639"/>
      <c r="O405" s="639"/>
    </row>
    <row r="406" spans="3:15">
      <c r="C406" s="1135" t="s">
        <v>24</v>
      </c>
      <c r="D406" s="1444">
        <v>7422</v>
      </c>
      <c r="E406" s="1128" t="str">
        <f t="shared" si="6"/>
        <v>GA7422</v>
      </c>
      <c r="F406" s="1446">
        <v>4.22</v>
      </c>
      <c r="K406" s="639"/>
      <c r="L406" s="639"/>
      <c r="M406" s="639"/>
      <c r="N406" s="639"/>
      <c r="O406" s="639"/>
    </row>
    <row r="407" spans="3:15">
      <c r="C407" s="1135" t="s">
        <v>24</v>
      </c>
      <c r="D407" s="1444">
        <v>7425</v>
      </c>
      <c r="E407" s="1128" t="str">
        <f t="shared" si="6"/>
        <v>GA7425</v>
      </c>
      <c r="F407" s="1446">
        <v>5.99</v>
      </c>
      <c r="K407" s="639"/>
      <c r="L407" s="639"/>
      <c r="M407" s="639"/>
      <c r="N407" s="639"/>
      <c r="O407" s="639"/>
    </row>
    <row r="408" spans="3:15">
      <c r="C408" s="1135" t="s">
        <v>24</v>
      </c>
      <c r="D408" s="1444">
        <v>7431</v>
      </c>
      <c r="E408" s="1128" t="str">
        <f t="shared" si="6"/>
        <v>GA7431</v>
      </c>
      <c r="F408" s="1446">
        <v>2.99</v>
      </c>
      <c r="K408" s="639"/>
      <c r="L408" s="639"/>
      <c r="M408" s="639"/>
      <c r="N408" s="639"/>
      <c r="O408" s="639"/>
    </row>
    <row r="409" spans="3:15">
      <c r="C409" s="1135" t="s">
        <v>24</v>
      </c>
      <c r="D409" s="1444">
        <v>7445</v>
      </c>
      <c r="E409" s="1128" t="str">
        <f t="shared" si="6"/>
        <v>GA7445</v>
      </c>
      <c r="F409" s="1446">
        <v>1.96</v>
      </c>
      <c r="K409" s="639"/>
      <c r="L409" s="639"/>
      <c r="M409" s="639"/>
      <c r="N409" s="639"/>
      <c r="O409" s="639"/>
    </row>
    <row r="410" spans="3:15">
      <c r="C410" s="1135" t="s">
        <v>24</v>
      </c>
      <c r="D410" s="1444">
        <v>7453</v>
      </c>
      <c r="E410" s="1128" t="str">
        <f t="shared" si="6"/>
        <v>GA7453</v>
      </c>
      <c r="F410" s="1446">
        <v>1.62</v>
      </c>
      <c r="K410" s="639"/>
      <c r="L410" s="639"/>
      <c r="M410" s="639"/>
      <c r="N410" s="639"/>
      <c r="O410" s="639"/>
    </row>
    <row r="411" spans="3:15">
      <c r="C411" s="1135" t="s">
        <v>24</v>
      </c>
      <c r="D411" s="1444">
        <v>7502</v>
      </c>
      <c r="E411" s="1128" t="str">
        <f t="shared" si="6"/>
        <v>GA7502</v>
      </c>
      <c r="F411" s="1446">
        <v>5.94</v>
      </c>
      <c r="K411" s="639"/>
      <c r="L411" s="639"/>
      <c r="M411" s="639"/>
      <c r="N411" s="639"/>
      <c r="O411" s="639"/>
    </row>
    <row r="412" spans="3:15">
      <c r="C412" s="1135" t="s">
        <v>24</v>
      </c>
      <c r="D412" s="1444">
        <v>7515</v>
      </c>
      <c r="E412" s="1128" t="str">
        <f t="shared" si="6"/>
        <v>GA7515</v>
      </c>
      <c r="F412" s="1446">
        <v>3.14</v>
      </c>
      <c r="K412" s="639"/>
      <c r="L412" s="639"/>
      <c r="M412" s="639"/>
      <c r="N412" s="639"/>
      <c r="O412" s="639"/>
    </row>
    <row r="413" spans="3:15">
      <c r="C413" s="1135" t="s">
        <v>24</v>
      </c>
      <c r="D413" s="1444">
        <v>7520</v>
      </c>
      <c r="E413" s="1128" t="str">
        <f t="shared" si="6"/>
        <v>GA7520</v>
      </c>
      <c r="F413" s="1446">
        <v>8.34</v>
      </c>
      <c r="K413" s="639"/>
      <c r="L413" s="639"/>
      <c r="M413" s="639"/>
      <c r="N413" s="639"/>
      <c r="O413" s="639"/>
    </row>
    <row r="414" spans="3:15">
      <c r="C414" s="1135" t="s">
        <v>24</v>
      </c>
      <c r="D414" s="1444">
        <v>7538</v>
      </c>
      <c r="E414" s="1128" t="str">
        <f t="shared" si="6"/>
        <v>GA7538</v>
      </c>
      <c r="F414" s="1446">
        <v>14.77</v>
      </c>
      <c r="K414" s="639"/>
      <c r="L414" s="639"/>
      <c r="M414" s="639"/>
      <c r="N414" s="639"/>
      <c r="O414" s="639"/>
    </row>
    <row r="415" spans="3:15">
      <c r="C415" s="1135" t="s">
        <v>24</v>
      </c>
      <c r="D415" s="1444">
        <v>7539</v>
      </c>
      <c r="E415" s="1128" t="str">
        <f t="shared" si="6"/>
        <v>GA7539</v>
      </c>
      <c r="F415" s="1446">
        <v>4.32</v>
      </c>
      <c r="K415" s="639"/>
      <c r="L415" s="639"/>
      <c r="M415" s="639"/>
      <c r="N415" s="639"/>
      <c r="O415" s="639"/>
    </row>
    <row r="416" spans="3:15">
      <c r="C416" s="1135" t="s">
        <v>24</v>
      </c>
      <c r="D416" s="1444">
        <v>7540</v>
      </c>
      <c r="E416" s="1128" t="str">
        <f t="shared" si="6"/>
        <v>GA7540</v>
      </c>
      <c r="F416" s="1446">
        <v>8.2899999999999991</v>
      </c>
      <c r="K416" s="639"/>
      <c r="L416" s="639"/>
      <c r="M416" s="639"/>
      <c r="N416" s="639"/>
      <c r="O416" s="639"/>
    </row>
    <row r="417" spans="3:15">
      <c r="C417" s="1135" t="s">
        <v>24</v>
      </c>
      <c r="D417" s="1444">
        <v>7580</v>
      </c>
      <c r="E417" s="1128" t="str">
        <f t="shared" si="6"/>
        <v>GA7580</v>
      </c>
      <c r="F417" s="1446">
        <v>8.83</v>
      </c>
      <c r="K417" s="639"/>
      <c r="L417" s="639"/>
      <c r="M417" s="639"/>
      <c r="N417" s="639"/>
      <c r="O417" s="639"/>
    </row>
    <row r="418" spans="3:15">
      <c r="C418" s="1135" t="s">
        <v>24</v>
      </c>
      <c r="D418" s="1444">
        <v>7590</v>
      </c>
      <c r="E418" s="1128" t="str">
        <f t="shared" si="6"/>
        <v>GA7590</v>
      </c>
      <c r="F418" s="1446">
        <v>11.48</v>
      </c>
      <c r="K418" s="639"/>
      <c r="L418" s="639"/>
      <c r="M418" s="639"/>
      <c r="N418" s="639"/>
      <c r="O418" s="639"/>
    </row>
    <row r="419" spans="3:15">
      <c r="C419" s="1135" t="s">
        <v>24</v>
      </c>
      <c r="D419" s="1444">
        <v>7600</v>
      </c>
      <c r="E419" s="1128" t="str">
        <f t="shared" si="6"/>
        <v>GA7600</v>
      </c>
      <c r="F419" s="1446">
        <v>11.58</v>
      </c>
      <c r="K419" s="639"/>
      <c r="L419" s="639"/>
      <c r="M419" s="639"/>
      <c r="N419" s="639"/>
      <c r="O419" s="639"/>
    </row>
    <row r="420" spans="3:15">
      <c r="C420" s="1135" t="s">
        <v>24</v>
      </c>
      <c r="D420" s="1444">
        <v>7605</v>
      </c>
      <c r="E420" s="1128" t="str">
        <f t="shared" si="6"/>
        <v>GA7605</v>
      </c>
      <c r="F420" s="1446">
        <v>7.02</v>
      </c>
      <c r="K420" s="639"/>
      <c r="L420" s="639"/>
      <c r="M420" s="639"/>
      <c r="N420" s="639"/>
      <c r="O420" s="639"/>
    </row>
    <row r="421" spans="3:15">
      <c r="C421" s="1135" t="s">
        <v>24</v>
      </c>
      <c r="D421" s="1444">
        <v>7610</v>
      </c>
      <c r="E421" s="1128" t="str">
        <f t="shared" si="6"/>
        <v>GA7610</v>
      </c>
      <c r="F421" s="1446">
        <v>1.82</v>
      </c>
      <c r="K421" s="639"/>
      <c r="L421" s="639"/>
      <c r="M421" s="639"/>
      <c r="N421" s="639"/>
      <c r="O421" s="639"/>
    </row>
    <row r="422" spans="3:15">
      <c r="C422" s="1135" t="s">
        <v>24</v>
      </c>
      <c r="D422" s="1444">
        <v>7705</v>
      </c>
      <c r="E422" s="1128" t="str">
        <f t="shared" si="6"/>
        <v>GA7705</v>
      </c>
      <c r="F422" s="1446">
        <v>14.03</v>
      </c>
      <c r="K422" s="639"/>
      <c r="L422" s="639"/>
      <c r="M422" s="639"/>
      <c r="N422" s="639"/>
      <c r="O422" s="639"/>
    </row>
    <row r="423" spans="3:15">
      <c r="C423" s="1135" t="s">
        <v>24</v>
      </c>
      <c r="D423" s="1444">
        <v>7710</v>
      </c>
      <c r="E423" s="1128" t="str">
        <f t="shared" si="6"/>
        <v>GA7710</v>
      </c>
      <c r="F423" s="1446">
        <v>10.89</v>
      </c>
      <c r="K423" s="639"/>
      <c r="L423" s="639"/>
      <c r="M423" s="639"/>
      <c r="N423" s="639"/>
      <c r="O423" s="639"/>
    </row>
    <row r="424" spans="3:15">
      <c r="C424" s="1135" t="s">
        <v>24</v>
      </c>
      <c r="D424" s="1444">
        <v>7711</v>
      </c>
      <c r="E424" s="1128" t="str">
        <f t="shared" si="6"/>
        <v>GA7711</v>
      </c>
      <c r="F424" s="1446">
        <v>10.89</v>
      </c>
      <c r="K424" s="639"/>
      <c r="L424" s="639"/>
      <c r="M424" s="639"/>
      <c r="N424" s="639"/>
      <c r="O424" s="639"/>
    </row>
    <row r="425" spans="3:15">
      <c r="C425" s="1135" t="s">
        <v>24</v>
      </c>
      <c r="D425" s="1444">
        <v>7720</v>
      </c>
      <c r="E425" s="1128" t="str">
        <f t="shared" si="6"/>
        <v>GA7720</v>
      </c>
      <c r="F425" s="1446">
        <v>8.34</v>
      </c>
      <c r="K425" s="639"/>
      <c r="L425" s="639"/>
      <c r="M425" s="639"/>
      <c r="N425" s="639"/>
      <c r="O425" s="639"/>
    </row>
    <row r="426" spans="3:15">
      <c r="C426" s="1135" t="s">
        <v>24</v>
      </c>
      <c r="D426" s="1444">
        <v>7855</v>
      </c>
      <c r="E426" s="1128" t="str">
        <f t="shared" si="6"/>
        <v>GA7855</v>
      </c>
      <c r="F426" s="1446">
        <v>15.94</v>
      </c>
      <c r="K426" s="639"/>
      <c r="L426" s="639"/>
      <c r="M426" s="639"/>
      <c r="N426" s="639"/>
      <c r="O426" s="639"/>
    </row>
    <row r="427" spans="3:15">
      <c r="C427" s="1135" t="s">
        <v>24</v>
      </c>
      <c r="D427" s="1444">
        <v>8001</v>
      </c>
      <c r="E427" s="1128" t="str">
        <f t="shared" si="6"/>
        <v>GA8001</v>
      </c>
      <c r="F427" s="1446">
        <v>8.6300000000000008</v>
      </c>
      <c r="K427" s="639"/>
      <c r="L427" s="639"/>
      <c r="M427" s="639"/>
      <c r="N427" s="639"/>
      <c r="O427" s="639"/>
    </row>
    <row r="428" spans="3:15">
      <c r="C428" s="1135" t="s">
        <v>24</v>
      </c>
      <c r="D428" s="1444">
        <v>8002</v>
      </c>
      <c r="E428" s="1128" t="str">
        <f t="shared" si="6"/>
        <v>GA8002</v>
      </c>
      <c r="F428" s="1446">
        <v>6.77</v>
      </c>
      <c r="K428" s="639"/>
      <c r="L428" s="639"/>
      <c r="M428" s="639"/>
      <c r="N428" s="639"/>
      <c r="O428" s="639"/>
    </row>
    <row r="429" spans="3:15">
      <c r="C429" s="1135" t="s">
        <v>24</v>
      </c>
      <c r="D429" s="1444">
        <v>8006</v>
      </c>
      <c r="E429" s="1128" t="str">
        <f t="shared" si="6"/>
        <v>GA8006</v>
      </c>
      <c r="F429" s="1446">
        <v>8.09</v>
      </c>
      <c r="K429" s="639"/>
      <c r="L429" s="639"/>
      <c r="M429" s="639"/>
      <c r="N429" s="639"/>
      <c r="O429" s="639"/>
    </row>
    <row r="430" spans="3:15">
      <c r="C430" s="1135" t="s">
        <v>24</v>
      </c>
      <c r="D430" s="1444">
        <v>8008</v>
      </c>
      <c r="E430" s="1128" t="str">
        <f t="shared" si="6"/>
        <v>GA8008</v>
      </c>
      <c r="F430" s="1446">
        <v>5.05</v>
      </c>
      <c r="K430" s="639"/>
      <c r="L430" s="639"/>
      <c r="M430" s="639"/>
      <c r="N430" s="639"/>
      <c r="O430" s="639"/>
    </row>
    <row r="431" spans="3:15">
      <c r="C431" s="1135" t="s">
        <v>24</v>
      </c>
      <c r="D431" s="1444">
        <v>8010</v>
      </c>
      <c r="E431" s="1128" t="str">
        <f t="shared" si="6"/>
        <v>GA8010</v>
      </c>
      <c r="F431" s="1446">
        <v>6.72</v>
      </c>
      <c r="K431" s="639"/>
      <c r="L431" s="639"/>
      <c r="M431" s="639"/>
      <c r="N431" s="639"/>
      <c r="O431" s="639"/>
    </row>
    <row r="432" spans="3:15">
      <c r="C432" s="1135" t="s">
        <v>24</v>
      </c>
      <c r="D432" s="1444">
        <v>8013</v>
      </c>
      <c r="E432" s="1128" t="str">
        <f t="shared" si="6"/>
        <v>GA8013</v>
      </c>
      <c r="F432" s="1446">
        <v>2.11</v>
      </c>
      <c r="K432" s="639"/>
      <c r="L432" s="639"/>
      <c r="M432" s="639"/>
      <c r="N432" s="639"/>
      <c r="O432" s="639"/>
    </row>
    <row r="433" spans="3:15">
      <c r="C433" s="1135" t="s">
        <v>24</v>
      </c>
      <c r="D433" s="1444">
        <v>8015</v>
      </c>
      <c r="E433" s="1128" t="str">
        <f t="shared" si="6"/>
        <v>GA8015</v>
      </c>
      <c r="F433" s="1446">
        <v>3.58</v>
      </c>
      <c r="K433" s="639"/>
      <c r="L433" s="639"/>
      <c r="M433" s="639"/>
      <c r="N433" s="639"/>
      <c r="O433" s="639"/>
    </row>
    <row r="434" spans="3:15">
      <c r="C434" s="1135" t="s">
        <v>24</v>
      </c>
      <c r="D434" s="1444">
        <v>8017</v>
      </c>
      <c r="E434" s="1128" t="str">
        <f t="shared" si="6"/>
        <v>GA8017</v>
      </c>
      <c r="F434" s="1446">
        <v>5.25</v>
      </c>
      <c r="K434" s="639"/>
      <c r="L434" s="639"/>
      <c r="M434" s="639"/>
      <c r="N434" s="639"/>
      <c r="O434" s="639"/>
    </row>
    <row r="435" spans="3:15">
      <c r="C435" s="1135" t="s">
        <v>24</v>
      </c>
      <c r="D435" s="1444">
        <v>8018</v>
      </c>
      <c r="E435" s="1128" t="str">
        <f t="shared" si="6"/>
        <v>GA8018</v>
      </c>
      <c r="F435" s="1446">
        <v>10.199999999999999</v>
      </c>
      <c r="K435" s="639"/>
      <c r="L435" s="639"/>
      <c r="M435" s="639"/>
      <c r="N435" s="639"/>
      <c r="O435" s="639"/>
    </row>
    <row r="436" spans="3:15">
      <c r="C436" s="1135" t="s">
        <v>24</v>
      </c>
      <c r="D436" s="1444">
        <v>8021</v>
      </c>
      <c r="E436" s="1128" t="str">
        <f t="shared" si="6"/>
        <v>GA8021</v>
      </c>
      <c r="F436" s="1446">
        <v>9.0299999999999994</v>
      </c>
      <c r="K436" s="639"/>
      <c r="L436" s="639"/>
      <c r="M436" s="639"/>
      <c r="N436" s="639"/>
      <c r="O436" s="639"/>
    </row>
    <row r="437" spans="3:15">
      <c r="C437" s="1135" t="s">
        <v>24</v>
      </c>
      <c r="D437" s="1444">
        <v>8031</v>
      </c>
      <c r="E437" s="1128" t="str">
        <f t="shared" si="6"/>
        <v>GA8031</v>
      </c>
      <c r="F437" s="1446">
        <v>9.4700000000000006</v>
      </c>
      <c r="K437" s="639"/>
      <c r="L437" s="639"/>
      <c r="M437" s="639"/>
      <c r="N437" s="639"/>
      <c r="O437" s="639"/>
    </row>
    <row r="438" spans="3:15">
      <c r="C438" s="1135" t="s">
        <v>24</v>
      </c>
      <c r="D438" s="1444">
        <v>8032</v>
      </c>
      <c r="E438" s="1128" t="str">
        <f t="shared" si="6"/>
        <v>GA8032</v>
      </c>
      <c r="F438" s="1446">
        <v>9.57</v>
      </c>
      <c r="K438" s="639"/>
      <c r="L438" s="639"/>
      <c r="M438" s="639"/>
      <c r="N438" s="639"/>
      <c r="O438" s="639"/>
    </row>
    <row r="439" spans="3:15">
      <c r="C439" s="1135" t="s">
        <v>24</v>
      </c>
      <c r="D439" s="1444">
        <v>8033</v>
      </c>
      <c r="E439" s="1128" t="str">
        <f t="shared" si="6"/>
        <v>GA8033</v>
      </c>
      <c r="F439" s="1446">
        <v>6.77</v>
      </c>
      <c r="K439" s="639"/>
      <c r="L439" s="639"/>
      <c r="M439" s="639"/>
      <c r="N439" s="639"/>
      <c r="O439" s="639"/>
    </row>
    <row r="440" spans="3:15">
      <c r="C440" s="1135" t="s">
        <v>24</v>
      </c>
      <c r="D440" s="1444">
        <v>8037</v>
      </c>
      <c r="E440" s="1128" t="str">
        <f t="shared" si="6"/>
        <v>GA8037</v>
      </c>
      <c r="F440" s="1446">
        <v>9.2200000000000006</v>
      </c>
      <c r="K440" s="639"/>
      <c r="L440" s="639"/>
      <c r="M440" s="639"/>
      <c r="N440" s="639"/>
      <c r="O440" s="639"/>
    </row>
    <row r="441" spans="3:15">
      <c r="C441" s="1135" t="s">
        <v>24</v>
      </c>
      <c r="D441" s="1444">
        <v>8039</v>
      </c>
      <c r="E441" s="1128" t="str">
        <f t="shared" si="6"/>
        <v>GA8039</v>
      </c>
      <c r="F441" s="1446">
        <v>5.84</v>
      </c>
      <c r="K441" s="639"/>
      <c r="L441" s="639"/>
      <c r="M441" s="639"/>
      <c r="N441" s="639"/>
      <c r="O441" s="639"/>
    </row>
    <row r="442" spans="3:15">
      <c r="C442" s="1135" t="s">
        <v>24</v>
      </c>
      <c r="D442" s="1444">
        <v>8044</v>
      </c>
      <c r="E442" s="1128" t="str">
        <f t="shared" si="6"/>
        <v>GA8044</v>
      </c>
      <c r="F442" s="1446">
        <v>11.43</v>
      </c>
      <c r="K442" s="639"/>
      <c r="L442" s="639"/>
      <c r="M442" s="639"/>
      <c r="N442" s="639"/>
      <c r="O442" s="639"/>
    </row>
    <row r="443" spans="3:15">
      <c r="C443" s="1135" t="s">
        <v>24</v>
      </c>
      <c r="D443" s="1444">
        <v>8045</v>
      </c>
      <c r="E443" s="1128" t="str">
        <f t="shared" si="6"/>
        <v>GA8045</v>
      </c>
      <c r="F443" s="1446">
        <v>2.7</v>
      </c>
      <c r="K443" s="639"/>
      <c r="L443" s="639"/>
      <c r="M443" s="639"/>
      <c r="N443" s="639"/>
      <c r="O443" s="639"/>
    </row>
    <row r="444" spans="3:15">
      <c r="C444" s="1135" t="s">
        <v>24</v>
      </c>
      <c r="D444" s="1444">
        <v>8046</v>
      </c>
      <c r="E444" s="1128" t="str">
        <f t="shared" si="6"/>
        <v>GA8046</v>
      </c>
      <c r="F444" s="1446">
        <v>9.08</v>
      </c>
      <c r="K444" s="639"/>
      <c r="L444" s="639"/>
      <c r="M444" s="639"/>
      <c r="N444" s="639"/>
      <c r="O444" s="639"/>
    </row>
    <row r="445" spans="3:15">
      <c r="C445" s="1135" t="s">
        <v>24</v>
      </c>
      <c r="D445" s="1444">
        <v>8047</v>
      </c>
      <c r="E445" s="1128" t="str">
        <f t="shared" si="6"/>
        <v>GA8047</v>
      </c>
      <c r="F445" s="1446">
        <v>3.34</v>
      </c>
      <c r="K445" s="639"/>
      <c r="L445" s="639"/>
      <c r="M445" s="639"/>
      <c r="N445" s="639"/>
      <c r="O445" s="639"/>
    </row>
    <row r="446" spans="3:15">
      <c r="C446" s="1135" t="s">
        <v>24</v>
      </c>
      <c r="D446" s="1444">
        <v>8058</v>
      </c>
      <c r="E446" s="1128" t="str">
        <f t="shared" si="6"/>
        <v>GA8058</v>
      </c>
      <c r="F446" s="1446">
        <v>7.26</v>
      </c>
      <c r="K446" s="639"/>
      <c r="L446" s="639"/>
      <c r="M446" s="639"/>
      <c r="N446" s="639"/>
      <c r="O446" s="639"/>
    </row>
    <row r="447" spans="3:15">
      <c r="C447" s="1135" t="s">
        <v>24</v>
      </c>
      <c r="D447" s="1444">
        <v>8072</v>
      </c>
      <c r="E447" s="1128" t="str">
        <f t="shared" si="6"/>
        <v>GA8072</v>
      </c>
      <c r="F447" s="1446">
        <v>2.4500000000000002</v>
      </c>
      <c r="K447" s="639"/>
      <c r="L447" s="639"/>
      <c r="M447" s="639"/>
      <c r="N447" s="639"/>
      <c r="O447" s="639"/>
    </row>
    <row r="448" spans="3:15">
      <c r="C448" s="1135" t="s">
        <v>24</v>
      </c>
      <c r="D448" s="1444">
        <v>8102</v>
      </c>
      <c r="E448" s="1128" t="str">
        <f t="shared" si="6"/>
        <v>GA8102</v>
      </c>
      <c r="F448" s="1446">
        <v>8.5399999999999991</v>
      </c>
      <c r="K448" s="639"/>
      <c r="L448" s="639"/>
      <c r="M448" s="639"/>
      <c r="N448" s="639"/>
      <c r="O448" s="639"/>
    </row>
    <row r="449" spans="3:15">
      <c r="C449" s="1135" t="s">
        <v>24</v>
      </c>
      <c r="D449" s="1444">
        <v>8103</v>
      </c>
      <c r="E449" s="1128" t="str">
        <f t="shared" si="6"/>
        <v>GA8103</v>
      </c>
      <c r="F449" s="1446">
        <v>8.19</v>
      </c>
      <c r="K449" s="639"/>
      <c r="L449" s="639"/>
      <c r="M449" s="639"/>
      <c r="N449" s="639"/>
      <c r="O449" s="639"/>
    </row>
    <row r="450" spans="3:15">
      <c r="C450" s="1135" t="s">
        <v>24</v>
      </c>
      <c r="D450" s="1444">
        <v>8106</v>
      </c>
      <c r="E450" s="1128" t="str">
        <f t="shared" si="6"/>
        <v>GA8106</v>
      </c>
      <c r="F450" s="1446">
        <v>15.31</v>
      </c>
      <c r="K450" s="639"/>
      <c r="L450" s="639"/>
      <c r="M450" s="639"/>
      <c r="N450" s="639"/>
      <c r="O450" s="639"/>
    </row>
    <row r="451" spans="3:15">
      <c r="C451" s="1135" t="s">
        <v>24</v>
      </c>
      <c r="D451" s="1444">
        <v>8107</v>
      </c>
      <c r="E451" s="1128" t="str">
        <f t="shared" si="6"/>
        <v>GA8107</v>
      </c>
      <c r="F451" s="1446">
        <v>9.76</v>
      </c>
      <c r="K451" s="639"/>
      <c r="L451" s="639"/>
      <c r="M451" s="639"/>
      <c r="N451" s="639"/>
      <c r="O451" s="639"/>
    </row>
    <row r="452" spans="3:15">
      <c r="C452" s="1135" t="s">
        <v>24</v>
      </c>
      <c r="D452" s="1444">
        <v>8111</v>
      </c>
      <c r="E452" s="1128" t="str">
        <f t="shared" si="6"/>
        <v>GA8111</v>
      </c>
      <c r="F452" s="1446">
        <v>6.77</v>
      </c>
      <c r="K452" s="639"/>
      <c r="L452" s="639"/>
      <c r="M452" s="639"/>
      <c r="N452" s="639"/>
      <c r="O452" s="639"/>
    </row>
    <row r="453" spans="3:15">
      <c r="C453" s="1135" t="s">
        <v>24</v>
      </c>
      <c r="D453" s="1444">
        <v>8116</v>
      </c>
      <c r="E453" s="1128" t="str">
        <f t="shared" si="6"/>
        <v>GA8116</v>
      </c>
      <c r="F453" s="1446">
        <v>9.4700000000000006</v>
      </c>
      <c r="K453" s="639"/>
      <c r="L453" s="639"/>
      <c r="M453" s="639"/>
      <c r="N453" s="639"/>
      <c r="O453" s="639"/>
    </row>
    <row r="454" spans="3:15">
      <c r="C454" s="1135" t="s">
        <v>24</v>
      </c>
      <c r="D454" s="1444">
        <v>8203</v>
      </c>
      <c r="E454" s="1128" t="str">
        <f t="shared" ref="E454:E517" si="7">C454&amp;TEXT(D454,"0000")</f>
        <v>GA8203</v>
      </c>
      <c r="F454" s="1446">
        <v>20.95</v>
      </c>
      <c r="K454" s="639"/>
      <c r="L454" s="639"/>
      <c r="M454" s="639"/>
      <c r="N454" s="639"/>
      <c r="O454" s="639"/>
    </row>
    <row r="455" spans="3:15">
      <c r="C455" s="1135" t="s">
        <v>24</v>
      </c>
      <c r="D455" s="1444">
        <v>8204</v>
      </c>
      <c r="E455" s="1128" t="str">
        <f t="shared" si="7"/>
        <v>GA8204</v>
      </c>
      <c r="F455" s="1446">
        <v>14.87</v>
      </c>
      <c r="K455" s="639"/>
      <c r="L455" s="639"/>
      <c r="M455" s="639"/>
      <c r="N455" s="639"/>
      <c r="O455" s="639"/>
    </row>
    <row r="456" spans="3:15">
      <c r="C456" s="1135" t="s">
        <v>24</v>
      </c>
      <c r="D456" s="1444">
        <v>8209</v>
      </c>
      <c r="E456" s="1128" t="str">
        <f t="shared" si="7"/>
        <v>GA8209</v>
      </c>
      <c r="F456" s="1446">
        <v>12.8</v>
      </c>
      <c r="K456" s="639"/>
      <c r="L456" s="639"/>
      <c r="M456" s="639"/>
      <c r="N456" s="639"/>
      <c r="O456" s="639"/>
    </row>
    <row r="457" spans="3:15">
      <c r="C457" s="1135" t="s">
        <v>24</v>
      </c>
      <c r="D457" s="1444">
        <v>8215</v>
      </c>
      <c r="E457" s="1128" t="str">
        <f t="shared" si="7"/>
        <v>GA8215</v>
      </c>
      <c r="F457" s="1446">
        <v>14.77</v>
      </c>
      <c r="K457" s="639"/>
      <c r="L457" s="639"/>
      <c r="M457" s="639"/>
      <c r="N457" s="639"/>
      <c r="O457" s="639"/>
    </row>
    <row r="458" spans="3:15">
      <c r="C458" s="1135" t="s">
        <v>24</v>
      </c>
      <c r="D458" s="1444">
        <v>8227</v>
      </c>
      <c r="E458" s="1128" t="str">
        <f t="shared" si="7"/>
        <v>GA8227</v>
      </c>
      <c r="F458" s="1446">
        <v>15.11</v>
      </c>
      <c r="K458" s="639"/>
      <c r="L458" s="639"/>
      <c r="M458" s="639"/>
      <c r="N458" s="639"/>
      <c r="O458" s="639"/>
    </row>
    <row r="459" spans="3:15">
      <c r="C459" s="1135" t="s">
        <v>24</v>
      </c>
      <c r="D459" s="1444">
        <v>8232</v>
      </c>
      <c r="E459" s="1128" t="str">
        <f t="shared" si="7"/>
        <v>GA8232</v>
      </c>
      <c r="F459" s="1446">
        <v>19.57</v>
      </c>
      <c r="K459" s="639"/>
      <c r="L459" s="639"/>
      <c r="M459" s="639"/>
      <c r="N459" s="639"/>
      <c r="O459" s="639"/>
    </row>
    <row r="460" spans="3:15">
      <c r="C460" s="1135" t="s">
        <v>24</v>
      </c>
      <c r="D460" s="1444">
        <v>8233</v>
      </c>
      <c r="E460" s="1128" t="str">
        <f t="shared" si="7"/>
        <v>GA8233</v>
      </c>
      <c r="F460" s="1446">
        <v>11.53</v>
      </c>
      <c r="K460" s="639"/>
      <c r="L460" s="639"/>
      <c r="M460" s="639"/>
      <c r="N460" s="639"/>
      <c r="O460" s="639"/>
    </row>
    <row r="461" spans="3:15">
      <c r="C461" s="1135" t="s">
        <v>24</v>
      </c>
      <c r="D461" s="1444">
        <v>8235</v>
      </c>
      <c r="E461" s="1128" t="str">
        <f t="shared" si="7"/>
        <v>GA8235</v>
      </c>
      <c r="F461" s="1446">
        <v>16.440000000000001</v>
      </c>
      <c r="K461" s="639"/>
      <c r="L461" s="639"/>
      <c r="M461" s="639"/>
      <c r="N461" s="639"/>
      <c r="O461" s="639"/>
    </row>
    <row r="462" spans="3:15">
      <c r="C462" s="1135" t="s">
        <v>24</v>
      </c>
      <c r="D462" s="1444">
        <v>8263</v>
      </c>
      <c r="E462" s="1128" t="str">
        <f t="shared" si="7"/>
        <v>GA8263</v>
      </c>
      <c r="F462" s="1446">
        <v>24.43</v>
      </c>
      <c r="K462" s="639"/>
      <c r="L462" s="639"/>
      <c r="M462" s="639"/>
      <c r="N462" s="639"/>
      <c r="O462" s="639"/>
    </row>
    <row r="463" spans="3:15">
      <c r="C463" s="1135" t="s">
        <v>24</v>
      </c>
      <c r="D463" s="1444">
        <v>8264</v>
      </c>
      <c r="E463" s="1128" t="str">
        <f t="shared" si="7"/>
        <v>GA8264</v>
      </c>
      <c r="F463" s="1446">
        <v>16.09</v>
      </c>
      <c r="K463" s="639"/>
      <c r="L463" s="639"/>
      <c r="M463" s="639"/>
      <c r="N463" s="639"/>
      <c r="O463" s="639"/>
    </row>
    <row r="464" spans="3:15">
      <c r="C464" s="1135" t="s">
        <v>24</v>
      </c>
      <c r="D464" s="1444">
        <v>8265</v>
      </c>
      <c r="E464" s="1128" t="str">
        <f t="shared" si="7"/>
        <v>GA8265</v>
      </c>
      <c r="F464" s="1446">
        <v>19.329999999999998</v>
      </c>
      <c r="K464" s="639"/>
      <c r="L464" s="639"/>
      <c r="M464" s="639"/>
      <c r="N464" s="639"/>
      <c r="O464" s="639"/>
    </row>
    <row r="465" spans="3:15">
      <c r="C465" s="1135" t="s">
        <v>24</v>
      </c>
      <c r="D465" s="1444">
        <v>8279</v>
      </c>
      <c r="E465" s="1128" t="str">
        <f t="shared" si="7"/>
        <v>GA8279</v>
      </c>
      <c r="F465" s="1446">
        <v>22.76</v>
      </c>
      <c r="K465" s="639"/>
      <c r="L465" s="639"/>
      <c r="M465" s="639"/>
      <c r="N465" s="639"/>
      <c r="O465" s="639"/>
    </row>
    <row r="466" spans="3:15">
      <c r="C466" s="1135" t="s">
        <v>24</v>
      </c>
      <c r="D466" s="1444">
        <v>8288</v>
      </c>
      <c r="E466" s="1128" t="str">
        <f t="shared" si="7"/>
        <v>GA8288</v>
      </c>
      <c r="F466" s="1446">
        <v>24.43</v>
      </c>
      <c r="K466" s="639"/>
      <c r="L466" s="639"/>
      <c r="M466" s="639"/>
      <c r="N466" s="639"/>
      <c r="O466" s="639"/>
    </row>
    <row r="467" spans="3:15">
      <c r="C467" s="1135" t="s">
        <v>24</v>
      </c>
      <c r="D467" s="1444">
        <v>8291</v>
      </c>
      <c r="E467" s="1128" t="str">
        <f t="shared" si="7"/>
        <v>GA8291</v>
      </c>
      <c r="F467" s="1446">
        <v>11.28</v>
      </c>
      <c r="K467" s="639"/>
      <c r="L467" s="639"/>
      <c r="M467" s="639"/>
      <c r="N467" s="639"/>
      <c r="O467" s="639"/>
    </row>
    <row r="468" spans="3:15">
      <c r="C468" s="1135" t="s">
        <v>24</v>
      </c>
      <c r="D468" s="1444">
        <v>8292</v>
      </c>
      <c r="E468" s="1128" t="str">
        <f t="shared" si="7"/>
        <v>GA8292</v>
      </c>
      <c r="F468" s="1446">
        <v>13.59</v>
      </c>
      <c r="K468" s="639"/>
      <c r="L468" s="639"/>
      <c r="M468" s="639"/>
      <c r="N468" s="639"/>
      <c r="O468" s="639"/>
    </row>
    <row r="469" spans="3:15">
      <c r="C469" s="1135" t="s">
        <v>24</v>
      </c>
      <c r="D469" s="1444">
        <v>8293</v>
      </c>
      <c r="E469" s="1128" t="str">
        <f t="shared" si="7"/>
        <v>GA8293</v>
      </c>
      <c r="F469" s="1446">
        <v>32.130000000000003</v>
      </c>
      <c r="K469" s="639"/>
      <c r="L469" s="639"/>
      <c r="M469" s="639"/>
      <c r="N469" s="639"/>
      <c r="O469" s="639"/>
    </row>
    <row r="470" spans="3:15">
      <c r="C470" s="1135" t="s">
        <v>24</v>
      </c>
      <c r="D470" s="1444">
        <v>8304</v>
      </c>
      <c r="E470" s="1128" t="str">
        <f t="shared" si="7"/>
        <v>GA8304</v>
      </c>
      <c r="F470" s="1446">
        <v>25.71</v>
      </c>
      <c r="K470" s="639"/>
      <c r="L470" s="639"/>
      <c r="M470" s="639"/>
      <c r="N470" s="639"/>
      <c r="O470" s="639"/>
    </row>
    <row r="471" spans="3:15">
      <c r="C471" s="1135" t="s">
        <v>24</v>
      </c>
      <c r="D471" s="1444">
        <v>8350</v>
      </c>
      <c r="E471" s="1128" t="str">
        <f t="shared" si="7"/>
        <v>GA8350</v>
      </c>
      <c r="F471" s="1446">
        <v>19.18</v>
      </c>
      <c r="K471" s="639"/>
      <c r="L471" s="639"/>
      <c r="M471" s="639"/>
      <c r="N471" s="639"/>
      <c r="O471" s="639"/>
    </row>
    <row r="472" spans="3:15">
      <c r="C472" s="1135" t="s">
        <v>24</v>
      </c>
      <c r="D472" s="1444">
        <v>8380</v>
      </c>
      <c r="E472" s="1128" t="str">
        <f t="shared" si="7"/>
        <v>GA8380</v>
      </c>
      <c r="F472" s="1446">
        <v>8.0500000000000007</v>
      </c>
      <c r="K472" s="639"/>
      <c r="L472" s="639"/>
      <c r="M472" s="639"/>
      <c r="N472" s="639"/>
      <c r="O472" s="639"/>
    </row>
    <row r="473" spans="3:15">
      <c r="C473" s="1135" t="s">
        <v>24</v>
      </c>
      <c r="D473" s="1444">
        <v>8381</v>
      </c>
      <c r="E473" s="1128" t="str">
        <f t="shared" si="7"/>
        <v>GA8381</v>
      </c>
      <c r="F473" s="1446">
        <v>6.87</v>
      </c>
      <c r="K473" s="639"/>
      <c r="L473" s="639"/>
      <c r="M473" s="639"/>
      <c r="N473" s="639"/>
      <c r="O473" s="639"/>
    </row>
    <row r="474" spans="3:15">
      <c r="C474" s="1135" t="s">
        <v>24</v>
      </c>
      <c r="D474" s="1444">
        <v>8385</v>
      </c>
      <c r="E474" s="1128" t="str">
        <f t="shared" si="7"/>
        <v>GA8385</v>
      </c>
      <c r="F474" s="1446">
        <v>7.31</v>
      </c>
      <c r="K474" s="639"/>
      <c r="L474" s="639"/>
      <c r="M474" s="639"/>
      <c r="N474" s="639"/>
      <c r="O474" s="639"/>
    </row>
    <row r="475" spans="3:15">
      <c r="C475" s="1135" t="s">
        <v>24</v>
      </c>
      <c r="D475" s="1444">
        <v>8392</v>
      </c>
      <c r="E475" s="1128" t="str">
        <f t="shared" si="7"/>
        <v>GA8392</v>
      </c>
      <c r="F475" s="1446">
        <v>7.41</v>
      </c>
      <c r="K475" s="639"/>
      <c r="L475" s="639"/>
      <c r="M475" s="639"/>
      <c r="N475" s="639"/>
      <c r="O475" s="639"/>
    </row>
    <row r="476" spans="3:15">
      <c r="C476" s="1135" t="s">
        <v>24</v>
      </c>
      <c r="D476" s="1444">
        <v>8393</v>
      </c>
      <c r="E476" s="1128" t="str">
        <f t="shared" si="7"/>
        <v>GA8393</v>
      </c>
      <c r="F476" s="1446">
        <v>4.76</v>
      </c>
      <c r="K476" s="639"/>
      <c r="L476" s="639"/>
      <c r="M476" s="639"/>
      <c r="N476" s="639"/>
      <c r="O476" s="639"/>
    </row>
    <row r="477" spans="3:15">
      <c r="C477" s="1135" t="s">
        <v>24</v>
      </c>
      <c r="D477" s="1444">
        <v>8500</v>
      </c>
      <c r="E477" s="1128" t="str">
        <f t="shared" si="7"/>
        <v>GA8500</v>
      </c>
      <c r="F477" s="1446">
        <v>23.65</v>
      </c>
      <c r="K477" s="639"/>
      <c r="L477" s="639"/>
      <c r="M477" s="639"/>
      <c r="N477" s="639"/>
      <c r="O477" s="639"/>
    </row>
    <row r="478" spans="3:15">
      <c r="C478" s="1135" t="s">
        <v>24</v>
      </c>
      <c r="D478" s="1444">
        <v>8601</v>
      </c>
      <c r="E478" s="1128" t="str">
        <f t="shared" si="7"/>
        <v>GA8601</v>
      </c>
      <c r="F478" s="1446">
        <v>0.93</v>
      </c>
      <c r="K478" s="639"/>
      <c r="L478" s="639"/>
      <c r="M478" s="639"/>
      <c r="N478" s="639"/>
      <c r="O478" s="639"/>
    </row>
    <row r="479" spans="3:15">
      <c r="C479" s="1135" t="s">
        <v>24</v>
      </c>
      <c r="D479" s="1444">
        <v>8602</v>
      </c>
      <c r="E479" s="1128" t="str">
        <f t="shared" si="7"/>
        <v>GA8602</v>
      </c>
      <c r="F479" s="1446">
        <v>3.73</v>
      </c>
      <c r="K479" s="639"/>
      <c r="L479" s="639"/>
      <c r="M479" s="639"/>
      <c r="N479" s="639"/>
      <c r="O479" s="639"/>
    </row>
    <row r="480" spans="3:15">
      <c r="C480" s="1135" t="s">
        <v>24</v>
      </c>
      <c r="D480" s="1444">
        <v>8603</v>
      </c>
      <c r="E480" s="1128" t="str">
        <f t="shared" si="7"/>
        <v>GA8603</v>
      </c>
      <c r="F480" s="1446">
        <v>0.28999999999999998</v>
      </c>
      <c r="K480" s="639"/>
      <c r="L480" s="639"/>
      <c r="M480" s="639"/>
      <c r="N480" s="639"/>
      <c r="O480" s="639"/>
    </row>
    <row r="481" spans="3:15">
      <c r="C481" s="1135" t="s">
        <v>24</v>
      </c>
      <c r="D481" s="1444">
        <v>8606</v>
      </c>
      <c r="E481" s="1128" t="str">
        <f t="shared" si="7"/>
        <v>GA8606</v>
      </c>
      <c r="F481" s="1446">
        <v>6.52</v>
      </c>
      <c r="K481" s="639"/>
      <c r="L481" s="639"/>
      <c r="M481" s="639"/>
      <c r="N481" s="639"/>
      <c r="O481" s="639"/>
    </row>
    <row r="482" spans="3:15">
      <c r="C482" s="1135" t="s">
        <v>24</v>
      </c>
      <c r="D482" s="1444">
        <v>8709</v>
      </c>
      <c r="E482" s="1128" t="str">
        <f t="shared" si="7"/>
        <v>GA8709</v>
      </c>
      <c r="F482" s="1446">
        <v>27.01</v>
      </c>
      <c r="K482" s="639"/>
      <c r="L482" s="639"/>
      <c r="M482" s="639"/>
      <c r="N482" s="639"/>
      <c r="O482" s="639"/>
    </row>
    <row r="483" spans="3:15">
      <c r="C483" s="1135" t="s">
        <v>24</v>
      </c>
      <c r="D483" s="1444">
        <v>8719</v>
      </c>
      <c r="E483" s="1128" t="str">
        <f t="shared" si="7"/>
        <v>GA8719</v>
      </c>
      <c r="F483" s="1446">
        <v>7.36</v>
      </c>
      <c r="K483" s="639"/>
      <c r="L483" s="639"/>
      <c r="M483" s="639"/>
      <c r="N483" s="639"/>
      <c r="O483" s="639"/>
    </row>
    <row r="484" spans="3:15">
      <c r="C484" s="1135" t="s">
        <v>24</v>
      </c>
      <c r="D484" s="1444">
        <v>8720</v>
      </c>
      <c r="E484" s="1128" t="str">
        <f t="shared" si="7"/>
        <v>GA8720</v>
      </c>
      <c r="F484" s="1446">
        <v>3.63</v>
      </c>
      <c r="K484" s="639"/>
      <c r="L484" s="639"/>
      <c r="M484" s="639"/>
      <c r="N484" s="639"/>
      <c r="O484" s="639"/>
    </row>
    <row r="485" spans="3:15">
      <c r="C485" s="1135" t="s">
        <v>24</v>
      </c>
      <c r="D485" s="1444">
        <v>8721</v>
      </c>
      <c r="E485" s="1128" t="str">
        <f t="shared" si="7"/>
        <v>GA8721</v>
      </c>
      <c r="F485" s="1446">
        <v>0.78</v>
      </c>
      <c r="K485" s="639"/>
      <c r="L485" s="639"/>
      <c r="M485" s="639"/>
      <c r="N485" s="639"/>
      <c r="O485" s="639"/>
    </row>
    <row r="486" spans="3:15">
      <c r="C486" s="1135" t="s">
        <v>24</v>
      </c>
      <c r="D486" s="1444">
        <v>8723</v>
      </c>
      <c r="E486" s="1128" t="str">
        <f t="shared" si="7"/>
        <v>GA8723</v>
      </c>
      <c r="F486" s="1446">
        <v>0.44</v>
      </c>
      <c r="K486" s="639"/>
      <c r="L486" s="639"/>
      <c r="M486" s="639"/>
      <c r="N486" s="639"/>
      <c r="O486" s="639"/>
    </row>
    <row r="487" spans="3:15">
      <c r="C487" s="1135" t="s">
        <v>24</v>
      </c>
      <c r="D487" s="1444">
        <v>8725</v>
      </c>
      <c r="E487" s="1128" t="str">
        <f t="shared" si="7"/>
        <v>GA8725</v>
      </c>
      <c r="F487" s="1446">
        <v>11.63</v>
      </c>
      <c r="K487" s="639"/>
      <c r="L487" s="639"/>
      <c r="M487" s="639"/>
      <c r="N487" s="639"/>
      <c r="O487" s="639"/>
    </row>
    <row r="488" spans="3:15">
      <c r="C488" s="1135" t="s">
        <v>24</v>
      </c>
      <c r="D488" s="1444">
        <v>8726</v>
      </c>
      <c r="E488" s="1128" t="str">
        <f t="shared" si="7"/>
        <v>GA8726</v>
      </c>
      <c r="F488" s="1446">
        <v>8.9</v>
      </c>
      <c r="K488" s="639"/>
      <c r="L488" s="639"/>
      <c r="M488" s="639"/>
      <c r="N488" s="639"/>
      <c r="O488" s="639"/>
    </row>
    <row r="489" spans="3:15">
      <c r="C489" s="1135" t="s">
        <v>24</v>
      </c>
      <c r="D489" s="1444">
        <v>8734</v>
      </c>
      <c r="E489" s="1128" t="str">
        <f t="shared" si="7"/>
        <v>GA8734</v>
      </c>
      <c r="F489" s="1446">
        <v>1.08</v>
      </c>
      <c r="K489" s="639"/>
      <c r="L489" s="639"/>
      <c r="M489" s="639"/>
      <c r="N489" s="639"/>
      <c r="O489" s="639"/>
    </row>
    <row r="490" spans="3:15">
      <c r="C490" s="1135" t="s">
        <v>24</v>
      </c>
      <c r="D490" s="1444">
        <v>8737</v>
      </c>
      <c r="E490" s="1128" t="str">
        <f t="shared" si="7"/>
        <v>GA8737</v>
      </c>
      <c r="F490" s="1446">
        <v>0.93</v>
      </c>
      <c r="K490" s="639"/>
      <c r="L490" s="639"/>
      <c r="M490" s="639"/>
      <c r="N490" s="639"/>
      <c r="O490" s="639"/>
    </row>
    <row r="491" spans="3:15">
      <c r="C491" s="1135" t="s">
        <v>24</v>
      </c>
      <c r="D491" s="1444">
        <v>8738</v>
      </c>
      <c r="E491" s="1128" t="str">
        <f t="shared" si="7"/>
        <v>GA8738</v>
      </c>
      <c r="F491" s="1446">
        <v>1.48</v>
      </c>
      <c r="K491" s="639"/>
      <c r="L491" s="639"/>
      <c r="M491" s="639"/>
      <c r="N491" s="639"/>
      <c r="O491" s="639"/>
    </row>
    <row r="492" spans="3:15">
      <c r="C492" s="1135" t="s">
        <v>24</v>
      </c>
      <c r="D492" s="1444">
        <v>8742</v>
      </c>
      <c r="E492" s="1128" t="str">
        <f t="shared" si="7"/>
        <v>GA8742</v>
      </c>
      <c r="F492" s="1446">
        <v>0.78</v>
      </c>
      <c r="K492" s="639"/>
      <c r="L492" s="639"/>
      <c r="M492" s="639"/>
      <c r="N492" s="639"/>
      <c r="O492" s="639"/>
    </row>
    <row r="493" spans="3:15">
      <c r="C493" s="1135" t="s">
        <v>24</v>
      </c>
      <c r="D493" s="1444">
        <v>8745</v>
      </c>
      <c r="E493" s="1128" t="str">
        <f t="shared" si="7"/>
        <v>GA8745</v>
      </c>
      <c r="F493" s="1446">
        <v>12.76</v>
      </c>
      <c r="K493" s="639"/>
      <c r="L493" s="639"/>
      <c r="M493" s="639"/>
      <c r="N493" s="639"/>
      <c r="O493" s="639"/>
    </row>
    <row r="494" spans="3:15">
      <c r="C494" s="1135" t="s">
        <v>24</v>
      </c>
      <c r="D494" s="1444">
        <v>8748</v>
      </c>
      <c r="E494" s="1128" t="str">
        <f t="shared" si="7"/>
        <v>GA8748</v>
      </c>
      <c r="F494" s="1446">
        <v>1.47</v>
      </c>
      <c r="K494" s="639"/>
      <c r="L494" s="639"/>
      <c r="M494" s="639"/>
      <c r="N494" s="639"/>
      <c r="O494" s="639"/>
    </row>
    <row r="495" spans="3:15">
      <c r="C495" s="1135" t="s">
        <v>24</v>
      </c>
      <c r="D495" s="1444">
        <v>8755</v>
      </c>
      <c r="E495" s="1128" t="str">
        <f t="shared" si="7"/>
        <v>GA8755</v>
      </c>
      <c r="F495" s="1446">
        <v>1.03</v>
      </c>
      <c r="K495" s="639"/>
      <c r="L495" s="639"/>
      <c r="M495" s="639"/>
      <c r="N495" s="639"/>
      <c r="O495" s="639"/>
    </row>
    <row r="496" spans="3:15">
      <c r="C496" s="1135" t="s">
        <v>24</v>
      </c>
      <c r="D496" s="1444">
        <v>8799</v>
      </c>
      <c r="E496" s="1128" t="str">
        <f t="shared" si="7"/>
        <v>GA8799</v>
      </c>
      <c r="F496" s="1446">
        <v>1.18</v>
      </c>
      <c r="K496" s="639"/>
      <c r="L496" s="639"/>
      <c r="M496" s="639"/>
      <c r="N496" s="639"/>
      <c r="O496" s="639"/>
    </row>
    <row r="497" spans="3:15">
      <c r="C497" s="1135" t="s">
        <v>24</v>
      </c>
      <c r="D497" s="1444">
        <v>8800</v>
      </c>
      <c r="E497" s="1128" t="str">
        <f t="shared" si="7"/>
        <v>GA8800</v>
      </c>
      <c r="F497" s="1446">
        <v>5.35</v>
      </c>
      <c r="K497" s="639"/>
      <c r="L497" s="639"/>
      <c r="M497" s="639"/>
      <c r="N497" s="639"/>
      <c r="O497" s="639"/>
    </row>
    <row r="498" spans="3:15">
      <c r="C498" s="1135" t="s">
        <v>24</v>
      </c>
      <c r="D498" s="1444">
        <v>8803</v>
      </c>
      <c r="E498" s="1128" t="str">
        <f t="shared" si="7"/>
        <v>GA8803</v>
      </c>
      <c r="F498" s="1446">
        <v>0.15</v>
      </c>
      <c r="K498" s="639"/>
      <c r="L498" s="639"/>
      <c r="M498" s="639"/>
      <c r="N498" s="639"/>
      <c r="O498" s="639"/>
    </row>
    <row r="499" spans="3:15">
      <c r="C499" s="1135" t="s">
        <v>24</v>
      </c>
      <c r="D499" s="1444">
        <v>8805</v>
      </c>
      <c r="E499" s="1128" t="str">
        <f t="shared" si="7"/>
        <v>GA8805</v>
      </c>
      <c r="F499" s="1446">
        <v>0.54</v>
      </c>
      <c r="K499" s="639"/>
      <c r="L499" s="639"/>
      <c r="M499" s="639"/>
      <c r="N499" s="639"/>
      <c r="O499" s="639"/>
    </row>
    <row r="500" spans="3:15">
      <c r="C500" s="1135" t="s">
        <v>24</v>
      </c>
      <c r="D500" s="1444">
        <v>8810</v>
      </c>
      <c r="E500" s="1128" t="str">
        <f t="shared" si="7"/>
        <v>GA8810</v>
      </c>
      <c r="F500" s="1446">
        <v>0.39</v>
      </c>
      <c r="K500" s="639"/>
      <c r="L500" s="639"/>
      <c r="M500" s="639"/>
      <c r="N500" s="639"/>
      <c r="O500" s="639"/>
    </row>
    <row r="501" spans="3:15">
      <c r="C501" s="1135" t="s">
        <v>24</v>
      </c>
      <c r="D501" s="1444">
        <v>8814</v>
      </c>
      <c r="E501" s="1128" t="str">
        <f t="shared" si="7"/>
        <v>GA8814</v>
      </c>
      <c r="F501" s="1446">
        <v>0.49</v>
      </c>
      <c r="K501" s="639"/>
      <c r="L501" s="639"/>
      <c r="M501" s="639"/>
      <c r="N501" s="639"/>
      <c r="O501" s="639"/>
    </row>
    <row r="502" spans="3:15">
      <c r="C502" s="1135" t="s">
        <v>24</v>
      </c>
      <c r="D502" s="1444">
        <v>8815</v>
      </c>
      <c r="E502" s="1128" t="str">
        <f t="shared" si="7"/>
        <v>GA8815</v>
      </c>
      <c r="F502" s="1446">
        <v>0.77</v>
      </c>
      <c r="K502" s="639"/>
      <c r="L502" s="639"/>
      <c r="M502" s="639"/>
      <c r="N502" s="639"/>
      <c r="O502" s="639"/>
    </row>
    <row r="503" spans="3:15">
      <c r="C503" s="1135" t="s">
        <v>24</v>
      </c>
      <c r="D503" s="1444">
        <v>8820</v>
      </c>
      <c r="E503" s="1128" t="str">
        <f t="shared" si="7"/>
        <v>GA8820</v>
      </c>
      <c r="F503" s="1446">
        <v>0.39</v>
      </c>
      <c r="K503" s="639"/>
      <c r="L503" s="639"/>
      <c r="M503" s="639"/>
      <c r="N503" s="639"/>
      <c r="O503" s="639"/>
    </row>
    <row r="504" spans="3:15">
      <c r="C504" s="1135" t="s">
        <v>24</v>
      </c>
      <c r="D504" s="1444">
        <v>8824</v>
      </c>
      <c r="E504" s="1128" t="str">
        <f t="shared" si="7"/>
        <v>GA8824</v>
      </c>
      <c r="F504" s="1446">
        <v>7.21</v>
      </c>
      <c r="K504" s="639"/>
      <c r="L504" s="639"/>
      <c r="M504" s="639"/>
      <c r="N504" s="639"/>
      <c r="O504" s="639"/>
    </row>
    <row r="505" spans="3:15">
      <c r="C505" s="1135" t="s">
        <v>24</v>
      </c>
      <c r="D505" s="1444">
        <v>8826</v>
      </c>
      <c r="E505" s="1128" t="str">
        <f t="shared" si="7"/>
        <v>GA8826</v>
      </c>
      <c r="F505" s="1446">
        <v>7.95</v>
      </c>
      <c r="K505" s="639"/>
      <c r="L505" s="639"/>
      <c r="M505" s="639"/>
      <c r="N505" s="639"/>
      <c r="O505" s="639"/>
    </row>
    <row r="506" spans="3:15">
      <c r="C506" s="1135" t="s">
        <v>24</v>
      </c>
      <c r="D506" s="1444">
        <v>8831</v>
      </c>
      <c r="E506" s="1128" t="str">
        <f t="shared" si="7"/>
        <v>GA8831</v>
      </c>
      <c r="F506" s="1446">
        <v>4.32</v>
      </c>
      <c r="K506" s="639"/>
      <c r="L506" s="639"/>
      <c r="M506" s="639"/>
      <c r="N506" s="639"/>
      <c r="O506" s="639"/>
    </row>
    <row r="507" spans="3:15">
      <c r="C507" s="1135" t="s">
        <v>24</v>
      </c>
      <c r="D507" s="1444">
        <v>8832</v>
      </c>
      <c r="E507" s="1128" t="str">
        <f t="shared" si="7"/>
        <v>GA8832</v>
      </c>
      <c r="F507" s="1446">
        <v>0.93</v>
      </c>
      <c r="K507" s="639"/>
      <c r="L507" s="639"/>
      <c r="M507" s="639"/>
      <c r="N507" s="639"/>
      <c r="O507" s="639"/>
    </row>
    <row r="508" spans="3:15">
      <c r="C508" s="1135" t="s">
        <v>24</v>
      </c>
      <c r="D508" s="1444">
        <v>8833</v>
      </c>
      <c r="E508" s="1128" t="str">
        <f t="shared" si="7"/>
        <v>GA8833</v>
      </c>
      <c r="F508" s="1446">
        <v>2.8</v>
      </c>
      <c r="K508" s="639"/>
      <c r="L508" s="639"/>
      <c r="M508" s="639"/>
      <c r="N508" s="639"/>
      <c r="O508" s="639"/>
    </row>
    <row r="509" spans="3:15">
      <c r="C509" s="1135" t="s">
        <v>24</v>
      </c>
      <c r="D509" s="1444">
        <v>8835</v>
      </c>
      <c r="E509" s="1128" t="str">
        <f t="shared" si="7"/>
        <v>GA8835</v>
      </c>
      <c r="F509" s="1446">
        <v>7.95</v>
      </c>
      <c r="K509" s="639"/>
      <c r="L509" s="639"/>
      <c r="M509" s="639"/>
      <c r="N509" s="639"/>
      <c r="O509" s="639"/>
    </row>
    <row r="510" spans="3:15">
      <c r="C510" s="1135" t="s">
        <v>24</v>
      </c>
      <c r="D510" s="1444">
        <v>8842</v>
      </c>
      <c r="E510" s="1128" t="str">
        <f t="shared" si="7"/>
        <v>GA8842</v>
      </c>
      <c r="F510" s="1446">
        <v>8.44</v>
      </c>
      <c r="K510" s="639"/>
      <c r="L510" s="639"/>
      <c r="M510" s="639"/>
      <c r="N510" s="639"/>
      <c r="O510" s="639"/>
    </row>
    <row r="511" spans="3:15">
      <c r="C511" s="1135" t="s">
        <v>24</v>
      </c>
      <c r="D511" s="1444">
        <v>8855</v>
      </c>
      <c r="E511" s="1128" t="str">
        <f t="shared" si="7"/>
        <v>GA8855</v>
      </c>
      <c r="F511" s="1446">
        <v>0.39</v>
      </c>
      <c r="K511" s="639"/>
      <c r="L511" s="639"/>
      <c r="M511" s="639"/>
      <c r="N511" s="639"/>
      <c r="O511" s="639"/>
    </row>
    <row r="512" spans="3:15">
      <c r="C512" s="1135" t="s">
        <v>24</v>
      </c>
      <c r="D512" s="1444">
        <v>8856</v>
      </c>
      <c r="E512" s="1128" t="str">
        <f t="shared" si="7"/>
        <v>GA8856</v>
      </c>
      <c r="F512" s="1446">
        <v>1.03</v>
      </c>
      <c r="K512" s="639"/>
      <c r="L512" s="639"/>
      <c r="M512" s="639"/>
      <c r="N512" s="639"/>
      <c r="O512" s="639"/>
    </row>
    <row r="513" spans="3:15">
      <c r="C513" s="1135" t="s">
        <v>24</v>
      </c>
      <c r="D513" s="1444">
        <v>8864</v>
      </c>
      <c r="E513" s="1128" t="str">
        <f t="shared" si="7"/>
        <v>GA8864</v>
      </c>
      <c r="F513" s="1446">
        <v>5.59</v>
      </c>
      <c r="K513" s="639"/>
      <c r="L513" s="639"/>
      <c r="M513" s="639"/>
      <c r="N513" s="639"/>
      <c r="O513" s="639"/>
    </row>
    <row r="514" spans="3:15">
      <c r="C514" s="1135" t="s">
        <v>24</v>
      </c>
      <c r="D514" s="1444">
        <v>8868</v>
      </c>
      <c r="E514" s="1128" t="str">
        <f t="shared" si="7"/>
        <v>GA8868</v>
      </c>
      <c r="F514" s="1446">
        <v>1.18</v>
      </c>
      <c r="K514" s="639"/>
      <c r="L514" s="639"/>
      <c r="M514" s="639"/>
      <c r="N514" s="639"/>
      <c r="O514" s="639"/>
    </row>
    <row r="515" spans="3:15">
      <c r="C515" s="1135" t="s">
        <v>24</v>
      </c>
      <c r="D515" s="1444">
        <v>8869</v>
      </c>
      <c r="E515" s="1128" t="str">
        <f t="shared" si="7"/>
        <v>GA8869</v>
      </c>
      <c r="F515" s="1446">
        <v>3.83</v>
      </c>
      <c r="K515" s="639"/>
      <c r="L515" s="639"/>
      <c r="M515" s="639"/>
      <c r="N515" s="639"/>
      <c r="O515" s="639"/>
    </row>
    <row r="516" spans="3:15">
      <c r="C516" s="1135" t="s">
        <v>24</v>
      </c>
      <c r="D516" s="1444">
        <v>8871</v>
      </c>
      <c r="E516" s="1128" t="str">
        <f t="shared" si="7"/>
        <v>GA8871</v>
      </c>
      <c r="F516" s="1446">
        <v>0.25</v>
      </c>
      <c r="K516" s="639"/>
      <c r="L516" s="639"/>
      <c r="M516" s="639"/>
      <c r="N516" s="639"/>
      <c r="O516" s="639"/>
    </row>
    <row r="517" spans="3:15">
      <c r="C517" s="1135" t="s">
        <v>24</v>
      </c>
      <c r="D517" s="1444">
        <v>8901</v>
      </c>
      <c r="E517" s="1128" t="str">
        <f t="shared" si="7"/>
        <v>GA8901</v>
      </c>
      <c r="F517" s="1446">
        <v>0.39</v>
      </c>
      <c r="K517" s="639"/>
      <c r="L517" s="639"/>
      <c r="M517" s="639"/>
      <c r="N517" s="639"/>
      <c r="O517" s="639"/>
    </row>
    <row r="518" spans="3:15">
      <c r="C518" s="1135" t="s">
        <v>24</v>
      </c>
      <c r="D518" s="1444">
        <v>9012</v>
      </c>
      <c r="E518" s="1128" t="str">
        <f t="shared" ref="E518:E560" si="8">C518&amp;TEXT(D518,"0000")</f>
        <v>GA9012</v>
      </c>
      <c r="F518" s="1446">
        <v>2.6</v>
      </c>
      <c r="K518" s="639"/>
      <c r="L518" s="639"/>
      <c r="M518" s="639"/>
      <c r="N518" s="639"/>
      <c r="O518" s="639"/>
    </row>
    <row r="519" spans="3:15">
      <c r="C519" s="1135" t="s">
        <v>24</v>
      </c>
      <c r="D519" s="1444">
        <v>9014</v>
      </c>
      <c r="E519" s="1128" t="str">
        <f t="shared" si="8"/>
        <v>GA9014</v>
      </c>
      <c r="F519" s="1446">
        <v>13.83</v>
      </c>
      <c r="K519" s="639"/>
      <c r="L519" s="639"/>
      <c r="M519" s="639"/>
      <c r="N519" s="639"/>
      <c r="O519" s="639"/>
    </row>
    <row r="520" spans="3:15">
      <c r="C520" s="1135" t="s">
        <v>24</v>
      </c>
      <c r="D520" s="1444">
        <v>9015</v>
      </c>
      <c r="E520" s="1128" t="str">
        <f t="shared" si="8"/>
        <v>GA9015</v>
      </c>
      <c r="F520" s="1446">
        <v>10.84</v>
      </c>
      <c r="K520" s="639"/>
      <c r="L520" s="639"/>
      <c r="M520" s="639"/>
      <c r="N520" s="639"/>
      <c r="O520" s="639"/>
    </row>
    <row r="521" spans="3:15">
      <c r="C521" s="1135" t="s">
        <v>24</v>
      </c>
      <c r="D521" s="1444">
        <v>9016</v>
      </c>
      <c r="E521" s="1128" t="str">
        <f t="shared" si="8"/>
        <v>GA9016</v>
      </c>
      <c r="F521" s="1446">
        <v>8.24</v>
      </c>
      <c r="K521" s="639"/>
      <c r="L521" s="639"/>
      <c r="M521" s="639"/>
      <c r="N521" s="639"/>
      <c r="O521" s="639"/>
    </row>
    <row r="522" spans="3:15">
      <c r="C522" s="1135" t="s">
        <v>24</v>
      </c>
      <c r="D522" s="1444">
        <v>9019</v>
      </c>
      <c r="E522" s="1128" t="str">
        <f t="shared" si="8"/>
        <v>GA9019</v>
      </c>
      <c r="F522" s="1446">
        <v>8.14</v>
      </c>
      <c r="K522" s="639"/>
      <c r="L522" s="639"/>
      <c r="M522" s="639"/>
      <c r="N522" s="639"/>
      <c r="O522" s="639"/>
    </row>
    <row r="523" spans="3:15">
      <c r="C523" s="1135" t="s">
        <v>24</v>
      </c>
      <c r="D523" s="1444">
        <v>9033</v>
      </c>
      <c r="E523" s="1128" t="str">
        <f t="shared" si="8"/>
        <v>GA9033</v>
      </c>
      <c r="F523" s="1446">
        <v>6.72</v>
      </c>
      <c r="K523" s="639"/>
      <c r="L523" s="639"/>
      <c r="M523" s="639"/>
      <c r="N523" s="639"/>
      <c r="O523" s="639"/>
    </row>
    <row r="524" spans="3:15">
      <c r="C524" s="1135" t="s">
        <v>24</v>
      </c>
      <c r="D524" s="1444">
        <v>9040</v>
      </c>
      <c r="E524" s="1128" t="str">
        <f t="shared" si="8"/>
        <v>GA9040</v>
      </c>
      <c r="F524" s="1446">
        <v>11.97</v>
      </c>
      <c r="K524" s="639"/>
      <c r="L524" s="639"/>
      <c r="M524" s="639"/>
      <c r="N524" s="639"/>
      <c r="O524" s="639"/>
    </row>
    <row r="525" spans="3:15">
      <c r="C525" s="1135" t="s">
        <v>24</v>
      </c>
      <c r="D525" s="1444">
        <v>9052</v>
      </c>
      <c r="E525" s="1128" t="str">
        <f t="shared" si="8"/>
        <v>GA9052</v>
      </c>
      <c r="F525" s="1446">
        <v>7.6</v>
      </c>
      <c r="K525" s="639"/>
      <c r="L525" s="639"/>
      <c r="M525" s="639"/>
      <c r="N525" s="639"/>
      <c r="O525" s="639"/>
    </row>
    <row r="526" spans="3:15">
      <c r="C526" s="1135" t="s">
        <v>24</v>
      </c>
      <c r="D526" s="1444">
        <v>9058</v>
      </c>
      <c r="E526" s="1128" t="str">
        <f t="shared" si="8"/>
        <v>GA9058</v>
      </c>
      <c r="F526" s="1446">
        <v>5.99</v>
      </c>
      <c r="K526" s="639"/>
      <c r="L526" s="639"/>
      <c r="M526" s="639"/>
      <c r="N526" s="639"/>
      <c r="O526" s="639"/>
    </row>
    <row r="527" spans="3:15">
      <c r="C527" s="1135" t="s">
        <v>24</v>
      </c>
      <c r="D527" s="1444">
        <v>9060</v>
      </c>
      <c r="E527" s="1128" t="str">
        <f t="shared" si="8"/>
        <v>GA9060</v>
      </c>
      <c r="F527" s="1446">
        <v>4.2699999999999996</v>
      </c>
      <c r="K527" s="639"/>
      <c r="L527" s="639"/>
      <c r="M527" s="639"/>
      <c r="N527" s="639"/>
      <c r="O527" s="639"/>
    </row>
    <row r="528" spans="3:15">
      <c r="C528" s="1135" t="s">
        <v>24</v>
      </c>
      <c r="D528" s="1444">
        <v>9061</v>
      </c>
      <c r="E528" s="1128" t="str">
        <f t="shared" si="8"/>
        <v>GA9061</v>
      </c>
      <c r="F528" s="1446">
        <v>4.22</v>
      </c>
      <c r="K528" s="639"/>
      <c r="L528" s="639"/>
      <c r="M528" s="639"/>
      <c r="N528" s="639"/>
      <c r="O528" s="639"/>
    </row>
    <row r="529" spans="3:15">
      <c r="C529" s="1135" t="s">
        <v>24</v>
      </c>
      <c r="D529" s="1444">
        <v>9063</v>
      </c>
      <c r="E529" s="1128" t="str">
        <f t="shared" si="8"/>
        <v>GA9063</v>
      </c>
      <c r="F529" s="1446">
        <v>2.8</v>
      </c>
      <c r="K529" s="639"/>
      <c r="L529" s="639"/>
      <c r="M529" s="639"/>
      <c r="N529" s="639"/>
      <c r="O529" s="639"/>
    </row>
    <row r="530" spans="3:15">
      <c r="C530" s="1135" t="s">
        <v>24</v>
      </c>
      <c r="D530" s="1444">
        <v>9077</v>
      </c>
      <c r="E530" s="1128" t="str">
        <f t="shared" si="8"/>
        <v>GA9077</v>
      </c>
      <c r="F530" s="1446">
        <v>10.62</v>
      </c>
      <c r="K530" s="639"/>
      <c r="L530" s="639"/>
      <c r="M530" s="639"/>
      <c r="N530" s="639"/>
      <c r="O530" s="639"/>
    </row>
    <row r="531" spans="3:15">
      <c r="C531" s="1135" t="s">
        <v>24</v>
      </c>
      <c r="D531" s="1444">
        <v>9082</v>
      </c>
      <c r="E531" s="1128" t="str">
        <f t="shared" si="8"/>
        <v>GA9082</v>
      </c>
      <c r="F531" s="1446">
        <v>5.05</v>
      </c>
      <c r="K531" s="639"/>
      <c r="L531" s="639"/>
      <c r="M531" s="639"/>
      <c r="N531" s="639"/>
      <c r="O531" s="639"/>
    </row>
    <row r="532" spans="3:15">
      <c r="C532" s="1135" t="s">
        <v>24</v>
      </c>
      <c r="D532" s="1444">
        <v>9083</v>
      </c>
      <c r="E532" s="1128" t="str">
        <f t="shared" si="8"/>
        <v>GA9083</v>
      </c>
      <c r="F532" s="1446">
        <v>4.91</v>
      </c>
      <c r="K532" s="639"/>
      <c r="L532" s="639"/>
      <c r="M532" s="639"/>
      <c r="N532" s="639"/>
      <c r="O532" s="639"/>
    </row>
    <row r="533" spans="3:15">
      <c r="C533" s="1135" t="s">
        <v>24</v>
      </c>
      <c r="D533" s="1444">
        <v>9084</v>
      </c>
      <c r="E533" s="1128" t="str">
        <f t="shared" si="8"/>
        <v>GA9084</v>
      </c>
      <c r="F533" s="1446">
        <v>4.71</v>
      </c>
      <c r="K533" s="639"/>
      <c r="L533" s="639"/>
      <c r="M533" s="639"/>
      <c r="N533" s="639"/>
      <c r="O533" s="639"/>
    </row>
    <row r="534" spans="3:15">
      <c r="C534" s="1135" t="s">
        <v>24</v>
      </c>
      <c r="D534" s="1444">
        <v>9089</v>
      </c>
      <c r="E534" s="1128" t="str">
        <f t="shared" si="8"/>
        <v>GA9089</v>
      </c>
      <c r="F534" s="1446">
        <v>3.04</v>
      </c>
      <c r="K534" s="639"/>
      <c r="L534" s="639"/>
      <c r="M534" s="639"/>
      <c r="N534" s="639"/>
      <c r="O534" s="639"/>
    </row>
    <row r="535" spans="3:15">
      <c r="C535" s="1135" t="s">
        <v>24</v>
      </c>
      <c r="D535" s="1444">
        <v>9093</v>
      </c>
      <c r="E535" s="1128" t="str">
        <f t="shared" si="8"/>
        <v>GA9093</v>
      </c>
      <c r="F535" s="1446">
        <v>4.71</v>
      </c>
      <c r="K535" s="639"/>
      <c r="L535" s="639"/>
      <c r="M535" s="639"/>
      <c r="N535" s="639"/>
      <c r="O535" s="639"/>
    </row>
    <row r="536" spans="3:15">
      <c r="C536" s="1135" t="s">
        <v>24</v>
      </c>
      <c r="D536" s="1444">
        <v>9101</v>
      </c>
      <c r="E536" s="1128" t="str">
        <f t="shared" si="8"/>
        <v>GA9101</v>
      </c>
      <c r="F536" s="1446">
        <v>11.97</v>
      </c>
      <c r="K536" s="639"/>
      <c r="L536" s="639"/>
      <c r="M536" s="639"/>
      <c r="N536" s="639"/>
      <c r="O536" s="639"/>
    </row>
    <row r="537" spans="3:15">
      <c r="C537" s="1135" t="s">
        <v>24</v>
      </c>
      <c r="D537" s="1444">
        <v>9102</v>
      </c>
      <c r="E537" s="1128" t="str">
        <f t="shared" si="8"/>
        <v>GA9102</v>
      </c>
      <c r="F537" s="1446">
        <v>11.28</v>
      </c>
      <c r="K537" s="639"/>
      <c r="L537" s="639"/>
      <c r="M537" s="639"/>
      <c r="N537" s="639"/>
      <c r="O537" s="639"/>
    </row>
    <row r="538" spans="3:15">
      <c r="C538" s="1135" t="s">
        <v>24</v>
      </c>
      <c r="D538" s="1444">
        <v>9154</v>
      </c>
      <c r="E538" s="1128" t="str">
        <f t="shared" si="8"/>
        <v>GA9154</v>
      </c>
      <c r="F538" s="1446">
        <v>4.96</v>
      </c>
      <c r="K538" s="639"/>
      <c r="L538" s="639"/>
      <c r="M538" s="639"/>
      <c r="N538" s="639"/>
      <c r="O538" s="639"/>
    </row>
    <row r="539" spans="3:15">
      <c r="C539" s="1135" t="s">
        <v>24</v>
      </c>
      <c r="D539" s="1444">
        <v>9156</v>
      </c>
      <c r="E539" s="1128" t="str">
        <f t="shared" si="8"/>
        <v>GA9156</v>
      </c>
      <c r="F539" s="1446">
        <v>6.28</v>
      </c>
      <c r="K539" s="639"/>
      <c r="L539" s="639"/>
      <c r="M539" s="639"/>
      <c r="N539" s="639"/>
      <c r="O539" s="639"/>
    </row>
    <row r="540" spans="3:15">
      <c r="C540" s="1135" t="s">
        <v>24</v>
      </c>
      <c r="D540" s="1444">
        <v>9170</v>
      </c>
      <c r="E540" s="1128" t="str">
        <f t="shared" si="8"/>
        <v>GA9170</v>
      </c>
      <c r="F540" s="1446">
        <v>34.19</v>
      </c>
      <c r="K540" s="639"/>
      <c r="L540" s="639"/>
      <c r="M540" s="639"/>
      <c r="N540" s="639"/>
      <c r="O540" s="639"/>
    </row>
    <row r="541" spans="3:15">
      <c r="C541" s="1135" t="s">
        <v>24</v>
      </c>
      <c r="D541" s="1444">
        <v>9178</v>
      </c>
      <c r="E541" s="1128" t="str">
        <f t="shared" si="8"/>
        <v>GA9178</v>
      </c>
      <c r="F541" s="1446">
        <v>14.03</v>
      </c>
      <c r="K541" s="639"/>
      <c r="L541" s="639"/>
      <c r="M541" s="639"/>
      <c r="N541" s="639"/>
      <c r="O541" s="639"/>
    </row>
    <row r="542" spans="3:15">
      <c r="C542" s="1135" t="s">
        <v>24</v>
      </c>
      <c r="D542" s="1444">
        <v>9179</v>
      </c>
      <c r="E542" s="1128" t="str">
        <f t="shared" si="8"/>
        <v>GA9179</v>
      </c>
      <c r="F542" s="1446">
        <v>29.19</v>
      </c>
      <c r="K542" s="639"/>
      <c r="L542" s="639"/>
      <c r="M542" s="639"/>
      <c r="N542" s="639"/>
      <c r="O542" s="639"/>
    </row>
    <row r="543" spans="3:15">
      <c r="C543" s="1135" t="s">
        <v>24</v>
      </c>
      <c r="D543" s="1444">
        <v>9180</v>
      </c>
      <c r="E543" s="1128" t="str">
        <f t="shared" si="8"/>
        <v>GA9180</v>
      </c>
      <c r="F543" s="1446">
        <v>14.33</v>
      </c>
      <c r="K543" s="639"/>
      <c r="L543" s="639"/>
      <c r="M543" s="639"/>
      <c r="N543" s="639"/>
      <c r="O543" s="639"/>
    </row>
    <row r="544" spans="3:15">
      <c r="C544" s="1135" t="s">
        <v>24</v>
      </c>
      <c r="D544" s="1444">
        <v>9182</v>
      </c>
      <c r="E544" s="1128" t="str">
        <f t="shared" si="8"/>
        <v>GA9182</v>
      </c>
      <c r="F544" s="1446">
        <v>5.25</v>
      </c>
      <c r="K544" s="639"/>
      <c r="L544" s="639"/>
      <c r="M544" s="639"/>
      <c r="N544" s="639"/>
      <c r="O544" s="639"/>
    </row>
    <row r="545" spans="3:15">
      <c r="C545" s="1135" t="s">
        <v>24</v>
      </c>
      <c r="D545" s="1444">
        <v>9186</v>
      </c>
      <c r="E545" s="1128" t="str">
        <f t="shared" si="8"/>
        <v>GA9186</v>
      </c>
      <c r="F545" s="1446">
        <v>52.3</v>
      </c>
      <c r="K545" s="639"/>
      <c r="L545" s="639"/>
      <c r="M545" s="639"/>
      <c r="N545" s="639"/>
      <c r="O545" s="639"/>
    </row>
    <row r="546" spans="3:15">
      <c r="C546" s="1135" t="s">
        <v>24</v>
      </c>
      <c r="D546" s="1444">
        <v>9220</v>
      </c>
      <c r="E546" s="1128" t="str">
        <f t="shared" si="8"/>
        <v>GA9220</v>
      </c>
      <c r="F546" s="1446">
        <v>19.53</v>
      </c>
      <c r="K546" s="639"/>
      <c r="L546" s="639"/>
      <c r="M546" s="639"/>
      <c r="N546" s="639"/>
      <c r="O546" s="639"/>
    </row>
    <row r="547" spans="3:15">
      <c r="C547" s="1135" t="s">
        <v>24</v>
      </c>
      <c r="D547" s="1444">
        <v>9402</v>
      </c>
      <c r="E547" s="1128" t="str">
        <f t="shared" si="8"/>
        <v>GA9402</v>
      </c>
      <c r="F547" s="1446">
        <v>20.7</v>
      </c>
      <c r="K547" s="639"/>
      <c r="L547" s="639"/>
      <c r="M547" s="639"/>
      <c r="N547" s="639"/>
      <c r="O547" s="639"/>
    </row>
    <row r="548" spans="3:15">
      <c r="C548" s="1135" t="s">
        <v>24</v>
      </c>
      <c r="D548" s="1444">
        <v>9403</v>
      </c>
      <c r="E548" s="1128" t="str">
        <f t="shared" si="8"/>
        <v>GA9403</v>
      </c>
      <c r="F548" s="1446">
        <v>26.64</v>
      </c>
      <c r="K548" s="639"/>
      <c r="L548" s="639"/>
      <c r="M548" s="639"/>
      <c r="N548" s="639"/>
      <c r="O548" s="639"/>
    </row>
    <row r="549" spans="3:15">
      <c r="C549" s="1135" t="s">
        <v>24</v>
      </c>
      <c r="D549" s="1444">
        <v>9410</v>
      </c>
      <c r="E549" s="1128" t="str">
        <f t="shared" si="8"/>
        <v>GA9410</v>
      </c>
      <c r="F549" s="1446">
        <v>10.4</v>
      </c>
      <c r="K549" s="639"/>
      <c r="L549" s="639"/>
      <c r="M549" s="639"/>
      <c r="N549" s="639"/>
      <c r="O549" s="639"/>
    </row>
    <row r="550" spans="3:15">
      <c r="C550" s="1135" t="s">
        <v>24</v>
      </c>
      <c r="D550" s="1444">
        <v>9501</v>
      </c>
      <c r="E550" s="1128" t="str">
        <f t="shared" si="8"/>
        <v>GA9501</v>
      </c>
      <c r="F550" s="1446">
        <v>9.52</v>
      </c>
      <c r="K550" s="639"/>
      <c r="L550" s="639"/>
      <c r="M550" s="639"/>
      <c r="N550" s="639"/>
      <c r="O550" s="639"/>
    </row>
    <row r="551" spans="3:15">
      <c r="C551" s="1135" t="s">
        <v>24</v>
      </c>
      <c r="D551" s="1444">
        <v>9505</v>
      </c>
      <c r="E551" s="1128" t="str">
        <f t="shared" si="8"/>
        <v>GA9505</v>
      </c>
      <c r="F551" s="1446">
        <v>11.43</v>
      </c>
      <c r="K551" s="639"/>
      <c r="L551" s="639"/>
      <c r="M551" s="639"/>
      <c r="N551" s="639"/>
      <c r="O551" s="639"/>
    </row>
    <row r="552" spans="3:15">
      <c r="C552" s="1135" t="s">
        <v>24</v>
      </c>
      <c r="D552" s="1444">
        <v>9516</v>
      </c>
      <c r="E552" s="1128" t="str">
        <f t="shared" si="8"/>
        <v>GA9516</v>
      </c>
      <c r="F552" s="1446">
        <v>11.28</v>
      </c>
      <c r="K552" s="639"/>
      <c r="L552" s="639"/>
      <c r="M552" s="639"/>
      <c r="N552" s="639"/>
      <c r="O552" s="639"/>
    </row>
    <row r="553" spans="3:15">
      <c r="C553" s="1135" t="s">
        <v>24</v>
      </c>
      <c r="D553" s="1444">
        <v>9519</v>
      </c>
      <c r="E553" s="1128" t="str">
        <f t="shared" si="8"/>
        <v>GA9519</v>
      </c>
      <c r="F553" s="1446">
        <v>13.64</v>
      </c>
      <c r="K553" s="639"/>
      <c r="L553" s="639"/>
      <c r="M553" s="639"/>
      <c r="N553" s="639"/>
      <c r="O553" s="639"/>
    </row>
    <row r="554" spans="3:15">
      <c r="C554" s="1135" t="s">
        <v>24</v>
      </c>
      <c r="D554" s="1444">
        <v>9521</v>
      </c>
      <c r="E554" s="1128" t="str">
        <f t="shared" si="8"/>
        <v>GA9521</v>
      </c>
      <c r="F554" s="1446">
        <v>11.48</v>
      </c>
      <c r="K554" s="639"/>
      <c r="L554" s="639"/>
      <c r="M554" s="639"/>
      <c r="N554" s="639"/>
      <c r="O554" s="639"/>
    </row>
    <row r="555" spans="3:15">
      <c r="C555" s="1135" t="s">
        <v>24</v>
      </c>
      <c r="D555" s="1444">
        <v>9522</v>
      </c>
      <c r="E555" s="1128" t="str">
        <f t="shared" si="8"/>
        <v>GA9522</v>
      </c>
      <c r="F555" s="1446">
        <v>7.31</v>
      </c>
      <c r="K555" s="639"/>
      <c r="L555" s="639"/>
      <c r="M555" s="639"/>
      <c r="N555" s="639"/>
      <c r="O555" s="639"/>
    </row>
    <row r="556" spans="3:15">
      <c r="C556" s="1135" t="s">
        <v>24</v>
      </c>
      <c r="D556" s="1444">
        <v>9534</v>
      </c>
      <c r="E556" s="1128" t="str">
        <f t="shared" si="8"/>
        <v>GA9534</v>
      </c>
      <c r="F556" s="1446">
        <v>14.33</v>
      </c>
      <c r="K556" s="639"/>
      <c r="L556" s="639"/>
      <c r="M556" s="639"/>
      <c r="N556" s="639"/>
      <c r="O556" s="639"/>
    </row>
    <row r="557" spans="3:15">
      <c r="C557" s="1135" t="s">
        <v>24</v>
      </c>
      <c r="D557" s="1444">
        <v>9554</v>
      </c>
      <c r="E557" s="1128" t="str">
        <f t="shared" si="8"/>
        <v>GA9554</v>
      </c>
      <c r="F557" s="1446">
        <v>36.159999999999997</v>
      </c>
      <c r="K557" s="639"/>
      <c r="L557" s="639"/>
      <c r="M557" s="639"/>
      <c r="N557" s="639"/>
      <c r="O557" s="639"/>
    </row>
    <row r="558" spans="3:15">
      <c r="C558" s="1135" t="s">
        <v>24</v>
      </c>
      <c r="D558" s="1444">
        <v>9586</v>
      </c>
      <c r="E558" s="1128" t="str">
        <f t="shared" si="8"/>
        <v>GA9586</v>
      </c>
      <c r="F558" s="1446">
        <v>1.67</v>
      </c>
      <c r="K558" s="639"/>
      <c r="L558" s="639"/>
      <c r="M558" s="639"/>
      <c r="N558" s="639"/>
      <c r="O558" s="639"/>
    </row>
    <row r="559" spans="3:15">
      <c r="C559" s="1135" t="s">
        <v>24</v>
      </c>
      <c r="D559" s="1444">
        <v>9600</v>
      </c>
      <c r="E559" s="1128" t="str">
        <f t="shared" si="8"/>
        <v>GA9600</v>
      </c>
      <c r="F559" s="1446">
        <v>7.7</v>
      </c>
      <c r="K559" s="639"/>
      <c r="L559" s="639"/>
      <c r="M559" s="639"/>
      <c r="N559" s="639"/>
      <c r="O559" s="639"/>
    </row>
    <row r="560" spans="3:15" ht="15" thickBot="1">
      <c r="C560" s="1135" t="s">
        <v>24</v>
      </c>
      <c r="D560" s="1444">
        <v>9620</v>
      </c>
      <c r="E560" s="1129" t="str">
        <f t="shared" si="8"/>
        <v>GA9620</v>
      </c>
      <c r="F560" s="1447">
        <v>3.63</v>
      </c>
      <c r="K560" s="639"/>
      <c r="L560" s="639"/>
      <c r="M560" s="639"/>
      <c r="N560" s="639"/>
      <c r="O560" s="639"/>
    </row>
    <row r="561" ht="15" thickTop="1"/>
  </sheetData>
  <customSheetViews>
    <customSheetView guid="{B070D993-A558-4B1C-AC4E-67FBCE430B77}">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 guid="{8F017303-F4E6-4F2E-AE6E-4863CE4BAD60}" showPageBreaks="1" topLeftCell="A529">
      <selection activeCell="F6" sqref="F6:F560"/>
      <pageMargins left="0.7" right="0.7" top="0.75" bottom="0.75" header="0.3" footer="0.3"/>
      <pageSetup orientation="portrait" r:id="rId1"/>
    </customSheetView>
    <customSheetView guid="{2D067A2B-544F-4687-B463-591ABEF3DC76}">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C35CCEBD-5DD6-40D5-B0B9-29A308324E1F}">
      <selection activeCell="F6" sqref="F6:F560"/>
      <pageMargins left="0.7" right="0.7" top="0.75" bottom="0.75" header="0.3" footer="0.3"/>
    </customSheetView>
    <customSheetView guid="{4C13BEF0-D969-4F7C-9C90-218A9EA7683E}">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G16" sqref="G16"/>
    </sheetView>
  </sheetViews>
  <sheetFormatPr defaultRowHeight="14.4"/>
  <cols>
    <col min="10" max="10" width="9"/>
    <col min="15" max="23" width="9"/>
  </cols>
  <sheetData>
    <row r="4" spans="1:10">
      <c r="G4" s="319" t="s">
        <v>150</v>
      </c>
      <c r="H4" s="319" t="s">
        <v>279</v>
      </c>
      <c r="I4" s="1330" t="s">
        <v>48</v>
      </c>
      <c r="J4" s="1226"/>
    </row>
    <row r="5" spans="1:10">
      <c r="A5" s="296" t="s">
        <v>320</v>
      </c>
      <c r="B5" s="297"/>
      <c r="C5" s="297"/>
      <c r="D5" s="297"/>
      <c r="E5" s="297"/>
      <c r="F5" s="298" t="s">
        <v>46</v>
      </c>
      <c r="G5" s="299" t="s">
        <v>321</v>
      </c>
    </row>
    <row r="6" spans="1:10">
      <c r="A6" s="300" t="s">
        <v>322</v>
      </c>
      <c r="B6" s="301"/>
      <c r="C6" s="301"/>
      <c r="D6" s="301"/>
      <c r="E6" s="301"/>
      <c r="F6" s="302" t="s">
        <v>5</v>
      </c>
      <c r="G6" s="324">
        <v>0</v>
      </c>
      <c r="H6" s="1268"/>
      <c r="I6" s="1290">
        <f t="shared" ref="I6:I18" si="0">IF(ISBLANK(H6),G6,H6)</f>
        <v>0</v>
      </c>
      <c r="J6" s="1227"/>
    </row>
    <row r="7" spans="1:10">
      <c r="A7" s="303" t="s">
        <v>323</v>
      </c>
      <c r="B7" s="230"/>
      <c r="C7" s="230"/>
      <c r="D7" s="230"/>
      <c r="E7" s="230"/>
      <c r="F7" s="304" t="s">
        <v>5</v>
      </c>
      <c r="G7" s="324">
        <v>4.7340000000000004E-3</v>
      </c>
      <c r="H7" s="1268"/>
      <c r="I7" s="1290">
        <f t="shared" si="0"/>
        <v>4.7340000000000004E-3</v>
      </c>
      <c r="J7" s="1227"/>
    </row>
    <row r="8" spans="1:10">
      <c r="A8" s="303" t="s">
        <v>324</v>
      </c>
      <c r="B8" s="230"/>
      <c r="C8" s="230"/>
      <c r="D8" s="230"/>
      <c r="E8" s="230"/>
      <c r="F8" s="304" t="s">
        <v>5</v>
      </c>
      <c r="G8" s="324">
        <v>2.5839999999999999E-3</v>
      </c>
      <c r="H8" s="1268"/>
      <c r="I8" s="1290">
        <f t="shared" si="0"/>
        <v>2.5839999999999999E-3</v>
      </c>
      <c r="J8" s="1227"/>
    </row>
    <row r="9" spans="1:10">
      <c r="A9" s="303" t="s">
        <v>325</v>
      </c>
      <c r="B9" s="230"/>
      <c r="C9" s="230"/>
      <c r="D9" s="230"/>
      <c r="E9" s="230"/>
      <c r="F9" s="304" t="s">
        <v>5</v>
      </c>
      <c r="G9" s="324">
        <v>2.2720000000000001E-3</v>
      </c>
      <c r="H9" s="1268"/>
      <c r="I9" s="1290">
        <f t="shared" si="0"/>
        <v>2.2720000000000001E-3</v>
      </c>
      <c r="J9" s="1227"/>
    </row>
    <row r="10" spans="1:10">
      <c r="A10" s="303" t="s">
        <v>326</v>
      </c>
      <c r="B10" s="230"/>
      <c r="C10" s="230"/>
      <c r="D10" s="230"/>
      <c r="E10" s="230"/>
      <c r="F10" s="304" t="s">
        <v>5</v>
      </c>
      <c r="G10" s="324">
        <v>6.5789999999999998E-3</v>
      </c>
      <c r="H10" s="1268"/>
      <c r="I10" s="1290">
        <f t="shared" si="0"/>
        <v>6.5789999999999998E-3</v>
      </c>
      <c r="J10" s="1227"/>
    </row>
    <row r="11" spans="1:10">
      <c r="A11" s="303" t="s">
        <v>327</v>
      </c>
      <c r="B11" s="230"/>
      <c r="C11" s="230"/>
      <c r="D11" s="230"/>
      <c r="E11" s="230"/>
      <c r="F11" s="304" t="s">
        <v>5</v>
      </c>
      <c r="G11" s="324">
        <v>7.7499999999999997E-4</v>
      </c>
      <c r="H11" s="1268"/>
      <c r="I11" s="1290">
        <f t="shared" si="0"/>
        <v>7.7499999999999997E-4</v>
      </c>
      <c r="J11" s="1227"/>
    </row>
    <row r="12" spans="1:10">
      <c r="A12" s="305" t="s">
        <v>328</v>
      </c>
      <c r="B12" s="306"/>
      <c r="C12" s="306"/>
      <c r="D12" s="306"/>
      <c r="E12" s="306"/>
      <c r="F12" s="307" t="s">
        <v>5</v>
      </c>
      <c r="G12" s="320">
        <v>2.2645999999999999E-2</v>
      </c>
      <c r="H12" s="1268"/>
      <c r="I12" s="1290">
        <f t="shared" si="0"/>
        <v>2.2645999999999999E-2</v>
      </c>
      <c r="J12" s="1227"/>
    </row>
    <row r="13" spans="1:10">
      <c r="A13" s="1228" t="s">
        <v>575</v>
      </c>
      <c r="B13" s="1229"/>
      <c r="C13" s="1229"/>
      <c r="D13" s="1229"/>
      <c r="E13" s="1229"/>
      <c r="F13" s="1230" t="s">
        <v>7</v>
      </c>
      <c r="G13" s="320">
        <v>0</v>
      </c>
      <c r="H13" s="1268"/>
      <c r="I13" s="1290">
        <f>IF(ISBLANK(H13),G13,H13)</f>
        <v>0</v>
      </c>
      <c r="J13" s="1227"/>
    </row>
    <row r="14" spans="1:10">
      <c r="A14" s="308" t="s">
        <v>329</v>
      </c>
      <c r="B14" s="309"/>
      <c r="C14" s="309"/>
      <c r="D14" s="309"/>
      <c r="E14" s="309"/>
      <c r="F14" s="307" t="s">
        <v>6</v>
      </c>
      <c r="G14" s="320">
        <v>1.01E-2</v>
      </c>
      <c r="H14" s="1268"/>
      <c r="I14" s="1290">
        <f t="shared" si="0"/>
        <v>1.01E-2</v>
      </c>
      <c r="J14" s="1227"/>
    </row>
    <row r="15" spans="1:10">
      <c r="A15" s="310" t="s">
        <v>330</v>
      </c>
      <c r="B15" s="309"/>
      <c r="C15" s="309"/>
      <c r="D15" s="309"/>
      <c r="E15" s="311"/>
      <c r="F15" s="312" t="s">
        <v>21</v>
      </c>
      <c r="G15" s="321">
        <v>2.0199999999999999E-2</v>
      </c>
      <c r="H15" s="1268">
        <v>2.4799999999999999E-2</v>
      </c>
      <c r="I15" s="1490">
        <f t="shared" si="0"/>
        <v>2.4799999999999999E-2</v>
      </c>
      <c r="J15" s="1227"/>
    </row>
    <row r="16" spans="1:10">
      <c r="A16" s="313" t="s">
        <v>331</v>
      </c>
      <c r="B16" s="314"/>
      <c r="C16" s="314"/>
      <c r="D16" s="314"/>
      <c r="E16" s="314"/>
      <c r="F16" s="315" t="s">
        <v>23</v>
      </c>
      <c r="G16" s="322">
        <v>9.7000000000000003E-3</v>
      </c>
      <c r="H16" s="1268"/>
      <c r="I16" s="1290">
        <f t="shared" si="0"/>
        <v>9.7000000000000003E-3</v>
      </c>
      <c r="J16" s="1227"/>
    </row>
    <row r="17" spans="1:25">
      <c r="A17" s="313" t="s">
        <v>332</v>
      </c>
      <c r="B17" s="314"/>
      <c r="C17" s="314"/>
      <c r="D17" s="314"/>
      <c r="E17" s="314"/>
      <c r="F17" s="315" t="s">
        <v>22</v>
      </c>
      <c r="G17" s="322">
        <v>5.2200000000000003E-2</v>
      </c>
      <c r="H17" s="1268"/>
      <c r="I17" s="1290">
        <f t="shared" si="0"/>
        <v>5.2200000000000003E-2</v>
      </c>
      <c r="J17" s="1227"/>
    </row>
    <row r="18" spans="1:25">
      <c r="A18" s="316" t="s">
        <v>333</v>
      </c>
      <c r="B18" s="317"/>
      <c r="C18" s="317"/>
      <c r="D18" s="317"/>
      <c r="E18" s="317"/>
      <c r="F18" s="318" t="s">
        <v>22</v>
      </c>
      <c r="G18" s="323">
        <v>0</v>
      </c>
      <c r="H18" s="1268"/>
      <c r="I18" s="1290">
        <f t="shared" si="0"/>
        <v>0</v>
      </c>
      <c r="J18" s="1227"/>
    </row>
    <row r="19" spans="1:25">
      <c r="A19" s="310" t="s">
        <v>365</v>
      </c>
      <c r="B19" s="309"/>
      <c r="C19" s="309"/>
      <c r="D19" s="309"/>
      <c r="E19" s="309"/>
      <c r="F19" s="312" t="s">
        <v>26</v>
      </c>
      <c r="G19" s="321">
        <v>7.0199999999999999E-2</v>
      </c>
      <c r="H19" s="1268"/>
      <c r="I19" s="1290">
        <f>IF(ISBLANK(H19),G19,H19)</f>
        <v>7.0199999999999999E-2</v>
      </c>
      <c r="J19" s="1227"/>
    </row>
    <row r="20" spans="1:25">
      <c r="A20" s="310" t="s">
        <v>366</v>
      </c>
      <c r="B20" s="309"/>
      <c r="C20" s="309"/>
      <c r="D20" s="309"/>
      <c r="E20" s="309"/>
      <c r="F20" s="312" t="s">
        <v>63</v>
      </c>
      <c r="G20" s="321">
        <v>3.5999999999999997E-2</v>
      </c>
      <c r="H20" s="1268"/>
      <c r="I20" s="1290">
        <f>IF(ISBLANK(H20),G20,H20)</f>
        <v>3.5999999999999997E-2</v>
      </c>
      <c r="J20" s="1227"/>
    </row>
    <row r="21" spans="1:25">
      <c r="A21" s="310" t="s">
        <v>367</v>
      </c>
      <c r="B21" s="309"/>
      <c r="C21" s="309"/>
      <c r="D21" s="309"/>
      <c r="E21" s="309"/>
      <c r="F21" s="312" t="s">
        <v>28</v>
      </c>
      <c r="G21" s="321">
        <v>0.05</v>
      </c>
      <c r="H21" s="1268"/>
      <c r="I21" s="1290">
        <f>IF(ISBLANK(H21),G21,H21)</f>
        <v>0.05</v>
      </c>
      <c r="J21" s="1227"/>
    </row>
    <row r="23" spans="1:25" ht="15" thickBot="1"/>
    <row r="24" spans="1:25" ht="15.6" thickTop="1" thickBot="1">
      <c r="A24" s="788" t="s">
        <v>530</v>
      </c>
      <c r="B24" s="789"/>
      <c r="C24" s="790" t="s">
        <v>531</v>
      </c>
      <c r="D24" s="651"/>
      <c r="E24" s="651"/>
      <c r="F24" s="790"/>
      <c r="G24" s="790"/>
      <c r="H24" s="790"/>
      <c r="I24" s="790"/>
      <c r="J24" s="790"/>
      <c r="K24" s="790"/>
      <c r="M24" s="788" t="s">
        <v>532</v>
      </c>
      <c r="N24" s="789"/>
      <c r="O24" s="790" t="s">
        <v>533</v>
      </c>
      <c r="P24" s="651"/>
      <c r="Q24" s="651"/>
      <c r="R24" s="790"/>
      <c r="S24" s="790"/>
      <c r="T24" s="790"/>
      <c r="U24" s="790"/>
      <c r="V24" s="790"/>
      <c r="W24" s="790"/>
    </row>
    <row r="25" spans="1:25" ht="15.6" thickTop="1" thickBot="1">
      <c r="A25" s="790"/>
      <c r="B25" s="790"/>
      <c r="C25" s="790"/>
      <c r="D25" s="790"/>
      <c r="E25" s="790"/>
      <c r="F25" s="790"/>
      <c r="G25" s="790"/>
      <c r="H25" s="790"/>
      <c r="I25" s="790"/>
      <c r="J25" s="790"/>
      <c r="K25" s="790"/>
      <c r="M25" s="790"/>
      <c r="N25" s="790"/>
      <c r="O25" s="790"/>
      <c r="P25" s="790"/>
      <c r="Q25" s="790"/>
      <c r="R25" s="790"/>
      <c r="S25" s="790"/>
      <c r="T25" s="790"/>
      <c r="U25" s="790"/>
      <c r="V25" s="790"/>
      <c r="W25" s="790"/>
    </row>
    <row r="26" spans="1:25" ht="15" thickBot="1">
      <c r="A26" s="790"/>
      <c r="B26" s="775" t="s">
        <v>103</v>
      </c>
      <c r="C26" s="776"/>
      <c r="D26" s="776"/>
      <c r="E26" s="777"/>
      <c r="F26" s="776"/>
      <c r="G26" s="776"/>
      <c r="H26" s="776"/>
      <c r="I26" s="778"/>
      <c r="J26" s="776"/>
      <c r="K26" s="775" t="s">
        <v>307</v>
      </c>
      <c r="M26" s="801"/>
      <c r="N26" s="775" t="s">
        <v>103</v>
      </c>
      <c r="O26" s="776"/>
      <c r="P26" s="776"/>
      <c r="Q26" s="777"/>
      <c r="R26" s="776"/>
      <c r="S26" s="776"/>
      <c r="T26" s="776"/>
      <c r="U26" s="778"/>
      <c r="V26" s="776"/>
      <c r="W26" s="775" t="s">
        <v>307</v>
      </c>
    </row>
    <row r="27" spans="1:25">
      <c r="A27" s="790"/>
      <c r="B27" s="802">
        <v>1</v>
      </c>
      <c r="C27" s="802">
        <v>2</v>
      </c>
      <c r="D27" s="802">
        <v>3</v>
      </c>
      <c r="E27" s="802">
        <v>4</v>
      </c>
      <c r="F27" s="802">
        <v>5</v>
      </c>
      <c r="G27" s="802">
        <v>6</v>
      </c>
      <c r="H27" s="802">
        <v>7</v>
      </c>
      <c r="I27" s="802">
        <v>8</v>
      </c>
      <c r="J27" s="802">
        <v>9</v>
      </c>
      <c r="K27" s="802">
        <v>1</v>
      </c>
      <c r="M27" s="802"/>
      <c r="N27" s="802">
        <v>1</v>
      </c>
      <c r="O27" s="802">
        <v>2</v>
      </c>
      <c r="P27" s="802">
        <v>3</v>
      </c>
      <c r="Q27" s="802">
        <v>4</v>
      </c>
      <c r="R27" s="802">
        <v>5</v>
      </c>
      <c r="S27" s="802">
        <v>6</v>
      </c>
      <c r="T27" s="802">
        <v>7</v>
      </c>
      <c r="U27" s="802">
        <v>8</v>
      </c>
      <c r="V27" s="802">
        <v>9</v>
      </c>
      <c r="W27" s="802">
        <v>1</v>
      </c>
    </row>
    <row r="28" spans="1:25" ht="15" thickBot="1">
      <c r="A28" s="790"/>
      <c r="B28" s="802" t="s">
        <v>103</v>
      </c>
      <c r="C28" s="802" t="s">
        <v>103</v>
      </c>
      <c r="D28" s="802" t="s">
        <v>103</v>
      </c>
      <c r="E28" s="802" t="s">
        <v>103</v>
      </c>
      <c r="F28" s="802" t="s">
        <v>103</v>
      </c>
      <c r="G28" s="802" t="s">
        <v>103</v>
      </c>
      <c r="H28" s="802" t="s">
        <v>103</v>
      </c>
      <c r="I28" s="802" t="s">
        <v>103</v>
      </c>
      <c r="J28" s="802" t="s">
        <v>103</v>
      </c>
      <c r="K28" s="802" t="s">
        <v>307</v>
      </c>
      <c r="M28" s="802"/>
      <c r="N28" s="802" t="s">
        <v>103</v>
      </c>
      <c r="O28" s="802" t="s">
        <v>103</v>
      </c>
      <c r="P28" s="802" t="s">
        <v>103</v>
      </c>
      <c r="Q28" s="802" t="s">
        <v>103</v>
      </c>
      <c r="R28" s="802" t="s">
        <v>103</v>
      </c>
      <c r="S28" s="802" t="s">
        <v>103</v>
      </c>
      <c r="T28" s="802" t="s">
        <v>103</v>
      </c>
      <c r="U28" s="802" t="s">
        <v>103</v>
      </c>
      <c r="V28" s="802" t="s">
        <v>103</v>
      </c>
      <c r="W28" s="802" t="s">
        <v>307</v>
      </c>
      <c r="Y28" s="802" t="s">
        <v>262</v>
      </c>
    </row>
    <row r="29" spans="1:25" ht="15.6" thickTop="1" thickBot="1">
      <c r="A29" s="791" t="s">
        <v>46</v>
      </c>
      <c r="B29" s="792" t="str">
        <f t="shared" ref="B29:K29" si="1">B28&amp;B27</f>
        <v>ICW1</v>
      </c>
      <c r="C29" s="792" t="str">
        <f t="shared" si="1"/>
        <v>ICW2</v>
      </c>
      <c r="D29" s="792" t="str">
        <f t="shared" si="1"/>
        <v>ICW3</v>
      </c>
      <c r="E29" s="792" t="str">
        <f t="shared" si="1"/>
        <v>ICW4</v>
      </c>
      <c r="F29" s="792" t="str">
        <f t="shared" si="1"/>
        <v>ICW5</v>
      </c>
      <c r="G29" s="792" t="str">
        <f t="shared" si="1"/>
        <v>ICW6</v>
      </c>
      <c r="H29" s="792" t="str">
        <f t="shared" si="1"/>
        <v>ICW7</v>
      </c>
      <c r="I29" s="792" t="str">
        <f t="shared" si="1"/>
        <v>ICW8</v>
      </c>
      <c r="J29" s="792" t="str">
        <f t="shared" ref="J29" si="2">J28&amp;J27</f>
        <v>ICW9</v>
      </c>
      <c r="K29" s="792" t="str">
        <f t="shared" si="1"/>
        <v>EIC1</v>
      </c>
      <c r="M29" s="803" t="s">
        <v>46</v>
      </c>
      <c r="N29" s="781" t="str">
        <f t="shared" ref="N29:W29" si="3">N28&amp;N27</f>
        <v>ICW1</v>
      </c>
      <c r="O29" s="781" t="str">
        <f t="shared" si="3"/>
        <v>ICW2</v>
      </c>
      <c r="P29" s="781" t="str">
        <f t="shared" si="3"/>
        <v>ICW3</v>
      </c>
      <c r="Q29" s="781" t="str">
        <f t="shared" si="3"/>
        <v>ICW4</v>
      </c>
      <c r="R29" s="781" t="str">
        <f t="shared" si="3"/>
        <v>ICW5</v>
      </c>
      <c r="S29" s="781" t="str">
        <f t="shared" si="3"/>
        <v>ICW6</v>
      </c>
      <c r="T29" s="781" t="str">
        <f t="shared" si="3"/>
        <v>ICW7</v>
      </c>
      <c r="U29" s="781" t="str">
        <f t="shared" si="3"/>
        <v>ICW8</v>
      </c>
      <c r="V29" s="781" t="str">
        <f t="shared" ref="V29" si="4">V28&amp;V27</f>
        <v>ICW9</v>
      </c>
      <c r="W29" s="781" t="str">
        <f t="shared" si="3"/>
        <v>EIC1</v>
      </c>
    </row>
    <row r="30" spans="1:25" ht="15" thickTop="1">
      <c r="A30" s="793" t="s">
        <v>50</v>
      </c>
      <c r="B30" s="794">
        <v>7.0000000000000001E-3</v>
      </c>
      <c r="C30" s="746"/>
      <c r="D30" s="746"/>
      <c r="E30" s="746"/>
      <c r="F30" s="746"/>
      <c r="G30" s="746"/>
      <c r="H30" s="746"/>
      <c r="I30" s="746"/>
      <c r="J30" s="746"/>
      <c r="K30" s="746"/>
      <c r="M30" s="804" t="s">
        <v>50</v>
      </c>
      <c r="N30" s="794">
        <v>0.01</v>
      </c>
      <c r="O30" s="746"/>
      <c r="P30" s="746"/>
      <c r="Q30" s="746"/>
      <c r="R30" s="746"/>
      <c r="S30" s="746"/>
      <c r="T30" s="746"/>
      <c r="U30" s="746"/>
      <c r="V30" s="746"/>
      <c r="W30" s="746"/>
    </row>
    <row r="31" spans="1:25">
      <c r="A31" s="795" t="s">
        <v>51</v>
      </c>
      <c r="B31" s="796">
        <v>7.0000000000000001E-3</v>
      </c>
      <c r="C31" s="644"/>
      <c r="D31" s="644"/>
      <c r="E31" s="644"/>
      <c r="F31" s="644"/>
      <c r="G31" s="644"/>
      <c r="H31" s="644"/>
      <c r="I31" s="644"/>
      <c r="J31" s="644"/>
      <c r="K31" s="644"/>
      <c r="M31" s="805" t="s">
        <v>51</v>
      </c>
      <c r="N31" s="796">
        <v>0.01</v>
      </c>
      <c r="O31" s="644"/>
      <c r="P31" s="644"/>
      <c r="Q31" s="644"/>
      <c r="R31" s="644"/>
      <c r="S31" s="644"/>
      <c r="T31" s="644"/>
      <c r="U31" s="644"/>
      <c r="V31" s="644"/>
      <c r="W31" s="644"/>
    </row>
    <row r="32" spans="1:25">
      <c r="A32" s="795" t="s">
        <v>52</v>
      </c>
      <c r="B32" s="796">
        <v>8.0000000000000002E-3</v>
      </c>
      <c r="C32" s="644"/>
      <c r="D32" s="644"/>
      <c r="E32" s="644"/>
      <c r="F32" s="644"/>
      <c r="G32" s="644"/>
      <c r="H32" s="644"/>
      <c r="I32" s="644"/>
      <c r="J32" s="644"/>
      <c r="K32" s="644"/>
      <c r="M32" s="805" t="s">
        <v>52</v>
      </c>
      <c r="N32" s="796">
        <v>0.02</v>
      </c>
      <c r="O32" s="644"/>
      <c r="P32" s="644"/>
      <c r="Q32" s="644"/>
      <c r="R32" s="644"/>
      <c r="S32" s="644"/>
      <c r="T32" s="644"/>
      <c r="U32" s="644"/>
      <c r="V32" s="644"/>
      <c r="W32" s="644"/>
    </row>
    <row r="33" spans="1:23">
      <c r="A33" s="795" t="s">
        <v>41</v>
      </c>
      <c r="B33" s="796">
        <v>0.01</v>
      </c>
      <c r="C33" s="644"/>
      <c r="D33" s="644"/>
      <c r="E33" s="644"/>
      <c r="F33" s="644"/>
      <c r="G33" s="644"/>
      <c r="H33" s="644"/>
      <c r="I33" s="644"/>
      <c r="J33" s="644"/>
      <c r="K33" s="644"/>
      <c r="M33" s="805" t="s">
        <v>41</v>
      </c>
      <c r="N33" s="796">
        <v>0.01</v>
      </c>
      <c r="O33" s="644"/>
      <c r="P33" s="644"/>
      <c r="Q33" s="644"/>
      <c r="R33" s="644"/>
      <c r="S33" s="644"/>
      <c r="T33" s="644"/>
      <c r="U33" s="644"/>
      <c r="V33" s="644"/>
      <c r="W33" s="644"/>
    </row>
    <row r="34" spans="1:23">
      <c r="A34" s="795" t="s">
        <v>5</v>
      </c>
      <c r="B34" s="796">
        <v>0.03</v>
      </c>
      <c r="C34" s="644"/>
      <c r="D34" s="644"/>
      <c r="E34" s="644"/>
      <c r="F34" s="644"/>
      <c r="G34" s="644"/>
      <c r="H34" s="644"/>
      <c r="I34" s="644"/>
      <c r="J34" s="644"/>
      <c r="K34" s="644"/>
      <c r="M34" s="805" t="s">
        <v>5</v>
      </c>
      <c r="N34" s="796">
        <v>0</v>
      </c>
      <c r="O34" s="644"/>
      <c r="P34" s="644"/>
      <c r="Q34" s="644"/>
      <c r="R34" s="644"/>
      <c r="S34" s="644"/>
      <c r="T34" s="644"/>
      <c r="U34" s="644"/>
      <c r="V34" s="644"/>
      <c r="W34" s="644"/>
    </row>
    <row r="35" spans="1:23">
      <c r="A35" s="795" t="s">
        <v>53</v>
      </c>
      <c r="B35" s="796">
        <v>7.0000000000000001E-3</v>
      </c>
      <c r="C35" s="644"/>
      <c r="D35" s="644"/>
      <c r="E35" s="644"/>
      <c r="F35" s="644"/>
      <c r="G35" s="644"/>
      <c r="H35" s="644"/>
      <c r="I35" s="644"/>
      <c r="J35" s="644"/>
      <c r="K35" s="644"/>
      <c r="M35" s="805" t="s">
        <v>53</v>
      </c>
      <c r="N35" s="796">
        <v>0.01</v>
      </c>
      <c r="O35" s="644"/>
      <c r="P35" s="644"/>
      <c r="Q35" s="644"/>
      <c r="R35" s="644"/>
      <c r="S35" s="644"/>
      <c r="T35" s="644"/>
      <c r="U35" s="644"/>
      <c r="V35" s="644"/>
      <c r="W35" s="644"/>
    </row>
    <row r="36" spans="1:23">
      <c r="A36" s="795" t="s">
        <v>54</v>
      </c>
      <c r="B36" s="796">
        <v>3.7999999999999999E-2</v>
      </c>
      <c r="C36" s="644"/>
      <c r="D36" s="644"/>
      <c r="E36" s="644"/>
      <c r="F36" s="644"/>
      <c r="G36" s="644"/>
      <c r="H36" s="644"/>
      <c r="I36" s="644"/>
      <c r="J36" s="644"/>
      <c r="K36" s="644"/>
      <c r="M36" s="805" t="s">
        <v>54</v>
      </c>
      <c r="N36" s="796">
        <v>0.02</v>
      </c>
      <c r="O36" s="644"/>
      <c r="P36" s="644"/>
      <c r="Q36" s="644"/>
      <c r="R36" s="644"/>
      <c r="S36" s="644"/>
      <c r="T36" s="644"/>
      <c r="U36" s="644"/>
      <c r="V36" s="644"/>
      <c r="W36" s="644"/>
    </row>
    <row r="37" spans="1:23">
      <c r="A37" s="795" t="s">
        <v>55</v>
      </c>
      <c r="B37" s="796">
        <v>0.106</v>
      </c>
      <c r="C37" s="644"/>
      <c r="D37" s="644"/>
      <c r="E37" s="644"/>
      <c r="F37" s="644"/>
      <c r="G37" s="644"/>
      <c r="H37" s="644"/>
      <c r="I37" s="644"/>
      <c r="J37" s="644"/>
      <c r="K37" s="644"/>
      <c r="M37" s="805" t="s">
        <v>55</v>
      </c>
      <c r="N37" s="796">
        <v>0.02</v>
      </c>
      <c r="O37" s="644"/>
      <c r="P37" s="644"/>
      <c r="Q37" s="644"/>
      <c r="R37" s="644"/>
      <c r="S37" s="644"/>
      <c r="T37" s="644"/>
      <c r="U37" s="644"/>
      <c r="V37" s="644"/>
      <c r="W37" s="644"/>
    </row>
    <row r="38" spans="1:23">
      <c r="A38" s="795" t="s">
        <v>56</v>
      </c>
      <c r="B38" s="796">
        <v>0.02</v>
      </c>
      <c r="C38" s="644"/>
      <c r="D38" s="644"/>
      <c r="E38" s="644"/>
      <c r="F38" s="644"/>
      <c r="G38" s="644"/>
      <c r="H38" s="644"/>
      <c r="I38" s="644"/>
      <c r="J38" s="644"/>
      <c r="K38" s="644"/>
      <c r="M38" s="805" t="s">
        <v>56</v>
      </c>
      <c r="N38" s="796">
        <v>0.02</v>
      </c>
      <c r="O38" s="644"/>
      <c r="P38" s="644"/>
      <c r="Q38" s="644"/>
      <c r="R38" s="644"/>
      <c r="S38" s="644"/>
      <c r="T38" s="644"/>
      <c r="U38" s="644"/>
      <c r="V38" s="644"/>
      <c r="W38" s="644"/>
    </row>
    <row r="39" spans="1:23">
      <c r="A39" s="795" t="s">
        <v>7</v>
      </c>
      <c r="B39" s="796">
        <v>0.01</v>
      </c>
      <c r="C39" s="644"/>
      <c r="D39" s="644"/>
      <c r="E39" s="644"/>
      <c r="F39" s="644"/>
      <c r="G39" s="644"/>
      <c r="H39" s="644"/>
      <c r="I39" s="644"/>
      <c r="J39" s="644"/>
      <c r="K39" s="644"/>
      <c r="L39" s="639"/>
      <c r="M39" s="805" t="s">
        <v>7</v>
      </c>
      <c r="N39" s="796">
        <v>0</v>
      </c>
      <c r="O39" s="644"/>
      <c r="P39" s="644"/>
      <c r="Q39" s="644"/>
      <c r="R39" s="644"/>
      <c r="S39" s="644"/>
      <c r="T39" s="644"/>
      <c r="U39" s="644"/>
      <c r="V39" s="644"/>
      <c r="W39" s="644"/>
    </row>
    <row r="40" spans="1:23">
      <c r="A40" s="795" t="s">
        <v>24</v>
      </c>
      <c r="B40" s="796">
        <v>8.9999999999999993E-3</v>
      </c>
      <c r="C40" s="644"/>
      <c r="D40" s="644"/>
      <c r="E40" s="644"/>
      <c r="F40" s="644"/>
      <c r="G40" s="644"/>
      <c r="H40" s="644"/>
      <c r="I40" s="644"/>
      <c r="J40" s="644"/>
      <c r="K40" s="644"/>
      <c r="L40" s="639"/>
      <c r="M40" s="805" t="s">
        <v>24</v>
      </c>
      <c r="N40" s="796">
        <v>0.02</v>
      </c>
      <c r="O40" s="644"/>
      <c r="P40" s="644"/>
      <c r="Q40" s="644"/>
      <c r="R40" s="644"/>
      <c r="S40" s="644"/>
      <c r="T40" s="644"/>
      <c r="U40" s="644"/>
      <c r="V40" s="644"/>
      <c r="W40" s="644"/>
    </row>
    <row r="41" spans="1:23">
      <c r="A41" s="795" t="s">
        <v>57</v>
      </c>
      <c r="B41" s="796">
        <v>1.6E-2</v>
      </c>
      <c r="C41" s="644"/>
      <c r="D41" s="644"/>
      <c r="E41" s="644"/>
      <c r="F41" s="644"/>
      <c r="G41" s="644"/>
      <c r="H41" s="644"/>
      <c r="I41" s="644"/>
      <c r="J41" s="644"/>
      <c r="K41" s="644"/>
      <c r="L41" s="639"/>
      <c r="M41" s="805" t="s">
        <v>57</v>
      </c>
      <c r="N41" s="796">
        <v>0.02</v>
      </c>
      <c r="O41" s="644"/>
      <c r="P41" s="644"/>
      <c r="Q41" s="644"/>
      <c r="R41" s="644"/>
      <c r="S41" s="644"/>
      <c r="T41" s="644"/>
      <c r="U41" s="644"/>
      <c r="V41" s="644"/>
      <c r="W41" s="644"/>
    </row>
    <row r="42" spans="1:23">
      <c r="A42" s="795" t="s">
        <v>25</v>
      </c>
      <c r="B42" s="796">
        <v>0.01</v>
      </c>
      <c r="C42" s="644"/>
      <c r="D42" s="644"/>
      <c r="E42" s="644"/>
      <c r="F42" s="644"/>
      <c r="G42" s="644"/>
      <c r="H42" s="644"/>
      <c r="I42" s="644"/>
      <c r="J42" s="644"/>
      <c r="K42" s="796">
        <v>0.01</v>
      </c>
      <c r="L42" s="639"/>
      <c r="M42" s="805" t="s">
        <v>25</v>
      </c>
      <c r="N42" s="796">
        <v>0.01</v>
      </c>
      <c r="O42" s="644"/>
      <c r="P42" s="644"/>
      <c r="Q42" s="644"/>
      <c r="R42" s="644"/>
      <c r="S42" s="644"/>
      <c r="T42" s="644"/>
      <c r="U42" s="644"/>
      <c r="V42" s="644"/>
      <c r="W42" s="796">
        <v>0.01</v>
      </c>
    </row>
    <row r="43" spans="1:23">
      <c r="A43" s="795" t="s">
        <v>58</v>
      </c>
      <c r="B43" s="796">
        <v>0.01</v>
      </c>
      <c r="C43" s="644"/>
      <c r="D43" s="644"/>
      <c r="E43" s="644"/>
      <c r="F43" s="644"/>
      <c r="G43" s="644"/>
      <c r="H43" s="644"/>
      <c r="I43" s="644"/>
      <c r="J43" s="644"/>
      <c r="K43" s="644"/>
      <c r="L43" s="639"/>
      <c r="M43" s="805" t="s">
        <v>58</v>
      </c>
      <c r="N43" s="796">
        <v>0.01</v>
      </c>
      <c r="O43" s="644"/>
      <c r="P43" s="644"/>
      <c r="Q43" s="644"/>
      <c r="R43" s="644"/>
      <c r="S43" s="644"/>
      <c r="T43" s="644"/>
      <c r="U43" s="644"/>
      <c r="V43" s="644"/>
      <c r="W43" s="644"/>
    </row>
    <row r="44" spans="1:23">
      <c r="A44" s="795" t="s">
        <v>6</v>
      </c>
      <c r="B44" s="796">
        <v>0.03</v>
      </c>
      <c r="C44" s="644"/>
      <c r="D44" s="644"/>
      <c r="E44" s="644"/>
      <c r="F44" s="644"/>
      <c r="G44" s="644"/>
      <c r="H44" s="644"/>
      <c r="I44" s="644"/>
      <c r="J44" s="644"/>
      <c r="K44" s="644"/>
      <c r="L44" s="639"/>
      <c r="M44" s="805" t="s">
        <v>6</v>
      </c>
      <c r="N44" s="796">
        <v>0.01</v>
      </c>
      <c r="O44" s="644"/>
      <c r="P44" s="644"/>
      <c r="Q44" s="644"/>
      <c r="R44" s="644"/>
      <c r="S44" s="644"/>
      <c r="T44" s="644"/>
      <c r="U44" s="644"/>
      <c r="V44" s="644"/>
      <c r="W44" s="644"/>
    </row>
    <row r="45" spans="1:23">
      <c r="A45" s="795" t="s">
        <v>23</v>
      </c>
      <c r="B45" s="796">
        <v>7.0000000000000001E-3</v>
      </c>
      <c r="C45" s="796">
        <v>6.0000000000000001E-3</v>
      </c>
      <c r="D45" s="796">
        <v>7.0000000000000001E-3</v>
      </c>
      <c r="E45" s="796">
        <v>8.0000000000000002E-3</v>
      </c>
      <c r="F45" s="644"/>
      <c r="G45" s="644"/>
      <c r="H45" s="644"/>
      <c r="I45" s="644"/>
      <c r="J45" s="644"/>
      <c r="K45" s="644"/>
      <c r="L45" s="639"/>
      <c r="M45" s="805" t="s">
        <v>23</v>
      </c>
      <c r="N45" s="796">
        <v>0.01</v>
      </c>
      <c r="O45" s="796">
        <v>0.01</v>
      </c>
      <c r="P45" s="796">
        <v>0.01</v>
      </c>
      <c r="Q45" s="796">
        <v>0.02</v>
      </c>
      <c r="R45" s="644"/>
      <c r="S45" s="644"/>
      <c r="T45" s="644"/>
      <c r="U45" s="644"/>
      <c r="V45" s="644"/>
      <c r="W45" s="644"/>
    </row>
    <row r="46" spans="1:23">
      <c r="A46" s="795" t="s">
        <v>59</v>
      </c>
      <c r="B46" s="796">
        <v>7.0000000000000001E-3</v>
      </c>
      <c r="C46" s="644"/>
      <c r="D46" s="644"/>
      <c r="E46" s="644"/>
      <c r="F46" s="644"/>
      <c r="G46" s="644"/>
      <c r="H46" s="644"/>
      <c r="I46" s="644"/>
      <c r="J46" s="644"/>
      <c r="K46" s="644"/>
      <c r="L46" s="639"/>
      <c r="M46" s="805" t="s">
        <v>59</v>
      </c>
      <c r="N46" s="796">
        <v>0.01</v>
      </c>
      <c r="O46" s="644"/>
      <c r="P46" s="644"/>
      <c r="Q46" s="644"/>
      <c r="R46" s="644"/>
      <c r="S46" s="644"/>
      <c r="T46" s="644"/>
      <c r="U46" s="644"/>
      <c r="V46" s="644"/>
      <c r="W46" s="644"/>
    </row>
    <row r="47" spans="1:23">
      <c r="A47" s="795" t="s">
        <v>26</v>
      </c>
      <c r="B47" s="796">
        <v>8.0000000000000002E-3</v>
      </c>
      <c r="C47" s="644"/>
      <c r="D47" s="644"/>
      <c r="E47" s="644"/>
      <c r="F47" s="644"/>
      <c r="G47" s="644"/>
      <c r="H47" s="644"/>
      <c r="I47" s="644"/>
      <c r="J47" s="644"/>
      <c r="K47" s="644"/>
      <c r="L47" s="639"/>
      <c r="M47" s="805" t="s">
        <v>26</v>
      </c>
      <c r="N47" s="796">
        <v>0.02</v>
      </c>
      <c r="O47" s="644"/>
      <c r="P47" s="644"/>
      <c r="Q47" s="644"/>
      <c r="R47" s="644"/>
      <c r="S47" s="644"/>
      <c r="T47" s="644"/>
      <c r="U47" s="644"/>
      <c r="V47" s="644"/>
      <c r="W47" s="644"/>
    </row>
    <row r="48" spans="1:23">
      <c r="A48" s="795" t="s">
        <v>60</v>
      </c>
      <c r="B48" s="796">
        <v>8.9999999999999993E-3</v>
      </c>
      <c r="C48" s="644"/>
      <c r="D48" s="644"/>
      <c r="E48" s="644"/>
      <c r="F48" s="644"/>
      <c r="G48" s="644"/>
      <c r="H48" s="644"/>
      <c r="I48" s="644"/>
      <c r="J48" s="644"/>
      <c r="K48" s="644"/>
      <c r="L48" s="639"/>
      <c r="M48" s="805" t="s">
        <v>60</v>
      </c>
      <c r="N48" s="796">
        <v>0.02</v>
      </c>
      <c r="O48" s="644"/>
      <c r="P48" s="644"/>
      <c r="Q48" s="644"/>
      <c r="R48" s="644"/>
      <c r="S48" s="644"/>
      <c r="T48" s="644"/>
      <c r="U48" s="644"/>
      <c r="V48" s="644"/>
      <c r="W48" s="644"/>
    </row>
    <row r="49" spans="1:25">
      <c r="A49" s="795" t="s">
        <v>61</v>
      </c>
      <c r="B49" s="796">
        <v>0.03</v>
      </c>
      <c r="C49" s="644"/>
      <c r="D49" s="644"/>
      <c r="E49" s="644"/>
      <c r="F49" s="644"/>
      <c r="G49" s="644"/>
      <c r="H49" s="644"/>
      <c r="I49" s="644"/>
      <c r="J49" s="644"/>
      <c r="K49" s="644"/>
      <c r="L49" s="639"/>
      <c r="M49" s="805" t="s">
        <v>61</v>
      </c>
      <c r="N49" s="796">
        <v>0</v>
      </c>
      <c r="O49" s="644"/>
      <c r="P49" s="644"/>
      <c r="Q49" s="644"/>
      <c r="R49" s="644"/>
      <c r="S49" s="644"/>
      <c r="T49" s="644"/>
      <c r="U49" s="644"/>
      <c r="V49" s="644"/>
      <c r="W49" s="644"/>
    </row>
    <row r="50" spans="1:25">
      <c r="A50" s="795" t="s">
        <v>32</v>
      </c>
      <c r="B50" s="796">
        <v>4.8000000000000001E-2</v>
      </c>
      <c r="C50" s="796">
        <v>5.6000000000000001E-2</v>
      </c>
      <c r="D50" s="796">
        <v>6.4000000000000001E-2</v>
      </c>
      <c r="E50" s="796">
        <v>7.0000000000000007E-2</v>
      </c>
      <c r="F50" s="796">
        <v>7.6999999999999999E-2</v>
      </c>
      <c r="G50" s="644"/>
      <c r="H50" s="644"/>
      <c r="I50" s="644"/>
      <c r="J50" s="644"/>
      <c r="K50" s="796">
        <v>6.4000000000000001E-2</v>
      </c>
      <c r="L50" s="639"/>
      <c r="M50" s="805" t="s">
        <v>32</v>
      </c>
      <c r="N50" s="796">
        <v>0.01</v>
      </c>
      <c r="O50" s="796">
        <v>0.01</v>
      </c>
      <c r="P50" s="796">
        <v>0.02</v>
      </c>
      <c r="Q50" s="796">
        <v>0.02</v>
      </c>
      <c r="R50" s="796">
        <v>0.02</v>
      </c>
      <c r="S50" s="644"/>
      <c r="T50" s="644"/>
      <c r="U50" s="644"/>
      <c r="V50" s="644"/>
      <c r="W50" s="796">
        <v>0.02</v>
      </c>
    </row>
    <row r="51" spans="1:25">
      <c r="A51" s="795" t="s">
        <v>62</v>
      </c>
      <c r="B51" s="796">
        <v>8.0000000000000002E-3</v>
      </c>
      <c r="C51" s="644"/>
      <c r="D51" s="644"/>
      <c r="E51" s="644"/>
      <c r="F51" s="644"/>
      <c r="G51" s="644"/>
      <c r="H51" s="644"/>
      <c r="I51" s="644"/>
      <c r="J51" s="644"/>
      <c r="K51" s="644"/>
      <c r="L51" s="639"/>
      <c r="M51" s="805" t="s">
        <v>62</v>
      </c>
      <c r="N51" s="796">
        <v>0.02</v>
      </c>
      <c r="O51" s="644"/>
      <c r="P51" s="644"/>
      <c r="Q51" s="644"/>
      <c r="R51" s="644"/>
      <c r="S51" s="644"/>
      <c r="T51" s="644"/>
      <c r="U51" s="644"/>
      <c r="V51" s="644"/>
      <c r="W51" s="644"/>
    </row>
    <row r="52" spans="1:25">
      <c r="A52" s="795" t="s">
        <v>27</v>
      </c>
      <c r="B52" s="796">
        <v>0.02</v>
      </c>
      <c r="C52" s="796">
        <v>0.03</v>
      </c>
      <c r="D52" s="796">
        <v>0.05</v>
      </c>
      <c r="E52" s="644"/>
      <c r="F52" s="644"/>
      <c r="G52" s="644"/>
      <c r="H52" s="644"/>
      <c r="I52" s="644"/>
      <c r="J52" s="644"/>
      <c r="K52" s="1072">
        <v>0.03</v>
      </c>
      <c r="L52" s="639"/>
      <c r="M52" s="805" t="s">
        <v>27</v>
      </c>
      <c r="N52" s="796">
        <v>0.02</v>
      </c>
      <c r="O52" s="796">
        <v>0.03</v>
      </c>
      <c r="P52" s="796">
        <v>0.05</v>
      </c>
      <c r="Q52" s="644"/>
      <c r="R52" s="644"/>
      <c r="S52" s="644"/>
      <c r="T52" s="644"/>
      <c r="U52" s="644"/>
      <c r="V52" s="644"/>
      <c r="W52" s="1072">
        <v>0.03</v>
      </c>
    </row>
    <row r="53" spans="1:25">
      <c r="A53" s="795" t="s">
        <v>63</v>
      </c>
      <c r="B53" s="796">
        <v>8.0000000000000002E-3</v>
      </c>
      <c r="C53" s="644"/>
      <c r="D53" s="644"/>
      <c r="E53" s="644"/>
      <c r="F53" s="644"/>
      <c r="G53" s="644"/>
      <c r="H53" s="644"/>
      <c r="I53" s="644"/>
      <c r="J53" s="644"/>
      <c r="K53" s="1072">
        <v>1.0999999999999999E-2</v>
      </c>
      <c r="L53" s="639"/>
      <c r="M53" s="805" t="s">
        <v>63</v>
      </c>
      <c r="N53" s="796">
        <v>0</v>
      </c>
      <c r="O53" s="644"/>
      <c r="P53" s="644"/>
      <c r="Q53" s="644"/>
      <c r="R53" s="644"/>
      <c r="S53" s="644"/>
      <c r="T53" s="644"/>
      <c r="U53" s="644"/>
      <c r="V53" s="644"/>
      <c r="W53" s="1072">
        <v>0</v>
      </c>
    </row>
    <row r="54" spans="1:25">
      <c r="A54" s="795" t="s">
        <v>28</v>
      </c>
      <c r="B54" s="796">
        <v>7.0000000000000001E-3</v>
      </c>
      <c r="C54" s="644"/>
      <c r="D54" s="644"/>
      <c r="E54" s="644"/>
      <c r="F54" s="644"/>
      <c r="G54" s="644"/>
      <c r="H54" s="644"/>
      <c r="I54" s="644"/>
      <c r="J54" s="644"/>
      <c r="K54" s="644"/>
      <c r="L54" s="639"/>
      <c r="M54" s="805" t="s">
        <v>28</v>
      </c>
      <c r="N54" s="796">
        <v>0</v>
      </c>
      <c r="O54" s="644"/>
      <c r="P54" s="644"/>
      <c r="Q54" s="644"/>
      <c r="R54" s="644"/>
      <c r="S54" s="644"/>
      <c r="T54" s="644"/>
      <c r="U54" s="644"/>
      <c r="V54" s="644"/>
      <c r="W54" s="644"/>
    </row>
    <row r="55" spans="1:25">
      <c r="A55" s="795" t="s">
        <v>64</v>
      </c>
      <c r="B55" s="796">
        <v>7.0000000000000001E-3</v>
      </c>
      <c r="C55" s="644"/>
      <c r="D55" s="644"/>
      <c r="E55" s="644"/>
      <c r="F55" s="644"/>
      <c r="G55" s="644"/>
      <c r="H55" s="644"/>
      <c r="I55" s="644"/>
      <c r="J55" s="644"/>
      <c r="K55" s="644"/>
      <c r="L55" s="639"/>
      <c r="M55" s="805" t="s">
        <v>64</v>
      </c>
      <c r="N55" s="796">
        <v>0.01</v>
      </c>
      <c r="O55" s="644"/>
      <c r="P55" s="644"/>
      <c r="Q55" s="644"/>
      <c r="R55" s="644"/>
      <c r="S55" s="644"/>
      <c r="T55" s="644"/>
      <c r="U55" s="644"/>
      <c r="V55" s="644"/>
      <c r="W55" s="644"/>
    </row>
    <row r="56" spans="1:25">
      <c r="A56" s="795" t="s">
        <v>65</v>
      </c>
      <c r="B56" s="796">
        <v>7.0000000000000001E-3</v>
      </c>
      <c r="C56" s="644"/>
      <c r="D56" s="644"/>
      <c r="E56" s="644"/>
      <c r="F56" s="644"/>
      <c r="G56" s="644"/>
      <c r="H56" s="644"/>
      <c r="I56" s="644"/>
      <c r="J56" s="644"/>
      <c r="K56" s="644"/>
      <c r="L56" s="639"/>
      <c r="M56" s="805" t="s">
        <v>65</v>
      </c>
      <c r="N56" s="796">
        <v>0.01</v>
      </c>
      <c r="O56" s="644"/>
      <c r="P56" s="644"/>
      <c r="Q56" s="644"/>
      <c r="R56" s="644"/>
      <c r="S56" s="644"/>
      <c r="T56" s="644"/>
      <c r="U56" s="644"/>
      <c r="V56" s="644"/>
      <c r="W56" s="644"/>
    </row>
    <row r="57" spans="1:25">
      <c r="A57" s="795" t="s">
        <v>18</v>
      </c>
      <c r="B57" s="796">
        <v>7.0000000000000001E-3</v>
      </c>
      <c r="C57" s="644"/>
      <c r="D57" s="644"/>
      <c r="E57" s="644"/>
      <c r="F57" s="644"/>
      <c r="G57" s="644"/>
      <c r="H57" s="644"/>
      <c r="I57" s="644"/>
      <c r="J57" s="644"/>
      <c r="K57" s="644"/>
      <c r="L57" s="639"/>
      <c r="M57" s="805" t="s">
        <v>18</v>
      </c>
      <c r="N57" s="796">
        <v>0.01</v>
      </c>
      <c r="O57" s="644"/>
      <c r="P57" s="644"/>
      <c r="Q57" s="644"/>
      <c r="R57" s="644"/>
      <c r="S57" s="644"/>
      <c r="T57" s="644"/>
      <c r="U57" s="644"/>
      <c r="V57" s="644"/>
      <c r="W57" s="644"/>
    </row>
    <row r="58" spans="1:25">
      <c r="A58" s="795" t="s">
        <v>66</v>
      </c>
      <c r="B58" s="799"/>
      <c r="C58" s="644"/>
      <c r="D58" s="644"/>
      <c r="E58" s="644"/>
      <c r="F58" s="644"/>
      <c r="G58" s="644"/>
      <c r="H58" s="644"/>
      <c r="I58" s="644"/>
      <c r="J58" s="644"/>
      <c r="K58" s="644"/>
      <c r="L58" s="639"/>
      <c r="M58" s="805" t="s">
        <v>66</v>
      </c>
      <c r="N58" s="799"/>
      <c r="O58" s="644"/>
      <c r="P58" s="644"/>
      <c r="Q58" s="644"/>
      <c r="R58" s="644"/>
      <c r="S58" s="644"/>
      <c r="T58" s="644"/>
      <c r="U58" s="644"/>
      <c r="V58" s="644"/>
      <c r="W58" s="644"/>
    </row>
    <row r="59" spans="1:25">
      <c r="A59" s="795" t="s">
        <v>67</v>
      </c>
      <c r="B59" s="796">
        <v>7.0000000000000001E-3</v>
      </c>
      <c r="C59" s="644"/>
      <c r="D59" s="644"/>
      <c r="E59" s="644"/>
      <c r="F59" s="644"/>
      <c r="G59" s="644"/>
      <c r="H59" s="644"/>
      <c r="I59" s="644"/>
      <c r="J59" s="644"/>
      <c r="K59" s="644"/>
      <c r="L59" s="639"/>
      <c r="M59" s="805" t="s">
        <v>67</v>
      </c>
      <c r="N59" s="796">
        <v>0.01</v>
      </c>
      <c r="O59" s="644"/>
      <c r="P59" s="644"/>
      <c r="Q59" s="644"/>
      <c r="R59" s="644"/>
      <c r="S59" s="644"/>
      <c r="T59" s="644"/>
      <c r="U59" s="644"/>
      <c r="V59" s="644"/>
      <c r="W59" s="644"/>
    </row>
    <row r="60" spans="1:25">
      <c r="A60" s="795" t="s">
        <v>68</v>
      </c>
      <c r="B60" s="796">
        <v>8.0000000000000002E-3</v>
      </c>
      <c r="C60" s="644"/>
      <c r="D60" s="644"/>
      <c r="E60" s="644"/>
      <c r="F60" s="644"/>
      <c r="G60" s="644"/>
      <c r="H60" s="644"/>
      <c r="I60" s="644"/>
      <c r="J60" s="644"/>
      <c r="K60" s="644"/>
      <c r="M60" s="805" t="s">
        <v>68</v>
      </c>
      <c r="N60" s="796">
        <v>0.02</v>
      </c>
      <c r="O60" s="644"/>
      <c r="P60" s="644"/>
      <c r="Q60" s="644"/>
      <c r="R60" s="644"/>
      <c r="S60" s="644"/>
      <c r="T60" s="644"/>
      <c r="U60" s="644"/>
      <c r="V60" s="644"/>
      <c r="W60" s="644"/>
    </row>
    <row r="61" spans="1:25">
      <c r="A61" s="795" t="s">
        <v>22</v>
      </c>
      <c r="B61" s="796">
        <v>0.03</v>
      </c>
      <c r="C61" s="644"/>
      <c r="D61" s="644"/>
      <c r="E61" s="644"/>
      <c r="F61" s="644"/>
      <c r="G61" s="644"/>
      <c r="H61" s="644"/>
      <c r="I61" s="644"/>
      <c r="J61" s="644"/>
      <c r="K61" s="1072">
        <v>0.03</v>
      </c>
      <c r="M61" s="805" t="s">
        <v>22</v>
      </c>
      <c r="N61" s="796">
        <v>0.01</v>
      </c>
      <c r="O61" s="644"/>
      <c r="P61" s="644"/>
      <c r="Q61" s="644"/>
      <c r="R61" s="644"/>
      <c r="S61" s="644"/>
      <c r="T61" s="644"/>
      <c r="U61" s="644"/>
      <c r="V61" s="644"/>
      <c r="W61" s="1072">
        <v>0.01</v>
      </c>
    </row>
    <row r="62" spans="1:25">
      <c r="A62" s="795" t="s">
        <v>69</v>
      </c>
      <c r="B62" s="796">
        <v>7.0000000000000001E-3</v>
      </c>
      <c r="C62" s="644"/>
      <c r="D62" s="644"/>
      <c r="E62" s="644"/>
      <c r="F62" s="644"/>
      <c r="G62" s="644"/>
      <c r="H62" s="644"/>
      <c r="I62" s="644"/>
      <c r="J62" s="644"/>
      <c r="K62" s="644"/>
      <c r="M62" s="805" t="s">
        <v>69</v>
      </c>
      <c r="N62" s="796">
        <v>0</v>
      </c>
      <c r="O62" s="644"/>
      <c r="P62" s="644"/>
      <c r="Q62" s="644"/>
      <c r="R62" s="644"/>
      <c r="S62" s="644"/>
      <c r="T62" s="644"/>
      <c r="U62" s="644"/>
      <c r="V62" s="644"/>
      <c r="W62" s="644"/>
    </row>
    <row r="63" spans="1:25">
      <c r="A63" s="795" t="s">
        <v>16</v>
      </c>
      <c r="B63" s="796">
        <v>4.5999999999999999E-2</v>
      </c>
      <c r="C63" s="796">
        <v>5.1999999999999998E-2</v>
      </c>
      <c r="D63" s="796">
        <v>0.06</v>
      </c>
      <c r="E63" s="796">
        <v>7.3999999999999996E-2</v>
      </c>
      <c r="F63" s="796">
        <v>8.7999999999999995E-2</v>
      </c>
      <c r="G63" s="796">
        <v>4.3999999999999997E-2</v>
      </c>
      <c r="H63" s="796">
        <v>4.8000000000000001E-2</v>
      </c>
      <c r="I63" s="796">
        <v>5.1999999999999998E-2</v>
      </c>
      <c r="J63" s="796">
        <v>5.8000000000000003E-2</v>
      </c>
      <c r="K63" s="644"/>
      <c r="M63" s="805" t="s">
        <v>16</v>
      </c>
      <c r="N63" s="796">
        <v>0.01</v>
      </c>
      <c r="O63" s="796">
        <v>0.01</v>
      </c>
      <c r="P63" s="796">
        <v>0.02</v>
      </c>
      <c r="Q63" s="796">
        <v>0.02</v>
      </c>
      <c r="R63" s="796">
        <v>0.02</v>
      </c>
      <c r="S63" s="796">
        <v>0.01</v>
      </c>
      <c r="T63" s="796">
        <v>0.01</v>
      </c>
      <c r="U63" s="796">
        <v>0.01</v>
      </c>
      <c r="V63" s="796">
        <v>0.01</v>
      </c>
      <c r="W63" s="644"/>
    </row>
    <row r="64" spans="1:25">
      <c r="A64" s="795" t="s">
        <v>29</v>
      </c>
      <c r="B64" s="796">
        <v>6.3E-2</v>
      </c>
      <c r="C64" s="644"/>
      <c r="D64" s="644"/>
      <c r="E64" s="644"/>
      <c r="F64" s="644"/>
      <c r="G64" s="644"/>
      <c r="H64" s="644"/>
      <c r="I64" s="644"/>
      <c r="J64" s="644"/>
      <c r="K64" s="796">
        <v>6.5000000000000002E-2</v>
      </c>
      <c r="M64" s="805" t="s">
        <v>29</v>
      </c>
      <c r="N64" s="796">
        <v>1.0999999999999999E-2</v>
      </c>
      <c r="O64" s="644"/>
      <c r="P64" s="644"/>
      <c r="Q64" s="644"/>
      <c r="R64" s="644"/>
      <c r="S64" s="644"/>
      <c r="T64" s="644"/>
      <c r="U64" s="644"/>
      <c r="V64" s="644"/>
      <c r="W64" s="796">
        <v>1.2E-2</v>
      </c>
      <c r="Y64" s="1068"/>
    </row>
    <row r="65" spans="1:23">
      <c r="A65" s="795" t="s">
        <v>70</v>
      </c>
      <c r="B65" s="799"/>
      <c r="C65" s="644"/>
      <c r="D65" s="644"/>
      <c r="E65" s="644"/>
      <c r="F65" s="644"/>
      <c r="G65" s="644"/>
      <c r="H65" s="644"/>
      <c r="I65" s="644"/>
      <c r="J65" s="644"/>
      <c r="K65" s="644"/>
      <c r="M65" s="805" t="s">
        <v>70</v>
      </c>
      <c r="N65" s="799"/>
      <c r="O65" s="644"/>
      <c r="P65" s="644"/>
      <c r="Q65" s="644"/>
      <c r="R65" s="644"/>
      <c r="S65" s="644"/>
      <c r="T65" s="644"/>
      <c r="U65" s="644"/>
      <c r="V65" s="644"/>
      <c r="W65" s="644"/>
    </row>
    <row r="66" spans="1:23">
      <c r="A66" s="795" t="s">
        <v>71</v>
      </c>
      <c r="B66" s="796">
        <v>6.0000000000000001E-3</v>
      </c>
      <c r="C66" s="1072">
        <v>6.0000000000000001E-3</v>
      </c>
      <c r="D66" s="1072">
        <v>7.0000000000000001E-3</v>
      </c>
      <c r="E66" s="1072">
        <v>8.0000000000000002E-3</v>
      </c>
      <c r="F66" s="1072">
        <v>8.9999999999999993E-3</v>
      </c>
      <c r="G66" s="1072">
        <v>6.0000000000000001E-3</v>
      </c>
      <c r="H66" s="1072">
        <v>6.0000000000000001E-3</v>
      </c>
      <c r="I66" s="1072">
        <v>6.0000000000000001E-3</v>
      </c>
      <c r="J66" s="1072">
        <v>7.0000000000000001E-3</v>
      </c>
      <c r="K66" s="644"/>
      <c r="M66" s="805" t="s">
        <v>71</v>
      </c>
      <c r="N66" s="796">
        <v>0.01</v>
      </c>
      <c r="O66" s="1072">
        <v>0.01</v>
      </c>
      <c r="P66" s="1072">
        <v>0.01</v>
      </c>
      <c r="Q66" s="1072">
        <v>0.02</v>
      </c>
      <c r="R66" s="1072">
        <v>0.02</v>
      </c>
      <c r="S66" s="1072">
        <v>0.01</v>
      </c>
      <c r="T66" s="1072">
        <v>0.01</v>
      </c>
      <c r="U66" s="1072">
        <v>0.01</v>
      </c>
      <c r="V66" s="1072">
        <v>0.01</v>
      </c>
      <c r="W66" s="644"/>
    </row>
    <row r="67" spans="1:23">
      <c r="A67" s="795" t="s">
        <v>72</v>
      </c>
      <c r="B67" s="796">
        <v>5.0000000000000001E-3</v>
      </c>
      <c r="C67" s="1072">
        <v>6.0000000000000001E-3</v>
      </c>
      <c r="D67" s="1072">
        <v>7.0000000000000001E-3</v>
      </c>
      <c r="E67" s="1072">
        <v>8.0000000000000002E-3</v>
      </c>
      <c r="F67" s="644"/>
      <c r="G67" s="644"/>
      <c r="H67" s="644"/>
      <c r="I67" s="644"/>
      <c r="J67" s="644"/>
      <c r="K67" s="644"/>
      <c r="M67" s="805" t="s">
        <v>72</v>
      </c>
      <c r="N67" s="796">
        <v>0.01</v>
      </c>
      <c r="O67" s="1072">
        <v>0.01</v>
      </c>
      <c r="P67" s="1072">
        <v>0.01</v>
      </c>
      <c r="Q67" s="1072">
        <v>0.02</v>
      </c>
      <c r="R67" s="644"/>
      <c r="S67" s="644"/>
      <c r="T67" s="644"/>
      <c r="U67" s="644"/>
      <c r="V67" s="644"/>
      <c r="W67" s="644"/>
    </row>
    <row r="68" spans="1:23">
      <c r="A68" s="795" t="s">
        <v>21</v>
      </c>
      <c r="B68" s="796">
        <v>0.03</v>
      </c>
      <c r="C68" s="644"/>
      <c r="D68" s="644"/>
      <c r="E68" s="644"/>
      <c r="F68" s="644"/>
      <c r="G68" s="644"/>
      <c r="H68" s="644"/>
      <c r="I68" s="644"/>
      <c r="J68" s="644"/>
      <c r="K68" s="1072">
        <v>0.03</v>
      </c>
      <c r="M68" s="805" t="s">
        <v>21</v>
      </c>
      <c r="N68" s="796">
        <v>0.02</v>
      </c>
      <c r="O68" s="644"/>
      <c r="P68" s="644"/>
      <c r="Q68" s="644"/>
      <c r="R68" s="644"/>
      <c r="S68" s="644"/>
      <c r="T68" s="644"/>
      <c r="U68" s="644"/>
      <c r="V68" s="644"/>
      <c r="W68" s="1072">
        <v>0.02</v>
      </c>
    </row>
    <row r="69" spans="1:23">
      <c r="A69" s="795" t="s">
        <v>73</v>
      </c>
      <c r="B69" s="796">
        <v>8.0000000000000002E-3</v>
      </c>
      <c r="C69" s="644"/>
      <c r="D69" s="644"/>
      <c r="E69" s="644"/>
      <c r="F69" s="644"/>
      <c r="G69" s="644"/>
      <c r="H69" s="644"/>
      <c r="I69" s="644"/>
      <c r="J69" s="644"/>
      <c r="K69" s="644"/>
      <c r="M69" s="805" t="s">
        <v>73</v>
      </c>
      <c r="N69" s="796">
        <v>0.02</v>
      </c>
      <c r="O69" s="644"/>
      <c r="P69" s="644"/>
      <c r="Q69" s="644"/>
      <c r="R69" s="644"/>
      <c r="S69" s="644"/>
      <c r="T69" s="644"/>
      <c r="U69" s="644"/>
      <c r="V69" s="644"/>
      <c r="W69" s="644"/>
    </row>
    <row r="70" spans="1:23">
      <c r="A70" s="795" t="s">
        <v>19</v>
      </c>
      <c r="B70" s="796">
        <v>7.0000000000000001E-3</v>
      </c>
      <c r="C70" s="796">
        <v>7.0000000000000001E-3</v>
      </c>
      <c r="D70" s="796">
        <v>8.0000000000000002E-3</v>
      </c>
      <c r="E70" s="796">
        <v>8.9999999999999993E-3</v>
      </c>
      <c r="F70" s="644"/>
      <c r="G70" s="796">
        <v>6.0000000000000001E-3</v>
      </c>
      <c r="H70" s="796">
        <v>6.0000000000000001E-3</v>
      </c>
      <c r="I70" s="796">
        <v>8.0000000000000002E-3</v>
      </c>
      <c r="J70" s="796">
        <v>8.9999999999999993E-3</v>
      </c>
      <c r="K70" s="644"/>
      <c r="M70" s="805" t="s">
        <v>19</v>
      </c>
      <c r="N70" s="796">
        <v>0.01</v>
      </c>
      <c r="O70" s="796">
        <v>0.01</v>
      </c>
      <c r="P70" s="796">
        <v>0.02</v>
      </c>
      <c r="Q70" s="796">
        <v>0.02</v>
      </c>
      <c r="R70" s="644"/>
      <c r="S70" s="796">
        <v>0.01</v>
      </c>
      <c r="T70" s="796">
        <v>0.01</v>
      </c>
      <c r="U70" s="796">
        <v>0.02</v>
      </c>
      <c r="V70" s="796">
        <v>0.02</v>
      </c>
      <c r="W70" s="644"/>
    </row>
    <row r="71" spans="1:23">
      <c r="A71" s="795" t="s">
        <v>74</v>
      </c>
      <c r="B71" s="796">
        <v>8.0000000000000002E-3</v>
      </c>
      <c r="C71" s="644"/>
      <c r="D71" s="644"/>
      <c r="E71" s="644"/>
      <c r="F71" s="644"/>
      <c r="G71" s="644"/>
      <c r="H71" s="644"/>
      <c r="I71" s="644"/>
      <c r="J71" s="644"/>
      <c r="K71" s="644"/>
      <c r="M71" s="805" t="s">
        <v>74</v>
      </c>
      <c r="N71" s="796">
        <v>0.02</v>
      </c>
      <c r="O71" s="644"/>
      <c r="P71" s="644"/>
      <c r="Q71" s="644"/>
      <c r="R71" s="644"/>
      <c r="S71" s="644"/>
      <c r="T71" s="644"/>
      <c r="U71" s="644"/>
      <c r="V71" s="644"/>
      <c r="W71" s="644"/>
    </row>
    <row r="72" spans="1:23">
      <c r="A72" s="795" t="s">
        <v>30</v>
      </c>
      <c r="B72" s="796">
        <v>7.0000000000000001E-3</v>
      </c>
      <c r="C72" s="644"/>
      <c r="D72" s="644"/>
      <c r="E72" s="644"/>
      <c r="F72" s="644"/>
      <c r="G72" s="644"/>
      <c r="H72" s="644"/>
      <c r="I72" s="644"/>
      <c r="J72" s="644"/>
      <c r="K72" s="1072">
        <v>8.0000000000000002E-3</v>
      </c>
      <c r="M72" s="805" t="s">
        <v>30</v>
      </c>
      <c r="N72" s="796">
        <v>0.01</v>
      </c>
      <c r="O72" s="644"/>
      <c r="P72" s="644"/>
      <c r="Q72" s="644"/>
      <c r="R72" s="644"/>
      <c r="S72" s="644"/>
      <c r="T72" s="644"/>
      <c r="U72" s="644"/>
      <c r="V72" s="644"/>
      <c r="W72" s="1072">
        <v>0.02</v>
      </c>
    </row>
    <row r="73" spans="1:23">
      <c r="A73" s="795" t="s">
        <v>20</v>
      </c>
      <c r="B73" s="796">
        <v>0.02</v>
      </c>
      <c r="C73" s="644"/>
      <c r="D73" s="644"/>
      <c r="E73" s="644"/>
      <c r="F73" s="644"/>
      <c r="G73" s="644"/>
      <c r="H73" s="644"/>
      <c r="I73" s="644"/>
      <c r="J73" s="644"/>
      <c r="K73" s="644"/>
      <c r="M73" s="805" t="s">
        <v>20</v>
      </c>
      <c r="N73" s="796">
        <v>0</v>
      </c>
      <c r="O73" s="644"/>
      <c r="P73" s="644"/>
      <c r="Q73" s="644"/>
      <c r="R73" s="644"/>
      <c r="S73" s="644"/>
      <c r="T73" s="644"/>
      <c r="U73" s="644"/>
      <c r="V73" s="644"/>
      <c r="W73" s="644"/>
    </row>
    <row r="74" spans="1:23">
      <c r="A74" s="795" t="s">
        <v>75</v>
      </c>
      <c r="B74" s="796">
        <v>6.0000000000000001E-3</v>
      </c>
      <c r="C74" s="1072">
        <v>7.0000000000000001E-3</v>
      </c>
      <c r="D74" s="1072">
        <v>7.0000000000000001E-3</v>
      </c>
      <c r="E74" s="644"/>
      <c r="F74" s="644"/>
      <c r="G74" s="644"/>
      <c r="H74" s="644"/>
      <c r="I74" s="644"/>
      <c r="J74" s="644"/>
      <c r="K74" s="644"/>
      <c r="M74" s="805" t="s">
        <v>75</v>
      </c>
      <c r="N74" s="796">
        <v>0.01</v>
      </c>
      <c r="O74" s="1072">
        <v>0.01</v>
      </c>
      <c r="P74" s="1072">
        <v>0.01</v>
      </c>
      <c r="Q74" s="644"/>
      <c r="R74" s="644"/>
      <c r="S74" s="644"/>
      <c r="T74" s="644"/>
      <c r="U74" s="644"/>
      <c r="V74" s="644"/>
      <c r="W74" s="644"/>
    </row>
    <row r="75" spans="1:23">
      <c r="A75" s="795" t="s">
        <v>31</v>
      </c>
      <c r="B75" s="796">
        <v>3.5999999999999997E-2</v>
      </c>
      <c r="C75" s="644"/>
      <c r="D75" s="644"/>
      <c r="E75" s="644"/>
      <c r="F75" s="644"/>
      <c r="G75" s="644"/>
      <c r="H75" s="644"/>
      <c r="I75" s="644"/>
      <c r="J75" s="644"/>
      <c r="K75" s="1072">
        <v>4.8000000000000001E-2</v>
      </c>
      <c r="M75" s="805" t="s">
        <v>31</v>
      </c>
      <c r="N75" s="796">
        <v>0</v>
      </c>
      <c r="O75" s="644"/>
      <c r="P75" s="644"/>
      <c r="Q75" s="644"/>
      <c r="R75" s="644"/>
      <c r="S75" s="644"/>
      <c r="T75" s="644"/>
      <c r="U75" s="644"/>
      <c r="V75" s="644"/>
      <c r="W75" s="1072">
        <v>0</v>
      </c>
    </row>
    <row r="76" spans="1:23">
      <c r="A76" s="795" t="s">
        <v>76</v>
      </c>
      <c r="B76" s="796">
        <v>8.0000000000000002E-3</v>
      </c>
      <c r="C76" s="644"/>
      <c r="D76" s="644"/>
      <c r="E76" s="644"/>
      <c r="F76" s="644"/>
      <c r="G76" s="644"/>
      <c r="H76" s="644"/>
      <c r="I76" s="644"/>
      <c r="J76" s="644"/>
      <c r="K76" s="644"/>
      <c r="M76" s="805" t="s">
        <v>76</v>
      </c>
      <c r="N76" s="796">
        <v>0.02</v>
      </c>
      <c r="O76" s="644"/>
      <c r="P76" s="644"/>
      <c r="Q76" s="644"/>
      <c r="R76" s="644"/>
      <c r="S76" s="644"/>
      <c r="T76" s="644"/>
      <c r="U76" s="644"/>
      <c r="V76" s="644"/>
      <c r="W76" s="644"/>
    </row>
    <row r="77" spans="1:23">
      <c r="A77" s="795" t="s">
        <v>77</v>
      </c>
      <c r="B77" s="799"/>
      <c r="C77" s="644"/>
      <c r="D77" s="644"/>
      <c r="E77" s="644"/>
      <c r="F77" s="644"/>
      <c r="G77" s="644"/>
      <c r="H77" s="644"/>
      <c r="I77" s="644"/>
      <c r="J77" s="644"/>
      <c r="K77" s="644"/>
      <c r="M77" s="805" t="s">
        <v>77</v>
      </c>
      <c r="N77" s="799"/>
      <c r="O77" s="644"/>
      <c r="P77" s="644"/>
      <c r="Q77" s="644"/>
      <c r="R77" s="644"/>
      <c r="S77" s="644"/>
      <c r="T77" s="644"/>
      <c r="U77" s="644"/>
      <c r="V77" s="644"/>
      <c r="W77" s="644"/>
    </row>
    <row r="78" spans="1:23">
      <c r="A78" s="795" t="s">
        <v>17</v>
      </c>
      <c r="B78" s="1072">
        <v>0.01</v>
      </c>
      <c r="C78" s="644"/>
      <c r="D78" s="644"/>
      <c r="E78" s="644"/>
      <c r="F78" s="644"/>
      <c r="G78" s="644"/>
      <c r="H78" s="644"/>
      <c r="I78" s="644"/>
      <c r="J78" s="644"/>
      <c r="K78" s="644"/>
      <c r="M78" s="805" t="s">
        <v>17</v>
      </c>
      <c r="N78" s="1072">
        <v>0.01</v>
      </c>
      <c r="O78" s="644"/>
      <c r="P78" s="644"/>
      <c r="Q78" s="644"/>
      <c r="R78" s="644"/>
      <c r="S78" s="644"/>
      <c r="T78" s="644"/>
      <c r="U78" s="644"/>
      <c r="V78" s="644"/>
      <c r="W78" s="644"/>
    </row>
    <row r="79" spans="1:23">
      <c r="A79" s="795" t="s">
        <v>78</v>
      </c>
      <c r="B79" s="1072">
        <v>7.0000000000000001E-3</v>
      </c>
      <c r="C79" s="644"/>
      <c r="D79" s="644"/>
      <c r="E79" s="644"/>
      <c r="F79" s="644"/>
      <c r="G79" s="644"/>
      <c r="H79" s="644"/>
      <c r="I79" s="644"/>
      <c r="J79" s="644"/>
      <c r="K79" s="644"/>
      <c r="M79" s="805" t="s">
        <v>78</v>
      </c>
      <c r="N79" s="1072">
        <v>0.01</v>
      </c>
      <c r="O79" s="644"/>
      <c r="P79" s="644"/>
      <c r="Q79" s="644"/>
      <c r="R79" s="644"/>
      <c r="S79" s="644"/>
      <c r="T79" s="644"/>
      <c r="U79" s="644"/>
      <c r="V79" s="644"/>
      <c r="W79" s="644"/>
    </row>
    <row r="80" spans="1:23">
      <c r="A80" s="795" t="s">
        <v>79</v>
      </c>
      <c r="B80" s="799"/>
      <c r="C80" s="644"/>
      <c r="D80" s="644"/>
      <c r="E80" s="644"/>
      <c r="F80" s="644"/>
      <c r="G80" s="644"/>
      <c r="H80" s="644"/>
      <c r="I80" s="644"/>
      <c r="J80" s="644"/>
      <c r="K80" s="644"/>
      <c r="M80" s="805" t="s">
        <v>79</v>
      </c>
      <c r="N80" s="799"/>
      <c r="O80" s="644"/>
      <c r="P80" s="644"/>
      <c r="Q80" s="644"/>
      <c r="R80" s="644"/>
      <c r="S80" s="644"/>
      <c r="T80" s="644"/>
      <c r="U80" s="644"/>
      <c r="V80" s="644"/>
      <c r="W80" s="644"/>
    </row>
    <row r="81" spans="1:23" ht="15" thickBot="1">
      <c r="A81" s="797" t="s">
        <v>80</v>
      </c>
      <c r="B81" s="800"/>
      <c r="C81" s="798"/>
      <c r="D81" s="798"/>
      <c r="E81" s="798"/>
      <c r="F81" s="798"/>
      <c r="G81" s="798"/>
      <c r="H81" s="798"/>
      <c r="I81" s="798"/>
      <c r="J81" s="798"/>
      <c r="K81" s="798"/>
      <c r="M81" s="806" t="s">
        <v>80</v>
      </c>
      <c r="N81" s="800"/>
      <c r="O81" s="798"/>
      <c r="P81" s="798"/>
      <c r="Q81" s="798"/>
      <c r="R81" s="798"/>
      <c r="S81" s="798"/>
      <c r="T81" s="798"/>
      <c r="U81" s="798"/>
      <c r="V81" s="798"/>
      <c r="W81" s="798"/>
    </row>
    <row r="82" spans="1:23" ht="15" thickTop="1">
      <c r="A82" s="190"/>
      <c r="B82" s="191"/>
    </row>
    <row r="83" spans="1:23">
      <c r="A83" s="190"/>
      <c r="B83" s="191"/>
    </row>
    <row r="84" spans="1:23">
      <c r="A84" s="190"/>
      <c r="B84" s="191"/>
    </row>
    <row r="85" spans="1:23">
      <c r="A85" s="190"/>
      <c r="B85" s="191"/>
    </row>
    <row r="86" spans="1:23">
      <c r="A86" s="190"/>
      <c r="B86" s="191"/>
    </row>
    <row r="87" spans="1:23">
      <c r="A87" s="190"/>
      <c r="B87" s="191"/>
    </row>
    <row r="88" spans="1:23">
      <c r="A88" s="190"/>
      <c r="B88" s="191"/>
    </row>
    <row r="89" spans="1:23">
      <c r="A89" s="190"/>
      <c r="B89" s="191"/>
    </row>
    <row r="90" spans="1:23">
      <c r="A90" s="190"/>
      <c r="B90" s="191"/>
    </row>
    <row r="91" spans="1:23">
      <c r="A91" s="190"/>
      <c r="B91" s="191"/>
    </row>
    <row r="92" spans="1:23">
      <c r="A92" s="190"/>
      <c r="B92" s="191"/>
    </row>
    <row r="93" spans="1:23">
      <c r="A93" s="190"/>
      <c r="B93" s="191"/>
    </row>
    <row r="94" spans="1:23">
      <c r="A94" s="190"/>
      <c r="B94" s="191"/>
    </row>
    <row r="95" spans="1:23">
      <c r="A95" s="190"/>
      <c r="B95" s="191"/>
    </row>
    <row r="96" spans="1:23">
      <c r="A96" s="190"/>
      <c r="B96" s="191"/>
    </row>
    <row r="97" spans="1:2">
      <c r="A97" s="190"/>
      <c r="B97" s="191"/>
    </row>
    <row r="98" spans="1:2">
      <c r="A98" s="190"/>
      <c r="B98" s="191"/>
    </row>
    <row r="99" spans="1:2">
      <c r="A99" s="190"/>
      <c r="B99" s="191"/>
    </row>
    <row r="100" spans="1:2">
      <c r="A100" s="190"/>
      <c r="B100" s="191"/>
    </row>
    <row r="101" spans="1:2">
      <c r="A101" s="190"/>
      <c r="B101" s="191"/>
    </row>
    <row r="102" spans="1:2">
      <c r="A102" s="190"/>
      <c r="B102" s="191"/>
    </row>
    <row r="103" spans="1:2">
      <c r="A103" s="190"/>
      <c r="B103" s="191"/>
    </row>
    <row r="104" spans="1:2">
      <c r="A104" s="190"/>
      <c r="B104" s="191"/>
    </row>
    <row r="105" spans="1:2">
      <c r="A105" s="190"/>
      <c r="B105" s="191"/>
    </row>
    <row r="106" spans="1:2">
      <c r="A106" s="190"/>
      <c r="B106" s="191"/>
    </row>
    <row r="107" spans="1:2">
      <c r="A107" s="190"/>
      <c r="B107" s="191"/>
    </row>
    <row r="108" spans="1:2">
      <c r="A108" s="190"/>
      <c r="B108" s="191"/>
    </row>
    <row r="109" spans="1:2">
      <c r="A109" s="190"/>
      <c r="B109" s="191"/>
    </row>
    <row r="110" spans="1:2">
      <c r="A110" s="190"/>
      <c r="B110" s="191"/>
    </row>
    <row r="111" spans="1:2">
      <c r="A111" s="190"/>
      <c r="B111" s="191"/>
    </row>
    <row r="112" spans="1:2">
      <c r="A112" s="190"/>
      <c r="B112" s="191"/>
    </row>
    <row r="113" spans="1:2">
      <c r="A113" s="190"/>
      <c r="B113" s="191"/>
    </row>
    <row r="114" spans="1:2">
      <c r="A114" s="190"/>
      <c r="B114" s="191"/>
    </row>
    <row r="115" spans="1:2">
      <c r="A115" s="190"/>
      <c r="B115" s="191"/>
    </row>
    <row r="116" spans="1:2">
      <c r="A116" s="190"/>
      <c r="B116" s="191"/>
    </row>
    <row r="117" spans="1:2">
      <c r="A117" s="190"/>
      <c r="B117" s="191"/>
    </row>
    <row r="118" spans="1:2">
      <c r="A118" s="190"/>
      <c r="B118" s="191"/>
    </row>
    <row r="119" spans="1:2">
      <c r="A119" s="190"/>
      <c r="B119" s="191"/>
    </row>
    <row r="120" spans="1:2">
      <c r="A120" s="190"/>
      <c r="B120" s="191"/>
    </row>
    <row r="121" spans="1:2">
      <c r="A121" s="190"/>
      <c r="B121" s="191"/>
    </row>
    <row r="122" spans="1:2">
      <c r="A122" s="190"/>
      <c r="B122" s="191"/>
    </row>
    <row r="123" spans="1:2">
      <c r="A123" s="190"/>
      <c r="B123" s="191"/>
    </row>
    <row r="124" spans="1:2">
      <c r="A124" s="190"/>
      <c r="B124" s="191"/>
    </row>
    <row r="125" spans="1:2">
      <c r="A125" s="190"/>
      <c r="B125" s="191"/>
    </row>
    <row r="126" spans="1:2">
      <c r="A126" s="190"/>
      <c r="B126" s="191"/>
    </row>
    <row r="127" spans="1:2">
      <c r="A127" s="190"/>
      <c r="B127" s="191"/>
    </row>
    <row r="128" spans="1:2">
      <c r="A128" s="190"/>
      <c r="B128" s="191"/>
    </row>
    <row r="129" spans="1:2">
      <c r="A129" s="190"/>
      <c r="B129" s="191"/>
    </row>
    <row r="130" spans="1:2">
      <c r="A130" s="190"/>
      <c r="B130" s="191"/>
    </row>
    <row r="131" spans="1:2">
      <c r="A131" s="190"/>
      <c r="B131" s="191"/>
    </row>
    <row r="132" spans="1:2">
      <c r="A132" s="190"/>
      <c r="B132" s="191"/>
    </row>
    <row r="133" spans="1:2">
      <c r="A133" s="190"/>
      <c r="B133" s="191"/>
    </row>
    <row r="134" spans="1:2">
      <c r="A134" s="190"/>
      <c r="B134" s="191"/>
    </row>
    <row r="135" spans="1:2">
      <c r="A135" s="190"/>
      <c r="B135" s="191"/>
    </row>
    <row r="136" spans="1:2">
      <c r="A136" s="190"/>
      <c r="B136" s="191"/>
    </row>
    <row r="137" spans="1:2">
      <c r="A137" s="190"/>
      <c r="B137" s="191"/>
    </row>
    <row r="138" spans="1:2">
      <c r="A138" s="190"/>
      <c r="B138" s="191"/>
    </row>
    <row r="139" spans="1:2">
      <c r="A139" s="190"/>
      <c r="B139" s="191"/>
    </row>
    <row r="140" spans="1:2">
      <c r="A140" s="190"/>
      <c r="B140" s="191"/>
    </row>
    <row r="141" spans="1:2">
      <c r="A141" s="190"/>
      <c r="B141" s="191"/>
    </row>
    <row r="142" spans="1:2">
      <c r="A142" s="190"/>
      <c r="B142" s="191"/>
    </row>
    <row r="143" spans="1:2">
      <c r="A143" s="190"/>
      <c r="B143" s="191"/>
    </row>
    <row r="144" spans="1:2">
      <c r="A144" s="190"/>
      <c r="B144" s="191"/>
    </row>
    <row r="145" spans="1:2">
      <c r="A145" s="190"/>
      <c r="B145" s="191"/>
    </row>
    <row r="146" spans="1:2">
      <c r="A146" s="190"/>
      <c r="B146" s="191"/>
    </row>
    <row r="147" spans="1:2">
      <c r="A147" s="190"/>
      <c r="B147" s="191"/>
    </row>
    <row r="148" spans="1:2">
      <c r="A148" s="190"/>
      <c r="B148" s="191"/>
    </row>
    <row r="149" spans="1:2">
      <c r="A149" s="190"/>
      <c r="B149" s="191"/>
    </row>
    <row r="150" spans="1:2">
      <c r="A150" s="190"/>
      <c r="B150" s="191"/>
    </row>
    <row r="151" spans="1:2">
      <c r="A151" s="190"/>
      <c r="B151" s="191"/>
    </row>
    <row r="152" spans="1:2">
      <c r="A152" s="190"/>
      <c r="B152" s="191"/>
    </row>
    <row r="153" spans="1:2">
      <c r="A153" s="190"/>
      <c r="B153" s="191"/>
    </row>
    <row r="154" spans="1:2">
      <c r="A154" s="190"/>
      <c r="B154" s="191"/>
    </row>
    <row r="155" spans="1:2">
      <c r="A155" s="190"/>
      <c r="B155" s="191"/>
    </row>
    <row r="156" spans="1:2">
      <c r="A156" s="190"/>
      <c r="B156" s="191"/>
    </row>
    <row r="157" spans="1:2">
      <c r="A157" s="190"/>
      <c r="B157" s="191"/>
    </row>
    <row r="158" spans="1:2">
      <c r="A158" s="190"/>
      <c r="B158" s="191"/>
    </row>
    <row r="159" spans="1:2">
      <c r="A159" s="190"/>
      <c r="B159" s="191"/>
    </row>
    <row r="160" spans="1:2">
      <c r="A160" s="190"/>
      <c r="B160" s="191"/>
    </row>
    <row r="161" spans="1:2">
      <c r="A161" s="190"/>
      <c r="B161" s="191"/>
    </row>
    <row r="162" spans="1:2">
      <c r="A162" s="190"/>
      <c r="B162" s="191"/>
    </row>
    <row r="163" spans="1:2">
      <c r="A163" s="190"/>
      <c r="B163" s="191"/>
    </row>
    <row r="164" spans="1:2">
      <c r="A164" s="190"/>
      <c r="B164" s="191"/>
    </row>
    <row r="165" spans="1:2">
      <c r="A165" s="190"/>
      <c r="B165" s="191"/>
    </row>
    <row r="166" spans="1:2">
      <c r="A166" s="190"/>
      <c r="B166" s="191"/>
    </row>
    <row r="167" spans="1:2">
      <c r="A167" s="190"/>
      <c r="B167" s="191"/>
    </row>
    <row r="168" spans="1:2">
      <c r="A168" s="190"/>
      <c r="B168" s="191"/>
    </row>
    <row r="169" spans="1:2">
      <c r="A169" s="190"/>
      <c r="B169" s="191"/>
    </row>
    <row r="170" spans="1:2">
      <c r="A170" s="190"/>
      <c r="B170" s="191"/>
    </row>
    <row r="171" spans="1:2">
      <c r="A171" s="190"/>
      <c r="B171" s="191"/>
    </row>
    <row r="172" spans="1:2">
      <c r="A172" s="190"/>
      <c r="B172" s="191"/>
    </row>
    <row r="173" spans="1:2">
      <c r="A173" s="190"/>
      <c r="B173" s="191"/>
    </row>
    <row r="174" spans="1:2">
      <c r="A174" s="190"/>
      <c r="B174" s="191"/>
    </row>
    <row r="175" spans="1:2">
      <c r="A175" s="190"/>
      <c r="B175" s="191"/>
    </row>
    <row r="176" spans="1:2">
      <c r="A176" s="190"/>
      <c r="B176" s="191"/>
    </row>
    <row r="177" spans="1:2">
      <c r="A177" s="190"/>
      <c r="B177" s="191"/>
    </row>
    <row r="178" spans="1:2">
      <c r="A178" s="190"/>
      <c r="B178" s="191"/>
    </row>
    <row r="179" spans="1:2">
      <c r="A179" s="190"/>
      <c r="B179" s="191"/>
    </row>
    <row r="180" spans="1:2">
      <c r="A180" s="190"/>
      <c r="B180" s="191"/>
    </row>
    <row r="181" spans="1:2">
      <c r="A181" s="190"/>
      <c r="B181" s="191"/>
    </row>
    <row r="182" spans="1:2">
      <c r="A182" s="190"/>
      <c r="B182" s="191"/>
    </row>
    <row r="183" spans="1:2">
      <c r="A183" s="190"/>
      <c r="B183" s="191"/>
    </row>
    <row r="184" spans="1:2">
      <c r="A184" s="190"/>
      <c r="B184" s="191"/>
    </row>
    <row r="185" spans="1:2">
      <c r="A185" s="190"/>
      <c r="B185" s="191"/>
    </row>
    <row r="186" spans="1:2">
      <c r="A186" s="190"/>
      <c r="B186" s="191"/>
    </row>
    <row r="187" spans="1:2">
      <c r="A187" s="190"/>
      <c r="B187" s="191"/>
    </row>
    <row r="188" spans="1:2">
      <c r="A188" s="190"/>
      <c r="B188" s="191"/>
    </row>
    <row r="189" spans="1:2">
      <c r="A189" s="190"/>
      <c r="B189" s="191"/>
    </row>
    <row r="190" spans="1:2">
      <c r="A190" s="190"/>
      <c r="B190" s="191"/>
    </row>
    <row r="191" spans="1:2">
      <c r="A191" s="190"/>
      <c r="B191" s="191"/>
    </row>
    <row r="192" spans="1:2">
      <c r="A192" s="190"/>
      <c r="B192" s="191"/>
    </row>
    <row r="193" spans="1:2">
      <c r="A193" s="190"/>
      <c r="B193" s="191"/>
    </row>
    <row r="194" spans="1:2">
      <c r="A194" s="190"/>
      <c r="B194" s="191"/>
    </row>
    <row r="195" spans="1:2">
      <c r="A195" s="190"/>
      <c r="B195" s="191"/>
    </row>
    <row r="196" spans="1:2">
      <c r="A196" s="190"/>
      <c r="B196" s="191"/>
    </row>
    <row r="197" spans="1:2">
      <c r="A197" s="190"/>
      <c r="B197" s="191"/>
    </row>
    <row r="198" spans="1:2">
      <c r="A198" s="190"/>
      <c r="B198" s="191"/>
    </row>
    <row r="199" spans="1:2">
      <c r="A199" s="190"/>
      <c r="B199" s="191"/>
    </row>
    <row r="200" spans="1:2">
      <c r="A200" s="190"/>
      <c r="B200" s="191"/>
    </row>
    <row r="201" spans="1:2">
      <c r="A201" s="190"/>
      <c r="B201" s="191"/>
    </row>
    <row r="202" spans="1:2">
      <c r="A202" s="190"/>
      <c r="B202" s="191"/>
    </row>
    <row r="203" spans="1:2">
      <c r="A203" s="190"/>
      <c r="B203" s="191"/>
    </row>
    <row r="204" spans="1:2">
      <c r="A204" s="190"/>
      <c r="B204" s="191"/>
    </row>
    <row r="205" spans="1:2">
      <c r="A205" s="190"/>
      <c r="B205" s="191"/>
    </row>
    <row r="206" spans="1:2">
      <c r="A206" s="190"/>
      <c r="B206" s="191"/>
    </row>
    <row r="207" spans="1:2">
      <c r="A207" s="190"/>
      <c r="B207" s="191"/>
    </row>
    <row r="208" spans="1:2">
      <c r="A208" s="190"/>
      <c r="B208" s="191"/>
    </row>
    <row r="209" spans="1:2">
      <c r="A209" s="190"/>
      <c r="B209" s="191"/>
    </row>
    <row r="210" spans="1:2">
      <c r="A210" s="190"/>
      <c r="B210" s="191"/>
    </row>
    <row r="211" spans="1:2">
      <c r="A211" s="190"/>
      <c r="B211" s="191"/>
    </row>
    <row r="212" spans="1:2">
      <c r="A212" s="190"/>
      <c r="B212" s="191"/>
    </row>
    <row r="213" spans="1:2">
      <c r="A213" s="190"/>
      <c r="B213" s="191"/>
    </row>
    <row r="214" spans="1:2">
      <c r="A214" s="190"/>
      <c r="B214" s="191"/>
    </row>
    <row r="215" spans="1:2">
      <c r="A215" s="190"/>
      <c r="B215" s="191"/>
    </row>
    <row r="216" spans="1:2">
      <c r="A216" s="190"/>
      <c r="B216" s="191"/>
    </row>
    <row r="217" spans="1:2">
      <c r="A217" s="190"/>
      <c r="B217" s="191"/>
    </row>
    <row r="218" spans="1:2">
      <c r="A218" s="190"/>
      <c r="B218" s="191"/>
    </row>
    <row r="219" spans="1:2">
      <c r="A219" s="190"/>
      <c r="B219" s="191"/>
    </row>
    <row r="220" spans="1:2">
      <c r="A220" s="190"/>
      <c r="B220" s="191"/>
    </row>
    <row r="221" spans="1:2">
      <c r="A221" s="190"/>
      <c r="B221" s="191"/>
    </row>
    <row r="222" spans="1:2">
      <c r="A222" s="190"/>
      <c r="B222" s="191"/>
    </row>
    <row r="223" spans="1:2">
      <c r="A223" s="190"/>
      <c r="B223" s="191"/>
    </row>
    <row r="224" spans="1:2">
      <c r="A224" s="190"/>
      <c r="B224" s="191"/>
    </row>
    <row r="225" spans="1:2">
      <c r="A225" s="190"/>
      <c r="B225" s="191"/>
    </row>
    <row r="226" spans="1:2">
      <c r="A226" s="190"/>
      <c r="B226" s="191"/>
    </row>
    <row r="227" spans="1:2">
      <c r="A227" s="190"/>
      <c r="B227" s="191"/>
    </row>
    <row r="228" spans="1:2">
      <c r="A228" s="190"/>
      <c r="B228" s="191"/>
    </row>
    <row r="229" spans="1:2">
      <c r="A229" s="190"/>
      <c r="B229" s="191"/>
    </row>
    <row r="230" spans="1:2">
      <c r="A230" s="190"/>
      <c r="B230" s="191"/>
    </row>
    <row r="231" spans="1:2">
      <c r="A231" s="190"/>
      <c r="B231" s="191"/>
    </row>
    <row r="232" spans="1:2">
      <c r="A232" s="190"/>
      <c r="B232" s="191"/>
    </row>
    <row r="233" spans="1:2">
      <c r="A233" s="190"/>
      <c r="B233" s="191"/>
    </row>
    <row r="234" spans="1:2">
      <c r="A234" s="190"/>
      <c r="B234" s="191"/>
    </row>
    <row r="235" spans="1:2">
      <c r="A235" s="190"/>
      <c r="B235" s="191"/>
    </row>
    <row r="236" spans="1:2">
      <c r="A236" s="190"/>
      <c r="B236" s="191"/>
    </row>
    <row r="237" spans="1:2">
      <c r="A237" s="190"/>
      <c r="B237" s="191"/>
    </row>
    <row r="238" spans="1:2">
      <c r="A238" s="190"/>
      <c r="B238" s="191"/>
    </row>
    <row r="239" spans="1:2">
      <c r="A239" s="190"/>
      <c r="B239" s="191"/>
    </row>
    <row r="240" spans="1:2">
      <c r="A240" s="190"/>
      <c r="B240" s="191"/>
    </row>
    <row r="241" spans="1:2">
      <c r="A241" s="190"/>
      <c r="B241" s="191"/>
    </row>
    <row r="242" spans="1:2">
      <c r="A242" s="190"/>
      <c r="B242" s="191"/>
    </row>
    <row r="243" spans="1:2">
      <c r="A243" s="190"/>
      <c r="B243" s="191"/>
    </row>
    <row r="244" spans="1:2">
      <c r="A244" s="190"/>
      <c r="B244" s="191"/>
    </row>
    <row r="245" spans="1:2">
      <c r="A245" s="190"/>
      <c r="B245" s="191"/>
    </row>
    <row r="246" spans="1:2">
      <c r="A246" s="190"/>
      <c r="B246" s="191"/>
    </row>
    <row r="247" spans="1:2">
      <c r="A247" s="190"/>
      <c r="B247" s="191"/>
    </row>
    <row r="248" spans="1:2">
      <c r="A248" s="190"/>
      <c r="B248" s="191"/>
    </row>
    <row r="249" spans="1:2">
      <c r="A249" s="190"/>
      <c r="B249" s="191"/>
    </row>
    <row r="250" spans="1:2">
      <c r="A250" s="190"/>
      <c r="B250" s="191"/>
    </row>
    <row r="251" spans="1:2">
      <c r="A251" s="190"/>
      <c r="B251" s="191"/>
    </row>
    <row r="252" spans="1:2">
      <c r="A252" s="190"/>
      <c r="B252" s="191"/>
    </row>
    <row r="253" spans="1:2">
      <c r="A253" s="190"/>
      <c r="B253" s="191"/>
    </row>
    <row r="254" spans="1:2">
      <c r="A254" s="190"/>
      <c r="B254" s="191"/>
    </row>
    <row r="255" spans="1:2">
      <c r="A255" s="190"/>
      <c r="B255" s="191"/>
    </row>
    <row r="256" spans="1:2">
      <c r="A256" s="190"/>
      <c r="B256" s="191"/>
    </row>
    <row r="257" spans="1:2">
      <c r="A257" s="190"/>
      <c r="B257" s="191"/>
    </row>
    <row r="258" spans="1:2">
      <c r="A258" s="190"/>
      <c r="B258" s="191"/>
    </row>
    <row r="259" spans="1:2">
      <c r="A259" s="190"/>
      <c r="B259" s="191"/>
    </row>
    <row r="260" spans="1:2">
      <c r="A260" s="190"/>
      <c r="B260" s="191"/>
    </row>
    <row r="261" spans="1:2">
      <c r="A261" s="190"/>
      <c r="B261" s="191"/>
    </row>
    <row r="262" spans="1:2">
      <c r="A262" s="190"/>
      <c r="B262" s="191"/>
    </row>
    <row r="263" spans="1:2">
      <c r="A263" s="190"/>
      <c r="B263" s="191"/>
    </row>
    <row r="264" spans="1:2">
      <c r="A264" s="190"/>
      <c r="B264" s="191"/>
    </row>
    <row r="265" spans="1:2">
      <c r="A265" s="190"/>
      <c r="B265" s="191"/>
    </row>
    <row r="266" spans="1:2">
      <c r="A266" s="190"/>
      <c r="B266" s="191"/>
    </row>
    <row r="267" spans="1:2">
      <c r="A267" s="190"/>
      <c r="B267" s="191"/>
    </row>
    <row r="268" spans="1:2">
      <c r="A268" s="190"/>
      <c r="B268" s="191"/>
    </row>
    <row r="269" spans="1:2">
      <c r="A269" s="190"/>
      <c r="B269" s="191"/>
    </row>
    <row r="270" spans="1:2">
      <c r="A270" s="190"/>
      <c r="B270" s="191"/>
    </row>
    <row r="271" spans="1:2">
      <c r="A271" s="190"/>
      <c r="B271" s="191"/>
    </row>
    <row r="272" spans="1:2">
      <c r="A272" s="190"/>
      <c r="B272" s="191"/>
    </row>
    <row r="273" spans="1:2">
      <c r="A273" s="190"/>
      <c r="B273" s="191"/>
    </row>
    <row r="274" spans="1:2">
      <c r="A274" s="190"/>
      <c r="B274" s="191"/>
    </row>
    <row r="275" spans="1:2">
      <c r="A275" s="190"/>
      <c r="B275" s="191"/>
    </row>
    <row r="276" spans="1:2">
      <c r="A276" s="190"/>
      <c r="B276" s="191"/>
    </row>
    <row r="277" spans="1:2">
      <c r="A277" s="190"/>
      <c r="B277" s="191"/>
    </row>
    <row r="278" spans="1:2">
      <c r="A278" s="190"/>
      <c r="B278" s="191"/>
    </row>
    <row r="279" spans="1:2">
      <c r="A279" s="190"/>
      <c r="B279" s="191"/>
    </row>
    <row r="280" spans="1:2">
      <c r="A280" s="190"/>
      <c r="B280" s="191"/>
    </row>
    <row r="281" spans="1:2">
      <c r="A281" s="190"/>
      <c r="B281" s="191"/>
    </row>
    <row r="282" spans="1:2">
      <c r="A282" s="190"/>
      <c r="B282" s="191"/>
    </row>
    <row r="283" spans="1:2">
      <c r="A283" s="190"/>
      <c r="B283" s="191"/>
    </row>
    <row r="284" spans="1:2">
      <c r="A284" s="190"/>
      <c r="B284" s="191"/>
    </row>
    <row r="285" spans="1:2">
      <c r="A285" s="190"/>
      <c r="B285" s="191"/>
    </row>
    <row r="286" spans="1:2">
      <c r="A286" s="190"/>
      <c r="B286" s="191"/>
    </row>
    <row r="287" spans="1:2">
      <c r="A287" s="190"/>
      <c r="B287" s="191"/>
    </row>
    <row r="288" spans="1:2">
      <c r="A288" s="190"/>
      <c r="B288" s="191"/>
    </row>
    <row r="289" spans="1:2">
      <c r="A289" s="190"/>
      <c r="B289" s="191"/>
    </row>
    <row r="290" spans="1:2">
      <c r="A290" s="190"/>
      <c r="B290" s="191"/>
    </row>
    <row r="291" spans="1:2">
      <c r="A291" s="190"/>
      <c r="B291" s="191"/>
    </row>
    <row r="292" spans="1:2">
      <c r="A292" s="190"/>
      <c r="B292" s="191"/>
    </row>
    <row r="293" spans="1:2">
      <c r="A293" s="190"/>
      <c r="B293" s="191"/>
    </row>
    <row r="294" spans="1:2">
      <c r="A294" s="190"/>
      <c r="B294" s="191"/>
    </row>
    <row r="295" spans="1:2">
      <c r="A295" s="190"/>
      <c r="B295" s="191"/>
    </row>
    <row r="296" spans="1:2">
      <c r="A296" s="190"/>
      <c r="B296" s="191"/>
    </row>
    <row r="297" spans="1:2">
      <c r="A297" s="190"/>
      <c r="B297" s="191"/>
    </row>
    <row r="298" spans="1:2">
      <c r="A298" s="190"/>
      <c r="B298" s="191"/>
    </row>
    <row r="299" spans="1:2">
      <c r="A299" s="190"/>
      <c r="B299" s="191"/>
    </row>
    <row r="300" spans="1:2">
      <c r="A300" s="190"/>
      <c r="B300" s="191"/>
    </row>
    <row r="301" spans="1:2">
      <c r="A301" s="190"/>
      <c r="B301" s="191"/>
    </row>
    <row r="302" spans="1:2">
      <c r="A302" s="190"/>
      <c r="B302" s="191"/>
    </row>
    <row r="303" spans="1:2">
      <c r="A303" s="190"/>
      <c r="B303" s="191"/>
    </row>
    <row r="304" spans="1:2">
      <c r="A304" s="190"/>
      <c r="B304" s="191"/>
    </row>
    <row r="305" spans="1:2">
      <c r="A305" s="190"/>
      <c r="B305" s="191"/>
    </row>
    <row r="306" spans="1:2">
      <c r="A306" s="190"/>
      <c r="B306" s="191"/>
    </row>
    <row r="307" spans="1:2">
      <c r="A307" s="190"/>
      <c r="B307" s="191"/>
    </row>
    <row r="308" spans="1:2">
      <c r="A308" s="190"/>
      <c r="B308" s="191"/>
    </row>
    <row r="309" spans="1:2">
      <c r="A309" s="190"/>
      <c r="B309" s="191"/>
    </row>
    <row r="310" spans="1:2">
      <c r="A310" s="190"/>
      <c r="B310" s="191"/>
    </row>
    <row r="311" spans="1:2">
      <c r="A311" s="190"/>
      <c r="B311" s="191"/>
    </row>
    <row r="312" spans="1:2">
      <c r="A312" s="190"/>
      <c r="B312" s="191"/>
    </row>
    <row r="313" spans="1:2">
      <c r="A313" s="190"/>
      <c r="B313" s="191"/>
    </row>
    <row r="314" spans="1:2">
      <c r="A314" s="190"/>
      <c r="B314" s="191"/>
    </row>
    <row r="315" spans="1:2">
      <c r="A315" s="190"/>
      <c r="B315" s="191"/>
    </row>
    <row r="316" spans="1:2">
      <c r="A316" s="190"/>
      <c r="B316" s="191"/>
    </row>
    <row r="317" spans="1:2">
      <c r="A317" s="190"/>
      <c r="B317" s="191"/>
    </row>
    <row r="318" spans="1:2">
      <c r="A318" s="190"/>
      <c r="B318" s="191"/>
    </row>
    <row r="319" spans="1:2">
      <c r="A319" s="190"/>
      <c r="B319" s="191"/>
    </row>
    <row r="320" spans="1:2">
      <c r="A320" s="190"/>
      <c r="B320" s="191"/>
    </row>
    <row r="321" spans="1:2">
      <c r="A321" s="190"/>
      <c r="B321" s="191"/>
    </row>
    <row r="322" spans="1:2">
      <c r="A322" s="190"/>
      <c r="B322" s="191"/>
    </row>
    <row r="323" spans="1:2">
      <c r="A323" s="190"/>
      <c r="B323" s="191"/>
    </row>
    <row r="324" spans="1:2">
      <c r="A324" s="190"/>
      <c r="B324" s="191"/>
    </row>
    <row r="325" spans="1:2">
      <c r="A325" s="190"/>
      <c r="B325" s="191"/>
    </row>
    <row r="326" spans="1:2">
      <c r="A326" s="190"/>
      <c r="B326" s="191"/>
    </row>
    <row r="327" spans="1:2">
      <c r="A327" s="190"/>
      <c r="B327" s="191"/>
    </row>
    <row r="328" spans="1:2">
      <c r="A328" s="190"/>
      <c r="B328" s="191"/>
    </row>
    <row r="329" spans="1:2">
      <c r="A329" s="190"/>
      <c r="B329" s="191"/>
    </row>
    <row r="330" spans="1:2">
      <c r="A330" s="190"/>
      <c r="B330" s="191"/>
    </row>
    <row r="331" spans="1:2">
      <c r="A331" s="190"/>
      <c r="B331" s="191"/>
    </row>
    <row r="332" spans="1:2">
      <c r="A332" s="190"/>
      <c r="B332" s="191"/>
    </row>
    <row r="333" spans="1:2">
      <c r="A333" s="190"/>
      <c r="B333" s="191"/>
    </row>
    <row r="334" spans="1:2">
      <c r="A334" s="190"/>
      <c r="B334" s="191"/>
    </row>
    <row r="335" spans="1:2">
      <c r="A335" s="190"/>
      <c r="B335" s="191"/>
    </row>
    <row r="336" spans="1:2">
      <c r="A336" s="190"/>
      <c r="B336" s="191"/>
    </row>
    <row r="337" spans="1:2">
      <c r="A337" s="190"/>
      <c r="B337" s="191"/>
    </row>
    <row r="338" spans="1:2">
      <c r="A338" s="190"/>
      <c r="B338" s="191"/>
    </row>
    <row r="339" spans="1:2">
      <c r="A339" s="190"/>
      <c r="B339" s="191"/>
    </row>
    <row r="340" spans="1:2">
      <c r="A340" s="190"/>
      <c r="B340" s="191"/>
    </row>
    <row r="341" spans="1:2">
      <c r="A341" s="190"/>
      <c r="B341" s="191"/>
    </row>
    <row r="342" spans="1:2">
      <c r="A342" s="190"/>
      <c r="B342" s="191"/>
    </row>
    <row r="343" spans="1:2">
      <c r="A343" s="190"/>
      <c r="B343" s="191"/>
    </row>
    <row r="344" spans="1:2">
      <c r="A344" s="190"/>
      <c r="B344" s="191"/>
    </row>
    <row r="345" spans="1:2">
      <c r="A345" s="190"/>
      <c r="B345" s="191"/>
    </row>
    <row r="346" spans="1:2">
      <c r="A346" s="190"/>
      <c r="B346" s="191"/>
    </row>
    <row r="347" spans="1:2">
      <c r="A347" s="190"/>
      <c r="B347" s="191"/>
    </row>
    <row r="348" spans="1:2">
      <c r="A348" s="190"/>
      <c r="B348" s="191"/>
    </row>
    <row r="349" spans="1:2">
      <c r="A349" s="190"/>
      <c r="B349" s="191"/>
    </row>
    <row r="350" spans="1:2">
      <c r="A350" s="190"/>
      <c r="B350" s="191"/>
    </row>
    <row r="351" spans="1:2">
      <c r="A351" s="190"/>
      <c r="B351" s="191"/>
    </row>
    <row r="352" spans="1:2">
      <c r="A352" s="190"/>
      <c r="B352" s="191"/>
    </row>
    <row r="353" spans="1:2">
      <c r="A353" s="190"/>
      <c r="B353" s="191"/>
    </row>
    <row r="354" spans="1:2">
      <c r="A354" s="190"/>
      <c r="B354" s="191"/>
    </row>
    <row r="355" spans="1:2">
      <c r="A355" s="190"/>
      <c r="B355" s="191"/>
    </row>
    <row r="356" spans="1:2">
      <c r="A356" s="190"/>
      <c r="B356" s="191"/>
    </row>
    <row r="357" spans="1:2">
      <c r="A357" s="190"/>
      <c r="B357" s="191"/>
    </row>
    <row r="358" spans="1:2">
      <c r="A358" s="190"/>
      <c r="B358" s="191"/>
    </row>
    <row r="359" spans="1:2">
      <c r="A359" s="190"/>
      <c r="B359" s="191"/>
    </row>
    <row r="360" spans="1:2">
      <c r="A360" s="190"/>
      <c r="B360" s="191"/>
    </row>
    <row r="361" spans="1:2">
      <c r="A361" s="190"/>
      <c r="B361" s="191"/>
    </row>
    <row r="362" spans="1:2">
      <c r="A362" s="190"/>
      <c r="B362" s="191"/>
    </row>
    <row r="363" spans="1:2">
      <c r="A363" s="190"/>
      <c r="B363" s="191"/>
    </row>
    <row r="364" spans="1:2">
      <c r="A364" s="190"/>
      <c r="B364" s="191"/>
    </row>
    <row r="365" spans="1:2">
      <c r="A365" s="190"/>
      <c r="B365" s="191"/>
    </row>
    <row r="366" spans="1:2">
      <c r="A366" s="190"/>
      <c r="B366" s="191"/>
    </row>
    <row r="367" spans="1:2">
      <c r="A367" s="190"/>
      <c r="B367" s="191"/>
    </row>
    <row r="368" spans="1:2">
      <c r="A368" s="190"/>
      <c r="B368" s="191"/>
    </row>
    <row r="369" spans="1:2">
      <c r="A369" s="190"/>
      <c r="B369" s="191"/>
    </row>
    <row r="370" spans="1:2">
      <c r="A370" s="190"/>
      <c r="B370" s="191"/>
    </row>
    <row r="371" spans="1:2">
      <c r="A371" s="190"/>
      <c r="B371" s="191"/>
    </row>
    <row r="372" spans="1:2">
      <c r="A372" s="190"/>
      <c r="B372" s="191"/>
    </row>
    <row r="373" spans="1:2">
      <c r="A373" s="190"/>
      <c r="B373" s="191"/>
    </row>
    <row r="374" spans="1:2">
      <c r="A374" s="190"/>
      <c r="B374" s="191"/>
    </row>
    <row r="375" spans="1:2">
      <c r="A375" s="190"/>
      <c r="B375" s="191"/>
    </row>
    <row r="376" spans="1:2">
      <c r="A376" s="190"/>
      <c r="B376" s="191"/>
    </row>
    <row r="377" spans="1:2">
      <c r="A377" s="190"/>
      <c r="B377" s="191"/>
    </row>
    <row r="378" spans="1:2">
      <c r="A378" s="190"/>
      <c r="B378" s="191"/>
    </row>
    <row r="379" spans="1:2">
      <c r="A379" s="190"/>
      <c r="B379" s="191"/>
    </row>
    <row r="380" spans="1:2">
      <c r="A380" s="190"/>
      <c r="B380" s="191"/>
    </row>
    <row r="381" spans="1:2">
      <c r="A381" s="190"/>
      <c r="B381" s="191"/>
    </row>
    <row r="382" spans="1:2">
      <c r="A382" s="190"/>
      <c r="B382" s="191"/>
    </row>
    <row r="383" spans="1:2">
      <c r="A383" s="190"/>
      <c r="B383" s="191"/>
    </row>
    <row r="384" spans="1:2">
      <c r="A384" s="190"/>
      <c r="B384" s="191"/>
    </row>
    <row r="385" spans="1:2">
      <c r="A385" s="190"/>
      <c r="B385" s="191"/>
    </row>
    <row r="386" spans="1:2">
      <c r="A386" s="190"/>
      <c r="B386" s="191"/>
    </row>
    <row r="387" spans="1:2">
      <c r="A387" s="190"/>
      <c r="B387" s="191"/>
    </row>
    <row r="388" spans="1:2">
      <c r="A388" s="190"/>
      <c r="B388" s="191"/>
    </row>
    <row r="389" spans="1:2">
      <c r="A389" s="190"/>
      <c r="B389" s="191"/>
    </row>
    <row r="390" spans="1:2">
      <c r="A390" s="190"/>
      <c r="B390" s="191"/>
    </row>
    <row r="391" spans="1:2">
      <c r="A391" s="190"/>
      <c r="B391" s="191"/>
    </row>
    <row r="392" spans="1:2">
      <c r="A392" s="190"/>
      <c r="B392" s="191"/>
    </row>
    <row r="393" spans="1:2">
      <c r="A393" s="190"/>
      <c r="B393" s="191"/>
    </row>
    <row r="394" spans="1:2">
      <c r="A394" s="190"/>
      <c r="B394" s="191"/>
    </row>
    <row r="395" spans="1:2">
      <c r="A395" s="190"/>
      <c r="B395" s="191"/>
    </row>
    <row r="396" spans="1:2">
      <c r="A396" s="190"/>
      <c r="B396" s="191"/>
    </row>
    <row r="397" spans="1:2">
      <c r="A397" s="190"/>
      <c r="B397" s="191"/>
    </row>
    <row r="398" spans="1:2">
      <c r="A398" s="190"/>
      <c r="B398" s="191"/>
    </row>
    <row r="399" spans="1:2">
      <c r="A399" s="190"/>
      <c r="B399" s="191"/>
    </row>
    <row r="400" spans="1:2">
      <c r="A400" s="190"/>
      <c r="B400" s="191"/>
    </row>
    <row r="401" spans="1:2">
      <c r="A401" s="190"/>
      <c r="B401" s="191"/>
    </row>
    <row r="402" spans="1:2">
      <c r="A402" s="190"/>
      <c r="B402" s="191"/>
    </row>
    <row r="403" spans="1:2">
      <c r="A403" s="190"/>
      <c r="B403" s="191"/>
    </row>
    <row r="404" spans="1:2">
      <c r="A404" s="190"/>
      <c r="B404" s="191"/>
    </row>
    <row r="405" spans="1:2">
      <c r="A405" s="190"/>
      <c r="B405" s="191"/>
    </row>
    <row r="406" spans="1:2">
      <c r="A406" s="190"/>
      <c r="B406" s="191"/>
    </row>
    <row r="407" spans="1:2">
      <c r="A407" s="190"/>
      <c r="B407" s="191"/>
    </row>
    <row r="408" spans="1:2">
      <c r="A408" s="190"/>
      <c r="B408" s="191"/>
    </row>
    <row r="409" spans="1:2">
      <c r="A409" s="190"/>
      <c r="B409" s="191"/>
    </row>
    <row r="410" spans="1:2">
      <c r="A410" s="190"/>
      <c r="B410" s="191"/>
    </row>
    <row r="411" spans="1:2">
      <c r="A411" s="190"/>
      <c r="B411" s="191"/>
    </row>
    <row r="412" spans="1:2">
      <c r="A412" s="190"/>
      <c r="B412" s="191"/>
    </row>
    <row r="413" spans="1:2">
      <c r="A413" s="190"/>
      <c r="B413" s="191"/>
    </row>
    <row r="414" spans="1:2">
      <c r="A414" s="190"/>
      <c r="B414" s="191"/>
    </row>
    <row r="415" spans="1:2">
      <c r="A415" s="190"/>
      <c r="B415" s="191"/>
    </row>
    <row r="416" spans="1:2">
      <c r="A416" s="190"/>
      <c r="B416" s="191"/>
    </row>
    <row r="417" spans="1:2">
      <c r="A417" s="190"/>
      <c r="B417" s="191"/>
    </row>
    <row r="418" spans="1:2">
      <c r="A418" s="190"/>
      <c r="B418" s="191"/>
    </row>
    <row r="419" spans="1:2">
      <c r="A419" s="190"/>
      <c r="B419" s="191"/>
    </row>
    <row r="420" spans="1:2">
      <c r="A420" s="190"/>
      <c r="B420" s="191"/>
    </row>
    <row r="421" spans="1:2">
      <c r="A421" s="190"/>
      <c r="B421" s="191"/>
    </row>
    <row r="422" spans="1:2">
      <c r="A422" s="190"/>
      <c r="B422" s="191"/>
    </row>
    <row r="423" spans="1:2">
      <c r="A423" s="190"/>
      <c r="B423" s="191"/>
    </row>
    <row r="424" spans="1:2">
      <c r="A424" s="190"/>
      <c r="B424" s="191"/>
    </row>
    <row r="425" spans="1:2">
      <c r="A425" s="190"/>
      <c r="B425" s="191"/>
    </row>
    <row r="426" spans="1:2">
      <c r="A426" s="190"/>
      <c r="B426" s="191"/>
    </row>
    <row r="427" spans="1:2">
      <c r="A427" s="190"/>
      <c r="B427" s="191"/>
    </row>
    <row r="428" spans="1:2">
      <c r="A428" s="190"/>
      <c r="B428" s="191"/>
    </row>
    <row r="429" spans="1:2">
      <c r="A429" s="190"/>
      <c r="B429" s="191"/>
    </row>
    <row r="430" spans="1:2">
      <c r="A430" s="190"/>
      <c r="B430" s="191"/>
    </row>
    <row r="431" spans="1:2">
      <c r="A431" s="190"/>
      <c r="B431" s="191"/>
    </row>
    <row r="432" spans="1:2">
      <c r="A432" s="190"/>
      <c r="B432" s="191"/>
    </row>
    <row r="433" spans="1:2">
      <c r="A433" s="190"/>
      <c r="B433" s="191"/>
    </row>
    <row r="434" spans="1:2">
      <c r="A434" s="190"/>
      <c r="B434" s="191"/>
    </row>
    <row r="435" spans="1:2">
      <c r="A435" s="190"/>
      <c r="B435" s="191"/>
    </row>
    <row r="436" spans="1:2">
      <c r="A436" s="190"/>
      <c r="B436" s="191"/>
    </row>
    <row r="437" spans="1:2">
      <c r="A437" s="190"/>
      <c r="B437" s="191"/>
    </row>
    <row r="438" spans="1:2">
      <c r="A438" s="190"/>
      <c r="B438" s="191"/>
    </row>
    <row r="439" spans="1:2">
      <c r="A439" s="190"/>
      <c r="B439" s="191"/>
    </row>
    <row r="440" spans="1:2">
      <c r="A440" s="190"/>
      <c r="B440" s="191"/>
    </row>
    <row r="441" spans="1:2">
      <c r="A441" s="190"/>
      <c r="B441" s="191"/>
    </row>
    <row r="442" spans="1:2">
      <c r="A442" s="190"/>
      <c r="B442" s="191"/>
    </row>
    <row r="443" spans="1:2">
      <c r="A443" s="190"/>
      <c r="B443" s="191"/>
    </row>
    <row r="444" spans="1:2">
      <c r="A444" s="190"/>
      <c r="B444" s="191"/>
    </row>
    <row r="445" spans="1:2">
      <c r="A445" s="190"/>
      <c r="B445" s="191"/>
    </row>
    <row r="446" spans="1:2">
      <c r="A446" s="190"/>
      <c r="B446" s="191"/>
    </row>
    <row r="447" spans="1:2">
      <c r="A447" s="190"/>
      <c r="B447" s="191"/>
    </row>
    <row r="448" spans="1:2">
      <c r="A448" s="190"/>
      <c r="B448" s="191"/>
    </row>
    <row r="449" spans="1:2">
      <c r="A449" s="190"/>
      <c r="B449" s="191"/>
    </row>
    <row r="450" spans="1:2">
      <c r="A450" s="190"/>
      <c r="B450" s="191"/>
    </row>
    <row r="451" spans="1:2">
      <c r="A451" s="190"/>
      <c r="B451" s="191"/>
    </row>
    <row r="452" spans="1:2">
      <c r="A452" s="190"/>
      <c r="B452" s="191"/>
    </row>
    <row r="453" spans="1:2">
      <c r="A453" s="190"/>
      <c r="B453" s="191"/>
    </row>
    <row r="454" spans="1:2">
      <c r="A454" s="190"/>
      <c r="B454" s="191"/>
    </row>
    <row r="455" spans="1:2">
      <c r="A455" s="190"/>
      <c r="B455" s="191"/>
    </row>
    <row r="456" spans="1:2">
      <c r="A456" s="190"/>
      <c r="B456" s="191"/>
    </row>
    <row r="457" spans="1:2">
      <c r="A457" s="190"/>
      <c r="B457" s="191"/>
    </row>
    <row r="458" spans="1:2">
      <c r="A458" s="190"/>
      <c r="B458" s="191"/>
    </row>
    <row r="459" spans="1:2">
      <c r="A459" s="190"/>
      <c r="B459" s="191"/>
    </row>
    <row r="460" spans="1:2">
      <c r="A460" s="190"/>
      <c r="B460" s="191"/>
    </row>
    <row r="461" spans="1:2">
      <c r="A461" s="190"/>
      <c r="B461" s="191"/>
    </row>
    <row r="462" spans="1:2">
      <c r="A462" s="190"/>
      <c r="B462" s="191"/>
    </row>
    <row r="463" spans="1:2">
      <c r="A463" s="190"/>
      <c r="B463" s="191"/>
    </row>
    <row r="464" spans="1:2">
      <c r="A464" s="190"/>
      <c r="B464" s="191"/>
    </row>
    <row r="465" spans="1:2">
      <c r="A465" s="190"/>
      <c r="B465" s="191"/>
    </row>
    <row r="466" spans="1:2">
      <c r="A466" s="190"/>
      <c r="B466" s="191"/>
    </row>
    <row r="467" spans="1:2">
      <c r="A467" s="190"/>
      <c r="B467" s="191"/>
    </row>
    <row r="468" spans="1:2">
      <c r="A468" s="190"/>
      <c r="B468" s="191"/>
    </row>
    <row r="469" spans="1:2">
      <c r="A469" s="190"/>
      <c r="B469" s="191"/>
    </row>
    <row r="470" spans="1:2">
      <c r="A470" s="190"/>
      <c r="B470" s="191"/>
    </row>
    <row r="471" spans="1:2">
      <c r="A471" s="190"/>
      <c r="B471" s="191"/>
    </row>
    <row r="472" spans="1:2">
      <c r="A472" s="190"/>
      <c r="B472" s="191"/>
    </row>
    <row r="473" spans="1:2">
      <c r="A473" s="190"/>
      <c r="B473" s="191"/>
    </row>
    <row r="474" spans="1:2">
      <c r="A474" s="190"/>
      <c r="B474" s="191"/>
    </row>
    <row r="475" spans="1:2">
      <c r="A475" s="190"/>
      <c r="B475" s="191"/>
    </row>
    <row r="476" spans="1:2">
      <c r="A476" s="190"/>
      <c r="B476" s="191"/>
    </row>
    <row r="477" spans="1:2">
      <c r="A477" s="190"/>
      <c r="B477" s="191"/>
    </row>
    <row r="478" spans="1:2">
      <c r="A478" s="190"/>
      <c r="B478" s="191"/>
    </row>
    <row r="479" spans="1:2">
      <c r="A479" s="190"/>
      <c r="B479" s="191"/>
    </row>
    <row r="480" spans="1:2">
      <c r="A480" s="190"/>
      <c r="B480" s="191"/>
    </row>
    <row r="481" spans="1:2">
      <c r="A481" s="190"/>
      <c r="B481" s="191"/>
    </row>
    <row r="482" spans="1:2">
      <c r="A482" s="190"/>
      <c r="B482" s="191"/>
    </row>
    <row r="483" spans="1:2">
      <c r="A483" s="190"/>
      <c r="B483" s="191"/>
    </row>
    <row r="484" spans="1:2">
      <c r="A484" s="190"/>
      <c r="B484" s="191"/>
    </row>
    <row r="485" spans="1:2">
      <c r="A485" s="190"/>
      <c r="B485" s="191"/>
    </row>
    <row r="486" spans="1:2">
      <c r="A486" s="190"/>
      <c r="B486" s="191"/>
    </row>
    <row r="487" spans="1:2">
      <c r="A487" s="190"/>
      <c r="B487" s="191"/>
    </row>
    <row r="488" spans="1:2">
      <c r="A488" s="190"/>
      <c r="B488" s="191"/>
    </row>
    <row r="489" spans="1:2">
      <c r="A489" s="190"/>
      <c r="B489" s="191"/>
    </row>
    <row r="490" spans="1:2">
      <c r="A490" s="190"/>
      <c r="B490" s="191"/>
    </row>
    <row r="491" spans="1:2">
      <c r="A491" s="190"/>
      <c r="B491" s="191"/>
    </row>
    <row r="492" spans="1:2">
      <c r="A492" s="190"/>
      <c r="B492" s="191"/>
    </row>
  </sheetData>
  <customSheetViews>
    <customSheetView guid="{B070D993-A558-4B1C-AC4E-67FBCE430B77}">
      <selection activeCell="G16" sqref="G16"/>
      <pageMargins left="0.7" right="0.7" top="0.75" bottom="0.75" header="0.3" footer="0.3"/>
    </customSheetView>
    <customSheetView guid="{66336E0E-D3CE-4BCD-8706-2E622954FB7A}">
      <selection activeCell="A72" sqref="A1:A1048576"/>
      <pageMargins left="0.7" right="0.7" top="0.75" bottom="0.75" header="0.3" footer="0.3"/>
    </customSheetView>
    <customSheetView guid="{8F017303-F4E6-4F2E-AE6E-4863CE4BAD60}" showPageBreaks="1" topLeftCell="A19">
      <selection activeCell="A72" sqref="A1:A1048576"/>
      <pageMargins left="0.7" right="0.7" top="0.75" bottom="0.75" header="0.3" footer="0.3"/>
      <pageSetup orientation="portrait" r:id="rId1"/>
    </customSheetView>
    <customSheetView guid="{2D067A2B-544F-4687-B463-591ABEF3DC76}" topLeftCell="A4">
      <selection activeCell="G17" sqref="G17:I17"/>
      <pageMargins left="0.7" right="0.7" top="0.75" bottom="0.75" header="0.3" footer="0.3"/>
    </customSheetView>
    <customSheetView guid="{DEED4BF7-CD74-46B8-9246-650AA2D336A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2"/>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3"/>
    </customSheetView>
    <customSheetView guid="{731598DA-00F4-461D-835D-7434CF92E7DC}">
      <selection activeCell="A4" sqref="A4"/>
      <pageMargins left="0.7" right="0.7" top="0.75" bottom="0.75" header="0.3" footer="0.3"/>
      <pageSetup orientation="portrait" verticalDpi="0" r:id="rId4"/>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5"/>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6"/>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1A9FFAA3-8773-4515-8E34-9D2DD27FCA39}">
      <selection activeCell="N23" sqref="N23"/>
      <pageMargins left="0.7" right="0.7" top="0.75" bottom="0.75" header="0.3" footer="0.3"/>
    </customSheetView>
    <customSheetView guid="{C35CCEBD-5DD6-40D5-B0B9-29A308324E1F}">
      <selection activeCell="H20" sqref="H20"/>
      <pageMargins left="0.7" right="0.7" top="0.75" bottom="0.75" header="0.3" footer="0.3"/>
    </customSheetView>
    <customSheetView guid="{4C13BEF0-D969-4F7C-9C90-218A9EA7683E}">
      <selection activeCell="S21" sqref="S21"/>
      <pageMargins left="0.7" right="0.7" top="0.75" bottom="0.75" header="0.3" footer="0.3"/>
    </customSheetView>
  </customSheetViews>
  <pageMargins left="0.7" right="0.7" top="0.75" bottom="0.75" header="0.3" footer="0.3"/>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L22" sqref="L22:R22"/>
    </sheetView>
  </sheetViews>
  <sheetFormatPr defaultColWidth="9" defaultRowHeight="14.4"/>
  <cols>
    <col min="1" max="10" width="9" style="662"/>
    <col min="11" max="11" width="2" style="662" customWidth="1"/>
    <col min="13" max="16384" width="9" style="662"/>
  </cols>
  <sheetData>
    <row r="1" spans="2:27" ht="10.199999999999999">
      <c r="B1" s="1420"/>
      <c r="L1" s="662"/>
    </row>
    <row r="2" spans="2:27" ht="10.199999999999999">
      <c r="B2" s="1421" t="s">
        <v>361</v>
      </c>
      <c r="C2" s="1422"/>
      <c r="D2" s="1422"/>
      <c r="E2" s="1422"/>
      <c r="F2" s="1422"/>
      <c r="G2" s="1422"/>
      <c r="H2" s="1422"/>
      <c r="I2" s="1422"/>
      <c r="J2" s="1422"/>
      <c r="L2" s="1421" t="s">
        <v>48</v>
      </c>
    </row>
    <row r="3" spans="2:27" ht="10.199999999999999">
      <c r="B3" s="1422" t="s">
        <v>296</v>
      </c>
      <c r="C3" s="191"/>
      <c r="D3" s="1422"/>
      <c r="E3" s="1422"/>
      <c r="F3" s="1422"/>
      <c r="G3" s="1422"/>
      <c r="H3" s="1422"/>
      <c r="I3" s="1422"/>
      <c r="J3" s="1422"/>
      <c r="K3" s="10"/>
      <c r="L3" s="1421" t="s">
        <v>362</v>
      </c>
    </row>
    <row r="4" spans="2:27" ht="10.199999999999999">
      <c r="B4" s="659" t="s">
        <v>46</v>
      </c>
      <c r="C4" s="660" t="s">
        <v>297</v>
      </c>
      <c r="D4" s="661">
        <v>1</v>
      </c>
      <c r="E4" s="661">
        <v>2</v>
      </c>
      <c r="F4" s="661">
        <v>3</v>
      </c>
      <c r="G4" s="661">
        <v>4</v>
      </c>
      <c r="H4" s="661">
        <v>5</v>
      </c>
      <c r="I4" s="661">
        <v>6</v>
      </c>
      <c r="J4" s="661">
        <v>7</v>
      </c>
      <c r="K4" s="482"/>
      <c r="L4" s="661">
        <v>1</v>
      </c>
      <c r="M4" s="661">
        <v>2</v>
      </c>
      <c r="N4" s="661">
        <v>3</v>
      </c>
      <c r="O4" s="661">
        <v>4</v>
      </c>
      <c r="P4" s="661">
        <v>5</v>
      </c>
      <c r="Q4" s="661">
        <v>6</v>
      </c>
      <c r="R4" s="661">
        <v>7</v>
      </c>
    </row>
    <row r="5" spans="2:27" ht="10.199999999999999">
      <c r="B5" s="21" t="s">
        <v>5</v>
      </c>
      <c r="C5" s="262">
        <v>100000</v>
      </c>
      <c r="D5" s="1492">
        <v>0.28199999999999997</v>
      </c>
      <c r="E5" s="1492">
        <v>0.313</v>
      </c>
      <c r="F5" s="1492">
        <v>0.34699999999999998</v>
      </c>
      <c r="G5" s="1492">
        <v>0.39200000000000002</v>
      </c>
      <c r="H5" s="1492">
        <v>0.437</v>
      </c>
      <c r="I5" s="1492">
        <v>0.48599999999999999</v>
      </c>
      <c r="J5" s="1492">
        <v>0.55600000000000005</v>
      </c>
      <c r="K5" s="242"/>
      <c r="L5" s="1495">
        <v>1.0900000000000001</v>
      </c>
      <c r="M5" s="1495">
        <v>1.0249999999999999</v>
      </c>
      <c r="N5" s="1495">
        <v>0.995</v>
      </c>
      <c r="O5" s="1495">
        <v>0.95500000000000007</v>
      </c>
      <c r="P5" s="1495">
        <v>0.92500000000000004</v>
      </c>
      <c r="Q5" s="1495">
        <v>0.84</v>
      </c>
      <c r="R5" s="1495">
        <v>0.82000000000000006</v>
      </c>
      <c r="V5" s="1423"/>
      <c r="W5" s="1423"/>
      <c r="X5" s="1423"/>
      <c r="Y5" s="1423"/>
      <c r="Z5" s="1423"/>
      <c r="AA5" s="1423"/>
    </row>
    <row r="6" spans="2:27" ht="10.199999999999999">
      <c r="B6" s="21" t="s">
        <v>7</v>
      </c>
      <c r="C6" s="262">
        <v>100000</v>
      </c>
      <c r="D6" s="261">
        <v>0.27744807121661719</v>
      </c>
      <c r="E6" s="261">
        <v>0.33827893175074181</v>
      </c>
      <c r="F6" s="261">
        <v>0.37091988130563797</v>
      </c>
      <c r="G6" s="261">
        <v>0.43026706231453998</v>
      </c>
      <c r="H6" s="261">
        <v>0.48961424332344211</v>
      </c>
      <c r="I6" s="261">
        <v>0.54154302670623145</v>
      </c>
      <c r="J6" s="261">
        <v>0.59347181008902072</v>
      </c>
      <c r="K6" s="242"/>
      <c r="L6" s="352">
        <v>0.72499999999999998</v>
      </c>
      <c r="M6" s="352">
        <v>0.73499999999999999</v>
      </c>
      <c r="N6" s="352">
        <v>0.74</v>
      </c>
      <c r="O6" s="352">
        <v>0.72499999999999998</v>
      </c>
      <c r="P6" s="352">
        <v>0.72</v>
      </c>
      <c r="Q6" s="352">
        <v>0.71499999999999997</v>
      </c>
      <c r="R6" s="352">
        <v>0.74</v>
      </c>
      <c r="V6" s="1424"/>
      <c r="W6" s="1424"/>
      <c r="X6" s="1424"/>
      <c r="Y6" s="1424"/>
      <c r="Z6" s="1424"/>
      <c r="AA6" s="1050"/>
    </row>
    <row r="7" spans="2:27" ht="10.199999999999999">
      <c r="B7" s="21" t="s">
        <v>6</v>
      </c>
      <c r="C7" s="262">
        <v>100000</v>
      </c>
      <c r="D7" s="261">
        <v>0.372</v>
      </c>
      <c r="E7" s="261">
        <v>0.42799999999999999</v>
      </c>
      <c r="F7" s="261">
        <v>0.45700000000000002</v>
      </c>
      <c r="G7" s="261">
        <v>0.502</v>
      </c>
      <c r="H7" s="261">
        <v>0.54900000000000004</v>
      </c>
      <c r="I7" s="261">
        <v>0.59599999999999997</v>
      </c>
      <c r="J7" s="261">
        <v>0.63100000000000001</v>
      </c>
      <c r="K7" s="242"/>
      <c r="L7" s="352">
        <v>1.075</v>
      </c>
      <c r="M7" s="352">
        <v>1.06</v>
      </c>
      <c r="N7" s="352">
        <v>1.0349999999999999</v>
      </c>
      <c r="O7" s="352">
        <v>1.03</v>
      </c>
      <c r="P7" s="352">
        <v>1.01</v>
      </c>
      <c r="Q7" s="352">
        <v>0.99</v>
      </c>
      <c r="R7" s="352">
        <v>0.98</v>
      </c>
      <c r="V7" s="1424"/>
      <c r="W7" s="1424"/>
      <c r="X7" s="1424"/>
      <c r="Y7" s="1424"/>
      <c r="Z7" s="1424"/>
      <c r="AA7" s="1050"/>
    </row>
    <row r="8" spans="2:27" ht="10.199999999999999">
      <c r="B8" s="21" t="s">
        <v>16</v>
      </c>
      <c r="C8" s="262">
        <v>100000</v>
      </c>
      <c r="D8" s="261">
        <v>0.312</v>
      </c>
      <c r="E8" s="261">
        <v>0.36699999999999999</v>
      </c>
      <c r="F8" s="261">
        <v>0.41199999999999998</v>
      </c>
      <c r="G8" s="261">
        <v>0.46700000000000003</v>
      </c>
      <c r="H8" s="261">
        <v>0.53200000000000003</v>
      </c>
      <c r="I8" s="261">
        <v>0.58699999999999997</v>
      </c>
      <c r="J8" s="261">
        <v>0.64600000000000002</v>
      </c>
      <c r="K8" s="242"/>
      <c r="L8" s="352">
        <v>1.1500000000000001</v>
      </c>
      <c r="M8" s="352">
        <v>1.165</v>
      </c>
      <c r="N8" s="352">
        <v>1.155</v>
      </c>
      <c r="O8" s="352">
        <v>1.115</v>
      </c>
      <c r="P8" s="352">
        <v>1.1000000000000001</v>
      </c>
      <c r="Q8" s="352">
        <v>1.06</v>
      </c>
      <c r="R8" s="352">
        <v>1.06</v>
      </c>
      <c r="V8" s="1424"/>
      <c r="W8" s="1424"/>
      <c r="X8" s="1424"/>
      <c r="Y8" s="1424"/>
      <c r="Z8" s="1424"/>
      <c r="AA8" s="1050"/>
    </row>
    <row r="9" spans="2:27" ht="10.199999999999999">
      <c r="B9" s="21" t="s">
        <v>41</v>
      </c>
      <c r="C9" s="262">
        <v>100000</v>
      </c>
      <c r="D9" s="261">
        <v>0.30199999999999999</v>
      </c>
      <c r="E9" s="261">
        <v>0.371</v>
      </c>
      <c r="F9" s="261">
        <v>0.41099999999999998</v>
      </c>
      <c r="G9" s="261">
        <v>0.47399999999999998</v>
      </c>
      <c r="H9" s="261">
        <v>0.53500000000000003</v>
      </c>
      <c r="I9" s="261">
        <v>0.58499999999999996</v>
      </c>
      <c r="J9" s="261">
        <v>0.63800000000000001</v>
      </c>
      <c r="K9" s="242"/>
      <c r="L9" s="352">
        <v>0.67500000000000004</v>
      </c>
      <c r="M9" s="352">
        <v>0.70000000000000007</v>
      </c>
      <c r="N9" s="352">
        <v>0.71</v>
      </c>
      <c r="O9" s="352">
        <v>0.68500000000000005</v>
      </c>
      <c r="P9" s="352">
        <v>0.69000000000000006</v>
      </c>
      <c r="Q9" s="352">
        <v>0.69000000000000006</v>
      </c>
      <c r="R9" s="352">
        <v>0.70499999999999996</v>
      </c>
      <c r="V9" s="1424"/>
      <c r="W9" s="1424"/>
      <c r="X9" s="1424"/>
      <c r="Y9" s="1424"/>
      <c r="Z9" s="1424"/>
      <c r="AA9" s="1050"/>
    </row>
    <row r="10" spans="2:27" ht="10.199999999999999">
      <c r="B10" s="21" t="s">
        <v>19</v>
      </c>
      <c r="C10" s="262">
        <v>100000</v>
      </c>
      <c r="D10" s="1473">
        <v>0.34699999999999998</v>
      </c>
      <c r="E10" s="1473">
        <v>0.40500000000000003</v>
      </c>
      <c r="F10" s="1473">
        <v>0.438</v>
      </c>
      <c r="G10" s="1473">
        <v>0.49</v>
      </c>
      <c r="H10" s="1473">
        <v>0.53900000000000003</v>
      </c>
      <c r="I10" s="1473">
        <v>0.58699999999999997</v>
      </c>
      <c r="J10" s="1473">
        <v>0.63100000000000001</v>
      </c>
      <c r="K10" s="242"/>
      <c r="L10" s="1473">
        <v>1.0050000000000001</v>
      </c>
      <c r="M10" s="1473">
        <v>1.01</v>
      </c>
      <c r="N10" s="1473">
        <v>1</v>
      </c>
      <c r="O10" s="1473">
        <v>0.99</v>
      </c>
      <c r="P10" s="1473">
        <v>0.995</v>
      </c>
      <c r="Q10" s="1473">
        <v>0.98499999999999999</v>
      </c>
      <c r="R10" s="1473">
        <v>0.995</v>
      </c>
      <c r="V10" s="1424"/>
      <c r="W10" s="1424"/>
      <c r="X10" s="1424"/>
      <c r="Y10" s="1424"/>
      <c r="Z10" s="1424"/>
      <c r="AA10" s="1050"/>
    </row>
    <row r="11" spans="2:27" ht="10.199999999999999">
      <c r="B11" s="21" t="s">
        <v>20</v>
      </c>
      <c r="C11" s="262">
        <v>100000</v>
      </c>
      <c r="D11" s="352">
        <v>0.245</v>
      </c>
      <c r="E11" s="261">
        <v>0.29499999999999998</v>
      </c>
      <c r="F11" s="261">
        <v>0.34</v>
      </c>
      <c r="G11" s="261">
        <v>0.38200000000000001</v>
      </c>
      <c r="H11" s="261">
        <v>0.436</v>
      </c>
      <c r="I11" s="261">
        <v>0.50600000000000001</v>
      </c>
      <c r="J11" s="261">
        <v>0.60199999999999998</v>
      </c>
      <c r="K11" s="242"/>
      <c r="L11" s="352">
        <v>0.995</v>
      </c>
      <c r="M11" s="352">
        <v>1</v>
      </c>
      <c r="N11" s="352">
        <v>0.995</v>
      </c>
      <c r="O11" s="352">
        <v>0.99</v>
      </c>
      <c r="P11" s="352">
        <v>0.99</v>
      </c>
      <c r="Q11" s="352">
        <v>0.99</v>
      </c>
      <c r="R11" s="352">
        <v>0.99</v>
      </c>
      <c r="V11" s="1424"/>
      <c r="W11" s="1424"/>
      <c r="X11" s="1424"/>
      <c r="Y11" s="1424"/>
      <c r="Z11" s="1424"/>
      <c r="AA11" s="1050"/>
    </row>
    <row r="12" spans="2:27" ht="10.199999999999999">
      <c r="B12" s="21" t="s">
        <v>24</v>
      </c>
      <c r="C12" s="262">
        <v>100000</v>
      </c>
      <c r="D12" s="261">
        <v>0.314</v>
      </c>
      <c r="E12" s="261">
        <v>0.36699999999999999</v>
      </c>
      <c r="F12" s="261">
        <v>0.4</v>
      </c>
      <c r="G12" s="261">
        <v>0.44900000000000001</v>
      </c>
      <c r="H12" s="261">
        <v>0.504</v>
      </c>
      <c r="I12" s="261">
        <v>0.55700000000000005</v>
      </c>
      <c r="J12" s="261">
        <v>0.60099999999999998</v>
      </c>
      <c r="K12" s="242"/>
      <c r="L12" s="352">
        <v>0.755</v>
      </c>
      <c r="M12" s="352">
        <v>0.76500000000000001</v>
      </c>
      <c r="N12" s="352">
        <v>0.755</v>
      </c>
      <c r="O12" s="352">
        <v>0.745</v>
      </c>
      <c r="P12" s="352">
        <v>0.745</v>
      </c>
      <c r="Q12" s="352">
        <v>0.73</v>
      </c>
      <c r="R12" s="352">
        <v>0.74</v>
      </c>
      <c r="V12" s="1424"/>
      <c r="W12" s="1424"/>
      <c r="X12" s="1424"/>
      <c r="Y12" s="1424"/>
      <c r="Z12" s="1424"/>
      <c r="AA12" s="1050"/>
    </row>
    <row r="13" spans="2:27" ht="10.199999999999999">
      <c r="B13" s="21" t="s">
        <v>23</v>
      </c>
      <c r="C13" s="262">
        <v>100000</v>
      </c>
      <c r="D13" s="261">
        <v>0.20799999999999999</v>
      </c>
      <c r="E13" s="261">
        <v>0.25700000000000001</v>
      </c>
      <c r="F13" s="261">
        <v>0.28399999999999997</v>
      </c>
      <c r="G13" s="261">
        <v>0.33400000000000002</v>
      </c>
      <c r="H13" s="261">
        <v>0.379</v>
      </c>
      <c r="I13" s="261">
        <v>0.439</v>
      </c>
      <c r="J13" s="261">
        <v>0.48399999999999999</v>
      </c>
      <c r="K13" s="242"/>
      <c r="L13" s="352">
        <v>1.0050000000000001</v>
      </c>
      <c r="M13" s="352">
        <v>1.0050000000000001</v>
      </c>
      <c r="N13" s="352">
        <v>1.0050000000000001</v>
      </c>
      <c r="O13" s="352">
        <v>0.99</v>
      </c>
      <c r="P13" s="352">
        <v>1</v>
      </c>
      <c r="Q13" s="352">
        <v>1</v>
      </c>
      <c r="R13" s="352">
        <v>0.995</v>
      </c>
      <c r="V13" s="1424"/>
      <c r="W13" s="1424"/>
      <c r="X13" s="1424"/>
      <c r="Y13" s="1424"/>
      <c r="Z13" s="1424"/>
      <c r="AA13" s="1050"/>
    </row>
    <row r="14" spans="2:27" ht="10.199999999999999">
      <c r="B14" s="21" t="s">
        <v>18</v>
      </c>
      <c r="C14" s="262">
        <v>100000</v>
      </c>
      <c r="D14" s="1473">
        <v>0.35399999999999998</v>
      </c>
      <c r="E14" s="1473">
        <v>0.41099999999999998</v>
      </c>
      <c r="F14" s="1473">
        <v>0.443</v>
      </c>
      <c r="G14" s="1473">
        <v>0.49399999999999999</v>
      </c>
      <c r="H14" s="1473">
        <v>0.54200000000000004</v>
      </c>
      <c r="I14" s="1473">
        <v>0.59299999999999997</v>
      </c>
      <c r="J14" s="1473">
        <v>0.63600000000000001</v>
      </c>
      <c r="K14" s="242"/>
      <c r="L14" s="1474">
        <v>1.095</v>
      </c>
      <c r="M14" s="1474">
        <v>1.1000000000000001</v>
      </c>
      <c r="N14" s="1474">
        <v>1.095</v>
      </c>
      <c r="O14" s="1474">
        <v>1.075</v>
      </c>
      <c r="P14" s="1474">
        <v>1.07</v>
      </c>
      <c r="Q14" s="1474">
        <v>1.0449999999999999</v>
      </c>
      <c r="R14" s="1474">
        <v>1.06</v>
      </c>
      <c r="V14" s="1424"/>
      <c r="W14" s="1424"/>
      <c r="X14" s="1424"/>
      <c r="Y14" s="1424"/>
      <c r="Z14" s="1424"/>
      <c r="AA14" s="1050"/>
    </row>
    <row r="15" spans="2:27" ht="10.199999999999999">
      <c r="B15" s="21" t="s">
        <v>21</v>
      </c>
      <c r="C15" s="262">
        <v>100000</v>
      </c>
      <c r="D15" s="1489">
        <v>0.28000000000000003</v>
      </c>
      <c r="E15" s="1473">
        <v>0.35</v>
      </c>
      <c r="F15" s="1473">
        <v>0.40300000000000002</v>
      </c>
      <c r="G15" s="1473">
        <v>0.46300000000000002</v>
      </c>
      <c r="H15" s="1473">
        <v>0.51900000000000002</v>
      </c>
      <c r="I15" s="1473">
        <v>0.57999999999999996</v>
      </c>
      <c r="J15" s="1473">
        <v>0.621</v>
      </c>
      <c r="K15" s="242"/>
      <c r="L15" s="1474">
        <v>0.98</v>
      </c>
      <c r="M15" s="1474">
        <v>0.995</v>
      </c>
      <c r="N15" s="1474">
        <v>0.98</v>
      </c>
      <c r="O15" s="1474">
        <v>1</v>
      </c>
      <c r="P15" s="1474">
        <v>1.0050000000000001</v>
      </c>
      <c r="Q15" s="1474">
        <v>1</v>
      </c>
      <c r="R15" s="1474">
        <v>1.0249999999999999</v>
      </c>
      <c r="V15" s="1424"/>
      <c r="W15" s="1424"/>
      <c r="X15" s="1424"/>
      <c r="Y15" s="1424"/>
      <c r="Z15" s="1424"/>
      <c r="AA15" s="1050"/>
    </row>
    <row r="16" spans="2:27" ht="10.199999999999999">
      <c r="B16" s="21" t="s">
        <v>17</v>
      </c>
      <c r="C16" s="262">
        <v>100000</v>
      </c>
      <c r="D16" s="261">
        <v>0.28000000000000003</v>
      </c>
      <c r="E16" s="261">
        <v>0.33800000000000002</v>
      </c>
      <c r="F16" s="261">
        <v>0.36199999999999999</v>
      </c>
      <c r="G16" s="261">
        <v>0.40699999999999997</v>
      </c>
      <c r="H16" s="261">
        <v>0.45600000000000002</v>
      </c>
      <c r="I16" s="261">
        <v>0.50900000000000001</v>
      </c>
      <c r="J16" s="261">
        <v>0.53700000000000003</v>
      </c>
      <c r="K16" s="242"/>
      <c r="L16" s="352">
        <v>0.89500000000000002</v>
      </c>
      <c r="M16" s="352">
        <v>0.875</v>
      </c>
      <c r="N16" s="352">
        <v>0.88500000000000001</v>
      </c>
      <c r="O16" s="352">
        <v>0.86499999999999999</v>
      </c>
      <c r="P16" s="352">
        <v>0.85</v>
      </c>
      <c r="Q16" s="352">
        <v>0.85499999999999998</v>
      </c>
      <c r="R16" s="352">
        <v>0.9</v>
      </c>
      <c r="V16" s="1424"/>
      <c r="W16" s="1424"/>
      <c r="X16" s="1424"/>
      <c r="Y16" s="1424"/>
      <c r="Z16" s="1424"/>
      <c r="AA16" s="1050"/>
    </row>
    <row r="17" spans="2:27" ht="10.199999999999999">
      <c r="B17" s="21" t="s">
        <v>27</v>
      </c>
      <c r="C17" s="262">
        <v>100000</v>
      </c>
      <c r="D17" s="261">
        <v>0.24299999999999999</v>
      </c>
      <c r="E17" s="261">
        <v>0.28699999999999998</v>
      </c>
      <c r="F17" s="261">
        <v>0.309</v>
      </c>
      <c r="G17" s="261">
        <v>0.35499999999999998</v>
      </c>
      <c r="H17" s="261">
        <v>0.40600000000000003</v>
      </c>
      <c r="I17" s="261">
        <v>0.45300000000000001</v>
      </c>
      <c r="J17" s="261">
        <v>0.48699999999999999</v>
      </c>
      <c r="K17" s="242"/>
      <c r="L17" s="352">
        <v>0.995</v>
      </c>
      <c r="M17" s="352">
        <v>0.995</v>
      </c>
      <c r="N17" s="352">
        <v>0.995</v>
      </c>
      <c r="O17" s="352">
        <v>0.98499999999999999</v>
      </c>
      <c r="P17" s="352">
        <v>0.98499999999999999</v>
      </c>
      <c r="Q17" s="352">
        <v>0.98499999999999999</v>
      </c>
      <c r="R17" s="352">
        <v>0.97499999999999998</v>
      </c>
      <c r="V17" s="1424"/>
      <c r="W17" s="1424"/>
      <c r="X17" s="1424"/>
      <c r="Y17" s="1424"/>
      <c r="Z17" s="1424"/>
      <c r="AA17" s="1050"/>
    </row>
    <row r="18" spans="2:27" ht="10.199999999999999">
      <c r="B18" s="21" t="s">
        <v>71</v>
      </c>
      <c r="C18" s="262">
        <v>100000</v>
      </c>
      <c r="D18" s="261">
        <v>0.312</v>
      </c>
      <c r="E18" s="261">
        <v>0.38100000000000001</v>
      </c>
      <c r="F18" s="261">
        <v>0.41</v>
      </c>
      <c r="G18" s="261">
        <v>0.46500000000000002</v>
      </c>
      <c r="H18" s="261">
        <v>0.51900000000000002</v>
      </c>
      <c r="I18" s="261">
        <v>0.57299999999999995</v>
      </c>
      <c r="J18" s="261">
        <v>0.623</v>
      </c>
      <c r="K18" s="242"/>
      <c r="L18" s="352">
        <v>0.98499999999999999</v>
      </c>
      <c r="M18" s="352">
        <v>0.98499999999999999</v>
      </c>
      <c r="N18" s="352">
        <v>0.98499999999999999</v>
      </c>
      <c r="O18" s="352">
        <v>0.98499999999999999</v>
      </c>
      <c r="P18" s="352">
        <v>0.98</v>
      </c>
      <c r="Q18" s="352">
        <v>0.98</v>
      </c>
      <c r="R18" s="352">
        <v>0.98499999999999999</v>
      </c>
      <c r="V18" s="1424"/>
      <c r="W18" s="1424"/>
      <c r="X18" s="1424"/>
      <c r="Y18" s="1424"/>
      <c r="Z18" s="1424"/>
      <c r="AA18" s="1050"/>
    </row>
    <row r="19" spans="2:27" ht="10.199999999999999">
      <c r="B19" s="21" t="s">
        <v>30</v>
      </c>
      <c r="C19" s="262">
        <v>100000</v>
      </c>
      <c r="D19" s="261">
        <v>0.25700000000000001</v>
      </c>
      <c r="E19" s="261">
        <v>0.313</v>
      </c>
      <c r="F19" s="261">
        <v>0.34599999999999997</v>
      </c>
      <c r="G19" s="261">
        <v>0.39900000000000002</v>
      </c>
      <c r="H19" s="261">
        <v>0.45400000000000001</v>
      </c>
      <c r="I19" s="261">
        <v>0.504</v>
      </c>
      <c r="J19" s="261">
        <v>0.54400000000000004</v>
      </c>
      <c r="K19" s="242"/>
      <c r="L19" s="352">
        <v>1.01</v>
      </c>
      <c r="M19" s="352">
        <v>1.0150000000000001</v>
      </c>
      <c r="N19" s="352">
        <v>1.01</v>
      </c>
      <c r="O19" s="352">
        <v>1</v>
      </c>
      <c r="P19" s="352">
        <v>1</v>
      </c>
      <c r="Q19" s="352">
        <v>0.995</v>
      </c>
      <c r="R19" s="352">
        <v>0.995</v>
      </c>
      <c r="V19" s="1424"/>
      <c r="W19" s="1424"/>
      <c r="X19" s="1424"/>
      <c r="Y19" s="1424"/>
      <c r="Z19" s="1424"/>
      <c r="AA19" s="1050"/>
    </row>
    <row r="20" spans="2:27" ht="10.199999999999999">
      <c r="B20" s="21" t="s">
        <v>31</v>
      </c>
      <c r="C20" s="262">
        <v>100000</v>
      </c>
      <c r="D20" s="1473">
        <v>0.38800000000000001</v>
      </c>
      <c r="E20" s="1473">
        <v>0.44</v>
      </c>
      <c r="F20" s="1473">
        <v>0.46500000000000002</v>
      </c>
      <c r="G20" s="1473">
        <v>0.52</v>
      </c>
      <c r="H20" s="1473">
        <v>0.57199999999999995</v>
      </c>
      <c r="I20" s="1473">
        <v>0.61699999999999999</v>
      </c>
      <c r="J20" s="1473">
        <v>0.65</v>
      </c>
      <c r="K20" s="242"/>
      <c r="L20" s="1474">
        <v>1</v>
      </c>
      <c r="M20" s="1474">
        <v>1.01</v>
      </c>
      <c r="N20" s="1474">
        <v>1.02</v>
      </c>
      <c r="O20" s="1474">
        <v>1.01</v>
      </c>
      <c r="P20" s="1474">
        <v>1.0050000000000001</v>
      </c>
      <c r="Q20" s="1474">
        <v>0.995</v>
      </c>
      <c r="R20" s="1474">
        <v>1.01</v>
      </c>
      <c r="V20" s="1424"/>
      <c r="W20" s="1424"/>
      <c r="X20" s="1424"/>
      <c r="Y20" s="1424"/>
      <c r="Z20" s="1424"/>
      <c r="AA20" s="1050"/>
    </row>
    <row r="21" spans="2:27" ht="10.199999999999999">
      <c r="B21" s="21" t="s">
        <v>22</v>
      </c>
      <c r="C21" s="262">
        <v>100000</v>
      </c>
      <c r="D21" s="261">
        <v>0.32900000000000001</v>
      </c>
      <c r="E21" s="261">
        <v>0.39100000000000001</v>
      </c>
      <c r="F21" s="261">
        <v>0.41499999999999998</v>
      </c>
      <c r="G21" s="261">
        <v>0.46200000000000002</v>
      </c>
      <c r="H21" s="261">
        <v>0.50600000000000001</v>
      </c>
      <c r="I21" s="261">
        <v>0.55900000000000005</v>
      </c>
      <c r="J21" s="261">
        <v>0.60499999999999998</v>
      </c>
      <c r="K21" s="242"/>
      <c r="L21" s="352">
        <v>1.325</v>
      </c>
      <c r="M21" s="352">
        <v>1.24</v>
      </c>
      <c r="N21" s="352">
        <v>1.24</v>
      </c>
      <c r="O21" s="352">
        <v>1.17</v>
      </c>
      <c r="P21" s="352">
        <v>1.1500000000000001</v>
      </c>
      <c r="Q21" s="352">
        <v>1.1300000000000001</v>
      </c>
      <c r="R21" s="352">
        <v>1.145</v>
      </c>
      <c r="V21" s="1424"/>
      <c r="W21" s="1424"/>
      <c r="X21" s="1424"/>
      <c r="Y21" s="1424"/>
      <c r="Z21" s="1424"/>
      <c r="AA21" s="1050"/>
    </row>
    <row r="22" spans="2:27" ht="10.199999999999999">
      <c r="B22" s="21" t="s">
        <v>25</v>
      </c>
      <c r="C22" s="262">
        <v>100000</v>
      </c>
      <c r="D22" s="242">
        <v>0.36599999999999999</v>
      </c>
      <c r="E22" s="242">
        <v>0.435</v>
      </c>
      <c r="F22" s="242">
        <v>0.46700000000000003</v>
      </c>
      <c r="G22" s="242">
        <v>0.52300000000000002</v>
      </c>
      <c r="H22" s="242">
        <v>0.57499999999999996</v>
      </c>
      <c r="I22" s="242">
        <v>0.63</v>
      </c>
      <c r="J22" s="242">
        <v>0.67200000000000004</v>
      </c>
      <c r="K22" s="242"/>
      <c r="L22" s="352">
        <v>1.01</v>
      </c>
      <c r="M22" s="352">
        <v>0.995</v>
      </c>
      <c r="N22" s="352">
        <v>0.98</v>
      </c>
      <c r="O22" s="352">
        <v>0.97499999999999998</v>
      </c>
      <c r="P22" s="352">
        <v>0.98</v>
      </c>
      <c r="Q22" s="352">
        <v>0.97</v>
      </c>
      <c r="R22" s="352">
        <v>0.97</v>
      </c>
      <c r="V22" s="1424"/>
      <c r="W22" s="1424"/>
      <c r="X22" s="1424"/>
      <c r="Y22" s="1424"/>
      <c r="Z22" s="1424"/>
      <c r="AA22" s="1050"/>
    </row>
    <row r="23" spans="2:27" ht="10.199999999999999">
      <c r="B23" s="21" t="s">
        <v>26</v>
      </c>
      <c r="C23" s="262">
        <v>100000</v>
      </c>
      <c r="D23" s="261">
        <v>0.28299999999999997</v>
      </c>
      <c r="E23" s="261">
        <v>0.34899999999999998</v>
      </c>
      <c r="F23" s="261">
        <v>0.38600000000000001</v>
      </c>
      <c r="G23" s="261">
        <v>0.443</v>
      </c>
      <c r="H23" s="261">
        <v>0.505</v>
      </c>
      <c r="I23" s="261">
        <v>0.55800000000000005</v>
      </c>
      <c r="J23" s="261">
        <v>0.621</v>
      </c>
      <c r="K23" s="242"/>
      <c r="L23" s="352">
        <v>1.0050000000000001</v>
      </c>
      <c r="M23" s="352">
        <v>1.0050000000000001</v>
      </c>
      <c r="N23" s="352">
        <v>1.0050000000000001</v>
      </c>
      <c r="O23" s="352">
        <v>1</v>
      </c>
      <c r="P23" s="352">
        <v>1</v>
      </c>
      <c r="Q23" s="352">
        <v>0.995</v>
      </c>
      <c r="R23" s="352">
        <v>0.995</v>
      </c>
      <c r="V23" s="1424"/>
      <c r="W23" s="1424"/>
      <c r="X23" s="1424"/>
      <c r="Y23" s="1424"/>
      <c r="Z23" s="1424"/>
      <c r="AA23" s="1050"/>
    </row>
    <row r="24" spans="2:27" ht="10.199999999999999">
      <c r="B24" s="21" t="s">
        <v>32</v>
      </c>
      <c r="C24" s="262">
        <v>100000</v>
      </c>
      <c r="D24" s="261">
        <v>0.34300000000000003</v>
      </c>
      <c r="E24" s="261">
        <v>0.39800000000000002</v>
      </c>
      <c r="F24" s="261">
        <v>0.433</v>
      </c>
      <c r="G24" s="261">
        <v>0.48</v>
      </c>
      <c r="H24" s="261">
        <v>0.52900000000000003</v>
      </c>
      <c r="I24" s="261">
        <v>0.57399999999999995</v>
      </c>
      <c r="J24" s="261">
        <v>0.61899999999999999</v>
      </c>
      <c r="K24" s="242"/>
      <c r="L24" s="352">
        <v>1.05</v>
      </c>
      <c r="M24" s="352">
        <v>1.0449999999999999</v>
      </c>
      <c r="N24" s="352">
        <v>1.0349999999999999</v>
      </c>
      <c r="O24" s="352">
        <v>1.03</v>
      </c>
      <c r="P24" s="352">
        <v>1.0249999999999999</v>
      </c>
      <c r="Q24" s="352">
        <v>1.0150000000000001</v>
      </c>
      <c r="R24" s="352">
        <v>1.01</v>
      </c>
      <c r="V24" s="1424"/>
      <c r="W24" s="1424"/>
      <c r="X24" s="1424"/>
      <c r="Y24" s="1424"/>
      <c r="Z24" s="1424"/>
      <c r="AA24" s="1050"/>
    </row>
    <row r="25" spans="2:27" ht="10.199999999999999">
      <c r="B25" s="21" t="s">
        <v>63</v>
      </c>
      <c r="C25" s="262">
        <v>100000</v>
      </c>
      <c r="D25" s="261">
        <v>0.26600000000000001</v>
      </c>
      <c r="E25" s="261">
        <v>0.32800000000000001</v>
      </c>
      <c r="F25" s="261">
        <v>0.35199999999999998</v>
      </c>
      <c r="G25" s="261">
        <v>0.42399999999999999</v>
      </c>
      <c r="H25" s="261">
        <v>0.46600000000000003</v>
      </c>
      <c r="I25" s="261">
        <v>0.52100000000000002</v>
      </c>
      <c r="J25" s="261">
        <v>0.57799999999999996</v>
      </c>
      <c r="K25" s="242"/>
      <c r="L25" s="352">
        <v>1</v>
      </c>
      <c r="M25" s="352">
        <v>1</v>
      </c>
      <c r="N25" s="352">
        <v>0.99</v>
      </c>
      <c r="O25" s="352">
        <v>0.95500000000000007</v>
      </c>
      <c r="P25" s="352">
        <v>0.96</v>
      </c>
      <c r="Q25" s="352">
        <v>1.0150000000000001</v>
      </c>
      <c r="R25" s="352">
        <v>0.96499999999999997</v>
      </c>
      <c r="V25" s="1424"/>
      <c r="W25" s="1424"/>
      <c r="X25" s="1424"/>
      <c r="Y25" s="1424"/>
      <c r="Z25" s="1424"/>
      <c r="AA25" s="1050"/>
    </row>
    <row r="26" spans="2:27" ht="10.199999999999999">
      <c r="B26" s="21" t="s">
        <v>28</v>
      </c>
      <c r="C26" s="262">
        <v>100000</v>
      </c>
      <c r="D26" s="261">
        <v>0.25900000000000001</v>
      </c>
      <c r="E26" s="261">
        <v>0.315</v>
      </c>
      <c r="F26" s="261">
        <v>0.35199999999999998</v>
      </c>
      <c r="G26" s="261">
        <v>0.40600000000000003</v>
      </c>
      <c r="H26" s="261">
        <v>0.46200000000000002</v>
      </c>
      <c r="I26" s="261">
        <v>0.51500000000000001</v>
      </c>
      <c r="J26" s="261">
        <v>0.56699999999999995</v>
      </c>
      <c r="K26" s="836"/>
      <c r="L26" s="352">
        <v>0.97</v>
      </c>
      <c r="M26" s="352">
        <v>0.98</v>
      </c>
      <c r="N26" s="352">
        <v>0.97499999999999998</v>
      </c>
      <c r="O26" s="352">
        <v>0.97499999999999998</v>
      </c>
      <c r="P26" s="352">
        <v>0.97499999999999998</v>
      </c>
      <c r="Q26" s="352">
        <v>0.98</v>
      </c>
      <c r="R26" s="352">
        <v>0.98</v>
      </c>
      <c r="V26" s="1424"/>
      <c r="W26" s="1424"/>
      <c r="X26" s="1424"/>
      <c r="Y26" s="1424"/>
      <c r="Z26" s="1424"/>
      <c r="AA26" s="1050"/>
    </row>
    <row r="27" spans="2:27" ht="10.199999999999999">
      <c r="B27" s="369" t="s">
        <v>5</v>
      </c>
      <c r="C27" s="370">
        <v>1000000</v>
      </c>
      <c r="D27" s="1493">
        <v>5.8000000000000003E-2</v>
      </c>
      <c r="E27" s="1493">
        <v>7.0999999999999994E-2</v>
      </c>
      <c r="F27" s="1493">
        <v>8.5000000000000006E-2</v>
      </c>
      <c r="G27" s="1493">
        <v>0.10199999999999999</v>
      </c>
      <c r="H27" s="1493">
        <v>0.129</v>
      </c>
      <c r="I27" s="1493">
        <v>0.159</v>
      </c>
      <c r="J27" s="1493">
        <v>0.21</v>
      </c>
      <c r="K27" s="242"/>
      <c r="L27" s="1494">
        <v>0.67</v>
      </c>
      <c r="M27" s="1494">
        <v>0.57000000000000006</v>
      </c>
      <c r="N27" s="1494">
        <v>0.54500000000000004</v>
      </c>
      <c r="O27" s="1494">
        <v>0.47500000000000003</v>
      </c>
      <c r="P27" s="1494">
        <v>0.45500000000000002</v>
      </c>
      <c r="Q27" s="1494">
        <v>0.34500000000000003</v>
      </c>
      <c r="R27" s="1494">
        <v>0.34500000000000003</v>
      </c>
      <c r="V27" s="266"/>
      <c r="W27" s="266"/>
      <c r="X27" s="266"/>
      <c r="Y27" s="266"/>
      <c r="Z27" s="266"/>
    </row>
    <row r="28" spans="2:27" ht="10.199999999999999">
      <c r="B28" s="21" t="s">
        <v>7</v>
      </c>
      <c r="C28" s="262">
        <v>1000000</v>
      </c>
      <c r="D28" s="261">
        <v>4.5994065281899109E-2</v>
      </c>
      <c r="E28" s="261">
        <v>6.6765578635014824E-2</v>
      </c>
      <c r="F28" s="261">
        <v>8.6053412462908013E-2</v>
      </c>
      <c r="G28" s="261">
        <v>7.418397626112759E-2</v>
      </c>
      <c r="H28" s="261">
        <v>0.14391691394658754</v>
      </c>
      <c r="I28" s="261">
        <v>0.17210682492581603</v>
      </c>
      <c r="J28" s="261">
        <v>0.22106824925816021</v>
      </c>
      <c r="K28" s="242"/>
      <c r="L28" s="352">
        <v>0.46500000000000002</v>
      </c>
      <c r="M28" s="352">
        <v>0.51</v>
      </c>
      <c r="N28" s="352">
        <v>0.52500000000000002</v>
      </c>
      <c r="O28" s="352">
        <v>0.73</v>
      </c>
      <c r="P28" s="352">
        <v>0.51500000000000001</v>
      </c>
      <c r="Q28" s="352">
        <v>0.47000000000000003</v>
      </c>
      <c r="R28" s="352">
        <v>0.505</v>
      </c>
      <c r="V28" s="266"/>
      <c r="W28" s="266"/>
      <c r="X28" s="266"/>
      <c r="Y28" s="266"/>
      <c r="Z28" s="266"/>
    </row>
    <row r="29" spans="2:27" ht="10.199999999999999">
      <c r="B29" s="21" t="s">
        <v>6</v>
      </c>
      <c r="C29" s="262">
        <v>1000000</v>
      </c>
      <c r="D29" s="261">
        <v>6.9000000000000006E-2</v>
      </c>
      <c r="E29" s="261">
        <v>9.1999999999999998E-2</v>
      </c>
      <c r="F29" s="261">
        <v>0.107</v>
      </c>
      <c r="G29" s="261">
        <v>0.13</v>
      </c>
      <c r="H29" s="261">
        <v>0.159</v>
      </c>
      <c r="I29" s="261">
        <v>0.187</v>
      </c>
      <c r="J29" s="261">
        <v>0.222</v>
      </c>
      <c r="K29" s="242"/>
      <c r="L29" s="352">
        <v>0.67500000000000004</v>
      </c>
      <c r="M29" s="352">
        <v>0.65500000000000003</v>
      </c>
      <c r="N29" s="352">
        <v>0.61499999999999999</v>
      </c>
      <c r="O29" s="352">
        <v>0.59</v>
      </c>
      <c r="P29" s="352">
        <v>0.57000000000000006</v>
      </c>
      <c r="Q29" s="352">
        <v>0.55000000000000004</v>
      </c>
      <c r="R29" s="352">
        <v>0.54</v>
      </c>
      <c r="V29" s="266"/>
      <c r="W29" s="266"/>
      <c r="X29" s="266"/>
      <c r="Y29" s="266"/>
      <c r="Z29" s="266"/>
    </row>
    <row r="30" spans="2:27" ht="10.199999999999999">
      <c r="B30" s="21" t="s">
        <v>16</v>
      </c>
      <c r="C30" s="262">
        <v>1000000</v>
      </c>
      <c r="D30" s="261">
        <v>7.4999999999999997E-2</v>
      </c>
      <c r="E30" s="261">
        <v>0.10199999999999999</v>
      </c>
      <c r="F30" s="261">
        <v>0.13300000000000001</v>
      </c>
      <c r="G30" s="261">
        <v>0.17</v>
      </c>
      <c r="H30" s="261">
        <v>0.216</v>
      </c>
      <c r="I30" s="261">
        <v>0.254</v>
      </c>
      <c r="J30" s="261">
        <v>0.32</v>
      </c>
      <c r="K30" s="242"/>
      <c r="L30" s="352">
        <v>1.5449999999999999</v>
      </c>
      <c r="M30" s="352">
        <v>1.645</v>
      </c>
      <c r="N30" s="352">
        <v>1.59</v>
      </c>
      <c r="O30" s="352">
        <v>1.41</v>
      </c>
      <c r="P30" s="352">
        <v>1.3800000000000001</v>
      </c>
      <c r="Q30" s="352">
        <v>1.2550000000000001</v>
      </c>
      <c r="R30" s="352">
        <v>1.2650000000000001</v>
      </c>
      <c r="V30" s="266"/>
      <c r="W30" s="266"/>
      <c r="X30" s="266"/>
      <c r="Y30" s="266"/>
      <c r="Z30" s="266"/>
    </row>
    <row r="31" spans="2:27" ht="10.199999999999999">
      <c r="B31" s="21" t="s">
        <v>41</v>
      </c>
      <c r="C31" s="262">
        <v>1000000</v>
      </c>
      <c r="D31" s="261">
        <v>7.9000000000000001E-2</v>
      </c>
      <c r="E31" s="261">
        <v>0.111</v>
      </c>
      <c r="F31" s="261">
        <v>0.13900000000000001</v>
      </c>
      <c r="G31" s="261">
        <v>0.17599999999999999</v>
      </c>
      <c r="H31" s="261">
        <v>0.22</v>
      </c>
      <c r="I31" s="1050">
        <v>0.255</v>
      </c>
      <c r="J31" s="261">
        <v>0.312</v>
      </c>
      <c r="K31" s="242"/>
      <c r="L31" s="352">
        <v>0.37</v>
      </c>
      <c r="M31" s="352">
        <v>0.41500000000000004</v>
      </c>
      <c r="N31" s="352">
        <v>0.41500000000000004</v>
      </c>
      <c r="O31" s="352">
        <v>0.38500000000000001</v>
      </c>
      <c r="P31" s="352">
        <v>0.39500000000000002</v>
      </c>
      <c r="Q31" s="352">
        <v>0.375</v>
      </c>
      <c r="R31" s="352">
        <v>0.4</v>
      </c>
      <c r="V31" s="266"/>
      <c r="W31" s="266"/>
      <c r="X31" s="266"/>
      <c r="Y31" s="266"/>
      <c r="Z31" s="266"/>
    </row>
    <row r="32" spans="2:27" ht="10.199999999999999">
      <c r="B32" s="21" t="s">
        <v>19</v>
      </c>
      <c r="C32" s="262">
        <v>1000000</v>
      </c>
      <c r="D32" s="1473">
        <v>5.5E-2</v>
      </c>
      <c r="E32" s="1473">
        <v>7.5999999999999998E-2</v>
      </c>
      <c r="F32" s="1473">
        <v>9.2999999999999999E-2</v>
      </c>
      <c r="G32" s="1473">
        <v>0.11600000000000001</v>
      </c>
      <c r="H32" s="1473">
        <v>0.14599999999999999</v>
      </c>
      <c r="I32" s="1473">
        <v>0.17299999999999999</v>
      </c>
      <c r="J32" s="1473">
        <v>0.21199999999999999</v>
      </c>
      <c r="K32" s="242"/>
      <c r="L32" s="1473">
        <v>0.98</v>
      </c>
      <c r="M32" s="1473">
        <v>1.0249999999999999</v>
      </c>
      <c r="N32" s="1473">
        <v>0.99</v>
      </c>
      <c r="O32" s="1473">
        <v>0.96</v>
      </c>
      <c r="P32" s="1473">
        <v>0.96</v>
      </c>
      <c r="Q32" s="1473">
        <v>0.94000000000000006</v>
      </c>
      <c r="R32" s="1473">
        <v>0.99</v>
      </c>
      <c r="V32" s="266"/>
      <c r="W32" s="266"/>
      <c r="X32" s="266"/>
      <c r="Y32" s="266"/>
      <c r="Z32" s="266"/>
    </row>
    <row r="33" spans="2:26" ht="10.199999999999999">
      <c r="B33" s="21" t="s">
        <v>20</v>
      </c>
      <c r="C33" s="262">
        <v>1000000</v>
      </c>
      <c r="D33" s="261">
        <v>0.06</v>
      </c>
      <c r="E33" s="261">
        <v>7.4999999999999997E-2</v>
      </c>
      <c r="F33" s="261">
        <v>0.105</v>
      </c>
      <c r="G33" s="261">
        <v>0.123</v>
      </c>
      <c r="H33" s="261">
        <v>0.158</v>
      </c>
      <c r="I33" s="261">
        <v>0.2</v>
      </c>
      <c r="J33" s="261">
        <v>0.28999999999999998</v>
      </c>
      <c r="K33" s="242"/>
      <c r="L33" s="352">
        <v>0.98499999999999999</v>
      </c>
      <c r="M33" s="352">
        <v>0.98499999999999999</v>
      </c>
      <c r="N33" s="352">
        <v>0.96</v>
      </c>
      <c r="O33" s="352">
        <v>0.97499999999999998</v>
      </c>
      <c r="P33" s="352">
        <v>0.97</v>
      </c>
      <c r="Q33" s="352">
        <v>0.97</v>
      </c>
      <c r="R33" s="352">
        <v>0.97</v>
      </c>
      <c r="V33" s="266"/>
      <c r="W33" s="266"/>
      <c r="X33" s="266"/>
      <c r="Y33" s="266"/>
      <c r="Z33" s="266"/>
    </row>
    <row r="34" spans="2:26" ht="10.199999999999999">
      <c r="B34" s="21" t="s">
        <v>24</v>
      </c>
      <c r="C34" s="262">
        <v>1000000</v>
      </c>
      <c r="D34" s="261">
        <v>5.1999999999999998E-2</v>
      </c>
      <c r="E34" s="261">
        <v>7.0999999999999994E-2</v>
      </c>
      <c r="F34" s="261">
        <v>8.8999999999999996E-2</v>
      </c>
      <c r="G34" s="261">
        <v>0.111</v>
      </c>
      <c r="H34" s="261">
        <v>0.14099999999999999</v>
      </c>
      <c r="I34" s="261">
        <v>0.16800000000000001</v>
      </c>
      <c r="J34" s="261">
        <v>0.20899999999999999</v>
      </c>
      <c r="K34" s="242"/>
      <c r="L34" s="352">
        <v>0.4</v>
      </c>
      <c r="M34" s="352">
        <v>0.435</v>
      </c>
      <c r="N34" s="352">
        <v>0.42499999999999999</v>
      </c>
      <c r="O34" s="352">
        <v>0.40500000000000003</v>
      </c>
      <c r="P34" s="352">
        <v>0.42499999999999999</v>
      </c>
      <c r="Q34" s="352">
        <v>0.4</v>
      </c>
      <c r="R34" s="352">
        <v>0.42</v>
      </c>
      <c r="V34" s="266"/>
      <c r="W34" s="266"/>
      <c r="X34" s="266"/>
      <c r="Y34" s="266"/>
      <c r="Z34" s="266"/>
    </row>
    <row r="35" spans="2:26" ht="10.199999999999999">
      <c r="B35" s="21" t="s">
        <v>23</v>
      </c>
      <c r="C35" s="262">
        <v>1000000</v>
      </c>
      <c r="D35" s="261">
        <v>2.5999999999999999E-2</v>
      </c>
      <c r="E35" s="261">
        <v>3.6999999999999998E-2</v>
      </c>
      <c r="F35" s="261">
        <v>4.4999999999999998E-2</v>
      </c>
      <c r="G35" s="261">
        <v>5.8999999999999997E-2</v>
      </c>
      <c r="H35" s="261">
        <v>7.5999999999999998E-2</v>
      </c>
      <c r="I35" s="261">
        <v>9.6000000000000002E-2</v>
      </c>
      <c r="J35" s="261">
        <v>0.122</v>
      </c>
      <c r="K35" s="242"/>
      <c r="L35" s="352">
        <v>1</v>
      </c>
      <c r="M35" s="352">
        <v>0.97499999999999998</v>
      </c>
      <c r="N35" s="352">
        <v>0.98</v>
      </c>
      <c r="O35" s="352">
        <v>0.89500000000000002</v>
      </c>
      <c r="P35" s="352">
        <v>0.90500000000000003</v>
      </c>
      <c r="Q35" s="352">
        <v>0.875</v>
      </c>
      <c r="R35" s="352">
        <v>0.9</v>
      </c>
      <c r="V35" s="266"/>
      <c r="W35" s="266"/>
      <c r="X35" s="266"/>
      <c r="Y35" s="266"/>
      <c r="Z35" s="266"/>
    </row>
    <row r="36" spans="2:26" ht="10.199999999999999">
      <c r="B36" s="21" t="s">
        <v>18</v>
      </c>
      <c r="C36" s="262">
        <v>1000000</v>
      </c>
      <c r="D36" s="1473">
        <v>6.9000000000000006E-2</v>
      </c>
      <c r="E36" s="1473">
        <v>9.1999999999999998E-2</v>
      </c>
      <c r="F36" s="1473">
        <v>0.111</v>
      </c>
      <c r="G36" s="1473">
        <v>0.13700000000000001</v>
      </c>
      <c r="H36" s="1473">
        <v>0.16900000000000001</v>
      </c>
      <c r="I36" s="1473">
        <v>0.19800000000000001</v>
      </c>
      <c r="J36" s="1473">
        <v>0.24199999999999999</v>
      </c>
      <c r="L36" s="1474">
        <v>1.335</v>
      </c>
      <c r="M36" s="1474">
        <v>1.3800000000000001</v>
      </c>
      <c r="N36" s="1474">
        <v>1.37</v>
      </c>
      <c r="O36" s="1474">
        <v>1.2849999999999999</v>
      </c>
      <c r="P36" s="1474">
        <v>1.28</v>
      </c>
      <c r="Q36" s="1474">
        <v>1.2150000000000001</v>
      </c>
      <c r="R36" s="1474">
        <v>1.2550000000000001</v>
      </c>
      <c r="V36" s="266"/>
      <c r="W36" s="266"/>
      <c r="X36" s="266"/>
      <c r="Y36" s="266"/>
      <c r="Z36" s="266"/>
    </row>
    <row r="37" spans="2:26" ht="10.199999999999999">
      <c r="B37" s="21" t="s">
        <v>21</v>
      </c>
      <c r="C37" s="262">
        <v>1000000</v>
      </c>
      <c r="D37" s="1473">
        <v>0.04</v>
      </c>
      <c r="E37" s="1473">
        <v>5.6000000000000001E-2</v>
      </c>
      <c r="F37" s="1473">
        <v>7.0000000000000007E-2</v>
      </c>
      <c r="G37" s="1473">
        <v>9.0999999999999998E-2</v>
      </c>
      <c r="H37" s="1473">
        <v>0.111</v>
      </c>
      <c r="I37" s="1473">
        <v>0.14899999999999999</v>
      </c>
      <c r="J37" s="1473">
        <v>0.188</v>
      </c>
      <c r="L37" s="1474">
        <v>1.0249999999999999</v>
      </c>
      <c r="M37" s="1474">
        <v>1.02</v>
      </c>
      <c r="N37" s="1474">
        <v>1</v>
      </c>
      <c r="O37" s="1474">
        <v>1</v>
      </c>
      <c r="P37" s="1474">
        <v>1</v>
      </c>
      <c r="Q37" s="1474">
        <v>0.98499999999999999</v>
      </c>
      <c r="R37" s="1474">
        <v>1</v>
      </c>
      <c r="V37" s="266"/>
      <c r="W37" s="266"/>
      <c r="X37" s="266"/>
      <c r="Y37" s="266"/>
      <c r="Z37" s="266"/>
    </row>
    <row r="38" spans="2:26" ht="10.199999999999999">
      <c r="B38" s="21" t="s">
        <v>17</v>
      </c>
      <c r="C38" s="262">
        <v>1000000</v>
      </c>
      <c r="D38" s="261">
        <v>4.5999999999999999E-2</v>
      </c>
      <c r="E38" s="261">
        <v>6.3E-2</v>
      </c>
      <c r="F38" s="261">
        <v>7.2999999999999995E-2</v>
      </c>
      <c r="G38" s="261">
        <v>8.8999999999999996E-2</v>
      </c>
      <c r="H38" s="261">
        <v>0.112</v>
      </c>
      <c r="I38" s="261">
        <v>0.13300000000000001</v>
      </c>
      <c r="J38" s="261">
        <v>0.157</v>
      </c>
      <c r="L38" s="352">
        <v>0.6</v>
      </c>
      <c r="M38" s="352">
        <v>0.53</v>
      </c>
      <c r="N38" s="352">
        <v>0.56500000000000006</v>
      </c>
      <c r="O38" s="352">
        <v>0.53</v>
      </c>
      <c r="P38" s="352">
        <v>0.57999999999999996</v>
      </c>
      <c r="Q38" s="352">
        <v>0.625</v>
      </c>
      <c r="R38" s="352">
        <v>0.71</v>
      </c>
      <c r="V38" s="266"/>
      <c r="W38" s="266"/>
      <c r="X38" s="266"/>
      <c r="Y38" s="266"/>
      <c r="Z38" s="266"/>
    </row>
    <row r="39" spans="2:26" ht="10.199999999999999">
      <c r="B39" s="21" t="s">
        <v>27</v>
      </c>
      <c r="C39" s="262">
        <v>1000000</v>
      </c>
      <c r="D39" s="261">
        <v>3.7999999999999999E-2</v>
      </c>
      <c r="E39" s="261">
        <v>5.0999999999999997E-2</v>
      </c>
      <c r="F39" s="261">
        <v>6.0999999999999999E-2</v>
      </c>
      <c r="G39" s="261">
        <v>7.5999999999999998E-2</v>
      </c>
      <c r="H39" s="261">
        <v>9.7000000000000003E-2</v>
      </c>
      <c r="I39" s="261">
        <v>0.11700000000000001</v>
      </c>
      <c r="J39" s="261">
        <v>0.14199999999999999</v>
      </c>
      <c r="L39" s="352">
        <v>0.89500000000000002</v>
      </c>
      <c r="M39" s="352">
        <v>0.9</v>
      </c>
      <c r="N39" s="352">
        <v>0.87</v>
      </c>
      <c r="O39" s="352">
        <v>0.87</v>
      </c>
      <c r="P39" s="352">
        <v>0.85499999999999998</v>
      </c>
      <c r="Q39" s="352">
        <v>0.86499999999999999</v>
      </c>
      <c r="R39" s="352">
        <v>0.83000000000000007</v>
      </c>
      <c r="V39" s="266"/>
      <c r="W39" s="266"/>
      <c r="X39" s="266"/>
      <c r="Y39" s="266"/>
      <c r="Z39" s="266"/>
    </row>
    <row r="40" spans="2:26" ht="10.199999999999999">
      <c r="B40" s="21" t="s">
        <v>71</v>
      </c>
      <c r="C40" s="262">
        <v>1000000</v>
      </c>
      <c r="D40" s="261">
        <v>4.4999999999999998E-2</v>
      </c>
      <c r="E40" s="352">
        <v>6.3E-2</v>
      </c>
      <c r="F40" s="261">
        <v>7.9000000000000001E-2</v>
      </c>
      <c r="G40" s="261">
        <v>0.1</v>
      </c>
      <c r="H40" s="261">
        <v>0.128</v>
      </c>
      <c r="I40" s="261">
        <v>0.155</v>
      </c>
      <c r="J40" s="261">
        <v>0.19700000000000001</v>
      </c>
      <c r="L40" s="352">
        <v>1</v>
      </c>
      <c r="M40" s="352">
        <v>1.0150000000000001</v>
      </c>
      <c r="N40" s="352">
        <v>1.01</v>
      </c>
      <c r="O40" s="352">
        <v>1.01</v>
      </c>
      <c r="P40" s="352">
        <v>1.0050000000000001</v>
      </c>
      <c r="Q40" s="352">
        <v>1</v>
      </c>
      <c r="R40" s="352">
        <v>1</v>
      </c>
      <c r="V40" s="266"/>
      <c r="W40" s="266"/>
      <c r="X40" s="266"/>
      <c r="Y40" s="266"/>
      <c r="Z40" s="266"/>
    </row>
    <row r="41" spans="2:26" ht="10.199999999999999">
      <c r="B41" s="21" t="s">
        <v>30</v>
      </c>
      <c r="C41" s="262">
        <v>1000000</v>
      </c>
      <c r="D41" s="261">
        <v>4.1000000000000002E-2</v>
      </c>
      <c r="E41" s="261">
        <v>5.8000000000000003E-2</v>
      </c>
      <c r="F41" s="261">
        <v>7.3999999999999996E-2</v>
      </c>
      <c r="G41" s="261">
        <v>9.4E-2</v>
      </c>
      <c r="H41" s="261">
        <v>0.121</v>
      </c>
      <c r="I41" s="261">
        <v>0.14399999999999999</v>
      </c>
      <c r="J41" s="261">
        <v>0.18</v>
      </c>
      <c r="L41" s="352">
        <v>1</v>
      </c>
      <c r="M41" s="352">
        <v>1</v>
      </c>
      <c r="N41" s="352">
        <v>0.98499999999999999</v>
      </c>
      <c r="O41" s="352">
        <v>0.98</v>
      </c>
      <c r="P41" s="352">
        <v>0.97499999999999998</v>
      </c>
      <c r="Q41" s="352">
        <v>0.97</v>
      </c>
      <c r="R41" s="352">
        <v>0.98</v>
      </c>
      <c r="V41" s="266"/>
      <c r="W41" s="266"/>
      <c r="X41" s="266"/>
      <c r="Y41" s="266"/>
      <c r="Z41" s="266"/>
    </row>
    <row r="42" spans="2:26" ht="10.199999999999999">
      <c r="B42" s="21" t="s">
        <v>31</v>
      </c>
      <c r="C42" s="262">
        <v>1000000</v>
      </c>
      <c r="D42" s="1473">
        <v>8.5000000000000006E-2</v>
      </c>
      <c r="E42" s="1473">
        <v>0.109</v>
      </c>
      <c r="F42" s="1473">
        <v>0.124</v>
      </c>
      <c r="G42" s="1473">
        <v>0.152</v>
      </c>
      <c r="H42" s="1473">
        <v>0.183</v>
      </c>
      <c r="I42" s="1473">
        <v>0.214</v>
      </c>
      <c r="J42" s="1473">
        <v>0.247</v>
      </c>
      <c r="L42" s="1474">
        <v>1.2350000000000001</v>
      </c>
      <c r="M42" s="1474">
        <v>1.2550000000000001</v>
      </c>
      <c r="N42" s="1474">
        <v>1.26</v>
      </c>
      <c r="O42" s="1474">
        <v>1.1950000000000001</v>
      </c>
      <c r="P42" s="1474">
        <v>1.19</v>
      </c>
      <c r="Q42" s="1474">
        <v>1.125</v>
      </c>
      <c r="R42" s="1474">
        <v>1.165</v>
      </c>
      <c r="V42" s="266"/>
      <c r="W42" s="266"/>
      <c r="X42" s="266"/>
      <c r="Y42" s="266"/>
      <c r="Z42" s="266"/>
    </row>
    <row r="43" spans="2:26" ht="10.199999999999999">
      <c r="B43" s="21" t="s">
        <v>22</v>
      </c>
      <c r="C43" s="262">
        <v>1000000</v>
      </c>
      <c r="D43" s="261">
        <v>4.8000000000000001E-2</v>
      </c>
      <c r="E43" s="261">
        <v>6.5000000000000002E-2</v>
      </c>
      <c r="F43" s="261">
        <v>7.8E-2</v>
      </c>
      <c r="G43" s="261">
        <v>9.4E-2</v>
      </c>
      <c r="H43" s="261">
        <v>0.11700000000000001</v>
      </c>
      <c r="I43" s="261">
        <v>0.14099999999999999</v>
      </c>
      <c r="J43" s="261">
        <v>0.18099999999999999</v>
      </c>
      <c r="L43" s="352">
        <v>1.96</v>
      </c>
      <c r="M43" s="352">
        <v>1.82</v>
      </c>
      <c r="N43" s="352">
        <v>1.73</v>
      </c>
      <c r="O43" s="352">
        <v>1.595</v>
      </c>
      <c r="P43" s="352">
        <v>1.48</v>
      </c>
      <c r="Q43" s="352">
        <v>1.4950000000000001</v>
      </c>
      <c r="R43" s="352">
        <v>1.4650000000000001</v>
      </c>
      <c r="V43" s="266"/>
      <c r="W43" s="266"/>
      <c r="X43" s="266"/>
      <c r="Y43" s="266"/>
      <c r="Z43" s="266"/>
    </row>
    <row r="44" spans="2:26" ht="10.199999999999999">
      <c r="B44" s="21" t="s">
        <v>25</v>
      </c>
      <c r="C44" s="262">
        <v>1000000</v>
      </c>
      <c r="D44" s="261">
        <v>7.9000000000000001E-2</v>
      </c>
      <c r="E44" s="261">
        <v>0.109</v>
      </c>
      <c r="F44" s="261">
        <v>0.13100000000000001</v>
      </c>
      <c r="G44" s="261">
        <v>0.16200000000000001</v>
      </c>
      <c r="H44" s="261">
        <v>0.19900000000000001</v>
      </c>
      <c r="I44" s="261">
        <v>0.23499999999999999</v>
      </c>
      <c r="J44" s="261">
        <v>0.28399999999999997</v>
      </c>
      <c r="L44" s="352">
        <v>0.98499999999999999</v>
      </c>
      <c r="M44" s="352">
        <v>0.95500000000000007</v>
      </c>
      <c r="N44" s="352">
        <v>0.90500000000000003</v>
      </c>
      <c r="O44" s="352">
        <v>0.875</v>
      </c>
      <c r="P44" s="352">
        <v>0.875</v>
      </c>
      <c r="Q44" s="352">
        <v>0.85499999999999998</v>
      </c>
      <c r="R44" s="352">
        <v>0.86</v>
      </c>
      <c r="V44" s="266"/>
      <c r="W44" s="266"/>
      <c r="X44" s="266"/>
      <c r="Y44" s="266"/>
      <c r="Z44" s="266"/>
    </row>
    <row r="45" spans="2:26" ht="10.199999999999999">
      <c r="B45" s="21" t="s">
        <v>26</v>
      </c>
      <c r="C45" s="262">
        <v>1000000</v>
      </c>
      <c r="D45" s="261">
        <v>5.2999999999999999E-2</v>
      </c>
      <c r="E45" s="261">
        <v>7.8E-2</v>
      </c>
      <c r="F45" s="261">
        <v>9.9000000000000005E-2</v>
      </c>
      <c r="G45" s="261">
        <v>0.126</v>
      </c>
      <c r="H45" s="261">
        <v>0.16200000000000001</v>
      </c>
      <c r="I45" s="261">
        <v>0.191</v>
      </c>
      <c r="J45" s="261">
        <v>0.245</v>
      </c>
      <c r="L45" s="352">
        <v>0.96</v>
      </c>
      <c r="M45" s="352">
        <v>0.96</v>
      </c>
      <c r="N45" s="352">
        <v>0.97</v>
      </c>
      <c r="O45" s="352">
        <v>0.96</v>
      </c>
      <c r="P45" s="352">
        <v>0.97</v>
      </c>
      <c r="Q45" s="352">
        <v>0.97</v>
      </c>
      <c r="R45" s="352">
        <v>0.96499999999999997</v>
      </c>
      <c r="V45" s="266"/>
      <c r="W45" s="266"/>
      <c r="X45" s="266"/>
      <c r="Y45" s="266"/>
      <c r="Z45" s="266"/>
    </row>
    <row r="46" spans="2:26" ht="10.199999999999999">
      <c r="B46" s="21" t="s">
        <v>32</v>
      </c>
      <c r="C46" s="262">
        <v>1000000</v>
      </c>
      <c r="D46" s="261">
        <v>7.9000000000000001E-2</v>
      </c>
      <c r="E46" s="261">
        <v>0.106</v>
      </c>
      <c r="F46" s="261">
        <v>0.13100000000000001</v>
      </c>
      <c r="G46" s="261">
        <v>0.159</v>
      </c>
      <c r="H46" s="261">
        <v>0.19500000000000001</v>
      </c>
      <c r="I46" s="261">
        <v>0.224</v>
      </c>
      <c r="J46" s="261">
        <v>0.27400000000000002</v>
      </c>
      <c r="L46" s="352">
        <v>1.0249999999999999</v>
      </c>
      <c r="M46" s="352">
        <v>1.02</v>
      </c>
      <c r="N46" s="352">
        <v>1</v>
      </c>
      <c r="O46" s="352">
        <v>0.995</v>
      </c>
      <c r="P46" s="352">
        <v>0.99</v>
      </c>
      <c r="Q46" s="352">
        <v>0.99</v>
      </c>
      <c r="R46" s="352">
        <v>0.98499999999999999</v>
      </c>
      <c r="V46" s="266"/>
      <c r="W46" s="266"/>
      <c r="X46" s="266"/>
      <c r="Y46" s="266"/>
      <c r="Z46" s="266"/>
    </row>
    <row r="47" spans="2:26" ht="10.199999999999999">
      <c r="B47" s="21" t="s">
        <v>63</v>
      </c>
      <c r="C47" s="262">
        <v>1000000</v>
      </c>
      <c r="D47" s="261">
        <v>2.9000000000000001E-2</v>
      </c>
      <c r="E47" s="261">
        <v>3.9E-2</v>
      </c>
      <c r="F47" s="261">
        <v>4.5999999999999999E-2</v>
      </c>
      <c r="G47" s="261">
        <v>6.7000000000000004E-2</v>
      </c>
      <c r="H47" s="261">
        <v>8.2000000000000003E-2</v>
      </c>
      <c r="I47" s="261">
        <v>0.105</v>
      </c>
      <c r="J47" s="261">
        <v>0.13300000000000001</v>
      </c>
      <c r="L47" s="352">
        <v>0.93</v>
      </c>
      <c r="M47" s="352">
        <v>1.075</v>
      </c>
      <c r="N47" s="352">
        <v>1.02</v>
      </c>
      <c r="O47" s="352">
        <v>0.91</v>
      </c>
      <c r="P47" s="352">
        <v>0.91500000000000004</v>
      </c>
      <c r="Q47" s="352">
        <v>1.105</v>
      </c>
      <c r="R47" s="352">
        <v>0.83499999999999996</v>
      </c>
      <c r="V47" s="266"/>
      <c r="W47" s="266"/>
      <c r="X47" s="266"/>
      <c r="Y47" s="266"/>
      <c r="Z47" s="266"/>
    </row>
    <row r="48" spans="2:26" ht="10.199999999999999">
      <c r="B48" s="371" t="s">
        <v>28</v>
      </c>
      <c r="C48" s="372">
        <v>1000000</v>
      </c>
      <c r="D48" s="1425">
        <v>4.1000000000000002E-2</v>
      </c>
      <c r="E48" s="1425">
        <v>5.8000000000000003E-2</v>
      </c>
      <c r="F48" s="1425">
        <v>7.3999999999999996E-2</v>
      </c>
      <c r="G48" s="1425">
        <v>9.6000000000000002E-2</v>
      </c>
      <c r="H48" s="1425">
        <v>0.124</v>
      </c>
      <c r="I48" s="1425">
        <v>0.14899999999999999</v>
      </c>
      <c r="J48" s="1425">
        <v>0.192</v>
      </c>
      <c r="K48" s="1136"/>
      <c r="L48" s="1426">
        <v>0.97499999999999998</v>
      </c>
      <c r="M48" s="1426">
        <v>0.96499999999999997</v>
      </c>
      <c r="N48" s="1426">
        <v>0.98499999999999999</v>
      </c>
      <c r="O48" s="1426">
        <v>0.97</v>
      </c>
      <c r="P48" s="1426">
        <v>0.97499999999999998</v>
      </c>
      <c r="Q48" s="1426">
        <v>0.98</v>
      </c>
      <c r="R48" s="1426">
        <v>0.99</v>
      </c>
      <c r="V48" s="266"/>
      <c r="W48" s="266"/>
      <c r="X48" s="266"/>
      <c r="Y48" s="266"/>
      <c r="Z48" s="266"/>
    </row>
    <row r="49" spans="2:18" ht="10.199999999999999">
      <c r="L49" s="662"/>
    </row>
    <row r="50" spans="2:18" ht="10.199999999999999">
      <c r="B50" s="1427" t="s">
        <v>256</v>
      </c>
      <c r="L50" s="662"/>
    </row>
    <row r="52" spans="2:18" ht="10.199999999999999">
      <c r="L52" s="1050"/>
      <c r="M52" s="1050"/>
      <c r="N52" s="1050"/>
      <c r="O52" s="1050"/>
      <c r="P52" s="1050"/>
      <c r="Q52" s="1050"/>
      <c r="R52" s="1050"/>
    </row>
    <row r="53" spans="2:18" ht="10.199999999999999">
      <c r="L53" s="1050"/>
      <c r="M53" s="1050"/>
      <c r="N53" s="1050"/>
      <c r="O53" s="1050"/>
      <c r="P53" s="1050"/>
      <c r="Q53" s="1050"/>
      <c r="R53" s="1050"/>
    </row>
    <row r="54" spans="2:18" ht="10.199999999999999">
      <c r="L54" s="1050"/>
      <c r="M54" s="1050"/>
      <c r="N54" s="1050"/>
      <c r="O54" s="1050"/>
      <c r="P54" s="1050"/>
      <c r="Q54" s="1050"/>
      <c r="R54" s="1050"/>
    </row>
    <row r="55" spans="2:18" ht="10.199999999999999">
      <c r="L55" s="1050"/>
      <c r="M55" s="1050"/>
      <c r="N55" s="1050"/>
      <c r="O55" s="1050"/>
      <c r="P55" s="1050"/>
      <c r="Q55" s="1050"/>
      <c r="R55" s="1050"/>
    </row>
    <row r="56" spans="2:18" ht="10.199999999999999">
      <c r="L56" s="1050"/>
      <c r="M56" s="1050"/>
      <c r="N56" s="1050"/>
      <c r="O56" s="1050"/>
      <c r="P56" s="1050"/>
      <c r="Q56" s="1050"/>
      <c r="R56" s="1050"/>
    </row>
    <row r="57" spans="2:18" ht="10.199999999999999">
      <c r="L57" s="1050"/>
      <c r="M57" s="1050"/>
      <c r="N57" s="1050"/>
      <c r="O57" s="1050"/>
      <c r="P57" s="1050"/>
      <c r="Q57" s="1050"/>
      <c r="R57" s="1050"/>
    </row>
    <row r="58" spans="2:18" ht="10.199999999999999">
      <c r="L58" s="1050"/>
      <c r="M58" s="1050"/>
      <c r="N58" s="1050"/>
      <c r="O58" s="1050"/>
      <c r="P58" s="1050"/>
      <c r="Q58" s="1050"/>
      <c r="R58" s="1050"/>
    </row>
    <row r="59" spans="2:18" ht="10.199999999999999">
      <c r="L59" s="1050"/>
      <c r="M59" s="1050"/>
      <c r="N59" s="1050"/>
      <c r="O59" s="1050"/>
      <c r="P59" s="1050"/>
      <c r="Q59" s="1050"/>
      <c r="R59" s="1050"/>
    </row>
    <row r="60" spans="2:18" ht="10.199999999999999">
      <c r="L60" s="1050"/>
      <c r="M60" s="1050"/>
      <c r="N60" s="1050"/>
      <c r="O60" s="1050"/>
      <c r="P60" s="1050"/>
      <c r="Q60" s="1050"/>
      <c r="R60" s="1050"/>
    </row>
    <row r="61" spans="2:18" ht="10.199999999999999">
      <c r="L61" s="1050"/>
      <c r="M61" s="1050"/>
      <c r="N61" s="1050"/>
      <c r="O61" s="1050"/>
      <c r="P61" s="1050"/>
      <c r="Q61" s="1050"/>
      <c r="R61" s="1050"/>
    </row>
    <row r="62" spans="2:18" ht="10.199999999999999">
      <c r="L62" s="1050"/>
      <c r="M62" s="1050"/>
      <c r="N62" s="1050"/>
      <c r="O62" s="1050"/>
      <c r="P62" s="1050"/>
      <c r="Q62" s="1050"/>
      <c r="R62" s="1050"/>
    </row>
    <row r="63" spans="2:18" ht="10.199999999999999">
      <c r="L63" s="1050"/>
      <c r="M63" s="1050"/>
      <c r="N63" s="1050"/>
      <c r="O63" s="1050"/>
      <c r="P63" s="1050"/>
      <c r="Q63" s="1050"/>
      <c r="R63" s="1050"/>
    </row>
    <row r="64" spans="2:18" ht="10.199999999999999">
      <c r="L64" s="1050"/>
      <c r="M64" s="1050"/>
      <c r="N64" s="1050"/>
      <c r="O64" s="1050"/>
      <c r="P64" s="1050"/>
      <c r="Q64" s="1050"/>
      <c r="R64" s="1050"/>
    </row>
    <row r="65" spans="12:18" ht="10.199999999999999">
      <c r="L65" s="1050"/>
      <c r="M65" s="1050"/>
      <c r="N65" s="1050"/>
      <c r="O65" s="1050"/>
      <c r="P65" s="1050"/>
      <c r="Q65" s="1050"/>
      <c r="R65" s="1050"/>
    </row>
    <row r="66" spans="12:18" ht="10.199999999999999">
      <c r="L66" s="1050"/>
      <c r="M66" s="1050"/>
      <c r="N66" s="1050"/>
      <c r="O66" s="1050"/>
      <c r="P66" s="1050"/>
      <c r="Q66" s="1050"/>
      <c r="R66" s="1050"/>
    </row>
    <row r="67" spans="12:18" ht="10.199999999999999">
      <c r="L67" s="1050"/>
      <c r="M67" s="1050"/>
      <c r="N67" s="1050"/>
      <c r="O67" s="1050"/>
      <c r="P67" s="1050"/>
      <c r="Q67" s="1050"/>
      <c r="R67" s="1050"/>
    </row>
    <row r="68" spans="12:18" ht="10.199999999999999">
      <c r="L68" s="1050"/>
      <c r="M68" s="1050"/>
      <c r="N68" s="1050"/>
      <c r="O68" s="1050"/>
      <c r="P68" s="1050"/>
      <c r="Q68" s="1050"/>
      <c r="R68" s="1050"/>
    </row>
    <row r="69" spans="12:18" ht="10.199999999999999">
      <c r="L69" s="1050"/>
      <c r="M69" s="1050"/>
      <c r="N69" s="1050"/>
      <c r="O69" s="1050"/>
      <c r="P69" s="1050"/>
      <c r="Q69" s="1050"/>
      <c r="R69" s="1050"/>
    </row>
    <row r="70" spans="12:18" ht="10.199999999999999">
      <c r="L70" s="1050"/>
      <c r="M70" s="1050"/>
      <c r="N70" s="1050"/>
      <c r="O70" s="1050"/>
      <c r="P70" s="1050"/>
      <c r="Q70" s="1050"/>
      <c r="R70" s="1050"/>
    </row>
    <row r="71" spans="12:18" ht="10.199999999999999">
      <c r="L71" s="1050"/>
      <c r="M71" s="1050"/>
      <c r="N71" s="1050"/>
      <c r="O71" s="1050"/>
      <c r="P71" s="1050"/>
      <c r="Q71" s="1050"/>
      <c r="R71" s="1050"/>
    </row>
    <row r="72" spans="12:18" ht="10.199999999999999">
      <c r="L72" s="1050"/>
      <c r="M72" s="1050"/>
      <c r="N72" s="1050"/>
      <c r="O72" s="1050"/>
      <c r="P72" s="1050"/>
      <c r="Q72" s="1050"/>
      <c r="R72" s="1050"/>
    </row>
    <row r="73" spans="12:18" ht="10.199999999999999">
      <c r="L73" s="1050"/>
      <c r="M73" s="1050"/>
      <c r="N73" s="1050"/>
      <c r="O73" s="1050"/>
      <c r="P73" s="1050"/>
      <c r="Q73" s="1050"/>
      <c r="R73" s="1050"/>
    </row>
  </sheetData>
  <customSheetViews>
    <customSheetView guid="{B070D993-A558-4B1C-AC4E-67FBCE430B77}">
      <selection activeCell="L22" sqref="L22:R22"/>
      <pageMargins left="0.7" right="0.7" top="0.75" bottom="0.75" header="0.3" footer="0.3"/>
    </customSheetView>
    <customSheetView guid="{66336E0E-D3CE-4BCD-8706-2E622954FB7A}" topLeftCell="H1">
      <selection activeCell="O21" sqref="O21"/>
      <pageMargins left="0.7" right="0.7" top="0.75" bottom="0.75" header="0.3" footer="0.3"/>
    </customSheetView>
    <customSheetView guid="{8F017303-F4E6-4F2E-AE6E-4863CE4BAD60}" showPageBreaks="1">
      <selection activeCell="M21" sqref="M21"/>
      <pageMargins left="0.7" right="0.7" top="0.75" bottom="0.75" header="0.3" footer="0.3"/>
      <pageSetup orientation="portrait" r:id="rId1"/>
    </customSheetView>
    <customSheetView guid="{2D067A2B-544F-4687-B463-591ABEF3DC76}">
      <selection activeCell="D8" activeCellId="1" sqref="D30:J30 D8:J8"/>
      <pageMargins left="0.7" right="0.7" top="0.75" bottom="0.75" header="0.3" footer="0.3"/>
    </customSheetView>
    <customSheetView guid="{DEED4BF7-CD74-46B8-9246-650AA2D336A3}">
      <selection activeCell="Z24" sqref="Z24"/>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2"/>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3"/>
    </customSheetView>
    <customSheetView guid="{731598DA-00F4-461D-835D-7434CF92E7DC}" topLeftCell="B1">
      <selection activeCell="D12" sqref="D12:L12"/>
      <pageMargins left="0.7" right="0.7" top="0.75" bottom="0.75" header="0.3" footer="0.3"/>
      <pageSetup orientation="portrait" verticalDpi="0" r:id="rId4"/>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5"/>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6"/>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1A9FFAA3-8773-4515-8E34-9D2DD27FCA39}">
      <selection activeCell="Q1" sqref="Q1"/>
      <pageMargins left="0.7" right="0.7" top="0.75" bottom="0.75" header="0.3" footer="0.3"/>
    </customSheetView>
    <customSheetView guid="{C35CCEBD-5DD6-40D5-B0B9-29A308324E1F}">
      <selection activeCell="D14" sqref="D14"/>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57</vt:i4>
      </vt:variant>
    </vt:vector>
  </HeadingPairs>
  <TitlesOfParts>
    <vt:vector size="94"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NonIQ.Cred.Wtd.Priced.CR</vt:lpstr>
      <vt:lpstr>PlannedDate</vt:lpstr>
      <vt:lpstr>'CA RA'!Print_Area</vt:lpstr>
      <vt:lpstr>'CR TU Adeq'!Print_Area</vt:lpstr>
      <vt:lpstr>'FL RA'!Print_Area</vt:lpstr>
      <vt:lpstr>'GA Sev'!Print_Area</vt:lpstr>
      <vt:lpstr>'IL RA'!Print_Area</vt:lpstr>
      <vt:lpstr>'IN Sev'!Print_Area</vt:lpstr>
      <vt:lpstr>IQ!Print_Area</vt:lpstr>
      <vt:lpstr>'Model Chg'!Print_Area</vt:lpstr>
      <vt:lpstr>'NC Sev'!Print_Area</vt:lpstr>
      <vt:lpstr>'NJ Sev'!Print_Area</vt:lpstr>
      <vt:lpstr>'NV RA'!Print_Area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2021-01-12T20:05:21Z</cp:lastPrinted>
  <dcterms:created xsi:type="dcterms:W3CDTF">2017-12-27T00:49:48Z</dcterms:created>
  <dcterms:modified xsi:type="dcterms:W3CDTF">2023-01-06T01:39:56Z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